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41.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tables/table2.xml" ContentType="application/vnd.openxmlformats-officedocument.spreadsheetml.table+xml"/>
  <Override PartName="/xl/comments2.xml" ContentType="application/vnd.openxmlformats-officedocument.spreadsheetml.comments+xml"/>
  <Override PartName="/xl/drawings/drawing7.xml" ContentType="application/vnd.openxmlformats-officedocument.drawing+xml"/>
  <Override PartName="/xl/tables/table3.xml" ContentType="application/vnd.openxmlformats-officedocument.spreadsheetml.table+xml"/>
  <Override PartName="/xl/comments3.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MFJ LAILA\Desktop\Dasboard Folder\"/>
    </mc:Choice>
  </mc:AlternateContent>
  <xr:revisionPtr revIDLastSave="0" documentId="13_ncr:1_{0DBAB9EE-375F-42F2-86E4-CFA9F2827D53}" xr6:coauthVersionLast="47" xr6:coauthVersionMax="47" xr10:uidLastSave="{00000000-0000-0000-0000-000000000000}"/>
  <bookViews>
    <workbookView xWindow="-110" yWindow="-110" windowWidth="19420" windowHeight="10420" tabRatio="714" firstSheet="8" activeTab="15" xr2:uid="{F1FB4377-C200-C445-A12E-786CC3C8D538}"/>
  </bookViews>
  <sheets>
    <sheet name="Days_Prior_Bkg_by_Contributors" sheetId="121" state="hidden" r:id="rId1"/>
    <sheet name="Days_Prior_by_Route" sheetId="144" state="hidden" r:id="rId2"/>
    <sheet name="Booking Trend" sheetId="145" state="hidden" r:id="rId3"/>
    <sheet name="EASTER Booked by Contributors" sheetId="141" state="hidden" r:id="rId4"/>
    <sheet name="Weekly Avl Seats Rev vs Cost" sheetId="136" state="hidden" r:id="rId5"/>
    <sheet name="Weekly Rotation Revenue" sheetId="130" state="hidden" r:id="rId6"/>
    <sheet name="For PNL Updates" sheetId="133" state="hidden" r:id="rId7"/>
    <sheet name="Summary" sheetId="117" state="hidden" r:id="rId8"/>
    <sheet name="Booking_Data" sheetId="118" r:id="rId9"/>
    <sheet name="LookUp" sheetId="143" state="hidden" r:id="rId10"/>
    <sheet name="Weekly Rotation Summary" sheetId="129" state="hidden" r:id="rId11"/>
    <sheet name="Flight Rotation Weeks" sheetId="94" r:id="rId12"/>
    <sheet name="Flight Plan Budget" sheetId="113" r:id="rId13"/>
    <sheet name="Routes Taxes" sheetId="107" r:id="rId14"/>
    <sheet name="Departure Date" sheetId="83" r:id="rId15"/>
    <sheet name="PRL" sheetId="147" r:id="rId16"/>
  </sheets>
  <externalReferences>
    <externalReference r:id="rId17"/>
    <externalReference r:id="rId18"/>
  </externalReferences>
  <definedNames>
    <definedName name="_xlnm._FilterDatabase" localSheetId="11" hidden="1">'Flight Rotation Weeks'!$A$1:$Z$278</definedName>
    <definedName name="_xlnm._FilterDatabase" localSheetId="9" hidden="1">LookUp!$A$1:$AB$2822</definedName>
    <definedName name="_xlnm._FilterDatabase" localSheetId="13" hidden="1">'Routes Taxes'!$A$1:$S$177</definedName>
    <definedName name="E01_" localSheetId="14">'Departure Date'!#REF!</definedName>
    <definedName name="E01_" localSheetId="12">#REF!</definedName>
    <definedName name="E01_">#REF!</definedName>
    <definedName name="E02_" localSheetId="14">'Departure Date'!#REF!</definedName>
    <definedName name="E02_" localSheetId="12">#REF!</definedName>
    <definedName name="E02_">#REF!</definedName>
    <definedName name="E03_" localSheetId="14">'Departure Date'!#REF!</definedName>
    <definedName name="E03_" localSheetId="12">#REF!</definedName>
    <definedName name="E03_">#REF!</definedName>
    <definedName name="E04_" localSheetId="14">'Departure Date'!#REF!</definedName>
    <definedName name="E04_" localSheetId="12">#REF!</definedName>
    <definedName name="E04_">#REF!</definedName>
    <definedName name="Inventory" localSheetId="12">[1]!Table6[#All]</definedName>
    <definedName name="Inventory" localSheetId="7">#REF!</definedName>
    <definedName name="Inventory" localSheetId="10">#REF!</definedName>
    <definedName name="Inventory">#REF!</definedName>
    <definedName name="_xlnm.Print_Area" localSheetId="10">'Weekly Rotation Summary'!#REF!</definedName>
    <definedName name="Route1" localSheetId="14">'Departure Date'!#REF!</definedName>
    <definedName name="Route1" localSheetId="12">#REF!</definedName>
    <definedName name="Route1">#REF!</definedName>
    <definedName name="Route2" localSheetId="14">'Departure Date'!#REF!</definedName>
    <definedName name="Route2" localSheetId="12">#REF!</definedName>
    <definedName name="Route2">#REF!</definedName>
    <definedName name="Route3" localSheetId="14">'Departure Date'!$A$33:$A$38</definedName>
    <definedName name="Route3" localSheetId="12">#REF!</definedName>
    <definedName name="Route3">#REF!</definedName>
    <definedName name="Routing" localSheetId="12">#REF!</definedName>
    <definedName name="Routing">#REF!</definedName>
    <definedName name="S01_" localSheetId="14">'Departure Date'!$B$3:$B$28</definedName>
    <definedName name="S01_" localSheetId="12">#REF!</definedName>
    <definedName name="S01_">#REF!</definedName>
    <definedName name="S02_" localSheetId="14">'Departure Date'!$F$3:$F$28</definedName>
    <definedName name="S02_" localSheetId="12">#REF!</definedName>
    <definedName name="S02_">#REF!</definedName>
    <definedName name="S03_" localSheetId="14">'Departure Date'!$I$3:$I$28</definedName>
    <definedName name="S03_" localSheetId="12">#REF!</definedName>
    <definedName name="S03_">#REF!</definedName>
    <definedName name="S04_" localSheetId="14">'Departure Date'!$J$3:$J$28</definedName>
    <definedName name="S04_" localSheetId="12">#REF!</definedName>
    <definedName name="S04_">#REF!</definedName>
    <definedName name="S05_" localSheetId="14">'Departure Date'!$K$3:$K$28</definedName>
    <definedName name="S05_" localSheetId="12">#REF!</definedName>
    <definedName name="S05_">#REF!</definedName>
    <definedName name="S06_" localSheetId="14">'Departure Date'!#REF!</definedName>
    <definedName name="S06_" localSheetId="12">#REF!</definedName>
    <definedName name="S06_">#REF!</definedName>
    <definedName name="S07_" localSheetId="14">'Departure Date'!#REF!</definedName>
    <definedName name="S07_" localSheetId="12">#REF!</definedName>
    <definedName name="S07_">#REF!</definedName>
    <definedName name="S08_" localSheetId="14">'Departure Date'!#REF!</definedName>
    <definedName name="S08_" localSheetId="12">#REF!</definedName>
    <definedName name="S08_">#REF!</definedName>
    <definedName name="S09_" localSheetId="14">'Departure Date'!#REF!</definedName>
    <definedName name="S09_" localSheetId="12">#REF!</definedName>
    <definedName name="S09_">#REF!</definedName>
    <definedName name="S10_" localSheetId="14">'Departure Date'!#REF!</definedName>
    <definedName name="S10_" localSheetId="12">#REF!</definedName>
    <definedName name="S10_">#REF!</definedName>
    <definedName name="S11_" localSheetId="14">'Departure Date'!#REF!</definedName>
    <definedName name="S11_" localSheetId="12">#REF!</definedName>
    <definedName name="S11_">#REF!</definedName>
    <definedName name="S12_" localSheetId="14">'Departure Date'!#REF!</definedName>
    <definedName name="S12_" localSheetId="12">#REF!</definedName>
    <definedName name="S12_">#REF!</definedName>
    <definedName name="S13_" localSheetId="14">'Departure Date'!#REF!</definedName>
    <definedName name="S13_" localSheetId="12">#REF!</definedName>
    <definedName name="S13_">#REF!</definedName>
    <definedName name="S14_" localSheetId="14">'Departure Date'!#REF!</definedName>
    <definedName name="S14_" localSheetId="12">#REF!</definedName>
    <definedName name="S14_">#REF!</definedName>
    <definedName name="S15_" localSheetId="14">'Departure Date'!#REF!</definedName>
    <definedName name="S15_" localSheetId="12">#REF!</definedName>
    <definedName name="S15_">#REF!</definedName>
    <definedName name="S16_" localSheetId="14">'Departure Date'!#REF!</definedName>
    <definedName name="S16_" localSheetId="12">#REF!</definedName>
    <definedName name="S16_">#REF!</definedName>
    <definedName name="S17_" localSheetId="14">'Departure Date'!#REF!</definedName>
    <definedName name="S17_" localSheetId="12">#REF!</definedName>
    <definedName name="S17_">#REF!</definedName>
    <definedName name="Slicer_BOOKING_STATUS">#N/A</definedName>
    <definedName name="Slicer_BOOKING_STATUS11">#N/A</definedName>
    <definedName name="Slicer_BOOKING_STATUS121">#N/A</definedName>
    <definedName name="Slicer_BOOKING_STATUS2">#N/A</definedName>
    <definedName name="Slicer_BOOKING_STATUS3">#N/A</definedName>
    <definedName name="Slicer_CATEGORY1">#N/A</definedName>
    <definedName name="Slicer_CATEGORY11">#N/A</definedName>
    <definedName name="Slicer_CATEGORY2">#N/A</definedName>
    <definedName name="Slicer_CATEGORY31">#N/A</definedName>
    <definedName name="Slicer_CONTRACT_STATUS">#N/A</definedName>
    <definedName name="Slicer_CONTRIBUTOR1">#N/A</definedName>
    <definedName name="Slicer_CONTRIBUTOR11">#N/A</definedName>
    <definedName name="Slicer_CONTRIBUTOR2">#N/A</definedName>
    <definedName name="Slicer_CONTRIBUTOR31">#N/A</definedName>
    <definedName name="Slicer_CONTRIBUTOR4">#N/A</definedName>
    <definedName name="Slicer_DAY2">#N/A</definedName>
    <definedName name="Slicer_DAY211">#N/A</definedName>
    <definedName name="Slicer_DAY2121">#N/A</definedName>
    <definedName name="Slicer_DAY22">#N/A</definedName>
    <definedName name="Slicer_DAY3">#N/A</definedName>
    <definedName name="Slicer_DAY6">#N/A</definedName>
    <definedName name="Slicer_DAYS_PRIOR">#N/A</definedName>
    <definedName name="Slicer_DAYS_PRIOR1">#N/A</definedName>
    <definedName name="Slicer_FLIGHT_DATE1">#N/A</definedName>
    <definedName name="Slicer_FLIGHT_DATE21">#N/A</definedName>
    <definedName name="Slicer_FLIGHT_DATE3">#N/A</definedName>
    <definedName name="Slicer_FLIGHT_DATE5">#N/A</definedName>
    <definedName name="Slicer_FLIGHT_DATE6">#N/A</definedName>
    <definedName name="Slicer_FLT_NO">#N/A</definedName>
    <definedName name="Slicer_FLT_NO11">#N/A</definedName>
    <definedName name="Slicer_FLT_NO121">#N/A</definedName>
    <definedName name="Slicer_FLT_NO2">#N/A</definedName>
    <definedName name="Slicer_FLT_NO4">#N/A</definedName>
    <definedName name="Slicer_FSCODE2">#N/A</definedName>
    <definedName name="Slicer_ROUTE">#N/A</definedName>
    <definedName name="Slicer_ROUTE1">#N/A</definedName>
    <definedName name="Slicer_ROUTE21">#N/A</definedName>
    <definedName name="Slicer_ROUTE221">#N/A</definedName>
    <definedName name="Slicer_ROUTE4">#N/A</definedName>
    <definedName name="Slicer_ROUTE6">#N/A</definedName>
    <definedName name="Slicer_SECTOR1">#N/A</definedName>
    <definedName name="Slicer_SECTOR111">#N/A</definedName>
    <definedName name="Slicer_SECTOR1121">#N/A</definedName>
    <definedName name="Slicer_SECTOR12">#N/A</definedName>
    <definedName name="Slicer_SECTOR2">#N/A</definedName>
    <definedName name="Slicer_SECTOR4">#N/A</definedName>
  </definedNames>
  <calcPr calcId="191029"/>
  <pivotCaches>
    <pivotCache cacheId="19" r:id="rId19"/>
    <pivotCache cacheId="41" r:id="rId20"/>
    <pivotCache cacheId="57"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 i="94" l="1" a="1"/>
  <c r="AD2" i="94" s="1"/>
  <c r="AE2" i="94" s="1"/>
  <c r="AF2" i="94"/>
  <c r="AG2" i="94" s="1"/>
  <c r="AK2" i="94" s="1"/>
  <c r="AH2" i="94"/>
  <c r="AI2" i="94" s="1"/>
  <c r="AM2" i="94"/>
  <c r="AD3" i="94" a="1"/>
  <c r="AD3" i="94" s="1"/>
  <c r="AE3" i="94" s="1"/>
  <c r="AF3" i="94"/>
  <c r="AG3" i="94" s="1"/>
  <c r="AK3" i="94" s="1"/>
  <c r="AH3" i="94"/>
  <c r="AI3" i="94" s="1"/>
  <c r="AM3" i="94"/>
  <c r="AD4" i="94" a="1"/>
  <c r="AD4" i="94" s="1"/>
  <c r="AE4" i="94" s="1"/>
  <c r="AF4" i="94"/>
  <c r="AG4" i="94" s="1"/>
  <c r="AK4" i="94" s="1"/>
  <c r="AH4" i="94"/>
  <c r="AI4" i="94"/>
  <c r="AM4" i="94"/>
  <c r="AD5" i="94" a="1"/>
  <c r="AD5" i="94" s="1"/>
  <c r="AE5" i="94" s="1"/>
  <c r="AF5" i="94"/>
  <c r="AG5" i="94" s="1"/>
  <c r="AK5" i="94" s="1"/>
  <c r="AH5" i="94"/>
  <c r="AI5" i="94"/>
  <c r="AM5" i="94"/>
  <c r="AD6" i="94" a="1"/>
  <c r="AD6" i="94" s="1"/>
  <c r="AE6" i="94" s="1"/>
  <c r="AF6" i="94"/>
  <c r="AG6" i="94" s="1"/>
  <c r="AK6" i="94" s="1"/>
  <c r="AH6" i="94"/>
  <c r="AI6" i="94"/>
  <c r="AM6" i="94"/>
  <c r="AD7" i="94" a="1"/>
  <c r="AD7" i="94" s="1"/>
  <c r="AE7" i="94" s="1"/>
  <c r="AF7" i="94"/>
  <c r="AG7" i="94" s="1"/>
  <c r="AK7" i="94" s="1"/>
  <c r="AH7" i="94"/>
  <c r="AI7" i="94"/>
  <c r="AM7" i="94"/>
  <c r="AD8" i="94" a="1"/>
  <c r="AD8" i="94" s="1"/>
  <c r="AE8" i="94" s="1"/>
  <c r="AF8" i="94"/>
  <c r="AG8" i="94" s="1"/>
  <c r="AK8" i="94" s="1"/>
  <c r="AH8" i="94"/>
  <c r="AI8" i="94"/>
  <c r="AM8" i="94"/>
  <c r="AD9" i="94" a="1"/>
  <c r="AD9" i="94" s="1"/>
  <c r="AE9" i="94" s="1"/>
  <c r="AF9" i="94"/>
  <c r="AG9" i="94" s="1"/>
  <c r="AK9" i="94" s="1"/>
  <c r="AH9" i="94"/>
  <c r="AI9" i="94"/>
  <c r="AM9" i="94"/>
  <c r="AD10" i="94" a="1"/>
  <c r="AD10" i="94" s="1"/>
  <c r="AE10" i="94" s="1"/>
  <c r="AF10" i="94"/>
  <c r="AG10" i="94" s="1"/>
  <c r="AK10" i="94" s="1"/>
  <c r="AH10" i="94"/>
  <c r="AI10" i="94"/>
  <c r="AM10" i="94"/>
  <c r="AD11" i="94" a="1"/>
  <c r="AD11" i="94" s="1"/>
  <c r="AE11" i="94" s="1"/>
  <c r="AF11" i="94"/>
  <c r="AG11" i="94" s="1"/>
  <c r="AK11" i="94" s="1"/>
  <c r="AH11" i="94"/>
  <c r="AI11" i="94"/>
  <c r="AM11" i="94"/>
  <c r="AD12" i="94" a="1"/>
  <c r="AD12" i="94" s="1"/>
  <c r="AE12" i="94" s="1"/>
  <c r="AF12" i="94"/>
  <c r="AG12" i="94" s="1"/>
  <c r="AK12" i="94" s="1"/>
  <c r="AH12" i="94"/>
  <c r="AI12" i="94"/>
  <c r="AM12" i="94"/>
  <c r="AD13" i="94" a="1"/>
  <c r="AD13" i="94" s="1"/>
  <c r="AE13" i="94" s="1"/>
  <c r="AF13" i="94"/>
  <c r="AG13" i="94" s="1"/>
  <c r="AK13" i="94" s="1"/>
  <c r="AH13" i="94"/>
  <c r="AI13" i="94"/>
  <c r="AM13" i="94"/>
  <c r="AD14" i="94" a="1"/>
  <c r="AD14" i="94" s="1"/>
  <c r="AE14" i="94" s="1"/>
  <c r="AF14" i="94"/>
  <c r="AG14" i="94" s="1"/>
  <c r="AK14" i="94" s="1"/>
  <c r="AH14" i="94"/>
  <c r="AI14" i="94"/>
  <c r="AM14" i="94"/>
  <c r="AD15" i="94" a="1"/>
  <c r="AD15" i="94" s="1"/>
  <c r="AE15" i="94" s="1"/>
  <c r="AF15" i="94"/>
  <c r="AG15" i="94" s="1"/>
  <c r="AK15" i="94" s="1"/>
  <c r="AH15" i="94"/>
  <c r="AI15" i="94"/>
  <c r="AM15" i="94"/>
  <c r="AD16" i="94" a="1"/>
  <c r="AD16" i="94" s="1"/>
  <c r="AE16" i="94" s="1"/>
  <c r="AF16" i="94"/>
  <c r="AG16" i="94" s="1"/>
  <c r="AK16" i="94" s="1"/>
  <c r="AH16" i="94"/>
  <c r="AI16" i="94"/>
  <c r="AM16" i="94"/>
  <c r="AD17" i="94" a="1"/>
  <c r="AD17" i="94" s="1"/>
  <c r="AE17" i="94" s="1"/>
  <c r="AF17" i="94"/>
  <c r="AG17" i="94" s="1"/>
  <c r="AK17" i="94" s="1"/>
  <c r="AH17" i="94"/>
  <c r="AI17" i="94"/>
  <c r="AM17" i="94"/>
  <c r="AD18" i="94" a="1"/>
  <c r="AD18" i="94" s="1"/>
  <c r="AE18" i="94" s="1"/>
  <c r="AF18" i="94"/>
  <c r="AG18" i="94" s="1"/>
  <c r="AK18" i="94" s="1"/>
  <c r="AH18" i="94"/>
  <c r="AI18" i="94"/>
  <c r="AM18" i="94"/>
  <c r="AD19" i="94" a="1"/>
  <c r="AD19" i="94" s="1"/>
  <c r="AE19" i="94" s="1"/>
  <c r="AF19" i="94"/>
  <c r="AG19" i="94" s="1"/>
  <c r="AK19" i="94" s="1"/>
  <c r="AH19" i="94"/>
  <c r="AI19" i="94" s="1"/>
  <c r="AM19" i="94"/>
  <c r="AD20" i="94" a="1"/>
  <c r="AD20" i="94" s="1"/>
  <c r="AE20" i="94" s="1"/>
  <c r="AF20" i="94"/>
  <c r="AG20" i="94" s="1"/>
  <c r="AK20" i="94" s="1"/>
  <c r="AH20" i="94"/>
  <c r="AI20" i="94"/>
  <c r="AM20" i="94"/>
  <c r="AD21" i="94" a="1"/>
  <c r="AD21" i="94" s="1"/>
  <c r="AE21" i="94" s="1"/>
  <c r="AF21" i="94"/>
  <c r="AG21" i="94" s="1"/>
  <c r="AK21" i="94" s="1"/>
  <c r="AH21" i="94"/>
  <c r="AI21" i="94"/>
  <c r="AM21" i="94"/>
  <c r="AD22" i="94" a="1"/>
  <c r="AD22" i="94" s="1"/>
  <c r="AE22" i="94" s="1"/>
  <c r="AF22" i="94"/>
  <c r="AG22" i="94" s="1"/>
  <c r="AK22" i="94" s="1"/>
  <c r="AH22" i="94"/>
  <c r="AI22" i="94"/>
  <c r="AM22" i="94"/>
  <c r="AD23" i="94" a="1"/>
  <c r="AD23" i="94" s="1"/>
  <c r="AE23" i="94"/>
  <c r="AF23" i="94"/>
  <c r="AG23" i="94" s="1"/>
  <c r="AK23" i="94" s="1"/>
  <c r="AH23" i="94"/>
  <c r="AI23" i="94"/>
  <c r="AM23" i="94"/>
  <c r="AD24" i="94" a="1"/>
  <c r="AD24" i="94" s="1"/>
  <c r="AF24" i="94"/>
  <c r="AG24" i="94" s="1"/>
  <c r="AK24" i="94" s="1"/>
  <c r="AH24" i="94"/>
  <c r="AI24" i="94" s="1"/>
  <c r="AM24" i="94"/>
  <c r="AD25" i="94" a="1"/>
  <c r="AD25" i="94" s="1"/>
  <c r="AE25" i="94" s="1"/>
  <c r="AF25" i="94"/>
  <c r="AG25" i="94" s="1"/>
  <c r="AK25" i="94" s="1"/>
  <c r="AH25" i="94"/>
  <c r="AI25" i="94"/>
  <c r="AM25" i="94"/>
  <c r="AD26" i="94" a="1"/>
  <c r="AD26" i="94" s="1"/>
  <c r="AE26" i="94" s="1"/>
  <c r="AF26" i="94"/>
  <c r="AG26" i="94" s="1"/>
  <c r="AK26" i="94" s="1"/>
  <c r="AH26" i="94"/>
  <c r="AI26" i="94"/>
  <c r="AM26" i="94"/>
  <c r="AD27" i="94" a="1"/>
  <c r="AD27" i="94" s="1"/>
  <c r="AE27" i="94"/>
  <c r="AF27" i="94"/>
  <c r="AG27" i="94" s="1"/>
  <c r="AK27" i="94" s="1"/>
  <c r="AH27" i="94"/>
  <c r="AI27" i="94"/>
  <c r="AM27" i="94"/>
  <c r="AD28" i="94" a="1"/>
  <c r="AD28" i="94" s="1"/>
  <c r="AF28" i="94"/>
  <c r="AG28" i="94" s="1"/>
  <c r="AK28" i="94" s="1"/>
  <c r="AH28" i="94"/>
  <c r="AI28" i="94" s="1"/>
  <c r="AM28" i="94"/>
  <c r="AD29" i="94" a="1"/>
  <c r="AD29" i="94" s="1"/>
  <c r="AE29" i="94"/>
  <c r="AF29" i="94"/>
  <c r="AG29" i="94" s="1"/>
  <c r="AK29" i="94" s="1"/>
  <c r="AH29" i="94"/>
  <c r="AI29" i="94"/>
  <c r="AM29" i="94"/>
  <c r="AD30" i="94" a="1"/>
  <c r="AD30" i="94" s="1"/>
  <c r="AF30" i="94"/>
  <c r="AG30" i="94" s="1"/>
  <c r="AK30" i="94" s="1"/>
  <c r="AH30" i="94"/>
  <c r="AE30" i="94" s="1"/>
  <c r="AM30" i="94"/>
  <c r="AD31" i="94" a="1"/>
  <c r="AD31" i="94" s="1"/>
  <c r="AE31" i="94" s="1"/>
  <c r="AF31" i="94"/>
  <c r="AG31" i="94" s="1"/>
  <c r="AK31" i="94" s="1"/>
  <c r="AH31" i="94"/>
  <c r="AI31" i="94"/>
  <c r="AM31" i="94"/>
  <c r="AD32" i="94" a="1"/>
  <c r="AD32" i="94" s="1"/>
  <c r="AF32" i="94"/>
  <c r="AG32" i="94" s="1"/>
  <c r="AK32" i="94" s="1"/>
  <c r="AH32" i="94"/>
  <c r="AI32" i="94"/>
  <c r="AM32" i="94"/>
  <c r="AD33" i="94" a="1"/>
  <c r="AD33" i="94" s="1"/>
  <c r="AE33" i="94" s="1"/>
  <c r="AF33" i="94"/>
  <c r="AG33" i="94" s="1"/>
  <c r="AK33" i="94" s="1"/>
  <c r="AH33" i="94"/>
  <c r="AI33" i="94"/>
  <c r="AM33" i="94"/>
  <c r="AD34" i="94" a="1"/>
  <c r="AD34" i="94" s="1"/>
  <c r="AE34" i="94" s="1"/>
  <c r="AF34" i="94"/>
  <c r="AG34" i="94" s="1"/>
  <c r="AK34" i="94" s="1"/>
  <c r="AH34" i="94"/>
  <c r="AI34" i="94"/>
  <c r="AM34" i="94"/>
  <c r="AD35" i="94" a="1"/>
  <c r="AD35" i="94" s="1"/>
  <c r="AF35" i="94"/>
  <c r="AG35" i="94" s="1"/>
  <c r="AK35" i="94" s="1"/>
  <c r="AH35" i="94"/>
  <c r="AI35" i="94" s="1"/>
  <c r="AM35" i="94"/>
  <c r="AD36" i="94" a="1"/>
  <c r="AD36" i="94" s="1"/>
  <c r="AE36" i="94" s="1"/>
  <c r="AF36" i="94"/>
  <c r="AG36" i="94" s="1"/>
  <c r="AK36" i="94" s="1"/>
  <c r="AH36" i="94"/>
  <c r="AI36" i="94" s="1"/>
  <c r="AM36" i="94"/>
  <c r="AD37" i="94" a="1"/>
  <c r="AD37" i="94" s="1"/>
  <c r="AE37" i="94"/>
  <c r="AF37" i="94"/>
  <c r="AG37" i="94" s="1"/>
  <c r="AK37" i="94" s="1"/>
  <c r="AH37" i="94"/>
  <c r="AI37" i="94"/>
  <c r="AM37" i="94"/>
  <c r="AD38" i="94" a="1"/>
  <c r="AD38" i="94" s="1"/>
  <c r="AE38" i="94"/>
  <c r="AF38" i="94"/>
  <c r="AG38" i="94" s="1"/>
  <c r="AK38" i="94" s="1"/>
  <c r="AH38" i="94"/>
  <c r="AI38" i="94" s="1"/>
  <c r="AM38" i="94"/>
  <c r="AD39" i="94" a="1"/>
  <c r="AD39" i="94" s="1"/>
  <c r="AE39" i="94"/>
  <c r="AF39" i="94"/>
  <c r="AG39" i="94" s="1"/>
  <c r="AK39" i="94" s="1"/>
  <c r="AH39" i="94"/>
  <c r="AI39" i="94"/>
  <c r="AM39" i="94"/>
  <c r="AD40" i="94" a="1"/>
  <c r="AD40" i="94" s="1"/>
  <c r="AE40" i="94" s="1"/>
  <c r="AF40" i="94"/>
  <c r="AG40" i="94" s="1"/>
  <c r="AK40" i="94" s="1"/>
  <c r="AH40" i="94"/>
  <c r="AI40" i="94"/>
  <c r="AM40" i="94"/>
  <c r="AD41" i="94" a="1"/>
  <c r="AD41" i="94" s="1"/>
  <c r="AE41" i="94" s="1"/>
  <c r="AF41" i="94"/>
  <c r="AG41" i="94" s="1"/>
  <c r="AK41" i="94" s="1"/>
  <c r="AH41" i="94"/>
  <c r="AI41" i="94"/>
  <c r="AM41" i="94"/>
  <c r="AD42" i="94" a="1"/>
  <c r="AD42" i="94" s="1"/>
  <c r="AE42" i="94"/>
  <c r="AF42" i="94"/>
  <c r="AG42" i="94" s="1"/>
  <c r="AK42" i="94" s="1"/>
  <c r="AH42" i="94"/>
  <c r="AI42" i="94"/>
  <c r="AM42" i="94"/>
  <c r="AD43" i="94" a="1"/>
  <c r="AD43" i="94" s="1"/>
  <c r="AE43" i="94" s="1"/>
  <c r="AF43" i="94"/>
  <c r="AG43" i="94" s="1"/>
  <c r="AK43" i="94" s="1"/>
  <c r="AH43" i="94"/>
  <c r="AI43" i="94" s="1"/>
  <c r="AM43" i="94"/>
  <c r="AD44" i="94" a="1"/>
  <c r="AD44" i="94" s="1"/>
  <c r="AF44" i="94"/>
  <c r="AG44" i="94" s="1"/>
  <c r="AK44" i="94" s="1"/>
  <c r="AH44" i="94"/>
  <c r="AI44" i="94" s="1"/>
  <c r="AM44" i="94"/>
  <c r="AD45" i="94" a="1"/>
  <c r="AD45" i="94" s="1"/>
  <c r="AE45" i="94"/>
  <c r="AF45" i="94"/>
  <c r="AG45" i="94" s="1"/>
  <c r="AK45" i="94" s="1"/>
  <c r="AH45" i="94"/>
  <c r="AI45" i="94"/>
  <c r="AM45" i="94"/>
  <c r="AF46" i="94"/>
  <c r="AG46" i="94"/>
  <c r="AK46" i="94" s="1"/>
  <c r="AH46" i="94"/>
  <c r="AI46" i="94" s="1"/>
  <c r="AM46" i="94"/>
  <c r="AD47" i="94" a="1"/>
  <c r="AD47" i="94" s="1"/>
  <c r="AE47" i="94"/>
  <c r="AF47" i="94"/>
  <c r="AG47" i="94"/>
  <c r="AK47" i="94" s="1"/>
  <c r="AH47" i="94"/>
  <c r="AI47" i="94" s="1"/>
  <c r="AM47" i="94"/>
  <c r="AD48" i="94" a="1"/>
  <c r="AD48" i="94"/>
  <c r="AE48" i="94"/>
  <c r="AF48" i="94"/>
  <c r="AG48" i="94" s="1"/>
  <c r="AH48" i="94"/>
  <c r="AI48" i="94" s="1"/>
  <c r="AK48" i="94"/>
  <c r="AM48" i="94"/>
  <c r="AD49" i="94" a="1"/>
  <c r="AD49" i="94"/>
  <c r="AE49" i="94" s="1"/>
  <c r="AF49" i="94"/>
  <c r="AG49" i="94"/>
  <c r="AK49" i="94" s="1"/>
  <c r="AH49" i="94"/>
  <c r="AI49" i="94"/>
  <c r="AM49" i="94"/>
  <c r="AD50" i="94" a="1"/>
  <c r="AD50" i="94"/>
  <c r="AE50" i="94" s="1"/>
  <c r="AF50" i="94"/>
  <c r="AG50" i="94" s="1"/>
  <c r="AK50" i="94" s="1"/>
  <c r="AH50" i="94"/>
  <c r="AI50" i="94" s="1"/>
  <c r="AM50" i="94"/>
  <c r="AD51" i="94" a="1"/>
  <c r="AD51" i="94" s="1"/>
  <c r="AE51" i="94"/>
  <c r="AF51" i="94"/>
  <c r="AG51" i="94" s="1"/>
  <c r="AK51" i="94" s="1"/>
  <c r="AH51" i="94"/>
  <c r="AI51" i="94" s="1"/>
  <c r="AM51" i="94"/>
  <c r="AD52" i="94" a="1"/>
  <c r="AD52" i="94" s="1"/>
  <c r="AE52" i="94" s="1"/>
  <c r="AF52" i="94"/>
  <c r="AG52" i="94" s="1"/>
  <c r="AH52" i="94"/>
  <c r="AI52" i="94"/>
  <c r="AK52" i="94"/>
  <c r="AM52" i="94"/>
  <c r="AD53" i="94" a="1"/>
  <c r="AD53" i="94" s="1"/>
  <c r="AE53" i="94" s="1"/>
  <c r="AF53" i="94"/>
  <c r="AG53" i="94"/>
  <c r="AK53" i="94" s="1"/>
  <c r="AH53" i="94"/>
  <c r="AI53" i="94" s="1"/>
  <c r="AM53" i="94"/>
  <c r="AD54" i="94" a="1"/>
  <c r="AD54" i="94"/>
  <c r="AE54" i="94"/>
  <c r="AF54" i="94"/>
  <c r="AG54" i="94"/>
  <c r="AK54" i="94" s="1"/>
  <c r="AH54" i="94"/>
  <c r="AI54" i="94"/>
  <c r="AM54" i="94"/>
  <c r="AD55" i="94" a="1"/>
  <c r="AD55" i="94" s="1"/>
  <c r="AE55" i="94" s="1"/>
  <c r="AF55" i="94"/>
  <c r="AG55" i="94" s="1"/>
  <c r="AK55" i="94" s="1"/>
  <c r="AH55" i="94"/>
  <c r="AI55" i="94"/>
  <c r="AM55" i="94"/>
  <c r="AD56" i="94" a="1"/>
  <c r="AD56" i="94"/>
  <c r="AE56" i="94" s="1"/>
  <c r="AF56" i="94"/>
  <c r="AG56" i="94" s="1"/>
  <c r="AK56" i="94" s="1"/>
  <c r="AH56" i="94"/>
  <c r="AI56" i="94" s="1"/>
  <c r="AM56" i="94"/>
  <c r="AD57" i="94" a="1"/>
  <c r="AD57" i="94"/>
  <c r="AE57" i="94" s="1"/>
  <c r="AF57" i="94"/>
  <c r="AG57" i="94" s="1"/>
  <c r="AK57" i="94" s="1"/>
  <c r="AH57" i="94"/>
  <c r="AI57" i="94" s="1"/>
  <c r="AM57" i="94"/>
  <c r="AD58" i="94" a="1"/>
  <c r="AD58" i="94" s="1"/>
  <c r="AE58" i="94" s="1"/>
  <c r="AF58" i="94"/>
  <c r="AG58" i="94"/>
  <c r="AK58" i="94" s="1"/>
  <c r="AH58" i="94"/>
  <c r="AI58" i="94" s="1"/>
  <c r="AM58" i="94"/>
  <c r="AD59" i="94" a="1"/>
  <c r="AD59" i="94" s="1"/>
  <c r="AE59" i="94" s="1"/>
  <c r="AF59" i="94"/>
  <c r="AG59" i="94" s="1"/>
  <c r="AK59" i="94" s="1"/>
  <c r="AH59" i="94"/>
  <c r="AI59" i="94"/>
  <c r="AM59" i="94"/>
  <c r="AD60" i="94" a="1"/>
  <c r="AD60" i="94" s="1"/>
  <c r="AE60" i="94" s="1"/>
  <c r="AF60" i="94"/>
  <c r="AG60" i="94" s="1"/>
  <c r="AH60" i="94"/>
  <c r="AI60" i="94" s="1"/>
  <c r="AK60" i="94"/>
  <c r="AM60" i="94"/>
  <c r="AD61" i="94" a="1"/>
  <c r="AD61" i="94"/>
  <c r="AE61" i="94" s="1"/>
  <c r="AF61" i="94"/>
  <c r="AG61" i="94"/>
  <c r="AK61" i="94" s="1"/>
  <c r="AH61" i="94"/>
  <c r="AI61" i="94"/>
  <c r="AM61" i="94"/>
  <c r="AD62" i="94" a="1"/>
  <c r="AD62" i="94" s="1"/>
  <c r="AE62" i="94" s="1"/>
  <c r="AF62" i="94"/>
  <c r="AG62" i="94" s="1"/>
  <c r="AH62" i="94"/>
  <c r="AI62" i="94" s="1"/>
  <c r="AK62" i="94"/>
  <c r="AM62" i="94"/>
  <c r="AD63" i="94" a="1"/>
  <c r="AD63" i="94" s="1"/>
  <c r="AE63" i="94"/>
  <c r="AF63" i="94"/>
  <c r="AG63" i="94"/>
  <c r="AK63" i="94" s="1"/>
  <c r="AH63" i="94"/>
  <c r="AI63" i="94"/>
  <c r="AM63" i="94"/>
  <c r="AD64" i="94" a="1"/>
  <c r="AD64" i="94" s="1"/>
  <c r="AE64" i="94" s="1"/>
  <c r="AF64" i="94"/>
  <c r="AG64" i="94" s="1"/>
  <c r="AK64" i="94" s="1"/>
  <c r="AH64" i="94"/>
  <c r="AI64" i="94"/>
  <c r="AM64" i="94"/>
  <c r="AD65" i="94" a="1"/>
  <c r="AD65" i="94"/>
  <c r="AE65" i="94" s="1"/>
  <c r="AF65" i="94"/>
  <c r="AG65" i="94"/>
  <c r="AK65" i="94" s="1"/>
  <c r="AH65" i="94"/>
  <c r="AI65" i="94"/>
  <c r="AM65" i="94"/>
  <c r="AD66" i="94" a="1"/>
  <c r="AD66" i="94"/>
  <c r="AE66" i="94" s="1"/>
  <c r="AF66" i="94"/>
  <c r="AG66" i="94" s="1"/>
  <c r="AK66" i="94" s="1"/>
  <c r="AH66" i="94"/>
  <c r="AI66" i="94" s="1"/>
  <c r="AM66" i="94"/>
  <c r="AD67" i="94" a="1"/>
  <c r="AD67" i="94" s="1"/>
  <c r="AE67" i="94"/>
  <c r="AF67" i="94"/>
  <c r="AG67" i="94" s="1"/>
  <c r="AH67" i="94"/>
  <c r="AI67" i="94" s="1"/>
  <c r="AK67" i="94"/>
  <c r="AM67" i="94"/>
  <c r="AD68" i="94" a="1"/>
  <c r="AD68" i="94" s="1"/>
  <c r="AE68" i="94" s="1"/>
  <c r="AF68" i="94"/>
  <c r="AG68" i="94" s="1"/>
  <c r="AH68" i="94"/>
  <c r="AI68" i="94"/>
  <c r="AK68" i="94"/>
  <c r="AM68" i="94"/>
  <c r="AD69" i="94" a="1"/>
  <c r="AD69" i="94" s="1"/>
  <c r="AE69" i="94"/>
  <c r="AF69" i="94"/>
  <c r="AG69" i="94"/>
  <c r="AK69" i="94" s="1"/>
  <c r="AH69" i="94"/>
  <c r="AI69" i="94" s="1"/>
  <c r="AM69" i="94"/>
  <c r="AD70" i="94" a="1"/>
  <c r="AD70" i="94"/>
  <c r="AE70" i="94"/>
  <c r="AF70" i="94"/>
  <c r="AG70" i="94"/>
  <c r="AK70" i="94" s="1"/>
  <c r="AH70" i="94"/>
  <c r="AI70" i="94"/>
  <c r="AM70" i="94"/>
  <c r="AD71" i="94" a="1"/>
  <c r="AD71" i="94" s="1"/>
  <c r="AF71" i="94"/>
  <c r="AG71" i="94" s="1"/>
  <c r="AK71" i="94" s="1"/>
  <c r="AH71" i="94"/>
  <c r="AI71" i="94"/>
  <c r="AM71" i="94"/>
  <c r="AD72" i="94" a="1"/>
  <c r="AD72" i="94"/>
  <c r="AE72" i="94" s="1"/>
  <c r="AF72" i="94"/>
  <c r="AG72" i="94" s="1"/>
  <c r="AK72" i="94" s="1"/>
  <c r="AH72" i="94"/>
  <c r="AI72" i="94" s="1"/>
  <c r="AM72" i="94"/>
  <c r="AD73" i="94" a="1"/>
  <c r="AD73" i="94" s="1"/>
  <c r="AE73" i="94" s="1"/>
  <c r="AF73" i="94"/>
  <c r="AG73" i="94" s="1"/>
  <c r="AK73" i="94" s="1"/>
  <c r="AH73" i="94"/>
  <c r="AI73" i="94" s="1"/>
  <c r="AM73" i="94"/>
  <c r="AD74" i="94" a="1"/>
  <c r="AD74" i="94" s="1"/>
  <c r="AF74" i="94"/>
  <c r="AG74" i="94" s="1"/>
  <c r="AK74" i="94" s="1"/>
  <c r="AH74" i="94"/>
  <c r="AI74" i="94" s="1"/>
  <c r="AM74" i="94"/>
  <c r="AD75" i="94" a="1"/>
  <c r="AD75" i="94" s="1"/>
  <c r="AE75" i="94" s="1"/>
  <c r="AF75" i="94"/>
  <c r="AG75" i="94" s="1"/>
  <c r="AK75" i="94" s="1"/>
  <c r="AH75" i="94"/>
  <c r="AI75" i="94"/>
  <c r="AM75" i="94"/>
  <c r="AD76" i="94" a="1"/>
  <c r="AD76" i="94" s="1"/>
  <c r="AE76" i="94" s="1"/>
  <c r="AF76" i="94"/>
  <c r="AG76" i="94" s="1"/>
  <c r="AH76" i="94"/>
  <c r="AI76" i="94" s="1"/>
  <c r="AK76" i="94"/>
  <c r="AM76" i="94"/>
  <c r="AD77" i="94" a="1"/>
  <c r="AD77" i="94"/>
  <c r="AE77" i="94" s="1"/>
  <c r="AF77" i="94"/>
  <c r="AG77" i="94"/>
  <c r="AK77" i="94" s="1"/>
  <c r="AH77" i="94"/>
  <c r="AI77" i="94"/>
  <c r="AM77" i="94"/>
  <c r="AD78" i="94" a="1"/>
  <c r="AD78" i="94" s="1"/>
  <c r="AE78" i="94" s="1"/>
  <c r="AF78" i="94"/>
  <c r="AG78" i="94" s="1"/>
  <c r="AH78" i="94"/>
  <c r="AI78" i="94"/>
  <c r="AK78" i="94"/>
  <c r="AM78" i="94"/>
  <c r="AD79" i="94" a="1"/>
  <c r="AD79" i="94" s="1"/>
  <c r="AE79" i="94"/>
  <c r="AF79" i="94"/>
  <c r="AG79" i="94"/>
  <c r="AH79" i="94"/>
  <c r="AI79" i="94"/>
  <c r="AK79" i="94"/>
  <c r="AM79" i="94"/>
  <c r="AD80" i="94" a="1"/>
  <c r="AD80" i="94"/>
  <c r="AE80" i="94" s="1"/>
  <c r="AF80" i="94"/>
  <c r="AG80" i="94" s="1"/>
  <c r="AK80" i="94" s="1"/>
  <c r="AH80" i="94"/>
  <c r="AI80" i="94"/>
  <c r="AM80" i="94"/>
  <c r="AD81" i="94" a="1"/>
  <c r="AD81" i="94"/>
  <c r="AE81" i="94" s="1"/>
  <c r="AF81" i="94"/>
  <c r="AG81" i="94"/>
  <c r="AK81" i="94" s="1"/>
  <c r="AH81" i="94"/>
  <c r="AI81" i="94"/>
  <c r="AM81" i="94"/>
  <c r="AD82" i="94" a="1"/>
  <c r="AD82" i="94"/>
  <c r="AF82" i="94"/>
  <c r="AG82" i="94" s="1"/>
  <c r="AK82" i="94" s="1"/>
  <c r="AH82" i="94"/>
  <c r="AI82" i="94" s="1"/>
  <c r="AM82" i="94"/>
  <c r="AD83" i="94" a="1"/>
  <c r="AD83" i="94" s="1"/>
  <c r="AE83" i="94" s="1"/>
  <c r="AF83" i="94"/>
  <c r="AG83" i="94" s="1"/>
  <c r="AH83" i="94"/>
  <c r="AI83" i="94" s="1"/>
  <c r="AK83" i="94"/>
  <c r="AM83" i="94"/>
  <c r="AD84" i="94" a="1"/>
  <c r="AD84" i="94" s="1"/>
  <c r="AE84" i="94" s="1"/>
  <c r="AF84" i="94"/>
  <c r="AG84" i="94" s="1"/>
  <c r="AK84" i="94" s="1"/>
  <c r="AH84" i="94"/>
  <c r="AI84" i="94" s="1"/>
  <c r="AM84" i="94"/>
  <c r="AD85" i="94" a="1"/>
  <c r="AD85" i="94" s="1"/>
  <c r="AF85" i="94"/>
  <c r="AG85" i="94"/>
  <c r="AK85" i="94" s="1"/>
  <c r="AH85" i="94"/>
  <c r="AI85" i="94" s="1"/>
  <c r="AM85" i="94"/>
  <c r="AD86" i="94" a="1"/>
  <c r="AD86" i="94"/>
  <c r="AE86" i="94"/>
  <c r="AF86" i="94"/>
  <c r="AG86" i="94"/>
  <c r="AK86" i="94" s="1"/>
  <c r="AH86" i="94"/>
  <c r="AI86" i="94"/>
  <c r="AM86" i="94"/>
  <c r="AD87" i="94" a="1"/>
  <c r="AD87" i="94" s="1"/>
  <c r="AF87" i="94"/>
  <c r="AG87" i="94" s="1"/>
  <c r="AK87" i="94" s="1"/>
  <c r="AH87" i="94"/>
  <c r="AI87" i="94" s="1"/>
  <c r="AM87" i="94"/>
  <c r="AD88" i="94" a="1"/>
  <c r="AD88" i="94"/>
  <c r="AF88" i="94"/>
  <c r="AG88" i="94" s="1"/>
  <c r="AK88" i="94" s="1"/>
  <c r="AH88" i="94"/>
  <c r="AI88" i="94" s="1"/>
  <c r="AM88" i="94"/>
  <c r="AD89" i="94" a="1"/>
  <c r="AD89" i="94" s="1"/>
  <c r="AE89" i="94" s="1"/>
  <c r="AF89" i="94"/>
  <c r="AG89" i="94" s="1"/>
  <c r="AK89" i="94" s="1"/>
  <c r="AH89" i="94"/>
  <c r="AI89" i="94" s="1"/>
  <c r="AM89" i="94"/>
  <c r="AD90" i="94" a="1"/>
  <c r="AD90" i="94" s="1"/>
  <c r="AE90" i="94" s="1"/>
  <c r="AF90" i="94"/>
  <c r="AG90" i="94"/>
  <c r="AK90" i="94" s="1"/>
  <c r="AH90" i="94"/>
  <c r="AI90" i="94" s="1"/>
  <c r="AM90" i="94"/>
  <c r="AD91" i="94" a="1"/>
  <c r="AD91" i="94" s="1"/>
  <c r="AE91" i="94" s="1"/>
  <c r="AF91" i="94"/>
  <c r="AG91" i="94" s="1"/>
  <c r="AK91" i="94" s="1"/>
  <c r="AH91" i="94"/>
  <c r="AI91" i="94"/>
  <c r="AM91" i="94"/>
  <c r="AD92" i="94" a="1"/>
  <c r="AD92" i="94" s="1"/>
  <c r="AE92" i="94"/>
  <c r="AF92" i="94"/>
  <c r="AG92" i="94" s="1"/>
  <c r="AH92" i="94"/>
  <c r="AI92" i="94" s="1"/>
  <c r="AK92" i="94"/>
  <c r="AM92" i="94"/>
  <c r="AD93" i="94" a="1"/>
  <c r="AD93" i="94"/>
  <c r="AE93" i="94"/>
  <c r="AF93" i="94"/>
  <c r="AG93" i="94"/>
  <c r="AK93" i="94" s="1"/>
  <c r="AH93" i="94"/>
  <c r="AI93" i="94"/>
  <c r="AM93" i="94"/>
  <c r="AD94" i="94" a="1"/>
  <c r="AD94" i="94" s="1"/>
  <c r="AE94" i="94" s="1"/>
  <c r="AF94" i="94"/>
  <c r="AG94" i="94" s="1"/>
  <c r="AH94" i="94"/>
  <c r="AI94" i="94" s="1"/>
  <c r="AK94" i="94"/>
  <c r="AM94" i="94"/>
  <c r="AD95" i="94" a="1"/>
  <c r="AD95" i="94" s="1"/>
  <c r="AE95" i="94"/>
  <c r="AF95" i="94"/>
  <c r="AG95" i="94"/>
  <c r="AK95" i="94" s="1"/>
  <c r="AH95" i="94"/>
  <c r="AI95" i="94"/>
  <c r="AM95" i="94"/>
  <c r="AD96" i="94" a="1"/>
  <c r="AD96" i="94" s="1"/>
  <c r="AE96" i="94" s="1"/>
  <c r="AF96" i="94"/>
  <c r="AG96" i="94" s="1"/>
  <c r="AK96" i="94" s="1"/>
  <c r="AH96" i="94"/>
  <c r="AI96" i="94"/>
  <c r="AM96" i="94"/>
  <c r="AD97" i="94" a="1"/>
  <c r="AD97" i="94"/>
  <c r="AE97" i="94"/>
  <c r="AF97" i="94"/>
  <c r="AG97" i="94"/>
  <c r="AK97" i="94" s="1"/>
  <c r="AH97" i="94"/>
  <c r="AI97" i="94" s="1"/>
  <c r="AM97" i="94"/>
  <c r="AD98" i="94" a="1"/>
  <c r="AD98" i="94"/>
  <c r="AF98" i="94"/>
  <c r="AG98" i="94" s="1"/>
  <c r="AK98" i="94" s="1"/>
  <c r="AH98" i="94"/>
  <c r="AI98" i="94" s="1"/>
  <c r="AM98" i="94"/>
  <c r="AD99" i="94" a="1"/>
  <c r="AD99" i="94" s="1"/>
  <c r="AE99" i="94" s="1"/>
  <c r="AF99" i="94"/>
  <c r="AG99" i="94"/>
  <c r="AK99" i="94" s="1"/>
  <c r="AH99" i="94"/>
  <c r="AI99" i="94" s="1"/>
  <c r="AM99" i="94"/>
  <c r="AD100" i="94" a="1"/>
  <c r="AD100" i="94"/>
  <c r="AE100" i="94" s="1"/>
  <c r="AF100" i="94"/>
  <c r="AG100" i="94" s="1"/>
  <c r="AH100" i="94"/>
  <c r="AI100" i="94"/>
  <c r="AK100" i="94"/>
  <c r="AM100" i="94"/>
  <c r="AD101" i="94" a="1"/>
  <c r="AD101" i="94" s="1"/>
  <c r="AE101" i="94"/>
  <c r="AF101" i="94"/>
  <c r="AG101" i="94"/>
  <c r="AK101" i="94" s="1"/>
  <c r="AH101" i="94"/>
  <c r="AI101" i="94" s="1"/>
  <c r="AM101" i="94"/>
  <c r="AD102" i="94" a="1"/>
  <c r="AD102" i="94" s="1"/>
  <c r="AE102" i="94" s="1"/>
  <c r="AF102" i="94"/>
  <c r="AG102" i="94"/>
  <c r="AK102" i="94" s="1"/>
  <c r="AH102" i="94"/>
  <c r="AI102" i="94"/>
  <c r="AM102" i="94"/>
  <c r="AD103" i="94" a="1"/>
  <c r="AD103" i="94" s="1"/>
  <c r="AE103" i="94" s="1"/>
  <c r="AF103" i="94"/>
  <c r="AG103" i="94"/>
  <c r="AH103" i="94"/>
  <c r="AI103" i="94"/>
  <c r="AK103" i="94"/>
  <c r="AM103" i="94"/>
  <c r="AD104" i="94" a="1"/>
  <c r="AD104" i="94"/>
  <c r="AE104" i="94" s="1"/>
  <c r="AF104" i="94"/>
  <c r="AG104" i="94" s="1"/>
  <c r="AH104" i="94"/>
  <c r="AI104" i="94" s="1"/>
  <c r="AK104" i="94"/>
  <c r="AM104" i="94"/>
  <c r="AD105" i="94" a="1"/>
  <c r="AD105" i="94" s="1"/>
  <c r="AE105" i="94" s="1"/>
  <c r="AF105" i="94"/>
  <c r="AG105" i="94" s="1"/>
  <c r="AK105" i="94" s="1"/>
  <c r="AH105" i="94"/>
  <c r="AI105" i="94" s="1"/>
  <c r="AM105" i="94"/>
  <c r="AD106" i="94" a="1"/>
  <c r="AD106" i="94" s="1"/>
  <c r="AE106" i="94"/>
  <c r="AF106" i="94"/>
  <c r="AG106" i="94"/>
  <c r="AH106" i="94"/>
  <c r="AI106" i="94" s="1"/>
  <c r="AK106" i="94"/>
  <c r="AM106" i="94"/>
  <c r="AD107" i="94" a="1"/>
  <c r="AD107" i="94" s="1"/>
  <c r="AE107" i="94" s="1"/>
  <c r="AF107" i="94"/>
  <c r="AG107" i="94" s="1"/>
  <c r="AK107" i="94" s="1"/>
  <c r="AH107" i="94"/>
  <c r="AI107" i="94"/>
  <c r="AM107" i="94"/>
  <c r="AD108" i="94" a="1"/>
  <c r="AD108" i="94" s="1"/>
  <c r="AE108" i="94" s="1"/>
  <c r="AF108" i="94"/>
  <c r="AG108" i="94" s="1"/>
  <c r="AH108" i="94"/>
  <c r="AI108" i="94" s="1"/>
  <c r="AK108" i="94"/>
  <c r="AM108" i="94"/>
  <c r="AD109" i="94" a="1"/>
  <c r="AD109" i="94"/>
  <c r="AE109" i="94"/>
  <c r="AF109" i="94"/>
  <c r="AG109" i="94" s="1"/>
  <c r="AK109" i="94" s="1"/>
  <c r="AH109" i="94"/>
  <c r="AI109" i="94" s="1"/>
  <c r="AM109" i="94"/>
  <c r="AD110" i="94" a="1"/>
  <c r="AD110" i="94" s="1"/>
  <c r="AE110" i="94" s="1"/>
  <c r="AF110" i="94"/>
  <c r="AG110" i="94"/>
  <c r="AK110" i="94" s="1"/>
  <c r="AH110" i="94"/>
  <c r="AI110" i="94" s="1"/>
  <c r="AM110" i="94"/>
  <c r="AD111" i="94" a="1"/>
  <c r="AD111" i="94" s="1"/>
  <c r="AE111" i="94"/>
  <c r="AF111" i="94"/>
  <c r="AG111" i="94"/>
  <c r="AH111" i="94"/>
  <c r="AI111" i="94"/>
  <c r="AK111" i="94"/>
  <c r="AM111" i="94"/>
  <c r="AD112" i="94" a="1"/>
  <c r="AD112" i="94" s="1"/>
  <c r="AE112" i="94" s="1"/>
  <c r="AF112" i="94"/>
  <c r="AG112" i="94" s="1"/>
  <c r="AK112" i="94" s="1"/>
  <c r="AH112" i="94"/>
  <c r="AI112" i="94"/>
  <c r="AM112" i="94"/>
  <c r="AD113" i="94" a="1"/>
  <c r="AD113" i="94"/>
  <c r="AE113" i="94" s="1"/>
  <c r="AF113" i="94"/>
  <c r="AG113" i="94"/>
  <c r="AK113" i="94" s="1"/>
  <c r="AH113" i="94"/>
  <c r="AI113" i="94" s="1"/>
  <c r="AM113" i="94"/>
  <c r="AD114" i="94" a="1"/>
  <c r="AD114" i="94" s="1"/>
  <c r="AE114" i="94" s="1"/>
  <c r="AF114" i="94"/>
  <c r="AG114" i="94" s="1"/>
  <c r="AK114" i="94" s="1"/>
  <c r="AH114" i="94"/>
  <c r="AI114" i="94" s="1"/>
  <c r="AM114" i="94"/>
  <c r="AD115" i="94" a="1"/>
  <c r="AD115" i="94" s="1"/>
  <c r="AE115" i="94"/>
  <c r="AF115" i="94"/>
  <c r="AG115" i="94" s="1"/>
  <c r="AK115" i="94" s="1"/>
  <c r="AH115" i="94"/>
  <c r="AI115" i="94" s="1"/>
  <c r="AM115" i="94"/>
  <c r="AD116" i="94" a="1"/>
  <c r="AD116" i="94" s="1"/>
  <c r="AE116" i="94" s="1"/>
  <c r="AF116" i="94"/>
  <c r="AG116" i="94" s="1"/>
  <c r="AH116" i="94"/>
  <c r="AI116" i="94"/>
  <c r="AK116" i="94"/>
  <c r="AM116" i="94"/>
  <c r="AD117" i="94" a="1"/>
  <c r="AD117" i="94" s="1"/>
  <c r="AF117" i="94"/>
  <c r="AG117" i="94"/>
  <c r="AK117" i="94" s="1"/>
  <c r="AH117" i="94"/>
  <c r="AE117" i="94" s="1"/>
  <c r="AM117" i="94"/>
  <c r="AD118" i="94" a="1"/>
  <c r="AD118" i="94" s="1"/>
  <c r="AE118" i="94" s="1"/>
  <c r="AF118" i="94"/>
  <c r="AG118" i="94" s="1"/>
  <c r="AK118" i="94" s="1"/>
  <c r="AH118" i="94"/>
  <c r="AI118" i="94"/>
  <c r="AM118" i="94"/>
  <c r="AD119" i="94" a="1"/>
  <c r="AD119" i="94" s="1"/>
  <c r="AE119" i="94"/>
  <c r="AF119" i="94"/>
  <c r="AG119" i="94" s="1"/>
  <c r="AK119" i="94" s="1"/>
  <c r="AH119" i="94"/>
  <c r="AI119" i="94" s="1"/>
  <c r="AM119" i="94"/>
  <c r="AD120" i="94" a="1"/>
  <c r="AD120" i="94"/>
  <c r="AF120" i="94"/>
  <c r="AG120" i="94" s="1"/>
  <c r="AH120" i="94"/>
  <c r="AI120" i="94" s="1"/>
  <c r="AK120" i="94"/>
  <c r="AM120" i="94"/>
  <c r="AD121" i="94" a="1"/>
  <c r="AD121" i="94"/>
  <c r="AE121" i="94" s="1"/>
  <c r="AF121" i="94"/>
  <c r="AG121" i="94" s="1"/>
  <c r="AK121" i="94" s="1"/>
  <c r="AH121" i="94"/>
  <c r="AI121" i="94" s="1"/>
  <c r="AM121" i="94"/>
  <c r="AD122" i="94" a="1"/>
  <c r="AD122" i="94" s="1"/>
  <c r="AE122" i="94" s="1"/>
  <c r="AF122" i="94"/>
  <c r="AG122" i="94"/>
  <c r="AK122" i="94" s="1"/>
  <c r="AH122" i="94"/>
  <c r="AI122" i="94"/>
  <c r="AM122" i="94"/>
  <c r="AD123" i="94" a="1"/>
  <c r="AD123" i="94" s="1"/>
  <c r="AF123" i="94"/>
  <c r="AG123" i="94" s="1"/>
  <c r="AK123" i="94" s="1"/>
  <c r="AH123" i="94"/>
  <c r="AI123" i="94" s="1"/>
  <c r="AM123" i="94"/>
  <c r="AD124" i="94" a="1"/>
  <c r="AD124" i="94" s="1"/>
  <c r="AE124" i="94" s="1"/>
  <c r="AF124" i="94"/>
  <c r="AG124" i="94" s="1"/>
  <c r="AH124" i="94"/>
  <c r="AI124" i="94" s="1"/>
  <c r="AK124" i="94"/>
  <c r="AM124" i="94"/>
  <c r="AD125" i="94" a="1"/>
  <c r="AD125" i="94" s="1"/>
  <c r="AE125" i="94" s="1"/>
  <c r="AF125" i="94"/>
  <c r="AG125" i="94" s="1"/>
  <c r="AK125" i="94" s="1"/>
  <c r="AH125" i="94"/>
  <c r="AI125" i="94" s="1"/>
  <c r="AM125" i="94"/>
  <c r="AD126" i="94" a="1"/>
  <c r="AD126" i="94" s="1"/>
  <c r="AE126" i="94" s="1"/>
  <c r="AF126" i="94"/>
  <c r="AG126" i="94"/>
  <c r="AK126" i="94" s="1"/>
  <c r="AH126" i="94"/>
  <c r="AI126" i="94" s="1"/>
  <c r="AM126" i="94"/>
  <c r="AD127" i="94" a="1"/>
  <c r="AD127" i="94" s="1"/>
  <c r="AE127" i="94"/>
  <c r="AF127" i="94"/>
  <c r="AG127" i="94"/>
  <c r="AH127" i="94"/>
  <c r="AI127" i="94"/>
  <c r="AK127" i="94"/>
  <c r="AM127" i="94"/>
  <c r="AD128" i="94" a="1"/>
  <c r="AD128" i="94" s="1"/>
  <c r="AE128" i="94" s="1"/>
  <c r="AF128" i="94"/>
  <c r="AG128" i="94" s="1"/>
  <c r="AK128" i="94" s="1"/>
  <c r="AH128" i="94"/>
  <c r="AI128" i="94"/>
  <c r="AM128" i="94"/>
  <c r="AD129" i="94" a="1"/>
  <c r="AD129" i="94"/>
  <c r="AE129" i="94" s="1"/>
  <c r="AF129" i="94"/>
  <c r="AG129" i="94"/>
  <c r="AK129" i="94" s="1"/>
  <c r="AH129" i="94"/>
  <c r="AI129" i="94" s="1"/>
  <c r="AM129" i="94"/>
  <c r="AD130" i="94" a="1"/>
  <c r="AD130" i="94" s="1"/>
  <c r="AE130" i="94" s="1"/>
  <c r="AF130" i="94"/>
  <c r="AG130" i="94" s="1"/>
  <c r="AK130" i="94" s="1"/>
  <c r="AH130" i="94"/>
  <c r="AI130" i="94"/>
  <c r="AM130" i="94"/>
  <c r="AD131" i="94" a="1"/>
  <c r="AD131" i="94" s="1"/>
  <c r="AE131" i="94" s="1"/>
  <c r="AF131" i="94"/>
  <c r="AG131" i="94" s="1"/>
  <c r="AK131" i="94" s="1"/>
  <c r="AH131" i="94"/>
  <c r="AI131" i="94" s="1"/>
  <c r="AM131" i="94"/>
  <c r="AD132" i="94" a="1"/>
  <c r="AD132" i="94" s="1"/>
  <c r="AE132" i="94" s="1"/>
  <c r="AF132" i="94"/>
  <c r="AG132" i="94" s="1"/>
  <c r="AK132" i="94" s="1"/>
  <c r="AH132" i="94"/>
  <c r="AI132" i="94"/>
  <c r="AM132" i="94"/>
  <c r="AD133" i="94" a="1"/>
  <c r="AD133" i="94" s="1"/>
  <c r="AE133" i="94" s="1"/>
  <c r="AF133" i="94"/>
  <c r="AG133" i="94"/>
  <c r="AK133" i="94" s="1"/>
  <c r="AH133" i="94"/>
  <c r="AI133" i="94" s="1"/>
  <c r="AM133" i="94"/>
  <c r="AD134" i="94" a="1"/>
  <c r="AD134" i="94" s="1"/>
  <c r="AE134" i="94" s="1"/>
  <c r="AF134" i="94"/>
  <c r="AG134" i="94"/>
  <c r="AK134" i="94" s="1"/>
  <c r="AH134" i="94"/>
  <c r="AI134" i="94"/>
  <c r="AM134" i="94"/>
  <c r="AD135" i="94" a="1"/>
  <c r="AD135" i="94" s="1"/>
  <c r="AE135" i="94"/>
  <c r="AF135" i="94"/>
  <c r="AG135" i="94"/>
  <c r="AH135" i="94"/>
  <c r="AI135" i="94" s="1"/>
  <c r="AK135" i="94"/>
  <c r="AM135" i="94"/>
  <c r="AD136" i="94" a="1"/>
  <c r="AD136" i="94"/>
  <c r="AF136" i="94"/>
  <c r="AG136" i="94" s="1"/>
  <c r="AH136" i="94"/>
  <c r="AI136" i="94" s="1"/>
  <c r="AK136" i="94"/>
  <c r="AM136" i="94"/>
  <c r="AD137" i="94" a="1"/>
  <c r="AD137" i="94"/>
  <c r="AE137" i="94" s="1"/>
  <c r="AF137" i="94"/>
  <c r="AG137" i="94" s="1"/>
  <c r="AK137" i="94" s="1"/>
  <c r="AH137" i="94"/>
  <c r="AI137" i="94" s="1"/>
  <c r="AM137" i="94"/>
  <c r="AD138" i="94" a="1"/>
  <c r="AD138" i="94" s="1"/>
  <c r="AE138" i="94" s="1"/>
  <c r="AF138" i="94"/>
  <c r="AG138" i="94"/>
  <c r="AK138" i="94" s="1"/>
  <c r="AH138" i="94"/>
  <c r="AI138" i="94"/>
  <c r="AM138" i="94"/>
  <c r="AD139" i="94" a="1"/>
  <c r="AD139" i="94" s="1"/>
  <c r="AF139" i="94"/>
  <c r="AG139" i="94"/>
  <c r="AH139" i="94"/>
  <c r="AI139" i="94" s="1"/>
  <c r="AK139" i="94"/>
  <c r="AM139" i="94"/>
  <c r="AD140" i="94" a="1"/>
  <c r="AD140" i="94" s="1"/>
  <c r="AE140" i="94" s="1"/>
  <c r="AF140" i="94"/>
  <c r="AG140" i="94" s="1"/>
  <c r="AH140" i="94"/>
  <c r="AI140" i="94" s="1"/>
  <c r="AK140" i="94"/>
  <c r="AM140" i="94"/>
  <c r="AD141" i="94" a="1"/>
  <c r="AD141" i="94"/>
  <c r="AE141" i="94" s="1"/>
  <c r="AF141" i="94"/>
  <c r="AG141" i="94" s="1"/>
  <c r="AK141" i="94" s="1"/>
  <c r="AH141" i="94"/>
  <c r="AI141" i="94" s="1"/>
  <c r="AM141" i="94"/>
  <c r="AD142" i="94" a="1"/>
  <c r="AD142" i="94" s="1"/>
  <c r="AE142" i="94" s="1"/>
  <c r="AF142" i="94"/>
  <c r="AG142" i="94" s="1"/>
  <c r="AK142" i="94" s="1"/>
  <c r="AH142" i="94"/>
  <c r="AI142" i="94"/>
  <c r="AM142" i="94"/>
  <c r="AD143" i="94" a="1"/>
  <c r="AD143" i="94" s="1"/>
  <c r="AE143" i="94"/>
  <c r="AF143" i="94"/>
  <c r="AG143" i="94"/>
  <c r="AH143" i="94"/>
  <c r="AI143" i="94"/>
  <c r="AK143" i="94"/>
  <c r="AM143" i="94"/>
  <c r="AD144" i="94" a="1"/>
  <c r="AD144" i="94" s="1"/>
  <c r="AE144" i="94" s="1"/>
  <c r="AF144" i="94"/>
  <c r="AG144" i="94" s="1"/>
  <c r="AK144" i="94" s="1"/>
  <c r="AH144" i="94"/>
  <c r="AI144" i="94"/>
  <c r="AM144" i="94"/>
  <c r="AD145" i="94" a="1"/>
  <c r="AD145" i="94"/>
  <c r="AE145" i="94" s="1"/>
  <c r="AF145" i="94"/>
  <c r="AG145" i="94" s="1"/>
  <c r="AK145" i="94" s="1"/>
  <c r="AH145" i="94"/>
  <c r="AI145" i="94" s="1"/>
  <c r="AM145" i="94"/>
  <c r="AD146" i="94" a="1"/>
  <c r="AD146" i="94" s="1"/>
  <c r="AE146" i="94"/>
  <c r="AF146" i="94"/>
  <c r="AG146" i="94"/>
  <c r="AH146" i="94"/>
  <c r="AI146" i="94" s="1"/>
  <c r="AK146" i="94"/>
  <c r="AM146" i="94"/>
  <c r="AD147" i="94" a="1"/>
  <c r="AD147" i="94" s="1"/>
  <c r="AE147" i="94" s="1"/>
  <c r="AF147" i="94"/>
  <c r="AG147" i="94" s="1"/>
  <c r="AK147" i="94" s="1"/>
  <c r="AH147" i="94"/>
  <c r="AI147" i="94"/>
  <c r="AM147" i="94"/>
  <c r="AD148" i="94" a="1"/>
  <c r="AD148" i="94" s="1"/>
  <c r="AE148" i="94" s="1"/>
  <c r="AF148" i="94"/>
  <c r="AG148" i="94"/>
  <c r="AK148" i="94" s="1"/>
  <c r="AH148" i="94"/>
  <c r="AI148" i="94" s="1"/>
  <c r="AM148" i="94"/>
  <c r="AD149" i="94" a="1"/>
  <c r="AD149" i="94"/>
  <c r="AE149" i="94" s="1"/>
  <c r="AF149" i="94"/>
  <c r="AG149" i="94"/>
  <c r="AK149" i="94" s="1"/>
  <c r="AH149" i="94"/>
  <c r="AI149" i="94"/>
  <c r="AM149" i="94"/>
  <c r="AD150" i="94" a="1"/>
  <c r="AD150" i="94" s="1"/>
  <c r="AE150" i="94" s="1"/>
  <c r="AF150" i="94"/>
  <c r="AG150" i="94" s="1"/>
  <c r="AK150" i="94" s="1"/>
  <c r="AH150" i="94"/>
  <c r="AI150" i="94" s="1"/>
  <c r="AM150" i="94"/>
  <c r="AD151" i="94" a="1"/>
  <c r="AD151" i="94"/>
  <c r="AE151" i="94" s="1"/>
  <c r="AF151" i="94"/>
  <c r="AG151" i="94" s="1"/>
  <c r="AH151" i="94"/>
  <c r="AI151" i="94" s="1"/>
  <c r="AK151" i="94"/>
  <c r="AM151" i="94"/>
  <c r="AD152" i="94" a="1"/>
  <c r="AD152" i="94" s="1"/>
  <c r="AE152" i="94" s="1"/>
  <c r="AF152" i="94"/>
  <c r="AG152" i="94" s="1"/>
  <c r="AK152" i="94" s="1"/>
  <c r="AH152" i="94"/>
  <c r="AI152" i="94" s="1"/>
  <c r="AM152" i="94"/>
  <c r="AD153" i="94" a="1"/>
  <c r="AD153" i="94" s="1"/>
  <c r="AE153" i="94" s="1"/>
  <c r="AF153" i="94"/>
  <c r="AG153" i="94"/>
  <c r="AK153" i="94" s="1"/>
  <c r="AH153" i="94"/>
  <c r="AI153" i="94"/>
  <c r="AM153" i="94"/>
  <c r="AD154" i="94" a="1"/>
  <c r="AD154" i="94" s="1"/>
  <c r="AE154" i="94" s="1"/>
  <c r="AF154" i="94"/>
  <c r="AG154" i="94"/>
  <c r="AK154" i="94" s="1"/>
  <c r="AH154" i="94"/>
  <c r="AI154" i="94"/>
  <c r="AM154" i="94"/>
  <c r="AD155" i="94" a="1"/>
  <c r="AD155" i="94"/>
  <c r="AE155" i="94"/>
  <c r="AF155" i="94"/>
  <c r="AG155" i="94" s="1"/>
  <c r="AH155" i="94"/>
  <c r="AI155" i="94" s="1"/>
  <c r="AK155" i="94"/>
  <c r="AM155" i="94"/>
  <c r="AD156" i="94" a="1"/>
  <c r="AD156" i="94"/>
  <c r="AE156" i="94" s="1"/>
  <c r="AF156" i="94"/>
  <c r="AG156" i="94" s="1"/>
  <c r="AK156" i="94" s="1"/>
  <c r="AH156" i="94"/>
  <c r="AI156" i="94"/>
  <c r="AM156" i="94"/>
  <c r="AD157" i="94" a="1"/>
  <c r="AD157" i="94" s="1"/>
  <c r="AE157" i="94" s="1"/>
  <c r="AF157" i="94"/>
  <c r="AG157" i="94" s="1"/>
  <c r="AH157" i="94"/>
  <c r="AI157" i="94" s="1"/>
  <c r="AK157" i="94"/>
  <c r="AM157" i="94"/>
  <c r="AD158" i="94" a="1"/>
  <c r="AD158" i="94" s="1"/>
  <c r="AE158" i="94"/>
  <c r="AF158" i="94"/>
  <c r="AG158" i="94"/>
  <c r="AH158" i="94"/>
  <c r="AI158" i="94"/>
  <c r="AK158" i="94"/>
  <c r="AM158" i="94"/>
  <c r="AD159" i="94" a="1"/>
  <c r="AD159" i="94" s="1"/>
  <c r="AE159" i="94"/>
  <c r="AF159" i="94"/>
  <c r="AG159" i="94" s="1"/>
  <c r="AK159" i="94" s="1"/>
  <c r="AH159" i="94"/>
  <c r="AI159" i="94"/>
  <c r="AM159" i="94"/>
  <c r="AD160" i="94" a="1"/>
  <c r="AD160" i="94"/>
  <c r="AE160" i="94"/>
  <c r="AF160" i="94"/>
  <c r="AG160" i="94"/>
  <c r="AK160" i="94" s="1"/>
  <c r="AH160" i="94"/>
  <c r="AI160" i="94"/>
  <c r="AM160" i="94"/>
  <c r="AD161" i="94" a="1"/>
  <c r="AD161" i="94"/>
  <c r="AE161" i="94" s="1"/>
  <c r="AF161" i="94"/>
  <c r="AG161" i="94" s="1"/>
  <c r="AK161" i="94" s="1"/>
  <c r="AH161" i="94"/>
  <c r="AI161" i="94"/>
  <c r="AM161" i="94"/>
  <c r="AD162" i="94" a="1"/>
  <c r="AD162" i="94" s="1"/>
  <c r="AE162" i="94"/>
  <c r="AF162" i="94"/>
  <c r="AG162" i="94"/>
  <c r="AH162" i="94"/>
  <c r="AI162" i="94" s="1"/>
  <c r="AK162" i="94"/>
  <c r="AM162" i="94"/>
  <c r="AD163" i="94" a="1"/>
  <c r="AD163" i="94"/>
  <c r="AE163" i="94" s="1"/>
  <c r="AF163" i="94"/>
  <c r="AG163" i="94" s="1"/>
  <c r="AK163" i="94" s="1"/>
  <c r="AH163" i="94"/>
  <c r="AI163" i="94"/>
  <c r="AM163" i="94"/>
  <c r="AD164" i="94" a="1"/>
  <c r="AD164" i="94" s="1"/>
  <c r="AE164" i="94" s="1"/>
  <c r="AF164" i="94"/>
  <c r="AG164" i="94"/>
  <c r="AK164" i="94" s="1"/>
  <c r="AH164" i="94"/>
  <c r="AI164" i="94" s="1"/>
  <c r="AM164" i="94"/>
  <c r="AD165" i="94" a="1"/>
  <c r="AD165" i="94"/>
  <c r="AE165" i="94" s="1"/>
  <c r="AF165" i="94"/>
  <c r="AG165" i="94"/>
  <c r="AK165" i="94" s="1"/>
  <c r="AH165" i="94"/>
  <c r="AI165" i="94"/>
  <c r="AM165" i="94"/>
  <c r="AD166" i="94" a="1"/>
  <c r="AD166" i="94" s="1"/>
  <c r="AE166" i="94" s="1"/>
  <c r="AF166" i="94"/>
  <c r="AG166" i="94" s="1"/>
  <c r="AK166" i="94" s="1"/>
  <c r="AH166" i="94"/>
  <c r="AI166" i="94" s="1"/>
  <c r="AM166" i="94"/>
  <c r="AD167" i="94" a="1"/>
  <c r="AD167" i="94"/>
  <c r="AE167" i="94" s="1"/>
  <c r="AF167" i="94"/>
  <c r="AG167" i="94" s="1"/>
  <c r="AH167" i="94"/>
  <c r="AI167" i="94" s="1"/>
  <c r="AK167" i="94"/>
  <c r="AM167" i="94"/>
  <c r="AD168" i="94" a="1"/>
  <c r="AD168" i="94" s="1"/>
  <c r="AE168" i="94" s="1"/>
  <c r="AF168" i="94"/>
  <c r="AG168" i="94" s="1"/>
  <c r="AK168" i="94" s="1"/>
  <c r="AH168" i="94"/>
  <c r="AI168" i="94" s="1"/>
  <c r="AM168" i="94"/>
  <c r="AD169" i="94" a="1"/>
  <c r="AD169" i="94" s="1"/>
  <c r="AE169" i="94" s="1"/>
  <c r="AF169" i="94"/>
  <c r="AG169" i="94"/>
  <c r="AK169" i="94" s="1"/>
  <c r="AH169" i="94"/>
  <c r="AI169" i="94"/>
  <c r="AM169" i="94"/>
  <c r="AD170" i="94" a="1"/>
  <c r="AD170" i="94" s="1"/>
  <c r="AE170" i="94" s="1"/>
  <c r="AF170" i="94"/>
  <c r="AG170" i="94"/>
  <c r="AK170" i="94" s="1"/>
  <c r="AH170" i="94"/>
  <c r="AI170" i="94"/>
  <c r="AM170" i="94"/>
  <c r="AD171" i="94" a="1"/>
  <c r="AD171" i="94"/>
  <c r="AE171" i="94"/>
  <c r="AF171" i="94"/>
  <c r="AG171" i="94" s="1"/>
  <c r="AH171" i="94"/>
  <c r="AI171" i="94" s="1"/>
  <c r="AK171" i="94"/>
  <c r="AM171" i="94"/>
  <c r="AD172" i="94" a="1"/>
  <c r="AD172" i="94"/>
  <c r="AE172" i="94" s="1"/>
  <c r="AF172" i="94"/>
  <c r="AG172" i="94" s="1"/>
  <c r="AK172" i="94" s="1"/>
  <c r="AH172" i="94"/>
  <c r="AI172" i="94"/>
  <c r="AM172" i="94"/>
  <c r="AD173" i="94" a="1"/>
  <c r="AD173" i="94" s="1"/>
  <c r="AE173" i="94" s="1"/>
  <c r="AF173" i="94"/>
  <c r="AG173" i="94" s="1"/>
  <c r="AK173" i="94" s="1"/>
  <c r="AH173" i="94"/>
  <c r="AI173" i="94" s="1"/>
  <c r="AM173" i="94"/>
  <c r="AD174" i="94" a="1"/>
  <c r="AD174" i="94" s="1"/>
  <c r="AE174" i="94"/>
  <c r="AF174" i="94"/>
  <c r="AG174" i="94"/>
  <c r="AH174" i="94"/>
  <c r="AI174" i="94"/>
  <c r="AK174" i="94"/>
  <c r="AM174" i="94"/>
  <c r="AD175" i="94" a="1"/>
  <c r="AD175" i="94" s="1"/>
  <c r="AE175" i="94" s="1"/>
  <c r="AF175" i="94"/>
  <c r="AG175" i="94" s="1"/>
  <c r="AK175" i="94" s="1"/>
  <c r="AH175" i="94"/>
  <c r="AI175" i="94"/>
  <c r="AM175" i="94"/>
  <c r="AD176" i="94" a="1"/>
  <c r="AD176" i="94"/>
  <c r="AE176" i="94"/>
  <c r="AF176" i="94"/>
  <c r="AG176" i="94"/>
  <c r="AK176" i="94" s="1"/>
  <c r="AH176" i="94"/>
  <c r="AI176" i="94"/>
  <c r="AM176" i="94"/>
  <c r="AD177" i="94" a="1"/>
  <c r="AD177" i="94"/>
  <c r="AE177" i="94" s="1"/>
  <c r="AF177" i="94"/>
  <c r="AG177" i="94" s="1"/>
  <c r="AK177" i="94" s="1"/>
  <c r="AH177" i="94"/>
  <c r="AI177" i="94"/>
  <c r="AM177" i="94"/>
  <c r="AD178" i="94" a="1"/>
  <c r="AD178" i="94" s="1"/>
  <c r="AE178" i="94"/>
  <c r="AF178" i="94"/>
  <c r="AG178" i="94"/>
  <c r="AH178" i="94"/>
  <c r="AI178" i="94" s="1"/>
  <c r="AK178" i="94"/>
  <c r="AM178" i="94"/>
  <c r="AD179" i="94" a="1"/>
  <c r="AD179" i="94"/>
  <c r="AE179" i="94" s="1"/>
  <c r="AF179" i="94"/>
  <c r="AG179" i="94" s="1"/>
  <c r="AK179" i="94" s="1"/>
  <c r="AH179" i="94"/>
  <c r="AI179" i="94"/>
  <c r="AM179" i="94"/>
  <c r="AD180" i="94" a="1"/>
  <c r="AD180" i="94" s="1"/>
  <c r="AF180" i="94"/>
  <c r="AG180" i="94"/>
  <c r="AK180" i="94" s="1"/>
  <c r="AH180" i="94"/>
  <c r="AI180" i="94" s="1"/>
  <c r="AM180" i="94"/>
  <c r="AD181" i="94" a="1"/>
  <c r="AD181" i="94"/>
  <c r="AE181" i="94" s="1"/>
  <c r="AF181" i="94"/>
  <c r="AG181" i="94"/>
  <c r="AK181" i="94" s="1"/>
  <c r="AH181" i="94"/>
  <c r="AI181" i="94"/>
  <c r="AM181" i="94"/>
  <c r="AD182" i="94" a="1"/>
  <c r="AD182" i="94" s="1"/>
  <c r="AE182" i="94" s="1"/>
  <c r="AF182" i="94"/>
  <c r="AG182" i="94" s="1"/>
  <c r="AK182" i="94" s="1"/>
  <c r="AH182" i="94"/>
  <c r="AI182" i="94" s="1"/>
  <c r="AM182" i="94"/>
  <c r="AD183" i="94" a="1"/>
  <c r="AD183" i="94"/>
  <c r="AF183" i="94"/>
  <c r="AG183" i="94" s="1"/>
  <c r="AH183" i="94"/>
  <c r="AI183" i="94" s="1"/>
  <c r="AK183" i="94"/>
  <c r="AM183" i="94"/>
  <c r="AD184" i="94" a="1"/>
  <c r="AD184" i="94" s="1"/>
  <c r="AE184" i="94" s="1"/>
  <c r="AF184" i="94"/>
  <c r="AG184" i="94" s="1"/>
  <c r="AK184" i="94" s="1"/>
  <c r="AH184" i="94"/>
  <c r="AI184" i="94" s="1"/>
  <c r="AM184" i="94"/>
  <c r="AD185" i="94" a="1"/>
  <c r="AD185" i="94" s="1"/>
  <c r="AE185" i="94" s="1"/>
  <c r="AF185" i="94"/>
  <c r="AG185" i="94"/>
  <c r="AK185" i="94" s="1"/>
  <c r="AH185" i="94"/>
  <c r="AI185" i="94"/>
  <c r="AM185" i="94"/>
  <c r="AD186" i="94" a="1"/>
  <c r="AD186" i="94" s="1"/>
  <c r="AE186" i="94" s="1"/>
  <c r="AF186" i="94"/>
  <c r="AG186" i="94"/>
  <c r="AK186" i="94" s="1"/>
  <c r="AH186" i="94"/>
  <c r="AI186" i="94"/>
  <c r="AM186" i="94"/>
  <c r="AD187" i="94" a="1"/>
  <c r="AD187" i="94"/>
  <c r="AE187" i="94"/>
  <c r="AF187" i="94"/>
  <c r="AG187" i="94" s="1"/>
  <c r="AH187" i="94"/>
  <c r="AI187" i="94" s="1"/>
  <c r="AK187" i="94"/>
  <c r="AM187" i="94"/>
  <c r="AD188" i="94" a="1"/>
  <c r="AD188" i="94"/>
  <c r="AE188" i="94" s="1"/>
  <c r="AF188" i="94"/>
  <c r="AG188" i="94" s="1"/>
  <c r="AK188" i="94" s="1"/>
  <c r="AH188" i="94"/>
  <c r="AI188" i="94"/>
  <c r="AM188" i="94"/>
  <c r="AD189" i="94" a="1"/>
  <c r="AD189" i="94" s="1"/>
  <c r="AF189" i="94"/>
  <c r="AG189" i="94" s="1"/>
  <c r="AH189" i="94"/>
  <c r="AI189" i="94" s="1"/>
  <c r="AK189" i="94"/>
  <c r="AM189" i="94"/>
  <c r="AD190" i="94" a="1"/>
  <c r="AD190" i="94" s="1"/>
  <c r="AE190" i="94"/>
  <c r="AF190" i="94"/>
  <c r="AG190" i="94"/>
  <c r="AK190" i="94" s="1"/>
  <c r="AH190" i="94"/>
  <c r="AI190" i="94"/>
  <c r="AM190" i="94"/>
  <c r="AD191" i="94" a="1"/>
  <c r="AD191" i="94" s="1"/>
  <c r="AE191" i="94" s="1"/>
  <c r="AF191" i="94"/>
  <c r="AG191" i="94" s="1"/>
  <c r="AH191" i="94"/>
  <c r="AI191" i="94"/>
  <c r="AK191" i="94"/>
  <c r="AM191" i="94"/>
  <c r="AD192" i="94" a="1"/>
  <c r="AD192" i="94"/>
  <c r="AE192" i="94"/>
  <c r="AF192" i="94"/>
  <c r="AG192" i="94"/>
  <c r="AK192" i="94" s="1"/>
  <c r="AH192" i="94"/>
  <c r="AI192" i="94"/>
  <c r="AM192" i="94"/>
  <c r="AD193" i="94" a="1"/>
  <c r="AD193" i="94"/>
  <c r="AE193" i="94" s="1"/>
  <c r="AF193" i="94"/>
  <c r="AG193" i="94" s="1"/>
  <c r="AK193" i="94" s="1"/>
  <c r="AH193" i="94"/>
  <c r="AI193" i="94"/>
  <c r="AM193" i="94"/>
  <c r="AD194" i="94" a="1"/>
  <c r="AD194" i="94" s="1"/>
  <c r="AE194" i="94"/>
  <c r="AF194" i="94"/>
  <c r="AG194" i="94"/>
  <c r="AH194" i="94"/>
  <c r="AI194" i="94" s="1"/>
  <c r="AK194" i="94"/>
  <c r="AM194" i="94"/>
  <c r="AD195" i="94" a="1"/>
  <c r="AD195" i="94"/>
  <c r="AE195" i="94" s="1"/>
  <c r="AF195" i="94"/>
  <c r="AG195" i="94" s="1"/>
  <c r="AK195" i="94" s="1"/>
  <c r="AH195" i="94"/>
  <c r="AI195" i="94"/>
  <c r="AM195" i="94"/>
  <c r="AD196" i="94" a="1"/>
  <c r="AD196" i="94" s="1"/>
  <c r="AE196" i="94" s="1"/>
  <c r="AF196" i="94"/>
  <c r="AG196" i="94"/>
  <c r="AK196" i="94" s="1"/>
  <c r="AH196" i="94"/>
  <c r="AI196" i="94" s="1"/>
  <c r="AM196" i="94"/>
  <c r="AD197" i="94" a="1"/>
  <c r="AD197" i="94"/>
  <c r="AE197" i="94" s="1"/>
  <c r="AF197" i="94"/>
  <c r="AG197" i="94"/>
  <c r="AK197" i="94" s="1"/>
  <c r="AH197" i="94"/>
  <c r="AI197" i="94"/>
  <c r="AM197" i="94"/>
  <c r="AD198" i="94" a="1"/>
  <c r="AD198" i="94" s="1"/>
  <c r="AE198" i="94" s="1"/>
  <c r="AF198" i="94"/>
  <c r="AG198" i="94" s="1"/>
  <c r="AK198" i="94" s="1"/>
  <c r="AH198" i="94"/>
  <c r="AI198" i="94" s="1"/>
  <c r="AM198" i="94"/>
  <c r="AD199" i="94" a="1"/>
  <c r="AD199" i="94"/>
  <c r="AE199" i="94" s="1"/>
  <c r="AF199" i="94"/>
  <c r="AG199" i="94" s="1"/>
  <c r="AH199" i="94"/>
  <c r="AI199" i="94" s="1"/>
  <c r="AK199" i="94"/>
  <c r="AM199" i="94"/>
  <c r="AD200" i="94" a="1"/>
  <c r="AD200" i="94" s="1"/>
  <c r="AE200" i="94" s="1"/>
  <c r="AF200" i="94"/>
  <c r="AG200" i="94" s="1"/>
  <c r="AK200" i="94" s="1"/>
  <c r="AH200" i="94"/>
  <c r="AI200" i="94" s="1"/>
  <c r="AM200" i="94"/>
  <c r="AD201" i="94" a="1"/>
  <c r="AD201" i="94" s="1"/>
  <c r="AE201" i="94" s="1"/>
  <c r="AF201" i="94"/>
  <c r="AG201" i="94"/>
  <c r="AK201" i="94" s="1"/>
  <c r="AH201" i="94"/>
  <c r="AI201" i="94"/>
  <c r="AM201" i="94"/>
  <c r="AD202" i="94" a="1"/>
  <c r="AD202" i="94" s="1"/>
  <c r="AE202" i="94" s="1"/>
  <c r="AF202" i="94"/>
  <c r="AG202" i="94"/>
  <c r="AK202" i="94" s="1"/>
  <c r="AH202" i="94"/>
  <c r="AI202" i="94"/>
  <c r="AM202" i="94"/>
  <c r="AD203" i="94" a="1"/>
  <c r="AD203" i="94"/>
  <c r="AF203" i="94"/>
  <c r="AG203" i="94" s="1"/>
  <c r="AH203" i="94"/>
  <c r="AI203" i="94" s="1"/>
  <c r="AK203" i="94"/>
  <c r="AM203" i="94"/>
  <c r="AD204" i="94" a="1"/>
  <c r="AD204" i="94"/>
  <c r="AE204" i="94" s="1"/>
  <c r="AF204" i="94"/>
  <c r="AG204" i="94" s="1"/>
  <c r="AK204" i="94" s="1"/>
  <c r="AH204" i="94"/>
  <c r="AI204" i="94"/>
  <c r="AM204" i="94"/>
  <c r="AD205" i="94" a="1"/>
  <c r="AD205" i="94" s="1"/>
  <c r="AE205" i="94" s="1"/>
  <c r="AF205" i="94"/>
  <c r="AG205" i="94" s="1"/>
  <c r="AK205" i="94" s="1"/>
  <c r="AH205" i="94"/>
  <c r="AI205" i="94" s="1"/>
  <c r="AM205" i="94"/>
  <c r="AD206" i="94" a="1"/>
  <c r="AD206" i="94" s="1"/>
  <c r="AE206" i="94"/>
  <c r="AF206" i="94"/>
  <c r="AG206" i="94"/>
  <c r="AH206" i="94"/>
  <c r="AI206" i="94"/>
  <c r="AK206" i="94"/>
  <c r="AM206" i="94"/>
  <c r="AD207" i="94" a="1"/>
  <c r="AD207" i="94" s="1"/>
  <c r="AE207" i="94" s="1"/>
  <c r="AF207" i="94"/>
  <c r="AG207" i="94" s="1"/>
  <c r="AK207" i="94" s="1"/>
  <c r="AH207" i="94"/>
  <c r="AI207" i="94" s="1"/>
  <c r="AM207" i="94"/>
  <c r="AD208" i="94" a="1"/>
  <c r="AD208" i="94"/>
  <c r="AE208" i="94"/>
  <c r="AF208" i="94"/>
  <c r="AG208" i="94"/>
  <c r="AK208" i="94" s="1"/>
  <c r="AH208" i="94"/>
  <c r="AI208" i="94"/>
  <c r="AM208" i="94"/>
  <c r="AD209" i="94" a="1"/>
  <c r="AD209" i="94"/>
  <c r="AE209" i="94" s="1"/>
  <c r="AF209" i="94"/>
  <c r="AG209" i="94" s="1"/>
  <c r="AH209" i="94"/>
  <c r="AI209" i="94"/>
  <c r="AK209" i="94"/>
  <c r="AM209" i="94"/>
  <c r="AD210" i="94" a="1"/>
  <c r="AD210" i="94" s="1"/>
  <c r="AE210" i="94"/>
  <c r="AF210" i="94"/>
  <c r="AG210" i="94"/>
  <c r="AK210" i="94" s="1"/>
  <c r="AH210" i="94"/>
  <c r="AI210" i="94" s="1"/>
  <c r="AM210" i="94"/>
  <c r="AD211" i="94" a="1"/>
  <c r="AD211" i="94"/>
  <c r="AE211" i="94"/>
  <c r="AF211" i="94"/>
  <c r="AG211" i="94" s="1"/>
  <c r="AK211" i="94" s="1"/>
  <c r="AH211" i="94"/>
  <c r="AI211" i="94"/>
  <c r="AM211" i="94"/>
  <c r="AD212" i="94" a="1"/>
  <c r="AD212" i="94" s="1"/>
  <c r="AE212" i="94" s="1"/>
  <c r="AF212" i="94"/>
  <c r="AG212" i="94"/>
  <c r="AK212" i="94" s="1"/>
  <c r="AH212" i="94"/>
  <c r="AI212" i="94" s="1"/>
  <c r="AM212" i="94"/>
  <c r="AD213" i="94" a="1"/>
  <c r="AD213" i="94"/>
  <c r="AE213" i="94" s="1"/>
  <c r="AF213" i="94"/>
  <c r="AG213" i="94" s="1"/>
  <c r="AK213" i="94" s="1"/>
  <c r="AH213" i="94"/>
  <c r="AI213" i="94"/>
  <c r="AM213" i="94"/>
  <c r="AD214" i="94" a="1"/>
  <c r="AD214" i="94" s="1"/>
  <c r="AE214" i="94" s="1"/>
  <c r="AF214" i="94"/>
  <c r="AG214" i="94" s="1"/>
  <c r="AK214" i="94" s="1"/>
  <c r="AH214" i="94"/>
  <c r="AI214" i="94" s="1"/>
  <c r="AM214" i="94"/>
  <c r="AD215" i="94" a="1"/>
  <c r="AD215" i="94"/>
  <c r="AF215" i="94"/>
  <c r="AG215" i="94"/>
  <c r="AK215" i="94" s="1"/>
  <c r="AH215" i="94"/>
  <c r="AI215" i="94" s="1"/>
  <c r="AM215" i="94"/>
  <c r="AD216" i="94" a="1"/>
  <c r="AD216" i="94"/>
  <c r="AE216" i="94" s="1"/>
  <c r="AF216" i="94"/>
  <c r="AG216" i="94"/>
  <c r="AK216" i="94" s="1"/>
  <c r="AH216" i="94"/>
  <c r="AI216" i="94"/>
  <c r="AM216" i="94"/>
  <c r="AD217" i="94" a="1"/>
  <c r="AD217" i="94" s="1"/>
  <c r="AE217" i="94" s="1"/>
  <c r="AF217" i="94"/>
  <c r="AG217" i="94"/>
  <c r="AK217" i="94" s="1"/>
  <c r="AH217" i="94"/>
  <c r="AI217" i="94" s="1"/>
  <c r="AM217" i="94"/>
  <c r="AD218" i="94" a="1"/>
  <c r="AD218" i="94"/>
  <c r="AE218" i="94" s="1"/>
  <c r="AF218" i="94"/>
  <c r="AG218" i="94" s="1"/>
  <c r="AH218" i="94"/>
  <c r="AI218" i="94" s="1"/>
  <c r="AK218" i="94"/>
  <c r="AM218" i="94"/>
  <c r="AD219" i="94" a="1"/>
  <c r="AD219" i="94"/>
  <c r="AE219" i="94" s="1"/>
  <c r="AF219" i="94"/>
  <c r="AG219" i="94" s="1"/>
  <c r="AK219" i="94" s="1"/>
  <c r="AH219" i="94"/>
  <c r="AI219" i="94"/>
  <c r="AM219" i="94"/>
  <c r="AD220" i="94" a="1"/>
  <c r="AD220" i="94"/>
  <c r="AE220" i="94"/>
  <c r="AF220" i="94"/>
  <c r="AG220" i="94"/>
  <c r="AH220" i="94"/>
  <c r="AI220" i="94"/>
  <c r="AK220" i="94"/>
  <c r="AM220" i="94"/>
  <c r="AD221" i="94" a="1"/>
  <c r="AD221" i="94" s="1"/>
  <c r="AE221" i="94"/>
  <c r="AF221" i="94"/>
  <c r="AG221" i="94"/>
  <c r="AH221" i="94"/>
  <c r="AI221" i="94" s="1"/>
  <c r="AK221" i="94"/>
  <c r="AM221" i="94"/>
  <c r="AD222" i="94" a="1"/>
  <c r="AD222" i="94" s="1"/>
  <c r="AE222" i="94" s="1"/>
  <c r="AF222" i="94"/>
  <c r="AG222" i="94" s="1"/>
  <c r="AK222" i="94" s="1"/>
  <c r="AH222" i="94"/>
  <c r="AI222" i="94" s="1"/>
  <c r="AM222" i="94"/>
  <c r="AD223" i="94" a="1"/>
  <c r="AD223" i="94"/>
  <c r="AF223" i="94"/>
  <c r="AG223" i="94"/>
  <c r="AK223" i="94" s="1"/>
  <c r="AH223" i="94"/>
  <c r="AI223" i="94" s="1"/>
  <c r="AM223" i="94"/>
  <c r="AD224" i="94" a="1"/>
  <c r="AD224" i="94"/>
  <c r="AE224" i="94" s="1"/>
  <c r="AF224" i="94"/>
  <c r="AG224" i="94"/>
  <c r="AK224" i="94" s="1"/>
  <c r="AH224" i="94"/>
  <c r="AI224" i="94"/>
  <c r="AM224" i="94"/>
  <c r="AD225" i="94" a="1"/>
  <c r="AD225" i="94" s="1"/>
  <c r="AE225" i="94" s="1"/>
  <c r="AF225" i="94"/>
  <c r="AG225" i="94"/>
  <c r="AK225" i="94" s="1"/>
  <c r="AH225" i="94"/>
  <c r="AI225" i="94" s="1"/>
  <c r="AM225" i="94"/>
  <c r="AD226" i="94" a="1"/>
  <c r="AD226" i="94" s="1"/>
  <c r="AE226" i="94" s="1"/>
  <c r="AF226" i="94"/>
  <c r="AG226" i="94" s="1"/>
  <c r="AH226" i="94"/>
  <c r="AI226" i="94" s="1"/>
  <c r="AK226" i="94"/>
  <c r="AM226" i="94"/>
  <c r="AD227" i="94" a="1"/>
  <c r="AD227" i="94"/>
  <c r="AF227" i="94"/>
  <c r="AG227" i="94" s="1"/>
  <c r="AK227" i="94" s="1"/>
  <c r="AH227" i="94"/>
  <c r="AI227" i="94"/>
  <c r="AM227" i="94"/>
  <c r="AD228" i="94" a="1"/>
  <c r="AD228" i="94"/>
  <c r="AE228" i="94"/>
  <c r="AF228" i="94"/>
  <c r="AG228" i="94"/>
  <c r="AH228" i="94"/>
  <c r="AI228" i="94"/>
  <c r="AK228" i="94"/>
  <c r="AM228" i="94"/>
  <c r="AD229" i="94" a="1"/>
  <c r="AD229" i="94" s="1"/>
  <c r="AE229" i="94"/>
  <c r="AF229" i="94"/>
  <c r="AG229" i="94"/>
  <c r="AH229" i="94"/>
  <c r="AI229" i="94" s="1"/>
  <c r="AK229" i="94"/>
  <c r="AM229" i="94"/>
  <c r="AD230" i="94" a="1"/>
  <c r="AD230" i="94" s="1"/>
  <c r="AE230" i="94" s="1"/>
  <c r="AF230" i="94"/>
  <c r="AG230" i="94" s="1"/>
  <c r="AK230" i="94" s="1"/>
  <c r="AH230" i="94"/>
  <c r="AI230" i="94" s="1"/>
  <c r="AM230" i="94"/>
  <c r="AD231" i="94" a="1"/>
  <c r="AD231" i="94"/>
  <c r="AF231" i="94"/>
  <c r="AG231" i="94"/>
  <c r="AK231" i="94" s="1"/>
  <c r="AH231" i="94"/>
  <c r="AI231" i="94"/>
  <c r="AM231" i="94"/>
  <c r="AD232" i="94" a="1"/>
  <c r="AD232" i="94"/>
  <c r="AE232" i="94" s="1"/>
  <c r="AF232" i="94"/>
  <c r="AG232" i="94"/>
  <c r="AK232" i="94" s="1"/>
  <c r="AH232" i="94"/>
  <c r="AI232" i="94"/>
  <c r="AM232" i="94"/>
  <c r="AD233" i="94" a="1"/>
  <c r="AD233" i="94" s="1"/>
  <c r="AE233" i="94" s="1"/>
  <c r="AF233" i="94"/>
  <c r="AG233" i="94"/>
  <c r="AH233" i="94"/>
  <c r="AI233" i="94" s="1"/>
  <c r="AK233" i="94"/>
  <c r="AM233" i="94"/>
  <c r="AD234" i="94" a="1"/>
  <c r="AD234" i="94" s="1"/>
  <c r="AE234" i="94" s="1"/>
  <c r="AF234" i="94"/>
  <c r="AG234" i="94" s="1"/>
  <c r="AH234" i="94"/>
  <c r="AI234" i="94" s="1"/>
  <c r="AK234" i="94"/>
  <c r="AM234" i="94"/>
  <c r="AD235" i="94" a="1"/>
  <c r="AD235" i="94"/>
  <c r="AE235" i="94" s="1"/>
  <c r="AF235" i="94"/>
  <c r="AG235" i="94"/>
  <c r="AK235" i="94" s="1"/>
  <c r="AH235" i="94"/>
  <c r="AI235" i="94" s="1"/>
  <c r="AM235" i="94"/>
  <c r="AD236" i="94" a="1"/>
  <c r="AD236" i="94"/>
  <c r="AE236" i="94"/>
  <c r="AF236" i="94"/>
  <c r="AG236" i="94" s="1"/>
  <c r="AK236" i="94" s="1"/>
  <c r="AH236" i="94"/>
  <c r="AI236" i="94"/>
  <c r="AM236" i="94"/>
  <c r="AD237" i="94" a="1"/>
  <c r="AD237" i="94" s="1"/>
  <c r="AE237" i="94" s="1"/>
  <c r="AF237" i="94"/>
  <c r="AG237" i="94"/>
  <c r="AH237" i="94"/>
  <c r="AI237" i="94"/>
  <c r="AK237" i="94"/>
  <c r="AM237" i="94"/>
  <c r="AD238" i="94" a="1"/>
  <c r="AD238" i="94"/>
  <c r="AE238" i="94" s="1"/>
  <c r="AF238" i="94"/>
  <c r="AG238" i="94" s="1"/>
  <c r="AK238" i="94" s="1"/>
  <c r="AH238" i="94"/>
  <c r="AI238" i="94" s="1"/>
  <c r="AM238" i="94"/>
  <c r="AD239" i="94" a="1"/>
  <c r="AD239" i="94"/>
  <c r="AE239" i="94" s="1"/>
  <c r="AF239" i="94"/>
  <c r="AG239" i="94" s="1"/>
  <c r="AK239" i="94" s="1"/>
  <c r="AH239" i="94"/>
  <c r="AI239" i="94"/>
  <c r="AM239" i="94"/>
  <c r="AD240" i="94" a="1"/>
  <c r="AD240" i="94"/>
  <c r="AE240" i="94"/>
  <c r="AF240" i="94"/>
  <c r="AG240" i="94" s="1"/>
  <c r="AK240" i="94" s="1"/>
  <c r="AH240" i="94"/>
  <c r="AI240" i="94"/>
  <c r="AM240" i="94"/>
  <c r="AD241" i="94" a="1"/>
  <c r="AD241" i="94" s="1"/>
  <c r="AE241" i="94"/>
  <c r="AF241" i="94"/>
  <c r="AG241" i="94"/>
  <c r="AH241" i="94"/>
  <c r="AI241" i="94"/>
  <c r="AK241" i="94"/>
  <c r="AM241" i="94"/>
  <c r="AD242" i="94" a="1"/>
  <c r="AD242" i="94"/>
  <c r="AE242" i="94"/>
  <c r="AF242" i="94"/>
  <c r="AG242" i="94" s="1"/>
  <c r="AH242" i="94"/>
  <c r="AI242" i="94" s="1"/>
  <c r="AK242" i="94"/>
  <c r="AM242" i="94"/>
  <c r="AD243" i="94" a="1"/>
  <c r="AD243" i="94"/>
  <c r="AE243" i="94" s="1"/>
  <c r="AF243" i="94"/>
  <c r="AG243" i="94" s="1"/>
  <c r="AK243" i="94" s="1"/>
  <c r="AH243" i="94"/>
  <c r="AI243" i="94"/>
  <c r="AM243" i="94"/>
  <c r="AD244" i="94" a="1"/>
  <c r="AD244" i="94"/>
  <c r="AE244" i="94" s="1"/>
  <c r="AF244" i="94"/>
  <c r="AG244" i="94"/>
  <c r="AK244" i="94" s="1"/>
  <c r="AH244" i="94"/>
  <c r="AI244" i="94"/>
  <c r="AM244" i="94"/>
  <c r="AD245" i="94" a="1"/>
  <c r="AD245" i="94" s="1"/>
  <c r="AF245" i="94"/>
  <c r="AG245" i="94"/>
  <c r="AK245" i="94" s="1"/>
  <c r="AH245" i="94"/>
  <c r="AE245" i="94" s="1"/>
  <c r="AM245" i="94"/>
  <c r="AD246" i="94" a="1"/>
  <c r="AD246" i="94" s="1"/>
  <c r="AE246" i="94" s="1"/>
  <c r="AF246" i="94"/>
  <c r="AG246" i="94" s="1"/>
  <c r="AH246" i="94"/>
  <c r="AI246" i="94" s="1"/>
  <c r="AK246" i="94"/>
  <c r="AM246" i="94"/>
  <c r="AD247" i="94" a="1"/>
  <c r="AD247" i="94" s="1"/>
  <c r="AE247" i="94" s="1"/>
  <c r="AF247" i="94"/>
  <c r="AG247" i="94"/>
  <c r="AK247" i="94" s="1"/>
  <c r="AH247" i="94"/>
  <c r="AI247" i="94" s="1"/>
  <c r="AM247" i="94"/>
  <c r="AD248" i="94" a="1"/>
  <c r="AD248" i="94"/>
  <c r="AE248" i="94"/>
  <c r="AF248" i="94"/>
  <c r="AG248" i="94"/>
  <c r="AH248" i="94"/>
  <c r="AI248" i="94"/>
  <c r="AK248" i="94"/>
  <c r="AM248" i="94"/>
  <c r="AD249" i="94" a="1"/>
  <c r="AD249" i="94" s="1"/>
  <c r="AE249" i="94" s="1"/>
  <c r="AF249" i="94"/>
  <c r="AG249" i="94"/>
  <c r="AK249" i="94" s="1"/>
  <c r="AH249" i="94"/>
  <c r="AI249" i="94"/>
  <c r="AM249" i="94"/>
  <c r="AD250" i="94" a="1"/>
  <c r="AD250" i="94" s="1"/>
  <c r="AE250" i="94" s="1"/>
  <c r="AF250" i="94"/>
  <c r="AG250" i="94" s="1"/>
  <c r="AK250" i="94" s="1"/>
  <c r="AH250" i="94"/>
  <c r="AI250" i="94" s="1"/>
  <c r="AM250" i="94"/>
  <c r="AD251" i="94" a="1"/>
  <c r="AD251" i="94" s="1"/>
  <c r="AE251" i="94" s="1"/>
  <c r="AF251" i="94"/>
  <c r="AG251" i="94"/>
  <c r="AK251" i="94" s="1"/>
  <c r="AH251" i="94"/>
  <c r="AI251" i="94" s="1"/>
  <c r="AM251" i="94"/>
  <c r="AD252" i="94" a="1"/>
  <c r="AD252" i="94"/>
  <c r="AE252" i="94" s="1"/>
  <c r="AF252" i="94"/>
  <c r="AG252" i="94"/>
  <c r="AK252" i="94" s="1"/>
  <c r="AH252" i="94"/>
  <c r="AI252" i="94"/>
  <c r="AM252" i="94"/>
  <c r="AD253" i="94" a="1"/>
  <c r="AD253" i="94" s="1"/>
  <c r="AE253" i="94" s="1"/>
  <c r="AF253" i="94"/>
  <c r="AG253" i="94"/>
  <c r="AK253" i="94" s="1"/>
  <c r="AH253" i="94"/>
  <c r="AI253" i="94" s="1"/>
  <c r="AM253" i="94"/>
  <c r="AD254" i="94" a="1"/>
  <c r="AD254" i="94" s="1"/>
  <c r="AE254" i="94" s="1"/>
  <c r="AF254" i="94"/>
  <c r="AG254" i="94" s="1"/>
  <c r="AH254" i="94"/>
  <c r="AI254" i="94" s="1"/>
  <c r="AK254" i="94"/>
  <c r="AM254" i="94"/>
  <c r="AD255" i="94" a="1"/>
  <c r="AD255" i="94" s="1"/>
  <c r="AE255" i="94" s="1"/>
  <c r="AF255" i="94"/>
  <c r="AG255" i="94"/>
  <c r="AK255" i="94" s="1"/>
  <c r="AH255" i="94"/>
  <c r="AI255" i="94" s="1"/>
  <c r="AM255" i="94"/>
  <c r="AD256" i="94" a="1"/>
  <c r="AD256" i="94"/>
  <c r="AE256" i="94" s="1"/>
  <c r="AF256" i="94"/>
  <c r="AG256" i="94"/>
  <c r="AK256" i="94" s="1"/>
  <c r="AH256" i="94"/>
  <c r="AI256" i="94"/>
  <c r="AM256" i="94"/>
  <c r="AD257" i="94" a="1"/>
  <c r="AD257" i="94" s="1"/>
  <c r="AE257" i="94" s="1"/>
  <c r="AF257" i="94"/>
  <c r="AG257" i="94"/>
  <c r="AK257" i="94" s="1"/>
  <c r="AH257" i="94"/>
  <c r="AI257" i="94" s="1"/>
  <c r="AM257" i="94"/>
  <c r="AD258" i="94" a="1"/>
  <c r="AD258" i="94" s="1"/>
  <c r="AE258" i="94" s="1"/>
  <c r="AF258" i="94"/>
  <c r="AG258" i="94" s="1"/>
  <c r="AK258" i="94" s="1"/>
  <c r="AH258" i="94"/>
  <c r="AI258" i="94" s="1"/>
  <c r="AM258" i="94"/>
  <c r="AD259" i="94" a="1"/>
  <c r="AD259" i="94" s="1"/>
  <c r="AE259" i="94" s="1"/>
  <c r="AF259" i="94"/>
  <c r="AG259" i="94"/>
  <c r="AK259" i="94" s="1"/>
  <c r="AH259" i="94"/>
  <c r="AI259" i="94" s="1"/>
  <c r="AM259" i="94"/>
  <c r="AD260" i="94" a="1"/>
  <c r="AD260" i="94" s="1"/>
  <c r="AE260" i="94" s="1"/>
  <c r="AF260" i="94"/>
  <c r="AG260" i="94"/>
  <c r="AK260" i="94" s="1"/>
  <c r="AH260" i="94"/>
  <c r="AI260" i="94"/>
  <c r="AM260" i="94"/>
  <c r="AD261" i="94" a="1"/>
  <c r="AD261" i="94" s="1"/>
  <c r="AE261" i="94" s="1"/>
  <c r="AF261" i="94"/>
  <c r="AG261" i="94"/>
  <c r="AK261" i="94" s="1"/>
  <c r="AH261" i="94"/>
  <c r="AI261" i="94" s="1"/>
  <c r="AM261" i="94"/>
  <c r="AD262" i="94" a="1"/>
  <c r="AD262" i="94" s="1"/>
  <c r="AE262" i="94" s="1"/>
  <c r="AF262" i="94"/>
  <c r="AG262" i="94" s="1"/>
  <c r="AK262" i="94" s="1"/>
  <c r="AH262" i="94"/>
  <c r="AI262" i="94" s="1"/>
  <c r="AM262" i="94"/>
  <c r="AD263" i="94" a="1"/>
  <c r="AD263" i="94" s="1"/>
  <c r="AE263" i="94" s="1"/>
  <c r="AF263" i="94"/>
  <c r="AG263" i="94"/>
  <c r="AK263" i="94" s="1"/>
  <c r="AH263" i="94"/>
  <c r="AI263" i="94" s="1"/>
  <c r="AM263" i="94"/>
  <c r="AD264" i="94" a="1"/>
  <c r="AD264" i="94"/>
  <c r="AE264" i="94" s="1"/>
  <c r="AF264" i="94"/>
  <c r="AG264" i="94"/>
  <c r="AK264" i="94" s="1"/>
  <c r="AH264" i="94"/>
  <c r="AI264" i="94"/>
  <c r="AM264" i="94"/>
  <c r="AD265" i="94" a="1"/>
  <c r="AD265" i="94" s="1"/>
  <c r="AE265" i="94" s="1"/>
  <c r="AF265" i="94"/>
  <c r="AG265" i="94"/>
  <c r="AK265" i="94" s="1"/>
  <c r="AH265" i="94"/>
  <c r="AI265" i="94" s="1"/>
  <c r="AM265" i="94"/>
  <c r="AD266" i="94" a="1"/>
  <c r="AD266" i="94" s="1"/>
  <c r="AE266" i="94" s="1"/>
  <c r="AF266" i="94"/>
  <c r="AG266" i="94" s="1"/>
  <c r="AK266" i="94" s="1"/>
  <c r="AH266" i="94"/>
  <c r="AI266" i="94" s="1"/>
  <c r="AM266" i="94"/>
  <c r="AD267" i="94" a="1"/>
  <c r="AD267" i="94" s="1"/>
  <c r="AE267" i="94" s="1"/>
  <c r="AF267" i="94"/>
  <c r="AG267" i="94"/>
  <c r="AK267" i="94" s="1"/>
  <c r="AH267" i="94"/>
  <c r="AI267" i="94" s="1"/>
  <c r="AM267" i="94"/>
  <c r="AD268" i="94" a="1"/>
  <c r="AD268" i="94"/>
  <c r="AE268" i="94" s="1"/>
  <c r="AF268" i="94"/>
  <c r="AG268" i="94"/>
  <c r="AK268" i="94" s="1"/>
  <c r="AH268" i="94"/>
  <c r="AI268" i="94"/>
  <c r="AM268" i="94"/>
  <c r="AD269" i="94" a="1"/>
  <c r="AD269" i="94" s="1"/>
  <c r="AE269" i="94" s="1"/>
  <c r="AF269" i="94"/>
  <c r="AG269" i="94"/>
  <c r="AK269" i="94" s="1"/>
  <c r="AH269" i="94"/>
  <c r="AI269" i="94" s="1"/>
  <c r="AM269" i="94"/>
  <c r="AD270" i="94" a="1"/>
  <c r="AD270" i="94" s="1"/>
  <c r="AE270" i="94" s="1"/>
  <c r="AF270" i="94"/>
  <c r="AG270" i="94" s="1"/>
  <c r="AK270" i="94" s="1"/>
  <c r="AH270" i="94"/>
  <c r="AI270" i="94" s="1"/>
  <c r="AM270" i="94"/>
  <c r="AD271" i="94" a="1"/>
  <c r="AD271" i="94" s="1"/>
  <c r="AE271" i="94" s="1"/>
  <c r="AF271" i="94"/>
  <c r="AG271" i="94"/>
  <c r="AK271" i="94" s="1"/>
  <c r="AH271" i="94"/>
  <c r="AI271" i="94" s="1"/>
  <c r="AM271" i="94"/>
  <c r="AD272" i="94" a="1"/>
  <c r="AD272" i="94" s="1"/>
  <c r="AE272" i="94" s="1"/>
  <c r="AF272" i="94"/>
  <c r="AG272" i="94"/>
  <c r="AK272" i="94" s="1"/>
  <c r="AH272" i="94"/>
  <c r="AI272" i="94"/>
  <c r="AM272" i="94"/>
  <c r="AD273" i="94" a="1"/>
  <c r="AD273" i="94" s="1"/>
  <c r="AE273" i="94" s="1"/>
  <c r="AF273" i="94"/>
  <c r="AG273" i="94"/>
  <c r="AK273" i="94" s="1"/>
  <c r="AH273" i="94"/>
  <c r="AI273" i="94" s="1"/>
  <c r="AM273" i="94"/>
  <c r="AD274" i="94" a="1"/>
  <c r="AD274" i="94" s="1"/>
  <c r="AE274" i="94" s="1"/>
  <c r="AF274" i="94"/>
  <c r="AG274" i="94" s="1"/>
  <c r="AK274" i="94" s="1"/>
  <c r="AH274" i="94"/>
  <c r="AI274" i="94" s="1"/>
  <c r="AM274" i="94"/>
  <c r="AD275" i="94" a="1"/>
  <c r="AD275" i="94" s="1"/>
  <c r="AE275" i="94" s="1"/>
  <c r="AF275" i="94"/>
  <c r="AG275" i="94"/>
  <c r="AK275" i="94" s="1"/>
  <c r="AH275" i="94"/>
  <c r="AI275" i="94" s="1"/>
  <c r="AM275" i="94"/>
  <c r="AD276" i="94" a="1"/>
  <c r="AD276" i="94"/>
  <c r="AE276" i="94" s="1"/>
  <c r="AF276" i="94"/>
  <c r="AG276" i="94"/>
  <c r="AK276" i="94" s="1"/>
  <c r="AH276" i="94"/>
  <c r="AI276" i="94"/>
  <c r="AM276" i="94"/>
  <c r="AD277" i="94" a="1"/>
  <c r="AD277" i="94" s="1"/>
  <c r="AE277" i="94" s="1"/>
  <c r="AF277" i="94"/>
  <c r="AG277" i="94"/>
  <c r="AK277" i="94" s="1"/>
  <c r="AH277" i="94"/>
  <c r="AI277" i="94" s="1"/>
  <c r="AM277" i="94"/>
  <c r="AD278" i="94" a="1"/>
  <c r="AD278" i="94" s="1"/>
  <c r="AE278" i="94" s="1"/>
  <c r="AF278" i="94"/>
  <c r="AG278" i="94" s="1"/>
  <c r="AK278" i="94" s="1"/>
  <c r="AH278" i="94"/>
  <c r="AI278" i="94" s="1"/>
  <c r="AM278" i="94"/>
  <c r="AD279" i="94" a="1"/>
  <c r="AD279" i="94" s="1"/>
  <c r="AE279" i="94" s="1"/>
  <c r="AF279" i="94"/>
  <c r="AG279" i="94"/>
  <c r="AK279" i="94" s="1"/>
  <c r="AH279" i="94"/>
  <c r="AI279" i="94" s="1"/>
  <c r="AM279" i="94"/>
  <c r="AD280" i="94" a="1"/>
  <c r="AD280" i="94"/>
  <c r="AE280" i="94" s="1"/>
  <c r="AF280" i="94"/>
  <c r="AG280" i="94"/>
  <c r="AK280" i="94" s="1"/>
  <c r="AH280" i="94"/>
  <c r="AI280" i="94"/>
  <c r="AM280" i="94"/>
  <c r="AD281" i="94" a="1"/>
  <c r="AD281" i="94" s="1"/>
  <c r="AE281" i="94" s="1"/>
  <c r="AF281" i="94"/>
  <c r="AG281" i="94"/>
  <c r="AK281" i="94" s="1"/>
  <c r="AH281" i="94"/>
  <c r="AI281" i="94" s="1"/>
  <c r="AM281" i="94"/>
  <c r="AD282" i="94" a="1"/>
  <c r="AD282" i="94" s="1"/>
  <c r="AE282" i="94" s="1"/>
  <c r="AF282" i="94"/>
  <c r="AG282" i="94" s="1"/>
  <c r="AK282" i="94" s="1"/>
  <c r="AH282" i="94"/>
  <c r="AI282" i="94"/>
  <c r="AM282" i="94"/>
  <c r="AD283" i="94" a="1"/>
  <c r="AD283" i="94"/>
  <c r="AE283" i="94" s="1"/>
  <c r="AF283" i="94"/>
  <c r="AG283" i="94" s="1"/>
  <c r="AK283" i="94" s="1"/>
  <c r="AH283" i="94"/>
  <c r="AI283" i="94"/>
  <c r="AM283" i="94"/>
  <c r="AD284" i="94" a="1"/>
  <c r="AD284" i="94"/>
  <c r="AE284" i="94"/>
  <c r="AF284" i="94"/>
  <c r="AG284" i="94"/>
  <c r="AH284" i="94"/>
  <c r="AI284" i="94"/>
  <c r="AK284" i="94"/>
  <c r="AM284" i="94"/>
  <c r="AD285" i="94" a="1"/>
  <c r="AD285" i="94" s="1"/>
  <c r="AE285" i="94" s="1"/>
  <c r="AF285" i="94"/>
  <c r="AG285" i="94"/>
  <c r="AK285" i="94" s="1"/>
  <c r="AH285" i="94"/>
  <c r="AI285" i="94" s="1"/>
  <c r="AM285" i="94"/>
  <c r="AD286" i="94" a="1"/>
  <c r="AD286" i="94" s="1"/>
  <c r="AE286" i="94" s="1"/>
  <c r="AF286" i="94"/>
  <c r="AG286" i="94" s="1"/>
  <c r="AK286" i="94" s="1"/>
  <c r="AH286" i="94"/>
  <c r="AI286" i="94"/>
  <c r="AM286" i="94"/>
  <c r="AD287" i="94" a="1"/>
  <c r="AD287" i="94" s="1"/>
  <c r="AE287" i="94" s="1"/>
  <c r="AF287" i="94"/>
  <c r="AG287" i="94"/>
  <c r="AK287" i="94" s="1"/>
  <c r="AH287" i="94"/>
  <c r="AI287" i="94" s="1"/>
  <c r="AM287" i="94"/>
  <c r="AD288" i="94" a="1"/>
  <c r="AD288" i="94"/>
  <c r="AE288" i="94"/>
  <c r="AF288" i="94"/>
  <c r="AG288" i="94" s="1"/>
  <c r="AK288" i="94" s="1"/>
  <c r="AH288" i="94"/>
  <c r="AI288" i="94"/>
  <c r="AM288" i="94"/>
  <c r="AD289" i="94" a="1"/>
  <c r="AD289" i="94"/>
  <c r="AE289" i="94" s="1"/>
  <c r="AF289" i="94"/>
  <c r="AG289" i="94"/>
  <c r="AH289" i="94"/>
  <c r="AI289" i="94"/>
  <c r="AK289" i="94"/>
  <c r="AM289" i="94"/>
  <c r="AD290" i="94" a="1"/>
  <c r="AD290" i="94"/>
  <c r="AE290" i="94" s="1"/>
  <c r="AF290" i="94"/>
  <c r="AG290" i="94"/>
  <c r="AK290" i="94" s="1"/>
  <c r="AH290" i="94"/>
  <c r="AI290" i="94" s="1"/>
  <c r="AM290" i="94"/>
  <c r="AD291" i="94" a="1"/>
  <c r="AD291" i="94" s="1"/>
  <c r="AE291" i="94" s="1"/>
  <c r="AF291" i="94"/>
  <c r="AG291" i="94"/>
  <c r="AK291" i="94" s="1"/>
  <c r="AH291" i="94"/>
  <c r="AI291" i="94" s="1"/>
  <c r="AM291" i="94"/>
  <c r="AD292" i="94" a="1"/>
  <c r="AD292" i="94" s="1"/>
  <c r="AE292" i="94" s="1"/>
  <c r="AF292" i="94"/>
  <c r="AG292" i="94"/>
  <c r="AK292" i="94" s="1"/>
  <c r="AH292" i="94"/>
  <c r="AI292" i="94"/>
  <c r="AM292" i="94"/>
  <c r="AD293" i="94" a="1"/>
  <c r="AD293" i="94" s="1"/>
  <c r="AE293" i="94" s="1"/>
  <c r="AF293" i="94"/>
  <c r="AG293" i="94" s="1"/>
  <c r="AK293" i="94" s="1"/>
  <c r="AH293" i="94"/>
  <c r="AI293" i="94"/>
  <c r="AM293" i="94"/>
  <c r="AD294" i="94" a="1"/>
  <c r="AD294" i="94"/>
  <c r="AE294" i="94"/>
  <c r="AF294" i="94"/>
  <c r="AG294" i="94" s="1"/>
  <c r="AK294" i="94" s="1"/>
  <c r="AH294" i="94"/>
  <c r="AI294" i="94" s="1"/>
  <c r="AM294" i="94"/>
  <c r="AD295" i="94" a="1"/>
  <c r="AD295" i="94"/>
  <c r="AE295" i="94" s="1"/>
  <c r="AF295" i="94"/>
  <c r="AG295" i="94"/>
  <c r="AH295" i="94"/>
  <c r="AI295" i="94"/>
  <c r="AK295" i="94"/>
  <c r="AM295" i="94"/>
  <c r="AD296" i="94" a="1"/>
  <c r="AD296" i="94" s="1"/>
  <c r="AE296" i="94" s="1"/>
  <c r="AF296" i="94"/>
  <c r="AG296" i="94"/>
  <c r="AK296" i="94" s="1"/>
  <c r="AH296" i="94"/>
  <c r="AI296" i="94"/>
  <c r="AM296" i="94"/>
  <c r="AD297" i="94" a="1"/>
  <c r="AD297" i="94" s="1"/>
  <c r="AE297" i="94" s="1"/>
  <c r="AF297" i="94"/>
  <c r="AG297" i="94" s="1"/>
  <c r="AK297" i="94" s="1"/>
  <c r="AH297" i="94"/>
  <c r="AI297" i="94"/>
  <c r="AM297" i="94"/>
  <c r="AD298" i="94" a="1"/>
  <c r="AD298" i="94" s="1"/>
  <c r="AE298" i="94" s="1"/>
  <c r="AF298" i="94"/>
  <c r="AG298" i="94" s="1"/>
  <c r="AK298" i="94" s="1"/>
  <c r="AH298" i="94"/>
  <c r="AI298" i="94"/>
  <c r="AM298" i="94"/>
  <c r="AD299" i="94" a="1"/>
  <c r="AD299" i="94"/>
  <c r="AE299" i="94" s="1"/>
  <c r="AF299" i="94"/>
  <c r="AG299" i="94" s="1"/>
  <c r="AK299" i="94" s="1"/>
  <c r="AH299" i="94"/>
  <c r="AI299" i="94"/>
  <c r="AM299" i="94"/>
  <c r="AD300" i="94" a="1"/>
  <c r="AD300" i="94"/>
  <c r="AE300" i="94" s="1"/>
  <c r="AF300" i="94"/>
  <c r="AG300" i="94"/>
  <c r="AH300" i="94"/>
  <c r="AI300" i="94"/>
  <c r="AK300" i="94"/>
  <c r="AM300" i="94"/>
  <c r="AD301" i="94" a="1"/>
  <c r="AD301" i="94"/>
  <c r="AE301" i="94" s="1"/>
  <c r="AF301" i="94"/>
  <c r="AG301" i="94"/>
  <c r="AK301" i="94" s="1"/>
  <c r="AH301" i="94"/>
  <c r="AI301" i="94" s="1"/>
  <c r="AM301" i="94"/>
  <c r="AD302" i="94" a="1"/>
  <c r="AD302" i="94" s="1"/>
  <c r="AE302" i="94" s="1"/>
  <c r="AF302" i="94"/>
  <c r="AG302" i="94"/>
  <c r="AK302" i="94" s="1"/>
  <c r="AH302" i="94"/>
  <c r="AI302" i="94" s="1"/>
  <c r="AM302" i="94"/>
  <c r="AD303" i="94" a="1"/>
  <c r="AD303" i="94"/>
  <c r="AF303" i="94"/>
  <c r="AG303" i="94"/>
  <c r="AK303" i="94" s="1"/>
  <c r="AH303" i="94"/>
  <c r="AI303" i="94" s="1"/>
  <c r="AM303" i="94"/>
  <c r="AD304" i="94" a="1"/>
  <c r="AD304" i="94" s="1"/>
  <c r="AE304" i="94" s="1"/>
  <c r="AF304" i="94"/>
  <c r="AG304" i="94" s="1"/>
  <c r="AK304" i="94" s="1"/>
  <c r="AH304" i="94"/>
  <c r="AI304" i="94"/>
  <c r="AM304" i="94"/>
  <c r="AD305" i="94" a="1"/>
  <c r="AD305" i="94"/>
  <c r="AE305" i="94"/>
  <c r="AF305" i="94"/>
  <c r="AG305" i="94" s="1"/>
  <c r="AK305" i="94" s="1"/>
  <c r="AH305" i="94"/>
  <c r="AI305" i="94" s="1"/>
  <c r="AM305" i="94"/>
  <c r="AD306" i="94" a="1"/>
  <c r="AD306" i="94"/>
  <c r="AE306" i="94" s="1"/>
  <c r="AF306" i="94"/>
  <c r="AG306" i="94"/>
  <c r="AK306" i="94" s="1"/>
  <c r="AH306" i="94"/>
  <c r="AI306" i="94" s="1"/>
  <c r="AM306" i="94"/>
  <c r="AD307" i="94" a="1"/>
  <c r="AD307" i="94" s="1"/>
  <c r="AE307" i="94" s="1"/>
  <c r="AF307" i="94"/>
  <c r="AG307" i="94"/>
  <c r="AK307" i="94" s="1"/>
  <c r="AH307" i="94"/>
  <c r="AI307" i="94" s="1"/>
  <c r="AM307" i="94"/>
  <c r="AD308" i="94" a="1"/>
  <c r="AD308" i="94" s="1"/>
  <c r="AE308" i="94" s="1"/>
  <c r="AF308" i="94"/>
  <c r="AG308" i="94" s="1"/>
  <c r="AK308" i="94" s="1"/>
  <c r="AH308" i="94"/>
  <c r="AI308" i="94"/>
  <c r="AM308" i="94"/>
  <c r="AD309" i="94" a="1"/>
  <c r="AD309" i="94" s="1"/>
  <c r="AE309" i="94" s="1"/>
  <c r="AF309" i="94"/>
  <c r="AG309" i="94" s="1"/>
  <c r="AK309" i="94" s="1"/>
  <c r="AH309" i="94"/>
  <c r="AI309" i="94"/>
  <c r="AM309" i="94"/>
  <c r="AD310" i="94" a="1"/>
  <c r="AD310" i="94"/>
  <c r="AE310" i="94"/>
  <c r="AF310" i="94"/>
  <c r="AG310" i="94" s="1"/>
  <c r="AK310" i="94" s="1"/>
  <c r="AH310" i="94"/>
  <c r="AI310" i="94"/>
  <c r="AM310" i="94"/>
  <c r="AD311" i="94" a="1"/>
  <c r="AD311" i="94" s="1"/>
  <c r="AE311" i="94" s="1"/>
  <c r="AF311" i="94"/>
  <c r="AG311" i="94"/>
  <c r="AH311" i="94"/>
  <c r="AI311" i="94"/>
  <c r="AK311" i="94"/>
  <c r="AM311" i="94"/>
  <c r="AD312" i="94" a="1"/>
  <c r="AD312" i="94"/>
  <c r="AE312" i="94" s="1"/>
  <c r="AF312" i="94"/>
  <c r="AG312" i="94"/>
  <c r="AK312" i="94" s="1"/>
  <c r="AH312" i="94"/>
  <c r="AI312" i="94"/>
  <c r="AM312" i="94"/>
  <c r="AD313" i="94" a="1"/>
  <c r="AD313" i="94" s="1"/>
  <c r="AE313" i="94" s="1"/>
  <c r="AF313" i="94"/>
  <c r="AG313" i="94"/>
  <c r="AK313" i="94" s="1"/>
  <c r="AH313" i="94"/>
  <c r="AI313" i="94" s="1"/>
  <c r="AM313" i="94"/>
  <c r="AD314" i="94" a="1"/>
  <c r="AD314" i="94"/>
  <c r="AE314" i="94"/>
  <c r="AF314" i="94"/>
  <c r="AG314" i="94" s="1"/>
  <c r="AK314" i="94" s="1"/>
  <c r="AH314" i="94"/>
  <c r="AI314" i="94"/>
  <c r="AM314" i="94"/>
  <c r="AD315" i="94" a="1"/>
  <c r="AD315" i="94"/>
  <c r="AE315" i="94" s="1"/>
  <c r="AF315" i="94"/>
  <c r="AG315" i="94" s="1"/>
  <c r="AK315" i="94" s="1"/>
  <c r="AH315" i="94"/>
  <c r="AI315" i="94"/>
  <c r="AM315" i="94"/>
  <c r="AD316" i="94" a="1"/>
  <c r="AD316" i="94"/>
  <c r="AE316" i="94"/>
  <c r="AF316" i="94"/>
  <c r="AG316" i="94" s="1"/>
  <c r="AK316" i="94" s="1"/>
  <c r="AH316" i="94"/>
  <c r="AI316" i="94"/>
  <c r="AM316" i="94"/>
  <c r="AD317" i="94" a="1"/>
  <c r="AD317" i="94"/>
  <c r="AE317" i="94" s="1"/>
  <c r="AF317" i="94"/>
  <c r="AG317" i="94"/>
  <c r="AK317" i="94" s="1"/>
  <c r="AH317" i="94"/>
  <c r="AI317" i="94" s="1"/>
  <c r="AM317" i="94"/>
  <c r="AD318" i="94" a="1"/>
  <c r="AD318" i="94" s="1"/>
  <c r="AE318" i="94" s="1"/>
  <c r="AF318" i="94"/>
  <c r="AG318" i="94"/>
  <c r="AH318" i="94"/>
  <c r="AI318" i="94"/>
  <c r="AK318" i="94"/>
  <c r="AM318" i="94"/>
  <c r="AD319" i="94" a="1"/>
  <c r="AD319" i="94" s="1"/>
  <c r="AE319" i="94" s="1"/>
  <c r="AF319" i="94"/>
  <c r="AG319" i="94" s="1"/>
  <c r="AK319" i="94" s="1"/>
  <c r="AH319" i="94"/>
  <c r="AI319" i="94"/>
  <c r="AM319" i="94"/>
  <c r="AD320" i="94" a="1"/>
  <c r="AD320" i="94" s="1"/>
  <c r="AE320" i="94" s="1"/>
  <c r="AF320" i="94"/>
  <c r="AG320" i="94" s="1"/>
  <c r="AK320" i="94" s="1"/>
  <c r="AH320" i="94"/>
  <c r="AI320" i="94"/>
  <c r="AM320" i="94"/>
  <c r="AD321" i="94" a="1"/>
  <c r="AD321" i="94"/>
  <c r="AF321" i="94"/>
  <c r="AG321" i="94" s="1"/>
  <c r="AK321" i="94" s="1"/>
  <c r="AH321" i="94"/>
  <c r="AE321" i="94" s="1"/>
  <c r="AI321" i="94"/>
  <c r="AM321" i="94"/>
  <c r="AD322" i="94" a="1"/>
  <c r="AD322" i="94" s="1"/>
  <c r="AE322" i="94" s="1"/>
  <c r="AF322" i="94"/>
  <c r="AG322" i="94"/>
  <c r="AK322" i="94" s="1"/>
  <c r="AH322" i="94"/>
  <c r="AI322" i="94" s="1"/>
  <c r="AM322" i="94"/>
  <c r="AD323" i="94" a="1"/>
  <c r="AD323" i="94" s="1"/>
  <c r="AE323" i="94" s="1"/>
  <c r="AF323" i="94"/>
  <c r="AG323" i="94"/>
  <c r="AK323" i="94" s="1"/>
  <c r="AH323" i="94"/>
  <c r="AI323" i="94" s="1"/>
  <c r="AM323" i="94"/>
  <c r="AD324" i="94" a="1"/>
  <c r="AD324" i="94" s="1"/>
  <c r="AE324" i="94" s="1"/>
  <c r="AF324" i="94"/>
  <c r="AG324" i="94"/>
  <c r="AK324" i="94" s="1"/>
  <c r="AH324" i="94"/>
  <c r="AI324" i="94"/>
  <c r="AM324" i="94"/>
  <c r="AD325" i="94" a="1"/>
  <c r="AD325" i="94"/>
  <c r="AE325" i="94"/>
  <c r="AF325" i="94"/>
  <c r="AG325" i="94" s="1"/>
  <c r="AK325" i="94" s="1"/>
  <c r="AH325" i="94"/>
  <c r="AI325" i="94"/>
  <c r="AM325" i="94"/>
  <c r="AD326" i="94" a="1"/>
  <c r="AD326" i="94"/>
  <c r="AE326" i="94" s="1"/>
  <c r="AF326" i="94"/>
  <c r="AG326" i="94"/>
  <c r="AH326" i="94"/>
  <c r="AI326" i="94"/>
  <c r="AK326" i="94"/>
  <c r="AM326" i="94"/>
  <c r="AD327" i="94" a="1"/>
  <c r="AD327" i="94"/>
  <c r="AE327" i="94" s="1"/>
  <c r="AF327" i="94"/>
  <c r="AG327" i="94" s="1"/>
  <c r="AK327" i="94" s="1"/>
  <c r="AH327" i="94"/>
  <c r="AI327" i="94" s="1"/>
  <c r="AM327" i="94"/>
  <c r="AD328" i="94" a="1"/>
  <c r="AD328" i="94"/>
  <c r="AE328" i="94" s="1"/>
  <c r="AF328" i="94"/>
  <c r="AG328" i="94"/>
  <c r="AK328" i="94" s="1"/>
  <c r="AH328" i="94"/>
  <c r="AI328" i="94"/>
  <c r="AM328" i="94"/>
  <c r="AD329" i="94" a="1"/>
  <c r="AD329" i="94" s="1"/>
  <c r="AE329" i="94" s="1"/>
  <c r="AF329" i="94"/>
  <c r="AG329" i="94"/>
  <c r="AH329" i="94"/>
  <c r="AI329" i="94" s="1"/>
  <c r="AK329" i="94"/>
  <c r="AM329" i="94"/>
  <c r="AD330" i="94" a="1"/>
  <c r="AD330" i="94" s="1"/>
  <c r="AE330" i="94" s="1"/>
  <c r="AF330" i="94"/>
  <c r="AG330" i="94" s="1"/>
  <c r="AK330" i="94" s="1"/>
  <c r="AH330" i="94"/>
  <c r="AI330" i="94"/>
  <c r="AM330" i="94"/>
  <c r="AD331" i="94" a="1"/>
  <c r="AD331" i="94"/>
  <c r="AE331" i="94" s="1"/>
  <c r="AF331" i="94"/>
  <c r="AG331" i="94" s="1"/>
  <c r="AK331" i="94" s="1"/>
  <c r="AH331" i="94"/>
  <c r="AI331" i="94"/>
  <c r="AM331" i="94"/>
  <c r="AD332" i="94" a="1"/>
  <c r="AD332" i="94"/>
  <c r="AE332" i="94"/>
  <c r="AF332" i="94"/>
  <c r="AG332" i="94"/>
  <c r="AH332" i="94"/>
  <c r="AI332" i="94"/>
  <c r="AK332" i="94"/>
  <c r="AM332" i="94"/>
  <c r="AD333" i="94" a="1"/>
  <c r="AD333" i="94" s="1"/>
  <c r="AE333" i="94" s="1"/>
  <c r="AF333" i="94"/>
  <c r="AG333" i="94"/>
  <c r="AK333" i="94" s="1"/>
  <c r="AH333" i="94"/>
  <c r="AI333" i="94" s="1"/>
  <c r="AM333" i="94"/>
  <c r="AD334" i="94" a="1"/>
  <c r="AD334" i="94" s="1"/>
  <c r="AE334" i="94" s="1"/>
  <c r="AF334" i="94"/>
  <c r="AG334" i="94" s="1"/>
  <c r="AK334" i="94" s="1"/>
  <c r="AH334" i="94"/>
  <c r="AI334" i="94"/>
  <c r="AM334" i="94"/>
  <c r="AD335" i="94" a="1"/>
  <c r="AD335" i="94" s="1"/>
  <c r="AE335" i="94" s="1"/>
  <c r="AF335" i="94"/>
  <c r="AG335" i="94"/>
  <c r="AK335" i="94" s="1"/>
  <c r="AH335" i="94"/>
  <c r="AI335" i="94" s="1"/>
  <c r="AM335" i="94"/>
  <c r="AD336" i="94" a="1"/>
  <c r="AD336" i="94"/>
  <c r="AE336" i="94"/>
  <c r="AF336" i="94"/>
  <c r="AG336" i="94" s="1"/>
  <c r="AK336" i="94" s="1"/>
  <c r="AH336" i="94"/>
  <c r="AI336" i="94"/>
  <c r="AM336" i="94"/>
  <c r="AD337" i="94" a="1"/>
  <c r="AD337" i="94"/>
  <c r="AE337" i="94" s="1"/>
  <c r="AF337" i="94"/>
  <c r="AG337" i="94"/>
  <c r="AH337" i="94"/>
  <c r="AI337" i="94"/>
  <c r="AK337" i="94"/>
  <c r="AM337" i="94"/>
  <c r="AD338" i="94" a="1"/>
  <c r="AD338" i="94" s="1"/>
  <c r="AE338" i="94" s="1"/>
  <c r="AF338" i="94"/>
  <c r="AG338" i="94"/>
  <c r="AK338" i="94" s="1"/>
  <c r="AH338" i="94"/>
  <c r="AI338" i="94" s="1"/>
  <c r="AM338" i="94"/>
  <c r="AD339" i="94" a="1"/>
  <c r="AD339" i="94" s="1"/>
  <c r="AE339" i="94" s="1"/>
  <c r="AF339" i="94"/>
  <c r="AG339" i="94"/>
  <c r="AK339" i="94" s="1"/>
  <c r="AH339" i="94"/>
  <c r="AI339" i="94" s="1"/>
  <c r="AM339" i="94"/>
  <c r="AD340" i="94" a="1"/>
  <c r="AD340" i="94" s="1"/>
  <c r="AE340" i="94" s="1"/>
  <c r="AF340" i="94"/>
  <c r="AG340" i="94"/>
  <c r="AH340" i="94"/>
  <c r="AI340" i="94"/>
  <c r="AK340" i="94"/>
  <c r="AM340" i="94"/>
  <c r="AD341" i="94" a="1"/>
  <c r="AD341" i="94" s="1"/>
  <c r="AE341" i="94" s="1"/>
  <c r="AF341" i="94"/>
  <c r="AG341" i="94" s="1"/>
  <c r="AK341" i="94" s="1"/>
  <c r="AH341" i="94"/>
  <c r="AI341" i="94"/>
  <c r="AM341" i="94"/>
  <c r="AD342" i="94" a="1"/>
  <c r="AD342" i="94"/>
  <c r="AE342" i="94"/>
  <c r="AF342" i="94"/>
  <c r="AG342" i="94" s="1"/>
  <c r="AK342" i="94" s="1"/>
  <c r="AH342" i="94"/>
  <c r="AI342" i="94"/>
  <c r="AM342" i="94"/>
  <c r="AD343" i="94" a="1"/>
  <c r="AD343" i="94"/>
  <c r="AF343" i="94"/>
  <c r="AG343" i="94" s="1"/>
  <c r="AK343" i="94" s="1"/>
  <c r="AH343" i="94"/>
  <c r="AI343" i="94"/>
  <c r="AM343" i="94"/>
  <c r="AD344" i="94" a="1"/>
  <c r="AD344" i="94" s="1"/>
  <c r="AE344" i="94" s="1"/>
  <c r="AF344" i="94"/>
  <c r="AG344" i="94"/>
  <c r="AH344" i="94"/>
  <c r="AI344" i="94"/>
  <c r="AK344" i="94"/>
  <c r="AM344" i="94"/>
  <c r="AD345" i="94" a="1"/>
  <c r="AD345" i="94" s="1"/>
  <c r="AE345" i="94" s="1"/>
  <c r="AF345" i="94"/>
  <c r="AG345" i="94" s="1"/>
  <c r="AK345" i="94" s="1"/>
  <c r="AH345" i="94"/>
  <c r="AI345" i="94"/>
  <c r="AM345" i="94"/>
  <c r="AD346" i="94" a="1"/>
  <c r="AD346" i="94" s="1"/>
  <c r="AE346" i="94" s="1"/>
  <c r="AF346" i="94"/>
  <c r="AG346" i="94" s="1"/>
  <c r="AK346" i="94" s="1"/>
  <c r="AH346" i="94"/>
  <c r="AI346" i="94"/>
  <c r="AM346" i="94"/>
  <c r="AD347" i="94" a="1"/>
  <c r="AD347" i="94"/>
  <c r="AF347" i="94"/>
  <c r="AG347" i="94" s="1"/>
  <c r="AK347" i="94" s="1"/>
  <c r="AH347" i="94"/>
  <c r="AI347" i="94"/>
  <c r="AM347" i="94"/>
  <c r="AD348" i="94" a="1"/>
  <c r="AD348" i="94"/>
  <c r="AE348" i="94" s="1"/>
  <c r="AF348" i="94"/>
  <c r="AG348" i="94"/>
  <c r="AH348" i="94"/>
  <c r="AI348" i="94"/>
  <c r="AK348" i="94"/>
  <c r="AM348" i="94"/>
  <c r="AD349" i="94" a="1"/>
  <c r="AD349" i="94"/>
  <c r="AE349" i="94" s="1"/>
  <c r="AF349" i="94"/>
  <c r="AG349" i="94"/>
  <c r="AK349" i="94" s="1"/>
  <c r="AH349" i="94"/>
  <c r="AI349" i="94" s="1"/>
  <c r="AM349" i="94"/>
  <c r="AD350" i="94" a="1"/>
  <c r="AD350" i="94" s="1"/>
  <c r="AE350" i="94" s="1"/>
  <c r="AF350" i="94"/>
  <c r="AG350" i="94"/>
  <c r="AK350" i="94" s="1"/>
  <c r="AH350" i="94"/>
  <c r="AI350" i="94" s="1"/>
  <c r="AM350" i="94"/>
  <c r="AD351" i="94" a="1"/>
  <c r="AD351" i="94"/>
  <c r="AF351" i="94"/>
  <c r="AG351" i="94"/>
  <c r="AH351" i="94"/>
  <c r="AI351" i="94" s="1"/>
  <c r="AK351" i="94"/>
  <c r="AM351" i="94"/>
  <c r="AD352" i="94" a="1"/>
  <c r="AD352" i="94" s="1"/>
  <c r="AE352" i="94" s="1"/>
  <c r="AF352" i="94"/>
  <c r="AG352" i="94" s="1"/>
  <c r="AK352" i="94" s="1"/>
  <c r="AH352" i="94"/>
  <c r="AI352" i="94"/>
  <c r="AM352" i="94"/>
  <c r="AD353" i="94" a="1"/>
  <c r="AD353" i="94"/>
  <c r="AE353" i="94"/>
  <c r="AF353" i="94"/>
  <c r="AG353" i="94" s="1"/>
  <c r="AK353" i="94" s="1"/>
  <c r="AH353" i="94"/>
  <c r="AI353" i="94" s="1"/>
  <c r="AM353" i="94"/>
  <c r="AD354" i="94" a="1"/>
  <c r="AD354" i="94"/>
  <c r="AE354" i="94" s="1"/>
  <c r="AF354" i="94"/>
  <c r="AG354" i="94"/>
  <c r="AK354" i="94" s="1"/>
  <c r="AH354" i="94"/>
  <c r="AI354" i="94"/>
  <c r="AM354" i="94"/>
  <c r="AD355" i="94" a="1"/>
  <c r="AD355" i="94" s="1"/>
  <c r="AE355" i="94" s="1"/>
  <c r="AF355" i="94"/>
  <c r="AG355" i="94"/>
  <c r="AH355" i="94"/>
  <c r="AI355" i="94" s="1"/>
  <c r="AK355" i="94"/>
  <c r="AM355" i="94"/>
  <c r="AD356" i="94" a="1"/>
  <c r="AD356" i="94" s="1"/>
  <c r="AE356" i="94" s="1"/>
  <c r="AF356" i="94"/>
  <c r="AG356" i="94" s="1"/>
  <c r="AK356" i="94" s="1"/>
  <c r="AH356" i="94"/>
  <c r="AI356" i="94"/>
  <c r="AM356" i="94"/>
  <c r="AD357" i="94" a="1"/>
  <c r="AD357" i="94" s="1"/>
  <c r="AE357" i="94" s="1"/>
  <c r="AF357" i="94"/>
  <c r="AG357" i="94"/>
  <c r="AK357" i="94" s="1"/>
  <c r="AH357" i="94"/>
  <c r="AI357" i="94"/>
  <c r="AM357" i="94"/>
  <c r="AD358" i="94" a="1"/>
  <c r="AD358" i="94"/>
  <c r="AF358" i="94"/>
  <c r="AG358" i="94" s="1"/>
  <c r="AK358" i="94" s="1"/>
  <c r="AH358" i="94"/>
  <c r="AE358" i="94" s="1"/>
  <c r="AI358" i="94"/>
  <c r="AM358" i="94"/>
  <c r="AD359" i="94" a="1"/>
  <c r="AD359" i="94" s="1"/>
  <c r="AE359" i="94" s="1"/>
  <c r="AF359" i="94"/>
  <c r="AG359" i="94"/>
  <c r="AH359" i="94"/>
  <c r="AI359" i="94"/>
  <c r="AK359" i="94"/>
  <c r="AM359" i="94"/>
  <c r="AD360" i="94" a="1"/>
  <c r="AD360" i="94"/>
  <c r="AE360" i="94"/>
  <c r="AF360" i="94"/>
  <c r="AG360" i="94"/>
  <c r="AK360" i="94" s="1"/>
  <c r="AH360" i="94"/>
  <c r="AI360" i="94"/>
  <c r="AM360" i="94"/>
  <c r="AD361" i="94" a="1"/>
  <c r="AD361" i="94" s="1"/>
  <c r="AE361" i="94" s="1"/>
  <c r="AF361" i="94"/>
  <c r="AG361" i="94"/>
  <c r="AK361" i="94" s="1"/>
  <c r="AH361" i="94"/>
  <c r="AI361" i="94" s="1"/>
  <c r="AM361" i="94"/>
  <c r="AD362" i="94" a="1"/>
  <c r="AD362" i="94"/>
  <c r="AF362" i="94"/>
  <c r="AG362" i="94"/>
  <c r="AH362" i="94"/>
  <c r="AE362" i="94" s="1"/>
  <c r="AI362" i="94"/>
  <c r="AK362" i="94"/>
  <c r="AM362" i="94"/>
  <c r="AD363" i="94" a="1"/>
  <c r="AD363" i="94"/>
  <c r="AE363" i="94" s="1"/>
  <c r="AF363" i="94"/>
  <c r="AG363" i="94" s="1"/>
  <c r="AK363" i="94" s="1"/>
  <c r="AH363" i="94"/>
  <c r="AI363" i="94"/>
  <c r="AM363" i="94"/>
  <c r="AD364" i="94" a="1"/>
  <c r="AD364" i="94"/>
  <c r="AE364" i="94"/>
  <c r="AF364" i="94"/>
  <c r="AG364" i="94" s="1"/>
  <c r="AK364" i="94" s="1"/>
  <c r="AH364" i="94"/>
  <c r="AI364" i="94"/>
  <c r="AM364" i="94"/>
  <c r="AD365" i="94" a="1"/>
  <c r="AD365" i="94"/>
  <c r="AF365" i="94"/>
  <c r="AG365" i="94"/>
  <c r="AK365" i="94" s="1"/>
  <c r="AH365" i="94"/>
  <c r="AE365" i="94" s="1"/>
  <c r="AI365" i="94"/>
  <c r="AM365" i="94"/>
  <c r="AI245" i="94" l="1"/>
  <c r="AE180" i="94"/>
  <c r="AE203" i="94"/>
  <c r="AE343" i="94"/>
  <c r="AE351" i="94"/>
  <c r="AE303" i="94"/>
  <c r="AE347" i="94"/>
  <c r="AE231" i="94"/>
  <c r="AE223" i="94"/>
  <c r="AE215" i="94"/>
  <c r="AE183" i="94"/>
  <c r="AE189" i="94"/>
  <c r="AE227" i="94"/>
  <c r="AE139" i="94"/>
  <c r="AE123" i="94"/>
  <c r="AE98" i="94"/>
  <c r="AE82" i="94"/>
  <c r="AE71" i="94"/>
  <c r="AE35" i="94"/>
  <c r="AI117" i="94"/>
  <c r="AE87" i="94"/>
  <c r="AE85" i="94"/>
  <c r="AE74" i="94"/>
  <c r="AE46" i="94"/>
  <c r="AE136" i="94"/>
  <c r="AE120" i="94"/>
  <c r="AE88" i="94"/>
  <c r="AI30" i="94"/>
  <c r="AE24" i="94"/>
  <c r="AE28" i="94"/>
  <c r="AE32" i="94"/>
  <c r="AE44" i="94"/>
  <c r="P2854" i="118" l="1"/>
  <c r="P2855" i="118"/>
  <c r="S2854" i="118"/>
  <c r="S2855" i="118"/>
  <c r="T2854" i="118"/>
  <c r="T2855" i="118"/>
  <c r="U2854" i="118"/>
  <c r="U2855" i="118"/>
  <c r="V2854" i="118"/>
  <c r="V2855" i="118"/>
  <c r="W2854" i="118"/>
  <c r="W2855" i="118"/>
  <c r="R28" i="83"/>
  <c r="R29" i="83" s="1"/>
  <c r="AJ7" i="83"/>
  <c r="AJ8" i="83" s="1"/>
  <c r="AJ9" i="83" s="1"/>
  <c r="AI7" i="83"/>
  <c r="AH7" i="83"/>
  <c r="AH8" i="83" s="1"/>
  <c r="AH9" i="83" s="1"/>
  <c r="AH10" i="83" s="1"/>
  <c r="AH11" i="83" s="1"/>
  <c r="AG7" i="83"/>
  <c r="AG8" i="83" s="1"/>
  <c r="AG9" i="83" s="1"/>
  <c r="AG10" i="83" s="1"/>
  <c r="AG11" i="83" s="1"/>
  <c r="AG12" i="83" s="1"/>
  <c r="AG13" i="83" s="1"/>
  <c r="AG14" i="83" s="1"/>
  <c r="AG15" i="83" s="1"/>
  <c r="AG16" i="83" s="1"/>
  <c r="AG17" i="83" s="1"/>
  <c r="AG18" i="83" s="1"/>
  <c r="AF7" i="83"/>
  <c r="AF8" i="83" s="1"/>
  <c r="AF9" i="83" s="1"/>
  <c r="AB7" i="83"/>
  <c r="AA7" i="83"/>
  <c r="AA8" i="83" s="1"/>
  <c r="Z7" i="83"/>
  <c r="Z8" i="83" s="1"/>
  <c r="Z9" i="83" s="1"/>
  <c r="Y7" i="83"/>
  <c r="Y8" i="83" s="1"/>
  <c r="Y9" i="83" s="1"/>
  <c r="AJ6" i="83"/>
  <c r="AI6" i="83"/>
  <c r="AH6" i="83"/>
  <c r="S6" i="83"/>
  <c r="S7" i="83" s="1"/>
  <c r="S8" i="83" s="1"/>
  <c r="S9" i="83" s="1"/>
  <c r="R6" i="83"/>
  <c r="R7" i="83" s="1"/>
  <c r="R8" i="83" s="1"/>
  <c r="R9" i="83" s="1"/>
  <c r="R10" i="83" s="1"/>
  <c r="R11" i="83" s="1"/>
  <c r="R12" i="83" s="1"/>
  <c r="R13" i="83" s="1"/>
  <c r="R14" i="83" s="1"/>
  <c r="R15" i="83" s="1"/>
  <c r="R16" i="83" s="1"/>
  <c r="R17" i="83" s="1"/>
  <c r="R18" i="83" s="1"/>
  <c r="R19" i="83" s="1"/>
  <c r="R20" i="83" s="1"/>
  <c r="R21" i="83" s="1"/>
  <c r="R22" i="83" s="1"/>
  <c r="R23" i="83" s="1"/>
  <c r="R24" i="83" s="1"/>
  <c r="R25" i="83" s="1"/>
  <c r="R26" i="83" s="1"/>
  <c r="N6" i="83"/>
  <c r="N7" i="83" s="1"/>
  <c r="M6" i="83"/>
  <c r="M7" i="83" s="1"/>
  <c r="AS5" i="83"/>
  <c r="AS6" i="83" s="1"/>
  <c r="AS7" i="83" s="1"/>
  <c r="AR5" i="83"/>
  <c r="AR6" i="83" s="1"/>
  <c r="AR7" i="83" s="1"/>
  <c r="AR8" i="83" s="1"/>
  <c r="AR9" i="83" s="1"/>
  <c r="AJ5" i="83"/>
  <c r="AI5" i="83"/>
  <c r="AH5" i="83"/>
  <c r="AG5" i="83"/>
  <c r="AG6" i="83" s="1"/>
  <c r="AF5" i="83"/>
  <c r="AF6" i="83" s="1"/>
  <c r="AE5" i="83"/>
  <c r="AC5" i="83"/>
  <c r="AB5" i="83"/>
  <c r="AB6" i="83" s="1"/>
  <c r="AA5" i="83"/>
  <c r="AA6" i="83" s="1"/>
  <c r="Z5" i="83"/>
  <c r="Z6" i="83" s="1"/>
  <c r="Y5" i="83"/>
  <c r="Y6" i="83" s="1"/>
  <c r="X5" i="83"/>
  <c r="X6" i="83" s="1"/>
  <c r="X7" i="83" s="1"/>
  <c r="X8" i="83" s="1"/>
  <c r="X9" i="83" s="1"/>
  <c r="W5" i="83"/>
  <c r="W6" i="83" s="1"/>
  <c r="W7" i="83" s="1"/>
  <c r="W8" i="83" s="1"/>
  <c r="W9" i="83" s="1"/>
  <c r="W10" i="83" s="1"/>
  <c r="W11" i="83" s="1"/>
  <c r="V5" i="83"/>
  <c r="V6" i="83" s="1"/>
  <c r="V7" i="83" s="1"/>
  <c r="V8" i="83" s="1"/>
  <c r="V9" i="83" s="1"/>
  <c r="V10" i="83" s="1"/>
  <c r="V11" i="83" s="1"/>
  <c r="V12" i="83" s="1"/>
  <c r="V13" i="83" s="1"/>
  <c r="V14" i="83" s="1"/>
  <c r="V15" i="83" s="1"/>
  <c r="V16" i="83" s="1"/>
  <c r="V17" i="83" s="1"/>
  <c r="V18" i="83" s="1"/>
  <c r="V19" i="83" s="1"/>
  <c r="V20" i="83" s="1"/>
  <c r="V21" i="83" s="1"/>
  <c r="U5" i="83"/>
  <c r="U6" i="83" s="1"/>
  <c r="U7" i="83" s="1"/>
  <c r="U8" i="83" s="1"/>
  <c r="U9" i="83" s="1"/>
  <c r="U10" i="83" s="1"/>
  <c r="U11" i="83" s="1"/>
  <c r="U12" i="83" s="1"/>
  <c r="U13" i="83" s="1"/>
  <c r="U14" i="83" s="1"/>
  <c r="U15" i="83" s="1"/>
  <c r="U16" i="83" s="1"/>
  <c r="U17" i="83" s="1"/>
  <c r="U18" i="83" s="1"/>
  <c r="T5" i="83"/>
  <c r="T6" i="83" s="1"/>
  <c r="T7" i="83" s="1"/>
  <c r="T8" i="83" s="1"/>
  <c r="O5" i="83"/>
  <c r="N5" i="83"/>
  <c r="M5" i="83"/>
  <c r="L5" i="83"/>
  <c r="I5" i="83"/>
  <c r="F5" i="83"/>
  <c r="D5" i="83"/>
  <c r="AS4" i="83"/>
  <c r="AR4" i="83"/>
  <c r="AQ4" i="83"/>
  <c r="AQ5" i="83" s="1"/>
  <c r="AQ6" i="83" s="1"/>
  <c r="AQ7" i="83" s="1"/>
  <c r="AQ8" i="83" s="1"/>
  <c r="AP4" i="83"/>
  <c r="AP5" i="83" s="1"/>
  <c r="AP6" i="83" s="1"/>
  <c r="AP7" i="83" s="1"/>
  <c r="AP8" i="83" s="1"/>
  <c r="AP9" i="83" s="1"/>
  <c r="AP10" i="83" s="1"/>
  <c r="AP11" i="83" s="1"/>
  <c r="AO4" i="83"/>
  <c r="AO5" i="83" s="1"/>
  <c r="AO6" i="83" s="1"/>
  <c r="AO7" i="83" s="1"/>
  <c r="AO8" i="83" s="1"/>
  <c r="AO9" i="83" s="1"/>
  <c r="AO10" i="83" s="1"/>
  <c r="AO11" i="83" s="1"/>
  <c r="AO12" i="83" s="1"/>
  <c r="AN4" i="83"/>
  <c r="AN5" i="83" s="1"/>
  <c r="AN6" i="83" s="1"/>
  <c r="AN7" i="83" s="1"/>
  <c r="AN8" i="83" s="1"/>
  <c r="AN9" i="83" s="1"/>
  <c r="AM4" i="83"/>
  <c r="AM5" i="83" s="1"/>
  <c r="AM6" i="83" s="1"/>
  <c r="AM7" i="83" s="1"/>
  <c r="AM8" i="83" s="1"/>
  <c r="AM9" i="83" s="1"/>
  <c r="AM10" i="83" s="1"/>
  <c r="AL4" i="83"/>
  <c r="AL5" i="83" s="1"/>
  <c r="AL6" i="83" s="1"/>
  <c r="AL7" i="83" s="1"/>
  <c r="AL8" i="83" s="1"/>
  <c r="AL9" i="83" s="1"/>
  <c r="AL10" i="83" s="1"/>
  <c r="AL11" i="83" s="1"/>
  <c r="AL12" i="83" s="1"/>
  <c r="AK4" i="83"/>
  <c r="AK5" i="83" s="1"/>
  <c r="AK6" i="83" s="1"/>
  <c r="AK7" i="83" s="1"/>
  <c r="AJ4" i="83"/>
  <c r="AI4" i="83"/>
  <c r="AH4" i="83"/>
  <c r="AG4" i="83"/>
  <c r="AF4" i="83"/>
  <c r="AE4" i="83"/>
  <c r="AC4" i="83"/>
  <c r="AB4" i="83"/>
  <c r="AA4" i="83"/>
  <c r="Z4" i="83"/>
  <c r="Y4" i="83"/>
  <c r="X4" i="83"/>
  <c r="W4" i="83"/>
  <c r="V4" i="83"/>
  <c r="U4" i="83"/>
  <c r="T4" i="83"/>
  <c r="S4" i="83"/>
  <c r="S5" i="83" s="1"/>
  <c r="R4" i="83"/>
  <c r="R5" i="83" s="1"/>
  <c r="Q4" i="83"/>
  <c r="Q5" i="83" s="1"/>
  <c r="P4" i="83"/>
  <c r="P5" i="83" s="1"/>
  <c r="O4" i="83"/>
  <c r="N4" i="83"/>
  <c r="M4" i="83"/>
  <c r="L4" i="83"/>
  <c r="J4" i="83"/>
  <c r="I4" i="83"/>
  <c r="H4" i="83"/>
  <c r="F4" i="83"/>
  <c r="D4" i="83"/>
  <c r="N41" i="113" l="1"/>
  <c r="I41" i="113"/>
  <c r="J41" i="113"/>
  <c r="P2849" i="118"/>
  <c r="P2850" i="118"/>
  <c r="P2851" i="118"/>
  <c r="P2852" i="118"/>
  <c r="P2853" i="118"/>
  <c r="S2849" i="118"/>
  <c r="S2850" i="118"/>
  <c r="S2851" i="118"/>
  <c r="S2852" i="118"/>
  <c r="S2853" i="118"/>
  <c r="T2849" i="118"/>
  <c r="T2850" i="118"/>
  <c r="T2851" i="118"/>
  <c r="T2852" i="118"/>
  <c r="T2853" i="118"/>
  <c r="V2849" i="118"/>
  <c r="V2850" i="118"/>
  <c r="V2851" i="118"/>
  <c r="V2852" i="118"/>
  <c r="V2853" i="118"/>
  <c r="W2849" i="118"/>
  <c r="W2850" i="118"/>
  <c r="W2851" i="118"/>
  <c r="W2852" i="118"/>
  <c r="W2853" i="118"/>
  <c r="P2844" i="118"/>
  <c r="P2845" i="118"/>
  <c r="P2846" i="118"/>
  <c r="P2847" i="118"/>
  <c r="P2848" i="118"/>
  <c r="S2844" i="118"/>
  <c r="S2845" i="118"/>
  <c r="S2846" i="118"/>
  <c r="S2847" i="118"/>
  <c r="S2848" i="118"/>
  <c r="T2844" i="118"/>
  <c r="T2845" i="118"/>
  <c r="T2846" i="118"/>
  <c r="T2847" i="118"/>
  <c r="T2848" i="118"/>
  <c r="V2844" i="118"/>
  <c r="V2845" i="118"/>
  <c r="V2846" i="118"/>
  <c r="V2847" i="118"/>
  <c r="V2848" i="118"/>
  <c r="W2844" i="118"/>
  <c r="W2845" i="118"/>
  <c r="W2846" i="118"/>
  <c r="W2847" i="118"/>
  <c r="W2848" i="118"/>
  <c r="U2852" i="118" l="1"/>
  <c r="U2853" i="118"/>
  <c r="U2851" i="118"/>
  <c r="U2844" i="118"/>
  <c r="U2850" i="118"/>
  <c r="U2849" i="118"/>
  <c r="U2848" i="118"/>
  <c r="U2847" i="118"/>
  <c r="U2846" i="118"/>
  <c r="U2845" i="118"/>
  <c r="P2842" i="118" l="1"/>
  <c r="P2843" i="118"/>
  <c r="S2842" i="118"/>
  <c r="S2843" i="118"/>
  <c r="T2842" i="118"/>
  <c r="T2843" i="118"/>
  <c r="V2842" i="118"/>
  <c r="V2843" i="118"/>
  <c r="W2842" i="118"/>
  <c r="W2843" i="118"/>
  <c r="U2843" i="118" l="1"/>
  <c r="U2842" i="118"/>
  <c r="N27" i="113"/>
  <c r="P2841" i="118" l="1"/>
  <c r="S2841" i="118"/>
  <c r="T2841" i="118"/>
  <c r="V2841" i="118"/>
  <c r="W2841" i="118"/>
  <c r="U2841" i="118" l="1"/>
  <c r="P2839" i="118"/>
  <c r="P2840" i="118"/>
  <c r="S2839" i="118"/>
  <c r="S2840" i="118"/>
  <c r="T2839" i="118"/>
  <c r="T2840" i="118"/>
  <c r="U2840" i="118"/>
  <c r="V2839" i="118"/>
  <c r="V2840" i="118"/>
  <c r="W2839" i="118"/>
  <c r="W2840" i="118"/>
  <c r="P2835" i="118"/>
  <c r="P2836" i="118"/>
  <c r="P2837" i="118"/>
  <c r="P2838" i="118"/>
  <c r="S2835" i="118"/>
  <c r="S2836" i="118"/>
  <c r="S2837" i="118"/>
  <c r="S2838" i="118"/>
  <c r="T2835" i="118"/>
  <c r="T2836" i="118"/>
  <c r="T2837" i="118"/>
  <c r="T2838" i="118"/>
  <c r="V2835" i="118"/>
  <c r="V2836" i="118"/>
  <c r="V2837" i="118"/>
  <c r="V2838" i="118"/>
  <c r="W2835" i="118"/>
  <c r="W2836" i="118"/>
  <c r="W2837" i="118"/>
  <c r="W2838" i="118"/>
  <c r="P2829" i="118"/>
  <c r="P2830" i="118"/>
  <c r="P2831" i="118"/>
  <c r="P2832" i="118"/>
  <c r="P2833" i="118"/>
  <c r="P2834" i="118"/>
  <c r="S2829" i="118"/>
  <c r="S2830" i="118"/>
  <c r="S2831" i="118"/>
  <c r="S2832" i="118"/>
  <c r="S2833" i="118"/>
  <c r="S2834" i="118"/>
  <c r="T2829" i="118"/>
  <c r="T2830" i="118"/>
  <c r="T2831" i="118"/>
  <c r="T2832" i="118"/>
  <c r="T2833" i="118"/>
  <c r="T2834" i="118"/>
  <c r="V2829" i="118"/>
  <c r="V2830" i="118"/>
  <c r="V2831" i="118"/>
  <c r="V2832" i="118"/>
  <c r="V2833" i="118"/>
  <c r="V2834" i="118"/>
  <c r="W2829" i="118"/>
  <c r="W2830" i="118"/>
  <c r="W2831" i="118"/>
  <c r="W2832" i="118"/>
  <c r="W2833" i="118"/>
  <c r="W2834" i="118"/>
  <c r="P2823" i="118"/>
  <c r="P2824" i="118"/>
  <c r="P2825" i="118"/>
  <c r="P2826" i="118"/>
  <c r="P2827" i="118"/>
  <c r="P2828" i="118"/>
  <c r="S2823" i="118"/>
  <c r="S2824" i="118"/>
  <c r="S2825" i="118"/>
  <c r="S2826" i="118"/>
  <c r="S2827" i="118"/>
  <c r="S2828" i="118"/>
  <c r="T2823" i="118"/>
  <c r="T2824" i="118"/>
  <c r="T2825" i="118"/>
  <c r="T2826" i="118"/>
  <c r="T2827" i="118"/>
  <c r="T2828" i="118"/>
  <c r="V2823" i="118"/>
  <c r="V2824" i="118"/>
  <c r="V2825" i="118"/>
  <c r="V2826" i="118"/>
  <c r="V2827" i="118"/>
  <c r="V2828" i="118"/>
  <c r="W2823" i="118"/>
  <c r="W2824" i="118"/>
  <c r="W2825" i="118"/>
  <c r="W2826" i="118"/>
  <c r="W2827" i="118"/>
  <c r="W2828" i="118"/>
  <c r="U2839" i="118" l="1"/>
  <c r="U2833" i="118"/>
  <c r="U2836" i="118"/>
  <c r="U2835" i="118"/>
  <c r="U2838" i="118"/>
  <c r="U2837" i="118"/>
  <c r="U2830" i="118"/>
  <c r="U2832" i="118"/>
  <c r="U2831" i="118"/>
  <c r="U2829" i="118"/>
  <c r="U2834" i="118"/>
  <c r="U2827" i="118"/>
  <c r="U2828" i="118"/>
  <c r="U2826" i="118"/>
  <c r="U2825" i="118"/>
  <c r="U2824" i="118"/>
  <c r="U2823" i="118"/>
  <c r="P2822" i="118" l="1"/>
  <c r="S2822" i="118"/>
  <c r="T2822" i="118"/>
  <c r="V2822" i="118"/>
  <c r="W2822" i="118"/>
  <c r="S2821" i="118"/>
  <c r="T2821" i="118"/>
  <c r="U2821" i="118" s="1"/>
  <c r="V2821" i="118"/>
  <c r="W2821" i="118"/>
  <c r="P2821" i="118"/>
  <c r="P579" i="118"/>
  <c r="S579" i="118"/>
  <c r="T579" i="118"/>
  <c r="V579" i="118"/>
  <c r="W579" i="118"/>
  <c r="P580" i="118"/>
  <c r="S580" i="118"/>
  <c r="T580" i="118"/>
  <c r="U580" i="118" s="1"/>
  <c r="V580" i="118"/>
  <c r="W580" i="118"/>
  <c r="P581" i="118"/>
  <c r="S581" i="118"/>
  <c r="T581" i="118"/>
  <c r="V581" i="118"/>
  <c r="W581" i="118"/>
  <c r="P582" i="118"/>
  <c r="S582" i="118"/>
  <c r="T582" i="118"/>
  <c r="V582" i="118"/>
  <c r="W582" i="118"/>
  <c r="U2822" i="118" l="1"/>
  <c r="U582" i="118"/>
  <c r="U579" i="118"/>
  <c r="U581" i="118"/>
  <c r="P2819" i="118"/>
  <c r="P2820" i="118"/>
  <c r="S2819" i="118"/>
  <c r="S2820" i="118"/>
  <c r="T2819" i="118"/>
  <c r="T2820" i="118"/>
  <c r="V2819" i="118"/>
  <c r="V2820" i="118"/>
  <c r="W2819" i="118"/>
  <c r="W2820" i="118"/>
  <c r="P2817" i="118"/>
  <c r="P2818" i="118"/>
  <c r="S2817" i="118"/>
  <c r="S2818" i="118"/>
  <c r="T2817" i="118"/>
  <c r="T2818" i="118"/>
  <c r="V2817" i="118"/>
  <c r="V2818" i="118"/>
  <c r="W2817" i="118"/>
  <c r="W2818" i="118"/>
  <c r="P2816" i="118"/>
  <c r="S2816" i="118"/>
  <c r="T2816" i="118"/>
  <c r="V2816" i="118"/>
  <c r="W2816" i="118"/>
  <c r="P2815" i="118"/>
  <c r="S2815" i="118"/>
  <c r="T2815" i="118"/>
  <c r="V2815" i="118"/>
  <c r="W2815" i="118"/>
  <c r="P2814" i="118"/>
  <c r="S2814" i="118"/>
  <c r="T2814" i="118"/>
  <c r="V2814" i="118"/>
  <c r="W2814" i="118"/>
  <c r="O173" i="107"/>
  <c r="O172" i="107"/>
  <c r="O171" i="107"/>
  <c r="O170" i="107"/>
  <c r="R41" i="113"/>
  <c r="L41" i="113"/>
  <c r="M41" i="113"/>
  <c r="A41" i="113"/>
  <c r="B41" i="113"/>
  <c r="U2816" i="118" l="1"/>
  <c r="U2820" i="118"/>
  <c r="U2817" i="118"/>
  <c r="U2818" i="118"/>
  <c r="U2819" i="118"/>
  <c r="U2815" i="118"/>
  <c r="U2814" i="118"/>
  <c r="P2813" i="118" l="1"/>
  <c r="S2813" i="118"/>
  <c r="T2813" i="118"/>
  <c r="V2813" i="118"/>
  <c r="W2813" i="118"/>
  <c r="P2812" i="118"/>
  <c r="S2812" i="118"/>
  <c r="T2812" i="118"/>
  <c r="V2812" i="118"/>
  <c r="W2812" i="118"/>
  <c r="U2813" i="118" l="1"/>
  <c r="U2812" i="118"/>
  <c r="P2810" i="118" l="1"/>
  <c r="P2811" i="118"/>
  <c r="S2810" i="118"/>
  <c r="S2811" i="118"/>
  <c r="T2810" i="118"/>
  <c r="T2811" i="118"/>
  <c r="V2810" i="118"/>
  <c r="V2811" i="118"/>
  <c r="W2810" i="118"/>
  <c r="W2811" i="118"/>
  <c r="P2809" i="118"/>
  <c r="S2809" i="118"/>
  <c r="T2809" i="118"/>
  <c r="V2809" i="118"/>
  <c r="W2809" i="118"/>
  <c r="P2806" i="118"/>
  <c r="P2807" i="118"/>
  <c r="P2808" i="118"/>
  <c r="S2806" i="118"/>
  <c r="S2807" i="118"/>
  <c r="S2808" i="118"/>
  <c r="T2806" i="118"/>
  <c r="T2807" i="118"/>
  <c r="V2806" i="118"/>
  <c r="V2807" i="118"/>
  <c r="V2808" i="118"/>
  <c r="W2806" i="118"/>
  <c r="W2807" i="118"/>
  <c r="W2808" i="118"/>
  <c r="P2805" i="118"/>
  <c r="S2805" i="118"/>
  <c r="T2805" i="118"/>
  <c r="V2805" i="118"/>
  <c r="W2805" i="118"/>
  <c r="P2804" i="118"/>
  <c r="S2804" i="118"/>
  <c r="T2804" i="118"/>
  <c r="V2804" i="118"/>
  <c r="W2804" i="118"/>
  <c r="U2811" i="118" l="1"/>
  <c r="U2809" i="118"/>
  <c r="U2810" i="118"/>
  <c r="U2807" i="118"/>
  <c r="U2806" i="118"/>
  <c r="U2808" i="118"/>
  <c r="U2805" i="118"/>
  <c r="U2804" i="118"/>
  <c r="P2803" i="118" l="1"/>
  <c r="S2803" i="118"/>
  <c r="T2803" i="118"/>
  <c r="V2803" i="118"/>
  <c r="W2803" i="118"/>
  <c r="P2802" i="118"/>
  <c r="S2802" i="118"/>
  <c r="T2802" i="118"/>
  <c r="V2802" i="118"/>
  <c r="W2802" i="118"/>
  <c r="P2799" i="118"/>
  <c r="P2800" i="118"/>
  <c r="P2801" i="118"/>
  <c r="S2799" i="118"/>
  <c r="S2800" i="118"/>
  <c r="S2801" i="118"/>
  <c r="T2799" i="118"/>
  <c r="T2800" i="118"/>
  <c r="T2801" i="118"/>
  <c r="V2799" i="118"/>
  <c r="V2800" i="118"/>
  <c r="V2801" i="118"/>
  <c r="W2799" i="118"/>
  <c r="W2800" i="118"/>
  <c r="W2801" i="118"/>
  <c r="P2796" i="118"/>
  <c r="P2797" i="118"/>
  <c r="P2798" i="118"/>
  <c r="S2796" i="118"/>
  <c r="S2797" i="118"/>
  <c r="S2798" i="118"/>
  <c r="T2796" i="118"/>
  <c r="T2797" i="118"/>
  <c r="T2798" i="118"/>
  <c r="V2796" i="118"/>
  <c r="V2797" i="118"/>
  <c r="V2798" i="118"/>
  <c r="W2796" i="118"/>
  <c r="W2797" i="118"/>
  <c r="W2798" i="118"/>
  <c r="P2793" i="118"/>
  <c r="P2794" i="118"/>
  <c r="P2795" i="118"/>
  <c r="S2793" i="118"/>
  <c r="S2794" i="118"/>
  <c r="S2795" i="118"/>
  <c r="T2793" i="118"/>
  <c r="T2794" i="118"/>
  <c r="T2795" i="118"/>
  <c r="V2793" i="118"/>
  <c r="V2794" i="118"/>
  <c r="V2795" i="118"/>
  <c r="W2793" i="118"/>
  <c r="W2794" i="118"/>
  <c r="W2795" i="118"/>
  <c r="P2790" i="118"/>
  <c r="P2791" i="118"/>
  <c r="P2792" i="118"/>
  <c r="S2790" i="118"/>
  <c r="S2791" i="118"/>
  <c r="S2792" i="118"/>
  <c r="T2790" i="118"/>
  <c r="T2791" i="118"/>
  <c r="T2792" i="118"/>
  <c r="V2790" i="118"/>
  <c r="V2791" i="118"/>
  <c r="V2792" i="118"/>
  <c r="W2790" i="118"/>
  <c r="W2791" i="118"/>
  <c r="W2792" i="118"/>
  <c r="P2782" i="118"/>
  <c r="P2783" i="118"/>
  <c r="P2784" i="118"/>
  <c r="P2785" i="118"/>
  <c r="P2786" i="118"/>
  <c r="P2787" i="118"/>
  <c r="P2788" i="118"/>
  <c r="P2789" i="118"/>
  <c r="S2782" i="118"/>
  <c r="S2783" i="118"/>
  <c r="S2784" i="118"/>
  <c r="S2785" i="118"/>
  <c r="S2786" i="118"/>
  <c r="S2787" i="118"/>
  <c r="S2788" i="118"/>
  <c r="S2789" i="118"/>
  <c r="T2782" i="118"/>
  <c r="T2783" i="118"/>
  <c r="T2784" i="118"/>
  <c r="T2785" i="118"/>
  <c r="T2786" i="118"/>
  <c r="T2787" i="118"/>
  <c r="T2788" i="118"/>
  <c r="T2789" i="118"/>
  <c r="V2782" i="118"/>
  <c r="V2783" i="118"/>
  <c r="V2784" i="118"/>
  <c r="V2785" i="118"/>
  <c r="V2786" i="118"/>
  <c r="V2787" i="118"/>
  <c r="V2788" i="118"/>
  <c r="V2789" i="118"/>
  <c r="W2782" i="118"/>
  <c r="W2783" i="118"/>
  <c r="W2784" i="118"/>
  <c r="W2785" i="118"/>
  <c r="W2786" i="118"/>
  <c r="W2787" i="118"/>
  <c r="W2788" i="118"/>
  <c r="W2789" i="118"/>
  <c r="P2774" i="118"/>
  <c r="P2775" i="118"/>
  <c r="P2776" i="118"/>
  <c r="P2777" i="118"/>
  <c r="P2778" i="118"/>
  <c r="P2779" i="118"/>
  <c r="P2780" i="118"/>
  <c r="P2781" i="118"/>
  <c r="S2774" i="118"/>
  <c r="S2775" i="118"/>
  <c r="S2776" i="118"/>
  <c r="S2777" i="118"/>
  <c r="S2778" i="118"/>
  <c r="S2779" i="118"/>
  <c r="S2780" i="118"/>
  <c r="S2781" i="118"/>
  <c r="T2774" i="118"/>
  <c r="T2775" i="118"/>
  <c r="T2776" i="118"/>
  <c r="T2777" i="118"/>
  <c r="T2778" i="118"/>
  <c r="T2779" i="118"/>
  <c r="T2780" i="118"/>
  <c r="T2781" i="118"/>
  <c r="V2774" i="118"/>
  <c r="V2775" i="118"/>
  <c r="V2776" i="118"/>
  <c r="V2777" i="118"/>
  <c r="V2778" i="118"/>
  <c r="V2779" i="118"/>
  <c r="V2780" i="118"/>
  <c r="V2781" i="118"/>
  <c r="W2774" i="118"/>
  <c r="W2775" i="118"/>
  <c r="W2776" i="118"/>
  <c r="W2777" i="118"/>
  <c r="W2778" i="118"/>
  <c r="W2779" i="118"/>
  <c r="W2780" i="118"/>
  <c r="W2781" i="118"/>
  <c r="P2766" i="118"/>
  <c r="P2767" i="118"/>
  <c r="P2768" i="118"/>
  <c r="P2769" i="118"/>
  <c r="P2770" i="118"/>
  <c r="P2771" i="118"/>
  <c r="P2772" i="118"/>
  <c r="P2773" i="118"/>
  <c r="S2766" i="118"/>
  <c r="S2767" i="118"/>
  <c r="S2768" i="118"/>
  <c r="S2769" i="118"/>
  <c r="S2770" i="118"/>
  <c r="S2771" i="118"/>
  <c r="S2772" i="118"/>
  <c r="S2773" i="118"/>
  <c r="T2766" i="118"/>
  <c r="T2767" i="118"/>
  <c r="T2768" i="118"/>
  <c r="T2769" i="118"/>
  <c r="T2770" i="118"/>
  <c r="T2771" i="118"/>
  <c r="T2772" i="118"/>
  <c r="T2773" i="118"/>
  <c r="V2766" i="118"/>
  <c r="V2767" i="118"/>
  <c r="V2768" i="118"/>
  <c r="V2769" i="118"/>
  <c r="V2770" i="118"/>
  <c r="V2771" i="118"/>
  <c r="V2772" i="118"/>
  <c r="V2773" i="118"/>
  <c r="W2766" i="118"/>
  <c r="W2767" i="118"/>
  <c r="W2768" i="118"/>
  <c r="W2769" i="118"/>
  <c r="W2770" i="118"/>
  <c r="W2771" i="118"/>
  <c r="W2772" i="118"/>
  <c r="W2773" i="118"/>
  <c r="P2758" i="118"/>
  <c r="P2759" i="118"/>
  <c r="P2760" i="118"/>
  <c r="P2761" i="118"/>
  <c r="P2762" i="118"/>
  <c r="P2763" i="118"/>
  <c r="P2764" i="118"/>
  <c r="P2765" i="118"/>
  <c r="S2758" i="118"/>
  <c r="S2759" i="118"/>
  <c r="S2760" i="118"/>
  <c r="S2761" i="118"/>
  <c r="S2762" i="118"/>
  <c r="S2763" i="118"/>
  <c r="S2764" i="118"/>
  <c r="S2765" i="118"/>
  <c r="T2758" i="118"/>
  <c r="T2759" i="118"/>
  <c r="T2760" i="118"/>
  <c r="T2761" i="118"/>
  <c r="T2762" i="118"/>
  <c r="T2763" i="118"/>
  <c r="T2764" i="118"/>
  <c r="T2765" i="118"/>
  <c r="V2758" i="118"/>
  <c r="V2759" i="118"/>
  <c r="V2760" i="118"/>
  <c r="V2761" i="118"/>
  <c r="V2762" i="118"/>
  <c r="V2763" i="118"/>
  <c r="V2764" i="118"/>
  <c r="V2765" i="118"/>
  <c r="W2758" i="118"/>
  <c r="W2759" i="118"/>
  <c r="W2760" i="118"/>
  <c r="W2761" i="118"/>
  <c r="W2762" i="118"/>
  <c r="W2763" i="118"/>
  <c r="W2764" i="118"/>
  <c r="W2765" i="118"/>
  <c r="P2750" i="118"/>
  <c r="P2751" i="118"/>
  <c r="P2752" i="118"/>
  <c r="P2753" i="118"/>
  <c r="P2754" i="118"/>
  <c r="P2755" i="118"/>
  <c r="P2756" i="118"/>
  <c r="P2757" i="118"/>
  <c r="S2750" i="118"/>
  <c r="S2751" i="118"/>
  <c r="S2752" i="118"/>
  <c r="S2753" i="118"/>
  <c r="S2754" i="118"/>
  <c r="S2755" i="118"/>
  <c r="S2756" i="118"/>
  <c r="S2757" i="118"/>
  <c r="T2750" i="118"/>
  <c r="T2751" i="118"/>
  <c r="T2752" i="118"/>
  <c r="T2753" i="118"/>
  <c r="T2754" i="118"/>
  <c r="T2755" i="118"/>
  <c r="T2756" i="118"/>
  <c r="T2757" i="118"/>
  <c r="V2750" i="118"/>
  <c r="V2751" i="118"/>
  <c r="V2752" i="118"/>
  <c r="V2753" i="118"/>
  <c r="V2754" i="118"/>
  <c r="V2755" i="118"/>
  <c r="V2756" i="118"/>
  <c r="V2757" i="118"/>
  <c r="W2750" i="118"/>
  <c r="W2751" i="118"/>
  <c r="W2752" i="118"/>
  <c r="W2753" i="118"/>
  <c r="W2754" i="118"/>
  <c r="W2755" i="118"/>
  <c r="W2756" i="118"/>
  <c r="W2757" i="118"/>
  <c r="P2742" i="118"/>
  <c r="P2743" i="118"/>
  <c r="P2744" i="118"/>
  <c r="P2745" i="118"/>
  <c r="P2746" i="118"/>
  <c r="P2747" i="118"/>
  <c r="P2748" i="118"/>
  <c r="P2749" i="118"/>
  <c r="S2742" i="118"/>
  <c r="S2743" i="118"/>
  <c r="S2744" i="118"/>
  <c r="S2745" i="118"/>
  <c r="S2746" i="118"/>
  <c r="S2747" i="118"/>
  <c r="S2748" i="118"/>
  <c r="S2749" i="118"/>
  <c r="T2742" i="118"/>
  <c r="T2743" i="118"/>
  <c r="T2744" i="118"/>
  <c r="T2745" i="118"/>
  <c r="T2746" i="118"/>
  <c r="T2747" i="118"/>
  <c r="T2748" i="118"/>
  <c r="T2749" i="118"/>
  <c r="V2742" i="118"/>
  <c r="V2743" i="118"/>
  <c r="V2744" i="118"/>
  <c r="V2745" i="118"/>
  <c r="V2746" i="118"/>
  <c r="V2747" i="118"/>
  <c r="V2748" i="118"/>
  <c r="V2749" i="118"/>
  <c r="W2742" i="118"/>
  <c r="W2743" i="118"/>
  <c r="W2744" i="118"/>
  <c r="W2745" i="118"/>
  <c r="W2746" i="118"/>
  <c r="W2747" i="118"/>
  <c r="W2748" i="118"/>
  <c r="W2749" i="118"/>
  <c r="P2733" i="118"/>
  <c r="P2734" i="118"/>
  <c r="P2735" i="118"/>
  <c r="P2736" i="118"/>
  <c r="P2737" i="118"/>
  <c r="P2738" i="118"/>
  <c r="P2739" i="118"/>
  <c r="P2740" i="118"/>
  <c r="P2741" i="118"/>
  <c r="S2733" i="118"/>
  <c r="S2734" i="118"/>
  <c r="S2735" i="118"/>
  <c r="S2736" i="118"/>
  <c r="S2737" i="118"/>
  <c r="S2738" i="118"/>
  <c r="S2739" i="118"/>
  <c r="S2740" i="118"/>
  <c r="S2741" i="118"/>
  <c r="T2733" i="118"/>
  <c r="T2734" i="118"/>
  <c r="T2735" i="118"/>
  <c r="T2736" i="118"/>
  <c r="T2737" i="118"/>
  <c r="T2738" i="118"/>
  <c r="T2739" i="118"/>
  <c r="T2740" i="118"/>
  <c r="T2741" i="118"/>
  <c r="V2733" i="118"/>
  <c r="V2734" i="118"/>
  <c r="V2735" i="118"/>
  <c r="V2736" i="118"/>
  <c r="V2737" i="118"/>
  <c r="V2738" i="118"/>
  <c r="V2739" i="118"/>
  <c r="V2740" i="118"/>
  <c r="V2741" i="118"/>
  <c r="W2733" i="118"/>
  <c r="W2734" i="118"/>
  <c r="W2735" i="118"/>
  <c r="W2736" i="118"/>
  <c r="W2737" i="118"/>
  <c r="W2738" i="118"/>
  <c r="W2739" i="118"/>
  <c r="W2740" i="118"/>
  <c r="W2741" i="118"/>
  <c r="P2724" i="118"/>
  <c r="P2725" i="118"/>
  <c r="P2726" i="118"/>
  <c r="P2727" i="118"/>
  <c r="P2728" i="118"/>
  <c r="P2729" i="118"/>
  <c r="P2730" i="118"/>
  <c r="P2731" i="118"/>
  <c r="P2732" i="118"/>
  <c r="S2724" i="118"/>
  <c r="S2725" i="118"/>
  <c r="S2726" i="118"/>
  <c r="S2727" i="118"/>
  <c r="S2728" i="118"/>
  <c r="S2729" i="118"/>
  <c r="S2730" i="118"/>
  <c r="S2731" i="118"/>
  <c r="S2732" i="118"/>
  <c r="T2724" i="118"/>
  <c r="T2725" i="118"/>
  <c r="T2726" i="118"/>
  <c r="T2727" i="118"/>
  <c r="T2728" i="118"/>
  <c r="T2729" i="118"/>
  <c r="T2730" i="118"/>
  <c r="T2731" i="118"/>
  <c r="T2732" i="118"/>
  <c r="V2724" i="118"/>
  <c r="V2725" i="118"/>
  <c r="V2726" i="118"/>
  <c r="V2727" i="118"/>
  <c r="V2728" i="118"/>
  <c r="V2729" i="118"/>
  <c r="V2730" i="118"/>
  <c r="V2731" i="118"/>
  <c r="V2732" i="118"/>
  <c r="W2724" i="118"/>
  <c r="W2725" i="118"/>
  <c r="W2726" i="118"/>
  <c r="W2727" i="118"/>
  <c r="W2728" i="118"/>
  <c r="W2729" i="118"/>
  <c r="W2730" i="118"/>
  <c r="W2731" i="118"/>
  <c r="W2732" i="118"/>
  <c r="U2802" i="118" l="1"/>
  <c r="U2801" i="118"/>
  <c r="U2803" i="118"/>
  <c r="U2775" i="118"/>
  <c r="U2774" i="118"/>
  <c r="U2800" i="118"/>
  <c r="U2799" i="118"/>
  <c r="U2793" i="118"/>
  <c r="U2797" i="118"/>
  <c r="U2796" i="118"/>
  <c r="U2798" i="118"/>
  <c r="U2795" i="118"/>
  <c r="U2794" i="118"/>
  <c r="U2792" i="118"/>
  <c r="U2791" i="118"/>
  <c r="U2790" i="118"/>
  <c r="U2785" i="118"/>
  <c r="U2784" i="118"/>
  <c r="U2783" i="118"/>
  <c r="U2779" i="118"/>
  <c r="U2778" i="118"/>
  <c r="U2789" i="118"/>
  <c r="U2788" i="118"/>
  <c r="U2782" i="118"/>
  <c r="U2787" i="118"/>
  <c r="U2786" i="118"/>
  <c r="U2766" i="118"/>
  <c r="U2781" i="118"/>
  <c r="U2777" i="118"/>
  <c r="U2740" i="118"/>
  <c r="U2780" i="118"/>
  <c r="U2776" i="118"/>
  <c r="U2773" i="118"/>
  <c r="U2769" i="118"/>
  <c r="U2758" i="118"/>
  <c r="U2772" i="118"/>
  <c r="U2768" i="118"/>
  <c r="U2730" i="118"/>
  <c r="U2762" i="118"/>
  <c r="U2771" i="118"/>
  <c r="U2767" i="118"/>
  <c r="U2739" i="118"/>
  <c r="U2761" i="118"/>
  <c r="U2764" i="118"/>
  <c r="U2760" i="118"/>
  <c r="U2770" i="118"/>
  <c r="U2750" i="118"/>
  <c r="U2765" i="118"/>
  <c r="U2735" i="118"/>
  <c r="U2763" i="118"/>
  <c r="U2759" i="118"/>
  <c r="U2746" i="118"/>
  <c r="U2742" i="118"/>
  <c r="U2732" i="118"/>
  <c r="U2757" i="118"/>
  <c r="U2753" i="118"/>
  <c r="U2731" i="118"/>
  <c r="U2756" i="118"/>
  <c r="U2752" i="118"/>
  <c r="U2755" i="118"/>
  <c r="U2751" i="118"/>
  <c r="U2749" i="118"/>
  <c r="U2745" i="118"/>
  <c r="U2754" i="118"/>
  <c r="U2724" i="118"/>
  <c r="U2748" i="118"/>
  <c r="U2744" i="118"/>
  <c r="U2741" i="118"/>
  <c r="U2747" i="118"/>
  <c r="U2743" i="118"/>
  <c r="U2737" i="118"/>
  <c r="U2734" i="118"/>
  <c r="U2738" i="118"/>
  <c r="U2726" i="118"/>
  <c r="U2736" i="118"/>
  <c r="U2733" i="118"/>
  <c r="U2725" i="118"/>
  <c r="U2728" i="118"/>
  <c r="U2727" i="118"/>
  <c r="U2729" i="118"/>
  <c r="P2717" i="118" l="1"/>
  <c r="P2718" i="118"/>
  <c r="P2719" i="118"/>
  <c r="P2720" i="118"/>
  <c r="P2721" i="118"/>
  <c r="P2722" i="118"/>
  <c r="P2723" i="118"/>
  <c r="S2717" i="118"/>
  <c r="S2718" i="118"/>
  <c r="S2719" i="118"/>
  <c r="S2720" i="118"/>
  <c r="S2721" i="118"/>
  <c r="S2722" i="118"/>
  <c r="S2723" i="118"/>
  <c r="T2717" i="118"/>
  <c r="T2718" i="118"/>
  <c r="T2719" i="118"/>
  <c r="T2720" i="118"/>
  <c r="T2721" i="118"/>
  <c r="T2722" i="118"/>
  <c r="T2723" i="118"/>
  <c r="V2717" i="118"/>
  <c r="V2718" i="118"/>
  <c r="V2719" i="118"/>
  <c r="V2720" i="118"/>
  <c r="V2721" i="118"/>
  <c r="V2722" i="118"/>
  <c r="V2723" i="118"/>
  <c r="W2717" i="118"/>
  <c r="W2718" i="118"/>
  <c r="W2719" i="118"/>
  <c r="W2720" i="118"/>
  <c r="W2721" i="118"/>
  <c r="W2722" i="118"/>
  <c r="W2723" i="118"/>
  <c r="P2710" i="118"/>
  <c r="P2711" i="118"/>
  <c r="P2712" i="118"/>
  <c r="P2713" i="118"/>
  <c r="P2714" i="118"/>
  <c r="P2715" i="118"/>
  <c r="P2716" i="118"/>
  <c r="S2710" i="118"/>
  <c r="S2711" i="118"/>
  <c r="S2712" i="118"/>
  <c r="S2713" i="118"/>
  <c r="S2714" i="118"/>
  <c r="S2715" i="118"/>
  <c r="S2716" i="118"/>
  <c r="T2710" i="118"/>
  <c r="T2711" i="118"/>
  <c r="T2712" i="118"/>
  <c r="T2713" i="118"/>
  <c r="T2714" i="118"/>
  <c r="T2715" i="118"/>
  <c r="T2716" i="118"/>
  <c r="V2710" i="118"/>
  <c r="V2711" i="118"/>
  <c r="V2712" i="118"/>
  <c r="V2713" i="118"/>
  <c r="V2714" i="118"/>
  <c r="V2715" i="118"/>
  <c r="V2716" i="118"/>
  <c r="W2710" i="118"/>
  <c r="W2711" i="118"/>
  <c r="W2712" i="118"/>
  <c r="W2713" i="118"/>
  <c r="W2714" i="118"/>
  <c r="W2715" i="118"/>
  <c r="W2716" i="118"/>
  <c r="P2702" i="118"/>
  <c r="P2703" i="118"/>
  <c r="P2704" i="118"/>
  <c r="P2705" i="118"/>
  <c r="P2706" i="118"/>
  <c r="P2707" i="118"/>
  <c r="P2708" i="118"/>
  <c r="P2709" i="118"/>
  <c r="S2702" i="118"/>
  <c r="S2703" i="118"/>
  <c r="S2704" i="118"/>
  <c r="S2705" i="118"/>
  <c r="S2706" i="118"/>
  <c r="S2707" i="118"/>
  <c r="S2708" i="118"/>
  <c r="S2709" i="118"/>
  <c r="T2702" i="118"/>
  <c r="T2703" i="118"/>
  <c r="T2704" i="118"/>
  <c r="T2705" i="118"/>
  <c r="T2706" i="118"/>
  <c r="T2707" i="118"/>
  <c r="T2708" i="118"/>
  <c r="T2709" i="118"/>
  <c r="V2702" i="118"/>
  <c r="V2703" i="118"/>
  <c r="V2704" i="118"/>
  <c r="V2705" i="118"/>
  <c r="V2706" i="118"/>
  <c r="V2707" i="118"/>
  <c r="V2708" i="118"/>
  <c r="V2709" i="118"/>
  <c r="W2702" i="118"/>
  <c r="W2703" i="118"/>
  <c r="W2704" i="118"/>
  <c r="W2705" i="118"/>
  <c r="W2706" i="118"/>
  <c r="W2707" i="118"/>
  <c r="W2708" i="118"/>
  <c r="W2709" i="118"/>
  <c r="P2694" i="118"/>
  <c r="P2695" i="118"/>
  <c r="P2696" i="118"/>
  <c r="P2697" i="118"/>
  <c r="P2698" i="118"/>
  <c r="P2699" i="118"/>
  <c r="P2700" i="118"/>
  <c r="P2701" i="118"/>
  <c r="S2694" i="118"/>
  <c r="S2695" i="118"/>
  <c r="S2696" i="118"/>
  <c r="S2697" i="118"/>
  <c r="S2698" i="118"/>
  <c r="S2699" i="118"/>
  <c r="S2700" i="118"/>
  <c r="S2701" i="118"/>
  <c r="T2694" i="118"/>
  <c r="T2695" i="118"/>
  <c r="T2696" i="118"/>
  <c r="T2697" i="118"/>
  <c r="T2698" i="118"/>
  <c r="T2699" i="118"/>
  <c r="T2700" i="118"/>
  <c r="T2701" i="118"/>
  <c r="V2694" i="118"/>
  <c r="V2695" i="118"/>
  <c r="V2696" i="118"/>
  <c r="V2697" i="118"/>
  <c r="V2698" i="118"/>
  <c r="V2699" i="118"/>
  <c r="V2700" i="118"/>
  <c r="V2701" i="118"/>
  <c r="W2694" i="118"/>
  <c r="W2695" i="118"/>
  <c r="W2696" i="118"/>
  <c r="W2697" i="118"/>
  <c r="W2698" i="118"/>
  <c r="W2699" i="118"/>
  <c r="W2700" i="118"/>
  <c r="W2701" i="118"/>
  <c r="P2686" i="118"/>
  <c r="P2687" i="118"/>
  <c r="P2688" i="118"/>
  <c r="P2689" i="118"/>
  <c r="P2690" i="118"/>
  <c r="P2691" i="118"/>
  <c r="P2692" i="118"/>
  <c r="P2693" i="118"/>
  <c r="S2686" i="118"/>
  <c r="S2687" i="118"/>
  <c r="S2688" i="118"/>
  <c r="S2689" i="118"/>
  <c r="S2690" i="118"/>
  <c r="S2691" i="118"/>
  <c r="S2692" i="118"/>
  <c r="S2693" i="118"/>
  <c r="T2686" i="118"/>
  <c r="T2687" i="118"/>
  <c r="T2688" i="118"/>
  <c r="T2689" i="118"/>
  <c r="T2690" i="118"/>
  <c r="T2691" i="118"/>
  <c r="T2692" i="118"/>
  <c r="T2693" i="118"/>
  <c r="V2686" i="118"/>
  <c r="V2687" i="118"/>
  <c r="V2688" i="118"/>
  <c r="V2689" i="118"/>
  <c r="V2690" i="118"/>
  <c r="V2691" i="118"/>
  <c r="V2692" i="118"/>
  <c r="V2693" i="118"/>
  <c r="W2686" i="118"/>
  <c r="W2687" i="118"/>
  <c r="W2688" i="118"/>
  <c r="W2689" i="118"/>
  <c r="W2690" i="118"/>
  <c r="W2691" i="118"/>
  <c r="W2692" i="118"/>
  <c r="W2693" i="118"/>
  <c r="P2678" i="118"/>
  <c r="P2679" i="118"/>
  <c r="P2680" i="118"/>
  <c r="P2681" i="118"/>
  <c r="P2682" i="118"/>
  <c r="P2683" i="118"/>
  <c r="P2684" i="118"/>
  <c r="P2685" i="118"/>
  <c r="S2678" i="118"/>
  <c r="S2679" i="118"/>
  <c r="S2680" i="118"/>
  <c r="S2681" i="118"/>
  <c r="S2682" i="118"/>
  <c r="S2683" i="118"/>
  <c r="S2684" i="118"/>
  <c r="S2685" i="118"/>
  <c r="T2678" i="118"/>
  <c r="T2679" i="118"/>
  <c r="T2680" i="118"/>
  <c r="T2681" i="118"/>
  <c r="T2682" i="118"/>
  <c r="T2683" i="118"/>
  <c r="T2684" i="118"/>
  <c r="T2685" i="118"/>
  <c r="V2678" i="118"/>
  <c r="V2679" i="118"/>
  <c r="V2680" i="118"/>
  <c r="V2681" i="118"/>
  <c r="V2682" i="118"/>
  <c r="V2683" i="118"/>
  <c r="V2684" i="118"/>
  <c r="V2685" i="118"/>
  <c r="W2678" i="118"/>
  <c r="W2679" i="118"/>
  <c r="W2680" i="118"/>
  <c r="W2681" i="118"/>
  <c r="W2682" i="118"/>
  <c r="W2683" i="118"/>
  <c r="W2684" i="118"/>
  <c r="W2685" i="118"/>
  <c r="P2670" i="118"/>
  <c r="P2671" i="118"/>
  <c r="P2672" i="118"/>
  <c r="P2673" i="118"/>
  <c r="P2674" i="118"/>
  <c r="P2675" i="118"/>
  <c r="P2676" i="118"/>
  <c r="P2677" i="118"/>
  <c r="S2670" i="118"/>
  <c r="S2671" i="118"/>
  <c r="S2672" i="118"/>
  <c r="S2673" i="118"/>
  <c r="S2674" i="118"/>
  <c r="S2675" i="118"/>
  <c r="S2676" i="118"/>
  <c r="S2677" i="118"/>
  <c r="T2670" i="118"/>
  <c r="T2671" i="118"/>
  <c r="T2672" i="118"/>
  <c r="T2673" i="118"/>
  <c r="T2674" i="118"/>
  <c r="T2675" i="118"/>
  <c r="T2676" i="118"/>
  <c r="T2677" i="118"/>
  <c r="V2670" i="118"/>
  <c r="V2671" i="118"/>
  <c r="V2672" i="118"/>
  <c r="V2673" i="118"/>
  <c r="V2674" i="118"/>
  <c r="V2675" i="118"/>
  <c r="V2676" i="118"/>
  <c r="V2677" i="118"/>
  <c r="W2670" i="118"/>
  <c r="W2671" i="118"/>
  <c r="W2672" i="118"/>
  <c r="W2673" i="118"/>
  <c r="W2674" i="118"/>
  <c r="W2675" i="118"/>
  <c r="W2676" i="118"/>
  <c r="W2677" i="118"/>
  <c r="P2662" i="118"/>
  <c r="P2663" i="118"/>
  <c r="P2664" i="118"/>
  <c r="P2665" i="118"/>
  <c r="P2666" i="118"/>
  <c r="P2667" i="118"/>
  <c r="P2668" i="118"/>
  <c r="P2669" i="118"/>
  <c r="S2662" i="118"/>
  <c r="S2663" i="118"/>
  <c r="S2664" i="118"/>
  <c r="S2665" i="118"/>
  <c r="S2666" i="118"/>
  <c r="S2667" i="118"/>
  <c r="S2668" i="118"/>
  <c r="S2669" i="118"/>
  <c r="T2662" i="118"/>
  <c r="T2663" i="118"/>
  <c r="T2664" i="118"/>
  <c r="T2665" i="118"/>
  <c r="T2666" i="118"/>
  <c r="T2667" i="118"/>
  <c r="T2668" i="118"/>
  <c r="T2669" i="118"/>
  <c r="V2662" i="118"/>
  <c r="V2663" i="118"/>
  <c r="V2664" i="118"/>
  <c r="V2665" i="118"/>
  <c r="V2666" i="118"/>
  <c r="V2667" i="118"/>
  <c r="V2668" i="118"/>
  <c r="V2669" i="118"/>
  <c r="W2662" i="118"/>
  <c r="W2663" i="118"/>
  <c r="W2664" i="118"/>
  <c r="W2665" i="118"/>
  <c r="W2666" i="118"/>
  <c r="W2667" i="118"/>
  <c r="W2668" i="118"/>
  <c r="W2669" i="118"/>
  <c r="P2654" i="118"/>
  <c r="P2655" i="118"/>
  <c r="P2656" i="118"/>
  <c r="P2657" i="118"/>
  <c r="P2658" i="118"/>
  <c r="P2659" i="118"/>
  <c r="P2660" i="118"/>
  <c r="P2661" i="118"/>
  <c r="S2654" i="118"/>
  <c r="S2655" i="118"/>
  <c r="S2656" i="118"/>
  <c r="S2657" i="118"/>
  <c r="S2658" i="118"/>
  <c r="S2659" i="118"/>
  <c r="S2660" i="118"/>
  <c r="S2661" i="118"/>
  <c r="T2654" i="118"/>
  <c r="T2655" i="118"/>
  <c r="T2656" i="118"/>
  <c r="T2657" i="118"/>
  <c r="T2658" i="118"/>
  <c r="T2659" i="118"/>
  <c r="T2660" i="118"/>
  <c r="T2661" i="118"/>
  <c r="V2654" i="118"/>
  <c r="V2655" i="118"/>
  <c r="V2656" i="118"/>
  <c r="V2657" i="118"/>
  <c r="V2658" i="118"/>
  <c r="V2659" i="118"/>
  <c r="V2660" i="118"/>
  <c r="V2661" i="118"/>
  <c r="W2654" i="118"/>
  <c r="W2655" i="118"/>
  <c r="W2656" i="118"/>
  <c r="W2657" i="118"/>
  <c r="W2658" i="118"/>
  <c r="W2659" i="118"/>
  <c r="W2660" i="118"/>
  <c r="W2661" i="118"/>
  <c r="P2646" i="118"/>
  <c r="P2647" i="118"/>
  <c r="P2648" i="118"/>
  <c r="P2649" i="118"/>
  <c r="P2650" i="118"/>
  <c r="P2651" i="118"/>
  <c r="P2652" i="118"/>
  <c r="P2653" i="118"/>
  <c r="S2646" i="118"/>
  <c r="S2647" i="118"/>
  <c r="S2648" i="118"/>
  <c r="S2649" i="118"/>
  <c r="S2650" i="118"/>
  <c r="S2651" i="118"/>
  <c r="S2652" i="118"/>
  <c r="S2653" i="118"/>
  <c r="T2646" i="118"/>
  <c r="T2647" i="118"/>
  <c r="T2648" i="118"/>
  <c r="T2649" i="118"/>
  <c r="T2650" i="118"/>
  <c r="T2651" i="118"/>
  <c r="T2652" i="118"/>
  <c r="T2653" i="118"/>
  <c r="V2646" i="118"/>
  <c r="V2647" i="118"/>
  <c r="V2648" i="118"/>
  <c r="V2649" i="118"/>
  <c r="V2650" i="118"/>
  <c r="V2651" i="118"/>
  <c r="V2652" i="118"/>
  <c r="V2653" i="118"/>
  <c r="W2646" i="118"/>
  <c r="W2647" i="118"/>
  <c r="W2648" i="118"/>
  <c r="W2649" i="118"/>
  <c r="W2650" i="118"/>
  <c r="W2651" i="118"/>
  <c r="W2652" i="118"/>
  <c r="W2653" i="118"/>
  <c r="P2640" i="118"/>
  <c r="P2641" i="118"/>
  <c r="P2642" i="118"/>
  <c r="P2643" i="118"/>
  <c r="P2644" i="118"/>
  <c r="P2645" i="118"/>
  <c r="S2640" i="118"/>
  <c r="S2641" i="118"/>
  <c r="S2642" i="118"/>
  <c r="S2643" i="118"/>
  <c r="S2644" i="118"/>
  <c r="S2645" i="118"/>
  <c r="T2640" i="118"/>
  <c r="T2641" i="118"/>
  <c r="T2642" i="118"/>
  <c r="T2643" i="118"/>
  <c r="T2644" i="118"/>
  <c r="T2645" i="118"/>
  <c r="V2640" i="118"/>
  <c r="V2641" i="118"/>
  <c r="V2642" i="118"/>
  <c r="V2643" i="118"/>
  <c r="V2644" i="118"/>
  <c r="V2645" i="118"/>
  <c r="W2640" i="118"/>
  <c r="W2641" i="118"/>
  <c r="W2642" i="118"/>
  <c r="W2643" i="118"/>
  <c r="W2644" i="118"/>
  <c r="W2645" i="118"/>
  <c r="P2634" i="118"/>
  <c r="P2635" i="118"/>
  <c r="P2636" i="118"/>
  <c r="P2637" i="118"/>
  <c r="P2638" i="118"/>
  <c r="P2639" i="118"/>
  <c r="S2634" i="118"/>
  <c r="S2635" i="118"/>
  <c r="S2636" i="118"/>
  <c r="S2637" i="118"/>
  <c r="S2638" i="118"/>
  <c r="S2639" i="118"/>
  <c r="T2634" i="118"/>
  <c r="T2635" i="118"/>
  <c r="T2636" i="118"/>
  <c r="T2637" i="118"/>
  <c r="T2638" i="118"/>
  <c r="T2639" i="118"/>
  <c r="V2634" i="118"/>
  <c r="V2635" i="118"/>
  <c r="V2636" i="118"/>
  <c r="V2637" i="118"/>
  <c r="V2638" i="118"/>
  <c r="V2639" i="118"/>
  <c r="W2634" i="118"/>
  <c r="W2635" i="118"/>
  <c r="W2636" i="118"/>
  <c r="W2637" i="118"/>
  <c r="W2638" i="118"/>
  <c r="W2639" i="118"/>
  <c r="P2626" i="118"/>
  <c r="P2627" i="118"/>
  <c r="P2628" i="118"/>
  <c r="P2629" i="118"/>
  <c r="P2630" i="118"/>
  <c r="P2631" i="118"/>
  <c r="P2632" i="118"/>
  <c r="P2633" i="118"/>
  <c r="S2626" i="118"/>
  <c r="S2627" i="118"/>
  <c r="S2628" i="118"/>
  <c r="S2629" i="118"/>
  <c r="S2630" i="118"/>
  <c r="S2631" i="118"/>
  <c r="S2632" i="118"/>
  <c r="S2633" i="118"/>
  <c r="T2626" i="118"/>
  <c r="T2627" i="118"/>
  <c r="T2628" i="118"/>
  <c r="T2629" i="118"/>
  <c r="T2630" i="118"/>
  <c r="T2631" i="118"/>
  <c r="T2632" i="118"/>
  <c r="T2633" i="118"/>
  <c r="V2626" i="118"/>
  <c r="V2627" i="118"/>
  <c r="V2628" i="118"/>
  <c r="V2629" i="118"/>
  <c r="V2630" i="118"/>
  <c r="V2631" i="118"/>
  <c r="V2632" i="118"/>
  <c r="V2633" i="118"/>
  <c r="W2626" i="118"/>
  <c r="W2627" i="118"/>
  <c r="W2628" i="118"/>
  <c r="W2629" i="118"/>
  <c r="W2630" i="118"/>
  <c r="W2631" i="118"/>
  <c r="W2632" i="118"/>
  <c r="W2633" i="118"/>
  <c r="P2618" i="118"/>
  <c r="P2619" i="118"/>
  <c r="P2620" i="118"/>
  <c r="P2621" i="118"/>
  <c r="P2622" i="118"/>
  <c r="P2623" i="118"/>
  <c r="P2624" i="118"/>
  <c r="P2625" i="118"/>
  <c r="S2618" i="118"/>
  <c r="S2619" i="118"/>
  <c r="S2620" i="118"/>
  <c r="S2621" i="118"/>
  <c r="S2622" i="118"/>
  <c r="S2623" i="118"/>
  <c r="S2624" i="118"/>
  <c r="S2625" i="118"/>
  <c r="T2618" i="118"/>
  <c r="T2619" i="118"/>
  <c r="T2620" i="118"/>
  <c r="T2621" i="118"/>
  <c r="T2622" i="118"/>
  <c r="T2623" i="118"/>
  <c r="T2624" i="118"/>
  <c r="T2625" i="118"/>
  <c r="V2618" i="118"/>
  <c r="V2619" i="118"/>
  <c r="V2620" i="118"/>
  <c r="V2621" i="118"/>
  <c r="V2622" i="118"/>
  <c r="V2623" i="118"/>
  <c r="V2624" i="118"/>
  <c r="V2625" i="118"/>
  <c r="W2618" i="118"/>
  <c r="W2619" i="118"/>
  <c r="W2620" i="118"/>
  <c r="W2621" i="118"/>
  <c r="W2622" i="118"/>
  <c r="W2623" i="118"/>
  <c r="W2624" i="118"/>
  <c r="W2625" i="118"/>
  <c r="U2722" i="118" l="1"/>
  <c r="U2723" i="118"/>
  <c r="U2718" i="118"/>
  <c r="U2717" i="118"/>
  <c r="U2704" i="118"/>
  <c r="U2719" i="118"/>
  <c r="U2711" i="118"/>
  <c r="U2689" i="118"/>
  <c r="U2694" i="118"/>
  <c r="U2706" i="118"/>
  <c r="U2710" i="118"/>
  <c r="U2705" i="118"/>
  <c r="U2721" i="118"/>
  <c r="U2720" i="118"/>
  <c r="U2713" i="118"/>
  <c r="U2712" i="118"/>
  <c r="U2716" i="118"/>
  <c r="U2679" i="118"/>
  <c r="U2700" i="118"/>
  <c r="U2696" i="118"/>
  <c r="U2678" i="118"/>
  <c r="U2695" i="118"/>
  <c r="U2703" i="118"/>
  <c r="U2702" i="118"/>
  <c r="U2699" i="118"/>
  <c r="U2715" i="118"/>
  <c r="U2698" i="118"/>
  <c r="U2709" i="118"/>
  <c r="U2714" i="118"/>
  <c r="U2707" i="118"/>
  <c r="U2708" i="118"/>
  <c r="U2685" i="118"/>
  <c r="U2680" i="118"/>
  <c r="U2701" i="118"/>
  <c r="U2697" i="118"/>
  <c r="U2681" i="118"/>
  <c r="U2684" i="118"/>
  <c r="U2682" i="118"/>
  <c r="U2693" i="118"/>
  <c r="U2671" i="118"/>
  <c r="U2692" i="118"/>
  <c r="U2688" i="118"/>
  <c r="U2691" i="118"/>
  <c r="U2687" i="118"/>
  <c r="U2683" i="118"/>
  <c r="U2690" i="118"/>
  <c r="U2686" i="118"/>
  <c r="U2670" i="118"/>
  <c r="U2673" i="118"/>
  <c r="U2672" i="118"/>
  <c r="U2675" i="118"/>
  <c r="U2677" i="118"/>
  <c r="U2674" i="118"/>
  <c r="U2676" i="118"/>
  <c r="U2648" i="118"/>
  <c r="U2669" i="118"/>
  <c r="U2665" i="118"/>
  <c r="U2647" i="118"/>
  <c r="U2668" i="118"/>
  <c r="U2664" i="118"/>
  <c r="U2646" i="118"/>
  <c r="U2667" i="118"/>
  <c r="U2663" i="118"/>
  <c r="U2657" i="118"/>
  <c r="U2666" i="118"/>
  <c r="U2662" i="118"/>
  <c r="U2653" i="118"/>
  <c r="U2649" i="118"/>
  <c r="U2652" i="118"/>
  <c r="U2651" i="118"/>
  <c r="U2650" i="118"/>
  <c r="U2660" i="118"/>
  <c r="U2655" i="118"/>
  <c r="U2658" i="118"/>
  <c r="U2654" i="118"/>
  <c r="U2661" i="118"/>
  <c r="U2656" i="118"/>
  <c r="U2659" i="118"/>
  <c r="U2640" i="118"/>
  <c r="U2639" i="118"/>
  <c r="U2638" i="118"/>
  <c r="U2637" i="118"/>
  <c r="U2636" i="118"/>
  <c r="U2641" i="118"/>
  <c r="U2645" i="118"/>
  <c r="U2644" i="118"/>
  <c r="U2643" i="118"/>
  <c r="U2642" i="118"/>
  <c r="U2635" i="118"/>
  <c r="U2634" i="118"/>
  <c r="U2629" i="118"/>
  <c r="U2632" i="118"/>
  <c r="U2628" i="118"/>
  <c r="U2633" i="118"/>
  <c r="U2631" i="118"/>
  <c r="U2630" i="118"/>
  <c r="U2626" i="118"/>
  <c r="U2622" i="118"/>
  <c r="U2627" i="118"/>
  <c r="U2625" i="118"/>
  <c r="U2624" i="118"/>
  <c r="U2620" i="118"/>
  <c r="U2621" i="118"/>
  <c r="U2623" i="118"/>
  <c r="U2619" i="118"/>
  <c r="U2618" i="118"/>
  <c r="P2613" i="118" l="1"/>
  <c r="P2614" i="118"/>
  <c r="P2615" i="118"/>
  <c r="P2616" i="118"/>
  <c r="P2617" i="118"/>
  <c r="S2613" i="118"/>
  <c r="S2614" i="118"/>
  <c r="S2615" i="118"/>
  <c r="S2616" i="118"/>
  <c r="S2617" i="118"/>
  <c r="T2613" i="118"/>
  <c r="T2614" i="118"/>
  <c r="T2615" i="118"/>
  <c r="T2616" i="118"/>
  <c r="T2617" i="118"/>
  <c r="V2613" i="118"/>
  <c r="V2614" i="118"/>
  <c r="V2615" i="118"/>
  <c r="V2616" i="118"/>
  <c r="V2617" i="118"/>
  <c r="W2613" i="118"/>
  <c r="W2614" i="118"/>
  <c r="W2615" i="118"/>
  <c r="W2616" i="118"/>
  <c r="W2617" i="118"/>
  <c r="P2608" i="118"/>
  <c r="P2609" i="118"/>
  <c r="P2610" i="118"/>
  <c r="P2611" i="118"/>
  <c r="P2612" i="118"/>
  <c r="S2608" i="118"/>
  <c r="S2609" i="118"/>
  <c r="S2610" i="118"/>
  <c r="S2611" i="118"/>
  <c r="S2612" i="118"/>
  <c r="T2608" i="118"/>
  <c r="T2609" i="118"/>
  <c r="T2610" i="118"/>
  <c r="T2611" i="118"/>
  <c r="T2612" i="118"/>
  <c r="V2608" i="118"/>
  <c r="V2609" i="118"/>
  <c r="V2610" i="118"/>
  <c r="V2611" i="118"/>
  <c r="V2612" i="118"/>
  <c r="W2608" i="118"/>
  <c r="W2609" i="118"/>
  <c r="W2610" i="118"/>
  <c r="W2611" i="118"/>
  <c r="W2612" i="118"/>
  <c r="P2602" i="118"/>
  <c r="P2603" i="118"/>
  <c r="P2604" i="118"/>
  <c r="P2605" i="118"/>
  <c r="P2606" i="118"/>
  <c r="P2607" i="118"/>
  <c r="S2602" i="118"/>
  <c r="S2603" i="118"/>
  <c r="S2604" i="118"/>
  <c r="S2605" i="118"/>
  <c r="S2606" i="118"/>
  <c r="S2607" i="118"/>
  <c r="T2602" i="118"/>
  <c r="T2603" i="118"/>
  <c r="T2604" i="118"/>
  <c r="T2605" i="118"/>
  <c r="T2606" i="118"/>
  <c r="T2607" i="118"/>
  <c r="V2602" i="118"/>
  <c r="V2603" i="118"/>
  <c r="V2604" i="118"/>
  <c r="V2605" i="118"/>
  <c r="V2606" i="118"/>
  <c r="V2607" i="118"/>
  <c r="W2602" i="118"/>
  <c r="W2603" i="118"/>
  <c r="W2604" i="118"/>
  <c r="W2605" i="118"/>
  <c r="W2606" i="118"/>
  <c r="W2607" i="118"/>
  <c r="P2596" i="118"/>
  <c r="P2597" i="118"/>
  <c r="P2598" i="118"/>
  <c r="P2599" i="118"/>
  <c r="P2600" i="118"/>
  <c r="P2601" i="118"/>
  <c r="S2596" i="118"/>
  <c r="S2597" i="118"/>
  <c r="S2598" i="118"/>
  <c r="S2599" i="118"/>
  <c r="S2600" i="118"/>
  <c r="S2601" i="118"/>
  <c r="T2596" i="118"/>
  <c r="T2597" i="118"/>
  <c r="T2598" i="118"/>
  <c r="T2599" i="118"/>
  <c r="T2600" i="118"/>
  <c r="T2601" i="118"/>
  <c r="V2596" i="118"/>
  <c r="V2597" i="118"/>
  <c r="V2598" i="118"/>
  <c r="V2599" i="118"/>
  <c r="V2600" i="118"/>
  <c r="V2601" i="118"/>
  <c r="W2596" i="118"/>
  <c r="W2597" i="118"/>
  <c r="W2598" i="118"/>
  <c r="W2599" i="118"/>
  <c r="W2600" i="118"/>
  <c r="W2601" i="118"/>
  <c r="P2589" i="118"/>
  <c r="P2590" i="118"/>
  <c r="P2591" i="118"/>
  <c r="P2592" i="118"/>
  <c r="P2593" i="118"/>
  <c r="P2594" i="118"/>
  <c r="P2595" i="118"/>
  <c r="S2589" i="118"/>
  <c r="S2590" i="118"/>
  <c r="S2591" i="118"/>
  <c r="S2592" i="118"/>
  <c r="S2593" i="118"/>
  <c r="S2594" i="118"/>
  <c r="S2595" i="118"/>
  <c r="T2589" i="118"/>
  <c r="T2590" i="118"/>
  <c r="T2591" i="118"/>
  <c r="T2592" i="118"/>
  <c r="T2593" i="118"/>
  <c r="T2594" i="118"/>
  <c r="T2595" i="118"/>
  <c r="V2589" i="118"/>
  <c r="V2590" i="118"/>
  <c r="V2591" i="118"/>
  <c r="V2592" i="118"/>
  <c r="V2593" i="118"/>
  <c r="V2594" i="118"/>
  <c r="V2595" i="118"/>
  <c r="W2589" i="118"/>
  <c r="W2590" i="118"/>
  <c r="W2591" i="118"/>
  <c r="W2592" i="118"/>
  <c r="W2593" i="118"/>
  <c r="W2594" i="118"/>
  <c r="W2595" i="118"/>
  <c r="P2582" i="118"/>
  <c r="P2583" i="118"/>
  <c r="P2584" i="118"/>
  <c r="P2585" i="118"/>
  <c r="P2586" i="118"/>
  <c r="P2587" i="118"/>
  <c r="P2588" i="118"/>
  <c r="S2582" i="118"/>
  <c r="S2583" i="118"/>
  <c r="S2584" i="118"/>
  <c r="S2585" i="118"/>
  <c r="S2586" i="118"/>
  <c r="S2587" i="118"/>
  <c r="S2588" i="118"/>
  <c r="T2582" i="118"/>
  <c r="T2583" i="118"/>
  <c r="T2584" i="118"/>
  <c r="T2585" i="118"/>
  <c r="T2586" i="118"/>
  <c r="T2587" i="118"/>
  <c r="T2588" i="118"/>
  <c r="V2582" i="118"/>
  <c r="V2583" i="118"/>
  <c r="V2584" i="118"/>
  <c r="V2585" i="118"/>
  <c r="V2586" i="118"/>
  <c r="V2587" i="118"/>
  <c r="V2588" i="118"/>
  <c r="W2582" i="118"/>
  <c r="W2583" i="118"/>
  <c r="W2584" i="118"/>
  <c r="W2585" i="118"/>
  <c r="W2586" i="118"/>
  <c r="W2587" i="118"/>
  <c r="W2588" i="118"/>
  <c r="P2579" i="118"/>
  <c r="P2580" i="118"/>
  <c r="P2581" i="118"/>
  <c r="S2579" i="118"/>
  <c r="S2580" i="118"/>
  <c r="S2581" i="118"/>
  <c r="T2579" i="118"/>
  <c r="T2580" i="118"/>
  <c r="T2581" i="118"/>
  <c r="V2579" i="118"/>
  <c r="V2580" i="118"/>
  <c r="V2581" i="118"/>
  <c r="W2579" i="118"/>
  <c r="W2580" i="118"/>
  <c r="W2581" i="118"/>
  <c r="P2578" i="118"/>
  <c r="S2578" i="118"/>
  <c r="T2578" i="118"/>
  <c r="V2578" i="118"/>
  <c r="W2578" i="118"/>
  <c r="P2568" i="118"/>
  <c r="P2569" i="118"/>
  <c r="P2570" i="118"/>
  <c r="P2571" i="118"/>
  <c r="P2572" i="118"/>
  <c r="P2573" i="118"/>
  <c r="P2574" i="118"/>
  <c r="P2575" i="118"/>
  <c r="P2576" i="118"/>
  <c r="P2577" i="118"/>
  <c r="S2568" i="118"/>
  <c r="S2569" i="118"/>
  <c r="S2570" i="118"/>
  <c r="S2571" i="118"/>
  <c r="S2572" i="118"/>
  <c r="S2573" i="118"/>
  <c r="S2574" i="118"/>
  <c r="S2575" i="118"/>
  <c r="S2576" i="118"/>
  <c r="S2577" i="118"/>
  <c r="T2568" i="118"/>
  <c r="T2569" i="118"/>
  <c r="T2570" i="118"/>
  <c r="T2571" i="118"/>
  <c r="T2572" i="118"/>
  <c r="T2573" i="118"/>
  <c r="T2574" i="118"/>
  <c r="T2575" i="118"/>
  <c r="T2576" i="118"/>
  <c r="T2577" i="118"/>
  <c r="V2568" i="118"/>
  <c r="V2569" i="118"/>
  <c r="V2570" i="118"/>
  <c r="V2571" i="118"/>
  <c r="V2572" i="118"/>
  <c r="V2573" i="118"/>
  <c r="V2574" i="118"/>
  <c r="V2575" i="118"/>
  <c r="V2576" i="118"/>
  <c r="V2577" i="118"/>
  <c r="W2568" i="118"/>
  <c r="W2569" i="118"/>
  <c r="W2570" i="118"/>
  <c r="W2571" i="118"/>
  <c r="W2572" i="118"/>
  <c r="W2573" i="118"/>
  <c r="W2574" i="118"/>
  <c r="W2575" i="118"/>
  <c r="W2576" i="118"/>
  <c r="W2577" i="118"/>
  <c r="U2569" i="118" l="1"/>
  <c r="U2617" i="118"/>
  <c r="U2616" i="118"/>
  <c r="U2615" i="118"/>
  <c r="U2614" i="118"/>
  <c r="U2613" i="118"/>
  <c r="U2590" i="118"/>
  <c r="U2608" i="118"/>
  <c r="U2599" i="118"/>
  <c r="U2598" i="118"/>
  <c r="U2589" i="118"/>
  <c r="U2597" i="118"/>
  <c r="U2603" i="118"/>
  <c r="U2596" i="118"/>
  <c r="U2602" i="118"/>
  <c r="U2592" i="118"/>
  <c r="U2591" i="118"/>
  <c r="U2606" i="118"/>
  <c r="U2611" i="118"/>
  <c r="U2610" i="118"/>
  <c r="U2595" i="118"/>
  <c r="U2594" i="118"/>
  <c r="U2605" i="118"/>
  <c r="U2612" i="118"/>
  <c r="U2609" i="118"/>
  <c r="U2600" i="118"/>
  <c r="U2604" i="118"/>
  <c r="U2607" i="118"/>
  <c r="U2601" i="118"/>
  <c r="U2584" i="118"/>
  <c r="U2583" i="118"/>
  <c r="U2582" i="118"/>
  <c r="U2586" i="118"/>
  <c r="U2593" i="118"/>
  <c r="U2587" i="118"/>
  <c r="U2585" i="118"/>
  <c r="U2588" i="118"/>
  <c r="U2580" i="118"/>
  <c r="U2581" i="118"/>
  <c r="U2579" i="118"/>
  <c r="U2575" i="118"/>
  <c r="U2578" i="118"/>
  <c r="U2574" i="118"/>
  <c r="U2573" i="118"/>
  <c r="U2572" i="118"/>
  <c r="U2571" i="118"/>
  <c r="U2577" i="118"/>
  <c r="U2576" i="118"/>
  <c r="U2570" i="118"/>
  <c r="U2568" i="118"/>
  <c r="P2567" i="118"/>
  <c r="S2567" i="118"/>
  <c r="T2567" i="118"/>
  <c r="V2567" i="118"/>
  <c r="W2567" i="118"/>
  <c r="U2567" i="118" l="1"/>
  <c r="P2562" i="118"/>
  <c r="P2563" i="118"/>
  <c r="P2564" i="118"/>
  <c r="P2565" i="118"/>
  <c r="P2566" i="118"/>
  <c r="S2562" i="118"/>
  <c r="S2563" i="118"/>
  <c r="S2564" i="118"/>
  <c r="S2565" i="118"/>
  <c r="S2566" i="118"/>
  <c r="T2562" i="118"/>
  <c r="T2563" i="118"/>
  <c r="T2564" i="118"/>
  <c r="T2565" i="118"/>
  <c r="T2566" i="118"/>
  <c r="V2562" i="118"/>
  <c r="V2563" i="118"/>
  <c r="V2564" i="118"/>
  <c r="V2565" i="118"/>
  <c r="V2566" i="118"/>
  <c r="W2562" i="118"/>
  <c r="W2563" i="118"/>
  <c r="W2564" i="118"/>
  <c r="W2565" i="118"/>
  <c r="W2566" i="118"/>
  <c r="P2557" i="118"/>
  <c r="P2558" i="118"/>
  <c r="P2559" i="118"/>
  <c r="P2560" i="118"/>
  <c r="P2561" i="118"/>
  <c r="S2557" i="118"/>
  <c r="S2558" i="118"/>
  <c r="S2559" i="118"/>
  <c r="S2560" i="118"/>
  <c r="S2561" i="118"/>
  <c r="T2557" i="118"/>
  <c r="T2558" i="118"/>
  <c r="T2559" i="118"/>
  <c r="T2560" i="118"/>
  <c r="T2561" i="118"/>
  <c r="V2557" i="118"/>
  <c r="V2558" i="118"/>
  <c r="V2559" i="118"/>
  <c r="V2560" i="118"/>
  <c r="V2561" i="118"/>
  <c r="W2557" i="118"/>
  <c r="W2558" i="118"/>
  <c r="W2559" i="118"/>
  <c r="W2560" i="118"/>
  <c r="W2561" i="118"/>
  <c r="P2554" i="118"/>
  <c r="P2555" i="118"/>
  <c r="P2556" i="118"/>
  <c r="S2554" i="118"/>
  <c r="S2555" i="118"/>
  <c r="S2556" i="118"/>
  <c r="T2554" i="118"/>
  <c r="T2555" i="118"/>
  <c r="T2556" i="118"/>
  <c r="V2554" i="118"/>
  <c r="V2555" i="118"/>
  <c r="V2556" i="118"/>
  <c r="W2554" i="118"/>
  <c r="W2555" i="118"/>
  <c r="W2556" i="118"/>
  <c r="P2552" i="118"/>
  <c r="P2553" i="118"/>
  <c r="S2552" i="118"/>
  <c r="S2553" i="118"/>
  <c r="T2552" i="118"/>
  <c r="T2553" i="118"/>
  <c r="V2552" i="118"/>
  <c r="V2553" i="118"/>
  <c r="W2552" i="118"/>
  <c r="W2553" i="118"/>
  <c r="P2551" i="118"/>
  <c r="S2551" i="118"/>
  <c r="T2551" i="118"/>
  <c r="V2551" i="118"/>
  <c r="W2551" i="118"/>
  <c r="P2549" i="118"/>
  <c r="P2550" i="118"/>
  <c r="S2549" i="118"/>
  <c r="S2550" i="118"/>
  <c r="T2549" i="118"/>
  <c r="T2550" i="118"/>
  <c r="V2549" i="118"/>
  <c r="V2550" i="118"/>
  <c r="W2549" i="118"/>
  <c r="W2550" i="118"/>
  <c r="L39" i="113"/>
  <c r="N39" i="113" s="1"/>
  <c r="L40" i="113"/>
  <c r="N40" i="113" s="1"/>
  <c r="A39" i="113"/>
  <c r="B39" i="113"/>
  <c r="A40" i="113"/>
  <c r="B40" i="113"/>
  <c r="M39" i="113"/>
  <c r="M40" i="113"/>
  <c r="I39" i="113"/>
  <c r="I40" i="113"/>
  <c r="J39" i="113" l="1"/>
  <c r="R39" i="113" s="1"/>
  <c r="J40" i="113"/>
  <c r="R40" i="113" s="1"/>
  <c r="U2564" i="118"/>
  <c r="U2566" i="118"/>
  <c r="U2565" i="118"/>
  <c r="U2557" i="118"/>
  <c r="U2562" i="118"/>
  <c r="U2563" i="118"/>
  <c r="U2561" i="118"/>
  <c r="U2560" i="118"/>
  <c r="U2559" i="118"/>
  <c r="U2558" i="118"/>
  <c r="U2556" i="118"/>
  <c r="U2555" i="118"/>
  <c r="U2554" i="118"/>
  <c r="U2553" i="118"/>
  <c r="U2552" i="118"/>
  <c r="U2550" i="118"/>
  <c r="U2549" i="118"/>
  <c r="U2551" i="118"/>
  <c r="P2548" i="118" l="1"/>
  <c r="S2548" i="118"/>
  <c r="T2548" i="118"/>
  <c r="V2548" i="118"/>
  <c r="W2548" i="118"/>
  <c r="P2544" i="118"/>
  <c r="P2545" i="118"/>
  <c r="P2546" i="118"/>
  <c r="P2547" i="118"/>
  <c r="S2544" i="118"/>
  <c r="S2545" i="118"/>
  <c r="S2546" i="118"/>
  <c r="S2547" i="118"/>
  <c r="T2544" i="118"/>
  <c r="T2545" i="118"/>
  <c r="T2546" i="118"/>
  <c r="T2547" i="118"/>
  <c r="V2544" i="118"/>
  <c r="V2545" i="118"/>
  <c r="V2546" i="118"/>
  <c r="V2547" i="118"/>
  <c r="W2544" i="118"/>
  <c r="W2545" i="118"/>
  <c r="W2546" i="118"/>
  <c r="W2547" i="118"/>
  <c r="U2544" i="118" l="1"/>
  <c r="U2545" i="118"/>
  <c r="U2548" i="118"/>
  <c r="U2547" i="118"/>
  <c r="U2546" i="118"/>
  <c r="P2542" i="118"/>
  <c r="P2543" i="118"/>
  <c r="S2542" i="118"/>
  <c r="S2543" i="118"/>
  <c r="T2542" i="118"/>
  <c r="T2543" i="118"/>
  <c r="V2542" i="118"/>
  <c r="V2543" i="118"/>
  <c r="W2542" i="118"/>
  <c r="W2543" i="118"/>
  <c r="P2537" i="118"/>
  <c r="P2538" i="118"/>
  <c r="P2539" i="118"/>
  <c r="P2540" i="118"/>
  <c r="P2541" i="118"/>
  <c r="S2537" i="118"/>
  <c r="S2538" i="118"/>
  <c r="S2539" i="118"/>
  <c r="S2540" i="118"/>
  <c r="S2541" i="118"/>
  <c r="T2537" i="118"/>
  <c r="T2538" i="118"/>
  <c r="T2539" i="118"/>
  <c r="T2540" i="118"/>
  <c r="T2541" i="118"/>
  <c r="V2537" i="118"/>
  <c r="V2538" i="118"/>
  <c r="V2539" i="118"/>
  <c r="V2540" i="118"/>
  <c r="V2541" i="118"/>
  <c r="W2537" i="118"/>
  <c r="W2538" i="118"/>
  <c r="W2539" i="118"/>
  <c r="W2540" i="118"/>
  <c r="W2541" i="118"/>
  <c r="P2536" i="118"/>
  <c r="S2536" i="118"/>
  <c r="T2536" i="118"/>
  <c r="V2536" i="118"/>
  <c r="W2536" i="118"/>
  <c r="P2535" i="118"/>
  <c r="S2535" i="118"/>
  <c r="T2535" i="118"/>
  <c r="V2535" i="118"/>
  <c r="W2535" i="118"/>
  <c r="P2533" i="118"/>
  <c r="P2534" i="118"/>
  <c r="S2533" i="118"/>
  <c r="S2534" i="118"/>
  <c r="T2533" i="118"/>
  <c r="T2534" i="118"/>
  <c r="V2533" i="118"/>
  <c r="V2534" i="118"/>
  <c r="W2533" i="118"/>
  <c r="W2534" i="118"/>
  <c r="U2536" i="118" l="1"/>
  <c r="U2533" i="118"/>
  <c r="U2541" i="118"/>
  <c r="U2540" i="118"/>
  <c r="U2535" i="118"/>
  <c r="U2543" i="118"/>
  <c r="U2539" i="118"/>
  <c r="U2542" i="118"/>
  <c r="U2538" i="118"/>
  <c r="U2537" i="118"/>
  <c r="U2534" i="118"/>
  <c r="P2527" i="118"/>
  <c r="P2528" i="118"/>
  <c r="P2529" i="118"/>
  <c r="P2530" i="118"/>
  <c r="P2531" i="118"/>
  <c r="P2532" i="118"/>
  <c r="S2527" i="118"/>
  <c r="S2528" i="118"/>
  <c r="S2529" i="118"/>
  <c r="S2530" i="118"/>
  <c r="S2531" i="118"/>
  <c r="S2532" i="118"/>
  <c r="T2527" i="118"/>
  <c r="T2528" i="118"/>
  <c r="T2529" i="118"/>
  <c r="T2530" i="118"/>
  <c r="T2531" i="118"/>
  <c r="T2532" i="118"/>
  <c r="V2527" i="118"/>
  <c r="V2528" i="118"/>
  <c r="V2529" i="118"/>
  <c r="V2530" i="118"/>
  <c r="V2531" i="118"/>
  <c r="V2532" i="118"/>
  <c r="W2527" i="118"/>
  <c r="W2528" i="118"/>
  <c r="W2529" i="118"/>
  <c r="W2530" i="118"/>
  <c r="W2531" i="118"/>
  <c r="W2532" i="118"/>
  <c r="P2521" i="118"/>
  <c r="P2522" i="118"/>
  <c r="P2523" i="118"/>
  <c r="P2524" i="118"/>
  <c r="P2525" i="118"/>
  <c r="P2526" i="118"/>
  <c r="S2521" i="118"/>
  <c r="S2522" i="118"/>
  <c r="S2523" i="118"/>
  <c r="S2524" i="118"/>
  <c r="S2525" i="118"/>
  <c r="S2526" i="118"/>
  <c r="T2521" i="118"/>
  <c r="T2522" i="118"/>
  <c r="T2523" i="118"/>
  <c r="T2524" i="118"/>
  <c r="T2525" i="118"/>
  <c r="T2526" i="118"/>
  <c r="V2521" i="118"/>
  <c r="V2522" i="118"/>
  <c r="V2523" i="118"/>
  <c r="V2524" i="118"/>
  <c r="V2525" i="118"/>
  <c r="V2526" i="118"/>
  <c r="W2521" i="118"/>
  <c r="W2522" i="118"/>
  <c r="W2523" i="118"/>
  <c r="W2524" i="118"/>
  <c r="W2525" i="118"/>
  <c r="W2526" i="118"/>
  <c r="U2529" i="118" l="1"/>
  <c r="U2531" i="118"/>
  <c r="U2530" i="118"/>
  <c r="U2532" i="118"/>
  <c r="U2526" i="118"/>
  <c r="U2528" i="118"/>
  <c r="U2525" i="118"/>
  <c r="U2527" i="118"/>
  <c r="U2524" i="118"/>
  <c r="U2523" i="118"/>
  <c r="U2521" i="118"/>
  <c r="U2522" i="118"/>
  <c r="P2515" i="118"/>
  <c r="P2516" i="118"/>
  <c r="P2517" i="118"/>
  <c r="P2518" i="118"/>
  <c r="P2519" i="118"/>
  <c r="P2520" i="118"/>
  <c r="S2515" i="118"/>
  <c r="S2516" i="118"/>
  <c r="S2517" i="118"/>
  <c r="S2518" i="118"/>
  <c r="S2519" i="118"/>
  <c r="S2520" i="118"/>
  <c r="T2515" i="118"/>
  <c r="T2516" i="118"/>
  <c r="T2517" i="118"/>
  <c r="T2518" i="118"/>
  <c r="T2519" i="118"/>
  <c r="T2520" i="118"/>
  <c r="V2515" i="118"/>
  <c r="V2516" i="118"/>
  <c r="V2517" i="118"/>
  <c r="V2518" i="118"/>
  <c r="V2519" i="118"/>
  <c r="V2520" i="118"/>
  <c r="W2515" i="118"/>
  <c r="W2516" i="118"/>
  <c r="W2517" i="118"/>
  <c r="W2518" i="118"/>
  <c r="W2519" i="118"/>
  <c r="W2520" i="118"/>
  <c r="P2509" i="118"/>
  <c r="P2510" i="118"/>
  <c r="P2511" i="118"/>
  <c r="P2512" i="118"/>
  <c r="P2513" i="118"/>
  <c r="P2514" i="118"/>
  <c r="S2509" i="118"/>
  <c r="S2510" i="118"/>
  <c r="S2511" i="118"/>
  <c r="S2512" i="118"/>
  <c r="S2513" i="118"/>
  <c r="S2514" i="118"/>
  <c r="T2509" i="118"/>
  <c r="T2510" i="118"/>
  <c r="T2511" i="118"/>
  <c r="T2512" i="118"/>
  <c r="T2513" i="118"/>
  <c r="T2514" i="118"/>
  <c r="V2509" i="118"/>
  <c r="V2510" i="118"/>
  <c r="V2511" i="118"/>
  <c r="V2512" i="118"/>
  <c r="V2513" i="118"/>
  <c r="V2514" i="118"/>
  <c r="W2509" i="118"/>
  <c r="W2510" i="118"/>
  <c r="W2511" i="118"/>
  <c r="W2512" i="118"/>
  <c r="W2513" i="118"/>
  <c r="W2514" i="118"/>
  <c r="U2516" i="118" l="1"/>
  <c r="U2515" i="118"/>
  <c r="U2514" i="118"/>
  <c r="U2519" i="118"/>
  <c r="U2518" i="118"/>
  <c r="U2511" i="118"/>
  <c r="U2510" i="118"/>
  <c r="U2509" i="118"/>
  <c r="U2520" i="118"/>
  <c r="U2513" i="118"/>
  <c r="U2512" i="118"/>
  <c r="U2517" i="118"/>
  <c r="P2499" i="118" l="1"/>
  <c r="P2500" i="118"/>
  <c r="P2501" i="118"/>
  <c r="P2502" i="118"/>
  <c r="P2503" i="118"/>
  <c r="P2504" i="118"/>
  <c r="P2505" i="118"/>
  <c r="P2506" i="118"/>
  <c r="P2507" i="118"/>
  <c r="P2508" i="118"/>
  <c r="S2499" i="118"/>
  <c r="S2500" i="118"/>
  <c r="S2501" i="118"/>
  <c r="S2502" i="118"/>
  <c r="S2503" i="118"/>
  <c r="S2504" i="118"/>
  <c r="S2505" i="118"/>
  <c r="S2506" i="118"/>
  <c r="S2507" i="118"/>
  <c r="S2508" i="118"/>
  <c r="T2499" i="118"/>
  <c r="T2500" i="118"/>
  <c r="T2501" i="118"/>
  <c r="T2502" i="118"/>
  <c r="T2503" i="118"/>
  <c r="T2504" i="118"/>
  <c r="T2505" i="118"/>
  <c r="T2506" i="118"/>
  <c r="T2507" i="118"/>
  <c r="T2508" i="118"/>
  <c r="V2499" i="118"/>
  <c r="V2500" i="118"/>
  <c r="V2501" i="118"/>
  <c r="V2502" i="118"/>
  <c r="V2503" i="118"/>
  <c r="V2504" i="118"/>
  <c r="V2505" i="118"/>
  <c r="V2506" i="118"/>
  <c r="V2507" i="118"/>
  <c r="V2508" i="118"/>
  <c r="W2499" i="118"/>
  <c r="W2500" i="118"/>
  <c r="W2501" i="118"/>
  <c r="W2502" i="118"/>
  <c r="W2503" i="118"/>
  <c r="W2504" i="118"/>
  <c r="W2505" i="118"/>
  <c r="W2506" i="118"/>
  <c r="W2507" i="118"/>
  <c r="W2508" i="118"/>
  <c r="P2498" i="118"/>
  <c r="S2498" i="118"/>
  <c r="T2498" i="118"/>
  <c r="V2498" i="118"/>
  <c r="W2498" i="118"/>
  <c r="P2497" i="118"/>
  <c r="S2497" i="118"/>
  <c r="T2497" i="118"/>
  <c r="V2497" i="118"/>
  <c r="W2497" i="118"/>
  <c r="O158" i="107"/>
  <c r="O159" i="107"/>
  <c r="O160" i="107"/>
  <c r="O161" i="107"/>
  <c r="P2496" i="118"/>
  <c r="S2496" i="118"/>
  <c r="T2496" i="118"/>
  <c r="V2496" i="118"/>
  <c r="W2496" i="118"/>
  <c r="P2495" i="118"/>
  <c r="S2495" i="118"/>
  <c r="T2495" i="118"/>
  <c r="V2495" i="118"/>
  <c r="W2495" i="118"/>
  <c r="U2503" i="118" l="1"/>
  <c r="U2507" i="118"/>
  <c r="U2506" i="118"/>
  <c r="U2505" i="118"/>
  <c r="U2504" i="118"/>
  <c r="U2497" i="118"/>
  <c r="U2508" i="118"/>
  <c r="U2502" i="118"/>
  <c r="U2500" i="118"/>
  <c r="U2501" i="118"/>
  <c r="U2499" i="118"/>
  <c r="U2496" i="118"/>
  <c r="U2498" i="118"/>
  <c r="U2495" i="118"/>
  <c r="P2493" i="118" l="1"/>
  <c r="P2494" i="118"/>
  <c r="S2494" i="118"/>
  <c r="T2494" i="118"/>
  <c r="V2494" i="118"/>
  <c r="W2494" i="118"/>
  <c r="S2493" i="118"/>
  <c r="T2493" i="118"/>
  <c r="V2493" i="118"/>
  <c r="W2493" i="118"/>
  <c r="U2494" i="118" l="1"/>
  <c r="U2493" i="118"/>
  <c r="P2490" i="118" l="1"/>
  <c r="P2491" i="118"/>
  <c r="P2492" i="118"/>
  <c r="S2490" i="118"/>
  <c r="S2491" i="118"/>
  <c r="S2492" i="118"/>
  <c r="T2490" i="118"/>
  <c r="T2491" i="118"/>
  <c r="T2492" i="118"/>
  <c r="V2490" i="118"/>
  <c r="V2491" i="118"/>
  <c r="V2492" i="118"/>
  <c r="W2490" i="118"/>
  <c r="W2491" i="118"/>
  <c r="W2492" i="118"/>
  <c r="U2492" i="118" l="1"/>
  <c r="U2490" i="118"/>
  <c r="U2491" i="118"/>
  <c r="P2489" i="118"/>
  <c r="S2489" i="118"/>
  <c r="T2489" i="118"/>
  <c r="V2489" i="118"/>
  <c r="W2489" i="118"/>
  <c r="P2488" i="118"/>
  <c r="S2488" i="118"/>
  <c r="T2488" i="118"/>
  <c r="V2488" i="118"/>
  <c r="W2488" i="118"/>
  <c r="U2489" i="118" l="1"/>
  <c r="U2488" i="118"/>
  <c r="P2486" i="118"/>
  <c r="P2487" i="118"/>
  <c r="S2486" i="118"/>
  <c r="S2487" i="118"/>
  <c r="T2486" i="118"/>
  <c r="T2487" i="118"/>
  <c r="V2486" i="118"/>
  <c r="V2487" i="118"/>
  <c r="W2486" i="118"/>
  <c r="W2487" i="118"/>
  <c r="U2487" i="118" l="1"/>
  <c r="U2486" i="118"/>
  <c r="P2480" i="118"/>
  <c r="P2481" i="118"/>
  <c r="P2482" i="118"/>
  <c r="P2483" i="118"/>
  <c r="P2484" i="118"/>
  <c r="P2485" i="118"/>
  <c r="S2480" i="118"/>
  <c r="S2481" i="118"/>
  <c r="S2482" i="118"/>
  <c r="S2483" i="118"/>
  <c r="S2484" i="118"/>
  <c r="S2485" i="118"/>
  <c r="T2480" i="118"/>
  <c r="T2481" i="118"/>
  <c r="T2482" i="118"/>
  <c r="T2483" i="118"/>
  <c r="T2484" i="118"/>
  <c r="T2485" i="118"/>
  <c r="V2480" i="118"/>
  <c r="V2481" i="118"/>
  <c r="V2482" i="118"/>
  <c r="V2483" i="118"/>
  <c r="V2484" i="118"/>
  <c r="V2485" i="118"/>
  <c r="W2480" i="118"/>
  <c r="W2481" i="118"/>
  <c r="W2482" i="118"/>
  <c r="W2483" i="118"/>
  <c r="W2484" i="118"/>
  <c r="W2485" i="118"/>
  <c r="P2474" i="118"/>
  <c r="P2475" i="118"/>
  <c r="P2476" i="118"/>
  <c r="P2477" i="118"/>
  <c r="P2478" i="118"/>
  <c r="P2479" i="118"/>
  <c r="S2474" i="118"/>
  <c r="S2475" i="118"/>
  <c r="S2476" i="118"/>
  <c r="S2477" i="118"/>
  <c r="S2478" i="118"/>
  <c r="S2479" i="118"/>
  <c r="T2474" i="118"/>
  <c r="T2475" i="118"/>
  <c r="T2476" i="118"/>
  <c r="T2477" i="118"/>
  <c r="T2478" i="118"/>
  <c r="T2479" i="118"/>
  <c r="V2474" i="118"/>
  <c r="V2475" i="118"/>
  <c r="V2476" i="118"/>
  <c r="V2477" i="118"/>
  <c r="V2478" i="118"/>
  <c r="V2479" i="118"/>
  <c r="W2474" i="118"/>
  <c r="W2475" i="118"/>
  <c r="W2476" i="118"/>
  <c r="W2477" i="118"/>
  <c r="W2478" i="118"/>
  <c r="W2479" i="118"/>
  <c r="P2467" i="118"/>
  <c r="P2468" i="118"/>
  <c r="P2469" i="118"/>
  <c r="P2470" i="118"/>
  <c r="P2471" i="118"/>
  <c r="P2472" i="118"/>
  <c r="P2473" i="118"/>
  <c r="S2467" i="118"/>
  <c r="S2468" i="118"/>
  <c r="S2469" i="118"/>
  <c r="S2470" i="118"/>
  <c r="S2471" i="118"/>
  <c r="S2472" i="118"/>
  <c r="S2473" i="118"/>
  <c r="T2467" i="118"/>
  <c r="T2468" i="118"/>
  <c r="T2469" i="118"/>
  <c r="T2470" i="118"/>
  <c r="T2471" i="118"/>
  <c r="T2472" i="118"/>
  <c r="T2473" i="118"/>
  <c r="V2467" i="118"/>
  <c r="V2468" i="118"/>
  <c r="V2469" i="118"/>
  <c r="V2470" i="118"/>
  <c r="V2471" i="118"/>
  <c r="V2472" i="118"/>
  <c r="V2473" i="118"/>
  <c r="W2467" i="118"/>
  <c r="W2468" i="118"/>
  <c r="W2469" i="118"/>
  <c r="W2470" i="118"/>
  <c r="W2471" i="118"/>
  <c r="W2472" i="118"/>
  <c r="W2473" i="118"/>
  <c r="P2460" i="118"/>
  <c r="P2461" i="118"/>
  <c r="P2462" i="118"/>
  <c r="P2463" i="118"/>
  <c r="P2464" i="118"/>
  <c r="P2465" i="118"/>
  <c r="P2466" i="118"/>
  <c r="S2460" i="118"/>
  <c r="S2461" i="118"/>
  <c r="S2462" i="118"/>
  <c r="S2463" i="118"/>
  <c r="S2464" i="118"/>
  <c r="S2465" i="118"/>
  <c r="S2466" i="118"/>
  <c r="T2460" i="118"/>
  <c r="T2461" i="118"/>
  <c r="T2462" i="118"/>
  <c r="T2463" i="118"/>
  <c r="T2464" i="118"/>
  <c r="T2465" i="118"/>
  <c r="T2466" i="118"/>
  <c r="V2460" i="118"/>
  <c r="V2461" i="118"/>
  <c r="V2462" i="118"/>
  <c r="V2463" i="118"/>
  <c r="V2464" i="118"/>
  <c r="V2465" i="118"/>
  <c r="V2466" i="118"/>
  <c r="W2460" i="118"/>
  <c r="W2461" i="118"/>
  <c r="W2462" i="118"/>
  <c r="W2463" i="118"/>
  <c r="W2464" i="118"/>
  <c r="W2465" i="118"/>
  <c r="W2466" i="118"/>
  <c r="U2483" i="118" l="1"/>
  <c r="U2482" i="118"/>
  <c r="U2481" i="118"/>
  <c r="U2485" i="118"/>
  <c r="U2480" i="118"/>
  <c r="U2467" i="118"/>
  <c r="U2475" i="118"/>
  <c r="U2484" i="118"/>
  <c r="U2477" i="118"/>
  <c r="U2469" i="118"/>
  <c r="U2479" i="118"/>
  <c r="U2476" i="118"/>
  <c r="U2473" i="118"/>
  <c r="U2478" i="118"/>
  <c r="U2474" i="118"/>
  <c r="U2468" i="118"/>
  <c r="U2471" i="118"/>
  <c r="U2470" i="118"/>
  <c r="U2472" i="118"/>
  <c r="U2461" i="118"/>
  <c r="U2464" i="118"/>
  <c r="U2463" i="118"/>
  <c r="U2465" i="118"/>
  <c r="U2462" i="118"/>
  <c r="U2466" i="118"/>
  <c r="U2460" i="118"/>
  <c r="P2457" i="118"/>
  <c r="P2458" i="118"/>
  <c r="P2459" i="118"/>
  <c r="S2457" i="118"/>
  <c r="S2458" i="118"/>
  <c r="S2459" i="118"/>
  <c r="T2457" i="118"/>
  <c r="T2458" i="118"/>
  <c r="T2459" i="118"/>
  <c r="V2457" i="118"/>
  <c r="V2458" i="118"/>
  <c r="V2459" i="118"/>
  <c r="W2457" i="118"/>
  <c r="W2458" i="118"/>
  <c r="W2459" i="118"/>
  <c r="U2459" i="118" l="1"/>
  <c r="U2458" i="118"/>
  <c r="U2457" i="118"/>
  <c r="P2456" i="118"/>
  <c r="S2456" i="118"/>
  <c r="T2456" i="118"/>
  <c r="V2456" i="118"/>
  <c r="W2456" i="118"/>
  <c r="P2455" i="118"/>
  <c r="S2455" i="118"/>
  <c r="T2455" i="118"/>
  <c r="V2455" i="118"/>
  <c r="W2455" i="118"/>
  <c r="U2456" i="118" l="1"/>
  <c r="U2455" i="118"/>
  <c r="M38" i="113" l="1"/>
  <c r="L38" i="113"/>
  <c r="N38" i="113" s="1"/>
  <c r="I38" i="113"/>
  <c r="J38" i="113" s="1"/>
  <c r="R38" i="113" s="1"/>
  <c r="B38" i="113"/>
  <c r="A38" i="113"/>
  <c r="M37" i="113"/>
  <c r="L37" i="113"/>
  <c r="I37" i="113"/>
  <c r="B37" i="113"/>
  <c r="A37" i="113"/>
  <c r="O157" i="107"/>
  <c r="O156" i="107"/>
  <c r="O155" i="107"/>
  <c r="O154" i="107"/>
  <c r="O153" i="107"/>
  <c r="O152" i="107"/>
  <c r="O151" i="107"/>
  <c r="O150" i="107"/>
  <c r="P2451" i="118"/>
  <c r="P2452" i="118"/>
  <c r="P2453" i="118"/>
  <c r="P2454" i="118"/>
  <c r="S2451" i="118"/>
  <c r="S2452" i="118"/>
  <c r="S2453" i="118"/>
  <c r="S2454" i="118"/>
  <c r="T2451" i="118"/>
  <c r="T2452" i="118"/>
  <c r="T2453" i="118"/>
  <c r="T2454" i="118"/>
  <c r="V2451" i="118"/>
  <c r="V2452" i="118"/>
  <c r="V2453" i="118"/>
  <c r="V2454" i="118"/>
  <c r="W2451" i="118"/>
  <c r="W2452" i="118"/>
  <c r="W2453" i="118"/>
  <c r="W2454" i="118"/>
  <c r="P2447" i="118"/>
  <c r="P2448" i="118"/>
  <c r="P2449" i="118"/>
  <c r="P2450" i="118"/>
  <c r="S2447" i="118"/>
  <c r="S2448" i="118"/>
  <c r="S2449" i="118"/>
  <c r="S2450" i="118"/>
  <c r="T2447" i="118"/>
  <c r="T2448" i="118"/>
  <c r="T2449" i="118"/>
  <c r="T2450" i="118"/>
  <c r="V2447" i="118"/>
  <c r="V2448" i="118"/>
  <c r="V2449" i="118"/>
  <c r="V2450" i="118"/>
  <c r="W2447" i="118"/>
  <c r="W2448" i="118"/>
  <c r="W2449" i="118"/>
  <c r="W2450" i="118"/>
  <c r="J37" i="113" l="1"/>
  <c r="R37" i="113" s="1"/>
  <c r="N37" i="113"/>
  <c r="U2454" i="118"/>
  <c r="U2451" i="118"/>
  <c r="U2453" i="118"/>
  <c r="U2452" i="118"/>
  <c r="U2450" i="118"/>
  <c r="U2448" i="118"/>
  <c r="U2449" i="118"/>
  <c r="U2447" i="118"/>
  <c r="P2439" i="118"/>
  <c r="P2440" i="118"/>
  <c r="P2441" i="118"/>
  <c r="P2442" i="118"/>
  <c r="P2443" i="118"/>
  <c r="P2444" i="118"/>
  <c r="P2445" i="118"/>
  <c r="P2446" i="118"/>
  <c r="S2439" i="118"/>
  <c r="S2440" i="118"/>
  <c r="S2441" i="118"/>
  <c r="S2442" i="118"/>
  <c r="S2443" i="118"/>
  <c r="S2444" i="118"/>
  <c r="S2445" i="118"/>
  <c r="S2446" i="118"/>
  <c r="T2439" i="118"/>
  <c r="T2440" i="118"/>
  <c r="T2441" i="118"/>
  <c r="T2442" i="118"/>
  <c r="T2443" i="118"/>
  <c r="T2444" i="118"/>
  <c r="T2445" i="118"/>
  <c r="T2446" i="118"/>
  <c r="V2439" i="118"/>
  <c r="V2440" i="118"/>
  <c r="V2441" i="118"/>
  <c r="V2442" i="118"/>
  <c r="V2443" i="118"/>
  <c r="V2444" i="118"/>
  <c r="V2445" i="118"/>
  <c r="V2446" i="118"/>
  <c r="W2439" i="118"/>
  <c r="W2440" i="118"/>
  <c r="W2441" i="118"/>
  <c r="W2442" i="118"/>
  <c r="W2443" i="118"/>
  <c r="W2444" i="118"/>
  <c r="W2445" i="118"/>
  <c r="W2446" i="118"/>
  <c r="U2442" i="118" l="1"/>
  <c r="U2440" i="118"/>
  <c r="U2441" i="118"/>
  <c r="U2439" i="118"/>
  <c r="U2445" i="118"/>
  <c r="U2443" i="118"/>
  <c r="U2446" i="118"/>
  <c r="U2444" i="118"/>
  <c r="P2432" i="118"/>
  <c r="P2433" i="118"/>
  <c r="P2434" i="118"/>
  <c r="P2435" i="118"/>
  <c r="P2436" i="118"/>
  <c r="P2437" i="118"/>
  <c r="P2438" i="118"/>
  <c r="S2432" i="118"/>
  <c r="S2433" i="118"/>
  <c r="S2434" i="118"/>
  <c r="S2435" i="118"/>
  <c r="S2436" i="118"/>
  <c r="S2437" i="118"/>
  <c r="S2438" i="118"/>
  <c r="T2432" i="118"/>
  <c r="T2433" i="118"/>
  <c r="T2434" i="118"/>
  <c r="T2435" i="118"/>
  <c r="T2436" i="118"/>
  <c r="T2437" i="118"/>
  <c r="T2438" i="118"/>
  <c r="V2432" i="118"/>
  <c r="V2433" i="118"/>
  <c r="V2434" i="118"/>
  <c r="V2435" i="118"/>
  <c r="V2436" i="118"/>
  <c r="V2437" i="118"/>
  <c r="V2438" i="118"/>
  <c r="W2432" i="118"/>
  <c r="W2433" i="118"/>
  <c r="W2434" i="118"/>
  <c r="W2435" i="118"/>
  <c r="W2436" i="118"/>
  <c r="W2437" i="118"/>
  <c r="W2438" i="118"/>
  <c r="U2437" i="118" l="1"/>
  <c r="U2432" i="118"/>
  <c r="U2438" i="118"/>
  <c r="U2436" i="118"/>
  <c r="U2435" i="118"/>
  <c r="U2434" i="118"/>
  <c r="U2433" i="118"/>
  <c r="P2431" i="118" l="1"/>
  <c r="S2431" i="118"/>
  <c r="T2431" i="118"/>
  <c r="V2431" i="118"/>
  <c r="W2431" i="118"/>
  <c r="P2430" i="118"/>
  <c r="S2430" i="118"/>
  <c r="T2430" i="118"/>
  <c r="V2430" i="118"/>
  <c r="W2430" i="118"/>
  <c r="P2429" i="118"/>
  <c r="S2429" i="118"/>
  <c r="T2429" i="118"/>
  <c r="V2429" i="118"/>
  <c r="W2429" i="118"/>
  <c r="P2428" i="118"/>
  <c r="S2428" i="118"/>
  <c r="T2428" i="118"/>
  <c r="V2428" i="118"/>
  <c r="W2428" i="118"/>
  <c r="U2431" i="118" l="1"/>
  <c r="U2430" i="118"/>
  <c r="U2428" i="118"/>
  <c r="U2429" i="118"/>
  <c r="P2427" i="118"/>
  <c r="S2427" i="118"/>
  <c r="T2427" i="118"/>
  <c r="V2427" i="118"/>
  <c r="W2427" i="118"/>
  <c r="U2427" i="118" l="1"/>
  <c r="P2426" i="118"/>
  <c r="S2426" i="118"/>
  <c r="T2426" i="118"/>
  <c r="V2426" i="118"/>
  <c r="W2426" i="118"/>
  <c r="P2425" i="118"/>
  <c r="S2425" i="118"/>
  <c r="T2425" i="118"/>
  <c r="V2425" i="118"/>
  <c r="W2425" i="118"/>
  <c r="P2424" i="118"/>
  <c r="S2424" i="118"/>
  <c r="T2424" i="118"/>
  <c r="V2424" i="118"/>
  <c r="W2424" i="118"/>
  <c r="U2425" i="118" l="1"/>
  <c r="U2426" i="118"/>
  <c r="U2424" i="118"/>
  <c r="P2218" i="118" l="1"/>
  <c r="S2218" i="118"/>
  <c r="T2218" i="118"/>
  <c r="V2218" i="118"/>
  <c r="W2218" i="118"/>
  <c r="P2219" i="118"/>
  <c r="S2219" i="118"/>
  <c r="T2219" i="118"/>
  <c r="V2219" i="118"/>
  <c r="W2219" i="118"/>
  <c r="U2218" i="118" l="1"/>
  <c r="U2219" i="118"/>
  <c r="P2420" i="118" l="1"/>
  <c r="P2421" i="118"/>
  <c r="P2422" i="118"/>
  <c r="P2423" i="118"/>
  <c r="S2420" i="118"/>
  <c r="S2421" i="118"/>
  <c r="S2422" i="118"/>
  <c r="S2423" i="118"/>
  <c r="T2420" i="118"/>
  <c r="T2421" i="118"/>
  <c r="T2422" i="118"/>
  <c r="T2423" i="118"/>
  <c r="V2420" i="118"/>
  <c r="V2421" i="118"/>
  <c r="V2422" i="118"/>
  <c r="V2423" i="118"/>
  <c r="W2420" i="118"/>
  <c r="W2421" i="118"/>
  <c r="W2422" i="118"/>
  <c r="W2423" i="118"/>
  <c r="U2421" i="118" l="1"/>
  <c r="U2420" i="118"/>
  <c r="U2423" i="118"/>
  <c r="U2422" i="118"/>
  <c r="P2418" i="118" l="1"/>
  <c r="P2419" i="118"/>
  <c r="S2418" i="118"/>
  <c r="S2419" i="118"/>
  <c r="T2418" i="118"/>
  <c r="T2419" i="118"/>
  <c r="V2418" i="118"/>
  <c r="V2419" i="118"/>
  <c r="W2418" i="118"/>
  <c r="W2419" i="118"/>
  <c r="P2414" i="118"/>
  <c r="P2415" i="118"/>
  <c r="P2416" i="118"/>
  <c r="P2417" i="118"/>
  <c r="S2414" i="118"/>
  <c r="S2415" i="118"/>
  <c r="S2416" i="118"/>
  <c r="S2417" i="118"/>
  <c r="T2414" i="118"/>
  <c r="T2415" i="118"/>
  <c r="T2416" i="118"/>
  <c r="T2417" i="118"/>
  <c r="V2414" i="118"/>
  <c r="V2415" i="118"/>
  <c r="V2416" i="118"/>
  <c r="V2417" i="118"/>
  <c r="W2414" i="118"/>
  <c r="W2415" i="118"/>
  <c r="W2416" i="118"/>
  <c r="W2417" i="118"/>
  <c r="U2419" i="118" l="1"/>
  <c r="U2418" i="118"/>
  <c r="U2416" i="118"/>
  <c r="U2414" i="118"/>
  <c r="U2417" i="118"/>
  <c r="U2415" i="118"/>
  <c r="P2412" i="118"/>
  <c r="P2413" i="118"/>
  <c r="S2412" i="118"/>
  <c r="S2413" i="118"/>
  <c r="T2412" i="118"/>
  <c r="T2413" i="118"/>
  <c r="V2412" i="118"/>
  <c r="V2413" i="118"/>
  <c r="W2412" i="118"/>
  <c r="W2413" i="118"/>
  <c r="P2411" i="118"/>
  <c r="S2411" i="118"/>
  <c r="T2411" i="118"/>
  <c r="V2411" i="118"/>
  <c r="W2411" i="118"/>
  <c r="P2410" i="118"/>
  <c r="S2410" i="118"/>
  <c r="T2410" i="118"/>
  <c r="V2410" i="118"/>
  <c r="W2410" i="118"/>
  <c r="U2413" i="118" l="1"/>
  <c r="U2412" i="118"/>
  <c r="U2411" i="118"/>
  <c r="U2410" i="118"/>
  <c r="P2406" i="118" l="1"/>
  <c r="P2407" i="118"/>
  <c r="P2408" i="118"/>
  <c r="P2409" i="118"/>
  <c r="S2406" i="118"/>
  <c r="S2407" i="118"/>
  <c r="S2408" i="118"/>
  <c r="S2409" i="118"/>
  <c r="T2406" i="118"/>
  <c r="T2407" i="118"/>
  <c r="T2408" i="118"/>
  <c r="T2409" i="118"/>
  <c r="V2406" i="118"/>
  <c r="V2407" i="118"/>
  <c r="V2408" i="118"/>
  <c r="V2409" i="118"/>
  <c r="W2406" i="118"/>
  <c r="W2407" i="118"/>
  <c r="W2408" i="118"/>
  <c r="W2409" i="118"/>
  <c r="U2409" i="118" l="1"/>
  <c r="U2408" i="118"/>
  <c r="U2407" i="118"/>
  <c r="U2406" i="118"/>
  <c r="P2400" i="118"/>
  <c r="P2401" i="118"/>
  <c r="P2402" i="118"/>
  <c r="P2403" i="118"/>
  <c r="P2404" i="118"/>
  <c r="P2405" i="118"/>
  <c r="S2400" i="118"/>
  <c r="S2401" i="118"/>
  <c r="S2402" i="118"/>
  <c r="S2403" i="118"/>
  <c r="S2404" i="118"/>
  <c r="S2405" i="118"/>
  <c r="T2400" i="118"/>
  <c r="T2401" i="118"/>
  <c r="T2402" i="118"/>
  <c r="T2403" i="118"/>
  <c r="T2404" i="118"/>
  <c r="T2405" i="118"/>
  <c r="V2400" i="118"/>
  <c r="V2401" i="118"/>
  <c r="V2402" i="118"/>
  <c r="V2403" i="118"/>
  <c r="V2404" i="118"/>
  <c r="V2405" i="118"/>
  <c r="W2400" i="118"/>
  <c r="W2401" i="118"/>
  <c r="W2402" i="118"/>
  <c r="W2403" i="118"/>
  <c r="W2404" i="118"/>
  <c r="W2405" i="118"/>
  <c r="U2405" i="118" l="1"/>
  <c r="U2404" i="118"/>
  <c r="U2403" i="118"/>
  <c r="U2402" i="118"/>
  <c r="U2401" i="118"/>
  <c r="U2400" i="118"/>
  <c r="P2368" i="118" l="1"/>
  <c r="S2368" i="118"/>
  <c r="T2368" i="118"/>
  <c r="V2368" i="118"/>
  <c r="W2368" i="118"/>
  <c r="U2368" i="118" l="1"/>
  <c r="P2399" i="118"/>
  <c r="S2399" i="118"/>
  <c r="T2399" i="118"/>
  <c r="V2399" i="118"/>
  <c r="W2399" i="118"/>
  <c r="P2398" i="118"/>
  <c r="S2398" i="118"/>
  <c r="T2398" i="118"/>
  <c r="V2398" i="118"/>
  <c r="W2398" i="118"/>
  <c r="P2397" i="118"/>
  <c r="S2397" i="118"/>
  <c r="T2397" i="118"/>
  <c r="V2397" i="118"/>
  <c r="W2397" i="118"/>
  <c r="U2399" i="118" l="1"/>
  <c r="U2398" i="118"/>
  <c r="U2397" i="118"/>
  <c r="P2395" i="118" l="1"/>
  <c r="P2396" i="118"/>
  <c r="S2395" i="118"/>
  <c r="S2396" i="118"/>
  <c r="T2395" i="118"/>
  <c r="T2396" i="118"/>
  <c r="V2395" i="118"/>
  <c r="V2396" i="118"/>
  <c r="W2395" i="118"/>
  <c r="W2396" i="118"/>
  <c r="U2396" i="118" l="1"/>
  <c r="U2395" i="118"/>
  <c r="P2393" i="118"/>
  <c r="P2394" i="118"/>
  <c r="S2393" i="118"/>
  <c r="S2394" i="118"/>
  <c r="T2393" i="118"/>
  <c r="T2394" i="118"/>
  <c r="V2393" i="118"/>
  <c r="V2394" i="118"/>
  <c r="W2393" i="118"/>
  <c r="W2394" i="118"/>
  <c r="U2393" i="118" l="1"/>
  <c r="U2394" i="118"/>
  <c r="P2392" i="118" l="1"/>
  <c r="S2392" i="118"/>
  <c r="T2392" i="118"/>
  <c r="V2392" i="118"/>
  <c r="W2392" i="118"/>
  <c r="U2392" i="118" l="1"/>
  <c r="P2391" i="118"/>
  <c r="S2391" i="118"/>
  <c r="T2391" i="118"/>
  <c r="V2391" i="118"/>
  <c r="W2391" i="118"/>
  <c r="U2391" i="118" l="1"/>
  <c r="P2390" i="118"/>
  <c r="S2390" i="118"/>
  <c r="T2390" i="118"/>
  <c r="V2390" i="118"/>
  <c r="W2390" i="118"/>
  <c r="P2389" i="118"/>
  <c r="S2389" i="118"/>
  <c r="T2389" i="118"/>
  <c r="V2389" i="118"/>
  <c r="W2389" i="118"/>
  <c r="P2386" i="118"/>
  <c r="P2387" i="118"/>
  <c r="P2388" i="118"/>
  <c r="S2386" i="118"/>
  <c r="S2387" i="118"/>
  <c r="S2388" i="118"/>
  <c r="T2386" i="118"/>
  <c r="T2387" i="118"/>
  <c r="T2388" i="118"/>
  <c r="V2386" i="118"/>
  <c r="V2387" i="118"/>
  <c r="V2388" i="118"/>
  <c r="W2386" i="118"/>
  <c r="W2387" i="118"/>
  <c r="W2388" i="118"/>
  <c r="U2390" i="118" l="1"/>
  <c r="U2389" i="118"/>
  <c r="U2386" i="118"/>
  <c r="U2387" i="118"/>
  <c r="U2388" i="118"/>
  <c r="S2384" i="118" l="1"/>
  <c r="S2385" i="118"/>
  <c r="T2384" i="118"/>
  <c r="T2385" i="118"/>
  <c r="V2384" i="118"/>
  <c r="V2385" i="118"/>
  <c r="W2384" i="118"/>
  <c r="W2385" i="118"/>
  <c r="U2385" i="118" l="1"/>
  <c r="U2384" i="118"/>
  <c r="P2383" i="118"/>
  <c r="S2383" i="118"/>
  <c r="T2383" i="118"/>
  <c r="V2383" i="118"/>
  <c r="W2383" i="118"/>
  <c r="U2383" i="118" l="1"/>
  <c r="P2382" i="118" l="1"/>
  <c r="S2382" i="118"/>
  <c r="T2382" i="118"/>
  <c r="V2382" i="118"/>
  <c r="W2382" i="118"/>
  <c r="P2381" i="118"/>
  <c r="S2381" i="118"/>
  <c r="T2381" i="118"/>
  <c r="V2381" i="118"/>
  <c r="W2381" i="118"/>
  <c r="U2382" i="118" l="1"/>
  <c r="U2381" i="118"/>
  <c r="P2380" i="118" l="1"/>
  <c r="S2380" i="118"/>
  <c r="T2380" i="118"/>
  <c r="V2380" i="118"/>
  <c r="W2380" i="118"/>
  <c r="U2380" i="118" l="1"/>
  <c r="P2377" i="118"/>
  <c r="P2378" i="118"/>
  <c r="P2379" i="118"/>
  <c r="S2377" i="118"/>
  <c r="S2378" i="118"/>
  <c r="S2379" i="118"/>
  <c r="T2377" i="118"/>
  <c r="T2378" i="118"/>
  <c r="T2379" i="118"/>
  <c r="V2377" i="118"/>
  <c r="V2378" i="118"/>
  <c r="V2379" i="118"/>
  <c r="W2377" i="118"/>
  <c r="W2378" i="118"/>
  <c r="W2379" i="118"/>
  <c r="P2375" i="118"/>
  <c r="P2376" i="118"/>
  <c r="S2375" i="118"/>
  <c r="S2376" i="118"/>
  <c r="T2375" i="118"/>
  <c r="T2376" i="118"/>
  <c r="V2375" i="118"/>
  <c r="V2376" i="118"/>
  <c r="W2375" i="118"/>
  <c r="W2376" i="118"/>
  <c r="P2373" i="118"/>
  <c r="P2374" i="118"/>
  <c r="S2373" i="118"/>
  <c r="S2374" i="118"/>
  <c r="T2373" i="118"/>
  <c r="T2374" i="118"/>
  <c r="V2373" i="118"/>
  <c r="V2374" i="118"/>
  <c r="W2373" i="118"/>
  <c r="W2374" i="118"/>
  <c r="P2371" i="118"/>
  <c r="P2372" i="118"/>
  <c r="S2371" i="118"/>
  <c r="S2372" i="118"/>
  <c r="T2371" i="118"/>
  <c r="T2372" i="118"/>
  <c r="V2371" i="118"/>
  <c r="V2372" i="118"/>
  <c r="W2371" i="118"/>
  <c r="W2372" i="118"/>
  <c r="U2379" i="118" l="1"/>
  <c r="U2378" i="118"/>
  <c r="U2377" i="118"/>
  <c r="U2376" i="118"/>
  <c r="U2375" i="118"/>
  <c r="U2374" i="118"/>
  <c r="U2373" i="118"/>
  <c r="U2372" i="118"/>
  <c r="U2371" i="118"/>
  <c r="P2369" i="118"/>
  <c r="P2370" i="118"/>
  <c r="S2369" i="118"/>
  <c r="S2370" i="118"/>
  <c r="T2369" i="118"/>
  <c r="T2370" i="118"/>
  <c r="V2369" i="118"/>
  <c r="V2370" i="118"/>
  <c r="W2369" i="118"/>
  <c r="W2370" i="118"/>
  <c r="U2369" i="118" l="1"/>
  <c r="U2370" i="118"/>
  <c r="P2367" i="118"/>
  <c r="S2367" i="118"/>
  <c r="T2367" i="118"/>
  <c r="V2367" i="118"/>
  <c r="W2367" i="118"/>
  <c r="U2367" i="118" l="1"/>
  <c r="P2366" i="118"/>
  <c r="S2366" i="118"/>
  <c r="T2366" i="118"/>
  <c r="V2366" i="118"/>
  <c r="W2366" i="118"/>
  <c r="U2366" i="118" l="1"/>
  <c r="P1814" i="118"/>
  <c r="S1814" i="118"/>
  <c r="T1814" i="118"/>
  <c r="V1814" i="118"/>
  <c r="W1814" i="118"/>
  <c r="P2365" i="118"/>
  <c r="S2365" i="118"/>
  <c r="T2365" i="118"/>
  <c r="V2365" i="118"/>
  <c r="W2365" i="118"/>
  <c r="P2364" i="118"/>
  <c r="S2364" i="118"/>
  <c r="T2364" i="118"/>
  <c r="V2364" i="118"/>
  <c r="W2364" i="118"/>
  <c r="P2362" i="118"/>
  <c r="P2363" i="118"/>
  <c r="S2362" i="118"/>
  <c r="S2363" i="118"/>
  <c r="T2362" i="118"/>
  <c r="T2363" i="118"/>
  <c r="V2362" i="118"/>
  <c r="V2363" i="118"/>
  <c r="W2362" i="118"/>
  <c r="W2363" i="118"/>
  <c r="P2360" i="118"/>
  <c r="P2361" i="118"/>
  <c r="S2360" i="118"/>
  <c r="S2361" i="118"/>
  <c r="T2360" i="118"/>
  <c r="T2361" i="118"/>
  <c r="V2360" i="118"/>
  <c r="V2361" i="118"/>
  <c r="W2360" i="118"/>
  <c r="W2361" i="118"/>
  <c r="U2365" i="118" l="1"/>
  <c r="U1814" i="118"/>
  <c r="U2364" i="118"/>
  <c r="U2362" i="118"/>
  <c r="U2363" i="118"/>
  <c r="U2361" i="118"/>
  <c r="U2360" i="118"/>
  <c r="P2357" i="118"/>
  <c r="P2358" i="118"/>
  <c r="P2359" i="118"/>
  <c r="S2357" i="118"/>
  <c r="S2358" i="118"/>
  <c r="S2359" i="118"/>
  <c r="T2357" i="118"/>
  <c r="T2358" i="118"/>
  <c r="T2359" i="118"/>
  <c r="V2357" i="118"/>
  <c r="V2358" i="118"/>
  <c r="V2359" i="118"/>
  <c r="W2357" i="118"/>
  <c r="W2358" i="118"/>
  <c r="W2359" i="118"/>
  <c r="P2356" i="118"/>
  <c r="S2356" i="118"/>
  <c r="T2356" i="118"/>
  <c r="V2356" i="118"/>
  <c r="W2356" i="118"/>
  <c r="P2355" i="118"/>
  <c r="S2355" i="118"/>
  <c r="T2355" i="118"/>
  <c r="V2355" i="118"/>
  <c r="W2355" i="118"/>
  <c r="P2354" i="118"/>
  <c r="S2354" i="118"/>
  <c r="T2354" i="118"/>
  <c r="V2354" i="118"/>
  <c r="W2354" i="118"/>
  <c r="U2359" i="118" l="1"/>
  <c r="U2357" i="118"/>
  <c r="U2358" i="118"/>
  <c r="U2356" i="118"/>
  <c r="U2355" i="118"/>
  <c r="U2354" i="118"/>
  <c r="P2353" i="118"/>
  <c r="S2353" i="118"/>
  <c r="T2353" i="118"/>
  <c r="V2353" i="118"/>
  <c r="W2353" i="118"/>
  <c r="P2352" i="118"/>
  <c r="S2352" i="118"/>
  <c r="T2352" i="118"/>
  <c r="V2352" i="118"/>
  <c r="W2352" i="118"/>
  <c r="P2350" i="118"/>
  <c r="P2351" i="118"/>
  <c r="S2350" i="118"/>
  <c r="S2351" i="118"/>
  <c r="T2350" i="118"/>
  <c r="T2351" i="118"/>
  <c r="V2350" i="118"/>
  <c r="V2351" i="118"/>
  <c r="W2350" i="118"/>
  <c r="W2351" i="118"/>
  <c r="P2349" i="118"/>
  <c r="S2349" i="118"/>
  <c r="T2349" i="118"/>
  <c r="V2349" i="118"/>
  <c r="W2349" i="118"/>
  <c r="P2347" i="118"/>
  <c r="P2348" i="118"/>
  <c r="S2347" i="118"/>
  <c r="S2348" i="118"/>
  <c r="T2347" i="118"/>
  <c r="T2348" i="118"/>
  <c r="V2347" i="118"/>
  <c r="V2348" i="118"/>
  <c r="W2347" i="118"/>
  <c r="W2348" i="118"/>
  <c r="P2346" i="118"/>
  <c r="S2346" i="118"/>
  <c r="T2346" i="118"/>
  <c r="V2346" i="118"/>
  <c r="W2346" i="118"/>
  <c r="P2345" i="118"/>
  <c r="S2345" i="118"/>
  <c r="T2345" i="118"/>
  <c r="V2345" i="118"/>
  <c r="W2345" i="118"/>
  <c r="P2341" i="118"/>
  <c r="P2342" i="118"/>
  <c r="P2343" i="118"/>
  <c r="P2344" i="118"/>
  <c r="S2341" i="118"/>
  <c r="S2342" i="118"/>
  <c r="S2343" i="118"/>
  <c r="S2344" i="118"/>
  <c r="T2341" i="118"/>
  <c r="T2342" i="118"/>
  <c r="T2343" i="118"/>
  <c r="T2344" i="118"/>
  <c r="V2341" i="118"/>
  <c r="V2342" i="118"/>
  <c r="V2343" i="118"/>
  <c r="V2344" i="118"/>
  <c r="W2341" i="118"/>
  <c r="W2342" i="118"/>
  <c r="W2343" i="118"/>
  <c r="W2344" i="118"/>
  <c r="P2337" i="118"/>
  <c r="P2338" i="118"/>
  <c r="P2339" i="118"/>
  <c r="P2340" i="118"/>
  <c r="S2337" i="118"/>
  <c r="S2338" i="118"/>
  <c r="S2339" i="118"/>
  <c r="S2340" i="118"/>
  <c r="T2337" i="118"/>
  <c r="T2338" i="118"/>
  <c r="T2339" i="118"/>
  <c r="T2340" i="118"/>
  <c r="V2337" i="118"/>
  <c r="V2338" i="118"/>
  <c r="V2339" i="118"/>
  <c r="V2340" i="118"/>
  <c r="W2337" i="118"/>
  <c r="W2338" i="118"/>
  <c r="W2339" i="118"/>
  <c r="W2340" i="118"/>
  <c r="U2353" i="118" l="1"/>
  <c r="U2352" i="118"/>
  <c r="U2351" i="118"/>
  <c r="U2350" i="118"/>
  <c r="U2349" i="118"/>
  <c r="U2348" i="118"/>
  <c r="U2347" i="118"/>
  <c r="U2345" i="118"/>
  <c r="U2346" i="118"/>
  <c r="U2344" i="118"/>
  <c r="U2342" i="118"/>
  <c r="U2343" i="118"/>
  <c r="U2341" i="118"/>
  <c r="U2337" i="118"/>
  <c r="U2338" i="118"/>
  <c r="U2340" i="118"/>
  <c r="U2339" i="118"/>
  <c r="P2335" i="118" l="1"/>
  <c r="P2336" i="118"/>
  <c r="S2335" i="118"/>
  <c r="S2336" i="118"/>
  <c r="T2335" i="118"/>
  <c r="T2336" i="118"/>
  <c r="V2335" i="118"/>
  <c r="V2336" i="118"/>
  <c r="W2335" i="118"/>
  <c r="W2336" i="118"/>
  <c r="P2331" i="118"/>
  <c r="P2332" i="118"/>
  <c r="P2333" i="118"/>
  <c r="P2334" i="118"/>
  <c r="S2331" i="118"/>
  <c r="S2332" i="118"/>
  <c r="S2333" i="118"/>
  <c r="S2334" i="118"/>
  <c r="T2331" i="118"/>
  <c r="T2332" i="118"/>
  <c r="T2333" i="118"/>
  <c r="T2334" i="118"/>
  <c r="V2331" i="118"/>
  <c r="V2332" i="118"/>
  <c r="V2333" i="118"/>
  <c r="V2334" i="118"/>
  <c r="W2331" i="118"/>
  <c r="W2332" i="118"/>
  <c r="W2333" i="118"/>
  <c r="W2334" i="118"/>
  <c r="P2327" i="118"/>
  <c r="P2328" i="118"/>
  <c r="P2329" i="118"/>
  <c r="P2330" i="118"/>
  <c r="S2327" i="118"/>
  <c r="S2328" i="118"/>
  <c r="S2329" i="118"/>
  <c r="S2330" i="118"/>
  <c r="T2327" i="118"/>
  <c r="T2328" i="118"/>
  <c r="T2329" i="118"/>
  <c r="T2330" i="118"/>
  <c r="V2327" i="118"/>
  <c r="V2328" i="118"/>
  <c r="V2329" i="118"/>
  <c r="V2330" i="118"/>
  <c r="W2327" i="118"/>
  <c r="W2328" i="118"/>
  <c r="W2329" i="118"/>
  <c r="W2330" i="118"/>
  <c r="U2336" i="118" l="1"/>
  <c r="U2335" i="118"/>
  <c r="U2334" i="118"/>
  <c r="U2333" i="118"/>
  <c r="U2332" i="118"/>
  <c r="U2331" i="118"/>
  <c r="U2330" i="118"/>
  <c r="U2329" i="118"/>
  <c r="U2328" i="118"/>
  <c r="U2327" i="118"/>
  <c r="P2325" i="118" l="1"/>
  <c r="P2326" i="118"/>
  <c r="S2325" i="118"/>
  <c r="S2326" i="118"/>
  <c r="T2325" i="118"/>
  <c r="T2326" i="118"/>
  <c r="V2325" i="118"/>
  <c r="V2326" i="118"/>
  <c r="W2325" i="118"/>
  <c r="W2326" i="118"/>
  <c r="P2324" i="118"/>
  <c r="S2324" i="118"/>
  <c r="T2324" i="118"/>
  <c r="V2324" i="118"/>
  <c r="W2324" i="118"/>
  <c r="P2323" i="118"/>
  <c r="S2323" i="118"/>
  <c r="T2323" i="118"/>
  <c r="V2323" i="118"/>
  <c r="W2323" i="118"/>
  <c r="P2322" i="118"/>
  <c r="S2322" i="118"/>
  <c r="T2322" i="118"/>
  <c r="V2322" i="118"/>
  <c r="W2322" i="118"/>
  <c r="O29" i="107"/>
  <c r="O28" i="107"/>
  <c r="O27" i="107"/>
  <c r="O26" i="107"/>
  <c r="P2316" i="118"/>
  <c r="P2317" i="118"/>
  <c r="P2318" i="118"/>
  <c r="P2319" i="118"/>
  <c r="P2320" i="118"/>
  <c r="P2321" i="118"/>
  <c r="S2316" i="118"/>
  <c r="S2317" i="118"/>
  <c r="S2318" i="118"/>
  <c r="S2319" i="118"/>
  <c r="S2320" i="118"/>
  <c r="S2321" i="118"/>
  <c r="T2316" i="118"/>
  <c r="T2317" i="118"/>
  <c r="T2318" i="118"/>
  <c r="T2319" i="118"/>
  <c r="T2320" i="118"/>
  <c r="T2321" i="118"/>
  <c r="V2316" i="118"/>
  <c r="V2317" i="118"/>
  <c r="V2318" i="118"/>
  <c r="V2319" i="118"/>
  <c r="V2320" i="118"/>
  <c r="V2321" i="118"/>
  <c r="W2316" i="118"/>
  <c r="W2317" i="118"/>
  <c r="W2318" i="118"/>
  <c r="W2319" i="118"/>
  <c r="W2320" i="118"/>
  <c r="W2321" i="118"/>
  <c r="P2310" i="118"/>
  <c r="P2311" i="118"/>
  <c r="P2312" i="118"/>
  <c r="P2313" i="118"/>
  <c r="P2314" i="118"/>
  <c r="P2315" i="118"/>
  <c r="S2310" i="118"/>
  <c r="S2311" i="118"/>
  <c r="S2312" i="118"/>
  <c r="S2313" i="118"/>
  <c r="S2314" i="118"/>
  <c r="S2315" i="118"/>
  <c r="T2310" i="118"/>
  <c r="T2311" i="118"/>
  <c r="T2312" i="118"/>
  <c r="T2313" i="118"/>
  <c r="T2314" i="118"/>
  <c r="T2315" i="118"/>
  <c r="V2310" i="118"/>
  <c r="V2311" i="118"/>
  <c r="V2312" i="118"/>
  <c r="V2313" i="118"/>
  <c r="V2314" i="118"/>
  <c r="V2315" i="118"/>
  <c r="W2310" i="118"/>
  <c r="W2311" i="118"/>
  <c r="W2312" i="118"/>
  <c r="W2313" i="118"/>
  <c r="W2314" i="118"/>
  <c r="W2315" i="118"/>
  <c r="U2325" i="118" l="1"/>
  <c r="U2326" i="118"/>
  <c r="U2324" i="118"/>
  <c r="U2323" i="118"/>
  <c r="U2321" i="118"/>
  <c r="U2317" i="118"/>
  <c r="U2319" i="118"/>
  <c r="U2322" i="118"/>
  <c r="U2313" i="118"/>
  <c r="U2316" i="118"/>
  <c r="U2318" i="118"/>
  <c r="U2320" i="118"/>
  <c r="U2312" i="118"/>
  <c r="U2311" i="118"/>
  <c r="U2315" i="118"/>
  <c r="U2314" i="118"/>
  <c r="U2310" i="118"/>
  <c r="P2309" i="118" l="1"/>
  <c r="S2309" i="118"/>
  <c r="T2309" i="118"/>
  <c r="V2309" i="118"/>
  <c r="W2309" i="118"/>
  <c r="P2308" i="118"/>
  <c r="S2308" i="118"/>
  <c r="T2308" i="118"/>
  <c r="V2308" i="118"/>
  <c r="W2308" i="118"/>
  <c r="U2308" i="118" l="1"/>
  <c r="U2309" i="118"/>
  <c r="P2307" i="118"/>
  <c r="S2307" i="118"/>
  <c r="T2307" i="118"/>
  <c r="V2307" i="118"/>
  <c r="W2307" i="118"/>
  <c r="P2306" i="118"/>
  <c r="S2306" i="118"/>
  <c r="T2306" i="118"/>
  <c r="V2306" i="118"/>
  <c r="W2306" i="118"/>
  <c r="P2305" i="118"/>
  <c r="S2305" i="118"/>
  <c r="T2305" i="118"/>
  <c r="V2305" i="118"/>
  <c r="W2305" i="118"/>
  <c r="U2306" i="118" l="1"/>
  <c r="U2307" i="118"/>
  <c r="U2305" i="118"/>
  <c r="P2303" i="118"/>
  <c r="P2304" i="118"/>
  <c r="S2303" i="118"/>
  <c r="S2304" i="118"/>
  <c r="T2303" i="118"/>
  <c r="T2304" i="118"/>
  <c r="V2303" i="118"/>
  <c r="V2304" i="118"/>
  <c r="W2303" i="118"/>
  <c r="W2304" i="118"/>
  <c r="U2304" i="118" l="1"/>
  <c r="U2303" i="118"/>
  <c r="O137" i="107"/>
  <c r="O136" i="107"/>
  <c r="O135" i="107"/>
  <c r="O134" i="107"/>
  <c r="P2302" i="118" l="1"/>
  <c r="S2302" i="118"/>
  <c r="T2302" i="118"/>
  <c r="V2302" i="118"/>
  <c r="W2302" i="118"/>
  <c r="P2301" i="118"/>
  <c r="S2301" i="118"/>
  <c r="T2301" i="118"/>
  <c r="V2301" i="118"/>
  <c r="W2301" i="118"/>
  <c r="U2302" i="118" l="1"/>
  <c r="U2301" i="118"/>
  <c r="P2300" i="118" l="1"/>
  <c r="S2300" i="118"/>
  <c r="T2300" i="118"/>
  <c r="V2300" i="118"/>
  <c r="W2300" i="118"/>
  <c r="U2300" i="118" l="1"/>
  <c r="P2299" i="118"/>
  <c r="S2299" i="118"/>
  <c r="T2299" i="118"/>
  <c r="V2299" i="118"/>
  <c r="W2299" i="118"/>
  <c r="P2290" i="118"/>
  <c r="P2291" i="118"/>
  <c r="P2292" i="118"/>
  <c r="P2293" i="118"/>
  <c r="P2294" i="118"/>
  <c r="P2295" i="118"/>
  <c r="P2296" i="118"/>
  <c r="P2297" i="118"/>
  <c r="P2298" i="118"/>
  <c r="S2290" i="118"/>
  <c r="S2291" i="118"/>
  <c r="S2292" i="118"/>
  <c r="S2293" i="118"/>
  <c r="S2294" i="118"/>
  <c r="S2295" i="118"/>
  <c r="S2296" i="118"/>
  <c r="S2297" i="118"/>
  <c r="S2298" i="118"/>
  <c r="T2290" i="118"/>
  <c r="T2291" i="118"/>
  <c r="T2292" i="118"/>
  <c r="T2293" i="118"/>
  <c r="T2294" i="118"/>
  <c r="T2295" i="118"/>
  <c r="T2296" i="118"/>
  <c r="T2297" i="118"/>
  <c r="T2298" i="118"/>
  <c r="V2290" i="118"/>
  <c r="V2291" i="118"/>
  <c r="V2292" i="118"/>
  <c r="V2293" i="118"/>
  <c r="V2294" i="118"/>
  <c r="V2295" i="118"/>
  <c r="V2296" i="118"/>
  <c r="V2297" i="118"/>
  <c r="V2298" i="118"/>
  <c r="W2290" i="118"/>
  <c r="W2291" i="118"/>
  <c r="W2292" i="118"/>
  <c r="W2293" i="118"/>
  <c r="W2294" i="118"/>
  <c r="W2295" i="118"/>
  <c r="W2296" i="118"/>
  <c r="W2297" i="118"/>
  <c r="W2298" i="118"/>
  <c r="U2292" i="118" l="1"/>
  <c r="U2297" i="118"/>
  <c r="U2296" i="118"/>
  <c r="U2298" i="118"/>
  <c r="U2290" i="118"/>
  <c r="U2291" i="118"/>
  <c r="U2299" i="118"/>
  <c r="U2295" i="118"/>
  <c r="U2293" i="118"/>
  <c r="U2294" i="118"/>
  <c r="P2289" i="118"/>
  <c r="S2289" i="118"/>
  <c r="T2289" i="118"/>
  <c r="V2289" i="118"/>
  <c r="W2289" i="118"/>
  <c r="P2286" i="118"/>
  <c r="P2287" i="118"/>
  <c r="P2288" i="118"/>
  <c r="S2286" i="118"/>
  <c r="S2287" i="118"/>
  <c r="S2288" i="118"/>
  <c r="T2286" i="118"/>
  <c r="T2287" i="118"/>
  <c r="T2288" i="118"/>
  <c r="V2286" i="118"/>
  <c r="V2287" i="118"/>
  <c r="V2288" i="118"/>
  <c r="W2286" i="118"/>
  <c r="W2287" i="118"/>
  <c r="W2288" i="118"/>
  <c r="P2285" i="118"/>
  <c r="S2285" i="118"/>
  <c r="T2285" i="118"/>
  <c r="V2285" i="118"/>
  <c r="W2285" i="118"/>
  <c r="U2289" i="118" l="1"/>
  <c r="U2288" i="118"/>
  <c r="U2287" i="118"/>
  <c r="U2286" i="118"/>
  <c r="U2285" i="118"/>
  <c r="A36" i="113"/>
  <c r="B36" i="113"/>
  <c r="I36" i="113"/>
  <c r="L36" i="113"/>
  <c r="M36" i="113"/>
  <c r="O149" i="107"/>
  <c r="O148" i="107"/>
  <c r="O147" i="107"/>
  <c r="O146" i="107"/>
  <c r="P2284" i="118"/>
  <c r="S2284" i="118"/>
  <c r="T2284" i="118"/>
  <c r="V2284" i="118"/>
  <c r="W2284" i="118"/>
  <c r="P2280" i="118"/>
  <c r="P2281" i="118"/>
  <c r="P2282" i="118"/>
  <c r="P2283" i="118"/>
  <c r="S2280" i="118"/>
  <c r="S2281" i="118"/>
  <c r="S2282" i="118"/>
  <c r="S2283" i="118"/>
  <c r="T2280" i="118"/>
  <c r="T2281" i="118"/>
  <c r="T2282" i="118"/>
  <c r="T2283" i="118"/>
  <c r="V2280" i="118"/>
  <c r="V2281" i="118"/>
  <c r="V2282" i="118"/>
  <c r="V2283" i="118"/>
  <c r="W2280" i="118"/>
  <c r="W2281" i="118"/>
  <c r="W2282" i="118"/>
  <c r="W2283" i="118"/>
  <c r="P2276" i="118"/>
  <c r="P2277" i="118"/>
  <c r="P2278" i="118"/>
  <c r="P2279" i="118"/>
  <c r="S2276" i="118"/>
  <c r="S2277" i="118"/>
  <c r="S2278" i="118"/>
  <c r="S2279" i="118"/>
  <c r="T2276" i="118"/>
  <c r="T2277" i="118"/>
  <c r="T2278" i="118"/>
  <c r="T2279" i="118"/>
  <c r="V2276" i="118"/>
  <c r="V2277" i="118"/>
  <c r="V2278" i="118"/>
  <c r="V2279" i="118"/>
  <c r="W2276" i="118"/>
  <c r="W2277" i="118"/>
  <c r="W2278" i="118"/>
  <c r="W2279" i="118"/>
  <c r="J36" i="113" l="1"/>
  <c r="R36" i="113" s="1"/>
  <c r="N36" i="113"/>
  <c r="U2284" i="118"/>
  <c r="U2280" i="118"/>
  <c r="U2276" i="118"/>
  <c r="U2281" i="118"/>
  <c r="U2283" i="118"/>
  <c r="U2282" i="118"/>
  <c r="U2279" i="118"/>
  <c r="U2277" i="118"/>
  <c r="U2278" i="118"/>
  <c r="P2272" i="118"/>
  <c r="P2273" i="118"/>
  <c r="P2274" i="118"/>
  <c r="P2275" i="118"/>
  <c r="S2272" i="118"/>
  <c r="S2273" i="118"/>
  <c r="S2274" i="118"/>
  <c r="S2275" i="118"/>
  <c r="T2272" i="118"/>
  <c r="T2273" i="118"/>
  <c r="T2274" i="118"/>
  <c r="T2275" i="118"/>
  <c r="V2272" i="118"/>
  <c r="V2273" i="118"/>
  <c r="V2274" i="118"/>
  <c r="V2275" i="118"/>
  <c r="W2272" i="118"/>
  <c r="W2273" i="118"/>
  <c r="W2274" i="118"/>
  <c r="W2275" i="118"/>
  <c r="P2268" i="118"/>
  <c r="P2269" i="118"/>
  <c r="P2270" i="118"/>
  <c r="P2271" i="118"/>
  <c r="S2268" i="118"/>
  <c r="S2269" i="118"/>
  <c r="S2270" i="118"/>
  <c r="S2271" i="118"/>
  <c r="T2268" i="118"/>
  <c r="T2269" i="118"/>
  <c r="T2270" i="118"/>
  <c r="T2271" i="118"/>
  <c r="V2268" i="118"/>
  <c r="V2269" i="118"/>
  <c r="V2270" i="118"/>
  <c r="V2271" i="118"/>
  <c r="W2268" i="118"/>
  <c r="W2269" i="118"/>
  <c r="W2270" i="118"/>
  <c r="W2271" i="118"/>
  <c r="U2273" i="118" l="1"/>
  <c r="U2275" i="118"/>
  <c r="U2274" i="118"/>
  <c r="U2270" i="118"/>
  <c r="U2272" i="118"/>
  <c r="U2271" i="118"/>
  <c r="U2269" i="118"/>
  <c r="U2268" i="118"/>
  <c r="P2267" i="118"/>
  <c r="S2267" i="118"/>
  <c r="T2267" i="118"/>
  <c r="V2267" i="118"/>
  <c r="W2267" i="118"/>
  <c r="U2267" i="118" l="1"/>
  <c r="P2257" i="118"/>
  <c r="P2258" i="118"/>
  <c r="P2259" i="118"/>
  <c r="P2260" i="118"/>
  <c r="P2261" i="118"/>
  <c r="P2262" i="118"/>
  <c r="P2263" i="118"/>
  <c r="P2264" i="118"/>
  <c r="P2265" i="118"/>
  <c r="P2266" i="118"/>
  <c r="S2257" i="118"/>
  <c r="S2258" i="118"/>
  <c r="S2259" i="118"/>
  <c r="S2260" i="118"/>
  <c r="S2261" i="118"/>
  <c r="S2262" i="118"/>
  <c r="S2263" i="118"/>
  <c r="S2264" i="118"/>
  <c r="S2265" i="118"/>
  <c r="S2266" i="118"/>
  <c r="T2257" i="118"/>
  <c r="T2258" i="118"/>
  <c r="T2259" i="118"/>
  <c r="T2260" i="118"/>
  <c r="T2261" i="118"/>
  <c r="T2262" i="118"/>
  <c r="T2263" i="118"/>
  <c r="T2264" i="118"/>
  <c r="T2265" i="118"/>
  <c r="T2266" i="118"/>
  <c r="V2257" i="118"/>
  <c r="V2258" i="118"/>
  <c r="V2259" i="118"/>
  <c r="V2260" i="118"/>
  <c r="V2261" i="118"/>
  <c r="V2262" i="118"/>
  <c r="V2263" i="118"/>
  <c r="V2264" i="118"/>
  <c r="V2265" i="118"/>
  <c r="V2266" i="118"/>
  <c r="W2257" i="118"/>
  <c r="W2258" i="118"/>
  <c r="W2259" i="118"/>
  <c r="W2260" i="118"/>
  <c r="W2261" i="118"/>
  <c r="W2262" i="118"/>
  <c r="W2263" i="118"/>
  <c r="W2264" i="118"/>
  <c r="W2265" i="118"/>
  <c r="W2266" i="118"/>
  <c r="P2253" i="118"/>
  <c r="P2254" i="118"/>
  <c r="P2255" i="118"/>
  <c r="P2256" i="118"/>
  <c r="S2253" i="118"/>
  <c r="S2254" i="118"/>
  <c r="S2255" i="118"/>
  <c r="S2256" i="118"/>
  <c r="T2253" i="118"/>
  <c r="T2254" i="118"/>
  <c r="T2255" i="118"/>
  <c r="T2256" i="118"/>
  <c r="V2253" i="118"/>
  <c r="V2254" i="118"/>
  <c r="V2255" i="118"/>
  <c r="V2256" i="118"/>
  <c r="W2253" i="118"/>
  <c r="W2254" i="118"/>
  <c r="W2255" i="118"/>
  <c r="W2256" i="118"/>
  <c r="P2247" i="118"/>
  <c r="P2248" i="118"/>
  <c r="P2249" i="118"/>
  <c r="P2250" i="118"/>
  <c r="P2251" i="118"/>
  <c r="P2252" i="118"/>
  <c r="S2247" i="118"/>
  <c r="S2248" i="118"/>
  <c r="S2249" i="118"/>
  <c r="S2250" i="118"/>
  <c r="S2251" i="118"/>
  <c r="S2252" i="118"/>
  <c r="T2247" i="118"/>
  <c r="T2248" i="118"/>
  <c r="T2249" i="118"/>
  <c r="T2250" i="118"/>
  <c r="T2251" i="118"/>
  <c r="T2252" i="118"/>
  <c r="V2247" i="118"/>
  <c r="V2248" i="118"/>
  <c r="V2249" i="118"/>
  <c r="V2250" i="118"/>
  <c r="V2251" i="118"/>
  <c r="V2252" i="118"/>
  <c r="W2247" i="118"/>
  <c r="W2248" i="118"/>
  <c r="W2249" i="118"/>
  <c r="W2250" i="118"/>
  <c r="W2251" i="118"/>
  <c r="W2252" i="118"/>
  <c r="P2245" i="118"/>
  <c r="P2246" i="118"/>
  <c r="S2245" i="118"/>
  <c r="S2246" i="118"/>
  <c r="T2245" i="118"/>
  <c r="T2246" i="118"/>
  <c r="V2245" i="118"/>
  <c r="V2246" i="118"/>
  <c r="W2245" i="118"/>
  <c r="W2246" i="118"/>
  <c r="P2238" i="118"/>
  <c r="P2239" i="118"/>
  <c r="P2240" i="118"/>
  <c r="P2241" i="118"/>
  <c r="P2242" i="118"/>
  <c r="P2243" i="118"/>
  <c r="P2244" i="118"/>
  <c r="S2238" i="118"/>
  <c r="S2239" i="118"/>
  <c r="S2240" i="118"/>
  <c r="S2241" i="118"/>
  <c r="S2242" i="118"/>
  <c r="S2243" i="118"/>
  <c r="S2244" i="118"/>
  <c r="T2238" i="118"/>
  <c r="T2239" i="118"/>
  <c r="T2240" i="118"/>
  <c r="T2241" i="118"/>
  <c r="T2242" i="118"/>
  <c r="T2243" i="118"/>
  <c r="T2244" i="118"/>
  <c r="V2238" i="118"/>
  <c r="V2239" i="118"/>
  <c r="V2240" i="118"/>
  <c r="V2241" i="118"/>
  <c r="V2242" i="118"/>
  <c r="V2243" i="118"/>
  <c r="V2244" i="118"/>
  <c r="W2238" i="118"/>
  <c r="W2239" i="118"/>
  <c r="W2240" i="118"/>
  <c r="W2241" i="118"/>
  <c r="W2242" i="118"/>
  <c r="W2243" i="118"/>
  <c r="W2244" i="118"/>
  <c r="P2237" i="118"/>
  <c r="S2237" i="118"/>
  <c r="T2237" i="118"/>
  <c r="V2237" i="118"/>
  <c r="W2237" i="118"/>
  <c r="P2236" i="118"/>
  <c r="S2236" i="118"/>
  <c r="T2236" i="118"/>
  <c r="V2236" i="118"/>
  <c r="W2236" i="118"/>
  <c r="P2234" i="118"/>
  <c r="P2235" i="118"/>
  <c r="S2234" i="118"/>
  <c r="S2235" i="118"/>
  <c r="T2234" i="118"/>
  <c r="T2235" i="118"/>
  <c r="V2234" i="118"/>
  <c r="V2235" i="118"/>
  <c r="W2234" i="118"/>
  <c r="W2235" i="118"/>
  <c r="U2265" i="118" l="1"/>
  <c r="U2264" i="118"/>
  <c r="U2263" i="118"/>
  <c r="U2257" i="118"/>
  <c r="U2261" i="118"/>
  <c r="U2259" i="118"/>
  <c r="U2260" i="118"/>
  <c r="U2258" i="118"/>
  <c r="U2262" i="118"/>
  <c r="U2266" i="118"/>
  <c r="U2236" i="118"/>
  <c r="U2249" i="118"/>
  <c r="U2253" i="118"/>
  <c r="U2239" i="118"/>
  <c r="U2248" i="118"/>
  <c r="U2247" i="118"/>
  <c r="U2252" i="118"/>
  <c r="U2256" i="118"/>
  <c r="U2251" i="118"/>
  <c r="U2255" i="118"/>
  <c r="U2250" i="118"/>
  <c r="U2254" i="118"/>
  <c r="U2240" i="118"/>
  <c r="U2246" i="118"/>
  <c r="U2242" i="118"/>
  <c r="U2241" i="118"/>
  <c r="U2244" i="118"/>
  <c r="U2238" i="118"/>
  <c r="U2245" i="118"/>
  <c r="U2237" i="118"/>
  <c r="U2243" i="118"/>
  <c r="U2235" i="118"/>
  <c r="U2234" i="118"/>
  <c r="P2231" i="118" l="1"/>
  <c r="P2232" i="118"/>
  <c r="P2233" i="118"/>
  <c r="S2231" i="118"/>
  <c r="S2232" i="118"/>
  <c r="S2233" i="118"/>
  <c r="T2231" i="118"/>
  <c r="T2232" i="118"/>
  <c r="T2233" i="118"/>
  <c r="V2231" i="118"/>
  <c r="V2232" i="118"/>
  <c r="V2233" i="118"/>
  <c r="W2231" i="118"/>
  <c r="W2232" i="118"/>
  <c r="W2233" i="118"/>
  <c r="P2230" i="118"/>
  <c r="S2230" i="118"/>
  <c r="T2230" i="118"/>
  <c r="V2230" i="118"/>
  <c r="W2230" i="118"/>
  <c r="U2231" i="118" l="1"/>
  <c r="U2232" i="118"/>
  <c r="U2233" i="118"/>
  <c r="U2230" i="118"/>
  <c r="P2229" i="118"/>
  <c r="S2229" i="118"/>
  <c r="T2229" i="118"/>
  <c r="V2229" i="118"/>
  <c r="W2229" i="118"/>
  <c r="U2229" i="118" l="1"/>
  <c r="P2221" i="118"/>
  <c r="P2222" i="118"/>
  <c r="P2223" i="118"/>
  <c r="P2224" i="118"/>
  <c r="P2225" i="118"/>
  <c r="P2226" i="118"/>
  <c r="P2227" i="118"/>
  <c r="P2228" i="118"/>
  <c r="S2221" i="118"/>
  <c r="S2222" i="118"/>
  <c r="S2223" i="118"/>
  <c r="S2224" i="118"/>
  <c r="S2225" i="118"/>
  <c r="S2226" i="118"/>
  <c r="S2227" i="118"/>
  <c r="S2228" i="118"/>
  <c r="T2221" i="118"/>
  <c r="T2222" i="118"/>
  <c r="T2223" i="118"/>
  <c r="T2224" i="118"/>
  <c r="T2225" i="118"/>
  <c r="T2226" i="118"/>
  <c r="T2227" i="118"/>
  <c r="T2228" i="118"/>
  <c r="V2221" i="118"/>
  <c r="V2222" i="118"/>
  <c r="V2223" i="118"/>
  <c r="V2224" i="118"/>
  <c r="V2225" i="118"/>
  <c r="V2226" i="118"/>
  <c r="V2227" i="118"/>
  <c r="V2228" i="118"/>
  <c r="W2221" i="118"/>
  <c r="W2222" i="118"/>
  <c r="W2223" i="118"/>
  <c r="W2224" i="118"/>
  <c r="W2225" i="118"/>
  <c r="W2226" i="118"/>
  <c r="W2227" i="118"/>
  <c r="W2228" i="118"/>
  <c r="P2220" i="118"/>
  <c r="S2220" i="118"/>
  <c r="T2220" i="118"/>
  <c r="V2220" i="118"/>
  <c r="W2220" i="118"/>
  <c r="P2210" i="118"/>
  <c r="P2214" i="118"/>
  <c r="P2215" i="118"/>
  <c r="P2216" i="118"/>
  <c r="P2217" i="118"/>
  <c r="S2214" i="118"/>
  <c r="S2215" i="118"/>
  <c r="S2216" i="118"/>
  <c r="S2217" i="118"/>
  <c r="T2214" i="118"/>
  <c r="T2215" i="118"/>
  <c r="T2216" i="118"/>
  <c r="T2217" i="118"/>
  <c r="V2214" i="118"/>
  <c r="V2215" i="118"/>
  <c r="V2216" i="118"/>
  <c r="V2217" i="118"/>
  <c r="W2214" i="118"/>
  <c r="W2215" i="118"/>
  <c r="W2216" i="118"/>
  <c r="W2217" i="118"/>
  <c r="P2211" i="118"/>
  <c r="P2212" i="118"/>
  <c r="P2213" i="118"/>
  <c r="S2210" i="118"/>
  <c r="S2211" i="118"/>
  <c r="S2212" i="118"/>
  <c r="S2213" i="118"/>
  <c r="T2210" i="118"/>
  <c r="T2211" i="118"/>
  <c r="T2212" i="118"/>
  <c r="T2213" i="118"/>
  <c r="V2210" i="118"/>
  <c r="V2211" i="118"/>
  <c r="V2212" i="118"/>
  <c r="V2213" i="118"/>
  <c r="W2210" i="118"/>
  <c r="W2211" i="118"/>
  <c r="W2212" i="118"/>
  <c r="W2213" i="118"/>
  <c r="U2225" i="118" l="1"/>
  <c r="U2224" i="118"/>
  <c r="U2223" i="118"/>
  <c r="U2222" i="118"/>
  <c r="U2221" i="118"/>
  <c r="U2228" i="118"/>
  <c r="U2227" i="118"/>
  <c r="U2226" i="118"/>
  <c r="U2220" i="118"/>
  <c r="U2217" i="118"/>
  <c r="U2214" i="118"/>
  <c r="U2216" i="118"/>
  <c r="U2215" i="118"/>
  <c r="U2213" i="118"/>
  <c r="U2212" i="118"/>
  <c r="U2210" i="118"/>
  <c r="U2211" i="118"/>
  <c r="P2205" i="118"/>
  <c r="P2206" i="118"/>
  <c r="P2207" i="118"/>
  <c r="P2208" i="118"/>
  <c r="P2209" i="118"/>
  <c r="S2205" i="118"/>
  <c r="S2206" i="118"/>
  <c r="S2207" i="118"/>
  <c r="S2208" i="118"/>
  <c r="S2209" i="118"/>
  <c r="T2205" i="118"/>
  <c r="T2206" i="118"/>
  <c r="T2207" i="118"/>
  <c r="T2208" i="118"/>
  <c r="T2209" i="118"/>
  <c r="V2205" i="118"/>
  <c r="V2206" i="118"/>
  <c r="V2207" i="118"/>
  <c r="V2208" i="118"/>
  <c r="V2209" i="118"/>
  <c r="W2205" i="118"/>
  <c r="W2206" i="118"/>
  <c r="W2207" i="118"/>
  <c r="W2208" i="118"/>
  <c r="W2209" i="118"/>
  <c r="P2201" i="118"/>
  <c r="P2202" i="118"/>
  <c r="P2203" i="118"/>
  <c r="P2204" i="118"/>
  <c r="S2201" i="118"/>
  <c r="S2202" i="118"/>
  <c r="S2203" i="118"/>
  <c r="S2204" i="118"/>
  <c r="T2201" i="118"/>
  <c r="T2202" i="118"/>
  <c r="T2203" i="118"/>
  <c r="T2204" i="118"/>
  <c r="V2201" i="118"/>
  <c r="V2202" i="118"/>
  <c r="V2203" i="118"/>
  <c r="V2204" i="118"/>
  <c r="W2201" i="118"/>
  <c r="W2202" i="118"/>
  <c r="W2203" i="118"/>
  <c r="W2204" i="118"/>
  <c r="P2200" i="118"/>
  <c r="S2200" i="118"/>
  <c r="T2200" i="118"/>
  <c r="V2200" i="118"/>
  <c r="W2200" i="118"/>
  <c r="P2197" i="118"/>
  <c r="P2198" i="118"/>
  <c r="P2199" i="118"/>
  <c r="S2197" i="118"/>
  <c r="S2198" i="118"/>
  <c r="S2199" i="118"/>
  <c r="T2197" i="118"/>
  <c r="T2198" i="118"/>
  <c r="T2199" i="118"/>
  <c r="V2197" i="118"/>
  <c r="V2198" i="118"/>
  <c r="V2199" i="118"/>
  <c r="W2197" i="118"/>
  <c r="W2198" i="118"/>
  <c r="W2199" i="118"/>
  <c r="P2190" i="118"/>
  <c r="P2191" i="118"/>
  <c r="P2192" i="118"/>
  <c r="P2193" i="118"/>
  <c r="P2194" i="118"/>
  <c r="P2195" i="118"/>
  <c r="P2196" i="118"/>
  <c r="S2190" i="118"/>
  <c r="S2191" i="118"/>
  <c r="S2192" i="118"/>
  <c r="S2193" i="118"/>
  <c r="S2194" i="118"/>
  <c r="S2195" i="118"/>
  <c r="S2196" i="118"/>
  <c r="T2190" i="118"/>
  <c r="T2191" i="118"/>
  <c r="T2192" i="118"/>
  <c r="T2193" i="118"/>
  <c r="T2194" i="118"/>
  <c r="T2195" i="118"/>
  <c r="T2196" i="118"/>
  <c r="V2190" i="118"/>
  <c r="V2191" i="118"/>
  <c r="V2192" i="118"/>
  <c r="V2193" i="118"/>
  <c r="V2194" i="118"/>
  <c r="V2195" i="118"/>
  <c r="V2196" i="118"/>
  <c r="W2190" i="118"/>
  <c r="W2191" i="118"/>
  <c r="W2192" i="118"/>
  <c r="W2193" i="118"/>
  <c r="W2194" i="118"/>
  <c r="W2195" i="118"/>
  <c r="W2196" i="118"/>
  <c r="P2180" i="118"/>
  <c r="P2181" i="118"/>
  <c r="P2182" i="118"/>
  <c r="P2183" i="118"/>
  <c r="P2184" i="118"/>
  <c r="P2185" i="118"/>
  <c r="P2186" i="118"/>
  <c r="P2187" i="118"/>
  <c r="P2188" i="118"/>
  <c r="P2189" i="118"/>
  <c r="S2180" i="118"/>
  <c r="S2181" i="118"/>
  <c r="S2182" i="118"/>
  <c r="S2183" i="118"/>
  <c r="S2184" i="118"/>
  <c r="S2185" i="118"/>
  <c r="S2186" i="118"/>
  <c r="S2187" i="118"/>
  <c r="S2188" i="118"/>
  <c r="S2189" i="118"/>
  <c r="T2180" i="118"/>
  <c r="T2181" i="118"/>
  <c r="T2182" i="118"/>
  <c r="T2183" i="118"/>
  <c r="T2184" i="118"/>
  <c r="T2185" i="118"/>
  <c r="T2186" i="118"/>
  <c r="T2187" i="118"/>
  <c r="T2188" i="118"/>
  <c r="T2189" i="118"/>
  <c r="V2180" i="118"/>
  <c r="V2181" i="118"/>
  <c r="V2182" i="118"/>
  <c r="V2183" i="118"/>
  <c r="V2184" i="118"/>
  <c r="V2185" i="118"/>
  <c r="V2186" i="118"/>
  <c r="V2187" i="118"/>
  <c r="V2188" i="118"/>
  <c r="V2189" i="118"/>
  <c r="W2180" i="118"/>
  <c r="W2181" i="118"/>
  <c r="W2182" i="118"/>
  <c r="W2183" i="118"/>
  <c r="W2184" i="118"/>
  <c r="W2185" i="118"/>
  <c r="W2186" i="118"/>
  <c r="W2187" i="118"/>
  <c r="W2188" i="118"/>
  <c r="W2189" i="118"/>
  <c r="P2178" i="118"/>
  <c r="P2179" i="118"/>
  <c r="S2178" i="118"/>
  <c r="S2179" i="118"/>
  <c r="T2178" i="118"/>
  <c r="T2179" i="118"/>
  <c r="V2178" i="118"/>
  <c r="V2179" i="118"/>
  <c r="W2178" i="118"/>
  <c r="W2179" i="118"/>
  <c r="A35" i="113"/>
  <c r="B35" i="113"/>
  <c r="I35" i="113"/>
  <c r="J35" i="113" s="1"/>
  <c r="R35" i="113" s="1"/>
  <c r="M35" i="113"/>
  <c r="N35" i="113"/>
  <c r="U2200" i="118" l="1"/>
  <c r="U2202" i="118"/>
  <c r="U2206" i="118"/>
  <c r="U2201" i="118"/>
  <c r="U2205" i="118"/>
  <c r="U2209" i="118"/>
  <c r="U2208" i="118"/>
  <c r="U2207" i="118"/>
  <c r="U2178" i="118"/>
  <c r="U2204" i="118"/>
  <c r="U2186" i="118"/>
  <c r="U2203" i="118"/>
  <c r="U2199" i="118"/>
  <c r="U2198" i="118"/>
  <c r="U2197" i="118"/>
  <c r="U2185" i="118"/>
  <c r="U2194" i="118"/>
  <c r="U2191" i="118"/>
  <c r="U2190" i="118"/>
  <c r="U2193" i="118"/>
  <c r="U2192" i="118"/>
  <c r="U2195" i="118"/>
  <c r="U2187" i="118"/>
  <c r="U2196" i="118"/>
  <c r="U2184" i="118"/>
  <c r="U2181" i="118"/>
  <c r="U2180" i="118"/>
  <c r="U2183" i="118"/>
  <c r="U2182" i="118"/>
  <c r="U2189" i="118"/>
  <c r="U2188" i="118"/>
  <c r="U2179" i="118"/>
  <c r="A34" i="113"/>
  <c r="B34" i="113"/>
  <c r="I34" i="113"/>
  <c r="L34" i="113"/>
  <c r="N34" i="113" s="1"/>
  <c r="M34" i="113"/>
  <c r="P2176" i="118"/>
  <c r="P2177" i="118"/>
  <c r="S2176" i="118"/>
  <c r="S2177" i="118"/>
  <c r="T2176" i="118"/>
  <c r="T2177" i="118"/>
  <c r="V2176" i="118"/>
  <c r="V2177" i="118"/>
  <c r="W2176" i="118"/>
  <c r="W2177" i="118"/>
  <c r="P2175" i="118"/>
  <c r="S2175" i="118"/>
  <c r="T2175" i="118"/>
  <c r="V2175" i="118"/>
  <c r="W2175" i="118"/>
  <c r="P2173" i="118"/>
  <c r="P2174" i="118"/>
  <c r="S2173" i="118"/>
  <c r="S2174" i="118"/>
  <c r="T2173" i="118"/>
  <c r="T2174" i="118"/>
  <c r="V2173" i="118"/>
  <c r="V2174" i="118"/>
  <c r="W2173" i="118"/>
  <c r="W2174" i="118"/>
  <c r="J34" i="113" l="1"/>
  <c r="R34" i="113" s="1"/>
  <c r="U2176" i="118"/>
  <c r="U2174" i="118"/>
  <c r="U2173" i="118"/>
  <c r="U2177" i="118"/>
  <c r="U2175" i="118"/>
  <c r="P2172" i="118"/>
  <c r="S2172" i="118"/>
  <c r="T2172" i="118"/>
  <c r="V2172" i="118"/>
  <c r="W2172" i="118"/>
  <c r="P2166" i="118"/>
  <c r="P2167" i="118"/>
  <c r="P2168" i="118"/>
  <c r="P2169" i="118"/>
  <c r="P2170" i="118"/>
  <c r="P2171" i="118"/>
  <c r="S2166" i="118"/>
  <c r="S2167" i="118"/>
  <c r="S2168" i="118"/>
  <c r="S2169" i="118"/>
  <c r="S2170" i="118"/>
  <c r="S2171" i="118"/>
  <c r="T2166" i="118"/>
  <c r="T2167" i="118"/>
  <c r="T2168" i="118"/>
  <c r="T2169" i="118"/>
  <c r="T2170" i="118"/>
  <c r="T2171" i="118"/>
  <c r="V2166" i="118"/>
  <c r="V2167" i="118"/>
  <c r="V2168" i="118"/>
  <c r="V2169" i="118"/>
  <c r="V2170" i="118"/>
  <c r="V2171" i="118"/>
  <c r="W2166" i="118"/>
  <c r="W2167" i="118"/>
  <c r="W2168" i="118"/>
  <c r="W2169" i="118"/>
  <c r="W2170" i="118"/>
  <c r="W2171" i="118"/>
  <c r="P2162" i="118"/>
  <c r="P2163" i="118"/>
  <c r="P2164" i="118"/>
  <c r="P2165" i="118"/>
  <c r="S2162" i="118"/>
  <c r="S2163" i="118"/>
  <c r="S2164" i="118"/>
  <c r="S2165" i="118"/>
  <c r="T2162" i="118"/>
  <c r="T2163" i="118"/>
  <c r="T2164" i="118"/>
  <c r="T2165" i="118"/>
  <c r="V2162" i="118"/>
  <c r="V2163" i="118"/>
  <c r="V2164" i="118"/>
  <c r="V2165" i="118"/>
  <c r="W2162" i="118"/>
  <c r="W2163" i="118"/>
  <c r="W2164" i="118"/>
  <c r="W2165" i="118"/>
  <c r="P2160" i="118"/>
  <c r="P2161" i="118"/>
  <c r="S2160" i="118"/>
  <c r="S2161" i="118"/>
  <c r="T2160" i="118"/>
  <c r="T2161" i="118"/>
  <c r="V2160" i="118"/>
  <c r="V2161" i="118"/>
  <c r="W2160" i="118"/>
  <c r="W2161" i="118"/>
  <c r="P2159" i="118"/>
  <c r="S2159" i="118"/>
  <c r="T2159" i="118"/>
  <c r="V2159" i="118"/>
  <c r="W2159" i="118"/>
  <c r="P2158" i="118"/>
  <c r="S2158" i="118"/>
  <c r="T2158" i="118"/>
  <c r="V2158" i="118"/>
  <c r="W2158" i="118"/>
  <c r="P2156" i="118"/>
  <c r="P2157" i="118"/>
  <c r="S2156" i="118"/>
  <c r="S2157" i="118"/>
  <c r="T2156" i="118"/>
  <c r="T2157" i="118"/>
  <c r="V2156" i="118"/>
  <c r="V2157" i="118"/>
  <c r="W2156" i="118"/>
  <c r="W2157" i="118"/>
  <c r="P2149" i="118"/>
  <c r="P2150" i="118"/>
  <c r="P2151" i="118"/>
  <c r="P2152" i="118"/>
  <c r="P2153" i="118"/>
  <c r="P2154" i="118"/>
  <c r="P2155" i="118"/>
  <c r="S2149" i="118"/>
  <c r="S2150" i="118"/>
  <c r="S2151" i="118"/>
  <c r="S2152" i="118"/>
  <c r="S2153" i="118"/>
  <c r="S2154" i="118"/>
  <c r="S2155" i="118"/>
  <c r="T2149" i="118"/>
  <c r="T2150" i="118"/>
  <c r="T2151" i="118"/>
  <c r="T2152" i="118"/>
  <c r="T2153" i="118"/>
  <c r="T2154" i="118"/>
  <c r="T2155" i="118"/>
  <c r="V2149" i="118"/>
  <c r="V2150" i="118"/>
  <c r="V2151" i="118"/>
  <c r="V2152" i="118"/>
  <c r="V2153" i="118"/>
  <c r="V2154" i="118"/>
  <c r="V2155" i="118"/>
  <c r="W2149" i="118"/>
  <c r="W2150" i="118"/>
  <c r="W2151" i="118"/>
  <c r="W2152" i="118"/>
  <c r="W2153" i="118"/>
  <c r="W2154" i="118"/>
  <c r="W2155" i="118"/>
  <c r="U2172" i="118" l="1"/>
  <c r="U2167" i="118"/>
  <c r="U2166" i="118"/>
  <c r="U2171" i="118"/>
  <c r="U2170" i="118"/>
  <c r="U2169" i="118"/>
  <c r="U2168" i="118"/>
  <c r="U2160" i="118"/>
  <c r="U2163" i="118"/>
  <c r="U2162" i="118"/>
  <c r="U2165" i="118"/>
  <c r="U2164" i="118"/>
  <c r="U2161" i="118"/>
  <c r="U2158" i="118"/>
  <c r="U2159" i="118"/>
  <c r="U2150" i="118"/>
  <c r="U2151" i="118"/>
  <c r="U2153" i="118"/>
  <c r="U2152" i="118"/>
  <c r="U2157" i="118"/>
  <c r="U2156" i="118"/>
  <c r="U2154" i="118"/>
  <c r="U2155" i="118"/>
  <c r="U2149" i="118"/>
  <c r="P2148" i="118"/>
  <c r="S2148" i="118"/>
  <c r="T2148" i="118"/>
  <c r="V2148" i="118"/>
  <c r="W2148" i="118"/>
  <c r="P2147" i="118"/>
  <c r="S2147" i="118"/>
  <c r="T2147" i="118"/>
  <c r="V2147" i="118"/>
  <c r="W2147" i="118"/>
  <c r="P2141" i="118"/>
  <c r="P2142" i="118"/>
  <c r="P2143" i="118"/>
  <c r="P2144" i="118"/>
  <c r="P2145" i="118"/>
  <c r="P2146" i="118"/>
  <c r="S2141" i="118"/>
  <c r="S2142" i="118"/>
  <c r="S2143" i="118"/>
  <c r="S2144" i="118"/>
  <c r="S2145" i="118"/>
  <c r="S2146" i="118"/>
  <c r="T2141" i="118"/>
  <c r="T2142" i="118"/>
  <c r="T2143" i="118"/>
  <c r="T2144" i="118"/>
  <c r="T2145" i="118"/>
  <c r="T2146" i="118"/>
  <c r="V2141" i="118"/>
  <c r="V2142" i="118"/>
  <c r="V2143" i="118"/>
  <c r="V2144" i="118"/>
  <c r="V2145" i="118"/>
  <c r="V2146" i="118"/>
  <c r="W2141" i="118"/>
  <c r="W2142" i="118"/>
  <c r="W2143" i="118"/>
  <c r="W2144" i="118"/>
  <c r="W2145" i="118"/>
  <c r="W2146" i="118"/>
  <c r="P2139" i="118"/>
  <c r="P2140" i="118"/>
  <c r="S2139" i="118"/>
  <c r="S2140" i="118"/>
  <c r="T2139" i="118"/>
  <c r="T2140" i="118"/>
  <c r="V2139" i="118"/>
  <c r="V2140" i="118"/>
  <c r="W2139" i="118"/>
  <c r="W2140" i="118"/>
  <c r="P2138" i="118"/>
  <c r="S2138" i="118"/>
  <c r="T2138" i="118"/>
  <c r="V2138" i="118"/>
  <c r="W2138" i="118"/>
  <c r="P2134" i="118"/>
  <c r="P2135" i="118"/>
  <c r="P2136" i="118"/>
  <c r="P2137" i="118"/>
  <c r="S2134" i="118"/>
  <c r="S2135" i="118"/>
  <c r="S2136" i="118"/>
  <c r="S2137" i="118"/>
  <c r="T2134" i="118"/>
  <c r="T2135" i="118"/>
  <c r="T2136" i="118"/>
  <c r="T2137" i="118"/>
  <c r="V2134" i="118"/>
  <c r="V2135" i="118"/>
  <c r="V2136" i="118"/>
  <c r="V2137" i="118"/>
  <c r="W2134" i="118"/>
  <c r="W2135" i="118"/>
  <c r="W2136" i="118"/>
  <c r="W2137" i="118"/>
  <c r="P2133" i="118"/>
  <c r="S2133" i="118"/>
  <c r="T2133" i="118"/>
  <c r="V2133" i="118"/>
  <c r="W2133" i="118"/>
  <c r="U2147" i="118" l="1"/>
  <c r="U2148" i="118"/>
  <c r="U2145" i="118"/>
  <c r="U2144" i="118"/>
  <c r="U2146" i="118"/>
  <c r="U2143" i="118"/>
  <c r="U2142" i="118"/>
  <c r="U2140" i="118"/>
  <c r="U2139" i="118"/>
  <c r="U2141" i="118"/>
  <c r="U2134" i="118"/>
  <c r="U2138" i="118"/>
  <c r="U2136" i="118"/>
  <c r="U2135" i="118"/>
  <c r="U2137" i="118"/>
  <c r="U2133" i="118"/>
  <c r="P2132" i="118"/>
  <c r="S2132" i="118"/>
  <c r="T2132" i="118"/>
  <c r="V2132" i="118"/>
  <c r="W2132" i="118"/>
  <c r="P2131" i="118"/>
  <c r="S2131" i="118"/>
  <c r="T2131" i="118"/>
  <c r="V2131" i="118"/>
  <c r="W2131" i="118"/>
  <c r="U2131" i="118" l="1"/>
  <c r="U2132" i="118"/>
  <c r="P2127" i="118" l="1"/>
  <c r="P2128" i="118"/>
  <c r="P2129" i="118"/>
  <c r="P2130" i="118"/>
  <c r="S2127" i="118"/>
  <c r="S2128" i="118"/>
  <c r="S2129" i="118"/>
  <c r="S2130" i="118"/>
  <c r="T2127" i="118"/>
  <c r="T2128" i="118"/>
  <c r="T2129" i="118"/>
  <c r="T2130" i="118"/>
  <c r="V2127" i="118"/>
  <c r="V2128" i="118"/>
  <c r="V2129" i="118"/>
  <c r="V2130" i="118"/>
  <c r="W2127" i="118"/>
  <c r="W2128" i="118"/>
  <c r="W2129" i="118"/>
  <c r="W2130" i="118"/>
  <c r="U2129" i="118" l="1"/>
  <c r="U2127" i="118"/>
  <c r="U2130" i="118"/>
  <c r="U2128" i="118"/>
  <c r="P2125" i="118"/>
  <c r="P2126" i="118"/>
  <c r="S2125" i="118"/>
  <c r="S2126" i="118"/>
  <c r="T2125" i="118"/>
  <c r="T2126" i="118"/>
  <c r="V2125" i="118"/>
  <c r="V2126" i="118"/>
  <c r="W2125" i="118"/>
  <c r="W2126" i="118"/>
  <c r="U2125" i="118" l="1"/>
  <c r="U2126" i="118"/>
  <c r="P2124" i="118" l="1"/>
  <c r="S2124" i="118"/>
  <c r="T2124" i="118"/>
  <c r="V2124" i="118"/>
  <c r="W2124" i="118"/>
  <c r="U2124" i="118" l="1"/>
  <c r="P2123" i="118"/>
  <c r="S2123" i="118"/>
  <c r="T2123" i="118"/>
  <c r="V2123" i="118"/>
  <c r="W2123" i="118"/>
  <c r="P2122" i="118"/>
  <c r="S2122" i="118"/>
  <c r="T2122" i="118"/>
  <c r="V2122" i="118"/>
  <c r="W2122" i="118"/>
  <c r="P2121" i="118"/>
  <c r="S2121" i="118"/>
  <c r="T2121" i="118"/>
  <c r="V2121" i="118"/>
  <c r="W2121" i="118"/>
  <c r="U2121" i="118" l="1"/>
  <c r="U2123" i="118"/>
  <c r="U2122" i="118"/>
  <c r="P2120" i="118"/>
  <c r="S2120" i="118"/>
  <c r="T2120" i="118"/>
  <c r="V2120" i="118"/>
  <c r="W2120" i="118"/>
  <c r="P2119" i="118"/>
  <c r="S2119" i="118"/>
  <c r="T2119" i="118"/>
  <c r="V2119" i="118"/>
  <c r="W2119" i="118"/>
  <c r="P2118" i="118"/>
  <c r="S2118" i="118"/>
  <c r="T2118" i="118"/>
  <c r="V2118" i="118"/>
  <c r="W2118" i="118"/>
  <c r="P2117" i="118"/>
  <c r="S2117" i="118"/>
  <c r="T2117" i="118"/>
  <c r="V2117" i="118"/>
  <c r="W2117" i="118"/>
  <c r="U2119" i="118" l="1"/>
  <c r="U2120" i="118"/>
  <c r="U2118" i="118"/>
  <c r="U2117" i="118"/>
  <c r="P2112" i="118" l="1"/>
  <c r="P2113" i="118"/>
  <c r="P2114" i="118"/>
  <c r="P2115" i="118"/>
  <c r="P2116" i="118"/>
  <c r="S2112" i="118"/>
  <c r="S2113" i="118"/>
  <c r="S2114" i="118"/>
  <c r="S2115" i="118"/>
  <c r="S2116" i="118"/>
  <c r="T2112" i="118"/>
  <c r="T2113" i="118"/>
  <c r="T2114" i="118"/>
  <c r="T2115" i="118"/>
  <c r="T2116" i="118"/>
  <c r="V2112" i="118"/>
  <c r="V2113" i="118"/>
  <c r="V2114" i="118"/>
  <c r="V2115" i="118"/>
  <c r="V2116" i="118"/>
  <c r="W2112" i="118"/>
  <c r="W2113" i="118"/>
  <c r="W2114" i="118"/>
  <c r="W2115" i="118"/>
  <c r="W2116" i="118"/>
  <c r="U2116" i="118" l="1"/>
  <c r="U2114" i="118"/>
  <c r="U2115" i="118"/>
  <c r="U2113" i="118"/>
  <c r="U2112" i="118"/>
  <c r="P2110" i="118"/>
  <c r="P2111" i="118"/>
  <c r="S2110" i="118"/>
  <c r="S2111" i="118"/>
  <c r="T2110" i="118"/>
  <c r="T2111" i="118"/>
  <c r="V2110" i="118"/>
  <c r="V2111" i="118"/>
  <c r="W2110" i="118"/>
  <c r="W2111" i="118"/>
  <c r="U2111" i="118" l="1"/>
  <c r="U2110" i="118"/>
  <c r="P2109" i="118"/>
  <c r="S2109" i="118"/>
  <c r="T2109" i="118"/>
  <c r="V2109" i="118"/>
  <c r="W2109" i="118"/>
  <c r="U2109" i="118" l="1"/>
  <c r="P2108" i="118" l="1"/>
  <c r="S2108" i="118"/>
  <c r="T2108" i="118"/>
  <c r="V2108" i="118"/>
  <c r="W2108" i="118"/>
  <c r="U2108" i="118" l="1"/>
  <c r="P2107" i="118" l="1"/>
  <c r="S2107" i="118"/>
  <c r="T2107" i="118"/>
  <c r="V2107" i="118"/>
  <c r="W2107" i="118"/>
  <c r="P2106" i="118"/>
  <c r="S2106" i="118"/>
  <c r="T2106" i="118"/>
  <c r="V2106" i="118"/>
  <c r="W2106" i="118"/>
  <c r="P2102" i="118"/>
  <c r="P2103" i="118"/>
  <c r="P2104" i="118"/>
  <c r="P2105" i="118"/>
  <c r="S2102" i="118"/>
  <c r="S2103" i="118"/>
  <c r="S2104" i="118"/>
  <c r="S2105" i="118"/>
  <c r="T2102" i="118"/>
  <c r="T2103" i="118"/>
  <c r="T2104" i="118"/>
  <c r="T2105" i="118"/>
  <c r="V2102" i="118"/>
  <c r="V2103" i="118"/>
  <c r="V2104" i="118"/>
  <c r="V2105" i="118"/>
  <c r="W2102" i="118"/>
  <c r="W2103" i="118"/>
  <c r="W2104" i="118"/>
  <c r="W2105" i="118"/>
  <c r="P2101" i="118"/>
  <c r="S2101" i="118"/>
  <c r="T2101" i="118"/>
  <c r="V2101" i="118"/>
  <c r="W2101" i="118"/>
  <c r="P2098" i="118"/>
  <c r="P2099" i="118"/>
  <c r="P2100" i="118"/>
  <c r="S2098" i="118"/>
  <c r="S2099" i="118"/>
  <c r="S2100" i="118"/>
  <c r="T2098" i="118"/>
  <c r="T2099" i="118"/>
  <c r="T2100" i="118"/>
  <c r="V2098" i="118"/>
  <c r="V2099" i="118"/>
  <c r="V2100" i="118"/>
  <c r="W2098" i="118"/>
  <c r="W2099" i="118"/>
  <c r="W2100" i="118"/>
  <c r="P2097" i="118"/>
  <c r="S2097" i="118"/>
  <c r="T2097" i="118"/>
  <c r="V2097" i="118"/>
  <c r="W2097" i="118"/>
  <c r="P2096" i="118"/>
  <c r="S2096" i="118"/>
  <c r="T2096" i="118"/>
  <c r="V2096" i="118"/>
  <c r="W2096" i="118"/>
  <c r="P2092" i="118"/>
  <c r="P2093" i="118"/>
  <c r="P2094" i="118"/>
  <c r="P2095" i="118"/>
  <c r="S2092" i="118"/>
  <c r="S2093" i="118"/>
  <c r="S2094" i="118"/>
  <c r="S2095" i="118"/>
  <c r="T2092" i="118"/>
  <c r="T2093" i="118"/>
  <c r="T2094" i="118"/>
  <c r="T2095" i="118"/>
  <c r="V2092" i="118"/>
  <c r="V2093" i="118"/>
  <c r="V2094" i="118"/>
  <c r="V2095" i="118"/>
  <c r="W2092" i="118"/>
  <c r="W2093" i="118"/>
  <c r="W2094" i="118"/>
  <c r="W2095" i="118"/>
  <c r="P2090" i="118"/>
  <c r="P2091" i="118"/>
  <c r="S2090" i="118"/>
  <c r="S2091" i="118"/>
  <c r="T2090" i="118"/>
  <c r="T2091" i="118"/>
  <c r="V2090" i="118"/>
  <c r="V2091" i="118"/>
  <c r="W2090" i="118"/>
  <c r="W2091" i="118"/>
  <c r="U2096" i="118" l="1"/>
  <c r="U2107" i="118"/>
  <c r="U2106" i="118"/>
  <c r="U2103" i="118"/>
  <c r="U2102" i="118"/>
  <c r="U2104" i="118"/>
  <c r="U2105" i="118"/>
  <c r="U2098" i="118"/>
  <c r="U2101" i="118"/>
  <c r="U2099" i="118"/>
  <c r="U2100" i="118"/>
  <c r="U2097" i="118"/>
  <c r="U2092" i="118"/>
  <c r="U2093" i="118"/>
  <c r="U2095" i="118"/>
  <c r="U2094" i="118"/>
  <c r="U2091" i="118"/>
  <c r="U2090" i="118"/>
  <c r="P2089" i="118"/>
  <c r="S2089" i="118"/>
  <c r="T2089" i="118"/>
  <c r="V2089" i="118"/>
  <c r="W2089" i="118"/>
  <c r="P2088" i="118"/>
  <c r="S2088" i="118"/>
  <c r="T2088" i="118"/>
  <c r="V2088" i="118"/>
  <c r="W2088" i="118"/>
  <c r="P2087" i="118"/>
  <c r="S2087" i="118"/>
  <c r="T2087" i="118"/>
  <c r="V2087" i="118"/>
  <c r="W2087" i="118"/>
  <c r="P2086" i="118"/>
  <c r="S2086" i="118"/>
  <c r="T2086" i="118"/>
  <c r="V2086" i="118"/>
  <c r="W2086" i="118"/>
  <c r="P2085" i="118"/>
  <c r="S2085" i="118"/>
  <c r="T2085" i="118"/>
  <c r="V2085" i="118"/>
  <c r="W2085" i="118"/>
  <c r="P2084" i="118"/>
  <c r="S2084" i="118"/>
  <c r="T2084" i="118"/>
  <c r="V2084" i="118"/>
  <c r="W2084" i="118"/>
  <c r="P2083" i="118"/>
  <c r="S2083" i="118"/>
  <c r="T2083" i="118"/>
  <c r="V2083" i="118"/>
  <c r="W2083" i="118"/>
  <c r="P2075" i="118"/>
  <c r="P2076" i="118"/>
  <c r="P2077" i="118"/>
  <c r="P2078" i="118"/>
  <c r="P2079" i="118"/>
  <c r="P2080" i="118"/>
  <c r="P2081" i="118"/>
  <c r="P2082" i="118"/>
  <c r="S2075" i="118"/>
  <c r="S2076" i="118"/>
  <c r="S2077" i="118"/>
  <c r="S2078" i="118"/>
  <c r="S2079" i="118"/>
  <c r="S2080" i="118"/>
  <c r="S2081" i="118"/>
  <c r="S2082" i="118"/>
  <c r="T2075" i="118"/>
  <c r="T2076" i="118"/>
  <c r="T2077" i="118"/>
  <c r="T2078" i="118"/>
  <c r="T2079" i="118"/>
  <c r="T2080" i="118"/>
  <c r="T2081" i="118"/>
  <c r="T2082" i="118"/>
  <c r="V2075" i="118"/>
  <c r="V2076" i="118"/>
  <c r="V2077" i="118"/>
  <c r="V2078" i="118"/>
  <c r="V2079" i="118"/>
  <c r="V2080" i="118"/>
  <c r="V2081" i="118"/>
  <c r="V2082" i="118"/>
  <c r="W2075" i="118"/>
  <c r="W2076" i="118"/>
  <c r="W2077" i="118"/>
  <c r="W2078" i="118"/>
  <c r="W2079" i="118"/>
  <c r="W2080" i="118"/>
  <c r="W2081" i="118"/>
  <c r="W2082" i="118"/>
  <c r="U2087" i="118" l="1"/>
  <c r="U2089" i="118"/>
  <c r="U2085" i="118"/>
  <c r="U2078" i="118"/>
  <c r="U2076" i="118"/>
  <c r="U2084" i="118"/>
  <c r="U2086" i="118"/>
  <c r="U2088" i="118"/>
  <c r="U2083" i="118"/>
  <c r="U2082" i="118"/>
  <c r="U2081" i="118"/>
  <c r="U2080" i="118"/>
  <c r="U2079" i="118"/>
  <c r="U2077" i="118"/>
  <c r="U2075" i="118"/>
  <c r="P2074" i="118"/>
  <c r="S2074" i="118"/>
  <c r="T2074" i="118"/>
  <c r="V2074" i="118"/>
  <c r="W2074" i="118"/>
  <c r="U2074" i="118" l="1"/>
  <c r="P2040" i="118"/>
  <c r="P2041" i="118"/>
  <c r="P2042" i="118"/>
  <c r="P2043" i="118"/>
  <c r="P2044" i="118"/>
  <c r="P2045" i="118"/>
  <c r="P2046" i="118"/>
  <c r="P2047" i="118"/>
  <c r="P2048" i="118"/>
  <c r="P2049" i="118"/>
  <c r="P2050" i="118"/>
  <c r="P2051" i="118"/>
  <c r="P2052" i="118"/>
  <c r="P2053" i="118"/>
  <c r="P2054" i="118"/>
  <c r="P2055" i="118"/>
  <c r="P2056" i="118"/>
  <c r="P2057" i="118"/>
  <c r="P2058" i="118"/>
  <c r="P2059" i="118"/>
  <c r="P2060" i="118"/>
  <c r="P2061" i="118"/>
  <c r="P2062" i="118"/>
  <c r="P2063" i="118"/>
  <c r="P2064" i="118"/>
  <c r="P2065" i="118"/>
  <c r="P2066" i="118"/>
  <c r="P2067" i="118"/>
  <c r="P2068" i="118"/>
  <c r="P2069" i="118"/>
  <c r="P2070" i="118"/>
  <c r="P2071" i="118"/>
  <c r="P2072" i="118"/>
  <c r="P2073" i="118"/>
  <c r="S2040" i="118"/>
  <c r="S2041" i="118"/>
  <c r="S2042" i="118"/>
  <c r="S2043" i="118"/>
  <c r="S2044" i="118"/>
  <c r="S2045" i="118"/>
  <c r="S2046" i="118"/>
  <c r="S2047" i="118"/>
  <c r="S2048" i="118"/>
  <c r="S2049" i="118"/>
  <c r="S2050" i="118"/>
  <c r="S2051" i="118"/>
  <c r="S2052" i="118"/>
  <c r="S2053" i="118"/>
  <c r="S2054" i="118"/>
  <c r="S2055" i="118"/>
  <c r="S2056" i="118"/>
  <c r="S2057" i="118"/>
  <c r="S2058" i="118"/>
  <c r="S2059" i="118"/>
  <c r="S2060" i="118"/>
  <c r="S2061" i="118"/>
  <c r="S2062" i="118"/>
  <c r="S2063" i="118"/>
  <c r="S2064" i="118"/>
  <c r="S2065" i="118"/>
  <c r="S2066" i="118"/>
  <c r="S2067" i="118"/>
  <c r="S2068" i="118"/>
  <c r="S2069" i="118"/>
  <c r="S2070" i="118"/>
  <c r="S2071" i="118"/>
  <c r="S2072" i="118"/>
  <c r="S2073" i="118"/>
  <c r="T2040" i="118"/>
  <c r="T2041" i="118"/>
  <c r="T2042" i="118"/>
  <c r="T2043" i="118"/>
  <c r="T2044" i="118"/>
  <c r="T2045" i="118"/>
  <c r="T2046" i="118"/>
  <c r="T2047" i="118"/>
  <c r="T2048" i="118"/>
  <c r="T2049" i="118"/>
  <c r="T2050" i="118"/>
  <c r="T2051" i="118"/>
  <c r="T2052" i="118"/>
  <c r="T2053" i="118"/>
  <c r="T2054" i="118"/>
  <c r="T2055" i="118"/>
  <c r="T2056" i="118"/>
  <c r="T2057" i="118"/>
  <c r="T2058" i="118"/>
  <c r="T2059" i="118"/>
  <c r="T2060" i="118"/>
  <c r="T2061" i="118"/>
  <c r="T2062" i="118"/>
  <c r="T2063" i="118"/>
  <c r="T2064" i="118"/>
  <c r="T2065" i="118"/>
  <c r="T2066" i="118"/>
  <c r="T2067" i="118"/>
  <c r="T2068" i="118"/>
  <c r="T2069" i="118"/>
  <c r="T2070" i="118"/>
  <c r="T2071" i="118"/>
  <c r="T2072" i="118"/>
  <c r="T2073" i="118"/>
  <c r="V2040" i="118"/>
  <c r="V2041" i="118"/>
  <c r="V2042" i="118"/>
  <c r="V2043" i="118"/>
  <c r="V2044" i="118"/>
  <c r="V2045" i="118"/>
  <c r="V2046" i="118"/>
  <c r="V2047" i="118"/>
  <c r="V2048" i="118"/>
  <c r="V2049" i="118"/>
  <c r="V2050" i="118"/>
  <c r="V2051" i="118"/>
  <c r="V2052" i="118"/>
  <c r="V2053" i="118"/>
  <c r="V2054" i="118"/>
  <c r="V2055" i="118"/>
  <c r="V2056" i="118"/>
  <c r="V2057" i="118"/>
  <c r="V2058" i="118"/>
  <c r="V2059" i="118"/>
  <c r="V2060" i="118"/>
  <c r="V2061" i="118"/>
  <c r="V2062" i="118"/>
  <c r="V2063" i="118"/>
  <c r="V2064" i="118"/>
  <c r="V2065" i="118"/>
  <c r="V2066" i="118"/>
  <c r="V2067" i="118"/>
  <c r="V2068" i="118"/>
  <c r="V2069" i="118"/>
  <c r="V2070" i="118"/>
  <c r="V2071" i="118"/>
  <c r="V2072" i="118"/>
  <c r="V2073" i="118"/>
  <c r="W2040" i="118"/>
  <c r="W2041" i="118"/>
  <c r="W2042" i="118"/>
  <c r="W2043" i="118"/>
  <c r="W2044" i="118"/>
  <c r="W2045" i="118"/>
  <c r="W2046" i="118"/>
  <c r="W2047" i="118"/>
  <c r="W2048" i="118"/>
  <c r="W2049" i="118"/>
  <c r="W2050" i="118"/>
  <c r="W2051" i="118"/>
  <c r="W2052" i="118"/>
  <c r="W2053" i="118"/>
  <c r="W2054" i="118"/>
  <c r="W2055" i="118"/>
  <c r="W2056" i="118"/>
  <c r="W2057" i="118"/>
  <c r="W2058" i="118"/>
  <c r="W2059" i="118"/>
  <c r="W2060" i="118"/>
  <c r="W2061" i="118"/>
  <c r="W2062" i="118"/>
  <c r="W2063" i="118"/>
  <c r="W2064" i="118"/>
  <c r="W2065" i="118"/>
  <c r="W2066" i="118"/>
  <c r="W2067" i="118"/>
  <c r="W2068" i="118"/>
  <c r="W2069" i="118"/>
  <c r="W2070" i="118"/>
  <c r="W2071" i="118"/>
  <c r="W2072" i="118"/>
  <c r="W2073" i="118"/>
  <c r="P2039" i="118"/>
  <c r="S2039" i="118"/>
  <c r="T2039" i="118"/>
  <c r="V2039" i="118"/>
  <c r="W2039" i="118"/>
  <c r="P2037" i="118"/>
  <c r="P2038" i="118"/>
  <c r="S2037" i="118"/>
  <c r="S2038" i="118"/>
  <c r="T2037" i="118"/>
  <c r="T2038" i="118"/>
  <c r="V2037" i="118"/>
  <c r="V2038" i="118"/>
  <c r="W2037" i="118"/>
  <c r="W2038" i="118"/>
  <c r="P2035" i="118"/>
  <c r="P2036" i="118"/>
  <c r="S2035" i="118"/>
  <c r="S2036" i="118"/>
  <c r="T2035" i="118"/>
  <c r="T2036" i="118"/>
  <c r="V2035" i="118"/>
  <c r="V2036" i="118"/>
  <c r="W2035" i="118"/>
  <c r="W2036" i="118"/>
  <c r="P2028" i="118"/>
  <c r="P2029" i="118"/>
  <c r="P2030" i="118"/>
  <c r="P2031" i="118"/>
  <c r="P2032" i="118"/>
  <c r="P2033" i="118"/>
  <c r="P2034" i="118"/>
  <c r="S2028" i="118"/>
  <c r="S2029" i="118"/>
  <c r="S2030" i="118"/>
  <c r="S2031" i="118"/>
  <c r="S2032" i="118"/>
  <c r="S2033" i="118"/>
  <c r="S2034" i="118"/>
  <c r="T2028" i="118"/>
  <c r="T2029" i="118"/>
  <c r="T2030" i="118"/>
  <c r="T2031" i="118"/>
  <c r="T2032" i="118"/>
  <c r="T2033" i="118"/>
  <c r="T2034" i="118"/>
  <c r="V2028" i="118"/>
  <c r="V2029" i="118"/>
  <c r="V2030" i="118"/>
  <c r="V2031" i="118"/>
  <c r="V2032" i="118"/>
  <c r="V2033" i="118"/>
  <c r="V2034" i="118"/>
  <c r="W2028" i="118"/>
  <c r="W2029" i="118"/>
  <c r="W2030" i="118"/>
  <c r="W2031" i="118"/>
  <c r="W2032" i="118"/>
  <c r="W2033" i="118"/>
  <c r="W2034" i="118"/>
  <c r="P2026" i="118"/>
  <c r="P2027" i="118"/>
  <c r="S2026" i="118"/>
  <c r="S2027" i="118"/>
  <c r="T2026" i="118"/>
  <c r="T2027" i="118"/>
  <c r="V2026" i="118"/>
  <c r="V2027" i="118"/>
  <c r="W2026" i="118"/>
  <c r="W2027" i="118"/>
  <c r="P2025" i="118"/>
  <c r="S2025" i="118"/>
  <c r="T2025" i="118"/>
  <c r="V2025" i="118"/>
  <c r="W2025" i="118"/>
  <c r="U2073" i="118" l="1"/>
  <c r="U2061" i="118"/>
  <c r="U2049" i="118"/>
  <c r="U2069" i="118"/>
  <c r="U2057" i="118"/>
  <c r="U2045" i="118"/>
  <c r="U2051" i="118"/>
  <c r="U2068" i="118"/>
  <c r="U2056" i="118"/>
  <c r="U2044" i="118"/>
  <c r="U2063" i="118"/>
  <c r="U2062" i="118"/>
  <c r="U2050" i="118"/>
  <c r="U2072" i="118"/>
  <c r="U2060" i="118"/>
  <c r="U2048" i="118"/>
  <c r="U2071" i="118"/>
  <c r="U2059" i="118"/>
  <c r="U2047" i="118"/>
  <c r="U2070" i="118"/>
  <c r="U2058" i="118"/>
  <c r="U2046" i="118"/>
  <c r="U2067" i="118"/>
  <c r="U2055" i="118"/>
  <c r="U2043" i="118"/>
  <c r="U2065" i="118"/>
  <c r="U2053" i="118"/>
  <c r="U2041" i="118"/>
  <c r="U2066" i="118"/>
  <c r="U2054" i="118"/>
  <c r="U2042" i="118"/>
  <c r="U2064" i="118"/>
  <c r="U2052" i="118"/>
  <c r="U2040" i="118"/>
  <c r="U2039" i="118"/>
  <c r="U2038" i="118"/>
  <c r="U2037" i="118"/>
  <c r="U2036" i="118"/>
  <c r="U2030" i="118"/>
  <c r="U2035" i="118"/>
  <c r="U2029" i="118"/>
  <c r="U2028" i="118"/>
  <c r="U2032" i="118"/>
  <c r="U2031" i="118"/>
  <c r="U2034" i="118"/>
  <c r="U2033" i="118"/>
  <c r="U2026" i="118"/>
  <c r="U2025" i="118"/>
  <c r="U2027" i="118"/>
  <c r="P2021" i="118"/>
  <c r="P2022" i="118"/>
  <c r="P2023" i="118"/>
  <c r="P2024" i="118"/>
  <c r="S2021" i="118"/>
  <c r="S2022" i="118"/>
  <c r="S2023" i="118"/>
  <c r="S2024" i="118"/>
  <c r="T2021" i="118"/>
  <c r="T2022" i="118"/>
  <c r="T2023" i="118"/>
  <c r="T2024" i="118"/>
  <c r="V2021" i="118"/>
  <c r="V2022" i="118"/>
  <c r="V2023" i="118"/>
  <c r="V2024" i="118"/>
  <c r="W2021" i="118"/>
  <c r="W2022" i="118"/>
  <c r="W2023" i="118"/>
  <c r="W2024" i="118"/>
  <c r="P2013" i="118"/>
  <c r="P2014" i="118"/>
  <c r="P2015" i="118"/>
  <c r="P2016" i="118"/>
  <c r="P2017" i="118"/>
  <c r="P2018" i="118"/>
  <c r="P2019" i="118"/>
  <c r="P2020" i="118"/>
  <c r="S2013" i="118"/>
  <c r="S2014" i="118"/>
  <c r="S2015" i="118"/>
  <c r="S2016" i="118"/>
  <c r="S2017" i="118"/>
  <c r="S2018" i="118"/>
  <c r="S2019" i="118"/>
  <c r="S2020" i="118"/>
  <c r="T2013" i="118"/>
  <c r="T2014" i="118"/>
  <c r="T2015" i="118"/>
  <c r="T2016" i="118"/>
  <c r="T2017" i="118"/>
  <c r="T2018" i="118"/>
  <c r="T2019" i="118"/>
  <c r="T2020" i="118"/>
  <c r="V2013" i="118"/>
  <c r="V2014" i="118"/>
  <c r="V2015" i="118"/>
  <c r="V2016" i="118"/>
  <c r="V2017" i="118"/>
  <c r="V2018" i="118"/>
  <c r="V2019" i="118"/>
  <c r="V2020" i="118"/>
  <c r="W2013" i="118"/>
  <c r="W2014" i="118"/>
  <c r="W2015" i="118"/>
  <c r="W2016" i="118"/>
  <c r="W2017" i="118"/>
  <c r="W2018" i="118"/>
  <c r="W2019" i="118"/>
  <c r="W2020" i="118"/>
  <c r="P2008" i="118"/>
  <c r="P2009" i="118"/>
  <c r="P2010" i="118"/>
  <c r="P2011" i="118"/>
  <c r="P2012" i="118"/>
  <c r="S2008" i="118"/>
  <c r="S2009" i="118"/>
  <c r="S2010" i="118"/>
  <c r="S2011" i="118"/>
  <c r="S2012" i="118"/>
  <c r="T2008" i="118"/>
  <c r="T2009" i="118"/>
  <c r="T2010" i="118"/>
  <c r="T2011" i="118"/>
  <c r="T2012" i="118"/>
  <c r="V2008" i="118"/>
  <c r="V2009" i="118"/>
  <c r="V2010" i="118"/>
  <c r="V2011" i="118"/>
  <c r="V2012" i="118"/>
  <c r="W2008" i="118"/>
  <c r="W2009" i="118"/>
  <c r="W2010" i="118"/>
  <c r="W2011" i="118"/>
  <c r="W2012" i="118"/>
  <c r="P2006" i="118"/>
  <c r="P2007" i="118"/>
  <c r="S2006" i="118"/>
  <c r="S2007" i="118"/>
  <c r="T2006" i="118"/>
  <c r="T2007" i="118"/>
  <c r="V2006" i="118"/>
  <c r="V2007" i="118"/>
  <c r="W2006" i="118"/>
  <c r="W2007" i="118"/>
  <c r="P2005" i="118"/>
  <c r="S2005" i="118"/>
  <c r="T2005" i="118"/>
  <c r="V2005" i="118"/>
  <c r="W2005" i="118"/>
  <c r="P2004" i="118"/>
  <c r="S2004" i="118"/>
  <c r="T2004" i="118"/>
  <c r="V2004" i="118"/>
  <c r="W2004" i="118"/>
  <c r="P2003" i="118"/>
  <c r="S2003" i="118"/>
  <c r="T2003" i="118"/>
  <c r="V2003" i="118"/>
  <c r="W2003" i="118"/>
  <c r="P2001" i="118"/>
  <c r="P2002" i="118"/>
  <c r="S2001" i="118"/>
  <c r="S2002" i="118"/>
  <c r="T2001" i="118"/>
  <c r="T2002" i="118"/>
  <c r="V2001" i="118"/>
  <c r="V2002" i="118"/>
  <c r="W2001" i="118"/>
  <c r="W2002" i="118"/>
  <c r="P1998" i="118"/>
  <c r="P1999" i="118"/>
  <c r="P2000" i="118"/>
  <c r="S1998" i="118"/>
  <c r="S1999" i="118"/>
  <c r="S2000" i="118"/>
  <c r="T1998" i="118"/>
  <c r="T1999" i="118"/>
  <c r="T2000" i="118"/>
  <c r="V1998" i="118"/>
  <c r="V1999" i="118"/>
  <c r="V2000" i="118"/>
  <c r="W1998" i="118"/>
  <c r="W1999" i="118"/>
  <c r="W2000" i="118"/>
  <c r="P1994" i="118"/>
  <c r="P1995" i="118"/>
  <c r="P1996" i="118"/>
  <c r="P1997" i="118"/>
  <c r="S1994" i="118"/>
  <c r="S1995" i="118"/>
  <c r="S1996" i="118"/>
  <c r="S1997" i="118"/>
  <c r="T1994" i="118"/>
  <c r="T1995" i="118"/>
  <c r="T1996" i="118"/>
  <c r="T1997" i="118"/>
  <c r="V1994" i="118"/>
  <c r="V1995" i="118"/>
  <c r="V1996" i="118"/>
  <c r="V1997" i="118"/>
  <c r="W1994" i="118"/>
  <c r="W1995" i="118"/>
  <c r="W1996" i="118"/>
  <c r="W1997" i="118"/>
  <c r="P1993" i="118"/>
  <c r="S1993" i="118"/>
  <c r="T1993" i="118"/>
  <c r="V1993" i="118"/>
  <c r="W1993" i="118"/>
  <c r="P1985" i="118"/>
  <c r="P1986" i="118"/>
  <c r="P1987" i="118"/>
  <c r="P1988" i="118"/>
  <c r="P1989" i="118"/>
  <c r="P1990" i="118"/>
  <c r="S1985" i="118"/>
  <c r="S1986" i="118"/>
  <c r="S1987" i="118"/>
  <c r="S1988" i="118"/>
  <c r="S1989" i="118"/>
  <c r="S1990" i="118"/>
  <c r="S1991" i="118"/>
  <c r="S1992" i="118"/>
  <c r="T1985" i="118"/>
  <c r="T1986" i="118"/>
  <c r="T1987" i="118"/>
  <c r="T1988" i="118"/>
  <c r="T1989" i="118"/>
  <c r="T1990" i="118"/>
  <c r="T1991" i="118"/>
  <c r="T1992" i="118"/>
  <c r="V1985" i="118"/>
  <c r="V1986" i="118"/>
  <c r="V1987" i="118"/>
  <c r="V1988" i="118"/>
  <c r="V1989" i="118"/>
  <c r="V1990" i="118"/>
  <c r="V1991" i="118"/>
  <c r="V1992" i="118"/>
  <c r="W1985" i="118"/>
  <c r="W1986" i="118"/>
  <c r="W1987" i="118"/>
  <c r="W1988" i="118"/>
  <c r="W1989" i="118"/>
  <c r="W1990" i="118"/>
  <c r="W1991" i="118"/>
  <c r="W1992" i="118"/>
  <c r="P1983" i="118"/>
  <c r="P1984" i="118"/>
  <c r="S1983" i="118"/>
  <c r="S1984" i="118"/>
  <c r="T1983" i="118"/>
  <c r="T1984" i="118"/>
  <c r="V1983" i="118"/>
  <c r="V1984" i="118"/>
  <c r="W1983" i="118"/>
  <c r="W1984" i="118"/>
  <c r="P1979" i="118"/>
  <c r="P1980" i="118"/>
  <c r="P1981" i="118"/>
  <c r="P1982" i="118"/>
  <c r="S1979" i="118"/>
  <c r="S1980" i="118"/>
  <c r="S1981" i="118"/>
  <c r="S1982" i="118"/>
  <c r="T1979" i="118"/>
  <c r="T1980" i="118"/>
  <c r="T1981" i="118"/>
  <c r="T1982" i="118"/>
  <c r="V1979" i="118"/>
  <c r="V1980" i="118"/>
  <c r="V1981" i="118"/>
  <c r="V1982" i="118"/>
  <c r="W1979" i="118"/>
  <c r="W1980" i="118"/>
  <c r="W1981" i="118"/>
  <c r="W1982" i="118"/>
  <c r="P1978" i="118"/>
  <c r="S1978" i="118"/>
  <c r="T1978" i="118"/>
  <c r="V1978" i="118"/>
  <c r="W1978" i="118"/>
  <c r="U2024" i="118" l="1"/>
  <c r="U2023" i="118"/>
  <c r="U2022" i="118"/>
  <c r="U2013" i="118"/>
  <c r="U2021" i="118"/>
  <c r="U2015" i="118"/>
  <c r="U2020" i="118"/>
  <c r="U2019" i="118"/>
  <c r="U2018" i="118"/>
  <c r="U2017" i="118"/>
  <c r="U2016" i="118"/>
  <c r="U2012" i="118"/>
  <c r="U2014" i="118"/>
  <c r="U2010" i="118"/>
  <c r="U2011" i="118"/>
  <c r="U2009" i="118"/>
  <c r="U2008" i="118"/>
  <c r="U2004" i="118"/>
  <c r="U2007" i="118"/>
  <c r="U2006" i="118"/>
  <c r="U2005" i="118"/>
  <c r="U2003" i="118"/>
  <c r="U2002" i="118"/>
  <c r="U2001" i="118"/>
  <c r="U1999" i="118"/>
  <c r="U1998" i="118"/>
  <c r="U2000" i="118"/>
  <c r="U1995" i="118"/>
  <c r="U1994" i="118"/>
  <c r="U1997" i="118"/>
  <c r="U1996" i="118"/>
  <c r="U1989" i="118"/>
  <c r="U1988" i="118"/>
  <c r="U1991" i="118"/>
  <c r="U1987" i="118"/>
  <c r="U1993" i="118"/>
  <c r="U1992" i="118"/>
  <c r="U1990" i="118"/>
  <c r="U1986" i="118"/>
  <c r="U1983" i="118"/>
  <c r="U1982" i="118"/>
  <c r="U1984" i="118"/>
  <c r="U1985" i="118"/>
  <c r="U1981" i="118"/>
  <c r="U1980" i="118"/>
  <c r="U1979" i="118"/>
  <c r="U1978" i="118"/>
  <c r="P1977" i="118"/>
  <c r="S1977" i="118"/>
  <c r="T1977" i="118"/>
  <c r="V1977" i="118"/>
  <c r="W1977" i="118"/>
  <c r="P1976" i="118"/>
  <c r="S1976" i="118"/>
  <c r="T1976" i="118"/>
  <c r="V1976" i="118"/>
  <c r="W1976" i="118"/>
  <c r="P1971" i="118"/>
  <c r="P1972" i="118"/>
  <c r="P1973" i="118"/>
  <c r="P1974" i="118"/>
  <c r="P1975" i="118"/>
  <c r="S1970" i="118"/>
  <c r="S1971" i="118"/>
  <c r="S1972" i="118"/>
  <c r="S1973" i="118"/>
  <c r="S1974" i="118"/>
  <c r="S1975" i="118"/>
  <c r="T1970" i="118"/>
  <c r="T1971" i="118"/>
  <c r="T1972" i="118"/>
  <c r="T1973" i="118"/>
  <c r="T1974" i="118"/>
  <c r="T1975" i="118"/>
  <c r="V1970" i="118"/>
  <c r="V1971" i="118"/>
  <c r="V1972" i="118"/>
  <c r="V1973" i="118"/>
  <c r="V1974" i="118"/>
  <c r="V1975" i="118"/>
  <c r="W1970" i="118"/>
  <c r="W1971" i="118"/>
  <c r="W1972" i="118"/>
  <c r="W1973" i="118"/>
  <c r="W1974" i="118"/>
  <c r="W1975" i="118"/>
  <c r="P1964" i="118"/>
  <c r="P1965" i="118"/>
  <c r="P1966" i="118"/>
  <c r="P1967" i="118"/>
  <c r="P1968" i="118"/>
  <c r="P1969" i="118"/>
  <c r="S1964" i="118"/>
  <c r="S1965" i="118"/>
  <c r="S1966" i="118"/>
  <c r="S1967" i="118"/>
  <c r="S1968" i="118"/>
  <c r="S1969" i="118"/>
  <c r="T1964" i="118"/>
  <c r="T1965" i="118"/>
  <c r="T1966" i="118"/>
  <c r="T1967" i="118"/>
  <c r="T1968" i="118"/>
  <c r="T1969" i="118"/>
  <c r="V1964" i="118"/>
  <c r="V1965" i="118"/>
  <c r="V1966" i="118"/>
  <c r="V1967" i="118"/>
  <c r="V1968" i="118"/>
  <c r="V1969" i="118"/>
  <c r="W1964" i="118"/>
  <c r="W1965" i="118"/>
  <c r="W1966" i="118"/>
  <c r="W1967" i="118"/>
  <c r="W1968" i="118"/>
  <c r="W1969" i="118"/>
  <c r="U1976" i="118" l="1"/>
  <c r="U1977" i="118"/>
  <c r="U1975" i="118"/>
  <c r="U1968" i="118"/>
  <c r="U1974" i="118"/>
  <c r="U1967" i="118"/>
  <c r="U1973" i="118"/>
  <c r="U1966" i="118"/>
  <c r="U1972" i="118"/>
  <c r="U1965" i="118"/>
  <c r="U1964" i="118"/>
  <c r="U1971" i="118"/>
  <c r="U1970" i="118"/>
  <c r="U1969" i="118"/>
  <c r="P1954" i="118"/>
  <c r="P1955" i="118"/>
  <c r="P1956" i="118"/>
  <c r="P1957" i="118"/>
  <c r="P1958" i="118"/>
  <c r="P1959" i="118"/>
  <c r="P1960" i="118"/>
  <c r="P1961" i="118"/>
  <c r="P1962" i="118"/>
  <c r="P1963" i="118"/>
  <c r="S1954" i="118"/>
  <c r="S1955" i="118"/>
  <c r="S1956" i="118"/>
  <c r="S1957" i="118"/>
  <c r="S1958" i="118"/>
  <c r="S1959" i="118"/>
  <c r="S1960" i="118"/>
  <c r="S1961" i="118"/>
  <c r="S1962" i="118"/>
  <c r="S1963" i="118"/>
  <c r="T1954" i="118"/>
  <c r="T1955" i="118"/>
  <c r="T1956" i="118"/>
  <c r="T1957" i="118"/>
  <c r="T1958" i="118"/>
  <c r="T1959" i="118"/>
  <c r="T1960" i="118"/>
  <c r="T1961" i="118"/>
  <c r="T1962" i="118"/>
  <c r="T1963" i="118"/>
  <c r="V1954" i="118"/>
  <c r="V1955" i="118"/>
  <c r="V1956" i="118"/>
  <c r="V1957" i="118"/>
  <c r="V1958" i="118"/>
  <c r="V1959" i="118"/>
  <c r="V1960" i="118"/>
  <c r="V1961" i="118"/>
  <c r="V1962" i="118"/>
  <c r="V1963" i="118"/>
  <c r="W1954" i="118"/>
  <c r="W1955" i="118"/>
  <c r="W1956" i="118"/>
  <c r="W1957" i="118"/>
  <c r="W1958" i="118"/>
  <c r="W1959" i="118"/>
  <c r="W1960" i="118"/>
  <c r="W1961" i="118"/>
  <c r="W1962" i="118"/>
  <c r="W1963" i="118"/>
  <c r="P1950" i="118"/>
  <c r="P1951" i="118"/>
  <c r="P1952" i="118"/>
  <c r="P1953" i="118"/>
  <c r="S1950" i="118"/>
  <c r="S1951" i="118"/>
  <c r="S1952" i="118"/>
  <c r="S1953" i="118"/>
  <c r="T1950" i="118"/>
  <c r="T1951" i="118"/>
  <c r="T1952" i="118"/>
  <c r="T1953" i="118"/>
  <c r="V1950" i="118"/>
  <c r="V1951" i="118"/>
  <c r="V1952" i="118"/>
  <c r="V1953" i="118"/>
  <c r="W1950" i="118"/>
  <c r="W1951" i="118"/>
  <c r="W1952" i="118"/>
  <c r="W1953" i="118"/>
  <c r="U1962" i="118" l="1"/>
  <c r="U1954" i="118"/>
  <c r="U1958" i="118"/>
  <c r="U1961" i="118"/>
  <c r="U1956" i="118"/>
  <c r="U1963" i="118"/>
  <c r="U1960" i="118"/>
  <c r="U1955" i="118"/>
  <c r="U1959" i="118"/>
  <c r="U1957" i="118"/>
  <c r="U1953" i="118"/>
  <c r="U1951" i="118"/>
  <c r="U1952" i="118"/>
  <c r="U1950" i="118"/>
  <c r="P1946" i="118" l="1"/>
  <c r="P1947" i="118"/>
  <c r="P1948" i="118"/>
  <c r="P1949" i="118"/>
  <c r="S1946" i="118"/>
  <c r="S1947" i="118"/>
  <c r="S1948" i="118"/>
  <c r="S1949" i="118"/>
  <c r="T1946" i="118"/>
  <c r="T1947" i="118"/>
  <c r="T1948" i="118"/>
  <c r="T1949" i="118"/>
  <c r="V1946" i="118"/>
  <c r="V1947" i="118"/>
  <c r="V1948" i="118"/>
  <c r="V1949" i="118"/>
  <c r="W1946" i="118"/>
  <c r="W1947" i="118"/>
  <c r="W1948" i="118"/>
  <c r="W1949" i="118"/>
  <c r="U1949" i="118" l="1"/>
  <c r="U1948" i="118"/>
  <c r="U1947" i="118"/>
  <c r="U1946" i="118"/>
  <c r="P1945" i="118"/>
  <c r="S1945" i="118"/>
  <c r="T1945" i="118"/>
  <c r="V1945" i="118"/>
  <c r="W1945" i="118"/>
  <c r="P1944" i="118"/>
  <c r="S1944" i="118"/>
  <c r="T1944" i="118"/>
  <c r="V1944" i="118"/>
  <c r="W1944" i="118"/>
  <c r="P1943" i="118"/>
  <c r="S1943" i="118"/>
  <c r="T1943" i="118"/>
  <c r="V1943" i="118"/>
  <c r="W1943" i="118"/>
  <c r="P1942" i="118"/>
  <c r="S1942" i="118"/>
  <c r="T1942" i="118"/>
  <c r="V1942" i="118"/>
  <c r="W1942" i="118"/>
  <c r="U1942" i="118" l="1"/>
  <c r="U1944" i="118"/>
  <c r="U1945" i="118"/>
  <c r="U1943" i="118"/>
  <c r="O177" i="107" l="1"/>
  <c r="O176" i="107"/>
  <c r="O175" i="107"/>
  <c r="O174" i="107"/>
  <c r="O133" i="107"/>
  <c r="O132" i="107"/>
  <c r="O131" i="107"/>
  <c r="O130" i="107"/>
  <c r="O129" i="107"/>
  <c r="O128" i="107"/>
  <c r="O127" i="107"/>
  <c r="O126" i="107"/>
  <c r="O125" i="107"/>
  <c r="O124" i="107"/>
  <c r="O123" i="107"/>
  <c r="O122" i="107"/>
  <c r="O121" i="107"/>
  <c r="O120" i="107"/>
  <c r="O119" i="107"/>
  <c r="O118" i="107"/>
  <c r="O117" i="107"/>
  <c r="O116" i="107"/>
  <c r="O115" i="107"/>
  <c r="O114" i="107"/>
  <c r="O113" i="107"/>
  <c r="O112" i="107"/>
  <c r="O111" i="107"/>
  <c r="O110" i="107"/>
  <c r="O109" i="107"/>
  <c r="O108" i="107"/>
  <c r="O107" i="107"/>
  <c r="O106" i="107"/>
  <c r="O105" i="107"/>
  <c r="O104" i="107"/>
  <c r="O103" i="107"/>
  <c r="O102" i="107"/>
  <c r="O101" i="107"/>
  <c r="O100" i="107"/>
  <c r="O99" i="107"/>
  <c r="O98" i="107"/>
  <c r="O97" i="107"/>
  <c r="O96" i="107"/>
  <c r="O95" i="107"/>
  <c r="O94" i="107"/>
  <c r="O93" i="107"/>
  <c r="O92" i="107"/>
  <c r="O91" i="107"/>
  <c r="O90" i="107"/>
  <c r="O89" i="107"/>
  <c r="O88" i="107"/>
  <c r="O87" i="107"/>
  <c r="O86" i="107"/>
  <c r="O85" i="107"/>
  <c r="O84" i="107"/>
  <c r="O83" i="107"/>
  <c r="O82" i="107"/>
  <c r="O81" i="107"/>
  <c r="O80" i="107"/>
  <c r="O79" i="107"/>
  <c r="O78" i="107"/>
  <c r="O77" i="107"/>
  <c r="O76" i="107"/>
  <c r="O75" i="107"/>
  <c r="O74" i="107"/>
  <c r="O73" i="107"/>
  <c r="O72" i="107"/>
  <c r="O71" i="107"/>
  <c r="O70" i="107"/>
  <c r="O69" i="107"/>
  <c r="O68" i="107"/>
  <c r="O67" i="107"/>
  <c r="O66" i="107"/>
  <c r="O65" i="107"/>
  <c r="O64" i="107"/>
  <c r="O63" i="107"/>
  <c r="O62" i="107"/>
  <c r="O61" i="107"/>
  <c r="O60" i="107"/>
  <c r="O59" i="107"/>
  <c r="O58" i="107"/>
  <c r="O57" i="107"/>
  <c r="O56" i="107"/>
  <c r="O55" i="107"/>
  <c r="O54" i="107"/>
  <c r="O53" i="107"/>
  <c r="O52" i="107"/>
  <c r="O51" i="107"/>
  <c r="O50" i="107"/>
  <c r="O49" i="107"/>
  <c r="O48" i="107"/>
  <c r="O47" i="107"/>
  <c r="O46" i="107"/>
  <c r="O45" i="107"/>
  <c r="O44" i="107"/>
  <c r="O43" i="107"/>
  <c r="O42" i="107"/>
  <c r="O41" i="107"/>
  <c r="O40" i="107"/>
  <c r="O39" i="107"/>
  <c r="O38" i="107"/>
  <c r="O37" i="107"/>
  <c r="O36" i="107"/>
  <c r="O35" i="107"/>
  <c r="O34" i="107"/>
  <c r="O33" i="107"/>
  <c r="O32" i="107"/>
  <c r="O31" i="107"/>
  <c r="O30" i="107"/>
  <c r="O25" i="107"/>
  <c r="O24" i="107"/>
  <c r="O23" i="107"/>
  <c r="O22" i="107"/>
  <c r="O21" i="107"/>
  <c r="O20" i="107"/>
  <c r="O19" i="107"/>
  <c r="O18" i="107"/>
  <c r="O17" i="107"/>
  <c r="O16" i="107"/>
  <c r="O15" i="107"/>
  <c r="O14" i="107"/>
  <c r="O13" i="107"/>
  <c r="O12" i="107"/>
  <c r="O11" i="107"/>
  <c r="O10" i="107"/>
  <c r="O9" i="107"/>
  <c r="O8" i="107"/>
  <c r="O7" i="107"/>
  <c r="O6" i="107"/>
  <c r="O5" i="107"/>
  <c r="O4" i="107"/>
  <c r="O3" i="107"/>
  <c r="O2" i="107"/>
  <c r="P1941" i="118"/>
  <c r="S1941" i="118"/>
  <c r="T1941" i="118"/>
  <c r="V1941" i="118"/>
  <c r="W1941" i="118"/>
  <c r="P1933" i="118"/>
  <c r="P1934" i="118"/>
  <c r="P1935" i="118"/>
  <c r="P1936" i="118"/>
  <c r="P1937" i="118"/>
  <c r="P1938" i="118"/>
  <c r="P1939" i="118"/>
  <c r="P1940" i="118"/>
  <c r="S1933" i="118"/>
  <c r="S1934" i="118"/>
  <c r="S1935" i="118"/>
  <c r="S1936" i="118"/>
  <c r="S1937" i="118"/>
  <c r="S1938" i="118"/>
  <c r="S1939" i="118"/>
  <c r="S1940" i="118"/>
  <c r="T1933" i="118"/>
  <c r="T1934" i="118"/>
  <c r="T1935" i="118"/>
  <c r="T1936" i="118"/>
  <c r="T1937" i="118"/>
  <c r="T1938" i="118"/>
  <c r="T1939" i="118"/>
  <c r="T1940" i="118"/>
  <c r="V1933" i="118"/>
  <c r="V1934" i="118"/>
  <c r="V1935" i="118"/>
  <c r="V1936" i="118"/>
  <c r="V1937" i="118"/>
  <c r="V1938" i="118"/>
  <c r="V1939" i="118"/>
  <c r="V1940" i="118"/>
  <c r="W1933" i="118"/>
  <c r="W1934" i="118"/>
  <c r="W1935" i="118"/>
  <c r="W1936" i="118"/>
  <c r="W1937" i="118"/>
  <c r="W1938" i="118"/>
  <c r="W1939" i="118"/>
  <c r="W1940" i="118"/>
  <c r="P1800" i="118"/>
  <c r="S1800" i="118"/>
  <c r="T1800" i="118"/>
  <c r="V1800" i="118"/>
  <c r="W1800" i="118"/>
  <c r="U1936" i="118" l="1"/>
  <c r="U1941" i="118"/>
  <c r="U1935" i="118"/>
  <c r="U1938" i="118"/>
  <c r="U1933" i="118"/>
  <c r="U1934" i="118"/>
  <c r="U1940" i="118"/>
  <c r="U1939" i="118"/>
  <c r="U1937" i="118"/>
  <c r="U1800" i="118"/>
  <c r="P1878" i="118"/>
  <c r="S1878" i="118"/>
  <c r="T1878" i="118"/>
  <c r="V1878" i="118"/>
  <c r="W1878" i="118"/>
  <c r="P1926" i="118"/>
  <c r="P1927" i="118"/>
  <c r="P1928" i="118"/>
  <c r="P1929" i="118"/>
  <c r="P1930" i="118"/>
  <c r="P1931" i="118"/>
  <c r="P1932" i="118"/>
  <c r="S1926" i="118"/>
  <c r="S1927" i="118"/>
  <c r="S1928" i="118"/>
  <c r="S1929" i="118"/>
  <c r="S1930" i="118"/>
  <c r="S1931" i="118"/>
  <c r="S1932" i="118"/>
  <c r="T1926" i="118"/>
  <c r="T1927" i="118"/>
  <c r="T1928" i="118"/>
  <c r="T1929" i="118"/>
  <c r="T1930" i="118"/>
  <c r="T1931" i="118"/>
  <c r="T1932" i="118"/>
  <c r="V1926" i="118"/>
  <c r="V1927" i="118"/>
  <c r="V1928" i="118"/>
  <c r="V1929" i="118"/>
  <c r="V1930" i="118"/>
  <c r="V1931" i="118"/>
  <c r="V1932" i="118"/>
  <c r="W1926" i="118"/>
  <c r="W1927" i="118"/>
  <c r="W1928" i="118"/>
  <c r="W1929" i="118"/>
  <c r="W1930" i="118"/>
  <c r="W1931" i="118"/>
  <c r="W1932" i="118"/>
  <c r="P1919" i="118"/>
  <c r="P1920" i="118"/>
  <c r="P1921" i="118"/>
  <c r="P1922" i="118"/>
  <c r="P1923" i="118"/>
  <c r="P1924" i="118"/>
  <c r="P1925" i="118"/>
  <c r="S1919" i="118"/>
  <c r="S1920" i="118"/>
  <c r="S1921" i="118"/>
  <c r="S1922" i="118"/>
  <c r="S1923" i="118"/>
  <c r="S1924" i="118"/>
  <c r="S1925" i="118"/>
  <c r="T1919" i="118"/>
  <c r="T1920" i="118"/>
  <c r="T1921" i="118"/>
  <c r="T1922" i="118"/>
  <c r="T1923" i="118"/>
  <c r="T1924" i="118"/>
  <c r="T1925" i="118"/>
  <c r="V1919" i="118"/>
  <c r="V1920" i="118"/>
  <c r="V1921" i="118"/>
  <c r="V1922" i="118"/>
  <c r="V1923" i="118"/>
  <c r="V1924" i="118"/>
  <c r="V1925" i="118"/>
  <c r="W1919" i="118"/>
  <c r="W1920" i="118"/>
  <c r="W1921" i="118"/>
  <c r="W1922" i="118"/>
  <c r="W1923" i="118"/>
  <c r="W1924" i="118"/>
  <c r="W1925" i="118"/>
  <c r="P1915" i="118"/>
  <c r="P1916" i="118"/>
  <c r="P1917" i="118"/>
  <c r="P1918" i="118"/>
  <c r="S1915" i="118"/>
  <c r="S1916" i="118"/>
  <c r="S1917" i="118"/>
  <c r="S1918" i="118"/>
  <c r="T1915" i="118"/>
  <c r="T1916" i="118"/>
  <c r="T1917" i="118"/>
  <c r="T1918" i="118"/>
  <c r="V1915" i="118"/>
  <c r="V1916" i="118"/>
  <c r="V1917" i="118"/>
  <c r="V1918" i="118"/>
  <c r="W1915" i="118"/>
  <c r="W1916" i="118"/>
  <c r="W1917" i="118"/>
  <c r="W1918" i="118"/>
  <c r="P1909" i="118"/>
  <c r="P1910" i="118"/>
  <c r="P1911" i="118"/>
  <c r="P1912" i="118"/>
  <c r="P1913" i="118"/>
  <c r="P1914" i="118"/>
  <c r="S1909" i="118"/>
  <c r="S1910" i="118"/>
  <c r="S1911" i="118"/>
  <c r="S1912" i="118"/>
  <c r="S1913" i="118"/>
  <c r="S1914" i="118"/>
  <c r="T1909" i="118"/>
  <c r="T1910" i="118"/>
  <c r="T1911" i="118"/>
  <c r="T1912" i="118"/>
  <c r="T1913" i="118"/>
  <c r="T1914" i="118"/>
  <c r="V1909" i="118"/>
  <c r="V1910" i="118"/>
  <c r="V1911" i="118"/>
  <c r="V1912" i="118"/>
  <c r="V1913" i="118"/>
  <c r="V1914" i="118"/>
  <c r="W1909" i="118"/>
  <c r="W1910" i="118"/>
  <c r="W1911" i="118"/>
  <c r="W1912" i="118"/>
  <c r="W1913" i="118"/>
  <c r="W1914" i="118"/>
  <c r="P1903" i="118"/>
  <c r="P1904" i="118"/>
  <c r="P1905" i="118"/>
  <c r="P1906" i="118"/>
  <c r="P1907" i="118"/>
  <c r="P1908" i="118"/>
  <c r="S1903" i="118"/>
  <c r="S1904" i="118"/>
  <c r="S1905" i="118"/>
  <c r="S1906" i="118"/>
  <c r="S1907" i="118"/>
  <c r="S1908" i="118"/>
  <c r="T1903" i="118"/>
  <c r="T1904" i="118"/>
  <c r="T1905" i="118"/>
  <c r="T1906" i="118"/>
  <c r="T1907" i="118"/>
  <c r="T1908" i="118"/>
  <c r="V1903" i="118"/>
  <c r="V1904" i="118"/>
  <c r="V1905" i="118"/>
  <c r="V1906" i="118"/>
  <c r="V1907" i="118"/>
  <c r="V1908" i="118"/>
  <c r="W1903" i="118"/>
  <c r="W1904" i="118"/>
  <c r="W1905" i="118"/>
  <c r="W1906" i="118"/>
  <c r="W1907" i="118"/>
  <c r="W1908" i="118"/>
  <c r="P1899" i="118"/>
  <c r="P1900" i="118"/>
  <c r="P1901" i="118"/>
  <c r="P1902" i="118"/>
  <c r="S1899" i="118"/>
  <c r="S1900" i="118"/>
  <c r="S1901" i="118"/>
  <c r="S1902" i="118"/>
  <c r="T1899" i="118"/>
  <c r="T1900" i="118"/>
  <c r="T1901" i="118"/>
  <c r="T1902" i="118"/>
  <c r="V1899" i="118"/>
  <c r="V1900" i="118"/>
  <c r="V1901" i="118"/>
  <c r="V1902" i="118"/>
  <c r="W1899" i="118"/>
  <c r="W1900" i="118"/>
  <c r="W1901" i="118"/>
  <c r="W1902" i="118"/>
  <c r="P1895" i="118"/>
  <c r="P1896" i="118"/>
  <c r="P1897" i="118"/>
  <c r="P1898" i="118"/>
  <c r="S1895" i="118"/>
  <c r="S1896" i="118"/>
  <c r="S1897" i="118"/>
  <c r="S1898" i="118"/>
  <c r="T1895" i="118"/>
  <c r="T1896" i="118"/>
  <c r="T1897" i="118"/>
  <c r="T1898" i="118"/>
  <c r="V1895" i="118"/>
  <c r="V1896" i="118"/>
  <c r="V1897" i="118"/>
  <c r="V1898" i="118"/>
  <c r="W1895" i="118"/>
  <c r="W1896" i="118"/>
  <c r="W1897" i="118"/>
  <c r="W1898" i="118"/>
  <c r="P1887" i="118"/>
  <c r="P1888" i="118"/>
  <c r="P1889" i="118"/>
  <c r="P1890" i="118"/>
  <c r="P1891" i="118"/>
  <c r="P1892" i="118"/>
  <c r="P1893" i="118"/>
  <c r="P1894" i="118"/>
  <c r="S1887" i="118"/>
  <c r="S1888" i="118"/>
  <c r="S1889" i="118"/>
  <c r="S1890" i="118"/>
  <c r="S1891" i="118"/>
  <c r="S1892" i="118"/>
  <c r="S1893" i="118"/>
  <c r="S1894" i="118"/>
  <c r="T1887" i="118"/>
  <c r="T1888" i="118"/>
  <c r="T1889" i="118"/>
  <c r="T1890" i="118"/>
  <c r="T1891" i="118"/>
  <c r="T1892" i="118"/>
  <c r="T1893" i="118"/>
  <c r="T1894" i="118"/>
  <c r="V1887" i="118"/>
  <c r="V1888" i="118"/>
  <c r="V1889" i="118"/>
  <c r="V1890" i="118"/>
  <c r="V1891" i="118"/>
  <c r="V1892" i="118"/>
  <c r="V1893" i="118"/>
  <c r="V1894" i="118"/>
  <c r="W1887" i="118"/>
  <c r="W1888" i="118"/>
  <c r="W1889" i="118"/>
  <c r="W1890" i="118"/>
  <c r="W1891" i="118"/>
  <c r="W1892" i="118"/>
  <c r="W1893" i="118"/>
  <c r="W1894" i="118"/>
  <c r="P1879" i="118"/>
  <c r="P1880" i="118"/>
  <c r="P1881" i="118"/>
  <c r="P1882" i="118"/>
  <c r="P1883" i="118"/>
  <c r="P1884" i="118"/>
  <c r="P1885" i="118"/>
  <c r="P1886" i="118"/>
  <c r="S1879" i="118"/>
  <c r="S1880" i="118"/>
  <c r="S1881" i="118"/>
  <c r="S1882" i="118"/>
  <c r="S1883" i="118"/>
  <c r="S1884" i="118"/>
  <c r="S1885" i="118"/>
  <c r="S1886" i="118"/>
  <c r="T1879" i="118"/>
  <c r="T1880" i="118"/>
  <c r="T1881" i="118"/>
  <c r="T1882" i="118"/>
  <c r="T1883" i="118"/>
  <c r="T1884" i="118"/>
  <c r="T1885" i="118"/>
  <c r="T1886" i="118"/>
  <c r="V1879" i="118"/>
  <c r="V1880" i="118"/>
  <c r="V1881" i="118"/>
  <c r="V1882" i="118"/>
  <c r="V1883" i="118"/>
  <c r="V1884" i="118"/>
  <c r="V1885" i="118"/>
  <c r="V1886" i="118"/>
  <c r="W1879" i="118"/>
  <c r="W1880" i="118"/>
  <c r="W1881" i="118"/>
  <c r="W1882" i="118"/>
  <c r="W1883" i="118"/>
  <c r="W1884" i="118"/>
  <c r="W1885" i="118"/>
  <c r="W1886" i="118"/>
  <c r="U1930" i="118" l="1"/>
  <c r="U1926" i="118"/>
  <c r="U1920" i="118"/>
  <c r="U1919" i="118"/>
  <c r="U1927" i="118"/>
  <c r="U1928" i="118"/>
  <c r="U1878" i="118"/>
  <c r="U1923" i="118"/>
  <c r="U1929" i="118"/>
  <c r="U1932" i="118"/>
  <c r="U1931" i="118"/>
  <c r="U1921" i="118"/>
  <c r="U1922" i="118"/>
  <c r="U1925" i="118"/>
  <c r="U1910" i="118"/>
  <c r="U1909" i="118"/>
  <c r="U1906" i="118"/>
  <c r="U1904" i="118"/>
  <c r="U1914" i="118"/>
  <c r="U1907" i="118"/>
  <c r="U1905" i="118"/>
  <c r="U1924" i="118"/>
  <c r="U1903" i="118"/>
  <c r="U1913" i="118"/>
  <c r="U1912" i="118"/>
  <c r="U1911" i="118"/>
  <c r="U1918" i="118"/>
  <c r="U1917" i="118"/>
  <c r="U1916" i="118"/>
  <c r="U1915" i="118"/>
  <c r="U1908" i="118"/>
  <c r="U1902" i="118"/>
  <c r="U1901" i="118"/>
  <c r="U1890" i="118"/>
  <c r="U1889" i="118"/>
  <c r="U1900" i="118"/>
  <c r="U1899" i="118"/>
  <c r="U1888" i="118"/>
  <c r="U1887" i="118"/>
  <c r="U1894" i="118"/>
  <c r="U1898" i="118"/>
  <c r="U1893" i="118"/>
  <c r="U1897" i="118"/>
  <c r="U1892" i="118"/>
  <c r="U1896" i="118"/>
  <c r="U1891" i="118"/>
  <c r="U1895" i="118"/>
  <c r="U1882" i="118"/>
  <c r="U1885" i="118"/>
  <c r="U1881" i="118"/>
  <c r="U1886" i="118"/>
  <c r="U1884" i="118"/>
  <c r="U1880" i="118"/>
  <c r="U1883" i="118"/>
  <c r="U1879" i="118"/>
  <c r="P1877" i="118" l="1"/>
  <c r="S1877" i="118"/>
  <c r="T1877" i="118"/>
  <c r="V1877" i="118"/>
  <c r="W1877" i="118"/>
  <c r="P1873" i="118"/>
  <c r="P1874" i="118"/>
  <c r="P1875" i="118"/>
  <c r="P1876" i="118"/>
  <c r="S1873" i="118"/>
  <c r="S1874" i="118"/>
  <c r="S1875" i="118"/>
  <c r="S1876" i="118"/>
  <c r="T1873" i="118"/>
  <c r="T1874" i="118"/>
  <c r="T1875" i="118"/>
  <c r="T1876" i="118"/>
  <c r="V1873" i="118"/>
  <c r="V1874" i="118"/>
  <c r="V1875" i="118"/>
  <c r="V1876" i="118"/>
  <c r="W1873" i="118"/>
  <c r="W1874" i="118"/>
  <c r="W1875" i="118"/>
  <c r="W1876" i="118"/>
  <c r="P1869" i="118"/>
  <c r="P1870" i="118"/>
  <c r="P1871" i="118"/>
  <c r="P1872" i="118"/>
  <c r="S1869" i="118"/>
  <c r="S1870" i="118"/>
  <c r="S1871" i="118"/>
  <c r="S1872" i="118"/>
  <c r="T1869" i="118"/>
  <c r="T1870" i="118"/>
  <c r="T1871" i="118"/>
  <c r="T1872" i="118"/>
  <c r="V1869" i="118"/>
  <c r="V1870" i="118"/>
  <c r="V1871" i="118"/>
  <c r="V1872" i="118"/>
  <c r="W1869" i="118"/>
  <c r="W1870" i="118"/>
  <c r="W1871" i="118"/>
  <c r="W1872" i="118"/>
  <c r="P1866" i="118"/>
  <c r="P1867" i="118"/>
  <c r="P1868" i="118"/>
  <c r="S1866" i="118"/>
  <c r="S1867" i="118"/>
  <c r="S1868" i="118"/>
  <c r="T1866" i="118"/>
  <c r="T1867" i="118"/>
  <c r="T1868" i="118"/>
  <c r="V1866" i="118"/>
  <c r="V1867" i="118"/>
  <c r="V1868" i="118"/>
  <c r="W1866" i="118"/>
  <c r="W1867" i="118"/>
  <c r="W1868" i="118"/>
  <c r="P1863" i="118"/>
  <c r="P1864" i="118"/>
  <c r="P1865" i="118"/>
  <c r="S1863" i="118"/>
  <c r="S1864" i="118"/>
  <c r="S1865" i="118"/>
  <c r="T1863" i="118"/>
  <c r="T1864" i="118"/>
  <c r="T1865" i="118"/>
  <c r="V1863" i="118"/>
  <c r="V1864" i="118"/>
  <c r="V1865" i="118"/>
  <c r="W1863" i="118"/>
  <c r="W1864" i="118"/>
  <c r="W1865" i="118"/>
  <c r="P1859" i="118"/>
  <c r="P1860" i="118"/>
  <c r="P1861" i="118"/>
  <c r="P1862" i="118"/>
  <c r="S1859" i="118"/>
  <c r="S1860" i="118"/>
  <c r="S1861" i="118"/>
  <c r="S1862" i="118"/>
  <c r="T1859" i="118"/>
  <c r="T1860" i="118"/>
  <c r="T1861" i="118"/>
  <c r="T1862" i="118"/>
  <c r="V1859" i="118"/>
  <c r="V1860" i="118"/>
  <c r="V1861" i="118"/>
  <c r="V1862" i="118"/>
  <c r="W1859" i="118"/>
  <c r="W1860" i="118"/>
  <c r="W1861" i="118"/>
  <c r="W1862" i="118"/>
  <c r="P1855" i="118"/>
  <c r="P1856" i="118"/>
  <c r="P1857" i="118"/>
  <c r="P1858" i="118"/>
  <c r="S1855" i="118"/>
  <c r="S1856" i="118"/>
  <c r="S1857" i="118"/>
  <c r="S1858" i="118"/>
  <c r="T1855" i="118"/>
  <c r="T1856" i="118"/>
  <c r="T1857" i="118"/>
  <c r="T1858" i="118"/>
  <c r="V1855" i="118"/>
  <c r="V1856" i="118"/>
  <c r="V1857" i="118"/>
  <c r="V1858" i="118"/>
  <c r="W1855" i="118"/>
  <c r="W1856" i="118"/>
  <c r="W1857" i="118"/>
  <c r="W1858" i="118"/>
  <c r="U1877" i="118" l="1"/>
  <c r="U1867" i="118"/>
  <c r="U1868" i="118"/>
  <c r="U1876" i="118"/>
  <c r="U1875" i="118"/>
  <c r="U1874" i="118"/>
  <c r="U1873" i="118"/>
  <c r="U1866" i="118"/>
  <c r="U1863" i="118"/>
  <c r="U1865" i="118"/>
  <c r="U1872" i="118"/>
  <c r="U1864" i="118"/>
  <c r="U1871" i="118"/>
  <c r="U1870" i="118"/>
  <c r="U1869" i="118"/>
  <c r="U1860" i="118"/>
  <c r="U1859" i="118"/>
  <c r="U1862" i="118"/>
  <c r="U1861" i="118"/>
  <c r="U1858" i="118"/>
  <c r="U1855" i="118"/>
  <c r="U1857" i="118"/>
  <c r="U1856" i="118"/>
  <c r="P1851" i="118" l="1"/>
  <c r="P1852" i="118"/>
  <c r="P1853" i="118"/>
  <c r="P1854" i="118"/>
  <c r="S1851" i="118"/>
  <c r="S1852" i="118"/>
  <c r="S1853" i="118"/>
  <c r="S1854" i="118"/>
  <c r="T1851" i="118"/>
  <c r="T1852" i="118"/>
  <c r="T1853" i="118"/>
  <c r="T1854" i="118"/>
  <c r="V1851" i="118"/>
  <c r="V1852" i="118"/>
  <c r="V1853" i="118"/>
  <c r="V1854" i="118"/>
  <c r="W1851" i="118"/>
  <c r="W1852" i="118"/>
  <c r="W1853" i="118"/>
  <c r="W1854" i="118"/>
  <c r="P1847" i="118"/>
  <c r="P1848" i="118"/>
  <c r="P1849" i="118"/>
  <c r="P1850" i="118"/>
  <c r="S1847" i="118"/>
  <c r="S1848" i="118"/>
  <c r="S1849" i="118"/>
  <c r="S1850" i="118"/>
  <c r="T1847" i="118"/>
  <c r="T1848" i="118"/>
  <c r="T1849" i="118"/>
  <c r="T1850" i="118"/>
  <c r="V1847" i="118"/>
  <c r="V1848" i="118"/>
  <c r="V1849" i="118"/>
  <c r="V1850" i="118"/>
  <c r="W1847" i="118"/>
  <c r="W1848" i="118"/>
  <c r="W1849" i="118"/>
  <c r="W1850" i="118"/>
  <c r="P1840" i="118"/>
  <c r="P1841" i="118"/>
  <c r="P1842" i="118"/>
  <c r="P1843" i="118"/>
  <c r="P1844" i="118"/>
  <c r="P1845" i="118"/>
  <c r="P1846" i="118"/>
  <c r="S1840" i="118"/>
  <c r="S1841" i="118"/>
  <c r="S1842" i="118"/>
  <c r="S1843" i="118"/>
  <c r="S1844" i="118"/>
  <c r="S1845" i="118"/>
  <c r="S1846" i="118"/>
  <c r="T1840" i="118"/>
  <c r="T1841" i="118"/>
  <c r="T1842" i="118"/>
  <c r="T1843" i="118"/>
  <c r="T1844" i="118"/>
  <c r="T1845" i="118"/>
  <c r="T1846" i="118"/>
  <c r="V1840" i="118"/>
  <c r="V1841" i="118"/>
  <c r="V1842" i="118"/>
  <c r="V1843" i="118"/>
  <c r="V1844" i="118"/>
  <c r="V1845" i="118"/>
  <c r="V1846" i="118"/>
  <c r="W1840" i="118"/>
  <c r="W1841" i="118"/>
  <c r="W1842" i="118"/>
  <c r="W1843" i="118"/>
  <c r="W1844" i="118"/>
  <c r="W1845" i="118"/>
  <c r="W1846" i="118"/>
  <c r="P1834" i="118"/>
  <c r="P1835" i="118"/>
  <c r="P1836" i="118"/>
  <c r="P1837" i="118"/>
  <c r="P1838" i="118"/>
  <c r="P1839" i="118"/>
  <c r="S1834" i="118"/>
  <c r="S1835" i="118"/>
  <c r="S1836" i="118"/>
  <c r="S1837" i="118"/>
  <c r="S1838" i="118"/>
  <c r="S1839" i="118"/>
  <c r="T1834" i="118"/>
  <c r="T1835" i="118"/>
  <c r="T1836" i="118"/>
  <c r="T1837" i="118"/>
  <c r="T1838" i="118"/>
  <c r="T1839" i="118"/>
  <c r="V1834" i="118"/>
  <c r="V1835" i="118"/>
  <c r="V1836" i="118"/>
  <c r="V1837" i="118"/>
  <c r="V1838" i="118"/>
  <c r="V1839" i="118"/>
  <c r="W1834" i="118"/>
  <c r="W1835" i="118"/>
  <c r="W1836" i="118"/>
  <c r="W1837" i="118"/>
  <c r="W1838" i="118"/>
  <c r="W1839" i="118"/>
  <c r="P1833" i="118"/>
  <c r="S1833" i="118"/>
  <c r="T1833" i="118"/>
  <c r="V1833" i="118"/>
  <c r="W1833" i="118"/>
  <c r="P1828" i="118"/>
  <c r="P1829" i="118"/>
  <c r="P1830" i="118"/>
  <c r="P1831" i="118"/>
  <c r="P1832" i="118"/>
  <c r="S1828" i="118"/>
  <c r="S1829" i="118"/>
  <c r="S1830" i="118"/>
  <c r="S1831" i="118"/>
  <c r="S1832" i="118"/>
  <c r="T1828" i="118"/>
  <c r="T1829" i="118"/>
  <c r="T1830" i="118"/>
  <c r="T1831" i="118"/>
  <c r="T1832" i="118"/>
  <c r="V1828" i="118"/>
  <c r="V1829" i="118"/>
  <c r="V1830" i="118"/>
  <c r="V1831" i="118"/>
  <c r="V1832" i="118"/>
  <c r="W1828" i="118"/>
  <c r="W1829" i="118"/>
  <c r="W1830" i="118"/>
  <c r="W1831" i="118"/>
  <c r="W1832" i="118"/>
  <c r="P1824" i="118"/>
  <c r="P1825" i="118"/>
  <c r="P1826" i="118"/>
  <c r="P1827" i="118"/>
  <c r="S1824" i="118"/>
  <c r="S1825" i="118"/>
  <c r="S1826" i="118"/>
  <c r="S1827" i="118"/>
  <c r="T1824" i="118"/>
  <c r="T1825" i="118"/>
  <c r="T1826" i="118"/>
  <c r="T1827" i="118"/>
  <c r="V1824" i="118"/>
  <c r="V1825" i="118"/>
  <c r="V1826" i="118"/>
  <c r="V1827" i="118"/>
  <c r="W1824" i="118"/>
  <c r="W1825" i="118"/>
  <c r="W1826" i="118"/>
  <c r="W1827" i="118"/>
  <c r="P1823" i="118"/>
  <c r="S1823" i="118"/>
  <c r="T1823" i="118"/>
  <c r="V1823" i="118"/>
  <c r="W1823" i="118"/>
  <c r="P1821" i="118"/>
  <c r="P1822" i="118"/>
  <c r="S1821" i="118"/>
  <c r="S1822" i="118"/>
  <c r="T1821" i="118"/>
  <c r="T1822" i="118"/>
  <c r="V1821" i="118"/>
  <c r="V1822" i="118"/>
  <c r="W1821" i="118"/>
  <c r="W1822" i="118"/>
  <c r="P1794" i="118"/>
  <c r="U1842" i="118" l="1"/>
  <c r="U1841" i="118"/>
  <c r="U1833" i="118"/>
  <c r="U1854" i="118"/>
  <c r="U1840" i="118"/>
  <c r="U1844" i="118"/>
  <c r="U1843" i="118"/>
  <c r="U1853" i="118"/>
  <c r="U1852" i="118"/>
  <c r="U1851" i="118"/>
  <c r="U1846" i="118"/>
  <c r="U1850" i="118"/>
  <c r="U1849" i="118"/>
  <c r="U1848" i="118"/>
  <c r="U1847" i="118"/>
  <c r="U1845" i="118"/>
  <c r="U1838" i="118"/>
  <c r="U1837" i="118"/>
  <c r="U1836" i="118"/>
  <c r="U1835" i="118"/>
  <c r="U1839" i="118"/>
  <c r="U1834" i="118"/>
  <c r="U1823" i="118"/>
  <c r="U1821" i="118"/>
  <c r="U1824" i="118"/>
  <c r="U1828" i="118"/>
  <c r="U1832" i="118"/>
  <c r="U1831" i="118"/>
  <c r="U1830" i="118"/>
  <c r="U1825" i="118"/>
  <c r="U1829" i="118"/>
  <c r="U1827" i="118"/>
  <c r="U1826" i="118"/>
  <c r="U1822" i="118"/>
  <c r="P1817" i="118"/>
  <c r="P1818" i="118"/>
  <c r="P1819" i="118"/>
  <c r="P1820" i="118"/>
  <c r="S1817" i="118"/>
  <c r="S1818" i="118"/>
  <c r="S1819" i="118"/>
  <c r="S1820" i="118"/>
  <c r="T1817" i="118"/>
  <c r="T1818" i="118"/>
  <c r="T1819" i="118"/>
  <c r="T1820" i="118"/>
  <c r="V1817" i="118"/>
  <c r="V1818" i="118"/>
  <c r="V1819" i="118"/>
  <c r="V1820" i="118"/>
  <c r="W1817" i="118"/>
  <c r="W1818" i="118"/>
  <c r="W1819" i="118"/>
  <c r="W1820" i="118"/>
  <c r="P1816" i="118"/>
  <c r="S1816" i="118"/>
  <c r="T1816" i="118"/>
  <c r="V1816" i="118"/>
  <c r="W1816" i="118"/>
  <c r="P1808" i="118"/>
  <c r="P1809" i="118"/>
  <c r="P1810" i="118"/>
  <c r="P1811" i="118"/>
  <c r="P1812" i="118"/>
  <c r="P1813" i="118"/>
  <c r="P1815" i="118"/>
  <c r="S1808" i="118"/>
  <c r="S1809" i="118"/>
  <c r="S1810" i="118"/>
  <c r="S1811" i="118"/>
  <c r="S1812" i="118"/>
  <c r="S1813" i="118"/>
  <c r="S1815" i="118"/>
  <c r="T1808" i="118"/>
  <c r="T1809" i="118"/>
  <c r="T1810" i="118"/>
  <c r="T1811" i="118"/>
  <c r="T1812" i="118"/>
  <c r="T1813" i="118"/>
  <c r="T1815" i="118"/>
  <c r="V1808" i="118"/>
  <c r="V1809" i="118"/>
  <c r="V1810" i="118"/>
  <c r="V1811" i="118"/>
  <c r="V1812" i="118"/>
  <c r="V1813" i="118"/>
  <c r="V1815" i="118"/>
  <c r="W1808" i="118"/>
  <c r="W1809" i="118"/>
  <c r="W1810" i="118"/>
  <c r="W1811" i="118"/>
  <c r="W1812" i="118"/>
  <c r="W1813" i="118"/>
  <c r="W1815" i="118"/>
  <c r="P1803" i="118"/>
  <c r="P1804" i="118"/>
  <c r="P1805" i="118"/>
  <c r="P1806" i="118"/>
  <c r="P1807" i="118"/>
  <c r="S1803" i="118"/>
  <c r="S1804" i="118"/>
  <c r="S1805" i="118"/>
  <c r="S1806" i="118"/>
  <c r="S1807" i="118"/>
  <c r="T1803" i="118"/>
  <c r="T1804" i="118"/>
  <c r="T1805" i="118"/>
  <c r="T1806" i="118"/>
  <c r="T1807" i="118"/>
  <c r="V1803" i="118"/>
  <c r="V1804" i="118"/>
  <c r="V1805" i="118"/>
  <c r="V1806" i="118"/>
  <c r="V1807" i="118"/>
  <c r="W1803" i="118"/>
  <c r="W1804" i="118"/>
  <c r="W1805" i="118"/>
  <c r="W1806" i="118"/>
  <c r="W1807" i="118"/>
  <c r="P1801" i="118"/>
  <c r="P1802" i="118"/>
  <c r="S1801" i="118"/>
  <c r="S1802" i="118"/>
  <c r="T1801" i="118"/>
  <c r="T1802" i="118"/>
  <c r="V1801" i="118"/>
  <c r="V1802" i="118"/>
  <c r="W1801" i="118"/>
  <c r="W1802" i="118"/>
  <c r="P1798" i="118"/>
  <c r="P1799" i="118"/>
  <c r="S1798" i="118"/>
  <c r="S1799" i="118"/>
  <c r="T1798" i="118"/>
  <c r="T1799" i="118"/>
  <c r="V1798" i="118"/>
  <c r="V1799" i="118"/>
  <c r="W1798" i="118"/>
  <c r="W1799" i="118"/>
  <c r="P1796" i="118"/>
  <c r="P1797" i="118"/>
  <c r="S1796" i="118"/>
  <c r="S1797" i="118"/>
  <c r="T1796" i="118"/>
  <c r="T1797" i="118"/>
  <c r="V1796" i="118"/>
  <c r="V1797" i="118"/>
  <c r="W1796" i="118"/>
  <c r="W1797" i="118"/>
  <c r="P1795" i="118"/>
  <c r="S1795" i="118"/>
  <c r="T1795" i="118"/>
  <c r="V1795" i="118"/>
  <c r="W1795" i="118"/>
  <c r="S1794" i="118"/>
  <c r="T1794" i="118"/>
  <c r="V1794" i="118"/>
  <c r="W1794" i="118"/>
  <c r="P1790" i="118"/>
  <c r="P1791" i="118"/>
  <c r="P1792" i="118"/>
  <c r="P1793" i="118"/>
  <c r="S1790" i="118"/>
  <c r="S1791" i="118"/>
  <c r="S1792" i="118"/>
  <c r="S1793" i="118"/>
  <c r="T1790" i="118"/>
  <c r="T1791" i="118"/>
  <c r="T1792" i="118"/>
  <c r="T1793" i="118"/>
  <c r="V1790" i="118"/>
  <c r="V1791" i="118"/>
  <c r="V1792" i="118"/>
  <c r="V1793" i="118"/>
  <c r="W1790" i="118"/>
  <c r="W1791" i="118"/>
  <c r="W1792" i="118"/>
  <c r="W1793" i="118"/>
  <c r="P1786" i="118"/>
  <c r="P1787" i="118"/>
  <c r="P1788" i="118"/>
  <c r="P1789" i="118"/>
  <c r="S1786" i="118"/>
  <c r="S1787" i="118"/>
  <c r="S1788" i="118"/>
  <c r="S1789" i="118"/>
  <c r="T1786" i="118"/>
  <c r="T1787" i="118"/>
  <c r="T1788" i="118"/>
  <c r="T1789" i="118"/>
  <c r="V1786" i="118"/>
  <c r="V1787" i="118"/>
  <c r="V1788" i="118"/>
  <c r="V1789" i="118"/>
  <c r="W1786" i="118"/>
  <c r="W1787" i="118"/>
  <c r="W1788" i="118"/>
  <c r="W1789" i="118"/>
  <c r="P1784" i="118"/>
  <c r="P1785" i="118"/>
  <c r="S1784" i="118"/>
  <c r="S1785" i="118"/>
  <c r="T1784" i="118"/>
  <c r="T1785" i="118"/>
  <c r="V1784" i="118"/>
  <c r="V1785" i="118"/>
  <c r="W1784" i="118"/>
  <c r="W1785" i="118"/>
  <c r="P1779" i="118"/>
  <c r="P1780" i="118"/>
  <c r="P1781" i="118"/>
  <c r="P1782" i="118"/>
  <c r="P1783" i="118"/>
  <c r="S1779" i="118"/>
  <c r="S1780" i="118"/>
  <c r="S1781" i="118"/>
  <c r="S1782" i="118"/>
  <c r="S1783" i="118"/>
  <c r="T1779" i="118"/>
  <c r="T1780" i="118"/>
  <c r="T1781" i="118"/>
  <c r="T1782" i="118"/>
  <c r="T1783" i="118"/>
  <c r="V1779" i="118"/>
  <c r="V1780" i="118"/>
  <c r="V1781" i="118"/>
  <c r="V1782" i="118"/>
  <c r="V1783" i="118"/>
  <c r="W1779" i="118"/>
  <c r="W1780" i="118"/>
  <c r="W1781" i="118"/>
  <c r="W1782" i="118"/>
  <c r="W1783" i="118"/>
  <c r="U1820" i="118" l="1"/>
  <c r="U1819" i="118"/>
  <c r="U1818" i="118"/>
  <c r="U1817" i="118"/>
  <c r="U1810" i="118"/>
  <c r="U1816" i="118"/>
  <c r="U1809" i="118"/>
  <c r="U1812" i="118"/>
  <c r="U1808" i="118"/>
  <c r="U1796" i="118"/>
  <c r="U1815" i="118"/>
  <c r="U1811" i="118"/>
  <c r="U1803" i="118"/>
  <c r="U1813" i="118"/>
  <c r="U1802" i="118"/>
  <c r="U1801" i="118"/>
  <c r="U1798" i="118"/>
  <c r="U1807" i="118"/>
  <c r="U1806" i="118"/>
  <c r="U1805" i="118"/>
  <c r="U1804" i="118"/>
  <c r="U1795" i="118"/>
  <c r="U1799" i="118"/>
  <c r="U1797" i="118"/>
  <c r="U1794" i="118"/>
  <c r="U1792" i="118"/>
  <c r="U1793" i="118"/>
  <c r="U1791" i="118"/>
  <c r="U1790" i="118"/>
  <c r="U1789" i="118"/>
  <c r="U1788" i="118"/>
  <c r="U1787" i="118"/>
  <c r="U1786" i="118"/>
  <c r="U1784" i="118"/>
  <c r="U1783" i="118"/>
  <c r="U1781" i="118"/>
  <c r="U1782" i="118"/>
  <c r="U1785" i="118"/>
  <c r="U1780" i="118"/>
  <c r="U1779" i="118"/>
  <c r="P1773" i="118" l="1"/>
  <c r="P1774" i="118"/>
  <c r="P1775" i="118"/>
  <c r="P1776" i="118"/>
  <c r="P1777" i="118"/>
  <c r="P1778" i="118"/>
  <c r="S1773" i="118"/>
  <c r="S1774" i="118"/>
  <c r="S1775" i="118"/>
  <c r="S1776" i="118"/>
  <c r="S1777" i="118"/>
  <c r="S1778" i="118"/>
  <c r="T1773" i="118"/>
  <c r="T1774" i="118"/>
  <c r="T1775" i="118"/>
  <c r="T1776" i="118"/>
  <c r="T1777" i="118"/>
  <c r="T1778" i="118"/>
  <c r="V1773" i="118"/>
  <c r="V1774" i="118"/>
  <c r="V1775" i="118"/>
  <c r="V1776" i="118"/>
  <c r="V1777" i="118"/>
  <c r="V1778" i="118"/>
  <c r="W1773" i="118"/>
  <c r="W1774" i="118"/>
  <c r="W1775" i="118"/>
  <c r="W1776" i="118"/>
  <c r="W1777" i="118"/>
  <c r="W1778" i="118"/>
  <c r="P1768" i="118"/>
  <c r="P1769" i="118"/>
  <c r="P1770" i="118"/>
  <c r="P1771" i="118"/>
  <c r="P1772" i="118"/>
  <c r="S1768" i="118"/>
  <c r="S1769" i="118"/>
  <c r="S1770" i="118"/>
  <c r="S1771" i="118"/>
  <c r="S1772" i="118"/>
  <c r="T1768" i="118"/>
  <c r="T1769" i="118"/>
  <c r="T1770" i="118"/>
  <c r="T1771" i="118"/>
  <c r="T1772" i="118"/>
  <c r="V1768" i="118"/>
  <c r="V1769" i="118"/>
  <c r="V1770" i="118"/>
  <c r="V1771" i="118"/>
  <c r="V1772" i="118"/>
  <c r="W1768" i="118"/>
  <c r="W1769" i="118"/>
  <c r="W1770" i="118"/>
  <c r="W1771" i="118"/>
  <c r="W1772" i="118"/>
  <c r="P1767" i="118"/>
  <c r="S1767" i="118"/>
  <c r="T1767" i="118"/>
  <c r="V1767" i="118"/>
  <c r="W1767" i="118"/>
  <c r="P1766" i="118"/>
  <c r="S1766" i="118"/>
  <c r="T1766" i="118"/>
  <c r="V1766" i="118"/>
  <c r="W1766" i="118"/>
  <c r="P1765" i="118"/>
  <c r="S1765" i="118"/>
  <c r="T1765" i="118"/>
  <c r="V1765" i="118"/>
  <c r="W1765" i="118"/>
  <c r="P1764" i="118"/>
  <c r="S1764" i="118"/>
  <c r="T1764" i="118"/>
  <c r="V1764" i="118"/>
  <c r="W1764" i="118"/>
  <c r="P1763" i="118"/>
  <c r="S1763" i="118"/>
  <c r="T1763" i="118"/>
  <c r="V1763" i="118"/>
  <c r="W1763" i="118"/>
  <c r="P1740" i="118"/>
  <c r="P1741" i="118"/>
  <c r="P1742" i="118"/>
  <c r="P1743" i="118"/>
  <c r="P1744" i="118"/>
  <c r="P1745" i="118"/>
  <c r="P1746" i="118"/>
  <c r="P1747" i="118"/>
  <c r="P1748" i="118"/>
  <c r="P1749" i="118"/>
  <c r="P1750" i="118"/>
  <c r="P1751" i="118"/>
  <c r="P1752" i="118"/>
  <c r="P1753" i="118"/>
  <c r="P1754" i="118"/>
  <c r="P1755" i="118"/>
  <c r="P1756" i="118"/>
  <c r="P1757" i="118"/>
  <c r="P1758" i="118"/>
  <c r="P1759" i="118"/>
  <c r="P1760" i="118"/>
  <c r="P1761" i="118"/>
  <c r="P1762" i="118"/>
  <c r="S1740" i="118"/>
  <c r="S1741" i="118"/>
  <c r="S1742" i="118"/>
  <c r="S1743" i="118"/>
  <c r="S1744" i="118"/>
  <c r="S1745" i="118"/>
  <c r="S1746" i="118"/>
  <c r="S1747" i="118"/>
  <c r="S1748" i="118"/>
  <c r="S1749" i="118"/>
  <c r="S1750" i="118"/>
  <c r="S1751" i="118"/>
  <c r="S1752" i="118"/>
  <c r="S1753" i="118"/>
  <c r="S1754" i="118"/>
  <c r="S1755" i="118"/>
  <c r="S1756" i="118"/>
  <c r="S1757" i="118"/>
  <c r="S1758" i="118"/>
  <c r="S1759" i="118"/>
  <c r="S1760" i="118"/>
  <c r="S1761" i="118"/>
  <c r="S1762" i="118"/>
  <c r="T1740" i="118"/>
  <c r="T1741" i="118"/>
  <c r="T1742" i="118"/>
  <c r="T1743" i="118"/>
  <c r="T1744" i="118"/>
  <c r="T1745" i="118"/>
  <c r="T1746" i="118"/>
  <c r="T1747" i="118"/>
  <c r="T1748" i="118"/>
  <c r="T1749" i="118"/>
  <c r="T1750" i="118"/>
  <c r="T1751" i="118"/>
  <c r="T1752" i="118"/>
  <c r="T1753" i="118"/>
  <c r="T1754" i="118"/>
  <c r="T1755" i="118"/>
  <c r="T1756" i="118"/>
  <c r="T1757" i="118"/>
  <c r="T1758" i="118"/>
  <c r="T1759" i="118"/>
  <c r="T1760" i="118"/>
  <c r="T1761" i="118"/>
  <c r="T1762" i="118"/>
  <c r="V1740" i="118"/>
  <c r="V1741" i="118"/>
  <c r="V1742" i="118"/>
  <c r="V1743" i="118"/>
  <c r="V1744" i="118"/>
  <c r="V1745" i="118"/>
  <c r="V1746" i="118"/>
  <c r="V1747" i="118"/>
  <c r="V1748" i="118"/>
  <c r="V1749" i="118"/>
  <c r="V1750" i="118"/>
  <c r="V1751" i="118"/>
  <c r="V1752" i="118"/>
  <c r="V1753" i="118"/>
  <c r="V1754" i="118"/>
  <c r="V1755" i="118"/>
  <c r="V1756" i="118"/>
  <c r="V1757" i="118"/>
  <c r="V1758" i="118"/>
  <c r="V1759" i="118"/>
  <c r="V1760" i="118"/>
  <c r="V1761" i="118"/>
  <c r="V1762" i="118"/>
  <c r="W1740" i="118"/>
  <c r="W1741" i="118"/>
  <c r="W1742" i="118"/>
  <c r="W1743" i="118"/>
  <c r="W1744" i="118"/>
  <c r="W1745" i="118"/>
  <c r="W1746" i="118"/>
  <c r="W1747" i="118"/>
  <c r="W1748" i="118"/>
  <c r="W1749" i="118"/>
  <c r="W1750" i="118"/>
  <c r="W1751" i="118"/>
  <c r="W1752" i="118"/>
  <c r="W1753" i="118"/>
  <c r="W1754" i="118"/>
  <c r="W1755" i="118"/>
  <c r="W1756" i="118"/>
  <c r="W1757" i="118"/>
  <c r="W1758" i="118"/>
  <c r="W1759" i="118"/>
  <c r="W1760" i="118"/>
  <c r="W1761" i="118"/>
  <c r="W1762" i="118"/>
  <c r="P1737" i="118"/>
  <c r="P1738" i="118"/>
  <c r="P1739" i="118"/>
  <c r="S1737" i="118"/>
  <c r="S1738" i="118"/>
  <c r="S1739" i="118"/>
  <c r="T1737" i="118"/>
  <c r="T1738" i="118"/>
  <c r="T1739" i="118"/>
  <c r="V1737" i="118"/>
  <c r="V1738" i="118"/>
  <c r="V1739" i="118"/>
  <c r="W1737" i="118"/>
  <c r="W1738" i="118"/>
  <c r="W1739" i="118"/>
  <c r="P1736" i="118"/>
  <c r="S1736" i="118"/>
  <c r="T1736" i="118"/>
  <c r="V1736" i="118"/>
  <c r="W1736" i="118"/>
  <c r="P1733" i="118"/>
  <c r="P1734" i="118"/>
  <c r="P1735" i="118"/>
  <c r="S1733" i="118"/>
  <c r="S1734" i="118"/>
  <c r="S1735" i="118"/>
  <c r="T1733" i="118"/>
  <c r="T1734" i="118"/>
  <c r="T1735" i="118"/>
  <c r="V1733" i="118"/>
  <c r="V1734" i="118"/>
  <c r="V1735" i="118"/>
  <c r="W1733" i="118"/>
  <c r="W1734" i="118"/>
  <c r="W1735" i="118"/>
  <c r="P1732" i="118"/>
  <c r="S1732" i="118"/>
  <c r="T1732" i="118"/>
  <c r="V1732" i="118"/>
  <c r="W1732" i="118"/>
  <c r="P1726" i="118"/>
  <c r="P1727" i="118"/>
  <c r="P1728" i="118"/>
  <c r="P1729" i="118"/>
  <c r="P1730" i="118"/>
  <c r="P1731" i="118"/>
  <c r="S1726" i="118"/>
  <c r="S1727" i="118"/>
  <c r="S1728" i="118"/>
  <c r="S1729" i="118"/>
  <c r="S1730" i="118"/>
  <c r="S1731" i="118"/>
  <c r="T1726" i="118"/>
  <c r="T1727" i="118"/>
  <c r="T1728" i="118"/>
  <c r="T1729" i="118"/>
  <c r="T1730" i="118"/>
  <c r="T1731" i="118"/>
  <c r="V1726" i="118"/>
  <c r="V1727" i="118"/>
  <c r="V1728" i="118"/>
  <c r="V1729" i="118"/>
  <c r="V1730" i="118"/>
  <c r="V1731" i="118"/>
  <c r="W1726" i="118"/>
  <c r="W1727" i="118"/>
  <c r="W1728" i="118"/>
  <c r="W1729" i="118"/>
  <c r="W1730" i="118"/>
  <c r="W1731" i="118"/>
  <c r="P1725" i="118"/>
  <c r="S1725" i="118"/>
  <c r="T1725" i="118"/>
  <c r="V1725" i="118"/>
  <c r="W1725" i="118"/>
  <c r="P1719" i="118"/>
  <c r="P1720" i="118"/>
  <c r="P1721" i="118"/>
  <c r="P1722" i="118"/>
  <c r="P1723" i="118"/>
  <c r="P1724" i="118"/>
  <c r="S1719" i="118"/>
  <c r="S1720" i="118"/>
  <c r="S1721" i="118"/>
  <c r="S1722" i="118"/>
  <c r="S1723" i="118"/>
  <c r="S1724" i="118"/>
  <c r="T1719" i="118"/>
  <c r="T1720" i="118"/>
  <c r="T1721" i="118"/>
  <c r="T1722" i="118"/>
  <c r="T1723" i="118"/>
  <c r="T1724" i="118"/>
  <c r="V1719" i="118"/>
  <c r="V1720" i="118"/>
  <c r="V1721" i="118"/>
  <c r="V1722" i="118"/>
  <c r="V1723" i="118"/>
  <c r="V1724" i="118"/>
  <c r="W1719" i="118"/>
  <c r="W1720" i="118"/>
  <c r="W1721" i="118"/>
  <c r="W1722" i="118"/>
  <c r="W1723" i="118"/>
  <c r="W1724" i="118"/>
  <c r="P1718" i="118"/>
  <c r="S1718" i="118"/>
  <c r="T1718" i="118"/>
  <c r="V1718" i="118"/>
  <c r="W1718" i="118"/>
  <c r="P1716" i="118"/>
  <c r="P1717" i="118"/>
  <c r="S1716" i="118"/>
  <c r="S1717" i="118"/>
  <c r="T1716" i="118"/>
  <c r="T1717" i="118"/>
  <c r="V1716" i="118"/>
  <c r="V1717" i="118"/>
  <c r="W1716" i="118"/>
  <c r="W1717" i="118"/>
  <c r="P1710" i="118"/>
  <c r="P1711" i="118"/>
  <c r="P1712" i="118"/>
  <c r="P1713" i="118"/>
  <c r="P1714" i="118"/>
  <c r="P1715" i="118"/>
  <c r="S1710" i="118"/>
  <c r="S1711" i="118"/>
  <c r="S1712" i="118"/>
  <c r="S1713" i="118"/>
  <c r="S1714" i="118"/>
  <c r="S1715" i="118"/>
  <c r="T1710" i="118"/>
  <c r="T1711" i="118"/>
  <c r="T1712" i="118"/>
  <c r="T1713" i="118"/>
  <c r="T1714" i="118"/>
  <c r="T1715" i="118"/>
  <c r="V1710" i="118"/>
  <c r="V1711" i="118"/>
  <c r="V1712" i="118"/>
  <c r="V1713" i="118"/>
  <c r="V1714" i="118"/>
  <c r="V1715" i="118"/>
  <c r="W1710" i="118"/>
  <c r="W1711" i="118"/>
  <c r="W1712" i="118"/>
  <c r="W1713" i="118"/>
  <c r="W1714" i="118"/>
  <c r="W1715" i="118"/>
  <c r="S1707" i="118"/>
  <c r="S1708" i="118"/>
  <c r="S1709" i="118"/>
  <c r="T1707" i="118"/>
  <c r="T1708" i="118"/>
  <c r="T1709" i="118"/>
  <c r="V1707" i="118"/>
  <c r="V1708" i="118"/>
  <c r="V1709" i="118"/>
  <c r="W1707" i="118"/>
  <c r="W1708" i="118"/>
  <c r="W1709" i="118"/>
  <c r="S1703" i="118"/>
  <c r="S1704" i="118"/>
  <c r="S1705" i="118"/>
  <c r="S1706" i="118"/>
  <c r="T1703" i="118"/>
  <c r="T1704" i="118"/>
  <c r="T1705" i="118"/>
  <c r="T1706" i="118"/>
  <c r="V1703" i="118"/>
  <c r="V1704" i="118"/>
  <c r="V1705" i="118"/>
  <c r="V1706" i="118"/>
  <c r="W1703" i="118"/>
  <c r="W1704" i="118"/>
  <c r="W1705" i="118"/>
  <c r="W1706" i="118"/>
  <c r="S1702" i="118"/>
  <c r="T1702" i="118"/>
  <c r="V1702" i="118"/>
  <c r="W1702" i="118"/>
  <c r="P1695" i="118"/>
  <c r="P1696" i="118"/>
  <c r="P1697" i="118"/>
  <c r="P1698" i="118"/>
  <c r="P1699" i="118"/>
  <c r="P1700" i="118"/>
  <c r="P1701" i="118"/>
  <c r="S1695" i="118"/>
  <c r="S1696" i="118"/>
  <c r="S1697" i="118"/>
  <c r="S1698" i="118"/>
  <c r="S1699" i="118"/>
  <c r="S1700" i="118"/>
  <c r="S1701" i="118"/>
  <c r="T1695" i="118"/>
  <c r="T1696" i="118"/>
  <c r="T1697" i="118"/>
  <c r="T1698" i="118"/>
  <c r="T1699" i="118"/>
  <c r="T1700" i="118"/>
  <c r="T1701" i="118"/>
  <c r="V1695" i="118"/>
  <c r="V1696" i="118"/>
  <c r="V1697" i="118"/>
  <c r="V1698" i="118"/>
  <c r="V1699" i="118"/>
  <c r="V1700" i="118"/>
  <c r="V1701" i="118"/>
  <c r="W1695" i="118"/>
  <c r="W1696" i="118"/>
  <c r="W1697" i="118"/>
  <c r="W1698" i="118"/>
  <c r="W1699" i="118"/>
  <c r="W1700" i="118"/>
  <c r="W1701" i="118"/>
  <c r="P1689" i="118"/>
  <c r="P1690" i="118"/>
  <c r="P1691" i="118"/>
  <c r="P1692" i="118"/>
  <c r="P1693" i="118"/>
  <c r="P1694" i="118"/>
  <c r="S1689" i="118"/>
  <c r="S1690" i="118"/>
  <c r="S1691" i="118"/>
  <c r="S1692" i="118"/>
  <c r="S1693" i="118"/>
  <c r="S1694" i="118"/>
  <c r="T1689" i="118"/>
  <c r="T1690" i="118"/>
  <c r="T1691" i="118"/>
  <c r="T1692" i="118"/>
  <c r="T1693" i="118"/>
  <c r="T1694" i="118"/>
  <c r="V1689" i="118"/>
  <c r="V1690" i="118"/>
  <c r="V1691" i="118"/>
  <c r="V1692" i="118"/>
  <c r="V1693" i="118"/>
  <c r="V1694" i="118"/>
  <c r="W1689" i="118"/>
  <c r="W1690" i="118"/>
  <c r="W1691" i="118"/>
  <c r="W1692" i="118"/>
  <c r="W1693" i="118"/>
  <c r="W1694" i="118"/>
  <c r="P1688" i="118"/>
  <c r="S1688" i="118"/>
  <c r="T1688" i="118"/>
  <c r="V1688" i="118"/>
  <c r="W1688" i="118"/>
  <c r="U1778" i="118" l="1"/>
  <c r="U1777" i="118"/>
  <c r="U1775" i="118"/>
  <c r="U1774" i="118"/>
  <c r="U1767" i="118"/>
  <c r="U1776" i="118"/>
  <c r="U1773" i="118"/>
  <c r="U1766" i="118"/>
  <c r="U1771" i="118"/>
  <c r="U1772" i="118"/>
  <c r="U1770" i="118"/>
  <c r="U1768" i="118"/>
  <c r="U1769" i="118"/>
  <c r="U1764" i="118"/>
  <c r="U1765" i="118"/>
  <c r="U1761" i="118"/>
  <c r="U1749" i="118"/>
  <c r="U1752" i="118"/>
  <c r="U1740" i="118"/>
  <c r="U1763" i="118"/>
  <c r="U1762" i="118"/>
  <c r="U1750" i="118"/>
  <c r="U1759" i="118"/>
  <c r="U1747" i="118"/>
  <c r="U1756" i="118"/>
  <c r="U1744" i="118"/>
  <c r="U1742" i="118"/>
  <c r="U1754" i="118"/>
  <c r="U1758" i="118"/>
  <c r="U1746" i="118"/>
  <c r="U1753" i="118"/>
  <c r="U1741" i="118"/>
  <c r="U1760" i="118"/>
  <c r="U1748" i="118"/>
  <c r="U1751" i="118"/>
  <c r="U1757" i="118"/>
  <c r="U1745" i="118"/>
  <c r="U1755" i="118"/>
  <c r="U1743" i="118"/>
  <c r="U1738" i="118"/>
  <c r="U1737" i="118"/>
  <c r="U1736" i="118"/>
  <c r="U1739" i="118"/>
  <c r="U1718" i="118"/>
  <c r="U1735" i="118"/>
  <c r="U1732" i="118"/>
  <c r="U1734" i="118"/>
  <c r="U1725" i="118"/>
  <c r="U1733" i="118"/>
  <c r="U1731" i="118"/>
  <c r="U1729" i="118"/>
  <c r="U1728" i="118"/>
  <c r="U1730" i="118"/>
  <c r="U1727" i="118"/>
  <c r="U1726" i="118"/>
  <c r="U1721" i="118"/>
  <c r="U1720" i="118"/>
  <c r="U1722" i="118"/>
  <c r="U1724" i="118"/>
  <c r="U1723" i="118"/>
  <c r="U1719" i="118"/>
  <c r="U1703" i="118"/>
  <c r="U1717" i="118"/>
  <c r="U1716" i="118"/>
  <c r="U1713" i="118"/>
  <c r="U1688" i="118"/>
  <c r="U1709" i="118"/>
  <c r="U1708" i="118"/>
  <c r="U1711" i="118"/>
  <c r="U1707" i="118"/>
  <c r="U1695" i="118"/>
  <c r="U1714" i="118"/>
  <c r="U1710" i="118"/>
  <c r="U1715" i="118"/>
  <c r="U1712" i="118"/>
  <c r="U1706" i="118"/>
  <c r="U1704" i="118"/>
  <c r="U1705" i="118"/>
  <c r="U1702" i="118"/>
  <c r="U1697" i="118"/>
  <c r="U1693" i="118"/>
  <c r="U1696" i="118"/>
  <c r="U1699" i="118"/>
  <c r="U1698" i="118"/>
  <c r="U1701" i="118"/>
  <c r="U1692" i="118"/>
  <c r="U1691" i="118"/>
  <c r="U1694" i="118"/>
  <c r="U1700" i="118"/>
  <c r="U1690" i="118"/>
  <c r="U1689" i="118"/>
  <c r="P1684" i="118" l="1"/>
  <c r="P1685" i="118"/>
  <c r="P1686" i="118"/>
  <c r="P1687" i="118"/>
  <c r="S1684" i="118"/>
  <c r="S1685" i="118"/>
  <c r="S1686" i="118"/>
  <c r="S1687" i="118"/>
  <c r="T1684" i="118"/>
  <c r="T1685" i="118"/>
  <c r="T1686" i="118"/>
  <c r="T1687" i="118"/>
  <c r="V1684" i="118"/>
  <c r="V1685" i="118"/>
  <c r="V1686" i="118"/>
  <c r="V1687" i="118"/>
  <c r="W1684" i="118"/>
  <c r="W1685" i="118"/>
  <c r="W1686" i="118"/>
  <c r="W1687" i="118"/>
  <c r="P1683" i="118"/>
  <c r="S1683" i="118"/>
  <c r="T1683" i="118"/>
  <c r="V1683" i="118"/>
  <c r="W1683" i="118"/>
  <c r="P1682" i="118"/>
  <c r="S1682" i="118"/>
  <c r="T1682" i="118"/>
  <c r="V1682" i="118"/>
  <c r="W1682" i="118"/>
  <c r="P1676" i="118"/>
  <c r="P1677" i="118"/>
  <c r="P1678" i="118"/>
  <c r="P1679" i="118"/>
  <c r="P1680" i="118"/>
  <c r="P1681" i="118"/>
  <c r="S1676" i="118"/>
  <c r="S1677" i="118"/>
  <c r="S1678" i="118"/>
  <c r="S1679" i="118"/>
  <c r="S1680" i="118"/>
  <c r="S1681" i="118"/>
  <c r="T1676" i="118"/>
  <c r="T1677" i="118"/>
  <c r="T1678" i="118"/>
  <c r="T1679" i="118"/>
  <c r="T1680" i="118"/>
  <c r="T1681" i="118"/>
  <c r="V1676" i="118"/>
  <c r="V1677" i="118"/>
  <c r="V1678" i="118"/>
  <c r="V1679" i="118"/>
  <c r="V1680" i="118"/>
  <c r="V1681" i="118"/>
  <c r="W1676" i="118"/>
  <c r="W1677" i="118"/>
  <c r="W1678" i="118"/>
  <c r="W1679" i="118"/>
  <c r="W1680" i="118"/>
  <c r="W1681" i="118"/>
  <c r="P1675" i="118"/>
  <c r="S1675" i="118"/>
  <c r="T1675" i="118"/>
  <c r="V1675" i="118"/>
  <c r="W1675" i="118"/>
  <c r="P1674" i="118"/>
  <c r="S1674" i="118"/>
  <c r="T1674" i="118"/>
  <c r="V1674" i="118"/>
  <c r="W1674" i="118"/>
  <c r="P1672" i="118"/>
  <c r="P1673" i="118"/>
  <c r="S1672" i="118"/>
  <c r="S1673" i="118"/>
  <c r="T1672" i="118"/>
  <c r="T1673" i="118"/>
  <c r="V1672" i="118"/>
  <c r="V1673" i="118"/>
  <c r="W1672" i="118"/>
  <c r="W1673" i="118"/>
  <c r="P1671" i="118"/>
  <c r="S1671" i="118"/>
  <c r="T1671" i="118"/>
  <c r="V1671" i="118"/>
  <c r="W1671" i="118"/>
  <c r="P1670" i="118"/>
  <c r="S1670" i="118"/>
  <c r="T1670" i="118"/>
  <c r="V1670" i="118"/>
  <c r="W1670" i="118"/>
  <c r="P1666" i="118"/>
  <c r="P1667" i="118"/>
  <c r="P1668" i="118"/>
  <c r="P1669" i="118"/>
  <c r="S1666" i="118"/>
  <c r="S1667" i="118"/>
  <c r="S1668" i="118"/>
  <c r="S1669" i="118"/>
  <c r="T1666" i="118"/>
  <c r="T1667" i="118"/>
  <c r="T1668" i="118"/>
  <c r="T1669" i="118"/>
  <c r="V1666" i="118"/>
  <c r="V1667" i="118"/>
  <c r="V1668" i="118"/>
  <c r="V1669" i="118"/>
  <c r="W1666" i="118"/>
  <c r="W1667" i="118"/>
  <c r="W1668" i="118"/>
  <c r="W1669" i="118"/>
  <c r="P1656" i="118"/>
  <c r="P1657" i="118"/>
  <c r="P1658" i="118"/>
  <c r="P1659" i="118"/>
  <c r="P1660" i="118"/>
  <c r="P1661" i="118"/>
  <c r="P1662" i="118"/>
  <c r="P1663" i="118"/>
  <c r="P1664" i="118"/>
  <c r="P1665" i="118"/>
  <c r="S1656" i="118"/>
  <c r="S1657" i="118"/>
  <c r="S1658" i="118"/>
  <c r="S1659" i="118"/>
  <c r="S1660" i="118"/>
  <c r="S1661" i="118"/>
  <c r="S1662" i="118"/>
  <c r="S1663" i="118"/>
  <c r="S1664" i="118"/>
  <c r="S1665" i="118"/>
  <c r="T1656" i="118"/>
  <c r="T1657" i="118"/>
  <c r="T1658" i="118"/>
  <c r="T1659" i="118"/>
  <c r="T1660" i="118"/>
  <c r="T1661" i="118"/>
  <c r="T1662" i="118"/>
  <c r="T1663" i="118"/>
  <c r="T1664" i="118"/>
  <c r="T1665" i="118"/>
  <c r="V1656" i="118"/>
  <c r="V1657" i="118"/>
  <c r="V1658" i="118"/>
  <c r="V1659" i="118"/>
  <c r="V1660" i="118"/>
  <c r="V1661" i="118"/>
  <c r="V1662" i="118"/>
  <c r="V1663" i="118"/>
  <c r="V1664" i="118"/>
  <c r="V1665" i="118"/>
  <c r="W1656" i="118"/>
  <c r="W1657" i="118"/>
  <c r="W1658" i="118"/>
  <c r="W1659" i="118"/>
  <c r="W1660" i="118"/>
  <c r="W1661" i="118"/>
  <c r="W1662" i="118"/>
  <c r="W1663" i="118"/>
  <c r="W1664" i="118"/>
  <c r="W1665" i="118"/>
  <c r="P1654" i="118"/>
  <c r="P1655" i="118"/>
  <c r="S1654" i="118"/>
  <c r="S1655" i="118"/>
  <c r="T1654" i="118"/>
  <c r="T1655" i="118"/>
  <c r="V1654" i="118"/>
  <c r="V1655" i="118"/>
  <c r="W1654" i="118"/>
  <c r="W1655" i="118"/>
  <c r="P1651" i="118"/>
  <c r="S1651" i="118"/>
  <c r="T1651" i="118"/>
  <c r="V1651" i="118"/>
  <c r="W1651" i="118"/>
  <c r="P1652" i="118"/>
  <c r="S1652" i="118"/>
  <c r="T1652" i="118"/>
  <c r="V1652" i="118"/>
  <c r="W1652" i="118"/>
  <c r="P1653" i="118"/>
  <c r="S1653" i="118"/>
  <c r="T1653" i="118"/>
  <c r="V1653" i="118"/>
  <c r="W1653" i="118"/>
  <c r="P1650" i="118"/>
  <c r="S1650" i="118"/>
  <c r="T1650" i="118"/>
  <c r="V1650" i="118"/>
  <c r="W1650" i="118"/>
  <c r="P1649" i="118"/>
  <c r="S1649" i="118"/>
  <c r="T1649" i="118"/>
  <c r="V1649" i="118"/>
  <c r="W1649" i="118"/>
  <c r="P1644" i="118"/>
  <c r="P1645" i="118"/>
  <c r="P1646" i="118"/>
  <c r="P1647" i="118"/>
  <c r="P1648" i="118"/>
  <c r="S1644" i="118"/>
  <c r="S1645" i="118"/>
  <c r="S1646" i="118"/>
  <c r="S1647" i="118"/>
  <c r="S1648" i="118"/>
  <c r="T1644" i="118"/>
  <c r="T1645" i="118"/>
  <c r="T1646" i="118"/>
  <c r="T1647" i="118"/>
  <c r="T1648" i="118"/>
  <c r="V1644" i="118"/>
  <c r="V1645" i="118"/>
  <c r="V1646" i="118"/>
  <c r="V1647" i="118"/>
  <c r="V1648" i="118"/>
  <c r="W1644" i="118"/>
  <c r="W1645" i="118"/>
  <c r="W1646" i="118"/>
  <c r="W1647" i="118"/>
  <c r="W1648" i="118"/>
  <c r="P1639" i="118"/>
  <c r="P1640" i="118"/>
  <c r="P1641" i="118"/>
  <c r="P1642" i="118"/>
  <c r="P1643" i="118"/>
  <c r="S1639" i="118"/>
  <c r="S1640" i="118"/>
  <c r="S1641" i="118"/>
  <c r="S1642" i="118"/>
  <c r="S1643" i="118"/>
  <c r="T1639" i="118"/>
  <c r="T1640" i="118"/>
  <c r="T1641" i="118"/>
  <c r="T1642" i="118"/>
  <c r="T1643" i="118"/>
  <c r="V1639" i="118"/>
  <c r="V1640" i="118"/>
  <c r="V1641" i="118"/>
  <c r="V1642" i="118"/>
  <c r="V1643" i="118"/>
  <c r="W1639" i="118"/>
  <c r="W1640" i="118"/>
  <c r="W1641" i="118"/>
  <c r="W1642" i="118"/>
  <c r="W1643" i="118"/>
  <c r="P1635" i="118"/>
  <c r="P1636" i="118"/>
  <c r="P1637" i="118"/>
  <c r="P1638" i="118"/>
  <c r="S1635" i="118"/>
  <c r="S1636" i="118"/>
  <c r="S1637" i="118"/>
  <c r="S1638" i="118"/>
  <c r="T1635" i="118"/>
  <c r="T1636" i="118"/>
  <c r="T1637" i="118"/>
  <c r="T1638" i="118"/>
  <c r="V1635" i="118"/>
  <c r="V1636" i="118"/>
  <c r="V1637" i="118"/>
  <c r="V1638" i="118"/>
  <c r="W1635" i="118"/>
  <c r="W1636" i="118"/>
  <c r="W1637" i="118"/>
  <c r="W1638" i="118"/>
  <c r="U1676" i="118" l="1"/>
  <c r="U1670" i="118"/>
  <c r="U1683" i="118"/>
  <c r="U1687" i="118"/>
  <c r="U1686" i="118"/>
  <c r="U1685" i="118"/>
  <c r="U1684" i="118"/>
  <c r="U1678" i="118"/>
  <c r="U1682" i="118"/>
  <c r="U1681" i="118"/>
  <c r="U1680" i="118"/>
  <c r="U1679" i="118"/>
  <c r="U1677" i="118"/>
  <c r="U1671" i="118"/>
  <c r="U1674" i="118"/>
  <c r="U1675" i="118"/>
  <c r="U1656" i="118"/>
  <c r="U1662" i="118"/>
  <c r="U1661" i="118"/>
  <c r="U1673" i="118"/>
  <c r="U1672" i="118"/>
  <c r="U1660" i="118"/>
  <c r="U1655" i="118"/>
  <c r="U1654" i="118"/>
  <c r="U1669" i="118"/>
  <c r="U1668" i="118"/>
  <c r="U1667" i="118"/>
  <c r="U1663" i="118"/>
  <c r="U1666" i="118"/>
  <c r="U1657" i="118"/>
  <c r="U1659" i="118"/>
  <c r="U1658" i="118"/>
  <c r="U1665" i="118"/>
  <c r="U1664" i="118"/>
  <c r="U1652" i="118"/>
  <c r="U1649" i="118"/>
  <c r="U1651" i="118"/>
  <c r="U1650" i="118"/>
  <c r="U1653" i="118"/>
  <c r="U1646" i="118"/>
  <c r="U1645" i="118"/>
  <c r="U1648" i="118"/>
  <c r="U1647" i="118"/>
  <c r="U1644" i="118"/>
  <c r="U1643" i="118"/>
  <c r="U1642" i="118"/>
  <c r="U1641" i="118"/>
  <c r="U1638" i="118"/>
  <c r="U1640" i="118"/>
  <c r="U1635" i="118"/>
  <c r="U1636" i="118"/>
  <c r="U1639" i="118"/>
  <c r="U1637" i="118"/>
  <c r="P1634" i="118" l="1"/>
  <c r="S1634" i="118"/>
  <c r="T1634" i="118"/>
  <c r="V1634" i="118"/>
  <c r="W1634" i="118"/>
  <c r="P1628" i="118"/>
  <c r="P1629" i="118"/>
  <c r="P1630" i="118"/>
  <c r="P1631" i="118"/>
  <c r="P1632" i="118"/>
  <c r="P1633" i="118"/>
  <c r="S1628" i="118"/>
  <c r="S1629" i="118"/>
  <c r="S1630" i="118"/>
  <c r="S1631" i="118"/>
  <c r="S1632" i="118"/>
  <c r="S1633" i="118"/>
  <c r="T1628" i="118"/>
  <c r="T1629" i="118"/>
  <c r="T1630" i="118"/>
  <c r="T1631" i="118"/>
  <c r="T1632" i="118"/>
  <c r="T1633" i="118"/>
  <c r="V1628" i="118"/>
  <c r="V1629" i="118"/>
  <c r="V1630" i="118"/>
  <c r="V1631" i="118"/>
  <c r="V1632" i="118"/>
  <c r="V1633" i="118"/>
  <c r="W1628" i="118"/>
  <c r="W1629" i="118"/>
  <c r="W1630" i="118"/>
  <c r="W1631" i="118"/>
  <c r="W1632" i="118"/>
  <c r="W1633" i="118"/>
  <c r="P1627" i="118"/>
  <c r="S1627" i="118"/>
  <c r="T1627" i="118"/>
  <c r="V1627" i="118"/>
  <c r="W1627" i="118"/>
  <c r="P1626" i="118"/>
  <c r="S1626" i="118"/>
  <c r="T1626" i="118"/>
  <c r="V1626" i="118"/>
  <c r="W1626" i="118"/>
  <c r="P1615" i="118"/>
  <c r="P1616" i="118"/>
  <c r="P1617" i="118"/>
  <c r="P1618" i="118"/>
  <c r="P1619" i="118"/>
  <c r="P1620" i="118"/>
  <c r="P1621" i="118"/>
  <c r="P1622" i="118"/>
  <c r="P1623" i="118"/>
  <c r="P1624" i="118"/>
  <c r="P1625" i="118"/>
  <c r="S1615" i="118"/>
  <c r="S1616" i="118"/>
  <c r="S1617" i="118"/>
  <c r="S1618" i="118"/>
  <c r="S1619" i="118"/>
  <c r="S1620" i="118"/>
  <c r="S1621" i="118"/>
  <c r="S1622" i="118"/>
  <c r="S1623" i="118"/>
  <c r="S1624" i="118"/>
  <c r="S1625" i="118"/>
  <c r="T1615" i="118"/>
  <c r="T1616" i="118"/>
  <c r="T1617" i="118"/>
  <c r="T1618" i="118"/>
  <c r="T1619" i="118"/>
  <c r="T1620" i="118"/>
  <c r="T1621" i="118"/>
  <c r="T1622" i="118"/>
  <c r="T1623" i="118"/>
  <c r="T1624" i="118"/>
  <c r="T1625" i="118"/>
  <c r="V1615" i="118"/>
  <c r="V1616" i="118"/>
  <c r="V1617" i="118"/>
  <c r="V1618" i="118"/>
  <c r="V1619" i="118"/>
  <c r="V1620" i="118"/>
  <c r="V1621" i="118"/>
  <c r="V1622" i="118"/>
  <c r="V1623" i="118"/>
  <c r="V1624" i="118"/>
  <c r="V1625" i="118"/>
  <c r="W1615" i="118"/>
  <c r="W1616" i="118"/>
  <c r="W1617" i="118"/>
  <c r="W1618" i="118"/>
  <c r="W1619" i="118"/>
  <c r="W1620" i="118"/>
  <c r="W1621" i="118"/>
  <c r="W1622" i="118"/>
  <c r="W1623" i="118"/>
  <c r="W1624" i="118"/>
  <c r="W1625" i="118"/>
  <c r="P1609" i="118"/>
  <c r="P1610" i="118"/>
  <c r="P1611" i="118"/>
  <c r="P1612" i="118"/>
  <c r="P1613" i="118"/>
  <c r="P1614" i="118"/>
  <c r="S1609" i="118"/>
  <c r="S1610" i="118"/>
  <c r="S1611" i="118"/>
  <c r="S1612" i="118"/>
  <c r="S1613" i="118"/>
  <c r="S1614" i="118"/>
  <c r="T1609" i="118"/>
  <c r="T1610" i="118"/>
  <c r="T1611" i="118"/>
  <c r="T1612" i="118"/>
  <c r="T1613" i="118"/>
  <c r="T1614" i="118"/>
  <c r="V1609" i="118"/>
  <c r="V1610" i="118"/>
  <c r="V1611" i="118"/>
  <c r="V1612" i="118"/>
  <c r="V1613" i="118"/>
  <c r="V1614" i="118"/>
  <c r="W1609" i="118"/>
  <c r="W1610" i="118"/>
  <c r="W1611" i="118"/>
  <c r="W1612" i="118"/>
  <c r="W1613" i="118"/>
  <c r="W1614" i="118"/>
  <c r="P1604" i="118"/>
  <c r="P1605" i="118"/>
  <c r="P1606" i="118"/>
  <c r="P1607" i="118"/>
  <c r="P1608" i="118"/>
  <c r="S1604" i="118"/>
  <c r="S1605" i="118"/>
  <c r="S1606" i="118"/>
  <c r="S1607" i="118"/>
  <c r="S1608" i="118"/>
  <c r="T1604" i="118"/>
  <c r="T1605" i="118"/>
  <c r="T1606" i="118"/>
  <c r="T1607" i="118"/>
  <c r="T1608" i="118"/>
  <c r="V1604" i="118"/>
  <c r="V1605" i="118"/>
  <c r="V1606" i="118"/>
  <c r="V1607" i="118"/>
  <c r="V1608" i="118"/>
  <c r="W1604" i="118"/>
  <c r="W1605" i="118"/>
  <c r="W1606" i="118"/>
  <c r="W1607" i="118"/>
  <c r="W1608" i="118"/>
  <c r="P1603" i="118"/>
  <c r="S1603" i="118"/>
  <c r="T1603" i="118"/>
  <c r="V1603" i="118"/>
  <c r="W1603" i="118"/>
  <c r="P1599" i="118"/>
  <c r="P1600" i="118"/>
  <c r="P1601" i="118"/>
  <c r="P1602" i="118"/>
  <c r="S1599" i="118"/>
  <c r="S1600" i="118"/>
  <c r="S1601" i="118"/>
  <c r="S1602" i="118"/>
  <c r="T1599" i="118"/>
  <c r="T1600" i="118"/>
  <c r="T1601" i="118"/>
  <c r="T1602" i="118"/>
  <c r="V1599" i="118"/>
  <c r="V1600" i="118"/>
  <c r="V1601" i="118"/>
  <c r="V1602" i="118"/>
  <c r="W1599" i="118"/>
  <c r="W1600" i="118"/>
  <c r="W1601" i="118"/>
  <c r="W1602" i="118"/>
  <c r="P1598" i="118"/>
  <c r="S1598" i="118"/>
  <c r="T1598" i="118"/>
  <c r="V1598" i="118"/>
  <c r="W1598" i="118"/>
  <c r="P1597" i="118"/>
  <c r="S1597" i="118"/>
  <c r="T1597" i="118"/>
  <c r="V1597" i="118"/>
  <c r="W1597" i="118"/>
  <c r="P1596" i="118"/>
  <c r="S1596" i="118"/>
  <c r="T1596" i="118"/>
  <c r="V1596" i="118"/>
  <c r="W1596" i="118"/>
  <c r="P1595" i="118"/>
  <c r="S1595" i="118"/>
  <c r="T1595" i="118"/>
  <c r="V1595" i="118"/>
  <c r="W1595" i="118"/>
  <c r="P1594" i="118"/>
  <c r="S1594" i="118"/>
  <c r="T1594" i="118"/>
  <c r="V1594" i="118"/>
  <c r="W1594" i="118"/>
  <c r="P1593" i="118"/>
  <c r="S1593" i="118"/>
  <c r="T1593" i="118"/>
  <c r="V1593" i="118"/>
  <c r="W1593" i="118"/>
  <c r="P1590" i="118"/>
  <c r="P1591" i="118"/>
  <c r="P1592" i="118"/>
  <c r="S1590" i="118"/>
  <c r="S1591" i="118"/>
  <c r="S1592" i="118"/>
  <c r="T1590" i="118"/>
  <c r="T1591" i="118"/>
  <c r="T1592" i="118"/>
  <c r="V1590" i="118"/>
  <c r="V1591" i="118"/>
  <c r="V1592" i="118"/>
  <c r="W1590" i="118"/>
  <c r="W1591" i="118"/>
  <c r="W1592" i="118"/>
  <c r="P1584" i="118"/>
  <c r="P1585" i="118"/>
  <c r="P1586" i="118"/>
  <c r="P1587" i="118"/>
  <c r="P1588" i="118"/>
  <c r="P1589" i="118"/>
  <c r="S1584" i="118"/>
  <c r="S1585" i="118"/>
  <c r="S1586" i="118"/>
  <c r="S1587" i="118"/>
  <c r="S1588" i="118"/>
  <c r="S1589" i="118"/>
  <c r="T1584" i="118"/>
  <c r="T1585" i="118"/>
  <c r="T1586" i="118"/>
  <c r="T1587" i="118"/>
  <c r="T1588" i="118"/>
  <c r="T1589" i="118"/>
  <c r="V1584" i="118"/>
  <c r="V1585" i="118"/>
  <c r="V1586" i="118"/>
  <c r="V1587" i="118"/>
  <c r="V1588" i="118"/>
  <c r="V1589" i="118"/>
  <c r="W1584" i="118"/>
  <c r="W1585" i="118"/>
  <c r="W1586" i="118"/>
  <c r="W1587" i="118"/>
  <c r="W1588" i="118"/>
  <c r="W1589" i="118"/>
  <c r="P1578" i="118"/>
  <c r="P1579" i="118"/>
  <c r="P1580" i="118"/>
  <c r="P1581" i="118"/>
  <c r="P1582" i="118"/>
  <c r="P1583" i="118"/>
  <c r="S1578" i="118"/>
  <c r="S1579" i="118"/>
  <c r="S1580" i="118"/>
  <c r="S1581" i="118"/>
  <c r="S1582" i="118"/>
  <c r="S1583" i="118"/>
  <c r="T1578" i="118"/>
  <c r="T1579" i="118"/>
  <c r="T1580" i="118"/>
  <c r="T1581" i="118"/>
  <c r="T1582" i="118"/>
  <c r="T1583" i="118"/>
  <c r="V1578" i="118"/>
  <c r="V1579" i="118"/>
  <c r="V1580" i="118"/>
  <c r="V1581" i="118"/>
  <c r="V1582" i="118"/>
  <c r="V1583" i="118"/>
  <c r="W1578" i="118"/>
  <c r="W1579" i="118"/>
  <c r="W1580" i="118"/>
  <c r="W1581" i="118"/>
  <c r="W1582" i="118"/>
  <c r="W1583" i="118"/>
  <c r="P1573" i="118"/>
  <c r="P1574" i="118"/>
  <c r="P1575" i="118"/>
  <c r="P1576" i="118"/>
  <c r="P1577" i="118"/>
  <c r="S1573" i="118"/>
  <c r="S1574" i="118"/>
  <c r="S1575" i="118"/>
  <c r="S1576" i="118"/>
  <c r="S1577" i="118"/>
  <c r="T1573" i="118"/>
  <c r="T1574" i="118"/>
  <c r="T1575" i="118"/>
  <c r="T1576" i="118"/>
  <c r="T1577" i="118"/>
  <c r="V1573" i="118"/>
  <c r="V1574" i="118"/>
  <c r="V1575" i="118"/>
  <c r="V1576" i="118"/>
  <c r="V1577" i="118"/>
  <c r="W1573" i="118"/>
  <c r="W1574" i="118"/>
  <c r="W1575" i="118"/>
  <c r="W1576" i="118"/>
  <c r="W1577" i="118"/>
  <c r="P1568" i="118"/>
  <c r="P1569" i="118"/>
  <c r="P1570" i="118"/>
  <c r="P1571" i="118"/>
  <c r="P1572" i="118"/>
  <c r="S1568" i="118"/>
  <c r="S1569" i="118"/>
  <c r="S1570" i="118"/>
  <c r="S1571" i="118"/>
  <c r="S1572" i="118"/>
  <c r="T1568" i="118"/>
  <c r="T1569" i="118"/>
  <c r="T1570" i="118"/>
  <c r="T1571" i="118"/>
  <c r="T1572" i="118"/>
  <c r="V1568" i="118"/>
  <c r="V1569" i="118"/>
  <c r="V1570" i="118"/>
  <c r="V1571" i="118"/>
  <c r="V1572" i="118"/>
  <c r="W1568" i="118"/>
  <c r="W1569" i="118"/>
  <c r="W1570" i="118"/>
  <c r="W1571" i="118"/>
  <c r="W1572" i="118"/>
  <c r="P1558" i="118"/>
  <c r="P1559" i="118"/>
  <c r="P1560" i="118"/>
  <c r="P1561" i="118"/>
  <c r="P1562" i="118"/>
  <c r="P1563" i="118"/>
  <c r="P1564" i="118"/>
  <c r="P1565" i="118"/>
  <c r="P1566" i="118"/>
  <c r="P1567" i="118"/>
  <c r="U1617" i="118" l="1"/>
  <c r="U1625" i="118"/>
  <c r="U1615" i="118"/>
  <c r="U1634" i="118"/>
  <c r="U1619" i="118"/>
  <c r="U1629" i="118"/>
  <c r="U1621" i="118"/>
  <c r="U1630" i="118"/>
  <c r="U1633" i="118"/>
  <c r="U1632" i="118"/>
  <c r="U1627" i="118"/>
  <c r="U1631" i="118"/>
  <c r="U1628" i="118"/>
  <c r="U1626" i="118"/>
  <c r="U1624" i="118"/>
  <c r="U1622" i="118"/>
  <c r="U1618" i="118"/>
  <c r="U1616" i="118"/>
  <c r="U1623" i="118"/>
  <c r="U1620" i="118"/>
  <c r="U1614" i="118"/>
  <c r="U1611" i="118"/>
  <c r="U1610" i="118"/>
  <c r="U1613" i="118"/>
  <c r="U1612" i="118"/>
  <c r="U1609" i="118"/>
  <c r="U1607" i="118"/>
  <c r="U1606" i="118"/>
  <c r="U1608" i="118"/>
  <c r="U1605" i="118"/>
  <c r="U1604" i="118"/>
  <c r="U1599" i="118"/>
  <c r="U1600" i="118"/>
  <c r="U1597" i="118"/>
  <c r="U1603" i="118"/>
  <c r="U1602" i="118"/>
  <c r="U1601" i="118"/>
  <c r="U1598" i="118"/>
  <c r="U1596" i="118"/>
  <c r="U1595" i="118"/>
  <c r="U1593" i="118"/>
  <c r="U1592" i="118"/>
  <c r="U1591" i="118"/>
  <c r="U1590" i="118"/>
  <c r="U1594" i="118"/>
  <c r="U1589" i="118"/>
  <c r="U1588" i="118"/>
  <c r="U1587" i="118"/>
  <c r="U1586" i="118"/>
  <c r="U1585" i="118"/>
  <c r="U1584" i="118"/>
  <c r="U1583" i="118"/>
  <c r="U1581" i="118"/>
  <c r="U1580" i="118"/>
  <c r="U1579" i="118"/>
  <c r="U1578" i="118"/>
  <c r="U1582" i="118"/>
  <c r="U1576" i="118"/>
  <c r="U1575" i="118"/>
  <c r="U1577" i="118"/>
  <c r="U1568" i="118"/>
  <c r="U1574" i="118"/>
  <c r="U1573" i="118"/>
  <c r="U1572" i="118"/>
  <c r="U1571" i="118"/>
  <c r="U1570" i="118"/>
  <c r="U1569" i="118"/>
  <c r="S1558" i="118"/>
  <c r="T1558" i="118"/>
  <c r="V1558" i="118"/>
  <c r="W1558" i="118"/>
  <c r="S1559" i="118"/>
  <c r="T1559" i="118"/>
  <c r="V1559" i="118"/>
  <c r="W1559" i="118"/>
  <c r="S1560" i="118"/>
  <c r="T1560" i="118"/>
  <c r="V1560" i="118"/>
  <c r="W1560" i="118"/>
  <c r="S1561" i="118"/>
  <c r="T1561" i="118"/>
  <c r="V1561" i="118"/>
  <c r="W1561" i="118"/>
  <c r="S1562" i="118"/>
  <c r="T1562" i="118"/>
  <c r="V1562" i="118"/>
  <c r="W1562" i="118"/>
  <c r="S1563" i="118"/>
  <c r="T1563" i="118"/>
  <c r="V1563" i="118"/>
  <c r="W1563" i="118"/>
  <c r="S1564" i="118"/>
  <c r="T1564" i="118"/>
  <c r="V1564" i="118"/>
  <c r="W1564" i="118"/>
  <c r="S1565" i="118"/>
  <c r="T1565" i="118"/>
  <c r="V1565" i="118"/>
  <c r="W1565" i="118"/>
  <c r="S1566" i="118"/>
  <c r="T1566" i="118"/>
  <c r="V1566" i="118"/>
  <c r="W1566" i="118"/>
  <c r="S1567" i="118"/>
  <c r="T1567" i="118"/>
  <c r="V1567" i="118"/>
  <c r="W1567" i="118"/>
  <c r="P1550" i="118"/>
  <c r="P1551" i="118"/>
  <c r="P1552" i="118"/>
  <c r="P1553" i="118"/>
  <c r="P1554" i="118"/>
  <c r="P1555" i="118"/>
  <c r="P1556" i="118"/>
  <c r="P1557" i="118"/>
  <c r="S1550" i="118"/>
  <c r="S1551" i="118"/>
  <c r="S1552" i="118"/>
  <c r="S1553" i="118"/>
  <c r="S1554" i="118"/>
  <c r="S1555" i="118"/>
  <c r="S1556" i="118"/>
  <c r="S1557" i="118"/>
  <c r="T1550" i="118"/>
  <c r="T1551" i="118"/>
  <c r="T1552" i="118"/>
  <c r="T1553" i="118"/>
  <c r="T1554" i="118"/>
  <c r="T1555" i="118"/>
  <c r="T1556" i="118"/>
  <c r="T1557" i="118"/>
  <c r="V1550" i="118"/>
  <c r="V1551" i="118"/>
  <c r="V1552" i="118"/>
  <c r="V1553" i="118"/>
  <c r="V1554" i="118"/>
  <c r="V1555" i="118"/>
  <c r="V1556" i="118"/>
  <c r="V1557" i="118"/>
  <c r="W1550" i="118"/>
  <c r="W1551" i="118"/>
  <c r="W1552" i="118"/>
  <c r="W1553" i="118"/>
  <c r="W1554" i="118"/>
  <c r="W1555" i="118"/>
  <c r="W1556" i="118"/>
  <c r="W1557" i="118"/>
  <c r="P1549" i="118"/>
  <c r="S1549" i="118"/>
  <c r="T1549" i="118"/>
  <c r="V1549" i="118"/>
  <c r="W1549" i="118"/>
  <c r="P1548" i="118"/>
  <c r="S1548" i="118"/>
  <c r="T1548" i="118"/>
  <c r="V1548" i="118"/>
  <c r="W1548" i="118"/>
  <c r="P1547" i="118"/>
  <c r="S1547" i="118"/>
  <c r="T1547" i="118"/>
  <c r="V1547" i="118"/>
  <c r="W1547" i="118"/>
  <c r="P1546" i="118"/>
  <c r="S1546" i="118"/>
  <c r="T1546" i="118"/>
  <c r="V1546" i="118"/>
  <c r="W1546" i="118"/>
  <c r="P1545" i="118"/>
  <c r="S1545" i="118"/>
  <c r="T1545" i="118"/>
  <c r="V1545" i="118"/>
  <c r="W1545" i="118"/>
  <c r="P1544" i="118"/>
  <c r="S1544" i="118"/>
  <c r="T1544" i="118"/>
  <c r="V1544" i="118"/>
  <c r="W1544" i="118"/>
  <c r="P1543" i="118"/>
  <c r="S1543" i="118"/>
  <c r="T1543" i="118"/>
  <c r="V1543" i="118"/>
  <c r="W1543" i="118"/>
  <c r="P1542" i="118"/>
  <c r="S1542" i="118"/>
  <c r="T1542" i="118"/>
  <c r="V1542" i="118"/>
  <c r="W1542" i="118"/>
  <c r="P1539" i="118"/>
  <c r="P1540" i="118"/>
  <c r="P1541" i="118"/>
  <c r="S1539" i="118"/>
  <c r="S1540" i="118"/>
  <c r="S1541" i="118"/>
  <c r="T1539" i="118"/>
  <c r="T1540" i="118"/>
  <c r="T1541" i="118"/>
  <c r="V1539" i="118"/>
  <c r="V1540" i="118"/>
  <c r="V1541" i="118"/>
  <c r="W1539" i="118"/>
  <c r="W1540" i="118"/>
  <c r="W1541" i="118"/>
  <c r="P1534" i="118"/>
  <c r="P1535" i="118"/>
  <c r="P1536" i="118"/>
  <c r="P1537" i="118"/>
  <c r="P1538" i="118"/>
  <c r="S1534" i="118"/>
  <c r="S1535" i="118"/>
  <c r="S1536" i="118"/>
  <c r="S1537" i="118"/>
  <c r="S1538" i="118"/>
  <c r="T1534" i="118"/>
  <c r="T1535" i="118"/>
  <c r="T1536" i="118"/>
  <c r="T1537" i="118"/>
  <c r="T1538" i="118"/>
  <c r="V1534" i="118"/>
  <c r="V1535" i="118"/>
  <c r="V1536" i="118"/>
  <c r="V1537" i="118"/>
  <c r="V1538" i="118"/>
  <c r="W1534" i="118"/>
  <c r="W1535" i="118"/>
  <c r="W1536" i="118"/>
  <c r="W1537" i="118"/>
  <c r="W1538" i="118"/>
  <c r="P1532" i="118"/>
  <c r="P1533" i="118"/>
  <c r="S1532" i="118"/>
  <c r="S1533" i="118"/>
  <c r="T1532" i="118"/>
  <c r="T1533" i="118"/>
  <c r="V1532" i="118"/>
  <c r="V1533" i="118"/>
  <c r="W1532" i="118"/>
  <c r="W1533" i="118"/>
  <c r="P1531" i="118"/>
  <c r="S1531" i="118"/>
  <c r="T1531" i="118"/>
  <c r="V1531" i="118"/>
  <c r="W1531" i="118"/>
  <c r="P1530" i="118"/>
  <c r="S1530" i="118"/>
  <c r="T1530" i="118"/>
  <c r="V1530" i="118"/>
  <c r="W1530" i="118"/>
  <c r="P1529" i="118"/>
  <c r="S1529" i="118"/>
  <c r="T1529" i="118"/>
  <c r="V1529" i="118"/>
  <c r="W1529" i="118"/>
  <c r="P1527" i="118"/>
  <c r="P1528" i="118"/>
  <c r="S1527" i="118"/>
  <c r="S1528" i="118"/>
  <c r="T1527" i="118"/>
  <c r="T1528" i="118"/>
  <c r="V1527" i="118"/>
  <c r="V1528" i="118"/>
  <c r="W1527" i="118"/>
  <c r="W1528" i="118"/>
  <c r="P1511" i="118"/>
  <c r="P1512" i="118"/>
  <c r="P1513" i="118"/>
  <c r="P1514" i="118"/>
  <c r="P1515" i="118"/>
  <c r="P1516" i="118"/>
  <c r="P1517" i="118"/>
  <c r="P1518" i="118"/>
  <c r="P1519" i="118"/>
  <c r="P1520" i="118"/>
  <c r="P1521" i="118"/>
  <c r="P1522" i="118"/>
  <c r="P1523" i="118"/>
  <c r="P1524" i="118"/>
  <c r="P1525" i="118"/>
  <c r="P1526" i="118"/>
  <c r="S1511" i="118"/>
  <c r="S1512" i="118"/>
  <c r="S1513" i="118"/>
  <c r="S1514" i="118"/>
  <c r="S1515" i="118"/>
  <c r="S1516" i="118"/>
  <c r="S1517" i="118"/>
  <c r="S1518" i="118"/>
  <c r="S1519" i="118"/>
  <c r="S1520" i="118"/>
  <c r="S1521" i="118"/>
  <c r="S1522" i="118"/>
  <c r="S1523" i="118"/>
  <c r="S1524" i="118"/>
  <c r="S1525" i="118"/>
  <c r="S1526" i="118"/>
  <c r="T1511" i="118"/>
  <c r="T1512" i="118"/>
  <c r="T1513" i="118"/>
  <c r="T1514" i="118"/>
  <c r="T1515" i="118"/>
  <c r="T1516" i="118"/>
  <c r="T1517" i="118"/>
  <c r="T1518" i="118"/>
  <c r="T1519" i="118"/>
  <c r="T1520" i="118"/>
  <c r="T1521" i="118"/>
  <c r="T1522" i="118"/>
  <c r="T1523" i="118"/>
  <c r="T1524" i="118"/>
  <c r="T1525" i="118"/>
  <c r="T1526" i="118"/>
  <c r="V1511" i="118"/>
  <c r="V1512" i="118"/>
  <c r="V1513" i="118"/>
  <c r="V1514" i="118"/>
  <c r="V1515" i="118"/>
  <c r="V1516" i="118"/>
  <c r="V1517" i="118"/>
  <c r="V1518" i="118"/>
  <c r="V1519" i="118"/>
  <c r="V1520" i="118"/>
  <c r="V1521" i="118"/>
  <c r="V1522" i="118"/>
  <c r="V1523" i="118"/>
  <c r="V1524" i="118"/>
  <c r="V1525" i="118"/>
  <c r="V1526" i="118"/>
  <c r="W1511" i="118"/>
  <c r="W1512" i="118"/>
  <c r="W1513" i="118"/>
  <c r="W1514" i="118"/>
  <c r="W1515" i="118"/>
  <c r="W1516" i="118"/>
  <c r="W1517" i="118"/>
  <c r="W1518" i="118"/>
  <c r="W1519" i="118"/>
  <c r="W1520" i="118"/>
  <c r="W1521" i="118"/>
  <c r="W1522" i="118"/>
  <c r="W1523" i="118"/>
  <c r="W1524" i="118"/>
  <c r="W1525" i="118"/>
  <c r="W1526" i="118"/>
  <c r="P1501" i="118"/>
  <c r="P1502" i="118"/>
  <c r="P1503" i="118"/>
  <c r="P1504" i="118"/>
  <c r="P1505" i="118"/>
  <c r="P1506" i="118"/>
  <c r="P1507" i="118"/>
  <c r="P1508" i="118"/>
  <c r="P1509" i="118"/>
  <c r="P1510" i="118"/>
  <c r="S1501" i="118"/>
  <c r="S1502" i="118"/>
  <c r="S1503" i="118"/>
  <c r="S1504" i="118"/>
  <c r="S1505" i="118"/>
  <c r="S1506" i="118"/>
  <c r="S1507" i="118"/>
  <c r="S1508" i="118"/>
  <c r="S1509" i="118"/>
  <c r="S1510" i="118"/>
  <c r="T1501" i="118"/>
  <c r="T1502" i="118"/>
  <c r="T1503" i="118"/>
  <c r="T1504" i="118"/>
  <c r="T1505" i="118"/>
  <c r="T1506" i="118"/>
  <c r="T1507" i="118"/>
  <c r="T1508" i="118"/>
  <c r="T1509" i="118"/>
  <c r="T1510" i="118"/>
  <c r="V1501" i="118"/>
  <c r="V1502" i="118"/>
  <c r="V1503" i="118"/>
  <c r="V1504" i="118"/>
  <c r="V1505" i="118"/>
  <c r="V1506" i="118"/>
  <c r="V1507" i="118"/>
  <c r="V1508" i="118"/>
  <c r="V1509" i="118"/>
  <c r="V1510" i="118"/>
  <c r="W1501" i="118"/>
  <c r="W1502" i="118"/>
  <c r="W1503" i="118"/>
  <c r="W1504" i="118"/>
  <c r="W1505" i="118"/>
  <c r="W1506" i="118"/>
  <c r="W1507" i="118"/>
  <c r="W1508" i="118"/>
  <c r="W1509" i="118"/>
  <c r="W1510" i="118"/>
  <c r="U1566" i="118" l="1"/>
  <c r="U1567" i="118"/>
  <c r="U1564" i="118"/>
  <c r="U1562" i="118"/>
  <c r="U1561" i="118"/>
  <c r="U1552" i="118"/>
  <c r="U1556" i="118"/>
  <c r="U1551" i="118"/>
  <c r="U1550" i="118"/>
  <c r="U1559" i="118"/>
  <c r="U1563" i="118"/>
  <c r="U1558" i="118"/>
  <c r="U1560" i="118"/>
  <c r="U1554" i="118"/>
  <c r="U1555" i="118"/>
  <c r="U1565" i="118"/>
  <c r="U1557" i="118"/>
  <c r="U1553" i="118"/>
  <c r="U1549" i="118"/>
  <c r="U1548" i="118"/>
  <c r="U1547" i="118"/>
  <c r="U1546" i="118"/>
  <c r="U1544" i="118"/>
  <c r="U1545" i="118"/>
  <c r="U1543" i="118"/>
  <c r="U1541" i="118"/>
  <c r="U1539" i="118"/>
  <c r="U1540" i="118"/>
  <c r="U1542" i="118"/>
  <c r="U1530" i="118"/>
  <c r="U1538" i="118"/>
  <c r="U1531" i="118"/>
  <c r="U1529" i="118"/>
  <c r="U1537" i="118"/>
  <c r="U1536" i="118"/>
  <c r="U1534" i="118"/>
  <c r="U1533" i="118"/>
  <c r="U1506" i="118"/>
  <c r="U1532" i="118"/>
  <c r="U1535" i="118"/>
  <c r="U1520" i="118"/>
  <c r="U1519" i="118"/>
  <c r="U1510" i="118"/>
  <c r="U1509" i="118"/>
  <c r="U1528" i="118"/>
  <c r="U1527" i="118"/>
  <c r="U1518" i="118"/>
  <c r="U1517" i="118"/>
  <c r="U1516" i="118"/>
  <c r="U1515" i="118"/>
  <c r="U1502" i="118"/>
  <c r="U1522" i="118"/>
  <c r="U1521" i="118"/>
  <c r="U1503" i="118"/>
  <c r="U1523" i="118"/>
  <c r="U1511" i="118"/>
  <c r="U1526" i="118"/>
  <c r="U1512" i="118"/>
  <c r="U1525" i="118"/>
  <c r="U1524" i="118"/>
  <c r="U1514" i="118"/>
  <c r="U1513" i="118"/>
  <c r="U1501" i="118"/>
  <c r="U1505" i="118"/>
  <c r="U1508" i="118"/>
  <c r="U1507" i="118"/>
  <c r="U1504" i="118"/>
  <c r="P1495" i="118"/>
  <c r="P1496" i="118"/>
  <c r="P1497" i="118"/>
  <c r="P1498" i="118"/>
  <c r="P1499" i="118"/>
  <c r="P1500" i="118"/>
  <c r="S1495" i="118"/>
  <c r="S1496" i="118"/>
  <c r="S1497" i="118"/>
  <c r="S1498" i="118"/>
  <c r="S1499" i="118"/>
  <c r="S1500" i="118"/>
  <c r="T1495" i="118"/>
  <c r="T1496" i="118"/>
  <c r="T1497" i="118"/>
  <c r="T1498" i="118"/>
  <c r="T1499" i="118"/>
  <c r="T1500" i="118"/>
  <c r="V1495" i="118"/>
  <c r="V1496" i="118"/>
  <c r="V1497" i="118"/>
  <c r="V1498" i="118"/>
  <c r="V1499" i="118"/>
  <c r="V1500" i="118"/>
  <c r="W1495" i="118"/>
  <c r="W1496" i="118"/>
  <c r="W1497" i="118"/>
  <c r="W1498" i="118"/>
  <c r="W1499" i="118"/>
  <c r="W1500" i="118"/>
  <c r="P1489" i="118"/>
  <c r="P1490" i="118"/>
  <c r="P1491" i="118"/>
  <c r="P1492" i="118"/>
  <c r="P1493" i="118"/>
  <c r="P1494" i="118"/>
  <c r="S1489" i="118"/>
  <c r="S1490" i="118"/>
  <c r="S1491" i="118"/>
  <c r="S1492" i="118"/>
  <c r="S1493" i="118"/>
  <c r="S1494" i="118"/>
  <c r="T1489" i="118"/>
  <c r="T1490" i="118"/>
  <c r="T1491" i="118"/>
  <c r="T1492" i="118"/>
  <c r="T1493" i="118"/>
  <c r="T1494" i="118"/>
  <c r="V1489" i="118"/>
  <c r="V1490" i="118"/>
  <c r="V1491" i="118"/>
  <c r="V1492" i="118"/>
  <c r="V1493" i="118"/>
  <c r="V1494" i="118"/>
  <c r="W1489" i="118"/>
  <c r="W1490" i="118"/>
  <c r="W1491" i="118"/>
  <c r="W1492" i="118"/>
  <c r="W1493" i="118"/>
  <c r="W1494" i="118"/>
  <c r="U1491" i="118" l="1"/>
  <c r="U1498" i="118"/>
  <c r="U1495" i="118"/>
  <c r="U1493" i="118"/>
  <c r="U1492" i="118"/>
  <c r="U1499" i="118"/>
  <c r="U1496" i="118"/>
  <c r="U1500" i="118"/>
  <c r="U1494" i="118"/>
  <c r="U1497" i="118"/>
  <c r="U1490" i="118"/>
  <c r="U1489" i="118"/>
  <c r="P1484" i="118" l="1"/>
  <c r="P1485" i="118"/>
  <c r="P1486" i="118"/>
  <c r="P1487" i="118"/>
  <c r="P1488" i="118"/>
  <c r="S1484" i="118"/>
  <c r="S1485" i="118"/>
  <c r="S1486" i="118"/>
  <c r="S1487" i="118"/>
  <c r="S1488" i="118"/>
  <c r="T1484" i="118"/>
  <c r="T1485" i="118"/>
  <c r="T1486" i="118"/>
  <c r="T1487" i="118"/>
  <c r="T1488" i="118"/>
  <c r="V1484" i="118"/>
  <c r="V1485" i="118"/>
  <c r="V1486" i="118"/>
  <c r="V1487" i="118"/>
  <c r="V1488" i="118"/>
  <c r="W1484" i="118"/>
  <c r="W1485" i="118"/>
  <c r="W1486" i="118"/>
  <c r="W1487" i="118"/>
  <c r="W1488" i="118"/>
  <c r="P1479" i="118"/>
  <c r="S1479" i="118"/>
  <c r="T1479" i="118"/>
  <c r="V1479" i="118"/>
  <c r="W1479" i="118"/>
  <c r="P1480" i="118"/>
  <c r="S1480" i="118"/>
  <c r="T1480" i="118"/>
  <c r="V1480" i="118"/>
  <c r="W1480" i="118"/>
  <c r="P1481" i="118"/>
  <c r="S1481" i="118"/>
  <c r="T1481" i="118"/>
  <c r="V1481" i="118"/>
  <c r="W1481" i="118"/>
  <c r="P1482" i="118"/>
  <c r="S1482" i="118"/>
  <c r="T1482" i="118"/>
  <c r="V1482" i="118"/>
  <c r="W1482" i="118"/>
  <c r="P1483" i="118"/>
  <c r="S1483" i="118"/>
  <c r="T1483" i="118"/>
  <c r="V1483" i="118"/>
  <c r="W1483" i="118"/>
  <c r="P1478" i="118"/>
  <c r="S1478" i="118"/>
  <c r="T1478" i="118"/>
  <c r="V1478" i="118"/>
  <c r="W1478" i="118"/>
  <c r="P1470" i="118"/>
  <c r="P1471" i="118"/>
  <c r="P1472" i="118"/>
  <c r="P1473" i="118"/>
  <c r="P1474" i="118"/>
  <c r="P1475" i="118"/>
  <c r="P1476" i="118"/>
  <c r="P1477" i="118"/>
  <c r="S1470" i="118"/>
  <c r="S1471" i="118"/>
  <c r="S1472" i="118"/>
  <c r="S1473" i="118"/>
  <c r="S1474" i="118"/>
  <c r="S1475" i="118"/>
  <c r="S1476" i="118"/>
  <c r="S1477" i="118"/>
  <c r="T1470" i="118"/>
  <c r="T1471" i="118"/>
  <c r="T1472" i="118"/>
  <c r="T1473" i="118"/>
  <c r="T1474" i="118"/>
  <c r="T1475" i="118"/>
  <c r="T1476" i="118"/>
  <c r="T1477" i="118"/>
  <c r="V1470" i="118"/>
  <c r="V1471" i="118"/>
  <c r="V1472" i="118"/>
  <c r="V1473" i="118"/>
  <c r="V1474" i="118"/>
  <c r="V1475" i="118"/>
  <c r="V1476" i="118"/>
  <c r="V1477" i="118"/>
  <c r="W1470" i="118"/>
  <c r="W1471" i="118"/>
  <c r="W1472" i="118"/>
  <c r="W1473" i="118"/>
  <c r="W1474" i="118"/>
  <c r="W1475" i="118"/>
  <c r="W1476" i="118"/>
  <c r="W1477" i="118"/>
  <c r="P1469" i="118"/>
  <c r="S1469" i="118"/>
  <c r="T1469" i="118"/>
  <c r="V1469" i="118"/>
  <c r="W1469" i="118"/>
  <c r="P1468" i="118"/>
  <c r="S1468" i="118"/>
  <c r="T1468" i="118"/>
  <c r="V1468" i="118"/>
  <c r="W1468" i="118"/>
  <c r="P1467" i="118"/>
  <c r="S1467" i="118"/>
  <c r="T1467" i="118"/>
  <c r="V1467" i="118"/>
  <c r="W1467" i="118"/>
  <c r="P1466" i="118"/>
  <c r="S1466" i="118"/>
  <c r="T1466" i="118"/>
  <c r="V1466" i="118"/>
  <c r="W1466" i="118"/>
  <c r="P1465" i="118"/>
  <c r="S1465" i="118"/>
  <c r="T1465" i="118"/>
  <c r="V1465" i="118"/>
  <c r="W1465" i="118"/>
  <c r="W1461" i="118"/>
  <c r="W1462" i="118"/>
  <c r="W1463" i="118"/>
  <c r="W1464" i="118"/>
  <c r="P1461" i="118"/>
  <c r="P1462" i="118"/>
  <c r="P1463" i="118"/>
  <c r="P1464" i="118"/>
  <c r="S1461" i="118"/>
  <c r="S1462" i="118"/>
  <c r="S1463" i="118"/>
  <c r="S1464" i="118"/>
  <c r="T1461" i="118"/>
  <c r="T1462" i="118"/>
  <c r="T1463" i="118"/>
  <c r="T1464" i="118"/>
  <c r="V1461" i="118"/>
  <c r="V1462" i="118"/>
  <c r="V1463" i="118"/>
  <c r="V1464" i="118"/>
  <c r="P1458" i="118"/>
  <c r="P1459" i="118"/>
  <c r="P1460" i="118"/>
  <c r="S1458" i="118"/>
  <c r="S1459" i="118"/>
  <c r="S1460" i="118"/>
  <c r="T1458" i="118"/>
  <c r="T1459" i="118"/>
  <c r="T1460" i="118"/>
  <c r="V1458" i="118"/>
  <c r="V1459" i="118"/>
  <c r="V1460" i="118"/>
  <c r="W1458" i="118"/>
  <c r="W1459" i="118"/>
  <c r="W1460" i="118"/>
  <c r="P1456" i="118"/>
  <c r="P1457" i="118"/>
  <c r="S1456" i="118"/>
  <c r="S1457" i="118"/>
  <c r="T1456" i="118"/>
  <c r="T1457" i="118"/>
  <c r="V1456" i="118"/>
  <c r="V1457" i="118"/>
  <c r="W1456" i="118"/>
  <c r="W1457" i="118"/>
  <c r="P1452" i="118"/>
  <c r="P1453" i="118"/>
  <c r="P1454" i="118"/>
  <c r="P1455" i="118"/>
  <c r="S1452" i="118"/>
  <c r="S1453" i="118"/>
  <c r="S1454" i="118"/>
  <c r="S1455" i="118"/>
  <c r="T1452" i="118"/>
  <c r="T1453" i="118"/>
  <c r="T1454" i="118"/>
  <c r="T1455" i="118"/>
  <c r="V1452" i="118"/>
  <c r="V1453" i="118"/>
  <c r="V1454" i="118"/>
  <c r="V1455" i="118"/>
  <c r="W1452" i="118"/>
  <c r="W1453" i="118"/>
  <c r="W1454" i="118"/>
  <c r="W1455" i="118"/>
  <c r="U1488" i="118" l="1"/>
  <c r="U1486" i="118"/>
  <c r="U1480" i="118"/>
  <c r="U1487" i="118"/>
  <c r="U1485" i="118"/>
  <c r="U1482" i="118"/>
  <c r="U1484" i="118"/>
  <c r="U1479" i="118"/>
  <c r="U1481" i="118"/>
  <c r="U1483" i="118"/>
  <c r="U1468" i="118"/>
  <c r="U1473" i="118"/>
  <c r="U1469" i="118"/>
  <c r="U1472" i="118"/>
  <c r="U1478" i="118"/>
  <c r="U1477" i="118"/>
  <c r="U1476" i="118"/>
  <c r="U1475" i="118"/>
  <c r="U1471" i="118"/>
  <c r="U1474" i="118"/>
  <c r="U1470" i="118"/>
  <c r="U1465" i="118"/>
  <c r="U1467" i="118"/>
  <c r="U1458" i="118"/>
  <c r="U1466" i="118"/>
  <c r="U1456" i="118"/>
  <c r="U1460" i="118"/>
  <c r="U1464" i="118"/>
  <c r="U1463" i="118"/>
  <c r="U1462" i="118"/>
  <c r="U1461" i="118"/>
  <c r="U1459" i="118"/>
  <c r="U1457" i="118"/>
  <c r="U1452" i="118"/>
  <c r="U1455" i="118"/>
  <c r="U1454" i="118"/>
  <c r="U1453" i="118"/>
  <c r="P1450" i="118" l="1"/>
  <c r="P1451" i="118"/>
  <c r="S1450" i="118"/>
  <c r="S1451" i="118"/>
  <c r="T1450" i="118"/>
  <c r="T1451" i="118"/>
  <c r="V1450" i="118"/>
  <c r="V1451" i="118"/>
  <c r="W1450" i="118"/>
  <c r="W1451" i="118"/>
  <c r="P1449" i="118"/>
  <c r="S1449" i="118"/>
  <c r="T1449" i="118"/>
  <c r="V1449" i="118"/>
  <c r="W1449" i="118"/>
  <c r="P1448" i="118"/>
  <c r="S1448" i="118"/>
  <c r="T1448" i="118"/>
  <c r="V1448" i="118"/>
  <c r="W1448" i="118"/>
  <c r="P1445" i="118"/>
  <c r="P1446" i="118"/>
  <c r="P1447" i="118"/>
  <c r="S1445" i="118"/>
  <c r="S1446" i="118"/>
  <c r="S1447" i="118"/>
  <c r="T1445" i="118"/>
  <c r="T1446" i="118"/>
  <c r="T1447" i="118"/>
  <c r="V1445" i="118"/>
  <c r="V1446" i="118"/>
  <c r="V1447" i="118"/>
  <c r="W1445" i="118"/>
  <c r="W1446" i="118"/>
  <c r="W1447" i="118"/>
  <c r="P1443" i="118"/>
  <c r="P1444" i="118"/>
  <c r="S1443" i="118"/>
  <c r="S1444" i="118"/>
  <c r="T1443" i="118"/>
  <c r="T1444" i="118"/>
  <c r="V1443" i="118"/>
  <c r="V1444" i="118"/>
  <c r="W1443" i="118"/>
  <c r="W1444" i="118"/>
  <c r="P1442" i="118"/>
  <c r="S1442" i="118"/>
  <c r="T1442" i="118"/>
  <c r="V1442" i="118"/>
  <c r="W1442" i="118"/>
  <c r="P1441" i="118"/>
  <c r="S1441" i="118"/>
  <c r="T1441" i="118"/>
  <c r="V1441" i="118"/>
  <c r="W1441" i="118"/>
  <c r="P1440" i="118"/>
  <c r="S1440" i="118"/>
  <c r="T1440" i="118"/>
  <c r="V1440" i="118"/>
  <c r="W1440" i="118"/>
  <c r="P1439" i="118"/>
  <c r="S1439" i="118"/>
  <c r="T1439" i="118"/>
  <c r="V1439" i="118"/>
  <c r="W1439" i="118"/>
  <c r="P1438" i="118"/>
  <c r="S1438" i="118"/>
  <c r="T1438" i="118"/>
  <c r="V1438" i="118"/>
  <c r="W1438" i="118"/>
  <c r="P1437" i="118"/>
  <c r="S1437" i="118"/>
  <c r="T1437" i="118"/>
  <c r="V1437" i="118"/>
  <c r="W1437" i="118"/>
  <c r="P1436" i="118"/>
  <c r="S1436" i="118"/>
  <c r="T1436" i="118"/>
  <c r="V1436" i="118"/>
  <c r="W1436" i="118"/>
  <c r="P1434" i="118"/>
  <c r="P1435" i="118"/>
  <c r="S1434" i="118"/>
  <c r="S1435" i="118"/>
  <c r="T1434" i="118"/>
  <c r="T1435" i="118"/>
  <c r="V1434" i="118"/>
  <c r="V1435" i="118"/>
  <c r="W1434" i="118"/>
  <c r="W1435" i="118"/>
  <c r="P1433" i="118"/>
  <c r="S1433" i="118"/>
  <c r="T1433" i="118"/>
  <c r="V1433" i="118"/>
  <c r="W1433" i="118"/>
  <c r="P1432" i="118"/>
  <c r="S1432" i="118"/>
  <c r="T1432" i="118"/>
  <c r="V1432" i="118"/>
  <c r="W1432" i="118"/>
  <c r="P1424" i="118"/>
  <c r="P1425" i="118"/>
  <c r="P1426" i="118"/>
  <c r="P1427" i="118"/>
  <c r="P1428" i="118"/>
  <c r="P1429" i="118"/>
  <c r="P1430" i="118"/>
  <c r="P1431" i="118"/>
  <c r="S1424" i="118"/>
  <c r="S1425" i="118"/>
  <c r="S1426" i="118"/>
  <c r="S1427" i="118"/>
  <c r="S1428" i="118"/>
  <c r="S1429" i="118"/>
  <c r="S1430" i="118"/>
  <c r="S1431" i="118"/>
  <c r="T1424" i="118"/>
  <c r="T1425" i="118"/>
  <c r="T1426" i="118"/>
  <c r="T1427" i="118"/>
  <c r="T1428" i="118"/>
  <c r="T1429" i="118"/>
  <c r="T1430" i="118"/>
  <c r="T1431" i="118"/>
  <c r="V1424" i="118"/>
  <c r="V1425" i="118"/>
  <c r="V1426" i="118"/>
  <c r="V1427" i="118"/>
  <c r="V1428" i="118"/>
  <c r="V1429" i="118"/>
  <c r="V1430" i="118"/>
  <c r="V1431" i="118"/>
  <c r="W1424" i="118"/>
  <c r="W1425" i="118"/>
  <c r="W1426" i="118"/>
  <c r="W1427" i="118"/>
  <c r="W1428" i="118"/>
  <c r="W1429" i="118"/>
  <c r="W1430" i="118"/>
  <c r="W1431" i="118"/>
  <c r="P1417" i="118"/>
  <c r="P1418" i="118"/>
  <c r="P1419" i="118"/>
  <c r="P1420" i="118"/>
  <c r="P1421" i="118"/>
  <c r="P1422" i="118"/>
  <c r="P1423" i="118"/>
  <c r="S1417" i="118"/>
  <c r="S1418" i="118"/>
  <c r="S1419" i="118"/>
  <c r="S1420" i="118"/>
  <c r="S1421" i="118"/>
  <c r="S1422" i="118"/>
  <c r="S1423" i="118"/>
  <c r="T1417" i="118"/>
  <c r="T1418" i="118"/>
  <c r="T1419" i="118"/>
  <c r="T1420" i="118"/>
  <c r="T1421" i="118"/>
  <c r="T1422" i="118"/>
  <c r="T1423" i="118"/>
  <c r="V1417" i="118"/>
  <c r="V1418" i="118"/>
  <c r="V1419" i="118"/>
  <c r="V1420" i="118"/>
  <c r="V1421" i="118"/>
  <c r="V1422" i="118"/>
  <c r="V1423" i="118"/>
  <c r="W1417" i="118"/>
  <c r="W1418" i="118"/>
  <c r="W1419" i="118"/>
  <c r="W1420" i="118"/>
  <c r="W1421" i="118"/>
  <c r="W1422" i="118"/>
  <c r="W1423" i="118"/>
  <c r="P1415" i="118"/>
  <c r="P1416" i="118"/>
  <c r="S1415" i="118"/>
  <c r="S1416" i="118"/>
  <c r="T1415" i="118"/>
  <c r="T1416" i="118"/>
  <c r="V1415" i="118"/>
  <c r="V1416" i="118"/>
  <c r="W1415" i="118"/>
  <c r="W1416" i="118"/>
  <c r="U1450" i="118" l="1"/>
  <c r="U1451" i="118"/>
  <c r="U1449" i="118"/>
  <c r="U1448" i="118"/>
  <c r="U1440" i="118"/>
  <c r="U1447" i="118"/>
  <c r="U1446" i="118"/>
  <c r="U1445" i="118"/>
  <c r="U1443" i="118"/>
  <c r="U1441" i="118"/>
  <c r="U1442" i="118"/>
  <c r="U1444" i="118"/>
  <c r="U1439" i="118"/>
  <c r="U1438" i="118"/>
  <c r="U1437" i="118"/>
  <c r="U1435" i="118"/>
  <c r="U1436" i="118"/>
  <c r="U1434" i="118"/>
  <c r="U1433" i="118"/>
  <c r="U1432" i="118"/>
  <c r="U1426" i="118"/>
  <c r="U1417" i="118"/>
  <c r="U1427" i="118"/>
  <c r="U1429" i="118"/>
  <c r="U1428" i="118"/>
  <c r="U1424" i="118"/>
  <c r="U1431" i="118"/>
  <c r="U1430" i="118"/>
  <c r="U1425" i="118"/>
  <c r="U1421" i="118"/>
  <c r="U1419" i="118"/>
  <c r="U1418" i="118"/>
  <c r="U1420" i="118"/>
  <c r="U1423" i="118"/>
  <c r="U1422" i="118"/>
  <c r="U1416" i="118"/>
  <c r="U1415" i="118"/>
  <c r="P1408" i="118" l="1"/>
  <c r="P1409" i="118"/>
  <c r="P1410" i="118"/>
  <c r="P1411" i="118"/>
  <c r="P1412" i="118"/>
  <c r="P1413" i="118"/>
  <c r="P1414" i="118"/>
  <c r="S1408" i="118"/>
  <c r="S1409" i="118"/>
  <c r="S1410" i="118"/>
  <c r="S1411" i="118"/>
  <c r="S1412" i="118"/>
  <c r="S1413" i="118"/>
  <c r="S1414" i="118"/>
  <c r="T1408" i="118"/>
  <c r="T1409" i="118"/>
  <c r="T1410" i="118"/>
  <c r="T1411" i="118"/>
  <c r="T1412" i="118"/>
  <c r="T1413" i="118"/>
  <c r="T1414" i="118"/>
  <c r="V1408" i="118"/>
  <c r="V1409" i="118"/>
  <c r="V1410" i="118"/>
  <c r="V1411" i="118"/>
  <c r="V1412" i="118"/>
  <c r="V1413" i="118"/>
  <c r="V1414" i="118"/>
  <c r="W1408" i="118"/>
  <c r="W1409" i="118"/>
  <c r="W1410" i="118"/>
  <c r="W1411" i="118"/>
  <c r="W1412" i="118"/>
  <c r="W1413" i="118"/>
  <c r="W1414" i="118"/>
  <c r="P1402" i="118"/>
  <c r="P1403" i="118"/>
  <c r="P1404" i="118"/>
  <c r="P1405" i="118"/>
  <c r="P1406" i="118"/>
  <c r="P1407" i="118"/>
  <c r="S1402" i="118"/>
  <c r="S1403" i="118"/>
  <c r="S1404" i="118"/>
  <c r="S1405" i="118"/>
  <c r="S1406" i="118"/>
  <c r="S1407" i="118"/>
  <c r="T1402" i="118"/>
  <c r="T1403" i="118"/>
  <c r="T1404" i="118"/>
  <c r="T1405" i="118"/>
  <c r="T1406" i="118"/>
  <c r="T1407" i="118"/>
  <c r="V1402" i="118"/>
  <c r="V1403" i="118"/>
  <c r="V1404" i="118"/>
  <c r="V1405" i="118"/>
  <c r="V1406" i="118"/>
  <c r="V1407" i="118"/>
  <c r="W1402" i="118"/>
  <c r="W1403" i="118"/>
  <c r="W1404" i="118"/>
  <c r="W1405" i="118"/>
  <c r="W1406" i="118"/>
  <c r="W1407" i="118"/>
  <c r="P1397" i="118"/>
  <c r="P1398" i="118"/>
  <c r="P1399" i="118"/>
  <c r="P1400" i="118"/>
  <c r="P1401" i="118"/>
  <c r="S1397" i="118"/>
  <c r="S1398" i="118"/>
  <c r="S1399" i="118"/>
  <c r="S1400" i="118"/>
  <c r="S1401" i="118"/>
  <c r="T1397" i="118"/>
  <c r="T1398" i="118"/>
  <c r="T1399" i="118"/>
  <c r="T1400" i="118"/>
  <c r="T1401" i="118"/>
  <c r="V1397" i="118"/>
  <c r="V1398" i="118"/>
  <c r="V1399" i="118"/>
  <c r="V1400" i="118"/>
  <c r="V1401" i="118"/>
  <c r="W1397" i="118"/>
  <c r="W1398" i="118"/>
  <c r="W1399" i="118"/>
  <c r="W1400" i="118"/>
  <c r="W1401" i="118"/>
  <c r="P1396" i="118"/>
  <c r="S1396" i="118"/>
  <c r="T1396" i="118"/>
  <c r="V1396" i="118"/>
  <c r="W1396" i="118"/>
  <c r="P1395" i="118"/>
  <c r="S1395" i="118"/>
  <c r="T1395" i="118"/>
  <c r="V1395" i="118"/>
  <c r="W1395" i="118"/>
  <c r="P1394" i="118"/>
  <c r="S1394" i="118"/>
  <c r="T1394" i="118"/>
  <c r="V1394" i="118"/>
  <c r="W1394" i="118"/>
  <c r="P1393" i="118"/>
  <c r="S1393" i="118"/>
  <c r="T1393" i="118"/>
  <c r="V1393" i="118"/>
  <c r="W1393" i="118"/>
  <c r="P1387" i="118"/>
  <c r="P1388" i="118"/>
  <c r="P1389" i="118"/>
  <c r="P1390" i="118"/>
  <c r="P1391" i="118"/>
  <c r="P1392" i="118"/>
  <c r="S1387" i="118"/>
  <c r="S1388" i="118"/>
  <c r="S1389" i="118"/>
  <c r="S1390" i="118"/>
  <c r="S1391" i="118"/>
  <c r="S1392" i="118"/>
  <c r="T1387" i="118"/>
  <c r="T1388" i="118"/>
  <c r="T1389" i="118"/>
  <c r="T1390" i="118"/>
  <c r="T1391" i="118"/>
  <c r="T1392" i="118"/>
  <c r="V1387" i="118"/>
  <c r="V1388" i="118"/>
  <c r="V1389" i="118"/>
  <c r="V1390" i="118"/>
  <c r="V1391" i="118"/>
  <c r="V1392" i="118"/>
  <c r="W1387" i="118"/>
  <c r="W1388" i="118"/>
  <c r="W1389" i="118"/>
  <c r="W1390" i="118"/>
  <c r="W1391" i="118"/>
  <c r="W1392" i="118"/>
  <c r="U1408" i="118" l="1"/>
  <c r="U1413" i="118"/>
  <c r="U1412" i="118"/>
  <c r="U1410" i="118"/>
  <c r="U1414" i="118"/>
  <c r="U1409" i="118"/>
  <c r="U1411" i="118"/>
  <c r="U1407" i="118"/>
  <c r="U1404" i="118"/>
  <c r="U1403" i="118"/>
  <c r="U1395" i="118"/>
  <c r="U1406" i="118"/>
  <c r="U1405" i="118"/>
  <c r="U1402" i="118"/>
  <c r="U1396" i="118"/>
  <c r="U1401" i="118"/>
  <c r="U1400" i="118"/>
  <c r="U1399" i="118"/>
  <c r="U1397" i="118"/>
  <c r="U1398" i="118"/>
  <c r="U1394" i="118"/>
  <c r="U1393" i="118"/>
  <c r="U1389" i="118"/>
  <c r="U1388" i="118"/>
  <c r="U1387" i="118"/>
  <c r="U1391" i="118"/>
  <c r="U1392" i="118"/>
  <c r="U1390" i="118"/>
  <c r="P1384" i="118" l="1"/>
  <c r="P1385" i="118"/>
  <c r="P1386" i="118"/>
  <c r="S1384" i="118"/>
  <c r="S1385" i="118"/>
  <c r="S1386" i="118"/>
  <c r="T1384" i="118"/>
  <c r="T1385" i="118"/>
  <c r="T1386" i="118"/>
  <c r="V1384" i="118"/>
  <c r="V1385" i="118"/>
  <c r="V1386" i="118"/>
  <c r="W1384" i="118"/>
  <c r="W1385" i="118"/>
  <c r="W1386" i="118"/>
  <c r="P1383" i="118"/>
  <c r="S1383" i="118"/>
  <c r="T1383" i="118"/>
  <c r="V1383" i="118"/>
  <c r="W1383" i="118"/>
  <c r="P1382" i="118"/>
  <c r="S1382" i="118"/>
  <c r="T1382" i="118"/>
  <c r="V1382" i="118"/>
  <c r="W1382" i="118"/>
  <c r="U1384" i="118" l="1"/>
  <c r="U1385" i="118"/>
  <c r="U1386" i="118"/>
  <c r="U1383" i="118"/>
  <c r="U1382" i="118"/>
  <c r="P1379" i="118" l="1"/>
  <c r="P1380" i="118"/>
  <c r="P1381" i="118"/>
  <c r="S1379" i="118"/>
  <c r="S1380" i="118"/>
  <c r="S1381" i="118"/>
  <c r="T1379" i="118"/>
  <c r="T1380" i="118"/>
  <c r="T1381" i="118"/>
  <c r="V1379" i="118"/>
  <c r="V1380" i="118"/>
  <c r="V1381" i="118"/>
  <c r="W1379" i="118"/>
  <c r="W1380" i="118"/>
  <c r="W1381" i="118"/>
  <c r="P1375" i="118"/>
  <c r="P1376" i="118"/>
  <c r="P1377" i="118"/>
  <c r="P1378" i="118"/>
  <c r="S1375" i="118"/>
  <c r="S1376" i="118"/>
  <c r="S1377" i="118"/>
  <c r="S1378" i="118"/>
  <c r="T1375" i="118"/>
  <c r="T1376" i="118"/>
  <c r="T1377" i="118"/>
  <c r="T1378" i="118"/>
  <c r="V1375" i="118"/>
  <c r="V1376" i="118"/>
  <c r="V1377" i="118"/>
  <c r="V1378" i="118"/>
  <c r="W1375" i="118"/>
  <c r="W1376" i="118"/>
  <c r="W1377" i="118"/>
  <c r="W1378" i="118"/>
  <c r="P1371" i="118"/>
  <c r="P1372" i="118"/>
  <c r="P1373" i="118"/>
  <c r="P1374" i="118"/>
  <c r="S1371" i="118"/>
  <c r="S1372" i="118"/>
  <c r="S1373" i="118"/>
  <c r="S1374" i="118"/>
  <c r="T1371" i="118"/>
  <c r="T1372" i="118"/>
  <c r="T1373" i="118"/>
  <c r="T1374" i="118"/>
  <c r="V1371" i="118"/>
  <c r="V1372" i="118"/>
  <c r="V1373" i="118"/>
  <c r="V1374" i="118"/>
  <c r="W1371" i="118"/>
  <c r="W1372" i="118"/>
  <c r="W1373" i="118"/>
  <c r="W1374" i="118"/>
  <c r="P1370" i="118"/>
  <c r="S1370" i="118"/>
  <c r="T1370" i="118"/>
  <c r="V1370" i="118"/>
  <c r="W1370" i="118"/>
  <c r="P1369" i="118"/>
  <c r="S1369" i="118"/>
  <c r="T1369" i="118"/>
  <c r="V1369" i="118"/>
  <c r="W1369" i="118"/>
  <c r="P1365" i="118"/>
  <c r="S1365" i="118"/>
  <c r="T1365" i="118"/>
  <c r="V1365" i="118"/>
  <c r="W1365" i="118"/>
  <c r="P1366" i="118"/>
  <c r="P1367" i="118"/>
  <c r="P1368" i="118"/>
  <c r="S1366" i="118"/>
  <c r="S1367" i="118"/>
  <c r="S1368" i="118"/>
  <c r="T1366" i="118"/>
  <c r="T1367" i="118"/>
  <c r="T1368" i="118"/>
  <c r="V1366" i="118"/>
  <c r="V1367" i="118"/>
  <c r="V1368" i="118"/>
  <c r="W1366" i="118"/>
  <c r="W1367" i="118"/>
  <c r="W1368" i="118"/>
  <c r="P1362" i="118"/>
  <c r="P1363" i="118"/>
  <c r="P1364" i="118"/>
  <c r="S1362" i="118"/>
  <c r="S1363" i="118"/>
  <c r="S1364" i="118"/>
  <c r="T1362" i="118"/>
  <c r="T1363" i="118"/>
  <c r="T1364" i="118"/>
  <c r="V1362" i="118"/>
  <c r="V1363" i="118"/>
  <c r="V1364" i="118"/>
  <c r="W1362" i="118"/>
  <c r="W1363" i="118"/>
  <c r="W1364" i="118"/>
  <c r="U1379" i="118" l="1"/>
  <c r="U1380" i="118"/>
  <c r="U1381" i="118"/>
  <c r="U1376" i="118"/>
  <c r="U1375" i="118"/>
  <c r="U1373" i="118"/>
  <c r="U1378" i="118"/>
  <c r="U1377" i="118"/>
  <c r="U1374" i="118"/>
  <c r="U1372" i="118"/>
  <c r="U1371" i="118"/>
  <c r="U1370" i="118"/>
  <c r="U1369" i="118"/>
  <c r="U1363" i="118"/>
  <c r="U1362" i="118"/>
  <c r="U1368" i="118"/>
  <c r="U1367" i="118"/>
  <c r="U1366" i="118"/>
  <c r="U1365" i="118"/>
  <c r="U1364" i="118"/>
  <c r="P1361" i="118"/>
  <c r="S1361" i="118"/>
  <c r="T1361" i="118"/>
  <c r="V1361" i="118"/>
  <c r="W1361" i="118"/>
  <c r="P1360" i="118"/>
  <c r="S1360" i="118"/>
  <c r="T1360" i="118"/>
  <c r="V1360" i="118"/>
  <c r="W1360" i="118"/>
  <c r="P1342" i="118"/>
  <c r="P1343" i="118"/>
  <c r="P1344" i="118"/>
  <c r="P1345" i="118"/>
  <c r="P1346" i="118"/>
  <c r="P1347" i="118"/>
  <c r="P1348" i="118"/>
  <c r="P1349" i="118"/>
  <c r="P1350" i="118"/>
  <c r="P1351" i="118"/>
  <c r="P1352" i="118"/>
  <c r="P1353" i="118"/>
  <c r="P1354" i="118"/>
  <c r="P1355" i="118"/>
  <c r="P1356" i="118"/>
  <c r="P1357" i="118"/>
  <c r="P1358" i="118"/>
  <c r="P1359" i="118"/>
  <c r="S1342" i="118"/>
  <c r="S1343" i="118"/>
  <c r="S1344" i="118"/>
  <c r="S1345" i="118"/>
  <c r="S1346" i="118"/>
  <c r="S1347" i="118"/>
  <c r="S1348" i="118"/>
  <c r="S1349" i="118"/>
  <c r="S1350" i="118"/>
  <c r="S1351" i="118"/>
  <c r="S1352" i="118"/>
  <c r="S1353" i="118"/>
  <c r="S1354" i="118"/>
  <c r="S1355" i="118"/>
  <c r="S1356" i="118"/>
  <c r="S1357" i="118"/>
  <c r="S1358" i="118"/>
  <c r="S1359" i="118"/>
  <c r="T1342" i="118"/>
  <c r="T1343" i="118"/>
  <c r="T1344" i="118"/>
  <c r="T1345" i="118"/>
  <c r="T1346" i="118"/>
  <c r="T1347" i="118"/>
  <c r="T1348" i="118"/>
  <c r="T1349" i="118"/>
  <c r="T1350" i="118"/>
  <c r="T1351" i="118"/>
  <c r="T1352" i="118"/>
  <c r="T1353" i="118"/>
  <c r="T1354" i="118"/>
  <c r="T1355" i="118"/>
  <c r="T1356" i="118"/>
  <c r="T1357" i="118"/>
  <c r="T1358" i="118"/>
  <c r="T1359" i="118"/>
  <c r="V1342" i="118"/>
  <c r="V1343" i="118"/>
  <c r="V1344" i="118"/>
  <c r="V1345" i="118"/>
  <c r="V1346" i="118"/>
  <c r="V1347" i="118"/>
  <c r="V1348" i="118"/>
  <c r="V1349" i="118"/>
  <c r="V1350" i="118"/>
  <c r="V1351" i="118"/>
  <c r="V1352" i="118"/>
  <c r="V1353" i="118"/>
  <c r="V1354" i="118"/>
  <c r="V1355" i="118"/>
  <c r="V1356" i="118"/>
  <c r="V1357" i="118"/>
  <c r="V1358" i="118"/>
  <c r="V1359" i="118"/>
  <c r="W1342" i="118"/>
  <c r="W1343" i="118"/>
  <c r="W1344" i="118"/>
  <c r="W1345" i="118"/>
  <c r="W1346" i="118"/>
  <c r="W1347" i="118"/>
  <c r="W1348" i="118"/>
  <c r="W1349" i="118"/>
  <c r="W1350" i="118"/>
  <c r="W1351" i="118"/>
  <c r="W1352" i="118"/>
  <c r="W1353" i="118"/>
  <c r="W1354" i="118"/>
  <c r="W1355" i="118"/>
  <c r="W1356" i="118"/>
  <c r="W1357" i="118"/>
  <c r="W1358" i="118"/>
  <c r="W1359" i="118"/>
  <c r="P1324" i="118"/>
  <c r="P1325" i="118"/>
  <c r="P1326" i="118"/>
  <c r="P1327" i="118"/>
  <c r="P1328" i="118"/>
  <c r="P1329" i="118"/>
  <c r="P1330" i="118"/>
  <c r="P1331" i="118"/>
  <c r="P1332" i="118"/>
  <c r="P1333" i="118"/>
  <c r="P1334" i="118"/>
  <c r="P1335" i="118"/>
  <c r="P1336" i="118"/>
  <c r="P1337" i="118"/>
  <c r="P1338" i="118"/>
  <c r="P1339" i="118"/>
  <c r="P1340" i="118"/>
  <c r="P1341" i="118"/>
  <c r="S1324" i="118"/>
  <c r="S1325" i="118"/>
  <c r="S1326" i="118"/>
  <c r="S1327" i="118"/>
  <c r="S1328" i="118"/>
  <c r="S1329" i="118"/>
  <c r="S1330" i="118"/>
  <c r="S1331" i="118"/>
  <c r="S1332" i="118"/>
  <c r="S1333" i="118"/>
  <c r="S1334" i="118"/>
  <c r="S1335" i="118"/>
  <c r="S1336" i="118"/>
  <c r="S1337" i="118"/>
  <c r="S1338" i="118"/>
  <c r="S1339" i="118"/>
  <c r="S1340" i="118"/>
  <c r="S1341" i="118"/>
  <c r="T1324" i="118"/>
  <c r="T1325" i="118"/>
  <c r="T1326" i="118"/>
  <c r="T1327" i="118"/>
  <c r="T1328" i="118"/>
  <c r="T1329" i="118"/>
  <c r="T1330" i="118"/>
  <c r="T1331" i="118"/>
  <c r="T1332" i="118"/>
  <c r="T1333" i="118"/>
  <c r="T1334" i="118"/>
  <c r="T1335" i="118"/>
  <c r="T1336" i="118"/>
  <c r="T1337" i="118"/>
  <c r="T1338" i="118"/>
  <c r="T1339" i="118"/>
  <c r="T1340" i="118"/>
  <c r="T1341" i="118"/>
  <c r="V1324" i="118"/>
  <c r="V1325" i="118"/>
  <c r="V1326" i="118"/>
  <c r="V1327" i="118"/>
  <c r="V1328" i="118"/>
  <c r="V1329" i="118"/>
  <c r="V1330" i="118"/>
  <c r="V1331" i="118"/>
  <c r="V1332" i="118"/>
  <c r="V1333" i="118"/>
  <c r="V1334" i="118"/>
  <c r="V1335" i="118"/>
  <c r="V1336" i="118"/>
  <c r="V1337" i="118"/>
  <c r="V1338" i="118"/>
  <c r="V1339" i="118"/>
  <c r="V1340" i="118"/>
  <c r="V1341" i="118"/>
  <c r="W1324" i="118"/>
  <c r="W1325" i="118"/>
  <c r="W1326" i="118"/>
  <c r="W1327" i="118"/>
  <c r="W1328" i="118"/>
  <c r="W1329" i="118"/>
  <c r="W1330" i="118"/>
  <c r="W1331" i="118"/>
  <c r="W1332" i="118"/>
  <c r="W1333" i="118"/>
  <c r="W1334" i="118"/>
  <c r="W1335" i="118"/>
  <c r="W1336" i="118"/>
  <c r="W1337" i="118"/>
  <c r="W1338" i="118"/>
  <c r="W1339" i="118"/>
  <c r="W1340" i="118"/>
  <c r="W1341" i="118"/>
  <c r="U1361" i="118" l="1"/>
  <c r="U1342" i="118"/>
  <c r="U1348" i="118"/>
  <c r="U1354" i="118"/>
  <c r="U1360" i="118"/>
  <c r="U1346" i="118"/>
  <c r="U1345" i="118"/>
  <c r="U1344" i="118"/>
  <c r="U1343" i="118"/>
  <c r="U1352" i="118"/>
  <c r="U1350" i="118"/>
  <c r="U1356" i="118"/>
  <c r="U1329" i="118"/>
  <c r="U1358" i="118"/>
  <c r="U1351" i="118"/>
  <c r="U1357" i="118"/>
  <c r="U1349" i="118"/>
  <c r="U1355" i="118"/>
  <c r="U1359" i="118"/>
  <c r="U1347" i="118"/>
  <c r="U1325" i="118"/>
  <c r="U1327" i="118"/>
  <c r="U1324" i="118"/>
  <c r="U1328" i="118"/>
  <c r="U1326" i="118"/>
  <c r="U1335" i="118"/>
  <c r="U1341" i="118"/>
  <c r="U1334" i="118"/>
  <c r="U1333" i="118"/>
  <c r="U1338" i="118"/>
  <c r="U1331" i="118"/>
  <c r="U1336" i="118"/>
  <c r="U1340" i="118"/>
  <c r="U1339" i="118"/>
  <c r="U1332" i="118"/>
  <c r="U1337" i="118"/>
  <c r="U1330" i="118"/>
  <c r="U1353" i="118"/>
  <c r="P1323" i="118"/>
  <c r="S1323" i="118"/>
  <c r="T1323" i="118"/>
  <c r="V1323" i="118"/>
  <c r="W1323" i="118"/>
  <c r="P1322" i="118"/>
  <c r="S1322" i="118"/>
  <c r="T1322" i="118"/>
  <c r="V1322" i="118"/>
  <c r="W1322" i="118"/>
  <c r="P1315" i="118"/>
  <c r="P1316" i="118"/>
  <c r="P1317" i="118"/>
  <c r="P1318" i="118"/>
  <c r="P1319" i="118"/>
  <c r="P1320" i="118"/>
  <c r="P1321" i="118"/>
  <c r="S1315" i="118"/>
  <c r="S1316" i="118"/>
  <c r="S1317" i="118"/>
  <c r="S1318" i="118"/>
  <c r="S1319" i="118"/>
  <c r="S1320" i="118"/>
  <c r="S1321" i="118"/>
  <c r="T1315" i="118"/>
  <c r="T1316" i="118"/>
  <c r="T1317" i="118"/>
  <c r="T1318" i="118"/>
  <c r="T1319" i="118"/>
  <c r="T1320" i="118"/>
  <c r="T1321" i="118"/>
  <c r="V1315" i="118"/>
  <c r="V1316" i="118"/>
  <c r="V1317" i="118"/>
  <c r="V1318" i="118"/>
  <c r="V1319" i="118"/>
  <c r="V1320" i="118"/>
  <c r="V1321" i="118"/>
  <c r="W1315" i="118"/>
  <c r="W1316" i="118"/>
  <c r="W1317" i="118"/>
  <c r="W1318" i="118"/>
  <c r="W1319" i="118"/>
  <c r="W1320" i="118"/>
  <c r="W1321" i="118"/>
  <c r="P1308" i="118"/>
  <c r="P1309" i="118"/>
  <c r="P1310" i="118"/>
  <c r="P1311" i="118"/>
  <c r="P1312" i="118"/>
  <c r="P1313" i="118"/>
  <c r="P1314" i="118"/>
  <c r="S1308" i="118"/>
  <c r="S1309" i="118"/>
  <c r="S1310" i="118"/>
  <c r="S1311" i="118"/>
  <c r="S1312" i="118"/>
  <c r="S1313" i="118"/>
  <c r="S1314" i="118"/>
  <c r="T1308" i="118"/>
  <c r="T1309" i="118"/>
  <c r="T1310" i="118"/>
  <c r="T1311" i="118"/>
  <c r="T1312" i="118"/>
  <c r="T1313" i="118"/>
  <c r="T1314" i="118"/>
  <c r="V1308" i="118"/>
  <c r="V1309" i="118"/>
  <c r="V1310" i="118"/>
  <c r="V1311" i="118"/>
  <c r="V1312" i="118"/>
  <c r="V1313" i="118"/>
  <c r="V1314" i="118"/>
  <c r="W1308" i="118"/>
  <c r="W1309" i="118"/>
  <c r="W1310" i="118"/>
  <c r="W1311" i="118"/>
  <c r="W1312" i="118"/>
  <c r="W1313" i="118"/>
  <c r="W1314" i="118"/>
  <c r="P1307" i="118"/>
  <c r="S1307" i="118"/>
  <c r="T1307" i="118"/>
  <c r="V1307" i="118"/>
  <c r="W1307" i="118"/>
  <c r="P1306" i="118"/>
  <c r="S1306" i="118"/>
  <c r="T1306" i="118"/>
  <c r="V1306" i="118"/>
  <c r="W1306" i="118"/>
  <c r="P1294" i="118"/>
  <c r="P1295" i="118"/>
  <c r="P1296" i="118"/>
  <c r="P1297" i="118"/>
  <c r="P1298" i="118"/>
  <c r="P1299" i="118"/>
  <c r="P1300" i="118"/>
  <c r="P1301" i="118"/>
  <c r="P1302" i="118"/>
  <c r="P1303" i="118"/>
  <c r="P1304" i="118"/>
  <c r="P1305" i="118"/>
  <c r="S1294" i="118"/>
  <c r="S1295" i="118"/>
  <c r="S1296" i="118"/>
  <c r="S1297" i="118"/>
  <c r="S1298" i="118"/>
  <c r="S1299" i="118"/>
  <c r="S1300" i="118"/>
  <c r="S1301" i="118"/>
  <c r="S1302" i="118"/>
  <c r="S1303" i="118"/>
  <c r="S1304" i="118"/>
  <c r="S1305" i="118"/>
  <c r="T1294" i="118"/>
  <c r="T1295" i="118"/>
  <c r="T1296" i="118"/>
  <c r="T1297" i="118"/>
  <c r="T1298" i="118"/>
  <c r="T1299" i="118"/>
  <c r="T1300" i="118"/>
  <c r="T1301" i="118"/>
  <c r="T1302" i="118"/>
  <c r="T1303" i="118"/>
  <c r="T1304" i="118"/>
  <c r="T1305" i="118"/>
  <c r="V1294" i="118"/>
  <c r="V1295" i="118"/>
  <c r="V1296" i="118"/>
  <c r="V1297" i="118"/>
  <c r="V1298" i="118"/>
  <c r="V1299" i="118"/>
  <c r="V1300" i="118"/>
  <c r="V1301" i="118"/>
  <c r="V1302" i="118"/>
  <c r="V1303" i="118"/>
  <c r="V1304" i="118"/>
  <c r="V1305" i="118"/>
  <c r="W1294" i="118"/>
  <c r="W1295" i="118"/>
  <c r="W1296" i="118"/>
  <c r="W1297" i="118"/>
  <c r="W1298" i="118"/>
  <c r="W1299" i="118"/>
  <c r="W1300" i="118"/>
  <c r="W1301" i="118"/>
  <c r="W1302" i="118"/>
  <c r="W1303" i="118"/>
  <c r="W1304" i="118"/>
  <c r="W1305" i="118"/>
  <c r="P1293" i="118"/>
  <c r="S1293" i="118"/>
  <c r="T1293" i="118"/>
  <c r="V1293" i="118"/>
  <c r="W1293" i="118"/>
  <c r="P1292" i="118"/>
  <c r="S1292" i="118"/>
  <c r="T1292" i="118"/>
  <c r="V1292" i="118"/>
  <c r="W1292" i="118"/>
  <c r="P1291" i="118"/>
  <c r="S1291" i="118"/>
  <c r="T1291" i="118"/>
  <c r="V1291" i="118"/>
  <c r="W1291" i="118"/>
  <c r="P1290" i="118"/>
  <c r="S1290" i="118"/>
  <c r="T1290" i="118"/>
  <c r="V1290" i="118"/>
  <c r="W1290" i="118"/>
  <c r="P1285" i="118"/>
  <c r="P1286" i="118"/>
  <c r="P1287" i="118"/>
  <c r="P1288" i="118"/>
  <c r="P1289" i="118"/>
  <c r="S1285" i="118"/>
  <c r="S1286" i="118"/>
  <c r="S1287" i="118"/>
  <c r="S1288" i="118"/>
  <c r="S1289" i="118"/>
  <c r="T1285" i="118"/>
  <c r="T1286" i="118"/>
  <c r="T1287" i="118"/>
  <c r="T1288" i="118"/>
  <c r="T1289" i="118"/>
  <c r="V1285" i="118"/>
  <c r="V1286" i="118"/>
  <c r="V1287" i="118"/>
  <c r="V1288" i="118"/>
  <c r="V1289" i="118"/>
  <c r="W1285" i="118"/>
  <c r="W1286" i="118"/>
  <c r="W1287" i="118"/>
  <c r="W1288" i="118"/>
  <c r="W1289" i="118"/>
  <c r="U1319" i="118" l="1"/>
  <c r="U1323" i="118"/>
  <c r="U1316" i="118"/>
  <c r="U1317" i="118"/>
  <c r="U1315" i="118"/>
  <c r="U1322" i="118"/>
  <c r="U1321" i="118"/>
  <c r="U1320" i="118"/>
  <c r="U1318" i="118"/>
  <c r="U1310" i="118"/>
  <c r="U1309" i="118"/>
  <c r="U1308" i="118"/>
  <c r="U1312" i="118"/>
  <c r="U1311" i="118"/>
  <c r="U1314" i="118"/>
  <c r="U1313" i="118"/>
  <c r="U1299" i="118"/>
  <c r="U1297" i="118"/>
  <c r="U1294" i="118"/>
  <c r="U1296" i="118"/>
  <c r="U1307" i="118"/>
  <c r="U1295" i="118"/>
  <c r="U1304" i="118"/>
  <c r="U1303" i="118"/>
  <c r="U1298" i="118"/>
  <c r="U1302" i="118"/>
  <c r="U1301" i="118"/>
  <c r="U1306" i="118"/>
  <c r="U1305" i="118"/>
  <c r="U1300" i="118"/>
  <c r="U1292" i="118"/>
  <c r="U1290" i="118"/>
  <c r="U1293" i="118"/>
  <c r="U1285" i="118"/>
  <c r="U1291" i="118"/>
  <c r="U1289" i="118"/>
  <c r="U1288" i="118"/>
  <c r="U1287" i="118"/>
  <c r="U1286" i="118"/>
  <c r="P1279" i="118"/>
  <c r="P1280" i="118"/>
  <c r="P1281" i="118"/>
  <c r="P1282" i="118"/>
  <c r="P1283" i="118"/>
  <c r="P1284" i="118"/>
  <c r="S1279" i="118"/>
  <c r="S1280" i="118"/>
  <c r="S1281" i="118"/>
  <c r="S1282" i="118"/>
  <c r="S1283" i="118"/>
  <c r="S1284" i="118"/>
  <c r="T1279" i="118"/>
  <c r="T1280" i="118"/>
  <c r="T1281" i="118"/>
  <c r="T1282" i="118"/>
  <c r="T1283" i="118"/>
  <c r="T1284" i="118"/>
  <c r="V1279" i="118"/>
  <c r="V1280" i="118"/>
  <c r="V1281" i="118"/>
  <c r="V1282" i="118"/>
  <c r="V1283" i="118"/>
  <c r="V1284" i="118"/>
  <c r="W1279" i="118"/>
  <c r="W1280" i="118"/>
  <c r="W1281" i="118"/>
  <c r="W1282" i="118"/>
  <c r="W1283" i="118"/>
  <c r="W1284" i="118"/>
  <c r="P1278" i="118"/>
  <c r="S1278" i="118"/>
  <c r="T1278" i="118"/>
  <c r="V1278" i="118"/>
  <c r="W1278" i="118"/>
  <c r="P1277" i="118"/>
  <c r="S1277" i="118"/>
  <c r="T1277" i="118"/>
  <c r="V1277" i="118"/>
  <c r="W1277" i="118"/>
  <c r="P1276" i="118"/>
  <c r="S1276" i="118"/>
  <c r="T1276" i="118"/>
  <c r="V1276" i="118"/>
  <c r="W1276" i="118"/>
  <c r="P1275" i="118"/>
  <c r="S1275" i="118"/>
  <c r="T1275" i="118"/>
  <c r="V1275" i="118"/>
  <c r="W1275" i="118"/>
  <c r="P1274" i="118"/>
  <c r="S1274" i="118"/>
  <c r="T1274" i="118"/>
  <c r="V1274" i="118"/>
  <c r="W1274" i="118"/>
  <c r="P1273" i="118"/>
  <c r="S1273" i="118"/>
  <c r="T1273" i="118"/>
  <c r="V1273" i="118"/>
  <c r="W1273" i="118"/>
  <c r="P1272" i="118"/>
  <c r="S1272" i="118"/>
  <c r="T1272" i="118"/>
  <c r="V1272" i="118"/>
  <c r="W1272" i="118"/>
  <c r="P1271" i="118"/>
  <c r="S1271" i="118"/>
  <c r="T1271" i="118"/>
  <c r="V1271" i="118"/>
  <c r="W1271" i="118"/>
  <c r="P1270" i="118"/>
  <c r="S1270" i="118"/>
  <c r="T1270" i="118"/>
  <c r="V1270" i="118"/>
  <c r="W1270" i="118"/>
  <c r="U1275" i="118" l="1"/>
  <c r="U1284" i="118"/>
  <c r="U1280" i="118"/>
  <c r="U1279" i="118"/>
  <c r="U1276" i="118"/>
  <c r="U1283" i="118"/>
  <c r="U1278" i="118"/>
  <c r="U1282" i="118"/>
  <c r="U1281" i="118"/>
  <c r="U1274" i="118"/>
  <c r="U1277" i="118"/>
  <c r="U1273" i="118"/>
  <c r="U1272" i="118"/>
  <c r="U1270" i="118"/>
  <c r="U1271" i="118"/>
  <c r="P1266" i="118"/>
  <c r="P1267" i="118"/>
  <c r="P1268" i="118"/>
  <c r="P1269" i="118"/>
  <c r="S1266" i="118"/>
  <c r="S1267" i="118"/>
  <c r="S1268" i="118"/>
  <c r="S1269" i="118"/>
  <c r="T1266" i="118"/>
  <c r="T1267" i="118"/>
  <c r="T1268" i="118"/>
  <c r="T1269" i="118"/>
  <c r="V1266" i="118"/>
  <c r="V1267" i="118"/>
  <c r="V1268" i="118"/>
  <c r="V1269" i="118"/>
  <c r="W1266" i="118"/>
  <c r="W1267" i="118"/>
  <c r="W1268" i="118"/>
  <c r="W1269" i="118"/>
  <c r="U1269" i="118" l="1"/>
  <c r="U1268" i="118"/>
  <c r="U1267" i="118"/>
  <c r="U1266" i="118"/>
  <c r="P1262" i="118"/>
  <c r="P1263" i="118"/>
  <c r="P1264" i="118"/>
  <c r="P1265" i="118"/>
  <c r="S1262" i="118"/>
  <c r="S1263" i="118"/>
  <c r="S1264" i="118"/>
  <c r="S1265" i="118"/>
  <c r="T1262" i="118"/>
  <c r="T1263" i="118"/>
  <c r="T1264" i="118"/>
  <c r="T1265" i="118"/>
  <c r="V1262" i="118"/>
  <c r="V1263" i="118"/>
  <c r="V1264" i="118"/>
  <c r="V1265" i="118"/>
  <c r="W1262" i="118"/>
  <c r="W1263" i="118"/>
  <c r="W1264" i="118"/>
  <c r="W1265" i="118"/>
  <c r="P1254" i="118"/>
  <c r="P1255" i="118"/>
  <c r="P1256" i="118"/>
  <c r="P1257" i="118"/>
  <c r="P1258" i="118"/>
  <c r="P1259" i="118"/>
  <c r="P1260" i="118"/>
  <c r="P1261" i="118"/>
  <c r="S1254" i="118"/>
  <c r="S1255" i="118"/>
  <c r="S1256" i="118"/>
  <c r="S1257" i="118"/>
  <c r="S1258" i="118"/>
  <c r="S1259" i="118"/>
  <c r="S1260" i="118"/>
  <c r="S1261" i="118"/>
  <c r="T1254" i="118"/>
  <c r="T1255" i="118"/>
  <c r="T1256" i="118"/>
  <c r="T1257" i="118"/>
  <c r="T1258" i="118"/>
  <c r="T1259" i="118"/>
  <c r="T1260" i="118"/>
  <c r="T1261" i="118"/>
  <c r="V1254" i="118"/>
  <c r="V1255" i="118"/>
  <c r="V1256" i="118"/>
  <c r="V1257" i="118"/>
  <c r="V1258" i="118"/>
  <c r="V1259" i="118"/>
  <c r="V1260" i="118"/>
  <c r="V1261" i="118"/>
  <c r="W1254" i="118"/>
  <c r="W1255" i="118"/>
  <c r="W1256" i="118"/>
  <c r="W1257" i="118"/>
  <c r="W1258" i="118"/>
  <c r="W1259" i="118"/>
  <c r="W1260" i="118"/>
  <c r="W1261" i="118"/>
  <c r="P1251" i="118"/>
  <c r="P1252" i="118"/>
  <c r="P1253" i="118"/>
  <c r="S1251" i="118"/>
  <c r="S1252" i="118"/>
  <c r="S1253" i="118"/>
  <c r="T1251" i="118"/>
  <c r="T1252" i="118"/>
  <c r="T1253" i="118"/>
  <c r="V1251" i="118"/>
  <c r="V1252" i="118"/>
  <c r="V1253" i="118"/>
  <c r="W1251" i="118"/>
  <c r="W1252" i="118"/>
  <c r="W1253" i="118"/>
  <c r="U1254" i="118" l="1"/>
  <c r="U1257" i="118"/>
  <c r="U1256" i="118"/>
  <c r="U1255" i="118"/>
  <c r="U1260" i="118"/>
  <c r="U1264" i="118"/>
  <c r="U1263" i="118"/>
  <c r="U1262" i="118"/>
  <c r="U1261" i="118"/>
  <c r="U1265" i="118"/>
  <c r="U1258" i="118"/>
  <c r="U1253" i="118"/>
  <c r="U1259" i="118"/>
  <c r="U1252" i="118"/>
  <c r="U1251" i="118"/>
  <c r="P1249" i="118"/>
  <c r="P1250" i="118"/>
  <c r="S1249" i="118"/>
  <c r="S1250" i="118"/>
  <c r="T1249" i="118"/>
  <c r="T1250" i="118"/>
  <c r="V1249" i="118"/>
  <c r="V1250" i="118"/>
  <c r="W1249" i="118"/>
  <c r="W1250" i="118"/>
  <c r="P1241" i="118"/>
  <c r="P1242" i="118"/>
  <c r="P1243" i="118"/>
  <c r="P1244" i="118"/>
  <c r="P1245" i="118"/>
  <c r="P1246" i="118"/>
  <c r="P1247" i="118"/>
  <c r="P1248" i="118"/>
  <c r="S1241" i="118"/>
  <c r="S1242" i="118"/>
  <c r="S1243" i="118"/>
  <c r="S1244" i="118"/>
  <c r="S1245" i="118"/>
  <c r="S1246" i="118"/>
  <c r="S1247" i="118"/>
  <c r="S1248" i="118"/>
  <c r="T1241" i="118"/>
  <c r="T1242" i="118"/>
  <c r="T1243" i="118"/>
  <c r="T1244" i="118"/>
  <c r="T1245" i="118"/>
  <c r="T1246" i="118"/>
  <c r="T1247" i="118"/>
  <c r="T1248" i="118"/>
  <c r="V1241" i="118"/>
  <c r="V1242" i="118"/>
  <c r="V1243" i="118"/>
  <c r="V1244" i="118"/>
  <c r="V1245" i="118"/>
  <c r="V1246" i="118"/>
  <c r="V1247" i="118"/>
  <c r="V1248" i="118"/>
  <c r="W1241" i="118"/>
  <c r="W1242" i="118"/>
  <c r="W1243" i="118"/>
  <c r="W1244" i="118"/>
  <c r="W1245" i="118"/>
  <c r="W1246" i="118"/>
  <c r="W1247" i="118"/>
  <c r="W1248" i="118"/>
  <c r="P1233" i="118"/>
  <c r="P1234" i="118"/>
  <c r="P1235" i="118"/>
  <c r="P1236" i="118"/>
  <c r="P1237" i="118"/>
  <c r="P1238" i="118"/>
  <c r="P1239" i="118"/>
  <c r="P1240" i="118"/>
  <c r="S1233" i="118"/>
  <c r="S1234" i="118"/>
  <c r="S1235" i="118"/>
  <c r="S1236" i="118"/>
  <c r="S1237" i="118"/>
  <c r="S1238" i="118"/>
  <c r="S1239" i="118"/>
  <c r="S1240" i="118"/>
  <c r="T1233" i="118"/>
  <c r="T1234" i="118"/>
  <c r="T1235" i="118"/>
  <c r="T1236" i="118"/>
  <c r="T1237" i="118"/>
  <c r="T1238" i="118"/>
  <c r="T1239" i="118"/>
  <c r="T1240" i="118"/>
  <c r="V1233" i="118"/>
  <c r="V1234" i="118"/>
  <c r="V1235" i="118"/>
  <c r="V1236" i="118"/>
  <c r="V1237" i="118"/>
  <c r="V1238" i="118"/>
  <c r="V1239" i="118"/>
  <c r="V1240" i="118"/>
  <c r="W1233" i="118"/>
  <c r="W1234" i="118"/>
  <c r="W1235" i="118"/>
  <c r="W1236" i="118"/>
  <c r="W1237" i="118"/>
  <c r="W1238" i="118"/>
  <c r="W1239" i="118"/>
  <c r="W1240" i="118"/>
  <c r="S1225" i="118"/>
  <c r="S1226" i="118"/>
  <c r="S1227" i="118"/>
  <c r="S1228" i="118"/>
  <c r="S1229" i="118"/>
  <c r="S1230" i="118"/>
  <c r="S1231" i="118"/>
  <c r="S1232" i="118"/>
  <c r="T1225" i="118"/>
  <c r="T1226" i="118"/>
  <c r="T1227" i="118"/>
  <c r="T1228" i="118"/>
  <c r="T1229" i="118"/>
  <c r="T1230" i="118"/>
  <c r="T1231" i="118"/>
  <c r="T1232" i="118"/>
  <c r="V1225" i="118"/>
  <c r="V1226" i="118"/>
  <c r="V1227" i="118"/>
  <c r="V1228" i="118"/>
  <c r="V1229" i="118"/>
  <c r="V1230" i="118"/>
  <c r="V1231" i="118"/>
  <c r="V1232" i="118"/>
  <c r="W1225" i="118"/>
  <c r="W1226" i="118"/>
  <c r="W1227" i="118"/>
  <c r="W1228" i="118"/>
  <c r="W1229" i="118"/>
  <c r="W1230" i="118"/>
  <c r="W1231" i="118"/>
  <c r="W1232" i="118"/>
  <c r="P1224" i="118"/>
  <c r="S1224" i="118"/>
  <c r="T1224" i="118"/>
  <c r="V1224" i="118"/>
  <c r="W1224" i="118"/>
  <c r="P1223" i="118"/>
  <c r="S1223" i="118"/>
  <c r="T1223" i="118"/>
  <c r="V1223" i="118"/>
  <c r="W1223" i="118"/>
  <c r="M31" i="113"/>
  <c r="M32" i="113"/>
  <c r="M33" i="113"/>
  <c r="L31" i="113"/>
  <c r="N31" i="113" s="1"/>
  <c r="L32" i="113"/>
  <c r="N32" i="113" s="1"/>
  <c r="L33" i="113"/>
  <c r="N33" i="113" s="1"/>
  <c r="I31" i="113"/>
  <c r="I32" i="113"/>
  <c r="I33" i="113"/>
  <c r="B31" i="113"/>
  <c r="B32" i="113"/>
  <c r="B33" i="113"/>
  <c r="A31" i="113"/>
  <c r="A32" i="113"/>
  <c r="A33" i="113"/>
  <c r="P1221" i="118"/>
  <c r="P1222" i="118"/>
  <c r="S1221" i="118"/>
  <c r="S1222" i="118"/>
  <c r="T1221" i="118"/>
  <c r="T1222" i="118"/>
  <c r="V1221" i="118"/>
  <c r="V1222" i="118"/>
  <c r="W1221" i="118"/>
  <c r="W1222" i="118"/>
  <c r="J32" i="113" l="1"/>
  <c r="R32" i="113" s="1"/>
  <c r="J31" i="113"/>
  <c r="R31" i="113" s="1"/>
  <c r="J33" i="113"/>
  <c r="R33" i="113" s="1"/>
  <c r="U1244" i="118"/>
  <c r="U1250" i="118"/>
  <c r="U1243" i="118"/>
  <c r="U1249" i="118"/>
  <c r="U1246" i="118"/>
  <c r="U1242" i="118"/>
  <c r="U1245" i="118"/>
  <c r="U1241" i="118"/>
  <c r="U1248" i="118"/>
  <c r="U1247" i="118"/>
  <c r="U1224" i="118"/>
  <c r="U1236" i="118"/>
  <c r="U1235" i="118"/>
  <c r="U1238" i="118"/>
  <c r="U1234" i="118"/>
  <c r="U1240" i="118"/>
  <c r="U1239" i="118"/>
  <c r="U1237" i="118"/>
  <c r="U1233" i="118"/>
  <c r="U1226" i="118"/>
  <c r="U1225" i="118"/>
  <c r="U1229" i="118"/>
  <c r="U1227" i="118"/>
  <c r="U1223" i="118"/>
  <c r="U1232" i="118"/>
  <c r="U1228" i="118"/>
  <c r="U1231" i="118"/>
  <c r="U1230" i="118"/>
  <c r="U1222" i="118"/>
  <c r="U1221" i="118"/>
  <c r="P1217" i="118"/>
  <c r="P1218" i="118"/>
  <c r="P1219" i="118"/>
  <c r="P1220" i="118"/>
  <c r="S1217" i="118"/>
  <c r="S1218" i="118"/>
  <c r="S1219" i="118"/>
  <c r="S1220" i="118"/>
  <c r="T1217" i="118"/>
  <c r="T1218" i="118"/>
  <c r="T1219" i="118"/>
  <c r="T1220" i="118"/>
  <c r="V1217" i="118"/>
  <c r="V1218" i="118"/>
  <c r="V1219" i="118"/>
  <c r="V1220" i="118"/>
  <c r="W1217" i="118"/>
  <c r="W1218" i="118"/>
  <c r="W1219" i="118"/>
  <c r="W1220" i="118"/>
  <c r="U1220" i="118" l="1"/>
  <c r="U1219" i="118"/>
  <c r="U1218" i="118"/>
  <c r="U1217" i="118"/>
  <c r="P1212" i="118"/>
  <c r="P1213" i="118"/>
  <c r="P1214" i="118"/>
  <c r="P1215" i="118"/>
  <c r="P1216" i="118"/>
  <c r="S1212" i="118"/>
  <c r="S1213" i="118"/>
  <c r="S1214" i="118"/>
  <c r="S1215" i="118"/>
  <c r="S1216" i="118"/>
  <c r="T1212" i="118"/>
  <c r="T1213" i="118"/>
  <c r="T1214" i="118"/>
  <c r="T1215" i="118"/>
  <c r="T1216" i="118"/>
  <c r="V1212" i="118"/>
  <c r="V1213" i="118"/>
  <c r="V1214" i="118"/>
  <c r="V1215" i="118"/>
  <c r="V1216" i="118"/>
  <c r="W1212" i="118"/>
  <c r="W1213" i="118"/>
  <c r="W1214" i="118"/>
  <c r="W1215" i="118"/>
  <c r="W1216" i="118"/>
  <c r="P1204" i="118"/>
  <c r="P1205" i="118"/>
  <c r="P1206" i="118"/>
  <c r="P1207" i="118"/>
  <c r="P1208" i="118"/>
  <c r="P1209" i="118"/>
  <c r="P1210" i="118"/>
  <c r="P1211" i="118"/>
  <c r="S1204" i="118"/>
  <c r="S1205" i="118"/>
  <c r="S1206" i="118"/>
  <c r="S1207" i="118"/>
  <c r="S1208" i="118"/>
  <c r="S1209" i="118"/>
  <c r="S1210" i="118"/>
  <c r="S1211" i="118"/>
  <c r="T1204" i="118"/>
  <c r="T1205" i="118"/>
  <c r="T1206" i="118"/>
  <c r="T1207" i="118"/>
  <c r="T1208" i="118"/>
  <c r="T1209" i="118"/>
  <c r="T1210" i="118"/>
  <c r="T1211" i="118"/>
  <c r="V1204" i="118"/>
  <c r="V1205" i="118"/>
  <c r="V1206" i="118"/>
  <c r="V1207" i="118"/>
  <c r="V1208" i="118"/>
  <c r="V1209" i="118"/>
  <c r="V1210" i="118"/>
  <c r="V1211" i="118"/>
  <c r="W1204" i="118"/>
  <c r="W1205" i="118"/>
  <c r="W1206" i="118"/>
  <c r="W1207" i="118"/>
  <c r="W1208" i="118"/>
  <c r="W1209" i="118"/>
  <c r="W1210" i="118"/>
  <c r="W1211" i="118"/>
  <c r="P1198" i="118"/>
  <c r="P1199" i="118"/>
  <c r="P1200" i="118"/>
  <c r="P1201" i="118"/>
  <c r="P1202" i="118"/>
  <c r="P1203" i="118"/>
  <c r="S1198" i="118"/>
  <c r="S1199" i="118"/>
  <c r="S1200" i="118"/>
  <c r="S1201" i="118"/>
  <c r="S1202" i="118"/>
  <c r="S1203" i="118"/>
  <c r="T1198" i="118"/>
  <c r="T1199" i="118"/>
  <c r="T1200" i="118"/>
  <c r="T1201" i="118"/>
  <c r="T1202" i="118"/>
  <c r="T1203" i="118"/>
  <c r="V1198" i="118"/>
  <c r="V1199" i="118"/>
  <c r="V1200" i="118"/>
  <c r="V1201" i="118"/>
  <c r="V1202" i="118"/>
  <c r="V1203" i="118"/>
  <c r="W1198" i="118"/>
  <c r="W1199" i="118"/>
  <c r="W1200" i="118"/>
  <c r="W1201" i="118"/>
  <c r="W1202" i="118"/>
  <c r="W1203" i="118"/>
  <c r="P1190" i="118"/>
  <c r="P1191" i="118"/>
  <c r="P1192" i="118"/>
  <c r="P1193" i="118"/>
  <c r="P1194" i="118"/>
  <c r="P1195" i="118"/>
  <c r="P1196" i="118"/>
  <c r="P1197" i="118"/>
  <c r="S1190" i="118"/>
  <c r="S1191" i="118"/>
  <c r="S1192" i="118"/>
  <c r="S1193" i="118"/>
  <c r="S1194" i="118"/>
  <c r="S1195" i="118"/>
  <c r="S1196" i="118"/>
  <c r="S1197" i="118"/>
  <c r="T1190" i="118"/>
  <c r="T1191" i="118"/>
  <c r="T1192" i="118"/>
  <c r="T1193" i="118"/>
  <c r="T1194" i="118"/>
  <c r="T1195" i="118"/>
  <c r="T1196" i="118"/>
  <c r="T1197" i="118"/>
  <c r="V1190" i="118"/>
  <c r="V1191" i="118"/>
  <c r="V1192" i="118"/>
  <c r="V1193" i="118"/>
  <c r="V1194" i="118"/>
  <c r="V1195" i="118"/>
  <c r="V1196" i="118"/>
  <c r="V1197" i="118"/>
  <c r="W1190" i="118"/>
  <c r="W1191" i="118"/>
  <c r="W1192" i="118"/>
  <c r="W1193" i="118"/>
  <c r="W1194" i="118"/>
  <c r="W1195" i="118"/>
  <c r="W1196" i="118"/>
  <c r="W1197" i="118"/>
  <c r="U1216" i="118" l="1"/>
  <c r="U1207" i="118"/>
  <c r="U1206" i="118"/>
  <c r="U1215" i="118"/>
  <c r="U1214" i="118"/>
  <c r="U1212" i="118"/>
  <c r="U1203" i="118"/>
  <c r="U1200" i="118"/>
  <c r="U1211" i="118"/>
  <c r="U1213" i="118"/>
  <c r="U1199" i="118"/>
  <c r="U1210" i="118"/>
  <c r="U1209" i="118"/>
  <c r="U1205" i="118"/>
  <c r="U1192" i="118"/>
  <c r="U1208" i="118"/>
  <c r="U1204" i="118"/>
  <c r="U1196" i="118"/>
  <c r="U1195" i="118"/>
  <c r="U1202" i="118"/>
  <c r="U1201" i="118"/>
  <c r="U1198" i="118"/>
  <c r="U1197" i="118"/>
  <c r="U1193" i="118"/>
  <c r="U1194" i="118"/>
  <c r="U1191" i="118"/>
  <c r="U1190" i="118"/>
  <c r="P1182" i="118"/>
  <c r="P1183" i="118"/>
  <c r="P1184" i="118"/>
  <c r="P1185" i="118"/>
  <c r="P1186" i="118"/>
  <c r="P1187" i="118"/>
  <c r="P1188" i="118"/>
  <c r="P1189" i="118"/>
  <c r="S1182" i="118"/>
  <c r="S1183" i="118"/>
  <c r="S1184" i="118"/>
  <c r="S1185" i="118"/>
  <c r="S1186" i="118"/>
  <c r="S1187" i="118"/>
  <c r="S1188" i="118"/>
  <c r="S1189" i="118"/>
  <c r="T1182" i="118"/>
  <c r="T1183" i="118"/>
  <c r="T1184" i="118"/>
  <c r="T1185" i="118"/>
  <c r="T1186" i="118"/>
  <c r="T1187" i="118"/>
  <c r="T1188" i="118"/>
  <c r="T1189" i="118"/>
  <c r="V1182" i="118"/>
  <c r="V1183" i="118"/>
  <c r="V1184" i="118"/>
  <c r="V1185" i="118"/>
  <c r="V1186" i="118"/>
  <c r="V1187" i="118"/>
  <c r="V1188" i="118"/>
  <c r="V1189" i="118"/>
  <c r="W1182" i="118"/>
  <c r="W1183" i="118"/>
  <c r="W1184" i="118"/>
  <c r="W1185" i="118"/>
  <c r="W1186" i="118"/>
  <c r="W1187" i="118"/>
  <c r="W1188" i="118"/>
  <c r="W1189" i="118"/>
  <c r="P1174" i="118"/>
  <c r="P1175" i="118"/>
  <c r="P1176" i="118"/>
  <c r="P1177" i="118"/>
  <c r="P1178" i="118"/>
  <c r="P1179" i="118"/>
  <c r="P1180" i="118"/>
  <c r="P1181" i="118"/>
  <c r="S1174" i="118"/>
  <c r="S1175" i="118"/>
  <c r="S1176" i="118"/>
  <c r="S1177" i="118"/>
  <c r="S1178" i="118"/>
  <c r="S1179" i="118"/>
  <c r="S1180" i="118"/>
  <c r="S1181" i="118"/>
  <c r="T1174" i="118"/>
  <c r="T1175" i="118"/>
  <c r="T1176" i="118"/>
  <c r="T1177" i="118"/>
  <c r="T1178" i="118"/>
  <c r="T1179" i="118"/>
  <c r="T1180" i="118"/>
  <c r="T1181" i="118"/>
  <c r="V1174" i="118"/>
  <c r="V1175" i="118"/>
  <c r="V1176" i="118"/>
  <c r="V1177" i="118"/>
  <c r="V1178" i="118"/>
  <c r="V1179" i="118"/>
  <c r="V1180" i="118"/>
  <c r="V1181" i="118"/>
  <c r="W1174" i="118"/>
  <c r="W1175" i="118"/>
  <c r="W1176" i="118"/>
  <c r="W1177" i="118"/>
  <c r="W1178" i="118"/>
  <c r="W1179" i="118"/>
  <c r="W1180" i="118"/>
  <c r="W1181" i="118"/>
  <c r="U1186" i="118" l="1"/>
  <c r="U1174" i="118"/>
  <c r="U1189" i="118"/>
  <c r="U1185" i="118"/>
  <c r="U1188" i="118"/>
  <c r="U1184" i="118"/>
  <c r="U1178" i="118"/>
  <c r="U1187" i="118"/>
  <c r="U1183" i="118"/>
  <c r="U1182" i="118"/>
  <c r="U1177" i="118"/>
  <c r="U1176" i="118"/>
  <c r="U1175" i="118"/>
  <c r="U1179" i="118"/>
  <c r="U1181" i="118"/>
  <c r="U1180" i="118"/>
  <c r="P1156" i="118" l="1"/>
  <c r="P1157" i="118"/>
  <c r="P1158" i="118"/>
  <c r="P1159" i="118"/>
  <c r="P1160" i="118"/>
  <c r="P1161" i="118"/>
  <c r="P1162" i="118"/>
  <c r="P1163" i="118"/>
  <c r="P1164" i="118"/>
  <c r="P1165" i="118"/>
  <c r="P1166" i="118"/>
  <c r="P1167" i="118"/>
  <c r="P1168" i="118"/>
  <c r="P1169" i="118"/>
  <c r="P1170" i="118"/>
  <c r="P1171" i="118"/>
  <c r="P1172" i="118"/>
  <c r="P1173" i="118"/>
  <c r="S1156" i="118"/>
  <c r="S1157" i="118"/>
  <c r="S1158" i="118"/>
  <c r="S1159" i="118"/>
  <c r="S1160" i="118"/>
  <c r="S1161" i="118"/>
  <c r="S1162" i="118"/>
  <c r="S1163" i="118"/>
  <c r="S1164" i="118"/>
  <c r="S1165" i="118"/>
  <c r="S1166" i="118"/>
  <c r="S1167" i="118"/>
  <c r="S1168" i="118"/>
  <c r="S1169" i="118"/>
  <c r="S1170" i="118"/>
  <c r="S1171" i="118"/>
  <c r="S1172" i="118"/>
  <c r="S1173" i="118"/>
  <c r="T1156" i="118"/>
  <c r="T1157" i="118"/>
  <c r="T1158" i="118"/>
  <c r="T1159" i="118"/>
  <c r="T1160" i="118"/>
  <c r="T1161" i="118"/>
  <c r="T1162" i="118"/>
  <c r="T1163" i="118"/>
  <c r="T1164" i="118"/>
  <c r="T1165" i="118"/>
  <c r="T1166" i="118"/>
  <c r="T1167" i="118"/>
  <c r="T1168" i="118"/>
  <c r="T1169" i="118"/>
  <c r="T1170" i="118"/>
  <c r="T1171" i="118"/>
  <c r="T1172" i="118"/>
  <c r="T1173" i="118"/>
  <c r="V1156" i="118"/>
  <c r="V1157" i="118"/>
  <c r="V1158" i="118"/>
  <c r="V1159" i="118"/>
  <c r="V1160" i="118"/>
  <c r="V1161" i="118"/>
  <c r="V1162" i="118"/>
  <c r="V1163" i="118"/>
  <c r="V1164" i="118"/>
  <c r="V1165" i="118"/>
  <c r="V1166" i="118"/>
  <c r="V1167" i="118"/>
  <c r="V1168" i="118"/>
  <c r="V1169" i="118"/>
  <c r="V1170" i="118"/>
  <c r="V1171" i="118"/>
  <c r="V1172" i="118"/>
  <c r="V1173" i="118"/>
  <c r="W1156" i="118"/>
  <c r="W1157" i="118"/>
  <c r="W1158" i="118"/>
  <c r="W1159" i="118"/>
  <c r="W1160" i="118"/>
  <c r="W1161" i="118"/>
  <c r="W1162" i="118"/>
  <c r="W1163" i="118"/>
  <c r="W1164" i="118"/>
  <c r="W1165" i="118"/>
  <c r="W1166" i="118"/>
  <c r="W1167" i="118"/>
  <c r="W1168" i="118"/>
  <c r="W1169" i="118"/>
  <c r="W1170" i="118"/>
  <c r="W1171" i="118"/>
  <c r="W1172" i="118"/>
  <c r="W1173" i="118"/>
  <c r="P1138" i="118"/>
  <c r="P1139" i="118"/>
  <c r="P1140" i="118"/>
  <c r="P1141" i="118"/>
  <c r="P1142" i="118"/>
  <c r="P1143" i="118"/>
  <c r="P1144" i="118"/>
  <c r="P1145" i="118"/>
  <c r="P1146" i="118"/>
  <c r="P1147" i="118"/>
  <c r="P1148" i="118"/>
  <c r="P1149" i="118"/>
  <c r="P1150" i="118"/>
  <c r="P1151" i="118"/>
  <c r="P1152" i="118"/>
  <c r="P1153" i="118"/>
  <c r="P1154" i="118"/>
  <c r="P1155" i="118"/>
  <c r="S1138" i="118"/>
  <c r="S1139" i="118"/>
  <c r="S1140" i="118"/>
  <c r="S1141" i="118"/>
  <c r="S1142" i="118"/>
  <c r="S1143" i="118"/>
  <c r="S1144" i="118"/>
  <c r="S1145" i="118"/>
  <c r="S1146" i="118"/>
  <c r="S1147" i="118"/>
  <c r="S1148" i="118"/>
  <c r="S1149" i="118"/>
  <c r="S1150" i="118"/>
  <c r="S1151" i="118"/>
  <c r="S1152" i="118"/>
  <c r="S1153" i="118"/>
  <c r="S1154" i="118"/>
  <c r="S1155" i="118"/>
  <c r="T1138" i="118"/>
  <c r="T1139" i="118"/>
  <c r="T1140" i="118"/>
  <c r="T1141" i="118"/>
  <c r="T1142" i="118"/>
  <c r="T1143" i="118"/>
  <c r="T1144" i="118"/>
  <c r="T1145" i="118"/>
  <c r="T1146" i="118"/>
  <c r="T1147" i="118"/>
  <c r="T1148" i="118"/>
  <c r="T1149" i="118"/>
  <c r="T1150" i="118"/>
  <c r="T1151" i="118"/>
  <c r="T1152" i="118"/>
  <c r="T1153" i="118"/>
  <c r="T1154" i="118"/>
  <c r="T1155" i="118"/>
  <c r="V1138" i="118"/>
  <c r="V1139" i="118"/>
  <c r="V1140" i="118"/>
  <c r="V1141" i="118"/>
  <c r="V1142" i="118"/>
  <c r="V1143" i="118"/>
  <c r="V1144" i="118"/>
  <c r="V1145" i="118"/>
  <c r="V1146" i="118"/>
  <c r="V1147" i="118"/>
  <c r="V1148" i="118"/>
  <c r="V1149" i="118"/>
  <c r="V1150" i="118"/>
  <c r="V1151" i="118"/>
  <c r="V1152" i="118"/>
  <c r="V1153" i="118"/>
  <c r="V1154" i="118"/>
  <c r="V1155" i="118"/>
  <c r="W1138" i="118"/>
  <c r="W1139" i="118"/>
  <c r="W1140" i="118"/>
  <c r="W1141" i="118"/>
  <c r="W1142" i="118"/>
  <c r="W1143" i="118"/>
  <c r="W1144" i="118"/>
  <c r="W1145" i="118"/>
  <c r="W1146" i="118"/>
  <c r="W1147" i="118"/>
  <c r="W1148" i="118"/>
  <c r="W1149" i="118"/>
  <c r="W1150" i="118"/>
  <c r="W1151" i="118"/>
  <c r="W1152" i="118"/>
  <c r="W1153" i="118"/>
  <c r="W1154" i="118"/>
  <c r="W1155" i="118"/>
  <c r="P1134" i="118"/>
  <c r="P1135" i="118"/>
  <c r="P1136" i="118"/>
  <c r="P1137" i="118"/>
  <c r="S1134" i="118"/>
  <c r="S1135" i="118"/>
  <c r="S1136" i="118"/>
  <c r="S1137" i="118"/>
  <c r="T1134" i="118"/>
  <c r="T1135" i="118"/>
  <c r="T1136" i="118"/>
  <c r="T1137" i="118"/>
  <c r="V1134" i="118"/>
  <c r="V1135" i="118"/>
  <c r="V1136" i="118"/>
  <c r="V1137" i="118"/>
  <c r="W1134" i="118"/>
  <c r="W1135" i="118"/>
  <c r="W1136" i="118"/>
  <c r="W1137" i="118"/>
  <c r="P1131" i="118"/>
  <c r="P1132" i="118"/>
  <c r="P1133" i="118"/>
  <c r="S1131" i="118"/>
  <c r="S1132" i="118"/>
  <c r="S1133" i="118"/>
  <c r="T1131" i="118"/>
  <c r="T1132" i="118"/>
  <c r="T1133" i="118"/>
  <c r="V1131" i="118"/>
  <c r="V1132" i="118"/>
  <c r="V1133" i="118"/>
  <c r="W1131" i="118"/>
  <c r="W1132" i="118"/>
  <c r="W1133" i="118"/>
  <c r="P1130" i="118"/>
  <c r="S1130" i="118"/>
  <c r="T1130" i="118"/>
  <c r="V1130" i="118"/>
  <c r="W1130" i="118"/>
  <c r="U1173" i="118" l="1"/>
  <c r="U1161" i="118"/>
  <c r="U1172" i="118"/>
  <c r="U1160" i="118"/>
  <c r="U1167" i="118"/>
  <c r="U1166" i="118"/>
  <c r="U1171" i="118"/>
  <c r="U1159" i="118"/>
  <c r="U1170" i="118"/>
  <c r="U1158" i="118"/>
  <c r="U1169" i="118"/>
  <c r="U1157" i="118"/>
  <c r="U1168" i="118"/>
  <c r="U1156" i="118"/>
  <c r="U1141" i="118"/>
  <c r="U1139" i="118"/>
  <c r="U1138" i="118"/>
  <c r="U1140" i="118"/>
  <c r="U1147" i="118"/>
  <c r="U1152" i="118"/>
  <c r="U1151" i="118"/>
  <c r="U1144" i="118"/>
  <c r="U1153" i="118"/>
  <c r="U1146" i="118"/>
  <c r="U1145" i="118"/>
  <c r="U1150" i="118"/>
  <c r="U1165" i="118"/>
  <c r="U1162" i="118"/>
  <c r="U1164" i="118"/>
  <c r="U1149" i="118"/>
  <c r="U1155" i="118"/>
  <c r="U1143" i="118"/>
  <c r="U1163" i="118"/>
  <c r="U1148" i="118"/>
  <c r="U1154" i="118"/>
  <c r="U1142" i="118"/>
  <c r="U1136" i="118"/>
  <c r="U1134" i="118"/>
  <c r="U1135" i="118"/>
  <c r="U1137" i="118"/>
  <c r="U1131" i="118"/>
  <c r="U1132" i="118"/>
  <c r="U1133" i="118"/>
  <c r="U1130" i="118"/>
  <c r="M1107" i="118"/>
  <c r="P1107" i="118" s="1"/>
  <c r="M1106" i="118"/>
  <c r="M1105" i="118"/>
  <c r="M1104" i="118"/>
  <c r="M1103" i="118"/>
  <c r="M1102" i="118"/>
  <c r="M1101" i="118"/>
  <c r="P1101" i="118" s="1"/>
  <c r="M1100" i="118"/>
  <c r="M1099" i="118"/>
  <c r="M1098" i="118"/>
  <c r="M1097" i="118"/>
  <c r="M1096" i="118"/>
  <c r="S1107" i="118"/>
  <c r="T1107" i="118"/>
  <c r="V1107" i="118"/>
  <c r="W1107" i="118"/>
  <c r="S1101" i="118"/>
  <c r="T1101" i="118"/>
  <c r="V1101" i="118"/>
  <c r="W1101" i="118"/>
  <c r="P1129" i="118"/>
  <c r="S1129" i="118"/>
  <c r="T1129" i="118"/>
  <c r="V1129" i="118"/>
  <c r="W1129" i="118"/>
  <c r="P1128" i="118"/>
  <c r="S1128" i="118"/>
  <c r="T1128" i="118"/>
  <c r="V1128" i="118"/>
  <c r="W1128" i="118"/>
  <c r="P1124" i="118"/>
  <c r="P1125" i="118"/>
  <c r="P1126" i="118"/>
  <c r="P1127" i="118"/>
  <c r="S1124" i="118"/>
  <c r="S1125" i="118"/>
  <c r="S1126" i="118"/>
  <c r="S1127" i="118"/>
  <c r="T1124" i="118"/>
  <c r="T1125" i="118"/>
  <c r="T1126" i="118"/>
  <c r="T1127" i="118"/>
  <c r="V1124" i="118"/>
  <c r="V1125" i="118"/>
  <c r="V1126" i="118"/>
  <c r="V1127" i="118"/>
  <c r="W1124" i="118"/>
  <c r="W1125" i="118"/>
  <c r="W1126" i="118"/>
  <c r="W1127" i="118"/>
  <c r="P1121" i="118"/>
  <c r="P1122" i="118"/>
  <c r="P1123" i="118"/>
  <c r="S1121" i="118"/>
  <c r="S1122" i="118"/>
  <c r="S1123" i="118"/>
  <c r="T1121" i="118"/>
  <c r="T1122" i="118"/>
  <c r="T1123" i="118"/>
  <c r="V1121" i="118"/>
  <c r="V1122" i="118"/>
  <c r="V1123" i="118"/>
  <c r="W1121" i="118"/>
  <c r="W1122" i="118"/>
  <c r="W1123" i="118"/>
  <c r="P1119" i="118"/>
  <c r="P1120" i="118"/>
  <c r="S1119" i="118"/>
  <c r="S1120" i="118"/>
  <c r="T1119" i="118"/>
  <c r="T1120" i="118"/>
  <c r="V1119" i="118"/>
  <c r="V1120" i="118"/>
  <c r="W1119" i="118"/>
  <c r="W1120" i="118"/>
  <c r="P1118" i="118"/>
  <c r="S1118" i="118"/>
  <c r="T1118" i="118"/>
  <c r="V1118" i="118"/>
  <c r="W1118" i="118"/>
  <c r="U1107" i="118" l="1"/>
  <c r="U1101" i="118"/>
  <c r="U1128" i="118"/>
  <c r="U1129" i="118"/>
  <c r="U1124" i="118"/>
  <c r="U1125" i="118"/>
  <c r="U1127" i="118"/>
  <c r="U1126" i="118"/>
  <c r="U1123" i="118"/>
  <c r="U1121" i="118"/>
  <c r="U1122" i="118"/>
  <c r="U1119" i="118"/>
  <c r="U1120" i="118"/>
  <c r="U1118" i="118"/>
  <c r="P1117" i="118"/>
  <c r="S1117" i="118"/>
  <c r="T1117" i="118"/>
  <c r="V1117" i="118"/>
  <c r="W1117" i="118"/>
  <c r="P1113" i="118"/>
  <c r="S1113" i="118"/>
  <c r="T1113" i="118"/>
  <c r="V1113" i="118"/>
  <c r="W1113" i="118"/>
  <c r="P1116" i="118"/>
  <c r="S1116" i="118"/>
  <c r="T1116" i="118"/>
  <c r="V1116" i="118"/>
  <c r="W1116" i="118"/>
  <c r="P1115" i="118"/>
  <c r="S1115" i="118"/>
  <c r="T1115" i="118"/>
  <c r="V1115" i="118"/>
  <c r="W1115" i="118"/>
  <c r="P1114" i="118"/>
  <c r="S1114" i="118"/>
  <c r="T1114" i="118"/>
  <c r="V1114" i="118"/>
  <c r="W1114" i="118"/>
  <c r="P1112" i="118"/>
  <c r="S1112" i="118"/>
  <c r="T1112" i="118"/>
  <c r="V1112" i="118"/>
  <c r="W1112" i="118"/>
  <c r="P1111" i="118"/>
  <c r="S1111" i="118"/>
  <c r="T1111" i="118"/>
  <c r="V1111" i="118"/>
  <c r="W1111" i="118"/>
  <c r="P1110" i="118"/>
  <c r="S1110" i="118"/>
  <c r="T1110" i="118"/>
  <c r="V1110" i="118"/>
  <c r="W1110" i="118"/>
  <c r="U1112" i="118" l="1"/>
  <c r="U1117" i="118"/>
  <c r="U1115" i="118"/>
  <c r="U1113" i="118"/>
  <c r="U1116" i="118"/>
  <c r="U1114" i="118"/>
  <c r="U1110" i="118"/>
  <c r="U1111" i="118"/>
  <c r="P1108" i="118" l="1"/>
  <c r="P1109" i="118"/>
  <c r="S1108" i="118"/>
  <c r="S1109" i="118"/>
  <c r="T1108" i="118"/>
  <c r="T1109" i="118"/>
  <c r="V1108" i="118"/>
  <c r="V1109" i="118"/>
  <c r="W1108" i="118"/>
  <c r="W1109" i="118"/>
  <c r="P1103" i="118"/>
  <c r="P1104" i="118"/>
  <c r="P1105" i="118"/>
  <c r="P1106" i="118"/>
  <c r="S1103" i="118"/>
  <c r="S1104" i="118"/>
  <c r="S1105" i="118"/>
  <c r="S1106" i="118"/>
  <c r="T1103" i="118"/>
  <c r="T1104" i="118"/>
  <c r="T1105" i="118"/>
  <c r="T1106" i="118"/>
  <c r="V1103" i="118"/>
  <c r="V1104" i="118"/>
  <c r="V1105" i="118"/>
  <c r="V1106" i="118"/>
  <c r="W1103" i="118"/>
  <c r="W1104" i="118"/>
  <c r="W1105" i="118"/>
  <c r="W1106" i="118"/>
  <c r="P1097" i="118"/>
  <c r="P1098" i="118"/>
  <c r="P1099" i="118"/>
  <c r="P1100" i="118"/>
  <c r="P1102" i="118"/>
  <c r="S1097" i="118"/>
  <c r="S1098" i="118"/>
  <c r="S1099" i="118"/>
  <c r="S1100" i="118"/>
  <c r="S1102" i="118"/>
  <c r="T1097" i="118"/>
  <c r="T1098" i="118"/>
  <c r="T1099" i="118"/>
  <c r="T1100" i="118"/>
  <c r="T1102" i="118"/>
  <c r="V1097" i="118"/>
  <c r="V1098" i="118"/>
  <c r="V1099" i="118"/>
  <c r="V1100" i="118"/>
  <c r="V1102" i="118"/>
  <c r="W1097" i="118"/>
  <c r="W1098" i="118"/>
  <c r="W1099" i="118"/>
  <c r="W1100" i="118"/>
  <c r="W1102" i="118"/>
  <c r="P1096" i="118"/>
  <c r="S1096" i="118"/>
  <c r="T1096" i="118"/>
  <c r="V1096" i="118"/>
  <c r="W1096" i="118"/>
  <c r="U1108" i="118" l="1"/>
  <c r="U1109" i="118"/>
  <c r="U1099" i="118"/>
  <c r="U1103" i="118"/>
  <c r="U1105" i="118"/>
  <c r="U1106" i="118"/>
  <c r="U1102" i="118"/>
  <c r="U1104" i="118"/>
  <c r="U1100" i="118"/>
  <c r="U1098" i="118"/>
  <c r="U1097" i="118"/>
  <c r="U1096" i="118"/>
  <c r="P1083" i="118" l="1"/>
  <c r="P1084" i="118"/>
  <c r="P1085" i="118"/>
  <c r="P1086" i="118"/>
  <c r="P1087" i="118"/>
  <c r="P1088" i="118"/>
  <c r="P1089" i="118"/>
  <c r="P1090" i="118"/>
  <c r="P1091" i="118"/>
  <c r="P1092" i="118"/>
  <c r="P1093" i="118"/>
  <c r="P1094" i="118"/>
  <c r="P1095" i="118"/>
  <c r="S1083" i="118"/>
  <c r="S1084" i="118"/>
  <c r="S1085" i="118"/>
  <c r="S1086" i="118"/>
  <c r="S1087" i="118"/>
  <c r="S1088" i="118"/>
  <c r="S1089" i="118"/>
  <c r="S1090" i="118"/>
  <c r="S1091" i="118"/>
  <c r="S1092" i="118"/>
  <c r="S1093" i="118"/>
  <c r="S1094" i="118"/>
  <c r="S1095" i="118"/>
  <c r="T1083" i="118"/>
  <c r="T1084" i="118"/>
  <c r="T1085" i="118"/>
  <c r="T1086" i="118"/>
  <c r="T1087" i="118"/>
  <c r="T1088" i="118"/>
  <c r="T1089" i="118"/>
  <c r="T1090" i="118"/>
  <c r="T1091" i="118"/>
  <c r="T1092" i="118"/>
  <c r="T1093" i="118"/>
  <c r="T1094" i="118"/>
  <c r="T1095" i="118"/>
  <c r="V1083" i="118"/>
  <c r="V1084" i="118"/>
  <c r="V1085" i="118"/>
  <c r="V1086" i="118"/>
  <c r="V1087" i="118"/>
  <c r="V1088" i="118"/>
  <c r="V1089" i="118"/>
  <c r="V1090" i="118"/>
  <c r="V1091" i="118"/>
  <c r="V1092" i="118"/>
  <c r="V1093" i="118"/>
  <c r="V1094" i="118"/>
  <c r="V1095" i="118"/>
  <c r="W1083" i="118"/>
  <c r="W1084" i="118"/>
  <c r="W1085" i="118"/>
  <c r="W1086" i="118"/>
  <c r="W1087" i="118"/>
  <c r="W1088" i="118"/>
  <c r="W1089" i="118"/>
  <c r="W1090" i="118"/>
  <c r="W1091" i="118"/>
  <c r="W1092" i="118"/>
  <c r="W1093" i="118"/>
  <c r="W1094" i="118"/>
  <c r="W1095" i="118"/>
  <c r="P1082" i="118"/>
  <c r="S1082" i="118"/>
  <c r="T1082" i="118"/>
  <c r="V1082" i="118"/>
  <c r="W1082" i="118"/>
  <c r="U1082" i="118" l="1"/>
  <c r="U1083" i="118"/>
  <c r="U1084" i="118"/>
  <c r="U1085" i="118"/>
  <c r="U1092" i="118"/>
  <c r="U1091" i="118"/>
  <c r="U1089" i="118"/>
  <c r="U1090" i="118"/>
  <c r="U1093" i="118"/>
  <c r="U1088" i="118"/>
  <c r="U1087" i="118"/>
  <c r="U1086" i="118"/>
  <c r="U1095" i="118"/>
  <c r="U1094" i="118"/>
  <c r="P1067" i="118" l="1"/>
  <c r="P1068" i="118"/>
  <c r="P1069" i="118"/>
  <c r="P1070" i="118"/>
  <c r="P1071" i="118"/>
  <c r="P1072" i="118"/>
  <c r="P1073" i="118"/>
  <c r="P1074" i="118"/>
  <c r="P1075" i="118"/>
  <c r="P1076" i="118"/>
  <c r="P1077" i="118"/>
  <c r="P1078" i="118"/>
  <c r="P1079" i="118"/>
  <c r="P1080" i="118"/>
  <c r="P1081" i="118"/>
  <c r="S1067" i="118"/>
  <c r="S1068" i="118"/>
  <c r="S1069" i="118"/>
  <c r="S1070" i="118"/>
  <c r="S1071" i="118"/>
  <c r="S1072" i="118"/>
  <c r="S1073" i="118"/>
  <c r="S1074" i="118"/>
  <c r="S1075" i="118"/>
  <c r="S1076" i="118"/>
  <c r="S1077" i="118"/>
  <c r="S1078" i="118"/>
  <c r="S1079" i="118"/>
  <c r="S1080" i="118"/>
  <c r="S1081" i="118"/>
  <c r="T1067" i="118"/>
  <c r="T1068" i="118"/>
  <c r="T1069" i="118"/>
  <c r="T1070" i="118"/>
  <c r="T1071" i="118"/>
  <c r="T1072" i="118"/>
  <c r="T1073" i="118"/>
  <c r="T1074" i="118"/>
  <c r="T1075" i="118"/>
  <c r="T1076" i="118"/>
  <c r="T1077" i="118"/>
  <c r="T1078" i="118"/>
  <c r="T1079" i="118"/>
  <c r="T1080" i="118"/>
  <c r="T1081" i="118"/>
  <c r="V1067" i="118"/>
  <c r="V1068" i="118"/>
  <c r="V1069" i="118"/>
  <c r="V1070" i="118"/>
  <c r="V1071" i="118"/>
  <c r="V1072" i="118"/>
  <c r="V1073" i="118"/>
  <c r="V1074" i="118"/>
  <c r="V1075" i="118"/>
  <c r="V1076" i="118"/>
  <c r="V1077" i="118"/>
  <c r="V1078" i="118"/>
  <c r="V1079" i="118"/>
  <c r="V1080" i="118"/>
  <c r="V1081" i="118"/>
  <c r="W1067" i="118"/>
  <c r="W1068" i="118"/>
  <c r="W1069" i="118"/>
  <c r="W1070" i="118"/>
  <c r="W1071" i="118"/>
  <c r="W1072" i="118"/>
  <c r="W1073" i="118"/>
  <c r="W1074" i="118"/>
  <c r="W1075" i="118"/>
  <c r="W1076" i="118"/>
  <c r="W1077" i="118"/>
  <c r="W1078" i="118"/>
  <c r="W1079" i="118"/>
  <c r="W1080" i="118"/>
  <c r="W1081" i="118"/>
  <c r="P1062" i="118"/>
  <c r="P1063" i="118"/>
  <c r="P1064" i="118"/>
  <c r="P1065" i="118"/>
  <c r="P1066" i="118"/>
  <c r="S1062" i="118"/>
  <c r="S1063" i="118"/>
  <c r="S1064" i="118"/>
  <c r="S1065" i="118"/>
  <c r="S1066" i="118"/>
  <c r="T1062" i="118"/>
  <c r="T1063" i="118"/>
  <c r="T1064" i="118"/>
  <c r="T1065" i="118"/>
  <c r="T1066" i="118"/>
  <c r="V1062" i="118"/>
  <c r="V1063" i="118"/>
  <c r="V1064" i="118"/>
  <c r="V1065" i="118"/>
  <c r="V1066" i="118"/>
  <c r="W1062" i="118"/>
  <c r="W1063" i="118"/>
  <c r="W1064" i="118"/>
  <c r="W1065" i="118"/>
  <c r="W1066" i="118"/>
  <c r="P1057" i="118"/>
  <c r="P1058" i="118"/>
  <c r="P1059" i="118"/>
  <c r="P1060" i="118"/>
  <c r="P1061" i="118"/>
  <c r="S1057" i="118"/>
  <c r="S1058" i="118"/>
  <c r="S1059" i="118"/>
  <c r="S1060" i="118"/>
  <c r="S1061" i="118"/>
  <c r="T1057" i="118"/>
  <c r="T1058" i="118"/>
  <c r="T1059" i="118"/>
  <c r="T1060" i="118"/>
  <c r="T1061" i="118"/>
  <c r="V1057" i="118"/>
  <c r="V1058" i="118"/>
  <c r="V1059" i="118"/>
  <c r="V1060" i="118"/>
  <c r="V1061" i="118"/>
  <c r="W1057" i="118"/>
  <c r="W1058" i="118"/>
  <c r="W1059" i="118"/>
  <c r="W1060" i="118"/>
  <c r="W1061" i="118"/>
  <c r="P1053" i="118"/>
  <c r="P1054" i="118"/>
  <c r="P1055" i="118"/>
  <c r="P1056" i="118"/>
  <c r="S1053" i="118"/>
  <c r="S1054" i="118"/>
  <c r="S1055" i="118"/>
  <c r="S1056" i="118"/>
  <c r="T1053" i="118"/>
  <c r="T1054" i="118"/>
  <c r="T1055" i="118"/>
  <c r="T1056" i="118"/>
  <c r="V1053" i="118"/>
  <c r="V1054" i="118"/>
  <c r="V1055" i="118"/>
  <c r="V1056" i="118"/>
  <c r="W1053" i="118"/>
  <c r="W1054" i="118"/>
  <c r="W1055" i="118"/>
  <c r="W1056" i="118"/>
  <c r="P1052" i="118"/>
  <c r="S1052" i="118"/>
  <c r="T1052" i="118"/>
  <c r="V1052" i="118"/>
  <c r="W1052" i="118"/>
  <c r="P1041" i="118"/>
  <c r="P1042" i="118"/>
  <c r="P1043" i="118"/>
  <c r="P1044" i="118"/>
  <c r="P1045" i="118"/>
  <c r="P1046" i="118"/>
  <c r="P1047" i="118"/>
  <c r="P1048" i="118"/>
  <c r="P1049" i="118"/>
  <c r="P1050" i="118"/>
  <c r="P1051" i="118"/>
  <c r="S1041" i="118"/>
  <c r="S1042" i="118"/>
  <c r="S1043" i="118"/>
  <c r="S1044" i="118"/>
  <c r="S1045" i="118"/>
  <c r="S1046" i="118"/>
  <c r="S1047" i="118"/>
  <c r="S1048" i="118"/>
  <c r="S1049" i="118"/>
  <c r="S1050" i="118"/>
  <c r="S1051" i="118"/>
  <c r="T1041" i="118"/>
  <c r="T1042" i="118"/>
  <c r="T1043" i="118"/>
  <c r="T1044" i="118"/>
  <c r="T1045" i="118"/>
  <c r="T1046" i="118"/>
  <c r="T1047" i="118"/>
  <c r="T1048" i="118"/>
  <c r="T1049" i="118"/>
  <c r="T1050" i="118"/>
  <c r="T1051" i="118"/>
  <c r="V1041" i="118"/>
  <c r="V1042" i="118"/>
  <c r="V1043" i="118"/>
  <c r="V1044" i="118"/>
  <c r="V1045" i="118"/>
  <c r="V1046" i="118"/>
  <c r="V1047" i="118"/>
  <c r="V1048" i="118"/>
  <c r="V1049" i="118"/>
  <c r="V1050" i="118"/>
  <c r="V1051" i="118"/>
  <c r="W1041" i="118"/>
  <c r="W1042" i="118"/>
  <c r="W1043" i="118"/>
  <c r="W1044" i="118"/>
  <c r="W1045" i="118"/>
  <c r="W1046" i="118"/>
  <c r="W1047" i="118"/>
  <c r="W1048" i="118"/>
  <c r="W1049" i="118"/>
  <c r="W1050" i="118"/>
  <c r="W1051" i="118"/>
  <c r="P1029" i="118"/>
  <c r="P1030" i="118"/>
  <c r="P1031" i="118"/>
  <c r="P1032" i="118"/>
  <c r="P1033" i="118"/>
  <c r="P1034" i="118"/>
  <c r="P1035" i="118"/>
  <c r="P1036" i="118"/>
  <c r="P1037" i="118"/>
  <c r="P1038" i="118"/>
  <c r="P1039" i="118"/>
  <c r="P1040" i="118"/>
  <c r="S1029" i="118"/>
  <c r="S1030" i="118"/>
  <c r="S1031" i="118"/>
  <c r="S1032" i="118"/>
  <c r="S1033" i="118"/>
  <c r="S1034" i="118"/>
  <c r="S1035" i="118"/>
  <c r="S1036" i="118"/>
  <c r="S1037" i="118"/>
  <c r="S1038" i="118"/>
  <c r="S1039" i="118"/>
  <c r="S1040" i="118"/>
  <c r="T1029" i="118"/>
  <c r="T1030" i="118"/>
  <c r="T1031" i="118"/>
  <c r="T1032" i="118"/>
  <c r="T1033" i="118"/>
  <c r="T1034" i="118"/>
  <c r="T1035" i="118"/>
  <c r="T1036" i="118"/>
  <c r="T1037" i="118"/>
  <c r="T1038" i="118"/>
  <c r="T1039" i="118"/>
  <c r="T1040" i="118"/>
  <c r="V1029" i="118"/>
  <c r="V1030" i="118"/>
  <c r="V1031" i="118"/>
  <c r="V1032" i="118"/>
  <c r="V1033" i="118"/>
  <c r="V1034" i="118"/>
  <c r="V1035" i="118"/>
  <c r="V1036" i="118"/>
  <c r="V1037" i="118"/>
  <c r="V1038" i="118"/>
  <c r="V1039" i="118"/>
  <c r="V1040" i="118"/>
  <c r="W1029" i="118"/>
  <c r="W1030" i="118"/>
  <c r="W1031" i="118"/>
  <c r="W1032" i="118"/>
  <c r="W1033" i="118"/>
  <c r="W1034" i="118"/>
  <c r="W1035" i="118"/>
  <c r="W1036" i="118"/>
  <c r="W1037" i="118"/>
  <c r="W1038" i="118"/>
  <c r="W1039" i="118"/>
  <c r="W1040" i="118"/>
  <c r="U1041" i="118" l="1"/>
  <c r="U1079" i="118"/>
  <c r="U1039" i="118"/>
  <c r="U1036" i="118"/>
  <c r="U1034" i="118"/>
  <c r="U1032" i="118"/>
  <c r="U1067" i="118"/>
  <c r="U1035" i="118"/>
  <c r="U1073" i="118"/>
  <c r="U1078" i="118"/>
  <c r="U1077" i="118"/>
  <c r="U1068" i="118"/>
  <c r="U1074" i="118"/>
  <c r="U1072" i="118"/>
  <c r="U1076" i="118"/>
  <c r="U1080" i="118"/>
  <c r="U1069" i="118"/>
  <c r="U1081" i="118"/>
  <c r="U1044" i="118"/>
  <c r="U1062" i="118"/>
  <c r="U1075" i="118"/>
  <c r="U1071" i="118"/>
  <c r="U1070" i="118"/>
  <c r="U1066" i="118"/>
  <c r="U1065" i="118"/>
  <c r="U1064" i="118"/>
  <c r="U1045" i="118"/>
  <c r="U1053" i="118"/>
  <c r="U1057" i="118"/>
  <c r="U1063" i="118"/>
  <c r="U1061" i="118"/>
  <c r="U1060" i="118"/>
  <c r="U1059" i="118"/>
  <c r="U1046" i="118"/>
  <c r="U1054" i="118"/>
  <c r="U1058" i="118"/>
  <c r="U1056" i="118"/>
  <c r="U1047" i="118"/>
  <c r="U1055" i="118"/>
  <c r="U1052" i="118"/>
  <c r="U1049" i="118"/>
  <c r="U1043" i="118"/>
  <c r="U1031" i="118"/>
  <c r="U1051" i="118"/>
  <c r="U1033" i="118"/>
  <c r="U1042" i="118"/>
  <c r="U1030" i="118"/>
  <c r="U1029" i="118"/>
  <c r="U1040" i="118"/>
  <c r="U1050" i="118"/>
  <c r="U1048" i="118"/>
  <c r="U1038" i="118"/>
  <c r="U1037" i="118"/>
  <c r="P1027" i="118"/>
  <c r="P1028" i="118"/>
  <c r="S1027" i="118"/>
  <c r="S1028" i="118"/>
  <c r="T1027" i="118"/>
  <c r="T1028" i="118"/>
  <c r="V1027" i="118"/>
  <c r="V1028" i="118"/>
  <c r="W1027" i="118"/>
  <c r="W1028" i="118"/>
  <c r="P1026" i="118"/>
  <c r="S1026" i="118"/>
  <c r="T1026" i="118"/>
  <c r="V1026" i="118"/>
  <c r="W1026" i="118"/>
  <c r="P1025" i="118"/>
  <c r="S1025" i="118"/>
  <c r="T1025" i="118"/>
  <c r="V1025" i="118"/>
  <c r="W1025" i="118"/>
  <c r="P1024" i="118"/>
  <c r="S1024" i="118"/>
  <c r="T1024" i="118"/>
  <c r="V1024" i="118"/>
  <c r="W1024" i="118"/>
  <c r="P1023" i="118"/>
  <c r="S1023" i="118"/>
  <c r="T1023" i="118"/>
  <c r="V1023" i="118"/>
  <c r="W1023" i="118"/>
  <c r="P1020" i="118"/>
  <c r="P1021" i="118"/>
  <c r="P1022" i="118"/>
  <c r="S1020" i="118"/>
  <c r="S1021" i="118"/>
  <c r="S1022" i="118"/>
  <c r="T1020" i="118"/>
  <c r="T1021" i="118"/>
  <c r="T1022" i="118"/>
  <c r="V1020" i="118"/>
  <c r="V1021" i="118"/>
  <c r="V1022" i="118"/>
  <c r="W1020" i="118"/>
  <c r="W1021" i="118"/>
  <c r="W1022" i="118"/>
  <c r="U1024" i="118" l="1"/>
  <c r="U1027" i="118"/>
  <c r="U1025" i="118"/>
  <c r="U1026" i="118"/>
  <c r="U1028" i="118"/>
  <c r="U1023" i="118"/>
  <c r="U1022" i="118"/>
  <c r="U1021" i="118"/>
  <c r="U1020" i="118"/>
  <c r="P1019" i="118" l="1"/>
  <c r="S1019" i="118"/>
  <c r="T1019" i="118"/>
  <c r="V1019" i="118"/>
  <c r="W1019" i="118"/>
  <c r="P1006" i="118"/>
  <c r="P1007" i="118"/>
  <c r="P1008" i="118"/>
  <c r="P1009" i="118"/>
  <c r="P1010" i="118"/>
  <c r="P1011" i="118"/>
  <c r="P1012" i="118"/>
  <c r="P1013" i="118"/>
  <c r="P1014" i="118"/>
  <c r="P1015" i="118"/>
  <c r="P1016" i="118"/>
  <c r="P1017" i="118"/>
  <c r="P1018" i="118"/>
  <c r="S1006" i="118"/>
  <c r="S1007" i="118"/>
  <c r="S1008" i="118"/>
  <c r="S1009" i="118"/>
  <c r="S1010" i="118"/>
  <c r="S1011" i="118"/>
  <c r="S1012" i="118"/>
  <c r="S1013" i="118"/>
  <c r="S1014" i="118"/>
  <c r="S1015" i="118"/>
  <c r="S1016" i="118"/>
  <c r="S1017" i="118"/>
  <c r="S1018" i="118"/>
  <c r="T1006" i="118"/>
  <c r="T1007" i="118"/>
  <c r="T1008" i="118"/>
  <c r="T1009" i="118"/>
  <c r="T1010" i="118"/>
  <c r="T1011" i="118"/>
  <c r="T1012" i="118"/>
  <c r="T1013" i="118"/>
  <c r="T1014" i="118"/>
  <c r="T1015" i="118"/>
  <c r="T1016" i="118"/>
  <c r="T1017" i="118"/>
  <c r="T1018" i="118"/>
  <c r="V1006" i="118"/>
  <c r="V1007" i="118"/>
  <c r="V1008" i="118"/>
  <c r="V1009" i="118"/>
  <c r="V1010" i="118"/>
  <c r="V1011" i="118"/>
  <c r="V1012" i="118"/>
  <c r="V1013" i="118"/>
  <c r="V1014" i="118"/>
  <c r="V1015" i="118"/>
  <c r="V1016" i="118"/>
  <c r="V1017" i="118"/>
  <c r="V1018" i="118"/>
  <c r="W1006" i="118"/>
  <c r="W1007" i="118"/>
  <c r="W1008" i="118"/>
  <c r="W1009" i="118"/>
  <c r="W1010" i="118"/>
  <c r="W1011" i="118"/>
  <c r="W1012" i="118"/>
  <c r="W1013" i="118"/>
  <c r="W1014" i="118"/>
  <c r="W1015" i="118"/>
  <c r="W1016" i="118"/>
  <c r="W1017" i="118"/>
  <c r="W1018" i="118"/>
  <c r="U1008" i="118" l="1"/>
  <c r="U1009" i="118"/>
  <c r="U1012" i="118"/>
  <c r="U1013" i="118"/>
  <c r="U1019" i="118"/>
  <c r="U1011" i="118"/>
  <c r="U1007" i="118"/>
  <c r="U1014" i="118"/>
  <c r="U1017" i="118"/>
  <c r="U1010" i="118"/>
  <c r="U1006" i="118"/>
  <c r="U1016" i="118"/>
  <c r="U1018" i="118"/>
  <c r="U1015" i="118"/>
  <c r="P1003" i="118"/>
  <c r="P1004" i="118"/>
  <c r="P1005" i="118"/>
  <c r="S1003" i="118"/>
  <c r="S1004" i="118"/>
  <c r="S1005" i="118"/>
  <c r="T1003" i="118"/>
  <c r="T1004" i="118"/>
  <c r="T1005" i="118"/>
  <c r="V1003" i="118"/>
  <c r="V1004" i="118"/>
  <c r="V1005" i="118"/>
  <c r="W1003" i="118"/>
  <c r="W1004" i="118"/>
  <c r="W1005" i="118"/>
  <c r="P1002" i="118"/>
  <c r="S1002" i="118"/>
  <c r="T1002" i="118"/>
  <c r="V1002" i="118"/>
  <c r="W1002" i="118"/>
  <c r="P999" i="118"/>
  <c r="P1000" i="118"/>
  <c r="P1001" i="118"/>
  <c r="S999" i="118"/>
  <c r="S1000" i="118"/>
  <c r="S1001" i="118"/>
  <c r="T999" i="118"/>
  <c r="T1000" i="118"/>
  <c r="T1001" i="118"/>
  <c r="V999" i="118"/>
  <c r="V1000" i="118"/>
  <c r="V1001" i="118"/>
  <c r="W999" i="118"/>
  <c r="W1000" i="118"/>
  <c r="W1001" i="118"/>
  <c r="P975" i="118"/>
  <c r="P976" i="118"/>
  <c r="P977" i="118"/>
  <c r="P978" i="118"/>
  <c r="P979" i="118"/>
  <c r="P980" i="118"/>
  <c r="P981" i="118"/>
  <c r="P982" i="118"/>
  <c r="P983" i="118"/>
  <c r="P984" i="118"/>
  <c r="P985" i="118"/>
  <c r="P986" i="118"/>
  <c r="P987" i="118"/>
  <c r="P988" i="118"/>
  <c r="P989" i="118"/>
  <c r="P990" i="118"/>
  <c r="P991" i="118"/>
  <c r="P992" i="118"/>
  <c r="P993" i="118"/>
  <c r="P994" i="118"/>
  <c r="P995" i="118"/>
  <c r="P996" i="118"/>
  <c r="P997" i="118"/>
  <c r="P998" i="118"/>
  <c r="S975" i="118"/>
  <c r="S976" i="118"/>
  <c r="S977" i="118"/>
  <c r="S978" i="118"/>
  <c r="S979" i="118"/>
  <c r="S980" i="118"/>
  <c r="S981" i="118"/>
  <c r="S982" i="118"/>
  <c r="S983" i="118"/>
  <c r="S984" i="118"/>
  <c r="S985" i="118"/>
  <c r="S986" i="118"/>
  <c r="S987" i="118"/>
  <c r="S988" i="118"/>
  <c r="S989" i="118"/>
  <c r="S990" i="118"/>
  <c r="S991" i="118"/>
  <c r="S992" i="118"/>
  <c r="S993" i="118"/>
  <c r="S994" i="118"/>
  <c r="S995" i="118"/>
  <c r="S996" i="118"/>
  <c r="S997" i="118"/>
  <c r="S998" i="118"/>
  <c r="T975" i="118"/>
  <c r="T976" i="118"/>
  <c r="T977" i="118"/>
  <c r="T978" i="118"/>
  <c r="T979" i="118"/>
  <c r="T980" i="118"/>
  <c r="T981" i="118"/>
  <c r="T982" i="118"/>
  <c r="T983" i="118"/>
  <c r="T984" i="118"/>
  <c r="T985" i="118"/>
  <c r="T986" i="118"/>
  <c r="T987" i="118"/>
  <c r="T988" i="118"/>
  <c r="T989" i="118"/>
  <c r="T990" i="118"/>
  <c r="T991" i="118"/>
  <c r="T992" i="118"/>
  <c r="T993" i="118"/>
  <c r="T994" i="118"/>
  <c r="T995" i="118"/>
  <c r="T996" i="118"/>
  <c r="T997" i="118"/>
  <c r="T998" i="118"/>
  <c r="V975" i="118"/>
  <c r="V976" i="118"/>
  <c r="V977" i="118"/>
  <c r="V978" i="118"/>
  <c r="V979" i="118"/>
  <c r="V980" i="118"/>
  <c r="V981" i="118"/>
  <c r="V982" i="118"/>
  <c r="V983" i="118"/>
  <c r="V984" i="118"/>
  <c r="V985" i="118"/>
  <c r="V986" i="118"/>
  <c r="V987" i="118"/>
  <c r="V988" i="118"/>
  <c r="V989" i="118"/>
  <c r="V990" i="118"/>
  <c r="V991" i="118"/>
  <c r="V992" i="118"/>
  <c r="V993" i="118"/>
  <c r="V994" i="118"/>
  <c r="V995" i="118"/>
  <c r="V996" i="118"/>
  <c r="V997" i="118"/>
  <c r="V998" i="118"/>
  <c r="W975" i="118"/>
  <c r="W976" i="118"/>
  <c r="W977" i="118"/>
  <c r="W978" i="118"/>
  <c r="W979" i="118"/>
  <c r="W980" i="118"/>
  <c r="W981" i="118"/>
  <c r="W982" i="118"/>
  <c r="W983" i="118"/>
  <c r="W984" i="118"/>
  <c r="W985" i="118"/>
  <c r="W986" i="118"/>
  <c r="W987" i="118"/>
  <c r="W988" i="118"/>
  <c r="W989" i="118"/>
  <c r="W990" i="118"/>
  <c r="W991" i="118"/>
  <c r="W992" i="118"/>
  <c r="W993" i="118"/>
  <c r="W994" i="118"/>
  <c r="W995" i="118"/>
  <c r="W996" i="118"/>
  <c r="W997" i="118"/>
  <c r="W998" i="118"/>
  <c r="P961" i="118"/>
  <c r="P962" i="118"/>
  <c r="P963" i="118"/>
  <c r="P964" i="118"/>
  <c r="P965" i="118"/>
  <c r="P966" i="118"/>
  <c r="P967" i="118"/>
  <c r="P968" i="118"/>
  <c r="P969" i="118"/>
  <c r="P970" i="118"/>
  <c r="P971" i="118"/>
  <c r="P972" i="118"/>
  <c r="P973" i="118"/>
  <c r="P974" i="118"/>
  <c r="S961" i="118"/>
  <c r="S962" i="118"/>
  <c r="S963" i="118"/>
  <c r="S964" i="118"/>
  <c r="S965" i="118"/>
  <c r="S966" i="118"/>
  <c r="S967" i="118"/>
  <c r="S968" i="118"/>
  <c r="S969" i="118"/>
  <c r="S970" i="118"/>
  <c r="S971" i="118"/>
  <c r="S972" i="118"/>
  <c r="S973" i="118"/>
  <c r="S974" i="118"/>
  <c r="T961" i="118"/>
  <c r="T962" i="118"/>
  <c r="T963" i="118"/>
  <c r="T964" i="118"/>
  <c r="T965" i="118"/>
  <c r="T966" i="118"/>
  <c r="T967" i="118"/>
  <c r="T968" i="118"/>
  <c r="T969" i="118"/>
  <c r="T970" i="118"/>
  <c r="T971" i="118"/>
  <c r="T972" i="118"/>
  <c r="T973" i="118"/>
  <c r="T974" i="118"/>
  <c r="V961" i="118"/>
  <c r="V962" i="118"/>
  <c r="V963" i="118"/>
  <c r="V964" i="118"/>
  <c r="V965" i="118"/>
  <c r="V966" i="118"/>
  <c r="V967" i="118"/>
  <c r="V968" i="118"/>
  <c r="V969" i="118"/>
  <c r="V970" i="118"/>
  <c r="V971" i="118"/>
  <c r="V972" i="118"/>
  <c r="V973" i="118"/>
  <c r="V974" i="118"/>
  <c r="W961" i="118"/>
  <c r="W962" i="118"/>
  <c r="W963" i="118"/>
  <c r="W964" i="118"/>
  <c r="W965" i="118"/>
  <c r="W966" i="118"/>
  <c r="W967" i="118"/>
  <c r="W968" i="118"/>
  <c r="W969" i="118"/>
  <c r="W970" i="118"/>
  <c r="W971" i="118"/>
  <c r="W972" i="118"/>
  <c r="W973" i="118"/>
  <c r="W974" i="118"/>
  <c r="P924" i="118"/>
  <c r="P925" i="118"/>
  <c r="P926" i="118"/>
  <c r="P927" i="118"/>
  <c r="P928" i="118"/>
  <c r="P929" i="118"/>
  <c r="P930" i="118"/>
  <c r="P931" i="118"/>
  <c r="P932" i="118"/>
  <c r="P933" i="118"/>
  <c r="P934" i="118"/>
  <c r="P935" i="118"/>
  <c r="P936" i="118"/>
  <c r="P937" i="118"/>
  <c r="P938" i="118"/>
  <c r="P939" i="118"/>
  <c r="P940" i="118"/>
  <c r="P941" i="118"/>
  <c r="P942" i="118"/>
  <c r="P943" i="118"/>
  <c r="P944" i="118"/>
  <c r="P945" i="118"/>
  <c r="P946" i="118"/>
  <c r="P947" i="118"/>
  <c r="P948" i="118"/>
  <c r="P949" i="118"/>
  <c r="P950" i="118"/>
  <c r="P951" i="118"/>
  <c r="P952" i="118"/>
  <c r="P953" i="118"/>
  <c r="P954" i="118"/>
  <c r="P955" i="118"/>
  <c r="P956" i="118"/>
  <c r="P957" i="118"/>
  <c r="P958" i="118"/>
  <c r="P959" i="118"/>
  <c r="P960" i="118"/>
  <c r="S924" i="118"/>
  <c r="S925" i="118"/>
  <c r="S926" i="118"/>
  <c r="S927" i="118"/>
  <c r="S928" i="118"/>
  <c r="S929" i="118"/>
  <c r="S930" i="118"/>
  <c r="S931" i="118"/>
  <c r="S932" i="118"/>
  <c r="S933" i="118"/>
  <c r="S934" i="118"/>
  <c r="S935" i="118"/>
  <c r="S936" i="118"/>
  <c r="S937" i="118"/>
  <c r="S938" i="118"/>
  <c r="S939" i="118"/>
  <c r="S940" i="118"/>
  <c r="S941" i="118"/>
  <c r="S942" i="118"/>
  <c r="S943" i="118"/>
  <c r="S944" i="118"/>
  <c r="S945" i="118"/>
  <c r="S946" i="118"/>
  <c r="S947" i="118"/>
  <c r="S948" i="118"/>
  <c r="S949" i="118"/>
  <c r="S950" i="118"/>
  <c r="S951" i="118"/>
  <c r="S952" i="118"/>
  <c r="S953" i="118"/>
  <c r="S954" i="118"/>
  <c r="S955" i="118"/>
  <c r="S956" i="118"/>
  <c r="S957" i="118"/>
  <c r="S958" i="118"/>
  <c r="S959" i="118"/>
  <c r="S960" i="118"/>
  <c r="T924" i="118"/>
  <c r="T925" i="118"/>
  <c r="T926" i="118"/>
  <c r="T927" i="118"/>
  <c r="T928" i="118"/>
  <c r="T929" i="118"/>
  <c r="T930" i="118"/>
  <c r="T931" i="118"/>
  <c r="T932" i="118"/>
  <c r="T933" i="118"/>
  <c r="T934" i="118"/>
  <c r="T935" i="118"/>
  <c r="T936" i="118"/>
  <c r="T937" i="118"/>
  <c r="T938" i="118"/>
  <c r="T939" i="118"/>
  <c r="T940" i="118"/>
  <c r="T941" i="118"/>
  <c r="T942" i="118"/>
  <c r="T943" i="118"/>
  <c r="T944" i="118"/>
  <c r="T945" i="118"/>
  <c r="T946" i="118"/>
  <c r="T947" i="118"/>
  <c r="T948" i="118"/>
  <c r="T949" i="118"/>
  <c r="T950" i="118"/>
  <c r="T951" i="118"/>
  <c r="T952" i="118"/>
  <c r="T953" i="118"/>
  <c r="T954" i="118"/>
  <c r="T955" i="118"/>
  <c r="T956" i="118"/>
  <c r="T957" i="118"/>
  <c r="T958" i="118"/>
  <c r="T959" i="118"/>
  <c r="T960" i="118"/>
  <c r="V924" i="118"/>
  <c r="V925" i="118"/>
  <c r="V926" i="118"/>
  <c r="V927" i="118"/>
  <c r="V928" i="118"/>
  <c r="V929" i="118"/>
  <c r="V930" i="118"/>
  <c r="V931" i="118"/>
  <c r="V932" i="118"/>
  <c r="V933" i="118"/>
  <c r="V934" i="118"/>
  <c r="V935" i="118"/>
  <c r="V936" i="118"/>
  <c r="V937" i="118"/>
  <c r="V938" i="118"/>
  <c r="V939" i="118"/>
  <c r="V940" i="118"/>
  <c r="V941" i="118"/>
  <c r="V942" i="118"/>
  <c r="V943" i="118"/>
  <c r="V944" i="118"/>
  <c r="V945" i="118"/>
  <c r="V946" i="118"/>
  <c r="V947" i="118"/>
  <c r="V948" i="118"/>
  <c r="V949" i="118"/>
  <c r="V950" i="118"/>
  <c r="V951" i="118"/>
  <c r="V952" i="118"/>
  <c r="V953" i="118"/>
  <c r="V954" i="118"/>
  <c r="V955" i="118"/>
  <c r="V956" i="118"/>
  <c r="V957" i="118"/>
  <c r="V958" i="118"/>
  <c r="V959" i="118"/>
  <c r="V960" i="118"/>
  <c r="W924" i="118"/>
  <c r="W925" i="118"/>
  <c r="W926" i="118"/>
  <c r="W927" i="118"/>
  <c r="W928" i="118"/>
  <c r="W929" i="118"/>
  <c r="W930" i="118"/>
  <c r="W931" i="118"/>
  <c r="W932" i="118"/>
  <c r="W933" i="118"/>
  <c r="W934" i="118"/>
  <c r="W935" i="118"/>
  <c r="W936" i="118"/>
  <c r="W937" i="118"/>
  <c r="W938" i="118"/>
  <c r="W939" i="118"/>
  <c r="W940" i="118"/>
  <c r="W941" i="118"/>
  <c r="W942" i="118"/>
  <c r="W943" i="118"/>
  <c r="W944" i="118"/>
  <c r="W945" i="118"/>
  <c r="W946" i="118"/>
  <c r="W947" i="118"/>
  <c r="W948" i="118"/>
  <c r="W949" i="118"/>
  <c r="W950" i="118"/>
  <c r="W951" i="118"/>
  <c r="W952" i="118"/>
  <c r="W953" i="118"/>
  <c r="W954" i="118"/>
  <c r="W955" i="118"/>
  <c r="W956" i="118"/>
  <c r="W957" i="118"/>
  <c r="W958" i="118"/>
  <c r="W959" i="118"/>
  <c r="W960" i="118"/>
  <c r="P923" i="118"/>
  <c r="S923" i="118"/>
  <c r="T923" i="118"/>
  <c r="V923" i="118"/>
  <c r="W923" i="118"/>
  <c r="P922" i="118"/>
  <c r="S922" i="118"/>
  <c r="T922" i="118"/>
  <c r="V922" i="118"/>
  <c r="W922" i="118"/>
  <c r="P921" i="118"/>
  <c r="S921" i="118"/>
  <c r="T921" i="118"/>
  <c r="V921" i="118"/>
  <c r="W921" i="118"/>
  <c r="P920" i="118"/>
  <c r="S920" i="118"/>
  <c r="T920" i="118"/>
  <c r="V920" i="118"/>
  <c r="W920" i="118"/>
  <c r="P919" i="118"/>
  <c r="S919" i="118"/>
  <c r="T919" i="118"/>
  <c r="V919" i="118"/>
  <c r="W919" i="118"/>
  <c r="P918" i="118"/>
  <c r="S918" i="118"/>
  <c r="T918" i="118"/>
  <c r="V918" i="118"/>
  <c r="W918" i="118"/>
  <c r="P914" i="118"/>
  <c r="P915" i="118"/>
  <c r="P916" i="118"/>
  <c r="P917" i="118"/>
  <c r="S914" i="118"/>
  <c r="S915" i="118"/>
  <c r="S916" i="118"/>
  <c r="S917" i="118"/>
  <c r="T914" i="118"/>
  <c r="T915" i="118"/>
  <c r="T916" i="118"/>
  <c r="T917" i="118"/>
  <c r="V914" i="118"/>
  <c r="V915" i="118"/>
  <c r="V916" i="118"/>
  <c r="V917" i="118"/>
  <c r="W914" i="118"/>
  <c r="W915" i="118"/>
  <c r="W916" i="118"/>
  <c r="W917" i="118"/>
  <c r="P906" i="118"/>
  <c r="P907" i="118"/>
  <c r="P908" i="118"/>
  <c r="P909" i="118"/>
  <c r="P910" i="118"/>
  <c r="P911" i="118"/>
  <c r="P912" i="118"/>
  <c r="P913" i="118"/>
  <c r="S906" i="118"/>
  <c r="S907" i="118"/>
  <c r="S908" i="118"/>
  <c r="S909" i="118"/>
  <c r="S910" i="118"/>
  <c r="S911" i="118"/>
  <c r="S912" i="118"/>
  <c r="S913" i="118"/>
  <c r="T906" i="118"/>
  <c r="T907" i="118"/>
  <c r="T908" i="118"/>
  <c r="T909" i="118"/>
  <c r="T910" i="118"/>
  <c r="T911" i="118"/>
  <c r="T912" i="118"/>
  <c r="T913" i="118"/>
  <c r="V906" i="118"/>
  <c r="V907" i="118"/>
  <c r="V908" i="118"/>
  <c r="V909" i="118"/>
  <c r="V910" i="118"/>
  <c r="V911" i="118"/>
  <c r="V912" i="118"/>
  <c r="V913" i="118"/>
  <c r="W906" i="118"/>
  <c r="W907" i="118"/>
  <c r="W908" i="118"/>
  <c r="W909" i="118"/>
  <c r="W910" i="118"/>
  <c r="W911" i="118"/>
  <c r="W912" i="118"/>
  <c r="W913" i="118"/>
  <c r="P905" i="118"/>
  <c r="S905" i="118"/>
  <c r="T905" i="118"/>
  <c r="V905" i="118"/>
  <c r="W905" i="118"/>
  <c r="P904" i="118"/>
  <c r="S904" i="118"/>
  <c r="T904" i="118"/>
  <c r="V904" i="118"/>
  <c r="W904" i="118"/>
  <c r="P902" i="118"/>
  <c r="P903" i="118"/>
  <c r="S902" i="118"/>
  <c r="S903" i="118"/>
  <c r="T902" i="118"/>
  <c r="T903" i="118"/>
  <c r="V902" i="118"/>
  <c r="V903" i="118"/>
  <c r="W902" i="118"/>
  <c r="W903" i="118"/>
  <c r="P898" i="118"/>
  <c r="P899" i="118"/>
  <c r="P900" i="118"/>
  <c r="P901" i="118"/>
  <c r="S898" i="118"/>
  <c r="S899" i="118"/>
  <c r="S900" i="118"/>
  <c r="S901" i="118"/>
  <c r="T898" i="118"/>
  <c r="T899" i="118"/>
  <c r="T900" i="118"/>
  <c r="T901" i="118"/>
  <c r="V898" i="118"/>
  <c r="V899" i="118"/>
  <c r="V900" i="118"/>
  <c r="V901" i="118"/>
  <c r="W898" i="118"/>
  <c r="W899" i="118"/>
  <c r="W900" i="118"/>
  <c r="W901" i="118"/>
  <c r="U976" i="118" l="1"/>
  <c r="U996" i="118"/>
  <c r="U975" i="118"/>
  <c r="U966" i="118"/>
  <c r="U1002" i="118"/>
  <c r="U987" i="118"/>
  <c r="U980" i="118"/>
  <c r="U998" i="118"/>
  <c r="U977" i="118"/>
  <c r="U1003" i="118"/>
  <c r="U1004" i="118"/>
  <c r="U990" i="118"/>
  <c r="U1005" i="118"/>
  <c r="U965" i="118"/>
  <c r="U988" i="118"/>
  <c r="U1001" i="118"/>
  <c r="U959" i="118"/>
  <c r="U935" i="118"/>
  <c r="U923" i="118"/>
  <c r="U929" i="118"/>
  <c r="U930" i="118"/>
  <c r="U978" i="118"/>
  <c r="U1000" i="118"/>
  <c r="U999" i="118"/>
  <c r="U979" i="118"/>
  <c r="U924" i="118"/>
  <c r="U928" i="118"/>
  <c r="U989" i="118"/>
  <c r="U931" i="118"/>
  <c r="U972" i="118"/>
  <c r="U994" i="118"/>
  <c r="U982" i="118"/>
  <c r="U925" i="118"/>
  <c r="U971" i="118"/>
  <c r="U993" i="118"/>
  <c r="U960" i="118"/>
  <c r="U936" i="118"/>
  <c r="U997" i="118"/>
  <c r="U947" i="118"/>
  <c r="U983" i="118"/>
  <c r="U970" i="118"/>
  <c r="U992" i="118"/>
  <c r="U991" i="118"/>
  <c r="U952" i="118"/>
  <c r="U948" i="118"/>
  <c r="U995" i="118"/>
  <c r="U985" i="118"/>
  <c r="U984" i="118"/>
  <c r="U969" i="118"/>
  <c r="U955" i="118"/>
  <c r="U986" i="118"/>
  <c r="U981" i="118"/>
  <c r="U968" i="118"/>
  <c r="U951" i="118"/>
  <c r="U926" i="118"/>
  <c r="U974" i="118"/>
  <c r="U973" i="118"/>
  <c r="U961" i="118"/>
  <c r="U939" i="118"/>
  <c r="U905" i="118"/>
  <c r="U957" i="118"/>
  <c r="U945" i="118"/>
  <c r="U954" i="118"/>
  <c r="U953" i="118"/>
  <c r="U967" i="118"/>
  <c r="U927" i="118"/>
  <c r="U964" i="118"/>
  <c r="U963" i="118"/>
  <c r="U962" i="118"/>
  <c r="U956" i="118"/>
  <c r="U932" i="118"/>
  <c r="U944" i="118"/>
  <c r="U943" i="118"/>
  <c r="U942" i="118"/>
  <c r="U941" i="118"/>
  <c r="U940" i="118"/>
  <c r="U938" i="118"/>
  <c r="U949" i="118"/>
  <c r="U950" i="118"/>
  <c r="U937" i="118"/>
  <c r="U958" i="118"/>
  <c r="U934" i="118"/>
  <c r="U946" i="118"/>
  <c r="U933" i="118"/>
  <c r="U919" i="118"/>
  <c r="U922" i="118"/>
  <c r="U920" i="118"/>
  <c r="U918" i="118"/>
  <c r="U921" i="118"/>
  <c r="U907" i="118"/>
  <c r="U906" i="118"/>
  <c r="U909" i="118"/>
  <c r="U908" i="118"/>
  <c r="U904" i="118"/>
  <c r="U913" i="118"/>
  <c r="U917" i="118"/>
  <c r="U912" i="118"/>
  <c r="U916" i="118"/>
  <c r="U911" i="118"/>
  <c r="U915" i="118"/>
  <c r="U910" i="118"/>
  <c r="U914" i="118"/>
  <c r="U903" i="118"/>
  <c r="U902" i="118"/>
  <c r="U901" i="118"/>
  <c r="U900" i="118"/>
  <c r="U898" i="118"/>
  <c r="U899" i="118"/>
  <c r="P893" i="118"/>
  <c r="P894" i="118"/>
  <c r="P895" i="118"/>
  <c r="P896" i="118"/>
  <c r="P897" i="118"/>
  <c r="S893" i="118"/>
  <c r="S894" i="118"/>
  <c r="S895" i="118"/>
  <c r="S896" i="118"/>
  <c r="S897" i="118"/>
  <c r="T893" i="118"/>
  <c r="T894" i="118"/>
  <c r="T895" i="118"/>
  <c r="T896" i="118"/>
  <c r="T897" i="118"/>
  <c r="V893" i="118"/>
  <c r="V894" i="118"/>
  <c r="V895" i="118"/>
  <c r="V896" i="118"/>
  <c r="V897" i="118"/>
  <c r="W893" i="118"/>
  <c r="W894" i="118"/>
  <c r="W895" i="118"/>
  <c r="W896" i="118"/>
  <c r="W897" i="118"/>
  <c r="U895" i="118" l="1"/>
  <c r="U897" i="118"/>
  <c r="U896" i="118"/>
  <c r="U894" i="118"/>
  <c r="U893" i="118"/>
  <c r="S889" i="118"/>
  <c r="S890" i="118"/>
  <c r="S891" i="118"/>
  <c r="S892" i="118"/>
  <c r="T889" i="118"/>
  <c r="T890" i="118"/>
  <c r="T891" i="118"/>
  <c r="T892" i="118"/>
  <c r="V889" i="118"/>
  <c r="V890" i="118"/>
  <c r="V891" i="118"/>
  <c r="V892" i="118"/>
  <c r="W889" i="118"/>
  <c r="W890" i="118"/>
  <c r="W891" i="118"/>
  <c r="W892" i="118"/>
  <c r="U889" i="118" l="1"/>
  <c r="U890" i="118"/>
  <c r="U891" i="118"/>
  <c r="U892" i="118"/>
  <c r="P878" i="118" l="1"/>
  <c r="P879" i="118"/>
  <c r="P880" i="118"/>
  <c r="P881" i="118"/>
  <c r="P882" i="118"/>
  <c r="P883" i="118"/>
  <c r="P884" i="118"/>
  <c r="P885" i="118"/>
  <c r="P886" i="118"/>
  <c r="P887" i="118"/>
  <c r="P888" i="118"/>
  <c r="S878" i="118"/>
  <c r="S879" i="118"/>
  <c r="S880" i="118"/>
  <c r="S881" i="118"/>
  <c r="S882" i="118"/>
  <c r="S883" i="118"/>
  <c r="S884" i="118"/>
  <c r="S885" i="118"/>
  <c r="S886" i="118"/>
  <c r="S887" i="118"/>
  <c r="S888" i="118"/>
  <c r="T878" i="118"/>
  <c r="T879" i="118"/>
  <c r="T880" i="118"/>
  <c r="T881" i="118"/>
  <c r="T882" i="118"/>
  <c r="T883" i="118"/>
  <c r="T884" i="118"/>
  <c r="T885" i="118"/>
  <c r="T886" i="118"/>
  <c r="T887" i="118"/>
  <c r="T888" i="118"/>
  <c r="V878" i="118"/>
  <c r="V879" i="118"/>
  <c r="V880" i="118"/>
  <c r="V881" i="118"/>
  <c r="V882" i="118"/>
  <c r="V883" i="118"/>
  <c r="V884" i="118"/>
  <c r="V885" i="118"/>
  <c r="V886" i="118"/>
  <c r="V887" i="118"/>
  <c r="V888" i="118"/>
  <c r="W878" i="118"/>
  <c r="W879" i="118"/>
  <c r="W880" i="118"/>
  <c r="W881" i="118"/>
  <c r="W882" i="118"/>
  <c r="W883" i="118"/>
  <c r="W884" i="118"/>
  <c r="W885" i="118"/>
  <c r="W886" i="118"/>
  <c r="W887" i="118"/>
  <c r="W888" i="118"/>
  <c r="P874" i="118"/>
  <c r="P875" i="118"/>
  <c r="P876" i="118"/>
  <c r="P877" i="118"/>
  <c r="S874" i="118"/>
  <c r="S875" i="118"/>
  <c r="S876" i="118"/>
  <c r="S877" i="118"/>
  <c r="T874" i="118"/>
  <c r="T875" i="118"/>
  <c r="T876" i="118"/>
  <c r="T877" i="118"/>
  <c r="V874" i="118"/>
  <c r="V875" i="118"/>
  <c r="V876" i="118"/>
  <c r="V877" i="118"/>
  <c r="W874" i="118"/>
  <c r="W875" i="118"/>
  <c r="W876" i="118"/>
  <c r="W877" i="118"/>
  <c r="P873" i="118"/>
  <c r="S873" i="118"/>
  <c r="T873" i="118"/>
  <c r="V873" i="118"/>
  <c r="W873" i="118"/>
  <c r="P871" i="118"/>
  <c r="P872" i="118"/>
  <c r="S871" i="118"/>
  <c r="S872" i="118"/>
  <c r="T871" i="118"/>
  <c r="T872" i="118"/>
  <c r="V871" i="118"/>
  <c r="V872" i="118"/>
  <c r="W871" i="118"/>
  <c r="W872" i="118"/>
  <c r="P870" i="118"/>
  <c r="S870" i="118"/>
  <c r="T870" i="118"/>
  <c r="V870" i="118"/>
  <c r="W870" i="118"/>
  <c r="P869" i="118"/>
  <c r="S869" i="118"/>
  <c r="T869" i="118"/>
  <c r="V869" i="118"/>
  <c r="W869" i="118"/>
  <c r="P868" i="118"/>
  <c r="S868" i="118"/>
  <c r="T868" i="118"/>
  <c r="V868" i="118"/>
  <c r="W868" i="118"/>
  <c r="P867" i="118"/>
  <c r="S867" i="118"/>
  <c r="T867" i="118"/>
  <c r="V867" i="118"/>
  <c r="W867" i="118"/>
  <c r="P866" i="118"/>
  <c r="S866" i="118"/>
  <c r="T866" i="118"/>
  <c r="V866" i="118"/>
  <c r="W866" i="118"/>
  <c r="U873" i="118" l="1"/>
  <c r="U884" i="118"/>
  <c r="U878" i="118"/>
  <c r="U887" i="118"/>
  <c r="U888" i="118"/>
  <c r="U885" i="118"/>
  <c r="U870" i="118"/>
  <c r="U879" i="118"/>
  <c r="U886" i="118"/>
  <c r="U881" i="118"/>
  <c r="U880" i="118"/>
  <c r="U883" i="118"/>
  <c r="U882" i="118"/>
  <c r="U877" i="118"/>
  <c r="U876" i="118"/>
  <c r="U875" i="118"/>
  <c r="U874" i="118"/>
  <c r="U872" i="118"/>
  <c r="U871" i="118"/>
  <c r="U868" i="118"/>
  <c r="U869" i="118"/>
  <c r="U867" i="118"/>
  <c r="U866" i="118"/>
  <c r="P862" i="118" l="1"/>
  <c r="P863" i="118"/>
  <c r="P864" i="118"/>
  <c r="P865" i="118"/>
  <c r="S862" i="118"/>
  <c r="S863" i="118"/>
  <c r="S864" i="118"/>
  <c r="S865" i="118"/>
  <c r="T862" i="118"/>
  <c r="T863" i="118"/>
  <c r="T864" i="118"/>
  <c r="T865" i="118"/>
  <c r="V862" i="118"/>
  <c r="V863" i="118"/>
  <c r="V864" i="118"/>
  <c r="V865" i="118"/>
  <c r="W862" i="118"/>
  <c r="W863" i="118"/>
  <c r="W864" i="118"/>
  <c r="W865" i="118"/>
  <c r="P856" i="118"/>
  <c r="P857" i="118"/>
  <c r="P858" i="118"/>
  <c r="P859" i="118"/>
  <c r="P860" i="118"/>
  <c r="P861" i="118"/>
  <c r="S856" i="118"/>
  <c r="S857" i="118"/>
  <c r="S858" i="118"/>
  <c r="S859" i="118"/>
  <c r="S860" i="118"/>
  <c r="S861" i="118"/>
  <c r="T856" i="118"/>
  <c r="T857" i="118"/>
  <c r="T858" i="118"/>
  <c r="T859" i="118"/>
  <c r="T860" i="118"/>
  <c r="T861" i="118"/>
  <c r="V856" i="118"/>
  <c r="V857" i="118"/>
  <c r="V858" i="118"/>
  <c r="V859" i="118"/>
  <c r="V860" i="118"/>
  <c r="V861" i="118"/>
  <c r="W856" i="118"/>
  <c r="W857" i="118"/>
  <c r="W858" i="118"/>
  <c r="W859" i="118"/>
  <c r="W860" i="118"/>
  <c r="W861" i="118"/>
  <c r="P855" i="118"/>
  <c r="S855" i="118"/>
  <c r="T855" i="118"/>
  <c r="V855" i="118"/>
  <c r="W855" i="118"/>
  <c r="P854" i="118"/>
  <c r="S854" i="118"/>
  <c r="T854" i="118"/>
  <c r="V854" i="118"/>
  <c r="W854" i="118"/>
  <c r="U861" i="118" l="1"/>
  <c r="U860" i="118"/>
  <c r="U862" i="118"/>
  <c r="U865" i="118"/>
  <c r="U857" i="118"/>
  <c r="U864" i="118"/>
  <c r="U859" i="118"/>
  <c r="U863" i="118"/>
  <c r="U858" i="118"/>
  <c r="U856" i="118"/>
  <c r="U854" i="118"/>
  <c r="U855" i="118"/>
  <c r="P853" i="118"/>
  <c r="S853" i="118"/>
  <c r="T853" i="118"/>
  <c r="V853" i="118"/>
  <c r="W853" i="118"/>
  <c r="P852" i="118"/>
  <c r="S852" i="118"/>
  <c r="T852" i="118"/>
  <c r="V852" i="118"/>
  <c r="W852" i="118"/>
  <c r="P851" i="118"/>
  <c r="S851" i="118"/>
  <c r="T851" i="118"/>
  <c r="V851" i="118"/>
  <c r="W851" i="118"/>
  <c r="P849" i="118"/>
  <c r="P850" i="118"/>
  <c r="S849" i="118"/>
  <c r="S850" i="118"/>
  <c r="T849" i="118"/>
  <c r="T850" i="118"/>
  <c r="V849" i="118"/>
  <c r="V850" i="118"/>
  <c r="W849" i="118"/>
  <c r="W850" i="118"/>
  <c r="P847" i="118"/>
  <c r="P848" i="118"/>
  <c r="S847" i="118"/>
  <c r="S848" i="118"/>
  <c r="T847" i="118"/>
  <c r="T848" i="118"/>
  <c r="V847" i="118"/>
  <c r="V848" i="118"/>
  <c r="W847" i="118"/>
  <c r="W848" i="118"/>
  <c r="P840" i="118"/>
  <c r="P841" i="118"/>
  <c r="P842" i="118"/>
  <c r="P843" i="118"/>
  <c r="P844" i="118"/>
  <c r="P845" i="118"/>
  <c r="P846" i="118"/>
  <c r="S840" i="118"/>
  <c r="S841" i="118"/>
  <c r="S842" i="118"/>
  <c r="S843" i="118"/>
  <c r="S844" i="118"/>
  <c r="S845" i="118"/>
  <c r="S846" i="118"/>
  <c r="T840" i="118"/>
  <c r="T841" i="118"/>
  <c r="T842" i="118"/>
  <c r="T843" i="118"/>
  <c r="T844" i="118"/>
  <c r="T845" i="118"/>
  <c r="T846" i="118"/>
  <c r="V840" i="118"/>
  <c r="V841" i="118"/>
  <c r="V842" i="118"/>
  <c r="V843" i="118"/>
  <c r="V844" i="118"/>
  <c r="V845" i="118"/>
  <c r="V846" i="118"/>
  <c r="W840" i="118"/>
  <c r="W841" i="118"/>
  <c r="W842" i="118"/>
  <c r="W843" i="118"/>
  <c r="W844" i="118"/>
  <c r="W845" i="118"/>
  <c r="W846" i="118"/>
  <c r="P833" i="118"/>
  <c r="P834" i="118"/>
  <c r="P835" i="118"/>
  <c r="P836" i="118"/>
  <c r="P837" i="118"/>
  <c r="P838" i="118"/>
  <c r="P839" i="118"/>
  <c r="S833" i="118"/>
  <c r="S834" i="118"/>
  <c r="S835" i="118"/>
  <c r="S836" i="118"/>
  <c r="S837" i="118"/>
  <c r="S838" i="118"/>
  <c r="S839" i="118"/>
  <c r="T833" i="118"/>
  <c r="T834" i="118"/>
  <c r="T835" i="118"/>
  <c r="T836" i="118"/>
  <c r="T837" i="118"/>
  <c r="T838" i="118"/>
  <c r="T839" i="118"/>
  <c r="V833" i="118"/>
  <c r="V834" i="118"/>
  <c r="V835" i="118"/>
  <c r="V836" i="118"/>
  <c r="V837" i="118"/>
  <c r="V838" i="118"/>
  <c r="V839" i="118"/>
  <c r="W833" i="118"/>
  <c r="W834" i="118"/>
  <c r="W835" i="118"/>
  <c r="W836" i="118"/>
  <c r="W837" i="118"/>
  <c r="W838" i="118"/>
  <c r="W839" i="118"/>
  <c r="P829" i="118"/>
  <c r="P830" i="118"/>
  <c r="P831" i="118"/>
  <c r="P832" i="118"/>
  <c r="S829" i="118"/>
  <c r="S830" i="118"/>
  <c r="S831" i="118"/>
  <c r="S832" i="118"/>
  <c r="T829" i="118"/>
  <c r="T830" i="118"/>
  <c r="T831" i="118"/>
  <c r="T832" i="118"/>
  <c r="V829" i="118"/>
  <c r="V830" i="118"/>
  <c r="V831" i="118"/>
  <c r="V832" i="118"/>
  <c r="W829" i="118"/>
  <c r="W830" i="118"/>
  <c r="W831" i="118"/>
  <c r="W832" i="118"/>
  <c r="P825" i="118"/>
  <c r="P826" i="118"/>
  <c r="P827" i="118"/>
  <c r="P828" i="118"/>
  <c r="S825" i="118"/>
  <c r="S826" i="118"/>
  <c r="S827" i="118"/>
  <c r="S828" i="118"/>
  <c r="T825" i="118"/>
  <c r="T826" i="118"/>
  <c r="T827" i="118"/>
  <c r="T828" i="118"/>
  <c r="V825" i="118"/>
  <c r="V826" i="118"/>
  <c r="V827" i="118"/>
  <c r="V828" i="118"/>
  <c r="W825" i="118"/>
  <c r="W826" i="118"/>
  <c r="W827" i="118"/>
  <c r="W828" i="118"/>
  <c r="P814" i="118"/>
  <c r="S817" i="118"/>
  <c r="S818" i="118"/>
  <c r="S819" i="118"/>
  <c r="S820" i="118"/>
  <c r="S821" i="118"/>
  <c r="S822" i="118"/>
  <c r="S823" i="118"/>
  <c r="S824" i="118"/>
  <c r="T817" i="118"/>
  <c r="T818" i="118"/>
  <c r="T819" i="118"/>
  <c r="T820" i="118"/>
  <c r="T821" i="118"/>
  <c r="T822" i="118"/>
  <c r="T823" i="118"/>
  <c r="T824" i="118"/>
  <c r="V817" i="118"/>
  <c r="V818" i="118"/>
  <c r="V819" i="118"/>
  <c r="V820" i="118"/>
  <c r="V821" i="118"/>
  <c r="V822" i="118"/>
  <c r="V823" i="118"/>
  <c r="V824" i="118"/>
  <c r="W817" i="118"/>
  <c r="W818" i="118"/>
  <c r="W819" i="118"/>
  <c r="W820" i="118"/>
  <c r="W821" i="118"/>
  <c r="W822" i="118"/>
  <c r="W823" i="118"/>
  <c r="W824" i="118"/>
  <c r="P809" i="118"/>
  <c r="P810" i="118"/>
  <c r="P811" i="118"/>
  <c r="S809" i="118"/>
  <c r="S810" i="118"/>
  <c r="S811" i="118"/>
  <c r="S812" i="118"/>
  <c r="S813" i="118"/>
  <c r="S814" i="118"/>
  <c r="S815" i="118"/>
  <c r="S816" i="118"/>
  <c r="T809" i="118"/>
  <c r="T810" i="118"/>
  <c r="T811" i="118"/>
  <c r="T812" i="118"/>
  <c r="T813" i="118"/>
  <c r="T814" i="118"/>
  <c r="T815" i="118"/>
  <c r="T816" i="118"/>
  <c r="V809" i="118"/>
  <c r="V810" i="118"/>
  <c r="V811" i="118"/>
  <c r="V812" i="118"/>
  <c r="V813" i="118"/>
  <c r="V814" i="118"/>
  <c r="V815" i="118"/>
  <c r="V816" i="118"/>
  <c r="W809" i="118"/>
  <c r="W810" i="118"/>
  <c r="W811" i="118"/>
  <c r="W812" i="118"/>
  <c r="W813" i="118"/>
  <c r="W814" i="118"/>
  <c r="W815" i="118"/>
  <c r="W816" i="118"/>
  <c r="P803" i="118"/>
  <c r="P804" i="118"/>
  <c r="P805" i="118"/>
  <c r="P806" i="118"/>
  <c r="P807" i="118"/>
  <c r="P808" i="118"/>
  <c r="S803" i="118"/>
  <c r="S804" i="118"/>
  <c r="S805" i="118"/>
  <c r="S806" i="118"/>
  <c r="S807" i="118"/>
  <c r="S808" i="118"/>
  <c r="T803" i="118"/>
  <c r="T804" i="118"/>
  <c r="T805" i="118"/>
  <c r="T806" i="118"/>
  <c r="T807" i="118"/>
  <c r="T808" i="118"/>
  <c r="V803" i="118"/>
  <c r="V804" i="118"/>
  <c r="V805" i="118"/>
  <c r="V806" i="118"/>
  <c r="V807" i="118"/>
  <c r="V808" i="118"/>
  <c r="W803" i="118"/>
  <c r="W804" i="118"/>
  <c r="W805" i="118"/>
  <c r="W806" i="118"/>
  <c r="W807" i="118"/>
  <c r="W808" i="118"/>
  <c r="P802" i="118"/>
  <c r="S802" i="118"/>
  <c r="T802" i="118"/>
  <c r="V802" i="118"/>
  <c r="W802" i="118"/>
  <c r="P801" i="118"/>
  <c r="S801" i="118"/>
  <c r="T801" i="118"/>
  <c r="V801" i="118"/>
  <c r="W801" i="118"/>
  <c r="P800" i="118"/>
  <c r="S800" i="118"/>
  <c r="T800" i="118"/>
  <c r="V800" i="118"/>
  <c r="W800" i="118"/>
  <c r="U852" i="118" l="1"/>
  <c r="U853" i="118"/>
  <c r="U851" i="118"/>
  <c r="U850" i="118"/>
  <c r="U849" i="118"/>
  <c r="U848" i="118"/>
  <c r="U847" i="118"/>
  <c r="U841" i="118"/>
  <c r="U840" i="118"/>
  <c r="U843" i="118"/>
  <c r="U846" i="118"/>
  <c r="U845" i="118"/>
  <c r="U842" i="118"/>
  <c r="U802" i="118"/>
  <c r="U835" i="118"/>
  <c r="U834" i="118"/>
  <c r="U804" i="118"/>
  <c r="U833" i="118"/>
  <c r="U837" i="118"/>
  <c r="U844" i="118"/>
  <c r="U836" i="118"/>
  <c r="U839" i="118"/>
  <c r="U829" i="118"/>
  <c r="U838" i="118"/>
  <c r="U805" i="118"/>
  <c r="U832" i="118"/>
  <c r="U831" i="118"/>
  <c r="U830" i="118"/>
  <c r="U828" i="118"/>
  <c r="U827" i="118"/>
  <c r="U803" i="118"/>
  <c r="U826" i="118"/>
  <c r="U825" i="118"/>
  <c r="U820" i="118"/>
  <c r="U824" i="118"/>
  <c r="U815" i="118"/>
  <c r="U811" i="118"/>
  <c r="U823" i="118"/>
  <c r="U819" i="118"/>
  <c r="U808" i="118"/>
  <c r="U814" i="118"/>
  <c r="U810" i="118"/>
  <c r="U822" i="118"/>
  <c r="U818" i="118"/>
  <c r="U807" i="118"/>
  <c r="U813" i="118"/>
  <c r="U809" i="118"/>
  <c r="U821" i="118"/>
  <c r="U817" i="118"/>
  <c r="U806" i="118"/>
  <c r="P812" i="118"/>
  <c r="P816" i="118"/>
  <c r="P813" i="118"/>
  <c r="U816" i="118"/>
  <c r="U812" i="118"/>
  <c r="U800" i="118"/>
  <c r="U801" i="118"/>
  <c r="P798" i="118"/>
  <c r="P799" i="118"/>
  <c r="S798" i="118"/>
  <c r="S799" i="118"/>
  <c r="T798" i="118"/>
  <c r="T799" i="118"/>
  <c r="V798" i="118"/>
  <c r="V799" i="118"/>
  <c r="W798" i="118"/>
  <c r="W799" i="118"/>
  <c r="P797" i="118"/>
  <c r="S797" i="118"/>
  <c r="T797" i="118"/>
  <c r="V797" i="118"/>
  <c r="W797" i="118"/>
  <c r="P796" i="118"/>
  <c r="S796" i="118"/>
  <c r="T796" i="118"/>
  <c r="V796" i="118"/>
  <c r="W796" i="118"/>
  <c r="P795" i="118"/>
  <c r="S795" i="118"/>
  <c r="T795" i="118"/>
  <c r="V795" i="118"/>
  <c r="W795" i="118"/>
  <c r="P793" i="118"/>
  <c r="P794" i="118"/>
  <c r="S793" i="118"/>
  <c r="S794" i="118"/>
  <c r="T793" i="118"/>
  <c r="T794" i="118"/>
  <c r="V793" i="118"/>
  <c r="V794" i="118"/>
  <c r="W793" i="118"/>
  <c r="W794" i="118"/>
  <c r="S791" i="118"/>
  <c r="S792" i="118"/>
  <c r="T791" i="118"/>
  <c r="T792" i="118"/>
  <c r="V791" i="118"/>
  <c r="V792" i="118"/>
  <c r="W791" i="118"/>
  <c r="W792" i="118"/>
  <c r="U797" i="118" l="1"/>
  <c r="U799" i="118"/>
  <c r="U798" i="118"/>
  <c r="U796" i="118"/>
  <c r="P817" i="118"/>
  <c r="P822" i="118"/>
  <c r="P819" i="118"/>
  <c r="P815" i="118"/>
  <c r="U793" i="118"/>
  <c r="U795" i="118"/>
  <c r="U792" i="118"/>
  <c r="U791" i="118"/>
  <c r="U794" i="118"/>
  <c r="P790" i="118"/>
  <c r="S790" i="118"/>
  <c r="T790" i="118"/>
  <c r="V790" i="118"/>
  <c r="W790" i="118"/>
  <c r="P789" i="118"/>
  <c r="S789" i="118"/>
  <c r="T789" i="118"/>
  <c r="V789" i="118"/>
  <c r="W789" i="118"/>
  <c r="P788" i="118"/>
  <c r="S788" i="118"/>
  <c r="T788" i="118"/>
  <c r="V788" i="118"/>
  <c r="W788" i="118"/>
  <c r="P787" i="118"/>
  <c r="S787" i="118"/>
  <c r="T787" i="118"/>
  <c r="V787" i="118"/>
  <c r="W787" i="118"/>
  <c r="P786" i="118"/>
  <c r="S786" i="118"/>
  <c r="T786" i="118"/>
  <c r="V786" i="118"/>
  <c r="W786" i="118"/>
  <c r="P785" i="118"/>
  <c r="S785" i="118"/>
  <c r="T785" i="118"/>
  <c r="V785" i="118"/>
  <c r="W785" i="118"/>
  <c r="P784" i="118"/>
  <c r="S784" i="118"/>
  <c r="T784" i="118"/>
  <c r="V784" i="118"/>
  <c r="W784" i="118"/>
  <c r="P783" i="118"/>
  <c r="S783" i="118"/>
  <c r="T783" i="118"/>
  <c r="V783" i="118"/>
  <c r="W783" i="118"/>
  <c r="P781" i="118"/>
  <c r="P782" i="118"/>
  <c r="S781" i="118"/>
  <c r="S782" i="118"/>
  <c r="T781" i="118"/>
  <c r="T782" i="118"/>
  <c r="V781" i="118"/>
  <c r="V782" i="118"/>
  <c r="W781" i="118"/>
  <c r="W782" i="118"/>
  <c r="P780" i="118"/>
  <c r="S780" i="118"/>
  <c r="T780" i="118"/>
  <c r="V780" i="118"/>
  <c r="W780" i="118"/>
  <c r="P779" i="118"/>
  <c r="S779" i="118"/>
  <c r="T779" i="118"/>
  <c r="V779" i="118"/>
  <c r="W779" i="118"/>
  <c r="U790" i="118" l="1"/>
  <c r="P818" i="118"/>
  <c r="P823" i="118"/>
  <c r="P820" i="118"/>
  <c r="U789" i="118"/>
  <c r="U788" i="118"/>
  <c r="U785" i="118"/>
  <c r="U783" i="118"/>
  <c r="U786" i="118"/>
  <c r="U784" i="118"/>
  <c r="U787" i="118"/>
  <c r="U780" i="118"/>
  <c r="U779" i="118"/>
  <c r="U782" i="118"/>
  <c r="U781" i="118"/>
  <c r="P778" i="118"/>
  <c r="S778" i="118"/>
  <c r="T778" i="118"/>
  <c r="V778" i="118"/>
  <c r="W778" i="118"/>
  <c r="P824" i="118" l="1"/>
  <c r="P821" i="118"/>
  <c r="U778" i="118"/>
  <c r="P777" i="118"/>
  <c r="S777" i="118"/>
  <c r="T777" i="118"/>
  <c r="V777" i="118"/>
  <c r="W777" i="118"/>
  <c r="N7" i="113"/>
  <c r="I7" i="113"/>
  <c r="J7" i="113" s="1"/>
  <c r="R7" i="113" s="1"/>
  <c r="P773" i="118"/>
  <c r="P774" i="118"/>
  <c r="P775" i="118"/>
  <c r="P776" i="118"/>
  <c r="S773" i="118"/>
  <c r="S774" i="118"/>
  <c r="S775" i="118"/>
  <c r="S776" i="118"/>
  <c r="T773" i="118"/>
  <c r="T774" i="118"/>
  <c r="T775" i="118"/>
  <c r="T776" i="118"/>
  <c r="V773" i="118"/>
  <c r="V774" i="118"/>
  <c r="V775" i="118"/>
  <c r="V776" i="118"/>
  <c r="W773" i="118"/>
  <c r="W774" i="118"/>
  <c r="W775" i="118"/>
  <c r="W776" i="118"/>
  <c r="I3" i="113"/>
  <c r="I4" i="113"/>
  <c r="I5" i="113"/>
  <c r="J5" i="113" s="1"/>
  <c r="I6" i="113"/>
  <c r="I8" i="113"/>
  <c r="I9" i="113"/>
  <c r="I10" i="113"/>
  <c r="I11" i="113"/>
  <c r="I12" i="113"/>
  <c r="I13" i="113"/>
  <c r="I14" i="113"/>
  <c r="I18" i="113"/>
  <c r="I19" i="113"/>
  <c r="I20" i="113"/>
  <c r="I21" i="113"/>
  <c r="I22" i="113"/>
  <c r="I23" i="113"/>
  <c r="I24" i="113"/>
  <c r="I25" i="113"/>
  <c r="I26" i="113"/>
  <c r="I27" i="113"/>
  <c r="I28" i="113"/>
  <c r="I29" i="113"/>
  <c r="I30" i="113"/>
  <c r="I42" i="113"/>
  <c r="P763" i="118"/>
  <c r="P764" i="118"/>
  <c r="P765" i="118"/>
  <c r="P766" i="118"/>
  <c r="P767" i="118"/>
  <c r="P768" i="118"/>
  <c r="P769" i="118"/>
  <c r="P770" i="118"/>
  <c r="P771" i="118"/>
  <c r="P772" i="118"/>
  <c r="S763" i="118"/>
  <c r="S764" i="118"/>
  <c r="S765" i="118"/>
  <c r="S766" i="118"/>
  <c r="S767" i="118"/>
  <c r="S768" i="118"/>
  <c r="S769" i="118"/>
  <c r="S770" i="118"/>
  <c r="S771" i="118"/>
  <c r="S772" i="118"/>
  <c r="T763" i="118"/>
  <c r="T764" i="118"/>
  <c r="T765" i="118"/>
  <c r="T766" i="118"/>
  <c r="T767" i="118"/>
  <c r="T768" i="118"/>
  <c r="T769" i="118"/>
  <c r="T770" i="118"/>
  <c r="T771" i="118"/>
  <c r="T772" i="118"/>
  <c r="V763" i="118"/>
  <c r="V764" i="118"/>
  <c r="V765" i="118"/>
  <c r="V766" i="118"/>
  <c r="V767" i="118"/>
  <c r="V768" i="118"/>
  <c r="V769" i="118"/>
  <c r="V770" i="118"/>
  <c r="V771" i="118"/>
  <c r="V772" i="118"/>
  <c r="W763" i="118"/>
  <c r="W764" i="118"/>
  <c r="W765" i="118"/>
  <c r="W766" i="118"/>
  <c r="W767" i="118"/>
  <c r="W768" i="118"/>
  <c r="W769" i="118"/>
  <c r="W770" i="118"/>
  <c r="W771" i="118"/>
  <c r="W772" i="118"/>
  <c r="P762" i="118"/>
  <c r="S762" i="118"/>
  <c r="T762" i="118"/>
  <c r="V762" i="118"/>
  <c r="W762" i="118"/>
  <c r="P761" i="118"/>
  <c r="S761" i="118"/>
  <c r="T761" i="118"/>
  <c r="V761" i="118"/>
  <c r="W761" i="118"/>
  <c r="P760" i="118"/>
  <c r="S760" i="118"/>
  <c r="T760" i="118"/>
  <c r="V760" i="118"/>
  <c r="W760" i="118"/>
  <c r="P758" i="118"/>
  <c r="P759" i="118"/>
  <c r="S758" i="118"/>
  <c r="S759" i="118"/>
  <c r="T758" i="118"/>
  <c r="T759" i="118"/>
  <c r="V758" i="118"/>
  <c r="V759" i="118"/>
  <c r="W758" i="118"/>
  <c r="W759" i="118"/>
  <c r="P755" i="118"/>
  <c r="P756" i="118"/>
  <c r="P757" i="118"/>
  <c r="S755" i="118"/>
  <c r="S756" i="118"/>
  <c r="S757" i="118"/>
  <c r="T755" i="118"/>
  <c r="T756" i="118"/>
  <c r="T757" i="118"/>
  <c r="V755" i="118"/>
  <c r="V756" i="118"/>
  <c r="V757" i="118"/>
  <c r="W755" i="118"/>
  <c r="W756" i="118"/>
  <c r="W757" i="118"/>
  <c r="I2" i="113"/>
  <c r="P754" i="118"/>
  <c r="S754" i="118"/>
  <c r="T754" i="118"/>
  <c r="V754" i="118"/>
  <c r="W754" i="118"/>
  <c r="P752" i="118"/>
  <c r="P753" i="118"/>
  <c r="S752" i="118"/>
  <c r="S753" i="118"/>
  <c r="T752" i="118"/>
  <c r="T753" i="118"/>
  <c r="V752" i="118"/>
  <c r="V753" i="118"/>
  <c r="W752" i="118"/>
  <c r="W753" i="118"/>
  <c r="P744" i="118"/>
  <c r="P745" i="118"/>
  <c r="P746" i="118"/>
  <c r="P747" i="118"/>
  <c r="P748" i="118"/>
  <c r="P749" i="118"/>
  <c r="P750" i="118"/>
  <c r="P751" i="118"/>
  <c r="S744" i="118"/>
  <c r="S745" i="118"/>
  <c r="S746" i="118"/>
  <c r="S747" i="118"/>
  <c r="S748" i="118"/>
  <c r="S749" i="118"/>
  <c r="S750" i="118"/>
  <c r="S751" i="118"/>
  <c r="T744" i="118"/>
  <c r="T745" i="118"/>
  <c r="T746" i="118"/>
  <c r="T747" i="118"/>
  <c r="T748" i="118"/>
  <c r="T749" i="118"/>
  <c r="T750" i="118"/>
  <c r="T751" i="118"/>
  <c r="V744" i="118"/>
  <c r="V745" i="118"/>
  <c r="V746" i="118"/>
  <c r="V747" i="118"/>
  <c r="V748" i="118"/>
  <c r="V749" i="118"/>
  <c r="V750" i="118"/>
  <c r="V751" i="118"/>
  <c r="W744" i="118"/>
  <c r="W745" i="118"/>
  <c r="W746" i="118"/>
  <c r="W747" i="118"/>
  <c r="W748" i="118"/>
  <c r="W749" i="118"/>
  <c r="W750" i="118"/>
  <c r="W751" i="118"/>
  <c r="N5" i="113"/>
  <c r="L2" i="113"/>
  <c r="L3" i="113"/>
  <c r="L4" i="113"/>
  <c r="L6" i="113"/>
  <c r="L8" i="113"/>
  <c r="L9" i="113"/>
  <c r="L10" i="113"/>
  <c r="L11" i="113"/>
  <c r="L12" i="113"/>
  <c r="L13" i="113"/>
  <c r="L14" i="113"/>
  <c r="L18" i="113"/>
  <c r="L19" i="113"/>
  <c r="L20" i="113"/>
  <c r="L21" i="113"/>
  <c r="L22" i="113"/>
  <c r="L23" i="113"/>
  <c r="L24" i="113"/>
  <c r="L25" i="113"/>
  <c r="L26" i="113"/>
  <c r="L27" i="113"/>
  <c r="L28" i="113"/>
  <c r="L29" i="113"/>
  <c r="L30" i="113"/>
  <c r="L42" i="113"/>
  <c r="J22" i="113" l="1"/>
  <c r="J13" i="113"/>
  <c r="J14" i="113"/>
  <c r="N3" i="113"/>
  <c r="J3" i="113"/>
  <c r="N26" i="113"/>
  <c r="J26" i="113"/>
  <c r="N2" i="113"/>
  <c r="J2" i="113"/>
  <c r="N12" i="113"/>
  <c r="J12" i="113"/>
  <c r="N20" i="113"/>
  <c r="J20" i="113"/>
  <c r="J27" i="113"/>
  <c r="R27" i="113" s="1"/>
  <c r="N24" i="113"/>
  <c r="J24" i="113"/>
  <c r="N23" i="113"/>
  <c r="J23" i="113"/>
  <c r="N22" i="113"/>
  <c r="N11" i="113"/>
  <c r="J11" i="113"/>
  <c r="N21" i="113"/>
  <c r="J21" i="113"/>
  <c r="N10" i="113"/>
  <c r="J10" i="113"/>
  <c r="N9" i="113"/>
  <c r="J9" i="113"/>
  <c r="N42" i="113"/>
  <c r="J42" i="113"/>
  <c r="N19" i="113"/>
  <c r="J19" i="113"/>
  <c r="N8" i="113"/>
  <c r="J8" i="113"/>
  <c r="N30" i="113"/>
  <c r="J30" i="113"/>
  <c r="N18" i="113"/>
  <c r="J18" i="113"/>
  <c r="N6" i="113"/>
  <c r="J6" i="113"/>
  <c r="N29" i="113"/>
  <c r="J29" i="113"/>
  <c r="J17" i="113"/>
  <c r="N28" i="113"/>
  <c r="J28" i="113"/>
  <c r="R28" i="113" s="1"/>
  <c r="N16" i="113"/>
  <c r="J16" i="113"/>
  <c r="N4" i="113"/>
  <c r="J4" i="113"/>
  <c r="N25" i="113"/>
  <c r="J25" i="113"/>
  <c r="U761" i="118"/>
  <c r="U763" i="118"/>
  <c r="U776" i="118"/>
  <c r="U775" i="118"/>
  <c r="U764" i="118"/>
  <c r="U760" i="118"/>
  <c r="U777" i="118"/>
  <c r="U774" i="118"/>
  <c r="U773" i="118"/>
  <c r="U770" i="118"/>
  <c r="U769" i="118"/>
  <c r="U768" i="118"/>
  <c r="U767" i="118"/>
  <c r="U762" i="118"/>
  <c r="U766" i="118"/>
  <c r="U765" i="118"/>
  <c r="U772" i="118"/>
  <c r="U771" i="118"/>
  <c r="U754" i="118"/>
  <c r="U757" i="118"/>
  <c r="U759" i="118"/>
  <c r="U756" i="118"/>
  <c r="U758" i="118"/>
  <c r="U755" i="118"/>
  <c r="U752" i="118"/>
  <c r="U747" i="118"/>
  <c r="U753" i="118"/>
  <c r="U745" i="118"/>
  <c r="U751" i="118"/>
  <c r="U744" i="118"/>
  <c r="U750" i="118"/>
  <c r="U746" i="118"/>
  <c r="U749" i="118"/>
  <c r="U748" i="118"/>
  <c r="P743" i="118"/>
  <c r="S743" i="118"/>
  <c r="T743" i="118"/>
  <c r="V743" i="118"/>
  <c r="W743" i="118"/>
  <c r="P742" i="118"/>
  <c r="S742" i="118"/>
  <c r="T742" i="118"/>
  <c r="V742" i="118"/>
  <c r="W742" i="118"/>
  <c r="P741" i="118"/>
  <c r="S741" i="118"/>
  <c r="T741" i="118"/>
  <c r="V741" i="118"/>
  <c r="W741" i="118"/>
  <c r="P740" i="118"/>
  <c r="S740" i="118"/>
  <c r="T740" i="118"/>
  <c r="V740" i="118"/>
  <c r="W740" i="118"/>
  <c r="P739" i="118"/>
  <c r="S739" i="118"/>
  <c r="T739" i="118"/>
  <c r="V739" i="118"/>
  <c r="W739" i="118"/>
  <c r="P738" i="118"/>
  <c r="S738" i="118"/>
  <c r="T738" i="118"/>
  <c r="V738" i="118"/>
  <c r="W738" i="118"/>
  <c r="U741" i="118" l="1"/>
  <c r="U738" i="118"/>
  <c r="U743" i="118"/>
  <c r="U742" i="118"/>
  <c r="U740" i="118"/>
  <c r="U739" i="118"/>
  <c r="P734" i="118"/>
  <c r="P735" i="118"/>
  <c r="P736" i="118"/>
  <c r="P737" i="118"/>
  <c r="S734" i="118"/>
  <c r="S735" i="118"/>
  <c r="S736" i="118"/>
  <c r="S737" i="118"/>
  <c r="T734" i="118"/>
  <c r="T735" i="118"/>
  <c r="T736" i="118"/>
  <c r="T737" i="118"/>
  <c r="V734" i="118"/>
  <c r="V735" i="118"/>
  <c r="V736" i="118"/>
  <c r="V737" i="118"/>
  <c r="W734" i="118"/>
  <c r="W735" i="118"/>
  <c r="W736" i="118"/>
  <c r="W737" i="118"/>
  <c r="M14" i="113"/>
  <c r="B14" i="113"/>
  <c r="A14" i="113"/>
  <c r="P732" i="118"/>
  <c r="P733" i="118"/>
  <c r="S732" i="118"/>
  <c r="S733" i="118"/>
  <c r="T732" i="118"/>
  <c r="T733" i="118"/>
  <c r="V732" i="118"/>
  <c r="V733" i="118"/>
  <c r="W732" i="118"/>
  <c r="W733" i="118"/>
  <c r="P731" i="118"/>
  <c r="S731" i="118"/>
  <c r="T731" i="118"/>
  <c r="V731" i="118"/>
  <c r="W731" i="118"/>
  <c r="P719" i="118"/>
  <c r="P720" i="118"/>
  <c r="P721" i="118"/>
  <c r="P722" i="118"/>
  <c r="P723" i="118"/>
  <c r="P724" i="118"/>
  <c r="P725" i="118"/>
  <c r="P726" i="118"/>
  <c r="P727" i="118"/>
  <c r="P728" i="118"/>
  <c r="P729" i="118"/>
  <c r="P730" i="118"/>
  <c r="S719" i="118"/>
  <c r="S720" i="118"/>
  <c r="S721" i="118"/>
  <c r="S722" i="118"/>
  <c r="S723" i="118"/>
  <c r="S724" i="118"/>
  <c r="S725" i="118"/>
  <c r="S726" i="118"/>
  <c r="S727" i="118"/>
  <c r="S728" i="118"/>
  <c r="S729" i="118"/>
  <c r="S730" i="118"/>
  <c r="T719" i="118"/>
  <c r="T720" i="118"/>
  <c r="T721" i="118"/>
  <c r="T722" i="118"/>
  <c r="T723" i="118"/>
  <c r="T724" i="118"/>
  <c r="T725" i="118"/>
  <c r="T726" i="118"/>
  <c r="T727" i="118"/>
  <c r="T728" i="118"/>
  <c r="T729" i="118"/>
  <c r="T730" i="118"/>
  <c r="V719" i="118"/>
  <c r="V720" i="118"/>
  <c r="V721" i="118"/>
  <c r="V722" i="118"/>
  <c r="V723" i="118"/>
  <c r="V724" i="118"/>
  <c r="V725" i="118"/>
  <c r="V726" i="118"/>
  <c r="V727" i="118"/>
  <c r="V728" i="118"/>
  <c r="V729" i="118"/>
  <c r="V730" i="118"/>
  <c r="W719" i="118"/>
  <c r="W720" i="118"/>
  <c r="W721" i="118"/>
  <c r="W722" i="118"/>
  <c r="W723" i="118"/>
  <c r="W724" i="118"/>
  <c r="W725" i="118"/>
  <c r="W726" i="118"/>
  <c r="W727" i="118"/>
  <c r="W728" i="118"/>
  <c r="W729" i="118"/>
  <c r="W730" i="118"/>
  <c r="A30" i="113"/>
  <c r="B30" i="113"/>
  <c r="M30" i="113"/>
  <c r="A6" i="113"/>
  <c r="B6" i="113"/>
  <c r="M6" i="113"/>
  <c r="P717" i="118"/>
  <c r="P718" i="118"/>
  <c r="S717" i="118"/>
  <c r="S718" i="118"/>
  <c r="T717" i="118"/>
  <c r="T718" i="118"/>
  <c r="V717" i="118"/>
  <c r="V718" i="118"/>
  <c r="W717" i="118"/>
  <c r="W718" i="118"/>
  <c r="P716" i="118"/>
  <c r="S716" i="118"/>
  <c r="T716" i="118"/>
  <c r="V716" i="118"/>
  <c r="W716" i="118"/>
  <c r="P715" i="118"/>
  <c r="S715" i="118"/>
  <c r="T715" i="118"/>
  <c r="V715" i="118"/>
  <c r="W715" i="118"/>
  <c r="P710" i="118"/>
  <c r="P711" i="118"/>
  <c r="P712" i="118"/>
  <c r="P713" i="118"/>
  <c r="P714" i="118"/>
  <c r="S710" i="118"/>
  <c r="S711" i="118"/>
  <c r="S712" i="118"/>
  <c r="S713" i="118"/>
  <c r="S714" i="118"/>
  <c r="T710" i="118"/>
  <c r="T711" i="118"/>
  <c r="T712" i="118"/>
  <c r="T713" i="118"/>
  <c r="T714" i="118"/>
  <c r="V710" i="118"/>
  <c r="V711" i="118"/>
  <c r="V712" i="118"/>
  <c r="V713" i="118"/>
  <c r="V714" i="118"/>
  <c r="W710" i="118"/>
  <c r="W711" i="118"/>
  <c r="W712" i="118"/>
  <c r="W713" i="118"/>
  <c r="W714" i="118"/>
  <c r="P709" i="118"/>
  <c r="S709" i="118"/>
  <c r="T709" i="118"/>
  <c r="V709" i="118"/>
  <c r="W709" i="118"/>
  <c r="P702" i="118"/>
  <c r="P703" i="118"/>
  <c r="P704" i="118"/>
  <c r="P705" i="118"/>
  <c r="P706" i="118"/>
  <c r="P707" i="118"/>
  <c r="P708" i="118"/>
  <c r="S702" i="118"/>
  <c r="S703" i="118"/>
  <c r="S704" i="118"/>
  <c r="S705" i="118"/>
  <c r="S706" i="118"/>
  <c r="S707" i="118"/>
  <c r="S708" i="118"/>
  <c r="T702" i="118"/>
  <c r="T703" i="118"/>
  <c r="T704" i="118"/>
  <c r="T705" i="118"/>
  <c r="T706" i="118"/>
  <c r="T707" i="118"/>
  <c r="T708" i="118"/>
  <c r="V702" i="118"/>
  <c r="V703" i="118"/>
  <c r="V704" i="118"/>
  <c r="V705" i="118"/>
  <c r="V706" i="118"/>
  <c r="V707" i="118"/>
  <c r="V708" i="118"/>
  <c r="W702" i="118"/>
  <c r="W703" i="118"/>
  <c r="W704" i="118"/>
  <c r="W705" i="118"/>
  <c r="W706" i="118"/>
  <c r="W707" i="118"/>
  <c r="W708" i="118"/>
  <c r="P701" i="118"/>
  <c r="S701" i="118"/>
  <c r="T701" i="118"/>
  <c r="V701" i="118"/>
  <c r="W701" i="118"/>
  <c r="P700" i="118"/>
  <c r="S700" i="118"/>
  <c r="T700" i="118"/>
  <c r="V700" i="118"/>
  <c r="W700" i="118"/>
  <c r="R14" i="113" l="1"/>
  <c r="R6" i="113"/>
  <c r="R30" i="113"/>
  <c r="U719" i="118"/>
  <c r="U720" i="118"/>
  <c r="U721" i="118"/>
  <c r="U737" i="118"/>
  <c r="U736" i="118"/>
  <c r="U735" i="118"/>
  <c r="U734" i="118"/>
  <c r="U726" i="118"/>
  <c r="U722" i="118"/>
  <c r="U724" i="118"/>
  <c r="U723" i="118"/>
  <c r="U727" i="118"/>
  <c r="U731" i="118"/>
  <c r="U730" i="118"/>
  <c r="U728" i="118"/>
  <c r="U733" i="118"/>
  <c r="U729" i="118"/>
  <c r="U732" i="118"/>
  <c r="U725" i="118"/>
  <c r="U709" i="118"/>
  <c r="U706" i="118"/>
  <c r="U716" i="118"/>
  <c r="U715" i="118"/>
  <c r="U701" i="118"/>
  <c r="U718" i="118"/>
  <c r="U717" i="118"/>
  <c r="U704" i="118"/>
  <c r="U703" i="118"/>
  <c r="U714" i="118"/>
  <c r="U702" i="118"/>
  <c r="U713" i="118"/>
  <c r="U712" i="118"/>
  <c r="U711" i="118"/>
  <c r="U710" i="118"/>
  <c r="U708" i="118"/>
  <c r="U707" i="118"/>
  <c r="U705" i="118"/>
  <c r="U700" i="118"/>
  <c r="P699" i="118" l="1"/>
  <c r="S699" i="118"/>
  <c r="T699" i="118"/>
  <c r="V699" i="118"/>
  <c r="W699" i="118"/>
  <c r="P692" i="118"/>
  <c r="S692" i="118"/>
  <c r="T692" i="118"/>
  <c r="V692" i="118"/>
  <c r="W692" i="118"/>
  <c r="P678" i="118"/>
  <c r="S678" i="118"/>
  <c r="T678" i="118"/>
  <c r="V678" i="118"/>
  <c r="W678" i="118"/>
  <c r="P685" i="118"/>
  <c r="S685" i="118"/>
  <c r="T685" i="118"/>
  <c r="V685" i="118"/>
  <c r="W685" i="118"/>
  <c r="P686" i="118"/>
  <c r="P687" i="118"/>
  <c r="P688" i="118"/>
  <c r="P689" i="118"/>
  <c r="P690" i="118"/>
  <c r="P691" i="118"/>
  <c r="P693" i="118"/>
  <c r="P694" i="118"/>
  <c r="P695" i="118"/>
  <c r="P696" i="118"/>
  <c r="P697" i="118"/>
  <c r="P698" i="118"/>
  <c r="S686" i="118"/>
  <c r="S687" i="118"/>
  <c r="S688" i="118"/>
  <c r="S689" i="118"/>
  <c r="S690" i="118"/>
  <c r="S691" i="118"/>
  <c r="S693" i="118"/>
  <c r="S694" i="118"/>
  <c r="S695" i="118"/>
  <c r="S696" i="118"/>
  <c r="S697" i="118"/>
  <c r="S698" i="118"/>
  <c r="T686" i="118"/>
  <c r="T687" i="118"/>
  <c r="T688" i="118"/>
  <c r="T689" i="118"/>
  <c r="T690" i="118"/>
  <c r="T691" i="118"/>
  <c r="T693" i="118"/>
  <c r="T694" i="118"/>
  <c r="T695" i="118"/>
  <c r="T696" i="118"/>
  <c r="T697" i="118"/>
  <c r="T698" i="118"/>
  <c r="V686" i="118"/>
  <c r="V687" i="118"/>
  <c r="V688" i="118"/>
  <c r="V689" i="118"/>
  <c r="V690" i="118"/>
  <c r="V691" i="118"/>
  <c r="V693" i="118"/>
  <c r="V694" i="118"/>
  <c r="V695" i="118"/>
  <c r="V696" i="118"/>
  <c r="V697" i="118"/>
  <c r="V698" i="118"/>
  <c r="W686" i="118"/>
  <c r="W687" i="118"/>
  <c r="W688" i="118"/>
  <c r="W689" i="118"/>
  <c r="W690" i="118"/>
  <c r="W691" i="118"/>
  <c r="W693" i="118"/>
  <c r="W694" i="118"/>
  <c r="W695" i="118"/>
  <c r="W696" i="118"/>
  <c r="W697" i="118"/>
  <c r="W698" i="118"/>
  <c r="P679" i="118"/>
  <c r="P680" i="118"/>
  <c r="P681" i="118"/>
  <c r="P682" i="118"/>
  <c r="P683" i="118"/>
  <c r="P684" i="118"/>
  <c r="S679" i="118"/>
  <c r="S680" i="118"/>
  <c r="S681" i="118"/>
  <c r="S682" i="118"/>
  <c r="S683" i="118"/>
  <c r="S684" i="118"/>
  <c r="T679" i="118"/>
  <c r="T680" i="118"/>
  <c r="T681" i="118"/>
  <c r="T682" i="118"/>
  <c r="T683" i="118"/>
  <c r="T684" i="118"/>
  <c r="V679" i="118"/>
  <c r="V680" i="118"/>
  <c r="V681" i="118"/>
  <c r="V682" i="118"/>
  <c r="V683" i="118"/>
  <c r="V684" i="118"/>
  <c r="W679" i="118"/>
  <c r="W680" i="118"/>
  <c r="W681" i="118"/>
  <c r="W682" i="118"/>
  <c r="W683" i="118"/>
  <c r="W684" i="118"/>
  <c r="P672" i="118"/>
  <c r="P673" i="118"/>
  <c r="P674" i="118"/>
  <c r="P675" i="118"/>
  <c r="P676" i="118"/>
  <c r="P677" i="118"/>
  <c r="S672" i="118"/>
  <c r="S673" i="118"/>
  <c r="S674" i="118"/>
  <c r="S675" i="118"/>
  <c r="S676" i="118"/>
  <c r="S677" i="118"/>
  <c r="T672" i="118"/>
  <c r="T673" i="118"/>
  <c r="T674" i="118"/>
  <c r="T675" i="118"/>
  <c r="T676" i="118"/>
  <c r="T677" i="118"/>
  <c r="V672" i="118"/>
  <c r="V673" i="118"/>
  <c r="V674" i="118"/>
  <c r="V675" i="118"/>
  <c r="V676" i="118"/>
  <c r="V677" i="118"/>
  <c r="W672" i="118"/>
  <c r="W673" i="118"/>
  <c r="W674" i="118"/>
  <c r="W675" i="118"/>
  <c r="W676" i="118"/>
  <c r="W677" i="118"/>
  <c r="P664" i="118"/>
  <c r="P665" i="118"/>
  <c r="P666" i="118"/>
  <c r="P667" i="118"/>
  <c r="P668" i="118"/>
  <c r="P669" i="118"/>
  <c r="P670" i="118"/>
  <c r="P671" i="118"/>
  <c r="S664" i="118"/>
  <c r="S665" i="118"/>
  <c r="S666" i="118"/>
  <c r="S667" i="118"/>
  <c r="S668" i="118"/>
  <c r="S669" i="118"/>
  <c r="S670" i="118"/>
  <c r="S671" i="118"/>
  <c r="T664" i="118"/>
  <c r="T665" i="118"/>
  <c r="T666" i="118"/>
  <c r="T667" i="118"/>
  <c r="T668" i="118"/>
  <c r="T669" i="118"/>
  <c r="T670" i="118"/>
  <c r="T671" i="118"/>
  <c r="V664" i="118"/>
  <c r="V665" i="118"/>
  <c r="V666" i="118"/>
  <c r="V667" i="118"/>
  <c r="V668" i="118"/>
  <c r="V669" i="118"/>
  <c r="V670" i="118"/>
  <c r="V671" i="118"/>
  <c r="W664" i="118"/>
  <c r="W665" i="118"/>
  <c r="W666" i="118"/>
  <c r="W667" i="118"/>
  <c r="W668" i="118"/>
  <c r="W669" i="118"/>
  <c r="W670" i="118"/>
  <c r="W671" i="118"/>
  <c r="U678" i="118" l="1"/>
  <c r="U692" i="118"/>
  <c r="U699" i="118"/>
  <c r="U687" i="118"/>
  <c r="U698" i="118"/>
  <c r="U693" i="118"/>
  <c r="U690" i="118"/>
  <c r="U697" i="118"/>
  <c r="U696" i="118"/>
  <c r="U686" i="118"/>
  <c r="U689" i="118"/>
  <c r="U695" i="118"/>
  <c r="U694" i="118"/>
  <c r="U685" i="118"/>
  <c r="U691" i="118"/>
  <c r="U688" i="118"/>
  <c r="U666" i="118"/>
  <c r="U684" i="118"/>
  <c r="U683" i="118"/>
  <c r="U665" i="118"/>
  <c r="U682" i="118"/>
  <c r="U681" i="118"/>
  <c r="U680" i="118"/>
  <c r="U676" i="118"/>
  <c r="U675" i="118"/>
  <c r="U674" i="118"/>
  <c r="U673" i="118"/>
  <c r="U672" i="118"/>
  <c r="U667" i="118"/>
  <c r="U679" i="118"/>
  <c r="U671" i="118"/>
  <c r="U664" i="118"/>
  <c r="U677" i="118"/>
  <c r="U670" i="118"/>
  <c r="U669" i="118"/>
  <c r="U668" i="118"/>
  <c r="P660" i="118"/>
  <c r="P661" i="118"/>
  <c r="P662" i="118"/>
  <c r="P663" i="118"/>
  <c r="S660" i="118"/>
  <c r="S661" i="118"/>
  <c r="S662" i="118"/>
  <c r="S663" i="118"/>
  <c r="T660" i="118"/>
  <c r="T661" i="118"/>
  <c r="T662" i="118"/>
  <c r="T663" i="118"/>
  <c r="V660" i="118"/>
  <c r="V661" i="118"/>
  <c r="V662" i="118"/>
  <c r="V663" i="118"/>
  <c r="W660" i="118"/>
  <c r="W661" i="118"/>
  <c r="W662" i="118"/>
  <c r="W663" i="118"/>
  <c r="P616" i="118"/>
  <c r="S616" i="118"/>
  <c r="T616" i="118"/>
  <c r="V616" i="118"/>
  <c r="W616" i="118"/>
  <c r="P658" i="118"/>
  <c r="P659" i="118"/>
  <c r="S658" i="118"/>
  <c r="S659" i="118"/>
  <c r="T658" i="118"/>
  <c r="T659" i="118"/>
  <c r="V658" i="118"/>
  <c r="V659" i="118"/>
  <c r="W658" i="118"/>
  <c r="W659" i="118"/>
  <c r="U616" i="118" l="1"/>
  <c r="U658" i="118"/>
  <c r="U662" i="118"/>
  <c r="U659" i="118"/>
  <c r="U660" i="118"/>
  <c r="U661" i="118"/>
  <c r="U663" i="118"/>
  <c r="P656" i="118"/>
  <c r="P657" i="118"/>
  <c r="S656" i="118"/>
  <c r="S657" i="118"/>
  <c r="T656" i="118"/>
  <c r="T657" i="118"/>
  <c r="V656" i="118"/>
  <c r="V657" i="118"/>
  <c r="W656" i="118"/>
  <c r="W657" i="118"/>
  <c r="P655" i="118"/>
  <c r="S655" i="118"/>
  <c r="T655" i="118"/>
  <c r="V655" i="118"/>
  <c r="W655" i="118"/>
  <c r="P654" i="118"/>
  <c r="S654" i="118"/>
  <c r="T654" i="118"/>
  <c r="V654" i="118"/>
  <c r="W654" i="118"/>
  <c r="P653" i="118"/>
  <c r="S653" i="118"/>
  <c r="T653" i="118"/>
  <c r="V653" i="118"/>
  <c r="W653" i="118"/>
  <c r="P652" i="118"/>
  <c r="S652" i="118"/>
  <c r="T652" i="118"/>
  <c r="V652" i="118"/>
  <c r="W652" i="118"/>
  <c r="U656" i="118" l="1"/>
  <c r="U657" i="118"/>
  <c r="U653" i="118"/>
  <c r="U655" i="118"/>
  <c r="U654" i="118"/>
  <c r="U652" i="118"/>
  <c r="P651" i="118"/>
  <c r="S651" i="118"/>
  <c r="T651" i="118"/>
  <c r="V651" i="118"/>
  <c r="W651" i="118"/>
  <c r="P650" i="118"/>
  <c r="S650" i="118"/>
  <c r="T650" i="118"/>
  <c r="V650" i="118"/>
  <c r="W650" i="118"/>
  <c r="P649" i="118"/>
  <c r="S649" i="118"/>
  <c r="T649" i="118"/>
  <c r="V649" i="118"/>
  <c r="W649" i="118"/>
  <c r="P648" i="118"/>
  <c r="S648" i="118"/>
  <c r="T648" i="118"/>
  <c r="V648" i="118"/>
  <c r="W648" i="118"/>
  <c r="P647" i="118"/>
  <c r="S647" i="118"/>
  <c r="T647" i="118"/>
  <c r="V647" i="118"/>
  <c r="W647" i="118"/>
  <c r="P646" i="118"/>
  <c r="S646" i="118"/>
  <c r="T646" i="118"/>
  <c r="V646" i="118"/>
  <c r="W646" i="118"/>
  <c r="P645" i="118"/>
  <c r="S645" i="118"/>
  <c r="T645" i="118"/>
  <c r="V645" i="118"/>
  <c r="W645" i="118"/>
  <c r="P644" i="118"/>
  <c r="S644" i="118"/>
  <c r="T644" i="118"/>
  <c r="V644" i="118"/>
  <c r="W644" i="118"/>
  <c r="P643" i="118"/>
  <c r="S643" i="118"/>
  <c r="T643" i="118"/>
  <c r="V643" i="118"/>
  <c r="W643" i="118"/>
  <c r="P637" i="118"/>
  <c r="P638" i="118"/>
  <c r="P639" i="118"/>
  <c r="P640" i="118"/>
  <c r="P641" i="118"/>
  <c r="P642" i="118"/>
  <c r="S637" i="118"/>
  <c r="S638" i="118"/>
  <c r="S639" i="118"/>
  <c r="S640" i="118"/>
  <c r="S641" i="118"/>
  <c r="S642" i="118"/>
  <c r="T637" i="118"/>
  <c r="T638" i="118"/>
  <c r="T639" i="118"/>
  <c r="T640" i="118"/>
  <c r="T641" i="118"/>
  <c r="T642" i="118"/>
  <c r="V637" i="118"/>
  <c r="V638" i="118"/>
  <c r="V639" i="118"/>
  <c r="V640" i="118"/>
  <c r="V641" i="118"/>
  <c r="V642" i="118"/>
  <c r="W637" i="118"/>
  <c r="W638" i="118"/>
  <c r="W639" i="118"/>
  <c r="W640" i="118"/>
  <c r="W641" i="118"/>
  <c r="W642" i="118"/>
  <c r="P636" i="118"/>
  <c r="S636" i="118"/>
  <c r="T636" i="118"/>
  <c r="V636" i="118"/>
  <c r="W636" i="118"/>
  <c r="P635" i="118"/>
  <c r="S635" i="118"/>
  <c r="T635" i="118"/>
  <c r="V635" i="118"/>
  <c r="W635" i="118"/>
  <c r="P634" i="118"/>
  <c r="S634" i="118"/>
  <c r="T634" i="118"/>
  <c r="V634" i="118"/>
  <c r="W634" i="118"/>
  <c r="P633" i="118"/>
  <c r="S633" i="118"/>
  <c r="T633" i="118"/>
  <c r="V633" i="118"/>
  <c r="W633" i="118"/>
  <c r="P630" i="118"/>
  <c r="S630" i="118"/>
  <c r="T630" i="118"/>
  <c r="V630" i="118"/>
  <c r="W630" i="118"/>
  <c r="P632" i="118"/>
  <c r="S632" i="118"/>
  <c r="T632" i="118"/>
  <c r="V632" i="118"/>
  <c r="W632" i="118"/>
  <c r="P631" i="118"/>
  <c r="S631" i="118"/>
  <c r="T631" i="118"/>
  <c r="V631" i="118"/>
  <c r="W631" i="118"/>
  <c r="P628" i="118"/>
  <c r="P629" i="118"/>
  <c r="S628" i="118"/>
  <c r="S629" i="118"/>
  <c r="T628" i="118"/>
  <c r="T629" i="118"/>
  <c r="V628" i="118"/>
  <c r="V629" i="118"/>
  <c r="W628" i="118"/>
  <c r="W629" i="118"/>
  <c r="P622" i="118"/>
  <c r="P623" i="118"/>
  <c r="P624" i="118"/>
  <c r="P625" i="118"/>
  <c r="P626" i="118"/>
  <c r="P627" i="118"/>
  <c r="S622" i="118"/>
  <c r="S623" i="118"/>
  <c r="S624" i="118"/>
  <c r="S625" i="118"/>
  <c r="S626" i="118"/>
  <c r="S627" i="118"/>
  <c r="T622" i="118"/>
  <c r="T623" i="118"/>
  <c r="T624" i="118"/>
  <c r="T625" i="118"/>
  <c r="T626" i="118"/>
  <c r="T627" i="118"/>
  <c r="V622" i="118"/>
  <c r="V623" i="118"/>
  <c r="V624" i="118"/>
  <c r="V625" i="118"/>
  <c r="V626" i="118"/>
  <c r="V627" i="118"/>
  <c r="W622" i="118"/>
  <c r="W623" i="118"/>
  <c r="W624" i="118"/>
  <c r="W625" i="118"/>
  <c r="W626" i="118"/>
  <c r="W627" i="118"/>
  <c r="P618" i="118"/>
  <c r="P619" i="118"/>
  <c r="P620" i="118"/>
  <c r="P621" i="118"/>
  <c r="S618" i="118"/>
  <c r="S619" i="118"/>
  <c r="S620" i="118"/>
  <c r="S621" i="118"/>
  <c r="T618" i="118"/>
  <c r="T619" i="118"/>
  <c r="T620" i="118"/>
  <c r="T621" i="118"/>
  <c r="V618" i="118"/>
  <c r="V619" i="118"/>
  <c r="V620" i="118"/>
  <c r="V621" i="118"/>
  <c r="W618" i="118"/>
  <c r="W619" i="118"/>
  <c r="W620" i="118"/>
  <c r="W621" i="118"/>
  <c r="U651" i="118" l="1"/>
  <c r="U645" i="118"/>
  <c r="U647" i="118"/>
  <c r="U650" i="118"/>
  <c r="U649" i="118"/>
  <c r="U648" i="118"/>
  <c r="U646" i="118"/>
  <c r="U643" i="118"/>
  <c r="U644" i="118"/>
  <c r="U637" i="118"/>
  <c r="U638" i="118"/>
  <c r="U642" i="118"/>
  <c r="U641" i="118"/>
  <c r="U640" i="118"/>
  <c r="U639" i="118"/>
  <c r="U630" i="118"/>
  <c r="U631" i="118"/>
  <c r="U635" i="118"/>
  <c r="U633" i="118"/>
  <c r="U632" i="118"/>
  <c r="U636" i="118"/>
  <c r="U634" i="118"/>
  <c r="U629" i="118"/>
  <c r="U628" i="118"/>
  <c r="U627" i="118"/>
  <c r="U626" i="118"/>
  <c r="U625" i="118"/>
  <c r="U624" i="118"/>
  <c r="U623" i="118"/>
  <c r="U622" i="118"/>
  <c r="U621" i="118"/>
  <c r="U620" i="118"/>
  <c r="U619" i="118"/>
  <c r="U618" i="118"/>
  <c r="P617" i="118"/>
  <c r="S617" i="118"/>
  <c r="T617" i="118"/>
  <c r="V617" i="118"/>
  <c r="W617" i="118"/>
  <c r="P615" i="118"/>
  <c r="S615" i="118"/>
  <c r="T615" i="118"/>
  <c r="V615" i="118"/>
  <c r="W615" i="118"/>
  <c r="P614" i="118"/>
  <c r="S614" i="118"/>
  <c r="T614" i="118"/>
  <c r="V614" i="118"/>
  <c r="W614" i="118"/>
  <c r="W604" i="118"/>
  <c r="W605" i="118"/>
  <c r="W606" i="118"/>
  <c r="W607" i="118"/>
  <c r="W608" i="118"/>
  <c r="W609" i="118"/>
  <c r="W610" i="118"/>
  <c r="W611" i="118"/>
  <c r="W612" i="118"/>
  <c r="W613" i="118"/>
  <c r="P613" i="118"/>
  <c r="S613" i="118"/>
  <c r="T613" i="118"/>
  <c r="V613" i="118"/>
  <c r="P612" i="118"/>
  <c r="S612" i="118"/>
  <c r="T612" i="118"/>
  <c r="V612" i="118"/>
  <c r="P611" i="118"/>
  <c r="S611" i="118"/>
  <c r="T611" i="118"/>
  <c r="V611" i="118"/>
  <c r="P610" i="118"/>
  <c r="S610" i="118"/>
  <c r="T610" i="118"/>
  <c r="V610" i="118"/>
  <c r="P609" i="118"/>
  <c r="S609" i="118"/>
  <c r="T609" i="118"/>
  <c r="V609" i="118"/>
  <c r="P608" i="118"/>
  <c r="S608" i="118"/>
  <c r="T608" i="118"/>
  <c r="V608" i="118"/>
  <c r="P607" i="118"/>
  <c r="S607" i="118"/>
  <c r="T607" i="118"/>
  <c r="V607" i="118"/>
  <c r="P606" i="118"/>
  <c r="S606" i="118"/>
  <c r="T606" i="118"/>
  <c r="V606" i="118"/>
  <c r="P605" i="118"/>
  <c r="S605" i="118"/>
  <c r="T605" i="118"/>
  <c r="V605" i="118"/>
  <c r="P604" i="118"/>
  <c r="S604" i="118"/>
  <c r="T604" i="118"/>
  <c r="V604" i="118"/>
  <c r="P593" i="118"/>
  <c r="P594" i="118"/>
  <c r="P595" i="118"/>
  <c r="P596" i="118"/>
  <c r="P597" i="118"/>
  <c r="P598" i="118"/>
  <c r="P599" i="118"/>
  <c r="P600" i="118"/>
  <c r="P601" i="118"/>
  <c r="P602" i="118"/>
  <c r="P603" i="118"/>
  <c r="S593" i="118"/>
  <c r="S594" i="118"/>
  <c r="S595" i="118"/>
  <c r="S596" i="118"/>
  <c r="S597" i="118"/>
  <c r="S598" i="118"/>
  <c r="S599" i="118"/>
  <c r="S600" i="118"/>
  <c r="S601" i="118"/>
  <c r="S602" i="118"/>
  <c r="S603" i="118"/>
  <c r="T593" i="118"/>
  <c r="T594" i="118"/>
  <c r="T595" i="118"/>
  <c r="T596" i="118"/>
  <c r="T597" i="118"/>
  <c r="T598" i="118"/>
  <c r="T599" i="118"/>
  <c r="T600" i="118"/>
  <c r="T601" i="118"/>
  <c r="T602" i="118"/>
  <c r="T603" i="118"/>
  <c r="V593" i="118"/>
  <c r="V594" i="118"/>
  <c r="V595" i="118"/>
  <c r="V596" i="118"/>
  <c r="V597" i="118"/>
  <c r="V598" i="118"/>
  <c r="V599" i="118"/>
  <c r="V600" i="118"/>
  <c r="V601" i="118"/>
  <c r="V602" i="118"/>
  <c r="V603" i="118"/>
  <c r="W593" i="118"/>
  <c r="W594" i="118"/>
  <c r="W595" i="118"/>
  <c r="W596" i="118"/>
  <c r="W597" i="118"/>
  <c r="W598" i="118"/>
  <c r="W599" i="118"/>
  <c r="W600" i="118"/>
  <c r="W601" i="118"/>
  <c r="W602" i="118"/>
  <c r="W603" i="118"/>
  <c r="P592" i="118"/>
  <c r="S592" i="118"/>
  <c r="T592" i="118"/>
  <c r="V592" i="118"/>
  <c r="W592" i="118"/>
  <c r="P591" i="118"/>
  <c r="S591" i="118"/>
  <c r="T591" i="118"/>
  <c r="V591" i="118"/>
  <c r="W591" i="118"/>
  <c r="P590" i="118"/>
  <c r="S590" i="118"/>
  <c r="T590" i="118"/>
  <c r="V590" i="118"/>
  <c r="W590" i="118"/>
  <c r="W589" i="118"/>
  <c r="V589" i="118"/>
  <c r="T589" i="118"/>
  <c r="S589" i="118"/>
  <c r="P589" i="118"/>
  <c r="P588" i="118"/>
  <c r="S588" i="118"/>
  <c r="T588" i="118"/>
  <c r="V588" i="118"/>
  <c r="W588" i="118"/>
  <c r="P587" i="118"/>
  <c r="S587" i="118"/>
  <c r="T587" i="118"/>
  <c r="V587" i="118"/>
  <c r="W587" i="118"/>
  <c r="P586" i="118"/>
  <c r="S586" i="118"/>
  <c r="T586" i="118"/>
  <c r="V586" i="118"/>
  <c r="W586" i="118"/>
  <c r="U597" i="118" l="1"/>
  <c r="U595" i="118"/>
  <c r="U606" i="118"/>
  <c r="U612" i="118"/>
  <c r="U615" i="118"/>
  <c r="U607" i="118"/>
  <c r="U610" i="118"/>
  <c r="U617" i="118"/>
  <c r="U590" i="118"/>
  <c r="U614" i="118"/>
  <c r="U603" i="118"/>
  <c r="U602" i="118"/>
  <c r="U605" i="118"/>
  <c r="U609" i="118"/>
  <c r="U599" i="118"/>
  <c r="U593" i="118"/>
  <c r="U613" i="118"/>
  <c r="U608" i="118"/>
  <c r="U598" i="118"/>
  <c r="U611" i="118"/>
  <c r="U604" i="118"/>
  <c r="U592" i="118"/>
  <c r="U596" i="118"/>
  <c r="U601" i="118"/>
  <c r="U594" i="118"/>
  <c r="U600" i="118"/>
  <c r="U588" i="118"/>
  <c r="U591" i="118"/>
  <c r="U589" i="118"/>
  <c r="U587" i="118"/>
  <c r="U586" i="118"/>
  <c r="P583" i="118" l="1"/>
  <c r="P584" i="118"/>
  <c r="P585" i="118"/>
  <c r="S583" i="118"/>
  <c r="S584" i="118"/>
  <c r="S585" i="118"/>
  <c r="T583" i="118"/>
  <c r="T584" i="118"/>
  <c r="T585" i="118"/>
  <c r="V583" i="118"/>
  <c r="V584" i="118"/>
  <c r="V585" i="118"/>
  <c r="W583" i="118"/>
  <c r="W584" i="118"/>
  <c r="W585" i="118"/>
  <c r="B42" i="113"/>
  <c r="A42" i="113"/>
  <c r="M29" i="113"/>
  <c r="B29" i="113"/>
  <c r="A29" i="113"/>
  <c r="M28" i="113"/>
  <c r="B28" i="113"/>
  <c r="A28" i="113"/>
  <c r="M27" i="113"/>
  <c r="B27" i="113"/>
  <c r="A27" i="113"/>
  <c r="M26" i="113"/>
  <c r="B26" i="113"/>
  <c r="A26" i="113"/>
  <c r="M25" i="113"/>
  <c r="B25" i="113"/>
  <c r="A25" i="113"/>
  <c r="M24" i="113"/>
  <c r="B24" i="113"/>
  <c r="A24" i="113"/>
  <c r="M23" i="113"/>
  <c r="B23" i="113"/>
  <c r="A23" i="113"/>
  <c r="M22" i="113"/>
  <c r="B22" i="113"/>
  <c r="A22" i="113"/>
  <c r="M21" i="113"/>
  <c r="B21" i="113"/>
  <c r="A21" i="113"/>
  <c r="M20" i="113"/>
  <c r="B20" i="113"/>
  <c r="A20" i="113"/>
  <c r="M19" i="113"/>
  <c r="B19" i="113"/>
  <c r="A19" i="113"/>
  <c r="M18" i="113"/>
  <c r="B18" i="113"/>
  <c r="A18" i="113"/>
  <c r="M17" i="113"/>
  <c r="B17" i="113"/>
  <c r="A17" i="113"/>
  <c r="M16" i="113"/>
  <c r="B16" i="113"/>
  <c r="A16" i="113"/>
  <c r="M13" i="113"/>
  <c r="B13" i="113"/>
  <c r="A13" i="113"/>
  <c r="M12" i="113"/>
  <c r="B12" i="113"/>
  <c r="A12" i="113"/>
  <c r="M11" i="113"/>
  <c r="B11" i="113"/>
  <c r="A11" i="113"/>
  <c r="M10" i="113"/>
  <c r="B10" i="113"/>
  <c r="A10" i="113"/>
  <c r="M9" i="113"/>
  <c r="B9" i="113"/>
  <c r="A9" i="113"/>
  <c r="M8" i="113"/>
  <c r="B8" i="113"/>
  <c r="A8" i="113"/>
  <c r="M5" i="113"/>
  <c r="B5" i="113"/>
  <c r="A5" i="113"/>
  <c r="M4" i="113"/>
  <c r="B4" i="113"/>
  <c r="A4" i="113"/>
  <c r="M3" i="113"/>
  <c r="B3" i="113"/>
  <c r="A3" i="113"/>
  <c r="M2" i="113"/>
  <c r="B2" i="113"/>
  <c r="A2" i="113"/>
  <c r="R42" i="113" l="1"/>
  <c r="U585" i="118"/>
  <c r="U584" i="118"/>
  <c r="U583" i="118"/>
  <c r="P578" i="118" l="1"/>
  <c r="S578" i="118"/>
  <c r="T578" i="118"/>
  <c r="V578" i="118"/>
  <c r="W578" i="118"/>
  <c r="P577" i="118"/>
  <c r="S577" i="118"/>
  <c r="T577" i="118"/>
  <c r="V577" i="118"/>
  <c r="W577" i="118"/>
  <c r="P576" i="118"/>
  <c r="S576" i="118"/>
  <c r="T576" i="118"/>
  <c r="V576" i="118"/>
  <c r="W576" i="118"/>
  <c r="P575" i="118"/>
  <c r="S575" i="118"/>
  <c r="T575" i="118"/>
  <c r="V575" i="118"/>
  <c r="W575" i="118"/>
  <c r="P567" i="118"/>
  <c r="P568" i="118"/>
  <c r="P569" i="118"/>
  <c r="P570" i="118"/>
  <c r="P571" i="118"/>
  <c r="P572" i="118"/>
  <c r="P573" i="118"/>
  <c r="P574" i="118"/>
  <c r="S567" i="118"/>
  <c r="S568" i="118"/>
  <c r="S569" i="118"/>
  <c r="S570" i="118"/>
  <c r="S571" i="118"/>
  <c r="S572" i="118"/>
  <c r="S573" i="118"/>
  <c r="S574" i="118"/>
  <c r="T567" i="118"/>
  <c r="T568" i="118"/>
  <c r="T569" i="118"/>
  <c r="T570" i="118"/>
  <c r="T571" i="118"/>
  <c r="T572" i="118"/>
  <c r="T573" i="118"/>
  <c r="T574" i="118"/>
  <c r="V567" i="118"/>
  <c r="V568" i="118"/>
  <c r="V569" i="118"/>
  <c r="V570" i="118"/>
  <c r="V571" i="118"/>
  <c r="V572" i="118"/>
  <c r="V573" i="118"/>
  <c r="V574" i="118"/>
  <c r="W567" i="118"/>
  <c r="W568" i="118"/>
  <c r="W569" i="118"/>
  <c r="W570" i="118"/>
  <c r="W571" i="118"/>
  <c r="W572" i="118"/>
  <c r="W573" i="118"/>
  <c r="W574" i="118"/>
  <c r="P559" i="118"/>
  <c r="P560" i="118"/>
  <c r="P561" i="118"/>
  <c r="P562" i="118"/>
  <c r="P563" i="118"/>
  <c r="P564" i="118"/>
  <c r="P565" i="118"/>
  <c r="P566" i="118"/>
  <c r="S559" i="118"/>
  <c r="S560" i="118"/>
  <c r="S561" i="118"/>
  <c r="S562" i="118"/>
  <c r="S563" i="118"/>
  <c r="S564" i="118"/>
  <c r="S565" i="118"/>
  <c r="S566" i="118"/>
  <c r="T559" i="118"/>
  <c r="T560" i="118"/>
  <c r="T561" i="118"/>
  <c r="T562" i="118"/>
  <c r="T563" i="118"/>
  <c r="T564" i="118"/>
  <c r="T565" i="118"/>
  <c r="T566" i="118"/>
  <c r="V559" i="118"/>
  <c r="V560" i="118"/>
  <c r="V561" i="118"/>
  <c r="V562" i="118"/>
  <c r="V563" i="118"/>
  <c r="V564" i="118"/>
  <c r="V565" i="118"/>
  <c r="V566" i="118"/>
  <c r="W559" i="118"/>
  <c r="W560" i="118"/>
  <c r="W561" i="118"/>
  <c r="W562" i="118"/>
  <c r="W563" i="118"/>
  <c r="W564" i="118"/>
  <c r="W565" i="118"/>
  <c r="W566" i="118"/>
  <c r="U569" i="118" l="1"/>
  <c r="U570" i="118"/>
  <c r="U560" i="118"/>
  <c r="U568" i="118"/>
  <c r="U559" i="118"/>
  <c r="U564" i="118"/>
  <c r="U563" i="118"/>
  <c r="U567" i="118"/>
  <c r="U575" i="118"/>
  <c r="U578" i="118"/>
  <c r="U566" i="118"/>
  <c r="U562" i="118"/>
  <c r="U565" i="118"/>
  <c r="U561" i="118"/>
  <c r="U576" i="118"/>
  <c r="U577" i="118"/>
  <c r="U571" i="118"/>
  <c r="U574" i="118"/>
  <c r="U573" i="118"/>
  <c r="U572" i="118"/>
  <c r="P553" i="118"/>
  <c r="P554" i="118"/>
  <c r="P555" i="118"/>
  <c r="P556" i="118"/>
  <c r="P557" i="118"/>
  <c r="P558" i="118"/>
  <c r="S553" i="118"/>
  <c r="S554" i="118"/>
  <c r="S555" i="118"/>
  <c r="S556" i="118"/>
  <c r="S557" i="118"/>
  <c r="S558" i="118"/>
  <c r="T553" i="118"/>
  <c r="T554" i="118"/>
  <c r="T555" i="118"/>
  <c r="T556" i="118"/>
  <c r="T557" i="118"/>
  <c r="T558" i="118"/>
  <c r="V553" i="118"/>
  <c r="V554" i="118"/>
  <c r="V555" i="118"/>
  <c r="V556" i="118"/>
  <c r="V557" i="118"/>
  <c r="V558" i="118"/>
  <c r="W553" i="118"/>
  <c r="W554" i="118"/>
  <c r="W555" i="118"/>
  <c r="W556" i="118"/>
  <c r="W557" i="118"/>
  <c r="W558" i="118"/>
  <c r="U556" i="118" l="1"/>
  <c r="U555" i="118"/>
  <c r="U554" i="118"/>
  <c r="U553" i="118"/>
  <c r="U558" i="118"/>
  <c r="U557" i="118"/>
  <c r="P549" i="118"/>
  <c r="P550" i="118"/>
  <c r="P551" i="118"/>
  <c r="P552" i="118"/>
  <c r="S549" i="118"/>
  <c r="S550" i="118"/>
  <c r="S551" i="118"/>
  <c r="S552" i="118"/>
  <c r="T549" i="118"/>
  <c r="T550" i="118"/>
  <c r="T551" i="118"/>
  <c r="T552" i="118"/>
  <c r="V549" i="118"/>
  <c r="V550" i="118"/>
  <c r="V551" i="118"/>
  <c r="V552" i="118"/>
  <c r="W549" i="118"/>
  <c r="W550" i="118"/>
  <c r="W551" i="118"/>
  <c r="W552" i="118"/>
  <c r="P543" i="118"/>
  <c r="S543" i="118"/>
  <c r="T543" i="118"/>
  <c r="V543" i="118"/>
  <c r="W543" i="118"/>
  <c r="P544" i="118"/>
  <c r="P545" i="118"/>
  <c r="P546" i="118"/>
  <c r="P547" i="118"/>
  <c r="P548" i="118"/>
  <c r="S544" i="118"/>
  <c r="S545" i="118"/>
  <c r="S546" i="118"/>
  <c r="S547" i="118"/>
  <c r="S548" i="118"/>
  <c r="T544" i="118"/>
  <c r="T545" i="118"/>
  <c r="T546" i="118"/>
  <c r="T547" i="118"/>
  <c r="T548" i="118"/>
  <c r="V544" i="118"/>
  <c r="V545" i="118"/>
  <c r="V546" i="118"/>
  <c r="V547" i="118"/>
  <c r="V548" i="118"/>
  <c r="W544" i="118"/>
  <c r="W545" i="118"/>
  <c r="W546" i="118"/>
  <c r="W547" i="118"/>
  <c r="W548" i="118"/>
  <c r="P542" i="118"/>
  <c r="S542" i="118"/>
  <c r="T542" i="118"/>
  <c r="V542" i="118"/>
  <c r="W542" i="118"/>
  <c r="R29" i="113"/>
  <c r="P541" i="118"/>
  <c r="S541" i="118"/>
  <c r="T541" i="118"/>
  <c r="V541" i="118"/>
  <c r="W541" i="118"/>
  <c r="P540" i="118"/>
  <c r="S540" i="118"/>
  <c r="T540" i="118"/>
  <c r="V540" i="118"/>
  <c r="W540" i="118"/>
  <c r="P539" i="118"/>
  <c r="S539" i="118"/>
  <c r="T539" i="118"/>
  <c r="V539" i="118"/>
  <c r="W539" i="118"/>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P16" i="136"/>
  <c r="BR29" i="136"/>
  <c r="BQ29" i="136"/>
  <c r="BP29" i="136"/>
  <c r="BR28" i="136"/>
  <c r="BQ28" i="136"/>
  <c r="BP28" i="136"/>
  <c r="BR27" i="136"/>
  <c r="BQ27" i="136"/>
  <c r="BP27" i="136"/>
  <c r="BR26" i="136"/>
  <c r="BQ26" i="136"/>
  <c r="BP26" i="136"/>
  <c r="AI26" i="136"/>
  <c r="AI27" i="136" s="1"/>
  <c r="AB26" i="136"/>
  <c r="AB27" i="136" s="1"/>
  <c r="BR7" i="136"/>
  <c r="BR8" i="136"/>
  <c r="BR9" i="136"/>
  <c r="BR6" i="136"/>
  <c r="BQ7" i="136"/>
  <c r="BQ8" i="136"/>
  <c r="BQ9" i="136"/>
  <c r="BQ6" i="136"/>
  <c r="BC10" i="136"/>
  <c r="AJ6" i="136"/>
  <c r="AI6" i="136"/>
  <c r="BQ10" i="136" l="1"/>
  <c r="BS8" i="136"/>
  <c r="BS7" i="136"/>
  <c r="BQ21" i="136"/>
  <c r="AR17" i="136"/>
  <c r="AL48" i="136"/>
  <c r="BP48" i="136"/>
  <c r="BS17" i="136"/>
  <c r="BT17" i="136" s="1"/>
  <c r="U543" i="118"/>
  <c r="U546" i="118"/>
  <c r="U545" i="118"/>
  <c r="U544" i="118"/>
  <c r="U552" i="118"/>
  <c r="U551" i="118"/>
  <c r="U550" i="118"/>
  <c r="U549" i="118"/>
  <c r="U542" i="118"/>
  <c r="U548" i="118"/>
  <c r="U547" i="118"/>
  <c r="BG46" i="136"/>
  <c r="BS39" i="136"/>
  <c r="BT39" i="136" s="1"/>
  <c r="U541" i="118"/>
  <c r="BS28" i="136"/>
  <c r="BT28" i="136" s="1"/>
  <c r="AN48" i="136"/>
  <c r="BP41" i="136"/>
  <c r="BP30" i="136"/>
  <c r="BR21" i="136"/>
  <c r="BR10" i="136"/>
  <c r="BS36" i="136"/>
  <c r="BT36" i="136" s="1"/>
  <c r="AS17" i="136"/>
  <c r="AM48" i="136"/>
  <c r="BP21" i="136"/>
  <c r="BS29" i="136"/>
  <c r="BT29" i="136" s="1"/>
  <c r="AK48" i="136"/>
  <c r="AR19" i="136"/>
  <c r="U539" i="118"/>
  <c r="U540" i="118"/>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P538" i="118"/>
  <c r="S538" i="118"/>
  <c r="T538" i="118"/>
  <c r="V538" i="118"/>
  <c r="W538" i="118"/>
  <c r="BQ11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P536" i="118"/>
  <c r="P537" i="118"/>
  <c r="S536" i="118"/>
  <c r="S537" i="118"/>
  <c r="T536" i="118"/>
  <c r="T537" i="118"/>
  <c r="V536" i="118"/>
  <c r="V537" i="118"/>
  <c r="W536" i="118"/>
  <c r="W537" i="118"/>
  <c r="P532" i="118"/>
  <c r="P533" i="118"/>
  <c r="P534" i="118"/>
  <c r="P535" i="118"/>
  <c r="S532" i="118"/>
  <c r="S533" i="118"/>
  <c r="S534" i="118"/>
  <c r="S535" i="118"/>
  <c r="T532" i="118"/>
  <c r="T533" i="118"/>
  <c r="T534" i="118"/>
  <c r="T535" i="118"/>
  <c r="V532" i="118"/>
  <c r="V533" i="118"/>
  <c r="V534" i="118"/>
  <c r="V535" i="118"/>
  <c r="W532" i="118"/>
  <c r="W533" i="118"/>
  <c r="W534" i="118"/>
  <c r="W535" i="118"/>
  <c r="P531" i="118"/>
  <c r="S531" i="118"/>
  <c r="T531" i="118"/>
  <c r="V531" i="118"/>
  <c r="W531" i="118"/>
  <c r="P530" i="118"/>
  <c r="S530" i="118"/>
  <c r="T530" i="118"/>
  <c r="V530" i="118"/>
  <c r="W530" i="118"/>
  <c r="P528" i="118"/>
  <c r="P529" i="118"/>
  <c r="S528" i="118"/>
  <c r="S529" i="118"/>
  <c r="T528" i="118"/>
  <c r="T529" i="118"/>
  <c r="V528" i="118"/>
  <c r="V529" i="118"/>
  <c r="W528" i="118"/>
  <c r="W529" i="118"/>
  <c r="W525" i="118"/>
  <c r="P527" i="118"/>
  <c r="S527" i="118"/>
  <c r="T527" i="118"/>
  <c r="V527" i="118"/>
  <c r="W527" i="118"/>
  <c r="P522" i="118"/>
  <c r="P523" i="118"/>
  <c r="P524" i="118"/>
  <c r="P525" i="118"/>
  <c r="P526" i="118"/>
  <c r="S522" i="118"/>
  <c r="S523" i="118"/>
  <c r="S524" i="118"/>
  <c r="S525" i="118"/>
  <c r="S526" i="118"/>
  <c r="T522" i="118"/>
  <c r="T523" i="118"/>
  <c r="T524" i="118"/>
  <c r="T525" i="118"/>
  <c r="T526" i="118"/>
  <c r="V522" i="118"/>
  <c r="V523" i="118"/>
  <c r="V524" i="118"/>
  <c r="V525" i="118"/>
  <c r="V526" i="118"/>
  <c r="W522" i="118"/>
  <c r="W523" i="118"/>
  <c r="W524" i="118"/>
  <c r="W526" i="118"/>
  <c r="P517" i="118"/>
  <c r="P518" i="118"/>
  <c r="P519" i="118"/>
  <c r="P520" i="118"/>
  <c r="P521" i="118"/>
  <c r="S517" i="118"/>
  <c r="S518" i="118"/>
  <c r="S519" i="118"/>
  <c r="S520" i="118"/>
  <c r="S521" i="118"/>
  <c r="T517" i="118"/>
  <c r="T518" i="118"/>
  <c r="T519" i="118"/>
  <c r="T520" i="118"/>
  <c r="T521" i="118"/>
  <c r="V517" i="118"/>
  <c r="V518" i="118"/>
  <c r="V519" i="118"/>
  <c r="V520" i="118"/>
  <c r="V521" i="118"/>
  <c r="W517" i="118"/>
  <c r="W518" i="118"/>
  <c r="W519" i="118"/>
  <c r="W520" i="118"/>
  <c r="W521" i="118"/>
  <c r="P516" i="118"/>
  <c r="S516" i="118"/>
  <c r="T516" i="118"/>
  <c r="V516" i="118"/>
  <c r="W516" i="118"/>
  <c r="P515" i="118"/>
  <c r="S515" i="118"/>
  <c r="T515" i="118"/>
  <c r="V515" i="118"/>
  <c r="W515" i="118"/>
  <c r="P514" i="118"/>
  <c r="S514" i="118"/>
  <c r="T514" i="118"/>
  <c r="V514" i="118"/>
  <c r="W514" i="118"/>
  <c r="P513" i="118"/>
  <c r="S513" i="118"/>
  <c r="T513" i="118"/>
  <c r="V513" i="118"/>
  <c r="W513" i="118"/>
  <c r="P512" i="118"/>
  <c r="S512" i="118"/>
  <c r="T512" i="118"/>
  <c r="V512" i="118"/>
  <c r="W512" i="118"/>
  <c r="P508" i="118"/>
  <c r="P509" i="118"/>
  <c r="P510" i="118"/>
  <c r="P511" i="118"/>
  <c r="S508" i="118"/>
  <c r="S509" i="118"/>
  <c r="S510" i="118"/>
  <c r="S511" i="118"/>
  <c r="T508" i="118"/>
  <c r="T509" i="118"/>
  <c r="T510" i="118"/>
  <c r="T511" i="118"/>
  <c r="V508" i="118"/>
  <c r="V509" i="118"/>
  <c r="V510" i="118"/>
  <c r="V511" i="118"/>
  <c r="W508" i="118"/>
  <c r="W509" i="118"/>
  <c r="W510" i="118"/>
  <c r="W511" i="118"/>
  <c r="P505" i="118"/>
  <c r="P506" i="118"/>
  <c r="P507" i="118"/>
  <c r="S505" i="118"/>
  <c r="S506" i="118"/>
  <c r="S507" i="118"/>
  <c r="T505" i="118"/>
  <c r="T506" i="118"/>
  <c r="T507" i="118"/>
  <c r="V505" i="118"/>
  <c r="V506" i="118"/>
  <c r="V507" i="118"/>
  <c r="W505" i="118"/>
  <c r="W506" i="118"/>
  <c r="W507" i="118"/>
  <c r="P502" i="118"/>
  <c r="P503" i="118"/>
  <c r="P504" i="118"/>
  <c r="S502" i="118"/>
  <c r="S503" i="118"/>
  <c r="S504" i="118"/>
  <c r="T502" i="118"/>
  <c r="T503" i="118"/>
  <c r="T504" i="118"/>
  <c r="V502" i="118"/>
  <c r="V503" i="118"/>
  <c r="V504" i="118"/>
  <c r="W502" i="118"/>
  <c r="W503" i="118"/>
  <c r="W504" i="118"/>
  <c r="P501" i="118"/>
  <c r="S501" i="118"/>
  <c r="T501" i="118"/>
  <c r="V501" i="118"/>
  <c r="W501" i="118"/>
  <c r="P500" i="118"/>
  <c r="S500" i="118"/>
  <c r="T500" i="118"/>
  <c r="V500" i="118"/>
  <c r="W500" i="118"/>
  <c r="P499" i="118"/>
  <c r="S499" i="118"/>
  <c r="T499" i="118"/>
  <c r="V499" i="118"/>
  <c r="W499" i="118"/>
  <c r="P498" i="118"/>
  <c r="S498" i="118"/>
  <c r="T498" i="118"/>
  <c r="V498" i="118"/>
  <c r="W498" i="118"/>
  <c r="P497" i="118"/>
  <c r="S497" i="118"/>
  <c r="T497" i="118"/>
  <c r="V497" i="118"/>
  <c r="W497" i="118"/>
  <c r="P496" i="118"/>
  <c r="S496" i="118"/>
  <c r="T496" i="118"/>
  <c r="V496" i="118"/>
  <c r="W496" i="118"/>
  <c r="P495" i="118"/>
  <c r="S495" i="118"/>
  <c r="T495" i="118"/>
  <c r="V495" i="118"/>
  <c r="W495" i="118"/>
  <c r="P494" i="118"/>
  <c r="S494" i="118"/>
  <c r="T494" i="118"/>
  <c r="V494" i="118"/>
  <c r="W494" i="118"/>
  <c r="P493" i="118"/>
  <c r="S493" i="118"/>
  <c r="T493" i="118"/>
  <c r="V493" i="118"/>
  <c r="W493" i="118"/>
  <c r="P492" i="118"/>
  <c r="S492" i="118"/>
  <c r="T492" i="118"/>
  <c r="V492" i="118"/>
  <c r="W492" i="118"/>
  <c r="P491" i="118"/>
  <c r="S491" i="118"/>
  <c r="T491" i="118"/>
  <c r="V491" i="118"/>
  <c r="W491" i="118"/>
  <c r="P490" i="118"/>
  <c r="S490" i="118"/>
  <c r="T490" i="118"/>
  <c r="V490" i="118"/>
  <c r="W490" i="118"/>
  <c r="P489" i="118"/>
  <c r="S489" i="118"/>
  <c r="T489" i="118"/>
  <c r="V489" i="118"/>
  <c r="W489" i="118"/>
  <c r="P488" i="118"/>
  <c r="S488" i="118"/>
  <c r="T488" i="118"/>
  <c r="V488" i="118"/>
  <c r="W488" i="118"/>
  <c r="P487" i="118"/>
  <c r="S487" i="118"/>
  <c r="T487" i="118"/>
  <c r="V487" i="118"/>
  <c r="W487" i="118"/>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16" i="136"/>
  <c r="BR11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U537" i="118"/>
  <c r="BT103" i="136"/>
  <c r="BT100" i="136"/>
  <c r="BT104" i="136"/>
  <c r="BT105" i="136"/>
  <c r="U531" i="118"/>
  <c r="U538" i="118"/>
  <c r="U527" i="118"/>
  <c r="U536" i="118"/>
  <c r="U516" i="118"/>
  <c r="U530" i="118"/>
  <c r="BT102" i="136"/>
  <c r="BS99" i="136"/>
  <c r="BS116" i="136" s="1"/>
  <c r="U535" i="118"/>
  <c r="U534" i="118"/>
  <c r="U533" i="118"/>
  <c r="U532" i="118"/>
  <c r="U514" i="118"/>
  <c r="U499" i="118"/>
  <c r="U529" i="118"/>
  <c r="U528" i="118"/>
  <c r="U513" i="118"/>
  <c r="U515" i="118"/>
  <c r="U498" i="118"/>
  <c r="U521" i="118"/>
  <c r="U520" i="118"/>
  <c r="U525" i="118"/>
  <c r="U524" i="118"/>
  <c r="U522" i="118"/>
  <c r="U523" i="118"/>
  <c r="U526" i="118"/>
  <c r="U519" i="118"/>
  <c r="U495" i="118"/>
  <c r="U517" i="118"/>
  <c r="U518" i="118"/>
  <c r="U496" i="118"/>
  <c r="U507" i="118"/>
  <c r="U506" i="118"/>
  <c r="U505" i="118"/>
  <c r="U511" i="118"/>
  <c r="U494" i="118"/>
  <c r="U504" i="118"/>
  <c r="U510" i="118"/>
  <c r="U503" i="118"/>
  <c r="U512" i="118"/>
  <c r="U502" i="118"/>
  <c r="U509" i="118"/>
  <c r="U490" i="118"/>
  <c r="U508" i="118"/>
  <c r="U487" i="118"/>
  <c r="U501" i="118"/>
  <c r="U492" i="118"/>
  <c r="U500" i="118"/>
  <c r="U489" i="118"/>
  <c r="U493" i="118"/>
  <c r="U491" i="118"/>
  <c r="U497" i="118"/>
  <c r="U488" i="118"/>
  <c r="P486" i="118"/>
  <c r="S486" i="118"/>
  <c r="T486" i="118"/>
  <c r="V486" i="118"/>
  <c r="W486" i="118"/>
  <c r="BN37" i="136" l="1"/>
  <c r="BA30" i="136"/>
  <c r="BN27" i="136"/>
  <c r="BN36" i="136"/>
  <c r="BN17" i="136"/>
  <c r="BA46" i="136"/>
  <c r="BA48" i="136" s="1"/>
  <c r="BG47" i="136"/>
  <c r="BI47" i="136" s="1"/>
  <c r="BJ47" i="136" s="1"/>
  <c r="BH47" i="136"/>
  <c r="BJ46" i="136"/>
  <c r="BL27" i="136"/>
  <c r="BT99" i="136"/>
  <c r="BT11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U486" i="118"/>
  <c r="S424" i="118"/>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P485" i="118"/>
  <c r="S485" i="118"/>
  <c r="T485" i="118"/>
  <c r="V485" i="118"/>
  <c r="W485" i="118"/>
  <c r="P484" i="118"/>
  <c r="S484" i="118"/>
  <c r="T484" i="118"/>
  <c r="V484" i="118"/>
  <c r="W484" i="118"/>
  <c r="P469" i="118"/>
  <c r="P470" i="118"/>
  <c r="P471" i="118"/>
  <c r="P472" i="118"/>
  <c r="P473" i="118"/>
  <c r="P474" i="118"/>
  <c r="P475" i="118"/>
  <c r="P476" i="118"/>
  <c r="P477" i="118"/>
  <c r="P478" i="118"/>
  <c r="P479" i="118"/>
  <c r="P480" i="118"/>
  <c r="P481" i="118"/>
  <c r="P482" i="118"/>
  <c r="P483" i="118"/>
  <c r="S469" i="118"/>
  <c r="S470" i="118"/>
  <c r="S471" i="118"/>
  <c r="S472" i="118"/>
  <c r="S473" i="118"/>
  <c r="S474" i="118"/>
  <c r="S475" i="118"/>
  <c r="S476" i="118"/>
  <c r="S477" i="118"/>
  <c r="S478" i="118"/>
  <c r="S479" i="118"/>
  <c r="S480" i="118"/>
  <c r="S481" i="118"/>
  <c r="S482" i="118"/>
  <c r="S483" i="118"/>
  <c r="T469" i="118"/>
  <c r="T470" i="118"/>
  <c r="T471" i="118"/>
  <c r="T472" i="118"/>
  <c r="T473" i="118"/>
  <c r="T474" i="118"/>
  <c r="T475" i="118"/>
  <c r="T476" i="118"/>
  <c r="T477" i="118"/>
  <c r="T478" i="118"/>
  <c r="T479" i="118"/>
  <c r="T480" i="118"/>
  <c r="T481" i="118"/>
  <c r="T482" i="118"/>
  <c r="T483" i="118"/>
  <c r="V469" i="118"/>
  <c r="V470" i="118"/>
  <c r="V471" i="118"/>
  <c r="V472" i="118"/>
  <c r="V473" i="118"/>
  <c r="V474" i="118"/>
  <c r="V475" i="118"/>
  <c r="V476" i="118"/>
  <c r="V477" i="118"/>
  <c r="V478" i="118"/>
  <c r="V479" i="118"/>
  <c r="V480" i="118"/>
  <c r="V481" i="118"/>
  <c r="V482" i="118"/>
  <c r="V483" i="118"/>
  <c r="W469" i="118"/>
  <c r="W470" i="118"/>
  <c r="W471" i="118"/>
  <c r="W472" i="118"/>
  <c r="W473" i="118"/>
  <c r="W474" i="118"/>
  <c r="W475" i="118"/>
  <c r="W476" i="118"/>
  <c r="W477" i="118"/>
  <c r="W478" i="118"/>
  <c r="W479" i="118"/>
  <c r="W480" i="118"/>
  <c r="W481" i="118"/>
  <c r="W482" i="118"/>
  <c r="W483" i="118"/>
  <c r="P467" i="118"/>
  <c r="P468" i="118"/>
  <c r="S467" i="118"/>
  <c r="S468" i="118"/>
  <c r="T467" i="118"/>
  <c r="T468" i="118"/>
  <c r="V467" i="118"/>
  <c r="V468" i="118"/>
  <c r="W467" i="118"/>
  <c r="W468" i="118"/>
  <c r="P466" i="118"/>
  <c r="S466" i="118"/>
  <c r="T466" i="118"/>
  <c r="V466" i="118"/>
  <c r="W466" i="118"/>
  <c r="P465" i="118"/>
  <c r="S465" i="118"/>
  <c r="T465" i="118"/>
  <c r="V465" i="118"/>
  <c r="W465" i="118"/>
  <c r="P464" i="118"/>
  <c r="S464" i="118"/>
  <c r="T464" i="118"/>
  <c r="V464" i="118"/>
  <c r="W464" i="118"/>
  <c r="P463" i="118"/>
  <c r="S463" i="118"/>
  <c r="T463" i="118"/>
  <c r="V463" i="118"/>
  <c r="W463" i="118"/>
  <c r="P458" i="118"/>
  <c r="P459" i="118"/>
  <c r="P460" i="118"/>
  <c r="P461" i="118"/>
  <c r="P462" i="118"/>
  <c r="S458" i="118"/>
  <c r="S459" i="118"/>
  <c r="S460" i="118"/>
  <c r="S461" i="118"/>
  <c r="S462" i="118"/>
  <c r="T458" i="118"/>
  <c r="T459" i="118"/>
  <c r="T460" i="118"/>
  <c r="T461" i="118"/>
  <c r="T462" i="118"/>
  <c r="V458" i="118"/>
  <c r="V459" i="118"/>
  <c r="V460" i="118"/>
  <c r="V461" i="118"/>
  <c r="V462" i="118"/>
  <c r="W458" i="118"/>
  <c r="W459" i="118"/>
  <c r="W460" i="118"/>
  <c r="W461" i="118"/>
  <c r="W462" i="118"/>
  <c r="P457" i="118"/>
  <c r="S457" i="118"/>
  <c r="T457" i="118"/>
  <c r="V457" i="118"/>
  <c r="W457" i="118"/>
  <c r="P454" i="118"/>
  <c r="P455" i="118"/>
  <c r="P456" i="118"/>
  <c r="S454" i="118"/>
  <c r="S455" i="118"/>
  <c r="S456" i="118"/>
  <c r="T454" i="118"/>
  <c r="T455" i="118"/>
  <c r="T456" i="118"/>
  <c r="V454" i="118"/>
  <c r="V455" i="118"/>
  <c r="V456" i="118"/>
  <c r="W454" i="118"/>
  <c r="W455" i="118"/>
  <c r="W456" i="118"/>
  <c r="P453" i="118"/>
  <c r="S453" i="118"/>
  <c r="T453" i="118"/>
  <c r="V453" i="118"/>
  <c r="W453" i="118"/>
  <c r="P452" i="118"/>
  <c r="S452" i="118"/>
  <c r="T452" i="118"/>
  <c r="V452" i="118"/>
  <c r="W452" i="118"/>
  <c r="P448" i="118"/>
  <c r="P449" i="118"/>
  <c r="P450" i="118"/>
  <c r="P451" i="118"/>
  <c r="S448" i="118"/>
  <c r="S449" i="118"/>
  <c r="S450" i="118"/>
  <c r="S451" i="118"/>
  <c r="T448" i="118"/>
  <c r="T449" i="118"/>
  <c r="T450" i="118"/>
  <c r="T451" i="118"/>
  <c r="V448" i="118"/>
  <c r="V449" i="118"/>
  <c r="V450" i="118"/>
  <c r="V451" i="118"/>
  <c r="W448" i="118"/>
  <c r="W449" i="118"/>
  <c r="W450" i="118"/>
  <c r="W451" i="118"/>
  <c r="BL48" i="136" l="1"/>
  <c r="BN48" i="136"/>
  <c r="BN30" i="136"/>
  <c r="BL30" i="136"/>
  <c r="BL39" i="136"/>
  <c r="BL19" i="136"/>
  <c r="BL20" i="136"/>
  <c r="BN20" i="136"/>
  <c r="BN21" i="136" s="1"/>
  <c r="BL40" i="136"/>
  <c r="BN40" i="136"/>
  <c r="BN41" i="136" s="1"/>
  <c r="U484" i="118"/>
  <c r="U480" i="118"/>
  <c r="U479" i="118"/>
  <c r="U485" i="118"/>
  <c r="U478" i="118"/>
  <c r="U483" i="118"/>
  <c r="U482" i="118"/>
  <c r="U481" i="118"/>
  <c r="U471" i="118"/>
  <c r="U470" i="118"/>
  <c r="U469" i="118"/>
  <c r="U477" i="118"/>
  <c r="U476" i="118"/>
  <c r="U475" i="118"/>
  <c r="U474" i="118"/>
  <c r="U473" i="118"/>
  <c r="U472" i="118"/>
  <c r="U463" i="118"/>
  <c r="U467" i="118"/>
  <c r="U466" i="118"/>
  <c r="U453" i="118"/>
  <c r="U465" i="118"/>
  <c r="U468" i="118"/>
  <c r="U464" i="118"/>
  <c r="U462" i="118"/>
  <c r="U461" i="118"/>
  <c r="U458" i="118"/>
  <c r="U460" i="118"/>
  <c r="U459" i="118"/>
  <c r="U456" i="118"/>
  <c r="U454" i="118"/>
  <c r="U455" i="118"/>
  <c r="U457" i="118"/>
  <c r="U452" i="118"/>
  <c r="U449" i="118"/>
  <c r="U448" i="118"/>
  <c r="U451" i="118"/>
  <c r="U450" i="118"/>
  <c r="BL41" i="136" l="1"/>
  <c r="BL21" i="136"/>
  <c r="P447" i="118"/>
  <c r="S447" i="118"/>
  <c r="T447" i="118"/>
  <c r="V447" i="118"/>
  <c r="W447" i="118"/>
  <c r="P446" i="118"/>
  <c r="S446" i="118"/>
  <c r="T446" i="118"/>
  <c r="V446" i="118"/>
  <c r="W446" i="118"/>
  <c r="P445" i="118"/>
  <c r="S445" i="118"/>
  <c r="T445" i="118"/>
  <c r="V445" i="118"/>
  <c r="W445" i="118"/>
  <c r="P444" i="118"/>
  <c r="S444" i="118"/>
  <c r="T444" i="118"/>
  <c r="V444" i="118"/>
  <c r="W444" i="118"/>
  <c r="P443" i="118"/>
  <c r="S443" i="118"/>
  <c r="T443" i="118"/>
  <c r="V443" i="118"/>
  <c r="W443" i="118"/>
  <c r="P442" i="118"/>
  <c r="S442" i="118"/>
  <c r="T442" i="118"/>
  <c r="V442" i="118"/>
  <c r="W442" i="118"/>
  <c r="P441" i="118"/>
  <c r="S441" i="118"/>
  <c r="T441" i="118"/>
  <c r="V441" i="118"/>
  <c r="W441" i="118"/>
  <c r="P440" i="118"/>
  <c r="S440" i="118"/>
  <c r="T440" i="118"/>
  <c r="V440" i="118"/>
  <c r="W440" i="118"/>
  <c r="P439" i="118"/>
  <c r="S439" i="118"/>
  <c r="T439" i="118"/>
  <c r="V439" i="118"/>
  <c r="W439" i="118"/>
  <c r="P438" i="118"/>
  <c r="S438" i="118"/>
  <c r="T438" i="118"/>
  <c r="V438" i="118"/>
  <c r="W438" i="118"/>
  <c r="P437" i="118"/>
  <c r="S437" i="118"/>
  <c r="T437" i="118"/>
  <c r="V437" i="118"/>
  <c r="W437" i="118"/>
  <c r="P436" i="118"/>
  <c r="S436" i="118"/>
  <c r="T436" i="118"/>
  <c r="V436" i="118"/>
  <c r="W436" i="118"/>
  <c r="P435" i="118"/>
  <c r="S435" i="118"/>
  <c r="T435" i="118"/>
  <c r="V435" i="118"/>
  <c r="W435" i="118"/>
  <c r="P434" i="118"/>
  <c r="S434" i="118"/>
  <c r="T434" i="118"/>
  <c r="V434" i="118"/>
  <c r="W434" i="118"/>
  <c r="P426" i="118"/>
  <c r="P427" i="118"/>
  <c r="P428" i="118"/>
  <c r="P429" i="118"/>
  <c r="P430" i="118"/>
  <c r="P431" i="118"/>
  <c r="P432" i="118"/>
  <c r="P433" i="118"/>
  <c r="S426" i="118"/>
  <c r="S427" i="118"/>
  <c r="S428" i="118"/>
  <c r="S429" i="118"/>
  <c r="S430" i="118"/>
  <c r="S431" i="118"/>
  <c r="S432" i="118"/>
  <c r="S433" i="118"/>
  <c r="T426" i="118"/>
  <c r="T427" i="118"/>
  <c r="T428" i="118"/>
  <c r="T429" i="118"/>
  <c r="T430" i="118"/>
  <c r="T431" i="118"/>
  <c r="T432" i="118"/>
  <c r="T433" i="118"/>
  <c r="V426" i="118"/>
  <c r="V427" i="118"/>
  <c r="V428" i="118"/>
  <c r="V429" i="118"/>
  <c r="V430" i="118"/>
  <c r="V431" i="118"/>
  <c r="V432" i="118"/>
  <c r="V433" i="118"/>
  <c r="W426" i="118"/>
  <c r="W427" i="118"/>
  <c r="W428" i="118"/>
  <c r="W429" i="118"/>
  <c r="W430" i="118"/>
  <c r="W431" i="118"/>
  <c r="W432" i="118"/>
  <c r="W433" i="118"/>
  <c r="P425" i="118"/>
  <c r="S425" i="118"/>
  <c r="T425" i="118"/>
  <c r="V425" i="118"/>
  <c r="W425" i="118"/>
  <c r="P424" i="118"/>
  <c r="T424" i="118"/>
  <c r="V424" i="118"/>
  <c r="W424" i="118"/>
  <c r="U447" i="118" l="1"/>
  <c r="U446" i="118"/>
  <c r="U444" i="118"/>
  <c r="U442" i="118"/>
  <c r="U440" i="118"/>
  <c r="U445" i="118"/>
  <c r="U434" i="118"/>
  <c r="U443" i="118"/>
  <c r="U438" i="118"/>
  <c r="U436" i="118"/>
  <c r="U430" i="118"/>
  <c r="U429" i="118"/>
  <c r="U428" i="118"/>
  <c r="U437" i="118"/>
  <c r="U435" i="118"/>
  <c r="U441" i="118"/>
  <c r="U439" i="118"/>
  <c r="U425" i="118"/>
  <c r="U433" i="118"/>
  <c r="U432" i="118"/>
  <c r="U431" i="118"/>
  <c r="U427" i="118"/>
  <c r="U426" i="118"/>
  <c r="U424" i="118"/>
  <c r="P420" i="118" l="1"/>
  <c r="P421" i="118"/>
  <c r="P422" i="118"/>
  <c r="P423" i="118"/>
  <c r="S420" i="118"/>
  <c r="S421" i="118"/>
  <c r="S422" i="118"/>
  <c r="S423" i="118"/>
  <c r="T420" i="118"/>
  <c r="T421" i="118"/>
  <c r="T422" i="118"/>
  <c r="T423" i="118"/>
  <c r="V420" i="118"/>
  <c r="V421" i="118"/>
  <c r="V422" i="118"/>
  <c r="V423" i="118"/>
  <c r="W420" i="118"/>
  <c r="W421" i="118"/>
  <c r="W422" i="118"/>
  <c r="W423" i="118"/>
  <c r="U422" i="118" l="1"/>
  <c r="U423" i="118"/>
  <c r="U421" i="118"/>
  <c r="U420" i="118"/>
  <c r="P416" i="118"/>
  <c r="P417" i="118"/>
  <c r="P418" i="118"/>
  <c r="P419" i="118"/>
  <c r="S416" i="118"/>
  <c r="S417" i="118"/>
  <c r="S418" i="118"/>
  <c r="S419" i="118"/>
  <c r="T416" i="118"/>
  <c r="T417" i="118"/>
  <c r="T418" i="118"/>
  <c r="T419" i="118"/>
  <c r="V416" i="118"/>
  <c r="V417" i="118"/>
  <c r="V418" i="118"/>
  <c r="V419" i="118"/>
  <c r="W416" i="118"/>
  <c r="W417" i="118"/>
  <c r="W418" i="118"/>
  <c r="W419" i="118"/>
  <c r="P415" i="118"/>
  <c r="S415" i="118"/>
  <c r="T415" i="118"/>
  <c r="V415" i="118"/>
  <c r="W415" i="118"/>
  <c r="P412" i="118"/>
  <c r="P413" i="118"/>
  <c r="P414" i="118"/>
  <c r="S412" i="118"/>
  <c r="S413" i="118"/>
  <c r="S414" i="118"/>
  <c r="T412" i="118"/>
  <c r="T413" i="118"/>
  <c r="T414" i="118"/>
  <c r="V412" i="118"/>
  <c r="V413" i="118"/>
  <c r="V414" i="118"/>
  <c r="W412" i="118"/>
  <c r="W413" i="118"/>
  <c r="W414" i="118"/>
  <c r="P411" i="118"/>
  <c r="S411" i="118"/>
  <c r="T411" i="118"/>
  <c r="V411" i="118"/>
  <c r="W411" i="118"/>
  <c r="P410" i="118"/>
  <c r="S410" i="118"/>
  <c r="T410" i="118"/>
  <c r="V410" i="118"/>
  <c r="W410" i="118"/>
  <c r="P409" i="118"/>
  <c r="S409" i="118"/>
  <c r="T409" i="118"/>
  <c r="V409" i="118"/>
  <c r="W409" i="118"/>
  <c r="P408" i="118"/>
  <c r="S408" i="118"/>
  <c r="T408" i="118"/>
  <c r="V408" i="118"/>
  <c r="W408" i="118"/>
  <c r="P407" i="118"/>
  <c r="S407" i="118"/>
  <c r="T407" i="118"/>
  <c r="V407" i="118"/>
  <c r="W407" i="118"/>
  <c r="P404" i="118"/>
  <c r="P405" i="118"/>
  <c r="P406" i="118"/>
  <c r="S404" i="118"/>
  <c r="S405" i="118"/>
  <c r="S406" i="118"/>
  <c r="T404" i="118"/>
  <c r="T405" i="118"/>
  <c r="T406" i="118"/>
  <c r="V404" i="118"/>
  <c r="V405" i="118"/>
  <c r="V406" i="118"/>
  <c r="W404" i="118"/>
  <c r="W405" i="118"/>
  <c r="W406" i="118"/>
  <c r="P403" i="118"/>
  <c r="S403" i="118"/>
  <c r="T403" i="118"/>
  <c r="V403" i="118"/>
  <c r="W403" i="118"/>
  <c r="P402" i="118"/>
  <c r="S402" i="118"/>
  <c r="T402" i="118"/>
  <c r="V402" i="118"/>
  <c r="W402" i="118"/>
  <c r="P401" i="118"/>
  <c r="S401" i="118"/>
  <c r="T401" i="118"/>
  <c r="V401" i="118"/>
  <c r="W401" i="118"/>
  <c r="P400" i="118"/>
  <c r="S400" i="118"/>
  <c r="T400" i="118"/>
  <c r="V400" i="118"/>
  <c r="W400" i="118"/>
  <c r="P399" i="118"/>
  <c r="S399" i="118"/>
  <c r="T399" i="118"/>
  <c r="V399" i="118"/>
  <c r="W399" i="118"/>
  <c r="P398" i="118"/>
  <c r="S398" i="118"/>
  <c r="T398" i="118"/>
  <c r="V398" i="118"/>
  <c r="W398" i="118"/>
  <c r="P397" i="118"/>
  <c r="S397" i="118"/>
  <c r="T397" i="118"/>
  <c r="V397" i="118"/>
  <c r="W397" i="118"/>
  <c r="P396" i="118"/>
  <c r="S396" i="118"/>
  <c r="T396" i="118"/>
  <c r="V396" i="118"/>
  <c r="W396" i="118"/>
  <c r="P395" i="118"/>
  <c r="S395" i="118"/>
  <c r="T395" i="118"/>
  <c r="V395" i="118"/>
  <c r="W395" i="118"/>
  <c r="U407" i="118" l="1"/>
  <c r="U400" i="118"/>
  <c r="U418" i="118"/>
  <c r="U417" i="118"/>
  <c r="U415" i="118"/>
  <c r="U416" i="118"/>
  <c r="U419" i="118"/>
  <c r="U414" i="118"/>
  <c r="U413" i="118"/>
  <c r="U409" i="118"/>
  <c r="U410" i="118"/>
  <c r="U408" i="118"/>
  <c r="U412" i="118"/>
  <c r="U411" i="118"/>
  <c r="U403" i="118"/>
  <c r="U401" i="118"/>
  <c r="U406" i="118"/>
  <c r="U405" i="118"/>
  <c r="U397" i="118"/>
  <c r="U404" i="118"/>
  <c r="U399" i="118"/>
  <c r="U402" i="118"/>
  <c r="U395" i="118"/>
  <c r="U398" i="118"/>
  <c r="U396" i="118"/>
  <c r="P390" i="118"/>
  <c r="P391" i="118"/>
  <c r="P392" i="118"/>
  <c r="P393" i="118"/>
  <c r="P394" i="118"/>
  <c r="S390" i="118"/>
  <c r="S391" i="118"/>
  <c r="S392" i="118"/>
  <c r="S393" i="118"/>
  <c r="S394" i="118"/>
  <c r="T390" i="118"/>
  <c r="T391" i="118"/>
  <c r="T392" i="118"/>
  <c r="T393" i="118"/>
  <c r="T394" i="118"/>
  <c r="V390" i="118"/>
  <c r="V391" i="118"/>
  <c r="V392" i="118"/>
  <c r="V393" i="118"/>
  <c r="V394" i="118"/>
  <c r="W390" i="118"/>
  <c r="W391" i="118"/>
  <c r="W392" i="118"/>
  <c r="W393" i="118"/>
  <c r="W394" i="118"/>
  <c r="P388" i="118"/>
  <c r="P389" i="118"/>
  <c r="S388" i="118"/>
  <c r="S389" i="118"/>
  <c r="T388" i="118"/>
  <c r="T389" i="118"/>
  <c r="V388" i="118"/>
  <c r="V389" i="118"/>
  <c r="W388" i="118"/>
  <c r="W389" i="118"/>
  <c r="P387" i="118"/>
  <c r="S387" i="118"/>
  <c r="T387" i="118"/>
  <c r="V387" i="118"/>
  <c r="W387" i="118"/>
  <c r="P386" i="118"/>
  <c r="S386" i="118"/>
  <c r="T386" i="118"/>
  <c r="V386" i="118"/>
  <c r="W386" i="118"/>
  <c r="P383" i="118"/>
  <c r="P384" i="118"/>
  <c r="S383" i="118"/>
  <c r="S384" i="118"/>
  <c r="S385" i="118"/>
  <c r="T383" i="118"/>
  <c r="T384" i="118"/>
  <c r="T385" i="118"/>
  <c r="V383" i="118"/>
  <c r="V384" i="118"/>
  <c r="V385" i="118"/>
  <c r="W383" i="118"/>
  <c r="W384" i="118"/>
  <c r="W385" i="118"/>
  <c r="P381" i="118"/>
  <c r="P382" i="118"/>
  <c r="S381" i="118"/>
  <c r="S382" i="118"/>
  <c r="T381" i="118"/>
  <c r="T382" i="118"/>
  <c r="V381" i="118"/>
  <c r="V382" i="118"/>
  <c r="W381" i="118"/>
  <c r="W382" i="118"/>
  <c r="P380" i="118"/>
  <c r="S380" i="118"/>
  <c r="T380" i="118"/>
  <c r="V380" i="118"/>
  <c r="W380" i="118"/>
  <c r="P379" i="118"/>
  <c r="S379" i="118"/>
  <c r="T379" i="118"/>
  <c r="V379" i="118"/>
  <c r="W379" i="118"/>
  <c r="P378" i="118"/>
  <c r="S378" i="118"/>
  <c r="T378" i="118"/>
  <c r="V378" i="118"/>
  <c r="W378" i="118"/>
  <c r="P377" i="118"/>
  <c r="S377" i="118"/>
  <c r="T377" i="118"/>
  <c r="V377" i="118"/>
  <c r="W377" i="118"/>
  <c r="P376" i="118"/>
  <c r="S376" i="118"/>
  <c r="T376" i="118"/>
  <c r="V376" i="118"/>
  <c r="W376" i="118"/>
  <c r="P375" i="118"/>
  <c r="S375" i="118"/>
  <c r="T375" i="118"/>
  <c r="V375" i="118"/>
  <c r="W375" i="118"/>
  <c r="P370" i="118"/>
  <c r="P371" i="118"/>
  <c r="P372" i="118"/>
  <c r="P373" i="118"/>
  <c r="P374" i="118"/>
  <c r="S370" i="118"/>
  <c r="S371" i="118"/>
  <c r="S372" i="118"/>
  <c r="S373" i="118"/>
  <c r="S374" i="118"/>
  <c r="T370" i="118"/>
  <c r="T371" i="118"/>
  <c r="T372" i="118"/>
  <c r="T373" i="118"/>
  <c r="T374" i="118"/>
  <c r="V370" i="118"/>
  <c r="V371" i="118"/>
  <c r="V372" i="118"/>
  <c r="V373" i="118"/>
  <c r="V374" i="118"/>
  <c r="W370" i="118"/>
  <c r="W371" i="118"/>
  <c r="W372" i="118"/>
  <c r="W373" i="118"/>
  <c r="W374" i="118"/>
  <c r="P369" i="118"/>
  <c r="S369" i="118"/>
  <c r="T369" i="118"/>
  <c r="V369" i="118"/>
  <c r="W369" i="118"/>
  <c r="P365" i="118"/>
  <c r="P366" i="118"/>
  <c r="P367" i="118"/>
  <c r="P368" i="118"/>
  <c r="S365" i="118"/>
  <c r="S366" i="118"/>
  <c r="S367" i="118"/>
  <c r="S368" i="118"/>
  <c r="T365" i="118"/>
  <c r="T366" i="118"/>
  <c r="T367" i="118"/>
  <c r="T368" i="118"/>
  <c r="V365" i="118"/>
  <c r="V366" i="118"/>
  <c r="V367" i="118"/>
  <c r="V368" i="118"/>
  <c r="W365" i="118"/>
  <c r="W366" i="118"/>
  <c r="W367" i="118"/>
  <c r="W368" i="118"/>
  <c r="P364" i="118"/>
  <c r="S364" i="118"/>
  <c r="T364" i="118"/>
  <c r="V364" i="118"/>
  <c r="W364" i="118"/>
  <c r="P363" i="118"/>
  <c r="S363" i="118"/>
  <c r="T363" i="118"/>
  <c r="V363" i="118"/>
  <c r="W363" i="118"/>
  <c r="P362" i="118"/>
  <c r="S362" i="118"/>
  <c r="T362" i="118"/>
  <c r="V362" i="118"/>
  <c r="W362" i="118"/>
  <c r="P361" i="118"/>
  <c r="S361" i="118"/>
  <c r="T361" i="118"/>
  <c r="V361" i="118"/>
  <c r="W361" i="118"/>
  <c r="U387" i="118" l="1"/>
  <c r="U386" i="118"/>
  <c r="U393" i="118"/>
  <c r="U392" i="118"/>
  <c r="U394" i="118"/>
  <c r="U391" i="118"/>
  <c r="U390" i="118"/>
  <c r="U389" i="118"/>
  <c r="U388" i="118"/>
  <c r="U378" i="118"/>
  <c r="U376" i="118"/>
  <c r="U385" i="118"/>
  <c r="U384" i="118"/>
  <c r="U383" i="118"/>
  <c r="U380" i="118"/>
  <c r="U364" i="118"/>
  <c r="U379" i="118"/>
  <c r="U377" i="118"/>
  <c r="U375" i="118"/>
  <c r="U382" i="118"/>
  <c r="U381" i="118"/>
  <c r="U374" i="118"/>
  <c r="U373" i="118"/>
  <c r="U372" i="118"/>
  <c r="U371" i="118"/>
  <c r="U370" i="118"/>
  <c r="U369" i="118"/>
  <c r="U361" i="118"/>
  <c r="U367" i="118"/>
  <c r="U368" i="118"/>
  <c r="U366" i="118"/>
  <c r="U365" i="118"/>
  <c r="U363" i="118"/>
  <c r="U362" i="118"/>
  <c r="P359" i="118"/>
  <c r="P360" i="118"/>
  <c r="S359" i="118"/>
  <c r="S360" i="118"/>
  <c r="T359" i="118"/>
  <c r="T360" i="118"/>
  <c r="V359" i="118"/>
  <c r="V360" i="118"/>
  <c r="W359" i="118"/>
  <c r="W360" i="118"/>
  <c r="P347" i="118"/>
  <c r="P348" i="118"/>
  <c r="P349" i="118"/>
  <c r="P350" i="118"/>
  <c r="P351" i="118"/>
  <c r="P352" i="118"/>
  <c r="P353" i="118"/>
  <c r="P354" i="118"/>
  <c r="P355" i="118"/>
  <c r="P356" i="118"/>
  <c r="P357" i="118"/>
  <c r="P358" i="118"/>
  <c r="S347" i="118"/>
  <c r="S348" i="118"/>
  <c r="S349" i="118"/>
  <c r="S350" i="118"/>
  <c r="S351" i="118"/>
  <c r="S352" i="118"/>
  <c r="S353" i="118"/>
  <c r="S354" i="118"/>
  <c r="S355" i="118"/>
  <c r="S356" i="118"/>
  <c r="S357" i="118"/>
  <c r="S358" i="118"/>
  <c r="T347" i="118"/>
  <c r="T348" i="118"/>
  <c r="T349" i="118"/>
  <c r="T350" i="118"/>
  <c r="T351" i="118"/>
  <c r="T352" i="118"/>
  <c r="T353" i="118"/>
  <c r="T354" i="118"/>
  <c r="T355" i="118"/>
  <c r="T356" i="118"/>
  <c r="T357" i="118"/>
  <c r="T358" i="118"/>
  <c r="V347" i="118"/>
  <c r="V348" i="118"/>
  <c r="V349" i="118"/>
  <c r="V350" i="118"/>
  <c r="V351" i="118"/>
  <c r="V352" i="118"/>
  <c r="V353" i="118"/>
  <c r="V354" i="118"/>
  <c r="V355" i="118"/>
  <c r="V356" i="118"/>
  <c r="V357" i="118"/>
  <c r="V358" i="118"/>
  <c r="W347" i="118"/>
  <c r="W348" i="118"/>
  <c r="W349" i="118"/>
  <c r="W350" i="118"/>
  <c r="W351" i="118"/>
  <c r="W352" i="118"/>
  <c r="W353" i="118"/>
  <c r="W354" i="118"/>
  <c r="W355" i="118"/>
  <c r="W356" i="118"/>
  <c r="W357" i="118"/>
  <c r="W358" i="118"/>
  <c r="P346" i="118"/>
  <c r="S346" i="118"/>
  <c r="T346" i="118"/>
  <c r="V346" i="118"/>
  <c r="W346" i="118"/>
  <c r="P345" i="118"/>
  <c r="S345" i="118"/>
  <c r="T345" i="118"/>
  <c r="V345" i="118"/>
  <c r="W345" i="118"/>
  <c r="P344" i="118"/>
  <c r="S344" i="118"/>
  <c r="T344" i="118"/>
  <c r="V344" i="118"/>
  <c r="W344" i="118"/>
  <c r="P343" i="118"/>
  <c r="S343" i="118"/>
  <c r="T343" i="118"/>
  <c r="V343" i="118"/>
  <c r="W343" i="118"/>
  <c r="P342" i="118"/>
  <c r="S342" i="118"/>
  <c r="T342" i="118"/>
  <c r="V342" i="118"/>
  <c r="W342" i="118"/>
  <c r="P341" i="118"/>
  <c r="S341" i="118"/>
  <c r="T341" i="118"/>
  <c r="V341" i="118"/>
  <c r="W341" i="118"/>
  <c r="P340" i="118"/>
  <c r="S340" i="118"/>
  <c r="T340" i="118"/>
  <c r="V340" i="118"/>
  <c r="W340" i="118"/>
  <c r="P339" i="118"/>
  <c r="S339" i="118"/>
  <c r="T339" i="118"/>
  <c r="V339" i="118"/>
  <c r="W339" i="118"/>
  <c r="U350" i="118" l="1"/>
  <c r="U347" i="118"/>
  <c r="U351" i="118"/>
  <c r="U341" i="118"/>
  <c r="U345" i="118"/>
  <c r="U343" i="118"/>
  <c r="U349" i="118"/>
  <c r="U348" i="118"/>
  <c r="U339" i="118"/>
  <c r="U360" i="118"/>
  <c r="U359" i="118"/>
  <c r="U354" i="118"/>
  <c r="U342" i="118"/>
  <c r="U353" i="118"/>
  <c r="U352" i="118"/>
  <c r="U357" i="118"/>
  <c r="U356" i="118"/>
  <c r="U358" i="118"/>
  <c r="U346" i="118"/>
  <c r="U344" i="118"/>
  <c r="U355" i="118"/>
  <c r="U340" i="118"/>
  <c r="P338" i="118" l="1"/>
  <c r="S338" i="118"/>
  <c r="T338" i="118"/>
  <c r="V338" i="118"/>
  <c r="W338" i="118"/>
  <c r="P337" i="118"/>
  <c r="S337" i="118"/>
  <c r="T337" i="118"/>
  <c r="V337" i="118"/>
  <c r="W337" i="118"/>
  <c r="P336" i="118"/>
  <c r="S336" i="118"/>
  <c r="T336" i="118"/>
  <c r="V336" i="118"/>
  <c r="W336" i="118"/>
  <c r="P335" i="118"/>
  <c r="S335" i="118"/>
  <c r="T335" i="118"/>
  <c r="V335" i="118"/>
  <c r="W335" i="118"/>
  <c r="P333" i="118"/>
  <c r="P334" i="118"/>
  <c r="S334" i="118"/>
  <c r="T334" i="118"/>
  <c r="V334" i="118"/>
  <c r="W334" i="118"/>
  <c r="S333" i="118"/>
  <c r="T333" i="118"/>
  <c r="V333" i="118"/>
  <c r="W333" i="118"/>
  <c r="P332" i="118"/>
  <c r="S332" i="118"/>
  <c r="T332" i="118"/>
  <c r="V332" i="118"/>
  <c r="W332" i="118"/>
  <c r="P331" i="118"/>
  <c r="S331" i="118"/>
  <c r="T331" i="118"/>
  <c r="V331" i="118"/>
  <c r="W331" i="118"/>
  <c r="P330" i="118"/>
  <c r="S330" i="118"/>
  <c r="T330" i="118"/>
  <c r="V330" i="118"/>
  <c r="W330" i="118"/>
  <c r="P329" i="118"/>
  <c r="S329" i="118"/>
  <c r="T329" i="118"/>
  <c r="V329" i="118"/>
  <c r="W329" i="118"/>
  <c r="P328" i="118"/>
  <c r="S328" i="118"/>
  <c r="T328" i="118"/>
  <c r="V328" i="118"/>
  <c r="W328" i="118"/>
  <c r="P327" i="118"/>
  <c r="S327" i="118"/>
  <c r="T327" i="118"/>
  <c r="V327" i="118"/>
  <c r="W327" i="118"/>
  <c r="P326" i="118"/>
  <c r="S326" i="118"/>
  <c r="T326" i="118"/>
  <c r="V326" i="118"/>
  <c r="W326" i="118"/>
  <c r="P325" i="118"/>
  <c r="S325" i="118"/>
  <c r="T325" i="118"/>
  <c r="V325" i="118"/>
  <c r="W325" i="118"/>
  <c r="P324" i="118"/>
  <c r="S324" i="118"/>
  <c r="T324" i="118"/>
  <c r="V324" i="118"/>
  <c r="W324" i="118"/>
  <c r="U335" i="118" l="1"/>
  <c r="U334" i="118"/>
  <c r="U336" i="118"/>
  <c r="U331" i="118"/>
  <c r="U338" i="118"/>
  <c r="U337" i="118"/>
  <c r="U332" i="118"/>
  <c r="U333" i="118"/>
  <c r="U330" i="118"/>
  <c r="U327" i="118"/>
  <c r="U329" i="118"/>
  <c r="U328" i="118"/>
  <c r="U326" i="118"/>
  <c r="U325" i="118"/>
  <c r="U324" i="118"/>
  <c r="J95" i="118" l="1"/>
  <c r="P317" i="118" l="1"/>
  <c r="P318" i="118"/>
  <c r="P319" i="118"/>
  <c r="P320" i="118"/>
  <c r="P321" i="118"/>
  <c r="P322" i="118"/>
  <c r="P323" i="118"/>
  <c r="S317" i="118"/>
  <c r="S318" i="118"/>
  <c r="S319" i="118"/>
  <c r="S320" i="118"/>
  <c r="S321" i="118"/>
  <c r="S322" i="118"/>
  <c r="S323" i="118"/>
  <c r="T317" i="118"/>
  <c r="T318" i="118"/>
  <c r="T319" i="118"/>
  <c r="T320" i="118"/>
  <c r="T321" i="118"/>
  <c r="T322" i="118"/>
  <c r="T323" i="118"/>
  <c r="V317" i="118"/>
  <c r="V318" i="118"/>
  <c r="V319" i="118"/>
  <c r="V320" i="118"/>
  <c r="V321" i="118"/>
  <c r="V322" i="118"/>
  <c r="V323" i="118"/>
  <c r="W317" i="118"/>
  <c r="W318" i="118"/>
  <c r="W319" i="118"/>
  <c r="W320" i="118"/>
  <c r="W321" i="118"/>
  <c r="W322" i="118"/>
  <c r="W323" i="118"/>
  <c r="U317" i="118" l="1"/>
  <c r="U320" i="118"/>
  <c r="U319" i="118"/>
  <c r="U318" i="118"/>
  <c r="U322" i="118"/>
  <c r="U323" i="118"/>
  <c r="U321" i="118"/>
  <c r="P311" i="118"/>
  <c r="P312" i="118"/>
  <c r="P313" i="118"/>
  <c r="P314" i="118"/>
  <c r="P315" i="118"/>
  <c r="P316" i="118"/>
  <c r="S311" i="118"/>
  <c r="S312" i="118"/>
  <c r="S313" i="118"/>
  <c r="S314" i="118"/>
  <c r="S315" i="118"/>
  <c r="S316" i="118"/>
  <c r="T311" i="118"/>
  <c r="T312" i="118"/>
  <c r="T313" i="118"/>
  <c r="T314" i="118"/>
  <c r="T315" i="118"/>
  <c r="T316" i="118"/>
  <c r="V311" i="118"/>
  <c r="V312" i="118"/>
  <c r="V313" i="118"/>
  <c r="V314" i="118"/>
  <c r="V315" i="118"/>
  <c r="V316" i="118"/>
  <c r="W311" i="118"/>
  <c r="W312" i="118"/>
  <c r="W313" i="118"/>
  <c r="W314" i="118"/>
  <c r="W315" i="118"/>
  <c r="W316" i="118"/>
  <c r="U311" i="118" l="1"/>
  <c r="U315" i="118"/>
  <c r="U314" i="118"/>
  <c r="U316" i="118"/>
  <c r="U313" i="118"/>
  <c r="U312" i="118"/>
  <c r="P310" i="118"/>
  <c r="S310" i="118"/>
  <c r="T310" i="118"/>
  <c r="V310" i="118"/>
  <c r="W310" i="118"/>
  <c r="U310" i="118" l="1"/>
  <c r="R26" i="113" l="1"/>
  <c r="P306" i="118"/>
  <c r="P307" i="118"/>
  <c r="P308" i="118"/>
  <c r="P309" i="118"/>
  <c r="S306" i="118"/>
  <c r="S307" i="118"/>
  <c r="S308" i="118"/>
  <c r="S309" i="118"/>
  <c r="T306" i="118"/>
  <c r="T307" i="118"/>
  <c r="T308" i="118"/>
  <c r="T309" i="118"/>
  <c r="V306" i="118"/>
  <c r="V307" i="118"/>
  <c r="V308" i="118"/>
  <c r="V309" i="118"/>
  <c r="W306" i="118"/>
  <c r="W307" i="118"/>
  <c r="W308" i="118"/>
  <c r="W309" i="118"/>
  <c r="P305" i="118"/>
  <c r="S305" i="118"/>
  <c r="T305" i="118"/>
  <c r="V305" i="118"/>
  <c r="W305" i="118"/>
  <c r="P301" i="118"/>
  <c r="P302" i="118"/>
  <c r="P303" i="118"/>
  <c r="P304" i="118"/>
  <c r="S301" i="118"/>
  <c r="S302" i="118"/>
  <c r="S303" i="118"/>
  <c r="S304" i="118"/>
  <c r="T301" i="118"/>
  <c r="T302" i="118"/>
  <c r="T303" i="118"/>
  <c r="T304" i="118"/>
  <c r="V301" i="118"/>
  <c r="V302" i="118"/>
  <c r="V303" i="118"/>
  <c r="V304" i="118"/>
  <c r="W301" i="118"/>
  <c r="W302" i="118"/>
  <c r="W303" i="118"/>
  <c r="W304" i="118"/>
  <c r="P300" i="118"/>
  <c r="S300" i="118"/>
  <c r="T300" i="118"/>
  <c r="V300" i="118"/>
  <c r="W300" i="118"/>
  <c r="P283" i="118"/>
  <c r="P284" i="118"/>
  <c r="P285" i="118"/>
  <c r="P286" i="118"/>
  <c r="P287" i="118"/>
  <c r="P288" i="118"/>
  <c r="P289" i="118"/>
  <c r="P290" i="118"/>
  <c r="P291" i="118"/>
  <c r="P292" i="118"/>
  <c r="P293" i="118"/>
  <c r="P294" i="118"/>
  <c r="P295" i="118"/>
  <c r="P296" i="118"/>
  <c r="P297" i="118"/>
  <c r="P298" i="118"/>
  <c r="P299" i="118"/>
  <c r="S283" i="118"/>
  <c r="S284" i="118"/>
  <c r="S285" i="118"/>
  <c r="S286" i="118"/>
  <c r="S287" i="118"/>
  <c r="S288" i="118"/>
  <c r="S289" i="118"/>
  <c r="S290" i="118"/>
  <c r="S291" i="118"/>
  <c r="S292" i="118"/>
  <c r="S293" i="118"/>
  <c r="S294" i="118"/>
  <c r="S295" i="118"/>
  <c r="S296" i="118"/>
  <c r="S297" i="118"/>
  <c r="S298" i="118"/>
  <c r="S299" i="118"/>
  <c r="T283" i="118"/>
  <c r="T284" i="118"/>
  <c r="T285" i="118"/>
  <c r="T286" i="118"/>
  <c r="T287" i="118"/>
  <c r="T288" i="118"/>
  <c r="T289" i="118"/>
  <c r="T290" i="118"/>
  <c r="T291" i="118"/>
  <c r="T292" i="118"/>
  <c r="T293" i="118"/>
  <c r="T294" i="118"/>
  <c r="T295" i="118"/>
  <c r="T296" i="118"/>
  <c r="T297" i="118"/>
  <c r="T298" i="118"/>
  <c r="T299" i="118"/>
  <c r="V283" i="118"/>
  <c r="V284" i="118"/>
  <c r="V285" i="118"/>
  <c r="V286" i="118"/>
  <c r="V287" i="118"/>
  <c r="V288" i="118"/>
  <c r="V289" i="118"/>
  <c r="V290" i="118"/>
  <c r="V291" i="118"/>
  <c r="V292" i="118"/>
  <c r="V293" i="118"/>
  <c r="V294" i="118"/>
  <c r="V295" i="118"/>
  <c r="V296" i="118"/>
  <c r="V297" i="118"/>
  <c r="V298" i="118"/>
  <c r="V299" i="118"/>
  <c r="W283" i="118"/>
  <c r="W284" i="118"/>
  <c r="W285" i="118"/>
  <c r="W286" i="118"/>
  <c r="W287" i="118"/>
  <c r="W288" i="118"/>
  <c r="W289" i="118"/>
  <c r="W290" i="118"/>
  <c r="W291" i="118"/>
  <c r="W292" i="118"/>
  <c r="W293" i="118"/>
  <c r="W294" i="118"/>
  <c r="W295" i="118"/>
  <c r="W296" i="118"/>
  <c r="W297" i="118"/>
  <c r="W298" i="118"/>
  <c r="W299" i="118"/>
  <c r="P282" i="118"/>
  <c r="S282" i="118"/>
  <c r="T282" i="118"/>
  <c r="V282" i="118"/>
  <c r="W282" i="118"/>
  <c r="P278" i="118"/>
  <c r="P279" i="118"/>
  <c r="P280" i="118"/>
  <c r="P281" i="118"/>
  <c r="S278" i="118"/>
  <c r="S279" i="118"/>
  <c r="S280" i="118"/>
  <c r="S281" i="118"/>
  <c r="T278" i="118"/>
  <c r="T279" i="118"/>
  <c r="T280" i="118"/>
  <c r="T281" i="118"/>
  <c r="V278" i="118"/>
  <c r="V279" i="118"/>
  <c r="V280" i="118"/>
  <c r="V281" i="118"/>
  <c r="W278" i="118"/>
  <c r="W279" i="118"/>
  <c r="W280" i="118"/>
  <c r="W281" i="118"/>
  <c r="P265" i="118"/>
  <c r="P266" i="118"/>
  <c r="P267" i="118"/>
  <c r="P268" i="118"/>
  <c r="P269" i="118"/>
  <c r="P270" i="118"/>
  <c r="P271" i="118"/>
  <c r="P272" i="118"/>
  <c r="P273" i="118"/>
  <c r="P274" i="118"/>
  <c r="P275" i="118"/>
  <c r="P276" i="118"/>
  <c r="P277" i="118"/>
  <c r="S265" i="118"/>
  <c r="S266" i="118"/>
  <c r="S267" i="118"/>
  <c r="S268" i="118"/>
  <c r="S269" i="118"/>
  <c r="S270" i="118"/>
  <c r="S271" i="118"/>
  <c r="S272" i="118"/>
  <c r="S273" i="118"/>
  <c r="S274" i="118"/>
  <c r="S275" i="118"/>
  <c r="S276" i="118"/>
  <c r="S277" i="118"/>
  <c r="T265" i="118"/>
  <c r="T266" i="118"/>
  <c r="T267" i="118"/>
  <c r="T268" i="118"/>
  <c r="T269" i="118"/>
  <c r="T270" i="118"/>
  <c r="T271" i="118"/>
  <c r="T272" i="118"/>
  <c r="T273" i="118"/>
  <c r="T274" i="118"/>
  <c r="T275" i="118"/>
  <c r="T276" i="118"/>
  <c r="T277" i="118"/>
  <c r="V265" i="118"/>
  <c r="V266" i="118"/>
  <c r="V267" i="118"/>
  <c r="V268" i="118"/>
  <c r="V269" i="118"/>
  <c r="V270" i="118"/>
  <c r="V271" i="118"/>
  <c r="V272" i="118"/>
  <c r="V273" i="118"/>
  <c r="V274" i="118"/>
  <c r="V275" i="118"/>
  <c r="V276" i="118"/>
  <c r="V277" i="118"/>
  <c r="W265" i="118"/>
  <c r="W266" i="118"/>
  <c r="W267" i="118"/>
  <c r="W268" i="118"/>
  <c r="W269" i="118"/>
  <c r="W270" i="118"/>
  <c r="W271" i="118"/>
  <c r="W272" i="118"/>
  <c r="W273" i="118"/>
  <c r="W274" i="118"/>
  <c r="W275" i="118"/>
  <c r="W276" i="118"/>
  <c r="W277" i="118"/>
  <c r="P264" i="118"/>
  <c r="S264" i="118"/>
  <c r="T264" i="118"/>
  <c r="V264" i="118"/>
  <c r="W264" i="118"/>
  <c r="U303" i="118" l="1"/>
  <c r="U293" i="118"/>
  <c r="U307" i="118"/>
  <c r="U302" i="118"/>
  <c r="U309" i="118"/>
  <c r="U301" i="118"/>
  <c r="U308" i="118"/>
  <c r="U298" i="118"/>
  <c r="U286" i="118"/>
  <c r="U306" i="118"/>
  <c r="U305" i="118"/>
  <c r="U299" i="118"/>
  <c r="U287" i="118"/>
  <c r="U290" i="118"/>
  <c r="U304" i="118"/>
  <c r="U297" i="118"/>
  <c r="U285" i="118"/>
  <c r="U300" i="118"/>
  <c r="U291" i="118"/>
  <c r="U277" i="118"/>
  <c r="U294" i="118"/>
  <c r="U276" i="118"/>
  <c r="U273" i="118"/>
  <c r="U288" i="118"/>
  <c r="U266" i="118"/>
  <c r="U296" i="118"/>
  <c r="U284" i="118"/>
  <c r="U295" i="118"/>
  <c r="U283" i="118"/>
  <c r="U289" i="118"/>
  <c r="U292" i="118"/>
  <c r="U282" i="118"/>
  <c r="U274" i="118"/>
  <c r="U280" i="118"/>
  <c r="U279" i="118"/>
  <c r="U272" i="118"/>
  <c r="U278" i="118"/>
  <c r="U270" i="118"/>
  <c r="U269" i="118"/>
  <c r="U281" i="118"/>
  <c r="U271" i="118"/>
  <c r="U268" i="118"/>
  <c r="U267" i="118"/>
  <c r="U265" i="118"/>
  <c r="U264" i="118"/>
  <c r="U275" i="118"/>
  <c r="P260" i="118"/>
  <c r="S260" i="118"/>
  <c r="T260" i="118"/>
  <c r="V260" i="118"/>
  <c r="W260" i="118"/>
  <c r="P257" i="118"/>
  <c r="P258" i="118"/>
  <c r="S257" i="118"/>
  <c r="S258" i="118"/>
  <c r="T257" i="118"/>
  <c r="T258" i="118"/>
  <c r="V257" i="118"/>
  <c r="V258" i="118"/>
  <c r="W257" i="118"/>
  <c r="W258" i="118"/>
  <c r="P259" i="118"/>
  <c r="S259" i="118"/>
  <c r="T259" i="118"/>
  <c r="V259" i="118"/>
  <c r="W259" i="118"/>
  <c r="P261" i="118"/>
  <c r="S261" i="118"/>
  <c r="T261" i="118"/>
  <c r="V261" i="118"/>
  <c r="W261" i="118"/>
  <c r="P262" i="118"/>
  <c r="P263" i="118"/>
  <c r="S262" i="118"/>
  <c r="S263" i="118"/>
  <c r="T262" i="118"/>
  <c r="T263" i="118"/>
  <c r="V262" i="118"/>
  <c r="V263" i="118"/>
  <c r="W262" i="118"/>
  <c r="W263" i="118"/>
  <c r="P255" i="118"/>
  <c r="P256" i="118"/>
  <c r="S255" i="118"/>
  <c r="S256" i="118"/>
  <c r="T255" i="118"/>
  <c r="T256" i="118"/>
  <c r="V255" i="118"/>
  <c r="V256" i="118"/>
  <c r="W255" i="118"/>
  <c r="W256" i="118"/>
  <c r="P254" i="118"/>
  <c r="S254" i="118"/>
  <c r="T254" i="118"/>
  <c r="V254" i="118"/>
  <c r="W254" i="118"/>
  <c r="U260" i="118" l="1"/>
  <c r="U261" i="118"/>
  <c r="U263" i="118"/>
  <c r="U259" i="118"/>
  <c r="U258" i="118"/>
  <c r="U257" i="118"/>
  <c r="U256" i="118"/>
  <c r="U255" i="118"/>
  <c r="U262" i="118"/>
  <c r="U254" i="118"/>
  <c r="P253" i="118" l="1"/>
  <c r="S253" i="118"/>
  <c r="T253" i="118"/>
  <c r="V253" i="118"/>
  <c r="W253" i="118"/>
  <c r="P252" i="118"/>
  <c r="S252" i="118"/>
  <c r="T252" i="118"/>
  <c r="V252" i="118"/>
  <c r="W252" i="118"/>
  <c r="P251" i="118"/>
  <c r="S251" i="118"/>
  <c r="T251" i="118"/>
  <c r="V251" i="118"/>
  <c r="W251" i="118"/>
  <c r="P250" i="118"/>
  <c r="S250" i="118"/>
  <c r="T250" i="118"/>
  <c r="V250" i="118"/>
  <c r="W250" i="118"/>
  <c r="P237" i="118"/>
  <c r="P238" i="118"/>
  <c r="P239" i="118"/>
  <c r="P240" i="118"/>
  <c r="P241" i="118"/>
  <c r="P242" i="118"/>
  <c r="P243" i="118"/>
  <c r="P244" i="118"/>
  <c r="P245" i="118"/>
  <c r="P246" i="118"/>
  <c r="P247" i="118"/>
  <c r="P248" i="118"/>
  <c r="P249" i="118"/>
  <c r="S237" i="118"/>
  <c r="S238" i="118"/>
  <c r="S239" i="118"/>
  <c r="S240" i="118"/>
  <c r="S241" i="118"/>
  <c r="S242" i="118"/>
  <c r="S243" i="118"/>
  <c r="S244" i="118"/>
  <c r="S245" i="118"/>
  <c r="S246" i="118"/>
  <c r="S247" i="118"/>
  <c r="S248" i="118"/>
  <c r="S249" i="118"/>
  <c r="T237" i="118"/>
  <c r="T238" i="118"/>
  <c r="T239" i="118"/>
  <c r="T240" i="118"/>
  <c r="T241" i="118"/>
  <c r="T242" i="118"/>
  <c r="T243" i="118"/>
  <c r="T244" i="118"/>
  <c r="T245" i="118"/>
  <c r="T246" i="118"/>
  <c r="T247" i="118"/>
  <c r="T248" i="118"/>
  <c r="T249" i="118"/>
  <c r="V237" i="118"/>
  <c r="V238" i="118"/>
  <c r="V239" i="118"/>
  <c r="V240" i="118"/>
  <c r="V241" i="118"/>
  <c r="V242" i="118"/>
  <c r="V243" i="118"/>
  <c r="V244" i="118"/>
  <c r="V245" i="118"/>
  <c r="V246" i="118"/>
  <c r="V247" i="118"/>
  <c r="V248" i="118"/>
  <c r="V249" i="118"/>
  <c r="W237" i="118"/>
  <c r="W238" i="118"/>
  <c r="W239" i="118"/>
  <c r="W240" i="118"/>
  <c r="W241" i="118"/>
  <c r="W242" i="118"/>
  <c r="W243" i="118"/>
  <c r="W244" i="118"/>
  <c r="W245" i="118"/>
  <c r="W246" i="118"/>
  <c r="W247" i="118"/>
  <c r="W248" i="118"/>
  <c r="W249" i="118"/>
  <c r="P236" i="118"/>
  <c r="S236" i="118"/>
  <c r="T236" i="118"/>
  <c r="V236" i="118"/>
  <c r="W236" i="118"/>
  <c r="P223" i="118"/>
  <c r="P224" i="118"/>
  <c r="P225" i="118"/>
  <c r="P226" i="118"/>
  <c r="P227" i="118"/>
  <c r="P228" i="118"/>
  <c r="P229" i="118"/>
  <c r="P230" i="118"/>
  <c r="P231" i="118"/>
  <c r="P232" i="118"/>
  <c r="P233" i="118"/>
  <c r="P234" i="118"/>
  <c r="P235" i="118"/>
  <c r="S223" i="118"/>
  <c r="S224" i="118"/>
  <c r="S225" i="118"/>
  <c r="S226" i="118"/>
  <c r="S227" i="118"/>
  <c r="S228" i="118"/>
  <c r="S229" i="118"/>
  <c r="S230" i="118"/>
  <c r="S231" i="118"/>
  <c r="S232" i="118"/>
  <c r="S233" i="118"/>
  <c r="S234" i="118"/>
  <c r="S235" i="118"/>
  <c r="T223" i="118"/>
  <c r="T224" i="118"/>
  <c r="T225" i="118"/>
  <c r="T226" i="118"/>
  <c r="T227" i="118"/>
  <c r="T228" i="118"/>
  <c r="T229" i="118"/>
  <c r="T230" i="118"/>
  <c r="T231" i="118"/>
  <c r="T232" i="118"/>
  <c r="T233" i="118"/>
  <c r="T234" i="118"/>
  <c r="T235" i="118"/>
  <c r="V223" i="118"/>
  <c r="V224" i="118"/>
  <c r="V225" i="118"/>
  <c r="V226" i="118"/>
  <c r="V227" i="118"/>
  <c r="V228" i="118"/>
  <c r="V229" i="118"/>
  <c r="V230" i="118"/>
  <c r="V231" i="118"/>
  <c r="V232" i="118"/>
  <c r="V233" i="118"/>
  <c r="V234" i="118"/>
  <c r="V235" i="118"/>
  <c r="W223" i="118"/>
  <c r="W224" i="118"/>
  <c r="W225" i="118"/>
  <c r="W226" i="118"/>
  <c r="W227" i="118"/>
  <c r="W228" i="118"/>
  <c r="W229" i="118"/>
  <c r="W230" i="118"/>
  <c r="W231" i="118"/>
  <c r="W232" i="118"/>
  <c r="W233" i="118"/>
  <c r="W234" i="118"/>
  <c r="W235" i="118"/>
  <c r="P222" i="118"/>
  <c r="S222" i="118"/>
  <c r="T222" i="118"/>
  <c r="V222" i="118"/>
  <c r="W222" i="118"/>
  <c r="P211" i="118"/>
  <c r="P212" i="118"/>
  <c r="P213" i="118"/>
  <c r="P214" i="118"/>
  <c r="P215" i="118"/>
  <c r="P216" i="118"/>
  <c r="P217" i="118"/>
  <c r="P218" i="118"/>
  <c r="P219" i="118"/>
  <c r="P220" i="118"/>
  <c r="P221" i="118"/>
  <c r="S211" i="118"/>
  <c r="S212" i="118"/>
  <c r="S213" i="118"/>
  <c r="S214" i="118"/>
  <c r="S215" i="118"/>
  <c r="S216" i="118"/>
  <c r="S217" i="118"/>
  <c r="S218" i="118"/>
  <c r="S219" i="118"/>
  <c r="S220" i="118"/>
  <c r="S221" i="118"/>
  <c r="T211" i="118"/>
  <c r="T212" i="118"/>
  <c r="T213" i="118"/>
  <c r="T214" i="118"/>
  <c r="T215" i="118"/>
  <c r="T216" i="118"/>
  <c r="T217" i="118"/>
  <c r="T218" i="118"/>
  <c r="T219" i="118"/>
  <c r="T220" i="118"/>
  <c r="T221" i="118"/>
  <c r="V211" i="118"/>
  <c r="V212" i="118"/>
  <c r="V213" i="118"/>
  <c r="V214" i="118"/>
  <c r="V215" i="118"/>
  <c r="V216" i="118"/>
  <c r="V217" i="118"/>
  <c r="V218" i="118"/>
  <c r="V219" i="118"/>
  <c r="V220" i="118"/>
  <c r="V221" i="118"/>
  <c r="W211" i="118"/>
  <c r="W212" i="118"/>
  <c r="W213" i="118"/>
  <c r="W214" i="118"/>
  <c r="W215" i="118"/>
  <c r="W216" i="118"/>
  <c r="W217" i="118"/>
  <c r="W218" i="118"/>
  <c r="W219" i="118"/>
  <c r="W220" i="118"/>
  <c r="W221" i="118"/>
  <c r="P210" i="118"/>
  <c r="S210" i="118"/>
  <c r="T210" i="118"/>
  <c r="V210" i="118"/>
  <c r="W210" i="118"/>
  <c r="U251" i="118" l="1"/>
  <c r="U253" i="118"/>
  <c r="U252" i="118"/>
  <c r="U250" i="118"/>
  <c r="U229" i="118"/>
  <c r="U245" i="118"/>
  <c r="U216" i="118"/>
  <c r="U232" i="118"/>
  <c r="U242" i="118"/>
  <c r="U241" i="118"/>
  <c r="U233" i="118"/>
  <c r="U228" i="118"/>
  <c r="U227" i="118"/>
  <c r="U240" i="118"/>
  <c r="U238" i="118"/>
  <c r="U249" i="118"/>
  <c r="U237" i="118"/>
  <c r="U244" i="118"/>
  <c r="U248" i="118"/>
  <c r="U243" i="118"/>
  <c r="U236" i="118"/>
  <c r="U247" i="118"/>
  <c r="U239" i="118"/>
  <c r="U246" i="118"/>
  <c r="U226" i="118"/>
  <c r="U217" i="118"/>
  <c r="U215" i="118"/>
  <c r="U225" i="118"/>
  <c r="U224" i="118"/>
  <c r="U231" i="118"/>
  <c r="U235" i="118"/>
  <c r="U223" i="118"/>
  <c r="U230" i="118"/>
  <c r="U234" i="118"/>
  <c r="U219" i="118"/>
  <c r="U212" i="118"/>
  <c r="U214" i="118"/>
  <c r="U222" i="118"/>
  <c r="U220" i="118"/>
  <c r="U213" i="118"/>
  <c r="U221" i="118"/>
  <c r="U218" i="118"/>
  <c r="U211" i="118"/>
  <c r="U210" i="118"/>
  <c r="R25" i="113" l="1"/>
  <c r="P209" i="118"/>
  <c r="S209" i="118"/>
  <c r="T209" i="118"/>
  <c r="V209" i="118"/>
  <c r="W209" i="118"/>
  <c r="P208" i="118"/>
  <c r="S208" i="118"/>
  <c r="T208" i="118"/>
  <c r="V208" i="118"/>
  <c r="W208" i="118"/>
  <c r="P205" i="118"/>
  <c r="P206" i="118"/>
  <c r="P207" i="118"/>
  <c r="S205" i="118"/>
  <c r="S206" i="118"/>
  <c r="S207" i="118"/>
  <c r="T205" i="118"/>
  <c r="T206" i="118"/>
  <c r="T207" i="118"/>
  <c r="V205" i="118"/>
  <c r="V206" i="118"/>
  <c r="V207" i="118"/>
  <c r="W205" i="118"/>
  <c r="W206" i="118"/>
  <c r="W207" i="118"/>
  <c r="U209" i="118" l="1"/>
  <c r="U208" i="118"/>
  <c r="U207" i="118"/>
  <c r="U206" i="118"/>
  <c r="U205" i="118"/>
  <c r="P158" i="118"/>
  <c r="S158" i="118"/>
  <c r="T158" i="118"/>
  <c r="V158" i="118"/>
  <c r="W158" i="118"/>
  <c r="P159" i="118"/>
  <c r="S159" i="118"/>
  <c r="T159" i="118"/>
  <c r="V159" i="118"/>
  <c r="W159" i="118"/>
  <c r="P160" i="118"/>
  <c r="S160" i="118"/>
  <c r="T160" i="118"/>
  <c r="V160" i="118"/>
  <c r="W160" i="118"/>
  <c r="P161" i="118"/>
  <c r="S161" i="118"/>
  <c r="T161" i="118"/>
  <c r="V161" i="118"/>
  <c r="W161" i="118"/>
  <c r="P162" i="118"/>
  <c r="S162" i="118"/>
  <c r="T162" i="118"/>
  <c r="V162" i="118"/>
  <c r="W162" i="118"/>
  <c r="P163" i="118"/>
  <c r="S163" i="118"/>
  <c r="T163" i="118"/>
  <c r="V163" i="118"/>
  <c r="W163" i="118"/>
  <c r="P164" i="118"/>
  <c r="S164" i="118"/>
  <c r="T164" i="118"/>
  <c r="V164" i="118"/>
  <c r="W164" i="118"/>
  <c r="P165" i="118"/>
  <c r="S165" i="118"/>
  <c r="T165" i="118"/>
  <c r="V165" i="118"/>
  <c r="W165" i="118"/>
  <c r="P166" i="118"/>
  <c r="S166" i="118"/>
  <c r="T166" i="118"/>
  <c r="V166" i="118"/>
  <c r="W166" i="118"/>
  <c r="P167" i="118"/>
  <c r="S167" i="118"/>
  <c r="T167" i="118"/>
  <c r="V167" i="118"/>
  <c r="W167" i="118"/>
  <c r="P168" i="118"/>
  <c r="S168" i="118"/>
  <c r="T168" i="118"/>
  <c r="V168" i="118"/>
  <c r="W168" i="118"/>
  <c r="P169" i="118"/>
  <c r="S169" i="118"/>
  <c r="T169" i="118"/>
  <c r="P170" i="118"/>
  <c r="S170" i="118"/>
  <c r="T170" i="118"/>
  <c r="V170" i="118"/>
  <c r="W170" i="118"/>
  <c r="P171" i="118"/>
  <c r="S171" i="118"/>
  <c r="T171" i="118"/>
  <c r="V171" i="118"/>
  <c r="W171" i="118"/>
  <c r="P172" i="118"/>
  <c r="S172" i="118"/>
  <c r="T172" i="118"/>
  <c r="V172" i="118"/>
  <c r="W172" i="118"/>
  <c r="P173" i="118"/>
  <c r="S173" i="118"/>
  <c r="T173" i="118"/>
  <c r="V173" i="118"/>
  <c r="W173" i="118"/>
  <c r="P174" i="118"/>
  <c r="S174" i="118"/>
  <c r="T174" i="118"/>
  <c r="V174" i="118"/>
  <c r="W174" i="118"/>
  <c r="P175" i="118"/>
  <c r="S175" i="118"/>
  <c r="T175" i="118"/>
  <c r="V175" i="118"/>
  <c r="W175" i="118"/>
  <c r="P176" i="118"/>
  <c r="S176" i="118"/>
  <c r="T176" i="118"/>
  <c r="V176" i="118"/>
  <c r="W176" i="118"/>
  <c r="P177" i="118"/>
  <c r="S177" i="118"/>
  <c r="T177" i="118"/>
  <c r="V177" i="118"/>
  <c r="W177" i="118"/>
  <c r="P178" i="118"/>
  <c r="S178" i="118"/>
  <c r="T178" i="118"/>
  <c r="V178" i="118"/>
  <c r="W178" i="118"/>
  <c r="P179" i="118"/>
  <c r="S179" i="118"/>
  <c r="T179" i="118"/>
  <c r="V179" i="118"/>
  <c r="W179" i="118"/>
  <c r="P180" i="118"/>
  <c r="S180" i="118"/>
  <c r="T180" i="118"/>
  <c r="V180" i="118"/>
  <c r="W180" i="118"/>
  <c r="P181" i="118"/>
  <c r="S181" i="118"/>
  <c r="T181" i="118"/>
  <c r="V181" i="118"/>
  <c r="W181" i="118"/>
  <c r="P182" i="118"/>
  <c r="S182" i="118"/>
  <c r="T182" i="118"/>
  <c r="V182" i="118"/>
  <c r="W182" i="118"/>
  <c r="P183" i="118"/>
  <c r="S183" i="118"/>
  <c r="T183" i="118"/>
  <c r="V183" i="118"/>
  <c r="W183" i="118"/>
  <c r="P184" i="118"/>
  <c r="S184" i="118"/>
  <c r="T184" i="118"/>
  <c r="V184" i="118"/>
  <c r="W184" i="118"/>
  <c r="P185" i="118"/>
  <c r="S185" i="118"/>
  <c r="T185" i="118"/>
  <c r="V185" i="118"/>
  <c r="W185" i="118"/>
  <c r="P186" i="118"/>
  <c r="S186" i="118"/>
  <c r="T186" i="118"/>
  <c r="V186" i="118"/>
  <c r="W186" i="118"/>
  <c r="P187" i="118"/>
  <c r="S187" i="118"/>
  <c r="T187" i="118"/>
  <c r="V187" i="118"/>
  <c r="W187" i="118"/>
  <c r="P188" i="118"/>
  <c r="S188" i="118"/>
  <c r="T188" i="118"/>
  <c r="V188" i="118"/>
  <c r="W188" i="118"/>
  <c r="P189" i="118"/>
  <c r="S189" i="118"/>
  <c r="T189" i="118"/>
  <c r="V189" i="118"/>
  <c r="W189" i="118"/>
  <c r="P190" i="118"/>
  <c r="S190" i="118"/>
  <c r="T190" i="118"/>
  <c r="V190" i="118"/>
  <c r="W190" i="118"/>
  <c r="P191" i="118"/>
  <c r="S191" i="118"/>
  <c r="T191" i="118"/>
  <c r="V191" i="118"/>
  <c r="W191" i="118"/>
  <c r="P192" i="118"/>
  <c r="S192" i="118"/>
  <c r="T192" i="118"/>
  <c r="V192" i="118"/>
  <c r="W192" i="118"/>
  <c r="P193" i="118"/>
  <c r="S193" i="118"/>
  <c r="T193" i="118"/>
  <c r="V193" i="118"/>
  <c r="W193" i="118"/>
  <c r="P194" i="118"/>
  <c r="S194" i="118"/>
  <c r="T194" i="118"/>
  <c r="V194" i="118"/>
  <c r="W194" i="118"/>
  <c r="P195" i="118"/>
  <c r="S195" i="118"/>
  <c r="T195" i="118"/>
  <c r="V195" i="118"/>
  <c r="W195" i="118"/>
  <c r="P196" i="118"/>
  <c r="S196" i="118"/>
  <c r="T196" i="118"/>
  <c r="V196" i="118"/>
  <c r="W196" i="118"/>
  <c r="P197" i="118"/>
  <c r="S197" i="118"/>
  <c r="T197" i="118"/>
  <c r="V197" i="118"/>
  <c r="W197" i="118"/>
  <c r="P198" i="118"/>
  <c r="S198" i="118"/>
  <c r="T198" i="118"/>
  <c r="V198" i="118"/>
  <c r="W198" i="118"/>
  <c r="P199" i="118"/>
  <c r="S199" i="118"/>
  <c r="T199" i="118"/>
  <c r="V199" i="118"/>
  <c r="W199" i="118"/>
  <c r="P200" i="118"/>
  <c r="S200" i="118"/>
  <c r="T200" i="118"/>
  <c r="V200" i="118"/>
  <c r="W200" i="118"/>
  <c r="P201" i="118"/>
  <c r="S201" i="118"/>
  <c r="T201" i="118"/>
  <c r="V201" i="118"/>
  <c r="W201" i="118"/>
  <c r="P202" i="118"/>
  <c r="S202" i="118"/>
  <c r="T202" i="118"/>
  <c r="V202" i="118"/>
  <c r="W202" i="118"/>
  <c r="P203" i="118"/>
  <c r="S203" i="118"/>
  <c r="T203" i="118"/>
  <c r="V203" i="118"/>
  <c r="W203" i="118"/>
  <c r="P204" i="118"/>
  <c r="S204" i="118"/>
  <c r="T204" i="118"/>
  <c r="V204" i="118"/>
  <c r="W204" i="118"/>
  <c r="U166" i="118" l="1"/>
  <c r="U163" i="118"/>
  <c r="U158" i="118"/>
  <c r="U192" i="118"/>
  <c r="U173" i="118"/>
  <c r="U177" i="118"/>
  <c r="U190" i="118"/>
  <c r="U191" i="118"/>
  <c r="U186" i="118"/>
  <c r="U159" i="118"/>
  <c r="U202" i="118"/>
  <c r="U196" i="118"/>
  <c r="U199" i="118"/>
  <c r="W169" i="118"/>
  <c r="U204" i="118"/>
  <c r="U160" i="118"/>
  <c r="U184" i="118"/>
  <c r="U181" i="118"/>
  <c r="U188" i="118"/>
  <c r="U167" i="118"/>
  <c r="U164" i="118"/>
  <c r="U161" i="118"/>
  <c r="U178" i="118"/>
  <c r="U168" i="118"/>
  <c r="U165" i="118"/>
  <c r="U162" i="118"/>
  <c r="U194" i="118"/>
  <c r="U183" i="118"/>
  <c r="V169" i="118"/>
  <c r="U195" i="118"/>
  <c r="U187" i="118"/>
  <c r="U176" i="118"/>
  <c r="U197" i="118"/>
  <c r="U189" i="118"/>
  <c r="U198" i="118"/>
  <c r="U179" i="118"/>
  <c r="U200" i="118"/>
  <c r="U169" i="118"/>
  <c r="U201" i="118"/>
  <c r="U203" i="118"/>
  <c r="U172" i="118"/>
  <c r="U193" i="118"/>
  <c r="U185" i="118"/>
  <c r="U180" i="118"/>
  <c r="U182" i="118"/>
  <c r="U170" i="118"/>
  <c r="U171" i="118"/>
  <c r="U174" i="118"/>
  <c r="U175" i="118"/>
  <c r="P156" i="118" l="1"/>
  <c r="P157" i="118"/>
  <c r="S156" i="118"/>
  <c r="S157" i="118"/>
  <c r="T156" i="118"/>
  <c r="T157" i="118"/>
  <c r="V156" i="118"/>
  <c r="V157" i="118"/>
  <c r="W156" i="118"/>
  <c r="W157" i="118"/>
  <c r="P154" i="118"/>
  <c r="P155" i="118"/>
  <c r="S154" i="118"/>
  <c r="S155" i="118"/>
  <c r="T154" i="118"/>
  <c r="T155" i="118"/>
  <c r="V154" i="118"/>
  <c r="V155" i="118"/>
  <c r="W154" i="118"/>
  <c r="W155" i="118"/>
  <c r="P153" i="118"/>
  <c r="S153" i="118"/>
  <c r="T153" i="118"/>
  <c r="V153" i="118"/>
  <c r="W153" i="118"/>
  <c r="U155" i="118" l="1"/>
  <c r="U157" i="118"/>
  <c r="U156" i="118"/>
  <c r="U154" i="118"/>
  <c r="U153" i="118"/>
  <c r="P129" i="118"/>
  <c r="P130" i="118"/>
  <c r="P131" i="118"/>
  <c r="P132" i="118"/>
  <c r="P133" i="118"/>
  <c r="P134" i="118"/>
  <c r="P135" i="118"/>
  <c r="P136" i="118"/>
  <c r="P137" i="118"/>
  <c r="P138" i="118"/>
  <c r="P139" i="118"/>
  <c r="P140" i="118"/>
  <c r="P141" i="118"/>
  <c r="P142" i="118"/>
  <c r="P143" i="118"/>
  <c r="P144" i="118"/>
  <c r="P145" i="118"/>
  <c r="P146" i="118"/>
  <c r="P147" i="118"/>
  <c r="P148" i="118"/>
  <c r="P149" i="118"/>
  <c r="P150" i="118"/>
  <c r="P151" i="118"/>
  <c r="P152" i="118"/>
  <c r="S129" i="118"/>
  <c r="S130" i="118"/>
  <c r="S131" i="118"/>
  <c r="S132" i="118"/>
  <c r="S133" i="118"/>
  <c r="S134" i="118"/>
  <c r="S135" i="118"/>
  <c r="S136" i="118"/>
  <c r="S137" i="118"/>
  <c r="S138" i="118"/>
  <c r="S139" i="118"/>
  <c r="S140" i="118"/>
  <c r="S141" i="118"/>
  <c r="S142" i="118"/>
  <c r="S143" i="118"/>
  <c r="S144" i="118"/>
  <c r="S145" i="118"/>
  <c r="S146" i="118"/>
  <c r="S147" i="118"/>
  <c r="S148" i="118"/>
  <c r="S149" i="118"/>
  <c r="S150" i="118"/>
  <c r="S151" i="118"/>
  <c r="S152" i="118"/>
  <c r="T129" i="118"/>
  <c r="T130" i="118"/>
  <c r="T131" i="118"/>
  <c r="T132" i="118"/>
  <c r="T133" i="118"/>
  <c r="T134" i="118"/>
  <c r="T135" i="118"/>
  <c r="T136" i="118"/>
  <c r="T137" i="118"/>
  <c r="T138" i="118"/>
  <c r="T139" i="118"/>
  <c r="T140" i="118"/>
  <c r="T141" i="118"/>
  <c r="T142" i="118"/>
  <c r="T143" i="118"/>
  <c r="T144" i="118"/>
  <c r="T145" i="118"/>
  <c r="T146" i="118"/>
  <c r="T147" i="118"/>
  <c r="T148" i="118"/>
  <c r="T149" i="118"/>
  <c r="T150" i="118"/>
  <c r="T151" i="118"/>
  <c r="T152" i="118"/>
  <c r="V129" i="118"/>
  <c r="V130" i="118"/>
  <c r="V131" i="118"/>
  <c r="V132" i="118"/>
  <c r="V133" i="118"/>
  <c r="V134" i="118"/>
  <c r="V135" i="118"/>
  <c r="V136" i="118"/>
  <c r="V137" i="118"/>
  <c r="V138" i="118"/>
  <c r="V139" i="118"/>
  <c r="V140" i="118"/>
  <c r="V141" i="118"/>
  <c r="V142" i="118"/>
  <c r="V143" i="118"/>
  <c r="V144" i="118"/>
  <c r="V145" i="118"/>
  <c r="V146" i="118"/>
  <c r="V147" i="118"/>
  <c r="V148" i="118"/>
  <c r="V149" i="118"/>
  <c r="V150" i="118"/>
  <c r="V151" i="118"/>
  <c r="V152" i="118"/>
  <c r="W129" i="118"/>
  <c r="W130" i="118"/>
  <c r="W131" i="118"/>
  <c r="W132" i="118"/>
  <c r="W133" i="118"/>
  <c r="W134" i="118"/>
  <c r="W135" i="118"/>
  <c r="W136" i="118"/>
  <c r="W137" i="118"/>
  <c r="W138" i="118"/>
  <c r="W139" i="118"/>
  <c r="W140" i="118"/>
  <c r="W141" i="118"/>
  <c r="W142" i="118"/>
  <c r="W143" i="118"/>
  <c r="W144" i="118"/>
  <c r="W145" i="118"/>
  <c r="W146" i="118"/>
  <c r="W147" i="118"/>
  <c r="W148" i="118"/>
  <c r="W149" i="118"/>
  <c r="W150" i="118"/>
  <c r="W151" i="118"/>
  <c r="W152" i="118"/>
  <c r="P106" i="118"/>
  <c r="P107" i="118"/>
  <c r="P108" i="118"/>
  <c r="P109" i="118"/>
  <c r="P110" i="118"/>
  <c r="P111" i="118"/>
  <c r="P112" i="118"/>
  <c r="P113" i="118"/>
  <c r="P114" i="118"/>
  <c r="P115" i="118"/>
  <c r="P116" i="118"/>
  <c r="P117" i="118"/>
  <c r="P118" i="118"/>
  <c r="P119" i="118"/>
  <c r="P120" i="118"/>
  <c r="P121" i="118"/>
  <c r="P122" i="118"/>
  <c r="P123" i="118"/>
  <c r="P124" i="118"/>
  <c r="P125" i="118"/>
  <c r="P126" i="118"/>
  <c r="P127" i="118"/>
  <c r="P128" i="118"/>
  <c r="S106" i="118"/>
  <c r="S107" i="118"/>
  <c r="S108" i="118"/>
  <c r="S109" i="118"/>
  <c r="S110" i="118"/>
  <c r="S111" i="118"/>
  <c r="S112" i="118"/>
  <c r="S113" i="118"/>
  <c r="S114" i="118"/>
  <c r="S115" i="118"/>
  <c r="S116" i="118"/>
  <c r="S117" i="118"/>
  <c r="S118" i="118"/>
  <c r="S119" i="118"/>
  <c r="S120" i="118"/>
  <c r="S121" i="118"/>
  <c r="S122" i="118"/>
  <c r="S123" i="118"/>
  <c r="S124" i="118"/>
  <c r="S125" i="118"/>
  <c r="S126" i="118"/>
  <c r="S127" i="118"/>
  <c r="S128" i="118"/>
  <c r="T106" i="118"/>
  <c r="T107" i="118"/>
  <c r="T108" i="118"/>
  <c r="T109" i="118"/>
  <c r="T110" i="118"/>
  <c r="T111" i="118"/>
  <c r="T112" i="118"/>
  <c r="T113" i="118"/>
  <c r="T114" i="118"/>
  <c r="T115" i="118"/>
  <c r="T116" i="118"/>
  <c r="T117" i="118"/>
  <c r="T118" i="118"/>
  <c r="T119" i="118"/>
  <c r="T120" i="118"/>
  <c r="T121" i="118"/>
  <c r="T122" i="118"/>
  <c r="T123" i="118"/>
  <c r="T124" i="118"/>
  <c r="T125" i="118"/>
  <c r="T126" i="118"/>
  <c r="T127" i="118"/>
  <c r="T128" i="118"/>
  <c r="V106" i="118"/>
  <c r="V107" i="118"/>
  <c r="V108" i="118"/>
  <c r="V109" i="118"/>
  <c r="V110" i="118"/>
  <c r="V111" i="118"/>
  <c r="V112" i="118"/>
  <c r="V113" i="118"/>
  <c r="V114" i="118"/>
  <c r="V115" i="118"/>
  <c r="V116" i="118"/>
  <c r="V117" i="118"/>
  <c r="V118" i="118"/>
  <c r="V119" i="118"/>
  <c r="V120" i="118"/>
  <c r="V121" i="118"/>
  <c r="V122" i="118"/>
  <c r="V123" i="118"/>
  <c r="V124" i="118"/>
  <c r="V125" i="118"/>
  <c r="V126" i="118"/>
  <c r="V127" i="118"/>
  <c r="V128" i="118"/>
  <c r="W106" i="118"/>
  <c r="W107" i="118"/>
  <c r="W108" i="118"/>
  <c r="W109" i="118"/>
  <c r="W110" i="118"/>
  <c r="W111" i="118"/>
  <c r="W112" i="118"/>
  <c r="W113" i="118"/>
  <c r="W114" i="118"/>
  <c r="W115" i="118"/>
  <c r="W116" i="118"/>
  <c r="W117" i="118"/>
  <c r="W118" i="118"/>
  <c r="W119" i="118"/>
  <c r="W120" i="118"/>
  <c r="W121" i="118"/>
  <c r="W122" i="118"/>
  <c r="W123" i="118"/>
  <c r="W124" i="118"/>
  <c r="W125" i="118"/>
  <c r="W126" i="118"/>
  <c r="W127" i="118"/>
  <c r="W128" i="118"/>
  <c r="P105" i="118"/>
  <c r="S105" i="118"/>
  <c r="T105" i="118"/>
  <c r="V105" i="118"/>
  <c r="W105" i="118"/>
  <c r="U148" i="118" l="1"/>
  <c r="U129" i="118"/>
  <c r="U118" i="118"/>
  <c r="U122" i="118"/>
  <c r="U133" i="118"/>
  <c r="U132" i="118"/>
  <c r="U131" i="118"/>
  <c r="U130" i="118"/>
  <c r="U135" i="118"/>
  <c r="U134" i="118"/>
  <c r="U110" i="118"/>
  <c r="U126" i="118"/>
  <c r="U114" i="118"/>
  <c r="U121" i="118"/>
  <c r="U109" i="118"/>
  <c r="U119" i="118"/>
  <c r="U107" i="118"/>
  <c r="U106" i="118"/>
  <c r="U105" i="118"/>
  <c r="U124" i="118"/>
  <c r="U127" i="118"/>
  <c r="U115" i="118"/>
  <c r="U125" i="118"/>
  <c r="U112" i="118"/>
  <c r="U152" i="118"/>
  <c r="U113" i="118"/>
  <c r="U139" i="118"/>
  <c r="U138" i="118"/>
  <c r="U117" i="118"/>
  <c r="U147" i="118"/>
  <c r="U149" i="118"/>
  <c r="U146" i="118"/>
  <c r="U142" i="118"/>
  <c r="U140" i="118"/>
  <c r="U150" i="118"/>
  <c r="U137" i="118"/>
  <c r="U136" i="118"/>
  <c r="U145" i="118"/>
  <c r="U144" i="118"/>
  <c r="U143" i="118"/>
  <c r="U123" i="118"/>
  <c r="U111" i="118"/>
  <c r="U141" i="118"/>
  <c r="U120" i="118"/>
  <c r="U108" i="118"/>
  <c r="U151" i="118"/>
  <c r="U128" i="118"/>
  <c r="U116" i="118"/>
  <c r="P104" i="118" l="1"/>
  <c r="S104" i="118"/>
  <c r="T104" i="118"/>
  <c r="V104" i="118"/>
  <c r="W104" i="118"/>
  <c r="P103" i="118"/>
  <c r="S103" i="118"/>
  <c r="T103" i="118"/>
  <c r="V103" i="118"/>
  <c r="W103" i="118"/>
  <c r="AW41" i="136"/>
  <c r="AU41" i="136"/>
  <c r="AW30" i="136"/>
  <c r="AW21" i="136"/>
  <c r="AU30" i="136"/>
  <c r="AU21" i="136"/>
  <c r="U103" i="118" l="1"/>
  <c r="U104" i="118"/>
  <c r="BC30" i="136"/>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21" i="136"/>
  <c r="BP122" i="136"/>
  <c r="BP123" i="136"/>
  <c r="BP124" i="136"/>
  <c r="BP125" i="136"/>
  <c r="BP126" i="136"/>
  <c r="BP127" i="136"/>
  <c r="BQ128" i="136"/>
  <c r="BR127" i="136"/>
  <c r="BS127" i="136" s="1"/>
  <c r="BR126" i="136"/>
  <c r="BS126" i="136" s="1"/>
  <c r="BR125" i="136"/>
  <c r="BS125" i="136" s="1"/>
  <c r="BR124" i="136"/>
  <c r="BS124" i="136" s="1"/>
  <c r="BR123" i="136"/>
  <c r="BS123" i="136" s="1"/>
  <c r="BR122" i="136"/>
  <c r="BS122" i="136" s="1"/>
  <c r="BR121" i="136"/>
  <c r="BS12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28" i="136"/>
  <c r="BT70" i="136"/>
  <c r="BT7" i="136"/>
  <c r="BP82" i="136"/>
  <c r="BT122" i="136"/>
  <c r="BT124" i="136"/>
  <c r="BT58" i="136"/>
  <c r="BT89" i="136"/>
  <c r="BT74" i="136"/>
  <c r="BT92" i="136"/>
  <c r="BT68" i="136"/>
  <c r="BT62" i="136"/>
  <c r="BT64" i="136"/>
  <c r="BT76" i="136"/>
  <c r="BT80" i="136"/>
  <c r="BT127" i="136"/>
  <c r="BS94" i="136"/>
  <c r="BT8" i="136"/>
  <c r="BT91" i="136"/>
  <c r="BT59" i="136"/>
  <c r="BT88" i="136"/>
  <c r="BT60" i="136"/>
  <c r="BT66" i="136"/>
  <c r="BT72" i="136"/>
  <c r="BT78" i="136"/>
  <c r="BT93" i="136"/>
  <c r="BT125" i="136"/>
  <c r="BT61" i="136"/>
  <c r="BT67" i="136"/>
  <c r="BT73" i="136"/>
  <c r="BT79" i="136"/>
  <c r="BT65" i="136"/>
  <c r="BT9" i="136"/>
  <c r="BT126" i="136"/>
  <c r="BT87" i="136"/>
  <c r="BT77" i="136"/>
  <c r="BT90" i="136"/>
  <c r="BT123" i="136"/>
  <c r="BT71" i="136"/>
  <c r="BT57" i="136"/>
  <c r="BT63" i="136"/>
  <c r="BT69" i="136"/>
  <c r="BT75" i="136"/>
  <c r="BT81" i="136"/>
  <c r="BS82" i="136"/>
  <c r="BT56" i="136"/>
  <c r="BT6" i="136"/>
  <c r="BS128" i="136"/>
  <c r="BR128" i="136"/>
  <c r="BR94" i="136"/>
  <c r="BR82" i="136"/>
  <c r="BT12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2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R11" i="113" l="1"/>
  <c r="R16" i="113"/>
  <c r="R17" i="113" l="1"/>
  <c r="R23" i="113"/>
  <c r="R22" i="113"/>
  <c r="R10" i="113"/>
  <c r="R12" i="113"/>
  <c r="R9" i="113"/>
  <c r="R4" i="113"/>
  <c r="R20" i="113"/>
  <c r="R19" i="113"/>
  <c r="R18" i="113"/>
  <c r="R3" i="113"/>
  <c r="R24" i="113"/>
  <c r="R2" i="113"/>
  <c r="S101" i="118"/>
  <c r="S102" i="118"/>
  <c r="T101" i="118"/>
  <c r="T102" i="118"/>
  <c r="V101" i="118"/>
  <c r="V102" i="118"/>
  <c r="W101" i="118"/>
  <c r="W102" i="118"/>
  <c r="S98" i="118"/>
  <c r="S99" i="118"/>
  <c r="S100" i="118"/>
  <c r="T98" i="118"/>
  <c r="T99" i="118"/>
  <c r="T100" i="118"/>
  <c r="V98" i="118"/>
  <c r="V99" i="118"/>
  <c r="V100" i="118"/>
  <c r="W98" i="118"/>
  <c r="W99" i="118"/>
  <c r="W100" i="118"/>
  <c r="S97" i="118"/>
  <c r="T97" i="118"/>
  <c r="V97" i="118"/>
  <c r="W97" i="118"/>
  <c r="P97" i="118"/>
  <c r="P96" i="118"/>
  <c r="S96" i="118"/>
  <c r="T96" i="118"/>
  <c r="V96" i="118"/>
  <c r="W96" i="118"/>
  <c r="R13" i="113" l="1"/>
  <c r="R5" i="113"/>
  <c r="R8" i="113"/>
  <c r="R21" i="113"/>
  <c r="U99" i="118"/>
  <c r="U100" i="118"/>
  <c r="U101" i="118"/>
  <c r="U98" i="118"/>
  <c r="U97" i="118"/>
  <c r="U102" i="118"/>
  <c r="U96" i="118"/>
  <c r="P94" i="118" l="1"/>
  <c r="P95" i="118"/>
  <c r="S94" i="118"/>
  <c r="S95" i="118"/>
  <c r="T94" i="118"/>
  <c r="T95" i="118"/>
  <c r="V94" i="118"/>
  <c r="V95" i="118"/>
  <c r="W94" i="118"/>
  <c r="W95" i="118"/>
  <c r="P92" i="118"/>
  <c r="P93" i="118"/>
  <c r="S92" i="118"/>
  <c r="S93" i="118"/>
  <c r="T92" i="118"/>
  <c r="T93" i="118"/>
  <c r="V92" i="118"/>
  <c r="V93" i="118"/>
  <c r="W92" i="118"/>
  <c r="W93" i="118"/>
  <c r="P90" i="118"/>
  <c r="P91" i="118"/>
  <c r="S90" i="118"/>
  <c r="S91" i="118"/>
  <c r="T90" i="118"/>
  <c r="T91" i="118"/>
  <c r="V90" i="118"/>
  <c r="V91" i="118"/>
  <c r="W90" i="118"/>
  <c r="W91" i="118"/>
  <c r="P89" i="118"/>
  <c r="S89" i="118"/>
  <c r="T89" i="118"/>
  <c r="V89" i="118"/>
  <c r="W89" i="118"/>
  <c r="P88" i="118"/>
  <c r="S88" i="118"/>
  <c r="T88" i="118"/>
  <c r="V88" i="118"/>
  <c r="W88" i="118"/>
  <c r="U94" i="118" l="1"/>
  <c r="U89" i="118"/>
  <c r="U91" i="118"/>
  <c r="U93" i="118"/>
  <c r="U90" i="118"/>
  <c r="U88" i="118"/>
  <c r="U92" i="118"/>
  <c r="U95" i="118"/>
  <c r="P87" i="118"/>
  <c r="S87" i="118"/>
  <c r="T87" i="118"/>
  <c r="V87" i="118"/>
  <c r="W87" i="118"/>
  <c r="P86" i="118"/>
  <c r="S86" i="118"/>
  <c r="T86" i="118"/>
  <c r="V86" i="118"/>
  <c r="W86" i="118"/>
  <c r="U87" i="118" l="1"/>
  <c r="U86" i="118"/>
  <c r="P78" i="118"/>
  <c r="P79" i="118"/>
  <c r="P80" i="118"/>
  <c r="P81" i="118"/>
  <c r="P82" i="118"/>
  <c r="P83" i="118"/>
  <c r="P84" i="118"/>
  <c r="P85" i="118"/>
  <c r="S78" i="118"/>
  <c r="S79" i="118"/>
  <c r="S80" i="118"/>
  <c r="S81" i="118"/>
  <c r="S82" i="118"/>
  <c r="S83" i="118"/>
  <c r="S84" i="118"/>
  <c r="S85" i="118"/>
  <c r="T78" i="118"/>
  <c r="T79" i="118"/>
  <c r="T80" i="118"/>
  <c r="T81" i="118"/>
  <c r="T82" i="118"/>
  <c r="T83" i="118"/>
  <c r="T84" i="118"/>
  <c r="T85" i="118"/>
  <c r="V78" i="118"/>
  <c r="V79" i="118"/>
  <c r="V80" i="118"/>
  <c r="V81" i="118"/>
  <c r="V82" i="118"/>
  <c r="V83" i="118"/>
  <c r="V84" i="118"/>
  <c r="V85" i="118"/>
  <c r="W78" i="118"/>
  <c r="W79" i="118"/>
  <c r="W80" i="118"/>
  <c r="W81" i="118"/>
  <c r="W82" i="118"/>
  <c r="W83" i="118"/>
  <c r="W84" i="118"/>
  <c r="W85" i="118"/>
  <c r="P74" i="118"/>
  <c r="P75" i="118"/>
  <c r="P76" i="118"/>
  <c r="P77" i="118"/>
  <c r="S74" i="118"/>
  <c r="S75" i="118"/>
  <c r="S76" i="118"/>
  <c r="S77" i="118"/>
  <c r="T74" i="118"/>
  <c r="T75" i="118"/>
  <c r="T76" i="118"/>
  <c r="T77" i="118"/>
  <c r="V74" i="118"/>
  <c r="V75" i="118"/>
  <c r="V76" i="118"/>
  <c r="V77" i="118"/>
  <c r="W74" i="118"/>
  <c r="W75" i="118"/>
  <c r="W76" i="118"/>
  <c r="W77" i="118"/>
  <c r="P71" i="118"/>
  <c r="P72" i="118"/>
  <c r="P73" i="118"/>
  <c r="S71" i="118"/>
  <c r="S72" i="118"/>
  <c r="S73" i="118"/>
  <c r="T71" i="118"/>
  <c r="T72" i="118"/>
  <c r="T73" i="118"/>
  <c r="V71" i="118"/>
  <c r="V72" i="118"/>
  <c r="V73" i="118"/>
  <c r="W71" i="118"/>
  <c r="W72" i="118"/>
  <c r="W73" i="118"/>
  <c r="P70" i="118"/>
  <c r="S70" i="118"/>
  <c r="T70" i="118"/>
  <c r="V70" i="118"/>
  <c r="W70" i="118"/>
  <c r="U78" i="118" l="1"/>
  <c r="U75" i="118"/>
  <c r="U85" i="118"/>
  <c r="U79" i="118"/>
  <c r="U76" i="118"/>
  <c r="U80" i="118"/>
  <c r="U74" i="118"/>
  <c r="U73" i="118"/>
  <c r="U70" i="118"/>
  <c r="U84" i="118"/>
  <c r="U83" i="118"/>
  <c r="U72" i="118"/>
  <c r="U71" i="118"/>
  <c r="U82" i="118"/>
  <c r="U77" i="118"/>
  <c r="U81" i="118"/>
  <c r="P2" i="118" l="1"/>
  <c r="P3" i="118"/>
  <c r="P4" i="118"/>
  <c r="P5" i="118"/>
  <c r="P6" i="118"/>
  <c r="P7" i="118"/>
  <c r="P8" i="118"/>
  <c r="P9" i="118"/>
  <c r="P10" i="118"/>
  <c r="P11" i="118"/>
  <c r="P12" i="118"/>
  <c r="P13" i="118"/>
  <c r="P14" i="118"/>
  <c r="P15" i="118"/>
  <c r="P16" i="118"/>
  <c r="P17" i="118"/>
  <c r="P18" i="118"/>
  <c r="P19" i="118"/>
  <c r="P20" i="118"/>
  <c r="P21" i="118"/>
  <c r="P22" i="118"/>
  <c r="P23" i="118"/>
  <c r="P24" i="118"/>
  <c r="P25" i="118"/>
  <c r="P26" i="118"/>
  <c r="P27" i="118"/>
  <c r="P28" i="118"/>
  <c r="P29" i="118"/>
  <c r="P30" i="118"/>
  <c r="P31" i="118"/>
  <c r="P32" i="118"/>
  <c r="P33" i="118"/>
  <c r="P34" i="118"/>
  <c r="P35" i="118"/>
  <c r="P36" i="118"/>
  <c r="P37" i="118"/>
  <c r="P38" i="118"/>
  <c r="P39" i="118"/>
  <c r="P40" i="118"/>
  <c r="P41" i="118"/>
  <c r="P42" i="118"/>
  <c r="P43" i="118"/>
  <c r="P44" i="118"/>
  <c r="P45" i="118"/>
  <c r="P46" i="118"/>
  <c r="P47" i="118"/>
  <c r="P48" i="118"/>
  <c r="P49" i="118"/>
  <c r="P50" i="118"/>
  <c r="P51" i="118"/>
  <c r="P52" i="118"/>
  <c r="P53" i="118"/>
  <c r="P54" i="118"/>
  <c r="P55" i="118"/>
  <c r="P56" i="118"/>
  <c r="P57" i="118"/>
  <c r="P58" i="118"/>
  <c r="P59" i="118"/>
  <c r="P60" i="118"/>
  <c r="P61" i="118"/>
  <c r="P62" i="118"/>
  <c r="P63" i="118"/>
  <c r="P64" i="118"/>
  <c r="P65" i="118"/>
  <c r="P66" i="118"/>
  <c r="P67" i="118"/>
  <c r="P68" i="118"/>
  <c r="P69" i="118"/>
  <c r="S2" i="118"/>
  <c r="S3" i="118"/>
  <c r="S4" i="118"/>
  <c r="S5" i="118"/>
  <c r="S6" i="118"/>
  <c r="S7" i="118"/>
  <c r="S8" i="118"/>
  <c r="S9" i="118"/>
  <c r="S10" i="118"/>
  <c r="S11" i="118"/>
  <c r="S12" i="118"/>
  <c r="S13" i="118"/>
  <c r="S14" i="118"/>
  <c r="S15" i="118"/>
  <c r="S16" i="118"/>
  <c r="S17" i="118"/>
  <c r="S18" i="118"/>
  <c r="S19" i="118"/>
  <c r="S20" i="118"/>
  <c r="S21" i="118"/>
  <c r="S22" i="118"/>
  <c r="S23" i="118"/>
  <c r="S24" i="118"/>
  <c r="S25" i="118"/>
  <c r="S26" i="118"/>
  <c r="S27" i="118"/>
  <c r="S28" i="118"/>
  <c r="S29" i="118"/>
  <c r="S30" i="118"/>
  <c r="S31" i="118"/>
  <c r="S32" i="118"/>
  <c r="S33" i="118"/>
  <c r="S34" i="118"/>
  <c r="S35" i="118"/>
  <c r="S36" i="118"/>
  <c r="S37" i="118"/>
  <c r="S38" i="118"/>
  <c r="S39" i="118"/>
  <c r="S40" i="118"/>
  <c r="S41" i="118"/>
  <c r="S42" i="118"/>
  <c r="S43" i="118"/>
  <c r="S44" i="118"/>
  <c r="S45" i="118"/>
  <c r="S46" i="118"/>
  <c r="S47" i="118"/>
  <c r="S48" i="118"/>
  <c r="S49" i="118"/>
  <c r="S50" i="118"/>
  <c r="S51" i="118"/>
  <c r="S52" i="118"/>
  <c r="S53" i="118"/>
  <c r="S54" i="118"/>
  <c r="S55" i="118"/>
  <c r="S56" i="118"/>
  <c r="S57" i="118"/>
  <c r="S58" i="118"/>
  <c r="S59" i="118"/>
  <c r="S60" i="118"/>
  <c r="S61" i="118"/>
  <c r="S62" i="118"/>
  <c r="S63" i="118"/>
  <c r="S64" i="118"/>
  <c r="S65" i="118"/>
  <c r="S66" i="118"/>
  <c r="S67" i="118"/>
  <c r="S68" i="118"/>
  <c r="S69" i="118"/>
  <c r="T2" i="118"/>
  <c r="T3" i="118"/>
  <c r="T4" i="118"/>
  <c r="T5" i="118"/>
  <c r="T6" i="118"/>
  <c r="T7" i="118"/>
  <c r="T8" i="118"/>
  <c r="T9" i="118"/>
  <c r="T10" i="118"/>
  <c r="T11" i="118"/>
  <c r="T12" i="118"/>
  <c r="T13" i="118"/>
  <c r="T14" i="118"/>
  <c r="T15" i="118"/>
  <c r="T16" i="118"/>
  <c r="T17" i="118"/>
  <c r="T18" i="118"/>
  <c r="T19" i="118"/>
  <c r="T20" i="118"/>
  <c r="T21" i="118"/>
  <c r="T22" i="118"/>
  <c r="T23" i="118"/>
  <c r="T24" i="118"/>
  <c r="T25" i="118"/>
  <c r="T26" i="118"/>
  <c r="T27" i="118"/>
  <c r="T28" i="118"/>
  <c r="T29" i="118"/>
  <c r="T30" i="118"/>
  <c r="T31" i="118"/>
  <c r="T32" i="118"/>
  <c r="T33" i="118"/>
  <c r="T34" i="118"/>
  <c r="T35" i="118"/>
  <c r="T36" i="118"/>
  <c r="T37" i="118"/>
  <c r="T38" i="118"/>
  <c r="T39" i="118"/>
  <c r="T40" i="118"/>
  <c r="T41" i="118"/>
  <c r="T42" i="118"/>
  <c r="T43" i="118"/>
  <c r="T44" i="118"/>
  <c r="T45" i="118"/>
  <c r="T46" i="118"/>
  <c r="T47" i="118"/>
  <c r="T48" i="118"/>
  <c r="T49" i="118"/>
  <c r="T50" i="118"/>
  <c r="T51" i="118"/>
  <c r="T52" i="118"/>
  <c r="T53" i="118"/>
  <c r="T54" i="118"/>
  <c r="T55" i="118"/>
  <c r="T56" i="118"/>
  <c r="T57" i="118"/>
  <c r="T58" i="118"/>
  <c r="T59" i="118"/>
  <c r="T60" i="118"/>
  <c r="T61" i="118"/>
  <c r="T62" i="118"/>
  <c r="T63" i="118"/>
  <c r="T64" i="118"/>
  <c r="T65" i="118"/>
  <c r="T66" i="118"/>
  <c r="T67" i="118"/>
  <c r="T68" i="118"/>
  <c r="T69" i="118"/>
  <c r="V2" i="118"/>
  <c r="V3" i="118"/>
  <c r="V4" i="118"/>
  <c r="V5" i="118"/>
  <c r="V6" i="118"/>
  <c r="V7" i="118"/>
  <c r="V8" i="118"/>
  <c r="V9" i="118"/>
  <c r="V10" i="118"/>
  <c r="V11" i="118"/>
  <c r="V12" i="118"/>
  <c r="V13" i="118"/>
  <c r="V14" i="118"/>
  <c r="V15" i="118"/>
  <c r="V16" i="118"/>
  <c r="V17" i="118"/>
  <c r="V18" i="118"/>
  <c r="V19" i="118"/>
  <c r="V20" i="118"/>
  <c r="V21" i="118"/>
  <c r="V22" i="118"/>
  <c r="V23" i="118"/>
  <c r="V24" i="118"/>
  <c r="V25" i="118"/>
  <c r="V26" i="118"/>
  <c r="V27" i="118"/>
  <c r="V28" i="118"/>
  <c r="V29" i="118"/>
  <c r="V30" i="118"/>
  <c r="V31" i="118"/>
  <c r="V32" i="118"/>
  <c r="V33" i="118"/>
  <c r="V34" i="118"/>
  <c r="V35" i="118"/>
  <c r="V36" i="118"/>
  <c r="V37" i="118"/>
  <c r="V38" i="118"/>
  <c r="V39" i="118"/>
  <c r="V40" i="118"/>
  <c r="V41" i="118"/>
  <c r="V42" i="118"/>
  <c r="V43" i="118"/>
  <c r="V44" i="118"/>
  <c r="V45" i="118"/>
  <c r="V46" i="118"/>
  <c r="V47" i="118"/>
  <c r="V48" i="118"/>
  <c r="V49" i="118"/>
  <c r="V50" i="118"/>
  <c r="V51" i="118"/>
  <c r="V52" i="118"/>
  <c r="V53" i="118"/>
  <c r="V54" i="118"/>
  <c r="V55" i="118"/>
  <c r="V56" i="118"/>
  <c r="V57" i="118"/>
  <c r="V58" i="118"/>
  <c r="V59" i="118"/>
  <c r="V60" i="118"/>
  <c r="V61" i="118"/>
  <c r="V62" i="118"/>
  <c r="V63" i="118"/>
  <c r="V64" i="118"/>
  <c r="V65" i="118"/>
  <c r="V66" i="118"/>
  <c r="V67" i="118"/>
  <c r="V68" i="118"/>
  <c r="V69" i="118"/>
  <c r="W2" i="118"/>
  <c r="W3" i="118"/>
  <c r="W4" i="118"/>
  <c r="W5" i="118"/>
  <c r="W6" i="118"/>
  <c r="W7" i="118"/>
  <c r="W8" i="118"/>
  <c r="W9" i="118"/>
  <c r="W10" i="118"/>
  <c r="W11" i="118"/>
  <c r="W12" i="118"/>
  <c r="W13" i="118"/>
  <c r="W14" i="118"/>
  <c r="W15" i="118"/>
  <c r="W16" i="118"/>
  <c r="W17" i="118"/>
  <c r="W18" i="118"/>
  <c r="W19" i="118"/>
  <c r="W20" i="118"/>
  <c r="W21" i="118"/>
  <c r="W22" i="118"/>
  <c r="W23" i="118"/>
  <c r="W24" i="118"/>
  <c r="W25" i="118"/>
  <c r="W26" i="118"/>
  <c r="W27" i="118"/>
  <c r="W28" i="118"/>
  <c r="W29" i="118"/>
  <c r="W30" i="118"/>
  <c r="W31" i="118"/>
  <c r="W32" i="118"/>
  <c r="W33" i="118"/>
  <c r="W34" i="118"/>
  <c r="W35" i="118"/>
  <c r="W36" i="118"/>
  <c r="W37" i="118"/>
  <c r="W38" i="118"/>
  <c r="W39" i="118"/>
  <c r="W40" i="118"/>
  <c r="W41" i="118"/>
  <c r="W42" i="118"/>
  <c r="W43" i="118"/>
  <c r="W44" i="118"/>
  <c r="W45" i="118"/>
  <c r="W46" i="118"/>
  <c r="W47" i="118"/>
  <c r="W48" i="118"/>
  <c r="W49" i="118"/>
  <c r="W50" i="118"/>
  <c r="W51" i="118"/>
  <c r="W52" i="118"/>
  <c r="W53" i="118"/>
  <c r="W54" i="118"/>
  <c r="W55" i="118"/>
  <c r="W56" i="118"/>
  <c r="W57" i="118"/>
  <c r="W58" i="118"/>
  <c r="W59" i="118"/>
  <c r="W60" i="118"/>
  <c r="W61" i="118"/>
  <c r="W62" i="118"/>
  <c r="W63" i="118"/>
  <c r="W64" i="118"/>
  <c r="W65" i="118"/>
  <c r="W66" i="118"/>
  <c r="W67" i="118"/>
  <c r="W68" i="118"/>
  <c r="W69" i="118"/>
  <c r="U11" i="118" l="1"/>
  <c r="U65" i="118"/>
  <c r="U43" i="118"/>
  <c r="U31" i="118"/>
  <c r="U21" i="118"/>
  <c r="U64" i="118"/>
  <c r="U53" i="118"/>
  <c r="U42" i="118"/>
  <c r="U30" i="118"/>
  <c r="U20" i="118"/>
  <c r="U10" i="118"/>
  <c r="U66" i="118"/>
  <c r="U54" i="118"/>
  <c r="U44" i="118"/>
  <c r="U32" i="118"/>
  <c r="U12" i="118"/>
  <c r="U68" i="118"/>
  <c r="U46" i="118"/>
  <c r="U23" i="118"/>
  <c r="U2" i="118"/>
  <c r="U63" i="118"/>
  <c r="U41" i="118"/>
  <c r="U19" i="118"/>
  <c r="U56" i="118"/>
  <c r="U34" i="118"/>
  <c r="U14" i="118"/>
  <c r="U52" i="118"/>
  <c r="U29" i="118"/>
  <c r="U9" i="118"/>
  <c r="U51" i="118"/>
  <c r="U28" i="118"/>
  <c r="U50" i="118"/>
  <c r="U60" i="118"/>
  <c r="U38" i="118"/>
  <c r="U6" i="118"/>
  <c r="U39" i="118"/>
  <c r="U7" i="118"/>
  <c r="U17" i="118"/>
  <c r="U25" i="118"/>
  <c r="U26" i="118"/>
  <c r="U58" i="118"/>
  <c r="U48" i="118"/>
  <c r="U36" i="118"/>
  <c r="U16" i="118"/>
  <c r="U4" i="118"/>
  <c r="U69" i="118"/>
  <c r="U57" i="118"/>
  <c r="U47" i="118"/>
  <c r="U35" i="118"/>
  <c r="U24" i="118"/>
  <c r="U15" i="118"/>
  <c r="U3" i="118"/>
  <c r="U62" i="118"/>
  <c r="U40" i="118"/>
  <c r="U18" i="118"/>
  <c r="U8" i="118"/>
  <c r="U61" i="118"/>
  <c r="U27" i="118"/>
  <c r="U49" i="118"/>
  <c r="U59" i="118"/>
  <c r="U37" i="118"/>
  <c r="U5" i="118"/>
  <c r="U67" i="118"/>
  <c r="U55" i="118"/>
  <c r="U45" i="118"/>
  <c r="U33" i="118"/>
  <c r="U22" i="118"/>
  <c r="U13" i="118"/>
  <c r="A1" i="143" l="1" a="1"/>
  <c r="A1" i="143" s="1"/>
  <c r="AI6" i="129"/>
  <c r="AE12" i="130" l="1"/>
  <c r="AE102" i="130" s="1"/>
  <c r="AJ244" i="129" l="1"/>
  <c r="AI241" i="129"/>
  <c r="AK241" i="129" s="1"/>
  <c r="AI240" i="129"/>
  <c r="AK240" i="129" s="1"/>
  <c r="AI239" i="129"/>
  <c r="AK239" i="129" s="1"/>
  <c r="AJ251" i="129"/>
  <c r="AI250" i="129"/>
  <c r="AI251" i="129" s="1"/>
  <c r="AK250" i="129" l="1"/>
  <c r="AK251" i="129" s="1"/>
  <c r="AK244" i="129"/>
  <c r="AI244" i="129"/>
  <c r="AJ36" i="129" l="1"/>
  <c r="AJ14" i="129"/>
  <c r="AJ96" i="129"/>
  <c r="AJ25" i="129"/>
  <c r="AI217" i="129"/>
  <c r="AJ217" i="129" s="1"/>
  <c r="AK217" i="129" s="1"/>
  <c r="AI218" i="129"/>
  <c r="AJ218" i="129" s="1"/>
  <c r="AK218" i="129" s="1"/>
  <c r="AI216" i="129"/>
  <c r="AJ216" i="129" s="1"/>
  <c r="AI215" i="129"/>
  <c r="AJ215" i="129" s="1"/>
  <c r="AK215" i="129" s="1"/>
  <c r="AI205" i="129"/>
  <c r="AJ205" i="129" s="1"/>
  <c r="AK205" i="129" s="1"/>
  <c r="AI204" i="129"/>
  <c r="AI206" i="129" s="1"/>
  <c r="AI148" i="129"/>
  <c r="AJ148" i="129" s="1"/>
  <c r="AK148" i="129" s="1"/>
  <c r="AI149" i="129"/>
  <c r="AJ149" i="129" s="1"/>
  <c r="AK149" i="129" s="1"/>
  <c r="AI150" i="129"/>
  <c r="AJ150" i="129" s="1"/>
  <c r="AK150" i="129" s="1"/>
  <c r="T247" i="129"/>
  <c r="C247" i="129"/>
  <c r="T236" i="129"/>
  <c r="C236" i="129"/>
  <c r="AI230" i="129"/>
  <c r="AJ230" i="129" s="1"/>
  <c r="AI229" i="129"/>
  <c r="AJ229" i="129" s="1"/>
  <c r="AK229" i="129" s="1"/>
  <c r="AI228" i="129"/>
  <c r="AJ228" i="129" s="1"/>
  <c r="AK228" i="129" s="1"/>
  <c r="T225" i="129"/>
  <c r="C225" i="129"/>
  <c r="T212" i="129"/>
  <c r="C212" i="129"/>
  <c r="T201" i="129"/>
  <c r="C201" i="129"/>
  <c r="AI194" i="129"/>
  <c r="AJ194" i="129" s="1"/>
  <c r="AI193" i="129"/>
  <c r="AJ193" i="129" s="1"/>
  <c r="AK193" i="129" s="1"/>
  <c r="AI192" i="129"/>
  <c r="AJ192" i="129" s="1"/>
  <c r="AK192" i="129" s="1"/>
  <c r="AI191" i="129"/>
  <c r="AJ191" i="129" s="1"/>
  <c r="AK191" i="129" s="1"/>
  <c r="T188" i="129"/>
  <c r="C188" i="129"/>
  <c r="AI179" i="129"/>
  <c r="AJ179" i="129" s="1"/>
  <c r="AK179" i="129" s="1"/>
  <c r="AI180" i="129"/>
  <c r="AJ180" i="129" s="1"/>
  <c r="AK180" i="129" s="1"/>
  <c r="AI181" i="129"/>
  <c r="AJ181" i="129" s="1"/>
  <c r="AK181" i="129" s="1"/>
  <c r="AI178" i="129"/>
  <c r="T175" i="129"/>
  <c r="C175" i="129"/>
  <c r="AI166" i="129"/>
  <c r="AJ166" i="129" s="1"/>
  <c r="AK166" i="129" s="1"/>
  <c r="AI165" i="129"/>
  <c r="AJ165" i="129" s="1"/>
  <c r="AK165" i="129" s="1"/>
  <c r="AI164" i="129"/>
  <c r="AJ164" i="129" s="1"/>
  <c r="T161" i="129"/>
  <c r="C161" i="129"/>
  <c r="AI147" i="129"/>
  <c r="AJ147" i="129" s="1"/>
  <c r="AK147" i="129" s="1"/>
  <c r="T144" i="129"/>
  <c r="C144" i="129"/>
  <c r="AI137" i="129"/>
  <c r="AJ137" i="129" s="1"/>
  <c r="AK137" i="129" s="1"/>
  <c r="AI136" i="129"/>
  <c r="AJ136" i="129" s="1"/>
  <c r="AK136" i="129" s="1"/>
  <c r="AI135" i="129"/>
  <c r="AJ135" i="129" s="1"/>
  <c r="AK135" i="129" s="1"/>
  <c r="T132" i="129"/>
  <c r="C132" i="129"/>
  <c r="AJ222" i="129" l="1"/>
  <c r="AJ204" i="129"/>
  <c r="AI222" i="129"/>
  <c r="AI185" i="129"/>
  <c r="AJ178" i="129"/>
  <c r="AK178" i="129" s="1"/>
  <c r="AK185" i="129" s="1"/>
  <c r="AJ231" i="129"/>
  <c r="AJ167" i="129"/>
  <c r="AK155" i="129"/>
  <c r="AI231" i="129"/>
  <c r="AJ198" i="129"/>
  <c r="AK141" i="129"/>
  <c r="AJ141" i="129"/>
  <c r="AJ58" i="129"/>
  <c r="AK230" i="129"/>
  <c r="AK231" i="129" s="1"/>
  <c r="AK164" i="129"/>
  <c r="AK167" i="129" s="1"/>
  <c r="AJ46" i="129"/>
  <c r="AJ155" i="129"/>
  <c r="AJ83" i="129"/>
  <c r="AK194" i="129"/>
  <c r="AK198" i="129" s="1"/>
  <c r="AK216" i="129"/>
  <c r="AK222" i="129" s="1"/>
  <c r="AI198" i="129"/>
  <c r="AI167" i="129"/>
  <c r="AI155" i="129"/>
  <c r="AI141" i="129"/>
  <c r="AK204" i="129" l="1"/>
  <c r="AK206" i="129" s="1"/>
  <c r="AJ206" i="129"/>
  <c r="AJ185" i="129"/>
  <c r="AI124" i="129" l="1"/>
  <c r="AJ124" i="129" s="1"/>
  <c r="AK124" i="129" s="1"/>
  <c r="AI123" i="129"/>
  <c r="AJ123" i="129" s="1"/>
  <c r="AK123" i="129" s="1"/>
  <c r="AI122" i="129"/>
  <c r="T119" i="129"/>
  <c r="C119" i="129"/>
  <c r="AI95" i="129"/>
  <c r="AK95" i="129" s="1"/>
  <c r="AI94" i="129"/>
  <c r="AK94" i="129" s="1"/>
  <c r="AI93" i="129"/>
  <c r="AK93" i="129" s="1"/>
  <c r="AI92" i="129"/>
  <c r="AK92" i="129" s="1"/>
  <c r="AI91" i="129"/>
  <c r="AK91" i="129" s="1"/>
  <c r="AI89" i="129"/>
  <c r="AK89" i="129" s="1"/>
  <c r="AK96" i="129" s="1"/>
  <c r="AI105" i="129"/>
  <c r="AJ105" i="129" s="1"/>
  <c r="AK105" i="129" s="1"/>
  <c r="AI104" i="129"/>
  <c r="AJ104" i="129" s="1"/>
  <c r="AK104" i="129" s="1"/>
  <c r="AI102" i="129"/>
  <c r="AJ102" i="129" s="1"/>
  <c r="AI115" i="129"/>
  <c r="AJ115" i="129" s="1"/>
  <c r="AK115" i="129" s="1"/>
  <c r="AI114" i="129"/>
  <c r="AJ114" i="129" s="1"/>
  <c r="AK114" i="129" s="1"/>
  <c r="AI113" i="129"/>
  <c r="AJ113" i="129" s="1"/>
  <c r="AK113" i="129" s="1"/>
  <c r="AI112" i="129"/>
  <c r="AJ112" i="129" s="1"/>
  <c r="T109" i="129"/>
  <c r="C109" i="129"/>
  <c r="AI103" i="129"/>
  <c r="AJ103" i="129" s="1"/>
  <c r="AK103" i="129" s="1"/>
  <c r="T99" i="129"/>
  <c r="C99" i="129"/>
  <c r="AI90" i="129"/>
  <c r="AK90" i="129" s="1"/>
  <c r="AI98" i="129"/>
  <c r="AJ98" i="129" s="1"/>
  <c r="AK98" i="129" s="1"/>
  <c r="AI97" i="129"/>
  <c r="AJ97" i="129" s="1"/>
  <c r="AK97" i="129" s="1"/>
  <c r="T86" i="129"/>
  <c r="C86" i="129"/>
  <c r="AI70" i="129"/>
  <c r="AK70" i="129" s="1"/>
  <c r="AI71" i="129"/>
  <c r="AK71" i="129" s="1"/>
  <c r="AI72" i="129"/>
  <c r="AK72" i="129" s="1"/>
  <c r="AI73" i="129"/>
  <c r="AK73" i="129" s="1"/>
  <c r="AI74" i="129"/>
  <c r="AK74" i="129" s="1"/>
  <c r="AI75" i="129"/>
  <c r="AK75" i="129" s="1"/>
  <c r="AI76" i="129"/>
  <c r="AK76" i="129" s="1"/>
  <c r="AI77" i="129"/>
  <c r="AK77" i="129" s="1"/>
  <c r="AI78" i="129"/>
  <c r="AK78" i="129" s="1"/>
  <c r="AI79" i="129"/>
  <c r="AK79" i="129" s="1"/>
  <c r="AI80" i="129"/>
  <c r="AK80" i="129" s="1"/>
  <c r="AI81" i="129"/>
  <c r="AK81" i="129" s="1"/>
  <c r="AI82" i="129"/>
  <c r="AK82" i="129" s="1"/>
  <c r="AI69" i="129"/>
  <c r="AK69" i="129" s="1"/>
  <c r="AI68" i="129"/>
  <c r="AK68" i="129" s="1"/>
  <c r="AI67" i="129"/>
  <c r="AK67" i="129" s="1"/>
  <c r="AI66" i="129"/>
  <c r="AK66" i="129" s="1"/>
  <c r="AI65" i="129"/>
  <c r="AK65" i="129" s="1"/>
  <c r="AI64" i="129"/>
  <c r="AK64" i="129" s="1"/>
  <c r="T61" i="129"/>
  <c r="C61" i="129"/>
  <c r="AI53" i="129"/>
  <c r="AK53" i="129" s="1"/>
  <c r="AI54" i="129"/>
  <c r="AK54" i="129" s="1"/>
  <c r="AI55" i="129"/>
  <c r="AK55" i="129" s="1"/>
  <c r="AI56" i="129"/>
  <c r="AK56" i="129" s="1"/>
  <c r="AI57" i="129"/>
  <c r="AK57" i="129" s="1"/>
  <c r="AI52" i="129"/>
  <c r="AK52" i="129" s="1"/>
  <c r="T49" i="129"/>
  <c r="C49" i="129"/>
  <c r="AI42" i="129"/>
  <c r="AK42" i="129" s="1"/>
  <c r="AI43" i="129"/>
  <c r="AK43" i="129" s="1"/>
  <c r="AI44" i="129"/>
  <c r="AK44" i="129" s="1"/>
  <c r="AI45" i="129"/>
  <c r="AK45" i="129" s="1"/>
  <c r="T39" i="129"/>
  <c r="C39" i="129"/>
  <c r="AI35" i="129"/>
  <c r="AK35" i="129" s="1"/>
  <c r="AI34" i="129"/>
  <c r="AK34" i="129" s="1"/>
  <c r="AI33" i="129"/>
  <c r="AK33" i="129" s="1"/>
  <c r="AI32" i="129"/>
  <c r="AK32" i="129" s="1"/>
  <c r="AI31" i="129"/>
  <c r="AK31" i="129" s="1"/>
  <c r="T28" i="129"/>
  <c r="C28" i="129"/>
  <c r="AI24" i="129"/>
  <c r="AK24" i="129" s="1"/>
  <c r="AI23" i="129"/>
  <c r="AK23" i="129" s="1"/>
  <c r="AI22" i="129"/>
  <c r="AK22" i="129" s="1"/>
  <c r="AI21" i="129"/>
  <c r="AK21" i="129" s="1"/>
  <c r="AI20" i="129"/>
  <c r="AK20" i="129" s="1"/>
  <c r="T17" i="129"/>
  <c r="C17" i="129"/>
  <c r="AI13" i="129"/>
  <c r="AK13" i="129" s="1"/>
  <c r="AI12" i="129"/>
  <c r="AK12" i="129" s="1"/>
  <c r="AI11" i="129"/>
  <c r="AK11" i="129" s="1"/>
  <c r="AI10" i="129"/>
  <c r="AK10" i="129" s="1"/>
  <c r="AI9" i="129"/>
  <c r="AK9" i="129" s="1"/>
  <c r="AI8" i="129"/>
  <c r="AK8" i="129" s="1"/>
  <c r="AI7" i="129"/>
  <c r="AK7" i="129" s="1"/>
  <c r="AK6" i="129"/>
  <c r="T3" i="129"/>
  <c r="C3" i="129"/>
  <c r="AK58" i="129" l="1"/>
  <c r="AK36" i="129"/>
  <c r="AK14" i="129"/>
  <c r="AK83" i="129"/>
  <c r="AK112" i="129"/>
  <c r="AK116" i="129" s="1"/>
  <c r="AJ116" i="129"/>
  <c r="AK25" i="129"/>
  <c r="AK102" i="129"/>
  <c r="AK106" i="129" s="1"/>
  <c r="AJ106" i="129"/>
  <c r="AK46" i="129"/>
  <c r="AI129" i="129"/>
  <c r="AJ122" i="129"/>
  <c r="AI96" i="129"/>
  <c r="AI46" i="129"/>
  <c r="AI36" i="129"/>
  <c r="AI58" i="129"/>
  <c r="AI25" i="129"/>
  <c r="AI83" i="129"/>
  <c r="AI106" i="129"/>
  <c r="AI14" i="129"/>
  <c r="AI116" i="129"/>
  <c r="AK254" i="129" l="1"/>
  <c r="AJ129" i="129"/>
  <c r="AJ254" i="129" s="1"/>
  <c r="AK122" i="129"/>
  <c r="AK129" i="129" s="1"/>
  <c r="AI254" i="129"/>
  <c r="BR131" i="136" l="1"/>
  <c r="BR132" i="136" s="1"/>
  <c r="BS131" i="136"/>
  <c r="BS132" i="136" s="1"/>
  <c r="BT131" i="136"/>
  <c r="BQ131" i="136"/>
  <c r="BQ132" i="136" s="1"/>
  <c r="AP50" i="136"/>
  <c r="BA50" i="136"/>
  <c r="BL50" i="136"/>
  <c r="BN50" i="136"/>
  <c r="BP131" i="136"/>
  <c r="BP132" i="136" s="1"/>
  <c r="BP50" i="136"/>
  <c r="BT132" i="136" l="1"/>
  <c r="BI48" i="136" l="1"/>
  <c r="BG48" i="136"/>
  <c r="BE48" i="136"/>
  <c r="BJ48" i="136"/>
  <c r="BC48" i="136"/>
  <c r="AU10" i="136"/>
  <c r="BR48" i="136"/>
  <c r="BR50" i="136"/>
  <c r="BS48" i="136"/>
  <c r="BS50" i="136"/>
  <c r="BQ50" i="136"/>
  <c r="BQ48" i="136"/>
  <c r="BT50" i="136"/>
  <c r="BT48" i="136"/>
  <c r="AW10"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tc={018951AA-A326-4B31-8D8D-73209CA4DF2F}</author>
    <author>MFJ LAILA</author>
    <author>tc={F84B7A41-0A4D-4115-AF4B-EA8E001D5CC5}</author>
    <author>tc={71117613-F7D5-40D9-9E20-8C173D3C0D47}</author>
    <author>MFJ RM 2</author>
    <author>tc={6D7EC220-0FDB-4EB4-94A1-8F0CBCD5EAF8}</author>
    <author>tc={911D54B0-8B92-4B77-A104-1EB88D6AC4E4}</author>
    <author>tc={19D07F30-994F-41BC-B8AE-88725FFCFCAF}</author>
    <author>tc={386F70F6-7FA8-4776-8538-3024560ADAB5}</author>
    <author>tc={1305726A-5B9A-461F-B9D1-47521ACE582A}</author>
    <author>tc={A8054A36-E475-4937-94EC-7B69AFED3F1B}</author>
    <author>tc={29A1ADD8-CF4A-47BA-A22C-25053FB72E2A}</author>
    <author>tc={4E79527D-48CE-45CD-B057-F6B2806323E3}</author>
    <author>tc={00E917C6-704F-4743-923A-E3AFE7EF3109}</author>
    <author>tc={97825E3B-0C94-4908-B334-C75B0324E98D}</author>
    <author>tc={8848AE02-8173-427E-91C7-502150D11197}</author>
    <author>tc={6B1C6650-8F4C-4189-9CE1-427BF02CAE31}</author>
  </authors>
  <commentList>
    <comment ref="K58" authorId="0" shapeId="0" xr:uid="{45D1193E-EDCE-40DF-932F-35C37A3BA047}">
      <text>
        <r>
          <rPr>
            <b/>
            <sz val="9"/>
            <color indexed="81"/>
            <rFont val="Tahoma"/>
            <family val="2"/>
          </rPr>
          <t>MFJ Donia:</t>
        </r>
        <r>
          <rPr>
            <sz val="9"/>
            <color indexed="81"/>
            <rFont val="Tahoma"/>
            <family val="2"/>
          </rPr>
          <t xml:space="preserve">
old 40 seats</t>
        </r>
      </text>
    </comment>
    <comment ref="J78" authorId="1" shapeId="0" xr:uid="{158D56AF-211B-4B64-B90D-F0ADE5002E42}">
      <text>
        <r>
          <rPr>
            <b/>
            <sz val="9"/>
            <color indexed="81"/>
            <rFont val="Tahoma"/>
            <family val="2"/>
          </rPr>
          <t>MFJ AILYN:</t>
        </r>
        <r>
          <rPr>
            <sz val="9"/>
            <color indexed="81"/>
            <rFont val="Tahoma"/>
            <family val="2"/>
          </rPr>
          <t xml:space="preserve">
Ciro confirmed to D7 dated 16JAN25</t>
        </r>
      </text>
    </comment>
    <comment ref="K84" authorId="1" shapeId="0" xr:uid="{A47D48F1-F041-48AD-8054-B6966E08ED71}">
      <text>
        <r>
          <rPr>
            <b/>
            <sz val="9"/>
            <color indexed="81"/>
            <rFont val="Tahoma"/>
            <family val="2"/>
          </rPr>
          <t>MFJ AILYN:</t>
        </r>
        <r>
          <rPr>
            <sz val="9"/>
            <color indexed="81"/>
            <rFont val="Tahoma"/>
            <family val="2"/>
          </rPr>
          <t xml:space="preserve">
adjusted from 24 to 20</t>
        </r>
      </text>
    </comment>
    <comment ref="M100" authorId="2" shapeId="0" xr:uid="{018951AA-A326-4B31-8D8D-73209CA4DF2F}">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M168" authorId="0" shapeId="0" xr:uid="{7CBE44F9-FB01-4F0A-82BF-24792B26C7EA}">
      <text>
        <r>
          <rPr>
            <b/>
            <sz val="9"/>
            <color indexed="81"/>
            <rFont val="Tahoma"/>
            <family val="2"/>
          </rPr>
          <t>MFJ Donia:</t>
        </r>
        <r>
          <rPr>
            <sz val="9"/>
            <color indexed="81"/>
            <rFont val="Tahoma"/>
            <family val="2"/>
          </rPr>
          <t xml:space="preserve">
old fare 295</t>
        </r>
      </text>
    </comment>
    <comment ref="M169" authorId="0" shapeId="0" xr:uid="{955CB418-82F4-4C9D-B8F4-8B754CD3C9F1}">
      <text>
        <r>
          <rPr>
            <b/>
            <sz val="9"/>
            <color indexed="81"/>
            <rFont val="Tahoma"/>
            <family val="2"/>
          </rPr>
          <t>MFJ Donia:</t>
        </r>
        <r>
          <rPr>
            <sz val="9"/>
            <color indexed="81"/>
            <rFont val="Tahoma"/>
            <family val="2"/>
          </rPr>
          <t xml:space="preserve">
old fare 295</t>
        </r>
      </text>
    </comment>
    <comment ref="M170" authorId="0" shapeId="0" xr:uid="{E348D4C4-1330-47CA-82C9-20F5C3485230}">
      <text>
        <r>
          <rPr>
            <b/>
            <sz val="9"/>
            <color indexed="81"/>
            <rFont val="Tahoma"/>
            <family val="2"/>
          </rPr>
          <t>MFJ Donia:</t>
        </r>
        <r>
          <rPr>
            <sz val="9"/>
            <color indexed="81"/>
            <rFont val="Tahoma"/>
            <family val="2"/>
          </rPr>
          <t xml:space="preserve">
old fare 290</t>
        </r>
      </text>
    </comment>
    <comment ref="M172" authorId="0" shapeId="0" xr:uid="{EC85B265-71DD-4355-9269-1B0EB367DF1B}">
      <text>
        <r>
          <rPr>
            <b/>
            <sz val="9"/>
            <color indexed="81"/>
            <rFont val="Tahoma"/>
            <family val="2"/>
          </rPr>
          <t>MFJ Donia:</t>
        </r>
        <r>
          <rPr>
            <sz val="9"/>
            <color indexed="81"/>
            <rFont val="Tahoma"/>
            <family val="2"/>
          </rPr>
          <t xml:space="preserve">
old fare 270</t>
        </r>
      </text>
    </comment>
    <comment ref="E175" authorId="3" shapeId="0" xr:uid="{95D6DB5E-5081-4DC4-997A-C4C6CAFEBA92}">
      <text>
        <r>
          <rPr>
            <b/>
            <sz val="9"/>
            <color indexed="81"/>
            <rFont val="Tahoma"/>
            <family val="2"/>
          </rPr>
          <t>MFJ LAILA:</t>
        </r>
        <r>
          <rPr>
            <sz val="9"/>
            <color indexed="81"/>
            <rFont val="Tahoma"/>
            <family val="2"/>
          </rPr>
          <t xml:space="preserve">
should be 325 per pax recorder 312
</t>
        </r>
      </text>
    </comment>
    <comment ref="M339" authorId="0" shapeId="0" xr:uid="{81F291B2-08F6-4C2C-8378-6EDBBF772890}">
      <text>
        <r>
          <rPr>
            <b/>
            <sz val="9"/>
            <color indexed="81"/>
            <rFont val="Tahoma"/>
            <family val="2"/>
          </rPr>
          <t>MFJ Donia:</t>
        </r>
        <r>
          <rPr>
            <sz val="9"/>
            <color indexed="81"/>
            <rFont val="Tahoma"/>
            <family val="2"/>
          </rPr>
          <t xml:space="preserve">
old fare 275</t>
        </r>
      </text>
    </comment>
    <comment ref="M341" authorId="0" shapeId="0" xr:uid="{B8DAD961-5B08-420E-9368-2B97B1C66A6B}">
      <text>
        <r>
          <rPr>
            <b/>
            <sz val="9"/>
            <color indexed="81"/>
            <rFont val="Tahoma"/>
            <family val="2"/>
          </rPr>
          <t>MFJ Donia:</t>
        </r>
        <r>
          <rPr>
            <sz val="9"/>
            <color indexed="81"/>
            <rFont val="Tahoma"/>
            <family val="2"/>
          </rPr>
          <t xml:space="preserve">
OLD FARE :260
</t>
        </r>
      </text>
    </comment>
    <comment ref="L342" authorId="0" shapeId="0" xr:uid="{019B3AE0-A62F-40EA-B6C8-D528FD0CFF76}">
      <text>
        <r>
          <rPr>
            <b/>
            <sz val="9"/>
            <color indexed="81"/>
            <rFont val="Tahoma"/>
            <family val="2"/>
          </rPr>
          <t>MFJ Donia:</t>
        </r>
        <r>
          <rPr>
            <sz val="9"/>
            <color indexed="81"/>
            <rFont val="Tahoma"/>
            <family val="2"/>
          </rPr>
          <t xml:space="preserve">
OLD SEATS IS 40 </t>
        </r>
      </text>
    </comment>
    <comment ref="B394" authorId="0" shapeId="0" xr:uid="{C7103E04-28BC-4FDE-90F0-31CA7848E55E}">
      <text>
        <r>
          <rPr>
            <b/>
            <sz val="9"/>
            <color indexed="81"/>
            <rFont val="Tahoma"/>
            <family val="2"/>
          </rPr>
          <t>MFJ Donia:</t>
        </r>
        <r>
          <rPr>
            <sz val="9"/>
            <color indexed="81"/>
            <rFont val="Tahoma"/>
            <family val="2"/>
          </rPr>
          <t xml:space="preserve">
previously ssh-mxp 22/aug
</t>
        </r>
      </text>
    </comment>
    <comment ref="L395" authorId="0" shapeId="0" xr:uid="{77184CD6-A4EF-4E2F-A684-BC14B088B1CE}">
      <text>
        <r>
          <rPr>
            <b/>
            <sz val="9"/>
            <color indexed="81"/>
            <rFont val="Tahoma"/>
            <family val="2"/>
          </rPr>
          <t>MFJ Donia:</t>
        </r>
        <r>
          <rPr>
            <sz val="9"/>
            <color indexed="81"/>
            <rFont val="Tahoma"/>
            <family val="2"/>
          </rPr>
          <t xml:space="preserve">
old 20 seats
</t>
        </r>
      </text>
    </comment>
    <comment ref="M424" authorId="0" shapeId="0" xr:uid="{B340B2A2-4F89-459D-A474-4CE539D00810}">
      <text>
        <r>
          <rPr>
            <b/>
            <sz val="9"/>
            <color indexed="81"/>
            <rFont val="Tahoma"/>
            <family val="2"/>
          </rPr>
          <t>MFJ Donia:</t>
        </r>
        <r>
          <rPr>
            <sz val="9"/>
            <color indexed="81"/>
            <rFont val="Tahoma"/>
            <family val="2"/>
          </rPr>
          <t xml:space="preserve">
old fare 275</t>
        </r>
      </text>
    </comment>
    <comment ref="E554" authorId="0" shapeId="0" xr:uid="{5096B064-2A36-4D93-BB11-DF1E1FA47DD8}">
      <text>
        <r>
          <rPr>
            <b/>
            <sz val="9"/>
            <color indexed="81"/>
            <rFont val="Tahoma"/>
            <family val="2"/>
          </rPr>
          <t>MFJ Donia:</t>
        </r>
        <r>
          <rPr>
            <sz val="9"/>
            <color indexed="81"/>
            <rFont val="Tahoma"/>
            <family val="2"/>
          </rPr>
          <t xml:space="preserve">
rerouted from SSH-BRI into SSH-VRN</t>
        </r>
      </text>
    </comment>
    <comment ref="E556" authorId="0" shapeId="0" xr:uid="{3F769976-B29F-4D99-8D27-AC5EC80C227D}">
      <text>
        <r>
          <rPr>
            <b/>
            <sz val="9"/>
            <color indexed="81"/>
            <rFont val="Tahoma"/>
            <family val="2"/>
          </rPr>
          <t>MFJ Donia:</t>
        </r>
        <r>
          <rPr>
            <sz val="9"/>
            <color indexed="81"/>
            <rFont val="Tahoma"/>
            <family val="2"/>
          </rPr>
          <t xml:space="preserve">
rerouted from SSH-BRI into SSH-VRN</t>
        </r>
      </text>
    </comment>
    <comment ref="Q652" authorId="4" shapeId="0" xr:uid="{F84B7A41-0A4D-4115-AF4B-EA8E001D5CC5}">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53" authorId="5" shapeId="0" xr:uid="{71117613-F7D5-40D9-9E20-8C173D3C0D47}">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31" authorId="0" shapeId="0" xr:uid="{B23797FD-D7C3-4CC4-8866-AD3EAC2E6C37}">
      <text>
        <r>
          <rPr>
            <b/>
            <sz val="9"/>
            <color indexed="81"/>
            <rFont val="Tahoma"/>
            <family val="2"/>
          </rPr>
          <t>MFJ Donia:</t>
        </r>
        <r>
          <rPr>
            <sz val="9"/>
            <color indexed="81"/>
            <rFont val="Tahoma"/>
            <family val="2"/>
          </rPr>
          <t xml:space="preserve">
REPROTECTED TO NEOS</t>
        </r>
      </text>
    </comment>
    <comment ref="B738" authorId="0" shapeId="0" xr:uid="{F4B55F15-7873-4CEB-9F34-7560ECC0F860}">
      <text>
        <r>
          <rPr>
            <b/>
            <sz val="9"/>
            <color indexed="81"/>
            <rFont val="Tahoma"/>
            <family val="2"/>
          </rPr>
          <t>MFJ Donia:</t>
        </r>
        <r>
          <rPr>
            <sz val="9"/>
            <color indexed="81"/>
            <rFont val="Tahoma"/>
            <family val="2"/>
          </rPr>
          <t xml:space="preserve">
Paid
</t>
        </r>
      </text>
    </comment>
    <comment ref="K742" authorId="0" shapeId="0" xr:uid="{DDE3B6BA-791F-4E24-A820-BE520C376E80}">
      <text>
        <r>
          <rPr>
            <b/>
            <sz val="9"/>
            <color indexed="81"/>
            <rFont val="Tahoma"/>
            <family val="2"/>
          </rPr>
          <t>MFJ Donia:</t>
        </r>
        <r>
          <rPr>
            <sz val="9"/>
            <color indexed="81"/>
            <rFont val="Tahoma"/>
            <family val="2"/>
          </rPr>
          <t xml:space="preserve">
old is 20 seats booked</t>
        </r>
      </text>
    </comment>
    <comment ref="H801" authorId="0" shapeId="0" xr:uid="{76BD7A81-3094-4701-86C9-97483E68375C}">
      <text>
        <r>
          <rPr>
            <b/>
            <sz val="9"/>
            <color indexed="81"/>
            <rFont val="Tahoma"/>
            <family val="2"/>
          </rPr>
          <t>MFJ Donia:</t>
        </r>
        <r>
          <rPr>
            <sz val="9"/>
            <color indexed="81"/>
            <rFont val="Tahoma"/>
            <family val="2"/>
          </rPr>
          <t xml:space="preserve">
previous flight is UJ5126/5125
</t>
        </r>
      </text>
    </comment>
    <comment ref="A809" authorId="0" shapeId="0" xr:uid="{021B4011-3188-4F6D-BB98-67B7E7C978C4}">
      <text>
        <r>
          <rPr>
            <b/>
            <sz val="9"/>
            <color indexed="81"/>
            <rFont val="Tahoma"/>
            <family val="2"/>
          </rPr>
          <t>MFJ Donia:</t>
        </r>
        <r>
          <rPr>
            <sz val="9"/>
            <color indexed="81"/>
            <rFont val="Tahoma"/>
            <family val="2"/>
          </rPr>
          <t xml:space="preserve">
amendment contract</t>
        </r>
      </text>
    </comment>
    <comment ref="H825" authorId="0" shapeId="0" xr:uid="{54E9A9A5-5BDB-4E45-8FF2-E7B5D64BD454}">
      <text>
        <r>
          <rPr>
            <b/>
            <sz val="9"/>
            <color indexed="81"/>
            <rFont val="Tahoma"/>
            <family val="2"/>
          </rPr>
          <t>MFJ Donia:</t>
        </r>
        <r>
          <rPr>
            <sz val="9"/>
            <color indexed="81"/>
            <rFont val="Tahoma"/>
            <family val="2"/>
          </rPr>
          <t xml:space="preserve">
previous flight is UJ5126/5125
</t>
        </r>
      </text>
    </comment>
    <comment ref="H847" authorId="0" shapeId="0" xr:uid="{3D554FBF-3225-4C60-A25E-C84D19D82773}">
      <text>
        <r>
          <rPr>
            <b/>
            <sz val="9"/>
            <color indexed="81"/>
            <rFont val="Tahoma"/>
            <family val="2"/>
          </rPr>
          <t>MFJ Donia:</t>
        </r>
        <r>
          <rPr>
            <sz val="9"/>
            <color indexed="81"/>
            <rFont val="Tahoma"/>
            <family val="2"/>
          </rPr>
          <t xml:space="preserve">
OLD FLT UJ1123/1124</t>
        </r>
      </text>
    </comment>
    <comment ref="L900" authorId="0" shapeId="0" xr:uid="{DCB1B536-8A65-4E3A-82C0-EA69A833C38F}">
      <text>
        <r>
          <rPr>
            <b/>
            <sz val="9"/>
            <color indexed="81"/>
            <rFont val="Tahoma"/>
            <family val="2"/>
          </rPr>
          <t>MFJ Donia:</t>
        </r>
        <r>
          <rPr>
            <sz val="9"/>
            <color indexed="81"/>
            <rFont val="Tahoma"/>
            <family val="2"/>
          </rPr>
          <t xml:space="preserve">
Old 20 seats</t>
        </r>
      </text>
    </comment>
    <comment ref="A923" authorId="0" shapeId="0" xr:uid="{99766AE9-A5B2-4210-8511-3344E7246839}">
      <text>
        <r>
          <rPr>
            <b/>
            <sz val="9"/>
            <color indexed="81"/>
            <rFont val="Tahoma"/>
            <family val="2"/>
          </rPr>
          <t>MFJ Donia:</t>
        </r>
        <r>
          <rPr>
            <sz val="9"/>
            <color indexed="81"/>
            <rFont val="Tahoma"/>
            <family val="2"/>
          </rPr>
          <t xml:space="preserve">
original booking 06 march</t>
        </r>
      </text>
    </comment>
    <comment ref="A924" authorId="0" shapeId="0" xr:uid="{55C925D9-397F-4FDA-9261-03CB5D2D76B7}">
      <text>
        <r>
          <rPr>
            <b/>
            <sz val="9"/>
            <color indexed="81"/>
            <rFont val="Tahoma"/>
            <family val="2"/>
          </rPr>
          <t>MFJ Donia:</t>
        </r>
        <r>
          <rPr>
            <sz val="9"/>
            <color indexed="81"/>
            <rFont val="Tahoma"/>
            <family val="2"/>
          </rPr>
          <t xml:space="preserve">
original booking 06 march</t>
        </r>
      </text>
    </comment>
    <comment ref="A925" authorId="0" shapeId="0" xr:uid="{A421B2EF-BDBA-4A7B-AEF8-4827504F40BA}">
      <text>
        <r>
          <rPr>
            <b/>
            <sz val="9"/>
            <color indexed="81"/>
            <rFont val="Tahoma"/>
            <family val="2"/>
          </rPr>
          <t>MFJ Donia:</t>
        </r>
        <r>
          <rPr>
            <sz val="9"/>
            <color indexed="81"/>
            <rFont val="Tahoma"/>
            <family val="2"/>
          </rPr>
          <t xml:space="preserve">
original booking 06 march</t>
        </r>
      </text>
    </comment>
    <comment ref="A926" authorId="0" shapeId="0" xr:uid="{617DB803-E55B-4C4B-A5F8-053B3F696B77}">
      <text>
        <r>
          <rPr>
            <b/>
            <sz val="9"/>
            <color indexed="81"/>
            <rFont val="Tahoma"/>
            <family val="2"/>
          </rPr>
          <t>MFJ Donia:</t>
        </r>
        <r>
          <rPr>
            <sz val="9"/>
            <color indexed="81"/>
            <rFont val="Tahoma"/>
            <family val="2"/>
          </rPr>
          <t xml:space="preserve">
original booking 06 march</t>
        </r>
      </text>
    </comment>
    <comment ref="A927" authorId="0" shapeId="0" xr:uid="{D3AEF59A-9048-40AE-A2AC-5DBFC7CCE274}">
      <text>
        <r>
          <rPr>
            <b/>
            <sz val="9"/>
            <color indexed="81"/>
            <rFont val="Tahoma"/>
            <family val="2"/>
          </rPr>
          <t>MFJ Donia:</t>
        </r>
        <r>
          <rPr>
            <sz val="9"/>
            <color indexed="81"/>
            <rFont val="Tahoma"/>
            <family val="2"/>
          </rPr>
          <t xml:space="preserve">
original booking 06 march</t>
        </r>
      </text>
    </comment>
    <comment ref="A928" authorId="0" shapeId="0" xr:uid="{59FDE2C4-82CE-41FB-913E-363976ABE6DF}">
      <text>
        <r>
          <rPr>
            <b/>
            <sz val="9"/>
            <color indexed="81"/>
            <rFont val="Tahoma"/>
            <family val="2"/>
          </rPr>
          <t>MFJ Donia:</t>
        </r>
        <r>
          <rPr>
            <sz val="9"/>
            <color indexed="81"/>
            <rFont val="Tahoma"/>
            <family val="2"/>
          </rPr>
          <t xml:space="preserve">
original booking 06 march</t>
        </r>
      </text>
    </comment>
    <comment ref="A929" authorId="0" shapeId="0" xr:uid="{E73EFAAD-5A62-4EF0-B992-AF3BD39C9153}">
      <text>
        <r>
          <rPr>
            <b/>
            <sz val="9"/>
            <color indexed="81"/>
            <rFont val="Tahoma"/>
            <family val="2"/>
          </rPr>
          <t>MFJ Donia:</t>
        </r>
        <r>
          <rPr>
            <sz val="9"/>
            <color indexed="81"/>
            <rFont val="Tahoma"/>
            <family val="2"/>
          </rPr>
          <t xml:space="preserve">
original booking 06 march</t>
        </r>
      </text>
    </comment>
    <comment ref="A930" authorId="0" shapeId="0" xr:uid="{D2D7571E-E184-4C66-B579-6A49D5F5B95E}">
      <text>
        <r>
          <rPr>
            <b/>
            <sz val="9"/>
            <color indexed="81"/>
            <rFont val="Tahoma"/>
            <family val="2"/>
          </rPr>
          <t>MFJ Donia:</t>
        </r>
        <r>
          <rPr>
            <sz val="9"/>
            <color indexed="81"/>
            <rFont val="Tahoma"/>
            <family val="2"/>
          </rPr>
          <t xml:space="preserve">
original booking 06 march</t>
        </r>
      </text>
    </comment>
    <comment ref="A931" authorId="0" shapeId="0" xr:uid="{B29F97F0-A1AE-45F4-9DA0-293CE27585F4}">
      <text>
        <r>
          <rPr>
            <b/>
            <sz val="9"/>
            <color indexed="81"/>
            <rFont val="Tahoma"/>
            <family val="2"/>
          </rPr>
          <t>MFJ Donia:</t>
        </r>
        <r>
          <rPr>
            <sz val="9"/>
            <color indexed="81"/>
            <rFont val="Tahoma"/>
            <family val="2"/>
          </rPr>
          <t xml:space="preserve">
original booking 06 march</t>
        </r>
      </text>
    </comment>
    <comment ref="A932" authorId="0" shapeId="0" xr:uid="{8C6A0E81-4F94-449C-B883-D78943850AB0}">
      <text>
        <r>
          <rPr>
            <b/>
            <sz val="9"/>
            <color indexed="81"/>
            <rFont val="Tahoma"/>
            <family val="2"/>
          </rPr>
          <t>MFJ Donia:</t>
        </r>
        <r>
          <rPr>
            <sz val="9"/>
            <color indexed="81"/>
            <rFont val="Tahoma"/>
            <family val="2"/>
          </rPr>
          <t xml:space="preserve">
original booking 06 march</t>
        </r>
      </text>
    </comment>
    <comment ref="K932" authorId="0" shapeId="0" xr:uid="{3BE85CEC-D505-4057-9D8F-00921690E6E7}">
      <text>
        <r>
          <rPr>
            <b/>
            <sz val="9"/>
            <color indexed="81"/>
            <rFont val="Tahoma"/>
            <family val="2"/>
          </rPr>
          <t>MFJ Donia:</t>
        </r>
        <r>
          <rPr>
            <sz val="9"/>
            <color indexed="81"/>
            <rFont val="Tahoma"/>
            <family val="2"/>
          </rPr>
          <t xml:space="preserve">
reduce from 20 seats to 18</t>
        </r>
      </text>
    </comment>
    <comment ref="A933" authorId="0" shapeId="0" xr:uid="{1492FD79-A86A-40E9-9662-7C931683FD08}">
      <text>
        <r>
          <rPr>
            <b/>
            <sz val="9"/>
            <color indexed="81"/>
            <rFont val="Tahoma"/>
            <family val="2"/>
          </rPr>
          <t>MFJ Donia:</t>
        </r>
        <r>
          <rPr>
            <sz val="9"/>
            <color indexed="81"/>
            <rFont val="Tahoma"/>
            <family val="2"/>
          </rPr>
          <t xml:space="preserve">
original booking 06 march</t>
        </r>
      </text>
    </comment>
    <comment ref="A934" authorId="0" shapeId="0" xr:uid="{7B36AA33-1651-4620-9917-A15D5011F96C}">
      <text>
        <r>
          <rPr>
            <b/>
            <sz val="9"/>
            <color indexed="81"/>
            <rFont val="Tahoma"/>
            <family val="2"/>
          </rPr>
          <t>MFJ Donia:</t>
        </r>
        <r>
          <rPr>
            <sz val="9"/>
            <color indexed="81"/>
            <rFont val="Tahoma"/>
            <family val="2"/>
          </rPr>
          <t xml:space="preserve">
original booking 06 march</t>
        </r>
      </text>
    </comment>
    <comment ref="A935" authorId="0" shapeId="0" xr:uid="{EA3FFB8C-D248-4362-9F55-721B15BF4CF5}">
      <text>
        <r>
          <rPr>
            <b/>
            <sz val="9"/>
            <color indexed="81"/>
            <rFont val="Tahoma"/>
            <family val="2"/>
          </rPr>
          <t>MFJ Donia:</t>
        </r>
        <r>
          <rPr>
            <sz val="9"/>
            <color indexed="81"/>
            <rFont val="Tahoma"/>
            <family val="2"/>
          </rPr>
          <t xml:space="preserve">
original booking 06 march</t>
        </r>
      </text>
    </comment>
    <comment ref="A936" authorId="0" shapeId="0" xr:uid="{D7C5DD8B-3E6C-49B0-AE3E-C4AB07196C83}">
      <text>
        <r>
          <rPr>
            <b/>
            <sz val="9"/>
            <color indexed="81"/>
            <rFont val="Tahoma"/>
            <family val="2"/>
          </rPr>
          <t>MFJ Donia:</t>
        </r>
        <r>
          <rPr>
            <sz val="9"/>
            <color indexed="81"/>
            <rFont val="Tahoma"/>
            <family val="2"/>
          </rPr>
          <t xml:space="preserve">
original booking 06 march</t>
        </r>
      </text>
    </comment>
    <comment ref="A937" authorId="0" shapeId="0" xr:uid="{542E6804-5F20-4EDC-97BD-FA4718AAFDF0}">
      <text>
        <r>
          <rPr>
            <b/>
            <sz val="9"/>
            <color indexed="81"/>
            <rFont val="Tahoma"/>
            <family val="2"/>
          </rPr>
          <t>MFJ Donia:</t>
        </r>
        <r>
          <rPr>
            <sz val="9"/>
            <color indexed="81"/>
            <rFont val="Tahoma"/>
            <family val="2"/>
          </rPr>
          <t xml:space="preserve">
original booking 06 march</t>
        </r>
      </text>
    </comment>
    <comment ref="A938" authorId="0" shapeId="0" xr:uid="{273817E3-B948-445C-8E2C-1407BFA67453}">
      <text>
        <r>
          <rPr>
            <b/>
            <sz val="9"/>
            <color indexed="81"/>
            <rFont val="Tahoma"/>
            <family val="2"/>
          </rPr>
          <t>MFJ Donia:</t>
        </r>
        <r>
          <rPr>
            <sz val="9"/>
            <color indexed="81"/>
            <rFont val="Tahoma"/>
            <family val="2"/>
          </rPr>
          <t xml:space="preserve">
original booking 06 march</t>
        </r>
      </text>
    </comment>
    <comment ref="A939" authorId="0" shapeId="0" xr:uid="{5E44B696-0B2D-4E62-8F5C-9253A7EB8648}">
      <text>
        <r>
          <rPr>
            <b/>
            <sz val="9"/>
            <color indexed="81"/>
            <rFont val="Tahoma"/>
            <family val="2"/>
          </rPr>
          <t>MFJ Donia:</t>
        </r>
        <r>
          <rPr>
            <sz val="9"/>
            <color indexed="81"/>
            <rFont val="Tahoma"/>
            <family val="2"/>
          </rPr>
          <t xml:space="preserve">
original booking 06 march</t>
        </r>
      </text>
    </comment>
    <comment ref="A940" authorId="0" shapeId="0" xr:uid="{6FBAC55F-1F3F-483F-BE22-0D0E719573B3}">
      <text>
        <r>
          <rPr>
            <b/>
            <sz val="9"/>
            <color indexed="81"/>
            <rFont val="Tahoma"/>
            <family val="2"/>
          </rPr>
          <t>MFJ Donia:</t>
        </r>
        <r>
          <rPr>
            <sz val="9"/>
            <color indexed="81"/>
            <rFont val="Tahoma"/>
            <family val="2"/>
          </rPr>
          <t xml:space="preserve">
original booking 06 march</t>
        </r>
      </text>
    </comment>
    <comment ref="A941" authorId="0" shapeId="0" xr:uid="{239AF7F2-EFCE-4405-AF66-18314C1435E6}">
      <text>
        <r>
          <rPr>
            <b/>
            <sz val="9"/>
            <color indexed="81"/>
            <rFont val="Tahoma"/>
            <family val="2"/>
          </rPr>
          <t>MFJ Donia:</t>
        </r>
        <r>
          <rPr>
            <sz val="9"/>
            <color indexed="81"/>
            <rFont val="Tahoma"/>
            <family val="2"/>
          </rPr>
          <t xml:space="preserve">
original booking 06 march</t>
        </r>
      </text>
    </comment>
    <comment ref="A942" authorId="0" shapeId="0" xr:uid="{454D36B5-34C1-4C66-B124-4C6DCF07E43E}">
      <text>
        <r>
          <rPr>
            <b/>
            <sz val="9"/>
            <color indexed="81"/>
            <rFont val="Tahoma"/>
            <family val="2"/>
          </rPr>
          <t>MFJ Donia:</t>
        </r>
        <r>
          <rPr>
            <sz val="9"/>
            <color indexed="81"/>
            <rFont val="Tahoma"/>
            <family val="2"/>
          </rPr>
          <t xml:space="preserve">
original booking 06 march</t>
        </r>
      </text>
    </comment>
    <comment ref="A943" authorId="0" shapeId="0" xr:uid="{F0D8CBDC-8ED3-485B-8507-D18A5AFAD11A}">
      <text>
        <r>
          <rPr>
            <b/>
            <sz val="9"/>
            <color indexed="81"/>
            <rFont val="Tahoma"/>
            <family val="2"/>
          </rPr>
          <t>MFJ Donia:</t>
        </r>
        <r>
          <rPr>
            <sz val="9"/>
            <color indexed="81"/>
            <rFont val="Tahoma"/>
            <family val="2"/>
          </rPr>
          <t xml:space="preserve">
original booking 06 march</t>
        </r>
      </text>
    </comment>
    <comment ref="A944" authorId="0" shapeId="0" xr:uid="{09C241A1-83BE-4370-A7C2-1C9370029920}">
      <text>
        <r>
          <rPr>
            <b/>
            <sz val="9"/>
            <color indexed="81"/>
            <rFont val="Tahoma"/>
            <family val="2"/>
          </rPr>
          <t>MFJ Donia:</t>
        </r>
        <r>
          <rPr>
            <sz val="9"/>
            <color indexed="81"/>
            <rFont val="Tahoma"/>
            <family val="2"/>
          </rPr>
          <t xml:space="preserve">
original booking 06 march</t>
        </r>
      </text>
    </comment>
    <comment ref="A945" authorId="0" shapeId="0" xr:uid="{2DD50419-BD9B-4ACC-B327-DAF6491657C7}">
      <text>
        <r>
          <rPr>
            <b/>
            <sz val="9"/>
            <color indexed="81"/>
            <rFont val="Tahoma"/>
            <family val="2"/>
          </rPr>
          <t>MFJ Donia:</t>
        </r>
        <r>
          <rPr>
            <sz val="9"/>
            <color indexed="81"/>
            <rFont val="Tahoma"/>
            <family val="2"/>
          </rPr>
          <t xml:space="preserve">
original booking 06 march</t>
        </r>
      </text>
    </comment>
    <comment ref="A946" authorId="0" shapeId="0" xr:uid="{58C976B8-B12B-4C5D-BDB6-B1E772AA0BE9}">
      <text>
        <r>
          <rPr>
            <b/>
            <sz val="9"/>
            <color indexed="81"/>
            <rFont val="Tahoma"/>
            <family val="2"/>
          </rPr>
          <t>MFJ Donia:</t>
        </r>
        <r>
          <rPr>
            <sz val="9"/>
            <color indexed="81"/>
            <rFont val="Tahoma"/>
            <family val="2"/>
          </rPr>
          <t xml:space="preserve">
original booking 06 march</t>
        </r>
      </text>
    </comment>
    <comment ref="K946" authorId="0" shapeId="0" xr:uid="{0125D92B-C5BC-4AE6-93B1-95C8A066D1EB}">
      <text>
        <r>
          <rPr>
            <b/>
            <sz val="9"/>
            <color indexed="81"/>
            <rFont val="Tahoma"/>
            <family val="2"/>
          </rPr>
          <t>MFJ Donia:</t>
        </r>
        <r>
          <rPr>
            <sz val="9"/>
            <color indexed="81"/>
            <rFont val="Tahoma"/>
            <family val="2"/>
          </rPr>
          <t xml:space="preserve">
reduce from 20 seats to 18</t>
        </r>
      </text>
    </comment>
    <comment ref="A947" authorId="0" shapeId="0" xr:uid="{49F79FAC-1D2E-43A0-B891-0CB47FCA3013}">
      <text>
        <r>
          <rPr>
            <b/>
            <sz val="9"/>
            <color indexed="81"/>
            <rFont val="Tahoma"/>
            <family val="2"/>
          </rPr>
          <t>MFJ Donia:</t>
        </r>
        <r>
          <rPr>
            <sz val="9"/>
            <color indexed="81"/>
            <rFont val="Tahoma"/>
            <family val="2"/>
          </rPr>
          <t xml:space="preserve">
original booking 06 march</t>
        </r>
      </text>
    </comment>
    <comment ref="A948" authorId="0" shapeId="0" xr:uid="{8C75E86E-B6B9-486B-8748-E10B6B7811F2}">
      <text>
        <r>
          <rPr>
            <b/>
            <sz val="9"/>
            <color indexed="81"/>
            <rFont val="Tahoma"/>
            <family val="2"/>
          </rPr>
          <t>MFJ Donia:</t>
        </r>
        <r>
          <rPr>
            <sz val="9"/>
            <color indexed="81"/>
            <rFont val="Tahoma"/>
            <family val="2"/>
          </rPr>
          <t xml:space="preserve">
original booking 06 march</t>
        </r>
      </text>
    </comment>
    <comment ref="A949" authorId="0" shapeId="0" xr:uid="{397A36F6-FA5B-419E-AF13-207512E492DE}">
      <text>
        <r>
          <rPr>
            <b/>
            <sz val="9"/>
            <color indexed="81"/>
            <rFont val="Tahoma"/>
            <family val="2"/>
          </rPr>
          <t>MFJ Donia:</t>
        </r>
        <r>
          <rPr>
            <sz val="9"/>
            <color indexed="81"/>
            <rFont val="Tahoma"/>
            <family val="2"/>
          </rPr>
          <t xml:space="preserve">
original booking 06 march</t>
        </r>
      </text>
    </comment>
    <comment ref="A950" authorId="0" shapeId="0" xr:uid="{8996ECEF-188F-49AE-B8E2-E66ACA8D007B}">
      <text>
        <r>
          <rPr>
            <b/>
            <sz val="9"/>
            <color indexed="81"/>
            <rFont val="Tahoma"/>
            <family val="2"/>
          </rPr>
          <t>MFJ Donia:</t>
        </r>
        <r>
          <rPr>
            <sz val="9"/>
            <color indexed="81"/>
            <rFont val="Tahoma"/>
            <family val="2"/>
          </rPr>
          <t xml:space="preserve">
original booking 06 march</t>
        </r>
      </text>
    </comment>
    <comment ref="H1096" authorId="0" shapeId="0" xr:uid="{27019E15-65FA-49AB-A26F-8479A387A86C}">
      <text>
        <r>
          <rPr>
            <b/>
            <sz val="9"/>
            <color indexed="81"/>
            <rFont val="Tahoma"/>
            <family val="2"/>
          </rPr>
          <t>MFJ Donia:</t>
        </r>
        <r>
          <rPr>
            <sz val="9"/>
            <color indexed="81"/>
            <rFont val="Tahoma"/>
            <family val="2"/>
          </rPr>
          <t xml:space="preserve">
OLD FLT:UJ1121
</t>
        </r>
      </text>
    </comment>
    <comment ref="H1102" authorId="0" shapeId="0" xr:uid="{0E4C6AB2-B150-4CE1-A8B9-CC862D472793}">
      <text>
        <r>
          <rPr>
            <b/>
            <sz val="9"/>
            <color indexed="81"/>
            <rFont val="Tahoma"/>
            <family val="2"/>
          </rPr>
          <t>MFJ Donia:</t>
        </r>
        <r>
          <rPr>
            <sz val="9"/>
            <color indexed="81"/>
            <rFont val="Tahoma"/>
            <family val="2"/>
          </rPr>
          <t xml:space="preserve">
OLD FLT:UJ1120</t>
        </r>
      </text>
    </comment>
    <comment ref="I1225" authorId="1" shapeId="0" xr:uid="{DB20B31A-BC3C-46A4-B42C-14EE29B300CA}">
      <text>
        <r>
          <rPr>
            <b/>
            <sz val="9"/>
            <color indexed="81"/>
            <rFont val="Tahoma"/>
            <family val="2"/>
          </rPr>
          <t>MFJ AILYN:</t>
        </r>
        <r>
          <rPr>
            <sz val="9"/>
            <color indexed="81"/>
            <rFont val="Tahoma"/>
            <family val="2"/>
          </rPr>
          <t xml:space="preserve">
via CAG
</t>
        </r>
      </text>
    </comment>
    <comment ref="I1227" authorId="1" shapeId="0" xr:uid="{5F8183ED-912C-4245-9593-7758EC2F8C9A}">
      <text>
        <r>
          <rPr>
            <b/>
            <sz val="9"/>
            <color indexed="81"/>
            <rFont val="Tahoma"/>
            <family val="2"/>
          </rPr>
          <t>MFJ AILYN:</t>
        </r>
        <r>
          <rPr>
            <sz val="9"/>
            <color indexed="81"/>
            <rFont val="Tahoma"/>
            <family val="2"/>
          </rPr>
          <t xml:space="preserve">
via CAG</t>
        </r>
      </text>
    </comment>
    <comment ref="I1229" authorId="1" shapeId="0" xr:uid="{413E8388-9B8B-4C85-83A3-5A9E5226EAB1}">
      <text>
        <r>
          <rPr>
            <b/>
            <sz val="9"/>
            <color indexed="81"/>
            <rFont val="Tahoma"/>
            <family val="2"/>
          </rPr>
          <t>MFJ AILYN:</t>
        </r>
        <r>
          <rPr>
            <sz val="9"/>
            <color indexed="81"/>
            <rFont val="Tahoma"/>
            <family val="2"/>
          </rPr>
          <t xml:space="preserve">
via CAG</t>
        </r>
      </text>
    </comment>
    <comment ref="I1231" authorId="1" shapeId="0" xr:uid="{DFBA2616-388A-4C87-883F-B1AC9B60016C}">
      <text>
        <r>
          <rPr>
            <b/>
            <sz val="9"/>
            <color indexed="81"/>
            <rFont val="Tahoma"/>
            <family val="2"/>
          </rPr>
          <t>MFJ AILYN:</t>
        </r>
        <r>
          <rPr>
            <sz val="9"/>
            <color indexed="81"/>
            <rFont val="Tahoma"/>
            <family val="2"/>
          </rPr>
          <t xml:space="preserve">
via CAG</t>
        </r>
      </text>
    </comment>
    <comment ref="K1277" authorId="0" shapeId="0" xr:uid="{0759E2D8-D943-4A67-B7B1-3DCA23CB25FA}">
      <text>
        <r>
          <rPr>
            <b/>
            <sz val="9"/>
            <color indexed="81"/>
            <rFont val="Tahoma"/>
            <family val="2"/>
          </rPr>
          <t>MFJ Donia:</t>
        </r>
        <r>
          <rPr>
            <sz val="9"/>
            <color indexed="81"/>
            <rFont val="Tahoma"/>
            <family val="2"/>
          </rPr>
          <t xml:space="preserve">
previous is 20 seat</t>
        </r>
      </text>
    </comment>
    <comment ref="K1307" authorId="1" shapeId="0" xr:uid="{E4E29A9C-92B2-4B39-85B3-5402F5D5D7A7}">
      <text>
        <r>
          <rPr>
            <b/>
            <sz val="9"/>
            <color indexed="81"/>
            <rFont val="Tahoma"/>
            <family val="2"/>
          </rPr>
          <t>MFJ AILYN:</t>
        </r>
        <r>
          <rPr>
            <sz val="9"/>
            <color indexed="81"/>
            <rFont val="Tahoma"/>
            <family val="2"/>
          </rPr>
          <t xml:space="preserve">
From 14seats to 3 
11 seats to SSH-VRN</t>
        </r>
      </text>
    </comment>
    <comment ref="H1362" authorId="0" shapeId="0" xr:uid="{B95540CD-94F9-4B5C-9D6C-A9B4A3753D35}">
      <text>
        <r>
          <rPr>
            <b/>
            <sz val="9"/>
            <color indexed="81"/>
            <rFont val="Tahoma"/>
            <family val="2"/>
          </rPr>
          <t>MFJ Donia:</t>
        </r>
        <r>
          <rPr>
            <sz val="9"/>
            <color indexed="81"/>
            <rFont val="Tahoma"/>
            <family val="2"/>
          </rPr>
          <t xml:space="preserve">
prevoius flt UJ5126/5125</t>
        </r>
      </text>
    </comment>
    <comment ref="H1370" authorId="0" shapeId="0" xr:uid="{0D7CF11F-A8A6-4332-B80C-B70F802B550A}">
      <text>
        <r>
          <rPr>
            <b/>
            <sz val="9"/>
            <color indexed="81"/>
            <rFont val="Tahoma"/>
            <family val="2"/>
          </rPr>
          <t>MFJ Donia:</t>
        </r>
        <r>
          <rPr>
            <sz val="9"/>
            <color indexed="81"/>
            <rFont val="Tahoma"/>
            <family val="2"/>
          </rPr>
          <t xml:space="preserve">
previous flt 4S6004
</t>
        </r>
      </text>
    </comment>
    <comment ref="I1388" authorId="6" shapeId="0" xr:uid="{75F56EF9-25D9-4DA9-A8AC-757DE723B3C1}">
      <text>
        <r>
          <rPr>
            <b/>
            <sz val="9"/>
            <color indexed="81"/>
            <rFont val="Tahoma"/>
            <family val="2"/>
          </rPr>
          <t>MFJ RM 2:</t>
        </r>
        <r>
          <rPr>
            <sz val="9"/>
            <color indexed="81"/>
            <rFont val="Tahoma"/>
            <family val="2"/>
          </rPr>
          <t xml:space="preserve">
via NAP</t>
        </r>
      </text>
    </comment>
    <comment ref="I1390" authorId="6" shapeId="0" xr:uid="{FC974494-8938-49A0-9422-81BE02093A85}">
      <text>
        <r>
          <rPr>
            <b/>
            <sz val="9"/>
            <color indexed="81"/>
            <rFont val="Tahoma"/>
            <family val="2"/>
          </rPr>
          <t>MFJ RM 2:</t>
        </r>
        <r>
          <rPr>
            <sz val="9"/>
            <color indexed="81"/>
            <rFont val="Tahoma"/>
            <family val="2"/>
          </rPr>
          <t xml:space="preserve">
via NAP</t>
        </r>
      </text>
    </comment>
    <comment ref="I1469" authorId="1" shapeId="0" xr:uid="{AF355C11-753E-4122-B628-729FC64554C6}">
      <text>
        <r>
          <rPr>
            <b/>
            <sz val="9"/>
            <color indexed="81"/>
            <rFont val="Tahoma"/>
            <family val="2"/>
          </rPr>
          <t>MFJ AILYN:</t>
        </r>
        <r>
          <rPr>
            <sz val="9"/>
            <color indexed="81"/>
            <rFont val="Tahoma"/>
            <family val="2"/>
          </rPr>
          <t xml:space="preserve">
via CAG
</t>
        </r>
      </text>
    </comment>
    <comment ref="I1479" authorId="1" shapeId="0" xr:uid="{3EB38062-5C14-449C-8115-4EBBF457AF55}">
      <text>
        <r>
          <rPr>
            <b/>
            <sz val="9"/>
            <color indexed="81"/>
            <rFont val="Tahoma"/>
            <family val="2"/>
          </rPr>
          <t>MFJ AILYN:</t>
        </r>
        <r>
          <rPr>
            <sz val="9"/>
            <color indexed="81"/>
            <rFont val="Tahoma"/>
            <family val="2"/>
          </rPr>
          <t xml:space="preserve">
via CAG
</t>
        </r>
      </text>
    </comment>
    <comment ref="H1634" authorId="0" shapeId="0" xr:uid="{733B761A-3BFE-4D83-A67A-E3FEF9C8285B}">
      <text>
        <r>
          <rPr>
            <b/>
            <sz val="9"/>
            <color indexed="81"/>
            <rFont val="Tahoma"/>
            <family val="2"/>
          </rPr>
          <t>MFJ Donia:</t>
        </r>
        <r>
          <rPr>
            <sz val="9"/>
            <color indexed="81"/>
            <rFont val="Tahoma"/>
            <family val="2"/>
          </rPr>
          <t xml:space="preserve">
prevoius flt UJ5126/5125</t>
        </r>
      </text>
    </comment>
    <comment ref="K1704" authorId="1" shapeId="0" xr:uid="{D15CD67E-65E9-4CD9-8421-B1784FA7C623}">
      <text>
        <r>
          <rPr>
            <b/>
            <sz val="9"/>
            <color indexed="81"/>
            <rFont val="Tahoma"/>
            <family val="2"/>
          </rPr>
          <t>MFJ AILYN:</t>
        </r>
        <r>
          <rPr>
            <sz val="9"/>
            <color indexed="81"/>
            <rFont val="Tahoma"/>
            <family val="2"/>
          </rPr>
          <t xml:space="preserve">
Infant</t>
        </r>
      </text>
    </comment>
    <comment ref="H1765" authorId="0" shapeId="0" xr:uid="{1FE9B949-8E0F-4435-9590-F050A640C10E}">
      <text>
        <r>
          <rPr>
            <b/>
            <sz val="9"/>
            <color indexed="81"/>
            <rFont val="Tahoma"/>
            <family val="2"/>
          </rPr>
          <t>MFJ Donia:</t>
        </r>
        <r>
          <rPr>
            <sz val="9"/>
            <color indexed="81"/>
            <rFont val="Tahoma"/>
            <family val="2"/>
          </rPr>
          <t xml:space="preserve">
OLD UJ6390</t>
        </r>
      </text>
    </comment>
    <comment ref="E1768" authorId="1" shapeId="0" xr:uid="{534D6ED5-85EC-4A98-A9D0-F8356E9AFD25}">
      <text>
        <r>
          <rPr>
            <b/>
            <sz val="9"/>
            <color indexed="81"/>
            <rFont val="Tahoma"/>
            <family val="2"/>
          </rPr>
          <t>MFJ AILYN:</t>
        </r>
        <r>
          <rPr>
            <sz val="9"/>
            <color indexed="81"/>
            <rFont val="Tahoma"/>
            <family val="2"/>
          </rPr>
          <t xml:space="preserve">
Temporary reprotection from NAP to BRI</t>
        </r>
      </text>
    </comment>
    <comment ref="E1769" authorId="1" shapeId="0" xr:uid="{07410AA8-05CF-4534-A0BE-C1FA8570B66E}">
      <text>
        <r>
          <rPr>
            <b/>
            <sz val="9"/>
            <color indexed="81"/>
            <rFont val="Tahoma"/>
            <family val="2"/>
          </rPr>
          <t>MFJ AILYN:</t>
        </r>
        <r>
          <rPr>
            <sz val="9"/>
            <color indexed="81"/>
            <rFont val="Tahoma"/>
            <family val="2"/>
          </rPr>
          <t xml:space="preserve">
Temporary reprotection from NAP to BRI</t>
        </r>
      </text>
    </comment>
    <comment ref="E1770" authorId="1" shapeId="0" xr:uid="{B83422CD-7E19-4BD5-9604-1B9BCD0E342E}">
      <text>
        <r>
          <rPr>
            <b/>
            <sz val="9"/>
            <color indexed="81"/>
            <rFont val="Tahoma"/>
            <family val="2"/>
          </rPr>
          <t>MFJ AILYN:</t>
        </r>
        <r>
          <rPr>
            <sz val="9"/>
            <color indexed="81"/>
            <rFont val="Tahoma"/>
            <family val="2"/>
          </rPr>
          <t xml:space="preserve">
Temporary reprotection from NAP to BRI</t>
        </r>
      </text>
    </comment>
    <comment ref="E1771" authorId="1" shapeId="0" xr:uid="{F04E8BB7-C509-44D8-A676-2BED07673AE4}">
      <text>
        <r>
          <rPr>
            <b/>
            <sz val="9"/>
            <color indexed="81"/>
            <rFont val="Tahoma"/>
            <family val="2"/>
          </rPr>
          <t>MFJ AILYN:</t>
        </r>
        <r>
          <rPr>
            <sz val="9"/>
            <color indexed="81"/>
            <rFont val="Tahoma"/>
            <family val="2"/>
          </rPr>
          <t xml:space="preserve">
Temporary reprotection from NAP to BRI</t>
        </r>
      </text>
    </comment>
    <comment ref="E1772" authorId="1" shapeId="0" xr:uid="{2FEDCB30-8AE8-49B3-83FA-6DDBB06CC0F3}">
      <text>
        <r>
          <rPr>
            <b/>
            <sz val="9"/>
            <color indexed="81"/>
            <rFont val="Tahoma"/>
            <family val="2"/>
          </rPr>
          <t>MFJ AILYN:</t>
        </r>
        <r>
          <rPr>
            <sz val="9"/>
            <color indexed="81"/>
            <rFont val="Tahoma"/>
            <family val="2"/>
          </rPr>
          <t xml:space="preserve">
Temporary reprotection from NAP to BRI</t>
        </r>
      </text>
    </comment>
    <comment ref="E1779" authorId="1" shapeId="0" xr:uid="{B31544D1-A8BF-4604-9FD9-65B28CFF066E}">
      <text>
        <r>
          <rPr>
            <b/>
            <sz val="9"/>
            <color indexed="81"/>
            <rFont val="Tahoma"/>
            <family val="2"/>
          </rPr>
          <t>MFJ AILYN:</t>
        </r>
        <r>
          <rPr>
            <sz val="9"/>
            <color indexed="81"/>
            <rFont val="Tahoma"/>
            <family val="2"/>
          </rPr>
          <t xml:space="preserve">
Temporary offer SE</t>
        </r>
      </text>
    </comment>
    <comment ref="K1800" authorId="0" shapeId="0" xr:uid="{E0F43D72-A92E-4C2A-89F0-869C5F9CA2AF}">
      <text>
        <r>
          <rPr>
            <b/>
            <sz val="9"/>
            <color indexed="81"/>
            <rFont val="Tahoma"/>
            <family val="2"/>
          </rPr>
          <t>MFJ Donia:</t>
        </r>
        <r>
          <rPr>
            <sz val="9"/>
            <color indexed="81"/>
            <rFont val="Tahoma"/>
            <family val="2"/>
          </rPr>
          <t xml:space="preserve">
previous was 30 seat
</t>
        </r>
      </text>
    </comment>
    <comment ref="K1804" authorId="0" shapeId="0" xr:uid="{CD86E268-05AB-463A-9A59-5609F0B5E641}">
      <text>
        <r>
          <rPr>
            <b/>
            <sz val="9"/>
            <color indexed="81"/>
            <rFont val="Tahoma"/>
            <family val="2"/>
          </rPr>
          <t>MFJ Donia:</t>
        </r>
        <r>
          <rPr>
            <sz val="9"/>
            <color indexed="81"/>
            <rFont val="Tahoma"/>
            <family val="2"/>
          </rPr>
          <t xml:space="preserve">
previous seats book 30</t>
        </r>
      </text>
    </comment>
    <comment ref="K1807" authorId="0" shapeId="0" xr:uid="{AA771314-FC36-4775-AEEB-E3B1A830A602}">
      <text>
        <r>
          <rPr>
            <b/>
            <sz val="9"/>
            <color indexed="81"/>
            <rFont val="Tahoma"/>
            <family val="2"/>
          </rPr>
          <t>MFJ Donia:</t>
        </r>
        <r>
          <rPr>
            <sz val="9"/>
            <color indexed="81"/>
            <rFont val="Tahoma"/>
            <family val="2"/>
          </rPr>
          <t xml:space="preserve">
previous 30 seat</t>
        </r>
      </text>
    </comment>
    <comment ref="K1811" authorId="0" shapeId="0" xr:uid="{11A44C58-69F9-439E-8226-3E734D5BE35C}">
      <text>
        <r>
          <rPr>
            <b/>
            <sz val="9"/>
            <color indexed="81"/>
            <rFont val="Tahoma"/>
            <family val="2"/>
          </rPr>
          <t>MFJ Donia:</t>
        </r>
        <r>
          <rPr>
            <sz val="9"/>
            <color indexed="81"/>
            <rFont val="Tahoma"/>
            <family val="2"/>
          </rPr>
          <t xml:space="preserve">
previous seats book 30</t>
        </r>
      </text>
    </comment>
    <comment ref="I1820" authorId="6" shapeId="0" xr:uid="{B4752FF0-6B69-41B6-9FD9-B493F2EF2819}">
      <text>
        <r>
          <rPr>
            <b/>
            <sz val="9"/>
            <color indexed="81"/>
            <rFont val="Tahoma"/>
            <family val="2"/>
          </rPr>
          <t>MFJ RM 2:</t>
        </r>
        <r>
          <rPr>
            <sz val="9"/>
            <color indexed="81"/>
            <rFont val="Tahoma"/>
            <family val="2"/>
          </rPr>
          <t xml:space="preserve">
SSH-FCO TO SSH-BRI and previous travel date 12 september</t>
        </r>
      </text>
    </comment>
    <comment ref="E1954" authorId="0" shapeId="0" xr:uid="{23465CE8-CEC9-4D10-9436-848EA1FEF865}">
      <text>
        <r>
          <rPr>
            <b/>
            <sz val="9"/>
            <color indexed="81"/>
            <rFont val="Tahoma"/>
            <family val="2"/>
          </rPr>
          <t>MFJ Donia:</t>
        </r>
        <r>
          <rPr>
            <sz val="9"/>
            <color indexed="81"/>
            <rFont val="Tahoma"/>
            <family val="2"/>
          </rPr>
          <t xml:space="preserve">
OLD FLIGHT UJ6391/6390
</t>
        </r>
      </text>
    </comment>
    <comment ref="E1976" authorId="0" shapeId="0" xr:uid="{E874EA0E-A157-4F6D-8085-99612CD5A26F}">
      <text>
        <r>
          <rPr>
            <b/>
            <sz val="9"/>
            <color indexed="81"/>
            <rFont val="Tahoma"/>
            <family val="2"/>
          </rPr>
          <t>MFJ Donia:</t>
        </r>
        <r>
          <rPr>
            <sz val="9"/>
            <color indexed="81"/>
            <rFont val="Tahoma"/>
            <family val="2"/>
          </rPr>
          <t xml:space="preserve">
OLD FLT:UJ6391
</t>
        </r>
      </text>
    </comment>
    <comment ref="E1977" authorId="0" shapeId="0" xr:uid="{FA295ACF-97CC-40A5-A0D4-8049B8FDD27E}">
      <text>
        <r>
          <rPr>
            <b/>
            <sz val="9"/>
            <color indexed="81"/>
            <rFont val="Tahoma"/>
            <family val="2"/>
          </rPr>
          <t>MFJ Donia:</t>
        </r>
        <r>
          <rPr>
            <sz val="9"/>
            <color indexed="81"/>
            <rFont val="Tahoma"/>
            <family val="2"/>
          </rPr>
          <t xml:space="preserve">
OLD FLT UJ6390</t>
        </r>
      </text>
    </comment>
    <comment ref="E2004" authorId="6" shapeId="0" xr:uid="{4265B37C-9FB6-49E9-AEC1-D88194CCA441}">
      <text>
        <r>
          <rPr>
            <b/>
            <sz val="9"/>
            <color indexed="81"/>
            <rFont val="Tahoma"/>
            <family val="2"/>
          </rPr>
          <t>MFJ RM 2:</t>
        </r>
        <r>
          <rPr>
            <sz val="9"/>
            <color indexed="81"/>
            <rFont val="Tahoma"/>
            <family val="2"/>
          </rPr>
          <t xml:space="preserve">
OLD FLT UJ6391</t>
        </r>
      </text>
    </comment>
    <comment ref="E2005" authorId="6" shapeId="0" xr:uid="{545CDF3E-62EE-4890-B869-F72FA0300E60}">
      <text>
        <r>
          <rPr>
            <b/>
            <sz val="9"/>
            <color indexed="81"/>
            <rFont val="Tahoma"/>
            <family val="2"/>
          </rPr>
          <t>MFJ RM 2:</t>
        </r>
        <r>
          <rPr>
            <sz val="9"/>
            <color indexed="81"/>
            <rFont val="Tahoma"/>
            <family val="2"/>
          </rPr>
          <t xml:space="preserve">
OLD FLT IS UJ6390</t>
        </r>
      </text>
    </comment>
    <comment ref="I2106" authorId="1" shapeId="0" xr:uid="{BE4B7B29-25D5-46AF-B341-55BAAE802F8B}">
      <text>
        <r>
          <rPr>
            <b/>
            <sz val="9"/>
            <color indexed="81"/>
            <rFont val="Tahoma"/>
            <family val="2"/>
          </rPr>
          <t>MFJ AILYN:</t>
        </r>
        <r>
          <rPr>
            <sz val="9"/>
            <color indexed="81"/>
            <rFont val="Tahoma"/>
            <family val="2"/>
          </rPr>
          <t xml:space="preserve">
via CAG</t>
        </r>
      </text>
    </comment>
    <comment ref="I2107" authorId="1" shapeId="0" xr:uid="{E061B073-8E4F-4DC8-80EB-0F010F8FD282}">
      <text>
        <r>
          <rPr>
            <b/>
            <sz val="9"/>
            <color indexed="81"/>
            <rFont val="Tahoma"/>
            <family val="2"/>
          </rPr>
          <t>MFJ AILYN:</t>
        </r>
        <r>
          <rPr>
            <sz val="9"/>
            <color indexed="81"/>
            <rFont val="Tahoma"/>
            <family val="2"/>
          </rPr>
          <t xml:space="preserve">
via CAG</t>
        </r>
      </text>
    </comment>
    <comment ref="K2108" authorId="1" shapeId="0" xr:uid="{B66A3F34-2D6B-4EFE-BA99-46FC8FD79DC0}">
      <text>
        <r>
          <rPr>
            <b/>
            <sz val="9"/>
            <color indexed="81"/>
            <rFont val="Tahoma"/>
            <family val="2"/>
          </rPr>
          <t>MFJ AILYN:</t>
        </r>
        <r>
          <rPr>
            <sz val="9"/>
            <color indexed="81"/>
            <rFont val="Tahoma"/>
            <family val="2"/>
          </rPr>
          <t xml:space="preserve">
Inventory taken from SSH-BRI .</t>
        </r>
      </text>
    </comment>
    <comment ref="E2112" authorId="0" shapeId="0" xr:uid="{2ACDF2C6-7E72-4139-AEC8-9472B2E5D9CF}">
      <text>
        <r>
          <rPr>
            <b/>
            <sz val="9"/>
            <color indexed="81"/>
            <rFont val="Tahoma"/>
            <family val="2"/>
          </rPr>
          <t>MFJ Donia:</t>
        </r>
        <r>
          <rPr>
            <sz val="9"/>
            <color indexed="81"/>
            <rFont val="Tahoma"/>
            <family val="2"/>
          </rPr>
          <t xml:space="preserve">
old flt .UJ6391</t>
        </r>
      </text>
    </comment>
    <comment ref="G2119" authorId="0" shapeId="0" xr:uid="{3B8A69A1-023B-4E8A-B892-A7195F1745A1}">
      <text>
        <r>
          <rPr>
            <b/>
            <sz val="9"/>
            <color indexed="81"/>
            <rFont val="Tahoma"/>
            <family val="2"/>
          </rPr>
          <t>MFJ Donia:</t>
        </r>
        <r>
          <rPr>
            <sz val="9"/>
            <color indexed="81"/>
            <rFont val="Tahoma"/>
            <family val="2"/>
          </rPr>
          <t xml:space="preserve">
form CAG SSH but return only SSH NAP
</t>
        </r>
      </text>
    </comment>
    <comment ref="K2119" authorId="0" shapeId="0" xr:uid="{F01ACDDA-A370-4EE2-A91F-8693135BC2DE}">
      <text>
        <r>
          <rPr>
            <b/>
            <sz val="9"/>
            <color indexed="81"/>
            <rFont val="Tahoma"/>
            <family val="2"/>
          </rPr>
          <t>MFJ Donia:</t>
        </r>
        <r>
          <rPr>
            <sz val="9"/>
            <color indexed="81"/>
            <rFont val="Tahoma"/>
            <family val="2"/>
          </rPr>
          <t xml:space="preserve">
old is 1 seats</t>
        </r>
      </text>
    </comment>
    <comment ref="K2120" authorId="0" shapeId="0" xr:uid="{EBB363CF-A00F-4966-93A4-8A9227754524}">
      <text>
        <r>
          <rPr>
            <b/>
            <sz val="9"/>
            <color indexed="81"/>
            <rFont val="Tahoma"/>
            <family val="2"/>
          </rPr>
          <t>MFJ Donia:</t>
        </r>
        <r>
          <rPr>
            <sz val="9"/>
            <color indexed="81"/>
            <rFont val="Tahoma"/>
            <family val="2"/>
          </rPr>
          <t xml:space="preserve">
old is 1 seat</t>
        </r>
      </text>
    </comment>
    <comment ref="E2127" authorId="0" shapeId="0" xr:uid="{972B2840-F228-49F9-8B8D-52AAEF10828E}">
      <text>
        <r>
          <rPr>
            <b/>
            <sz val="9"/>
            <color indexed="81"/>
            <rFont val="Tahoma"/>
            <family val="2"/>
          </rPr>
          <t>MFJ Donia:</t>
        </r>
        <r>
          <rPr>
            <sz val="9"/>
            <color indexed="81"/>
            <rFont val="Tahoma"/>
            <family val="2"/>
          </rPr>
          <t xml:space="preserve">
record from amelia report</t>
        </r>
      </text>
    </comment>
    <comment ref="L2204" authorId="7" shapeId="0" xr:uid="{6D7EC220-0FDB-4EB4-94A1-8F0CBCD5EAF8}">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9" authorId="8" shapeId="0" xr:uid="{911D54B0-8B92-4B77-A104-1EB88D6AC4E4}">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K2213" authorId="0" shapeId="0" xr:uid="{5651081A-16B6-412C-B5F5-9527D920B4B1}">
      <text>
        <r>
          <rPr>
            <b/>
            <sz val="9"/>
            <color indexed="81"/>
            <rFont val="Tahoma"/>
            <family val="2"/>
          </rPr>
          <t>MFJ Donia:</t>
        </r>
        <r>
          <rPr>
            <sz val="9"/>
            <color indexed="81"/>
            <rFont val="Tahoma"/>
            <family val="2"/>
          </rPr>
          <t xml:space="preserve">
PREVIOUS SEATS 40</t>
        </r>
      </text>
    </comment>
    <comment ref="K2217" authorId="0" shapeId="0" xr:uid="{74D1CC70-305B-4E12-9A26-EE36891E04FC}">
      <text>
        <r>
          <rPr>
            <b/>
            <sz val="9"/>
            <color indexed="81"/>
            <rFont val="Tahoma"/>
            <family val="2"/>
          </rPr>
          <t>MFJ Donia:</t>
        </r>
        <r>
          <rPr>
            <sz val="9"/>
            <color indexed="81"/>
            <rFont val="Tahoma"/>
            <family val="2"/>
          </rPr>
          <t xml:space="preserve">
PREVIOUS 40 SEATS MOVED 20 TO NE</t>
        </r>
      </text>
    </comment>
    <comment ref="H2229" authorId="0" shapeId="0" xr:uid="{CE8DA019-1538-4E8E-9141-1887DB828277}">
      <text>
        <r>
          <rPr>
            <b/>
            <sz val="9"/>
            <color indexed="81"/>
            <rFont val="Tahoma"/>
            <family val="2"/>
          </rPr>
          <t>MFJ Donia:</t>
        </r>
        <r>
          <rPr>
            <sz val="9"/>
            <color indexed="81"/>
            <rFont val="Tahoma"/>
            <family val="2"/>
          </rPr>
          <t xml:space="preserve">
prevoius flt UJ5126/5125</t>
        </r>
      </text>
    </comment>
    <comment ref="E2268" authorId="1" shapeId="0" xr:uid="{82C00B68-F699-4FEC-A428-B2CCA9F1DB25}">
      <text>
        <r>
          <rPr>
            <b/>
            <sz val="9"/>
            <color indexed="81"/>
            <rFont val="Tahoma"/>
            <family val="2"/>
          </rPr>
          <t>MFJ AILYN:</t>
        </r>
        <r>
          <rPr>
            <sz val="9"/>
            <color indexed="81"/>
            <rFont val="Tahoma"/>
            <family val="2"/>
          </rPr>
          <t xml:space="preserve">
Showed up at the AP</t>
        </r>
      </text>
    </comment>
    <comment ref="E2269" authorId="1" shapeId="0" xr:uid="{731CD818-BEB4-4113-8E89-26674A5CE957}">
      <text>
        <r>
          <rPr>
            <b/>
            <sz val="9"/>
            <color indexed="81"/>
            <rFont val="Tahoma"/>
            <family val="2"/>
          </rPr>
          <t>MFJ AILYN:</t>
        </r>
        <r>
          <rPr>
            <sz val="9"/>
            <color indexed="81"/>
            <rFont val="Tahoma"/>
            <family val="2"/>
          </rPr>
          <t xml:space="preserve">
Showed up at the AP</t>
        </r>
      </text>
    </comment>
    <comment ref="E2270" authorId="1" shapeId="0" xr:uid="{F8E8266E-0236-4CA5-B83F-11D98FFE05E4}">
      <text>
        <r>
          <rPr>
            <b/>
            <sz val="9"/>
            <color indexed="81"/>
            <rFont val="Tahoma"/>
            <family val="2"/>
          </rPr>
          <t>MFJ AILYN:</t>
        </r>
        <r>
          <rPr>
            <sz val="9"/>
            <color indexed="81"/>
            <rFont val="Tahoma"/>
            <family val="2"/>
          </rPr>
          <t xml:space="preserve">
Showed up at the AP</t>
        </r>
      </text>
    </comment>
    <comment ref="E2271" authorId="1" shapeId="0" xr:uid="{1ACC34A6-C888-4B67-8DFF-D44474CD5A0E}">
      <text>
        <r>
          <rPr>
            <b/>
            <sz val="9"/>
            <color indexed="81"/>
            <rFont val="Tahoma"/>
            <family val="2"/>
          </rPr>
          <t>MFJ AILYN:</t>
        </r>
        <r>
          <rPr>
            <sz val="9"/>
            <color indexed="81"/>
            <rFont val="Tahoma"/>
            <family val="2"/>
          </rPr>
          <t xml:space="preserve">
Showed up at the AP</t>
        </r>
      </text>
    </comment>
    <comment ref="I2379" authorId="6" shapeId="0" xr:uid="{FECFE661-1158-40D5-B2BC-A317D2695CF9}">
      <text>
        <r>
          <rPr>
            <b/>
            <sz val="9"/>
            <color indexed="81"/>
            <rFont val="Tahoma"/>
            <family val="2"/>
          </rPr>
          <t>MFJ RM 2:</t>
        </r>
        <r>
          <rPr>
            <sz val="9"/>
            <color indexed="81"/>
            <rFont val="Tahoma"/>
            <family val="2"/>
          </rPr>
          <t xml:space="preserve">
FCO-SSH TO BRI-SSH
and previous travel date 18 July</t>
        </r>
      </text>
    </comment>
    <comment ref="E2406" authorId="0" shapeId="0" xr:uid="{890FC552-4291-47DF-8FCC-51257C5B0F3E}">
      <text>
        <r>
          <rPr>
            <b/>
            <sz val="9"/>
            <color indexed="81"/>
            <rFont val="Tahoma"/>
            <family val="2"/>
          </rPr>
          <t>MFJ Donia:</t>
        </r>
        <r>
          <rPr>
            <sz val="9"/>
            <color indexed="81"/>
            <rFont val="Tahoma"/>
            <family val="2"/>
          </rPr>
          <t xml:space="preserve">
ticket number for Outbound not same for inbound</t>
        </r>
      </text>
    </comment>
    <comment ref="E2407" authorId="0" shapeId="0" xr:uid="{4B637ADE-52BA-4C05-BD81-82FE20A01F19}">
      <text>
        <r>
          <rPr>
            <b/>
            <sz val="9"/>
            <color indexed="81"/>
            <rFont val="Tahoma"/>
            <family val="2"/>
          </rPr>
          <t>MFJ Donia:</t>
        </r>
        <r>
          <rPr>
            <sz val="9"/>
            <color indexed="81"/>
            <rFont val="Tahoma"/>
            <family val="2"/>
          </rPr>
          <t xml:space="preserve">
ticket number for Outbound not same for inbound</t>
        </r>
      </text>
    </comment>
    <comment ref="A2410" authorId="0" shapeId="0" xr:uid="{D675CE01-8615-4A66-B150-B530841A2D79}">
      <text>
        <r>
          <rPr>
            <b/>
            <sz val="9"/>
            <color indexed="81"/>
            <rFont val="Tahoma"/>
            <family val="2"/>
          </rPr>
          <t>MFJ Donia:</t>
        </r>
        <r>
          <rPr>
            <sz val="9"/>
            <color indexed="81"/>
            <rFont val="Tahoma"/>
            <family val="2"/>
          </rPr>
          <t xml:space="preserve">
real booking date is 01 May 2025</t>
        </r>
      </text>
    </comment>
    <comment ref="A2455" authorId="0" shapeId="0" xr:uid="{BC417CE6-3506-4791-AA16-E5CC0448342F}">
      <text>
        <r>
          <rPr>
            <b/>
            <sz val="9"/>
            <color indexed="81"/>
            <rFont val="Tahoma"/>
            <family val="2"/>
          </rPr>
          <t>MFJ Donia:</t>
        </r>
        <r>
          <rPr>
            <sz val="9"/>
            <color indexed="81"/>
            <rFont val="Tahoma"/>
            <family val="2"/>
          </rPr>
          <t xml:space="preserve">
real booking date is 05 may</t>
        </r>
      </text>
    </comment>
    <comment ref="K2455" authorId="0" shapeId="0" xr:uid="{0294094E-D329-4B9B-AA76-39B241412E0C}">
      <text>
        <r>
          <rPr>
            <b/>
            <sz val="9"/>
            <color indexed="81"/>
            <rFont val="Tahoma"/>
            <family val="2"/>
          </rPr>
          <t>MFJ Donia:</t>
        </r>
        <r>
          <rPr>
            <sz val="9"/>
            <color indexed="81"/>
            <rFont val="Tahoma"/>
            <family val="2"/>
          </rPr>
          <t xml:space="preserve">
Free Sale</t>
        </r>
      </text>
    </comment>
    <comment ref="A2493" authorId="0" shapeId="0" xr:uid="{75A50773-92B0-48F4-8963-13A36981198E}">
      <text>
        <r>
          <rPr>
            <b/>
            <sz val="9"/>
            <color indexed="81"/>
            <rFont val="Tahoma"/>
            <family val="2"/>
          </rPr>
          <t>MFJ Donia:</t>
        </r>
        <r>
          <rPr>
            <sz val="9"/>
            <color indexed="81"/>
            <rFont val="Tahoma"/>
            <family val="2"/>
          </rPr>
          <t xml:space="preserve">
GO SHOW PAX BOOKING DATE SAME TRAVEL DATE FROM SSH-NAP 02 MAY</t>
        </r>
      </text>
    </comment>
    <comment ref="B2568" authorId="9" shapeId="0" xr:uid="{19D07F30-994F-41BC-B8AE-88725FFCFCAF}">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B2569" authorId="10" shapeId="0" xr:uid="{386F70F6-7FA8-4776-8538-3024560ADAB5}">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B2570" authorId="11" shapeId="0" xr:uid="{1305726A-5B9A-461F-B9D1-47521ACE582A}">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B2571" authorId="12" shapeId="0" xr:uid="{A8054A36-E475-4937-94EC-7B69AFED3F1B}">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B2572" authorId="13" shapeId="0" xr:uid="{29A1ADD8-CF4A-47BA-A22C-25053FB72E2A}">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B2573" authorId="14" shapeId="0" xr:uid="{4E79527D-48CE-45CD-B057-F6B2806323E3}">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B2574" authorId="15" shapeId="0" xr:uid="{00E917C6-704F-4743-923A-E3AFE7EF3109}">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B2575" authorId="16" shapeId="0" xr:uid="{97825E3B-0C94-4908-B334-C75B0324E98D}">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B2576" authorId="17" shapeId="0" xr:uid="{8848AE02-8173-427E-91C7-502150D11197}">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B2577" authorId="18" shapeId="0" xr:uid="{6B1C6650-8F4C-4189-9CE1-427BF02CAE31}">
      <text>
        <t>[Threaded comment]
Your version of Excel allows you to read this threaded comment; however, any edits to it will get removed if the file is opened in a newer version of Excel. Learn more: https://go.microsoft.com/fwlink/?linkid=870924
Comment:
    Gattinoni of Free Sale</t>
      </text>
    </comment>
    <comment ref="A2821" authorId="0" shapeId="0" xr:uid="{218AD92E-91AC-490F-B36F-7B9FB9247EED}">
      <text>
        <r>
          <rPr>
            <b/>
            <sz val="9"/>
            <color indexed="81"/>
            <rFont val="Tahoma"/>
            <family val="2"/>
          </rPr>
          <t>MFJ Donia:</t>
        </r>
        <r>
          <rPr>
            <sz val="9"/>
            <color indexed="81"/>
            <rFont val="Tahoma"/>
            <family val="2"/>
          </rPr>
          <t xml:space="preserve">
original booking 15 may</t>
        </r>
      </text>
    </comment>
    <comment ref="A2822" authorId="0" shapeId="0" xr:uid="{CE810424-0BD3-4E58-B1A9-0A634CE5D8E9}">
      <text>
        <r>
          <rPr>
            <b/>
            <sz val="9"/>
            <color indexed="81"/>
            <rFont val="Tahoma"/>
            <family val="2"/>
          </rPr>
          <t>MFJ Donia:</t>
        </r>
        <r>
          <rPr>
            <sz val="9"/>
            <color indexed="81"/>
            <rFont val="Tahoma"/>
            <family val="2"/>
          </rPr>
          <t xml:space="preserve">
original booking 15 may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179" authorId="0" shapeId="0" xr:uid="{0EBCA1F3-23E9-4F23-B981-E2E3842E0126}">
      <text>
        <r>
          <rPr>
            <b/>
            <sz val="9"/>
            <color indexed="81"/>
            <rFont val="Tahoma"/>
            <family val="2"/>
          </rPr>
          <t>MFJ Donia:</t>
        </r>
        <r>
          <rPr>
            <sz val="9"/>
            <color indexed="81"/>
            <rFont val="Tahoma"/>
            <family val="2"/>
          </rPr>
          <t xml:space="preserve">
OLD CAPACITY FROM 4-AUG TO 1 SEP IS 174</t>
        </r>
      </text>
    </comment>
    <comment ref="R179" authorId="0" shapeId="0" xr:uid="{E3786AA8-87B3-4015-BFC4-AA3993E225BF}">
      <text>
        <r>
          <rPr>
            <b/>
            <sz val="9"/>
            <color indexed="81"/>
            <rFont val="Tahoma"/>
            <family val="2"/>
          </rPr>
          <t>MFJ Donia:</t>
        </r>
        <r>
          <rPr>
            <sz val="9"/>
            <color indexed="81"/>
            <rFont val="Tahoma"/>
            <family val="2"/>
          </rPr>
          <t xml:space="preserve">
OLD CAPACITY FROM 4-AUG TO 1 SEP IS 174</t>
        </r>
      </text>
    </comment>
    <comment ref="Q180" authorId="0" shapeId="0" xr:uid="{D778961C-14B4-4A31-B543-92B6BE3CB9AD}">
      <text>
        <r>
          <rPr>
            <b/>
            <sz val="9"/>
            <color indexed="81"/>
            <rFont val="Tahoma"/>
            <family val="2"/>
          </rPr>
          <t>MFJ Donia:</t>
        </r>
        <r>
          <rPr>
            <sz val="9"/>
            <color indexed="81"/>
            <rFont val="Tahoma"/>
            <family val="2"/>
          </rPr>
          <t xml:space="preserve">
OLD CAPACITY FROM 4-AUG TO 1 SEP IS 174</t>
        </r>
      </text>
    </comment>
    <comment ref="R180" authorId="0" shapeId="0" xr:uid="{F96BCDE5-763D-4C6F-9CB9-9E4D95999B24}">
      <text>
        <r>
          <rPr>
            <b/>
            <sz val="9"/>
            <color indexed="81"/>
            <rFont val="Tahoma"/>
            <family val="2"/>
          </rPr>
          <t>MFJ Donia:</t>
        </r>
        <r>
          <rPr>
            <sz val="9"/>
            <color indexed="81"/>
            <rFont val="Tahoma"/>
            <family val="2"/>
          </rPr>
          <t xml:space="preserve">
OLD CAPACITY FROM 4-AUG TO 1 SEP IS 174</t>
        </r>
      </text>
    </comment>
    <comment ref="Q181" authorId="0" shapeId="0" xr:uid="{B8D4F4B7-FA96-4486-872E-06F0A857651A}">
      <text>
        <r>
          <rPr>
            <b/>
            <sz val="9"/>
            <color indexed="81"/>
            <rFont val="Tahoma"/>
            <family val="2"/>
          </rPr>
          <t>MFJ Donia:</t>
        </r>
        <r>
          <rPr>
            <sz val="9"/>
            <color indexed="81"/>
            <rFont val="Tahoma"/>
            <family val="2"/>
          </rPr>
          <t xml:space="preserve">
OLD CAPACITY FROM 4-AUG TO 1 SEP IS 174</t>
        </r>
      </text>
    </comment>
    <comment ref="R181" authorId="0" shapeId="0" xr:uid="{783D44B7-4DEF-4383-8803-AC69349C345B}">
      <text>
        <r>
          <rPr>
            <b/>
            <sz val="9"/>
            <color indexed="81"/>
            <rFont val="Tahoma"/>
            <family val="2"/>
          </rPr>
          <t>MFJ Donia:</t>
        </r>
        <r>
          <rPr>
            <sz val="9"/>
            <color indexed="81"/>
            <rFont val="Tahoma"/>
            <family val="2"/>
          </rPr>
          <t xml:space="preserve">
OLD CAPACITY FROM 4-AUG TO 1 SEP IS 174</t>
        </r>
      </text>
    </comment>
    <comment ref="Q182" authorId="0" shapeId="0" xr:uid="{1585D617-E1DE-4DCD-B3A5-21247C896867}">
      <text>
        <r>
          <rPr>
            <b/>
            <sz val="9"/>
            <color indexed="81"/>
            <rFont val="Tahoma"/>
            <family val="2"/>
          </rPr>
          <t>MFJ Donia:</t>
        </r>
        <r>
          <rPr>
            <sz val="9"/>
            <color indexed="81"/>
            <rFont val="Tahoma"/>
            <family val="2"/>
          </rPr>
          <t xml:space="preserve">
OLD CAPACITY FROM 4-AUG TO 1 SEP IS 174</t>
        </r>
      </text>
    </comment>
    <comment ref="R182" authorId="0" shapeId="0" xr:uid="{1DD62A67-77A8-48AC-836C-9C7B22743F42}">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tc={AFC58913-AD02-45DD-8F0F-C00C8A0BB5F4}</author>
    <author>tc={E4D53CC6-5875-4785-9B61-D96CC3A9C9D7}</author>
    <author>tc={8E7B4D02-F758-4C2F-8BB7-BB4EC9B5E6F2}</author>
    <author>tc={98B600D9-19FC-4AA9-9A7A-ECB992AF0D2B}</author>
    <author>tc={CB31BD80-D910-4255-96E2-5AAEEA97A7BF}</author>
    <author>tc={C0C3662E-2184-44DE-9A6F-D713E7CA5F63}</author>
    <author>tc={E357F6B6-F6BE-4724-95BB-07AED466CC58}</author>
    <author>tc={F111C47C-9093-4097-A092-3BC305FAD0DB}</author>
    <author>tc={67EB17C4-2E9B-458A-BD2D-F5FACF765710}</author>
    <author>tc={4341EB52-8012-4000-9563-D7F2A5DBD068}</author>
    <author>tc={7252F709-1E9A-4FD1-BBEF-B185AF441765}</author>
  </authors>
  <commentList>
    <comment ref="L5" authorId="0" shapeId="0" xr:uid="{AFC58913-AD02-45DD-8F0F-C00C8A0BB5F4}">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7" authorId="1" shapeId="0" xr:uid="{E4D53CC6-5875-4785-9B61-D96CC3A9C9D7}">
      <text>
        <t>[Threaded comment]
Your version of Excel allows you to read this threaded comment; however, any edits to it will get removed if the file is opened in a newer version of Excel. Learn more: https://go.microsoft.com/fwlink/?linkid=870924
Comment:
    50Y for SI Travel</t>
      </text>
    </comment>
    <comment ref="I16" authorId="2" shapeId="0" xr:uid="{8E7B4D02-F758-4C2F-8BB7-BB4EC9B5E6F2}">
      <text>
        <t>[Threaded comment]
Your version of Excel allows you to read this threaded comment; however, any edits to it will get removed if the file is opened in a newer version of Excel. Learn more: https://go.microsoft.com/fwlink/?linkid=870924
Comment:
    With 4 Ferry Sectors</t>
      </text>
    </comment>
    <comment ref="L17" authorId="3" shapeId="0" xr:uid="{98B600D9-19FC-4AA9-9A7A-ECB992AF0D2B}">
      <text>
        <t xml:space="preserve">[Threaded comment]
Your version of Excel allows you to read this threaded comment; however, any edits to it will get removed if the file is opened in a newer version of Excel. Learn more: https://go.microsoft.com/fwlink/?linkid=870924
Comment:
    Cancelled flight 4seats to reprotect
</t>
      </text>
    </comment>
    <comment ref="G18" authorId="4" shapeId="0" xr:uid="{CB31BD80-D910-4255-96E2-5AAEEA97A7BF}">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28" authorId="5" shapeId="0" xr:uid="{C0C3662E-2184-44DE-9A6F-D713E7CA5F63}">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1" authorId="6" shapeId="0" xr:uid="{E357F6B6-F6BE-4724-95BB-07AED466CC58}">
      <text>
        <t>[Threaded comment]
Your version of Excel allows you to read this threaded comment; however, any edits to it will get removed if the file is opened in a newer version of Excel. Learn more: https://go.microsoft.com/fwlink/?linkid=870924
Comment:
    Added 100EUR as allowance for any additional seats booked</t>
      </text>
    </comment>
    <comment ref="G32" authorId="7" shapeId="0" xr:uid="{F111C47C-9093-4097-A092-3BC305FAD0DB}">
      <text>
        <t>[Threaded comment]
Your version of Excel allows you to read this threaded comment; however, any edits to it will get removed if the file is opened in a newer version of Excel. Learn more: https://go.microsoft.com/fwlink/?linkid=870924
Comment:
    Added 100EUR as allowance for any additional seats booked</t>
      </text>
    </comment>
    <comment ref="L35" authorId="8" shapeId="0" xr:uid="{67EB17C4-2E9B-458A-BD2D-F5FACF765710}">
      <text>
        <t>[Threaded comment]
Your version of Excel allows you to read this threaded comment; however, any edits to it will get removed if the file is opened in a newer version of Excel. Learn more: https://go.microsoft.com/fwlink/?linkid=870924
Comment:
    Extra to maximize book load only</t>
      </text>
    </comment>
    <comment ref="G38" authorId="9" shapeId="0" xr:uid="{4341EB52-8012-4000-9563-D7F2A5DBD068}">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M42" authorId="10" shapeId="0" xr:uid="{7252F709-1E9A-4FD1-BBEF-B185AF441765}">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<sst xmlns="http://schemas.openxmlformats.org/spreadsheetml/2006/main" count="113400" uniqueCount="7752">
  <si>
    <t>DAY</t>
  </si>
  <si>
    <t>SSH</t>
  </si>
  <si>
    <t>NAP</t>
  </si>
  <si>
    <t>BRI</t>
  </si>
  <si>
    <t>MXP</t>
  </si>
  <si>
    <t>WEEKS</t>
  </si>
  <si>
    <t>RMF</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</si>
  <si>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</si>
  <si>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</si>
  <si>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</si>
  <si>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</si>
  <si>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</si>
  <si>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</si>
  <si>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</si>
  <si>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</si>
  <si>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</si>
  <si>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</si>
  <si>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</si>
  <si>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</si>
  <si>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</si>
  <si>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</si>
  <si>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</si>
  <si>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</si>
  <si>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</si>
  <si>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</si>
  <si>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</si>
  <si>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BRI-SSH</t>
  </si>
  <si>
    <t>SSH-BRI</t>
  </si>
  <si>
    <t>NAP-SSH</t>
  </si>
  <si>
    <t>SSH-NAP</t>
  </si>
  <si>
    <t>ROUTING</t>
  </si>
  <si>
    <t>01</t>
  </si>
  <si>
    <t>02</t>
  </si>
  <si>
    <t>03</t>
  </si>
  <si>
    <t>04</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</si>
  <si>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</si>
  <si>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</si>
  <si>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</si>
  <si>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</si>
  <si>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</si>
  <si>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</si>
  <si>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</si>
  <si>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</si>
  <si>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</si>
  <si>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</si>
  <si>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</si>
  <si>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</si>
  <si>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</si>
  <si>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</si>
  <si>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</si>
  <si>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</si>
  <si>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</si>
  <si>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</si>
  <si>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</si>
  <si>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</si>
  <si>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</si>
  <si>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</si>
  <si>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</si>
  <si>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</si>
  <si>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</si>
  <si>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</si>
  <si>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SSH-BRI-SSH</t>
  </si>
  <si>
    <t>SSH-NAP-SSH</t>
  </si>
  <si>
    <t>RT SSH-BRI-SSH</t>
  </si>
  <si>
    <t>OW SSH-BRI</t>
  </si>
  <si>
    <t>BRI-SSH-BRI</t>
  </si>
  <si>
    <t>RT BRI-SSH-BRI</t>
  </si>
  <si>
    <t>OW BRI-SSH</t>
  </si>
  <si>
    <t>RT SSH-NAP-SSH</t>
  </si>
  <si>
    <t>OW SSH-NAP</t>
  </si>
  <si>
    <t>NAP-SSH-NAP</t>
  </si>
  <si>
    <t>RT NAP-SSH-NAP</t>
  </si>
  <si>
    <t>RMF-MXP-RMF</t>
  </si>
  <si>
    <t>OW NAP-SSH</t>
  </si>
  <si>
    <t>RT RMF-MXP-RMF</t>
  </si>
  <si>
    <t>RMF-MXP</t>
  </si>
  <si>
    <t>OW RMF-MXP</t>
  </si>
  <si>
    <t>MXP-RMF-MXP</t>
  </si>
  <si>
    <t>RT MXP-RMF-MXP</t>
  </si>
  <si>
    <t>MXP-RMF</t>
  </si>
  <si>
    <t>OW MXP-RMF</t>
  </si>
  <si>
    <t>Taxes</t>
  </si>
  <si>
    <t>Sector Tax</t>
  </si>
  <si>
    <t>Total Taxes</t>
  </si>
  <si>
    <t xml:space="preserve">Total Taxes </t>
  </si>
  <si>
    <t>Bookload %</t>
  </si>
  <si>
    <t>A320</t>
  </si>
  <si>
    <t>B738</t>
  </si>
  <si>
    <t>4S6003</t>
  </si>
  <si>
    <t>4S6004</t>
  </si>
  <si>
    <t>(All)</t>
  </si>
  <si>
    <t>Routing2</t>
  </si>
  <si>
    <t>Add-on3</t>
  </si>
  <si>
    <t>Y Capacity</t>
  </si>
  <si>
    <t>Y Seats_Sale</t>
  </si>
  <si>
    <t>On Review</t>
  </si>
  <si>
    <t>OVERALL PAX BOOKED &amp; REVENUE</t>
  </si>
  <si>
    <t>Veratour</t>
  </si>
  <si>
    <t>Iscla Maior</t>
  </si>
  <si>
    <t>4S</t>
  </si>
  <si>
    <t>Remarks</t>
  </si>
  <si>
    <t>OB DOW</t>
  </si>
  <si>
    <t>IB DOW</t>
  </si>
  <si>
    <t>START</t>
  </si>
  <si>
    <t>END</t>
  </si>
  <si>
    <t>Divisor</t>
  </si>
  <si>
    <t>SELLING</t>
  </si>
  <si>
    <t>ROTATION</t>
  </si>
  <si>
    <t>Net Cost</t>
  </si>
  <si>
    <t>6003</t>
  </si>
  <si>
    <t>6004</t>
  </si>
  <si>
    <t>World Network Srl</t>
  </si>
  <si>
    <t>SI Travel</t>
  </si>
  <si>
    <t>FCO</t>
  </si>
  <si>
    <t>SSH-FCO</t>
  </si>
  <si>
    <t>FCO-SSH</t>
  </si>
  <si>
    <t>SSH-FCO-SSH</t>
  </si>
  <si>
    <t>RT SSH-FCO-SSH</t>
  </si>
  <si>
    <t>OW SSH-FCO</t>
  </si>
  <si>
    <t>FCO-SSH-FCO</t>
  </si>
  <si>
    <t>RT FCO-SSH-FCO</t>
  </si>
  <si>
    <t>OW FCO-SSH</t>
  </si>
  <si>
    <t>Route</t>
  </si>
  <si>
    <t>SSH-VRN-SSH</t>
  </si>
  <si>
    <t>VRN</t>
  </si>
  <si>
    <t>RT SSH-VRN-SSH</t>
  </si>
  <si>
    <t>SSH-VRN</t>
  </si>
  <si>
    <t>OW SSH-VRN</t>
  </si>
  <si>
    <t>VRN-SSH-VRN</t>
  </si>
  <si>
    <t>RT VRN-SSH-VRN</t>
  </si>
  <si>
    <t>VRN-SSH</t>
  </si>
  <si>
    <t>OW VRN-SSH</t>
  </si>
  <si>
    <t>06</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</si>
  <si>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</si>
  <si>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</si>
  <si>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</si>
  <si>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</si>
  <si>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</si>
  <si>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</si>
  <si>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</si>
  <si>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</si>
  <si>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</si>
  <si>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</si>
  <si>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</si>
  <si>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</si>
  <si>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</si>
  <si>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</si>
  <si>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</si>
  <si>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</si>
  <si>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</si>
  <si>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</si>
  <si>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</si>
  <si>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</si>
  <si>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</si>
  <si>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</si>
  <si>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</si>
  <si>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</si>
  <si>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</si>
  <si>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</si>
  <si>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</si>
  <si>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</si>
  <si>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</si>
  <si>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SSH-MXP</t>
  </si>
  <si>
    <t>MXP-SSH</t>
  </si>
  <si>
    <t>CTA</t>
  </si>
  <si>
    <t>JED</t>
  </si>
  <si>
    <t>VIE</t>
  </si>
  <si>
    <t>HRG</t>
  </si>
  <si>
    <t>07</t>
  </si>
  <si>
    <t>08</t>
  </si>
  <si>
    <t>SSH-CTA</t>
  </si>
  <si>
    <t>CTA-SSH</t>
  </si>
  <si>
    <t>JED-VIE</t>
  </si>
  <si>
    <t>VIE-JED</t>
  </si>
  <si>
    <t>SSH-CTA-SSH</t>
  </si>
  <si>
    <t>RT SSH-CTA-SSH</t>
  </si>
  <si>
    <t>OW SSH-CTA</t>
  </si>
  <si>
    <t>RT CTA-SSH-CTA</t>
  </si>
  <si>
    <t>OW CTA-SSH</t>
  </si>
  <si>
    <t>JED-VIE-JED</t>
  </si>
  <si>
    <t>RT JED-VIE-JED</t>
  </si>
  <si>
    <t>OW JED-VIE</t>
  </si>
  <si>
    <t>VIE-JED-VIE</t>
  </si>
  <si>
    <t>RT VIE-JED-VIE</t>
  </si>
  <si>
    <t>OW VIE-JED</t>
  </si>
  <si>
    <t>Austria</t>
  </si>
  <si>
    <t>GRAND TOTAL</t>
  </si>
  <si>
    <t>TOTAL REVENUE</t>
  </si>
  <si>
    <t>NET COST</t>
  </si>
  <si>
    <t>PROFIT</t>
  </si>
  <si>
    <t>4S6006</t>
  </si>
  <si>
    <t>4S6005</t>
  </si>
  <si>
    <t>4S6032</t>
  </si>
  <si>
    <t>4S6031</t>
  </si>
  <si>
    <t>4S6016</t>
  </si>
  <si>
    <t>4S6015</t>
  </si>
  <si>
    <t>E25-01</t>
  </si>
  <si>
    <t>6015</t>
  </si>
  <si>
    <t>6016</t>
  </si>
  <si>
    <t>E25-04</t>
  </si>
  <si>
    <t>6005</t>
  </si>
  <si>
    <t>E25-04-3</t>
  </si>
  <si>
    <t>E25-04-4</t>
  </si>
  <si>
    <t>E25-04-5</t>
  </si>
  <si>
    <t>6006</t>
  </si>
  <si>
    <t>E25-06</t>
  </si>
  <si>
    <t>E25-07A</t>
  </si>
  <si>
    <t>E25-07B</t>
  </si>
  <si>
    <t>S25-01</t>
  </si>
  <si>
    <t>S25-01-1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</si>
  <si>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</si>
  <si>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</si>
  <si>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</si>
  <si>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</si>
  <si>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</si>
  <si>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</si>
  <si>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</si>
  <si>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</si>
  <si>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</si>
  <si>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</si>
  <si>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</si>
  <si>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</si>
  <si>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</si>
  <si>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</si>
  <si>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</si>
  <si>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</si>
  <si>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</si>
  <si>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</si>
  <si>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</si>
  <si>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</si>
  <si>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</si>
  <si>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</si>
  <si>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S25-01-26</t>
  </si>
  <si>
    <t>S25-01-27</t>
  </si>
  <si>
    <t>S25-01-28</t>
  </si>
  <si>
    <t>S25-02</t>
  </si>
  <si>
    <t>S25-02-1</t>
  </si>
  <si>
    <t>01:45+1</t>
  </si>
  <si>
    <t>S25-03</t>
  </si>
  <si>
    <t>UJ</t>
  </si>
  <si>
    <t>S25-03-2</t>
  </si>
  <si>
    <t>S25-03-3</t>
  </si>
  <si>
    <t>S25-03-4</t>
  </si>
  <si>
    <t>S25-03-5</t>
  </si>
  <si>
    <t>S25-03-6</t>
  </si>
  <si>
    <t>S25-03-7</t>
  </si>
  <si>
    <t>S25-04</t>
  </si>
  <si>
    <t>S25-04-1</t>
  </si>
  <si>
    <t>S25-04-2</t>
  </si>
  <si>
    <t>S25-04-3</t>
  </si>
  <si>
    <t>S25-04-4</t>
  </si>
  <si>
    <t>S25-04-5</t>
  </si>
  <si>
    <t>S25-04-6</t>
  </si>
  <si>
    <t>S25-04-7</t>
  </si>
  <si>
    <t>S25-05</t>
  </si>
  <si>
    <t>S25-06</t>
  </si>
  <si>
    <t>S25-06-1</t>
  </si>
  <si>
    <t>S25-06-2</t>
  </si>
  <si>
    <t>S25-06-3</t>
  </si>
  <si>
    <t>S25-06-4</t>
  </si>
  <si>
    <t>S25-06-5</t>
  </si>
  <si>
    <t>S25-06-6</t>
  </si>
  <si>
    <t>S25-06-7</t>
  </si>
  <si>
    <t>S25-06-8</t>
  </si>
  <si>
    <t>S25-06-9</t>
  </si>
  <si>
    <t>S25-06-10</t>
  </si>
  <si>
    <t>S25-06-11</t>
  </si>
  <si>
    <t>S25-06-12</t>
  </si>
  <si>
    <t>S25-06-13</t>
  </si>
  <si>
    <t>S25-06-14</t>
  </si>
  <si>
    <t>S25-07</t>
  </si>
  <si>
    <t>S25-07-1</t>
  </si>
  <si>
    <t>S25-07-2</t>
  </si>
  <si>
    <t>S25-07-3</t>
  </si>
  <si>
    <t>S25-07-4</t>
  </si>
  <si>
    <t>S25-07-5</t>
  </si>
  <si>
    <t>S25-07-6</t>
  </si>
  <si>
    <t>S25-07-7</t>
  </si>
  <si>
    <t>S25-08</t>
  </si>
  <si>
    <t>S25-08-1</t>
  </si>
  <si>
    <t>S25-08-2</t>
  </si>
  <si>
    <t>S25-08-3</t>
  </si>
  <si>
    <t>S25-08-4</t>
  </si>
  <si>
    <t>S25-08-5</t>
  </si>
  <si>
    <t>S25-08-6</t>
  </si>
  <si>
    <t>S25-08-7</t>
  </si>
  <si>
    <t>S25-09</t>
  </si>
  <si>
    <t>S25-10</t>
  </si>
  <si>
    <t>S25-10-1</t>
  </si>
  <si>
    <t>S25-10-2</t>
  </si>
  <si>
    <t>S25-10-3</t>
  </si>
  <si>
    <t>S25-10-4</t>
  </si>
  <si>
    <t>S25-10-5</t>
  </si>
  <si>
    <t>S25-10-6</t>
  </si>
  <si>
    <t>CAG</t>
  </si>
  <si>
    <t>S25-11</t>
  </si>
  <si>
    <t>SSH-CAG</t>
  </si>
  <si>
    <t>CAG-SSH</t>
  </si>
  <si>
    <t>CTA-SSH-CTA</t>
  </si>
  <si>
    <t>Saudi Arabia</t>
  </si>
  <si>
    <t>SSH-MXP-SSH</t>
  </si>
  <si>
    <t>RT SSH-MXP-SSH</t>
  </si>
  <si>
    <t>OW SSH-MXP</t>
  </si>
  <si>
    <t>MXP-SSH-MXP</t>
  </si>
  <si>
    <t>RT MXP-SSH-MXP</t>
  </si>
  <si>
    <t>OW MXP-SSH</t>
  </si>
  <si>
    <t>SSH-CAG-SSH</t>
  </si>
  <si>
    <t>RT SSH-CAG-SSH</t>
  </si>
  <si>
    <t>OW SSH-CAG</t>
  </si>
  <si>
    <t>CAG-SSH-CAG</t>
  </si>
  <si>
    <t>RT CAG-SSH-CAG</t>
  </si>
  <si>
    <t>OW CAG-SSH</t>
  </si>
  <si>
    <t>Miti Viaggi</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</si>
  <si>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</si>
  <si>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</si>
  <si>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</si>
  <si>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</si>
  <si>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</si>
  <si>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</si>
  <si>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</si>
  <si>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</si>
  <si>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</si>
  <si>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</si>
  <si>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</si>
  <si>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</si>
  <si>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</si>
  <si>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</si>
  <si>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</si>
  <si>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E25-08-4</t>
  </si>
  <si>
    <t>E25-08-5</t>
  </si>
  <si>
    <t>Carrier</t>
  </si>
  <si>
    <t>Red Sea</t>
  </si>
  <si>
    <t>Genius</t>
  </si>
  <si>
    <t>Distributor</t>
  </si>
  <si>
    <t>W42987</t>
  </si>
  <si>
    <t>Closed Deal</t>
  </si>
  <si>
    <t>W42988</t>
  </si>
  <si>
    <t>16:10</t>
  </si>
  <si>
    <t>21:45</t>
  </si>
  <si>
    <t>19:10</t>
  </si>
  <si>
    <t>22:45</t>
  </si>
  <si>
    <t>A32Q</t>
  </si>
  <si>
    <t>W4</t>
  </si>
  <si>
    <t>2988</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</si>
  <si>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</si>
  <si>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</si>
  <si>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</si>
  <si>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</si>
  <si>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</si>
  <si>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</si>
  <si>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</si>
  <si>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</si>
  <si>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</si>
  <si>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</si>
  <si>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</si>
  <si>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</si>
  <si>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</si>
  <si>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</si>
  <si>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</si>
  <si>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</si>
  <si>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</si>
  <si>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</si>
  <si>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</si>
  <si>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</si>
  <si>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</si>
  <si>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</si>
  <si>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</si>
  <si>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</si>
  <si>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</si>
  <si>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</si>
  <si>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</si>
  <si>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</si>
  <si>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</si>
  <si>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</si>
  <si>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</si>
  <si>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</si>
  <si>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</si>
  <si>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</si>
  <si>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</si>
  <si>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</si>
  <si>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</si>
  <si>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</si>
  <si>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</si>
  <si>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</si>
  <si>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</si>
  <si>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Searcharter</t>
  </si>
  <si>
    <t>ZFCEV</t>
  </si>
  <si>
    <t>GO7</t>
  </si>
  <si>
    <t>8CWWCF</t>
  </si>
  <si>
    <t>GO7 Total</t>
  </si>
  <si>
    <t>EuroAirlines</t>
  </si>
  <si>
    <t>11L2HB</t>
  </si>
  <si>
    <t>EuroAirlines Total</t>
  </si>
  <si>
    <t>11L2KA</t>
  </si>
  <si>
    <t>Fruit Viaggi</t>
  </si>
  <si>
    <t>CJVQ9</t>
  </si>
  <si>
    <t>ZMQJ3</t>
  </si>
  <si>
    <t>Signed</t>
  </si>
  <si>
    <t>11L2C8</t>
  </si>
  <si>
    <t>Searcharter Total</t>
  </si>
  <si>
    <t>11L2EY</t>
  </si>
  <si>
    <t>2M6N7</t>
  </si>
  <si>
    <t>S25-12</t>
  </si>
  <si>
    <t>Previously till 29NOV</t>
  </si>
  <si>
    <t>New Flight</t>
  </si>
  <si>
    <t>S25-12-3</t>
  </si>
  <si>
    <t>S25-12-4</t>
  </si>
  <si>
    <t>S25-12-5</t>
  </si>
  <si>
    <t>Mamas Travel</t>
  </si>
  <si>
    <t>HC7QY</t>
  </si>
  <si>
    <t>QD4G7</t>
  </si>
  <si>
    <t>Nicolaus S.P.A</t>
  </si>
  <si>
    <t>UJ6006</t>
  </si>
  <si>
    <t>UJ6005</t>
  </si>
  <si>
    <t>S25-13</t>
  </si>
  <si>
    <t>HRG-NAP-HRG</t>
  </si>
  <si>
    <t>HRG-NAP</t>
  </si>
  <si>
    <t>NAP-HRG-NAP</t>
  </si>
  <si>
    <t>NAP-HRG</t>
  </si>
  <si>
    <t>RT HRG-NAP-HRG</t>
  </si>
  <si>
    <t>OW HRG-NAP</t>
  </si>
  <si>
    <t>RT NAP-HRG-NAP</t>
  </si>
  <si>
    <t>OW NAP-HRG</t>
  </si>
  <si>
    <t>S25-13-1</t>
  </si>
  <si>
    <t>S25-13-2</t>
  </si>
  <si>
    <t>S25-13-3</t>
  </si>
  <si>
    <t>S25-13-4</t>
  </si>
  <si>
    <t>S25-13-5</t>
  </si>
  <si>
    <t>S25-13-6</t>
  </si>
  <si>
    <t>S25-13-7</t>
  </si>
  <si>
    <t>S25-13-8</t>
  </si>
  <si>
    <t>01:20+1</t>
  </si>
  <si>
    <t>NP8101</t>
  </si>
  <si>
    <t>NP8102</t>
  </si>
  <si>
    <t>NP</t>
  </si>
  <si>
    <t>8101</t>
  </si>
  <si>
    <t>8102</t>
  </si>
  <si>
    <t>93URD</t>
  </si>
  <si>
    <t>Y_Capacity</t>
  </si>
  <si>
    <t>E7UMZ</t>
  </si>
  <si>
    <t>QACJT</t>
  </si>
  <si>
    <t>7YW2M</t>
  </si>
  <si>
    <t>PG7WV</t>
  </si>
  <si>
    <t>Good Days</t>
  </si>
  <si>
    <t xml:space="preserve">SEATS_BOOKED  </t>
  </si>
  <si>
    <t>4S6017</t>
  </si>
  <si>
    <t>6017</t>
  </si>
  <si>
    <t>4S6018</t>
  </si>
  <si>
    <t>6018</t>
  </si>
  <si>
    <t>HAJW3</t>
  </si>
  <si>
    <t>F6UM2</t>
  </si>
  <si>
    <t>CHHDR</t>
  </si>
  <si>
    <t>11L8E0</t>
  </si>
  <si>
    <t>11L8A9</t>
  </si>
  <si>
    <t>11L8B0</t>
  </si>
  <si>
    <t>11L8AR</t>
  </si>
  <si>
    <t>E25</t>
  </si>
  <si>
    <t>S25</t>
  </si>
  <si>
    <t>U25</t>
  </si>
  <si>
    <t>U25-01-4</t>
  </si>
  <si>
    <t>11L8M4</t>
  </si>
  <si>
    <t>Y9EVF</t>
  </si>
  <si>
    <t>11L8GR</t>
  </si>
  <si>
    <t>Cancelled</t>
  </si>
  <si>
    <t>MPY7R</t>
  </si>
  <si>
    <t>HWW7C</t>
  </si>
  <si>
    <t>RZZCJ</t>
  </si>
  <si>
    <t>NH2AR</t>
  </si>
  <si>
    <t>PMNN3</t>
  </si>
  <si>
    <t>11L94A</t>
  </si>
  <si>
    <t>QYFEG</t>
  </si>
  <si>
    <t>YHMWA</t>
  </si>
  <si>
    <t>79W9T</t>
  </si>
  <si>
    <t>FNJZN</t>
  </si>
  <si>
    <t>YHLZC</t>
  </si>
  <si>
    <t>A4ENH</t>
  </si>
  <si>
    <t>11L9EQ</t>
  </si>
  <si>
    <t>Atelier Vacanze SRL</t>
  </si>
  <si>
    <t>Present Viaggi</t>
  </si>
  <si>
    <t>SE5447</t>
  </si>
  <si>
    <t>SE5446</t>
  </si>
  <si>
    <t>FEMAC</t>
  </si>
  <si>
    <t>QXCRYU</t>
  </si>
  <si>
    <t>SSH-FCO-SSH6</t>
  </si>
  <si>
    <t>SSH-BRI-SSH8</t>
  </si>
  <si>
    <t>SSH-CTA_SSH</t>
  </si>
  <si>
    <t>SSH-BRI-SSH12</t>
  </si>
  <si>
    <t>SSH-FCO-SSH14</t>
  </si>
  <si>
    <t>SSH-MXP-SSH18</t>
  </si>
  <si>
    <t>SSH-CAG-SSH20</t>
  </si>
  <si>
    <t>SSH-NAP-SSH152</t>
  </si>
  <si>
    <t>11L9QM</t>
  </si>
  <si>
    <t>ZRP79</t>
  </si>
  <si>
    <t>MQJUH</t>
  </si>
  <si>
    <t>6ZVFQ</t>
  </si>
  <si>
    <t>LA7FR</t>
  </si>
  <si>
    <t>11LA1D</t>
  </si>
  <si>
    <t>Ahotsun Tour Operator srls</t>
  </si>
  <si>
    <t>11LA92</t>
  </si>
  <si>
    <t>Italgsa</t>
  </si>
  <si>
    <t>11LAFK</t>
  </si>
  <si>
    <t>11LAFL</t>
  </si>
  <si>
    <t>11LAFJ</t>
  </si>
  <si>
    <t>SE</t>
  </si>
  <si>
    <t>5446</t>
  </si>
  <si>
    <t>5447</t>
  </si>
  <si>
    <t>A2NRN</t>
  </si>
  <si>
    <t>JZPYW</t>
  </si>
  <si>
    <t>2RHP7</t>
  </si>
  <si>
    <t>7WRJ6</t>
  </si>
  <si>
    <t>OA5ALD</t>
  </si>
  <si>
    <t>N46YD</t>
  </si>
  <si>
    <t>NAA2U</t>
  </si>
  <si>
    <t>11LAKP</t>
  </si>
  <si>
    <t>NP7WV</t>
  </si>
  <si>
    <t>QG7FDP</t>
  </si>
  <si>
    <t>11LB15</t>
  </si>
  <si>
    <t>11LB1A</t>
  </si>
  <si>
    <t>Y_Cap</t>
  </si>
  <si>
    <t>LYNFM</t>
  </si>
  <si>
    <t>Sum of Y_Capacity</t>
  </si>
  <si>
    <t>SSH-BRI-SSH22</t>
  </si>
  <si>
    <t>SSH-VRN-SSH32</t>
  </si>
  <si>
    <t>E25-02A</t>
  </si>
  <si>
    <t>E25-05A</t>
  </si>
  <si>
    <t>E25-05B</t>
  </si>
  <si>
    <t>E25-02B</t>
  </si>
  <si>
    <t>PMO</t>
  </si>
  <si>
    <t>A321</t>
  </si>
  <si>
    <t>SSH-PMO-SSH</t>
  </si>
  <si>
    <t>SSH-PMO</t>
  </si>
  <si>
    <t>PMO-SSH-PMO</t>
  </si>
  <si>
    <t>PMO-SSH</t>
  </si>
  <si>
    <t>RT SSH-PMO-SSH</t>
  </si>
  <si>
    <t>OW SSH-PMO</t>
  </si>
  <si>
    <t>RT PMO-SSH-PMO</t>
  </si>
  <si>
    <t>OW PMO-SSH</t>
  </si>
  <si>
    <t>02A</t>
  </si>
  <si>
    <t>02B</t>
  </si>
  <si>
    <t>05A</t>
  </si>
  <si>
    <t>05B</t>
  </si>
  <si>
    <t>E25-02A-2</t>
  </si>
  <si>
    <t>E25-02B-3</t>
  </si>
  <si>
    <t>E25-02B-4</t>
  </si>
  <si>
    <t>E25-02B-5</t>
  </si>
  <si>
    <t>E25-02A-1</t>
  </si>
  <si>
    <t>E25-05A-3</t>
  </si>
  <si>
    <t>E25-05B-4</t>
  </si>
  <si>
    <t>E25-05B-5</t>
  </si>
  <si>
    <t>E25-05B-6</t>
  </si>
  <si>
    <t>E25-05B-3</t>
  </si>
  <si>
    <t>UGQ3P</t>
  </si>
  <si>
    <t>GWTHH</t>
  </si>
  <si>
    <t>G7R9D</t>
  </si>
  <si>
    <t>EUWMZ</t>
  </si>
  <si>
    <t>J4AC4</t>
  </si>
  <si>
    <t>7DTA7</t>
  </si>
  <si>
    <t>11LBT4</t>
  </si>
  <si>
    <t>11LBT5</t>
  </si>
  <si>
    <t>11LC1L</t>
  </si>
  <si>
    <t>UJ3902</t>
  </si>
  <si>
    <t>UJ3901</t>
  </si>
  <si>
    <t>S25-14</t>
  </si>
  <si>
    <t>11LC66</t>
  </si>
  <si>
    <t>S25-14-2</t>
  </si>
  <si>
    <t>3901</t>
  </si>
  <si>
    <t>S25-14-3</t>
  </si>
  <si>
    <t>S25-14-1</t>
  </si>
  <si>
    <t>3902</t>
  </si>
  <si>
    <t>ATFMYV</t>
  </si>
  <si>
    <t>Website</t>
  </si>
  <si>
    <t>DISTRIBUTION_CHANNEL</t>
  </si>
  <si>
    <t>11LC8B</t>
  </si>
  <si>
    <t>11LCF0</t>
  </si>
  <si>
    <t>11LCCC</t>
  </si>
  <si>
    <t>11LCHJ</t>
  </si>
  <si>
    <t>11LC9E</t>
  </si>
  <si>
    <t>11LC9F</t>
  </si>
  <si>
    <t>May Fair Jets Dubai</t>
  </si>
  <si>
    <t>JCQWTU</t>
  </si>
  <si>
    <t>Y7PY9</t>
  </si>
  <si>
    <t>(Multiple Items)</t>
  </si>
  <si>
    <t>J Capacity</t>
  </si>
  <si>
    <t>Website IBE</t>
  </si>
  <si>
    <t>HUEW5D</t>
  </si>
  <si>
    <t>LHS76B</t>
  </si>
  <si>
    <t>HCQ493</t>
  </si>
  <si>
    <t>D7OQVZ</t>
  </si>
  <si>
    <t>XKZQM2</t>
  </si>
  <si>
    <t>11LDC8</t>
  </si>
  <si>
    <t>M67HC</t>
  </si>
  <si>
    <t>VFVZ6</t>
  </si>
  <si>
    <t>LTDEC</t>
  </si>
  <si>
    <t>93QYY</t>
  </si>
  <si>
    <t>Y32PN</t>
  </si>
  <si>
    <t>JVN8BN</t>
  </si>
  <si>
    <t>8QBBZ9</t>
  </si>
  <si>
    <t>31-62</t>
  </si>
  <si>
    <t>62-93</t>
  </si>
  <si>
    <t>93-124</t>
  </si>
  <si>
    <t>124-155</t>
  </si>
  <si>
    <t>155-186</t>
  </si>
  <si>
    <t>186-217</t>
  </si>
  <si>
    <t>217-248</t>
  </si>
  <si>
    <t>248-279</t>
  </si>
  <si>
    <t>279-310</t>
  </si>
  <si>
    <t>310-341</t>
  </si>
  <si>
    <t>341-372</t>
  </si>
  <si>
    <t>372-403</t>
  </si>
  <si>
    <t>8-Feb-25 Total</t>
  </si>
  <si>
    <t>SSH-BRI-SSH4</t>
  </si>
  <si>
    <t>E25-02C</t>
  </si>
  <si>
    <t>Goingit</t>
  </si>
  <si>
    <t>Q4JLY</t>
  </si>
  <si>
    <t>ZXBAAG</t>
  </si>
  <si>
    <t>11LCTR</t>
  </si>
  <si>
    <t>11LE5H</t>
  </si>
  <si>
    <t>11LC1C</t>
  </si>
  <si>
    <t>JV9AD</t>
  </si>
  <si>
    <t>Alpitour</t>
  </si>
  <si>
    <t>SSH-NAP-SSH5</t>
  </si>
  <si>
    <t>E25-03A</t>
  </si>
  <si>
    <t>E25-03B</t>
  </si>
  <si>
    <t>S25-15</t>
  </si>
  <si>
    <t>Air Cairo</t>
  </si>
  <si>
    <t>03A</t>
  </si>
  <si>
    <t>03B</t>
  </si>
  <si>
    <t>SM820</t>
  </si>
  <si>
    <t>SM819</t>
  </si>
  <si>
    <t>SM</t>
  </si>
  <si>
    <t>819</t>
  </si>
  <si>
    <t>APG</t>
  </si>
  <si>
    <t>12LEP7</t>
  </si>
  <si>
    <t>12LEUE</t>
  </si>
  <si>
    <t>12LFAC</t>
  </si>
  <si>
    <t>RVTM6</t>
  </si>
  <si>
    <t>12LGJC</t>
  </si>
  <si>
    <t>820</t>
  </si>
  <si>
    <t>E25-09A</t>
  </si>
  <si>
    <t>E25-09B</t>
  </si>
  <si>
    <t>09A</t>
  </si>
  <si>
    <t>09B</t>
  </si>
  <si>
    <t>E25-03A-2</t>
  </si>
  <si>
    <t>E25-03A-3</t>
  </si>
  <si>
    <t>E25-03B-4</t>
  </si>
  <si>
    <t>6031</t>
  </si>
  <si>
    <t>E25-03B-5</t>
  </si>
  <si>
    <t>E25-03B-6</t>
  </si>
  <si>
    <t>E25-03A-1</t>
  </si>
  <si>
    <t>E25-03B-3</t>
  </si>
  <si>
    <t>6032</t>
  </si>
  <si>
    <t>E25-09B-2</t>
  </si>
  <si>
    <t>E25-09B-3</t>
  </si>
  <si>
    <t>E25-09B-1</t>
  </si>
  <si>
    <t>SE5448</t>
  </si>
  <si>
    <t>5448</t>
  </si>
  <si>
    <t>SAND SRL</t>
  </si>
  <si>
    <t>11LEKG</t>
  </si>
  <si>
    <t>11LEKH</t>
  </si>
  <si>
    <t>00:30+1</t>
  </si>
  <si>
    <t>S25-15-2</t>
  </si>
  <si>
    <t>S25-15-3</t>
  </si>
  <si>
    <t>S25-15-4</t>
  </si>
  <si>
    <t>S25-15-5</t>
  </si>
  <si>
    <t>S25-15-6</t>
  </si>
  <si>
    <t>S25-15-7</t>
  </si>
  <si>
    <t>S25-15-8</t>
  </si>
  <si>
    <t>11LETL</t>
  </si>
  <si>
    <t>TCEZH</t>
  </si>
  <si>
    <t>JT7LN</t>
  </si>
  <si>
    <t>DARAQ</t>
  </si>
  <si>
    <t>ZH2Y4</t>
  </si>
  <si>
    <t>QRZRW</t>
  </si>
  <si>
    <t>GT6EG</t>
  </si>
  <si>
    <t>11LF49</t>
  </si>
  <si>
    <t>12LHCF</t>
  </si>
  <si>
    <t>11LFGF</t>
  </si>
  <si>
    <t>03C</t>
  </si>
  <si>
    <t>E25-03C</t>
  </si>
  <si>
    <t>E25-03C-1</t>
  </si>
  <si>
    <t>11LF48</t>
  </si>
  <si>
    <t>RLEPH</t>
  </si>
  <si>
    <t>T2LUR</t>
  </si>
  <si>
    <t>EZYPL</t>
  </si>
  <si>
    <t>ADET6</t>
  </si>
  <si>
    <t>21-Feb-25 Total</t>
  </si>
  <si>
    <t>13-Feb-25 Total</t>
  </si>
  <si>
    <t>20-Jan-25 Total</t>
  </si>
  <si>
    <t>29-Nov-24 Total</t>
  </si>
  <si>
    <t>23-Oct-24 Total</t>
  </si>
  <si>
    <t>30-Jan-25 Total</t>
  </si>
  <si>
    <t>28-Jan-25 Total</t>
  </si>
  <si>
    <t>25-Jan-25 Total</t>
  </si>
  <si>
    <t>24-Jan-25 Total</t>
  </si>
  <si>
    <t>Reissued</t>
  </si>
  <si>
    <t>E25-09A-2</t>
  </si>
  <si>
    <t>E25-09A-3</t>
  </si>
  <si>
    <t>E25-09A-1</t>
  </si>
  <si>
    <t>12LYDF</t>
  </si>
  <si>
    <t>GDTWZ</t>
  </si>
  <si>
    <t>11LGA2</t>
  </si>
  <si>
    <t>72JG9</t>
  </si>
  <si>
    <t>4GJ3Y</t>
  </si>
  <si>
    <t>5126</t>
  </si>
  <si>
    <t>12LJA2</t>
  </si>
  <si>
    <t>12LJAE</t>
  </si>
  <si>
    <t>28-Feb-25 Total</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</si>
  <si>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</si>
  <si>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</si>
  <si>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</si>
  <si>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</si>
  <si>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</si>
  <si>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</si>
  <si>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</si>
  <si>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</si>
  <si>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</si>
  <si>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</si>
  <si>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</si>
  <si>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</si>
  <si>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</si>
  <si>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</si>
  <si>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</si>
  <si>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</si>
  <si>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</si>
  <si>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</si>
  <si>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</si>
  <si>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</si>
  <si>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</si>
  <si>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</si>
  <si>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</si>
  <si>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</si>
  <si>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</si>
  <si>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</si>
  <si>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</si>
  <si>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</si>
  <si>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</si>
  <si>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</si>
  <si>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U4AU2</t>
  </si>
  <si>
    <t>T33QN</t>
  </si>
  <si>
    <t>FPWMV</t>
  </si>
  <si>
    <t>47R6Z</t>
  </si>
  <si>
    <t>G2CMZ</t>
  </si>
  <si>
    <t>11LYHC</t>
  </si>
  <si>
    <t>11LYHD</t>
  </si>
  <si>
    <t>11LYDZ</t>
  </si>
  <si>
    <t>S25-16</t>
  </si>
  <si>
    <t>S25-16-2</t>
  </si>
  <si>
    <t>UJ7000</t>
  </si>
  <si>
    <t>7000</t>
  </si>
  <si>
    <t>S25-16-3</t>
  </si>
  <si>
    <t>S25-16-4</t>
  </si>
  <si>
    <t>S25-16-5</t>
  </si>
  <si>
    <t>S25-16-6</t>
  </si>
  <si>
    <t>S25-16-7</t>
  </si>
  <si>
    <t>S25-16-8</t>
  </si>
  <si>
    <t>S25-16-9</t>
  </si>
  <si>
    <t>S25-16-10</t>
  </si>
  <si>
    <t>S25-16-11</t>
  </si>
  <si>
    <t>S25-16-12</t>
  </si>
  <si>
    <t>S25-16-13</t>
  </si>
  <si>
    <t>S25-16-14</t>
  </si>
  <si>
    <t>S25-16-15</t>
  </si>
  <si>
    <t>S25-16-16</t>
  </si>
  <si>
    <t>S25-16-1</t>
  </si>
  <si>
    <t>UJ7001</t>
  </si>
  <si>
    <t>7001</t>
  </si>
  <si>
    <t>S25-17</t>
  </si>
  <si>
    <t>S25-17-2</t>
  </si>
  <si>
    <t>SE1791</t>
  </si>
  <si>
    <t>1791</t>
  </si>
  <si>
    <t>S25-17-3</t>
  </si>
  <si>
    <t>S25-17-4</t>
  </si>
  <si>
    <t>S25-17-5</t>
  </si>
  <si>
    <t>S25-17-6</t>
  </si>
  <si>
    <t>S25-17-7</t>
  </si>
  <si>
    <t>S25-17-8</t>
  </si>
  <si>
    <t>S25-17-1</t>
  </si>
  <si>
    <t>SE1792</t>
  </si>
  <si>
    <t>1792</t>
  </si>
  <si>
    <t>11LYLU</t>
  </si>
  <si>
    <t>JP4LD</t>
  </si>
  <si>
    <t>NWYVN</t>
  </si>
  <si>
    <t>CDNT7</t>
  </si>
  <si>
    <t>11LYRG</t>
  </si>
  <si>
    <t>2E6WF</t>
  </si>
  <si>
    <t>JSV-Partyamo</t>
  </si>
  <si>
    <t>ItalGSA-Syrius-Go4Sea</t>
  </si>
  <si>
    <t>FLR-Domina</t>
  </si>
  <si>
    <t>Italgsa-Azura</t>
  </si>
  <si>
    <t>PSA</t>
  </si>
  <si>
    <t>S25-18</t>
  </si>
  <si>
    <t>S25-18-2</t>
  </si>
  <si>
    <t>SSH-PSA</t>
  </si>
  <si>
    <t>SE2893</t>
  </si>
  <si>
    <t>2893</t>
  </si>
  <si>
    <t>S25-18-3</t>
  </si>
  <si>
    <t>S25-18-4</t>
  </si>
  <si>
    <t>S25-18-5</t>
  </si>
  <si>
    <t>S25-18-1</t>
  </si>
  <si>
    <t>PSA-SSH</t>
  </si>
  <si>
    <t>SE2894</t>
  </si>
  <si>
    <t>2894</t>
  </si>
  <si>
    <t>12LN7K</t>
  </si>
  <si>
    <t>12LNZK</t>
  </si>
  <si>
    <t>12LNJG</t>
  </si>
  <si>
    <t>12LNJD</t>
  </si>
  <si>
    <t>12LNZG</t>
  </si>
  <si>
    <t>12LNTH</t>
  </si>
  <si>
    <t>PBA6IB</t>
  </si>
  <si>
    <t>Sky Vision</t>
  </si>
  <si>
    <t>11LJYY</t>
  </si>
  <si>
    <t>11LJYJ</t>
  </si>
  <si>
    <t>11LJN4</t>
  </si>
  <si>
    <t>11LJJ4</t>
  </si>
  <si>
    <t>25-Feb-25 Total</t>
  </si>
  <si>
    <t>0-31</t>
  </si>
  <si>
    <t>VYUM2</t>
  </si>
  <si>
    <t>WL4P3</t>
  </si>
  <si>
    <t>Z3JW6</t>
  </si>
  <si>
    <t>DPR7D</t>
  </si>
  <si>
    <t>R6UYL</t>
  </si>
  <si>
    <t>UUU73</t>
  </si>
  <si>
    <t>ACY6G</t>
  </si>
  <si>
    <t>LF9RA</t>
  </si>
  <si>
    <t>11LKCN</t>
  </si>
  <si>
    <t>11LKCZ</t>
  </si>
  <si>
    <t>DGZU9</t>
  </si>
  <si>
    <t>WJGN2</t>
  </si>
  <si>
    <t>WDJGT</t>
  </si>
  <si>
    <t>11LKJT</t>
  </si>
  <si>
    <t>11LKMK</t>
  </si>
  <si>
    <t>11LKK1</t>
  </si>
  <si>
    <t>18-Mar-25 Total</t>
  </si>
  <si>
    <t>GRNNA</t>
  </si>
  <si>
    <t>FLR Charter</t>
  </si>
  <si>
    <t>HMHGA</t>
  </si>
  <si>
    <t>19-Mar-25 Total</t>
  </si>
  <si>
    <t>CPJT9A</t>
  </si>
  <si>
    <t>VA6R7</t>
  </si>
  <si>
    <t>12LQBJ</t>
  </si>
  <si>
    <t>11LL0G</t>
  </si>
  <si>
    <t>11LL0Y</t>
  </si>
  <si>
    <t>11LL4U</t>
  </si>
  <si>
    <t>11LL9M</t>
  </si>
  <si>
    <t>E25-05A-1</t>
  </si>
  <si>
    <t>E25-05A-2</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</si>
  <si>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</si>
  <si>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</si>
  <si>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</si>
  <si>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</si>
  <si>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</si>
  <si>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</si>
  <si>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</si>
  <si>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</si>
  <si>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</si>
  <si>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</si>
  <si>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</si>
  <si>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</si>
  <si>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</si>
  <si>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</si>
  <si>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</si>
  <si>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</si>
  <si>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</si>
  <si>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</si>
  <si>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</si>
  <si>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</si>
  <si>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</si>
  <si>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</si>
  <si>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</si>
  <si>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11LLNG</t>
  </si>
  <si>
    <t>11LLMG</t>
  </si>
  <si>
    <t>11LLMH</t>
  </si>
  <si>
    <t>11LLNF</t>
  </si>
  <si>
    <t>11LLLU</t>
  </si>
  <si>
    <t>Italgsa-Hakuna</t>
  </si>
  <si>
    <t>11LLS0</t>
  </si>
  <si>
    <t>11LLS2</t>
  </si>
  <si>
    <t>11LM2N</t>
  </si>
  <si>
    <t>Italgsa-Iscla Maior</t>
  </si>
  <si>
    <t>6F4TQ</t>
  </si>
  <si>
    <t>RCCMV</t>
  </si>
  <si>
    <t>12LQLM</t>
  </si>
  <si>
    <t>Direct</t>
  </si>
  <si>
    <t>Al Masria</t>
  </si>
  <si>
    <t>AD4GF</t>
  </si>
  <si>
    <t>T2337</t>
  </si>
  <si>
    <t>TMN2H</t>
  </si>
  <si>
    <t>9QLJN</t>
  </si>
  <si>
    <t>11LM9J</t>
  </si>
  <si>
    <t>11LLGQ</t>
  </si>
  <si>
    <t>H3UBN3</t>
  </si>
  <si>
    <t>26-Mar-25 Total</t>
  </si>
  <si>
    <t>2CMUY</t>
  </si>
  <si>
    <t>9WT27</t>
  </si>
  <si>
    <t>DP2T3</t>
  </si>
  <si>
    <t>6FDZD</t>
  </si>
  <si>
    <t>MV73A</t>
  </si>
  <si>
    <t>12LRTM</t>
  </si>
  <si>
    <t>11LMR8</t>
  </si>
  <si>
    <t>11LMR9</t>
  </si>
  <si>
    <t>11LMR3</t>
  </si>
  <si>
    <t>12LSMJ</t>
  </si>
  <si>
    <t>72TMN</t>
  </si>
  <si>
    <t>11LMTU</t>
  </si>
  <si>
    <t>11LMU2</t>
  </si>
  <si>
    <t>11LMU1</t>
  </si>
  <si>
    <t>11LN09</t>
  </si>
  <si>
    <t>27-Mar-25 Total</t>
  </si>
  <si>
    <t>3RD655</t>
  </si>
  <si>
    <t>DRH4A</t>
  </si>
  <si>
    <t>VYCYA</t>
  </si>
  <si>
    <t>AR744</t>
  </si>
  <si>
    <t>APQCR</t>
  </si>
  <si>
    <t>YFJQN</t>
  </si>
  <si>
    <t>AJ74P</t>
  </si>
  <si>
    <t>GV3QP</t>
  </si>
  <si>
    <t>LER6H</t>
  </si>
  <si>
    <t xml:space="preserve"> </t>
  </si>
  <si>
    <t>CPUL4J</t>
  </si>
  <si>
    <t>CPZPM4</t>
  </si>
  <si>
    <t>12LT54</t>
  </si>
  <si>
    <t>UJ6001</t>
  </si>
  <si>
    <t>UJ6002</t>
  </si>
  <si>
    <t>11LN9R</t>
  </si>
  <si>
    <t>11LN55</t>
  </si>
  <si>
    <t>11LN6N</t>
  </si>
  <si>
    <t>11LN9P</t>
  </si>
  <si>
    <t>11LNEK</t>
  </si>
  <si>
    <t>11LNG4</t>
  </si>
  <si>
    <t>11LNPA</t>
  </si>
  <si>
    <t>XFTU2W</t>
  </si>
  <si>
    <t>2-Apr-25 Total</t>
  </si>
  <si>
    <t>Y6ELY</t>
  </si>
  <si>
    <t>WZQ7N</t>
  </si>
  <si>
    <t>FT37Z</t>
  </si>
  <si>
    <t>11LN56</t>
  </si>
  <si>
    <t>11LN3U</t>
  </si>
  <si>
    <t>12LU6L</t>
  </si>
  <si>
    <t>6001</t>
  </si>
  <si>
    <t>S25-04-8</t>
  </si>
  <si>
    <t>6002</t>
  </si>
  <si>
    <t>11LNP7</t>
  </si>
  <si>
    <t>11LZ4U</t>
  </si>
  <si>
    <t>11LNT9</t>
  </si>
  <si>
    <t>WWL42</t>
  </si>
  <si>
    <t>EDR2E</t>
  </si>
  <si>
    <t>12LUJ6</t>
  </si>
  <si>
    <t>7PCQL</t>
  </si>
  <si>
    <t>QHDCAM</t>
  </si>
  <si>
    <t>Italgsa Fisicara</t>
  </si>
  <si>
    <t>4-Apr-25 Total</t>
  </si>
  <si>
    <t>11LZF1</t>
  </si>
  <si>
    <t>AMADEUS</t>
  </si>
  <si>
    <t>36Z6T</t>
  </si>
  <si>
    <t>7669Z</t>
  </si>
  <si>
    <t>12LUA1</t>
  </si>
  <si>
    <t>12LUPC</t>
  </si>
  <si>
    <t>11LZ6L</t>
  </si>
  <si>
    <t>11LZ8K</t>
  </si>
  <si>
    <t>11LZZT</t>
  </si>
  <si>
    <t>11LZJP</t>
  </si>
  <si>
    <t>WU6MP</t>
  </si>
  <si>
    <t>11LZSJ</t>
  </si>
  <si>
    <t>11LZSF</t>
  </si>
  <si>
    <t>5-Apr-25 Total</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</si>
  <si>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</si>
  <si>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</si>
  <si>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</si>
  <si>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</si>
  <si>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</si>
  <si>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</si>
  <si>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</si>
  <si>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</si>
  <si>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</si>
  <si>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</si>
  <si>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</si>
  <si>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</si>
  <si>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</si>
  <si>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</si>
  <si>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</si>
  <si>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</si>
  <si>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</si>
  <si>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</si>
  <si>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</si>
  <si>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</si>
  <si>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</si>
  <si>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</si>
  <si>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</si>
  <si>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</si>
  <si>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</si>
  <si>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11LPGM</t>
  </si>
  <si>
    <t>8-Apr-25 Total</t>
  </si>
  <si>
    <t>HAGWY</t>
  </si>
  <si>
    <t>IBE</t>
  </si>
  <si>
    <t xml:space="preserve">ERM5P7 </t>
  </si>
  <si>
    <t>E25-02A Total</t>
  </si>
  <si>
    <t>E25-02B Total</t>
  </si>
  <si>
    <t>E25-03A Total</t>
  </si>
  <si>
    <t>E25-03B Total</t>
  </si>
  <si>
    <t>E25-03C Total</t>
  </si>
  <si>
    <t>E25-04 Total</t>
  </si>
  <si>
    <t>E25-05A Total</t>
  </si>
  <si>
    <t>E25-05B Total</t>
  </si>
  <si>
    <t>E25-08 Total</t>
  </si>
  <si>
    <t>E25-09A Total</t>
  </si>
  <si>
    <t>E25-09B Total</t>
  </si>
  <si>
    <t>DF4DR</t>
  </si>
  <si>
    <t>11LPGR</t>
  </si>
  <si>
    <t>PYMPQ</t>
  </si>
  <si>
    <t>7MLWN9</t>
  </si>
  <si>
    <t>Italgsa-Baobab</t>
  </si>
  <si>
    <t>Italgsa-Going</t>
  </si>
  <si>
    <t>NJQEY</t>
  </si>
  <si>
    <t>12M1ZL</t>
  </si>
  <si>
    <t>Nile Air</t>
  </si>
  <si>
    <t>Italgsa-Miti Viaggi</t>
  </si>
  <si>
    <t>TRAVELFUSION</t>
  </si>
  <si>
    <t>11LQ32</t>
  </si>
  <si>
    <t>Travelledia</t>
  </si>
  <si>
    <t>FDM9F</t>
  </si>
  <si>
    <t>H9S8ZP</t>
  </si>
  <si>
    <t>FCU4F5</t>
  </si>
  <si>
    <t>JLT4C</t>
  </si>
  <si>
    <t>F733A</t>
  </si>
  <si>
    <t>RAMON PARISI</t>
  </si>
  <si>
    <t>DANIELA PITZALIS</t>
  </si>
  <si>
    <t>11LQ9Z</t>
  </si>
  <si>
    <t>E4SYGA</t>
  </si>
  <si>
    <t>5C9X4K</t>
  </si>
  <si>
    <t>11-Apr-25 Total</t>
  </si>
  <si>
    <t>10-Apr-25 Total</t>
  </si>
  <si>
    <t>9-Apr-25 Total</t>
  </si>
  <si>
    <t>7-Apr-25 Total</t>
  </si>
  <si>
    <t>6-Apr-25 Total</t>
  </si>
  <si>
    <t>3-Apr-25 Total</t>
  </si>
  <si>
    <t>29-Mar-25 Total</t>
  </si>
  <si>
    <t>28-Mar-25 Total</t>
  </si>
  <si>
    <t>25-Mar-25 Total</t>
  </si>
  <si>
    <t>24-Mar-25 Total</t>
  </si>
  <si>
    <t>23-Mar-25 Total</t>
  </si>
  <si>
    <t>21-Mar-25 Total</t>
  </si>
  <si>
    <t>20-Mar-25 Total</t>
  </si>
  <si>
    <t>17-Mar-25 Total</t>
  </si>
  <si>
    <t>14-Mar-25 Total</t>
  </si>
  <si>
    <t>12-Mar-25 Total</t>
  </si>
  <si>
    <t>10-Mar-25 Total</t>
  </si>
  <si>
    <t>9-Mar-25 Total</t>
  </si>
  <si>
    <t>8-Mar-25 Total</t>
  </si>
  <si>
    <t>6-Mar-25 Total</t>
  </si>
  <si>
    <t>3-Mar-25 Total</t>
  </si>
  <si>
    <t>27-Feb-25 Total</t>
  </si>
  <si>
    <t>26-Feb-25 Total</t>
  </si>
  <si>
    <t>23-Feb-25 Total</t>
  </si>
  <si>
    <t>19-Feb-25 Total</t>
  </si>
  <si>
    <t>18-Feb-25 Total</t>
  </si>
  <si>
    <t>17-Feb-25 Total</t>
  </si>
  <si>
    <t>14-Feb-25 Total</t>
  </si>
  <si>
    <t>10-Feb-25 Total</t>
  </si>
  <si>
    <t>5-Feb-25 Total</t>
  </si>
  <si>
    <t>4-Feb-25 Total</t>
  </si>
  <si>
    <t>31-Jan-25 Total</t>
  </si>
  <si>
    <t>27-Jan-25 Total</t>
  </si>
  <si>
    <t>26-Jan-25 Total</t>
  </si>
  <si>
    <t>23-Jan-25 Total</t>
  </si>
  <si>
    <t>22-Jan-25 Total</t>
  </si>
  <si>
    <t>19-Jan-25 Total</t>
  </si>
  <si>
    <t>10-Jan-25 Total</t>
  </si>
  <si>
    <t>24-Dec-24 Total</t>
  </si>
  <si>
    <t>23-Dec-24 Total</t>
  </si>
  <si>
    <t>12-Nov-24 Total</t>
  </si>
  <si>
    <t>12-Apr-25 Total</t>
  </si>
  <si>
    <t>1-Apr-25 Total</t>
  </si>
  <si>
    <t>31-Mar-25 Total</t>
  </si>
  <si>
    <t>30-Mar-25 Total</t>
  </si>
  <si>
    <t>22-Mar-25 Total</t>
  </si>
  <si>
    <t>16-Mar-25 Total</t>
  </si>
  <si>
    <t>15-Mar-25 Total</t>
  </si>
  <si>
    <t>13-Mar-25 Total</t>
  </si>
  <si>
    <t>11-Mar-25 Total</t>
  </si>
  <si>
    <t>7-Mar-25 Total</t>
  </si>
  <si>
    <t>5-Mar-25 Total</t>
  </si>
  <si>
    <t>4-Mar-25 Total</t>
  </si>
  <si>
    <t>1-Mar-25 Total</t>
  </si>
  <si>
    <t>24-Feb-25 Total</t>
  </si>
  <si>
    <t>22-Feb-25 Total</t>
  </si>
  <si>
    <t>20-Feb-25 Total</t>
  </si>
  <si>
    <t>16-Feb-25 Total</t>
  </si>
  <si>
    <t>15-Feb-25 Total</t>
  </si>
  <si>
    <t>12-Feb-25 Total</t>
  </si>
  <si>
    <t>11-Feb-25 Total</t>
  </si>
  <si>
    <t>9-Feb-25 Total</t>
  </si>
  <si>
    <t>7-Feb-25 Total</t>
  </si>
  <si>
    <t>6-Feb-25 Total</t>
  </si>
  <si>
    <t>3-Feb-25 Total</t>
  </si>
  <si>
    <t>2-Feb-25 Total</t>
  </si>
  <si>
    <t>1-Feb-25 Total</t>
  </si>
  <si>
    <t>29-Jan-25 Total</t>
  </si>
  <si>
    <t>21-Jan-25 Total</t>
  </si>
  <si>
    <t>17-Jan-25 Total</t>
  </si>
  <si>
    <t>15-Jan-25 Total</t>
  </si>
  <si>
    <t>14-Jan-25 Total</t>
  </si>
  <si>
    <t>12-Jan-25 Total</t>
  </si>
  <si>
    <t>11-Jan-25 Total</t>
  </si>
  <si>
    <t>4-Dec-24 Total</t>
  </si>
  <si>
    <t>30-Nov-24 Total</t>
  </si>
  <si>
    <t>28-Nov-24 Total</t>
  </si>
  <si>
    <t>21-Nov-24 Total</t>
  </si>
  <si>
    <t>4-Oct-24 Total</t>
  </si>
  <si>
    <t>12M274</t>
  </si>
  <si>
    <t>13-Apr-25 Total</t>
  </si>
  <si>
    <t>14-Apr-25 Total</t>
  </si>
  <si>
    <t>12M2PH</t>
  </si>
  <si>
    <t>12M2NT</t>
  </si>
  <si>
    <t>11LQL9</t>
  </si>
  <si>
    <t>11LQL7</t>
  </si>
  <si>
    <t>11LQJE</t>
  </si>
  <si>
    <t>11LQJA</t>
  </si>
  <si>
    <t>CPNZFL</t>
  </si>
  <si>
    <t>CJA3F</t>
  </si>
  <si>
    <t>15-Apr-25 Total</t>
  </si>
  <si>
    <t>6SU7LL</t>
  </si>
  <si>
    <t>6MFY6S</t>
  </si>
  <si>
    <t>11LQTN</t>
  </si>
  <si>
    <t>11LQME</t>
  </si>
  <si>
    <t>R967H</t>
  </si>
  <si>
    <t>12M3EN</t>
  </si>
  <si>
    <t>12M3LM</t>
  </si>
  <si>
    <t>16-Apr-25 Total</t>
  </si>
  <si>
    <t>SSH-PMO-SSH2</t>
  </si>
  <si>
    <t xml:space="preserve">SSH-PSA-SSH  </t>
  </si>
  <si>
    <t>SSH-NAP-SSH153</t>
  </si>
  <si>
    <t>S25-19</t>
  </si>
  <si>
    <t>SSH-PSA-SSH</t>
  </si>
  <si>
    <t>PSA-SSH-PSA</t>
  </si>
  <si>
    <t>RT SSH-PSA-SSH</t>
  </si>
  <si>
    <t>OW SSH-PSA</t>
  </si>
  <si>
    <t>RT PSA-SSH-PSA</t>
  </si>
  <si>
    <t>OW PSA-SSH</t>
  </si>
  <si>
    <t>Previously start 25JUL25</t>
  </si>
  <si>
    <t>SM810</t>
  </si>
  <si>
    <t>SM809</t>
  </si>
  <si>
    <t>SSH-NAP-SSH154</t>
  </si>
  <si>
    <t>S25-20</t>
  </si>
  <si>
    <t>S25-20-2</t>
  </si>
  <si>
    <t>NE</t>
  </si>
  <si>
    <t xml:space="preserve"> 3126</t>
  </si>
  <si>
    <t>S25-20-3</t>
  </si>
  <si>
    <t>S25-20-4</t>
  </si>
  <si>
    <t>S25-20-5</t>
  </si>
  <si>
    <t>S25-20-1</t>
  </si>
  <si>
    <t xml:space="preserve"> 3127</t>
  </si>
  <si>
    <t>WE46U</t>
  </si>
  <si>
    <t>NE3126</t>
  </si>
  <si>
    <t>JMCZJ</t>
  </si>
  <si>
    <t>4LDRNK</t>
  </si>
  <si>
    <t>9R63HM</t>
  </si>
  <si>
    <t>BOYYFI</t>
  </si>
  <si>
    <t>17-Apr-25 Total</t>
  </si>
  <si>
    <t>NE3127</t>
  </si>
  <si>
    <t>12M3LN</t>
  </si>
  <si>
    <t>12M402</t>
  </si>
  <si>
    <t>Sand Srl</t>
  </si>
  <si>
    <t>11LRAR</t>
  </si>
  <si>
    <t>Previously 218 capacity</t>
  </si>
  <si>
    <t>18-Apr-25 Total</t>
  </si>
  <si>
    <t>G4NUA</t>
  </si>
  <si>
    <t>V4W2R</t>
  </si>
  <si>
    <t>MTFFQ</t>
  </si>
  <si>
    <t>GOVPFL</t>
  </si>
  <si>
    <t>MHIUG6</t>
  </si>
  <si>
    <t>CPEBQG</t>
  </si>
  <si>
    <t>CPTZNE</t>
  </si>
  <si>
    <t>CPO98L</t>
  </si>
  <si>
    <t>11LRMT</t>
  </si>
  <si>
    <t>12M4BN</t>
  </si>
  <si>
    <t/>
  </si>
  <si>
    <t>11LJG7</t>
  </si>
  <si>
    <t>19-Apr-25 Total</t>
  </si>
  <si>
    <t>SSH-CIY-SSH</t>
  </si>
  <si>
    <t>S25-21</t>
  </si>
  <si>
    <t>SSH-CIY</t>
  </si>
  <si>
    <t>CIY</t>
  </si>
  <si>
    <t>RT SSH-CIY-SSH</t>
  </si>
  <si>
    <t>OW SSH-CIY</t>
  </si>
  <si>
    <t>CIY-SSH-CIY</t>
  </si>
  <si>
    <t>CIY-NAP</t>
  </si>
  <si>
    <t>RT CIY-SSH-CIY</t>
  </si>
  <si>
    <t>OW CIY-SSH</t>
  </si>
  <si>
    <t>B734</t>
  </si>
  <si>
    <t>CIY-SSH</t>
  </si>
  <si>
    <t>GPJFH</t>
  </si>
  <si>
    <t>TJRRA</t>
  </si>
  <si>
    <t>TRAVELPORT</t>
  </si>
  <si>
    <t>11LRTU</t>
  </si>
  <si>
    <t>11LS0S</t>
  </si>
  <si>
    <t>20-Apr-25 Total</t>
  </si>
  <si>
    <t>21-Apr-25 Total</t>
  </si>
  <si>
    <t>11LS4Q</t>
  </si>
  <si>
    <t>E72RQ</t>
  </si>
  <si>
    <t>P4RD2</t>
  </si>
  <si>
    <t>MFJ IBE</t>
  </si>
  <si>
    <t>22-Apr-25 Total</t>
  </si>
  <si>
    <t>NE1128</t>
  </si>
  <si>
    <t>NE1129</t>
  </si>
  <si>
    <t>F24D6</t>
  </si>
  <si>
    <t>CNPPLF</t>
  </si>
  <si>
    <t>23-Apr-25 Total</t>
  </si>
  <si>
    <t>ItalGSA-Syrius</t>
  </si>
  <si>
    <t>&lt;0</t>
  </si>
  <si>
    <t>11LSHT</t>
  </si>
  <si>
    <t>9NWFN</t>
  </si>
  <si>
    <t>24-Apr-25 Total</t>
  </si>
  <si>
    <t>Citizen Plane</t>
  </si>
  <si>
    <t>CPVDTL</t>
  </si>
  <si>
    <t>12M5C8</t>
  </si>
  <si>
    <t>12M5YJ</t>
  </si>
  <si>
    <t>11LT2C</t>
  </si>
  <si>
    <t>CPMZZ9</t>
  </si>
  <si>
    <t>7VUR4</t>
  </si>
  <si>
    <t>25-Apr-25 Total</t>
  </si>
  <si>
    <t>11LT6L</t>
  </si>
  <si>
    <t>CP4KHG</t>
  </si>
  <si>
    <t>VVZVU</t>
  </si>
  <si>
    <t>FJF9P</t>
  </si>
  <si>
    <t>L6ET9Q</t>
  </si>
  <si>
    <t>26-Apr-25 Total</t>
  </si>
  <si>
    <t>MFJ Egypt</t>
  </si>
  <si>
    <t>27-Apr-25 Total</t>
  </si>
  <si>
    <t>M34MY</t>
  </si>
  <si>
    <t>E25-10</t>
  </si>
  <si>
    <t>E25-10-1</t>
  </si>
  <si>
    <t>SE5600</t>
  </si>
  <si>
    <t>5600</t>
  </si>
  <si>
    <t>28-Apr-25 Total</t>
  </si>
  <si>
    <t>XUKG67</t>
  </si>
  <si>
    <t>CNN7E</t>
  </si>
  <si>
    <t>29-Apr-25 Total</t>
  </si>
  <si>
    <t>NE4G3</t>
  </si>
  <si>
    <t>69T2RY</t>
  </si>
  <si>
    <t>11LUYQ</t>
  </si>
  <si>
    <t>11LUYR</t>
  </si>
  <si>
    <t>1-May-25 Total</t>
  </si>
  <si>
    <t>11LUPA</t>
  </si>
  <si>
    <t>30-Apr-25 Total</t>
  </si>
  <si>
    <t>2-May-25 Total</t>
  </si>
  <si>
    <t>12M7T9</t>
  </si>
  <si>
    <t>7AQR2</t>
  </si>
  <si>
    <t>E6WEE</t>
  </si>
  <si>
    <t>NE5126</t>
  </si>
  <si>
    <t>NE5127</t>
  </si>
  <si>
    <t>5127</t>
  </si>
  <si>
    <t>11M08D</t>
  </si>
  <si>
    <t>11M08E</t>
  </si>
  <si>
    <t>BSDTXU</t>
  </si>
  <si>
    <t>4-May-25 Total</t>
  </si>
  <si>
    <t>3-May-25 Total</t>
  </si>
  <si>
    <t>5-May-25 Total</t>
  </si>
  <si>
    <t>S25-22</t>
  </si>
  <si>
    <t>S25-22-2</t>
  </si>
  <si>
    <t>SE6272</t>
  </si>
  <si>
    <t>6272</t>
  </si>
  <si>
    <t>S25-22-3</t>
  </si>
  <si>
    <t>S25-22-4</t>
  </si>
  <si>
    <t>S25-22-5</t>
  </si>
  <si>
    <t>S25-22-6</t>
  </si>
  <si>
    <t>S25-22-7</t>
  </si>
  <si>
    <t>S25-22-8</t>
  </si>
  <si>
    <t>01:00 +1</t>
  </si>
  <si>
    <t>S25-22-1</t>
  </si>
  <si>
    <t>SE6273</t>
  </si>
  <si>
    <t>6273</t>
  </si>
  <si>
    <t>S25-23</t>
  </si>
  <si>
    <t>S25-23-2</t>
  </si>
  <si>
    <t>UJ6390</t>
  </si>
  <si>
    <t>6390</t>
  </si>
  <si>
    <t>S25-23-3</t>
  </si>
  <si>
    <t>S25-23-4</t>
  </si>
  <si>
    <t>S25-23-5</t>
  </si>
  <si>
    <t>S25-23-6</t>
  </si>
  <si>
    <t>S25-23-7</t>
  </si>
  <si>
    <t>S25-23-1</t>
  </si>
  <si>
    <t>UJ6391</t>
  </si>
  <si>
    <t>6391</t>
  </si>
  <si>
    <t>11M00Z</t>
  </si>
  <si>
    <t>SSH-VRN-SSH2</t>
  </si>
  <si>
    <t>ETI Potovanja</t>
  </si>
  <si>
    <t>6-May-25 Total</t>
  </si>
  <si>
    <t>6TGT4</t>
  </si>
  <si>
    <t>7-May-25 Total</t>
  </si>
  <si>
    <t>S25-25</t>
  </si>
  <si>
    <t>NE7120</t>
  </si>
  <si>
    <t>NE7121</t>
  </si>
  <si>
    <t>S25-24</t>
  </si>
  <si>
    <t>12M99A</t>
  </si>
  <si>
    <t>J4RWC</t>
  </si>
  <si>
    <t>8-May-25 Total</t>
  </si>
  <si>
    <t>HFOX9R</t>
  </si>
  <si>
    <t>12M9A0</t>
  </si>
  <si>
    <t>TLHVP</t>
  </si>
  <si>
    <t>S25-24-2</t>
  </si>
  <si>
    <t>NE4128</t>
  </si>
  <si>
    <t>4128</t>
  </si>
  <si>
    <t>S25-24-3</t>
  </si>
  <si>
    <t>S25-24-4</t>
  </si>
  <si>
    <t>S25-24-5</t>
  </si>
  <si>
    <t>S25-24-6</t>
  </si>
  <si>
    <t>S25-24-7</t>
  </si>
  <si>
    <t>S25-24-8</t>
  </si>
  <si>
    <t>S25-24-9</t>
  </si>
  <si>
    <t>S25-24-1</t>
  </si>
  <si>
    <t>NE4129</t>
  </si>
  <si>
    <t>4129</t>
  </si>
  <si>
    <t>BLQ</t>
  </si>
  <si>
    <t>S25-27-2</t>
  </si>
  <si>
    <t>SSH-BLQ</t>
  </si>
  <si>
    <t>SE4790</t>
  </si>
  <si>
    <t>4790</t>
  </si>
  <si>
    <t>S25-27-3</t>
  </si>
  <si>
    <t>S25-27-4</t>
  </si>
  <si>
    <t>S25-27-5</t>
  </si>
  <si>
    <t>S25-27-6</t>
  </si>
  <si>
    <t>S25-27-1</t>
  </si>
  <si>
    <t>BLQ-SSH</t>
  </si>
  <si>
    <t>SE4791</t>
  </si>
  <si>
    <t>4791</t>
  </si>
  <si>
    <t>SSH-BLQ-SSH</t>
  </si>
  <si>
    <t>BLQ-SSH-BLQ</t>
  </si>
  <si>
    <t>RT SSH-BLQ-SSH</t>
  </si>
  <si>
    <t>OW SSH-BLQ</t>
  </si>
  <si>
    <t>RT BLQ-SSH-BLQ</t>
  </si>
  <si>
    <t>OW BLQ-SSH</t>
  </si>
  <si>
    <t>Nesma</t>
  </si>
  <si>
    <t>S25-26</t>
  </si>
  <si>
    <t>6ARWA</t>
  </si>
  <si>
    <t>NHNA3</t>
  </si>
  <si>
    <t>AJSINB</t>
  </si>
  <si>
    <t>9-May-25 Total</t>
  </si>
  <si>
    <t>Seat blocks from ITALGSA</t>
  </si>
  <si>
    <t>Reprotected seats for Enzo and to publish</t>
  </si>
  <si>
    <t>12Y published on Genius and Searcharter</t>
  </si>
  <si>
    <t>Wizz Air</t>
  </si>
  <si>
    <t>Italgsa-Gattinoni</t>
  </si>
  <si>
    <t>EEGLW</t>
  </si>
  <si>
    <t>10-May-25 Total</t>
  </si>
  <si>
    <t>12-May-25 Total</t>
  </si>
  <si>
    <t>Italgsa-TourSea</t>
  </si>
  <si>
    <t>Italgsa-Kenobi</t>
  </si>
  <si>
    <t>Italgsa-SIKANIA</t>
  </si>
  <si>
    <t>italgsa-going</t>
  </si>
  <si>
    <t>italgsa-ISOLA  AZZURRA</t>
  </si>
  <si>
    <t>italgsa-Top Viaggi</t>
  </si>
  <si>
    <t>italgsa-FISICARA</t>
  </si>
  <si>
    <t>italgsa-AVTOUR</t>
  </si>
  <si>
    <t>italgsa-Toursea</t>
  </si>
  <si>
    <t>Italgsa-Volare</t>
  </si>
  <si>
    <t>13-May-25 Total</t>
  </si>
  <si>
    <t>S25-27</t>
  </si>
  <si>
    <t>UJ6125</t>
  </si>
  <si>
    <t>6125</t>
  </si>
  <si>
    <t>S25-27-7</t>
  </si>
  <si>
    <t>UJ6126</t>
  </si>
  <si>
    <t>6126</t>
  </si>
  <si>
    <t>7YNG9</t>
  </si>
  <si>
    <t>14-May-25 Total</t>
  </si>
  <si>
    <t>12MB5D</t>
  </si>
  <si>
    <t>12MB5F</t>
  </si>
  <si>
    <t>12MB5B</t>
  </si>
  <si>
    <t>15-May-25 Total</t>
  </si>
  <si>
    <t>UJ1120</t>
  </si>
  <si>
    <t>1120</t>
  </si>
  <si>
    <t>UJ1121</t>
  </si>
  <si>
    <t>1121</t>
  </si>
  <si>
    <t>S25-12-</t>
  </si>
  <si>
    <t>Previously till 30NOV, FLT# NE7310/11/extended from   13 sep till 08 nov</t>
  </si>
  <si>
    <t>Volovia</t>
  </si>
  <si>
    <t>SSH-NAP-SSH52</t>
  </si>
  <si>
    <t>SSH-NAP-SSH2</t>
  </si>
  <si>
    <t>SSH-NAP-SSH3</t>
  </si>
  <si>
    <t>E25-0B</t>
  </si>
  <si>
    <t>S25-25/CNXL</t>
  </si>
  <si>
    <t>16-May-25 Total</t>
  </si>
  <si>
    <t>Lastname</t>
  </si>
  <si>
    <t>Firstname</t>
  </si>
  <si>
    <t>Title</t>
  </si>
  <si>
    <t>Contributors</t>
  </si>
  <si>
    <t>Coupon Status</t>
  </si>
  <si>
    <t>Passenger Reconcillation List (PRL)</t>
  </si>
  <si>
    <t>Travel Date</t>
  </si>
  <si>
    <t>Orgn</t>
  </si>
  <si>
    <t>Dest</t>
  </si>
  <si>
    <t>Sector</t>
  </si>
  <si>
    <t>Pax Type</t>
  </si>
  <si>
    <t>Day</t>
  </si>
  <si>
    <t>PAX_COUNT</t>
  </si>
  <si>
    <t>BILLECI</t>
  </si>
  <si>
    <t>MARIA</t>
  </si>
  <si>
    <t>MS</t>
  </si>
  <si>
    <t>Flown</t>
  </si>
  <si>
    <t>BILLECI/MARIA</t>
  </si>
  <si>
    <t>15/05/78</t>
  </si>
  <si>
    <t>CAMPANA</t>
  </si>
  <si>
    <t>BIAGIO SALVATORE</t>
  </si>
  <si>
    <t>MR</t>
  </si>
  <si>
    <t>CAMPANA/BIAGIO SALVATORE</t>
  </si>
  <si>
    <t>24/03/91</t>
  </si>
  <si>
    <t>CHIANESE</t>
  </si>
  <si>
    <t>DEBORAH</t>
  </si>
  <si>
    <t>CHIANESE/DEBORAH</t>
  </si>
  <si>
    <t>26/05/88</t>
  </si>
  <si>
    <t>CICCARELLI</t>
  </si>
  <si>
    <t>ANGELA</t>
  </si>
  <si>
    <t>CICCARELLI/ANGELA</t>
  </si>
  <si>
    <t>10/08/86</t>
  </si>
  <si>
    <t>cirillo</t>
  </si>
  <si>
    <t>alberta</t>
  </si>
  <si>
    <t>CIRILLO/ALBERTA</t>
  </si>
  <si>
    <t>25/11/97</t>
  </si>
  <si>
    <t>D' AGOSTINO</t>
  </si>
  <si>
    <t>ANTONIO</t>
  </si>
  <si>
    <t>D AGOSTINO/ANTONIO</t>
  </si>
  <si>
    <t>DE SIMONE</t>
  </si>
  <si>
    <t>VINCENZO</t>
  </si>
  <si>
    <t>DE SIMONE/VINCENZO</t>
  </si>
  <si>
    <t>13/02/12</t>
  </si>
  <si>
    <t>DELL'AVERSANA</t>
  </si>
  <si>
    <t>NICOLA</t>
  </si>
  <si>
    <t>DELL AVERSANA/NICOLA</t>
  </si>
  <si>
    <t>31/03/85</t>
  </si>
  <si>
    <t>INF</t>
  </si>
  <si>
    <t>INF DELLAVERSANA/VINCENZO</t>
  </si>
  <si>
    <t>12/01/24</t>
  </si>
  <si>
    <t>DI LEO</t>
  </si>
  <si>
    <t>IMMA</t>
  </si>
  <si>
    <t>DI LEO/IMMA</t>
  </si>
  <si>
    <t>DIONISIO</t>
  </si>
  <si>
    <t>ANNA</t>
  </si>
  <si>
    <t>DIONISIO/ANNA</t>
  </si>
  <si>
    <t>19/06/83</t>
  </si>
  <si>
    <t>ESPOSITO</t>
  </si>
  <si>
    <t>GIUSEPPE</t>
  </si>
  <si>
    <t>ESPOSITO/GIUSEPPE</t>
  </si>
  <si>
    <t>FALANGA</t>
  </si>
  <si>
    <t>LUIGI</t>
  </si>
  <si>
    <t>FALANGA/LUIGI</t>
  </si>
  <si>
    <t>26/11/05</t>
  </si>
  <si>
    <t>MELISSA</t>
  </si>
  <si>
    <t>FALANGA/MELISSA</t>
  </si>
  <si>
    <t>25/08/09</t>
  </si>
  <si>
    <t>PIETRO PAOLO</t>
  </si>
  <si>
    <t>FALANGA/PIETRO PAOLO</t>
  </si>
  <si>
    <t>29/01/74</t>
  </si>
  <si>
    <t>GIANNINO</t>
  </si>
  <si>
    <t>PIETRO</t>
  </si>
  <si>
    <t>GIANNINO/PIETRO</t>
  </si>
  <si>
    <t>09/04/68</t>
  </si>
  <si>
    <t>maddaloni</t>
  </si>
  <si>
    <t>michela</t>
  </si>
  <si>
    <t>MADDALONI/MICHELA</t>
  </si>
  <si>
    <t>08/04/71</t>
  </si>
  <si>
    <t>MIRABELLA</t>
  </si>
  <si>
    <t>MARIA CONCETTA</t>
  </si>
  <si>
    <t>MIRABELLA/MARIA CONCETTA</t>
  </si>
  <si>
    <t>26/09/71</t>
  </si>
  <si>
    <t>NAPOLITANO</t>
  </si>
  <si>
    <t>LUCIA</t>
  </si>
  <si>
    <t>NAPOLITANO/LUCIA</t>
  </si>
  <si>
    <t>23/01/85</t>
  </si>
  <si>
    <t>MARIARITA</t>
  </si>
  <si>
    <t>NAPOLITANO/MARIARITA</t>
  </si>
  <si>
    <t>05/04/93</t>
  </si>
  <si>
    <t>NOBILE</t>
  </si>
  <si>
    <t>KAROL</t>
  </si>
  <si>
    <t>CHD</t>
  </si>
  <si>
    <t>NOBILE/KAROL</t>
  </si>
  <si>
    <t>14/10/19</t>
  </si>
  <si>
    <t>MARIO</t>
  </si>
  <si>
    <t>NOBILE/MARIO</t>
  </si>
  <si>
    <t>04/08/82</t>
  </si>
  <si>
    <t>MARISOL</t>
  </si>
  <si>
    <t>NOBILE/MARISOL</t>
  </si>
  <si>
    <t>PACETTO</t>
  </si>
  <si>
    <t>CHIARA</t>
  </si>
  <si>
    <t>PACETTO/CHIARA</t>
  </si>
  <si>
    <t>22/02/98</t>
  </si>
  <si>
    <t>ROMANO</t>
  </si>
  <si>
    <t>FRANCESCA</t>
  </si>
  <si>
    <t>ROMANO/FRANCESCA</t>
  </si>
  <si>
    <t>21/09/71</t>
  </si>
  <si>
    <t>RUSSO</t>
  </si>
  <si>
    <t>GABRIELE</t>
  </si>
  <si>
    <t>RUSSO/GABRIELE</t>
  </si>
  <si>
    <t>04/08/12</t>
  </si>
  <si>
    <t>SALVATORE</t>
  </si>
  <si>
    <t>RUSSO/SALVATORE</t>
  </si>
  <si>
    <t>17/04/79</t>
  </si>
  <si>
    <t>TORIELLO</t>
  </si>
  <si>
    <t>ADDOLORATA</t>
  </si>
  <si>
    <t>TORIELLO/ADDOLORATA</t>
  </si>
  <si>
    <t>VALENTINO</t>
  </si>
  <si>
    <t>INF VALENTINO/CHIARA</t>
  </si>
  <si>
    <t>21/03/24</t>
  </si>
  <si>
    <t>EMANUELE</t>
  </si>
  <si>
    <t>VALENTINO/EMANUELE</t>
  </si>
  <si>
    <t>VITULANO</t>
  </si>
  <si>
    <t>ANNA VERONICA</t>
  </si>
  <si>
    <t>VITULANO/ANNA VERONICA</t>
  </si>
  <si>
    <t>18/07/74</t>
  </si>
  <si>
    <t>VUOLO</t>
  </si>
  <si>
    <t>VUOLO/MARIA</t>
  </si>
  <si>
    <t>ABETE</t>
  </si>
  <si>
    <t>VERONICA</t>
  </si>
  <si>
    <t>JSV Partyamo</t>
  </si>
  <si>
    <t>No Show</t>
  </si>
  <si>
    <t>ABETE/VERONICA</t>
  </si>
  <si>
    <t>ALTAVILLA</t>
  </si>
  <si>
    <t>COSIMO</t>
  </si>
  <si>
    <t>ALTAVILLA/COSIMO</t>
  </si>
  <si>
    <t>06/12/80</t>
  </si>
  <si>
    <t>RICCARDO</t>
  </si>
  <si>
    <t>ALTAVILLA/RICCARDO</t>
  </si>
  <si>
    <t>20/10/16</t>
  </si>
  <si>
    <t xml:space="preserve">ARMENIO                       </t>
  </si>
  <si>
    <t xml:space="preserve">MARGHERITA          </t>
  </si>
  <si>
    <t xml:space="preserve">ARMENIO /MARGHERITA          </t>
  </si>
  <si>
    <t>BARACCANI</t>
  </si>
  <si>
    <t>NADIA</t>
  </si>
  <si>
    <t>Euroairlines</t>
  </si>
  <si>
    <t>BARACCANI/NADIA</t>
  </si>
  <si>
    <t>BARBERIO</t>
  </si>
  <si>
    <t xml:space="preserve">SERGIO                        </t>
  </si>
  <si>
    <t xml:space="preserve">MR </t>
  </si>
  <si>
    <t>Nicolaus SPA</t>
  </si>
  <si>
    <t xml:space="preserve">BARBERIO/SERGIO                        </t>
  </si>
  <si>
    <t>03/09/49</t>
  </si>
  <si>
    <t>BOLOGNESE</t>
  </si>
  <si>
    <t>DOMENICO</t>
  </si>
  <si>
    <t>BOLOGNESE/DOMENICO</t>
  </si>
  <si>
    <t xml:space="preserve">BONGHI                        </t>
  </si>
  <si>
    <t xml:space="preserve">RAFFAELE            </t>
  </si>
  <si>
    <t xml:space="preserve">BONGHI /RAFFAELE            </t>
  </si>
  <si>
    <t xml:space="preserve">IOLANDA             </t>
  </si>
  <si>
    <t xml:space="preserve">BONGHI /IOLANDA             </t>
  </si>
  <si>
    <t>CAMASSA</t>
  </si>
  <si>
    <t>NINO WILLIAM</t>
  </si>
  <si>
    <t>CAMASSA/NINO WILLIAM</t>
  </si>
  <si>
    <t xml:space="preserve">CANDITA                       </t>
  </si>
  <si>
    <t xml:space="preserve">VITTORIA            </t>
  </si>
  <si>
    <t xml:space="preserve">CANDITA  /VITTORIA            </t>
  </si>
  <si>
    <t>CAPOZZA</t>
  </si>
  <si>
    <t>CAPOZZA/VINCENZO</t>
  </si>
  <si>
    <t>CAPURRO</t>
  </si>
  <si>
    <t>FRANCESCO</t>
  </si>
  <si>
    <t>CAPURRO/FRANCESCO</t>
  </si>
  <si>
    <t>LORENZO</t>
  </si>
  <si>
    <t xml:space="preserve">CHD </t>
  </si>
  <si>
    <t>CAPURRO/LORENZO</t>
  </si>
  <si>
    <t>CARUCCI</t>
  </si>
  <si>
    <t xml:space="preserve">MARIA DOMENICA                </t>
  </si>
  <si>
    <t>MRS</t>
  </si>
  <si>
    <t xml:space="preserve">CARUCCI/MARIA DOMENICA                </t>
  </si>
  <si>
    <t>28/10/74</t>
  </si>
  <si>
    <t>CASCARANO</t>
  </si>
  <si>
    <t xml:space="preserve">ALICE                         </t>
  </si>
  <si>
    <t xml:space="preserve">CASCARANO/ALICE                         </t>
  </si>
  <si>
    <t>24/11/19</t>
  </si>
  <si>
    <t xml:space="preserve">DOMENICO                      </t>
  </si>
  <si>
    <t xml:space="preserve">CASCARANO/DOMENICO                      </t>
  </si>
  <si>
    <t>17/03/62</t>
  </si>
  <si>
    <t>18/10/24 </t>
  </si>
  <si>
    <t xml:space="preserve">FRANCESCO                     </t>
  </si>
  <si>
    <t xml:space="preserve">CASCARANO/FRANCESCO                     </t>
  </si>
  <si>
    <t>10/07/90</t>
  </si>
  <si>
    <t>CASTALDI</t>
  </si>
  <si>
    <t xml:space="preserve">CASTALDI/FRANCESCO                     </t>
  </si>
  <si>
    <t>30/05/50</t>
  </si>
  <si>
    <t>CHEBAN</t>
  </si>
  <si>
    <t>TETYANA</t>
  </si>
  <si>
    <t>CHEBAN/TETYANA</t>
  </si>
  <si>
    <t>CUONZO</t>
  </si>
  <si>
    <t xml:space="preserve">FABIO                         </t>
  </si>
  <si>
    <t xml:space="preserve">CUONZO/FABIO                         </t>
  </si>
  <si>
    <t>27/07/85</t>
  </si>
  <si>
    <t xml:space="preserve">VITTORIO                      </t>
  </si>
  <si>
    <t xml:space="preserve">CUONZO/VITTORIO                      </t>
  </si>
  <si>
    <t>18/10/21</t>
  </si>
  <si>
    <t>D AGNELLI</t>
  </si>
  <si>
    <t xml:space="preserve">SILVANA                       </t>
  </si>
  <si>
    <t xml:space="preserve">D AGNELLI/SILVANA                       </t>
  </si>
  <si>
    <t>10/04/65</t>
  </si>
  <si>
    <t>D'AMBROSIO</t>
  </si>
  <si>
    <t>ARCANGELO</t>
  </si>
  <si>
    <t>D'AMBROSIO/ARCANGELO</t>
  </si>
  <si>
    <t>DE FRANCESCO</t>
  </si>
  <si>
    <t xml:space="preserve">DANIELE                       </t>
  </si>
  <si>
    <t xml:space="preserve">DE FRANCESCO/DANIELE                       </t>
  </si>
  <si>
    <t>09/02/94</t>
  </si>
  <si>
    <t xml:space="preserve">MATTIA                        </t>
  </si>
  <si>
    <t xml:space="preserve">DE FRANCESCO/MATTIA                        </t>
  </si>
  <si>
    <t>28/03/20</t>
  </si>
  <si>
    <t>DELPOZZO</t>
  </si>
  <si>
    <t>FEDERICA</t>
  </si>
  <si>
    <t>DELPOZZO/FEDERICA</t>
  </si>
  <si>
    <t>15/09/16</t>
  </si>
  <si>
    <t>GIORGIA</t>
  </si>
  <si>
    <t>DELPOZZO/GIORGIA</t>
  </si>
  <si>
    <t>LEONARDO</t>
  </si>
  <si>
    <t>DELPOZZO/LEONARDO</t>
  </si>
  <si>
    <t>14/06/11</t>
  </si>
  <si>
    <t>MICHELE</t>
  </si>
  <si>
    <t>DELPOZZO/MICHELE</t>
  </si>
  <si>
    <t>29/03/78</t>
  </si>
  <si>
    <t xml:space="preserve">DI GUGLIELMO                  </t>
  </si>
  <si>
    <t xml:space="preserve">FIORELLA CRISTINA   </t>
  </si>
  <si>
    <t xml:space="preserve">DI GUGLIELMO /FIORELLA CRISTINA   </t>
  </si>
  <si>
    <t>DIBENEDETTO</t>
  </si>
  <si>
    <t>NICOLETTA</t>
  </si>
  <si>
    <t>DIBENEDETTO/NICOLETTA</t>
  </si>
  <si>
    <t>DICATALDO</t>
  </si>
  <si>
    <t xml:space="preserve">GAETANA                       </t>
  </si>
  <si>
    <t xml:space="preserve">DICATALDO/GAETANA                       </t>
  </si>
  <si>
    <t>24/12/72</t>
  </si>
  <si>
    <t>DIGREGORIO</t>
  </si>
  <si>
    <t>SILVIO</t>
  </si>
  <si>
    <t>DIGREGORIO/SILVIO</t>
  </si>
  <si>
    <t>17/02/73</t>
  </si>
  <si>
    <t>FALCO</t>
  </si>
  <si>
    <t>ROSANNA</t>
  </si>
  <si>
    <t>FALCO/ROSANNA</t>
  </si>
  <si>
    <t>FILANNINO</t>
  </si>
  <si>
    <t xml:space="preserve">FRANCESCA                     </t>
  </si>
  <si>
    <t xml:space="preserve">FILANNINO/FRANCESCA                     </t>
  </si>
  <si>
    <t>28/08/80</t>
  </si>
  <si>
    <t>FIORELLA</t>
  </si>
  <si>
    <t xml:space="preserve">MARIA                         </t>
  </si>
  <si>
    <t xml:space="preserve">FIORELLA/MARIA                         </t>
  </si>
  <si>
    <t>10/03/61</t>
  </si>
  <si>
    <t xml:space="preserve">GENOVA                        </t>
  </si>
  <si>
    <t xml:space="preserve">RICCARDO            </t>
  </si>
  <si>
    <t xml:space="preserve">GENOVA  /RICCARDO            </t>
  </si>
  <si>
    <t xml:space="preserve">STEFANO             </t>
  </si>
  <si>
    <t xml:space="preserve">GENOVA    /STEFANO             </t>
  </si>
  <si>
    <t>GRIECO</t>
  </si>
  <si>
    <t>GABRIELLA</t>
  </si>
  <si>
    <t>GRIECO/GABRIELLA</t>
  </si>
  <si>
    <t>01/01/74</t>
  </si>
  <si>
    <t>LAFRANCESCHINA</t>
  </si>
  <si>
    <t xml:space="preserve">LAFRANCESCHINA/FRANCESCO                     </t>
  </si>
  <si>
    <t>25/08/14</t>
  </si>
  <si>
    <t xml:space="preserve">GIACOMO                       </t>
  </si>
  <si>
    <t xml:space="preserve">LAFRANCESCHINA/GIACOMO                       </t>
  </si>
  <si>
    <t>22/07/87</t>
  </si>
  <si>
    <t xml:space="preserve">LUCIA                         </t>
  </si>
  <si>
    <t xml:space="preserve">LAFRANCESCHINA/LUCIA                         </t>
  </si>
  <si>
    <t>08/11/22</t>
  </si>
  <si>
    <t>LAMACCHIA</t>
  </si>
  <si>
    <t xml:space="preserve">ROSA                          </t>
  </si>
  <si>
    <t xml:space="preserve">LAMACCHIA/ROSA                          </t>
  </si>
  <si>
    <t>14/10/59</t>
  </si>
  <si>
    <t>LELLA</t>
  </si>
  <si>
    <t xml:space="preserve">LELLA/FRANCESCA                     </t>
  </si>
  <si>
    <t>07/06/92</t>
  </si>
  <si>
    <t>LISO</t>
  </si>
  <si>
    <t>GRAZIA</t>
  </si>
  <si>
    <t>LISO/GRAZIA</t>
  </si>
  <si>
    <t xml:space="preserve">LOMBARDI                      </t>
  </si>
  <si>
    <t xml:space="preserve">COSIMA              </t>
  </si>
  <si>
    <t xml:space="preserve">LOMBARDI /COSIMA              </t>
  </si>
  <si>
    <t>LOSCIALE</t>
  </si>
  <si>
    <t>TERESA</t>
  </si>
  <si>
    <t>LOSCIALE/TERESA</t>
  </si>
  <si>
    <t>MAGLIULO</t>
  </si>
  <si>
    <t xml:space="preserve">GIUSEPPINA                    </t>
  </si>
  <si>
    <t xml:space="preserve">MAGLIULO/GIUSEPPINA                    </t>
  </si>
  <si>
    <t>15/11/50</t>
  </si>
  <si>
    <t>MANCINI</t>
  </si>
  <si>
    <t xml:space="preserve">CAMILLA                       </t>
  </si>
  <si>
    <t xml:space="preserve">MANCINI/CAMILLA                       </t>
  </si>
  <si>
    <t>01/08/56</t>
  </si>
  <si>
    <t>METTA</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</si>
  <si>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</si>
  <si>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</si>
  <si>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</si>
  <si>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</si>
  <si>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</si>
  <si>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</si>
  <si>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</si>
  <si>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</si>
  <si>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</si>
  <si>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NICOLA                        </t>
  </si>
  <si>
    <t xml:space="preserve">MICUNCO/NICOLA                        </t>
  </si>
  <si>
    <t>23/03/57</t>
  </si>
  <si>
    <t>MIGNANO</t>
  </si>
  <si>
    <t>ROBERTO</t>
  </si>
  <si>
    <t>MIGNANO/ROBERTO</t>
  </si>
  <si>
    <t>MISURACA</t>
  </si>
  <si>
    <t>MARZIA</t>
  </si>
  <si>
    <t>MISURACA/MARZIA</t>
  </si>
  <si>
    <t>19/03/86</t>
  </si>
  <si>
    <t>MONTANUCCI</t>
  </si>
  <si>
    <t>STEFANO</t>
  </si>
  <si>
    <t>MONTANUCCI/STEFANO</t>
  </si>
  <si>
    <t>PAPAGNI</t>
  </si>
  <si>
    <t>PAPAGNI/VINCENZO</t>
  </si>
  <si>
    <t>PATERNOSTER</t>
  </si>
  <si>
    <t xml:space="preserve">ARCANGELA                     </t>
  </si>
  <si>
    <t xml:space="preserve">PATERNOSTER/ARCANGELA                     </t>
  </si>
  <si>
    <t>06/08/91</t>
  </si>
  <si>
    <t>PEDONE</t>
  </si>
  <si>
    <t xml:space="preserve">NUNZIA                        </t>
  </si>
  <si>
    <t xml:space="preserve">PEDONE/NUNZIA                        </t>
  </si>
  <si>
    <t>18/05/89</t>
  </si>
  <si>
    <t xml:space="preserve">PELUSO </t>
  </si>
  <si>
    <t>FRANCESCO PAOLO</t>
  </si>
  <si>
    <t>PELUSO /FRANCESCO PAOLO</t>
  </si>
  <si>
    <t>PORSENNA</t>
  </si>
  <si>
    <t xml:space="preserve">ENZO MARCELLO                 </t>
  </si>
  <si>
    <t xml:space="preserve">PORSENNA/ENZO MARCELLO                 </t>
  </si>
  <si>
    <t>Front Row Seat</t>
  </si>
  <si>
    <t>REGA</t>
  </si>
  <si>
    <t>VALENTINA</t>
  </si>
  <si>
    <t>REGA/VALENTINA</t>
  </si>
  <si>
    <t>SABATINO</t>
  </si>
  <si>
    <t xml:space="preserve">ANTONIO SABINO                </t>
  </si>
  <si>
    <t xml:space="preserve">SABATINO/ANTONIO SABINO                </t>
  </si>
  <si>
    <t>10/11/62</t>
  </si>
  <si>
    <t xml:space="preserve">FLORIANA                      </t>
  </si>
  <si>
    <t xml:space="preserve">SABATINO/FLORIANA                      </t>
  </si>
  <si>
    <t>19/09/88</t>
  </si>
  <si>
    <t xml:space="preserve">MORENA                        </t>
  </si>
  <si>
    <t xml:space="preserve">SABATINO/MORENA                        </t>
  </si>
  <si>
    <t>26/09/92</t>
  </si>
  <si>
    <t>SARACINO</t>
  </si>
  <si>
    <t>SARACINO/ANTONIO</t>
  </si>
  <si>
    <t>ADL</t>
  </si>
  <si>
    <t>SASSO</t>
  </si>
  <si>
    <t>LAURA</t>
  </si>
  <si>
    <t>SASSO/LAURA</t>
  </si>
  <si>
    <t>SINISI</t>
  </si>
  <si>
    <t>SINISI/VINCENZO</t>
  </si>
  <si>
    <t xml:space="preserve">SMURRA                        </t>
  </si>
  <si>
    <t xml:space="preserve">ANNA ROSA           </t>
  </si>
  <si>
    <t>SMURRA /ANNA ROSA</t>
  </si>
  <si>
    <t>SUMMA</t>
  </si>
  <si>
    <t>SUMMA/ANTONIO</t>
  </si>
  <si>
    <t>05/01/15</t>
  </si>
  <si>
    <t>TISCI</t>
  </si>
  <si>
    <t xml:space="preserve">GIOVANNI                      </t>
  </si>
  <si>
    <t xml:space="preserve">TISCI/GIOVANNI                      </t>
  </si>
  <si>
    <t>28/02/22</t>
  </si>
  <si>
    <t xml:space="preserve">SABINO                        </t>
  </si>
  <si>
    <t xml:space="preserve">TISCI/SABINO                        </t>
  </si>
  <si>
    <t>27/03/82</t>
  </si>
  <si>
    <t>TRISOLINI</t>
  </si>
  <si>
    <t xml:space="preserve">ANGELO                        </t>
  </si>
  <si>
    <t xml:space="preserve">TRISOLINI/ANGELO                        </t>
  </si>
  <si>
    <t>23/08/05</t>
  </si>
  <si>
    <t xml:space="preserve">SARA                          </t>
  </si>
  <si>
    <t xml:space="preserve">TRISOLINI/SARA                          </t>
  </si>
  <si>
    <t>11/12/03</t>
  </si>
  <si>
    <t>VALENZANO</t>
  </si>
  <si>
    <t>SANTA</t>
  </si>
  <si>
    <t>VALENZANO/SANTA</t>
  </si>
  <si>
    <t>25/02/82</t>
  </si>
  <si>
    <t xml:space="preserve">ZUCARO </t>
  </si>
  <si>
    <t>GIUSEPPINA</t>
  </si>
  <si>
    <t>ZUCARO /GIUSEPPINA</t>
  </si>
  <si>
    <t>ZUCCARO</t>
  </si>
  <si>
    <t xml:space="preserve">GRAZIA                        </t>
  </si>
  <si>
    <t xml:space="preserve">ZUCCARO/GRAZIA                        </t>
  </si>
  <si>
    <t>05/03/64</t>
  </si>
  <si>
    <t>ARBA</t>
  </si>
  <si>
    <t>MELANIA</t>
  </si>
  <si>
    <t>ARBA/MELANIA</t>
  </si>
  <si>
    <t xml:space="preserve">ARDUINI                       </t>
  </si>
  <si>
    <t xml:space="preserve">DALILA              </t>
  </si>
  <si>
    <t xml:space="preserve">ARDUINI  /DALILA              </t>
  </si>
  <si>
    <t xml:space="preserve">IVAN                </t>
  </si>
  <si>
    <t xml:space="preserve">ARDUINI  /IVAN                </t>
  </si>
  <si>
    <t xml:space="preserve">SARA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</si>
  <si>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</si>
  <si>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</si>
  <si>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</si>
  <si>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</si>
  <si>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</si>
  <si>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</si>
  <si>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</si>
  <si>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</si>
  <si>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</si>
  <si>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</si>
  <si>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ANTONIO             </t>
  </si>
  <si>
    <t xml:space="preserve">BENZI /ANTONIO             </t>
  </si>
  <si>
    <t xml:space="preserve">CALA                          </t>
  </si>
  <si>
    <t xml:space="preserve">SUELA               </t>
  </si>
  <si>
    <t xml:space="preserve">CALA   /SUELA               </t>
  </si>
  <si>
    <t xml:space="preserve">CARAVAGGI                     </t>
  </si>
  <si>
    <t xml:space="preserve">MARCELLO            </t>
  </si>
  <si>
    <t xml:space="preserve">CARAVAGGI  /MARCELLO            </t>
  </si>
  <si>
    <t xml:space="preserve">CARLIG                        </t>
  </si>
  <si>
    <t xml:space="preserve">ANNA                </t>
  </si>
  <si>
    <t xml:space="preserve">CARLIG  /ANNA                </t>
  </si>
  <si>
    <t xml:space="preserve">FEDERICO            </t>
  </si>
  <si>
    <t xml:space="preserve">CARLIG /FEDERICO            </t>
  </si>
  <si>
    <t xml:space="preserve">CAVESTRO                      </t>
  </si>
  <si>
    <t xml:space="preserve">CAVESTRO  /ANNA                </t>
  </si>
  <si>
    <t>CHICCO</t>
  </si>
  <si>
    <t>ANTONELLA</t>
  </si>
  <si>
    <t>CHICCO/ANTONELLA</t>
  </si>
  <si>
    <t xml:space="preserve">COLLINI                       </t>
  </si>
  <si>
    <t xml:space="preserve">FABRIZIO            </t>
  </si>
  <si>
    <t xml:space="preserve">COLLINI /FABRIZIO            </t>
  </si>
  <si>
    <t xml:space="preserve">COMANDINI                     </t>
  </si>
  <si>
    <t xml:space="preserve">ELENA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</si>
  <si>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</si>
  <si>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</si>
  <si>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</si>
  <si>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</si>
  <si>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</si>
  <si>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</si>
  <si>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</si>
  <si>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</si>
  <si>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</si>
  <si>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</si>
  <si>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</si>
  <si>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EMILIA              </t>
  </si>
  <si>
    <t xml:space="preserve">GIOVINAZZO  /EMILIA              </t>
  </si>
  <si>
    <t xml:space="preserve">JURNY                         </t>
  </si>
  <si>
    <t xml:space="preserve">JURNY   /ELENA               </t>
  </si>
  <si>
    <t xml:space="preserve">LAGO                          </t>
  </si>
  <si>
    <t xml:space="preserve">CLAUDIA             </t>
  </si>
  <si>
    <t xml:space="preserve">LAGO   /CLAUDIA             </t>
  </si>
  <si>
    <t>LANZILLOTTA</t>
  </si>
  <si>
    <t>MASSIMO</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</si>
  <si>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</si>
  <si>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</si>
  <si>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</si>
  <si>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</si>
  <si>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</si>
  <si>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</si>
  <si>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</si>
  <si>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</si>
  <si>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GIULIANO            </t>
  </si>
  <si>
    <t xml:space="preserve">MANTOVANI /GIULIANO            </t>
  </si>
  <si>
    <t xml:space="preserve">MASCARIN                      </t>
  </si>
  <si>
    <t xml:space="preserve">FRANCA              </t>
  </si>
  <si>
    <t xml:space="preserve">MASCARIN /FRANCA              </t>
  </si>
  <si>
    <t xml:space="preserve">MAYREGGER                     </t>
  </si>
  <si>
    <t xml:space="preserve">CHIARA              </t>
  </si>
  <si>
    <t xml:space="preserve">MAYREGGER /CHIARA              </t>
  </si>
  <si>
    <t xml:space="preserve">MERCANZIN                     </t>
  </si>
  <si>
    <t xml:space="preserve">ROSSELLA            </t>
  </si>
  <si>
    <t xml:space="preserve">MERCANZIN   /ROSSELLA            </t>
  </si>
  <si>
    <t xml:space="preserve">ODORIZZI                      </t>
  </si>
  <si>
    <t xml:space="preserve">ROBERTO             </t>
  </si>
  <si>
    <t xml:space="preserve">ODORIZZI   /ROBERTO             </t>
  </si>
  <si>
    <t xml:space="preserve">PALTRINIERI                   </t>
  </si>
  <si>
    <t xml:space="preserve">ARES                </t>
  </si>
  <si>
    <t xml:space="preserve">PALTRINIERI   /ARES                </t>
  </si>
  <si>
    <t xml:space="preserve">FILIPPO             </t>
  </si>
  <si>
    <t xml:space="preserve">PALTRINIERI /FILIPPO             </t>
  </si>
  <si>
    <t xml:space="preserve">POLI                          </t>
  </si>
  <si>
    <t xml:space="preserve">BARBARA             </t>
  </si>
  <si>
    <t xml:space="preserve">POLI  /BARBARA             </t>
  </si>
  <si>
    <t xml:space="preserve">RADICCHI                      </t>
  </si>
  <si>
    <t xml:space="preserve">BERNARDETTA         </t>
  </si>
  <si>
    <t xml:space="preserve">RADICCHI /BERNARDETTA         </t>
  </si>
  <si>
    <t xml:space="preserve">RIPAMONTI                     </t>
  </si>
  <si>
    <t xml:space="preserve">RIPAMONTI  /ELENA               </t>
  </si>
  <si>
    <t xml:space="preserve">SERENA              </t>
  </si>
  <si>
    <t xml:space="preserve">RIPAMONTI  /SERENA              </t>
  </si>
  <si>
    <t xml:space="preserve">TASIN                         </t>
  </si>
  <si>
    <t xml:space="preserve">ANTONELLA           </t>
  </si>
  <si>
    <t xml:space="preserve">TASIN  /ANTONELLA           </t>
  </si>
  <si>
    <t xml:space="preserve">TISSELLI                      </t>
  </si>
  <si>
    <t xml:space="preserve">TISSELLI  /GIULIANO            </t>
  </si>
  <si>
    <t xml:space="preserve">TRAVANUT                      </t>
  </si>
  <si>
    <t xml:space="preserve">GIANLUCA            </t>
  </si>
  <si>
    <t xml:space="preserve">TRAVANUT /GIANLUCA            </t>
  </si>
  <si>
    <t xml:space="preserve">VITTORI                       </t>
  </si>
  <si>
    <t xml:space="preserve">FRANCESCA           </t>
  </si>
  <si>
    <t xml:space="preserve">VITTORI  /FRANCESCA           </t>
  </si>
  <si>
    <t xml:space="preserve">ZANGHERI                      </t>
  </si>
  <si>
    <t xml:space="preserve">ESTERINA            </t>
  </si>
  <si>
    <t>ZANGHERI /ESTERINA</t>
  </si>
  <si>
    <t>ACCARDO</t>
  </si>
  <si>
    <t>ALBERTO</t>
  </si>
  <si>
    <t>ACCARDO ALBERTO</t>
  </si>
  <si>
    <t>09/01/16</t>
  </si>
  <si>
    <t>ALESSANDRO</t>
  </si>
  <si>
    <t>ACCARDO ALESSANDRO</t>
  </si>
  <si>
    <t>09/01/84</t>
  </si>
  <si>
    <t>CLAUDIA</t>
  </si>
  <si>
    <t>ACCARDO CLAUDIA</t>
  </si>
  <si>
    <t>01/08/17</t>
  </si>
  <si>
    <t>ALBANO</t>
  </si>
  <si>
    <t>VALERIA</t>
  </si>
  <si>
    <t>ALBANO VALERIA</t>
  </si>
  <si>
    <t>23/09/84</t>
  </si>
  <si>
    <t>AMANTEA</t>
  </si>
  <si>
    <t>MIRKO</t>
  </si>
  <si>
    <t>AMANTEA MIRKO</t>
  </si>
  <si>
    <t>AMATRUDO</t>
  </si>
  <si>
    <t>CAROLINA</t>
  </si>
  <si>
    <t>AMATRUDO CAROLINA</t>
  </si>
  <si>
    <t>09/01/85</t>
  </si>
  <si>
    <t>AVERAIMO</t>
  </si>
  <si>
    <t>AVERAIMO LEONARDO</t>
  </si>
  <si>
    <t>17/01/22</t>
  </si>
  <si>
    <t>PASQUALE</t>
  </si>
  <si>
    <t>AVERAIMO PASQUALE</t>
  </si>
  <si>
    <t>31/01/88</t>
  </si>
  <si>
    <t>BENVENUTO</t>
  </si>
  <si>
    <t>DANIELA</t>
  </si>
  <si>
    <t>BENVENUTO DANIELA</t>
  </si>
  <si>
    <t>BIFULCO</t>
  </si>
  <si>
    <t>LINDA</t>
  </si>
  <si>
    <t>BIFULCO LINDA</t>
  </si>
  <si>
    <t>15/07/16</t>
  </si>
  <si>
    <t>PIETRO ROMEO</t>
  </si>
  <si>
    <t>BIFULCO PIETRO ROMEO</t>
  </si>
  <si>
    <t>25/05/14</t>
  </si>
  <si>
    <t>RAFFAELE</t>
  </si>
  <si>
    <t>BIFULCO RAFFAELE</t>
  </si>
  <si>
    <t>BLASI</t>
  </si>
  <si>
    <t>BLASI VALENTINA</t>
  </si>
  <si>
    <t>16/04/88</t>
  </si>
  <si>
    <t>BUCALO</t>
  </si>
  <si>
    <t>ANTONINO JOSE’</t>
  </si>
  <si>
    <t>BUCALO ANTONINO JOSE’</t>
  </si>
  <si>
    <t>ALESSIA</t>
  </si>
  <si>
    <t>BUCALO ALESSIA</t>
  </si>
  <si>
    <t>17/04/2017</t>
  </si>
  <si>
    <t>BUONOCORE</t>
  </si>
  <si>
    <t>CARMINE</t>
  </si>
  <si>
    <t>BUONOCORE CARMINE</t>
  </si>
  <si>
    <t>07/01/76</t>
  </si>
  <si>
    <t>BUONOCORE GIUSEPPE</t>
  </si>
  <si>
    <t>08/04/13</t>
  </si>
  <si>
    <t>SIMEONE</t>
  </si>
  <si>
    <t>CHIANESE SIMEONE</t>
  </si>
  <si>
    <t>GIOVANNI</t>
  </si>
  <si>
    <t>CHIANESE GIOVANNI</t>
  </si>
  <si>
    <t>GIULIA</t>
  </si>
  <si>
    <t>CHIANESE GIULIA</t>
  </si>
  <si>
    <t>CIANCIO</t>
  </si>
  <si>
    <t>ORAZIO</t>
  </si>
  <si>
    <t>CIANCIO ORAZIO</t>
  </si>
  <si>
    <t>30/06/14</t>
  </si>
  <si>
    <t>CICCIA</t>
  </si>
  <si>
    <t>VALTER</t>
  </si>
  <si>
    <t>CICCIA VALTER</t>
  </si>
  <si>
    <t>CIPULLO</t>
  </si>
  <si>
    <t>ANGELO</t>
  </si>
  <si>
    <t>CIPULLO ANGELO</t>
  </si>
  <si>
    <t>29/06/13</t>
  </si>
  <si>
    <t>EDOARDO</t>
  </si>
  <si>
    <t>CIPULLO EDOARDO</t>
  </si>
  <si>
    <t>CIPULLO NICOLA</t>
  </si>
  <si>
    <t>20/02/77</t>
  </si>
  <si>
    <t>CIRILLO</t>
  </si>
  <si>
    <t>ABELE</t>
  </si>
  <si>
    <t>CIRILLO ABELE</t>
  </si>
  <si>
    <t>CIRILLO RAFFAELE</t>
  </si>
  <si>
    <t>CLEMENTINA</t>
  </si>
  <si>
    <t>ESTATICO</t>
  </si>
  <si>
    <t>CLEMENTINA ESTATICO</t>
  </si>
  <si>
    <t>CRISTINO</t>
  </si>
  <si>
    <t>CRISTINO ROBERTO</t>
  </si>
  <si>
    <t>D ACUNTO</t>
  </si>
  <si>
    <t>D ACUNTO ANTONIO</t>
  </si>
  <si>
    <t>09/08/19</t>
  </si>
  <si>
    <t>D ACUNTO GIORGIA</t>
  </si>
  <si>
    <t>12/07/17</t>
  </si>
  <si>
    <t>MARCO</t>
  </si>
  <si>
    <t>D ACUNTO MARCO</t>
  </si>
  <si>
    <t>17/04/80</t>
  </si>
  <si>
    <t>D ACUNTO MIRKO</t>
  </si>
  <si>
    <t>26/12/22</t>
  </si>
  <si>
    <t>DAMBROSIO</t>
  </si>
  <si>
    <t>DAMBROSIO VERONICA</t>
  </si>
  <si>
    <t>DE BIASE</t>
  </si>
  <si>
    <t>ADALGISA</t>
  </si>
  <si>
    <t>DE BIASE ADALGISA</t>
  </si>
  <si>
    <t>DE COLA</t>
  </si>
  <si>
    <t>ORSOLA</t>
  </si>
  <si>
    <t>DE COLA ORSOLA</t>
  </si>
  <si>
    <t>13/02/71</t>
  </si>
  <si>
    <t>DE LUCA</t>
  </si>
  <si>
    <t>MARIANNA</t>
  </si>
  <si>
    <t>DE LUCA MARIANNA</t>
  </si>
  <si>
    <t xml:space="preserve">D'ELIA </t>
  </si>
  <si>
    <t>CATERINA</t>
  </si>
  <si>
    <t>D'ELIA  CATERINA</t>
  </si>
  <si>
    <t>DEPOMPEIS</t>
  </si>
  <si>
    <t>DEPOMPEIS ALESSANDRO</t>
  </si>
  <si>
    <t>AURORA MARIA</t>
  </si>
  <si>
    <t>DEPOMPEIS AURORA MARIA</t>
  </si>
  <si>
    <t>20/01/16</t>
  </si>
  <si>
    <t>DEPOMPEIS VINCENZO</t>
  </si>
  <si>
    <t>24/05/14</t>
  </si>
  <si>
    <t>DERAMO</t>
  </si>
  <si>
    <t>IDA</t>
  </si>
  <si>
    <t>DERAMO IDA</t>
  </si>
  <si>
    <t>DI FIORE</t>
  </si>
  <si>
    <t>DI FIORE ANTONIO</t>
  </si>
  <si>
    <t>DI GIOSIO</t>
  </si>
  <si>
    <t>GAIA</t>
  </si>
  <si>
    <t>DI GIOSIO GAIA</t>
  </si>
  <si>
    <t>03/01/22</t>
  </si>
  <si>
    <t>DI GIOSIO PASQUALE</t>
  </si>
  <si>
    <t>27/09/90</t>
  </si>
  <si>
    <t>SWAMI</t>
  </si>
  <si>
    <t>DI GIOSIO SWAMI</t>
  </si>
  <si>
    <t>17/06/19</t>
  </si>
  <si>
    <t>DI PALMA</t>
  </si>
  <si>
    <t>MICHELE ANGELO</t>
  </si>
  <si>
    <t>DI PALMA MICHELE ANGELO</t>
  </si>
  <si>
    <t>19/05/68</t>
  </si>
  <si>
    <t>DI SOMMA</t>
  </si>
  <si>
    <t>CLEMENTE</t>
  </si>
  <si>
    <t>DI SOMMA CLEMENTE</t>
  </si>
  <si>
    <t>DIANA</t>
  </si>
  <si>
    <t>MARIA GIULIA</t>
  </si>
  <si>
    <t>DIANA MARIA GIULIA</t>
  </si>
  <si>
    <t>DU PLESSIS</t>
  </si>
  <si>
    <t>SUZEL</t>
  </si>
  <si>
    <t>DU PLESSIS SUZEL</t>
  </si>
  <si>
    <t>14/10/72</t>
  </si>
  <si>
    <t>ELEZI</t>
  </si>
  <si>
    <t>ARISTIR</t>
  </si>
  <si>
    <t>ELEZI ARISTIR</t>
  </si>
  <si>
    <t>SILVANA</t>
  </si>
  <si>
    <t>ELEZI SILVANA</t>
  </si>
  <si>
    <t>MATIAS</t>
  </si>
  <si>
    <t>ELEZI MATIAS</t>
  </si>
  <si>
    <t>EVELINA</t>
  </si>
  <si>
    <t>ELEZI EVELINA</t>
  </si>
  <si>
    <t>PUGLIESE</t>
  </si>
  <si>
    <t>EMANUELE PUGLIESE</t>
  </si>
  <si>
    <t>ERDIK</t>
  </si>
  <si>
    <t>BEDIRHAN</t>
  </si>
  <si>
    <t>ERDIK BEDIRHAN</t>
  </si>
  <si>
    <t>ESPOSITO GIUSEPPE</t>
  </si>
  <si>
    <t>ALESSANDRA</t>
  </si>
  <si>
    <t>ESPOSITO ALESSANDRA</t>
  </si>
  <si>
    <t>26/02/89</t>
  </si>
  <si>
    <t>ESPOSITO ANGELA</t>
  </si>
  <si>
    <t>03/12/84</t>
  </si>
  <si>
    <t>FASCIA</t>
  </si>
  <si>
    <t>FASCIA ROSANNA</t>
  </si>
  <si>
    <t>FERA</t>
  </si>
  <si>
    <t>FERA FRANCESCA</t>
  </si>
  <si>
    <t>FIOLA</t>
  </si>
  <si>
    <t>FIOLA ANTONIO</t>
  </si>
  <si>
    <t>22/10/76</t>
  </si>
  <si>
    <t>FRONCILLO</t>
  </si>
  <si>
    <t>FRONCILLO DOMENICO</t>
  </si>
  <si>
    <t>27/09/17</t>
  </si>
  <si>
    <t>FRONCILLO STEFANO</t>
  </si>
  <si>
    <t>04/01/87</t>
  </si>
  <si>
    <t>GALANTE</t>
  </si>
  <si>
    <t>FABIO</t>
  </si>
  <si>
    <t>GALANTE FABIO</t>
  </si>
  <si>
    <t>07/10/77</t>
  </si>
  <si>
    <t>GALANTE GAIA</t>
  </si>
  <si>
    <t>07/06/11</t>
  </si>
  <si>
    <t>GALANTE RAFFAELE</t>
  </si>
  <si>
    <t>14/06/16</t>
  </si>
  <si>
    <t>GALLO</t>
  </si>
  <si>
    <t>ADRIANA</t>
  </si>
  <si>
    <t>GALLO ADRIANA</t>
  </si>
  <si>
    <t>CONCETTA</t>
  </si>
  <si>
    <t>GALLO CONCETTA</t>
  </si>
  <si>
    <t>GANDOLFO</t>
  </si>
  <si>
    <t>RAFFAELLA MARIA</t>
  </si>
  <si>
    <t>GANDOLFO RAFFAELLA MARIA</t>
  </si>
  <si>
    <t>GATTA</t>
  </si>
  <si>
    <t>GATTA FABIO</t>
  </si>
  <si>
    <t>GATTA LEONARDO</t>
  </si>
  <si>
    <t>15/07/2022</t>
  </si>
  <si>
    <t>GATTA LUIGI</t>
  </si>
  <si>
    <t>MONICA</t>
  </si>
  <si>
    <t>GATTA MONICA</t>
  </si>
  <si>
    <t>GIACOBBE</t>
  </si>
  <si>
    <t>GIACOBBE MASSIMO</t>
  </si>
  <si>
    <t>ARIANNA</t>
  </si>
  <si>
    <t>GIACOBBE ARIANNA</t>
  </si>
  <si>
    <t>GIORDANO</t>
  </si>
  <si>
    <t>ROSA</t>
  </si>
  <si>
    <t>GIORDANO ROSA</t>
  </si>
  <si>
    <t>GIUSEPPE PUGLIESE</t>
  </si>
  <si>
    <t>GRASSI</t>
  </si>
  <si>
    <t>GRASSI NICOLETTA</t>
  </si>
  <si>
    <t>GRIMALDI</t>
  </si>
  <si>
    <t>CRISTINA</t>
  </si>
  <si>
    <t>GRIMALDI CRISTINA</t>
  </si>
  <si>
    <t>GUARRACINO</t>
  </si>
  <si>
    <t>FILIPPO</t>
  </si>
  <si>
    <t>GUARRACINO FILIPPO</t>
  </si>
  <si>
    <t>GENNARO FILIPPO</t>
  </si>
  <si>
    <t>GUARRACINO GENNARO FILIPPO</t>
  </si>
  <si>
    <t>26/05/18</t>
  </si>
  <si>
    <t>LUDOVICA</t>
  </si>
  <si>
    <t>GUARRACINO LUDOVICA</t>
  </si>
  <si>
    <t>17/06/14</t>
  </si>
  <si>
    <t>IADONISI</t>
  </si>
  <si>
    <t>IADONISI TERESA</t>
  </si>
  <si>
    <t>21/10/81</t>
  </si>
  <si>
    <t>ILIE</t>
  </si>
  <si>
    <t>IULIA</t>
  </si>
  <si>
    <t>ILIE IULIA</t>
  </si>
  <si>
    <t>ISOLA</t>
  </si>
  <si>
    <t>ANTONIO MARIA</t>
  </si>
  <si>
    <t>ISOLA ANTONIO MARIA</t>
  </si>
  <si>
    <t>27/10/16</t>
  </si>
  <si>
    <t>CARLO</t>
  </si>
  <si>
    <t>ISOLA CARLO</t>
  </si>
  <si>
    <t>IZZO</t>
  </si>
  <si>
    <t>GIANLUCA</t>
  </si>
  <si>
    <t>IZZO GIANLUCA</t>
  </si>
  <si>
    <t>LA GALA</t>
  </si>
  <si>
    <t>LA GALA FRANCESCA</t>
  </si>
  <si>
    <t>01/12/58</t>
  </si>
  <si>
    <t>LIBERATORE</t>
  </si>
  <si>
    <t>LIBERATORE LORENZO</t>
  </si>
  <si>
    <t>MADONNA</t>
  </si>
  <si>
    <t>MADONNA ANNA</t>
  </si>
  <si>
    <t>MAISTO</t>
  </si>
  <si>
    <t>MAISTO MARIA</t>
  </si>
  <si>
    <t>MANDARA</t>
  </si>
  <si>
    <t>MANDARA MICHELE</t>
  </si>
  <si>
    <t>DARIO</t>
  </si>
  <si>
    <t>MANDARA DARIO</t>
  </si>
  <si>
    <t>FABRIZIO</t>
  </si>
  <si>
    <t>MANDARA FABRIZIO</t>
  </si>
  <si>
    <t>PAOLO</t>
  </si>
  <si>
    <t>MANDARA PAOLO</t>
  </si>
  <si>
    <t>MARINELLI</t>
  </si>
  <si>
    <t>MARINELLI ANNA</t>
  </si>
  <si>
    <t>MARTINELLI</t>
  </si>
  <si>
    <t>MARTINELLI GIUSEPPE</t>
  </si>
  <si>
    <t>MARTINELLI MARIA</t>
  </si>
  <si>
    <t>MARZULLO</t>
  </si>
  <si>
    <t>MARZULLO FRANCESCO</t>
  </si>
  <si>
    <t>09/02/78</t>
  </si>
  <si>
    <t>MARZULLO GAIA</t>
  </si>
  <si>
    <t>16/05/13</t>
  </si>
  <si>
    <t>LUCA</t>
  </si>
  <si>
    <t>MARZULLO LUCA</t>
  </si>
  <si>
    <t>13/12/07</t>
  </si>
  <si>
    <t>MASSA</t>
  </si>
  <si>
    <t>MASSA SALVATORE</t>
  </si>
  <si>
    <t xml:space="preserve">MORGA </t>
  </si>
  <si>
    <t>MORGA  FRANCESCA</t>
  </si>
  <si>
    <t>MORGA  ROBERTO</t>
  </si>
  <si>
    <t>MOSCA</t>
  </si>
  <si>
    <t>CARMEN</t>
  </si>
  <si>
    <t>MOSCA CARMEN</t>
  </si>
  <si>
    <t>MOSCA CHIARA</t>
  </si>
  <si>
    <t>EMILIA</t>
  </si>
  <si>
    <t>MOSCA EMILIA</t>
  </si>
  <si>
    <t>GIANCARLO ALAIN</t>
  </si>
  <si>
    <t>MOSCA GIANCARLO ALAIN</t>
  </si>
  <si>
    <t>PAOLA</t>
  </si>
  <si>
    <t>MOSCA PAOLA</t>
  </si>
  <si>
    <t>MOSCATO</t>
  </si>
  <si>
    <t>FRANCA</t>
  </si>
  <si>
    <t>MOSCATO FRANCA</t>
  </si>
  <si>
    <t>CARMELA</t>
  </si>
  <si>
    <t>NAPOLITANO CARMELA</t>
  </si>
  <si>
    <t>NAPPI</t>
  </si>
  <si>
    <t>FRANCA ANGELINA</t>
  </si>
  <si>
    <t>NAPPI FRANCA ANGELINA</t>
  </si>
  <si>
    <t>ODOHERTY</t>
  </si>
  <si>
    <t>BRIAN</t>
  </si>
  <si>
    <t>ODOHERTY BRIAN</t>
  </si>
  <si>
    <t>PALLADINO</t>
  </si>
  <si>
    <t>PALLADINO VINCENZO</t>
  </si>
  <si>
    <t>MAURIZIO</t>
  </si>
  <si>
    <t>PALLADINO MAURIZIO</t>
  </si>
  <si>
    <t>LUISA</t>
  </si>
  <si>
    <t>PALLADINO LUISA</t>
  </si>
  <si>
    <t>PANICO</t>
  </si>
  <si>
    <t>PANICO GIORGIA</t>
  </si>
  <si>
    <t>29/04/89</t>
  </si>
  <si>
    <t>PARISI</t>
  </si>
  <si>
    <t>SAVERIO</t>
  </si>
  <si>
    <t>PARISI SAVERIO</t>
  </si>
  <si>
    <t>GIORDANA</t>
  </si>
  <si>
    <t>PARISI GIORDANA</t>
  </si>
  <si>
    <t>TOMMASO</t>
  </si>
  <si>
    <t>PARISI TOMMASO</t>
  </si>
  <si>
    <t>PATRICIELLO</t>
  </si>
  <si>
    <t>SIMONA</t>
  </si>
  <si>
    <t>PATRICIELLO SIMONA</t>
  </si>
  <si>
    <t>PELLEGRINO</t>
  </si>
  <si>
    <t>PELLEGRINO LUCIA</t>
  </si>
  <si>
    <t>PERSICO</t>
  </si>
  <si>
    <t>PERSICO ALESSANDRO</t>
  </si>
  <si>
    <t>PERSICO CHIARA</t>
  </si>
  <si>
    <t>PERSICO GIORGIA</t>
  </si>
  <si>
    <t>PICIOCCHI</t>
  </si>
  <si>
    <t>FABIANA</t>
  </si>
  <si>
    <t>PICIOCCHI FABIANA</t>
  </si>
  <si>
    <t>02/03/09</t>
  </si>
  <si>
    <t>PICIOCCHI GIOVANNI</t>
  </si>
  <si>
    <t>03/06/71</t>
  </si>
  <si>
    <t>PICIOCCHI RICCARDO</t>
  </si>
  <si>
    <t>09/07/07</t>
  </si>
  <si>
    <t>PINTO</t>
  </si>
  <si>
    <t>PINTO VALERIA</t>
  </si>
  <si>
    <t>PIQUE ESPOSITO</t>
  </si>
  <si>
    <t>PIQUE ESPOSITO GIULIA</t>
  </si>
  <si>
    <t>26/05/22</t>
  </si>
  <si>
    <t>PIQUE GARCES</t>
  </si>
  <si>
    <t>ALEJANDRO</t>
  </si>
  <si>
    <t>PIQUE GARCES ALEJANDRO</t>
  </si>
  <si>
    <t>22/06/78</t>
  </si>
  <si>
    <t>RAGOZZINO</t>
  </si>
  <si>
    <t>RAGOZZINO ANTONIO</t>
  </si>
  <si>
    <t>AURORA</t>
  </si>
  <si>
    <t>RAGOZZINO AURORA</t>
  </si>
  <si>
    <t>ENRICO</t>
  </si>
  <si>
    <t>RAGOZZINO ENRICO</t>
  </si>
  <si>
    <t>RONCA</t>
  </si>
  <si>
    <t>MICHELA</t>
  </si>
  <si>
    <t>RONCA MICHELA</t>
  </si>
  <si>
    <t>ROSTAN</t>
  </si>
  <si>
    <t>ROSTAN VALENTINA</t>
  </si>
  <si>
    <t>SANTORO</t>
  </si>
  <si>
    <t>STEFANIA</t>
  </si>
  <si>
    <t>SANTORO STEFANIA</t>
  </si>
  <si>
    <t>15/01/82</t>
  </si>
  <si>
    <t>SEVERINO</t>
  </si>
  <si>
    <t>ANTONIETTA</t>
  </si>
  <si>
    <t>SEVERINO ANTONIETTA</t>
  </si>
  <si>
    <t>SIMEOLI</t>
  </si>
  <si>
    <t>SIMEOLI MARIA</t>
  </si>
  <si>
    <t>22/04/87</t>
  </si>
  <si>
    <t>SIVIGLIA</t>
  </si>
  <si>
    <t>SIVIGLIA CRISTINA</t>
  </si>
  <si>
    <t>08/09/81</t>
  </si>
  <si>
    <t>TARALLO</t>
  </si>
  <si>
    <t>ANDREA</t>
  </si>
  <si>
    <t>TARALLO ANDREA</t>
  </si>
  <si>
    <t>MARIASOLE</t>
  </si>
  <si>
    <t>TARALLO MARIASOLE</t>
  </si>
  <si>
    <t>TEGOLO</t>
  </si>
  <si>
    <t>TEGOLO ANTONIO</t>
  </si>
  <si>
    <t>VITTORIA</t>
  </si>
  <si>
    <t>SIMONE</t>
  </si>
  <si>
    <t>VITTORIA SIMONE</t>
  </si>
  <si>
    <t>LUCIANO</t>
  </si>
  <si>
    <t>VITTORIA LUCIANO</t>
  </si>
  <si>
    <t>VOLPICELLI</t>
  </si>
  <si>
    <t>VOLPICELLI ANTONIO</t>
  </si>
  <si>
    <t>YIGIT</t>
  </si>
  <si>
    <t>BAYRAM</t>
  </si>
  <si>
    <t>YIGIT BAYRAM</t>
  </si>
  <si>
    <t>ALIPERTI</t>
  </si>
  <si>
    <t>FRANCO</t>
  </si>
  <si>
    <t>ALIPERTI/FRANCO</t>
  </si>
  <si>
    <t>allegro</t>
  </si>
  <si>
    <t>clara</t>
  </si>
  <si>
    <t>ALLEGRO/CLARA</t>
  </si>
  <si>
    <t>ALZATI</t>
  </si>
  <si>
    <t>ALZATI/ANGELA</t>
  </si>
  <si>
    <t>ARENA</t>
  </si>
  <si>
    <t>RENATO</t>
  </si>
  <si>
    <t>ARENA/RENATO</t>
  </si>
  <si>
    <t>ARTIACO</t>
  </si>
  <si>
    <t>ARTIACO/PASQUALE</t>
  </si>
  <si>
    <t>MARTINA</t>
  </si>
  <si>
    <t>ARTIACO/MARTINA</t>
  </si>
  <si>
    <t>BATTAGLIA</t>
  </si>
  <si>
    <t>DIEGO</t>
  </si>
  <si>
    <t>BATTAGLIA/DIEGO</t>
  </si>
  <si>
    <t>27/03/2015</t>
  </si>
  <si>
    <t>BATTAGLIA/DOMENICO</t>
  </si>
  <si>
    <t>BIANCO</t>
  </si>
  <si>
    <t>ANNAMARIA</t>
  </si>
  <si>
    <t>BIANCO/ANNAMARIA</t>
  </si>
  <si>
    <t>BORRELLI</t>
  </si>
  <si>
    <t>BORRELLI/CARMELA</t>
  </si>
  <si>
    <t>GAETANO</t>
  </si>
  <si>
    <t>BORRELLI/GAETANO</t>
  </si>
  <si>
    <t>BORRELLI/RAFFAELE</t>
  </si>
  <si>
    <t>borrelli</t>
  </si>
  <si>
    <t>margherita</t>
  </si>
  <si>
    <t>BORRELLI/MARGHERITA</t>
  </si>
  <si>
    <t>BOVE</t>
  </si>
  <si>
    <t>BOVE/TERESA</t>
  </si>
  <si>
    <t>BRESCIA</t>
  </si>
  <si>
    <t>BRESCIA/EMILIA</t>
  </si>
  <si>
    <t>BRIGNOLI</t>
  </si>
  <si>
    <t>BRIGNOLI/VINCENZO</t>
  </si>
  <si>
    <t>calzolaio</t>
  </si>
  <si>
    <t>marianna</t>
  </si>
  <si>
    <t>CALZOLAIO/MARIANNA</t>
  </si>
  <si>
    <t>CARLINO</t>
  </si>
  <si>
    <t>CARLINO/RAFFAELE</t>
  </si>
  <si>
    <t>COCOZZA</t>
  </si>
  <si>
    <t>EDUARDO</t>
  </si>
  <si>
    <t>COCOZZA/EDUARDO</t>
  </si>
  <si>
    <t>COLATO</t>
  </si>
  <si>
    <t>COLATO/ANTONIETTA</t>
  </si>
  <si>
    <t>D'ANGELI</t>
  </si>
  <si>
    <t>GENNARO</t>
  </si>
  <si>
    <t>D ANGELI/GENNARO</t>
  </si>
  <si>
    <t>GINEVRA</t>
  </si>
  <si>
    <t>D ANGELI/GINEVRA</t>
  </si>
  <si>
    <t>D ANGELI/LUIGI</t>
  </si>
  <si>
    <t>DE GAETANO</t>
  </si>
  <si>
    <t>SERENA</t>
  </si>
  <si>
    <t>DE GAETANO/SERENA</t>
  </si>
  <si>
    <t>ESPOSITO/GABRIELLA</t>
  </si>
  <si>
    <t>ESPOSITO/ALBERTO</t>
  </si>
  <si>
    <t>ESPOSITO/GENNARO</t>
  </si>
  <si>
    <t>ESPOSITO/TOMMASO</t>
  </si>
  <si>
    <t>FERGOLA</t>
  </si>
  <si>
    <t>ELENA</t>
  </si>
  <si>
    <t>FERGOLA/ELENA</t>
  </si>
  <si>
    <t>FERRIELLO</t>
  </si>
  <si>
    <t>FLORA</t>
  </si>
  <si>
    <t>FERRIELLO/FLORA</t>
  </si>
  <si>
    <t>GRECO</t>
  </si>
  <si>
    <t>ROBERTA</t>
  </si>
  <si>
    <t>GRECO/ROBERTA</t>
  </si>
  <si>
    <t>IPPOLITO</t>
  </si>
  <si>
    <t>IPPOLITO/STEFANIA</t>
  </si>
  <si>
    <t>LIMATOLA</t>
  </si>
  <si>
    <t>EMANUELA</t>
  </si>
  <si>
    <t>LIMATOLA/EMANUELA</t>
  </si>
  <si>
    <t>MANZELLA</t>
  </si>
  <si>
    <t>CIRO</t>
  </si>
  <si>
    <t>MANZELLA/CIRO</t>
  </si>
  <si>
    <t>MENNELLA</t>
  </si>
  <si>
    <t>MENNELLA/VINCENZO</t>
  </si>
  <si>
    <t>NOCERA</t>
  </si>
  <si>
    <t>CORNELIA</t>
  </si>
  <si>
    <t>NOCERA/CORNELIA</t>
  </si>
  <si>
    <t xml:space="preserve">ORILIA </t>
  </si>
  <si>
    <t xml:space="preserve">ANTONIETTA </t>
  </si>
  <si>
    <t>ORILIA/ANTONIETTA</t>
  </si>
  <si>
    <t>ORLANDO</t>
  </si>
  <si>
    <t>ORLANDO/MARIA</t>
  </si>
  <si>
    <t>ORLANDO/ALESSANDRO</t>
  </si>
  <si>
    <t>RITA</t>
  </si>
  <si>
    <t>ORLANDO/RITA</t>
  </si>
  <si>
    <t>16/10/2014</t>
  </si>
  <si>
    <t>MEGHAN</t>
  </si>
  <si>
    <t>ORLANDO/MEGHAN</t>
  </si>
  <si>
    <t>28/10/2019</t>
  </si>
  <si>
    <t>SAMUEL</t>
  </si>
  <si>
    <t>ORLANDO/SAMUEL</t>
  </si>
  <si>
    <t>23/01/2023</t>
  </si>
  <si>
    <t>ELISA</t>
  </si>
  <si>
    <t>ORLANDO/ELISA</t>
  </si>
  <si>
    <t>ORLANDO/SALVATORE</t>
  </si>
  <si>
    <t>ORLANDO/ANTONIO</t>
  </si>
  <si>
    <t>NANCY</t>
  </si>
  <si>
    <t>ORLANDO/NANCY</t>
  </si>
  <si>
    <t>PICCIRILLI</t>
  </si>
  <si>
    <t>IVANA</t>
  </si>
  <si>
    <t>PICCIRILLI/IVANA</t>
  </si>
  <si>
    <t>RICCARDI</t>
  </si>
  <si>
    <t>RICCARDI/AURORA</t>
  </si>
  <si>
    <t>RICCARDI/MICHELE</t>
  </si>
  <si>
    <t>RICCARDI/SWAMI</t>
  </si>
  <si>
    <t>RICCIUTO</t>
  </si>
  <si>
    <t>RICCIUTO/LEONARDO</t>
  </si>
  <si>
    <t>rossetta</t>
  </si>
  <si>
    <t>giuseppina</t>
  </si>
  <si>
    <t>ROSSETTA/GIUSEPPINA</t>
  </si>
  <si>
    <t>ROSSI</t>
  </si>
  <si>
    <t>ELEONORA</t>
  </si>
  <si>
    <t>ROSSI/ELEONORA</t>
  </si>
  <si>
    <t>russo</t>
  </si>
  <si>
    <t>assunta</t>
  </si>
  <si>
    <t>RUSSO/ASSUNTA</t>
  </si>
  <si>
    <t>SANTORO/FABRIZIO</t>
  </si>
  <si>
    <t>SAVINO</t>
  </si>
  <si>
    <t>SAVINO/ANTONIO</t>
  </si>
  <si>
    <t>SCAFURO</t>
  </si>
  <si>
    <t>SCAFURO/PAOLA</t>
  </si>
  <si>
    <t>SCANDURA</t>
  </si>
  <si>
    <t>SCANDURA/GIUSEPPINA</t>
  </si>
  <si>
    <t>SCHIANO LOMORIELLO</t>
  </si>
  <si>
    <t>SCHIANO LOMORIELLO/ANTONIO</t>
  </si>
  <si>
    <t>SCOGNAMIGLIO</t>
  </si>
  <si>
    <t>ANNUNZIATA</t>
  </si>
  <si>
    <t>SCOGNAMIGLIO/ANNUNZIATA</t>
  </si>
  <si>
    <t>SELVATICO</t>
  </si>
  <si>
    <t>SELVATICO/ANNA</t>
  </si>
  <si>
    <t>SEPE</t>
  </si>
  <si>
    <t>SEPE/GIOVANNI</t>
  </si>
  <si>
    <t>ANITA</t>
  </si>
  <si>
    <t>SEVERINO/ANITA</t>
  </si>
  <si>
    <t>TAGLIONE</t>
  </si>
  <si>
    <t>TAGLIONE/GAIA</t>
  </si>
  <si>
    <t>TAGLIONE/MARIO</t>
  </si>
  <si>
    <t>TANCREDI</t>
  </si>
  <si>
    <t>TANCREDI/DANIELA</t>
  </si>
  <si>
    <t xml:space="preserve">TRAPANI </t>
  </si>
  <si>
    <t xml:space="preserve">ANGELA </t>
  </si>
  <si>
    <t>TRAPANI/ANGELA</t>
  </si>
  <si>
    <t>TROIANIELLO</t>
  </si>
  <si>
    <t>GIULIANA</t>
  </si>
  <si>
    <t>TROIANIELLO/GIULIANA</t>
  </si>
  <si>
    <t>TROIANIELLO/MARTINA</t>
  </si>
  <si>
    <t>VIGLIOTTI</t>
  </si>
  <si>
    <t>VIGLIOTTI/MICHELA</t>
  </si>
  <si>
    <t>VILLANI</t>
  </si>
  <si>
    <t>VILLANI/LUGI</t>
  </si>
  <si>
    <t>Si Travel</t>
  </si>
  <si>
    <t>cirillo/alberta</t>
  </si>
  <si>
    <t>D' AGOSTINO/ANTONIO</t>
  </si>
  <si>
    <t>DELL'AVERSANA/NICOLA</t>
  </si>
  <si>
    <t>DELL'AVERSANA/VINCENZO</t>
  </si>
  <si>
    <t>maddaloni/michela</t>
  </si>
  <si>
    <t>VALENTINO/CHIARA</t>
  </si>
  <si>
    <t xml:space="preserve">FORMENTIN                     </t>
  </si>
  <si>
    <t xml:space="preserve">ANGELA              </t>
  </si>
  <si>
    <t>SCHOPFERKNOLL</t>
  </si>
  <si>
    <t>THEODORA</t>
  </si>
  <si>
    <t>STUFFER</t>
  </si>
  <si>
    <t>KATHARINA</t>
  </si>
  <si>
    <t>BEDNARCZYK</t>
  </si>
  <si>
    <t xml:space="preserve">BARBARA                       </t>
  </si>
  <si>
    <t>CORSETTI</t>
  </si>
  <si>
    <t xml:space="preserve">CRISTIAN                      </t>
  </si>
  <si>
    <t>DE GUZ</t>
  </si>
  <si>
    <t xml:space="preserve">DAVIDE                        </t>
  </si>
  <si>
    <t>DI SERIO</t>
  </si>
  <si>
    <t xml:space="preserve">ANNARITA                      </t>
  </si>
  <si>
    <t>MUNTEAN</t>
  </si>
  <si>
    <t xml:space="preserve">EDUARD                        </t>
  </si>
  <si>
    <t>MUOIO</t>
  </si>
  <si>
    <t xml:space="preserve">GENNY                         </t>
  </si>
  <si>
    <t>NO SHOW</t>
  </si>
  <si>
    <t>MURATBEKOVA</t>
  </si>
  <si>
    <t xml:space="preserve">DIANA                         </t>
  </si>
  <si>
    <t>NAZIO</t>
  </si>
  <si>
    <t xml:space="preserve">JESSICA                       </t>
  </si>
  <si>
    <t>REHAN</t>
  </si>
  <si>
    <t xml:space="preserve">MOHAMED                       </t>
  </si>
  <si>
    <t>RETROSI</t>
  </si>
  <si>
    <t xml:space="preserve">GIULIA                        </t>
  </si>
  <si>
    <t>SARHAN</t>
  </si>
  <si>
    <t xml:space="preserve">ATTIA ABDALLA ATTIA           </t>
  </si>
  <si>
    <t xml:space="preserve">BALESTRIERO                   </t>
  </si>
  <si>
    <t xml:space="preserve">GIACOMO             </t>
  </si>
  <si>
    <t xml:space="preserve">GIOVANNI            </t>
  </si>
  <si>
    <t xml:space="preserve">ILARIA              </t>
  </si>
  <si>
    <t>BANCONE</t>
  </si>
  <si>
    <t>BARBARO</t>
  </si>
  <si>
    <t xml:space="preserve">BARBUGIAN                     </t>
  </si>
  <si>
    <t xml:space="preserve">TOMMASO             </t>
  </si>
  <si>
    <t xml:space="preserve">BEDONI                        </t>
  </si>
  <si>
    <t xml:space="preserve">BELARDINELLI                  </t>
  </si>
  <si>
    <t xml:space="preserve">NICOLETTA           </t>
  </si>
  <si>
    <t xml:space="preserve">BELLANZONI                    </t>
  </si>
  <si>
    <t xml:space="preserve">SILVIA              </t>
  </si>
  <si>
    <t>BOZZEDA</t>
  </si>
  <si>
    <t>CALCINAI</t>
  </si>
  <si>
    <t>CAVARZAN</t>
  </si>
  <si>
    <t xml:space="preserve">CRISTOFOLI                    </t>
  </si>
  <si>
    <t xml:space="preserve">EMANUELE            </t>
  </si>
  <si>
    <t>DANZL</t>
  </si>
  <si>
    <t>ELIAS</t>
  </si>
  <si>
    <t>STEFAN</t>
  </si>
  <si>
    <t>NICOLE</t>
  </si>
  <si>
    <t>FELIX</t>
  </si>
  <si>
    <t>DEVECCHI</t>
  </si>
  <si>
    <t>WALTER </t>
  </si>
  <si>
    <t xml:space="preserve">SAMUELE </t>
  </si>
  <si>
    <t xml:space="preserve">DIMARINO                      </t>
  </si>
  <si>
    <t xml:space="preserve">GAIA                </t>
  </si>
  <si>
    <t xml:space="preserve">LORENZO             </t>
  </si>
  <si>
    <t xml:space="preserve">FERRARI                       </t>
  </si>
  <si>
    <t>FERRI</t>
  </si>
  <si>
    <t>MARTA</t>
  </si>
  <si>
    <t>GALLINA</t>
  </si>
  <si>
    <t>Grattoni</t>
  </si>
  <si>
    <t>Tamara</t>
  </si>
  <si>
    <t>Emma</t>
  </si>
  <si>
    <t>Luca</t>
  </si>
  <si>
    <t xml:space="preserve">INNAMORATI                    </t>
  </si>
  <si>
    <t xml:space="preserve">IVAN HEINRICH       </t>
  </si>
  <si>
    <t xml:space="preserve">LEA                 </t>
  </si>
  <si>
    <t>KLUCKNER</t>
  </si>
  <si>
    <t>TANJA</t>
  </si>
  <si>
    <t>Kuzmova</t>
  </si>
  <si>
    <t>Zuzana</t>
  </si>
  <si>
    <t xml:space="preserve">LAZZARO                       </t>
  </si>
  <si>
    <t>LEONARDI</t>
  </si>
  <si>
    <t>MAININI</t>
  </si>
  <si>
    <t>GRETA</t>
  </si>
  <si>
    <t xml:space="preserve">MASIELLO                      </t>
  </si>
  <si>
    <t>MELI</t>
  </si>
  <si>
    <t>BIANCA</t>
  </si>
  <si>
    <t xml:space="preserve">PALAZZI                       </t>
  </si>
  <si>
    <t xml:space="preserve">ISABELLA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</si>
  <si>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</si>
  <si>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</si>
  <si>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</si>
  <si>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</si>
  <si>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</si>
  <si>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</si>
  <si>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</si>
  <si>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</si>
  <si>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DANILO              </t>
  </si>
  <si>
    <t xml:space="preserve">TOBALDO                       </t>
  </si>
  <si>
    <t xml:space="preserve">LAURA               </t>
  </si>
  <si>
    <t xml:space="preserve">TOFFALI                       </t>
  </si>
  <si>
    <t xml:space="preserve">MADDALENA           </t>
  </si>
  <si>
    <t xml:space="preserve">ZACCARINI                     </t>
  </si>
  <si>
    <t xml:space="preserve">SOFIA               </t>
  </si>
  <si>
    <t xml:space="preserve">ZANON                         </t>
  </si>
  <si>
    <t xml:space="preserve">BARNABA             </t>
  </si>
  <si>
    <t xml:space="preserve">LINDA               </t>
  </si>
  <si>
    <t>BELFIORE</t>
  </si>
  <si>
    <t>|BELFIORE/GIUSEPPEMR</t>
  </si>
  <si>
    <t>|BELFIORE/FRANCESCOCHILD</t>
  </si>
  <si>
    <t>FEDERICO</t>
  </si>
  <si>
    <t>|BELFIORE/FEDERICOCHILD</t>
  </si>
  <si>
    <t>BENEMERITO</t>
  </si>
  <si>
    <t xml:space="preserve">SI Travel </t>
  </si>
  <si>
    <t>|BENEMERITO/IVANAMRS</t>
  </si>
  <si>
    <t>BINETTI</t>
  </si>
  <si>
    <t xml:space="preserve">ANTONIO                       </t>
  </si>
  <si>
    <t>|BINETTI/ANTONIOMR</t>
  </si>
  <si>
    <t>|BINETTI/VALENTINAMRS</t>
  </si>
  <si>
    <t>CANNOLETTA</t>
  </si>
  <si>
    <t>ANNA PAOLA</t>
  </si>
  <si>
    <t>|CANNOLETTA/ANNAPAOLAMRS</t>
  </si>
  <si>
    <t>CARBONE</t>
  </si>
  <si>
    <t>|CARBONE/ALESSANDRAMRS</t>
  </si>
  <si>
    <t>CARRETTA</t>
  </si>
  <si>
    <t xml:space="preserve">ANGELICA                      </t>
  </si>
  <si>
    <t>|CARRETTA/ANGELICAMS</t>
  </si>
  <si>
    <t xml:space="preserve">MICHELE                       </t>
  </si>
  <si>
    <t>|CARRETTA/MICHELEMR</t>
  </si>
  <si>
    <t>CASSANO</t>
  </si>
  <si>
    <t>|CASSANO/MICHELEMR</t>
  </si>
  <si>
    <t>CATUCCI</t>
  </si>
  <si>
    <t xml:space="preserve">SIMONE </t>
  </si>
  <si>
    <t>|CATUCCI/SIMONEMR</t>
  </si>
  <si>
    <t>CHATOVICH</t>
  </si>
  <si>
    <t>HARIS BAYRAM</t>
  </si>
  <si>
    <t>|CHATOVICH/HARISBAYRAMMR</t>
  </si>
  <si>
    <t>CIANCIOTTI</t>
  </si>
  <si>
    <t>LELLA ISABELLA</t>
  </si>
  <si>
    <t>|CIANCIOTTI/LELLAISABELLAMRS</t>
  </si>
  <si>
    <t>CONTE</t>
  </si>
  <si>
    <t>|CONTE/MICHELEMR</t>
  </si>
  <si>
    <t>COVELLA</t>
  </si>
  <si>
    <t>ANTONIO PIO</t>
  </si>
  <si>
    <t>|COVELLA/ANTONIOPIOMR</t>
  </si>
  <si>
    <t>|COVELLA/GIOVANNIMR</t>
  </si>
  <si>
    <t>CUCCI</t>
  </si>
  <si>
    <t>MANUELA</t>
  </si>
  <si>
    <t>|CUCCI/MANUELAMRS</t>
  </si>
  <si>
    <t>DE GIORGI</t>
  </si>
  <si>
    <t>SILVIA</t>
  </si>
  <si>
    <t>|DEGIORGI/SILVIAMRS</t>
  </si>
  <si>
    <t>DARIA</t>
  </si>
  <si>
    <t>|DELUCA/DARIAMRS</t>
  </si>
  <si>
    <t>DELLE ROSE</t>
  </si>
  <si>
    <t>ALICE CHIARA</t>
  </si>
  <si>
    <t>|DELLEROSE/ALICECHIARAMRS</t>
  </si>
  <si>
    <t>DI CANIO</t>
  </si>
  <si>
    <t xml:space="preserve">ALESSANDRO                    </t>
  </si>
  <si>
    <t>|DICANIO/ALESSANDROMR</t>
  </si>
  <si>
    <t xml:space="preserve">AURORA                        </t>
  </si>
  <si>
    <t>|DICANIO/AURORACHILD</t>
  </si>
  <si>
    <t xml:space="preserve">GIUSEPPE                      </t>
  </si>
  <si>
    <t>|DICANIO/GIUSEPPEMR</t>
  </si>
  <si>
    <t xml:space="preserve">LUDOVICA                      </t>
  </si>
  <si>
    <t>|DICANIO/LUDOVICACHILD</t>
  </si>
  <si>
    <t>DI PEDE</t>
  </si>
  <si>
    <t>|DIPEDE/RAFFAELEMR</t>
  </si>
  <si>
    <t>DI STASI</t>
  </si>
  <si>
    <t>|DISTASI/GABRIELEMR</t>
  </si>
  <si>
    <t>|DISTASI/SIMONEMR</t>
  </si>
  <si>
    <t>FATONE</t>
  </si>
  <si>
    <t>|FATONE/ALESSANDROCHILD</t>
  </si>
  <si>
    <t xml:space="preserve">BIANCA                        </t>
  </si>
  <si>
    <t>|FATONE/BIANCACHILD</t>
  </si>
  <si>
    <t>|FATONE/NICOLAMR</t>
  </si>
  <si>
    <t>FERRARA</t>
  </si>
  <si>
    <t>|FERRARA/EDOARDOMR</t>
  </si>
  <si>
    <t>GIGLIONE</t>
  </si>
  <si>
    <t xml:space="preserve">ELISABETTA                    </t>
  </si>
  <si>
    <t>|GIGLIONE/ELISABETTAMRS</t>
  </si>
  <si>
    <t>GISONDA</t>
  </si>
  <si>
    <t>MARILENA</t>
  </si>
  <si>
    <t>|GISONDA/MARILENAMS</t>
  </si>
  <si>
    <t>GUGLIELMI</t>
  </si>
  <si>
    <t xml:space="preserve">ANGELA                        </t>
  </si>
  <si>
    <t>|GUGLIELMI/ANGELAMRS</t>
  </si>
  <si>
    <t>IGNAZZI</t>
  </si>
  <si>
    <t>|IGNAZZI/ELEONORAMS</t>
  </si>
  <si>
    <t>|IGNAZZI/GABRIELEMR</t>
  </si>
  <si>
    <t>IONADI</t>
  </si>
  <si>
    <t>ANGELAMARIA</t>
  </si>
  <si>
    <t>|IONADI/ANGELAMARIAMRS</t>
  </si>
  <si>
    <t>JANNUZZI</t>
  </si>
  <si>
    <t>FERDINANDO</t>
  </si>
  <si>
    <t>|JANNUZZI/FERDINANDOCHILD</t>
  </si>
  <si>
    <t>|JANNUZZI/FRANCESCOCHILD</t>
  </si>
  <si>
    <t>|JANNUZZI/VINCENZOMR</t>
  </si>
  <si>
    <t>|JANNUZZI/VITTORIACHILD</t>
  </si>
  <si>
    <t>LACRIOLA</t>
  </si>
  <si>
    <t xml:space="preserve">VITO                          </t>
  </si>
  <si>
    <t>|LACRIOLA/VITOMR</t>
  </si>
  <si>
    <t>LANAVE</t>
  </si>
  <si>
    <t xml:space="preserve">GAETANO                       </t>
  </si>
  <si>
    <t>|LANAVE/GAETANOMR</t>
  </si>
  <si>
    <t>LOIACONO</t>
  </si>
  <si>
    <t xml:space="preserve">ANTONIA                       </t>
  </si>
  <si>
    <t>|LOIACONO/ANTONIAMRS</t>
  </si>
  <si>
    <t>LORUSSO</t>
  </si>
  <si>
    <t>|LORUSSO/FRANCESCAMRS</t>
  </si>
  <si>
    <t>LOSAVIO</t>
  </si>
  <si>
    <t xml:space="preserve">ALESSANDRA                    </t>
  </si>
  <si>
    <t>|LOSAVIO/ALESSANDRAMRS</t>
  </si>
  <si>
    <t>LOTITO</t>
  </si>
  <si>
    <t>|LOTITO/LAZZAROMR</t>
  </si>
  <si>
    <t>MANGINELLI</t>
  </si>
  <si>
    <t>LOREDANA</t>
  </si>
  <si>
    <t>|MANGINELLI/LOREDANAMS</t>
  </si>
  <si>
    <t>MONTINARO</t>
  </si>
  <si>
    <t>BRIZIO</t>
  </si>
  <si>
    <t>|MONTINARO/BRIZIOMR</t>
  </si>
  <si>
    <t>GIULIO</t>
  </si>
  <si>
    <t>|MONTINARO/GIULIOMR</t>
  </si>
  <si>
    <t>MOURLANE</t>
  </si>
  <si>
    <t>MARGAUX CLARISSE</t>
  </si>
  <si>
    <t>|MOURLANE/MARGAUXCLARISSEMRS</t>
  </si>
  <si>
    <t>MURRO</t>
  </si>
  <si>
    <t>|MURRO/DANIELAMRS</t>
  </si>
  <si>
    <t>PALERMO</t>
  </si>
  <si>
    <t xml:space="preserve">ADRIANA                       </t>
  </si>
  <si>
    <t>|PALERMO/ADRIANAMRS</t>
  </si>
  <si>
    <t>PARADISO</t>
  </si>
  <si>
    <t xml:space="preserve">MARIA ALTOMARE                </t>
  </si>
  <si>
    <t>|PARADISO/MARIAALTOMAREMRS</t>
  </si>
  <si>
    <t>PAVONE</t>
  </si>
  <si>
    <t>ROSALINDA</t>
  </si>
  <si>
    <t>|PAVONE/ROSALINDAMRS</t>
  </si>
  <si>
    <t>PIRULLI</t>
  </si>
  <si>
    <t>ELIO</t>
  </si>
  <si>
    <t>|PIRULLI/ELIOMR</t>
  </si>
  <si>
    <t>|PIRULLI/NICOLACHILD</t>
  </si>
  <si>
    <t>VITO</t>
  </si>
  <si>
    <t>|PIRULLI/VITOCHILD</t>
  </si>
  <si>
    <t>PISCITELLI</t>
  </si>
  <si>
    <t xml:space="preserve">GIACOMA                       </t>
  </si>
  <si>
    <t>|PISCITELLI/GIACOMAMRS</t>
  </si>
  <si>
    <t>RAPULLINO</t>
  </si>
  <si>
    <t xml:space="preserve">TOMMASO                       </t>
  </si>
  <si>
    <t>|RAPULLINO/TOMMASOMR</t>
  </si>
  <si>
    <t>RELLA</t>
  </si>
  <si>
    <t xml:space="preserve">ANGELA MARIA                  </t>
  </si>
  <si>
    <t>|RELLA/ANGELAMARIAMRS</t>
  </si>
  <si>
    <t>RUBO</t>
  </si>
  <si>
    <t>ANGELICA</t>
  </si>
  <si>
    <t>|RUBO/ANGELICACHILD</t>
  </si>
  <si>
    <t>|RUBO/AURORACHILD</t>
  </si>
  <si>
    <t>ANASTASIA</t>
  </si>
  <si>
    <t>|RUBO/ANASTASIACHILD</t>
  </si>
  <si>
    <t>|RUBO/LORENZOMR</t>
  </si>
  <si>
    <t>RUGGIERI</t>
  </si>
  <si>
    <t xml:space="preserve">MARIANNA                      </t>
  </si>
  <si>
    <t>|RUGGIERI/MARIANNAMRS</t>
  </si>
  <si>
    <t>RUSCIGNO</t>
  </si>
  <si>
    <t>|RUSCIGNO/DOMENICOMR</t>
  </si>
  <si>
    <t>SABBATINI</t>
  </si>
  <si>
    <t xml:space="preserve">LUIGIA                        </t>
  </si>
  <si>
    <t>|SABBATINI/LUIGIAMRS</t>
  </si>
  <si>
    <t>|SALVATORE/ANTONELLAMRS</t>
  </si>
  <si>
    <t>SCIANCALEPORE</t>
  </si>
  <si>
    <t>|SCIANCALEPORE/ANNAMRS</t>
  </si>
  <si>
    <t>SIMINI</t>
  </si>
  <si>
    <t>MARIA ALTOMARE</t>
  </si>
  <si>
    <t>|SIMINI/MARIAALTOMAREMRS</t>
  </si>
  <si>
    <t>SPALLUCCI</t>
  </si>
  <si>
    <t>|SPALLUCCI/SAVERIOMR</t>
  </si>
  <si>
    <t>VERGA</t>
  </si>
  <si>
    <t>|VERGA/GIULIACHILD</t>
  </si>
  <si>
    <t xml:space="preserve">LUIGI                         </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</si>
  <si>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</si>
  <si>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</si>
  <si>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</si>
  <si>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</si>
  <si>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</si>
  <si>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</si>
  <si>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</si>
  <si>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</si>
  <si>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</si>
  <si>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</si>
  <si>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</si>
  <si>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</si>
  <si>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 xml:space="preserve"> Coccia </t>
  </si>
  <si>
    <t>Andrea</t>
  </si>
  <si>
    <t xml:space="preserve"> Coccia /Andrea</t>
  </si>
  <si>
    <t>ACCETTURA</t>
  </si>
  <si>
    <t xml:space="preserve">ACCETTURA/ANTONIO                       </t>
  </si>
  <si>
    <t>ADDATI</t>
  </si>
  <si>
    <t>Goodays</t>
  </si>
  <si>
    <t>ADDATI/SALVATORE</t>
  </si>
  <si>
    <t>AIELLO</t>
  </si>
  <si>
    <t>AIELLO/GIOVANNI</t>
  </si>
  <si>
    <t>AMORUSO</t>
  </si>
  <si>
    <t>AMORUSO/GIULIA</t>
  </si>
  <si>
    <t>ANGARANO</t>
  </si>
  <si>
    <t>MARGHERITA</t>
  </si>
  <si>
    <t>ANGARANO/MARGHERITA</t>
  </si>
  <si>
    <t>BALDUCCI</t>
  </si>
  <si>
    <t>ALDO</t>
  </si>
  <si>
    <t>BALDUCCI/ALDO</t>
  </si>
  <si>
    <t>BALDUCCI/GIUSEPPE</t>
  </si>
  <si>
    <t>BARBONE</t>
  </si>
  <si>
    <t>FILOMENA</t>
  </si>
  <si>
    <t>BARBONE/FILOMENA</t>
  </si>
  <si>
    <t>BARLETTA</t>
  </si>
  <si>
    <t>GIADA</t>
  </si>
  <si>
    <t>BARLETTA/GIADA</t>
  </si>
  <si>
    <t>BARLETTA/STEFANO</t>
  </si>
  <si>
    <t>BITETTI</t>
  </si>
  <si>
    <t>MAYA</t>
  </si>
  <si>
    <t xml:space="preserve">MS </t>
  </si>
  <si>
    <t>BITETTI/MAYA</t>
  </si>
  <si>
    <t>DENNY</t>
  </si>
  <si>
    <t>BITETTI/DENNY</t>
  </si>
  <si>
    <t>BORRELLI/CIRO</t>
  </si>
  <si>
    <t>BORRELLI/GIULIA</t>
  </si>
  <si>
    <t>BORRELLO</t>
  </si>
  <si>
    <t xml:space="preserve">LOREDANA                      </t>
  </si>
  <si>
    <t xml:space="preserve">BORRELLO/LOREDANA                      </t>
  </si>
  <si>
    <t>BRIGIDO</t>
  </si>
  <si>
    <t>BRIGIDO/ANGELICA</t>
  </si>
  <si>
    <t xml:space="preserve">CANUTI  </t>
  </si>
  <si>
    <t xml:space="preserve">Agnese  </t>
  </si>
  <si>
    <t xml:space="preserve">CANUTI  /Agnese  </t>
  </si>
  <si>
    <t xml:space="preserve">CARADONNA </t>
  </si>
  <si>
    <t>CARADONNA /STEFANIA</t>
  </si>
  <si>
    <t>CARBONE/VALENTINA</t>
  </si>
  <si>
    <t>CARCHEDI</t>
  </si>
  <si>
    <t>IVAN</t>
  </si>
  <si>
    <t>CARCHEDI/IVAN</t>
  </si>
  <si>
    <t>CARDANO</t>
  </si>
  <si>
    <t>CARDANO/MARIA</t>
  </si>
  <si>
    <t>CARLONE</t>
  </si>
  <si>
    <t xml:space="preserve">VINCENZO                      </t>
  </si>
  <si>
    <t xml:space="preserve">CARLONE/VINCENZO                      </t>
  </si>
  <si>
    <t>CAVALIERE</t>
  </si>
  <si>
    <t>CAVALIERE/CATERINA</t>
  </si>
  <si>
    <t>CAVALLO</t>
  </si>
  <si>
    <t>POMPEA</t>
  </si>
  <si>
    <t>CAVALLO/POMPEA</t>
  </si>
  <si>
    <t>CENTONZA</t>
  </si>
  <si>
    <t xml:space="preserve">RAFFAELLA                     </t>
  </si>
  <si>
    <t xml:space="preserve">CENTONZA/RAFFAELLA                     </t>
  </si>
  <si>
    <t>COCO</t>
  </si>
  <si>
    <t>RITA KATIA</t>
  </si>
  <si>
    <t>COCO/RITA KATIA</t>
  </si>
  <si>
    <t>COLELLA</t>
  </si>
  <si>
    <t xml:space="preserve">SAVERIO                       </t>
  </si>
  <si>
    <t xml:space="preserve">COLELLA/SAVERIO                       </t>
  </si>
  <si>
    <t>COLONNA</t>
  </si>
  <si>
    <t>COLONNA/DOMENICO</t>
  </si>
  <si>
    <t>CONTINO</t>
  </si>
  <si>
    <t>CONTINO/FRANCESCA</t>
  </si>
  <si>
    <t xml:space="preserve">CUCCI/FRANCESCA                     </t>
  </si>
  <si>
    <t>DACONTO</t>
  </si>
  <si>
    <t>DACONTO/FRANCESCO</t>
  </si>
  <si>
    <t>DACONTO/MICHELE</t>
  </si>
  <si>
    <t>D'AMATO</t>
  </si>
  <si>
    <t xml:space="preserve">EMANUEL                       </t>
  </si>
  <si>
    <t xml:space="preserve">D'AMATO/EMANUEL                       </t>
  </si>
  <si>
    <t>DE FRONZO</t>
  </si>
  <si>
    <t>DE FRONZO/GIUSEPPINA</t>
  </si>
  <si>
    <t>DE SANTIS</t>
  </si>
  <si>
    <t>ANGELA LUCIA</t>
  </si>
  <si>
    <t>DE SANTIS/ANGELA LUCIA</t>
  </si>
  <si>
    <t>DE SANTIS/FRANCESCA</t>
  </si>
  <si>
    <t>DE SANTIS/GIULIA</t>
  </si>
  <si>
    <t>MARCELLO</t>
  </si>
  <si>
    <t>DE SANTIS/MARCELLO</t>
  </si>
  <si>
    <t>PAOLO ENNIO</t>
  </si>
  <si>
    <t>DE SANTIS/PAOLO ENNIO</t>
  </si>
  <si>
    <t>DEANDRI</t>
  </si>
  <si>
    <t xml:space="preserve">DEANDRI/GIOVANNI                      </t>
  </si>
  <si>
    <t>DI BARI</t>
  </si>
  <si>
    <t>TIBERIO</t>
  </si>
  <si>
    <t>DI BARI/TIBERIO</t>
  </si>
  <si>
    <t>DI BATTISTA RODI</t>
  </si>
  <si>
    <t>DI BATTISTA RODI/LUCA</t>
  </si>
  <si>
    <t>DI RUBBO</t>
  </si>
  <si>
    <t>DAVIDE</t>
  </si>
  <si>
    <t>DI RUBBO/DAVIDE</t>
  </si>
  <si>
    <t>DI SANTE</t>
  </si>
  <si>
    <t>DI SANTE/PAOLA</t>
  </si>
  <si>
    <t>ANTONIA</t>
  </si>
  <si>
    <t>DI SERIO/ANTONIA</t>
  </si>
  <si>
    <t>DI STEFANO</t>
  </si>
  <si>
    <t>DI STEFANO/SIMONA</t>
  </si>
  <si>
    <t>DI TERLIZZI</t>
  </si>
  <si>
    <t>DI TERLIZZI/ANNA</t>
  </si>
  <si>
    <t>DIDONNA</t>
  </si>
  <si>
    <t>DIDONNA/GRAZIA</t>
  </si>
  <si>
    <t>ELEFANTE</t>
  </si>
  <si>
    <t>ELEFANTE/GIUSEPPE</t>
  </si>
  <si>
    <t>CHRISTIAN</t>
  </si>
  <si>
    <t>ELEFANTE/CHRISTIAN</t>
  </si>
  <si>
    <t>FALLUCCHI</t>
  </si>
  <si>
    <t xml:space="preserve">FALLUCCHI/DOMENICO                      </t>
  </si>
  <si>
    <t>FANELLI</t>
  </si>
  <si>
    <t>GIANMARCO</t>
  </si>
  <si>
    <t>FANELLI/GIANMARCO</t>
  </si>
  <si>
    <t>FANELLI/LEONARDO</t>
  </si>
  <si>
    <t>BEATRICE</t>
  </si>
  <si>
    <t>FANELLI/BEATRICE</t>
  </si>
  <si>
    <t>FEDELI</t>
  </si>
  <si>
    <t>FEDELI/ALESSANDRO</t>
  </si>
  <si>
    <t>FEDELI/LORENZO</t>
  </si>
  <si>
    <t>FEDERICI</t>
  </si>
  <si>
    <t>BARBARA</t>
  </si>
  <si>
    <t>FEDERICI/BARBARA</t>
  </si>
  <si>
    <t>FIORE</t>
  </si>
  <si>
    <t>PATRIZIA</t>
  </si>
  <si>
    <t>FIORE/PATRIZIA</t>
  </si>
  <si>
    <t>FIORINO</t>
  </si>
  <si>
    <t>FIORINO/FRANCESCO</t>
  </si>
  <si>
    <t>FIORINO/MICHELE</t>
  </si>
  <si>
    <t>FORESE</t>
  </si>
  <si>
    <t>MARILINA</t>
  </si>
  <si>
    <t>FORESE/MARILINA</t>
  </si>
  <si>
    <t>FRISARI</t>
  </si>
  <si>
    <t>FRISARI/ANTONIETTA</t>
  </si>
  <si>
    <t>GINESTRA</t>
  </si>
  <si>
    <t>BENEDETTA</t>
  </si>
  <si>
    <t>GINESTRA/BENEDETTA</t>
  </si>
  <si>
    <t>SAMUELE</t>
  </si>
  <si>
    <t>GINESTRA/SAMUELE</t>
  </si>
  <si>
    <t>ELIA</t>
  </si>
  <si>
    <t>GINESTRA/ELIA</t>
  </si>
  <si>
    <t>IACOPONI</t>
  </si>
  <si>
    <t xml:space="preserve">ILARIA                        </t>
  </si>
  <si>
    <t xml:space="preserve">IACOPONI/ILARIA                        </t>
  </si>
  <si>
    <t>INCHINGOLO</t>
  </si>
  <si>
    <t>INCHINGOLO/ROSANNA</t>
  </si>
  <si>
    <t xml:space="preserve">INCHINGOLO/ANTONIO                       </t>
  </si>
  <si>
    <t xml:space="preserve">INCHINGOLO/GIOVANNI                      </t>
  </si>
  <si>
    <t>IUSCO</t>
  </si>
  <si>
    <t>DANILO NICOLAI</t>
  </si>
  <si>
    <t>IUSCO/DANILO NICOLAI</t>
  </si>
  <si>
    <t>LADISA</t>
  </si>
  <si>
    <t>GIOVANNA</t>
  </si>
  <si>
    <t>LADISA/GIOVANNA</t>
  </si>
  <si>
    <t>LAGANARA</t>
  </si>
  <si>
    <t>MATIA</t>
  </si>
  <si>
    <t>LAGANARA/MATIA</t>
  </si>
  <si>
    <t>MIA NICOLE</t>
  </si>
  <si>
    <t>LAGANARA/MIA NICOLE</t>
  </si>
  <si>
    <t>LAGANARA/ELENA</t>
  </si>
  <si>
    <t>LARIZZA</t>
  </si>
  <si>
    <t>LARIZZA/ANNA</t>
  </si>
  <si>
    <t>LAVOPA</t>
  </si>
  <si>
    <t>FRANCESCA ROSA</t>
  </si>
  <si>
    <t>LAVOPA/FRANCESCA ROSA</t>
  </si>
  <si>
    <t>LIDDO</t>
  </si>
  <si>
    <t>LIDDO/LAURA</t>
  </si>
  <si>
    <t>LLAPUSHI</t>
  </si>
  <si>
    <t>FRANCESKA</t>
  </si>
  <si>
    <t>LLAPUSHI/FRANCESKA</t>
  </si>
  <si>
    <t>LOCONSOLE</t>
  </si>
  <si>
    <t xml:space="preserve">MADDALENA                     </t>
  </si>
  <si>
    <t xml:space="preserve">LOCONSOLE/MADDALENA                     </t>
  </si>
  <si>
    <t>LOIACONO/ANTONIO</t>
  </si>
  <si>
    <t>GABRIELLA ANGELA</t>
  </si>
  <si>
    <t>LOIACONO/GABRIELLA ANGELA</t>
  </si>
  <si>
    <t>GIUSEPPE GIORGIO</t>
  </si>
  <si>
    <t>LOIACONO/GIUSEPPE GIORGIO</t>
  </si>
  <si>
    <t>LONOCE</t>
  </si>
  <si>
    <t>LONOCE/GIUSEPPE</t>
  </si>
  <si>
    <t>LOPETUSO</t>
  </si>
  <si>
    <t xml:space="preserve">MARIAGRAZIA </t>
  </si>
  <si>
    <t xml:space="preserve">LOPETUSO/MARIAGRAZIA </t>
  </si>
  <si>
    <t>LOPETUSO/NICOLA</t>
  </si>
  <si>
    <t>LORUSSO/ANDREA</t>
  </si>
  <si>
    <t>LORUSSO/MARIA</t>
  </si>
  <si>
    <t>LOVAGLIO</t>
  </si>
  <si>
    <t>LOVAGLIO/VITTORIA</t>
  </si>
  <si>
    <t>LOVAGLIO/RICCARDO</t>
  </si>
  <si>
    <t>LOVAGLIO/VALENTINA</t>
  </si>
  <si>
    <t>LOVAGLIO/VERONICA</t>
  </si>
  <si>
    <t>LOVASCIO</t>
  </si>
  <si>
    <t>ANTONIO ROSARIO</t>
  </si>
  <si>
    <t>LOVASCIO/ANTONIO ROSARIO</t>
  </si>
  <si>
    <t>MACCIOCCA</t>
  </si>
  <si>
    <t>MACCIOCCA/ROBERTA</t>
  </si>
  <si>
    <t>MAGNO</t>
  </si>
  <si>
    <t xml:space="preserve">ELISABETTA </t>
  </si>
  <si>
    <t xml:space="preserve">MAGNO/ELISABETTA </t>
  </si>
  <si>
    <t>MAINO</t>
  </si>
  <si>
    <t xml:space="preserve">LUCIA   </t>
  </si>
  <si>
    <t xml:space="preserve">MAINO/LUCIA   </t>
  </si>
  <si>
    <t>MANFREDINI</t>
  </si>
  <si>
    <t>ROSSANA</t>
  </si>
  <si>
    <t>MANFREDINI/ROSSANA</t>
  </si>
  <si>
    <t>MARGIOTTA</t>
  </si>
  <si>
    <t>AMELIA</t>
  </si>
  <si>
    <t>MARGIOTTA/AMELIA</t>
  </si>
  <si>
    <t>MASTRONARDI</t>
  </si>
  <si>
    <t>MASTRONARDI/ELENA</t>
  </si>
  <si>
    <t xml:space="preserve">MASTRONARDI/FRANCESCO                     </t>
  </si>
  <si>
    <t>MATARAZZI</t>
  </si>
  <si>
    <t>MATARAZZI/MONICA</t>
  </si>
  <si>
    <t>MATTIA</t>
  </si>
  <si>
    <t>COCCIA</t>
  </si>
  <si>
    <t>MATTIA/COCCIA</t>
  </si>
  <si>
    <t>MEARELLI</t>
  </si>
  <si>
    <t>LIVIA</t>
  </si>
  <si>
    <t>MEARELLI/LIVIA</t>
  </si>
  <si>
    <t>MELILLO</t>
  </si>
  <si>
    <t>MARIATERESA</t>
  </si>
  <si>
    <t>MELILLO/MARIATERESA</t>
  </si>
  <si>
    <t>MILELLA</t>
  </si>
  <si>
    <t>MILELLA/MICHELE</t>
  </si>
  <si>
    <t>MILELLA/FRANCESCA</t>
  </si>
  <si>
    <t>LUCIA LORITA</t>
  </si>
  <si>
    <t>MILELLA/LUCIA LORITA</t>
  </si>
  <si>
    <t>MINOIA</t>
  </si>
  <si>
    <t xml:space="preserve">CATERINA                      </t>
  </si>
  <si>
    <t xml:space="preserve">MINOIA/CATERINA                      </t>
  </si>
  <si>
    <t>NACCI</t>
  </si>
  <si>
    <t>NACCI/MARCELLO</t>
  </si>
  <si>
    <t>NAPOLEONE</t>
  </si>
  <si>
    <t>NAPOLEONE/ANDREA</t>
  </si>
  <si>
    <t>NAPOLEONE/ALESSANDRO</t>
  </si>
  <si>
    <t>LUDOVICO</t>
  </si>
  <si>
    <t>NAPOLEONE/LUDOVICO</t>
  </si>
  <si>
    <t>NINIVAGGI</t>
  </si>
  <si>
    <t>LUCIO</t>
  </si>
  <si>
    <t>NINIVAGGI/LUCIO</t>
  </si>
  <si>
    <t>ROSITA</t>
  </si>
  <si>
    <t>NINIVAGGI/ROSITA</t>
  </si>
  <si>
    <t>NOTARPIETRO</t>
  </si>
  <si>
    <t>IVANO</t>
  </si>
  <si>
    <t>NOTARPIETRO/IVANO</t>
  </si>
  <si>
    <t>NOTARPIETRO/FRANCESCA</t>
  </si>
  <si>
    <t>NOTARPIETRO/GIANLUCA</t>
  </si>
  <si>
    <t>OCCHIOGROSSO</t>
  </si>
  <si>
    <t xml:space="preserve">OCCHIOGROSSO/FRANCESCO                     </t>
  </si>
  <si>
    <t xml:space="preserve">LETIZIA                       </t>
  </si>
  <si>
    <t xml:space="preserve">OCCHIOGROSSO/LETIZIA                       </t>
  </si>
  <si>
    <t xml:space="preserve">LORENZO                       </t>
  </si>
  <si>
    <t xml:space="preserve">OCCHIOGROSSO/LORENZO                       </t>
  </si>
  <si>
    <t>PALMIOTTO</t>
  </si>
  <si>
    <t>PALMIOTTO/ANNAMARIA</t>
  </si>
  <si>
    <t>PAONE</t>
  </si>
  <si>
    <t>PAONE/EMANUELE</t>
  </si>
  <si>
    <t>PASQUARELLI</t>
  </si>
  <si>
    <t>PASQUARELLI/DAVIDE</t>
  </si>
  <si>
    <t>PASSERI</t>
  </si>
  <si>
    <t>ALESSIO</t>
  </si>
  <si>
    <t>PASSERI/ALESSIO</t>
  </si>
  <si>
    <t>MATTEO</t>
  </si>
  <si>
    <t>PASSERI/MATTEO</t>
  </si>
  <si>
    <t>ALICE</t>
  </si>
  <si>
    <t>PASSERI/ALICE</t>
  </si>
  <si>
    <t>PETAROSCIA</t>
  </si>
  <si>
    <t>PETAROSCIA/VINCENZO</t>
  </si>
  <si>
    <t>PETAROSCIA/NICOLA</t>
  </si>
  <si>
    <t>PIERPAOLO</t>
  </si>
  <si>
    <t>PETAROSCIA/PIERPAOLO</t>
  </si>
  <si>
    <t>PETRARULO</t>
  </si>
  <si>
    <t>PETRARULO/COSIMO</t>
  </si>
  <si>
    <t>PICCHI</t>
  </si>
  <si>
    <t>DAMIANO</t>
  </si>
  <si>
    <t>PICCHI/DAMIANO</t>
  </si>
  <si>
    <t>PICCHI/FRANCESCO</t>
  </si>
  <si>
    <t>NAOMI</t>
  </si>
  <si>
    <t>PICCHI/NAOMI</t>
  </si>
  <si>
    <t>REGANO</t>
  </si>
  <si>
    <t xml:space="preserve">ANTONIETTA                    </t>
  </si>
  <si>
    <t xml:space="preserve">REGANO/ANTONIETTA                    </t>
  </si>
  <si>
    <t>RESTA</t>
  </si>
  <si>
    <t xml:space="preserve">VINCENZA                      </t>
  </si>
  <si>
    <t xml:space="preserve">RESTA/VINCENZA                      </t>
  </si>
  <si>
    <t>RICCI</t>
  </si>
  <si>
    <t>RICCI/LAURA</t>
  </si>
  <si>
    <t xml:space="preserve">RISO </t>
  </si>
  <si>
    <t>RISO /BARBARA</t>
  </si>
  <si>
    <t>RITO</t>
  </si>
  <si>
    <t xml:space="preserve">FABIANA                       </t>
  </si>
  <si>
    <t xml:space="preserve">RITO/FABIANA                       </t>
  </si>
  <si>
    <t xml:space="preserve">MARIA ROSA                    </t>
  </si>
  <si>
    <t xml:space="preserve">ROBERTO/MARIA ROSA                    </t>
  </si>
  <si>
    <t xml:space="preserve">ROCCHI </t>
  </si>
  <si>
    <t>ROCCHI /GIULIO</t>
  </si>
  <si>
    <t>ULISSE</t>
  </si>
  <si>
    <t>ROCCHI /ULISSE</t>
  </si>
  <si>
    <t>RUBINI</t>
  </si>
  <si>
    <t>RUBINI/VINCENZO</t>
  </si>
  <si>
    <t>GIACOMO</t>
  </si>
  <si>
    <t>RUBINI/GIACOMO</t>
  </si>
  <si>
    <t>RUBINI/GIUSEPPE</t>
  </si>
  <si>
    <t>RUTIGLIANO</t>
  </si>
  <si>
    <t xml:space="preserve">RUGGIERO                      </t>
  </si>
  <si>
    <t xml:space="preserve">RUTIGLIANO/RUGGIERO                      </t>
  </si>
  <si>
    <t>SANTAMARIA</t>
  </si>
  <si>
    <t>SANTAMARIA/ANDREA</t>
  </si>
  <si>
    <t>KATIA</t>
  </si>
  <si>
    <t>SANTAMARIA/KATIA</t>
  </si>
  <si>
    <t>SANTAMARIA/NICOLA</t>
  </si>
  <si>
    <t>SASSANELLI</t>
  </si>
  <si>
    <t>SASSANELLI/GIUSEPPE</t>
  </si>
  <si>
    <t>SOFIA</t>
  </si>
  <si>
    <t>SASSANELLI/SOFIA</t>
  </si>
  <si>
    <t>SAVINO/FRANCESCO</t>
  </si>
  <si>
    <t>SCAGLIOSO</t>
  </si>
  <si>
    <t>SCAGLIOSO/LUCIA</t>
  </si>
  <si>
    <t>MIRIAM</t>
  </si>
  <si>
    <t>SCAGLIOSO/MIRIAM</t>
  </si>
  <si>
    <t>SCANNICCHIO</t>
  </si>
  <si>
    <t xml:space="preserve">SIMONA                        </t>
  </si>
  <si>
    <t xml:space="preserve">SCANNICCHIO/SIMONA                        </t>
  </si>
  <si>
    <t>SCATTARELLI</t>
  </si>
  <si>
    <t xml:space="preserve">SCATTARELLI/ALESSANDRO                    </t>
  </si>
  <si>
    <t>PIERLUIGI</t>
  </si>
  <si>
    <t>SCATTARELLI/PIERLUIGI</t>
  </si>
  <si>
    <t>SCIURTI</t>
  </si>
  <si>
    <t>SCIURTI/ANDREA</t>
  </si>
  <si>
    <t>SABRINA</t>
  </si>
  <si>
    <t>SCIURTI/SABRINA</t>
  </si>
  <si>
    <t>SERNIA</t>
  </si>
  <si>
    <t>WANDA</t>
  </si>
  <si>
    <t>SERNIA/WANDA</t>
  </si>
  <si>
    <t>SERVODIO</t>
  </si>
  <si>
    <t xml:space="preserve">ANNA </t>
  </si>
  <si>
    <t xml:space="preserve">SERVODIO/ANNA </t>
  </si>
  <si>
    <t>SISTO</t>
  </si>
  <si>
    <t>ROBERTO WALTER</t>
  </si>
  <si>
    <t>SISTO/ROBERTO WALTER</t>
  </si>
  <si>
    <t>VENERE</t>
  </si>
  <si>
    <t>SISTO/VENERE</t>
  </si>
  <si>
    <t>CLIZIA</t>
  </si>
  <si>
    <t>SISTO/CLIZIA</t>
  </si>
  <si>
    <t>SPACCIANTE</t>
  </si>
  <si>
    <t>SPACCIANTE/DANIELA</t>
  </si>
  <si>
    <t>SPACCIANTE/GIUSEPPE</t>
  </si>
  <si>
    <t xml:space="preserve">STACCIOLI  </t>
  </si>
  <si>
    <t xml:space="preserve">Alessio </t>
  </si>
  <si>
    <t xml:space="preserve">STACCIOLI  /Alessio </t>
  </si>
  <si>
    <t>STERNATIVO</t>
  </si>
  <si>
    <t xml:space="preserve">CHIARA                        </t>
  </si>
  <si>
    <t xml:space="preserve">STERNATIVO/CHIARA                        </t>
  </si>
  <si>
    <t xml:space="preserve">EMANUELE                      </t>
  </si>
  <si>
    <t xml:space="preserve">STERNATIVO/EMANUELE                      </t>
  </si>
  <si>
    <t>TAPPONI</t>
  </si>
  <si>
    <t>TAPPONI/ELISA</t>
  </si>
  <si>
    <t>TAVARILLI</t>
  </si>
  <si>
    <t>TAVARILLI/GIULIA</t>
  </si>
  <si>
    <t>TEBALDI</t>
  </si>
  <si>
    <t>TEBALDI/FRANCESCA</t>
  </si>
  <si>
    <t>TERRENZIO</t>
  </si>
  <si>
    <t>ELIGIO GIOVANBATTISTA</t>
  </si>
  <si>
    <t>TERRENZIO/ELIGIO GIOVANBATTISTA</t>
  </si>
  <si>
    <t>TERRENZIO/ELIA</t>
  </si>
  <si>
    <t>TITANO</t>
  </si>
  <si>
    <t>ONOFRIO ALESSANDRO</t>
  </si>
  <si>
    <t>TITANO/ONOFRIO ALESSANDRO</t>
  </si>
  <si>
    <t>TITANO/ANDREA</t>
  </si>
  <si>
    <t>TODISCO</t>
  </si>
  <si>
    <t>TODISCO/GIOVANNI</t>
  </si>
  <si>
    <t>TUNZI</t>
  </si>
  <si>
    <t>TUNZI/ALESSIO</t>
  </si>
  <si>
    <t>UNGARO</t>
  </si>
  <si>
    <t>UNGARO/TERESA</t>
  </si>
  <si>
    <t>URBANO</t>
  </si>
  <si>
    <t>URBANO/MARIARITA</t>
  </si>
  <si>
    <t>URBANO/STEFANO</t>
  </si>
  <si>
    <t>VASTOLA</t>
  </si>
  <si>
    <t>VASTOLA/VITTORIA</t>
  </si>
  <si>
    <t>VASTOLA/GAIA</t>
  </si>
  <si>
    <t>VENTOLA</t>
  </si>
  <si>
    <t>VIRGINIA</t>
  </si>
  <si>
    <t>VENTOLA/VIRGINIA</t>
  </si>
  <si>
    <t>VILELLA</t>
  </si>
  <si>
    <t>VILELLA/PASQUALE</t>
  </si>
  <si>
    <t>VINCI</t>
  </si>
  <si>
    <t>VINCI/ANTONIO</t>
  </si>
  <si>
    <t>ARDITO</t>
  </si>
  <si>
    <t>ARDITO/FRANCESCO</t>
  </si>
  <si>
    <t>BELFIORE/GIUSEPPE</t>
  </si>
  <si>
    <t>BELFIORE/FRANCESCO</t>
  </si>
  <si>
    <t>BELFIORE/FEDERICO</t>
  </si>
  <si>
    <t>BELFIORE/ANTONELLA</t>
  </si>
  <si>
    <t xml:space="preserve">BENEMERITO/IVANA </t>
  </si>
  <si>
    <t xml:space="preserve">BINETTI/ANTONIO </t>
  </si>
  <si>
    <t>BINETTI/VALENTINA</t>
  </si>
  <si>
    <t>CANNOLETTA/ANNAPAOL</t>
  </si>
  <si>
    <t>Ms</t>
  </si>
  <si>
    <t>CARBONE/ALESSANDRA</t>
  </si>
  <si>
    <t>CARRETTA/ANGELICA</t>
  </si>
  <si>
    <t>CARRETTA/MICHELE</t>
  </si>
  <si>
    <t>CASSANO/MICHELE</t>
  </si>
  <si>
    <t>HARISBAYRAM</t>
  </si>
  <si>
    <t>CHATOVICH/HARISBAYR</t>
  </si>
  <si>
    <t>CIANCIOTTI/LELLAISA</t>
  </si>
  <si>
    <t>CONTE/MICHELE</t>
  </si>
  <si>
    <t>COVELLA/ANTONIOPIO</t>
  </si>
  <si>
    <t>COVELLA/GIOVANNI</t>
  </si>
  <si>
    <t>CUCCI/MANUELA</t>
  </si>
  <si>
    <t>Mr</t>
  </si>
  <si>
    <t>DEGIORGI/SILVIA</t>
  </si>
  <si>
    <t xml:space="preserve">DELUCA/DARIA </t>
  </si>
  <si>
    <t>DEFAZIO</t>
  </si>
  <si>
    <t>VINCENZA</t>
  </si>
  <si>
    <t>Go7</t>
  </si>
  <si>
    <t>DEFAZIO/VINCENZA</t>
  </si>
  <si>
    <t>DELLEROSE/ALICECHIA</t>
  </si>
  <si>
    <t>DICANIO/ALESSANDRO</t>
  </si>
  <si>
    <t>DICANIO/AURORA</t>
  </si>
  <si>
    <t>DICANIO/GIUSEPPE</t>
  </si>
  <si>
    <t>DICANIO/LUDOVICA</t>
  </si>
  <si>
    <t>DIPEDE/RAFFAELE</t>
  </si>
  <si>
    <t>DISTASI/GABRIELE</t>
  </si>
  <si>
    <t>DISTASI/SIMONE</t>
  </si>
  <si>
    <t>FATONE/ALESSANDRO</t>
  </si>
  <si>
    <t>FATONE/BIANCA</t>
  </si>
  <si>
    <t>FATONE/NICOLA</t>
  </si>
  <si>
    <t>FERRARA/EDOARDO</t>
  </si>
  <si>
    <t>GIGLIONE/ELISABETTA</t>
  </si>
  <si>
    <t>GUGLIELMI/ANGELA</t>
  </si>
  <si>
    <t>IGNAZZI/ELEONORA</t>
  </si>
  <si>
    <t>IGNAZZI/GABRIELE</t>
  </si>
  <si>
    <t>IONADI/ANGELAMARIA</t>
  </si>
  <si>
    <t>JANNUZZI/FERDINANDO</t>
  </si>
  <si>
    <t>JANNUZZI/FRANCESCO</t>
  </si>
  <si>
    <t>JANNUZZI/VINCENZO</t>
  </si>
  <si>
    <t>JANNUZZI/VITTORIA</t>
  </si>
  <si>
    <t>LACRIOLA/VITO</t>
  </si>
  <si>
    <t>LAFRANCESCHINA/FRAN</t>
  </si>
  <si>
    <t>LAFRANCESCHINA/GIAC</t>
  </si>
  <si>
    <t>LAFRANCESCHINA/LUCI</t>
  </si>
  <si>
    <t>LANAVE/GAETANO</t>
  </si>
  <si>
    <t xml:space="preserve"> LOIACONO/ANTONIA</t>
  </si>
  <si>
    <t>LORUSSO/FRANCESCA</t>
  </si>
  <si>
    <t>LOSAVIO/ALESSANDRA</t>
  </si>
  <si>
    <t>LOTITO/LAZZARO</t>
  </si>
  <si>
    <t>MARTIRADONNA</t>
  </si>
  <si>
    <t>MARTIRADONNA/MICHEL</t>
  </si>
  <si>
    <t>MONTINARO/BRIZIO</t>
  </si>
  <si>
    <t>MONTINARO/GIULIO</t>
  </si>
  <si>
    <t>PARADISO/MARIAALTOM</t>
  </si>
  <si>
    <t>PEDONE/NUNZIA</t>
  </si>
  <si>
    <t xml:space="preserve">PISCITELLI/GIACOMA </t>
  </si>
  <si>
    <t>RELLA/ANGELAMARIA</t>
  </si>
  <si>
    <t>RICCO</t>
  </si>
  <si>
    <t>RICCO/ANTONIA</t>
  </si>
  <si>
    <t>ROTUNNO</t>
  </si>
  <si>
    <t>RUGGIERO</t>
  </si>
  <si>
    <t>ROTUNNO/RUGGIERO</t>
  </si>
  <si>
    <t>RUSCIGNO/DOMENICO</t>
  </si>
  <si>
    <t>SABBATINI/LUIGIA</t>
  </si>
  <si>
    <t>SALVATORE/ANTONELLA</t>
  </si>
  <si>
    <t>SCIANCALEPORE/ANNA</t>
  </si>
  <si>
    <t>SIMINI/MARIAALTOMAR</t>
  </si>
  <si>
    <t>SPALLUCCI/SAVERIO</t>
  </si>
  <si>
    <t>VERGA/GIULIA</t>
  </si>
  <si>
    <t>VERGA/LUIGI</t>
  </si>
  <si>
    <t>VERGA/MICHELE</t>
  </si>
  <si>
    <t xml:space="preserve">BALESTRIERO </t>
  </si>
  <si>
    <t xml:space="preserve">BALESTRIERO /GIACOMO             </t>
  </si>
  <si>
    <t>BALESTRIERO</t>
  </si>
  <si>
    <t xml:space="preserve">BALESTRIERO/GIOVANNI            </t>
  </si>
  <si>
    <t xml:space="preserve">BALESTRIERO   </t>
  </si>
  <si>
    <t xml:space="preserve">BALESTRIERO   /ILARIA              </t>
  </si>
  <si>
    <t>BAN</t>
  </si>
  <si>
    <t>ABDELMOTELEB</t>
  </si>
  <si>
    <t>BAN/ABDELMOTELEB</t>
  </si>
  <si>
    <t xml:space="preserve">BANCONE   </t>
  </si>
  <si>
    <t xml:space="preserve">ELEONORA            </t>
  </si>
  <si>
    <t xml:space="preserve">BANCONE   /ELEONORA            </t>
  </si>
  <si>
    <t>BARBARO/CARMEN</t>
  </si>
  <si>
    <t xml:space="preserve">BARBUGIAN       </t>
  </si>
  <si>
    <t xml:space="preserve">BARBUGIAN       /GIACOMO             </t>
  </si>
  <si>
    <t xml:space="preserve">BARBUGIAN   </t>
  </si>
  <si>
    <t xml:space="preserve">BARBUGIAN   /GIOVANNI            </t>
  </si>
  <si>
    <t xml:space="preserve">BARBUGIAN          </t>
  </si>
  <si>
    <t xml:space="preserve">BARBUGIAN          /TOMMASO             </t>
  </si>
  <si>
    <t>BASSETTI</t>
  </si>
  <si>
    <t>SARA</t>
  </si>
  <si>
    <t>BASSETTI/SARA</t>
  </si>
  <si>
    <t xml:space="preserve">BEDONI       </t>
  </si>
  <si>
    <t xml:space="preserve">BEDONI       /BARBARA             </t>
  </si>
  <si>
    <t xml:space="preserve">BELARDINELLI       </t>
  </si>
  <si>
    <t xml:space="preserve">BELARDINELLI       /NICOLETTA           </t>
  </si>
  <si>
    <t xml:space="preserve">BELLANZONI        </t>
  </si>
  <si>
    <t xml:space="preserve">BELLANZONI        /SILVIA              </t>
  </si>
  <si>
    <t xml:space="preserve">BOZZEDA     </t>
  </si>
  <si>
    <t xml:space="preserve">MASSIMO             </t>
  </si>
  <si>
    <t xml:space="preserve">BOZZEDA     /MASSIMO             </t>
  </si>
  <si>
    <t>BUSARELLO</t>
  </si>
  <si>
    <t>BUSARELLO/LAURA</t>
  </si>
  <si>
    <t>BUSARELLO/RITA</t>
  </si>
  <si>
    <t>CALCINAI/MONICA</t>
  </si>
  <si>
    <t>CAVARZAN/ELISA</t>
  </si>
  <si>
    <t>CECERE</t>
  </si>
  <si>
    <t>BIAGIO</t>
  </si>
  <si>
    <t>CECERE/BIAGIO</t>
  </si>
  <si>
    <t>CHEMOLI</t>
  </si>
  <si>
    <t>CHEMOLI/SOFIA</t>
  </si>
  <si>
    <t>CRISCI</t>
  </si>
  <si>
    <t>CRISCI/ANTONIO</t>
  </si>
  <si>
    <t>CRISTOFOLI</t>
  </si>
  <si>
    <t xml:space="preserve">CRISTOFOLI/EMANUELE            </t>
  </si>
  <si>
    <t xml:space="preserve">CRISTOFOLI/TOMMASO             </t>
  </si>
  <si>
    <t>DANZL/FELIX</t>
  </si>
  <si>
    <t>DANZL/ELIAS</t>
  </si>
  <si>
    <t>DANZL/STEFAN</t>
  </si>
  <si>
    <t>DANZL/NICOLE</t>
  </si>
  <si>
    <t xml:space="preserve">SAMUELE             </t>
  </si>
  <si>
    <t xml:space="preserve">DEVECCHI/SAMUELE             </t>
  </si>
  <si>
    <t xml:space="preserve">WALTER              </t>
  </si>
  <si>
    <t xml:space="preserve">DEVECCHI/WALTER              </t>
  </si>
  <si>
    <t>DIMARINO</t>
  </si>
  <si>
    <t xml:space="preserve">DIMARINO/FABRIZIO            </t>
  </si>
  <si>
    <t xml:space="preserve">DIMARINO/GAIA                </t>
  </si>
  <si>
    <t xml:space="preserve">DIMARINO/LORENZO             </t>
  </si>
  <si>
    <t>FERRARI</t>
  </si>
  <si>
    <t xml:space="preserve">FERRARI/FRANCESCA           </t>
  </si>
  <si>
    <t>FERRI/MARTA</t>
  </si>
  <si>
    <t>FERRI/RICCARDO</t>
  </si>
  <si>
    <t>FERRI/GIANLUCA</t>
  </si>
  <si>
    <t>GALLINA/ANDREA</t>
  </si>
  <si>
    <t>GALLINA/EDOARDO</t>
  </si>
  <si>
    <t>GU</t>
  </si>
  <si>
    <t>XIAOYU</t>
  </si>
  <si>
    <t>GU/XIAOYU</t>
  </si>
  <si>
    <t>ZICHEN</t>
  </si>
  <si>
    <t>GU/ZICHEN</t>
  </si>
  <si>
    <t>ZIQI</t>
  </si>
  <si>
    <t>GU/ZIQI</t>
  </si>
  <si>
    <t>INNAMORATI</t>
  </si>
  <si>
    <t xml:space="preserve">INNAMORATI/IVAN HEINRICH       </t>
  </si>
  <si>
    <t xml:space="preserve">INNAMORATI/LEA                 </t>
  </si>
  <si>
    <t xml:space="preserve">INNAMORATI/SARA                </t>
  </si>
  <si>
    <t>LAZZARO</t>
  </si>
  <si>
    <t xml:space="preserve">LAZZARO/ELENA               </t>
  </si>
  <si>
    <t>LEONARDI/VALENTINO</t>
  </si>
  <si>
    <t>MAININI/GRETA</t>
  </si>
  <si>
    <t>MARINO</t>
  </si>
  <si>
    <t>MARINO/SALVATORE</t>
  </si>
  <si>
    <t>MASIELLO</t>
  </si>
  <si>
    <t xml:space="preserve">MASIELLO/ILARIA              </t>
  </si>
  <si>
    <t xml:space="preserve">BIANCA              </t>
  </si>
  <si>
    <t xml:space="preserve">MELI/BIANCA              </t>
  </si>
  <si>
    <t xml:space="preserve">PALAZZI </t>
  </si>
  <si>
    <t xml:space="preserve">PALAZZI /ISABELLA            </t>
  </si>
  <si>
    <t>PAVESI</t>
  </si>
  <si>
    <t xml:space="preserve">PAVESI/AGNESE              </t>
  </si>
  <si>
    <t xml:space="preserve">PAVESI/ALESSANDRO MAURIZIO </t>
  </si>
  <si>
    <t>QIN</t>
  </si>
  <si>
    <t>JIANGLAN</t>
  </si>
  <si>
    <t>QIN/JIANGLAN</t>
  </si>
  <si>
    <t>SACCARDI</t>
  </si>
  <si>
    <t xml:space="preserve">SACCARDI/MANUELA             </t>
  </si>
  <si>
    <t>SALOTTI</t>
  </si>
  <si>
    <t xml:space="preserve">SALOTTI/MIRIAM CRISTINA     </t>
  </si>
  <si>
    <t>SEGATA</t>
  </si>
  <si>
    <t>STEVEN</t>
  </si>
  <si>
    <t>SEGATA/STEVEN</t>
  </si>
  <si>
    <t xml:space="preserve">SEVEGNANI  </t>
  </si>
  <si>
    <t xml:space="preserve">SEVEGNANI  /DANILO              </t>
  </si>
  <si>
    <t xml:space="preserve">TOBALDO    </t>
  </si>
  <si>
    <t xml:space="preserve">TOBALDO    /LAURA               </t>
  </si>
  <si>
    <t>TOFFALI</t>
  </si>
  <si>
    <t xml:space="preserve">TOFFALI/MADDALENA           </t>
  </si>
  <si>
    <t>ZACCARINI</t>
  </si>
  <si>
    <t xml:space="preserve">ZACCARINI/FEDERICO            </t>
  </si>
  <si>
    <t xml:space="preserve">ZACCARINI/GIANLUCA            </t>
  </si>
  <si>
    <t xml:space="preserve">ZACCARINI/SOFIA               </t>
  </si>
  <si>
    <t>ZANON</t>
  </si>
  <si>
    <t xml:space="preserve">ZANON/BARNABA             </t>
  </si>
  <si>
    <t xml:space="preserve">ZANON/LINDA               </t>
  </si>
  <si>
    <t xml:space="preserve">ZANON/LORENZO             </t>
  </si>
  <si>
    <t>ANDREOTTI</t>
  </si>
  <si>
    <t>ANDREOTTI/ALBERTO</t>
  </si>
  <si>
    <t>ANDREOTTI/ALICE</t>
  </si>
  <si>
    <t>EMMA</t>
  </si>
  <si>
    <t>ANDREOTTI/EMMACHD</t>
  </si>
  <si>
    <t xml:space="preserve">ARCHETTI                      </t>
  </si>
  <si>
    <t xml:space="preserve">BEATRICE            </t>
  </si>
  <si>
    <t>ARCHETTI/BEATRICE</t>
  </si>
  <si>
    <t>NICOLA GIUSEPPE ARMANDO</t>
  </si>
  <si>
    <t>Alpi Tour</t>
  </si>
  <si>
    <t>ARENA/NICOLAGIUSEPP</t>
  </si>
  <si>
    <t>ASSOLARI</t>
  </si>
  <si>
    <t>ASSOLARI/MIRKO</t>
  </si>
  <si>
    <t>ASSOLARI/MARTINA</t>
  </si>
  <si>
    <t>DANIEL</t>
  </si>
  <si>
    <t>ASSOLARI/DANIELCHD</t>
  </si>
  <si>
    <t xml:space="preserve">BACCHI                        </t>
  </si>
  <si>
    <t xml:space="preserve">ADRIANO             </t>
  </si>
  <si>
    <t>BACCHI/ADRIANO</t>
  </si>
  <si>
    <t>BACCHI/FEDERICO</t>
  </si>
  <si>
    <t>BARBATO</t>
  </si>
  <si>
    <t>BARBATO/SABRINA</t>
  </si>
  <si>
    <t xml:space="preserve">BARCELLA                      </t>
  </si>
  <si>
    <t>BARCELLA/ADRIANO</t>
  </si>
  <si>
    <t xml:space="preserve">BARZAN                        </t>
  </si>
  <si>
    <t xml:space="preserve">FLAVIO              </t>
  </si>
  <si>
    <t>BARZAN/FLAVIO</t>
  </si>
  <si>
    <t>BECATTELLI</t>
  </si>
  <si>
    <t>NOEMI</t>
  </si>
  <si>
    <t>BECATTELLI/NOEMI</t>
  </si>
  <si>
    <t>BECATTELLI/NICOLA</t>
  </si>
  <si>
    <t>BEDIN</t>
  </si>
  <si>
    <t>BEDIN/FILIPPO</t>
  </si>
  <si>
    <t>BEDIN/AURORA</t>
  </si>
  <si>
    <t>BERLINGHERI</t>
  </si>
  <si>
    <t>BERLINGHERI/MONICA</t>
  </si>
  <si>
    <t>BERTONCINI</t>
  </si>
  <si>
    <t>HILARJ</t>
  </si>
  <si>
    <t>BERTONCINI/HILARJ</t>
  </si>
  <si>
    <t>BERZACOLA</t>
  </si>
  <si>
    <t>RENZO</t>
  </si>
  <si>
    <t>BERZACOLA/RENZO</t>
  </si>
  <si>
    <t>BETTINSOLI</t>
  </si>
  <si>
    <t>EDVIGE</t>
  </si>
  <si>
    <t>BETTINSOLI/EDVIGE</t>
  </si>
  <si>
    <t xml:space="preserve">BINDI                         </t>
  </si>
  <si>
    <t>BINDI/FEDERICO</t>
  </si>
  <si>
    <t>BINDI/FILIPPO</t>
  </si>
  <si>
    <t>BINDI/RICCARDO</t>
  </si>
  <si>
    <t xml:space="preserve">BORGO                         </t>
  </si>
  <si>
    <t>BORGO/ROBERTO</t>
  </si>
  <si>
    <t>BRANDIMARTI</t>
  </si>
  <si>
    <t>BRANDIMARTI/PIETRO</t>
  </si>
  <si>
    <t xml:space="preserve">BRAZZI                        </t>
  </si>
  <si>
    <t xml:space="preserve">ANNALISA            </t>
  </si>
  <si>
    <t>BRAZZI/ANNALISA</t>
  </si>
  <si>
    <t xml:space="preserve">BREGOLA                       </t>
  </si>
  <si>
    <t xml:space="preserve">LUCIO               </t>
  </si>
  <si>
    <t>BREGOLA/LUCIO</t>
  </si>
  <si>
    <t>BRIVIO</t>
  </si>
  <si>
    <t>BRIVIO/STEFANO</t>
  </si>
  <si>
    <t>BRIVIO/ELISA</t>
  </si>
  <si>
    <t>BRIVIO/MICHELA</t>
  </si>
  <si>
    <t>BRIVIO/LUCA</t>
  </si>
  <si>
    <t>BRUNELLI</t>
  </si>
  <si>
    <t>BRUNELLI/MARTINA</t>
  </si>
  <si>
    <t>BUSCARINI</t>
  </si>
  <si>
    <t>VITTORIO</t>
  </si>
  <si>
    <t>BUSCARINI/VITTORIO</t>
  </si>
  <si>
    <t xml:space="preserve">CAPOROSSI                     </t>
  </si>
  <si>
    <t xml:space="preserve">ANDREA              </t>
  </si>
  <si>
    <t>CAPOROSSI/ANDREA</t>
  </si>
  <si>
    <t>CARMINATI</t>
  </si>
  <si>
    <t>ETTORE</t>
  </si>
  <si>
    <t>CARMINATI/ETTORE</t>
  </si>
  <si>
    <t>CARMINATI/MATTIA</t>
  </si>
  <si>
    <t>CASCI</t>
  </si>
  <si>
    <t>CASCI/SARA</t>
  </si>
  <si>
    <t>CATTANEO</t>
  </si>
  <si>
    <t>CATTANEO/STEFANO</t>
  </si>
  <si>
    <t>COLOMBAROLLI</t>
  </si>
  <si>
    <t>COLOMBAROLLI/DAVIDE</t>
  </si>
  <si>
    <t>COLOMBAROLLI/LUCA</t>
  </si>
  <si>
    <t xml:space="preserve">COLOMBO                       </t>
  </si>
  <si>
    <t xml:space="preserve">SABRINA             </t>
  </si>
  <si>
    <t>COLOMBO/SABRINA</t>
  </si>
  <si>
    <t xml:space="preserve">COMIN                         </t>
  </si>
  <si>
    <t xml:space="preserve">ANACLETO            </t>
  </si>
  <si>
    <t>COMIN/ANACLETO</t>
  </si>
  <si>
    <t xml:space="preserve">COMINELLI                     </t>
  </si>
  <si>
    <t xml:space="preserve">CINZIA              </t>
  </si>
  <si>
    <t>COMINELLI/CINZIA</t>
  </si>
  <si>
    <t xml:space="preserve">COTTI                         </t>
  </si>
  <si>
    <t>COTTI/ANNALISA</t>
  </si>
  <si>
    <t>CRISTANELLI</t>
  </si>
  <si>
    <t>PENELOPE</t>
  </si>
  <si>
    <t>CRISTANELLI/PENELOPE</t>
  </si>
  <si>
    <t xml:space="preserve"> GIANGIACOMO</t>
  </si>
  <si>
    <t>CRISTANELLI/GIANGIA</t>
  </si>
  <si>
    <t xml:space="preserve"> LEONE</t>
  </si>
  <si>
    <t>CRISTANELLI/LEONE</t>
  </si>
  <si>
    <t xml:space="preserve"> MICHELANGELO</t>
  </si>
  <si>
    <t>CRISTANELLI/MICHELA</t>
  </si>
  <si>
    <t>CRISTESCU</t>
  </si>
  <si>
    <t>SORINA MARIA</t>
  </si>
  <si>
    <t>CRISTESCU/SORINAMAR</t>
  </si>
  <si>
    <t xml:space="preserve">CRISTINI                      </t>
  </si>
  <si>
    <t>CRISTINI/GIACOMOCHD</t>
  </si>
  <si>
    <t>DALPIAZ</t>
  </si>
  <si>
    <t>WILMA</t>
  </si>
  <si>
    <t>DALPIAZ/WILMA</t>
  </si>
  <si>
    <t>DALPIAZ/ANDREA</t>
  </si>
  <si>
    <t xml:space="preserve">DANUSO                        </t>
  </si>
  <si>
    <t>DANUSO/MASSIMO</t>
  </si>
  <si>
    <t>DANUSO/VITTORIA</t>
  </si>
  <si>
    <t xml:space="preserve">DE MORI                       </t>
  </si>
  <si>
    <t xml:space="preserve">MARCO               </t>
  </si>
  <si>
    <t>DEMORI/MARCO</t>
  </si>
  <si>
    <t xml:space="preserve">DEBERNARDI                    </t>
  </si>
  <si>
    <t xml:space="preserve">JACOPO              </t>
  </si>
  <si>
    <t>DEBERNARDI/JACOPO</t>
  </si>
  <si>
    <t xml:space="preserve">DEMANGO                       </t>
  </si>
  <si>
    <t xml:space="preserve">GABRIELLA           </t>
  </si>
  <si>
    <t>DEMANGO/GABRIELLA</t>
  </si>
  <si>
    <t>DESPINI</t>
  </si>
  <si>
    <t>DESPINI/FRANCESCA</t>
  </si>
  <si>
    <t xml:space="preserve">DI GIULIO                     </t>
  </si>
  <si>
    <t xml:space="preserve">MARIO               </t>
  </si>
  <si>
    <t>DIGIULIO/MARIO</t>
  </si>
  <si>
    <t>DI GREGORIO</t>
  </si>
  <si>
    <t>CRISTOPHER</t>
  </si>
  <si>
    <t>DIGREGORIO/CRISTOPH</t>
  </si>
  <si>
    <t>DI SIRO</t>
  </si>
  <si>
    <t>DISIRO/STEFANIA</t>
  </si>
  <si>
    <t>FAKIH</t>
  </si>
  <si>
    <t>KHADIJA</t>
  </si>
  <si>
    <t>FAKIH/KHADIJA</t>
  </si>
  <si>
    <t>FALSY</t>
  </si>
  <si>
    <t>RAYAN</t>
  </si>
  <si>
    <t>FALSY/RAYAN</t>
  </si>
  <si>
    <t>MERYEM</t>
  </si>
  <si>
    <t>FALSY/MERYEM</t>
  </si>
  <si>
    <t>FARINA GALLIOTTO</t>
  </si>
  <si>
    <t>ADELE</t>
  </si>
  <si>
    <t>FARINAGALLIOTTO/ADELEC</t>
  </si>
  <si>
    <t xml:space="preserve">FARNETI                       </t>
  </si>
  <si>
    <t xml:space="preserve">NINA                </t>
  </si>
  <si>
    <t>FARNETI/NINACHD</t>
  </si>
  <si>
    <t>FILENI</t>
  </si>
  <si>
    <t>FILENI/ROBERTA</t>
  </si>
  <si>
    <t>FIORETTI</t>
  </si>
  <si>
    <t>MIRCO</t>
  </si>
  <si>
    <t>FIORETTI/MIRCO</t>
  </si>
  <si>
    <t>FIORETTI/MATTEO</t>
  </si>
  <si>
    <t>IRENE</t>
  </si>
  <si>
    <t>FIORETTI/IRENE</t>
  </si>
  <si>
    <t>FRIGO</t>
  </si>
  <si>
    <t>MARICA</t>
  </si>
  <si>
    <t>FRIGO/MARICA</t>
  </si>
  <si>
    <t>GALLIOTTO</t>
  </si>
  <si>
    <t>GALLIOTTO/LUIGI</t>
  </si>
  <si>
    <t>GALLIOTTO/ANGELICA</t>
  </si>
  <si>
    <t>GALLIOTTO/CATERINA</t>
  </si>
  <si>
    <t>BRANDO</t>
  </si>
  <si>
    <t>GALLIOTTO/BRANDOCHD</t>
  </si>
  <si>
    <t>GARBISA</t>
  </si>
  <si>
    <t>GARBISA/ROBERTA</t>
  </si>
  <si>
    <t>GELMINI</t>
  </si>
  <si>
    <t>GELMINI/LAURA</t>
  </si>
  <si>
    <t>GEROMIN</t>
  </si>
  <si>
    <t>GEROMIN/GIUSEPPE</t>
  </si>
  <si>
    <t xml:space="preserve">GERVASONI                     </t>
  </si>
  <si>
    <t xml:space="preserve">FEDERICA            </t>
  </si>
  <si>
    <t>GERVASONI/FEDERICA</t>
  </si>
  <si>
    <t>GERVASONI/FRANCESCA</t>
  </si>
  <si>
    <t xml:space="preserve">GIANFRACO           </t>
  </si>
  <si>
    <t>GERVASONI/GIANFRACO</t>
  </si>
  <si>
    <t>GERVASONI/ANDREA</t>
  </si>
  <si>
    <t xml:space="preserve">LEONARDO            </t>
  </si>
  <si>
    <t>GERVASONI/LEONARDO</t>
  </si>
  <si>
    <t xml:space="preserve">GHIRARDI                      </t>
  </si>
  <si>
    <t xml:space="preserve">GIULIA              </t>
  </si>
  <si>
    <t>GHIRARDI/GIULIA</t>
  </si>
  <si>
    <t xml:space="preserve">PAOLO               </t>
  </si>
  <si>
    <t>GHIRARDI/PAOLO</t>
  </si>
  <si>
    <t>GHIRARDI/SARA</t>
  </si>
  <si>
    <t xml:space="preserve">GIACOMELLI                    </t>
  </si>
  <si>
    <t xml:space="preserve">ENRICO              </t>
  </si>
  <si>
    <t>GIACOMELLI/ENRICO</t>
  </si>
  <si>
    <t xml:space="preserve">GIUPPONI                      </t>
  </si>
  <si>
    <t xml:space="preserve">LAURA MADDALENA     </t>
  </si>
  <si>
    <t>GIUPPONI/LAURAMADDA</t>
  </si>
  <si>
    <t xml:space="preserve">GOMARASCA                     </t>
  </si>
  <si>
    <t>GOMARASCA/SILVIA</t>
  </si>
  <si>
    <t xml:space="preserve">GOMEZ PORRAS                  </t>
  </si>
  <si>
    <t xml:space="preserve">CARLA DANIELA       </t>
  </si>
  <si>
    <t>GOMEZPORRAS/CARLADA</t>
  </si>
  <si>
    <t>GRIGOLIN</t>
  </si>
  <si>
    <t>GIOIA</t>
  </si>
  <si>
    <t>GRIGOLIN/GIOIA</t>
  </si>
  <si>
    <t xml:space="preserve">INVERARDI                     </t>
  </si>
  <si>
    <t xml:space="preserve">GIANFRANCO          </t>
  </si>
  <si>
    <t>INVERARDI/GIANFRANC</t>
  </si>
  <si>
    <t>LA TRAGNA</t>
  </si>
  <si>
    <t>ROSALBA</t>
  </si>
  <si>
    <t>LATRAGNA/ROSALBA</t>
  </si>
  <si>
    <t xml:space="preserve">LAYANA PAREDES                </t>
  </si>
  <si>
    <t xml:space="preserve">AURORA              </t>
  </si>
  <si>
    <t>LAYANAPAREDES/AURORACH</t>
  </si>
  <si>
    <t xml:space="preserve">LEGA                          </t>
  </si>
  <si>
    <t>LEGA/LEONARDO</t>
  </si>
  <si>
    <t>LEPRE</t>
  </si>
  <si>
    <t>MARIA ANGELA</t>
  </si>
  <si>
    <t>LEPRE/MARIAANGELA</t>
  </si>
  <si>
    <t>LINZITTO</t>
  </si>
  <si>
    <t>MAURO</t>
  </si>
  <si>
    <t>LINZITTO/MAURO</t>
  </si>
  <si>
    <t>LODI</t>
  </si>
  <si>
    <t>LODI/BARBARA</t>
  </si>
  <si>
    <t xml:space="preserve">LORINI                        </t>
  </si>
  <si>
    <t xml:space="preserve">PAOLA               </t>
  </si>
  <si>
    <t>LORINI/PAOLA</t>
  </si>
  <si>
    <t>LUGLI</t>
  </si>
  <si>
    <t>LUGLI/MARCO</t>
  </si>
  <si>
    <t>MALAVASI</t>
  </si>
  <si>
    <t>MALAVASI/MASSIMO</t>
  </si>
  <si>
    <t>MALAVASI/RICCARDO</t>
  </si>
  <si>
    <t>MALAVASI/EMMA</t>
  </si>
  <si>
    <t>MALNIS</t>
  </si>
  <si>
    <t>MALNIS/GIULIA</t>
  </si>
  <si>
    <t xml:space="preserve">MANFREDINI                    </t>
  </si>
  <si>
    <t>MANFREDINI/FEDERICO</t>
  </si>
  <si>
    <t>MANFREDINI/LORENZOCHD</t>
  </si>
  <si>
    <t>MARCONI</t>
  </si>
  <si>
    <t>DANIA</t>
  </si>
  <si>
    <t>MARCONI/DANIA</t>
  </si>
  <si>
    <t xml:space="preserve">MARINELLI                     </t>
  </si>
  <si>
    <t>MARINELLI/ILARIA</t>
  </si>
  <si>
    <t xml:space="preserve">MARINI                        </t>
  </si>
  <si>
    <t xml:space="preserve">NADIA               </t>
  </si>
  <si>
    <t>MARINI/NADIA</t>
  </si>
  <si>
    <t xml:space="preserve">MARONCELLI                    </t>
  </si>
  <si>
    <t>MARONCELLI/ELENA</t>
  </si>
  <si>
    <t xml:space="preserve">LUCA                </t>
  </si>
  <si>
    <t>MARONCELLI/LUCA</t>
  </si>
  <si>
    <t xml:space="preserve">NICOLAS             </t>
  </si>
  <si>
    <t>MARONCELLI/NICOLAS</t>
  </si>
  <si>
    <t xml:space="preserve">SAMUEL              </t>
  </si>
  <si>
    <t>MARONCELLI/SAMUELCHD</t>
  </si>
  <si>
    <t xml:space="preserve">MASONI                        </t>
  </si>
  <si>
    <t xml:space="preserve">CECILIA             </t>
  </si>
  <si>
    <t>MASONI/CECILIA</t>
  </si>
  <si>
    <t>AVESANI</t>
  </si>
  <si>
    <t>MASSIMO/AVESANI</t>
  </si>
  <si>
    <t xml:space="preserve">MAZZER                        </t>
  </si>
  <si>
    <t xml:space="preserve">MAURA               </t>
  </si>
  <si>
    <t>MAZZER/MAURA</t>
  </si>
  <si>
    <t>MAZZORINI</t>
  </si>
  <si>
    <t xml:space="preserve"> SILVIA</t>
  </si>
  <si>
    <t>MAZZORINI/SILVIA</t>
  </si>
  <si>
    <t>MEGGIOLARO</t>
  </si>
  <si>
    <t>MEGGIOLARO/GRETA</t>
  </si>
  <si>
    <t xml:space="preserve">MELOTTI                       </t>
  </si>
  <si>
    <t>MELOTTI/ELEONORA</t>
  </si>
  <si>
    <t xml:space="preserve">MERONI                        </t>
  </si>
  <si>
    <t>MERONI/ANDREA</t>
  </si>
  <si>
    <t xml:space="preserve">GIORGIA             </t>
  </si>
  <si>
    <t>MERONI/GIORGIA</t>
  </si>
  <si>
    <t xml:space="preserve">MATTEO              </t>
  </si>
  <si>
    <t>MERONI/MATTEO</t>
  </si>
  <si>
    <t>MEZZEDIMI</t>
  </si>
  <si>
    <t>ENRICA</t>
  </si>
  <si>
    <t>MEZZEDIMI/ENRICA</t>
  </si>
  <si>
    <t xml:space="preserve">MICLINI                       </t>
  </si>
  <si>
    <t>MICLINI/ELENA</t>
  </si>
  <si>
    <t>MICLINI/GIANFRANCO</t>
  </si>
  <si>
    <t>MOMPIANI</t>
  </si>
  <si>
    <t>CARLA</t>
  </si>
  <si>
    <t>MOMPIANI/CARLA</t>
  </si>
  <si>
    <t xml:space="preserve">MONTAGNOLI                    </t>
  </si>
  <si>
    <t>MONTAGNOLI/ENRICO</t>
  </si>
  <si>
    <t>MORI</t>
  </si>
  <si>
    <t>MORI/SILVANA</t>
  </si>
  <si>
    <t>ANNA MARIA</t>
  </si>
  <si>
    <t>MORI/ANNAMARIA</t>
  </si>
  <si>
    <t>MOSCHIN</t>
  </si>
  <si>
    <t>UMBERTO</t>
  </si>
  <si>
    <t>MOSCHIN/UMBERTO</t>
  </si>
  <si>
    <t xml:space="preserve">NORIS                         </t>
  </si>
  <si>
    <t xml:space="preserve">CORINNE             </t>
  </si>
  <si>
    <t>NORIS/CORINNE</t>
  </si>
  <si>
    <t>PALMESINO</t>
  </si>
  <si>
    <t>ERICA</t>
  </si>
  <si>
    <t>PALMESINO/ERICA</t>
  </si>
  <si>
    <t xml:space="preserve">PARIMBELLI                    </t>
  </si>
  <si>
    <t>PARIMBELLI/GIACOMOCHD</t>
  </si>
  <si>
    <t xml:space="preserve">NICOLA GIOVANNI     </t>
  </si>
  <si>
    <t>PARIMBELLI/NICOLAGI</t>
  </si>
  <si>
    <t>PARIMBELLI/VITTORIACHD</t>
  </si>
  <si>
    <t xml:space="preserve">PASQUALETTO                   </t>
  </si>
  <si>
    <t xml:space="preserve">ZEFFIRA             </t>
  </si>
  <si>
    <t>PASQUALETTO/ZEFFIRA</t>
  </si>
  <si>
    <t xml:space="preserve">PEDERSOLI                     </t>
  </si>
  <si>
    <t xml:space="preserve">ELSA                </t>
  </si>
  <si>
    <t>PEDERSOLI/ELSA</t>
  </si>
  <si>
    <t>PELLEGRINI</t>
  </si>
  <si>
    <t>PELLEGRINI/GIOVANNA</t>
  </si>
  <si>
    <t>PERINI</t>
  </si>
  <si>
    <t>PERINI/CRISTINA</t>
  </si>
  <si>
    <t xml:space="preserve">PETROVA                       </t>
  </si>
  <si>
    <t xml:space="preserve">RAISSA              </t>
  </si>
  <si>
    <t>PETROVA/RAISSA</t>
  </si>
  <si>
    <t>PETTENUZZO</t>
  </si>
  <si>
    <t>PETTENUZZO/IVANA</t>
  </si>
  <si>
    <t>PIA</t>
  </si>
  <si>
    <t>MARLENE MAGDA</t>
  </si>
  <si>
    <t>PIA/MARLENEMAGDA</t>
  </si>
  <si>
    <t xml:space="preserve">PICCINELLI                    </t>
  </si>
  <si>
    <t xml:space="preserve">VANNA               </t>
  </si>
  <si>
    <t>PICCINELLI/VANNA</t>
  </si>
  <si>
    <t xml:space="preserve">PIGNATTI                      </t>
  </si>
  <si>
    <t>PIGNATTI/ANTONIO</t>
  </si>
  <si>
    <t>PIGNATTI/LEONARDO</t>
  </si>
  <si>
    <t>PIGNATTI/LORENZO</t>
  </si>
  <si>
    <t xml:space="preserve">PINEDA CASTILLO               </t>
  </si>
  <si>
    <t xml:space="preserve">ELISA FERNANDA      </t>
  </si>
  <si>
    <t>PINEDACASTILLO/ELIS</t>
  </si>
  <si>
    <t>PIZZETTI</t>
  </si>
  <si>
    <t>PIZZETTI/FRANCESCA</t>
  </si>
  <si>
    <t>POMARI</t>
  </si>
  <si>
    <t>ROSELLA</t>
  </si>
  <si>
    <t>POMARI/ROSELLA</t>
  </si>
  <si>
    <t>POZZI</t>
  </si>
  <si>
    <t>POZZI/NICOLA</t>
  </si>
  <si>
    <t>TIARE' NICOL</t>
  </si>
  <si>
    <t>POZI/TIARENICOL</t>
  </si>
  <si>
    <t>TEA ROSE</t>
  </si>
  <si>
    <t>POZZI/TEAROSECHD</t>
  </si>
  <si>
    <t>PRIORI</t>
  </si>
  <si>
    <t>MARINA</t>
  </si>
  <si>
    <t>PRIORI/MARINA</t>
  </si>
  <si>
    <t xml:space="preserve">QUADRIO                       </t>
  </si>
  <si>
    <t>QUADRIO/ANNA</t>
  </si>
  <si>
    <t>RABITTI</t>
  </si>
  <si>
    <t>ANNALISA</t>
  </si>
  <si>
    <t>RABITTI/ANNALISA</t>
  </si>
  <si>
    <t>RAITANO</t>
  </si>
  <si>
    <t>CAMILLA</t>
  </si>
  <si>
    <t>RAITANO/CAMILLA</t>
  </si>
  <si>
    <t>RAITANO/DAVIDE</t>
  </si>
  <si>
    <t xml:space="preserve">REGGIANI                      </t>
  </si>
  <si>
    <t xml:space="preserve">DAVIDE              </t>
  </si>
  <si>
    <t>REGGIANI/DAVIDE</t>
  </si>
  <si>
    <t xml:space="preserve">EDOARDO             </t>
  </si>
  <si>
    <t>REGGIANI/EDOARDO</t>
  </si>
  <si>
    <t>REGGIANI/VITTORIACHD</t>
  </si>
  <si>
    <t xml:space="preserve">SACCHI                        </t>
  </si>
  <si>
    <t>SACCHI/MARGHERITACHD</t>
  </si>
  <si>
    <t xml:space="preserve">SARTORI                       </t>
  </si>
  <si>
    <t>SARTORI/BEATRICECHD</t>
  </si>
  <si>
    <t>SCANTAMBURLO</t>
  </si>
  <si>
    <t>SCANTAMBURLO/ANNA</t>
  </si>
  <si>
    <t xml:space="preserve">SEMINARA                      </t>
  </si>
  <si>
    <t xml:space="preserve">FLORIANA            </t>
  </si>
  <si>
    <t>SEMINARA/FLORIANA</t>
  </si>
  <si>
    <t>SPINZO</t>
  </si>
  <si>
    <t>SPINZO/LORENZO</t>
  </si>
  <si>
    <t>STEFUTTI</t>
  </si>
  <si>
    <t>ADRIANO</t>
  </si>
  <si>
    <t>STEFUTTI/ADRIANO</t>
  </si>
  <si>
    <t>TIEZZI</t>
  </si>
  <si>
    <t>TIEZZI/CRISTINA</t>
  </si>
  <si>
    <t xml:space="preserve">TODESCATO                     </t>
  </si>
  <si>
    <t xml:space="preserve">SERENELLA           </t>
  </si>
  <si>
    <t>TODESCATO/SERENELLA</t>
  </si>
  <si>
    <t>TOMALINO</t>
  </si>
  <si>
    <t>TOMALINO/ROBERTO</t>
  </si>
  <si>
    <t>TOMALINO/DIEGOCHD</t>
  </si>
  <si>
    <t xml:space="preserve">TOMASINI                      </t>
  </si>
  <si>
    <t>TOMASINI/LORENZO</t>
  </si>
  <si>
    <t>TOMASINI/SARA</t>
  </si>
  <si>
    <t>TRATZI</t>
  </si>
  <si>
    <t>GEMMA</t>
  </si>
  <si>
    <t>TRATZI/GEMMA</t>
  </si>
  <si>
    <t>TROISIO</t>
  </si>
  <si>
    <t>TROISIO/CATERINA</t>
  </si>
  <si>
    <t>TROISIO/GIUSEPPE</t>
  </si>
  <si>
    <t>VANINI</t>
  </si>
  <si>
    <t>VANINI/GRETA</t>
  </si>
  <si>
    <t>VANZO</t>
  </si>
  <si>
    <t>SIMONETTA</t>
  </si>
  <si>
    <t>VANZO/SIMONETTA</t>
  </si>
  <si>
    <t>VERIN</t>
  </si>
  <si>
    <t>ALEX</t>
  </si>
  <si>
    <t>VERIN/ALEX</t>
  </si>
  <si>
    <t>VIANELLO</t>
  </si>
  <si>
    <t>VIANELLO/ALESSANDRA</t>
  </si>
  <si>
    <t>ZAHALKA</t>
  </si>
  <si>
    <t>TAKIELDEEN</t>
  </si>
  <si>
    <t>ZAHALKA/TAKIELDEEN</t>
  </si>
  <si>
    <t>ZANELLA</t>
  </si>
  <si>
    <t>ZANELLA/GABRIELE</t>
  </si>
  <si>
    <t xml:space="preserve">ZANNINI                       </t>
  </si>
  <si>
    <t>ZANNINI/FEDERICO</t>
  </si>
  <si>
    <t>ZANNINI/FRANCESCA</t>
  </si>
  <si>
    <t xml:space="preserve">ZANOTTO                       </t>
  </si>
  <si>
    <t xml:space="preserve">SIMONA              </t>
  </si>
  <si>
    <t>ZANOTTO/SIMONA</t>
  </si>
  <si>
    <t xml:space="preserve">ZAPPALORTI                    </t>
  </si>
  <si>
    <t xml:space="preserve">MICHELA             </t>
  </si>
  <si>
    <t>ZAPPALORTI/MICHELA</t>
  </si>
  <si>
    <t xml:space="preserve">ZILIBOTTI                     </t>
  </si>
  <si>
    <t xml:space="preserve">ELISA               </t>
  </si>
  <si>
    <t>ZILIBOTTI/ELISA</t>
  </si>
  <si>
    <t>CAPPELLO</t>
  </si>
  <si>
    <t>CAPPELLO/FEDERICA</t>
  </si>
  <si>
    <t>CAPPELLO/BEATRICE</t>
  </si>
  <si>
    <t>CAPPELLO/ENRICO</t>
  </si>
  <si>
    <t>CESARE</t>
  </si>
  <si>
    <t>CONCETTA MARIA</t>
  </si>
  <si>
    <t>CESARE/CONCETTA MARIA</t>
  </si>
  <si>
    <t>DEL PORTO</t>
  </si>
  <si>
    <t>DEL PORTO/CARLA</t>
  </si>
  <si>
    <t>DEL PORTO/SAMUELE</t>
  </si>
  <si>
    <t>DEL PORTO/GIANLUCA</t>
  </si>
  <si>
    <t>PETRELLA</t>
  </si>
  <si>
    <t>PETRELLA/WANDA</t>
  </si>
  <si>
    <t>angrisani</t>
  </si>
  <si>
    <t>salvatore</t>
  </si>
  <si>
    <t>angrisani/salvatore</t>
  </si>
  <si>
    <t>antonella</t>
  </si>
  <si>
    <t>russo/antonella</t>
  </si>
  <si>
    <t xml:space="preserve">Manzo </t>
  </si>
  <si>
    <t xml:space="preserve">Nicola </t>
  </si>
  <si>
    <t xml:space="preserve">Manzo /Nicola </t>
  </si>
  <si>
    <t>Anna</t>
  </si>
  <si>
    <t>Manzo /Anna</t>
  </si>
  <si>
    <t>Carlo</t>
  </si>
  <si>
    <t>Manzo /Carlo</t>
  </si>
  <si>
    <t xml:space="preserve">Antino </t>
  </si>
  <si>
    <t>Rita</t>
  </si>
  <si>
    <t>Antino /Rita</t>
  </si>
  <si>
    <t xml:space="preserve">Caccavale </t>
  </si>
  <si>
    <t>Mario</t>
  </si>
  <si>
    <t>Caccavale /Mario</t>
  </si>
  <si>
    <t>Felice</t>
  </si>
  <si>
    <t>Caccavale /Felice</t>
  </si>
  <si>
    <t xml:space="preserve">Tafuro </t>
  </si>
  <si>
    <t>Paola Tiziana</t>
  </si>
  <si>
    <t>Tafuro /Paola Tiziana</t>
  </si>
  <si>
    <t>Grazia</t>
  </si>
  <si>
    <t>Caccavale /Grazia</t>
  </si>
  <si>
    <t xml:space="preserve">BUONAIUTO </t>
  </si>
  <si>
    <t xml:space="preserve">FABIANA </t>
  </si>
  <si>
    <t xml:space="preserve">BUONAIUTO /FABIANA </t>
  </si>
  <si>
    <t xml:space="preserve">SOFIA </t>
  </si>
  <si>
    <t xml:space="preserve">BUONAIUTO /SOFIA </t>
  </si>
  <si>
    <t xml:space="preserve">SARAH </t>
  </si>
  <si>
    <t xml:space="preserve">BUONAIUTO /SARAH </t>
  </si>
  <si>
    <t>FELICE</t>
  </si>
  <si>
    <t>BUONAIUTO /FELICE</t>
  </si>
  <si>
    <t xml:space="preserve">ROMANO </t>
  </si>
  <si>
    <t xml:space="preserve">ANGELINA </t>
  </si>
  <si>
    <t xml:space="preserve">ROMANO /ANGELINA </t>
  </si>
  <si>
    <t>CUCCIARDI</t>
  </si>
  <si>
    <t>CUCCIARDI/ANTONELLA</t>
  </si>
  <si>
    <t>TADDEO</t>
  </si>
  <si>
    <t>TADDEO/GIUSEPPINA</t>
  </si>
  <si>
    <t>DE SIMONE/GIOVANNI</t>
  </si>
  <si>
    <t>LUIGIA</t>
  </si>
  <si>
    <t>VOLPICELLI/LUIGIA</t>
  </si>
  <si>
    <t xml:space="preserve">BARBATO </t>
  </si>
  <si>
    <t xml:space="preserve">ANNA ROSA </t>
  </si>
  <si>
    <t xml:space="preserve">BARBATO /ANNA ROSA </t>
  </si>
  <si>
    <t>PIROZZI</t>
  </si>
  <si>
    <t>PIROZZI/VINCENZO</t>
  </si>
  <si>
    <t>ROSARIA</t>
  </si>
  <si>
    <t>DE BIASE/ROSARIA</t>
  </si>
  <si>
    <t>BUBBA</t>
  </si>
  <si>
    <t>BUBBA/ANTONIO</t>
  </si>
  <si>
    <t>Barberi</t>
  </si>
  <si>
    <t>Denise</t>
  </si>
  <si>
    <t>Barberi/Denise</t>
  </si>
  <si>
    <t>TRAMONTANO</t>
  </si>
  <si>
    <t>TRAMONTANO/MARIA</t>
  </si>
  <si>
    <t>SODANO</t>
  </si>
  <si>
    <t>ALFREDO</t>
  </si>
  <si>
    <t>SODANO/ALFREDO</t>
  </si>
  <si>
    <t>SODANO/GIUSEPPE</t>
  </si>
  <si>
    <t>PASQUALINA</t>
  </si>
  <si>
    <t>SODANO/PASQUALINA</t>
  </si>
  <si>
    <t>DALLA VAL</t>
  </si>
  <si>
    <t>RACHELE</t>
  </si>
  <si>
    <t>DALLA VAL/RACHELE</t>
  </si>
  <si>
    <t>DALLA VAL/GABRIELE</t>
  </si>
  <si>
    <t>DALLA VAL/ALBERTO</t>
  </si>
  <si>
    <t>GIANGIULIO</t>
  </si>
  <si>
    <t>GIANGIULIO/ALESSANDRA</t>
  </si>
  <si>
    <t>MADONNA/ANTONIO</t>
  </si>
  <si>
    <t>SPINAZZOLI</t>
  </si>
  <si>
    <t>SPINAZZOLI/MARIA</t>
  </si>
  <si>
    <t>BALSAMO</t>
  </si>
  <si>
    <t>BALSAMO/IDA</t>
  </si>
  <si>
    <t>TORNABENE</t>
  </si>
  <si>
    <t>ISABELLA MARIA</t>
  </si>
  <si>
    <t>TORNABENE/ISABELLA MARIA</t>
  </si>
  <si>
    <t>MATTEO MARI</t>
  </si>
  <si>
    <t>TORNABENE/MATTEO MARI</t>
  </si>
  <si>
    <t>D'ARPINO</t>
  </si>
  <si>
    <t>D'ARPINO/FRANCESCA</t>
  </si>
  <si>
    <t>COLOMBO</t>
  </si>
  <si>
    <t>DILETTA</t>
  </si>
  <si>
    <t>COLOMBO/DILETTA</t>
  </si>
  <si>
    <t>CALLERIO</t>
  </si>
  <si>
    <t>NICOLO' VINCEN</t>
  </si>
  <si>
    <t>CALLERIO/NICOLO' VINCEN</t>
  </si>
  <si>
    <t>ANDREA NICOLO</t>
  </si>
  <si>
    <t>CALLERIO/ANDREA NICOLO</t>
  </si>
  <si>
    <t>BUSI</t>
  </si>
  <si>
    <t>BUSI/MARCO</t>
  </si>
  <si>
    <t>PEREZ</t>
  </si>
  <si>
    <t>MERCEDES FIDE</t>
  </si>
  <si>
    <t>PEREZ/MERCEDES FIDE</t>
  </si>
  <si>
    <t>ELIO PIO</t>
  </si>
  <si>
    <t>BUSI/ELIO PIO</t>
  </si>
  <si>
    <t>BUSI/MATTIA</t>
  </si>
  <si>
    <t>BUSI/DANIELA</t>
  </si>
  <si>
    <t>PORPORA</t>
  </si>
  <si>
    <t>PORPORA/MARCO</t>
  </si>
  <si>
    <t>PORPORA/LUDOVICA</t>
  </si>
  <si>
    <t>PORPORA/ALESSANDRO</t>
  </si>
  <si>
    <t>CONTE/MARIO</t>
  </si>
  <si>
    <t>POCOMENTO</t>
  </si>
  <si>
    <t>POCOMENTO/SARA</t>
  </si>
  <si>
    <t>CONTE/AURORA</t>
  </si>
  <si>
    <t>CONTE/FRANCESCO</t>
  </si>
  <si>
    <t>ENZO</t>
  </si>
  <si>
    <t>POCOMENTO/ENZO</t>
  </si>
  <si>
    <t>NAPPO</t>
  </si>
  <si>
    <t>NAPPO/GIUSEPPINA</t>
  </si>
  <si>
    <t>ELEFANTE/PASQUALE</t>
  </si>
  <si>
    <t>SCARPATI</t>
  </si>
  <si>
    <t>IMMACOLATA</t>
  </si>
  <si>
    <t>SCARPATI/IMMACOLATA</t>
  </si>
  <si>
    <t>CANTELLI</t>
  </si>
  <si>
    <t>CANTELLI/SILVIA</t>
  </si>
  <si>
    <t>PICCINI</t>
  </si>
  <si>
    <t>PICCINI/GABRIELE</t>
  </si>
  <si>
    <t>PICCINI/ANGELICA</t>
  </si>
  <si>
    <t>ARDOLINO</t>
  </si>
  <si>
    <t>ARDOLINO/SALVATORE</t>
  </si>
  <si>
    <t>ARDOLINO/CIRO</t>
  </si>
  <si>
    <t>ARDOLINO/DARIA</t>
  </si>
  <si>
    <t>DE SIMONE/FRANCESCA</t>
  </si>
  <si>
    <t>DE MARIA</t>
  </si>
  <si>
    <t>DE MARIA/LUISA</t>
  </si>
  <si>
    <t>MADDALONI</t>
  </si>
  <si>
    <t>MADDALONI/ANTONIETTA</t>
  </si>
  <si>
    <t>SPIZUOCO</t>
  </si>
  <si>
    <t>SPIZUOCO/VALERIA</t>
  </si>
  <si>
    <t>SPIZUOCO/SABRINA</t>
  </si>
  <si>
    <t>DEL SOLE</t>
  </si>
  <si>
    <t>GENANRO</t>
  </si>
  <si>
    <t>DEL SOLE/GENANRO</t>
  </si>
  <si>
    <t>BARONE</t>
  </si>
  <si>
    <t>BARONE/SABRINA</t>
  </si>
  <si>
    <t>DE CESARE</t>
  </si>
  <si>
    <t>DE CESARE/ANNA MARIA</t>
  </si>
  <si>
    <t>VALCACCIA</t>
  </si>
  <si>
    <t>VALCACCIA/MARTINA</t>
  </si>
  <si>
    <t>GUARNIERI</t>
  </si>
  <si>
    <t>GUARNIERI/LUCA</t>
  </si>
  <si>
    <t>SALVUCCI</t>
  </si>
  <si>
    <t>SALVUCCI/LAURA</t>
  </si>
  <si>
    <t>GUARNIERI/GIACOMO</t>
  </si>
  <si>
    <t>GUARNIERI/ROBERTO</t>
  </si>
  <si>
    <t>MASI</t>
  </si>
  <si>
    <t>MASI/STEFANIA</t>
  </si>
  <si>
    <t>ZUDDAS</t>
  </si>
  <si>
    <t>ZUDDAS/ANTONIO</t>
  </si>
  <si>
    <t>COPERTINO</t>
  </si>
  <si>
    <t>SILVIA MASSIMILIANA</t>
  </si>
  <si>
    <t>COPERTINO/SILVIA MASSIMILIANA</t>
  </si>
  <si>
    <t>ASIA</t>
  </si>
  <si>
    <t>ZUDDAS/ASIA</t>
  </si>
  <si>
    <t>BRIENZA</t>
  </si>
  <si>
    <t>MARCELLA</t>
  </si>
  <si>
    <t>BRIENZA/MARCELLA</t>
  </si>
  <si>
    <t>CAMACCI</t>
  </si>
  <si>
    <t>CAMACCI/CESARE</t>
  </si>
  <si>
    <t>FIORAVANTI</t>
  </si>
  <si>
    <t>MONIA</t>
  </si>
  <si>
    <t>FIORAVANTI/MONIA</t>
  </si>
  <si>
    <t>CAMACCI/GRETA</t>
  </si>
  <si>
    <t>CAMACCI/ANDREA</t>
  </si>
  <si>
    <t>ROMANO/MARCO</t>
  </si>
  <si>
    <t>ALIBERTI</t>
  </si>
  <si>
    <t>ALIBERTI/MARIA</t>
  </si>
  <si>
    <t>ROMANO/ANTONIO</t>
  </si>
  <si>
    <t>NARDI</t>
  </si>
  <si>
    <t>NARDI/LUCA</t>
  </si>
  <si>
    <t>FERRO</t>
  </si>
  <si>
    <t>FERRO/IVANA</t>
  </si>
  <si>
    <t>SVEVA</t>
  </si>
  <si>
    <t>NARDI/SVEVA</t>
  </si>
  <si>
    <t>IANNOTTA</t>
  </si>
  <si>
    <t>GIULIO GUIDO</t>
  </si>
  <si>
    <t>IANNOTTA/GIULIO GUIDO</t>
  </si>
  <si>
    <t>SCOGLIO</t>
  </si>
  <si>
    <t>SCOGLIO/MELISSA</t>
  </si>
  <si>
    <t>IANNOTTA/CHRISTIAN</t>
  </si>
  <si>
    <t>GIOELE</t>
  </si>
  <si>
    <t>IANNOTTA/GIOELE</t>
  </si>
  <si>
    <t>PICCOLO</t>
  </si>
  <si>
    <t>SERGIO</t>
  </si>
  <si>
    <t>PICCOLO/SERGIO</t>
  </si>
  <si>
    <t>AMBROSINO</t>
  </si>
  <si>
    <t>AMBROSINO/ANNA</t>
  </si>
  <si>
    <t>REA</t>
  </si>
  <si>
    <t>REA/ANTONIO</t>
  </si>
  <si>
    <t>VIGNALE</t>
  </si>
  <si>
    <t>VIGNALE/MARIA</t>
  </si>
  <si>
    <t>DI MEO</t>
  </si>
  <si>
    <t>DI MEO/CARMINE</t>
  </si>
  <si>
    <t>ROMANELLI</t>
  </si>
  <si>
    <t>ROMANELLI/ANTONELLA</t>
  </si>
  <si>
    <t>NUNZIATA</t>
  </si>
  <si>
    <t>NUNZIATA/GIUSEPPE</t>
  </si>
  <si>
    <t>DE MAIO</t>
  </si>
  <si>
    <t>DE MAIO/GIOVANNA</t>
  </si>
  <si>
    <t>NUNZIATA/MATTIA</t>
  </si>
  <si>
    <t>DE LUCIA</t>
  </si>
  <si>
    <t>DE LUCIA/SALVATORE</t>
  </si>
  <si>
    <t>AVETA</t>
  </si>
  <si>
    <t>AVETA/BIANCA</t>
  </si>
  <si>
    <t>DE LUCIA/FEDERICA</t>
  </si>
  <si>
    <t>DE LUCIA/SVEVA</t>
  </si>
  <si>
    <t>ELDINO</t>
  </si>
  <si>
    <t>ELDINO/FRANCESCO</t>
  </si>
  <si>
    <t>DURACCIO</t>
  </si>
  <si>
    <t>DURACCIO/RACHELE</t>
  </si>
  <si>
    <t>PROCOPIO</t>
  </si>
  <si>
    <t>PROCOPIO/NICOLA</t>
  </si>
  <si>
    <t>IOVINE</t>
  </si>
  <si>
    <t>IOVINE/ANGELA</t>
  </si>
  <si>
    <t>ROSARIO</t>
  </si>
  <si>
    <t>PROCOPIO/ROSARIO</t>
  </si>
  <si>
    <t>PROCOPIO/MIRIAM</t>
  </si>
  <si>
    <t>FRETTI</t>
  </si>
  <si>
    <t>FRETTI/GIUSEPPE</t>
  </si>
  <si>
    <t>IODICE</t>
  </si>
  <si>
    <t>MICHELINA</t>
  </si>
  <si>
    <t>IODICE/MICHELINA</t>
  </si>
  <si>
    <t>PASSAVANTI</t>
  </si>
  <si>
    <t>PASSAVANTI/ANDREA</t>
  </si>
  <si>
    <t>DE SAPIO</t>
  </si>
  <si>
    <t>DE SAPIO/PAOLA</t>
  </si>
  <si>
    <t>PASSAVANTI/GIADA</t>
  </si>
  <si>
    <t>GIORDANO/ALFREDO</t>
  </si>
  <si>
    <t>CIMMINO</t>
  </si>
  <si>
    <t>CIMMINO/ANNA MARIA</t>
  </si>
  <si>
    <t>RIGHETTI</t>
  </si>
  <si>
    <t>RIGHETTI/PASQUALE</t>
  </si>
  <si>
    <t>HABIBGAD</t>
  </si>
  <si>
    <t>LULIA</t>
  </si>
  <si>
    <t>HABIBGAD/LULIA</t>
  </si>
  <si>
    <t>RIGHETTI/SALVATORE</t>
  </si>
  <si>
    <t>RIGHETTI/ANNA</t>
  </si>
  <si>
    <t>MANDICO</t>
  </si>
  <si>
    <t>MANDICO/PASQUALE</t>
  </si>
  <si>
    <t>MATTIELLO</t>
  </si>
  <si>
    <t>ELVIRA</t>
  </si>
  <si>
    <t>MATTIELLO/ELVIRA</t>
  </si>
  <si>
    <t>BASSANO</t>
  </si>
  <si>
    <t>PATRIZIO</t>
  </si>
  <si>
    <t>BASSANO/PATRIZIO</t>
  </si>
  <si>
    <t>TERLIZZI</t>
  </si>
  <si>
    <t>TERLIZZI/VITTORIA</t>
  </si>
  <si>
    <t>ELDA</t>
  </si>
  <si>
    <t>ROMANO/ELDA</t>
  </si>
  <si>
    <t>MARIGLIANO</t>
  </si>
  <si>
    <t>MARIGLIANO/SALVATORE</t>
  </si>
  <si>
    <t>MEMOLI</t>
  </si>
  <si>
    <t>MEMOLI/ALESSIA</t>
  </si>
  <si>
    <t>SAPIO</t>
  </si>
  <si>
    <t>SAPIO/FRANCESCO</t>
  </si>
  <si>
    <t>SAPIO/MELISSA</t>
  </si>
  <si>
    <t xml:space="preserve">LOMBARDI </t>
  </si>
  <si>
    <t>LOMBARDI /ANNAMARIA</t>
  </si>
  <si>
    <t>SAPIO/ANDREA</t>
  </si>
  <si>
    <t>TAMMACCO</t>
  </si>
  <si>
    <t>TAMMACCO/LUCIANO</t>
  </si>
  <si>
    <t>BUFI</t>
  </si>
  <si>
    <t>BUFI/GIOVANNA</t>
  </si>
  <si>
    <t>SAMARITANI</t>
  </si>
  <si>
    <t>SAMARITANI/ROBERTO</t>
  </si>
  <si>
    <t>SAMARITANI/GIANMARCO</t>
  </si>
  <si>
    <t>ROMANO/ANGELA</t>
  </si>
  <si>
    <t>SAMARITANI/SVEVA</t>
  </si>
  <si>
    <t>GALLETTI</t>
  </si>
  <si>
    <t xml:space="preserve">RAFFAELA  </t>
  </si>
  <si>
    <t xml:space="preserve">GALLETTI/RAFFAELA  </t>
  </si>
  <si>
    <t xml:space="preserve">SALVATORE   </t>
  </si>
  <si>
    <t xml:space="preserve">ESPOSITO/SALVATORE   </t>
  </si>
  <si>
    <t>LIBERTI</t>
  </si>
  <si>
    <t xml:space="preserve">ALBERTO  </t>
  </si>
  <si>
    <t xml:space="preserve">LIBERTI/ALBERTO  </t>
  </si>
  <si>
    <t xml:space="preserve">CARMELA  </t>
  </si>
  <si>
    <t xml:space="preserve">ESPOSITO/CARMELA  </t>
  </si>
  <si>
    <t xml:space="preserve">SORAYA    </t>
  </si>
  <si>
    <t xml:space="preserve">LIBERTI/SORAYA    </t>
  </si>
  <si>
    <t xml:space="preserve">SALVATORE  </t>
  </si>
  <si>
    <t xml:space="preserve">LIBERTI/SALVATORE  </t>
  </si>
  <si>
    <t>CAVAGNIUOLO</t>
  </si>
  <si>
    <t xml:space="preserve">GABRIELE </t>
  </si>
  <si>
    <t xml:space="preserve">CAVAGNIUOLO/GABRIELE </t>
  </si>
  <si>
    <t>ONORATO</t>
  </si>
  <si>
    <t xml:space="preserve">RAFFAELINA </t>
  </si>
  <si>
    <t xml:space="preserve">ONORATO/RAFFAELINA </t>
  </si>
  <si>
    <t xml:space="preserve">SALVATORE </t>
  </si>
  <si>
    <t xml:space="preserve">CAVAGNIUOLO/SALVATORE </t>
  </si>
  <si>
    <t xml:space="preserve">ALESSIO </t>
  </si>
  <si>
    <t xml:space="preserve">CAVAGNIUOLO/ALESSIO </t>
  </si>
  <si>
    <t>DI RUOCCO</t>
  </si>
  <si>
    <t xml:space="preserve"> Giovanni</t>
  </si>
  <si>
    <t>DI RUOCCO/ Giovanni</t>
  </si>
  <si>
    <t>APREA</t>
  </si>
  <si>
    <t>Chd</t>
  </si>
  <si>
    <t>APREA/LUIGI</t>
  </si>
  <si>
    <t>APREA/SALVATORE</t>
  </si>
  <si>
    <t>CARBONE/CARMELA</t>
  </si>
  <si>
    <t>CESARO</t>
  </si>
  <si>
    <t>CESARO/ORSOLA</t>
  </si>
  <si>
    <t>ARMANDO</t>
  </si>
  <si>
    <t>PALERMO/ARMANDO</t>
  </si>
  <si>
    <t>PALERMO/GIOVANNI</t>
  </si>
  <si>
    <t>PALERMO/IRENE</t>
  </si>
  <si>
    <t>MAIONE</t>
  </si>
  <si>
    <t>ERNESTO</t>
  </si>
  <si>
    <t>MAIONE/ERNESTO</t>
  </si>
  <si>
    <t>PELUSO</t>
  </si>
  <si>
    <t>VIRNA</t>
  </si>
  <si>
    <t>PELUSO/VIRNA</t>
  </si>
  <si>
    <t>CANDILORI</t>
  </si>
  <si>
    <t>CANDILORI/PAOLO</t>
  </si>
  <si>
    <t>CECCOLINI</t>
  </si>
  <si>
    <t>CECCOLINI/ELENA</t>
  </si>
  <si>
    <t>COCCIA/DAVIDE</t>
  </si>
  <si>
    <t>FOLLI</t>
  </si>
  <si>
    <t>FOLLI/CATERINA</t>
  </si>
  <si>
    <t>ELEONORA MICOL</t>
  </si>
  <si>
    <t>FOLLI/ELEONORA MICOL</t>
  </si>
  <si>
    <t>ZAMA</t>
  </si>
  <si>
    <t>MARIA LAURA</t>
  </si>
  <si>
    <t>ZAMA/MARIA LAURA</t>
  </si>
  <si>
    <t>DI CAPUA</t>
  </si>
  <si>
    <t>DI CAPUA/MICHELE</t>
  </si>
  <si>
    <t>DI GENUA</t>
  </si>
  <si>
    <t>DI GENUA/VALENTINA</t>
  </si>
  <si>
    <t>MIREA</t>
  </si>
  <si>
    <t>DI CAPUA/MIREA</t>
  </si>
  <si>
    <t>DI CAPUA/GRETA</t>
  </si>
  <si>
    <t>IMPARATO</t>
  </si>
  <si>
    <t>IMPARATO/MARCO</t>
  </si>
  <si>
    <t>ANNACAROLINA</t>
  </si>
  <si>
    <t>CESARO/ANNACAROLINA</t>
  </si>
  <si>
    <t>PEDALINO</t>
  </si>
  <si>
    <t>PEDALINO/FRANCESCA</t>
  </si>
  <si>
    <t>ARDOLINO/MARCO</t>
  </si>
  <si>
    <t>LAMBERTI</t>
  </si>
  <si>
    <t>LAMBERTI/FRANCESCO</t>
  </si>
  <si>
    <t>SERRA</t>
  </si>
  <si>
    <t>AMALIA</t>
  </si>
  <si>
    <t>SERRA/AMALIA</t>
  </si>
  <si>
    <t>ABATE</t>
  </si>
  <si>
    <t xml:space="preserve">ERIKA               </t>
  </si>
  <si>
    <t xml:space="preserve">ABATE/ERIKA               </t>
  </si>
  <si>
    <t>AGOSTINI</t>
  </si>
  <si>
    <t xml:space="preserve">VALERIA             </t>
  </si>
  <si>
    <t xml:space="preserve">AGOSTINI/VALERIA             </t>
  </si>
  <si>
    <t>ALIBRANDI</t>
  </si>
  <si>
    <t>ALIBRANDI/MARTINA</t>
  </si>
  <si>
    <t>ALIBRANDI/CHRISTIAN</t>
  </si>
  <si>
    <t>ALIBRANDI/ANDREA</t>
  </si>
  <si>
    <t>ALONSOFERNANDEZ</t>
  </si>
  <si>
    <t>RAQUEL</t>
  </si>
  <si>
    <t>ALONSOFERNANDEZ/RAQUEL</t>
  </si>
  <si>
    <t>AMATO</t>
  </si>
  <si>
    <t>AMATO/FLORA</t>
  </si>
  <si>
    <t>AMATO/VITTORIA</t>
  </si>
  <si>
    <t>ANDERLONI</t>
  </si>
  <si>
    <t xml:space="preserve">CARLOTTA            </t>
  </si>
  <si>
    <t xml:space="preserve">ANDERLONI/CARLOTTA            </t>
  </si>
  <si>
    <t>ANDREA/AMATO</t>
  </si>
  <si>
    <t>ANTONELLI</t>
  </si>
  <si>
    <t>LALINE</t>
  </si>
  <si>
    <t>ANTONELLI/LALINE</t>
  </si>
  <si>
    <t>MARTYN</t>
  </si>
  <si>
    <t>ANTONELLI/MARTYN</t>
  </si>
  <si>
    <t>ANTONELLI/MATTEO</t>
  </si>
  <si>
    <t>VICTORIA</t>
  </si>
  <si>
    <t>ANTONELLI/VICTORIA</t>
  </si>
  <si>
    <t>AUGUSTI</t>
  </si>
  <si>
    <t>DEBORA STEFANIA</t>
  </si>
  <si>
    <t>AUGUSTI/DEBORA STEFANIA</t>
  </si>
  <si>
    <t>BACCARO</t>
  </si>
  <si>
    <t xml:space="preserve">CARMELA EMANUELA    </t>
  </si>
  <si>
    <t xml:space="preserve">BACCARO/CARMELA EMANUELA    </t>
  </si>
  <si>
    <t xml:space="preserve">MARIA STEFANIA      </t>
  </si>
  <si>
    <t xml:space="preserve">BACCARO/MARIA STEFANIA      </t>
  </si>
  <si>
    <t>BACCI</t>
  </si>
  <si>
    <t xml:space="preserve">ALESSANDRO          </t>
  </si>
  <si>
    <t xml:space="preserve">BACCI/ALESSANDRO          </t>
  </si>
  <si>
    <t xml:space="preserve">GINEVRA LAVINIA     </t>
  </si>
  <si>
    <t xml:space="preserve">BACCI/GINEVRA LAVINIA     </t>
  </si>
  <si>
    <t>BALLABIO</t>
  </si>
  <si>
    <t xml:space="preserve">BALLABIO/DAVIDE              </t>
  </si>
  <si>
    <t xml:space="preserve">BALLABIO/LEONARDO            </t>
  </si>
  <si>
    <t>BANFI</t>
  </si>
  <si>
    <t xml:space="preserve">BANFI/CLAUDIA             </t>
  </si>
  <si>
    <t xml:space="preserve">BANFI/LORENZO             </t>
  </si>
  <si>
    <t xml:space="preserve">BANFI/MATTEO              </t>
  </si>
  <si>
    <t>BARDUCO</t>
  </si>
  <si>
    <t xml:space="preserve">STEFANIA            </t>
  </si>
  <si>
    <t xml:space="preserve">BARDUCO/STEFANIA            </t>
  </si>
  <si>
    <t xml:space="preserve">BLASI/BARBARA             </t>
  </si>
  <si>
    <t>BONIC</t>
  </si>
  <si>
    <t xml:space="preserve">CRISTINA            </t>
  </si>
  <si>
    <t xml:space="preserve">BONIC/CRISTINA            </t>
  </si>
  <si>
    <t xml:space="preserve">EMILY               </t>
  </si>
  <si>
    <t xml:space="preserve">BONIC/EMILY               </t>
  </si>
  <si>
    <t xml:space="preserve">MARIN               </t>
  </si>
  <si>
    <t xml:space="preserve">BONIC/MARIN               </t>
  </si>
  <si>
    <t xml:space="preserve">SEBASTIAN           </t>
  </si>
  <si>
    <t xml:space="preserve">BONIC/SEBASTIAN           </t>
  </si>
  <si>
    <t>BOVIO</t>
  </si>
  <si>
    <t>GIANPIERO</t>
  </si>
  <si>
    <t>BOVIO/GIANPIERO</t>
  </si>
  <si>
    <t>BREGOLI</t>
  </si>
  <si>
    <t xml:space="preserve">MONICA              </t>
  </si>
  <si>
    <t xml:space="preserve">BREGOLI/MONICA              </t>
  </si>
  <si>
    <t xml:space="preserve">PATRIZIA            </t>
  </si>
  <si>
    <t xml:space="preserve">BREGOLI/PATRIZIA            </t>
  </si>
  <si>
    <t>BRICCHI</t>
  </si>
  <si>
    <t>BRICCHI/NICOLA</t>
  </si>
  <si>
    <t xml:space="preserve">AGOSTINO            </t>
  </si>
  <si>
    <t xml:space="preserve">BUBBA/AGOSTINO            </t>
  </si>
  <si>
    <t xml:space="preserve">MICHAEL             </t>
  </si>
  <si>
    <t xml:space="preserve">BUBBA/MICHAEL             </t>
  </si>
  <si>
    <t>BULGARELLI</t>
  </si>
  <si>
    <t xml:space="preserve">LORENA MARIA        </t>
  </si>
  <si>
    <t xml:space="preserve">BULGARELLI/LORENA MARIA        </t>
  </si>
  <si>
    <t>BUTTIGLIERI</t>
  </si>
  <si>
    <t xml:space="preserve">BUTTIGLIERI/BIANCA              </t>
  </si>
  <si>
    <t xml:space="preserve">BUTTIGLIERI/FEDERICO            </t>
  </si>
  <si>
    <t xml:space="preserve">LUIGI               </t>
  </si>
  <si>
    <t xml:space="preserve">BUTTIGLIERI/LUIGI               </t>
  </si>
  <si>
    <t>CAIAT</t>
  </si>
  <si>
    <t>DEBORAH VINCENZA</t>
  </si>
  <si>
    <t>CAIAT/DEBORAH VINCENZA</t>
  </si>
  <si>
    <t>CAPPELLINI</t>
  </si>
  <si>
    <t xml:space="preserve">CAPPELLINI/CHIARA              </t>
  </si>
  <si>
    <t xml:space="preserve">MARIACARMELA        </t>
  </si>
  <si>
    <t xml:space="preserve">CARBONE/MARIACARMELA        </t>
  </si>
  <si>
    <t>CASTELLO</t>
  </si>
  <si>
    <t>CASTELLO/LUISA</t>
  </si>
  <si>
    <t>CASTOLDI</t>
  </si>
  <si>
    <t>CASTOLDI/ROBERTA</t>
  </si>
  <si>
    <t>CHIRVASE</t>
  </si>
  <si>
    <t>ANDREI RICCARDO</t>
  </si>
  <si>
    <t>CHIRVASE/ANDREI RICCARDO</t>
  </si>
  <si>
    <t>COSTEL FANICA</t>
  </si>
  <si>
    <t>CHIRVASE/COSTEL FANICA</t>
  </si>
  <si>
    <t>CIULLO</t>
  </si>
  <si>
    <t xml:space="preserve">FRANCESCO           </t>
  </si>
  <si>
    <t xml:space="preserve">CIULLO/FRANCESCO           </t>
  </si>
  <si>
    <t xml:space="preserve">ENEA FRANCESCO      </t>
  </si>
  <si>
    <t xml:space="preserve">CIULLO/ENEA FRANCESCO      </t>
  </si>
  <si>
    <t xml:space="preserve">RICCARDO MARIA      </t>
  </si>
  <si>
    <t xml:space="preserve">CIULLO/RICCARDO MARIA      </t>
  </si>
  <si>
    <t>COMIDA</t>
  </si>
  <si>
    <t>COMIDA/MARIA ANGELA</t>
  </si>
  <si>
    <t>CORALLO</t>
  </si>
  <si>
    <t xml:space="preserve">CORALLO/BEATRICE            </t>
  </si>
  <si>
    <t xml:space="preserve">CORALLO  </t>
  </si>
  <si>
    <t xml:space="preserve">EMILIANO            </t>
  </si>
  <si>
    <t xml:space="preserve">CORALLO  /EMILIANO            </t>
  </si>
  <si>
    <t>CORSO</t>
  </si>
  <si>
    <t>SOPHIE</t>
  </si>
  <si>
    <t>CORSO/SOPHIE</t>
  </si>
  <si>
    <t>CORSO/MIRKO</t>
  </si>
  <si>
    <t>CORTESE</t>
  </si>
  <si>
    <t>CORTESE/ERICA</t>
  </si>
  <si>
    <t>COSI</t>
  </si>
  <si>
    <t xml:space="preserve">COSI/AGNESE              </t>
  </si>
  <si>
    <t>CURCIO</t>
  </si>
  <si>
    <t>CURCIO/ANTONIETTA</t>
  </si>
  <si>
    <t>DI LEONARDO</t>
  </si>
  <si>
    <t>DI LEONARDO/DAVIDE</t>
  </si>
  <si>
    <t>DI SCIASCIO</t>
  </si>
  <si>
    <t xml:space="preserve">CATERINA            </t>
  </si>
  <si>
    <t xml:space="preserve">DI SCIASCIO/CATERINA            </t>
  </si>
  <si>
    <t>DIPERNA</t>
  </si>
  <si>
    <t>DIPERNA/LORENZO</t>
  </si>
  <si>
    <t>DIPERNA/MARTINA</t>
  </si>
  <si>
    <t>DIPERNA/MATTEO</t>
  </si>
  <si>
    <t>DONADEO</t>
  </si>
  <si>
    <t xml:space="preserve">CATERINABRUNA       </t>
  </si>
  <si>
    <t xml:space="preserve">DONADEO/CATERINABRUNA       </t>
  </si>
  <si>
    <t xml:space="preserve">DONADEO/EDOARDO             </t>
  </si>
  <si>
    <t>DOSSI</t>
  </si>
  <si>
    <t>MARIA ANNA</t>
  </si>
  <si>
    <t>DOSSI/MARIA ANNA</t>
  </si>
  <si>
    <t xml:space="preserve">FERRARI/LAURA               </t>
  </si>
  <si>
    <t>FERRARIO</t>
  </si>
  <si>
    <t xml:space="preserve">FABIO               </t>
  </si>
  <si>
    <t xml:space="preserve">FERRARIO/FABIO               </t>
  </si>
  <si>
    <t>FESTA</t>
  </si>
  <si>
    <t>DELIA APARECIDA</t>
  </si>
  <si>
    <t>FESTA/DELIA APARECIDA</t>
  </si>
  <si>
    <t>MARIO TARCISO</t>
  </si>
  <si>
    <t>FESTA/MARIO TARCISO</t>
  </si>
  <si>
    <t>ADEMIR</t>
  </si>
  <si>
    <t>FESTA/ADEMIR</t>
  </si>
  <si>
    <t xml:space="preserve">FIGINI  </t>
  </si>
  <si>
    <t xml:space="preserve">YURI                </t>
  </si>
  <si>
    <t xml:space="preserve">FIGINI  /YURI                </t>
  </si>
  <si>
    <t>FIGINI DI SCIASCIO</t>
  </si>
  <si>
    <t xml:space="preserve">VINICIO             </t>
  </si>
  <si>
    <t xml:space="preserve">FIGINI DI SCIASCIO/VINICIO             </t>
  </si>
  <si>
    <t xml:space="preserve">MARTA               </t>
  </si>
  <si>
    <t xml:space="preserve">FIORAVANTI/MARTA               </t>
  </si>
  <si>
    <t>GALANTINI</t>
  </si>
  <si>
    <t xml:space="preserve">ANNAMARIA           </t>
  </si>
  <si>
    <t xml:space="preserve">GALANTINI/ANNAMARIA           </t>
  </si>
  <si>
    <t xml:space="preserve">EMMAMARIA           </t>
  </si>
  <si>
    <t xml:space="preserve">GALANTINI/EMMAMARIA           </t>
  </si>
  <si>
    <t xml:space="preserve">GALANTINI/MARCO               </t>
  </si>
  <si>
    <t xml:space="preserve">MARTAMARIA          </t>
  </si>
  <si>
    <t xml:space="preserve">GALANTINI/MARTAMARIA          </t>
  </si>
  <si>
    <t xml:space="preserve">MATTEOMARIA         </t>
  </si>
  <si>
    <t xml:space="preserve">GALANTINI/MATTEOMARIA         </t>
  </si>
  <si>
    <t>GALIMBERTI</t>
  </si>
  <si>
    <t xml:space="preserve">GALIMBERTI/SIMONA              </t>
  </si>
  <si>
    <t>GALLI</t>
  </si>
  <si>
    <t xml:space="preserve">GALLI/MADDALENA           </t>
  </si>
  <si>
    <t>GARDINAZZI</t>
  </si>
  <si>
    <t xml:space="preserve">CAROLA              </t>
  </si>
  <si>
    <t xml:space="preserve">GARDINAZZI/CAROLA              </t>
  </si>
  <si>
    <t>GAZZOLI</t>
  </si>
  <si>
    <t xml:space="preserve">GAZZOLI/ANDREA              </t>
  </si>
  <si>
    <t xml:space="preserve">GAZZOLI/MARGHERITA          </t>
  </si>
  <si>
    <t>GENTILE</t>
  </si>
  <si>
    <t xml:space="preserve">GENTILE/STEFANO             </t>
  </si>
  <si>
    <t>GHIANDONI</t>
  </si>
  <si>
    <t>LUCA ELISEO</t>
  </si>
  <si>
    <t>GHIANDONI/LUCA ELISEO</t>
  </si>
  <si>
    <t>GIGLIO</t>
  </si>
  <si>
    <t xml:space="preserve">GIGLIO/PAOLA               </t>
  </si>
  <si>
    <t>GIRO</t>
  </si>
  <si>
    <t>RICCARDO ANGELO</t>
  </si>
  <si>
    <t>GIRO/RICCARDO ANGELO</t>
  </si>
  <si>
    <t>GIUDICE</t>
  </si>
  <si>
    <t xml:space="preserve">VALENTINA           </t>
  </si>
  <si>
    <t xml:space="preserve">GIUDICE/VALENTINA           </t>
  </si>
  <si>
    <t>GOZZI</t>
  </si>
  <si>
    <t xml:space="preserve">GOZZI/ALESSANDRO          </t>
  </si>
  <si>
    <t xml:space="preserve">GOZZI/GIORGIA             </t>
  </si>
  <si>
    <t xml:space="preserve">SIMONE              </t>
  </si>
  <si>
    <t xml:space="preserve">GOZZI/SIMONE              </t>
  </si>
  <si>
    <t xml:space="preserve">GRASSI/GAIA                </t>
  </si>
  <si>
    <t xml:space="preserve">GUASTO            </t>
  </si>
  <si>
    <t xml:space="preserve">GUASTO            /VALENTINA           </t>
  </si>
  <si>
    <t xml:space="preserve">GUZZETTI                      </t>
  </si>
  <si>
    <t xml:space="preserve">GUZZETTI                      /CHIARA              </t>
  </si>
  <si>
    <t>GUZZO</t>
  </si>
  <si>
    <t>FRANCESCO SAVERIO</t>
  </si>
  <si>
    <t>GUZZO/FRANCESCO SAVERIO</t>
  </si>
  <si>
    <t>JORDIE</t>
  </si>
  <si>
    <t>GUZZO/JORDIE</t>
  </si>
  <si>
    <t>HERNANDEZ</t>
  </si>
  <si>
    <t>SONIA</t>
  </si>
  <si>
    <t>HERNANDEZ/SONIA</t>
  </si>
  <si>
    <t>IAMUNDO</t>
  </si>
  <si>
    <t>IAMUNDO/ROSELLA</t>
  </si>
  <si>
    <t xml:space="preserve">IARIA                         </t>
  </si>
  <si>
    <t xml:space="preserve">IARIA                         /SERENA              </t>
  </si>
  <si>
    <t>IRIMITA</t>
  </si>
  <si>
    <t>RODICA ADINA</t>
  </si>
  <si>
    <t>IRIMITA/RODICA ADINA</t>
  </si>
  <si>
    <t xml:space="preserve">JORDENS                       </t>
  </si>
  <si>
    <t xml:space="preserve">JORDENS                       /ELENA               </t>
  </si>
  <si>
    <t>KUPRESAK</t>
  </si>
  <si>
    <t>DANIJEL</t>
  </si>
  <si>
    <t>KUPRESAK/DANIJEL</t>
  </si>
  <si>
    <t>ALEKSANDRA</t>
  </si>
  <si>
    <t>KUPRESAK/ALEKSANDRA</t>
  </si>
  <si>
    <t>KUPRESAK/ANASTASIA</t>
  </si>
  <si>
    <t>KUPRESAK/DIANA</t>
  </si>
  <si>
    <t xml:space="preserve">LAURYNOVICH                   </t>
  </si>
  <si>
    <t xml:space="preserve">NATALLIA            </t>
  </si>
  <si>
    <t xml:space="preserve">LAURYNOVICH                   /NATALLIA            </t>
  </si>
  <si>
    <t xml:space="preserve">VIKTORYIA           </t>
  </si>
  <si>
    <t xml:space="preserve">LAURYNOVICH                   /VIKTORYIA           </t>
  </si>
  <si>
    <t xml:space="preserve">LEZZI                         </t>
  </si>
  <si>
    <t xml:space="preserve">BENEDETTA           </t>
  </si>
  <si>
    <t xml:space="preserve">LEZZI                         /BENEDETTA           </t>
  </si>
  <si>
    <t xml:space="preserve">GIUSEPPE ANGELO     </t>
  </si>
  <si>
    <t xml:space="preserve">LEZZI                         /GIUSEPPE ANGELO     </t>
  </si>
  <si>
    <t>LOCHINGER</t>
  </si>
  <si>
    <t>VIRAG</t>
  </si>
  <si>
    <t>LOCHINGER/VIRAG</t>
  </si>
  <si>
    <t xml:space="preserve">LOMBARDO                      </t>
  </si>
  <si>
    <t xml:space="preserve">LOMBARDO                      /MARCO               </t>
  </si>
  <si>
    <t xml:space="preserve">LUBRANO LOBIANCO              </t>
  </si>
  <si>
    <t xml:space="preserve">LUBRANO LOBIANCO              /FRANCESCO           </t>
  </si>
  <si>
    <t xml:space="preserve">MARIA NICOLE        </t>
  </si>
  <si>
    <t xml:space="preserve">LUBRANO LOBIANCO              /MARIA NICOLE        </t>
  </si>
  <si>
    <t xml:space="preserve">LUCIANINI                     </t>
  </si>
  <si>
    <t xml:space="preserve">ROCCO               </t>
  </si>
  <si>
    <t xml:space="preserve">LUCIANINI                     /ROCCO               </t>
  </si>
  <si>
    <t xml:space="preserve">MARCHESI                      </t>
  </si>
  <si>
    <t xml:space="preserve">ALBERTO             </t>
  </si>
  <si>
    <t xml:space="preserve">MARCHESI                      /ALBERTO             </t>
  </si>
  <si>
    <t xml:space="preserve">MARCHESI                      /ALICE               </t>
  </si>
  <si>
    <t xml:space="preserve">MARCHESI                      /FILIPPO             </t>
  </si>
  <si>
    <t xml:space="preserve">LETIZIA             </t>
  </si>
  <si>
    <t xml:space="preserve">MARCHESI                      /LETIZIA             </t>
  </si>
  <si>
    <t xml:space="preserve">MEZZAPESA                     </t>
  </si>
  <si>
    <t xml:space="preserve">MEZZAPESA                     /VALERIA             </t>
  </si>
  <si>
    <t xml:space="preserve">MINEN                         </t>
  </si>
  <si>
    <t xml:space="preserve">MARIA LUISA         </t>
  </si>
  <si>
    <t xml:space="preserve">MINEN                         /MARIA LUISA         </t>
  </si>
  <si>
    <t xml:space="preserve">MINISTRINI                    </t>
  </si>
  <si>
    <t xml:space="preserve">LIALA MARIA         </t>
  </si>
  <si>
    <t xml:space="preserve">MINISTRINI                    /LIALA MARIA         </t>
  </si>
  <si>
    <t xml:space="preserve">MINOPOLI                      </t>
  </si>
  <si>
    <t xml:space="preserve">MINOPOLI                      /MONICA              </t>
  </si>
  <si>
    <t xml:space="preserve">MONOPOLI                      </t>
  </si>
  <si>
    <t xml:space="preserve">MONOPOLI                      /ISABELLA            </t>
  </si>
  <si>
    <t xml:space="preserve">MAURO FRANCO        </t>
  </si>
  <si>
    <t xml:space="preserve">MONOPOLI                      /MAURO FRANCO        </t>
  </si>
  <si>
    <t>MORETTI</t>
  </si>
  <si>
    <t>PAOLA MARIA</t>
  </si>
  <si>
    <t>MORETTI/PAOLA MARIA</t>
  </si>
  <si>
    <t xml:space="preserve">NIGRO                         </t>
  </si>
  <si>
    <t xml:space="preserve">NIGRO                         /ANDREA              </t>
  </si>
  <si>
    <t xml:space="preserve">CAMILLA             </t>
  </si>
  <si>
    <t xml:space="preserve">NIGRO                         /CAMILLA             </t>
  </si>
  <si>
    <t xml:space="preserve">DANIELE             </t>
  </si>
  <si>
    <t xml:space="preserve">NIGRO                         /DANIELE             </t>
  </si>
  <si>
    <t xml:space="preserve">NITAIS                        </t>
  </si>
  <si>
    <t xml:space="preserve">GIANNANDREA MARIA   </t>
  </si>
  <si>
    <t xml:space="preserve">NITAIS                        /GIANNANDREA MARIA   </t>
  </si>
  <si>
    <t xml:space="preserve">NITAIS                        /MARCO               </t>
  </si>
  <si>
    <t xml:space="preserve">NITAIS                        /VALENTINA           </t>
  </si>
  <si>
    <t xml:space="preserve">NOVEMBRE                      </t>
  </si>
  <si>
    <t xml:space="preserve">CELESTE             </t>
  </si>
  <si>
    <t xml:space="preserve">NOVEMBRE                      /CELESTE             </t>
  </si>
  <si>
    <t>ORSI</t>
  </si>
  <si>
    <t>VIOLA</t>
  </si>
  <si>
    <t>ORSI/VIOLA</t>
  </si>
  <si>
    <t>GREGORIO</t>
  </si>
  <si>
    <t>ORSI/GREGORIO</t>
  </si>
  <si>
    <t>PARISI/ANDREA</t>
  </si>
  <si>
    <t xml:space="preserve">PEDOTA                        </t>
  </si>
  <si>
    <t xml:space="preserve">PEDOTA                        /FILIPPO             </t>
  </si>
  <si>
    <t xml:space="preserve">PEDOTA                        /LUIGI               </t>
  </si>
  <si>
    <t xml:space="preserve">PEZZINI                       </t>
  </si>
  <si>
    <t xml:space="preserve">MARTINA             </t>
  </si>
  <si>
    <t xml:space="preserve">PEZZINI                       /MARTINA             </t>
  </si>
  <si>
    <t xml:space="preserve">PEZZINI                       /ROBERTO             </t>
  </si>
  <si>
    <t xml:space="preserve">PIANA                         </t>
  </si>
  <si>
    <t xml:space="preserve">EMILI               </t>
  </si>
  <si>
    <t xml:space="preserve">PIANA                         /EMILI               </t>
  </si>
  <si>
    <t xml:space="preserve">EVELIN              </t>
  </si>
  <si>
    <t xml:space="preserve">PIANA                         /EVELIN              </t>
  </si>
  <si>
    <t xml:space="preserve">PIERO               </t>
  </si>
  <si>
    <t xml:space="preserve">PIANA                         /PIERO               </t>
  </si>
  <si>
    <t xml:space="preserve">PIZZA                         </t>
  </si>
  <si>
    <t xml:space="preserve">PIZZA                         /FRANCESCO           </t>
  </si>
  <si>
    <t xml:space="preserve">CRISTEL             </t>
  </si>
  <si>
    <t xml:space="preserve">PIZZA                         /CRISTEL             </t>
  </si>
  <si>
    <t xml:space="preserve">PREITE                        </t>
  </si>
  <si>
    <t xml:space="preserve">AGNESEANGELA        </t>
  </si>
  <si>
    <t xml:space="preserve">PREITE                        /AGNESEANGELA        </t>
  </si>
  <si>
    <t>RADICE</t>
  </si>
  <si>
    <t>RADICE/MAURO</t>
  </si>
  <si>
    <t>RADICE/RICCARDO</t>
  </si>
  <si>
    <t>RADICE/LORENZO</t>
  </si>
  <si>
    <t>RALLO</t>
  </si>
  <si>
    <t>RALLO/VITTORIA</t>
  </si>
  <si>
    <t xml:space="preserve">RATTI                         </t>
  </si>
  <si>
    <t xml:space="preserve">RATTI                         /PAOLA               </t>
  </si>
  <si>
    <t xml:space="preserve">REDAELLI                      </t>
  </si>
  <si>
    <t xml:space="preserve">CHRISTIAN           </t>
  </si>
  <si>
    <t xml:space="preserve">REDAELLI                      /CHRISTIAN           </t>
  </si>
  <si>
    <t xml:space="preserve">REDAELLI                      /FRANCESCO           </t>
  </si>
  <si>
    <t>RIBAUDO</t>
  </si>
  <si>
    <t>TOMMASA LETIZIA</t>
  </si>
  <si>
    <t>RIBAUDO/TOMMASA LETIZIA</t>
  </si>
  <si>
    <t xml:space="preserve">RICOTTA                       </t>
  </si>
  <si>
    <t xml:space="preserve">RICOTTA                       /ALESSANDRO          </t>
  </si>
  <si>
    <t xml:space="preserve">RICOTTA                       /MARGHERITA          </t>
  </si>
  <si>
    <t xml:space="preserve">SALVATORE           </t>
  </si>
  <si>
    <t xml:space="preserve">RICOTTA                       /SALVATORE           </t>
  </si>
  <si>
    <t xml:space="preserve">ROSSI                         </t>
  </si>
  <si>
    <t xml:space="preserve">ROSSI                         /ENRICO              </t>
  </si>
  <si>
    <t xml:space="preserve">ROVELLI                       </t>
  </si>
  <si>
    <t xml:space="preserve">ROVELLI                       /PAOLO               </t>
  </si>
  <si>
    <t xml:space="preserve">ROVELLI                       /SARA                </t>
  </si>
  <si>
    <t xml:space="preserve">RUBINI                        </t>
  </si>
  <si>
    <t xml:space="preserve">TIZIANA             </t>
  </si>
  <si>
    <t xml:space="preserve">RUBINI                        /TIZIANA             </t>
  </si>
  <si>
    <t>SACCO</t>
  </si>
  <si>
    <t>SACCO/ANGELO</t>
  </si>
  <si>
    <t xml:space="preserve">SALTI                         </t>
  </si>
  <si>
    <t xml:space="preserve">SALTI                         /LORENZO             </t>
  </si>
  <si>
    <t xml:space="preserve">SALTI                         /SOFIA               </t>
  </si>
  <si>
    <t>SANNICANDRO</t>
  </si>
  <si>
    <t>SANNICANDRO/NADIA</t>
  </si>
  <si>
    <t>SCALIA</t>
  </si>
  <si>
    <t xml:space="preserve">NATASCIA FRANCESCA </t>
  </si>
  <si>
    <t xml:space="preserve">SCALIA/NATASCIA FRANCESCA </t>
  </si>
  <si>
    <t xml:space="preserve">SEGHIERI                      </t>
  </si>
  <si>
    <t xml:space="preserve">SEGHIERI                      /SARA                </t>
  </si>
  <si>
    <t>SGOBBI</t>
  </si>
  <si>
    <t>LORENZO ABEL TEX</t>
  </si>
  <si>
    <t>SGOBBI/LORENZO ABEL TEX</t>
  </si>
  <si>
    <t xml:space="preserve">STAMA                         </t>
  </si>
  <si>
    <t xml:space="preserve">GRAZIELLA           </t>
  </si>
  <si>
    <t xml:space="preserve">STAMA                         /GRAZIELLA           </t>
  </si>
  <si>
    <t xml:space="preserve">STORNI                        </t>
  </si>
  <si>
    <t xml:space="preserve">STORNI                        /GIULIA              </t>
  </si>
  <si>
    <t xml:space="preserve">STRANO                        </t>
  </si>
  <si>
    <t xml:space="preserve">STRANO                        /ANGELA              </t>
  </si>
  <si>
    <t>TORSA</t>
  </si>
  <si>
    <t>TORSA/SARA</t>
  </si>
  <si>
    <t>TORTI</t>
  </si>
  <si>
    <t>PIERA</t>
  </si>
  <si>
    <t>TORTI/PIERA</t>
  </si>
  <si>
    <t xml:space="preserve">TROVATIFERRARESI              </t>
  </si>
  <si>
    <t xml:space="preserve">CRISTINAGIANCARLA   </t>
  </si>
  <si>
    <t xml:space="preserve">TROVATIFERRARESI              /CRISTINAGIANCARLA   </t>
  </si>
  <si>
    <t xml:space="preserve">TURCONI                       </t>
  </si>
  <si>
    <t xml:space="preserve">TURCONI                       /GIORGIA             </t>
  </si>
  <si>
    <t xml:space="preserve">TURCONI                       /MARCO               </t>
  </si>
  <si>
    <t xml:space="preserve">TURCONI                       /SOFIA               </t>
  </si>
  <si>
    <t xml:space="preserve">TUROTTI                       </t>
  </si>
  <si>
    <t xml:space="preserve">ALAN                </t>
  </si>
  <si>
    <t xml:space="preserve">TUROTTI                       /ALAN                </t>
  </si>
  <si>
    <t xml:space="preserve">CLAUDIO             </t>
  </si>
  <si>
    <t xml:space="preserve">TUROTTI                       /CLAUDIO             </t>
  </si>
  <si>
    <t xml:space="preserve">ISLA                </t>
  </si>
  <si>
    <t xml:space="preserve">TUROTTI                       /ISLA                </t>
  </si>
  <si>
    <t>LUCIUS</t>
  </si>
  <si>
    <t>TUROTTI                       /LUCIUS</t>
  </si>
  <si>
    <t>VARISCO</t>
  </si>
  <si>
    <t>VARISCO/CRISTINA</t>
  </si>
  <si>
    <t xml:space="preserve">VILLA                         </t>
  </si>
  <si>
    <t xml:space="preserve">VILLA                         /SARA                </t>
  </si>
  <si>
    <t>GABRIEL</t>
  </si>
  <si>
    <t>VILLANI/GABRIEL</t>
  </si>
  <si>
    <t>VILLANO</t>
  </si>
  <si>
    <t>ALESSANDRO VINCENZO</t>
  </si>
  <si>
    <t>VILLANO/ALESSANDRO VINCENZO</t>
  </si>
  <si>
    <t>XHAFA</t>
  </si>
  <si>
    <t>XHEJSI</t>
  </si>
  <si>
    <t>XHAFA/XHEJSI</t>
  </si>
  <si>
    <t xml:space="preserve">ZAFFANI                       </t>
  </si>
  <si>
    <t xml:space="preserve">ZAFFANI                       /MARCO               </t>
  </si>
  <si>
    <t xml:space="preserve">ZAFFANI                       /MARTINA             </t>
  </si>
  <si>
    <t xml:space="preserve">ZAFFANI                       /TOMMASO             </t>
  </si>
  <si>
    <t>ADDEO</t>
  </si>
  <si>
    <t>ADDEO/ARCANGELOMR</t>
  </si>
  <si>
    <t>AMBROSIO</t>
  </si>
  <si>
    <t>AMBROSIO/PIETROMR</t>
  </si>
  <si>
    <t>ASCOLESE</t>
  </si>
  <si>
    <t>MARIKA</t>
  </si>
  <si>
    <t>ASCOLESE/MARIKAMS</t>
  </si>
  <si>
    <t>BARAONDA</t>
  </si>
  <si>
    <t>GIUSEPPE ANTONIO</t>
  </si>
  <si>
    <t>BARAONDA/GIUSEPPE ANTONIOMR</t>
  </si>
  <si>
    <t>Bartilotti</t>
  </si>
  <si>
    <t xml:space="preserve">Egidio </t>
  </si>
  <si>
    <t>BARTILOTTI/EGIDIO MR</t>
  </si>
  <si>
    <t>Basso</t>
  </si>
  <si>
    <t xml:space="preserve">Antonietta </t>
  </si>
  <si>
    <t>BASSO/ANTONIETTA MS</t>
  </si>
  <si>
    <t>24/12/1978</t>
  </si>
  <si>
    <t>BIANCULLI</t>
  </si>
  <si>
    <t>MARIA TERESA</t>
  </si>
  <si>
    <t>Sand SRL</t>
  </si>
  <si>
    <t>BIANCULLI/MARIA TERESAMRS</t>
  </si>
  <si>
    <t>CAIAZZO</t>
  </si>
  <si>
    <t>CAIAZZO/FRANCESCAMS</t>
  </si>
  <si>
    <t>CAIAZZO/LORENZOMR</t>
  </si>
  <si>
    <t>NATALIA</t>
  </si>
  <si>
    <t>CAIAZZO/NATALIAMS</t>
  </si>
  <si>
    <t>CAIAZZO/PAOLOMR</t>
  </si>
  <si>
    <t>CAMPANA/CAMILLAMS</t>
  </si>
  <si>
    <t>CAMPANA/LEONARDOMR</t>
  </si>
  <si>
    <t>CAMPANA/SIMONEMS</t>
  </si>
  <si>
    <t>CANTAGALLO</t>
  </si>
  <si>
    <t xml:space="preserve"> MASSIMO</t>
  </si>
  <si>
    <t>CANTAGALLO/ MASSIMOMR</t>
  </si>
  <si>
    <t>CARBONE/FRANCESCOMR</t>
  </si>
  <si>
    <t>CAVALLO/GIUSEPPEMR</t>
  </si>
  <si>
    <t>CAVALLO/MARTINACHD</t>
  </si>
  <si>
    <t>ERGINDA</t>
  </si>
  <si>
    <t>CHIANESE/ERGINDAMRS</t>
  </si>
  <si>
    <t>CIVICO</t>
  </si>
  <si>
    <t>CIVICO/MARIANNAMS</t>
  </si>
  <si>
    <t>CIVITA</t>
  </si>
  <si>
    <t>MAFALDA</t>
  </si>
  <si>
    <t>CIVITA/MAFALDAMRS</t>
  </si>
  <si>
    <t>D AMICO</t>
  </si>
  <si>
    <t>D AMICO/PAOLAMS</t>
  </si>
  <si>
    <t>D'ANGELO</t>
  </si>
  <si>
    <t>DANGELO/ANTONIOMR</t>
  </si>
  <si>
    <t>DANGELO/DOMENICOMR</t>
  </si>
  <si>
    <t>GERARDO LUIGI</t>
  </si>
  <si>
    <t>DANGELO/GERARDO LUIGIMR</t>
  </si>
  <si>
    <t>DE MARTINO</t>
  </si>
  <si>
    <t>ATTILIO</t>
  </si>
  <si>
    <t>DE MARTINO/ATTILIOMR</t>
  </si>
  <si>
    <t>DE PAOLA</t>
  </si>
  <si>
    <t>DE PAOLA/CAMILLAMRS</t>
  </si>
  <si>
    <t>DE PAOLA/JOLANDAMRS</t>
  </si>
  <si>
    <t>JOLANDA</t>
  </si>
  <si>
    <t>DE PAOLA/PAOLOMR</t>
  </si>
  <si>
    <t>DE SIMONE/ANGELAMS</t>
  </si>
  <si>
    <t>DE SIMONE/CAMILLAMS</t>
  </si>
  <si>
    <t>DE SIMONE/GIUSEPPEMR</t>
  </si>
  <si>
    <t>DELLA GATTA</t>
  </si>
  <si>
    <t>DELLA GATTA/BRUNELLAMRS</t>
  </si>
  <si>
    <t>BRUNELLA</t>
  </si>
  <si>
    <t>DELLA GATTA/DARIAMRS</t>
  </si>
  <si>
    <t>DELLA GATTA/MICHELEMR</t>
  </si>
  <si>
    <t>DELLA ROCCA</t>
  </si>
  <si>
    <t>DELLA ROCCA/DALILAMS</t>
  </si>
  <si>
    <t>DALILA</t>
  </si>
  <si>
    <t>DELLA ROCCA/GIUSEPPEMR</t>
  </si>
  <si>
    <t>DELLA ROCCA/RICCARDOMR</t>
  </si>
  <si>
    <t>DI FILIPPO</t>
  </si>
  <si>
    <t>FRANCESCO NATALE</t>
  </si>
  <si>
    <t>DI FILIPPO/FRANCESCO NATALEMR</t>
  </si>
  <si>
    <t>DI FRENNA</t>
  </si>
  <si>
    <t>DI FRENNA/ANGELAMS</t>
  </si>
  <si>
    <t>DI LEVA</t>
  </si>
  <si>
    <t>DI LEVA/LUCIANOMR</t>
  </si>
  <si>
    <t>DI SOMMA/FILOMENAMS</t>
  </si>
  <si>
    <t>DI SPIRITO</t>
  </si>
  <si>
    <t>DI SPIRITO/ANGELOMR</t>
  </si>
  <si>
    <t>IRIS</t>
  </si>
  <si>
    <t>DI SPIRITO/EMANUELECHD</t>
  </si>
  <si>
    <t>DI SPIRITO/IRISCHD</t>
  </si>
  <si>
    <t>FALCIOLA</t>
  </si>
  <si>
    <t>JESSICA</t>
  </si>
  <si>
    <t>FALCIOLA/JESSICAMRS</t>
  </si>
  <si>
    <t>FASULO</t>
  </si>
  <si>
    <t>FILOMENA CINZIA</t>
  </si>
  <si>
    <t>FASULO/FILOMENA CINZIAMRS</t>
  </si>
  <si>
    <t>FUNARI</t>
  </si>
  <si>
    <t>FUNARI/MARCOMR</t>
  </si>
  <si>
    <t>GALIETTA</t>
  </si>
  <si>
    <t>GALIETTA/SONIAMRS</t>
  </si>
  <si>
    <t>GRAZIANO</t>
  </si>
  <si>
    <t>GRAZIANO/CARMENMS</t>
  </si>
  <si>
    <t>IMPARATO/AMBRACHD</t>
  </si>
  <si>
    <t>IMPARATO/LUIGICHD</t>
  </si>
  <si>
    <t>AMBRA</t>
  </si>
  <si>
    <t>IMPARATO/SALVATOREMR</t>
  </si>
  <si>
    <t>LAUDATI</t>
  </si>
  <si>
    <t>LAUDATI/FABIOMR</t>
  </si>
  <si>
    <t>LUCA DOMENICO</t>
  </si>
  <si>
    <t>LAUDATI/GIULIAMR</t>
  </si>
  <si>
    <t>LAUDATI/LUCA DOMENICOMR</t>
  </si>
  <si>
    <t>LAURELLI</t>
  </si>
  <si>
    <t>LAURELLI/CARLO MARIACHD</t>
  </si>
  <si>
    <t>CARLO MARIA</t>
  </si>
  <si>
    <t>LAURELLI/GIUSEPPEMR</t>
  </si>
  <si>
    <t>MANZI</t>
  </si>
  <si>
    <t>CECILIA</t>
  </si>
  <si>
    <t>MANZI/CECILIAMRS</t>
  </si>
  <si>
    <t>MANZI/GIOVANNAMRS</t>
  </si>
  <si>
    <t>MARINO/MAUROMR</t>
  </si>
  <si>
    <t>MAURO/GIUSEPPINAMRS</t>
  </si>
  <si>
    <t>MENNILLO</t>
  </si>
  <si>
    <t>MORENA</t>
  </si>
  <si>
    <t>MENNILLO/ALESSIO MR</t>
  </si>
  <si>
    <t>MENNILLO/MORENAMS</t>
  </si>
  <si>
    <t>MENNILLO/SALVATORE MR</t>
  </si>
  <si>
    <t>MUSCARIELLO</t>
  </si>
  <si>
    <t>EDDA</t>
  </si>
  <si>
    <t>MUSCARIELLO/EDDAMRS</t>
  </si>
  <si>
    <t>MUSELLA</t>
  </si>
  <si>
    <t xml:space="preserve">CONCETTA </t>
  </si>
  <si>
    <t>MUSELLA/CONCETTA MS</t>
  </si>
  <si>
    <t>22/04/1985</t>
  </si>
  <si>
    <t>EVELIA</t>
  </si>
  <si>
    <t>NARDI/EVELIAMRS</t>
  </si>
  <si>
    <t>PALMIERO</t>
  </si>
  <si>
    <t>PALMIERO/MARGHERITAMRS</t>
  </si>
  <si>
    <t>PANNO</t>
  </si>
  <si>
    <t>PANNO/MARIAMRS</t>
  </si>
  <si>
    <t>GENNI</t>
  </si>
  <si>
    <t>PARADISO/GENNIMRS</t>
  </si>
  <si>
    <t>PETITTO</t>
  </si>
  <si>
    <t>CAERINA LINA</t>
  </si>
  <si>
    <t>PETITTO/CAERINA LINAMS</t>
  </si>
  <si>
    <t>PICCOLA</t>
  </si>
  <si>
    <t>PICCOLA/ANTONIO PIOMR</t>
  </si>
  <si>
    <t xml:space="preserve">PLATA </t>
  </si>
  <si>
    <t>PLATA /ANNAMRS</t>
  </si>
  <si>
    <t>RICCERI</t>
  </si>
  <si>
    <t>RICCERI/FEDERICAMS</t>
  </si>
  <si>
    <t>ROCCO</t>
  </si>
  <si>
    <t>MASSIMILIANO</t>
  </si>
  <si>
    <t>ROCCO/FEDERICAMRS</t>
  </si>
  <si>
    <t>ROCCO/MASSIMILIANOMR</t>
  </si>
  <si>
    <t>RONDINELLI</t>
  </si>
  <si>
    <t>MARIA LUISA</t>
  </si>
  <si>
    <t>RONDINELLI/MARIA LUISAMRS</t>
  </si>
  <si>
    <t>RONDINELLI/MARIOMR</t>
  </si>
  <si>
    <t>OLIMPIA</t>
  </si>
  <si>
    <t>RONDINELLI/OLIMPIACHD</t>
  </si>
  <si>
    <t>RUSSO/MICHELINAMRS</t>
  </si>
  <si>
    <t>SALVATI</t>
  </si>
  <si>
    <t>SALVATI/ANNUNZIATAMS</t>
  </si>
  <si>
    <t>GIUSJ FRANCESCA</t>
  </si>
  <si>
    <t>SANTORO/GIUSJ FRANCESCAMRS</t>
  </si>
  <si>
    <t>SETTANGELO</t>
  </si>
  <si>
    <t>NINO</t>
  </si>
  <si>
    <t>SETTANGELO/NINOMR</t>
  </si>
  <si>
    <t>SETTANGELO/VALERIAMS</t>
  </si>
  <si>
    <t>TAMBURRINI</t>
  </si>
  <si>
    <t>MARIA ASSUNTA</t>
  </si>
  <si>
    <t>TAMBURRINI/MARIA ASSUNTAMRS</t>
  </si>
  <si>
    <t>TARANTO</t>
  </si>
  <si>
    <t>TARANTO/FRANCESCAMRS</t>
  </si>
  <si>
    <t>TESORO</t>
  </si>
  <si>
    <t>TESORO/GENNARO PIOMR</t>
  </si>
  <si>
    <t>GENNARO PIO</t>
  </si>
  <si>
    <t>TESORO/ROSARIO PIOCHD</t>
  </si>
  <si>
    <t>ROSARIO PIO</t>
  </si>
  <si>
    <t>TESORO/VITTORIOMR</t>
  </si>
  <si>
    <t>TOSCANO</t>
  </si>
  <si>
    <t>TOSCANO/CARMELAMRS</t>
  </si>
  <si>
    <t>TRIBIOLI</t>
  </si>
  <si>
    <t xml:space="preserve"> ANNA</t>
  </si>
  <si>
    <t>TRIBIOLI/ ANNAMS</t>
  </si>
  <si>
    <t>VIERTI</t>
  </si>
  <si>
    <t>VIERTI/ANGELOMR</t>
  </si>
  <si>
    <t>VITTORIOSO</t>
  </si>
  <si>
    <t>VITTORIOSO/OLIMPIAMRS</t>
  </si>
  <si>
    <t>ACCARDO/ALBERTO</t>
  </si>
  <si>
    <t>ACCARDO/ALESSANDRO</t>
  </si>
  <si>
    <t>ACCARDO/CLAUDIA</t>
  </si>
  <si>
    <t>ALBANO/VALERIA</t>
  </si>
  <si>
    <t>ALBEE</t>
  </si>
  <si>
    <t>MAUD MARINA</t>
  </si>
  <si>
    <t>ALBEE/MAUDMARINA</t>
  </si>
  <si>
    <t>ALEISAWI</t>
  </si>
  <si>
    <t>ALI</t>
  </si>
  <si>
    <t>ALEISAWI ALI</t>
  </si>
  <si>
    <t>AMANTEA/MIRKO</t>
  </si>
  <si>
    <t>AMATRUDO/CAROLINA</t>
  </si>
  <si>
    <t>ANDREOZZI</t>
  </si>
  <si>
    <t>ANDREOZZI/ALESSANDR</t>
  </si>
  <si>
    <t>AVERAIMO/LEONARDO</t>
  </si>
  <si>
    <t>AVERAIMO/PASQUALE</t>
  </si>
  <si>
    <t>BENVENUTO/DANIELA</t>
  </si>
  <si>
    <t>BIFULCO/LINDA</t>
  </si>
  <si>
    <t>PIETROROMEO</t>
  </si>
  <si>
    <t>BIFULCO/PIETROROMEO</t>
  </si>
  <si>
    <t>BIFULCO/RAFFAELE</t>
  </si>
  <si>
    <t>BLASI/VALENTINA</t>
  </si>
  <si>
    <t>BUCALO/ANTONINOJOSE</t>
  </si>
  <si>
    <t>BUCALO/ALESSIA</t>
  </si>
  <si>
    <t>BUONOCORE/CARMINE</t>
  </si>
  <si>
    <t>BUONOCORE/GIUSEPPE</t>
  </si>
  <si>
    <t>CAPUTO</t>
  </si>
  <si>
    <t>CAPUTO/ROSALBA</t>
  </si>
  <si>
    <t>CIANCIO/ORAZIO</t>
  </si>
  <si>
    <t>CICCIA/VALTER</t>
  </si>
  <si>
    <t>CIPULLO/ANGELO</t>
  </si>
  <si>
    <t>CIPULLO/EDOARDO</t>
  </si>
  <si>
    <t>CIPULLO/NICOLA</t>
  </si>
  <si>
    <t>DACUNTO/ANTONIO</t>
  </si>
  <si>
    <t>DACUNTO/GIORGIA</t>
  </si>
  <si>
    <t>DACUNTO/MARCO</t>
  </si>
  <si>
    <t>DACUNTO/MIRKO</t>
  </si>
  <si>
    <t>DAMBROSIO/VERONICA</t>
  </si>
  <si>
    <t>DEBIASE/ADALGISA</t>
  </si>
  <si>
    <t>DECOLA/ORSOLA</t>
  </si>
  <si>
    <t>DE VIVO</t>
  </si>
  <si>
    <t>DEVIVO/FABIANA</t>
  </si>
  <si>
    <t>DELIA/CATERINA</t>
  </si>
  <si>
    <t>DIFIORE/ANTONIO</t>
  </si>
  <si>
    <t>DIGIOSIO/GAIA</t>
  </si>
  <si>
    <t>DIGIOSIO/PASQUALE</t>
  </si>
  <si>
    <t>DIGIOSIO/SWAMI</t>
  </si>
  <si>
    <t>DIPALMA/MICHELEANGE</t>
  </si>
  <si>
    <t>DISOMMA/CLEMENTE</t>
  </si>
  <si>
    <t>DI VITA</t>
  </si>
  <si>
    <t>ILARIA</t>
  </si>
  <si>
    <t>DIVITA/ILARIA</t>
  </si>
  <si>
    <t>DIANA/MARIAGIULIA</t>
  </si>
  <si>
    <t>DUPLESSIS/SUZEL</t>
  </si>
  <si>
    <t>ELEZI/ARISTIR</t>
  </si>
  <si>
    <t>ELEZI/SILVANA</t>
  </si>
  <si>
    <t>ELEZI/MATIAS</t>
  </si>
  <si>
    <t>ELEZI/EVELINA</t>
  </si>
  <si>
    <t>ESPOSITO/ALESSANDRA</t>
  </si>
  <si>
    <t>ESPOSITO/ANGELA</t>
  </si>
  <si>
    <t>FASCIA/ROSANNA</t>
  </si>
  <si>
    <t>FIOLA/ANTONIO</t>
  </si>
  <si>
    <t>FRONCILLO/DOMENICO</t>
  </si>
  <si>
    <t>FRONCILLO/STEFANO</t>
  </si>
  <si>
    <t>GALANTE/FABIO</t>
  </si>
  <si>
    <t>GALANTE/GAIA</t>
  </si>
  <si>
    <t>GALANTE/RAFFAELE</t>
  </si>
  <si>
    <t>GALIULLIN</t>
  </si>
  <si>
    <t>RADIK</t>
  </si>
  <si>
    <t>GALIULLIN/RADIK</t>
  </si>
  <si>
    <t>GALIULLINA</t>
  </si>
  <si>
    <t>DELIYA</t>
  </si>
  <si>
    <t>GALIULLINA/DELIYA</t>
  </si>
  <si>
    <t>EVA</t>
  </si>
  <si>
    <t>GALIULLINA/EVA</t>
  </si>
  <si>
    <t>GALLO/ADRIANA</t>
  </si>
  <si>
    <t>GALLO/CONCETTA</t>
  </si>
  <si>
    <t>GANDOLFO/RAFFAELLAM</t>
  </si>
  <si>
    <t>GATTA/FABIO</t>
  </si>
  <si>
    <t>GATTA/LEONARDO</t>
  </si>
  <si>
    <t>GATTA/LUIGI</t>
  </si>
  <si>
    <t>GATTA/MONICA</t>
  </si>
  <si>
    <t>GIORDANO/ROSA</t>
  </si>
  <si>
    <t>GORGA</t>
  </si>
  <si>
    <t>GORGA/VITTORIO</t>
  </si>
  <si>
    <t>GRASSI/NICOLETTA</t>
  </si>
  <si>
    <t>GRIMALDI/CRISTINA</t>
  </si>
  <si>
    <t>GUARRACINO/FILIPPO</t>
  </si>
  <si>
    <t>GUARRACINO/GENNAROF</t>
  </si>
  <si>
    <t>GUARRACINO/LUDOVICA</t>
  </si>
  <si>
    <t>IADONISI/TERESA</t>
  </si>
  <si>
    <t>IOSSA</t>
  </si>
  <si>
    <t>IOSSA/ORAZIO</t>
  </si>
  <si>
    <t xml:space="preserve">Travelledia </t>
  </si>
  <si>
    <t>ISOLA/ANTONIOMARIA</t>
  </si>
  <si>
    <t>ISOLA/CARLO</t>
  </si>
  <si>
    <t>LAGALA/FRANCESCA</t>
  </si>
  <si>
    <t>LIBERATORE/LORENZO</t>
  </si>
  <si>
    <t>MADONNA/ANNA</t>
  </si>
  <si>
    <t>MAISTO/MARIA</t>
  </si>
  <si>
    <t>MANDARA/DARIO</t>
  </si>
  <si>
    <t>MANDARA/FABRIZIO</t>
  </si>
  <si>
    <t>MANDARA/PAOLO</t>
  </si>
  <si>
    <t>MARINELLI/ANNA</t>
  </si>
  <si>
    <t>MARTINELLI/GIUSEPPE</t>
  </si>
  <si>
    <t>MARTINELLI/MARIA</t>
  </si>
  <si>
    <t>MARZULLO/FRANCESCO</t>
  </si>
  <si>
    <t>MARZULLO/GAIA</t>
  </si>
  <si>
    <t>MARZULLO/LUCA</t>
  </si>
  <si>
    <t>MASSA/SALVATORE</t>
  </si>
  <si>
    <t>MORGA/FRANCESCA</t>
  </si>
  <si>
    <t>MORGA/ROBERTO</t>
  </si>
  <si>
    <t>MOSCA/CARMEN</t>
  </si>
  <si>
    <t>MOSCA/CHIARA</t>
  </si>
  <si>
    <t>MOSCA/EMILIA</t>
  </si>
  <si>
    <t>MOSCA/GIANCARLOALAI</t>
  </si>
  <si>
    <t>MOSCA/PAOLA</t>
  </si>
  <si>
    <t>MOSCATO/FRANCA</t>
  </si>
  <si>
    <t>MUSCIAGNA</t>
  </si>
  <si>
    <t>MUSCIAGNA/FRANCESCA</t>
  </si>
  <si>
    <t>NAPOLITANO/CARMELA</t>
  </si>
  <si>
    <t>NAPPI/FRANCAANGELIN</t>
  </si>
  <si>
    <t>PALLADINO/VINCENZO</t>
  </si>
  <si>
    <t>PALLADINO/MAURIZIO</t>
  </si>
  <si>
    <t>PALLADINO/LUISA</t>
  </si>
  <si>
    <t>PANICO/GIORGIA</t>
  </si>
  <si>
    <t>PARISI/SAVERIO</t>
  </si>
  <si>
    <t>PARISI/GIORDANA</t>
  </si>
  <si>
    <t>PARISI/TOMMASO</t>
  </si>
  <si>
    <t>PATRICIELLO/SIMONA</t>
  </si>
  <si>
    <t>PELLEGRINO/LUCIA</t>
  </si>
  <si>
    <t>GIOVANNIEMILIO</t>
  </si>
  <si>
    <t>PEREZ/GIOVANNIEMILI</t>
  </si>
  <si>
    <t>PEREZ/PAOLO</t>
  </si>
  <si>
    <t>PERSICO/ALESSANDRO</t>
  </si>
  <si>
    <t>PERSICO/CHIARA</t>
  </si>
  <si>
    <t>PERSICO/GIORGIA</t>
  </si>
  <si>
    <t>PETRUCCI</t>
  </si>
  <si>
    <t>ANNACHIARA</t>
  </si>
  <si>
    <t>PETRUCCI/ANNACHIARA</t>
  </si>
  <si>
    <t>PIAZZOLLA</t>
  </si>
  <si>
    <t>TINO</t>
  </si>
  <si>
    <t>PIAZZOLLA/TINO</t>
  </si>
  <si>
    <t>ANNALAURA</t>
  </si>
  <si>
    <t>PIAZZOLLA/ANNALAURA</t>
  </si>
  <si>
    <t>PIAZZOLLA/PIERLUIGI</t>
  </si>
  <si>
    <t>PICIOCCHI/FABIANA</t>
  </si>
  <si>
    <t>PICIOCCHI/GIOVANNI</t>
  </si>
  <si>
    <t>PICIOCCHI/RICCARDO</t>
  </si>
  <si>
    <t>PINTO/VALERIA</t>
  </si>
  <si>
    <t>PIQUEESPOSITO/GIULI</t>
  </si>
  <si>
    <t>PIQUEGARCES/ALEJAND</t>
  </si>
  <si>
    <t>POTENZA</t>
  </si>
  <si>
    <t>FEDORA</t>
  </si>
  <si>
    <t>POTENZA/FEDORA</t>
  </si>
  <si>
    <t>RAGOZZINO/ANTONIO</t>
  </si>
  <si>
    <t>RAGOZZINO/AURORA</t>
  </si>
  <si>
    <t>RAGOZZINO/ENRICO</t>
  </si>
  <si>
    <t>RICCO/ANNA</t>
  </si>
  <si>
    <t>RONCA/MICHELA</t>
  </si>
  <si>
    <t>SALAPINA</t>
  </si>
  <si>
    <t>SALAPINA/TETYANA</t>
  </si>
  <si>
    <t>SANTORO/STEFANIA</t>
  </si>
  <si>
    <t>SCIPPA</t>
  </si>
  <si>
    <t>SCIPPA/SERENA</t>
  </si>
  <si>
    <t>SIMEOLI/MARIA</t>
  </si>
  <si>
    <t>SIVIGLIA/CRISTINA</t>
  </si>
  <si>
    <t>SPERA</t>
  </si>
  <si>
    <t>SPERA/GIOVANNI</t>
  </si>
  <si>
    <t>MARIO RUGGIERO</t>
  </si>
  <si>
    <t>SPERA/MARIORUGGIERO</t>
  </si>
  <si>
    <t>SPERA/BIANCA</t>
  </si>
  <si>
    <t>ELISAANNAMARIA</t>
  </si>
  <si>
    <t>SPERA/ELISAANNAMARI</t>
  </si>
  <si>
    <t>STEDUTO</t>
  </si>
  <si>
    <t>GIORGIO</t>
  </si>
  <si>
    <t>STEDUTO/GIORGIO</t>
  </si>
  <si>
    <t>INES</t>
  </si>
  <si>
    <t>STEDUTO/INES</t>
  </si>
  <si>
    <t>STEDUTO/MATTIA</t>
  </si>
  <si>
    <t>VITRANI</t>
  </si>
  <si>
    <t>VITRANI/ROSA</t>
  </si>
  <si>
    <t>VITTORIA/LUCIANO</t>
  </si>
  <si>
    <t>VITTORIA/SIMONE</t>
  </si>
  <si>
    <t>VOLPICELLI/ANTONIO</t>
  </si>
  <si>
    <t>Vittorio apollinare</t>
  </si>
  <si>
    <t>ZAFFRANI/VITTORIOAP</t>
  </si>
  <si>
    <t>Anastasia eugenia</t>
  </si>
  <si>
    <t>ZAFFRANI/ANASTASIAE</t>
  </si>
  <si>
    <t>Emilia</t>
  </si>
  <si>
    <t>ZIEBA/EMILIA</t>
  </si>
  <si>
    <t>ALFANO</t>
  </si>
  <si>
    <t>JSV</t>
  </si>
  <si>
    <t>ALFANO/SALVATORE</t>
  </si>
  <si>
    <t>ALFANO/ANTONIOCHD</t>
  </si>
  <si>
    <t>MATILDE</t>
  </si>
  <si>
    <t>ALFANO/MATILDECHD</t>
  </si>
  <si>
    <t>ANDRETTI</t>
  </si>
  <si>
    <t>ANDRETTI/ANTONIETT</t>
  </si>
  <si>
    <t>ORNELLA</t>
  </si>
  <si>
    <t>APREA/ORNELLA</t>
  </si>
  <si>
    <t>ARGENIO</t>
  </si>
  <si>
    <t>ARGENIO/ELENA</t>
  </si>
  <si>
    <t>Avallone</t>
  </si>
  <si>
    <t>Antonio Leonardo</t>
  </si>
  <si>
    <t>AVALLONE/ANTONIOLEO</t>
  </si>
  <si>
    <t>Beatrice</t>
  </si>
  <si>
    <t>AVALLONE/BEATRICE</t>
  </si>
  <si>
    <t>Ludovica</t>
  </si>
  <si>
    <t>AVALLONE/LUDOVICA</t>
  </si>
  <si>
    <t xml:space="preserve">Beneduce </t>
  </si>
  <si>
    <t xml:space="preserve">Nunzia </t>
  </si>
  <si>
    <t>BENEDUCE/NUNZIA</t>
  </si>
  <si>
    <t>BENIZIO</t>
  </si>
  <si>
    <t>BENIZIO/ELEONORA</t>
  </si>
  <si>
    <t>BRIGLIADORO</t>
  </si>
  <si>
    <t>BRIGLIADORO/MARIATE</t>
  </si>
  <si>
    <t>BUANNE</t>
  </si>
  <si>
    <t>GIANCARLO</t>
  </si>
  <si>
    <t>BUANNE/GIANCARLO</t>
  </si>
  <si>
    <t xml:space="preserve">BUANNE </t>
  </si>
  <si>
    <t>SOPHIA ANTONIETTA</t>
  </si>
  <si>
    <t>VUANNE/SOPHIAANTONIETT</t>
  </si>
  <si>
    <t>BUONO</t>
  </si>
  <si>
    <t>BUONO/GIUSEPPE</t>
  </si>
  <si>
    <t>BUSCEMA</t>
  </si>
  <si>
    <t>BUSCEMA/VITTORIA</t>
  </si>
  <si>
    <t>BUSCEMA/CHIARA</t>
  </si>
  <si>
    <t xml:space="preserve">Camardella </t>
  </si>
  <si>
    <t xml:space="preserve">Ezra Shannon Ajille </t>
  </si>
  <si>
    <t>CAMARDELLA/EZRASHA</t>
  </si>
  <si>
    <t>CANNAVACCIUOLO</t>
  </si>
  <si>
    <t>CANNAVACCIUOLO/MARC</t>
  </si>
  <si>
    <t>CANNAVACCIUOLO/LAUR</t>
  </si>
  <si>
    <t>CANNAVACCIUOLO/MARI</t>
  </si>
  <si>
    <t>CAPASSO</t>
  </si>
  <si>
    <t>CAPASSO/ANGELO</t>
  </si>
  <si>
    <t>CAPASSO/CHIARACHD</t>
  </si>
  <si>
    <t>CAPASSO/FRANCESCACHD</t>
  </si>
  <si>
    <t>CAPIZZI</t>
  </si>
  <si>
    <t>NATASCIA</t>
  </si>
  <si>
    <t>CAPIZZI/NATASCIA</t>
  </si>
  <si>
    <t>CARAMANICA</t>
  </si>
  <si>
    <t>CARAMANICA/MARIO</t>
  </si>
  <si>
    <t>CARPENTIERI</t>
  </si>
  <si>
    <t>CARPENTIERI/FABIO</t>
  </si>
  <si>
    <t>EMANUEL</t>
  </si>
  <si>
    <t>CARPENTIERI/EMANUELCHD</t>
  </si>
  <si>
    <t>CARPENTIERI/BEATRICECH</t>
  </si>
  <si>
    <t>CARPENTIERI/SOFIA</t>
  </si>
  <si>
    <t>CASABONA</t>
  </si>
  <si>
    <t>CASABONA/CARLA</t>
  </si>
  <si>
    <t>CENNAMO</t>
  </si>
  <si>
    <t>CENNAMO/MARIA</t>
  </si>
  <si>
    <t>CESA</t>
  </si>
  <si>
    <t>CESA/FABIO</t>
  </si>
  <si>
    <t>CESA/ANTONIETTA</t>
  </si>
  <si>
    <t>CESA/GENNARO</t>
  </si>
  <si>
    <t xml:space="preserve">Chianese </t>
  </si>
  <si>
    <t>Arianna</t>
  </si>
  <si>
    <t>CHIANESE/ARIANNA</t>
  </si>
  <si>
    <t>CIRENZA</t>
  </si>
  <si>
    <t>AMEDEO</t>
  </si>
  <si>
    <t>CIRENZA/AMEDEO</t>
  </si>
  <si>
    <t>MARIA FRANCESCA</t>
  </si>
  <si>
    <t>CIRENZA/MARIAFRANCESCA</t>
  </si>
  <si>
    <t>CIRENZA/CHRISTIANCHD</t>
  </si>
  <si>
    <t>COLANTONIO</t>
  </si>
  <si>
    <t>REGINA</t>
  </si>
  <si>
    <t>COLANTONIO/REGINA</t>
  </si>
  <si>
    <t>COLASANTO</t>
  </si>
  <si>
    <t>COLASANTO/ADDOLORA</t>
  </si>
  <si>
    <t>COLUCCI</t>
  </si>
  <si>
    <t>FRANCESCA PIA</t>
  </si>
  <si>
    <t>COLUCCI/FRANCESCAPIACH</t>
  </si>
  <si>
    <t>COLUCCI/SABRINACHD</t>
  </si>
  <si>
    <t>COLUCCI/SALVATORE</t>
  </si>
  <si>
    <t>DAVIDE SERGIO</t>
  </si>
  <si>
    <t>DANGELO/DAVIDESERGI</t>
  </si>
  <si>
    <t>DANGELO/LUCIO</t>
  </si>
  <si>
    <t xml:space="preserve">D'avanzo </t>
  </si>
  <si>
    <t>Felicia</t>
  </si>
  <si>
    <t>DAVANZO/FELICIA</t>
  </si>
  <si>
    <t>DELUCA/DANIELA</t>
  </si>
  <si>
    <t>Della</t>
  </si>
  <si>
    <t>Corte Nicola</t>
  </si>
  <si>
    <t>DELLA/CORTENICOLA</t>
  </si>
  <si>
    <t>Corte Nina</t>
  </si>
  <si>
    <t>DELLA/CORTENINA</t>
  </si>
  <si>
    <t>DEVITO</t>
  </si>
  <si>
    <t>DEVITO/ANGELOCHD</t>
  </si>
  <si>
    <t>GIANLUIGI</t>
  </si>
  <si>
    <t>DEVITO/GIANLUIGI</t>
  </si>
  <si>
    <t>DIFILIPPO/PATRIZIA</t>
  </si>
  <si>
    <t>DI FRAIA</t>
  </si>
  <si>
    <t>DIFRAIA/ANGELO</t>
  </si>
  <si>
    <t>DIFRAIA/MARIACHD</t>
  </si>
  <si>
    <t>SILVESTRO</t>
  </si>
  <si>
    <t>DIFRAIA/SILVESTRO</t>
  </si>
  <si>
    <t>Di gennaro</t>
  </si>
  <si>
    <t>Giusy</t>
  </si>
  <si>
    <t>DIGENNARO/GIUSY</t>
  </si>
  <si>
    <t>DI MARINO</t>
  </si>
  <si>
    <t>DIMARINO/NICOLA</t>
  </si>
  <si>
    <t>DIMARINO/GAETANO</t>
  </si>
  <si>
    <t>DIMARINO/GIOVANNA</t>
  </si>
  <si>
    <t>GABRIELA</t>
  </si>
  <si>
    <t>DIMARINO/GABRIELACHD</t>
  </si>
  <si>
    <t xml:space="preserve">Di Marino </t>
  </si>
  <si>
    <t xml:space="preserve">Vittorio </t>
  </si>
  <si>
    <t>DIMARINO/VITTORIOCHD</t>
  </si>
  <si>
    <t xml:space="preserve">Livia </t>
  </si>
  <si>
    <t>DIMARINO/LIVIACHD</t>
  </si>
  <si>
    <t xml:space="preserve">Michele </t>
  </si>
  <si>
    <t>DIMARINO/MICHELE</t>
  </si>
  <si>
    <t>Di marzo</t>
  </si>
  <si>
    <t>Angelo</t>
  </si>
  <si>
    <t>DIMARZO/ANGELO</t>
  </si>
  <si>
    <t>Belgiro</t>
  </si>
  <si>
    <t>DIMARZO/BELGIRO</t>
  </si>
  <si>
    <t>Christian</t>
  </si>
  <si>
    <t>DIMARZO/CHRISTIANCHD</t>
  </si>
  <si>
    <t>Giovanni</t>
  </si>
  <si>
    <t>DIMARZO/GIOVANNI</t>
  </si>
  <si>
    <t>DISTASI/ANTONIO</t>
  </si>
  <si>
    <t>DISTASI/GAIACHD</t>
  </si>
  <si>
    <t>MANUEL</t>
  </si>
  <si>
    <t>DISTASI/MANUELCHD</t>
  </si>
  <si>
    <t>DISTASI/VINCENZO</t>
  </si>
  <si>
    <t>D'ITRIO</t>
  </si>
  <si>
    <t>ASSUNTA</t>
  </si>
  <si>
    <t>DITRIO/ASSUNTA</t>
  </si>
  <si>
    <t>Faccetta</t>
  </si>
  <si>
    <t>Antonio</t>
  </si>
  <si>
    <t>FACCETTA/ANTONIO</t>
  </si>
  <si>
    <t>Ferrante</t>
  </si>
  <si>
    <t>Angela</t>
  </si>
  <si>
    <t>FERRANTE/ANGELA</t>
  </si>
  <si>
    <t>Ferreri</t>
  </si>
  <si>
    <t>Carmela</t>
  </si>
  <si>
    <t>FERRERI/CARMELA</t>
  </si>
  <si>
    <t>Fiandra</t>
  </si>
  <si>
    <t>Eleonora</t>
  </si>
  <si>
    <t>FIANDRA/ELEONORA</t>
  </si>
  <si>
    <t>Luigi</t>
  </si>
  <si>
    <t>FIANDRA/LUIGI</t>
  </si>
  <si>
    <t>GUBITOSI</t>
  </si>
  <si>
    <t>GUBITOSI/SILVANA</t>
  </si>
  <si>
    <t>IANNACCONE</t>
  </si>
  <si>
    <t>IANNACCONE/NICOLA</t>
  </si>
  <si>
    <t>OLIVIERO ALICE</t>
  </si>
  <si>
    <t>IANNACCONE/OLIVIERO</t>
  </si>
  <si>
    <t>IANNACCONE/ROBERTA</t>
  </si>
  <si>
    <t>IANNACCONE/VINCENZO</t>
  </si>
  <si>
    <t>IANNUCCI</t>
  </si>
  <si>
    <t>IANNUCCI/ANNA</t>
  </si>
  <si>
    <t>IANNUZZELLI</t>
  </si>
  <si>
    <t>IANNUZZELLI/PASQUAL</t>
  </si>
  <si>
    <t>Imperato</t>
  </si>
  <si>
    <t xml:space="preserve">Luigi </t>
  </si>
  <si>
    <t>IMPERATO/LUIGI</t>
  </si>
  <si>
    <t xml:space="preserve">Rosalia </t>
  </si>
  <si>
    <t>IMPERATO/ROSALIA</t>
  </si>
  <si>
    <t xml:space="preserve">Imperato </t>
  </si>
  <si>
    <t xml:space="preserve">pasquale </t>
  </si>
  <si>
    <t>IMPERATO/PASQUALE</t>
  </si>
  <si>
    <t xml:space="preserve">Gabriele </t>
  </si>
  <si>
    <t>IMPERATO/GABRIELE</t>
  </si>
  <si>
    <t xml:space="preserve">Carla </t>
  </si>
  <si>
    <t>IMPERATO/CARLA</t>
  </si>
  <si>
    <t xml:space="preserve">Pasquale </t>
  </si>
  <si>
    <t>LAMBERTI/ALESSANDRO</t>
  </si>
  <si>
    <t>LAMBERTI/SARA</t>
  </si>
  <si>
    <t>LEONE</t>
  </si>
  <si>
    <t>MICHELANGELO</t>
  </si>
  <si>
    <t>LEONE/MICHELANGELO</t>
  </si>
  <si>
    <t>LEONE/VITTORIO</t>
  </si>
  <si>
    <t>LEONE/AURORACHD</t>
  </si>
  <si>
    <t>LIPPIELLO</t>
  </si>
  <si>
    <t>LIPPIELLO/FABIO</t>
  </si>
  <si>
    <t xml:space="preserve">Lippiello </t>
  </si>
  <si>
    <t>Domenico</t>
  </si>
  <si>
    <t>LIPPIELLO/DOMENICOCHD</t>
  </si>
  <si>
    <t>Lubrano</t>
  </si>
  <si>
    <t>Maria</t>
  </si>
  <si>
    <t>LUBRANO/MARIA</t>
  </si>
  <si>
    <t>maisto</t>
  </si>
  <si>
    <t>ELISABETTA</t>
  </si>
  <si>
    <t>MAISTO/ELISABETTA</t>
  </si>
  <si>
    <t>emilio</t>
  </si>
  <si>
    <t>MAISTO/EMILIO</t>
  </si>
  <si>
    <t>GENNARO MARIA</t>
  </si>
  <si>
    <t>MAISTO/GENNAROMARIACHD</t>
  </si>
  <si>
    <t>MANGIAPIA</t>
  </si>
  <si>
    <t>MANGIAPIA/GIORGIACHD</t>
  </si>
  <si>
    <t>MANGIAPIA/LUCA</t>
  </si>
  <si>
    <t>Marfella</t>
  </si>
  <si>
    <t>Giuseppe</t>
  </si>
  <si>
    <t>MARFELLA/GIUSEPPE</t>
  </si>
  <si>
    <t>MARTINO</t>
  </si>
  <si>
    <t>silvana</t>
  </si>
  <si>
    <t>MARTINO/SILVANA</t>
  </si>
  <si>
    <t>MASSARO</t>
  </si>
  <si>
    <t>MASSARO/DOMENICO</t>
  </si>
  <si>
    <t>ILENIA</t>
  </si>
  <si>
    <t>MASSARO/ILENIA</t>
  </si>
  <si>
    <t>MELZINI</t>
  </si>
  <si>
    <t>MELZINI/MICHELE</t>
  </si>
  <si>
    <t>MELZINI/SERENA</t>
  </si>
  <si>
    <t>MELZINI/MARCO</t>
  </si>
  <si>
    <t>MENERELLA</t>
  </si>
  <si>
    <t>MENERELLA/SILVANA</t>
  </si>
  <si>
    <t>MENNONE</t>
  </si>
  <si>
    <t>MENNONE/ANDREA</t>
  </si>
  <si>
    <t>MENNONE/GIOVANNICHD</t>
  </si>
  <si>
    <t>MENNONE/MANUELA</t>
  </si>
  <si>
    <t>MENNONE/CHIARA</t>
  </si>
  <si>
    <t>MERCALDO</t>
  </si>
  <si>
    <t>MERCALDO/ENRICO</t>
  </si>
  <si>
    <t>MERCALDO/ALESSANDR</t>
  </si>
  <si>
    <t>MEROLA</t>
  </si>
  <si>
    <t>MEROLA/ANTONELLA</t>
  </si>
  <si>
    <t>Miele</t>
  </si>
  <si>
    <t>Francesco</t>
  </si>
  <si>
    <t>MIELE/FRANCESCO</t>
  </si>
  <si>
    <t>MIGLIARO</t>
  </si>
  <si>
    <t>SPERANZA</t>
  </si>
  <si>
    <t>MIGLIARO/SPERANZA</t>
  </si>
  <si>
    <t>MINOPOLI DI FUSCO</t>
  </si>
  <si>
    <t>MINOPOLIDIFUSCO/TE</t>
  </si>
  <si>
    <t>MUSIELLO</t>
  </si>
  <si>
    <t>MUSIELLO/VINCENZO</t>
  </si>
  <si>
    <t>NATALE</t>
  </si>
  <si>
    <t>NATALE/IDA</t>
  </si>
  <si>
    <t>NAVARRA</t>
  </si>
  <si>
    <t>NAVARRA/LUISA</t>
  </si>
  <si>
    <t>OLIVIERO</t>
  </si>
  <si>
    <t>OLIVIERO/ANNACHIARA</t>
  </si>
  <si>
    <t>Pagano</t>
  </si>
  <si>
    <t>Valentina</t>
  </si>
  <si>
    <t>PAGANO/VALENTINA</t>
  </si>
  <si>
    <t>PALMIERI</t>
  </si>
  <si>
    <t>PALMIERI/GIUSEPPE</t>
  </si>
  <si>
    <t>PALMIERI/SOFIA</t>
  </si>
  <si>
    <t>PALMIERI/ANGELA</t>
  </si>
  <si>
    <t>Pasquali</t>
  </si>
  <si>
    <t>Viviana</t>
  </si>
  <si>
    <t>PASQUALI/VIVIANA</t>
  </si>
  <si>
    <t>PISACRETA</t>
  </si>
  <si>
    <t>PISACRETA/PELLEGRIN</t>
  </si>
  <si>
    <t>PISANO</t>
  </si>
  <si>
    <t>PISANO/CARMINE</t>
  </si>
  <si>
    <t>PIZZO</t>
  </si>
  <si>
    <t>PIZZO/ELEONORA</t>
  </si>
  <si>
    <t>RACIOPPOLI</t>
  </si>
  <si>
    <t>RACIOPPOLI/FRANCES</t>
  </si>
  <si>
    <t>REALE</t>
  </si>
  <si>
    <t>REALE/EMANUELE</t>
  </si>
  <si>
    <t>RESCIGNO</t>
  </si>
  <si>
    <t>RESCIGNO/LUCA</t>
  </si>
  <si>
    <t>RESCIGNO/GIADACHD</t>
  </si>
  <si>
    <t>RESCIGNO/EMMACHD</t>
  </si>
  <si>
    <t>RICCIO</t>
  </si>
  <si>
    <t>RICCIO/ASSUNTA</t>
  </si>
  <si>
    <t>Romano</t>
  </si>
  <si>
    <t xml:space="preserve">Carlo </t>
  </si>
  <si>
    <t>ROMANO/CARLO</t>
  </si>
  <si>
    <t xml:space="preserve">Romano </t>
  </si>
  <si>
    <t xml:space="preserve">Elena </t>
  </si>
  <si>
    <t>ROMANO/ELENA</t>
  </si>
  <si>
    <t>RUSSO/GAETANO</t>
  </si>
  <si>
    <t>ISABEL</t>
  </si>
  <si>
    <t>RUSSO/ISABELCHD</t>
  </si>
  <si>
    <t xml:space="preserve">Sabella </t>
  </si>
  <si>
    <t xml:space="preserve">Sofia </t>
  </si>
  <si>
    <t>SABELLA/SOFIACHD</t>
  </si>
  <si>
    <t xml:space="preserve">Marco </t>
  </si>
  <si>
    <t>SABELLA/MARCO</t>
  </si>
  <si>
    <t xml:space="preserve">Rosa </t>
  </si>
  <si>
    <t>SABELLA/ROSACHD</t>
  </si>
  <si>
    <t>SACCONE</t>
  </si>
  <si>
    <t>SACCONE/PASQUALINA</t>
  </si>
  <si>
    <t>SAGLIANO</t>
  </si>
  <si>
    <t>ida</t>
  </si>
  <si>
    <t>SAGLIANO/IDA</t>
  </si>
  <si>
    <t>SANTAGATA</t>
  </si>
  <si>
    <t>SANTAGATA/GIORGIA</t>
  </si>
  <si>
    <t>SANTORELLI</t>
  </si>
  <si>
    <t>SANTORELLI/ELEONORA</t>
  </si>
  <si>
    <t>SANTORELLI/GIUSEPPE</t>
  </si>
  <si>
    <t>SANTORELLI/LEONARDOCHD</t>
  </si>
  <si>
    <t>SARPONE</t>
  </si>
  <si>
    <t>SARPONE/SONIA</t>
  </si>
  <si>
    <t>SOLITO</t>
  </si>
  <si>
    <t>SOLITO/GIUSEPPE</t>
  </si>
  <si>
    <t>SOLITO/EDOARDOCHD</t>
  </si>
  <si>
    <t>SOLITO/CHIARACHD</t>
  </si>
  <si>
    <t>Spinosa</t>
  </si>
  <si>
    <t>Adele</t>
  </si>
  <si>
    <t>SPINOSA/ADELE</t>
  </si>
  <si>
    <t>turco</t>
  </si>
  <si>
    <t>TURCO/GAIA</t>
  </si>
  <si>
    <t>TURCO</t>
  </si>
  <si>
    <t>giuseppe</t>
  </si>
  <si>
    <t>TURCO/GIUSEPPE</t>
  </si>
  <si>
    <t>TURCO/PAOLA</t>
  </si>
  <si>
    <t>UCCIERO</t>
  </si>
  <si>
    <t>UCCIERO/RACHELE</t>
  </si>
  <si>
    <t>Vallefuoco</t>
  </si>
  <si>
    <t>VALLEFUOCO/ANNA</t>
  </si>
  <si>
    <t>VECCHIONE</t>
  </si>
  <si>
    <t>VECCHIONE/FILOMENA</t>
  </si>
  <si>
    <t>VERNITI</t>
  </si>
  <si>
    <t>VERNITI/IRENE</t>
  </si>
  <si>
    <t>VERNITI/ANDREA</t>
  </si>
  <si>
    <t>VERNITI/GIUSEPPE</t>
  </si>
  <si>
    <t>VIGLIOTTA</t>
  </si>
  <si>
    <t>GAETANA</t>
  </si>
  <si>
    <t>VIGLIOTTA/GAETANA</t>
  </si>
  <si>
    <t>VITIELLO</t>
  </si>
  <si>
    <t>VITIELLO/VALERIA</t>
  </si>
  <si>
    <t>Volpe</t>
  </si>
  <si>
    <t>VOLPE/ANDREA</t>
  </si>
  <si>
    <t>Delia</t>
  </si>
  <si>
    <t>VOLPE/DELIA</t>
  </si>
  <si>
    <t>Ethan Angelo</t>
  </si>
  <si>
    <t>VOLPE/ETHANANGELO</t>
  </si>
  <si>
    <t>ACCIARO</t>
  </si>
  <si>
    <t xml:space="preserve">Flown </t>
  </si>
  <si>
    <t>ACCIARO/MARCO</t>
  </si>
  <si>
    <t>ANGIUS</t>
  </si>
  <si>
    <t>ANGIUS/LINDA</t>
  </si>
  <si>
    <t>TIZIANA</t>
  </si>
  <si>
    <t>ANGIUS/TIZIANA</t>
  </si>
  <si>
    <t>ATZORI</t>
  </si>
  <si>
    <t>GIOVANNI BATT</t>
  </si>
  <si>
    <t>ATZORI/GIOVANNI</t>
  </si>
  <si>
    <t>TOMASO</t>
  </si>
  <si>
    <t>ATZORI/TOMASO</t>
  </si>
  <si>
    <t>BALLOCCU</t>
  </si>
  <si>
    <t>BALLOCCU/GABRIELLA</t>
  </si>
  <si>
    <t>BALLOCCU/LUIGI</t>
  </si>
  <si>
    <t>BANCHERO</t>
  </si>
  <si>
    <t>BANCHERO/PAOLO</t>
  </si>
  <si>
    <t>BARDI</t>
  </si>
  <si>
    <t>BARDI/ILARIA</t>
  </si>
  <si>
    <t>BERNARDINI</t>
  </si>
  <si>
    <t>BERNARDINI/ALESSIO</t>
  </si>
  <si>
    <t>BERNARDINI/ALICE</t>
  </si>
  <si>
    <t>BOI</t>
  </si>
  <si>
    <t>BOI/FABIO</t>
  </si>
  <si>
    <t>BOI/LEONARDO</t>
  </si>
  <si>
    <t>CAFIERO</t>
  </si>
  <si>
    <t>CAFIERO/GIUSEPPE</t>
  </si>
  <si>
    <t>CAFIERO/MICHELE</t>
  </si>
  <si>
    <t>CANDIDDA</t>
  </si>
  <si>
    <t>CANDIDDA/MARGHERIT</t>
  </si>
  <si>
    <t>CAREDDA</t>
  </si>
  <si>
    <t>CAREDDA/ASIA</t>
  </si>
  <si>
    <t>CAREDDA/LORENZO</t>
  </si>
  <si>
    <t>CASTI</t>
  </si>
  <si>
    <t>CASTI/ANDREA</t>
  </si>
  <si>
    <t>CASTI/ARIANNA</t>
  </si>
  <si>
    <t>CASTI/MIRIAM</t>
  </si>
  <si>
    <t>CASTI/DAVIDE</t>
  </si>
  <si>
    <t>CHERCHI</t>
  </si>
  <si>
    <t>GIUSEPPE ENZO</t>
  </si>
  <si>
    <t>CHERCHI/GIUSEPPE</t>
  </si>
  <si>
    <t>CHIAROLINI</t>
  </si>
  <si>
    <t>CHIAROLINI/LUCIO</t>
  </si>
  <si>
    <t>COCCO</t>
  </si>
  <si>
    <t>COCCO/LAURA</t>
  </si>
  <si>
    <t>COGOTTI</t>
  </si>
  <si>
    <t>VALERIA CARLA</t>
  </si>
  <si>
    <t>COGOTTI/VALERIA</t>
  </si>
  <si>
    <t>CORONA</t>
  </si>
  <si>
    <t>CORONA/PAOLO</t>
  </si>
  <si>
    <t>CORRIAS</t>
  </si>
  <si>
    <t>CORRIAS/ENRICO</t>
  </si>
  <si>
    <t>CORRIAS/FRANCESCO</t>
  </si>
  <si>
    <t>COSTA</t>
  </si>
  <si>
    <t>COSTA/ALBERTO</t>
  </si>
  <si>
    <t>LORENZO ALDO</t>
  </si>
  <si>
    <t>COSTA/LORENZO</t>
  </si>
  <si>
    <t>COSTA/CARLO</t>
  </si>
  <si>
    <t>DI MAGGIO</t>
  </si>
  <si>
    <t>DIMAGGIO/DAVIDE</t>
  </si>
  <si>
    <t>FADDA</t>
  </si>
  <si>
    <t>ANTONELLO</t>
  </si>
  <si>
    <t>FADDA/ANTONELLO</t>
  </si>
  <si>
    <t>GANAU</t>
  </si>
  <si>
    <t>GANAU/ANTONELLA</t>
  </si>
  <si>
    <t>GHISU</t>
  </si>
  <si>
    <t>GHISU/SIMONETTA</t>
  </si>
  <si>
    <t>GRAVELLINO</t>
  </si>
  <si>
    <t>GRAVELLINO/ALICE</t>
  </si>
  <si>
    <t>INTERLANDI</t>
  </si>
  <si>
    <t>INTERLANDI/MICHELE</t>
  </si>
  <si>
    <t>LAI</t>
  </si>
  <si>
    <t>ANAISABEL</t>
  </si>
  <si>
    <t>LAI/ANAISABEL</t>
  </si>
  <si>
    <t>LAI/LUDOVICA</t>
  </si>
  <si>
    <t>LORIGA</t>
  </si>
  <si>
    <t>LORIGA/ANNA</t>
  </si>
  <si>
    <t>MANCA</t>
  </si>
  <si>
    <t>MANCA/DEBORAH</t>
  </si>
  <si>
    <t>MARONGIU</t>
  </si>
  <si>
    <t>MARONGIU/ALESSANDR</t>
  </si>
  <si>
    <t>MASALA</t>
  </si>
  <si>
    <t>MASALA/GIANLUCA</t>
  </si>
  <si>
    <t>MASALA/SOFIA</t>
  </si>
  <si>
    <t>MEREU</t>
  </si>
  <si>
    <t>SILVIA ASSUNTA</t>
  </si>
  <si>
    <t>MEREU/SILVIA</t>
  </si>
  <si>
    <t>MULAS</t>
  </si>
  <si>
    <t>MULAS/FRANCESCA</t>
  </si>
  <si>
    <t>NIEDDA</t>
  </si>
  <si>
    <t>FRANCESCO GIU</t>
  </si>
  <si>
    <t>NIEDDA/FRANCESCO</t>
  </si>
  <si>
    <t>ORGIU</t>
  </si>
  <si>
    <t>ORGIU/ANNA</t>
  </si>
  <si>
    <t>ORTU</t>
  </si>
  <si>
    <t>MARIA CARMEL</t>
  </si>
  <si>
    <t>ORTU/MARIA</t>
  </si>
  <si>
    <t>PASSINO</t>
  </si>
  <si>
    <t>SALVATORE FELI</t>
  </si>
  <si>
    <t>PASSINO/SALVATORE</t>
  </si>
  <si>
    <t>PINNA</t>
  </si>
  <si>
    <t>PINNA/MAURIZIO</t>
  </si>
  <si>
    <t>PISANO/SONIA</t>
  </si>
  <si>
    <t>PO</t>
  </si>
  <si>
    <t>PO/PATRIZIA</t>
  </si>
  <si>
    <t>POLO</t>
  </si>
  <si>
    <t>MARIA ANTONIE</t>
  </si>
  <si>
    <t>POLO/MARIA</t>
  </si>
  <si>
    <t>PORCU</t>
  </si>
  <si>
    <t>PORCU/LAURA</t>
  </si>
  <si>
    <t>PUDDU</t>
  </si>
  <si>
    <t>PUDDU/FRANCESCO</t>
  </si>
  <si>
    <t>PUSCEDDU</t>
  </si>
  <si>
    <t>PIERANGELO</t>
  </si>
  <si>
    <t>PUSCEDDU/PIERANGELO</t>
  </si>
  <si>
    <t>ROSSI/AURORA</t>
  </si>
  <si>
    <t>ROSSI/TOMMASO</t>
  </si>
  <si>
    <t>SAGARRA LAI</t>
  </si>
  <si>
    <t>MARIBEL</t>
  </si>
  <si>
    <t>SAGARRA LAI MARIBEL</t>
  </si>
  <si>
    <t>MAYLA</t>
  </si>
  <si>
    <t>SAGARRA LAI MAYLA</t>
  </si>
  <si>
    <t>SALIS</t>
  </si>
  <si>
    <t>SALIS/ELENA</t>
  </si>
  <si>
    <t>LUIGI ALBERTO</t>
  </si>
  <si>
    <t>SALIS/LUIGI</t>
  </si>
  <si>
    <t>SANNA</t>
  </si>
  <si>
    <t>SANNA/ELISA</t>
  </si>
  <si>
    <t>SARIGU</t>
  </si>
  <si>
    <t>SARIGU/ANTONIO</t>
  </si>
  <si>
    <t>SAU</t>
  </si>
  <si>
    <t>SAU/ELISABETTA</t>
  </si>
  <si>
    <t>PIER PAOLO</t>
  </si>
  <si>
    <t>SAU/PIERPAOLO</t>
  </si>
  <si>
    <t>SAVONA</t>
  </si>
  <si>
    <t>SAVONA/FRANCESCA</t>
  </si>
  <si>
    <t>SENIS</t>
  </si>
  <si>
    <t>SAMANTA</t>
  </si>
  <si>
    <t>SENIS/SAMANTA</t>
  </si>
  <si>
    <t>SINGH</t>
  </si>
  <si>
    <t>SINGH/ALESSANDRO</t>
  </si>
  <si>
    <t>TARDA</t>
  </si>
  <si>
    <t>TARDA/PAOLA</t>
  </si>
  <si>
    <t>TATTI</t>
  </si>
  <si>
    <t>MARIA FATIMA</t>
  </si>
  <si>
    <t>TATTI/MARIA</t>
  </si>
  <si>
    <t>USALA</t>
  </si>
  <si>
    <t>FABIO FRANCES</t>
  </si>
  <si>
    <t>USALA/FABIO</t>
  </si>
  <si>
    <t>NICOLO PIETRO</t>
  </si>
  <si>
    <t>USALA/NICOLO</t>
  </si>
  <si>
    <t>ZEDDA</t>
  </si>
  <si>
    <t>PASQUETTA</t>
  </si>
  <si>
    <t>ZEDDA/PASQUETTA</t>
  </si>
  <si>
    <t>ZINGRILLO</t>
  </si>
  <si>
    <t>ZINGRILLO/SWAMI</t>
  </si>
  <si>
    <t>OBINO</t>
  </si>
  <si>
    <t>CHIARA ROSSANA</t>
  </si>
  <si>
    <t>EURO AIRLINES</t>
  </si>
  <si>
    <t>OBINO/CHIARA ROSSANA</t>
  </si>
  <si>
    <t>PUDDUOBINO</t>
  </si>
  <si>
    <t>PUDDUOBINO/CAMILLA</t>
  </si>
  <si>
    <t>EDMONDO</t>
  </si>
  <si>
    <t>PUDDU/EDMONDO</t>
  </si>
  <si>
    <t>PUDDUOBINO/CECILIA</t>
  </si>
  <si>
    <t>ASCOLESE/MARIKA</t>
  </si>
  <si>
    <t>Egidio</t>
  </si>
  <si>
    <t>Bartilotti/Egidio</t>
  </si>
  <si>
    <t xml:space="preserve">Basso </t>
  </si>
  <si>
    <t>Antonietta</t>
  </si>
  <si>
    <t>Basso /Antonietta</t>
  </si>
  <si>
    <t>BAZAN</t>
  </si>
  <si>
    <t>BAZAN/LORENZO</t>
  </si>
  <si>
    <t>CANTAGALLO/ MASSIMO</t>
  </si>
  <si>
    <t>CAROTENUTO</t>
  </si>
  <si>
    <t>CAROTENUTO/DOMENICO</t>
  </si>
  <si>
    <t>DELLA ROCCA/GIUSEPPE</t>
  </si>
  <si>
    <t>DELLA ROCCA/DALILA</t>
  </si>
  <si>
    <t>DELLA ROCCA/RICCARDO</t>
  </si>
  <si>
    <t>DI FRENNA/ANGELA</t>
  </si>
  <si>
    <t>DI SOMMA/FILOMENA</t>
  </si>
  <si>
    <t>LAUDATI/FABIO</t>
  </si>
  <si>
    <t>LAUDATI/LUCA DOMENICO</t>
  </si>
  <si>
    <t>LAUDATI/GIULIA</t>
  </si>
  <si>
    <t>MENNILLO/SALVATORE</t>
  </si>
  <si>
    <t xml:space="preserve">MENNILLO/ALESSIO </t>
  </si>
  <si>
    <t xml:space="preserve">MUSELLA/CONCETTA </t>
  </si>
  <si>
    <t>PETITTO/CAERINA LINA</t>
  </si>
  <si>
    <t>BENEDETTO</t>
  </si>
  <si>
    <t>RAPULLINO/BENEDETTO</t>
  </si>
  <si>
    <t xml:space="preserve">SALVATI </t>
  </si>
  <si>
    <t>SALVATI /ANNUNZIATA</t>
  </si>
  <si>
    <t xml:space="preserve">NINO </t>
  </si>
  <si>
    <t xml:space="preserve">SETTANGELO/NINO </t>
  </si>
  <si>
    <t>SETTANGELO/VALERIA</t>
  </si>
  <si>
    <t>TRIBIOLI/ ANNA</t>
  </si>
  <si>
    <t>DIRUOCCO</t>
  </si>
  <si>
    <t>Go Show</t>
  </si>
  <si>
    <t>DIRUOCCO/GIOVANNI</t>
  </si>
  <si>
    <t>ADDEO/ARCANGELO</t>
  </si>
  <si>
    <t>AMBROSIO/PIETRO</t>
  </si>
  <si>
    <t>ARCIERO</t>
  </si>
  <si>
    <t>BARAONDA/GIUSEPPE ANTONIO</t>
  </si>
  <si>
    <t>BARONI</t>
  </si>
  <si>
    <t>29/04/2018</t>
  </si>
  <si>
    <t>BIANCULLI/MARIA TERESA</t>
  </si>
  <si>
    <t>CAIAZZO/LORENZO</t>
  </si>
  <si>
    <t>CAIAZZO/FRANCESCA</t>
  </si>
  <si>
    <t>CAIAZZO/NATALIA</t>
  </si>
  <si>
    <t>CAIAZZO/PAOLO</t>
  </si>
  <si>
    <t>CAMPANA/LEONARDO</t>
  </si>
  <si>
    <t>CAMPANA/SIMONE</t>
  </si>
  <si>
    <t>CAMPANA/CAMILLA</t>
  </si>
  <si>
    <t>CARBONE/FRANCESCO</t>
  </si>
  <si>
    <t>CASCIO</t>
  </si>
  <si>
    <t>CASCIO/PATRIZIA</t>
  </si>
  <si>
    <t>29/07/1999</t>
  </si>
  <si>
    <t>14/08/2023</t>
  </si>
  <si>
    <t>31/01/2022</t>
  </si>
  <si>
    <t>CAVALLO/GIUSEPPE</t>
  </si>
  <si>
    <t>CAVALLO/MARTINA</t>
  </si>
  <si>
    <t>CHIANESE/ERGINDA</t>
  </si>
  <si>
    <t>CIVICO/MARIANNA</t>
  </si>
  <si>
    <t>CIVITA/MAFALDA</t>
  </si>
  <si>
    <t>D AMICO/PAOLA</t>
  </si>
  <si>
    <t>D ANGELO</t>
  </si>
  <si>
    <t>D ANGELO/DOMENICO</t>
  </si>
  <si>
    <t>D ANGELO/ANTONIO</t>
  </si>
  <si>
    <t>D ANGELO/GERARDO LUIGI</t>
  </si>
  <si>
    <t>DE PAOLA/PAOLO</t>
  </si>
  <si>
    <t>DE PAOLA/CAMILLA</t>
  </si>
  <si>
    <t>DE PAOLA/JOLANDA</t>
  </si>
  <si>
    <t>DE SIMONE/GIUSEPPE</t>
  </si>
  <si>
    <t>DE SIMONE/CAMILLA</t>
  </si>
  <si>
    <t>DE SIMONE/ANGELA</t>
  </si>
  <si>
    <t>DELLA GATTA/MICHELE</t>
  </si>
  <si>
    <t>DELLA GATTA/BRUNELLA</t>
  </si>
  <si>
    <t>DELLA GATTA/DARIA</t>
  </si>
  <si>
    <t>DI FILIPPO/FRANCESCO NATALE</t>
  </si>
  <si>
    <t>DI LEVA/LUCIANO</t>
  </si>
  <si>
    <t>DI SPIRITO/ANGELO</t>
  </si>
  <si>
    <t>DI SPIRITO/IRIS</t>
  </si>
  <si>
    <t>DI SPIRITO/EMANUELE</t>
  </si>
  <si>
    <t>28/12/1960</t>
  </si>
  <si>
    <t xml:space="preserve">CARMELA </t>
  </si>
  <si>
    <t xml:space="preserve">ESPOSITO/CARMELA </t>
  </si>
  <si>
    <t>FALCIOLA/JESSICA</t>
  </si>
  <si>
    <t>FASULO/FILOMENA CINZIA</t>
  </si>
  <si>
    <t>IVOUGO</t>
  </si>
  <si>
    <t>FERRARA/IVOUGO</t>
  </si>
  <si>
    <t>FERRARA/MICHELE</t>
  </si>
  <si>
    <t>13/05/2014</t>
  </si>
  <si>
    <t>FERRARA/NICOLE</t>
  </si>
  <si>
    <t>FUNARI/MARCO</t>
  </si>
  <si>
    <t>GALIETTA/SONIA</t>
  </si>
  <si>
    <t>15/01/1967</t>
  </si>
  <si>
    <t>GRAZIANO/CARMEN</t>
  </si>
  <si>
    <t>IMPARATO/SALVATORE</t>
  </si>
  <si>
    <t>IMPARATO/LUIGI</t>
  </si>
  <si>
    <t>IMPARATO/AMBRA</t>
  </si>
  <si>
    <t>LAURELLI/GIUSEPPE</t>
  </si>
  <si>
    <t>LAURELLI/CARLO MARIA</t>
  </si>
  <si>
    <t>17/12/1986</t>
  </si>
  <si>
    <t>20/05/2013</t>
  </si>
  <si>
    <t>18/01/2010</t>
  </si>
  <si>
    <t>MANZI/CECILIA</t>
  </si>
  <si>
    <t>MANZI/GIOVANNA</t>
  </si>
  <si>
    <t>MARINO/MAURO</t>
  </si>
  <si>
    <t>MAURO/GIUSEPPINA</t>
  </si>
  <si>
    <t>MENNILLO/MORENA</t>
  </si>
  <si>
    <t>MUSCARIELLO/EDDA</t>
  </si>
  <si>
    <t>NARDI/EVELIA</t>
  </si>
  <si>
    <t>27/10/2003</t>
  </si>
  <si>
    <t>PALMIERO/MARGHERITA</t>
  </si>
  <si>
    <t>PANNO/MARIA</t>
  </si>
  <si>
    <t>PARADISO/GENNI</t>
  </si>
  <si>
    <t>PICCOLA/ANTONIO PIO</t>
  </si>
  <si>
    <t>PLATA /ANNA</t>
  </si>
  <si>
    <t>RICCERI/FEDERICA</t>
  </si>
  <si>
    <t>ROCCO/MASSIMILIANO</t>
  </si>
  <si>
    <t>ROCCO/FEDERICA</t>
  </si>
  <si>
    <t>ROMANO/GIUSEPPINA</t>
  </si>
  <si>
    <t>RONDINELLI/MARIA LUISA</t>
  </si>
  <si>
    <t>RONDINELLI/MARIO</t>
  </si>
  <si>
    <t>RONDINELLI/OLIMPIA</t>
  </si>
  <si>
    <t>RUBINO</t>
  </si>
  <si>
    <t>RUBINO/FABIO</t>
  </si>
  <si>
    <t>RUSSO/MICHELINA</t>
  </si>
  <si>
    <t>SANTORO/GIUSJ FRANCESCA</t>
  </si>
  <si>
    <t>TAMBURRINI/MARIA ASSUNTA</t>
  </si>
  <si>
    <t>TARANTO/FRANCESCA</t>
  </si>
  <si>
    <t>TESORO/VITTORIO</t>
  </si>
  <si>
    <t>TESORO/GENNARO PIO</t>
  </si>
  <si>
    <t>TESORO/ROSARIO PIO</t>
  </si>
  <si>
    <t>TOSCANO/CARMELA</t>
  </si>
  <si>
    <t>VIERTI/ANGELO</t>
  </si>
  <si>
    <t>VITTORIOSO/OLIMPIA</t>
  </si>
  <si>
    <t>ATZORI/GIOVANNI BATT</t>
  </si>
  <si>
    <t>16/04/2019</t>
  </si>
  <si>
    <t>CANDIDDA/MARGHERITA</t>
  </si>
  <si>
    <t xml:space="preserve">CAREDDA/LORENZO             </t>
  </si>
  <si>
    <t>CHERCHI/GIUSEPPE ENZO</t>
  </si>
  <si>
    <t xml:space="preserve">LAURA           </t>
  </si>
  <si>
    <t xml:space="preserve">COCCO/LAURA           </t>
  </si>
  <si>
    <t>COSTA/LORENZO ALDO</t>
  </si>
  <si>
    <t>DI MAGGIO/DAVIDE</t>
  </si>
  <si>
    <t>MARONGIU/ALESSANDRA</t>
  </si>
  <si>
    <t>MEREU/SILVIA ASSUNTA</t>
  </si>
  <si>
    <t>NIEDDA/FRANCESCO GIU</t>
  </si>
  <si>
    <t>ORGIU/ANNA PAOLA</t>
  </si>
  <si>
    <t>ORTU/MARIA CARMEL</t>
  </si>
  <si>
    <t>PASSINO/SALVATORE FELI</t>
  </si>
  <si>
    <t>POLO/MARIA ANTONIE</t>
  </si>
  <si>
    <t>ROSSI/TOMASO</t>
  </si>
  <si>
    <t>SAGARRA LAI/MARIBEL</t>
  </si>
  <si>
    <t>SAGARRA LAI/MAYLA</t>
  </si>
  <si>
    <t>SALIS/LUIGI ALBERTO</t>
  </si>
  <si>
    <t>SAU/PIER PAOLO</t>
  </si>
  <si>
    <t>TATTI/MARIA FATIMA</t>
  </si>
  <si>
    <t>USALA/FABIO FRANCES</t>
  </si>
  <si>
    <t>USALA/NICOLO PIETRO</t>
  </si>
  <si>
    <t xml:space="preserve">SWAMI              </t>
  </si>
  <si>
    <t xml:space="preserve">ZINGRILLO/SWAMI              </t>
  </si>
  <si>
    <t>ACCETTURA/ANTONIO</t>
  </si>
  <si>
    <t>03/10/61</t>
  </si>
  <si>
    <t>08/10/68</t>
  </si>
  <si>
    <t>06/02/78</t>
  </si>
  <si>
    <t>BORRELLO/LOREDANA</t>
  </si>
  <si>
    <t>26/04/81</t>
  </si>
  <si>
    <t>BRADASCIO</t>
  </si>
  <si>
    <t>BRADASCIO/LAURA</t>
  </si>
  <si>
    <t>CANUTI/AGNESE</t>
  </si>
  <si>
    <t>CARADONNA/STEFANIA</t>
  </si>
  <si>
    <t>26/08/05</t>
  </si>
  <si>
    <t>24/01/49</t>
  </si>
  <si>
    <t>CARLONE/VINCENZO</t>
  </si>
  <si>
    <t>14/11/54</t>
  </si>
  <si>
    <t>15/06/12</t>
  </si>
  <si>
    <t>28/01/65</t>
  </si>
  <si>
    <t>CENTONZA/RAFFAELLA</t>
  </si>
  <si>
    <t>19/07/60</t>
  </si>
  <si>
    <t xml:space="preserve">COCCIA </t>
  </si>
  <si>
    <t>COCCIA/ANDREA</t>
  </si>
  <si>
    <t>COCO/RITAKATIA</t>
  </si>
  <si>
    <t>COLELLA/SAVERIO</t>
  </si>
  <si>
    <t>27/02/51</t>
  </si>
  <si>
    <t>CUCCI/FRANCESCA</t>
  </si>
  <si>
    <t>26/07/84</t>
  </si>
  <si>
    <t>DAMATO/EMANUEL</t>
  </si>
  <si>
    <t>DEFRONZO/GIUSEPPINA</t>
  </si>
  <si>
    <t>DESANTIS/ANGELALUCI.15A</t>
  </si>
  <si>
    <t>DESANTIS/FRANCESCA</t>
  </si>
  <si>
    <t>DESANTIS/GIULIA</t>
  </si>
  <si>
    <t>DESANTIS/MARCELLO</t>
  </si>
  <si>
    <t>DESANTIS/PAOLOENNIO</t>
  </si>
  <si>
    <t>DEANDRI/GIOVANNI</t>
  </si>
  <si>
    <t>29/07/64</t>
  </si>
  <si>
    <t>DIBARI/TIBERIO</t>
  </si>
  <si>
    <t>DIBATTISTARODI/LUCA</t>
  </si>
  <si>
    <t>DISANTE/PAOLA</t>
  </si>
  <si>
    <t>DISERIO/ANTONIA</t>
  </si>
  <si>
    <t>DISTEFANO/SIMONA</t>
  </si>
  <si>
    <t>DITERLIZZI/ANNA</t>
  </si>
  <si>
    <t>21/03/78</t>
  </si>
  <si>
    <t>FALLUCCHI/DOMENICO</t>
  </si>
  <si>
    <t>12/03/56</t>
  </si>
  <si>
    <t>09/12/77</t>
  </si>
  <si>
    <t>01/08/07</t>
  </si>
  <si>
    <t>15/07/61</t>
  </si>
  <si>
    <t>Voluntary offload</t>
  </si>
  <si>
    <t>IACOPONI/ILARIA</t>
  </si>
  <si>
    <t>27/09/88</t>
  </si>
  <si>
    <t>INCHINGOLO/ANTONIO</t>
  </si>
  <si>
    <t>18/04/13</t>
  </si>
  <si>
    <t>INCHINGOLO/GIOVANNI</t>
  </si>
  <si>
    <t>13/09/76</t>
  </si>
  <si>
    <t>IUSCO/DANILONICOLAI</t>
  </si>
  <si>
    <t>19/03/84</t>
  </si>
  <si>
    <t>LAGANARA/MIANICOLE</t>
  </si>
  <si>
    <t>LAVOPA/FRANCESCAROS.21A</t>
  </si>
  <si>
    <t>14/10/06</t>
  </si>
  <si>
    <t>LOCONSOLE/MADDALENA</t>
  </si>
  <si>
    <t>07/02/52</t>
  </si>
  <si>
    <t>LOIACONO/GABRIELLAA.14F</t>
  </si>
  <si>
    <t>LOIACONO/GIUSEPPEGI.14E</t>
  </si>
  <si>
    <t>31/12/60</t>
  </si>
  <si>
    <t>LOPETUSO/MARIAGRAZI.10F</t>
  </si>
  <si>
    <t>07/02/02</t>
  </si>
  <si>
    <t>02/05/77</t>
  </si>
  <si>
    <t>LOVASCIO/ANTONIOROS.11D</t>
  </si>
  <si>
    <t>18/10/74</t>
  </si>
  <si>
    <t>Magno</t>
  </si>
  <si>
    <t xml:space="preserve">Elisabetta </t>
  </si>
  <si>
    <t>MAINO/LUCIA</t>
  </si>
  <si>
    <t>MASTRONARDI/FRANCES.28E</t>
  </si>
  <si>
    <t>30/06/63</t>
  </si>
  <si>
    <t>MILELLA/LUCIALORITA</t>
  </si>
  <si>
    <t>MINOIA/CATERINA</t>
  </si>
  <si>
    <t>17/11/62</t>
  </si>
  <si>
    <t>NAPOLEONE/ALESSANDR.6D</t>
  </si>
  <si>
    <t>NOTARPIETRO/FRANCES.21E</t>
  </si>
  <si>
    <t>NOTARPIETRO/GIANLUC.21C</t>
  </si>
  <si>
    <t>OCCHIOGROSSO/FRANCE.28A</t>
  </si>
  <si>
    <t>23/03/75</t>
  </si>
  <si>
    <t>OCCHIOGROSSO/LETIZI.28B</t>
  </si>
  <si>
    <t>03/04/18</t>
  </si>
  <si>
    <t>OCCHIOGROSSO/LORENZ.28C</t>
  </si>
  <si>
    <t>20/10/19</t>
  </si>
  <si>
    <t>01/02/07</t>
  </si>
  <si>
    <t>17/06/2016</t>
  </si>
  <si>
    <t>PETAROSCIA/PIERPAOL.15C</t>
  </si>
  <si>
    <t>03/12/63</t>
  </si>
  <si>
    <t>RAPULLINO/TOMMASO</t>
  </si>
  <si>
    <t>16/05/09</t>
  </si>
  <si>
    <t>REGANO/ANTONIETTA</t>
  </si>
  <si>
    <t>20/02/78</t>
  </si>
  <si>
    <t>RESTA/VINCENZA</t>
  </si>
  <si>
    <t>20/04/76</t>
  </si>
  <si>
    <t>RICCI/PASQUALE</t>
  </si>
  <si>
    <t>RISO/BARBARA</t>
  </si>
  <si>
    <t>RITO/FABIANA</t>
  </si>
  <si>
    <t>08/11/67</t>
  </si>
  <si>
    <t>ROBERTO/MARIAROSA</t>
  </si>
  <si>
    <t>08/12/62</t>
  </si>
  <si>
    <t>ROCCHI/GIULIO</t>
  </si>
  <si>
    <t>ROCCHI/ULISSE</t>
  </si>
  <si>
    <t>RUGGIERI/MARIANNA</t>
  </si>
  <si>
    <t>08/12/63</t>
  </si>
  <si>
    <t>RUTIGLIANO/RUGGIERO</t>
  </si>
  <si>
    <t>06/12/70</t>
  </si>
  <si>
    <t>05/07/75</t>
  </si>
  <si>
    <t>28/07/05</t>
  </si>
  <si>
    <t>09/06/10</t>
  </si>
  <si>
    <t>06/12/06</t>
  </si>
  <si>
    <t>17/10/52</t>
  </si>
  <si>
    <t>20/07/67</t>
  </si>
  <si>
    <t>SCANNICCHIO/SIMONA</t>
  </si>
  <si>
    <t>09/07/83</t>
  </si>
  <si>
    <t>SCATTARELLI/ALESSAN.22B</t>
  </si>
  <si>
    <t>08/04/87</t>
  </si>
  <si>
    <t>SERVODIO/ANNA</t>
  </si>
  <si>
    <t>SISTO/ROBERTOWALTER</t>
  </si>
  <si>
    <t>20/12/08</t>
  </si>
  <si>
    <t>27/02/82</t>
  </si>
  <si>
    <t>STACCIOLI/ALESSIO</t>
  </si>
  <si>
    <t>STERNATIVO/CHIARA</t>
  </si>
  <si>
    <t>04/11/16</t>
  </si>
  <si>
    <t>STERNATIVO/EMANUELE</t>
  </si>
  <si>
    <t>16/07/70</t>
  </si>
  <si>
    <t>18/02/06</t>
  </si>
  <si>
    <t>TERRENZIO/ELIGIOGIO.24B</t>
  </si>
  <si>
    <t>TITANO/ONOFRIOALESS.8E</t>
  </si>
  <si>
    <t>31/01/13</t>
  </si>
  <si>
    <t>08/01/76</t>
  </si>
  <si>
    <t>03/01/72</t>
  </si>
  <si>
    <t>19/02/47</t>
  </si>
  <si>
    <t>MALERBA</t>
  </si>
  <si>
    <t>DAMIANA</t>
  </si>
  <si>
    <t>DAMIANA/MALERBA</t>
  </si>
  <si>
    <t>ERMINIO</t>
  </si>
  <si>
    <t>ANTONIO/ERMINIO</t>
  </si>
  <si>
    <t>MATERA</t>
  </si>
  <si>
    <t>ROSA/MATERA</t>
  </si>
  <si>
    <t xml:space="preserve">COLIA </t>
  </si>
  <si>
    <t xml:space="preserve">SAVINO/COLIA </t>
  </si>
  <si>
    <t>VINCENZA/MATERA</t>
  </si>
  <si>
    <t>PULITO</t>
  </si>
  <si>
    <t>DONATO</t>
  </si>
  <si>
    <t>DONATO/PULITO</t>
  </si>
  <si>
    <t>BARRATTA</t>
  </si>
  <si>
    <t>CARMELA/BARRATTA</t>
  </si>
  <si>
    <t>ANTONELLO/PULITO</t>
  </si>
  <si>
    <t>SEMERARO</t>
  </si>
  <si>
    <t>FRANCESCO/SEMERARO</t>
  </si>
  <si>
    <t>PEPE</t>
  </si>
  <si>
    <t>ANNUNZIATA/PEPE</t>
  </si>
  <si>
    <t>ELENA/SEMERARO</t>
  </si>
  <si>
    <t>DANIELE</t>
  </si>
  <si>
    <t>DANIELE/SEMERARO</t>
  </si>
  <si>
    <t>PIETRO/BARRATTA</t>
  </si>
  <si>
    <t>VITAMARIA</t>
  </si>
  <si>
    <t>VITAMARIA/PEPE</t>
  </si>
  <si>
    <t>EMMA/BARRATTA</t>
  </si>
  <si>
    <t>PALMISANO</t>
  </si>
  <si>
    <t>LUCA/PALMISANO</t>
  </si>
  <si>
    <t>ROSANNA/SEMERARO</t>
  </si>
  <si>
    <t>CARAMUSCIO</t>
  </si>
  <si>
    <t>MARCELLO/CARAMUSCIO</t>
  </si>
  <si>
    <t>TIZIANA/PEPE</t>
  </si>
  <si>
    <t>BIANCA/CARAMUSCIO</t>
  </si>
  <si>
    <t>VIOLA/CARAMUSCIO</t>
  </si>
  <si>
    <t>ANCONA</t>
  </si>
  <si>
    <t xml:space="preserve">GRAZIA ANTONIA                </t>
  </si>
  <si>
    <t>GRAZIA ANTONIA                /ANCONA</t>
  </si>
  <si>
    <t>12/04/56</t>
  </si>
  <si>
    <t xml:space="preserve">ANNA                          </t>
  </si>
  <si>
    <t>ANNA                          /DEVITO</t>
  </si>
  <si>
    <t>02/01/81</t>
  </si>
  <si>
    <t>ANGELA                        /DI BARI</t>
  </si>
  <si>
    <t>FRANCESCO                     /DI CANIO</t>
  </si>
  <si>
    <t>23/05/13</t>
  </si>
  <si>
    <t xml:space="preserve">GIORGIA                       </t>
  </si>
  <si>
    <t>GIORGIA                       /DI CANIO</t>
  </si>
  <si>
    <t>20/12/13</t>
  </si>
  <si>
    <t>GIUSEPPE                      /DI CANIO</t>
  </si>
  <si>
    <t>08/03/20</t>
  </si>
  <si>
    <t>24/09/10</t>
  </si>
  <si>
    <t xml:space="preserve">LEONARDO                      </t>
  </si>
  <si>
    <t>LEONARDO                      /DI CANIO</t>
  </si>
  <si>
    <t>08/04/83</t>
  </si>
  <si>
    <t>VINCENZO                      /DI CANIO</t>
  </si>
  <si>
    <t>27/01/80</t>
  </si>
  <si>
    <t xml:space="preserve">ANNA MARIA                    </t>
  </si>
  <si>
    <t>ANNA MARIA                    /FIORE</t>
  </si>
  <si>
    <t>28/10/58</t>
  </si>
  <si>
    <t>GRAZIA                        /PALMISANO</t>
  </si>
  <si>
    <t>28/03/79</t>
  </si>
  <si>
    <t>PAULOZZA</t>
  </si>
  <si>
    <t xml:space="preserve">BENEDETTA                     </t>
  </si>
  <si>
    <t>BENEDETTA                     /PAULOZZA</t>
  </si>
  <si>
    <t>11/11/20</t>
  </si>
  <si>
    <t xml:space="preserve">CAROLA                        </t>
  </si>
  <si>
    <t>CAROLA                        /PAULOZZA</t>
  </si>
  <si>
    <t>28/03/19</t>
  </si>
  <si>
    <t xml:space="preserve">GIANFRANCO                    </t>
  </si>
  <si>
    <t>GIANFRANCO                    /PAULOZZA</t>
  </si>
  <si>
    <t>14/10/80</t>
  </si>
  <si>
    <t>PESOLE</t>
  </si>
  <si>
    <t xml:space="preserve">FEDERICA                      </t>
  </si>
  <si>
    <t>FEDERICA                      /PESOLE</t>
  </si>
  <si>
    <t>21/07/96</t>
  </si>
  <si>
    <t>PETRANCA</t>
  </si>
  <si>
    <t xml:space="preserve">CLAUDIO                       </t>
  </si>
  <si>
    <t>CLAUDIO                       /PETRANCA</t>
  </si>
  <si>
    <t>07/04/54</t>
  </si>
  <si>
    <t xml:space="preserve">VALENTINA                     </t>
  </si>
  <si>
    <t>VALENTINA                     /PETRANCA</t>
  </si>
  <si>
    <t>11/07/82</t>
  </si>
  <si>
    <t>PUPINO</t>
  </si>
  <si>
    <t xml:space="preserve">ANNABELLE                     </t>
  </si>
  <si>
    <t>ANNABELLE                     /PUPINO</t>
  </si>
  <si>
    <t>15/03/85</t>
  </si>
  <si>
    <t>RAGUSO</t>
  </si>
  <si>
    <t xml:space="preserve">RICCARDO                      </t>
  </si>
  <si>
    <t>RICCARDO                      /RAGUSO</t>
  </si>
  <si>
    <t>16/11/12</t>
  </si>
  <si>
    <t xml:space="preserve">ROBERTO                       </t>
  </si>
  <si>
    <t>ROBERTO                       /RAGUSO</t>
  </si>
  <si>
    <t>15/02/81</t>
  </si>
  <si>
    <t xml:space="preserve">ANDREA                        </t>
  </si>
  <si>
    <t>ANDREA                        /SANTORO</t>
  </si>
  <si>
    <t>21/06/11</t>
  </si>
  <si>
    <t>MATTIA                        /SANTORO</t>
  </si>
  <si>
    <t>18/11/17</t>
  </si>
  <si>
    <t>VINCENZO                      /SANTORO</t>
  </si>
  <si>
    <t>20/02/79</t>
  </si>
  <si>
    <t>SCARANO</t>
  </si>
  <si>
    <t>ANGELO                        /SCARANO</t>
  </si>
  <si>
    <t>29/01/65</t>
  </si>
  <si>
    <t>SURDO</t>
  </si>
  <si>
    <t>DOMENICO                      /SURDO</t>
  </si>
  <si>
    <t>29/09/19</t>
  </si>
  <si>
    <t>VITO                          /SURDO</t>
  </si>
  <si>
    <t>19/11/76</t>
  </si>
  <si>
    <t>TINELLI</t>
  </si>
  <si>
    <t xml:space="preserve">ANNA ELISABETTA               </t>
  </si>
  <si>
    <t>ANNA ELISABETTA               /TINELLI</t>
  </si>
  <si>
    <t>04/03/70</t>
  </si>
  <si>
    <t xml:space="preserve">DONATELLO                     </t>
  </si>
  <si>
    <t>DONATELLO                     /TINELLI</t>
  </si>
  <si>
    <t>17/11/97</t>
  </si>
  <si>
    <t>ZINGARO</t>
  </si>
  <si>
    <t>MADDALENA                     /ZINGARO</t>
  </si>
  <si>
    <t>02/06/81</t>
  </si>
  <si>
    <t>LATERZA</t>
  </si>
  <si>
    <t>PAOLA/LATERZA</t>
  </si>
  <si>
    <t>CIMMARRUSTI</t>
  </si>
  <si>
    <t>FRANCESCO/CIMMARRUSTI</t>
  </si>
  <si>
    <t>GABRIELE/CIMMARRUSTI</t>
  </si>
  <si>
    <t>D'ARCANGELO</t>
  </si>
  <si>
    <t>GIOVANNI/D'ARCANGELO</t>
  </si>
  <si>
    <t>SARAH</t>
  </si>
  <si>
    <t>SARAH/D'ARCANGELO</t>
  </si>
  <si>
    <t>FRANCESCO/D'ARCANGELO</t>
  </si>
  <si>
    <t>MINARDI</t>
  </si>
  <si>
    <t>MARTINA/MINARDI</t>
  </si>
  <si>
    <t>FICARELLA</t>
  </si>
  <si>
    <t>LUIGI/FICARELLA</t>
  </si>
  <si>
    <t>MARIA/FICARELLA</t>
  </si>
  <si>
    <t>AZZONE</t>
  </si>
  <si>
    <t>ANDREA/AZZONE</t>
  </si>
  <si>
    <t>PASTORE</t>
  </si>
  <si>
    <t>ADDOLORATA/PASTORE</t>
  </si>
  <si>
    <t xml:space="preserve">PEPE </t>
  </si>
  <si>
    <t xml:space="preserve">MARIO/PEPE </t>
  </si>
  <si>
    <t>SOSSI</t>
  </si>
  <si>
    <t>PAOLO/SOSSI</t>
  </si>
  <si>
    <t>VINCIGUERRA</t>
  </si>
  <si>
    <t>ROBERTO/VINCIGUERRA</t>
  </si>
  <si>
    <t>SILVIA NUNZIA</t>
  </si>
  <si>
    <t>SILVIA NUNZIA/PARADISO</t>
  </si>
  <si>
    <t>SABBA</t>
  </si>
  <si>
    <t>ALESSIA/SABBA</t>
  </si>
  <si>
    <t>ANTONIO/SABBA</t>
  </si>
  <si>
    <t>PERRONE</t>
  </si>
  <si>
    <t>MATTEO/PERRONE</t>
  </si>
  <si>
    <t>SPEDICATO</t>
  </si>
  <si>
    <t>FRANCESCO/SPEDICATO</t>
  </si>
  <si>
    <t>CARAFA</t>
  </si>
  <si>
    <t>GIULIANA/CARAFA</t>
  </si>
  <si>
    <t>MARIAPIA</t>
  </si>
  <si>
    <t>MARIAPIA/CARAFA</t>
  </si>
  <si>
    <t xml:space="preserve">NUCCI </t>
  </si>
  <si>
    <t xml:space="preserve">VALENTINA </t>
  </si>
  <si>
    <t xml:space="preserve">VALENTINA /NUCCI </t>
  </si>
  <si>
    <t xml:space="preserve">GIANNELLI </t>
  </si>
  <si>
    <t xml:space="preserve">GIUSY </t>
  </si>
  <si>
    <t xml:space="preserve">GIUSY /GIANNELLI </t>
  </si>
  <si>
    <t>LOCOSELLI</t>
  </si>
  <si>
    <t>FRANCO/LOCOSELLI</t>
  </si>
  <si>
    <t>FARA</t>
  </si>
  <si>
    <t>LAURA/FARA</t>
  </si>
  <si>
    <t>ZIZZO</t>
  </si>
  <si>
    <t>CARMELO</t>
  </si>
  <si>
    <t>CARMELO/ZIZZO</t>
  </si>
  <si>
    <t xml:space="preserve">DI BARI </t>
  </si>
  <si>
    <t xml:space="preserve">GIUSEPPE/DI BARI </t>
  </si>
  <si>
    <t>GLORIOSO</t>
  </si>
  <si>
    <t>MICHELE/GLORIOSO</t>
  </si>
  <si>
    <t>DI TURI</t>
  </si>
  <si>
    <t xml:space="preserve">MARIA </t>
  </si>
  <si>
    <t>MARIA /DI TURI</t>
  </si>
  <si>
    <t xml:space="preserve">GLORIOSO </t>
  </si>
  <si>
    <t>MARIACLARA</t>
  </si>
  <si>
    <t xml:space="preserve">MARIACLARA/GLORIOSO </t>
  </si>
  <si>
    <t xml:space="preserve">RICCARDO MARIA </t>
  </si>
  <si>
    <t>RICCARDO MARIA /GLORIOSO</t>
  </si>
  <si>
    <t>ANTONICELLI</t>
  </si>
  <si>
    <t>MARIA STELLA</t>
  </si>
  <si>
    <t>MARIA STELLA/ANTONICELLI</t>
  </si>
  <si>
    <t>PAOLA/CAMASSA</t>
  </si>
  <si>
    <t>CHANG</t>
  </si>
  <si>
    <t>YUNG HSUAN</t>
  </si>
  <si>
    <t>YUNG HSUAN/CHANG</t>
  </si>
  <si>
    <t>FORMISANO</t>
  </si>
  <si>
    <t>TOBIA</t>
  </si>
  <si>
    <t>TOBIA/FORMISANO</t>
  </si>
  <si>
    <t>GIADA/GEMMA</t>
  </si>
  <si>
    <t>LOSAPIO</t>
  </si>
  <si>
    <t>FRANCESCA/LOSAPIO</t>
  </si>
  <si>
    <t>MASTRAPASQUA</t>
  </si>
  <si>
    <t>FRANCESCO/MASTRAPASQUA</t>
  </si>
  <si>
    <t>PERDONO</t>
  </si>
  <si>
    <t>GIOVANNI/PERDONO</t>
  </si>
  <si>
    <t>RAFFO</t>
  </si>
  <si>
    <t>ANGELA NADIA</t>
  </si>
  <si>
    <t>ANGELA NADIA/RAFFO</t>
  </si>
  <si>
    <t>CARLO/RAFFO</t>
  </si>
  <si>
    <t>DAVIDE/RAFFO</t>
  </si>
  <si>
    <t>23/07/2016</t>
  </si>
  <si>
    <t>RUSSI</t>
  </si>
  <si>
    <t>GIADA/RUSSI</t>
  </si>
  <si>
    <t>ANTONIO/COPERTINO</t>
  </si>
  <si>
    <t>BELLO</t>
  </si>
  <si>
    <t>MARIA LUISA/BELLO</t>
  </si>
  <si>
    <t>ATTILIO/RUSSI</t>
  </si>
  <si>
    <t>GIANFRATE</t>
  </si>
  <si>
    <t>FRANCESCO/GIANFRATE</t>
  </si>
  <si>
    <t>ALTOBELLO</t>
  </si>
  <si>
    <t>ANGELA/ALTOBELLO</t>
  </si>
  <si>
    <t>GRANDOLFO</t>
  </si>
  <si>
    <t>ASIA/GRANDOLFO</t>
  </si>
  <si>
    <t>MICHELE/GRANDOLFO</t>
  </si>
  <si>
    <t>AARON</t>
  </si>
  <si>
    <t>AARON/GRANDOLFO</t>
  </si>
  <si>
    <t>GIULIANI</t>
  </si>
  <si>
    <t>ISABELLA</t>
  </si>
  <si>
    <t>ISABELLA/GIULIANI</t>
  </si>
  <si>
    <t>MICHELE/COLUCCI</t>
  </si>
  <si>
    <t>DANDRIA</t>
  </si>
  <si>
    <t>ROBERTA/DANDRIA</t>
  </si>
  <si>
    <t>FERRANTE</t>
  </si>
  <si>
    <t>GAIA/FERRANTE</t>
  </si>
  <si>
    <t>30/07/2016</t>
  </si>
  <si>
    <t>MICHELE/FERRANTE</t>
  </si>
  <si>
    <t>FRANCESCO/CLEMENTE</t>
  </si>
  <si>
    <t>DEFINO</t>
  </si>
  <si>
    <t>FRANCESCA/DEFINO</t>
  </si>
  <si>
    <t>TERRUSI</t>
  </si>
  <si>
    <t>MARIA/TERRUSI</t>
  </si>
  <si>
    <t>MEZZINA</t>
  </si>
  <si>
    <t>ROSSELLA</t>
  </si>
  <si>
    <t>ROSSELLA/MEZZINA</t>
  </si>
  <si>
    <t>PUCH</t>
  </si>
  <si>
    <t>EDUARDO/PUCH</t>
  </si>
  <si>
    <t>SOLARINO</t>
  </si>
  <si>
    <t>BIAGIO/SOLARINO</t>
  </si>
  <si>
    <t>GASBARRO</t>
  </si>
  <si>
    <t>ANNA RITA</t>
  </si>
  <si>
    <t>ANNA RITA/GASBARRO</t>
  </si>
  <si>
    <t>SOLARINO </t>
  </si>
  <si>
    <t>PIERVITTORIO</t>
  </si>
  <si>
    <t>PIERVITTORIO/SOLARINO </t>
  </si>
  <si>
    <t>VOLPE</t>
  </si>
  <si>
    <t>GIUSEPPE/VOLPE</t>
  </si>
  <si>
    <t>DANISI</t>
  </si>
  <si>
    <t>DONATA MARIA</t>
  </si>
  <si>
    <t>DONATA MARIA/DANISI</t>
  </si>
  <si>
    <t>PARTIPILO</t>
  </si>
  <si>
    <t>MICHELE/PARTIPILO</t>
  </si>
  <si>
    <t>DE MARIO</t>
  </si>
  <si>
    <t>ANGELA/DE MARIO</t>
  </si>
  <si>
    <t>DICASTRI</t>
  </si>
  <si>
    <t>DANILO</t>
  </si>
  <si>
    <t>DANILO/DICASTRI</t>
  </si>
  <si>
    <t>LEZZI</t>
  </si>
  <si>
    <t>REBECCA</t>
  </si>
  <si>
    <t>REBECCA/LEZZI</t>
  </si>
  <si>
    <t>ALONSOSANCHE</t>
  </si>
  <si>
    <t>RAMONYERAY</t>
  </si>
  <si>
    <t>RAMONYERAY/ALONSOSANCHE</t>
  </si>
  <si>
    <t>FRANCESCO/GRIECO</t>
  </si>
  <si>
    <t>SENISO</t>
  </si>
  <si>
    <t>ROBERT</t>
  </si>
  <si>
    <t>ROBERT/SENISO</t>
  </si>
  <si>
    <t>MARIA PINA</t>
  </si>
  <si>
    <t>MARIA PINA/SENISO</t>
  </si>
  <si>
    <t>CARBONARO</t>
  </si>
  <si>
    <t>ADDOLORATA/CARBONARO</t>
  </si>
  <si>
    <t>26/04/71</t>
  </si>
  <si>
    <t>CHIARADIA</t>
  </si>
  <si>
    <t>GIULIANA/CHIARADIA</t>
  </si>
  <si>
    <t>15/01/86</t>
  </si>
  <si>
    <t>FRANCESCO/FERRI</t>
  </si>
  <si>
    <t>11/10/64</t>
  </si>
  <si>
    <t>GALETTA</t>
  </si>
  <si>
    <t>PIETRO/GALETTA</t>
  </si>
  <si>
    <t>01/07/96</t>
  </si>
  <si>
    <t>IAIA</t>
  </si>
  <si>
    <t>ROBERTO/IAIA</t>
  </si>
  <si>
    <t>15/11/82</t>
  </si>
  <si>
    <t>NOEMI/LADISA</t>
  </si>
  <si>
    <t>25/07/05</t>
  </si>
  <si>
    <t>CARMEN/MAINO</t>
  </si>
  <si>
    <t>06/11/12</t>
  </si>
  <si>
    <t>FRANCESCO/MAINO</t>
  </si>
  <si>
    <t>02/01/82</t>
  </si>
  <si>
    <t>MANGIATORDI</t>
  </si>
  <si>
    <t>ANGELICA/MANGIATORDI</t>
  </si>
  <si>
    <t>22/07/11</t>
  </si>
  <si>
    <t>OSTUNI</t>
  </si>
  <si>
    <t>BARTOLOMEO</t>
  </si>
  <si>
    <t>BARTOLOMEO/OSTUNI</t>
  </si>
  <si>
    <t>04/05/94</t>
  </si>
  <si>
    <t>PADOLECCHIA</t>
  </si>
  <si>
    <t>FRANCESCA/PADOLECCHIA</t>
  </si>
  <si>
    <t>09/08/77</t>
  </si>
  <si>
    <t>QAFA</t>
  </si>
  <si>
    <t>ANGELA/QAFA</t>
  </si>
  <si>
    <t>26/04/03</t>
  </si>
  <si>
    <t>SANTOBUONO</t>
  </si>
  <si>
    <t>FRANCESCO/SANTOBUONO</t>
  </si>
  <si>
    <t>07/01/68</t>
  </si>
  <si>
    <t>SCIACOVELLI</t>
  </si>
  <si>
    <t>DONATA</t>
  </si>
  <si>
    <t>DONATA/SCIACOVELLI</t>
  </si>
  <si>
    <t>01/06/68</t>
  </si>
  <si>
    <t>SCARNERA</t>
  </si>
  <si>
    <t>ROCCO/SCARNERA</t>
  </si>
  <si>
    <t>PENZA</t>
  </si>
  <si>
    <t>LUCIA/PENZA</t>
  </si>
  <si>
    <t>ISABEL PIA</t>
  </si>
  <si>
    <t>ISABEL PIA/SCARNERA</t>
  </si>
  <si>
    <t>30/05/2014</t>
  </si>
  <si>
    <t>FRANCESCO PIO</t>
  </si>
  <si>
    <t>FRANCESCO PIO/SCARNERA</t>
  </si>
  <si>
    <t>31/05/2021</t>
  </si>
  <si>
    <t>SCORCA</t>
  </si>
  <si>
    <t>ANDREA/SCORCA</t>
  </si>
  <si>
    <t>ROSA/FESTA</t>
  </si>
  <si>
    <t>MARIA BRUNA</t>
  </si>
  <si>
    <t>MARIA BRUNA/SCORCA</t>
  </si>
  <si>
    <t>27/01/2021</t>
  </si>
  <si>
    <t>SCAGLIONE</t>
  </si>
  <si>
    <t>SABRINA/SCAGLIONE</t>
  </si>
  <si>
    <t>MASCIOPINTO</t>
  </si>
  <si>
    <t>PAOLO/MASCIOPINTO</t>
  </si>
  <si>
    <t>DE VITO</t>
  </si>
  <si>
    <t>PATRIZIA/DE VITO</t>
  </si>
  <si>
    <t>LUIGI/TINELLI</t>
  </si>
  <si>
    <t>MELISSA/TINELLI</t>
  </si>
  <si>
    <t>MIRIANA</t>
  </si>
  <si>
    <t>MIRIANA/TINELLI</t>
  </si>
  <si>
    <t>MARTENA</t>
  </si>
  <si>
    <t>EMANUELE/MARTENA</t>
  </si>
  <si>
    <t>CONGEDI</t>
  </si>
  <si>
    <t>SOLIDEA</t>
  </si>
  <si>
    <t>SOLIDEA/CONGEDI</t>
  </si>
  <si>
    <t>SANNINO</t>
  </si>
  <si>
    <t>GIUSEPPE/SANNINO</t>
  </si>
  <si>
    <t>ANDREOTTI/EMMA</t>
  </si>
  <si>
    <t>ARENA/NICOLAGIUSEPP. 25A</t>
  </si>
  <si>
    <t>ASSOLARI/DANIEL</t>
  </si>
  <si>
    <t>BACCHI/ ADRIANO</t>
  </si>
  <si>
    <t>BETTIOLO</t>
  </si>
  <si>
    <t>BETTIOLO/STEFANO</t>
  </si>
  <si>
    <t>BLOCK</t>
  </si>
  <si>
    <t>BONZANNI</t>
  </si>
  <si>
    <t>BONZANNI/MARCO</t>
  </si>
  <si>
    <t>CRISTESCU/SORINAMAR. 20D</t>
  </si>
  <si>
    <t>CRISTINI/GIACOMO</t>
  </si>
  <si>
    <t>DAL LAGO</t>
  </si>
  <si>
    <t>DALLAGOBLOCK</t>
  </si>
  <si>
    <t>Inf</t>
  </si>
  <si>
    <t>DALPIAZ/ ANDREA</t>
  </si>
  <si>
    <t>DESPINI/ FRANCESCA</t>
  </si>
  <si>
    <t>DIGREGORIO/CRISTOPH. 15E</t>
  </si>
  <si>
    <t>FARINAGALLIOTTO/ADE. 18E</t>
  </si>
  <si>
    <t>FARNETI/NINA</t>
  </si>
  <si>
    <t>FIORETTI/ IRENE</t>
  </si>
  <si>
    <t>FUSCO</t>
  </si>
  <si>
    <t>FUSCO/ALESSANDRO</t>
  </si>
  <si>
    <t>GALLIOTTO/BRANDO</t>
  </si>
  <si>
    <t>GERVASONI/LEONARDOI. 8F</t>
  </si>
  <si>
    <t>GIUPPONI/ LAURAMADDA.8E</t>
  </si>
  <si>
    <t>GOMEZPORRAS/CARLADA. 19F</t>
  </si>
  <si>
    <t>GRANDI</t>
  </si>
  <si>
    <t>GRANDI/MARTINA</t>
  </si>
  <si>
    <t>GUERRA</t>
  </si>
  <si>
    <t>RAPHAEL</t>
  </si>
  <si>
    <t>GUERRA/RAPHAEL</t>
  </si>
  <si>
    <t>INVERARDI/GIANFRANC. 19C</t>
  </si>
  <si>
    <t>KLUCKNER/TANJA</t>
  </si>
  <si>
    <t>LAYANAPAREDES/AUROR. 12D</t>
  </si>
  <si>
    <t>LEPRE/MARIAANGE LA</t>
  </si>
  <si>
    <t>MALAVASI/ EMMA</t>
  </si>
  <si>
    <t>MANFREDINI/FEDERICO 16C</t>
  </si>
  <si>
    <t>MANFREDINI/LORENZO</t>
  </si>
  <si>
    <t>MARONCELLI/SAMUEL</t>
  </si>
  <si>
    <t>MELOTTI/ ELEONORA</t>
  </si>
  <si>
    <t xml:space="preserve">MERONI/GIORGIA </t>
  </si>
  <si>
    <t>NORIS/ CORINNE</t>
  </si>
  <si>
    <t>PARIMBELLI/NICOLAGI. 23C</t>
  </si>
  <si>
    <t>PARIMBELLI/GIACOMO</t>
  </si>
  <si>
    <t>PARIMBELLI/VITTORIA 23F</t>
  </si>
  <si>
    <t>PASQUALETTO/ZEFFIRA 13B</t>
  </si>
  <si>
    <t>PERLETTI</t>
  </si>
  <si>
    <t>PERLETTI/SIMONA</t>
  </si>
  <si>
    <t>PERLIN</t>
  </si>
  <si>
    <t>MICHAEL</t>
  </si>
  <si>
    <t>PERLIN/MICHAEL</t>
  </si>
  <si>
    <t>MARLENEMAGDA</t>
  </si>
  <si>
    <t>PIGNATTI/ LORENZO</t>
  </si>
  <si>
    <t>PIGNATTI/ ANTONIO</t>
  </si>
  <si>
    <t>PIGNATTI/ LEONARDO</t>
  </si>
  <si>
    <t>PINEDACASTILLO/ ELIS.25F</t>
  </si>
  <si>
    <t>PIZZATO</t>
  </si>
  <si>
    <t>MORENO</t>
  </si>
  <si>
    <t>PIZZATO/MORENO</t>
  </si>
  <si>
    <t>POLIDORI</t>
  </si>
  <si>
    <t>LUCREZIA</t>
  </si>
  <si>
    <t>POLIDORI/LUCREZIA</t>
  </si>
  <si>
    <t>POZZI/TIARENICOLM</t>
  </si>
  <si>
    <t>POZZI/TEAROSE</t>
  </si>
  <si>
    <t>QUADRIO/ ANNA</t>
  </si>
  <si>
    <t>REGGIANI/ EDOARDOINF 6F</t>
  </si>
  <si>
    <t>REGGIANI/VITTORIA</t>
  </si>
  <si>
    <t>SACCHI/MARGHERITA</t>
  </si>
  <si>
    <t>SALMASO</t>
  </si>
  <si>
    <t>GLORIA</t>
  </si>
  <si>
    <t>SALMASO/ GLORIA</t>
  </si>
  <si>
    <t>SARTORI/BEATRICE</t>
  </si>
  <si>
    <t>STEVANATO</t>
  </si>
  <si>
    <t>STEVANATO/ISABELLA</t>
  </si>
  <si>
    <t>TODESCATO/SERENELLA 11E</t>
  </si>
  <si>
    <t>TOMALINO/DIEGO</t>
  </si>
  <si>
    <t>TOMASINI/ SARA</t>
  </si>
  <si>
    <t>TOMASINI/ LORENZO</t>
  </si>
  <si>
    <t>TROISIO/ CATERINA</t>
  </si>
  <si>
    <t>VIVIAN</t>
  </si>
  <si>
    <t>VIVIAN/STEFANIA</t>
  </si>
  <si>
    <t>TAKI EL DEEN</t>
  </si>
  <si>
    <t>ZANNINI/ FEDERICO</t>
  </si>
  <si>
    <t>ZANNINI/ FRANCESCA</t>
  </si>
  <si>
    <t>ZANOTTO/ SIMONA</t>
  </si>
  <si>
    <t>PARRI</t>
  </si>
  <si>
    <t xml:space="preserve">ADRIANA             </t>
  </si>
  <si>
    <t>ADRIANA/PARRI</t>
  </si>
  <si>
    <t>GABRIELLI</t>
  </si>
  <si>
    <t>AGATA</t>
  </si>
  <si>
    <t>AGATA/GABRIELLI</t>
  </si>
  <si>
    <t>BURANI</t>
  </si>
  <si>
    <t>ALBERTO/BURANI</t>
  </si>
  <si>
    <t>ZAMBERLAN</t>
  </si>
  <si>
    <t>ALBINO</t>
  </si>
  <si>
    <t>ALBINO/ZAMBERLAN</t>
  </si>
  <si>
    <t>DE NARDO</t>
  </si>
  <si>
    <t>ALDO/DENARDO</t>
  </si>
  <si>
    <t>TALIAN</t>
  </si>
  <si>
    <t>ALESSANDRA/TALIAN</t>
  </si>
  <si>
    <t>TESTA</t>
  </si>
  <si>
    <t xml:space="preserve">ALESSANDRA          </t>
  </si>
  <si>
    <t>ALESSANDRA/TESTA</t>
  </si>
  <si>
    <t>BASSI</t>
  </si>
  <si>
    <t>ALLEGRA</t>
  </si>
  <si>
    <t>ALLEGRA/BASSI</t>
  </si>
  <si>
    <t>BERTIPAGLIA</t>
  </si>
  <si>
    <t xml:space="preserve">AMBRA               </t>
  </si>
  <si>
    <t>AMBRA/BERTIPAGLIA</t>
  </si>
  <si>
    <t>MUSCHIO</t>
  </si>
  <si>
    <t xml:space="preserve">AMEDEO              </t>
  </si>
  <si>
    <t>AMEDEOCHD/MUSCHIO</t>
  </si>
  <si>
    <t>BRESOLIN</t>
  </si>
  <si>
    <t>ANDREA/BRESOLIN</t>
  </si>
  <si>
    <t>DEL CARRIA</t>
  </si>
  <si>
    <t>ANNA/DELCARRIA</t>
  </si>
  <si>
    <t>GRIDA</t>
  </si>
  <si>
    <t>ZULIANI</t>
  </si>
  <si>
    <t>ANTONELLA/ZULIANI</t>
  </si>
  <si>
    <t>AURORA/BARDI</t>
  </si>
  <si>
    <t>BEATRICECHD/BURANI</t>
  </si>
  <si>
    <t>PONGILUPPI</t>
  </si>
  <si>
    <t>CAMILLA/PONGILUPPI</t>
  </si>
  <si>
    <t>POLLINI</t>
  </si>
  <si>
    <t xml:space="preserve">CAROLINA            </t>
  </si>
  <si>
    <t>CAROLINA/POLLINI</t>
  </si>
  <si>
    <t>BARBELLA</t>
  </si>
  <si>
    <t>CATERINA/BARBELLA</t>
  </si>
  <si>
    <t>ALBRIZIO</t>
  </si>
  <si>
    <t>CHIARA/ALBRIZIO</t>
  </si>
  <si>
    <t>MATTEONI</t>
  </si>
  <si>
    <t>CHIARA/MATTEONI</t>
  </si>
  <si>
    <t>FRATTESI</t>
  </si>
  <si>
    <t>CRISTINA/FRATTESI</t>
  </si>
  <si>
    <t>MACIEJEWSKI</t>
  </si>
  <si>
    <t>DANIEL JAN</t>
  </si>
  <si>
    <t>DANIELA/MARIN</t>
  </si>
  <si>
    <t>MARIN</t>
  </si>
  <si>
    <t xml:space="preserve">DANIELA             </t>
  </si>
  <si>
    <t>DANIELJAN/MACIEJEWSKI</t>
  </si>
  <si>
    <t>DAVIDE/CASELLA</t>
  </si>
  <si>
    <t>CASELLA</t>
  </si>
  <si>
    <t>DAVIDE/SERGIO</t>
  </si>
  <si>
    <t>CANNAMELA</t>
  </si>
  <si>
    <t xml:space="preserve">DEBORAH             </t>
  </si>
  <si>
    <t>DEBORAH/CANNAMELA</t>
  </si>
  <si>
    <t>ARTUSO</t>
  </si>
  <si>
    <t xml:space="preserve">DENIS               </t>
  </si>
  <si>
    <t>DENIS/ARTUSO</t>
  </si>
  <si>
    <t>PEZZALI</t>
  </si>
  <si>
    <t>DIEGO/PEZZALI</t>
  </si>
  <si>
    <t>DILETTA/BASSI</t>
  </si>
  <si>
    <t>BINDI</t>
  </si>
  <si>
    <t xml:space="preserve">DUCCIO              </t>
  </si>
  <si>
    <t>DUCCIO/BINDI</t>
  </si>
  <si>
    <t>VERONA</t>
  </si>
  <si>
    <t>ELENA/VERONA</t>
  </si>
  <si>
    <t>PELLATI</t>
  </si>
  <si>
    <t>ELEONORA/PELLATI</t>
  </si>
  <si>
    <t>ULLO</t>
  </si>
  <si>
    <t>ELISA/ULLO</t>
  </si>
  <si>
    <t xml:space="preserve">ELISABETTA          </t>
  </si>
  <si>
    <t>ELISABETTA/BERNARDINI</t>
  </si>
  <si>
    <t>BRUGES</t>
  </si>
  <si>
    <t xml:space="preserve">EVELIN NORALVA      </t>
  </si>
  <si>
    <t>EVELINNORALVA/BRUGES</t>
  </si>
  <si>
    <t>BERMUCA</t>
  </si>
  <si>
    <t>FABIAN</t>
  </si>
  <si>
    <t>FABIAN/BERMUCA</t>
  </si>
  <si>
    <t>PIETRELLA</t>
  </si>
  <si>
    <t>FABIO/PIETRELLA</t>
  </si>
  <si>
    <t>VAIRANI</t>
  </si>
  <si>
    <t>FABIO/VAIRANI</t>
  </si>
  <si>
    <t>BIANCATO</t>
  </si>
  <si>
    <t>FEDERICO/BIANCATO</t>
  </si>
  <si>
    <t>LUCCHI</t>
  </si>
  <si>
    <t>FEDERICO/LUCCHI</t>
  </si>
  <si>
    <t>CITTADINI</t>
  </si>
  <si>
    <t>FRANCESCA/CITTADINI</t>
  </si>
  <si>
    <t>DAPRA</t>
  </si>
  <si>
    <t>FRANCESCA/DAPRA</t>
  </si>
  <si>
    <t>FELICETTA</t>
  </si>
  <si>
    <t>FRANCESCO/BONFANTI</t>
  </si>
  <si>
    <t>RAINERI</t>
  </si>
  <si>
    <t>FRANCESCO/BORGHINI</t>
  </si>
  <si>
    <t>BONFANTI</t>
  </si>
  <si>
    <t>FRANCESCO/FELICETTA</t>
  </si>
  <si>
    <t>BORGHINI</t>
  </si>
  <si>
    <t>FRANCESCO/MORSELLI</t>
  </si>
  <si>
    <t>MORSELLI</t>
  </si>
  <si>
    <t>FRANCESCO/RAINERI</t>
  </si>
  <si>
    <t>SCARPETTI</t>
  </si>
  <si>
    <t>FRANCESCO/SCARPETTI</t>
  </si>
  <si>
    <t>MIOZZO</t>
  </si>
  <si>
    <t>GAIA/MIOZZO</t>
  </si>
  <si>
    <t>MURU</t>
  </si>
  <si>
    <t xml:space="preserve">GENY                </t>
  </si>
  <si>
    <t>GENY/MURU</t>
  </si>
  <si>
    <t>MIONI</t>
  </si>
  <si>
    <t>GIADA/MIONI</t>
  </si>
  <si>
    <t xml:space="preserve">GIADA               </t>
  </si>
  <si>
    <t>GIADA/PERINI</t>
  </si>
  <si>
    <t>BETELLA</t>
  </si>
  <si>
    <t>GIANGIACOMO</t>
  </si>
  <si>
    <t>GIANGIACOMO/BETELLA</t>
  </si>
  <si>
    <t>DI CHIARO</t>
  </si>
  <si>
    <t>GIANLUCA/DICHIARO</t>
  </si>
  <si>
    <t>FUSARIMPERATORE</t>
  </si>
  <si>
    <t xml:space="preserve">GIANMARIA           </t>
  </si>
  <si>
    <t>GIANMARIA/FUSARIMPERATORE</t>
  </si>
  <si>
    <t xml:space="preserve">GILBERTO            </t>
  </si>
  <si>
    <t>GILBERTO/FUSARIMPERATORE</t>
  </si>
  <si>
    <t>NITTI</t>
  </si>
  <si>
    <t>GILBERTO MARIA</t>
  </si>
  <si>
    <t>GILBERTOMARIACHD/NITTI</t>
  </si>
  <si>
    <t>24/10/2019</t>
  </si>
  <si>
    <t>GINEVRACHD/BETELLA</t>
  </si>
  <si>
    <t>MARCHIO'</t>
  </si>
  <si>
    <t xml:space="preserve">GIODI               </t>
  </si>
  <si>
    <t>GIODI/MARCHIO</t>
  </si>
  <si>
    <t xml:space="preserve">GIOELE              </t>
  </si>
  <si>
    <t>GIOELECHD/BIANCATO</t>
  </si>
  <si>
    <t>GIORGIA/BERTIPAGLIA</t>
  </si>
  <si>
    <t>CASARI</t>
  </si>
  <si>
    <t>GIORGIO/CASARI</t>
  </si>
  <si>
    <t>CORRADIN</t>
  </si>
  <si>
    <t>GIOVANNI/CORRADIN</t>
  </si>
  <si>
    <t xml:space="preserve">GIULIO CARLO        </t>
  </si>
  <si>
    <t>GIULIOCARLOCHD/POZZI</t>
  </si>
  <si>
    <t>DEBASTIANI</t>
  </si>
  <si>
    <t>GRETA/NASATO</t>
  </si>
  <si>
    <t>30/06/2018</t>
  </si>
  <si>
    <t>NASATO</t>
  </si>
  <si>
    <t xml:space="preserve">GRETA               </t>
  </si>
  <si>
    <t>GRETACHD/DEBASTIANI</t>
  </si>
  <si>
    <t>STUFLESSER</t>
  </si>
  <si>
    <t>GUENTHER</t>
  </si>
  <si>
    <t>GUENTHER/STUFLESSER</t>
  </si>
  <si>
    <t>GUGLIELMO MARIA</t>
  </si>
  <si>
    <t>GUGLIELMOMARIA/NITTI</t>
  </si>
  <si>
    <t>ROCCHIETTA</t>
  </si>
  <si>
    <t>IACOPO/BASSI</t>
  </si>
  <si>
    <t>ISABELLA/ROCCHIETTA</t>
  </si>
  <si>
    <t>KARIN/BERTIPAGLIA</t>
  </si>
  <si>
    <t>CAVANDOLI</t>
  </si>
  <si>
    <t>LAURA/BARBATO</t>
  </si>
  <si>
    <t>LAURA/CAVANDOLI</t>
  </si>
  <si>
    <t>PILOTTI</t>
  </si>
  <si>
    <t>LAURA </t>
  </si>
  <si>
    <t>LAURA/PILOTTI</t>
  </si>
  <si>
    <t>LEONARDOCHD/BETELLA</t>
  </si>
  <si>
    <t>LEONARDOCHD/BIANCATO</t>
  </si>
  <si>
    <t>MAGINI</t>
  </si>
  <si>
    <t xml:space="preserve">LEONE               </t>
  </si>
  <si>
    <t>LEONECHD/MAGINI</t>
  </si>
  <si>
    <t>PADOVAN</t>
  </si>
  <si>
    <t xml:space="preserve">LISA                </t>
  </si>
  <si>
    <t>LISA/PADOVAN</t>
  </si>
  <si>
    <t>ESTRADACERNICHARO</t>
  </si>
  <si>
    <t>LISANDRA ISABEL</t>
  </si>
  <si>
    <t>LISANDRAISABEL/ESTRADACERNICHARO</t>
  </si>
  <si>
    <t>LUANA</t>
  </si>
  <si>
    <t>LUANA/DENARDO</t>
  </si>
  <si>
    <t>BRENTARO</t>
  </si>
  <si>
    <t>LUCA/BONFANTI</t>
  </si>
  <si>
    <t>SANDOMENICO</t>
  </si>
  <si>
    <t>LUCA/BRENTARO</t>
  </si>
  <si>
    <t>LUCA/GOTTARDO</t>
  </si>
  <si>
    <t>GOTTARDO</t>
  </si>
  <si>
    <t>LUCA/SANDOMENICO</t>
  </si>
  <si>
    <t>MARCO/BARBATO</t>
  </si>
  <si>
    <t>MARCO/POZZI</t>
  </si>
  <si>
    <t>MARGHERITA/COLOMBO</t>
  </si>
  <si>
    <t>VIAN</t>
  </si>
  <si>
    <t>MARGHERITA/VIAN</t>
  </si>
  <si>
    <t>DIAMANTINI</t>
  </si>
  <si>
    <t xml:space="preserve">MARIA CHIARA        </t>
  </si>
  <si>
    <t>MARIACHIARA/DIAMANTINI</t>
  </si>
  <si>
    <t>CALO</t>
  </si>
  <si>
    <t>MARIA ROSA</t>
  </si>
  <si>
    <t>MARIAROSA/CALO</t>
  </si>
  <si>
    <t>GARDELLIN</t>
  </si>
  <si>
    <t>MARINA/GARDELLIN</t>
  </si>
  <si>
    <t xml:space="preserve">MARTINO             </t>
  </si>
  <si>
    <t>MARTINO/MUSCHIO</t>
  </si>
  <si>
    <t>BOUHLI</t>
  </si>
  <si>
    <t>MARYAM</t>
  </si>
  <si>
    <t>MARYAM/BOUHLI</t>
  </si>
  <si>
    <t>MASSIMO/CORRADIN</t>
  </si>
  <si>
    <t xml:space="preserve">MATILDE             </t>
  </si>
  <si>
    <t>MATILDE/BINDI</t>
  </si>
  <si>
    <t>BERTANI</t>
  </si>
  <si>
    <t>MATTEO/BERTANI</t>
  </si>
  <si>
    <t>MATTEO/DEBASTIANI</t>
  </si>
  <si>
    <t>MATTEO/LICCHI</t>
  </si>
  <si>
    <t>MATTEO/MAGINI</t>
  </si>
  <si>
    <t>DAL FERRO</t>
  </si>
  <si>
    <t xml:space="preserve">MATTIA              </t>
  </si>
  <si>
    <t>MATTIA/DALFERRO</t>
  </si>
  <si>
    <t xml:space="preserve">MAURIZIO            </t>
  </si>
  <si>
    <t>MAURIZIO/BARBATO</t>
  </si>
  <si>
    <t>ASTNER</t>
  </si>
  <si>
    <t>MAXIMILIAN</t>
  </si>
  <si>
    <t>MAXIMILIAN/ASTNER</t>
  </si>
  <si>
    <t>MEDEA</t>
  </si>
  <si>
    <t>MEDEA/STUFLESSER</t>
  </si>
  <si>
    <t>18/12/2023</t>
  </si>
  <si>
    <t xml:space="preserve">MELISSA STELLA      </t>
  </si>
  <si>
    <t>MELISSASTELLA/BONFANTI</t>
  </si>
  <si>
    <t xml:space="preserve">MIA                 </t>
  </si>
  <si>
    <t>MIACHD/DALFERRO</t>
  </si>
  <si>
    <t>MICHAEL/CIMMINO</t>
  </si>
  <si>
    <t>MICHELE/FELICETTA</t>
  </si>
  <si>
    <t>BERTOCCO</t>
  </si>
  <si>
    <t xml:space="preserve">MIRIAM              </t>
  </si>
  <si>
    <t>MIRIAM/BERTOCCO</t>
  </si>
  <si>
    <t>BONETTI</t>
  </si>
  <si>
    <t>MONICA/BONETTI</t>
  </si>
  <si>
    <t>GIOZET</t>
  </si>
  <si>
    <t>MONICA/GIOZET</t>
  </si>
  <si>
    <t>ZORZI</t>
  </si>
  <si>
    <t>MONICA/ZORZI</t>
  </si>
  <si>
    <t>BAGNESI</t>
  </si>
  <si>
    <t xml:space="preserve">NATASCIA            </t>
  </si>
  <si>
    <t>NATASCIA/BAGNESI</t>
  </si>
  <si>
    <t>NICCOLO</t>
  </si>
  <si>
    <t>NICCOLO/COLOMBO</t>
  </si>
  <si>
    <t xml:space="preserve">NICOLA              </t>
  </si>
  <si>
    <t>NICOLA/BERTIPAGLIA</t>
  </si>
  <si>
    <t>TREMENDI</t>
  </si>
  <si>
    <t>NICOLA/TREMENDI</t>
  </si>
  <si>
    <t>MAROF</t>
  </si>
  <si>
    <t>OTMANE</t>
  </si>
  <si>
    <t>OTMANE/MAROF</t>
  </si>
  <si>
    <t>BROI</t>
  </si>
  <si>
    <t>PAOLO/BROI</t>
  </si>
  <si>
    <t>CANTAMESSA</t>
  </si>
  <si>
    <t>PAOLO/CANTAMESSA</t>
  </si>
  <si>
    <t>POPPI</t>
  </si>
  <si>
    <t>PAOLO/POPPI</t>
  </si>
  <si>
    <t>BORTOLU</t>
  </si>
  <si>
    <t xml:space="preserve">PATRIZIOGIANNI      </t>
  </si>
  <si>
    <t>PATRIZIOGIANNI/BORTOLU</t>
  </si>
  <si>
    <t>CAVALLARI</t>
  </si>
  <si>
    <t>PIER MASSIMO</t>
  </si>
  <si>
    <t>PIERMASSIMO/CAVALLARI</t>
  </si>
  <si>
    <t xml:space="preserve">PIETRO              </t>
  </si>
  <si>
    <t>PIETROCHD/BRESOLIN</t>
  </si>
  <si>
    <t>RICCARDOCHD/CANTAMESSA</t>
  </si>
  <si>
    <t xml:space="preserve">ROBERTA             </t>
  </si>
  <si>
    <t>ROBERTA/GUERRA</t>
  </si>
  <si>
    <t>PILLITU</t>
  </si>
  <si>
    <t>ROBERTO/PILLITU</t>
  </si>
  <si>
    <t xml:space="preserve">RODRIGO             </t>
  </si>
  <si>
    <t>RODRIGOCHD/SCARPETTI</t>
  </si>
  <si>
    <t xml:space="preserve">ROSELLA             </t>
  </si>
  <si>
    <t>ROSSELLA/FUSARIMPERATORE</t>
  </si>
  <si>
    <t>FAVA</t>
  </si>
  <si>
    <t xml:space="preserve">SELENE              </t>
  </si>
  <si>
    <t>SILVIA/BONETTI</t>
  </si>
  <si>
    <t>CARDILLI</t>
  </si>
  <si>
    <t>SIMONA/CARDILLI</t>
  </si>
  <si>
    <t>SIMONA/COLOMBO</t>
  </si>
  <si>
    <t>CASAGRANDE</t>
  </si>
  <si>
    <t>SIMONETTA/CASAGRANDE</t>
  </si>
  <si>
    <t>GASPARIN</t>
  </si>
  <si>
    <t>ALO</t>
  </si>
  <si>
    <t>STEFANIA/ALO</t>
  </si>
  <si>
    <t xml:space="preserve">SVEVA               </t>
  </si>
  <si>
    <t>SVEVACHD/SCARPETTI</t>
  </si>
  <si>
    <t>KASPER</t>
  </si>
  <si>
    <t>TATSIANA</t>
  </si>
  <si>
    <t>TATSIANA/KASPER</t>
  </si>
  <si>
    <t>BERNHART</t>
  </si>
  <si>
    <t>THOMAS</t>
  </si>
  <si>
    <t>THOMAS/BERNHART</t>
  </si>
  <si>
    <t>THOMAS/SERGIO</t>
  </si>
  <si>
    <t>TOMMASO/COLOMBO</t>
  </si>
  <si>
    <t>TOMMASO/LICCHI</t>
  </si>
  <si>
    <t>TOMMASOCHD/BETELLA</t>
  </si>
  <si>
    <t>TOMMASO GIUSEPPE</t>
  </si>
  <si>
    <t>TOMMASOGIUSEPPECHD/BERTANI</t>
  </si>
  <si>
    <t>23/03/2016</t>
  </si>
  <si>
    <t>VALENTINA/ORAZIO</t>
  </si>
  <si>
    <t>VALENTINA/PILLITU</t>
  </si>
  <si>
    <t>DALMORO</t>
  </si>
  <si>
    <t xml:space="preserve">VANESSA             </t>
  </si>
  <si>
    <t>VANESSA/DALMORO</t>
  </si>
  <si>
    <t>MENINI</t>
  </si>
  <si>
    <t xml:space="preserve">VANIA               </t>
  </si>
  <si>
    <t>VANIA/MENINI</t>
  </si>
  <si>
    <t>VERONICA/COLATO</t>
  </si>
  <si>
    <t>BELTRAME</t>
  </si>
  <si>
    <t>VITTORIACHD/BELTRAME</t>
  </si>
  <si>
    <t>VITTORIA MARIA</t>
  </si>
  <si>
    <t>VITTORIAMARIACHD/BERTANI</t>
  </si>
  <si>
    <t>VITTORIA ROSALBA</t>
  </si>
  <si>
    <t>VITTORIAROSALBACHD/CAVALLARI</t>
  </si>
  <si>
    <t>VITTORIO CAMILLO</t>
  </si>
  <si>
    <t>VITTORIOCAMILLO/NITTI</t>
  </si>
  <si>
    <t>SCHATZER</t>
  </si>
  <si>
    <t>WITTA</t>
  </si>
  <si>
    <t>WITTA/SCHATZER</t>
  </si>
  <si>
    <t>Avallone/Antonio Leonardo</t>
  </si>
  <si>
    <t>Avallone/Beatrice</t>
  </si>
  <si>
    <t>Avallone/Ludovica</t>
  </si>
  <si>
    <t>CAPASSO/CHIARA</t>
  </si>
  <si>
    <t>CAPASSO/FRANCESCA</t>
  </si>
  <si>
    <t>COLUCCI/FRANCESCA PIA</t>
  </si>
  <si>
    <t>COLUCCI/SABRINA</t>
  </si>
  <si>
    <t>D'ANGELO/DAVIDE SERGIO</t>
  </si>
  <si>
    <t>D'ANGELO/LUCIO</t>
  </si>
  <si>
    <t>Della/Corte Nicola</t>
  </si>
  <si>
    <t>Della/Corte Nina</t>
  </si>
  <si>
    <t>DI FILIPPO/PATRIZIA</t>
  </si>
  <si>
    <t>DI FRAIA/ANGELO</t>
  </si>
  <si>
    <t>DI FRAIA/MARIA</t>
  </si>
  <si>
    <t>DI FRAIA/SILVESTRO</t>
  </si>
  <si>
    <t>Di gennaro/Giusy</t>
  </si>
  <si>
    <t>Di marzo/Angelo</t>
  </si>
  <si>
    <t>Di marzo/Belgiro</t>
  </si>
  <si>
    <t>Di marzo/Christian</t>
  </si>
  <si>
    <t>Di marzo/Giovanni</t>
  </si>
  <si>
    <t>DI STASI/ANTONIO</t>
  </si>
  <si>
    <t>DI STASI/GAIA</t>
  </si>
  <si>
    <t>DI STASI/MANUEL</t>
  </si>
  <si>
    <t>DI STASI/VINCENZO</t>
  </si>
  <si>
    <t>D'ITRIO/ASSUNTA</t>
  </si>
  <si>
    <t>Faccetta/Antonio</t>
  </si>
  <si>
    <t>Ferrante/Angela</t>
  </si>
  <si>
    <t>Ferreri/Carmela</t>
  </si>
  <si>
    <t>Fiandra/Eleonora</t>
  </si>
  <si>
    <t>Fiandra/Luigi</t>
  </si>
  <si>
    <t>IANNUZZELLI/PASQUALE</t>
  </si>
  <si>
    <t>Lubrano/Maria</t>
  </si>
  <si>
    <t>maisto/ELISABETTA</t>
  </si>
  <si>
    <t>MAISTO/emilio</t>
  </si>
  <si>
    <t>MAISTO/GENNARO MARIA</t>
  </si>
  <si>
    <t>Marfella/Giuseppe</t>
  </si>
  <si>
    <t>MARTINO/silvana</t>
  </si>
  <si>
    <t>Miele/Francesco</t>
  </si>
  <si>
    <t>Pagano/Valentina</t>
  </si>
  <si>
    <t>Pasquali/Viviana</t>
  </si>
  <si>
    <t>RUSSO/ISABEL</t>
  </si>
  <si>
    <t>SAGLIANO/ida</t>
  </si>
  <si>
    <t>SANTORELLI/LEONARDO</t>
  </si>
  <si>
    <t>Spinosa/Adele</t>
  </si>
  <si>
    <t>turco/GAIA</t>
  </si>
  <si>
    <t>TURCO/giuseppe</t>
  </si>
  <si>
    <t>Vallefuoco/Anna</t>
  </si>
  <si>
    <t>Volpe/Andrea</t>
  </si>
  <si>
    <t>Volpe/Delia</t>
  </si>
  <si>
    <t>Volpe/Ethan Angelo</t>
  </si>
  <si>
    <t>Lippiello /Domenico</t>
  </si>
  <si>
    <t>D'avanzo /Felicia</t>
  </si>
  <si>
    <t xml:space="preserve">Di Marino /Vittorio </t>
  </si>
  <si>
    <t xml:space="preserve">Di Marino /Livia </t>
  </si>
  <si>
    <t>Chianese /Arianna</t>
  </si>
  <si>
    <t xml:space="preserve">Di Marino /Michele </t>
  </si>
  <si>
    <t xml:space="preserve">Imperato /pasquale </t>
  </si>
  <si>
    <t xml:space="preserve">Imperato /Gabriele </t>
  </si>
  <si>
    <t xml:space="preserve">Imperato/Luigi </t>
  </si>
  <si>
    <t xml:space="preserve">Romano /Elena </t>
  </si>
  <si>
    <t xml:space="preserve">Sabella /Sofia </t>
  </si>
  <si>
    <t xml:space="preserve">Imperato /Carla </t>
  </si>
  <si>
    <t xml:space="preserve">Sabella /Marco </t>
  </si>
  <si>
    <t xml:space="preserve">Imperato/Rosalia </t>
  </si>
  <si>
    <t xml:space="preserve">Romano/Carlo </t>
  </si>
  <si>
    <t xml:space="preserve">Camardella /Ezra Shannon Ajille </t>
  </si>
  <si>
    <t xml:space="preserve">Sabella /Rosa </t>
  </si>
  <si>
    <t xml:space="preserve">Imperato /Pasquale </t>
  </si>
  <si>
    <t xml:space="preserve">Beneduce /Nunzia </t>
  </si>
  <si>
    <t>MERCALDO/ALESSANDRA</t>
  </si>
  <si>
    <t>RACIOPPOLI/FRANCESCA</t>
  </si>
  <si>
    <t>ANDRETTI/ANTONIETTA</t>
  </si>
  <si>
    <t>MENNONE/GIOVANNI</t>
  </si>
  <si>
    <t>MINOPOLI DI FUSCO/TERESA</t>
  </si>
  <si>
    <t>COLASANTO/ADDOLORATA</t>
  </si>
  <si>
    <t>LEONE/AURORA</t>
  </si>
  <si>
    <t>CARPENTIERI/EMANUEL</t>
  </si>
  <si>
    <t>CARPENTIERI/BEATRICE</t>
  </si>
  <si>
    <t>DE LUCA/DANIELA</t>
  </si>
  <si>
    <t>CASALE</t>
  </si>
  <si>
    <t>CASALE/ALDO</t>
  </si>
  <si>
    <t>MARIO FRANCESCO</t>
  </si>
  <si>
    <t>CASALE/MARIO FRANCESCO</t>
  </si>
  <si>
    <t>CASALE/LUIGI</t>
  </si>
  <si>
    <t>CIOFFI</t>
  </si>
  <si>
    <t>MARIA GRAZIA</t>
  </si>
  <si>
    <t>CIOFFI/MARIA GRAZIA</t>
  </si>
  <si>
    <t>CERVINO</t>
  </si>
  <si>
    <t>CERVINO/LUANA</t>
  </si>
  <si>
    <t>DE SIMONE/DARIO</t>
  </si>
  <si>
    <t>MARANGI</t>
  </si>
  <si>
    <t>MARANGI/FABIANA</t>
  </si>
  <si>
    <t>CARUCCI/ANGELO</t>
  </si>
  <si>
    <t xml:space="preserve">Miti Viaggi </t>
  </si>
  <si>
    <t>IANNACCONE/OLIVIERO ALICE</t>
  </si>
  <si>
    <t>BRIGLIADORO/MARIA TERESA</t>
  </si>
  <si>
    <t>PISACRETA/PELLEGRINO</t>
  </si>
  <si>
    <t>CIRENZA/MARIA FRANCESCA</t>
  </si>
  <si>
    <t>CIRENZA/CHRISTIAN</t>
  </si>
  <si>
    <t>DI MARINO/NICOLA</t>
  </si>
  <si>
    <t>DI MARINO/GAETANO</t>
  </si>
  <si>
    <t>DI MARINO/GIOVANNA</t>
  </si>
  <si>
    <t>DI MARINO/GABRIELA</t>
  </si>
  <si>
    <t>CANNAVACCIUOLO/MARCO</t>
  </si>
  <si>
    <t>CANNAVACCIUOLO/LAURA</t>
  </si>
  <si>
    <t>ALFANO/ANTONIO</t>
  </si>
  <si>
    <t>ALFANO/MATILDE</t>
  </si>
  <si>
    <t>CANNAVACCIUOLO/MARIANNA</t>
  </si>
  <si>
    <t>RESCIGNO/GIADA</t>
  </si>
  <si>
    <t>RESCIGNO/EMMA</t>
  </si>
  <si>
    <t>SOLITO/EDOARDO</t>
  </si>
  <si>
    <t>SOLITO/CHIARA</t>
  </si>
  <si>
    <t xml:space="preserve">SOPHIA ANTONIETTA </t>
  </si>
  <si>
    <t xml:space="preserve">BUANNE /SOPHIA ANTONIETTA </t>
  </si>
  <si>
    <t xml:space="preserve">Magno/Elisabetta </t>
  </si>
  <si>
    <t>Ginestra</t>
  </si>
  <si>
    <t>Benedetta</t>
  </si>
  <si>
    <t>Ginestra/Benedetta</t>
  </si>
  <si>
    <t>DE MARTINO/ATTILIO</t>
  </si>
  <si>
    <t>PISCITELLI/ANNA</t>
  </si>
  <si>
    <t>RULLO</t>
  </si>
  <si>
    <t>RULLO/LUIGI</t>
  </si>
  <si>
    <t>MAGLIONE</t>
  </si>
  <si>
    <t>MAGLIONE/ANTONIETTA</t>
  </si>
  <si>
    <t xml:space="preserve">ABATE                         </t>
  </si>
  <si>
    <t>ABATE/ERIKA</t>
  </si>
  <si>
    <t xml:space="preserve">AGOSTINI                      </t>
  </si>
  <si>
    <t>AGOSTINI/VALERIA</t>
  </si>
  <si>
    <t xml:space="preserve">ANDERLONI                     </t>
  </si>
  <si>
    <t>ANDERLONI/CARLOTTA</t>
  </si>
  <si>
    <t>ASCONE</t>
  </si>
  <si>
    <t>ASCONE/LUCA</t>
  </si>
  <si>
    <t>AUGUSTI/DEBORASTEFA.4C</t>
  </si>
  <si>
    <t>AZZONI</t>
  </si>
  <si>
    <t>AZZONI/FRANCA</t>
  </si>
  <si>
    <t xml:space="preserve">BACCARO                       </t>
  </si>
  <si>
    <t>BACCARO/CARMELAEMAN.11C</t>
  </si>
  <si>
    <t>BACCARO/MARIASTEFAN.11D</t>
  </si>
  <si>
    <t xml:space="preserve">BACCI                         </t>
  </si>
  <si>
    <t xml:space="preserve">ALESSANDRO MARCO    </t>
  </si>
  <si>
    <t>BACCI/ALESSANDROMAR.28C</t>
  </si>
  <si>
    <t>BACCI/GINEVRALAVINI.28D</t>
  </si>
  <si>
    <t xml:space="preserve">BALLABIO                      </t>
  </si>
  <si>
    <t>BALLABIO/DAVIDE</t>
  </si>
  <si>
    <t>BALLABIO/LEONARDO</t>
  </si>
  <si>
    <t xml:space="preserve">BANFI                         </t>
  </si>
  <si>
    <t>BANFI/CLAUDIA</t>
  </si>
  <si>
    <t>BANFI/LORENZO</t>
  </si>
  <si>
    <t>BANFI/MATTEO</t>
  </si>
  <si>
    <t xml:space="preserve">BARDUCO                       </t>
  </si>
  <si>
    <t>BARDUCO/STEFANIA</t>
  </si>
  <si>
    <t>First row seat 1A</t>
  </si>
  <si>
    <t>BENEGIAMO</t>
  </si>
  <si>
    <t>BENEGIAMO/GRAZIA</t>
  </si>
  <si>
    <t xml:space="preserve">BLASI                         </t>
  </si>
  <si>
    <t>BLASI/BARBARA</t>
  </si>
  <si>
    <t>BONACCORSI</t>
  </si>
  <si>
    <t>BONACCORSI/ANGELA</t>
  </si>
  <si>
    <t xml:space="preserve">BONIC                         </t>
  </si>
  <si>
    <t>BONIC/CRISTINA</t>
  </si>
  <si>
    <t>BONIC/EMILY</t>
  </si>
  <si>
    <t>BONIC/MARIN</t>
  </si>
  <si>
    <t>BONIC/SEBASTIAN</t>
  </si>
  <si>
    <t xml:space="preserve">BREGOLI                       </t>
  </si>
  <si>
    <t>BREGOLI/MONICA</t>
  </si>
  <si>
    <t>BREGOLI/PATRIZIA</t>
  </si>
  <si>
    <t xml:space="preserve">BUBBA                         </t>
  </si>
  <si>
    <t>BUBBA/AGOSTINO</t>
  </si>
  <si>
    <t>BUBBA/MICHAEL</t>
  </si>
  <si>
    <t xml:space="preserve">BULGARELLI                    </t>
  </si>
  <si>
    <t>BULGARELLI/LORENAMA.12E</t>
  </si>
  <si>
    <t xml:space="preserve">BUTTIGLIERI                   </t>
  </si>
  <si>
    <t>BUTTIGLIERI/BIANCA</t>
  </si>
  <si>
    <t>BUTTIGLIERI/FEDERIC.29A</t>
  </si>
  <si>
    <t>BUTTIGLIERI/LUIGI</t>
  </si>
  <si>
    <t>CAIATI</t>
  </si>
  <si>
    <t>CAIATI/DEBORAHVINCE.32C</t>
  </si>
  <si>
    <t>CAMPORELLI</t>
  </si>
  <si>
    <t>SEAN</t>
  </si>
  <si>
    <t>CAMPORELLI/SEAN</t>
  </si>
  <si>
    <t xml:space="preserve">CAPPELLINI                    </t>
  </si>
  <si>
    <t>CAPPELLINI/CHIARA</t>
  </si>
  <si>
    <t xml:space="preserve">CARBONE                       </t>
  </si>
  <si>
    <t>CARBONE/MARIACARMEL.4F</t>
  </si>
  <si>
    <t>CARVALHO</t>
  </si>
  <si>
    <t>PATRICIA</t>
  </si>
  <si>
    <t>CARVALHO/PATRICIA</t>
  </si>
  <si>
    <t xml:space="preserve">CIULLO                        </t>
  </si>
  <si>
    <t>CIULLO/ENEAFRANCESC.9F</t>
  </si>
  <si>
    <t>CIULLO/FRANCESCOINF</t>
  </si>
  <si>
    <t>CIULLO/RICCARDOMARI.9E</t>
  </si>
  <si>
    <t xml:space="preserve">CORALLO                       </t>
  </si>
  <si>
    <t>CORALLO/BEATRICE</t>
  </si>
  <si>
    <t>CORALLO/EMILIANO</t>
  </si>
  <si>
    <t xml:space="preserve">COSI                          </t>
  </si>
  <si>
    <t>COSI/AGNESE</t>
  </si>
  <si>
    <t>CRIVARO</t>
  </si>
  <si>
    <t xml:space="preserve">DI SCIASCIO                   </t>
  </si>
  <si>
    <t>DISCIASCIO/CATERINA</t>
  </si>
  <si>
    <t>DISTASO</t>
  </si>
  <si>
    <t>GIACINTO</t>
  </si>
  <si>
    <t>DISTASO/GIACINTO</t>
  </si>
  <si>
    <t xml:space="preserve">DONADEO                       </t>
  </si>
  <si>
    <t>DONADEO/CATERINABRU.31F</t>
  </si>
  <si>
    <t>DONADEO/EDOARDO</t>
  </si>
  <si>
    <t xml:space="preserve">DOSSI                         </t>
  </si>
  <si>
    <t xml:space="preserve">MARIA ANNA          </t>
  </si>
  <si>
    <t>DOSSI/MARIAANNA</t>
  </si>
  <si>
    <t>DUTEIL</t>
  </si>
  <si>
    <t>FLORENCE</t>
  </si>
  <si>
    <t>DUTEIL/FLORENCE</t>
  </si>
  <si>
    <t>FERRARI/LAURA</t>
  </si>
  <si>
    <t xml:space="preserve">FERRARIO                      </t>
  </si>
  <si>
    <t>FERRARIO/FABIO</t>
  </si>
  <si>
    <t>FESTA/DELIAAPARECID.12C</t>
  </si>
  <si>
    <t>FESTA/MARIOTARCISO</t>
  </si>
  <si>
    <t xml:space="preserve">FIGINI                        </t>
  </si>
  <si>
    <t>FIGINI/YURI</t>
  </si>
  <si>
    <t xml:space="preserve">FIGINI DI SCIASCIO            </t>
  </si>
  <si>
    <t>FIGINIDISCIASCIO/VI.7A</t>
  </si>
  <si>
    <t xml:space="preserve">FIORAVANTI                    </t>
  </si>
  <si>
    <t>FIORAVANTI/MARTA</t>
  </si>
  <si>
    <t>FONTANA</t>
  </si>
  <si>
    <t>FONTANA/ALICE</t>
  </si>
  <si>
    <t>FONTANA/NICOLA</t>
  </si>
  <si>
    <t xml:space="preserve">FONTANA </t>
  </si>
  <si>
    <t>FONTANA/LEONARDO</t>
  </si>
  <si>
    <t>FORTE</t>
  </si>
  <si>
    <t>FORTE/SERENA</t>
  </si>
  <si>
    <t>FRESI</t>
  </si>
  <si>
    <t>FRESI/PIERA</t>
  </si>
  <si>
    <t xml:space="preserve">GALANTINI                     </t>
  </si>
  <si>
    <t>GALANTINI/ANNAMARIA</t>
  </si>
  <si>
    <t>GALANTINI/EMMAMARIA</t>
  </si>
  <si>
    <t>GALANTINI/MARCO</t>
  </si>
  <si>
    <t>GALANTINI/MARTAMARI.24D</t>
  </si>
  <si>
    <t>GALANTINI/MATTEOMAR.24E</t>
  </si>
  <si>
    <t xml:space="preserve">GALIMBERTI                    </t>
  </si>
  <si>
    <t>GALIMBERTI/SIMONA</t>
  </si>
  <si>
    <t xml:space="preserve">GALLI                         </t>
  </si>
  <si>
    <t>GALLI/MADDALENA</t>
  </si>
  <si>
    <t>GARDELIN</t>
  </si>
  <si>
    <t>GARDELIN/LUCA</t>
  </si>
  <si>
    <t>14/08/2016</t>
  </si>
  <si>
    <t>MIA</t>
  </si>
  <si>
    <t>GARDELIN/MIA</t>
  </si>
  <si>
    <t>21/06/2013</t>
  </si>
  <si>
    <t>PIERANTONIO</t>
  </si>
  <si>
    <t>GARDELIN/PIERANTONI.3F</t>
  </si>
  <si>
    <t xml:space="preserve">GARDINAZZI                    </t>
  </si>
  <si>
    <t>GARDINAZZI/CAROLA</t>
  </si>
  <si>
    <t xml:space="preserve">GAZZOLI                       </t>
  </si>
  <si>
    <t>GAZZOLI/ANDREA</t>
  </si>
  <si>
    <t>GAZZOLI/MARGHERITA</t>
  </si>
  <si>
    <t xml:space="preserve">GENTILE                       </t>
  </si>
  <si>
    <t>GENTILE/STEFANO</t>
  </si>
  <si>
    <t>GHIGLIONI</t>
  </si>
  <si>
    <t>GHIGLIONI/GIULIA</t>
  </si>
  <si>
    <t>GHIGLIONI/PAOLO</t>
  </si>
  <si>
    <t xml:space="preserve">GIGLIO                        </t>
  </si>
  <si>
    <t>GIGLIO/PAOLA</t>
  </si>
  <si>
    <t xml:space="preserve">GIUDICE                       </t>
  </si>
  <si>
    <t>GIUDICE/VALENTINA</t>
  </si>
  <si>
    <t xml:space="preserve">GOZZI                         </t>
  </si>
  <si>
    <t>GOZZI/ALESSANDRO</t>
  </si>
  <si>
    <t>GOZZI/GIORGIA</t>
  </si>
  <si>
    <t>GOZZI/SIMONE</t>
  </si>
  <si>
    <t xml:space="preserve">GRASSI                        </t>
  </si>
  <si>
    <t>GRASSI/GAIA</t>
  </si>
  <si>
    <t xml:space="preserve">GUASTO                        </t>
  </si>
  <si>
    <t>GUASTO/VALENTINA</t>
  </si>
  <si>
    <t>GUZZETTI/CHIARA</t>
  </si>
  <si>
    <t>GUZZO/FRANCESCOSAVE.4A</t>
  </si>
  <si>
    <t>IARIA/SERENA</t>
  </si>
  <si>
    <t>JORDENS/ELENA</t>
  </si>
  <si>
    <t>LABBATE</t>
  </si>
  <si>
    <t>LABBATE/MATTIA</t>
  </si>
  <si>
    <t>LAURYNOVICH/NATALLI.6B</t>
  </si>
  <si>
    <t>LAURYNOVICH/VIKTORY.6A</t>
  </si>
  <si>
    <t>LEZZI/BENEDETTA</t>
  </si>
  <si>
    <t>LEZZI/GIUSEPPEANGEL.11B</t>
  </si>
  <si>
    <t>LOMBARDO/MARCO</t>
  </si>
  <si>
    <t>LUBRANOLOBIANCO/FRA.1C</t>
  </si>
  <si>
    <t>LUBRANOLOBIANCO/MAR.6C</t>
  </si>
  <si>
    <t>LUCIANINI/ROCCO</t>
  </si>
  <si>
    <t>First row seat 1B</t>
  </si>
  <si>
    <t>MARCHESI/ALBERTO</t>
  </si>
  <si>
    <t>MARCHESI/ALICE</t>
  </si>
  <si>
    <t>MARCHESI/FILIPPO</t>
  </si>
  <si>
    <t>MARCHESI/LETIZIA</t>
  </si>
  <si>
    <t>MAZZA</t>
  </si>
  <si>
    <t>VANESSA</t>
  </si>
  <si>
    <t>MAZZA/VANESSA</t>
  </si>
  <si>
    <t>MAZZA/VIRGINIA</t>
  </si>
  <si>
    <t>MAZZA/FRANCESCO</t>
  </si>
  <si>
    <t>MAZZA/CHRISTIAN</t>
  </si>
  <si>
    <t>MAZZA/ISABEL</t>
  </si>
  <si>
    <t>MEZZAPESA/VALERIA</t>
  </si>
  <si>
    <t>MINEN/MARIALUISA</t>
  </si>
  <si>
    <t>MINISTRINI/LIALAMAR.18D</t>
  </si>
  <si>
    <t>MINOPOLI/MONICA</t>
  </si>
  <si>
    <t>MONOPOLI/ISABELLA</t>
  </si>
  <si>
    <t>MONOPOLI/MAUROFRANC.10D</t>
  </si>
  <si>
    <t>MORESCO</t>
  </si>
  <si>
    <t>MORESCO/MARTINA</t>
  </si>
  <si>
    <t>NICOLAS</t>
  </si>
  <si>
    <t>MARINE</t>
  </si>
  <si>
    <t>NICOLAS/MARINE</t>
  </si>
  <si>
    <t>NIGRO/ANDREA</t>
  </si>
  <si>
    <t>NIGRO/CAMILLA</t>
  </si>
  <si>
    <t>NIGRO/DANIELE</t>
  </si>
  <si>
    <t>NITAIS/GIANNANDREAM.27A</t>
  </si>
  <si>
    <t>NITAIS/MARCO</t>
  </si>
  <si>
    <t>NITAIS/VALENTINA</t>
  </si>
  <si>
    <t>NOVEMBRE/CELESTE</t>
  </si>
  <si>
    <t>PEDOTA/FILIPPO</t>
  </si>
  <si>
    <t>PEDOTA/LUIGI</t>
  </si>
  <si>
    <t>PETRUZZI</t>
  </si>
  <si>
    <t>PETRUZZI/FRANCESCO</t>
  </si>
  <si>
    <t>ORIANA</t>
  </si>
  <si>
    <t>PETRUZZI/ORIANA</t>
  </si>
  <si>
    <t>PEZZINI/MARTINA</t>
  </si>
  <si>
    <t>PEZZINI/ROBERTO</t>
  </si>
  <si>
    <t>PIANA/EMILI</t>
  </si>
  <si>
    <t>PIANA/EVELIN</t>
  </si>
  <si>
    <t>PIANA/PIERO</t>
  </si>
  <si>
    <t>PIZZA/FRANCESCO</t>
  </si>
  <si>
    <t>PIZZA/CRISTELINF</t>
  </si>
  <si>
    <t>PREITE/AGNESEANGELA</t>
  </si>
  <si>
    <t>QUAREGNA</t>
  </si>
  <si>
    <t>QUAREGNA/LEONARDO</t>
  </si>
  <si>
    <t>QUAREGNA/MARTA</t>
  </si>
  <si>
    <t>QUAREGNA/SIMONE</t>
  </si>
  <si>
    <t>RATTI/PAOLA</t>
  </si>
  <si>
    <t>REDAELLI/CHRISTIAN</t>
  </si>
  <si>
    <t>REDAELLI/FRANCESCO</t>
  </si>
  <si>
    <t>RIBAUDO/TOMMASALETI.10F</t>
  </si>
  <si>
    <t>RICOTTA/ALESSANDRO</t>
  </si>
  <si>
    <t>RICOTTA/MARGHERITA</t>
  </si>
  <si>
    <t>RICOTTA/SALVATORE</t>
  </si>
  <si>
    <t>ROSSI/ENRICO</t>
  </si>
  <si>
    <t>ROVELLI/PAOLO</t>
  </si>
  <si>
    <t>ROVELLI/SARA</t>
  </si>
  <si>
    <t>RUBINI/TIZIANA</t>
  </si>
  <si>
    <t>SALTI/LORENZO</t>
  </si>
  <si>
    <t>SALTI/SOFIA</t>
  </si>
  <si>
    <t>SCALIA/NATASCIAFRAN.13F</t>
  </si>
  <si>
    <t>SCIOTTO</t>
  </si>
  <si>
    <t>SHARON</t>
  </si>
  <si>
    <t>SCIOTTO/SHARON</t>
  </si>
  <si>
    <t>SCOTTI</t>
  </si>
  <si>
    <t>SCOTTI/ALICE</t>
  </si>
  <si>
    <t>SEGHIERI/SARA</t>
  </si>
  <si>
    <t>SILVA</t>
  </si>
  <si>
    <t>NUNO</t>
  </si>
  <si>
    <t>SILVA/NUNO</t>
  </si>
  <si>
    <t>STAMA/GRAZIELLA</t>
  </si>
  <si>
    <t>STIRPARO</t>
  </si>
  <si>
    <t>STORNI/GIULIA</t>
  </si>
  <si>
    <t>STRANO/ANGELA</t>
  </si>
  <si>
    <t>THEVOZ</t>
  </si>
  <si>
    <t>NADINE</t>
  </si>
  <si>
    <t>THEVOZ/NADINE</t>
  </si>
  <si>
    <t>TROVATIFERRARESI/CR.31B</t>
  </si>
  <si>
    <t>TURCONI/GIORGIA</t>
  </si>
  <si>
    <t>TURCONI/MARCO</t>
  </si>
  <si>
    <t>TURCONI/SOFIA</t>
  </si>
  <si>
    <t>TUROTTI/ALAN</t>
  </si>
  <si>
    <t>TUROTTI/CLAUDIO</t>
  </si>
  <si>
    <t>TUROTTI/ISLA</t>
  </si>
  <si>
    <t xml:space="preserve">LUCIUS              </t>
  </si>
  <si>
    <t>TUROTTI/LUCIUS</t>
  </si>
  <si>
    <t>VILLA/SARA</t>
  </si>
  <si>
    <t>ZAFFANI/MARCO</t>
  </si>
  <si>
    <t>ZAFFANI/MARTINA</t>
  </si>
  <si>
    <t>ZAFFANI/TOMMASO</t>
  </si>
  <si>
    <t xml:space="preserve">ACCOMANDO                     </t>
  </si>
  <si>
    <t xml:space="preserve">VALERIA TOMMASA     </t>
  </si>
  <si>
    <t xml:space="preserve">ACCOMANDO                     /VALERIA TOMMASA     </t>
  </si>
  <si>
    <t xml:space="preserve">ALFANO                        </t>
  </si>
  <si>
    <t xml:space="preserve">ALFANO                        /BEATRICE            </t>
  </si>
  <si>
    <t xml:space="preserve">CARLINO             </t>
  </si>
  <si>
    <t xml:space="preserve">ALFANO                        /CARLINO             </t>
  </si>
  <si>
    <t xml:space="preserve">ALFANO                        /MARTINA             </t>
  </si>
  <si>
    <t xml:space="preserve">ANNALORO                      </t>
  </si>
  <si>
    <t xml:space="preserve">VINCENZA            </t>
  </si>
  <si>
    <t xml:space="preserve">ANNALORO                      /VINCENZA            </t>
  </si>
  <si>
    <t xml:space="preserve">BABANDI                       </t>
  </si>
  <si>
    <t xml:space="preserve">BABANDI                       /ROBERTA             </t>
  </si>
  <si>
    <t xml:space="preserve">BARBIERI                      </t>
  </si>
  <si>
    <t xml:space="preserve">BARBIERI                      /GIOELE              </t>
  </si>
  <si>
    <t xml:space="preserve">BARBIERI                      /LORENZO             </t>
  </si>
  <si>
    <t xml:space="preserve">BARLOCCO                      </t>
  </si>
  <si>
    <t xml:space="preserve">LUDOVICO            </t>
  </si>
  <si>
    <t xml:space="preserve">BARLOCCO                      /LUDOVICO            </t>
  </si>
  <si>
    <t>BARONI/ELENA</t>
  </si>
  <si>
    <t xml:space="preserve">BARZIZZA                      </t>
  </si>
  <si>
    <t xml:space="preserve">LOREDANA            </t>
  </si>
  <si>
    <t xml:space="preserve">BARZIZZA                      /LOREDANA            </t>
  </si>
  <si>
    <t>BATTAGLIA/GRETA</t>
  </si>
  <si>
    <t xml:space="preserve">BELLINI                       </t>
  </si>
  <si>
    <t xml:space="preserve">BELLINI                       /ALESSANDRA          </t>
  </si>
  <si>
    <t>BENNARDO</t>
  </si>
  <si>
    <t>BENNARDO/GIUSEPPINA</t>
  </si>
  <si>
    <t xml:space="preserve">BERTOLA                       </t>
  </si>
  <si>
    <t xml:space="preserve">BERTOLA                       /CLAUDIO             </t>
  </si>
  <si>
    <t xml:space="preserve">BIANCHI                       </t>
  </si>
  <si>
    <t xml:space="preserve">MAURO               </t>
  </si>
  <si>
    <t xml:space="preserve">BIANCHI                       /MAURO               </t>
  </si>
  <si>
    <t xml:space="preserve">BILONI                        </t>
  </si>
  <si>
    <t xml:space="preserve">BILONI                        /LAURA               </t>
  </si>
  <si>
    <t>BIONDA</t>
  </si>
  <si>
    <t>BIONDA/MASSIMO</t>
  </si>
  <si>
    <t xml:space="preserve">BOCCA                         </t>
  </si>
  <si>
    <t xml:space="preserve">FIORELLA            </t>
  </si>
  <si>
    <t xml:space="preserve">BOCCA                         /FIORELLA            </t>
  </si>
  <si>
    <t xml:space="preserve">BRASIER                       </t>
  </si>
  <si>
    <t xml:space="preserve">BRASIER                       /MATTIA              </t>
  </si>
  <si>
    <t xml:space="preserve">BRAVI                         </t>
  </si>
  <si>
    <t xml:space="preserve">CARLO               </t>
  </si>
  <si>
    <t xml:space="preserve">BRAVI                         /CARLO               </t>
  </si>
  <si>
    <t xml:space="preserve">BRAVI                         /ELENA               </t>
  </si>
  <si>
    <t xml:space="preserve">BRAVI                         /FABIO               </t>
  </si>
  <si>
    <t xml:space="preserve">BRENNA                        </t>
  </si>
  <si>
    <t xml:space="preserve">EVA VALENTINA       </t>
  </si>
  <si>
    <t xml:space="preserve">BRENNA                        /EVA VALENTINA       </t>
  </si>
  <si>
    <t xml:space="preserve">BRUNINI                       </t>
  </si>
  <si>
    <t xml:space="preserve">BRUNINI                       /BARBARA             </t>
  </si>
  <si>
    <t xml:space="preserve">BUTTI                         </t>
  </si>
  <si>
    <t xml:space="preserve">BUTTI                         /STEFANIA            </t>
  </si>
  <si>
    <t xml:space="preserve">CABRERA GARCIA                </t>
  </si>
  <si>
    <t xml:space="preserve">GERTRUDIS           </t>
  </si>
  <si>
    <t xml:space="preserve">CABRERA GARCIA                /GERTRUDIS           </t>
  </si>
  <si>
    <t xml:space="preserve">CALIA                         </t>
  </si>
  <si>
    <t xml:space="preserve">CALIA                         /DAVIDE              </t>
  </si>
  <si>
    <t xml:space="preserve">ISIDE               </t>
  </si>
  <si>
    <t xml:space="preserve">CALIA                         /ISIDE               </t>
  </si>
  <si>
    <t xml:space="preserve">CAMPANALE                     </t>
  </si>
  <si>
    <t xml:space="preserve">AYNALEM             </t>
  </si>
  <si>
    <t xml:space="preserve">CAMPANALE                     /AYNALEM             </t>
  </si>
  <si>
    <t xml:space="preserve">GAETANO             </t>
  </si>
  <si>
    <t xml:space="preserve">CAMPANALE                     /GAETANO             </t>
  </si>
  <si>
    <t xml:space="preserve">CASALI                        </t>
  </si>
  <si>
    <t xml:space="preserve">CASALI                        /MARIA LUISA         </t>
  </si>
  <si>
    <t xml:space="preserve">CASATI                        </t>
  </si>
  <si>
    <t xml:space="preserve">GIUSEPPE            </t>
  </si>
  <si>
    <t xml:space="preserve">CASATI                        /GIUSEPPE            </t>
  </si>
  <si>
    <t xml:space="preserve">CATENARO                      </t>
  </si>
  <si>
    <t xml:space="preserve">MARIA ROSARIA       </t>
  </si>
  <si>
    <t xml:space="preserve">CATENARO                      /MARIA ROSARIA       </t>
  </si>
  <si>
    <t>CERBONE</t>
  </si>
  <si>
    <t>CERBONE/MIRKO</t>
  </si>
  <si>
    <t>CICI</t>
  </si>
  <si>
    <t>CICI/GIUSEPPE</t>
  </si>
  <si>
    <t xml:space="preserve">CILIA                         </t>
  </si>
  <si>
    <t xml:space="preserve">KATIA MARY          </t>
  </si>
  <si>
    <t xml:space="preserve">CILIA                         /KATIA MARY          </t>
  </si>
  <si>
    <t xml:space="preserve">CIUCCI                        </t>
  </si>
  <si>
    <t xml:space="preserve">CIUCCI                        /MARTINA             </t>
  </si>
  <si>
    <t>CIURLO</t>
  </si>
  <si>
    <t>CIURLO/MARIA</t>
  </si>
  <si>
    <t xml:space="preserve">CODOVILLA                     </t>
  </si>
  <si>
    <t xml:space="preserve">CODOVILLA                     /PAOLA               </t>
  </si>
  <si>
    <t xml:space="preserve">COLA                          </t>
  </si>
  <si>
    <t xml:space="preserve">COLA                          /ALICE               </t>
  </si>
  <si>
    <t>COLACCHIO</t>
  </si>
  <si>
    <t>COLACCHIO/CARMINE</t>
  </si>
  <si>
    <t>DIEGO MICK</t>
  </si>
  <si>
    <t>COLACCHIO/DIEGO MICK</t>
  </si>
  <si>
    <t>COLNAGHI</t>
  </si>
  <si>
    <t>CLAUDIO</t>
  </si>
  <si>
    <t>COLNAGHI/CLAUDIO</t>
  </si>
  <si>
    <t xml:space="preserve">COLUCCIA                      </t>
  </si>
  <si>
    <t xml:space="preserve">FLORA               </t>
  </si>
  <si>
    <t xml:space="preserve">COLUCCIA                      /FLORA               </t>
  </si>
  <si>
    <t xml:space="preserve">COLZANI                       </t>
  </si>
  <si>
    <t xml:space="preserve">AMELIE              </t>
  </si>
  <si>
    <t xml:space="preserve">COLZANI                       /AMELIE              </t>
  </si>
  <si>
    <t xml:space="preserve">ANITA               </t>
  </si>
  <si>
    <t xml:space="preserve">COLZANI                       /ANITA               </t>
  </si>
  <si>
    <t xml:space="preserve">COMBETTO                      </t>
  </si>
  <si>
    <t xml:space="preserve">COMBETTO                      /MARCO               </t>
  </si>
  <si>
    <t>CONCA</t>
  </si>
  <si>
    <t>DIEGO MARCO</t>
  </si>
  <si>
    <t>CONCA/DIEGO MARCO</t>
  </si>
  <si>
    <t xml:space="preserve">CORSI                         </t>
  </si>
  <si>
    <t xml:space="preserve">CORSI                         /SABRINA             </t>
  </si>
  <si>
    <t xml:space="preserve">CREANGA                       </t>
  </si>
  <si>
    <t xml:space="preserve">DENISA NICOLE       </t>
  </si>
  <si>
    <t xml:space="preserve">CREANGA                       /DENISA NICOLE       </t>
  </si>
  <si>
    <t xml:space="preserve">TINCUTA TATIANA     </t>
  </si>
  <si>
    <t xml:space="preserve">CREANGA                       /TINCUTA TATIANA     </t>
  </si>
  <si>
    <t xml:space="preserve">CUPOLILLO                     </t>
  </si>
  <si>
    <t xml:space="preserve">CUPOLILLO                     /MARTINA             </t>
  </si>
  <si>
    <t xml:space="preserve">DE SOLE                       </t>
  </si>
  <si>
    <t xml:space="preserve">DE SOLE                       /ALESSANDRO          </t>
  </si>
  <si>
    <t xml:space="preserve">DI GARBO                      </t>
  </si>
  <si>
    <t xml:space="preserve">ANDREA ALBERTO      </t>
  </si>
  <si>
    <t xml:space="preserve">DI GARBO                      /ANDREA ALBERTO      </t>
  </si>
  <si>
    <t xml:space="preserve">DI GARBO                      /ANNA                </t>
  </si>
  <si>
    <t xml:space="preserve">DI GARBO                      /FRANCESCA           </t>
  </si>
  <si>
    <t>DINI CIACCI</t>
  </si>
  <si>
    <t>DINI CIACCI/STEFANO</t>
  </si>
  <si>
    <t>DOLLANI</t>
  </si>
  <si>
    <t>ADELINA</t>
  </si>
  <si>
    <t>DOLLANI/ADELINA</t>
  </si>
  <si>
    <t xml:space="preserve">DONZELLO                      </t>
  </si>
  <si>
    <t>MASSIMILIANO DOMENIC</t>
  </si>
  <si>
    <t>DONZELLO                      /MASSIMILIANO DOMENIC</t>
  </si>
  <si>
    <t xml:space="preserve">EVASI                         </t>
  </si>
  <si>
    <t xml:space="preserve">EVASI                         /GIACOMO             </t>
  </si>
  <si>
    <t xml:space="preserve">EVASI                         /MATTEO              </t>
  </si>
  <si>
    <t xml:space="preserve">FANELLI                       </t>
  </si>
  <si>
    <t xml:space="preserve">FABIOLA             </t>
  </si>
  <si>
    <t xml:space="preserve">FANELLI                       /FABIOLA             </t>
  </si>
  <si>
    <t>FESTA/ROSSELLA</t>
  </si>
  <si>
    <t xml:space="preserve">FIDANZIA                      </t>
  </si>
  <si>
    <t xml:space="preserve">FIDANZIA                      /MIA                 </t>
  </si>
  <si>
    <t xml:space="preserve">FILIPPINI                     </t>
  </si>
  <si>
    <t xml:space="preserve">FILIPPINI                     /CATERINA            </t>
  </si>
  <si>
    <t>FORESI</t>
  </si>
  <si>
    <t>FORESI/ROBERTA</t>
  </si>
  <si>
    <t xml:space="preserve">FRANCESCHINI                  </t>
  </si>
  <si>
    <t xml:space="preserve">FRANCESCHINI                  /FEDERICO            </t>
  </si>
  <si>
    <t xml:space="preserve">ROBERTO MANLIO      </t>
  </si>
  <si>
    <t xml:space="preserve">FRANCESCHINI                  /ROBERTO MANLIO      </t>
  </si>
  <si>
    <t>GALASSI</t>
  </si>
  <si>
    <t>GALASSI/LAURA</t>
  </si>
  <si>
    <t xml:space="preserve">GALLIANI                      </t>
  </si>
  <si>
    <t xml:space="preserve">REBECCA             </t>
  </si>
  <si>
    <t xml:space="preserve">GALLIANI                      /REBECCA             </t>
  </si>
  <si>
    <t xml:space="preserve">GEMIGNANI                     </t>
  </si>
  <si>
    <t xml:space="preserve">GEMIGNANI                     /MARCO               </t>
  </si>
  <si>
    <t>GHERLENDA</t>
  </si>
  <si>
    <t>LUCIANA</t>
  </si>
  <si>
    <t>GHERLENDA/LUCIANA</t>
  </si>
  <si>
    <t xml:space="preserve">GIUDICI                       </t>
  </si>
  <si>
    <t xml:space="preserve">GIUDICI                       /ANDREA              </t>
  </si>
  <si>
    <t xml:space="preserve">BRANDO              </t>
  </si>
  <si>
    <t xml:space="preserve">GIUDICI                       /BRANDO              </t>
  </si>
  <si>
    <t xml:space="preserve">OLIMPIA             </t>
  </si>
  <si>
    <t xml:space="preserve">GIUDICI                       /OLIMPIA             </t>
  </si>
  <si>
    <t>KAPNILOVA</t>
  </si>
  <si>
    <t>TATIANA IVANOVA</t>
  </si>
  <si>
    <t>KAPNILOVA/TATIANA IVANOVA</t>
  </si>
  <si>
    <t>KHARABADZE</t>
  </si>
  <si>
    <t>TAMTA</t>
  </si>
  <si>
    <t>KHARABADZE/TAMTA</t>
  </si>
  <si>
    <t>KOROL</t>
  </si>
  <si>
    <t>MARIYA</t>
  </si>
  <si>
    <t>KOROL/MARIYA</t>
  </si>
  <si>
    <t>KOROVINA</t>
  </si>
  <si>
    <t>Zhanna</t>
  </si>
  <si>
    <t>KOROVINA/Zhanna</t>
  </si>
  <si>
    <t xml:space="preserve">LA GRECA                      </t>
  </si>
  <si>
    <t xml:space="preserve">CATIA               </t>
  </si>
  <si>
    <t xml:space="preserve">LA GRECA                      /CATIA               </t>
  </si>
  <si>
    <t xml:space="preserve">LAURENDI                      </t>
  </si>
  <si>
    <t xml:space="preserve">VINCENZINO          </t>
  </si>
  <si>
    <t xml:space="preserve">LAURENDI                      /VINCENZINO          </t>
  </si>
  <si>
    <t xml:space="preserve">LAVECCHIA                     </t>
  </si>
  <si>
    <t xml:space="preserve">LAVECCHIA                     /EMANUELE            </t>
  </si>
  <si>
    <t>LEONELLI</t>
  </si>
  <si>
    <t>ALBERTO EGIDIO</t>
  </si>
  <si>
    <t>LEONELLI/ALBERTO EGIDIO</t>
  </si>
  <si>
    <t xml:space="preserve">LISANTI                       </t>
  </si>
  <si>
    <t xml:space="preserve">LISANTI                       /CLAUDIO             </t>
  </si>
  <si>
    <t xml:space="preserve">LIVRIERI                      </t>
  </si>
  <si>
    <t xml:space="preserve">LIVRIERI                      /DANIELE             </t>
  </si>
  <si>
    <t xml:space="preserve">VALERIO             </t>
  </si>
  <si>
    <t xml:space="preserve">LIVRIERI                      /VALERIO             </t>
  </si>
  <si>
    <t>LOI</t>
  </si>
  <si>
    <t>LOI/GIOVANNI</t>
  </si>
  <si>
    <t xml:space="preserve">LUCCHINI                      </t>
  </si>
  <si>
    <t xml:space="preserve">LUCCHINI                      /FABIO               </t>
  </si>
  <si>
    <t xml:space="preserve">MAGNA                         </t>
  </si>
  <si>
    <t xml:space="preserve">MAGNA                         /CRISTINA            </t>
  </si>
  <si>
    <t>MAGONI</t>
  </si>
  <si>
    <t>ANNUNZIO</t>
  </si>
  <si>
    <t>MAGONI/ANNUNZIO</t>
  </si>
  <si>
    <t xml:space="preserve">MAGURANO                      </t>
  </si>
  <si>
    <t xml:space="preserve">MAGURANO                      /MARTINA             </t>
  </si>
  <si>
    <t xml:space="preserve">MAIRATE                       </t>
  </si>
  <si>
    <t xml:space="preserve">MAIRATE                       /MARCO               </t>
  </si>
  <si>
    <t>MANGIAMELI</t>
  </si>
  <si>
    <t>MANGIAMELI/GRETA</t>
  </si>
  <si>
    <t>MANIGLIA</t>
  </si>
  <si>
    <t>MANIGLIA/VICTORIA</t>
  </si>
  <si>
    <t>MARCONI/GIULIA</t>
  </si>
  <si>
    <t>MARCONI/MAURIZIO</t>
  </si>
  <si>
    <t>MARCONI/FRANCO</t>
  </si>
  <si>
    <t>MARTELLA</t>
  </si>
  <si>
    <t>NADIR</t>
  </si>
  <si>
    <t>MARTELLA/NADIR</t>
  </si>
  <si>
    <t>MARTINELLI/MANUELA</t>
  </si>
  <si>
    <t>MARTINO/MARIO</t>
  </si>
  <si>
    <t xml:space="preserve">MARTINO                       </t>
  </si>
  <si>
    <t>GIROGIO</t>
  </si>
  <si>
    <t>MARTINO                       /GIROGIO</t>
  </si>
  <si>
    <t>MARTINO                       /BIANCA</t>
  </si>
  <si>
    <t xml:space="preserve">MARTINO                       /LUCA                </t>
  </si>
  <si>
    <t xml:space="preserve">MASSALONGO                    </t>
  </si>
  <si>
    <t xml:space="preserve">ANGELO              </t>
  </si>
  <si>
    <t xml:space="preserve">MASSALONGO                    /ANGELO              </t>
  </si>
  <si>
    <t xml:space="preserve">ETTORE              </t>
  </si>
  <si>
    <t xml:space="preserve">MASSALONGO                    /ETTORE              </t>
  </si>
  <si>
    <t xml:space="preserve">GABRIELE            </t>
  </si>
  <si>
    <t xml:space="preserve">MASSALONGO                    /GABRIELE            </t>
  </si>
  <si>
    <t xml:space="preserve">MASTRETTA                     </t>
  </si>
  <si>
    <t xml:space="preserve">MASTRETTA                     /PAOLA               </t>
  </si>
  <si>
    <t>MASTRILLI</t>
  </si>
  <si>
    <t>MASTRILLI/SOFIA</t>
  </si>
  <si>
    <t>21/06/2019</t>
  </si>
  <si>
    <t>MASTRILLI/TOMMASO</t>
  </si>
  <si>
    <t xml:space="preserve">MATERA                        </t>
  </si>
  <si>
    <t xml:space="preserve">MATERA                        /MICHELA             </t>
  </si>
  <si>
    <t xml:space="preserve">MATERESE                      </t>
  </si>
  <si>
    <t xml:space="preserve">ENRICA              </t>
  </si>
  <si>
    <t xml:space="preserve">MATERESE                      /ENRICA              </t>
  </si>
  <si>
    <t xml:space="preserve">MATTIOLI                      </t>
  </si>
  <si>
    <t xml:space="preserve">MATTIOLI                      /FEDERICA            </t>
  </si>
  <si>
    <t xml:space="preserve">MAZZONE                       </t>
  </si>
  <si>
    <t xml:space="preserve">MAZZONE                       /VALENTINA           </t>
  </si>
  <si>
    <t xml:space="preserve">MONTICELLI                    </t>
  </si>
  <si>
    <t xml:space="preserve">ANGELICA            </t>
  </si>
  <si>
    <t xml:space="preserve">MONTICELLI                    /ANGELICA            </t>
  </si>
  <si>
    <t xml:space="preserve">MONTICELLI                    /MADDALENA           </t>
  </si>
  <si>
    <t xml:space="preserve">MONTICELLI                    /STEFANO             </t>
  </si>
  <si>
    <t>MONZA</t>
  </si>
  <si>
    <t>MONZA/ELISABETTA</t>
  </si>
  <si>
    <t xml:space="preserve">MORELLI                       </t>
  </si>
  <si>
    <t xml:space="preserve">MORELLI                       /ELENA               </t>
  </si>
  <si>
    <t>MORMILE</t>
  </si>
  <si>
    <t>MORMILE/FELICE</t>
  </si>
  <si>
    <t>MORMILE/ALESSANDRA</t>
  </si>
  <si>
    <t xml:space="preserve">MOSCHINI                      </t>
  </si>
  <si>
    <t xml:space="preserve">MOSCHINI                      /ANDREA              </t>
  </si>
  <si>
    <t>MOSCONI</t>
  </si>
  <si>
    <t>MOSCONI/DANIELA</t>
  </si>
  <si>
    <t>NADA</t>
  </si>
  <si>
    <t>NADA/DANIELA</t>
  </si>
  <si>
    <t xml:space="preserve">NEGRI                         </t>
  </si>
  <si>
    <t xml:space="preserve">MICAELA             </t>
  </si>
  <si>
    <t xml:space="preserve">NEGRI                         /MICAELA             </t>
  </si>
  <si>
    <t>OSTAN</t>
  </si>
  <si>
    <t>Daniel</t>
  </si>
  <si>
    <t>OSTAN/Daniel</t>
  </si>
  <si>
    <t>PARENTI</t>
  </si>
  <si>
    <t>PARENTI/MATTIA</t>
  </si>
  <si>
    <t>PARENTI/MASSIMO</t>
  </si>
  <si>
    <t xml:space="preserve">PASCALE                       </t>
  </si>
  <si>
    <t xml:space="preserve">PASCALE                       /ISABELLA            </t>
  </si>
  <si>
    <t>PEDRETTI</t>
  </si>
  <si>
    <t>PEDRETTI/CHIARA</t>
  </si>
  <si>
    <t xml:space="preserve">PEDRONI                       </t>
  </si>
  <si>
    <t xml:space="preserve">PEDRONI                       /ANDREA              </t>
  </si>
  <si>
    <t xml:space="preserve">PEDRONI                       /CHRISTIAN           </t>
  </si>
  <si>
    <t xml:space="preserve">PEDRONI                       /MATTIA              </t>
  </si>
  <si>
    <t>Pelucchi</t>
  </si>
  <si>
    <t>Paola</t>
  </si>
  <si>
    <t>Pelucchi/Paola</t>
  </si>
  <si>
    <t xml:space="preserve">PETULLA                       </t>
  </si>
  <si>
    <t xml:space="preserve">GIORGIO             </t>
  </si>
  <si>
    <t xml:space="preserve">PETULLA                       /GIORGIO             </t>
  </si>
  <si>
    <t xml:space="preserve">PETULLA                       /MATILDE             </t>
  </si>
  <si>
    <t xml:space="preserve">PIGNATARO                     </t>
  </si>
  <si>
    <t xml:space="preserve">GIOVANNA            </t>
  </si>
  <si>
    <t xml:space="preserve">PIGNATARO                     /GIOVANNA            </t>
  </si>
  <si>
    <t>PINZUTI</t>
  </si>
  <si>
    <t>ANNIKA</t>
  </si>
  <si>
    <t>PINZUTI/ANNIKA</t>
  </si>
  <si>
    <t xml:space="preserve">PIRODDI                       </t>
  </si>
  <si>
    <t xml:space="preserve">NICOLE              </t>
  </si>
  <si>
    <t xml:space="preserve">PIRODDI                       /NICOLE              </t>
  </si>
  <si>
    <t xml:space="preserve">PIRODDI                       /RICCARDO            </t>
  </si>
  <si>
    <t xml:space="preserve">SYRIA               </t>
  </si>
  <si>
    <t xml:space="preserve">PIRODDI                       /SYRIA               </t>
  </si>
  <si>
    <t>POLESE</t>
  </si>
  <si>
    <t>POLESE/VALENTINO</t>
  </si>
  <si>
    <t>POTENZA/GIOVANNI</t>
  </si>
  <si>
    <t>EMILY</t>
  </si>
  <si>
    <t>POTENZA/EMILY</t>
  </si>
  <si>
    <t>POZZI/ANNALISA</t>
  </si>
  <si>
    <t>PRETO</t>
  </si>
  <si>
    <t>PRETO/ELEONORA</t>
  </si>
  <si>
    <t>PREVOSTI</t>
  </si>
  <si>
    <t>PREVOSTI/MATTIA</t>
  </si>
  <si>
    <t xml:space="preserve">QUADRI                        </t>
  </si>
  <si>
    <t xml:space="preserve">MARIA STELLA        </t>
  </si>
  <si>
    <t xml:space="preserve">QUADRI                        /MARIA STELLA        </t>
  </si>
  <si>
    <t xml:space="preserve">QUARENGHI                     </t>
  </si>
  <si>
    <t xml:space="preserve">QUARENGHI                     /CLAUDIO             </t>
  </si>
  <si>
    <t xml:space="preserve">QUARENGHI                     /DAVIDE              </t>
  </si>
  <si>
    <t xml:space="preserve">RATTI                         /ADRIANA             </t>
  </si>
  <si>
    <t>RICCI/MASSIMILIANO</t>
  </si>
  <si>
    <t xml:space="preserve">RIPA                          </t>
  </si>
  <si>
    <t xml:space="preserve">EMANUELA            </t>
  </si>
  <si>
    <t xml:space="preserve">RIPA                          /EMANUELA            </t>
  </si>
  <si>
    <t xml:space="preserve">ROMEI                         </t>
  </si>
  <si>
    <t xml:space="preserve">ROMEI                         /MONICA              </t>
  </si>
  <si>
    <t xml:space="preserve">CRISTIAN            </t>
  </si>
  <si>
    <t xml:space="preserve">SACCHI                        /CRISTIAN            </t>
  </si>
  <si>
    <t xml:space="preserve">SACCOTELLI                    </t>
  </si>
  <si>
    <t xml:space="preserve">SACCOTELLI                    /ANGELA              </t>
  </si>
  <si>
    <t xml:space="preserve">SANTINON                      </t>
  </si>
  <si>
    <t xml:space="preserve">LUCIANO             </t>
  </si>
  <si>
    <t xml:space="preserve">SANTINON                      /LUCIANO             </t>
  </si>
  <si>
    <t xml:space="preserve">SCARDAMAGLIA                  </t>
  </si>
  <si>
    <t xml:space="preserve">BERNARDA            </t>
  </si>
  <si>
    <t xml:space="preserve">SCARDAMAGLIA                  /BERNARDA            </t>
  </si>
  <si>
    <t>SCOLARO</t>
  </si>
  <si>
    <t>SCOLARO/MARCO</t>
  </si>
  <si>
    <t>SCOLARO/ADRIANO</t>
  </si>
  <si>
    <t xml:space="preserve">SEBASTIO                      </t>
  </si>
  <si>
    <t xml:space="preserve">SEBASTIO                      /SOFIA               </t>
  </si>
  <si>
    <t xml:space="preserve">SERAFINI                      </t>
  </si>
  <si>
    <t xml:space="preserve">SERGIO              </t>
  </si>
  <si>
    <t xml:space="preserve">SERAFINI                      /SERGIO              </t>
  </si>
  <si>
    <t xml:space="preserve">SEREGNI                       </t>
  </si>
  <si>
    <t xml:space="preserve">SEREGNI                       /ENRICO              </t>
  </si>
  <si>
    <t xml:space="preserve">SEREGNI                       /GABRIELE            </t>
  </si>
  <si>
    <t xml:space="preserve">SEREGNI                       /PAOLO               </t>
  </si>
  <si>
    <t xml:space="preserve">SESANA                        </t>
  </si>
  <si>
    <t xml:space="preserve">LUANA               </t>
  </si>
  <si>
    <t xml:space="preserve">SESANA                        /LUANA               </t>
  </si>
  <si>
    <t>TE</t>
  </si>
  <si>
    <t>TE/VALERIA</t>
  </si>
  <si>
    <t xml:space="preserve">TIRABOSCHI                    </t>
  </si>
  <si>
    <t xml:space="preserve">LILIANA             </t>
  </si>
  <si>
    <t xml:space="preserve">TIRABOSCHI                    /LILIANA             </t>
  </si>
  <si>
    <t xml:space="preserve">TORRESAN                      </t>
  </si>
  <si>
    <t xml:space="preserve">TORRESAN                      /FRANCESCO           </t>
  </si>
  <si>
    <t xml:space="preserve">TOUSSOUN                      </t>
  </si>
  <si>
    <t xml:space="preserve">RACHELE             </t>
  </si>
  <si>
    <t xml:space="preserve">TOUSSOUN                      /RACHELE             </t>
  </si>
  <si>
    <t xml:space="preserve">TRICOLI                       </t>
  </si>
  <si>
    <t xml:space="preserve">TRICOLI                       /ALBERTO             </t>
  </si>
  <si>
    <t>TROLESE</t>
  </si>
  <si>
    <t>TROLESE/ALESSANDRO</t>
  </si>
  <si>
    <t xml:space="preserve">VANNI                         </t>
  </si>
  <si>
    <t xml:space="preserve">VANNI                         /CARLO               </t>
  </si>
  <si>
    <t xml:space="preserve">VANNI                         /FILIPPO             </t>
  </si>
  <si>
    <t xml:space="preserve">VANNI                         /SIMONE              </t>
  </si>
  <si>
    <t>VENERUSO</t>
  </si>
  <si>
    <t>ISMAELE</t>
  </si>
  <si>
    <t>VENERUSO/ISMAELE</t>
  </si>
  <si>
    <t>VESSIA</t>
  </si>
  <si>
    <t>VESSIA/STEFANO</t>
  </si>
  <si>
    <t xml:space="preserve">VINCENTI                      </t>
  </si>
  <si>
    <t xml:space="preserve">VINCENTI                      /LAURA               </t>
  </si>
  <si>
    <t xml:space="preserve">VOLANTE                       </t>
  </si>
  <si>
    <t xml:space="preserve">MARIA CLARA AGNESE  </t>
  </si>
  <si>
    <t xml:space="preserve">VOLANTE                       /MARIA CLARA AGNESE  </t>
  </si>
  <si>
    <t xml:space="preserve">ZAMBON                        </t>
  </si>
  <si>
    <t xml:space="preserve">MARCELLA            </t>
  </si>
  <si>
    <t xml:space="preserve">ZAMBON                        /MARCELLA            </t>
  </si>
  <si>
    <t>ZAMBRANOPONCE</t>
  </si>
  <si>
    <t>MAYRA LEYTER</t>
  </si>
  <si>
    <t>ZAMBRANOPONCE/MAYRA LEYTER</t>
  </si>
  <si>
    <t>ZUCCARDI MERLI</t>
  </si>
  <si>
    <t>ZUCCARDI MERLI/CESARE</t>
  </si>
  <si>
    <t xml:space="preserve">HELAL </t>
  </si>
  <si>
    <t>DINA</t>
  </si>
  <si>
    <t>HELAL /DINA</t>
  </si>
  <si>
    <t>ABBATE</t>
  </si>
  <si>
    <t>ABBATE/ALBERTO</t>
  </si>
  <si>
    <t>BRUNO</t>
  </si>
  <si>
    <t>ABBATE/BRUNO</t>
  </si>
  <si>
    <t>ABBATE/ANGELO</t>
  </si>
  <si>
    <t>Mena</t>
  </si>
  <si>
    <t>AMBROSINO/Mena</t>
  </si>
  <si>
    <t>ANNECCHIARICO</t>
  </si>
  <si>
    <t>AURELIO</t>
  </si>
  <si>
    <t>ANNECCHIARICO/AURELIO</t>
  </si>
  <si>
    <t>ANNECCHIARICO/MICHELE</t>
  </si>
  <si>
    <t>ANNECCHIARICO/PAOLO</t>
  </si>
  <si>
    <t>ARCOPINTO</t>
  </si>
  <si>
    <t>ARCOPINTO/MARGHERITA</t>
  </si>
  <si>
    <t>ARUTA</t>
  </si>
  <si>
    <t>ARUTA/GIOVANNI</t>
  </si>
  <si>
    <t>AUSIELLO</t>
  </si>
  <si>
    <t>AUSIELLO/Francesco</t>
  </si>
  <si>
    <t>Anita</t>
  </si>
  <si>
    <t>AUSIELLO/Anita</t>
  </si>
  <si>
    <t>AUSIELLO/Domenico</t>
  </si>
  <si>
    <t>Irene</t>
  </si>
  <si>
    <t>AUSIELLO/Irene</t>
  </si>
  <si>
    <t>Iride</t>
  </si>
  <si>
    <t>AUSIELLO/Iride</t>
  </si>
  <si>
    <t>BARTOLI</t>
  </si>
  <si>
    <t>LETIZIA</t>
  </si>
  <si>
    <t>BARTOLI/LETIZIA</t>
  </si>
  <si>
    <t>BIZZARRO</t>
  </si>
  <si>
    <t>BIZZARRO/GIUSEPPINA</t>
  </si>
  <si>
    <t>MARIA PIA</t>
  </si>
  <si>
    <t>BRUNO/MARIA PIA</t>
  </si>
  <si>
    <t>CAFAGNA</t>
  </si>
  <si>
    <t>Alessio</t>
  </si>
  <si>
    <t>CAFAGNA/Alessio</t>
  </si>
  <si>
    <t>Viola</t>
  </si>
  <si>
    <t>CAFAGNA/Viola</t>
  </si>
  <si>
    <t>CAIANO</t>
  </si>
  <si>
    <t>CAIANO/MARCO</t>
  </si>
  <si>
    <t>CAIANO/MASSIMO</t>
  </si>
  <si>
    <t>CAIANO/SERENA</t>
  </si>
  <si>
    <t>Caiazzo</t>
  </si>
  <si>
    <t>Donata Felicia</t>
  </si>
  <si>
    <t>Caiazzo/Donata Felicia</t>
  </si>
  <si>
    <t>Calabrese</t>
  </si>
  <si>
    <t>Lucia</t>
  </si>
  <si>
    <t>Calabrese/Lucia</t>
  </si>
  <si>
    <t>CAMPETI</t>
  </si>
  <si>
    <t>CAMPETI/ROBERTA</t>
  </si>
  <si>
    <t>CAPECE</t>
  </si>
  <si>
    <t>CAPECE/GABRIELE</t>
  </si>
  <si>
    <t>CAPECE/LUDOVICO</t>
  </si>
  <si>
    <t>16/12/2019</t>
  </si>
  <si>
    <t>CARNEVALE</t>
  </si>
  <si>
    <t>LORENZA</t>
  </si>
  <si>
    <t>CARNEVALE/LORENZA</t>
  </si>
  <si>
    <t>CARRELLA</t>
  </si>
  <si>
    <t>PIO</t>
  </si>
  <si>
    <t>CARRELLA/PIO</t>
  </si>
  <si>
    <t>MAURIZIO ANTONIO</t>
  </si>
  <si>
    <t>CASCIO/MAURIZIO ANTONIO</t>
  </si>
  <si>
    <t>CASCIO/ALICE</t>
  </si>
  <si>
    <t>Castiello</t>
  </si>
  <si>
    <t>Daniela</t>
  </si>
  <si>
    <t>Castiello/Daniela</t>
  </si>
  <si>
    <t>CECERE/NICOLA</t>
  </si>
  <si>
    <t>CECERE/GIORGIA</t>
  </si>
  <si>
    <t>CERRETO</t>
  </si>
  <si>
    <t>CERRETO/GAETANO</t>
  </si>
  <si>
    <t>CIANO</t>
  </si>
  <si>
    <t>CIANO/ROSARIA</t>
  </si>
  <si>
    <t>CILIBERTI</t>
  </si>
  <si>
    <t>CILIBERTI/STEFANIA</t>
  </si>
  <si>
    <t>COMELLA</t>
  </si>
  <si>
    <t>COMELLA/LINDA</t>
  </si>
  <si>
    <t>COMELLA/LORENZO</t>
  </si>
  <si>
    <t>COMELLA/MARCO</t>
  </si>
  <si>
    <t>CONTALDO</t>
  </si>
  <si>
    <t xml:space="preserve"> CARMINE</t>
  </si>
  <si>
    <t>CONTALDO/ CARMINE</t>
  </si>
  <si>
    <t xml:space="preserve"> ALFONSO </t>
  </si>
  <si>
    <t xml:space="preserve">CONTALDO/ ALFONSO </t>
  </si>
  <si>
    <t xml:space="preserve"> GIORGIA </t>
  </si>
  <si>
    <t xml:space="preserve">CONTALDO/ GIORGIA </t>
  </si>
  <si>
    <t>CORSO/CARLA</t>
  </si>
  <si>
    <t>DE BIASE/VINCENZO</t>
  </si>
  <si>
    <t>DE GAETANO/FRANCESCO</t>
  </si>
  <si>
    <t>De rosa</t>
  </si>
  <si>
    <t>Marco</t>
  </si>
  <si>
    <t>De rosa/Marco</t>
  </si>
  <si>
    <t>de rosa</t>
  </si>
  <si>
    <t>roberto</t>
  </si>
  <si>
    <t>de rosa/roberto</t>
  </si>
  <si>
    <t>DE ROSA</t>
  </si>
  <si>
    <t>DE ROSA/ANNA</t>
  </si>
  <si>
    <t>DELL AVERSANO</t>
  </si>
  <si>
    <t>DELL AVERSANO/ALLEGRA</t>
  </si>
  <si>
    <t>FRANCESCA ALE</t>
  </si>
  <si>
    <t>DELL AVERSANO/FRANCESCA ALE</t>
  </si>
  <si>
    <t>FRANCESCO ALE</t>
  </si>
  <si>
    <t>DELL AVERSANO/FRANCESCO ALE</t>
  </si>
  <si>
    <t>DELLI PAOLI</t>
  </si>
  <si>
    <t>MARIA IMMACOLATA</t>
  </si>
  <si>
    <t>DELLI PAOLI/MARIA IMMACOLATA</t>
  </si>
  <si>
    <t>DERISI</t>
  </si>
  <si>
    <t>DERISI/MICHELA</t>
  </si>
  <si>
    <t>DI FRANCO</t>
  </si>
  <si>
    <t>DI FRANCO/IMMACOLATA</t>
  </si>
  <si>
    <t>DI GIACINTO</t>
  </si>
  <si>
    <t>DI GIACINTO/FRANCESCO</t>
  </si>
  <si>
    <t>ERMANNO</t>
  </si>
  <si>
    <t>DI GIACINTO/ERMANNO</t>
  </si>
  <si>
    <t>DI LAURO</t>
  </si>
  <si>
    <t>FORTUNA</t>
  </si>
  <si>
    <t>DI LAURO/FORTUNA</t>
  </si>
  <si>
    <t xml:space="preserve">PASQUALE </t>
  </si>
  <si>
    <t xml:space="preserve">DI LAURO/PASQUALE </t>
  </si>
  <si>
    <t xml:space="preserve">DI LAURO </t>
  </si>
  <si>
    <t>DI LAURO /RENATO</t>
  </si>
  <si>
    <t xml:space="preserve">MARCO </t>
  </si>
  <si>
    <t xml:space="preserve">DI LAURO /MARCO </t>
  </si>
  <si>
    <t>15/03/2018</t>
  </si>
  <si>
    <t>DI LAURO /LEONARDO</t>
  </si>
  <si>
    <t>DI MARTINO</t>
  </si>
  <si>
    <t>DI MARTINO/DOMENICO</t>
  </si>
  <si>
    <t>DI MARTINO/LEONARDO</t>
  </si>
  <si>
    <t>DI MARTINO/CHRISTIAN</t>
  </si>
  <si>
    <t>ESPOSITO/MARIA</t>
  </si>
  <si>
    <t>EMIDDIO</t>
  </si>
  <si>
    <t>ESPOSITO/EMIDDIO</t>
  </si>
  <si>
    <t>Esposito</t>
  </si>
  <si>
    <t>Esposito/Maria</t>
  </si>
  <si>
    <t xml:space="preserve">Giovanni </t>
  </si>
  <si>
    <t xml:space="preserve">Esposito/Giovanni </t>
  </si>
  <si>
    <t>Esposito/Giuseppe</t>
  </si>
  <si>
    <t>FALCONE</t>
  </si>
  <si>
    <t>FALCONE/Anna</t>
  </si>
  <si>
    <t>FERONE</t>
  </si>
  <si>
    <t>MARIALIA FRANCESCA</t>
  </si>
  <si>
    <t>FERONE/MARIALIA FRANCESCA</t>
  </si>
  <si>
    <t>FERRAINA</t>
  </si>
  <si>
    <t>COSIMA ROSSANA</t>
  </si>
  <si>
    <t>FERRAINA/COSIMA ROSSANA</t>
  </si>
  <si>
    <t>FURLANIS</t>
  </si>
  <si>
    <t>FURLANIS/GIANLUCA</t>
  </si>
  <si>
    <t>GAVARRO</t>
  </si>
  <si>
    <t>GAVARRO/RAFFAELE</t>
  </si>
  <si>
    <t>GIACCO</t>
  </si>
  <si>
    <t>GIACCO/ANNA</t>
  </si>
  <si>
    <t>GIACCO/FRANCESCO</t>
  </si>
  <si>
    <t>GIACCO/GIOVANNI</t>
  </si>
  <si>
    <t>GIACCO/NATALIA</t>
  </si>
  <si>
    <t>23/02/2016</t>
  </si>
  <si>
    <t>GIACCO/VINCENZO</t>
  </si>
  <si>
    <t>GIANLUCA/FURLANIS</t>
  </si>
  <si>
    <t>GIOINO</t>
  </si>
  <si>
    <t>GIOINO/ROSANNA</t>
  </si>
  <si>
    <t>WALTER</t>
  </si>
  <si>
    <t>GIORDANO/WALTER</t>
  </si>
  <si>
    <t>GIORDANO/ANDREA</t>
  </si>
  <si>
    <t>GIORDANO/AURORA</t>
  </si>
  <si>
    <t>GRAUSO</t>
  </si>
  <si>
    <t>MARIAROSARIA</t>
  </si>
  <si>
    <t>GRAUSO/MARIAROSARIA</t>
  </si>
  <si>
    <t>GUARNERI</t>
  </si>
  <si>
    <t>GUARNERI/UMBERTO</t>
  </si>
  <si>
    <t xml:space="preserve">GUARNERI </t>
  </si>
  <si>
    <t>GUARNERI /ANNAMARIA</t>
  </si>
  <si>
    <t>Guerriero</t>
  </si>
  <si>
    <t xml:space="preserve">Stefano </t>
  </si>
  <si>
    <t xml:space="preserve">Guerriero/Stefano </t>
  </si>
  <si>
    <t xml:space="preserve">Maria </t>
  </si>
  <si>
    <t xml:space="preserve">Guerriero/Maria </t>
  </si>
  <si>
    <t xml:space="preserve">Guerriero </t>
  </si>
  <si>
    <t xml:space="preserve">Romana </t>
  </si>
  <si>
    <t xml:space="preserve">Guerriero /Romana </t>
  </si>
  <si>
    <t xml:space="preserve">Giovanna </t>
  </si>
  <si>
    <t xml:space="preserve">Guerriero /Giovanna </t>
  </si>
  <si>
    <t>GUIDETTI</t>
  </si>
  <si>
    <t>GUIDETTI/FORTUNA</t>
  </si>
  <si>
    <t>HERNANDEZ DUARTE LISTA</t>
  </si>
  <si>
    <t>Gisel</t>
  </si>
  <si>
    <t>HERNANDEZ DUARTE LISTA/Gisel</t>
  </si>
  <si>
    <t>15/01/2018</t>
  </si>
  <si>
    <t>Iammarino</t>
  </si>
  <si>
    <t>Ilaria</t>
  </si>
  <si>
    <t>Iammarino/Ilaria</t>
  </si>
  <si>
    <t>IAMMARINO</t>
  </si>
  <si>
    <t>IAMMARINO/FELICE</t>
  </si>
  <si>
    <t>IAVARONE</t>
  </si>
  <si>
    <t>Edoardo nicola</t>
  </si>
  <si>
    <t>IAVARONE/Edoardo nicola</t>
  </si>
  <si>
    <t>Daniele</t>
  </si>
  <si>
    <t>IAVARONE/Daniele</t>
  </si>
  <si>
    <t>IERVOLINO</t>
  </si>
  <si>
    <t xml:space="preserve">GENNARO </t>
  </si>
  <si>
    <t xml:space="preserve">IERVOLINO/GENNARO </t>
  </si>
  <si>
    <t>IERVOLINO/PASQUALE</t>
  </si>
  <si>
    <t>IODICE/ANTONIETTA</t>
  </si>
  <si>
    <t>IULIANO</t>
  </si>
  <si>
    <t>IULIANO/GABRIELLA</t>
  </si>
  <si>
    <t>IULIANO/ALESSANDRA</t>
  </si>
  <si>
    <t>IULIANO/CLAUDIO</t>
  </si>
  <si>
    <t>VALERIO</t>
  </si>
  <si>
    <t>IULIANO/VALERIO</t>
  </si>
  <si>
    <t>LAMPITELLA</t>
  </si>
  <si>
    <t>LAMPITELLA/Antonio</t>
  </si>
  <si>
    <t>Giorgia</t>
  </si>
  <si>
    <t>LAMPITELLA/Giorgia</t>
  </si>
  <si>
    <t>LISTA</t>
  </si>
  <si>
    <t>Alessia</t>
  </si>
  <si>
    <t>LISTA/Alessia</t>
  </si>
  <si>
    <t>MALTEMPO</t>
  </si>
  <si>
    <t>MARIA GIUSEPPA</t>
  </si>
  <si>
    <t>MALTEMPO/MARIA GIUSEPPA</t>
  </si>
  <si>
    <t>MAROTTA</t>
  </si>
  <si>
    <t>Mariarosaria</t>
  </si>
  <si>
    <t>MAROTTA/Mariarosaria</t>
  </si>
  <si>
    <t>MARTUCCI</t>
  </si>
  <si>
    <t>Caterina</t>
  </si>
  <si>
    <t>MARTUCCI/Caterina</t>
  </si>
  <si>
    <t>MATINA</t>
  </si>
  <si>
    <t xml:space="preserve">MATINA/ANGELA </t>
  </si>
  <si>
    <t>Maurelli</t>
  </si>
  <si>
    <t>Patrizia</t>
  </si>
  <si>
    <t>Maurelli/Patrizia</t>
  </si>
  <si>
    <t>MAYAHI</t>
  </si>
  <si>
    <t>MIRIAM MADDALENA</t>
  </si>
  <si>
    <t>MAYAHI/MIRIAM MADDALENA</t>
  </si>
  <si>
    <t>MAZZARELLA</t>
  </si>
  <si>
    <t>Concetta</t>
  </si>
  <si>
    <t>MAZZARELLA/Concetta</t>
  </si>
  <si>
    <t>Mazzarella</t>
  </si>
  <si>
    <t>Luigi Maria</t>
  </si>
  <si>
    <t>Mazzarella/Luigi Maria</t>
  </si>
  <si>
    <t>Carla</t>
  </si>
  <si>
    <t>Mazzarella/Carla</t>
  </si>
  <si>
    <t>Mazzarella/Giovanni</t>
  </si>
  <si>
    <t>MAZZATENTA</t>
  </si>
  <si>
    <t>IRMA</t>
  </si>
  <si>
    <t>MAZZATENTA/IRMA</t>
  </si>
  <si>
    <t>MIGLIORELLI</t>
  </si>
  <si>
    <t>MIGLIORELLI/STEFANO</t>
  </si>
  <si>
    <t>MOCCIA</t>
  </si>
  <si>
    <t>MOCCIA/MARINA</t>
  </si>
  <si>
    <t>MORETTA</t>
  </si>
  <si>
    <t>MORETTA/ANGELA</t>
  </si>
  <si>
    <t>MOTTOLA</t>
  </si>
  <si>
    <t>Teresa</t>
  </si>
  <si>
    <t>MOTTOLA/Teresa</t>
  </si>
  <si>
    <t>NAPOLITANO/LUIGIA</t>
  </si>
  <si>
    <t>Simone</t>
  </si>
  <si>
    <t>NAPPO/Simone</t>
  </si>
  <si>
    <t>PETTINARO</t>
  </si>
  <si>
    <t>PETTINARO/LAURA</t>
  </si>
  <si>
    <t>PICCOLO/ANNALISA</t>
  </si>
  <si>
    <t>PICONE</t>
  </si>
  <si>
    <t>Livia</t>
  </si>
  <si>
    <t>PICONE/Livia</t>
  </si>
  <si>
    <t xml:space="preserve">PONTICIELLO </t>
  </si>
  <si>
    <t>MARINELLA</t>
  </si>
  <si>
    <t>PONTICIELLO /MARINELLA</t>
  </si>
  <si>
    <t>PORTO</t>
  </si>
  <si>
    <t>PORTO/ROSSELLA</t>
  </si>
  <si>
    <t>PRINCIPATO</t>
  </si>
  <si>
    <t>PRINCIPATO/BRUNO</t>
  </si>
  <si>
    <t>PRINCIPATO/ANTONIO</t>
  </si>
  <si>
    <t>CHANTAL</t>
  </si>
  <si>
    <t>PRINCIPATO/CHANTAL</t>
  </si>
  <si>
    <t>PRINCIPATO/BEATRICE</t>
  </si>
  <si>
    <t>QUARANTA</t>
  </si>
  <si>
    <t>QUARANTA/GIUSEPPE</t>
  </si>
  <si>
    <t>RADICCHI</t>
  </si>
  <si>
    <t>RADICCHI/GIANLUCA</t>
  </si>
  <si>
    <t>RADICCHI/ROBERTO</t>
  </si>
  <si>
    <t>RADICCHI/CARLO</t>
  </si>
  <si>
    <t>RANGELOVA</t>
  </si>
  <si>
    <t>SNEZHANA TSVETA</t>
  </si>
  <si>
    <t>RANGELOVA/SNEZHANA TSVETA</t>
  </si>
  <si>
    <t>Laura</t>
  </si>
  <si>
    <t>RICCIO/Laura</t>
  </si>
  <si>
    <t>ROSATO</t>
  </si>
  <si>
    <t>ROSATO/MARTA</t>
  </si>
  <si>
    <t>ROSCIGNO</t>
  </si>
  <si>
    <t xml:space="preserve"> GIOVANNA</t>
  </si>
  <si>
    <t>ROSCIGNO/ GIOVANNA</t>
  </si>
  <si>
    <t>Giovanna</t>
  </si>
  <si>
    <t>RUSSO/Giovanna</t>
  </si>
  <si>
    <t>MANLIO</t>
  </si>
  <si>
    <t>SACCO/MANLIO</t>
  </si>
  <si>
    <t>SANSABINI</t>
  </si>
  <si>
    <t>SANSABINI/GIANMARCO</t>
  </si>
  <si>
    <t>SANTILLO</t>
  </si>
  <si>
    <t>Vincenzo</t>
  </si>
  <si>
    <t>SANTILLO/Vincenzo</t>
  </si>
  <si>
    <t>SARNATARO</t>
  </si>
  <si>
    <t>SARNATARO/EMILIA</t>
  </si>
  <si>
    <t>SATURNINO</t>
  </si>
  <si>
    <t>SATURNINO/MICHELA</t>
  </si>
  <si>
    <t>Sicignano</t>
  </si>
  <si>
    <t>Sicignano/Concetta</t>
  </si>
  <si>
    <t>SIMONETTA/LUDOVICA</t>
  </si>
  <si>
    <t>Sirignano</t>
  </si>
  <si>
    <t>Salvatore</t>
  </si>
  <si>
    <t>Sirignano/Salvatore</t>
  </si>
  <si>
    <t xml:space="preserve">STANZIONE </t>
  </si>
  <si>
    <t>STANZIONE /VINCENZO</t>
  </si>
  <si>
    <t>STANZIONE /MARIA FRANCESCA</t>
  </si>
  <si>
    <t>16/04/2020</t>
  </si>
  <si>
    <t>STANZIONE /TIBERIO</t>
  </si>
  <si>
    <t>STANZIONE /PASQUALE</t>
  </si>
  <si>
    <t>STELLACCI</t>
  </si>
  <si>
    <t>STELLACCI/SILVIA</t>
  </si>
  <si>
    <t>TANZILLO</t>
  </si>
  <si>
    <t>TANZILLO/ANGELO</t>
  </si>
  <si>
    <t>TANZILLO/SVEVA</t>
  </si>
  <si>
    <t>TARTAGLIONE</t>
  </si>
  <si>
    <t>TARTAGLIONE/FRANCESCO</t>
  </si>
  <si>
    <t>STEFANO MARIA</t>
  </si>
  <si>
    <t>TARTAGLIONE/STEFANO MARIA</t>
  </si>
  <si>
    <t>TARTAGLIONE/ANTONIO</t>
  </si>
  <si>
    <t>SYRIA</t>
  </si>
  <si>
    <t>TARTAGLIONE/SYRIA</t>
  </si>
  <si>
    <t>TARTAGLIONE/DANIELE</t>
  </si>
  <si>
    <t>FLAVIO</t>
  </si>
  <si>
    <t>TARTAGLIONE/FLAVIO</t>
  </si>
  <si>
    <t>TARTAGLIONE/FERDINANDO</t>
  </si>
  <si>
    <t>TORTORELLI</t>
  </si>
  <si>
    <t>TORTORELLI/ROBERTA</t>
  </si>
  <si>
    <t>TRAVERSI</t>
  </si>
  <si>
    <t>TRAVERSI/ELENA</t>
  </si>
  <si>
    <t>TRIPALDELLI</t>
  </si>
  <si>
    <t>Pasquale</t>
  </si>
  <si>
    <t>TRIPALDELLI/Pasquale</t>
  </si>
  <si>
    <t>TRIPALDELLI/Andrea</t>
  </si>
  <si>
    <t>TURCO/Salvatore</t>
  </si>
  <si>
    <t>ALINA</t>
  </si>
  <si>
    <t>VASTOLA/ALINA</t>
  </si>
  <si>
    <t>VENEZIANO</t>
  </si>
  <si>
    <t>EZIO</t>
  </si>
  <si>
    <t>VENEZIANO/EZIO</t>
  </si>
  <si>
    <t xml:space="preserve">COSIMO </t>
  </si>
  <si>
    <t xml:space="preserve">VENEZIANO/COSIMO </t>
  </si>
  <si>
    <t xml:space="preserve">VENEZIANO </t>
  </si>
  <si>
    <t>VENEZIANO /PATRIZIA</t>
  </si>
  <si>
    <t>Vetrano</t>
  </si>
  <si>
    <t xml:space="preserve">Immacolata </t>
  </si>
  <si>
    <t xml:space="preserve">Vetrano/Immacolata </t>
  </si>
  <si>
    <t>ZAMPELLA</t>
  </si>
  <si>
    <t>ZAMPELLA/CARMELA</t>
  </si>
  <si>
    <t>ARIANO</t>
  </si>
  <si>
    <t>ARIANO/ANTONIOMRA</t>
  </si>
  <si>
    <t>AVANZO</t>
  </si>
  <si>
    <t>AVANZO/MICHELE</t>
  </si>
  <si>
    <t>TEODORO</t>
  </si>
  <si>
    <t>AVANZO/TEODORO</t>
  </si>
  <si>
    <t>BARRA</t>
  </si>
  <si>
    <t>BARRA/ANGELO</t>
  </si>
  <si>
    <t>Bova</t>
  </si>
  <si>
    <t xml:space="preserve">Antonio  </t>
  </si>
  <si>
    <t>BOVA/ANTONIO</t>
  </si>
  <si>
    <t xml:space="preserve">Luigi Maria  </t>
  </si>
  <si>
    <t>BOVA/LUIGIMARIA</t>
  </si>
  <si>
    <t>CAMPITIELLO</t>
  </si>
  <si>
    <t>CAMPITIELLO/ANNA</t>
  </si>
  <si>
    <t>CANGIANO</t>
  </si>
  <si>
    <t>CANGIANO/BIANCA</t>
  </si>
  <si>
    <t>CELESTE</t>
  </si>
  <si>
    <t>CANGIANO/CELESTE</t>
  </si>
  <si>
    <t>CANGIANO/RAFFAELE</t>
  </si>
  <si>
    <t>CICERO</t>
  </si>
  <si>
    <t>CICERO/ALESSANDRO</t>
  </si>
  <si>
    <t>CICERO/DOMENICO</t>
  </si>
  <si>
    <t>LUIGINO</t>
  </si>
  <si>
    <t>CICERO/LUIGINO</t>
  </si>
  <si>
    <t>cimmino</t>
  </si>
  <si>
    <t>antonio</t>
  </si>
  <si>
    <t>CIMMINO/ANTONIO</t>
  </si>
  <si>
    <t>CUOMO</t>
  </si>
  <si>
    <t>CUOMO/LUISA</t>
  </si>
  <si>
    <t>D' ANGELO</t>
  </si>
  <si>
    <t>DANGELO/ELENAMRS</t>
  </si>
  <si>
    <t>D'ALBORE</t>
  </si>
  <si>
    <t>di martino</t>
  </si>
  <si>
    <t>DIMARTINO/GIUSEPPI</t>
  </si>
  <si>
    <t>Di Stazio</t>
  </si>
  <si>
    <t>Miriam </t>
  </si>
  <si>
    <t>DISTAZIO/MIRIAM</t>
  </si>
  <si>
    <t>MARIA </t>
  </si>
  <si>
    <t>FALCO/MARIA</t>
  </si>
  <si>
    <t>FRANZESE</t>
  </si>
  <si>
    <t>FRANZESE/MARIA</t>
  </si>
  <si>
    <t>GOLIA</t>
  </si>
  <si>
    <t>GOLIA/CLAUDIA</t>
  </si>
  <si>
    <t>KOSTAKOPOULOS</t>
  </si>
  <si>
    <t>GAROUFALIA</t>
  </si>
  <si>
    <t>KOSTAKOPOULOS/GARO</t>
  </si>
  <si>
    <t>LONGOBARDI</t>
  </si>
  <si>
    <t>IOLANDA</t>
  </si>
  <si>
    <t>LONGOBARDI/IOLANDA</t>
  </si>
  <si>
    <t>LORENZETTI</t>
  </si>
  <si>
    <t>LORENZETTI/MATTIA</t>
  </si>
  <si>
    <t>NUZZO</t>
  </si>
  <si>
    <t>CARMENMARIAANTONIA</t>
  </si>
  <si>
    <t>NUZZO/CARMENMARIAAN</t>
  </si>
  <si>
    <t>ELISA FLORA</t>
  </si>
  <si>
    <t>ORSI/ELISAFLORA</t>
  </si>
  <si>
    <t>ESTERINA</t>
  </si>
  <si>
    <t>PALMIERI/ESTERINA</t>
  </si>
  <si>
    <t>SASSI</t>
  </si>
  <si>
    <t>SASSI/MICHELE</t>
  </si>
  <si>
    <t>SPARACO</t>
  </si>
  <si>
    <t>SPARACO/ASIA</t>
  </si>
  <si>
    <t>SPARACO/MARIO</t>
  </si>
  <si>
    <t>SPARACO/VINCENZO</t>
  </si>
  <si>
    <t>LEANDRO</t>
  </si>
  <si>
    <t>VIOLA/LEANDRO</t>
  </si>
  <si>
    <t>ZAMPINI</t>
  </si>
  <si>
    <t>NUNZIA</t>
  </si>
  <si>
    <t>ZAMPINI/NUNZIA</t>
  </si>
  <si>
    <t>ZINZI</t>
  </si>
  <si>
    <t>ZINZI/GIANPIERO</t>
  </si>
  <si>
    <t>ZINZI/GIOVANNA</t>
  </si>
  <si>
    <t>AMBU</t>
  </si>
  <si>
    <t>MARIAGRAZIA</t>
  </si>
  <si>
    <t>1.AMBU/MARIAGRAZIA</t>
  </si>
  <si>
    <t>ATZENI</t>
  </si>
  <si>
    <t>ATZENI/ALFREDO</t>
  </si>
  <si>
    <t>ATZENI/MARTINA</t>
  </si>
  <si>
    <t>BAIRE</t>
  </si>
  <si>
    <t>BAIRE/RITA</t>
  </si>
  <si>
    <t>CARBONI</t>
  </si>
  <si>
    <t>CARBONI/SALVATORE</t>
  </si>
  <si>
    <t>23/05/2023</t>
  </si>
  <si>
    <t>CASU</t>
  </si>
  <si>
    <t>GIANFRANCO</t>
  </si>
  <si>
    <t>CASU/GIANFRANCO</t>
  </si>
  <si>
    <t>CHESSA</t>
  </si>
  <si>
    <t>CHESSA/SILVIA</t>
  </si>
  <si>
    <t>CIGLIUTI FERRARI</t>
  </si>
  <si>
    <t>CIGLIUTIFERRARI/SI</t>
  </si>
  <si>
    <t>CORDA</t>
  </si>
  <si>
    <t>CORDA/ANGELA</t>
  </si>
  <si>
    <t>COSSU</t>
  </si>
  <si>
    <t>MARTINA             MRS</t>
  </si>
  <si>
    <t>COSSU/MARTINAMRS</t>
  </si>
  <si>
    <t>CRUCCAS</t>
  </si>
  <si>
    <t>CRUCCAS/GIULIANA</t>
  </si>
  <si>
    <t>DEIDDA</t>
  </si>
  <si>
    <t>DEIDDA/DIEGO</t>
  </si>
  <si>
    <t>30/04/2021</t>
  </si>
  <si>
    <t>DEIDDA/SERGIO</t>
  </si>
  <si>
    <t>DEL SORDO</t>
  </si>
  <si>
    <t>DELSORDO/LUCIA</t>
  </si>
  <si>
    <t>DELOGU</t>
  </si>
  <si>
    <t>DELOGU/GIULIA</t>
  </si>
  <si>
    <t>DENURCHIS</t>
  </si>
  <si>
    <t>DENURCHIS/VALENTIN</t>
  </si>
  <si>
    <t>DERIU</t>
  </si>
  <si>
    <t>DERIU/GIANFRANCO</t>
  </si>
  <si>
    <t>DERIU/REBECCA</t>
  </si>
  <si>
    <t>DESOGUS</t>
  </si>
  <si>
    <t>MARIA DANIELA</t>
  </si>
  <si>
    <t>DESOGUS/MARIADANIE</t>
  </si>
  <si>
    <t>DESSI</t>
  </si>
  <si>
    <t>DESSI/DANIELA</t>
  </si>
  <si>
    <t>DESSOLIS</t>
  </si>
  <si>
    <t>GIANNI</t>
  </si>
  <si>
    <t>DESSOLIS/GIANNI</t>
  </si>
  <si>
    <t>FAEDDA</t>
  </si>
  <si>
    <t>FAEDDA/PATRIZIA</t>
  </si>
  <si>
    <t>FAEDDA/MASSIMO</t>
  </si>
  <si>
    <t>FANNI</t>
  </si>
  <si>
    <t>FANNI/ALESSANDRA</t>
  </si>
  <si>
    <t>FODDE</t>
  </si>
  <si>
    <t>STEFANO SALVA</t>
  </si>
  <si>
    <t>FODDE/STEFANOSALVA</t>
  </si>
  <si>
    <t>GALLERI</t>
  </si>
  <si>
    <t>GALLERI/EMANUELA</t>
  </si>
  <si>
    <t>GIANNESCHI</t>
  </si>
  <si>
    <t>LUISELLA</t>
  </si>
  <si>
    <t>GIANNESCHI/LUISELL</t>
  </si>
  <si>
    <t>LECCA</t>
  </si>
  <si>
    <t>LECCA/SIMONE</t>
  </si>
  <si>
    <t>LILLIU</t>
  </si>
  <si>
    <t>MARIA BONARIA</t>
  </si>
  <si>
    <t>LILLIU/MARIABONARI</t>
  </si>
  <si>
    <t>LOPES</t>
  </si>
  <si>
    <t>PAOLA                  MRS</t>
  </si>
  <si>
    <t>LOPES/PAOLAMRS</t>
  </si>
  <si>
    <t>LORUSSO/GIOVANNI</t>
  </si>
  <si>
    <t>LOUTFALLAH</t>
  </si>
  <si>
    <t>LAOUDICE</t>
  </si>
  <si>
    <t>LOUTFALLAH/LAOUDIC</t>
  </si>
  <si>
    <t>MACCIONI</t>
  </si>
  <si>
    <t>EFISIO</t>
  </si>
  <si>
    <t>MACCIONI/EFISIO</t>
  </si>
  <si>
    <t>MACCIONI/MATTIA</t>
  </si>
  <si>
    <t>MANAI</t>
  </si>
  <si>
    <t>ADA</t>
  </si>
  <si>
    <t>MANAI/ADA</t>
  </si>
  <si>
    <t>MARCI</t>
  </si>
  <si>
    <t>MARCI/GIOVANNI</t>
  </si>
  <si>
    <t>MARTEDDU</t>
  </si>
  <si>
    <t>LILIANA                MRS</t>
  </si>
  <si>
    <t>MARTEDDU/LILIANAMR</t>
  </si>
  <si>
    <t>MELIS</t>
  </si>
  <si>
    <t>MELIS/CATERINA</t>
  </si>
  <si>
    <t>MELIS/FRANCESCO</t>
  </si>
  <si>
    <t>MELIS/ANTONIO</t>
  </si>
  <si>
    <t>MELONI</t>
  </si>
  <si>
    <t>MELONI/GIANLUCA</t>
  </si>
  <si>
    <t>MELOSU</t>
  </si>
  <si>
    <t>MELOSU/PAOLO</t>
  </si>
  <si>
    <t>MELOSU/CARLA</t>
  </si>
  <si>
    <t>MELOSU/FEDERICO</t>
  </si>
  <si>
    <t>MELOSU/MARTINA</t>
  </si>
  <si>
    <t>MULAS/MARCELLA</t>
  </si>
  <si>
    <t>SANDRA</t>
  </si>
  <si>
    <t>MULAS/SANDRA</t>
  </si>
  <si>
    <t>MURA</t>
  </si>
  <si>
    <t>ROMINA</t>
  </si>
  <si>
    <t>MURA/ROMINA</t>
  </si>
  <si>
    <t>MUREDDU</t>
  </si>
  <si>
    <t>MUREDDU/ASIA</t>
  </si>
  <si>
    <t>MURGIA</t>
  </si>
  <si>
    <t>MURGIA/VALENTINA</t>
  </si>
  <si>
    <t>MURGIONI</t>
  </si>
  <si>
    <t>MURGIONI/ANNA</t>
  </si>
  <si>
    <t>OLLA</t>
  </si>
  <si>
    <t>FEDERICO            MR</t>
  </si>
  <si>
    <t>OLLA/FEDERICOMR</t>
  </si>
  <si>
    <t>RAMON                MR</t>
  </si>
  <si>
    <t>PARISI/RAMONMR</t>
  </si>
  <si>
    <t>Front row seat</t>
  </si>
  <si>
    <t>PILI</t>
  </si>
  <si>
    <t>DEBORA</t>
  </si>
  <si>
    <t>PILI/DEBORA</t>
  </si>
  <si>
    <t>PILIA</t>
  </si>
  <si>
    <t>ANTHONY</t>
  </si>
  <si>
    <t>16/10/2013</t>
  </si>
  <si>
    <t>CLARISSA</t>
  </si>
  <si>
    <t>PILIA/CLARISSA</t>
  </si>
  <si>
    <t>PILIA/STEFANO</t>
  </si>
  <si>
    <t>PILIA/CHRISTIAN</t>
  </si>
  <si>
    <t>CHRISTOPHER</t>
  </si>
  <si>
    <t>PILIA/CHRISTOPHER</t>
  </si>
  <si>
    <t>PITZALIS</t>
  </si>
  <si>
    <t>PITZALIS/DANIELA</t>
  </si>
  <si>
    <t>POGGI</t>
  </si>
  <si>
    <t>POGGI/LUISA</t>
  </si>
  <si>
    <t>PUSCEDDU/GIANCARLO</t>
  </si>
  <si>
    <t>EDOARDO IGNA</t>
  </si>
  <si>
    <t>RAPALLO</t>
  </si>
  <si>
    <t>RAPALLO/PIERLUIGI</t>
  </si>
  <si>
    <t>RIU</t>
  </si>
  <si>
    <t>RIU/SALVATORE</t>
  </si>
  <si>
    <t>RIVANO</t>
  </si>
  <si>
    <t>ROBERTA CATER</t>
  </si>
  <si>
    <t>RIVANO/ROBERTACATE</t>
  </si>
  <si>
    <t>SABIU</t>
  </si>
  <si>
    <t>FRANCO ANGEL</t>
  </si>
  <si>
    <t>SABIU/FRANCOANGEL</t>
  </si>
  <si>
    <t>LUIGI ANTONELL</t>
  </si>
  <si>
    <t>SALIS/LUIGIANTONELL</t>
  </si>
  <si>
    <t>MARIO SALVATO</t>
  </si>
  <si>
    <t>SALIS/MARIOSALVATO</t>
  </si>
  <si>
    <t>SATTA</t>
  </si>
  <si>
    <t>SATTA/MAURIZIO</t>
  </si>
  <si>
    <t>SATTA/CLAUDIO</t>
  </si>
  <si>
    <t>SCANU</t>
  </si>
  <si>
    <t>GIAN MARIO</t>
  </si>
  <si>
    <t>SCANU/GIANMARIO</t>
  </si>
  <si>
    <t>SCANU/GIOELE</t>
  </si>
  <si>
    <t>NICOLO</t>
  </si>
  <si>
    <t>16/11/2014</t>
  </si>
  <si>
    <t>SCORRANO</t>
  </si>
  <si>
    <t>SCORRANO/MICHELE</t>
  </si>
  <si>
    <t>MARIA ELEONO</t>
  </si>
  <si>
    <t>15/08/2014</t>
  </si>
  <si>
    <t>MATTEO GABRIE</t>
  </si>
  <si>
    <t>17/07/2021</t>
  </si>
  <si>
    <t>SECHI</t>
  </si>
  <si>
    <t>SECHI/VIRGINIA</t>
  </si>
  <si>
    <t>SEDDA</t>
  </si>
  <si>
    <t>ALESSANDRO      MR</t>
  </si>
  <si>
    <t>SEDDA/ALESSANDRO</t>
  </si>
  <si>
    <t>SERRA/EMANUELA</t>
  </si>
  <si>
    <t>SESURU</t>
  </si>
  <si>
    <t>SESURU/FRANCESCA</t>
  </si>
  <si>
    <t>STETCU</t>
  </si>
  <si>
    <t>KAROLINA</t>
  </si>
  <si>
    <t>STETCU/KAROLINA</t>
  </si>
  <si>
    <t>TAURO</t>
  </si>
  <si>
    <t>MATTIA                MR</t>
  </si>
  <si>
    <t>TAURO/MATTIAMR</t>
  </si>
  <si>
    <t>PAOLO                  MR</t>
  </si>
  <si>
    <t>TAURO/PAOLOMR</t>
  </si>
  <si>
    <t>SILVIA LUCREZIA MRS</t>
  </si>
  <si>
    <t>TAURO/SILVIALUCREZ</t>
  </si>
  <si>
    <t>UNALI</t>
  </si>
  <si>
    <t>UNALI/ANNA</t>
  </si>
  <si>
    <t>VARGIU</t>
  </si>
  <si>
    <t>VARGIU/MARTA</t>
  </si>
  <si>
    <t>ZAPPONE</t>
  </si>
  <si>
    <t>ZAPPONE/FRANCESCA</t>
  </si>
  <si>
    <t>ADT</t>
  </si>
  <si>
    <t>VIE-HRG</t>
  </si>
  <si>
    <t>VIE-DXB</t>
  </si>
  <si>
    <t>DXB-VIE</t>
  </si>
  <si>
    <t>HRG-VIE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</si>
</sst>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547"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1"/>
      <name val="Calibri"/>
      <family val="2"/>
      <scheme val="minor"/>
    </font>
    <font>
      <sz val="14"/>
      <color theme="1"/>
      <name val="Calibri"/>
      <family val="2"/>
      <scheme val="minor"/>
    </font>
    <font>
      <b/>
      <sz val="14"/>
      <color theme="0"/>
      <name val="Calibri"/>
      <family val="2"/>
      <scheme val="minor"/>
    </font>
    <font>
      <sz val="9"/>
      <color indexed="81"/>
      <name val="Tahoma"/>
      <family val="2"/>
    </font>
    <font>
      <b/>
      <sz val="9"/>
      <color indexed="81"/>
      <name val="Tahoma"/>
      <family val="2"/>
    </font>
    <font>
      <sz val="11"/>
      <color theme="1"/>
      <name val="Aptos Display"/>
      <family val="2"/>
    </font>
    <font>
      <b/>
      <sz val="11"/>
      <color theme="0"/>
      <name val="Tahoma"/>
      <family val="2"/>
    </font>
    <font>
      <sz val="8"/>
      <color theme="0"/>
      <name val="Calibri"/>
      <family val="2"/>
      <scheme val="minor"/>
    </font>
    <font>
      <sz val="12"/>
      <color theme="0"/>
      <name val="Calibri"/>
      <family val="2"/>
      <scheme val="minor"/>
    </font>
    <font>
      <sz val="11"/>
      <color rgb="FFA50021"/>
      <name val="Tahoma"/>
      <family val="2"/>
    </font>
    <font>
      <sz val="11"/>
      <color rgb="FFFF0000"/>
      <name val="Calibri"/>
      <family val="2"/>
      <scheme val="minor"/>
    </font>
    <font>
      <b/>
      <sz val="11"/>
      <color theme="0"/>
      <name val="Calibri"/>
      <family val="2"/>
      <scheme val="minor"/>
    </font>
  </fonts>
  <fills count="38">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theme="8" tint="0.79998168889431442"/>
      </patternFill>
    </fill>
    <fill>
      <patternFill patternType="solid">
        <fgColor theme="4" tint="0.79998168889431442"/>
        <bgColor theme="4" tint="0.79998168889431442"/>
      </patternFill>
    </fill>
  </fills>
  <borders count="29">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
      <left style="thin">
        <color theme="4" tint="0.39997558519241921"/>
      </left>
      <right style="thin">
        <color auto="1"/>
      </right>
      <top style="thin">
        <color auto="1"/>
      </top>
      <bottom style="thin">
        <color auto="1"/>
      </bottom>
      <diagonal/>
    </border>
    <border>
      <left style="thin">
        <color auto="1"/>
      </left>
      <right style="thin">
        <color auto="1"/>
      </right>
      <top style="thin">
        <color auto="1"/>
      </top>
      <bottom style="thin">
        <color theme="4" tint="0.39997558519241921"/>
      </bottom>
      <diagonal/>
    </border>
    <border>
      <left style="thin">
        <color theme="4" tint="0.39997558519241921"/>
      </left>
      <right style="thin">
        <color auto="1"/>
      </right>
      <top style="thin">
        <color auto="1"/>
      </top>
      <bottom style="thin">
        <color theme="4" tint="0.39997558519241921"/>
      </bottom>
      <diagonal/>
    </border>
    <border>
      <left style="thin">
        <color auto="1"/>
      </left>
      <right style="thin">
        <color theme="4" tint="0.39997558519241921"/>
      </right>
      <top style="thin">
        <color auto="1"/>
      </top>
      <bottom style="thin">
        <color auto="1"/>
      </bottom>
      <diagonal/>
    </border>
    <border>
      <left style="thin">
        <color theme="4" tint="0.3999755851924192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auto="1"/>
      </bottom>
      <diagonal/>
    </border>
    <border>
      <left style="thin">
        <color auto="1"/>
      </left>
      <right style="thin">
        <color theme="4" tint="0.39997558519241921"/>
      </right>
      <top style="thin">
        <color theme="4" tint="0.39997558519241921"/>
      </top>
      <bottom style="thin">
        <color auto="1"/>
      </bottom>
      <diagonal/>
    </border>
    <border>
      <left style="thin">
        <color auto="1"/>
      </left>
      <right style="thin">
        <color theme="4" tint="0.39997558519241921"/>
      </right>
      <top style="thin">
        <color auto="1"/>
      </top>
      <bottom style="thin">
        <color theme="4" tint="0.39997558519241921"/>
      </bottom>
      <diagonal/>
    </border>
    <border>
      <left style="thin">
        <color auto="1"/>
      </left>
      <right style="thin">
        <color theme="4" tint="0.39997558519241921"/>
      </right>
      <top style="thin">
        <color auto="1"/>
      </top>
      <bottom/>
      <diagonal/>
    </border>
  </borders>
  <cellStyleXfs count="121">
    <xf numFmtId="0" fontId="0" fillId="0" borderId="0"/>
    <xf numFmtId="0" fontId="518" fillId="0" borderId="0"/>
    <xf numFmtId="0" fontId="517" fillId="0" borderId="0"/>
    <xf numFmtId="9" fontId="517" fillId="0" borderId="0" applyFont="0" applyFill="0" applyBorder="0" applyAlignment="0" applyProtection="0"/>
    <xf numFmtId="0" fontId="516" fillId="0" borderId="0"/>
    <xf numFmtId="0" fontId="527" fillId="0" borderId="0"/>
    <xf numFmtId="0" fontId="515" fillId="0" borderId="0"/>
    <xf numFmtId="0" fontId="514" fillId="0" borderId="0"/>
    <xf numFmtId="44" fontId="514" fillId="0" borderId="0" applyFont="0" applyFill="0" applyBorder="0" applyAlignment="0" applyProtection="0"/>
    <xf numFmtId="9" fontId="514" fillId="0" borderId="0" applyFont="0" applyFill="0" applyBorder="0" applyAlignment="0" applyProtection="0"/>
    <xf numFmtId="0" fontId="513" fillId="0" borderId="0"/>
    <xf numFmtId="9" fontId="513" fillId="0" borderId="0" applyFont="0" applyFill="0" applyBorder="0" applyAlignment="0" applyProtection="0"/>
    <xf numFmtId="44" fontId="513" fillId="0" borderId="0" applyFont="0" applyFill="0" applyBorder="0" applyAlignment="0" applyProtection="0"/>
    <xf numFmtId="0" fontId="512" fillId="0" borderId="0"/>
    <xf numFmtId="0" fontId="511" fillId="0" borderId="0"/>
    <xf numFmtId="0" fontId="531" fillId="0" borderId="0" applyBorder="0"/>
    <xf numFmtId="0" fontId="531" fillId="0" borderId="0" applyBorder="0"/>
    <xf numFmtId="0" fontId="510" fillId="0" borderId="0"/>
    <xf numFmtId="0" fontId="509" fillId="0" borderId="0"/>
    <xf numFmtId="0" fontId="509" fillId="0" borderId="0"/>
    <xf numFmtId="9" fontId="509" fillId="0" borderId="0" applyFont="0" applyFill="0" applyBorder="0" applyAlignment="0" applyProtection="0"/>
    <xf numFmtId="0" fontId="509" fillId="0" borderId="0"/>
    <xf numFmtId="0" fontId="509" fillId="0" borderId="0"/>
    <xf numFmtId="0" fontId="509" fillId="0" borderId="0"/>
    <xf numFmtId="44" fontId="509" fillId="0" borderId="0" applyFont="0" applyFill="0" applyBorder="0" applyAlignment="0" applyProtection="0"/>
    <xf numFmtId="9" fontId="509" fillId="0" borderId="0" applyFont="0" applyFill="0" applyBorder="0" applyAlignment="0" applyProtection="0"/>
    <xf numFmtId="0" fontId="509" fillId="0" borderId="0"/>
    <xf numFmtId="9" fontId="509" fillId="0" borderId="0" applyFont="0" applyFill="0" applyBorder="0" applyAlignment="0" applyProtection="0"/>
    <xf numFmtId="44" fontId="509" fillId="0" borderId="0" applyFont="0" applyFill="0" applyBorder="0" applyAlignment="0" applyProtection="0"/>
    <xf numFmtId="0" fontId="509" fillId="0" borderId="0"/>
    <xf numFmtId="0" fontId="508" fillId="0" borderId="0"/>
    <xf numFmtId="0" fontId="508" fillId="0" borderId="0"/>
    <xf numFmtId="9" fontId="508" fillId="0" borderId="0" applyFont="0" applyFill="0" applyBorder="0" applyAlignment="0" applyProtection="0"/>
    <xf numFmtId="0" fontId="508" fillId="0" borderId="0"/>
    <xf numFmtId="0" fontId="508" fillId="0" borderId="0"/>
    <xf numFmtId="0" fontId="508" fillId="0" borderId="0"/>
    <xf numFmtId="44" fontId="508" fillId="0" borderId="0" applyFont="0" applyFill="0" applyBorder="0" applyAlignment="0" applyProtection="0"/>
    <xf numFmtId="9" fontId="508" fillId="0" borderId="0" applyFont="0" applyFill="0" applyBorder="0" applyAlignment="0" applyProtection="0"/>
    <xf numFmtId="0" fontId="508" fillId="0" borderId="0"/>
    <xf numFmtId="9" fontId="508" fillId="0" borderId="0" applyFont="0" applyFill="0" applyBorder="0" applyAlignment="0" applyProtection="0"/>
    <xf numFmtId="44" fontId="508" fillId="0" borderId="0" applyFont="0" applyFill="0" applyBorder="0" applyAlignment="0" applyProtection="0"/>
    <xf numFmtId="0" fontId="508" fillId="0" borderId="0"/>
    <xf numFmtId="0" fontId="507" fillId="0" borderId="0"/>
    <xf numFmtId="0" fontId="507" fillId="0" borderId="0"/>
    <xf numFmtId="0" fontId="507" fillId="0" borderId="0"/>
    <xf numFmtId="0" fontId="527" fillId="0" borderId="0"/>
    <xf numFmtId="0" fontId="507" fillId="0" borderId="0"/>
    <xf numFmtId="44" fontId="507" fillId="0" borderId="0" applyFont="0" applyFill="0" applyBorder="0" applyAlignment="0" applyProtection="0"/>
    <xf numFmtId="0" fontId="507" fillId="0" borderId="0"/>
    <xf numFmtId="0" fontId="506" fillId="0" borderId="0"/>
    <xf numFmtId="0" fontId="504" fillId="0" borderId="0"/>
    <xf numFmtId="0" fontId="504" fillId="0" borderId="0"/>
    <xf numFmtId="9" fontId="504" fillId="0" borderId="0" applyFont="0" applyFill="0" applyBorder="0" applyAlignment="0" applyProtection="0"/>
    <xf numFmtId="0" fontId="504" fillId="0" borderId="0"/>
    <xf numFmtId="0" fontId="504" fillId="0" borderId="0"/>
    <xf numFmtId="0" fontId="504" fillId="0" borderId="0"/>
    <xf numFmtId="44" fontId="504" fillId="0" borderId="0" applyFont="0" applyFill="0" applyBorder="0" applyAlignment="0" applyProtection="0"/>
    <xf numFmtId="9" fontId="504" fillId="0" borderId="0" applyFont="0" applyFill="0" applyBorder="0" applyAlignment="0" applyProtection="0"/>
    <xf numFmtId="0" fontId="504" fillId="0" borderId="0"/>
    <xf numFmtId="9" fontId="504" fillId="0" borderId="0" applyFont="0" applyFill="0" applyBorder="0" applyAlignment="0" applyProtection="0"/>
    <xf numFmtId="44" fontId="504" fillId="0" borderId="0" applyFont="0" applyFill="0" applyBorder="0" applyAlignment="0" applyProtection="0"/>
    <xf numFmtId="0" fontId="504" fillId="0" borderId="0"/>
    <xf numFmtId="0" fontId="181" fillId="0" borderId="0"/>
    <xf numFmtId="0" fontId="99" fillId="0" borderId="0"/>
    <xf numFmtId="0" fontId="99" fillId="0" borderId="0"/>
    <xf numFmtId="9" fontId="99" fillId="0" borderId="0" applyFont="0" applyFill="0" applyBorder="0" applyAlignment="0" applyProtection="0"/>
    <xf numFmtId="0" fontId="99" fillId="0" borderId="0"/>
    <xf numFmtId="0" fontId="99" fillId="0" borderId="0"/>
    <xf numFmtId="0" fontId="99" fillId="0" borderId="0"/>
    <xf numFmtId="44" fontId="99" fillId="0" borderId="0" applyFont="0" applyFill="0" applyBorder="0" applyAlignment="0" applyProtection="0"/>
    <xf numFmtId="9" fontId="99" fillId="0" borderId="0" applyFont="0" applyFill="0" applyBorder="0" applyAlignment="0" applyProtection="0"/>
    <xf numFmtId="0" fontId="99" fillId="0" borderId="0"/>
    <xf numFmtId="9" fontId="99" fillId="0" borderId="0" applyFont="0" applyFill="0" applyBorder="0" applyAlignment="0" applyProtection="0"/>
    <xf numFmtId="44" fontId="99" fillId="0" borderId="0" applyFont="0" applyFill="0" applyBorder="0" applyAlignment="0" applyProtection="0"/>
    <xf numFmtId="0" fontId="99" fillId="0" borderId="0"/>
    <xf numFmtId="0" fontId="99" fillId="0" borderId="0"/>
    <xf numFmtId="0" fontId="99" fillId="0" borderId="0"/>
    <xf numFmtId="0" fontId="99" fillId="0" borderId="0"/>
    <xf numFmtId="0" fontId="99" fillId="0" borderId="0"/>
    <xf numFmtId="9" fontId="99" fillId="0" borderId="0" applyFont="0" applyFill="0" applyBorder="0" applyAlignment="0" applyProtection="0"/>
    <xf numFmtId="0" fontId="99" fillId="0" borderId="0"/>
    <xf numFmtId="0" fontId="99" fillId="0" borderId="0"/>
    <xf numFmtId="0" fontId="99" fillId="0" borderId="0"/>
    <xf numFmtId="44" fontId="99" fillId="0" borderId="0" applyFont="0" applyFill="0" applyBorder="0" applyAlignment="0" applyProtection="0"/>
    <xf numFmtId="9" fontId="99" fillId="0" borderId="0" applyFont="0" applyFill="0" applyBorder="0" applyAlignment="0" applyProtection="0"/>
    <xf numFmtId="0" fontId="99" fillId="0" borderId="0"/>
    <xf numFmtId="9" fontId="99" fillId="0" borderId="0" applyFont="0" applyFill="0" applyBorder="0" applyAlignment="0" applyProtection="0"/>
    <xf numFmtId="44" fontId="99" fillId="0" borderId="0" applyFont="0" applyFill="0" applyBorder="0" applyAlignment="0" applyProtection="0"/>
    <xf numFmtId="0" fontId="99" fillId="0" borderId="0"/>
    <xf numFmtId="0" fontId="99" fillId="0" borderId="0"/>
    <xf numFmtId="0" fontId="99" fillId="0" borderId="0"/>
    <xf numFmtId="9" fontId="99" fillId="0" borderId="0" applyFont="0" applyFill="0" applyBorder="0" applyAlignment="0" applyProtection="0"/>
    <xf numFmtId="0" fontId="99" fillId="0" borderId="0"/>
    <xf numFmtId="0" fontId="99" fillId="0" borderId="0"/>
    <xf numFmtId="0" fontId="99" fillId="0" borderId="0"/>
    <xf numFmtId="44" fontId="99" fillId="0" borderId="0" applyFont="0" applyFill="0" applyBorder="0" applyAlignment="0" applyProtection="0"/>
    <xf numFmtId="9" fontId="99" fillId="0" borderId="0" applyFont="0" applyFill="0" applyBorder="0" applyAlignment="0" applyProtection="0"/>
    <xf numFmtId="0" fontId="99" fillId="0" borderId="0"/>
    <xf numFmtId="9" fontId="99" fillId="0" borderId="0" applyFont="0" applyFill="0" applyBorder="0" applyAlignment="0" applyProtection="0"/>
    <xf numFmtId="44" fontId="99" fillId="0" borderId="0" applyFont="0" applyFill="0" applyBorder="0" applyAlignment="0" applyProtection="0"/>
    <xf numFmtId="0" fontId="99" fillId="0" borderId="0"/>
    <xf numFmtId="0" fontId="99" fillId="0" borderId="0"/>
    <xf numFmtId="0" fontId="99" fillId="0" borderId="0"/>
    <xf numFmtId="0" fontId="99" fillId="0" borderId="0"/>
    <xf numFmtId="0" fontId="99" fillId="0" borderId="0"/>
    <xf numFmtId="44" fontId="99" fillId="0" borderId="0" applyFont="0" applyFill="0" applyBorder="0" applyAlignment="0" applyProtection="0"/>
    <xf numFmtId="0" fontId="99" fillId="0" borderId="0"/>
    <xf numFmtId="0" fontId="99" fillId="0" borderId="0"/>
    <xf numFmtId="0" fontId="99" fillId="0" borderId="0"/>
    <xf numFmtId="0" fontId="99" fillId="0" borderId="0"/>
    <xf numFmtId="9" fontId="99" fillId="0" borderId="0" applyFont="0" applyFill="0" applyBorder="0" applyAlignment="0" applyProtection="0"/>
    <xf numFmtId="0" fontId="99" fillId="0" borderId="0"/>
    <xf numFmtId="0" fontId="99" fillId="0" borderId="0"/>
    <xf numFmtId="0" fontId="99" fillId="0" borderId="0"/>
    <xf numFmtId="44" fontId="99" fillId="0" borderId="0" applyFont="0" applyFill="0" applyBorder="0" applyAlignment="0" applyProtection="0"/>
    <xf numFmtId="9" fontId="99" fillId="0" borderId="0" applyFont="0" applyFill="0" applyBorder="0" applyAlignment="0" applyProtection="0"/>
    <xf numFmtId="0" fontId="99" fillId="0" borderId="0"/>
    <xf numFmtId="9" fontId="99" fillId="0" borderId="0" applyFont="0" applyFill="0" applyBorder="0" applyAlignment="0" applyProtection="0"/>
    <xf numFmtId="44" fontId="99" fillId="0" borderId="0" applyFont="0" applyFill="0" applyBorder="0" applyAlignment="0" applyProtection="0"/>
    <xf numFmtId="0" fontId="99" fillId="0" borderId="0"/>
    <xf numFmtId="0" fontId="99" fillId="0" borderId="0"/>
  </cellStyleXfs>
  <cellXfs count="3566">
    <xf numFmtId="0" fontId="0" fillId="0" borderId="0" xfId="0"/>
    <xf numFmtId="165" fontId="0" fillId="0" borderId="0" xfId="0" applyNumberFormat="1"/>
    <xf numFmtId="0" fontId="520" fillId="2" borderId="0" xfId="0" applyFont="1" applyFill="1" applyAlignment="1">
      <alignment horizontal="center" vertical="center"/>
    </xf>
    <xf numFmtId="164" fontId="524" fillId="0" borderId="3" xfId="0" applyNumberFormat="1" applyFont="1" applyBorder="1" applyAlignment="1">
      <alignment horizontal="center" vertical="center"/>
    </xf>
    <xf numFmtId="0" fontId="524" fillId="0" borderId="3" xfId="0" applyFont="1" applyBorder="1" applyAlignment="1">
      <alignment horizontal="center" vertical="center"/>
    </xf>
    <xf numFmtId="0" fontId="524" fillId="0" borderId="0" xfId="0" applyFont="1" applyAlignment="1">
      <alignment horizontal="center" vertical="center"/>
    </xf>
    <xf numFmtId="0" fontId="525" fillId="0" borderId="0" xfId="0" applyFont="1" applyAlignment="1">
      <alignment horizontal="center" vertical="center"/>
    </xf>
    <xf numFmtId="0" fontId="521" fillId="4" borderId="3" xfId="0" applyFont="1" applyFill="1" applyBorder="1" applyAlignment="1">
      <alignment horizontal="center" vertical="center"/>
    </xf>
    <xf numFmtId="20" fontId="522" fillId="5" borderId="3" xfId="0" applyNumberFormat="1" applyFont="1" applyFill="1" applyBorder="1" applyAlignment="1">
      <alignment horizontal="center" vertical="center"/>
    </xf>
    <xf numFmtId="0" fontId="524" fillId="6" borderId="3" xfId="0" applyFont="1" applyFill="1" applyBorder="1" applyAlignment="1">
      <alignment horizontal="center" vertical="center"/>
    </xf>
    <xf numFmtId="3" fontId="0" fillId="0" borderId="0" xfId="0" applyNumberFormat="1"/>
    <xf numFmtId="0" fontId="524" fillId="0" borderId="1" xfId="0" applyFont="1" applyBorder="1" applyAlignment="1">
      <alignment horizontal="center" vertical="center"/>
    </xf>
    <xf numFmtId="0" fontId="524" fillId="0" borderId="6" xfId="0" applyFont="1" applyBorder="1" applyAlignment="1">
      <alignment horizontal="center" vertical="center"/>
    </xf>
    <xf numFmtId="0" fontId="527" fillId="0" borderId="0" xfId="5"/>
    <xf numFmtId="0" fontId="515" fillId="8" borderId="0" xfId="6" applyFill="1" applyAlignment="1">
      <alignment horizontal="center"/>
    </xf>
    <xf numFmtId="0" fontId="527"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521" fillId="4" borderId="5" xfId="0" applyFont="1" applyFill="1" applyBorder="1" applyAlignment="1">
      <alignment horizontal="center" vertical="center"/>
    </xf>
    <xf numFmtId="0" fontId="522" fillId="0" borderId="7" xfId="0" applyFont="1" applyBorder="1" applyAlignment="1">
      <alignment horizontal="center" vertical="center"/>
    </xf>
    <xf numFmtId="0" fontId="525" fillId="0" borderId="6" xfId="0" applyFont="1" applyBorder="1" applyAlignment="1">
      <alignment horizontal="center" vertical="center"/>
    </xf>
    <xf numFmtId="164" fontId="524"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520" fillId="11" borderId="0" xfId="0" applyFont="1" applyFill="1" applyAlignment="1">
      <alignment horizontal="center" vertical="center"/>
    </xf>
    <xf numFmtId="166" fontId="520" fillId="2" borderId="0" xfId="0" applyNumberFormat="1" applyFont="1" applyFill="1" applyAlignment="1">
      <alignment horizontal="center" vertical="center"/>
    </xf>
    <xf numFmtId="166" fontId="523" fillId="0" borderId="3" xfId="0" applyNumberFormat="1" applyFont="1" applyBorder="1" applyAlignment="1">
      <alignment horizontal="center" vertical="center"/>
    </xf>
    <xf numFmtId="166" fontId="523" fillId="0" borderId="6" xfId="0" applyNumberFormat="1" applyFont="1" applyBorder="1" applyAlignment="1">
      <alignment horizontal="center" vertical="center"/>
    </xf>
    <xf numFmtId="166" fontId="524" fillId="0" borderId="0" xfId="0" applyNumberFormat="1" applyFont="1" applyAlignment="1">
      <alignment horizontal="center" vertical="center"/>
    </xf>
    <xf numFmtId="9" fontId="0" fillId="0" borderId="0" xfId="0" applyNumberFormat="1"/>
    <xf numFmtId="0" fontId="512" fillId="0" borderId="0" xfId="0" applyFont="1"/>
    <xf numFmtId="3" fontId="526" fillId="0" borderId="3" xfId="0" applyNumberFormat="1" applyFont="1" applyBorder="1" applyAlignment="1">
      <alignment horizontal="center" vertical="center"/>
    </xf>
    <xf numFmtId="4" fontId="526" fillId="0" borderId="3" xfId="0" applyNumberFormat="1" applyFont="1" applyBorder="1" applyAlignment="1">
      <alignment horizontal="center" vertical="center"/>
    </xf>
    <xf numFmtId="4" fontId="526" fillId="14" borderId="3" xfId="0" applyNumberFormat="1" applyFont="1" applyFill="1" applyBorder="1" applyAlignment="1">
      <alignment horizontal="center" vertical="center"/>
    </xf>
    <xf numFmtId="4" fontId="526" fillId="15" borderId="3" xfId="0" applyNumberFormat="1" applyFont="1" applyFill="1" applyBorder="1" applyAlignment="1">
      <alignment horizontal="center" vertical="center"/>
    </xf>
    <xf numFmtId="4" fontId="0" fillId="0" borderId="0" xfId="0" applyNumberFormat="1" applyAlignment="1">
      <alignment horizontal="center"/>
    </xf>
    <xf numFmtId="164" fontId="0" fillId="0" borderId="0" xfId="0" applyNumberFormat="1"/>
    <xf numFmtId="0" fontId="528"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524" fillId="0" borderId="5" xfId="0" applyNumberFormat="1" applyFont="1" applyBorder="1" applyAlignment="1">
      <alignment horizontal="center" vertical="center"/>
    </xf>
    <xf numFmtId="0" fontId="0" fillId="0" borderId="0" xfId="0" applyAlignment="1">
      <alignment horizontal="right"/>
    </xf>
    <xf numFmtId="4" fontId="521" fillId="6" borderId="8" xfId="0" applyNumberFormat="1" applyFont="1" applyFill="1" applyBorder="1" applyAlignment="1">
      <alignment horizontal="center" vertical="center"/>
    </xf>
    <xf numFmtId="3" fontId="521" fillId="6" borderId="8" xfId="0" applyNumberFormat="1" applyFont="1" applyFill="1" applyBorder="1" applyAlignment="1">
      <alignment horizontal="center" vertical="center"/>
    </xf>
    <xf numFmtId="20" fontId="530" fillId="16" borderId="3" xfId="0" applyNumberFormat="1" applyFont="1" applyFill="1" applyBorder="1" applyAlignment="1">
      <alignment horizontal="center" vertical="center"/>
    </xf>
    <xf numFmtId="20" fontId="522" fillId="0" borderId="0" xfId="0" applyNumberFormat="1" applyFont="1" applyAlignment="1">
      <alignment horizontal="center" vertical="center"/>
    </xf>
    <xf numFmtId="0" fontId="528" fillId="6" borderId="0" xfId="0" applyFont="1" applyFill="1"/>
    <xf numFmtId="0" fontId="0" fillId="6" borderId="0" xfId="0" applyFill="1"/>
    <xf numFmtId="0" fontId="510" fillId="0" borderId="0" xfId="0" applyFont="1"/>
    <xf numFmtId="20" fontId="526" fillId="5" borderId="3" xfId="4" applyNumberFormat="1" applyFont="1" applyFill="1" applyBorder="1" applyAlignment="1">
      <alignment horizontal="center" vertical="center"/>
    </xf>
    <xf numFmtId="20" fontId="522" fillId="5" borderId="6" xfId="0"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166" fontId="534" fillId="0" borderId="0" xfId="6" applyNumberFormat="1" applyFont="1" applyAlignment="1">
      <alignment horizontal="center"/>
    </xf>
    <xf numFmtId="0" fontId="524" fillId="6" borderId="6" xfId="0" applyFont="1" applyFill="1" applyBorder="1" applyAlignment="1">
      <alignment horizontal="center" vertical="center"/>
    </xf>
    <xf numFmtId="4" fontId="524" fillId="0" borderId="0" xfId="0" applyNumberFormat="1" applyFont="1" applyAlignment="1">
      <alignment horizontal="center" vertical="center"/>
    </xf>
    <xf numFmtId="3" fontId="524" fillId="0" borderId="0" xfId="0" applyNumberFormat="1" applyFont="1" applyAlignment="1">
      <alignment horizontal="center"/>
    </xf>
    <xf numFmtId="166" fontId="0" fillId="0" borderId="0" xfId="0" applyNumberFormat="1"/>
    <xf numFmtId="0" fontId="506" fillId="0" borderId="0" xfId="49"/>
    <xf numFmtId="167" fontId="0" fillId="0" borderId="0" xfId="0" applyNumberFormat="1"/>
    <xf numFmtId="0" fontId="521" fillId="4" borderId="8" xfId="0" applyFont="1" applyFill="1" applyBorder="1" applyAlignment="1">
      <alignment horizontal="center" vertical="center"/>
    </xf>
    <xf numFmtId="164" fontId="528" fillId="22" borderId="0" xfId="0" applyNumberFormat="1" applyFont="1" applyFill="1"/>
    <xf numFmtId="0" fontId="528" fillId="22" borderId="0" xfId="0" applyFont="1" applyFill="1"/>
    <xf numFmtId="165" fontId="505" fillId="0" borderId="0" xfId="49" applyNumberFormat="1" applyFont="1" applyAlignment="1">
      <alignment horizontal="center" vertical="center"/>
    </xf>
    <xf numFmtId="0" fontId="505" fillId="0" borderId="0" xfId="49" applyFont="1" applyAlignment="1">
      <alignment horizontal="center" vertical="center"/>
    </xf>
    <xf numFmtId="0" fontId="505" fillId="0" borderId="0" xfId="0" applyFont="1" applyAlignment="1">
      <alignment horizontal="center" vertical="center"/>
    </xf>
    <xf numFmtId="3" fontId="505" fillId="0" borderId="0" xfId="49" applyNumberFormat="1" applyFont="1" applyAlignment="1">
      <alignment horizontal="center" vertical="center"/>
    </xf>
    <xf numFmtId="0" fontId="505" fillId="20" borderId="0" xfId="49" applyFont="1" applyFill="1" applyAlignment="1">
      <alignment horizontal="center" vertical="center"/>
    </xf>
    <xf numFmtId="0" fontId="505" fillId="21" borderId="0" xfId="49" applyFont="1" applyFill="1" applyAlignment="1">
      <alignment horizontal="center" vertical="center"/>
    </xf>
    <xf numFmtId="3" fontId="505" fillId="20" borderId="0" xfId="49" applyNumberFormat="1" applyFont="1" applyFill="1" applyAlignment="1">
      <alignment horizontal="center" vertical="center"/>
    </xf>
    <xf numFmtId="4" fontId="505" fillId="20" borderId="0" xfId="49" applyNumberFormat="1" applyFont="1" applyFill="1" applyAlignment="1">
      <alignment horizontal="center" vertical="center"/>
    </xf>
    <xf numFmtId="4" fontId="505" fillId="4" borderId="0" xfId="49" applyNumberFormat="1" applyFont="1" applyFill="1" applyAlignment="1">
      <alignment horizontal="center" vertical="center"/>
    </xf>
    <xf numFmtId="0" fontId="505" fillId="4" borderId="0" xfId="49" applyFont="1" applyFill="1" applyAlignment="1">
      <alignment horizontal="center" vertical="center"/>
    </xf>
    <xf numFmtId="4" fontId="505" fillId="0" borderId="0" xfId="49" applyNumberFormat="1" applyFont="1" applyAlignment="1">
      <alignment horizontal="center" vertical="center"/>
    </xf>
    <xf numFmtId="166" fontId="505" fillId="0" borderId="0" xfId="49" applyNumberFormat="1" applyFont="1" applyAlignment="1">
      <alignment horizontal="center" vertical="center"/>
    </xf>
    <xf numFmtId="0" fontId="528" fillId="22" borderId="0" xfId="0" applyFont="1" applyFill="1" applyAlignment="1">
      <alignment horizontal="center"/>
    </xf>
    <xf numFmtId="0" fontId="535" fillId="0" borderId="11" xfId="0" applyFont="1" applyBorder="1"/>
    <xf numFmtId="0" fontId="536" fillId="0" borderId="12" xfId="0" applyFont="1" applyBorder="1"/>
    <xf numFmtId="164" fontId="535" fillId="22" borderId="13" xfId="0" applyNumberFormat="1" applyFont="1" applyFill="1" applyBorder="1"/>
    <xf numFmtId="0" fontId="521" fillId="17" borderId="8" xfId="0" applyFont="1" applyFill="1" applyBorder="1" applyAlignment="1">
      <alignment horizontal="center" vertical="center"/>
    </xf>
    <xf numFmtId="166" fontId="0" fillId="0" borderId="0" xfId="0" applyNumberFormat="1" applyAlignment="1">
      <alignment horizontal="center"/>
    </xf>
    <xf numFmtId="167" fontId="528" fillId="0" borderId="0" xfId="0" applyNumberFormat="1" applyFont="1"/>
    <xf numFmtId="165" fontId="505" fillId="20" borderId="0" xfId="49" applyNumberFormat="1" applyFont="1" applyFill="1" applyAlignment="1">
      <alignment horizontal="center" vertical="center"/>
    </xf>
    <xf numFmtId="2" fontId="503" fillId="0" borderId="0" xfId="0" applyNumberFormat="1" applyFont="1" applyAlignment="1">
      <alignment horizontal="center" vertical="center"/>
    </xf>
    <xf numFmtId="0" fontId="502" fillId="0" borderId="0" xfId="0" applyFont="1" applyAlignment="1">
      <alignment horizontal="center" vertical="center"/>
    </xf>
    <xf numFmtId="165" fontId="502" fillId="0" borderId="0" xfId="49" applyNumberFormat="1" applyFont="1" applyAlignment="1">
      <alignment horizontal="center" vertical="center"/>
    </xf>
    <xf numFmtId="0" fontId="502" fillId="0" borderId="0" xfId="49" applyFont="1" applyAlignment="1">
      <alignment horizontal="center" vertical="center"/>
    </xf>
    <xf numFmtId="3" fontId="502" fillId="0" borderId="0" xfId="0" applyNumberFormat="1" applyFont="1" applyAlignment="1">
      <alignment horizontal="center" vertical="center"/>
    </xf>
    <xf numFmtId="4" fontId="502" fillId="0" borderId="0" xfId="0" applyNumberFormat="1" applyFont="1" applyAlignment="1">
      <alignment horizontal="center" vertical="center"/>
    </xf>
    <xf numFmtId="3" fontId="502" fillId="0" borderId="0" xfId="49" applyNumberFormat="1" applyFont="1" applyAlignment="1">
      <alignment horizontal="center" vertical="center"/>
    </xf>
    <xf numFmtId="2" fontId="502" fillId="0" borderId="0" xfId="49" applyNumberFormat="1" applyFont="1" applyAlignment="1">
      <alignment horizontal="center" vertical="center"/>
    </xf>
    <xf numFmtId="0" fontId="524" fillId="0" borderId="5" xfId="0" applyFont="1" applyBorder="1" applyAlignment="1">
      <alignment horizontal="center" vertical="center"/>
    </xf>
    <xf numFmtId="164" fontId="502" fillId="0" borderId="3" xfId="0" applyNumberFormat="1" applyFont="1" applyBorder="1" applyAlignment="1">
      <alignment horizontal="center"/>
    </xf>
    <xf numFmtId="165" fontId="501" fillId="0" borderId="0" xfId="49" applyNumberFormat="1" applyFont="1" applyAlignment="1">
      <alignment horizontal="center" vertical="center"/>
    </xf>
    <xf numFmtId="0" fontId="501" fillId="0" borderId="0" xfId="49" applyFont="1" applyAlignment="1">
      <alignment horizontal="center" vertical="center"/>
    </xf>
    <xf numFmtId="0" fontId="501" fillId="0" borderId="0" xfId="0" applyFont="1" applyAlignment="1">
      <alignment horizontal="center" vertical="center"/>
    </xf>
    <xf numFmtId="3" fontId="501" fillId="0" borderId="0" xfId="49" applyNumberFormat="1" applyFont="1" applyAlignment="1">
      <alignment horizontal="center" vertical="center"/>
    </xf>
    <xf numFmtId="3" fontId="501" fillId="0" borderId="0" xfId="0" applyNumberFormat="1" applyFont="1" applyAlignment="1">
      <alignment horizontal="center" vertical="center"/>
    </xf>
    <xf numFmtId="2" fontId="501" fillId="0" borderId="0" xfId="49" applyNumberFormat="1" applyFont="1" applyAlignment="1">
      <alignment horizontal="center" vertical="center"/>
    </xf>
    <xf numFmtId="2" fontId="501" fillId="0" borderId="0" xfId="0" applyNumberFormat="1" applyFont="1" applyAlignment="1">
      <alignment horizontal="center" vertical="center"/>
    </xf>
    <xf numFmtId="4" fontId="501" fillId="0" borderId="0" xfId="0" applyNumberFormat="1" applyFont="1" applyAlignment="1">
      <alignment horizontal="center" vertical="center"/>
    </xf>
    <xf numFmtId="0" fontId="500" fillId="0" borderId="0" xfId="49" applyFont="1" applyAlignment="1">
      <alignment horizontal="center" vertical="center"/>
    </xf>
    <xf numFmtId="165" fontId="500" fillId="0" borderId="0" xfId="49" applyNumberFormat="1" applyFont="1" applyAlignment="1">
      <alignment horizontal="center" vertical="center"/>
    </xf>
    <xf numFmtId="0" fontId="500" fillId="0" borderId="0" xfId="0" applyFont="1" applyAlignment="1">
      <alignment horizontal="center" vertical="center"/>
    </xf>
    <xf numFmtId="3" fontId="500" fillId="0" borderId="0" xfId="49" applyNumberFormat="1" applyFont="1" applyAlignment="1">
      <alignment horizontal="center" vertical="center"/>
    </xf>
    <xf numFmtId="3" fontId="500" fillId="0" borderId="0" xfId="0" applyNumberFormat="1" applyFont="1" applyAlignment="1">
      <alignment horizontal="center" vertical="center"/>
    </xf>
    <xf numFmtId="2" fontId="500" fillId="0" borderId="0" xfId="49" applyNumberFormat="1" applyFont="1" applyAlignment="1">
      <alignment horizontal="center" vertical="center"/>
    </xf>
    <xf numFmtId="2" fontId="500" fillId="0" borderId="0" xfId="0" applyNumberFormat="1" applyFont="1" applyAlignment="1">
      <alignment horizontal="center" vertical="center"/>
    </xf>
    <xf numFmtId="4" fontId="500" fillId="0" borderId="0" xfId="0" applyNumberFormat="1" applyFont="1" applyAlignment="1">
      <alignment horizontal="center" vertical="center"/>
    </xf>
    <xf numFmtId="166" fontId="534" fillId="3" borderId="0" xfId="6" applyNumberFormat="1" applyFont="1" applyFill="1" applyAlignment="1">
      <alignment horizontal="center"/>
    </xf>
    <xf numFmtId="165" fontId="499" fillId="0" borderId="0" xfId="49" applyNumberFormat="1" applyFont="1" applyAlignment="1">
      <alignment horizontal="center" vertical="center"/>
    </xf>
    <xf numFmtId="0" fontId="499" fillId="0" borderId="0" xfId="49" applyFont="1" applyAlignment="1">
      <alignment horizontal="center" vertical="center"/>
    </xf>
    <xf numFmtId="0" fontId="499" fillId="0" borderId="0" xfId="0" applyFont="1" applyAlignment="1">
      <alignment horizontal="center" vertical="center"/>
    </xf>
    <xf numFmtId="3" fontId="499" fillId="0" borderId="0" xfId="49" applyNumberFormat="1" applyFont="1" applyAlignment="1">
      <alignment horizontal="center" vertical="center"/>
    </xf>
    <xf numFmtId="3" fontId="499" fillId="0" borderId="0" xfId="0" applyNumberFormat="1" applyFont="1" applyAlignment="1">
      <alignment horizontal="center" vertical="center"/>
    </xf>
    <xf numFmtId="2" fontId="499" fillId="0" borderId="0" xfId="49" applyNumberFormat="1" applyFont="1" applyAlignment="1">
      <alignment horizontal="center" vertical="center"/>
    </xf>
    <xf numFmtId="2" fontId="499" fillId="0" borderId="0" xfId="0" applyNumberFormat="1" applyFont="1" applyAlignment="1">
      <alignment horizontal="center" vertical="center"/>
    </xf>
    <xf numFmtId="4" fontId="499" fillId="0" borderId="0" xfId="0" applyNumberFormat="1" applyFont="1" applyAlignment="1">
      <alignment horizontal="center" vertical="center"/>
    </xf>
    <xf numFmtId="165" fontId="498" fillId="0" borderId="0" xfId="49" applyNumberFormat="1" applyFont="1" applyAlignment="1">
      <alignment horizontal="center" vertical="center"/>
    </xf>
    <xf numFmtId="0" fontId="498" fillId="0" borderId="0" xfId="49" applyFont="1" applyAlignment="1">
      <alignment horizontal="center" vertical="center"/>
    </xf>
    <xf numFmtId="0" fontId="498" fillId="0" borderId="0" xfId="0" applyFont="1" applyAlignment="1">
      <alignment horizontal="center" vertical="center"/>
    </xf>
    <xf numFmtId="3" fontId="498" fillId="0" borderId="0" xfId="49" applyNumberFormat="1" applyFont="1" applyAlignment="1">
      <alignment horizontal="center" vertical="center"/>
    </xf>
    <xf numFmtId="3" fontId="498" fillId="0" borderId="0" xfId="0" applyNumberFormat="1" applyFont="1" applyAlignment="1">
      <alignment horizontal="center" vertical="center"/>
    </xf>
    <xf numFmtId="2" fontId="498" fillId="0" borderId="0" xfId="49" applyNumberFormat="1" applyFont="1" applyAlignment="1">
      <alignment horizontal="center" vertical="center"/>
    </xf>
    <xf numFmtId="2" fontId="498" fillId="0" borderId="0" xfId="0" applyNumberFormat="1" applyFont="1" applyAlignment="1">
      <alignment horizontal="center" vertical="center"/>
    </xf>
    <xf numFmtId="4" fontId="498" fillId="0" borderId="0" xfId="0" applyNumberFormat="1" applyFont="1" applyAlignment="1">
      <alignment horizontal="center" vertical="center"/>
    </xf>
    <xf numFmtId="20" fontId="526" fillId="5" borderId="6" xfId="4" applyNumberFormat="1" applyFont="1" applyFill="1" applyBorder="1" applyAlignment="1">
      <alignment horizontal="center" vertical="center"/>
    </xf>
    <xf numFmtId="0" fontId="529" fillId="27" borderId="14" xfId="0" applyFont="1" applyFill="1" applyBorder="1" applyAlignment="1">
      <alignment horizontal="right"/>
    </xf>
    <xf numFmtId="0" fontId="0" fillId="3" borderId="0" xfId="0" applyFill="1"/>
    <xf numFmtId="164" fontId="528" fillId="0" borderId="0" xfId="0" applyNumberFormat="1" applyFont="1"/>
    <xf numFmtId="164" fontId="528" fillId="23" borderId="0" xfId="0" applyNumberFormat="1" applyFont="1" applyFill="1"/>
    <xf numFmtId="164" fontId="537" fillId="28" borderId="0" xfId="0" applyNumberFormat="1" applyFont="1" applyFill="1"/>
    <xf numFmtId="164" fontId="537" fillId="29" borderId="0" xfId="0" applyNumberFormat="1" applyFont="1" applyFill="1"/>
    <xf numFmtId="0" fontId="537" fillId="28" borderId="0" xfId="0" applyFont="1" applyFill="1"/>
    <xf numFmtId="0" fontId="537" fillId="29" borderId="0" xfId="0" applyFont="1" applyFill="1"/>
    <xf numFmtId="0" fontId="537" fillId="28" borderId="0" xfId="0" applyFont="1" applyFill="1" applyAlignment="1">
      <alignment horizontal="center"/>
    </xf>
    <xf numFmtId="0" fontId="537" fillId="29" borderId="0" xfId="0" applyFont="1" applyFill="1" applyAlignment="1">
      <alignment horizontal="center"/>
    </xf>
    <xf numFmtId="0" fontId="529" fillId="30" borderId="0" xfId="0" applyFont="1" applyFill="1" applyAlignment="1">
      <alignment horizontal="center"/>
    </xf>
    <xf numFmtId="164" fontId="529" fillId="30" borderId="0" xfId="0" applyNumberFormat="1" applyFont="1" applyFill="1" applyAlignment="1">
      <alignment horizontal="center"/>
    </xf>
    <xf numFmtId="164" fontId="529" fillId="30" borderId="0" xfId="0" applyNumberFormat="1" applyFont="1" applyFill="1" applyAlignment="1">
      <alignment horizontal="right"/>
    </xf>
    <xf numFmtId="167" fontId="0" fillId="0" borderId="0" xfId="0" applyNumberFormat="1" applyAlignment="1">
      <alignment horizontal="right"/>
    </xf>
    <xf numFmtId="164" fontId="537" fillId="28" borderId="0" xfId="0" applyNumberFormat="1" applyFont="1" applyFill="1" applyAlignment="1">
      <alignment horizontal="right"/>
    </xf>
    <xf numFmtId="164" fontId="537" fillId="29" borderId="0" xfId="0" applyNumberFormat="1" applyFont="1" applyFill="1" applyAlignment="1">
      <alignment horizontal="right"/>
    </xf>
    <xf numFmtId="164" fontId="529" fillId="0" borderId="0" xfId="0" applyNumberFormat="1" applyFont="1" applyAlignment="1">
      <alignment horizontal="center"/>
    </xf>
    <xf numFmtId="0" fontId="537" fillId="0" borderId="0" xfId="0" applyFont="1"/>
    <xf numFmtId="0" fontId="528" fillId="22" borderId="12" xfId="0" applyFont="1" applyFill="1" applyBorder="1" applyAlignment="1">
      <alignment horizontal="center"/>
    </xf>
    <xf numFmtId="164" fontId="528" fillId="22" borderId="13" xfId="0" applyNumberFormat="1" applyFont="1" applyFill="1" applyBorder="1" applyAlignment="1">
      <alignment horizontal="right"/>
    </xf>
    <xf numFmtId="164" fontId="528" fillId="0" borderId="0" xfId="0" applyNumberFormat="1" applyFont="1" applyAlignment="1">
      <alignment horizontal="center"/>
    </xf>
    <xf numFmtId="164" fontId="537" fillId="0" borderId="0" xfId="0" applyNumberFormat="1" applyFont="1"/>
    <xf numFmtId="0" fontId="528" fillId="22" borderId="11" xfId="0" applyFont="1" applyFill="1" applyBorder="1" applyAlignment="1">
      <alignment horizontal="center"/>
    </xf>
    <xf numFmtId="0" fontId="528" fillId="31" borderId="11" xfId="0" applyFont="1" applyFill="1" applyBorder="1" applyAlignment="1">
      <alignment horizontal="center"/>
    </xf>
    <xf numFmtId="0" fontId="528" fillId="31" borderId="12" xfId="0" applyFont="1" applyFill="1" applyBorder="1" applyAlignment="1">
      <alignment horizontal="center"/>
    </xf>
    <xf numFmtId="164" fontId="528" fillId="31" borderId="13" xfId="0" applyNumberFormat="1" applyFont="1" applyFill="1" applyBorder="1" applyAlignment="1">
      <alignment horizontal="center"/>
    </xf>
    <xf numFmtId="4" fontId="526" fillId="3" borderId="3" xfId="0" applyNumberFormat="1" applyFont="1" applyFill="1" applyBorder="1" applyAlignment="1">
      <alignment horizontal="center" vertical="center"/>
    </xf>
    <xf numFmtId="164" fontId="529" fillId="18" borderId="0" xfId="0" applyNumberFormat="1" applyFont="1" applyFill="1" applyAlignment="1">
      <alignment horizontal="right"/>
    </xf>
    <xf numFmtId="164" fontId="528" fillId="32" borderId="13" xfId="0" applyNumberFormat="1" applyFont="1" applyFill="1" applyBorder="1" applyAlignment="1">
      <alignment horizontal="right"/>
    </xf>
    <xf numFmtId="164" fontId="528" fillId="32" borderId="15" xfId="0" applyNumberFormat="1" applyFont="1" applyFill="1" applyBorder="1" applyAlignment="1">
      <alignment horizontal="right"/>
    </xf>
    <xf numFmtId="164" fontId="528" fillId="32" borderId="11" xfId="0" applyNumberFormat="1" applyFont="1" applyFill="1" applyBorder="1" applyAlignment="1">
      <alignment horizontal="right"/>
    </xf>
    <xf numFmtId="164" fontId="528" fillId="32" borderId="12" xfId="0" applyNumberFormat="1" applyFont="1" applyFill="1" applyBorder="1" applyAlignment="1">
      <alignment horizontal="right"/>
    </xf>
    <xf numFmtId="164" fontId="528" fillId="22" borderId="15" xfId="0" applyNumberFormat="1" applyFont="1" applyFill="1" applyBorder="1" applyAlignment="1">
      <alignment horizontal="right"/>
    </xf>
    <xf numFmtId="164" fontId="528" fillId="33" borderId="15" xfId="0" applyNumberFormat="1" applyFont="1" applyFill="1" applyBorder="1" applyAlignment="1">
      <alignment horizontal="right"/>
    </xf>
    <xf numFmtId="0" fontId="528" fillId="33" borderId="11" xfId="0" applyFont="1" applyFill="1" applyBorder="1" applyAlignment="1">
      <alignment horizontal="center"/>
    </xf>
    <xf numFmtId="0" fontId="528" fillId="33" borderId="12" xfId="0" applyFont="1" applyFill="1" applyBorder="1" applyAlignment="1">
      <alignment horizontal="center"/>
    </xf>
    <xf numFmtId="164" fontId="528" fillId="33" borderId="13" xfId="0" applyNumberFormat="1" applyFont="1" applyFill="1" applyBorder="1" applyAlignment="1">
      <alignment horizontal="right"/>
    </xf>
    <xf numFmtId="165" fontId="497" fillId="0" borderId="0" xfId="49" applyNumberFormat="1" applyFont="1" applyAlignment="1">
      <alignment horizontal="center" vertical="center"/>
    </xf>
    <xf numFmtId="0" fontId="497" fillId="0" borderId="0" xfId="49" applyFont="1" applyAlignment="1">
      <alignment horizontal="center" vertical="center"/>
    </xf>
    <xf numFmtId="0" fontId="497" fillId="0" borderId="0" xfId="0" applyFont="1" applyAlignment="1">
      <alignment horizontal="center" vertical="center"/>
    </xf>
    <xf numFmtId="3" fontId="497" fillId="0" borderId="0" xfId="49" applyNumberFormat="1" applyFont="1" applyAlignment="1">
      <alignment horizontal="center" vertical="center"/>
    </xf>
    <xf numFmtId="3" fontId="497" fillId="0" borderId="0" xfId="0" applyNumberFormat="1" applyFont="1" applyAlignment="1">
      <alignment horizontal="center" vertical="center"/>
    </xf>
    <xf numFmtId="2" fontId="497" fillId="0" borderId="0" xfId="49" applyNumberFormat="1" applyFont="1" applyAlignment="1">
      <alignment horizontal="center" vertical="center"/>
    </xf>
    <xf numFmtId="4" fontId="497" fillId="0" borderId="0" xfId="0" applyNumberFormat="1" applyFont="1" applyAlignment="1">
      <alignment horizontal="center" vertical="center"/>
    </xf>
    <xf numFmtId="165" fontId="496" fillId="0" borderId="0" xfId="49" applyNumberFormat="1" applyFont="1" applyAlignment="1">
      <alignment horizontal="center" vertical="center"/>
    </xf>
    <xf numFmtId="0" fontId="496" fillId="0" borderId="0" xfId="49" applyFont="1" applyAlignment="1">
      <alignment horizontal="center" vertical="center"/>
    </xf>
    <xf numFmtId="0" fontId="496" fillId="0" borderId="0" xfId="0" applyFont="1" applyAlignment="1">
      <alignment horizontal="center" vertical="center"/>
    </xf>
    <xf numFmtId="3" fontId="496" fillId="0" borderId="0" xfId="49" applyNumberFormat="1" applyFont="1" applyAlignment="1">
      <alignment horizontal="center" vertical="center"/>
    </xf>
    <xf numFmtId="3" fontId="496" fillId="0" borderId="0" xfId="0" applyNumberFormat="1" applyFont="1" applyAlignment="1">
      <alignment horizontal="center" vertical="center"/>
    </xf>
    <xf numFmtId="2" fontId="496" fillId="0" borderId="0" xfId="49" applyNumberFormat="1" applyFont="1" applyAlignment="1">
      <alignment horizontal="center" vertical="center"/>
    </xf>
    <xf numFmtId="4" fontId="496" fillId="0" borderId="0" xfId="0" applyNumberFormat="1" applyFont="1" applyAlignment="1">
      <alignment horizontal="center" vertical="center"/>
    </xf>
    <xf numFmtId="165" fontId="495" fillId="0" borderId="0" xfId="49" applyNumberFormat="1" applyFont="1" applyAlignment="1">
      <alignment horizontal="center" vertical="center"/>
    </xf>
    <xf numFmtId="0" fontId="495" fillId="0" borderId="0" xfId="49" applyFont="1" applyAlignment="1">
      <alignment horizontal="center" vertical="center"/>
    </xf>
    <xf numFmtId="0" fontId="495" fillId="0" borderId="0" xfId="0" applyFont="1" applyAlignment="1">
      <alignment horizontal="center" vertical="center"/>
    </xf>
    <xf numFmtId="3" fontId="495" fillId="0" borderId="0" xfId="49" applyNumberFormat="1" applyFont="1" applyAlignment="1">
      <alignment horizontal="center" vertical="center"/>
    </xf>
    <xf numFmtId="3" fontId="495" fillId="0" borderId="0" xfId="0" applyNumberFormat="1" applyFont="1" applyAlignment="1">
      <alignment horizontal="center" vertical="center"/>
    </xf>
    <xf numFmtId="2" fontId="495" fillId="0" borderId="0" xfId="49" applyNumberFormat="1" applyFont="1" applyAlignment="1">
      <alignment horizontal="center" vertical="center"/>
    </xf>
    <xf numFmtId="2" fontId="495" fillId="0" borderId="0" xfId="0" applyNumberFormat="1" applyFont="1" applyAlignment="1">
      <alignment horizontal="center" vertical="center"/>
    </xf>
    <xf numFmtId="4" fontId="495" fillId="0" borderId="0" xfId="0" applyNumberFormat="1" applyFont="1" applyAlignment="1">
      <alignment horizontal="center" vertical="center"/>
    </xf>
    <xf numFmtId="165" fontId="494" fillId="0" borderId="0" xfId="49" applyNumberFormat="1" applyFont="1" applyAlignment="1">
      <alignment horizontal="center" vertical="center"/>
    </xf>
    <xf numFmtId="0" fontId="494" fillId="0" borderId="0" xfId="49" applyFont="1" applyAlignment="1">
      <alignment horizontal="center" vertical="center"/>
    </xf>
    <xf numFmtId="0" fontId="494" fillId="0" borderId="0" xfId="0" applyFont="1" applyAlignment="1">
      <alignment horizontal="center" vertical="center"/>
    </xf>
    <xf numFmtId="3" fontId="494" fillId="0" borderId="0" xfId="49" applyNumberFormat="1" applyFont="1" applyAlignment="1">
      <alignment horizontal="center" vertical="center"/>
    </xf>
    <xf numFmtId="3" fontId="494" fillId="0" borderId="0" xfId="0" applyNumberFormat="1" applyFont="1" applyAlignment="1">
      <alignment horizontal="center" vertical="center"/>
    </xf>
    <xf numFmtId="2" fontId="494" fillId="0" borderId="0" xfId="49" applyNumberFormat="1" applyFont="1" applyAlignment="1">
      <alignment horizontal="center" vertical="center"/>
    </xf>
    <xf numFmtId="2" fontId="494" fillId="0" borderId="0" xfId="0" applyNumberFormat="1" applyFont="1" applyAlignment="1">
      <alignment horizontal="center" vertical="center"/>
    </xf>
    <xf numFmtId="4" fontId="494" fillId="0" borderId="0" xfId="0" applyNumberFormat="1" applyFont="1" applyAlignment="1">
      <alignment horizontal="center" vertical="center"/>
    </xf>
    <xf numFmtId="165" fontId="493" fillId="0" borderId="0" xfId="49" applyNumberFormat="1" applyFont="1" applyAlignment="1">
      <alignment horizontal="center" vertical="center"/>
    </xf>
    <xf numFmtId="0" fontId="493" fillId="0" borderId="0" xfId="49" applyFont="1" applyAlignment="1">
      <alignment horizontal="center" vertical="center"/>
    </xf>
    <xf numFmtId="166" fontId="524" fillId="0" borderId="0" xfId="49" applyNumberFormat="1" applyFont="1" applyAlignment="1">
      <alignment horizontal="center" vertical="center"/>
    </xf>
    <xf numFmtId="0" fontId="493" fillId="0" borderId="0" xfId="0" applyFont="1" applyAlignment="1">
      <alignment horizontal="center" vertical="center"/>
    </xf>
    <xf numFmtId="3" fontId="493" fillId="0" borderId="0" xfId="49" applyNumberFormat="1" applyFont="1" applyAlignment="1">
      <alignment horizontal="center" vertical="center"/>
    </xf>
    <xf numFmtId="3" fontId="493" fillId="0" borderId="0" xfId="0" applyNumberFormat="1" applyFont="1" applyAlignment="1">
      <alignment horizontal="center" vertical="center"/>
    </xf>
    <xf numFmtId="2" fontId="493" fillId="0" borderId="0" xfId="49" applyNumberFormat="1" applyFont="1" applyAlignment="1">
      <alignment horizontal="center" vertical="center"/>
    </xf>
    <xf numFmtId="2" fontId="493" fillId="0" borderId="0" xfId="0" applyNumberFormat="1" applyFont="1" applyAlignment="1">
      <alignment horizontal="center" vertical="center"/>
    </xf>
    <xf numFmtId="4" fontId="493" fillId="0" borderId="0" xfId="0" applyNumberFormat="1" applyFont="1" applyAlignment="1">
      <alignment horizontal="center" vertical="center"/>
    </xf>
    <xf numFmtId="0" fontId="492" fillId="0" borderId="0" xfId="49" applyFont="1" applyAlignment="1">
      <alignment horizontal="center" vertical="center"/>
    </xf>
    <xf numFmtId="0" fontId="492" fillId="0" borderId="0" xfId="0" applyFont="1" applyAlignment="1">
      <alignment horizontal="center" vertical="center"/>
    </xf>
    <xf numFmtId="3" fontId="492" fillId="0" borderId="0" xfId="0" applyNumberFormat="1" applyFont="1" applyAlignment="1">
      <alignment horizontal="center" vertical="center"/>
    </xf>
    <xf numFmtId="2" fontId="492" fillId="0" borderId="0" xfId="0" applyNumberFormat="1" applyFont="1" applyAlignment="1">
      <alignment horizontal="center" vertical="center"/>
    </xf>
    <xf numFmtId="3" fontId="492" fillId="0" borderId="0" xfId="49" applyNumberFormat="1" applyFont="1" applyAlignment="1">
      <alignment horizontal="center" vertical="center"/>
    </xf>
    <xf numFmtId="165" fontId="492" fillId="0" borderId="0" xfId="49" applyNumberFormat="1" applyFont="1" applyAlignment="1">
      <alignment horizontal="center" vertical="center"/>
    </xf>
    <xf numFmtId="165" fontId="491" fillId="0" borderId="0" xfId="49" applyNumberFormat="1" applyFont="1" applyAlignment="1">
      <alignment horizontal="center" vertical="center"/>
    </xf>
    <xf numFmtId="0" fontId="491" fillId="0" borderId="0" xfId="49" applyFont="1" applyAlignment="1">
      <alignment horizontal="center" vertical="center"/>
    </xf>
    <xf numFmtId="0" fontId="491" fillId="0" borderId="0" xfId="0" applyFont="1" applyAlignment="1">
      <alignment horizontal="center" vertical="center"/>
    </xf>
    <xf numFmtId="3" fontId="491" fillId="0" borderId="0" xfId="49" applyNumberFormat="1" applyFont="1" applyAlignment="1">
      <alignment horizontal="center" vertical="center"/>
    </xf>
    <xf numFmtId="3" fontId="491" fillId="0" borderId="0" xfId="0" applyNumberFormat="1" applyFont="1" applyAlignment="1">
      <alignment horizontal="center" vertical="center"/>
    </xf>
    <xf numFmtId="2" fontId="491" fillId="0" borderId="0" xfId="49" applyNumberFormat="1" applyFont="1" applyAlignment="1">
      <alignment horizontal="center" vertical="center"/>
    </xf>
    <xf numFmtId="4" fontId="491" fillId="0" borderId="0" xfId="0" applyNumberFormat="1" applyFont="1" applyAlignment="1">
      <alignment horizontal="center" vertical="center"/>
    </xf>
    <xf numFmtId="165" fontId="490" fillId="0" borderId="0" xfId="49" applyNumberFormat="1" applyFont="1" applyAlignment="1">
      <alignment horizontal="center" vertical="center"/>
    </xf>
    <xf numFmtId="0" fontId="490" fillId="0" borderId="0" xfId="49" applyFont="1" applyAlignment="1">
      <alignment horizontal="center" vertical="center"/>
    </xf>
    <xf numFmtId="0" fontId="490" fillId="0" borderId="0" xfId="0" applyFont="1" applyAlignment="1">
      <alignment horizontal="center" vertical="center"/>
    </xf>
    <xf numFmtId="3" fontId="490" fillId="0" borderId="0" xfId="49" applyNumberFormat="1" applyFont="1" applyAlignment="1">
      <alignment horizontal="center" vertical="center"/>
    </xf>
    <xf numFmtId="3" fontId="490" fillId="0" borderId="0" xfId="0" applyNumberFormat="1" applyFont="1" applyAlignment="1">
      <alignment horizontal="center" vertical="center"/>
    </xf>
    <xf numFmtId="2" fontId="490" fillId="0" borderId="0" xfId="49" applyNumberFormat="1" applyFont="1" applyAlignment="1">
      <alignment horizontal="center" vertical="center"/>
    </xf>
    <xf numFmtId="4" fontId="490" fillId="0" borderId="0" xfId="0" applyNumberFormat="1" applyFont="1" applyAlignment="1">
      <alignment horizontal="center" vertical="center"/>
    </xf>
    <xf numFmtId="165" fontId="489" fillId="0" borderId="0" xfId="49" applyNumberFormat="1" applyFont="1" applyAlignment="1">
      <alignment horizontal="center" vertical="center"/>
    </xf>
    <xf numFmtId="0" fontId="489" fillId="0" borderId="0" xfId="49" applyFont="1" applyAlignment="1">
      <alignment horizontal="center" vertical="center"/>
    </xf>
    <xf numFmtId="0" fontId="489" fillId="0" borderId="0" xfId="0" applyFont="1" applyAlignment="1">
      <alignment horizontal="center" vertical="center"/>
    </xf>
    <xf numFmtId="3" fontId="489" fillId="0" borderId="0" xfId="49" applyNumberFormat="1" applyFont="1" applyAlignment="1">
      <alignment horizontal="center" vertical="center"/>
    </xf>
    <xf numFmtId="3" fontId="489" fillId="0" borderId="0" xfId="0" applyNumberFormat="1" applyFont="1" applyAlignment="1">
      <alignment horizontal="center" vertical="center"/>
    </xf>
    <xf numFmtId="2" fontId="489" fillId="0" borderId="0" xfId="49" applyNumberFormat="1" applyFont="1" applyAlignment="1">
      <alignment horizontal="center" vertical="center"/>
    </xf>
    <xf numFmtId="4" fontId="489" fillId="0" borderId="0" xfId="0" applyNumberFormat="1" applyFont="1" applyAlignment="1">
      <alignment horizontal="center" vertical="center"/>
    </xf>
    <xf numFmtId="3" fontId="488" fillId="0" borderId="0" xfId="49" applyNumberFormat="1" applyFont="1" applyAlignment="1">
      <alignment horizontal="center" vertical="center"/>
    </xf>
    <xf numFmtId="165" fontId="488" fillId="0" borderId="0" xfId="49" applyNumberFormat="1" applyFont="1" applyAlignment="1">
      <alignment horizontal="center" vertical="center"/>
    </xf>
    <xf numFmtId="0" fontId="488" fillId="0" borderId="0" xfId="49" applyFont="1" applyAlignment="1">
      <alignment horizontal="center" vertical="center"/>
    </xf>
    <xf numFmtId="0" fontId="488" fillId="0" borderId="0" xfId="0" applyFont="1" applyAlignment="1">
      <alignment horizontal="center" vertical="center"/>
    </xf>
    <xf numFmtId="3" fontId="488" fillId="0" borderId="0" xfId="0" applyNumberFormat="1" applyFont="1" applyAlignment="1">
      <alignment horizontal="center" vertical="center"/>
    </xf>
    <xf numFmtId="2" fontId="488" fillId="0" borderId="0" xfId="49" applyNumberFormat="1" applyFont="1" applyAlignment="1">
      <alignment horizontal="center" vertical="center"/>
    </xf>
    <xf numFmtId="4" fontId="488" fillId="0" borderId="0" xfId="0" applyNumberFormat="1" applyFont="1" applyAlignment="1">
      <alignment horizontal="center" vertical="center"/>
    </xf>
    <xf numFmtId="165" fontId="534" fillId="0" borderId="0" xfId="49" applyNumberFormat="1" applyFont="1" applyAlignment="1">
      <alignment horizontal="center" vertical="center"/>
    </xf>
    <xf numFmtId="0" fontId="0" fillId="7" borderId="0" xfId="0" applyFill="1" applyAlignment="1">
      <alignment horizontal="center"/>
    </xf>
    <xf numFmtId="165" fontId="487" fillId="0" borderId="0" xfId="49" applyNumberFormat="1" applyFont="1" applyAlignment="1">
      <alignment horizontal="center" vertical="center"/>
    </xf>
    <xf numFmtId="0" fontId="487" fillId="0" borderId="0" xfId="49" applyFont="1" applyAlignment="1">
      <alignment horizontal="center" vertical="center"/>
    </xf>
    <xf numFmtId="0" fontId="487" fillId="0" borderId="0" xfId="0" applyFont="1" applyAlignment="1">
      <alignment horizontal="center" vertical="center"/>
    </xf>
    <xf numFmtId="3" fontId="487" fillId="0" borderId="0" xfId="49" applyNumberFormat="1" applyFont="1" applyAlignment="1">
      <alignment horizontal="center" vertical="center"/>
    </xf>
    <xf numFmtId="3" fontId="487" fillId="0" borderId="0" xfId="0" applyNumberFormat="1" applyFont="1" applyAlignment="1">
      <alignment horizontal="center" vertical="center"/>
    </xf>
    <xf numFmtId="2" fontId="487" fillId="0" borderId="0" xfId="49" applyNumberFormat="1" applyFont="1" applyAlignment="1">
      <alignment horizontal="center" vertical="center"/>
    </xf>
    <xf numFmtId="2" fontId="487" fillId="0" borderId="0" xfId="0" applyNumberFormat="1" applyFont="1" applyAlignment="1">
      <alignment horizontal="center" vertical="center"/>
    </xf>
    <xf numFmtId="4" fontId="487" fillId="0" borderId="0" xfId="0" applyNumberFormat="1" applyFont="1" applyAlignment="1">
      <alignment horizontal="center" vertical="center"/>
    </xf>
    <xf numFmtId="165" fontId="486" fillId="0" borderId="0" xfId="49" applyNumberFormat="1" applyFont="1" applyAlignment="1">
      <alignment horizontal="center" vertical="center"/>
    </xf>
    <xf numFmtId="0" fontId="486" fillId="0" borderId="0" xfId="49" applyFont="1" applyAlignment="1">
      <alignment horizontal="center" vertical="center"/>
    </xf>
    <xf numFmtId="0" fontId="486" fillId="0" borderId="0" xfId="0" applyFont="1" applyAlignment="1">
      <alignment horizontal="center" vertical="center"/>
    </xf>
    <xf numFmtId="3" fontId="486" fillId="0" borderId="0" xfId="49" applyNumberFormat="1" applyFont="1" applyAlignment="1">
      <alignment horizontal="center" vertical="center"/>
    </xf>
    <xf numFmtId="3" fontId="486" fillId="0" borderId="0" xfId="0" applyNumberFormat="1" applyFont="1" applyAlignment="1">
      <alignment horizontal="center" vertical="center"/>
    </xf>
    <xf numFmtId="2" fontId="486" fillId="0" borderId="0" xfId="49" applyNumberFormat="1" applyFont="1" applyAlignment="1">
      <alignment horizontal="center" vertical="center"/>
    </xf>
    <xf numFmtId="2" fontId="486" fillId="0" borderId="0" xfId="0" applyNumberFormat="1" applyFont="1" applyAlignment="1">
      <alignment horizontal="center" vertical="center"/>
    </xf>
    <xf numFmtId="4" fontId="486" fillId="0" borderId="0" xfId="0" applyNumberFormat="1" applyFont="1" applyAlignment="1">
      <alignment horizontal="center" vertical="center"/>
    </xf>
    <xf numFmtId="0" fontId="484" fillId="20" borderId="0" xfId="49" applyFont="1" applyFill="1" applyAlignment="1">
      <alignment horizontal="center" vertical="center"/>
    </xf>
    <xf numFmtId="0" fontId="485" fillId="0" borderId="0" xfId="49" applyFont="1" applyAlignment="1">
      <alignment horizontal="center" vertical="center"/>
    </xf>
    <xf numFmtId="165" fontId="483" fillId="0" borderId="0" xfId="49" applyNumberFormat="1" applyFont="1" applyAlignment="1">
      <alignment horizontal="center" vertical="center"/>
    </xf>
    <xf numFmtId="0" fontId="483" fillId="0" borderId="0" xfId="49" applyFont="1" applyAlignment="1">
      <alignment horizontal="center" vertical="center"/>
    </xf>
    <xf numFmtId="0" fontId="483" fillId="0" borderId="0" xfId="0" applyFont="1" applyAlignment="1">
      <alignment horizontal="center" vertical="center"/>
    </xf>
    <xf numFmtId="3" fontId="483" fillId="0" borderId="0" xfId="49" applyNumberFormat="1" applyFont="1" applyAlignment="1">
      <alignment horizontal="center" vertical="center"/>
    </xf>
    <xf numFmtId="2" fontId="483" fillId="0" borderId="0" xfId="49" applyNumberFormat="1" applyFont="1" applyAlignment="1">
      <alignment horizontal="center" vertical="center"/>
    </xf>
    <xf numFmtId="2" fontId="483" fillId="0" borderId="0" xfId="0" applyNumberFormat="1" applyFont="1" applyAlignment="1">
      <alignment horizontal="center" vertical="center"/>
    </xf>
    <xf numFmtId="4" fontId="483" fillId="0" borderId="0" xfId="0" applyNumberFormat="1" applyFont="1" applyAlignment="1">
      <alignment horizontal="center" vertical="center"/>
    </xf>
    <xf numFmtId="3" fontId="482" fillId="0" borderId="0" xfId="49" applyNumberFormat="1" applyFont="1" applyAlignment="1">
      <alignment horizontal="center" vertical="center"/>
    </xf>
    <xf numFmtId="3" fontId="481" fillId="0" borderId="0" xfId="49" applyNumberFormat="1" applyFont="1" applyAlignment="1">
      <alignment horizontal="center" vertical="center"/>
    </xf>
    <xf numFmtId="165" fontId="480" fillId="0" borderId="0" xfId="49" applyNumberFormat="1" applyFont="1" applyAlignment="1">
      <alignment horizontal="center" vertical="center"/>
    </xf>
    <xf numFmtId="0" fontId="480" fillId="0" borderId="0" xfId="49" applyFont="1" applyAlignment="1">
      <alignment horizontal="center" vertical="center"/>
    </xf>
    <xf numFmtId="0" fontId="480" fillId="0" borderId="0" xfId="0" applyFont="1" applyAlignment="1">
      <alignment horizontal="center" vertical="center"/>
    </xf>
    <xf numFmtId="3" fontId="480" fillId="0" borderId="0" xfId="49" applyNumberFormat="1" applyFont="1" applyAlignment="1">
      <alignment horizontal="center" vertical="center"/>
    </xf>
    <xf numFmtId="3" fontId="480" fillId="0" borderId="0" xfId="0" applyNumberFormat="1" applyFont="1" applyAlignment="1">
      <alignment horizontal="center" vertical="center"/>
    </xf>
    <xf numFmtId="2" fontId="480" fillId="0" borderId="0" xfId="49" applyNumberFormat="1" applyFont="1" applyAlignment="1">
      <alignment horizontal="center" vertical="center"/>
    </xf>
    <xf numFmtId="2" fontId="480" fillId="0" borderId="0" xfId="0" applyNumberFormat="1" applyFont="1" applyAlignment="1">
      <alignment horizontal="center" vertical="center"/>
    </xf>
    <xf numFmtId="4" fontId="480" fillId="0" borderId="0" xfId="0" applyNumberFormat="1" applyFont="1" applyAlignment="1">
      <alignment horizontal="center" vertical="center"/>
    </xf>
    <xf numFmtId="165" fontId="479" fillId="0" borderId="0" xfId="49" applyNumberFormat="1" applyFont="1" applyAlignment="1">
      <alignment horizontal="center" vertical="center"/>
    </xf>
    <xf numFmtId="0" fontId="479" fillId="0" borderId="0" xfId="49" applyFont="1" applyAlignment="1">
      <alignment horizontal="center" vertical="center"/>
    </xf>
    <xf numFmtId="0" fontId="479" fillId="0" borderId="0" xfId="0" applyFont="1" applyAlignment="1">
      <alignment horizontal="center" vertical="center"/>
    </xf>
    <xf numFmtId="3" fontId="479" fillId="0" borderId="0" xfId="49" applyNumberFormat="1" applyFont="1" applyAlignment="1">
      <alignment horizontal="center" vertical="center"/>
    </xf>
    <xf numFmtId="3" fontId="479" fillId="0" borderId="0" xfId="0" applyNumberFormat="1" applyFont="1" applyAlignment="1">
      <alignment horizontal="center" vertical="center"/>
    </xf>
    <xf numFmtId="2" fontId="479" fillId="0" borderId="0" xfId="49" applyNumberFormat="1" applyFont="1" applyAlignment="1">
      <alignment horizontal="center" vertical="center"/>
    </xf>
    <xf numFmtId="2" fontId="479" fillId="0" borderId="0" xfId="0" applyNumberFormat="1" applyFont="1" applyAlignment="1">
      <alignment horizontal="center" vertical="center"/>
    </xf>
    <xf numFmtId="4" fontId="479" fillId="0" borderId="0" xfId="0" applyNumberFormat="1" applyFont="1" applyAlignment="1">
      <alignment horizontal="center" vertical="center"/>
    </xf>
    <xf numFmtId="165" fontId="478" fillId="0" borderId="0" xfId="49" applyNumberFormat="1" applyFont="1" applyAlignment="1">
      <alignment horizontal="center" vertical="center"/>
    </xf>
    <xf numFmtId="0" fontId="478" fillId="0" borderId="0" xfId="49" applyFont="1" applyAlignment="1">
      <alignment horizontal="center" vertical="center"/>
    </xf>
    <xf numFmtId="0" fontId="478" fillId="0" borderId="0" xfId="0" applyFont="1" applyAlignment="1">
      <alignment horizontal="center" vertical="center"/>
    </xf>
    <xf numFmtId="3" fontId="478" fillId="0" borderId="0" xfId="49" applyNumberFormat="1" applyFont="1" applyAlignment="1">
      <alignment horizontal="center" vertical="center"/>
    </xf>
    <xf numFmtId="2" fontId="478" fillId="0" borderId="0" xfId="49" applyNumberFormat="1" applyFont="1" applyAlignment="1">
      <alignment horizontal="center" vertical="center"/>
    </xf>
    <xf numFmtId="2" fontId="478" fillId="0" borderId="0" xfId="0" applyNumberFormat="1" applyFont="1" applyAlignment="1">
      <alignment horizontal="center" vertical="center"/>
    </xf>
    <xf numFmtId="4" fontId="478" fillId="0" borderId="0" xfId="0" applyNumberFormat="1" applyFont="1" applyAlignment="1">
      <alignment horizontal="center" vertical="center"/>
    </xf>
    <xf numFmtId="165" fontId="477" fillId="0" borderId="0" xfId="49" applyNumberFormat="1" applyFont="1" applyAlignment="1">
      <alignment horizontal="center" vertical="center"/>
    </xf>
    <xf numFmtId="0" fontId="477" fillId="0" borderId="0" xfId="49" applyFont="1" applyAlignment="1">
      <alignment horizontal="center" vertical="center"/>
    </xf>
    <xf numFmtId="166" fontId="540" fillId="0" borderId="0" xfId="0" applyNumberFormat="1" applyFont="1" applyAlignment="1">
      <alignment horizontal="center" vertical="center"/>
    </xf>
    <xf numFmtId="0" fontId="540" fillId="0" borderId="0" xfId="0" applyFont="1" applyAlignment="1">
      <alignment horizontal="center" vertical="center"/>
    </xf>
    <xf numFmtId="3" fontId="540" fillId="0" borderId="0" xfId="0" applyNumberFormat="1" applyFont="1" applyAlignment="1">
      <alignment horizontal="center" vertical="center"/>
    </xf>
    <xf numFmtId="2" fontId="540" fillId="0" borderId="0" xfId="0" applyNumberFormat="1" applyFont="1" applyAlignment="1">
      <alignment horizontal="center" vertical="center"/>
    </xf>
    <xf numFmtId="4" fontId="477" fillId="0" borderId="0" xfId="0" applyNumberFormat="1" applyFont="1" applyAlignment="1">
      <alignment horizontal="center" vertical="center"/>
    </xf>
    <xf numFmtId="165" fontId="476" fillId="0" borderId="0" xfId="49" applyNumberFormat="1" applyFont="1" applyAlignment="1">
      <alignment horizontal="center" vertical="center"/>
    </xf>
    <xf numFmtId="0" fontId="476" fillId="0" borderId="0" xfId="49" applyFont="1" applyAlignment="1">
      <alignment horizontal="center" vertical="center"/>
    </xf>
    <xf numFmtId="0" fontId="476" fillId="0" borderId="0" xfId="0" applyFont="1" applyAlignment="1">
      <alignment horizontal="center" vertical="center"/>
    </xf>
    <xf numFmtId="3" fontId="476" fillId="0" borderId="0" xfId="49" applyNumberFormat="1" applyFont="1" applyAlignment="1">
      <alignment horizontal="center" vertical="center"/>
    </xf>
    <xf numFmtId="2" fontId="476" fillId="0" borderId="0" xfId="49" applyNumberFormat="1" applyFont="1" applyAlignment="1">
      <alignment horizontal="center" vertical="center"/>
    </xf>
    <xf numFmtId="2" fontId="476" fillId="0" borderId="0" xfId="0" applyNumberFormat="1" applyFont="1" applyAlignment="1">
      <alignment horizontal="center" vertical="center"/>
    </xf>
    <xf numFmtId="4" fontId="476" fillId="0" borderId="0" xfId="0" applyNumberFormat="1" applyFont="1" applyAlignment="1">
      <alignment horizontal="center" vertical="center"/>
    </xf>
    <xf numFmtId="3" fontId="476" fillId="0" borderId="0" xfId="0" applyNumberFormat="1" applyFont="1" applyAlignment="1">
      <alignment horizontal="center" vertical="center"/>
    </xf>
    <xf numFmtId="0" fontId="475" fillId="0" borderId="0" xfId="49" applyFont="1" applyAlignment="1">
      <alignment horizontal="center" vertical="center"/>
    </xf>
    <xf numFmtId="0" fontId="474" fillId="0" borderId="0" xfId="49" applyFont="1" applyAlignment="1">
      <alignment horizontal="center" vertical="center"/>
    </xf>
    <xf numFmtId="0" fontId="542" fillId="19" borderId="10" xfId="5" applyFont="1" applyFill="1" applyBorder="1" applyAlignment="1">
      <alignment horizontal="center"/>
    </xf>
    <xf numFmtId="0" fontId="541" fillId="34" borderId="2" xfId="1" applyFont="1" applyFill="1" applyBorder="1" applyAlignment="1">
      <alignment horizontal="center" vertical="center"/>
    </xf>
    <xf numFmtId="0" fontId="541" fillId="25" borderId="2" xfId="1" applyFont="1" applyFill="1" applyBorder="1" applyAlignment="1">
      <alignment horizontal="center" vertical="center"/>
    </xf>
    <xf numFmtId="165" fontId="473" fillId="0" borderId="0" xfId="49" applyNumberFormat="1" applyFont="1" applyAlignment="1">
      <alignment horizontal="center" vertical="center"/>
    </xf>
    <xf numFmtId="0" fontId="473" fillId="0" borderId="0" xfId="49" applyFont="1" applyAlignment="1">
      <alignment horizontal="center" vertical="center"/>
    </xf>
    <xf numFmtId="0" fontId="473" fillId="0" borderId="0" xfId="0" applyFont="1" applyAlignment="1">
      <alignment horizontal="center" vertical="center"/>
    </xf>
    <xf numFmtId="3" fontId="473" fillId="0" borderId="0" xfId="49" applyNumberFormat="1" applyFont="1" applyAlignment="1">
      <alignment horizontal="center" vertical="center"/>
    </xf>
    <xf numFmtId="2" fontId="473" fillId="0" borderId="0" xfId="49" applyNumberFormat="1" applyFont="1" applyAlignment="1">
      <alignment horizontal="center" vertical="center"/>
    </xf>
    <xf numFmtId="4" fontId="473" fillId="0" borderId="0" xfId="0" applyNumberFormat="1" applyFont="1" applyAlignment="1">
      <alignment horizontal="center" vertical="center"/>
    </xf>
    <xf numFmtId="165" fontId="472" fillId="0" borderId="0" xfId="49" applyNumberFormat="1" applyFont="1" applyAlignment="1">
      <alignment horizontal="center" vertical="center"/>
    </xf>
    <xf numFmtId="0" fontId="472" fillId="0" borderId="0" xfId="49" applyFont="1" applyAlignment="1">
      <alignment horizontal="center" vertical="center"/>
    </xf>
    <xf numFmtId="0" fontId="472" fillId="0" borderId="0" xfId="0" applyFont="1" applyAlignment="1">
      <alignment horizontal="center" vertical="center"/>
    </xf>
    <xf numFmtId="4" fontId="472" fillId="0" borderId="0" xfId="0" applyNumberFormat="1" applyFont="1" applyAlignment="1">
      <alignment horizontal="center" vertical="center"/>
    </xf>
    <xf numFmtId="0" fontId="471" fillId="0" borderId="0" xfId="49" applyFont="1" applyAlignment="1">
      <alignment horizontal="center" vertical="center"/>
    </xf>
    <xf numFmtId="0" fontId="470" fillId="0" borderId="0" xfId="49" applyFont="1" applyAlignment="1">
      <alignment horizontal="center" vertical="center"/>
    </xf>
    <xf numFmtId="165" fontId="469" fillId="0" borderId="0" xfId="49" applyNumberFormat="1" applyFont="1" applyAlignment="1">
      <alignment horizontal="center" vertical="center"/>
    </xf>
    <xf numFmtId="0" fontId="469" fillId="0" borderId="0" xfId="49" applyFont="1" applyAlignment="1">
      <alignment horizontal="center" vertical="center"/>
    </xf>
    <xf numFmtId="0" fontId="469" fillId="0" borderId="0" xfId="0" applyFont="1" applyAlignment="1">
      <alignment horizontal="center" vertical="center"/>
    </xf>
    <xf numFmtId="3" fontId="469" fillId="0" borderId="0" xfId="49" applyNumberFormat="1" applyFont="1" applyAlignment="1">
      <alignment horizontal="center" vertical="center"/>
    </xf>
    <xf numFmtId="3" fontId="469" fillId="0" borderId="0" xfId="0" applyNumberFormat="1" applyFont="1" applyAlignment="1">
      <alignment horizontal="center" vertical="center"/>
    </xf>
    <xf numFmtId="2" fontId="469" fillId="0" borderId="0" xfId="49" applyNumberFormat="1" applyFont="1" applyAlignment="1">
      <alignment horizontal="center" vertical="center"/>
    </xf>
    <xf numFmtId="4" fontId="469" fillId="0" borderId="0" xfId="0" applyNumberFormat="1" applyFont="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529" fillId="35" borderId="0" xfId="0" applyNumberFormat="1" applyFont="1" applyFill="1" applyAlignment="1">
      <alignment horizontal="center" vertical="center"/>
    </xf>
    <xf numFmtId="0" fontId="529" fillId="35" borderId="0" xfId="0" applyFont="1" applyFill="1" applyAlignment="1">
      <alignment horizontal="center" vertical="center"/>
    </xf>
    <xf numFmtId="165" fontId="468" fillId="0" borderId="0" xfId="49" applyNumberFormat="1" applyFont="1" applyAlignment="1">
      <alignment horizontal="center" vertical="center"/>
    </xf>
    <xf numFmtId="0" fontId="468" fillId="0" borderId="0" xfId="49" applyFont="1" applyAlignment="1">
      <alignment horizontal="center" vertical="center"/>
    </xf>
    <xf numFmtId="0" fontId="468" fillId="0" borderId="0" xfId="0" applyFont="1" applyAlignment="1">
      <alignment horizontal="center" vertical="center"/>
    </xf>
    <xf numFmtId="3" fontId="468" fillId="0" borderId="0" xfId="49" applyNumberFormat="1" applyFont="1" applyAlignment="1">
      <alignment horizontal="center" vertical="center"/>
    </xf>
    <xf numFmtId="3" fontId="468" fillId="0" borderId="0" xfId="0" applyNumberFormat="1" applyFont="1" applyAlignment="1">
      <alignment horizontal="center" vertical="center"/>
    </xf>
    <xf numFmtId="2" fontId="468" fillId="0" borderId="0" xfId="49" applyNumberFormat="1" applyFont="1" applyAlignment="1">
      <alignment horizontal="center" vertical="center"/>
    </xf>
    <xf numFmtId="4" fontId="468" fillId="0" borderId="0" xfId="0" applyNumberFormat="1" applyFont="1" applyAlignment="1">
      <alignment horizontal="center" vertical="center"/>
    </xf>
    <xf numFmtId="165" fontId="467" fillId="0" borderId="0" xfId="49" applyNumberFormat="1" applyFont="1" applyAlignment="1">
      <alignment horizontal="center" vertical="center"/>
    </xf>
    <xf numFmtId="0" fontId="467" fillId="0" borderId="0" xfId="49" applyFont="1" applyAlignment="1">
      <alignment horizontal="center" vertical="center"/>
    </xf>
    <xf numFmtId="0" fontId="467" fillId="0" borderId="0" xfId="0" applyFont="1" applyAlignment="1">
      <alignment horizontal="center" vertical="center"/>
    </xf>
    <xf numFmtId="3" fontId="467" fillId="0" borderId="0" xfId="49" applyNumberFormat="1" applyFont="1" applyAlignment="1">
      <alignment horizontal="center" vertical="center"/>
    </xf>
    <xf numFmtId="3" fontId="467" fillId="0" borderId="0" xfId="0" applyNumberFormat="1" applyFont="1" applyAlignment="1">
      <alignment horizontal="center" vertical="center"/>
    </xf>
    <xf numFmtId="2" fontId="467" fillId="0" borderId="0" xfId="49" applyNumberFormat="1" applyFont="1" applyAlignment="1">
      <alignment horizontal="center" vertical="center"/>
    </xf>
    <xf numFmtId="4" fontId="467" fillId="0" borderId="0" xfId="0" applyNumberFormat="1" applyFont="1" applyAlignment="1">
      <alignment horizontal="center" vertical="center"/>
    </xf>
    <xf numFmtId="165" fontId="466" fillId="0" borderId="0" xfId="49" applyNumberFormat="1" applyFont="1" applyAlignment="1">
      <alignment horizontal="center" vertical="center"/>
    </xf>
    <xf numFmtId="0" fontId="466" fillId="0" borderId="0" xfId="49" applyFont="1" applyAlignment="1">
      <alignment horizontal="center" vertical="center"/>
    </xf>
    <xf numFmtId="0" fontId="466" fillId="0" borderId="0" xfId="0" applyFont="1" applyAlignment="1">
      <alignment horizontal="center" vertical="center"/>
    </xf>
    <xf numFmtId="3" fontId="466" fillId="0" borderId="0" xfId="49" applyNumberFormat="1" applyFont="1" applyAlignment="1">
      <alignment horizontal="center" vertical="center"/>
    </xf>
    <xf numFmtId="3" fontId="466" fillId="0" borderId="0" xfId="0" applyNumberFormat="1" applyFont="1" applyAlignment="1">
      <alignment horizontal="center" vertical="center"/>
    </xf>
    <xf numFmtId="2" fontId="466" fillId="0" borderId="0" xfId="49" applyNumberFormat="1" applyFont="1" applyAlignment="1">
      <alignment horizontal="center" vertical="center"/>
    </xf>
    <xf numFmtId="4" fontId="466" fillId="0" borderId="0" xfId="0" applyNumberFormat="1" applyFont="1" applyAlignment="1">
      <alignment horizontal="center" vertical="center"/>
    </xf>
    <xf numFmtId="165" fontId="465" fillId="0" borderId="0" xfId="49" applyNumberFormat="1" applyFont="1" applyAlignment="1">
      <alignment horizontal="center" vertical="center"/>
    </xf>
    <xf numFmtId="0" fontId="465" fillId="0" borderId="0" xfId="49" applyFont="1" applyAlignment="1">
      <alignment horizontal="center" vertical="center"/>
    </xf>
    <xf numFmtId="0" fontId="465" fillId="0" borderId="0" xfId="0" applyFont="1" applyAlignment="1">
      <alignment horizontal="center" vertical="center"/>
    </xf>
    <xf numFmtId="3" fontId="465" fillId="0" borderId="0" xfId="49" applyNumberFormat="1" applyFont="1" applyAlignment="1">
      <alignment horizontal="center" vertical="center"/>
    </xf>
    <xf numFmtId="3" fontId="465" fillId="0" borderId="0" xfId="0" applyNumberFormat="1" applyFont="1" applyAlignment="1">
      <alignment horizontal="center" vertical="center"/>
    </xf>
    <xf numFmtId="2" fontId="465" fillId="0" borderId="0" xfId="49" applyNumberFormat="1" applyFont="1" applyAlignment="1">
      <alignment horizontal="center" vertical="center"/>
    </xf>
    <xf numFmtId="2" fontId="465" fillId="0" borderId="0" xfId="0" applyNumberFormat="1" applyFont="1" applyAlignment="1">
      <alignment horizontal="center" vertical="center"/>
    </xf>
    <xf numFmtId="4" fontId="465" fillId="0" borderId="0" xfId="0" applyNumberFormat="1" applyFont="1" applyAlignment="1">
      <alignment horizontal="center" vertical="center"/>
    </xf>
    <xf numFmtId="165" fontId="464" fillId="0" borderId="0" xfId="49" applyNumberFormat="1" applyFont="1" applyAlignment="1">
      <alignment horizontal="center" vertical="center"/>
    </xf>
    <xf numFmtId="0" fontId="464" fillId="0" borderId="0" xfId="49" applyFont="1" applyAlignment="1">
      <alignment horizontal="center" vertical="center"/>
    </xf>
    <xf numFmtId="0" fontId="464" fillId="0" borderId="0" xfId="0" applyFont="1" applyAlignment="1">
      <alignment horizontal="center" vertical="center"/>
    </xf>
    <xf numFmtId="3" fontId="464" fillId="0" borderId="0" xfId="49" applyNumberFormat="1" applyFont="1" applyAlignment="1">
      <alignment horizontal="center" vertical="center"/>
    </xf>
    <xf numFmtId="3" fontId="464" fillId="0" borderId="0" xfId="0" applyNumberFormat="1" applyFont="1" applyAlignment="1">
      <alignment horizontal="center" vertical="center"/>
    </xf>
    <xf numFmtId="2" fontId="464" fillId="0" borderId="0" xfId="49" applyNumberFormat="1" applyFont="1" applyAlignment="1">
      <alignment horizontal="center" vertical="center"/>
    </xf>
    <xf numFmtId="4" fontId="464" fillId="0" borderId="0" xfId="0" applyNumberFormat="1" applyFont="1" applyAlignment="1">
      <alignment horizontal="center" vertical="center"/>
    </xf>
    <xf numFmtId="165" fontId="463" fillId="0" borderId="0" xfId="49" applyNumberFormat="1" applyFont="1" applyAlignment="1">
      <alignment horizontal="center" vertical="center"/>
    </xf>
    <xf numFmtId="0" fontId="463" fillId="0" borderId="0" xfId="49" applyFont="1" applyAlignment="1">
      <alignment horizontal="center" vertical="center"/>
    </xf>
    <xf numFmtId="0" fontId="463" fillId="0" borderId="0" xfId="0" applyFont="1" applyAlignment="1">
      <alignment horizontal="center" vertical="center"/>
    </xf>
    <xf numFmtId="3" fontId="463" fillId="0" borderId="0" xfId="0" applyNumberFormat="1" applyFont="1" applyAlignment="1">
      <alignment horizontal="center" vertical="center"/>
    </xf>
    <xf numFmtId="2" fontId="463" fillId="0" borderId="0" xfId="0" applyNumberFormat="1" applyFont="1" applyAlignment="1">
      <alignment horizontal="center" vertical="center"/>
    </xf>
    <xf numFmtId="4" fontId="463" fillId="0" borderId="0" xfId="0" applyNumberFormat="1" applyFont="1" applyAlignment="1">
      <alignment horizontal="center" vertical="center"/>
    </xf>
    <xf numFmtId="165" fontId="462" fillId="0" borderId="0" xfId="49" applyNumberFormat="1" applyFont="1" applyAlignment="1">
      <alignment horizontal="center" vertical="center"/>
    </xf>
    <xf numFmtId="0" fontId="462" fillId="0" borderId="0" xfId="49" applyFont="1" applyAlignment="1">
      <alignment horizontal="center" vertical="center"/>
    </xf>
    <xf numFmtId="0" fontId="462" fillId="0" borderId="0" xfId="0" applyFont="1" applyAlignment="1">
      <alignment horizontal="center" vertical="center"/>
    </xf>
    <xf numFmtId="3" fontId="462" fillId="0" borderId="0" xfId="49" applyNumberFormat="1" applyFont="1" applyAlignment="1">
      <alignment horizontal="center" vertical="center"/>
    </xf>
    <xf numFmtId="3" fontId="462" fillId="0" borderId="0" xfId="0" applyNumberFormat="1" applyFont="1" applyAlignment="1">
      <alignment horizontal="center" vertical="center"/>
    </xf>
    <xf numFmtId="2" fontId="462" fillId="0" borderId="0" xfId="49" applyNumberFormat="1" applyFont="1" applyAlignment="1">
      <alignment horizontal="center" vertical="center"/>
    </xf>
    <xf numFmtId="2" fontId="462" fillId="0" borderId="0" xfId="0" applyNumberFormat="1" applyFont="1" applyAlignment="1">
      <alignment horizontal="center" vertical="center"/>
    </xf>
    <xf numFmtId="4" fontId="462" fillId="0" borderId="0" xfId="0" applyNumberFormat="1" applyFont="1" applyAlignment="1">
      <alignment horizontal="center" vertical="center"/>
    </xf>
    <xf numFmtId="165" fontId="461" fillId="0" borderId="0" xfId="49" applyNumberFormat="1" applyFont="1" applyAlignment="1">
      <alignment horizontal="center" vertical="center"/>
    </xf>
    <xf numFmtId="0" fontId="461" fillId="0" borderId="0" xfId="49" applyFont="1" applyAlignment="1">
      <alignment horizontal="center" vertical="center"/>
    </xf>
    <xf numFmtId="0" fontId="461" fillId="0" borderId="0" xfId="0" applyFont="1" applyAlignment="1">
      <alignment horizontal="center" vertical="center"/>
    </xf>
    <xf numFmtId="3" fontId="461" fillId="0" borderId="0" xfId="49" applyNumberFormat="1" applyFont="1" applyAlignment="1">
      <alignment horizontal="center" vertical="center"/>
    </xf>
    <xf numFmtId="2" fontId="461" fillId="0" borderId="0" xfId="49" applyNumberFormat="1" applyFont="1" applyAlignment="1">
      <alignment horizontal="center" vertical="center"/>
    </xf>
    <xf numFmtId="4" fontId="461" fillId="0" borderId="0" xfId="0" applyNumberFormat="1" applyFont="1" applyAlignment="1">
      <alignment horizontal="center" vertical="center"/>
    </xf>
    <xf numFmtId="0" fontId="460" fillId="0" borderId="0" xfId="49" applyFont="1" applyAlignment="1">
      <alignment horizontal="center" vertical="center"/>
    </xf>
    <xf numFmtId="165" fontId="459" fillId="0" borderId="0" xfId="49" applyNumberFormat="1" applyFont="1" applyAlignment="1">
      <alignment horizontal="center" vertical="center"/>
    </xf>
    <xf numFmtId="0" fontId="459" fillId="0" borderId="0" xfId="49" applyFont="1" applyAlignment="1">
      <alignment horizontal="center" vertical="center"/>
    </xf>
    <xf numFmtId="0" fontId="459" fillId="0" borderId="0" xfId="0" applyFont="1" applyAlignment="1">
      <alignment horizontal="center" vertical="center"/>
    </xf>
    <xf numFmtId="3" fontId="459" fillId="0" borderId="0" xfId="0" applyNumberFormat="1" applyFont="1" applyAlignment="1">
      <alignment horizontal="center" vertical="center"/>
    </xf>
    <xf numFmtId="2" fontId="459" fillId="0" borderId="0" xfId="0" applyNumberFormat="1" applyFont="1" applyAlignment="1">
      <alignment horizontal="center" vertical="center"/>
    </xf>
    <xf numFmtId="4" fontId="459" fillId="0" borderId="0" xfId="0" applyNumberFormat="1" applyFont="1" applyAlignment="1">
      <alignment horizontal="center" vertical="center"/>
    </xf>
    <xf numFmtId="3" fontId="459" fillId="0" borderId="0" xfId="49" applyNumberFormat="1" applyFont="1" applyAlignment="1">
      <alignment horizontal="center" vertical="center"/>
    </xf>
    <xf numFmtId="2" fontId="459" fillId="0" borderId="0" xfId="49" applyNumberFormat="1" applyFont="1" applyAlignment="1">
      <alignment horizontal="center" vertical="center"/>
    </xf>
    <xf numFmtId="3" fontId="458" fillId="0" borderId="0" xfId="49" applyNumberFormat="1" applyFont="1" applyAlignment="1">
      <alignment horizontal="center" vertical="center"/>
    </xf>
    <xf numFmtId="0" fontId="0" fillId="0" borderId="0" xfId="0" pivotButton="1" applyAlignment="1">
      <alignment horizontal="center"/>
    </xf>
    <xf numFmtId="165" fontId="457" fillId="0" borderId="0" xfId="49" applyNumberFormat="1" applyFont="1" applyAlignment="1">
      <alignment horizontal="center" vertical="center"/>
    </xf>
    <xf numFmtId="0" fontId="457" fillId="0" borderId="0" xfId="49" applyFont="1" applyAlignment="1">
      <alignment horizontal="center" vertical="center"/>
    </xf>
    <xf numFmtId="0" fontId="457" fillId="0" borderId="0" xfId="0" applyFont="1" applyAlignment="1">
      <alignment horizontal="center" vertical="center"/>
    </xf>
    <xf numFmtId="3" fontId="457" fillId="0" borderId="0" xfId="49" applyNumberFormat="1" applyFont="1" applyAlignment="1">
      <alignment horizontal="center" vertical="center"/>
    </xf>
    <xf numFmtId="3" fontId="457" fillId="0" borderId="0" xfId="0" applyNumberFormat="1" applyFont="1" applyAlignment="1">
      <alignment horizontal="center" vertical="center"/>
    </xf>
    <xf numFmtId="2" fontId="457" fillId="0" borderId="0" xfId="49" applyNumberFormat="1" applyFont="1" applyAlignment="1">
      <alignment horizontal="center" vertical="center"/>
    </xf>
    <xf numFmtId="2" fontId="457" fillId="0" borderId="0" xfId="0" applyNumberFormat="1" applyFont="1" applyAlignment="1">
      <alignment horizontal="center" vertical="center"/>
    </xf>
    <xf numFmtId="4" fontId="457" fillId="0" borderId="0" xfId="0" applyNumberFormat="1" applyFont="1" applyAlignment="1">
      <alignment horizontal="center" vertical="center"/>
    </xf>
    <xf numFmtId="3" fontId="456" fillId="0" borderId="0" xfId="49" applyNumberFormat="1" applyFont="1" applyAlignment="1">
      <alignment horizontal="center" vertical="center"/>
    </xf>
    <xf numFmtId="3" fontId="455" fillId="0" borderId="0" xfId="49" applyNumberFormat="1" applyFont="1" applyAlignment="1">
      <alignment horizontal="center" vertical="center"/>
    </xf>
    <xf numFmtId="165" fontId="454" fillId="0" borderId="0" xfId="49" applyNumberFormat="1" applyFont="1" applyAlignment="1">
      <alignment horizontal="center" vertical="center"/>
    </xf>
    <xf numFmtId="0" fontId="454" fillId="0" borderId="0" xfId="49" applyFont="1" applyAlignment="1">
      <alignment horizontal="center" vertical="center"/>
    </xf>
    <xf numFmtId="4" fontId="454" fillId="0" borderId="0" xfId="0" applyNumberFormat="1" applyFont="1" applyAlignment="1">
      <alignment horizontal="center" vertical="center"/>
    </xf>
    <xf numFmtId="3" fontId="454" fillId="0" borderId="0" xfId="49" applyNumberFormat="1" applyFont="1" applyAlignment="1">
      <alignment horizontal="center" vertical="center"/>
    </xf>
    <xf numFmtId="0" fontId="454" fillId="0" borderId="0" xfId="0" applyFont="1" applyAlignment="1">
      <alignment horizontal="center" vertical="center"/>
    </xf>
    <xf numFmtId="3" fontId="454" fillId="0" borderId="0" xfId="0" applyNumberFormat="1" applyFont="1" applyAlignment="1">
      <alignment horizontal="center" vertical="center"/>
    </xf>
    <xf numFmtId="2" fontId="454" fillId="0" borderId="0" xfId="49" applyNumberFormat="1" applyFont="1" applyAlignment="1">
      <alignment horizontal="center" vertical="center"/>
    </xf>
    <xf numFmtId="2" fontId="454" fillId="0" borderId="0" xfId="0" applyNumberFormat="1" applyFont="1" applyAlignment="1">
      <alignment horizontal="center" vertical="center"/>
    </xf>
    <xf numFmtId="0" fontId="453" fillId="0" borderId="0" xfId="49" applyFont="1" applyAlignment="1">
      <alignment horizontal="center" vertical="center"/>
    </xf>
    <xf numFmtId="165" fontId="452" fillId="0" borderId="0" xfId="49" applyNumberFormat="1" applyFont="1" applyAlignment="1">
      <alignment horizontal="center" vertical="center"/>
    </xf>
    <xf numFmtId="0" fontId="452" fillId="0" borderId="0" xfId="49" applyFont="1" applyAlignment="1">
      <alignment horizontal="center" vertical="center"/>
    </xf>
    <xf numFmtId="2" fontId="452" fillId="0" borderId="0" xfId="0" applyNumberFormat="1" applyFont="1" applyAlignment="1">
      <alignment horizontal="center" vertical="center"/>
    </xf>
    <xf numFmtId="4" fontId="452" fillId="0" borderId="0" xfId="0" applyNumberFormat="1" applyFont="1" applyAlignment="1">
      <alignment horizontal="center" vertical="center"/>
    </xf>
    <xf numFmtId="3" fontId="452" fillId="0" borderId="0" xfId="49" applyNumberFormat="1" applyFont="1" applyAlignment="1">
      <alignment horizontal="center" vertical="center"/>
    </xf>
    <xf numFmtId="165" fontId="451" fillId="0" borderId="0" xfId="49" applyNumberFormat="1" applyFont="1" applyAlignment="1">
      <alignment horizontal="center" vertical="center"/>
    </xf>
    <xf numFmtId="0" fontId="451" fillId="0" borderId="0" xfId="49" applyFont="1" applyAlignment="1">
      <alignment horizontal="center" vertical="center"/>
    </xf>
    <xf numFmtId="0" fontId="451" fillId="0" borderId="0" xfId="0" applyFont="1" applyAlignment="1">
      <alignment horizontal="center" vertical="center"/>
    </xf>
    <xf numFmtId="3" fontId="451" fillId="0" borderId="0" xfId="49" applyNumberFormat="1" applyFont="1" applyAlignment="1">
      <alignment horizontal="center" vertical="center"/>
    </xf>
    <xf numFmtId="3" fontId="451" fillId="0" borderId="0" xfId="0" applyNumberFormat="1" applyFont="1" applyAlignment="1">
      <alignment horizontal="center" vertical="center"/>
    </xf>
    <xf numFmtId="2" fontId="451" fillId="0" borderId="0" xfId="49" applyNumberFormat="1" applyFont="1" applyAlignment="1">
      <alignment horizontal="center" vertical="center"/>
    </xf>
    <xf numFmtId="4" fontId="451" fillId="0" borderId="0" xfId="0" applyNumberFormat="1" applyFont="1" applyAlignment="1">
      <alignment horizontal="center" vertical="center"/>
    </xf>
    <xf numFmtId="165" fontId="0" fillId="0" borderId="0" xfId="0" applyNumberFormat="1" applyAlignment="1">
      <alignment horizontal="center"/>
    </xf>
    <xf numFmtId="165" fontId="450" fillId="0" borderId="0" xfId="49" applyNumberFormat="1" applyFont="1" applyAlignment="1">
      <alignment horizontal="center" vertical="center"/>
    </xf>
    <xf numFmtId="0" fontId="450" fillId="0" borderId="0" xfId="49" applyFont="1" applyAlignment="1">
      <alignment horizontal="center" vertical="center"/>
    </xf>
    <xf numFmtId="0" fontId="450" fillId="0" borderId="0" xfId="0" applyFont="1" applyAlignment="1">
      <alignment horizontal="center" vertical="center"/>
    </xf>
    <xf numFmtId="3" fontId="450" fillId="0" borderId="0" xfId="49" applyNumberFormat="1" applyFont="1" applyAlignment="1">
      <alignment horizontal="center" vertical="center"/>
    </xf>
    <xf numFmtId="3" fontId="450" fillId="0" borderId="0" xfId="0" applyNumberFormat="1" applyFont="1" applyAlignment="1">
      <alignment horizontal="center" vertical="center"/>
    </xf>
    <xf numFmtId="2" fontId="450" fillId="0" borderId="0" xfId="49" applyNumberFormat="1" applyFont="1" applyAlignment="1">
      <alignment horizontal="center" vertical="center"/>
    </xf>
    <xf numFmtId="2" fontId="450" fillId="0" borderId="0" xfId="0" applyNumberFormat="1" applyFont="1" applyAlignment="1">
      <alignment horizontal="center" vertical="center"/>
    </xf>
    <xf numFmtId="4" fontId="450" fillId="0" borderId="0" xfId="0" applyNumberFormat="1" applyFont="1" applyAlignment="1">
      <alignment horizontal="center" vertical="center"/>
    </xf>
    <xf numFmtId="0" fontId="449" fillId="0" borderId="0" xfId="49" applyFont="1" applyAlignment="1">
      <alignment horizontal="center" vertical="center"/>
    </xf>
    <xf numFmtId="0" fontId="449" fillId="0" borderId="0" xfId="0" applyFont="1" applyAlignment="1">
      <alignment horizontal="center" vertical="center"/>
    </xf>
    <xf numFmtId="165" fontId="449" fillId="0" borderId="0" xfId="49" applyNumberFormat="1" applyFont="1" applyAlignment="1">
      <alignment horizontal="center" vertical="center"/>
    </xf>
    <xf numFmtId="3" fontId="449" fillId="0" borderId="0" xfId="49" applyNumberFormat="1" applyFont="1" applyAlignment="1">
      <alignment horizontal="center" vertical="center"/>
    </xf>
    <xf numFmtId="3" fontId="449" fillId="0" borderId="0" xfId="0" applyNumberFormat="1" applyFont="1" applyAlignment="1">
      <alignment horizontal="center" vertical="center"/>
    </xf>
    <xf numFmtId="2" fontId="449" fillId="0" borderId="0" xfId="49" applyNumberFormat="1" applyFont="1" applyAlignment="1">
      <alignment horizontal="center" vertical="center"/>
    </xf>
    <xf numFmtId="2" fontId="449" fillId="0" borderId="0" xfId="0" applyNumberFormat="1" applyFont="1" applyAlignment="1">
      <alignment horizontal="center" vertical="center"/>
    </xf>
    <xf numFmtId="4" fontId="449" fillId="0" borderId="0" xfId="0" applyNumberFormat="1" applyFont="1" applyAlignment="1">
      <alignment horizontal="center" vertical="center"/>
    </xf>
    <xf numFmtId="165" fontId="448" fillId="0" borderId="0" xfId="49" applyNumberFormat="1" applyFont="1" applyAlignment="1">
      <alignment horizontal="center" vertical="center"/>
    </xf>
    <xf numFmtId="0" fontId="448" fillId="0" borderId="0" xfId="49" applyFont="1" applyAlignment="1">
      <alignment horizontal="center" vertical="center"/>
    </xf>
    <xf numFmtId="0" fontId="448" fillId="0" borderId="0" xfId="0" applyFont="1" applyAlignment="1">
      <alignment horizontal="center" vertical="center"/>
    </xf>
    <xf numFmtId="3" fontId="448" fillId="0" borderId="0" xfId="0" applyNumberFormat="1" applyFont="1" applyAlignment="1">
      <alignment horizontal="center" vertical="center"/>
    </xf>
    <xf numFmtId="2" fontId="448" fillId="0" borderId="0" xfId="0" applyNumberFormat="1" applyFont="1" applyAlignment="1">
      <alignment horizontal="center" vertical="center"/>
    </xf>
    <xf numFmtId="4" fontId="448" fillId="0" borderId="0" xfId="0" applyNumberFormat="1" applyFont="1" applyAlignment="1">
      <alignment horizontal="center" vertical="center"/>
    </xf>
    <xf numFmtId="3" fontId="448" fillId="0" borderId="0" xfId="49" applyNumberFormat="1" applyFont="1" applyAlignment="1">
      <alignment horizontal="center" vertical="center"/>
    </xf>
    <xf numFmtId="2" fontId="448" fillId="0" borderId="0" xfId="49" applyNumberFormat="1" applyFont="1" applyAlignment="1">
      <alignment horizontal="center" vertical="center"/>
    </xf>
    <xf numFmtId="165" fontId="447" fillId="0" borderId="0" xfId="49" applyNumberFormat="1" applyFont="1" applyAlignment="1">
      <alignment horizontal="center" vertical="center"/>
    </xf>
    <xf numFmtId="0" fontId="447" fillId="0" borderId="0" xfId="49" applyFont="1" applyAlignment="1">
      <alignment horizontal="center" vertical="center"/>
    </xf>
    <xf numFmtId="0" fontId="447" fillId="0" borderId="0" xfId="0" applyFont="1" applyAlignment="1">
      <alignment horizontal="center" vertical="center"/>
    </xf>
    <xf numFmtId="3" fontId="447" fillId="0" borderId="0" xfId="49" applyNumberFormat="1" applyFont="1" applyAlignment="1">
      <alignment horizontal="center" vertical="center"/>
    </xf>
    <xf numFmtId="3" fontId="447" fillId="0" borderId="0" xfId="0" applyNumberFormat="1" applyFont="1" applyAlignment="1">
      <alignment horizontal="center" vertical="center"/>
    </xf>
    <xf numFmtId="2" fontId="447" fillId="0" borderId="0" xfId="49" applyNumberFormat="1" applyFont="1" applyAlignment="1">
      <alignment horizontal="center" vertical="center"/>
    </xf>
    <xf numFmtId="4" fontId="447" fillId="0" borderId="0" xfId="0" applyNumberFormat="1" applyFont="1" applyAlignment="1">
      <alignment horizontal="center" vertical="center"/>
    </xf>
    <xf numFmtId="165" fontId="446" fillId="0" borderId="0" xfId="49" applyNumberFormat="1" applyFont="1" applyAlignment="1">
      <alignment horizontal="center" vertical="center"/>
    </xf>
    <xf numFmtId="0" fontId="446" fillId="0" borderId="0" xfId="49" applyFont="1" applyAlignment="1">
      <alignment horizontal="center" vertical="center"/>
    </xf>
    <xf numFmtId="0" fontId="446" fillId="0" borderId="0" xfId="0" applyFont="1" applyAlignment="1">
      <alignment horizontal="center" vertical="center"/>
    </xf>
    <xf numFmtId="3" fontId="446" fillId="0" borderId="0" xfId="49" applyNumberFormat="1" applyFont="1" applyAlignment="1">
      <alignment horizontal="center" vertical="center"/>
    </xf>
    <xf numFmtId="3" fontId="446" fillId="0" borderId="0" xfId="0" applyNumberFormat="1" applyFont="1" applyAlignment="1">
      <alignment horizontal="center" vertical="center"/>
    </xf>
    <xf numFmtId="2" fontId="446" fillId="0" borderId="0" xfId="49" applyNumberFormat="1" applyFont="1" applyAlignment="1">
      <alignment horizontal="center" vertical="center"/>
    </xf>
    <xf numFmtId="2" fontId="446" fillId="0" borderId="0" xfId="0" applyNumberFormat="1" applyFont="1" applyAlignment="1">
      <alignment horizontal="center" vertical="center"/>
    </xf>
    <xf numFmtId="4" fontId="446" fillId="0" borderId="0" xfId="0" applyNumberFormat="1" applyFont="1" applyAlignment="1">
      <alignment horizontal="center" vertical="center"/>
    </xf>
    <xf numFmtId="165" fontId="445" fillId="0" borderId="0" xfId="49" applyNumberFormat="1" applyFont="1" applyAlignment="1">
      <alignment horizontal="center" vertical="center"/>
    </xf>
    <xf numFmtId="0" fontId="445" fillId="0" borderId="0" xfId="49" applyFont="1" applyAlignment="1">
      <alignment horizontal="center" vertical="center"/>
    </xf>
    <xf numFmtId="0" fontId="445" fillId="0" borderId="0" xfId="0" applyFont="1" applyAlignment="1">
      <alignment horizontal="center" vertical="center"/>
    </xf>
    <xf numFmtId="3" fontId="445" fillId="0" borderId="0" xfId="49" applyNumberFormat="1" applyFont="1" applyAlignment="1">
      <alignment horizontal="center" vertical="center"/>
    </xf>
    <xf numFmtId="3" fontId="445" fillId="0" borderId="0" xfId="0" applyNumberFormat="1" applyFont="1" applyAlignment="1">
      <alignment horizontal="center" vertical="center"/>
    </xf>
    <xf numFmtId="2" fontId="445" fillId="0" borderId="0" xfId="49" applyNumberFormat="1" applyFont="1" applyAlignment="1">
      <alignment horizontal="center" vertical="center"/>
    </xf>
    <xf numFmtId="2" fontId="445" fillId="0" borderId="0" xfId="0" applyNumberFormat="1" applyFont="1" applyAlignment="1">
      <alignment horizontal="center" vertical="center"/>
    </xf>
    <xf numFmtId="4" fontId="445" fillId="0" borderId="0" xfId="0" applyNumberFormat="1" applyFont="1" applyAlignment="1">
      <alignment horizontal="center" vertical="center"/>
    </xf>
    <xf numFmtId="165" fontId="444" fillId="0" borderId="0" xfId="49" applyNumberFormat="1" applyFont="1" applyAlignment="1">
      <alignment horizontal="center" vertical="center"/>
    </xf>
    <xf numFmtId="0" fontId="444" fillId="0" borderId="0" xfId="49" applyFont="1" applyAlignment="1">
      <alignment horizontal="center" vertical="center"/>
    </xf>
    <xf numFmtId="0" fontId="444" fillId="0" borderId="0" xfId="0" applyFont="1" applyAlignment="1">
      <alignment horizontal="center" vertical="center"/>
    </xf>
    <xf numFmtId="3" fontId="444" fillId="0" borderId="0" xfId="49" applyNumberFormat="1" applyFont="1" applyAlignment="1">
      <alignment horizontal="center" vertical="center"/>
    </xf>
    <xf numFmtId="3" fontId="444" fillId="0" borderId="0" xfId="0" applyNumberFormat="1" applyFont="1" applyAlignment="1">
      <alignment horizontal="center" vertical="center"/>
    </xf>
    <xf numFmtId="2" fontId="444" fillId="0" borderId="0" xfId="49" applyNumberFormat="1" applyFont="1" applyAlignment="1">
      <alignment horizontal="center" vertical="center"/>
    </xf>
    <xf numFmtId="2" fontId="444" fillId="0" borderId="0" xfId="0" applyNumberFormat="1" applyFont="1" applyAlignment="1">
      <alignment horizontal="center" vertical="center"/>
    </xf>
    <xf numFmtId="4" fontId="444" fillId="0" borderId="0" xfId="0" applyNumberFormat="1" applyFont="1" applyAlignment="1">
      <alignment horizontal="center" vertical="center"/>
    </xf>
    <xf numFmtId="0" fontId="443" fillId="0" borderId="0" xfId="0" applyFont="1" applyAlignment="1">
      <alignment horizontal="center" vertical="center"/>
    </xf>
    <xf numFmtId="165" fontId="442" fillId="0" borderId="0" xfId="49" applyNumberFormat="1" applyFont="1" applyAlignment="1">
      <alignment horizontal="center" vertical="center"/>
    </xf>
    <xf numFmtId="0" fontId="442" fillId="0" borderId="0" xfId="49" applyFont="1" applyAlignment="1">
      <alignment horizontal="center" vertical="center"/>
    </xf>
    <xf numFmtId="0" fontId="442" fillId="0" borderId="0" xfId="0" applyFont="1" applyAlignment="1">
      <alignment horizontal="center" vertical="center"/>
    </xf>
    <xf numFmtId="3" fontId="442" fillId="0" borderId="0" xfId="49" applyNumberFormat="1" applyFont="1" applyAlignment="1">
      <alignment horizontal="center" vertical="center"/>
    </xf>
    <xf numFmtId="3" fontId="442" fillId="0" borderId="0" xfId="0" applyNumberFormat="1" applyFont="1" applyAlignment="1">
      <alignment horizontal="center" vertical="center"/>
    </xf>
    <xf numFmtId="2" fontId="442" fillId="0" borderId="0" xfId="49" applyNumberFormat="1" applyFont="1" applyAlignment="1">
      <alignment horizontal="center" vertical="center"/>
    </xf>
    <xf numFmtId="2" fontId="442" fillId="0" borderId="0" xfId="0" applyNumberFormat="1" applyFont="1" applyAlignment="1">
      <alignment horizontal="center" vertical="center"/>
    </xf>
    <xf numFmtId="4" fontId="442" fillId="0" borderId="0" xfId="0" applyNumberFormat="1" applyFont="1" applyAlignment="1">
      <alignment horizontal="center" vertical="center"/>
    </xf>
    <xf numFmtId="165" fontId="441" fillId="0" borderId="0" xfId="49" applyNumberFormat="1" applyFont="1" applyAlignment="1">
      <alignment horizontal="center" vertical="center"/>
    </xf>
    <xf numFmtId="0" fontId="441" fillId="0" borderId="0" xfId="49" applyFont="1" applyAlignment="1">
      <alignment horizontal="center" vertical="center"/>
    </xf>
    <xf numFmtId="0" fontId="441" fillId="0" borderId="0" xfId="0" applyFont="1" applyAlignment="1">
      <alignment horizontal="center" vertical="center"/>
    </xf>
    <xf numFmtId="3" fontId="441" fillId="0" borderId="0" xfId="49" applyNumberFormat="1" applyFont="1" applyAlignment="1">
      <alignment horizontal="center" vertical="center"/>
    </xf>
    <xf numFmtId="3" fontId="441" fillId="0" borderId="0" xfId="0" applyNumberFormat="1" applyFont="1" applyAlignment="1">
      <alignment horizontal="center" vertical="center"/>
    </xf>
    <xf numFmtId="2" fontId="441" fillId="0" borderId="0" xfId="49" applyNumberFormat="1" applyFont="1" applyAlignment="1">
      <alignment horizontal="center" vertical="center"/>
    </xf>
    <xf numFmtId="2" fontId="441" fillId="0" borderId="0" xfId="0" applyNumberFormat="1" applyFont="1" applyAlignment="1">
      <alignment horizontal="center" vertical="center"/>
    </xf>
    <xf numFmtId="4" fontId="441" fillId="0" borderId="0" xfId="0" applyNumberFormat="1" applyFont="1" applyAlignment="1">
      <alignment horizontal="center" vertical="center"/>
    </xf>
    <xf numFmtId="0" fontId="440" fillId="0" borderId="0" xfId="49" applyFont="1" applyAlignment="1">
      <alignment horizontal="center" vertical="center"/>
    </xf>
    <xf numFmtId="165" fontId="439" fillId="0" borderId="0" xfId="49" applyNumberFormat="1" applyFont="1" applyAlignment="1">
      <alignment horizontal="center" vertical="center"/>
    </xf>
    <xf numFmtId="0" fontId="439" fillId="0" borderId="0" xfId="49" applyFont="1" applyAlignment="1">
      <alignment horizontal="center" vertical="center"/>
    </xf>
    <xf numFmtId="0" fontId="439" fillId="0" borderId="0" xfId="0" applyFont="1" applyAlignment="1">
      <alignment horizontal="center" vertical="center"/>
    </xf>
    <xf numFmtId="3" fontId="439" fillId="0" borderId="0" xfId="49" applyNumberFormat="1" applyFont="1" applyAlignment="1">
      <alignment horizontal="center" vertical="center"/>
    </xf>
    <xf numFmtId="2" fontId="439" fillId="0" borderId="0" xfId="49" applyNumberFormat="1" applyFont="1" applyAlignment="1">
      <alignment horizontal="center" vertical="center"/>
    </xf>
    <xf numFmtId="2" fontId="439" fillId="0" borderId="0" xfId="0" applyNumberFormat="1" applyFont="1" applyAlignment="1">
      <alignment horizontal="center" vertical="center"/>
    </xf>
    <xf numFmtId="4" fontId="439" fillId="0" borderId="0" xfId="0" applyNumberFormat="1" applyFont="1" applyAlignment="1">
      <alignment horizontal="center" vertical="center"/>
    </xf>
    <xf numFmtId="165" fontId="438" fillId="0" borderId="0" xfId="49" applyNumberFormat="1" applyFont="1" applyAlignment="1">
      <alignment horizontal="center" vertical="center"/>
    </xf>
    <xf numFmtId="0" fontId="438" fillId="0" borderId="0" xfId="49" applyFont="1" applyAlignment="1">
      <alignment horizontal="center" vertical="center"/>
    </xf>
    <xf numFmtId="0" fontId="438" fillId="0" borderId="0" xfId="0" applyFont="1" applyAlignment="1">
      <alignment horizontal="center" vertical="center"/>
    </xf>
    <xf numFmtId="3" fontId="438" fillId="0" borderId="0" xfId="0" applyNumberFormat="1" applyFont="1" applyAlignment="1">
      <alignment horizontal="center" vertical="center"/>
    </xf>
    <xf numFmtId="2" fontId="438" fillId="0" borderId="0" xfId="0" applyNumberFormat="1" applyFont="1" applyAlignment="1">
      <alignment horizontal="center" vertical="center"/>
    </xf>
    <xf numFmtId="4" fontId="438" fillId="0" borderId="0" xfId="0" applyNumberFormat="1" applyFont="1" applyAlignment="1">
      <alignment horizontal="center" vertical="center"/>
    </xf>
    <xf numFmtId="3" fontId="438" fillId="0" borderId="0" xfId="49" applyNumberFormat="1" applyFont="1" applyAlignment="1">
      <alignment horizontal="center" vertical="center"/>
    </xf>
    <xf numFmtId="2" fontId="438" fillId="0" borderId="0" xfId="49" applyNumberFormat="1" applyFont="1" applyAlignment="1">
      <alignment horizontal="center" vertical="center"/>
    </xf>
    <xf numFmtId="165" fontId="437" fillId="0" borderId="0" xfId="49" applyNumberFormat="1" applyFont="1" applyAlignment="1">
      <alignment horizontal="center" vertical="center"/>
    </xf>
    <xf numFmtId="0" fontId="437" fillId="0" borderId="0" xfId="49" applyFont="1" applyAlignment="1">
      <alignment horizontal="center" vertical="center"/>
    </xf>
    <xf numFmtId="0" fontId="437" fillId="0" borderId="0" xfId="0" applyFont="1" applyAlignment="1">
      <alignment horizontal="center" vertical="center"/>
    </xf>
    <xf numFmtId="3" fontId="437" fillId="0" borderId="0" xfId="49" applyNumberFormat="1" applyFont="1" applyAlignment="1">
      <alignment horizontal="center" vertical="center"/>
    </xf>
    <xf numFmtId="3" fontId="437" fillId="0" borderId="0" xfId="0" applyNumberFormat="1" applyFont="1" applyAlignment="1">
      <alignment horizontal="center" vertical="center"/>
    </xf>
    <xf numFmtId="2" fontId="437" fillId="0" borderId="0" xfId="49" applyNumberFormat="1" applyFont="1" applyAlignment="1">
      <alignment horizontal="center" vertical="center"/>
    </xf>
    <xf numFmtId="2" fontId="437" fillId="0" borderId="0" xfId="0" applyNumberFormat="1" applyFont="1" applyAlignment="1">
      <alignment horizontal="center" vertical="center"/>
    </xf>
    <xf numFmtId="4" fontId="437" fillId="0" borderId="0" xfId="0" applyNumberFormat="1" applyFont="1" applyAlignment="1">
      <alignment horizontal="center" vertical="center"/>
    </xf>
    <xf numFmtId="0" fontId="543" fillId="19" borderId="0" xfId="5" applyFont="1" applyFill="1" applyAlignment="1">
      <alignment horizontal="center"/>
    </xf>
    <xf numFmtId="0" fontId="521" fillId="4" borderId="4" xfId="5" applyFont="1" applyFill="1" applyBorder="1" applyAlignment="1">
      <alignment horizontal="center" vertical="center"/>
    </xf>
    <xf numFmtId="0" fontId="541" fillId="26" borderId="4" xfId="1" applyFont="1" applyFill="1" applyBorder="1" applyAlignment="1">
      <alignment horizontal="center" vertical="center"/>
    </xf>
    <xf numFmtId="20" fontId="522" fillId="9" borderId="3" xfId="0" applyNumberFormat="1" applyFont="1" applyFill="1" applyBorder="1" applyAlignment="1">
      <alignment horizontal="center" vertical="center"/>
    </xf>
    <xf numFmtId="20" fontId="522" fillId="7" borderId="3" xfId="0" applyNumberFormat="1" applyFont="1" applyFill="1" applyBorder="1" applyAlignment="1">
      <alignment horizontal="center" vertical="center"/>
    </xf>
    <xf numFmtId="0" fontId="524" fillId="0" borderId="3" xfId="0" quotePrefix="1" applyFont="1" applyBorder="1" applyAlignment="1">
      <alignment horizontal="center" vertical="center"/>
    </xf>
    <xf numFmtId="0" fontId="524" fillId="6" borderId="8" xfId="0" applyFont="1" applyFill="1" applyBorder="1" applyAlignment="1">
      <alignment horizontal="center" vertical="center"/>
    </xf>
    <xf numFmtId="168" fontId="0" fillId="0" borderId="6" xfId="0" applyNumberFormat="1" applyBorder="1" applyAlignment="1">
      <alignment horizontal="center"/>
    </xf>
    <xf numFmtId="165" fontId="436" fillId="0" borderId="0" xfId="49" applyNumberFormat="1" applyFont="1" applyAlignment="1">
      <alignment horizontal="center" vertical="center"/>
    </xf>
    <xf numFmtId="0" fontId="436" fillId="0" borderId="0" xfId="49" applyFont="1" applyAlignment="1">
      <alignment horizontal="center" vertical="center"/>
    </xf>
    <xf numFmtId="0" fontId="436" fillId="0" borderId="0" xfId="0" applyFont="1" applyAlignment="1">
      <alignment horizontal="center" vertical="center"/>
    </xf>
    <xf numFmtId="3" fontId="436" fillId="0" borderId="0" xfId="49" applyNumberFormat="1" applyFont="1" applyAlignment="1">
      <alignment horizontal="center" vertical="center"/>
    </xf>
    <xf numFmtId="3" fontId="436" fillId="0" borderId="0" xfId="0" applyNumberFormat="1" applyFont="1" applyAlignment="1">
      <alignment horizontal="center" vertical="center"/>
    </xf>
    <xf numFmtId="2" fontId="436" fillId="0" borderId="0" xfId="49" applyNumberFormat="1" applyFont="1" applyAlignment="1">
      <alignment horizontal="center" vertical="center"/>
    </xf>
    <xf numFmtId="2" fontId="436" fillId="0" borderId="0" xfId="0" applyNumberFormat="1" applyFont="1" applyAlignment="1">
      <alignment horizontal="center" vertical="center"/>
    </xf>
    <xf numFmtId="4" fontId="436" fillId="0" borderId="0" xfId="0" applyNumberFormat="1" applyFont="1" applyAlignment="1">
      <alignment horizontal="center" vertical="center"/>
    </xf>
    <xf numFmtId="165" fontId="435" fillId="0" borderId="0" xfId="49" applyNumberFormat="1" applyFont="1" applyAlignment="1">
      <alignment horizontal="center" vertical="center"/>
    </xf>
    <xf numFmtId="0" fontId="435" fillId="0" borderId="0" xfId="49" applyFont="1" applyAlignment="1">
      <alignment horizontal="center" vertical="center"/>
    </xf>
    <xf numFmtId="0" fontId="435" fillId="0" borderId="0" xfId="0" applyFont="1" applyAlignment="1">
      <alignment horizontal="center" vertical="center"/>
    </xf>
    <xf numFmtId="3" fontId="435" fillId="0" borderId="0" xfId="49" applyNumberFormat="1" applyFont="1" applyAlignment="1">
      <alignment horizontal="center" vertical="center"/>
    </xf>
    <xf numFmtId="3" fontId="435" fillId="0" borderId="0" xfId="0" applyNumberFormat="1" applyFont="1" applyAlignment="1">
      <alignment horizontal="center" vertical="center"/>
    </xf>
    <xf numFmtId="2" fontId="435" fillId="0" borderId="0" xfId="49" applyNumberFormat="1" applyFont="1" applyAlignment="1">
      <alignment horizontal="center" vertical="center"/>
    </xf>
    <xf numFmtId="2" fontId="435" fillId="0" borderId="0" xfId="0" applyNumberFormat="1" applyFont="1" applyAlignment="1">
      <alignment horizontal="center" vertical="center"/>
    </xf>
    <xf numFmtId="4" fontId="435" fillId="0" borderId="0" xfId="0" applyNumberFormat="1" applyFont="1" applyAlignment="1">
      <alignment horizontal="center" vertical="center"/>
    </xf>
    <xf numFmtId="165" fontId="434" fillId="0" borderId="0" xfId="49" applyNumberFormat="1" applyFont="1" applyAlignment="1">
      <alignment horizontal="center" vertical="center"/>
    </xf>
    <xf numFmtId="0" fontId="434" fillId="0" borderId="0" xfId="49" applyFont="1" applyAlignment="1">
      <alignment horizontal="center" vertical="center"/>
    </xf>
    <xf numFmtId="0" fontId="434" fillId="0" borderId="0" xfId="0" applyFont="1" applyAlignment="1">
      <alignment horizontal="center" vertical="center"/>
    </xf>
    <xf numFmtId="3" fontId="434" fillId="0" borderId="0" xfId="49" applyNumberFormat="1" applyFont="1" applyAlignment="1">
      <alignment horizontal="center" vertical="center"/>
    </xf>
    <xf numFmtId="3" fontId="434" fillId="0" borderId="0" xfId="0" applyNumberFormat="1" applyFont="1" applyAlignment="1">
      <alignment horizontal="center" vertical="center"/>
    </xf>
    <xf numFmtId="2" fontId="434" fillId="0" borderId="0" xfId="49" applyNumberFormat="1" applyFont="1" applyAlignment="1">
      <alignment horizontal="center" vertical="center"/>
    </xf>
    <xf numFmtId="2" fontId="434" fillId="0" borderId="0" xfId="0" applyNumberFormat="1" applyFont="1" applyAlignment="1">
      <alignment horizontal="center" vertical="center"/>
    </xf>
    <xf numFmtId="4" fontId="434" fillId="0" borderId="0" xfId="0" applyNumberFormat="1" applyFont="1" applyAlignment="1">
      <alignment horizontal="center" vertical="center"/>
    </xf>
    <xf numFmtId="3" fontId="433" fillId="0" borderId="0" xfId="49" applyNumberFormat="1" applyFont="1" applyAlignment="1">
      <alignment horizontal="center" vertical="center"/>
    </xf>
    <xf numFmtId="165" fontId="432" fillId="0" borderId="0" xfId="49" applyNumberFormat="1" applyFont="1" applyAlignment="1">
      <alignment horizontal="center" vertical="center"/>
    </xf>
    <xf numFmtId="0" fontId="432" fillId="0" borderId="0" xfId="49" applyFont="1" applyAlignment="1">
      <alignment horizontal="center" vertical="center"/>
    </xf>
    <xf numFmtId="0" fontId="432" fillId="0" borderId="0" xfId="0" applyFont="1" applyAlignment="1">
      <alignment horizontal="center" vertical="center"/>
    </xf>
    <xf numFmtId="3" fontId="432" fillId="0" borderId="0" xfId="49" applyNumberFormat="1" applyFont="1" applyAlignment="1">
      <alignment horizontal="center" vertical="center"/>
    </xf>
    <xf numFmtId="3" fontId="432" fillId="0" borderId="0" xfId="0" applyNumberFormat="1" applyFont="1" applyAlignment="1">
      <alignment horizontal="center" vertical="center"/>
    </xf>
    <xf numFmtId="2" fontId="432" fillId="0" borderId="0" xfId="49" applyNumberFormat="1" applyFont="1" applyAlignment="1">
      <alignment horizontal="center" vertical="center"/>
    </xf>
    <xf numFmtId="2" fontId="432" fillId="0" borderId="0" xfId="0" applyNumberFormat="1" applyFont="1" applyAlignment="1">
      <alignment horizontal="center" vertical="center"/>
    </xf>
    <xf numFmtId="4" fontId="432" fillId="0" borderId="0" xfId="0" applyNumberFormat="1" applyFont="1" applyAlignment="1">
      <alignment horizontal="center" vertical="center"/>
    </xf>
    <xf numFmtId="165" fontId="431" fillId="0" borderId="0" xfId="49" applyNumberFormat="1" applyFont="1" applyAlignment="1">
      <alignment horizontal="center" vertical="center"/>
    </xf>
    <xf numFmtId="0" fontId="431" fillId="0" borderId="0" xfId="49" applyFont="1" applyAlignment="1">
      <alignment horizontal="center" vertical="center"/>
    </xf>
    <xf numFmtId="2" fontId="431" fillId="0" borderId="0" xfId="0" applyNumberFormat="1" applyFont="1" applyAlignment="1">
      <alignment horizontal="center" vertical="center"/>
    </xf>
    <xf numFmtId="4" fontId="431" fillId="0" borderId="0" xfId="0" applyNumberFormat="1" applyFont="1" applyAlignment="1">
      <alignment horizontal="center" vertical="center"/>
    </xf>
    <xf numFmtId="3" fontId="431" fillId="0" borderId="0" xfId="49" applyNumberFormat="1" applyFont="1" applyAlignment="1">
      <alignment horizontal="center" vertical="center"/>
    </xf>
    <xf numFmtId="0" fontId="431" fillId="0" borderId="0" xfId="0" applyFont="1" applyAlignment="1">
      <alignment horizontal="center" vertical="center"/>
    </xf>
    <xf numFmtId="3" fontId="431" fillId="0" borderId="0" xfId="0" applyNumberFormat="1" applyFont="1" applyAlignment="1">
      <alignment horizontal="center" vertical="center"/>
    </xf>
    <xf numFmtId="2" fontId="431" fillId="0" borderId="0" xfId="49" applyNumberFormat="1" applyFont="1" applyAlignment="1">
      <alignment horizontal="center" vertical="center"/>
    </xf>
    <xf numFmtId="165" fontId="430" fillId="0" borderId="0" xfId="49" applyNumberFormat="1" applyFont="1" applyAlignment="1">
      <alignment horizontal="center" vertical="center"/>
    </xf>
    <xf numFmtId="0" fontId="430" fillId="0" borderId="0" xfId="49" applyFont="1" applyAlignment="1">
      <alignment horizontal="center" vertical="center"/>
    </xf>
    <xf numFmtId="0" fontId="430" fillId="0" borderId="0" xfId="0" applyFont="1" applyAlignment="1">
      <alignment horizontal="center" vertical="center"/>
    </xf>
    <xf numFmtId="3" fontId="430" fillId="0" borderId="0" xfId="49" applyNumberFormat="1" applyFont="1" applyAlignment="1">
      <alignment horizontal="center" vertical="center"/>
    </xf>
    <xf numFmtId="3" fontId="430" fillId="0" borderId="0" xfId="0" applyNumberFormat="1" applyFont="1" applyAlignment="1">
      <alignment horizontal="center" vertical="center"/>
    </xf>
    <xf numFmtId="2" fontId="430" fillId="0" borderId="0" xfId="49" applyNumberFormat="1" applyFont="1" applyAlignment="1">
      <alignment horizontal="center" vertical="center"/>
    </xf>
    <xf numFmtId="2" fontId="430" fillId="0" borderId="0" xfId="0" applyNumberFormat="1" applyFont="1" applyAlignment="1">
      <alignment horizontal="center" vertical="center"/>
    </xf>
    <xf numFmtId="4" fontId="430" fillId="0" borderId="0" xfId="0" applyNumberFormat="1" applyFont="1" applyAlignment="1">
      <alignment horizontal="center" vertical="center"/>
    </xf>
    <xf numFmtId="165" fontId="429" fillId="0" borderId="0" xfId="49" applyNumberFormat="1" applyFont="1" applyAlignment="1">
      <alignment horizontal="center" vertical="center"/>
    </xf>
    <xf numFmtId="0" fontId="429" fillId="0" borderId="0" xfId="49" applyFont="1" applyAlignment="1">
      <alignment horizontal="center" vertical="center"/>
    </xf>
    <xf numFmtId="4" fontId="429" fillId="0" borderId="0" xfId="0" applyNumberFormat="1" applyFont="1" applyAlignment="1">
      <alignment horizontal="center" vertical="center"/>
    </xf>
    <xf numFmtId="3" fontId="429" fillId="0" borderId="0" xfId="49" applyNumberFormat="1" applyFont="1" applyAlignment="1">
      <alignment horizontal="center" vertical="center"/>
    </xf>
    <xf numFmtId="0" fontId="429" fillId="0" borderId="0" xfId="0" applyFont="1" applyAlignment="1">
      <alignment horizontal="center" vertical="center"/>
    </xf>
    <xf numFmtId="3" fontId="429" fillId="0" borderId="0" xfId="0" applyNumberFormat="1" applyFont="1" applyAlignment="1">
      <alignment horizontal="center" vertical="center"/>
    </xf>
    <xf numFmtId="2" fontId="429" fillId="0" borderId="0" xfId="49" applyNumberFormat="1" applyFont="1" applyAlignment="1">
      <alignment horizontal="center" vertical="center"/>
    </xf>
    <xf numFmtId="2" fontId="429" fillId="0" borderId="0" xfId="0" applyNumberFormat="1" applyFont="1" applyAlignment="1">
      <alignment horizontal="center" vertical="center"/>
    </xf>
    <xf numFmtId="165" fontId="428" fillId="0" borderId="0" xfId="49" applyNumberFormat="1" applyFont="1" applyAlignment="1">
      <alignment horizontal="center" vertical="center"/>
    </xf>
    <xf numFmtId="0" fontId="428" fillId="0" borderId="0" xfId="49" applyFont="1" applyAlignment="1">
      <alignment horizontal="center" vertical="center"/>
    </xf>
    <xf numFmtId="0" fontId="428" fillId="0" borderId="0" xfId="0" applyFont="1" applyAlignment="1">
      <alignment horizontal="center" vertical="center"/>
    </xf>
    <xf numFmtId="3" fontId="428" fillId="0" borderId="0" xfId="49" applyNumberFormat="1" applyFont="1" applyAlignment="1">
      <alignment horizontal="center" vertical="center"/>
    </xf>
    <xf numFmtId="3" fontId="428" fillId="0" borderId="0" xfId="0" applyNumberFormat="1" applyFont="1" applyAlignment="1">
      <alignment horizontal="center" vertical="center"/>
    </xf>
    <xf numFmtId="2" fontId="428" fillId="0" borderId="0" xfId="49" applyNumberFormat="1" applyFont="1" applyAlignment="1">
      <alignment horizontal="center" vertical="center"/>
    </xf>
    <xf numFmtId="2" fontId="428" fillId="0" borderId="0" xfId="0" applyNumberFormat="1" applyFont="1" applyAlignment="1">
      <alignment horizontal="center" vertical="center"/>
    </xf>
    <xf numFmtId="4" fontId="428" fillId="0" borderId="0" xfId="0" applyNumberFormat="1" applyFont="1" applyAlignment="1">
      <alignment horizontal="center" vertical="center"/>
    </xf>
    <xf numFmtId="165" fontId="427" fillId="0" borderId="0" xfId="49" applyNumberFormat="1" applyFont="1" applyAlignment="1">
      <alignment horizontal="center" vertical="center"/>
    </xf>
    <xf numFmtId="0" fontId="427" fillId="0" borderId="0" xfId="49" applyFont="1" applyAlignment="1">
      <alignment horizontal="center" vertical="center"/>
    </xf>
    <xf numFmtId="0" fontId="427" fillId="0" borderId="0" xfId="0" applyFont="1" applyAlignment="1">
      <alignment horizontal="center" vertical="center"/>
    </xf>
    <xf numFmtId="3" fontId="427" fillId="0" borderId="0" xfId="49" applyNumberFormat="1" applyFont="1" applyAlignment="1">
      <alignment horizontal="center" vertical="center"/>
    </xf>
    <xf numFmtId="3" fontId="427" fillId="0" borderId="0" xfId="0" applyNumberFormat="1" applyFont="1" applyAlignment="1">
      <alignment horizontal="center" vertical="center"/>
    </xf>
    <xf numFmtId="2" fontId="427" fillId="0" borderId="0" xfId="49" applyNumberFormat="1" applyFont="1" applyAlignment="1">
      <alignment horizontal="center" vertical="center"/>
    </xf>
    <xf numFmtId="2" fontId="427" fillId="0" borderId="0" xfId="0" applyNumberFormat="1" applyFont="1" applyAlignment="1">
      <alignment horizontal="center" vertical="center"/>
    </xf>
    <xf numFmtId="4" fontId="427" fillId="0" borderId="0" xfId="0" applyNumberFormat="1" applyFont="1" applyAlignment="1">
      <alignment horizontal="center" vertical="center"/>
    </xf>
    <xf numFmtId="165" fontId="426" fillId="0" borderId="0" xfId="49" applyNumberFormat="1" applyFont="1" applyAlignment="1">
      <alignment horizontal="center" vertical="center"/>
    </xf>
    <xf numFmtId="0" fontId="426" fillId="0" borderId="0" xfId="49" applyFont="1" applyAlignment="1">
      <alignment horizontal="center" vertical="center"/>
    </xf>
    <xf numFmtId="0" fontId="426" fillId="0" borderId="0" xfId="0" applyFont="1" applyAlignment="1">
      <alignment horizontal="center" vertical="center"/>
    </xf>
    <xf numFmtId="3" fontId="426" fillId="0" borderId="0" xfId="49" applyNumberFormat="1" applyFont="1" applyAlignment="1">
      <alignment horizontal="center" vertical="center"/>
    </xf>
    <xf numFmtId="3" fontId="426" fillId="0" borderId="0" xfId="0" applyNumberFormat="1" applyFont="1" applyAlignment="1">
      <alignment horizontal="center" vertical="center"/>
    </xf>
    <xf numFmtId="2" fontId="426" fillId="0" borderId="0" xfId="49" applyNumberFormat="1" applyFont="1" applyAlignment="1">
      <alignment horizontal="center" vertical="center"/>
    </xf>
    <xf numFmtId="2" fontId="426" fillId="0" borderId="0" xfId="0" applyNumberFormat="1" applyFont="1" applyAlignment="1">
      <alignment horizontal="center" vertical="center"/>
    </xf>
    <xf numFmtId="4" fontId="426" fillId="0" borderId="0" xfId="0" applyNumberFormat="1" applyFont="1" applyAlignment="1">
      <alignment horizontal="center" vertical="center"/>
    </xf>
    <xf numFmtId="165" fontId="425" fillId="0" borderId="0" xfId="49" applyNumberFormat="1" applyFont="1" applyAlignment="1">
      <alignment horizontal="center" vertical="center"/>
    </xf>
    <xf numFmtId="0" fontId="425" fillId="0" borderId="0" xfId="49" applyFont="1" applyAlignment="1">
      <alignment horizontal="center" vertical="center"/>
    </xf>
    <xf numFmtId="0" fontId="425" fillId="0" borderId="0" xfId="0" applyFont="1" applyAlignment="1">
      <alignment horizontal="center" vertical="center"/>
    </xf>
    <xf numFmtId="3" fontId="425" fillId="0" borderId="0" xfId="49" applyNumberFormat="1" applyFont="1" applyAlignment="1">
      <alignment horizontal="center" vertical="center"/>
    </xf>
    <xf numFmtId="3" fontId="425" fillId="0" borderId="0" xfId="0" applyNumberFormat="1" applyFont="1" applyAlignment="1">
      <alignment horizontal="center" vertical="center"/>
    </xf>
    <xf numFmtId="2" fontId="425" fillId="0" borderId="0" xfId="49" applyNumberFormat="1" applyFont="1" applyAlignment="1">
      <alignment horizontal="center" vertical="center"/>
    </xf>
    <xf numFmtId="2" fontId="425" fillId="0" borderId="0" xfId="0" applyNumberFormat="1" applyFont="1" applyAlignment="1">
      <alignment horizontal="center" vertical="center"/>
    </xf>
    <xf numFmtId="4" fontId="425" fillId="0" borderId="0" xfId="0" applyNumberFormat="1" applyFont="1" applyAlignment="1">
      <alignment horizontal="center" vertical="center"/>
    </xf>
    <xf numFmtId="165" fontId="424" fillId="0" borderId="0" xfId="49" applyNumberFormat="1" applyFont="1" applyAlignment="1">
      <alignment horizontal="center" vertical="center"/>
    </xf>
    <xf numFmtId="0" fontId="424" fillId="0" borderId="0" xfId="49" applyFont="1" applyAlignment="1">
      <alignment horizontal="center" vertical="center"/>
    </xf>
    <xf numFmtId="0" fontId="424" fillId="0" borderId="0" xfId="0" applyFont="1" applyAlignment="1">
      <alignment horizontal="center" vertical="center"/>
    </xf>
    <xf numFmtId="3" fontId="424" fillId="0" borderId="0" xfId="49" applyNumberFormat="1" applyFont="1" applyAlignment="1">
      <alignment horizontal="center" vertical="center"/>
    </xf>
    <xf numFmtId="3" fontId="424" fillId="0" borderId="0" xfId="0" applyNumberFormat="1" applyFont="1" applyAlignment="1">
      <alignment horizontal="center" vertical="center"/>
    </xf>
    <xf numFmtId="2" fontId="424" fillId="0" borderId="0" xfId="49" applyNumberFormat="1" applyFont="1" applyAlignment="1">
      <alignment horizontal="center" vertical="center"/>
    </xf>
    <xf numFmtId="2" fontId="424" fillId="0" borderId="0" xfId="0" applyNumberFormat="1" applyFont="1" applyAlignment="1">
      <alignment horizontal="center" vertical="center"/>
    </xf>
    <xf numFmtId="4" fontId="424" fillId="0" borderId="0" xfId="0" applyNumberFormat="1" applyFont="1" applyAlignment="1">
      <alignment horizontal="center" vertical="center"/>
    </xf>
    <xf numFmtId="3" fontId="423" fillId="0" borderId="0" xfId="49" applyNumberFormat="1" applyFont="1" applyAlignment="1">
      <alignment horizontal="center" vertical="center"/>
    </xf>
    <xf numFmtId="165" fontId="422" fillId="0" borderId="0" xfId="49" applyNumberFormat="1" applyFont="1" applyAlignment="1">
      <alignment horizontal="center" vertical="center"/>
    </xf>
    <xf numFmtId="0" fontId="422" fillId="0" borderId="0" xfId="49" applyFont="1" applyAlignment="1">
      <alignment horizontal="center" vertical="center"/>
    </xf>
    <xf numFmtId="0" fontId="422" fillId="0" borderId="0" xfId="0" applyFont="1" applyAlignment="1">
      <alignment horizontal="center" vertical="center"/>
    </xf>
    <xf numFmtId="3" fontId="422" fillId="0" borderId="0" xfId="49" applyNumberFormat="1" applyFont="1" applyAlignment="1">
      <alignment horizontal="center" vertical="center"/>
    </xf>
    <xf numFmtId="3" fontId="422" fillId="0" borderId="0" xfId="0" applyNumberFormat="1" applyFont="1" applyAlignment="1">
      <alignment horizontal="center" vertical="center"/>
    </xf>
    <xf numFmtId="2" fontId="422" fillId="0" borderId="0" xfId="49" applyNumberFormat="1" applyFont="1" applyAlignment="1">
      <alignment horizontal="center" vertical="center"/>
    </xf>
    <xf numFmtId="2" fontId="422" fillId="0" borderId="0" xfId="0" applyNumberFormat="1" applyFont="1" applyAlignment="1">
      <alignment horizontal="center" vertical="center"/>
    </xf>
    <xf numFmtId="4" fontId="422" fillId="0" borderId="0" xfId="0" applyNumberFormat="1" applyFont="1" applyAlignment="1">
      <alignment horizontal="center" vertical="center"/>
    </xf>
    <xf numFmtId="165" fontId="421" fillId="0" borderId="0" xfId="49" applyNumberFormat="1" applyFont="1" applyAlignment="1">
      <alignment horizontal="center" vertical="center"/>
    </xf>
    <xf numFmtId="0" fontId="421" fillId="0" borderId="0" xfId="49" applyFont="1" applyAlignment="1">
      <alignment horizontal="center" vertical="center"/>
    </xf>
    <xf numFmtId="0" fontId="421" fillId="0" borderId="0" xfId="0" applyFont="1" applyAlignment="1">
      <alignment horizontal="center" vertical="center"/>
    </xf>
    <xf numFmtId="3" fontId="421" fillId="0" borderId="0" xfId="49" applyNumberFormat="1" applyFont="1" applyAlignment="1">
      <alignment horizontal="center" vertical="center"/>
    </xf>
    <xf numFmtId="3" fontId="421" fillId="0" borderId="0" xfId="0" applyNumberFormat="1" applyFont="1" applyAlignment="1">
      <alignment horizontal="center" vertical="center"/>
    </xf>
    <xf numFmtId="2" fontId="421" fillId="0" borderId="0" xfId="49" applyNumberFormat="1" applyFont="1" applyAlignment="1">
      <alignment horizontal="center" vertical="center"/>
    </xf>
    <xf numFmtId="4" fontId="421" fillId="0" borderId="0" xfId="0" applyNumberFormat="1" applyFont="1" applyAlignment="1">
      <alignment horizontal="center" vertical="center"/>
    </xf>
    <xf numFmtId="165" fontId="420" fillId="0" borderId="0" xfId="49" applyNumberFormat="1" applyFont="1" applyAlignment="1">
      <alignment horizontal="center" vertical="center"/>
    </xf>
    <xf numFmtId="0" fontId="420" fillId="0" borderId="0" xfId="49" applyFont="1" applyAlignment="1">
      <alignment horizontal="center" vertical="center"/>
    </xf>
    <xf numFmtId="0" fontId="420" fillId="0" borderId="0" xfId="0" applyFont="1" applyAlignment="1">
      <alignment horizontal="center" vertical="center"/>
    </xf>
    <xf numFmtId="3" fontId="420" fillId="0" borderId="0" xfId="49" applyNumberFormat="1" applyFont="1" applyAlignment="1">
      <alignment horizontal="center" vertical="center"/>
    </xf>
    <xf numFmtId="3" fontId="420" fillId="0" borderId="0" xfId="0" applyNumberFormat="1" applyFont="1" applyAlignment="1">
      <alignment horizontal="center" vertical="center"/>
    </xf>
    <xf numFmtId="2" fontId="420" fillId="0" borderId="0" xfId="49" applyNumberFormat="1" applyFont="1" applyAlignment="1">
      <alignment horizontal="center" vertical="center"/>
    </xf>
    <xf numFmtId="2" fontId="420" fillId="0" borderId="0" xfId="0" applyNumberFormat="1" applyFont="1" applyAlignment="1">
      <alignment horizontal="center" vertical="center"/>
    </xf>
    <xf numFmtId="4" fontId="420" fillId="0" borderId="0" xfId="0" applyNumberFormat="1" applyFont="1" applyAlignment="1">
      <alignment horizontal="center" vertical="center"/>
    </xf>
    <xf numFmtId="165" fontId="419" fillId="0" borderId="0" xfId="49" applyNumberFormat="1" applyFont="1" applyAlignment="1">
      <alignment horizontal="center" vertical="center"/>
    </xf>
    <xf numFmtId="0" fontId="419" fillId="0" borderId="0" xfId="49" applyFont="1" applyAlignment="1">
      <alignment horizontal="center" vertical="center"/>
    </xf>
    <xf numFmtId="0" fontId="419" fillId="0" borderId="0" xfId="0" applyFont="1" applyAlignment="1">
      <alignment horizontal="center" vertical="center"/>
    </xf>
    <xf numFmtId="3" fontId="419" fillId="0" borderId="0" xfId="49" applyNumberFormat="1" applyFont="1" applyAlignment="1">
      <alignment horizontal="center" vertical="center"/>
    </xf>
    <xf numFmtId="3" fontId="419" fillId="0" borderId="0" xfId="0" applyNumberFormat="1" applyFont="1" applyAlignment="1">
      <alignment horizontal="center" vertical="center"/>
    </xf>
    <xf numFmtId="2" fontId="419" fillId="0" borderId="0" xfId="49" applyNumberFormat="1" applyFont="1" applyAlignment="1">
      <alignment horizontal="center" vertical="center"/>
    </xf>
    <xf numFmtId="2" fontId="419" fillId="0" borderId="0" xfId="0" applyNumberFormat="1" applyFont="1" applyAlignment="1">
      <alignment horizontal="center" vertical="center"/>
    </xf>
    <xf numFmtId="4" fontId="419" fillId="0" borderId="0" xfId="0" applyNumberFormat="1" applyFont="1" applyAlignment="1">
      <alignment horizontal="center" vertical="center"/>
    </xf>
    <xf numFmtId="165" fontId="418" fillId="0" borderId="0" xfId="49" applyNumberFormat="1" applyFont="1" applyAlignment="1">
      <alignment horizontal="center" vertical="center"/>
    </xf>
    <xf numFmtId="0" fontId="418" fillId="0" borderId="0" xfId="49" applyFont="1" applyAlignment="1">
      <alignment horizontal="center" vertical="center"/>
    </xf>
    <xf numFmtId="0" fontId="418" fillId="0" borderId="0" xfId="0" applyFont="1" applyAlignment="1">
      <alignment horizontal="center" vertical="center"/>
    </xf>
    <xf numFmtId="3" fontId="418" fillId="0" borderId="0" xfId="49" applyNumberFormat="1" applyFont="1" applyAlignment="1">
      <alignment horizontal="center" vertical="center"/>
    </xf>
    <xf numFmtId="3" fontId="418" fillId="0" borderId="0" xfId="0" applyNumberFormat="1" applyFont="1" applyAlignment="1">
      <alignment horizontal="center" vertical="center"/>
    </xf>
    <xf numFmtId="2" fontId="418" fillId="0" borderId="0" xfId="49" applyNumberFormat="1" applyFont="1" applyAlignment="1">
      <alignment horizontal="center" vertical="center"/>
    </xf>
    <xf numFmtId="2" fontId="418" fillId="0" borderId="0" xfId="0" applyNumberFormat="1" applyFont="1" applyAlignment="1">
      <alignment horizontal="center" vertical="center"/>
    </xf>
    <xf numFmtId="4" fontId="418" fillId="0" borderId="0" xfId="0" applyNumberFormat="1" applyFont="1" applyAlignment="1">
      <alignment horizontal="center" vertical="center"/>
    </xf>
    <xf numFmtId="165" fontId="417" fillId="0" borderId="0" xfId="49" applyNumberFormat="1" applyFont="1" applyAlignment="1">
      <alignment horizontal="center" vertical="center"/>
    </xf>
    <xf numFmtId="0" fontId="417" fillId="0" borderId="0" xfId="49" applyFont="1" applyAlignment="1">
      <alignment horizontal="center" vertical="center"/>
    </xf>
    <xf numFmtId="0" fontId="417" fillId="0" borderId="0" xfId="0" applyFont="1" applyAlignment="1">
      <alignment horizontal="center" vertical="center"/>
    </xf>
    <xf numFmtId="3" fontId="417" fillId="0" borderId="0" xfId="49" applyNumberFormat="1" applyFont="1" applyAlignment="1">
      <alignment horizontal="center" vertical="center"/>
    </xf>
    <xf numFmtId="3" fontId="417" fillId="0" borderId="0" xfId="0" applyNumberFormat="1" applyFont="1" applyAlignment="1">
      <alignment horizontal="center" vertical="center"/>
    </xf>
    <xf numFmtId="2" fontId="417" fillId="0" borderId="0" xfId="49" applyNumberFormat="1" applyFont="1" applyAlignment="1">
      <alignment horizontal="center" vertical="center"/>
    </xf>
    <xf numFmtId="2" fontId="417" fillId="0" borderId="0" xfId="0" applyNumberFormat="1" applyFont="1" applyAlignment="1">
      <alignment horizontal="center" vertical="center"/>
    </xf>
    <xf numFmtId="4" fontId="417" fillId="0" borderId="0" xfId="0" applyNumberFormat="1" applyFont="1" applyAlignment="1">
      <alignment horizontal="center" vertical="center"/>
    </xf>
    <xf numFmtId="165" fontId="416" fillId="0" borderId="0" xfId="49" applyNumberFormat="1" applyFont="1" applyAlignment="1">
      <alignment horizontal="center" vertical="center"/>
    </xf>
    <xf numFmtId="0" fontId="416" fillId="0" borderId="0" xfId="49" applyFont="1" applyAlignment="1">
      <alignment horizontal="center" vertical="center"/>
    </xf>
    <xf numFmtId="0" fontId="416" fillId="0" borderId="0" xfId="0" applyFont="1" applyAlignment="1">
      <alignment horizontal="center" vertical="center"/>
    </xf>
    <xf numFmtId="3" fontId="416" fillId="0" borderId="0" xfId="49" applyNumberFormat="1" applyFont="1" applyAlignment="1">
      <alignment horizontal="center" vertical="center"/>
    </xf>
    <xf numFmtId="3" fontId="416" fillId="0" borderId="0" xfId="0" applyNumberFormat="1" applyFont="1" applyAlignment="1">
      <alignment horizontal="center" vertical="center"/>
    </xf>
    <xf numFmtId="2" fontId="416" fillId="0" borderId="0" xfId="49" applyNumberFormat="1" applyFont="1" applyAlignment="1">
      <alignment horizontal="center" vertical="center"/>
    </xf>
    <xf numFmtId="2" fontId="416" fillId="0" borderId="0" xfId="0" applyNumberFormat="1" applyFont="1" applyAlignment="1">
      <alignment horizontal="center" vertical="center"/>
    </xf>
    <xf numFmtId="4" fontId="416" fillId="0" borderId="0" xfId="0" applyNumberFormat="1" applyFont="1" applyAlignment="1">
      <alignment horizontal="center" vertical="center"/>
    </xf>
    <xf numFmtId="165" fontId="415" fillId="0" borderId="0" xfId="49" applyNumberFormat="1" applyFont="1" applyAlignment="1">
      <alignment horizontal="center" vertical="center"/>
    </xf>
    <xf numFmtId="0" fontId="415" fillId="0" borderId="0" xfId="49" applyFont="1" applyAlignment="1">
      <alignment horizontal="center" vertical="center"/>
    </xf>
    <xf numFmtId="0" fontId="415" fillId="0" borderId="0" xfId="0" applyFont="1" applyAlignment="1">
      <alignment horizontal="center" vertical="center"/>
    </xf>
    <xf numFmtId="3" fontId="415" fillId="0" borderId="0" xfId="49" applyNumberFormat="1" applyFont="1" applyAlignment="1">
      <alignment horizontal="center" vertical="center"/>
    </xf>
    <xf numFmtId="3" fontId="415" fillId="0" borderId="0" xfId="0" applyNumberFormat="1" applyFont="1" applyAlignment="1">
      <alignment horizontal="center" vertical="center"/>
    </xf>
    <xf numFmtId="2" fontId="415" fillId="0" borderId="0" xfId="49" applyNumberFormat="1" applyFont="1" applyAlignment="1">
      <alignment horizontal="center" vertical="center"/>
    </xf>
    <xf numFmtId="2" fontId="415" fillId="0" borderId="0" xfId="0" applyNumberFormat="1" applyFont="1" applyAlignment="1">
      <alignment horizontal="center" vertical="center"/>
    </xf>
    <xf numFmtId="4" fontId="415" fillId="0" borderId="0" xfId="0" applyNumberFormat="1" applyFont="1" applyAlignment="1">
      <alignment horizontal="center" vertical="center"/>
    </xf>
    <xf numFmtId="165" fontId="414" fillId="0" borderId="0" xfId="49" applyNumberFormat="1" applyFont="1" applyAlignment="1">
      <alignment horizontal="center" vertical="center"/>
    </xf>
    <xf numFmtId="0" fontId="414" fillId="0" borderId="0" xfId="49" applyFont="1" applyAlignment="1">
      <alignment horizontal="center" vertical="center"/>
    </xf>
    <xf numFmtId="0" fontId="414" fillId="0" borderId="0" xfId="0" applyFont="1" applyAlignment="1">
      <alignment horizontal="center" vertical="center"/>
    </xf>
    <xf numFmtId="3" fontId="414" fillId="0" borderId="0" xfId="49" applyNumberFormat="1" applyFont="1" applyAlignment="1">
      <alignment horizontal="center" vertical="center"/>
    </xf>
    <xf numFmtId="3" fontId="414" fillId="0" borderId="0" xfId="0" applyNumberFormat="1" applyFont="1" applyAlignment="1">
      <alignment horizontal="center" vertical="center"/>
    </xf>
    <xf numFmtId="2" fontId="414" fillId="0" borderId="0" xfId="49" applyNumberFormat="1" applyFont="1" applyAlignment="1">
      <alignment horizontal="center" vertical="center"/>
    </xf>
    <xf numFmtId="2" fontId="414" fillId="0" borderId="0" xfId="0" applyNumberFormat="1" applyFont="1" applyAlignment="1">
      <alignment horizontal="center" vertical="center"/>
    </xf>
    <xf numFmtId="4" fontId="414" fillId="0" borderId="0" xfId="0" applyNumberFormat="1" applyFont="1" applyAlignment="1">
      <alignment horizontal="center" vertical="center"/>
    </xf>
    <xf numFmtId="165" fontId="413" fillId="0" borderId="0" xfId="49" applyNumberFormat="1" applyFont="1" applyAlignment="1">
      <alignment horizontal="center" vertical="center"/>
    </xf>
    <xf numFmtId="0" fontId="413" fillId="0" borderId="0" xfId="49" applyFont="1" applyAlignment="1">
      <alignment horizontal="center" vertical="center"/>
    </xf>
    <xf numFmtId="0" fontId="413" fillId="0" borderId="0" xfId="0" applyFont="1" applyAlignment="1">
      <alignment horizontal="center" vertical="center"/>
    </xf>
    <xf numFmtId="3" fontId="413" fillId="0" borderId="0" xfId="49" applyNumberFormat="1" applyFont="1" applyAlignment="1">
      <alignment horizontal="center" vertical="center"/>
    </xf>
    <xf numFmtId="3" fontId="413" fillId="0" borderId="0" xfId="0" applyNumberFormat="1" applyFont="1" applyAlignment="1">
      <alignment horizontal="center" vertical="center"/>
    </xf>
    <xf numFmtId="2" fontId="413" fillId="0" borderId="0" xfId="49" applyNumberFormat="1" applyFont="1" applyAlignment="1">
      <alignment horizontal="center" vertical="center"/>
    </xf>
    <xf numFmtId="2" fontId="413" fillId="0" borderId="0" xfId="0" applyNumberFormat="1" applyFont="1" applyAlignment="1">
      <alignment horizontal="center" vertical="center"/>
    </xf>
    <xf numFmtId="4" fontId="413" fillId="0" borderId="0" xfId="0" applyNumberFormat="1" applyFont="1" applyAlignment="1">
      <alignment horizontal="center" vertical="center"/>
    </xf>
    <xf numFmtId="165" fontId="412" fillId="0" borderId="0" xfId="49" applyNumberFormat="1" applyFont="1" applyAlignment="1">
      <alignment horizontal="center" vertical="center"/>
    </xf>
    <xf numFmtId="0" fontId="412" fillId="0" borderId="0" xfId="49" applyFont="1" applyAlignment="1">
      <alignment horizontal="center" vertical="center"/>
    </xf>
    <xf numFmtId="0" fontId="412" fillId="0" borderId="0" xfId="0" applyFont="1" applyAlignment="1">
      <alignment horizontal="center" vertical="center"/>
    </xf>
    <xf numFmtId="3" fontId="412" fillId="0" borderId="0" xfId="49" applyNumberFormat="1" applyFont="1" applyAlignment="1">
      <alignment horizontal="center" vertical="center"/>
    </xf>
    <xf numFmtId="3" fontId="412" fillId="0" borderId="0" xfId="0" applyNumberFormat="1" applyFont="1" applyAlignment="1">
      <alignment horizontal="center" vertical="center"/>
    </xf>
    <xf numFmtId="2" fontId="412" fillId="0" borderId="0" xfId="49" applyNumberFormat="1" applyFont="1" applyAlignment="1">
      <alignment horizontal="center" vertical="center"/>
    </xf>
    <xf numFmtId="2" fontId="412" fillId="0" borderId="0" xfId="0" applyNumberFormat="1" applyFont="1" applyAlignment="1">
      <alignment horizontal="center" vertical="center"/>
    </xf>
    <xf numFmtId="4" fontId="412" fillId="0" borderId="0" xfId="0" applyNumberFormat="1" applyFont="1" applyAlignment="1">
      <alignment horizontal="center" vertical="center"/>
    </xf>
    <xf numFmtId="165" fontId="411" fillId="0" borderId="0" xfId="49" applyNumberFormat="1" applyFont="1" applyAlignment="1">
      <alignment horizontal="center" vertical="center"/>
    </xf>
    <xf numFmtId="0" fontId="411" fillId="0" borderId="0" xfId="49" applyFont="1" applyAlignment="1">
      <alignment horizontal="center" vertical="center"/>
    </xf>
    <xf numFmtId="0" fontId="411" fillId="0" borderId="0" xfId="0" applyFont="1" applyAlignment="1">
      <alignment horizontal="center" vertical="center"/>
    </xf>
    <xf numFmtId="3" fontId="411" fillId="0" borderId="0" xfId="49" applyNumberFormat="1" applyFont="1" applyAlignment="1">
      <alignment horizontal="center" vertical="center"/>
    </xf>
    <xf numFmtId="3" fontId="411" fillId="0" borderId="0" xfId="0" applyNumberFormat="1" applyFont="1" applyAlignment="1">
      <alignment horizontal="center" vertical="center"/>
    </xf>
    <xf numFmtId="2" fontId="411" fillId="0" borderId="0" xfId="49" applyNumberFormat="1" applyFont="1" applyAlignment="1">
      <alignment horizontal="center" vertical="center"/>
    </xf>
    <xf numFmtId="2" fontId="411" fillId="0" borderId="0" xfId="0" applyNumberFormat="1" applyFont="1" applyAlignment="1">
      <alignment horizontal="center" vertical="center"/>
    </xf>
    <xf numFmtId="4" fontId="411" fillId="0" borderId="0" xfId="0" applyNumberFormat="1" applyFont="1" applyAlignment="1">
      <alignment horizontal="center" vertical="center"/>
    </xf>
    <xf numFmtId="165" fontId="410" fillId="0" borderId="0" xfId="49" applyNumberFormat="1" applyFont="1" applyAlignment="1">
      <alignment horizontal="center" vertical="center"/>
    </xf>
    <xf numFmtId="0" fontId="410" fillId="0" borderId="0" xfId="49" applyFont="1" applyAlignment="1">
      <alignment horizontal="center" vertical="center"/>
    </xf>
    <xf numFmtId="0" fontId="410" fillId="0" borderId="0" xfId="0" applyFont="1" applyAlignment="1">
      <alignment horizontal="center" vertical="center"/>
    </xf>
    <xf numFmtId="3" fontId="410" fillId="0" borderId="0" xfId="49" applyNumberFormat="1" applyFont="1" applyAlignment="1">
      <alignment horizontal="center" vertical="center"/>
    </xf>
    <xf numFmtId="3" fontId="410" fillId="0" borderId="0" xfId="0" applyNumberFormat="1" applyFont="1" applyAlignment="1">
      <alignment horizontal="center" vertical="center"/>
    </xf>
    <xf numFmtId="2" fontId="410" fillId="0" borderId="0" xfId="49" applyNumberFormat="1" applyFont="1" applyAlignment="1">
      <alignment horizontal="center" vertical="center"/>
    </xf>
    <xf numFmtId="2" fontId="410" fillId="0" borderId="0" xfId="0" applyNumberFormat="1" applyFont="1" applyAlignment="1">
      <alignment horizontal="center" vertical="center"/>
    </xf>
    <xf numFmtId="4" fontId="410" fillId="0" borderId="0" xfId="0" applyNumberFormat="1" applyFont="1" applyAlignment="1">
      <alignment horizontal="center" vertical="center"/>
    </xf>
    <xf numFmtId="3" fontId="409" fillId="0" borderId="0" xfId="49" applyNumberFormat="1" applyFont="1" applyAlignment="1">
      <alignment horizontal="center" vertical="center"/>
    </xf>
    <xf numFmtId="3" fontId="408" fillId="0" borderId="0" xfId="49" applyNumberFormat="1" applyFont="1" applyAlignment="1">
      <alignment horizontal="center" vertical="center"/>
    </xf>
    <xf numFmtId="0" fontId="0" fillId="3" borderId="0" xfId="0" applyFill="1" applyAlignment="1">
      <alignment horizontal="center"/>
    </xf>
    <xf numFmtId="3" fontId="407" fillId="0" borderId="0" xfId="49" applyNumberFormat="1" applyFont="1" applyAlignment="1">
      <alignment horizontal="center" vertical="center"/>
    </xf>
    <xf numFmtId="165" fontId="406" fillId="0" borderId="0" xfId="49" applyNumberFormat="1" applyFont="1" applyAlignment="1">
      <alignment horizontal="center" vertical="center"/>
    </xf>
    <xf numFmtId="0" fontId="406" fillId="0" borderId="0" xfId="49" applyFont="1" applyAlignment="1">
      <alignment horizontal="center" vertical="center"/>
    </xf>
    <xf numFmtId="0" fontId="406" fillId="0" borderId="0" xfId="0" applyFont="1" applyAlignment="1">
      <alignment horizontal="center" vertical="center"/>
    </xf>
    <xf numFmtId="3" fontId="406" fillId="0" borderId="0" xfId="49" applyNumberFormat="1" applyFont="1" applyAlignment="1">
      <alignment horizontal="center" vertical="center"/>
    </xf>
    <xf numFmtId="3" fontId="406" fillId="0" borderId="0" xfId="0" applyNumberFormat="1" applyFont="1" applyAlignment="1">
      <alignment horizontal="center" vertical="center"/>
    </xf>
    <xf numFmtId="2" fontId="406" fillId="0" borderId="0" xfId="49" applyNumberFormat="1" applyFont="1" applyAlignment="1">
      <alignment horizontal="center" vertical="center"/>
    </xf>
    <xf numFmtId="2" fontId="406" fillId="0" borderId="0" xfId="0" applyNumberFormat="1" applyFont="1" applyAlignment="1">
      <alignment horizontal="center" vertical="center"/>
    </xf>
    <xf numFmtId="4" fontId="406" fillId="0" borderId="0" xfId="0" applyNumberFormat="1" applyFont="1" applyAlignment="1">
      <alignment horizontal="center" vertical="center"/>
    </xf>
    <xf numFmtId="165" fontId="405" fillId="0" borderId="0" xfId="49" applyNumberFormat="1" applyFont="1" applyAlignment="1">
      <alignment horizontal="center" vertical="center"/>
    </xf>
    <xf numFmtId="0" fontId="405" fillId="0" borderId="0" xfId="49" applyFont="1" applyAlignment="1">
      <alignment horizontal="center" vertical="center"/>
    </xf>
    <xf numFmtId="0" fontId="405" fillId="0" borderId="0" xfId="0" applyFont="1" applyAlignment="1">
      <alignment horizontal="center" vertical="center"/>
    </xf>
    <xf numFmtId="3" fontId="405" fillId="0" borderId="0" xfId="49" applyNumberFormat="1" applyFont="1" applyAlignment="1">
      <alignment horizontal="center" vertical="center"/>
    </xf>
    <xf numFmtId="3" fontId="405" fillId="0" borderId="0" xfId="0" applyNumberFormat="1" applyFont="1" applyAlignment="1">
      <alignment horizontal="center" vertical="center"/>
    </xf>
    <xf numFmtId="2" fontId="405" fillId="0" borderId="0" xfId="49" applyNumberFormat="1" applyFont="1" applyAlignment="1">
      <alignment horizontal="center" vertical="center"/>
    </xf>
    <xf numFmtId="2" fontId="405" fillId="0" borderId="0" xfId="0" applyNumberFormat="1" applyFont="1" applyAlignment="1">
      <alignment horizontal="center" vertical="center"/>
    </xf>
    <xf numFmtId="4" fontId="405" fillId="0" borderId="0" xfId="0" applyNumberFormat="1" applyFont="1" applyAlignment="1">
      <alignment horizontal="center" vertical="center"/>
    </xf>
    <xf numFmtId="166" fontId="534" fillId="0" borderId="18" xfId="6" applyNumberFormat="1" applyFont="1" applyBorder="1" applyAlignment="1">
      <alignment horizontal="center"/>
    </xf>
    <xf numFmtId="166" fontId="534" fillId="36" borderId="18" xfId="6" applyNumberFormat="1" applyFont="1" applyFill="1" applyBorder="1" applyAlignment="1">
      <alignment horizontal="center"/>
    </xf>
    <xf numFmtId="166" fontId="534" fillId="36" borderId="0" xfId="6" applyNumberFormat="1" applyFont="1" applyFill="1" applyAlignment="1">
      <alignment horizontal="center"/>
    </xf>
    <xf numFmtId="0" fontId="526" fillId="0" borderId="7" xfId="4" applyFont="1" applyBorder="1" applyAlignment="1">
      <alignment horizontal="center" vertical="center"/>
    </xf>
    <xf numFmtId="164" fontId="404" fillId="0" borderId="3" xfId="0" applyNumberFormat="1" applyFont="1" applyBorder="1" applyAlignment="1">
      <alignment horizontal="center"/>
    </xf>
    <xf numFmtId="0" fontId="522" fillId="0" borderId="9" xfId="0" applyFont="1" applyBorder="1" applyAlignment="1">
      <alignment horizontal="center" vertical="center"/>
    </xf>
    <xf numFmtId="0" fontId="525" fillId="0" borderId="3" xfId="0" applyFont="1" applyBorder="1" applyAlignment="1">
      <alignment horizontal="center" vertical="center"/>
    </xf>
    <xf numFmtId="168" fontId="0" fillId="0" borderId="3" xfId="0" applyNumberFormat="1" applyBorder="1" applyAlignment="1">
      <alignment horizontal="center"/>
    </xf>
    <xf numFmtId="20" fontId="522" fillId="9" borderId="6" xfId="0" applyNumberFormat="1" applyFont="1" applyFill="1" applyBorder="1" applyAlignment="1">
      <alignment horizontal="center" vertical="center"/>
    </xf>
    <xf numFmtId="0" fontId="524" fillId="0" borderId="6" xfId="0" quotePrefix="1" applyFont="1" applyBorder="1" applyAlignment="1">
      <alignment horizontal="center" vertical="center"/>
    </xf>
    <xf numFmtId="166" fontId="544" fillId="0" borderId="3" xfId="0" applyNumberFormat="1" applyFont="1" applyBorder="1" applyAlignment="1">
      <alignment horizontal="center" vertical="center"/>
    </xf>
    <xf numFmtId="0" fontId="404" fillId="0" borderId="0" xfId="49" applyFont="1" applyAlignment="1">
      <alignment horizontal="center" vertical="center"/>
    </xf>
    <xf numFmtId="165" fontId="403" fillId="0" borderId="0" xfId="49" applyNumberFormat="1" applyFont="1" applyAlignment="1">
      <alignment horizontal="center" vertical="center"/>
    </xf>
    <xf numFmtId="0" fontId="403" fillId="0" borderId="0" xfId="49" applyFont="1" applyAlignment="1">
      <alignment horizontal="center" vertical="center"/>
    </xf>
    <xf numFmtId="0" fontId="403" fillId="0" borderId="0" xfId="0" applyFont="1" applyAlignment="1">
      <alignment horizontal="center" vertical="center"/>
    </xf>
    <xf numFmtId="3" fontId="403" fillId="0" borderId="0" xfId="49" applyNumberFormat="1" applyFont="1" applyAlignment="1">
      <alignment horizontal="center" vertical="center"/>
    </xf>
    <xf numFmtId="3" fontId="403" fillId="0" borderId="0" xfId="0" applyNumberFormat="1" applyFont="1" applyAlignment="1">
      <alignment horizontal="center" vertical="center"/>
    </xf>
    <xf numFmtId="2" fontId="403" fillId="0" borderId="0" xfId="49" applyNumberFormat="1" applyFont="1" applyAlignment="1">
      <alignment horizontal="center" vertical="center"/>
    </xf>
    <xf numFmtId="2" fontId="403" fillId="0" borderId="0" xfId="0" applyNumberFormat="1" applyFont="1" applyAlignment="1">
      <alignment horizontal="center" vertical="center"/>
    </xf>
    <xf numFmtId="4" fontId="403" fillId="0" borderId="0" xfId="0" applyNumberFormat="1" applyFont="1" applyAlignment="1">
      <alignment horizontal="center" vertical="center"/>
    </xf>
    <xf numFmtId="165" fontId="402" fillId="0" borderId="0" xfId="49" applyNumberFormat="1" applyFont="1" applyAlignment="1">
      <alignment horizontal="center" vertical="center"/>
    </xf>
    <xf numFmtId="0" fontId="402" fillId="0" borderId="0" xfId="49" applyFont="1" applyAlignment="1">
      <alignment horizontal="center" vertical="center"/>
    </xf>
    <xf numFmtId="0" fontId="402" fillId="0" borderId="0" xfId="0" applyFont="1" applyAlignment="1">
      <alignment horizontal="center" vertical="center"/>
    </xf>
    <xf numFmtId="3" fontId="402" fillId="0" borderId="0" xfId="49" applyNumberFormat="1" applyFont="1" applyAlignment="1">
      <alignment horizontal="center" vertical="center"/>
    </xf>
    <xf numFmtId="3" fontId="402" fillId="0" borderId="0" xfId="0" applyNumberFormat="1" applyFont="1" applyAlignment="1">
      <alignment horizontal="center" vertical="center"/>
    </xf>
    <xf numFmtId="2" fontId="402" fillId="0" borderId="0" xfId="49" applyNumberFormat="1" applyFont="1" applyAlignment="1">
      <alignment horizontal="center" vertical="center"/>
    </xf>
    <xf numFmtId="2" fontId="402" fillId="0" borderId="0" xfId="0" applyNumberFormat="1" applyFont="1" applyAlignment="1">
      <alignment horizontal="center" vertical="center"/>
    </xf>
    <xf numFmtId="4" fontId="402" fillId="0" borderId="0" xfId="0" applyNumberFormat="1" applyFont="1" applyAlignment="1">
      <alignment horizontal="center" vertical="center"/>
    </xf>
    <xf numFmtId="165" fontId="401" fillId="0" borderId="0" xfId="49" applyNumberFormat="1" applyFont="1" applyAlignment="1">
      <alignment horizontal="center" vertical="center"/>
    </xf>
    <xf numFmtId="0" fontId="401" fillId="0" borderId="0" xfId="49" applyFont="1" applyAlignment="1">
      <alignment horizontal="center" vertical="center"/>
    </xf>
    <xf numFmtId="0" fontId="401" fillId="0" borderId="0" xfId="0" applyFont="1" applyAlignment="1">
      <alignment horizontal="center" vertical="center"/>
    </xf>
    <xf numFmtId="3" fontId="401" fillId="0" borderId="0" xfId="49" applyNumberFormat="1" applyFont="1" applyAlignment="1">
      <alignment horizontal="center" vertical="center"/>
    </xf>
    <xf numFmtId="3" fontId="401" fillId="0" borderId="0" xfId="0" applyNumberFormat="1" applyFont="1" applyAlignment="1">
      <alignment horizontal="center" vertical="center"/>
    </xf>
    <xf numFmtId="2" fontId="401" fillId="0" borderId="0" xfId="49" applyNumberFormat="1" applyFont="1" applyAlignment="1">
      <alignment horizontal="center" vertical="center"/>
    </xf>
    <xf numFmtId="2" fontId="401" fillId="0" borderId="0" xfId="0" applyNumberFormat="1" applyFont="1" applyAlignment="1">
      <alignment horizontal="center" vertical="center"/>
    </xf>
    <xf numFmtId="4" fontId="401" fillId="0" borderId="0" xfId="0" applyNumberFormat="1" applyFont="1" applyAlignment="1">
      <alignment horizontal="center" vertical="center"/>
    </xf>
    <xf numFmtId="165" fontId="400" fillId="0" borderId="0" xfId="49" applyNumberFormat="1" applyFont="1" applyAlignment="1">
      <alignment horizontal="center" vertical="center"/>
    </xf>
    <xf numFmtId="0" fontId="400" fillId="0" borderId="0" xfId="49" applyFont="1" applyAlignment="1">
      <alignment horizontal="center" vertical="center"/>
    </xf>
    <xf numFmtId="0" fontId="400" fillId="0" borderId="0" xfId="0" applyFont="1" applyAlignment="1">
      <alignment horizontal="center" vertical="center"/>
    </xf>
    <xf numFmtId="3" fontId="400" fillId="0" borderId="0" xfId="49" applyNumberFormat="1" applyFont="1" applyAlignment="1">
      <alignment horizontal="center" vertical="center"/>
    </xf>
    <xf numFmtId="3" fontId="400" fillId="0" borderId="0" xfId="0" applyNumberFormat="1" applyFont="1" applyAlignment="1">
      <alignment horizontal="center" vertical="center"/>
    </xf>
    <xf numFmtId="2" fontId="400" fillId="0" borderId="0" xfId="49" applyNumberFormat="1" applyFont="1" applyAlignment="1">
      <alignment horizontal="center" vertical="center"/>
    </xf>
    <xf numFmtId="4" fontId="400" fillId="0" borderId="0" xfId="0" applyNumberFormat="1" applyFont="1" applyAlignment="1">
      <alignment horizontal="center" vertical="center"/>
    </xf>
    <xf numFmtId="164" fontId="399" fillId="0" borderId="6" xfId="0" applyNumberFormat="1" applyFont="1" applyBorder="1" applyAlignment="1">
      <alignment horizontal="center"/>
    </xf>
    <xf numFmtId="164" fontId="399" fillId="3" borderId="6" xfId="4" applyNumberFormat="1" applyFont="1" applyFill="1" applyBorder="1" applyAlignment="1">
      <alignment horizontal="center" vertical="center"/>
    </xf>
    <xf numFmtId="164" fontId="399" fillId="8" borderId="6" xfId="0" applyNumberFormat="1" applyFont="1" applyFill="1" applyBorder="1" applyAlignment="1">
      <alignment horizontal="center"/>
    </xf>
    <xf numFmtId="164" fontId="399" fillId="0" borderId="3" xfId="0" applyNumberFormat="1" applyFont="1" applyBorder="1" applyAlignment="1">
      <alignment horizontal="center"/>
    </xf>
    <xf numFmtId="166" fontId="399" fillId="0" borderId="6" xfId="4" applyNumberFormat="1" applyFont="1" applyBorder="1" applyAlignment="1">
      <alignment horizontal="center" vertical="center"/>
    </xf>
    <xf numFmtId="0" fontId="399" fillId="0" borderId="6" xfId="4" applyFont="1" applyBorder="1" applyAlignment="1">
      <alignment horizontal="center" vertical="center"/>
    </xf>
    <xf numFmtId="0" fontId="399" fillId="24" borderId="6" xfId="4" applyFont="1" applyFill="1" applyBorder="1" applyAlignment="1">
      <alignment horizontal="center" vertical="center"/>
    </xf>
    <xf numFmtId="0" fontId="399" fillId="0" borderId="3" xfId="4" applyFont="1" applyBorder="1" applyAlignment="1">
      <alignment horizontal="center" vertical="center"/>
    </xf>
    <xf numFmtId="164" fontId="399" fillId="7" borderId="3" xfId="4" applyNumberFormat="1" applyFont="1" applyFill="1" applyBorder="1" applyAlignment="1">
      <alignment horizontal="center" vertical="center"/>
    </xf>
    <xf numFmtId="164" fontId="399" fillId="3" borderId="3" xfId="4" applyNumberFormat="1" applyFont="1" applyFill="1" applyBorder="1" applyAlignment="1">
      <alignment horizontal="center" vertical="center"/>
    </xf>
    <xf numFmtId="165" fontId="398" fillId="0" borderId="0" xfId="49" applyNumberFormat="1" applyFont="1" applyAlignment="1">
      <alignment horizontal="center" vertical="center"/>
    </xf>
    <xf numFmtId="0" fontId="398" fillId="0" borderId="0" xfId="49" applyFont="1" applyAlignment="1">
      <alignment horizontal="center" vertical="center"/>
    </xf>
    <xf numFmtId="0" fontId="398" fillId="0" borderId="0" xfId="0" applyFont="1" applyAlignment="1">
      <alignment horizontal="center" vertical="center"/>
    </xf>
    <xf numFmtId="3" fontId="398" fillId="0" borderId="0" xfId="49" applyNumberFormat="1" applyFont="1" applyAlignment="1">
      <alignment horizontal="center" vertical="center"/>
    </xf>
    <xf numFmtId="3" fontId="398" fillId="0" borderId="0" xfId="0" applyNumberFormat="1" applyFont="1" applyAlignment="1">
      <alignment horizontal="center" vertical="center"/>
    </xf>
    <xf numFmtId="2" fontId="398" fillId="0" borderId="0" xfId="49" applyNumberFormat="1" applyFont="1" applyAlignment="1">
      <alignment horizontal="center" vertical="center"/>
    </xf>
    <xf numFmtId="2" fontId="398" fillId="0" borderId="0" xfId="0" applyNumberFormat="1" applyFont="1" applyAlignment="1">
      <alignment horizontal="center" vertical="center"/>
    </xf>
    <xf numFmtId="4" fontId="398" fillId="0" borderId="0" xfId="0" applyNumberFormat="1" applyFont="1" applyAlignment="1">
      <alignment horizontal="center" vertical="center"/>
    </xf>
    <xf numFmtId="165" fontId="397" fillId="0" borderId="0" xfId="49" applyNumberFormat="1" applyFont="1" applyAlignment="1">
      <alignment horizontal="center" vertical="center"/>
    </xf>
    <xf numFmtId="0" fontId="397" fillId="0" borderId="0" xfId="49" applyFont="1" applyAlignment="1">
      <alignment horizontal="center" vertical="center"/>
    </xf>
    <xf numFmtId="0" fontId="397" fillId="0" borderId="0" xfId="0" applyFont="1" applyAlignment="1">
      <alignment horizontal="center" vertical="center"/>
    </xf>
    <xf numFmtId="3" fontId="397" fillId="0" borderId="0" xfId="49" applyNumberFormat="1" applyFont="1" applyAlignment="1">
      <alignment horizontal="center" vertical="center"/>
    </xf>
    <xf numFmtId="3" fontId="397" fillId="0" borderId="0" xfId="0" applyNumberFormat="1" applyFont="1" applyAlignment="1">
      <alignment horizontal="center" vertical="center"/>
    </xf>
    <xf numFmtId="2" fontId="397" fillId="0" borderId="0" xfId="49" applyNumberFormat="1" applyFont="1" applyAlignment="1">
      <alignment horizontal="center" vertical="center"/>
    </xf>
    <xf numFmtId="4" fontId="397" fillId="0" borderId="0" xfId="0" applyNumberFormat="1" applyFont="1" applyAlignment="1">
      <alignment horizontal="center" vertical="center"/>
    </xf>
    <xf numFmtId="0" fontId="396" fillId="0" borderId="0" xfId="0" applyFont="1" applyAlignment="1">
      <alignment horizontal="center" vertical="center"/>
    </xf>
    <xf numFmtId="165" fontId="396" fillId="0" borderId="0" xfId="49" applyNumberFormat="1" applyFont="1" applyAlignment="1">
      <alignment horizontal="center" vertical="center"/>
    </xf>
    <xf numFmtId="0" fontId="396" fillId="0" borderId="0" xfId="49" applyFont="1" applyAlignment="1">
      <alignment horizontal="center" vertical="center"/>
    </xf>
    <xf numFmtId="3" fontId="396" fillId="0" borderId="0" xfId="49" applyNumberFormat="1" applyFont="1" applyAlignment="1">
      <alignment horizontal="center" vertical="center"/>
    </xf>
    <xf numFmtId="3" fontId="396" fillId="0" borderId="0" xfId="0" applyNumberFormat="1" applyFont="1" applyAlignment="1">
      <alignment horizontal="center" vertical="center"/>
    </xf>
    <xf numFmtId="2" fontId="396" fillId="0" borderId="0" xfId="49" applyNumberFormat="1" applyFont="1" applyAlignment="1">
      <alignment horizontal="center" vertical="center"/>
    </xf>
    <xf numFmtId="2" fontId="396" fillId="0" borderId="0" xfId="0" applyNumberFormat="1" applyFont="1" applyAlignment="1">
      <alignment horizontal="center" vertical="center"/>
    </xf>
    <xf numFmtId="4" fontId="396" fillId="0" borderId="0" xfId="0" applyNumberFormat="1" applyFont="1" applyAlignment="1">
      <alignment horizontal="center" vertical="center"/>
    </xf>
    <xf numFmtId="0" fontId="396" fillId="20" borderId="0" xfId="49" applyFont="1" applyFill="1" applyAlignment="1">
      <alignment horizontal="center" vertical="center"/>
    </xf>
    <xf numFmtId="165" fontId="395" fillId="0" borderId="0" xfId="49" applyNumberFormat="1" applyFont="1" applyAlignment="1">
      <alignment horizontal="center" vertical="center"/>
    </xf>
    <xf numFmtId="0" fontId="395" fillId="0" borderId="0" xfId="49" applyFont="1" applyAlignment="1">
      <alignment horizontal="center" vertical="center"/>
    </xf>
    <xf numFmtId="0" fontId="395" fillId="0" borderId="0" xfId="0" applyFont="1" applyAlignment="1">
      <alignment horizontal="center" vertical="center"/>
    </xf>
    <xf numFmtId="3" fontId="395" fillId="0" borderId="0" xfId="49" applyNumberFormat="1" applyFont="1" applyAlignment="1">
      <alignment horizontal="center" vertical="center"/>
    </xf>
    <xf numFmtId="3" fontId="395" fillId="0" borderId="0" xfId="0" applyNumberFormat="1" applyFont="1" applyAlignment="1">
      <alignment horizontal="center" vertical="center"/>
    </xf>
    <xf numFmtId="2" fontId="395" fillId="0" borderId="0" xfId="49" applyNumberFormat="1" applyFont="1" applyAlignment="1">
      <alignment horizontal="center" vertical="center"/>
    </xf>
    <xf numFmtId="2" fontId="395" fillId="0" borderId="0" xfId="0" applyNumberFormat="1" applyFont="1" applyAlignment="1">
      <alignment horizontal="center" vertical="center"/>
    </xf>
    <xf numFmtId="4" fontId="395" fillId="0" borderId="0" xfId="0" applyNumberFormat="1" applyFont="1" applyAlignment="1">
      <alignment horizontal="center" vertical="center"/>
    </xf>
    <xf numFmtId="165" fontId="394" fillId="0" borderId="0" xfId="49" applyNumberFormat="1" applyFont="1" applyAlignment="1">
      <alignment horizontal="center" vertical="center"/>
    </xf>
    <xf numFmtId="0" fontId="394" fillId="0" borderId="0" xfId="49" applyFont="1" applyAlignment="1">
      <alignment horizontal="center" vertical="center"/>
    </xf>
    <xf numFmtId="0" fontId="394" fillId="0" borderId="0" xfId="0" applyFont="1" applyAlignment="1">
      <alignment horizontal="center" vertical="center"/>
    </xf>
    <xf numFmtId="3" fontId="394" fillId="0" borderId="0" xfId="49" applyNumberFormat="1" applyFont="1" applyAlignment="1">
      <alignment horizontal="center" vertical="center"/>
    </xf>
    <xf numFmtId="3" fontId="394" fillId="0" borderId="0" xfId="0" applyNumberFormat="1" applyFont="1" applyAlignment="1">
      <alignment horizontal="center" vertical="center"/>
    </xf>
    <xf numFmtId="2" fontId="394" fillId="0" borderId="0" xfId="49" applyNumberFormat="1" applyFont="1" applyAlignment="1">
      <alignment horizontal="center" vertical="center"/>
    </xf>
    <xf numFmtId="2" fontId="394" fillId="0" borderId="0" xfId="0" applyNumberFormat="1" applyFont="1" applyAlignment="1">
      <alignment horizontal="center" vertical="center"/>
    </xf>
    <xf numFmtId="4" fontId="394" fillId="0" borderId="0" xfId="0" applyNumberFormat="1" applyFont="1" applyAlignment="1">
      <alignment horizontal="center" vertical="center"/>
    </xf>
    <xf numFmtId="165" fontId="393" fillId="0" borderId="0" xfId="49" applyNumberFormat="1" applyFont="1" applyAlignment="1">
      <alignment horizontal="center" vertical="center"/>
    </xf>
    <xf numFmtId="0" fontId="393" fillId="0" borderId="0" xfId="49" applyFont="1" applyAlignment="1">
      <alignment horizontal="center" vertical="center"/>
    </xf>
    <xf numFmtId="0" fontId="393" fillId="0" borderId="0" xfId="0" applyFont="1" applyAlignment="1">
      <alignment horizontal="center" vertical="center"/>
    </xf>
    <xf numFmtId="3" fontId="393" fillId="0" borderId="0" xfId="49" applyNumberFormat="1" applyFont="1" applyAlignment="1">
      <alignment horizontal="center" vertical="center"/>
    </xf>
    <xf numFmtId="3" fontId="393" fillId="0" borderId="0" xfId="0" applyNumberFormat="1" applyFont="1" applyAlignment="1">
      <alignment horizontal="center" vertical="center"/>
    </xf>
    <xf numFmtId="2" fontId="393" fillId="0" borderId="0" xfId="49" applyNumberFormat="1" applyFont="1" applyAlignment="1">
      <alignment horizontal="center" vertical="center"/>
    </xf>
    <xf numFmtId="2" fontId="393" fillId="0" borderId="0" xfId="0" applyNumberFormat="1" applyFont="1" applyAlignment="1">
      <alignment horizontal="center" vertical="center"/>
    </xf>
    <xf numFmtId="4" fontId="393" fillId="0" borderId="0" xfId="0" applyNumberFormat="1" applyFont="1" applyAlignment="1">
      <alignment horizontal="center" vertical="center"/>
    </xf>
    <xf numFmtId="165" fontId="392" fillId="0" borderId="0" xfId="49" applyNumberFormat="1" applyFont="1" applyAlignment="1">
      <alignment horizontal="center" vertical="center"/>
    </xf>
    <xf numFmtId="0" fontId="392" fillId="0" borderId="0" xfId="49" applyFont="1" applyAlignment="1">
      <alignment horizontal="center" vertical="center"/>
    </xf>
    <xf numFmtId="0" fontId="392" fillId="0" borderId="0" xfId="0" applyFont="1" applyAlignment="1">
      <alignment horizontal="center" vertical="center"/>
    </xf>
    <xf numFmtId="3" fontId="392" fillId="0" borderId="0" xfId="49" applyNumberFormat="1" applyFont="1" applyAlignment="1">
      <alignment horizontal="center" vertical="center"/>
    </xf>
    <xf numFmtId="3" fontId="392" fillId="0" borderId="0" xfId="0" applyNumberFormat="1" applyFont="1" applyAlignment="1">
      <alignment horizontal="center" vertical="center"/>
    </xf>
    <xf numFmtId="2" fontId="392" fillId="0" borderId="0" xfId="49" applyNumberFormat="1" applyFont="1" applyAlignment="1">
      <alignment horizontal="center" vertical="center"/>
    </xf>
    <xf numFmtId="2" fontId="392" fillId="0" borderId="0" xfId="0" applyNumberFormat="1" applyFont="1" applyAlignment="1">
      <alignment horizontal="center" vertical="center"/>
    </xf>
    <xf numFmtId="4" fontId="392" fillId="0" borderId="0" xfId="0" applyNumberFormat="1" applyFont="1" applyAlignment="1">
      <alignment horizontal="center" vertical="center"/>
    </xf>
    <xf numFmtId="3" fontId="391" fillId="0" borderId="0" xfId="49" applyNumberFormat="1" applyFont="1" applyAlignment="1">
      <alignment horizontal="center" vertical="center"/>
    </xf>
    <xf numFmtId="0" fontId="532" fillId="2" borderId="17" xfId="4" applyFont="1" applyFill="1" applyBorder="1" applyAlignment="1">
      <alignment horizontal="center" vertical="center"/>
    </xf>
    <xf numFmtId="0" fontId="532" fillId="2" borderId="4" xfId="4" applyFont="1" applyFill="1" applyBorder="1" applyAlignment="1">
      <alignment horizontal="center" vertical="center"/>
    </xf>
    <xf numFmtId="166" fontId="532" fillId="2" borderId="4" xfId="4" applyNumberFormat="1" applyFont="1" applyFill="1" applyBorder="1" applyAlignment="1">
      <alignment horizontal="center" vertical="center"/>
    </xf>
    <xf numFmtId="0" fontId="533" fillId="2" borderId="4" xfId="0" applyFont="1" applyFill="1" applyBorder="1" applyAlignment="1">
      <alignment horizontal="center"/>
    </xf>
    <xf numFmtId="0" fontId="532" fillId="2" borderId="4" xfId="17" applyFont="1" applyFill="1" applyBorder="1" applyAlignment="1">
      <alignment horizontal="center" vertical="center"/>
    </xf>
    <xf numFmtId="0" fontId="532" fillId="2" borderId="16" xfId="4" applyFont="1" applyFill="1" applyBorder="1" applyAlignment="1">
      <alignment horizontal="center" vertical="center"/>
    </xf>
    <xf numFmtId="0" fontId="526" fillId="0" borderId="9" xfId="4" applyFont="1" applyBorder="1" applyAlignment="1">
      <alignment horizontal="center" vertical="center"/>
    </xf>
    <xf numFmtId="0" fontId="526" fillId="0" borderId="3" xfId="4" applyFont="1" applyBorder="1" applyAlignment="1">
      <alignment horizontal="center" vertical="center"/>
    </xf>
    <xf numFmtId="166" fontId="399" fillId="0" borderId="3" xfId="4" applyNumberFormat="1" applyFont="1" applyBorder="1" applyAlignment="1">
      <alignment horizontal="center" vertical="center"/>
    </xf>
    <xf numFmtId="0" fontId="399" fillId="24" borderId="3" xfId="4" applyFont="1" applyFill="1" applyBorder="1" applyAlignment="1">
      <alignment horizontal="center" vertical="center"/>
    </xf>
    <xf numFmtId="164" fontId="399" fillId="8" borderId="3" xfId="0" applyNumberFormat="1" applyFont="1" applyFill="1" applyBorder="1" applyAlignment="1">
      <alignment horizontal="center"/>
    </xf>
    <xf numFmtId="0" fontId="399" fillId="0" borderId="3" xfId="0" applyFont="1" applyBorder="1" applyAlignment="1">
      <alignment horizontal="center"/>
    </xf>
    <xf numFmtId="166" fontId="399" fillId="3" borderId="3" xfId="4" applyNumberFormat="1" applyFont="1" applyFill="1" applyBorder="1" applyAlignment="1">
      <alignment horizontal="center" vertical="center"/>
    </xf>
    <xf numFmtId="164" fontId="399" fillId="4" borderId="3" xfId="0" applyNumberFormat="1" applyFont="1" applyFill="1" applyBorder="1" applyAlignment="1">
      <alignment horizontal="center"/>
    </xf>
    <xf numFmtId="0" fontId="399" fillId="0" borderId="6" xfId="0" applyFont="1" applyBorder="1" applyAlignment="1">
      <alignment horizontal="center"/>
    </xf>
    <xf numFmtId="165" fontId="529" fillId="35" borderId="0" xfId="0" applyNumberFormat="1" applyFont="1" applyFill="1" applyAlignment="1">
      <alignment horizontal="center" vertical="center"/>
    </xf>
    <xf numFmtId="165" fontId="0" fillId="0" borderId="0" xfId="0" applyNumberFormat="1" applyAlignment="1">
      <alignment horizontal="center" vertical="center"/>
    </xf>
    <xf numFmtId="165" fontId="390" fillId="0" borderId="0" xfId="49" applyNumberFormat="1" applyFont="1" applyAlignment="1">
      <alignment horizontal="center" vertical="center"/>
    </xf>
    <xf numFmtId="0" fontId="390" fillId="0" borderId="0" xfId="49" applyFont="1" applyAlignment="1">
      <alignment horizontal="center" vertical="center"/>
    </xf>
    <xf numFmtId="0" fontId="390" fillId="0" borderId="0" xfId="0" applyFont="1" applyAlignment="1">
      <alignment horizontal="center" vertical="center"/>
    </xf>
    <xf numFmtId="3" fontId="390" fillId="0" borderId="0" xfId="49" applyNumberFormat="1" applyFont="1" applyAlignment="1">
      <alignment horizontal="center" vertical="center"/>
    </xf>
    <xf numFmtId="3" fontId="390" fillId="0" borderId="0" xfId="0" applyNumberFormat="1" applyFont="1" applyAlignment="1">
      <alignment horizontal="center" vertical="center"/>
    </xf>
    <xf numFmtId="2" fontId="390" fillId="0" borderId="0" xfId="49" applyNumberFormat="1" applyFont="1" applyAlignment="1">
      <alignment horizontal="center" vertical="center"/>
    </xf>
    <xf numFmtId="2" fontId="390" fillId="0" borderId="0" xfId="0" applyNumberFormat="1" applyFont="1" applyAlignment="1">
      <alignment horizontal="center" vertical="center"/>
    </xf>
    <xf numFmtId="4" fontId="390" fillId="0" borderId="0" xfId="0" applyNumberFormat="1" applyFont="1" applyAlignment="1">
      <alignment horizontal="center" vertical="center"/>
    </xf>
    <xf numFmtId="165" fontId="389" fillId="0" borderId="0" xfId="49" applyNumberFormat="1" applyFont="1" applyAlignment="1">
      <alignment horizontal="center" vertical="center"/>
    </xf>
    <xf numFmtId="0" fontId="389" fillId="0" borderId="0" xfId="49" applyFont="1" applyAlignment="1">
      <alignment horizontal="center" vertical="center"/>
    </xf>
    <xf numFmtId="0" fontId="389" fillId="0" borderId="0" xfId="0" applyFont="1" applyAlignment="1">
      <alignment horizontal="center" vertical="center"/>
    </xf>
    <xf numFmtId="3" fontId="389" fillId="0" borderId="0" xfId="49" applyNumberFormat="1" applyFont="1" applyAlignment="1">
      <alignment horizontal="center" vertical="center"/>
    </xf>
    <xf numFmtId="3" fontId="389" fillId="0" borderId="0" xfId="0" applyNumberFormat="1" applyFont="1" applyAlignment="1">
      <alignment horizontal="center" vertical="center"/>
    </xf>
    <xf numFmtId="2" fontId="389" fillId="0" borderId="0" xfId="49" applyNumberFormat="1" applyFont="1" applyAlignment="1">
      <alignment horizontal="center" vertical="center"/>
    </xf>
    <xf numFmtId="2" fontId="389" fillId="0" borderId="0" xfId="0" applyNumberFormat="1" applyFont="1" applyAlignment="1">
      <alignment horizontal="center" vertical="center"/>
    </xf>
    <xf numFmtId="4" fontId="389" fillId="0" borderId="0" xfId="0" applyNumberFormat="1" applyFont="1" applyAlignment="1">
      <alignment horizontal="center" vertical="center"/>
    </xf>
    <xf numFmtId="165" fontId="388" fillId="0" borderId="0" xfId="49" applyNumberFormat="1" applyFont="1" applyAlignment="1">
      <alignment horizontal="center" vertical="center"/>
    </xf>
    <xf numFmtId="0" fontId="388" fillId="0" borderId="0" xfId="49" applyFont="1" applyAlignment="1">
      <alignment horizontal="center" vertical="center"/>
    </xf>
    <xf numFmtId="0" fontId="388" fillId="0" borderId="0" xfId="0" applyFont="1" applyAlignment="1">
      <alignment horizontal="center" vertical="center"/>
    </xf>
    <xf numFmtId="3" fontId="388" fillId="0" borderId="0" xfId="49" applyNumberFormat="1" applyFont="1" applyAlignment="1">
      <alignment horizontal="center" vertical="center"/>
    </xf>
    <xf numFmtId="3" fontId="388" fillId="0" borderId="0" xfId="0" applyNumberFormat="1" applyFont="1" applyAlignment="1">
      <alignment horizontal="center" vertical="center"/>
    </xf>
    <xf numFmtId="2" fontId="388" fillId="0" borderId="0" xfId="49" applyNumberFormat="1" applyFont="1" applyAlignment="1">
      <alignment horizontal="center" vertical="center"/>
    </xf>
    <xf numFmtId="2" fontId="388" fillId="0" borderId="0" xfId="0" applyNumberFormat="1" applyFont="1" applyAlignment="1">
      <alignment horizontal="center" vertical="center"/>
    </xf>
    <xf numFmtId="4" fontId="388" fillId="0" borderId="0" xfId="0" applyNumberFormat="1" applyFont="1" applyAlignment="1">
      <alignment horizontal="center" vertical="center"/>
    </xf>
    <xf numFmtId="165" fontId="387" fillId="0" borderId="0" xfId="49" applyNumberFormat="1" applyFont="1" applyAlignment="1">
      <alignment horizontal="center" vertical="center"/>
    </xf>
    <xf numFmtId="0" fontId="387" fillId="0" borderId="0" xfId="49" applyFont="1" applyAlignment="1">
      <alignment horizontal="center" vertical="center"/>
    </xf>
    <xf numFmtId="0" fontId="387" fillId="0" borderId="0" xfId="0" applyFont="1" applyAlignment="1">
      <alignment horizontal="center" vertical="center"/>
    </xf>
    <xf numFmtId="3" fontId="387" fillId="0" borderId="0" xfId="49" applyNumberFormat="1" applyFont="1" applyAlignment="1">
      <alignment horizontal="center" vertical="center"/>
    </xf>
    <xf numFmtId="3" fontId="387" fillId="0" borderId="0" xfId="0" applyNumberFormat="1" applyFont="1" applyAlignment="1">
      <alignment horizontal="center" vertical="center"/>
    </xf>
    <xf numFmtId="2" fontId="387" fillId="0" borderId="0" xfId="49" applyNumberFormat="1" applyFont="1" applyAlignment="1">
      <alignment horizontal="center" vertical="center"/>
    </xf>
    <xf numFmtId="2" fontId="387" fillId="0" borderId="0" xfId="0" applyNumberFormat="1" applyFont="1" applyAlignment="1">
      <alignment horizontal="center" vertical="center"/>
    </xf>
    <xf numFmtId="4" fontId="387" fillId="0" borderId="0" xfId="0" applyNumberFormat="1" applyFont="1" applyAlignment="1">
      <alignment horizontal="center" vertical="center"/>
    </xf>
    <xf numFmtId="165" fontId="386" fillId="0" borderId="0" xfId="49" applyNumberFormat="1" applyFont="1" applyAlignment="1">
      <alignment horizontal="center" vertical="center"/>
    </xf>
    <xf numFmtId="0" fontId="386" fillId="0" borderId="0" xfId="49" applyFont="1" applyAlignment="1">
      <alignment horizontal="center" vertical="center"/>
    </xf>
    <xf numFmtId="0" fontId="386" fillId="0" borderId="0" xfId="0" applyFont="1" applyAlignment="1">
      <alignment horizontal="center" vertical="center"/>
    </xf>
    <xf numFmtId="3" fontId="386" fillId="0" borderId="0" xfId="49" applyNumberFormat="1" applyFont="1" applyAlignment="1">
      <alignment horizontal="center" vertical="center"/>
    </xf>
    <xf numFmtId="3" fontId="386" fillId="0" borderId="0" xfId="0" applyNumberFormat="1" applyFont="1" applyAlignment="1">
      <alignment horizontal="center" vertical="center"/>
    </xf>
    <xf numFmtId="2" fontId="386" fillId="0" borderId="0" xfId="49" applyNumberFormat="1" applyFont="1" applyAlignment="1">
      <alignment horizontal="center" vertical="center"/>
    </xf>
    <xf numFmtId="2" fontId="386" fillId="0" borderId="0" xfId="0" applyNumberFormat="1" applyFont="1" applyAlignment="1">
      <alignment horizontal="center" vertical="center"/>
    </xf>
    <xf numFmtId="4" fontId="386" fillId="0" borderId="0" xfId="0" applyNumberFormat="1" applyFont="1" applyAlignment="1">
      <alignment horizontal="center" vertical="center"/>
    </xf>
    <xf numFmtId="165" fontId="385" fillId="0" borderId="0" xfId="49" applyNumberFormat="1" applyFont="1" applyAlignment="1">
      <alignment horizontal="center" vertical="center"/>
    </xf>
    <xf numFmtId="0" fontId="385" fillId="0" borderId="0" xfId="49" applyFont="1" applyAlignment="1">
      <alignment horizontal="center" vertical="center"/>
    </xf>
    <xf numFmtId="0" fontId="385" fillId="0" borderId="0" xfId="0" applyFont="1" applyAlignment="1">
      <alignment horizontal="center" vertical="center"/>
    </xf>
    <xf numFmtId="3" fontId="385" fillId="0" borderId="0" xfId="49" applyNumberFormat="1" applyFont="1" applyAlignment="1">
      <alignment horizontal="center" vertical="center"/>
    </xf>
    <xf numFmtId="3" fontId="385" fillId="0" borderId="0" xfId="0" applyNumberFormat="1" applyFont="1" applyAlignment="1">
      <alignment horizontal="center" vertical="center"/>
    </xf>
    <xf numFmtId="2" fontId="385" fillId="0" borderId="0" xfId="49" applyNumberFormat="1" applyFont="1" applyAlignment="1">
      <alignment horizontal="center" vertical="center"/>
    </xf>
    <xf numFmtId="2" fontId="385" fillId="0" borderId="0" xfId="0" applyNumberFormat="1" applyFont="1" applyAlignment="1">
      <alignment horizontal="center" vertical="center"/>
    </xf>
    <xf numFmtId="4" fontId="385" fillId="0" borderId="0" xfId="0" applyNumberFormat="1" applyFont="1" applyAlignment="1">
      <alignment horizontal="center" vertical="center"/>
    </xf>
    <xf numFmtId="165" fontId="384" fillId="0" borderId="0" xfId="49" applyNumberFormat="1" applyFont="1" applyAlignment="1">
      <alignment horizontal="center" vertical="center"/>
    </xf>
    <xf numFmtId="0" fontId="384" fillId="0" borderId="0" xfId="49" applyFont="1" applyAlignment="1">
      <alignment horizontal="center" vertical="center"/>
    </xf>
    <xf numFmtId="0" fontId="384" fillId="0" borderId="0" xfId="0" applyFont="1" applyAlignment="1">
      <alignment horizontal="center" vertical="center"/>
    </xf>
    <xf numFmtId="3" fontId="384" fillId="0" borderId="0" xfId="49" applyNumberFormat="1" applyFont="1" applyAlignment="1">
      <alignment horizontal="center" vertical="center"/>
    </xf>
    <xf numFmtId="3" fontId="384" fillId="0" borderId="0" xfId="0" applyNumberFormat="1" applyFont="1" applyAlignment="1">
      <alignment horizontal="center" vertical="center"/>
    </xf>
    <xf numFmtId="2" fontId="384" fillId="0" borderId="0" xfId="49" applyNumberFormat="1" applyFont="1" applyAlignment="1">
      <alignment horizontal="center" vertical="center"/>
    </xf>
    <xf numFmtId="2" fontId="384" fillId="0" borderId="0" xfId="0" applyNumberFormat="1" applyFont="1" applyAlignment="1">
      <alignment horizontal="center" vertical="center"/>
    </xf>
    <xf numFmtId="4" fontId="384" fillId="0" borderId="0" xfId="0" applyNumberFormat="1" applyFont="1" applyAlignment="1">
      <alignment horizontal="center" vertical="center"/>
    </xf>
    <xf numFmtId="165" fontId="383" fillId="0" borderId="0" xfId="49" applyNumberFormat="1" applyFont="1" applyAlignment="1">
      <alignment horizontal="center" vertical="center"/>
    </xf>
    <xf numFmtId="0" fontId="383" fillId="0" borderId="0" xfId="49" applyFont="1" applyAlignment="1">
      <alignment horizontal="center" vertical="center"/>
    </xf>
    <xf numFmtId="0" fontId="383" fillId="0" borderId="0" xfId="0" applyFont="1" applyAlignment="1">
      <alignment horizontal="center" vertical="center"/>
    </xf>
    <xf numFmtId="3" fontId="383" fillId="0" borderId="0" xfId="49" applyNumberFormat="1" applyFont="1" applyAlignment="1">
      <alignment horizontal="center" vertical="center"/>
    </xf>
    <xf numFmtId="3" fontId="383" fillId="0" borderId="0" xfId="0" applyNumberFormat="1" applyFont="1" applyAlignment="1">
      <alignment horizontal="center" vertical="center"/>
    </xf>
    <xf numFmtId="2" fontId="383" fillId="0" borderId="0" xfId="49" applyNumberFormat="1" applyFont="1" applyAlignment="1">
      <alignment horizontal="center" vertical="center"/>
    </xf>
    <xf numFmtId="4" fontId="383" fillId="0" borderId="0" xfId="0" applyNumberFormat="1" applyFont="1" applyAlignment="1">
      <alignment horizontal="center" vertical="center"/>
    </xf>
    <xf numFmtId="165" fontId="382" fillId="0" borderId="0" xfId="49" applyNumberFormat="1" applyFont="1" applyAlignment="1">
      <alignment horizontal="center" vertical="center"/>
    </xf>
    <xf numFmtId="0" fontId="382" fillId="0" borderId="0" xfId="49" applyFont="1" applyAlignment="1">
      <alignment horizontal="center" vertical="center"/>
    </xf>
    <xf numFmtId="0" fontId="382" fillId="0" borderId="0" xfId="0" applyFont="1" applyAlignment="1">
      <alignment horizontal="center" vertical="center"/>
    </xf>
    <xf numFmtId="3" fontId="382" fillId="0" borderId="0" xfId="49" applyNumberFormat="1" applyFont="1" applyAlignment="1">
      <alignment horizontal="center" vertical="center"/>
    </xf>
    <xf numFmtId="3" fontId="382" fillId="0" borderId="0" xfId="0" applyNumberFormat="1" applyFont="1" applyAlignment="1">
      <alignment horizontal="center" vertical="center"/>
    </xf>
    <xf numFmtId="2" fontId="382" fillId="0" borderId="0" xfId="49" applyNumberFormat="1" applyFont="1" applyAlignment="1">
      <alignment horizontal="center" vertical="center"/>
    </xf>
    <xf numFmtId="4" fontId="382" fillId="0" borderId="0" xfId="0" applyNumberFormat="1" applyFont="1" applyAlignment="1">
      <alignment horizontal="center" vertical="center"/>
    </xf>
    <xf numFmtId="0" fontId="381" fillId="0" borderId="0" xfId="49" applyFont="1" applyAlignment="1">
      <alignment horizontal="center" vertical="center"/>
    </xf>
    <xf numFmtId="165" fontId="381" fillId="0" borderId="0" xfId="49" applyNumberFormat="1" applyFont="1" applyAlignment="1">
      <alignment horizontal="center" vertical="center"/>
    </xf>
    <xf numFmtId="0" fontId="381" fillId="0" borderId="0" xfId="0" applyFont="1" applyAlignment="1">
      <alignment horizontal="center" vertical="center"/>
    </xf>
    <xf numFmtId="3" fontId="381" fillId="0" borderId="0" xfId="49" applyNumberFormat="1" applyFont="1" applyAlignment="1">
      <alignment horizontal="center" vertical="center"/>
    </xf>
    <xf numFmtId="3" fontId="381" fillId="0" borderId="0" xfId="0" applyNumberFormat="1" applyFont="1" applyAlignment="1">
      <alignment horizontal="center" vertical="center"/>
    </xf>
    <xf numFmtId="2" fontId="381" fillId="0" borderId="0" xfId="49" applyNumberFormat="1" applyFont="1" applyAlignment="1">
      <alignment horizontal="center" vertical="center"/>
    </xf>
    <xf numFmtId="4" fontId="381" fillId="0" borderId="0" xfId="0" applyNumberFormat="1" applyFont="1" applyAlignment="1">
      <alignment horizontal="center" vertical="center"/>
    </xf>
    <xf numFmtId="165" fontId="380" fillId="0" borderId="0" xfId="49" applyNumberFormat="1" applyFont="1" applyAlignment="1">
      <alignment horizontal="center" vertical="center"/>
    </xf>
    <xf numFmtId="0" fontId="380" fillId="0" borderId="0" xfId="49" applyFont="1" applyAlignment="1">
      <alignment horizontal="center" vertical="center"/>
    </xf>
    <xf numFmtId="0" fontId="380" fillId="0" borderId="0" xfId="0" applyFont="1" applyAlignment="1">
      <alignment horizontal="center" vertical="center"/>
    </xf>
    <xf numFmtId="3" fontId="380" fillId="0" borderId="0" xfId="49" applyNumberFormat="1" applyFont="1" applyAlignment="1">
      <alignment horizontal="center" vertical="center"/>
    </xf>
    <xf numFmtId="3" fontId="380" fillId="0" borderId="0" xfId="0" applyNumberFormat="1" applyFont="1" applyAlignment="1">
      <alignment horizontal="center" vertical="center"/>
    </xf>
    <xf numFmtId="2" fontId="380" fillId="0" borderId="0" xfId="49" applyNumberFormat="1" applyFont="1" applyAlignment="1">
      <alignment horizontal="center" vertical="center"/>
    </xf>
    <xf numFmtId="2" fontId="380" fillId="0" borderId="0" xfId="0" applyNumberFormat="1" applyFont="1" applyAlignment="1">
      <alignment horizontal="center" vertical="center"/>
    </xf>
    <xf numFmtId="4" fontId="380" fillId="0" borderId="0" xfId="0" applyNumberFormat="1" applyFont="1" applyAlignment="1">
      <alignment horizontal="center" vertical="center"/>
    </xf>
    <xf numFmtId="165" fontId="379" fillId="0" borderId="0" xfId="49" applyNumberFormat="1" applyFont="1" applyAlignment="1">
      <alignment horizontal="center" vertical="center"/>
    </xf>
    <xf numFmtId="0" fontId="379" fillId="0" borderId="0" xfId="49" applyFont="1" applyAlignment="1">
      <alignment horizontal="center" vertical="center"/>
    </xf>
    <xf numFmtId="0" fontId="379" fillId="0" borderId="0" xfId="0" applyFont="1" applyAlignment="1">
      <alignment horizontal="center" vertical="center"/>
    </xf>
    <xf numFmtId="3" fontId="379" fillId="0" borderId="0" xfId="49" applyNumberFormat="1" applyFont="1" applyAlignment="1">
      <alignment horizontal="center" vertical="center"/>
    </xf>
    <xf numFmtId="3" fontId="379" fillId="0" borderId="0" xfId="0" applyNumberFormat="1" applyFont="1" applyAlignment="1">
      <alignment horizontal="center" vertical="center"/>
    </xf>
    <xf numFmtId="2" fontId="379" fillId="0" borderId="0" xfId="49" applyNumberFormat="1" applyFont="1" applyAlignment="1">
      <alignment horizontal="center" vertical="center"/>
    </xf>
    <xf numFmtId="2" fontId="379" fillId="0" borderId="0" xfId="0" applyNumberFormat="1" applyFont="1" applyAlignment="1">
      <alignment horizontal="center" vertical="center"/>
    </xf>
    <xf numFmtId="4" fontId="379" fillId="0" borderId="0" xfId="0" applyNumberFormat="1" applyFont="1" applyAlignment="1">
      <alignment horizontal="center" vertical="center"/>
    </xf>
    <xf numFmtId="165" fontId="378" fillId="0" borderId="0" xfId="49" applyNumberFormat="1" applyFont="1" applyAlignment="1">
      <alignment horizontal="center" vertical="center"/>
    </xf>
    <xf numFmtId="0" fontId="378" fillId="0" borderId="0" xfId="49" applyFont="1" applyAlignment="1">
      <alignment horizontal="center" vertical="center"/>
    </xf>
    <xf numFmtId="0" fontId="378" fillId="0" borderId="0" xfId="0" applyFont="1" applyAlignment="1">
      <alignment horizontal="center" vertical="center"/>
    </xf>
    <xf numFmtId="3" fontId="378" fillId="0" borderId="0" xfId="49" applyNumberFormat="1" applyFont="1" applyAlignment="1">
      <alignment horizontal="center" vertical="center"/>
    </xf>
    <xf numFmtId="3" fontId="378" fillId="0" borderId="0" xfId="0" applyNumberFormat="1" applyFont="1" applyAlignment="1">
      <alignment horizontal="center" vertical="center"/>
    </xf>
    <xf numFmtId="2" fontId="378" fillId="0" borderId="0" xfId="49" applyNumberFormat="1" applyFont="1" applyAlignment="1">
      <alignment horizontal="center" vertical="center"/>
    </xf>
    <xf numFmtId="2" fontId="378" fillId="0" borderId="0" xfId="0" applyNumberFormat="1" applyFont="1" applyAlignment="1">
      <alignment horizontal="center" vertical="center"/>
    </xf>
    <xf numFmtId="4" fontId="378" fillId="0" borderId="0" xfId="0" applyNumberFormat="1" applyFont="1" applyAlignment="1">
      <alignment horizontal="center" vertical="center"/>
    </xf>
    <xf numFmtId="165" fontId="377" fillId="0" borderId="0" xfId="49" applyNumberFormat="1" applyFont="1" applyAlignment="1">
      <alignment horizontal="center" vertical="center"/>
    </xf>
    <xf numFmtId="0" fontId="377" fillId="0" borderId="0" xfId="49" applyFont="1" applyAlignment="1">
      <alignment horizontal="center" vertical="center"/>
    </xf>
    <xf numFmtId="0" fontId="377" fillId="0" borderId="0" xfId="0" applyFont="1" applyAlignment="1">
      <alignment horizontal="center" vertical="center"/>
    </xf>
    <xf numFmtId="3" fontId="377" fillId="0" borderId="0" xfId="49" applyNumberFormat="1" applyFont="1" applyAlignment="1">
      <alignment horizontal="center" vertical="center"/>
    </xf>
    <xf numFmtId="3" fontId="377" fillId="0" borderId="0" xfId="0" applyNumberFormat="1" applyFont="1" applyAlignment="1">
      <alignment horizontal="center" vertical="center"/>
    </xf>
    <xf numFmtId="2" fontId="377" fillId="0" borderId="0" xfId="49" applyNumberFormat="1" applyFont="1" applyAlignment="1">
      <alignment horizontal="center" vertical="center"/>
    </xf>
    <xf numFmtId="2" fontId="377" fillId="0" borderId="0" xfId="0" applyNumberFormat="1" applyFont="1" applyAlignment="1">
      <alignment horizontal="center" vertical="center"/>
    </xf>
    <xf numFmtId="4" fontId="377" fillId="0" borderId="0" xfId="0" applyNumberFormat="1" applyFont="1" applyAlignment="1">
      <alignment horizontal="center" vertical="center"/>
    </xf>
    <xf numFmtId="165" fontId="376" fillId="0" borderId="0" xfId="49" applyNumberFormat="1" applyFont="1" applyAlignment="1">
      <alignment horizontal="center" vertical="center"/>
    </xf>
    <xf numFmtId="0" fontId="376" fillId="0" borderId="0" xfId="49" applyFont="1" applyAlignment="1">
      <alignment horizontal="center" vertical="center"/>
    </xf>
    <xf numFmtId="0" fontId="376" fillId="0" borderId="0" xfId="0" applyFont="1" applyAlignment="1">
      <alignment horizontal="center" vertical="center"/>
    </xf>
    <xf numFmtId="3" fontId="376" fillId="0" borderId="0" xfId="49" applyNumberFormat="1" applyFont="1" applyAlignment="1">
      <alignment horizontal="center" vertical="center"/>
    </xf>
    <xf numFmtId="3" fontId="376" fillId="0" borderId="0" xfId="0" applyNumberFormat="1" applyFont="1" applyAlignment="1">
      <alignment horizontal="center" vertical="center"/>
    </xf>
    <xf numFmtId="2" fontId="376" fillId="0" borderId="0" xfId="49" applyNumberFormat="1" applyFont="1" applyAlignment="1">
      <alignment horizontal="center" vertical="center"/>
    </xf>
    <xf numFmtId="2" fontId="376" fillId="0" borderId="0" xfId="0" applyNumberFormat="1" applyFont="1" applyAlignment="1">
      <alignment horizontal="center" vertical="center"/>
    </xf>
    <xf numFmtId="4" fontId="376" fillId="0" borderId="0" xfId="0" applyNumberFormat="1" applyFont="1" applyAlignment="1">
      <alignment horizontal="center" vertical="center"/>
    </xf>
    <xf numFmtId="165" fontId="375" fillId="0" borderId="0" xfId="49" applyNumberFormat="1" applyFont="1" applyAlignment="1">
      <alignment horizontal="center" vertical="center"/>
    </xf>
    <xf numFmtId="0" fontId="375" fillId="0" borderId="0" xfId="49" applyFont="1" applyAlignment="1">
      <alignment horizontal="center" vertical="center"/>
    </xf>
    <xf numFmtId="0" fontId="375" fillId="0" borderId="0" xfId="0" applyFont="1" applyAlignment="1">
      <alignment horizontal="center" vertical="center"/>
    </xf>
    <xf numFmtId="4" fontId="375" fillId="0" borderId="0" xfId="0" applyNumberFormat="1" applyFont="1" applyAlignment="1">
      <alignment horizontal="center" vertical="center"/>
    </xf>
    <xf numFmtId="164" fontId="399" fillId="3" borderId="6" xfId="0" applyNumberFormat="1" applyFont="1" applyFill="1" applyBorder="1" applyAlignment="1">
      <alignment horizontal="center"/>
    </xf>
    <xf numFmtId="165" fontId="373" fillId="0" borderId="0" xfId="49" applyNumberFormat="1" applyFont="1" applyAlignment="1">
      <alignment horizontal="center" vertical="center"/>
    </xf>
    <xf numFmtId="0" fontId="373" fillId="0" borderId="0" xfId="49" applyFont="1" applyAlignment="1">
      <alignment horizontal="center" vertical="center"/>
    </xf>
    <xf numFmtId="0" fontId="373" fillId="0" borderId="0" xfId="0" applyFont="1" applyAlignment="1">
      <alignment horizontal="center" vertical="center"/>
    </xf>
    <xf numFmtId="3" fontId="373" fillId="0" borderId="0" xfId="49" applyNumberFormat="1" applyFont="1" applyAlignment="1">
      <alignment horizontal="center" vertical="center"/>
    </xf>
    <xf numFmtId="3" fontId="373" fillId="0" borderId="0" xfId="0" applyNumberFormat="1" applyFont="1" applyAlignment="1">
      <alignment horizontal="center" vertical="center"/>
    </xf>
    <xf numFmtId="2" fontId="373" fillId="0" borderId="0" xfId="49" applyNumberFormat="1" applyFont="1" applyAlignment="1">
      <alignment horizontal="center" vertical="center"/>
    </xf>
    <xf numFmtId="2" fontId="373" fillId="0" borderId="0" xfId="0" applyNumberFormat="1" applyFont="1" applyAlignment="1">
      <alignment horizontal="center" vertical="center"/>
    </xf>
    <xf numFmtId="4" fontId="373" fillId="0" borderId="0" xfId="0" applyNumberFormat="1" applyFont="1" applyAlignment="1">
      <alignment horizontal="center" vertical="center"/>
    </xf>
    <xf numFmtId="165" fontId="372" fillId="0" borderId="0" xfId="49" applyNumberFormat="1" applyFont="1" applyAlignment="1">
      <alignment horizontal="center" vertical="center"/>
    </xf>
    <xf numFmtId="0" fontId="372" fillId="0" borderId="0" xfId="49" applyFont="1" applyAlignment="1">
      <alignment horizontal="center" vertical="center"/>
    </xf>
    <xf numFmtId="0" fontId="372" fillId="0" borderId="0" xfId="0" applyFont="1" applyAlignment="1">
      <alignment horizontal="center" vertical="center"/>
    </xf>
    <xf numFmtId="3" fontId="372" fillId="0" borderId="0" xfId="49" applyNumberFormat="1" applyFont="1" applyAlignment="1">
      <alignment horizontal="center" vertical="center"/>
    </xf>
    <xf numFmtId="3" fontId="372" fillId="0" borderId="0" xfId="0" applyNumberFormat="1" applyFont="1" applyAlignment="1">
      <alignment horizontal="center" vertical="center"/>
    </xf>
    <xf numFmtId="2" fontId="372" fillId="0" borderId="0" xfId="49" applyNumberFormat="1" applyFont="1" applyAlignment="1">
      <alignment horizontal="center" vertical="center"/>
    </xf>
    <xf numFmtId="2" fontId="372" fillId="0" borderId="0" xfId="0" applyNumberFormat="1" applyFont="1" applyAlignment="1">
      <alignment horizontal="center" vertical="center"/>
    </xf>
    <xf numFmtId="4" fontId="372" fillId="0" borderId="0" xfId="0" applyNumberFormat="1" applyFont="1" applyAlignment="1">
      <alignment horizontal="center" vertical="center"/>
    </xf>
    <xf numFmtId="165" fontId="371" fillId="0" borderId="0" xfId="49" applyNumberFormat="1" applyFont="1" applyAlignment="1">
      <alignment horizontal="center" vertical="center"/>
    </xf>
    <xf numFmtId="0" fontId="371" fillId="0" borderId="0" xfId="49" applyFont="1" applyAlignment="1">
      <alignment horizontal="center" vertical="center"/>
    </xf>
    <xf numFmtId="0" fontId="371" fillId="0" borderId="0" xfId="0" applyFont="1" applyAlignment="1">
      <alignment horizontal="center" vertical="center"/>
    </xf>
    <xf numFmtId="3" fontId="371" fillId="0" borderId="0" xfId="49" applyNumberFormat="1" applyFont="1" applyAlignment="1">
      <alignment horizontal="center" vertical="center"/>
    </xf>
    <xf numFmtId="3" fontId="371" fillId="0" borderId="0" xfId="0" applyNumberFormat="1" applyFont="1" applyAlignment="1">
      <alignment horizontal="center" vertical="center"/>
    </xf>
    <xf numFmtId="2" fontId="371" fillId="0" borderId="0" xfId="49" applyNumberFormat="1" applyFont="1" applyAlignment="1">
      <alignment horizontal="center" vertical="center"/>
    </xf>
    <xf numFmtId="2" fontId="371" fillId="0" borderId="0" xfId="0" applyNumberFormat="1" applyFont="1" applyAlignment="1">
      <alignment horizontal="center" vertical="center"/>
    </xf>
    <xf numFmtId="4" fontId="371" fillId="0" borderId="0" xfId="0" applyNumberFormat="1" applyFont="1" applyAlignment="1">
      <alignment horizontal="center" vertical="center"/>
    </xf>
    <xf numFmtId="165" fontId="370" fillId="0" borderId="0" xfId="49" applyNumberFormat="1" applyFont="1" applyAlignment="1">
      <alignment horizontal="center" vertical="center"/>
    </xf>
    <xf numFmtId="0" fontId="370" fillId="0" borderId="0" xfId="49" applyFont="1" applyAlignment="1">
      <alignment horizontal="center" vertical="center"/>
    </xf>
    <xf numFmtId="0" fontId="370" fillId="0" borderId="0" xfId="0" applyFont="1" applyAlignment="1">
      <alignment horizontal="center" vertical="center"/>
    </xf>
    <xf numFmtId="3" fontId="370" fillId="0" borderId="0" xfId="49" applyNumberFormat="1" applyFont="1" applyAlignment="1">
      <alignment horizontal="center" vertical="center"/>
    </xf>
    <xf numFmtId="3" fontId="370" fillId="0" borderId="0" xfId="0" applyNumberFormat="1" applyFont="1" applyAlignment="1">
      <alignment horizontal="center" vertical="center"/>
    </xf>
    <xf numFmtId="2" fontId="370" fillId="0" borderId="0" xfId="49" applyNumberFormat="1" applyFont="1" applyAlignment="1">
      <alignment horizontal="center" vertical="center"/>
    </xf>
    <xf numFmtId="2" fontId="370" fillId="0" borderId="0" xfId="0" applyNumberFormat="1" applyFont="1" applyAlignment="1">
      <alignment horizontal="center" vertical="center"/>
    </xf>
    <xf numFmtId="4" fontId="370" fillId="0" borderId="0" xfId="0" applyNumberFormat="1" applyFont="1" applyAlignment="1">
      <alignment horizontal="center" vertical="center"/>
    </xf>
    <xf numFmtId="164" fontId="369" fillId="3" borderId="3" xfId="4" applyNumberFormat="1" applyFont="1" applyFill="1" applyBorder="1" applyAlignment="1">
      <alignment horizontal="center" vertical="center"/>
    </xf>
    <xf numFmtId="166" fontId="399" fillId="3" borderId="6" xfId="4" applyNumberFormat="1" applyFont="1" applyFill="1" applyBorder="1" applyAlignment="1">
      <alignment horizontal="center" vertical="center"/>
    </xf>
    <xf numFmtId="164" fontId="404" fillId="0" borderId="6" xfId="0" applyNumberFormat="1" applyFont="1" applyBorder="1" applyAlignment="1">
      <alignment horizontal="center"/>
    </xf>
    <xf numFmtId="164" fontId="369" fillId="3" borderId="6" xfId="4" applyNumberFormat="1" applyFont="1" applyFill="1" applyBorder="1" applyAlignment="1">
      <alignment horizontal="center" vertical="center"/>
    </xf>
    <xf numFmtId="0" fontId="368" fillId="0" borderId="0" xfId="49" applyFont="1" applyAlignment="1">
      <alignment horizontal="center" vertical="center"/>
    </xf>
    <xf numFmtId="3" fontId="367" fillId="0" borderId="0" xfId="49" applyNumberFormat="1" applyFont="1" applyAlignment="1">
      <alignment horizontal="center" vertical="center"/>
    </xf>
    <xf numFmtId="165" fontId="366" fillId="0" borderId="0" xfId="49" applyNumberFormat="1" applyFont="1" applyAlignment="1">
      <alignment horizontal="center" vertical="center"/>
    </xf>
    <xf numFmtId="0" fontId="366" fillId="0" borderId="0" xfId="49" applyFont="1" applyAlignment="1">
      <alignment horizontal="center" vertical="center"/>
    </xf>
    <xf numFmtId="0" fontId="366" fillId="0" borderId="0" xfId="0" applyFont="1" applyAlignment="1">
      <alignment horizontal="center" vertical="center"/>
    </xf>
    <xf numFmtId="3" fontId="366" fillId="0" borderId="0" xfId="49" applyNumberFormat="1" applyFont="1" applyAlignment="1">
      <alignment horizontal="center" vertical="center"/>
    </xf>
    <xf numFmtId="3" fontId="366" fillId="0" borderId="0" xfId="0" applyNumberFormat="1" applyFont="1" applyAlignment="1">
      <alignment horizontal="center" vertical="center"/>
    </xf>
    <xf numFmtId="2" fontId="366" fillId="0" borderId="0" xfId="49" applyNumberFormat="1" applyFont="1" applyAlignment="1">
      <alignment horizontal="center" vertical="center"/>
    </xf>
    <xf numFmtId="2" fontId="366" fillId="0" borderId="0" xfId="0" applyNumberFormat="1" applyFont="1" applyAlignment="1">
      <alignment horizontal="center" vertical="center"/>
    </xf>
    <xf numFmtId="4" fontId="366" fillId="0" borderId="0" xfId="0" applyNumberFormat="1" applyFont="1" applyAlignment="1">
      <alignment horizontal="center" vertical="center"/>
    </xf>
    <xf numFmtId="165" fontId="365" fillId="0" borderId="0" xfId="49" applyNumberFormat="1" applyFont="1" applyAlignment="1">
      <alignment horizontal="center" vertical="center"/>
    </xf>
    <xf numFmtId="0" fontId="365" fillId="0" borderId="0" xfId="49" applyFont="1" applyAlignment="1">
      <alignment horizontal="center" vertical="center"/>
    </xf>
    <xf numFmtId="0" fontId="365" fillId="0" borderId="0" xfId="0" applyFont="1" applyAlignment="1">
      <alignment horizontal="center" vertical="center"/>
    </xf>
    <xf numFmtId="3" fontId="365" fillId="0" borderId="0" xfId="49" applyNumberFormat="1" applyFont="1" applyAlignment="1">
      <alignment horizontal="center" vertical="center"/>
    </xf>
    <xf numFmtId="3" fontId="365" fillId="0" borderId="0" xfId="0" applyNumberFormat="1" applyFont="1" applyAlignment="1">
      <alignment horizontal="center" vertical="center"/>
    </xf>
    <xf numFmtId="2" fontId="365" fillId="0" borderId="0" xfId="49" applyNumberFormat="1" applyFont="1" applyAlignment="1">
      <alignment horizontal="center" vertical="center"/>
    </xf>
    <xf numFmtId="2" fontId="365" fillId="0" borderId="0" xfId="0" applyNumberFormat="1" applyFont="1" applyAlignment="1">
      <alignment horizontal="center" vertical="center"/>
    </xf>
    <xf numFmtId="4" fontId="365" fillId="0" borderId="0" xfId="0" applyNumberFormat="1" applyFont="1" applyAlignment="1">
      <alignment horizontal="center" vertical="center"/>
    </xf>
    <xf numFmtId="165" fontId="364" fillId="0" borderId="0" xfId="49" applyNumberFormat="1" applyFont="1" applyAlignment="1">
      <alignment horizontal="center" vertical="center"/>
    </xf>
    <xf numFmtId="0" fontId="364" fillId="0" borderId="0" xfId="49" applyFont="1" applyAlignment="1">
      <alignment horizontal="center" vertical="center"/>
    </xf>
    <xf numFmtId="0" fontId="364" fillId="0" borderId="0" xfId="0" applyFont="1" applyAlignment="1">
      <alignment horizontal="center" vertical="center"/>
    </xf>
    <xf numFmtId="3" fontId="364" fillId="0" borderId="0" xfId="49" applyNumberFormat="1" applyFont="1" applyAlignment="1">
      <alignment horizontal="center" vertical="center"/>
    </xf>
    <xf numFmtId="3" fontId="364" fillId="0" borderId="0" xfId="0" applyNumberFormat="1" applyFont="1" applyAlignment="1">
      <alignment horizontal="center" vertical="center"/>
    </xf>
    <xf numFmtId="2" fontId="364" fillId="0" borderId="0" xfId="49" applyNumberFormat="1" applyFont="1" applyAlignment="1">
      <alignment horizontal="center" vertical="center"/>
    </xf>
    <xf numFmtId="2" fontId="364" fillId="0" borderId="0" xfId="0" applyNumberFormat="1" applyFont="1" applyAlignment="1">
      <alignment horizontal="center" vertical="center"/>
    </xf>
    <xf numFmtId="4" fontId="364" fillId="0" borderId="0" xfId="0" applyNumberFormat="1" applyFont="1" applyAlignment="1">
      <alignment horizontal="center" vertical="center"/>
    </xf>
    <xf numFmtId="164" fontId="363" fillId="0" borderId="3" xfId="0" applyNumberFormat="1" applyFont="1" applyBorder="1" applyAlignment="1">
      <alignment horizontal="center"/>
    </xf>
    <xf numFmtId="166" fontId="363" fillId="0" borderId="6" xfId="4" applyNumberFormat="1" applyFont="1" applyBorder="1" applyAlignment="1">
      <alignment horizontal="center" vertical="center"/>
    </xf>
    <xf numFmtId="164" fontId="363" fillId="0" borderId="6" xfId="0" applyNumberFormat="1" applyFont="1" applyBorder="1" applyAlignment="1">
      <alignment horizontal="center"/>
    </xf>
    <xf numFmtId="0" fontId="363" fillId="0" borderId="6" xfId="4" applyFont="1" applyBorder="1" applyAlignment="1">
      <alignment horizontal="center" vertical="center"/>
    </xf>
    <xf numFmtId="0" fontId="363" fillId="24" borderId="6" xfId="4" applyFont="1" applyFill="1" applyBorder="1" applyAlignment="1">
      <alignment horizontal="center" vertical="center"/>
    </xf>
    <xf numFmtId="0" fontId="363" fillId="0" borderId="19" xfId="0" applyFont="1" applyBorder="1" applyAlignment="1">
      <alignment horizontal="center"/>
    </xf>
    <xf numFmtId="0" fontId="362" fillId="0" borderId="0" xfId="49" applyFont="1" applyAlignment="1">
      <alignment horizontal="center" vertical="center"/>
    </xf>
    <xf numFmtId="165" fontId="361" fillId="0" borderId="0" xfId="49" applyNumberFormat="1" applyFont="1" applyAlignment="1">
      <alignment horizontal="center" vertical="center"/>
    </xf>
    <xf numFmtId="0" fontId="361" fillId="0" borderId="0" xfId="49" applyFont="1" applyAlignment="1">
      <alignment horizontal="center" vertical="center"/>
    </xf>
    <xf numFmtId="0" fontId="361" fillId="0" borderId="0" xfId="0" applyFont="1" applyAlignment="1">
      <alignment horizontal="center" vertical="center"/>
    </xf>
    <xf numFmtId="3" fontId="361" fillId="0" borderId="0" xfId="49" applyNumberFormat="1" applyFont="1" applyAlignment="1">
      <alignment horizontal="center" vertical="center"/>
    </xf>
    <xf numFmtId="3" fontId="361" fillId="0" borderId="0" xfId="0" applyNumberFormat="1" applyFont="1" applyAlignment="1">
      <alignment horizontal="center" vertical="center"/>
    </xf>
    <xf numFmtId="2" fontId="361" fillId="0" borderId="0" xfId="49" applyNumberFormat="1" applyFont="1" applyAlignment="1">
      <alignment horizontal="center" vertical="center"/>
    </xf>
    <xf numFmtId="2" fontId="361" fillId="0" borderId="0" xfId="0" applyNumberFormat="1" applyFont="1" applyAlignment="1">
      <alignment horizontal="center" vertical="center"/>
    </xf>
    <xf numFmtId="4" fontId="361" fillId="0" borderId="0" xfId="0" applyNumberFormat="1" applyFont="1" applyAlignment="1">
      <alignment horizontal="center" vertical="center"/>
    </xf>
    <xf numFmtId="0" fontId="360" fillId="0" borderId="0" xfId="49" applyFont="1" applyAlignment="1">
      <alignment horizontal="center" vertical="center"/>
    </xf>
    <xf numFmtId="165" fontId="359" fillId="0" borderId="0" xfId="49" applyNumberFormat="1" applyFont="1" applyAlignment="1">
      <alignment horizontal="center" vertical="center"/>
    </xf>
    <xf numFmtId="0" fontId="359" fillId="0" borderId="0" xfId="49" applyFont="1" applyAlignment="1">
      <alignment horizontal="center" vertical="center"/>
    </xf>
    <xf numFmtId="0" fontId="359" fillId="0" borderId="0" xfId="0" applyFont="1" applyAlignment="1">
      <alignment horizontal="center" vertical="center"/>
    </xf>
    <xf numFmtId="3" fontId="359" fillId="0" borderId="0" xfId="49" applyNumberFormat="1" applyFont="1" applyAlignment="1">
      <alignment horizontal="center" vertical="center"/>
    </xf>
    <xf numFmtId="3" fontId="359" fillId="0" borderId="0" xfId="0" applyNumberFormat="1" applyFont="1" applyAlignment="1">
      <alignment horizontal="center" vertical="center"/>
    </xf>
    <xf numFmtId="2" fontId="359" fillId="0" borderId="0" xfId="49" applyNumberFormat="1" applyFont="1" applyAlignment="1">
      <alignment horizontal="center" vertical="center"/>
    </xf>
    <xf numFmtId="2" fontId="359" fillId="0" borderId="0" xfId="0" applyNumberFormat="1" applyFont="1" applyAlignment="1">
      <alignment horizontal="center" vertical="center"/>
    </xf>
    <xf numFmtId="4" fontId="359" fillId="0" borderId="0" xfId="0" applyNumberFormat="1" applyFont="1" applyAlignment="1">
      <alignment horizontal="center" vertical="center"/>
    </xf>
    <xf numFmtId="165" fontId="358" fillId="0" borderId="0" xfId="49" applyNumberFormat="1" applyFont="1" applyAlignment="1">
      <alignment horizontal="center" vertical="center"/>
    </xf>
    <xf numFmtId="0" fontId="358" fillId="0" borderId="0" xfId="49" applyFont="1" applyAlignment="1">
      <alignment horizontal="center" vertical="center"/>
    </xf>
    <xf numFmtId="0" fontId="358" fillId="0" borderId="0" xfId="0" applyFont="1" applyAlignment="1">
      <alignment horizontal="center" vertical="center"/>
    </xf>
    <xf numFmtId="3" fontId="358" fillId="0" borderId="0" xfId="49" applyNumberFormat="1" applyFont="1" applyAlignment="1">
      <alignment horizontal="center" vertical="center"/>
    </xf>
    <xf numFmtId="3" fontId="358" fillId="0" borderId="0" xfId="0" applyNumberFormat="1" applyFont="1" applyAlignment="1">
      <alignment horizontal="center" vertical="center"/>
    </xf>
    <xf numFmtId="2" fontId="358" fillId="0" borderId="0" xfId="49" applyNumberFormat="1" applyFont="1" applyAlignment="1">
      <alignment horizontal="center" vertical="center"/>
    </xf>
    <xf numFmtId="2" fontId="358" fillId="0" borderId="0" xfId="0" applyNumberFormat="1" applyFont="1" applyAlignment="1">
      <alignment horizontal="center" vertical="center"/>
    </xf>
    <xf numFmtId="4" fontId="358" fillId="0" borderId="0" xfId="0" applyNumberFormat="1" applyFont="1" applyAlignment="1">
      <alignment horizontal="center" vertical="center"/>
    </xf>
    <xf numFmtId="165" fontId="357" fillId="0" borderId="0" xfId="49" applyNumberFormat="1" applyFont="1" applyAlignment="1">
      <alignment horizontal="center" vertical="center"/>
    </xf>
    <xf numFmtId="0" fontId="357" fillId="0" borderId="0" xfId="49" applyFont="1" applyAlignment="1">
      <alignment horizontal="center" vertical="center"/>
    </xf>
    <xf numFmtId="0" fontId="357" fillId="0" borderId="0" xfId="0" applyFont="1" applyAlignment="1">
      <alignment horizontal="center" vertical="center"/>
    </xf>
    <xf numFmtId="3" fontId="357" fillId="0" borderId="0" xfId="49" applyNumberFormat="1" applyFont="1" applyAlignment="1">
      <alignment horizontal="center" vertical="center"/>
    </xf>
    <xf numFmtId="3" fontId="357" fillId="0" borderId="0" xfId="0" applyNumberFormat="1" applyFont="1" applyAlignment="1">
      <alignment horizontal="center" vertical="center"/>
    </xf>
    <xf numFmtId="2" fontId="357" fillId="0" borderId="0" xfId="49" applyNumberFormat="1" applyFont="1" applyAlignment="1">
      <alignment horizontal="center" vertical="center"/>
    </xf>
    <xf numFmtId="2" fontId="357" fillId="0" borderId="0" xfId="0" applyNumberFormat="1" applyFont="1" applyAlignment="1">
      <alignment horizontal="center" vertical="center"/>
    </xf>
    <xf numFmtId="4" fontId="357" fillId="0" borderId="0" xfId="0" applyNumberFormat="1" applyFont="1" applyAlignment="1">
      <alignment horizontal="center" vertical="center"/>
    </xf>
    <xf numFmtId="0" fontId="356" fillId="8" borderId="0" xfId="0" applyFont="1" applyFill="1" applyAlignment="1">
      <alignment horizontal="center" vertical="center"/>
    </xf>
    <xf numFmtId="165" fontId="355" fillId="0" borderId="0" xfId="49" applyNumberFormat="1" applyFont="1" applyAlignment="1">
      <alignment horizontal="center" vertical="center"/>
    </xf>
    <xf numFmtId="0" fontId="355" fillId="0" borderId="0" xfId="49" applyFont="1" applyAlignment="1">
      <alignment horizontal="center" vertical="center"/>
    </xf>
    <xf numFmtId="0" fontId="355" fillId="0" borderId="0" xfId="0" applyFont="1" applyAlignment="1">
      <alignment horizontal="center" vertical="center"/>
    </xf>
    <xf numFmtId="3" fontId="355" fillId="0" borderId="0" xfId="49" applyNumberFormat="1" applyFont="1" applyAlignment="1">
      <alignment horizontal="center" vertical="center"/>
    </xf>
    <xf numFmtId="3" fontId="355" fillId="0" borderId="0" xfId="0" applyNumberFormat="1" applyFont="1" applyAlignment="1">
      <alignment horizontal="center" vertical="center"/>
    </xf>
    <xf numFmtId="2" fontId="355" fillId="0" borderId="0" xfId="49" applyNumberFormat="1" applyFont="1" applyAlignment="1">
      <alignment horizontal="center" vertical="center"/>
    </xf>
    <xf numFmtId="4" fontId="355" fillId="0" borderId="0" xfId="0" applyNumberFormat="1" applyFont="1" applyAlignment="1">
      <alignment horizontal="center" vertical="center"/>
    </xf>
    <xf numFmtId="165" fontId="354" fillId="0" borderId="0" xfId="49" applyNumberFormat="1" applyFont="1" applyAlignment="1">
      <alignment horizontal="center" vertical="center"/>
    </xf>
    <xf numFmtId="0" fontId="354" fillId="0" borderId="0" xfId="49" applyFont="1" applyAlignment="1">
      <alignment horizontal="center" vertical="center"/>
    </xf>
    <xf numFmtId="0" fontId="354" fillId="0" borderId="0" xfId="0" applyFont="1" applyAlignment="1">
      <alignment horizontal="center" vertical="center"/>
    </xf>
    <xf numFmtId="3" fontId="354" fillId="0" borderId="0" xfId="49" applyNumberFormat="1" applyFont="1" applyAlignment="1">
      <alignment horizontal="center" vertical="center"/>
    </xf>
    <xf numFmtId="3" fontId="354" fillId="0" borderId="0" xfId="0" applyNumberFormat="1" applyFont="1" applyAlignment="1">
      <alignment horizontal="center" vertical="center"/>
    </xf>
    <xf numFmtId="2" fontId="354" fillId="0" borderId="0" xfId="49" applyNumberFormat="1" applyFont="1" applyAlignment="1">
      <alignment horizontal="center" vertical="center"/>
    </xf>
    <xf numFmtId="2" fontId="354" fillId="0" borderId="0" xfId="0" applyNumberFormat="1" applyFont="1" applyAlignment="1">
      <alignment horizontal="center" vertical="center"/>
    </xf>
    <xf numFmtId="4" fontId="354" fillId="0" borderId="0" xfId="0" applyNumberFormat="1" applyFont="1" applyAlignment="1">
      <alignment horizontal="center" vertical="center"/>
    </xf>
    <xf numFmtId="165" fontId="353" fillId="0" borderId="0" xfId="49" applyNumberFormat="1" applyFont="1" applyAlignment="1">
      <alignment horizontal="center" vertical="center"/>
    </xf>
    <xf numFmtId="0" fontId="353" fillId="0" borderId="0" xfId="49" applyFont="1" applyAlignment="1">
      <alignment horizontal="center" vertical="center"/>
    </xf>
    <xf numFmtId="0" fontId="353" fillId="0" borderId="0" xfId="0" applyFont="1" applyAlignment="1">
      <alignment horizontal="center" vertical="center"/>
    </xf>
    <xf numFmtId="3" fontId="353" fillId="0" borderId="0" xfId="49" applyNumberFormat="1" applyFont="1" applyAlignment="1">
      <alignment horizontal="center" vertical="center"/>
    </xf>
    <xf numFmtId="3" fontId="353" fillId="0" borderId="0" xfId="0" applyNumberFormat="1" applyFont="1" applyAlignment="1">
      <alignment horizontal="center" vertical="center"/>
    </xf>
    <xf numFmtId="2" fontId="353" fillId="0" borderId="0" xfId="49" applyNumberFormat="1" applyFont="1" applyAlignment="1">
      <alignment horizontal="center" vertical="center"/>
    </xf>
    <xf numFmtId="2" fontId="353" fillId="0" borderId="0" xfId="0" applyNumberFormat="1" applyFont="1" applyAlignment="1">
      <alignment horizontal="center" vertical="center"/>
    </xf>
    <xf numFmtId="4" fontId="353" fillId="0" borderId="0" xfId="0" applyNumberFormat="1" applyFont="1" applyAlignment="1">
      <alignment horizontal="center" vertical="center"/>
    </xf>
    <xf numFmtId="165" fontId="352" fillId="0" borderId="0" xfId="49" applyNumberFormat="1" applyFont="1" applyAlignment="1">
      <alignment horizontal="center" vertical="center"/>
    </xf>
    <xf numFmtId="0" fontId="352" fillId="0" borderId="0" xfId="49" applyFont="1" applyAlignment="1">
      <alignment horizontal="center" vertical="center"/>
    </xf>
    <xf numFmtId="0" fontId="352" fillId="0" borderId="0" xfId="0" applyFont="1" applyAlignment="1">
      <alignment horizontal="center" vertical="center"/>
    </xf>
    <xf numFmtId="3" fontId="352" fillId="0" borderId="0" xfId="49" applyNumberFormat="1" applyFont="1" applyAlignment="1">
      <alignment horizontal="center" vertical="center"/>
    </xf>
    <xf numFmtId="3" fontId="352" fillId="0" borderId="0" xfId="0" applyNumberFormat="1" applyFont="1" applyAlignment="1">
      <alignment horizontal="center" vertical="center"/>
    </xf>
    <xf numFmtId="2" fontId="352" fillId="0" borderId="0" xfId="49" applyNumberFormat="1" applyFont="1" applyAlignment="1">
      <alignment horizontal="center" vertical="center"/>
    </xf>
    <xf numFmtId="2" fontId="352" fillId="0" borderId="0" xfId="0" applyNumberFormat="1" applyFont="1" applyAlignment="1">
      <alignment horizontal="center" vertical="center"/>
    </xf>
    <xf numFmtId="4" fontId="352" fillId="0" borderId="0" xfId="0" applyNumberFormat="1" applyFont="1" applyAlignment="1">
      <alignment horizontal="center" vertical="center"/>
    </xf>
    <xf numFmtId="165" fontId="351" fillId="0" borderId="0" xfId="49" applyNumberFormat="1" applyFont="1" applyAlignment="1">
      <alignment horizontal="center" vertical="center"/>
    </xf>
    <xf numFmtId="0" fontId="351" fillId="0" borderId="0" xfId="49" applyFont="1" applyAlignment="1">
      <alignment horizontal="center" vertical="center"/>
    </xf>
    <xf numFmtId="4" fontId="351" fillId="0" borderId="0" xfId="0" applyNumberFormat="1" applyFont="1" applyAlignment="1">
      <alignment horizontal="center" vertical="center"/>
    </xf>
    <xf numFmtId="3" fontId="350" fillId="0" borderId="0" xfId="49" applyNumberFormat="1" applyFont="1" applyAlignment="1">
      <alignment horizontal="center" vertical="center"/>
    </xf>
    <xf numFmtId="165" fontId="349" fillId="0" borderId="0" xfId="49" applyNumberFormat="1" applyFont="1" applyAlignment="1">
      <alignment horizontal="center" vertical="center"/>
    </xf>
    <xf numFmtId="0" fontId="349" fillId="0" borderId="0" xfId="49" applyFont="1" applyAlignment="1">
      <alignment horizontal="center" vertical="center"/>
    </xf>
    <xf numFmtId="0" fontId="349" fillId="0" borderId="0" xfId="0" applyFont="1" applyAlignment="1">
      <alignment horizontal="center" vertical="center"/>
    </xf>
    <xf numFmtId="3" fontId="349" fillId="0" borderId="0" xfId="49" applyNumberFormat="1" applyFont="1" applyAlignment="1">
      <alignment horizontal="center" vertical="center"/>
    </xf>
    <xf numFmtId="3" fontId="349" fillId="0" borderId="0" xfId="0" applyNumberFormat="1" applyFont="1" applyAlignment="1">
      <alignment horizontal="center" vertical="center"/>
    </xf>
    <xf numFmtId="2" fontId="349" fillId="0" borderId="0" xfId="49" applyNumberFormat="1" applyFont="1" applyAlignment="1">
      <alignment horizontal="center" vertical="center"/>
    </xf>
    <xf numFmtId="2" fontId="349" fillId="0" borderId="0" xfId="0" applyNumberFormat="1" applyFont="1" applyAlignment="1">
      <alignment horizontal="center" vertical="center"/>
    </xf>
    <xf numFmtId="4" fontId="349" fillId="0" borderId="0" xfId="0" applyNumberFormat="1" applyFont="1" applyAlignment="1">
      <alignment horizontal="center" vertical="center"/>
    </xf>
    <xf numFmtId="0" fontId="399" fillId="4" borderId="3" xfId="4" applyFont="1" applyFill="1" applyBorder="1" applyAlignment="1">
      <alignment horizontal="center" vertical="center"/>
    </xf>
    <xf numFmtId="165" fontId="348" fillId="0" borderId="0" xfId="49" applyNumberFormat="1" applyFont="1" applyAlignment="1">
      <alignment horizontal="center" vertical="center"/>
    </xf>
    <xf numFmtId="0" fontId="348" fillId="0" borderId="0" xfId="49" applyFont="1" applyAlignment="1">
      <alignment horizontal="center" vertical="center"/>
    </xf>
    <xf numFmtId="0" fontId="348" fillId="0" borderId="0" xfId="0" applyFont="1" applyAlignment="1">
      <alignment horizontal="center" vertical="center"/>
    </xf>
    <xf numFmtId="3" fontId="348" fillId="0" borderId="0" xfId="49" applyNumberFormat="1" applyFont="1" applyAlignment="1">
      <alignment horizontal="center" vertical="center"/>
    </xf>
    <xf numFmtId="3" fontId="348" fillId="0" borderId="0" xfId="0" applyNumberFormat="1" applyFont="1" applyAlignment="1">
      <alignment horizontal="center" vertical="center"/>
    </xf>
    <xf numFmtId="2" fontId="348" fillId="0" borderId="0" xfId="49" applyNumberFormat="1" applyFont="1" applyAlignment="1">
      <alignment horizontal="center" vertical="center"/>
    </xf>
    <xf numFmtId="2" fontId="348" fillId="0" borderId="0" xfId="0" applyNumberFormat="1" applyFont="1" applyAlignment="1">
      <alignment horizontal="center" vertical="center"/>
    </xf>
    <xf numFmtId="4" fontId="348" fillId="0" borderId="0" xfId="0" applyNumberFormat="1" applyFont="1" applyAlignment="1">
      <alignment horizontal="center" vertical="center"/>
    </xf>
    <xf numFmtId="0" fontId="347" fillId="0" borderId="3" xfId="0" applyFont="1" applyBorder="1" applyAlignment="1">
      <alignment horizontal="center"/>
    </xf>
    <xf numFmtId="166" fontId="347" fillId="0" borderId="3" xfId="4" applyNumberFormat="1" applyFont="1" applyBorder="1" applyAlignment="1">
      <alignment horizontal="center" vertical="center"/>
    </xf>
    <xf numFmtId="164" fontId="347" fillId="0" borderId="3" xfId="0" applyNumberFormat="1" applyFont="1" applyBorder="1" applyAlignment="1">
      <alignment horizontal="center"/>
    </xf>
    <xf numFmtId="0" fontId="347" fillId="0" borderId="3" xfId="4" applyFont="1" applyBorder="1" applyAlignment="1">
      <alignment horizontal="center" vertical="center"/>
    </xf>
    <xf numFmtId="164" fontId="347" fillId="3" borderId="3" xfId="4" applyNumberFormat="1" applyFont="1" applyFill="1" applyBorder="1" applyAlignment="1">
      <alignment horizontal="center" vertical="center"/>
    </xf>
    <xf numFmtId="165" fontId="346" fillId="0" borderId="0" xfId="49" applyNumberFormat="1" applyFont="1" applyAlignment="1">
      <alignment horizontal="center" vertical="center"/>
    </xf>
    <xf numFmtId="0" fontId="346" fillId="0" borderId="0" xfId="49" applyFont="1" applyAlignment="1">
      <alignment horizontal="center" vertical="center"/>
    </xf>
    <xf numFmtId="0" fontId="346" fillId="0" borderId="0" xfId="0" applyFont="1" applyAlignment="1">
      <alignment horizontal="center" vertical="center"/>
    </xf>
    <xf numFmtId="3" fontId="346" fillId="0" borderId="0" xfId="49" applyNumberFormat="1" applyFont="1" applyAlignment="1">
      <alignment horizontal="center" vertical="center"/>
    </xf>
    <xf numFmtId="3" fontId="346" fillId="0" borderId="0" xfId="0" applyNumberFormat="1" applyFont="1" applyAlignment="1">
      <alignment horizontal="center" vertical="center"/>
    </xf>
    <xf numFmtId="2" fontId="346" fillId="0" borderId="0" xfId="49" applyNumberFormat="1" applyFont="1" applyAlignment="1">
      <alignment horizontal="center" vertical="center"/>
    </xf>
    <xf numFmtId="2" fontId="346" fillId="0" borderId="0" xfId="0" applyNumberFormat="1" applyFont="1" applyAlignment="1">
      <alignment horizontal="center" vertical="center"/>
    </xf>
    <xf numFmtId="4" fontId="346" fillId="0" borderId="0" xfId="0" applyNumberFormat="1" applyFont="1" applyAlignment="1">
      <alignment horizontal="center" vertical="center"/>
    </xf>
    <xf numFmtId="165" fontId="345" fillId="0" borderId="0" xfId="49" applyNumberFormat="1" applyFont="1" applyAlignment="1">
      <alignment horizontal="center" vertical="center"/>
    </xf>
    <xf numFmtId="0" fontId="345" fillId="0" borderId="0" xfId="49" applyFont="1" applyAlignment="1">
      <alignment horizontal="center" vertical="center"/>
    </xf>
    <xf numFmtId="0" fontId="345" fillId="0" borderId="0" xfId="0" applyFont="1" applyAlignment="1">
      <alignment horizontal="center" vertical="center"/>
    </xf>
    <xf numFmtId="3" fontId="345" fillId="0" borderId="0" xfId="49" applyNumberFormat="1" applyFont="1" applyAlignment="1">
      <alignment horizontal="center" vertical="center"/>
    </xf>
    <xf numFmtId="3" fontId="345" fillId="0" borderId="0" xfId="0" applyNumberFormat="1" applyFont="1" applyAlignment="1">
      <alignment horizontal="center" vertical="center"/>
    </xf>
    <xf numFmtId="2" fontId="345" fillId="0" borderId="0" xfId="49" applyNumberFormat="1" applyFont="1" applyAlignment="1">
      <alignment horizontal="center" vertical="center"/>
    </xf>
    <xf numFmtId="2" fontId="345" fillId="0" borderId="0" xfId="0" applyNumberFormat="1" applyFont="1" applyAlignment="1">
      <alignment horizontal="center" vertical="center"/>
    </xf>
    <xf numFmtId="4" fontId="345" fillId="0" borderId="0" xfId="0" applyNumberFormat="1" applyFont="1" applyAlignment="1">
      <alignment horizontal="center" vertical="center"/>
    </xf>
    <xf numFmtId="165" fontId="344" fillId="0" borderId="0" xfId="49" applyNumberFormat="1" applyFont="1" applyAlignment="1">
      <alignment horizontal="center" vertical="center"/>
    </xf>
    <xf numFmtId="0" fontId="344" fillId="0" borderId="0" xfId="49" applyFont="1" applyAlignment="1">
      <alignment horizontal="center" vertical="center"/>
    </xf>
    <xf numFmtId="0" fontId="344" fillId="0" borderId="0" xfId="0" applyFont="1" applyAlignment="1">
      <alignment horizontal="center" vertical="center"/>
    </xf>
    <xf numFmtId="3" fontId="344" fillId="0" borderId="0" xfId="49" applyNumberFormat="1" applyFont="1" applyAlignment="1">
      <alignment horizontal="center" vertical="center"/>
    </xf>
    <xf numFmtId="3" fontId="344" fillId="0" borderId="0" xfId="0" applyNumberFormat="1" applyFont="1" applyAlignment="1">
      <alignment horizontal="center" vertical="center"/>
    </xf>
    <xf numFmtId="2" fontId="344" fillId="0" borderId="0" xfId="49" applyNumberFormat="1" applyFont="1" applyAlignment="1">
      <alignment horizontal="center" vertical="center"/>
    </xf>
    <xf numFmtId="2" fontId="344" fillId="0" borderId="0" xfId="0" applyNumberFormat="1" applyFont="1" applyAlignment="1">
      <alignment horizontal="center" vertical="center"/>
    </xf>
    <xf numFmtId="4" fontId="344" fillId="0" borderId="0" xfId="0" applyNumberFormat="1" applyFont="1" applyAlignment="1">
      <alignment horizontal="center" vertical="center"/>
    </xf>
    <xf numFmtId="165" fontId="343" fillId="0" borderId="0" xfId="49" applyNumberFormat="1" applyFont="1" applyAlignment="1">
      <alignment horizontal="center" vertical="center"/>
    </xf>
    <xf numFmtId="0" fontId="343" fillId="0" borderId="0" xfId="49" applyFont="1" applyAlignment="1">
      <alignment horizontal="center" vertical="center"/>
    </xf>
    <xf numFmtId="0" fontId="343" fillId="0" borderId="0" xfId="0" applyFont="1" applyAlignment="1">
      <alignment horizontal="center" vertical="center"/>
    </xf>
    <xf numFmtId="3" fontId="343" fillId="0" borderId="0" xfId="49" applyNumberFormat="1" applyFont="1" applyAlignment="1">
      <alignment horizontal="center" vertical="center"/>
    </xf>
    <xf numFmtId="3" fontId="343" fillId="0" borderId="0" xfId="0" applyNumberFormat="1" applyFont="1" applyAlignment="1">
      <alignment horizontal="center" vertical="center"/>
    </xf>
    <xf numFmtId="2" fontId="343" fillId="0" borderId="0" xfId="49" applyNumberFormat="1" applyFont="1" applyAlignment="1">
      <alignment horizontal="center" vertical="center"/>
    </xf>
    <xf numFmtId="2" fontId="343" fillId="0" borderId="0" xfId="0" applyNumberFormat="1" applyFont="1" applyAlignment="1">
      <alignment horizontal="center" vertical="center"/>
    </xf>
    <xf numFmtId="4" fontId="343" fillId="0" borderId="0" xfId="0" applyNumberFormat="1" applyFont="1" applyAlignment="1">
      <alignment horizontal="center" vertical="center"/>
    </xf>
    <xf numFmtId="165" fontId="342" fillId="0" borderId="0" xfId="49" applyNumberFormat="1" applyFont="1" applyAlignment="1">
      <alignment horizontal="center" vertical="center"/>
    </xf>
    <xf numFmtId="0" fontId="342" fillId="0" borderId="0" xfId="49" applyFont="1" applyAlignment="1">
      <alignment horizontal="center" vertical="center"/>
    </xf>
    <xf numFmtId="0" fontId="342" fillId="0" borderId="0" xfId="0" applyFont="1" applyAlignment="1">
      <alignment horizontal="center" vertical="center"/>
    </xf>
    <xf numFmtId="3" fontId="342" fillId="0" borderId="0" xfId="49" applyNumberFormat="1" applyFont="1" applyAlignment="1">
      <alignment horizontal="center" vertical="center"/>
    </xf>
    <xf numFmtId="3" fontId="342" fillId="0" borderId="0" xfId="0" applyNumberFormat="1" applyFont="1" applyAlignment="1">
      <alignment horizontal="center" vertical="center"/>
    </xf>
    <xf numFmtId="2" fontId="342" fillId="0" borderId="0" xfId="49" applyNumberFormat="1" applyFont="1" applyAlignment="1">
      <alignment horizontal="center" vertical="center"/>
    </xf>
    <xf numFmtId="2" fontId="342" fillId="0" borderId="0" xfId="0" applyNumberFormat="1" applyFont="1" applyAlignment="1">
      <alignment horizontal="center" vertical="center"/>
    </xf>
    <xf numFmtId="4" fontId="342" fillId="0" borderId="0" xfId="0" applyNumberFormat="1" applyFont="1" applyAlignment="1">
      <alignment horizontal="center" vertical="center"/>
    </xf>
    <xf numFmtId="165" fontId="341" fillId="0" borderId="0" xfId="49" applyNumberFormat="1" applyFont="1" applyAlignment="1">
      <alignment horizontal="center" vertical="center"/>
    </xf>
    <xf numFmtId="0" fontId="341" fillId="0" borderId="0" xfId="49" applyFont="1" applyAlignment="1">
      <alignment horizontal="center" vertical="center"/>
    </xf>
    <xf numFmtId="0" fontId="341" fillId="0" borderId="0" xfId="0" applyFont="1" applyAlignment="1">
      <alignment horizontal="center" vertical="center"/>
    </xf>
    <xf numFmtId="3" fontId="341" fillId="0" borderId="0" xfId="49" applyNumberFormat="1" applyFont="1" applyAlignment="1">
      <alignment horizontal="center" vertical="center"/>
    </xf>
    <xf numFmtId="3" fontId="341" fillId="0" borderId="0" xfId="0" applyNumberFormat="1" applyFont="1" applyAlignment="1">
      <alignment horizontal="center" vertical="center"/>
    </xf>
    <xf numFmtId="2" fontId="341" fillId="0" borderId="0" xfId="49" applyNumberFormat="1" applyFont="1" applyAlignment="1">
      <alignment horizontal="center" vertical="center"/>
    </xf>
    <xf numFmtId="2" fontId="341" fillId="0" borderId="0" xfId="0" applyNumberFormat="1" applyFont="1" applyAlignment="1">
      <alignment horizontal="center" vertical="center"/>
    </xf>
    <xf numFmtId="4" fontId="341" fillId="0" borderId="0" xfId="0" applyNumberFormat="1" applyFont="1" applyAlignment="1">
      <alignment horizontal="center" vertical="center"/>
    </xf>
    <xf numFmtId="165" fontId="340" fillId="0" borderId="0" xfId="49" applyNumberFormat="1" applyFont="1" applyAlignment="1">
      <alignment horizontal="center" vertical="center"/>
    </xf>
    <xf numFmtId="0" fontId="340" fillId="0" borderId="0" xfId="49" applyFont="1" applyAlignment="1">
      <alignment horizontal="center" vertical="center"/>
    </xf>
    <xf numFmtId="0" fontId="340" fillId="0" borderId="0" xfId="0" applyFont="1" applyAlignment="1">
      <alignment horizontal="center" vertical="center"/>
    </xf>
    <xf numFmtId="3" fontId="340" fillId="0" borderId="0" xfId="49" applyNumberFormat="1" applyFont="1" applyAlignment="1">
      <alignment horizontal="center" vertical="center"/>
    </xf>
    <xf numFmtId="3" fontId="340" fillId="0" borderId="0" xfId="0" applyNumberFormat="1" applyFont="1" applyAlignment="1">
      <alignment horizontal="center" vertical="center"/>
    </xf>
    <xf numFmtId="2" fontId="340" fillId="0" borderId="0" xfId="49" applyNumberFormat="1" applyFont="1" applyAlignment="1">
      <alignment horizontal="center" vertical="center"/>
    </xf>
    <xf numFmtId="2" fontId="340" fillId="0" borderId="0" xfId="0" applyNumberFormat="1" applyFont="1" applyAlignment="1">
      <alignment horizontal="center" vertical="center"/>
    </xf>
    <xf numFmtId="4" fontId="340" fillId="0" borderId="0" xfId="0" applyNumberFormat="1" applyFont="1" applyAlignment="1">
      <alignment horizontal="center" vertical="center"/>
    </xf>
    <xf numFmtId="165" fontId="339" fillId="0" borderId="0" xfId="49" applyNumberFormat="1" applyFont="1" applyAlignment="1">
      <alignment horizontal="center" vertical="center"/>
    </xf>
    <xf numFmtId="0" fontId="339" fillId="0" borderId="0" xfId="49" applyFont="1" applyAlignment="1">
      <alignment horizontal="center" vertical="center"/>
    </xf>
    <xf numFmtId="0" fontId="339" fillId="0" borderId="0" xfId="0" applyFont="1" applyAlignment="1">
      <alignment horizontal="center" vertical="center"/>
    </xf>
    <xf numFmtId="3" fontId="339" fillId="0" borderId="0" xfId="49" applyNumberFormat="1" applyFont="1" applyAlignment="1">
      <alignment horizontal="center" vertical="center"/>
    </xf>
    <xf numFmtId="3" fontId="339" fillId="0" borderId="0" xfId="0" applyNumberFormat="1" applyFont="1" applyAlignment="1">
      <alignment horizontal="center" vertical="center"/>
    </xf>
    <xf numFmtId="2" fontId="339" fillId="0" borderId="0" xfId="49" applyNumberFormat="1" applyFont="1" applyAlignment="1">
      <alignment horizontal="center" vertical="center"/>
    </xf>
    <xf numFmtId="2" fontId="339" fillId="0" borderId="0" xfId="0" applyNumberFormat="1" applyFont="1" applyAlignment="1">
      <alignment horizontal="center" vertical="center"/>
    </xf>
    <xf numFmtId="4" fontId="339" fillId="0" borderId="0" xfId="0" applyNumberFormat="1" applyFont="1" applyAlignment="1">
      <alignment horizontal="center" vertical="center"/>
    </xf>
    <xf numFmtId="165" fontId="338" fillId="0" borderId="0" xfId="49" applyNumberFormat="1" applyFont="1" applyAlignment="1">
      <alignment horizontal="center" vertical="center"/>
    </xf>
    <xf numFmtId="0" fontId="338" fillId="0" borderId="0" xfId="49" applyFont="1" applyAlignment="1">
      <alignment horizontal="center" vertical="center"/>
    </xf>
    <xf numFmtId="0" fontId="338" fillId="0" borderId="0" xfId="0" applyFont="1" applyAlignment="1">
      <alignment horizontal="center" vertical="center"/>
    </xf>
    <xf numFmtId="3" fontId="338" fillId="0" borderId="0" xfId="49" applyNumberFormat="1" applyFont="1" applyAlignment="1">
      <alignment horizontal="center" vertical="center"/>
    </xf>
    <xf numFmtId="3" fontId="338" fillId="0" borderId="0" xfId="0" applyNumberFormat="1" applyFont="1" applyAlignment="1">
      <alignment horizontal="center" vertical="center"/>
    </xf>
    <xf numFmtId="2" fontId="338" fillId="0" borderId="0" xfId="49" applyNumberFormat="1" applyFont="1" applyAlignment="1">
      <alignment horizontal="center" vertical="center"/>
    </xf>
    <xf numFmtId="2" fontId="338" fillId="0" borderId="0" xfId="0" applyNumberFormat="1" applyFont="1" applyAlignment="1">
      <alignment horizontal="center" vertical="center"/>
    </xf>
    <xf numFmtId="4" fontId="338" fillId="0" borderId="0" xfId="0" applyNumberFormat="1" applyFont="1" applyAlignment="1">
      <alignment horizontal="center" vertical="center"/>
    </xf>
    <xf numFmtId="165" fontId="337" fillId="0" borderId="0" xfId="49" applyNumberFormat="1" applyFont="1" applyAlignment="1">
      <alignment horizontal="center" vertical="center"/>
    </xf>
    <xf numFmtId="0" fontId="337" fillId="0" borderId="0" xfId="49" applyFont="1" applyAlignment="1">
      <alignment horizontal="center" vertical="center"/>
    </xf>
    <xf numFmtId="0" fontId="337" fillId="0" borderId="0" xfId="0" applyFont="1" applyAlignment="1">
      <alignment horizontal="center" vertical="center"/>
    </xf>
    <xf numFmtId="3" fontId="337" fillId="0" borderId="0" xfId="49" applyNumberFormat="1" applyFont="1" applyAlignment="1">
      <alignment horizontal="center" vertical="center"/>
    </xf>
    <xf numFmtId="3" fontId="337" fillId="0" borderId="0" xfId="0" applyNumberFormat="1" applyFont="1" applyAlignment="1">
      <alignment horizontal="center" vertical="center"/>
    </xf>
    <xf numFmtId="2" fontId="337" fillId="0" borderId="0" xfId="49" applyNumberFormat="1" applyFont="1" applyAlignment="1">
      <alignment horizontal="center" vertical="center"/>
    </xf>
    <xf numFmtId="2" fontId="337" fillId="0" borderId="0" xfId="0" applyNumberFormat="1" applyFont="1" applyAlignment="1">
      <alignment horizontal="center" vertical="center"/>
    </xf>
    <xf numFmtId="4" fontId="337" fillId="0" borderId="0" xfId="0" applyNumberFormat="1" applyFont="1" applyAlignment="1">
      <alignment horizontal="center" vertical="center"/>
    </xf>
    <xf numFmtId="165" fontId="336" fillId="0" borderId="0" xfId="49" applyNumberFormat="1" applyFont="1" applyAlignment="1">
      <alignment horizontal="center" vertical="center"/>
    </xf>
    <xf numFmtId="0" fontId="336" fillId="0" borderId="0" xfId="49" applyFont="1" applyAlignment="1">
      <alignment horizontal="center" vertical="center"/>
    </xf>
    <xf numFmtId="0" fontId="336" fillId="0" borderId="0" xfId="0" applyFont="1" applyAlignment="1">
      <alignment horizontal="center" vertical="center"/>
    </xf>
    <xf numFmtId="3" fontId="336" fillId="0" borderId="0" xfId="49" applyNumberFormat="1" applyFont="1" applyAlignment="1">
      <alignment horizontal="center" vertical="center"/>
    </xf>
    <xf numFmtId="3" fontId="336" fillId="0" borderId="0" xfId="0" applyNumberFormat="1" applyFont="1" applyAlignment="1">
      <alignment horizontal="center" vertical="center"/>
    </xf>
    <xf numFmtId="2" fontId="336" fillId="0" borderId="0" xfId="49" applyNumberFormat="1" applyFont="1" applyAlignment="1">
      <alignment horizontal="center" vertical="center"/>
    </xf>
    <xf numFmtId="2" fontId="336" fillId="0" borderId="0" xfId="0" applyNumberFormat="1" applyFont="1" applyAlignment="1">
      <alignment horizontal="center" vertical="center"/>
    </xf>
    <xf numFmtId="4" fontId="336" fillId="0" borderId="0" xfId="0" applyNumberFormat="1" applyFont="1" applyAlignment="1">
      <alignment horizontal="center" vertical="center"/>
    </xf>
    <xf numFmtId="165" fontId="335" fillId="0" borderId="0" xfId="49" applyNumberFormat="1" applyFont="1" applyAlignment="1">
      <alignment horizontal="center" vertical="center"/>
    </xf>
    <xf numFmtId="0" fontId="335" fillId="0" borderId="0" xfId="49" applyFont="1" applyAlignment="1">
      <alignment horizontal="center" vertical="center"/>
    </xf>
    <xf numFmtId="0" fontId="335" fillId="0" borderId="0" xfId="0" applyFont="1" applyAlignment="1">
      <alignment horizontal="center" vertical="center"/>
    </xf>
    <xf numFmtId="3" fontId="335" fillId="0" borderId="0" xfId="49" applyNumberFormat="1" applyFont="1" applyAlignment="1">
      <alignment horizontal="center" vertical="center"/>
    </xf>
    <xf numFmtId="3" fontId="335" fillId="0" borderId="0" xfId="0" applyNumberFormat="1" applyFont="1" applyAlignment="1">
      <alignment horizontal="center" vertical="center"/>
    </xf>
    <xf numFmtId="2" fontId="335" fillId="0" borderId="0" xfId="49" applyNumberFormat="1" applyFont="1" applyAlignment="1">
      <alignment horizontal="center" vertical="center"/>
    </xf>
    <xf numFmtId="4" fontId="335" fillId="0" borderId="0" xfId="0" applyNumberFormat="1" applyFont="1" applyAlignment="1">
      <alignment horizontal="center" vertical="center"/>
    </xf>
    <xf numFmtId="165" fontId="334" fillId="0" borderId="0" xfId="49" applyNumberFormat="1" applyFont="1" applyAlignment="1">
      <alignment horizontal="center" vertical="center"/>
    </xf>
    <xf numFmtId="0" fontId="334" fillId="0" borderId="0" xfId="49" applyFont="1" applyAlignment="1">
      <alignment horizontal="center" vertical="center"/>
    </xf>
    <xf numFmtId="0" fontId="334" fillId="0" borderId="0" xfId="0" applyFont="1" applyAlignment="1">
      <alignment horizontal="center" vertical="center"/>
    </xf>
    <xf numFmtId="3" fontId="334" fillId="0" borderId="0" xfId="49" applyNumberFormat="1" applyFont="1" applyAlignment="1">
      <alignment horizontal="center" vertical="center"/>
    </xf>
    <xf numFmtId="3" fontId="334" fillId="0" borderId="0" xfId="0" applyNumberFormat="1" applyFont="1" applyAlignment="1">
      <alignment horizontal="center" vertical="center"/>
    </xf>
    <xf numFmtId="2" fontId="334" fillId="0" borderId="0" xfId="49" applyNumberFormat="1" applyFont="1" applyAlignment="1">
      <alignment horizontal="center" vertical="center"/>
    </xf>
    <xf numFmtId="2" fontId="334" fillId="0" borderId="0" xfId="0" applyNumberFormat="1" applyFont="1" applyAlignment="1">
      <alignment horizontal="center" vertical="center"/>
    </xf>
    <xf numFmtId="4" fontId="334" fillId="0" borderId="0" xfId="0" applyNumberFormat="1" applyFont="1" applyAlignment="1">
      <alignment horizontal="center" vertical="center"/>
    </xf>
    <xf numFmtId="165" fontId="333" fillId="0" borderId="0" xfId="49" applyNumberFormat="1" applyFont="1" applyAlignment="1">
      <alignment horizontal="center" vertical="center"/>
    </xf>
    <xf numFmtId="0" fontId="333" fillId="0" borderId="0" xfId="49" applyFont="1" applyAlignment="1">
      <alignment horizontal="center" vertical="center"/>
    </xf>
    <xf numFmtId="0" fontId="333" fillId="0" borderId="0" xfId="0" applyFont="1" applyAlignment="1">
      <alignment horizontal="center" vertical="center"/>
    </xf>
    <xf numFmtId="3" fontId="333" fillId="0" borderId="0" xfId="49" applyNumberFormat="1" applyFont="1" applyAlignment="1">
      <alignment horizontal="center" vertical="center"/>
    </xf>
    <xf numFmtId="3" fontId="333" fillId="0" borderId="0" xfId="0" applyNumberFormat="1" applyFont="1" applyAlignment="1">
      <alignment horizontal="center" vertical="center"/>
    </xf>
    <xf numFmtId="2" fontId="333" fillId="0" borderId="0" xfId="49" applyNumberFormat="1" applyFont="1" applyAlignment="1">
      <alignment horizontal="center" vertical="center"/>
    </xf>
    <xf numFmtId="2" fontId="333" fillId="0" borderId="0" xfId="0" applyNumberFormat="1" applyFont="1" applyAlignment="1">
      <alignment horizontal="center" vertical="center"/>
    </xf>
    <xf numFmtId="4" fontId="333" fillId="0" borderId="0" xfId="0" applyNumberFormat="1" applyFont="1" applyAlignment="1">
      <alignment horizontal="center" vertical="center"/>
    </xf>
    <xf numFmtId="165" fontId="332" fillId="0" borderId="0" xfId="49" applyNumberFormat="1" applyFont="1" applyAlignment="1">
      <alignment horizontal="center" vertical="center"/>
    </xf>
    <xf numFmtId="0" fontId="332" fillId="0" borderId="0" xfId="49" applyFont="1" applyAlignment="1">
      <alignment horizontal="center" vertical="center"/>
    </xf>
    <xf numFmtId="0" fontId="332" fillId="0" borderId="0" xfId="0" applyFont="1" applyAlignment="1">
      <alignment horizontal="center" vertical="center"/>
    </xf>
    <xf numFmtId="3" fontId="332" fillId="0" borderId="0" xfId="49" applyNumberFormat="1" applyFont="1" applyAlignment="1">
      <alignment horizontal="center" vertical="center"/>
    </xf>
    <xf numFmtId="3" fontId="332" fillId="0" borderId="0" xfId="0" applyNumberFormat="1" applyFont="1" applyAlignment="1">
      <alignment horizontal="center" vertical="center"/>
    </xf>
    <xf numFmtId="2" fontId="332" fillId="0" borderId="0" xfId="49" applyNumberFormat="1" applyFont="1" applyAlignment="1">
      <alignment horizontal="center" vertical="center"/>
    </xf>
    <xf numFmtId="4" fontId="332" fillId="0" borderId="0" xfId="0" applyNumberFormat="1" applyFont="1" applyAlignment="1">
      <alignment horizontal="center" vertical="center"/>
    </xf>
    <xf numFmtId="165" fontId="331" fillId="0" borderId="0" xfId="49" applyNumberFormat="1" applyFont="1" applyAlignment="1">
      <alignment horizontal="center" vertical="center"/>
    </xf>
    <xf numFmtId="0" fontId="331" fillId="0" borderId="0" xfId="49" applyFont="1" applyAlignment="1">
      <alignment horizontal="center" vertical="center"/>
    </xf>
    <xf numFmtId="0" fontId="331" fillId="0" borderId="0" xfId="0" applyFont="1" applyAlignment="1">
      <alignment horizontal="center" vertical="center"/>
    </xf>
    <xf numFmtId="3" fontId="331" fillId="0" borderId="0" xfId="49" applyNumberFormat="1" applyFont="1" applyAlignment="1">
      <alignment horizontal="center" vertical="center"/>
    </xf>
    <xf numFmtId="3" fontId="331" fillId="0" borderId="0" xfId="0" applyNumberFormat="1" applyFont="1" applyAlignment="1">
      <alignment horizontal="center" vertical="center"/>
    </xf>
    <xf numFmtId="2" fontId="331" fillId="0" borderId="0" xfId="49" applyNumberFormat="1" applyFont="1" applyAlignment="1">
      <alignment horizontal="center" vertical="center"/>
    </xf>
    <xf numFmtId="2" fontId="331" fillId="0" borderId="0" xfId="0" applyNumberFormat="1" applyFont="1" applyAlignment="1">
      <alignment horizontal="center" vertical="center"/>
    </xf>
    <xf numFmtId="4" fontId="331" fillId="0" borderId="0" xfId="0" applyNumberFormat="1" applyFont="1" applyAlignment="1">
      <alignment horizontal="center" vertical="center"/>
    </xf>
    <xf numFmtId="165" fontId="330" fillId="0" borderId="0" xfId="49" applyNumberFormat="1" applyFont="1" applyAlignment="1">
      <alignment horizontal="center" vertical="center"/>
    </xf>
    <xf numFmtId="0" fontId="330" fillId="0" borderId="0" xfId="49" applyFont="1" applyAlignment="1">
      <alignment horizontal="center" vertical="center"/>
    </xf>
    <xf numFmtId="0" fontId="330" fillId="0" borderId="0" xfId="0" applyFont="1" applyAlignment="1">
      <alignment horizontal="center" vertical="center"/>
    </xf>
    <xf numFmtId="3" fontId="330" fillId="0" borderId="0" xfId="49" applyNumberFormat="1" applyFont="1" applyAlignment="1">
      <alignment horizontal="center" vertical="center"/>
    </xf>
    <xf numFmtId="3" fontId="330" fillId="0" borderId="0" xfId="0" applyNumberFormat="1" applyFont="1" applyAlignment="1">
      <alignment horizontal="center" vertical="center"/>
    </xf>
    <xf numFmtId="2" fontId="330" fillId="0" borderId="0" xfId="49" applyNumberFormat="1" applyFont="1" applyAlignment="1">
      <alignment horizontal="center" vertical="center"/>
    </xf>
    <xf numFmtId="4" fontId="330" fillId="0" borderId="0" xfId="0" applyNumberFormat="1" applyFont="1" applyAlignment="1">
      <alignment horizontal="center" vertical="center"/>
    </xf>
    <xf numFmtId="165" fontId="329" fillId="0" borderId="0" xfId="49" applyNumberFormat="1" applyFont="1" applyAlignment="1">
      <alignment horizontal="center" vertical="center"/>
    </xf>
    <xf numFmtId="0" fontId="329" fillId="0" borderId="0" xfId="49" applyFont="1" applyAlignment="1">
      <alignment horizontal="center" vertical="center"/>
    </xf>
    <xf numFmtId="0" fontId="329" fillId="0" borderId="0" xfId="0" applyFont="1" applyAlignment="1">
      <alignment horizontal="center" vertical="center"/>
    </xf>
    <xf numFmtId="3" fontId="329" fillId="0" borderId="0" xfId="49" applyNumberFormat="1" applyFont="1" applyAlignment="1">
      <alignment horizontal="center" vertical="center"/>
    </xf>
    <xf numFmtId="3" fontId="329" fillId="0" borderId="0" xfId="0" applyNumberFormat="1" applyFont="1" applyAlignment="1">
      <alignment horizontal="center" vertical="center"/>
    </xf>
    <xf numFmtId="2" fontId="329" fillId="0" borderId="0" xfId="49" applyNumberFormat="1" applyFont="1" applyAlignment="1">
      <alignment horizontal="center" vertical="center"/>
    </xf>
    <xf numFmtId="2" fontId="329" fillId="0" borderId="0" xfId="0" applyNumberFormat="1" applyFont="1" applyAlignment="1">
      <alignment horizontal="center" vertical="center"/>
    </xf>
    <xf numFmtId="4" fontId="329" fillId="0" borderId="0" xfId="0" applyNumberFormat="1" applyFont="1" applyAlignment="1">
      <alignment horizontal="center" vertical="center"/>
    </xf>
    <xf numFmtId="165" fontId="328" fillId="0" borderId="0" xfId="49" applyNumberFormat="1" applyFont="1" applyAlignment="1">
      <alignment horizontal="center" vertical="center"/>
    </xf>
    <xf numFmtId="0" fontId="328" fillId="0" borderId="0" xfId="49" applyFont="1" applyAlignment="1">
      <alignment horizontal="center" vertical="center"/>
    </xf>
    <xf numFmtId="0" fontId="328" fillId="0" borderId="0" xfId="0" applyFont="1" applyAlignment="1">
      <alignment horizontal="center" vertical="center"/>
    </xf>
    <xf numFmtId="3" fontId="328" fillId="0" borderId="0" xfId="49" applyNumberFormat="1" applyFont="1" applyAlignment="1">
      <alignment horizontal="center" vertical="center"/>
    </xf>
    <xf numFmtId="3" fontId="328" fillId="0" borderId="0" xfId="0" applyNumberFormat="1" applyFont="1" applyAlignment="1">
      <alignment horizontal="center" vertical="center"/>
    </xf>
    <xf numFmtId="2" fontId="328" fillId="0" borderId="0" xfId="49" applyNumberFormat="1" applyFont="1" applyAlignment="1">
      <alignment horizontal="center" vertical="center"/>
    </xf>
    <xf numFmtId="2" fontId="328" fillId="0" borderId="0" xfId="0" applyNumberFormat="1" applyFont="1" applyAlignment="1">
      <alignment horizontal="center" vertical="center"/>
    </xf>
    <xf numFmtId="4" fontId="328" fillId="0" borderId="0" xfId="0" applyNumberFormat="1" applyFont="1" applyAlignment="1">
      <alignment horizontal="center" vertical="center"/>
    </xf>
    <xf numFmtId="165" fontId="327" fillId="0" borderId="0" xfId="49" applyNumberFormat="1" applyFont="1" applyAlignment="1">
      <alignment horizontal="center" vertical="center"/>
    </xf>
    <xf numFmtId="0" fontId="327" fillId="0" borderId="0" xfId="49" applyFont="1" applyAlignment="1">
      <alignment horizontal="center" vertical="center"/>
    </xf>
    <xf numFmtId="0" fontId="327" fillId="0" borderId="0" xfId="0" applyFont="1" applyAlignment="1">
      <alignment horizontal="center" vertical="center"/>
    </xf>
    <xf numFmtId="3" fontId="327" fillId="0" borderId="0" xfId="49" applyNumberFormat="1" applyFont="1" applyAlignment="1">
      <alignment horizontal="center" vertical="center"/>
    </xf>
    <xf numFmtId="3" fontId="327" fillId="0" borderId="0" xfId="0" applyNumberFormat="1" applyFont="1" applyAlignment="1">
      <alignment horizontal="center" vertical="center"/>
    </xf>
    <xf numFmtId="2" fontId="327" fillId="0" borderId="0" xfId="49" applyNumberFormat="1" applyFont="1" applyAlignment="1">
      <alignment horizontal="center" vertical="center"/>
    </xf>
    <xf numFmtId="2" fontId="327" fillId="0" borderId="0" xfId="0" applyNumberFormat="1" applyFont="1" applyAlignment="1">
      <alignment horizontal="center" vertical="center"/>
    </xf>
    <xf numFmtId="4" fontId="327" fillId="0" borderId="0" xfId="0" applyNumberFormat="1" applyFont="1" applyAlignment="1">
      <alignment horizontal="center" vertical="center"/>
    </xf>
    <xf numFmtId="165" fontId="326" fillId="0" borderId="0" xfId="49" applyNumberFormat="1" applyFont="1" applyAlignment="1">
      <alignment horizontal="center" vertical="center"/>
    </xf>
    <xf numFmtId="0" fontId="326" fillId="0" borderId="0" xfId="49" applyFont="1" applyAlignment="1">
      <alignment horizontal="center" vertical="center"/>
    </xf>
    <xf numFmtId="0" fontId="326" fillId="0" borderId="0" xfId="0" applyFont="1" applyAlignment="1">
      <alignment horizontal="center" vertical="center"/>
    </xf>
    <xf numFmtId="3" fontId="326" fillId="0" borderId="0" xfId="49" applyNumberFormat="1" applyFont="1" applyAlignment="1">
      <alignment horizontal="center" vertical="center"/>
    </xf>
    <xf numFmtId="3" fontId="326" fillId="0" borderId="0" xfId="0" applyNumberFormat="1" applyFont="1" applyAlignment="1">
      <alignment horizontal="center" vertical="center"/>
    </xf>
    <xf numFmtId="2" fontId="326" fillId="0" borderId="0" xfId="49" applyNumberFormat="1" applyFont="1" applyAlignment="1">
      <alignment horizontal="center" vertical="center"/>
    </xf>
    <xf numFmtId="2" fontId="326" fillId="0" borderId="0" xfId="0" applyNumberFormat="1" applyFont="1" applyAlignment="1">
      <alignment horizontal="center" vertical="center"/>
    </xf>
    <xf numFmtId="3" fontId="325" fillId="0" borderId="0" xfId="49" applyNumberFormat="1" applyFont="1" applyAlignment="1">
      <alignment horizontal="center" vertical="center"/>
    </xf>
    <xf numFmtId="165" fontId="324" fillId="0" borderId="0" xfId="49" applyNumberFormat="1" applyFont="1" applyAlignment="1">
      <alignment horizontal="center" vertical="center"/>
    </xf>
    <xf numFmtId="0" fontId="324" fillId="0" borderId="0" xfId="49" applyFont="1" applyAlignment="1">
      <alignment horizontal="center" vertical="center"/>
    </xf>
    <xf numFmtId="0" fontId="324" fillId="0" borderId="0" xfId="0" applyFont="1" applyAlignment="1">
      <alignment horizontal="center" vertical="center"/>
    </xf>
    <xf numFmtId="3" fontId="324" fillId="0" borderId="0" xfId="49" applyNumberFormat="1" applyFont="1" applyAlignment="1">
      <alignment horizontal="center" vertical="center"/>
    </xf>
    <xf numFmtId="3" fontId="324" fillId="0" borderId="0" xfId="0" applyNumberFormat="1" applyFont="1" applyAlignment="1">
      <alignment horizontal="center" vertical="center"/>
    </xf>
    <xf numFmtId="2" fontId="324" fillId="0" borderId="0" xfId="49" applyNumberFormat="1" applyFont="1" applyAlignment="1">
      <alignment horizontal="center" vertical="center"/>
    </xf>
    <xf numFmtId="2" fontId="324" fillId="0" borderId="0" xfId="0" applyNumberFormat="1" applyFont="1" applyAlignment="1">
      <alignment horizontal="center" vertical="center"/>
    </xf>
    <xf numFmtId="4" fontId="324" fillId="0" borderId="0" xfId="0" applyNumberFormat="1" applyFont="1" applyAlignment="1">
      <alignment horizontal="center" vertical="center"/>
    </xf>
    <xf numFmtId="165" fontId="323" fillId="0" borderId="0" xfId="49" applyNumberFormat="1" applyFont="1" applyAlignment="1">
      <alignment horizontal="center" vertical="center"/>
    </xf>
    <xf numFmtId="0" fontId="323" fillId="0" borderId="0" xfId="49" applyFont="1" applyAlignment="1">
      <alignment horizontal="center" vertical="center"/>
    </xf>
    <xf numFmtId="0" fontId="323" fillId="0" borderId="0" xfId="0" applyFont="1" applyAlignment="1">
      <alignment horizontal="center" vertical="center"/>
    </xf>
    <xf numFmtId="3" fontId="323" fillId="0" borderId="0" xfId="49" applyNumberFormat="1" applyFont="1" applyAlignment="1">
      <alignment horizontal="center" vertical="center"/>
    </xf>
    <xf numFmtId="3" fontId="323" fillId="0" borderId="0" xfId="0" applyNumberFormat="1" applyFont="1" applyAlignment="1">
      <alignment horizontal="center" vertical="center"/>
    </xf>
    <xf numFmtId="2" fontId="323" fillId="0" borderId="0" xfId="49" applyNumberFormat="1" applyFont="1" applyAlignment="1">
      <alignment horizontal="center" vertical="center"/>
    </xf>
    <xf numFmtId="2" fontId="323" fillId="0" borderId="0" xfId="0" applyNumberFormat="1" applyFont="1" applyAlignment="1">
      <alignment horizontal="center" vertical="center"/>
    </xf>
    <xf numFmtId="4" fontId="323" fillId="0" borderId="0" xfId="0" applyNumberFormat="1" applyFont="1" applyAlignment="1">
      <alignment horizontal="center" vertical="center"/>
    </xf>
    <xf numFmtId="165" fontId="322" fillId="0" borderId="0" xfId="49" applyNumberFormat="1" applyFont="1" applyAlignment="1">
      <alignment horizontal="center" vertical="center"/>
    </xf>
    <xf numFmtId="0" fontId="322" fillId="0" borderId="0" xfId="49" applyFont="1" applyAlignment="1">
      <alignment horizontal="center" vertical="center"/>
    </xf>
    <xf numFmtId="0" fontId="322" fillId="0" borderId="0" xfId="0" applyFont="1" applyAlignment="1">
      <alignment horizontal="center" vertical="center"/>
    </xf>
    <xf numFmtId="3" fontId="322" fillId="0" borderId="0" xfId="49" applyNumberFormat="1" applyFont="1" applyAlignment="1">
      <alignment horizontal="center" vertical="center"/>
    </xf>
    <xf numFmtId="3" fontId="322" fillId="0" borderId="0" xfId="0" applyNumberFormat="1" applyFont="1" applyAlignment="1">
      <alignment horizontal="center" vertical="center"/>
    </xf>
    <xf numFmtId="2" fontId="322" fillId="0" borderId="0" xfId="49" applyNumberFormat="1" applyFont="1" applyAlignment="1">
      <alignment horizontal="center" vertical="center"/>
    </xf>
    <xf numFmtId="2" fontId="322" fillId="0" borderId="0" xfId="0" applyNumberFormat="1" applyFont="1" applyAlignment="1">
      <alignment horizontal="center" vertical="center"/>
    </xf>
    <xf numFmtId="4" fontId="322" fillId="0" borderId="0" xfId="0" applyNumberFormat="1" applyFont="1" applyAlignment="1">
      <alignment horizontal="center" vertical="center"/>
    </xf>
    <xf numFmtId="165" fontId="321" fillId="0" borderId="0" xfId="49" applyNumberFormat="1" applyFont="1" applyAlignment="1">
      <alignment horizontal="center" vertical="center"/>
    </xf>
    <xf numFmtId="0" fontId="321" fillId="0" borderId="0" xfId="49" applyFont="1" applyAlignment="1">
      <alignment horizontal="center" vertical="center"/>
    </xf>
    <xf numFmtId="0" fontId="321" fillId="0" borderId="0" xfId="0" applyFont="1" applyAlignment="1">
      <alignment horizontal="center" vertical="center"/>
    </xf>
    <xf numFmtId="3" fontId="321" fillId="0" borderId="0" xfId="49" applyNumberFormat="1" applyFont="1" applyAlignment="1">
      <alignment horizontal="center" vertical="center"/>
    </xf>
    <xf numFmtId="3" fontId="321" fillId="0" borderId="0" xfId="0" applyNumberFormat="1" applyFont="1" applyAlignment="1">
      <alignment horizontal="center" vertical="center"/>
    </xf>
    <xf numFmtId="2" fontId="321" fillId="0" borderId="0" xfId="49" applyNumberFormat="1" applyFont="1" applyAlignment="1">
      <alignment horizontal="center" vertical="center"/>
    </xf>
    <xf numFmtId="2" fontId="321" fillId="0" borderId="0" xfId="0" applyNumberFormat="1" applyFont="1" applyAlignment="1">
      <alignment horizontal="center" vertical="center"/>
    </xf>
    <xf numFmtId="4" fontId="321" fillId="0" borderId="0" xfId="0" applyNumberFormat="1" applyFont="1" applyAlignment="1">
      <alignment horizontal="center" vertical="center"/>
    </xf>
    <xf numFmtId="165" fontId="320" fillId="0" borderId="0" xfId="49" applyNumberFormat="1" applyFont="1" applyAlignment="1">
      <alignment horizontal="center" vertical="center"/>
    </xf>
    <xf numFmtId="0" fontId="320" fillId="0" borderId="0" xfId="49" applyFont="1" applyAlignment="1">
      <alignment horizontal="center" vertical="center"/>
    </xf>
    <xf numFmtId="0" fontId="320" fillId="0" borderId="0" xfId="0" applyFont="1" applyAlignment="1">
      <alignment horizontal="center" vertical="center"/>
    </xf>
    <xf numFmtId="3" fontId="320" fillId="0" borderId="0" xfId="49" applyNumberFormat="1" applyFont="1" applyAlignment="1">
      <alignment horizontal="center" vertical="center"/>
    </xf>
    <xf numFmtId="3" fontId="320" fillId="0" borderId="0" xfId="0" applyNumberFormat="1" applyFont="1" applyAlignment="1">
      <alignment horizontal="center" vertical="center"/>
    </xf>
    <xf numFmtId="2" fontId="320" fillId="0" borderId="0" xfId="49" applyNumberFormat="1" applyFont="1" applyAlignment="1">
      <alignment horizontal="center" vertical="center"/>
    </xf>
    <xf numFmtId="4" fontId="320" fillId="0" borderId="0" xfId="0" applyNumberFormat="1" applyFont="1" applyAlignment="1">
      <alignment horizontal="center" vertical="center"/>
    </xf>
    <xf numFmtId="165" fontId="319" fillId="0" borderId="0" xfId="49" applyNumberFormat="1" applyFont="1" applyAlignment="1">
      <alignment horizontal="center" vertical="center"/>
    </xf>
    <xf numFmtId="0" fontId="319" fillId="0" borderId="0" xfId="49" applyFont="1" applyAlignment="1">
      <alignment horizontal="center" vertical="center"/>
    </xf>
    <xf numFmtId="0" fontId="319" fillId="0" borderId="0" xfId="0" applyFont="1" applyAlignment="1">
      <alignment horizontal="center" vertical="center"/>
    </xf>
    <xf numFmtId="3" fontId="319" fillId="0" borderId="0" xfId="49" applyNumberFormat="1" applyFont="1" applyAlignment="1">
      <alignment horizontal="center" vertical="center"/>
    </xf>
    <xf numFmtId="3" fontId="319" fillId="0" borderId="0" xfId="0" applyNumberFormat="1" applyFont="1" applyAlignment="1">
      <alignment horizontal="center" vertical="center"/>
    </xf>
    <xf numFmtId="2" fontId="319" fillId="0" borderId="0" xfId="49" applyNumberFormat="1" applyFont="1" applyAlignment="1">
      <alignment horizontal="center" vertical="center"/>
    </xf>
    <xf numFmtId="2" fontId="319" fillId="0" borderId="0" xfId="0" applyNumberFormat="1" applyFont="1" applyAlignment="1">
      <alignment horizontal="center" vertical="center"/>
    </xf>
    <xf numFmtId="4" fontId="319" fillId="0" borderId="0" xfId="0" applyNumberFormat="1" applyFont="1" applyAlignment="1">
      <alignment horizontal="center" vertical="center"/>
    </xf>
    <xf numFmtId="165" fontId="318" fillId="0" borderId="0" xfId="49" applyNumberFormat="1" applyFont="1" applyAlignment="1">
      <alignment horizontal="center" vertical="center"/>
    </xf>
    <xf numFmtId="0" fontId="318" fillId="0" borderId="0" xfId="49" applyFont="1" applyAlignment="1">
      <alignment horizontal="center" vertical="center"/>
    </xf>
    <xf numFmtId="0" fontId="318" fillId="0" borderId="0" xfId="0" applyFont="1" applyAlignment="1">
      <alignment horizontal="center" vertical="center"/>
    </xf>
    <xf numFmtId="3" fontId="318" fillId="0" borderId="0" xfId="49" applyNumberFormat="1" applyFont="1" applyAlignment="1">
      <alignment horizontal="center" vertical="center"/>
    </xf>
    <xf numFmtId="3" fontId="318" fillId="0" borderId="0" xfId="0" applyNumberFormat="1" applyFont="1" applyAlignment="1">
      <alignment horizontal="center" vertical="center"/>
    </xf>
    <xf numFmtId="2" fontId="318" fillId="0" borderId="0" xfId="49" applyNumberFormat="1" applyFont="1" applyAlignment="1">
      <alignment horizontal="center" vertical="center"/>
    </xf>
    <xf numFmtId="2" fontId="318" fillId="0" borderId="0" xfId="0" applyNumberFormat="1" applyFont="1" applyAlignment="1">
      <alignment horizontal="center" vertical="center"/>
    </xf>
    <xf numFmtId="4" fontId="318" fillId="0" borderId="0" xfId="0" applyNumberFormat="1" applyFont="1" applyAlignment="1">
      <alignment horizontal="center" vertical="center"/>
    </xf>
    <xf numFmtId="165" fontId="317" fillId="0" borderId="0" xfId="49" applyNumberFormat="1" applyFont="1" applyAlignment="1">
      <alignment horizontal="center" vertical="center"/>
    </xf>
    <xf numFmtId="0" fontId="317" fillId="0" borderId="0" xfId="49" applyFont="1" applyAlignment="1">
      <alignment horizontal="center" vertical="center"/>
    </xf>
    <xf numFmtId="0" fontId="317" fillId="0" borderId="0" xfId="0" applyFont="1" applyAlignment="1">
      <alignment horizontal="center" vertical="center"/>
    </xf>
    <xf numFmtId="3" fontId="317" fillId="0" borderId="0" xfId="49" applyNumberFormat="1" applyFont="1" applyAlignment="1">
      <alignment horizontal="center" vertical="center"/>
    </xf>
    <xf numFmtId="3" fontId="317" fillId="0" borderId="0" xfId="0" applyNumberFormat="1" applyFont="1" applyAlignment="1">
      <alignment horizontal="center" vertical="center"/>
    </xf>
    <xf numFmtId="2" fontId="317" fillId="0" borderId="0" xfId="49" applyNumberFormat="1" applyFont="1" applyAlignment="1">
      <alignment horizontal="center" vertical="center"/>
    </xf>
    <xf numFmtId="2" fontId="317" fillId="0" borderId="0" xfId="0" applyNumberFormat="1" applyFont="1" applyAlignment="1">
      <alignment horizontal="center" vertical="center"/>
    </xf>
    <xf numFmtId="4" fontId="317" fillId="0" borderId="0" xfId="0" applyNumberFormat="1" applyFont="1" applyAlignment="1">
      <alignment horizontal="center" vertical="center"/>
    </xf>
    <xf numFmtId="165" fontId="316" fillId="0" borderId="0" xfId="49" applyNumberFormat="1" applyFont="1" applyAlignment="1">
      <alignment horizontal="center" vertical="center"/>
    </xf>
    <xf numFmtId="0" fontId="316" fillId="0" borderId="0" xfId="49" applyFont="1" applyAlignment="1">
      <alignment horizontal="center" vertical="center"/>
    </xf>
    <xf numFmtId="0" fontId="316" fillId="0" borderId="0" xfId="0" applyFont="1" applyAlignment="1">
      <alignment horizontal="center" vertical="center"/>
    </xf>
    <xf numFmtId="3" fontId="316" fillId="0" borderId="0" xfId="49" applyNumberFormat="1" applyFont="1" applyAlignment="1">
      <alignment horizontal="center" vertical="center"/>
    </xf>
    <xf numFmtId="3" fontId="316" fillId="0" borderId="0" xfId="0" applyNumberFormat="1" applyFont="1" applyAlignment="1">
      <alignment horizontal="center" vertical="center"/>
    </xf>
    <xf numFmtId="2" fontId="316" fillId="0" borderId="0" xfId="49" applyNumberFormat="1" applyFont="1" applyAlignment="1">
      <alignment horizontal="center" vertical="center"/>
    </xf>
    <xf numFmtId="2" fontId="316" fillId="0" borderId="0" xfId="0" applyNumberFormat="1" applyFont="1" applyAlignment="1">
      <alignment horizontal="center" vertical="center"/>
    </xf>
    <xf numFmtId="4" fontId="316" fillId="0" borderId="0" xfId="0" applyNumberFormat="1" applyFont="1" applyAlignment="1">
      <alignment horizontal="center" vertical="center"/>
    </xf>
    <xf numFmtId="3" fontId="315" fillId="0" borderId="0" xfId="49" applyNumberFormat="1" applyFont="1" applyAlignment="1">
      <alignment horizontal="center" vertical="center"/>
    </xf>
    <xf numFmtId="165" fontId="314" fillId="0" borderId="0" xfId="49" applyNumberFormat="1" applyFont="1" applyAlignment="1">
      <alignment horizontal="center" vertical="center"/>
    </xf>
    <xf numFmtId="0" fontId="314" fillId="0" borderId="0" xfId="49" applyFont="1" applyAlignment="1">
      <alignment horizontal="center" vertical="center"/>
    </xf>
    <xf numFmtId="0" fontId="314" fillId="0" borderId="0" xfId="0" applyFont="1" applyAlignment="1">
      <alignment horizontal="center" vertical="center"/>
    </xf>
    <xf numFmtId="3" fontId="314" fillId="0" borderId="0" xfId="49" applyNumberFormat="1" applyFont="1" applyAlignment="1">
      <alignment horizontal="center" vertical="center"/>
    </xf>
    <xf numFmtId="3" fontId="314" fillId="0" borderId="0" xfId="0" applyNumberFormat="1" applyFont="1" applyAlignment="1">
      <alignment horizontal="center" vertical="center"/>
    </xf>
    <xf numFmtId="2" fontId="314" fillId="0" borderId="0" xfId="49" applyNumberFormat="1" applyFont="1" applyAlignment="1">
      <alignment horizontal="center" vertical="center"/>
    </xf>
    <xf numFmtId="2" fontId="314" fillId="0" borderId="0" xfId="0" applyNumberFormat="1" applyFont="1" applyAlignment="1">
      <alignment horizontal="center" vertical="center"/>
    </xf>
    <xf numFmtId="4" fontId="314" fillId="0" borderId="0" xfId="0" applyNumberFormat="1" applyFont="1" applyAlignment="1">
      <alignment horizontal="center" vertical="center"/>
    </xf>
    <xf numFmtId="165" fontId="313" fillId="0" borderId="0" xfId="49" applyNumberFormat="1" applyFont="1" applyAlignment="1">
      <alignment horizontal="center" vertical="center"/>
    </xf>
    <xf numFmtId="0" fontId="313" fillId="0" borderId="0" xfId="49" applyFont="1" applyAlignment="1">
      <alignment horizontal="center" vertical="center"/>
    </xf>
    <xf numFmtId="0" fontId="313" fillId="0" borderId="0" xfId="0" applyFont="1" applyAlignment="1">
      <alignment horizontal="center" vertical="center"/>
    </xf>
    <xf numFmtId="3" fontId="313" fillId="0" borderId="0" xfId="49" applyNumberFormat="1" applyFont="1" applyAlignment="1">
      <alignment horizontal="center" vertical="center"/>
    </xf>
    <xf numFmtId="3" fontId="313" fillId="0" borderId="0" xfId="0" applyNumberFormat="1" applyFont="1" applyAlignment="1">
      <alignment horizontal="center" vertical="center"/>
    </xf>
    <xf numFmtId="2" fontId="313" fillId="0" borderId="0" xfId="49" applyNumberFormat="1" applyFont="1" applyAlignment="1">
      <alignment horizontal="center" vertical="center"/>
    </xf>
    <xf numFmtId="2" fontId="313" fillId="0" borderId="0" xfId="0" applyNumberFormat="1" applyFont="1" applyAlignment="1">
      <alignment horizontal="center" vertical="center"/>
    </xf>
    <xf numFmtId="4" fontId="313" fillId="0" borderId="0" xfId="0" applyNumberFormat="1" applyFont="1" applyAlignment="1">
      <alignment horizontal="center" vertical="center"/>
    </xf>
    <xf numFmtId="165" fontId="312" fillId="0" borderId="0" xfId="49" applyNumberFormat="1" applyFont="1" applyAlignment="1">
      <alignment horizontal="center" vertical="center"/>
    </xf>
    <xf numFmtId="0" fontId="312" fillId="0" borderId="0" xfId="49" applyFont="1" applyAlignment="1">
      <alignment horizontal="center" vertical="center"/>
    </xf>
    <xf numFmtId="0" fontId="312" fillId="0" borderId="0" xfId="0" applyFont="1" applyAlignment="1">
      <alignment horizontal="center" vertical="center"/>
    </xf>
    <xf numFmtId="3" fontId="312" fillId="0" borderId="0" xfId="49" applyNumberFormat="1" applyFont="1" applyAlignment="1">
      <alignment horizontal="center" vertical="center"/>
    </xf>
    <xf numFmtId="3" fontId="312" fillId="0" borderId="0" xfId="0" applyNumberFormat="1" applyFont="1" applyAlignment="1">
      <alignment horizontal="center" vertical="center"/>
    </xf>
    <xf numFmtId="2" fontId="312" fillId="0" borderId="0" xfId="49" applyNumberFormat="1" applyFont="1" applyAlignment="1">
      <alignment horizontal="center" vertical="center"/>
    </xf>
    <xf numFmtId="2" fontId="312" fillId="0" borderId="0" xfId="0" applyNumberFormat="1" applyFont="1" applyAlignment="1">
      <alignment horizontal="center" vertical="center"/>
    </xf>
    <xf numFmtId="4" fontId="312" fillId="0" borderId="0" xfId="0" applyNumberFormat="1" applyFont="1" applyAlignment="1">
      <alignment horizontal="center" vertical="center"/>
    </xf>
    <xf numFmtId="165" fontId="311" fillId="0" borderId="0" xfId="49" applyNumberFormat="1" applyFont="1" applyAlignment="1">
      <alignment horizontal="center" vertical="center"/>
    </xf>
    <xf numFmtId="0" fontId="311" fillId="0" borderId="0" xfId="49" applyFont="1" applyAlignment="1">
      <alignment horizontal="center" vertical="center"/>
    </xf>
    <xf numFmtId="0" fontId="311" fillId="0" borderId="0" xfId="0" applyFont="1" applyAlignment="1">
      <alignment horizontal="center" vertical="center"/>
    </xf>
    <xf numFmtId="3" fontId="311" fillId="0" borderId="0" xfId="49" applyNumberFormat="1" applyFont="1" applyAlignment="1">
      <alignment horizontal="center" vertical="center"/>
    </xf>
    <xf numFmtId="3" fontId="311" fillId="0" borderId="0" xfId="0" applyNumberFormat="1" applyFont="1" applyAlignment="1">
      <alignment horizontal="center" vertical="center"/>
    </xf>
    <xf numFmtId="2" fontId="311" fillId="0" borderId="0" xfId="49" applyNumberFormat="1" applyFont="1" applyAlignment="1">
      <alignment horizontal="center" vertical="center"/>
    </xf>
    <xf numFmtId="2" fontId="311" fillId="0" borderId="0" xfId="0" applyNumberFormat="1" applyFont="1" applyAlignment="1">
      <alignment horizontal="center" vertical="center"/>
    </xf>
    <xf numFmtId="4" fontId="311" fillId="0" borderId="0" xfId="0" applyNumberFormat="1" applyFont="1" applyAlignment="1">
      <alignment horizontal="center" vertical="center"/>
    </xf>
    <xf numFmtId="165" fontId="310" fillId="0" borderId="0" xfId="49" applyNumberFormat="1" applyFont="1" applyAlignment="1">
      <alignment horizontal="center" vertical="center"/>
    </xf>
    <xf numFmtId="0" fontId="310" fillId="0" borderId="0" xfId="49" applyFont="1" applyAlignment="1">
      <alignment horizontal="center" vertical="center"/>
    </xf>
    <xf numFmtId="0" fontId="310" fillId="0" borderId="0" xfId="0" applyFont="1" applyAlignment="1">
      <alignment horizontal="center" vertical="center"/>
    </xf>
    <xf numFmtId="3" fontId="310" fillId="0" borderId="0" xfId="49" applyNumberFormat="1" applyFont="1" applyAlignment="1">
      <alignment horizontal="center" vertical="center"/>
    </xf>
    <xf numFmtId="3" fontId="310" fillId="0" borderId="0" xfId="0" applyNumberFormat="1" applyFont="1" applyAlignment="1">
      <alignment horizontal="center" vertical="center"/>
    </xf>
    <xf numFmtId="2" fontId="310" fillId="0" borderId="0" xfId="49" applyNumberFormat="1" applyFont="1" applyAlignment="1">
      <alignment horizontal="center" vertical="center"/>
    </xf>
    <xf numFmtId="4" fontId="310" fillId="0" borderId="0" xfId="0" applyNumberFormat="1" applyFont="1" applyAlignment="1">
      <alignment horizontal="center" vertical="center"/>
    </xf>
    <xf numFmtId="165" fontId="309" fillId="0" borderId="0" xfId="49" applyNumberFormat="1" applyFont="1" applyAlignment="1">
      <alignment horizontal="center" vertical="center"/>
    </xf>
    <xf numFmtId="0" fontId="309" fillId="0" borderId="0" xfId="49" applyFont="1" applyAlignment="1">
      <alignment horizontal="center" vertical="center"/>
    </xf>
    <xf numFmtId="0" fontId="309" fillId="0" borderId="0" xfId="0" applyFont="1" applyAlignment="1">
      <alignment horizontal="center" vertical="center"/>
    </xf>
    <xf numFmtId="3" fontId="309" fillId="0" borderId="0" xfId="49" applyNumberFormat="1" applyFont="1" applyAlignment="1">
      <alignment horizontal="center" vertical="center"/>
    </xf>
    <xf numFmtId="3" fontId="309" fillId="0" borderId="0" xfId="0" applyNumberFormat="1" applyFont="1" applyAlignment="1">
      <alignment horizontal="center" vertical="center"/>
    </xf>
    <xf numFmtId="2" fontId="309" fillId="0" borderId="0" xfId="49" applyNumberFormat="1" applyFont="1" applyAlignment="1">
      <alignment horizontal="center" vertical="center"/>
    </xf>
    <xf numFmtId="2" fontId="309" fillId="0" borderId="0" xfId="0" applyNumberFormat="1" applyFont="1" applyAlignment="1">
      <alignment horizontal="center" vertical="center"/>
    </xf>
    <xf numFmtId="4" fontId="309" fillId="0" borderId="0" xfId="0" applyNumberFormat="1" applyFont="1" applyAlignment="1">
      <alignment horizontal="center" vertical="center"/>
    </xf>
    <xf numFmtId="165" fontId="308" fillId="0" borderId="0" xfId="49" applyNumberFormat="1" applyFont="1" applyAlignment="1">
      <alignment horizontal="center" vertical="center"/>
    </xf>
    <xf numFmtId="0" fontId="308" fillId="0" borderId="0" xfId="49" applyFont="1" applyAlignment="1">
      <alignment horizontal="center" vertical="center"/>
    </xf>
    <xf numFmtId="0" fontId="308" fillId="0" borderId="0" xfId="0" applyFont="1" applyAlignment="1">
      <alignment horizontal="center" vertical="center"/>
    </xf>
    <xf numFmtId="3" fontId="308" fillId="0" borderId="0" xfId="49" applyNumberFormat="1" applyFont="1" applyAlignment="1">
      <alignment horizontal="center" vertical="center"/>
    </xf>
    <xf numFmtId="3" fontId="308" fillId="0" borderId="0" xfId="0" applyNumberFormat="1" applyFont="1" applyAlignment="1">
      <alignment horizontal="center" vertical="center"/>
    </xf>
    <xf numFmtId="2" fontId="308" fillId="0" borderId="0" xfId="49" applyNumberFormat="1" applyFont="1" applyAlignment="1">
      <alignment horizontal="center" vertical="center"/>
    </xf>
    <xf numFmtId="2" fontId="308" fillId="0" borderId="0" xfId="0" applyNumberFormat="1" applyFont="1" applyAlignment="1">
      <alignment horizontal="center" vertical="center"/>
    </xf>
    <xf numFmtId="4" fontId="308" fillId="0" borderId="0" xfId="0" applyNumberFormat="1" applyFont="1" applyAlignment="1">
      <alignment horizontal="center" vertical="center"/>
    </xf>
    <xf numFmtId="169" fontId="522" fillId="9" borderId="3" xfId="0" applyNumberFormat="1" applyFont="1" applyFill="1" applyBorder="1" applyAlignment="1">
      <alignment horizontal="center" vertical="center"/>
    </xf>
    <xf numFmtId="169" fontId="522" fillId="7" borderId="3" xfId="0" applyNumberFormat="1" applyFont="1" applyFill="1" applyBorder="1" applyAlignment="1">
      <alignment horizontal="center" vertical="center"/>
    </xf>
    <xf numFmtId="165" fontId="307" fillId="0" borderId="0" xfId="49" applyNumberFormat="1" applyFont="1" applyAlignment="1">
      <alignment horizontal="center" vertical="center"/>
    </xf>
    <xf numFmtId="0" fontId="307" fillId="0" borderId="0" xfId="49" applyFont="1" applyAlignment="1">
      <alignment horizontal="center" vertical="center"/>
    </xf>
    <xf numFmtId="0" fontId="307" fillId="0" borderId="0" xfId="0" applyFont="1" applyAlignment="1">
      <alignment horizontal="center" vertical="center"/>
    </xf>
    <xf numFmtId="3" fontId="307" fillId="0" borderId="0" xfId="49" applyNumberFormat="1" applyFont="1" applyAlignment="1">
      <alignment horizontal="center" vertical="center"/>
    </xf>
    <xf numFmtId="3" fontId="307" fillId="0" borderId="0" xfId="0" applyNumberFormat="1" applyFont="1" applyAlignment="1">
      <alignment horizontal="center" vertical="center"/>
    </xf>
    <xf numFmtId="2" fontId="307" fillId="0" borderId="0" xfId="49" applyNumberFormat="1" applyFont="1" applyAlignment="1">
      <alignment horizontal="center" vertical="center"/>
    </xf>
    <xf numFmtId="2" fontId="307" fillId="0" borderId="0" xfId="0" applyNumberFormat="1" applyFont="1" applyAlignment="1">
      <alignment horizontal="center" vertical="center"/>
    </xf>
    <xf numFmtId="4" fontId="307" fillId="0" borderId="0" xfId="0" applyNumberFormat="1" applyFont="1" applyAlignment="1">
      <alignment horizontal="center" vertical="center"/>
    </xf>
    <xf numFmtId="165" fontId="306" fillId="0" borderId="0" xfId="49" applyNumberFormat="1" applyFont="1" applyAlignment="1">
      <alignment horizontal="center" vertical="center"/>
    </xf>
    <xf numFmtId="0" fontId="306" fillId="0" borderId="0" xfId="49" applyFont="1" applyAlignment="1">
      <alignment horizontal="center" vertical="center"/>
    </xf>
    <xf numFmtId="0" fontId="306" fillId="0" borderId="0" xfId="0" applyFont="1" applyAlignment="1">
      <alignment horizontal="center" vertical="center"/>
    </xf>
    <xf numFmtId="3" fontId="306" fillId="0" borderId="0" xfId="49" applyNumberFormat="1" applyFont="1" applyAlignment="1">
      <alignment horizontal="center" vertical="center"/>
    </xf>
    <xf numFmtId="3" fontId="306" fillId="0" borderId="0" xfId="0" applyNumberFormat="1" applyFont="1" applyAlignment="1">
      <alignment horizontal="center" vertical="center"/>
    </xf>
    <xf numFmtId="2" fontId="306" fillId="0" borderId="0" xfId="49" applyNumberFormat="1" applyFont="1" applyAlignment="1">
      <alignment horizontal="center" vertical="center"/>
    </xf>
    <xf numFmtId="2" fontId="306" fillId="0" borderId="0" xfId="0" applyNumberFormat="1" applyFont="1" applyAlignment="1">
      <alignment horizontal="center" vertical="center"/>
    </xf>
    <xf numFmtId="4" fontId="306" fillId="0" borderId="0" xfId="0" applyNumberFormat="1" applyFont="1" applyAlignment="1">
      <alignment horizontal="center" vertical="center"/>
    </xf>
    <xf numFmtId="165" fontId="305" fillId="0" borderId="0" xfId="49" applyNumberFormat="1" applyFont="1" applyAlignment="1">
      <alignment horizontal="center" vertical="center"/>
    </xf>
    <xf numFmtId="0" fontId="305" fillId="0" borderId="0" xfId="49" applyFont="1" applyAlignment="1">
      <alignment horizontal="center" vertical="center"/>
    </xf>
    <xf numFmtId="0" fontId="305" fillId="0" borderId="0" xfId="0" applyFont="1" applyAlignment="1">
      <alignment horizontal="center" vertical="center"/>
    </xf>
    <xf numFmtId="3" fontId="305" fillId="0" borderId="0" xfId="49" applyNumberFormat="1" applyFont="1" applyAlignment="1">
      <alignment horizontal="center" vertical="center"/>
    </xf>
    <xf numFmtId="3" fontId="305" fillId="0" borderId="0" xfId="0" applyNumberFormat="1" applyFont="1" applyAlignment="1">
      <alignment horizontal="center" vertical="center"/>
    </xf>
    <xf numFmtId="2" fontId="305" fillId="0" borderId="0" xfId="49" applyNumberFormat="1" applyFont="1" applyAlignment="1">
      <alignment horizontal="center" vertical="center"/>
    </xf>
    <xf numFmtId="2" fontId="305" fillId="0" borderId="0" xfId="0" applyNumberFormat="1" applyFont="1" applyAlignment="1">
      <alignment horizontal="center" vertical="center"/>
    </xf>
    <xf numFmtId="4" fontId="305" fillId="0" borderId="0" xfId="0" applyNumberFormat="1" applyFont="1" applyAlignment="1">
      <alignment horizontal="center" vertical="center"/>
    </xf>
    <xf numFmtId="169" fontId="522" fillId="9" borderId="6" xfId="0" applyNumberFormat="1" applyFont="1" applyFill="1" applyBorder="1" applyAlignment="1">
      <alignment horizontal="center" vertical="center"/>
    </xf>
    <xf numFmtId="169" fontId="522" fillId="7" borderId="6" xfId="0" applyNumberFormat="1" applyFont="1" applyFill="1" applyBorder="1" applyAlignment="1">
      <alignment horizontal="center" vertical="center"/>
    </xf>
    <xf numFmtId="3" fontId="524" fillId="0" borderId="1" xfId="0" applyNumberFormat="1" applyFont="1" applyBorder="1" applyAlignment="1">
      <alignment horizontal="center" vertical="center"/>
    </xf>
    <xf numFmtId="165" fontId="304" fillId="0" borderId="0" xfId="49" applyNumberFormat="1" applyFont="1" applyAlignment="1">
      <alignment horizontal="center" vertical="center"/>
    </xf>
    <xf numFmtId="0" fontId="304" fillId="0" borderId="0" xfId="49" applyFont="1" applyAlignment="1">
      <alignment horizontal="center" vertical="center"/>
    </xf>
    <xf numFmtId="0" fontId="304" fillId="0" borderId="0" xfId="0" applyFont="1" applyAlignment="1">
      <alignment horizontal="center" vertical="center"/>
    </xf>
    <xf numFmtId="3" fontId="304" fillId="0" borderId="0" xfId="49" applyNumberFormat="1" applyFont="1" applyAlignment="1">
      <alignment horizontal="center" vertical="center"/>
    </xf>
    <xf numFmtId="3" fontId="304" fillId="0" borderId="0" xfId="0" applyNumberFormat="1" applyFont="1" applyAlignment="1">
      <alignment horizontal="center" vertical="center"/>
    </xf>
    <xf numFmtId="2" fontId="304" fillId="0" borderId="0" xfId="0" applyNumberFormat="1" applyFont="1" applyAlignment="1">
      <alignment horizontal="center" vertical="center"/>
    </xf>
    <xf numFmtId="4" fontId="304" fillId="0" borderId="0" xfId="0" applyNumberFormat="1" applyFont="1" applyAlignment="1">
      <alignment horizontal="center" vertical="center"/>
    </xf>
    <xf numFmtId="165" fontId="303" fillId="0" borderId="0" xfId="49" applyNumberFormat="1" applyFont="1" applyAlignment="1">
      <alignment horizontal="center" vertical="center"/>
    </xf>
    <xf numFmtId="0" fontId="303" fillId="0" borderId="0" xfId="49" applyFont="1" applyAlignment="1">
      <alignment horizontal="center" vertical="center"/>
    </xf>
    <xf numFmtId="0" fontId="303" fillId="0" borderId="0" xfId="0" applyFont="1" applyAlignment="1">
      <alignment horizontal="center" vertical="center"/>
    </xf>
    <xf numFmtId="3" fontId="303" fillId="0" borderId="0" xfId="49" applyNumberFormat="1" applyFont="1" applyAlignment="1">
      <alignment horizontal="center" vertical="center"/>
    </xf>
    <xf numFmtId="2" fontId="303" fillId="0" borderId="0" xfId="49" applyNumberFormat="1" applyFont="1" applyAlignment="1">
      <alignment horizontal="center" vertical="center"/>
    </xf>
    <xf numFmtId="2" fontId="303" fillId="0" borderId="0" xfId="0" applyNumberFormat="1" applyFont="1" applyAlignment="1">
      <alignment horizontal="center" vertical="center"/>
    </xf>
    <xf numFmtId="4" fontId="303" fillId="0" borderId="0" xfId="0" applyNumberFormat="1" applyFont="1" applyAlignment="1">
      <alignment horizontal="center" vertical="center"/>
    </xf>
    <xf numFmtId="165" fontId="302" fillId="0" borderId="0" xfId="49" applyNumberFormat="1" applyFont="1" applyAlignment="1">
      <alignment horizontal="center" vertical="center"/>
    </xf>
    <xf numFmtId="0" fontId="302" fillId="0" borderId="0" xfId="49" applyFont="1" applyAlignment="1">
      <alignment horizontal="center" vertical="center"/>
    </xf>
    <xf numFmtId="0" fontId="302" fillId="0" borderId="0" xfId="0" applyFont="1" applyAlignment="1">
      <alignment horizontal="center" vertical="center"/>
    </xf>
    <xf numFmtId="3" fontId="302" fillId="0" borderId="0" xfId="49" applyNumberFormat="1" applyFont="1" applyAlignment="1">
      <alignment horizontal="center" vertical="center"/>
    </xf>
    <xf numFmtId="3" fontId="302" fillId="0" borderId="0" xfId="0" applyNumberFormat="1" applyFont="1" applyAlignment="1">
      <alignment horizontal="center" vertical="center"/>
    </xf>
    <xf numFmtId="2" fontId="302" fillId="0" borderId="0" xfId="49" applyNumberFormat="1" applyFont="1" applyAlignment="1">
      <alignment horizontal="center" vertical="center"/>
    </xf>
    <xf numFmtId="2" fontId="302" fillId="0" borderId="0" xfId="0" applyNumberFormat="1" applyFont="1" applyAlignment="1">
      <alignment horizontal="center" vertical="center"/>
    </xf>
    <xf numFmtId="4" fontId="302" fillId="0" borderId="0" xfId="0" applyNumberFormat="1" applyFont="1" applyAlignment="1">
      <alignment horizontal="center" vertical="center"/>
    </xf>
    <xf numFmtId="165" fontId="301" fillId="0" borderId="0" xfId="49" applyNumberFormat="1" applyFont="1" applyAlignment="1">
      <alignment horizontal="center" vertical="center"/>
    </xf>
    <xf numFmtId="0" fontId="301" fillId="0" borderId="0" xfId="49" applyFont="1" applyAlignment="1">
      <alignment horizontal="center" vertical="center"/>
    </xf>
    <xf numFmtId="0" fontId="301" fillId="0" borderId="0" xfId="0" applyFont="1" applyAlignment="1">
      <alignment horizontal="center" vertical="center"/>
    </xf>
    <xf numFmtId="3" fontId="301" fillId="0" borderId="0" xfId="49" applyNumberFormat="1" applyFont="1" applyAlignment="1">
      <alignment horizontal="center" vertical="center"/>
    </xf>
    <xf numFmtId="3" fontId="301" fillId="0" borderId="0" xfId="0" applyNumberFormat="1" applyFont="1" applyAlignment="1">
      <alignment horizontal="center" vertical="center"/>
    </xf>
    <xf numFmtId="2" fontId="301" fillId="0" borderId="0" xfId="49" applyNumberFormat="1" applyFont="1" applyAlignment="1">
      <alignment horizontal="center" vertical="center"/>
    </xf>
    <xf numFmtId="2" fontId="301" fillId="0" borderId="0" xfId="0" applyNumberFormat="1" applyFont="1" applyAlignment="1">
      <alignment horizontal="center" vertical="center"/>
    </xf>
    <xf numFmtId="4" fontId="301" fillId="0" borderId="0" xfId="0" applyNumberFormat="1" applyFont="1" applyAlignment="1">
      <alignment horizontal="center" vertical="center"/>
    </xf>
    <xf numFmtId="165" fontId="300" fillId="0" borderId="0" xfId="49" applyNumberFormat="1" applyFont="1" applyAlignment="1">
      <alignment horizontal="center" vertical="center"/>
    </xf>
    <xf numFmtId="0" fontId="300" fillId="0" borderId="0" xfId="49" applyFont="1" applyAlignment="1">
      <alignment horizontal="center" vertical="center"/>
    </xf>
    <xf numFmtId="0" fontId="300" fillId="0" borderId="0" xfId="0" applyFont="1" applyAlignment="1">
      <alignment horizontal="center" vertical="center"/>
    </xf>
    <xf numFmtId="3" fontId="300" fillId="0" borderId="0" xfId="49" applyNumberFormat="1" applyFont="1" applyAlignment="1">
      <alignment horizontal="center" vertical="center"/>
    </xf>
    <xf numFmtId="3" fontId="300" fillId="0" borderId="0" xfId="0" applyNumberFormat="1" applyFont="1" applyAlignment="1">
      <alignment horizontal="center" vertical="center"/>
    </xf>
    <xf numFmtId="2" fontId="300" fillId="0" borderId="0" xfId="49" applyNumberFormat="1" applyFont="1" applyAlignment="1">
      <alignment horizontal="center" vertical="center"/>
    </xf>
    <xf numFmtId="2" fontId="300" fillId="0" borderId="0" xfId="0" applyNumberFormat="1" applyFont="1" applyAlignment="1">
      <alignment horizontal="center" vertical="center"/>
    </xf>
    <xf numFmtId="4" fontId="300" fillId="0" borderId="0" xfId="0" applyNumberFormat="1" applyFont="1" applyAlignment="1">
      <alignment horizontal="center" vertical="center"/>
    </xf>
    <xf numFmtId="165" fontId="299" fillId="0" borderId="0" xfId="49" applyNumberFormat="1" applyFont="1" applyAlignment="1">
      <alignment horizontal="center" vertical="center"/>
    </xf>
    <xf numFmtId="0" fontId="299" fillId="0" borderId="0" xfId="49" applyFont="1" applyAlignment="1">
      <alignment horizontal="center" vertical="center"/>
    </xf>
    <xf numFmtId="0" fontId="299" fillId="0" borderId="0" xfId="0" applyFont="1" applyAlignment="1">
      <alignment horizontal="center" vertical="center"/>
    </xf>
    <xf numFmtId="3" fontId="299" fillId="0" borderId="0" xfId="49" applyNumberFormat="1" applyFont="1" applyAlignment="1">
      <alignment horizontal="center" vertical="center"/>
    </xf>
    <xf numFmtId="3" fontId="299" fillId="0" borderId="0" xfId="0" applyNumberFormat="1" applyFont="1" applyAlignment="1">
      <alignment horizontal="center" vertical="center"/>
    </xf>
    <xf numFmtId="2" fontId="299" fillId="0" borderId="0" xfId="49" applyNumberFormat="1" applyFont="1" applyAlignment="1">
      <alignment horizontal="center" vertical="center"/>
    </xf>
    <xf numFmtId="2" fontId="299" fillId="0" borderId="0" xfId="0" applyNumberFormat="1" applyFont="1" applyAlignment="1">
      <alignment horizontal="center" vertical="center"/>
    </xf>
    <xf numFmtId="4" fontId="299" fillId="0" borderId="0" xfId="0" applyNumberFormat="1" applyFont="1" applyAlignment="1">
      <alignment horizontal="center" vertical="center"/>
    </xf>
    <xf numFmtId="165" fontId="298" fillId="0" borderId="0" xfId="49" applyNumberFormat="1" applyFont="1" applyAlignment="1">
      <alignment horizontal="center" vertical="center"/>
    </xf>
    <xf numFmtId="0" fontId="298" fillId="0" borderId="0" xfId="49" applyFont="1" applyAlignment="1">
      <alignment horizontal="center" vertical="center"/>
    </xf>
    <xf numFmtId="0" fontId="298" fillId="0" borderId="0" xfId="0" applyFont="1" applyAlignment="1">
      <alignment horizontal="center" vertical="center"/>
    </xf>
    <xf numFmtId="3" fontId="298" fillId="0" borderId="0" xfId="49" applyNumberFormat="1" applyFont="1" applyAlignment="1">
      <alignment horizontal="center" vertical="center"/>
    </xf>
    <xf numFmtId="3" fontId="298" fillId="0" borderId="0" xfId="0" applyNumberFormat="1" applyFont="1" applyAlignment="1">
      <alignment horizontal="center" vertical="center"/>
    </xf>
    <xf numFmtId="2" fontId="298" fillId="0" borderId="0" xfId="49" applyNumberFormat="1" applyFont="1" applyAlignment="1">
      <alignment horizontal="center" vertical="center"/>
    </xf>
    <xf numFmtId="2" fontId="298" fillId="0" borderId="0" xfId="0" applyNumberFormat="1" applyFont="1" applyAlignment="1">
      <alignment horizontal="center" vertical="center"/>
    </xf>
    <xf numFmtId="4" fontId="298" fillId="0" borderId="0" xfId="0" applyNumberFormat="1" applyFont="1" applyAlignment="1">
      <alignment horizontal="center" vertical="center"/>
    </xf>
    <xf numFmtId="165" fontId="297" fillId="0" borderId="0" xfId="49" applyNumberFormat="1" applyFont="1" applyAlignment="1">
      <alignment horizontal="center" vertical="center"/>
    </xf>
    <xf numFmtId="0" fontId="297" fillId="0" borderId="0" xfId="49" applyFont="1" applyAlignment="1">
      <alignment horizontal="center" vertical="center"/>
    </xf>
    <xf numFmtId="0" fontId="297" fillId="0" borderId="0" xfId="0" applyFont="1" applyAlignment="1">
      <alignment horizontal="center" vertical="center"/>
    </xf>
    <xf numFmtId="3" fontId="297" fillId="0" borderId="0" xfId="49" applyNumberFormat="1" applyFont="1" applyAlignment="1">
      <alignment horizontal="center" vertical="center"/>
    </xf>
    <xf numFmtId="3" fontId="297" fillId="0" borderId="0" xfId="0" applyNumberFormat="1" applyFont="1" applyAlignment="1">
      <alignment horizontal="center" vertical="center"/>
    </xf>
    <xf numFmtId="2" fontId="297" fillId="0" borderId="0" xfId="49" applyNumberFormat="1" applyFont="1" applyAlignment="1">
      <alignment horizontal="center" vertical="center"/>
    </xf>
    <xf numFmtId="2" fontId="297" fillId="0" borderId="0" xfId="0" applyNumberFormat="1" applyFont="1" applyAlignment="1">
      <alignment horizontal="center" vertical="center"/>
    </xf>
    <xf numFmtId="4" fontId="297" fillId="0" borderId="0" xfId="0" applyNumberFormat="1" applyFont="1" applyAlignment="1">
      <alignment horizontal="center" vertical="center"/>
    </xf>
    <xf numFmtId="165" fontId="296" fillId="0" borderId="0" xfId="49" applyNumberFormat="1" applyFont="1" applyAlignment="1">
      <alignment horizontal="center" vertical="center"/>
    </xf>
    <xf numFmtId="0" fontId="296" fillId="0" borderId="0" xfId="49" applyFont="1" applyAlignment="1">
      <alignment horizontal="center" vertical="center"/>
    </xf>
    <xf numFmtId="0" fontId="296" fillId="0" borderId="0" xfId="0" applyFont="1" applyAlignment="1">
      <alignment horizontal="center" vertical="center"/>
    </xf>
    <xf numFmtId="3" fontId="296" fillId="0" borderId="0" xfId="49" applyNumberFormat="1" applyFont="1" applyAlignment="1">
      <alignment horizontal="center" vertical="center"/>
    </xf>
    <xf numFmtId="3" fontId="296" fillId="0" borderId="0" xfId="0" applyNumberFormat="1" applyFont="1" applyAlignment="1">
      <alignment horizontal="center" vertical="center"/>
    </xf>
    <xf numFmtId="2" fontId="296" fillId="0" borderId="0" xfId="49" applyNumberFormat="1" applyFont="1" applyAlignment="1">
      <alignment horizontal="center" vertical="center"/>
    </xf>
    <xf numFmtId="2" fontId="296" fillId="0" borderId="0" xfId="0" applyNumberFormat="1" applyFont="1" applyAlignment="1">
      <alignment horizontal="center" vertical="center"/>
    </xf>
    <xf numFmtId="4" fontId="296" fillId="0" borderId="0" xfId="0" applyNumberFormat="1" applyFont="1" applyAlignment="1">
      <alignment horizontal="center" vertical="center"/>
    </xf>
    <xf numFmtId="165" fontId="295" fillId="0" borderId="0" xfId="49" applyNumberFormat="1" applyFont="1" applyAlignment="1">
      <alignment horizontal="center" vertical="center"/>
    </xf>
    <xf numFmtId="0" fontId="295" fillId="0" borderId="0" xfId="49" applyFont="1" applyAlignment="1">
      <alignment horizontal="center" vertical="center"/>
    </xf>
    <xf numFmtId="0" fontId="295" fillId="0" borderId="0" xfId="0" applyFont="1" applyAlignment="1">
      <alignment horizontal="center" vertical="center"/>
    </xf>
    <xf numFmtId="3" fontId="295" fillId="0" borderId="0" xfId="49" applyNumberFormat="1" applyFont="1" applyAlignment="1">
      <alignment horizontal="center" vertical="center"/>
    </xf>
    <xf numFmtId="3" fontId="295" fillId="0" borderId="0" xfId="0" applyNumberFormat="1" applyFont="1" applyAlignment="1">
      <alignment horizontal="center" vertical="center"/>
    </xf>
    <xf numFmtId="2" fontId="295" fillId="0" borderId="0" xfId="49" applyNumberFormat="1" applyFont="1" applyAlignment="1">
      <alignment horizontal="center" vertical="center"/>
    </xf>
    <xf numFmtId="2" fontId="295" fillId="0" borderId="0" xfId="0" applyNumberFormat="1" applyFont="1" applyAlignment="1">
      <alignment horizontal="center" vertical="center"/>
    </xf>
    <xf numFmtId="4" fontId="295" fillId="0" borderId="0" xfId="0" applyNumberFormat="1" applyFont="1" applyAlignment="1">
      <alignment horizontal="center" vertical="center"/>
    </xf>
    <xf numFmtId="0" fontId="294" fillId="0" borderId="0" xfId="49" applyFont="1" applyAlignment="1">
      <alignment horizontal="center" vertical="center"/>
    </xf>
    <xf numFmtId="165" fontId="293" fillId="0" borderId="0" xfId="49" applyNumberFormat="1" applyFont="1" applyAlignment="1">
      <alignment horizontal="center" vertical="center"/>
    </xf>
    <xf numFmtId="0" fontId="293" fillId="0" borderId="0" xfId="49" applyFont="1" applyAlignment="1">
      <alignment horizontal="center" vertical="center"/>
    </xf>
    <xf numFmtId="0" fontId="293" fillId="0" borderId="0" xfId="0" applyFont="1" applyAlignment="1">
      <alignment horizontal="center" vertical="center"/>
    </xf>
    <xf numFmtId="3" fontId="293" fillId="0" borderId="0" xfId="49" applyNumberFormat="1" applyFont="1" applyAlignment="1">
      <alignment horizontal="center" vertical="center"/>
    </xf>
    <xf numFmtId="3" fontId="293" fillId="0" borderId="0" xfId="0" applyNumberFormat="1" applyFont="1" applyAlignment="1">
      <alignment horizontal="center" vertical="center"/>
    </xf>
    <xf numFmtId="2" fontId="293" fillId="0" borderId="0" xfId="49" applyNumberFormat="1" applyFont="1" applyAlignment="1">
      <alignment horizontal="center" vertical="center"/>
    </xf>
    <xf numFmtId="2" fontId="293" fillId="0" borderId="0" xfId="0" applyNumberFormat="1" applyFont="1" applyAlignment="1">
      <alignment horizontal="center" vertical="center"/>
    </xf>
    <xf numFmtId="4" fontId="293" fillId="0" borderId="0" xfId="0" applyNumberFormat="1" applyFont="1" applyAlignment="1">
      <alignment horizontal="center" vertical="center"/>
    </xf>
    <xf numFmtId="166" fontId="292" fillId="0" borderId="3" xfId="4" applyNumberFormat="1" applyFont="1" applyBorder="1" applyAlignment="1">
      <alignment horizontal="center" vertical="center"/>
    </xf>
    <xf numFmtId="164" fontId="292" fillId="9" borderId="3" xfId="0" applyNumberFormat="1" applyFont="1" applyFill="1" applyBorder="1" applyAlignment="1">
      <alignment horizontal="center"/>
    </xf>
    <xf numFmtId="164" fontId="292" fillId="0" borderId="3" xfId="0" applyNumberFormat="1" applyFont="1" applyBorder="1" applyAlignment="1">
      <alignment horizontal="center"/>
    </xf>
    <xf numFmtId="164" fontId="292" fillId="3" borderId="3" xfId="4" applyNumberFormat="1" applyFont="1" applyFill="1" applyBorder="1" applyAlignment="1">
      <alignment horizontal="center" vertical="center"/>
    </xf>
    <xf numFmtId="0" fontId="292" fillId="0" borderId="3" xfId="0" applyFont="1" applyBorder="1" applyAlignment="1">
      <alignment horizontal="center"/>
    </xf>
    <xf numFmtId="165" fontId="291" fillId="0" borderId="0" xfId="49" applyNumberFormat="1" applyFont="1" applyAlignment="1">
      <alignment horizontal="center" vertical="center"/>
    </xf>
    <xf numFmtId="0" fontId="291" fillId="0" borderId="0" xfId="49" applyFont="1" applyAlignment="1">
      <alignment horizontal="center" vertical="center"/>
    </xf>
    <xf numFmtId="0" fontId="291" fillId="0" borderId="0" xfId="0" applyFont="1" applyAlignment="1">
      <alignment horizontal="center" vertical="center"/>
    </xf>
    <xf numFmtId="3" fontId="291" fillId="0" borderId="0" xfId="49" applyNumberFormat="1" applyFont="1" applyAlignment="1">
      <alignment horizontal="center" vertical="center"/>
    </xf>
    <xf numFmtId="3" fontId="291" fillId="0" borderId="0" xfId="0" applyNumberFormat="1" applyFont="1" applyAlignment="1">
      <alignment horizontal="center" vertical="center"/>
    </xf>
    <xf numFmtId="2" fontId="291" fillId="0" borderId="0" xfId="49" applyNumberFormat="1" applyFont="1" applyAlignment="1">
      <alignment horizontal="center" vertical="center"/>
    </xf>
    <xf numFmtId="2" fontId="291" fillId="0" borderId="0" xfId="0" applyNumberFormat="1" applyFont="1" applyAlignment="1">
      <alignment horizontal="center" vertical="center"/>
    </xf>
    <xf numFmtId="4" fontId="291" fillId="0" borderId="0" xfId="0" applyNumberFormat="1" applyFont="1" applyAlignment="1">
      <alignment horizontal="center" vertical="center"/>
    </xf>
    <xf numFmtId="0" fontId="545" fillId="0" borderId="0" xfId="49" applyFont="1" applyAlignment="1">
      <alignment horizontal="center" vertical="center"/>
    </xf>
    <xf numFmtId="0" fontId="545" fillId="0" borderId="0" xfId="0" applyFont="1" applyAlignment="1">
      <alignment horizontal="center" vertical="center"/>
    </xf>
    <xf numFmtId="165" fontId="545" fillId="0" borderId="0" xfId="49" applyNumberFormat="1" applyFont="1" applyAlignment="1">
      <alignment horizontal="center" vertical="center"/>
    </xf>
    <xf numFmtId="165" fontId="290" fillId="0" borderId="0" xfId="49" applyNumberFormat="1" applyFont="1" applyAlignment="1">
      <alignment horizontal="center" vertical="center"/>
    </xf>
    <xf numFmtId="0" fontId="290" fillId="0" borderId="0" xfId="49" applyFont="1" applyAlignment="1">
      <alignment horizontal="center" vertical="center"/>
    </xf>
    <xf numFmtId="0" fontId="290" fillId="0" borderId="0" xfId="0" applyFont="1" applyAlignment="1">
      <alignment horizontal="center" vertical="center"/>
    </xf>
    <xf numFmtId="3" fontId="290" fillId="0" borderId="0" xfId="49" applyNumberFormat="1" applyFont="1" applyAlignment="1">
      <alignment horizontal="center" vertical="center"/>
    </xf>
    <xf numFmtId="3" fontId="290" fillId="0" borderId="0" xfId="0" applyNumberFormat="1" applyFont="1" applyAlignment="1">
      <alignment horizontal="center" vertical="center"/>
    </xf>
    <xf numFmtId="2" fontId="290" fillId="0" borderId="0" xfId="49" applyNumberFormat="1" applyFont="1" applyAlignment="1">
      <alignment horizontal="center" vertical="center"/>
    </xf>
    <xf numFmtId="2" fontId="290" fillId="0" borderId="0" xfId="0" applyNumberFormat="1" applyFont="1" applyAlignment="1">
      <alignment horizontal="center" vertical="center"/>
    </xf>
    <xf numFmtId="4" fontId="290" fillId="0" borderId="0" xfId="0" applyNumberFormat="1" applyFont="1" applyAlignment="1">
      <alignment horizontal="center" vertical="center"/>
    </xf>
    <xf numFmtId="165" fontId="289" fillId="0" borderId="0" xfId="49" applyNumberFormat="1" applyFont="1" applyAlignment="1">
      <alignment horizontal="center" vertical="center"/>
    </xf>
    <xf numFmtId="0" fontId="289" fillId="0" borderId="0" xfId="49" applyFont="1" applyAlignment="1">
      <alignment horizontal="center" vertical="center"/>
    </xf>
    <xf numFmtId="0" fontId="289" fillId="0" borderId="0" xfId="0" applyFont="1" applyAlignment="1">
      <alignment horizontal="center" vertical="center"/>
    </xf>
    <xf numFmtId="3" fontId="289" fillId="0" borderId="0" xfId="49" applyNumberFormat="1" applyFont="1" applyAlignment="1">
      <alignment horizontal="center" vertical="center"/>
    </xf>
    <xf numFmtId="3" fontId="289" fillId="0" borderId="0" xfId="0" applyNumberFormat="1" applyFont="1" applyAlignment="1">
      <alignment horizontal="center" vertical="center"/>
    </xf>
    <xf numFmtId="2" fontId="289" fillId="0" borderId="0" xfId="49" applyNumberFormat="1" applyFont="1" applyAlignment="1">
      <alignment horizontal="center" vertical="center"/>
    </xf>
    <xf numFmtId="4" fontId="289" fillId="0" borderId="0" xfId="0" applyNumberFormat="1" applyFont="1" applyAlignment="1">
      <alignment horizontal="center" vertical="center"/>
    </xf>
    <xf numFmtId="165" fontId="288" fillId="0" borderId="0" xfId="49" applyNumberFormat="1" applyFont="1" applyAlignment="1">
      <alignment horizontal="center" vertical="center"/>
    </xf>
    <xf numFmtId="0" fontId="288" fillId="0" borderId="0" xfId="49" applyFont="1" applyAlignment="1">
      <alignment horizontal="center" vertical="center"/>
    </xf>
    <xf numFmtId="0" fontId="288" fillId="0" borderId="0" xfId="0" applyFont="1" applyAlignment="1">
      <alignment horizontal="center" vertical="center"/>
    </xf>
    <xf numFmtId="3" fontId="288" fillId="0" borderId="0" xfId="49" applyNumberFormat="1" applyFont="1" applyAlignment="1">
      <alignment horizontal="center" vertical="center"/>
    </xf>
    <xf numFmtId="3" fontId="288" fillId="0" borderId="0" xfId="0" applyNumberFormat="1" applyFont="1" applyAlignment="1">
      <alignment horizontal="center" vertical="center"/>
    </xf>
    <xf numFmtId="2" fontId="288" fillId="0" borderId="0" xfId="49" applyNumberFormat="1" applyFont="1" applyAlignment="1">
      <alignment horizontal="center" vertical="center"/>
    </xf>
    <xf numFmtId="2" fontId="288" fillId="0" borderId="0" xfId="0" applyNumberFormat="1" applyFont="1" applyAlignment="1">
      <alignment horizontal="center" vertical="center"/>
    </xf>
    <xf numFmtId="4" fontId="288" fillId="0" borderId="0" xfId="0" applyNumberFormat="1" applyFont="1" applyAlignment="1">
      <alignment horizontal="center" vertical="center"/>
    </xf>
    <xf numFmtId="165" fontId="287" fillId="0" borderId="0" xfId="49" applyNumberFormat="1" applyFont="1" applyAlignment="1">
      <alignment horizontal="center" vertical="center"/>
    </xf>
    <xf numFmtId="0" fontId="287" fillId="0" borderId="0" xfId="49" applyFont="1" applyAlignment="1">
      <alignment horizontal="center" vertical="center"/>
    </xf>
    <xf numFmtId="0" fontId="287" fillId="0" borderId="0" xfId="0" applyFont="1" applyAlignment="1">
      <alignment horizontal="center" vertical="center"/>
    </xf>
    <xf numFmtId="3" fontId="287" fillId="0" borderId="0" xfId="49" applyNumberFormat="1" applyFont="1" applyAlignment="1">
      <alignment horizontal="center" vertical="center"/>
    </xf>
    <xf numFmtId="3" fontId="287" fillId="0" borderId="0" xfId="0" applyNumberFormat="1" applyFont="1" applyAlignment="1">
      <alignment horizontal="center" vertical="center"/>
    </xf>
    <xf numFmtId="2" fontId="287" fillId="0" borderId="0" xfId="49" applyNumberFormat="1" applyFont="1" applyAlignment="1">
      <alignment horizontal="center" vertical="center"/>
    </xf>
    <xf numFmtId="2" fontId="287" fillId="0" borderId="0" xfId="0" applyNumberFormat="1" applyFont="1" applyAlignment="1">
      <alignment horizontal="center" vertical="center"/>
    </xf>
    <xf numFmtId="4" fontId="287" fillId="0" borderId="0" xfId="0" applyNumberFormat="1" applyFont="1" applyAlignment="1">
      <alignment horizontal="center" vertical="center"/>
    </xf>
    <xf numFmtId="165" fontId="286" fillId="0" borderId="0" xfId="49" applyNumberFormat="1" applyFont="1" applyAlignment="1">
      <alignment horizontal="center" vertical="center"/>
    </xf>
    <xf numFmtId="0" fontId="286" fillId="0" borderId="0" xfId="49" applyFont="1" applyAlignment="1">
      <alignment horizontal="center" vertical="center"/>
    </xf>
    <xf numFmtId="0" fontId="286" fillId="0" borderId="0" xfId="0" applyFont="1" applyAlignment="1">
      <alignment horizontal="center" vertical="center"/>
    </xf>
    <xf numFmtId="3" fontId="286" fillId="0" borderId="0" xfId="49" applyNumberFormat="1" applyFont="1" applyAlignment="1">
      <alignment horizontal="center" vertical="center"/>
    </xf>
    <xf numFmtId="3" fontId="286" fillId="0" borderId="0" xfId="0" applyNumberFormat="1" applyFont="1" applyAlignment="1">
      <alignment horizontal="center" vertical="center"/>
    </xf>
    <xf numFmtId="2" fontId="286" fillId="0" borderId="0" xfId="49" applyNumberFormat="1" applyFont="1" applyAlignment="1">
      <alignment horizontal="center" vertical="center"/>
    </xf>
    <xf numFmtId="2" fontId="286" fillId="0" borderId="0" xfId="0" applyNumberFormat="1" applyFont="1" applyAlignment="1">
      <alignment horizontal="center" vertical="center"/>
    </xf>
    <xf numFmtId="4" fontId="286" fillId="0" borderId="0" xfId="0" applyNumberFormat="1" applyFont="1" applyAlignment="1">
      <alignment horizontal="center" vertical="center"/>
    </xf>
    <xf numFmtId="165" fontId="285" fillId="0" borderId="0" xfId="49" applyNumberFormat="1" applyFont="1" applyAlignment="1">
      <alignment horizontal="center" vertical="center"/>
    </xf>
    <xf numFmtId="0" fontId="285" fillId="0" borderId="0" xfId="49" applyFont="1" applyAlignment="1">
      <alignment horizontal="center" vertical="center"/>
    </xf>
    <xf numFmtId="0" fontId="285" fillId="0" borderId="0" xfId="0" applyFont="1" applyAlignment="1">
      <alignment horizontal="center" vertical="center"/>
    </xf>
    <xf numFmtId="3" fontId="285" fillId="0" borderId="0" xfId="49" applyNumberFormat="1" applyFont="1" applyAlignment="1">
      <alignment horizontal="center" vertical="center"/>
    </xf>
    <xf numFmtId="3" fontId="285" fillId="0" borderId="0" xfId="0" applyNumberFormat="1" applyFont="1" applyAlignment="1">
      <alignment horizontal="center" vertical="center"/>
    </xf>
    <xf numFmtId="2" fontId="285" fillId="0" borderId="0" xfId="49" applyNumberFormat="1" applyFont="1" applyAlignment="1">
      <alignment horizontal="center" vertical="center"/>
    </xf>
    <xf numFmtId="2" fontId="285" fillId="0" borderId="0" xfId="0" applyNumberFormat="1" applyFont="1" applyAlignment="1">
      <alignment horizontal="center" vertical="center"/>
    </xf>
    <xf numFmtId="4" fontId="285" fillId="0" borderId="0" xfId="0" applyNumberFormat="1" applyFont="1" applyAlignment="1">
      <alignment horizontal="center" vertical="center"/>
    </xf>
    <xf numFmtId="165" fontId="284" fillId="0" borderId="0" xfId="49" applyNumberFormat="1" applyFont="1" applyAlignment="1">
      <alignment horizontal="center" vertical="center"/>
    </xf>
    <xf numFmtId="0" fontId="284" fillId="0" borderId="0" xfId="49" applyFont="1" applyAlignment="1">
      <alignment horizontal="center" vertical="center"/>
    </xf>
    <xf numFmtId="0" fontId="284" fillId="0" borderId="0" xfId="0" applyFont="1" applyAlignment="1">
      <alignment horizontal="center" vertical="center"/>
    </xf>
    <xf numFmtId="3" fontId="284" fillId="0" borderId="0" xfId="49" applyNumberFormat="1" applyFont="1" applyAlignment="1">
      <alignment horizontal="center" vertical="center"/>
    </xf>
    <xf numFmtId="3" fontId="284" fillId="0" borderId="0" xfId="0" applyNumberFormat="1" applyFont="1" applyAlignment="1">
      <alignment horizontal="center" vertical="center"/>
    </xf>
    <xf numFmtId="2" fontId="284" fillId="0" borderId="0" xfId="49" applyNumberFormat="1" applyFont="1" applyAlignment="1">
      <alignment horizontal="center" vertical="center"/>
    </xf>
    <xf numFmtId="2" fontId="284" fillId="0" borderId="0" xfId="0" applyNumberFormat="1" applyFont="1" applyAlignment="1">
      <alignment horizontal="center" vertical="center"/>
    </xf>
    <xf numFmtId="4" fontId="284" fillId="0" borderId="0" xfId="0" applyNumberFormat="1" applyFont="1" applyAlignment="1">
      <alignment horizontal="center" vertical="center"/>
    </xf>
    <xf numFmtId="0" fontId="524" fillId="3" borderId="6" xfId="0" applyFont="1" applyFill="1" applyBorder="1" applyAlignment="1">
      <alignment horizontal="center" vertical="center"/>
    </xf>
    <xf numFmtId="0" fontId="524" fillId="3" borderId="3" xfId="0" applyFont="1" applyFill="1" applyBorder="1" applyAlignment="1">
      <alignment horizontal="center" vertical="center"/>
    </xf>
    <xf numFmtId="165" fontId="283" fillId="0" borderId="0" xfId="49" applyNumberFormat="1" applyFont="1" applyAlignment="1">
      <alignment horizontal="center" vertical="center"/>
    </xf>
    <xf numFmtId="0" fontId="283" fillId="0" borderId="0" xfId="49" applyFont="1" applyAlignment="1">
      <alignment horizontal="center" vertical="center"/>
    </xf>
    <xf numFmtId="0" fontId="283" fillId="0" borderId="0" xfId="0" applyFont="1" applyAlignment="1">
      <alignment horizontal="center" vertical="center"/>
    </xf>
    <xf numFmtId="3" fontId="283" fillId="0" borderId="0" xfId="49" applyNumberFormat="1" applyFont="1" applyAlignment="1">
      <alignment horizontal="center" vertical="center"/>
    </xf>
    <xf numFmtId="3" fontId="283" fillId="0" borderId="0" xfId="0" applyNumberFormat="1" applyFont="1" applyAlignment="1">
      <alignment horizontal="center" vertical="center"/>
    </xf>
    <xf numFmtId="2" fontId="283" fillId="0" borderId="0" xfId="49" applyNumberFormat="1" applyFont="1" applyAlignment="1">
      <alignment horizontal="center" vertical="center"/>
    </xf>
    <xf numFmtId="4" fontId="283" fillId="0" borderId="0" xfId="0" applyNumberFormat="1" applyFont="1" applyAlignment="1">
      <alignment horizontal="center" vertical="center"/>
    </xf>
    <xf numFmtId="165" fontId="282" fillId="0" borderId="0" xfId="49" applyNumberFormat="1" applyFont="1" applyAlignment="1">
      <alignment horizontal="center" vertical="center"/>
    </xf>
    <xf numFmtId="0" fontId="282" fillId="0" borderId="0" xfId="49" applyFont="1" applyAlignment="1">
      <alignment horizontal="center" vertical="center"/>
    </xf>
    <xf numFmtId="3" fontId="282" fillId="0" borderId="0" xfId="49" applyNumberFormat="1" applyFont="1" applyAlignment="1">
      <alignment horizontal="center" vertical="center"/>
    </xf>
    <xf numFmtId="3" fontId="282" fillId="0" borderId="0" xfId="0" applyNumberFormat="1" applyFont="1" applyAlignment="1">
      <alignment horizontal="center" vertical="center"/>
    </xf>
    <xf numFmtId="2" fontId="282" fillId="0" borderId="0" xfId="49" applyNumberFormat="1" applyFont="1" applyAlignment="1">
      <alignment horizontal="center" vertical="center"/>
    </xf>
    <xf numFmtId="4" fontId="282" fillId="0" borderId="0" xfId="0" applyNumberFormat="1" applyFont="1" applyAlignment="1">
      <alignment horizontal="center" vertical="center"/>
    </xf>
    <xf numFmtId="165" fontId="281" fillId="0" borderId="0" xfId="49" applyNumberFormat="1" applyFont="1" applyAlignment="1">
      <alignment horizontal="center" vertical="center"/>
    </xf>
    <xf numFmtId="0" fontId="281" fillId="0" borderId="0" xfId="49" applyFont="1" applyAlignment="1">
      <alignment horizontal="center" vertical="center"/>
    </xf>
    <xf numFmtId="0" fontId="281" fillId="0" borderId="0" xfId="0" applyFont="1" applyAlignment="1">
      <alignment horizontal="center" vertical="center"/>
    </xf>
    <xf numFmtId="3" fontId="281" fillId="0" borderId="0" xfId="49" applyNumberFormat="1" applyFont="1" applyAlignment="1">
      <alignment horizontal="center" vertical="center"/>
    </xf>
    <xf numFmtId="3" fontId="281" fillId="0" borderId="0" xfId="0" applyNumberFormat="1" applyFont="1" applyAlignment="1">
      <alignment horizontal="center" vertical="center"/>
    </xf>
    <xf numFmtId="2" fontId="281" fillId="0" borderId="0" xfId="49" applyNumberFormat="1" applyFont="1" applyAlignment="1">
      <alignment horizontal="center" vertical="center"/>
    </xf>
    <xf numFmtId="2" fontId="281" fillId="0" borderId="0" xfId="0" applyNumberFormat="1" applyFont="1" applyAlignment="1">
      <alignment horizontal="center" vertical="center"/>
    </xf>
    <xf numFmtId="4" fontId="281" fillId="0" borderId="0" xfId="0" applyNumberFormat="1" applyFont="1" applyAlignment="1">
      <alignment horizontal="center" vertical="center"/>
    </xf>
    <xf numFmtId="165" fontId="280" fillId="0" borderId="0" xfId="49" applyNumberFormat="1" applyFont="1" applyAlignment="1">
      <alignment horizontal="center" vertical="center"/>
    </xf>
    <xf numFmtId="0" fontId="280" fillId="0" borderId="0" xfId="49" applyFont="1" applyAlignment="1">
      <alignment horizontal="center" vertical="center"/>
    </xf>
    <xf numFmtId="0" fontId="280" fillId="0" borderId="0" xfId="0" applyFont="1" applyAlignment="1">
      <alignment horizontal="center" vertical="center"/>
    </xf>
    <xf numFmtId="3" fontId="280" fillId="0" borderId="0" xfId="49" applyNumberFormat="1" applyFont="1" applyAlignment="1">
      <alignment horizontal="center" vertical="center"/>
    </xf>
    <xf numFmtId="3" fontId="280" fillId="0" borderId="0" xfId="0" applyNumberFormat="1" applyFont="1" applyAlignment="1">
      <alignment horizontal="center" vertical="center"/>
    </xf>
    <xf numFmtId="2" fontId="280" fillId="0" borderId="0" xfId="49" applyNumberFormat="1" applyFont="1" applyAlignment="1">
      <alignment horizontal="center" vertical="center"/>
    </xf>
    <xf numFmtId="4" fontId="280" fillId="0" borderId="0" xfId="0" applyNumberFormat="1" applyFont="1" applyAlignment="1">
      <alignment horizontal="center" vertical="center"/>
    </xf>
    <xf numFmtId="0" fontId="279" fillId="0" borderId="0" xfId="0" applyFont="1" applyAlignment="1">
      <alignment horizontal="center" vertical="center"/>
    </xf>
    <xf numFmtId="165" fontId="278" fillId="0" borderId="0" xfId="49" applyNumberFormat="1" applyFont="1" applyAlignment="1">
      <alignment horizontal="center" vertical="center"/>
    </xf>
    <xf numFmtId="0" fontId="278" fillId="0" borderId="0" xfId="49" applyFont="1" applyAlignment="1">
      <alignment horizontal="center" vertical="center"/>
    </xf>
    <xf numFmtId="0" fontId="278" fillId="0" borderId="0" xfId="0" applyFont="1" applyAlignment="1">
      <alignment horizontal="center" vertical="center"/>
    </xf>
    <xf numFmtId="3" fontId="278" fillId="0" borderId="0" xfId="49" applyNumberFormat="1" applyFont="1" applyAlignment="1">
      <alignment horizontal="center" vertical="center"/>
    </xf>
    <xf numFmtId="3" fontId="278" fillId="0" borderId="0" xfId="0" applyNumberFormat="1" applyFont="1" applyAlignment="1">
      <alignment horizontal="center" vertical="center"/>
    </xf>
    <xf numFmtId="2" fontId="278" fillId="0" borderId="0" xfId="49" applyNumberFormat="1" applyFont="1" applyAlignment="1">
      <alignment horizontal="center" vertical="center"/>
    </xf>
    <xf numFmtId="2" fontId="278" fillId="0" borderId="0" xfId="0" applyNumberFormat="1" applyFont="1" applyAlignment="1">
      <alignment horizontal="center" vertical="center"/>
    </xf>
    <xf numFmtId="4" fontId="278" fillId="0" borderId="0" xfId="0" applyNumberFormat="1" applyFont="1" applyAlignment="1">
      <alignment horizontal="center" vertical="center"/>
    </xf>
    <xf numFmtId="165" fontId="277" fillId="0" borderId="0" xfId="49" applyNumberFormat="1" applyFont="1" applyAlignment="1">
      <alignment horizontal="center" vertical="center"/>
    </xf>
    <xf numFmtId="0" fontId="277" fillId="0" borderId="0" xfId="49" applyFont="1" applyAlignment="1">
      <alignment horizontal="center" vertical="center"/>
    </xf>
    <xf numFmtId="0" fontId="277" fillId="0" borderId="0" xfId="0" applyFont="1" applyAlignment="1">
      <alignment horizontal="center" vertical="center"/>
    </xf>
    <xf numFmtId="3" fontId="277" fillId="0" borderId="0" xfId="49" applyNumberFormat="1" applyFont="1" applyAlignment="1">
      <alignment horizontal="center" vertical="center"/>
    </xf>
    <xf numFmtId="3" fontId="277" fillId="0" borderId="0" xfId="0" applyNumberFormat="1" applyFont="1" applyAlignment="1">
      <alignment horizontal="center" vertical="center"/>
    </xf>
    <xf numFmtId="2" fontId="277" fillId="0" borderId="0" xfId="49" applyNumberFormat="1" applyFont="1" applyAlignment="1">
      <alignment horizontal="center" vertical="center"/>
    </xf>
    <xf numFmtId="2" fontId="277" fillId="0" borderId="0" xfId="0" applyNumberFormat="1" applyFont="1" applyAlignment="1">
      <alignment horizontal="center" vertical="center"/>
    </xf>
    <xf numFmtId="4" fontId="277" fillId="0" borderId="0" xfId="0" applyNumberFormat="1" applyFont="1" applyAlignment="1">
      <alignment horizontal="center" vertical="center"/>
    </xf>
    <xf numFmtId="165" fontId="276" fillId="0" borderId="0" xfId="49" applyNumberFormat="1" applyFont="1" applyAlignment="1">
      <alignment horizontal="center" vertical="center"/>
    </xf>
    <xf numFmtId="0" fontId="276" fillId="0" borderId="0" xfId="49" applyFont="1" applyAlignment="1">
      <alignment horizontal="center" vertical="center"/>
    </xf>
    <xf numFmtId="0" fontId="276" fillId="0" borderId="0" xfId="0" applyFont="1" applyAlignment="1">
      <alignment horizontal="center" vertical="center"/>
    </xf>
    <xf numFmtId="3" fontId="276" fillId="0" borderId="0" xfId="49" applyNumberFormat="1" applyFont="1" applyAlignment="1">
      <alignment horizontal="center" vertical="center"/>
    </xf>
    <xf numFmtId="3" fontId="276" fillId="0" borderId="0" xfId="0" applyNumberFormat="1" applyFont="1" applyAlignment="1">
      <alignment horizontal="center" vertical="center"/>
    </xf>
    <xf numFmtId="2" fontId="276" fillId="0" borderId="0" xfId="49" applyNumberFormat="1" applyFont="1" applyAlignment="1">
      <alignment horizontal="center" vertical="center"/>
    </xf>
    <xf numFmtId="2" fontId="276" fillId="0" borderId="0" xfId="0" applyNumberFormat="1" applyFont="1" applyAlignment="1">
      <alignment horizontal="center" vertical="center"/>
    </xf>
    <xf numFmtId="4" fontId="276" fillId="0" borderId="0" xfId="0" applyNumberFormat="1" applyFont="1" applyAlignment="1">
      <alignment horizontal="center" vertical="center"/>
    </xf>
    <xf numFmtId="165" fontId="275" fillId="0" borderId="0" xfId="49" applyNumberFormat="1" applyFont="1" applyAlignment="1">
      <alignment horizontal="center" vertical="center"/>
    </xf>
    <xf numFmtId="0" fontId="275" fillId="0" borderId="0" xfId="49" applyFont="1" applyAlignment="1">
      <alignment horizontal="center" vertical="center"/>
    </xf>
    <xf numFmtId="0" fontId="275" fillId="0" borderId="0" xfId="0" applyFont="1" applyAlignment="1">
      <alignment horizontal="center" vertical="center"/>
    </xf>
    <xf numFmtId="3" fontId="275" fillId="0" borderId="0" xfId="49" applyNumberFormat="1" applyFont="1" applyAlignment="1">
      <alignment horizontal="center" vertical="center"/>
    </xf>
    <xf numFmtId="3" fontId="275" fillId="0" borderId="0" xfId="0" applyNumberFormat="1" applyFont="1" applyAlignment="1">
      <alignment horizontal="center" vertical="center"/>
    </xf>
    <xf numFmtId="2" fontId="275" fillId="0" borderId="0" xfId="49" applyNumberFormat="1" applyFont="1" applyAlignment="1">
      <alignment horizontal="center" vertical="center"/>
    </xf>
    <xf numFmtId="2" fontId="275" fillId="0" borderId="0" xfId="0" applyNumberFormat="1" applyFont="1" applyAlignment="1">
      <alignment horizontal="center" vertical="center"/>
    </xf>
    <xf numFmtId="4" fontId="275" fillId="0" borderId="0" xfId="0" applyNumberFormat="1" applyFont="1" applyAlignment="1">
      <alignment horizontal="center" vertical="center"/>
    </xf>
    <xf numFmtId="165" fontId="274" fillId="0" borderId="0" xfId="49" applyNumberFormat="1" applyFont="1" applyAlignment="1">
      <alignment horizontal="center" vertical="center"/>
    </xf>
    <xf numFmtId="0" fontId="274" fillId="0" borderId="0" xfId="49" applyFont="1" applyAlignment="1">
      <alignment horizontal="center" vertical="center"/>
    </xf>
    <xf numFmtId="0" fontId="274" fillId="0" borderId="0" xfId="0" applyFont="1" applyAlignment="1">
      <alignment horizontal="center" vertical="center"/>
    </xf>
    <xf numFmtId="3" fontId="274" fillId="0" borderId="0" xfId="49" applyNumberFormat="1" applyFont="1" applyAlignment="1">
      <alignment horizontal="center" vertical="center"/>
    </xf>
    <xf numFmtId="3" fontId="274" fillId="0" borderId="0" xfId="0" applyNumberFormat="1" applyFont="1" applyAlignment="1">
      <alignment horizontal="center" vertical="center"/>
    </xf>
    <xf numFmtId="2" fontId="274" fillId="0" borderId="0" xfId="49" applyNumberFormat="1" applyFont="1" applyAlignment="1">
      <alignment horizontal="center" vertical="center"/>
    </xf>
    <xf numFmtId="2" fontId="274" fillId="0" borderId="0" xfId="0" applyNumberFormat="1" applyFont="1" applyAlignment="1">
      <alignment horizontal="center" vertical="center"/>
    </xf>
    <xf numFmtId="4" fontId="274" fillId="0" borderId="0" xfId="0" applyNumberFormat="1" applyFont="1" applyAlignment="1">
      <alignment horizontal="center" vertical="center"/>
    </xf>
    <xf numFmtId="165" fontId="273" fillId="0" borderId="0" xfId="49" applyNumberFormat="1" applyFont="1" applyAlignment="1">
      <alignment horizontal="center" vertical="center"/>
    </xf>
    <xf numFmtId="0" fontId="273" fillId="0" borderId="0" xfId="49" applyFont="1" applyAlignment="1">
      <alignment horizontal="center" vertical="center"/>
    </xf>
    <xf numFmtId="0" fontId="273" fillId="0" borderId="0" xfId="0" applyFont="1" applyAlignment="1">
      <alignment horizontal="center" vertical="center"/>
    </xf>
    <xf numFmtId="3" fontId="273" fillId="0" borderId="0" xfId="49" applyNumberFormat="1" applyFont="1" applyAlignment="1">
      <alignment horizontal="center" vertical="center"/>
    </xf>
    <xf numFmtId="3" fontId="273" fillId="0" borderId="0" xfId="0" applyNumberFormat="1" applyFont="1" applyAlignment="1">
      <alignment horizontal="center" vertical="center"/>
    </xf>
    <xf numFmtId="2" fontId="273" fillId="0" borderId="0" xfId="49" applyNumberFormat="1" applyFont="1" applyAlignment="1">
      <alignment horizontal="center" vertical="center"/>
    </xf>
    <xf numFmtId="4" fontId="273" fillId="0" borderId="0" xfId="0" applyNumberFormat="1" applyFont="1" applyAlignment="1">
      <alignment horizontal="center" vertical="center"/>
    </xf>
    <xf numFmtId="165" fontId="272" fillId="0" borderId="0" xfId="49" applyNumberFormat="1" applyFont="1" applyAlignment="1">
      <alignment horizontal="center" vertical="center"/>
    </xf>
    <xf numFmtId="0" fontId="272" fillId="0" borderId="0" xfId="49" applyFont="1" applyAlignment="1">
      <alignment horizontal="center" vertical="center"/>
    </xf>
    <xf numFmtId="0" fontId="272" fillId="0" borderId="0" xfId="0" applyFont="1" applyAlignment="1">
      <alignment horizontal="center" vertical="center"/>
    </xf>
    <xf numFmtId="3" fontId="272" fillId="0" borderId="0" xfId="49" applyNumberFormat="1" applyFont="1" applyAlignment="1">
      <alignment horizontal="center" vertical="center"/>
    </xf>
    <xf numFmtId="3" fontId="272" fillId="0" borderId="0" xfId="0" applyNumberFormat="1" applyFont="1" applyAlignment="1">
      <alignment horizontal="center" vertical="center"/>
    </xf>
    <xf numFmtId="2" fontId="272" fillId="0" borderId="0" xfId="49" applyNumberFormat="1" applyFont="1" applyAlignment="1">
      <alignment horizontal="center" vertical="center"/>
    </xf>
    <xf numFmtId="4" fontId="272" fillId="0" borderId="0" xfId="0" applyNumberFormat="1" applyFont="1" applyAlignment="1">
      <alignment horizontal="center" vertical="center"/>
    </xf>
    <xf numFmtId="165" fontId="271" fillId="0" borderId="0" xfId="49" applyNumberFormat="1" applyFont="1" applyAlignment="1">
      <alignment horizontal="center" vertical="center"/>
    </xf>
    <xf numFmtId="0" fontId="271" fillId="0" borderId="0" xfId="49" applyFont="1" applyAlignment="1">
      <alignment horizontal="center" vertical="center"/>
    </xf>
    <xf numFmtId="0" fontId="271" fillId="0" borderId="0" xfId="0" applyFont="1" applyAlignment="1">
      <alignment horizontal="center" vertical="center"/>
    </xf>
    <xf numFmtId="3" fontId="271" fillId="0" borderId="0" xfId="49" applyNumberFormat="1" applyFont="1" applyAlignment="1">
      <alignment horizontal="center" vertical="center"/>
    </xf>
    <xf numFmtId="3" fontId="271" fillId="0" borderId="0" xfId="0" applyNumberFormat="1" applyFont="1" applyAlignment="1">
      <alignment horizontal="center" vertical="center"/>
    </xf>
    <xf numFmtId="4" fontId="271" fillId="0" borderId="0" xfId="0" applyNumberFormat="1" applyFont="1" applyAlignment="1">
      <alignment horizontal="center" vertical="center"/>
    </xf>
    <xf numFmtId="165" fontId="270" fillId="0" borderId="0" xfId="49" applyNumberFormat="1" applyFont="1" applyAlignment="1">
      <alignment horizontal="center" vertical="center"/>
    </xf>
    <xf numFmtId="0" fontId="270" fillId="0" borderId="0" xfId="49" applyFont="1" applyAlignment="1">
      <alignment horizontal="center" vertical="center"/>
    </xf>
    <xf numFmtId="0" fontId="270" fillId="0" borderId="0" xfId="0" applyFont="1" applyAlignment="1">
      <alignment horizontal="center" vertical="center"/>
    </xf>
    <xf numFmtId="3" fontId="270" fillId="0" borderId="0" xfId="49" applyNumberFormat="1" applyFont="1" applyAlignment="1">
      <alignment horizontal="center" vertical="center"/>
    </xf>
    <xf numFmtId="3" fontId="270" fillId="0" borderId="0" xfId="0" applyNumberFormat="1" applyFont="1" applyAlignment="1">
      <alignment horizontal="center" vertical="center"/>
    </xf>
    <xf numFmtId="2" fontId="270" fillId="0" borderId="0" xfId="49" applyNumberFormat="1" applyFont="1" applyAlignment="1">
      <alignment horizontal="center" vertical="center"/>
    </xf>
    <xf numFmtId="2" fontId="270" fillId="0" borderId="0" xfId="0" applyNumberFormat="1" applyFont="1" applyAlignment="1">
      <alignment horizontal="center" vertical="center"/>
    </xf>
    <xf numFmtId="4" fontId="270" fillId="0" borderId="0" xfId="0" applyNumberFormat="1" applyFont="1" applyAlignment="1">
      <alignment horizontal="center" vertical="center"/>
    </xf>
    <xf numFmtId="165" fontId="269" fillId="0" borderId="0" xfId="49" applyNumberFormat="1" applyFont="1" applyAlignment="1">
      <alignment horizontal="center" vertical="center"/>
    </xf>
    <xf numFmtId="0" fontId="269" fillId="0" borderId="0" xfId="49" applyFont="1" applyAlignment="1">
      <alignment horizontal="center" vertical="center"/>
    </xf>
    <xf numFmtId="0" fontId="269" fillId="0" borderId="0" xfId="0" applyFont="1" applyAlignment="1">
      <alignment horizontal="center" vertical="center"/>
    </xf>
    <xf numFmtId="3" fontId="269" fillId="0" borderId="0" xfId="49" applyNumberFormat="1" applyFont="1" applyAlignment="1">
      <alignment horizontal="center" vertical="center"/>
    </xf>
    <xf numFmtId="2" fontId="269" fillId="0" borderId="0" xfId="49" applyNumberFormat="1" applyFont="1" applyAlignment="1">
      <alignment horizontal="center" vertical="center"/>
    </xf>
    <xf numFmtId="4" fontId="269" fillId="0" borderId="0" xfId="0" applyNumberFormat="1" applyFont="1" applyAlignment="1">
      <alignment horizontal="center" vertical="center"/>
    </xf>
    <xf numFmtId="165" fontId="268" fillId="0" borderId="0" xfId="49" applyNumberFormat="1" applyFont="1" applyAlignment="1">
      <alignment horizontal="center" vertical="center"/>
    </xf>
    <xf numFmtId="0" fontId="268" fillId="0" borderId="0" xfId="49" applyFont="1" applyAlignment="1">
      <alignment horizontal="center" vertical="center"/>
    </xf>
    <xf numFmtId="0" fontId="268" fillId="0" borderId="0" xfId="0" applyFont="1" applyAlignment="1">
      <alignment horizontal="center" vertical="center"/>
    </xf>
    <xf numFmtId="3" fontId="268" fillId="0" borderId="0" xfId="49" applyNumberFormat="1" applyFont="1" applyAlignment="1">
      <alignment horizontal="center" vertical="center"/>
    </xf>
    <xf numFmtId="3" fontId="268" fillId="0" borderId="0" xfId="0" applyNumberFormat="1" applyFont="1" applyAlignment="1">
      <alignment horizontal="center" vertical="center"/>
    </xf>
    <xf numFmtId="2" fontId="268" fillId="0" borderId="0" xfId="49" applyNumberFormat="1" applyFont="1" applyAlignment="1">
      <alignment horizontal="center" vertical="center"/>
    </xf>
    <xf numFmtId="4" fontId="268" fillId="0" borderId="0" xfId="0" applyNumberFormat="1" applyFont="1" applyAlignment="1">
      <alignment horizontal="center" vertical="center"/>
    </xf>
    <xf numFmtId="165" fontId="267" fillId="0" borderId="0" xfId="49" applyNumberFormat="1" applyFont="1" applyAlignment="1">
      <alignment horizontal="center" vertical="center"/>
    </xf>
    <xf numFmtId="0" fontId="267" fillId="0" borderId="0" xfId="49" applyFont="1" applyAlignment="1">
      <alignment horizontal="center" vertical="center"/>
    </xf>
    <xf numFmtId="0" fontId="267" fillId="0" borderId="0" xfId="0" applyFont="1" applyAlignment="1">
      <alignment horizontal="center" vertical="center"/>
    </xf>
    <xf numFmtId="3" fontId="267" fillId="0" borderId="0" xfId="49" applyNumberFormat="1" applyFont="1" applyAlignment="1">
      <alignment horizontal="center" vertical="center"/>
    </xf>
    <xf numFmtId="3" fontId="267" fillId="0" borderId="0" xfId="0" applyNumberFormat="1" applyFont="1" applyAlignment="1">
      <alignment horizontal="center" vertical="center"/>
    </xf>
    <xf numFmtId="2" fontId="267" fillId="0" borderId="0" xfId="49" applyNumberFormat="1" applyFont="1" applyAlignment="1">
      <alignment horizontal="center" vertical="center"/>
    </xf>
    <xf numFmtId="4" fontId="267" fillId="0" borderId="0" xfId="0" applyNumberFormat="1" applyFont="1" applyAlignment="1">
      <alignment horizontal="center" vertical="center"/>
    </xf>
    <xf numFmtId="165" fontId="266" fillId="0" borderId="0" xfId="49" applyNumberFormat="1" applyFont="1" applyAlignment="1">
      <alignment horizontal="center" vertical="center"/>
    </xf>
    <xf numFmtId="0" fontId="266" fillId="0" borderId="0" xfId="49" applyFont="1" applyAlignment="1">
      <alignment horizontal="center" vertical="center"/>
    </xf>
    <xf numFmtId="0" fontId="266" fillId="0" borderId="0" xfId="0" applyFont="1" applyAlignment="1">
      <alignment horizontal="center" vertical="center"/>
    </xf>
    <xf numFmtId="3" fontId="266" fillId="0" borderId="0" xfId="49" applyNumberFormat="1" applyFont="1" applyAlignment="1">
      <alignment horizontal="center" vertical="center"/>
    </xf>
    <xf numFmtId="3" fontId="266" fillId="0" borderId="0" xfId="0" applyNumberFormat="1" applyFont="1" applyAlignment="1">
      <alignment horizontal="center" vertical="center"/>
    </xf>
    <xf numFmtId="2" fontId="266" fillId="0" borderId="0" xfId="49" applyNumberFormat="1" applyFont="1" applyAlignment="1">
      <alignment horizontal="center" vertical="center"/>
    </xf>
    <xf numFmtId="2" fontId="266" fillId="0" borderId="0" xfId="0" applyNumberFormat="1" applyFont="1" applyAlignment="1">
      <alignment horizontal="center" vertical="center"/>
    </xf>
    <xf numFmtId="4" fontId="266" fillId="0" borderId="0" xfId="0" applyNumberFormat="1" applyFont="1" applyAlignment="1">
      <alignment horizontal="center" vertical="center"/>
    </xf>
    <xf numFmtId="165" fontId="265" fillId="0" borderId="0" xfId="49" applyNumberFormat="1" applyFont="1" applyAlignment="1">
      <alignment horizontal="center" vertical="center"/>
    </xf>
    <xf numFmtId="0" fontId="265" fillId="0" borderId="0" xfId="49" applyFont="1" applyAlignment="1">
      <alignment horizontal="center" vertical="center"/>
    </xf>
    <xf numFmtId="0" fontId="265" fillId="0" borderId="0" xfId="0" applyFont="1" applyAlignment="1">
      <alignment horizontal="center" vertical="center"/>
    </xf>
    <xf numFmtId="3" fontId="265" fillId="0" borderId="0" xfId="49" applyNumberFormat="1" applyFont="1" applyAlignment="1">
      <alignment horizontal="center" vertical="center"/>
    </xf>
    <xf numFmtId="3" fontId="265" fillId="0" borderId="0" xfId="0" applyNumberFormat="1" applyFont="1" applyAlignment="1">
      <alignment horizontal="center" vertical="center"/>
    </xf>
    <xf numFmtId="2" fontId="265" fillId="0" borderId="0" xfId="49" applyNumberFormat="1" applyFont="1" applyAlignment="1">
      <alignment horizontal="center" vertical="center"/>
    </xf>
    <xf numFmtId="2" fontId="265" fillId="0" borderId="0" xfId="0" applyNumberFormat="1" applyFont="1" applyAlignment="1">
      <alignment horizontal="center" vertical="center"/>
    </xf>
    <xf numFmtId="4" fontId="265" fillId="0" borderId="0" xfId="0" applyNumberFormat="1" applyFont="1" applyAlignment="1">
      <alignment horizontal="center" vertical="center"/>
    </xf>
    <xf numFmtId="165" fontId="264" fillId="0" borderId="0" xfId="49" applyNumberFormat="1" applyFont="1" applyAlignment="1">
      <alignment horizontal="center" vertical="center"/>
    </xf>
    <xf numFmtId="0" fontId="264" fillId="0" borderId="0" xfId="49" applyFont="1" applyAlignment="1">
      <alignment horizontal="center" vertical="center"/>
    </xf>
    <xf numFmtId="0" fontId="264" fillId="0" borderId="0" xfId="0" applyFont="1" applyAlignment="1">
      <alignment horizontal="center" vertical="center"/>
    </xf>
    <xf numFmtId="3" fontId="264" fillId="0" borderId="0" xfId="49" applyNumberFormat="1" applyFont="1" applyAlignment="1">
      <alignment horizontal="center" vertical="center"/>
    </xf>
    <xf numFmtId="3" fontId="264" fillId="0" borderId="0" xfId="0" applyNumberFormat="1" applyFont="1" applyAlignment="1">
      <alignment horizontal="center" vertical="center"/>
    </xf>
    <xf numFmtId="2" fontId="264" fillId="0" borderId="0" xfId="49" applyNumberFormat="1" applyFont="1" applyAlignment="1">
      <alignment horizontal="center" vertical="center"/>
    </xf>
    <xf numFmtId="2" fontId="264" fillId="0" borderId="0" xfId="0" applyNumberFormat="1" applyFont="1" applyAlignment="1">
      <alignment horizontal="center" vertical="center"/>
    </xf>
    <xf numFmtId="4" fontId="264" fillId="0" borderId="0" xfId="0" applyNumberFormat="1" applyFont="1" applyAlignment="1">
      <alignment horizontal="center" vertical="center"/>
    </xf>
    <xf numFmtId="165" fontId="263" fillId="0" borderId="0" xfId="49" applyNumberFormat="1" applyFont="1" applyAlignment="1">
      <alignment horizontal="center" vertical="center"/>
    </xf>
    <xf numFmtId="0" fontId="263" fillId="0" borderId="0" xfId="49" applyFont="1" applyAlignment="1">
      <alignment horizontal="center" vertical="center"/>
    </xf>
    <xf numFmtId="0" fontId="263" fillId="0" borderId="0" xfId="0" applyFont="1" applyAlignment="1">
      <alignment horizontal="center" vertical="center"/>
    </xf>
    <xf numFmtId="3" fontId="263" fillId="0" borderId="0" xfId="49" applyNumberFormat="1" applyFont="1" applyAlignment="1">
      <alignment horizontal="center" vertical="center"/>
    </xf>
    <xf numFmtId="3" fontId="263" fillId="0" borderId="0" xfId="0" applyNumberFormat="1" applyFont="1" applyAlignment="1">
      <alignment horizontal="center" vertical="center"/>
    </xf>
    <xf numFmtId="2" fontId="263" fillId="0" borderId="0" xfId="49" applyNumberFormat="1" applyFont="1" applyAlignment="1">
      <alignment horizontal="center" vertical="center"/>
    </xf>
    <xf numFmtId="4" fontId="263" fillId="0" borderId="0" xfId="0" applyNumberFormat="1" applyFont="1" applyAlignment="1">
      <alignment horizontal="center" vertical="center"/>
    </xf>
    <xf numFmtId="3" fontId="262" fillId="0" borderId="0" xfId="49" applyNumberFormat="1" applyFont="1" applyAlignment="1">
      <alignment horizontal="center" vertical="center"/>
    </xf>
    <xf numFmtId="165" fontId="261" fillId="0" borderId="0" xfId="49" applyNumberFormat="1" applyFont="1" applyAlignment="1">
      <alignment horizontal="center" vertical="center"/>
    </xf>
    <xf numFmtId="0" fontId="261" fillId="0" borderId="0" xfId="49" applyFont="1" applyAlignment="1">
      <alignment horizontal="center" vertical="center"/>
    </xf>
    <xf numFmtId="0" fontId="261" fillId="0" borderId="0" xfId="0" applyFont="1" applyAlignment="1">
      <alignment horizontal="center" vertical="center"/>
    </xf>
    <xf numFmtId="3" fontId="261" fillId="0" borderId="0" xfId="49" applyNumberFormat="1" applyFont="1" applyAlignment="1">
      <alignment horizontal="center" vertical="center"/>
    </xf>
    <xf numFmtId="3" fontId="261" fillId="0" borderId="0" xfId="0" applyNumberFormat="1" applyFont="1" applyAlignment="1">
      <alignment horizontal="center" vertical="center"/>
    </xf>
    <xf numFmtId="2" fontId="261" fillId="0" borderId="0" xfId="49" applyNumberFormat="1" applyFont="1" applyAlignment="1">
      <alignment horizontal="center" vertical="center"/>
    </xf>
    <xf numFmtId="2" fontId="261" fillId="0" borderId="0" xfId="0" applyNumberFormat="1" applyFont="1" applyAlignment="1">
      <alignment horizontal="center" vertical="center"/>
    </xf>
    <xf numFmtId="4" fontId="261" fillId="0" borderId="0" xfId="0" applyNumberFormat="1" applyFont="1" applyAlignment="1">
      <alignment horizontal="center" vertical="center"/>
    </xf>
    <xf numFmtId="0" fontId="260" fillId="0" borderId="0" xfId="49" applyFont="1" applyAlignment="1">
      <alignment horizontal="center" vertical="center"/>
    </xf>
    <xf numFmtId="165" fontId="259" fillId="0" borderId="0" xfId="49" applyNumberFormat="1" applyFont="1" applyAlignment="1">
      <alignment horizontal="center" vertical="center"/>
    </xf>
    <xf numFmtId="0" fontId="259" fillId="0" borderId="0" xfId="49" applyFont="1" applyAlignment="1">
      <alignment horizontal="center" vertical="center"/>
    </xf>
    <xf numFmtId="0" fontId="259" fillId="0" borderId="0" xfId="0" applyFont="1" applyAlignment="1">
      <alignment horizontal="center" vertical="center"/>
    </xf>
    <xf numFmtId="3" fontId="259" fillId="0" borderId="0" xfId="49" applyNumberFormat="1" applyFont="1" applyAlignment="1">
      <alignment horizontal="center" vertical="center"/>
    </xf>
    <xf numFmtId="3" fontId="259" fillId="0" borderId="0" xfId="0" applyNumberFormat="1" applyFont="1" applyAlignment="1">
      <alignment horizontal="center" vertical="center"/>
    </xf>
    <xf numFmtId="2" fontId="259" fillId="0" borderId="0" xfId="49" applyNumberFormat="1" applyFont="1" applyAlignment="1">
      <alignment horizontal="center" vertical="center"/>
    </xf>
    <xf numFmtId="2" fontId="259" fillId="0" borderId="0" xfId="0" applyNumberFormat="1" applyFont="1" applyAlignment="1">
      <alignment horizontal="center" vertical="center"/>
    </xf>
    <xf numFmtId="4" fontId="259" fillId="0" borderId="0" xfId="0" applyNumberFormat="1" applyFont="1" applyAlignment="1">
      <alignment horizontal="center" vertical="center"/>
    </xf>
    <xf numFmtId="3" fontId="258" fillId="0" borderId="0" xfId="49" applyNumberFormat="1" applyFont="1" applyAlignment="1">
      <alignment horizontal="center" vertical="center"/>
    </xf>
    <xf numFmtId="165" fontId="257" fillId="0" borderId="0" xfId="49" applyNumberFormat="1" applyFont="1" applyAlignment="1">
      <alignment horizontal="center" vertical="center"/>
    </xf>
    <xf numFmtId="0" fontId="257" fillId="0" borderId="0" xfId="49" applyFont="1" applyAlignment="1">
      <alignment horizontal="center" vertical="center"/>
    </xf>
    <xf numFmtId="0" fontId="257" fillId="0" borderId="0" xfId="0" applyFont="1" applyAlignment="1">
      <alignment horizontal="center" vertical="center"/>
    </xf>
    <xf numFmtId="3" fontId="257" fillId="0" borderId="0" xfId="49" applyNumberFormat="1" applyFont="1" applyAlignment="1">
      <alignment horizontal="center" vertical="center"/>
    </xf>
    <xf numFmtId="3" fontId="257" fillId="0" borderId="0" xfId="0" applyNumberFormat="1" applyFont="1" applyAlignment="1">
      <alignment horizontal="center" vertical="center"/>
    </xf>
    <xf numFmtId="2" fontId="257" fillId="0" borderId="0" xfId="49" applyNumberFormat="1" applyFont="1" applyAlignment="1">
      <alignment horizontal="center" vertical="center"/>
    </xf>
    <xf numFmtId="2" fontId="257" fillId="0" borderId="0" xfId="0" applyNumberFormat="1" applyFont="1" applyAlignment="1">
      <alignment horizontal="center" vertical="center"/>
    </xf>
    <xf numFmtId="4" fontId="257" fillId="0" borderId="0" xfId="0" applyNumberFormat="1" applyFont="1" applyAlignment="1">
      <alignment horizontal="center" vertical="center"/>
    </xf>
    <xf numFmtId="3" fontId="256" fillId="0" borderId="0" xfId="49" applyNumberFormat="1" applyFont="1" applyAlignment="1">
      <alignment horizontal="center" vertical="center"/>
    </xf>
    <xf numFmtId="165" fontId="255" fillId="0" borderId="0" xfId="49" applyNumberFormat="1" applyFont="1" applyAlignment="1">
      <alignment horizontal="center" vertical="center"/>
    </xf>
    <xf numFmtId="0" fontId="255" fillId="0" borderId="0" xfId="49" applyFont="1" applyAlignment="1">
      <alignment horizontal="center" vertical="center"/>
    </xf>
    <xf numFmtId="0" fontId="255" fillId="0" borderId="0" xfId="0" applyFont="1" applyAlignment="1">
      <alignment horizontal="center" vertical="center"/>
    </xf>
    <xf numFmtId="3" fontId="255" fillId="0" borderId="0" xfId="49" applyNumberFormat="1" applyFont="1" applyAlignment="1">
      <alignment horizontal="center" vertical="center"/>
    </xf>
    <xf numFmtId="3" fontId="255" fillId="0" borderId="0" xfId="0" applyNumberFormat="1" applyFont="1" applyAlignment="1">
      <alignment horizontal="center" vertical="center"/>
    </xf>
    <xf numFmtId="2" fontId="255" fillId="0" borderId="0" xfId="49" applyNumberFormat="1" applyFont="1" applyAlignment="1">
      <alignment horizontal="center" vertical="center"/>
    </xf>
    <xf numFmtId="2" fontId="255" fillId="0" borderId="0" xfId="0" applyNumberFormat="1" applyFont="1" applyAlignment="1">
      <alignment horizontal="center" vertical="center"/>
    </xf>
    <xf numFmtId="4" fontId="255" fillId="0" borderId="0" xfId="0" applyNumberFormat="1" applyFont="1" applyAlignment="1">
      <alignment horizontal="center" vertical="center"/>
    </xf>
    <xf numFmtId="165" fontId="254" fillId="0" borderId="0" xfId="49" applyNumberFormat="1" applyFont="1" applyAlignment="1">
      <alignment horizontal="center" vertical="center"/>
    </xf>
    <xf numFmtId="0" fontId="254" fillId="0" borderId="0" xfId="49" applyFont="1" applyAlignment="1">
      <alignment horizontal="center" vertical="center"/>
    </xf>
    <xf numFmtId="0" fontId="254" fillId="0" borderId="0" xfId="0" applyFont="1" applyAlignment="1">
      <alignment horizontal="center" vertical="center"/>
    </xf>
    <xf numFmtId="3" fontId="254" fillId="0" borderId="0" xfId="49" applyNumberFormat="1" applyFont="1" applyAlignment="1">
      <alignment horizontal="center" vertical="center"/>
    </xf>
    <xf numFmtId="3" fontId="254" fillId="0" borderId="0" xfId="0" applyNumberFormat="1" applyFont="1" applyAlignment="1">
      <alignment horizontal="center" vertical="center"/>
    </xf>
    <xf numFmtId="2" fontId="254" fillId="0" borderId="0" xfId="49" applyNumberFormat="1" applyFont="1" applyAlignment="1">
      <alignment horizontal="center" vertical="center"/>
    </xf>
    <xf numFmtId="4" fontId="254" fillId="0" borderId="0" xfId="0" applyNumberFormat="1" applyFont="1" applyAlignment="1">
      <alignment horizontal="center" vertical="center"/>
    </xf>
    <xf numFmtId="165" fontId="253" fillId="0" borderId="0" xfId="49" applyNumberFormat="1" applyFont="1" applyAlignment="1">
      <alignment horizontal="center" vertical="center"/>
    </xf>
    <xf numFmtId="0" fontId="253" fillId="0" borderId="0" xfId="49" applyFont="1" applyAlignment="1">
      <alignment horizontal="center" vertical="center"/>
    </xf>
    <xf numFmtId="0" fontId="253" fillId="0" borderId="0" xfId="0" applyFont="1" applyAlignment="1">
      <alignment horizontal="center" vertical="center"/>
    </xf>
    <xf numFmtId="3" fontId="253" fillId="0" borderId="0" xfId="49" applyNumberFormat="1" applyFont="1" applyAlignment="1">
      <alignment horizontal="center" vertical="center"/>
    </xf>
    <xf numFmtId="3" fontId="253" fillId="0" borderId="0" xfId="0" applyNumberFormat="1" applyFont="1" applyAlignment="1">
      <alignment horizontal="center" vertical="center"/>
    </xf>
    <xf numFmtId="2" fontId="253" fillId="0" borderId="0" xfId="49" applyNumberFormat="1" applyFont="1" applyAlignment="1">
      <alignment horizontal="center" vertical="center"/>
    </xf>
    <xf numFmtId="4" fontId="253" fillId="0" borderId="0" xfId="0" applyNumberFormat="1" applyFont="1" applyAlignment="1">
      <alignment horizontal="center" vertical="center"/>
    </xf>
    <xf numFmtId="165" fontId="252" fillId="0" borderId="0" xfId="49" applyNumberFormat="1" applyFont="1" applyAlignment="1">
      <alignment horizontal="center" vertical="center"/>
    </xf>
    <xf numFmtId="0" fontId="252" fillId="0" borderId="0" xfId="49" applyFont="1" applyAlignment="1">
      <alignment horizontal="center" vertical="center"/>
    </xf>
    <xf numFmtId="0" fontId="252" fillId="0" borderId="0" xfId="0" applyFont="1" applyAlignment="1">
      <alignment horizontal="center" vertical="center"/>
    </xf>
    <xf numFmtId="3" fontId="252" fillId="0" borderId="0" xfId="49" applyNumberFormat="1" applyFont="1" applyAlignment="1">
      <alignment horizontal="center" vertical="center"/>
    </xf>
    <xf numFmtId="3" fontId="252" fillId="0" borderId="0" xfId="0" applyNumberFormat="1" applyFont="1" applyAlignment="1">
      <alignment horizontal="center" vertical="center"/>
    </xf>
    <xf numFmtId="2" fontId="252" fillId="0" borderId="0" xfId="49" applyNumberFormat="1" applyFont="1" applyAlignment="1">
      <alignment horizontal="center" vertical="center"/>
    </xf>
    <xf numFmtId="4" fontId="252" fillId="0" borderId="0" xfId="0" applyNumberFormat="1" applyFont="1" applyAlignment="1">
      <alignment horizontal="center" vertical="center"/>
    </xf>
    <xf numFmtId="165" fontId="251" fillId="0" borderId="0" xfId="49" applyNumberFormat="1" applyFont="1" applyAlignment="1">
      <alignment horizontal="center" vertical="center"/>
    </xf>
    <xf numFmtId="0" fontId="251" fillId="0" borderId="0" xfId="49" applyFont="1" applyAlignment="1">
      <alignment horizontal="center" vertical="center"/>
    </xf>
    <xf numFmtId="0" fontId="251" fillId="0" borderId="0" xfId="0" applyFont="1" applyAlignment="1">
      <alignment horizontal="center" vertical="center"/>
    </xf>
    <xf numFmtId="3" fontId="251" fillId="0" borderId="0" xfId="49" applyNumberFormat="1" applyFont="1" applyAlignment="1">
      <alignment horizontal="center" vertical="center"/>
    </xf>
    <xf numFmtId="3" fontId="251" fillId="0" borderId="0" xfId="0" applyNumberFormat="1" applyFont="1" applyAlignment="1">
      <alignment horizontal="center" vertical="center"/>
    </xf>
    <xf numFmtId="2" fontId="251" fillId="0" borderId="0" xfId="49" applyNumberFormat="1" applyFont="1" applyAlignment="1">
      <alignment horizontal="center" vertical="center"/>
    </xf>
    <xf numFmtId="2" fontId="251" fillId="0" borderId="0" xfId="0" applyNumberFormat="1" applyFont="1" applyAlignment="1">
      <alignment horizontal="center" vertical="center"/>
    </xf>
    <xf numFmtId="4" fontId="251" fillId="0" borderId="0" xfId="0" applyNumberFormat="1" applyFont="1" applyAlignment="1">
      <alignment horizontal="center" vertical="center"/>
    </xf>
    <xf numFmtId="165" fontId="250" fillId="0" borderId="0" xfId="49" applyNumberFormat="1" applyFont="1" applyAlignment="1">
      <alignment horizontal="center" vertical="center"/>
    </xf>
    <xf numFmtId="0" fontId="250" fillId="0" borderId="0" xfId="49" applyFont="1" applyAlignment="1">
      <alignment horizontal="center" vertical="center"/>
    </xf>
    <xf numFmtId="0" fontId="250" fillId="0" borderId="0" xfId="0" applyFont="1" applyAlignment="1">
      <alignment horizontal="center" vertical="center"/>
    </xf>
    <xf numFmtId="3" fontId="250" fillId="0" borderId="0" xfId="49" applyNumberFormat="1" applyFont="1" applyAlignment="1">
      <alignment horizontal="center" vertical="center"/>
    </xf>
    <xf numFmtId="3" fontId="250" fillId="0" borderId="0" xfId="0" applyNumberFormat="1" applyFont="1" applyAlignment="1">
      <alignment horizontal="center" vertical="center"/>
    </xf>
    <xf numFmtId="2" fontId="250" fillId="0" borderId="0" xfId="49" applyNumberFormat="1" applyFont="1" applyAlignment="1">
      <alignment horizontal="center" vertical="center"/>
    </xf>
    <xf numFmtId="4" fontId="250" fillId="0" borderId="0" xfId="0" applyNumberFormat="1" applyFont="1" applyAlignment="1">
      <alignment horizontal="center" vertical="center"/>
    </xf>
    <xf numFmtId="165" fontId="249" fillId="0" borderId="0" xfId="49" applyNumberFormat="1" applyFont="1" applyAlignment="1">
      <alignment horizontal="center" vertical="center"/>
    </xf>
    <xf numFmtId="0" fontId="249" fillId="0" borderId="0" xfId="49" applyFont="1" applyAlignment="1">
      <alignment horizontal="center" vertical="center"/>
    </xf>
    <xf numFmtId="0" fontId="249" fillId="0" borderId="0" xfId="0" applyFont="1" applyAlignment="1">
      <alignment horizontal="center" vertical="center"/>
    </xf>
    <xf numFmtId="3" fontId="249" fillId="0" borderId="0" xfId="49" applyNumberFormat="1" applyFont="1" applyAlignment="1">
      <alignment horizontal="center" vertical="center"/>
    </xf>
    <xf numFmtId="3" fontId="249" fillId="0" borderId="0" xfId="0" applyNumberFormat="1" applyFont="1" applyAlignment="1">
      <alignment horizontal="center" vertical="center"/>
    </xf>
    <xf numFmtId="2" fontId="249" fillId="0" borderId="0" xfId="49" applyNumberFormat="1" applyFont="1" applyAlignment="1">
      <alignment horizontal="center" vertical="center"/>
    </xf>
    <xf numFmtId="2" fontId="249" fillId="0" borderId="0" xfId="0" applyNumberFormat="1" applyFont="1" applyAlignment="1">
      <alignment horizontal="center" vertical="center"/>
    </xf>
    <xf numFmtId="4" fontId="249" fillId="0" borderId="0" xfId="0" applyNumberFormat="1" applyFont="1" applyAlignment="1">
      <alignment horizontal="center" vertical="center"/>
    </xf>
    <xf numFmtId="165" fontId="248" fillId="0" borderId="0" xfId="49" applyNumberFormat="1" applyFont="1" applyAlignment="1">
      <alignment horizontal="center" vertical="center"/>
    </xf>
    <xf numFmtId="0" fontId="248" fillId="0" borderId="0" xfId="49" applyFont="1" applyAlignment="1">
      <alignment horizontal="center" vertical="center"/>
    </xf>
    <xf numFmtId="0" fontId="248" fillId="0" borderId="0" xfId="0" applyFont="1" applyAlignment="1">
      <alignment horizontal="center" vertical="center"/>
    </xf>
    <xf numFmtId="3" fontId="248" fillId="0" borderId="0" xfId="49" applyNumberFormat="1" applyFont="1" applyAlignment="1">
      <alignment horizontal="center" vertical="center"/>
    </xf>
    <xf numFmtId="3" fontId="248" fillId="0" borderId="0" xfId="0" applyNumberFormat="1" applyFont="1" applyAlignment="1">
      <alignment horizontal="center" vertical="center"/>
    </xf>
    <xf numFmtId="2" fontId="248" fillId="0" borderId="0" xfId="49" applyNumberFormat="1" applyFont="1" applyAlignment="1">
      <alignment horizontal="center" vertical="center"/>
    </xf>
    <xf numFmtId="2" fontId="248" fillId="0" borderId="0" xfId="0" applyNumberFormat="1" applyFont="1" applyAlignment="1">
      <alignment horizontal="center" vertical="center"/>
    </xf>
    <xf numFmtId="4" fontId="248" fillId="0" borderId="0" xfId="0" applyNumberFormat="1" applyFont="1" applyAlignment="1">
      <alignment horizontal="center" vertical="center"/>
    </xf>
    <xf numFmtId="165" fontId="247" fillId="0" borderId="0" xfId="49" applyNumberFormat="1" applyFont="1" applyAlignment="1">
      <alignment horizontal="center" vertical="center"/>
    </xf>
    <xf numFmtId="0" fontId="247" fillId="0" borderId="0" xfId="49" applyFont="1" applyAlignment="1">
      <alignment horizontal="center" vertical="center"/>
    </xf>
    <xf numFmtId="0" fontId="247" fillId="0" borderId="0" xfId="0" applyFont="1" applyAlignment="1">
      <alignment horizontal="center" vertical="center"/>
    </xf>
    <xf numFmtId="3" fontId="247" fillId="0" borderId="0" xfId="49" applyNumberFormat="1" applyFont="1" applyAlignment="1">
      <alignment horizontal="center" vertical="center"/>
    </xf>
    <xf numFmtId="3" fontId="247" fillId="0" borderId="0" xfId="0" applyNumberFormat="1" applyFont="1" applyAlignment="1">
      <alignment horizontal="center" vertical="center"/>
    </xf>
    <xf numFmtId="2" fontId="247" fillId="0" borderId="0" xfId="49" applyNumberFormat="1" applyFont="1" applyAlignment="1">
      <alignment horizontal="center" vertical="center"/>
    </xf>
    <xf numFmtId="2" fontId="247" fillId="0" borderId="0" xfId="0" applyNumberFormat="1" applyFont="1" applyAlignment="1">
      <alignment horizontal="center" vertical="center"/>
    </xf>
    <xf numFmtId="4" fontId="247" fillId="0" borderId="0" xfId="0" applyNumberFormat="1" applyFont="1" applyAlignment="1">
      <alignment horizontal="center" vertical="center"/>
    </xf>
    <xf numFmtId="0" fontId="246" fillId="0" borderId="0" xfId="0" applyFont="1" applyAlignment="1">
      <alignment horizontal="center" vertical="center"/>
    </xf>
    <xf numFmtId="165" fontId="245" fillId="0" borderId="0" xfId="49" applyNumberFormat="1" applyFont="1" applyAlignment="1">
      <alignment horizontal="center" vertical="center"/>
    </xf>
    <xf numFmtId="0" fontId="245" fillId="0" borderId="0" xfId="49" applyFont="1" applyAlignment="1">
      <alignment horizontal="center" vertical="center"/>
    </xf>
    <xf numFmtId="0" fontId="245" fillId="0" borderId="0" xfId="0" applyFont="1" applyAlignment="1">
      <alignment horizontal="center" vertical="center"/>
    </xf>
    <xf numFmtId="3" fontId="245" fillId="0" borderId="0" xfId="49" applyNumberFormat="1" applyFont="1" applyAlignment="1">
      <alignment horizontal="center" vertical="center"/>
    </xf>
    <xf numFmtId="3" fontId="245" fillId="0" borderId="0" xfId="0" applyNumberFormat="1" applyFont="1" applyAlignment="1">
      <alignment horizontal="center" vertical="center"/>
    </xf>
    <xf numFmtId="2" fontId="245" fillId="0" borderId="0" xfId="49" applyNumberFormat="1" applyFont="1" applyAlignment="1">
      <alignment horizontal="center" vertical="center"/>
    </xf>
    <xf numFmtId="2" fontId="245" fillId="0" borderId="0" xfId="0" applyNumberFormat="1" applyFont="1" applyAlignment="1">
      <alignment horizontal="center" vertical="center"/>
    </xf>
    <xf numFmtId="4" fontId="245" fillId="0" borderId="0" xfId="0" applyNumberFormat="1" applyFont="1" applyAlignment="1">
      <alignment horizontal="center" vertical="center"/>
    </xf>
    <xf numFmtId="164" fontId="399" fillId="4" borderId="6" xfId="0" applyNumberFormat="1" applyFont="1" applyFill="1" applyBorder="1" applyAlignment="1">
      <alignment horizontal="center"/>
    </xf>
    <xf numFmtId="0" fontId="374" fillId="4" borderId="6" xfId="4" applyFont="1" applyFill="1" applyBorder="1" applyAlignment="1">
      <alignment horizontal="center" vertical="center"/>
    </xf>
    <xf numFmtId="165" fontId="244" fillId="0" borderId="0" xfId="49" applyNumberFormat="1" applyFont="1" applyAlignment="1">
      <alignment horizontal="center" vertical="center"/>
    </xf>
    <xf numFmtId="0" fontId="244" fillId="0" borderId="0" xfId="49" applyFont="1" applyAlignment="1">
      <alignment horizontal="center" vertical="center"/>
    </xf>
    <xf numFmtId="0" fontId="244" fillId="0" borderId="0" xfId="0" applyFont="1" applyAlignment="1">
      <alignment horizontal="center" vertical="center"/>
    </xf>
    <xf numFmtId="3" fontId="244" fillId="0" borderId="0" xfId="49" applyNumberFormat="1" applyFont="1" applyAlignment="1">
      <alignment horizontal="center" vertical="center"/>
    </xf>
    <xf numFmtId="3" fontId="244" fillId="0" borderId="0" xfId="0" applyNumberFormat="1" applyFont="1" applyAlignment="1">
      <alignment horizontal="center" vertical="center"/>
    </xf>
    <xf numFmtId="2" fontId="244" fillId="0" borderId="0" xfId="49" applyNumberFormat="1" applyFont="1" applyAlignment="1">
      <alignment horizontal="center" vertical="center"/>
    </xf>
    <xf numFmtId="2" fontId="244" fillId="0" borderId="0" xfId="0" applyNumberFormat="1" applyFont="1" applyAlignment="1">
      <alignment horizontal="center" vertical="center"/>
    </xf>
    <xf numFmtId="4" fontId="244" fillId="0" borderId="0" xfId="0" applyNumberFormat="1" applyFont="1" applyAlignment="1">
      <alignment horizontal="center" vertical="center"/>
    </xf>
    <xf numFmtId="165" fontId="243" fillId="0" borderId="0" xfId="49" applyNumberFormat="1" applyFont="1" applyAlignment="1">
      <alignment horizontal="center" vertical="center"/>
    </xf>
    <xf numFmtId="0" fontId="243" fillId="0" borderId="0" xfId="49" applyFont="1" applyAlignment="1">
      <alignment horizontal="center" vertical="center"/>
    </xf>
    <xf numFmtId="0" fontId="243" fillId="0" borderId="0" xfId="0" applyFont="1" applyAlignment="1">
      <alignment horizontal="center" vertical="center"/>
    </xf>
    <xf numFmtId="3" fontId="243" fillId="0" borderId="0" xfId="49" applyNumberFormat="1" applyFont="1" applyAlignment="1">
      <alignment horizontal="center" vertical="center"/>
    </xf>
    <xf numFmtId="3" fontId="243" fillId="0" borderId="0" xfId="0" applyNumberFormat="1" applyFont="1" applyAlignment="1">
      <alignment horizontal="center" vertical="center"/>
    </xf>
    <xf numFmtId="2" fontId="243" fillId="0" borderId="0" xfId="49" applyNumberFormat="1" applyFont="1" applyAlignment="1">
      <alignment horizontal="center" vertical="center"/>
    </xf>
    <xf numFmtId="2" fontId="243" fillId="0" borderId="0" xfId="0" applyNumberFormat="1" applyFont="1" applyAlignment="1">
      <alignment horizontal="center" vertical="center"/>
    </xf>
    <xf numFmtId="4" fontId="243" fillId="0" borderId="0" xfId="0" applyNumberFormat="1" applyFont="1" applyAlignment="1">
      <alignment horizontal="center" vertical="center"/>
    </xf>
    <xf numFmtId="165" fontId="242" fillId="0" borderId="0" xfId="49" applyNumberFormat="1" applyFont="1" applyAlignment="1">
      <alignment horizontal="center" vertical="center"/>
    </xf>
    <xf numFmtId="0" fontId="242" fillId="0" borderId="0" xfId="49" applyFont="1" applyAlignment="1">
      <alignment horizontal="center" vertical="center"/>
    </xf>
    <xf numFmtId="0" fontId="242" fillId="0" borderId="0" xfId="0" applyFont="1" applyAlignment="1">
      <alignment horizontal="center" vertical="center"/>
    </xf>
    <xf numFmtId="3" fontId="242" fillId="0" borderId="0" xfId="49" applyNumberFormat="1" applyFont="1" applyAlignment="1">
      <alignment horizontal="center" vertical="center"/>
    </xf>
    <xf numFmtId="3" fontId="242" fillId="0" borderId="0" xfId="0" applyNumberFormat="1" applyFont="1" applyAlignment="1">
      <alignment horizontal="center" vertical="center"/>
    </xf>
    <xf numFmtId="2" fontId="242" fillId="0" borderId="0" xfId="49" applyNumberFormat="1" applyFont="1" applyAlignment="1">
      <alignment horizontal="center" vertical="center"/>
    </xf>
    <xf numFmtId="2" fontId="242" fillId="0" borderId="0" xfId="0" applyNumberFormat="1" applyFont="1" applyAlignment="1">
      <alignment horizontal="center" vertical="center"/>
    </xf>
    <xf numFmtId="4" fontId="242" fillId="0" borderId="0" xfId="0" applyNumberFormat="1" applyFont="1" applyAlignment="1">
      <alignment horizontal="center" vertical="center"/>
    </xf>
    <xf numFmtId="165" fontId="241" fillId="0" borderId="0" xfId="49" applyNumberFormat="1" applyFont="1" applyAlignment="1">
      <alignment horizontal="center" vertical="center"/>
    </xf>
    <xf numFmtId="0" fontId="241" fillId="0" borderId="0" xfId="49" applyFont="1" applyAlignment="1">
      <alignment horizontal="center" vertical="center"/>
    </xf>
    <xf numFmtId="0" fontId="241" fillId="0" borderId="0" xfId="0" applyFont="1" applyAlignment="1">
      <alignment horizontal="center" vertical="center"/>
    </xf>
    <xf numFmtId="3" fontId="241" fillId="0" borderId="0" xfId="49" applyNumberFormat="1" applyFont="1" applyAlignment="1">
      <alignment horizontal="center" vertical="center"/>
    </xf>
    <xf numFmtId="3" fontId="241" fillId="0" borderId="0" xfId="0" applyNumberFormat="1" applyFont="1" applyAlignment="1">
      <alignment horizontal="center" vertical="center"/>
    </xf>
    <xf numFmtId="2" fontId="241" fillId="0" borderId="0" xfId="49" applyNumberFormat="1" applyFont="1" applyAlignment="1">
      <alignment horizontal="center" vertical="center"/>
    </xf>
    <xf numFmtId="2" fontId="241" fillId="0" borderId="0" xfId="0" applyNumberFormat="1" applyFont="1" applyAlignment="1">
      <alignment horizontal="center" vertical="center"/>
    </xf>
    <xf numFmtId="4" fontId="241" fillId="0" borderId="0" xfId="0" applyNumberFormat="1" applyFont="1" applyAlignment="1">
      <alignment horizontal="center" vertical="center"/>
    </xf>
    <xf numFmtId="4" fontId="240" fillId="20" borderId="0" xfId="49" applyNumberFormat="1" applyFont="1" applyFill="1" applyAlignment="1">
      <alignment horizontal="center" vertical="center"/>
    </xf>
    <xf numFmtId="0" fontId="239" fillId="0" borderId="0" xfId="49" applyFont="1"/>
    <xf numFmtId="164" fontId="399" fillId="22" borderId="3" xfId="4" applyNumberFormat="1" applyFont="1" applyFill="1" applyBorder="1" applyAlignment="1">
      <alignment horizontal="center" vertical="center"/>
    </xf>
    <xf numFmtId="164" fontId="363" fillId="22" borderId="3" xfId="4" applyNumberFormat="1" applyFont="1" applyFill="1" applyBorder="1" applyAlignment="1">
      <alignment horizontal="center" vertical="center"/>
    </xf>
    <xf numFmtId="164" fontId="363" fillId="22" borderId="6" xfId="4" applyNumberFormat="1" applyFont="1" applyFill="1" applyBorder="1" applyAlignment="1">
      <alignment horizontal="center" vertical="center"/>
    </xf>
    <xf numFmtId="165" fontId="238" fillId="0" borderId="0" xfId="49" applyNumberFormat="1" applyFont="1" applyAlignment="1">
      <alignment horizontal="center" vertical="center"/>
    </xf>
    <xf numFmtId="0" fontId="238" fillId="0" borderId="0" xfId="49" applyFont="1" applyAlignment="1">
      <alignment horizontal="center" vertical="center"/>
    </xf>
    <xf numFmtId="0" fontId="238" fillId="0" borderId="0" xfId="0" applyFont="1" applyAlignment="1">
      <alignment horizontal="center" vertical="center"/>
    </xf>
    <xf numFmtId="3" fontId="238" fillId="0" borderId="0" xfId="49" applyNumberFormat="1" applyFont="1" applyAlignment="1">
      <alignment horizontal="center" vertical="center"/>
    </xf>
    <xf numFmtId="3" fontId="238" fillId="0" borderId="0" xfId="0" applyNumberFormat="1" applyFont="1" applyAlignment="1">
      <alignment horizontal="center" vertical="center"/>
    </xf>
    <xf numFmtId="2" fontId="238" fillId="0" borderId="0" xfId="49" applyNumberFormat="1" applyFont="1" applyAlignment="1">
      <alignment horizontal="center" vertical="center"/>
    </xf>
    <xf numFmtId="4" fontId="238" fillId="0" borderId="0" xfId="0" applyNumberFormat="1" applyFont="1" applyAlignment="1">
      <alignment horizontal="center" vertical="center"/>
    </xf>
    <xf numFmtId="165" fontId="237" fillId="0" borderId="0" xfId="49" applyNumberFormat="1" applyFont="1" applyAlignment="1">
      <alignment horizontal="center" vertical="center"/>
    </xf>
    <xf numFmtId="0" fontId="237" fillId="0" borderId="0" xfId="49" applyFont="1" applyAlignment="1">
      <alignment horizontal="center" vertical="center"/>
    </xf>
    <xf numFmtId="0" fontId="237" fillId="0" borderId="0" xfId="0" applyFont="1" applyAlignment="1">
      <alignment horizontal="center" vertical="center"/>
    </xf>
    <xf numFmtId="3" fontId="237" fillId="0" borderId="0" xfId="49" applyNumberFormat="1" applyFont="1" applyAlignment="1">
      <alignment horizontal="center" vertical="center"/>
    </xf>
    <xf numFmtId="3" fontId="237" fillId="0" borderId="0" xfId="0" applyNumberFormat="1" applyFont="1" applyAlignment="1">
      <alignment horizontal="center" vertical="center"/>
    </xf>
    <xf numFmtId="2" fontId="237" fillId="0" borderId="0" xfId="49" applyNumberFormat="1" applyFont="1" applyAlignment="1">
      <alignment horizontal="center" vertical="center"/>
    </xf>
    <xf numFmtId="2" fontId="237" fillId="0" borderId="0" xfId="0" applyNumberFormat="1" applyFont="1" applyAlignment="1">
      <alignment horizontal="center" vertical="center"/>
    </xf>
    <xf numFmtId="4" fontId="237" fillId="0" borderId="0" xfId="0" applyNumberFormat="1" applyFont="1" applyAlignment="1">
      <alignment horizontal="center" vertical="center"/>
    </xf>
    <xf numFmtId="165" fontId="236" fillId="0" borderId="0" xfId="49" applyNumberFormat="1" applyFont="1" applyAlignment="1">
      <alignment horizontal="center" vertical="center"/>
    </xf>
    <xf numFmtId="0" fontId="236" fillId="0" borderId="0" xfId="49" applyFont="1" applyAlignment="1">
      <alignment horizontal="center" vertical="center"/>
    </xf>
    <xf numFmtId="3" fontId="236" fillId="0" borderId="0" xfId="49" applyNumberFormat="1" applyFont="1" applyAlignment="1">
      <alignment horizontal="center" vertical="center"/>
    </xf>
    <xf numFmtId="3" fontId="236" fillId="0" borderId="0" xfId="0" applyNumberFormat="1" applyFont="1" applyAlignment="1">
      <alignment horizontal="center" vertical="center"/>
    </xf>
    <xf numFmtId="2" fontId="236" fillId="0" borderId="0" xfId="49" applyNumberFormat="1" applyFont="1" applyAlignment="1">
      <alignment horizontal="center" vertical="center"/>
    </xf>
    <xf numFmtId="2" fontId="236" fillId="0" borderId="0" xfId="0" applyNumberFormat="1" applyFont="1" applyAlignment="1">
      <alignment horizontal="center" vertical="center"/>
    </xf>
    <xf numFmtId="165" fontId="235" fillId="0" borderId="0" xfId="49" applyNumberFormat="1" applyFont="1" applyAlignment="1">
      <alignment horizontal="center" vertical="center"/>
    </xf>
    <xf numFmtId="0" fontId="235" fillId="0" borderId="0" xfId="49" applyFont="1" applyAlignment="1">
      <alignment horizontal="center" vertical="center"/>
    </xf>
    <xf numFmtId="0" fontId="235" fillId="0" borderId="0" xfId="0" applyFont="1" applyAlignment="1">
      <alignment horizontal="center" vertical="center"/>
    </xf>
    <xf numFmtId="3" fontId="235" fillId="0" borderId="0" xfId="49" applyNumberFormat="1" applyFont="1" applyAlignment="1">
      <alignment horizontal="center" vertical="center"/>
    </xf>
    <xf numFmtId="3" fontId="235" fillId="0" borderId="0" xfId="0" applyNumberFormat="1" applyFont="1" applyAlignment="1">
      <alignment horizontal="center" vertical="center"/>
    </xf>
    <xf numFmtId="2" fontId="235" fillId="0" borderId="0" xfId="49" applyNumberFormat="1" applyFont="1" applyAlignment="1">
      <alignment horizontal="center" vertical="center"/>
    </xf>
    <xf numFmtId="2" fontId="235" fillId="0" borderId="0" xfId="0" applyNumberFormat="1" applyFont="1" applyAlignment="1">
      <alignment horizontal="center" vertical="center"/>
    </xf>
    <xf numFmtId="4" fontId="235" fillId="0" borderId="0" xfId="0" applyNumberFormat="1" applyFont="1" applyAlignment="1">
      <alignment horizontal="center" vertical="center"/>
    </xf>
    <xf numFmtId="165" fontId="234" fillId="0" borderId="0" xfId="49" applyNumberFormat="1" applyFont="1" applyAlignment="1">
      <alignment horizontal="center" vertical="center"/>
    </xf>
    <xf numFmtId="0" fontId="234" fillId="0" borderId="0" xfId="49" applyFont="1" applyAlignment="1">
      <alignment horizontal="center" vertical="center"/>
    </xf>
    <xf numFmtId="0" fontId="234" fillId="0" borderId="0" xfId="0" applyFont="1" applyAlignment="1">
      <alignment horizontal="center" vertical="center"/>
    </xf>
    <xf numFmtId="3" fontId="234" fillId="0" borderId="0" xfId="49" applyNumberFormat="1" applyFont="1" applyAlignment="1">
      <alignment horizontal="center" vertical="center"/>
    </xf>
    <xf numFmtId="3" fontId="234" fillId="0" borderId="0" xfId="0" applyNumberFormat="1" applyFont="1" applyAlignment="1">
      <alignment horizontal="center" vertical="center"/>
    </xf>
    <xf numFmtId="2" fontId="234" fillId="0" borderId="0" xfId="49" applyNumberFormat="1" applyFont="1" applyAlignment="1">
      <alignment horizontal="center" vertical="center"/>
    </xf>
    <xf numFmtId="2" fontId="234" fillId="0" borderId="0" xfId="0" applyNumberFormat="1" applyFont="1" applyAlignment="1">
      <alignment horizontal="center" vertical="center"/>
    </xf>
    <xf numFmtId="4" fontId="234" fillId="0" borderId="0" xfId="0" applyNumberFormat="1" applyFont="1" applyAlignment="1">
      <alignment horizontal="center" vertical="center"/>
    </xf>
    <xf numFmtId="165" fontId="233" fillId="0" borderId="0" xfId="49" applyNumberFormat="1" applyFont="1" applyAlignment="1">
      <alignment horizontal="center" vertical="center"/>
    </xf>
    <xf numFmtId="0" fontId="233" fillId="0" borderId="0" xfId="49" applyFont="1" applyAlignment="1">
      <alignment horizontal="center" vertical="center"/>
    </xf>
    <xf numFmtId="0" fontId="233" fillId="0" borderId="0" xfId="0" applyFont="1" applyAlignment="1">
      <alignment horizontal="center" vertical="center"/>
    </xf>
    <xf numFmtId="3" fontId="233" fillId="0" borderId="0" xfId="49" applyNumberFormat="1" applyFont="1" applyAlignment="1">
      <alignment horizontal="center" vertical="center"/>
    </xf>
    <xf numFmtId="3" fontId="233" fillId="0" borderId="0" xfId="0" applyNumberFormat="1" applyFont="1" applyAlignment="1">
      <alignment horizontal="center" vertical="center"/>
    </xf>
    <xf numFmtId="2" fontId="233" fillId="0" borderId="0" xfId="49" applyNumberFormat="1" applyFont="1" applyAlignment="1">
      <alignment horizontal="center" vertical="center"/>
    </xf>
    <xf numFmtId="2" fontId="233" fillId="0" borderId="0" xfId="0" applyNumberFormat="1" applyFont="1" applyAlignment="1">
      <alignment horizontal="center" vertical="center"/>
    </xf>
    <xf numFmtId="4" fontId="233" fillId="0" borderId="0" xfId="0" applyNumberFormat="1" applyFont="1" applyAlignment="1">
      <alignment horizontal="center" vertical="center"/>
    </xf>
    <xf numFmtId="165" fontId="232" fillId="0" borderId="0" xfId="49" applyNumberFormat="1" applyFont="1" applyAlignment="1">
      <alignment horizontal="center" vertical="center"/>
    </xf>
    <xf numFmtId="0" fontId="232" fillId="0" borderId="0" xfId="49" applyFont="1" applyAlignment="1">
      <alignment horizontal="center" vertical="center"/>
    </xf>
    <xf numFmtId="0" fontId="232" fillId="0" borderId="0" xfId="0" applyFont="1" applyAlignment="1">
      <alignment horizontal="center" vertical="center"/>
    </xf>
    <xf numFmtId="3" fontId="232" fillId="0" borderId="0" xfId="49" applyNumberFormat="1" applyFont="1" applyAlignment="1">
      <alignment horizontal="center" vertical="center"/>
    </xf>
    <xf numFmtId="3" fontId="232" fillId="0" borderId="0" xfId="0" applyNumberFormat="1" applyFont="1" applyAlignment="1">
      <alignment horizontal="center" vertical="center"/>
    </xf>
    <xf numFmtId="2" fontId="232" fillId="0" borderId="0" xfId="49" applyNumberFormat="1" applyFont="1" applyAlignment="1">
      <alignment horizontal="center" vertical="center"/>
    </xf>
    <xf numFmtId="4" fontId="232" fillId="0" borderId="0" xfId="0" applyNumberFormat="1" applyFont="1" applyAlignment="1">
      <alignment horizontal="center" vertical="center"/>
    </xf>
    <xf numFmtId="165" fontId="231" fillId="0" borderId="0" xfId="49" applyNumberFormat="1" applyFont="1" applyAlignment="1">
      <alignment horizontal="center" vertical="center"/>
    </xf>
    <xf numFmtId="0" fontId="231" fillId="0" borderId="0" xfId="49" applyFont="1" applyAlignment="1">
      <alignment horizontal="center" vertical="center"/>
    </xf>
    <xf numFmtId="0" fontId="231" fillId="0" borderId="0" xfId="0" applyFont="1" applyAlignment="1">
      <alignment horizontal="center" vertical="center"/>
    </xf>
    <xf numFmtId="3" fontId="231" fillId="0" borderId="0" xfId="49" applyNumberFormat="1" applyFont="1" applyAlignment="1">
      <alignment horizontal="center" vertical="center"/>
    </xf>
    <xf numFmtId="3" fontId="231" fillId="0" borderId="0" xfId="0" applyNumberFormat="1" applyFont="1" applyAlignment="1">
      <alignment horizontal="center" vertical="center"/>
    </xf>
    <xf numFmtId="2" fontId="231" fillId="0" borderId="0" xfId="49" applyNumberFormat="1" applyFont="1" applyAlignment="1">
      <alignment horizontal="center" vertical="center"/>
    </xf>
    <xf numFmtId="4" fontId="231" fillId="0" borderId="0" xfId="0" applyNumberFormat="1" applyFont="1" applyAlignment="1">
      <alignment horizontal="center" vertical="center"/>
    </xf>
    <xf numFmtId="165" fontId="230" fillId="0" borderId="0" xfId="49" applyNumberFormat="1" applyFont="1" applyAlignment="1">
      <alignment horizontal="center" vertical="center"/>
    </xf>
    <xf numFmtId="0" fontId="230" fillId="0" borderId="0" xfId="49" applyFont="1" applyAlignment="1">
      <alignment horizontal="center" vertical="center"/>
    </xf>
    <xf numFmtId="0" fontId="230" fillId="0" borderId="0" xfId="0" applyFont="1" applyAlignment="1">
      <alignment horizontal="center" vertical="center"/>
    </xf>
    <xf numFmtId="3" fontId="230" fillId="0" borderId="0" xfId="49" applyNumberFormat="1" applyFont="1" applyAlignment="1">
      <alignment horizontal="center" vertical="center"/>
    </xf>
    <xf numFmtId="3" fontId="230" fillId="0" borderId="0" xfId="0" applyNumberFormat="1" applyFont="1" applyAlignment="1">
      <alignment horizontal="center" vertical="center"/>
    </xf>
    <xf numFmtId="2" fontId="230" fillId="0" borderId="0" xfId="49" applyNumberFormat="1" applyFont="1" applyAlignment="1">
      <alignment horizontal="center" vertical="center"/>
    </xf>
    <xf numFmtId="2" fontId="230" fillId="0" borderId="0" xfId="0" applyNumberFormat="1" applyFont="1" applyAlignment="1">
      <alignment horizontal="center" vertical="center"/>
    </xf>
    <xf numFmtId="4" fontId="230" fillId="0" borderId="0" xfId="0" applyNumberFormat="1" applyFont="1" applyAlignment="1">
      <alignment horizontal="center" vertical="center"/>
    </xf>
    <xf numFmtId="3" fontId="229" fillId="0" borderId="0" xfId="49" applyNumberFormat="1" applyFont="1" applyAlignment="1">
      <alignment horizontal="center" vertical="center"/>
    </xf>
    <xf numFmtId="165" fontId="228" fillId="0" borderId="0" xfId="49" applyNumberFormat="1" applyFont="1" applyAlignment="1">
      <alignment horizontal="center" vertical="center"/>
    </xf>
    <xf numFmtId="0" fontId="228" fillId="0" borderId="0" xfId="49" applyFont="1" applyAlignment="1">
      <alignment horizontal="center" vertical="center"/>
    </xf>
    <xf numFmtId="0" fontId="228" fillId="0" borderId="0" xfId="0" applyFont="1" applyAlignment="1">
      <alignment horizontal="center" vertical="center"/>
    </xf>
    <xf numFmtId="3" fontId="228" fillId="0" borderId="0" xfId="49" applyNumberFormat="1" applyFont="1" applyAlignment="1">
      <alignment horizontal="center" vertical="center"/>
    </xf>
    <xf numFmtId="3" fontId="228" fillId="0" borderId="0" xfId="0" applyNumberFormat="1" applyFont="1" applyAlignment="1">
      <alignment horizontal="center" vertical="center"/>
    </xf>
    <xf numFmtId="2" fontId="228" fillId="0" borderId="0" xfId="49" applyNumberFormat="1" applyFont="1" applyAlignment="1">
      <alignment horizontal="center" vertical="center"/>
    </xf>
    <xf numFmtId="4" fontId="228" fillId="0" borderId="0" xfId="0" applyNumberFormat="1" applyFont="1" applyAlignment="1">
      <alignment horizontal="center" vertical="center"/>
    </xf>
    <xf numFmtId="3" fontId="227" fillId="0" borderId="0" xfId="49" applyNumberFormat="1" applyFont="1" applyAlignment="1">
      <alignment horizontal="center" vertical="center"/>
    </xf>
    <xf numFmtId="0" fontId="227" fillId="0" borderId="0" xfId="49" applyFont="1" applyAlignment="1">
      <alignment horizontal="center" vertical="center"/>
    </xf>
    <xf numFmtId="165" fontId="226" fillId="0" borderId="0" xfId="49" applyNumberFormat="1" applyFont="1" applyAlignment="1">
      <alignment horizontal="center" vertical="center"/>
    </xf>
    <xf numFmtId="0" fontId="226" fillId="0" borderId="0" xfId="49" applyFont="1" applyAlignment="1">
      <alignment horizontal="center" vertical="center"/>
    </xf>
    <xf numFmtId="0" fontId="226" fillId="0" borderId="0" xfId="0" applyFont="1" applyAlignment="1">
      <alignment horizontal="center" vertical="center"/>
    </xf>
    <xf numFmtId="3" fontId="226" fillId="0" borderId="0" xfId="49" applyNumberFormat="1" applyFont="1" applyAlignment="1">
      <alignment horizontal="center" vertical="center"/>
    </xf>
    <xf numFmtId="3" fontId="226" fillId="0" borderId="0" xfId="0" applyNumberFormat="1" applyFont="1" applyAlignment="1">
      <alignment horizontal="center" vertical="center"/>
    </xf>
    <xf numFmtId="2" fontId="226" fillId="0" borderId="0" xfId="49" applyNumberFormat="1" applyFont="1" applyAlignment="1">
      <alignment horizontal="center" vertical="center"/>
    </xf>
    <xf numFmtId="2" fontId="226" fillId="0" borderId="0" xfId="0" applyNumberFormat="1" applyFont="1" applyAlignment="1">
      <alignment horizontal="center" vertical="center"/>
    </xf>
    <xf numFmtId="4" fontId="226" fillId="0" borderId="0" xfId="0" applyNumberFormat="1" applyFont="1" applyAlignment="1">
      <alignment horizontal="center" vertical="center"/>
    </xf>
    <xf numFmtId="165" fontId="225" fillId="0" borderId="0" xfId="49" applyNumberFormat="1" applyFont="1" applyAlignment="1">
      <alignment horizontal="center" vertical="center"/>
    </xf>
    <xf numFmtId="0" fontId="225" fillId="0" borderId="0" xfId="49" applyFont="1" applyAlignment="1">
      <alignment horizontal="center" vertical="center"/>
    </xf>
    <xf numFmtId="0" fontId="225" fillId="0" borderId="0" xfId="0" applyFont="1" applyAlignment="1">
      <alignment horizontal="center" vertical="center"/>
    </xf>
    <xf numFmtId="3" fontId="225" fillId="0" borderId="0" xfId="49" applyNumberFormat="1" applyFont="1" applyAlignment="1">
      <alignment horizontal="center" vertical="center"/>
    </xf>
    <xf numFmtId="3" fontId="225" fillId="0" borderId="0" xfId="0" applyNumberFormat="1" applyFont="1" applyAlignment="1">
      <alignment horizontal="center" vertical="center"/>
    </xf>
    <xf numFmtId="2" fontId="225" fillId="0" borderId="0" xfId="49" applyNumberFormat="1" applyFont="1" applyAlignment="1">
      <alignment horizontal="center" vertical="center"/>
    </xf>
    <xf numFmtId="2" fontId="225" fillId="0" borderId="0" xfId="0" applyNumberFormat="1" applyFont="1" applyAlignment="1">
      <alignment horizontal="center" vertical="center"/>
    </xf>
    <xf numFmtId="4" fontId="225" fillId="0" borderId="0" xfId="0" applyNumberFormat="1" applyFont="1" applyAlignment="1">
      <alignment horizontal="center" vertical="center"/>
    </xf>
    <xf numFmtId="3" fontId="224" fillId="0" borderId="0" xfId="49" applyNumberFormat="1" applyFont="1" applyAlignment="1">
      <alignment horizontal="center" vertical="center"/>
    </xf>
    <xf numFmtId="3" fontId="223" fillId="0" borderId="0" xfId="49" applyNumberFormat="1" applyFont="1" applyAlignment="1">
      <alignment horizontal="center" vertical="center"/>
    </xf>
    <xf numFmtId="165" fontId="222" fillId="0" borderId="0" xfId="49" applyNumberFormat="1" applyFont="1" applyAlignment="1">
      <alignment horizontal="center" vertical="center"/>
    </xf>
    <xf numFmtId="0" fontId="222" fillId="0" borderId="0" xfId="49" applyFont="1" applyAlignment="1">
      <alignment horizontal="center" vertical="center"/>
    </xf>
    <xf numFmtId="0" fontId="222" fillId="0" borderId="0" xfId="0" applyFont="1" applyAlignment="1">
      <alignment horizontal="center" vertical="center"/>
    </xf>
    <xf numFmtId="3" fontId="222" fillId="0" borderId="0" xfId="49" applyNumberFormat="1" applyFont="1" applyAlignment="1">
      <alignment horizontal="center" vertical="center"/>
    </xf>
    <xf numFmtId="3" fontId="222" fillId="0" borderId="0" xfId="0" applyNumberFormat="1" applyFont="1" applyAlignment="1">
      <alignment horizontal="center" vertical="center"/>
    </xf>
    <xf numFmtId="2" fontId="222" fillId="0" borderId="0" xfId="49" applyNumberFormat="1" applyFont="1" applyAlignment="1">
      <alignment horizontal="center" vertical="center"/>
    </xf>
    <xf numFmtId="2" fontId="222" fillId="0" borderId="0" xfId="0" applyNumberFormat="1" applyFont="1" applyAlignment="1">
      <alignment horizontal="center" vertical="center"/>
    </xf>
    <xf numFmtId="4" fontId="222" fillId="0" borderId="0" xfId="0" applyNumberFormat="1" applyFont="1" applyAlignment="1">
      <alignment horizontal="center" vertical="center"/>
    </xf>
    <xf numFmtId="165" fontId="221" fillId="0" borderId="0" xfId="49" applyNumberFormat="1" applyFont="1" applyAlignment="1">
      <alignment horizontal="center" vertical="center"/>
    </xf>
    <xf numFmtId="0" fontId="221" fillId="0" borderId="0" xfId="49" applyFont="1" applyAlignment="1">
      <alignment horizontal="center" vertical="center"/>
    </xf>
    <xf numFmtId="0" fontId="221" fillId="0" borderId="0" xfId="0" applyFont="1" applyAlignment="1">
      <alignment horizontal="center" vertical="center"/>
    </xf>
    <xf numFmtId="3" fontId="221" fillId="0" borderId="0" xfId="49" applyNumberFormat="1" applyFont="1" applyAlignment="1">
      <alignment horizontal="center" vertical="center"/>
    </xf>
    <xf numFmtId="3" fontId="221" fillId="0" borderId="0" xfId="0" applyNumberFormat="1" applyFont="1" applyAlignment="1">
      <alignment horizontal="center" vertical="center"/>
    </xf>
    <xf numFmtId="2" fontId="221" fillId="0" borderId="0" xfId="49" applyNumberFormat="1" applyFont="1" applyAlignment="1">
      <alignment horizontal="center" vertical="center"/>
    </xf>
    <xf numFmtId="2" fontId="221" fillId="0" borderId="0" xfId="0" applyNumberFormat="1" applyFont="1" applyAlignment="1">
      <alignment horizontal="center" vertical="center"/>
    </xf>
    <xf numFmtId="4" fontId="221" fillId="0" borderId="0" xfId="0" applyNumberFormat="1" applyFont="1" applyAlignment="1">
      <alignment horizontal="center" vertical="center"/>
    </xf>
    <xf numFmtId="165" fontId="220" fillId="0" borderId="0" xfId="49" applyNumberFormat="1" applyFont="1" applyAlignment="1">
      <alignment horizontal="center" vertical="center"/>
    </xf>
    <xf numFmtId="0" fontId="220" fillId="0" borderId="0" xfId="49" applyFont="1" applyAlignment="1">
      <alignment horizontal="center" vertical="center"/>
    </xf>
    <xf numFmtId="0" fontId="220" fillId="0" borderId="0" xfId="0" applyFont="1" applyAlignment="1">
      <alignment horizontal="center" vertical="center"/>
    </xf>
    <xf numFmtId="3" fontId="220" fillId="0" borderId="0" xfId="49" applyNumberFormat="1" applyFont="1" applyAlignment="1">
      <alignment horizontal="center" vertical="center"/>
    </xf>
    <xf numFmtId="2" fontId="220" fillId="0" borderId="0" xfId="49" applyNumberFormat="1" applyFont="1" applyAlignment="1">
      <alignment horizontal="center" vertical="center"/>
    </xf>
    <xf numFmtId="2" fontId="220" fillId="0" borderId="0" xfId="0" applyNumberFormat="1" applyFont="1" applyAlignment="1">
      <alignment horizontal="center" vertical="center"/>
    </xf>
    <xf numFmtId="4" fontId="220" fillId="0" borderId="0" xfId="0" applyNumberFormat="1" applyFont="1" applyAlignment="1">
      <alignment horizontal="center" vertical="center"/>
    </xf>
    <xf numFmtId="165" fontId="219" fillId="0" borderId="0" xfId="49" applyNumberFormat="1" applyFont="1" applyAlignment="1">
      <alignment horizontal="center" vertical="center"/>
    </xf>
    <xf numFmtId="0" fontId="219" fillId="0" borderId="0" xfId="49" applyFont="1" applyAlignment="1">
      <alignment horizontal="center" vertical="center"/>
    </xf>
    <xf numFmtId="0" fontId="219" fillId="0" borderId="0" xfId="0" applyFont="1" applyAlignment="1">
      <alignment horizontal="center" vertical="center"/>
    </xf>
    <xf numFmtId="3" fontId="219" fillId="0" borderId="0" xfId="49" applyNumberFormat="1" applyFont="1" applyAlignment="1">
      <alignment horizontal="center" vertical="center"/>
    </xf>
    <xf numFmtId="3" fontId="219" fillId="0" borderId="0" xfId="0" applyNumberFormat="1" applyFont="1" applyAlignment="1">
      <alignment horizontal="center" vertical="center"/>
    </xf>
    <xf numFmtId="2" fontId="219" fillId="0" borderId="0" xfId="49" applyNumberFormat="1" applyFont="1" applyAlignment="1">
      <alignment horizontal="center" vertical="center"/>
    </xf>
    <xf numFmtId="4" fontId="219" fillId="0" borderId="0" xfId="0" applyNumberFormat="1" applyFont="1" applyAlignment="1">
      <alignment horizontal="center" vertical="center"/>
    </xf>
    <xf numFmtId="165" fontId="218" fillId="0" borderId="0" xfId="49" applyNumberFormat="1" applyFont="1" applyAlignment="1">
      <alignment horizontal="center" vertical="center"/>
    </xf>
    <xf numFmtId="0" fontId="218" fillId="0" borderId="0" xfId="49" applyFont="1" applyAlignment="1">
      <alignment horizontal="center" vertical="center"/>
    </xf>
    <xf numFmtId="0" fontId="218" fillId="0" borderId="0" xfId="0" applyFont="1" applyAlignment="1">
      <alignment horizontal="center" vertical="center"/>
    </xf>
    <xf numFmtId="3" fontId="218" fillId="0" borderId="0" xfId="49" applyNumberFormat="1" applyFont="1" applyAlignment="1">
      <alignment horizontal="center" vertical="center"/>
    </xf>
    <xf numFmtId="3" fontId="218" fillId="0" borderId="0" xfId="0" applyNumberFormat="1" applyFont="1" applyAlignment="1">
      <alignment horizontal="center" vertical="center"/>
    </xf>
    <xf numFmtId="2" fontId="218" fillId="0" borderId="0" xfId="49" applyNumberFormat="1" applyFont="1" applyAlignment="1">
      <alignment horizontal="center" vertical="center"/>
    </xf>
    <xf numFmtId="2" fontId="218" fillId="0" borderId="0" xfId="0" applyNumberFormat="1" applyFont="1" applyAlignment="1">
      <alignment horizontal="center" vertical="center"/>
    </xf>
    <xf numFmtId="4" fontId="218" fillId="0" borderId="0" xfId="0" applyNumberFormat="1" applyFont="1" applyAlignment="1">
      <alignment horizontal="center" vertical="center"/>
    </xf>
    <xf numFmtId="165" fontId="217" fillId="0" borderId="0" xfId="49" applyNumberFormat="1" applyFont="1" applyAlignment="1">
      <alignment horizontal="center" vertical="center"/>
    </xf>
    <xf numFmtId="0" fontId="217" fillId="0" borderId="0" xfId="49" applyFont="1" applyAlignment="1">
      <alignment horizontal="center" vertical="center"/>
    </xf>
    <xf numFmtId="0" fontId="217" fillId="0" borderId="0" xfId="0" applyFont="1" applyAlignment="1">
      <alignment horizontal="center" vertical="center"/>
    </xf>
    <xf numFmtId="3" fontId="217" fillId="0" borderId="0" xfId="49" applyNumberFormat="1" applyFont="1" applyAlignment="1">
      <alignment horizontal="center" vertical="center"/>
    </xf>
    <xf numFmtId="3" fontId="217" fillId="0" borderId="0" xfId="0" applyNumberFormat="1" applyFont="1" applyAlignment="1">
      <alignment horizontal="center" vertical="center"/>
    </xf>
    <xf numFmtId="2" fontId="217" fillId="0" borderId="0" xfId="49" applyNumberFormat="1" applyFont="1" applyAlignment="1">
      <alignment horizontal="center" vertical="center"/>
    </xf>
    <xf numFmtId="4" fontId="217" fillId="0" borderId="0" xfId="0" applyNumberFormat="1" applyFont="1" applyAlignment="1">
      <alignment horizontal="center" vertical="center"/>
    </xf>
    <xf numFmtId="165" fontId="216" fillId="0" borderId="0" xfId="49" applyNumberFormat="1" applyFont="1" applyAlignment="1">
      <alignment horizontal="center" vertical="center"/>
    </xf>
    <xf numFmtId="0" fontId="216" fillId="0" borderId="0" xfId="49" applyFont="1" applyAlignment="1">
      <alignment horizontal="center" vertical="center"/>
    </xf>
    <xf numFmtId="0" fontId="216" fillId="0" borderId="0" xfId="0" applyFont="1" applyAlignment="1">
      <alignment horizontal="center" vertical="center"/>
    </xf>
    <xf numFmtId="3" fontId="216" fillId="0" borderId="0" xfId="49" applyNumberFormat="1" applyFont="1" applyAlignment="1">
      <alignment horizontal="center" vertical="center"/>
    </xf>
    <xf numFmtId="3" fontId="216" fillId="0" borderId="0" xfId="0" applyNumberFormat="1" applyFont="1" applyAlignment="1">
      <alignment horizontal="center" vertical="center"/>
    </xf>
    <xf numFmtId="2" fontId="216" fillId="0" borderId="0" xfId="49" applyNumberFormat="1" applyFont="1" applyAlignment="1">
      <alignment horizontal="center" vertical="center"/>
    </xf>
    <xf numFmtId="2" fontId="216" fillId="0" borderId="0" xfId="0" applyNumberFormat="1" applyFont="1" applyAlignment="1">
      <alignment horizontal="center" vertical="center"/>
    </xf>
    <xf numFmtId="4" fontId="216" fillId="0" borderId="0" xfId="0" applyNumberFormat="1" applyFont="1" applyAlignment="1">
      <alignment horizontal="center" vertical="center"/>
    </xf>
    <xf numFmtId="165" fontId="215" fillId="0" borderId="0" xfId="49" applyNumberFormat="1" applyFont="1" applyAlignment="1">
      <alignment horizontal="center" vertical="center"/>
    </xf>
    <xf numFmtId="0" fontId="215" fillId="0" borderId="0" xfId="49" applyFont="1" applyAlignment="1">
      <alignment horizontal="center" vertical="center"/>
    </xf>
    <xf numFmtId="0" fontId="215" fillId="0" borderId="0" xfId="0" applyFont="1" applyAlignment="1">
      <alignment horizontal="center" vertical="center"/>
    </xf>
    <xf numFmtId="3" fontId="215" fillId="0" borderId="0" xfId="49" applyNumberFormat="1" applyFont="1" applyAlignment="1">
      <alignment horizontal="center" vertical="center"/>
    </xf>
    <xf numFmtId="3" fontId="215" fillId="0" borderId="0" xfId="0" applyNumberFormat="1" applyFont="1" applyAlignment="1">
      <alignment horizontal="center" vertical="center"/>
    </xf>
    <xf numFmtId="2" fontId="215" fillId="0" borderId="0" xfId="49" applyNumberFormat="1" applyFont="1" applyAlignment="1">
      <alignment horizontal="center" vertical="center"/>
    </xf>
    <xf numFmtId="2" fontId="215" fillId="0" borderId="0" xfId="0" applyNumberFormat="1" applyFont="1" applyAlignment="1">
      <alignment horizontal="center" vertical="center"/>
    </xf>
    <xf numFmtId="4" fontId="215" fillId="0" borderId="0" xfId="0" applyNumberFormat="1" applyFont="1" applyAlignment="1">
      <alignment horizontal="center" vertical="center"/>
    </xf>
    <xf numFmtId="165" fontId="214" fillId="0" borderId="0" xfId="49" applyNumberFormat="1" applyFont="1" applyAlignment="1">
      <alignment horizontal="center" vertical="center"/>
    </xf>
    <xf numFmtId="0" fontId="214" fillId="0" borderId="0" xfId="49" applyFont="1" applyAlignment="1">
      <alignment horizontal="center" vertical="center"/>
    </xf>
    <xf numFmtId="0" fontId="214" fillId="0" borderId="0" xfId="0" applyFont="1" applyAlignment="1">
      <alignment horizontal="center" vertical="center"/>
    </xf>
    <xf numFmtId="3" fontId="214" fillId="0" borderId="0" xfId="49" applyNumberFormat="1" applyFont="1" applyAlignment="1">
      <alignment horizontal="center" vertical="center"/>
    </xf>
    <xf numFmtId="3" fontId="214" fillId="0" borderId="0" xfId="0" applyNumberFormat="1" applyFont="1" applyAlignment="1">
      <alignment horizontal="center" vertical="center"/>
    </xf>
    <xf numFmtId="2" fontId="214" fillId="0" borderId="0" xfId="49" applyNumberFormat="1" applyFont="1" applyAlignment="1">
      <alignment horizontal="center" vertical="center"/>
    </xf>
    <xf numFmtId="4" fontId="214" fillId="0" borderId="0" xfId="0" applyNumberFormat="1" applyFont="1" applyAlignment="1">
      <alignment horizontal="center" vertical="center"/>
    </xf>
    <xf numFmtId="165" fontId="213" fillId="0" borderId="0" xfId="49" applyNumberFormat="1" applyFont="1" applyAlignment="1">
      <alignment horizontal="center" vertical="center"/>
    </xf>
    <xf numFmtId="0" fontId="213" fillId="0" borderId="0" xfId="49" applyFont="1" applyAlignment="1">
      <alignment horizontal="center" vertical="center"/>
    </xf>
    <xf numFmtId="0" fontId="213" fillId="0" borderId="0" xfId="0" applyFont="1" applyAlignment="1">
      <alignment horizontal="center" vertical="center"/>
    </xf>
    <xf numFmtId="3" fontId="213" fillId="0" borderId="0" xfId="49" applyNumberFormat="1" applyFont="1" applyAlignment="1">
      <alignment horizontal="center" vertical="center"/>
    </xf>
    <xf numFmtId="3" fontId="213" fillId="0" borderId="0" xfId="0" applyNumberFormat="1" applyFont="1" applyAlignment="1">
      <alignment horizontal="center" vertical="center"/>
    </xf>
    <xf numFmtId="2" fontId="213" fillId="0" borderId="0" xfId="49" applyNumberFormat="1" applyFont="1" applyAlignment="1">
      <alignment horizontal="center" vertical="center"/>
    </xf>
    <xf numFmtId="4" fontId="213" fillId="0" borderId="0" xfId="0" applyNumberFormat="1" applyFont="1" applyAlignment="1">
      <alignment horizontal="center" vertical="center"/>
    </xf>
    <xf numFmtId="165" fontId="212" fillId="0" borderId="0" xfId="49" applyNumberFormat="1" applyFont="1" applyAlignment="1">
      <alignment horizontal="center" vertical="center"/>
    </xf>
    <xf numFmtId="0" fontId="212" fillId="0" borderId="0" xfId="49" applyFont="1" applyAlignment="1">
      <alignment horizontal="center" vertical="center"/>
    </xf>
    <xf numFmtId="0" fontId="212" fillId="0" borderId="0" xfId="0" applyFont="1" applyAlignment="1">
      <alignment horizontal="center" vertical="center"/>
    </xf>
    <xf numFmtId="3" fontId="212" fillId="0" borderId="0" xfId="49" applyNumberFormat="1" applyFont="1" applyAlignment="1">
      <alignment horizontal="center" vertical="center"/>
    </xf>
    <xf numFmtId="3" fontId="212" fillId="0" borderId="0" xfId="0" applyNumberFormat="1" applyFont="1" applyAlignment="1">
      <alignment horizontal="center" vertical="center"/>
    </xf>
    <xf numFmtId="2" fontId="212" fillId="0" borderId="0" xfId="49" applyNumberFormat="1" applyFont="1" applyAlignment="1">
      <alignment horizontal="center" vertical="center"/>
    </xf>
    <xf numFmtId="2" fontId="212" fillId="0" borderId="0" xfId="0" applyNumberFormat="1" applyFont="1" applyAlignment="1">
      <alignment horizontal="center" vertical="center"/>
    </xf>
    <xf numFmtId="4" fontId="212" fillId="0" borderId="0" xfId="0" applyNumberFormat="1" applyFont="1" applyAlignment="1">
      <alignment horizontal="center" vertical="center"/>
    </xf>
    <xf numFmtId="165" fontId="211" fillId="0" borderId="0" xfId="49" applyNumberFormat="1" applyFont="1" applyAlignment="1">
      <alignment horizontal="center" vertical="center"/>
    </xf>
    <xf numFmtId="0" fontId="211" fillId="0" borderId="0" xfId="49" applyFont="1" applyAlignment="1">
      <alignment horizontal="center" vertical="center"/>
    </xf>
    <xf numFmtId="0" fontId="211" fillId="0" borderId="0" xfId="0" applyFont="1" applyAlignment="1">
      <alignment horizontal="center" vertical="center"/>
    </xf>
    <xf numFmtId="3" fontId="211" fillId="0" borderId="0" xfId="49" applyNumberFormat="1" applyFont="1" applyAlignment="1">
      <alignment horizontal="center" vertical="center"/>
    </xf>
    <xf numFmtId="2" fontId="211" fillId="0" borderId="0" xfId="49" applyNumberFormat="1" applyFont="1" applyAlignment="1">
      <alignment horizontal="center" vertical="center"/>
    </xf>
    <xf numFmtId="2" fontId="211" fillId="0" borderId="0" xfId="0" applyNumberFormat="1" applyFont="1" applyAlignment="1">
      <alignment horizontal="center" vertical="center"/>
    </xf>
    <xf numFmtId="4" fontId="211" fillId="0" borderId="0" xfId="0" applyNumberFormat="1" applyFont="1" applyAlignment="1">
      <alignment horizontal="center" vertical="center"/>
    </xf>
    <xf numFmtId="165" fontId="210" fillId="0" borderId="0" xfId="49" applyNumberFormat="1" applyFont="1" applyAlignment="1">
      <alignment horizontal="center" vertical="center"/>
    </xf>
    <xf numFmtId="0" fontId="210" fillId="0" borderId="0" xfId="49" applyFont="1" applyAlignment="1">
      <alignment horizontal="center" vertical="center"/>
    </xf>
    <xf numFmtId="0" fontId="210" fillId="0" borderId="0" xfId="0" applyFont="1" applyAlignment="1">
      <alignment horizontal="center" vertical="center"/>
    </xf>
    <xf numFmtId="3" fontId="210" fillId="0" borderId="0" xfId="49" applyNumberFormat="1" applyFont="1" applyAlignment="1">
      <alignment horizontal="center" vertical="center"/>
    </xf>
    <xf numFmtId="3" fontId="210" fillId="0" borderId="0" xfId="0" applyNumberFormat="1" applyFont="1" applyAlignment="1">
      <alignment horizontal="center" vertical="center"/>
    </xf>
    <xf numFmtId="2" fontId="210" fillId="0" borderId="0" xfId="49" applyNumberFormat="1" applyFont="1" applyAlignment="1">
      <alignment horizontal="center" vertical="center"/>
    </xf>
    <xf numFmtId="2" fontId="210" fillId="0" borderId="0" xfId="0" applyNumberFormat="1" applyFont="1" applyAlignment="1">
      <alignment horizontal="center" vertical="center"/>
    </xf>
    <xf numFmtId="4" fontId="210" fillId="0" borderId="0" xfId="0" applyNumberFormat="1" applyFont="1" applyAlignment="1">
      <alignment horizontal="center" vertical="center"/>
    </xf>
    <xf numFmtId="165" fontId="209" fillId="0" borderId="0" xfId="49" applyNumberFormat="1" applyFont="1" applyAlignment="1">
      <alignment horizontal="center" vertical="center"/>
    </xf>
    <xf numFmtId="0" fontId="209" fillId="0" borderId="0" xfId="49" applyFont="1" applyAlignment="1">
      <alignment horizontal="center" vertical="center"/>
    </xf>
    <xf numFmtId="0" fontId="209" fillId="0" borderId="0" xfId="0" applyFont="1" applyAlignment="1">
      <alignment horizontal="center" vertical="center"/>
    </xf>
    <xf numFmtId="3" fontId="209" fillId="0" borderId="0" xfId="49" applyNumberFormat="1" applyFont="1" applyAlignment="1">
      <alignment horizontal="center" vertical="center"/>
    </xf>
    <xf numFmtId="3" fontId="209" fillId="0" borderId="0" xfId="0" applyNumberFormat="1" applyFont="1" applyAlignment="1">
      <alignment horizontal="center" vertical="center"/>
    </xf>
    <xf numFmtId="2" fontId="209" fillId="0" borderId="0" xfId="49" applyNumberFormat="1" applyFont="1" applyAlignment="1">
      <alignment horizontal="center" vertical="center"/>
    </xf>
    <xf numFmtId="2" fontId="209" fillId="0" borderId="0" xfId="0" applyNumberFormat="1" applyFont="1" applyAlignment="1">
      <alignment horizontal="center" vertical="center"/>
    </xf>
    <xf numFmtId="4" fontId="209" fillId="0" borderId="0" xfId="0" applyNumberFormat="1" applyFont="1" applyAlignment="1">
      <alignment horizontal="center" vertical="center"/>
    </xf>
    <xf numFmtId="165" fontId="208" fillId="0" borderId="0" xfId="49" applyNumberFormat="1" applyFont="1" applyAlignment="1">
      <alignment horizontal="center" vertical="center"/>
    </xf>
    <xf numFmtId="0" fontId="208" fillId="0" borderId="0" xfId="49" applyFont="1" applyAlignment="1">
      <alignment horizontal="center" vertical="center"/>
    </xf>
    <xf numFmtId="0" fontId="208" fillId="0" borderId="0" xfId="0" applyFont="1" applyAlignment="1">
      <alignment horizontal="center" vertical="center"/>
    </xf>
    <xf numFmtId="3" fontId="208" fillId="0" borderId="0" xfId="49" applyNumberFormat="1" applyFont="1" applyAlignment="1">
      <alignment horizontal="center" vertical="center"/>
    </xf>
    <xf numFmtId="3" fontId="208" fillId="0" borderId="0" xfId="0" applyNumberFormat="1" applyFont="1" applyAlignment="1">
      <alignment horizontal="center" vertical="center"/>
    </xf>
    <xf numFmtId="2" fontId="208" fillId="0" borderId="0" xfId="49" applyNumberFormat="1" applyFont="1" applyAlignment="1">
      <alignment horizontal="center" vertical="center"/>
    </xf>
    <xf numFmtId="2" fontId="208" fillId="0" borderId="0" xfId="0" applyNumberFormat="1" applyFont="1" applyAlignment="1">
      <alignment horizontal="center" vertical="center"/>
    </xf>
    <xf numFmtId="4" fontId="208" fillId="0" borderId="0" xfId="0" applyNumberFormat="1" applyFont="1" applyAlignment="1">
      <alignment horizontal="center" vertical="center"/>
    </xf>
    <xf numFmtId="165" fontId="207" fillId="0" borderId="0" xfId="49" applyNumberFormat="1" applyFont="1" applyAlignment="1">
      <alignment horizontal="center" vertical="center"/>
    </xf>
    <xf numFmtId="0" fontId="207" fillId="0" borderId="0" xfId="49" applyFont="1" applyAlignment="1">
      <alignment horizontal="center" vertical="center"/>
    </xf>
    <xf numFmtId="0" fontId="207" fillId="0" borderId="0" xfId="0" applyFont="1" applyAlignment="1">
      <alignment horizontal="center" vertical="center"/>
    </xf>
    <xf numFmtId="3" fontId="207" fillId="0" borderId="0" xfId="49" applyNumberFormat="1" applyFont="1" applyAlignment="1">
      <alignment horizontal="center" vertical="center"/>
    </xf>
    <xf numFmtId="2" fontId="207" fillId="0" borderId="0" xfId="49" applyNumberFormat="1" applyFont="1" applyAlignment="1">
      <alignment horizontal="center" vertical="center"/>
    </xf>
    <xf numFmtId="2" fontId="207" fillId="0" borderId="0" xfId="0" applyNumberFormat="1" applyFont="1" applyAlignment="1">
      <alignment horizontal="center" vertical="center"/>
    </xf>
    <xf numFmtId="4" fontId="207" fillId="0" borderId="0" xfId="0" applyNumberFormat="1" applyFont="1" applyAlignment="1">
      <alignment horizontal="center" vertical="center"/>
    </xf>
    <xf numFmtId="165" fontId="206" fillId="0" borderId="0" xfId="49" applyNumberFormat="1" applyFont="1" applyAlignment="1">
      <alignment horizontal="center" vertical="center"/>
    </xf>
    <xf numFmtId="0" fontId="206" fillId="0" borderId="0" xfId="49" applyFont="1" applyAlignment="1">
      <alignment horizontal="center" vertical="center"/>
    </xf>
    <xf numFmtId="0" fontId="206" fillId="0" borderId="0" xfId="0" applyFont="1" applyAlignment="1">
      <alignment horizontal="center" vertical="center"/>
    </xf>
    <xf numFmtId="3" fontId="206" fillId="0" borderId="0" xfId="49" applyNumberFormat="1" applyFont="1" applyAlignment="1">
      <alignment horizontal="center" vertical="center"/>
    </xf>
    <xf numFmtId="3" fontId="206" fillId="0" borderId="0" xfId="0" applyNumberFormat="1" applyFont="1" applyAlignment="1">
      <alignment horizontal="center" vertical="center"/>
    </xf>
    <xf numFmtId="2" fontId="206" fillId="0" borderId="0" xfId="49" applyNumberFormat="1" applyFont="1" applyAlignment="1">
      <alignment horizontal="center" vertical="center"/>
    </xf>
    <xf numFmtId="4" fontId="206" fillId="0" borderId="0" xfId="0" applyNumberFormat="1" applyFont="1" applyAlignment="1">
      <alignment horizontal="center" vertical="center"/>
    </xf>
    <xf numFmtId="0" fontId="205" fillId="0" borderId="0" xfId="0" applyFont="1" applyAlignment="1">
      <alignment horizontal="center" vertical="center"/>
    </xf>
    <xf numFmtId="165" fontId="204" fillId="0" borderId="0" xfId="49" applyNumberFormat="1" applyFont="1" applyAlignment="1">
      <alignment horizontal="center" vertical="center"/>
    </xf>
    <xf numFmtId="0" fontId="204" fillId="0" borderId="0" xfId="49" applyFont="1" applyAlignment="1">
      <alignment horizontal="center" vertical="center"/>
    </xf>
    <xf numFmtId="0" fontId="204" fillId="0" borderId="0" xfId="0" applyFont="1" applyAlignment="1">
      <alignment horizontal="center" vertical="center"/>
    </xf>
    <xf numFmtId="3" fontId="204" fillId="0" borderId="0" xfId="49" applyNumberFormat="1" applyFont="1" applyAlignment="1">
      <alignment horizontal="center" vertical="center"/>
    </xf>
    <xf numFmtId="3" fontId="204" fillId="0" borderId="0" xfId="0" applyNumberFormat="1" applyFont="1" applyAlignment="1">
      <alignment horizontal="center" vertical="center"/>
    </xf>
    <xf numFmtId="2" fontId="204" fillId="0" borderId="0" xfId="49" applyNumberFormat="1" applyFont="1" applyAlignment="1">
      <alignment horizontal="center" vertical="center"/>
    </xf>
    <xf numFmtId="2" fontId="204" fillId="0" borderId="0" xfId="0" applyNumberFormat="1" applyFont="1" applyAlignment="1">
      <alignment horizontal="center" vertical="center"/>
    </xf>
    <xf numFmtId="4" fontId="204" fillId="0" borderId="0" xfId="0" applyNumberFormat="1" applyFont="1" applyAlignment="1">
      <alignment horizontal="center" vertical="center"/>
    </xf>
    <xf numFmtId="165" fontId="203" fillId="0" borderId="0" xfId="49" applyNumberFormat="1" applyFont="1" applyAlignment="1">
      <alignment horizontal="center" vertical="center"/>
    </xf>
    <xf numFmtId="0" fontId="203" fillId="0" borderId="0" xfId="49" applyFont="1" applyAlignment="1">
      <alignment horizontal="center" vertical="center"/>
    </xf>
    <xf numFmtId="0" fontId="203" fillId="0" borderId="0" xfId="0" applyFont="1" applyAlignment="1">
      <alignment horizontal="center" vertical="center"/>
    </xf>
    <xf numFmtId="3" fontId="203" fillId="0" borderId="0" xfId="49" applyNumberFormat="1" applyFont="1" applyAlignment="1">
      <alignment horizontal="center" vertical="center"/>
    </xf>
    <xf numFmtId="3" fontId="203" fillId="0" borderId="0" xfId="0" applyNumberFormat="1" applyFont="1" applyAlignment="1">
      <alignment horizontal="center" vertical="center"/>
    </xf>
    <xf numFmtId="2" fontId="203" fillId="0" borderId="0" xfId="49" applyNumberFormat="1" applyFont="1" applyAlignment="1">
      <alignment horizontal="center" vertical="center"/>
    </xf>
    <xf numFmtId="2" fontId="203" fillId="0" borderId="0" xfId="0" applyNumberFormat="1" applyFont="1" applyAlignment="1">
      <alignment horizontal="center" vertical="center"/>
    </xf>
    <xf numFmtId="4" fontId="203" fillId="0" borderId="0" xfId="0" applyNumberFormat="1" applyFont="1" applyAlignment="1">
      <alignment horizontal="center" vertical="center"/>
    </xf>
    <xf numFmtId="165" fontId="202" fillId="0" borderId="0" xfId="49" applyNumberFormat="1" applyFont="1" applyAlignment="1">
      <alignment horizontal="center" vertical="center"/>
    </xf>
    <xf numFmtId="0" fontId="202" fillId="0" borderId="0" xfId="49" applyFont="1" applyAlignment="1">
      <alignment horizontal="center" vertical="center"/>
    </xf>
    <xf numFmtId="0" fontId="202" fillId="0" borderId="0" xfId="0" applyFont="1" applyAlignment="1">
      <alignment horizontal="center" vertical="center"/>
    </xf>
    <xf numFmtId="3" fontId="202" fillId="0" borderId="0" xfId="49" applyNumberFormat="1" applyFont="1" applyAlignment="1">
      <alignment horizontal="center" vertical="center"/>
    </xf>
    <xf numFmtId="3" fontId="202" fillId="0" borderId="0" xfId="0" applyNumberFormat="1" applyFont="1" applyAlignment="1">
      <alignment horizontal="center" vertical="center"/>
    </xf>
    <xf numFmtId="2" fontId="202" fillId="0" borderId="0" xfId="49" applyNumberFormat="1" applyFont="1" applyAlignment="1">
      <alignment horizontal="center" vertical="center"/>
    </xf>
    <xf numFmtId="2" fontId="202" fillId="0" borderId="0" xfId="0" applyNumberFormat="1" applyFont="1" applyAlignment="1">
      <alignment horizontal="center" vertical="center"/>
    </xf>
    <xf numFmtId="4" fontId="202" fillId="0" borderId="0" xfId="0" applyNumberFormat="1" applyFont="1" applyAlignment="1">
      <alignment horizontal="center" vertical="center"/>
    </xf>
    <xf numFmtId="165" fontId="201" fillId="0" borderId="0" xfId="49" applyNumberFormat="1" applyFont="1" applyAlignment="1">
      <alignment horizontal="center" vertical="center"/>
    </xf>
    <xf numFmtId="0" fontId="201" fillId="0" borderId="0" xfId="49" applyFont="1" applyAlignment="1">
      <alignment horizontal="center" vertical="center"/>
    </xf>
    <xf numFmtId="0" fontId="201" fillId="0" borderId="0" xfId="0" applyFont="1" applyAlignment="1">
      <alignment horizontal="center" vertical="center"/>
    </xf>
    <xf numFmtId="3" fontId="201" fillId="0" borderId="0" xfId="49" applyNumberFormat="1" applyFont="1" applyAlignment="1">
      <alignment horizontal="center" vertical="center"/>
    </xf>
    <xf numFmtId="3" fontId="201" fillId="0" borderId="0" xfId="0" applyNumberFormat="1" applyFont="1" applyAlignment="1">
      <alignment horizontal="center" vertical="center"/>
    </xf>
    <xf numFmtId="2" fontId="201" fillId="0" borderId="0" xfId="49" applyNumberFormat="1" applyFont="1" applyAlignment="1">
      <alignment horizontal="center" vertical="center"/>
    </xf>
    <xf numFmtId="2" fontId="201" fillId="0" borderId="0" xfId="0" applyNumberFormat="1" applyFont="1" applyAlignment="1">
      <alignment horizontal="center" vertical="center"/>
    </xf>
    <xf numFmtId="4" fontId="201" fillId="0" borderId="0" xfId="0" applyNumberFormat="1" applyFont="1" applyAlignment="1">
      <alignment horizontal="center" vertical="center"/>
    </xf>
    <xf numFmtId="3" fontId="200" fillId="0" borderId="0" xfId="49" applyNumberFormat="1" applyFont="1" applyAlignment="1">
      <alignment horizontal="center" vertical="center"/>
    </xf>
    <xf numFmtId="0" fontId="200" fillId="0" borderId="0" xfId="0" applyFont="1" applyAlignment="1">
      <alignment horizontal="center" vertical="center"/>
    </xf>
    <xf numFmtId="165" fontId="199" fillId="0" borderId="0" xfId="49" applyNumberFormat="1" applyFont="1" applyAlignment="1">
      <alignment horizontal="center" vertical="center"/>
    </xf>
    <xf numFmtId="0" fontId="199" fillId="0" borderId="0" xfId="49" applyFont="1" applyAlignment="1">
      <alignment horizontal="center" vertical="center"/>
    </xf>
    <xf numFmtId="0" fontId="199" fillId="0" borderId="0" xfId="0" applyFont="1" applyAlignment="1">
      <alignment horizontal="center" vertical="center"/>
    </xf>
    <xf numFmtId="3" fontId="199" fillId="0" borderId="0" xfId="49" applyNumberFormat="1" applyFont="1" applyAlignment="1">
      <alignment horizontal="center" vertical="center"/>
    </xf>
    <xf numFmtId="3" fontId="199" fillId="0" borderId="0" xfId="0" applyNumberFormat="1" applyFont="1" applyAlignment="1">
      <alignment horizontal="center" vertical="center"/>
    </xf>
    <xf numFmtId="2" fontId="199" fillId="0" borderId="0" xfId="49" applyNumberFormat="1" applyFont="1" applyAlignment="1">
      <alignment horizontal="center" vertical="center"/>
    </xf>
    <xf numFmtId="2" fontId="199" fillId="0" borderId="0" xfId="0" applyNumberFormat="1" applyFont="1" applyAlignment="1">
      <alignment horizontal="center" vertical="center"/>
    </xf>
    <xf numFmtId="4" fontId="199" fillId="0" borderId="0" xfId="0" applyNumberFormat="1" applyFont="1" applyAlignment="1">
      <alignment horizontal="center" vertical="center"/>
    </xf>
    <xf numFmtId="165" fontId="198" fillId="0" borderId="0" xfId="49" applyNumberFormat="1" applyFont="1" applyAlignment="1">
      <alignment horizontal="center" vertical="center"/>
    </xf>
    <xf numFmtId="0" fontId="198" fillId="0" borderId="0" xfId="49" applyFont="1" applyAlignment="1">
      <alignment horizontal="center" vertical="center"/>
    </xf>
    <xf numFmtId="0" fontId="198" fillId="0" borderId="0" xfId="0" applyFont="1" applyAlignment="1">
      <alignment horizontal="center" vertical="center"/>
    </xf>
    <xf numFmtId="3" fontId="198" fillId="0" borderId="0" xfId="49" applyNumberFormat="1" applyFont="1" applyAlignment="1">
      <alignment horizontal="center" vertical="center"/>
    </xf>
    <xf numFmtId="3" fontId="198" fillId="0" borderId="0" xfId="0" applyNumberFormat="1" applyFont="1" applyAlignment="1">
      <alignment horizontal="center" vertical="center"/>
    </xf>
    <xf numFmtId="2" fontId="198" fillId="0" borderId="0" xfId="49" applyNumberFormat="1" applyFont="1" applyAlignment="1">
      <alignment horizontal="center" vertical="center"/>
    </xf>
    <xf numFmtId="2" fontId="198" fillId="0" borderId="0" xfId="0" applyNumberFormat="1" applyFont="1" applyAlignment="1">
      <alignment horizontal="center" vertical="center"/>
    </xf>
    <xf numFmtId="4" fontId="198" fillId="0" borderId="0" xfId="0" applyNumberFormat="1" applyFont="1" applyAlignment="1">
      <alignment horizontal="center" vertical="center"/>
    </xf>
    <xf numFmtId="165" fontId="197" fillId="0" borderId="0" xfId="49" applyNumberFormat="1" applyFont="1" applyAlignment="1">
      <alignment horizontal="center" vertical="center"/>
    </xf>
    <xf numFmtId="0" fontId="197" fillId="0" borderId="0" xfId="49" applyFont="1" applyAlignment="1">
      <alignment horizontal="center" vertical="center"/>
    </xf>
    <xf numFmtId="0" fontId="197" fillId="0" borderId="0" xfId="0" applyFont="1" applyAlignment="1">
      <alignment horizontal="center" vertical="center"/>
    </xf>
    <xf numFmtId="3" fontId="197" fillId="0" borderId="0" xfId="49" applyNumberFormat="1" applyFont="1" applyAlignment="1">
      <alignment horizontal="center" vertical="center"/>
    </xf>
    <xf numFmtId="3" fontId="197" fillId="0" borderId="0" xfId="0" applyNumberFormat="1" applyFont="1" applyAlignment="1">
      <alignment horizontal="center" vertical="center"/>
    </xf>
    <xf numFmtId="2" fontId="197" fillId="0" borderId="0" xfId="49" applyNumberFormat="1" applyFont="1" applyAlignment="1">
      <alignment horizontal="center" vertical="center"/>
    </xf>
    <xf numFmtId="4" fontId="197" fillId="0" borderId="0" xfId="0" applyNumberFormat="1" applyFont="1" applyAlignment="1">
      <alignment horizontal="center" vertical="center"/>
    </xf>
    <xf numFmtId="165" fontId="196" fillId="0" borderId="0" xfId="49" applyNumberFormat="1" applyFont="1" applyAlignment="1">
      <alignment horizontal="center" vertical="center"/>
    </xf>
    <xf numFmtId="0" fontId="196" fillId="0" borderId="0" xfId="49" applyFont="1" applyAlignment="1">
      <alignment horizontal="center" vertical="center"/>
    </xf>
    <xf numFmtId="0" fontId="196" fillId="0" borderId="0" xfId="0" applyFont="1" applyAlignment="1">
      <alignment horizontal="center" vertical="center"/>
    </xf>
    <xf numFmtId="3" fontId="196" fillId="0" borderId="0" xfId="49" applyNumberFormat="1" applyFont="1" applyAlignment="1">
      <alignment horizontal="center" vertical="center"/>
    </xf>
    <xf numFmtId="3" fontId="196" fillId="0" borderId="0" xfId="0" applyNumberFormat="1" applyFont="1" applyAlignment="1">
      <alignment horizontal="center" vertical="center"/>
    </xf>
    <xf numFmtId="2" fontId="196" fillId="0" borderId="0" xfId="49" applyNumberFormat="1" applyFont="1" applyAlignment="1">
      <alignment horizontal="center" vertical="center"/>
    </xf>
    <xf numFmtId="2" fontId="196" fillId="0" borderId="0" xfId="0" applyNumberFormat="1" applyFont="1" applyAlignment="1">
      <alignment horizontal="center" vertical="center"/>
    </xf>
    <xf numFmtId="4" fontId="196" fillId="0" borderId="0" xfId="0" applyNumberFormat="1" applyFont="1" applyAlignment="1">
      <alignment horizontal="center" vertical="center"/>
    </xf>
    <xf numFmtId="0" fontId="195" fillId="0" borderId="0" xfId="49" applyFont="1" applyAlignment="1">
      <alignment horizontal="center" vertical="center"/>
    </xf>
    <xf numFmtId="165" fontId="195" fillId="0" borderId="0" xfId="49" applyNumberFormat="1" applyFont="1" applyAlignment="1">
      <alignment horizontal="center" vertical="center"/>
    </xf>
    <xf numFmtId="0" fontId="195" fillId="0" borderId="0" xfId="0" applyFont="1" applyAlignment="1">
      <alignment horizontal="center" vertical="center"/>
    </xf>
    <xf numFmtId="3" fontId="195" fillId="0" borderId="0" xfId="49" applyNumberFormat="1" applyFont="1" applyAlignment="1">
      <alignment horizontal="center" vertical="center"/>
    </xf>
    <xf numFmtId="3" fontId="195" fillId="0" borderId="0" xfId="0" applyNumberFormat="1" applyFont="1" applyAlignment="1">
      <alignment horizontal="center" vertical="center"/>
    </xf>
    <xf numFmtId="4" fontId="195" fillId="0" borderId="0" xfId="0" applyNumberFormat="1" applyFont="1" applyAlignment="1">
      <alignment horizontal="center" vertical="center"/>
    </xf>
    <xf numFmtId="165" fontId="194" fillId="0" borderId="0" xfId="49" applyNumberFormat="1" applyFont="1" applyAlignment="1">
      <alignment horizontal="center" vertical="center"/>
    </xf>
    <xf numFmtId="0" fontId="194" fillId="0" borderId="0" xfId="49" applyFont="1" applyAlignment="1">
      <alignment horizontal="center" vertical="center"/>
    </xf>
    <xf numFmtId="0" fontId="194" fillId="0" borderId="0" xfId="0" applyFont="1" applyAlignment="1">
      <alignment horizontal="center" vertical="center"/>
    </xf>
    <xf numFmtId="3" fontId="194" fillId="0" borderId="0" xfId="49" applyNumberFormat="1" applyFont="1" applyAlignment="1">
      <alignment horizontal="center" vertical="center"/>
    </xf>
    <xf numFmtId="3" fontId="194" fillId="0" borderId="0" xfId="0" applyNumberFormat="1" applyFont="1" applyAlignment="1">
      <alignment horizontal="center" vertical="center"/>
    </xf>
    <xf numFmtId="2" fontId="194" fillId="0" borderId="0" xfId="49" applyNumberFormat="1" applyFont="1" applyAlignment="1">
      <alignment horizontal="center" vertical="center"/>
    </xf>
    <xf numFmtId="4" fontId="194" fillId="0" borderId="0" xfId="0" applyNumberFormat="1" applyFont="1" applyAlignment="1">
      <alignment horizontal="center" vertical="center"/>
    </xf>
    <xf numFmtId="165" fontId="193" fillId="0" borderId="0" xfId="49" applyNumberFormat="1" applyFont="1" applyAlignment="1">
      <alignment horizontal="center" vertical="center"/>
    </xf>
    <xf numFmtId="0" fontId="193" fillId="0" borderId="0" xfId="49" applyFont="1" applyAlignment="1">
      <alignment horizontal="center" vertical="center"/>
    </xf>
    <xf numFmtId="0" fontId="193" fillId="0" borderId="0" xfId="0" applyFont="1" applyAlignment="1">
      <alignment horizontal="center" vertical="center"/>
    </xf>
    <xf numFmtId="3" fontId="193" fillId="0" borderId="0" xfId="49" applyNumberFormat="1" applyFont="1" applyAlignment="1">
      <alignment horizontal="center" vertical="center"/>
    </xf>
    <xf numFmtId="3" fontId="193" fillId="0" borderId="0" xfId="0" applyNumberFormat="1" applyFont="1" applyAlignment="1">
      <alignment horizontal="center" vertical="center"/>
    </xf>
    <xf numFmtId="2" fontId="193" fillId="0" borderId="0" xfId="49" applyNumberFormat="1" applyFont="1" applyAlignment="1">
      <alignment horizontal="center" vertical="center"/>
    </xf>
    <xf numFmtId="4" fontId="193" fillId="0" borderId="0" xfId="0" applyNumberFormat="1" applyFont="1" applyAlignment="1">
      <alignment horizontal="center" vertical="center"/>
    </xf>
    <xf numFmtId="0" fontId="546" fillId="12" borderId="24" xfId="0" applyFont="1" applyFill="1" applyBorder="1" applyAlignment="1">
      <alignment horizontal="center" vertical="center" wrapText="1"/>
    </xf>
    <xf numFmtId="0" fontId="546" fillId="10" borderId="25" xfId="0" applyFont="1" applyFill="1" applyBorder="1" applyAlignment="1">
      <alignment horizontal="center" vertical="center" wrapText="1"/>
    </xf>
    <xf numFmtId="0" fontId="546" fillId="13" borderId="25" xfId="0" applyFont="1" applyFill="1" applyBorder="1" applyAlignment="1">
      <alignment horizontal="center" vertical="center" wrapText="1"/>
    </xf>
    <xf numFmtId="0" fontId="546" fillId="13" borderId="26" xfId="0" applyFont="1" applyFill="1" applyBorder="1" applyAlignment="1">
      <alignment horizontal="center" vertical="center" wrapText="1"/>
    </xf>
    <xf numFmtId="0" fontId="524" fillId="3" borderId="20" xfId="4" applyFont="1" applyFill="1" applyBorder="1" applyAlignment="1">
      <alignment horizontal="center" vertical="center"/>
    </xf>
    <xf numFmtId="0" fontId="0" fillId="6" borderId="3" xfId="4" applyFont="1" applyFill="1" applyBorder="1" applyAlignment="1">
      <alignment horizontal="center"/>
    </xf>
    <xf numFmtId="0" fontId="0" fillId="37" borderId="3" xfId="0" applyFill="1" applyBorder="1" applyAlignment="1">
      <alignment horizontal="center"/>
    </xf>
    <xf numFmtId="3" fontId="526" fillId="37" borderId="3" xfId="0" applyNumberFormat="1" applyFont="1" applyFill="1" applyBorder="1" applyAlignment="1">
      <alignment horizontal="center" vertical="center"/>
    </xf>
    <xf numFmtId="4" fontId="526" fillId="37" borderId="3" xfId="0" applyNumberFormat="1" applyFont="1" applyFill="1" applyBorder="1" applyAlignment="1">
      <alignment horizontal="center" vertical="center"/>
    </xf>
    <xf numFmtId="4" fontId="526" fillId="14" borderId="23" xfId="0" applyNumberFormat="1" applyFont="1" applyFill="1" applyBorder="1" applyAlignment="1">
      <alignment horizontal="center" vertical="center"/>
    </xf>
    <xf numFmtId="0" fontId="0" fillId="7" borderId="3" xfId="4" applyFont="1" applyFill="1" applyBorder="1" applyAlignment="1">
      <alignment horizontal="center"/>
    </xf>
    <xf numFmtId="0" fontId="524" fillId="3" borderId="22" xfId="4" applyFont="1" applyFill="1" applyBorder="1" applyAlignment="1">
      <alignment horizontal="center" vertical="center"/>
    </xf>
    <xf numFmtId="0" fontId="0" fillId="7" borderId="21" xfId="4" applyFont="1" applyFill="1" applyBorder="1" applyAlignment="1">
      <alignment horizontal="center"/>
    </xf>
    <xf numFmtId="0" fontId="0" fillId="0" borderId="21" xfId="0" applyBorder="1" applyAlignment="1">
      <alignment horizontal="center"/>
    </xf>
    <xf numFmtId="3" fontId="526" fillId="0" borderId="21" xfId="0" applyNumberFormat="1" applyFont="1" applyBorder="1" applyAlignment="1">
      <alignment horizontal="center" vertical="center"/>
    </xf>
    <xf numFmtId="0" fontId="0" fillId="37" borderId="21" xfId="0" applyFill="1" applyBorder="1" applyAlignment="1">
      <alignment horizontal="center"/>
    </xf>
    <xf numFmtId="3" fontId="526" fillId="37" borderId="21" xfId="0" applyNumberFormat="1" applyFont="1" applyFill="1" applyBorder="1" applyAlignment="1">
      <alignment horizontal="center" vertical="center"/>
    </xf>
    <xf numFmtId="4" fontId="526" fillId="15" borderId="21" xfId="0" applyNumberFormat="1" applyFont="1" applyFill="1" applyBorder="1" applyAlignment="1">
      <alignment horizontal="center" vertical="center"/>
    </xf>
    <xf numFmtId="4" fontId="526" fillId="0" borderId="21" xfId="0" applyNumberFormat="1" applyFont="1" applyBorder="1" applyAlignment="1">
      <alignment horizontal="center" vertical="center"/>
    </xf>
    <xf numFmtId="4" fontId="526" fillId="14" borderId="27" xfId="0" applyNumberFormat="1" applyFont="1" applyFill="1" applyBorder="1" applyAlignment="1">
      <alignment horizontal="center" vertical="center"/>
    </xf>
    <xf numFmtId="4" fontId="526" fillId="37" borderId="21" xfId="0" applyNumberFormat="1" applyFont="1" applyFill="1" applyBorder="1" applyAlignment="1">
      <alignment horizontal="center" vertical="center"/>
    </xf>
    <xf numFmtId="4" fontId="526" fillId="14" borderId="21" xfId="0" applyNumberFormat="1" applyFont="1" applyFill="1" applyBorder="1" applyAlignment="1">
      <alignment horizontal="center" vertical="center"/>
    </xf>
    <xf numFmtId="4" fontId="526" fillId="3" borderId="21" xfId="0" applyNumberFormat="1" applyFont="1" applyFill="1" applyBorder="1" applyAlignment="1">
      <alignment horizontal="center" vertical="center"/>
    </xf>
    <xf numFmtId="3" fontId="192" fillId="0" borderId="0" xfId="49" applyNumberFormat="1" applyFont="1" applyAlignment="1">
      <alignment horizontal="center" vertical="center"/>
    </xf>
    <xf numFmtId="165" fontId="191" fillId="0" borderId="0" xfId="49" applyNumberFormat="1" applyFont="1" applyAlignment="1">
      <alignment horizontal="center" vertical="center"/>
    </xf>
    <xf numFmtId="0" fontId="191" fillId="0" borderId="0" xfId="49" applyFont="1" applyAlignment="1">
      <alignment horizontal="center" vertical="center"/>
    </xf>
    <xf numFmtId="0" fontId="191" fillId="0" borderId="0" xfId="0" applyFont="1" applyAlignment="1">
      <alignment horizontal="center" vertical="center"/>
    </xf>
    <xf numFmtId="3" fontId="191" fillId="0" borderId="0" xfId="49" applyNumberFormat="1" applyFont="1" applyAlignment="1">
      <alignment horizontal="center" vertical="center"/>
    </xf>
    <xf numFmtId="3" fontId="191" fillId="0" borderId="0" xfId="0" applyNumberFormat="1" applyFont="1" applyAlignment="1">
      <alignment horizontal="center" vertical="center"/>
    </xf>
    <xf numFmtId="2" fontId="191" fillId="0" borderId="0" xfId="49" applyNumberFormat="1" applyFont="1" applyAlignment="1">
      <alignment horizontal="center" vertical="center"/>
    </xf>
    <xf numFmtId="2" fontId="191" fillId="0" borderId="0" xfId="0" applyNumberFormat="1" applyFont="1" applyAlignment="1">
      <alignment horizontal="center" vertical="center"/>
    </xf>
    <xf numFmtId="4" fontId="191" fillId="0" borderId="0" xfId="0" applyNumberFormat="1" applyFont="1" applyAlignment="1">
      <alignment horizontal="center" vertical="center"/>
    </xf>
    <xf numFmtId="0" fontId="190" fillId="0" borderId="0" xfId="49" applyFont="1" applyAlignment="1">
      <alignment horizontal="center" vertical="center"/>
    </xf>
    <xf numFmtId="165" fontId="190" fillId="0" borderId="0" xfId="49" applyNumberFormat="1" applyFont="1" applyAlignment="1">
      <alignment horizontal="center" vertical="center"/>
    </xf>
    <xf numFmtId="0" fontId="190" fillId="0" borderId="0" xfId="0" applyFont="1" applyAlignment="1">
      <alignment horizontal="center" vertical="center"/>
    </xf>
    <xf numFmtId="3" fontId="190" fillId="0" borderId="0" xfId="49" applyNumberFormat="1" applyFont="1" applyAlignment="1">
      <alignment horizontal="center" vertical="center"/>
    </xf>
    <xf numFmtId="3" fontId="190" fillId="0" borderId="0" xfId="0" applyNumberFormat="1" applyFont="1" applyAlignment="1">
      <alignment horizontal="center" vertical="center"/>
    </xf>
    <xf numFmtId="2" fontId="190" fillId="0" borderId="0" xfId="49" applyNumberFormat="1" applyFont="1" applyAlignment="1">
      <alignment horizontal="center" vertical="center"/>
    </xf>
    <xf numFmtId="2" fontId="190" fillId="0" borderId="0" xfId="0" applyNumberFormat="1" applyFont="1" applyAlignment="1">
      <alignment horizontal="center" vertical="center"/>
    </xf>
    <xf numFmtId="4" fontId="190" fillId="0" borderId="0" xfId="0" applyNumberFormat="1" applyFont="1" applyAlignment="1">
      <alignment horizontal="center" vertical="center"/>
    </xf>
    <xf numFmtId="165" fontId="189" fillId="0" borderId="0" xfId="49" applyNumberFormat="1" applyFont="1" applyAlignment="1">
      <alignment horizontal="center" vertical="center"/>
    </xf>
    <xf numFmtId="0" fontId="189" fillId="0" borderId="0" xfId="49" applyFont="1" applyAlignment="1">
      <alignment horizontal="center" vertical="center"/>
    </xf>
    <xf numFmtId="0" fontId="189" fillId="0" borderId="0" xfId="0" applyFont="1" applyAlignment="1">
      <alignment horizontal="center" vertical="center"/>
    </xf>
    <xf numFmtId="3" fontId="189" fillId="0" borderId="0" xfId="49" applyNumberFormat="1" applyFont="1" applyAlignment="1">
      <alignment horizontal="center" vertical="center"/>
    </xf>
    <xf numFmtId="3" fontId="189" fillId="0" borderId="0" xfId="0" applyNumberFormat="1" applyFont="1" applyAlignment="1">
      <alignment horizontal="center" vertical="center"/>
    </xf>
    <xf numFmtId="2" fontId="189" fillId="0" borderId="0" xfId="49" applyNumberFormat="1" applyFont="1" applyAlignment="1">
      <alignment horizontal="center" vertical="center"/>
    </xf>
    <xf numFmtId="2" fontId="189" fillId="0" borderId="0" xfId="0" applyNumberFormat="1" applyFont="1" applyAlignment="1">
      <alignment horizontal="center" vertical="center"/>
    </xf>
    <xf numFmtId="4" fontId="189" fillId="0" borderId="0" xfId="0" applyNumberFormat="1" applyFont="1" applyAlignment="1">
      <alignment horizontal="center" vertical="center"/>
    </xf>
    <xf numFmtId="165" fontId="188" fillId="0" borderId="0" xfId="49" applyNumberFormat="1" applyFont="1" applyAlignment="1">
      <alignment horizontal="center" vertical="center"/>
    </xf>
    <xf numFmtId="0" fontId="188" fillId="0" borderId="0" xfId="49" applyFont="1" applyAlignment="1">
      <alignment horizontal="center" vertical="center"/>
    </xf>
    <xf numFmtId="0" fontId="188" fillId="0" borderId="0" xfId="0" applyFont="1" applyAlignment="1">
      <alignment horizontal="center" vertical="center"/>
    </xf>
    <xf numFmtId="3" fontId="188" fillId="0" borderId="0" xfId="49" applyNumberFormat="1" applyFont="1" applyAlignment="1">
      <alignment horizontal="center" vertical="center"/>
    </xf>
    <xf numFmtId="3" fontId="188" fillId="0" borderId="0" xfId="0" applyNumberFormat="1" applyFont="1" applyAlignment="1">
      <alignment horizontal="center" vertical="center"/>
    </xf>
    <xf numFmtId="2" fontId="188" fillId="0" borderId="0" xfId="49" applyNumberFormat="1" applyFont="1" applyAlignment="1">
      <alignment horizontal="center" vertical="center"/>
    </xf>
    <xf numFmtId="2" fontId="188" fillId="0" borderId="0" xfId="0" applyNumberFormat="1" applyFont="1" applyAlignment="1">
      <alignment horizontal="center" vertical="center"/>
    </xf>
    <xf numFmtId="4" fontId="188" fillId="0" borderId="0" xfId="0" applyNumberFormat="1" applyFont="1" applyAlignment="1">
      <alignment horizontal="center" vertical="center"/>
    </xf>
    <xf numFmtId="165" fontId="187" fillId="0" borderId="0" xfId="49" applyNumberFormat="1" applyFont="1" applyAlignment="1">
      <alignment horizontal="center" vertical="center"/>
    </xf>
    <xf numFmtId="0" fontId="187" fillId="0" borderId="0" xfId="49" applyFont="1" applyAlignment="1">
      <alignment horizontal="center" vertical="center"/>
    </xf>
    <xf numFmtId="0" fontId="187" fillId="0" borderId="0" xfId="0" applyFont="1" applyAlignment="1">
      <alignment horizontal="center" vertical="center"/>
    </xf>
    <xf numFmtId="3" fontId="187" fillId="0" borderId="0" xfId="49" applyNumberFormat="1" applyFont="1" applyAlignment="1">
      <alignment horizontal="center" vertical="center"/>
    </xf>
    <xf numFmtId="3" fontId="187" fillId="0" borderId="0" xfId="0" applyNumberFormat="1" applyFont="1" applyAlignment="1">
      <alignment horizontal="center" vertical="center"/>
    </xf>
    <xf numFmtId="2" fontId="187" fillId="0" borderId="0" xfId="49" applyNumberFormat="1" applyFont="1" applyAlignment="1">
      <alignment horizontal="center" vertical="center"/>
    </xf>
    <xf numFmtId="2" fontId="187" fillId="0" borderId="0" xfId="0" applyNumberFormat="1" applyFont="1" applyAlignment="1">
      <alignment horizontal="center" vertical="center"/>
    </xf>
    <xf numFmtId="4" fontId="187" fillId="0" borderId="0" xfId="0" applyNumberFormat="1" applyFont="1" applyAlignment="1">
      <alignment horizontal="center" vertical="center"/>
    </xf>
    <xf numFmtId="165" fontId="186" fillId="0" borderId="0" xfId="49" applyNumberFormat="1" applyFont="1" applyAlignment="1">
      <alignment horizontal="center" vertical="center"/>
    </xf>
    <xf numFmtId="0" fontId="186" fillId="0" borderId="0" xfId="49" applyFont="1" applyAlignment="1">
      <alignment horizontal="center" vertical="center"/>
    </xf>
    <xf numFmtId="0" fontId="186" fillId="0" borderId="0" xfId="0" applyFont="1" applyAlignment="1">
      <alignment horizontal="center" vertical="center"/>
    </xf>
    <xf numFmtId="3" fontId="186" fillId="0" borderId="0" xfId="49" applyNumberFormat="1" applyFont="1" applyAlignment="1">
      <alignment horizontal="center" vertical="center"/>
    </xf>
    <xf numFmtId="3" fontId="186" fillId="0" borderId="0" xfId="0" applyNumberFormat="1" applyFont="1" applyAlignment="1">
      <alignment horizontal="center" vertical="center"/>
    </xf>
    <xf numFmtId="2" fontId="186" fillId="0" borderId="0" xfId="49" applyNumberFormat="1" applyFont="1" applyAlignment="1">
      <alignment horizontal="center" vertical="center"/>
    </xf>
    <xf numFmtId="2" fontId="186" fillId="0" borderId="0" xfId="0" applyNumberFormat="1" applyFont="1" applyAlignment="1">
      <alignment horizontal="center" vertical="center"/>
    </xf>
    <xf numFmtId="4" fontId="186" fillId="0" borderId="0" xfId="0" applyNumberFormat="1" applyFont="1" applyAlignment="1">
      <alignment horizontal="center" vertical="center"/>
    </xf>
    <xf numFmtId="165" fontId="185" fillId="0" borderId="0" xfId="49" applyNumberFormat="1" applyFont="1" applyAlignment="1">
      <alignment horizontal="center" vertical="center"/>
    </xf>
    <xf numFmtId="0" fontId="185" fillId="0" borderId="0" xfId="49" applyFont="1" applyAlignment="1">
      <alignment horizontal="center" vertical="center"/>
    </xf>
    <xf numFmtId="0" fontId="185" fillId="0" borderId="0" xfId="0" applyFont="1" applyAlignment="1">
      <alignment horizontal="center" vertical="center"/>
    </xf>
    <xf numFmtId="3" fontId="185" fillId="0" borderId="0" xfId="49" applyNumberFormat="1" applyFont="1" applyAlignment="1">
      <alignment horizontal="center" vertical="center"/>
    </xf>
    <xf numFmtId="3" fontId="185" fillId="0" borderId="0" xfId="0" applyNumberFormat="1" applyFont="1" applyAlignment="1">
      <alignment horizontal="center" vertical="center"/>
    </xf>
    <xf numFmtId="2" fontId="185" fillId="0" borderId="0" xfId="49" applyNumberFormat="1" applyFont="1" applyAlignment="1">
      <alignment horizontal="center" vertical="center"/>
    </xf>
    <xf numFmtId="4" fontId="185" fillId="0" borderId="0" xfId="0" applyNumberFormat="1" applyFont="1" applyAlignment="1">
      <alignment horizontal="center" vertical="center"/>
    </xf>
    <xf numFmtId="165" fontId="184" fillId="0" borderId="0" xfId="49" applyNumberFormat="1" applyFont="1" applyAlignment="1">
      <alignment horizontal="center" vertical="center"/>
    </xf>
    <xf numFmtId="0" fontId="184" fillId="0" borderId="0" xfId="49" applyFont="1" applyAlignment="1">
      <alignment horizontal="center" vertical="center"/>
    </xf>
    <xf numFmtId="0" fontId="184" fillId="0" borderId="0" xfId="0" applyFont="1" applyAlignment="1">
      <alignment horizontal="center" vertical="center"/>
    </xf>
    <xf numFmtId="3" fontId="184" fillId="0" borderId="0" xfId="49" applyNumberFormat="1" applyFont="1" applyAlignment="1">
      <alignment horizontal="center" vertical="center"/>
    </xf>
    <xf numFmtId="3" fontId="184" fillId="0" borderId="0" xfId="0" applyNumberFormat="1" applyFont="1" applyAlignment="1">
      <alignment horizontal="center" vertical="center"/>
    </xf>
    <xf numFmtId="2" fontId="184" fillId="0" borderId="0" xfId="49" applyNumberFormat="1" applyFont="1" applyAlignment="1">
      <alignment horizontal="center" vertical="center"/>
    </xf>
    <xf numFmtId="2" fontId="184" fillId="0" borderId="0" xfId="0" applyNumberFormat="1" applyFont="1" applyAlignment="1">
      <alignment horizontal="center" vertical="center"/>
    </xf>
    <xf numFmtId="165" fontId="183" fillId="0" borderId="0" xfId="49" applyNumberFormat="1" applyFont="1" applyAlignment="1">
      <alignment horizontal="center" vertical="center"/>
    </xf>
    <xf numFmtId="0" fontId="183" fillId="0" borderId="0" xfId="49" applyFont="1" applyAlignment="1">
      <alignment horizontal="center" vertical="center"/>
    </xf>
    <xf numFmtId="0" fontId="183" fillId="0" borderId="0" xfId="0" applyFont="1" applyAlignment="1">
      <alignment horizontal="center" vertical="center"/>
    </xf>
    <xf numFmtId="3" fontId="183" fillId="0" borderId="0" xfId="49" applyNumberFormat="1" applyFont="1" applyAlignment="1">
      <alignment horizontal="center" vertical="center"/>
    </xf>
    <xf numFmtId="3" fontId="183" fillId="0" borderId="0" xfId="0" applyNumberFormat="1" applyFont="1" applyAlignment="1">
      <alignment horizontal="center" vertical="center"/>
    </xf>
    <xf numFmtId="2" fontId="183" fillId="0" borderId="0" xfId="49" applyNumberFormat="1" applyFont="1" applyAlignment="1">
      <alignment horizontal="center" vertical="center"/>
    </xf>
    <xf numFmtId="2" fontId="183" fillId="0" borderId="0" xfId="0" applyNumberFormat="1" applyFont="1" applyAlignment="1">
      <alignment horizontal="center" vertical="center"/>
    </xf>
    <xf numFmtId="4" fontId="183" fillId="0" borderId="0" xfId="0" applyNumberFormat="1" applyFont="1" applyAlignment="1">
      <alignment horizontal="center" vertical="center"/>
    </xf>
    <xf numFmtId="165" fontId="182" fillId="0" borderId="0" xfId="49" applyNumberFormat="1" applyFont="1" applyAlignment="1">
      <alignment horizontal="center" vertical="center"/>
    </xf>
    <xf numFmtId="0" fontId="182" fillId="0" borderId="0" xfId="49" applyFont="1" applyAlignment="1">
      <alignment horizontal="center" vertical="center"/>
    </xf>
    <xf numFmtId="0" fontId="182" fillId="0" borderId="0" xfId="0" applyFont="1" applyAlignment="1">
      <alignment horizontal="center" vertical="center"/>
    </xf>
    <xf numFmtId="3" fontId="182" fillId="0" borderId="0" xfId="49" applyNumberFormat="1" applyFont="1" applyAlignment="1">
      <alignment horizontal="center" vertical="center"/>
    </xf>
    <xf numFmtId="3" fontId="182" fillId="0" borderId="0" xfId="0" applyNumberFormat="1" applyFont="1" applyAlignment="1">
      <alignment horizontal="center" vertical="center"/>
    </xf>
    <xf numFmtId="2" fontId="182" fillId="0" borderId="0" xfId="49" applyNumberFormat="1" applyFont="1" applyAlignment="1">
      <alignment horizontal="center" vertical="center"/>
    </xf>
    <xf numFmtId="2" fontId="182" fillId="0" borderId="0" xfId="0" applyNumberFormat="1" applyFont="1" applyAlignment="1">
      <alignment horizontal="center" vertical="center"/>
    </xf>
    <xf numFmtId="4" fontId="182" fillId="0" borderId="0" xfId="0" applyNumberFormat="1" applyFont="1" applyAlignment="1">
      <alignment horizontal="center" vertical="center"/>
    </xf>
    <xf numFmtId="165" fontId="181" fillId="0" borderId="0" xfId="49" applyNumberFormat="1" applyFont="1" applyAlignment="1">
      <alignment horizontal="center" vertical="center"/>
    </xf>
    <xf numFmtId="0" fontId="181" fillId="0" borderId="0" xfId="49" applyFont="1" applyAlignment="1">
      <alignment horizontal="center" vertical="center"/>
    </xf>
    <xf numFmtId="0" fontId="181" fillId="0" borderId="0" xfId="0" applyFont="1" applyAlignment="1">
      <alignment horizontal="center" vertical="center"/>
    </xf>
    <xf numFmtId="3" fontId="181" fillId="0" borderId="0" xfId="49" applyNumberFormat="1" applyFont="1" applyAlignment="1">
      <alignment horizontal="center" vertical="center"/>
    </xf>
    <xf numFmtId="3" fontId="181" fillId="0" borderId="0" xfId="0" applyNumberFormat="1" applyFont="1" applyAlignment="1">
      <alignment horizontal="center" vertical="center"/>
    </xf>
    <xf numFmtId="2" fontId="181" fillId="0" borderId="0" xfId="49" applyNumberFormat="1" applyFont="1" applyAlignment="1">
      <alignment horizontal="center" vertical="center"/>
    </xf>
    <xf numFmtId="2" fontId="181" fillId="0" borderId="0" xfId="0" applyNumberFormat="1" applyFont="1" applyAlignment="1">
      <alignment horizontal="center" vertical="center"/>
    </xf>
    <xf numFmtId="4" fontId="181" fillId="0" borderId="0" xfId="0" applyNumberFormat="1" applyFont="1" applyAlignment="1">
      <alignment horizontal="center" vertical="center"/>
    </xf>
    <xf numFmtId="165" fontId="180" fillId="0" borderId="0" xfId="49" applyNumberFormat="1" applyFont="1" applyAlignment="1">
      <alignment horizontal="center" vertical="center"/>
    </xf>
    <xf numFmtId="0" fontId="180" fillId="0" borderId="0" xfId="49" applyFont="1" applyAlignment="1">
      <alignment horizontal="center" vertical="center"/>
    </xf>
    <xf numFmtId="0" fontId="180" fillId="0" borderId="0" xfId="0" applyFont="1" applyAlignment="1">
      <alignment horizontal="center" vertical="center"/>
    </xf>
    <xf numFmtId="3" fontId="180" fillId="0" borderId="0" xfId="49" applyNumberFormat="1" applyFont="1" applyAlignment="1">
      <alignment horizontal="center" vertical="center"/>
    </xf>
    <xf numFmtId="3" fontId="180" fillId="0" borderId="0" xfId="0" applyNumberFormat="1" applyFont="1" applyAlignment="1">
      <alignment horizontal="center" vertical="center"/>
    </xf>
    <xf numFmtId="2" fontId="180" fillId="0" borderId="0" xfId="49" applyNumberFormat="1" applyFont="1" applyAlignment="1">
      <alignment horizontal="center" vertical="center"/>
    </xf>
    <xf numFmtId="4" fontId="180" fillId="0" borderId="0" xfId="0" applyNumberFormat="1" applyFont="1" applyAlignment="1">
      <alignment horizontal="center" vertical="center"/>
    </xf>
    <xf numFmtId="165" fontId="179" fillId="0" borderId="0" xfId="49" applyNumberFormat="1" applyFont="1" applyAlignment="1">
      <alignment horizontal="center" vertical="center"/>
    </xf>
    <xf numFmtId="0" fontId="179" fillId="0" borderId="0" xfId="49" applyFont="1" applyAlignment="1">
      <alignment horizontal="center" vertical="center"/>
    </xf>
    <xf numFmtId="0" fontId="179" fillId="0" borderId="0" xfId="0" applyFont="1" applyAlignment="1">
      <alignment horizontal="center" vertical="center"/>
    </xf>
    <xf numFmtId="3" fontId="179" fillId="0" borderId="0" xfId="49" applyNumberFormat="1" applyFont="1" applyAlignment="1">
      <alignment horizontal="center" vertical="center"/>
    </xf>
    <xf numFmtId="3" fontId="179" fillId="0" borderId="0" xfId="0" applyNumberFormat="1" applyFont="1" applyAlignment="1">
      <alignment horizontal="center" vertical="center"/>
    </xf>
    <xf numFmtId="2" fontId="179" fillId="0" borderId="0" xfId="49" applyNumberFormat="1" applyFont="1" applyAlignment="1">
      <alignment horizontal="center" vertical="center"/>
    </xf>
    <xf numFmtId="2" fontId="179" fillId="0" borderId="0" xfId="0" applyNumberFormat="1" applyFont="1" applyAlignment="1">
      <alignment horizontal="center" vertical="center"/>
    </xf>
    <xf numFmtId="4" fontId="179" fillId="0" borderId="0" xfId="0" applyNumberFormat="1" applyFont="1" applyAlignment="1">
      <alignment horizontal="center" vertical="center"/>
    </xf>
    <xf numFmtId="165" fontId="178" fillId="0" borderId="0" xfId="49" applyNumberFormat="1" applyFont="1" applyAlignment="1">
      <alignment horizontal="center" vertical="center"/>
    </xf>
    <xf numFmtId="0" fontId="178" fillId="0" borderId="0" xfId="49" applyFont="1" applyAlignment="1">
      <alignment horizontal="center" vertical="center"/>
    </xf>
    <xf numFmtId="0" fontId="178" fillId="0" borderId="0" xfId="0" applyFont="1" applyAlignment="1">
      <alignment horizontal="center" vertical="center"/>
    </xf>
    <xf numFmtId="3" fontId="178" fillId="0" borderId="0" xfId="49" applyNumberFormat="1" applyFont="1" applyAlignment="1">
      <alignment horizontal="center" vertical="center"/>
    </xf>
    <xf numFmtId="3" fontId="178" fillId="0" borderId="0" xfId="0" applyNumberFormat="1" applyFont="1" applyAlignment="1">
      <alignment horizontal="center" vertical="center"/>
    </xf>
    <xf numFmtId="2" fontId="178" fillId="0" borderId="0" xfId="49" applyNumberFormat="1" applyFont="1" applyAlignment="1">
      <alignment horizontal="center" vertical="center"/>
    </xf>
    <xf numFmtId="2" fontId="178" fillId="0" borderId="0" xfId="0" applyNumberFormat="1" applyFont="1" applyAlignment="1">
      <alignment horizontal="center" vertical="center"/>
    </xf>
    <xf numFmtId="4" fontId="178" fillId="0" borderId="0" xfId="0" applyNumberFormat="1" applyFont="1" applyAlignment="1">
      <alignment horizontal="center" vertical="center"/>
    </xf>
    <xf numFmtId="165" fontId="177" fillId="0" borderId="0" xfId="49" applyNumberFormat="1" applyFont="1" applyAlignment="1">
      <alignment horizontal="center" vertical="center"/>
    </xf>
    <xf numFmtId="0" fontId="177" fillId="0" borderId="0" xfId="49" applyFont="1" applyAlignment="1">
      <alignment horizontal="center" vertical="center"/>
    </xf>
    <xf numFmtId="0" fontId="177" fillId="0" borderId="0" xfId="0" applyFont="1" applyAlignment="1">
      <alignment horizontal="center" vertical="center"/>
    </xf>
    <xf numFmtId="3" fontId="177" fillId="0" borderId="0" xfId="49" applyNumberFormat="1" applyFont="1" applyAlignment="1">
      <alignment horizontal="center" vertical="center"/>
    </xf>
    <xf numFmtId="3" fontId="177" fillId="0" borderId="0" xfId="0" applyNumberFormat="1" applyFont="1" applyAlignment="1">
      <alignment horizontal="center" vertical="center"/>
    </xf>
    <xf numFmtId="2" fontId="177" fillId="0" borderId="0" xfId="49" applyNumberFormat="1" applyFont="1" applyAlignment="1">
      <alignment horizontal="center" vertical="center"/>
    </xf>
    <xf numFmtId="2" fontId="177" fillId="0" borderId="0" xfId="0" applyNumberFormat="1" applyFont="1" applyAlignment="1">
      <alignment horizontal="center" vertical="center"/>
    </xf>
    <xf numFmtId="4" fontId="177" fillId="0" borderId="0" xfId="0" applyNumberFormat="1" applyFont="1" applyAlignment="1">
      <alignment horizontal="center" vertical="center"/>
    </xf>
    <xf numFmtId="0" fontId="176" fillId="20" borderId="0" xfId="49" applyFont="1" applyFill="1" applyAlignment="1">
      <alignment horizontal="center" vertical="center"/>
    </xf>
    <xf numFmtId="165" fontId="176" fillId="0" borderId="0" xfId="49" applyNumberFormat="1" applyFont="1" applyAlignment="1">
      <alignment horizontal="center" vertical="center"/>
    </xf>
    <xf numFmtId="0" fontId="176" fillId="0" borderId="0" xfId="49" applyFont="1" applyAlignment="1">
      <alignment horizontal="center" vertical="center"/>
    </xf>
    <xf numFmtId="0" fontId="176" fillId="0" borderId="0" xfId="0" applyFont="1" applyAlignment="1">
      <alignment horizontal="center" vertical="center"/>
    </xf>
    <xf numFmtId="3" fontId="176" fillId="0" borderId="0" xfId="49" applyNumberFormat="1" applyFont="1" applyAlignment="1">
      <alignment horizontal="center" vertical="center"/>
    </xf>
    <xf numFmtId="3" fontId="176" fillId="0" borderId="0" xfId="0" applyNumberFormat="1" applyFont="1" applyAlignment="1">
      <alignment horizontal="center" vertical="center"/>
    </xf>
    <xf numFmtId="2" fontId="176" fillId="0" borderId="0" xfId="49" applyNumberFormat="1" applyFont="1" applyAlignment="1">
      <alignment horizontal="center" vertical="center"/>
    </xf>
    <xf numFmtId="2" fontId="176" fillId="0" borderId="0" xfId="0" applyNumberFormat="1" applyFont="1" applyAlignment="1">
      <alignment horizontal="center" vertical="center"/>
    </xf>
    <xf numFmtId="4" fontId="176" fillId="0" borderId="0" xfId="0" applyNumberFormat="1" applyFont="1" applyAlignment="1">
      <alignment horizontal="center" vertical="center"/>
    </xf>
    <xf numFmtId="165" fontId="175" fillId="0" borderId="0" xfId="49" applyNumberFormat="1" applyFont="1" applyAlignment="1">
      <alignment horizontal="center" vertical="center"/>
    </xf>
    <xf numFmtId="0" fontId="175" fillId="0" borderId="0" xfId="49" applyFont="1" applyAlignment="1">
      <alignment horizontal="center" vertical="center"/>
    </xf>
    <xf numFmtId="0" fontId="175" fillId="0" borderId="0" xfId="0" applyFont="1" applyAlignment="1">
      <alignment horizontal="center" vertical="center"/>
    </xf>
    <xf numFmtId="3" fontId="175" fillId="0" borderId="0" xfId="49" applyNumberFormat="1" applyFont="1" applyAlignment="1">
      <alignment horizontal="center" vertical="center"/>
    </xf>
    <xf numFmtId="3" fontId="175" fillId="0" borderId="0" xfId="0" applyNumberFormat="1" applyFont="1" applyAlignment="1">
      <alignment horizontal="center" vertical="center"/>
    </xf>
    <xf numFmtId="2" fontId="175" fillId="0" borderId="0" xfId="49" applyNumberFormat="1" applyFont="1" applyAlignment="1">
      <alignment horizontal="center" vertical="center"/>
    </xf>
    <xf numFmtId="4" fontId="175" fillId="0" borderId="0" xfId="0" applyNumberFormat="1" applyFont="1" applyAlignment="1">
      <alignment horizontal="center" vertical="center"/>
    </xf>
    <xf numFmtId="165" fontId="174" fillId="0" borderId="0" xfId="49" applyNumberFormat="1" applyFont="1" applyAlignment="1">
      <alignment horizontal="center" vertical="center"/>
    </xf>
    <xf numFmtId="0" fontId="174" fillId="0" borderId="0" xfId="49" applyFont="1" applyAlignment="1">
      <alignment horizontal="center" vertical="center"/>
    </xf>
    <xf numFmtId="0" fontId="174" fillId="0" borderId="0" xfId="0" applyFont="1" applyAlignment="1">
      <alignment horizontal="center" vertical="center"/>
    </xf>
    <xf numFmtId="3" fontId="174" fillId="0" borderId="0" xfId="49" applyNumberFormat="1" applyFont="1" applyAlignment="1">
      <alignment horizontal="center" vertical="center"/>
    </xf>
    <xf numFmtId="3" fontId="174" fillId="0" borderId="0" xfId="0" applyNumberFormat="1" applyFont="1" applyAlignment="1">
      <alignment horizontal="center" vertical="center"/>
    </xf>
    <xf numFmtId="2" fontId="174" fillId="0" borderId="0" xfId="49" applyNumberFormat="1" applyFont="1" applyAlignment="1">
      <alignment horizontal="center" vertical="center"/>
    </xf>
    <xf numFmtId="4" fontId="174" fillId="0" borderId="0" xfId="0" applyNumberFormat="1" applyFont="1" applyAlignment="1">
      <alignment horizontal="center" vertical="center"/>
    </xf>
    <xf numFmtId="165" fontId="173" fillId="0" borderId="0" xfId="49" applyNumberFormat="1" applyFont="1" applyAlignment="1">
      <alignment horizontal="center" vertical="center"/>
    </xf>
    <xf numFmtId="0" fontId="173" fillId="0" borderId="0" xfId="49" applyFont="1" applyAlignment="1">
      <alignment horizontal="center" vertical="center"/>
    </xf>
    <xf numFmtId="0" fontId="173" fillId="0" borderId="0" xfId="0" applyFont="1" applyAlignment="1">
      <alignment horizontal="center" vertical="center"/>
    </xf>
    <xf numFmtId="3" fontId="173" fillId="0" borderId="0" xfId="49" applyNumberFormat="1" applyFont="1" applyAlignment="1">
      <alignment horizontal="center" vertical="center"/>
    </xf>
    <xf numFmtId="3" fontId="173" fillId="0" borderId="0" xfId="0" applyNumberFormat="1" applyFont="1" applyAlignment="1">
      <alignment horizontal="center" vertical="center"/>
    </xf>
    <xf numFmtId="2" fontId="173" fillId="0" borderId="0" xfId="49" applyNumberFormat="1" applyFont="1" applyAlignment="1">
      <alignment horizontal="center" vertical="center"/>
    </xf>
    <xf numFmtId="4" fontId="173" fillId="0" borderId="0" xfId="0" applyNumberFormat="1" applyFont="1" applyAlignment="1">
      <alignment horizontal="center" vertical="center"/>
    </xf>
    <xf numFmtId="165" fontId="172" fillId="0" borderId="0" xfId="49" applyNumberFormat="1" applyFont="1" applyAlignment="1">
      <alignment horizontal="center" vertical="center"/>
    </xf>
    <xf numFmtId="0" fontId="172" fillId="0" borderId="0" xfId="49" applyFont="1" applyAlignment="1">
      <alignment horizontal="center" vertical="center"/>
    </xf>
    <xf numFmtId="0" fontId="172" fillId="0" borderId="0" xfId="0" applyFont="1" applyAlignment="1">
      <alignment horizontal="center" vertical="center"/>
    </xf>
    <xf numFmtId="3" fontId="172" fillId="0" borderId="0" xfId="49" applyNumberFormat="1" applyFont="1" applyAlignment="1">
      <alignment horizontal="center" vertical="center"/>
    </xf>
    <xf numFmtId="3" fontId="172" fillId="0" borderId="0" xfId="0" applyNumberFormat="1" applyFont="1" applyAlignment="1">
      <alignment horizontal="center" vertical="center"/>
    </xf>
    <xf numFmtId="2" fontId="172" fillId="0" borderId="0" xfId="49" applyNumberFormat="1" applyFont="1" applyAlignment="1">
      <alignment horizontal="center" vertical="center"/>
    </xf>
    <xf numFmtId="4" fontId="172" fillId="0" borderId="0" xfId="0" applyNumberFormat="1" applyFont="1" applyAlignment="1">
      <alignment horizontal="center" vertical="center"/>
    </xf>
    <xf numFmtId="165" fontId="171" fillId="0" borderId="0" xfId="49" applyNumberFormat="1" applyFont="1" applyAlignment="1">
      <alignment horizontal="center" vertical="center"/>
    </xf>
    <xf numFmtId="0" fontId="171" fillId="0" borderId="0" xfId="49" applyFont="1" applyAlignment="1">
      <alignment horizontal="center" vertical="center"/>
    </xf>
    <xf numFmtId="0" fontId="171" fillId="0" borderId="0" xfId="0" applyFont="1" applyAlignment="1">
      <alignment horizontal="center" vertical="center"/>
    </xf>
    <xf numFmtId="3" fontId="171" fillId="0" borderId="0" xfId="49" applyNumberFormat="1" applyFont="1" applyAlignment="1">
      <alignment horizontal="center" vertical="center"/>
    </xf>
    <xf numFmtId="3" fontId="171" fillId="0" borderId="0" xfId="0" applyNumberFormat="1" applyFont="1" applyAlignment="1">
      <alignment horizontal="center" vertical="center"/>
    </xf>
    <xf numFmtId="2" fontId="171" fillId="0" borderId="0" xfId="49" applyNumberFormat="1" applyFont="1" applyAlignment="1">
      <alignment horizontal="center" vertical="center"/>
    </xf>
    <xf numFmtId="2" fontId="171" fillId="0" borderId="0" xfId="0" applyNumberFormat="1" applyFont="1" applyAlignment="1">
      <alignment horizontal="center" vertical="center"/>
    </xf>
    <xf numFmtId="4" fontId="171" fillId="0" borderId="0" xfId="0" applyNumberFormat="1" applyFont="1" applyAlignment="1">
      <alignment horizontal="center" vertical="center"/>
    </xf>
    <xf numFmtId="3" fontId="170" fillId="0" borderId="0" xfId="49" applyNumberFormat="1" applyFont="1" applyAlignment="1">
      <alignment horizontal="center" vertical="center"/>
    </xf>
    <xf numFmtId="165" fontId="169" fillId="0" borderId="0" xfId="49" applyNumberFormat="1" applyFont="1" applyAlignment="1">
      <alignment horizontal="center" vertical="center"/>
    </xf>
    <xf numFmtId="0" fontId="169" fillId="0" borderId="0" xfId="49" applyFont="1" applyAlignment="1">
      <alignment horizontal="center" vertical="center"/>
    </xf>
    <xf numFmtId="0" fontId="169" fillId="0" borderId="0" xfId="0" applyFont="1" applyAlignment="1">
      <alignment horizontal="center" vertical="center"/>
    </xf>
    <xf numFmtId="3" fontId="169" fillId="0" borderId="0" xfId="49" applyNumberFormat="1" applyFont="1" applyAlignment="1">
      <alignment horizontal="center" vertical="center"/>
    </xf>
    <xf numFmtId="3" fontId="169" fillId="0" borderId="0" xfId="0" applyNumberFormat="1" applyFont="1" applyAlignment="1">
      <alignment horizontal="center" vertical="center"/>
    </xf>
    <xf numFmtId="2" fontId="169" fillId="0" borderId="0" xfId="49" applyNumberFormat="1" applyFont="1" applyAlignment="1">
      <alignment horizontal="center" vertical="center"/>
    </xf>
    <xf numFmtId="2" fontId="169" fillId="0" borderId="0" xfId="0" applyNumberFormat="1" applyFont="1" applyAlignment="1">
      <alignment horizontal="center" vertical="center"/>
    </xf>
    <xf numFmtId="4" fontId="169" fillId="0" borderId="0" xfId="0" applyNumberFormat="1" applyFont="1" applyAlignment="1">
      <alignment horizontal="center" vertical="center"/>
    </xf>
    <xf numFmtId="165" fontId="168" fillId="0" borderId="0" xfId="49" applyNumberFormat="1" applyFont="1" applyAlignment="1">
      <alignment horizontal="center" vertical="center"/>
    </xf>
    <xf numFmtId="0" fontId="168" fillId="0" borderId="0" xfId="49" applyFont="1" applyAlignment="1">
      <alignment horizontal="center" vertical="center"/>
    </xf>
    <xf numFmtId="0" fontId="168" fillId="0" borderId="0" xfId="0" applyFont="1" applyAlignment="1">
      <alignment horizontal="center" vertical="center"/>
    </xf>
    <xf numFmtId="3" fontId="168" fillId="0" borderId="0" xfId="49" applyNumberFormat="1" applyFont="1" applyAlignment="1">
      <alignment horizontal="center" vertical="center"/>
    </xf>
    <xf numFmtId="2" fontId="168" fillId="0" borderId="0" xfId="49" applyNumberFormat="1" applyFont="1" applyAlignment="1">
      <alignment horizontal="center" vertical="center"/>
    </xf>
    <xf numFmtId="2" fontId="168" fillId="0" borderId="0" xfId="0" applyNumberFormat="1" applyFont="1" applyAlignment="1">
      <alignment horizontal="center" vertical="center"/>
    </xf>
    <xf numFmtId="4" fontId="168" fillId="0" borderId="0" xfId="0" applyNumberFormat="1" applyFont="1" applyAlignment="1">
      <alignment horizontal="center" vertical="center"/>
    </xf>
    <xf numFmtId="0" fontId="167" fillId="0" borderId="0" xfId="0" applyFont="1" applyAlignment="1">
      <alignment horizontal="center"/>
    </xf>
    <xf numFmtId="165" fontId="166" fillId="0" borderId="0" xfId="49" applyNumberFormat="1" applyFont="1" applyAlignment="1">
      <alignment horizontal="center" vertical="center"/>
    </xf>
    <xf numFmtId="0" fontId="166" fillId="0" borderId="0" xfId="49" applyFont="1" applyAlignment="1">
      <alignment horizontal="center" vertical="center"/>
    </xf>
    <xf numFmtId="0" fontId="166" fillId="0" borderId="0" xfId="0" applyFont="1" applyAlignment="1">
      <alignment horizontal="center" vertical="center"/>
    </xf>
    <xf numFmtId="3" fontId="166" fillId="0" borderId="0" xfId="49" applyNumberFormat="1" applyFont="1" applyAlignment="1">
      <alignment horizontal="center" vertical="center"/>
    </xf>
    <xf numFmtId="3" fontId="166" fillId="0" borderId="0" xfId="0" applyNumberFormat="1" applyFont="1" applyAlignment="1">
      <alignment horizontal="center" vertical="center"/>
    </xf>
    <xf numFmtId="2" fontId="166" fillId="0" borderId="0" xfId="49" applyNumberFormat="1" applyFont="1" applyAlignment="1">
      <alignment horizontal="center" vertical="center"/>
    </xf>
    <xf numFmtId="2" fontId="166" fillId="0" borderId="0" xfId="0" applyNumberFormat="1" applyFont="1" applyAlignment="1">
      <alignment horizontal="center" vertical="center"/>
    </xf>
    <xf numFmtId="4" fontId="166" fillId="0" borderId="0" xfId="0" applyNumberFormat="1" applyFont="1" applyAlignment="1">
      <alignment horizontal="center" vertical="center"/>
    </xf>
    <xf numFmtId="3" fontId="165" fillId="0" borderId="0" xfId="49" applyNumberFormat="1" applyFont="1" applyAlignment="1">
      <alignment horizontal="center" vertical="center"/>
    </xf>
    <xf numFmtId="3" fontId="164" fillId="0" borderId="0" xfId="49" applyNumberFormat="1" applyFont="1" applyAlignment="1">
      <alignment horizontal="center" vertical="center"/>
    </xf>
    <xf numFmtId="165" fontId="163" fillId="0" borderId="0" xfId="49" applyNumberFormat="1" applyFont="1" applyAlignment="1">
      <alignment horizontal="center" vertical="center"/>
    </xf>
    <xf numFmtId="0" fontId="163" fillId="0" borderId="0" xfId="49" applyFont="1" applyAlignment="1">
      <alignment horizontal="center" vertical="center"/>
    </xf>
    <xf numFmtId="0" fontId="163" fillId="0" borderId="0" xfId="0" applyFont="1" applyAlignment="1">
      <alignment horizontal="center" vertical="center"/>
    </xf>
    <xf numFmtId="3" fontId="163" fillId="0" borderId="0" xfId="49" applyNumberFormat="1" applyFont="1" applyAlignment="1">
      <alignment horizontal="center" vertical="center"/>
    </xf>
    <xf numFmtId="3" fontId="163" fillId="0" borderId="0" xfId="0" applyNumberFormat="1" applyFont="1" applyAlignment="1">
      <alignment horizontal="center" vertical="center"/>
    </xf>
    <xf numFmtId="2" fontId="163" fillId="0" borderId="0" xfId="49" applyNumberFormat="1" applyFont="1" applyAlignment="1">
      <alignment horizontal="center" vertical="center"/>
    </xf>
    <xf numFmtId="2" fontId="163" fillId="0" borderId="0" xfId="0" applyNumberFormat="1" applyFont="1" applyAlignment="1">
      <alignment horizontal="center" vertical="center"/>
    </xf>
    <xf numFmtId="4" fontId="163" fillId="0" borderId="0" xfId="0" applyNumberFormat="1" applyFont="1" applyAlignment="1">
      <alignment horizontal="center" vertical="center"/>
    </xf>
    <xf numFmtId="165" fontId="162" fillId="0" borderId="0" xfId="49" applyNumberFormat="1" applyFont="1" applyAlignment="1">
      <alignment horizontal="center" vertical="center"/>
    </xf>
    <xf numFmtId="0" fontId="162" fillId="0" borderId="0" xfId="49" applyFont="1" applyAlignment="1">
      <alignment horizontal="center" vertical="center"/>
    </xf>
    <xf numFmtId="0" fontId="162" fillId="0" borderId="0" xfId="0" applyFont="1" applyAlignment="1">
      <alignment horizontal="center" vertical="center"/>
    </xf>
    <xf numFmtId="3" fontId="162" fillId="0" borderId="0" xfId="49" applyNumberFormat="1" applyFont="1" applyAlignment="1">
      <alignment horizontal="center" vertical="center"/>
    </xf>
    <xf numFmtId="3" fontId="162" fillId="0" borderId="0" xfId="0" applyNumberFormat="1" applyFont="1" applyAlignment="1">
      <alignment horizontal="center" vertical="center"/>
    </xf>
    <xf numFmtId="2" fontId="162" fillId="0" borderId="0" xfId="49" applyNumberFormat="1" applyFont="1" applyAlignment="1">
      <alignment horizontal="center" vertical="center"/>
    </xf>
    <xf numFmtId="2" fontId="162" fillId="0" borderId="0" xfId="0" applyNumberFormat="1" applyFont="1" applyAlignment="1">
      <alignment horizontal="center" vertical="center"/>
    </xf>
    <xf numFmtId="4" fontId="162" fillId="0" borderId="0" xfId="0" applyNumberFormat="1" applyFont="1" applyAlignment="1">
      <alignment horizontal="center" vertical="center"/>
    </xf>
    <xf numFmtId="165" fontId="161" fillId="0" borderId="0" xfId="49" applyNumberFormat="1" applyFont="1" applyAlignment="1">
      <alignment horizontal="center" vertical="center"/>
    </xf>
    <xf numFmtId="0" fontId="161" fillId="0" borderId="0" xfId="49" applyFont="1" applyAlignment="1">
      <alignment horizontal="center" vertical="center"/>
    </xf>
    <xf numFmtId="0" fontId="161" fillId="0" borderId="0" xfId="0" applyFont="1" applyAlignment="1">
      <alignment horizontal="center" vertical="center"/>
    </xf>
    <xf numFmtId="3" fontId="161" fillId="0" borderId="0" xfId="49" applyNumberFormat="1" applyFont="1" applyAlignment="1">
      <alignment horizontal="center" vertical="center"/>
    </xf>
    <xf numFmtId="3" fontId="161" fillId="0" borderId="0" xfId="0" applyNumberFormat="1" applyFont="1" applyAlignment="1">
      <alignment horizontal="center" vertical="center"/>
    </xf>
    <xf numFmtId="2" fontId="161" fillId="0" borderId="0" xfId="49" applyNumberFormat="1" applyFont="1" applyAlignment="1">
      <alignment horizontal="center" vertical="center"/>
    </xf>
    <xf numFmtId="2" fontId="161" fillId="0" borderId="0" xfId="0" applyNumberFormat="1" applyFont="1" applyAlignment="1">
      <alignment horizontal="center" vertical="center"/>
    </xf>
    <xf numFmtId="4" fontId="161" fillId="0" borderId="0" xfId="0" applyNumberFormat="1" applyFont="1" applyAlignment="1">
      <alignment horizontal="center" vertical="center"/>
    </xf>
    <xf numFmtId="0" fontId="160" fillId="0" borderId="0" xfId="49" applyFont="1" applyAlignment="1">
      <alignment horizontal="center" vertical="center"/>
    </xf>
    <xf numFmtId="2" fontId="160" fillId="0" borderId="0" xfId="0" applyNumberFormat="1" applyFont="1" applyAlignment="1">
      <alignment horizontal="center" vertical="center"/>
    </xf>
    <xf numFmtId="165" fontId="159" fillId="0" borderId="0" xfId="49" applyNumberFormat="1" applyFont="1" applyAlignment="1">
      <alignment horizontal="center" vertical="center"/>
    </xf>
    <xf numFmtId="0" fontId="159" fillId="0" borderId="0" xfId="49" applyFont="1" applyAlignment="1">
      <alignment horizontal="center" vertical="center"/>
    </xf>
    <xf numFmtId="0" fontId="159" fillId="0" borderId="0" xfId="0" applyFont="1" applyAlignment="1">
      <alignment horizontal="center" vertical="center"/>
    </xf>
    <xf numFmtId="3" fontId="159" fillId="0" borderId="0" xfId="49" applyNumberFormat="1" applyFont="1" applyAlignment="1">
      <alignment horizontal="center" vertical="center"/>
    </xf>
    <xf numFmtId="3" fontId="159" fillId="0" borderId="0" xfId="0" applyNumberFormat="1" applyFont="1" applyAlignment="1">
      <alignment horizontal="center" vertical="center"/>
    </xf>
    <xf numFmtId="2" fontId="159" fillId="0" borderId="0" xfId="49" applyNumberFormat="1" applyFont="1" applyAlignment="1">
      <alignment horizontal="center" vertical="center"/>
    </xf>
    <xf numFmtId="4" fontId="159" fillId="0" borderId="0" xfId="0" applyNumberFormat="1" applyFont="1" applyAlignment="1">
      <alignment horizontal="center" vertical="center"/>
    </xf>
    <xf numFmtId="0" fontId="158" fillId="0" borderId="0" xfId="49" applyFont="1" applyAlignment="1">
      <alignment horizontal="center" vertical="center"/>
    </xf>
    <xf numFmtId="165" fontId="157" fillId="0" borderId="0" xfId="49" applyNumberFormat="1" applyFont="1" applyAlignment="1">
      <alignment horizontal="center" vertical="center"/>
    </xf>
    <xf numFmtId="0" fontId="157" fillId="0" borderId="0" xfId="49" applyFont="1" applyAlignment="1">
      <alignment horizontal="center" vertical="center"/>
    </xf>
    <xf numFmtId="0" fontId="157" fillId="0" borderId="0" xfId="0" applyFont="1" applyAlignment="1">
      <alignment horizontal="center" vertical="center"/>
    </xf>
    <xf numFmtId="3" fontId="157" fillId="0" borderId="0" xfId="49" applyNumberFormat="1" applyFont="1" applyAlignment="1">
      <alignment horizontal="center" vertical="center"/>
    </xf>
    <xf numFmtId="3" fontId="157" fillId="0" borderId="0" xfId="0" applyNumberFormat="1" applyFont="1" applyAlignment="1">
      <alignment horizontal="center" vertical="center"/>
    </xf>
    <xf numFmtId="2" fontId="157" fillId="0" borderId="0" xfId="49" applyNumberFormat="1" applyFont="1" applyAlignment="1">
      <alignment horizontal="center" vertical="center"/>
    </xf>
    <xf numFmtId="2" fontId="157" fillId="0" borderId="0" xfId="0" applyNumberFormat="1" applyFont="1" applyAlignment="1">
      <alignment horizontal="center" vertical="center"/>
    </xf>
    <xf numFmtId="0" fontId="156" fillId="0" borderId="0" xfId="49" applyFont="1" applyAlignment="1">
      <alignment horizontal="center" vertical="center"/>
    </xf>
    <xf numFmtId="165" fontId="155" fillId="0" borderId="0" xfId="49" applyNumberFormat="1" applyFont="1" applyAlignment="1">
      <alignment horizontal="center" vertical="center"/>
    </xf>
    <xf numFmtId="0" fontId="155" fillId="0" borderId="0" xfId="49" applyFont="1" applyAlignment="1">
      <alignment horizontal="center" vertical="center"/>
    </xf>
    <xf numFmtId="0" fontId="155" fillId="0" borderId="0" xfId="0" applyFont="1" applyAlignment="1">
      <alignment horizontal="center" vertical="center"/>
    </xf>
    <xf numFmtId="3" fontId="155" fillId="0" borderId="0" xfId="49" applyNumberFormat="1" applyFont="1" applyAlignment="1">
      <alignment horizontal="center" vertical="center"/>
    </xf>
    <xf numFmtId="3" fontId="155" fillId="0" borderId="0" xfId="0" applyNumberFormat="1" applyFont="1" applyAlignment="1">
      <alignment horizontal="center" vertical="center"/>
    </xf>
    <xf numFmtId="2" fontId="155" fillId="0" borderId="0" xfId="49" applyNumberFormat="1" applyFont="1" applyAlignment="1">
      <alignment horizontal="center" vertical="center"/>
    </xf>
    <xf numFmtId="2" fontId="155" fillId="0" borderId="0" xfId="0" applyNumberFormat="1" applyFont="1" applyAlignment="1">
      <alignment horizontal="center" vertical="center"/>
    </xf>
    <xf numFmtId="4" fontId="155" fillId="0" borderId="0" xfId="0" applyNumberFormat="1" applyFont="1" applyAlignment="1">
      <alignment horizontal="center" vertical="center"/>
    </xf>
    <xf numFmtId="0" fontId="154" fillId="0" borderId="0" xfId="49" applyFont="1" applyAlignment="1">
      <alignment horizontal="center" vertical="center"/>
    </xf>
    <xf numFmtId="3" fontId="153" fillId="0" borderId="0" xfId="49" applyNumberFormat="1" applyFont="1" applyAlignment="1">
      <alignment horizontal="center" vertical="center"/>
    </xf>
    <xf numFmtId="3" fontId="545" fillId="0" borderId="0" xfId="49" applyNumberFormat="1" applyFont="1" applyAlignment="1">
      <alignment horizontal="center" vertical="center"/>
    </xf>
    <xf numFmtId="3" fontId="545" fillId="0" borderId="0" xfId="0" applyNumberFormat="1" applyFont="1" applyAlignment="1">
      <alignment horizontal="center" vertical="center"/>
    </xf>
    <xf numFmtId="165" fontId="152" fillId="0" borderId="0" xfId="49" applyNumberFormat="1" applyFont="1" applyAlignment="1">
      <alignment horizontal="center" vertical="center"/>
    </xf>
    <xf numFmtId="0" fontId="152" fillId="0" borderId="0" xfId="49" applyFont="1" applyAlignment="1">
      <alignment horizontal="center" vertical="center"/>
    </xf>
    <xf numFmtId="0" fontId="152" fillId="0" borderId="0" xfId="0" applyFont="1" applyAlignment="1">
      <alignment horizontal="center" vertical="center"/>
    </xf>
    <xf numFmtId="3" fontId="152" fillId="0" borderId="0" xfId="49" applyNumberFormat="1" applyFont="1" applyAlignment="1">
      <alignment horizontal="center" vertical="center"/>
    </xf>
    <xf numFmtId="3" fontId="152" fillId="0" borderId="0" xfId="0" applyNumberFormat="1" applyFont="1" applyAlignment="1">
      <alignment horizontal="center" vertical="center"/>
    </xf>
    <xf numFmtId="2" fontId="152" fillId="0" borderId="0" xfId="49" applyNumberFormat="1" applyFont="1" applyAlignment="1">
      <alignment horizontal="center" vertical="center"/>
    </xf>
    <xf numFmtId="2" fontId="152" fillId="0" borderId="0" xfId="0" applyNumberFormat="1" applyFont="1" applyAlignment="1">
      <alignment horizontal="center" vertical="center"/>
    </xf>
    <xf numFmtId="4" fontId="152" fillId="0" borderId="0" xfId="0" applyNumberFormat="1" applyFont="1" applyAlignment="1">
      <alignment horizontal="center" vertical="center"/>
    </xf>
    <xf numFmtId="165" fontId="151" fillId="0" borderId="0" xfId="49" applyNumberFormat="1" applyFont="1" applyAlignment="1">
      <alignment horizontal="center" vertical="center"/>
    </xf>
    <xf numFmtId="0" fontId="151" fillId="0" borderId="0" xfId="49" applyFont="1" applyAlignment="1">
      <alignment horizontal="center" vertical="center"/>
    </xf>
    <xf numFmtId="0" fontId="151" fillId="0" borderId="0" xfId="0" applyFont="1" applyAlignment="1">
      <alignment horizontal="center" vertical="center"/>
    </xf>
    <xf numFmtId="3" fontId="151" fillId="0" borderId="0" xfId="49" applyNumberFormat="1" applyFont="1" applyAlignment="1">
      <alignment horizontal="center" vertical="center"/>
    </xf>
    <xf numFmtId="3" fontId="151" fillId="0" borderId="0" xfId="0" applyNumberFormat="1" applyFont="1" applyAlignment="1">
      <alignment horizontal="center" vertical="center"/>
    </xf>
    <xf numFmtId="2" fontId="151" fillId="0" borderId="0" xfId="49" applyNumberFormat="1" applyFont="1" applyAlignment="1">
      <alignment horizontal="center" vertical="center"/>
    </xf>
    <xf numFmtId="2" fontId="151" fillId="0" borderId="0" xfId="0" applyNumberFormat="1" applyFont="1" applyAlignment="1">
      <alignment horizontal="center" vertical="center"/>
    </xf>
    <xf numFmtId="4" fontId="151" fillId="0" borderId="0" xfId="0" applyNumberFormat="1" applyFont="1" applyAlignment="1">
      <alignment horizontal="center" vertical="center"/>
    </xf>
    <xf numFmtId="165" fontId="150" fillId="0" borderId="0" xfId="49" applyNumberFormat="1" applyFont="1" applyAlignment="1">
      <alignment horizontal="center" vertical="center"/>
    </xf>
    <xf numFmtId="0" fontId="150" fillId="0" borderId="0" xfId="49" applyFont="1" applyAlignment="1">
      <alignment horizontal="center" vertical="center"/>
    </xf>
    <xf numFmtId="0" fontId="150" fillId="0" borderId="0" xfId="0" applyFont="1" applyAlignment="1">
      <alignment horizontal="center" vertical="center"/>
    </xf>
    <xf numFmtId="3" fontId="150" fillId="0" borderId="0" xfId="49" applyNumberFormat="1" applyFont="1" applyAlignment="1">
      <alignment horizontal="center" vertical="center"/>
    </xf>
    <xf numFmtId="3" fontId="150" fillId="0" borderId="0" xfId="0" applyNumberFormat="1" applyFont="1" applyAlignment="1">
      <alignment horizontal="center" vertical="center"/>
    </xf>
    <xf numFmtId="2" fontId="150" fillId="0" borderId="0" xfId="49" applyNumberFormat="1" applyFont="1" applyAlignment="1">
      <alignment horizontal="center" vertical="center"/>
    </xf>
    <xf numFmtId="2" fontId="150" fillId="0" borderId="0" xfId="0" applyNumberFormat="1" applyFont="1" applyAlignment="1">
      <alignment horizontal="center" vertical="center"/>
    </xf>
    <xf numFmtId="4" fontId="150" fillId="0" borderId="0" xfId="0" applyNumberFormat="1" applyFont="1" applyAlignment="1">
      <alignment horizontal="center" vertical="center"/>
    </xf>
    <xf numFmtId="165" fontId="149" fillId="0" borderId="0" xfId="49" applyNumberFormat="1" applyFont="1" applyAlignment="1">
      <alignment horizontal="center" vertical="center"/>
    </xf>
    <xf numFmtId="0" fontId="149" fillId="0" borderId="0" xfId="49" applyFont="1" applyAlignment="1">
      <alignment horizontal="center" vertical="center"/>
    </xf>
    <xf numFmtId="0" fontId="149" fillId="0" borderId="0" xfId="0" applyFont="1" applyAlignment="1">
      <alignment horizontal="center" vertical="center"/>
    </xf>
    <xf numFmtId="3" fontId="149" fillId="0" borderId="0" xfId="49" applyNumberFormat="1" applyFont="1" applyAlignment="1">
      <alignment horizontal="center" vertical="center"/>
    </xf>
    <xf numFmtId="3" fontId="149" fillId="0" borderId="0" xfId="0" applyNumberFormat="1" applyFont="1" applyAlignment="1">
      <alignment horizontal="center" vertical="center"/>
    </xf>
    <xf numFmtId="2" fontId="149" fillId="0" borderId="0" xfId="49" applyNumberFormat="1" applyFont="1" applyAlignment="1">
      <alignment horizontal="center" vertical="center"/>
    </xf>
    <xf numFmtId="2" fontId="149" fillId="0" borderId="0" xfId="0" applyNumberFormat="1" applyFont="1" applyAlignment="1">
      <alignment horizontal="center" vertical="center"/>
    </xf>
    <xf numFmtId="4" fontId="149" fillId="0" borderId="0" xfId="0" applyNumberFormat="1" applyFont="1" applyAlignment="1">
      <alignment horizontal="center" vertical="center"/>
    </xf>
    <xf numFmtId="165" fontId="148" fillId="0" borderId="0" xfId="49" applyNumberFormat="1" applyFont="1" applyAlignment="1">
      <alignment horizontal="center" vertical="center"/>
    </xf>
    <xf numFmtId="0" fontId="148" fillId="0" borderId="0" xfId="49" applyFont="1" applyAlignment="1">
      <alignment horizontal="center" vertical="center"/>
    </xf>
    <xf numFmtId="0" fontId="148" fillId="0" borderId="0" xfId="0" applyFont="1" applyAlignment="1">
      <alignment horizontal="center" vertical="center"/>
    </xf>
    <xf numFmtId="3" fontId="148" fillId="0" borderId="0" xfId="49" applyNumberFormat="1" applyFont="1" applyAlignment="1">
      <alignment horizontal="center" vertical="center"/>
    </xf>
    <xf numFmtId="3" fontId="148" fillId="0" borderId="0" xfId="0" applyNumberFormat="1" applyFont="1" applyAlignment="1">
      <alignment horizontal="center" vertical="center"/>
    </xf>
    <xf numFmtId="2" fontId="148" fillId="0" borderId="0" xfId="49" applyNumberFormat="1" applyFont="1" applyAlignment="1">
      <alignment horizontal="center" vertical="center"/>
    </xf>
    <xf numFmtId="2" fontId="148" fillId="0" borderId="0" xfId="0" applyNumberFormat="1" applyFont="1" applyAlignment="1">
      <alignment horizontal="center" vertical="center"/>
    </xf>
    <xf numFmtId="4" fontId="148" fillId="0" borderId="0" xfId="0" applyNumberFormat="1" applyFont="1" applyAlignment="1">
      <alignment horizontal="center" vertical="center"/>
    </xf>
    <xf numFmtId="165" fontId="147" fillId="0" borderId="0" xfId="49" applyNumberFormat="1" applyFont="1" applyAlignment="1">
      <alignment horizontal="center" vertical="center"/>
    </xf>
    <xf numFmtId="0" fontId="147" fillId="0" borderId="0" xfId="49" applyFont="1" applyAlignment="1">
      <alignment horizontal="center" vertical="center"/>
    </xf>
    <xf numFmtId="0" fontId="147" fillId="0" borderId="0" xfId="0" applyFont="1" applyAlignment="1">
      <alignment horizontal="center" vertical="center"/>
    </xf>
    <xf numFmtId="3" fontId="147" fillId="0" borderId="0" xfId="49" applyNumberFormat="1" applyFont="1" applyAlignment="1">
      <alignment horizontal="center" vertical="center"/>
    </xf>
    <xf numFmtId="3" fontId="147" fillId="0" borderId="0" xfId="0" applyNumberFormat="1" applyFont="1" applyAlignment="1">
      <alignment horizontal="center" vertical="center"/>
    </xf>
    <xf numFmtId="2" fontId="147" fillId="0" borderId="0" xfId="49" applyNumberFormat="1" applyFont="1" applyAlignment="1">
      <alignment horizontal="center" vertical="center"/>
    </xf>
    <xf numFmtId="2" fontId="147" fillId="0" borderId="0" xfId="0" applyNumberFormat="1" applyFont="1" applyAlignment="1">
      <alignment horizontal="center" vertical="center"/>
    </xf>
    <xf numFmtId="4" fontId="147" fillId="0" borderId="0" xfId="0" applyNumberFormat="1" applyFont="1" applyAlignment="1">
      <alignment horizontal="center" vertical="center"/>
    </xf>
    <xf numFmtId="165" fontId="146" fillId="0" borderId="0" xfId="49" applyNumberFormat="1" applyFont="1" applyAlignment="1">
      <alignment horizontal="center" vertical="center"/>
    </xf>
    <xf numFmtId="0" fontId="146" fillId="0" borderId="0" xfId="49" applyFont="1" applyAlignment="1">
      <alignment horizontal="center" vertical="center"/>
    </xf>
    <xf numFmtId="0" fontId="146" fillId="0" borderId="0" xfId="0" applyFont="1" applyAlignment="1">
      <alignment horizontal="center" vertical="center"/>
    </xf>
    <xf numFmtId="3" fontId="146" fillId="0" borderId="0" xfId="49" applyNumberFormat="1" applyFont="1" applyAlignment="1">
      <alignment horizontal="center" vertical="center"/>
    </xf>
    <xf numFmtId="3" fontId="146" fillId="0" borderId="0" xfId="0" applyNumberFormat="1" applyFont="1" applyAlignment="1">
      <alignment horizontal="center" vertical="center"/>
    </xf>
    <xf numFmtId="2" fontId="146" fillId="0" borderId="0" xfId="49" applyNumberFormat="1" applyFont="1" applyAlignment="1">
      <alignment horizontal="center" vertical="center"/>
    </xf>
    <xf numFmtId="2" fontId="146" fillId="0" borderId="0" xfId="0" applyNumberFormat="1" applyFont="1" applyAlignment="1">
      <alignment horizontal="center" vertical="center"/>
    </xf>
    <xf numFmtId="4" fontId="146" fillId="0" borderId="0" xfId="0" applyNumberFormat="1" applyFont="1" applyAlignment="1">
      <alignment horizontal="center" vertical="center"/>
    </xf>
    <xf numFmtId="165" fontId="145" fillId="0" borderId="0" xfId="49" applyNumberFormat="1" applyFont="1" applyAlignment="1">
      <alignment horizontal="center" vertical="center"/>
    </xf>
    <xf numFmtId="0" fontId="145" fillId="0" borderId="0" xfId="49" applyFont="1" applyAlignment="1">
      <alignment horizontal="center" vertical="center"/>
    </xf>
    <xf numFmtId="0" fontId="145" fillId="0" borderId="0" xfId="0" applyFont="1" applyAlignment="1">
      <alignment horizontal="center" vertical="center"/>
    </xf>
    <xf numFmtId="3" fontId="145" fillId="0" borderId="0" xfId="49" applyNumberFormat="1" applyFont="1" applyAlignment="1">
      <alignment horizontal="center" vertical="center"/>
    </xf>
    <xf numFmtId="3" fontId="145" fillId="0" borderId="0" xfId="0" applyNumberFormat="1" applyFont="1" applyAlignment="1">
      <alignment horizontal="center" vertical="center"/>
    </xf>
    <xf numFmtId="2" fontId="145" fillId="0" borderId="0" xfId="49" applyNumberFormat="1" applyFont="1" applyAlignment="1">
      <alignment horizontal="center" vertical="center"/>
    </xf>
    <xf numFmtId="2" fontId="145" fillId="0" borderId="0" xfId="0" applyNumberFormat="1" applyFont="1" applyAlignment="1">
      <alignment horizontal="center" vertical="center"/>
    </xf>
    <xf numFmtId="4" fontId="145" fillId="0" borderId="0" xfId="0" applyNumberFormat="1" applyFont="1" applyAlignment="1">
      <alignment horizontal="center" vertical="center"/>
    </xf>
    <xf numFmtId="165" fontId="144" fillId="0" borderId="0" xfId="49" applyNumberFormat="1" applyFont="1" applyAlignment="1">
      <alignment horizontal="center" vertical="center"/>
    </xf>
    <xf numFmtId="0" fontId="144" fillId="0" borderId="0" xfId="49" applyFont="1" applyAlignment="1">
      <alignment horizontal="center" vertical="center"/>
    </xf>
    <xf numFmtId="0" fontId="144" fillId="0" borderId="0" xfId="0" applyFont="1" applyAlignment="1">
      <alignment horizontal="center" vertical="center"/>
    </xf>
    <xf numFmtId="3" fontId="144" fillId="0" borderId="0" xfId="49" applyNumberFormat="1" applyFont="1" applyAlignment="1">
      <alignment horizontal="center" vertical="center"/>
    </xf>
    <xf numFmtId="3" fontId="144" fillId="0" borderId="0" xfId="0" applyNumberFormat="1" applyFont="1" applyAlignment="1">
      <alignment horizontal="center" vertical="center"/>
    </xf>
    <xf numFmtId="2" fontId="144" fillId="0" borderId="0" xfId="49" applyNumberFormat="1" applyFont="1" applyAlignment="1">
      <alignment horizontal="center" vertical="center"/>
    </xf>
    <xf numFmtId="2" fontId="144" fillId="0" borderId="0" xfId="0" applyNumberFormat="1" applyFont="1" applyAlignment="1">
      <alignment horizontal="center" vertical="center"/>
    </xf>
    <xf numFmtId="4" fontId="144" fillId="0" borderId="0" xfId="0" applyNumberFormat="1" applyFont="1" applyAlignment="1">
      <alignment horizontal="center" vertical="center"/>
    </xf>
    <xf numFmtId="0" fontId="143" fillId="0" borderId="0" xfId="49" applyFont="1" applyAlignment="1">
      <alignment horizontal="center" vertical="center"/>
    </xf>
    <xf numFmtId="165" fontId="143" fillId="0" borderId="0" xfId="49" applyNumberFormat="1" applyFont="1" applyAlignment="1">
      <alignment horizontal="center" vertical="center"/>
    </xf>
    <xf numFmtId="0" fontId="143" fillId="0" borderId="0" xfId="0" applyFont="1" applyAlignment="1">
      <alignment horizontal="center" vertical="center"/>
    </xf>
    <xf numFmtId="3" fontId="143" fillId="0" borderId="0" xfId="49" applyNumberFormat="1" applyFont="1" applyAlignment="1">
      <alignment horizontal="center" vertical="center"/>
    </xf>
    <xf numFmtId="3" fontId="143" fillId="0" borderId="0" xfId="0" applyNumberFormat="1" applyFont="1" applyAlignment="1">
      <alignment horizontal="center" vertical="center"/>
    </xf>
    <xf numFmtId="2" fontId="143" fillId="0" borderId="0" xfId="49" applyNumberFormat="1" applyFont="1" applyAlignment="1">
      <alignment horizontal="center" vertical="center"/>
    </xf>
    <xf numFmtId="2" fontId="143" fillId="0" borderId="0" xfId="0" applyNumberFormat="1" applyFont="1" applyAlignment="1">
      <alignment horizontal="center" vertical="center"/>
    </xf>
    <xf numFmtId="165" fontId="142" fillId="0" borderId="0" xfId="49" applyNumberFormat="1" applyFont="1" applyAlignment="1">
      <alignment horizontal="center" vertical="center"/>
    </xf>
    <xf numFmtId="0" fontId="142" fillId="0" borderId="0" xfId="49" applyFont="1" applyAlignment="1">
      <alignment horizontal="center" vertical="center"/>
    </xf>
    <xf numFmtId="0" fontId="142" fillId="0" borderId="0" xfId="0" applyFont="1" applyAlignment="1">
      <alignment horizontal="center" vertical="center"/>
    </xf>
    <xf numFmtId="3" fontId="142" fillId="0" borderId="0" xfId="49" applyNumberFormat="1" applyFont="1" applyAlignment="1">
      <alignment horizontal="center" vertical="center"/>
    </xf>
    <xf numFmtId="3" fontId="142" fillId="0" borderId="0" xfId="0" applyNumberFormat="1" applyFont="1" applyAlignment="1">
      <alignment horizontal="center" vertical="center"/>
    </xf>
    <xf numFmtId="2" fontId="142" fillId="0" borderId="0" xfId="49" applyNumberFormat="1" applyFont="1" applyAlignment="1">
      <alignment horizontal="center" vertical="center"/>
    </xf>
    <xf numFmtId="2" fontId="142" fillId="0" borderId="0" xfId="0" applyNumberFormat="1" applyFont="1" applyAlignment="1">
      <alignment horizontal="center" vertical="center"/>
    </xf>
    <xf numFmtId="4" fontId="142" fillId="0" borderId="0" xfId="0" applyNumberFormat="1" applyFont="1" applyAlignment="1">
      <alignment horizontal="center" vertical="center"/>
    </xf>
    <xf numFmtId="165" fontId="141" fillId="0" borderId="0" xfId="49" applyNumberFormat="1" applyFont="1" applyAlignment="1">
      <alignment horizontal="center" vertical="center"/>
    </xf>
    <xf numFmtId="0" fontId="141" fillId="0" borderId="0" xfId="49" applyFont="1" applyAlignment="1">
      <alignment horizontal="center" vertical="center"/>
    </xf>
    <xf numFmtId="0" fontId="141" fillId="0" borderId="0" xfId="0" applyFont="1" applyAlignment="1">
      <alignment horizontal="center" vertical="center"/>
    </xf>
    <xf numFmtId="3" fontId="141" fillId="0" borderId="0" xfId="49" applyNumberFormat="1" applyFont="1" applyAlignment="1">
      <alignment horizontal="center" vertical="center"/>
    </xf>
    <xf numFmtId="3" fontId="141" fillId="0" borderId="0" xfId="0" applyNumberFormat="1" applyFont="1" applyAlignment="1">
      <alignment horizontal="center" vertical="center"/>
    </xf>
    <xf numFmtId="2" fontId="141" fillId="0" borderId="0" xfId="49" applyNumberFormat="1" applyFont="1" applyAlignment="1">
      <alignment horizontal="center" vertical="center"/>
    </xf>
    <xf numFmtId="2" fontId="141" fillId="0" borderId="0" xfId="0" applyNumberFormat="1" applyFont="1" applyAlignment="1">
      <alignment horizontal="center" vertical="center"/>
    </xf>
    <xf numFmtId="4" fontId="141" fillId="0" borderId="0" xfId="0" applyNumberFormat="1" applyFont="1" applyAlignment="1">
      <alignment horizontal="center" vertical="center"/>
    </xf>
    <xf numFmtId="165" fontId="140" fillId="0" borderId="0" xfId="49" applyNumberFormat="1" applyFont="1" applyAlignment="1">
      <alignment horizontal="center" vertical="center"/>
    </xf>
    <xf numFmtId="0" fontId="140" fillId="0" borderId="0" xfId="49" applyFont="1" applyAlignment="1">
      <alignment horizontal="center" vertical="center"/>
    </xf>
    <xf numFmtId="0" fontId="140" fillId="0" borderId="0" xfId="0" applyFont="1" applyAlignment="1">
      <alignment horizontal="center" vertical="center"/>
    </xf>
    <xf numFmtId="3" fontId="140" fillId="0" borderId="0" xfId="49" applyNumberFormat="1" applyFont="1" applyAlignment="1">
      <alignment horizontal="center" vertical="center"/>
    </xf>
    <xf numFmtId="3" fontId="140" fillId="0" borderId="0" xfId="0" applyNumberFormat="1" applyFont="1" applyAlignment="1">
      <alignment horizontal="center" vertical="center"/>
    </xf>
    <xf numFmtId="2" fontId="140" fillId="0" borderId="0" xfId="49" applyNumberFormat="1" applyFont="1" applyAlignment="1">
      <alignment horizontal="center" vertical="center"/>
    </xf>
    <xf numFmtId="2" fontId="140" fillId="0" borderId="0" xfId="0" applyNumberFormat="1" applyFont="1" applyAlignment="1">
      <alignment horizontal="center" vertical="center"/>
    </xf>
    <xf numFmtId="4" fontId="140" fillId="0" borderId="0" xfId="0" applyNumberFormat="1" applyFont="1" applyAlignment="1">
      <alignment horizontal="center" vertical="center"/>
    </xf>
    <xf numFmtId="165" fontId="139" fillId="0" borderId="0" xfId="49" applyNumberFormat="1" applyFont="1" applyAlignment="1">
      <alignment horizontal="center" vertical="center"/>
    </xf>
    <xf numFmtId="0" fontId="139" fillId="0" borderId="0" xfId="49" applyFont="1" applyAlignment="1">
      <alignment horizontal="center" vertical="center"/>
    </xf>
    <xf numFmtId="0" fontId="139" fillId="0" borderId="0" xfId="0" applyFont="1" applyAlignment="1">
      <alignment horizontal="center" vertical="center"/>
    </xf>
    <xf numFmtId="3" fontId="139" fillId="0" borderId="0" xfId="49" applyNumberFormat="1" applyFont="1" applyAlignment="1">
      <alignment horizontal="center" vertical="center"/>
    </xf>
    <xf numFmtId="3" fontId="139" fillId="0" borderId="0" xfId="0" applyNumberFormat="1" applyFont="1" applyAlignment="1">
      <alignment horizontal="center" vertical="center"/>
    </xf>
    <xf numFmtId="2" fontId="139" fillId="0" borderId="0" xfId="49" applyNumberFormat="1" applyFont="1" applyAlignment="1">
      <alignment horizontal="center" vertical="center"/>
    </xf>
    <xf numFmtId="4" fontId="139" fillId="0" borderId="0" xfId="0" applyNumberFormat="1" applyFont="1" applyAlignment="1">
      <alignment horizontal="center" vertical="center"/>
    </xf>
    <xf numFmtId="165" fontId="138" fillId="0" borderId="0" xfId="49" applyNumberFormat="1" applyFont="1" applyAlignment="1">
      <alignment horizontal="center" vertical="center"/>
    </xf>
    <xf numFmtId="0" fontId="138" fillId="0" borderId="0" xfId="49" applyFont="1" applyAlignment="1">
      <alignment horizontal="center" vertical="center"/>
    </xf>
    <xf numFmtId="0" fontId="138" fillId="0" borderId="0" xfId="0" applyFont="1" applyAlignment="1">
      <alignment horizontal="center" vertical="center"/>
    </xf>
    <xf numFmtId="3" fontId="138" fillId="0" borderId="0" xfId="49" applyNumberFormat="1" applyFont="1" applyAlignment="1">
      <alignment horizontal="center" vertical="center"/>
    </xf>
    <xf numFmtId="3" fontId="138" fillId="0" borderId="0" xfId="0" applyNumberFormat="1" applyFont="1" applyAlignment="1">
      <alignment horizontal="center" vertical="center"/>
    </xf>
    <xf numFmtId="2" fontId="138" fillId="0" borderId="0" xfId="49" applyNumberFormat="1" applyFont="1" applyAlignment="1">
      <alignment horizontal="center" vertical="center"/>
    </xf>
    <xf numFmtId="2" fontId="138" fillId="0" borderId="0" xfId="0" applyNumberFormat="1" applyFont="1" applyAlignment="1">
      <alignment horizontal="center" vertical="center"/>
    </xf>
    <xf numFmtId="4" fontId="138" fillId="0" borderId="0" xfId="0" applyNumberFormat="1" applyFont="1" applyAlignment="1">
      <alignment horizontal="center" vertical="center"/>
    </xf>
    <xf numFmtId="3" fontId="137" fillId="0" borderId="0" xfId="49" applyNumberFormat="1" applyFont="1" applyAlignment="1">
      <alignment horizontal="center" vertical="center"/>
    </xf>
    <xf numFmtId="165" fontId="136" fillId="0" borderId="0" xfId="49" applyNumberFormat="1" applyFont="1" applyAlignment="1">
      <alignment horizontal="center" vertical="center"/>
    </xf>
    <xf numFmtId="0" fontId="136" fillId="0" borderId="0" xfId="49" applyFont="1" applyAlignment="1">
      <alignment horizontal="center" vertical="center"/>
    </xf>
    <xf numFmtId="0" fontId="136" fillId="0" borderId="0" xfId="0" applyFont="1" applyAlignment="1">
      <alignment horizontal="center" vertical="center"/>
    </xf>
    <xf numFmtId="3" fontId="136" fillId="0" borderId="0" xfId="49" applyNumberFormat="1" applyFont="1" applyAlignment="1">
      <alignment horizontal="center" vertical="center"/>
    </xf>
    <xf numFmtId="3" fontId="136" fillId="0" borderId="0" xfId="0" applyNumberFormat="1" applyFont="1" applyAlignment="1">
      <alignment horizontal="center" vertical="center"/>
    </xf>
    <xf numFmtId="2" fontId="136" fillId="0" borderId="0" xfId="49" applyNumberFormat="1" applyFont="1" applyAlignment="1">
      <alignment horizontal="center" vertical="center"/>
    </xf>
    <xf numFmtId="2" fontId="136" fillId="0" borderId="0" xfId="0" applyNumberFormat="1" applyFont="1" applyAlignment="1">
      <alignment horizontal="center" vertical="center"/>
    </xf>
    <xf numFmtId="4" fontId="136" fillId="0" borderId="0" xfId="0" applyNumberFormat="1" applyFont="1" applyAlignment="1">
      <alignment horizontal="center" vertical="center"/>
    </xf>
    <xf numFmtId="0" fontId="135" fillId="0" borderId="0" xfId="49" applyFont="1" applyAlignment="1">
      <alignment horizontal="center" vertical="center"/>
    </xf>
    <xf numFmtId="165" fontId="134" fillId="0" borderId="0" xfId="49" applyNumberFormat="1" applyFont="1" applyAlignment="1">
      <alignment horizontal="center" vertical="center"/>
    </xf>
    <xf numFmtId="0" fontId="134" fillId="0" borderId="0" xfId="49" applyFont="1" applyAlignment="1">
      <alignment horizontal="center" vertical="center"/>
    </xf>
    <xf numFmtId="0" fontId="134" fillId="0" borderId="0" xfId="0" applyFont="1" applyAlignment="1">
      <alignment horizontal="center" vertical="center"/>
    </xf>
    <xf numFmtId="3" fontId="134" fillId="0" borderId="0" xfId="49" applyNumberFormat="1" applyFont="1" applyAlignment="1">
      <alignment horizontal="center" vertical="center"/>
    </xf>
    <xf numFmtId="3" fontId="134" fillId="0" borderId="0" xfId="0" applyNumberFormat="1" applyFont="1" applyAlignment="1">
      <alignment horizontal="center" vertical="center"/>
    </xf>
    <xf numFmtId="2" fontId="134" fillId="0" borderId="0" xfId="49" applyNumberFormat="1" applyFont="1" applyAlignment="1">
      <alignment horizontal="center" vertical="center"/>
    </xf>
    <xf numFmtId="2" fontId="134" fillId="0" borderId="0" xfId="0" applyNumberFormat="1" applyFont="1" applyAlignment="1">
      <alignment horizontal="center" vertical="center"/>
    </xf>
    <xf numFmtId="4" fontId="134" fillId="0" borderId="0" xfId="0" applyNumberFormat="1" applyFont="1" applyAlignment="1">
      <alignment horizontal="center" vertical="center"/>
    </xf>
    <xf numFmtId="165" fontId="133" fillId="0" borderId="0" xfId="49" applyNumberFormat="1" applyFont="1" applyAlignment="1">
      <alignment horizontal="center" vertical="center"/>
    </xf>
    <xf numFmtId="0" fontId="133" fillId="0" borderId="0" xfId="49" applyFont="1" applyAlignment="1">
      <alignment horizontal="center" vertical="center"/>
    </xf>
    <xf numFmtId="0" fontId="133" fillId="0" borderId="0" xfId="0" applyFont="1" applyAlignment="1">
      <alignment horizontal="center" vertical="center"/>
    </xf>
    <xf numFmtId="3" fontId="133" fillId="0" borderId="0" xfId="49" applyNumberFormat="1" applyFont="1" applyAlignment="1">
      <alignment horizontal="center" vertical="center"/>
    </xf>
    <xf numFmtId="3" fontId="133" fillId="0" borderId="0" xfId="0" applyNumberFormat="1" applyFont="1" applyAlignment="1">
      <alignment horizontal="center" vertical="center"/>
    </xf>
    <xf numFmtId="2" fontId="133" fillId="0" borderId="0" xfId="49" applyNumberFormat="1" applyFont="1" applyAlignment="1">
      <alignment horizontal="center" vertical="center"/>
    </xf>
    <xf numFmtId="2" fontId="133" fillId="0" borderId="0" xfId="0" applyNumberFormat="1" applyFont="1" applyAlignment="1">
      <alignment horizontal="center" vertical="center"/>
    </xf>
    <xf numFmtId="4" fontId="133" fillId="0" borderId="0" xfId="0" applyNumberFormat="1" applyFont="1" applyAlignment="1">
      <alignment horizontal="center" vertical="center"/>
    </xf>
    <xf numFmtId="165" fontId="132" fillId="0" borderId="0" xfId="49" applyNumberFormat="1" applyFont="1" applyAlignment="1">
      <alignment horizontal="center" vertical="center"/>
    </xf>
    <xf numFmtId="0" fontId="132" fillId="0" borderId="0" xfId="49" applyFont="1" applyAlignment="1">
      <alignment horizontal="center" vertical="center"/>
    </xf>
    <xf numFmtId="0" fontId="132" fillId="0" borderId="0" xfId="0" applyFont="1" applyAlignment="1">
      <alignment horizontal="center" vertical="center"/>
    </xf>
    <xf numFmtId="3" fontId="132" fillId="0" borderId="0" xfId="49" applyNumberFormat="1" applyFont="1" applyAlignment="1">
      <alignment horizontal="center" vertical="center"/>
    </xf>
    <xf numFmtId="3" fontId="132" fillId="0" borderId="0" xfId="0" applyNumberFormat="1" applyFont="1" applyAlignment="1">
      <alignment horizontal="center" vertical="center"/>
    </xf>
    <xf numFmtId="2" fontId="132" fillId="0" borderId="0" xfId="49" applyNumberFormat="1" applyFont="1" applyAlignment="1">
      <alignment horizontal="center" vertical="center"/>
    </xf>
    <xf numFmtId="2" fontId="132" fillId="0" borderId="0" xfId="0" applyNumberFormat="1" applyFont="1" applyAlignment="1">
      <alignment horizontal="center" vertical="center"/>
    </xf>
    <xf numFmtId="165" fontId="131" fillId="0" borderId="0" xfId="49" applyNumberFormat="1" applyFont="1" applyAlignment="1">
      <alignment horizontal="center" vertical="center"/>
    </xf>
    <xf numFmtId="0" fontId="131" fillId="0" borderId="0" xfId="49" applyFont="1" applyAlignment="1">
      <alignment horizontal="center" vertical="center"/>
    </xf>
    <xf numFmtId="2" fontId="131" fillId="0" borderId="0" xfId="0" applyNumberFormat="1" applyFont="1" applyAlignment="1">
      <alignment horizontal="center" vertical="center"/>
    </xf>
    <xf numFmtId="4" fontId="131" fillId="0" borderId="0" xfId="0" applyNumberFormat="1" applyFont="1" applyAlignment="1">
      <alignment horizontal="center" vertical="center"/>
    </xf>
    <xf numFmtId="3" fontId="131" fillId="0" borderId="0" xfId="49" applyNumberFormat="1" applyFont="1" applyAlignment="1">
      <alignment horizontal="center" vertical="center"/>
    </xf>
    <xf numFmtId="165" fontId="130" fillId="0" borderId="0" xfId="49" applyNumberFormat="1" applyFont="1" applyAlignment="1">
      <alignment horizontal="center" vertical="center"/>
    </xf>
    <xf numFmtId="0" fontId="130" fillId="0" borderId="0" xfId="49" applyFont="1" applyAlignment="1">
      <alignment horizontal="center" vertical="center"/>
    </xf>
    <xf numFmtId="0" fontId="130" fillId="0" borderId="0" xfId="0" applyFont="1" applyAlignment="1">
      <alignment horizontal="center" vertical="center"/>
    </xf>
    <xf numFmtId="3" fontId="130" fillId="0" borderId="0" xfId="49" applyNumberFormat="1" applyFont="1" applyAlignment="1">
      <alignment horizontal="center" vertical="center"/>
    </xf>
    <xf numFmtId="3" fontId="130" fillId="0" borderId="0" xfId="0" applyNumberFormat="1" applyFont="1" applyAlignment="1">
      <alignment horizontal="center" vertical="center"/>
    </xf>
    <xf numFmtId="2" fontId="130" fillId="0" borderId="0" xfId="49" applyNumberFormat="1" applyFont="1" applyAlignment="1">
      <alignment horizontal="center" vertical="center"/>
    </xf>
    <xf numFmtId="2" fontId="130" fillId="0" borderId="0" xfId="0" applyNumberFormat="1" applyFont="1" applyAlignment="1">
      <alignment horizontal="center" vertical="center"/>
    </xf>
    <xf numFmtId="4" fontId="130" fillId="0" borderId="0" xfId="0" applyNumberFormat="1" applyFont="1" applyAlignment="1">
      <alignment horizontal="center" vertical="center"/>
    </xf>
    <xf numFmtId="0" fontId="0" fillId="7" borderId="6" xfId="4" applyFont="1" applyFill="1" applyBorder="1" applyAlignment="1">
      <alignment horizontal="center"/>
    </xf>
    <xf numFmtId="3" fontId="526" fillId="0" borderId="6" xfId="0" applyNumberFormat="1" applyFont="1" applyBorder="1" applyAlignment="1">
      <alignment horizontal="center" vertical="center"/>
    </xf>
    <xf numFmtId="4" fontId="526" fillId="0" borderId="6" xfId="0" applyNumberFormat="1" applyFont="1" applyBorder="1" applyAlignment="1">
      <alignment horizontal="center" vertical="center"/>
    </xf>
    <xf numFmtId="4" fontId="526" fillId="14" borderId="28" xfId="0" applyNumberFormat="1" applyFont="1" applyFill="1" applyBorder="1" applyAlignment="1">
      <alignment horizontal="center" vertical="center"/>
    </xf>
    <xf numFmtId="166" fontId="292" fillId="0" borderId="6" xfId="4" applyNumberFormat="1" applyFont="1" applyBorder="1" applyAlignment="1">
      <alignment horizontal="center" vertical="center"/>
    </xf>
    <xf numFmtId="164" fontId="292" fillId="9" borderId="6" xfId="0" applyNumberFormat="1" applyFont="1" applyFill="1" applyBorder="1" applyAlignment="1">
      <alignment horizontal="center"/>
    </xf>
    <xf numFmtId="164" fontId="292" fillId="0" borderId="6" xfId="0" applyNumberFormat="1" applyFont="1" applyBorder="1" applyAlignment="1">
      <alignment horizontal="center"/>
    </xf>
    <xf numFmtId="0" fontId="292" fillId="0" borderId="6" xfId="0" applyFont="1" applyBorder="1" applyAlignment="1">
      <alignment horizontal="center"/>
    </xf>
    <xf numFmtId="164" fontId="129" fillId="3" borderId="6" xfId="4" applyNumberFormat="1" applyFont="1" applyFill="1" applyBorder="1" applyAlignment="1">
      <alignment horizontal="center" vertical="center"/>
    </xf>
    <xf numFmtId="164" fontId="128" fillId="3" borderId="6" xfId="4" applyNumberFormat="1" applyFont="1" applyFill="1" applyBorder="1" applyAlignment="1">
      <alignment horizontal="center" vertical="center"/>
    </xf>
    <xf numFmtId="165" fontId="127" fillId="0" borderId="0" xfId="49" applyNumberFormat="1" applyFont="1" applyAlignment="1">
      <alignment horizontal="center" vertical="center"/>
    </xf>
    <xf numFmtId="0" fontId="127" fillId="0" borderId="0" xfId="49" applyFont="1" applyAlignment="1">
      <alignment horizontal="center" vertical="center"/>
    </xf>
    <xf numFmtId="0" fontId="127" fillId="0" borderId="0" xfId="0" applyFont="1" applyAlignment="1">
      <alignment horizontal="center" vertical="center"/>
    </xf>
    <xf numFmtId="3" fontId="127" fillId="0" borderId="0" xfId="49" applyNumberFormat="1" applyFont="1" applyAlignment="1">
      <alignment horizontal="center" vertical="center"/>
    </xf>
    <xf numFmtId="3" fontId="127" fillId="0" borderId="0" xfId="0" applyNumberFormat="1" applyFont="1" applyAlignment="1">
      <alignment horizontal="center" vertical="center"/>
    </xf>
    <xf numFmtId="2" fontId="127" fillId="0" borderId="0" xfId="49" applyNumberFormat="1" applyFont="1" applyAlignment="1">
      <alignment horizontal="center" vertical="center"/>
    </xf>
    <xf numFmtId="2" fontId="127" fillId="0" borderId="0" xfId="0" applyNumberFormat="1" applyFont="1" applyAlignment="1">
      <alignment horizontal="center" vertical="center"/>
    </xf>
    <xf numFmtId="4" fontId="127" fillId="0" borderId="0" xfId="0" applyNumberFormat="1" applyFont="1" applyAlignment="1">
      <alignment horizontal="center" vertical="center"/>
    </xf>
    <xf numFmtId="165" fontId="126" fillId="0" borderId="0" xfId="49" applyNumberFormat="1" applyFont="1" applyAlignment="1">
      <alignment horizontal="center" vertical="center"/>
    </xf>
    <xf numFmtId="0" fontId="126" fillId="0" borderId="0" xfId="49" applyFont="1" applyAlignment="1">
      <alignment horizontal="center" vertical="center"/>
    </xf>
    <xf numFmtId="0" fontId="126" fillId="0" borderId="0" xfId="0" applyFont="1" applyAlignment="1">
      <alignment horizontal="center" vertical="center"/>
    </xf>
    <xf numFmtId="3" fontId="126" fillId="0" borderId="0" xfId="49" applyNumberFormat="1" applyFont="1" applyAlignment="1">
      <alignment horizontal="center" vertical="center"/>
    </xf>
    <xf numFmtId="3" fontId="126" fillId="0" borderId="0" xfId="0" applyNumberFormat="1" applyFont="1" applyAlignment="1">
      <alignment horizontal="center" vertical="center"/>
    </xf>
    <xf numFmtId="2" fontId="126" fillId="0" borderId="0" xfId="49" applyNumberFormat="1" applyFont="1" applyAlignment="1">
      <alignment horizontal="center" vertical="center"/>
    </xf>
    <xf numFmtId="2" fontId="126" fillId="0" borderId="0" xfId="0" applyNumberFormat="1" applyFont="1" applyAlignment="1">
      <alignment horizontal="center" vertical="center"/>
    </xf>
    <xf numFmtId="4" fontId="126" fillId="0" borderId="0" xfId="0" applyNumberFormat="1" applyFont="1" applyAlignment="1">
      <alignment horizontal="center" vertical="center"/>
    </xf>
    <xf numFmtId="165" fontId="125" fillId="0" borderId="0" xfId="49" applyNumberFormat="1" applyFont="1" applyAlignment="1">
      <alignment horizontal="center" vertical="center"/>
    </xf>
    <xf numFmtId="0" fontId="125" fillId="0" borderId="0" xfId="49" applyFont="1" applyAlignment="1">
      <alignment horizontal="center" vertical="center"/>
    </xf>
    <xf numFmtId="0" fontId="125" fillId="0" borderId="0" xfId="0" applyFont="1" applyAlignment="1">
      <alignment horizontal="center" vertical="center"/>
    </xf>
    <xf numFmtId="3" fontId="125" fillId="0" borderId="0" xfId="49" applyNumberFormat="1" applyFont="1" applyAlignment="1">
      <alignment horizontal="center" vertical="center"/>
    </xf>
    <xf numFmtId="3" fontId="125" fillId="0" borderId="0" xfId="0" applyNumberFormat="1" applyFont="1" applyAlignment="1">
      <alignment horizontal="center" vertical="center"/>
    </xf>
    <xf numFmtId="2" fontId="125" fillId="0" borderId="0" xfId="49" applyNumberFormat="1" applyFont="1" applyAlignment="1">
      <alignment horizontal="center" vertical="center"/>
    </xf>
    <xf numFmtId="2" fontId="125" fillId="0" borderId="0" xfId="0" applyNumberFormat="1" applyFont="1" applyAlignment="1">
      <alignment horizontal="center" vertical="center"/>
    </xf>
    <xf numFmtId="4" fontId="125" fillId="0" borderId="0" xfId="0" applyNumberFormat="1" applyFont="1" applyAlignment="1">
      <alignment horizontal="center" vertical="center"/>
    </xf>
    <xf numFmtId="165" fontId="124" fillId="0" borderId="0" xfId="49" applyNumberFormat="1" applyFont="1" applyAlignment="1">
      <alignment horizontal="center" vertical="center"/>
    </xf>
    <xf numFmtId="0" fontId="124" fillId="0" borderId="0" xfId="49" applyFont="1" applyAlignment="1">
      <alignment horizontal="center" vertical="center"/>
    </xf>
    <xf numFmtId="0" fontId="124" fillId="0" borderId="0" xfId="0" applyFont="1" applyAlignment="1">
      <alignment horizontal="center" vertical="center"/>
    </xf>
    <xf numFmtId="3" fontId="124" fillId="0" borderId="0" xfId="49" applyNumberFormat="1" applyFont="1" applyAlignment="1">
      <alignment horizontal="center" vertical="center"/>
    </xf>
    <xf numFmtId="3" fontId="124" fillId="0" borderId="0" xfId="0" applyNumberFormat="1" applyFont="1" applyAlignment="1">
      <alignment horizontal="center" vertical="center"/>
    </xf>
    <xf numFmtId="2" fontId="124" fillId="0" borderId="0" xfId="49" applyNumberFormat="1" applyFont="1" applyAlignment="1">
      <alignment horizontal="center" vertical="center"/>
    </xf>
    <xf numFmtId="2" fontId="124" fillId="0" borderId="0" xfId="0" applyNumberFormat="1" applyFont="1" applyAlignment="1">
      <alignment horizontal="center" vertical="center"/>
    </xf>
    <xf numFmtId="4" fontId="124" fillId="0" borderId="0" xfId="0" applyNumberFormat="1" applyFont="1" applyAlignment="1">
      <alignment horizontal="center" vertical="center"/>
    </xf>
    <xf numFmtId="165" fontId="123" fillId="0" borderId="0" xfId="49" applyNumberFormat="1" applyFont="1" applyAlignment="1">
      <alignment horizontal="center" vertical="center"/>
    </xf>
    <xf numFmtId="0" fontId="123" fillId="0" borderId="0" xfId="49" applyFont="1" applyAlignment="1">
      <alignment horizontal="center" vertical="center"/>
    </xf>
    <xf numFmtId="0" fontId="123" fillId="0" borderId="0" xfId="0" applyFont="1" applyAlignment="1">
      <alignment horizontal="center" vertical="center"/>
    </xf>
    <xf numFmtId="3" fontId="123" fillId="0" borderId="0" xfId="49" applyNumberFormat="1" applyFont="1" applyAlignment="1">
      <alignment horizontal="center" vertical="center"/>
    </xf>
    <xf numFmtId="2" fontId="123" fillId="0" borderId="0" xfId="49" applyNumberFormat="1" applyFont="1" applyAlignment="1">
      <alignment horizontal="center" vertical="center"/>
    </xf>
    <xf numFmtId="2" fontId="123" fillId="0" borderId="0" xfId="0" applyNumberFormat="1" applyFont="1" applyAlignment="1">
      <alignment horizontal="center" vertical="center"/>
    </xf>
    <xf numFmtId="4" fontId="123" fillId="0" borderId="0" xfId="0" applyNumberFormat="1" applyFont="1" applyAlignment="1">
      <alignment horizontal="center" vertical="center"/>
    </xf>
    <xf numFmtId="165" fontId="122" fillId="0" borderId="0" xfId="49" applyNumberFormat="1" applyFont="1" applyAlignment="1">
      <alignment horizontal="center" vertical="center"/>
    </xf>
    <xf numFmtId="0" fontId="122" fillId="0" borderId="0" xfId="49" applyFont="1" applyAlignment="1">
      <alignment horizontal="center" vertical="center"/>
    </xf>
    <xf numFmtId="0" fontId="122" fillId="0" borderId="0" xfId="0" applyFont="1" applyAlignment="1">
      <alignment horizontal="center" vertical="center"/>
    </xf>
    <xf numFmtId="3" fontId="122" fillId="0" borderId="0" xfId="49" applyNumberFormat="1" applyFont="1" applyAlignment="1">
      <alignment horizontal="center" vertical="center"/>
    </xf>
    <xf numFmtId="4" fontId="122" fillId="0" borderId="0" xfId="0" applyNumberFormat="1" applyFont="1" applyAlignment="1">
      <alignment horizontal="center" vertical="center"/>
    </xf>
    <xf numFmtId="165" fontId="121" fillId="0" borderId="0" xfId="49" applyNumberFormat="1" applyFont="1" applyAlignment="1">
      <alignment horizontal="center" vertical="center"/>
    </xf>
    <xf numFmtId="0" fontId="121" fillId="0" borderId="0" xfId="49" applyFont="1" applyAlignment="1">
      <alignment horizontal="center" vertical="center"/>
    </xf>
    <xf numFmtId="0" fontId="121" fillId="0" borderId="0" xfId="0" applyFont="1" applyAlignment="1">
      <alignment horizontal="center" vertical="center"/>
    </xf>
    <xf numFmtId="3" fontId="121" fillId="0" borderId="0" xfId="49" applyNumberFormat="1" applyFont="1" applyAlignment="1">
      <alignment horizontal="center" vertical="center"/>
    </xf>
    <xf numFmtId="3" fontId="121" fillId="0" borderId="0" xfId="0" applyNumberFormat="1" applyFont="1" applyAlignment="1">
      <alignment horizontal="center" vertical="center"/>
    </xf>
    <xf numFmtId="2" fontId="121" fillId="0" borderId="0" xfId="49" applyNumberFormat="1" applyFont="1" applyAlignment="1">
      <alignment horizontal="center" vertical="center"/>
    </xf>
    <xf numFmtId="2" fontId="121" fillId="0" borderId="0" xfId="0" applyNumberFormat="1" applyFont="1" applyAlignment="1">
      <alignment horizontal="center" vertical="center"/>
    </xf>
    <xf numFmtId="4" fontId="121" fillId="0" borderId="0" xfId="0" applyNumberFormat="1" applyFont="1" applyAlignment="1">
      <alignment horizontal="center" vertical="center"/>
    </xf>
    <xf numFmtId="165" fontId="120" fillId="0" borderId="0" xfId="49" applyNumberFormat="1" applyFont="1" applyAlignment="1">
      <alignment horizontal="center" vertical="center"/>
    </xf>
    <xf numFmtId="0" fontId="120" fillId="0" borderId="0" xfId="49" applyFont="1" applyAlignment="1">
      <alignment horizontal="center" vertical="center"/>
    </xf>
    <xf numFmtId="0" fontId="120" fillId="0" borderId="0" xfId="0" applyFont="1" applyAlignment="1">
      <alignment horizontal="center" vertical="center"/>
    </xf>
    <xf numFmtId="3" fontId="120" fillId="0" borderId="0" xfId="49" applyNumberFormat="1" applyFont="1" applyAlignment="1">
      <alignment horizontal="center" vertical="center"/>
    </xf>
    <xf numFmtId="3" fontId="120" fillId="0" borderId="0" xfId="0" applyNumberFormat="1" applyFont="1" applyAlignment="1">
      <alignment horizontal="center" vertical="center"/>
    </xf>
    <xf numFmtId="2" fontId="120" fillId="0" borderId="0" xfId="49" applyNumberFormat="1" applyFont="1" applyAlignment="1">
      <alignment horizontal="center" vertical="center"/>
    </xf>
    <xf numFmtId="2" fontId="120" fillId="0" borderId="0" xfId="0" applyNumberFormat="1" applyFont="1" applyAlignment="1">
      <alignment horizontal="center" vertical="center"/>
    </xf>
    <xf numFmtId="4" fontId="120" fillId="0" borderId="0" xfId="0" applyNumberFormat="1" applyFont="1" applyAlignment="1">
      <alignment horizontal="center" vertical="center"/>
    </xf>
    <xf numFmtId="3" fontId="123" fillId="3" borderId="0" xfId="49" applyNumberFormat="1" applyFont="1" applyFill="1" applyAlignment="1">
      <alignment horizontal="center" vertical="center"/>
    </xf>
    <xf numFmtId="2" fontId="123" fillId="3" borderId="0" xfId="49" applyNumberFormat="1" applyFont="1" applyFill="1" applyAlignment="1">
      <alignment horizontal="center" vertical="center"/>
    </xf>
    <xf numFmtId="0" fontId="119" fillId="0" borderId="0" xfId="49" applyFont="1" applyAlignment="1">
      <alignment horizontal="center" vertical="center"/>
    </xf>
    <xf numFmtId="3" fontId="119" fillId="0" borderId="0" xfId="49" applyNumberFormat="1" applyFont="1" applyAlignment="1">
      <alignment horizontal="center" vertical="center"/>
    </xf>
    <xf numFmtId="165" fontId="119" fillId="0" borderId="0" xfId="49" applyNumberFormat="1" applyFont="1" applyAlignment="1">
      <alignment horizontal="center" vertical="center"/>
    </xf>
    <xf numFmtId="0" fontId="119" fillId="0" borderId="0" xfId="0" applyFont="1" applyAlignment="1">
      <alignment horizontal="center" vertical="center"/>
    </xf>
    <xf numFmtId="3" fontId="119" fillId="0" borderId="0" xfId="0" applyNumberFormat="1" applyFont="1" applyAlignment="1">
      <alignment horizontal="center" vertical="center"/>
    </xf>
    <xf numFmtId="2" fontId="119" fillId="0" borderId="0" xfId="49" applyNumberFormat="1" applyFont="1" applyAlignment="1">
      <alignment horizontal="center" vertical="center"/>
    </xf>
    <xf numFmtId="2" fontId="119" fillId="0" borderId="0" xfId="0" applyNumberFormat="1" applyFont="1" applyAlignment="1">
      <alignment horizontal="center" vertical="center"/>
    </xf>
    <xf numFmtId="4" fontId="119" fillId="0" borderId="0" xfId="0" applyNumberFormat="1" applyFont="1" applyAlignment="1">
      <alignment horizontal="center" vertical="center"/>
    </xf>
    <xf numFmtId="3" fontId="118" fillId="0" borderId="0" xfId="49" applyNumberFormat="1" applyFont="1" applyAlignment="1">
      <alignment horizontal="center" vertical="center"/>
    </xf>
    <xf numFmtId="165" fontId="117" fillId="0" borderId="0" xfId="49" applyNumberFormat="1" applyFont="1" applyAlignment="1">
      <alignment horizontal="center" vertical="center"/>
    </xf>
    <xf numFmtId="0" fontId="117" fillId="0" borderId="0" xfId="49" applyFont="1" applyAlignment="1">
      <alignment horizontal="center" vertical="center"/>
    </xf>
    <xf numFmtId="0" fontId="117" fillId="0" borderId="0" xfId="0" applyFont="1" applyAlignment="1">
      <alignment horizontal="center" vertical="center"/>
    </xf>
    <xf numFmtId="3" fontId="117" fillId="0" borderId="0" xfId="49" applyNumberFormat="1" applyFont="1" applyAlignment="1">
      <alignment horizontal="center" vertical="center"/>
    </xf>
    <xf numFmtId="3" fontId="117" fillId="0" borderId="0" xfId="0" applyNumberFormat="1" applyFont="1" applyAlignment="1">
      <alignment horizontal="center" vertical="center"/>
    </xf>
    <xf numFmtId="2" fontId="117" fillId="0" borderId="0" xfId="49" applyNumberFormat="1" applyFont="1" applyAlignment="1">
      <alignment horizontal="center" vertical="center"/>
    </xf>
    <xf numFmtId="4" fontId="117" fillId="0" borderId="0" xfId="0" applyNumberFormat="1" applyFont="1" applyAlignment="1">
      <alignment horizontal="center" vertical="center"/>
    </xf>
    <xf numFmtId="165" fontId="116" fillId="0" borderId="0" xfId="49" applyNumberFormat="1" applyFont="1" applyAlignment="1">
      <alignment horizontal="center" vertical="center"/>
    </xf>
    <xf numFmtId="0" fontId="116" fillId="0" borderId="0" xfId="49" applyFont="1" applyAlignment="1">
      <alignment horizontal="center" vertical="center"/>
    </xf>
    <xf numFmtId="0" fontId="116" fillId="0" borderId="0" xfId="0" applyFont="1" applyAlignment="1">
      <alignment horizontal="center" vertical="center"/>
    </xf>
    <xf numFmtId="3" fontId="116" fillId="0" borderId="0" xfId="49" applyNumberFormat="1" applyFont="1" applyAlignment="1">
      <alignment horizontal="center" vertical="center"/>
    </xf>
    <xf numFmtId="3" fontId="116" fillId="0" borderId="0" xfId="0" applyNumberFormat="1" applyFont="1" applyAlignment="1">
      <alignment horizontal="center" vertical="center"/>
    </xf>
    <xf numFmtId="2" fontId="116" fillId="0" borderId="0" xfId="49" applyNumberFormat="1" applyFont="1" applyAlignment="1">
      <alignment horizontal="center" vertical="center"/>
    </xf>
    <xf numFmtId="2" fontId="116" fillId="0" borderId="0" xfId="0" applyNumberFormat="1" applyFont="1" applyAlignment="1">
      <alignment horizontal="center" vertical="center"/>
    </xf>
    <xf numFmtId="4" fontId="116" fillId="0" borderId="0" xfId="0" applyNumberFormat="1" applyFont="1" applyAlignment="1">
      <alignment horizontal="center" vertical="center"/>
    </xf>
    <xf numFmtId="165" fontId="115" fillId="0" borderId="0" xfId="49" applyNumberFormat="1" applyFont="1" applyAlignment="1">
      <alignment horizontal="center" vertical="center"/>
    </xf>
    <xf numFmtId="0" fontId="115" fillId="0" borderId="0" xfId="49" applyFont="1" applyAlignment="1">
      <alignment horizontal="center" vertical="center"/>
    </xf>
    <xf numFmtId="0" fontId="115" fillId="0" borderId="0" xfId="0" applyFont="1" applyAlignment="1">
      <alignment horizontal="center" vertical="center"/>
    </xf>
    <xf numFmtId="3" fontId="115" fillId="0" borderId="0" xfId="49" applyNumberFormat="1" applyFont="1" applyAlignment="1">
      <alignment horizontal="center" vertical="center"/>
    </xf>
    <xf numFmtId="3" fontId="115" fillId="0" borderId="0" xfId="0" applyNumberFormat="1" applyFont="1" applyAlignment="1">
      <alignment horizontal="center" vertical="center"/>
    </xf>
    <xf numFmtId="2" fontId="115" fillId="0" borderId="0" xfId="49" applyNumberFormat="1" applyFont="1" applyAlignment="1">
      <alignment horizontal="center" vertical="center"/>
    </xf>
    <xf numFmtId="2" fontId="115" fillId="0" borderId="0" xfId="0" applyNumberFormat="1" applyFont="1" applyAlignment="1">
      <alignment horizontal="center" vertical="center"/>
    </xf>
    <xf numFmtId="4" fontId="115" fillId="0" borderId="0" xfId="0" applyNumberFormat="1" applyFont="1" applyAlignment="1">
      <alignment horizontal="center" vertical="center"/>
    </xf>
    <xf numFmtId="165" fontId="114" fillId="0" borderId="0" xfId="49" applyNumberFormat="1" applyFont="1" applyAlignment="1">
      <alignment horizontal="center" vertical="center"/>
    </xf>
    <xf numFmtId="0" fontId="114" fillId="0" borderId="0" xfId="49" applyFont="1" applyAlignment="1">
      <alignment horizontal="center" vertical="center"/>
    </xf>
    <xf numFmtId="0" fontId="114" fillId="0" borderId="0" xfId="0" applyFont="1" applyAlignment="1">
      <alignment horizontal="center" vertical="center"/>
    </xf>
    <xf numFmtId="3" fontId="114" fillId="0" borderId="0" xfId="49" applyNumberFormat="1" applyFont="1" applyAlignment="1">
      <alignment horizontal="center" vertical="center"/>
    </xf>
    <xf numFmtId="3" fontId="114" fillId="0" borderId="0" xfId="0" applyNumberFormat="1" applyFont="1" applyAlignment="1">
      <alignment horizontal="center" vertical="center"/>
    </xf>
    <xf numFmtId="2" fontId="114" fillId="0" borderId="0" xfId="49" applyNumberFormat="1" applyFont="1" applyAlignment="1">
      <alignment horizontal="center" vertical="center"/>
    </xf>
    <xf numFmtId="4" fontId="114" fillId="0" borderId="0" xfId="0" applyNumberFormat="1" applyFont="1" applyAlignment="1">
      <alignment horizontal="center" vertical="center"/>
    </xf>
    <xf numFmtId="0" fontId="113" fillId="0" borderId="0" xfId="49" applyFont="1" applyAlignment="1">
      <alignment horizontal="center" vertical="center"/>
    </xf>
    <xf numFmtId="3" fontId="113" fillId="0" borderId="0" xfId="49" applyNumberFormat="1" applyFont="1" applyAlignment="1">
      <alignment horizontal="center" vertical="center"/>
    </xf>
    <xf numFmtId="165" fontId="112" fillId="0" borderId="0" xfId="49" applyNumberFormat="1" applyFont="1" applyAlignment="1">
      <alignment horizontal="center" vertical="center"/>
    </xf>
    <xf numFmtId="0" fontId="112" fillId="0" borderId="0" xfId="49" applyFont="1" applyAlignment="1">
      <alignment horizontal="center" vertical="center"/>
    </xf>
    <xf numFmtId="0" fontId="112" fillId="0" borderId="0" xfId="0" applyFont="1" applyAlignment="1">
      <alignment horizontal="center" vertical="center"/>
    </xf>
    <xf numFmtId="3" fontId="112" fillId="0" borderId="0" xfId="49" applyNumberFormat="1" applyFont="1" applyAlignment="1">
      <alignment horizontal="center" vertical="center"/>
    </xf>
    <xf numFmtId="3" fontId="112" fillId="0" borderId="0" xfId="0" applyNumberFormat="1" applyFont="1" applyAlignment="1">
      <alignment horizontal="center" vertical="center"/>
    </xf>
    <xf numFmtId="2" fontId="112" fillId="0" borderId="0" xfId="49" applyNumberFormat="1" applyFont="1" applyAlignment="1">
      <alignment horizontal="center" vertical="center"/>
    </xf>
    <xf numFmtId="2" fontId="112" fillId="0" borderId="0" xfId="0" applyNumberFormat="1" applyFont="1" applyAlignment="1">
      <alignment horizontal="center" vertical="center"/>
    </xf>
    <xf numFmtId="4" fontId="112" fillId="0" borderId="0" xfId="0" applyNumberFormat="1" applyFont="1" applyAlignment="1">
      <alignment horizontal="center" vertical="center"/>
    </xf>
    <xf numFmtId="0" fontId="111" fillId="0" borderId="0" xfId="49" applyFont="1" applyAlignment="1">
      <alignment horizontal="center" vertical="center"/>
    </xf>
    <xf numFmtId="165" fontId="110" fillId="0" borderId="0" xfId="49" applyNumberFormat="1" applyFont="1" applyAlignment="1">
      <alignment horizontal="center" vertical="center"/>
    </xf>
    <xf numFmtId="0" fontId="110" fillId="0" borderId="0" xfId="49" applyFont="1" applyAlignment="1">
      <alignment horizontal="center" vertical="center"/>
    </xf>
    <xf numFmtId="0" fontId="110" fillId="0" borderId="0" xfId="0" applyFont="1" applyAlignment="1">
      <alignment horizontal="center" vertical="center"/>
    </xf>
    <xf numFmtId="3" fontId="110" fillId="0" borderId="0" xfId="49" applyNumberFormat="1" applyFont="1" applyAlignment="1">
      <alignment horizontal="center" vertical="center"/>
    </xf>
    <xf numFmtId="3" fontId="110" fillId="0" borderId="0" xfId="0" applyNumberFormat="1" applyFont="1" applyAlignment="1">
      <alignment horizontal="center" vertical="center"/>
    </xf>
    <xf numFmtId="2" fontId="110" fillId="0" borderId="0" xfId="49" applyNumberFormat="1" applyFont="1" applyAlignment="1">
      <alignment horizontal="center" vertical="center"/>
    </xf>
    <xf numFmtId="2" fontId="110" fillId="0" borderId="0" xfId="0" applyNumberFormat="1" applyFont="1" applyAlignment="1">
      <alignment horizontal="center" vertical="center"/>
    </xf>
    <xf numFmtId="4" fontId="110" fillId="0" borderId="0" xfId="0" applyNumberFormat="1" applyFont="1" applyAlignment="1">
      <alignment horizontal="center" vertical="center"/>
    </xf>
    <xf numFmtId="165" fontId="109" fillId="0" borderId="0" xfId="49" applyNumberFormat="1" applyFont="1" applyAlignment="1">
      <alignment horizontal="center" vertical="center"/>
    </xf>
    <xf numFmtId="0" fontId="109" fillId="0" borderId="0" xfId="49" applyFont="1" applyAlignment="1">
      <alignment horizontal="center" vertical="center"/>
    </xf>
    <xf numFmtId="0" fontId="109" fillId="0" borderId="0" xfId="0" applyFont="1" applyAlignment="1">
      <alignment horizontal="center" vertical="center"/>
    </xf>
    <xf numFmtId="3" fontId="109" fillId="0" borderId="0" xfId="49" applyNumberFormat="1" applyFont="1" applyAlignment="1">
      <alignment horizontal="center" vertical="center"/>
    </xf>
    <xf numFmtId="3" fontId="109" fillId="0" borderId="0" xfId="0" applyNumberFormat="1" applyFont="1" applyAlignment="1">
      <alignment horizontal="center" vertical="center"/>
    </xf>
    <xf numFmtId="2" fontId="109" fillId="0" borderId="0" xfId="49" applyNumberFormat="1" applyFont="1" applyAlignment="1">
      <alignment horizontal="center" vertical="center"/>
    </xf>
    <xf numFmtId="2" fontId="109" fillId="0" borderId="0" xfId="0" applyNumberFormat="1" applyFont="1" applyAlignment="1">
      <alignment horizontal="center" vertical="center"/>
    </xf>
    <xf numFmtId="4" fontId="109" fillId="0" borderId="0" xfId="0" applyNumberFormat="1" applyFont="1" applyAlignment="1">
      <alignment horizontal="center" vertical="center"/>
    </xf>
    <xf numFmtId="0" fontId="108" fillId="0" borderId="0" xfId="49" applyFont="1" applyAlignment="1">
      <alignment horizontal="center" vertical="center"/>
    </xf>
    <xf numFmtId="165" fontId="108" fillId="0" borderId="0" xfId="49" applyNumberFormat="1" applyFont="1" applyAlignment="1">
      <alignment horizontal="center" vertical="center"/>
    </xf>
    <xf numFmtId="0" fontId="108" fillId="0" borderId="0" xfId="0" applyFont="1" applyAlignment="1">
      <alignment horizontal="center" vertical="center"/>
    </xf>
    <xf numFmtId="3" fontId="108" fillId="0" borderId="0" xfId="49" applyNumberFormat="1" applyFont="1" applyAlignment="1">
      <alignment horizontal="center" vertical="center"/>
    </xf>
    <xf numFmtId="3" fontId="108" fillId="0" borderId="0" xfId="0" applyNumberFormat="1" applyFont="1" applyAlignment="1">
      <alignment horizontal="center" vertical="center"/>
    </xf>
    <xf numFmtId="2" fontId="108" fillId="0" borderId="0" xfId="49" applyNumberFormat="1" applyFont="1" applyAlignment="1">
      <alignment horizontal="center" vertical="center"/>
    </xf>
    <xf numFmtId="2" fontId="108" fillId="0" borderId="0" xfId="0" applyNumberFormat="1" applyFont="1" applyAlignment="1">
      <alignment horizontal="center" vertical="center"/>
    </xf>
    <xf numFmtId="4" fontId="108" fillId="0" borderId="0" xfId="0" applyNumberFormat="1" applyFont="1" applyAlignment="1">
      <alignment horizontal="center" vertical="center"/>
    </xf>
    <xf numFmtId="165" fontId="107" fillId="0" borderId="0" xfId="49" applyNumberFormat="1" applyFont="1" applyAlignment="1">
      <alignment horizontal="center" vertical="center"/>
    </xf>
    <xf numFmtId="0" fontId="107" fillId="0" borderId="0" xfId="49" applyFont="1" applyAlignment="1">
      <alignment horizontal="center" vertical="center"/>
    </xf>
    <xf numFmtId="0" fontId="107" fillId="0" borderId="0" xfId="0" applyFont="1" applyAlignment="1">
      <alignment horizontal="center" vertical="center"/>
    </xf>
    <xf numFmtId="3" fontId="107" fillId="0" borderId="0" xfId="49" applyNumberFormat="1" applyFont="1" applyAlignment="1">
      <alignment horizontal="center" vertical="center"/>
    </xf>
    <xf numFmtId="2" fontId="107" fillId="0" borderId="0" xfId="49" applyNumberFormat="1" applyFont="1" applyAlignment="1">
      <alignment horizontal="center" vertical="center"/>
    </xf>
    <xf numFmtId="2" fontId="107" fillId="0" borderId="0" xfId="0" applyNumberFormat="1" applyFont="1" applyAlignment="1">
      <alignment horizontal="center" vertical="center"/>
    </xf>
    <xf numFmtId="4" fontId="107" fillId="0" borderId="0" xfId="0" applyNumberFormat="1" applyFont="1" applyAlignment="1">
      <alignment horizontal="center" vertical="center"/>
    </xf>
    <xf numFmtId="165" fontId="106" fillId="0" borderId="0" xfId="49" applyNumberFormat="1" applyFont="1" applyAlignment="1">
      <alignment horizontal="center" vertical="center"/>
    </xf>
    <xf numFmtId="0" fontId="106" fillId="0" borderId="0" xfId="49" applyFont="1" applyAlignment="1">
      <alignment horizontal="center" vertical="center"/>
    </xf>
    <xf numFmtId="0" fontId="106" fillId="0" borderId="0" xfId="0" applyFont="1" applyAlignment="1">
      <alignment horizontal="center" vertical="center"/>
    </xf>
    <xf numFmtId="3" fontId="106" fillId="0" borderId="0" xfId="49" applyNumberFormat="1" applyFont="1" applyAlignment="1">
      <alignment horizontal="center" vertical="center"/>
    </xf>
    <xf numFmtId="3" fontId="106" fillId="0" borderId="0" xfId="0" applyNumberFormat="1" applyFont="1" applyAlignment="1">
      <alignment horizontal="center" vertical="center"/>
    </xf>
    <xf numFmtId="2" fontId="106" fillId="0" borderId="0" xfId="49" applyNumberFormat="1" applyFont="1" applyAlignment="1">
      <alignment horizontal="center" vertical="center"/>
    </xf>
    <xf numFmtId="4" fontId="106" fillId="0" borderId="0" xfId="0" applyNumberFormat="1" applyFont="1" applyAlignment="1">
      <alignment horizontal="center" vertical="center"/>
    </xf>
    <xf numFmtId="0" fontId="399" fillId="4" borderId="6" xfId="4" applyFont="1" applyFill="1" applyBorder="1" applyAlignment="1">
      <alignment horizontal="center" vertical="center"/>
    </xf>
    <xf numFmtId="164" fontId="105" fillId="3" borderId="6" xfId="4" applyNumberFormat="1" applyFont="1" applyFill="1" applyBorder="1" applyAlignment="1">
      <alignment horizontal="center" vertical="center"/>
    </xf>
    <xf numFmtId="165" fontId="105" fillId="0" borderId="0" xfId="49" applyNumberFormat="1" applyFont="1" applyAlignment="1">
      <alignment horizontal="center" vertical="center"/>
    </xf>
    <xf numFmtId="0" fontId="105" fillId="0" borderId="0" xfId="49" applyFont="1" applyAlignment="1">
      <alignment horizontal="center" vertical="center"/>
    </xf>
    <xf numFmtId="0" fontId="105" fillId="0" borderId="0" xfId="0" applyFont="1" applyAlignment="1">
      <alignment horizontal="center" vertical="center"/>
    </xf>
    <xf numFmtId="3" fontId="105" fillId="0" borderId="0" xfId="49" applyNumberFormat="1" applyFont="1" applyAlignment="1">
      <alignment horizontal="center" vertical="center"/>
    </xf>
    <xf numFmtId="3" fontId="105" fillId="0" borderId="0" xfId="0" applyNumberFormat="1" applyFont="1" applyAlignment="1">
      <alignment horizontal="center" vertical="center"/>
    </xf>
    <xf numFmtId="2" fontId="105" fillId="0" borderId="0" xfId="49" applyNumberFormat="1" applyFont="1" applyAlignment="1">
      <alignment horizontal="center" vertical="center"/>
    </xf>
    <xf numFmtId="4" fontId="105" fillId="0" borderId="0" xfId="0" applyNumberFormat="1" applyFont="1" applyAlignment="1">
      <alignment horizontal="center" vertical="center"/>
    </xf>
    <xf numFmtId="165" fontId="104" fillId="0" borderId="0" xfId="49" applyNumberFormat="1" applyFont="1" applyAlignment="1">
      <alignment horizontal="center" vertical="center"/>
    </xf>
    <xf numFmtId="0" fontId="104" fillId="0" borderId="0" xfId="49" applyFont="1" applyAlignment="1">
      <alignment horizontal="center" vertical="center"/>
    </xf>
    <xf numFmtId="0" fontId="104" fillId="0" borderId="0" xfId="0" applyFont="1" applyAlignment="1">
      <alignment horizontal="center" vertical="center"/>
    </xf>
    <xf numFmtId="3" fontId="104" fillId="0" borderId="0" xfId="49" applyNumberFormat="1" applyFont="1" applyAlignment="1">
      <alignment horizontal="center" vertical="center"/>
    </xf>
    <xf numFmtId="3" fontId="104" fillId="0" borderId="0" xfId="0" applyNumberFormat="1" applyFont="1" applyAlignment="1">
      <alignment horizontal="center" vertical="center"/>
    </xf>
    <xf numFmtId="2" fontId="104" fillId="0" borderId="0" xfId="49" applyNumberFormat="1" applyFont="1" applyAlignment="1">
      <alignment horizontal="center" vertical="center"/>
    </xf>
    <xf numFmtId="2" fontId="104" fillId="0" borderId="0" xfId="0" applyNumberFormat="1" applyFont="1" applyAlignment="1">
      <alignment horizontal="center" vertical="center"/>
    </xf>
    <xf numFmtId="4" fontId="104" fillId="0" borderId="0" xfId="0" applyNumberFormat="1" applyFont="1" applyAlignment="1">
      <alignment horizontal="center" vertical="center"/>
    </xf>
    <xf numFmtId="165" fontId="103" fillId="0" borderId="0" xfId="49" applyNumberFormat="1" applyFont="1" applyAlignment="1">
      <alignment horizontal="center" vertical="center"/>
    </xf>
    <xf numFmtId="0" fontId="103" fillId="0" borderId="0" xfId="49" applyFont="1" applyAlignment="1">
      <alignment horizontal="center" vertical="center"/>
    </xf>
    <xf numFmtId="0" fontId="103" fillId="0" borderId="0" xfId="0" applyFont="1" applyAlignment="1">
      <alignment horizontal="center" vertical="center"/>
    </xf>
    <xf numFmtId="3" fontId="103" fillId="0" borderId="0" xfId="49" applyNumberFormat="1" applyFont="1" applyAlignment="1">
      <alignment horizontal="center" vertical="center"/>
    </xf>
    <xf numFmtId="3" fontId="103" fillId="0" borderId="0" xfId="0" applyNumberFormat="1" applyFont="1" applyAlignment="1">
      <alignment horizontal="center" vertical="center"/>
    </xf>
    <xf numFmtId="2" fontId="103" fillId="0" borderId="0" xfId="49" applyNumberFormat="1" applyFont="1" applyAlignment="1">
      <alignment horizontal="center" vertical="center"/>
    </xf>
    <xf numFmtId="2" fontId="103" fillId="0" borderId="0" xfId="0" applyNumberFormat="1" applyFont="1" applyAlignment="1">
      <alignment horizontal="center" vertical="center"/>
    </xf>
    <xf numFmtId="4" fontId="103" fillId="0" borderId="0" xfId="0" applyNumberFormat="1" applyFont="1" applyAlignment="1">
      <alignment horizontal="center" vertical="center"/>
    </xf>
    <xf numFmtId="165" fontId="102" fillId="0" borderId="0" xfId="49" applyNumberFormat="1" applyFont="1" applyAlignment="1">
      <alignment horizontal="center" vertical="center"/>
    </xf>
    <xf numFmtId="0" fontId="102" fillId="0" borderId="0" xfId="49" applyFont="1" applyAlignment="1">
      <alignment horizontal="center" vertical="center"/>
    </xf>
    <xf numFmtId="0" fontId="102" fillId="0" borderId="0" xfId="0" applyFont="1" applyAlignment="1">
      <alignment horizontal="center" vertical="center"/>
    </xf>
    <xf numFmtId="3" fontId="102" fillId="0" borderId="0" xfId="49" applyNumberFormat="1" applyFont="1" applyAlignment="1">
      <alignment horizontal="center" vertical="center"/>
    </xf>
    <xf numFmtId="3" fontId="102" fillId="0" borderId="0" xfId="0" applyNumberFormat="1" applyFont="1" applyAlignment="1">
      <alignment horizontal="center" vertical="center"/>
    </xf>
    <xf numFmtId="2" fontId="102" fillId="0" borderId="0" xfId="49" applyNumberFormat="1" applyFont="1" applyAlignment="1">
      <alignment horizontal="center" vertical="center"/>
    </xf>
    <xf numFmtId="2" fontId="102" fillId="0" borderId="0" xfId="0" applyNumberFormat="1" applyFont="1" applyAlignment="1">
      <alignment horizontal="center" vertical="center"/>
    </xf>
    <xf numFmtId="4" fontId="102" fillId="0" borderId="0" xfId="0" applyNumberFormat="1" applyFont="1" applyAlignment="1">
      <alignment horizontal="center" vertical="center"/>
    </xf>
    <xf numFmtId="165" fontId="101" fillId="0" borderId="0" xfId="49" applyNumberFormat="1" applyFont="1" applyAlignment="1">
      <alignment horizontal="center" vertical="center"/>
    </xf>
    <xf numFmtId="0" fontId="101" fillId="0" borderId="0" xfId="49" applyFont="1" applyAlignment="1">
      <alignment horizontal="center" vertical="center"/>
    </xf>
    <xf numFmtId="0" fontId="101" fillId="0" borderId="0" xfId="0" applyFont="1" applyAlignment="1">
      <alignment horizontal="center" vertical="center"/>
    </xf>
    <xf numFmtId="3" fontId="101" fillId="0" borderId="0" xfId="49" applyNumberFormat="1" applyFont="1" applyAlignment="1">
      <alignment horizontal="center" vertical="center"/>
    </xf>
    <xf numFmtId="3" fontId="101" fillId="0" borderId="0" xfId="0" applyNumberFormat="1" applyFont="1" applyAlignment="1">
      <alignment horizontal="center" vertical="center"/>
    </xf>
    <xf numFmtId="2" fontId="101" fillId="0" borderId="0" xfId="49" applyNumberFormat="1" applyFont="1" applyAlignment="1">
      <alignment horizontal="center" vertical="center"/>
    </xf>
    <xf numFmtId="4" fontId="101" fillId="0" borderId="0" xfId="0" applyNumberFormat="1" applyFont="1" applyAlignment="1">
      <alignment horizontal="center" vertical="center"/>
    </xf>
    <xf numFmtId="165" fontId="100" fillId="0" borderId="0" xfId="49" applyNumberFormat="1" applyFont="1" applyAlignment="1">
      <alignment horizontal="center" vertical="center"/>
    </xf>
    <xf numFmtId="0" fontId="100" fillId="0" borderId="0" xfId="49" applyFont="1" applyAlignment="1">
      <alignment horizontal="center" vertical="center"/>
    </xf>
    <xf numFmtId="0" fontId="100" fillId="0" borderId="0" xfId="0" applyFont="1" applyAlignment="1">
      <alignment horizontal="center" vertical="center"/>
    </xf>
    <xf numFmtId="3" fontId="100" fillId="0" borderId="0" xfId="49" applyNumberFormat="1" applyFont="1" applyAlignment="1">
      <alignment horizontal="center" vertical="center"/>
    </xf>
    <xf numFmtId="3" fontId="100" fillId="0" borderId="0" xfId="0" applyNumberFormat="1" applyFont="1" applyAlignment="1">
      <alignment horizontal="center" vertical="center"/>
    </xf>
    <xf numFmtId="2" fontId="100" fillId="0" borderId="0" xfId="49" applyNumberFormat="1" applyFont="1" applyAlignment="1">
      <alignment horizontal="center" vertical="center"/>
    </xf>
    <xf numFmtId="2" fontId="100" fillId="0" borderId="0" xfId="0" applyNumberFormat="1" applyFont="1" applyAlignment="1">
      <alignment horizontal="center" vertical="center"/>
    </xf>
    <xf numFmtId="4" fontId="100" fillId="0" borderId="0" xfId="0" applyNumberFormat="1" applyFont="1" applyAlignment="1">
      <alignment horizontal="center" vertical="center"/>
    </xf>
    <xf numFmtId="0" fontId="99" fillId="0" borderId="0" xfId="49" applyFont="1" applyAlignment="1">
      <alignment horizontal="center" vertical="center"/>
    </xf>
    <xf numFmtId="165" fontId="98" fillId="0" borderId="0" xfId="49" applyNumberFormat="1" applyFont="1" applyAlignment="1">
      <alignment horizontal="center" vertical="center"/>
    </xf>
    <xf numFmtId="0" fontId="98" fillId="0" borderId="0" xfId="49" applyFont="1" applyAlignment="1">
      <alignment horizontal="center" vertical="center"/>
    </xf>
    <xf numFmtId="0" fontId="98" fillId="0" borderId="0" xfId="0" applyFont="1" applyAlignment="1">
      <alignment horizontal="center" vertical="center"/>
    </xf>
    <xf numFmtId="3" fontId="98" fillId="0" borderId="0" xfId="49" applyNumberFormat="1" applyFont="1" applyAlignment="1">
      <alignment horizontal="center" vertical="center"/>
    </xf>
    <xf numFmtId="3" fontId="98" fillId="0" borderId="0" xfId="0" applyNumberFormat="1" applyFont="1" applyAlignment="1">
      <alignment horizontal="center" vertical="center"/>
    </xf>
    <xf numFmtId="2" fontId="98" fillId="0" borderId="0" xfId="49" applyNumberFormat="1" applyFont="1" applyAlignment="1">
      <alignment horizontal="center" vertical="center"/>
    </xf>
    <xf numFmtId="4" fontId="98" fillId="0" borderId="0" xfId="0" applyNumberFormat="1" applyFont="1" applyAlignment="1">
      <alignment horizontal="center" vertical="center"/>
    </xf>
    <xf numFmtId="3" fontId="97" fillId="0" borderId="0" xfId="49" applyNumberFormat="1" applyFont="1" applyAlignment="1">
      <alignment horizontal="center" vertical="center"/>
    </xf>
    <xf numFmtId="165" fontId="97" fillId="0" borderId="0" xfId="49" applyNumberFormat="1" applyFont="1" applyAlignment="1">
      <alignment horizontal="center" vertical="center"/>
    </xf>
    <xf numFmtId="0" fontId="97" fillId="0" borderId="0" xfId="49" applyFont="1" applyAlignment="1">
      <alignment horizontal="center" vertical="center"/>
    </xf>
    <xf numFmtId="0" fontId="97" fillId="0" borderId="0" xfId="0" applyFont="1" applyAlignment="1">
      <alignment horizontal="center" vertical="center"/>
    </xf>
    <xf numFmtId="3" fontId="97" fillId="0" borderId="0" xfId="0" applyNumberFormat="1" applyFont="1" applyAlignment="1">
      <alignment horizontal="center" vertical="center"/>
    </xf>
    <xf numFmtId="2" fontId="97" fillId="0" borderId="0" xfId="49" applyNumberFormat="1" applyFont="1" applyAlignment="1">
      <alignment horizontal="center" vertical="center"/>
    </xf>
    <xf numFmtId="2" fontId="97" fillId="0" borderId="0" xfId="0" applyNumberFormat="1" applyFont="1" applyAlignment="1">
      <alignment horizontal="center" vertical="center"/>
    </xf>
    <xf numFmtId="4" fontId="97" fillId="0" borderId="0" xfId="0" applyNumberFormat="1" applyFont="1" applyAlignment="1">
      <alignment horizontal="center" vertical="center"/>
    </xf>
    <xf numFmtId="0" fontId="96" fillId="0" borderId="0" xfId="49" applyFont="1" applyAlignment="1">
      <alignment horizontal="center" vertical="center"/>
    </xf>
    <xf numFmtId="165" fontId="95" fillId="0" borderId="0" xfId="49" applyNumberFormat="1" applyFont="1" applyAlignment="1">
      <alignment horizontal="center" vertical="center"/>
    </xf>
    <xf numFmtId="0" fontId="95" fillId="0" borderId="0" xfId="49" applyFont="1" applyAlignment="1">
      <alignment horizontal="center" vertical="center"/>
    </xf>
    <xf numFmtId="0" fontId="95" fillId="0" borderId="0" xfId="0" applyFont="1" applyAlignment="1">
      <alignment horizontal="center" vertical="center"/>
    </xf>
    <xf numFmtId="3" fontId="95" fillId="0" borderId="0" xfId="49" applyNumberFormat="1" applyFont="1" applyAlignment="1">
      <alignment horizontal="center" vertical="center"/>
    </xf>
    <xf numFmtId="3" fontId="95" fillId="0" borderId="0" xfId="0" applyNumberFormat="1" applyFont="1" applyAlignment="1">
      <alignment horizontal="center" vertical="center"/>
    </xf>
    <xf numFmtId="2" fontId="95" fillId="0" borderId="0" xfId="49" applyNumberFormat="1" applyFont="1" applyAlignment="1">
      <alignment horizontal="center" vertical="center"/>
    </xf>
    <xf numFmtId="2" fontId="95" fillId="0" borderId="0" xfId="0" applyNumberFormat="1" applyFont="1" applyAlignment="1">
      <alignment horizontal="center" vertical="center"/>
    </xf>
    <xf numFmtId="4" fontId="95" fillId="0" borderId="0" xfId="0" applyNumberFormat="1" applyFont="1" applyAlignment="1">
      <alignment horizontal="center" vertical="center"/>
    </xf>
    <xf numFmtId="165" fontId="94" fillId="0" borderId="0" xfId="49" applyNumberFormat="1" applyFont="1" applyAlignment="1">
      <alignment horizontal="center" vertical="center"/>
    </xf>
    <xf numFmtId="0" fontId="94" fillId="0" borderId="0" xfId="49" applyFont="1" applyAlignment="1">
      <alignment horizontal="center" vertical="center"/>
    </xf>
    <xf numFmtId="0" fontId="94" fillId="0" borderId="0" xfId="0" applyFont="1" applyAlignment="1">
      <alignment horizontal="center" vertical="center"/>
    </xf>
    <xf numFmtId="3" fontId="94" fillId="0" borderId="0" xfId="49" applyNumberFormat="1" applyFont="1" applyAlignment="1">
      <alignment horizontal="center" vertical="center"/>
    </xf>
    <xf numFmtId="3" fontId="94" fillId="0" borderId="0" xfId="0" applyNumberFormat="1" applyFont="1" applyAlignment="1">
      <alignment horizontal="center" vertical="center"/>
    </xf>
    <xf numFmtId="2" fontId="94" fillId="0" borderId="0" xfId="49" applyNumberFormat="1" applyFont="1" applyAlignment="1">
      <alignment horizontal="center" vertical="center"/>
    </xf>
    <xf numFmtId="2" fontId="94" fillId="0" borderId="0" xfId="0" applyNumberFormat="1" applyFont="1" applyAlignment="1">
      <alignment horizontal="center" vertical="center"/>
    </xf>
    <xf numFmtId="4" fontId="94" fillId="0" borderId="0" xfId="0" applyNumberFormat="1" applyFont="1" applyAlignment="1">
      <alignment horizontal="center" vertical="center"/>
    </xf>
    <xf numFmtId="165" fontId="93" fillId="0" borderId="0" xfId="49" applyNumberFormat="1" applyFont="1" applyAlignment="1">
      <alignment horizontal="center" vertical="center"/>
    </xf>
    <xf numFmtId="0" fontId="93" fillId="0" borderId="0" xfId="49" applyFont="1" applyAlignment="1">
      <alignment horizontal="center" vertical="center"/>
    </xf>
    <xf numFmtId="0" fontId="93" fillId="0" borderId="0" xfId="0" applyFont="1" applyAlignment="1">
      <alignment horizontal="center" vertical="center"/>
    </xf>
    <xf numFmtId="3" fontId="93" fillId="0" borderId="0" xfId="49" applyNumberFormat="1" applyFont="1" applyAlignment="1">
      <alignment horizontal="center" vertical="center"/>
    </xf>
    <xf numFmtId="3" fontId="93" fillId="0" borderId="0" xfId="0" applyNumberFormat="1" applyFont="1" applyAlignment="1">
      <alignment horizontal="center" vertical="center"/>
    </xf>
    <xf numFmtId="2" fontId="93" fillId="0" borderId="0" xfId="49" applyNumberFormat="1" applyFont="1" applyAlignment="1">
      <alignment horizontal="center" vertical="center"/>
    </xf>
    <xf numFmtId="2" fontId="93" fillId="0" borderId="0" xfId="0" applyNumberFormat="1" applyFont="1" applyAlignment="1">
      <alignment horizontal="center" vertical="center"/>
    </xf>
    <xf numFmtId="4" fontId="93" fillId="0" borderId="0" xfId="0" applyNumberFormat="1" applyFont="1" applyAlignment="1">
      <alignment horizontal="center" vertical="center"/>
    </xf>
    <xf numFmtId="165" fontId="92" fillId="0" borderId="0" xfId="49" applyNumberFormat="1" applyFont="1" applyAlignment="1">
      <alignment horizontal="center" vertical="center"/>
    </xf>
    <xf numFmtId="0" fontId="92" fillId="0" borderId="0" xfId="49" applyFont="1" applyAlignment="1">
      <alignment horizontal="center" vertical="center"/>
    </xf>
    <xf numFmtId="0" fontId="92" fillId="0" borderId="0" xfId="0" applyFont="1" applyAlignment="1">
      <alignment horizontal="center" vertical="center"/>
    </xf>
    <xf numFmtId="3" fontId="92" fillId="0" borderId="0" xfId="49" applyNumberFormat="1" applyFont="1" applyAlignment="1">
      <alignment horizontal="center" vertical="center"/>
    </xf>
    <xf numFmtId="3" fontId="92" fillId="0" borderId="0" xfId="0" applyNumberFormat="1" applyFont="1" applyAlignment="1">
      <alignment horizontal="center" vertical="center"/>
    </xf>
    <xf numFmtId="2" fontId="92" fillId="0" borderId="0" xfId="49" applyNumberFormat="1" applyFont="1" applyAlignment="1">
      <alignment horizontal="center" vertical="center"/>
    </xf>
    <xf numFmtId="2" fontId="92" fillId="0" borderId="0" xfId="0" applyNumberFormat="1" applyFont="1" applyAlignment="1">
      <alignment horizontal="center" vertical="center"/>
    </xf>
    <xf numFmtId="4" fontId="92" fillId="0" borderId="0" xfId="0" applyNumberFormat="1" applyFont="1" applyAlignment="1">
      <alignment horizontal="center" vertical="center"/>
    </xf>
    <xf numFmtId="0" fontId="91" fillId="0" borderId="0" xfId="49" applyFont="1" applyAlignment="1">
      <alignment horizontal="center" vertical="center"/>
    </xf>
    <xf numFmtId="165" fontId="91" fillId="0" borderId="0" xfId="49" applyNumberFormat="1" applyFont="1" applyAlignment="1">
      <alignment horizontal="center" vertical="center"/>
    </xf>
    <xf numFmtId="0" fontId="91" fillId="0" borderId="0" xfId="0" applyFont="1" applyAlignment="1">
      <alignment horizontal="center" vertical="center"/>
    </xf>
    <xf numFmtId="3" fontId="91" fillId="0" borderId="0" xfId="49" applyNumberFormat="1" applyFont="1" applyAlignment="1">
      <alignment horizontal="center" vertical="center"/>
    </xf>
    <xf numFmtId="3" fontId="91" fillId="0" borderId="0" xfId="0" applyNumberFormat="1" applyFont="1" applyAlignment="1">
      <alignment horizontal="center" vertical="center"/>
    </xf>
    <xf numFmtId="2" fontId="91" fillId="0" borderId="0" xfId="49" applyNumberFormat="1" applyFont="1" applyAlignment="1">
      <alignment horizontal="center" vertical="center"/>
    </xf>
    <xf numFmtId="2" fontId="91" fillId="0" borderId="0" xfId="0" applyNumberFormat="1" applyFont="1" applyAlignment="1">
      <alignment horizontal="center" vertical="center"/>
    </xf>
    <xf numFmtId="4" fontId="91" fillId="0" borderId="0" xfId="0" applyNumberFormat="1" applyFont="1" applyAlignment="1">
      <alignment horizontal="center" vertical="center"/>
    </xf>
    <xf numFmtId="165" fontId="90" fillId="0" borderId="0" xfId="49" applyNumberFormat="1" applyFont="1" applyAlignment="1">
      <alignment horizontal="center" vertical="center"/>
    </xf>
    <xf numFmtId="0" fontId="90" fillId="0" borderId="0" xfId="49" applyFont="1" applyAlignment="1">
      <alignment horizontal="center" vertical="center"/>
    </xf>
    <xf numFmtId="0" fontId="90" fillId="0" borderId="0" xfId="0" applyFont="1" applyAlignment="1">
      <alignment horizontal="center" vertical="center"/>
    </xf>
    <xf numFmtId="3" fontId="90" fillId="0" borderId="0" xfId="49" applyNumberFormat="1" applyFont="1" applyAlignment="1">
      <alignment horizontal="center" vertical="center"/>
    </xf>
    <xf numFmtId="3" fontId="90" fillId="0" borderId="0" xfId="0" applyNumberFormat="1" applyFont="1" applyAlignment="1">
      <alignment horizontal="center" vertical="center"/>
    </xf>
    <xf numFmtId="2" fontId="90" fillId="0" borderId="0" xfId="49" applyNumberFormat="1" applyFont="1" applyAlignment="1">
      <alignment horizontal="center" vertical="center"/>
    </xf>
    <xf numFmtId="2" fontId="90" fillId="0" borderId="0" xfId="0" applyNumberFormat="1" applyFont="1" applyAlignment="1">
      <alignment horizontal="center" vertical="center"/>
    </xf>
    <xf numFmtId="4" fontId="90" fillId="0" borderId="0" xfId="0" applyNumberFormat="1" applyFont="1" applyAlignment="1">
      <alignment horizontal="center" vertical="center"/>
    </xf>
    <xf numFmtId="0" fontId="89" fillId="0" borderId="0" xfId="49" applyFont="1" applyAlignment="1">
      <alignment horizontal="center" vertical="center"/>
    </xf>
    <xf numFmtId="165" fontId="89" fillId="0" borderId="0" xfId="49" applyNumberFormat="1" applyFont="1" applyAlignment="1">
      <alignment horizontal="center" vertical="center"/>
    </xf>
    <xf numFmtId="0" fontId="89" fillId="0" borderId="0" xfId="0" applyFont="1" applyAlignment="1">
      <alignment horizontal="center" vertical="center"/>
    </xf>
    <xf numFmtId="3" fontId="89" fillId="0" borderId="0" xfId="49" applyNumberFormat="1" applyFont="1" applyAlignment="1">
      <alignment horizontal="center" vertical="center"/>
    </xf>
    <xf numFmtId="3" fontId="89" fillId="0" borderId="0" xfId="0" applyNumberFormat="1" applyFont="1" applyAlignment="1">
      <alignment horizontal="center" vertical="center"/>
    </xf>
    <xf numFmtId="2" fontId="89" fillId="0" borderId="0" xfId="49" applyNumberFormat="1" applyFont="1" applyAlignment="1">
      <alignment horizontal="center" vertical="center"/>
    </xf>
    <xf numFmtId="2" fontId="89" fillId="0" borderId="0" xfId="0" applyNumberFormat="1" applyFont="1" applyAlignment="1">
      <alignment horizontal="center" vertical="center"/>
    </xf>
    <xf numFmtId="4" fontId="89" fillId="0" borderId="0" xfId="0" applyNumberFormat="1" applyFont="1" applyAlignment="1">
      <alignment horizontal="center" vertical="center"/>
    </xf>
    <xf numFmtId="165" fontId="88" fillId="0" borderId="0" xfId="49" applyNumberFormat="1" applyFont="1" applyAlignment="1">
      <alignment horizontal="center" vertical="center"/>
    </xf>
    <xf numFmtId="0" fontId="88" fillId="0" borderId="0" xfId="49" applyFont="1" applyAlignment="1">
      <alignment horizontal="center" vertical="center"/>
    </xf>
    <xf numFmtId="0" fontId="88" fillId="0" borderId="0" xfId="0" applyFont="1" applyAlignment="1">
      <alignment horizontal="center" vertical="center"/>
    </xf>
    <xf numFmtId="3" fontId="88" fillId="0" borderId="0" xfId="49" applyNumberFormat="1" applyFont="1" applyAlignment="1">
      <alignment horizontal="center" vertical="center"/>
    </xf>
    <xf numFmtId="3" fontId="88" fillId="0" borderId="0" xfId="0" applyNumberFormat="1" applyFont="1" applyAlignment="1">
      <alignment horizontal="center" vertical="center"/>
    </xf>
    <xf numFmtId="2" fontId="88" fillId="0" borderId="0" xfId="49" applyNumberFormat="1" applyFont="1" applyAlignment="1">
      <alignment horizontal="center" vertical="center"/>
    </xf>
    <xf numFmtId="2" fontId="88" fillId="0" borderId="0" xfId="0" applyNumberFormat="1" applyFont="1" applyAlignment="1">
      <alignment horizontal="center" vertical="center"/>
    </xf>
    <xf numFmtId="4" fontId="88" fillId="0" borderId="0" xfId="0" applyNumberFormat="1" applyFont="1" applyAlignment="1">
      <alignment horizontal="center" vertical="center"/>
    </xf>
    <xf numFmtId="0" fontId="87" fillId="0" borderId="0" xfId="49" applyFont="1" applyAlignment="1">
      <alignment horizontal="center" vertical="center"/>
    </xf>
    <xf numFmtId="165" fontId="87" fillId="0" borderId="0" xfId="49" applyNumberFormat="1" applyFont="1" applyAlignment="1">
      <alignment horizontal="center" vertical="center"/>
    </xf>
    <xf numFmtId="0" fontId="87" fillId="0" borderId="0" xfId="0" applyFont="1" applyAlignment="1">
      <alignment horizontal="center" vertical="center"/>
    </xf>
    <xf numFmtId="3" fontId="87" fillId="0" borderId="0" xfId="49" applyNumberFormat="1" applyFont="1" applyAlignment="1">
      <alignment horizontal="center" vertical="center"/>
    </xf>
    <xf numFmtId="3" fontId="87" fillId="0" borderId="0" xfId="0" applyNumberFormat="1" applyFont="1" applyAlignment="1">
      <alignment horizontal="center" vertical="center"/>
    </xf>
    <xf numFmtId="2" fontId="87" fillId="0" borderId="0" xfId="49" applyNumberFormat="1" applyFont="1" applyAlignment="1">
      <alignment horizontal="center" vertical="center"/>
    </xf>
    <xf numFmtId="2" fontId="87" fillId="0" borderId="0" xfId="0" applyNumberFormat="1" applyFont="1" applyAlignment="1">
      <alignment horizontal="center" vertical="center"/>
    </xf>
    <xf numFmtId="4" fontId="87" fillId="0" borderId="0" xfId="0" applyNumberFormat="1" applyFont="1" applyAlignment="1">
      <alignment horizontal="center" vertical="center"/>
    </xf>
    <xf numFmtId="165" fontId="86" fillId="0" borderId="0" xfId="49" applyNumberFormat="1" applyFont="1" applyAlignment="1">
      <alignment horizontal="center" vertical="center"/>
    </xf>
    <xf numFmtId="0" fontId="86" fillId="0" borderId="0" xfId="49" applyFont="1" applyAlignment="1">
      <alignment horizontal="center" vertical="center"/>
    </xf>
    <xf numFmtId="0" fontId="86" fillId="0" borderId="0" xfId="0" applyFont="1" applyAlignment="1">
      <alignment horizontal="center" vertical="center"/>
    </xf>
    <xf numFmtId="3" fontId="86" fillId="0" borderId="0" xfId="49" applyNumberFormat="1" applyFont="1" applyAlignment="1">
      <alignment horizontal="center" vertical="center"/>
    </xf>
    <xf numFmtId="3" fontId="86" fillId="0" borderId="0" xfId="0" applyNumberFormat="1" applyFont="1" applyAlignment="1">
      <alignment horizontal="center" vertical="center"/>
    </xf>
    <xf numFmtId="2" fontId="86" fillId="0" borderId="0" xfId="49" applyNumberFormat="1" applyFont="1" applyAlignment="1">
      <alignment horizontal="center" vertical="center"/>
    </xf>
    <xf numFmtId="2" fontId="86" fillId="0" borderId="0" xfId="0" applyNumberFormat="1" applyFont="1" applyAlignment="1">
      <alignment horizontal="center" vertical="center"/>
    </xf>
    <xf numFmtId="4" fontId="86" fillId="0" borderId="0" xfId="0" applyNumberFormat="1" applyFont="1" applyAlignment="1">
      <alignment horizontal="center" vertical="center"/>
    </xf>
    <xf numFmtId="0" fontId="85" fillId="0" borderId="0" xfId="49" applyFont="1" applyAlignment="1">
      <alignment horizontal="center" vertical="center"/>
    </xf>
    <xf numFmtId="165" fontId="84" fillId="0" borderId="0" xfId="49" applyNumberFormat="1" applyFont="1" applyAlignment="1">
      <alignment horizontal="center" vertical="center"/>
    </xf>
    <xf numFmtId="0" fontId="84" fillId="0" borderId="0" xfId="49" applyFont="1" applyAlignment="1">
      <alignment horizontal="center" vertical="center"/>
    </xf>
    <xf numFmtId="0" fontId="84" fillId="0" borderId="0" xfId="0" applyFont="1" applyAlignment="1">
      <alignment horizontal="center" vertical="center"/>
    </xf>
    <xf numFmtId="3" fontId="84" fillId="0" borderId="0" xfId="49" applyNumberFormat="1" applyFont="1" applyAlignment="1">
      <alignment horizontal="center" vertical="center"/>
    </xf>
    <xf numFmtId="3" fontId="84" fillId="0" borderId="0" xfId="0" applyNumberFormat="1" applyFont="1" applyAlignment="1">
      <alignment horizontal="center" vertical="center"/>
    </xf>
    <xf numFmtId="2" fontId="84" fillId="0" borderId="0" xfId="49" applyNumberFormat="1" applyFont="1" applyAlignment="1">
      <alignment horizontal="center" vertical="center"/>
    </xf>
    <xf numFmtId="2" fontId="84" fillId="0" borderId="0" xfId="0" applyNumberFormat="1" applyFont="1" applyAlignment="1">
      <alignment horizontal="center" vertical="center"/>
    </xf>
    <xf numFmtId="4" fontId="84" fillId="0" borderId="0" xfId="0" applyNumberFormat="1" applyFont="1" applyAlignment="1">
      <alignment horizontal="center" vertical="center"/>
    </xf>
    <xf numFmtId="165" fontId="83" fillId="0" borderId="0" xfId="49" applyNumberFormat="1" applyFont="1" applyAlignment="1">
      <alignment horizontal="center" vertical="center"/>
    </xf>
    <xf numFmtId="0" fontId="83" fillId="0" borderId="0" xfId="49" applyFont="1" applyAlignment="1">
      <alignment horizontal="center" vertical="center"/>
    </xf>
    <xf numFmtId="0" fontId="83" fillId="0" borderId="0" xfId="0" applyFont="1" applyAlignment="1">
      <alignment horizontal="center" vertical="center"/>
    </xf>
    <xf numFmtId="3" fontId="83" fillId="0" borderId="0" xfId="49" applyNumberFormat="1" applyFont="1" applyAlignment="1">
      <alignment horizontal="center" vertical="center"/>
    </xf>
    <xf numFmtId="3" fontId="83" fillId="0" borderId="0" xfId="0" applyNumberFormat="1" applyFont="1" applyAlignment="1">
      <alignment horizontal="center" vertical="center"/>
    </xf>
    <xf numFmtId="2" fontId="83" fillId="0" borderId="0" xfId="49" applyNumberFormat="1" applyFont="1" applyAlignment="1">
      <alignment horizontal="center" vertical="center"/>
    </xf>
    <xf numFmtId="2" fontId="83" fillId="0" borderId="0" xfId="0" applyNumberFormat="1" applyFont="1" applyAlignment="1">
      <alignment horizontal="center" vertical="center"/>
    </xf>
    <xf numFmtId="4" fontId="83" fillId="0" borderId="0" xfId="0" applyNumberFormat="1" applyFont="1" applyAlignment="1">
      <alignment horizontal="center" vertical="center"/>
    </xf>
    <xf numFmtId="165" fontId="82" fillId="0" borderId="0" xfId="49" applyNumberFormat="1" applyFont="1" applyAlignment="1">
      <alignment horizontal="center" vertical="center"/>
    </xf>
    <xf numFmtId="0" fontId="82" fillId="0" borderId="0" xfId="49" applyFont="1" applyAlignment="1">
      <alignment horizontal="center" vertical="center"/>
    </xf>
    <xf numFmtId="0" fontId="82" fillId="0" borderId="0" xfId="0" applyFont="1" applyAlignment="1">
      <alignment horizontal="center" vertical="center"/>
    </xf>
    <xf numFmtId="3" fontId="82" fillId="0" borderId="0" xfId="49" applyNumberFormat="1" applyFont="1" applyAlignment="1">
      <alignment horizontal="center" vertical="center"/>
    </xf>
    <xf numFmtId="3" fontId="82" fillId="0" borderId="0" xfId="0" applyNumberFormat="1" applyFont="1" applyAlignment="1">
      <alignment horizontal="center" vertical="center"/>
    </xf>
    <xf numFmtId="2" fontId="82" fillId="0" borderId="0" xfId="49" applyNumberFormat="1" applyFont="1" applyAlignment="1">
      <alignment horizontal="center" vertical="center"/>
    </xf>
    <xf numFmtId="2" fontId="82" fillId="0" borderId="0" xfId="0" applyNumberFormat="1" applyFont="1" applyAlignment="1">
      <alignment horizontal="center" vertical="center"/>
    </xf>
    <xf numFmtId="4" fontId="82" fillId="0" borderId="0" xfId="0" applyNumberFormat="1" applyFont="1" applyAlignment="1">
      <alignment horizontal="center" vertical="center"/>
    </xf>
    <xf numFmtId="165" fontId="81" fillId="0" borderId="0" xfId="49" applyNumberFormat="1" applyFont="1" applyAlignment="1">
      <alignment horizontal="center" vertical="center"/>
    </xf>
    <xf numFmtId="0" fontId="81" fillId="0" borderId="0" xfId="49" applyFont="1" applyAlignment="1">
      <alignment horizontal="center" vertical="center"/>
    </xf>
    <xf numFmtId="0" fontId="81" fillId="0" borderId="0" xfId="0" applyFont="1" applyAlignment="1">
      <alignment horizontal="center" vertical="center"/>
    </xf>
    <xf numFmtId="3" fontId="81" fillId="0" borderId="0" xfId="49" applyNumberFormat="1" applyFont="1" applyAlignment="1">
      <alignment horizontal="center" vertical="center"/>
    </xf>
    <xf numFmtId="3" fontId="81" fillId="0" borderId="0" xfId="0" applyNumberFormat="1" applyFont="1" applyAlignment="1">
      <alignment horizontal="center" vertical="center"/>
    </xf>
    <xf numFmtId="2" fontId="81" fillId="0" borderId="0" xfId="49" applyNumberFormat="1" applyFont="1" applyAlignment="1">
      <alignment horizontal="center" vertical="center"/>
    </xf>
    <xf numFmtId="2" fontId="81" fillId="0" borderId="0" xfId="0" applyNumberFormat="1" applyFont="1" applyAlignment="1">
      <alignment horizontal="center" vertical="center"/>
    </xf>
    <xf numFmtId="4" fontId="81" fillId="0" borderId="0" xfId="0" applyNumberFormat="1" applyFont="1" applyAlignment="1">
      <alignment horizontal="center" vertical="center"/>
    </xf>
    <xf numFmtId="165" fontId="80" fillId="0" borderId="0" xfId="49" applyNumberFormat="1" applyFont="1" applyAlignment="1">
      <alignment horizontal="center" vertical="center"/>
    </xf>
    <xf numFmtId="0" fontId="80" fillId="0" borderId="0" xfId="49" applyFont="1" applyAlignment="1">
      <alignment horizontal="center" vertical="center"/>
    </xf>
    <xf numFmtId="0" fontId="80" fillId="0" borderId="0" xfId="0" applyFont="1" applyAlignment="1">
      <alignment horizontal="center" vertical="center"/>
    </xf>
    <xf numFmtId="3" fontId="80" fillId="0" borderId="0" xfId="49" applyNumberFormat="1" applyFont="1" applyAlignment="1">
      <alignment horizontal="center" vertical="center"/>
    </xf>
    <xf numFmtId="3" fontId="80" fillId="0" borderId="0" xfId="0" applyNumberFormat="1" applyFont="1" applyAlignment="1">
      <alignment horizontal="center" vertical="center"/>
    </xf>
    <xf numFmtId="2" fontId="80" fillId="0" borderId="0" xfId="49" applyNumberFormat="1" applyFont="1" applyAlignment="1">
      <alignment horizontal="center" vertical="center"/>
    </xf>
    <xf numFmtId="2" fontId="80" fillId="0" borderId="0" xfId="0" applyNumberFormat="1" applyFont="1" applyAlignment="1">
      <alignment horizontal="center" vertical="center"/>
    </xf>
    <xf numFmtId="4" fontId="80" fillId="0" borderId="0" xfId="0" applyNumberFormat="1" applyFont="1" applyAlignment="1">
      <alignment horizontal="center" vertical="center"/>
    </xf>
    <xf numFmtId="165" fontId="79" fillId="0" borderId="0" xfId="49" applyNumberFormat="1" applyFont="1" applyAlignment="1">
      <alignment horizontal="center" vertical="center"/>
    </xf>
    <xf numFmtId="0" fontId="79" fillId="0" borderId="0" xfId="49" applyFont="1" applyAlignment="1">
      <alignment horizontal="center" vertical="center"/>
    </xf>
    <xf numFmtId="0" fontId="79" fillId="0" borderId="0" xfId="0" applyFont="1" applyAlignment="1">
      <alignment horizontal="center" vertical="center"/>
    </xf>
    <xf numFmtId="3" fontId="79" fillId="0" borderId="0" xfId="49" applyNumberFormat="1" applyFont="1" applyAlignment="1">
      <alignment horizontal="center" vertical="center"/>
    </xf>
    <xf numFmtId="3" fontId="79" fillId="0" borderId="0" xfId="0" applyNumberFormat="1" applyFont="1" applyAlignment="1">
      <alignment horizontal="center" vertical="center"/>
    </xf>
    <xf numFmtId="2" fontId="79" fillId="0" borderId="0" xfId="49" applyNumberFormat="1" applyFont="1" applyAlignment="1">
      <alignment horizontal="center" vertical="center"/>
    </xf>
    <xf numFmtId="2" fontId="79" fillId="0" borderId="0" xfId="0" applyNumberFormat="1" applyFont="1" applyAlignment="1">
      <alignment horizontal="center" vertical="center"/>
    </xf>
    <xf numFmtId="4" fontId="79" fillId="0" borderId="0" xfId="0" applyNumberFormat="1" applyFont="1" applyAlignment="1">
      <alignment horizontal="center" vertical="center"/>
    </xf>
    <xf numFmtId="165" fontId="78" fillId="0" borderId="0" xfId="49" applyNumberFormat="1" applyFont="1" applyAlignment="1">
      <alignment horizontal="center" vertical="center"/>
    </xf>
    <xf numFmtId="0" fontId="78" fillId="0" borderId="0" xfId="49" applyFont="1" applyAlignment="1">
      <alignment horizontal="center" vertical="center"/>
    </xf>
    <xf numFmtId="0" fontId="78" fillId="0" borderId="0" xfId="0" applyFont="1" applyAlignment="1">
      <alignment horizontal="center" vertical="center"/>
    </xf>
    <xf numFmtId="3" fontId="78" fillId="0" borderId="0" xfId="49" applyNumberFormat="1" applyFont="1" applyAlignment="1">
      <alignment horizontal="center" vertical="center"/>
    </xf>
    <xf numFmtId="4" fontId="78" fillId="0" borderId="0" xfId="0" applyNumberFormat="1" applyFont="1" applyAlignment="1">
      <alignment horizontal="center" vertical="center"/>
    </xf>
    <xf numFmtId="3" fontId="78" fillId="0" borderId="0" xfId="0" applyNumberFormat="1" applyFont="1" applyAlignment="1">
      <alignment horizontal="center" vertical="center"/>
    </xf>
    <xf numFmtId="2" fontId="78" fillId="0" borderId="0" xfId="49" applyNumberFormat="1" applyFont="1" applyAlignment="1">
      <alignment horizontal="center" vertical="center"/>
    </xf>
    <xf numFmtId="0" fontId="77" fillId="0" borderId="0" xfId="49" applyFont="1" applyAlignment="1">
      <alignment horizontal="center" vertical="center"/>
    </xf>
    <xf numFmtId="165" fontId="76" fillId="0" borderId="0" xfId="49" applyNumberFormat="1" applyFont="1" applyAlignment="1">
      <alignment horizontal="center" vertical="center"/>
    </xf>
    <xf numFmtId="0" fontId="76" fillId="0" borderId="0" xfId="49" applyFont="1" applyAlignment="1">
      <alignment horizontal="center" vertical="center"/>
    </xf>
    <xf numFmtId="0" fontId="76" fillId="0" borderId="0" xfId="0" applyFont="1" applyAlignment="1">
      <alignment horizontal="center" vertical="center"/>
    </xf>
    <xf numFmtId="3" fontId="76" fillId="0" borderId="0" xfId="49" applyNumberFormat="1" applyFont="1" applyAlignment="1">
      <alignment horizontal="center" vertical="center"/>
    </xf>
    <xf numFmtId="3" fontId="76" fillId="0" borderId="0" xfId="0" applyNumberFormat="1" applyFont="1" applyAlignment="1">
      <alignment horizontal="center" vertical="center"/>
    </xf>
    <xf numFmtId="2" fontId="76" fillId="0" borderId="0" xfId="49" applyNumberFormat="1" applyFont="1" applyAlignment="1">
      <alignment horizontal="center" vertical="center"/>
    </xf>
    <xf numFmtId="2" fontId="76" fillId="0" borderId="0" xfId="0" applyNumberFormat="1" applyFont="1" applyAlignment="1">
      <alignment horizontal="center" vertical="center"/>
    </xf>
    <xf numFmtId="4" fontId="76" fillId="0" borderId="0" xfId="0" applyNumberFormat="1" applyFont="1" applyAlignment="1">
      <alignment horizontal="center" vertical="center"/>
    </xf>
    <xf numFmtId="165" fontId="75" fillId="0" borderId="0" xfId="49" applyNumberFormat="1" applyFont="1" applyAlignment="1">
      <alignment horizontal="center" vertical="center"/>
    </xf>
    <xf numFmtId="0" fontId="75" fillId="0" borderId="0" xfId="49" applyFont="1" applyAlignment="1">
      <alignment horizontal="center" vertical="center"/>
    </xf>
    <xf numFmtId="0" fontId="75" fillId="0" borderId="0" xfId="0" applyFont="1" applyAlignment="1">
      <alignment horizontal="center" vertical="center"/>
    </xf>
    <xf numFmtId="3" fontId="75" fillId="0" borderId="0" xfId="49" applyNumberFormat="1" applyFont="1" applyAlignment="1">
      <alignment horizontal="center" vertical="center"/>
    </xf>
    <xf numFmtId="3" fontId="75" fillId="0" borderId="0" xfId="0" applyNumberFormat="1" applyFont="1" applyAlignment="1">
      <alignment horizontal="center" vertical="center"/>
    </xf>
    <xf numFmtId="2" fontId="75" fillId="0" borderId="0" xfId="49" applyNumberFormat="1" applyFont="1" applyAlignment="1">
      <alignment horizontal="center" vertical="center"/>
    </xf>
    <xf numFmtId="2" fontId="75" fillId="0" borderId="0" xfId="0" applyNumberFormat="1" applyFont="1" applyAlignment="1">
      <alignment horizontal="center" vertical="center"/>
    </xf>
    <xf numFmtId="4" fontId="75" fillId="0" borderId="0" xfId="0" applyNumberFormat="1" applyFont="1" applyAlignment="1">
      <alignment horizontal="center" vertical="center"/>
    </xf>
    <xf numFmtId="165" fontId="74" fillId="0" borderId="0" xfId="49" applyNumberFormat="1" applyFont="1" applyAlignment="1">
      <alignment horizontal="center" vertical="center"/>
    </xf>
    <xf numFmtId="0" fontId="74" fillId="0" borderId="0" xfId="49" applyFont="1" applyAlignment="1">
      <alignment horizontal="center" vertical="center"/>
    </xf>
    <xf numFmtId="0" fontId="74" fillId="0" borderId="0" xfId="0" applyFont="1" applyAlignment="1">
      <alignment horizontal="center" vertical="center"/>
    </xf>
    <xf numFmtId="3" fontId="74" fillId="0" borderId="0" xfId="49" applyNumberFormat="1" applyFont="1" applyAlignment="1">
      <alignment horizontal="center" vertical="center"/>
    </xf>
    <xf numFmtId="3" fontId="74" fillId="0" borderId="0" xfId="0" applyNumberFormat="1" applyFont="1" applyAlignment="1">
      <alignment horizontal="center" vertical="center"/>
    </xf>
    <xf numFmtId="2" fontId="74" fillId="0" borderId="0" xfId="49" applyNumberFormat="1" applyFont="1" applyAlignment="1">
      <alignment horizontal="center" vertical="center"/>
    </xf>
    <xf numFmtId="4" fontId="74" fillId="0" borderId="0" xfId="0" applyNumberFormat="1" applyFont="1" applyAlignment="1">
      <alignment horizontal="center" vertical="center"/>
    </xf>
    <xf numFmtId="165" fontId="73" fillId="0" borderId="0" xfId="49" applyNumberFormat="1" applyFont="1" applyAlignment="1">
      <alignment horizontal="center" vertical="center"/>
    </xf>
    <xf numFmtId="0" fontId="73" fillId="0" borderId="0" xfId="49" applyFont="1" applyAlignment="1">
      <alignment horizontal="center" vertical="center"/>
    </xf>
    <xf numFmtId="0" fontId="73" fillId="0" borderId="0" xfId="0" applyFont="1" applyAlignment="1">
      <alignment horizontal="center" vertical="center"/>
    </xf>
    <xf numFmtId="3" fontId="73" fillId="0" borderId="0" xfId="49" applyNumberFormat="1" applyFont="1" applyAlignment="1">
      <alignment horizontal="center" vertical="center"/>
    </xf>
    <xf numFmtId="3" fontId="73" fillId="0" borderId="0" xfId="0" applyNumberFormat="1" applyFont="1" applyAlignment="1">
      <alignment horizontal="center" vertical="center"/>
    </xf>
    <xf numFmtId="2" fontId="73" fillId="0" borderId="0" xfId="49" applyNumberFormat="1" applyFont="1" applyAlignment="1">
      <alignment horizontal="center" vertical="center"/>
    </xf>
    <xf numFmtId="2" fontId="73" fillId="0" borderId="0" xfId="0" applyNumberFormat="1" applyFont="1" applyAlignment="1">
      <alignment horizontal="center" vertical="center"/>
    </xf>
    <xf numFmtId="4" fontId="73" fillId="0" borderId="0" xfId="0" applyNumberFormat="1" applyFont="1" applyAlignment="1">
      <alignment horizontal="center" vertical="center"/>
    </xf>
    <xf numFmtId="165" fontId="72" fillId="0" borderId="0" xfId="49" applyNumberFormat="1" applyFont="1" applyAlignment="1">
      <alignment horizontal="center" vertical="center"/>
    </xf>
    <xf numFmtId="0" fontId="72" fillId="0" borderId="0" xfId="49" applyFont="1" applyAlignment="1">
      <alignment horizontal="center" vertical="center"/>
    </xf>
    <xf numFmtId="0" fontId="72" fillId="0" borderId="0" xfId="0" applyFont="1" applyAlignment="1">
      <alignment horizontal="center" vertical="center"/>
    </xf>
    <xf numFmtId="3" fontId="72" fillId="0" borderId="0" xfId="49" applyNumberFormat="1" applyFont="1" applyAlignment="1">
      <alignment horizontal="center" vertical="center"/>
    </xf>
    <xf numFmtId="3" fontId="72" fillId="0" borderId="0" xfId="0" applyNumberFormat="1" applyFont="1" applyAlignment="1">
      <alignment horizontal="center" vertical="center"/>
    </xf>
    <xf numFmtId="2" fontId="72" fillId="0" borderId="0" xfId="49" applyNumberFormat="1" applyFont="1" applyAlignment="1">
      <alignment horizontal="center" vertical="center"/>
    </xf>
    <xf numFmtId="2" fontId="72" fillId="0" borderId="0" xfId="0" applyNumberFormat="1" applyFont="1" applyAlignment="1">
      <alignment horizontal="center" vertical="center"/>
    </xf>
    <xf numFmtId="4" fontId="72" fillId="0" borderId="0" xfId="0" applyNumberFormat="1" applyFont="1" applyAlignment="1">
      <alignment horizontal="center" vertical="center"/>
    </xf>
    <xf numFmtId="165" fontId="71" fillId="0" borderId="0" xfId="49" applyNumberFormat="1" applyFont="1" applyAlignment="1">
      <alignment horizontal="center" vertical="center"/>
    </xf>
    <xf numFmtId="0" fontId="71" fillId="0" borderId="0" xfId="49" applyFont="1" applyAlignment="1">
      <alignment horizontal="center" vertical="center"/>
    </xf>
    <xf numFmtId="0" fontId="71" fillId="0" borderId="0" xfId="0" applyFont="1" applyAlignment="1">
      <alignment horizontal="center" vertical="center"/>
    </xf>
    <xf numFmtId="3" fontId="71" fillId="0" borderId="0" xfId="49" applyNumberFormat="1" applyFont="1" applyAlignment="1">
      <alignment horizontal="center" vertical="center"/>
    </xf>
    <xf numFmtId="3" fontId="71" fillId="0" borderId="0" xfId="0" applyNumberFormat="1" applyFont="1" applyAlignment="1">
      <alignment horizontal="center" vertical="center"/>
    </xf>
    <xf numFmtId="2" fontId="71" fillId="0" borderId="0" xfId="49" applyNumberFormat="1" applyFont="1" applyAlignment="1">
      <alignment horizontal="center" vertical="center"/>
    </xf>
    <xf numFmtId="2" fontId="71" fillId="0" borderId="0" xfId="0" applyNumberFormat="1" applyFont="1" applyAlignment="1">
      <alignment horizontal="center" vertical="center"/>
    </xf>
    <xf numFmtId="4" fontId="71" fillId="0" borderId="0" xfId="0" applyNumberFormat="1" applyFont="1" applyAlignment="1">
      <alignment horizontal="center" vertical="center"/>
    </xf>
    <xf numFmtId="0" fontId="70" fillId="0" borderId="0" xfId="49" applyFont="1" applyAlignment="1">
      <alignment horizontal="center" vertical="center"/>
    </xf>
    <xf numFmtId="165" fontId="70" fillId="0" borderId="0" xfId="49" applyNumberFormat="1" applyFont="1" applyAlignment="1">
      <alignment horizontal="center" vertical="center"/>
    </xf>
    <xf numFmtId="0" fontId="70" fillId="0" borderId="0" xfId="0" applyFont="1" applyAlignment="1">
      <alignment horizontal="center" vertical="center"/>
    </xf>
    <xf numFmtId="3" fontId="70" fillId="0" borderId="0" xfId="49" applyNumberFormat="1" applyFont="1" applyAlignment="1">
      <alignment horizontal="center" vertical="center"/>
    </xf>
    <xf numFmtId="3" fontId="70" fillId="0" borderId="0" xfId="0" applyNumberFormat="1" applyFont="1" applyAlignment="1">
      <alignment horizontal="center" vertical="center"/>
    </xf>
    <xf numFmtId="2" fontId="70" fillId="0" borderId="0" xfId="49" applyNumberFormat="1" applyFont="1" applyAlignment="1">
      <alignment horizontal="center" vertical="center"/>
    </xf>
    <xf numFmtId="2" fontId="70" fillId="0" borderId="0" xfId="0" applyNumberFormat="1" applyFont="1" applyAlignment="1">
      <alignment horizontal="center" vertical="center"/>
    </xf>
    <xf numFmtId="4" fontId="70" fillId="0" borderId="0" xfId="0" applyNumberFormat="1" applyFont="1" applyAlignment="1">
      <alignment horizontal="center" vertical="center"/>
    </xf>
    <xf numFmtId="165" fontId="69" fillId="0" borderId="0" xfId="49" applyNumberFormat="1" applyFont="1" applyAlignment="1">
      <alignment horizontal="center" vertical="center"/>
    </xf>
    <xf numFmtId="0" fontId="69" fillId="0" borderId="0" xfId="49" applyFont="1" applyAlignment="1">
      <alignment horizontal="center" vertical="center"/>
    </xf>
    <xf numFmtId="0" fontId="69" fillId="0" borderId="0" xfId="0" applyFont="1" applyAlignment="1">
      <alignment horizontal="center" vertical="center"/>
    </xf>
    <xf numFmtId="3" fontId="69" fillId="0" borderId="0" xfId="49" applyNumberFormat="1" applyFont="1" applyAlignment="1">
      <alignment horizontal="center" vertical="center"/>
    </xf>
    <xf numFmtId="3" fontId="69" fillId="0" borderId="0" xfId="0" applyNumberFormat="1" applyFont="1" applyAlignment="1">
      <alignment horizontal="center" vertical="center"/>
    </xf>
    <xf numFmtId="2" fontId="69" fillId="0" borderId="0" xfId="49" applyNumberFormat="1" applyFont="1" applyAlignment="1">
      <alignment horizontal="center" vertical="center"/>
    </xf>
    <xf numFmtId="2" fontId="69" fillId="0" borderId="0" xfId="0" applyNumberFormat="1" applyFont="1" applyAlignment="1">
      <alignment horizontal="center" vertical="center"/>
    </xf>
    <xf numFmtId="4" fontId="69" fillId="0" borderId="0" xfId="0" applyNumberFormat="1" applyFont="1" applyAlignment="1">
      <alignment horizontal="center" vertical="center"/>
    </xf>
    <xf numFmtId="165" fontId="68" fillId="0" borderId="0" xfId="49" applyNumberFormat="1" applyFont="1" applyAlignment="1">
      <alignment horizontal="center" vertical="center"/>
    </xf>
    <xf numFmtId="0" fontId="68" fillId="0" borderId="0" xfId="49" applyFont="1" applyAlignment="1">
      <alignment horizontal="center" vertical="center"/>
    </xf>
    <xf numFmtId="0" fontId="68" fillId="0" borderId="0" xfId="0" applyFont="1" applyAlignment="1">
      <alignment horizontal="center" vertical="center"/>
    </xf>
    <xf numFmtId="3" fontId="68" fillId="0" borderId="0" xfId="49" applyNumberFormat="1" applyFont="1" applyAlignment="1">
      <alignment horizontal="center" vertical="center"/>
    </xf>
    <xf numFmtId="3" fontId="68" fillId="0" borderId="0" xfId="0" applyNumberFormat="1" applyFont="1" applyAlignment="1">
      <alignment horizontal="center" vertical="center"/>
    </xf>
    <xf numFmtId="2" fontId="68" fillId="0" borderId="0" xfId="49" applyNumberFormat="1" applyFont="1" applyAlignment="1">
      <alignment horizontal="center" vertical="center"/>
    </xf>
    <xf numFmtId="4" fontId="68" fillId="0" borderId="0" xfId="0" applyNumberFormat="1" applyFont="1" applyAlignment="1">
      <alignment horizontal="center" vertical="center"/>
    </xf>
    <xf numFmtId="165" fontId="67" fillId="0" borderId="0" xfId="49" applyNumberFormat="1" applyFont="1" applyAlignment="1">
      <alignment horizontal="center" vertical="center"/>
    </xf>
    <xf numFmtId="0" fontId="67" fillId="0" borderId="0" xfId="49" applyFont="1" applyAlignment="1">
      <alignment horizontal="center" vertical="center"/>
    </xf>
    <xf numFmtId="0" fontId="67" fillId="0" borderId="0" xfId="0" applyFont="1" applyAlignment="1">
      <alignment horizontal="center" vertical="center"/>
    </xf>
    <xf numFmtId="3" fontId="67" fillId="0" borderId="0" xfId="49" applyNumberFormat="1" applyFont="1" applyAlignment="1">
      <alignment horizontal="center" vertical="center"/>
    </xf>
    <xf numFmtId="3" fontId="67" fillId="0" borderId="0" xfId="0" applyNumberFormat="1" applyFont="1" applyAlignment="1">
      <alignment horizontal="center" vertical="center"/>
    </xf>
    <xf numFmtId="2" fontId="67" fillId="0" borderId="0" xfId="49" applyNumberFormat="1" applyFont="1" applyAlignment="1">
      <alignment horizontal="center" vertical="center"/>
    </xf>
    <xf numFmtId="2" fontId="67" fillId="0" borderId="0" xfId="0" applyNumberFormat="1" applyFont="1" applyAlignment="1">
      <alignment horizontal="center" vertical="center"/>
    </xf>
    <xf numFmtId="4" fontId="67" fillId="0" borderId="0" xfId="0" applyNumberFormat="1" applyFont="1" applyAlignment="1">
      <alignment horizontal="center" vertical="center"/>
    </xf>
    <xf numFmtId="3" fontId="66" fillId="0" borderId="0" xfId="49" applyNumberFormat="1" applyFont="1" applyAlignment="1">
      <alignment horizontal="center" vertical="center"/>
    </xf>
    <xf numFmtId="165" fontId="66" fillId="0" borderId="0" xfId="49" applyNumberFormat="1" applyFont="1" applyAlignment="1">
      <alignment horizontal="center" vertical="center"/>
    </xf>
    <xf numFmtId="0" fontId="66" fillId="0" borderId="0" xfId="49" applyFont="1" applyAlignment="1">
      <alignment horizontal="center" vertical="center"/>
    </xf>
    <xf numFmtId="0" fontId="66" fillId="0" borderId="0" xfId="0" applyFont="1" applyAlignment="1">
      <alignment horizontal="center" vertical="center"/>
    </xf>
    <xf numFmtId="3" fontId="66" fillId="0" borderId="0" xfId="0" applyNumberFormat="1" applyFont="1" applyAlignment="1">
      <alignment horizontal="center" vertical="center"/>
    </xf>
    <xf numFmtId="2" fontId="66" fillId="0" borderId="0" xfId="49" applyNumberFormat="1" applyFont="1" applyAlignment="1">
      <alignment horizontal="center" vertical="center"/>
    </xf>
    <xf numFmtId="2" fontId="66" fillId="0" borderId="0" xfId="0" applyNumberFormat="1" applyFont="1" applyAlignment="1">
      <alignment horizontal="center" vertical="center"/>
    </xf>
    <xf numFmtId="4" fontId="66" fillId="0" borderId="0" xfId="0" applyNumberFormat="1" applyFont="1" applyAlignment="1">
      <alignment horizontal="center" vertical="center"/>
    </xf>
    <xf numFmtId="166" fontId="66" fillId="0" borderId="3" xfId="4" applyNumberFormat="1" applyFont="1" applyBorder="1" applyAlignment="1">
      <alignment horizontal="center" vertical="center"/>
    </xf>
    <xf numFmtId="164" fontId="66" fillId="0" borderId="3" xfId="0" applyNumberFormat="1" applyFont="1" applyBorder="1" applyAlignment="1">
      <alignment horizontal="center"/>
    </xf>
    <xf numFmtId="0" fontId="66" fillId="0" borderId="3" xfId="4" applyFont="1" applyBorder="1" applyAlignment="1">
      <alignment horizontal="center" vertical="center"/>
    </xf>
    <xf numFmtId="164" fontId="66" fillId="7" borderId="3" xfId="4" applyNumberFormat="1" applyFont="1" applyFill="1" applyBorder="1" applyAlignment="1">
      <alignment horizontal="center" vertical="center"/>
    </xf>
    <xf numFmtId="164" fontId="66" fillId="3" borderId="3" xfId="4" applyNumberFormat="1" applyFont="1" applyFill="1" applyBorder="1" applyAlignment="1">
      <alignment horizontal="center" vertical="center"/>
    </xf>
    <xf numFmtId="0" fontId="66" fillId="24" borderId="3" xfId="4" applyFont="1" applyFill="1" applyBorder="1" applyAlignment="1">
      <alignment horizontal="center" vertical="center"/>
    </xf>
    <xf numFmtId="164" fontId="66" fillId="8" borderId="3" xfId="0" applyNumberFormat="1" applyFont="1" applyFill="1" applyBorder="1" applyAlignment="1">
      <alignment horizontal="center"/>
    </xf>
    <xf numFmtId="0" fontId="66" fillId="0" borderId="3" xfId="0" applyFont="1" applyBorder="1" applyAlignment="1">
      <alignment horizontal="center"/>
    </xf>
    <xf numFmtId="165" fontId="65" fillId="0" borderId="0" xfId="49" applyNumberFormat="1" applyFont="1" applyAlignment="1">
      <alignment horizontal="center" vertical="center"/>
    </xf>
    <xf numFmtId="0" fontId="65" fillId="0" borderId="0" xfId="49" applyFont="1" applyAlignment="1">
      <alignment horizontal="center" vertical="center"/>
    </xf>
    <xf numFmtId="0" fontId="65" fillId="0" borderId="0" xfId="0" applyFont="1" applyAlignment="1">
      <alignment horizontal="center" vertical="center"/>
    </xf>
    <xf numFmtId="3" fontId="65" fillId="0" borderId="0" xfId="49" applyNumberFormat="1" applyFont="1" applyAlignment="1">
      <alignment horizontal="center" vertical="center"/>
    </xf>
    <xf numFmtId="3" fontId="65" fillId="0" borderId="0" xfId="0" applyNumberFormat="1" applyFont="1" applyAlignment="1">
      <alignment horizontal="center" vertical="center"/>
    </xf>
    <xf numFmtId="2" fontId="65" fillId="0" borderId="0" xfId="49" applyNumberFormat="1" applyFont="1" applyAlignment="1">
      <alignment horizontal="center" vertical="center"/>
    </xf>
    <xf numFmtId="2" fontId="65" fillId="0" borderId="0" xfId="0" applyNumberFormat="1" applyFont="1" applyAlignment="1">
      <alignment horizontal="center" vertical="center"/>
    </xf>
    <xf numFmtId="4" fontId="65" fillId="0" borderId="0" xfId="0" applyNumberFormat="1" applyFont="1" applyAlignment="1">
      <alignment horizontal="center" vertical="center"/>
    </xf>
    <xf numFmtId="165" fontId="64" fillId="0" borderId="0" xfId="49" applyNumberFormat="1" applyFont="1" applyAlignment="1">
      <alignment horizontal="center" vertical="center"/>
    </xf>
    <xf numFmtId="0" fontId="64" fillId="0" borderId="0" xfId="49" applyFont="1" applyAlignment="1">
      <alignment horizontal="center" vertical="center"/>
    </xf>
    <xf numFmtId="0" fontId="64" fillId="0" borderId="0" xfId="0" applyFont="1" applyAlignment="1">
      <alignment horizontal="center" vertical="center"/>
    </xf>
    <xf numFmtId="3" fontId="64" fillId="0" borderId="0" xfId="49" applyNumberFormat="1" applyFont="1" applyAlignment="1">
      <alignment horizontal="center" vertical="center"/>
    </xf>
    <xf numFmtId="3" fontId="64" fillId="0" borderId="0" xfId="0" applyNumberFormat="1" applyFont="1" applyAlignment="1">
      <alignment horizontal="center" vertical="center"/>
    </xf>
    <xf numFmtId="2" fontId="64" fillId="0" borderId="0" xfId="49" applyNumberFormat="1" applyFont="1" applyAlignment="1">
      <alignment horizontal="center" vertical="center"/>
    </xf>
    <xf numFmtId="2" fontId="64" fillId="0" borderId="0" xfId="0" applyNumberFormat="1" applyFont="1" applyAlignment="1">
      <alignment horizontal="center" vertical="center"/>
    </xf>
    <xf numFmtId="4" fontId="64" fillId="0" borderId="0" xfId="0" applyNumberFormat="1" applyFont="1" applyAlignment="1">
      <alignment horizontal="center" vertical="center"/>
    </xf>
    <xf numFmtId="165" fontId="63" fillId="0" borderId="0" xfId="49" applyNumberFormat="1" applyFont="1" applyAlignment="1">
      <alignment horizontal="center" vertical="center"/>
    </xf>
    <xf numFmtId="0" fontId="63" fillId="0" borderId="0" xfId="49" applyFont="1" applyAlignment="1">
      <alignment horizontal="center" vertical="center"/>
    </xf>
    <xf numFmtId="0" fontId="63" fillId="0" borderId="0" xfId="0" applyFont="1" applyAlignment="1">
      <alignment horizontal="center" vertical="center"/>
    </xf>
    <xf numFmtId="3" fontId="63" fillId="0" borderId="0" xfId="49" applyNumberFormat="1" applyFont="1" applyAlignment="1">
      <alignment horizontal="center" vertical="center"/>
    </xf>
    <xf numFmtId="3" fontId="63" fillId="0" borderId="0" xfId="0" applyNumberFormat="1" applyFont="1" applyAlignment="1">
      <alignment horizontal="center" vertical="center"/>
    </xf>
    <xf numFmtId="2" fontId="63" fillId="0" borderId="0" xfId="49" applyNumberFormat="1" applyFont="1" applyAlignment="1">
      <alignment horizontal="center" vertical="center"/>
    </xf>
    <xf numFmtId="2" fontId="63" fillId="0" borderId="0" xfId="0" applyNumberFormat="1" applyFont="1" applyAlignment="1">
      <alignment horizontal="center" vertical="center"/>
    </xf>
    <xf numFmtId="4" fontId="63" fillId="0" borderId="0" xfId="0" applyNumberFormat="1" applyFont="1" applyAlignment="1">
      <alignment horizontal="center" vertical="center"/>
    </xf>
    <xf numFmtId="165" fontId="62" fillId="0" borderId="0" xfId="49" applyNumberFormat="1" applyFont="1" applyAlignment="1">
      <alignment horizontal="center" vertical="center"/>
    </xf>
    <xf numFmtId="0" fontId="62" fillId="0" borderId="0" xfId="49" applyFont="1" applyAlignment="1">
      <alignment horizontal="center" vertical="center"/>
    </xf>
    <xf numFmtId="0" fontId="62" fillId="0" borderId="0" xfId="0" applyFont="1" applyAlignment="1">
      <alignment horizontal="center" vertical="center"/>
    </xf>
    <xf numFmtId="3" fontId="62" fillId="0" borderId="0" xfId="49" applyNumberFormat="1" applyFont="1" applyAlignment="1">
      <alignment horizontal="center" vertical="center"/>
    </xf>
    <xf numFmtId="3" fontId="62" fillId="0" borderId="0" xfId="0" applyNumberFormat="1" applyFont="1" applyAlignment="1">
      <alignment horizontal="center" vertical="center"/>
    </xf>
    <xf numFmtId="2" fontId="62" fillId="0" borderId="0" xfId="49" applyNumberFormat="1" applyFont="1" applyAlignment="1">
      <alignment horizontal="center" vertical="center"/>
    </xf>
    <xf numFmtId="2" fontId="62" fillId="0" borderId="0" xfId="0" applyNumberFormat="1" applyFont="1" applyAlignment="1">
      <alignment horizontal="center" vertical="center"/>
    </xf>
    <xf numFmtId="4" fontId="62" fillId="0" borderId="0" xfId="0" applyNumberFormat="1" applyFont="1" applyAlignment="1">
      <alignment horizontal="center" vertical="center"/>
    </xf>
    <xf numFmtId="165" fontId="61" fillId="0" borderId="0" xfId="49" applyNumberFormat="1" applyFont="1" applyAlignment="1">
      <alignment horizontal="center" vertical="center"/>
    </xf>
    <xf numFmtId="0" fontId="61" fillId="0" borderId="0" xfId="49" applyFont="1" applyAlignment="1">
      <alignment horizontal="center" vertical="center"/>
    </xf>
    <xf numFmtId="0" fontId="61" fillId="0" borderId="0" xfId="0" applyFont="1" applyAlignment="1">
      <alignment horizontal="center" vertical="center"/>
    </xf>
    <xf numFmtId="3" fontId="61" fillId="0" borderId="0" xfId="49" applyNumberFormat="1" applyFont="1" applyAlignment="1">
      <alignment horizontal="center" vertical="center"/>
    </xf>
    <xf numFmtId="3" fontId="61" fillId="0" borderId="0" xfId="0" applyNumberFormat="1" applyFont="1" applyAlignment="1">
      <alignment horizontal="center" vertical="center"/>
    </xf>
    <xf numFmtId="2" fontId="61" fillId="0" borderId="0" xfId="49" applyNumberFormat="1" applyFont="1" applyAlignment="1">
      <alignment horizontal="center" vertical="center"/>
    </xf>
    <xf numFmtId="4" fontId="61" fillId="0" borderId="0" xfId="0" applyNumberFormat="1" applyFont="1" applyAlignment="1">
      <alignment horizontal="center" vertical="center"/>
    </xf>
    <xf numFmtId="165" fontId="60" fillId="0" borderId="0" xfId="49" applyNumberFormat="1" applyFont="1" applyAlignment="1">
      <alignment horizontal="center" vertical="center"/>
    </xf>
    <xf numFmtId="0" fontId="60" fillId="0" borderId="0" xfId="49" applyFont="1" applyAlignment="1">
      <alignment horizontal="center" vertical="center"/>
    </xf>
    <xf numFmtId="0" fontId="60" fillId="0" borderId="0" xfId="0" applyFont="1" applyAlignment="1">
      <alignment horizontal="center" vertical="center"/>
    </xf>
    <xf numFmtId="3" fontId="60" fillId="0" borderId="0" xfId="49" applyNumberFormat="1" applyFont="1" applyAlignment="1">
      <alignment horizontal="center" vertical="center"/>
    </xf>
    <xf numFmtId="3" fontId="60" fillId="0" borderId="0" xfId="0" applyNumberFormat="1" applyFont="1" applyAlignment="1">
      <alignment horizontal="center" vertical="center"/>
    </xf>
    <xf numFmtId="2" fontId="60" fillId="0" borderId="0" xfId="49" applyNumberFormat="1" applyFont="1" applyAlignment="1">
      <alignment horizontal="center" vertical="center"/>
    </xf>
    <xf numFmtId="2" fontId="60" fillId="0" borderId="0" xfId="0" applyNumberFormat="1" applyFont="1" applyAlignment="1">
      <alignment horizontal="center" vertical="center"/>
    </xf>
    <xf numFmtId="165" fontId="59" fillId="0" borderId="0" xfId="49" applyNumberFormat="1" applyFont="1" applyAlignment="1">
      <alignment horizontal="center" vertical="center"/>
    </xf>
    <xf numFmtId="0" fontId="59" fillId="0" borderId="0" xfId="49" applyFont="1" applyAlignment="1">
      <alignment horizontal="center" vertical="center"/>
    </xf>
    <xf numFmtId="0" fontId="59" fillId="0" borderId="0" xfId="0" applyFont="1" applyAlignment="1">
      <alignment horizontal="center" vertical="center"/>
    </xf>
    <xf numFmtId="3" fontId="59" fillId="0" borderId="0" xfId="49" applyNumberFormat="1" applyFont="1" applyAlignment="1">
      <alignment horizontal="center" vertical="center"/>
    </xf>
    <xf numFmtId="3" fontId="59" fillId="0" borderId="0" xfId="0" applyNumberFormat="1" applyFont="1" applyAlignment="1">
      <alignment horizontal="center" vertical="center"/>
    </xf>
    <xf numFmtId="2" fontId="59" fillId="0" borderId="0" xfId="49" applyNumberFormat="1" applyFont="1" applyAlignment="1">
      <alignment horizontal="center" vertical="center"/>
    </xf>
    <xf numFmtId="2" fontId="59" fillId="0" borderId="0" xfId="0" applyNumberFormat="1" applyFont="1" applyAlignment="1">
      <alignment horizontal="center" vertical="center"/>
    </xf>
    <xf numFmtId="4" fontId="59" fillId="0" borderId="0" xfId="0" applyNumberFormat="1" applyFont="1" applyAlignment="1">
      <alignment horizontal="center" vertical="center"/>
    </xf>
    <xf numFmtId="165" fontId="58" fillId="0" borderId="0" xfId="49" applyNumberFormat="1" applyFont="1" applyAlignment="1">
      <alignment horizontal="center" vertical="center"/>
    </xf>
    <xf numFmtId="0" fontId="58" fillId="0" borderId="0" xfId="49" applyFont="1" applyAlignment="1">
      <alignment horizontal="center" vertical="center"/>
    </xf>
    <xf numFmtId="0" fontId="58" fillId="0" borderId="0" xfId="0" applyFont="1" applyAlignment="1">
      <alignment horizontal="center" vertical="center"/>
    </xf>
    <xf numFmtId="3" fontId="58" fillId="0" borderId="0" xfId="49" applyNumberFormat="1" applyFont="1" applyAlignment="1">
      <alignment horizontal="center" vertical="center"/>
    </xf>
    <xf numFmtId="2" fontId="58" fillId="0" borderId="0" xfId="49" applyNumberFormat="1" applyFont="1" applyAlignment="1">
      <alignment horizontal="center" vertical="center"/>
    </xf>
    <xf numFmtId="2" fontId="58" fillId="0" borderId="0" xfId="0" applyNumberFormat="1" applyFont="1" applyAlignment="1">
      <alignment horizontal="center" vertical="center"/>
    </xf>
    <xf numFmtId="4" fontId="58" fillId="0" borderId="0" xfId="0" applyNumberFormat="1" applyFont="1" applyAlignment="1">
      <alignment horizontal="center" vertical="center"/>
    </xf>
    <xf numFmtId="3" fontId="58" fillId="0" borderId="0" xfId="0" applyNumberFormat="1" applyFont="1" applyAlignment="1">
      <alignment horizontal="center" vertical="center"/>
    </xf>
    <xf numFmtId="0" fontId="57" fillId="0" borderId="0" xfId="49" applyFont="1" applyAlignment="1">
      <alignment horizontal="center" vertical="center"/>
    </xf>
    <xf numFmtId="165" fontId="57" fillId="0" borderId="0" xfId="49" applyNumberFormat="1" applyFont="1" applyAlignment="1">
      <alignment horizontal="center" vertical="center"/>
    </xf>
    <xf numFmtId="0" fontId="57" fillId="0" borderId="0" xfId="0" applyFont="1" applyAlignment="1">
      <alignment horizontal="center" vertical="center"/>
    </xf>
    <xf numFmtId="3" fontId="57" fillId="0" borderId="0" xfId="49" applyNumberFormat="1" applyFont="1" applyAlignment="1">
      <alignment horizontal="center" vertical="center"/>
    </xf>
    <xf numFmtId="3" fontId="57" fillId="0" borderId="0" xfId="0" applyNumberFormat="1" applyFont="1" applyAlignment="1">
      <alignment horizontal="center" vertical="center"/>
    </xf>
    <xf numFmtId="2" fontId="57" fillId="0" borderId="0" xfId="49" applyNumberFormat="1" applyFont="1" applyAlignment="1">
      <alignment horizontal="center" vertical="center"/>
    </xf>
    <xf numFmtId="4" fontId="57" fillId="0" borderId="0" xfId="0" applyNumberFormat="1" applyFont="1" applyAlignment="1">
      <alignment horizontal="center" vertical="center"/>
    </xf>
    <xf numFmtId="0" fontId="56" fillId="0" borderId="0" xfId="49" applyFont="1" applyAlignment="1">
      <alignment horizontal="center" vertical="center"/>
    </xf>
    <xf numFmtId="3" fontId="56" fillId="0" borderId="0" xfId="49" applyNumberFormat="1" applyFont="1" applyAlignment="1">
      <alignment horizontal="center" vertical="center"/>
    </xf>
    <xf numFmtId="0" fontId="55" fillId="0" borderId="0" xfId="49" applyFont="1" applyAlignment="1">
      <alignment horizontal="center" vertical="center"/>
    </xf>
    <xf numFmtId="165" fontId="55" fillId="0" borderId="0" xfId="49" applyNumberFormat="1" applyFont="1" applyAlignment="1">
      <alignment horizontal="center" vertical="center"/>
    </xf>
    <xf numFmtId="0" fontId="55" fillId="0" borderId="0" xfId="0" applyFont="1" applyAlignment="1">
      <alignment horizontal="center" vertical="center"/>
    </xf>
    <xf numFmtId="3" fontId="55" fillId="0" borderId="0" xfId="49" applyNumberFormat="1" applyFont="1" applyAlignment="1">
      <alignment horizontal="center" vertical="center"/>
    </xf>
    <xf numFmtId="3" fontId="55" fillId="0" borderId="0" xfId="0" applyNumberFormat="1" applyFont="1" applyAlignment="1">
      <alignment horizontal="center" vertical="center"/>
    </xf>
    <xf numFmtId="2" fontId="55" fillId="0" borderId="0" xfId="49" applyNumberFormat="1" applyFont="1" applyAlignment="1">
      <alignment horizontal="center" vertical="center"/>
    </xf>
    <xf numFmtId="2" fontId="55" fillId="0" borderId="0" xfId="0" applyNumberFormat="1" applyFont="1" applyAlignment="1">
      <alignment horizontal="center" vertical="center"/>
    </xf>
    <xf numFmtId="165" fontId="54" fillId="0" borderId="0" xfId="49" applyNumberFormat="1" applyFont="1" applyAlignment="1">
      <alignment horizontal="center" vertical="center"/>
    </xf>
    <xf numFmtId="0" fontId="54" fillId="0" borderId="0" xfId="49" applyFont="1" applyAlignment="1">
      <alignment horizontal="center" vertical="center"/>
    </xf>
    <xf numFmtId="0" fontId="54" fillId="0" borderId="0" xfId="0" applyFont="1" applyAlignment="1">
      <alignment horizontal="center" vertical="center"/>
    </xf>
    <xf numFmtId="3" fontId="54" fillId="0" borderId="0" xfId="49" applyNumberFormat="1" applyFont="1" applyAlignment="1">
      <alignment horizontal="center" vertical="center"/>
    </xf>
    <xf numFmtId="3" fontId="54" fillId="0" borderId="0" xfId="0" applyNumberFormat="1" applyFont="1" applyAlignment="1">
      <alignment horizontal="center" vertical="center"/>
    </xf>
    <xf numFmtId="2" fontId="54" fillId="0" borderId="0" xfId="49" applyNumberFormat="1" applyFont="1" applyAlignment="1">
      <alignment horizontal="center" vertical="center"/>
    </xf>
    <xf numFmtId="2" fontId="54" fillId="0" borderId="0" xfId="0" applyNumberFormat="1" applyFont="1" applyAlignment="1">
      <alignment horizontal="center" vertical="center"/>
    </xf>
    <xf numFmtId="4" fontId="54" fillId="0" borderId="0" xfId="0" applyNumberFormat="1" applyFont="1" applyAlignment="1">
      <alignment horizontal="center" vertical="center"/>
    </xf>
    <xf numFmtId="3" fontId="53" fillId="0" borderId="0" xfId="49" applyNumberFormat="1" applyFont="1" applyAlignment="1">
      <alignment horizontal="center" vertical="center"/>
    </xf>
    <xf numFmtId="165" fontId="52" fillId="0" borderId="0" xfId="49" applyNumberFormat="1" applyFont="1" applyAlignment="1">
      <alignment horizontal="center" vertical="center"/>
    </xf>
    <xf numFmtId="0" fontId="52" fillId="0" borderId="0" xfId="49" applyFont="1" applyAlignment="1">
      <alignment horizontal="center" vertical="center"/>
    </xf>
    <xf numFmtId="0" fontId="52" fillId="0" borderId="0" xfId="0" applyFont="1" applyAlignment="1">
      <alignment horizontal="center" vertical="center"/>
    </xf>
    <xf numFmtId="3" fontId="52" fillId="0" borderId="0" xfId="49" applyNumberFormat="1" applyFont="1" applyAlignment="1">
      <alignment horizontal="center" vertical="center"/>
    </xf>
    <xf numFmtId="3" fontId="52" fillId="0" borderId="0" xfId="0" applyNumberFormat="1" applyFont="1" applyAlignment="1">
      <alignment horizontal="center" vertical="center"/>
    </xf>
    <xf numFmtId="2" fontId="52" fillId="0" borderId="0" xfId="49" applyNumberFormat="1" applyFont="1" applyAlignment="1">
      <alignment horizontal="center" vertical="center"/>
    </xf>
    <xf numFmtId="4" fontId="52" fillId="0" borderId="0" xfId="0" applyNumberFormat="1" applyFont="1" applyAlignment="1">
      <alignment horizontal="center" vertical="center"/>
    </xf>
    <xf numFmtId="166" fontId="51" fillId="0" borderId="3" xfId="4" applyNumberFormat="1" applyFont="1" applyBorder="1" applyAlignment="1">
      <alignment horizontal="center" vertical="center"/>
    </xf>
    <xf numFmtId="164" fontId="51" fillId="3" borderId="3" xfId="0" applyNumberFormat="1" applyFont="1" applyFill="1" applyBorder="1" applyAlignment="1">
      <alignment horizontal="center"/>
    </xf>
    <xf numFmtId="0" fontId="51" fillId="0" borderId="3" xfId="4" applyFont="1" applyBorder="1" applyAlignment="1">
      <alignment horizontal="center" vertical="center"/>
    </xf>
    <xf numFmtId="164" fontId="51" fillId="7" borderId="6" xfId="4" applyNumberFormat="1" applyFont="1" applyFill="1" applyBorder="1" applyAlignment="1">
      <alignment horizontal="center" vertical="center"/>
    </xf>
    <xf numFmtId="164" fontId="51" fillId="3" borderId="6" xfId="4" applyNumberFormat="1" applyFont="1" applyFill="1" applyBorder="1" applyAlignment="1">
      <alignment horizontal="center" vertical="center"/>
    </xf>
    <xf numFmtId="0" fontId="51" fillId="24" borderId="6" xfId="4" applyFont="1" applyFill="1" applyBorder="1" applyAlignment="1">
      <alignment horizontal="center" vertical="center"/>
    </xf>
    <xf numFmtId="0" fontId="51" fillId="0" borderId="6" xfId="4" applyFont="1" applyBorder="1" applyAlignment="1">
      <alignment horizontal="center" vertical="center"/>
    </xf>
    <xf numFmtId="164" fontId="51" fillId="8" borderId="6" xfId="0" applyNumberFormat="1" applyFont="1" applyFill="1" applyBorder="1" applyAlignment="1">
      <alignment horizontal="center"/>
    </xf>
    <xf numFmtId="0" fontId="51" fillId="0" borderId="6" xfId="0" applyFont="1" applyBorder="1" applyAlignment="1">
      <alignment horizontal="center"/>
    </xf>
    <xf numFmtId="165" fontId="51" fillId="0" borderId="0" xfId="49" applyNumberFormat="1" applyFont="1" applyAlignment="1">
      <alignment horizontal="center" vertical="center"/>
    </xf>
    <xf numFmtId="0" fontId="51" fillId="0" borderId="0" xfId="49" applyFont="1" applyAlignment="1">
      <alignment horizontal="center" vertical="center"/>
    </xf>
    <xf numFmtId="0" fontId="51" fillId="0" borderId="0" xfId="0" applyFont="1" applyAlignment="1">
      <alignment horizontal="center" vertical="center"/>
    </xf>
    <xf numFmtId="3" fontId="51" fillId="0" borderId="0" xfId="49" applyNumberFormat="1" applyFont="1" applyAlignment="1">
      <alignment horizontal="center" vertical="center"/>
    </xf>
    <xf numFmtId="3" fontId="51" fillId="0" borderId="0" xfId="0" applyNumberFormat="1" applyFont="1" applyAlignment="1">
      <alignment horizontal="center" vertical="center"/>
    </xf>
    <xf numFmtId="2" fontId="51" fillId="0" borderId="0" xfId="49" applyNumberFormat="1" applyFont="1" applyAlignment="1">
      <alignment horizontal="center" vertical="center"/>
    </xf>
    <xf numFmtId="2" fontId="51" fillId="0" borderId="0" xfId="0" applyNumberFormat="1" applyFont="1" applyAlignment="1">
      <alignment horizontal="center" vertical="center"/>
    </xf>
    <xf numFmtId="4" fontId="51" fillId="0" borderId="0" xfId="0" applyNumberFormat="1" applyFont="1" applyAlignment="1">
      <alignment horizontal="center" vertical="center"/>
    </xf>
    <xf numFmtId="165" fontId="50" fillId="0" borderId="0" xfId="49" applyNumberFormat="1" applyFont="1" applyAlignment="1">
      <alignment horizontal="center" vertical="center"/>
    </xf>
    <xf numFmtId="0" fontId="50" fillId="0" borderId="0" xfId="49" applyFont="1" applyAlignment="1">
      <alignment horizontal="center" vertical="center"/>
    </xf>
    <xf numFmtId="0" fontId="50" fillId="0" borderId="0" xfId="0" applyFont="1" applyAlignment="1">
      <alignment horizontal="center" vertical="center"/>
    </xf>
    <xf numFmtId="3" fontId="50" fillId="0" borderId="0" xfId="49" applyNumberFormat="1" applyFont="1" applyAlignment="1">
      <alignment horizontal="center" vertical="center"/>
    </xf>
    <xf numFmtId="3" fontId="50" fillId="0" borderId="0" xfId="0" applyNumberFormat="1" applyFont="1" applyAlignment="1">
      <alignment horizontal="center" vertical="center"/>
    </xf>
    <xf numFmtId="2" fontId="50" fillId="0" borderId="0" xfId="49" applyNumberFormat="1" applyFont="1" applyAlignment="1">
      <alignment horizontal="center" vertical="center"/>
    </xf>
    <xf numFmtId="2" fontId="50" fillId="0" borderId="0" xfId="0" applyNumberFormat="1" applyFont="1" applyAlignment="1">
      <alignment horizontal="center" vertical="center"/>
    </xf>
    <xf numFmtId="4" fontId="50" fillId="0" borderId="0" xfId="0" applyNumberFormat="1" applyFont="1" applyAlignment="1">
      <alignment horizontal="center" vertical="center"/>
    </xf>
    <xf numFmtId="165" fontId="49" fillId="0" borderId="0" xfId="49" applyNumberFormat="1" applyFont="1" applyAlignment="1">
      <alignment horizontal="center" vertical="center"/>
    </xf>
    <xf numFmtId="0" fontId="49" fillId="0" borderId="0" xfId="49" applyFont="1" applyAlignment="1">
      <alignment horizontal="center" vertical="center"/>
    </xf>
    <xf numFmtId="0" fontId="49" fillId="0" borderId="0" xfId="0" applyFont="1" applyAlignment="1">
      <alignment horizontal="center" vertical="center"/>
    </xf>
    <xf numFmtId="3" fontId="49" fillId="0" borderId="0" xfId="49" applyNumberFormat="1" applyFont="1" applyAlignment="1">
      <alignment horizontal="center" vertical="center"/>
    </xf>
    <xf numFmtId="3" fontId="49" fillId="0" borderId="0" xfId="0" applyNumberFormat="1" applyFont="1" applyAlignment="1">
      <alignment horizontal="center" vertical="center"/>
    </xf>
    <xf numFmtId="2" fontId="49" fillId="0" borderId="0" xfId="49" applyNumberFormat="1" applyFont="1" applyAlignment="1">
      <alignment horizontal="center" vertical="center"/>
    </xf>
    <xf numFmtId="2" fontId="49" fillId="0" borderId="0" xfId="0" applyNumberFormat="1" applyFont="1" applyAlignment="1">
      <alignment horizontal="center" vertical="center"/>
    </xf>
    <xf numFmtId="4" fontId="49" fillId="0" borderId="0" xfId="0" applyNumberFormat="1" applyFont="1" applyAlignment="1">
      <alignment horizontal="center" vertical="center"/>
    </xf>
    <xf numFmtId="165" fontId="48" fillId="0" borderId="0" xfId="49" applyNumberFormat="1" applyFont="1" applyAlignment="1">
      <alignment horizontal="center" vertical="center"/>
    </xf>
    <xf numFmtId="0" fontId="48" fillId="0" borderId="0" xfId="49" applyFont="1" applyAlignment="1">
      <alignment horizontal="center" vertical="center"/>
    </xf>
    <xf numFmtId="0" fontId="48" fillId="0" borderId="0" xfId="0" applyFont="1" applyAlignment="1">
      <alignment horizontal="center" vertical="center"/>
    </xf>
    <xf numFmtId="3" fontId="48" fillId="0" borderId="0" xfId="49" applyNumberFormat="1" applyFont="1" applyAlignment="1">
      <alignment horizontal="center" vertical="center"/>
    </xf>
    <xf numFmtId="3" fontId="48" fillId="0" borderId="0" xfId="0" applyNumberFormat="1" applyFont="1" applyAlignment="1">
      <alignment horizontal="center" vertical="center"/>
    </xf>
    <xf numFmtId="2" fontId="48" fillId="0" borderId="0" xfId="49" applyNumberFormat="1" applyFont="1" applyAlignment="1">
      <alignment horizontal="center" vertical="center"/>
    </xf>
    <xf numFmtId="2" fontId="48" fillId="0" borderId="0" xfId="0" applyNumberFormat="1" applyFont="1" applyAlignment="1">
      <alignment horizontal="center" vertical="center"/>
    </xf>
    <xf numFmtId="4" fontId="48" fillId="0" borderId="0" xfId="0" applyNumberFormat="1" applyFont="1" applyAlignment="1">
      <alignment horizontal="center" vertical="center"/>
    </xf>
    <xf numFmtId="165" fontId="47" fillId="0" borderId="0" xfId="49" applyNumberFormat="1" applyFont="1" applyAlignment="1">
      <alignment horizontal="center" vertical="center"/>
    </xf>
    <xf numFmtId="0" fontId="47" fillId="0" borderId="0" xfId="49" applyFont="1" applyAlignment="1">
      <alignment horizontal="center" vertical="center"/>
    </xf>
    <xf numFmtId="0" fontId="47" fillId="0" borderId="0" xfId="0" applyFont="1" applyAlignment="1">
      <alignment horizontal="center" vertical="center"/>
    </xf>
    <xf numFmtId="3" fontId="47" fillId="0" borderId="0" xfId="49" applyNumberFormat="1" applyFont="1" applyAlignment="1">
      <alignment horizontal="center" vertical="center"/>
    </xf>
    <xf numFmtId="3" fontId="47" fillId="0" borderId="0" xfId="0" applyNumberFormat="1" applyFont="1" applyAlignment="1">
      <alignment horizontal="center" vertical="center"/>
    </xf>
    <xf numFmtId="2" fontId="47" fillId="0" borderId="0" xfId="49" applyNumberFormat="1" applyFont="1" applyAlignment="1">
      <alignment horizontal="center" vertical="center"/>
    </xf>
    <xf numFmtId="2" fontId="47" fillId="0" borderId="0" xfId="0" applyNumberFormat="1" applyFont="1" applyAlignment="1">
      <alignment horizontal="center" vertical="center"/>
    </xf>
    <xf numFmtId="4" fontId="47" fillId="0" borderId="0" xfId="0" applyNumberFormat="1" applyFont="1" applyAlignment="1">
      <alignment horizontal="center" vertical="center"/>
    </xf>
    <xf numFmtId="165" fontId="46" fillId="0" borderId="0" xfId="49" applyNumberFormat="1" applyFont="1" applyAlignment="1">
      <alignment horizontal="center" vertical="center"/>
    </xf>
    <xf numFmtId="0" fontId="46" fillId="0" borderId="0" xfId="49" applyFont="1" applyAlignment="1">
      <alignment horizontal="center" vertical="center"/>
    </xf>
    <xf numFmtId="0" fontId="46" fillId="0" borderId="0" xfId="0" applyFont="1" applyAlignment="1">
      <alignment horizontal="center" vertical="center"/>
    </xf>
    <xf numFmtId="3" fontId="46" fillId="0" borderId="0" xfId="49" applyNumberFormat="1" applyFont="1" applyAlignment="1">
      <alignment horizontal="center" vertical="center"/>
    </xf>
    <xf numFmtId="3" fontId="46" fillId="0" borderId="0" xfId="0" applyNumberFormat="1" applyFont="1" applyAlignment="1">
      <alignment horizontal="center" vertical="center"/>
    </xf>
    <xf numFmtId="2" fontId="46" fillId="0" borderId="0" xfId="49" applyNumberFormat="1" applyFont="1" applyAlignment="1">
      <alignment horizontal="center" vertical="center"/>
    </xf>
    <xf numFmtId="2" fontId="46" fillId="0" borderId="0" xfId="0" applyNumberFormat="1" applyFont="1" applyAlignment="1">
      <alignment horizontal="center" vertical="center"/>
    </xf>
    <xf numFmtId="165" fontId="45" fillId="0" borderId="0" xfId="49" applyNumberFormat="1" applyFont="1" applyAlignment="1">
      <alignment horizontal="center" vertical="center"/>
    </xf>
    <xf numFmtId="0" fontId="45" fillId="0" borderId="0" xfId="49" applyFont="1" applyAlignment="1">
      <alignment horizontal="center" vertical="center"/>
    </xf>
    <xf numFmtId="0" fontId="45" fillId="0" borderId="0" xfId="0" applyFont="1" applyAlignment="1">
      <alignment horizontal="center" vertical="center"/>
    </xf>
    <xf numFmtId="3" fontId="45" fillId="0" borderId="0" xfId="49" applyNumberFormat="1" applyFont="1" applyAlignment="1">
      <alignment horizontal="center" vertical="center"/>
    </xf>
    <xf numFmtId="3" fontId="45" fillId="0" borderId="0" xfId="0" applyNumberFormat="1" applyFont="1" applyAlignment="1">
      <alignment horizontal="center" vertical="center"/>
    </xf>
    <xf numFmtId="2" fontId="45" fillId="0" borderId="0" xfId="49" applyNumberFormat="1" applyFont="1" applyAlignment="1">
      <alignment horizontal="center" vertical="center"/>
    </xf>
    <xf numFmtId="2" fontId="45" fillId="0" borderId="0" xfId="0" applyNumberFormat="1" applyFont="1" applyAlignment="1">
      <alignment horizontal="center" vertical="center"/>
    </xf>
    <xf numFmtId="4" fontId="45" fillId="0" borderId="0" xfId="0" applyNumberFormat="1" applyFont="1" applyAlignment="1">
      <alignment horizontal="center" vertical="center"/>
    </xf>
    <xf numFmtId="3" fontId="44" fillId="0" borderId="0" xfId="49" applyNumberFormat="1" applyFont="1" applyAlignment="1">
      <alignment horizontal="center" vertical="center"/>
    </xf>
    <xf numFmtId="3" fontId="43" fillId="0" borderId="0" xfId="49" applyNumberFormat="1" applyFont="1" applyAlignment="1">
      <alignment horizontal="center" vertical="center"/>
    </xf>
    <xf numFmtId="165" fontId="43" fillId="0" borderId="0" xfId="49" applyNumberFormat="1" applyFont="1" applyAlignment="1">
      <alignment horizontal="center" vertical="center"/>
    </xf>
    <xf numFmtId="0" fontId="43" fillId="0" borderId="0" xfId="49" applyFont="1" applyAlignment="1">
      <alignment horizontal="center" vertical="center"/>
    </xf>
    <xf numFmtId="0" fontId="43" fillId="0" borderId="0" xfId="0" applyFont="1" applyAlignment="1">
      <alignment horizontal="center" vertical="center"/>
    </xf>
    <xf numFmtId="3" fontId="43" fillId="0" borderId="0" xfId="0" applyNumberFormat="1" applyFont="1" applyAlignment="1">
      <alignment horizontal="center" vertical="center"/>
    </xf>
    <xf numFmtId="4" fontId="43" fillId="0" borderId="0" xfId="0" applyNumberFormat="1" applyFont="1" applyAlignment="1">
      <alignment horizontal="center" vertical="center"/>
    </xf>
    <xf numFmtId="165" fontId="42" fillId="0" borderId="0" xfId="49" applyNumberFormat="1" applyFont="1" applyAlignment="1">
      <alignment horizontal="center" vertical="center"/>
    </xf>
    <xf numFmtId="0" fontId="42" fillId="0" borderId="0" xfId="49" applyFont="1" applyAlignment="1">
      <alignment horizontal="center" vertical="center"/>
    </xf>
    <xf numFmtId="0" fontId="42" fillId="0" borderId="0" xfId="0" applyFont="1" applyAlignment="1">
      <alignment horizontal="center" vertical="center"/>
    </xf>
    <xf numFmtId="3" fontId="42" fillId="0" borderId="0" xfId="49" applyNumberFormat="1" applyFont="1" applyAlignment="1">
      <alignment horizontal="center" vertical="center"/>
    </xf>
    <xf numFmtId="3" fontId="42" fillId="0" borderId="0" xfId="0" applyNumberFormat="1" applyFont="1" applyAlignment="1">
      <alignment horizontal="center" vertical="center"/>
    </xf>
    <xf numFmtId="2" fontId="42" fillId="0" borderId="0" xfId="49" applyNumberFormat="1" applyFont="1" applyAlignment="1">
      <alignment horizontal="center" vertical="center"/>
    </xf>
    <xf numFmtId="2" fontId="42" fillId="0" borderId="0" xfId="0" applyNumberFormat="1" applyFont="1" applyAlignment="1">
      <alignment horizontal="center" vertical="center"/>
    </xf>
    <xf numFmtId="4" fontId="42" fillId="0" borderId="0" xfId="0" applyNumberFormat="1" applyFont="1" applyAlignment="1">
      <alignment horizontal="center" vertical="center"/>
    </xf>
    <xf numFmtId="165" fontId="41" fillId="0" borderId="0" xfId="49" applyNumberFormat="1" applyFont="1" applyAlignment="1">
      <alignment horizontal="center" vertical="center"/>
    </xf>
    <xf numFmtId="0" fontId="41" fillId="0" borderId="0" xfId="49" applyFont="1" applyAlignment="1">
      <alignment horizontal="center" vertical="center"/>
    </xf>
    <xf numFmtId="0" fontId="41" fillId="0" borderId="0" xfId="0" applyFont="1" applyAlignment="1">
      <alignment horizontal="center" vertical="center"/>
    </xf>
    <xf numFmtId="3" fontId="41" fillId="0" borderId="0" xfId="49" applyNumberFormat="1" applyFont="1" applyAlignment="1">
      <alignment horizontal="center" vertical="center"/>
    </xf>
    <xf numFmtId="3" fontId="41" fillId="0" borderId="0" xfId="0" applyNumberFormat="1" applyFont="1" applyAlignment="1">
      <alignment horizontal="center" vertical="center"/>
    </xf>
    <xf numFmtId="2" fontId="41" fillId="0" borderId="0" xfId="49" applyNumberFormat="1" applyFont="1" applyAlignment="1">
      <alignment horizontal="center" vertical="center"/>
    </xf>
    <xf numFmtId="2" fontId="41" fillId="0" borderId="0" xfId="0" applyNumberFormat="1" applyFont="1" applyAlignment="1">
      <alignment horizontal="center" vertical="center"/>
    </xf>
    <xf numFmtId="4" fontId="41" fillId="0" borderId="0" xfId="0" applyNumberFormat="1" applyFont="1" applyAlignment="1">
      <alignment horizontal="center" vertical="center"/>
    </xf>
    <xf numFmtId="165" fontId="40" fillId="0" borderId="0" xfId="49" applyNumberFormat="1" applyFont="1" applyAlignment="1">
      <alignment horizontal="center" vertical="center"/>
    </xf>
    <xf numFmtId="0" fontId="40" fillId="0" borderId="0" xfId="49" applyFont="1" applyAlignment="1">
      <alignment horizontal="center" vertical="center"/>
    </xf>
    <xf numFmtId="0" fontId="40" fillId="0" borderId="0" xfId="0" applyFont="1" applyAlignment="1">
      <alignment horizontal="center" vertical="center"/>
    </xf>
    <xf numFmtId="3" fontId="40" fillId="0" borderId="0" xfId="49" applyNumberFormat="1" applyFont="1" applyAlignment="1">
      <alignment horizontal="center" vertical="center"/>
    </xf>
    <xf numFmtId="3" fontId="40" fillId="0" borderId="0" xfId="0" applyNumberFormat="1" applyFont="1" applyAlignment="1">
      <alignment horizontal="center" vertical="center"/>
    </xf>
    <xf numFmtId="2" fontId="40" fillId="0" borderId="0" xfId="49" applyNumberFormat="1" applyFont="1" applyAlignment="1">
      <alignment horizontal="center" vertical="center"/>
    </xf>
    <xf numFmtId="4" fontId="40" fillId="0" borderId="0" xfId="0" applyNumberFormat="1" applyFont="1" applyAlignment="1">
      <alignment horizontal="center" vertical="center"/>
    </xf>
    <xf numFmtId="165" fontId="39" fillId="0" borderId="0" xfId="49" applyNumberFormat="1" applyFont="1" applyAlignment="1">
      <alignment horizontal="center" vertical="center"/>
    </xf>
    <xf numFmtId="0" fontId="39" fillId="0" borderId="0" xfId="49" applyFont="1" applyAlignment="1">
      <alignment horizontal="center" vertical="center"/>
    </xf>
    <xf numFmtId="0" fontId="39" fillId="0" borderId="0" xfId="0" applyFont="1" applyAlignment="1">
      <alignment horizontal="center" vertical="center"/>
    </xf>
    <xf numFmtId="3" fontId="39" fillId="0" borderId="0" xfId="49" applyNumberFormat="1" applyFont="1" applyAlignment="1">
      <alignment horizontal="center" vertical="center"/>
    </xf>
    <xf numFmtId="3" fontId="39" fillId="0" borderId="0" xfId="0" applyNumberFormat="1" applyFont="1" applyAlignment="1">
      <alignment horizontal="center" vertical="center"/>
    </xf>
    <xf numFmtId="2" fontId="39" fillId="0" borderId="0" xfId="49" applyNumberFormat="1" applyFont="1" applyAlignment="1">
      <alignment horizontal="center" vertical="center"/>
    </xf>
    <xf numFmtId="2" fontId="39" fillId="0" borderId="0" xfId="0" applyNumberFormat="1" applyFont="1" applyAlignment="1">
      <alignment horizontal="center" vertical="center"/>
    </xf>
    <xf numFmtId="4" fontId="39" fillId="0" borderId="0" xfId="0" applyNumberFormat="1" applyFont="1" applyAlignment="1">
      <alignment horizontal="center" vertical="center"/>
    </xf>
    <xf numFmtId="165" fontId="38" fillId="0" borderId="0" xfId="49" applyNumberFormat="1" applyFont="1" applyAlignment="1">
      <alignment horizontal="center" vertical="center"/>
    </xf>
    <xf numFmtId="0" fontId="38" fillId="0" borderId="0" xfId="49" applyFont="1" applyAlignment="1">
      <alignment horizontal="center" vertical="center"/>
    </xf>
    <xf numFmtId="0" fontId="38" fillId="0" borderId="0" xfId="0" applyFont="1" applyAlignment="1">
      <alignment horizontal="center" vertical="center"/>
    </xf>
    <xf numFmtId="3" fontId="38" fillId="0" borderId="0" xfId="49" applyNumberFormat="1" applyFont="1" applyAlignment="1">
      <alignment horizontal="center" vertical="center"/>
    </xf>
    <xf numFmtId="3" fontId="38" fillId="0" borderId="0" xfId="0" applyNumberFormat="1" applyFont="1" applyAlignment="1">
      <alignment horizontal="center" vertical="center"/>
    </xf>
    <xf numFmtId="2" fontId="38" fillId="0" borderId="0" xfId="49" applyNumberFormat="1" applyFont="1" applyAlignment="1">
      <alignment horizontal="center" vertical="center"/>
    </xf>
    <xf numFmtId="2" fontId="38" fillId="0" borderId="0" xfId="0" applyNumberFormat="1" applyFont="1" applyAlignment="1">
      <alignment horizontal="center" vertical="center"/>
    </xf>
    <xf numFmtId="4" fontId="38" fillId="0" borderId="0" xfId="0" applyNumberFormat="1" applyFont="1" applyAlignment="1">
      <alignment horizontal="center" vertical="center"/>
    </xf>
    <xf numFmtId="165" fontId="37" fillId="0" borderId="0" xfId="49" applyNumberFormat="1" applyFont="1" applyAlignment="1">
      <alignment horizontal="center" vertical="center"/>
    </xf>
    <xf numFmtId="0" fontId="37" fillId="0" borderId="0" xfId="49" applyFont="1" applyAlignment="1">
      <alignment horizontal="center" vertical="center"/>
    </xf>
    <xf numFmtId="0" fontId="37" fillId="0" borderId="0" xfId="0" applyFont="1" applyAlignment="1">
      <alignment horizontal="center" vertical="center"/>
    </xf>
    <xf numFmtId="3" fontId="37" fillId="0" borderId="0" xfId="49" applyNumberFormat="1" applyFont="1" applyAlignment="1">
      <alignment horizontal="center" vertical="center"/>
    </xf>
    <xf numFmtId="3" fontId="37" fillId="0" borderId="0" xfId="0" applyNumberFormat="1" applyFont="1" applyAlignment="1">
      <alignment horizontal="center" vertical="center"/>
    </xf>
    <xf numFmtId="2" fontId="37" fillId="0" borderId="0" xfId="49" applyNumberFormat="1" applyFont="1" applyAlignment="1">
      <alignment horizontal="center" vertical="center"/>
    </xf>
    <xf numFmtId="2" fontId="37" fillId="0" borderId="0" xfId="0" applyNumberFormat="1" applyFont="1" applyAlignment="1">
      <alignment horizontal="center" vertical="center"/>
    </xf>
    <xf numFmtId="4" fontId="37" fillId="0" borderId="0" xfId="0" applyNumberFormat="1" applyFont="1" applyAlignment="1">
      <alignment horizontal="center" vertical="center"/>
    </xf>
    <xf numFmtId="0" fontId="36" fillId="0" borderId="0" xfId="0" applyFont="1" applyAlignment="1">
      <alignment horizontal="center" vertical="center"/>
    </xf>
    <xf numFmtId="166" fontId="35" fillId="0" borderId="3" xfId="4" applyNumberFormat="1" applyFont="1" applyBorder="1" applyAlignment="1">
      <alignment horizontal="center" vertical="center"/>
    </xf>
    <xf numFmtId="164" fontId="35" fillId="9" borderId="3" xfId="0" applyNumberFormat="1" applyFont="1" applyFill="1" applyBorder="1" applyAlignment="1">
      <alignment horizontal="center"/>
    </xf>
    <xf numFmtId="164" fontId="35" fillId="0" borderId="3" xfId="0" applyNumberFormat="1" applyFont="1" applyBorder="1" applyAlignment="1">
      <alignment horizontal="center"/>
    </xf>
    <xf numFmtId="164" fontId="35" fillId="3" borderId="3" xfId="4" applyNumberFormat="1" applyFont="1" applyFill="1" applyBorder="1" applyAlignment="1">
      <alignment horizontal="center" vertical="center"/>
    </xf>
    <xf numFmtId="0" fontId="35" fillId="0" borderId="3" xfId="0" applyFont="1" applyBorder="1" applyAlignment="1">
      <alignment horizontal="center"/>
    </xf>
    <xf numFmtId="0" fontId="51" fillId="0" borderId="3" xfId="0" applyFont="1" applyBorder="1" applyAlignment="1">
      <alignment horizontal="center"/>
    </xf>
    <xf numFmtId="0" fontId="51" fillId="0" borderId="5" xfId="0" applyFont="1" applyBorder="1" applyAlignment="1">
      <alignment horizontal="center"/>
    </xf>
    <xf numFmtId="164" fontId="34" fillId="3" borderId="3" xfId="4" applyNumberFormat="1" applyFont="1" applyFill="1" applyBorder="1" applyAlignment="1">
      <alignment horizontal="center" vertical="center"/>
    </xf>
    <xf numFmtId="3" fontId="34" fillId="0" borderId="0" xfId="49" applyNumberFormat="1" applyFont="1" applyAlignment="1">
      <alignment horizontal="center" vertical="center"/>
    </xf>
    <xf numFmtId="165" fontId="33" fillId="0" borderId="0" xfId="49" applyNumberFormat="1" applyFont="1" applyAlignment="1">
      <alignment horizontal="center" vertical="center"/>
    </xf>
    <xf numFmtId="0" fontId="33" fillId="0" borderId="0" xfId="49" applyFont="1" applyAlignment="1">
      <alignment horizontal="center" vertical="center"/>
    </xf>
    <xf numFmtId="0" fontId="33" fillId="0" borderId="0" xfId="0" applyFont="1" applyAlignment="1">
      <alignment horizontal="center" vertical="center"/>
    </xf>
    <xf numFmtId="3" fontId="33" fillId="0" borderId="0" xfId="49" applyNumberFormat="1" applyFont="1" applyAlignment="1">
      <alignment horizontal="center" vertical="center"/>
    </xf>
    <xf numFmtId="3" fontId="33" fillId="0" borderId="0" xfId="0" applyNumberFormat="1" applyFont="1" applyAlignment="1">
      <alignment horizontal="center" vertical="center"/>
    </xf>
    <xf numFmtId="2" fontId="33" fillId="0" borderId="0" xfId="49" applyNumberFormat="1" applyFont="1" applyAlignment="1">
      <alignment horizontal="center" vertical="center"/>
    </xf>
    <xf numFmtId="4" fontId="33" fillId="0" borderId="0" xfId="0" applyNumberFormat="1" applyFont="1" applyAlignment="1">
      <alignment horizontal="center" vertical="center"/>
    </xf>
    <xf numFmtId="165" fontId="32" fillId="0" borderId="0" xfId="49" applyNumberFormat="1" applyFont="1" applyAlignment="1">
      <alignment horizontal="center" vertical="center"/>
    </xf>
    <xf numFmtId="0" fontId="32" fillId="0" borderId="0" xfId="49" applyFont="1" applyAlignment="1">
      <alignment horizontal="center" vertical="center"/>
    </xf>
    <xf numFmtId="0" fontId="32" fillId="0" borderId="0" xfId="0" applyFont="1" applyAlignment="1">
      <alignment horizontal="center" vertical="center"/>
    </xf>
    <xf numFmtId="3" fontId="32" fillId="0" borderId="0" xfId="49" applyNumberFormat="1" applyFont="1" applyAlignment="1">
      <alignment horizontal="center" vertical="center"/>
    </xf>
    <xf numFmtId="3" fontId="32" fillId="0" borderId="0" xfId="0" applyNumberFormat="1" applyFont="1" applyAlignment="1">
      <alignment horizontal="center" vertical="center"/>
    </xf>
    <xf numFmtId="2" fontId="32" fillId="0" borderId="0" xfId="49" applyNumberFormat="1" applyFont="1" applyAlignment="1">
      <alignment horizontal="center" vertical="center"/>
    </xf>
    <xf numFmtId="2" fontId="32" fillId="0" borderId="0" xfId="0" applyNumberFormat="1" applyFont="1" applyAlignment="1">
      <alignment horizontal="center" vertical="center"/>
    </xf>
    <xf numFmtId="4" fontId="32" fillId="0" borderId="0" xfId="0" applyNumberFormat="1" applyFont="1" applyAlignment="1">
      <alignment horizontal="center" vertical="center"/>
    </xf>
    <xf numFmtId="165" fontId="31" fillId="0" borderId="0" xfId="49" applyNumberFormat="1" applyFont="1" applyAlignment="1">
      <alignment horizontal="center" vertical="center"/>
    </xf>
    <xf numFmtId="0" fontId="31" fillId="0" borderId="0" xfId="49" applyFont="1" applyAlignment="1">
      <alignment horizontal="center" vertical="center"/>
    </xf>
    <xf numFmtId="0" fontId="31" fillId="0" borderId="0" xfId="0" applyFont="1" applyAlignment="1">
      <alignment horizontal="center" vertical="center"/>
    </xf>
    <xf numFmtId="3" fontId="31" fillId="0" borderId="0" xfId="49" applyNumberFormat="1" applyFont="1" applyAlignment="1">
      <alignment horizontal="center" vertical="center"/>
    </xf>
    <xf numFmtId="3" fontId="31" fillId="0" borderId="0" xfId="0" applyNumberFormat="1" applyFont="1" applyAlignment="1">
      <alignment horizontal="center" vertical="center"/>
    </xf>
    <xf numFmtId="2" fontId="31" fillId="0" borderId="0" xfId="49" applyNumberFormat="1" applyFont="1" applyAlignment="1">
      <alignment horizontal="center" vertical="center"/>
    </xf>
    <xf numFmtId="2" fontId="31" fillId="0" borderId="0" xfId="0" applyNumberFormat="1" applyFont="1" applyAlignment="1">
      <alignment horizontal="center" vertical="center"/>
    </xf>
    <xf numFmtId="4" fontId="31" fillId="0" borderId="0" xfId="0" applyNumberFormat="1" applyFont="1" applyAlignment="1">
      <alignment horizontal="center" vertical="center"/>
    </xf>
    <xf numFmtId="3" fontId="30" fillId="0" borderId="0" xfId="49" applyNumberFormat="1" applyFont="1" applyAlignment="1">
      <alignment horizontal="center" vertical="center"/>
    </xf>
    <xf numFmtId="0" fontId="29" fillId="0" borderId="0" xfId="49" applyFont="1" applyAlignment="1">
      <alignment horizontal="center" vertical="center"/>
    </xf>
    <xf numFmtId="0" fontId="28" fillId="0" borderId="0" xfId="49" applyFont="1" applyAlignment="1">
      <alignment horizontal="center" vertical="center"/>
    </xf>
    <xf numFmtId="3" fontId="28" fillId="0" borderId="0" xfId="49" applyNumberFormat="1" applyFont="1" applyAlignment="1">
      <alignment horizontal="center" vertical="center"/>
    </xf>
    <xf numFmtId="165" fontId="27" fillId="0" borderId="0" xfId="49" applyNumberFormat="1" applyFont="1" applyAlignment="1">
      <alignment horizontal="center" vertical="center"/>
    </xf>
    <xf numFmtId="0" fontId="27" fillId="0" borderId="0" xfId="49" applyFont="1" applyAlignment="1">
      <alignment horizontal="center" vertical="center"/>
    </xf>
    <xf numFmtId="0" fontId="27" fillId="0" borderId="0" xfId="0" applyFont="1" applyAlignment="1">
      <alignment horizontal="center" vertical="center"/>
    </xf>
    <xf numFmtId="3" fontId="27" fillId="0" borderId="0" xfId="49" applyNumberFormat="1" applyFont="1" applyAlignment="1">
      <alignment horizontal="center" vertical="center"/>
    </xf>
    <xf numFmtId="2" fontId="27" fillId="0" borderId="0" xfId="49" applyNumberFormat="1" applyFont="1" applyAlignment="1">
      <alignment horizontal="center" vertical="center"/>
    </xf>
    <xf numFmtId="2" fontId="27" fillId="0" borderId="0" xfId="0" applyNumberFormat="1" applyFont="1" applyAlignment="1">
      <alignment horizontal="center" vertical="center"/>
    </xf>
    <xf numFmtId="4" fontId="27" fillId="0" borderId="0" xfId="0" applyNumberFormat="1" applyFont="1" applyAlignment="1">
      <alignment horizontal="center" vertical="center"/>
    </xf>
    <xf numFmtId="165" fontId="26" fillId="0" borderId="0" xfId="49" applyNumberFormat="1" applyFont="1" applyAlignment="1">
      <alignment horizontal="center" vertical="center"/>
    </xf>
    <xf numFmtId="0" fontId="26" fillId="0" borderId="0" xfId="49" applyFont="1" applyAlignment="1">
      <alignment horizontal="center" vertical="center"/>
    </xf>
    <xf numFmtId="0" fontId="26" fillId="0" borderId="0" xfId="0" applyFont="1" applyAlignment="1">
      <alignment horizontal="center" vertical="center"/>
    </xf>
    <xf numFmtId="3" fontId="26" fillId="0" borderId="0" xfId="49" applyNumberFormat="1" applyFont="1" applyAlignment="1">
      <alignment horizontal="center" vertical="center"/>
    </xf>
    <xf numFmtId="3" fontId="26" fillId="0" borderId="0" xfId="0" applyNumberFormat="1" applyFont="1" applyAlignment="1">
      <alignment horizontal="center" vertical="center"/>
    </xf>
    <xf numFmtId="2" fontId="26" fillId="0" borderId="0" xfId="49" applyNumberFormat="1" applyFont="1" applyAlignment="1">
      <alignment horizontal="center" vertical="center"/>
    </xf>
    <xf numFmtId="4" fontId="26" fillId="0" borderId="0" xfId="0" applyNumberFormat="1" applyFont="1" applyAlignment="1">
      <alignment horizontal="center" vertical="center"/>
    </xf>
    <xf numFmtId="0" fontId="369" fillId="0" borderId="3" xfId="0" applyFont="1" applyBorder="1" applyAlignment="1">
      <alignment horizontal="center"/>
    </xf>
    <xf numFmtId="0" fontId="363" fillId="0" borderId="0" xfId="0" applyFont="1" applyAlignment="1">
      <alignment horizontal="center"/>
    </xf>
    <xf numFmtId="0" fontId="363" fillId="0" borderId="3" xfId="0" applyFont="1" applyBorder="1" applyAlignment="1">
      <alignment horizontal="center"/>
    </xf>
    <xf numFmtId="0" fontId="195" fillId="0" borderId="3" xfId="0" applyFont="1" applyBorder="1" applyAlignment="1">
      <alignment horizontal="center"/>
    </xf>
    <xf numFmtId="0" fontId="369" fillId="0" borderId="6" xfId="0" applyFont="1" applyBorder="1" applyAlignment="1">
      <alignment horizontal="center"/>
    </xf>
    <xf numFmtId="0" fontId="129" fillId="0" borderId="6" xfId="0" applyFont="1" applyBorder="1" applyAlignment="1">
      <alignment horizontal="center"/>
    </xf>
    <xf numFmtId="0" fontId="105" fillId="0" borderId="6" xfId="0" applyFont="1" applyBorder="1" applyAlignment="1">
      <alignment horizontal="center"/>
    </xf>
    <xf numFmtId="165" fontId="25" fillId="0" borderId="0" xfId="49" applyNumberFormat="1" applyFont="1" applyAlignment="1">
      <alignment horizontal="center" vertical="center"/>
    </xf>
    <xf numFmtId="0" fontId="25" fillId="0" borderId="0" xfId="49" applyFont="1" applyAlignment="1">
      <alignment horizontal="center" vertical="center"/>
    </xf>
    <xf numFmtId="0" fontId="25" fillId="0" borderId="0" xfId="0" applyFont="1" applyAlignment="1">
      <alignment horizontal="center" vertical="center"/>
    </xf>
    <xf numFmtId="3" fontId="25" fillId="0" borderId="0" xfId="49" applyNumberFormat="1" applyFont="1" applyAlignment="1">
      <alignment horizontal="center" vertical="center"/>
    </xf>
    <xf numFmtId="2" fontId="25" fillId="0" borderId="0" xfId="49" applyNumberFormat="1" applyFont="1" applyAlignment="1">
      <alignment horizontal="center" vertical="center"/>
    </xf>
    <xf numFmtId="2" fontId="25" fillId="0" borderId="0" xfId="0" applyNumberFormat="1" applyFont="1" applyAlignment="1">
      <alignment horizontal="center" vertical="center"/>
    </xf>
    <xf numFmtId="4" fontId="25" fillId="0" borderId="0" xfId="0" applyNumberFormat="1" applyFont="1" applyAlignment="1">
      <alignment horizontal="center" vertical="center"/>
    </xf>
    <xf numFmtId="165" fontId="24" fillId="0" borderId="0" xfId="49" applyNumberFormat="1" applyFont="1" applyAlignment="1">
      <alignment horizontal="center" vertical="center"/>
    </xf>
    <xf numFmtId="0" fontId="24" fillId="0" borderId="0" xfId="49" applyFont="1" applyAlignment="1">
      <alignment horizontal="center" vertical="center"/>
    </xf>
    <xf numFmtId="0" fontId="24" fillId="0" borderId="0" xfId="0" applyFont="1" applyAlignment="1">
      <alignment horizontal="center" vertical="center"/>
    </xf>
    <xf numFmtId="3" fontId="24" fillId="0" borderId="0" xfId="49" applyNumberFormat="1" applyFont="1" applyAlignment="1">
      <alignment horizontal="center" vertical="center"/>
    </xf>
    <xf numFmtId="3" fontId="24" fillId="0" borderId="0" xfId="0" applyNumberFormat="1" applyFont="1" applyAlignment="1">
      <alignment horizontal="center" vertical="center"/>
    </xf>
    <xf numFmtId="2" fontId="24" fillId="0" borderId="0" xfId="49" applyNumberFormat="1" applyFont="1" applyAlignment="1">
      <alignment horizontal="center" vertical="center"/>
    </xf>
    <xf numFmtId="2" fontId="24" fillId="0" borderId="0" xfId="0" applyNumberFormat="1" applyFont="1" applyAlignment="1">
      <alignment horizontal="center" vertical="center"/>
    </xf>
    <xf numFmtId="4" fontId="24" fillId="0" borderId="0" xfId="0" applyNumberFormat="1" applyFont="1" applyAlignment="1">
      <alignment horizontal="center" vertical="center"/>
    </xf>
    <xf numFmtId="165" fontId="23" fillId="0" borderId="0" xfId="49" applyNumberFormat="1" applyFont="1" applyAlignment="1">
      <alignment horizontal="center" vertical="center"/>
    </xf>
    <xf numFmtId="0" fontId="23" fillId="0" borderId="0" xfId="49" applyFont="1" applyAlignment="1">
      <alignment horizontal="center" vertical="center"/>
    </xf>
    <xf numFmtId="0" fontId="23" fillId="0" borderId="0" xfId="0" applyFont="1" applyAlignment="1">
      <alignment horizontal="center" vertical="center"/>
    </xf>
    <xf numFmtId="3" fontId="23" fillId="0" borderId="0" xfId="49" applyNumberFormat="1" applyFont="1" applyAlignment="1">
      <alignment horizontal="center" vertical="center"/>
    </xf>
    <xf numFmtId="3" fontId="23" fillId="0" borderId="0" xfId="0" applyNumberFormat="1" applyFont="1" applyAlignment="1">
      <alignment horizontal="center" vertical="center"/>
    </xf>
    <xf numFmtId="2" fontId="23" fillId="0" borderId="0" xfId="49" applyNumberFormat="1" applyFont="1" applyAlignment="1">
      <alignment horizontal="center" vertical="center"/>
    </xf>
    <xf numFmtId="4" fontId="23" fillId="0" borderId="0" xfId="0" applyNumberFormat="1" applyFont="1" applyAlignment="1">
      <alignment horizontal="center" vertical="center"/>
    </xf>
    <xf numFmtId="165" fontId="22" fillId="0" borderId="0" xfId="49" applyNumberFormat="1" applyFont="1" applyAlignment="1">
      <alignment horizontal="center" vertical="center"/>
    </xf>
    <xf numFmtId="0" fontId="22" fillId="0" borderId="0" xfId="49" applyFont="1" applyAlignment="1">
      <alignment horizontal="center" vertical="center"/>
    </xf>
    <xf numFmtId="0" fontId="22" fillId="0" borderId="0" xfId="0" applyFont="1" applyAlignment="1">
      <alignment horizontal="center" vertical="center"/>
    </xf>
    <xf numFmtId="3" fontId="22" fillId="0" borderId="0" xfId="49" applyNumberFormat="1" applyFont="1" applyAlignment="1">
      <alignment horizontal="center" vertical="center"/>
    </xf>
    <xf numFmtId="3" fontId="22" fillId="0" borderId="0" xfId="0" applyNumberFormat="1" applyFont="1" applyAlignment="1">
      <alignment horizontal="center" vertical="center"/>
    </xf>
    <xf numFmtId="2" fontId="22" fillId="0" borderId="0" xfId="49" applyNumberFormat="1" applyFont="1" applyAlignment="1">
      <alignment horizontal="center" vertical="center"/>
    </xf>
    <xf numFmtId="4" fontId="22" fillId="0" borderId="0" xfId="0" applyNumberFormat="1" applyFont="1" applyAlignment="1">
      <alignment horizontal="center" vertical="center"/>
    </xf>
    <xf numFmtId="165" fontId="21" fillId="0" borderId="0" xfId="49" applyNumberFormat="1" applyFont="1" applyAlignment="1">
      <alignment horizontal="center" vertical="center"/>
    </xf>
    <xf numFmtId="0" fontId="21" fillId="0" borderId="0" xfId="49" applyFont="1" applyAlignment="1">
      <alignment horizontal="center" vertical="center"/>
    </xf>
    <xf numFmtId="0" fontId="21" fillId="0" borderId="0" xfId="0" applyFont="1" applyAlignment="1">
      <alignment horizontal="center" vertical="center"/>
    </xf>
    <xf numFmtId="3" fontId="21" fillId="0" borderId="0" xfId="49" applyNumberFormat="1" applyFont="1" applyAlignment="1">
      <alignment horizontal="center" vertical="center"/>
    </xf>
    <xf numFmtId="3" fontId="21" fillId="0" borderId="0" xfId="0" applyNumberFormat="1" applyFont="1" applyAlignment="1">
      <alignment horizontal="center" vertical="center"/>
    </xf>
    <xf numFmtId="2" fontId="21" fillId="0" borderId="0" xfId="49" applyNumberFormat="1" applyFont="1" applyAlignment="1">
      <alignment horizontal="center" vertical="center"/>
    </xf>
    <xf numFmtId="2" fontId="21" fillId="0" borderId="0" xfId="0" applyNumberFormat="1" applyFont="1" applyAlignment="1">
      <alignment horizontal="center" vertical="center"/>
    </xf>
    <xf numFmtId="4" fontId="21" fillId="0" borderId="0" xfId="0" applyNumberFormat="1" applyFont="1" applyAlignment="1">
      <alignment horizontal="center" vertical="center"/>
    </xf>
    <xf numFmtId="0" fontId="20" fillId="0" borderId="0" xfId="49" applyFont="1" applyAlignment="1">
      <alignment horizontal="center" vertical="center"/>
    </xf>
    <xf numFmtId="165" fontId="20" fillId="0" borderId="0" xfId="49" applyNumberFormat="1" applyFont="1" applyAlignment="1">
      <alignment horizontal="center" vertical="center"/>
    </xf>
    <xf numFmtId="0" fontId="20" fillId="0" borderId="0" xfId="0" applyFont="1" applyAlignment="1">
      <alignment horizontal="center" vertical="center"/>
    </xf>
    <xf numFmtId="4" fontId="20" fillId="0" borderId="0" xfId="0" applyNumberFormat="1" applyFont="1" applyAlignment="1">
      <alignment horizontal="center" vertical="center"/>
    </xf>
    <xf numFmtId="0" fontId="19" fillId="0" borderId="0" xfId="49" applyFont="1" applyAlignment="1">
      <alignment horizontal="center" vertical="center"/>
    </xf>
    <xf numFmtId="165" fontId="18" fillId="0" borderId="0" xfId="49" applyNumberFormat="1" applyFont="1" applyAlignment="1">
      <alignment horizontal="center" vertical="center"/>
    </xf>
    <xf numFmtId="0" fontId="18" fillId="0" borderId="0" xfId="49" applyFont="1" applyAlignment="1">
      <alignment horizontal="center" vertical="center"/>
    </xf>
    <xf numFmtId="0" fontId="18" fillId="0" borderId="0" xfId="0" applyFont="1" applyAlignment="1">
      <alignment horizontal="center" vertical="center"/>
    </xf>
    <xf numFmtId="3" fontId="18" fillId="0" borderId="0" xfId="49" applyNumberFormat="1" applyFont="1" applyAlignment="1">
      <alignment horizontal="center" vertical="center"/>
    </xf>
    <xf numFmtId="3" fontId="18" fillId="0" borderId="0" xfId="0" applyNumberFormat="1" applyFont="1" applyAlignment="1">
      <alignment horizontal="center" vertical="center"/>
    </xf>
    <xf numFmtId="2" fontId="18" fillId="0" borderId="0" xfId="49" applyNumberFormat="1" applyFont="1" applyAlignment="1">
      <alignment horizontal="center" vertical="center"/>
    </xf>
    <xf numFmtId="4" fontId="18" fillId="0" borderId="0" xfId="0" applyNumberFormat="1" applyFont="1" applyAlignment="1">
      <alignment horizontal="center" vertical="center"/>
    </xf>
    <xf numFmtId="165" fontId="17" fillId="0" borderId="0" xfId="49" applyNumberFormat="1" applyFont="1" applyAlignment="1">
      <alignment horizontal="center" vertical="center"/>
    </xf>
    <xf numFmtId="0" fontId="17" fillId="0" borderId="0" xfId="49" applyFont="1" applyAlignment="1">
      <alignment horizontal="center" vertical="center"/>
    </xf>
    <xf numFmtId="0" fontId="17" fillId="0" borderId="0" xfId="0" applyFont="1" applyAlignment="1">
      <alignment horizontal="center" vertical="center"/>
    </xf>
    <xf numFmtId="3" fontId="17" fillId="0" borderId="0" xfId="49" applyNumberFormat="1" applyFont="1" applyAlignment="1">
      <alignment horizontal="center" vertical="center"/>
    </xf>
    <xf numFmtId="3" fontId="17" fillId="0" borderId="0" xfId="0" applyNumberFormat="1" applyFont="1" applyAlignment="1">
      <alignment horizontal="center" vertical="center"/>
    </xf>
    <xf numFmtId="2" fontId="17" fillId="0" borderId="0" xfId="49" applyNumberFormat="1" applyFont="1" applyAlignment="1">
      <alignment horizontal="center" vertical="center"/>
    </xf>
    <xf numFmtId="2" fontId="17" fillId="0" borderId="0" xfId="0" applyNumberFormat="1" applyFont="1" applyAlignment="1">
      <alignment horizontal="center" vertical="center"/>
    </xf>
    <xf numFmtId="4" fontId="17" fillId="0" borderId="0" xfId="0" applyNumberFormat="1" applyFont="1" applyAlignment="1">
      <alignment horizontal="center" vertical="center"/>
    </xf>
    <xf numFmtId="0" fontId="16" fillId="0" borderId="0" xfId="49" applyFont="1" applyAlignment="1">
      <alignment horizontal="center" vertical="center"/>
    </xf>
    <xf numFmtId="0" fontId="15" fillId="0" borderId="0" xfId="49" applyFont="1" applyAlignment="1">
      <alignment horizontal="center" vertical="center"/>
    </xf>
    <xf numFmtId="165" fontId="14" fillId="0" borderId="0" xfId="49" applyNumberFormat="1" applyFont="1" applyAlignment="1">
      <alignment horizontal="center" vertical="center"/>
    </xf>
    <xf numFmtId="0" fontId="14" fillId="0" borderId="0" xfId="49" applyFont="1" applyAlignment="1">
      <alignment horizontal="center" vertical="center"/>
    </xf>
    <xf numFmtId="0" fontId="14" fillId="0" borderId="0" xfId="0" applyFont="1" applyAlignment="1">
      <alignment horizontal="center" vertical="center"/>
    </xf>
    <xf numFmtId="3" fontId="14" fillId="0" borderId="0" xfId="49" applyNumberFormat="1" applyFont="1" applyAlignment="1">
      <alignment horizontal="center" vertical="center"/>
    </xf>
    <xf numFmtId="3" fontId="14" fillId="0" borderId="0" xfId="0" applyNumberFormat="1" applyFont="1" applyAlignment="1">
      <alignment horizontal="center" vertical="center"/>
    </xf>
    <xf numFmtId="2" fontId="14" fillId="0" borderId="0" xfId="49" applyNumberFormat="1" applyFont="1" applyAlignment="1">
      <alignment horizontal="center" vertical="center"/>
    </xf>
    <xf numFmtId="4" fontId="14" fillId="0" borderId="0" xfId="0" applyNumberFormat="1" applyFont="1" applyAlignment="1">
      <alignment horizontal="center" vertical="center"/>
    </xf>
    <xf numFmtId="166" fontId="13" fillId="0" borderId="3" xfId="4" applyNumberFormat="1" applyFont="1" applyBorder="1" applyAlignment="1">
      <alignment horizontal="center" vertical="center"/>
    </xf>
    <xf numFmtId="164" fontId="13" fillId="9" borderId="3" xfId="0" applyNumberFormat="1" applyFont="1" applyFill="1" applyBorder="1" applyAlignment="1">
      <alignment horizontal="center"/>
    </xf>
    <xf numFmtId="164" fontId="13" fillId="3" borderId="3" xfId="4" applyNumberFormat="1" applyFont="1" applyFill="1" applyBorder="1" applyAlignment="1">
      <alignment horizontal="center" vertical="center"/>
    </xf>
    <xf numFmtId="0" fontId="13" fillId="0" borderId="3" xfId="0" applyFont="1" applyBorder="1" applyAlignment="1">
      <alignment horizontal="center"/>
    </xf>
    <xf numFmtId="3" fontId="12" fillId="0" borderId="0" xfId="49" applyNumberFormat="1" applyFont="1" applyAlignment="1">
      <alignment horizontal="center" vertical="center"/>
    </xf>
    <xf numFmtId="0" fontId="11" fillId="0" borderId="0" xfId="49" applyFont="1" applyAlignment="1">
      <alignment horizontal="center" vertical="center"/>
    </xf>
    <xf numFmtId="165" fontId="10" fillId="0" borderId="0" xfId="49" applyNumberFormat="1" applyFont="1" applyAlignment="1">
      <alignment horizontal="center" vertical="center"/>
    </xf>
    <xf numFmtId="0" fontId="10" fillId="0" borderId="0" xfId="49" applyFont="1" applyAlignment="1">
      <alignment horizontal="center" vertical="center"/>
    </xf>
    <xf numFmtId="0" fontId="10" fillId="0" borderId="0" xfId="0" applyFont="1" applyAlignment="1">
      <alignment horizontal="center" vertical="center"/>
    </xf>
    <xf numFmtId="3" fontId="10" fillId="0" borderId="0" xfId="49" applyNumberFormat="1" applyFont="1" applyAlignment="1">
      <alignment horizontal="center" vertical="center"/>
    </xf>
    <xf numFmtId="3" fontId="10" fillId="0" borderId="0" xfId="0" applyNumberFormat="1" applyFont="1" applyAlignment="1">
      <alignment horizontal="center" vertical="center"/>
    </xf>
    <xf numFmtId="2" fontId="10" fillId="0" borderId="0" xfId="49" applyNumberFormat="1" applyFont="1" applyAlignment="1">
      <alignment horizontal="center" vertical="center"/>
    </xf>
    <xf numFmtId="4" fontId="10" fillId="0" borderId="0" xfId="0" applyNumberFormat="1" applyFont="1" applyAlignment="1">
      <alignment horizontal="center" vertical="center"/>
    </xf>
    <xf numFmtId="165" fontId="9" fillId="0" borderId="0" xfId="49" applyNumberFormat="1" applyFont="1" applyAlignment="1">
      <alignment horizontal="center" vertical="center"/>
    </xf>
    <xf numFmtId="0" fontId="9" fillId="0" borderId="0" xfId="49" applyFont="1" applyAlignment="1">
      <alignment horizontal="center" vertical="center"/>
    </xf>
    <xf numFmtId="0" fontId="9" fillId="0" borderId="0" xfId="0" applyFont="1" applyAlignment="1">
      <alignment horizontal="center" vertical="center"/>
    </xf>
    <xf numFmtId="3" fontId="9" fillId="0" borderId="0" xfId="49" applyNumberFormat="1" applyFont="1" applyAlignment="1">
      <alignment horizontal="center" vertical="center"/>
    </xf>
    <xf numFmtId="3" fontId="9" fillId="0" borderId="0" xfId="0" applyNumberFormat="1" applyFont="1" applyAlignment="1">
      <alignment horizontal="center" vertical="center"/>
    </xf>
    <xf numFmtId="2" fontId="9" fillId="0" borderId="0" xfId="49" applyNumberFormat="1" applyFont="1" applyAlignment="1">
      <alignment horizontal="center" vertical="center"/>
    </xf>
    <xf numFmtId="4" fontId="9" fillId="0" borderId="0" xfId="0" applyNumberFormat="1" applyFont="1" applyAlignment="1">
      <alignment horizontal="center" vertical="center"/>
    </xf>
    <xf numFmtId="165" fontId="8" fillId="0" borderId="0" xfId="49" applyNumberFormat="1" applyFont="1" applyAlignment="1">
      <alignment horizontal="center" vertical="center"/>
    </xf>
    <xf numFmtId="0" fontId="8" fillId="0" borderId="0" xfId="49" applyFont="1" applyAlignment="1">
      <alignment horizontal="center" vertical="center"/>
    </xf>
    <xf numFmtId="0" fontId="8" fillId="0" borderId="0" xfId="0" applyFont="1" applyAlignment="1">
      <alignment horizontal="center" vertical="center"/>
    </xf>
    <xf numFmtId="3" fontId="8" fillId="0" borderId="0" xfId="49" applyNumberFormat="1" applyFont="1" applyAlignment="1">
      <alignment horizontal="center" vertical="center"/>
    </xf>
    <xf numFmtId="2" fontId="8" fillId="0" borderId="0" xfId="49" applyNumberFormat="1" applyFont="1" applyAlignment="1">
      <alignment horizontal="center" vertical="center"/>
    </xf>
    <xf numFmtId="4" fontId="8" fillId="0" borderId="0" xfId="0" applyNumberFormat="1" applyFont="1" applyAlignment="1">
      <alignment horizontal="center" vertical="center"/>
    </xf>
    <xf numFmtId="165" fontId="7" fillId="0" borderId="0" xfId="49" applyNumberFormat="1" applyFont="1" applyAlignment="1">
      <alignment horizontal="center" vertical="center"/>
    </xf>
    <xf numFmtId="0" fontId="7" fillId="0" borderId="0" xfId="49" applyFont="1" applyAlignment="1">
      <alignment horizontal="center" vertical="center"/>
    </xf>
    <xf numFmtId="0" fontId="7" fillId="0" borderId="0" xfId="0" applyFont="1" applyAlignment="1">
      <alignment horizontal="center" vertical="center"/>
    </xf>
    <xf numFmtId="3" fontId="7" fillId="0" borderId="0" xfId="49" applyNumberFormat="1" applyFont="1" applyAlignment="1">
      <alignment horizontal="center" vertical="center"/>
    </xf>
    <xf numFmtId="2" fontId="7" fillId="0" borderId="0" xfId="49" applyNumberFormat="1" applyFont="1" applyAlignment="1">
      <alignment horizontal="center" vertical="center"/>
    </xf>
    <xf numFmtId="2" fontId="7" fillId="0" borderId="0" xfId="0" applyNumberFormat="1" applyFont="1" applyAlignment="1">
      <alignment horizontal="center" vertical="center"/>
    </xf>
    <xf numFmtId="4" fontId="7" fillId="0" borderId="0" xfId="0" applyNumberFormat="1" applyFont="1" applyAlignment="1">
      <alignment horizontal="center" vertical="center"/>
    </xf>
    <xf numFmtId="3" fontId="7" fillId="0" borderId="0" xfId="0" applyNumberFormat="1" applyFont="1" applyAlignment="1">
      <alignment horizontal="center" vertical="center"/>
    </xf>
    <xf numFmtId="165" fontId="6" fillId="0" borderId="0" xfId="49" applyNumberFormat="1" applyFont="1" applyAlignment="1">
      <alignment horizontal="center" vertical="center"/>
    </xf>
    <xf numFmtId="0" fontId="6" fillId="0" borderId="0" xfId="49" applyFont="1" applyAlignment="1">
      <alignment horizontal="center" vertical="center"/>
    </xf>
    <xf numFmtId="0" fontId="6" fillId="0" borderId="0" xfId="0" applyFont="1" applyAlignment="1">
      <alignment horizontal="center" vertical="center"/>
    </xf>
    <xf numFmtId="3" fontId="6" fillId="0" borderId="0" xfId="49" applyNumberFormat="1" applyFont="1" applyAlignment="1">
      <alignment horizontal="center" vertical="center"/>
    </xf>
    <xf numFmtId="3" fontId="6" fillId="0" borderId="0" xfId="0" applyNumberFormat="1" applyFont="1" applyAlignment="1">
      <alignment horizontal="center" vertical="center"/>
    </xf>
    <xf numFmtId="2" fontId="6" fillId="0" borderId="0" xfId="49" applyNumberFormat="1" applyFont="1" applyAlignment="1">
      <alignment horizontal="center" vertical="center"/>
    </xf>
    <xf numFmtId="2" fontId="6" fillId="0" borderId="0" xfId="0" applyNumberFormat="1" applyFont="1" applyAlignment="1">
      <alignment horizontal="center" vertical="center"/>
    </xf>
    <xf numFmtId="4" fontId="6" fillId="0" borderId="0" xfId="0" applyNumberFormat="1" applyFont="1" applyAlignment="1">
      <alignment horizontal="center" vertical="center"/>
    </xf>
    <xf numFmtId="165" fontId="5" fillId="0" borderId="0" xfId="49" applyNumberFormat="1" applyFont="1" applyAlignment="1">
      <alignment horizontal="center" vertical="center"/>
    </xf>
    <xf numFmtId="0" fontId="5" fillId="0" borderId="0" xfId="49" applyFont="1" applyAlignment="1">
      <alignment horizontal="center" vertical="center"/>
    </xf>
    <xf numFmtId="0" fontId="5" fillId="0" borderId="0" xfId="0" applyFont="1" applyAlignment="1">
      <alignment horizontal="center" vertical="center"/>
    </xf>
    <xf numFmtId="3" fontId="5" fillId="0" borderId="0" xfId="49" applyNumberFormat="1" applyFont="1" applyAlignment="1">
      <alignment horizontal="center" vertical="center"/>
    </xf>
    <xf numFmtId="3" fontId="5" fillId="0" borderId="0" xfId="0" applyNumberFormat="1" applyFont="1" applyAlignment="1">
      <alignment horizontal="center" vertical="center"/>
    </xf>
    <xf numFmtId="2" fontId="5" fillId="0" borderId="0" xfId="49" applyNumberFormat="1" applyFont="1" applyAlignment="1">
      <alignment horizontal="center" vertical="center"/>
    </xf>
    <xf numFmtId="2" fontId="5" fillId="0" borderId="0" xfId="0" applyNumberFormat="1" applyFont="1" applyAlignment="1">
      <alignment horizontal="center" vertical="center"/>
    </xf>
    <xf numFmtId="4" fontId="5" fillId="0" borderId="0" xfId="0" applyNumberFormat="1" applyFont="1" applyAlignment="1">
      <alignment horizontal="center" vertical="center"/>
    </xf>
    <xf numFmtId="0" fontId="4" fillId="4" borderId="0" xfId="49" applyFont="1" applyFill="1" applyAlignment="1">
      <alignment horizontal="center" vertical="center"/>
    </xf>
    <xf numFmtId="165" fontId="4" fillId="0" borderId="0" xfId="49" applyNumberFormat="1" applyFont="1" applyAlignment="1">
      <alignment horizontal="center" vertical="center"/>
    </xf>
    <xf numFmtId="0" fontId="4" fillId="0" borderId="0" xfId="49" applyFont="1" applyAlignment="1">
      <alignment horizontal="center" vertical="center"/>
    </xf>
    <xf numFmtId="0" fontId="4" fillId="0" borderId="0" xfId="0" applyFont="1" applyAlignment="1">
      <alignment horizontal="center" vertical="center"/>
    </xf>
    <xf numFmtId="3" fontId="4" fillId="0" borderId="0" xfId="49" applyNumberFormat="1" applyFont="1" applyAlignment="1">
      <alignment horizontal="center" vertical="center"/>
    </xf>
    <xf numFmtId="3" fontId="4" fillId="0" borderId="0" xfId="0" applyNumberFormat="1" applyFont="1" applyAlignment="1">
      <alignment horizontal="center" vertical="center"/>
    </xf>
    <xf numFmtId="2" fontId="4" fillId="0" borderId="0" xfId="49" applyNumberFormat="1" applyFont="1" applyAlignment="1">
      <alignment horizontal="center" vertical="center"/>
    </xf>
    <xf numFmtId="2" fontId="4" fillId="0" borderId="0" xfId="0" applyNumberFormat="1" applyFont="1" applyAlignment="1">
      <alignment horizontal="center" vertical="center"/>
    </xf>
    <xf numFmtId="4" fontId="4" fillId="0" borderId="0" xfId="0" applyNumberFormat="1" applyFont="1" applyAlignment="1">
      <alignment horizontal="center" vertical="center"/>
    </xf>
    <xf numFmtId="164" fontId="3" fillId="0" borderId="3" xfId="0" applyNumberFormat="1" applyFont="1" applyBorder="1" applyAlignment="1">
      <alignment horizontal="center"/>
    </xf>
    <xf numFmtId="0" fontId="3" fillId="0" borderId="3" xfId="0" applyFont="1" applyBorder="1" applyAlignment="1">
      <alignment horizontal="center"/>
    </xf>
    <xf numFmtId="0" fontId="524" fillId="3" borderId="5" xfId="0" applyFont="1" applyFill="1" applyBorder="1" applyAlignment="1">
      <alignment horizontal="center" vertical="center"/>
    </xf>
    <xf numFmtId="0" fontId="3" fillId="0" borderId="0" xfId="49" applyFont="1" applyAlignment="1">
      <alignment horizontal="center" vertical="center"/>
    </xf>
    <xf numFmtId="165" fontId="3" fillId="0" borderId="0" xfId="49" applyNumberFormat="1" applyFont="1" applyAlignment="1">
      <alignment horizontal="center" vertical="center"/>
    </xf>
    <xf numFmtId="0" fontId="3" fillId="0" borderId="0" xfId="0" applyFont="1" applyAlignment="1">
      <alignment horizontal="center" vertical="center"/>
    </xf>
    <xf numFmtId="3" fontId="3" fillId="0" borderId="0" xfId="49" applyNumberFormat="1" applyFont="1" applyAlignment="1">
      <alignment horizontal="center" vertical="center"/>
    </xf>
    <xf numFmtId="3" fontId="3" fillId="0" borderId="0" xfId="0" applyNumberFormat="1" applyFont="1" applyAlignment="1">
      <alignment horizontal="center" vertical="center"/>
    </xf>
    <xf numFmtId="2" fontId="3" fillId="0" borderId="0" xfId="49" applyNumberFormat="1" applyFont="1" applyAlignment="1">
      <alignment horizontal="center" vertical="center"/>
    </xf>
    <xf numFmtId="4" fontId="3" fillId="0" borderId="0" xfId="0" applyNumberFormat="1" applyFont="1" applyAlignment="1">
      <alignment horizontal="center" vertical="center"/>
    </xf>
    <xf numFmtId="0" fontId="36" fillId="8" borderId="0" xfId="0" applyFont="1" applyFill="1" applyAlignment="1">
      <alignment horizontal="center" vertical="center"/>
    </xf>
    <xf numFmtId="165" fontId="2" fillId="0" borderId="0" xfId="49" applyNumberFormat="1" applyFont="1" applyAlignment="1">
      <alignment horizontal="center" vertical="center"/>
    </xf>
    <xf numFmtId="0" fontId="2" fillId="0" borderId="0" xfId="49" applyFont="1" applyAlignment="1">
      <alignment horizontal="center" vertical="center"/>
    </xf>
    <xf numFmtId="0" fontId="2" fillId="0" borderId="0" xfId="0" applyFont="1" applyAlignment="1">
      <alignment horizontal="center" vertical="center"/>
    </xf>
    <xf numFmtId="3" fontId="2" fillId="0" borderId="0" xfId="49" applyNumberFormat="1" applyFont="1" applyAlignment="1">
      <alignment horizontal="center" vertical="center"/>
    </xf>
    <xf numFmtId="3" fontId="2" fillId="0" borderId="0" xfId="0" applyNumberFormat="1" applyFont="1" applyAlignment="1">
      <alignment horizontal="center" vertical="center"/>
    </xf>
    <xf numFmtId="2" fontId="2" fillId="0" borderId="0" xfId="49" applyNumberFormat="1" applyFont="1" applyAlignment="1">
      <alignment horizontal="center" vertical="center"/>
    </xf>
    <xf numFmtId="4" fontId="2" fillId="0" borderId="0" xfId="0" applyNumberFormat="1" applyFont="1" applyAlignment="1">
      <alignment horizontal="center" vertical="center"/>
    </xf>
    <xf numFmtId="166" fontId="527" fillId="0" borderId="0" xfId="5" applyNumberFormat="1"/>
    <xf numFmtId="166" fontId="545" fillId="0" borderId="0" xfId="6" applyNumberFormat="1" applyFont="1" applyAlignment="1">
      <alignment horizontal="center"/>
    </xf>
    <xf numFmtId="165" fontId="1" fillId="0" borderId="0" xfId="49" applyNumberFormat="1" applyFont="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0" fontId="0" fillId="0" borderId="0" xfId="0" applyAlignment="1"/>
    <xf numFmtId="0" fontId="0" fillId="0" borderId="0" xfId="0" applyNumberFormat="1"/>
    <xf numFmtId="0" fontId="0" fillId="0" borderId="0" xfId="0" applyNumberFormat="1" applyAlignment="1">
      <alignment horizontal="center"/>
    </xf>
    <xf numFmtId="164" fontId="0" fillId="0" borderId="0" xfId="0" applyNumberFormat="1" applyAlignment="1"/>
    <xf numFmtId="0" fontId="0" fillId="0" borderId="0" xfId="0" applyFill="1" applyBorder="1"/>
    <xf numFmtId="3" fontId="0" fillId="0" borderId="0" xfId="0" applyNumberFormat="1" applyFill="1" applyBorder="1"/>
    <xf numFmtId="167" fontId="0" fillId="0" borderId="0" xfId="0" applyNumberFormat="1" applyFill="1" applyBorder="1"/>
  </cellXfs>
  <cellStyles count="121">
    <cellStyle name="Currency 2" xfId="8" xr:uid="{486D2120-DA07-49CC-87A0-636ED64EEEFC}"/>
    <cellStyle name="Currency 2 2" xfId="24" xr:uid="{3090795C-3773-4A70-893C-F250B7071EAD}"/>
    <cellStyle name="Currency 2 2 2" xfId="83" xr:uid="{C70BD864-3394-4FFC-98DA-FA5F2F96DE1B}"/>
    <cellStyle name="Currency 2 3" xfId="36" xr:uid="{25A45FDB-EC2E-439B-BD40-A4C75A6E42FF}"/>
    <cellStyle name="Currency 2 3 2" xfId="95" xr:uid="{814D454C-DBBA-4A41-95C9-DD3377C8BB1E}"/>
    <cellStyle name="Currency 2 4" xfId="56" xr:uid="{A6958E24-5DC0-4B97-84DD-338F9292C453}"/>
    <cellStyle name="Currency 2 4 2" xfId="114" xr:uid="{0F439968-6BD2-4CC7-BC16-1D9A35528E83}"/>
    <cellStyle name="Currency 2 5" xfId="69" xr:uid="{39FDD29E-A19E-4FC8-A9AC-1A1C4FCAB822}"/>
    <cellStyle name="Currency 3" xfId="12" xr:uid="{7B4FAE28-F90B-4FF3-8560-60CC4316A33D}"/>
    <cellStyle name="Currency 3 2" xfId="28" xr:uid="{7ACDCD2D-D528-4FA1-A7B0-9906B7B99771}"/>
    <cellStyle name="Currency 3 2 2" xfId="87" xr:uid="{0DCD746B-5303-4DEF-8BD9-9C4A37AC6869}"/>
    <cellStyle name="Currency 3 3" xfId="40" xr:uid="{ECCA270A-1CC5-4FE9-BA01-E3AC68E19234}"/>
    <cellStyle name="Currency 3 3 2" xfId="99" xr:uid="{4F98D851-1602-4F14-9789-B0C3C3CD9F1E}"/>
    <cellStyle name="Currency 3 4" xfId="60" xr:uid="{223353B9-8D75-4975-99DE-118B3D3584C7}"/>
    <cellStyle name="Currency 3 4 2" xfId="118" xr:uid="{C33CBA93-8849-4584-B36B-37F6F8269A57}"/>
    <cellStyle name="Currency 3 5" xfId="73" xr:uid="{61C5563A-E6F3-4EEE-9929-0EFE498C8823}"/>
    <cellStyle name="Currency 4" xfId="47" xr:uid="{2EFC9FD2-C109-4C05-9AA5-09B31435DD79}"/>
    <cellStyle name="Currency 4 2" xfId="105" xr:uid="{EBC06334-7463-4E19-8124-3328D02AB910}"/>
    <cellStyle name="Normal" xfId="0" builtinId="0"/>
    <cellStyle name="Normal 2" xfId="1" xr:uid="{2AE7C44E-C2F6-43D5-B1D4-03A8796BCC54}"/>
    <cellStyle name="Normal 2 10" xfId="10" xr:uid="{F4747B29-0D58-482D-8B77-F6BB928C8AB4}"/>
    <cellStyle name="Normal 2 10 2" xfId="26" xr:uid="{1FBB9A92-5430-400B-957B-08D82D892BFF}"/>
    <cellStyle name="Normal 2 10 2 2" xfId="85" xr:uid="{CDEF9677-2F30-42B0-A7F0-24F8D83AD956}"/>
    <cellStyle name="Normal 2 10 3" xfId="38" xr:uid="{B07B456B-BE47-4356-ADAA-BCD1CBAAA3E2}"/>
    <cellStyle name="Normal 2 10 3 2" xfId="97" xr:uid="{559B5BD7-1708-4635-BB8E-FE5181DF9EBB}"/>
    <cellStyle name="Normal 2 10 4" xfId="58" xr:uid="{7FA04761-4165-43DF-8915-89678DD1B6C3}"/>
    <cellStyle name="Normal 2 10 4 2" xfId="116" xr:uid="{6F6E7A9B-D71C-4E0C-B798-783D5BF53118}"/>
    <cellStyle name="Normal 2 10 5" xfId="71" xr:uid="{96662C33-719F-4FD4-BCCB-5AEA5665F095}"/>
    <cellStyle name="Normal 2 11" xfId="62" xr:uid="{E10039BD-4D43-4D12-8CAF-501135FC0C21}"/>
    <cellStyle name="Normal 2 11 2" xfId="120" xr:uid="{356EC907-DC0B-4A89-929F-554F3E7159D6}"/>
    <cellStyle name="Normal 2 12" xfId="63" xr:uid="{8A45EF31-05AD-421D-92C2-A9F228107800}"/>
    <cellStyle name="Normal 2 2" xfId="4" xr:uid="{65F98B05-00F2-4DF4-92BB-E4A5E3C64D36}"/>
    <cellStyle name="Normal 2 2 2" xfId="14" xr:uid="{401CD454-6FA9-46A3-AC68-FFD2BF279CB6}"/>
    <cellStyle name="Normal 2 2 2 2" xfId="75" xr:uid="{0D4B9C1A-DF4C-48D6-80EC-C2997AA3D333}"/>
    <cellStyle name="Normal 2 2 3" xfId="17" xr:uid="{74CC8951-27AF-45AF-96F5-491772605AE6}"/>
    <cellStyle name="Normal 2 2 3 2" xfId="76" xr:uid="{5189D6E8-1C75-42E7-816C-0D90DADE091C}"/>
    <cellStyle name="Normal 2 2 4" xfId="21" xr:uid="{50B8DF6B-99F5-4F40-A3B2-525A151A3100}"/>
    <cellStyle name="Normal 2 2 4 2" xfId="80" xr:uid="{046A8E55-C4AD-4CF3-8F4E-4D4C3372E995}"/>
    <cellStyle name="Normal 2 2 5" xfId="33" xr:uid="{568312FA-CDBB-4983-915D-689C3BB275F1}"/>
    <cellStyle name="Normal 2 2 5 2" xfId="92" xr:uid="{0D29268E-148C-44B5-B951-8D4FF99299E4}"/>
    <cellStyle name="Normal 2 2 6" xfId="45" xr:uid="{4948B66B-C070-42B8-B3DF-A7D855ED1AE0}"/>
    <cellStyle name="Normal 2 2 7" xfId="53" xr:uid="{900B66FA-F827-42B6-836F-79DA24AA2D7A}"/>
    <cellStyle name="Normal 2 2 7 2" xfId="111" xr:uid="{7D5F53F1-009F-4921-BDDA-E8F74D84144F}"/>
    <cellStyle name="Normal 2 2 8" xfId="66" xr:uid="{C2E6FE4D-BC07-40FB-95B8-B1E7E4D189E9}"/>
    <cellStyle name="Normal 2 3" xfId="5" xr:uid="{29760F4E-2349-4052-A4F7-028B6FEDD75C}"/>
    <cellStyle name="Normal 2 4" xfId="13" xr:uid="{6AAED9ED-B8C3-4F32-87D4-E9E9DA690DB9}"/>
    <cellStyle name="Normal 2 4 2" xfId="29" xr:uid="{A13958FE-C6F8-4CBE-9959-AA369CCF7EB3}"/>
    <cellStyle name="Normal 2 4 2 2" xfId="88" xr:uid="{44683386-5027-4560-92C5-046EF8D8A45A}"/>
    <cellStyle name="Normal 2 4 3" xfId="41" xr:uid="{B2014065-A967-4757-BFF9-63DAB5AEB2AB}"/>
    <cellStyle name="Normal 2 4 3 2" xfId="100" xr:uid="{82C03F01-F055-4BBD-86BB-988391D8BA9A}"/>
    <cellStyle name="Normal 2 4 4" xfId="61" xr:uid="{58BE68B4-0EA3-48A6-B800-73B101DCA10C}"/>
    <cellStyle name="Normal 2 4 4 2" xfId="119" xr:uid="{45837D10-3C14-4A42-A20B-8263247112F2}"/>
    <cellStyle name="Normal 2 4 5" xfId="74" xr:uid="{50864CE2-9053-41F3-8BFA-EC8FF1C49FE7}"/>
    <cellStyle name="Normal 2 5" xfId="16" xr:uid="{082C2845-E36E-4B18-9978-E3D035DCF4D1}"/>
    <cellStyle name="Normal 2 6" xfId="18" xr:uid="{DEBB059C-F0F2-4FA3-9F48-C2ECE16CBB91}"/>
    <cellStyle name="Normal 2 6 2" xfId="77" xr:uid="{E2EA04BF-B1DB-4E9B-9162-B4CA5FA5C1AF}"/>
    <cellStyle name="Normal 2 7" xfId="30" xr:uid="{34BBCB04-4B21-454C-B012-DE575AD19A76}"/>
    <cellStyle name="Normal 2 7 2" xfId="89" xr:uid="{37CB257B-3505-4540-8C36-395F92950E12}"/>
    <cellStyle name="Normal 2 8" xfId="46" xr:uid="{ACCA21B4-BD5A-4862-A156-0709826FA166}"/>
    <cellStyle name="Normal 2 8 2" xfId="104" xr:uid="{C80BB76F-07F2-4B8C-916F-D4A6AAB50E23}"/>
    <cellStyle name="Normal 2 9" xfId="50" xr:uid="{B40EA708-1773-4A84-9575-53581D967ABD}"/>
    <cellStyle name="Normal 2 9 2" xfId="108" xr:uid="{726703D5-42B9-4469-BEE2-3675C7D96CB6}"/>
    <cellStyle name="Normal 3" xfId="2" xr:uid="{7B743045-6A44-4A31-AA35-4E7DDDD0ED22}"/>
    <cellStyle name="Normal 3 2" xfId="19" xr:uid="{A3B954A4-596E-4349-BACA-B44E84EDD335}"/>
    <cellStyle name="Normal 3 2 2" xfId="78" xr:uid="{091AC7B1-8F1D-43FC-B508-76079AB0BB4C}"/>
    <cellStyle name="Normal 3 3" xfId="31" xr:uid="{1F90086C-0815-4E70-9FB9-53D7FEE9A1F2}"/>
    <cellStyle name="Normal 3 3 2" xfId="90" xr:uid="{1849BD4F-FC86-4099-A81C-79C593D77751}"/>
    <cellStyle name="Normal 3 4" xfId="51" xr:uid="{F695B04A-12F8-44B0-B7EE-CF9D29416D34}"/>
    <cellStyle name="Normal 3 4 2" xfId="109" xr:uid="{5B69F479-AFFE-498A-ADE1-FA28E2865BBB}"/>
    <cellStyle name="Normal 3 5" xfId="64" xr:uid="{17F18458-966A-48D6-A67B-CCD0808696D2}"/>
    <cellStyle name="Normal 4" xfId="6" xr:uid="{2D9CB60F-2261-44BB-BD24-52B27D0539DC}"/>
    <cellStyle name="Normal 4 2" xfId="22" xr:uid="{78C2753D-E0AA-4715-9C11-FE5E02DBD392}"/>
    <cellStyle name="Normal 4 2 2" xfId="81" xr:uid="{25D69909-311F-460C-B8FE-50DFDC4D94B0}"/>
    <cellStyle name="Normal 4 3" xfId="34" xr:uid="{C50A53D7-C69E-4D9D-A6A4-E1702498C69F}"/>
    <cellStyle name="Normal 4 3 2" xfId="93" xr:uid="{A5CBD62F-C5A3-48CE-AC0E-9EA23882BFC6}"/>
    <cellStyle name="Normal 4 4" xfId="48" xr:uid="{FCCF2CEE-7E33-42EF-B942-6A33BD9C87F7}"/>
    <cellStyle name="Normal 4 4 2" xfId="106" xr:uid="{1FC56A2D-1A10-4C21-952E-EDB793A9F762}"/>
    <cellStyle name="Normal 4 5" xfId="54" xr:uid="{91B6632A-059A-4FED-B239-1129B29E2C2F}"/>
    <cellStyle name="Normal 4 5 2" xfId="112" xr:uid="{2BEA09F5-A942-45A6-9E80-7140C83A9C99}"/>
    <cellStyle name="Normal 4 6" xfId="67" xr:uid="{FF4C4BD5-CC71-42CE-BB3B-7D1CC21B97B7}"/>
    <cellStyle name="Normal 5" xfId="7" xr:uid="{89420B86-0CDB-487F-8C32-C3182CC7A7CE}"/>
    <cellStyle name="Normal 5 2" xfId="23" xr:uid="{CD572200-6DCF-4EBE-A24B-113E592790FB}"/>
    <cellStyle name="Normal 5 2 2" xfId="44" xr:uid="{E4DF54E4-D092-4939-961D-55D5F77D32B9}"/>
    <cellStyle name="Normal 5 2 2 2" xfId="103" xr:uid="{4E77CD87-6FB3-40C6-9DD1-F9FFB4E8B681}"/>
    <cellStyle name="Normal 5 2 3" xfId="82" xr:uid="{857E3E6F-DB02-4B28-A416-4A5143E63338}"/>
    <cellStyle name="Normal 5 3" xfId="35" xr:uid="{C0D4AA7C-45C9-4F48-876D-6ECD1D8F566A}"/>
    <cellStyle name="Normal 5 3 2" xfId="94" xr:uid="{9ED6AF08-4770-4C57-8381-44668706ABDA}"/>
    <cellStyle name="Normal 5 4" xfId="55" xr:uid="{CBD70D40-BFD3-4D97-8A63-8D3CA34309F9}"/>
    <cellStyle name="Normal 5 4 2" xfId="113" xr:uid="{40039600-E5A1-4EA1-A634-D3E491AAB651}"/>
    <cellStyle name="Normal 5 5" xfId="68" xr:uid="{E26653AC-2093-425E-A633-2C14294D55DA}"/>
    <cellStyle name="Normal 6" xfId="15" xr:uid="{A79F99D3-AFF4-424F-BC53-B7C2B2A5296B}"/>
    <cellStyle name="Normal 7" xfId="42" xr:uid="{4F73DA37-7FC8-4A19-9387-708F487605F6}"/>
    <cellStyle name="Normal 7 2" xfId="101" xr:uid="{063E23B0-4138-44E1-8FBA-BC293A575C02}"/>
    <cellStyle name="Normal 8" xfId="49" xr:uid="{7E8ADD7F-D7B2-4F8E-8E05-C1319B58913D}"/>
    <cellStyle name="Normal 8 2" xfId="43" xr:uid="{4B96B85B-7E07-457E-8F5E-477794087CDC}"/>
    <cellStyle name="Normal 8 2 2" xfId="102" xr:uid="{8066EFC3-6D96-4A4E-801F-37A9ADF31DDC}"/>
    <cellStyle name="Normal 8 3" xfId="107" xr:uid="{1E290A36-2C54-4454-8B15-1F9F62179880}"/>
    <cellStyle name="Percent 2" xfId="3" xr:uid="{67B13F6A-FF92-4215-B6A9-D0306EA49A8A}"/>
    <cellStyle name="Percent 2 2" xfId="20" xr:uid="{3A416F3C-A532-497A-8CE7-D5C7D2BA90D5}"/>
    <cellStyle name="Percent 2 2 2" xfId="79" xr:uid="{C5C83279-A3E5-4060-995B-2CEFBE8FBF09}"/>
    <cellStyle name="Percent 2 3" xfId="32" xr:uid="{5248B49F-56D5-4572-89A5-7768C4060E0C}"/>
    <cellStyle name="Percent 2 3 2" xfId="91" xr:uid="{C64B22DB-5334-4465-971D-A709EAC0D4D8}"/>
    <cellStyle name="Percent 2 4" xfId="52" xr:uid="{050DD298-952F-4849-A0CE-CE513E8BDCE5}"/>
    <cellStyle name="Percent 2 4 2" xfId="110" xr:uid="{6ECC6523-46A8-4F92-9EE8-70F96210CF67}"/>
    <cellStyle name="Percent 2 5" xfId="65" xr:uid="{5E19B3BA-8706-4D8B-8DE9-2FBE2AA23F81}"/>
    <cellStyle name="Percent 3" xfId="9" xr:uid="{3015C86A-19D9-45E1-86A4-C100EA90B39C}"/>
    <cellStyle name="Percent 3 2" xfId="25" xr:uid="{88D7345D-EFD1-4876-9E90-25EDC8C79CE2}"/>
    <cellStyle name="Percent 3 2 2" xfId="84" xr:uid="{529AECEC-C7C2-481B-8EF6-59D98EB29ABD}"/>
    <cellStyle name="Percent 3 3" xfId="37" xr:uid="{1C1EF0DD-295C-424C-8F26-DA0F726556D0}"/>
    <cellStyle name="Percent 3 3 2" xfId="96" xr:uid="{4259BA2B-6501-446B-9AF2-AD7E0713F5C0}"/>
    <cellStyle name="Percent 3 4" xfId="57" xr:uid="{5C478677-C466-4940-962A-0499BE186DFB}"/>
    <cellStyle name="Percent 3 4 2" xfId="115" xr:uid="{A651E575-B834-452B-A0E3-D0D3EF544882}"/>
    <cellStyle name="Percent 3 5" xfId="70" xr:uid="{DA01702E-DF68-45DB-96C0-F89D0A7E2E4A}"/>
    <cellStyle name="Percent 4" xfId="11" xr:uid="{52ABB17B-44B9-467E-8E17-E72C85064E4F}"/>
    <cellStyle name="Percent 4 2" xfId="27" xr:uid="{ECE1BD32-A3C8-473F-8333-0B8BF8AD3C5E}"/>
    <cellStyle name="Percent 4 2 2" xfId="86" xr:uid="{4C8100A2-F546-4094-B2D3-6A2BC7341A2F}"/>
    <cellStyle name="Percent 4 3" xfId="39" xr:uid="{DDAF78E0-0CEA-4807-BA15-608AEFA116E1}"/>
    <cellStyle name="Percent 4 3 2" xfId="98" xr:uid="{C662064C-6C6B-419D-A2E0-3669A5F30FC1}"/>
    <cellStyle name="Percent 4 4" xfId="59" xr:uid="{72690AB5-14F3-40E1-BC9A-246A287E7EE0}"/>
    <cellStyle name="Percent 4 4 2" xfId="117" xr:uid="{A7F2436C-10E1-41B1-8D97-C74220FA6862}"/>
    <cellStyle name="Percent 4 5" xfId="72" xr:uid="{FB930726-FFC0-423D-A427-41A0D365E1A9}"/>
  </cellStyles>
  <dxfs count="635">
    <dxf>
      <numFmt numFmtId="165" formatCode="[$-409]dd\-mmm\-yy;@"/>
    </dxf>
    <dxf>
      <fill>
        <patternFill>
          <bgColor theme="9" tint="0.59996337778862885"/>
        </patternFill>
      </fill>
    </dxf>
    <dxf>
      <fill>
        <patternFill>
          <bgColor theme="9" tint="0.59996337778862885"/>
        </patternFill>
      </fill>
    </dxf>
    <dxf>
      <fill>
        <patternFill>
          <bgColor rgb="FFFFFF00"/>
        </patternFill>
      </fill>
    </dxf>
    <dxf>
      <fill>
        <patternFill>
          <bgColor theme="9" tint="0.59996337778862885"/>
        </patternFill>
      </fill>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font>
        <color rgb="FFFFFF00"/>
      </font>
      <fill>
        <patternFill>
          <bgColor rgb="FF92D050"/>
        </patternFill>
      </fill>
    </dxf>
    <dxf>
      <font>
        <color rgb="FFFFFF00"/>
      </font>
      <fill>
        <patternFill>
          <bgColor rgb="FFFF0000"/>
        </patternFill>
      </fill>
    </dxf>
    <dxf>
      <font>
        <color rgb="FFFFFF00"/>
      </font>
      <fill>
        <patternFill>
          <bgColor rgb="FFFF0000"/>
        </patternFill>
      </fill>
    </dxf>
    <dxf>
      <font>
        <b/>
        <i val="0"/>
        <color rgb="FFFF0000"/>
      </font>
      <fill>
        <patternFill>
          <bgColor theme="7" tint="0.79998168889431442"/>
        </patternFill>
      </fill>
    </dxf>
    <dxf>
      <font>
        <b/>
        <i val="0"/>
        <color rgb="FFFF0000"/>
      </font>
    </dxf>
    <dxf>
      <font>
        <b/>
        <i val="0"/>
        <color rgb="FF0000FF"/>
      </font>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numFmt numFmtId="3" formatCode="#,##0"/>
      <alignment horizontal="center" vertical="bottom" textRotation="0" wrapText="0" indent="0" justifyLastLine="0" shrinkToFit="0" readingOrder="0"/>
    </dxf>
    <dxf>
      <numFmt numFmtId="4" formatCode="#,##0.00"/>
      <alignment horizontal="center" textRotation="0" wrapText="0" indent="0" justifyLastLine="0" shrinkToFit="0" readingOrder="0"/>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8" formatCode="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Tahoma"/>
        <family val="2"/>
        <scheme val="none"/>
      </font>
      <numFmt numFmtId="166" formatCode="[$-409]d\-mmm\-yy;@"/>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bottom style="thin">
          <color auto="1"/>
        </bottom>
      </border>
    </dxf>
    <dxf>
      <font>
        <b/>
        <i val="0"/>
        <strike val="0"/>
        <condense val="0"/>
        <extend val="0"/>
        <outline val="0"/>
        <shadow val="0"/>
        <u val="none"/>
        <vertAlign val="baseline"/>
        <sz val="11"/>
        <color auto="1"/>
        <name val="Tahoma"/>
        <family val="2"/>
        <scheme val="none"/>
      </font>
      <fill>
        <patternFill patternType="solid">
          <fgColor indexed="64"/>
          <bgColor rgb="FFFFC00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i val="0"/>
        <color rgb="FFFF0000"/>
      </font>
    </dxf>
    <dxf>
      <font>
        <b/>
        <i val="0"/>
        <color rgb="FF0000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vertical="bottom" textRotation="0" wrapText="0" indent="0" justifyLastLine="0" shrinkToFit="0" readingOrder="0"/>
    </dxf>
    <dxf>
      <alignment horizontal="center"/>
    </dxf>
    <dxf>
      <alignment horizontal="center"/>
    </dxf>
    <dxf>
      <alignment horizontal="center"/>
    </dxf>
    <dxf>
      <alignment horizontal="center"/>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alignment horizontal="center"/>
    </dxf>
    <dxf>
      <numFmt numFmtId="164" formatCode="#,##0\ [$€-1]"/>
    </dxf>
    <dxf>
      <alignment horizontal="right"/>
    </dxf>
    <dxf>
      <alignment horizontal="general"/>
    </dxf>
    <dxf>
      <alignment horizontal="center"/>
    </dxf>
    <dxf>
      <numFmt numFmtId="164" formatCode="#,##0\ [$€-1]"/>
    </dxf>
    <dxf>
      <alignment horizontal="right"/>
    </dxf>
    <dxf>
      <alignment horizontal="general"/>
    </dxf>
    <dxf>
      <alignment horizontal="right"/>
    </dxf>
    <dxf>
      <alignment horizontal="general"/>
    </dxf>
    <dxf>
      <alignment horizontal="right"/>
    </dxf>
    <dxf>
      <alignment horizontal="general"/>
    </dxf>
    <dxf>
      <alignment horizontal="right"/>
    </dxf>
    <dxf>
      <alignment horizontal="general"/>
    </dxf>
    <dxf>
      <alignment horizontal="right"/>
    </dxf>
    <dxf>
      <alignment horizontal="general"/>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634"/>
      <tableStyleElement type="headerRow" dxfId="633"/>
      <tableStyleElement type="totalRow" dxfId="632"/>
      <tableStyleElement type="lastColumn" dxfId="631"/>
      <tableStyleElement type="firstSubtotalRow" dxfId="630"/>
      <tableStyleElement type="pageFieldLabels" dxfId="629"/>
    </tableStyle>
  </tableStyles>
  <colors>
    <mruColors>
      <color rgb="FF0000FF"/>
      <color rgb="FFFF0000"/>
      <color rgb="FF66FFFF"/>
      <color rgb="FFFF99FF"/>
      <color rgb="FFDDDDFF"/>
      <color rgb="FFCBA9E5"/>
      <color rgb="FFCCCCFF"/>
      <color rgb="FFCC00CC"/>
      <color rgb="FF66FF33"/>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microsoft.com/office/2007/relationships/slicerCache" Target="slicerCaches/slicerCache5.xml"/><Relationship Id="rId39" Type="http://schemas.microsoft.com/office/2007/relationships/slicerCache" Target="slicerCaches/slicerCache18.xml"/><Relationship Id="rId21" Type="http://schemas.openxmlformats.org/officeDocument/2006/relationships/pivotCacheDefinition" Target="pivotCache/pivotCacheDefinition3.xml"/><Relationship Id="rId34" Type="http://schemas.microsoft.com/office/2007/relationships/slicerCache" Target="slicerCaches/slicerCache13.xml"/><Relationship Id="rId42" Type="http://schemas.microsoft.com/office/2007/relationships/slicerCache" Target="slicerCaches/slicerCache21.xml"/><Relationship Id="rId47" Type="http://schemas.microsoft.com/office/2007/relationships/slicerCache" Target="slicerCaches/slicerCache26.xml"/><Relationship Id="rId50" Type="http://schemas.microsoft.com/office/2007/relationships/slicerCache" Target="slicerCaches/slicerCache29.xml"/><Relationship Id="rId55" Type="http://schemas.microsoft.com/office/2007/relationships/slicerCache" Target="slicerCaches/slicerCache34.xml"/><Relationship Id="rId63" Type="http://schemas.microsoft.com/office/2007/relationships/slicerCache" Target="slicerCaches/slicerCache42.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8.xml"/><Relationship Id="rId11" Type="http://schemas.openxmlformats.org/officeDocument/2006/relationships/worksheet" Target="worksheets/sheet11.xml"/><Relationship Id="rId24" Type="http://schemas.microsoft.com/office/2007/relationships/slicerCache" Target="slicerCaches/slicerCache3.xml"/><Relationship Id="rId32" Type="http://schemas.microsoft.com/office/2007/relationships/slicerCache" Target="slicerCaches/slicerCache11.xml"/><Relationship Id="rId37" Type="http://schemas.microsoft.com/office/2007/relationships/slicerCache" Target="slicerCaches/slicerCache16.xml"/><Relationship Id="rId40" Type="http://schemas.microsoft.com/office/2007/relationships/slicerCache" Target="slicerCaches/slicerCache19.xml"/><Relationship Id="rId45" Type="http://schemas.microsoft.com/office/2007/relationships/slicerCache" Target="slicerCaches/slicerCache24.xml"/><Relationship Id="rId53" Type="http://schemas.microsoft.com/office/2007/relationships/slicerCache" Target="slicerCaches/slicerCache32.xml"/><Relationship Id="rId58" Type="http://schemas.microsoft.com/office/2007/relationships/slicerCache" Target="slicerCaches/slicerCache37.xml"/><Relationship Id="rId66" Type="http://schemas.microsoft.com/office/2007/relationships/slicerCache" Target="slicerCaches/slicerCache4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microsoft.com/office/2007/relationships/slicerCache" Target="slicerCaches/slicerCache15.xml"/><Relationship Id="rId49" Type="http://schemas.microsoft.com/office/2007/relationships/slicerCache" Target="slicerCaches/slicerCache28.xml"/><Relationship Id="rId57" Type="http://schemas.microsoft.com/office/2007/relationships/slicerCache" Target="slicerCaches/slicerCache36.xml"/><Relationship Id="rId61" Type="http://schemas.microsoft.com/office/2007/relationships/slicerCache" Target="slicerCaches/slicerCache40.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0.xml"/><Relationship Id="rId44" Type="http://schemas.microsoft.com/office/2007/relationships/slicerCache" Target="slicerCaches/slicerCache23.xml"/><Relationship Id="rId52" Type="http://schemas.microsoft.com/office/2007/relationships/slicerCache" Target="slicerCaches/slicerCache31.xml"/><Relationship Id="rId60" Type="http://schemas.microsoft.com/office/2007/relationships/slicerCache" Target="slicerCaches/slicerCache39.xml"/><Relationship Id="rId65" Type="http://schemas.microsoft.com/office/2007/relationships/slicerCache" Target="slicerCaches/slicerCache44.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microsoft.com/office/2007/relationships/slicerCache" Target="slicerCaches/slicerCache14.xml"/><Relationship Id="rId43" Type="http://schemas.microsoft.com/office/2007/relationships/slicerCache" Target="slicerCaches/slicerCache22.xml"/><Relationship Id="rId48" Type="http://schemas.microsoft.com/office/2007/relationships/slicerCache" Target="slicerCaches/slicerCache27.xml"/><Relationship Id="rId56" Type="http://schemas.microsoft.com/office/2007/relationships/slicerCache" Target="slicerCaches/slicerCache35.xml"/><Relationship Id="rId64" Type="http://schemas.microsoft.com/office/2007/relationships/slicerCache" Target="slicerCaches/slicerCache43.xml"/><Relationship Id="rId69" Type="http://schemas.openxmlformats.org/officeDocument/2006/relationships/styles" Target="styles.xml"/><Relationship Id="rId8" Type="http://schemas.openxmlformats.org/officeDocument/2006/relationships/worksheet" Target="worksheets/sheet8.xml"/><Relationship Id="rId51" Type="http://schemas.microsoft.com/office/2007/relationships/slicerCache" Target="slicerCaches/slicerCache30.xml"/><Relationship Id="rId72"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microsoft.com/office/2007/relationships/slicerCache" Target="slicerCaches/slicerCache4.xml"/><Relationship Id="rId33" Type="http://schemas.microsoft.com/office/2007/relationships/slicerCache" Target="slicerCaches/slicerCache12.xml"/><Relationship Id="rId38" Type="http://schemas.microsoft.com/office/2007/relationships/slicerCache" Target="slicerCaches/slicerCache17.xml"/><Relationship Id="rId46" Type="http://schemas.microsoft.com/office/2007/relationships/slicerCache" Target="slicerCaches/slicerCache25.xml"/><Relationship Id="rId59" Type="http://schemas.microsoft.com/office/2007/relationships/slicerCache" Target="slicerCaches/slicerCache38.xml"/><Relationship Id="rId67" Type="http://schemas.microsoft.com/office/2007/relationships/slicerCache" Target="slicerCaches/slicerCache46.xml"/><Relationship Id="rId20" Type="http://schemas.openxmlformats.org/officeDocument/2006/relationships/pivotCacheDefinition" Target="pivotCache/pivotCacheDefinition2.xml"/><Relationship Id="rId41" Type="http://schemas.microsoft.com/office/2007/relationships/slicerCache" Target="slicerCaches/slicerCache20.xml"/><Relationship Id="rId54" Type="http://schemas.microsoft.com/office/2007/relationships/slicerCache" Target="slicerCaches/slicerCache33.xml"/><Relationship Id="rId62" Type="http://schemas.microsoft.com/office/2007/relationships/slicerCache" Target="slicerCaches/slicerCache41.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[020525_RMS_Raw_Data2.xlsx]Days_Prior_Bkg_by_Contributors!PivotTable1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Seats Booked by Average Fares</a:t>
            </a:r>
          </a:p>
          <a:p>
            <a:pPr>
              <a:defRPr b="1"/>
            </a:pPr>
            <a:r>
              <a:rPr lang="en-US" b="1"/>
              <a:t>Days Prior to Departure</a:t>
            </a:r>
          </a:p>
        </c:rich>
      </c:tx>
      <c:layout>
        <c:manualLayout>
          <c:xMode val="edge"/>
          <c:yMode val="edge"/>
          <c:x val="0.36746423218189245"/>
          <c:y val="4.352318444281455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FFC000"/>
            </a:solid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16373120712481E-2"/>
          <c:y val="0.16554798690750661"/>
          <c:w val="0.82520749844870589"/>
          <c:h val="0.73638645537495639"/>
        </c:manualLayout>
      </c:layout>
      <c:barChart>
        <c:barDir val="col"/>
        <c:grouping val="clustered"/>
        <c:varyColors val="0"/>
        <c:ser>
          <c:idx val="0"/>
          <c:order val="0"/>
          <c:tx>
            <c:strRef>
              <c:f>Days_Prior_Bkg_by_Contributors!$B$31</c:f>
              <c:strCache>
                <c:ptCount val="1"/>
                <c:pt idx="0">
                  <c:v>SEATS_BOOKED </c:v>
                </c:pt>
              </c:strCache>
            </c:strRef>
          </c:tx>
          <c:spPr>
            <a:solidFill>
              <a:schemeClr val="accent1"/>
            </a:solidFill>
            <a:ln>
              <a:noFill/>
            </a:ln>
            <a:effectLst/>
          </c:spPr>
          <c:invertIfNegative val="0"/>
          <c:cat>
            <c:strRef>
              <c:f>Days_Prior_Bkg_by_Contributors!$A$32:$A$45</c:f>
              <c:strCache>
                <c:ptCount val="13"/>
                <c:pt idx="0">
                  <c:v>0-31</c:v>
                </c:pt>
                <c:pt idx="1">
                  <c:v>31-62</c:v>
                </c:pt>
                <c:pt idx="2">
                  <c:v>62-93</c:v>
                </c:pt>
                <c:pt idx="3">
                  <c:v>93-124</c:v>
                </c:pt>
                <c:pt idx="4">
                  <c:v>124-155</c:v>
                </c:pt>
                <c:pt idx="5">
                  <c:v>155-186</c:v>
                </c:pt>
                <c:pt idx="6">
                  <c:v>186-217</c:v>
                </c:pt>
                <c:pt idx="7">
                  <c:v>217-248</c:v>
                </c:pt>
                <c:pt idx="8">
                  <c:v>248-279</c:v>
                </c:pt>
                <c:pt idx="9">
                  <c:v>279-310</c:v>
                </c:pt>
                <c:pt idx="10">
                  <c:v>310-341</c:v>
                </c:pt>
                <c:pt idx="11">
                  <c:v>341-372</c:v>
                </c:pt>
                <c:pt idx="12">
                  <c:v>372-403</c:v>
                </c:pt>
              </c:strCache>
            </c:strRef>
          </c:cat>
          <c:val>
            <c:numRef>
              <c:f>Days_Prior_Bkg_by_Contributors!$B$32:$B$45</c:f>
              <c:numCache>
                <c:formatCode>#,##0</c:formatCode>
                <c:ptCount val="13"/>
                <c:pt idx="0">
                  <c:v>101</c:v>
                </c:pt>
                <c:pt idx="1">
                  <c:v>224</c:v>
                </c:pt>
                <c:pt idx="2">
                  <c:v>906</c:v>
                </c:pt>
                <c:pt idx="3">
                  <c:v>1712</c:v>
                </c:pt>
                <c:pt idx="4">
                  <c:v>979</c:v>
                </c:pt>
                <c:pt idx="5">
                  <c:v>2054</c:v>
                </c:pt>
                <c:pt idx="6">
                  <c:v>1948</c:v>
                </c:pt>
                <c:pt idx="7">
                  <c:v>1757</c:v>
                </c:pt>
                <c:pt idx="8">
                  <c:v>1243</c:v>
                </c:pt>
                <c:pt idx="9">
                  <c:v>804</c:v>
                </c:pt>
                <c:pt idx="10">
                  <c:v>350</c:v>
                </c:pt>
                <c:pt idx="11">
                  <c:v>200</c:v>
                </c:pt>
                <c:pt idx="12">
                  <c:v>50</c:v>
                </c:pt>
              </c:numCache>
            </c:numRef>
          </c:val>
          <c:extLst>
            <c:ext xmlns:c16="http://schemas.microsoft.com/office/drawing/2014/chart" uri="{C3380CC4-5D6E-409C-BE32-E72D297353CC}">
              <c16:uniqueId val="{00000000-D152-4243-9952-3AB3201E71F9}"/>
            </c:ext>
          </c:extLst>
        </c:ser>
        <c:dLbls>
          <c:showLegendKey val="0"/>
          <c:showVal val="0"/>
          <c:showCatName val="0"/>
          <c:showSerName val="0"/>
          <c:showPercent val="0"/>
          <c:showBubbleSize val="0"/>
        </c:dLbls>
        <c:gapWidth val="150"/>
        <c:axId val="1537130959"/>
        <c:axId val="1537131919"/>
      </c:barChart>
      <c:lineChart>
        <c:grouping val="standard"/>
        <c:varyColors val="0"/>
        <c:ser>
          <c:idx val="1"/>
          <c:order val="1"/>
          <c:tx>
            <c:strRef>
              <c:f>Days_Prior_Bkg_by_Contributors!$C$31</c:f>
              <c:strCache>
                <c:ptCount val="1"/>
                <c:pt idx="0">
                  <c:v>AVG_FARE_PER_SEAT </c:v>
                </c:pt>
              </c:strCache>
            </c:strRef>
          </c:tx>
          <c:spPr>
            <a:ln w="28575" cap="rnd">
              <a:solidFill>
                <a:schemeClr val="accent2"/>
              </a:solidFill>
              <a:round/>
            </a:ln>
            <a:effectLst/>
          </c:spPr>
          <c:marker>
            <c:symbol val="none"/>
          </c:marker>
          <c:cat>
            <c:strRef>
              <c:f>Days_Prior_Bkg_by_Contributors!$A$32:$A$45</c:f>
              <c:strCache>
                <c:ptCount val="13"/>
                <c:pt idx="0">
                  <c:v>0-31</c:v>
                </c:pt>
                <c:pt idx="1">
                  <c:v>31-62</c:v>
                </c:pt>
                <c:pt idx="2">
                  <c:v>62-93</c:v>
                </c:pt>
                <c:pt idx="3">
                  <c:v>93-124</c:v>
                </c:pt>
                <c:pt idx="4">
                  <c:v>124-155</c:v>
                </c:pt>
                <c:pt idx="5">
                  <c:v>155-186</c:v>
                </c:pt>
                <c:pt idx="6">
                  <c:v>186-217</c:v>
                </c:pt>
                <c:pt idx="7">
                  <c:v>217-248</c:v>
                </c:pt>
                <c:pt idx="8">
                  <c:v>248-279</c:v>
                </c:pt>
                <c:pt idx="9">
                  <c:v>279-310</c:v>
                </c:pt>
                <c:pt idx="10">
                  <c:v>310-341</c:v>
                </c:pt>
                <c:pt idx="11">
                  <c:v>341-372</c:v>
                </c:pt>
                <c:pt idx="12">
                  <c:v>372-403</c:v>
                </c:pt>
              </c:strCache>
            </c:strRef>
          </c:cat>
          <c:val>
            <c:numRef>
              <c:f>Days_Prior_Bkg_by_Contributors!$C$32:$C$45</c:f>
              <c:numCache>
                <c:formatCode>#,##0\ [$€-1]</c:formatCode>
                <c:ptCount val="13"/>
                <c:pt idx="0">
                  <c:v>181.19019801980193</c:v>
                </c:pt>
                <c:pt idx="1">
                  <c:v>180.51499999999987</c:v>
                </c:pt>
                <c:pt idx="2">
                  <c:v>216.33418322295807</c:v>
                </c:pt>
                <c:pt idx="3">
                  <c:v>214.81955023364497</c:v>
                </c:pt>
                <c:pt idx="4">
                  <c:v>208.76242083758936</c:v>
                </c:pt>
                <c:pt idx="5">
                  <c:v>217.08026777020456</c:v>
                </c:pt>
                <c:pt idx="6">
                  <c:v>184.65663244353183</c:v>
                </c:pt>
                <c:pt idx="7">
                  <c:v>171.23329538986911</c:v>
                </c:pt>
                <c:pt idx="8">
                  <c:v>179.87329042638777</c:v>
                </c:pt>
                <c:pt idx="9">
                  <c:v>174.4278606965174</c:v>
                </c:pt>
                <c:pt idx="10">
                  <c:v>181.57142857142858</c:v>
                </c:pt>
                <c:pt idx="11">
                  <c:v>205</c:v>
                </c:pt>
                <c:pt idx="12">
                  <c:v>215</c:v>
                </c:pt>
              </c:numCache>
            </c:numRef>
          </c:val>
          <c:smooth val="0"/>
          <c:extLst>
            <c:ext xmlns:c16="http://schemas.microsoft.com/office/drawing/2014/chart" uri="{C3380CC4-5D6E-409C-BE32-E72D297353CC}">
              <c16:uniqueId val="{00000001-D152-4243-9952-3AB3201E71F9}"/>
            </c:ext>
          </c:extLst>
        </c:ser>
        <c:dLbls>
          <c:showLegendKey val="0"/>
          <c:showVal val="0"/>
          <c:showCatName val="0"/>
          <c:showSerName val="0"/>
          <c:showPercent val="0"/>
          <c:showBubbleSize val="0"/>
        </c:dLbls>
        <c:marker val="1"/>
        <c:smooth val="0"/>
        <c:axId val="1438083248"/>
        <c:axId val="1509687504"/>
      </c:lineChart>
      <c:valAx>
        <c:axId val="153713191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130959"/>
        <c:crosses val="max"/>
        <c:crossBetween val="between"/>
      </c:valAx>
      <c:catAx>
        <c:axId val="153713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131919"/>
        <c:crosses val="autoZero"/>
        <c:auto val="1"/>
        <c:lblAlgn val="ctr"/>
        <c:lblOffset val="100"/>
        <c:noMultiLvlLbl val="0"/>
      </c:catAx>
      <c:valAx>
        <c:axId val="1509687504"/>
        <c:scaling>
          <c:orientation val="minMax"/>
        </c:scaling>
        <c:delete val="0"/>
        <c:axPos val="l"/>
        <c:numFmt formatCode="#,##0\ [$€-1]"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083248"/>
        <c:crosses val="autoZero"/>
        <c:crossBetween val="between"/>
      </c:valAx>
      <c:catAx>
        <c:axId val="1438083248"/>
        <c:scaling>
          <c:orientation val="minMax"/>
        </c:scaling>
        <c:delete val="1"/>
        <c:axPos val="b"/>
        <c:numFmt formatCode="General" sourceLinked="1"/>
        <c:majorTickMark val="out"/>
        <c:minorTickMark val="none"/>
        <c:tickLblPos val="nextTo"/>
        <c:crossAx val="15096875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0800" cap="flat" cmpd="thickThin"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[020525_RMS_Raw_Data2.xlsx]Days_Prior_Bkg_by_Contributors!PivotTable4</c:name>
    <c:fmtId val="3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28045105472926E-2"/>
          <c:y val="9.9247958588509766E-2"/>
          <c:w val="0.89126798386312822"/>
          <c:h val="0.67685877806940808"/>
        </c:manualLayout>
      </c:layout>
      <c:barChart>
        <c:barDir val="col"/>
        <c:grouping val="clustered"/>
        <c:varyColors val="0"/>
        <c:ser>
          <c:idx val="0"/>
          <c:order val="0"/>
          <c:tx>
            <c:strRef>
              <c:f>Days_Prior_Bkg_by_Contributors!$G$14</c:f>
              <c:strCache>
                <c:ptCount val="1"/>
                <c:pt idx="0">
                  <c:v>SEATS_BOOKED </c:v>
                </c:pt>
              </c:strCache>
            </c:strRef>
          </c:tx>
          <c:spPr>
            <a:solidFill>
              <a:schemeClr val="accent1"/>
            </a:solidFill>
            <a:ln>
              <a:noFill/>
            </a:ln>
            <a:effectLst/>
          </c:spPr>
          <c:invertIfNegative val="0"/>
          <c:cat>
            <c:multiLvlStrRef>
              <c:f>Days_Prior_Bkg_by_Contributors!$E$15:$F$124</c:f>
              <c:multiLvlStrCache>
                <c:ptCount val="109"/>
                <c:lvl>
                  <c:pt idx="0">
                    <c:v>Searcharter</c:v>
                  </c:pt>
                  <c:pt idx="1">
                    <c:v>Nicolaus S.P.A</c:v>
                  </c:pt>
                  <c:pt idx="2">
                    <c:v>Genius</c:v>
                  </c:pt>
                  <c:pt idx="3">
                    <c:v>EuroAirlines</c:v>
                  </c:pt>
                  <c:pt idx="4">
                    <c:v>APG</c:v>
                  </c:pt>
                  <c:pt idx="5">
                    <c:v>May Fair Jets Dubai</c:v>
                  </c:pt>
                  <c:pt idx="6">
                    <c:v>SI Travel</c:v>
                  </c:pt>
                  <c:pt idx="7">
                    <c:v>GO7</c:v>
                  </c:pt>
                  <c:pt idx="8">
                    <c:v>Nicolaus S.P.A</c:v>
                  </c:pt>
                  <c:pt idx="9">
                    <c:v>Genius</c:v>
                  </c:pt>
                  <c:pt idx="10">
                    <c:v>Veratour</c:v>
                  </c:pt>
                  <c:pt idx="11">
                    <c:v>EuroAirlines</c:v>
                  </c:pt>
                  <c:pt idx="12">
                    <c:v>Searcharter</c:v>
                  </c:pt>
                  <c:pt idx="13">
                    <c:v>SI Travel</c:v>
                  </c:pt>
                  <c:pt idx="14">
                    <c:v>APG</c:v>
                  </c:pt>
                  <c:pt idx="15">
                    <c:v>Italgsa-Baobab</c:v>
                  </c:pt>
                  <c:pt idx="16">
                    <c:v>Nicolaus S.P.A</c:v>
                  </c:pt>
                  <c:pt idx="17">
                    <c:v>Good Days</c:v>
                  </c:pt>
                  <c:pt idx="18">
                    <c:v>Enzo Viaggi</c:v>
                  </c:pt>
                  <c:pt idx="19">
                    <c:v>Genius</c:v>
                  </c:pt>
                  <c:pt idx="20">
                    <c:v>Searcharter</c:v>
                  </c:pt>
                  <c:pt idx="21">
                    <c:v>SI Travel</c:v>
                  </c:pt>
                  <c:pt idx="22">
                    <c:v>GO7</c:v>
                  </c:pt>
                  <c:pt idx="23">
                    <c:v>EuroAirlines</c:v>
                  </c:pt>
                  <c:pt idx="24">
                    <c:v>APG</c:v>
                  </c:pt>
                  <c:pt idx="25">
                    <c:v>Fruit Viaggi</c:v>
                  </c:pt>
                  <c:pt idx="26">
                    <c:v>Italgsa</c:v>
                  </c:pt>
                  <c:pt idx="27">
                    <c:v>Miti Viaggi</c:v>
                  </c:pt>
                  <c:pt idx="28">
                    <c:v>Italgsa-Baobab</c:v>
                  </c:pt>
                  <c:pt idx="29">
                    <c:v>Nicolaus S.P.A</c:v>
                  </c:pt>
                  <c:pt idx="30">
                    <c:v>FLR Charter</c:v>
                  </c:pt>
                  <c:pt idx="31">
                    <c:v>Good Days</c:v>
                  </c:pt>
                  <c:pt idx="32">
                    <c:v>SI Travel</c:v>
                  </c:pt>
                  <c:pt idx="33">
                    <c:v>Italgsa-Iscla Maior</c:v>
                  </c:pt>
                  <c:pt idx="34">
                    <c:v>Genius</c:v>
                  </c:pt>
                  <c:pt idx="35">
                    <c:v>EuroAirlines</c:v>
                  </c:pt>
                  <c:pt idx="36">
                    <c:v>Searcharter</c:v>
                  </c:pt>
                  <c:pt idx="37">
                    <c:v>APG</c:v>
                  </c:pt>
                  <c:pt idx="38">
                    <c:v>May Fair Jets Dubai</c:v>
                  </c:pt>
                  <c:pt idx="39">
                    <c:v>Citizen Plane</c:v>
                  </c:pt>
                  <c:pt idx="40">
                    <c:v>GO7</c:v>
                  </c:pt>
                  <c:pt idx="41">
                    <c:v>JSV-Partyamo</c:v>
                  </c:pt>
                  <c:pt idx="42">
                    <c:v>FLR-Domina</c:v>
                  </c:pt>
                  <c:pt idx="43">
                    <c:v>Italgsa</c:v>
                  </c:pt>
                  <c:pt idx="44">
                    <c:v>FLR Charter</c:v>
                  </c:pt>
                  <c:pt idx="45">
                    <c:v>JSV-Partyamo</c:v>
                  </c:pt>
                  <c:pt idx="46">
                    <c:v>Atelier Vacanze SRL</c:v>
                  </c:pt>
                  <c:pt idx="47">
                    <c:v>Italgsa-Baobab</c:v>
                  </c:pt>
                  <c:pt idx="48">
                    <c:v>ItalGSA-Syrius-Go4Sea</c:v>
                  </c:pt>
                  <c:pt idx="49">
                    <c:v>Genius</c:v>
                  </c:pt>
                  <c:pt idx="50">
                    <c:v>Italgsa-Iscla Maior</c:v>
                  </c:pt>
                  <c:pt idx="51">
                    <c:v>Searcharter</c:v>
                  </c:pt>
                  <c:pt idx="52">
                    <c:v>Enzo Viaggi</c:v>
                  </c:pt>
                  <c:pt idx="53">
                    <c:v>Nicolaus S.P.A</c:v>
                  </c:pt>
                  <c:pt idx="54">
                    <c:v>EuroAirlines</c:v>
                  </c:pt>
                  <c:pt idx="55">
                    <c:v>FLR-Domina</c:v>
                  </c:pt>
                  <c:pt idx="56">
                    <c:v>Italgsa</c:v>
                  </c:pt>
                  <c:pt idx="57">
                    <c:v>Nicolaus S.P.A</c:v>
                  </c:pt>
                  <c:pt idx="58">
                    <c:v>Italgsa-Baobab</c:v>
                  </c:pt>
                  <c:pt idx="59">
                    <c:v>FLR Charter</c:v>
                  </c:pt>
                  <c:pt idx="60">
                    <c:v>Good Days</c:v>
                  </c:pt>
                  <c:pt idx="61">
                    <c:v>Fruit Viaggi</c:v>
                  </c:pt>
                  <c:pt idx="62">
                    <c:v>ItalGSA-Syrius-Go4Sea</c:v>
                  </c:pt>
                  <c:pt idx="63">
                    <c:v>SI Travel</c:v>
                  </c:pt>
                  <c:pt idx="64">
                    <c:v>Enzo Viaggi</c:v>
                  </c:pt>
                  <c:pt idx="65">
                    <c:v>Searcharter</c:v>
                  </c:pt>
                  <c:pt idx="66">
                    <c:v>JSV-Partyamo</c:v>
                  </c:pt>
                  <c:pt idx="67">
                    <c:v>Genius</c:v>
                  </c:pt>
                  <c:pt idx="68">
                    <c:v>APG</c:v>
                  </c:pt>
                  <c:pt idx="69">
                    <c:v>Atelier Vacanze SRL</c:v>
                  </c:pt>
                  <c:pt idx="70">
                    <c:v>EuroAirlines</c:v>
                  </c:pt>
                  <c:pt idx="71">
                    <c:v>FLR-Domina</c:v>
                  </c:pt>
                  <c:pt idx="72">
                    <c:v>Italgsa</c:v>
                  </c:pt>
                  <c:pt idx="73">
                    <c:v>Nicolaus S.P.A</c:v>
                  </c:pt>
                  <c:pt idx="74">
                    <c:v>Italgsa-Baobab</c:v>
                  </c:pt>
                  <c:pt idx="75">
                    <c:v>Good Days</c:v>
                  </c:pt>
                  <c:pt idx="76">
                    <c:v>FLR Charter</c:v>
                  </c:pt>
                  <c:pt idx="77">
                    <c:v>Enzo Viaggi</c:v>
                  </c:pt>
                  <c:pt idx="78">
                    <c:v>SI Travel</c:v>
                  </c:pt>
                  <c:pt idx="79">
                    <c:v>Fruit Viaggi</c:v>
                  </c:pt>
                  <c:pt idx="80">
                    <c:v>EuroAirlines</c:v>
                  </c:pt>
                  <c:pt idx="81">
                    <c:v>Searcharter</c:v>
                  </c:pt>
                  <c:pt idx="82">
                    <c:v>JSV-Partyamo</c:v>
                  </c:pt>
                  <c:pt idx="83">
                    <c:v>FLR-Domina</c:v>
                  </c:pt>
                  <c:pt idx="84">
                    <c:v>Italgsa</c:v>
                  </c:pt>
                  <c:pt idx="85">
                    <c:v>Nicolaus S.P.A</c:v>
                  </c:pt>
                  <c:pt idx="86">
                    <c:v>Italgsa-Baobab</c:v>
                  </c:pt>
                  <c:pt idx="87">
                    <c:v>Enzo Viaggi</c:v>
                  </c:pt>
                  <c:pt idx="88">
                    <c:v>SI Travel</c:v>
                  </c:pt>
                  <c:pt idx="89">
                    <c:v>FLR Charter</c:v>
                  </c:pt>
                  <c:pt idx="90">
                    <c:v>Searcharter</c:v>
                  </c:pt>
                  <c:pt idx="91">
                    <c:v>EuroAirlines</c:v>
                  </c:pt>
                  <c:pt idx="92">
                    <c:v>JSV-Partyamo</c:v>
                  </c:pt>
                  <c:pt idx="93">
                    <c:v>FLR-Domina</c:v>
                  </c:pt>
                  <c:pt idx="94">
                    <c:v>Nicolaus S.P.A</c:v>
                  </c:pt>
                  <c:pt idx="95">
                    <c:v>Enzo Viaggi</c:v>
                  </c:pt>
                  <c:pt idx="96">
                    <c:v>SI Travel</c:v>
                  </c:pt>
                  <c:pt idx="97">
                    <c:v>JSV-Partyamo</c:v>
                  </c:pt>
                  <c:pt idx="98">
                    <c:v>Nicolaus S.P.A</c:v>
                  </c:pt>
                  <c:pt idx="99">
                    <c:v>Enzo Viaggi</c:v>
                  </c:pt>
                  <c:pt idx="100">
                    <c:v>Genius</c:v>
                  </c:pt>
                  <c:pt idx="101">
                    <c:v>JSV-Partyamo</c:v>
                  </c:pt>
                  <c:pt idx="102">
                    <c:v>Enzo Viaggi</c:v>
                  </c:pt>
                  <c:pt idx="103">
                    <c:v>SI Travel</c:v>
                  </c:pt>
                  <c:pt idx="104">
                    <c:v>Nicolaus S.P.A</c:v>
                  </c:pt>
                  <c:pt idx="105">
                    <c:v>Enzo Viaggi</c:v>
                  </c:pt>
                  <c:pt idx="106">
                    <c:v>SI Travel</c:v>
                  </c:pt>
                  <c:pt idx="107">
                    <c:v>Enzo Viaggi</c:v>
                  </c:pt>
                  <c:pt idx="108">
                    <c:v>SI Travel</c:v>
                  </c:pt>
                </c:lvl>
                <c:lvl>
                  <c:pt idx="0">
                    <c:v>0-31</c:v>
                  </c:pt>
                  <c:pt idx="8">
                    <c:v>31-62</c:v>
                  </c:pt>
                  <c:pt idx="15">
                    <c:v>62-93</c:v>
                  </c:pt>
                  <c:pt idx="28">
                    <c:v>93-124</c:v>
                  </c:pt>
                  <c:pt idx="44">
                    <c:v>124-155</c:v>
                  </c:pt>
                  <c:pt idx="57">
                    <c:v>155-186</c:v>
                  </c:pt>
                  <c:pt idx="73">
                    <c:v>186-217</c:v>
                  </c:pt>
                  <c:pt idx="85">
                    <c:v>217-248</c:v>
                  </c:pt>
                  <c:pt idx="94">
                    <c:v>248-279</c:v>
                  </c:pt>
                  <c:pt idx="98">
                    <c:v>279-310</c:v>
                  </c:pt>
                  <c:pt idx="102">
                    <c:v>310-341</c:v>
                  </c:pt>
                  <c:pt idx="105">
                    <c:v>341-372</c:v>
                  </c:pt>
                  <c:pt idx="107">
                    <c:v>372-403</c:v>
                  </c:pt>
                </c:lvl>
              </c:multiLvlStrCache>
            </c:multiLvlStrRef>
          </c:cat>
          <c:val>
            <c:numRef>
              <c:f>Days_Prior_Bkg_by_Contributors!$G$15:$G$124</c:f>
              <c:numCache>
                <c:formatCode>#,##0</c:formatCode>
                <c:ptCount val="109"/>
                <c:pt idx="0">
                  <c:v>18</c:v>
                </c:pt>
                <c:pt idx="1">
                  <c:v>17</c:v>
                </c:pt>
                <c:pt idx="2">
                  <c:v>16</c:v>
                </c:pt>
                <c:pt idx="3">
                  <c:v>15</c:v>
                </c:pt>
                <c:pt idx="4">
                  <c:v>13</c:v>
                </c:pt>
                <c:pt idx="5">
                  <c:v>10</c:v>
                </c:pt>
                <c:pt idx="6">
                  <c:v>6</c:v>
                </c:pt>
                <c:pt idx="7">
                  <c:v>6</c:v>
                </c:pt>
                <c:pt idx="8">
                  <c:v>120</c:v>
                </c:pt>
                <c:pt idx="9">
                  <c:v>33</c:v>
                </c:pt>
                <c:pt idx="10">
                  <c:v>32</c:v>
                </c:pt>
                <c:pt idx="11">
                  <c:v>20</c:v>
                </c:pt>
                <c:pt idx="12">
                  <c:v>8</c:v>
                </c:pt>
                <c:pt idx="13">
                  <c:v>6</c:v>
                </c:pt>
                <c:pt idx="14">
                  <c:v>5</c:v>
                </c:pt>
                <c:pt idx="15">
                  <c:v>370</c:v>
                </c:pt>
                <c:pt idx="16">
                  <c:v>300</c:v>
                </c:pt>
                <c:pt idx="17">
                  <c:v>43</c:v>
                </c:pt>
                <c:pt idx="18">
                  <c:v>40</c:v>
                </c:pt>
                <c:pt idx="19">
                  <c:v>34</c:v>
                </c:pt>
                <c:pt idx="20">
                  <c:v>33</c:v>
                </c:pt>
                <c:pt idx="21">
                  <c:v>30</c:v>
                </c:pt>
                <c:pt idx="22">
                  <c:v>18</c:v>
                </c:pt>
                <c:pt idx="23">
                  <c:v>16</c:v>
                </c:pt>
                <c:pt idx="24">
                  <c:v>10</c:v>
                </c:pt>
                <c:pt idx="25">
                  <c:v>8</c:v>
                </c:pt>
                <c:pt idx="26">
                  <c:v>4</c:v>
                </c:pt>
                <c:pt idx="27">
                  <c:v>0</c:v>
                </c:pt>
                <c:pt idx="28">
                  <c:v>1032</c:v>
                </c:pt>
                <c:pt idx="29">
                  <c:v>200</c:v>
                </c:pt>
                <c:pt idx="30">
                  <c:v>168</c:v>
                </c:pt>
                <c:pt idx="31">
                  <c:v>125</c:v>
                </c:pt>
                <c:pt idx="32">
                  <c:v>70</c:v>
                </c:pt>
                <c:pt idx="33">
                  <c:v>50</c:v>
                </c:pt>
                <c:pt idx="34">
                  <c:v>23</c:v>
                </c:pt>
                <c:pt idx="35">
                  <c:v>15</c:v>
                </c:pt>
                <c:pt idx="36">
                  <c:v>11</c:v>
                </c:pt>
                <c:pt idx="37">
                  <c:v>10</c:v>
                </c:pt>
                <c:pt idx="38">
                  <c:v>4</c:v>
                </c:pt>
                <c:pt idx="39">
                  <c:v>2</c:v>
                </c:pt>
                <c:pt idx="40">
                  <c:v>2</c:v>
                </c:pt>
                <c:pt idx="41">
                  <c:v>0</c:v>
                </c:pt>
                <c:pt idx="42">
                  <c:v>0</c:v>
                </c:pt>
                <c:pt idx="43">
                  <c:v>0</c:v>
                </c:pt>
                <c:pt idx="44">
                  <c:v>292</c:v>
                </c:pt>
                <c:pt idx="45">
                  <c:v>210</c:v>
                </c:pt>
                <c:pt idx="46">
                  <c:v>150</c:v>
                </c:pt>
                <c:pt idx="47">
                  <c:v>90</c:v>
                </c:pt>
                <c:pt idx="48">
                  <c:v>75</c:v>
                </c:pt>
                <c:pt idx="49">
                  <c:v>59</c:v>
                </c:pt>
                <c:pt idx="50">
                  <c:v>30</c:v>
                </c:pt>
                <c:pt idx="51">
                  <c:v>25</c:v>
                </c:pt>
                <c:pt idx="52">
                  <c:v>20</c:v>
                </c:pt>
                <c:pt idx="53">
                  <c:v>20</c:v>
                </c:pt>
                <c:pt idx="54">
                  <c:v>8</c:v>
                </c:pt>
                <c:pt idx="55">
                  <c:v>0</c:v>
                </c:pt>
                <c:pt idx="56">
                  <c:v>0</c:v>
                </c:pt>
                <c:pt idx="57">
                  <c:v>490</c:v>
                </c:pt>
                <c:pt idx="58">
                  <c:v>390</c:v>
                </c:pt>
                <c:pt idx="59">
                  <c:v>320</c:v>
                </c:pt>
                <c:pt idx="60">
                  <c:v>210</c:v>
                </c:pt>
                <c:pt idx="61">
                  <c:v>180</c:v>
                </c:pt>
                <c:pt idx="62">
                  <c:v>175</c:v>
                </c:pt>
                <c:pt idx="63">
                  <c:v>110</c:v>
                </c:pt>
                <c:pt idx="64">
                  <c:v>60</c:v>
                </c:pt>
                <c:pt idx="65">
                  <c:v>43</c:v>
                </c:pt>
                <c:pt idx="66">
                  <c:v>30</c:v>
                </c:pt>
                <c:pt idx="67">
                  <c:v>18</c:v>
                </c:pt>
                <c:pt idx="68">
                  <c:v>15</c:v>
                </c:pt>
                <c:pt idx="69">
                  <c:v>10</c:v>
                </c:pt>
                <c:pt idx="70">
                  <c:v>3</c:v>
                </c:pt>
                <c:pt idx="71">
                  <c:v>0</c:v>
                </c:pt>
                <c:pt idx="72">
                  <c:v>0</c:v>
                </c:pt>
                <c:pt idx="73">
                  <c:v>868</c:v>
                </c:pt>
                <c:pt idx="74">
                  <c:v>412</c:v>
                </c:pt>
                <c:pt idx="75">
                  <c:v>210</c:v>
                </c:pt>
                <c:pt idx="76">
                  <c:v>192</c:v>
                </c:pt>
                <c:pt idx="77">
                  <c:v>180</c:v>
                </c:pt>
                <c:pt idx="78">
                  <c:v>59</c:v>
                </c:pt>
                <c:pt idx="79">
                  <c:v>20</c:v>
                </c:pt>
                <c:pt idx="80">
                  <c:v>4</c:v>
                </c:pt>
                <c:pt idx="81">
                  <c:v>3</c:v>
                </c:pt>
                <c:pt idx="82">
                  <c:v>0</c:v>
                </c:pt>
                <c:pt idx="83">
                  <c:v>0</c:v>
                </c:pt>
                <c:pt idx="84">
                  <c:v>0</c:v>
                </c:pt>
                <c:pt idx="85">
                  <c:v>900</c:v>
                </c:pt>
                <c:pt idx="86">
                  <c:v>330</c:v>
                </c:pt>
                <c:pt idx="87">
                  <c:v>260</c:v>
                </c:pt>
                <c:pt idx="88">
                  <c:v>180</c:v>
                </c:pt>
                <c:pt idx="89">
                  <c:v>72</c:v>
                </c:pt>
                <c:pt idx="90">
                  <c:v>11</c:v>
                </c:pt>
                <c:pt idx="91">
                  <c:v>4</c:v>
                </c:pt>
                <c:pt idx="92">
                  <c:v>0</c:v>
                </c:pt>
                <c:pt idx="93">
                  <c:v>0</c:v>
                </c:pt>
                <c:pt idx="94">
                  <c:v>878</c:v>
                </c:pt>
                <c:pt idx="95">
                  <c:v>260</c:v>
                </c:pt>
                <c:pt idx="96">
                  <c:v>105</c:v>
                </c:pt>
                <c:pt idx="97">
                  <c:v>0</c:v>
                </c:pt>
                <c:pt idx="98">
                  <c:v>640</c:v>
                </c:pt>
                <c:pt idx="99">
                  <c:v>160</c:v>
                </c:pt>
                <c:pt idx="100">
                  <c:v>4</c:v>
                </c:pt>
                <c:pt idx="101">
                  <c:v>0</c:v>
                </c:pt>
                <c:pt idx="102">
                  <c:v>180</c:v>
                </c:pt>
                <c:pt idx="103">
                  <c:v>90</c:v>
                </c:pt>
                <c:pt idx="104">
                  <c:v>80</c:v>
                </c:pt>
                <c:pt idx="105">
                  <c:v>120</c:v>
                </c:pt>
                <c:pt idx="106">
                  <c:v>80</c:v>
                </c:pt>
                <c:pt idx="107">
                  <c:v>40</c:v>
                </c:pt>
                <c:pt idx="108">
                  <c:v>10</c:v>
                </c:pt>
              </c:numCache>
            </c:numRef>
          </c:val>
          <c:extLst>
            <c:ext xmlns:c16="http://schemas.microsoft.com/office/drawing/2014/chart" uri="{C3380CC4-5D6E-409C-BE32-E72D297353CC}">
              <c16:uniqueId val="{00000000-FDEA-4606-86C5-BF8208416857}"/>
            </c:ext>
          </c:extLst>
        </c:ser>
        <c:dLbls>
          <c:showLegendKey val="0"/>
          <c:showVal val="0"/>
          <c:showCatName val="0"/>
          <c:showSerName val="0"/>
          <c:showPercent val="0"/>
          <c:showBubbleSize val="0"/>
        </c:dLbls>
        <c:gapWidth val="219"/>
        <c:overlap val="-27"/>
        <c:axId val="900891312"/>
        <c:axId val="929700783"/>
      </c:barChart>
      <c:lineChart>
        <c:grouping val="standard"/>
        <c:varyColors val="0"/>
        <c:ser>
          <c:idx val="1"/>
          <c:order val="1"/>
          <c:tx>
            <c:strRef>
              <c:f>Days_Prior_Bkg_by_Contributors!$H$14</c:f>
              <c:strCache>
                <c:ptCount val="1"/>
                <c:pt idx="0">
                  <c:v>AVG_FARE_PER_SEAT </c:v>
                </c:pt>
              </c:strCache>
            </c:strRef>
          </c:tx>
          <c:spPr>
            <a:ln w="28575" cap="rnd">
              <a:solidFill>
                <a:schemeClr val="accent2"/>
              </a:solidFill>
              <a:round/>
            </a:ln>
            <a:effectLst/>
          </c:spPr>
          <c:marker>
            <c:symbol val="none"/>
          </c:marker>
          <c:cat>
            <c:multiLvlStrRef>
              <c:f>Days_Prior_Bkg_by_Contributors!$E$15:$F$124</c:f>
              <c:multiLvlStrCache>
                <c:ptCount val="109"/>
                <c:lvl>
                  <c:pt idx="0">
                    <c:v>Searcharter</c:v>
                  </c:pt>
                  <c:pt idx="1">
                    <c:v>Nicolaus S.P.A</c:v>
                  </c:pt>
                  <c:pt idx="2">
                    <c:v>Genius</c:v>
                  </c:pt>
                  <c:pt idx="3">
                    <c:v>EuroAirlines</c:v>
                  </c:pt>
                  <c:pt idx="4">
                    <c:v>APG</c:v>
                  </c:pt>
                  <c:pt idx="5">
                    <c:v>May Fair Jets Dubai</c:v>
                  </c:pt>
                  <c:pt idx="6">
                    <c:v>SI Travel</c:v>
                  </c:pt>
                  <c:pt idx="7">
                    <c:v>GO7</c:v>
                  </c:pt>
                  <c:pt idx="8">
                    <c:v>Nicolaus S.P.A</c:v>
                  </c:pt>
                  <c:pt idx="9">
                    <c:v>Genius</c:v>
                  </c:pt>
                  <c:pt idx="10">
                    <c:v>Veratour</c:v>
                  </c:pt>
                  <c:pt idx="11">
                    <c:v>EuroAirlines</c:v>
                  </c:pt>
                  <c:pt idx="12">
                    <c:v>Searcharter</c:v>
                  </c:pt>
                  <c:pt idx="13">
                    <c:v>SI Travel</c:v>
                  </c:pt>
                  <c:pt idx="14">
                    <c:v>APG</c:v>
                  </c:pt>
                  <c:pt idx="15">
                    <c:v>Italgsa-Baobab</c:v>
                  </c:pt>
                  <c:pt idx="16">
                    <c:v>Nicolaus S.P.A</c:v>
                  </c:pt>
                  <c:pt idx="17">
                    <c:v>Good Days</c:v>
                  </c:pt>
                  <c:pt idx="18">
                    <c:v>Enzo Viaggi</c:v>
                  </c:pt>
                  <c:pt idx="19">
                    <c:v>Genius</c:v>
                  </c:pt>
                  <c:pt idx="20">
                    <c:v>Searcharter</c:v>
                  </c:pt>
                  <c:pt idx="21">
                    <c:v>SI Travel</c:v>
                  </c:pt>
                  <c:pt idx="22">
                    <c:v>GO7</c:v>
                  </c:pt>
                  <c:pt idx="23">
                    <c:v>EuroAirlines</c:v>
                  </c:pt>
                  <c:pt idx="24">
                    <c:v>APG</c:v>
                  </c:pt>
                  <c:pt idx="25">
                    <c:v>Fruit Viaggi</c:v>
                  </c:pt>
                  <c:pt idx="26">
                    <c:v>Italgsa</c:v>
                  </c:pt>
                  <c:pt idx="27">
                    <c:v>Miti Viaggi</c:v>
                  </c:pt>
                  <c:pt idx="28">
                    <c:v>Italgsa-Baobab</c:v>
                  </c:pt>
                  <c:pt idx="29">
                    <c:v>Nicolaus S.P.A</c:v>
                  </c:pt>
                  <c:pt idx="30">
                    <c:v>FLR Charter</c:v>
                  </c:pt>
                  <c:pt idx="31">
                    <c:v>Good Days</c:v>
                  </c:pt>
                  <c:pt idx="32">
                    <c:v>SI Travel</c:v>
                  </c:pt>
                  <c:pt idx="33">
                    <c:v>Italgsa-Iscla Maior</c:v>
                  </c:pt>
                  <c:pt idx="34">
                    <c:v>Genius</c:v>
                  </c:pt>
                  <c:pt idx="35">
                    <c:v>EuroAirlines</c:v>
                  </c:pt>
                  <c:pt idx="36">
                    <c:v>Searcharter</c:v>
                  </c:pt>
                  <c:pt idx="37">
                    <c:v>APG</c:v>
                  </c:pt>
                  <c:pt idx="38">
                    <c:v>May Fair Jets Dubai</c:v>
                  </c:pt>
                  <c:pt idx="39">
                    <c:v>Citizen Plane</c:v>
                  </c:pt>
                  <c:pt idx="40">
                    <c:v>GO7</c:v>
                  </c:pt>
                  <c:pt idx="41">
                    <c:v>JSV-Partyamo</c:v>
                  </c:pt>
                  <c:pt idx="42">
                    <c:v>FLR-Domina</c:v>
                  </c:pt>
                  <c:pt idx="43">
                    <c:v>Italgsa</c:v>
                  </c:pt>
                  <c:pt idx="44">
                    <c:v>FLR Charter</c:v>
                  </c:pt>
                  <c:pt idx="45">
                    <c:v>JSV-Partyamo</c:v>
                  </c:pt>
                  <c:pt idx="46">
                    <c:v>Atelier Vacanze SRL</c:v>
                  </c:pt>
                  <c:pt idx="47">
                    <c:v>Italgsa-Baobab</c:v>
                  </c:pt>
                  <c:pt idx="48">
                    <c:v>ItalGSA-Syrius-Go4Sea</c:v>
                  </c:pt>
                  <c:pt idx="49">
                    <c:v>Genius</c:v>
                  </c:pt>
                  <c:pt idx="50">
                    <c:v>Italgsa-Iscla Maior</c:v>
                  </c:pt>
                  <c:pt idx="51">
                    <c:v>Searcharter</c:v>
                  </c:pt>
                  <c:pt idx="52">
                    <c:v>Enzo Viaggi</c:v>
                  </c:pt>
                  <c:pt idx="53">
                    <c:v>Nicolaus S.P.A</c:v>
                  </c:pt>
                  <c:pt idx="54">
                    <c:v>EuroAirlines</c:v>
                  </c:pt>
                  <c:pt idx="55">
                    <c:v>FLR-Domina</c:v>
                  </c:pt>
                  <c:pt idx="56">
                    <c:v>Italgsa</c:v>
                  </c:pt>
                  <c:pt idx="57">
                    <c:v>Nicolaus S.P.A</c:v>
                  </c:pt>
                  <c:pt idx="58">
                    <c:v>Italgsa-Baobab</c:v>
                  </c:pt>
                  <c:pt idx="59">
                    <c:v>FLR Charter</c:v>
                  </c:pt>
                  <c:pt idx="60">
                    <c:v>Good Days</c:v>
                  </c:pt>
                  <c:pt idx="61">
                    <c:v>Fruit Viaggi</c:v>
                  </c:pt>
                  <c:pt idx="62">
                    <c:v>ItalGSA-Syrius-Go4Sea</c:v>
                  </c:pt>
                  <c:pt idx="63">
                    <c:v>SI Travel</c:v>
                  </c:pt>
                  <c:pt idx="64">
                    <c:v>Enzo Viaggi</c:v>
                  </c:pt>
                  <c:pt idx="65">
                    <c:v>Searcharter</c:v>
                  </c:pt>
                  <c:pt idx="66">
                    <c:v>JSV-Partyamo</c:v>
                  </c:pt>
                  <c:pt idx="67">
                    <c:v>Genius</c:v>
                  </c:pt>
                  <c:pt idx="68">
                    <c:v>APG</c:v>
                  </c:pt>
                  <c:pt idx="69">
                    <c:v>Atelier Vacanze SRL</c:v>
                  </c:pt>
                  <c:pt idx="70">
                    <c:v>EuroAirlines</c:v>
                  </c:pt>
                  <c:pt idx="71">
                    <c:v>FLR-Domina</c:v>
                  </c:pt>
                  <c:pt idx="72">
                    <c:v>Italgsa</c:v>
                  </c:pt>
                  <c:pt idx="73">
                    <c:v>Nicolaus S.P.A</c:v>
                  </c:pt>
                  <c:pt idx="74">
                    <c:v>Italgsa-Baobab</c:v>
                  </c:pt>
                  <c:pt idx="75">
                    <c:v>Good Days</c:v>
                  </c:pt>
                  <c:pt idx="76">
                    <c:v>FLR Charter</c:v>
                  </c:pt>
                  <c:pt idx="77">
                    <c:v>Enzo Viaggi</c:v>
                  </c:pt>
                  <c:pt idx="78">
                    <c:v>SI Travel</c:v>
                  </c:pt>
                  <c:pt idx="79">
                    <c:v>Fruit Viaggi</c:v>
                  </c:pt>
                  <c:pt idx="80">
                    <c:v>EuroAirlines</c:v>
                  </c:pt>
                  <c:pt idx="81">
                    <c:v>Searcharter</c:v>
                  </c:pt>
                  <c:pt idx="82">
                    <c:v>JSV-Partyamo</c:v>
                  </c:pt>
                  <c:pt idx="83">
                    <c:v>FLR-Domina</c:v>
                  </c:pt>
                  <c:pt idx="84">
                    <c:v>Italgsa</c:v>
                  </c:pt>
                  <c:pt idx="85">
                    <c:v>Nicolaus S.P.A</c:v>
                  </c:pt>
                  <c:pt idx="86">
                    <c:v>Italgsa-Baobab</c:v>
                  </c:pt>
                  <c:pt idx="87">
                    <c:v>Enzo Viaggi</c:v>
                  </c:pt>
                  <c:pt idx="88">
                    <c:v>SI Travel</c:v>
                  </c:pt>
                  <c:pt idx="89">
                    <c:v>FLR Charter</c:v>
                  </c:pt>
                  <c:pt idx="90">
                    <c:v>Searcharter</c:v>
                  </c:pt>
                  <c:pt idx="91">
                    <c:v>EuroAirlines</c:v>
                  </c:pt>
                  <c:pt idx="92">
                    <c:v>JSV-Partyamo</c:v>
                  </c:pt>
                  <c:pt idx="93">
                    <c:v>FLR-Domina</c:v>
                  </c:pt>
                  <c:pt idx="94">
                    <c:v>Nicolaus S.P.A</c:v>
                  </c:pt>
                  <c:pt idx="95">
                    <c:v>Enzo Viaggi</c:v>
                  </c:pt>
                  <c:pt idx="96">
                    <c:v>SI Travel</c:v>
                  </c:pt>
                  <c:pt idx="97">
                    <c:v>JSV-Partyamo</c:v>
                  </c:pt>
                  <c:pt idx="98">
                    <c:v>Nicolaus S.P.A</c:v>
                  </c:pt>
                  <c:pt idx="99">
                    <c:v>Enzo Viaggi</c:v>
                  </c:pt>
                  <c:pt idx="100">
                    <c:v>Genius</c:v>
                  </c:pt>
                  <c:pt idx="101">
                    <c:v>JSV-Partyamo</c:v>
                  </c:pt>
                  <c:pt idx="102">
                    <c:v>Enzo Viaggi</c:v>
                  </c:pt>
                  <c:pt idx="103">
                    <c:v>SI Travel</c:v>
                  </c:pt>
                  <c:pt idx="104">
                    <c:v>Nicolaus S.P.A</c:v>
                  </c:pt>
                  <c:pt idx="105">
                    <c:v>Enzo Viaggi</c:v>
                  </c:pt>
                  <c:pt idx="106">
                    <c:v>SI Travel</c:v>
                  </c:pt>
                  <c:pt idx="107">
                    <c:v>Enzo Viaggi</c:v>
                  </c:pt>
                  <c:pt idx="108">
                    <c:v>SI Travel</c:v>
                  </c:pt>
                </c:lvl>
                <c:lvl>
                  <c:pt idx="0">
                    <c:v>0-31</c:v>
                  </c:pt>
                  <c:pt idx="8">
                    <c:v>31-62</c:v>
                  </c:pt>
                  <c:pt idx="15">
                    <c:v>62-93</c:v>
                  </c:pt>
                  <c:pt idx="28">
                    <c:v>93-124</c:v>
                  </c:pt>
                  <c:pt idx="44">
                    <c:v>124-155</c:v>
                  </c:pt>
                  <c:pt idx="57">
                    <c:v>155-186</c:v>
                  </c:pt>
                  <c:pt idx="73">
                    <c:v>186-217</c:v>
                  </c:pt>
                  <c:pt idx="85">
                    <c:v>217-248</c:v>
                  </c:pt>
                  <c:pt idx="94">
                    <c:v>248-279</c:v>
                  </c:pt>
                  <c:pt idx="98">
                    <c:v>279-310</c:v>
                  </c:pt>
                  <c:pt idx="102">
                    <c:v>310-341</c:v>
                  </c:pt>
                  <c:pt idx="105">
                    <c:v>341-372</c:v>
                  </c:pt>
                  <c:pt idx="107">
                    <c:v>372-403</c:v>
                  </c:pt>
                </c:lvl>
              </c:multiLvlStrCache>
            </c:multiLvlStrRef>
          </c:cat>
          <c:val>
            <c:numRef>
              <c:f>Days_Prior_Bkg_by_Contributors!$H$15:$H$124</c:f>
              <c:numCache>
                <c:formatCode>#,##0\ [$€-1]</c:formatCode>
                <c:ptCount val="109"/>
                <c:pt idx="0">
                  <c:v>138.33333333333334</c:v>
                </c:pt>
                <c:pt idx="1">
                  <c:v>220</c:v>
                </c:pt>
                <c:pt idx="2">
                  <c:v>140.625</c:v>
                </c:pt>
                <c:pt idx="3">
                  <c:v>183.9306666666667</c:v>
                </c:pt>
                <c:pt idx="4">
                  <c:v>224.09692307692313</c:v>
                </c:pt>
                <c:pt idx="5">
                  <c:v>157.82499999999999</c:v>
                </c:pt>
                <c:pt idx="6">
                  <c:v>175</c:v>
                </c:pt>
                <c:pt idx="7">
                  <c:v>253.28999999999996</c:v>
                </c:pt>
                <c:pt idx="8">
                  <c:v>170</c:v>
                </c:pt>
                <c:pt idx="9">
                  <c:v>187.27272727272728</c:v>
                </c:pt>
                <c:pt idx="10">
                  <c:v>170</c:v>
                </c:pt>
                <c:pt idx="11">
                  <c:v>249.58049999999997</c:v>
                </c:pt>
                <c:pt idx="12">
                  <c:v>155</c:v>
                </c:pt>
                <c:pt idx="13">
                  <c:v>175</c:v>
                </c:pt>
                <c:pt idx="14">
                  <c:v>226.75</c:v>
                </c:pt>
                <c:pt idx="15">
                  <c:v>220.27027027027026</c:v>
                </c:pt>
                <c:pt idx="16">
                  <c:v>196</c:v>
                </c:pt>
                <c:pt idx="17">
                  <c:v>253.72093023255815</c:v>
                </c:pt>
                <c:pt idx="18">
                  <c:v>270</c:v>
                </c:pt>
                <c:pt idx="19">
                  <c:v>218.8235294117647</c:v>
                </c:pt>
                <c:pt idx="20">
                  <c:v>210.75757575757575</c:v>
                </c:pt>
                <c:pt idx="21">
                  <c:v>195</c:v>
                </c:pt>
                <c:pt idx="22">
                  <c:v>235.83111111111111</c:v>
                </c:pt>
                <c:pt idx="23">
                  <c:v>278.575625</c:v>
                </c:pt>
                <c:pt idx="24">
                  <c:v>217.76</c:v>
                </c:pt>
                <c:pt idx="25">
                  <c:v>273</c:v>
                </c:pt>
                <c:pt idx="26">
                  <c:v>170</c:v>
                </c:pt>
                <c:pt idx="27">
                  <c:v>0</c:v>
                </c:pt>
                <c:pt idx="28">
                  <c:v>226.21124031007753</c:v>
                </c:pt>
                <c:pt idx="29">
                  <c:v>194</c:v>
                </c:pt>
                <c:pt idx="30">
                  <c:v>195</c:v>
                </c:pt>
                <c:pt idx="31">
                  <c:v>257.36</c:v>
                </c:pt>
                <c:pt idx="32">
                  <c:v>195</c:v>
                </c:pt>
                <c:pt idx="33">
                  <c:v>0</c:v>
                </c:pt>
                <c:pt idx="34">
                  <c:v>215</c:v>
                </c:pt>
                <c:pt idx="35">
                  <c:v>315.1339999999999</c:v>
                </c:pt>
                <c:pt idx="36">
                  <c:v>285</c:v>
                </c:pt>
                <c:pt idx="37">
                  <c:v>233.22200000000004</c:v>
                </c:pt>
                <c:pt idx="38">
                  <c:v>169.49</c:v>
                </c:pt>
                <c:pt idx="39">
                  <c:v>240</c:v>
                </c:pt>
                <c:pt idx="40">
                  <c:v>321.94</c:v>
                </c:pt>
                <c:pt idx="41">
                  <c:v>0</c:v>
                </c:pt>
                <c:pt idx="42">
                  <c:v>0</c:v>
                </c:pt>
                <c:pt idx="43">
                  <c:v>0</c:v>
                </c:pt>
                <c:pt idx="44">
                  <c:v>221.36986301369862</c:v>
                </c:pt>
                <c:pt idx="45">
                  <c:v>210</c:v>
                </c:pt>
                <c:pt idx="46">
                  <c:v>210</c:v>
                </c:pt>
                <c:pt idx="47">
                  <c:v>225</c:v>
                </c:pt>
                <c:pt idx="48">
                  <c:v>225</c:v>
                </c:pt>
                <c:pt idx="49">
                  <c:v>193.89830508474577</c:v>
                </c:pt>
                <c:pt idx="50">
                  <c:v>0</c:v>
                </c:pt>
                <c:pt idx="51">
                  <c:v>174.4</c:v>
                </c:pt>
                <c:pt idx="52">
                  <c:v>250</c:v>
                </c:pt>
                <c:pt idx="53">
                  <c:v>190</c:v>
                </c:pt>
                <c:pt idx="54">
                  <c:v>301.67624999999998</c:v>
                </c:pt>
                <c:pt idx="55">
                  <c:v>0</c:v>
                </c:pt>
                <c:pt idx="56">
                  <c:v>0</c:v>
                </c:pt>
                <c:pt idx="57">
                  <c:v>230</c:v>
                </c:pt>
                <c:pt idx="58">
                  <c:v>212.69230769230768</c:v>
                </c:pt>
                <c:pt idx="59">
                  <c:v>212.625</c:v>
                </c:pt>
                <c:pt idx="60">
                  <c:v>210</c:v>
                </c:pt>
                <c:pt idx="61">
                  <c:v>215</c:v>
                </c:pt>
                <c:pt idx="62">
                  <c:v>225</c:v>
                </c:pt>
                <c:pt idx="63">
                  <c:v>175</c:v>
                </c:pt>
                <c:pt idx="64">
                  <c:v>225</c:v>
                </c:pt>
                <c:pt idx="65">
                  <c:v>237.03488372093022</c:v>
                </c:pt>
                <c:pt idx="66">
                  <c:v>210</c:v>
                </c:pt>
                <c:pt idx="67">
                  <c:v>184.44444444444446</c:v>
                </c:pt>
                <c:pt idx="68">
                  <c:v>303.19266666666664</c:v>
                </c:pt>
                <c:pt idx="69">
                  <c:v>210</c:v>
                </c:pt>
                <c:pt idx="70">
                  <c:v>269.16000000000003</c:v>
                </c:pt>
                <c:pt idx="71">
                  <c:v>0</c:v>
                </c:pt>
                <c:pt idx="72">
                  <c:v>0</c:v>
                </c:pt>
                <c:pt idx="73">
                  <c:v>176.63594470046084</c:v>
                </c:pt>
                <c:pt idx="74">
                  <c:v>177.18446601941747</c:v>
                </c:pt>
                <c:pt idx="75">
                  <c:v>210</c:v>
                </c:pt>
                <c:pt idx="76">
                  <c:v>196.875</c:v>
                </c:pt>
                <c:pt idx="77">
                  <c:v>191.11111111111111</c:v>
                </c:pt>
                <c:pt idx="78">
                  <c:v>182.41525423728814</c:v>
                </c:pt>
                <c:pt idx="79">
                  <c:v>215</c:v>
                </c:pt>
                <c:pt idx="80">
                  <c:v>299.02999999999997</c:v>
                </c:pt>
                <c:pt idx="81">
                  <c:v>277.5</c:v>
                </c:pt>
                <c:pt idx="82">
                  <c:v>0</c:v>
                </c:pt>
                <c:pt idx="83">
                  <c:v>0</c:v>
                </c:pt>
                <c:pt idx="84">
                  <c:v>0</c:v>
                </c:pt>
                <c:pt idx="85">
                  <c:v>175.77777777777777</c:v>
                </c:pt>
                <c:pt idx="86">
                  <c:v>103.63636363636364</c:v>
                </c:pt>
                <c:pt idx="87">
                  <c:v>219.23076923076923</c:v>
                </c:pt>
                <c:pt idx="88">
                  <c:v>180</c:v>
                </c:pt>
                <c:pt idx="89">
                  <c:v>210</c:v>
                </c:pt>
                <c:pt idx="90">
                  <c:v>258.18181818181819</c:v>
                </c:pt>
                <c:pt idx="91">
                  <c:v>274.22500000000002</c:v>
                </c:pt>
                <c:pt idx="92">
                  <c:v>0</c:v>
                </c:pt>
                <c:pt idx="93">
                  <c:v>0</c:v>
                </c:pt>
                <c:pt idx="94">
                  <c:v>171.77676537585421</c:v>
                </c:pt>
                <c:pt idx="95">
                  <c:v>206.15384615384616</c:v>
                </c:pt>
                <c:pt idx="96">
                  <c:v>182.5</c:v>
                </c:pt>
                <c:pt idx="97">
                  <c:v>0</c:v>
                </c:pt>
                <c:pt idx="98">
                  <c:v>170</c:v>
                </c:pt>
                <c:pt idx="99">
                  <c:v>190</c:v>
                </c:pt>
                <c:pt idx="100">
                  <c:v>260</c:v>
                </c:pt>
                <c:pt idx="101">
                  <c:v>0</c:v>
                </c:pt>
                <c:pt idx="102">
                  <c:v>190</c:v>
                </c:pt>
                <c:pt idx="103">
                  <c:v>175</c:v>
                </c:pt>
                <c:pt idx="104">
                  <c:v>170</c:v>
                </c:pt>
                <c:pt idx="105">
                  <c:v>225</c:v>
                </c:pt>
                <c:pt idx="106">
                  <c:v>175</c:v>
                </c:pt>
                <c:pt idx="107">
                  <c:v>225</c:v>
                </c:pt>
                <c:pt idx="108">
                  <c:v>175</c:v>
                </c:pt>
              </c:numCache>
            </c:numRef>
          </c:val>
          <c:smooth val="0"/>
          <c:extLst>
            <c:ext xmlns:c16="http://schemas.microsoft.com/office/drawing/2014/chart" uri="{C3380CC4-5D6E-409C-BE32-E72D297353CC}">
              <c16:uniqueId val="{00000001-FDEA-4606-86C5-BF8208416857}"/>
            </c:ext>
          </c:extLst>
        </c:ser>
        <c:dLbls>
          <c:showLegendKey val="0"/>
          <c:showVal val="0"/>
          <c:showCatName val="0"/>
          <c:showSerName val="0"/>
          <c:showPercent val="0"/>
          <c:showBubbleSize val="0"/>
        </c:dLbls>
        <c:marker val="1"/>
        <c:smooth val="0"/>
        <c:axId val="1609273920"/>
        <c:axId val="1437981616"/>
      </c:lineChart>
      <c:catAx>
        <c:axId val="90089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0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700783"/>
        <c:crosses val="autoZero"/>
        <c:auto val="1"/>
        <c:lblAlgn val="ctr"/>
        <c:lblOffset val="100"/>
        <c:noMultiLvlLbl val="0"/>
      </c:catAx>
      <c:valAx>
        <c:axId val="929700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91312"/>
        <c:crosses val="autoZero"/>
        <c:crossBetween val="between"/>
      </c:valAx>
      <c:valAx>
        <c:axId val="1437981616"/>
        <c:scaling>
          <c:orientation val="minMax"/>
        </c:scaling>
        <c:delete val="0"/>
        <c:axPos val="r"/>
        <c:numFmt formatCode="#,##0\ [$€-1]"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273920"/>
        <c:crosses val="max"/>
        <c:crossBetween val="between"/>
      </c:valAx>
      <c:catAx>
        <c:axId val="1609273920"/>
        <c:scaling>
          <c:orientation val="minMax"/>
        </c:scaling>
        <c:delete val="1"/>
        <c:axPos val="b"/>
        <c:numFmt formatCode="General" sourceLinked="1"/>
        <c:majorTickMark val="out"/>
        <c:minorTickMark val="none"/>
        <c:tickLblPos val="nextTo"/>
        <c:crossAx val="1437981616"/>
        <c:crosses val="autoZero"/>
        <c:auto val="1"/>
        <c:lblAlgn val="ctr"/>
        <c:lblOffset val="100"/>
        <c:noMultiLvlLbl val="0"/>
      </c:catAx>
      <c:spPr>
        <a:noFill/>
        <a:ln>
          <a:noFill/>
        </a:ln>
        <a:effectLst/>
      </c:spPr>
    </c:plotArea>
    <c:legend>
      <c:legendPos val="t"/>
      <c:layout>
        <c:manualLayout>
          <c:xMode val="edge"/>
          <c:yMode val="edge"/>
          <c:x val="0.31919407490184049"/>
          <c:y val="3.6037186145015027E-2"/>
          <c:w val="0.35249210168173423"/>
          <c:h val="3.90627734033245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0800" cap="flat" cmpd="thickThin"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[020525_RMS_Raw_Data2.xlsx]Days_Prior_by_Route!PivotTable1</c:name>
    <c:fmtId val="3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Seats Booked by Average Fares</a:t>
            </a:r>
          </a:p>
          <a:p>
            <a:pPr>
              <a:defRPr b="1"/>
            </a:pPr>
            <a:r>
              <a:rPr lang="en-US" b="1"/>
              <a:t>Days Prior to Departure</a:t>
            </a:r>
          </a:p>
        </c:rich>
      </c:tx>
      <c:layout>
        <c:manualLayout>
          <c:xMode val="edge"/>
          <c:yMode val="edge"/>
          <c:x val="0.36746423218189245"/>
          <c:y val="4.352318444281455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FFC000"/>
            </a:solid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16373120712481E-2"/>
          <c:y val="0.16554798690750661"/>
          <c:w val="0.82520749844870589"/>
          <c:h val="0.73638645537495639"/>
        </c:manualLayout>
      </c:layout>
      <c:barChart>
        <c:barDir val="col"/>
        <c:grouping val="clustered"/>
        <c:varyColors val="0"/>
        <c:ser>
          <c:idx val="0"/>
          <c:order val="0"/>
          <c:tx>
            <c:strRef>
              <c:f>Days_Prior_by_Route!$B$31</c:f>
              <c:strCache>
                <c:ptCount val="1"/>
                <c:pt idx="0">
                  <c:v>SEATS_BOOKED </c:v>
                </c:pt>
              </c:strCache>
            </c:strRef>
          </c:tx>
          <c:spPr>
            <a:solidFill>
              <a:schemeClr val="accent1"/>
            </a:solidFill>
            <a:ln>
              <a:noFill/>
            </a:ln>
            <a:effectLst/>
          </c:spPr>
          <c:invertIfNegative val="0"/>
          <c:cat>
            <c:strRef>
              <c:f>Days_Prior_by_Route!$A$32:$A$46</c:f>
              <c:strCache>
                <c:ptCount val="14"/>
                <c:pt idx="0">
                  <c:v>&lt;0</c:v>
                </c:pt>
                <c:pt idx="1">
                  <c:v>0-31</c:v>
                </c:pt>
                <c:pt idx="2">
                  <c:v>31-62</c:v>
                </c:pt>
                <c:pt idx="3">
                  <c:v>62-93</c:v>
                </c:pt>
                <c:pt idx="4">
                  <c:v>93-124</c:v>
                </c:pt>
                <c:pt idx="5">
                  <c:v>124-155</c:v>
                </c:pt>
                <c:pt idx="6">
                  <c:v>155-186</c:v>
                </c:pt>
                <c:pt idx="7">
                  <c:v>186-217</c:v>
                </c:pt>
                <c:pt idx="8">
                  <c:v>217-248</c:v>
                </c:pt>
                <c:pt idx="9">
                  <c:v>248-279</c:v>
                </c:pt>
                <c:pt idx="10">
                  <c:v>279-310</c:v>
                </c:pt>
                <c:pt idx="11">
                  <c:v>310-341</c:v>
                </c:pt>
                <c:pt idx="12">
                  <c:v>341-372</c:v>
                </c:pt>
                <c:pt idx="13">
                  <c:v>372-403</c:v>
                </c:pt>
              </c:strCache>
            </c:strRef>
          </c:cat>
          <c:val>
            <c:numRef>
              <c:f>Days_Prior_by_Route!$B$32:$B$46</c:f>
              <c:numCache>
                <c:formatCode>#,##0</c:formatCode>
                <c:ptCount val="14"/>
                <c:pt idx="0">
                  <c:v>-1</c:v>
                </c:pt>
                <c:pt idx="1">
                  <c:v>450</c:v>
                </c:pt>
                <c:pt idx="2">
                  <c:v>936</c:v>
                </c:pt>
                <c:pt idx="3">
                  <c:v>4822</c:v>
                </c:pt>
                <c:pt idx="4">
                  <c:v>8181</c:v>
                </c:pt>
                <c:pt idx="5">
                  <c:v>8165</c:v>
                </c:pt>
                <c:pt idx="6">
                  <c:v>6699</c:v>
                </c:pt>
                <c:pt idx="7">
                  <c:v>4748</c:v>
                </c:pt>
                <c:pt idx="8">
                  <c:v>2587</c:v>
                </c:pt>
                <c:pt idx="9">
                  <c:v>1443</c:v>
                </c:pt>
                <c:pt idx="10">
                  <c:v>1114</c:v>
                </c:pt>
                <c:pt idx="11">
                  <c:v>1740</c:v>
                </c:pt>
                <c:pt idx="12">
                  <c:v>200</c:v>
                </c:pt>
                <c:pt idx="13">
                  <c:v>50</c:v>
                </c:pt>
              </c:numCache>
            </c:numRef>
          </c:val>
          <c:extLst>
            <c:ext xmlns:c16="http://schemas.microsoft.com/office/drawing/2014/chart" uri="{C3380CC4-5D6E-409C-BE32-E72D297353CC}">
              <c16:uniqueId val="{00000000-615C-44E5-9801-CE479AE8CDCF}"/>
            </c:ext>
          </c:extLst>
        </c:ser>
        <c:dLbls>
          <c:showLegendKey val="0"/>
          <c:showVal val="0"/>
          <c:showCatName val="0"/>
          <c:showSerName val="0"/>
          <c:showPercent val="0"/>
          <c:showBubbleSize val="0"/>
        </c:dLbls>
        <c:gapWidth val="150"/>
        <c:axId val="1537130959"/>
        <c:axId val="1537131919"/>
      </c:barChart>
      <c:lineChart>
        <c:grouping val="standard"/>
        <c:varyColors val="0"/>
        <c:ser>
          <c:idx val="1"/>
          <c:order val="1"/>
          <c:tx>
            <c:strRef>
              <c:f>Days_Prior_by_Route!$C$31</c:f>
              <c:strCache>
                <c:ptCount val="1"/>
                <c:pt idx="0">
                  <c:v>AVG_FARE_PER_SEAT </c:v>
                </c:pt>
              </c:strCache>
            </c:strRef>
          </c:tx>
          <c:spPr>
            <a:ln w="28575" cap="rnd">
              <a:solidFill>
                <a:schemeClr val="accent2"/>
              </a:solidFill>
              <a:round/>
            </a:ln>
            <a:effectLst/>
          </c:spPr>
          <c:marker>
            <c:symbol val="none"/>
          </c:marker>
          <c:cat>
            <c:strRef>
              <c:f>Days_Prior_by_Route!$A$32:$A$46</c:f>
              <c:strCache>
                <c:ptCount val="14"/>
                <c:pt idx="0">
                  <c:v>&lt;0</c:v>
                </c:pt>
                <c:pt idx="1">
                  <c:v>0-31</c:v>
                </c:pt>
                <c:pt idx="2">
                  <c:v>31-62</c:v>
                </c:pt>
                <c:pt idx="3">
                  <c:v>62-93</c:v>
                </c:pt>
                <c:pt idx="4">
                  <c:v>93-124</c:v>
                </c:pt>
                <c:pt idx="5">
                  <c:v>124-155</c:v>
                </c:pt>
                <c:pt idx="6">
                  <c:v>155-186</c:v>
                </c:pt>
                <c:pt idx="7">
                  <c:v>186-217</c:v>
                </c:pt>
                <c:pt idx="8">
                  <c:v>217-248</c:v>
                </c:pt>
                <c:pt idx="9">
                  <c:v>248-279</c:v>
                </c:pt>
                <c:pt idx="10">
                  <c:v>279-310</c:v>
                </c:pt>
                <c:pt idx="11">
                  <c:v>310-341</c:v>
                </c:pt>
                <c:pt idx="12">
                  <c:v>341-372</c:v>
                </c:pt>
                <c:pt idx="13">
                  <c:v>372-403</c:v>
                </c:pt>
              </c:strCache>
            </c:strRef>
          </c:cat>
          <c:val>
            <c:numRef>
              <c:f>Days_Prior_by_Route!$C$32:$C$46</c:f>
              <c:numCache>
                <c:formatCode>#,##0\ [$€-1]</c:formatCode>
                <c:ptCount val="14"/>
                <c:pt idx="0">
                  <c:v>177.29000000000002</c:v>
                </c:pt>
                <c:pt idx="1">
                  <c:v>167.02626666666666</c:v>
                </c:pt>
                <c:pt idx="2">
                  <c:v>226.0373931623931</c:v>
                </c:pt>
                <c:pt idx="3">
                  <c:v>234.5969099958522</c:v>
                </c:pt>
                <c:pt idx="4">
                  <c:v>209.67428890111239</c:v>
                </c:pt>
                <c:pt idx="5">
                  <c:v>201.54032578077172</c:v>
                </c:pt>
                <c:pt idx="6">
                  <c:v>220.14609643230307</c:v>
                </c:pt>
                <c:pt idx="7">
                  <c:v>211.50490732940187</c:v>
                </c:pt>
                <c:pt idx="8">
                  <c:v>192.27170467723232</c:v>
                </c:pt>
                <c:pt idx="9">
                  <c:v>182.73215523215524</c:v>
                </c:pt>
                <c:pt idx="10">
                  <c:v>183.47396768402155</c:v>
                </c:pt>
                <c:pt idx="11">
                  <c:v>227.35632183908046</c:v>
                </c:pt>
                <c:pt idx="12">
                  <c:v>205</c:v>
                </c:pt>
                <c:pt idx="13">
                  <c:v>215</c:v>
                </c:pt>
              </c:numCache>
            </c:numRef>
          </c:val>
          <c:smooth val="0"/>
          <c:extLst>
            <c:ext xmlns:c16="http://schemas.microsoft.com/office/drawing/2014/chart" uri="{C3380CC4-5D6E-409C-BE32-E72D297353CC}">
              <c16:uniqueId val="{00000001-615C-44E5-9801-CE479AE8CDCF}"/>
            </c:ext>
          </c:extLst>
        </c:ser>
        <c:dLbls>
          <c:showLegendKey val="0"/>
          <c:showVal val="0"/>
          <c:showCatName val="0"/>
          <c:showSerName val="0"/>
          <c:showPercent val="0"/>
          <c:showBubbleSize val="0"/>
        </c:dLbls>
        <c:marker val="1"/>
        <c:smooth val="0"/>
        <c:axId val="1437980176"/>
        <c:axId val="1517076640"/>
      </c:lineChart>
      <c:valAx>
        <c:axId val="153713191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130959"/>
        <c:crosses val="max"/>
        <c:crossBetween val="between"/>
      </c:valAx>
      <c:catAx>
        <c:axId val="153713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131919"/>
        <c:crosses val="autoZero"/>
        <c:auto val="1"/>
        <c:lblAlgn val="ctr"/>
        <c:lblOffset val="100"/>
        <c:noMultiLvlLbl val="0"/>
      </c:catAx>
      <c:valAx>
        <c:axId val="1517076640"/>
        <c:scaling>
          <c:orientation val="minMax"/>
        </c:scaling>
        <c:delete val="0"/>
        <c:axPos val="l"/>
        <c:numFmt formatCode="#,##0\ [$€-1]"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980176"/>
        <c:crosses val="autoZero"/>
        <c:crossBetween val="between"/>
      </c:valAx>
      <c:catAx>
        <c:axId val="1437980176"/>
        <c:scaling>
          <c:orientation val="minMax"/>
        </c:scaling>
        <c:delete val="1"/>
        <c:axPos val="b"/>
        <c:numFmt formatCode="General" sourceLinked="1"/>
        <c:majorTickMark val="out"/>
        <c:minorTickMark val="none"/>
        <c:tickLblPos val="nextTo"/>
        <c:crossAx val="15170766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0800" cap="flat" cmpd="thickThin"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[020525_RMS_Raw_Data2.xlsx]Days_Prior_by_Route!PivotTable4</c:name>
    <c:fmtId val="3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28045105472926E-2"/>
          <c:y val="9.9247958588509766E-2"/>
          <c:w val="0.89126798386312822"/>
          <c:h val="0.67685877806940808"/>
        </c:manualLayout>
      </c:layout>
      <c:barChart>
        <c:barDir val="col"/>
        <c:grouping val="clustered"/>
        <c:varyColors val="0"/>
        <c:ser>
          <c:idx val="0"/>
          <c:order val="0"/>
          <c:tx>
            <c:strRef>
              <c:f>Days_Prior_by_Route!$G$14</c:f>
              <c:strCache>
                <c:ptCount val="1"/>
                <c:pt idx="0">
                  <c:v>SEATS_BOOKED </c:v>
                </c:pt>
              </c:strCache>
            </c:strRef>
          </c:tx>
          <c:spPr>
            <a:solidFill>
              <a:schemeClr val="accent1"/>
            </a:solidFill>
            <a:ln>
              <a:noFill/>
            </a:ln>
            <a:effectLst/>
          </c:spPr>
          <c:invertIfNegative val="0"/>
          <c:cat>
            <c:multiLvlStrRef>
              <c:f>Days_Prior_by_Route!$E$15:$F$80</c:f>
              <c:multiLvlStrCache>
                <c:ptCount val="65"/>
                <c:lvl>
                  <c:pt idx="0">
                    <c:v>NAP</c:v>
                  </c:pt>
                  <c:pt idx="1">
                    <c:v>BRI</c:v>
                  </c:pt>
                  <c:pt idx="2">
                    <c:v>CAG</c:v>
                  </c:pt>
                  <c:pt idx="3">
                    <c:v>MXP</c:v>
                  </c:pt>
                  <c:pt idx="4">
                    <c:v>NAP</c:v>
                  </c:pt>
                  <c:pt idx="5">
                    <c:v>VIE</c:v>
                  </c:pt>
                  <c:pt idx="6">
                    <c:v>VRN</c:v>
                  </c:pt>
                  <c:pt idx="7">
                    <c:v>BRI</c:v>
                  </c:pt>
                  <c:pt idx="8">
                    <c:v>CAG</c:v>
                  </c:pt>
                  <c:pt idx="9">
                    <c:v>MXP</c:v>
                  </c:pt>
                  <c:pt idx="10">
                    <c:v>NAP</c:v>
                  </c:pt>
                  <c:pt idx="11">
                    <c:v>VIE</c:v>
                  </c:pt>
                  <c:pt idx="12">
                    <c:v>VRN</c:v>
                  </c:pt>
                  <c:pt idx="13">
                    <c:v>BRI</c:v>
                  </c:pt>
                  <c:pt idx="14">
                    <c:v>CAG</c:v>
                  </c:pt>
                  <c:pt idx="15">
                    <c:v>MXP</c:v>
                  </c:pt>
                  <c:pt idx="16">
                    <c:v>NAP</c:v>
                  </c:pt>
                  <c:pt idx="17">
                    <c:v>VRN</c:v>
                  </c:pt>
                  <c:pt idx="18">
                    <c:v>FCO</c:v>
                  </c:pt>
                  <c:pt idx="19">
                    <c:v>PMO</c:v>
                  </c:pt>
                  <c:pt idx="20">
                    <c:v>BLQ</c:v>
                  </c:pt>
                  <c:pt idx="21">
                    <c:v>CTA</c:v>
                  </c:pt>
                  <c:pt idx="22">
                    <c:v>BRI</c:v>
                  </c:pt>
                  <c:pt idx="23">
                    <c:v>MXP</c:v>
                  </c:pt>
                  <c:pt idx="24">
                    <c:v>NAP</c:v>
                  </c:pt>
                  <c:pt idx="25">
                    <c:v>VIE</c:v>
                  </c:pt>
                  <c:pt idx="26">
                    <c:v>VRN</c:v>
                  </c:pt>
                  <c:pt idx="27">
                    <c:v>FCO</c:v>
                  </c:pt>
                  <c:pt idx="28">
                    <c:v>PMO</c:v>
                  </c:pt>
                  <c:pt idx="29">
                    <c:v>PSA</c:v>
                  </c:pt>
                  <c:pt idx="30">
                    <c:v>BLQ</c:v>
                  </c:pt>
                  <c:pt idx="31">
                    <c:v>CTA</c:v>
                  </c:pt>
                  <c:pt idx="32">
                    <c:v>BRI</c:v>
                  </c:pt>
                  <c:pt idx="33">
                    <c:v>MXP</c:v>
                  </c:pt>
                  <c:pt idx="34">
                    <c:v>NAP</c:v>
                  </c:pt>
                  <c:pt idx="35">
                    <c:v>VIE</c:v>
                  </c:pt>
                  <c:pt idx="36">
                    <c:v>VRN</c:v>
                  </c:pt>
                  <c:pt idx="37">
                    <c:v>FCO</c:v>
                  </c:pt>
                  <c:pt idx="38">
                    <c:v>PMO</c:v>
                  </c:pt>
                  <c:pt idx="39">
                    <c:v>PSA</c:v>
                  </c:pt>
                  <c:pt idx="40">
                    <c:v>CTA</c:v>
                  </c:pt>
                  <c:pt idx="41">
                    <c:v>BRI</c:v>
                  </c:pt>
                  <c:pt idx="42">
                    <c:v>MXP</c:v>
                  </c:pt>
                  <c:pt idx="43">
                    <c:v>NAP</c:v>
                  </c:pt>
                  <c:pt idx="44">
                    <c:v>VRN</c:v>
                  </c:pt>
                  <c:pt idx="45">
                    <c:v>FCO</c:v>
                  </c:pt>
                  <c:pt idx="46">
                    <c:v>PMO</c:v>
                  </c:pt>
                  <c:pt idx="47">
                    <c:v>BRI</c:v>
                  </c:pt>
                  <c:pt idx="48">
                    <c:v>MXP</c:v>
                  </c:pt>
                  <c:pt idx="49">
                    <c:v>NAP</c:v>
                  </c:pt>
                  <c:pt idx="50">
                    <c:v>VRN</c:v>
                  </c:pt>
                  <c:pt idx="51">
                    <c:v>FCO</c:v>
                  </c:pt>
                  <c:pt idx="52">
                    <c:v>PMO</c:v>
                  </c:pt>
                  <c:pt idx="53">
                    <c:v>BRI</c:v>
                  </c:pt>
                  <c:pt idx="54">
                    <c:v>MXP</c:v>
                  </c:pt>
                  <c:pt idx="55">
                    <c:v>NAP</c:v>
                  </c:pt>
                  <c:pt idx="56">
                    <c:v>PMO</c:v>
                  </c:pt>
                  <c:pt idx="57">
                    <c:v>BRI</c:v>
                  </c:pt>
                  <c:pt idx="58">
                    <c:v>NAP</c:v>
                  </c:pt>
                  <c:pt idx="59">
                    <c:v>BRI</c:v>
                  </c:pt>
                  <c:pt idx="60">
                    <c:v>NAP</c:v>
                  </c:pt>
                  <c:pt idx="61">
                    <c:v>BRI</c:v>
                  </c:pt>
                  <c:pt idx="62">
                    <c:v>NAP</c:v>
                  </c:pt>
                  <c:pt idx="63">
                    <c:v>BRI</c:v>
                  </c:pt>
                  <c:pt idx="64">
                    <c:v>BRI</c:v>
                  </c:pt>
                </c:lvl>
                <c:lvl>
                  <c:pt idx="0">
                    <c:v>&lt;0</c:v>
                  </c:pt>
                  <c:pt idx="1">
                    <c:v>0-31</c:v>
                  </c:pt>
                  <c:pt idx="7">
                    <c:v>31-62</c:v>
                  </c:pt>
                  <c:pt idx="13">
                    <c:v>62-93</c:v>
                  </c:pt>
                  <c:pt idx="22">
                    <c:v>93-124</c:v>
                  </c:pt>
                  <c:pt idx="32">
                    <c:v>124-155</c:v>
                  </c:pt>
                  <c:pt idx="41">
                    <c:v>155-186</c:v>
                  </c:pt>
                  <c:pt idx="47">
                    <c:v>186-217</c:v>
                  </c:pt>
                  <c:pt idx="53">
                    <c:v>217-248</c:v>
                  </c:pt>
                  <c:pt idx="57">
                    <c:v>248-279</c:v>
                  </c:pt>
                  <c:pt idx="59">
                    <c:v>279-310</c:v>
                  </c:pt>
                  <c:pt idx="61">
                    <c:v>310-341</c:v>
                  </c:pt>
                  <c:pt idx="63">
                    <c:v>341-372</c:v>
                  </c:pt>
                  <c:pt idx="64">
                    <c:v>372-403</c:v>
                  </c:pt>
                </c:lvl>
              </c:multiLvlStrCache>
            </c:multiLvlStrRef>
          </c:cat>
          <c:val>
            <c:numRef>
              <c:f>Days_Prior_by_Route!$G$15:$G$80</c:f>
              <c:numCache>
                <c:formatCode>#,##0</c:formatCode>
                <c:ptCount val="65"/>
                <c:pt idx="0">
                  <c:v>-1</c:v>
                </c:pt>
                <c:pt idx="1">
                  <c:v>101</c:v>
                </c:pt>
                <c:pt idx="2">
                  <c:v>0</c:v>
                </c:pt>
                <c:pt idx="3">
                  <c:v>36</c:v>
                </c:pt>
                <c:pt idx="4">
                  <c:v>147</c:v>
                </c:pt>
                <c:pt idx="5">
                  <c:v>-1</c:v>
                </c:pt>
                <c:pt idx="6">
                  <c:v>167</c:v>
                </c:pt>
                <c:pt idx="7">
                  <c:v>224</c:v>
                </c:pt>
                <c:pt idx="8">
                  <c:v>44</c:v>
                </c:pt>
                <c:pt idx="9">
                  <c:v>97</c:v>
                </c:pt>
                <c:pt idx="10">
                  <c:v>450</c:v>
                </c:pt>
                <c:pt idx="11">
                  <c:v>-7</c:v>
                </c:pt>
                <c:pt idx="12">
                  <c:v>128</c:v>
                </c:pt>
                <c:pt idx="13">
                  <c:v>906</c:v>
                </c:pt>
                <c:pt idx="14">
                  <c:v>320</c:v>
                </c:pt>
                <c:pt idx="15">
                  <c:v>202</c:v>
                </c:pt>
                <c:pt idx="16">
                  <c:v>828</c:v>
                </c:pt>
                <c:pt idx="17">
                  <c:v>630</c:v>
                </c:pt>
                <c:pt idx="18">
                  <c:v>142</c:v>
                </c:pt>
                <c:pt idx="19">
                  <c:v>956</c:v>
                </c:pt>
                <c:pt idx="20">
                  <c:v>300</c:v>
                </c:pt>
                <c:pt idx="21">
                  <c:v>538</c:v>
                </c:pt>
                <c:pt idx="22">
                  <c:v>1712</c:v>
                </c:pt>
                <c:pt idx="23">
                  <c:v>42</c:v>
                </c:pt>
                <c:pt idx="24">
                  <c:v>1364</c:v>
                </c:pt>
                <c:pt idx="25">
                  <c:v>5</c:v>
                </c:pt>
                <c:pt idx="26">
                  <c:v>1548</c:v>
                </c:pt>
                <c:pt idx="27">
                  <c:v>867</c:v>
                </c:pt>
                <c:pt idx="28">
                  <c:v>1133</c:v>
                </c:pt>
                <c:pt idx="29">
                  <c:v>110</c:v>
                </c:pt>
                <c:pt idx="30">
                  <c:v>700</c:v>
                </c:pt>
                <c:pt idx="31">
                  <c:v>700</c:v>
                </c:pt>
                <c:pt idx="32">
                  <c:v>979</c:v>
                </c:pt>
                <c:pt idx="33">
                  <c:v>630</c:v>
                </c:pt>
                <c:pt idx="34">
                  <c:v>1979</c:v>
                </c:pt>
                <c:pt idx="35">
                  <c:v>4</c:v>
                </c:pt>
                <c:pt idx="36">
                  <c:v>2864</c:v>
                </c:pt>
                <c:pt idx="37">
                  <c:v>390</c:v>
                </c:pt>
                <c:pt idx="38">
                  <c:v>519</c:v>
                </c:pt>
                <c:pt idx="39">
                  <c:v>770</c:v>
                </c:pt>
                <c:pt idx="40">
                  <c:v>30</c:v>
                </c:pt>
                <c:pt idx="41">
                  <c:v>2054</c:v>
                </c:pt>
                <c:pt idx="42">
                  <c:v>134</c:v>
                </c:pt>
                <c:pt idx="43">
                  <c:v>2014</c:v>
                </c:pt>
                <c:pt idx="44">
                  <c:v>1825</c:v>
                </c:pt>
                <c:pt idx="45">
                  <c:v>286</c:v>
                </c:pt>
                <c:pt idx="46">
                  <c:v>386</c:v>
                </c:pt>
                <c:pt idx="47">
                  <c:v>1948</c:v>
                </c:pt>
                <c:pt idx="48">
                  <c:v>494</c:v>
                </c:pt>
                <c:pt idx="49">
                  <c:v>2042</c:v>
                </c:pt>
                <c:pt idx="50">
                  <c:v>44</c:v>
                </c:pt>
                <c:pt idx="51">
                  <c:v>20</c:v>
                </c:pt>
                <c:pt idx="52">
                  <c:v>200</c:v>
                </c:pt>
                <c:pt idx="53">
                  <c:v>1757</c:v>
                </c:pt>
                <c:pt idx="54">
                  <c:v>210</c:v>
                </c:pt>
                <c:pt idx="55">
                  <c:v>520</c:v>
                </c:pt>
                <c:pt idx="56">
                  <c:v>100</c:v>
                </c:pt>
                <c:pt idx="57">
                  <c:v>1243</c:v>
                </c:pt>
                <c:pt idx="58">
                  <c:v>200</c:v>
                </c:pt>
                <c:pt idx="59">
                  <c:v>804</c:v>
                </c:pt>
                <c:pt idx="60">
                  <c:v>310</c:v>
                </c:pt>
                <c:pt idx="61">
                  <c:v>350</c:v>
                </c:pt>
                <c:pt idx="62">
                  <c:v>1390</c:v>
                </c:pt>
                <c:pt idx="63">
                  <c:v>200</c:v>
                </c:pt>
                <c:pt idx="64">
                  <c:v>50</c:v>
                </c:pt>
              </c:numCache>
            </c:numRef>
          </c:val>
          <c:extLst>
            <c:ext xmlns:c16="http://schemas.microsoft.com/office/drawing/2014/chart" uri="{C3380CC4-5D6E-409C-BE32-E72D297353CC}">
              <c16:uniqueId val="{00000000-EF4D-4062-802B-27F8255E58FF}"/>
            </c:ext>
          </c:extLst>
        </c:ser>
        <c:dLbls>
          <c:showLegendKey val="0"/>
          <c:showVal val="0"/>
          <c:showCatName val="0"/>
          <c:showSerName val="0"/>
          <c:showPercent val="0"/>
          <c:showBubbleSize val="0"/>
        </c:dLbls>
        <c:gapWidth val="219"/>
        <c:overlap val="-27"/>
        <c:axId val="900891312"/>
        <c:axId val="929700783"/>
      </c:barChart>
      <c:lineChart>
        <c:grouping val="standard"/>
        <c:varyColors val="0"/>
        <c:ser>
          <c:idx val="1"/>
          <c:order val="1"/>
          <c:tx>
            <c:strRef>
              <c:f>Days_Prior_by_Route!$H$14</c:f>
              <c:strCache>
                <c:ptCount val="1"/>
                <c:pt idx="0">
                  <c:v>AVG_FARE_PER_SEAT </c:v>
                </c:pt>
              </c:strCache>
            </c:strRef>
          </c:tx>
          <c:spPr>
            <a:ln w="28575" cap="rnd">
              <a:solidFill>
                <a:schemeClr val="accent2"/>
              </a:solidFill>
              <a:round/>
            </a:ln>
            <a:effectLst/>
          </c:spPr>
          <c:marker>
            <c:symbol val="none"/>
          </c:marker>
          <c:cat>
            <c:multiLvlStrRef>
              <c:f>Days_Prior_by_Route!$E$15:$F$80</c:f>
              <c:multiLvlStrCache>
                <c:ptCount val="65"/>
                <c:lvl>
                  <c:pt idx="0">
                    <c:v>NAP</c:v>
                  </c:pt>
                  <c:pt idx="1">
                    <c:v>BRI</c:v>
                  </c:pt>
                  <c:pt idx="2">
                    <c:v>CAG</c:v>
                  </c:pt>
                  <c:pt idx="3">
                    <c:v>MXP</c:v>
                  </c:pt>
                  <c:pt idx="4">
                    <c:v>NAP</c:v>
                  </c:pt>
                  <c:pt idx="5">
                    <c:v>VIE</c:v>
                  </c:pt>
                  <c:pt idx="6">
                    <c:v>VRN</c:v>
                  </c:pt>
                  <c:pt idx="7">
                    <c:v>BRI</c:v>
                  </c:pt>
                  <c:pt idx="8">
                    <c:v>CAG</c:v>
                  </c:pt>
                  <c:pt idx="9">
                    <c:v>MXP</c:v>
                  </c:pt>
                  <c:pt idx="10">
                    <c:v>NAP</c:v>
                  </c:pt>
                  <c:pt idx="11">
                    <c:v>VIE</c:v>
                  </c:pt>
                  <c:pt idx="12">
                    <c:v>VRN</c:v>
                  </c:pt>
                  <c:pt idx="13">
                    <c:v>BRI</c:v>
                  </c:pt>
                  <c:pt idx="14">
                    <c:v>CAG</c:v>
                  </c:pt>
                  <c:pt idx="15">
                    <c:v>MXP</c:v>
                  </c:pt>
                  <c:pt idx="16">
                    <c:v>NAP</c:v>
                  </c:pt>
                  <c:pt idx="17">
                    <c:v>VRN</c:v>
                  </c:pt>
                  <c:pt idx="18">
                    <c:v>FCO</c:v>
                  </c:pt>
                  <c:pt idx="19">
                    <c:v>PMO</c:v>
                  </c:pt>
                  <c:pt idx="20">
                    <c:v>BLQ</c:v>
                  </c:pt>
                  <c:pt idx="21">
                    <c:v>CTA</c:v>
                  </c:pt>
                  <c:pt idx="22">
                    <c:v>BRI</c:v>
                  </c:pt>
                  <c:pt idx="23">
                    <c:v>MXP</c:v>
                  </c:pt>
                  <c:pt idx="24">
                    <c:v>NAP</c:v>
                  </c:pt>
                  <c:pt idx="25">
                    <c:v>VIE</c:v>
                  </c:pt>
                  <c:pt idx="26">
                    <c:v>VRN</c:v>
                  </c:pt>
                  <c:pt idx="27">
                    <c:v>FCO</c:v>
                  </c:pt>
                  <c:pt idx="28">
                    <c:v>PMO</c:v>
                  </c:pt>
                  <c:pt idx="29">
                    <c:v>PSA</c:v>
                  </c:pt>
                  <c:pt idx="30">
                    <c:v>BLQ</c:v>
                  </c:pt>
                  <c:pt idx="31">
                    <c:v>CTA</c:v>
                  </c:pt>
                  <c:pt idx="32">
                    <c:v>BRI</c:v>
                  </c:pt>
                  <c:pt idx="33">
                    <c:v>MXP</c:v>
                  </c:pt>
                  <c:pt idx="34">
                    <c:v>NAP</c:v>
                  </c:pt>
                  <c:pt idx="35">
                    <c:v>VIE</c:v>
                  </c:pt>
                  <c:pt idx="36">
                    <c:v>VRN</c:v>
                  </c:pt>
                  <c:pt idx="37">
                    <c:v>FCO</c:v>
                  </c:pt>
                  <c:pt idx="38">
                    <c:v>PMO</c:v>
                  </c:pt>
                  <c:pt idx="39">
                    <c:v>PSA</c:v>
                  </c:pt>
                  <c:pt idx="40">
                    <c:v>CTA</c:v>
                  </c:pt>
                  <c:pt idx="41">
                    <c:v>BRI</c:v>
                  </c:pt>
                  <c:pt idx="42">
                    <c:v>MXP</c:v>
                  </c:pt>
                  <c:pt idx="43">
                    <c:v>NAP</c:v>
                  </c:pt>
                  <c:pt idx="44">
                    <c:v>VRN</c:v>
                  </c:pt>
                  <c:pt idx="45">
                    <c:v>FCO</c:v>
                  </c:pt>
                  <c:pt idx="46">
                    <c:v>PMO</c:v>
                  </c:pt>
                  <c:pt idx="47">
                    <c:v>BRI</c:v>
                  </c:pt>
                  <c:pt idx="48">
                    <c:v>MXP</c:v>
                  </c:pt>
                  <c:pt idx="49">
                    <c:v>NAP</c:v>
                  </c:pt>
                  <c:pt idx="50">
                    <c:v>VRN</c:v>
                  </c:pt>
                  <c:pt idx="51">
                    <c:v>FCO</c:v>
                  </c:pt>
                  <c:pt idx="52">
                    <c:v>PMO</c:v>
                  </c:pt>
                  <c:pt idx="53">
                    <c:v>BRI</c:v>
                  </c:pt>
                  <c:pt idx="54">
                    <c:v>MXP</c:v>
                  </c:pt>
                  <c:pt idx="55">
                    <c:v>NAP</c:v>
                  </c:pt>
                  <c:pt idx="56">
                    <c:v>PMO</c:v>
                  </c:pt>
                  <c:pt idx="57">
                    <c:v>BRI</c:v>
                  </c:pt>
                  <c:pt idx="58">
                    <c:v>NAP</c:v>
                  </c:pt>
                  <c:pt idx="59">
                    <c:v>BRI</c:v>
                  </c:pt>
                  <c:pt idx="60">
                    <c:v>NAP</c:v>
                  </c:pt>
                  <c:pt idx="61">
                    <c:v>BRI</c:v>
                  </c:pt>
                  <c:pt idx="62">
                    <c:v>NAP</c:v>
                  </c:pt>
                  <c:pt idx="63">
                    <c:v>BRI</c:v>
                  </c:pt>
                  <c:pt idx="64">
                    <c:v>BRI</c:v>
                  </c:pt>
                </c:lvl>
                <c:lvl>
                  <c:pt idx="0">
                    <c:v>&lt;0</c:v>
                  </c:pt>
                  <c:pt idx="1">
                    <c:v>0-31</c:v>
                  </c:pt>
                  <c:pt idx="7">
                    <c:v>31-62</c:v>
                  </c:pt>
                  <c:pt idx="13">
                    <c:v>62-93</c:v>
                  </c:pt>
                  <c:pt idx="22">
                    <c:v>93-124</c:v>
                  </c:pt>
                  <c:pt idx="32">
                    <c:v>124-155</c:v>
                  </c:pt>
                  <c:pt idx="41">
                    <c:v>155-186</c:v>
                  </c:pt>
                  <c:pt idx="47">
                    <c:v>186-217</c:v>
                  </c:pt>
                  <c:pt idx="53">
                    <c:v>217-248</c:v>
                  </c:pt>
                  <c:pt idx="57">
                    <c:v>248-279</c:v>
                  </c:pt>
                  <c:pt idx="59">
                    <c:v>279-310</c:v>
                  </c:pt>
                  <c:pt idx="61">
                    <c:v>310-341</c:v>
                  </c:pt>
                  <c:pt idx="63">
                    <c:v>341-372</c:v>
                  </c:pt>
                  <c:pt idx="64">
                    <c:v>372-403</c:v>
                  </c:pt>
                </c:lvl>
              </c:multiLvlStrCache>
            </c:multiLvlStrRef>
          </c:cat>
          <c:val>
            <c:numRef>
              <c:f>Days_Prior_by_Route!$H$15:$H$80</c:f>
              <c:numCache>
                <c:formatCode>#,##0\ [$€-1]</c:formatCode>
                <c:ptCount val="65"/>
                <c:pt idx="0">
                  <c:v>177.29000000000002</c:v>
                </c:pt>
                <c:pt idx="1">
                  <c:v>181.19019801980201</c:v>
                </c:pt>
                <c:pt idx="2">
                  <c:v>0</c:v>
                </c:pt>
                <c:pt idx="3">
                  <c:v>137.82083333333333</c:v>
                </c:pt>
                <c:pt idx="4">
                  <c:v>175.65632653061226</c:v>
                </c:pt>
                <c:pt idx="5">
                  <c:v>200</c:v>
                </c:pt>
                <c:pt idx="6">
                  <c:v>157.35676646706582</c:v>
                </c:pt>
                <c:pt idx="7">
                  <c:v>180.51500000000004</c:v>
                </c:pt>
                <c:pt idx="8">
                  <c:v>283.74</c:v>
                </c:pt>
                <c:pt idx="9">
                  <c:v>250.84216494845376</c:v>
                </c:pt>
                <c:pt idx="10">
                  <c:v>232.91226666666634</c:v>
                </c:pt>
                <c:pt idx="11">
                  <c:v>200</c:v>
                </c:pt>
                <c:pt idx="12">
                  <c:v>241.47554687500002</c:v>
                </c:pt>
                <c:pt idx="13">
                  <c:v>216.33418322295799</c:v>
                </c:pt>
                <c:pt idx="14">
                  <c:v>280</c:v>
                </c:pt>
                <c:pt idx="15">
                  <c:v>311.72539603960394</c:v>
                </c:pt>
                <c:pt idx="16">
                  <c:v>241.77955314009697</c:v>
                </c:pt>
                <c:pt idx="17">
                  <c:v>234.96115873015881</c:v>
                </c:pt>
                <c:pt idx="18">
                  <c:v>245.07042253521126</c:v>
                </c:pt>
                <c:pt idx="19">
                  <c:v>215</c:v>
                </c:pt>
                <c:pt idx="20">
                  <c:v>243.5</c:v>
                </c:pt>
                <c:pt idx="21">
                  <c:v>225</c:v>
                </c:pt>
                <c:pt idx="22">
                  <c:v>214.81955023364492</c:v>
                </c:pt>
                <c:pt idx="23">
                  <c:v>289.85619047619048</c:v>
                </c:pt>
                <c:pt idx="24">
                  <c:v>186.38203629032253</c:v>
                </c:pt>
                <c:pt idx="25">
                  <c:v>200</c:v>
                </c:pt>
                <c:pt idx="26">
                  <c:v>190.23215762273907</c:v>
                </c:pt>
                <c:pt idx="27">
                  <c:v>247.00213379469434</c:v>
                </c:pt>
                <c:pt idx="28">
                  <c:v>215</c:v>
                </c:pt>
                <c:pt idx="29">
                  <c:v>0</c:v>
                </c:pt>
                <c:pt idx="30">
                  <c:v>243.5</c:v>
                </c:pt>
                <c:pt idx="31">
                  <c:v>225</c:v>
                </c:pt>
                <c:pt idx="32">
                  <c:v>208.76242083758942</c:v>
                </c:pt>
                <c:pt idx="33">
                  <c:v>272.85714285714283</c:v>
                </c:pt>
                <c:pt idx="34">
                  <c:v>206.10610914603345</c:v>
                </c:pt>
                <c:pt idx="35">
                  <c:v>275</c:v>
                </c:pt>
                <c:pt idx="36">
                  <c:v>223.79163058659216</c:v>
                </c:pt>
                <c:pt idx="37">
                  <c:v>253.69264102564111</c:v>
                </c:pt>
                <c:pt idx="38">
                  <c:v>219.04624277456648</c:v>
                </c:pt>
                <c:pt idx="39">
                  <c:v>0</c:v>
                </c:pt>
                <c:pt idx="40">
                  <c:v>225</c:v>
                </c:pt>
                <c:pt idx="41">
                  <c:v>217.08026777020459</c:v>
                </c:pt>
                <c:pt idx="42">
                  <c:v>272.38805970149252</c:v>
                </c:pt>
                <c:pt idx="43">
                  <c:v>217.40072989076475</c:v>
                </c:pt>
                <c:pt idx="44">
                  <c:v>214.50784657534251</c:v>
                </c:pt>
                <c:pt idx="45">
                  <c:v>272.60118881118888</c:v>
                </c:pt>
                <c:pt idx="46">
                  <c:v>220.44041450777203</c:v>
                </c:pt>
                <c:pt idx="47">
                  <c:v>184.65663244353189</c:v>
                </c:pt>
                <c:pt idx="48">
                  <c:v>285.12145748987854</c:v>
                </c:pt>
                <c:pt idx="49">
                  <c:v>217.09536728697356</c:v>
                </c:pt>
                <c:pt idx="50">
                  <c:v>271.71454545454543</c:v>
                </c:pt>
                <c:pt idx="51">
                  <c:v>270</c:v>
                </c:pt>
                <c:pt idx="52">
                  <c:v>215</c:v>
                </c:pt>
                <c:pt idx="53">
                  <c:v>171.23329538986911</c:v>
                </c:pt>
                <c:pt idx="54">
                  <c:v>285</c:v>
                </c:pt>
                <c:pt idx="55">
                  <c:v>221.53846153846155</c:v>
                </c:pt>
                <c:pt idx="56">
                  <c:v>215</c:v>
                </c:pt>
                <c:pt idx="57">
                  <c:v>179.87329042638777</c:v>
                </c:pt>
                <c:pt idx="58">
                  <c:v>200.5</c:v>
                </c:pt>
                <c:pt idx="59">
                  <c:v>174.4278606965174</c:v>
                </c:pt>
                <c:pt idx="60">
                  <c:v>206.93548387096774</c:v>
                </c:pt>
                <c:pt idx="61">
                  <c:v>181.57142857142858</c:v>
                </c:pt>
                <c:pt idx="62">
                  <c:v>238.88489208633092</c:v>
                </c:pt>
                <c:pt idx="63">
                  <c:v>205</c:v>
                </c:pt>
                <c:pt idx="64">
                  <c:v>215</c:v>
                </c:pt>
              </c:numCache>
            </c:numRef>
          </c:val>
          <c:smooth val="0"/>
          <c:extLst>
            <c:ext xmlns:c16="http://schemas.microsoft.com/office/drawing/2014/chart" uri="{C3380CC4-5D6E-409C-BE32-E72D297353CC}">
              <c16:uniqueId val="{00000001-EF4D-4062-802B-27F8255E58FF}"/>
            </c:ext>
          </c:extLst>
        </c:ser>
        <c:dLbls>
          <c:showLegendKey val="0"/>
          <c:showVal val="0"/>
          <c:showCatName val="0"/>
          <c:showSerName val="0"/>
          <c:showPercent val="0"/>
          <c:showBubbleSize val="0"/>
        </c:dLbls>
        <c:marker val="1"/>
        <c:smooth val="0"/>
        <c:axId val="1437979696"/>
        <c:axId val="1662658688"/>
      </c:lineChart>
      <c:catAx>
        <c:axId val="90089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0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700783"/>
        <c:crosses val="autoZero"/>
        <c:auto val="1"/>
        <c:lblAlgn val="ctr"/>
        <c:lblOffset val="100"/>
        <c:noMultiLvlLbl val="0"/>
      </c:catAx>
      <c:valAx>
        <c:axId val="929700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91312"/>
        <c:crosses val="autoZero"/>
        <c:crossBetween val="between"/>
      </c:valAx>
      <c:valAx>
        <c:axId val="1662658688"/>
        <c:scaling>
          <c:orientation val="minMax"/>
        </c:scaling>
        <c:delete val="0"/>
        <c:axPos val="r"/>
        <c:numFmt formatCode="#,##0\ [$€-1]"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979696"/>
        <c:crosses val="max"/>
        <c:crossBetween val="between"/>
      </c:valAx>
      <c:catAx>
        <c:axId val="1437979696"/>
        <c:scaling>
          <c:orientation val="minMax"/>
        </c:scaling>
        <c:delete val="1"/>
        <c:axPos val="b"/>
        <c:numFmt formatCode="General" sourceLinked="1"/>
        <c:majorTickMark val="out"/>
        <c:minorTickMark val="none"/>
        <c:tickLblPos val="nextTo"/>
        <c:crossAx val="1662658688"/>
        <c:crosses val="autoZero"/>
        <c:auto val="1"/>
        <c:lblAlgn val="ctr"/>
        <c:lblOffset val="100"/>
        <c:noMultiLvlLbl val="0"/>
      </c:catAx>
      <c:spPr>
        <a:noFill/>
        <a:ln>
          <a:noFill/>
        </a:ln>
        <a:effectLst/>
      </c:spPr>
    </c:plotArea>
    <c:legend>
      <c:legendPos val="t"/>
      <c:layout>
        <c:manualLayout>
          <c:xMode val="edge"/>
          <c:yMode val="edge"/>
          <c:x val="0.31919407490184049"/>
          <c:y val="3.6037186145015027E-2"/>
          <c:w val="0.35249210168173423"/>
          <c:h val="3.90627734033245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0800" cap="flat" cmpd="thickThin"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[020525_RMS_Raw_Data2.xlsx]Booking Trend!PivotTable4</c:name>
    <c:fmtId val="4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Booking Trend by Route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'Booking Trend'!$K$23</c:f>
              <c:strCache>
                <c:ptCount val="1"/>
                <c:pt idx="0">
                  <c:v>SEATS_BOOKED </c:v>
                </c:pt>
              </c:strCache>
            </c:strRef>
          </c:tx>
          <c:spPr>
            <a:solidFill>
              <a:schemeClr val="accent1"/>
            </a:solidFill>
            <a:ln>
              <a:noFill/>
            </a:ln>
            <a:effectLst/>
          </c:spPr>
          <c:invertIfNegative val="0"/>
          <c:cat>
            <c:strRef>
              <c:f>'Booking Trend'!$J$24:$J$30</c:f>
              <c:strCache>
                <c:ptCount val="6"/>
                <c:pt idx="0">
                  <c:v>BRI</c:v>
                </c:pt>
                <c:pt idx="1">
                  <c:v>CAG</c:v>
                </c:pt>
                <c:pt idx="2">
                  <c:v>MXP</c:v>
                </c:pt>
                <c:pt idx="3">
                  <c:v>NAP</c:v>
                </c:pt>
                <c:pt idx="4">
                  <c:v>VIE</c:v>
                </c:pt>
                <c:pt idx="5">
                  <c:v>VRN</c:v>
                </c:pt>
              </c:strCache>
            </c:strRef>
          </c:cat>
          <c:val>
            <c:numRef>
              <c:f>'Booking Trend'!$K$24:$K$30</c:f>
              <c:numCache>
                <c:formatCode>#,##0</c:formatCode>
                <c:ptCount val="6"/>
                <c:pt idx="0">
                  <c:v>7350</c:v>
                </c:pt>
                <c:pt idx="1">
                  <c:v>320</c:v>
                </c:pt>
                <c:pt idx="2">
                  <c:v>1318</c:v>
                </c:pt>
                <c:pt idx="3">
                  <c:v>6435</c:v>
                </c:pt>
                <c:pt idx="4">
                  <c:v>1</c:v>
                </c:pt>
                <c:pt idx="5">
                  <c:v>962</c:v>
                </c:pt>
              </c:numCache>
            </c:numRef>
          </c:val>
          <c:extLst>
            <c:ext xmlns:c16="http://schemas.microsoft.com/office/drawing/2014/chart" uri="{C3380CC4-5D6E-409C-BE32-E72D297353CC}">
              <c16:uniqueId val="{00000000-B35D-4CA6-8D49-12DB74434E6F}"/>
            </c:ext>
          </c:extLst>
        </c:ser>
        <c:dLbls>
          <c:showLegendKey val="0"/>
          <c:showVal val="0"/>
          <c:showCatName val="0"/>
          <c:showSerName val="0"/>
          <c:showPercent val="0"/>
          <c:showBubbleSize val="0"/>
        </c:dLbls>
        <c:gapWidth val="219"/>
        <c:overlap val="-27"/>
        <c:axId val="1086447871"/>
        <c:axId val="1086446911"/>
      </c:barChart>
      <c:lineChart>
        <c:grouping val="standard"/>
        <c:varyColors val="0"/>
        <c:ser>
          <c:idx val="1"/>
          <c:order val="1"/>
          <c:tx>
            <c:strRef>
              <c:f>'Booking Trend'!$L$23</c:f>
              <c:strCache>
                <c:ptCount val="1"/>
                <c:pt idx="0">
                  <c:v>AVG_FARE_PER_SEAT </c:v>
                </c:pt>
              </c:strCache>
            </c:strRef>
          </c:tx>
          <c:spPr>
            <a:ln w="28575" cap="rnd">
              <a:solidFill>
                <a:schemeClr val="accent2"/>
              </a:solidFill>
              <a:round/>
            </a:ln>
            <a:effectLst/>
          </c:spPr>
          <c:marker>
            <c:symbol val="none"/>
          </c:marker>
          <c:cat>
            <c:strRef>
              <c:f>'Booking Trend'!$J$24:$J$30</c:f>
              <c:strCache>
                <c:ptCount val="6"/>
                <c:pt idx="0">
                  <c:v>BRI</c:v>
                </c:pt>
                <c:pt idx="1">
                  <c:v>CAG</c:v>
                </c:pt>
                <c:pt idx="2">
                  <c:v>MXP</c:v>
                </c:pt>
                <c:pt idx="3">
                  <c:v>NAP</c:v>
                </c:pt>
                <c:pt idx="4">
                  <c:v>VIE</c:v>
                </c:pt>
                <c:pt idx="5">
                  <c:v>VRN</c:v>
                </c:pt>
              </c:strCache>
            </c:strRef>
          </c:cat>
          <c:val>
            <c:numRef>
              <c:f>'Booking Trend'!$L$24:$L$30</c:f>
              <c:numCache>
                <c:formatCode>#,##0\ [$€-1]</c:formatCode>
                <c:ptCount val="6"/>
                <c:pt idx="0">
                  <c:v>194.2628897959184</c:v>
                </c:pt>
                <c:pt idx="1">
                  <c:v>280</c:v>
                </c:pt>
                <c:pt idx="2">
                  <c:v>285.65439301972685</c:v>
                </c:pt>
                <c:pt idx="3">
                  <c:v>224.69182905982882</c:v>
                </c:pt>
                <c:pt idx="4">
                  <c:v>500</c:v>
                </c:pt>
                <c:pt idx="5">
                  <c:v>259.40874220374229</c:v>
                </c:pt>
              </c:numCache>
            </c:numRef>
          </c:val>
          <c:smooth val="0"/>
          <c:extLst>
            <c:ext xmlns:c16="http://schemas.microsoft.com/office/drawing/2014/chart" uri="{C3380CC4-5D6E-409C-BE32-E72D297353CC}">
              <c16:uniqueId val="{00000001-B35D-4CA6-8D49-12DB74434E6F}"/>
            </c:ext>
          </c:extLst>
        </c:ser>
        <c:dLbls>
          <c:showLegendKey val="0"/>
          <c:showVal val="0"/>
          <c:showCatName val="0"/>
          <c:showSerName val="0"/>
          <c:showPercent val="0"/>
          <c:showBubbleSize val="0"/>
        </c:dLbls>
        <c:marker val="1"/>
        <c:smooth val="0"/>
        <c:axId val="1517078560"/>
        <c:axId val="1517075680"/>
      </c:lineChart>
      <c:catAx>
        <c:axId val="108644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46911"/>
        <c:crosses val="autoZero"/>
        <c:auto val="1"/>
        <c:lblAlgn val="ctr"/>
        <c:lblOffset val="100"/>
        <c:noMultiLvlLbl val="0"/>
      </c:catAx>
      <c:valAx>
        <c:axId val="10864469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47871"/>
        <c:crosses val="autoZero"/>
        <c:crossBetween val="between"/>
      </c:valAx>
      <c:valAx>
        <c:axId val="1517075680"/>
        <c:scaling>
          <c:orientation val="minMax"/>
        </c:scaling>
        <c:delete val="0"/>
        <c:axPos val="r"/>
        <c:numFmt formatCode="#,##0\ [$€-1]"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078560"/>
        <c:crosses val="max"/>
        <c:crossBetween val="between"/>
      </c:valAx>
      <c:catAx>
        <c:axId val="1517078560"/>
        <c:scaling>
          <c:orientation val="minMax"/>
        </c:scaling>
        <c:delete val="1"/>
        <c:axPos val="b"/>
        <c:numFmt formatCode="General" sourceLinked="1"/>
        <c:majorTickMark val="out"/>
        <c:minorTickMark val="none"/>
        <c:tickLblPos val="nextTo"/>
        <c:crossAx val="1517075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0800" cap="flat" cmpd="thickThin"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95251</xdr:colOff>
      <xdr:row>14</xdr:row>
      <xdr:rowOff>139700</xdr:rowOff>
    </xdr:from>
    <xdr:to>
      <xdr:col>1</xdr:col>
      <xdr:colOff>288940</xdr:colOff>
      <xdr:row>28</xdr:row>
      <xdr:rowOff>60319</xdr:rowOff>
    </xdr:to>
    <mc:AlternateContent xmlns:mc="http://schemas.openxmlformats.org/markup-compatibility/2006" xmlns:a14="http://schemas.microsoft.com/office/drawing/2010/main">
      <mc:Choice Requires="a14">
        <xdr:graphicFrame macro="">
          <xdr:nvGraphicFramePr>
            <xdr:cNvPr id="13" name="FLT_NO">
              <a:extLst>
                <a:ext uri="{FF2B5EF4-FFF2-40B4-BE49-F238E27FC236}">
                  <a16:creationId xmlns:a16="http://schemas.microsoft.com/office/drawing/2014/main" id="{BD15D02E-C28E-278B-3AAA-09F7A9B56003}"/>
                </a:ext>
              </a:extLst>
            </xdr:cNvPr>
            <xdr:cNvGraphicFramePr/>
          </xdr:nvGraphicFramePr>
          <xdr:xfrm>
            <a:off x="0" y="0"/>
            <a:ext cx="0" cy="0"/>
          </xdr:xfrm>
          <a:graphic>
            <a:graphicData uri="http://schemas.microsoft.com/office/drawing/2010/slicer">
              <sle:slicer xmlns:sle="http://schemas.microsoft.com/office/drawing/2010/slicer" name="FLT_NO"/>
            </a:graphicData>
          </a:graphic>
        </xdr:graphicFrame>
      </mc:Choice>
      <mc:Fallback xmlns="">
        <xdr:sp macro="" textlink="">
          <xdr:nvSpPr>
            <xdr:cNvPr id="0" name=""/>
            <xdr:cNvSpPr>
              <a:spLocks noTextEdit="1"/>
            </xdr:cNvSpPr>
          </xdr:nvSpPr>
          <xdr:spPr>
            <a:xfrm>
              <a:off x="95251" y="2943225"/>
              <a:ext cx="1409700" cy="2717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590550</xdr:colOff>
      <xdr:row>14</xdr:row>
      <xdr:rowOff>149225</xdr:rowOff>
    </xdr:from>
    <xdr:to>
      <xdr:col>2</xdr:col>
      <xdr:colOff>1121298</xdr:colOff>
      <xdr:row>28</xdr:row>
      <xdr:rowOff>60319</xdr:rowOff>
    </xdr:to>
    <mc:AlternateContent xmlns:mc="http://schemas.openxmlformats.org/markup-compatibility/2006" xmlns:a14="http://schemas.microsoft.com/office/drawing/2010/main">
      <mc:Choice Requires="a14">
        <xdr:graphicFrame macro="">
          <xdr:nvGraphicFramePr>
            <xdr:cNvPr id="3" name="SECTOR 1">
              <a:extLst>
                <a:ext uri="{FF2B5EF4-FFF2-40B4-BE49-F238E27FC236}">
                  <a16:creationId xmlns:a16="http://schemas.microsoft.com/office/drawing/2014/main" id="{4AE290BD-0DFB-BAB8-EEE1-BA71D260751B}"/>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638300" y="2949575"/>
              <a:ext cx="1390650" cy="2717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533402</xdr:colOff>
      <xdr:row>10</xdr:row>
      <xdr:rowOff>53976</xdr:rowOff>
    </xdr:from>
    <xdr:to>
      <xdr:col>3</xdr:col>
      <xdr:colOff>229242</xdr:colOff>
      <xdr:row>13</xdr:row>
      <xdr:rowOff>152400</xdr:rowOff>
    </xdr:to>
    <mc:AlternateContent xmlns:mc="http://schemas.openxmlformats.org/markup-compatibility/2006" xmlns:a14="http://schemas.microsoft.com/office/drawing/2010/main">
      <mc:Choice Requires="a14">
        <xdr:graphicFrame macro="">
          <xdr:nvGraphicFramePr>
            <xdr:cNvPr id="4" name="DAY 2">
              <a:extLst>
                <a:ext uri="{FF2B5EF4-FFF2-40B4-BE49-F238E27FC236}">
                  <a16:creationId xmlns:a16="http://schemas.microsoft.com/office/drawing/2014/main" id="{D8A7D2F3-CD78-9E8F-4420-AA20B320191C}"/>
                </a:ext>
              </a:extLst>
            </xdr:cNvPr>
            <xdr:cNvGraphicFramePr/>
          </xdr:nvGraphicFramePr>
          <xdr:xfrm>
            <a:off x="0" y="0"/>
            <a:ext cx="0" cy="0"/>
          </xdr:xfrm>
          <a:graphic>
            <a:graphicData uri="http://schemas.microsoft.com/office/drawing/2010/slicer">
              <sle:slicer xmlns:sle="http://schemas.microsoft.com/office/drawing/2010/slicer" name="DAY 2"/>
            </a:graphicData>
          </a:graphic>
        </xdr:graphicFrame>
      </mc:Choice>
      <mc:Fallback xmlns="">
        <xdr:sp macro="" textlink="">
          <xdr:nvSpPr>
            <xdr:cNvPr id="0" name=""/>
            <xdr:cNvSpPr>
              <a:spLocks noTextEdit="1"/>
            </xdr:cNvSpPr>
          </xdr:nvSpPr>
          <xdr:spPr>
            <a:xfrm>
              <a:off x="1581152" y="2054226"/>
              <a:ext cx="2425699" cy="698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430211</xdr:colOff>
      <xdr:row>13</xdr:row>
      <xdr:rowOff>39687</xdr:rowOff>
    </xdr:from>
    <xdr:to>
      <xdr:col>18</xdr:col>
      <xdr:colOff>359692</xdr:colOff>
      <xdr:row>40</xdr:row>
      <xdr:rowOff>133667</xdr:rowOff>
    </xdr:to>
    <xdr:graphicFrame macro="">
      <xdr:nvGraphicFramePr>
        <xdr:cNvPr id="7" name="Chart 6">
          <a:extLst>
            <a:ext uri="{FF2B5EF4-FFF2-40B4-BE49-F238E27FC236}">
              <a16:creationId xmlns:a16="http://schemas.microsoft.com/office/drawing/2014/main" id="{D5F99136-EAA1-2A19-D98E-8ACB8EEF1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863600</xdr:colOff>
      <xdr:row>0</xdr:row>
      <xdr:rowOff>95249</xdr:rowOff>
    </xdr:from>
    <xdr:to>
      <xdr:col>9</xdr:col>
      <xdr:colOff>1160780</xdr:colOff>
      <xdr:row>8</xdr:row>
      <xdr:rowOff>92075</xdr:rowOff>
    </xdr:to>
    <mc:AlternateContent xmlns:mc="http://schemas.openxmlformats.org/markup-compatibility/2006" xmlns:a14="http://schemas.microsoft.com/office/drawing/2010/main">
      <mc:Choice Requires="a14">
        <xdr:graphicFrame macro="">
          <xdr:nvGraphicFramePr>
            <xdr:cNvPr id="6" name="BOOKING_STATUS">
              <a:extLst>
                <a:ext uri="{FF2B5EF4-FFF2-40B4-BE49-F238E27FC236}">
                  <a16:creationId xmlns:a16="http://schemas.microsoft.com/office/drawing/2014/main" id="{B09D8395-B375-CAE6-20A3-FC22E1A02910}"/>
                </a:ext>
              </a:extLst>
            </xdr:cNvPr>
            <xdr:cNvGraphicFramePr/>
          </xdr:nvGraphicFramePr>
          <xdr:xfrm>
            <a:off x="0" y="0"/>
            <a:ext cx="0" cy="0"/>
          </xdr:xfrm>
          <a:graphic>
            <a:graphicData uri="http://schemas.microsoft.com/office/drawing/2010/slicer">
              <sle:slicer xmlns:sle="http://schemas.microsoft.com/office/drawing/2010/slicer" name="BOOKING_STATUS"/>
            </a:graphicData>
          </a:graphic>
        </xdr:graphicFrame>
      </mc:Choice>
      <mc:Fallback xmlns="">
        <xdr:sp macro="" textlink="">
          <xdr:nvSpPr>
            <xdr:cNvPr id="0" name=""/>
            <xdr:cNvSpPr>
              <a:spLocks noTextEdit="1"/>
            </xdr:cNvSpPr>
          </xdr:nvSpPr>
          <xdr:spPr>
            <a:xfrm>
              <a:off x="11134725" y="95249"/>
              <a:ext cx="1825625" cy="1587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507998</xdr:colOff>
      <xdr:row>0</xdr:row>
      <xdr:rowOff>73025</xdr:rowOff>
    </xdr:from>
    <xdr:to>
      <xdr:col>7</xdr:col>
      <xdr:colOff>296443</xdr:colOff>
      <xdr:row>8</xdr:row>
      <xdr:rowOff>73025</xdr:rowOff>
    </xdr:to>
    <mc:AlternateContent xmlns:mc="http://schemas.openxmlformats.org/markup-compatibility/2006" xmlns:a14="http://schemas.microsoft.com/office/drawing/2010/main">
      <mc:Choice Requires="a14">
        <xdr:graphicFrame macro="">
          <xdr:nvGraphicFramePr>
            <xdr:cNvPr id="8" name="CONTRIBUTOR 1">
              <a:extLst>
                <a:ext uri="{FF2B5EF4-FFF2-40B4-BE49-F238E27FC236}">
                  <a16:creationId xmlns:a16="http://schemas.microsoft.com/office/drawing/2014/main" id="{865C6406-8786-3EB2-DCFC-4C19862BBCA0}"/>
                </a:ext>
              </a:extLst>
            </xdr:cNvPr>
            <xdr:cNvGraphicFramePr/>
          </xdr:nvGraphicFramePr>
          <xdr:xfrm>
            <a:off x="0" y="0"/>
            <a:ext cx="0" cy="0"/>
          </xdr:xfrm>
          <a:graphic>
            <a:graphicData uri="http://schemas.microsoft.com/office/drawing/2010/slicer">
              <sle:slicer xmlns:sle="http://schemas.microsoft.com/office/drawing/2010/slicer" name="CONTRIBUTOR 1"/>
            </a:graphicData>
          </a:graphic>
        </xdr:graphicFrame>
      </mc:Choice>
      <mc:Fallback xmlns="">
        <xdr:sp macro="" textlink="">
          <xdr:nvSpPr>
            <xdr:cNvPr id="0" name=""/>
            <xdr:cNvSpPr>
              <a:spLocks noTextEdit="1"/>
            </xdr:cNvSpPr>
          </xdr:nvSpPr>
          <xdr:spPr>
            <a:xfrm>
              <a:off x="1552573" y="73025"/>
              <a:ext cx="7546976"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606425</xdr:colOff>
      <xdr:row>0</xdr:row>
      <xdr:rowOff>76200</xdr:rowOff>
    </xdr:from>
    <xdr:to>
      <xdr:col>8</xdr:col>
      <xdr:colOff>383687</xdr:colOff>
      <xdr:row>8</xdr:row>
      <xdr:rowOff>95250</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6B0AAB9F-1158-8D00-D900-15909E6D3A7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350375" y="76200"/>
              <a:ext cx="1704975"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0</xdr:row>
      <xdr:rowOff>76200</xdr:rowOff>
    </xdr:from>
    <xdr:to>
      <xdr:col>1</xdr:col>
      <xdr:colOff>174639</xdr:colOff>
      <xdr:row>13</xdr:row>
      <xdr:rowOff>193669</xdr:rowOff>
    </xdr:to>
    <mc:AlternateContent xmlns:mc="http://schemas.openxmlformats.org/markup-compatibility/2006" xmlns:a14="http://schemas.microsoft.com/office/drawing/2010/main">
      <mc:Choice Requires="a14">
        <xdr:graphicFrame macro="">
          <xdr:nvGraphicFramePr>
            <xdr:cNvPr id="9" name="ROUTE">
              <a:extLst>
                <a:ext uri="{FF2B5EF4-FFF2-40B4-BE49-F238E27FC236}">
                  <a16:creationId xmlns:a16="http://schemas.microsoft.com/office/drawing/2014/main" id="{F5CEE9FF-EA91-EF8B-04C0-AE7E96C211BF}"/>
                </a:ext>
              </a:extLst>
            </xdr:cNvPr>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mlns="">
        <xdr:sp macro="" textlink="">
          <xdr:nvSpPr>
            <xdr:cNvPr id="0" name=""/>
            <xdr:cNvSpPr>
              <a:spLocks noTextEdit="1"/>
            </xdr:cNvSpPr>
          </xdr:nvSpPr>
          <xdr:spPr>
            <a:xfrm>
              <a:off x="133350" y="76200"/>
              <a:ext cx="1266825" cy="2717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465137</xdr:colOff>
      <xdr:row>42</xdr:row>
      <xdr:rowOff>149225</xdr:rowOff>
    </xdr:from>
    <xdr:to>
      <xdr:col>18</xdr:col>
      <xdr:colOff>388937</xdr:colOff>
      <xdr:row>70</xdr:row>
      <xdr:rowOff>34925</xdr:rowOff>
    </xdr:to>
    <xdr:graphicFrame macro="">
      <xdr:nvGraphicFramePr>
        <xdr:cNvPr id="10" name="Chart 9">
          <a:extLst>
            <a:ext uri="{FF2B5EF4-FFF2-40B4-BE49-F238E27FC236}">
              <a16:creationId xmlns:a16="http://schemas.microsoft.com/office/drawing/2014/main" id="{9E550A42-4D45-AB95-9ECC-1C7AEA7DDA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962025</xdr:colOff>
      <xdr:row>14</xdr:row>
      <xdr:rowOff>133350</xdr:rowOff>
    </xdr:from>
    <xdr:to>
      <xdr:col>3</xdr:col>
      <xdr:colOff>642738</xdr:colOff>
      <xdr:row>28</xdr:row>
      <xdr:rowOff>58414</xdr:rowOff>
    </xdr:to>
    <mc:AlternateContent xmlns:mc="http://schemas.openxmlformats.org/markup-compatibility/2006" xmlns:a14="http://schemas.microsoft.com/office/drawing/2010/main">
      <mc:Choice Requires="a14">
        <xdr:graphicFrame macro="">
          <xdr:nvGraphicFramePr>
            <xdr:cNvPr id="12" name="DAYS_PRIOR">
              <a:extLst>
                <a:ext uri="{FF2B5EF4-FFF2-40B4-BE49-F238E27FC236}">
                  <a16:creationId xmlns:a16="http://schemas.microsoft.com/office/drawing/2014/main" id="{242EFD89-6227-4838-D80A-99B4D68E2052}"/>
                </a:ext>
              </a:extLst>
            </xdr:cNvPr>
            <xdr:cNvGraphicFramePr/>
          </xdr:nvGraphicFramePr>
          <xdr:xfrm>
            <a:off x="0" y="0"/>
            <a:ext cx="0" cy="0"/>
          </xdr:xfrm>
          <a:graphic>
            <a:graphicData uri="http://schemas.microsoft.com/office/drawing/2010/slicer">
              <sle:slicer xmlns:sle="http://schemas.microsoft.com/office/drawing/2010/slicer" name="DAYS_PRIOR"/>
            </a:graphicData>
          </a:graphic>
        </xdr:graphicFrame>
      </mc:Choice>
      <mc:Fallback xmlns="">
        <xdr:sp macro="" textlink="">
          <xdr:nvSpPr>
            <xdr:cNvPr id="0" name=""/>
            <xdr:cNvSpPr>
              <a:spLocks noTextEdit="1"/>
            </xdr:cNvSpPr>
          </xdr:nvSpPr>
          <xdr:spPr>
            <a:xfrm>
              <a:off x="3149600" y="2933700"/>
              <a:ext cx="1641475"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1508284</xdr:colOff>
      <xdr:row>0</xdr:row>
      <xdr:rowOff>93029</xdr:rowOff>
    </xdr:from>
    <xdr:to>
      <xdr:col>18</xdr:col>
      <xdr:colOff>278448</xdr:colOff>
      <xdr:row>8</xdr:row>
      <xdr:rowOff>18732</xdr:rowOff>
    </xdr:to>
    <mc:AlternateContent xmlns:mc="http://schemas.openxmlformats.org/markup-compatibility/2006" xmlns:a14="http://schemas.microsoft.com/office/drawing/2010/main">
      <mc:Choice Requires="a14">
        <xdr:graphicFrame macro="">
          <xdr:nvGraphicFramePr>
            <xdr:cNvPr id="5" name="FLIGHT_DATE 7">
              <a:extLst>
                <a:ext uri="{FF2B5EF4-FFF2-40B4-BE49-F238E27FC236}">
                  <a16:creationId xmlns:a16="http://schemas.microsoft.com/office/drawing/2014/main" id="{E60C34E9-231A-FC58-139C-9CC9075B7794}"/>
                </a:ext>
              </a:extLst>
            </xdr:cNvPr>
            <xdr:cNvGraphicFramePr/>
          </xdr:nvGraphicFramePr>
          <xdr:xfrm>
            <a:off x="0" y="0"/>
            <a:ext cx="0" cy="0"/>
          </xdr:xfrm>
          <a:graphic>
            <a:graphicData uri="http://schemas.microsoft.com/office/drawing/2010/slicer">
              <sle:slicer xmlns:sle="http://schemas.microsoft.com/office/drawing/2010/slicer" name="FLIGHT_DATE 7"/>
            </a:graphicData>
          </a:graphic>
        </xdr:graphicFrame>
      </mc:Choice>
      <mc:Fallback xmlns="">
        <xdr:sp macro="" textlink="">
          <xdr:nvSpPr>
            <xdr:cNvPr id="0" name=""/>
            <xdr:cNvSpPr>
              <a:spLocks noTextEdit="1"/>
            </xdr:cNvSpPr>
          </xdr:nvSpPr>
          <xdr:spPr>
            <a:xfrm>
              <a:off x="13641387" y="84139"/>
              <a:ext cx="5706269" cy="1562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95251</xdr:colOff>
      <xdr:row>14</xdr:row>
      <xdr:rowOff>139700</xdr:rowOff>
    </xdr:from>
    <xdr:to>
      <xdr:col>1</xdr:col>
      <xdr:colOff>358790</xdr:colOff>
      <xdr:row>28</xdr:row>
      <xdr:rowOff>60319</xdr:rowOff>
    </xdr:to>
    <mc:AlternateContent xmlns:mc="http://schemas.openxmlformats.org/markup-compatibility/2006" xmlns:a14="http://schemas.microsoft.com/office/drawing/2010/main">
      <mc:Choice Requires="a14">
        <xdr:graphicFrame macro="">
          <xdr:nvGraphicFramePr>
            <xdr:cNvPr id="2" name="FLT_NO 6">
              <a:extLst>
                <a:ext uri="{FF2B5EF4-FFF2-40B4-BE49-F238E27FC236}">
                  <a16:creationId xmlns:a16="http://schemas.microsoft.com/office/drawing/2014/main" id="{DFBBFE85-1DDB-44D2-8FC6-10EA7EE21ECC}"/>
                </a:ext>
              </a:extLst>
            </xdr:cNvPr>
            <xdr:cNvGraphicFramePr/>
          </xdr:nvGraphicFramePr>
          <xdr:xfrm>
            <a:off x="0" y="0"/>
            <a:ext cx="0" cy="0"/>
          </xdr:xfrm>
          <a:graphic>
            <a:graphicData uri="http://schemas.microsoft.com/office/drawing/2010/slicer">
              <sle:slicer xmlns:sle="http://schemas.microsoft.com/office/drawing/2010/slicer" name="FLT_NO 6"/>
            </a:graphicData>
          </a:graphic>
        </xdr:graphicFrame>
      </mc:Choice>
      <mc:Fallback xmlns="">
        <xdr:sp macro="" textlink="">
          <xdr:nvSpPr>
            <xdr:cNvPr id="0" name=""/>
            <xdr:cNvSpPr>
              <a:spLocks noTextEdit="1"/>
            </xdr:cNvSpPr>
          </xdr:nvSpPr>
          <xdr:spPr>
            <a:xfrm>
              <a:off x="95251" y="2917825"/>
              <a:ext cx="1367000" cy="26987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590550</xdr:colOff>
      <xdr:row>14</xdr:row>
      <xdr:rowOff>149225</xdr:rowOff>
    </xdr:from>
    <xdr:to>
      <xdr:col>2</xdr:col>
      <xdr:colOff>1125108</xdr:colOff>
      <xdr:row>28</xdr:row>
      <xdr:rowOff>60954</xdr:rowOff>
    </xdr:to>
    <mc:AlternateContent xmlns:mc="http://schemas.openxmlformats.org/markup-compatibility/2006" xmlns:a14="http://schemas.microsoft.com/office/drawing/2010/main">
      <mc:Choice Requires="a14">
        <xdr:graphicFrame macro="">
          <xdr:nvGraphicFramePr>
            <xdr:cNvPr id="3" name="SECTOR 8">
              <a:extLst>
                <a:ext uri="{FF2B5EF4-FFF2-40B4-BE49-F238E27FC236}">
                  <a16:creationId xmlns:a16="http://schemas.microsoft.com/office/drawing/2014/main" id="{E9BDBACD-EC01-4123-80CA-7B88D0EAEFC0}"/>
                </a:ext>
              </a:extLst>
            </xdr:cNvPr>
            <xdr:cNvGraphicFramePr/>
          </xdr:nvGraphicFramePr>
          <xdr:xfrm>
            <a:off x="0" y="0"/>
            <a:ext cx="0" cy="0"/>
          </xdr:xfrm>
          <a:graphic>
            <a:graphicData uri="http://schemas.microsoft.com/office/drawing/2010/slicer">
              <sle:slicer xmlns:sle="http://schemas.microsoft.com/office/drawing/2010/slicer" name="SECTOR 8"/>
            </a:graphicData>
          </a:graphic>
        </xdr:graphicFrame>
      </mc:Choice>
      <mc:Fallback xmlns="">
        <xdr:sp macro="" textlink="">
          <xdr:nvSpPr>
            <xdr:cNvPr id="0" name=""/>
            <xdr:cNvSpPr>
              <a:spLocks noTextEdit="1"/>
            </xdr:cNvSpPr>
          </xdr:nvSpPr>
          <xdr:spPr>
            <a:xfrm>
              <a:off x="1670050" y="2927350"/>
              <a:ext cx="1585019" cy="26955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533402</xdr:colOff>
      <xdr:row>10</xdr:row>
      <xdr:rowOff>53976</xdr:rowOff>
    </xdr:from>
    <xdr:to>
      <xdr:col>3</xdr:col>
      <xdr:colOff>234957</xdr:colOff>
      <xdr:row>13</xdr:row>
      <xdr:rowOff>152400</xdr:rowOff>
    </xdr:to>
    <mc:AlternateContent xmlns:mc="http://schemas.openxmlformats.org/markup-compatibility/2006" xmlns:a14="http://schemas.microsoft.com/office/drawing/2010/main">
      <mc:Choice Requires="a14">
        <xdr:graphicFrame macro="">
          <xdr:nvGraphicFramePr>
            <xdr:cNvPr id="4" name="DAY 8">
              <a:extLst>
                <a:ext uri="{FF2B5EF4-FFF2-40B4-BE49-F238E27FC236}">
                  <a16:creationId xmlns:a16="http://schemas.microsoft.com/office/drawing/2014/main" id="{1B3AF9EB-7BDD-4F87-8EC3-A178748FFA78}"/>
                </a:ext>
              </a:extLst>
            </xdr:cNvPr>
            <xdr:cNvGraphicFramePr/>
          </xdr:nvGraphicFramePr>
          <xdr:xfrm>
            <a:off x="0" y="0"/>
            <a:ext cx="0" cy="0"/>
          </xdr:xfrm>
          <a:graphic>
            <a:graphicData uri="http://schemas.microsoft.com/office/drawing/2010/slicer">
              <sle:slicer xmlns:sle="http://schemas.microsoft.com/office/drawing/2010/slicer" name="DAY 8"/>
            </a:graphicData>
          </a:graphic>
        </xdr:graphicFrame>
      </mc:Choice>
      <mc:Fallback xmlns="">
        <xdr:sp macro="" textlink="">
          <xdr:nvSpPr>
            <xdr:cNvPr id="0" name=""/>
            <xdr:cNvSpPr>
              <a:spLocks noTextEdit="1"/>
            </xdr:cNvSpPr>
          </xdr:nvSpPr>
          <xdr:spPr>
            <a:xfrm>
              <a:off x="1612902" y="2038351"/>
              <a:ext cx="2390640" cy="6937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430211</xdr:colOff>
      <xdr:row>13</xdr:row>
      <xdr:rowOff>39687</xdr:rowOff>
    </xdr:from>
    <xdr:to>
      <xdr:col>18</xdr:col>
      <xdr:colOff>362232</xdr:colOff>
      <xdr:row>40</xdr:row>
      <xdr:rowOff>131127</xdr:rowOff>
    </xdr:to>
    <xdr:graphicFrame macro="">
      <xdr:nvGraphicFramePr>
        <xdr:cNvPr id="5" name="Chart 4">
          <a:extLst>
            <a:ext uri="{FF2B5EF4-FFF2-40B4-BE49-F238E27FC236}">
              <a16:creationId xmlns:a16="http://schemas.microsoft.com/office/drawing/2014/main" id="{A4F1266B-E25C-4EF1-8A73-2FD65AACF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1470819</xdr:colOff>
      <xdr:row>0</xdr:row>
      <xdr:rowOff>98424</xdr:rowOff>
    </xdr:from>
    <xdr:to>
      <xdr:col>10</xdr:col>
      <xdr:colOff>248444</xdr:colOff>
      <xdr:row>8</xdr:row>
      <xdr:rowOff>91440</xdr:rowOff>
    </xdr:to>
    <mc:AlternateContent xmlns:mc="http://schemas.openxmlformats.org/markup-compatibility/2006" xmlns:a14="http://schemas.microsoft.com/office/drawing/2010/main">
      <mc:Choice Requires="a14">
        <xdr:graphicFrame macro="">
          <xdr:nvGraphicFramePr>
            <xdr:cNvPr id="6" name="BOOKING_STATUS 5">
              <a:extLst>
                <a:ext uri="{FF2B5EF4-FFF2-40B4-BE49-F238E27FC236}">
                  <a16:creationId xmlns:a16="http://schemas.microsoft.com/office/drawing/2014/main" id="{17791D34-C84A-4A9A-9B95-A0E00EAD0343}"/>
                </a:ext>
              </a:extLst>
            </xdr:cNvPr>
            <xdr:cNvGraphicFramePr/>
          </xdr:nvGraphicFramePr>
          <xdr:xfrm>
            <a:off x="0" y="0"/>
            <a:ext cx="0" cy="0"/>
          </xdr:xfrm>
          <a:graphic>
            <a:graphicData uri="http://schemas.microsoft.com/office/drawing/2010/slicer">
              <sle:slicer xmlns:sle="http://schemas.microsoft.com/office/drawing/2010/slicer" name="BOOKING_STATUS 5"/>
            </a:graphicData>
          </a:graphic>
        </xdr:graphicFrame>
      </mc:Choice>
      <mc:Fallback xmlns="">
        <xdr:sp macro="" textlink="">
          <xdr:nvSpPr>
            <xdr:cNvPr id="0" name=""/>
            <xdr:cNvSpPr>
              <a:spLocks noTextEdit="1"/>
            </xdr:cNvSpPr>
          </xdr:nvSpPr>
          <xdr:spPr>
            <a:xfrm>
              <a:off x="11165682" y="98424"/>
              <a:ext cx="1822450" cy="1603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507998</xdr:colOff>
      <xdr:row>0</xdr:row>
      <xdr:rowOff>73025</xdr:rowOff>
    </xdr:from>
    <xdr:to>
      <xdr:col>7</xdr:col>
      <xdr:colOff>949705</xdr:colOff>
      <xdr:row>8</xdr:row>
      <xdr:rowOff>73025</xdr:rowOff>
    </xdr:to>
    <mc:AlternateContent xmlns:mc="http://schemas.openxmlformats.org/markup-compatibility/2006" xmlns:a14="http://schemas.microsoft.com/office/drawing/2010/main">
      <mc:Choice Requires="a14">
        <xdr:graphicFrame macro="">
          <xdr:nvGraphicFramePr>
            <xdr:cNvPr id="7" name="CONTRIBUTOR 4">
              <a:extLst>
                <a:ext uri="{FF2B5EF4-FFF2-40B4-BE49-F238E27FC236}">
                  <a16:creationId xmlns:a16="http://schemas.microsoft.com/office/drawing/2014/main" id="{533B22AA-34D1-4879-BEB3-B2FCCB021CD3}"/>
                </a:ext>
              </a:extLst>
            </xdr:cNvPr>
            <xdr:cNvGraphicFramePr/>
          </xdr:nvGraphicFramePr>
          <xdr:xfrm>
            <a:off x="0" y="0"/>
            <a:ext cx="0" cy="0"/>
          </xdr:xfrm>
          <a:graphic>
            <a:graphicData uri="http://schemas.microsoft.com/office/drawing/2010/slicer">
              <sle:slicer xmlns:sle="http://schemas.microsoft.com/office/drawing/2010/slicer" name="CONTRIBUTOR 4"/>
            </a:graphicData>
          </a:graphic>
        </xdr:graphicFrame>
      </mc:Choice>
      <mc:Fallback xmlns="">
        <xdr:sp macro="" textlink="">
          <xdr:nvSpPr>
            <xdr:cNvPr id="0" name=""/>
            <xdr:cNvSpPr>
              <a:spLocks noTextEdit="1"/>
            </xdr:cNvSpPr>
          </xdr:nvSpPr>
          <xdr:spPr>
            <a:xfrm>
              <a:off x="1587498" y="73025"/>
              <a:ext cx="7661501" cy="1587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1308894</xdr:colOff>
      <xdr:row>0</xdr:row>
      <xdr:rowOff>76200</xdr:rowOff>
    </xdr:from>
    <xdr:to>
      <xdr:col>8</xdr:col>
      <xdr:colOff>1096950</xdr:colOff>
      <xdr:row>8</xdr:row>
      <xdr:rowOff>95250</xdr:rowOff>
    </xdr:to>
    <mc:AlternateContent xmlns:mc="http://schemas.openxmlformats.org/markup-compatibility/2006" xmlns:a14="http://schemas.microsoft.com/office/drawing/2010/main">
      <mc:Choice Requires="a14">
        <xdr:graphicFrame macro="">
          <xdr:nvGraphicFramePr>
            <xdr:cNvPr id="8" name="CATEGORY 4">
              <a:extLst>
                <a:ext uri="{FF2B5EF4-FFF2-40B4-BE49-F238E27FC236}">
                  <a16:creationId xmlns:a16="http://schemas.microsoft.com/office/drawing/2014/main" id="{30B26350-7204-43F9-ABC8-5D3ACF4E9A14}"/>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9485313" y="76200"/>
              <a:ext cx="1426362"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0</xdr:row>
      <xdr:rowOff>76200</xdr:rowOff>
    </xdr:from>
    <xdr:to>
      <xdr:col>1</xdr:col>
      <xdr:colOff>244489</xdr:colOff>
      <xdr:row>13</xdr:row>
      <xdr:rowOff>193669</xdr:rowOff>
    </xdr:to>
    <mc:AlternateContent xmlns:mc="http://schemas.openxmlformats.org/markup-compatibility/2006" xmlns:a14="http://schemas.microsoft.com/office/drawing/2010/main">
      <mc:Choice Requires="a14">
        <xdr:graphicFrame macro="">
          <xdr:nvGraphicFramePr>
            <xdr:cNvPr id="9" name="ROUTE 7">
              <a:extLst>
                <a:ext uri="{FF2B5EF4-FFF2-40B4-BE49-F238E27FC236}">
                  <a16:creationId xmlns:a16="http://schemas.microsoft.com/office/drawing/2014/main" id="{2AF8AFE3-C196-4AAC-8E4F-189A133E0951}"/>
                </a:ext>
              </a:extLst>
            </xdr:cNvPr>
            <xdr:cNvGraphicFramePr/>
          </xdr:nvGraphicFramePr>
          <xdr:xfrm>
            <a:off x="0" y="0"/>
            <a:ext cx="0" cy="0"/>
          </xdr:xfrm>
          <a:graphic>
            <a:graphicData uri="http://schemas.microsoft.com/office/drawing/2010/slicer">
              <sle:slicer xmlns:sle="http://schemas.microsoft.com/office/drawing/2010/slicer" name="ROUTE 7"/>
            </a:graphicData>
          </a:graphic>
        </xdr:graphicFrame>
      </mc:Choice>
      <mc:Fallback xmlns="">
        <xdr:sp macro="" textlink="">
          <xdr:nvSpPr>
            <xdr:cNvPr id="0" name=""/>
            <xdr:cNvSpPr>
              <a:spLocks noTextEdit="1"/>
            </xdr:cNvSpPr>
          </xdr:nvSpPr>
          <xdr:spPr>
            <a:xfrm>
              <a:off x="133350" y="76200"/>
              <a:ext cx="1220950" cy="26971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465137</xdr:colOff>
      <xdr:row>42</xdr:row>
      <xdr:rowOff>149225</xdr:rowOff>
    </xdr:from>
    <xdr:to>
      <xdr:col>18</xdr:col>
      <xdr:colOff>388937</xdr:colOff>
      <xdr:row>70</xdr:row>
      <xdr:rowOff>34925</xdr:rowOff>
    </xdr:to>
    <xdr:graphicFrame macro="">
      <xdr:nvGraphicFramePr>
        <xdr:cNvPr id="10" name="Chart 9">
          <a:extLst>
            <a:ext uri="{FF2B5EF4-FFF2-40B4-BE49-F238E27FC236}">
              <a16:creationId xmlns:a16="http://schemas.microsoft.com/office/drawing/2014/main" id="{A6C49447-5011-4B79-B29D-8EC9514F2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962025</xdr:colOff>
      <xdr:row>14</xdr:row>
      <xdr:rowOff>133350</xdr:rowOff>
    </xdr:from>
    <xdr:to>
      <xdr:col>3</xdr:col>
      <xdr:colOff>650358</xdr:colOff>
      <xdr:row>28</xdr:row>
      <xdr:rowOff>59049</xdr:rowOff>
    </xdr:to>
    <mc:AlternateContent xmlns:mc="http://schemas.openxmlformats.org/markup-compatibility/2006" xmlns:a14="http://schemas.microsoft.com/office/drawing/2010/main">
      <mc:Choice Requires="a14">
        <xdr:graphicFrame macro="">
          <xdr:nvGraphicFramePr>
            <xdr:cNvPr id="11" name="DAYS_PRIOR 1">
              <a:extLst>
                <a:ext uri="{FF2B5EF4-FFF2-40B4-BE49-F238E27FC236}">
                  <a16:creationId xmlns:a16="http://schemas.microsoft.com/office/drawing/2014/main" id="{5F6F3923-6426-456F-A29B-8B1E601EC527}"/>
                </a:ext>
              </a:extLst>
            </xdr:cNvPr>
            <xdr:cNvGraphicFramePr/>
          </xdr:nvGraphicFramePr>
          <xdr:xfrm>
            <a:off x="0" y="0"/>
            <a:ext cx="0" cy="0"/>
          </xdr:xfrm>
          <a:graphic>
            <a:graphicData uri="http://schemas.microsoft.com/office/drawing/2010/slicer">
              <sle:slicer xmlns:sle="http://schemas.microsoft.com/office/drawing/2010/slicer" name="DAYS_PRIOR 1"/>
            </a:graphicData>
          </a:graphic>
        </xdr:graphicFrame>
      </mc:Choice>
      <mc:Fallback xmlns="">
        <xdr:sp macro="" textlink="">
          <xdr:nvSpPr>
            <xdr:cNvPr id="0" name=""/>
            <xdr:cNvSpPr>
              <a:spLocks noTextEdit="1"/>
            </xdr:cNvSpPr>
          </xdr:nvSpPr>
          <xdr:spPr>
            <a:xfrm>
              <a:off x="3144838" y="2911475"/>
              <a:ext cx="1377122" cy="2692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485774</xdr:colOff>
      <xdr:row>0</xdr:row>
      <xdr:rowOff>105569</xdr:rowOff>
    </xdr:from>
    <xdr:to>
      <xdr:col>18</xdr:col>
      <xdr:colOff>399732</xdr:colOff>
      <xdr:row>8</xdr:row>
      <xdr:rowOff>53340</xdr:rowOff>
    </xdr:to>
    <mc:AlternateContent xmlns:mc="http://schemas.openxmlformats.org/markup-compatibility/2006" xmlns:a14="http://schemas.microsoft.com/office/drawing/2010/main">
      <mc:Choice Requires="a14">
        <xdr:graphicFrame macro="">
          <xdr:nvGraphicFramePr>
            <xdr:cNvPr id="12" name="FLIGHT_DATE 6">
              <a:extLst>
                <a:ext uri="{FF2B5EF4-FFF2-40B4-BE49-F238E27FC236}">
                  <a16:creationId xmlns:a16="http://schemas.microsoft.com/office/drawing/2014/main" id="{C1423A50-BFE9-E27E-A6D3-176371C23BC7}"/>
                </a:ext>
              </a:extLst>
            </xdr:cNvPr>
            <xdr:cNvGraphicFramePr/>
          </xdr:nvGraphicFramePr>
          <xdr:xfrm>
            <a:off x="0" y="0"/>
            <a:ext cx="0" cy="0"/>
          </xdr:xfrm>
          <a:graphic>
            <a:graphicData uri="http://schemas.microsoft.com/office/drawing/2010/slicer">
              <sle:slicer xmlns:sle="http://schemas.microsoft.com/office/drawing/2010/slicer" name="FLIGHT_DATE 6"/>
            </a:graphicData>
          </a:graphic>
        </xdr:graphicFrame>
      </mc:Choice>
      <mc:Fallback xmlns="">
        <xdr:sp macro="" textlink="">
          <xdr:nvSpPr>
            <xdr:cNvPr id="0" name=""/>
            <xdr:cNvSpPr>
              <a:spLocks noTextEdit="1"/>
            </xdr:cNvSpPr>
          </xdr:nvSpPr>
          <xdr:spPr>
            <a:xfrm>
              <a:off x="13228637" y="102394"/>
              <a:ext cx="5348288" cy="15613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343647</xdr:colOff>
      <xdr:row>21</xdr:row>
      <xdr:rowOff>201144</xdr:rowOff>
    </xdr:from>
    <xdr:to>
      <xdr:col>2</xdr:col>
      <xdr:colOff>436656</xdr:colOff>
      <xdr:row>50</xdr:row>
      <xdr:rowOff>171489</xdr:rowOff>
    </xdr:to>
    <mc:AlternateContent xmlns:mc="http://schemas.openxmlformats.org/markup-compatibility/2006" xmlns:a14="http://schemas.microsoft.com/office/drawing/2010/main">
      <mc:Choice Requires="a14">
        <xdr:graphicFrame macro="">
          <xdr:nvGraphicFramePr>
            <xdr:cNvPr id="2" name="FLT_NO 7">
              <a:extLst>
                <a:ext uri="{FF2B5EF4-FFF2-40B4-BE49-F238E27FC236}">
                  <a16:creationId xmlns:a16="http://schemas.microsoft.com/office/drawing/2014/main" id="{8C4AA114-528E-4D25-B07A-C9AC83352D9D}"/>
                </a:ext>
              </a:extLst>
            </xdr:cNvPr>
            <xdr:cNvGraphicFramePr/>
          </xdr:nvGraphicFramePr>
          <xdr:xfrm>
            <a:off x="0" y="0"/>
            <a:ext cx="0" cy="0"/>
          </xdr:xfrm>
          <a:graphic>
            <a:graphicData uri="http://schemas.microsoft.com/office/drawing/2010/slicer">
              <sle:slicer xmlns:sle="http://schemas.microsoft.com/office/drawing/2010/slicer" name="FLT_NO 7"/>
            </a:graphicData>
          </a:graphic>
        </xdr:graphicFrame>
      </mc:Choice>
      <mc:Fallback xmlns="">
        <xdr:sp macro="" textlink="">
          <xdr:nvSpPr>
            <xdr:cNvPr id="0" name=""/>
            <xdr:cNvSpPr>
              <a:spLocks noTextEdit="1"/>
            </xdr:cNvSpPr>
          </xdr:nvSpPr>
          <xdr:spPr>
            <a:xfrm>
              <a:off x="343647" y="3998444"/>
              <a:ext cx="1445559" cy="57659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515696</xdr:colOff>
      <xdr:row>17</xdr:row>
      <xdr:rowOff>56029</xdr:rowOff>
    </xdr:to>
    <mc:AlternateContent xmlns:mc="http://schemas.openxmlformats.org/markup-compatibility/2006" xmlns:a14="http://schemas.microsoft.com/office/drawing/2010/main">
      <mc:Choice Requires="a14">
        <xdr:graphicFrame macro="">
          <xdr:nvGraphicFramePr>
            <xdr:cNvPr id="3" name="SECTOR 9">
              <a:extLst>
                <a:ext uri="{FF2B5EF4-FFF2-40B4-BE49-F238E27FC236}">
                  <a16:creationId xmlns:a16="http://schemas.microsoft.com/office/drawing/2014/main" id="{44690C56-17FA-4075-B5BC-BC7E5C4C9B23}"/>
                </a:ext>
              </a:extLst>
            </xdr:cNvPr>
            <xdr:cNvGraphicFramePr/>
          </xdr:nvGraphicFramePr>
          <xdr:xfrm>
            <a:off x="0" y="0"/>
            <a:ext cx="0" cy="0"/>
          </xdr:xfrm>
          <a:graphic>
            <a:graphicData uri="http://schemas.microsoft.com/office/drawing/2010/slicer">
              <sle:slicer xmlns:sle="http://schemas.microsoft.com/office/drawing/2010/slicer" name="SECTOR 9"/>
            </a:graphicData>
          </a:graphic>
        </xdr:graphicFrame>
      </mc:Choice>
      <mc:Fallback xmlns="">
        <xdr:sp macro="" textlink="">
          <xdr:nvSpPr>
            <xdr:cNvPr id="0" name=""/>
            <xdr:cNvSpPr>
              <a:spLocks noTextEdit="1"/>
            </xdr:cNvSpPr>
          </xdr:nvSpPr>
          <xdr:spPr>
            <a:xfrm>
              <a:off x="1856443" y="448982"/>
              <a:ext cx="1356098" cy="3007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1145615</xdr:colOff>
      <xdr:row>13</xdr:row>
      <xdr:rowOff>191061</xdr:rowOff>
    </xdr:from>
    <xdr:to>
      <xdr:col>10</xdr:col>
      <xdr:colOff>1146494</xdr:colOff>
      <xdr:row>17</xdr:row>
      <xdr:rowOff>134060</xdr:rowOff>
    </xdr:to>
    <mc:AlternateContent xmlns:mc="http://schemas.openxmlformats.org/markup-compatibility/2006" xmlns:a14="http://schemas.microsoft.com/office/drawing/2010/main">
      <mc:Choice Requires="a14">
        <xdr:graphicFrame macro="">
          <xdr:nvGraphicFramePr>
            <xdr:cNvPr id="4" name="DAY 9">
              <a:extLst>
                <a:ext uri="{FF2B5EF4-FFF2-40B4-BE49-F238E27FC236}">
                  <a16:creationId xmlns:a16="http://schemas.microsoft.com/office/drawing/2014/main" id="{FC5D1E1B-768F-41DC-8937-62C15035D0CD}"/>
                </a:ext>
              </a:extLst>
            </xdr:cNvPr>
            <xdr:cNvGraphicFramePr/>
          </xdr:nvGraphicFramePr>
          <xdr:xfrm>
            <a:off x="0" y="0"/>
            <a:ext cx="0" cy="0"/>
          </xdr:xfrm>
          <a:graphic>
            <a:graphicData uri="http://schemas.microsoft.com/office/drawing/2010/slicer">
              <sle:slicer xmlns:sle="http://schemas.microsoft.com/office/drawing/2010/slicer" name="DAY 9"/>
            </a:graphicData>
          </a:graphic>
        </xdr:graphicFrame>
      </mc:Choice>
      <mc:Fallback xmlns="">
        <xdr:sp macro="" textlink="">
          <xdr:nvSpPr>
            <xdr:cNvPr id="0" name=""/>
            <xdr:cNvSpPr>
              <a:spLocks noTextEdit="1"/>
            </xdr:cNvSpPr>
          </xdr:nvSpPr>
          <xdr:spPr>
            <a:xfrm>
              <a:off x="8346515" y="2791386"/>
              <a:ext cx="2157974" cy="732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386791</xdr:colOff>
      <xdr:row>14</xdr:row>
      <xdr:rowOff>10460</xdr:rowOff>
    </xdr:from>
    <xdr:to>
      <xdr:col>15</xdr:col>
      <xdr:colOff>215300</xdr:colOff>
      <xdr:row>17</xdr:row>
      <xdr:rowOff>134061</xdr:rowOff>
    </xdr:to>
    <mc:AlternateContent xmlns:mc="http://schemas.openxmlformats.org/markup-compatibility/2006" xmlns:a14="http://schemas.microsoft.com/office/drawing/2010/main">
      <mc:Choice Requires="a14">
        <xdr:graphicFrame macro="">
          <xdr:nvGraphicFramePr>
            <xdr:cNvPr id="5" name="BOOKING_STATUS 6">
              <a:extLst>
                <a:ext uri="{FF2B5EF4-FFF2-40B4-BE49-F238E27FC236}">
                  <a16:creationId xmlns:a16="http://schemas.microsoft.com/office/drawing/2014/main" id="{3493E61E-23E0-4D5D-BC05-1DB0BAA3D6F7}"/>
                </a:ext>
              </a:extLst>
            </xdr:cNvPr>
            <xdr:cNvGraphicFramePr/>
          </xdr:nvGraphicFramePr>
          <xdr:xfrm>
            <a:off x="0" y="0"/>
            <a:ext cx="0" cy="0"/>
          </xdr:xfrm>
          <a:graphic>
            <a:graphicData uri="http://schemas.microsoft.com/office/drawing/2010/slicer">
              <sle:slicer xmlns:sle="http://schemas.microsoft.com/office/drawing/2010/slicer" name="BOOKING_STATUS 6"/>
            </a:graphicData>
          </a:graphic>
        </xdr:graphicFrame>
      </mc:Choice>
      <mc:Fallback xmlns="">
        <xdr:sp macro="" textlink="">
          <xdr:nvSpPr>
            <xdr:cNvPr id="0" name=""/>
            <xdr:cNvSpPr>
              <a:spLocks noTextEdit="1"/>
            </xdr:cNvSpPr>
          </xdr:nvSpPr>
          <xdr:spPr>
            <a:xfrm>
              <a:off x="11143691" y="2807635"/>
              <a:ext cx="4888824" cy="7160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549459</xdr:colOff>
      <xdr:row>2</xdr:row>
      <xdr:rowOff>84230</xdr:rowOff>
    </xdr:from>
    <xdr:to>
      <xdr:col>21</xdr:col>
      <xdr:colOff>344945</xdr:colOff>
      <xdr:row>12</xdr:row>
      <xdr:rowOff>171037</xdr:rowOff>
    </xdr:to>
    <mc:AlternateContent xmlns:mc="http://schemas.openxmlformats.org/markup-compatibility/2006" xmlns:a14="http://schemas.microsoft.com/office/drawing/2010/main">
      <mc:Choice Requires="a14">
        <xdr:graphicFrame macro="">
          <xdr:nvGraphicFramePr>
            <xdr:cNvPr id="6" name="CONTRIBUTOR 5">
              <a:extLst>
                <a:ext uri="{FF2B5EF4-FFF2-40B4-BE49-F238E27FC236}">
                  <a16:creationId xmlns:a16="http://schemas.microsoft.com/office/drawing/2014/main" id="{00EE2D8B-7FCF-4D72-AA05-6F58CC26A0E3}"/>
                </a:ext>
              </a:extLst>
            </xdr:cNvPr>
            <xdr:cNvGraphicFramePr/>
          </xdr:nvGraphicFramePr>
          <xdr:xfrm>
            <a:off x="0" y="0"/>
            <a:ext cx="0" cy="0"/>
          </xdr:xfrm>
          <a:graphic>
            <a:graphicData uri="http://schemas.microsoft.com/office/drawing/2010/slicer">
              <sle:slicer xmlns:sle="http://schemas.microsoft.com/office/drawing/2010/slicer" name="CONTRIBUTOR 5"/>
            </a:graphicData>
          </a:graphic>
        </xdr:graphicFrame>
      </mc:Choice>
      <mc:Fallback xmlns="">
        <xdr:sp macro="" textlink="">
          <xdr:nvSpPr>
            <xdr:cNvPr id="0" name=""/>
            <xdr:cNvSpPr>
              <a:spLocks noTextEdit="1"/>
            </xdr:cNvSpPr>
          </xdr:nvSpPr>
          <xdr:spPr>
            <a:xfrm>
              <a:off x="14255934" y="487455"/>
              <a:ext cx="8453711" cy="20921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160805</xdr:rowOff>
    </xdr:from>
    <xdr:to>
      <xdr:col>8</xdr:col>
      <xdr:colOff>968487</xdr:colOff>
      <xdr:row>17</xdr:row>
      <xdr:rowOff>97679</xdr:rowOff>
    </xdr:to>
    <mc:AlternateContent xmlns:mc="http://schemas.openxmlformats.org/markup-compatibility/2006" xmlns:a14="http://schemas.microsoft.com/office/drawing/2010/main">
      <mc:Choice Requires="a14">
        <xdr:graphicFrame macro="">
          <xdr:nvGraphicFramePr>
            <xdr:cNvPr id="7" name="CATEGORY 5">
              <a:extLst>
                <a:ext uri="{FF2B5EF4-FFF2-40B4-BE49-F238E27FC236}">
                  <a16:creationId xmlns:a16="http://schemas.microsoft.com/office/drawing/2014/main" id="{04ACD944-4F48-4BC3-8FEB-2A3E3D3E50BF}"/>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3391834" y="2764305"/>
              <a:ext cx="4844863" cy="74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11</xdr:col>
      <xdr:colOff>488071</xdr:colOff>
      <xdr:row>12</xdr:row>
      <xdr:rowOff>168947</xdr:rowOff>
    </xdr:to>
    <mc:AlternateContent xmlns:mc="http://schemas.openxmlformats.org/markup-compatibility/2006" xmlns:a14="http://schemas.microsoft.com/office/drawing/2010/main">
      <mc:Choice Requires="a14">
        <xdr:graphicFrame macro="">
          <xdr:nvGraphicFramePr>
            <xdr:cNvPr id="8" name="FLIGHT_DATE 3">
              <a:extLst>
                <a:ext uri="{FF2B5EF4-FFF2-40B4-BE49-F238E27FC236}">
                  <a16:creationId xmlns:a16="http://schemas.microsoft.com/office/drawing/2014/main" id="{A061986E-CB93-4817-8242-13E55F02A06B}"/>
                </a:ext>
              </a:extLst>
            </xdr:cNvPr>
            <xdr:cNvGraphicFramePr/>
          </xdr:nvGraphicFramePr>
          <xdr:xfrm>
            <a:off x="0" y="0"/>
            <a:ext cx="0" cy="0"/>
          </xdr:xfrm>
          <a:graphic>
            <a:graphicData uri="http://schemas.microsoft.com/office/drawing/2010/slicer">
              <sle:slicer xmlns:sle="http://schemas.microsoft.com/office/drawing/2010/slicer" name="FLIGHT_DATE 3"/>
            </a:graphicData>
          </a:graphic>
        </xdr:graphicFrame>
      </mc:Choice>
      <mc:Fallback xmlns="">
        <xdr:sp macro="" textlink="">
          <xdr:nvSpPr>
            <xdr:cNvPr id="0" name=""/>
            <xdr:cNvSpPr>
              <a:spLocks noTextEdit="1"/>
            </xdr:cNvSpPr>
          </xdr:nvSpPr>
          <xdr:spPr>
            <a:xfrm>
              <a:off x="3388659" y="476250"/>
              <a:ext cx="7888697" cy="2084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402553</xdr:colOff>
      <xdr:row>17</xdr:row>
      <xdr:rowOff>54349</xdr:rowOff>
    </xdr:to>
    <mc:AlternateContent xmlns:mc="http://schemas.openxmlformats.org/markup-compatibility/2006" xmlns:a14="http://schemas.microsoft.com/office/drawing/2010/main">
      <mc:Choice Requires="a14">
        <xdr:graphicFrame macro="">
          <xdr:nvGraphicFramePr>
            <xdr:cNvPr id="10" name="ROUTE 8">
              <a:extLst>
                <a:ext uri="{FF2B5EF4-FFF2-40B4-BE49-F238E27FC236}">
                  <a16:creationId xmlns:a16="http://schemas.microsoft.com/office/drawing/2014/main" id="{D2F27735-6BCF-47FB-B666-10C6601FF162}"/>
                </a:ext>
              </a:extLst>
            </xdr:cNvPr>
            <xdr:cNvGraphicFramePr/>
          </xdr:nvGraphicFramePr>
          <xdr:xfrm>
            <a:off x="0" y="0"/>
            <a:ext cx="0" cy="0"/>
          </xdr:xfrm>
          <a:graphic>
            <a:graphicData uri="http://schemas.microsoft.com/office/drawing/2010/slicer">
              <sle:slicer xmlns:sle="http://schemas.microsoft.com/office/drawing/2010/slicer" name="ROUTE 8"/>
            </a:graphicData>
          </a:graphic>
        </xdr:graphicFrame>
      </mc:Choice>
      <mc:Fallback xmlns="">
        <xdr:sp macro="" textlink="">
          <xdr:nvSpPr>
            <xdr:cNvPr id="0" name=""/>
            <xdr:cNvSpPr>
              <a:spLocks noTextEdit="1"/>
            </xdr:cNvSpPr>
          </xdr:nvSpPr>
          <xdr:spPr>
            <a:xfrm>
              <a:off x="293034" y="428250"/>
              <a:ext cx="1470959" cy="3020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344485</xdr:colOff>
      <xdr:row>22</xdr:row>
      <xdr:rowOff>31749</xdr:rowOff>
    </xdr:from>
    <xdr:to>
      <xdr:col>20</xdr:col>
      <xdr:colOff>992185</xdr:colOff>
      <xdr:row>49</xdr:row>
      <xdr:rowOff>114299</xdr:rowOff>
    </xdr:to>
    <xdr:graphicFrame macro="">
      <xdr:nvGraphicFramePr>
        <xdr:cNvPr id="12" name="Chart 11">
          <a:extLst>
            <a:ext uri="{FF2B5EF4-FFF2-40B4-BE49-F238E27FC236}">
              <a16:creationId xmlns:a16="http://schemas.microsoft.com/office/drawing/2014/main" id="{2D71B32A-6048-F7A9-B255-8A8014908E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116056</xdr:colOff>
      <xdr:row>6</xdr:row>
      <xdr:rowOff>92300</xdr:rowOff>
    </xdr:from>
    <xdr:to>
      <xdr:col>3</xdr:col>
      <xdr:colOff>855233</xdr:colOff>
      <xdr:row>9</xdr:row>
      <xdr:rowOff>168500</xdr:rowOff>
    </xdr:to>
    <mc:AlternateContent xmlns:mc="http://schemas.openxmlformats.org/markup-compatibility/2006" xmlns:a14="http://schemas.microsoft.com/office/drawing/2010/main">
      <mc:Choice Requires="a14">
        <xdr:graphicFrame macro="">
          <xdr:nvGraphicFramePr>
            <xdr:cNvPr id="2" name="DAY 11">
              <a:extLst>
                <a:ext uri="{FF2B5EF4-FFF2-40B4-BE49-F238E27FC236}">
                  <a16:creationId xmlns:a16="http://schemas.microsoft.com/office/drawing/2014/main" id="{F90924FD-491A-068E-8DED-747485F9B74E}"/>
                </a:ext>
              </a:extLst>
            </xdr:cNvPr>
            <xdr:cNvGraphicFramePr/>
          </xdr:nvGraphicFramePr>
          <xdr:xfrm>
            <a:off x="0" y="0"/>
            <a:ext cx="0" cy="0"/>
          </xdr:xfrm>
          <a:graphic>
            <a:graphicData uri="http://schemas.microsoft.com/office/drawing/2010/slicer">
              <sle:slicer xmlns:sle="http://schemas.microsoft.com/office/drawing/2010/slicer" name="DAY 11"/>
            </a:graphicData>
          </a:graphic>
        </xdr:graphicFrame>
      </mc:Choice>
      <mc:Fallback xmlns="">
        <xdr:sp macro="" textlink="">
          <xdr:nvSpPr>
            <xdr:cNvPr id="0" name=""/>
            <xdr:cNvSpPr>
              <a:spLocks noTextEdit="1"/>
            </xdr:cNvSpPr>
          </xdr:nvSpPr>
          <xdr:spPr>
            <a:xfrm>
              <a:off x="116056" y="1302535"/>
              <a:ext cx="3413797" cy="6813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7</xdr:col>
      <xdr:colOff>893109</xdr:colOff>
      <xdr:row>0</xdr:row>
      <xdr:rowOff>91440</xdr:rowOff>
    </xdr:from>
    <xdr:to>
      <xdr:col>10</xdr:col>
      <xdr:colOff>677846</xdr:colOff>
      <xdr:row>10</xdr:row>
      <xdr:rowOff>175215</xdr:rowOff>
    </xdr:to>
    <mc:AlternateContent xmlns:mc="http://schemas.openxmlformats.org/markup-compatibility/2006" xmlns:a14="http://schemas.microsoft.com/office/drawing/2010/main">
      <mc:Choice Requires="a14">
        <xdr:graphicFrame macro="">
          <xdr:nvGraphicFramePr>
            <xdr:cNvPr id="3" name="FLIGHT_DATE 4">
              <a:extLst>
                <a:ext uri="{FF2B5EF4-FFF2-40B4-BE49-F238E27FC236}">
                  <a16:creationId xmlns:a16="http://schemas.microsoft.com/office/drawing/2014/main" id="{794821BB-0223-2D87-AE0E-BE5A3DBEC096}"/>
                </a:ext>
              </a:extLst>
            </xdr:cNvPr>
            <xdr:cNvGraphicFramePr/>
          </xdr:nvGraphicFramePr>
          <xdr:xfrm>
            <a:off x="0" y="0"/>
            <a:ext cx="0" cy="0"/>
          </xdr:xfrm>
          <a:graphic>
            <a:graphicData uri="http://schemas.microsoft.com/office/drawing/2010/slicer">
              <sle:slicer xmlns:sle="http://schemas.microsoft.com/office/drawing/2010/slicer" name="FLIGHT_DATE 4"/>
            </a:graphicData>
          </a:graphic>
        </xdr:graphicFrame>
      </mc:Choice>
      <mc:Fallback xmlns="">
        <xdr:sp macro="" textlink="">
          <xdr:nvSpPr>
            <xdr:cNvPr id="0" name=""/>
            <xdr:cNvSpPr>
              <a:spLocks noTextEdit="1"/>
            </xdr:cNvSpPr>
          </xdr:nvSpPr>
          <xdr:spPr>
            <a:xfrm>
              <a:off x="8259483" y="82550"/>
              <a:ext cx="5057962" cy="21186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95250</xdr:colOff>
      <xdr:row>0</xdr:row>
      <xdr:rowOff>76200</xdr:rowOff>
    </xdr:from>
    <xdr:to>
      <xdr:col>3</xdr:col>
      <xdr:colOff>855009</xdr:colOff>
      <xdr:row>5</xdr:row>
      <xdr:rowOff>130885</xdr:rowOff>
    </xdr:to>
    <mc:AlternateContent xmlns:mc="http://schemas.openxmlformats.org/markup-compatibility/2006" xmlns:a14="http://schemas.microsoft.com/office/drawing/2010/main">
      <mc:Choice Requires="a14">
        <xdr:graphicFrame macro="">
          <xdr:nvGraphicFramePr>
            <xdr:cNvPr id="4" name="ROUTE 10">
              <a:extLst>
                <a:ext uri="{FF2B5EF4-FFF2-40B4-BE49-F238E27FC236}">
                  <a16:creationId xmlns:a16="http://schemas.microsoft.com/office/drawing/2014/main" id="{EF2C63DB-B67A-63C2-A34A-F6DC624F6941}"/>
                </a:ext>
              </a:extLst>
            </xdr:cNvPr>
            <xdr:cNvGraphicFramePr/>
          </xdr:nvGraphicFramePr>
          <xdr:xfrm>
            <a:off x="0" y="0"/>
            <a:ext cx="0" cy="0"/>
          </xdr:xfrm>
          <a:graphic>
            <a:graphicData uri="http://schemas.microsoft.com/office/drawing/2010/slicer">
              <sle:slicer xmlns:sle="http://schemas.microsoft.com/office/drawing/2010/slicer" name="ROUTE 10"/>
            </a:graphicData>
          </a:graphic>
        </xdr:graphicFrame>
      </mc:Choice>
      <mc:Fallback xmlns="">
        <xdr:sp macro="" textlink="">
          <xdr:nvSpPr>
            <xdr:cNvPr id="0" name=""/>
            <xdr:cNvSpPr>
              <a:spLocks noTextEdit="1"/>
            </xdr:cNvSpPr>
          </xdr:nvSpPr>
          <xdr:spPr>
            <a:xfrm>
              <a:off x="82550" y="76200"/>
              <a:ext cx="4573681" cy="92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95437</xdr:colOff>
      <xdr:row>10</xdr:row>
      <xdr:rowOff>96033</xdr:rowOff>
    </xdr:from>
    <xdr:to>
      <xdr:col>3</xdr:col>
      <xdr:colOff>855278</xdr:colOff>
      <xdr:row>13</xdr:row>
      <xdr:rowOff>172652</xdr:rowOff>
    </xdr:to>
    <mc:AlternateContent xmlns:mc="http://schemas.openxmlformats.org/markup-compatibility/2006" xmlns:a14="http://schemas.microsoft.com/office/drawing/2010/main">
      <mc:Choice Requires="a14">
        <xdr:graphicFrame macro="">
          <xdr:nvGraphicFramePr>
            <xdr:cNvPr id="6" name="FSCODE 2">
              <a:extLst>
                <a:ext uri="{FF2B5EF4-FFF2-40B4-BE49-F238E27FC236}">
                  <a16:creationId xmlns:a16="http://schemas.microsoft.com/office/drawing/2014/main" id="{63FBA5B0-086A-9757-0394-8492B0AE270C}"/>
                </a:ext>
              </a:extLst>
            </xdr:cNvPr>
            <xdr:cNvGraphicFramePr/>
          </xdr:nvGraphicFramePr>
          <xdr:xfrm>
            <a:off x="0" y="0"/>
            <a:ext cx="0" cy="0"/>
          </xdr:xfrm>
          <a:graphic>
            <a:graphicData uri="http://schemas.microsoft.com/office/drawing/2010/slicer">
              <sle:slicer xmlns:sle="http://schemas.microsoft.com/office/drawing/2010/slicer" name="FSCODE 2"/>
            </a:graphicData>
          </a:graphic>
        </xdr:graphicFrame>
      </mc:Choice>
      <mc:Fallback xmlns="">
        <xdr:sp macro="" textlink="">
          <xdr:nvSpPr>
            <xdr:cNvPr id="0" name=""/>
            <xdr:cNvSpPr>
              <a:spLocks noTextEdit="1"/>
            </xdr:cNvSpPr>
          </xdr:nvSpPr>
          <xdr:spPr>
            <a:xfrm>
              <a:off x="95437" y="2113092"/>
              <a:ext cx="3436366" cy="681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10</xdr:col>
      <xdr:colOff>829535</xdr:colOff>
      <xdr:row>0</xdr:row>
      <xdr:rowOff>97491</xdr:rowOff>
    </xdr:from>
    <xdr:to>
      <xdr:col>12</xdr:col>
      <xdr:colOff>1682226</xdr:colOff>
      <xdr:row>10</xdr:row>
      <xdr:rowOff>171263</xdr:rowOff>
    </xdr:to>
    <mc:AlternateContent xmlns:mc="http://schemas.openxmlformats.org/markup-compatibility/2006" xmlns:a14="http://schemas.microsoft.com/office/drawing/2010/main">
      <mc:Choice Requires="a14">
        <xdr:graphicFrame macro="">
          <xdr:nvGraphicFramePr>
            <xdr:cNvPr id="5" name="CONTRIBUTOR 6">
              <a:extLst>
                <a:ext uri="{FF2B5EF4-FFF2-40B4-BE49-F238E27FC236}">
                  <a16:creationId xmlns:a16="http://schemas.microsoft.com/office/drawing/2014/main" id="{5CCF0A67-45F2-C842-FFA3-FCFEA9E4FEF1}"/>
                </a:ext>
              </a:extLst>
            </xdr:cNvPr>
            <xdr:cNvGraphicFramePr/>
          </xdr:nvGraphicFramePr>
          <xdr:xfrm>
            <a:off x="0" y="0"/>
            <a:ext cx="0" cy="0"/>
          </xdr:xfrm>
          <a:graphic>
            <a:graphicData uri="http://schemas.microsoft.com/office/drawing/2010/slicer">
              <sle:slicer xmlns:sle="http://schemas.microsoft.com/office/drawing/2010/slicer" name="CONTRIBUTOR 6"/>
            </a:graphicData>
          </a:graphic>
        </xdr:graphicFrame>
      </mc:Choice>
      <mc:Fallback xmlns="">
        <xdr:sp macro="" textlink="">
          <xdr:nvSpPr>
            <xdr:cNvPr id="0" name=""/>
            <xdr:cNvSpPr>
              <a:spLocks noTextEdit="1"/>
            </xdr:cNvSpPr>
          </xdr:nvSpPr>
          <xdr:spPr>
            <a:xfrm>
              <a:off x="13460879" y="97491"/>
              <a:ext cx="4574241" cy="2090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267933</xdr:colOff>
      <xdr:row>0</xdr:row>
      <xdr:rowOff>94240</xdr:rowOff>
    </xdr:from>
    <xdr:to>
      <xdr:col>7</xdr:col>
      <xdr:colOff>647633</xdr:colOff>
      <xdr:row>13</xdr:row>
      <xdr:rowOff>169544</xdr:rowOff>
    </xdr:to>
    <mc:AlternateContent xmlns:mc="http://schemas.openxmlformats.org/markup-compatibility/2006" xmlns:a14="http://schemas.microsoft.com/office/drawing/2010/main">
      <mc:Choice Requires="a14">
        <xdr:graphicFrame macro="">
          <xdr:nvGraphicFramePr>
            <xdr:cNvPr id="7" name="SECTOR 11">
              <a:extLst>
                <a:ext uri="{FF2B5EF4-FFF2-40B4-BE49-F238E27FC236}">
                  <a16:creationId xmlns:a16="http://schemas.microsoft.com/office/drawing/2014/main" id="{3D488CC4-17B3-99D7-603E-BE5505FC3FEE}"/>
                </a:ext>
              </a:extLst>
            </xdr:cNvPr>
            <xdr:cNvGraphicFramePr/>
          </xdr:nvGraphicFramePr>
          <xdr:xfrm>
            <a:off x="0" y="0"/>
            <a:ext cx="0" cy="0"/>
          </xdr:xfrm>
          <a:graphic>
            <a:graphicData uri="http://schemas.microsoft.com/office/drawing/2010/slicer">
              <sle:slicer xmlns:sle="http://schemas.microsoft.com/office/drawing/2010/slicer" name="SECTOR 11"/>
            </a:graphicData>
          </a:graphic>
        </xdr:graphicFrame>
      </mc:Choice>
      <mc:Fallback xmlns="">
        <xdr:sp macro="" textlink="">
          <xdr:nvSpPr>
            <xdr:cNvPr id="0" name=""/>
            <xdr:cNvSpPr>
              <a:spLocks noTextEdit="1"/>
            </xdr:cNvSpPr>
          </xdr:nvSpPr>
          <xdr:spPr>
            <a:xfrm>
              <a:off x="3853815" y="98050"/>
              <a:ext cx="4200906" cy="2697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440466</xdr:colOff>
      <xdr:row>51</xdr:row>
      <xdr:rowOff>172758</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511251</xdr:colOff>
      <xdr:row>17</xdr:row>
      <xdr:rowOff>59839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287290</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873799</xdr:colOff>
      <xdr:row>17</xdr:row>
      <xdr:rowOff>130886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629169</xdr:colOff>
      <xdr:row>12</xdr:row>
      <xdr:rowOff>169767</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323476</xdr:colOff>
      <xdr:row>17</xdr:row>
      <xdr:rowOff>93869</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999471</xdr:colOff>
      <xdr:row>12</xdr:row>
      <xdr:rowOff>167677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403823</xdr:colOff>
      <xdr:row>17</xdr:row>
      <xdr:rowOff>57524</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300987</xdr:colOff>
      <xdr:row>8</xdr:row>
      <xdr:rowOff>58579</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285330</xdr:colOff>
      <xdr:row>42</xdr:row>
      <xdr:rowOff>134371</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320376</xdr:colOff>
      <xdr:row>29</xdr:row>
      <xdr:rowOff>19266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320750</xdr:colOff>
      <xdr:row>14</xdr:row>
      <xdr:rowOff>174358</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1354642</xdr:colOff>
      <xdr:row>12</xdr:row>
      <xdr:rowOff>21775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891989</xdr:colOff>
      <xdr:row>46</xdr:row>
      <xdr:rowOff>168089</xdr:rowOff>
    </xdr:from>
    <xdr:to>
      <xdr:col>6</xdr:col>
      <xdr:colOff>1176618</xdr:colOff>
      <xdr:row>63</xdr:row>
      <xdr:rowOff>7472</xdr:rowOff>
    </xdr:to>
    <xdr:pic>
      <xdr:nvPicPr>
        <xdr:cNvPr id="2" name="Picture 1">
          <a:extLst>
            <a:ext uri="{FF2B5EF4-FFF2-40B4-BE49-F238E27FC236}">
              <a16:creationId xmlns:a16="http://schemas.microsoft.com/office/drawing/2014/main" id="{5A0751E4-3513-35FB-EB45-7F796ABD2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989" y="7631207"/>
          <a:ext cx="5147982" cy="32683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P:\Scheduling%20and%20Planning\Flight%20Rotation\020725%20Flight%20Rotation%20Summary%202025.xlsx" TargetMode="External"/><Relationship Id="rId1" Type="http://schemas.openxmlformats.org/officeDocument/2006/relationships/externalLinkPath" Target="file:///M:\Scheduling%20and%20Planning\Flight%20Rotation\020725%20Flight%20Rotation%20Summary%20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ight Sched Summary"/>
      <sheetName val="Flight Rotation Weeks"/>
      <sheetName val="Flight Paired Data"/>
      <sheetName val="Directional"/>
      <sheetName val="Flight Plan Budget"/>
      <sheetName val="Departure Date"/>
      <sheetName val="S24 Sched &amp; Budget"/>
      <sheetName val="020725 Flight Rotation Summary "/>
    </sheetNames>
    <sheetDataSet>
      <sheetData sheetId="0"/>
      <sheetData sheetId="1"/>
      <sheetData sheetId="2"/>
      <sheetData sheetId="3">
        <row r="1">
          <cell r="C1" t="str">
            <v>SECTOR</v>
          </cell>
        </row>
      </sheetData>
      <sheetData sheetId="4"/>
      <sheetData sheetId="5"/>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MFJ Revenue" id="{51E32863-3E5E-4413-8B3C-DBFBB0212DEC}" userId="S::rm@mayfairjets.com::239b70c1-8af8-4b61-a744-c96d49ef5de0" providerId="AD"/>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LAILA" refreshedDate="45793.930530555554" missingItemsLimit="0" createdVersion="8" refreshedVersion="8" minRefreshableVersion="3" recordCount="2855" xr:uid="{322FBE21-536B-4EBC-967C-605401D9DD13}">
  <cacheSource type="worksheet">
    <worksheetSource ref="A1:AB1048576" sheet="LookUp"/>
  </cacheSource>
  <cacheFields count="29">
    <cacheField name="DATE_BOOKED" numFmtId="166">
      <sharedItems containsNonDate="0" containsDate="1" containsString="0" containsBlank="1" minDate="2024-10-04T00:00:00" maxDate="2025-05-17T00:00:00" count="135">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27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5-01T00:00:00"/>
        <d v="2025-04-30T00:00:00"/>
        <d v="2025-05-02T00:00:00"/>
        <d v="2025-05-03T00:00:00"/>
        <d v="2025-05-04T00:00:00"/>
        <d v="2025-05-05T00:00:00"/>
        <d v="2025-05-06T00:00:00"/>
        <d v="2025-05-07T00:00:00"/>
        <d v="2025-05-08T00:00:00"/>
        <d v="2025-05-09T00:00:00"/>
        <d v="2025-05-10T00:00:00"/>
        <d v="2025-05-12T00:00:00"/>
        <d v="2025-05-13T00:00:00"/>
        <d v="2025-05-14T00:00:00"/>
        <d v="2025-05-15T00:00:00"/>
        <d v="2025-05-16T00:00:00"/>
        <m/>
      </sharedItems>
    </cacheField>
    <cacheField name="CONTRIBUTOR" numFmtId="0">
      <sharedItems containsBlank="1" count="52">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MFJ Egypt"/>
        <s v="ETI Potovanja"/>
        <s v="Italgsa-Gattinoni"/>
        <s v="Italgsa-TourSea"/>
        <s v="Italgsa-Volare"/>
        <s v="Italgsa-Kenobi"/>
        <s v="Italgsa-SIKANIA"/>
        <s v="italgsa-ISOLA  AZZURRA"/>
        <s v="italgsa-Top Viaggi"/>
        <s v="italgsa-AVTOUR"/>
        <s v="italgsa-FISICARA"/>
        <s v="Volovia"/>
        <m/>
      </sharedItems>
    </cacheField>
    <cacheField name="CATEGORY" numFmtId="0">
      <sharedItems containsBlank="1" count="4">
        <s v="Tour Operator"/>
        <s v="Distributor"/>
        <s v="Website"/>
        <m/>
      </sharedItems>
    </cacheField>
    <cacheField name="DISTRIBUTION_CHANNEL" numFmtId="0">
      <sharedItems containsBlank="1"/>
    </cacheField>
    <cacheField name="DISTRIBUTOR_PNR" numFmtId="0">
      <sharedItems containsBlank="1"/>
    </cacheField>
    <cacheField name="JOURNEY" numFmtId="0">
      <sharedItems containsBlank="1"/>
    </cacheField>
    <cacheField name="DIRECTION" numFmtId="0">
      <sharedItems containsBlank="1"/>
    </cacheField>
    <cacheField name="FLT_NO" numFmtId="0">
      <sharedItems containsBlank="1" count="54">
        <s v="NE1129"/>
        <s v="UJ1121"/>
        <s v="NE1128"/>
        <s v="UJ1120"/>
        <s v="4S6016"/>
        <s v="4S6004"/>
        <s v="4S6015"/>
        <s v="4S6003"/>
        <s v="SM820"/>
        <s v="4S6032"/>
        <s v="SM819"/>
        <s v="4S6031"/>
        <s v="4S6006"/>
        <s v="4S6005"/>
        <s v="W42987"/>
        <s v="W42988"/>
        <s v="NE7121"/>
        <s v="SM810"/>
        <s v="NE7120"/>
        <s v="SM809"/>
        <s v="UJ6006"/>
        <s v="UJ6005"/>
        <s v="NP8102"/>
        <s v="NP8101"/>
        <s v="4S6018"/>
        <s v="4S6017"/>
        <s v="UJ6001"/>
        <s v="SE5448"/>
        <s v="SE5446"/>
        <s v="UJ6002"/>
        <s v="UJ3902"/>
        <s v="UJ3901"/>
        <s v="SE5447"/>
        <s v="NE5127"/>
        <s v="NE5126"/>
        <s v="UJ7001"/>
        <s v="UJ7000"/>
        <s v="SE1792"/>
        <s v="SE1791"/>
        <s v="SE2894"/>
        <s v="SE2893"/>
        <s v="NE3126"/>
        <s v="NE3127"/>
        <s v="SE6273"/>
        <s v="SE6272"/>
        <s v="UJ6391"/>
        <s v="UJ6390"/>
        <s v="SE4791"/>
        <s v="SE4790"/>
        <s v="NE4129"/>
        <s v="NE4128"/>
        <s v="UJ6126"/>
        <s v="UJ6125"/>
        <m/>
      </sharedItems>
    </cacheField>
    <cacheField name="SECTOR" numFmtId="166">
      <sharedItems containsBlank="1" count="27">
        <s v="NAP-SSH"/>
        <s v="SSH-NAP"/>
        <s v="BRI-SSH"/>
        <s v="SSH-BRI"/>
        <s v="MXP-SSH"/>
        <s v="SSH-MXP"/>
        <s v="VRN-SSH"/>
        <s v="SSH-VRN"/>
        <s v="VIE-JED"/>
        <s v="JED-VIE"/>
        <s v="MXP-RMF"/>
        <s v="RMF-MXP"/>
        <s v="NAP-HRG"/>
        <s v="HRG-NAP"/>
        <s v="CAG-SSH"/>
        <s v="SSH-CAG"/>
        <s v="FCO-SSH"/>
        <s v="SSH-FCO"/>
        <s v="PMO-SSH"/>
        <s v="SSH-PMO"/>
        <s v="PSA-SSH"/>
        <s v="SSH-PSA"/>
        <s v="BLQ-SSH"/>
        <s v="SSH-BLQ"/>
        <s v="CTA-SSH"/>
        <s v="SSH-CTA"/>
        <m/>
      </sharedItems>
    </cacheField>
    <cacheField name="FLIGHT_DATE" numFmtId="165">
      <sharedItems containsNonDate="0" containsDate="1" containsString="0" containsBlank="1" minDate="2025-03-01T00:00:00" maxDate="2026-01-06T00:00:00" count="106">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25-07-31T00:00:00"/>
        <d v="2025-08-07T00:00:00"/>
        <d v="2025-08-14T00:00:00"/>
        <d v="2025-08-21T00:00:00"/>
        <d v="2025-08-28T00:00:00"/>
        <d v="2025-09-04T00:00:00"/>
        <d v="2025-09-15T00:00:00"/>
        <d v="2025-07-17T00:00:00"/>
        <d v="2025-07-24T00:00:00"/>
        <d v="2025-09-11T00:00:00"/>
        <d v="2025-09-18T00:00:00"/>
        <m/>
      </sharedItems>
    </cacheField>
    <cacheField name="REQUESTED_SEATS" numFmtId="0">
      <sharedItems containsString="0" containsBlank="1" containsNumber="1" containsInteger="1" minValue="-8" maxValue="130"/>
    </cacheField>
    <cacheField name="SEATS_BOOKED" numFmtId="0">
      <sharedItems containsString="0" containsBlank="1" containsNumber="1" containsInteger="1" minValue="-8" maxValue="130"/>
    </cacheField>
    <cacheField name="BASE_FARE" numFmtId="0">
      <sharedItems containsBlank="1" containsMixedTypes="1" containsNumber="1" minValue="0" maxValue="500"/>
    </cacheField>
    <cacheField name="TAXES" numFmtId="0">
      <sharedItems containsBlank="1" containsMixedTypes="1" containsNumber="1" minValue="0" maxValue="58.95"/>
    </cacheField>
    <cacheField name="SURCHARGES" numFmtId="0">
      <sharedItems containsBlank="1" containsMixedTypes="1" containsNumber="1" minValue="0" maxValue="56.04"/>
    </cacheField>
    <cacheField name="NET_REVENUE" numFmtId="0">
      <sharedItems containsString="0" containsBlank="1" containsNumber="1" minValue="-1400" maxValue="28925"/>
    </cacheField>
    <cacheField name="BOOKING_STATUS" numFmtId="0">
      <sharedItems containsBlank="1" count="4">
        <s v="Confirmed"/>
        <s v="Cancelled"/>
        <s v="Reissued"/>
        <m/>
      </sharedItems>
    </cacheField>
    <cacheField name="CONTRACT_STATUS" numFmtId="0">
      <sharedItems containsBlank="1"/>
    </cacheField>
    <cacheField name="ORGN" numFmtId="0">
      <sharedItems containsBlank="1"/>
    </cacheField>
    <cacheField name="DEST" numFmtId="0">
      <sharedItems containsBlank="1"/>
    </cacheField>
    <cacheField name="ROUTE" numFmtId="0">
      <sharedItems containsBlank="1" count="12">
        <s v="NAP"/>
        <s v="BRI"/>
        <s v="MXP"/>
        <s v="VRN"/>
        <s v="VIE"/>
        <s v="CAG"/>
        <s v="FCO"/>
        <s v="PMO"/>
        <s v="PSA"/>
        <s v="BLQ"/>
        <s v="CTA"/>
        <m/>
      </sharedItems>
    </cacheField>
    <cacheField name="DAY" numFmtId="0">
      <sharedItems containsString="0" containsBlank="1" containsNumber="1" containsInteger="1" minValue="1" maxValue="7" count="8">
        <n v="1"/>
        <n v="6"/>
        <n v="7"/>
        <n v="5"/>
        <n v="3"/>
        <n v="2"/>
        <n v="4"/>
        <m/>
      </sharedItems>
    </cacheField>
    <cacheField name="DAYS_PRIOR" numFmtId="0">
      <sharedItems containsString="0" containsBlank="1" containsNumber="1" minValue="-3" maxValue="375"/>
    </cacheField>
    <cacheField name="SCHED_ID" numFmtId="0">
      <sharedItems containsBlank="1" count="36">
        <s v="S25-07"/>
        <s v="S25-12"/>
        <s v="E25-02A"/>
        <s v="E25-02B"/>
        <s v="S25-01"/>
        <s v="E25-03A"/>
        <s v="E25-03B"/>
        <s v="E25-04"/>
        <s v="E25-05A"/>
        <s v="E25-05B"/>
        <s v=""/>
        <s v="U25-01"/>
        <s v="S25-06"/>
        <s v="S25-19"/>
        <s v="S25-02"/>
        <s v="S25-10"/>
        <s v="S25-13"/>
        <s v="S25-08"/>
        <s v="E25-08"/>
        <s v="S25-04"/>
        <s v="E25-09A"/>
        <s v="S25-14"/>
        <s v="E25-09B"/>
        <s v="E25-03C"/>
        <s v="S25-03"/>
        <s v="S25-15"/>
        <s v="S25-16"/>
        <s v="S25-17"/>
        <s v="S25-18"/>
        <s v="S25-20"/>
        <s v="S25-22"/>
        <s v="S25-23"/>
        <s v="S25-26"/>
        <s v="S25-24"/>
        <s v="S25-27"/>
        <m/>
      </sharedItems>
    </cacheField>
    <cacheField name="Y_Capacity" numFmtId="0">
      <sharedItems containsBlank="1" containsMixedTypes="1" containsNumber="1" containsInteger="1" minValue="1" maxValue="218" count="31">
        <n v="179"/>
        <n v="218"/>
        <n v="113"/>
        <n v="186"/>
        <n v="30"/>
        <n v="85"/>
        <n v="63"/>
        <s v=""/>
        <n v="1"/>
        <n v="40"/>
        <n v="20"/>
        <n v="4"/>
        <n v="177"/>
        <n v="176"/>
        <n v="83"/>
        <n v="110"/>
        <n v="80"/>
        <n v="98"/>
        <n v="174"/>
        <n v="96"/>
        <n v="65"/>
        <n v="95"/>
        <n v="77"/>
        <n v="50"/>
        <n v="21"/>
        <n v="22"/>
        <n v="24"/>
        <n v="175"/>
        <n v="12"/>
        <n v="165"/>
        <m/>
      </sharedItems>
    </cacheField>
    <cacheField name="Seats_Booked2" numFmtId="0">
      <sharedItems containsBlank="1" containsMixedTypes="1" containsNumber="1" containsInteger="1" minValue="0" maxValue="274" count="106">
        <n v="150"/>
        <n v="179"/>
        <n v="200"/>
        <n v="170"/>
        <n v="132"/>
        <n v="109"/>
        <n v="102"/>
        <n v="186"/>
        <n v="167"/>
        <n v="90"/>
        <n v="91"/>
        <n v="188"/>
        <n v="181"/>
        <n v="239"/>
        <n v="243"/>
        <n v="185"/>
        <n v="189"/>
        <n v="180"/>
        <n v="177"/>
        <n v="190"/>
        <n v="198"/>
        <n v="236"/>
        <n v="251"/>
        <n v="30"/>
        <n v="82"/>
        <n v="157"/>
        <n v="135"/>
        <n v="85"/>
        <n v="162"/>
        <n v="187"/>
        <n v="48"/>
        <n v="60"/>
        <n v="148"/>
        <n v="63"/>
        <n v="67"/>
        <s v=""/>
        <n v="1"/>
        <n v="166"/>
        <n v="107"/>
        <n v="224"/>
        <n v="274"/>
        <n v="249"/>
        <n v="234"/>
        <n v="156"/>
        <n v="126"/>
        <n v="42"/>
        <n v="45"/>
        <n v="112"/>
        <n v="84"/>
        <n v="115"/>
        <n v="220"/>
        <n v="268"/>
        <n v="254"/>
        <n v="160"/>
        <n v="176"/>
        <n v="50"/>
        <n v="40"/>
        <n v="20"/>
        <n v="4"/>
        <n v="110"/>
        <n v="130"/>
        <n v="154"/>
        <n v="151"/>
        <n v="140"/>
        <n v="153"/>
        <n v="138"/>
        <n v="184"/>
        <n v="80"/>
        <n v="98"/>
        <n v="174"/>
        <n v="178"/>
        <n v="225"/>
        <n v="232"/>
        <n v="222"/>
        <n v="218"/>
        <n v="207"/>
        <n v="228"/>
        <n v="226"/>
        <n v="99"/>
        <n v="95"/>
        <n v="76"/>
        <n v="16"/>
        <n v="175"/>
        <n v="165"/>
        <n v="142"/>
        <n v="144"/>
        <n v="134"/>
        <n v="136"/>
        <n v="21"/>
        <n v="22"/>
        <n v="24"/>
        <n v="173"/>
        <n v="201"/>
        <n v="31"/>
        <n v="77"/>
        <n v="2"/>
        <n v="5"/>
        <n v="0"/>
        <n v="124"/>
        <n v="125"/>
        <n v="11"/>
        <n v="10"/>
        <n v="100"/>
        <n v="62"/>
        <n v="70"/>
        <m/>
      </sharedItems>
    </cacheField>
    <cacheField name="Avl_Seats_by_Cap" numFmtId="0">
      <sharedItems containsBlank="1" containsMixedTypes="1" containsNumber="1" containsInteger="1" minValue="-88" maxValue="218" count="97">
        <n v="29"/>
        <n v="0"/>
        <n v="18"/>
        <n v="9"/>
        <n v="47"/>
        <n v="4"/>
        <n v="11"/>
        <n v="19"/>
        <n v="23"/>
        <n v="95"/>
        <n v="-2"/>
        <n v="5"/>
        <n v="-53"/>
        <n v="-57"/>
        <n v="1"/>
        <n v="-3"/>
        <n v="6"/>
        <n v="-4"/>
        <n v="-12"/>
        <n v="-50"/>
        <n v="-65"/>
        <n v="3"/>
        <n v="51"/>
        <n v="24"/>
        <n v="-1"/>
        <n v="15"/>
        <n v="38"/>
        <n v="119"/>
        <s v=""/>
        <n v="20"/>
        <n v="79"/>
        <n v="77"/>
        <n v="-38"/>
        <n v="-88"/>
        <n v="-63"/>
        <n v="-48"/>
        <n v="30"/>
        <n v="60"/>
        <n v="144"/>
        <n v="141"/>
        <n v="74"/>
        <n v="102"/>
        <n v="71"/>
        <n v="-34"/>
        <n v="-82"/>
        <n v="-68"/>
        <n v="26"/>
        <n v="129"/>
        <n v="67"/>
        <n v="46"/>
        <n v="22"/>
        <n v="10"/>
        <n v="25"/>
        <n v="16"/>
        <n v="36"/>
        <n v="33"/>
        <n v="48"/>
        <n v="2"/>
        <n v="-25"/>
        <n v="8"/>
        <n v="-7"/>
        <n v="-14"/>
        <n v="-10"/>
        <n v="-8"/>
        <n v="94"/>
        <n v="88"/>
        <n v="17"/>
        <n v="170"/>
        <n v="14"/>
        <n v="106"/>
        <n v="44"/>
        <n v="12"/>
        <n v="42"/>
        <n v="52"/>
        <n v="7"/>
        <n v="50"/>
        <n v="-22"/>
        <n v="45"/>
        <n v="31"/>
        <n v="155"/>
        <n v="109"/>
        <n v="146"/>
        <n v="126"/>
        <n v="28"/>
        <n v="65"/>
        <n v="184"/>
        <n v="218"/>
        <n v="62"/>
        <n v="61"/>
        <n v="75"/>
        <n v="117"/>
        <n v="89"/>
        <n v="99"/>
        <n v="149"/>
        <n v="85"/>
        <n v="176"/>
        <m/>
      </sharedItems>
    </cacheField>
    <cacheField name="FSCODE" numFmtId="0">
      <sharedItems containsBlank="1" count="5">
        <s v="S25"/>
        <s v="E25"/>
        <s v=""/>
        <s v="U25"/>
        <m/>
      </sharedItems>
    </cacheField>
    <cacheField name="AVG_FARE_PER_SEAT" numFmtId="0" formula="IF(SEATS_BOOKED=0,0,NET_REVENUE/SEATS_BOOKED)" databaseField="0"/>
  </cacheFields>
  <extLst>
    <ext xmlns:x14="http://schemas.microsoft.com/office/spreadsheetml/2009/9/main" uri="{725AE2AE-9491-48be-B2B4-4EB974FC3084}">
      <x14:pivotCacheDefinition pivotCacheId="11252955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LAILA" refreshedDate="45793.930531944447" missingItemsLimit="0" createdVersion="8" refreshedVersion="8" minRefreshableVersion="3" recordCount="364" xr:uid="{50480781-6D4F-4020-A68A-3F6D35732A6E}">
  <cacheSource type="worksheet">
    <worksheetSource name="Table36"/>
  </cacheSource>
  <cacheFields count="42">
    <cacheField name="DAY" numFmtId="0">
      <sharedItems containsSemiMixedTypes="0" containsString="0" containsNumber="1" containsInteger="1" minValue="1" maxValue="7" count="7">
        <n v="6"/>
        <n v="7"/>
        <n v="5"/>
        <n v="1"/>
        <n v="3"/>
        <n v="2"/>
        <n v="4"/>
      </sharedItems>
    </cacheField>
    <cacheField name="DEP_DATE" numFmtId="166">
      <sharedItems containsSemiMixedTypes="0" containsNonDate="0" containsDate="1" containsString="0" minDate="2025-03-29T00:00:00" maxDate="2026-01-06T00:00:00" count="100">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6-2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1T00:00:00"/>
        <d v="2025-12-20T00:00:00"/>
        <d v="2025-08-22T00:00:00"/>
        <d v="2025-08-08T00:00:00"/>
        <d v="2025-08-15T00:00:00"/>
        <d v="2025-08-29T00:00:00"/>
        <d v="2025-09-05T00:00:00"/>
        <d v="2025-08-01T00:00:00"/>
        <d v="2025-08-03T00:00:00"/>
        <d v="2025-08-10T00:00:00"/>
        <d v="2025-08-17T00:00:00"/>
        <d v="2025-08-24T00:00:00"/>
        <d v="2025-08-31T00:00:00"/>
        <d v="2025-09-07T00:00:00"/>
        <d v="2025-09-14T00:00:00"/>
        <d v="2025-09-21T00:00:00"/>
        <d v="2025-07-27T00:00:00"/>
        <d v="2025-08-04T00:00:00"/>
        <d v="2025-08-11T00:00:00"/>
        <d v="2025-08-18T00:00:00"/>
        <d v="2025-08-25T00:00:00"/>
        <d v="2025-09-01T00:00:00"/>
        <d v="2025-09-08T00:00:00"/>
        <d v="2025-07-28T00:00:00"/>
        <d v="2025-07-21T00:00:00"/>
        <d v="2025-12-29T00:00:00"/>
        <d v="2026-01-05T00:00:00"/>
        <d v="2025-12-22T00:00:00"/>
        <d v="2025-07-25T00:00:00"/>
        <d v="2025-08-06T00:00:00"/>
        <d v="2025-08-13T00:00:00"/>
        <d v="2025-08-20T00:00:00"/>
        <d v="2025-08-27T00:00:00"/>
        <d v="2025-09-03T00:00:00"/>
        <d v="2025-07-30T00:00:00"/>
        <d v="2025-09-28T00:00:00"/>
        <d v="2025-10-05T00:00:00"/>
        <d v="2025-10-12T00:00:00"/>
        <d v="2025-10-19T00:00:00"/>
        <d v="2025-10-26T00:00:00"/>
        <d v="2025-11-02T00:00:00"/>
        <d v="2025-07-20T00:00:00"/>
        <d v="2025-09-15T00:00:00"/>
        <d v="2025-08-12T00:00:00"/>
        <d v="2025-08-19T00:00:00"/>
        <d v="2025-08-26T00:00:00"/>
        <d v="2025-09-02T00:00:00"/>
        <d v="2025-08-05T00:00:00"/>
        <d v="2025-09-12T00:00:00"/>
        <d v="2025-07-24T00:00:00"/>
        <d v="2025-07-31T00:00:00"/>
        <d v="2025-08-07T00:00:00"/>
        <d v="2025-08-14T00:00:00"/>
        <d v="2025-08-21T00:00:00"/>
        <d v="2025-08-28T00:00:00"/>
        <d v="2025-09-04T00:00:00"/>
        <d v="2025-09-11T00:00:00"/>
        <d v="2025-09-18T00:00:00"/>
        <d v="2025-07-17T00:00:00"/>
        <d v="2025-03-29T00:00:00"/>
      </sharedItems>
    </cacheField>
    <cacheField name="ORGN" numFmtId="20">
      <sharedItems count="14">
        <s v="SSH"/>
        <s v="BRI"/>
        <s v="NAP"/>
        <s v="MXP"/>
        <s v="VRN"/>
        <s v="CAG"/>
        <s v="HRG"/>
        <s v="FCO"/>
        <s v="RMF"/>
        <s v="PMO"/>
        <s v="PSA"/>
        <s v="CTA"/>
        <s v="BLQ"/>
        <s v="JED"/>
      </sharedItems>
    </cacheField>
    <cacheField name="DEST" numFmtId="20">
      <sharedItems count="15">
        <s v="BRI"/>
        <s v="SSH"/>
        <s v="NAP"/>
        <s v="MXP"/>
        <s v="VRN"/>
        <s v="CAG"/>
        <s v="CIY"/>
        <s v="HRG"/>
        <s v="FCO"/>
        <s v="RMF"/>
        <s v="PMO"/>
        <s v="PSA"/>
        <s v="CTA"/>
        <s v="BLQ"/>
        <s v="VIE"/>
      </sharedItems>
    </cacheField>
    <cacheField name="ETD (UTC)" numFmtId="0">
      <sharedItems containsDate="1" containsMixedTypes="1" minDate="1899-12-30T02:00:00" maxDate="1899-12-30T20:30:00" count="46">
        <d v="1899-12-30T07:30:00"/>
        <d v="1899-12-30T14:45:00"/>
        <d v="1899-12-30T07:20:00"/>
        <d v="1899-12-30T11:35:00"/>
        <d v="1899-12-30T06:10:00"/>
        <d v="1899-12-30T10:45:00"/>
        <d v="1899-12-30T10:40:00"/>
        <d v="1899-12-30T15:15:00"/>
        <d v="1899-12-30T13:00:00"/>
        <d v="1899-12-30T18:30:00"/>
        <d v="1899-12-30T12:45:00"/>
        <d v="1899-12-30T11:05:00"/>
        <d v="1899-12-30T16:35:00"/>
        <d v="1899-12-30T10:10:00"/>
        <d v="1899-12-30T14:40:00"/>
        <d v="1899-12-30T11:00:00"/>
        <d v="1899-12-30T17:30:00"/>
        <d v="1899-12-30T15:30:00"/>
        <d v="1899-12-30T04:00:00"/>
        <d v="1899-12-30T03:05:00"/>
        <d v="1899-12-30T07:45:00"/>
        <d v="1899-12-30T12:05:00"/>
        <d v="1899-12-30T03:00:00"/>
        <d v="1899-12-30T12:10:00"/>
        <d v="1899-12-30T16:30:00"/>
        <d v="1899-12-30T11:25:00"/>
        <d v="1899-12-30T15:55:00"/>
        <d v="1899-12-30T09:40:00"/>
        <d v="1899-12-30T14:00:00"/>
        <d v="1899-12-30T14:05:00"/>
        <d v="1899-12-30T19:00:00"/>
        <d v="1899-12-30T08:30:00"/>
        <d v="1899-12-30T12:00:00"/>
        <d v="1899-12-30T17:00:00"/>
        <d v="1899-12-30T08:00:00"/>
        <d v="1899-12-30T12:30:00"/>
        <d v="1899-12-30T02:00:00"/>
        <d v="1899-12-30T06:30:00"/>
        <d v="1899-12-30T07:00:00"/>
        <d v="1899-12-30T15:00:00"/>
        <d v="1899-12-30T19:30:00"/>
        <d v="1899-12-30T20:30:00"/>
        <d v="1899-12-30T12:20:00"/>
        <d v="1899-12-30T16:40:00"/>
        <d v="1899-12-30T10:15:00"/>
        <s v="16:10"/>
      </sharedItems>
    </cacheField>
    <cacheField name="ETA (UTC)" numFmtId="0">
      <sharedItems containsDate="1" containsMixedTypes="1" minDate="1899-12-30T05:30:00" maxDate="1899-12-30T22:45:00" count="48">
        <d v="1899-12-30T13:45:00"/>
        <d v="1899-12-30T18:00:00"/>
        <d v="1899-12-30T10:50:00"/>
        <d v="1899-12-30T15:00:00"/>
        <d v="1899-12-30T09:40:00"/>
        <d v="1899-12-30T14:15:00"/>
        <d v="1899-12-30T13:55:00"/>
        <d v="1899-12-30T18:45:00"/>
        <d v="1899-12-30T17:30:00"/>
        <d v="1899-12-30T22:30:00"/>
        <d v="1899-12-30T11:45:00"/>
        <d v="1899-12-30T15:35:00"/>
        <d v="1899-12-30T20:50:00"/>
        <d v="1899-12-30T13:40:00"/>
        <d v="1899-12-30T18:10:00"/>
        <d v="1899-12-30T16:30:00"/>
        <d v="1899-12-30T20:30:00"/>
        <d v="1899-12-30T14:30:00"/>
        <d v="1899-12-30T07:40:00"/>
        <d v="1899-12-30T22:45:00"/>
        <d v="1899-12-30T06:20:00"/>
        <d v="1899-12-30T10:25:00"/>
        <d v="1899-12-30T11:05:00"/>
        <d v="1899-12-30T10:40:00"/>
        <d v="1899-12-30T15:30:00"/>
        <d v="1899-12-30T19:50:00"/>
        <d v="1899-12-30T14:55:00"/>
        <d v="1899-12-30T19:25:00"/>
        <d v="1899-12-30T13:00:00"/>
        <d v="1899-12-30T17:20:00"/>
        <d v="1899-12-30T22:20:00"/>
        <d v="1899-12-30T07:30:00"/>
        <d v="1899-12-30T12:00:00"/>
        <d v="1899-12-30T16:00:00"/>
        <d v="1899-12-30T20:45:00"/>
        <d v="1899-12-30T11:30:00"/>
        <d v="1899-12-30T05:30:00"/>
        <d v="1899-12-30T10:00:00"/>
        <d v="1899-12-30T06:00:00"/>
        <d v="1899-12-30T11:00:00"/>
        <d v="1899-12-30T18:30:00"/>
        <d v="1899-12-30T17:40:00"/>
        <d v="1899-12-30T15:40:00"/>
        <d v="1899-12-30T20:00:00"/>
        <d v="1899-12-30T22:00:00"/>
        <d v="1899-12-30T06:30:00"/>
        <d v="1899-12-30T18:15:00"/>
        <s v="21:45"/>
      </sharedItems>
    </cacheField>
    <cacheField name="ETD (Local Time)" numFmtId="0">
      <sharedItems containsDate="1" containsMixedTypes="1" minDate="1899-12-30T05:00:00" maxDate="1899-12-30T21:30:00" count="50">
        <d v="1899-12-30T09:30:00"/>
        <d v="1899-12-30T16:45:00"/>
        <d v="1899-12-30T10:20:00"/>
        <d v="1899-12-30T13:35:00"/>
        <d v="1899-12-30T09:20:00"/>
        <d v="1899-12-30T08:10:00"/>
        <d v="1899-12-30T12:45:00"/>
        <d v="1899-12-30T13:45:00"/>
        <d v="1899-12-30T12:40:00"/>
        <d v="1899-12-30T17:15:00"/>
        <d v="1899-12-30T09:10:00"/>
        <d v="1899-12-30T16:00:00"/>
        <d v="1899-12-30T20:30:00"/>
        <d v="1899-12-30T14:45:00"/>
        <d v="1899-12-30T13:05:00"/>
        <d v="1899-12-30T14:05:00"/>
        <d v="1899-12-30T18:35:00"/>
        <d v="1899-12-30T13:10:00"/>
        <d v="1899-12-30T16:40:00"/>
        <d v="1899-12-30T14:00:00"/>
        <d v="1899-12-30T19:30:00"/>
        <d v="1899-12-30T17:30:00"/>
        <d v="1899-12-30T07:00:00"/>
        <d v="1899-12-30T12:35:00"/>
        <d v="1899-12-30T06:05:00"/>
        <d v="1899-12-30T10:45:00"/>
        <d v="1899-12-30T09:45:00"/>
        <d v="1899-12-30T06:00:00"/>
        <d v="1899-12-30T15:10:00"/>
        <d v="1899-12-30T18:30:00"/>
        <d v="1899-12-30T14:25:00"/>
        <d v="1899-12-30T17:55:00"/>
        <d v="1899-12-30T17:05:00"/>
        <d v="1899-12-30T21:00:00"/>
        <d v="1899-12-30T15:00:00"/>
        <d v="1899-12-30T19:00:00"/>
        <d v="1899-12-30T10:30:00"/>
        <d v="1899-12-30T11:00:00"/>
        <d v="1899-12-30T10:00:00"/>
        <d v="1899-12-30T14:30:00"/>
        <d v="1899-12-30T13:30:00"/>
        <d v="1899-12-30T05:00:00"/>
        <d v="1899-12-30T08:30:00"/>
        <d v="1899-12-30T09:00:00"/>
        <d v="1899-12-30T18:00:00"/>
        <d v="1899-12-30T21:30:00"/>
        <d v="1899-12-30T15:20:00"/>
        <d v="1899-12-30T18:40:00"/>
        <d v="1899-12-30T13:15:00"/>
        <s v="19:10"/>
      </sharedItems>
    </cacheField>
    <cacheField name="ETA (Local Time)" numFmtId="0">
      <sharedItems containsDate="1" containsMixedTypes="1" minDate="1899-12-30T01:30:00" maxDate="1899-12-30T23:50:00" count="59">
        <d v="1899-12-30T15:45:00"/>
        <d v="1899-12-30T20:00:00"/>
        <d v="1899-12-30T12:50:00"/>
        <d v="1899-12-30T17:00:00"/>
        <d v="1899-12-30T18:00:00"/>
        <d v="1899-12-30T11:40:00"/>
        <d v="1899-12-30T16:15:00"/>
        <d v="1899-12-30T15:55:00"/>
        <d v="1899-12-30T20:45:00"/>
        <d v="1899-12-30T21:45:00"/>
        <d v="1899-12-30T16:55:00"/>
        <d v="1899-12-30T19:30:00"/>
        <s v="00:30+1"/>
        <d v="1899-12-30T01:30:00"/>
        <d v="1899-12-30T13:45:00"/>
        <d v="1899-12-30T17:35:00"/>
        <d v="1899-12-30T22:50:00"/>
        <d v="1899-12-30T23:50:00"/>
        <d v="1899-12-30T15:40:00"/>
        <d v="1899-12-30T20:10:00"/>
        <d v="1899-12-30T21:10:00"/>
        <d v="1899-12-30T18:30:00"/>
        <d v="1899-12-30T22:00:00"/>
        <d v="1899-12-30T23:30:00"/>
        <d v="1899-12-30T16:30:00"/>
        <d v="1899-12-30T22:30:00"/>
        <d v="1899-12-30T09:40:00"/>
        <d v="1899-12-30T11:50:00"/>
        <s v="01:45+1"/>
        <d v="1899-12-30T08:20:00"/>
        <d v="1899-12-30T13:25:00"/>
        <d v="1899-12-30T13:05:00"/>
        <d v="1899-12-30T12:05:00"/>
        <d v="1899-12-30T18:35:00"/>
        <d v="1899-12-30T13:40:00"/>
        <d v="1899-12-30T17:30:00"/>
        <d v="1899-12-30T22:25:00"/>
        <d v="1899-12-30T15:00:00"/>
        <d v="1899-12-30T20:20:00"/>
        <s v="01:20+1"/>
        <d v="1899-12-30T08:30:00"/>
        <d v="1899-12-30T14:00:00"/>
        <d v="1899-12-30T23:45:00"/>
        <d v="1899-12-30T09:30:00"/>
        <d v="1899-12-30T16:00:00"/>
        <d v="1899-12-30T13:30:00"/>
        <d v="1899-12-30T12:30:00"/>
        <d v="1899-12-30T19:00:00"/>
        <d v="1899-12-30T07:30:00"/>
        <d v="1899-12-30T13:00:00"/>
        <d v="1899-12-30T08:00:00"/>
        <d v="1899-12-30T20:30:00"/>
        <d v="1899-12-30T18:40:00"/>
        <d v="1899-12-30T17:40:00"/>
        <d v="1899-12-30T23:00:00"/>
        <s v="01:00 +1"/>
        <d v="1899-12-30T13:50:00"/>
        <d v="1899-12-30T21:15:00"/>
        <s v="22:45"/>
      </sharedItems>
    </cacheField>
    <cacheField name="WEEKS" numFmtId="0">
      <sharedItems containsSemiMixedTypes="0" containsString="0" containsNumber="1" containsInteger="1" minValue="1" maxValue="29"/>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0" maxValue="28"/>
    </cacheField>
    <cacheField name="Selling" numFmtId="164">
      <sharedItems containsString="0" containsBlank="1" containsNumber="1" minValue="0" maxValue="90000"/>
    </cacheField>
    <cacheField name="Cost/Sector" numFmtId="164">
      <sharedItems containsString="0" containsBlank="1" containsNumber="1" minValue="0" maxValue="45000"/>
    </cacheField>
    <cacheField name="Aircraft" numFmtId="0">
      <sharedItems count="5">
        <s v="B738"/>
        <s v="A320"/>
        <s v="A321"/>
        <s v="B734"/>
        <s v="A32Q"/>
      </sharedItems>
    </cacheField>
    <cacheField name="Y_Capacity" numFmtId="0">
      <sharedItems containsSemiMixedTypes="0" containsString="0" containsNumber="1" containsInteger="1" minValue="1" maxValue="218" count="30">
        <n v="113"/>
        <n v="186"/>
        <n v="30"/>
        <n v="85"/>
        <n v="50"/>
        <n v="63"/>
        <n v="80"/>
        <n v="98"/>
        <n v="83"/>
        <n v="110"/>
        <n v="95"/>
        <n v="77"/>
        <n v="96"/>
        <n v="65"/>
        <n v="29"/>
        <n v="4"/>
        <n v="179"/>
        <n v="218"/>
        <n v="176"/>
        <n v="174"/>
        <n v="177"/>
        <n v="21"/>
        <n v="20"/>
        <n v="22"/>
        <n v="24"/>
        <n v="175"/>
        <n v="40"/>
        <n v="12"/>
        <n v="165"/>
        <n v="1"/>
      </sharedItems>
    </cacheField>
    <cacheField name="Y Seats_Sale" numFmtId="0">
      <sharedItems containsSemiMixedTypes="0" containsString="0" containsNumber="1" containsInteger="1" minValue="1" maxValue="218"/>
    </cacheField>
    <cacheField name="FSCODE" numFmtId="0">
      <sharedItems count="3">
        <s v="E25"/>
        <s v="S25"/>
        <s v="U25"/>
      </sharedItems>
    </cacheField>
    <cacheField name="FS_NO" numFmtId="0">
      <sharedItems containsMixedTypes="1" containsNumber="1" containsInteger="1" minValue="10" maxValue="27"/>
    </cacheField>
    <cacheField name="WEEK_NO" numFmtId="0">
      <sharedItems containsString="0" containsBlank="1" containsNumber="1" containsInteger="1" minValue="1" maxValue="28"/>
    </cacheField>
    <cacheField name="SCHED_ID" numFmtId="0">
      <sharedItems count="35">
        <s v="E25-02A"/>
        <s v="E25-02B"/>
        <s v="E25-03A"/>
        <s v="E25-03B"/>
        <s v="E25-03C"/>
        <s v="E25-04"/>
        <s v="E25-05A"/>
        <s v="E25-05B"/>
        <s v="E25-08"/>
        <s v="E25-09A"/>
        <s v="E25-09B"/>
        <s v="E25-10"/>
        <s v="S25-01"/>
        <s v="S25-02"/>
        <s v="S25-03"/>
        <s v="S25-04"/>
        <s v="S25-06"/>
        <s v="S25-07"/>
        <s v="S25-08"/>
        <s v="S25-12"/>
        <s v="S25-13"/>
        <s v="S25-14"/>
        <s v="S25-15"/>
        <s v="S25-10"/>
        <s v="S25-16"/>
        <s v="S25-17"/>
        <s v="S25-18"/>
        <s v="S25-19"/>
        <s v="S25-20"/>
        <s v="S25-22"/>
        <s v="S25-23"/>
        <s v="S25-24"/>
        <s v="S25-26"/>
        <s v="S25-27"/>
        <s v="U25-01"/>
      </sharedItems>
    </cacheField>
    <cacheField name="FLT_WK" numFmtId="0">
      <sharedItems count="196">
        <s v="E25-02A-2"/>
        <s v="E25-02A-1"/>
        <s v="E25-02B-5"/>
        <s v="E25-02B-3"/>
        <s v="E25-02B-4"/>
        <s v="E25-03A-2"/>
        <s v="E25-03A-3"/>
        <s v="E25-03B-4"/>
        <s v="E25-03B-5"/>
        <s v="E25-03B-6"/>
        <s v="E25-03A-1"/>
        <s v="E25-03B-3"/>
        <s v="E25-03C-1"/>
        <s v="E25-04-4"/>
        <s v="E25-04-5"/>
        <s v="E25-04-3"/>
        <s v="E25-05A-3"/>
        <s v="E25-05A-1"/>
        <s v="E25-05A-2"/>
        <s v="E25-05B-4"/>
        <s v="E25-05B-5"/>
        <s v="E25-05B-6"/>
        <s v="E25-05B-3"/>
        <s v="E25-08-4"/>
        <s v="E25-08-5"/>
        <s v="E25-08-3"/>
        <s v="E25-09A-2"/>
        <s v="E25-09A-3"/>
        <s v="E25-09A-1"/>
        <s v="E25-09B-2"/>
        <s v="E25-09B-3"/>
        <s v="E25-09B-1"/>
        <s v="E25-10-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3"/>
        <s v="S25-03-4"/>
        <s v="S25-03-5"/>
        <s v="S25-03-6"/>
        <s v="S25-03-7"/>
        <s v="S25-03-2"/>
        <s v="S25-04-2"/>
        <s v="S25-04-3"/>
        <s v="S25-04-4"/>
        <s v="S25-04-5"/>
        <s v="S25-04-6"/>
        <s v="S25-04-7"/>
        <s v="S25-04-8"/>
        <s v="S25-04-1"/>
        <s v="S25-06-2"/>
        <s v="S25-06-3"/>
        <s v="S25-06-4"/>
        <s v="S25-06-5"/>
        <s v="S25-06-6"/>
        <s v="S25-06-7"/>
        <s v="S25-06-8"/>
        <s v="S25-06-1"/>
        <s v="S25-07-2"/>
        <s v="S25-07-3"/>
        <s v="S25-07-4"/>
        <s v="S25-07-5"/>
        <s v="S25-07-6"/>
        <s v="S25-07-7"/>
        <s v="S25-07-1"/>
        <s v="S25-08-2"/>
        <s v="S25-08-3"/>
        <s v="S25-08-4"/>
        <s v="S25-08-5"/>
        <s v="S25-08-6"/>
        <s v="S25-08-7"/>
        <s v="S25-08-1"/>
        <s v="S25-12-4"/>
        <s v="S25-12-5"/>
        <s v="S25-12-3"/>
        <s v="S25-12-"/>
        <s v="S25-13-2"/>
        <s v="S25-13-3"/>
        <s v="S25-13-4"/>
        <s v="S25-13-5"/>
        <s v="S25-13-6"/>
        <s v="S25-13-7"/>
        <s v="S25-13-8"/>
        <s v="S25-13-1"/>
        <s v="S25-14-2"/>
        <s v="S25-14-3"/>
        <s v="S25-14-1"/>
        <s v="S25-15-3"/>
        <s v="S25-15-4"/>
        <s v="S25-15-5"/>
        <s v="S25-15-6"/>
        <s v="S25-15-7"/>
        <s v="S25-15-8"/>
        <s v="S25-15-2"/>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S25-22-2"/>
        <s v="S25-22-3"/>
        <s v="S25-22-4"/>
        <s v="S25-22-5"/>
        <s v="S25-22-6"/>
        <s v="S25-22-7"/>
        <s v="S25-22-8"/>
        <s v="S25-22-1"/>
        <s v="S25-23-2"/>
        <s v="S25-23-3"/>
        <s v="S25-23-4"/>
        <s v="S25-23-5"/>
        <s v="S25-23-6"/>
        <s v="S25-23-7"/>
        <s v="S25-23-1"/>
        <s v="S25-24-2"/>
        <s v="S25-24-3"/>
        <s v="S25-24-4"/>
        <s v="S25-24-5"/>
        <s v="S25-24-6"/>
        <s v="S25-24-7"/>
        <s v="S25-24-8"/>
        <s v="S25-24-9"/>
        <s v="S25-24-1"/>
        <s v="S25-27-2"/>
        <s v="S25-27-3"/>
        <s v="S25-27-4"/>
        <s v="S25-27-5"/>
        <s v="S25-27-6"/>
        <s v="S25-27-1"/>
        <s v="S25-27-7"/>
        <s v="U25-01-4"/>
      </sharedItems>
    </cacheField>
    <cacheField name="ROUTE" numFmtId="0">
      <sharedItems count="12">
        <s v="BRI"/>
        <s v="NAP"/>
        <s v="MXP"/>
        <s v="VRN"/>
        <s v="CAG"/>
        <s v="CIY"/>
        <s v="FCO"/>
        <s v="PMO"/>
        <s v="PSA"/>
        <s v="CTA"/>
        <s v="BLQ"/>
        <s v="JED"/>
      </sharedItems>
    </cacheField>
    <cacheField name="SECTOR" numFmtId="0">
      <sharedItems count="26">
        <s v="SSH-BRI"/>
        <s v="BRI-SSH"/>
        <s v="SSH-NAP"/>
        <s v="NAP-SSH"/>
        <s v="SSH-MXP"/>
        <s v="MXP-SSH"/>
        <s v="SSH-VRN"/>
        <s v="VRN-SSH"/>
        <s v="SSH-CAG"/>
        <s v="CAG-SSH"/>
        <s v="SSH-CIY"/>
        <s v="HRG-NAP"/>
        <s v="NAP-HRG"/>
        <s v="SSH-FCO"/>
        <s v="FCO-SSH"/>
        <s v="RMF-MXP"/>
        <s v="MXP-RMF"/>
        <s v="SSH-PMO"/>
        <s v="PMO-SSH"/>
        <s v="SSH-PSA"/>
        <s v="PSA-SSH"/>
        <s v="SSH-CTA"/>
        <s v="CTA-SSH"/>
        <s v="SSH-BLQ"/>
        <s v="BLQ-SSH"/>
        <s v="JED-VIE"/>
      </sharedItems>
    </cacheField>
    <cacheField name="DIRECTION" numFmtId="0">
      <sharedItems count="2">
        <s v="Inbound"/>
        <s v="Outbound"/>
      </sharedItems>
    </cacheField>
    <cacheField name="FLT_NO" numFmtId="168">
      <sharedItems count="53">
        <s v="4S6015"/>
        <s v="4S6016"/>
        <s v="4S6003"/>
        <s v="4S6004"/>
        <s v="SM819"/>
        <s v="4S6031"/>
        <s v="SM820"/>
        <s v="4S6032"/>
        <s v="4S6005"/>
        <s v="4S6006"/>
        <s v="4S6017"/>
        <s v="4S6018"/>
        <s v="SE5446"/>
        <s v="SE5448"/>
        <s v="SE5447"/>
        <s v="SE5600"/>
        <s v="NE5126"/>
        <s v="NE5127"/>
        <s v="UJ6001"/>
        <s v="UJ6002"/>
        <s v="NE7120"/>
        <s v="NE7121"/>
        <s v="NE1128"/>
        <s v="NE1129"/>
        <s v="UJ1120"/>
        <s v="UJ1121"/>
        <s v="NP8101"/>
        <s v="NP8102"/>
        <s v="UJ3901"/>
        <s v="UJ3902"/>
        <s v="UJ6005"/>
        <s v="UJ6006"/>
        <s v="UJ7000"/>
        <s v="UJ7001"/>
        <s v="SE1791"/>
        <s v="SE1792"/>
        <s v="SE2893"/>
        <s v="SE2894"/>
        <s v="SM809"/>
        <s v="SM810"/>
        <s v="NE3126"/>
        <s v="NE3127"/>
        <s v="SE6272"/>
        <s v="SE6273"/>
        <s v="UJ6390"/>
        <s v="UJ6391"/>
        <s v="NE4128"/>
        <s v="NE4129"/>
        <s v="SE4790"/>
        <s v="SE4791"/>
        <s v="UJ6125"/>
        <s v="UJ6126"/>
        <s v="W42988"/>
      </sharedItems>
    </cacheField>
    <cacheField name="Airline" numFmtId="0">
      <sharedItems/>
    </cacheField>
    <cacheField name="Flt_No." numFmtId="0">
      <sharedItems containsMixedTypes="1" containsNumber="1" containsInteger="1" minValue="809" maxValue="7121"/>
    </cacheField>
    <cacheField name="Sector Tax" numFmtId="4">
      <sharedItems containsSemiMixedTypes="0" containsString="0" containsNumber="1" minValue="0" maxValue="40.89" count="12">
        <n v="32.75"/>
        <n v="19.84"/>
        <n v="0"/>
        <n v="28.33"/>
        <n v="29.709999999999997"/>
        <n v="24.77"/>
        <n v="20.66"/>
        <n v="29.16"/>
        <n v="40.89"/>
        <n v="27.279999999999998"/>
        <n v="27.28"/>
        <n v="17.93"/>
      </sharedItems>
    </cacheField>
    <cacheField name="Total Taxes" numFmtId="3">
      <sharedItems containsSemiMixedTypes="0" containsString="0" containsNumber="1" minValue="0" maxValue="8777"/>
    </cacheField>
    <cacheField name="Requested_Seats" numFmtId="0">
      <sharedItems containsSemiMixedTypes="0" containsString="0" containsNumber="1" containsInteger="1" minValue="0" maxValue="274"/>
    </cacheField>
    <cacheField name="Seats_Block_by_Cap" numFmtId="3">
      <sharedItems containsSemiMixedTypes="0" containsString="0" containsNumber="1" containsInteger="1" minValue="-186" maxValue="218"/>
    </cacheField>
    <cacheField name="Seats_Booked" numFmtId="0">
      <sharedItems containsSemiMixedTypes="0" containsString="0" containsNumber="1" containsInteger="1" minValue="0" maxValue="274"/>
    </cacheField>
    <cacheField name="Avl_Seats_by_Cap" numFmtId="3">
      <sharedItems containsSemiMixedTypes="0" containsString="0" containsNumber="1" containsInteger="1" minValue="-88" maxValue="218" count="95">
        <n v="23"/>
        <n v="4"/>
        <n v="11"/>
        <n v="5"/>
        <n v="0"/>
        <n v="19"/>
        <n v="95"/>
        <n v="-2"/>
        <n v="24"/>
        <n v="-1"/>
        <n v="3"/>
        <n v="29"/>
        <n v="51"/>
        <n v="1"/>
        <n v="6"/>
        <n v="15"/>
        <n v="119"/>
        <n v="38"/>
        <n v="-3"/>
        <n v="2"/>
        <n v="8"/>
        <n v="17"/>
        <n v="61"/>
        <n v="20"/>
        <n v="74"/>
        <n v="102"/>
        <n v="71"/>
        <n v="-12"/>
        <n v="-34"/>
        <n v="-82"/>
        <n v="-68"/>
        <n v="-48"/>
        <n v="-50"/>
        <n v="-65"/>
        <n v="-4"/>
        <n v="9"/>
        <n v="30"/>
        <n v="26"/>
        <n v="60"/>
        <n v="144"/>
        <n v="141"/>
        <n v="62"/>
        <n v="79"/>
        <n v="77"/>
        <n v="-38"/>
        <n v="-88"/>
        <n v="-63"/>
        <n v="-53"/>
        <n v="-57"/>
        <n v="94"/>
        <n v="14"/>
        <n v="-7"/>
        <n v="-10"/>
        <n v="-25"/>
        <n v="-8"/>
        <n v="28"/>
        <n v="218"/>
        <n v="-14"/>
        <n v="129"/>
        <n v="47"/>
        <n v="184"/>
        <n v="126"/>
        <n v="48"/>
        <n v="146"/>
        <n v="176"/>
        <n v="170"/>
        <n v="109"/>
        <n v="33"/>
        <n v="88"/>
        <n v="155"/>
        <n v="18"/>
        <n v="46"/>
        <n v="10"/>
        <n v="16"/>
        <n v="36"/>
        <n v="22"/>
        <n v="25"/>
        <n v="7"/>
        <n v="50"/>
        <n v="106"/>
        <n v="44"/>
        <n v="12"/>
        <n v="42"/>
        <n v="52"/>
        <n v="67"/>
        <n v="-22"/>
        <n v="45"/>
        <n v="31"/>
        <n v="65"/>
        <n v="117"/>
        <n v="89"/>
        <n v="99"/>
        <n v="149"/>
        <n v="75"/>
        <n v="85"/>
      </sharedItems>
    </cacheField>
    <cacheField name="Named" numFmtId="3">
      <sharedItems containsNonDate="0" containsString="0" containsBlank="1"/>
    </cacheField>
    <cacheField name="Unnamed" numFmtId="3">
      <sharedItems containsSemiMixedTypes="0" containsString="0" containsNumber="1" containsInteger="1" minValue="-186" maxValue="218"/>
    </cacheField>
    <cacheField name="Remarks" numFmtId="3">
      <sharedItems containsNonDate="0" containsString="0" containsBlank="1"/>
    </cacheField>
    <cacheField name="NET_REVENUE" numFmtId="3">
      <sharedItems containsSemiMixedTypes="0" containsString="0" containsNumber="1" minValue="0" maxValue="60276.549999999996"/>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LAILA" refreshedDate="45793.930538078705" createdVersion="8" refreshedVersion="8" minRefreshableVersion="3" recordCount="2854"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17T00:00:00" count="144">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27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5-01T00:00:00"/>
        <d v="2025-04-30T00:00:00"/>
        <d v="2025-05-02T00:00:00"/>
        <d v="2025-05-03T00:00:00"/>
        <d v="2025-05-04T00:00:00"/>
        <d v="2025-05-05T00:00:00"/>
        <d v="2025-05-06T00:00:00"/>
        <d v="2025-05-07T00:00:00"/>
        <d v="2025-05-08T00:00:00"/>
        <d v="2025-05-09T00:00:00"/>
        <d v="2025-05-10T00:00:00"/>
        <d v="2025-05-12T00:00:00"/>
        <d v="2025-05-13T00:00:00"/>
        <d v="2025-05-14T00:00:00"/>
        <d v="2025-05-15T00:00:00"/>
        <d v="2025-05-16T00:00:00"/>
        <d v="2025-05-07T21:00:00" u="1"/>
        <d v="2025-05-08T10:00:00" u="1"/>
        <d v="2025-05-03T11:00:00" u="1"/>
        <d v="2025-04-28T11:00:00" u="1"/>
        <d v="2025-04-14T10:00:00" u="1"/>
        <d v="2025-03-29T18:00:00" u="1"/>
        <d v="2025-03-26T01:14:00" u="1"/>
        <d v="2025-03-23T18:11:00" u="1"/>
        <d v="2024-10-22T00:00:00" u="1"/>
        <d v="2025-01-10T23:00:00" u="1"/>
      </sharedItems>
    </cacheField>
    <cacheField name="CONTRIBUTOR" numFmtId="0">
      <sharedItems containsBlank="1" count="72">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MFJ Egypt"/>
        <s v="ETI Potovanja"/>
        <s v="Italgsa-Gattinoni"/>
        <s v="Italgsa-TourSea"/>
        <s v="Italgsa-Volare"/>
        <s v="Italgsa-Kenobi"/>
        <s v="Italgsa-SIKANIA"/>
        <s v="italgsa-ISOLA  AZZURRA"/>
        <s v="italgsa-Top Viaggi"/>
        <s v="italgsa-AVTOUR"/>
        <s v="italgsa-FISICARA"/>
        <s v="Volovia"/>
        <s v="Italgsa-Volar" u="1"/>
        <s v="Italgsa-CONCA D'ORO" u="1"/>
        <s v="Italgsa-HOTELTURIST S.P.A." u="1"/>
        <s v="GO8" u="1"/>
        <s v="GO9" u="1"/>
        <s v="G07" u="1"/>
        <s v="Citizen Plan" u="1"/>
        <s v="ItalGSA-Syrius-Iscla" u="1"/>
        <s v="Alpitour " u="1"/>
        <s v="Nicolaus SPA" u="1"/>
        <s v="Travel Agency" u="1"/>
        <s v="Italgsa Miti Travel" u="1"/>
        <s v="Italgsa-Corrado" u="1"/>
        <s v="Italgsa-Corrado-Baobab" u="1"/>
        <s v="ItalgsGoing" u="1"/>
        <s v="Red Sea Airlines" u="1"/>
        <s v="JSV SRL" u="1"/>
        <m u="1"/>
        <s v="FLR-Charter" u="1"/>
        <s v="Mayfair Jets Dubai" u="1"/>
        <s v="Atelier Vacanze " u="1"/>
      </sharedItems>
    </cacheField>
    <cacheField name="CATEGORY" numFmtId="0">
      <sharedItems containsBlank="1" count="5">
        <s v="Tour Operator"/>
        <s v="Distributor"/>
        <s v="Website"/>
        <s v="GDS" u="1"/>
        <m u="1"/>
      </sharedItems>
    </cacheField>
    <cacheField name="DISTRIBUTION_CHANNEL" numFmtId="0">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MixedTypes="1" containsNumber="1" containsInteger="1" minValue="6031" maxValue="45773" count="55">
        <s v="NE1129"/>
        <s v="UJ1121"/>
        <s v="NE1128"/>
        <s v="UJ1120"/>
        <s v="4S6016"/>
        <s v="4S6004"/>
        <s v="4S6015"/>
        <s v="4S6003"/>
        <s v="SM820"/>
        <s v="4S6032"/>
        <s v="SM819"/>
        <s v="4S6031"/>
        <s v="4S6006"/>
        <s v="4S6005"/>
        <s v="W42987"/>
        <s v="W42988"/>
        <s v="NE7121"/>
        <s v="SM810"/>
        <s v="NE7120"/>
        <s v="SM809"/>
        <s v="UJ6006"/>
        <s v="UJ6005"/>
        <s v="NP8102"/>
        <s v="NP8101"/>
        <s v="4S6018"/>
        <s v="4S6017"/>
        <s v="UJ6001"/>
        <s v="SE5448"/>
        <s v="SE5446"/>
        <s v="UJ6002"/>
        <s v="UJ3902"/>
        <s v="UJ3901"/>
        <s v="SE5447"/>
        <s v="NE5127"/>
        <s v="NE5126"/>
        <s v="UJ7001"/>
        <s v="UJ7000"/>
        <s v="SE1792"/>
        <s v="SE1791"/>
        <s v="SE2894"/>
        <s v="SE2893"/>
        <s v="NE3126"/>
        <s v="NE3127"/>
        <s v="SE6273"/>
        <s v="SE6272"/>
        <s v="UJ6391"/>
        <s v="UJ6390"/>
        <s v="SE4791"/>
        <s v="SE4790"/>
        <s v="NE4129"/>
        <s v="NE4128"/>
        <s v="UJ6126"/>
        <s v="UJ6125"/>
        <n v="45773" u="1"/>
        <n v="6031" u="1"/>
      </sharedItems>
    </cacheField>
    <cacheField name="SECTOR" numFmtId="0">
      <sharedItems containsBlank="1" count="30">
        <s v="NAP-SSH"/>
        <s v="SSH-NAP"/>
        <s v="BRI-SSH"/>
        <s v="SSH-BRI"/>
        <s v="MXP-SSH"/>
        <s v="SSH-MXP"/>
        <s v="VRN-SSH"/>
        <s v="SSH-VRN"/>
        <s v="VIE-JED"/>
        <s v="JED-VIE"/>
        <s v="MXP-RMF"/>
        <s v="RMF-MXP"/>
        <s v="NAP-HRG"/>
        <s v="HRG-NAP"/>
        <s v="CAG-SSH"/>
        <s v="SSH-CAG"/>
        <s v="FCO-SSH"/>
        <s v="SSH-FCO"/>
        <s v="PMO-SSH"/>
        <s v="SSH-PMO"/>
        <s v="PSA-SSH"/>
        <s v="SSH-PSA"/>
        <s v="BLQ-SSH"/>
        <s v="SSH-BLQ"/>
        <s v="CTA-SSH"/>
        <s v="SSH-CTA"/>
        <s v="NAP-SSH " u="1"/>
        <s v="NAP-CAG" u="1"/>
        <s v="SSHNAP" u="1"/>
        <m u="1"/>
      </sharedItems>
    </cacheField>
    <cacheField name="FLIGHT_DATE" numFmtId="165">
      <sharedItems containsSemiMixedTypes="0" containsNonDate="0" containsDate="1" containsString="0" minDate="2000-08-22T00:00:00" maxDate="2026-01-06T00:00:00" count="117">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25-07-31T00:00:00"/>
        <d v="2025-08-07T00:00:00"/>
        <d v="2025-08-14T00:00:00"/>
        <d v="2025-08-21T00:00:00"/>
        <d v="2025-08-28T00:00:00"/>
        <d v="2025-09-04T00:00:00"/>
        <d v="2025-09-15T00:00:00"/>
        <d v="2025-07-17T00:00:00"/>
        <d v="2025-07-24T00:00:00"/>
        <d v="2025-09-11T00:00:00"/>
        <d v="2025-09-18T00:00:00"/>
        <d v="2025-04-19T09:20:00" u="1"/>
        <d v="2025-04-12T16:45:00" u="1"/>
        <d v="2025-07-12T09:20:00" u="1"/>
        <d v="2025-07-05T13:35:00" u="1"/>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400" maxValue="28925"/>
    </cacheField>
    <cacheField name="BOOKING_STATUS" numFmtId="0">
      <sharedItems containsBlank="1" count="4">
        <s v="Confirmed"/>
        <s v="Cancelled"/>
        <s v="Reissued"/>
        <m u="1"/>
      </sharedItems>
    </cacheField>
    <cacheField name="CONTRACT_STATUS" numFmtId="0">
      <sharedItems containsBlank="1" count="7">
        <s v="Countersigned"/>
        <s v="Closed Deal"/>
        <s v="Cancelled"/>
        <s v="Signed"/>
        <s v="Reissued"/>
        <s v="On Review"/>
        <m u="1"/>
      </sharedItems>
    </cacheField>
    <cacheField name="ORGN" numFmtId="0">
      <sharedItems/>
    </cacheField>
    <cacheField name="DEST" numFmtId="0">
      <sharedItems/>
    </cacheField>
    <cacheField name="ROUTE" numFmtId="0">
      <sharedItems count="12">
        <s v="NAP"/>
        <s v="BRI"/>
        <s v="MXP"/>
        <s v="VRN"/>
        <s v="VIE"/>
        <s v="CAG"/>
        <s v="FCO"/>
        <s v="PMO"/>
        <s v="PSA"/>
        <s v="BLQ"/>
        <s v="CTA"/>
        <s v="" u="1"/>
      </sharedItems>
    </cacheField>
    <cacheField name="DAY" numFmtId="0">
      <sharedItems containsSemiMixedTypes="0" containsString="0" containsNumber="1" containsInteger="1" minValue="1" maxValue="7" count="7">
        <n v="1"/>
        <n v="6"/>
        <n v="7"/>
        <n v="5"/>
        <n v="3"/>
        <n v="2"/>
        <n v="4"/>
      </sharedItems>
    </cacheField>
    <cacheField name="DAYS_PRIOR" numFmtId="0">
      <sharedItems containsSemiMixedTypes="0" containsString="0" containsNumber="1" minValue="-3" maxValue="375" count="298">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122"/>
        <n v="114"/>
        <n v="296"/>
        <n v="303"/>
        <n v="47"/>
        <n v="40"/>
        <n v="154"/>
        <n v="132"/>
        <n v="139"/>
        <n v="146"/>
        <n v="153"/>
        <n v="237"/>
        <n v="133"/>
        <n v="140"/>
        <n v="147"/>
        <n v="52"/>
        <n v="145"/>
        <n v="108"/>
        <n v="115"/>
        <n v="234"/>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n v="-3"/>
        <n v="102"/>
        <n v="80"/>
        <n v="70"/>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5">
  <r>
    <x v="0"/>
    <x v="0"/>
    <x v="0"/>
    <s v=""/>
    <s v=""/>
    <s v="RT"/>
    <s v="Outbound"/>
    <x v="0"/>
    <x v="0"/>
    <x v="0"/>
    <n v="50"/>
    <n v="50"/>
    <n v="225"/>
    <n v="0"/>
    <n v="0"/>
    <n v="11250"/>
    <x v="0"/>
    <s v="Countersigned"/>
    <s v="NAP"/>
    <s v="SSH"/>
    <x v="0"/>
    <x v="0"/>
    <n v="297"/>
    <x v="0"/>
    <x v="0"/>
    <x v="0"/>
    <x v="0"/>
    <x v="0"/>
  </r>
  <r>
    <x v="0"/>
    <x v="0"/>
    <x v="0"/>
    <s v=""/>
    <s v=""/>
    <s v="RT"/>
    <s v="Outbound"/>
    <x v="0"/>
    <x v="0"/>
    <x v="1"/>
    <n v="50"/>
    <n v="50"/>
    <n v="225"/>
    <n v="0"/>
    <n v="0"/>
    <n v="11250"/>
    <x v="0"/>
    <s v="Countersigned"/>
    <s v="NAP"/>
    <s v="SSH"/>
    <x v="0"/>
    <x v="0"/>
    <n v="304"/>
    <x v="0"/>
    <x v="0"/>
    <x v="1"/>
    <x v="1"/>
    <x v="0"/>
  </r>
  <r>
    <x v="0"/>
    <x v="0"/>
    <x v="0"/>
    <s v=""/>
    <s v=""/>
    <s v="RT"/>
    <s v="Outbound"/>
    <x v="1"/>
    <x v="0"/>
    <x v="2"/>
    <n v="100"/>
    <n v="100"/>
    <n v="240"/>
    <n v="0"/>
    <n v="0"/>
    <n v="24000"/>
    <x v="0"/>
    <s v="Countersigned"/>
    <s v="NAP"/>
    <s v="SSH"/>
    <x v="0"/>
    <x v="0"/>
    <n v="311"/>
    <x v="1"/>
    <x v="1"/>
    <x v="2"/>
    <x v="2"/>
    <x v="0"/>
  </r>
  <r>
    <x v="0"/>
    <x v="0"/>
    <x v="0"/>
    <s v=""/>
    <s v=""/>
    <s v="RT"/>
    <s v="Outbound"/>
    <x v="1"/>
    <x v="0"/>
    <x v="3"/>
    <n v="100"/>
    <n v="100"/>
    <n v="240"/>
    <n v="0"/>
    <n v="0"/>
    <n v="24000"/>
    <x v="0"/>
    <s v="Countersigned"/>
    <s v="NAP"/>
    <s v="SSH"/>
    <x v="0"/>
    <x v="0"/>
    <n v="318"/>
    <x v="1"/>
    <x v="1"/>
    <x v="2"/>
    <x v="2"/>
    <x v="0"/>
  </r>
  <r>
    <x v="0"/>
    <x v="0"/>
    <x v="0"/>
    <s v=""/>
    <s v=""/>
    <s v="RT"/>
    <s v="Outbound"/>
    <x v="0"/>
    <x v="0"/>
    <x v="4"/>
    <n v="50"/>
    <n v="50"/>
    <n v="225"/>
    <n v="0"/>
    <n v="0"/>
    <n v="11250"/>
    <x v="0"/>
    <s v="Countersigned"/>
    <s v="NAP"/>
    <s v="SSH"/>
    <x v="0"/>
    <x v="0"/>
    <n v="325"/>
    <x v="0"/>
    <x v="0"/>
    <x v="3"/>
    <x v="3"/>
    <x v="0"/>
  </r>
  <r>
    <x v="0"/>
    <x v="0"/>
    <x v="0"/>
    <s v=""/>
    <s v=""/>
    <s v="RT"/>
    <s v="Outbound"/>
    <x v="0"/>
    <x v="0"/>
    <x v="5"/>
    <n v="50"/>
    <n v="50"/>
    <n v="225"/>
    <n v="0"/>
    <n v="0"/>
    <n v="11250"/>
    <x v="0"/>
    <s v="Countersigned"/>
    <s v="NAP"/>
    <s v="SSH"/>
    <x v="0"/>
    <x v="0"/>
    <n v="332"/>
    <x v="0"/>
    <x v="0"/>
    <x v="4"/>
    <x v="4"/>
    <x v="0"/>
  </r>
  <r>
    <x v="0"/>
    <x v="0"/>
    <x v="0"/>
    <s v=""/>
    <s v=""/>
    <s v="RT"/>
    <s v="Inbound"/>
    <x v="2"/>
    <x v="1"/>
    <x v="1"/>
    <n v="50"/>
    <n v="50"/>
    <n v="225"/>
    <n v="0"/>
    <n v="0"/>
    <n v="11250"/>
    <x v="0"/>
    <s v="Countersigned"/>
    <s v="SSH"/>
    <s v="NAP"/>
    <x v="0"/>
    <x v="0"/>
    <n v="304"/>
    <x v="0"/>
    <x v="0"/>
    <x v="0"/>
    <x v="0"/>
    <x v="0"/>
  </r>
  <r>
    <x v="0"/>
    <x v="0"/>
    <x v="0"/>
    <s v=""/>
    <s v=""/>
    <s v="RT"/>
    <s v="Inbound"/>
    <x v="2"/>
    <x v="1"/>
    <x v="2"/>
    <n v="50"/>
    <n v="50"/>
    <n v="225"/>
    <n v="0"/>
    <n v="0"/>
    <n v="11250"/>
    <x v="0"/>
    <s v="Countersigned"/>
    <s v="SSH"/>
    <s v="NAP"/>
    <x v="0"/>
    <x v="0"/>
    <n v="311"/>
    <x v="0"/>
    <x v="0"/>
    <x v="3"/>
    <x v="3"/>
    <x v="0"/>
  </r>
  <r>
    <x v="0"/>
    <x v="0"/>
    <x v="0"/>
    <s v=""/>
    <s v=""/>
    <s v="RT"/>
    <s v="Inbound"/>
    <x v="3"/>
    <x v="1"/>
    <x v="3"/>
    <n v="100"/>
    <n v="100"/>
    <n v="240"/>
    <n v="0"/>
    <n v="0"/>
    <n v="24000"/>
    <x v="0"/>
    <s v="Countersigned"/>
    <s v="SSH"/>
    <s v="NAP"/>
    <x v="0"/>
    <x v="0"/>
    <n v="318"/>
    <x v="1"/>
    <x v="1"/>
    <x v="2"/>
    <x v="2"/>
    <x v="0"/>
  </r>
  <r>
    <x v="0"/>
    <x v="0"/>
    <x v="0"/>
    <s v=""/>
    <s v=""/>
    <s v="RT"/>
    <s v="Inbound"/>
    <x v="3"/>
    <x v="1"/>
    <x v="4"/>
    <n v="100"/>
    <n v="100"/>
    <n v="240"/>
    <n v="0"/>
    <n v="0"/>
    <n v="24000"/>
    <x v="0"/>
    <s v="Countersigned"/>
    <s v="SSH"/>
    <s v="NAP"/>
    <x v="0"/>
    <x v="0"/>
    <n v="325"/>
    <x v="1"/>
    <x v="1"/>
    <x v="2"/>
    <x v="2"/>
    <x v="0"/>
  </r>
  <r>
    <x v="0"/>
    <x v="0"/>
    <x v="0"/>
    <s v=""/>
    <s v=""/>
    <s v="RT"/>
    <s v="Inbound"/>
    <x v="2"/>
    <x v="1"/>
    <x v="5"/>
    <n v="50"/>
    <n v="50"/>
    <n v="225"/>
    <n v="0"/>
    <n v="0"/>
    <n v="11250"/>
    <x v="0"/>
    <s v="Countersigned"/>
    <s v="SSH"/>
    <s v="NAP"/>
    <x v="0"/>
    <x v="0"/>
    <n v="332"/>
    <x v="0"/>
    <x v="0"/>
    <x v="3"/>
    <x v="3"/>
    <x v="0"/>
  </r>
  <r>
    <x v="0"/>
    <x v="0"/>
    <x v="0"/>
    <s v=""/>
    <s v=""/>
    <s v="RT"/>
    <s v="Inbound"/>
    <x v="2"/>
    <x v="1"/>
    <x v="6"/>
    <n v="50"/>
    <n v="50"/>
    <n v="225"/>
    <n v="0"/>
    <n v="0"/>
    <n v="11250"/>
    <x v="0"/>
    <s v="Countersigned"/>
    <s v="SSH"/>
    <s v="NAP"/>
    <x v="0"/>
    <x v="0"/>
    <n v="339"/>
    <x v="0"/>
    <x v="0"/>
    <x v="4"/>
    <x v="4"/>
    <x v="0"/>
  </r>
  <r>
    <x v="0"/>
    <x v="0"/>
    <x v="0"/>
    <s v=""/>
    <s v=""/>
    <s v="RT"/>
    <s v="Outbound"/>
    <x v="1"/>
    <x v="0"/>
    <x v="2"/>
    <n v="100"/>
    <n v="100"/>
    <n v="240"/>
    <n v="0"/>
    <n v="0"/>
    <n v="24000"/>
    <x v="0"/>
    <s v="Countersigned"/>
    <s v="NAP"/>
    <s v="SSH"/>
    <x v="0"/>
    <x v="0"/>
    <n v="311"/>
    <x v="1"/>
    <x v="1"/>
    <x v="2"/>
    <x v="2"/>
    <x v="0"/>
  </r>
  <r>
    <x v="0"/>
    <x v="0"/>
    <x v="0"/>
    <s v=""/>
    <s v=""/>
    <s v="RT"/>
    <s v="Outbound"/>
    <x v="1"/>
    <x v="0"/>
    <x v="3"/>
    <n v="100"/>
    <n v="100"/>
    <n v="240"/>
    <n v="0"/>
    <n v="0"/>
    <n v="24000"/>
    <x v="0"/>
    <s v="Countersigned"/>
    <s v="NAP"/>
    <s v="SSH"/>
    <x v="0"/>
    <x v="0"/>
    <n v="318"/>
    <x v="1"/>
    <x v="1"/>
    <x v="2"/>
    <x v="2"/>
    <x v="0"/>
  </r>
  <r>
    <x v="0"/>
    <x v="0"/>
    <x v="0"/>
    <s v=""/>
    <s v=""/>
    <s v="RT"/>
    <s v="Inbound"/>
    <x v="3"/>
    <x v="1"/>
    <x v="3"/>
    <n v="100"/>
    <n v="100"/>
    <n v="240"/>
    <n v="0"/>
    <n v="0"/>
    <n v="24000"/>
    <x v="0"/>
    <s v="Countersigned"/>
    <s v="SSH"/>
    <s v="NAP"/>
    <x v="0"/>
    <x v="0"/>
    <n v="318"/>
    <x v="1"/>
    <x v="1"/>
    <x v="2"/>
    <x v="2"/>
    <x v="0"/>
  </r>
  <r>
    <x v="0"/>
    <x v="0"/>
    <x v="0"/>
    <s v=""/>
    <s v=""/>
    <s v="RT"/>
    <s v="Inbound"/>
    <x v="3"/>
    <x v="1"/>
    <x v="4"/>
    <n v="100"/>
    <n v="100"/>
    <n v="240"/>
    <n v="0"/>
    <n v="0"/>
    <n v="24000"/>
    <x v="0"/>
    <s v="Countersigned"/>
    <s v="SSH"/>
    <s v="NAP"/>
    <x v="0"/>
    <x v="0"/>
    <n v="325"/>
    <x v="1"/>
    <x v="1"/>
    <x v="2"/>
    <x v="2"/>
    <x v="0"/>
  </r>
  <r>
    <x v="1"/>
    <x v="1"/>
    <x v="0"/>
    <s v=""/>
    <s v=""/>
    <s v="RT"/>
    <s v="Outbound"/>
    <x v="4"/>
    <x v="2"/>
    <x v="7"/>
    <n v="10"/>
    <n v="10"/>
    <n v="175"/>
    <n v="0"/>
    <n v="0"/>
    <n v="1750"/>
    <x v="0"/>
    <s v="Countersigned"/>
    <s v="BRI"/>
    <s v="SSH"/>
    <x v="1"/>
    <x v="1"/>
    <n v="164"/>
    <x v="2"/>
    <x v="2"/>
    <x v="5"/>
    <x v="5"/>
    <x v="1"/>
  </r>
  <r>
    <x v="1"/>
    <x v="1"/>
    <x v="0"/>
    <s v=""/>
    <s v=""/>
    <s v="RT"/>
    <s v="Outbound"/>
    <x v="4"/>
    <x v="2"/>
    <x v="8"/>
    <n v="10"/>
    <n v="10"/>
    <n v="175"/>
    <n v="0"/>
    <n v="0"/>
    <n v="1750"/>
    <x v="0"/>
    <s v="Countersigned"/>
    <s v="BRI"/>
    <s v="SSH"/>
    <x v="1"/>
    <x v="1"/>
    <n v="171"/>
    <x v="2"/>
    <x v="2"/>
    <x v="6"/>
    <x v="6"/>
    <x v="1"/>
  </r>
  <r>
    <x v="1"/>
    <x v="1"/>
    <x v="0"/>
    <s v=""/>
    <s v=""/>
    <s v="RT"/>
    <s v="Outbound"/>
    <x v="5"/>
    <x v="2"/>
    <x v="9"/>
    <n v="30"/>
    <n v="30"/>
    <n v="175"/>
    <n v="0"/>
    <n v="0"/>
    <n v="5250"/>
    <x v="0"/>
    <s v="Countersigned"/>
    <s v="BRI"/>
    <s v="SSH"/>
    <x v="1"/>
    <x v="1"/>
    <n v="178"/>
    <x v="3"/>
    <x v="3"/>
    <x v="7"/>
    <x v="1"/>
    <x v="1"/>
  </r>
  <r>
    <x v="1"/>
    <x v="1"/>
    <x v="0"/>
    <s v=""/>
    <s v=""/>
    <s v="RT"/>
    <s v="Outbound"/>
    <x v="5"/>
    <x v="2"/>
    <x v="10"/>
    <n v="10"/>
    <n v="10"/>
    <n v="175"/>
    <n v="0"/>
    <n v="0"/>
    <n v="1750"/>
    <x v="0"/>
    <s v="Countersigned"/>
    <s v="BRI"/>
    <s v="SSH"/>
    <x v="1"/>
    <x v="1"/>
    <n v="185"/>
    <x v="3"/>
    <x v="3"/>
    <x v="8"/>
    <x v="7"/>
    <x v="1"/>
  </r>
  <r>
    <x v="1"/>
    <x v="1"/>
    <x v="0"/>
    <s v=""/>
    <s v=""/>
    <s v="RT"/>
    <s v="Inbound"/>
    <x v="6"/>
    <x v="3"/>
    <x v="8"/>
    <n v="10"/>
    <n v="10"/>
    <n v="175"/>
    <n v="0"/>
    <n v="0"/>
    <n v="1750"/>
    <x v="0"/>
    <s v="Countersigned"/>
    <s v="SSH"/>
    <s v="BRI"/>
    <x v="1"/>
    <x v="1"/>
    <n v="171"/>
    <x v="2"/>
    <x v="2"/>
    <x v="9"/>
    <x v="8"/>
    <x v="1"/>
  </r>
  <r>
    <x v="1"/>
    <x v="1"/>
    <x v="0"/>
    <s v=""/>
    <s v=""/>
    <s v="RT"/>
    <s v="Inbound"/>
    <x v="7"/>
    <x v="3"/>
    <x v="9"/>
    <n v="10"/>
    <n v="10"/>
    <n v="175"/>
    <n v="0"/>
    <n v="0"/>
    <n v="1750"/>
    <x v="0"/>
    <s v="Countersigned"/>
    <s v="SSH"/>
    <s v="BRI"/>
    <x v="1"/>
    <x v="1"/>
    <n v="178"/>
    <x v="3"/>
    <x v="3"/>
    <x v="10"/>
    <x v="9"/>
    <x v="1"/>
  </r>
  <r>
    <x v="1"/>
    <x v="1"/>
    <x v="0"/>
    <s v=""/>
    <s v=""/>
    <s v="RT"/>
    <s v="Inbound"/>
    <x v="7"/>
    <x v="3"/>
    <x v="10"/>
    <n v="30"/>
    <n v="30"/>
    <n v="175"/>
    <n v="0"/>
    <n v="0"/>
    <n v="5250"/>
    <x v="0"/>
    <s v="Countersigned"/>
    <s v="SSH"/>
    <s v="BRI"/>
    <x v="1"/>
    <x v="1"/>
    <n v="185"/>
    <x v="3"/>
    <x v="3"/>
    <x v="11"/>
    <x v="10"/>
    <x v="1"/>
  </r>
  <r>
    <x v="1"/>
    <x v="1"/>
    <x v="0"/>
    <s v=""/>
    <s v=""/>
    <s v="RT"/>
    <s v="Inbound"/>
    <x v="7"/>
    <x v="3"/>
    <x v="11"/>
    <n v="10"/>
    <n v="10"/>
    <n v="175"/>
    <n v="0"/>
    <n v="0"/>
    <n v="1750"/>
    <x v="0"/>
    <s v="Countersigned"/>
    <s v="SSH"/>
    <s v="BRI"/>
    <x v="1"/>
    <x v="1"/>
    <n v="192"/>
    <x v="3"/>
    <x v="3"/>
    <x v="12"/>
    <x v="11"/>
    <x v="1"/>
  </r>
  <r>
    <x v="1"/>
    <x v="1"/>
    <x v="0"/>
    <s v=""/>
    <s v=""/>
    <s v="RT"/>
    <s v="Outbound"/>
    <x v="5"/>
    <x v="2"/>
    <x v="12"/>
    <n v="10"/>
    <n v="10"/>
    <n v="175"/>
    <n v="0"/>
    <n v="0"/>
    <n v="1750"/>
    <x v="0"/>
    <s v="Countersigned"/>
    <s v="BRI"/>
    <s v="SSH"/>
    <x v="1"/>
    <x v="1"/>
    <n v="311"/>
    <x v="4"/>
    <x v="3"/>
    <x v="13"/>
    <x v="12"/>
    <x v="0"/>
  </r>
  <r>
    <x v="1"/>
    <x v="1"/>
    <x v="0"/>
    <s v=""/>
    <s v=""/>
    <s v="RT"/>
    <s v="Outbound"/>
    <x v="5"/>
    <x v="2"/>
    <x v="13"/>
    <n v="10"/>
    <n v="10"/>
    <n v="175"/>
    <n v="0"/>
    <n v="0"/>
    <n v="1750"/>
    <x v="0"/>
    <s v="Countersigned"/>
    <s v="BRI"/>
    <s v="SSH"/>
    <x v="1"/>
    <x v="1"/>
    <n v="318"/>
    <x v="4"/>
    <x v="3"/>
    <x v="14"/>
    <x v="13"/>
    <x v="0"/>
  </r>
  <r>
    <x v="1"/>
    <x v="1"/>
    <x v="0"/>
    <s v=""/>
    <s v=""/>
    <s v="RT"/>
    <s v="Outbound"/>
    <x v="5"/>
    <x v="2"/>
    <x v="14"/>
    <n v="10"/>
    <n v="10"/>
    <n v="175"/>
    <n v="0"/>
    <n v="0"/>
    <n v="1750"/>
    <x v="0"/>
    <s v="Countersigned"/>
    <s v="BRI"/>
    <s v="SSH"/>
    <x v="1"/>
    <x v="1"/>
    <n v="325"/>
    <x v="4"/>
    <x v="3"/>
    <x v="15"/>
    <x v="14"/>
    <x v="0"/>
  </r>
  <r>
    <x v="1"/>
    <x v="1"/>
    <x v="0"/>
    <s v=""/>
    <s v=""/>
    <s v="RT"/>
    <s v="Outbound"/>
    <x v="5"/>
    <x v="2"/>
    <x v="15"/>
    <n v="10"/>
    <n v="10"/>
    <n v="175"/>
    <n v="0"/>
    <n v="0"/>
    <n v="1750"/>
    <x v="0"/>
    <s v="Countersigned"/>
    <s v="BRI"/>
    <s v="SSH"/>
    <x v="1"/>
    <x v="1"/>
    <n v="332"/>
    <x v="4"/>
    <x v="3"/>
    <x v="16"/>
    <x v="15"/>
    <x v="0"/>
  </r>
  <r>
    <x v="1"/>
    <x v="1"/>
    <x v="0"/>
    <s v=""/>
    <s v=""/>
    <s v="RT"/>
    <s v="Outbound"/>
    <x v="5"/>
    <x v="2"/>
    <x v="16"/>
    <n v="10"/>
    <n v="10"/>
    <n v="175"/>
    <n v="0"/>
    <n v="0"/>
    <n v="1750"/>
    <x v="0"/>
    <s v="Countersigned"/>
    <s v="BRI"/>
    <s v="SSH"/>
    <x v="1"/>
    <x v="1"/>
    <n v="339"/>
    <x v="4"/>
    <x v="3"/>
    <x v="17"/>
    <x v="16"/>
    <x v="0"/>
  </r>
  <r>
    <x v="1"/>
    <x v="1"/>
    <x v="0"/>
    <s v=""/>
    <s v=""/>
    <s v="RT"/>
    <s v="Outbound"/>
    <x v="5"/>
    <x v="2"/>
    <x v="17"/>
    <n v="10"/>
    <n v="10"/>
    <n v="175"/>
    <n v="0"/>
    <n v="0"/>
    <n v="1750"/>
    <x v="0"/>
    <s v="Countersigned"/>
    <s v="BRI"/>
    <s v="SSH"/>
    <x v="1"/>
    <x v="1"/>
    <n v="346"/>
    <x v="4"/>
    <x v="3"/>
    <x v="7"/>
    <x v="1"/>
    <x v="0"/>
  </r>
  <r>
    <x v="1"/>
    <x v="1"/>
    <x v="0"/>
    <s v=""/>
    <s v=""/>
    <s v="RT"/>
    <s v="Outbound"/>
    <x v="5"/>
    <x v="2"/>
    <x v="18"/>
    <n v="10"/>
    <n v="10"/>
    <n v="175"/>
    <n v="0"/>
    <n v="0"/>
    <n v="1750"/>
    <x v="0"/>
    <s v="Countersigned"/>
    <s v="BRI"/>
    <s v="SSH"/>
    <x v="1"/>
    <x v="1"/>
    <n v="353"/>
    <x v="4"/>
    <x v="3"/>
    <x v="18"/>
    <x v="3"/>
    <x v="0"/>
  </r>
  <r>
    <x v="1"/>
    <x v="1"/>
    <x v="0"/>
    <s v=""/>
    <s v=""/>
    <s v="RT"/>
    <s v="Outbound"/>
    <x v="5"/>
    <x v="2"/>
    <x v="19"/>
    <n v="10"/>
    <n v="10"/>
    <n v="175"/>
    <n v="0"/>
    <n v="0"/>
    <n v="1750"/>
    <x v="0"/>
    <s v="Countersigned"/>
    <s v="BRI"/>
    <s v="SSH"/>
    <x v="1"/>
    <x v="1"/>
    <n v="360"/>
    <x v="4"/>
    <x v="3"/>
    <x v="19"/>
    <x v="17"/>
    <x v="0"/>
  </r>
  <r>
    <x v="1"/>
    <x v="1"/>
    <x v="0"/>
    <s v=""/>
    <s v=""/>
    <s v="RT"/>
    <s v="Outbound"/>
    <x v="5"/>
    <x v="2"/>
    <x v="20"/>
    <n v="10"/>
    <n v="10"/>
    <n v="175"/>
    <n v="0"/>
    <n v="0"/>
    <n v="1750"/>
    <x v="0"/>
    <s v="Countersigned"/>
    <s v="BRI"/>
    <s v="SSH"/>
    <x v="1"/>
    <x v="1"/>
    <n v="367"/>
    <x v="4"/>
    <x v="3"/>
    <x v="20"/>
    <x v="18"/>
    <x v="0"/>
  </r>
  <r>
    <x v="1"/>
    <x v="1"/>
    <x v="0"/>
    <s v=""/>
    <s v=""/>
    <s v="RT"/>
    <s v="Inbound"/>
    <x v="7"/>
    <x v="3"/>
    <x v="13"/>
    <n v="10"/>
    <n v="10"/>
    <n v="175"/>
    <n v="0"/>
    <n v="0"/>
    <n v="1750"/>
    <x v="0"/>
    <s v="Countersigned"/>
    <s v="SSH"/>
    <s v="BRI"/>
    <x v="1"/>
    <x v="1"/>
    <n v="318"/>
    <x v="4"/>
    <x v="3"/>
    <x v="21"/>
    <x v="19"/>
    <x v="0"/>
  </r>
  <r>
    <x v="1"/>
    <x v="1"/>
    <x v="0"/>
    <s v=""/>
    <s v=""/>
    <s v="RT"/>
    <s v="Inbound"/>
    <x v="7"/>
    <x v="3"/>
    <x v="14"/>
    <n v="10"/>
    <n v="10"/>
    <n v="175"/>
    <n v="0"/>
    <n v="0"/>
    <n v="1750"/>
    <x v="0"/>
    <s v="Countersigned"/>
    <s v="SSH"/>
    <s v="BRI"/>
    <x v="1"/>
    <x v="1"/>
    <n v="325"/>
    <x v="4"/>
    <x v="3"/>
    <x v="22"/>
    <x v="20"/>
    <x v="0"/>
  </r>
  <r>
    <x v="1"/>
    <x v="1"/>
    <x v="0"/>
    <s v=""/>
    <s v=""/>
    <s v="RT"/>
    <s v="Inbound"/>
    <x v="7"/>
    <x v="3"/>
    <x v="15"/>
    <n v="10"/>
    <n v="10"/>
    <n v="175"/>
    <n v="0"/>
    <n v="0"/>
    <n v="1750"/>
    <x v="0"/>
    <s v="Countersigned"/>
    <s v="SSH"/>
    <s v="BRI"/>
    <x v="1"/>
    <x v="1"/>
    <n v="332"/>
    <x v="4"/>
    <x v="3"/>
    <x v="16"/>
    <x v="15"/>
    <x v="0"/>
  </r>
  <r>
    <x v="1"/>
    <x v="1"/>
    <x v="0"/>
    <s v=""/>
    <s v=""/>
    <s v="RT"/>
    <s v="Inbound"/>
    <x v="7"/>
    <x v="3"/>
    <x v="16"/>
    <n v="10"/>
    <n v="10"/>
    <n v="175"/>
    <n v="0"/>
    <n v="0"/>
    <n v="1750"/>
    <x v="0"/>
    <s v="Countersigned"/>
    <s v="SSH"/>
    <s v="BRI"/>
    <x v="1"/>
    <x v="1"/>
    <n v="339"/>
    <x v="4"/>
    <x v="3"/>
    <x v="19"/>
    <x v="17"/>
    <x v="0"/>
  </r>
  <r>
    <x v="1"/>
    <x v="1"/>
    <x v="0"/>
    <s v=""/>
    <s v=""/>
    <s v="RT"/>
    <s v="Inbound"/>
    <x v="7"/>
    <x v="3"/>
    <x v="17"/>
    <n v="10"/>
    <n v="10"/>
    <n v="175"/>
    <n v="0"/>
    <n v="0"/>
    <n v="1750"/>
    <x v="0"/>
    <s v="Countersigned"/>
    <s v="SSH"/>
    <s v="BRI"/>
    <x v="1"/>
    <x v="1"/>
    <n v="346"/>
    <x v="4"/>
    <x v="3"/>
    <x v="12"/>
    <x v="11"/>
    <x v="0"/>
  </r>
  <r>
    <x v="1"/>
    <x v="1"/>
    <x v="0"/>
    <s v=""/>
    <s v=""/>
    <s v="RT"/>
    <s v="Inbound"/>
    <x v="7"/>
    <x v="3"/>
    <x v="18"/>
    <n v="10"/>
    <n v="10"/>
    <n v="175"/>
    <n v="0"/>
    <n v="0"/>
    <n v="1750"/>
    <x v="0"/>
    <s v="Countersigned"/>
    <s v="SSH"/>
    <s v="BRI"/>
    <x v="1"/>
    <x v="1"/>
    <n v="353"/>
    <x v="4"/>
    <x v="3"/>
    <x v="15"/>
    <x v="14"/>
    <x v="0"/>
  </r>
  <r>
    <x v="1"/>
    <x v="1"/>
    <x v="0"/>
    <s v=""/>
    <s v=""/>
    <s v="RT"/>
    <s v="Inbound"/>
    <x v="7"/>
    <x v="3"/>
    <x v="19"/>
    <n v="10"/>
    <n v="10"/>
    <n v="175"/>
    <n v="0"/>
    <n v="0"/>
    <n v="1750"/>
    <x v="0"/>
    <s v="Countersigned"/>
    <s v="SSH"/>
    <s v="BRI"/>
    <x v="1"/>
    <x v="1"/>
    <n v="360"/>
    <x v="4"/>
    <x v="3"/>
    <x v="18"/>
    <x v="3"/>
    <x v="0"/>
  </r>
  <r>
    <x v="1"/>
    <x v="1"/>
    <x v="0"/>
    <s v=""/>
    <s v=""/>
    <s v="RT"/>
    <s v="Inbound"/>
    <x v="7"/>
    <x v="3"/>
    <x v="20"/>
    <n v="10"/>
    <n v="10"/>
    <n v="175"/>
    <n v="0"/>
    <n v="0"/>
    <n v="1750"/>
    <x v="0"/>
    <s v="Countersigned"/>
    <s v="SSH"/>
    <s v="BRI"/>
    <x v="1"/>
    <x v="1"/>
    <n v="367"/>
    <x v="4"/>
    <x v="3"/>
    <x v="19"/>
    <x v="17"/>
    <x v="0"/>
  </r>
  <r>
    <x v="1"/>
    <x v="1"/>
    <x v="0"/>
    <s v=""/>
    <s v=""/>
    <s v="RT"/>
    <s v="Inbound"/>
    <x v="7"/>
    <x v="3"/>
    <x v="21"/>
    <n v="10"/>
    <n v="10"/>
    <n v="175"/>
    <n v="0"/>
    <n v="0"/>
    <n v="1750"/>
    <x v="0"/>
    <s v="Countersigned"/>
    <s v="SSH"/>
    <s v="BRI"/>
    <x v="1"/>
    <x v="1"/>
    <n v="374"/>
    <x v="4"/>
    <x v="3"/>
    <x v="20"/>
    <x v="18"/>
    <x v="0"/>
  </r>
  <r>
    <x v="1"/>
    <x v="1"/>
    <x v="0"/>
    <s v=""/>
    <s v=""/>
    <s v="RT"/>
    <s v="Outbound"/>
    <x v="8"/>
    <x v="0"/>
    <x v="22"/>
    <n v="30"/>
    <n v="30"/>
    <n v="165"/>
    <n v="0"/>
    <n v="0"/>
    <n v="4950"/>
    <x v="0"/>
    <s v="Countersigned"/>
    <s v="NAP"/>
    <s v="SSH"/>
    <x v="0"/>
    <x v="2"/>
    <n v="158"/>
    <x v="5"/>
    <x v="4"/>
    <x v="23"/>
    <x v="1"/>
    <x v="1"/>
  </r>
  <r>
    <x v="1"/>
    <x v="1"/>
    <x v="0"/>
    <s v=""/>
    <s v=""/>
    <s v="RT"/>
    <s v="Outbound"/>
    <x v="8"/>
    <x v="0"/>
    <x v="23"/>
    <n v="40"/>
    <n v="40"/>
    <n v="165"/>
    <n v="0"/>
    <n v="0"/>
    <n v="6600"/>
    <x v="0"/>
    <s v="Countersigned"/>
    <s v="NAP"/>
    <s v="SSH"/>
    <x v="0"/>
    <x v="2"/>
    <n v="165"/>
    <x v="5"/>
    <x v="5"/>
    <x v="24"/>
    <x v="21"/>
    <x v="1"/>
  </r>
  <r>
    <x v="1"/>
    <x v="1"/>
    <x v="0"/>
    <s v=""/>
    <s v=""/>
    <s v="RT"/>
    <s v="Outbound"/>
    <x v="9"/>
    <x v="0"/>
    <x v="24"/>
    <n v="50"/>
    <n v="50"/>
    <n v="165"/>
    <n v="0"/>
    <n v="0"/>
    <n v="8250"/>
    <x v="0"/>
    <s v="Countersigned"/>
    <s v="NAP"/>
    <s v="SSH"/>
    <x v="0"/>
    <x v="2"/>
    <n v="172"/>
    <x v="6"/>
    <x v="3"/>
    <x v="25"/>
    <x v="0"/>
    <x v="1"/>
  </r>
  <r>
    <x v="1"/>
    <x v="1"/>
    <x v="0"/>
    <s v=""/>
    <s v=""/>
    <s v="RT"/>
    <s v="Outbound"/>
    <x v="9"/>
    <x v="0"/>
    <x v="25"/>
    <n v="70"/>
    <n v="70"/>
    <n v="165"/>
    <n v="0"/>
    <n v="0"/>
    <n v="11550"/>
    <x v="0"/>
    <s v="Countersigned"/>
    <s v="NAP"/>
    <s v="SSH"/>
    <x v="0"/>
    <x v="2"/>
    <n v="179"/>
    <x v="6"/>
    <x v="3"/>
    <x v="7"/>
    <x v="1"/>
    <x v="1"/>
  </r>
  <r>
    <x v="1"/>
    <x v="1"/>
    <x v="0"/>
    <s v=""/>
    <s v=""/>
    <s v="RT"/>
    <s v="Outbound"/>
    <x v="9"/>
    <x v="0"/>
    <x v="26"/>
    <n v="60"/>
    <n v="60"/>
    <n v="165"/>
    <n v="0"/>
    <n v="0"/>
    <n v="9900"/>
    <x v="0"/>
    <s v="Countersigned"/>
    <s v="NAP"/>
    <s v="SSH"/>
    <x v="0"/>
    <x v="2"/>
    <n v="186"/>
    <x v="6"/>
    <x v="3"/>
    <x v="26"/>
    <x v="22"/>
    <x v="1"/>
  </r>
  <r>
    <x v="1"/>
    <x v="1"/>
    <x v="0"/>
    <s v=""/>
    <s v=""/>
    <s v="RT"/>
    <s v="Inbound"/>
    <x v="10"/>
    <x v="1"/>
    <x v="23"/>
    <n v="30"/>
    <n v="30"/>
    <n v="165"/>
    <n v="0"/>
    <n v="0"/>
    <n v="4950"/>
    <x v="0"/>
    <s v="Countersigned"/>
    <s v="SSH"/>
    <s v="NAP"/>
    <x v="0"/>
    <x v="2"/>
    <n v="165"/>
    <x v="5"/>
    <x v="4"/>
    <x v="23"/>
    <x v="1"/>
    <x v="1"/>
  </r>
  <r>
    <x v="1"/>
    <x v="1"/>
    <x v="0"/>
    <s v=""/>
    <s v=""/>
    <s v="RT"/>
    <s v="Inbound"/>
    <x v="10"/>
    <x v="1"/>
    <x v="24"/>
    <n v="40"/>
    <n v="40"/>
    <n v="165"/>
    <n v="0"/>
    <n v="0"/>
    <n v="6600"/>
    <x v="0"/>
    <s v="Countersigned"/>
    <s v="SSH"/>
    <s v="NAP"/>
    <x v="0"/>
    <x v="2"/>
    <n v="172"/>
    <x v="5"/>
    <x v="5"/>
    <x v="27"/>
    <x v="1"/>
    <x v="1"/>
  </r>
  <r>
    <x v="1"/>
    <x v="1"/>
    <x v="0"/>
    <s v=""/>
    <s v=""/>
    <s v="RT"/>
    <s v="Inbound"/>
    <x v="11"/>
    <x v="1"/>
    <x v="25"/>
    <n v="50"/>
    <n v="50"/>
    <n v="165"/>
    <n v="0"/>
    <n v="0"/>
    <n v="8250"/>
    <x v="0"/>
    <s v="Countersigned"/>
    <s v="SSH"/>
    <s v="NAP"/>
    <x v="0"/>
    <x v="2"/>
    <n v="179"/>
    <x v="6"/>
    <x v="3"/>
    <x v="28"/>
    <x v="23"/>
    <x v="1"/>
  </r>
  <r>
    <x v="1"/>
    <x v="1"/>
    <x v="0"/>
    <s v=""/>
    <s v=""/>
    <s v="RT"/>
    <s v="Inbound"/>
    <x v="11"/>
    <x v="1"/>
    <x v="26"/>
    <n v="70"/>
    <n v="70"/>
    <n v="165"/>
    <n v="0"/>
    <n v="0"/>
    <n v="11550"/>
    <x v="0"/>
    <s v="Countersigned"/>
    <s v="SSH"/>
    <s v="NAP"/>
    <x v="0"/>
    <x v="2"/>
    <n v="186"/>
    <x v="6"/>
    <x v="3"/>
    <x v="7"/>
    <x v="1"/>
    <x v="1"/>
  </r>
  <r>
    <x v="1"/>
    <x v="1"/>
    <x v="0"/>
    <s v=""/>
    <s v=""/>
    <s v="RT"/>
    <s v="Inbound"/>
    <x v="11"/>
    <x v="1"/>
    <x v="27"/>
    <n v="60"/>
    <n v="60"/>
    <n v="165"/>
    <n v="0"/>
    <n v="0"/>
    <n v="9900"/>
    <x v="0"/>
    <s v="Countersigned"/>
    <s v="SSH"/>
    <s v="NAP"/>
    <x v="0"/>
    <x v="2"/>
    <n v="193"/>
    <x v="6"/>
    <x v="3"/>
    <x v="29"/>
    <x v="24"/>
    <x v="1"/>
  </r>
  <r>
    <x v="2"/>
    <x v="2"/>
    <x v="0"/>
    <s v=""/>
    <s v=""/>
    <s v="RT"/>
    <s v="Outbound"/>
    <x v="12"/>
    <x v="4"/>
    <x v="28"/>
    <n v="90"/>
    <n v="90"/>
    <n v="270"/>
    <n v="0"/>
    <n v="0"/>
    <n v="24300"/>
    <x v="0"/>
    <s v="Countersigned"/>
    <s v="MXP"/>
    <s v="SSH"/>
    <x v="2"/>
    <x v="3"/>
    <n v="141"/>
    <x v="7"/>
    <x v="3"/>
    <x v="7"/>
    <x v="1"/>
    <x v="1"/>
  </r>
  <r>
    <x v="2"/>
    <x v="2"/>
    <x v="0"/>
    <s v=""/>
    <s v=""/>
    <s v="RT"/>
    <s v="Outbound"/>
    <x v="12"/>
    <x v="4"/>
    <x v="29"/>
    <n v="90"/>
    <n v="90"/>
    <n v="270"/>
    <n v="0"/>
    <n v="0"/>
    <n v="24300"/>
    <x v="0"/>
    <s v="Countersigned"/>
    <s v="MXP"/>
    <s v="SSH"/>
    <x v="2"/>
    <x v="3"/>
    <n v="148"/>
    <x v="7"/>
    <x v="3"/>
    <x v="17"/>
    <x v="16"/>
    <x v="1"/>
  </r>
  <r>
    <x v="2"/>
    <x v="2"/>
    <x v="0"/>
    <s v=""/>
    <s v=""/>
    <s v="RT"/>
    <s v="Inbound"/>
    <x v="13"/>
    <x v="5"/>
    <x v="29"/>
    <n v="90"/>
    <n v="90"/>
    <n v="270"/>
    <n v="0"/>
    <n v="0"/>
    <n v="24300"/>
    <x v="0"/>
    <s v="Countersigned"/>
    <s v="SSH"/>
    <s v="MXP"/>
    <x v="2"/>
    <x v="3"/>
    <n v="148"/>
    <x v="7"/>
    <x v="3"/>
    <x v="7"/>
    <x v="1"/>
    <x v="1"/>
  </r>
  <r>
    <x v="2"/>
    <x v="2"/>
    <x v="0"/>
    <s v=""/>
    <s v=""/>
    <s v="RT"/>
    <s v="Inbound"/>
    <x v="13"/>
    <x v="5"/>
    <x v="30"/>
    <n v="90"/>
    <n v="90"/>
    <n v="270"/>
    <n v="0"/>
    <n v="0"/>
    <n v="24300"/>
    <x v="0"/>
    <s v="Countersigned"/>
    <s v="SSH"/>
    <s v="MXP"/>
    <x v="2"/>
    <x v="3"/>
    <n v="155"/>
    <x v="7"/>
    <x v="3"/>
    <x v="15"/>
    <x v="14"/>
    <x v="1"/>
  </r>
  <r>
    <x v="2"/>
    <x v="2"/>
    <x v="0"/>
    <s v=""/>
    <s v=""/>
    <s v="RT"/>
    <s v="Outbound"/>
    <x v="4"/>
    <x v="6"/>
    <x v="7"/>
    <n v="44"/>
    <n v="44"/>
    <n v="235"/>
    <n v="0"/>
    <n v="0"/>
    <n v="10340"/>
    <x v="0"/>
    <s v="Countersigned"/>
    <s v="VRN"/>
    <s v="SSH"/>
    <x v="3"/>
    <x v="1"/>
    <n v="128"/>
    <x v="8"/>
    <x v="6"/>
    <x v="30"/>
    <x v="25"/>
    <x v="1"/>
  </r>
  <r>
    <x v="2"/>
    <x v="2"/>
    <x v="0"/>
    <s v=""/>
    <s v=""/>
    <s v="RT"/>
    <s v="Outbound"/>
    <x v="4"/>
    <x v="6"/>
    <x v="8"/>
    <n v="40"/>
    <n v="40"/>
    <n v="235"/>
    <n v="0"/>
    <n v="0"/>
    <n v="9400"/>
    <x v="0"/>
    <s v="Countersigned"/>
    <s v="VRN"/>
    <s v="SSH"/>
    <x v="3"/>
    <x v="1"/>
    <n v="135"/>
    <x v="8"/>
    <x v="6"/>
    <x v="31"/>
    <x v="21"/>
    <x v="1"/>
  </r>
  <r>
    <x v="2"/>
    <x v="2"/>
    <x v="0"/>
    <s v=""/>
    <s v=""/>
    <s v="RT"/>
    <s v="Outbound"/>
    <x v="4"/>
    <x v="6"/>
    <x v="9"/>
    <n v="40"/>
    <n v="40"/>
    <n v="235"/>
    <n v="0"/>
    <n v="0"/>
    <n v="9400"/>
    <x v="0"/>
    <s v="Countersigned"/>
    <s v="VRN"/>
    <s v="SSH"/>
    <x v="3"/>
    <x v="1"/>
    <n v="142"/>
    <x v="9"/>
    <x v="3"/>
    <x v="15"/>
    <x v="14"/>
    <x v="1"/>
  </r>
  <r>
    <x v="2"/>
    <x v="2"/>
    <x v="0"/>
    <s v=""/>
    <s v=""/>
    <s v="RT"/>
    <s v="Outbound"/>
    <x v="4"/>
    <x v="6"/>
    <x v="10"/>
    <n v="40"/>
    <n v="40"/>
    <n v="235"/>
    <n v="0"/>
    <n v="0"/>
    <n v="9400"/>
    <x v="0"/>
    <s v="Countersigned"/>
    <s v="VRN"/>
    <s v="SSH"/>
    <x v="3"/>
    <x v="1"/>
    <n v="149"/>
    <x v="9"/>
    <x v="3"/>
    <x v="32"/>
    <x v="26"/>
    <x v="1"/>
  </r>
  <r>
    <x v="2"/>
    <x v="2"/>
    <x v="0"/>
    <s v=""/>
    <s v=""/>
    <s v="RT"/>
    <s v="Inbound"/>
    <x v="6"/>
    <x v="7"/>
    <x v="8"/>
    <n v="44"/>
    <n v="44"/>
    <n v="235"/>
    <n v="0"/>
    <n v="0"/>
    <n v="10340"/>
    <x v="0"/>
    <s v="Countersigned"/>
    <s v="SSH"/>
    <s v="VRN"/>
    <x v="3"/>
    <x v="1"/>
    <n v="135"/>
    <x v="8"/>
    <x v="6"/>
    <x v="33"/>
    <x v="1"/>
    <x v="1"/>
  </r>
  <r>
    <x v="2"/>
    <x v="2"/>
    <x v="0"/>
    <s v=""/>
    <s v=""/>
    <s v="RT"/>
    <s v="Inbound"/>
    <x v="6"/>
    <x v="7"/>
    <x v="9"/>
    <n v="40"/>
    <n v="40"/>
    <n v="235"/>
    <n v="0"/>
    <n v="0"/>
    <n v="9400"/>
    <x v="0"/>
    <s v="Countersigned"/>
    <s v="SSH"/>
    <s v="VRN"/>
    <x v="3"/>
    <x v="1"/>
    <n v="142"/>
    <x v="9"/>
    <x v="3"/>
    <x v="34"/>
    <x v="27"/>
    <x v="1"/>
  </r>
  <r>
    <x v="2"/>
    <x v="2"/>
    <x v="0"/>
    <s v=""/>
    <s v=""/>
    <s v="RT"/>
    <s v="Inbound"/>
    <x v="6"/>
    <x v="7"/>
    <x v="10"/>
    <n v="40"/>
    <n v="40"/>
    <n v="235"/>
    <n v="0"/>
    <n v="0"/>
    <n v="9400"/>
    <x v="0"/>
    <s v="Countersigned"/>
    <s v="SSH"/>
    <s v="VRN"/>
    <x v="3"/>
    <x v="1"/>
    <n v="149"/>
    <x v="9"/>
    <x v="3"/>
    <x v="7"/>
    <x v="1"/>
    <x v="1"/>
  </r>
  <r>
    <x v="2"/>
    <x v="2"/>
    <x v="0"/>
    <s v=""/>
    <s v=""/>
    <s v="RT"/>
    <s v="Inbound"/>
    <x v="6"/>
    <x v="7"/>
    <x v="11"/>
    <n v="40"/>
    <n v="40"/>
    <n v="235"/>
    <n v="0"/>
    <n v="0"/>
    <n v="9400"/>
    <x v="0"/>
    <s v="Countersigned"/>
    <s v="SSH"/>
    <s v="VRN"/>
    <x v="3"/>
    <x v="1"/>
    <n v="156"/>
    <x v="9"/>
    <x v="3"/>
    <x v="12"/>
    <x v="11"/>
    <x v="1"/>
  </r>
  <r>
    <x v="3"/>
    <x v="3"/>
    <x v="0"/>
    <s v=""/>
    <s v=""/>
    <s v="RT"/>
    <s v="Outbound"/>
    <x v="9"/>
    <x v="0"/>
    <x v="25"/>
    <n v="30"/>
    <n v="30"/>
    <n v="220"/>
    <n v="0"/>
    <n v="0"/>
    <n v="6600"/>
    <x v="0"/>
    <s v="Countersigned"/>
    <s v="NAP"/>
    <s v="SSH"/>
    <x v="0"/>
    <x v="2"/>
    <n v="137"/>
    <x v="6"/>
    <x v="3"/>
    <x v="7"/>
    <x v="1"/>
    <x v="1"/>
  </r>
  <r>
    <x v="3"/>
    <x v="3"/>
    <x v="0"/>
    <s v=""/>
    <s v=""/>
    <s v="RT"/>
    <s v="Outbound"/>
    <x v="9"/>
    <x v="0"/>
    <x v="26"/>
    <n v="20"/>
    <n v="20"/>
    <n v="220"/>
    <n v="0"/>
    <n v="0"/>
    <n v="4400"/>
    <x v="0"/>
    <s v="Countersigned"/>
    <s v="NAP"/>
    <s v="SSH"/>
    <x v="0"/>
    <x v="2"/>
    <n v="144"/>
    <x v="6"/>
    <x v="3"/>
    <x v="26"/>
    <x v="22"/>
    <x v="1"/>
  </r>
  <r>
    <x v="3"/>
    <x v="3"/>
    <x v="0"/>
    <s v=""/>
    <s v=""/>
    <s v="RT"/>
    <s v="Inbound"/>
    <x v="11"/>
    <x v="1"/>
    <x v="26"/>
    <n v="30"/>
    <n v="30"/>
    <n v="220"/>
    <n v="0"/>
    <n v="0"/>
    <n v="6600"/>
    <x v="0"/>
    <s v="Countersigned"/>
    <s v="SSH"/>
    <s v="NAP"/>
    <x v="0"/>
    <x v="2"/>
    <n v="144"/>
    <x v="6"/>
    <x v="3"/>
    <x v="7"/>
    <x v="1"/>
    <x v="1"/>
  </r>
  <r>
    <x v="3"/>
    <x v="3"/>
    <x v="0"/>
    <s v=""/>
    <s v=""/>
    <s v="RT"/>
    <s v="Inbound"/>
    <x v="11"/>
    <x v="1"/>
    <x v="27"/>
    <n v="20"/>
    <n v="20"/>
    <n v="220"/>
    <n v="0"/>
    <n v="0"/>
    <n v="4400"/>
    <x v="0"/>
    <s v="Countersigned"/>
    <s v="SSH"/>
    <s v="NAP"/>
    <x v="0"/>
    <x v="2"/>
    <n v="151"/>
    <x v="6"/>
    <x v="3"/>
    <x v="29"/>
    <x v="24"/>
    <x v="1"/>
  </r>
  <r>
    <x v="4"/>
    <x v="4"/>
    <x v="0"/>
    <s v=""/>
    <s v=""/>
    <s v="RT"/>
    <s v="Outbound"/>
    <x v="4"/>
    <x v="2"/>
    <x v="7"/>
    <n v="30"/>
    <n v="30"/>
    <n v="210"/>
    <n v="0"/>
    <n v="0"/>
    <n v="6300"/>
    <x v="0"/>
    <s v="Countersigned"/>
    <s v="BRI"/>
    <s v="SSH"/>
    <x v="1"/>
    <x v="1"/>
    <n v="127"/>
    <x v="2"/>
    <x v="2"/>
    <x v="5"/>
    <x v="5"/>
    <x v="1"/>
  </r>
  <r>
    <x v="4"/>
    <x v="4"/>
    <x v="0"/>
    <s v=""/>
    <s v=""/>
    <s v="RT"/>
    <s v="Outbound"/>
    <x v="4"/>
    <x v="2"/>
    <x v="8"/>
    <n v="30"/>
    <n v="30"/>
    <n v="210"/>
    <n v="0"/>
    <n v="0"/>
    <n v="6300"/>
    <x v="0"/>
    <s v="Countersigned"/>
    <s v="BRI"/>
    <s v="SSH"/>
    <x v="1"/>
    <x v="1"/>
    <n v="134"/>
    <x v="2"/>
    <x v="2"/>
    <x v="6"/>
    <x v="6"/>
    <x v="1"/>
  </r>
  <r>
    <x v="4"/>
    <x v="4"/>
    <x v="0"/>
    <s v=""/>
    <s v=""/>
    <s v="RT"/>
    <s v="Outbound"/>
    <x v="5"/>
    <x v="2"/>
    <x v="9"/>
    <n v="30"/>
    <n v="30"/>
    <n v="210"/>
    <n v="0"/>
    <n v="0"/>
    <n v="6300"/>
    <x v="0"/>
    <s v="Countersigned"/>
    <s v="BRI"/>
    <s v="SSH"/>
    <x v="1"/>
    <x v="1"/>
    <n v="141"/>
    <x v="3"/>
    <x v="3"/>
    <x v="7"/>
    <x v="1"/>
    <x v="1"/>
  </r>
  <r>
    <x v="4"/>
    <x v="4"/>
    <x v="0"/>
    <s v=""/>
    <s v=""/>
    <s v="RT"/>
    <s v="Outbound"/>
    <x v="5"/>
    <x v="2"/>
    <x v="10"/>
    <n v="30"/>
    <n v="30"/>
    <n v="210"/>
    <n v="0"/>
    <n v="0"/>
    <n v="6300"/>
    <x v="0"/>
    <s v="Countersigned"/>
    <s v="BRI"/>
    <s v="SSH"/>
    <x v="1"/>
    <x v="1"/>
    <n v="148"/>
    <x v="3"/>
    <x v="3"/>
    <x v="8"/>
    <x v="7"/>
    <x v="1"/>
  </r>
  <r>
    <x v="4"/>
    <x v="4"/>
    <x v="0"/>
    <s v=""/>
    <s v=""/>
    <s v="RT"/>
    <s v="Inbound"/>
    <x v="6"/>
    <x v="3"/>
    <x v="8"/>
    <n v="30"/>
    <n v="30"/>
    <n v="210"/>
    <n v="0"/>
    <n v="0"/>
    <n v="6300"/>
    <x v="0"/>
    <s v="Countersigned"/>
    <s v="SSH"/>
    <s v="BRI"/>
    <x v="1"/>
    <x v="1"/>
    <n v="134"/>
    <x v="2"/>
    <x v="2"/>
    <x v="9"/>
    <x v="8"/>
    <x v="1"/>
  </r>
  <r>
    <x v="4"/>
    <x v="4"/>
    <x v="0"/>
    <s v=""/>
    <s v=""/>
    <s v="RT"/>
    <s v="Inbound"/>
    <x v="7"/>
    <x v="3"/>
    <x v="9"/>
    <n v="30"/>
    <n v="30"/>
    <n v="210"/>
    <n v="0"/>
    <n v="0"/>
    <n v="6300"/>
    <x v="0"/>
    <s v="Countersigned"/>
    <s v="SSH"/>
    <s v="BRI"/>
    <x v="1"/>
    <x v="1"/>
    <n v="141"/>
    <x v="3"/>
    <x v="3"/>
    <x v="10"/>
    <x v="9"/>
    <x v="1"/>
  </r>
  <r>
    <x v="4"/>
    <x v="4"/>
    <x v="0"/>
    <s v=""/>
    <s v=""/>
    <s v="RT"/>
    <s v="Inbound"/>
    <x v="7"/>
    <x v="3"/>
    <x v="10"/>
    <n v="30"/>
    <n v="30"/>
    <n v="210"/>
    <n v="0"/>
    <n v="0"/>
    <n v="6300"/>
    <x v="0"/>
    <s v="Countersigned"/>
    <s v="SSH"/>
    <s v="BRI"/>
    <x v="1"/>
    <x v="1"/>
    <n v="148"/>
    <x v="3"/>
    <x v="3"/>
    <x v="11"/>
    <x v="10"/>
    <x v="1"/>
  </r>
  <r>
    <x v="4"/>
    <x v="4"/>
    <x v="0"/>
    <s v=""/>
    <s v=""/>
    <s v="RT"/>
    <s v="Inbound"/>
    <x v="7"/>
    <x v="3"/>
    <x v="11"/>
    <n v="30"/>
    <n v="30"/>
    <n v="210"/>
    <n v="0"/>
    <n v="0"/>
    <n v="6300"/>
    <x v="0"/>
    <s v="Countersigned"/>
    <s v="SSH"/>
    <s v="BRI"/>
    <x v="1"/>
    <x v="1"/>
    <n v="155"/>
    <x v="3"/>
    <x v="3"/>
    <x v="12"/>
    <x v="11"/>
    <x v="1"/>
  </r>
  <r>
    <x v="4"/>
    <x v="4"/>
    <x v="0"/>
    <s v=""/>
    <s v=""/>
    <s v="RT"/>
    <s v="Outbound"/>
    <x v="8"/>
    <x v="0"/>
    <x v="23"/>
    <n v="30"/>
    <n v="30"/>
    <n v="205"/>
    <n v="0"/>
    <n v="0"/>
    <n v="6150"/>
    <x v="0"/>
    <s v="Countersigned"/>
    <s v="NAP"/>
    <s v="SSH"/>
    <x v="0"/>
    <x v="2"/>
    <n v="128"/>
    <x v="5"/>
    <x v="5"/>
    <x v="24"/>
    <x v="21"/>
    <x v="1"/>
  </r>
  <r>
    <x v="4"/>
    <x v="4"/>
    <x v="0"/>
    <s v=""/>
    <s v=""/>
    <s v="RT"/>
    <s v="Outbound"/>
    <x v="9"/>
    <x v="0"/>
    <x v="24"/>
    <n v="30"/>
    <n v="30"/>
    <n v="205"/>
    <n v="0"/>
    <n v="0"/>
    <n v="6150"/>
    <x v="0"/>
    <s v="Countersigned"/>
    <s v="NAP"/>
    <s v="SSH"/>
    <x v="0"/>
    <x v="2"/>
    <n v="135"/>
    <x v="6"/>
    <x v="3"/>
    <x v="25"/>
    <x v="0"/>
    <x v="1"/>
  </r>
  <r>
    <x v="4"/>
    <x v="4"/>
    <x v="0"/>
    <s v=""/>
    <s v=""/>
    <s v="RT"/>
    <s v="Outbound"/>
    <x v="9"/>
    <x v="0"/>
    <x v="25"/>
    <n v="24"/>
    <n v="24"/>
    <n v="205"/>
    <n v="0"/>
    <n v="0"/>
    <n v="4920"/>
    <x v="0"/>
    <s v="Countersigned"/>
    <s v="NAP"/>
    <s v="SSH"/>
    <x v="0"/>
    <x v="2"/>
    <n v="142"/>
    <x v="6"/>
    <x v="3"/>
    <x v="7"/>
    <x v="1"/>
    <x v="1"/>
  </r>
  <r>
    <x v="4"/>
    <x v="4"/>
    <x v="0"/>
    <s v=""/>
    <s v=""/>
    <s v="RT"/>
    <s v="Outbound"/>
    <x v="9"/>
    <x v="0"/>
    <x v="26"/>
    <n v="30"/>
    <n v="30"/>
    <n v="205"/>
    <n v="0"/>
    <n v="0"/>
    <n v="6150"/>
    <x v="0"/>
    <s v="Countersigned"/>
    <s v="NAP"/>
    <s v="SSH"/>
    <x v="0"/>
    <x v="2"/>
    <n v="149"/>
    <x v="6"/>
    <x v="3"/>
    <x v="26"/>
    <x v="22"/>
    <x v="1"/>
  </r>
  <r>
    <x v="4"/>
    <x v="4"/>
    <x v="0"/>
    <s v=""/>
    <s v=""/>
    <s v="RT"/>
    <s v="Inbound"/>
    <x v="10"/>
    <x v="1"/>
    <x v="24"/>
    <n v="30"/>
    <n v="30"/>
    <n v="205"/>
    <n v="0"/>
    <n v="0"/>
    <n v="6150"/>
    <x v="0"/>
    <s v="Countersigned"/>
    <s v="SSH"/>
    <s v="NAP"/>
    <x v="0"/>
    <x v="2"/>
    <n v="135"/>
    <x v="5"/>
    <x v="5"/>
    <x v="27"/>
    <x v="1"/>
    <x v="1"/>
  </r>
  <r>
    <x v="4"/>
    <x v="4"/>
    <x v="0"/>
    <s v=""/>
    <s v=""/>
    <s v="RT"/>
    <s v="Inbound"/>
    <x v="11"/>
    <x v="1"/>
    <x v="25"/>
    <n v="30"/>
    <n v="30"/>
    <n v="205"/>
    <n v="0"/>
    <n v="0"/>
    <n v="6150"/>
    <x v="0"/>
    <s v="Countersigned"/>
    <s v="SSH"/>
    <s v="NAP"/>
    <x v="0"/>
    <x v="2"/>
    <n v="142"/>
    <x v="6"/>
    <x v="3"/>
    <x v="28"/>
    <x v="23"/>
    <x v="1"/>
  </r>
  <r>
    <x v="4"/>
    <x v="4"/>
    <x v="0"/>
    <s v=""/>
    <s v=""/>
    <s v="RT"/>
    <s v="Inbound"/>
    <x v="11"/>
    <x v="1"/>
    <x v="26"/>
    <n v="20"/>
    <n v="20"/>
    <n v="205"/>
    <n v="0"/>
    <n v="0"/>
    <n v="4100"/>
    <x v="0"/>
    <s v="Countersigned"/>
    <s v="SSH"/>
    <s v="NAP"/>
    <x v="0"/>
    <x v="2"/>
    <n v="149"/>
    <x v="6"/>
    <x v="3"/>
    <x v="7"/>
    <x v="1"/>
    <x v="1"/>
  </r>
  <r>
    <x v="4"/>
    <x v="4"/>
    <x v="0"/>
    <s v=""/>
    <s v=""/>
    <s v="RT"/>
    <s v="Inbound"/>
    <x v="11"/>
    <x v="1"/>
    <x v="27"/>
    <n v="30"/>
    <n v="30"/>
    <n v="205"/>
    <n v="0"/>
    <n v="0"/>
    <n v="6150"/>
    <x v="0"/>
    <s v="Countersigned"/>
    <s v="SSH"/>
    <s v="NAP"/>
    <x v="0"/>
    <x v="2"/>
    <n v="156"/>
    <x v="6"/>
    <x v="3"/>
    <x v="29"/>
    <x v="24"/>
    <x v="1"/>
  </r>
  <r>
    <x v="5"/>
    <x v="5"/>
    <x v="0"/>
    <s v=""/>
    <s v=""/>
    <s v="RT"/>
    <s v="Outbound"/>
    <x v="9"/>
    <x v="0"/>
    <x v="25"/>
    <n v="20"/>
    <n v="20"/>
    <n v="245"/>
    <n v="0"/>
    <n v="0"/>
    <n v="4900"/>
    <x v="0"/>
    <s v="Countersigned"/>
    <s v="NAP"/>
    <s v="SSH"/>
    <x v="0"/>
    <x v="2"/>
    <n v="141"/>
    <x v="6"/>
    <x v="3"/>
    <x v="7"/>
    <x v="1"/>
    <x v="1"/>
  </r>
  <r>
    <x v="5"/>
    <x v="5"/>
    <x v="0"/>
    <s v=""/>
    <s v=""/>
    <s v="RT"/>
    <s v="Inbound"/>
    <x v="11"/>
    <x v="1"/>
    <x v="26"/>
    <n v="20"/>
    <n v="20"/>
    <n v="245"/>
    <n v="0"/>
    <n v="0"/>
    <n v="4900"/>
    <x v="0"/>
    <s v="Countersigned"/>
    <s v="SSH"/>
    <s v="NAP"/>
    <x v="0"/>
    <x v="2"/>
    <n v="148"/>
    <x v="6"/>
    <x v="3"/>
    <x v="7"/>
    <x v="1"/>
    <x v="1"/>
  </r>
  <r>
    <x v="6"/>
    <x v="6"/>
    <x v="0"/>
    <s v=""/>
    <s v=""/>
    <s v="RT"/>
    <s v="Outbound"/>
    <x v="5"/>
    <x v="2"/>
    <x v="9"/>
    <n v="20"/>
    <n v="20"/>
    <n v="225"/>
    <n v="0"/>
    <n v="0"/>
    <n v="4500"/>
    <x v="0"/>
    <s v="Countersigned"/>
    <s v="BRI"/>
    <s v="SSH"/>
    <x v="1"/>
    <x v="1"/>
    <n v="158"/>
    <x v="3"/>
    <x v="3"/>
    <x v="7"/>
    <x v="1"/>
    <x v="1"/>
  </r>
  <r>
    <x v="6"/>
    <x v="6"/>
    <x v="0"/>
    <s v=""/>
    <s v=""/>
    <s v="RT"/>
    <s v="Outbound"/>
    <x v="5"/>
    <x v="2"/>
    <x v="10"/>
    <n v="10"/>
    <n v="10"/>
    <n v="225"/>
    <n v="0"/>
    <n v="0"/>
    <n v="2250"/>
    <x v="0"/>
    <s v="Countersigned"/>
    <s v="BRI"/>
    <s v="SSH"/>
    <x v="1"/>
    <x v="1"/>
    <n v="165"/>
    <x v="3"/>
    <x v="3"/>
    <x v="8"/>
    <x v="7"/>
    <x v="1"/>
  </r>
  <r>
    <x v="6"/>
    <x v="6"/>
    <x v="0"/>
    <s v=""/>
    <s v=""/>
    <s v="RT"/>
    <s v="Inbound"/>
    <x v="7"/>
    <x v="3"/>
    <x v="10"/>
    <n v="20"/>
    <n v="20"/>
    <n v="225"/>
    <n v="0"/>
    <n v="0"/>
    <n v="4500"/>
    <x v="0"/>
    <s v="Countersigned"/>
    <s v="SSH"/>
    <s v="BRI"/>
    <x v="1"/>
    <x v="1"/>
    <n v="165"/>
    <x v="3"/>
    <x v="3"/>
    <x v="11"/>
    <x v="10"/>
    <x v="1"/>
  </r>
  <r>
    <x v="6"/>
    <x v="6"/>
    <x v="0"/>
    <s v=""/>
    <s v=""/>
    <s v="RT"/>
    <s v="Inbound"/>
    <x v="7"/>
    <x v="3"/>
    <x v="11"/>
    <n v="10"/>
    <n v="10"/>
    <n v="225"/>
    <n v="0"/>
    <n v="0"/>
    <n v="2250"/>
    <x v="0"/>
    <s v="Countersigned"/>
    <s v="SSH"/>
    <s v="BRI"/>
    <x v="1"/>
    <x v="1"/>
    <n v="172"/>
    <x v="3"/>
    <x v="3"/>
    <x v="12"/>
    <x v="11"/>
    <x v="1"/>
  </r>
  <r>
    <x v="6"/>
    <x v="6"/>
    <x v="0"/>
    <s v=""/>
    <s v=""/>
    <s v="RT"/>
    <s v="Outbound"/>
    <x v="9"/>
    <x v="0"/>
    <x v="25"/>
    <n v="10"/>
    <n v="10"/>
    <n v="225"/>
    <n v="0"/>
    <n v="0"/>
    <n v="2250"/>
    <x v="0"/>
    <s v="Countersigned"/>
    <s v="NAP"/>
    <s v="SSH"/>
    <x v="0"/>
    <x v="2"/>
    <n v="159"/>
    <x v="6"/>
    <x v="3"/>
    <x v="7"/>
    <x v="1"/>
    <x v="1"/>
  </r>
  <r>
    <x v="6"/>
    <x v="6"/>
    <x v="0"/>
    <s v=""/>
    <s v=""/>
    <s v="RT"/>
    <s v="Outbound"/>
    <x v="9"/>
    <x v="0"/>
    <x v="26"/>
    <n v="6"/>
    <n v="6"/>
    <n v="225"/>
    <n v="0"/>
    <n v="0"/>
    <n v="1350"/>
    <x v="0"/>
    <s v="Countersigned"/>
    <s v="NAP"/>
    <s v="SSH"/>
    <x v="0"/>
    <x v="2"/>
    <n v="166"/>
    <x v="6"/>
    <x v="3"/>
    <x v="26"/>
    <x v="22"/>
    <x v="1"/>
  </r>
  <r>
    <x v="6"/>
    <x v="6"/>
    <x v="0"/>
    <s v=""/>
    <s v=""/>
    <s v="RT"/>
    <s v="Inbound"/>
    <x v="11"/>
    <x v="1"/>
    <x v="26"/>
    <n v="10"/>
    <n v="10"/>
    <n v="225"/>
    <n v="0"/>
    <n v="0"/>
    <n v="2250"/>
    <x v="0"/>
    <s v="Countersigned"/>
    <s v="SSH"/>
    <s v="NAP"/>
    <x v="0"/>
    <x v="2"/>
    <n v="166"/>
    <x v="6"/>
    <x v="3"/>
    <x v="7"/>
    <x v="1"/>
    <x v="1"/>
  </r>
  <r>
    <x v="6"/>
    <x v="6"/>
    <x v="0"/>
    <s v=""/>
    <s v=""/>
    <s v="RT"/>
    <s v="Inbound"/>
    <x v="11"/>
    <x v="1"/>
    <x v="27"/>
    <n v="6"/>
    <n v="6"/>
    <n v="225"/>
    <n v="0"/>
    <n v="0"/>
    <n v="1350"/>
    <x v="0"/>
    <s v="Countersigned"/>
    <s v="SSH"/>
    <s v="NAP"/>
    <x v="0"/>
    <x v="2"/>
    <n v="173"/>
    <x v="6"/>
    <x v="3"/>
    <x v="29"/>
    <x v="24"/>
    <x v="1"/>
  </r>
  <r>
    <x v="7"/>
    <x v="6"/>
    <x v="0"/>
    <s v=""/>
    <s v=""/>
    <s v="RT"/>
    <s v="Outbound"/>
    <x v="5"/>
    <x v="2"/>
    <x v="10"/>
    <n v="10"/>
    <n v="10"/>
    <n v="250"/>
    <n v="0"/>
    <n v="0"/>
    <n v="2500"/>
    <x v="0"/>
    <s v="Countersigned"/>
    <s v="BRI"/>
    <s v="SSH"/>
    <x v="1"/>
    <x v="1"/>
    <n v="124"/>
    <x v="3"/>
    <x v="3"/>
    <x v="8"/>
    <x v="7"/>
    <x v="1"/>
  </r>
  <r>
    <x v="7"/>
    <x v="6"/>
    <x v="0"/>
    <s v=""/>
    <s v=""/>
    <s v="RT"/>
    <s v="Inbound"/>
    <x v="7"/>
    <x v="3"/>
    <x v="11"/>
    <n v="10"/>
    <n v="10"/>
    <n v="250"/>
    <n v="0"/>
    <n v="0"/>
    <n v="2500"/>
    <x v="0"/>
    <s v="Countersigned"/>
    <s v="SSH"/>
    <s v="BRI"/>
    <x v="1"/>
    <x v="1"/>
    <n v="131"/>
    <x v="3"/>
    <x v="3"/>
    <x v="12"/>
    <x v="11"/>
    <x v="1"/>
  </r>
  <r>
    <x v="6"/>
    <x v="7"/>
    <x v="1"/>
    <s v=""/>
    <s v=""/>
    <s v="OW"/>
    <s v="Outbound"/>
    <x v="14"/>
    <x v="8"/>
    <x v="31"/>
    <n v="1"/>
    <n v="1"/>
    <n v="200"/>
    <n v="0"/>
    <n v="0"/>
    <n v="200"/>
    <x v="0"/>
    <s v="Closed Deal"/>
    <s v="VIE"/>
    <s v="JED"/>
    <x v="4"/>
    <x v="1"/>
    <n v="109"/>
    <x v="10"/>
    <x v="7"/>
    <x v="35"/>
    <x v="28"/>
    <x v="2"/>
  </r>
  <r>
    <x v="6"/>
    <x v="7"/>
    <x v="1"/>
    <s v=""/>
    <s v=""/>
    <s v="OW"/>
    <s v="Outbound"/>
    <x v="15"/>
    <x v="9"/>
    <x v="32"/>
    <n v="1"/>
    <n v="1"/>
    <n v="200"/>
    <n v="0"/>
    <n v="0"/>
    <n v="200"/>
    <x v="0"/>
    <s v="Closed Deal"/>
    <s v="JED"/>
    <s v="VIE"/>
    <x v="4"/>
    <x v="1"/>
    <n v="116"/>
    <x v="10"/>
    <x v="7"/>
    <x v="35"/>
    <x v="28"/>
    <x v="2"/>
  </r>
  <r>
    <x v="6"/>
    <x v="7"/>
    <x v="1"/>
    <s v=""/>
    <s v=""/>
    <s v="OW"/>
    <s v="Outbound"/>
    <x v="15"/>
    <x v="9"/>
    <x v="33"/>
    <n v="1"/>
    <n v="1"/>
    <n v="500"/>
    <n v="0"/>
    <n v="0"/>
    <n v="500"/>
    <x v="0"/>
    <s v="Closed Deal"/>
    <s v="JED"/>
    <s v="VIE"/>
    <x v="4"/>
    <x v="1"/>
    <n v="137"/>
    <x v="11"/>
    <x v="8"/>
    <x v="36"/>
    <x v="1"/>
    <x v="3"/>
  </r>
  <r>
    <x v="8"/>
    <x v="7"/>
    <x v="1"/>
    <s v=""/>
    <s v=""/>
    <s v="OW"/>
    <s v="Outbound"/>
    <x v="14"/>
    <x v="8"/>
    <x v="34"/>
    <n v="3"/>
    <n v="3"/>
    <n v="200"/>
    <n v="0"/>
    <n v="0"/>
    <n v="600"/>
    <x v="0"/>
    <s v="Closed Deal"/>
    <s v="VIE"/>
    <s v="JED"/>
    <x v="4"/>
    <x v="1"/>
    <n v="121"/>
    <x v="10"/>
    <x v="7"/>
    <x v="35"/>
    <x v="28"/>
    <x v="2"/>
  </r>
  <r>
    <x v="8"/>
    <x v="7"/>
    <x v="1"/>
    <s v=""/>
    <s v=""/>
    <s v="OW"/>
    <s v="Outbound"/>
    <x v="15"/>
    <x v="9"/>
    <x v="33"/>
    <n v="3"/>
    <n v="3"/>
    <n v="200"/>
    <n v="0"/>
    <n v="0"/>
    <n v="600"/>
    <x v="0"/>
    <s v="Closed Deal"/>
    <s v="JED"/>
    <s v="VIE"/>
    <x v="4"/>
    <x v="1"/>
    <n v="128"/>
    <x v="11"/>
    <x v="8"/>
    <x v="36"/>
    <x v="1"/>
    <x v="3"/>
  </r>
  <r>
    <x v="9"/>
    <x v="1"/>
    <x v="0"/>
    <s v=""/>
    <s v=""/>
    <s v="RT"/>
    <s v="Outbound"/>
    <x v="5"/>
    <x v="2"/>
    <x v="13"/>
    <n v="30"/>
    <n v="30"/>
    <n v="175"/>
    <n v="0"/>
    <n v="0"/>
    <n v="5250"/>
    <x v="0"/>
    <s v="Countersigned"/>
    <s v="BRI"/>
    <s v="SSH"/>
    <x v="1"/>
    <x v="1"/>
    <n v="239"/>
    <x v="4"/>
    <x v="3"/>
    <x v="14"/>
    <x v="13"/>
    <x v="0"/>
  </r>
  <r>
    <x v="9"/>
    <x v="1"/>
    <x v="0"/>
    <s v=""/>
    <s v=""/>
    <s v="RT"/>
    <s v="Inbound"/>
    <x v="7"/>
    <x v="3"/>
    <x v="14"/>
    <n v="30"/>
    <n v="30"/>
    <n v="175"/>
    <n v="0"/>
    <n v="0"/>
    <n v="5250"/>
    <x v="0"/>
    <s v="Countersigned"/>
    <s v="SSH"/>
    <s v="BRI"/>
    <x v="1"/>
    <x v="1"/>
    <n v="246"/>
    <x v="4"/>
    <x v="3"/>
    <x v="22"/>
    <x v="20"/>
    <x v="0"/>
  </r>
  <r>
    <x v="10"/>
    <x v="6"/>
    <x v="0"/>
    <s v=""/>
    <s v=""/>
    <s v="RT"/>
    <s v="Outbound"/>
    <x v="5"/>
    <x v="2"/>
    <x v="35"/>
    <n v="20"/>
    <n v="20"/>
    <n v="190"/>
    <n v="0"/>
    <n v="0"/>
    <n v="3800"/>
    <x v="0"/>
    <s v="Countersigned"/>
    <s v="BRI"/>
    <s v="SSH"/>
    <x v="1"/>
    <x v="1"/>
    <n v="186"/>
    <x v="4"/>
    <x v="3"/>
    <x v="37"/>
    <x v="29"/>
    <x v="0"/>
  </r>
  <r>
    <x v="10"/>
    <x v="6"/>
    <x v="0"/>
    <s v=""/>
    <s v=""/>
    <s v="RT"/>
    <s v="Outbound"/>
    <x v="5"/>
    <x v="2"/>
    <x v="36"/>
    <n v="20"/>
    <n v="20"/>
    <n v="190"/>
    <n v="0"/>
    <n v="0"/>
    <n v="3800"/>
    <x v="0"/>
    <s v="Countersigned"/>
    <s v="BRI"/>
    <s v="SSH"/>
    <x v="1"/>
    <x v="1"/>
    <n v="193"/>
    <x v="4"/>
    <x v="3"/>
    <x v="38"/>
    <x v="30"/>
    <x v="0"/>
  </r>
  <r>
    <x v="10"/>
    <x v="6"/>
    <x v="0"/>
    <s v=""/>
    <s v=""/>
    <s v="RT"/>
    <s v="Outbound"/>
    <x v="5"/>
    <x v="2"/>
    <x v="37"/>
    <n v="20"/>
    <n v="20"/>
    <n v="190"/>
    <n v="0"/>
    <n v="0"/>
    <n v="3800"/>
    <x v="0"/>
    <s v="Countersigned"/>
    <s v="BRI"/>
    <s v="SSH"/>
    <x v="1"/>
    <x v="1"/>
    <n v="200"/>
    <x v="4"/>
    <x v="3"/>
    <x v="10"/>
    <x v="9"/>
    <x v="0"/>
  </r>
  <r>
    <x v="10"/>
    <x v="6"/>
    <x v="0"/>
    <s v=""/>
    <s v=""/>
    <s v="RT"/>
    <s v="Outbound"/>
    <x v="5"/>
    <x v="2"/>
    <x v="38"/>
    <n v="20"/>
    <n v="20"/>
    <n v="190"/>
    <n v="0"/>
    <n v="0"/>
    <n v="3800"/>
    <x v="0"/>
    <s v="Countersigned"/>
    <s v="BRI"/>
    <s v="SSH"/>
    <x v="1"/>
    <x v="1"/>
    <n v="207"/>
    <x v="4"/>
    <x v="3"/>
    <x v="5"/>
    <x v="31"/>
    <x v="0"/>
  </r>
  <r>
    <x v="10"/>
    <x v="6"/>
    <x v="0"/>
    <s v=""/>
    <s v=""/>
    <s v="RT"/>
    <s v="Outbound"/>
    <x v="5"/>
    <x v="2"/>
    <x v="39"/>
    <n v="20"/>
    <n v="20"/>
    <n v="200"/>
    <n v="0"/>
    <n v="0"/>
    <n v="4000"/>
    <x v="0"/>
    <s v="Countersigned"/>
    <s v="BRI"/>
    <s v="SSH"/>
    <x v="1"/>
    <x v="1"/>
    <n v="214"/>
    <x v="4"/>
    <x v="3"/>
    <x v="20"/>
    <x v="18"/>
    <x v="0"/>
  </r>
  <r>
    <x v="10"/>
    <x v="6"/>
    <x v="0"/>
    <s v=""/>
    <s v=""/>
    <s v="RT"/>
    <s v="Outbound"/>
    <x v="5"/>
    <x v="2"/>
    <x v="40"/>
    <n v="20"/>
    <n v="20"/>
    <n v="200"/>
    <n v="0"/>
    <n v="0"/>
    <n v="4000"/>
    <x v="0"/>
    <s v="Countersigned"/>
    <s v="BRI"/>
    <s v="SSH"/>
    <x v="1"/>
    <x v="1"/>
    <n v="221"/>
    <x v="4"/>
    <x v="3"/>
    <x v="39"/>
    <x v="32"/>
    <x v="0"/>
  </r>
  <r>
    <x v="10"/>
    <x v="6"/>
    <x v="0"/>
    <s v=""/>
    <s v=""/>
    <s v="RT"/>
    <s v="Outbound"/>
    <x v="5"/>
    <x v="2"/>
    <x v="41"/>
    <n v="40"/>
    <n v="40"/>
    <n v="225"/>
    <n v="0"/>
    <n v="0"/>
    <n v="9000"/>
    <x v="0"/>
    <s v="Countersigned"/>
    <s v="BRI"/>
    <s v="SSH"/>
    <x v="1"/>
    <x v="1"/>
    <n v="228"/>
    <x v="4"/>
    <x v="3"/>
    <x v="40"/>
    <x v="33"/>
    <x v="0"/>
  </r>
  <r>
    <x v="10"/>
    <x v="6"/>
    <x v="0"/>
    <s v=""/>
    <s v=""/>
    <s v="RT"/>
    <s v="Outbound"/>
    <x v="5"/>
    <x v="2"/>
    <x v="42"/>
    <n v="40"/>
    <n v="40"/>
    <n v="225"/>
    <n v="0"/>
    <n v="0"/>
    <n v="9000"/>
    <x v="0"/>
    <s v="Countersigned"/>
    <s v="BRI"/>
    <s v="SSH"/>
    <x v="1"/>
    <x v="1"/>
    <n v="235"/>
    <x v="4"/>
    <x v="3"/>
    <x v="41"/>
    <x v="34"/>
    <x v="0"/>
  </r>
  <r>
    <x v="10"/>
    <x v="6"/>
    <x v="0"/>
    <s v=""/>
    <s v=""/>
    <s v="RT"/>
    <s v="Outbound"/>
    <x v="5"/>
    <x v="2"/>
    <x v="43"/>
    <n v="40"/>
    <n v="40"/>
    <n v="225"/>
    <n v="0"/>
    <n v="0"/>
    <n v="9000"/>
    <x v="0"/>
    <s v="Countersigned"/>
    <s v="BRI"/>
    <s v="SSH"/>
    <x v="1"/>
    <x v="1"/>
    <n v="242"/>
    <x v="4"/>
    <x v="3"/>
    <x v="42"/>
    <x v="35"/>
    <x v="0"/>
  </r>
  <r>
    <x v="10"/>
    <x v="6"/>
    <x v="0"/>
    <s v=""/>
    <s v=""/>
    <s v="RT"/>
    <s v="Outbound"/>
    <x v="5"/>
    <x v="2"/>
    <x v="12"/>
    <n v="40"/>
    <n v="40"/>
    <n v="225"/>
    <n v="0"/>
    <n v="0"/>
    <n v="9000"/>
    <x v="0"/>
    <s v="Countersigned"/>
    <s v="BRI"/>
    <s v="SSH"/>
    <x v="1"/>
    <x v="1"/>
    <n v="249"/>
    <x v="4"/>
    <x v="3"/>
    <x v="13"/>
    <x v="12"/>
    <x v="0"/>
  </r>
  <r>
    <x v="10"/>
    <x v="6"/>
    <x v="0"/>
    <s v=""/>
    <s v=""/>
    <s v="RT"/>
    <s v="Outbound"/>
    <x v="5"/>
    <x v="2"/>
    <x v="13"/>
    <n v="20"/>
    <n v="20"/>
    <n v="190"/>
    <n v="0"/>
    <n v="0"/>
    <n v="3800"/>
    <x v="0"/>
    <s v="Countersigned"/>
    <s v="BRI"/>
    <s v="SSH"/>
    <x v="1"/>
    <x v="1"/>
    <n v="256"/>
    <x v="4"/>
    <x v="3"/>
    <x v="14"/>
    <x v="13"/>
    <x v="0"/>
  </r>
  <r>
    <x v="10"/>
    <x v="6"/>
    <x v="0"/>
    <s v=""/>
    <s v=""/>
    <s v="RT"/>
    <s v="Outbound"/>
    <x v="5"/>
    <x v="2"/>
    <x v="14"/>
    <n v="20"/>
    <n v="20"/>
    <n v="190"/>
    <n v="0"/>
    <n v="0"/>
    <n v="3800"/>
    <x v="0"/>
    <s v="Countersigned"/>
    <s v="BRI"/>
    <s v="SSH"/>
    <x v="1"/>
    <x v="1"/>
    <n v="263"/>
    <x v="4"/>
    <x v="3"/>
    <x v="15"/>
    <x v="14"/>
    <x v="0"/>
  </r>
  <r>
    <x v="10"/>
    <x v="6"/>
    <x v="0"/>
    <s v=""/>
    <s v=""/>
    <s v="RT"/>
    <s v="Outbound"/>
    <x v="5"/>
    <x v="2"/>
    <x v="15"/>
    <n v="20"/>
    <n v="20"/>
    <n v="190"/>
    <n v="0"/>
    <n v="0"/>
    <n v="3800"/>
    <x v="0"/>
    <s v="Countersigned"/>
    <s v="BRI"/>
    <s v="SSH"/>
    <x v="1"/>
    <x v="1"/>
    <n v="270"/>
    <x v="4"/>
    <x v="3"/>
    <x v="16"/>
    <x v="15"/>
    <x v="0"/>
  </r>
  <r>
    <x v="10"/>
    <x v="6"/>
    <x v="0"/>
    <s v=""/>
    <s v=""/>
    <s v="RT"/>
    <s v="Outbound"/>
    <x v="5"/>
    <x v="2"/>
    <x v="16"/>
    <n v="20"/>
    <n v="20"/>
    <n v="190"/>
    <n v="0"/>
    <n v="0"/>
    <n v="3800"/>
    <x v="0"/>
    <s v="Countersigned"/>
    <s v="BRI"/>
    <s v="SSH"/>
    <x v="1"/>
    <x v="1"/>
    <n v="277"/>
    <x v="4"/>
    <x v="3"/>
    <x v="17"/>
    <x v="16"/>
    <x v="0"/>
  </r>
  <r>
    <x v="10"/>
    <x v="6"/>
    <x v="0"/>
    <s v=""/>
    <s v=""/>
    <s v="RT"/>
    <s v="Outbound"/>
    <x v="5"/>
    <x v="2"/>
    <x v="17"/>
    <n v="20"/>
    <n v="20"/>
    <n v="190"/>
    <n v="0"/>
    <n v="0"/>
    <n v="3800"/>
    <x v="0"/>
    <s v="Countersigned"/>
    <s v="BRI"/>
    <s v="SSH"/>
    <x v="1"/>
    <x v="1"/>
    <n v="284"/>
    <x v="4"/>
    <x v="3"/>
    <x v="7"/>
    <x v="1"/>
    <x v="0"/>
  </r>
  <r>
    <x v="10"/>
    <x v="6"/>
    <x v="0"/>
    <s v=""/>
    <s v=""/>
    <s v="RT"/>
    <s v="Outbound"/>
    <x v="5"/>
    <x v="2"/>
    <x v="18"/>
    <n v="20"/>
    <n v="20"/>
    <n v="190"/>
    <n v="0"/>
    <n v="0"/>
    <n v="3800"/>
    <x v="0"/>
    <s v="Countersigned"/>
    <s v="BRI"/>
    <s v="SSH"/>
    <x v="1"/>
    <x v="1"/>
    <n v="291"/>
    <x v="4"/>
    <x v="3"/>
    <x v="18"/>
    <x v="3"/>
    <x v="0"/>
  </r>
  <r>
    <x v="10"/>
    <x v="6"/>
    <x v="0"/>
    <s v=""/>
    <s v=""/>
    <s v="RT"/>
    <s v="Outbound"/>
    <x v="5"/>
    <x v="2"/>
    <x v="19"/>
    <n v="20"/>
    <n v="20"/>
    <n v="190"/>
    <n v="0"/>
    <n v="0"/>
    <n v="3800"/>
    <x v="0"/>
    <s v="Countersigned"/>
    <s v="BRI"/>
    <s v="SSH"/>
    <x v="1"/>
    <x v="1"/>
    <n v="298"/>
    <x v="4"/>
    <x v="3"/>
    <x v="19"/>
    <x v="17"/>
    <x v="0"/>
  </r>
  <r>
    <x v="10"/>
    <x v="6"/>
    <x v="0"/>
    <s v=""/>
    <s v=""/>
    <s v="RT"/>
    <s v="Outbound"/>
    <x v="5"/>
    <x v="2"/>
    <x v="20"/>
    <n v="20"/>
    <n v="20"/>
    <n v="190"/>
    <n v="0"/>
    <n v="0"/>
    <n v="3800"/>
    <x v="0"/>
    <s v="Countersigned"/>
    <s v="BRI"/>
    <s v="SSH"/>
    <x v="1"/>
    <x v="1"/>
    <n v="305"/>
    <x v="4"/>
    <x v="3"/>
    <x v="20"/>
    <x v="18"/>
    <x v="0"/>
  </r>
  <r>
    <x v="10"/>
    <x v="6"/>
    <x v="0"/>
    <s v=""/>
    <s v=""/>
    <s v="RT"/>
    <s v="Outbound"/>
    <x v="5"/>
    <x v="2"/>
    <x v="21"/>
    <n v="20"/>
    <n v="20"/>
    <n v="190"/>
    <n v="0"/>
    <n v="0"/>
    <n v="3800"/>
    <x v="0"/>
    <s v="Countersigned"/>
    <s v="BRI"/>
    <s v="SSH"/>
    <x v="1"/>
    <x v="1"/>
    <n v="312"/>
    <x v="4"/>
    <x v="3"/>
    <x v="43"/>
    <x v="36"/>
    <x v="0"/>
  </r>
  <r>
    <x v="10"/>
    <x v="6"/>
    <x v="0"/>
    <s v=""/>
    <s v=""/>
    <s v="RT"/>
    <s v="Outbound"/>
    <x v="5"/>
    <x v="2"/>
    <x v="44"/>
    <n v="20"/>
    <n v="20"/>
    <n v="190"/>
    <n v="0"/>
    <n v="0"/>
    <n v="3800"/>
    <x v="0"/>
    <s v="Countersigned"/>
    <s v="BRI"/>
    <s v="SSH"/>
    <x v="1"/>
    <x v="1"/>
    <n v="319"/>
    <x v="4"/>
    <x v="3"/>
    <x v="43"/>
    <x v="36"/>
    <x v="0"/>
  </r>
  <r>
    <x v="10"/>
    <x v="6"/>
    <x v="0"/>
    <s v=""/>
    <s v=""/>
    <s v="RT"/>
    <s v="Outbound"/>
    <x v="5"/>
    <x v="2"/>
    <x v="45"/>
    <n v="20"/>
    <n v="20"/>
    <n v="190"/>
    <n v="0"/>
    <n v="0"/>
    <n v="3800"/>
    <x v="0"/>
    <s v="Countersigned"/>
    <s v="BRI"/>
    <s v="SSH"/>
    <x v="1"/>
    <x v="1"/>
    <n v="326"/>
    <x v="4"/>
    <x v="3"/>
    <x v="43"/>
    <x v="36"/>
    <x v="0"/>
  </r>
  <r>
    <x v="10"/>
    <x v="6"/>
    <x v="0"/>
    <s v=""/>
    <s v=""/>
    <s v="RT"/>
    <s v="Outbound"/>
    <x v="5"/>
    <x v="2"/>
    <x v="46"/>
    <n v="20"/>
    <n v="20"/>
    <n v="190"/>
    <n v="0"/>
    <n v="0"/>
    <n v="3800"/>
    <x v="0"/>
    <s v="Countersigned"/>
    <s v="BRI"/>
    <s v="SSH"/>
    <x v="1"/>
    <x v="1"/>
    <n v="333"/>
    <x v="4"/>
    <x v="3"/>
    <x v="44"/>
    <x v="37"/>
    <x v="0"/>
  </r>
  <r>
    <x v="10"/>
    <x v="6"/>
    <x v="0"/>
    <s v=""/>
    <s v=""/>
    <s v="RT"/>
    <s v="Outbound"/>
    <x v="5"/>
    <x v="2"/>
    <x v="47"/>
    <n v="40"/>
    <n v="40"/>
    <n v="225"/>
    <n v="0"/>
    <n v="0"/>
    <n v="9000"/>
    <x v="0"/>
    <s v="Countersigned"/>
    <s v="BRI"/>
    <s v="SSH"/>
    <x v="1"/>
    <x v="1"/>
    <n v="361"/>
    <x v="4"/>
    <x v="3"/>
    <x v="45"/>
    <x v="38"/>
    <x v="0"/>
  </r>
  <r>
    <x v="10"/>
    <x v="6"/>
    <x v="0"/>
    <s v=""/>
    <s v=""/>
    <s v="RT"/>
    <s v="Outbound"/>
    <x v="5"/>
    <x v="2"/>
    <x v="48"/>
    <n v="40"/>
    <n v="40"/>
    <n v="225"/>
    <n v="0"/>
    <n v="0"/>
    <n v="9000"/>
    <x v="0"/>
    <s v="Countersigned"/>
    <s v="BRI"/>
    <s v="SSH"/>
    <x v="1"/>
    <x v="1"/>
    <n v="368"/>
    <x v="4"/>
    <x v="3"/>
    <x v="46"/>
    <x v="39"/>
    <x v="0"/>
  </r>
  <r>
    <x v="10"/>
    <x v="6"/>
    <x v="0"/>
    <s v=""/>
    <s v=""/>
    <s v="RT"/>
    <s v="Inbound"/>
    <x v="7"/>
    <x v="3"/>
    <x v="36"/>
    <n v="20"/>
    <n v="20"/>
    <n v="190"/>
    <n v="0"/>
    <n v="0"/>
    <n v="3800"/>
    <x v="0"/>
    <s v="Countersigned"/>
    <s v="SSH"/>
    <s v="BRI"/>
    <x v="1"/>
    <x v="1"/>
    <n v="193"/>
    <x v="4"/>
    <x v="3"/>
    <x v="37"/>
    <x v="29"/>
    <x v="0"/>
  </r>
  <r>
    <x v="10"/>
    <x v="6"/>
    <x v="0"/>
    <s v=""/>
    <s v=""/>
    <s v="RT"/>
    <s v="Inbound"/>
    <x v="7"/>
    <x v="3"/>
    <x v="37"/>
    <n v="20"/>
    <n v="20"/>
    <n v="190"/>
    <n v="0"/>
    <n v="0"/>
    <n v="3800"/>
    <x v="0"/>
    <s v="Countersigned"/>
    <s v="SSH"/>
    <s v="BRI"/>
    <x v="1"/>
    <x v="1"/>
    <n v="200"/>
    <x v="4"/>
    <x v="3"/>
    <x v="47"/>
    <x v="40"/>
    <x v="0"/>
  </r>
  <r>
    <x v="10"/>
    <x v="6"/>
    <x v="0"/>
    <s v=""/>
    <s v=""/>
    <s v="RT"/>
    <s v="Inbound"/>
    <x v="7"/>
    <x v="3"/>
    <x v="38"/>
    <n v="20"/>
    <n v="20"/>
    <n v="190"/>
    <n v="0"/>
    <n v="0"/>
    <n v="3800"/>
    <x v="0"/>
    <s v="Countersigned"/>
    <s v="SSH"/>
    <s v="BRI"/>
    <x v="1"/>
    <x v="1"/>
    <n v="207"/>
    <x v="4"/>
    <x v="3"/>
    <x v="48"/>
    <x v="41"/>
    <x v="0"/>
  </r>
  <r>
    <x v="10"/>
    <x v="6"/>
    <x v="0"/>
    <s v=""/>
    <s v=""/>
    <s v="RT"/>
    <s v="Inbound"/>
    <x v="7"/>
    <x v="3"/>
    <x v="39"/>
    <n v="20"/>
    <n v="20"/>
    <n v="190"/>
    <n v="0"/>
    <n v="0"/>
    <n v="3800"/>
    <x v="0"/>
    <s v="Countersigned"/>
    <s v="SSH"/>
    <s v="BRI"/>
    <x v="1"/>
    <x v="1"/>
    <n v="214"/>
    <x v="4"/>
    <x v="3"/>
    <x v="49"/>
    <x v="42"/>
    <x v="0"/>
  </r>
  <r>
    <x v="10"/>
    <x v="6"/>
    <x v="0"/>
    <s v=""/>
    <s v=""/>
    <s v="RT"/>
    <s v="Inbound"/>
    <x v="7"/>
    <x v="3"/>
    <x v="40"/>
    <n v="20"/>
    <n v="20"/>
    <n v="200"/>
    <n v="0"/>
    <n v="0"/>
    <n v="4000"/>
    <x v="0"/>
    <s v="Countersigned"/>
    <s v="SSH"/>
    <s v="BRI"/>
    <x v="1"/>
    <x v="1"/>
    <n v="221"/>
    <x v="4"/>
    <x v="3"/>
    <x v="20"/>
    <x v="18"/>
    <x v="0"/>
  </r>
  <r>
    <x v="10"/>
    <x v="6"/>
    <x v="0"/>
    <s v=""/>
    <s v=""/>
    <s v="RT"/>
    <s v="Inbound"/>
    <x v="7"/>
    <x v="3"/>
    <x v="41"/>
    <n v="20"/>
    <n v="20"/>
    <n v="200"/>
    <n v="0"/>
    <n v="0"/>
    <n v="4000"/>
    <x v="0"/>
    <s v="Countersigned"/>
    <s v="SSH"/>
    <s v="BRI"/>
    <x v="1"/>
    <x v="1"/>
    <n v="228"/>
    <x v="4"/>
    <x v="3"/>
    <x v="50"/>
    <x v="43"/>
    <x v="0"/>
  </r>
  <r>
    <x v="10"/>
    <x v="6"/>
    <x v="0"/>
    <s v=""/>
    <s v=""/>
    <s v="RT"/>
    <s v="Inbound"/>
    <x v="7"/>
    <x v="3"/>
    <x v="42"/>
    <n v="40"/>
    <n v="40"/>
    <n v="225"/>
    <n v="0"/>
    <n v="0"/>
    <n v="9000"/>
    <x v="0"/>
    <s v="Countersigned"/>
    <s v="SSH"/>
    <s v="BRI"/>
    <x v="1"/>
    <x v="1"/>
    <n v="235"/>
    <x v="4"/>
    <x v="3"/>
    <x v="51"/>
    <x v="44"/>
    <x v="0"/>
  </r>
  <r>
    <x v="10"/>
    <x v="6"/>
    <x v="0"/>
    <s v=""/>
    <s v=""/>
    <s v="RT"/>
    <s v="Inbound"/>
    <x v="7"/>
    <x v="3"/>
    <x v="43"/>
    <n v="40"/>
    <n v="40"/>
    <n v="225"/>
    <n v="0"/>
    <n v="0"/>
    <n v="9000"/>
    <x v="0"/>
    <s v="Countersigned"/>
    <s v="SSH"/>
    <s v="BRI"/>
    <x v="1"/>
    <x v="1"/>
    <n v="242"/>
    <x v="4"/>
    <x v="3"/>
    <x v="52"/>
    <x v="45"/>
    <x v="0"/>
  </r>
  <r>
    <x v="10"/>
    <x v="6"/>
    <x v="0"/>
    <s v=""/>
    <s v=""/>
    <s v="RT"/>
    <s v="Inbound"/>
    <x v="7"/>
    <x v="3"/>
    <x v="12"/>
    <n v="40"/>
    <n v="40"/>
    <n v="225"/>
    <n v="0"/>
    <n v="0"/>
    <n v="9000"/>
    <x v="0"/>
    <s v="Countersigned"/>
    <s v="SSH"/>
    <s v="BRI"/>
    <x v="1"/>
    <x v="1"/>
    <n v="249"/>
    <x v="4"/>
    <x v="3"/>
    <x v="42"/>
    <x v="35"/>
    <x v="0"/>
  </r>
  <r>
    <x v="10"/>
    <x v="6"/>
    <x v="0"/>
    <s v=""/>
    <s v=""/>
    <s v="RT"/>
    <s v="Inbound"/>
    <x v="7"/>
    <x v="3"/>
    <x v="13"/>
    <n v="40"/>
    <n v="40"/>
    <n v="225"/>
    <n v="0"/>
    <n v="0"/>
    <n v="9000"/>
    <x v="0"/>
    <s v="Countersigned"/>
    <s v="SSH"/>
    <s v="BRI"/>
    <x v="1"/>
    <x v="1"/>
    <n v="256"/>
    <x v="4"/>
    <x v="3"/>
    <x v="21"/>
    <x v="19"/>
    <x v="0"/>
  </r>
  <r>
    <x v="10"/>
    <x v="6"/>
    <x v="0"/>
    <s v=""/>
    <s v=""/>
    <s v="RT"/>
    <s v="Inbound"/>
    <x v="7"/>
    <x v="3"/>
    <x v="14"/>
    <n v="20"/>
    <n v="20"/>
    <n v="190"/>
    <n v="0"/>
    <n v="0"/>
    <n v="3800"/>
    <x v="0"/>
    <s v="Countersigned"/>
    <s v="SSH"/>
    <s v="BRI"/>
    <x v="1"/>
    <x v="1"/>
    <n v="263"/>
    <x v="4"/>
    <x v="3"/>
    <x v="22"/>
    <x v="20"/>
    <x v="0"/>
  </r>
  <r>
    <x v="10"/>
    <x v="6"/>
    <x v="0"/>
    <s v=""/>
    <s v=""/>
    <s v="RT"/>
    <s v="Inbound"/>
    <x v="7"/>
    <x v="3"/>
    <x v="15"/>
    <n v="20"/>
    <n v="20"/>
    <n v="190"/>
    <n v="0"/>
    <n v="0"/>
    <n v="3800"/>
    <x v="0"/>
    <s v="Countersigned"/>
    <s v="SSH"/>
    <s v="BRI"/>
    <x v="1"/>
    <x v="1"/>
    <n v="270"/>
    <x v="4"/>
    <x v="3"/>
    <x v="16"/>
    <x v="15"/>
    <x v="0"/>
  </r>
  <r>
    <x v="10"/>
    <x v="6"/>
    <x v="0"/>
    <s v=""/>
    <s v=""/>
    <s v="RT"/>
    <s v="Inbound"/>
    <x v="7"/>
    <x v="3"/>
    <x v="16"/>
    <n v="20"/>
    <n v="20"/>
    <n v="190"/>
    <n v="0"/>
    <n v="0"/>
    <n v="3800"/>
    <x v="0"/>
    <s v="Countersigned"/>
    <s v="SSH"/>
    <s v="BRI"/>
    <x v="1"/>
    <x v="1"/>
    <n v="277"/>
    <x v="4"/>
    <x v="3"/>
    <x v="19"/>
    <x v="17"/>
    <x v="0"/>
  </r>
  <r>
    <x v="10"/>
    <x v="6"/>
    <x v="0"/>
    <s v=""/>
    <s v=""/>
    <s v="RT"/>
    <s v="Inbound"/>
    <x v="7"/>
    <x v="3"/>
    <x v="17"/>
    <n v="20"/>
    <n v="20"/>
    <n v="190"/>
    <n v="0"/>
    <n v="0"/>
    <n v="3800"/>
    <x v="0"/>
    <s v="Countersigned"/>
    <s v="SSH"/>
    <s v="BRI"/>
    <x v="1"/>
    <x v="1"/>
    <n v="284"/>
    <x v="4"/>
    <x v="3"/>
    <x v="12"/>
    <x v="11"/>
    <x v="0"/>
  </r>
  <r>
    <x v="10"/>
    <x v="6"/>
    <x v="0"/>
    <s v=""/>
    <s v=""/>
    <s v="RT"/>
    <s v="Inbound"/>
    <x v="7"/>
    <x v="3"/>
    <x v="18"/>
    <n v="20"/>
    <n v="20"/>
    <n v="190"/>
    <n v="0"/>
    <n v="0"/>
    <n v="3800"/>
    <x v="0"/>
    <s v="Countersigned"/>
    <s v="SSH"/>
    <s v="BRI"/>
    <x v="1"/>
    <x v="1"/>
    <n v="291"/>
    <x v="4"/>
    <x v="3"/>
    <x v="15"/>
    <x v="14"/>
    <x v="0"/>
  </r>
  <r>
    <x v="10"/>
    <x v="6"/>
    <x v="0"/>
    <s v=""/>
    <s v=""/>
    <s v="RT"/>
    <s v="Inbound"/>
    <x v="7"/>
    <x v="3"/>
    <x v="19"/>
    <n v="20"/>
    <n v="20"/>
    <n v="190"/>
    <n v="0"/>
    <n v="0"/>
    <n v="3800"/>
    <x v="0"/>
    <s v="Countersigned"/>
    <s v="SSH"/>
    <s v="BRI"/>
    <x v="1"/>
    <x v="1"/>
    <n v="298"/>
    <x v="4"/>
    <x v="3"/>
    <x v="18"/>
    <x v="3"/>
    <x v="0"/>
  </r>
  <r>
    <x v="10"/>
    <x v="6"/>
    <x v="0"/>
    <s v=""/>
    <s v=""/>
    <s v="RT"/>
    <s v="Inbound"/>
    <x v="7"/>
    <x v="3"/>
    <x v="20"/>
    <n v="20"/>
    <n v="20"/>
    <n v="190"/>
    <n v="0"/>
    <n v="0"/>
    <n v="3800"/>
    <x v="0"/>
    <s v="Countersigned"/>
    <s v="SSH"/>
    <s v="BRI"/>
    <x v="1"/>
    <x v="1"/>
    <n v="305"/>
    <x v="4"/>
    <x v="3"/>
    <x v="19"/>
    <x v="17"/>
    <x v="0"/>
  </r>
  <r>
    <x v="10"/>
    <x v="6"/>
    <x v="0"/>
    <s v=""/>
    <s v=""/>
    <s v="RT"/>
    <s v="Inbound"/>
    <x v="7"/>
    <x v="3"/>
    <x v="21"/>
    <n v="20"/>
    <n v="20"/>
    <n v="190"/>
    <n v="0"/>
    <n v="0"/>
    <n v="3800"/>
    <x v="0"/>
    <s v="Countersigned"/>
    <s v="SSH"/>
    <s v="BRI"/>
    <x v="1"/>
    <x v="1"/>
    <n v="312"/>
    <x v="4"/>
    <x v="3"/>
    <x v="20"/>
    <x v="18"/>
    <x v="0"/>
  </r>
  <r>
    <x v="10"/>
    <x v="6"/>
    <x v="0"/>
    <s v=""/>
    <s v=""/>
    <s v="RT"/>
    <s v="Inbound"/>
    <x v="7"/>
    <x v="3"/>
    <x v="44"/>
    <n v="20"/>
    <n v="20"/>
    <n v="190"/>
    <n v="0"/>
    <n v="0"/>
    <n v="3800"/>
    <x v="0"/>
    <s v="Countersigned"/>
    <s v="SSH"/>
    <s v="BRI"/>
    <x v="1"/>
    <x v="1"/>
    <n v="319"/>
    <x v="4"/>
    <x v="3"/>
    <x v="43"/>
    <x v="36"/>
    <x v="0"/>
  </r>
  <r>
    <x v="10"/>
    <x v="6"/>
    <x v="0"/>
    <s v=""/>
    <s v=""/>
    <s v="RT"/>
    <s v="Inbound"/>
    <x v="7"/>
    <x v="3"/>
    <x v="45"/>
    <n v="20"/>
    <n v="20"/>
    <n v="190"/>
    <n v="0"/>
    <n v="0"/>
    <n v="3800"/>
    <x v="0"/>
    <s v="Countersigned"/>
    <s v="SSH"/>
    <s v="BRI"/>
    <x v="1"/>
    <x v="1"/>
    <n v="326"/>
    <x v="4"/>
    <x v="3"/>
    <x v="43"/>
    <x v="36"/>
    <x v="0"/>
  </r>
  <r>
    <x v="10"/>
    <x v="6"/>
    <x v="0"/>
    <s v=""/>
    <s v=""/>
    <s v="RT"/>
    <s v="Inbound"/>
    <x v="7"/>
    <x v="3"/>
    <x v="46"/>
    <n v="20"/>
    <n v="20"/>
    <n v="190"/>
    <n v="0"/>
    <n v="0"/>
    <n v="3800"/>
    <x v="0"/>
    <s v="Countersigned"/>
    <s v="SSH"/>
    <s v="BRI"/>
    <x v="1"/>
    <x v="1"/>
    <n v="333"/>
    <x v="4"/>
    <x v="3"/>
    <x v="53"/>
    <x v="46"/>
    <x v="0"/>
  </r>
  <r>
    <x v="10"/>
    <x v="6"/>
    <x v="0"/>
    <s v=""/>
    <s v=""/>
    <s v="RT"/>
    <s v="Inbound"/>
    <x v="7"/>
    <x v="3"/>
    <x v="49"/>
    <n v="20"/>
    <n v="20"/>
    <n v="190"/>
    <n v="0"/>
    <n v="0"/>
    <n v="3800"/>
    <x v="0"/>
    <s v="Countersigned"/>
    <s v="SSH"/>
    <s v="BRI"/>
    <x v="1"/>
    <x v="1"/>
    <n v="340"/>
    <x v="4"/>
    <x v="3"/>
    <x v="44"/>
    <x v="37"/>
    <x v="0"/>
  </r>
  <r>
    <x v="10"/>
    <x v="6"/>
    <x v="0"/>
    <s v=""/>
    <s v=""/>
    <s v="RT"/>
    <s v="Inbound"/>
    <x v="7"/>
    <x v="3"/>
    <x v="48"/>
    <n v="40"/>
    <n v="40"/>
    <n v="225"/>
    <n v="0"/>
    <n v="0"/>
    <n v="9000"/>
    <x v="0"/>
    <s v="Countersigned"/>
    <s v="SSH"/>
    <s v="BRI"/>
    <x v="1"/>
    <x v="1"/>
    <n v="368"/>
    <x v="4"/>
    <x v="3"/>
    <x v="45"/>
    <x v="38"/>
    <x v="0"/>
  </r>
  <r>
    <x v="10"/>
    <x v="6"/>
    <x v="0"/>
    <s v=""/>
    <s v=""/>
    <s v="RT"/>
    <s v="Inbound"/>
    <x v="7"/>
    <x v="3"/>
    <x v="50"/>
    <n v="40"/>
    <n v="40"/>
    <n v="225"/>
    <n v="0"/>
    <n v="0"/>
    <n v="9000"/>
    <x v="0"/>
    <s v="Countersigned"/>
    <s v="SSH"/>
    <s v="BRI"/>
    <x v="1"/>
    <x v="1"/>
    <n v="375"/>
    <x v="4"/>
    <x v="3"/>
    <x v="46"/>
    <x v="39"/>
    <x v="0"/>
  </r>
  <r>
    <x v="9"/>
    <x v="8"/>
    <x v="1"/>
    <s v=""/>
    <s v="ZFCEV"/>
    <s v="OW"/>
    <s v="Outbound"/>
    <x v="12"/>
    <x v="4"/>
    <x v="28"/>
    <n v="2"/>
    <n v="2"/>
    <n v="325"/>
    <n v="0"/>
    <n v="0"/>
    <n v="650"/>
    <x v="0"/>
    <s v="Closed Deal"/>
    <s v="MXP"/>
    <s v="SSH"/>
    <x v="2"/>
    <x v="3"/>
    <n v="98"/>
    <x v="7"/>
    <x v="3"/>
    <x v="7"/>
    <x v="1"/>
    <x v="1"/>
  </r>
  <r>
    <x v="9"/>
    <x v="9"/>
    <x v="1"/>
    <s v=""/>
    <s v="8CWWCF"/>
    <s v="OW"/>
    <s v="Outbound"/>
    <x v="13"/>
    <x v="5"/>
    <x v="29"/>
    <n v="1"/>
    <n v="1"/>
    <n v="151.46"/>
    <n v="58.95"/>
    <n v="33"/>
    <n v="243.41"/>
    <x v="0"/>
    <s v="Closed Deal"/>
    <s v="SSH"/>
    <s v="MXP"/>
    <x v="2"/>
    <x v="3"/>
    <n v="105"/>
    <x v="7"/>
    <x v="3"/>
    <x v="7"/>
    <x v="1"/>
    <x v="1"/>
  </r>
  <r>
    <x v="9"/>
    <x v="9"/>
    <x v="1"/>
    <s v=""/>
    <s v="8CWWCF"/>
    <s v="OW"/>
    <s v="Outbound"/>
    <x v="13"/>
    <x v="5"/>
    <x v="29"/>
    <n v="1"/>
    <n v="1"/>
    <n v="151.46"/>
    <n v="58.95"/>
    <n v="33"/>
    <n v="243.41"/>
    <x v="0"/>
    <s v="Closed Deal"/>
    <s v="SSH"/>
    <s v="MXP"/>
    <x v="2"/>
    <x v="3"/>
    <n v="105"/>
    <x v="7"/>
    <x v="3"/>
    <x v="7"/>
    <x v="1"/>
    <x v="1"/>
  </r>
  <r>
    <x v="9"/>
    <x v="10"/>
    <x v="1"/>
    <s v=""/>
    <s v="11L2C8"/>
    <s v="OW"/>
    <s v="Outbound"/>
    <x v="9"/>
    <x v="0"/>
    <x v="25"/>
    <n v="1"/>
    <n v="1"/>
    <n v="112.5"/>
    <n v="34.04"/>
    <n v="40"/>
    <n v="186.54"/>
    <x v="0"/>
    <s v="Closed Deal"/>
    <s v="NAP"/>
    <s v="SSH"/>
    <x v="0"/>
    <x v="2"/>
    <n v="100"/>
    <x v="6"/>
    <x v="3"/>
    <x v="7"/>
    <x v="1"/>
    <x v="1"/>
  </r>
  <r>
    <x v="9"/>
    <x v="10"/>
    <x v="1"/>
    <s v=""/>
    <s v="11L2C8"/>
    <s v="OW"/>
    <s v="Outbound"/>
    <x v="9"/>
    <x v="0"/>
    <x v="25"/>
    <n v="1"/>
    <n v="1"/>
    <n v="150"/>
    <n v="34.04"/>
    <n v="40"/>
    <n v="224.04"/>
    <x v="0"/>
    <s v="Closed Deal"/>
    <s v="NAP"/>
    <s v="SSH"/>
    <x v="0"/>
    <x v="2"/>
    <n v="100"/>
    <x v="6"/>
    <x v="3"/>
    <x v="7"/>
    <x v="1"/>
    <x v="1"/>
  </r>
  <r>
    <x v="11"/>
    <x v="10"/>
    <x v="1"/>
    <s v=""/>
    <s v="11L2HB"/>
    <s v="OW"/>
    <s v="Outbound"/>
    <x v="12"/>
    <x v="4"/>
    <x v="28"/>
    <n v="1"/>
    <n v="1"/>
    <n v="150"/>
    <n v="29.31"/>
    <n v="30"/>
    <n v="209.31"/>
    <x v="0"/>
    <s v="Closed Deal"/>
    <s v="MXP"/>
    <s v="SSH"/>
    <x v="2"/>
    <x v="3"/>
    <n v="97"/>
    <x v="7"/>
    <x v="3"/>
    <x v="7"/>
    <x v="1"/>
    <x v="1"/>
  </r>
  <r>
    <x v="11"/>
    <x v="10"/>
    <x v="1"/>
    <s v=""/>
    <s v="11L2HB"/>
    <s v="OW"/>
    <s v="Outbound"/>
    <x v="12"/>
    <x v="4"/>
    <x v="28"/>
    <n v="1"/>
    <n v="1"/>
    <n v="150"/>
    <n v="29.31"/>
    <n v="30"/>
    <n v="209.31"/>
    <x v="0"/>
    <s v="Closed Deal"/>
    <s v="MXP"/>
    <s v="SSH"/>
    <x v="2"/>
    <x v="3"/>
    <n v="97"/>
    <x v="7"/>
    <x v="3"/>
    <x v="7"/>
    <x v="1"/>
    <x v="1"/>
  </r>
  <r>
    <x v="11"/>
    <x v="10"/>
    <x v="1"/>
    <s v=""/>
    <s v="11L2HB"/>
    <s v="OW"/>
    <s v="Outbound"/>
    <x v="12"/>
    <x v="4"/>
    <x v="28"/>
    <n v="1"/>
    <n v="1"/>
    <n v="150"/>
    <n v="29.31"/>
    <n v="30"/>
    <n v="209.31"/>
    <x v="0"/>
    <s v="Closed Deal"/>
    <s v="MXP"/>
    <s v="SSH"/>
    <x v="2"/>
    <x v="3"/>
    <n v="97"/>
    <x v="7"/>
    <x v="3"/>
    <x v="7"/>
    <x v="1"/>
    <x v="1"/>
  </r>
  <r>
    <x v="11"/>
    <x v="10"/>
    <x v="1"/>
    <s v=""/>
    <s v="11L2HB"/>
    <s v="OW"/>
    <s v="Outbound"/>
    <x v="12"/>
    <x v="4"/>
    <x v="28"/>
    <n v="1"/>
    <n v="1"/>
    <n v="150"/>
    <n v="29.31"/>
    <n v="30"/>
    <n v="209.31"/>
    <x v="0"/>
    <s v="Closed Deal"/>
    <s v="MXP"/>
    <s v="SSH"/>
    <x v="2"/>
    <x v="3"/>
    <n v="97"/>
    <x v="7"/>
    <x v="3"/>
    <x v="7"/>
    <x v="1"/>
    <x v="1"/>
  </r>
  <r>
    <x v="12"/>
    <x v="10"/>
    <x v="1"/>
    <s v=""/>
    <s v="11L2KA"/>
    <s v="RT"/>
    <s v="Outbound"/>
    <x v="12"/>
    <x v="4"/>
    <x v="28"/>
    <n v="1"/>
    <n v="1"/>
    <n v="325"/>
    <n v="29.31"/>
    <n v="30"/>
    <n v="384.31"/>
    <x v="0"/>
    <s v="Closed Deal"/>
    <s v="MXP"/>
    <s v="SSH"/>
    <x v="2"/>
    <x v="3"/>
    <n v="96"/>
    <x v="7"/>
    <x v="3"/>
    <x v="7"/>
    <x v="1"/>
    <x v="1"/>
  </r>
  <r>
    <x v="12"/>
    <x v="10"/>
    <x v="1"/>
    <s v=""/>
    <s v="11L2KA"/>
    <s v="RT"/>
    <s v="Inbound"/>
    <x v="13"/>
    <x v="5"/>
    <x v="29"/>
    <n v="1"/>
    <n v="1"/>
    <n v="150"/>
    <n v="38.99"/>
    <n v="40"/>
    <n v="228.99"/>
    <x v="0"/>
    <s v="Closed Deal"/>
    <s v="SSH"/>
    <s v="MXP"/>
    <x v="2"/>
    <x v="3"/>
    <n v="103"/>
    <x v="7"/>
    <x v="3"/>
    <x v="7"/>
    <x v="1"/>
    <x v="1"/>
  </r>
  <r>
    <x v="12"/>
    <x v="10"/>
    <x v="1"/>
    <s v=""/>
    <s v="11L2KA"/>
    <s v="RT"/>
    <s v="Outbound"/>
    <x v="12"/>
    <x v="4"/>
    <x v="28"/>
    <n v="1"/>
    <n v="1"/>
    <n v="325"/>
    <n v="29.31"/>
    <n v="30"/>
    <n v="384.31"/>
    <x v="0"/>
    <s v="Closed Deal"/>
    <s v="MXP"/>
    <s v="SSH"/>
    <x v="2"/>
    <x v="3"/>
    <n v="96"/>
    <x v="7"/>
    <x v="3"/>
    <x v="7"/>
    <x v="1"/>
    <x v="1"/>
  </r>
  <r>
    <x v="12"/>
    <x v="10"/>
    <x v="1"/>
    <s v=""/>
    <s v="11L2KA"/>
    <s v="RT"/>
    <s v="Inbound"/>
    <x v="13"/>
    <x v="5"/>
    <x v="29"/>
    <n v="1"/>
    <n v="1"/>
    <n v="150"/>
    <n v="38.99"/>
    <n v="40"/>
    <n v="228.99"/>
    <x v="0"/>
    <s v="Closed Deal"/>
    <s v="SSH"/>
    <s v="MXP"/>
    <x v="2"/>
    <x v="3"/>
    <n v="103"/>
    <x v="7"/>
    <x v="3"/>
    <x v="7"/>
    <x v="1"/>
    <x v="1"/>
  </r>
  <r>
    <x v="12"/>
    <x v="10"/>
    <x v="1"/>
    <s v=""/>
    <s v="11L2KA"/>
    <s v="RT"/>
    <s v="Outbound"/>
    <x v="12"/>
    <x v="4"/>
    <x v="28"/>
    <n v="1"/>
    <n v="1"/>
    <n v="325"/>
    <n v="29.31"/>
    <n v="30"/>
    <n v="384.31"/>
    <x v="0"/>
    <s v="Closed Deal"/>
    <s v="MXP"/>
    <s v="SSH"/>
    <x v="2"/>
    <x v="3"/>
    <n v="96"/>
    <x v="7"/>
    <x v="3"/>
    <x v="7"/>
    <x v="1"/>
    <x v="1"/>
  </r>
  <r>
    <x v="12"/>
    <x v="10"/>
    <x v="1"/>
    <s v=""/>
    <s v="11L2KA"/>
    <s v="RT"/>
    <s v="Inbound"/>
    <x v="13"/>
    <x v="5"/>
    <x v="29"/>
    <n v="1"/>
    <n v="1"/>
    <n v="150"/>
    <n v="38.99"/>
    <n v="40"/>
    <n v="228.99"/>
    <x v="0"/>
    <s v="Closed Deal"/>
    <s v="SSH"/>
    <s v="MXP"/>
    <x v="2"/>
    <x v="3"/>
    <n v="103"/>
    <x v="7"/>
    <x v="3"/>
    <x v="7"/>
    <x v="1"/>
    <x v="1"/>
  </r>
  <r>
    <x v="13"/>
    <x v="11"/>
    <x v="0"/>
    <s v=""/>
    <s v=""/>
    <s v="RT"/>
    <s v="Outbound"/>
    <x v="12"/>
    <x v="4"/>
    <x v="28"/>
    <n v="10"/>
    <n v="10"/>
    <n v="293"/>
    <n v="0"/>
    <n v="0"/>
    <n v="2930"/>
    <x v="0"/>
    <s v="Countersigned"/>
    <s v="MXP"/>
    <s v="SSH"/>
    <x v="2"/>
    <x v="3"/>
    <n v="94"/>
    <x v="7"/>
    <x v="3"/>
    <x v="7"/>
    <x v="1"/>
    <x v="1"/>
  </r>
  <r>
    <x v="13"/>
    <x v="11"/>
    <x v="0"/>
    <s v=""/>
    <s v=""/>
    <s v="RT"/>
    <s v="Inbound"/>
    <x v="13"/>
    <x v="5"/>
    <x v="29"/>
    <n v="10"/>
    <n v="10"/>
    <n v="293"/>
    <n v="0"/>
    <n v="0"/>
    <n v="2930"/>
    <x v="0"/>
    <s v="Countersigned"/>
    <s v="SSH"/>
    <s v="MXP"/>
    <x v="2"/>
    <x v="3"/>
    <n v="101"/>
    <x v="7"/>
    <x v="3"/>
    <x v="7"/>
    <x v="1"/>
    <x v="1"/>
  </r>
  <r>
    <x v="13"/>
    <x v="11"/>
    <x v="0"/>
    <s v=""/>
    <s v=""/>
    <s v="RT"/>
    <s v="Outbound"/>
    <x v="9"/>
    <x v="0"/>
    <x v="25"/>
    <n v="20"/>
    <n v="20"/>
    <n v="288"/>
    <n v="0"/>
    <n v="0"/>
    <n v="5760"/>
    <x v="0"/>
    <s v="Countersigned"/>
    <s v="NAP"/>
    <s v="SSH"/>
    <x v="0"/>
    <x v="2"/>
    <n v="96"/>
    <x v="6"/>
    <x v="3"/>
    <x v="7"/>
    <x v="1"/>
    <x v="1"/>
  </r>
  <r>
    <x v="13"/>
    <x v="11"/>
    <x v="0"/>
    <s v=""/>
    <s v=""/>
    <s v="RT"/>
    <s v="Inbound"/>
    <x v="11"/>
    <x v="1"/>
    <x v="26"/>
    <n v="20"/>
    <n v="20"/>
    <n v="288"/>
    <n v="0"/>
    <n v="0"/>
    <n v="5760"/>
    <x v="0"/>
    <s v="Countersigned"/>
    <s v="SSH"/>
    <s v="NAP"/>
    <x v="0"/>
    <x v="2"/>
    <n v="103"/>
    <x v="6"/>
    <x v="3"/>
    <x v="7"/>
    <x v="1"/>
    <x v="1"/>
  </r>
  <r>
    <x v="13"/>
    <x v="11"/>
    <x v="0"/>
    <s v=""/>
    <s v=""/>
    <s v="RT"/>
    <s v="Outbound"/>
    <x v="9"/>
    <x v="0"/>
    <x v="26"/>
    <n v="10"/>
    <n v="10"/>
    <n v="268"/>
    <n v="0"/>
    <n v="0"/>
    <n v="2680"/>
    <x v="0"/>
    <s v="Countersigned"/>
    <s v="NAP"/>
    <s v="SSH"/>
    <x v="0"/>
    <x v="2"/>
    <n v="103"/>
    <x v="6"/>
    <x v="3"/>
    <x v="26"/>
    <x v="22"/>
    <x v="1"/>
  </r>
  <r>
    <x v="13"/>
    <x v="11"/>
    <x v="0"/>
    <s v=""/>
    <s v=""/>
    <s v="RT"/>
    <s v="Inbound"/>
    <x v="11"/>
    <x v="1"/>
    <x v="27"/>
    <n v="10"/>
    <n v="10"/>
    <n v="268"/>
    <n v="0"/>
    <n v="0"/>
    <n v="2680"/>
    <x v="0"/>
    <s v="Countersigned"/>
    <s v="SSH"/>
    <s v="NAP"/>
    <x v="0"/>
    <x v="2"/>
    <n v="110"/>
    <x v="6"/>
    <x v="3"/>
    <x v="29"/>
    <x v="24"/>
    <x v="1"/>
  </r>
  <r>
    <x v="13"/>
    <x v="8"/>
    <x v="1"/>
    <s v=""/>
    <s v="CJVQ9"/>
    <s v="OW"/>
    <s v="Outbound"/>
    <x v="10"/>
    <x v="1"/>
    <x v="24"/>
    <n v="4"/>
    <n v="4"/>
    <n v="150"/>
    <n v="0"/>
    <n v="0"/>
    <n v="600"/>
    <x v="0"/>
    <s v="Closed Deal"/>
    <s v="SSH"/>
    <s v="NAP"/>
    <x v="0"/>
    <x v="2"/>
    <n v="89"/>
    <x v="5"/>
    <x v="5"/>
    <x v="27"/>
    <x v="1"/>
    <x v="1"/>
  </r>
  <r>
    <x v="13"/>
    <x v="8"/>
    <x v="1"/>
    <s v=""/>
    <s v="ZMQJ3"/>
    <s v="RT"/>
    <s v="Outbound"/>
    <x v="12"/>
    <x v="4"/>
    <x v="28"/>
    <n v="4"/>
    <n v="4"/>
    <n v="312.5"/>
    <n v="0"/>
    <n v="0"/>
    <n v="1250"/>
    <x v="0"/>
    <s v="Closed Deal"/>
    <s v="MXP"/>
    <s v="SSH"/>
    <x v="2"/>
    <x v="3"/>
    <n v="94"/>
    <x v="7"/>
    <x v="3"/>
    <x v="7"/>
    <x v="1"/>
    <x v="1"/>
  </r>
  <r>
    <x v="13"/>
    <x v="8"/>
    <x v="1"/>
    <s v=""/>
    <s v="ZMQJ3"/>
    <s v="RT"/>
    <s v="Inbound"/>
    <x v="13"/>
    <x v="5"/>
    <x v="29"/>
    <n v="4"/>
    <n v="4"/>
    <n v="312.5"/>
    <n v="0"/>
    <n v="0"/>
    <n v="1250"/>
    <x v="0"/>
    <s v="Closed Deal"/>
    <s v="SSH"/>
    <s v="MXP"/>
    <x v="2"/>
    <x v="3"/>
    <n v="101"/>
    <x v="7"/>
    <x v="3"/>
    <x v="7"/>
    <x v="1"/>
    <x v="1"/>
  </r>
  <r>
    <x v="10"/>
    <x v="6"/>
    <x v="0"/>
    <s v=""/>
    <s v=""/>
    <s v="RT"/>
    <s v="Outbound"/>
    <x v="16"/>
    <x v="0"/>
    <x v="51"/>
    <n v="20"/>
    <n v="20"/>
    <n v="200"/>
    <n v="0"/>
    <n v="0"/>
    <n v="4000"/>
    <x v="0"/>
    <s v="Countersigned"/>
    <s v="NAP"/>
    <s v="SSH"/>
    <x v="0"/>
    <x v="2"/>
    <n v="215"/>
    <x v="12"/>
    <x v="0"/>
    <x v="3"/>
    <x v="3"/>
    <x v="0"/>
  </r>
  <r>
    <x v="10"/>
    <x v="6"/>
    <x v="0"/>
    <s v=""/>
    <s v=""/>
    <s v="RT"/>
    <s v="Outbound"/>
    <x v="16"/>
    <x v="0"/>
    <x v="52"/>
    <n v="20"/>
    <n v="20"/>
    <n v="200"/>
    <n v="0"/>
    <n v="0"/>
    <n v="4000"/>
    <x v="0"/>
    <s v="Countersigned"/>
    <s v="NAP"/>
    <s v="SSH"/>
    <x v="0"/>
    <x v="2"/>
    <n v="222"/>
    <x v="12"/>
    <x v="0"/>
    <x v="3"/>
    <x v="3"/>
    <x v="0"/>
  </r>
  <r>
    <x v="10"/>
    <x v="6"/>
    <x v="0"/>
    <s v=""/>
    <s v=""/>
    <s v="RT"/>
    <s v="Outbound"/>
    <x v="16"/>
    <x v="0"/>
    <x v="53"/>
    <n v="20"/>
    <n v="20"/>
    <n v="225"/>
    <n v="0"/>
    <n v="0"/>
    <n v="4500"/>
    <x v="0"/>
    <s v="Countersigned"/>
    <s v="NAP"/>
    <s v="SSH"/>
    <x v="0"/>
    <x v="2"/>
    <n v="229"/>
    <x v="12"/>
    <x v="0"/>
    <x v="54"/>
    <x v="21"/>
    <x v="0"/>
  </r>
  <r>
    <x v="10"/>
    <x v="6"/>
    <x v="0"/>
    <s v=""/>
    <s v=""/>
    <s v="RT"/>
    <s v="Outbound"/>
    <x v="16"/>
    <x v="0"/>
    <x v="54"/>
    <n v="20"/>
    <n v="20"/>
    <n v="225"/>
    <n v="0"/>
    <n v="0"/>
    <n v="4500"/>
    <x v="0"/>
    <s v="Countersigned"/>
    <s v="NAP"/>
    <s v="SSH"/>
    <x v="0"/>
    <x v="2"/>
    <n v="236"/>
    <x v="12"/>
    <x v="0"/>
    <x v="3"/>
    <x v="3"/>
    <x v="0"/>
  </r>
  <r>
    <x v="10"/>
    <x v="6"/>
    <x v="0"/>
    <s v=""/>
    <s v=""/>
    <s v="RT"/>
    <s v="Outbound"/>
    <x v="16"/>
    <x v="0"/>
    <x v="55"/>
    <n v="20"/>
    <n v="20"/>
    <n v="225"/>
    <n v="0"/>
    <n v="0"/>
    <n v="4500"/>
    <x v="0"/>
    <s v="Countersigned"/>
    <s v="NAP"/>
    <s v="SSH"/>
    <x v="0"/>
    <x v="2"/>
    <n v="243"/>
    <x v="12"/>
    <x v="0"/>
    <x v="3"/>
    <x v="3"/>
    <x v="0"/>
  </r>
  <r>
    <x v="10"/>
    <x v="6"/>
    <x v="0"/>
    <s v=""/>
    <s v=""/>
    <s v="RT"/>
    <s v="Outbound"/>
    <x v="16"/>
    <x v="0"/>
    <x v="56"/>
    <n v="20"/>
    <n v="20"/>
    <n v="225"/>
    <n v="0"/>
    <n v="0"/>
    <n v="4500"/>
    <x v="0"/>
    <s v="Countersigned"/>
    <s v="NAP"/>
    <s v="SSH"/>
    <x v="0"/>
    <x v="2"/>
    <n v="250"/>
    <x v="12"/>
    <x v="0"/>
    <x v="3"/>
    <x v="3"/>
    <x v="0"/>
  </r>
  <r>
    <x v="10"/>
    <x v="6"/>
    <x v="0"/>
    <s v=""/>
    <s v=""/>
    <s v="RT"/>
    <s v="Outbound"/>
    <x v="16"/>
    <x v="0"/>
    <x v="57"/>
    <n v="20"/>
    <n v="20"/>
    <n v="190"/>
    <n v="0"/>
    <n v="0"/>
    <n v="3800"/>
    <x v="0"/>
    <s v="Countersigned"/>
    <s v="NAP"/>
    <s v="SSH"/>
    <x v="0"/>
    <x v="2"/>
    <n v="257"/>
    <x v="12"/>
    <x v="0"/>
    <x v="3"/>
    <x v="3"/>
    <x v="0"/>
  </r>
  <r>
    <x v="10"/>
    <x v="6"/>
    <x v="0"/>
    <s v=""/>
    <s v=""/>
    <s v="RT"/>
    <s v="Outbound"/>
    <x v="16"/>
    <x v="0"/>
    <x v="58"/>
    <n v="20"/>
    <n v="20"/>
    <n v="190"/>
    <n v="0"/>
    <n v="0"/>
    <n v="3800"/>
    <x v="0"/>
    <s v="Countersigned"/>
    <s v="NAP"/>
    <s v="SSH"/>
    <x v="0"/>
    <x v="2"/>
    <n v="264"/>
    <x v="12"/>
    <x v="0"/>
    <x v="55"/>
    <x v="47"/>
    <x v="0"/>
  </r>
  <r>
    <x v="10"/>
    <x v="6"/>
    <x v="0"/>
    <s v=""/>
    <s v=""/>
    <s v="RT"/>
    <s v="Outbound"/>
    <x v="17"/>
    <x v="0"/>
    <x v="59"/>
    <n v="20"/>
    <n v="20"/>
    <n v="190"/>
    <n v="0"/>
    <n v="0"/>
    <n v="3800"/>
    <x v="0"/>
    <s v="Countersigned"/>
    <s v="NAP"/>
    <s v="SSH"/>
    <x v="0"/>
    <x v="2"/>
    <n v="271"/>
    <x v="13"/>
    <x v="9"/>
    <x v="56"/>
    <x v="1"/>
    <x v="0"/>
  </r>
  <r>
    <x v="10"/>
    <x v="6"/>
    <x v="0"/>
    <s v=""/>
    <s v=""/>
    <s v="RT"/>
    <s v="Outbound"/>
    <x v="17"/>
    <x v="0"/>
    <x v="60"/>
    <n v="20"/>
    <n v="20"/>
    <n v="190"/>
    <n v="0"/>
    <n v="0"/>
    <n v="3800"/>
    <x v="0"/>
    <s v="Countersigned"/>
    <s v="NAP"/>
    <s v="SSH"/>
    <x v="0"/>
    <x v="2"/>
    <n v="278"/>
    <x v="13"/>
    <x v="9"/>
    <x v="56"/>
    <x v="1"/>
    <x v="0"/>
  </r>
  <r>
    <x v="10"/>
    <x v="6"/>
    <x v="0"/>
    <s v=""/>
    <s v=""/>
    <s v="RT"/>
    <s v="Outbound"/>
    <x v="17"/>
    <x v="0"/>
    <x v="61"/>
    <n v="20"/>
    <n v="20"/>
    <n v="190"/>
    <n v="0"/>
    <n v="0"/>
    <n v="3800"/>
    <x v="0"/>
    <s v="Countersigned"/>
    <s v="NAP"/>
    <s v="SSH"/>
    <x v="0"/>
    <x v="2"/>
    <n v="285"/>
    <x v="13"/>
    <x v="9"/>
    <x v="56"/>
    <x v="1"/>
    <x v="0"/>
  </r>
  <r>
    <x v="10"/>
    <x v="6"/>
    <x v="0"/>
    <s v=""/>
    <s v=""/>
    <s v="RT"/>
    <s v="Outbound"/>
    <x v="17"/>
    <x v="0"/>
    <x v="62"/>
    <n v="20"/>
    <n v="20"/>
    <n v="190"/>
    <n v="0"/>
    <n v="0"/>
    <n v="3800"/>
    <x v="0"/>
    <s v="Countersigned"/>
    <s v="NAP"/>
    <s v="SSH"/>
    <x v="0"/>
    <x v="2"/>
    <n v="292"/>
    <x v="13"/>
    <x v="9"/>
    <x v="56"/>
    <x v="1"/>
    <x v="0"/>
  </r>
  <r>
    <x v="10"/>
    <x v="6"/>
    <x v="0"/>
    <s v=""/>
    <s v=""/>
    <s v="RT"/>
    <s v="Outbound"/>
    <x v="17"/>
    <x v="0"/>
    <x v="63"/>
    <n v="20"/>
    <n v="20"/>
    <n v="190"/>
    <n v="0"/>
    <n v="0"/>
    <n v="3800"/>
    <x v="0"/>
    <s v="Countersigned"/>
    <s v="NAP"/>
    <s v="SSH"/>
    <x v="0"/>
    <x v="2"/>
    <n v="299"/>
    <x v="13"/>
    <x v="10"/>
    <x v="57"/>
    <x v="1"/>
    <x v="0"/>
  </r>
  <r>
    <x v="10"/>
    <x v="6"/>
    <x v="0"/>
    <s v=""/>
    <s v=""/>
    <s v="RT"/>
    <s v="Outbound"/>
    <x v="17"/>
    <x v="0"/>
    <x v="64"/>
    <n v="20"/>
    <n v="20"/>
    <n v="190"/>
    <n v="0"/>
    <n v="0"/>
    <n v="3800"/>
    <x v="0"/>
    <s v="Countersigned"/>
    <s v="NAP"/>
    <s v="SSH"/>
    <x v="0"/>
    <x v="2"/>
    <n v="306"/>
    <x v="13"/>
    <x v="10"/>
    <x v="57"/>
    <x v="1"/>
    <x v="0"/>
  </r>
  <r>
    <x v="10"/>
    <x v="6"/>
    <x v="0"/>
    <s v=""/>
    <s v=""/>
    <s v="RT"/>
    <s v="Inbound"/>
    <x v="18"/>
    <x v="1"/>
    <x v="52"/>
    <n v="20"/>
    <n v="20"/>
    <n v="200"/>
    <n v="0"/>
    <n v="0"/>
    <n v="4000"/>
    <x v="0"/>
    <s v="Countersigned"/>
    <s v="SSH"/>
    <s v="NAP"/>
    <x v="0"/>
    <x v="2"/>
    <n v="222"/>
    <x v="12"/>
    <x v="0"/>
    <x v="3"/>
    <x v="3"/>
    <x v="0"/>
  </r>
  <r>
    <x v="10"/>
    <x v="6"/>
    <x v="0"/>
    <s v=""/>
    <s v=""/>
    <s v="RT"/>
    <s v="Inbound"/>
    <x v="18"/>
    <x v="1"/>
    <x v="53"/>
    <n v="20"/>
    <n v="20"/>
    <n v="200"/>
    <n v="0"/>
    <n v="0"/>
    <n v="4000"/>
    <x v="0"/>
    <s v="Countersigned"/>
    <s v="SSH"/>
    <s v="NAP"/>
    <x v="0"/>
    <x v="2"/>
    <n v="229"/>
    <x v="12"/>
    <x v="0"/>
    <x v="3"/>
    <x v="3"/>
    <x v="0"/>
  </r>
  <r>
    <x v="10"/>
    <x v="6"/>
    <x v="0"/>
    <s v=""/>
    <s v=""/>
    <s v="RT"/>
    <s v="Inbound"/>
    <x v="18"/>
    <x v="1"/>
    <x v="54"/>
    <n v="20"/>
    <n v="20"/>
    <n v="225"/>
    <n v="0"/>
    <n v="0"/>
    <n v="4500"/>
    <x v="0"/>
    <s v="Countersigned"/>
    <s v="SSH"/>
    <s v="NAP"/>
    <x v="0"/>
    <x v="2"/>
    <n v="236"/>
    <x v="12"/>
    <x v="0"/>
    <x v="54"/>
    <x v="21"/>
    <x v="0"/>
  </r>
  <r>
    <x v="10"/>
    <x v="6"/>
    <x v="0"/>
    <s v=""/>
    <s v=""/>
    <s v="RT"/>
    <s v="Inbound"/>
    <x v="18"/>
    <x v="1"/>
    <x v="55"/>
    <n v="20"/>
    <n v="20"/>
    <n v="225"/>
    <n v="0"/>
    <n v="0"/>
    <n v="4500"/>
    <x v="0"/>
    <s v="Countersigned"/>
    <s v="SSH"/>
    <s v="NAP"/>
    <x v="0"/>
    <x v="2"/>
    <n v="243"/>
    <x v="12"/>
    <x v="0"/>
    <x v="3"/>
    <x v="3"/>
    <x v="0"/>
  </r>
  <r>
    <x v="10"/>
    <x v="6"/>
    <x v="0"/>
    <s v=""/>
    <s v=""/>
    <s v="RT"/>
    <s v="Inbound"/>
    <x v="18"/>
    <x v="1"/>
    <x v="56"/>
    <n v="20"/>
    <n v="20"/>
    <n v="225"/>
    <n v="0"/>
    <n v="0"/>
    <n v="4500"/>
    <x v="0"/>
    <s v="Countersigned"/>
    <s v="SSH"/>
    <s v="NAP"/>
    <x v="0"/>
    <x v="2"/>
    <n v="250"/>
    <x v="12"/>
    <x v="0"/>
    <x v="3"/>
    <x v="3"/>
    <x v="0"/>
  </r>
  <r>
    <x v="10"/>
    <x v="6"/>
    <x v="0"/>
    <s v=""/>
    <s v=""/>
    <s v="RT"/>
    <s v="Inbound"/>
    <x v="18"/>
    <x v="1"/>
    <x v="57"/>
    <n v="20"/>
    <n v="20"/>
    <n v="225"/>
    <n v="0"/>
    <n v="0"/>
    <n v="4500"/>
    <x v="0"/>
    <s v="Countersigned"/>
    <s v="SSH"/>
    <s v="NAP"/>
    <x v="0"/>
    <x v="2"/>
    <n v="257"/>
    <x v="12"/>
    <x v="0"/>
    <x v="3"/>
    <x v="3"/>
    <x v="0"/>
  </r>
  <r>
    <x v="10"/>
    <x v="6"/>
    <x v="0"/>
    <s v=""/>
    <s v=""/>
    <s v="RT"/>
    <s v="Inbound"/>
    <x v="18"/>
    <x v="1"/>
    <x v="58"/>
    <n v="20"/>
    <n v="20"/>
    <n v="190"/>
    <n v="0"/>
    <n v="0"/>
    <n v="3800"/>
    <x v="0"/>
    <s v="Countersigned"/>
    <s v="SSH"/>
    <s v="NAP"/>
    <x v="0"/>
    <x v="2"/>
    <n v="264"/>
    <x v="12"/>
    <x v="0"/>
    <x v="3"/>
    <x v="3"/>
    <x v="0"/>
  </r>
  <r>
    <x v="10"/>
    <x v="6"/>
    <x v="0"/>
    <s v=""/>
    <s v=""/>
    <s v="RT"/>
    <s v="Inbound"/>
    <x v="18"/>
    <x v="1"/>
    <x v="59"/>
    <n v="20"/>
    <n v="20"/>
    <n v="190"/>
    <n v="0"/>
    <n v="0"/>
    <n v="3800"/>
    <x v="0"/>
    <s v="Countersigned"/>
    <s v="SSH"/>
    <s v="NAP"/>
    <x v="0"/>
    <x v="2"/>
    <n v="271"/>
    <x v="12"/>
    <x v="0"/>
    <x v="55"/>
    <x v="47"/>
    <x v="0"/>
  </r>
  <r>
    <x v="10"/>
    <x v="6"/>
    <x v="0"/>
    <s v=""/>
    <s v=""/>
    <s v="RT"/>
    <s v="Inbound"/>
    <x v="19"/>
    <x v="1"/>
    <x v="60"/>
    <n v="20"/>
    <n v="20"/>
    <n v="190"/>
    <n v="0"/>
    <n v="0"/>
    <n v="3800"/>
    <x v="0"/>
    <s v="Countersigned"/>
    <s v="SSH"/>
    <s v="NAP"/>
    <x v="0"/>
    <x v="2"/>
    <n v="278"/>
    <x v="13"/>
    <x v="9"/>
    <x v="56"/>
    <x v="1"/>
    <x v="0"/>
  </r>
  <r>
    <x v="10"/>
    <x v="6"/>
    <x v="0"/>
    <s v=""/>
    <s v=""/>
    <s v="RT"/>
    <s v="Inbound"/>
    <x v="19"/>
    <x v="1"/>
    <x v="61"/>
    <n v="20"/>
    <n v="20"/>
    <n v="190"/>
    <n v="0"/>
    <n v="0"/>
    <n v="3800"/>
    <x v="0"/>
    <s v="Countersigned"/>
    <s v="SSH"/>
    <s v="NAP"/>
    <x v="0"/>
    <x v="2"/>
    <n v="285"/>
    <x v="13"/>
    <x v="9"/>
    <x v="56"/>
    <x v="1"/>
    <x v="0"/>
  </r>
  <r>
    <x v="10"/>
    <x v="6"/>
    <x v="0"/>
    <s v=""/>
    <s v=""/>
    <s v="RT"/>
    <s v="Inbound"/>
    <x v="19"/>
    <x v="1"/>
    <x v="62"/>
    <n v="20"/>
    <n v="20"/>
    <n v="190"/>
    <n v="0"/>
    <n v="0"/>
    <n v="3800"/>
    <x v="0"/>
    <s v="Countersigned"/>
    <s v="SSH"/>
    <s v="NAP"/>
    <x v="0"/>
    <x v="2"/>
    <n v="292"/>
    <x v="13"/>
    <x v="9"/>
    <x v="56"/>
    <x v="1"/>
    <x v="0"/>
  </r>
  <r>
    <x v="10"/>
    <x v="6"/>
    <x v="0"/>
    <s v=""/>
    <s v=""/>
    <s v="RT"/>
    <s v="Inbound"/>
    <x v="19"/>
    <x v="1"/>
    <x v="63"/>
    <n v="20"/>
    <n v="20"/>
    <n v="190"/>
    <n v="0"/>
    <n v="0"/>
    <n v="3800"/>
    <x v="0"/>
    <s v="Countersigned"/>
    <s v="SSH"/>
    <s v="NAP"/>
    <x v="0"/>
    <x v="2"/>
    <n v="299"/>
    <x v="13"/>
    <x v="9"/>
    <x v="56"/>
    <x v="1"/>
    <x v="0"/>
  </r>
  <r>
    <x v="10"/>
    <x v="6"/>
    <x v="0"/>
    <s v=""/>
    <s v=""/>
    <s v="RT"/>
    <s v="Inbound"/>
    <x v="10"/>
    <x v="1"/>
    <x v="64"/>
    <n v="20"/>
    <n v="20"/>
    <n v="190"/>
    <n v="0"/>
    <n v="0"/>
    <n v="3800"/>
    <x v="0"/>
    <s v="Countersigned"/>
    <s v="SSH"/>
    <s v="NAP"/>
    <x v="0"/>
    <x v="2"/>
    <n v="306"/>
    <x v="13"/>
    <x v="10"/>
    <x v="57"/>
    <x v="1"/>
    <x v="0"/>
  </r>
  <r>
    <x v="10"/>
    <x v="6"/>
    <x v="0"/>
    <s v=""/>
    <s v=""/>
    <s v="RT"/>
    <s v="Inbound"/>
    <x v="10"/>
    <x v="1"/>
    <x v="65"/>
    <n v="20"/>
    <n v="20"/>
    <n v="190"/>
    <n v="0"/>
    <n v="0"/>
    <n v="3800"/>
    <x v="0"/>
    <s v="Countersigned"/>
    <s v="SSH"/>
    <s v="NAP"/>
    <x v="0"/>
    <x v="2"/>
    <n v="313"/>
    <x v="13"/>
    <x v="10"/>
    <x v="57"/>
    <x v="1"/>
    <x v="0"/>
  </r>
  <r>
    <x v="13"/>
    <x v="10"/>
    <x v="1"/>
    <s v=""/>
    <s v="11L2EY"/>
    <s v="OW"/>
    <s v="Outbound"/>
    <x v="9"/>
    <x v="0"/>
    <x v="25"/>
    <n v="1"/>
    <n v="1"/>
    <n v="243.75"/>
    <n v="34.04"/>
    <n v="40"/>
    <n v="317.79000000000002"/>
    <x v="0"/>
    <s v="Closed Deal"/>
    <s v="NAP"/>
    <s v="SSH"/>
    <x v="0"/>
    <x v="2"/>
    <n v="96"/>
    <x v="6"/>
    <x v="3"/>
    <x v="7"/>
    <x v="1"/>
    <x v="1"/>
  </r>
  <r>
    <x v="13"/>
    <x v="10"/>
    <x v="1"/>
    <s v=""/>
    <s v="11L2EY"/>
    <s v="OW"/>
    <s v="Outbound"/>
    <x v="9"/>
    <x v="0"/>
    <x v="25"/>
    <n v="1"/>
    <n v="1"/>
    <n v="325"/>
    <n v="34.04"/>
    <n v="40"/>
    <n v="399.04"/>
    <x v="0"/>
    <s v="Closed Deal"/>
    <s v="NAP"/>
    <s v="SSH"/>
    <x v="0"/>
    <x v="2"/>
    <n v="96"/>
    <x v="6"/>
    <x v="3"/>
    <x v="7"/>
    <x v="1"/>
    <x v="1"/>
  </r>
  <r>
    <x v="13"/>
    <x v="10"/>
    <x v="1"/>
    <s v=""/>
    <s v="11L2EY"/>
    <s v="OW"/>
    <s v="Outbound"/>
    <x v="9"/>
    <x v="0"/>
    <x v="25"/>
    <n v="1"/>
    <n v="1"/>
    <n v="325"/>
    <n v="34.04"/>
    <n v="40"/>
    <n v="399.04"/>
    <x v="0"/>
    <s v="Closed Deal"/>
    <s v="NAP"/>
    <s v="SSH"/>
    <x v="0"/>
    <x v="2"/>
    <n v="96"/>
    <x v="6"/>
    <x v="3"/>
    <x v="7"/>
    <x v="1"/>
    <x v="1"/>
  </r>
  <r>
    <x v="14"/>
    <x v="8"/>
    <x v="1"/>
    <s v=""/>
    <s v="2M6N7"/>
    <s v="RT"/>
    <s v="Outbound"/>
    <x v="4"/>
    <x v="6"/>
    <x v="8"/>
    <n v="4"/>
    <n v="4"/>
    <n v="200"/>
    <n v="0"/>
    <n v="0"/>
    <n v="800"/>
    <x v="0"/>
    <s v="Closed Deal"/>
    <s v="VRN"/>
    <s v="SSH"/>
    <x v="3"/>
    <x v="1"/>
    <n v="87"/>
    <x v="8"/>
    <x v="6"/>
    <x v="31"/>
    <x v="21"/>
    <x v="1"/>
  </r>
  <r>
    <x v="14"/>
    <x v="8"/>
    <x v="1"/>
    <s v=""/>
    <s v="2M6N7"/>
    <s v="RT"/>
    <s v="Inbound"/>
    <x v="6"/>
    <x v="7"/>
    <x v="9"/>
    <n v="4"/>
    <n v="4"/>
    <n v="200"/>
    <n v="0"/>
    <n v="0"/>
    <n v="800"/>
    <x v="0"/>
    <s v="Closed Deal"/>
    <s v="SSH"/>
    <s v="VRN"/>
    <x v="3"/>
    <x v="1"/>
    <n v="94"/>
    <x v="9"/>
    <x v="3"/>
    <x v="34"/>
    <x v="27"/>
    <x v="1"/>
  </r>
  <r>
    <x v="15"/>
    <x v="12"/>
    <x v="0"/>
    <s v=""/>
    <s v=""/>
    <s v="RT"/>
    <s v="Outbound"/>
    <x v="12"/>
    <x v="4"/>
    <x v="66"/>
    <n v="0"/>
    <n v="0"/>
    <n v="0"/>
    <n v="0"/>
    <n v="0"/>
    <n v="0"/>
    <x v="1"/>
    <s v="Cancelled"/>
    <s v="MXP"/>
    <s v="SSH"/>
    <x v="2"/>
    <x v="3"/>
    <n v="189"/>
    <x v="10"/>
    <x v="7"/>
    <x v="35"/>
    <x v="28"/>
    <x v="2"/>
  </r>
  <r>
    <x v="15"/>
    <x v="12"/>
    <x v="0"/>
    <s v=""/>
    <s v=""/>
    <s v="RT"/>
    <s v="Outbound"/>
    <x v="12"/>
    <x v="4"/>
    <x v="67"/>
    <n v="0"/>
    <n v="0"/>
    <n v="0"/>
    <n v="0"/>
    <n v="0"/>
    <n v="0"/>
    <x v="1"/>
    <s v="Cancelled"/>
    <s v="MXP"/>
    <s v="SSH"/>
    <x v="2"/>
    <x v="3"/>
    <n v="196"/>
    <x v="10"/>
    <x v="7"/>
    <x v="35"/>
    <x v="28"/>
    <x v="2"/>
  </r>
  <r>
    <x v="15"/>
    <x v="12"/>
    <x v="0"/>
    <s v=""/>
    <s v=""/>
    <s v="RT"/>
    <s v="Outbound"/>
    <x v="12"/>
    <x v="4"/>
    <x v="68"/>
    <n v="0"/>
    <n v="0"/>
    <n v="0"/>
    <n v="0"/>
    <n v="0"/>
    <n v="0"/>
    <x v="1"/>
    <s v="Cancelled"/>
    <s v="MXP"/>
    <s v="SSH"/>
    <x v="2"/>
    <x v="3"/>
    <n v="203"/>
    <x v="14"/>
    <x v="11"/>
    <x v="58"/>
    <x v="1"/>
    <x v="0"/>
  </r>
  <r>
    <x v="15"/>
    <x v="12"/>
    <x v="0"/>
    <s v=""/>
    <s v=""/>
    <s v="RT"/>
    <s v="Outbound"/>
    <x v="12"/>
    <x v="4"/>
    <x v="69"/>
    <n v="0"/>
    <n v="0"/>
    <n v="0"/>
    <n v="0"/>
    <n v="0"/>
    <n v="0"/>
    <x v="1"/>
    <s v="Cancelled"/>
    <s v="MXP"/>
    <s v="SSH"/>
    <x v="2"/>
    <x v="3"/>
    <n v="210"/>
    <x v="10"/>
    <x v="7"/>
    <x v="35"/>
    <x v="28"/>
    <x v="2"/>
  </r>
  <r>
    <x v="15"/>
    <x v="12"/>
    <x v="0"/>
    <s v=""/>
    <s v=""/>
    <s v="RT"/>
    <s v="Outbound"/>
    <x v="12"/>
    <x v="4"/>
    <x v="70"/>
    <n v="0"/>
    <n v="0"/>
    <n v="0"/>
    <n v="0"/>
    <n v="0"/>
    <n v="0"/>
    <x v="1"/>
    <s v="Cancelled"/>
    <s v="MXP"/>
    <s v="SSH"/>
    <x v="2"/>
    <x v="3"/>
    <n v="217"/>
    <x v="10"/>
    <x v="7"/>
    <x v="35"/>
    <x v="28"/>
    <x v="2"/>
  </r>
  <r>
    <x v="15"/>
    <x v="12"/>
    <x v="0"/>
    <s v=""/>
    <s v=""/>
    <s v="RT"/>
    <s v="Outbound"/>
    <x v="12"/>
    <x v="4"/>
    <x v="71"/>
    <n v="0"/>
    <n v="0"/>
    <n v="0"/>
    <n v="0"/>
    <n v="0"/>
    <n v="0"/>
    <x v="1"/>
    <s v="Cancelled"/>
    <s v="MXP"/>
    <s v="SSH"/>
    <x v="2"/>
    <x v="3"/>
    <n v="224"/>
    <x v="10"/>
    <x v="7"/>
    <x v="35"/>
    <x v="28"/>
    <x v="2"/>
  </r>
  <r>
    <x v="15"/>
    <x v="12"/>
    <x v="0"/>
    <s v=""/>
    <s v=""/>
    <s v="RT"/>
    <s v="Inbound"/>
    <x v="13"/>
    <x v="5"/>
    <x v="67"/>
    <n v="0"/>
    <n v="0"/>
    <n v="0"/>
    <n v="0"/>
    <n v="0"/>
    <n v="0"/>
    <x v="1"/>
    <s v="Cancelled"/>
    <s v="SSH"/>
    <s v="MXP"/>
    <x v="2"/>
    <x v="3"/>
    <n v="196"/>
    <x v="10"/>
    <x v="7"/>
    <x v="35"/>
    <x v="28"/>
    <x v="2"/>
  </r>
  <r>
    <x v="15"/>
    <x v="12"/>
    <x v="0"/>
    <s v=""/>
    <s v=""/>
    <s v="RT"/>
    <s v="Inbound"/>
    <x v="13"/>
    <x v="5"/>
    <x v="68"/>
    <n v="0"/>
    <n v="0"/>
    <n v="0"/>
    <n v="0"/>
    <n v="0"/>
    <n v="0"/>
    <x v="1"/>
    <s v="Cancelled"/>
    <s v="SSH"/>
    <s v="MXP"/>
    <x v="2"/>
    <x v="3"/>
    <n v="203"/>
    <x v="10"/>
    <x v="7"/>
    <x v="35"/>
    <x v="28"/>
    <x v="2"/>
  </r>
  <r>
    <x v="15"/>
    <x v="12"/>
    <x v="0"/>
    <s v=""/>
    <s v=""/>
    <s v="RT"/>
    <s v="Inbound"/>
    <x v="13"/>
    <x v="5"/>
    <x v="69"/>
    <n v="0"/>
    <n v="0"/>
    <n v="0"/>
    <n v="0"/>
    <n v="0"/>
    <n v="0"/>
    <x v="1"/>
    <s v="Cancelled"/>
    <s v="SSH"/>
    <s v="MXP"/>
    <x v="2"/>
    <x v="3"/>
    <n v="210"/>
    <x v="10"/>
    <x v="7"/>
    <x v="35"/>
    <x v="28"/>
    <x v="2"/>
  </r>
  <r>
    <x v="15"/>
    <x v="12"/>
    <x v="0"/>
    <s v=""/>
    <s v=""/>
    <s v="RT"/>
    <s v="Inbound"/>
    <x v="13"/>
    <x v="5"/>
    <x v="70"/>
    <n v="0"/>
    <n v="0"/>
    <n v="0"/>
    <n v="0"/>
    <n v="0"/>
    <n v="0"/>
    <x v="1"/>
    <s v="Cancelled"/>
    <s v="SSH"/>
    <s v="MXP"/>
    <x v="2"/>
    <x v="3"/>
    <n v="217"/>
    <x v="14"/>
    <x v="11"/>
    <x v="58"/>
    <x v="1"/>
    <x v="0"/>
  </r>
  <r>
    <x v="15"/>
    <x v="12"/>
    <x v="0"/>
    <s v=""/>
    <s v=""/>
    <s v="RT"/>
    <s v="Inbound"/>
    <x v="13"/>
    <x v="5"/>
    <x v="71"/>
    <n v="0"/>
    <n v="0"/>
    <n v="0"/>
    <n v="0"/>
    <n v="0"/>
    <n v="0"/>
    <x v="1"/>
    <s v="Cancelled"/>
    <s v="SSH"/>
    <s v="MXP"/>
    <x v="2"/>
    <x v="3"/>
    <n v="224"/>
    <x v="10"/>
    <x v="7"/>
    <x v="35"/>
    <x v="28"/>
    <x v="2"/>
  </r>
  <r>
    <x v="15"/>
    <x v="12"/>
    <x v="0"/>
    <s v=""/>
    <s v=""/>
    <s v="RT"/>
    <s v="Inbound"/>
    <x v="13"/>
    <x v="5"/>
    <x v="72"/>
    <n v="0"/>
    <n v="0"/>
    <n v="0"/>
    <n v="0"/>
    <n v="0"/>
    <n v="0"/>
    <x v="1"/>
    <s v="Cancelled"/>
    <s v="SSH"/>
    <s v="MXP"/>
    <x v="2"/>
    <x v="3"/>
    <n v="231"/>
    <x v="10"/>
    <x v="7"/>
    <x v="35"/>
    <x v="28"/>
    <x v="2"/>
  </r>
  <r>
    <x v="15"/>
    <x v="12"/>
    <x v="0"/>
    <s v=""/>
    <s v=""/>
    <s v="RT"/>
    <s v="Outbound"/>
    <x v="16"/>
    <x v="0"/>
    <x v="51"/>
    <n v="0"/>
    <n v="0"/>
    <n v="0"/>
    <n v="0"/>
    <n v="0"/>
    <n v="0"/>
    <x v="1"/>
    <s v="Cancelled"/>
    <s v="NAP"/>
    <s v="SSH"/>
    <x v="0"/>
    <x v="2"/>
    <n v="191"/>
    <x v="12"/>
    <x v="0"/>
    <x v="3"/>
    <x v="3"/>
    <x v="0"/>
  </r>
  <r>
    <x v="15"/>
    <x v="12"/>
    <x v="0"/>
    <s v=""/>
    <s v=""/>
    <s v="RT"/>
    <s v="Outbound"/>
    <x v="16"/>
    <x v="0"/>
    <x v="52"/>
    <n v="0"/>
    <n v="0"/>
    <n v="0"/>
    <n v="0"/>
    <n v="0"/>
    <n v="0"/>
    <x v="1"/>
    <s v="Cancelled"/>
    <s v="NAP"/>
    <s v="SSH"/>
    <x v="0"/>
    <x v="2"/>
    <n v="198"/>
    <x v="12"/>
    <x v="0"/>
    <x v="3"/>
    <x v="3"/>
    <x v="0"/>
  </r>
  <r>
    <x v="15"/>
    <x v="12"/>
    <x v="0"/>
    <s v=""/>
    <s v=""/>
    <s v="RT"/>
    <s v="Outbound"/>
    <x v="16"/>
    <x v="0"/>
    <x v="53"/>
    <n v="0"/>
    <n v="0"/>
    <n v="0"/>
    <n v="0"/>
    <n v="0"/>
    <n v="0"/>
    <x v="1"/>
    <s v="Cancelled"/>
    <s v="NAP"/>
    <s v="SSH"/>
    <x v="0"/>
    <x v="2"/>
    <n v="205"/>
    <x v="12"/>
    <x v="0"/>
    <x v="54"/>
    <x v="21"/>
    <x v="0"/>
  </r>
  <r>
    <x v="15"/>
    <x v="12"/>
    <x v="0"/>
    <s v=""/>
    <s v=""/>
    <s v="RT"/>
    <s v="Outbound"/>
    <x v="16"/>
    <x v="0"/>
    <x v="54"/>
    <n v="0"/>
    <n v="0"/>
    <n v="0"/>
    <n v="0"/>
    <n v="0"/>
    <n v="0"/>
    <x v="1"/>
    <s v="Cancelled"/>
    <s v="NAP"/>
    <s v="SSH"/>
    <x v="0"/>
    <x v="2"/>
    <n v="212"/>
    <x v="12"/>
    <x v="0"/>
    <x v="3"/>
    <x v="3"/>
    <x v="0"/>
  </r>
  <r>
    <x v="15"/>
    <x v="12"/>
    <x v="0"/>
    <s v=""/>
    <s v=""/>
    <s v="RT"/>
    <s v="Outbound"/>
    <x v="16"/>
    <x v="0"/>
    <x v="55"/>
    <n v="0"/>
    <n v="0"/>
    <n v="0"/>
    <n v="0"/>
    <n v="0"/>
    <n v="0"/>
    <x v="1"/>
    <s v="Cancelled"/>
    <s v="NAP"/>
    <s v="SSH"/>
    <x v="0"/>
    <x v="2"/>
    <n v="219"/>
    <x v="12"/>
    <x v="0"/>
    <x v="3"/>
    <x v="3"/>
    <x v="0"/>
  </r>
  <r>
    <x v="15"/>
    <x v="12"/>
    <x v="0"/>
    <s v=""/>
    <s v=""/>
    <s v="RT"/>
    <s v="Outbound"/>
    <x v="16"/>
    <x v="0"/>
    <x v="56"/>
    <n v="0"/>
    <n v="0"/>
    <n v="0"/>
    <n v="0"/>
    <n v="0"/>
    <n v="0"/>
    <x v="1"/>
    <s v="Cancelled"/>
    <s v="NAP"/>
    <s v="SSH"/>
    <x v="0"/>
    <x v="2"/>
    <n v="226"/>
    <x v="12"/>
    <x v="0"/>
    <x v="3"/>
    <x v="3"/>
    <x v="0"/>
  </r>
  <r>
    <x v="15"/>
    <x v="12"/>
    <x v="0"/>
    <s v=""/>
    <s v=""/>
    <s v="RT"/>
    <s v="Outbound"/>
    <x v="16"/>
    <x v="0"/>
    <x v="57"/>
    <n v="0"/>
    <n v="0"/>
    <n v="0"/>
    <n v="0"/>
    <n v="0"/>
    <n v="0"/>
    <x v="1"/>
    <s v="Cancelled"/>
    <s v="NAP"/>
    <s v="SSH"/>
    <x v="0"/>
    <x v="2"/>
    <n v="233"/>
    <x v="12"/>
    <x v="0"/>
    <x v="3"/>
    <x v="3"/>
    <x v="0"/>
  </r>
  <r>
    <x v="15"/>
    <x v="12"/>
    <x v="0"/>
    <s v=""/>
    <s v=""/>
    <s v="RT"/>
    <s v="Outbound"/>
    <x v="16"/>
    <x v="0"/>
    <x v="58"/>
    <n v="0"/>
    <n v="0"/>
    <n v="0"/>
    <n v="0"/>
    <n v="0"/>
    <n v="0"/>
    <x v="1"/>
    <s v="Cancelled"/>
    <s v="NAP"/>
    <s v="SSH"/>
    <x v="0"/>
    <x v="2"/>
    <n v="240"/>
    <x v="12"/>
    <x v="0"/>
    <x v="55"/>
    <x v="47"/>
    <x v="0"/>
  </r>
  <r>
    <x v="15"/>
    <x v="12"/>
    <x v="0"/>
    <s v=""/>
    <s v=""/>
    <s v="RT"/>
    <s v="Outbound"/>
    <x v="17"/>
    <x v="0"/>
    <x v="59"/>
    <n v="0"/>
    <n v="0"/>
    <n v="0"/>
    <n v="0"/>
    <n v="0"/>
    <n v="0"/>
    <x v="1"/>
    <s v="Cancelled"/>
    <s v="NAP"/>
    <s v="SSH"/>
    <x v="0"/>
    <x v="2"/>
    <n v="247"/>
    <x v="13"/>
    <x v="9"/>
    <x v="56"/>
    <x v="1"/>
    <x v="0"/>
  </r>
  <r>
    <x v="15"/>
    <x v="12"/>
    <x v="0"/>
    <s v=""/>
    <s v=""/>
    <s v="RT"/>
    <s v="Outbound"/>
    <x v="17"/>
    <x v="0"/>
    <x v="60"/>
    <n v="0"/>
    <n v="0"/>
    <n v="0"/>
    <n v="0"/>
    <n v="0"/>
    <n v="0"/>
    <x v="1"/>
    <s v="Cancelled"/>
    <s v="NAP"/>
    <s v="SSH"/>
    <x v="0"/>
    <x v="2"/>
    <n v="254"/>
    <x v="13"/>
    <x v="9"/>
    <x v="56"/>
    <x v="1"/>
    <x v="0"/>
  </r>
  <r>
    <x v="15"/>
    <x v="12"/>
    <x v="0"/>
    <s v=""/>
    <s v=""/>
    <s v="RT"/>
    <s v="Outbound"/>
    <x v="17"/>
    <x v="0"/>
    <x v="61"/>
    <n v="0"/>
    <n v="0"/>
    <n v="0"/>
    <n v="0"/>
    <n v="0"/>
    <n v="0"/>
    <x v="1"/>
    <s v="Cancelled"/>
    <s v="NAP"/>
    <s v="SSH"/>
    <x v="0"/>
    <x v="2"/>
    <n v="261"/>
    <x v="13"/>
    <x v="9"/>
    <x v="56"/>
    <x v="1"/>
    <x v="0"/>
  </r>
  <r>
    <x v="15"/>
    <x v="12"/>
    <x v="0"/>
    <s v=""/>
    <s v=""/>
    <s v="RT"/>
    <s v="Outbound"/>
    <x v="17"/>
    <x v="0"/>
    <x v="62"/>
    <n v="0"/>
    <n v="0"/>
    <n v="0"/>
    <n v="0"/>
    <n v="0"/>
    <n v="0"/>
    <x v="1"/>
    <s v="Cancelled"/>
    <s v="NAP"/>
    <s v="SSH"/>
    <x v="0"/>
    <x v="2"/>
    <n v="268"/>
    <x v="13"/>
    <x v="9"/>
    <x v="56"/>
    <x v="1"/>
    <x v="0"/>
  </r>
  <r>
    <x v="15"/>
    <x v="12"/>
    <x v="0"/>
    <s v=""/>
    <s v=""/>
    <s v="RT"/>
    <s v="Outbound"/>
    <x v="17"/>
    <x v="0"/>
    <x v="63"/>
    <n v="0"/>
    <n v="0"/>
    <n v="0"/>
    <n v="0"/>
    <n v="0"/>
    <n v="0"/>
    <x v="1"/>
    <s v="Cancelled"/>
    <s v="NAP"/>
    <s v="SSH"/>
    <x v="0"/>
    <x v="2"/>
    <n v="275"/>
    <x v="13"/>
    <x v="10"/>
    <x v="57"/>
    <x v="1"/>
    <x v="0"/>
  </r>
  <r>
    <x v="15"/>
    <x v="12"/>
    <x v="0"/>
    <s v=""/>
    <s v=""/>
    <s v="RT"/>
    <s v="Outbound"/>
    <x v="17"/>
    <x v="0"/>
    <x v="64"/>
    <n v="0"/>
    <n v="0"/>
    <n v="0"/>
    <n v="0"/>
    <n v="0"/>
    <n v="0"/>
    <x v="1"/>
    <s v="Cancelled"/>
    <s v="NAP"/>
    <s v="SSH"/>
    <x v="0"/>
    <x v="2"/>
    <n v="282"/>
    <x v="13"/>
    <x v="10"/>
    <x v="57"/>
    <x v="1"/>
    <x v="0"/>
  </r>
  <r>
    <x v="15"/>
    <x v="12"/>
    <x v="0"/>
    <s v=""/>
    <s v=""/>
    <s v="RT"/>
    <s v="Inbound"/>
    <x v="18"/>
    <x v="1"/>
    <x v="52"/>
    <n v="0"/>
    <n v="0"/>
    <n v="0"/>
    <n v="0"/>
    <n v="0"/>
    <n v="0"/>
    <x v="1"/>
    <s v="Cancelled"/>
    <s v="SSH"/>
    <s v="NAP"/>
    <x v="0"/>
    <x v="2"/>
    <n v="198"/>
    <x v="12"/>
    <x v="0"/>
    <x v="3"/>
    <x v="3"/>
    <x v="0"/>
  </r>
  <r>
    <x v="15"/>
    <x v="12"/>
    <x v="0"/>
    <s v=""/>
    <s v=""/>
    <s v="RT"/>
    <s v="Inbound"/>
    <x v="18"/>
    <x v="1"/>
    <x v="53"/>
    <n v="0"/>
    <n v="0"/>
    <n v="0"/>
    <n v="0"/>
    <n v="0"/>
    <n v="0"/>
    <x v="1"/>
    <s v="Cancelled"/>
    <s v="SSH"/>
    <s v="NAP"/>
    <x v="0"/>
    <x v="2"/>
    <n v="205"/>
    <x v="12"/>
    <x v="0"/>
    <x v="3"/>
    <x v="3"/>
    <x v="0"/>
  </r>
  <r>
    <x v="15"/>
    <x v="12"/>
    <x v="0"/>
    <s v=""/>
    <s v=""/>
    <s v="RT"/>
    <s v="Inbound"/>
    <x v="18"/>
    <x v="1"/>
    <x v="54"/>
    <n v="0"/>
    <n v="0"/>
    <n v="0"/>
    <n v="0"/>
    <n v="0"/>
    <n v="0"/>
    <x v="1"/>
    <s v="Cancelled"/>
    <s v="SSH"/>
    <s v="NAP"/>
    <x v="0"/>
    <x v="2"/>
    <n v="212"/>
    <x v="12"/>
    <x v="0"/>
    <x v="54"/>
    <x v="21"/>
    <x v="0"/>
  </r>
  <r>
    <x v="15"/>
    <x v="12"/>
    <x v="0"/>
    <s v=""/>
    <s v=""/>
    <s v="RT"/>
    <s v="Inbound"/>
    <x v="18"/>
    <x v="1"/>
    <x v="55"/>
    <n v="0"/>
    <n v="0"/>
    <n v="0"/>
    <n v="0"/>
    <n v="0"/>
    <n v="0"/>
    <x v="1"/>
    <s v="Cancelled"/>
    <s v="SSH"/>
    <s v="NAP"/>
    <x v="0"/>
    <x v="2"/>
    <n v="219"/>
    <x v="12"/>
    <x v="0"/>
    <x v="3"/>
    <x v="3"/>
    <x v="0"/>
  </r>
  <r>
    <x v="15"/>
    <x v="12"/>
    <x v="0"/>
    <s v=""/>
    <s v=""/>
    <s v="RT"/>
    <s v="Inbound"/>
    <x v="18"/>
    <x v="1"/>
    <x v="56"/>
    <n v="0"/>
    <n v="0"/>
    <n v="0"/>
    <n v="0"/>
    <n v="0"/>
    <n v="0"/>
    <x v="1"/>
    <s v="Cancelled"/>
    <s v="SSH"/>
    <s v="NAP"/>
    <x v="0"/>
    <x v="2"/>
    <n v="226"/>
    <x v="12"/>
    <x v="0"/>
    <x v="3"/>
    <x v="3"/>
    <x v="0"/>
  </r>
  <r>
    <x v="15"/>
    <x v="12"/>
    <x v="0"/>
    <s v=""/>
    <s v=""/>
    <s v="RT"/>
    <s v="Inbound"/>
    <x v="18"/>
    <x v="1"/>
    <x v="57"/>
    <n v="0"/>
    <n v="0"/>
    <n v="0"/>
    <n v="0"/>
    <n v="0"/>
    <n v="0"/>
    <x v="1"/>
    <s v="Cancelled"/>
    <s v="SSH"/>
    <s v="NAP"/>
    <x v="0"/>
    <x v="2"/>
    <n v="233"/>
    <x v="12"/>
    <x v="0"/>
    <x v="3"/>
    <x v="3"/>
    <x v="0"/>
  </r>
  <r>
    <x v="15"/>
    <x v="12"/>
    <x v="0"/>
    <s v=""/>
    <s v=""/>
    <s v="RT"/>
    <s v="Inbound"/>
    <x v="18"/>
    <x v="1"/>
    <x v="58"/>
    <n v="0"/>
    <n v="0"/>
    <n v="0"/>
    <n v="0"/>
    <n v="0"/>
    <n v="0"/>
    <x v="1"/>
    <s v="Cancelled"/>
    <s v="SSH"/>
    <s v="NAP"/>
    <x v="0"/>
    <x v="2"/>
    <n v="240"/>
    <x v="12"/>
    <x v="0"/>
    <x v="3"/>
    <x v="3"/>
    <x v="0"/>
  </r>
  <r>
    <x v="15"/>
    <x v="12"/>
    <x v="0"/>
    <s v=""/>
    <s v=""/>
    <s v="RT"/>
    <s v="Inbound"/>
    <x v="18"/>
    <x v="1"/>
    <x v="59"/>
    <n v="0"/>
    <n v="0"/>
    <n v="0"/>
    <n v="0"/>
    <n v="0"/>
    <n v="0"/>
    <x v="1"/>
    <s v="Cancelled"/>
    <s v="SSH"/>
    <s v="NAP"/>
    <x v="0"/>
    <x v="2"/>
    <n v="247"/>
    <x v="12"/>
    <x v="0"/>
    <x v="55"/>
    <x v="47"/>
    <x v="0"/>
  </r>
  <r>
    <x v="15"/>
    <x v="12"/>
    <x v="0"/>
    <s v=""/>
    <s v=""/>
    <s v="RT"/>
    <s v="Inbound"/>
    <x v="19"/>
    <x v="1"/>
    <x v="60"/>
    <n v="0"/>
    <n v="0"/>
    <n v="0"/>
    <n v="0"/>
    <n v="0"/>
    <n v="0"/>
    <x v="1"/>
    <s v="Cancelled"/>
    <s v="SSH"/>
    <s v="NAP"/>
    <x v="0"/>
    <x v="2"/>
    <n v="254"/>
    <x v="13"/>
    <x v="9"/>
    <x v="56"/>
    <x v="1"/>
    <x v="0"/>
  </r>
  <r>
    <x v="15"/>
    <x v="12"/>
    <x v="0"/>
    <s v=""/>
    <s v=""/>
    <s v="RT"/>
    <s v="Inbound"/>
    <x v="19"/>
    <x v="1"/>
    <x v="61"/>
    <n v="0"/>
    <n v="0"/>
    <n v="0"/>
    <n v="0"/>
    <n v="0"/>
    <n v="0"/>
    <x v="1"/>
    <s v="Cancelled"/>
    <s v="SSH"/>
    <s v="NAP"/>
    <x v="0"/>
    <x v="2"/>
    <n v="261"/>
    <x v="13"/>
    <x v="9"/>
    <x v="56"/>
    <x v="1"/>
    <x v="0"/>
  </r>
  <r>
    <x v="15"/>
    <x v="12"/>
    <x v="0"/>
    <s v=""/>
    <s v=""/>
    <s v="RT"/>
    <s v="Inbound"/>
    <x v="19"/>
    <x v="1"/>
    <x v="62"/>
    <n v="0"/>
    <n v="0"/>
    <n v="0"/>
    <n v="0"/>
    <n v="0"/>
    <n v="0"/>
    <x v="1"/>
    <s v="Cancelled"/>
    <s v="SSH"/>
    <s v="NAP"/>
    <x v="0"/>
    <x v="2"/>
    <n v="268"/>
    <x v="13"/>
    <x v="9"/>
    <x v="56"/>
    <x v="1"/>
    <x v="0"/>
  </r>
  <r>
    <x v="15"/>
    <x v="12"/>
    <x v="0"/>
    <s v=""/>
    <s v=""/>
    <s v="RT"/>
    <s v="Inbound"/>
    <x v="19"/>
    <x v="1"/>
    <x v="63"/>
    <n v="0"/>
    <n v="0"/>
    <n v="0"/>
    <n v="0"/>
    <n v="0"/>
    <n v="0"/>
    <x v="1"/>
    <s v="Cancelled"/>
    <s v="SSH"/>
    <s v="NAP"/>
    <x v="0"/>
    <x v="2"/>
    <n v="275"/>
    <x v="13"/>
    <x v="9"/>
    <x v="56"/>
    <x v="1"/>
    <x v="0"/>
  </r>
  <r>
    <x v="15"/>
    <x v="12"/>
    <x v="0"/>
    <s v=""/>
    <s v=""/>
    <s v="RT"/>
    <s v="Inbound"/>
    <x v="10"/>
    <x v="1"/>
    <x v="64"/>
    <n v="0"/>
    <n v="0"/>
    <n v="0"/>
    <n v="0"/>
    <n v="0"/>
    <n v="0"/>
    <x v="1"/>
    <s v="Cancelled"/>
    <s v="SSH"/>
    <s v="NAP"/>
    <x v="0"/>
    <x v="2"/>
    <n v="282"/>
    <x v="13"/>
    <x v="10"/>
    <x v="57"/>
    <x v="1"/>
    <x v="0"/>
  </r>
  <r>
    <x v="15"/>
    <x v="12"/>
    <x v="0"/>
    <s v=""/>
    <s v=""/>
    <s v="RT"/>
    <s v="Inbound"/>
    <x v="10"/>
    <x v="1"/>
    <x v="65"/>
    <n v="0"/>
    <n v="0"/>
    <n v="0"/>
    <n v="0"/>
    <n v="0"/>
    <n v="0"/>
    <x v="1"/>
    <s v="Cancelled"/>
    <s v="SSH"/>
    <s v="NAP"/>
    <x v="0"/>
    <x v="2"/>
    <n v="289"/>
    <x v="13"/>
    <x v="10"/>
    <x v="57"/>
    <x v="1"/>
    <x v="0"/>
  </r>
  <r>
    <x v="15"/>
    <x v="8"/>
    <x v="1"/>
    <s v=""/>
    <s v="HC7QY"/>
    <s v="RT"/>
    <s v="Outbound"/>
    <x v="8"/>
    <x v="0"/>
    <x v="23"/>
    <n v="4"/>
    <n v="4"/>
    <n v="150"/>
    <n v="0"/>
    <n v="0"/>
    <n v="600"/>
    <x v="0"/>
    <s v="Closed Deal"/>
    <s v="NAP"/>
    <s v="SSH"/>
    <x v="0"/>
    <x v="2"/>
    <n v="79"/>
    <x v="5"/>
    <x v="5"/>
    <x v="24"/>
    <x v="21"/>
    <x v="1"/>
  </r>
  <r>
    <x v="15"/>
    <x v="8"/>
    <x v="1"/>
    <s v=""/>
    <s v="HC7QY"/>
    <s v="RT"/>
    <s v="Inbound"/>
    <x v="10"/>
    <x v="1"/>
    <x v="24"/>
    <n v="4"/>
    <n v="4"/>
    <n v="150"/>
    <n v="0"/>
    <n v="0"/>
    <n v="600"/>
    <x v="0"/>
    <s v="Closed Deal"/>
    <s v="SSH"/>
    <s v="NAP"/>
    <x v="0"/>
    <x v="2"/>
    <n v="86"/>
    <x v="5"/>
    <x v="5"/>
    <x v="27"/>
    <x v="1"/>
    <x v="1"/>
  </r>
  <r>
    <x v="16"/>
    <x v="8"/>
    <x v="1"/>
    <s v=""/>
    <s v="QD4G7"/>
    <s v="RT"/>
    <s v="Outbound"/>
    <x v="5"/>
    <x v="2"/>
    <x v="9"/>
    <n v="4"/>
    <n v="4"/>
    <n v="285"/>
    <n v="0"/>
    <n v="0"/>
    <n v="1140"/>
    <x v="0"/>
    <s v="Closed Deal"/>
    <s v="BRI"/>
    <s v="SSH"/>
    <x v="1"/>
    <x v="1"/>
    <n v="90"/>
    <x v="3"/>
    <x v="3"/>
    <x v="7"/>
    <x v="1"/>
    <x v="1"/>
  </r>
  <r>
    <x v="16"/>
    <x v="8"/>
    <x v="1"/>
    <s v=""/>
    <s v="QD4G7"/>
    <s v="RT"/>
    <s v="Inbound"/>
    <x v="7"/>
    <x v="3"/>
    <x v="10"/>
    <n v="4"/>
    <n v="4"/>
    <n v="285"/>
    <n v="0"/>
    <n v="0"/>
    <n v="1140"/>
    <x v="0"/>
    <s v="Closed Deal"/>
    <s v="SSH"/>
    <s v="BRI"/>
    <x v="1"/>
    <x v="1"/>
    <n v="97"/>
    <x v="3"/>
    <x v="3"/>
    <x v="11"/>
    <x v="10"/>
    <x v="1"/>
  </r>
  <r>
    <x v="17"/>
    <x v="13"/>
    <x v="0"/>
    <s v=""/>
    <s v=""/>
    <s v="RT"/>
    <s v="Outbound"/>
    <x v="4"/>
    <x v="2"/>
    <x v="7"/>
    <n v="30"/>
    <n v="30"/>
    <n v="220"/>
    <n v="0"/>
    <n v="0"/>
    <n v="6600"/>
    <x v="0"/>
    <s v="Countersigned"/>
    <s v="BRI"/>
    <s v="SSH"/>
    <x v="1"/>
    <x v="1"/>
    <n v="75"/>
    <x v="2"/>
    <x v="2"/>
    <x v="5"/>
    <x v="5"/>
    <x v="1"/>
  </r>
  <r>
    <x v="17"/>
    <x v="13"/>
    <x v="0"/>
    <s v=""/>
    <s v=""/>
    <s v="RT"/>
    <s v="Outbound"/>
    <x v="4"/>
    <x v="2"/>
    <x v="8"/>
    <n v="30"/>
    <n v="30"/>
    <n v="220"/>
    <n v="0"/>
    <n v="0"/>
    <n v="6600"/>
    <x v="0"/>
    <s v="Countersigned"/>
    <s v="BRI"/>
    <s v="SSH"/>
    <x v="1"/>
    <x v="1"/>
    <n v="82"/>
    <x v="2"/>
    <x v="2"/>
    <x v="6"/>
    <x v="6"/>
    <x v="1"/>
  </r>
  <r>
    <x v="17"/>
    <x v="13"/>
    <x v="0"/>
    <s v=""/>
    <s v=""/>
    <s v="RT"/>
    <s v="Outbound"/>
    <x v="5"/>
    <x v="2"/>
    <x v="9"/>
    <n v="30"/>
    <n v="30"/>
    <n v="220"/>
    <n v="0"/>
    <n v="0"/>
    <n v="6600"/>
    <x v="0"/>
    <s v="Countersigned"/>
    <s v="BRI"/>
    <s v="SSH"/>
    <x v="1"/>
    <x v="1"/>
    <n v="89"/>
    <x v="3"/>
    <x v="3"/>
    <x v="7"/>
    <x v="1"/>
    <x v="1"/>
  </r>
  <r>
    <x v="17"/>
    <x v="13"/>
    <x v="0"/>
    <s v=""/>
    <s v=""/>
    <s v="RT"/>
    <s v="Outbound"/>
    <x v="5"/>
    <x v="2"/>
    <x v="10"/>
    <n v="30"/>
    <n v="30"/>
    <n v="220"/>
    <n v="0"/>
    <n v="0"/>
    <n v="6600"/>
    <x v="0"/>
    <s v="Countersigned"/>
    <s v="BRI"/>
    <s v="SSH"/>
    <x v="1"/>
    <x v="1"/>
    <n v="96"/>
    <x v="3"/>
    <x v="3"/>
    <x v="8"/>
    <x v="7"/>
    <x v="1"/>
  </r>
  <r>
    <x v="17"/>
    <x v="13"/>
    <x v="0"/>
    <s v=""/>
    <s v=""/>
    <s v="RT"/>
    <s v="Inbound"/>
    <x v="6"/>
    <x v="3"/>
    <x v="8"/>
    <n v="30"/>
    <n v="30"/>
    <n v="220"/>
    <n v="0"/>
    <n v="0"/>
    <n v="6600"/>
    <x v="0"/>
    <s v="Countersigned"/>
    <s v="SSH"/>
    <s v="BRI"/>
    <x v="1"/>
    <x v="1"/>
    <n v="82"/>
    <x v="2"/>
    <x v="2"/>
    <x v="9"/>
    <x v="8"/>
    <x v="1"/>
  </r>
  <r>
    <x v="17"/>
    <x v="13"/>
    <x v="0"/>
    <s v=""/>
    <s v=""/>
    <s v="RT"/>
    <s v="Inbound"/>
    <x v="7"/>
    <x v="3"/>
    <x v="9"/>
    <n v="30"/>
    <n v="30"/>
    <n v="220"/>
    <n v="0"/>
    <n v="0"/>
    <n v="6600"/>
    <x v="0"/>
    <s v="Countersigned"/>
    <s v="SSH"/>
    <s v="BRI"/>
    <x v="1"/>
    <x v="1"/>
    <n v="89"/>
    <x v="3"/>
    <x v="3"/>
    <x v="10"/>
    <x v="9"/>
    <x v="1"/>
  </r>
  <r>
    <x v="17"/>
    <x v="13"/>
    <x v="0"/>
    <s v=""/>
    <s v=""/>
    <s v="RT"/>
    <s v="Inbound"/>
    <x v="7"/>
    <x v="3"/>
    <x v="10"/>
    <n v="30"/>
    <n v="30"/>
    <n v="220"/>
    <n v="0"/>
    <n v="0"/>
    <n v="6600"/>
    <x v="0"/>
    <s v="Countersigned"/>
    <s v="SSH"/>
    <s v="BRI"/>
    <x v="1"/>
    <x v="1"/>
    <n v="96"/>
    <x v="3"/>
    <x v="3"/>
    <x v="11"/>
    <x v="10"/>
    <x v="1"/>
  </r>
  <r>
    <x v="17"/>
    <x v="13"/>
    <x v="0"/>
    <s v=""/>
    <s v=""/>
    <s v="RT"/>
    <s v="Inbound"/>
    <x v="7"/>
    <x v="3"/>
    <x v="11"/>
    <n v="30"/>
    <n v="30"/>
    <n v="220"/>
    <n v="0"/>
    <n v="0"/>
    <n v="6600"/>
    <x v="0"/>
    <s v="Countersigned"/>
    <s v="SSH"/>
    <s v="BRI"/>
    <x v="1"/>
    <x v="1"/>
    <n v="103"/>
    <x v="3"/>
    <x v="3"/>
    <x v="12"/>
    <x v="11"/>
    <x v="1"/>
  </r>
  <r>
    <x v="17"/>
    <x v="7"/>
    <x v="1"/>
    <s v=""/>
    <s v=""/>
    <s v="OW"/>
    <s v="Outbound"/>
    <x v="5"/>
    <x v="2"/>
    <x v="9"/>
    <n v="5"/>
    <n v="5"/>
    <n v="285"/>
    <n v="0"/>
    <n v="0"/>
    <n v="1425"/>
    <x v="0"/>
    <s v="Closed Deal"/>
    <s v="BRI"/>
    <s v="SSH"/>
    <x v="1"/>
    <x v="1"/>
    <n v="89"/>
    <x v="3"/>
    <x v="3"/>
    <x v="7"/>
    <x v="1"/>
    <x v="1"/>
  </r>
  <r>
    <x v="17"/>
    <x v="7"/>
    <x v="1"/>
    <s v=""/>
    <s v=""/>
    <s v="OW"/>
    <s v="Outbound"/>
    <x v="7"/>
    <x v="3"/>
    <x v="10"/>
    <n v="5"/>
    <n v="5"/>
    <n v="285"/>
    <n v="0"/>
    <n v="0"/>
    <n v="1425"/>
    <x v="0"/>
    <s v="Closed Deal"/>
    <s v="SSH"/>
    <s v="BRI"/>
    <x v="1"/>
    <x v="1"/>
    <n v="96"/>
    <x v="3"/>
    <x v="3"/>
    <x v="11"/>
    <x v="10"/>
    <x v="1"/>
  </r>
  <r>
    <x v="17"/>
    <x v="13"/>
    <x v="0"/>
    <s v=""/>
    <s v=""/>
    <s v="RT"/>
    <s v="Outbound"/>
    <x v="5"/>
    <x v="2"/>
    <x v="39"/>
    <n v="80"/>
    <n v="80"/>
    <n v="170"/>
    <n v="0"/>
    <n v="0"/>
    <n v="13600"/>
    <x v="0"/>
    <s v="Countersigned"/>
    <s v="BRI"/>
    <s v="SSH"/>
    <x v="1"/>
    <x v="1"/>
    <n v="187"/>
    <x v="4"/>
    <x v="3"/>
    <x v="20"/>
    <x v="18"/>
    <x v="0"/>
  </r>
  <r>
    <x v="17"/>
    <x v="13"/>
    <x v="0"/>
    <s v=""/>
    <s v=""/>
    <s v="RT"/>
    <s v="Outbound"/>
    <x v="5"/>
    <x v="2"/>
    <x v="40"/>
    <n v="80"/>
    <n v="80"/>
    <n v="170"/>
    <n v="0"/>
    <n v="0"/>
    <n v="13600"/>
    <x v="0"/>
    <s v="Countersigned"/>
    <s v="BRI"/>
    <s v="SSH"/>
    <x v="1"/>
    <x v="1"/>
    <n v="194"/>
    <x v="4"/>
    <x v="3"/>
    <x v="39"/>
    <x v="32"/>
    <x v="0"/>
  </r>
  <r>
    <x v="17"/>
    <x v="13"/>
    <x v="0"/>
    <s v=""/>
    <s v=""/>
    <s v="RT"/>
    <s v="Outbound"/>
    <x v="5"/>
    <x v="2"/>
    <x v="41"/>
    <n v="80"/>
    <n v="80"/>
    <n v="170"/>
    <n v="0"/>
    <n v="0"/>
    <n v="13600"/>
    <x v="0"/>
    <s v="Countersigned"/>
    <s v="BRI"/>
    <s v="SSH"/>
    <x v="1"/>
    <x v="1"/>
    <n v="201"/>
    <x v="4"/>
    <x v="3"/>
    <x v="40"/>
    <x v="33"/>
    <x v="0"/>
  </r>
  <r>
    <x v="17"/>
    <x v="13"/>
    <x v="0"/>
    <s v=""/>
    <s v=""/>
    <s v="RT"/>
    <s v="Outbound"/>
    <x v="5"/>
    <x v="2"/>
    <x v="42"/>
    <n v="80"/>
    <n v="80"/>
    <n v="170"/>
    <n v="0"/>
    <n v="0"/>
    <n v="13600"/>
    <x v="0"/>
    <s v="Countersigned"/>
    <s v="BRI"/>
    <s v="SSH"/>
    <x v="1"/>
    <x v="1"/>
    <n v="208"/>
    <x v="4"/>
    <x v="3"/>
    <x v="41"/>
    <x v="34"/>
    <x v="0"/>
  </r>
  <r>
    <x v="17"/>
    <x v="13"/>
    <x v="0"/>
    <s v=""/>
    <s v=""/>
    <s v="RT"/>
    <s v="Outbound"/>
    <x v="5"/>
    <x v="2"/>
    <x v="43"/>
    <n v="80"/>
    <n v="80"/>
    <n v="170"/>
    <n v="0"/>
    <n v="0"/>
    <n v="13600"/>
    <x v="0"/>
    <s v="Countersigned"/>
    <s v="BRI"/>
    <s v="SSH"/>
    <x v="1"/>
    <x v="1"/>
    <n v="215"/>
    <x v="4"/>
    <x v="3"/>
    <x v="42"/>
    <x v="35"/>
    <x v="0"/>
  </r>
  <r>
    <x v="17"/>
    <x v="13"/>
    <x v="0"/>
    <s v=""/>
    <s v=""/>
    <s v="RT"/>
    <s v="Outbound"/>
    <x v="5"/>
    <x v="2"/>
    <x v="12"/>
    <n v="80"/>
    <n v="80"/>
    <n v="170"/>
    <n v="0"/>
    <n v="0"/>
    <n v="13600"/>
    <x v="0"/>
    <s v="Countersigned"/>
    <s v="BRI"/>
    <s v="SSH"/>
    <x v="1"/>
    <x v="1"/>
    <n v="222"/>
    <x v="4"/>
    <x v="3"/>
    <x v="13"/>
    <x v="12"/>
    <x v="0"/>
  </r>
  <r>
    <x v="17"/>
    <x v="13"/>
    <x v="0"/>
    <s v=""/>
    <s v=""/>
    <s v="RT"/>
    <s v="Outbound"/>
    <x v="5"/>
    <x v="2"/>
    <x v="13"/>
    <n v="80"/>
    <n v="80"/>
    <n v="170"/>
    <n v="0"/>
    <n v="0"/>
    <n v="13600"/>
    <x v="0"/>
    <s v="Countersigned"/>
    <s v="BRI"/>
    <s v="SSH"/>
    <x v="1"/>
    <x v="1"/>
    <n v="229"/>
    <x v="4"/>
    <x v="3"/>
    <x v="14"/>
    <x v="13"/>
    <x v="0"/>
  </r>
  <r>
    <x v="17"/>
    <x v="13"/>
    <x v="0"/>
    <s v=""/>
    <s v=""/>
    <s v="RT"/>
    <s v="Outbound"/>
    <x v="5"/>
    <x v="2"/>
    <x v="14"/>
    <n v="80"/>
    <n v="80"/>
    <n v="170"/>
    <n v="0"/>
    <n v="0"/>
    <n v="13600"/>
    <x v="0"/>
    <s v="Countersigned"/>
    <s v="BRI"/>
    <s v="SSH"/>
    <x v="1"/>
    <x v="1"/>
    <n v="236"/>
    <x v="4"/>
    <x v="3"/>
    <x v="15"/>
    <x v="14"/>
    <x v="0"/>
  </r>
  <r>
    <x v="17"/>
    <x v="13"/>
    <x v="0"/>
    <s v=""/>
    <s v=""/>
    <s v="RT"/>
    <s v="Outbound"/>
    <x v="5"/>
    <x v="2"/>
    <x v="15"/>
    <n v="80"/>
    <n v="80"/>
    <n v="170"/>
    <n v="0"/>
    <n v="0"/>
    <n v="13600"/>
    <x v="0"/>
    <s v="Countersigned"/>
    <s v="BRI"/>
    <s v="SSH"/>
    <x v="1"/>
    <x v="1"/>
    <n v="243"/>
    <x v="4"/>
    <x v="3"/>
    <x v="16"/>
    <x v="15"/>
    <x v="0"/>
  </r>
  <r>
    <x v="17"/>
    <x v="13"/>
    <x v="0"/>
    <s v=""/>
    <s v=""/>
    <s v="RT"/>
    <s v="Outbound"/>
    <x v="5"/>
    <x v="2"/>
    <x v="16"/>
    <n v="80"/>
    <n v="80"/>
    <n v="170"/>
    <n v="0"/>
    <n v="0"/>
    <n v="13600"/>
    <x v="0"/>
    <s v="Countersigned"/>
    <s v="BRI"/>
    <s v="SSH"/>
    <x v="1"/>
    <x v="1"/>
    <n v="250"/>
    <x v="4"/>
    <x v="3"/>
    <x v="17"/>
    <x v="16"/>
    <x v="0"/>
  </r>
  <r>
    <x v="17"/>
    <x v="13"/>
    <x v="0"/>
    <s v=""/>
    <s v=""/>
    <s v="RT"/>
    <s v="Outbound"/>
    <x v="5"/>
    <x v="2"/>
    <x v="17"/>
    <n v="80"/>
    <n v="80"/>
    <n v="170"/>
    <n v="0"/>
    <n v="0"/>
    <n v="13600"/>
    <x v="0"/>
    <s v="Countersigned"/>
    <s v="BRI"/>
    <s v="SSH"/>
    <x v="1"/>
    <x v="1"/>
    <n v="257"/>
    <x v="4"/>
    <x v="3"/>
    <x v="7"/>
    <x v="1"/>
    <x v="0"/>
  </r>
  <r>
    <x v="17"/>
    <x v="13"/>
    <x v="0"/>
    <s v=""/>
    <s v=""/>
    <s v="RT"/>
    <s v="Outbound"/>
    <x v="5"/>
    <x v="2"/>
    <x v="18"/>
    <n v="80"/>
    <n v="80"/>
    <n v="170"/>
    <n v="0"/>
    <n v="0"/>
    <n v="13600"/>
    <x v="0"/>
    <s v="Countersigned"/>
    <s v="BRI"/>
    <s v="SSH"/>
    <x v="1"/>
    <x v="1"/>
    <n v="264"/>
    <x v="4"/>
    <x v="3"/>
    <x v="18"/>
    <x v="3"/>
    <x v="0"/>
  </r>
  <r>
    <x v="17"/>
    <x v="13"/>
    <x v="0"/>
    <s v=""/>
    <s v=""/>
    <s v="RT"/>
    <s v="Outbound"/>
    <x v="5"/>
    <x v="2"/>
    <x v="19"/>
    <n v="80"/>
    <n v="80"/>
    <n v="170"/>
    <n v="0"/>
    <n v="0"/>
    <n v="13600"/>
    <x v="0"/>
    <s v="Countersigned"/>
    <s v="BRI"/>
    <s v="SSH"/>
    <x v="1"/>
    <x v="1"/>
    <n v="271"/>
    <x v="4"/>
    <x v="3"/>
    <x v="19"/>
    <x v="17"/>
    <x v="0"/>
  </r>
  <r>
    <x v="17"/>
    <x v="13"/>
    <x v="0"/>
    <s v=""/>
    <s v=""/>
    <s v="RT"/>
    <s v="Outbound"/>
    <x v="5"/>
    <x v="2"/>
    <x v="20"/>
    <n v="80"/>
    <n v="80"/>
    <n v="170"/>
    <n v="0"/>
    <n v="0"/>
    <n v="13600"/>
    <x v="0"/>
    <s v="Countersigned"/>
    <s v="BRI"/>
    <s v="SSH"/>
    <x v="1"/>
    <x v="1"/>
    <n v="278"/>
    <x v="4"/>
    <x v="3"/>
    <x v="20"/>
    <x v="18"/>
    <x v="0"/>
  </r>
  <r>
    <x v="17"/>
    <x v="13"/>
    <x v="0"/>
    <s v=""/>
    <s v=""/>
    <s v="RT"/>
    <s v="Outbound"/>
    <x v="5"/>
    <x v="2"/>
    <x v="21"/>
    <n v="80"/>
    <n v="80"/>
    <n v="170"/>
    <n v="0"/>
    <n v="0"/>
    <n v="13600"/>
    <x v="0"/>
    <s v="Countersigned"/>
    <s v="BRI"/>
    <s v="SSH"/>
    <x v="1"/>
    <x v="1"/>
    <n v="285"/>
    <x v="4"/>
    <x v="3"/>
    <x v="43"/>
    <x v="36"/>
    <x v="0"/>
  </r>
  <r>
    <x v="17"/>
    <x v="13"/>
    <x v="0"/>
    <s v=""/>
    <s v=""/>
    <s v="RT"/>
    <s v="Outbound"/>
    <x v="5"/>
    <x v="2"/>
    <x v="44"/>
    <n v="80"/>
    <n v="80"/>
    <n v="170"/>
    <n v="0"/>
    <n v="0"/>
    <n v="13600"/>
    <x v="0"/>
    <s v="Countersigned"/>
    <s v="BRI"/>
    <s v="SSH"/>
    <x v="1"/>
    <x v="1"/>
    <n v="292"/>
    <x v="4"/>
    <x v="3"/>
    <x v="43"/>
    <x v="36"/>
    <x v="0"/>
  </r>
  <r>
    <x v="17"/>
    <x v="13"/>
    <x v="0"/>
    <s v=""/>
    <s v=""/>
    <s v="RT"/>
    <s v="Outbound"/>
    <x v="5"/>
    <x v="2"/>
    <x v="45"/>
    <n v="80"/>
    <n v="80"/>
    <n v="170"/>
    <n v="0"/>
    <n v="0"/>
    <n v="13600"/>
    <x v="0"/>
    <s v="Countersigned"/>
    <s v="BRI"/>
    <s v="SSH"/>
    <x v="1"/>
    <x v="1"/>
    <n v="299"/>
    <x v="4"/>
    <x v="3"/>
    <x v="43"/>
    <x v="36"/>
    <x v="0"/>
  </r>
  <r>
    <x v="17"/>
    <x v="13"/>
    <x v="0"/>
    <s v=""/>
    <s v=""/>
    <s v="RT"/>
    <s v="Outbound"/>
    <x v="5"/>
    <x v="2"/>
    <x v="46"/>
    <n v="80"/>
    <n v="80"/>
    <n v="170"/>
    <n v="0"/>
    <n v="0"/>
    <n v="13600"/>
    <x v="0"/>
    <s v="Countersigned"/>
    <s v="BRI"/>
    <s v="SSH"/>
    <x v="1"/>
    <x v="1"/>
    <n v="306"/>
    <x v="4"/>
    <x v="3"/>
    <x v="44"/>
    <x v="37"/>
    <x v="0"/>
  </r>
  <r>
    <x v="17"/>
    <x v="13"/>
    <x v="0"/>
    <s v=""/>
    <s v=""/>
    <s v="RT"/>
    <s v="Inbound"/>
    <x v="7"/>
    <x v="3"/>
    <x v="40"/>
    <n v="80"/>
    <n v="80"/>
    <n v="170"/>
    <n v="0"/>
    <n v="0"/>
    <n v="13600"/>
    <x v="0"/>
    <s v="Countersigned"/>
    <s v="SSH"/>
    <s v="BRI"/>
    <x v="1"/>
    <x v="1"/>
    <n v="194"/>
    <x v="4"/>
    <x v="3"/>
    <x v="20"/>
    <x v="18"/>
    <x v="0"/>
  </r>
  <r>
    <x v="17"/>
    <x v="13"/>
    <x v="0"/>
    <s v=""/>
    <s v=""/>
    <s v="RT"/>
    <s v="Inbound"/>
    <x v="7"/>
    <x v="3"/>
    <x v="41"/>
    <n v="80"/>
    <n v="80"/>
    <n v="170"/>
    <n v="0"/>
    <n v="0"/>
    <n v="13600"/>
    <x v="0"/>
    <s v="Countersigned"/>
    <s v="SSH"/>
    <s v="BRI"/>
    <x v="1"/>
    <x v="1"/>
    <n v="201"/>
    <x v="4"/>
    <x v="3"/>
    <x v="50"/>
    <x v="43"/>
    <x v="0"/>
  </r>
  <r>
    <x v="17"/>
    <x v="13"/>
    <x v="0"/>
    <s v=""/>
    <s v=""/>
    <s v="RT"/>
    <s v="Inbound"/>
    <x v="7"/>
    <x v="3"/>
    <x v="42"/>
    <n v="80"/>
    <n v="80"/>
    <n v="170"/>
    <n v="0"/>
    <n v="0"/>
    <n v="13600"/>
    <x v="0"/>
    <s v="Countersigned"/>
    <s v="SSH"/>
    <s v="BRI"/>
    <x v="1"/>
    <x v="1"/>
    <n v="208"/>
    <x v="4"/>
    <x v="3"/>
    <x v="51"/>
    <x v="44"/>
    <x v="0"/>
  </r>
  <r>
    <x v="17"/>
    <x v="13"/>
    <x v="0"/>
    <s v=""/>
    <s v=""/>
    <s v="RT"/>
    <s v="Inbound"/>
    <x v="7"/>
    <x v="3"/>
    <x v="43"/>
    <n v="80"/>
    <n v="80"/>
    <n v="170"/>
    <n v="0"/>
    <n v="0"/>
    <n v="13600"/>
    <x v="0"/>
    <s v="Countersigned"/>
    <s v="SSH"/>
    <s v="BRI"/>
    <x v="1"/>
    <x v="1"/>
    <n v="215"/>
    <x v="4"/>
    <x v="3"/>
    <x v="52"/>
    <x v="45"/>
    <x v="0"/>
  </r>
  <r>
    <x v="17"/>
    <x v="13"/>
    <x v="0"/>
    <s v=""/>
    <s v=""/>
    <s v="RT"/>
    <s v="Inbound"/>
    <x v="7"/>
    <x v="3"/>
    <x v="12"/>
    <n v="80"/>
    <n v="80"/>
    <n v="170"/>
    <n v="0"/>
    <n v="0"/>
    <n v="13600"/>
    <x v="0"/>
    <s v="Countersigned"/>
    <s v="SSH"/>
    <s v="BRI"/>
    <x v="1"/>
    <x v="1"/>
    <n v="222"/>
    <x v="4"/>
    <x v="3"/>
    <x v="42"/>
    <x v="35"/>
    <x v="0"/>
  </r>
  <r>
    <x v="17"/>
    <x v="13"/>
    <x v="0"/>
    <s v=""/>
    <s v=""/>
    <s v="RT"/>
    <s v="Inbound"/>
    <x v="7"/>
    <x v="3"/>
    <x v="13"/>
    <n v="80"/>
    <n v="80"/>
    <n v="170"/>
    <n v="0"/>
    <n v="0"/>
    <n v="13600"/>
    <x v="0"/>
    <s v="Countersigned"/>
    <s v="SSH"/>
    <s v="BRI"/>
    <x v="1"/>
    <x v="1"/>
    <n v="229"/>
    <x v="4"/>
    <x v="3"/>
    <x v="21"/>
    <x v="19"/>
    <x v="0"/>
  </r>
  <r>
    <x v="17"/>
    <x v="13"/>
    <x v="0"/>
    <s v=""/>
    <s v=""/>
    <s v="RT"/>
    <s v="Inbound"/>
    <x v="7"/>
    <x v="3"/>
    <x v="14"/>
    <n v="80"/>
    <n v="80"/>
    <n v="170"/>
    <n v="0"/>
    <n v="0"/>
    <n v="13600"/>
    <x v="0"/>
    <s v="Countersigned"/>
    <s v="SSH"/>
    <s v="BRI"/>
    <x v="1"/>
    <x v="1"/>
    <n v="236"/>
    <x v="4"/>
    <x v="3"/>
    <x v="22"/>
    <x v="20"/>
    <x v="0"/>
  </r>
  <r>
    <x v="17"/>
    <x v="13"/>
    <x v="0"/>
    <s v=""/>
    <s v=""/>
    <s v="RT"/>
    <s v="Inbound"/>
    <x v="7"/>
    <x v="3"/>
    <x v="15"/>
    <n v="80"/>
    <n v="80"/>
    <n v="170"/>
    <n v="0"/>
    <n v="0"/>
    <n v="13600"/>
    <x v="0"/>
    <s v="Countersigned"/>
    <s v="SSH"/>
    <s v="BRI"/>
    <x v="1"/>
    <x v="1"/>
    <n v="243"/>
    <x v="4"/>
    <x v="3"/>
    <x v="16"/>
    <x v="15"/>
    <x v="0"/>
  </r>
  <r>
    <x v="17"/>
    <x v="13"/>
    <x v="0"/>
    <s v=""/>
    <s v=""/>
    <s v="RT"/>
    <s v="Inbound"/>
    <x v="7"/>
    <x v="3"/>
    <x v="16"/>
    <n v="80"/>
    <n v="80"/>
    <n v="170"/>
    <n v="0"/>
    <n v="0"/>
    <n v="13600"/>
    <x v="0"/>
    <s v="Countersigned"/>
    <s v="SSH"/>
    <s v="BRI"/>
    <x v="1"/>
    <x v="1"/>
    <n v="250"/>
    <x v="4"/>
    <x v="3"/>
    <x v="19"/>
    <x v="17"/>
    <x v="0"/>
  </r>
  <r>
    <x v="17"/>
    <x v="13"/>
    <x v="0"/>
    <s v=""/>
    <s v=""/>
    <s v="RT"/>
    <s v="Inbound"/>
    <x v="7"/>
    <x v="3"/>
    <x v="17"/>
    <n v="80"/>
    <n v="80"/>
    <n v="170"/>
    <n v="0"/>
    <n v="0"/>
    <n v="13600"/>
    <x v="0"/>
    <s v="Countersigned"/>
    <s v="SSH"/>
    <s v="BRI"/>
    <x v="1"/>
    <x v="1"/>
    <n v="257"/>
    <x v="4"/>
    <x v="3"/>
    <x v="12"/>
    <x v="11"/>
    <x v="0"/>
  </r>
  <r>
    <x v="17"/>
    <x v="13"/>
    <x v="0"/>
    <s v=""/>
    <s v=""/>
    <s v="RT"/>
    <s v="Inbound"/>
    <x v="7"/>
    <x v="3"/>
    <x v="18"/>
    <n v="80"/>
    <n v="80"/>
    <n v="170"/>
    <n v="0"/>
    <n v="0"/>
    <n v="13600"/>
    <x v="0"/>
    <s v="Countersigned"/>
    <s v="SSH"/>
    <s v="BRI"/>
    <x v="1"/>
    <x v="1"/>
    <n v="264"/>
    <x v="4"/>
    <x v="3"/>
    <x v="15"/>
    <x v="14"/>
    <x v="0"/>
  </r>
  <r>
    <x v="17"/>
    <x v="13"/>
    <x v="0"/>
    <s v=""/>
    <s v=""/>
    <s v="RT"/>
    <s v="Inbound"/>
    <x v="7"/>
    <x v="3"/>
    <x v="19"/>
    <n v="80"/>
    <n v="80"/>
    <n v="170"/>
    <n v="0"/>
    <n v="0"/>
    <n v="13600"/>
    <x v="0"/>
    <s v="Countersigned"/>
    <s v="SSH"/>
    <s v="BRI"/>
    <x v="1"/>
    <x v="1"/>
    <n v="271"/>
    <x v="4"/>
    <x v="3"/>
    <x v="18"/>
    <x v="3"/>
    <x v="0"/>
  </r>
  <r>
    <x v="17"/>
    <x v="13"/>
    <x v="0"/>
    <s v=""/>
    <s v=""/>
    <s v="RT"/>
    <s v="Inbound"/>
    <x v="7"/>
    <x v="3"/>
    <x v="20"/>
    <n v="80"/>
    <n v="80"/>
    <n v="170"/>
    <n v="0"/>
    <n v="0"/>
    <n v="13600"/>
    <x v="0"/>
    <s v="Countersigned"/>
    <s v="SSH"/>
    <s v="BRI"/>
    <x v="1"/>
    <x v="1"/>
    <n v="278"/>
    <x v="4"/>
    <x v="3"/>
    <x v="19"/>
    <x v="17"/>
    <x v="0"/>
  </r>
  <r>
    <x v="17"/>
    <x v="13"/>
    <x v="0"/>
    <s v=""/>
    <s v=""/>
    <s v="RT"/>
    <s v="Inbound"/>
    <x v="7"/>
    <x v="3"/>
    <x v="21"/>
    <n v="80"/>
    <n v="80"/>
    <n v="170"/>
    <n v="0"/>
    <n v="0"/>
    <n v="13600"/>
    <x v="0"/>
    <s v="Countersigned"/>
    <s v="SSH"/>
    <s v="BRI"/>
    <x v="1"/>
    <x v="1"/>
    <n v="285"/>
    <x v="4"/>
    <x v="3"/>
    <x v="20"/>
    <x v="18"/>
    <x v="0"/>
  </r>
  <r>
    <x v="17"/>
    <x v="13"/>
    <x v="0"/>
    <s v=""/>
    <s v=""/>
    <s v="RT"/>
    <s v="Inbound"/>
    <x v="7"/>
    <x v="3"/>
    <x v="44"/>
    <n v="80"/>
    <n v="80"/>
    <n v="170"/>
    <n v="0"/>
    <n v="0"/>
    <n v="13600"/>
    <x v="0"/>
    <s v="Countersigned"/>
    <s v="SSH"/>
    <s v="BRI"/>
    <x v="1"/>
    <x v="1"/>
    <n v="292"/>
    <x v="4"/>
    <x v="3"/>
    <x v="43"/>
    <x v="36"/>
    <x v="0"/>
  </r>
  <r>
    <x v="17"/>
    <x v="13"/>
    <x v="0"/>
    <s v=""/>
    <s v=""/>
    <s v="RT"/>
    <s v="Inbound"/>
    <x v="7"/>
    <x v="3"/>
    <x v="45"/>
    <n v="80"/>
    <n v="80"/>
    <n v="170"/>
    <n v="0"/>
    <n v="0"/>
    <n v="13600"/>
    <x v="0"/>
    <s v="Countersigned"/>
    <s v="SSH"/>
    <s v="BRI"/>
    <x v="1"/>
    <x v="1"/>
    <n v="299"/>
    <x v="4"/>
    <x v="3"/>
    <x v="43"/>
    <x v="36"/>
    <x v="0"/>
  </r>
  <r>
    <x v="17"/>
    <x v="13"/>
    <x v="0"/>
    <s v=""/>
    <s v=""/>
    <s v="RT"/>
    <s v="Inbound"/>
    <x v="7"/>
    <x v="3"/>
    <x v="46"/>
    <n v="80"/>
    <n v="80"/>
    <n v="170"/>
    <n v="0"/>
    <n v="0"/>
    <n v="13600"/>
    <x v="0"/>
    <s v="Countersigned"/>
    <s v="SSH"/>
    <s v="BRI"/>
    <x v="1"/>
    <x v="1"/>
    <n v="306"/>
    <x v="4"/>
    <x v="3"/>
    <x v="53"/>
    <x v="46"/>
    <x v="0"/>
  </r>
  <r>
    <x v="17"/>
    <x v="13"/>
    <x v="0"/>
    <s v=""/>
    <s v=""/>
    <s v="RT"/>
    <s v="Inbound"/>
    <x v="7"/>
    <x v="3"/>
    <x v="49"/>
    <n v="80"/>
    <n v="80"/>
    <n v="170"/>
    <n v="0"/>
    <n v="0"/>
    <n v="13600"/>
    <x v="0"/>
    <s v="Countersigned"/>
    <s v="SSH"/>
    <s v="BRI"/>
    <x v="1"/>
    <x v="1"/>
    <n v="313"/>
    <x v="4"/>
    <x v="3"/>
    <x v="44"/>
    <x v="37"/>
    <x v="0"/>
  </r>
  <r>
    <x v="17"/>
    <x v="13"/>
    <x v="0"/>
    <s v=""/>
    <s v=""/>
    <s v="RT"/>
    <s v="Outbound"/>
    <x v="20"/>
    <x v="10"/>
    <x v="73"/>
    <n v="70"/>
    <n v="70"/>
    <n v="285"/>
    <n v="0"/>
    <n v="0"/>
    <n v="19950"/>
    <x v="0"/>
    <s v="Countersigned"/>
    <s v="MXP"/>
    <s v="RMF"/>
    <x v="2"/>
    <x v="4"/>
    <n v="191"/>
    <x v="15"/>
    <x v="12"/>
    <x v="59"/>
    <x v="48"/>
    <x v="0"/>
  </r>
  <r>
    <x v="17"/>
    <x v="13"/>
    <x v="0"/>
    <s v=""/>
    <s v=""/>
    <s v="RT"/>
    <s v="Outbound"/>
    <x v="20"/>
    <x v="10"/>
    <x v="74"/>
    <n v="70"/>
    <n v="70"/>
    <n v="285"/>
    <n v="0"/>
    <n v="0"/>
    <n v="19950"/>
    <x v="0"/>
    <s v="Countersigned"/>
    <s v="MXP"/>
    <s v="RMF"/>
    <x v="2"/>
    <x v="4"/>
    <n v="198"/>
    <x v="15"/>
    <x v="12"/>
    <x v="59"/>
    <x v="48"/>
    <x v="0"/>
  </r>
  <r>
    <x v="17"/>
    <x v="13"/>
    <x v="0"/>
    <s v=""/>
    <s v=""/>
    <s v="RT"/>
    <s v="Outbound"/>
    <x v="20"/>
    <x v="10"/>
    <x v="75"/>
    <n v="70"/>
    <n v="70"/>
    <n v="285"/>
    <n v="0"/>
    <n v="0"/>
    <n v="19950"/>
    <x v="0"/>
    <s v="Countersigned"/>
    <s v="MXP"/>
    <s v="RMF"/>
    <x v="2"/>
    <x v="4"/>
    <n v="205"/>
    <x v="15"/>
    <x v="12"/>
    <x v="59"/>
    <x v="48"/>
    <x v="0"/>
  </r>
  <r>
    <x v="17"/>
    <x v="13"/>
    <x v="0"/>
    <s v=""/>
    <s v=""/>
    <s v="RT"/>
    <s v="Outbound"/>
    <x v="20"/>
    <x v="10"/>
    <x v="76"/>
    <n v="70"/>
    <n v="70"/>
    <n v="285"/>
    <n v="0"/>
    <n v="0"/>
    <n v="19950"/>
    <x v="0"/>
    <s v="Countersigned"/>
    <s v="MXP"/>
    <s v="RMF"/>
    <x v="2"/>
    <x v="4"/>
    <n v="212"/>
    <x v="15"/>
    <x v="12"/>
    <x v="59"/>
    <x v="48"/>
    <x v="0"/>
  </r>
  <r>
    <x v="17"/>
    <x v="13"/>
    <x v="0"/>
    <s v=""/>
    <s v=""/>
    <s v="RT"/>
    <s v="Outbound"/>
    <x v="20"/>
    <x v="10"/>
    <x v="77"/>
    <n v="70"/>
    <n v="70"/>
    <n v="285"/>
    <n v="0"/>
    <n v="0"/>
    <n v="19950"/>
    <x v="0"/>
    <s v="Countersigned"/>
    <s v="MXP"/>
    <s v="RMF"/>
    <x v="2"/>
    <x v="4"/>
    <n v="219"/>
    <x v="15"/>
    <x v="12"/>
    <x v="59"/>
    <x v="48"/>
    <x v="0"/>
  </r>
  <r>
    <x v="17"/>
    <x v="13"/>
    <x v="0"/>
    <s v=""/>
    <s v=""/>
    <s v="RT"/>
    <s v="Inbound"/>
    <x v="21"/>
    <x v="11"/>
    <x v="74"/>
    <n v="70"/>
    <n v="70"/>
    <n v="285"/>
    <n v="0"/>
    <n v="0"/>
    <n v="19950"/>
    <x v="0"/>
    <s v="Countersigned"/>
    <s v="RMF"/>
    <s v="MXP"/>
    <x v="2"/>
    <x v="4"/>
    <n v="198"/>
    <x v="15"/>
    <x v="12"/>
    <x v="59"/>
    <x v="48"/>
    <x v="0"/>
  </r>
  <r>
    <x v="17"/>
    <x v="13"/>
    <x v="0"/>
    <s v=""/>
    <s v=""/>
    <s v="RT"/>
    <s v="Inbound"/>
    <x v="21"/>
    <x v="11"/>
    <x v="75"/>
    <n v="70"/>
    <n v="70"/>
    <n v="285"/>
    <n v="0"/>
    <n v="0"/>
    <n v="19950"/>
    <x v="0"/>
    <s v="Countersigned"/>
    <s v="RMF"/>
    <s v="MXP"/>
    <x v="2"/>
    <x v="4"/>
    <n v="205"/>
    <x v="15"/>
    <x v="12"/>
    <x v="59"/>
    <x v="48"/>
    <x v="0"/>
  </r>
  <r>
    <x v="17"/>
    <x v="13"/>
    <x v="0"/>
    <s v=""/>
    <s v=""/>
    <s v="RT"/>
    <s v="Inbound"/>
    <x v="21"/>
    <x v="11"/>
    <x v="76"/>
    <n v="70"/>
    <n v="70"/>
    <n v="285"/>
    <n v="0"/>
    <n v="0"/>
    <n v="19950"/>
    <x v="0"/>
    <s v="Countersigned"/>
    <s v="RMF"/>
    <s v="MXP"/>
    <x v="2"/>
    <x v="4"/>
    <n v="212"/>
    <x v="15"/>
    <x v="12"/>
    <x v="59"/>
    <x v="48"/>
    <x v="0"/>
  </r>
  <r>
    <x v="17"/>
    <x v="13"/>
    <x v="0"/>
    <s v=""/>
    <s v=""/>
    <s v="RT"/>
    <s v="Inbound"/>
    <x v="21"/>
    <x v="11"/>
    <x v="77"/>
    <n v="70"/>
    <n v="70"/>
    <n v="285"/>
    <n v="0"/>
    <n v="0"/>
    <n v="19950"/>
    <x v="0"/>
    <s v="Countersigned"/>
    <s v="RMF"/>
    <s v="MXP"/>
    <x v="2"/>
    <x v="4"/>
    <n v="219"/>
    <x v="15"/>
    <x v="12"/>
    <x v="59"/>
    <x v="48"/>
    <x v="0"/>
  </r>
  <r>
    <x v="17"/>
    <x v="13"/>
    <x v="0"/>
    <s v=""/>
    <s v=""/>
    <s v="RT"/>
    <s v="Inbound"/>
    <x v="21"/>
    <x v="11"/>
    <x v="78"/>
    <n v="70"/>
    <n v="70"/>
    <n v="285"/>
    <n v="0"/>
    <n v="0"/>
    <n v="19950"/>
    <x v="0"/>
    <s v="Countersigned"/>
    <s v="RMF"/>
    <s v="MXP"/>
    <x v="2"/>
    <x v="4"/>
    <n v="226"/>
    <x v="15"/>
    <x v="12"/>
    <x v="59"/>
    <x v="48"/>
    <x v="0"/>
  </r>
  <r>
    <x v="18"/>
    <x v="11"/>
    <x v="0"/>
    <s v=""/>
    <s v=""/>
    <s v="RT"/>
    <s v="Outbound"/>
    <x v="22"/>
    <x v="12"/>
    <x v="79"/>
    <n v="100"/>
    <n v="100"/>
    <n v="230"/>
    <n v="0"/>
    <n v="0"/>
    <n v="23000"/>
    <x v="0"/>
    <s v="Signed"/>
    <s v="NAP"/>
    <s v="HRG"/>
    <x v="0"/>
    <x v="0"/>
    <n v="181"/>
    <x v="16"/>
    <x v="13"/>
    <x v="60"/>
    <x v="49"/>
    <x v="0"/>
  </r>
  <r>
    <x v="18"/>
    <x v="11"/>
    <x v="0"/>
    <s v=""/>
    <s v=""/>
    <s v="RT"/>
    <s v="Outbound"/>
    <x v="22"/>
    <x v="12"/>
    <x v="0"/>
    <n v="100"/>
    <n v="100"/>
    <n v="230"/>
    <n v="0"/>
    <n v="0"/>
    <n v="23000"/>
    <x v="0"/>
    <s v="Signed"/>
    <s v="NAP"/>
    <s v="HRG"/>
    <x v="0"/>
    <x v="0"/>
    <n v="188"/>
    <x v="16"/>
    <x v="13"/>
    <x v="60"/>
    <x v="49"/>
    <x v="0"/>
  </r>
  <r>
    <x v="18"/>
    <x v="11"/>
    <x v="0"/>
    <s v=""/>
    <s v=""/>
    <s v="RT"/>
    <s v="Outbound"/>
    <x v="22"/>
    <x v="12"/>
    <x v="1"/>
    <n v="100"/>
    <n v="100"/>
    <n v="230"/>
    <n v="0"/>
    <n v="0"/>
    <n v="23000"/>
    <x v="0"/>
    <s v="Signed"/>
    <s v="NAP"/>
    <s v="HRG"/>
    <x v="0"/>
    <x v="0"/>
    <n v="195"/>
    <x v="16"/>
    <x v="13"/>
    <x v="61"/>
    <x v="50"/>
    <x v="0"/>
  </r>
  <r>
    <x v="18"/>
    <x v="11"/>
    <x v="0"/>
    <s v=""/>
    <s v=""/>
    <s v="RT"/>
    <s v="Outbound"/>
    <x v="22"/>
    <x v="12"/>
    <x v="2"/>
    <n v="100"/>
    <n v="100"/>
    <n v="230"/>
    <n v="0"/>
    <n v="0"/>
    <n v="23000"/>
    <x v="0"/>
    <s v="Signed"/>
    <s v="NAP"/>
    <s v="HRG"/>
    <x v="0"/>
    <x v="0"/>
    <n v="202"/>
    <x v="16"/>
    <x v="13"/>
    <x v="37"/>
    <x v="51"/>
    <x v="0"/>
  </r>
  <r>
    <x v="18"/>
    <x v="11"/>
    <x v="0"/>
    <s v=""/>
    <s v=""/>
    <s v="RT"/>
    <s v="Outbound"/>
    <x v="22"/>
    <x v="12"/>
    <x v="3"/>
    <n v="100"/>
    <n v="100"/>
    <n v="230"/>
    <n v="0"/>
    <n v="0"/>
    <n v="23000"/>
    <x v="0"/>
    <s v="Signed"/>
    <s v="NAP"/>
    <s v="HRG"/>
    <x v="0"/>
    <x v="0"/>
    <n v="209"/>
    <x v="16"/>
    <x v="13"/>
    <x v="62"/>
    <x v="52"/>
    <x v="0"/>
  </r>
  <r>
    <x v="18"/>
    <x v="11"/>
    <x v="0"/>
    <s v=""/>
    <s v=""/>
    <s v="RT"/>
    <s v="Outbound"/>
    <x v="22"/>
    <x v="12"/>
    <x v="4"/>
    <n v="100"/>
    <n v="100"/>
    <n v="230"/>
    <n v="0"/>
    <n v="0"/>
    <n v="23000"/>
    <x v="0"/>
    <s v="Signed"/>
    <s v="NAP"/>
    <s v="HRG"/>
    <x v="0"/>
    <x v="0"/>
    <n v="216"/>
    <x v="16"/>
    <x v="13"/>
    <x v="53"/>
    <x v="53"/>
    <x v="0"/>
  </r>
  <r>
    <x v="18"/>
    <x v="11"/>
    <x v="0"/>
    <s v=""/>
    <s v=""/>
    <s v="RT"/>
    <s v="Outbound"/>
    <x v="22"/>
    <x v="12"/>
    <x v="5"/>
    <n v="100"/>
    <n v="100"/>
    <n v="230"/>
    <n v="0"/>
    <n v="0"/>
    <n v="23000"/>
    <x v="0"/>
    <s v="Signed"/>
    <s v="NAP"/>
    <s v="HRG"/>
    <x v="0"/>
    <x v="0"/>
    <n v="223"/>
    <x v="16"/>
    <x v="13"/>
    <x v="63"/>
    <x v="54"/>
    <x v="0"/>
  </r>
  <r>
    <x v="18"/>
    <x v="11"/>
    <x v="0"/>
    <s v=""/>
    <s v=""/>
    <s v="RT"/>
    <s v="Inbound"/>
    <x v="23"/>
    <x v="13"/>
    <x v="0"/>
    <n v="100"/>
    <n v="100"/>
    <n v="230"/>
    <n v="0"/>
    <n v="0"/>
    <n v="23000"/>
    <x v="0"/>
    <s v="Signed"/>
    <s v="HRG"/>
    <s v="NAP"/>
    <x v="0"/>
    <x v="0"/>
    <n v="188"/>
    <x v="16"/>
    <x v="13"/>
    <x v="60"/>
    <x v="49"/>
    <x v="0"/>
  </r>
  <r>
    <x v="18"/>
    <x v="11"/>
    <x v="0"/>
    <s v=""/>
    <s v=""/>
    <s v="RT"/>
    <s v="Inbound"/>
    <x v="23"/>
    <x v="13"/>
    <x v="1"/>
    <n v="100"/>
    <n v="100"/>
    <n v="230"/>
    <n v="0"/>
    <n v="0"/>
    <n v="23000"/>
    <x v="0"/>
    <s v="Signed"/>
    <s v="HRG"/>
    <s v="NAP"/>
    <x v="0"/>
    <x v="0"/>
    <n v="195"/>
    <x v="16"/>
    <x v="13"/>
    <x v="60"/>
    <x v="49"/>
    <x v="0"/>
  </r>
  <r>
    <x v="18"/>
    <x v="11"/>
    <x v="0"/>
    <s v=""/>
    <s v=""/>
    <s v="RT"/>
    <s v="Inbound"/>
    <x v="23"/>
    <x v="13"/>
    <x v="2"/>
    <n v="100"/>
    <n v="100"/>
    <n v="230"/>
    <n v="0"/>
    <n v="0"/>
    <n v="23000"/>
    <x v="0"/>
    <s v="Signed"/>
    <s v="HRG"/>
    <s v="NAP"/>
    <x v="0"/>
    <x v="0"/>
    <n v="202"/>
    <x v="16"/>
    <x v="13"/>
    <x v="0"/>
    <x v="46"/>
    <x v="0"/>
  </r>
  <r>
    <x v="18"/>
    <x v="11"/>
    <x v="0"/>
    <s v=""/>
    <s v=""/>
    <s v="RT"/>
    <s v="Inbound"/>
    <x v="23"/>
    <x v="13"/>
    <x v="3"/>
    <n v="100"/>
    <n v="100"/>
    <n v="230"/>
    <n v="0"/>
    <n v="0"/>
    <n v="23000"/>
    <x v="0"/>
    <s v="Signed"/>
    <s v="HRG"/>
    <s v="NAP"/>
    <x v="0"/>
    <x v="0"/>
    <n v="209"/>
    <x v="16"/>
    <x v="13"/>
    <x v="0"/>
    <x v="46"/>
    <x v="0"/>
  </r>
  <r>
    <x v="18"/>
    <x v="11"/>
    <x v="0"/>
    <s v=""/>
    <s v=""/>
    <s v="RT"/>
    <s v="Inbound"/>
    <x v="23"/>
    <x v="13"/>
    <x v="4"/>
    <n v="100"/>
    <n v="100"/>
    <n v="230"/>
    <n v="0"/>
    <n v="0"/>
    <n v="23000"/>
    <x v="0"/>
    <s v="Signed"/>
    <s v="HRG"/>
    <s v="NAP"/>
    <x v="0"/>
    <x v="0"/>
    <n v="216"/>
    <x v="16"/>
    <x v="13"/>
    <x v="37"/>
    <x v="51"/>
    <x v="0"/>
  </r>
  <r>
    <x v="18"/>
    <x v="11"/>
    <x v="0"/>
    <s v=""/>
    <s v=""/>
    <s v="RT"/>
    <s v="Inbound"/>
    <x v="23"/>
    <x v="13"/>
    <x v="5"/>
    <n v="100"/>
    <n v="100"/>
    <n v="230"/>
    <n v="0"/>
    <n v="0"/>
    <n v="23000"/>
    <x v="0"/>
    <s v="Signed"/>
    <s v="HRG"/>
    <s v="NAP"/>
    <x v="0"/>
    <x v="0"/>
    <n v="223"/>
    <x v="16"/>
    <x v="13"/>
    <x v="53"/>
    <x v="53"/>
    <x v="0"/>
  </r>
  <r>
    <x v="18"/>
    <x v="11"/>
    <x v="0"/>
    <s v=""/>
    <s v=""/>
    <s v="RT"/>
    <s v="Inbound"/>
    <x v="23"/>
    <x v="13"/>
    <x v="6"/>
    <n v="100"/>
    <n v="100"/>
    <n v="230"/>
    <n v="0"/>
    <n v="0"/>
    <n v="23000"/>
    <x v="0"/>
    <s v="Signed"/>
    <s v="HRG"/>
    <s v="NAP"/>
    <x v="0"/>
    <x v="0"/>
    <n v="230"/>
    <x v="16"/>
    <x v="13"/>
    <x v="63"/>
    <x v="54"/>
    <x v="0"/>
  </r>
  <r>
    <x v="19"/>
    <x v="8"/>
    <x v="1"/>
    <s v=""/>
    <s v="93URD"/>
    <s v="OW"/>
    <s v="Outbound"/>
    <x v="7"/>
    <x v="3"/>
    <x v="10"/>
    <n v="2"/>
    <n v="2"/>
    <n v="285"/>
    <n v="0"/>
    <n v="0"/>
    <n v="570"/>
    <x v="0"/>
    <s v="Closed Deal"/>
    <s v="SSH"/>
    <s v="BRI"/>
    <x v="1"/>
    <x v="1"/>
    <n v="94"/>
    <x v="3"/>
    <x v="3"/>
    <x v="11"/>
    <x v="10"/>
    <x v="1"/>
  </r>
  <r>
    <x v="20"/>
    <x v="8"/>
    <x v="1"/>
    <s v=""/>
    <s v="E7UMZ"/>
    <s v="OW"/>
    <s v="Outbound"/>
    <x v="13"/>
    <x v="5"/>
    <x v="29"/>
    <n v="2"/>
    <n v="2"/>
    <n v="320"/>
    <n v="0"/>
    <n v="0"/>
    <n v="640"/>
    <x v="0"/>
    <s v="Closed Deal"/>
    <s v="SSH"/>
    <s v="MXP"/>
    <x v="2"/>
    <x v="3"/>
    <n v="92"/>
    <x v="7"/>
    <x v="3"/>
    <x v="7"/>
    <x v="1"/>
    <x v="1"/>
  </r>
  <r>
    <x v="20"/>
    <x v="8"/>
    <x v="1"/>
    <s v=""/>
    <s v="QACJT"/>
    <s v="OW"/>
    <s v="Outbound"/>
    <x v="13"/>
    <x v="5"/>
    <x v="29"/>
    <n v="1"/>
    <n v="1"/>
    <n v="320"/>
    <n v="0"/>
    <n v="0"/>
    <n v="320"/>
    <x v="0"/>
    <s v="Closed Deal"/>
    <s v="SSH"/>
    <s v="MXP"/>
    <x v="2"/>
    <x v="3"/>
    <n v="92"/>
    <x v="7"/>
    <x v="3"/>
    <x v="7"/>
    <x v="1"/>
    <x v="1"/>
  </r>
  <r>
    <x v="20"/>
    <x v="8"/>
    <x v="1"/>
    <s v=""/>
    <s v="7YW2M"/>
    <s v="RT"/>
    <s v="Outbound"/>
    <x v="12"/>
    <x v="0"/>
    <x v="2"/>
    <n v="2"/>
    <n v="2"/>
    <n v="277.5"/>
    <n v="0"/>
    <n v="0"/>
    <n v="555"/>
    <x v="0"/>
    <s v="Closed Deal"/>
    <s v="NAP"/>
    <s v="SSH"/>
    <x v="0"/>
    <x v="0"/>
    <n v="200"/>
    <x v="17"/>
    <x v="3"/>
    <x v="64"/>
    <x v="55"/>
    <x v="0"/>
  </r>
  <r>
    <x v="20"/>
    <x v="8"/>
    <x v="1"/>
    <s v=""/>
    <s v="7YW2M"/>
    <s v="RT"/>
    <s v="Inbound"/>
    <x v="13"/>
    <x v="1"/>
    <x v="4"/>
    <n v="2"/>
    <n v="2"/>
    <n v="277.5"/>
    <n v="0"/>
    <n v="0"/>
    <n v="555"/>
    <x v="0"/>
    <s v="Closed Deal"/>
    <s v="SSH"/>
    <s v="NAP"/>
    <x v="0"/>
    <x v="0"/>
    <n v="214"/>
    <x v="17"/>
    <x v="3"/>
    <x v="65"/>
    <x v="56"/>
    <x v="0"/>
  </r>
  <r>
    <x v="20"/>
    <x v="8"/>
    <x v="1"/>
    <s v=""/>
    <s v="PG7WV"/>
    <s v="RT"/>
    <s v="Outbound"/>
    <x v="5"/>
    <x v="2"/>
    <x v="9"/>
    <n v="5"/>
    <n v="5"/>
    <n v="285"/>
    <n v="0"/>
    <n v="0"/>
    <n v="1425"/>
    <x v="0"/>
    <s v="Closed Deal"/>
    <s v="BRI"/>
    <s v="SSH"/>
    <x v="1"/>
    <x v="1"/>
    <n v="86"/>
    <x v="3"/>
    <x v="3"/>
    <x v="7"/>
    <x v="1"/>
    <x v="1"/>
  </r>
  <r>
    <x v="20"/>
    <x v="8"/>
    <x v="1"/>
    <s v=""/>
    <s v="PG7WV"/>
    <s v="RT"/>
    <s v="Inbound"/>
    <x v="7"/>
    <x v="3"/>
    <x v="10"/>
    <n v="5"/>
    <n v="5"/>
    <n v="285"/>
    <n v="0"/>
    <n v="0"/>
    <n v="1425"/>
    <x v="0"/>
    <s v="Closed Deal"/>
    <s v="SSH"/>
    <s v="BRI"/>
    <x v="1"/>
    <x v="1"/>
    <n v="93"/>
    <x v="3"/>
    <x v="3"/>
    <x v="11"/>
    <x v="10"/>
    <x v="1"/>
  </r>
  <r>
    <x v="20"/>
    <x v="14"/>
    <x v="0"/>
    <s v=""/>
    <s v=""/>
    <s v="RT"/>
    <s v="Outbound"/>
    <x v="5"/>
    <x v="2"/>
    <x v="9"/>
    <n v="30"/>
    <n v="30"/>
    <n v="270"/>
    <n v="0"/>
    <n v="0"/>
    <n v="8100"/>
    <x v="0"/>
    <s v="Countersigned"/>
    <s v="BRI"/>
    <s v="SSH"/>
    <x v="1"/>
    <x v="1"/>
    <n v="86"/>
    <x v="3"/>
    <x v="3"/>
    <x v="7"/>
    <x v="1"/>
    <x v="1"/>
  </r>
  <r>
    <x v="20"/>
    <x v="14"/>
    <x v="0"/>
    <s v=""/>
    <s v=""/>
    <s v="RT"/>
    <s v="Inbound"/>
    <x v="7"/>
    <x v="3"/>
    <x v="10"/>
    <n v="30"/>
    <n v="30"/>
    <n v="270"/>
    <n v="0"/>
    <n v="0"/>
    <n v="8100"/>
    <x v="0"/>
    <s v="Countersigned"/>
    <s v="SSH"/>
    <s v="BRI"/>
    <x v="1"/>
    <x v="1"/>
    <n v="93"/>
    <x v="3"/>
    <x v="3"/>
    <x v="11"/>
    <x v="10"/>
    <x v="1"/>
  </r>
  <r>
    <x v="20"/>
    <x v="14"/>
    <x v="0"/>
    <s v=""/>
    <s v=""/>
    <s v="RT"/>
    <s v="Outbound"/>
    <x v="5"/>
    <x v="2"/>
    <x v="10"/>
    <n v="30"/>
    <n v="30"/>
    <n v="270"/>
    <n v="0"/>
    <n v="0"/>
    <n v="8100"/>
    <x v="0"/>
    <s v="Countersigned"/>
    <s v="BRI"/>
    <s v="SSH"/>
    <x v="1"/>
    <x v="1"/>
    <n v="93"/>
    <x v="3"/>
    <x v="3"/>
    <x v="8"/>
    <x v="7"/>
    <x v="1"/>
  </r>
  <r>
    <x v="20"/>
    <x v="14"/>
    <x v="0"/>
    <s v=""/>
    <s v=""/>
    <s v="RT"/>
    <s v="Inbound"/>
    <x v="7"/>
    <x v="3"/>
    <x v="11"/>
    <n v="30"/>
    <n v="30"/>
    <n v="270"/>
    <n v="0"/>
    <n v="0"/>
    <n v="8100"/>
    <x v="0"/>
    <s v="Countersigned"/>
    <s v="SSH"/>
    <s v="BRI"/>
    <x v="1"/>
    <x v="1"/>
    <n v="100"/>
    <x v="3"/>
    <x v="3"/>
    <x v="12"/>
    <x v="11"/>
    <x v="1"/>
  </r>
  <r>
    <x v="21"/>
    <x v="6"/>
    <x v="0"/>
    <s v=""/>
    <s v=""/>
    <s v="RT"/>
    <s v="Outbound"/>
    <x v="5"/>
    <x v="2"/>
    <x v="9"/>
    <n v="20"/>
    <n v="20"/>
    <n v="270"/>
    <n v="0"/>
    <n v="0"/>
    <n v="5400"/>
    <x v="0"/>
    <s v="Countersigned"/>
    <s v="BRI"/>
    <s v="SSH"/>
    <x v="1"/>
    <x v="1"/>
    <n v="85"/>
    <x v="3"/>
    <x v="3"/>
    <x v="7"/>
    <x v="1"/>
    <x v="1"/>
  </r>
  <r>
    <x v="21"/>
    <x v="6"/>
    <x v="0"/>
    <s v=""/>
    <s v=""/>
    <s v="RT"/>
    <s v="Inbound"/>
    <x v="7"/>
    <x v="3"/>
    <x v="10"/>
    <n v="20"/>
    <n v="20"/>
    <n v="270"/>
    <n v="0"/>
    <n v="0"/>
    <n v="5400"/>
    <x v="0"/>
    <s v="Countersigned"/>
    <s v="SSH"/>
    <s v="BRI"/>
    <x v="1"/>
    <x v="1"/>
    <n v="92"/>
    <x v="3"/>
    <x v="3"/>
    <x v="11"/>
    <x v="10"/>
    <x v="1"/>
  </r>
  <r>
    <x v="21"/>
    <x v="6"/>
    <x v="0"/>
    <s v=""/>
    <s v=""/>
    <s v="RT"/>
    <s v="Outbound"/>
    <x v="24"/>
    <x v="0"/>
    <x v="28"/>
    <n v="10"/>
    <n v="10"/>
    <n v="275"/>
    <n v="0"/>
    <n v="0"/>
    <n v="2750"/>
    <x v="0"/>
    <s v="Countersigned"/>
    <s v="NAP"/>
    <s v="SSH"/>
    <x v="0"/>
    <x v="3"/>
    <n v="84"/>
    <x v="18"/>
    <x v="3"/>
    <x v="7"/>
    <x v="1"/>
    <x v="1"/>
  </r>
  <r>
    <x v="21"/>
    <x v="6"/>
    <x v="0"/>
    <s v=""/>
    <s v=""/>
    <s v="RT"/>
    <s v="Inbound"/>
    <x v="25"/>
    <x v="1"/>
    <x v="29"/>
    <n v="10"/>
    <n v="10"/>
    <n v="275"/>
    <n v="0"/>
    <n v="0"/>
    <n v="2750"/>
    <x v="0"/>
    <s v="Countersigned"/>
    <s v="SSH"/>
    <s v="NAP"/>
    <x v="0"/>
    <x v="3"/>
    <n v="91"/>
    <x v="18"/>
    <x v="3"/>
    <x v="7"/>
    <x v="1"/>
    <x v="1"/>
  </r>
  <r>
    <x v="21"/>
    <x v="11"/>
    <x v="0"/>
    <s v=""/>
    <s v=""/>
    <s v="RT"/>
    <s v="Outbound"/>
    <x v="24"/>
    <x v="0"/>
    <x v="28"/>
    <n v="40"/>
    <n v="40"/>
    <n v="273"/>
    <n v="0"/>
    <n v="0"/>
    <n v="10920"/>
    <x v="0"/>
    <s v="Countersigned"/>
    <s v="NAP"/>
    <s v="SSH"/>
    <x v="0"/>
    <x v="3"/>
    <n v="84"/>
    <x v="18"/>
    <x v="3"/>
    <x v="7"/>
    <x v="1"/>
    <x v="1"/>
  </r>
  <r>
    <x v="21"/>
    <x v="11"/>
    <x v="0"/>
    <s v=""/>
    <s v=""/>
    <s v="RT"/>
    <s v="Inbound"/>
    <x v="25"/>
    <x v="1"/>
    <x v="29"/>
    <n v="40"/>
    <n v="40"/>
    <n v="273"/>
    <n v="0"/>
    <n v="0"/>
    <n v="10920"/>
    <x v="0"/>
    <s v="Countersigned"/>
    <s v="SSH"/>
    <s v="NAP"/>
    <x v="0"/>
    <x v="3"/>
    <n v="91"/>
    <x v="18"/>
    <x v="3"/>
    <x v="7"/>
    <x v="1"/>
    <x v="1"/>
  </r>
  <r>
    <x v="21"/>
    <x v="11"/>
    <x v="0"/>
    <s v=""/>
    <s v=""/>
    <s v="RT"/>
    <s v="Outbound"/>
    <x v="24"/>
    <x v="0"/>
    <x v="29"/>
    <n v="40"/>
    <n v="40"/>
    <n v="258"/>
    <n v="0"/>
    <n v="0"/>
    <n v="10320"/>
    <x v="0"/>
    <s v="Countersigned"/>
    <s v="NAP"/>
    <s v="SSH"/>
    <x v="0"/>
    <x v="3"/>
    <n v="91"/>
    <x v="18"/>
    <x v="3"/>
    <x v="66"/>
    <x v="57"/>
    <x v="1"/>
  </r>
  <r>
    <x v="21"/>
    <x v="11"/>
    <x v="0"/>
    <s v=""/>
    <s v=""/>
    <s v="RT"/>
    <s v="Inbound"/>
    <x v="25"/>
    <x v="1"/>
    <x v="30"/>
    <n v="36"/>
    <n v="36"/>
    <n v="258"/>
    <n v="0"/>
    <n v="0"/>
    <n v="9288"/>
    <x v="0"/>
    <s v="Countersigned"/>
    <s v="SSH"/>
    <s v="NAP"/>
    <x v="0"/>
    <x v="3"/>
    <n v="98"/>
    <x v="18"/>
    <x v="3"/>
    <x v="16"/>
    <x v="15"/>
    <x v="1"/>
  </r>
  <r>
    <x v="22"/>
    <x v="8"/>
    <x v="1"/>
    <s v=""/>
    <s v="HAJW3"/>
    <s v="OW"/>
    <s v="Outbound"/>
    <x v="4"/>
    <x v="2"/>
    <x v="8"/>
    <n v="5"/>
    <n v="5"/>
    <n v="175"/>
    <n v="0"/>
    <n v="0"/>
    <n v="875"/>
    <x v="0"/>
    <s v="Closed Deal"/>
    <s v="BRI"/>
    <s v="SSH"/>
    <x v="1"/>
    <x v="1"/>
    <n v="77"/>
    <x v="2"/>
    <x v="2"/>
    <x v="6"/>
    <x v="6"/>
    <x v="1"/>
  </r>
  <r>
    <x v="22"/>
    <x v="8"/>
    <x v="1"/>
    <s v=""/>
    <s v="F6UM2"/>
    <s v="RT"/>
    <s v="Outbound"/>
    <x v="24"/>
    <x v="0"/>
    <x v="28"/>
    <n v="2"/>
    <n v="2"/>
    <n v="337.5"/>
    <n v="0"/>
    <n v="0"/>
    <n v="675"/>
    <x v="0"/>
    <s v="Closed Deal"/>
    <s v="NAP"/>
    <s v="SSH"/>
    <x v="0"/>
    <x v="3"/>
    <n v="83"/>
    <x v="18"/>
    <x v="3"/>
    <x v="7"/>
    <x v="1"/>
    <x v="1"/>
  </r>
  <r>
    <x v="22"/>
    <x v="8"/>
    <x v="1"/>
    <s v=""/>
    <s v="F6UM2"/>
    <s v="RT"/>
    <s v="Inbound"/>
    <x v="11"/>
    <x v="1"/>
    <x v="26"/>
    <n v="2"/>
    <n v="2"/>
    <n v="337.5"/>
    <n v="0"/>
    <n v="0"/>
    <n v="675"/>
    <x v="0"/>
    <s v="Closed Deal"/>
    <s v="SSH"/>
    <s v="NAP"/>
    <x v="0"/>
    <x v="2"/>
    <n v="92"/>
    <x v="6"/>
    <x v="3"/>
    <x v="7"/>
    <x v="1"/>
    <x v="1"/>
  </r>
  <r>
    <x v="23"/>
    <x v="8"/>
    <x v="1"/>
    <s v=""/>
    <s v="CHHDR"/>
    <s v="OW"/>
    <s v="Outbound"/>
    <x v="13"/>
    <x v="5"/>
    <x v="28"/>
    <n v="2"/>
    <n v="2"/>
    <n v="150"/>
    <n v="0"/>
    <n v="0"/>
    <n v="300"/>
    <x v="0"/>
    <s v="Closed Deal"/>
    <s v="SSH"/>
    <s v="MXP"/>
    <x v="2"/>
    <x v="3"/>
    <n v="82"/>
    <x v="10"/>
    <x v="7"/>
    <x v="35"/>
    <x v="28"/>
    <x v="2"/>
  </r>
  <r>
    <x v="21"/>
    <x v="10"/>
    <x v="1"/>
    <s v=""/>
    <s v="11L8E0"/>
    <s v="OW"/>
    <s v="Outbound"/>
    <x v="13"/>
    <x v="5"/>
    <x v="29"/>
    <n v="1"/>
    <n v="1"/>
    <n v="325"/>
    <n v="38.99"/>
    <n v="40"/>
    <n v="403.99"/>
    <x v="0"/>
    <s v="Closed Deal"/>
    <s v="SSH"/>
    <s v="MXP"/>
    <x v="2"/>
    <x v="3"/>
    <n v="91"/>
    <x v="7"/>
    <x v="3"/>
    <x v="7"/>
    <x v="1"/>
    <x v="1"/>
  </r>
  <r>
    <x v="21"/>
    <x v="10"/>
    <x v="1"/>
    <s v=""/>
    <s v="11L8A9"/>
    <s v="RT"/>
    <s v="Outbound"/>
    <x v="4"/>
    <x v="2"/>
    <x v="8"/>
    <n v="1"/>
    <n v="1"/>
    <n v="175"/>
    <n v="19.420000000000002"/>
    <n v="30"/>
    <n v="224.42"/>
    <x v="0"/>
    <s v="Closed Deal"/>
    <s v="BRI"/>
    <s v="SSH"/>
    <x v="1"/>
    <x v="1"/>
    <n v="78"/>
    <x v="2"/>
    <x v="2"/>
    <x v="6"/>
    <x v="6"/>
    <x v="1"/>
  </r>
  <r>
    <x v="21"/>
    <x v="10"/>
    <x v="1"/>
    <s v=""/>
    <s v="11L8A9"/>
    <s v="RT"/>
    <s v="Inbound"/>
    <x v="7"/>
    <x v="3"/>
    <x v="9"/>
    <n v="1"/>
    <n v="1"/>
    <n v="175"/>
    <n v="39.03"/>
    <n v="30"/>
    <n v="244.03"/>
    <x v="0"/>
    <s v="Closed Deal"/>
    <s v="SSH"/>
    <s v="BRI"/>
    <x v="1"/>
    <x v="1"/>
    <n v="85"/>
    <x v="3"/>
    <x v="3"/>
    <x v="10"/>
    <x v="9"/>
    <x v="1"/>
  </r>
  <r>
    <x v="21"/>
    <x v="10"/>
    <x v="1"/>
    <s v=""/>
    <s v="11L8B0"/>
    <s v="RT"/>
    <s v="Outbound"/>
    <x v="4"/>
    <x v="2"/>
    <x v="8"/>
    <n v="1"/>
    <n v="1"/>
    <n v="175"/>
    <n v="19.420000000000002"/>
    <n v="30"/>
    <n v="224.42"/>
    <x v="0"/>
    <s v="Closed Deal"/>
    <s v="BRI"/>
    <s v="SSH"/>
    <x v="1"/>
    <x v="1"/>
    <n v="78"/>
    <x v="2"/>
    <x v="2"/>
    <x v="6"/>
    <x v="6"/>
    <x v="1"/>
  </r>
  <r>
    <x v="21"/>
    <x v="10"/>
    <x v="1"/>
    <s v=""/>
    <s v="11L8B0"/>
    <s v="RT"/>
    <s v="Inbound"/>
    <x v="7"/>
    <x v="3"/>
    <x v="9"/>
    <n v="1"/>
    <n v="1"/>
    <n v="175"/>
    <n v="39.03"/>
    <n v="30"/>
    <n v="244.03"/>
    <x v="0"/>
    <s v="Closed Deal"/>
    <s v="SSH"/>
    <s v="BRI"/>
    <x v="1"/>
    <x v="1"/>
    <n v="85"/>
    <x v="3"/>
    <x v="3"/>
    <x v="10"/>
    <x v="9"/>
    <x v="1"/>
  </r>
  <r>
    <x v="21"/>
    <x v="10"/>
    <x v="1"/>
    <s v=""/>
    <s v="11L8AR"/>
    <s v="RT"/>
    <s v="Outbound"/>
    <x v="4"/>
    <x v="2"/>
    <x v="8"/>
    <n v="1"/>
    <n v="1"/>
    <n v="175"/>
    <n v="19.420000000000002"/>
    <n v="30"/>
    <n v="224.42"/>
    <x v="0"/>
    <s v="Closed Deal"/>
    <s v="BRI"/>
    <s v="SSH"/>
    <x v="1"/>
    <x v="1"/>
    <n v="78"/>
    <x v="2"/>
    <x v="2"/>
    <x v="6"/>
    <x v="6"/>
    <x v="1"/>
  </r>
  <r>
    <x v="21"/>
    <x v="10"/>
    <x v="1"/>
    <s v=""/>
    <s v="11L8AR"/>
    <s v="RT"/>
    <s v="Inbound"/>
    <x v="7"/>
    <x v="3"/>
    <x v="9"/>
    <n v="1"/>
    <n v="1"/>
    <n v="175"/>
    <n v="39.03"/>
    <n v="30"/>
    <n v="244.03"/>
    <x v="0"/>
    <s v="Closed Deal"/>
    <s v="SSH"/>
    <s v="BRI"/>
    <x v="1"/>
    <x v="1"/>
    <n v="85"/>
    <x v="3"/>
    <x v="3"/>
    <x v="10"/>
    <x v="9"/>
    <x v="1"/>
  </r>
  <r>
    <x v="21"/>
    <x v="10"/>
    <x v="1"/>
    <s v=""/>
    <s v="11L8A9"/>
    <s v="RT"/>
    <s v="Outbound"/>
    <x v="4"/>
    <x v="2"/>
    <x v="8"/>
    <n v="1"/>
    <n v="1"/>
    <n v="175"/>
    <n v="19.420000000000002"/>
    <n v="30"/>
    <n v="224.42"/>
    <x v="0"/>
    <s v="Closed Deal"/>
    <s v="BRI"/>
    <s v="SSH"/>
    <x v="1"/>
    <x v="1"/>
    <n v="78"/>
    <x v="2"/>
    <x v="2"/>
    <x v="6"/>
    <x v="6"/>
    <x v="1"/>
  </r>
  <r>
    <x v="21"/>
    <x v="10"/>
    <x v="1"/>
    <s v=""/>
    <s v="11L8A9"/>
    <s v="RT"/>
    <s v="Inbound"/>
    <x v="7"/>
    <x v="3"/>
    <x v="9"/>
    <n v="1"/>
    <n v="1"/>
    <n v="175"/>
    <n v="39.03"/>
    <n v="30"/>
    <n v="244.03"/>
    <x v="0"/>
    <s v="Closed Deal"/>
    <s v="SSH"/>
    <s v="BRI"/>
    <x v="1"/>
    <x v="1"/>
    <n v="85"/>
    <x v="3"/>
    <x v="3"/>
    <x v="10"/>
    <x v="9"/>
    <x v="1"/>
  </r>
  <r>
    <x v="21"/>
    <x v="10"/>
    <x v="1"/>
    <s v=""/>
    <s v="11L8A9"/>
    <s v="RT"/>
    <s v="Outbound"/>
    <x v="4"/>
    <x v="2"/>
    <x v="8"/>
    <n v="1"/>
    <n v="1"/>
    <n v="175"/>
    <n v="19.420000000000002"/>
    <n v="30"/>
    <n v="224.42"/>
    <x v="0"/>
    <s v="Closed Deal"/>
    <s v="BRI"/>
    <s v="SSH"/>
    <x v="1"/>
    <x v="1"/>
    <n v="78"/>
    <x v="2"/>
    <x v="2"/>
    <x v="6"/>
    <x v="6"/>
    <x v="1"/>
  </r>
  <r>
    <x v="21"/>
    <x v="10"/>
    <x v="1"/>
    <s v=""/>
    <s v="11L8A9"/>
    <s v="RT"/>
    <s v="Inbound"/>
    <x v="7"/>
    <x v="3"/>
    <x v="9"/>
    <n v="1"/>
    <n v="1"/>
    <n v="175"/>
    <n v="39.03"/>
    <n v="30"/>
    <n v="244.03"/>
    <x v="0"/>
    <s v="Closed Deal"/>
    <s v="SSH"/>
    <s v="BRI"/>
    <x v="1"/>
    <x v="1"/>
    <n v="85"/>
    <x v="3"/>
    <x v="3"/>
    <x v="10"/>
    <x v="9"/>
    <x v="1"/>
  </r>
  <r>
    <x v="21"/>
    <x v="10"/>
    <x v="1"/>
    <s v=""/>
    <s v="11L8E0"/>
    <s v="OW"/>
    <s v="Outbound"/>
    <x v="13"/>
    <x v="5"/>
    <x v="29"/>
    <n v="1"/>
    <n v="1"/>
    <n v="325"/>
    <n v="38.99"/>
    <n v="40"/>
    <n v="403.99"/>
    <x v="0"/>
    <s v="Closed Deal"/>
    <s v="SSH"/>
    <s v="MXP"/>
    <x v="2"/>
    <x v="3"/>
    <n v="91"/>
    <x v="7"/>
    <x v="3"/>
    <x v="7"/>
    <x v="1"/>
    <x v="1"/>
  </r>
  <r>
    <x v="24"/>
    <x v="7"/>
    <x v="1"/>
    <s v=""/>
    <s v=""/>
    <s v="OW"/>
    <s v="Outbound"/>
    <x v="11"/>
    <x v="1"/>
    <x v="26"/>
    <n v="2"/>
    <n v="2"/>
    <n v="325"/>
    <n v="0"/>
    <n v="0"/>
    <n v="650"/>
    <x v="0"/>
    <s v="Closed Deal"/>
    <s v="SSH"/>
    <s v="NAP"/>
    <x v="0"/>
    <x v="2"/>
    <n v="90"/>
    <x v="6"/>
    <x v="3"/>
    <x v="7"/>
    <x v="1"/>
    <x v="1"/>
  </r>
  <r>
    <x v="24"/>
    <x v="7"/>
    <x v="1"/>
    <s v=""/>
    <s v=""/>
    <s v="OW"/>
    <s v="Outbound"/>
    <x v="24"/>
    <x v="0"/>
    <x v="28"/>
    <n v="2"/>
    <n v="2"/>
    <n v="275"/>
    <n v="0"/>
    <n v="0"/>
    <n v="550"/>
    <x v="0"/>
    <s v="Closed Deal"/>
    <s v="NAP"/>
    <s v="SSH"/>
    <x v="0"/>
    <x v="3"/>
    <n v="81"/>
    <x v="18"/>
    <x v="3"/>
    <x v="7"/>
    <x v="1"/>
    <x v="1"/>
  </r>
  <r>
    <x v="24"/>
    <x v="3"/>
    <x v="0"/>
    <s v=""/>
    <s v=""/>
    <s v="RT"/>
    <s v="Outbound"/>
    <x v="24"/>
    <x v="0"/>
    <x v="28"/>
    <n v="40"/>
    <n v="40"/>
    <n v="270"/>
    <n v="0"/>
    <n v="0"/>
    <n v="10800"/>
    <x v="0"/>
    <s v="Countersigned"/>
    <s v="NAP"/>
    <s v="SSH"/>
    <x v="0"/>
    <x v="3"/>
    <n v="81"/>
    <x v="18"/>
    <x v="3"/>
    <x v="7"/>
    <x v="1"/>
    <x v="1"/>
  </r>
  <r>
    <x v="24"/>
    <x v="3"/>
    <x v="0"/>
    <s v=""/>
    <s v=""/>
    <s v="RT"/>
    <s v="Outbound"/>
    <x v="24"/>
    <x v="0"/>
    <x v="29"/>
    <n v="20"/>
    <n v="20"/>
    <n v="270"/>
    <n v="0"/>
    <n v="0"/>
    <n v="5400"/>
    <x v="0"/>
    <s v="Countersigned"/>
    <s v="NAP"/>
    <s v="SSH"/>
    <x v="0"/>
    <x v="3"/>
    <n v="88"/>
    <x v="18"/>
    <x v="3"/>
    <x v="66"/>
    <x v="57"/>
    <x v="1"/>
  </r>
  <r>
    <x v="24"/>
    <x v="3"/>
    <x v="0"/>
    <s v=""/>
    <s v=""/>
    <s v="RT"/>
    <s v="Inbound"/>
    <x v="25"/>
    <x v="1"/>
    <x v="29"/>
    <n v="40"/>
    <n v="40"/>
    <n v="270"/>
    <n v="0"/>
    <n v="0"/>
    <n v="10800"/>
    <x v="0"/>
    <s v="Countersigned"/>
    <s v="SSH"/>
    <s v="NAP"/>
    <x v="0"/>
    <x v="3"/>
    <n v="88"/>
    <x v="18"/>
    <x v="3"/>
    <x v="7"/>
    <x v="1"/>
    <x v="1"/>
  </r>
  <r>
    <x v="24"/>
    <x v="3"/>
    <x v="0"/>
    <s v=""/>
    <s v=""/>
    <s v="RT"/>
    <s v="Inbound"/>
    <x v="25"/>
    <x v="1"/>
    <x v="30"/>
    <n v="20"/>
    <n v="20"/>
    <n v="270"/>
    <n v="0"/>
    <n v="0"/>
    <n v="5400"/>
    <x v="0"/>
    <s v="Countersigned"/>
    <s v="SSH"/>
    <s v="NAP"/>
    <x v="0"/>
    <x v="3"/>
    <n v="95"/>
    <x v="18"/>
    <x v="3"/>
    <x v="16"/>
    <x v="15"/>
    <x v="1"/>
  </r>
  <r>
    <x v="23"/>
    <x v="10"/>
    <x v="1"/>
    <s v=""/>
    <s v="11L8M4"/>
    <s v="RT"/>
    <s v="Outbound"/>
    <x v="5"/>
    <x v="2"/>
    <x v="9"/>
    <n v="1"/>
    <n v="1"/>
    <n v="285"/>
    <n v="19.420000000000002"/>
    <n v="30"/>
    <n v="334.42"/>
    <x v="0"/>
    <s v="Closed Deal"/>
    <s v="BRI"/>
    <s v="SSH"/>
    <x v="1"/>
    <x v="1"/>
    <n v="83"/>
    <x v="3"/>
    <x v="3"/>
    <x v="7"/>
    <x v="1"/>
    <x v="1"/>
  </r>
  <r>
    <x v="23"/>
    <x v="10"/>
    <x v="1"/>
    <s v=""/>
    <s v="11L8M4"/>
    <s v="RT"/>
    <s v="Inbound"/>
    <x v="7"/>
    <x v="3"/>
    <x v="10"/>
    <n v="1"/>
    <n v="1"/>
    <n v="285"/>
    <n v="39.03"/>
    <n v="40"/>
    <n v="364.03"/>
    <x v="0"/>
    <s v="Closed Deal"/>
    <s v="SSH"/>
    <s v="BRI"/>
    <x v="1"/>
    <x v="1"/>
    <n v="90"/>
    <x v="3"/>
    <x v="3"/>
    <x v="11"/>
    <x v="10"/>
    <x v="1"/>
  </r>
  <r>
    <x v="23"/>
    <x v="10"/>
    <x v="1"/>
    <s v=""/>
    <s v="11L8M4"/>
    <s v="RT"/>
    <s v="Outbound"/>
    <x v="5"/>
    <x v="2"/>
    <x v="9"/>
    <n v="1"/>
    <n v="1"/>
    <n v="285"/>
    <n v="19.420000000000002"/>
    <n v="30"/>
    <n v="334.42"/>
    <x v="0"/>
    <s v="Closed Deal"/>
    <s v="BRI"/>
    <s v="SSH"/>
    <x v="1"/>
    <x v="1"/>
    <n v="83"/>
    <x v="3"/>
    <x v="3"/>
    <x v="7"/>
    <x v="1"/>
    <x v="1"/>
  </r>
  <r>
    <x v="23"/>
    <x v="10"/>
    <x v="1"/>
    <s v=""/>
    <s v="11L8M4"/>
    <s v="RT"/>
    <s v="Inbound"/>
    <x v="7"/>
    <x v="3"/>
    <x v="10"/>
    <n v="1"/>
    <n v="1"/>
    <n v="285"/>
    <n v="39.03"/>
    <n v="40"/>
    <n v="364.03"/>
    <x v="0"/>
    <s v="Closed Deal"/>
    <s v="SSH"/>
    <s v="BRI"/>
    <x v="1"/>
    <x v="1"/>
    <n v="90"/>
    <x v="3"/>
    <x v="3"/>
    <x v="11"/>
    <x v="10"/>
    <x v="1"/>
  </r>
  <r>
    <x v="24"/>
    <x v="8"/>
    <x v="1"/>
    <s v=""/>
    <s v="Y9EVF"/>
    <s v="OW"/>
    <s v="Outbound"/>
    <x v="13"/>
    <x v="5"/>
    <x v="29"/>
    <n v="6"/>
    <n v="6"/>
    <n v="320"/>
    <n v="0"/>
    <n v="0"/>
    <n v="1920"/>
    <x v="0"/>
    <s v="Closed Deal"/>
    <s v="SSH"/>
    <s v="MXP"/>
    <x v="2"/>
    <x v="3"/>
    <n v="88"/>
    <x v="7"/>
    <x v="3"/>
    <x v="7"/>
    <x v="1"/>
    <x v="1"/>
  </r>
  <r>
    <x v="24"/>
    <x v="10"/>
    <x v="1"/>
    <s v=""/>
    <s v="11L8GR"/>
    <s v="OW"/>
    <s v="Outbound"/>
    <x v="7"/>
    <x v="3"/>
    <x v="11"/>
    <n v="1"/>
    <n v="1"/>
    <n v="285"/>
    <n v="39.03"/>
    <n v="40"/>
    <n v="364.03"/>
    <x v="0"/>
    <s v="Closed Deal"/>
    <s v="SSH"/>
    <s v="BRI"/>
    <x v="1"/>
    <x v="1"/>
    <n v="96"/>
    <x v="3"/>
    <x v="3"/>
    <x v="12"/>
    <x v="11"/>
    <x v="1"/>
  </r>
  <r>
    <x v="24"/>
    <x v="10"/>
    <x v="1"/>
    <s v=""/>
    <s v="11L8GR"/>
    <s v="OW"/>
    <s v="Outbound"/>
    <x v="7"/>
    <x v="3"/>
    <x v="11"/>
    <n v="1"/>
    <n v="1"/>
    <n v="285"/>
    <n v="39.03"/>
    <n v="40"/>
    <n v="364.03"/>
    <x v="0"/>
    <s v="Closed Deal"/>
    <s v="SSH"/>
    <s v="BRI"/>
    <x v="1"/>
    <x v="1"/>
    <n v="96"/>
    <x v="3"/>
    <x v="3"/>
    <x v="12"/>
    <x v="11"/>
    <x v="1"/>
  </r>
  <r>
    <x v="24"/>
    <x v="10"/>
    <x v="1"/>
    <s v=""/>
    <s v="11L8GR"/>
    <s v="OW"/>
    <s v="Outbound"/>
    <x v="7"/>
    <x v="3"/>
    <x v="11"/>
    <n v="1"/>
    <n v="1"/>
    <n v="285"/>
    <n v="39.03"/>
    <n v="40"/>
    <n v="364.03"/>
    <x v="0"/>
    <s v="Closed Deal"/>
    <s v="SSH"/>
    <s v="BRI"/>
    <x v="1"/>
    <x v="1"/>
    <n v="96"/>
    <x v="3"/>
    <x v="3"/>
    <x v="12"/>
    <x v="11"/>
    <x v="1"/>
  </r>
  <r>
    <x v="24"/>
    <x v="10"/>
    <x v="1"/>
    <s v=""/>
    <s v="11L8GR"/>
    <s v="OW"/>
    <s v="Outbound"/>
    <x v="7"/>
    <x v="3"/>
    <x v="11"/>
    <n v="1"/>
    <n v="1"/>
    <n v="285"/>
    <n v="39.03"/>
    <n v="40"/>
    <n v="364.03"/>
    <x v="0"/>
    <s v="Closed Deal"/>
    <s v="SSH"/>
    <s v="BRI"/>
    <x v="1"/>
    <x v="1"/>
    <n v="96"/>
    <x v="3"/>
    <x v="3"/>
    <x v="12"/>
    <x v="11"/>
    <x v="1"/>
  </r>
  <r>
    <x v="24"/>
    <x v="10"/>
    <x v="1"/>
    <s v=""/>
    <s v="11L8GR"/>
    <s v="OW"/>
    <s v="Outbound"/>
    <x v="7"/>
    <x v="3"/>
    <x v="11"/>
    <n v="1"/>
    <n v="1"/>
    <n v="285"/>
    <n v="39.03"/>
    <n v="40"/>
    <n v="364.03"/>
    <x v="0"/>
    <s v="Closed Deal"/>
    <s v="SSH"/>
    <s v="BRI"/>
    <x v="1"/>
    <x v="1"/>
    <n v="96"/>
    <x v="3"/>
    <x v="3"/>
    <x v="12"/>
    <x v="11"/>
    <x v="1"/>
  </r>
  <r>
    <x v="25"/>
    <x v="7"/>
    <x v="1"/>
    <s v=""/>
    <s v=""/>
    <s v="OW"/>
    <s v="Outbound"/>
    <x v="13"/>
    <x v="5"/>
    <x v="29"/>
    <n v="2"/>
    <n v="2"/>
    <n v="325"/>
    <n v="0"/>
    <n v="0"/>
    <n v="650"/>
    <x v="0"/>
    <s v="Closed Deal"/>
    <s v="SSH"/>
    <s v="MXP"/>
    <x v="2"/>
    <x v="3"/>
    <n v="87"/>
    <x v="7"/>
    <x v="3"/>
    <x v="7"/>
    <x v="1"/>
    <x v="1"/>
  </r>
  <r>
    <x v="25"/>
    <x v="8"/>
    <x v="1"/>
    <s v=""/>
    <s v="MPY7R"/>
    <s v="RT"/>
    <s v="Outbound"/>
    <x v="9"/>
    <x v="0"/>
    <x v="24"/>
    <n v="2"/>
    <n v="2"/>
    <n v="165"/>
    <n v="0"/>
    <n v="0"/>
    <n v="330"/>
    <x v="0"/>
    <s v="Closed Deal"/>
    <s v="NAP"/>
    <s v="SSH"/>
    <x v="0"/>
    <x v="2"/>
    <n v="75"/>
    <x v="6"/>
    <x v="3"/>
    <x v="25"/>
    <x v="0"/>
    <x v="1"/>
  </r>
  <r>
    <x v="25"/>
    <x v="8"/>
    <x v="1"/>
    <s v=""/>
    <s v="MPY7R"/>
    <s v="RT"/>
    <s v="Inbound"/>
    <x v="11"/>
    <x v="1"/>
    <x v="25"/>
    <n v="2"/>
    <n v="2"/>
    <n v="165"/>
    <n v="0"/>
    <n v="0"/>
    <n v="330"/>
    <x v="0"/>
    <s v="Closed Deal"/>
    <s v="SSH"/>
    <s v="NAP"/>
    <x v="0"/>
    <x v="2"/>
    <n v="82"/>
    <x v="6"/>
    <x v="3"/>
    <x v="28"/>
    <x v="23"/>
    <x v="1"/>
  </r>
  <r>
    <x v="25"/>
    <x v="8"/>
    <x v="1"/>
    <s v=""/>
    <s v="HWW7C"/>
    <s v="OW"/>
    <s v="Outbound"/>
    <x v="4"/>
    <x v="2"/>
    <x v="8"/>
    <n v="4"/>
    <n v="4"/>
    <n v="185"/>
    <n v="0"/>
    <n v="0"/>
    <n v="740"/>
    <x v="0"/>
    <s v="Closed Deal"/>
    <s v="BRI"/>
    <s v="SSH"/>
    <x v="1"/>
    <x v="1"/>
    <n v="74"/>
    <x v="2"/>
    <x v="2"/>
    <x v="6"/>
    <x v="6"/>
    <x v="1"/>
  </r>
  <r>
    <x v="25"/>
    <x v="8"/>
    <x v="1"/>
    <s v=""/>
    <s v="RZZCJ"/>
    <s v="RT"/>
    <s v="Outbound"/>
    <x v="9"/>
    <x v="0"/>
    <x v="24"/>
    <n v="3"/>
    <n v="3"/>
    <n v="150"/>
    <n v="0"/>
    <n v="0"/>
    <n v="450"/>
    <x v="0"/>
    <s v="Closed Deal"/>
    <s v="NAP"/>
    <s v="SSH"/>
    <x v="0"/>
    <x v="2"/>
    <n v="75"/>
    <x v="6"/>
    <x v="3"/>
    <x v="25"/>
    <x v="0"/>
    <x v="1"/>
  </r>
  <r>
    <x v="25"/>
    <x v="8"/>
    <x v="1"/>
    <s v=""/>
    <s v="RZZCJ"/>
    <s v="RT"/>
    <s v="Inbound"/>
    <x v="11"/>
    <x v="1"/>
    <x v="25"/>
    <n v="3"/>
    <n v="3"/>
    <n v="150"/>
    <n v="0"/>
    <n v="0"/>
    <n v="450"/>
    <x v="0"/>
    <s v="Closed Deal"/>
    <s v="SSH"/>
    <s v="NAP"/>
    <x v="0"/>
    <x v="2"/>
    <n v="82"/>
    <x v="6"/>
    <x v="3"/>
    <x v="28"/>
    <x v="23"/>
    <x v="1"/>
  </r>
  <r>
    <x v="25"/>
    <x v="8"/>
    <x v="1"/>
    <s v=""/>
    <s v="NH2AR"/>
    <s v="OW"/>
    <s v="Outbound"/>
    <x v="6"/>
    <x v="7"/>
    <x v="10"/>
    <n v="2"/>
    <n v="2"/>
    <n v="300"/>
    <n v="0"/>
    <n v="0"/>
    <n v="600"/>
    <x v="0"/>
    <s v="Closed Deal"/>
    <s v="SSH"/>
    <s v="VRN"/>
    <x v="3"/>
    <x v="1"/>
    <n v="88"/>
    <x v="9"/>
    <x v="3"/>
    <x v="7"/>
    <x v="1"/>
    <x v="1"/>
  </r>
  <r>
    <x v="25"/>
    <x v="8"/>
    <x v="1"/>
    <s v=""/>
    <s v="PMNN3"/>
    <s v="OW"/>
    <s v="Outbound"/>
    <x v="5"/>
    <x v="2"/>
    <x v="36"/>
    <n v="3"/>
    <n v="3"/>
    <n v="240"/>
    <n v="0"/>
    <n v="0"/>
    <n v="720"/>
    <x v="0"/>
    <s v="Closed Deal"/>
    <s v="BRI"/>
    <s v="SSH"/>
    <x v="1"/>
    <x v="1"/>
    <n v="158"/>
    <x v="4"/>
    <x v="3"/>
    <x v="38"/>
    <x v="30"/>
    <x v="0"/>
  </r>
  <r>
    <x v="25"/>
    <x v="10"/>
    <x v="1"/>
    <s v=""/>
    <s v="11L94A"/>
    <s v="OW"/>
    <s v="Outbound"/>
    <x v="6"/>
    <x v="7"/>
    <x v="10"/>
    <n v="1"/>
    <n v="1"/>
    <n v="325"/>
    <n v="37.72"/>
    <n v="40"/>
    <n v="402.72"/>
    <x v="0"/>
    <s v="Closed Deal"/>
    <s v="SSH"/>
    <s v="VRN"/>
    <x v="3"/>
    <x v="1"/>
    <n v="88"/>
    <x v="9"/>
    <x v="3"/>
    <x v="7"/>
    <x v="1"/>
    <x v="1"/>
  </r>
  <r>
    <x v="25"/>
    <x v="10"/>
    <x v="1"/>
    <s v=""/>
    <s v="11L94A"/>
    <s v="OW"/>
    <s v="Outbound"/>
    <x v="6"/>
    <x v="7"/>
    <x v="10"/>
    <n v="1"/>
    <n v="1"/>
    <n v="325"/>
    <n v="37.72"/>
    <n v="40"/>
    <n v="402.72"/>
    <x v="0"/>
    <s v="Closed Deal"/>
    <s v="SSH"/>
    <s v="VRN"/>
    <x v="3"/>
    <x v="1"/>
    <n v="88"/>
    <x v="9"/>
    <x v="3"/>
    <x v="7"/>
    <x v="1"/>
    <x v="1"/>
  </r>
  <r>
    <x v="25"/>
    <x v="10"/>
    <x v="1"/>
    <s v=""/>
    <s v="11L94A"/>
    <s v="OW"/>
    <s v="Outbound"/>
    <x v="6"/>
    <x v="7"/>
    <x v="10"/>
    <n v="0"/>
    <n v="0"/>
    <n v="32.5"/>
    <n v="37.72"/>
    <n v="40"/>
    <n v="110.22"/>
    <x v="0"/>
    <s v="Closed Deal"/>
    <s v="SSH"/>
    <s v="VRN"/>
    <x v="3"/>
    <x v="1"/>
    <n v="88"/>
    <x v="9"/>
    <x v="3"/>
    <x v="7"/>
    <x v="1"/>
    <x v="1"/>
  </r>
  <r>
    <x v="26"/>
    <x v="8"/>
    <x v="1"/>
    <s v=""/>
    <s v="QYFEG"/>
    <s v="RT"/>
    <s v="Outbound"/>
    <x v="12"/>
    <x v="4"/>
    <x v="28"/>
    <n v="5"/>
    <n v="5"/>
    <n v="342.5"/>
    <n v="0"/>
    <n v="0"/>
    <n v="1712.5"/>
    <x v="0"/>
    <s v="Closed Deal"/>
    <s v="MXP"/>
    <s v="SSH"/>
    <x v="2"/>
    <x v="3"/>
    <n v="79"/>
    <x v="7"/>
    <x v="3"/>
    <x v="7"/>
    <x v="1"/>
    <x v="1"/>
  </r>
  <r>
    <x v="26"/>
    <x v="8"/>
    <x v="1"/>
    <s v=""/>
    <s v="QYFEG"/>
    <s v="RT"/>
    <s v="Inbound"/>
    <x v="13"/>
    <x v="5"/>
    <x v="29"/>
    <n v="5"/>
    <n v="5"/>
    <n v="342.5"/>
    <n v="0"/>
    <n v="0"/>
    <n v="1712.5"/>
    <x v="0"/>
    <s v="Closed Deal"/>
    <s v="SSH"/>
    <s v="MXP"/>
    <x v="2"/>
    <x v="3"/>
    <n v="86"/>
    <x v="7"/>
    <x v="3"/>
    <x v="7"/>
    <x v="1"/>
    <x v="1"/>
  </r>
  <r>
    <x v="26"/>
    <x v="8"/>
    <x v="1"/>
    <s v=""/>
    <s v="YHMWA"/>
    <s v="OW"/>
    <s v="Outbound"/>
    <x v="13"/>
    <x v="5"/>
    <x v="29"/>
    <n v="3"/>
    <n v="3"/>
    <n v="360"/>
    <n v="0"/>
    <n v="0"/>
    <n v="1080"/>
    <x v="0"/>
    <s v="Closed Deal"/>
    <s v="SSH"/>
    <s v="MXP"/>
    <x v="2"/>
    <x v="3"/>
    <n v="86"/>
    <x v="7"/>
    <x v="3"/>
    <x v="7"/>
    <x v="1"/>
    <x v="1"/>
  </r>
  <r>
    <x v="26"/>
    <x v="8"/>
    <x v="1"/>
    <s v=""/>
    <s v="79W9T"/>
    <s v="OW"/>
    <s v="Outbound"/>
    <x v="6"/>
    <x v="7"/>
    <x v="10"/>
    <n v="2"/>
    <n v="2"/>
    <n v="300"/>
    <n v="0"/>
    <n v="0"/>
    <n v="600"/>
    <x v="0"/>
    <s v="Closed Deal"/>
    <s v="SSH"/>
    <s v="VRN"/>
    <x v="3"/>
    <x v="1"/>
    <n v="87"/>
    <x v="9"/>
    <x v="3"/>
    <x v="7"/>
    <x v="1"/>
    <x v="1"/>
  </r>
  <r>
    <x v="27"/>
    <x v="7"/>
    <x v="1"/>
    <s v=""/>
    <s v=""/>
    <s v="OW"/>
    <s v="Outbound"/>
    <x v="7"/>
    <x v="3"/>
    <x v="9"/>
    <n v="3"/>
    <n v="3"/>
    <n v="175"/>
    <n v="0"/>
    <n v="0"/>
    <n v="525"/>
    <x v="0"/>
    <s v="Closed Deal"/>
    <s v="SSH"/>
    <s v="BRI"/>
    <x v="1"/>
    <x v="1"/>
    <n v="79"/>
    <x v="3"/>
    <x v="3"/>
    <x v="10"/>
    <x v="9"/>
    <x v="1"/>
  </r>
  <r>
    <x v="27"/>
    <x v="7"/>
    <x v="1"/>
    <s v=""/>
    <s v=""/>
    <s v="OW"/>
    <s v="Outbound"/>
    <x v="7"/>
    <x v="3"/>
    <x v="10"/>
    <n v="3"/>
    <n v="3"/>
    <n v="285"/>
    <n v="0"/>
    <n v="0"/>
    <n v="855"/>
    <x v="0"/>
    <s v="Closed Deal"/>
    <s v="SSH"/>
    <s v="BRI"/>
    <x v="1"/>
    <x v="1"/>
    <n v="86"/>
    <x v="3"/>
    <x v="3"/>
    <x v="11"/>
    <x v="10"/>
    <x v="1"/>
  </r>
  <r>
    <x v="27"/>
    <x v="7"/>
    <x v="1"/>
    <s v=""/>
    <s v=""/>
    <s v="OW"/>
    <s v="Outbound"/>
    <x v="4"/>
    <x v="2"/>
    <x v="8"/>
    <n v="3"/>
    <n v="3"/>
    <n v="175"/>
    <n v="0"/>
    <n v="0"/>
    <n v="525"/>
    <x v="0"/>
    <s v="Closed Deal"/>
    <s v="BRI"/>
    <s v="SSH"/>
    <x v="1"/>
    <x v="1"/>
    <n v="72"/>
    <x v="2"/>
    <x v="2"/>
    <x v="6"/>
    <x v="6"/>
    <x v="1"/>
  </r>
  <r>
    <x v="27"/>
    <x v="7"/>
    <x v="1"/>
    <s v=""/>
    <s v=""/>
    <s v="OW"/>
    <s v="Outbound"/>
    <x v="5"/>
    <x v="2"/>
    <x v="9"/>
    <n v="3"/>
    <n v="3"/>
    <n v="285"/>
    <n v="0"/>
    <n v="0"/>
    <n v="855"/>
    <x v="0"/>
    <s v="Closed Deal"/>
    <s v="BRI"/>
    <s v="SSH"/>
    <x v="1"/>
    <x v="1"/>
    <n v="79"/>
    <x v="3"/>
    <x v="3"/>
    <x v="7"/>
    <x v="1"/>
    <x v="1"/>
  </r>
  <r>
    <x v="27"/>
    <x v="7"/>
    <x v="1"/>
    <s v=""/>
    <s v=""/>
    <s v="OW"/>
    <s v="Outbound"/>
    <x v="26"/>
    <x v="7"/>
    <x v="43"/>
    <n v="2"/>
    <n v="2"/>
    <n v="300"/>
    <n v="0"/>
    <n v="0"/>
    <n v="600"/>
    <x v="0"/>
    <s v="Closed Deal"/>
    <s v="SSH"/>
    <s v="VRN"/>
    <x v="3"/>
    <x v="1"/>
    <n v="205"/>
    <x v="19"/>
    <x v="1"/>
    <x v="14"/>
    <x v="58"/>
    <x v="0"/>
  </r>
  <r>
    <x v="27"/>
    <x v="5"/>
    <x v="0"/>
    <s v=""/>
    <s v=""/>
    <s v="RT"/>
    <s v="Outbound"/>
    <x v="24"/>
    <x v="0"/>
    <x v="28"/>
    <n v="10"/>
    <n v="10"/>
    <n v="265"/>
    <n v="0"/>
    <n v="0"/>
    <n v="2650"/>
    <x v="0"/>
    <s v="Countersigned"/>
    <s v="NAP"/>
    <s v="SSH"/>
    <x v="0"/>
    <x v="3"/>
    <n v="78"/>
    <x v="18"/>
    <x v="3"/>
    <x v="7"/>
    <x v="1"/>
    <x v="1"/>
  </r>
  <r>
    <x v="27"/>
    <x v="5"/>
    <x v="0"/>
    <s v=""/>
    <s v=""/>
    <s v="RT"/>
    <s v="Outbound"/>
    <x v="24"/>
    <x v="0"/>
    <x v="29"/>
    <n v="10"/>
    <n v="10"/>
    <n v="265"/>
    <n v="0"/>
    <n v="0"/>
    <n v="2650"/>
    <x v="0"/>
    <s v="Countersigned"/>
    <s v="NAP"/>
    <s v="SSH"/>
    <x v="0"/>
    <x v="3"/>
    <n v="85"/>
    <x v="18"/>
    <x v="3"/>
    <x v="66"/>
    <x v="57"/>
    <x v="1"/>
  </r>
  <r>
    <x v="27"/>
    <x v="5"/>
    <x v="0"/>
    <s v=""/>
    <s v=""/>
    <s v="RT"/>
    <s v="Inbound"/>
    <x v="25"/>
    <x v="1"/>
    <x v="29"/>
    <n v="20"/>
    <n v="20"/>
    <n v="265"/>
    <n v="0"/>
    <n v="0"/>
    <n v="5300"/>
    <x v="0"/>
    <s v="Countersigned"/>
    <s v="SSH"/>
    <s v="NAP"/>
    <x v="0"/>
    <x v="3"/>
    <n v="85"/>
    <x v="18"/>
    <x v="3"/>
    <x v="7"/>
    <x v="1"/>
    <x v="1"/>
  </r>
  <r>
    <x v="27"/>
    <x v="5"/>
    <x v="0"/>
    <s v=""/>
    <s v=""/>
    <s v="RT"/>
    <s v="Inbound"/>
    <x v="25"/>
    <x v="1"/>
    <x v="30"/>
    <n v="10"/>
    <n v="10"/>
    <n v="265"/>
    <n v="0"/>
    <n v="0"/>
    <n v="2650"/>
    <x v="0"/>
    <s v="Countersigned"/>
    <s v="SSH"/>
    <s v="NAP"/>
    <x v="0"/>
    <x v="3"/>
    <n v="92"/>
    <x v="18"/>
    <x v="3"/>
    <x v="16"/>
    <x v="15"/>
    <x v="1"/>
  </r>
  <r>
    <x v="27"/>
    <x v="8"/>
    <x v="1"/>
    <s v=""/>
    <s v="FNJZN"/>
    <s v="RT"/>
    <s v="Outbound"/>
    <x v="4"/>
    <x v="6"/>
    <x v="9"/>
    <n v="3"/>
    <n v="3"/>
    <n v="300"/>
    <n v="0"/>
    <n v="0"/>
    <n v="900"/>
    <x v="0"/>
    <s v="Closed Deal"/>
    <s v="VRN"/>
    <s v="SSH"/>
    <x v="3"/>
    <x v="1"/>
    <n v="79"/>
    <x v="9"/>
    <x v="3"/>
    <x v="15"/>
    <x v="14"/>
    <x v="1"/>
  </r>
  <r>
    <x v="27"/>
    <x v="8"/>
    <x v="1"/>
    <s v=""/>
    <s v="FNJZN"/>
    <s v="RT"/>
    <s v="Inbound"/>
    <x v="6"/>
    <x v="7"/>
    <x v="10"/>
    <n v="3"/>
    <n v="3"/>
    <n v="300"/>
    <n v="0"/>
    <n v="0"/>
    <n v="900"/>
    <x v="0"/>
    <s v="Closed Deal"/>
    <s v="SSH"/>
    <s v="VRN"/>
    <x v="3"/>
    <x v="1"/>
    <n v="86"/>
    <x v="9"/>
    <x v="3"/>
    <x v="7"/>
    <x v="1"/>
    <x v="1"/>
  </r>
  <r>
    <x v="27"/>
    <x v="8"/>
    <x v="1"/>
    <s v=""/>
    <s v="YHLZC"/>
    <s v="OW"/>
    <s v="Outbound"/>
    <x v="6"/>
    <x v="7"/>
    <x v="11"/>
    <n v="3"/>
    <n v="3"/>
    <n v="325"/>
    <n v="0"/>
    <n v="0"/>
    <n v="975"/>
    <x v="0"/>
    <s v="Closed Deal"/>
    <s v="SSH"/>
    <s v="VRN"/>
    <x v="3"/>
    <x v="1"/>
    <n v="93"/>
    <x v="9"/>
    <x v="3"/>
    <x v="12"/>
    <x v="11"/>
    <x v="1"/>
  </r>
  <r>
    <x v="27"/>
    <x v="8"/>
    <x v="1"/>
    <s v=""/>
    <s v="A4ENH"/>
    <s v="RT"/>
    <s v="Outbound"/>
    <x v="4"/>
    <x v="6"/>
    <x v="8"/>
    <n v="1"/>
    <n v="1"/>
    <n v="285"/>
    <n v="0"/>
    <n v="0"/>
    <n v="285"/>
    <x v="0"/>
    <s v="Closed Deal"/>
    <s v="VRN"/>
    <s v="SSH"/>
    <x v="3"/>
    <x v="1"/>
    <n v="72"/>
    <x v="8"/>
    <x v="6"/>
    <x v="31"/>
    <x v="21"/>
    <x v="1"/>
  </r>
  <r>
    <x v="27"/>
    <x v="8"/>
    <x v="1"/>
    <s v=""/>
    <s v="A4ENH"/>
    <s v="RT"/>
    <s v="Inbound"/>
    <x v="6"/>
    <x v="7"/>
    <x v="10"/>
    <n v="1"/>
    <n v="1"/>
    <n v="285"/>
    <n v="0"/>
    <n v="0"/>
    <n v="285"/>
    <x v="0"/>
    <s v="Closed Deal"/>
    <s v="SSH"/>
    <s v="VRN"/>
    <x v="3"/>
    <x v="1"/>
    <n v="86"/>
    <x v="9"/>
    <x v="3"/>
    <x v="7"/>
    <x v="1"/>
    <x v="1"/>
  </r>
  <r>
    <x v="26"/>
    <x v="10"/>
    <x v="1"/>
    <s v=""/>
    <s v="11L9EQ"/>
    <s v="OW"/>
    <s v="Outbound"/>
    <x v="24"/>
    <x v="0"/>
    <x v="28"/>
    <n v="1"/>
    <n v="1"/>
    <n v="206.25"/>
    <n v="34.04"/>
    <n v="30"/>
    <n v="270.29000000000002"/>
    <x v="0"/>
    <s v="Closed Deal"/>
    <s v="NAP"/>
    <s v="SSH"/>
    <x v="0"/>
    <x v="3"/>
    <n v="79"/>
    <x v="18"/>
    <x v="3"/>
    <x v="7"/>
    <x v="1"/>
    <x v="1"/>
  </r>
  <r>
    <x v="26"/>
    <x v="10"/>
    <x v="1"/>
    <s v=""/>
    <s v="11L9EQ"/>
    <s v="OW"/>
    <s v="Outbound"/>
    <x v="24"/>
    <x v="0"/>
    <x v="28"/>
    <n v="1"/>
    <n v="1"/>
    <n v="275"/>
    <n v="34.04"/>
    <n v="30"/>
    <n v="339.04"/>
    <x v="0"/>
    <s v="Closed Deal"/>
    <s v="NAP"/>
    <s v="SSH"/>
    <x v="0"/>
    <x v="3"/>
    <n v="79"/>
    <x v="18"/>
    <x v="3"/>
    <x v="7"/>
    <x v="1"/>
    <x v="1"/>
  </r>
  <r>
    <x v="26"/>
    <x v="10"/>
    <x v="1"/>
    <s v=""/>
    <s v="11L9EQ"/>
    <s v="OW"/>
    <s v="Outbound"/>
    <x v="24"/>
    <x v="0"/>
    <x v="28"/>
    <n v="1"/>
    <n v="1"/>
    <n v="275"/>
    <n v="34.04"/>
    <n v="30"/>
    <n v="339.04"/>
    <x v="0"/>
    <s v="Closed Deal"/>
    <s v="NAP"/>
    <s v="SSH"/>
    <x v="0"/>
    <x v="3"/>
    <n v="79"/>
    <x v="18"/>
    <x v="3"/>
    <x v="7"/>
    <x v="1"/>
    <x v="1"/>
  </r>
  <r>
    <x v="27"/>
    <x v="15"/>
    <x v="0"/>
    <s v=""/>
    <s v=""/>
    <s v="RT"/>
    <s v="Outbound"/>
    <x v="24"/>
    <x v="0"/>
    <x v="28"/>
    <n v="60"/>
    <n v="60"/>
    <n v="260"/>
    <n v="0"/>
    <n v="0"/>
    <n v="15600"/>
    <x v="0"/>
    <s v="Countersigned"/>
    <s v="NAP"/>
    <s v="SSH"/>
    <x v="0"/>
    <x v="3"/>
    <n v="78"/>
    <x v="18"/>
    <x v="3"/>
    <x v="7"/>
    <x v="1"/>
    <x v="1"/>
  </r>
  <r>
    <x v="27"/>
    <x v="15"/>
    <x v="0"/>
    <s v=""/>
    <s v=""/>
    <s v="RT"/>
    <s v="Outbound"/>
    <x v="24"/>
    <x v="0"/>
    <x v="29"/>
    <n v="30"/>
    <n v="30"/>
    <n v="240"/>
    <n v="0"/>
    <n v="0"/>
    <n v="7200"/>
    <x v="0"/>
    <s v="Countersigned"/>
    <s v="NAP"/>
    <s v="SSH"/>
    <x v="0"/>
    <x v="3"/>
    <n v="85"/>
    <x v="18"/>
    <x v="3"/>
    <x v="66"/>
    <x v="57"/>
    <x v="1"/>
  </r>
  <r>
    <x v="27"/>
    <x v="15"/>
    <x v="0"/>
    <s v=""/>
    <s v=""/>
    <s v="RT"/>
    <s v="Inbound"/>
    <x v="25"/>
    <x v="1"/>
    <x v="29"/>
    <n v="60"/>
    <n v="60"/>
    <n v="260"/>
    <n v="0"/>
    <n v="0"/>
    <n v="15600"/>
    <x v="0"/>
    <s v="Countersigned"/>
    <s v="SSH"/>
    <s v="NAP"/>
    <x v="0"/>
    <x v="3"/>
    <n v="85"/>
    <x v="18"/>
    <x v="3"/>
    <x v="7"/>
    <x v="1"/>
    <x v="1"/>
  </r>
  <r>
    <x v="27"/>
    <x v="15"/>
    <x v="0"/>
    <s v=""/>
    <s v=""/>
    <s v="RT"/>
    <s v="Inbound"/>
    <x v="25"/>
    <x v="1"/>
    <x v="30"/>
    <n v="30"/>
    <n v="30"/>
    <n v="240"/>
    <n v="0"/>
    <n v="0"/>
    <n v="7200"/>
    <x v="0"/>
    <s v="Countersigned"/>
    <s v="SSH"/>
    <s v="NAP"/>
    <x v="0"/>
    <x v="3"/>
    <n v="92"/>
    <x v="18"/>
    <x v="3"/>
    <x v="16"/>
    <x v="15"/>
    <x v="1"/>
  </r>
  <r>
    <x v="27"/>
    <x v="16"/>
    <x v="0"/>
    <s v=""/>
    <s v=""/>
    <s v="RT"/>
    <s v="Outbound"/>
    <x v="27"/>
    <x v="14"/>
    <x v="28"/>
    <n v="80"/>
    <n v="80"/>
    <n v="280"/>
    <n v="0"/>
    <n v="0"/>
    <n v="22400"/>
    <x v="0"/>
    <s v="Signed"/>
    <s v="CAG"/>
    <s v="SSH"/>
    <x v="5"/>
    <x v="3"/>
    <n v="78"/>
    <x v="20"/>
    <x v="14"/>
    <x v="48"/>
    <x v="24"/>
    <x v="1"/>
  </r>
  <r>
    <x v="27"/>
    <x v="16"/>
    <x v="0"/>
    <s v=""/>
    <s v=""/>
    <s v="RT"/>
    <s v="Outbound"/>
    <x v="27"/>
    <x v="14"/>
    <x v="29"/>
    <n v="80"/>
    <n v="80"/>
    <n v="280"/>
    <n v="0"/>
    <n v="0"/>
    <n v="22400"/>
    <x v="0"/>
    <s v="Signed"/>
    <s v="CAG"/>
    <s v="SSH"/>
    <x v="5"/>
    <x v="3"/>
    <n v="85"/>
    <x v="20"/>
    <x v="15"/>
    <x v="6"/>
    <x v="59"/>
    <x v="1"/>
  </r>
  <r>
    <x v="27"/>
    <x v="16"/>
    <x v="0"/>
    <s v=""/>
    <s v=""/>
    <s v="RT"/>
    <s v="Inbound"/>
    <x v="28"/>
    <x v="15"/>
    <x v="29"/>
    <n v="80"/>
    <n v="80"/>
    <n v="280"/>
    <n v="0"/>
    <n v="0"/>
    <n v="22400"/>
    <x v="0"/>
    <s v="Signed"/>
    <s v="SSH"/>
    <s v="CAG"/>
    <x v="5"/>
    <x v="3"/>
    <n v="85"/>
    <x v="20"/>
    <x v="16"/>
    <x v="67"/>
    <x v="1"/>
    <x v="1"/>
  </r>
  <r>
    <x v="27"/>
    <x v="16"/>
    <x v="0"/>
    <s v=""/>
    <s v=""/>
    <s v="RT"/>
    <s v="Inbound"/>
    <x v="28"/>
    <x v="15"/>
    <x v="30"/>
    <n v="80"/>
    <n v="80"/>
    <n v="280"/>
    <n v="0"/>
    <n v="0"/>
    <n v="22400"/>
    <x v="0"/>
    <s v="Signed"/>
    <s v="SSH"/>
    <s v="CAG"/>
    <x v="5"/>
    <x v="3"/>
    <n v="92"/>
    <x v="20"/>
    <x v="17"/>
    <x v="68"/>
    <x v="1"/>
    <x v="1"/>
  </r>
  <r>
    <x v="27"/>
    <x v="8"/>
    <x v="1"/>
    <s v=""/>
    <s v="FEMAC"/>
    <s v="OW"/>
    <s v="Outbound"/>
    <x v="7"/>
    <x v="3"/>
    <x v="10"/>
    <n v="3"/>
    <n v="3"/>
    <n v="285"/>
    <n v="0"/>
    <n v="0"/>
    <n v="855"/>
    <x v="0"/>
    <s v="Closed Deal"/>
    <s v="SSH"/>
    <s v="BRI"/>
    <x v="1"/>
    <x v="1"/>
    <n v="86"/>
    <x v="3"/>
    <x v="3"/>
    <x v="11"/>
    <x v="10"/>
    <x v="1"/>
  </r>
  <r>
    <x v="28"/>
    <x v="7"/>
    <x v="1"/>
    <s v=""/>
    <s v=""/>
    <s v="OW"/>
    <s v="Outbound"/>
    <x v="14"/>
    <x v="8"/>
    <x v="31"/>
    <n v="-1"/>
    <n v="-1"/>
    <n v="200"/>
    <n v="0"/>
    <n v="0"/>
    <n v="-200"/>
    <x v="1"/>
    <s v="Cancelled"/>
    <s v="VIE"/>
    <s v="JED"/>
    <x v="4"/>
    <x v="1"/>
    <n v="29"/>
    <x v="10"/>
    <x v="7"/>
    <x v="35"/>
    <x v="28"/>
    <x v="2"/>
  </r>
  <r>
    <x v="28"/>
    <x v="7"/>
    <x v="1"/>
    <s v=""/>
    <s v=""/>
    <s v="OW"/>
    <s v="Outbound"/>
    <x v="14"/>
    <x v="8"/>
    <x v="34"/>
    <n v="-3"/>
    <n v="-3"/>
    <n v="200"/>
    <n v="0"/>
    <n v="0"/>
    <n v="-600"/>
    <x v="1"/>
    <s v="Cancelled"/>
    <s v="VIE"/>
    <s v="JED"/>
    <x v="4"/>
    <x v="1"/>
    <n v="50"/>
    <x v="10"/>
    <x v="7"/>
    <x v="35"/>
    <x v="28"/>
    <x v="2"/>
  </r>
  <r>
    <x v="28"/>
    <x v="7"/>
    <x v="1"/>
    <s v=""/>
    <s v=""/>
    <s v="OW"/>
    <s v="Outbound"/>
    <x v="15"/>
    <x v="9"/>
    <x v="32"/>
    <n v="-1"/>
    <n v="-1"/>
    <n v="200"/>
    <n v="0"/>
    <n v="0"/>
    <n v="-200"/>
    <x v="1"/>
    <s v="Cancelled"/>
    <s v="JED"/>
    <s v="VIE"/>
    <x v="4"/>
    <x v="1"/>
    <n v="36"/>
    <x v="10"/>
    <x v="7"/>
    <x v="35"/>
    <x v="28"/>
    <x v="2"/>
  </r>
  <r>
    <x v="28"/>
    <x v="7"/>
    <x v="1"/>
    <s v=""/>
    <s v=""/>
    <s v="OW"/>
    <s v="Outbound"/>
    <x v="15"/>
    <x v="9"/>
    <x v="33"/>
    <n v="-3"/>
    <n v="-3"/>
    <n v="200"/>
    <n v="0"/>
    <n v="0"/>
    <n v="-600"/>
    <x v="1"/>
    <s v="Cancelled"/>
    <s v="JED"/>
    <s v="VIE"/>
    <x v="4"/>
    <x v="1"/>
    <n v="57"/>
    <x v="11"/>
    <x v="8"/>
    <x v="36"/>
    <x v="1"/>
    <x v="3"/>
  </r>
  <r>
    <x v="27"/>
    <x v="9"/>
    <x v="1"/>
    <s v=""/>
    <s v="QXCRYU"/>
    <s v="OW"/>
    <s v="Outbound"/>
    <x v="13"/>
    <x v="5"/>
    <x v="29"/>
    <n v="1"/>
    <n v="1"/>
    <n v="283.10000000000002"/>
    <n v="38.6"/>
    <n v="53"/>
    <n v="374.7"/>
    <x v="0"/>
    <s v="Closed Deal"/>
    <s v="SSH"/>
    <s v="MXP"/>
    <x v="2"/>
    <x v="3"/>
    <n v="85"/>
    <x v="7"/>
    <x v="3"/>
    <x v="7"/>
    <x v="1"/>
    <x v="1"/>
  </r>
  <r>
    <x v="27"/>
    <x v="9"/>
    <x v="1"/>
    <s v=""/>
    <s v="QXCRYU"/>
    <s v="OW"/>
    <s v="Outbound"/>
    <x v="13"/>
    <x v="5"/>
    <x v="29"/>
    <n v="1"/>
    <n v="1"/>
    <n v="283.10000000000002"/>
    <n v="38.6"/>
    <n v="53"/>
    <n v="374.7"/>
    <x v="0"/>
    <s v="Closed Deal"/>
    <s v="SSH"/>
    <s v="MXP"/>
    <x v="2"/>
    <x v="3"/>
    <n v="85"/>
    <x v="7"/>
    <x v="3"/>
    <x v="7"/>
    <x v="1"/>
    <x v="1"/>
  </r>
  <r>
    <x v="27"/>
    <x v="9"/>
    <x v="1"/>
    <s v=""/>
    <s v="QXCRYU"/>
    <s v="OW"/>
    <s v="Outbound"/>
    <x v="13"/>
    <x v="5"/>
    <x v="29"/>
    <n v="1"/>
    <n v="1"/>
    <n v="377.48"/>
    <n v="38.6"/>
    <n v="53"/>
    <n v="469.08"/>
    <x v="0"/>
    <s v="Closed Deal"/>
    <s v="SSH"/>
    <s v="MXP"/>
    <x v="2"/>
    <x v="3"/>
    <n v="85"/>
    <x v="7"/>
    <x v="3"/>
    <x v="7"/>
    <x v="1"/>
    <x v="1"/>
  </r>
  <r>
    <x v="27"/>
    <x v="9"/>
    <x v="1"/>
    <s v=""/>
    <s v="QXCRYU"/>
    <s v="OW"/>
    <s v="Outbound"/>
    <x v="13"/>
    <x v="5"/>
    <x v="29"/>
    <n v="1"/>
    <n v="1"/>
    <n v="377.48"/>
    <n v="38.6"/>
    <n v="53"/>
    <n v="469.08"/>
    <x v="0"/>
    <s v="Closed Deal"/>
    <s v="SSH"/>
    <s v="MXP"/>
    <x v="2"/>
    <x v="3"/>
    <n v="85"/>
    <x v="7"/>
    <x v="3"/>
    <x v="7"/>
    <x v="1"/>
    <x v="1"/>
  </r>
  <r>
    <x v="28"/>
    <x v="11"/>
    <x v="0"/>
    <s v=""/>
    <s v=""/>
    <s v="RT"/>
    <s v="Outbound"/>
    <x v="5"/>
    <x v="2"/>
    <x v="9"/>
    <n v="4"/>
    <n v="4"/>
    <n v="273"/>
    <n v="0"/>
    <n v="0"/>
    <n v="1092"/>
    <x v="0"/>
    <s v="Countersigned"/>
    <s v="BRI"/>
    <s v="SSH"/>
    <x v="1"/>
    <x v="1"/>
    <n v="78"/>
    <x v="3"/>
    <x v="3"/>
    <x v="7"/>
    <x v="1"/>
    <x v="1"/>
  </r>
  <r>
    <x v="28"/>
    <x v="11"/>
    <x v="0"/>
    <s v=""/>
    <s v=""/>
    <s v="RT"/>
    <s v="Inbound"/>
    <x v="7"/>
    <x v="3"/>
    <x v="10"/>
    <n v="4"/>
    <n v="4"/>
    <n v="273"/>
    <n v="0"/>
    <n v="0"/>
    <n v="1092"/>
    <x v="0"/>
    <s v="Countersigned"/>
    <s v="SSH"/>
    <s v="BRI"/>
    <x v="1"/>
    <x v="1"/>
    <n v="85"/>
    <x v="3"/>
    <x v="3"/>
    <x v="11"/>
    <x v="10"/>
    <x v="1"/>
  </r>
  <r>
    <x v="27"/>
    <x v="10"/>
    <x v="1"/>
    <s v=""/>
    <s v="11L9QM"/>
    <s v="RT"/>
    <s v="Outbound"/>
    <x v="24"/>
    <x v="0"/>
    <x v="28"/>
    <n v="1"/>
    <n v="1"/>
    <n v="275"/>
    <n v="34.04"/>
    <n v="30"/>
    <n v="339.04"/>
    <x v="0"/>
    <s v="Closed Deal"/>
    <s v="NAP"/>
    <s v="SSH"/>
    <x v="0"/>
    <x v="3"/>
    <n v="78"/>
    <x v="18"/>
    <x v="3"/>
    <x v="7"/>
    <x v="1"/>
    <x v="1"/>
  </r>
  <r>
    <x v="27"/>
    <x v="10"/>
    <x v="1"/>
    <s v=""/>
    <s v="11L9QM"/>
    <s v="RT"/>
    <s v="Inbound"/>
    <x v="25"/>
    <x v="1"/>
    <x v="29"/>
    <n v="1"/>
    <n v="1"/>
    <n v="275"/>
    <n v="38.92"/>
    <n v="40"/>
    <n v="353.92"/>
    <x v="0"/>
    <s v="Closed Deal"/>
    <s v="SSH"/>
    <s v="NAP"/>
    <x v="0"/>
    <x v="3"/>
    <n v="85"/>
    <x v="18"/>
    <x v="3"/>
    <x v="7"/>
    <x v="1"/>
    <x v="1"/>
  </r>
  <r>
    <x v="27"/>
    <x v="10"/>
    <x v="1"/>
    <s v=""/>
    <s v="11L9QM"/>
    <s v="RT"/>
    <s v="Outbound"/>
    <x v="24"/>
    <x v="0"/>
    <x v="28"/>
    <n v="1"/>
    <n v="1"/>
    <n v="275"/>
    <n v="34.04"/>
    <n v="30"/>
    <n v="339.04"/>
    <x v="0"/>
    <s v="Closed Deal"/>
    <s v="NAP"/>
    <s v="SSH"/>
    <x v="0"/>
    <x v="3"/>
    <n v="78"/>
    <x v="18"/>
    <x v="3"/>
    <x v="7"/>
    <x v="1"/>
    <x v="1"/>
  </r>
  <r>
    <x v="27"/>
    <x v="10"/>
    <x v="1"/>
    <s v=""/>
    <s v="11L9QM"/>
    <s v="RT"/>
    <s v="Inbound"/>
    <x v="25"/>
    <x v="1"/>
    <x v="29"/>
    <n v="1"/>
    <n v="1"/>
    <n v="275"/>
    <n v="38.92"/>
    <n v="40"/>
    <n v="353.92"/>
    <x v="0"/>
    <s v="Closed Deal"/>
    <s v="SSH"/>
    <s v="NAP"/>
    <x v="0"/>
    <x v="3"/>
    <n v="85"/>
    <x v="18"/>
    <x v="3"/>
    <x v="7"/>
    <x v="1"/>
    <x v="1"/>
  </r>
  <r>
    <x v="27"/>
    <x v="10"/>
    <x v="1"/>
    <s v=""/>
    <s v="11L9QM"/>
    <s v="RT"/>
    <s v="Outbound"/>
    <x v="24"/>
    <x v="0"/>
    <x v="28"/>
    <n v="1"/>
    <n v="1"/>
    <n v="206.25"/>
    <n v="34.04"/>
    <n v="30"/>
    <n v="270.29000000000002"/>
    <x v="0"/>
    <s v="Closed Deal"/>
    <s v="NAP"/>
    <s v="SSH"/>
    <x v="0"/>
    <x v="3"/>
    <n v="78"/>
    <x v="18"/>
    <x v="3"/>
    <x v="7"/>
    <x v="1"/>
    <x v="1"/>
  </r>
  <r>
    <x v="27"/>
    <x v="10"/>
    <x v="1"/>
    <s v=""/>
    <s v="11L9QM"/>
    <s v="RT"/>
    <s v="Inbound"/>
    <x v="25"/>
    <x v="1"/>
    <x v="29"/>
    <n v="1"/>
    <n v="1"/>
    <n v="206.25"/>
    <n v="38.92"/>
    <n v="40"/>
    <n v="285.17"/>
    <x v="0"/>
    <s v="Closed Deal"/>
    <s v="SSH"/>
    <s v="NAP"/>
    <x v="0"/>
    <x v="3"/>
    <n v="85"/>
    <x v="18"/>
    <x v="3"/>
    <x v="7"/>
    <x v="1"/>
    <x v="1"/>
  </r>
  <r>
    <x v="27"/>
    <x v="10"/>
    <x v="1"/>
    <s v=""/>
    <s v="11L9QM"/>
    <s v="RT"/>
    <s v="Outbound"/>
    <x v="24"/>
    <x v="0"/>
    <x v="28"/>
    <n v="1"/>
    <n v="1"/>
    <n v="206.25"/>
    <n v="34.04"/>
    <n v="30"/>
    <n v="270.29000000000002"/>
    <x v="0"/>
    <s v="Closed Deal"/>
    <s v="NAP"/>
    <s v="SSH"/>
    <x v="0"/>
    <x v="3"/>
    <n v="78"/>
    <x v="18"/>
    <x v="3"/>
    <x v="7"/>
    <x v="1"/>
    <x v="1"/>
  </r>
  <r>
    <x v="27"/>
    <x v="10"/>
    <x v="1"/>
    <s v=""/>
    <s v="11L9QM"/>
    <s v="RT"/>
    <s v="Inbound"/>
    <x v="25"/>
    <x v="1"/>
    <x v="29"/>
    <n v="1"/>
    <n v="1"/>
    <n v="206.25"/>
    <n v="38.92"/>
    <n v="40"/>
    <n v="285.17"/>
    <x v="0"/>
    <s v="Closed Deal"/>
    <s v="SSH"/>
    <s v="NAP"/>
    <x v="0"/>
    <x v="3"/>
    <n v="85"/>
    <x v="18"/>
    <x v="3"/>
    <x v="7"/>
    <x v="1"/>
    <x v="1"/>
  </r>
  <r>
    <x v="28"/>
    <x v="2"/>
    <x v="0"/>
    <s v=""/>
    <s v=""/>
    <s v="RT"/>
    <s v="Outbound"/>
    <x v="12"/>
    <x v="4"/>
    <x v="28"/>
    <n v="30"/>
    <n v="30"/>
    <n v="297.5"/>
    <n v="0"/>
    <n v="0"/>
    <n v="8925"/>
    <x v="0"/>
    <s v="Countersigned"/>
    <s v="MXP"/>
    <s v="SSH"/>
    <x v="2"/>
    <x v="3"/>
    <n v="77"/>
    <x v="7"/>
    <x v="3"/>
    <x v="7"/>
    <x v="1"/>
    <x v="1"/>
  </r>
  <r>
    <x v="28"/>
    <x v="2"/>
    <x v="0"/>
    <s v=""/>
    <s v=""/>
    <s v="RT"/>
    <s v="Outbound"/>
    <x v="12"/>
    <x v="4"/>
    <x v="29"/>
    <n v="30"/>
    <n v="30"/>
    <n v="297.5"/>
    <n v="0"/>
    <n v="0"/>
    <n v="8925"/>
    <x v="0"/>
    <s v="Countersigned"/>
    <s v="MXP"/>
    <s v="SSH"/>
    <x v="2"/>
    <x v="3"/>
    <n v="84"/>
    <x v="7"/>
    <x v="3"/>
    <x v="17"/>
    <x v="16"/>
    <x v="1"/>
  </r>
  <r>
    <x v="28"/>
    <x v="2"/>
    <x v="0"/>
    <s v=""/>
    <s v=""/>
    <s v="RT"/>
    <s v="Inbound"/>
    <x v="13"/>
    <x v="5"/>
    <x v="29"/>
    <n v="30"/>
    <n v="30"/>
    <n v="297.5"/>
    <n v="0"/>
    <n v="0"/>
    <n v="8925"/>
    <x v="0"/>
    <s v="Countersigned"/>
    <s v="SSH"/>
    <s v="MXP"/>
    <x v="2"/>
    <x v="3"/>
    <n v="84"/>
    <x v="7"/>
    <x v="3"/>
    <x v="7"/>
    <x v="1"/>
    <x v="1"/>
  </r>
  <r>
    <x v="28"/>
    <x v="2"/>
    <x v="0"/>
    <s v=""/>
    <s v=""/>
    <s v="RT"/>
    <s v="Inbound"/>
    <x v="13"/>
    <x v="5"/>
    <x v="30"/>
    <n v="30"/>
    <n v="30"/>
    <n v="297.5"/>
    <n v="0"/>
    <n v="0"/>
    <n v="8925"/>
    <x v="0"/>
    <s v="Countersigned"/>
    <s v="SSH"/>
    <s v="MXP"/>
    <x v="2"/>
    <x v="3"/>
    <n v="91"/>
    <x v="7"/>
    <x v="3"/>
    <x v="15"/>
    <x v="14"/>
    <x v="1"/>
  </r>
  <r>
    <x v="28"/>
    <x v="2"/>
    <x v="0"/>
    <s v=""/>
    <s v=""/>
    <s v="RT"/>
    <s v="Outbound"/>
    <x v="4"/>
    <x v="6"/>
    <x v="9"/>
    <n v="40"/>
    <n v="40"/>
    <n v="290"/>
    <n v="0"/>
    <n v="0"/>
    <n v="11600"/>
    <x v="0"/>
    <s v="Countersigned"/>
    <s v="VRN"/>
    <s v="SSH"/>
    <x v="3"/>
    <x v="1"/>
    <n v="78"/>
    <x v="9"/>
    <x v="3"/>
    <x v="15"/>
    <x v="14"/>
    <x v="1"/>
  </r>
  <r>
    <x v="28"/>
    <x v="2"/>
    <x v="0"/>
    <s v=""/>
    <s v=""/>
    <s v="RT"/>
    <s v="Outbound"/>
    <x v="4"/>
    <x v="6"/>
    <x v="10"/>
    <n v="40"/>
    <n v="40"/>
    <n v="290"/>
    <n v="0"/>
    <n v="0"/>
    <n v="11600"/>
    <x v="0"/>
    <s v="Countersigned"/>
    <s v="VRN"/>
    <s v="SSH"/>
    <x v="3"/>
    <x v="1"/>
    <n v="85"/>
    <x v="9"/>
    <x v="3"/>
    <x v="32"/>
    <x v="26"/>
    <x v="1"/>
  </r>
  <r>
    <x v="28"/>
    <x v="2"/>
    <x v="0"/>
    <s v=""/>
    <s v=""/>
    <s v="RT"/>
    <s v="Inbound"/>
    <x v="6"/>
    <x v="7"/>
    <x v="10"/>
    <n v="40"/>
    <n v="40"/>
    <n v="290"/>
    <n v="0"/>
    <n v="0"/>
    <n v="11600"/>
    <x v="0"/>
    <s v="Countersigned"/>
    <s v="SSH"/>
    <s v="VRN"/>
    <x v="3"/>
    <x v="1"/>
    <n v="85"/>
    <x v="9"/>
    <x v="3"/>
    <x v="7"/>
    <x v="1"/>
    <x v="1"/>
  </r>
  <r>
    <x v="28"/>
    <x v="2"/>
    <x v="0"/>
    <s v=""/>
    <s v=""/>
    <s v="RT"/>
    <s v="Inbound"/>
    <x v="6"/>
    <x v="7"/>
    <x v="11"/>
    <n v="40"/>
    <n v="40"/>
    <n v="290"/>
    <n v="0"/>
    <n v="0"/>
    <n v="11600"/>
    <x v="0"/>
    <s v="Countersigned"/>
    <s v="SSH"/>
    <s v="VRN"/>
    <x v="3"/>
    <x v="1"/>
    <n v="92"/>
    <x v="9"/>
    <x v="3"/>
    <x v="12"/>
    <x v="11"/>
    <x v="1"/>
  </r>
  <r>
    <x v="29"/>
    <x v="8"/>
    <x v="1"/>
    <s v=""/>
    <s v="ZRP79"/>
    <s v="OW"/>
    <s v="Outbound"/>
    <x v="4"/>
    <x v="6"/>
    <x v="9"/>
    <n v="3"/>
    <n v="3"/>
    <n v="300"/>
    <n v="0"/>
    <n v="0"/>
    <n v="900"/>
    <x v="0"/>
    <s v="Closed Deal"/>
    <s v="VRN"/>
    <s v="SSH"/>
    <x v="3"/>
    <x v="1"/>
    <n v="77"/>
    <x v="9"/>
    <x v="3"/>
    <x v="15"/>
    <x v="14"/>
    <x v="1"/>
  </r>
  <r>
    <x v="30"/>
    <x v="8"/>
    <x v="1"/>
    <s v=""/>
    <s v="MQJUH"/>
    <s v="OW"/>
    <s v="Outbound"/>
    <x v="13"/>
    <x v="5"/>
    <x v="29"/>
    <n v="4"/>
    <n v="4"/>
    <n v="320"/>
    <n v="0"/>
    <n v="0"/>
    <n v="1280"/>
    <x v="0"/>
    <s v="Closed Deal"/>
    <s v="SSH"/>
    <s v="MXP"/>
    <x v="2"/>
    <x v="3"/>
    <n v="82"/>
    <x v="7"/>
    <x v="3"/>
    <x v="7"/>
    <x v="1"/>
    <x v="1"/>
  </r>
  <r>
    <x v="30"/>
    <x v="8"/>
    <x v="1"/>
    <s v=""/>
    <s v="6ZVFQ"/>
    <s v="RT"/>
    <s v="Outbound"/>
    <x v="4"/>
    <x v="6"/>
    <x v="9"/>
    <n v="3"/>
    <n v="3"/>
    <n v="300"/>
    <n v="0"/>
    <n v="0"/>
    <n v="900"/>
    <x v="0"/>
    <s v="Closed Deal"/>
    <s v="VRN"/>
    <s v="SSH"/>
    <x v="3"/>
    <x v="1"/>
    <n v="76"/>
    <x v="9"/>
    <x v="3"/>
    <x v="15"/>
    <x v="14"/>
    <x v="1"/>
  </r>
  <r>
    <x v="30"/>
    <x v="8"/>
    <x v="1"/>
    <s v=""/>
    <s v="6ZVFQ"/>
    <s v="RT"/>
    <s v="Inbound"/>
    <x v="6"/>
    <x v="7"/>
    <x v="10"/>
    <n v="3"/>
    <n v="3"/>
    <n v="300"/>
    <n v="0"/>
    <n v="0"/>
    <n v="900"/>
    <x v="0"/>
    <s v="Closed Deal"/>
    <s v="SSH"/>
    <s v="VRN"/>
    <x v="3"/>
    <x v="1"/>
    <n v="83"/>
    <x v="9"/>
    <x v="3"/>
    <x v="7"/>
    <x v="1"/>
    <x v="1"/>
  </r>
  <r>
    <x v="30"/>
    <x v="8"/>
    <x v="1"/>
    <s v=""/>
    <s v="LA7FR"/>
    <s v="OW"/>
    <s v="Outbound"/>
    <x v="12"/>
    <x v="4"/>
    <x v="28"/>
    <n v="2"/>
    <n v="2"/>
    <n v="325"/>
    <n v="0"/>
    <n v="0"/>
    <n v="650"/>
    <x v="0"/>
    <s v="Closed Deal"/>
    <s v="MXP"/>
    <s v="SSH"/>
    <x v="2"/>
    <x v="3"/>
    <n v="75"/>
    <x v="7"/>
    <x v="3"/>
    <x v="7"/>
    <x v="1"/>
    <x v="1"/>
  </r>
  <r>
    <x v="31"/>
    <x v="7"/>
    <x v="1"/>
    <s v=""/>
    <s v=""/>
    <s v="OW"/>
    <s v="Outbound"/>
    <x v="13"/>
    <x v="5"/>
    <x v="29"/>
    <n v="6"/>
    <n v="6"/>
    <n v="325"/>
    <n v="0"/>
    <n v="0"/>
    <n v="1950"/>
    <x v="0"/>
    <s v="Closed Deal"/>
    <s v="SSH"/>
    <s v="MXP"/>
    <x v="2"/>
    <x v="3"/>
    <n v="81"/>
    <x v="7"/>
    <x v="3"/>
    <x v="7"/>
    <x v="1"/>
    <x v="1"/>
  </r>
  <r>
    <x v="28"/>
    <x v="10"/>
    <x v="1"/>
    <s v=""/>
    <s v="11LA1D"/>
    <s v="OW"/>
    <s v="Outbound"/>
    <x v="24"/>
    <x v="0"/>
    <x v="28"/>
    <n v="1"/>
    <n v="1"/>
    <n v="230"/>
    <n v="34.04"/>
    <n v="30"/>
    <n v="294.04000000000002"/>
    <x v="0"/>
    <s v="Closed Deal"/>
    <s v="NAP"/>
    <s v="SSH"/>
    <x v="0"/>
    <x v="3"/>
    <n v="77"/>
    <x v="18"/>
    <x v="3"/>
    <x v="7"/>
    <x v="1"/>
    <x v="1"/>
  </r>
  <r>
    <x v="28"/>
    <x v="10"/>
    <x v="1"/>
    <s v=""/>
    <s v="11LA1D"/>
    <s v="OW"/>
    <s v="Outbound"/>
    <x v="25"/>
    <x v="1"/>
    <x v="29"/>
    <n v="1"/>
    <n v="1"/>
    <n v="220"/>
    <n v="38.92"/>
    <n v="40"/>
    <n v="298.92"/>
    <x v="0"/>
    <s v="Closed Deal"/>
    <s v="SSH"/>
    <s v="NAP"/>
    <x v="0"/>
    <x v="3"/>
    <n v="84"/>
    <x v="18"/>
    <x v="3"/>
    <x v="7"/>
    <x v="1"/>
    <x v="1"/>
  </r>
  <r>
    <x v="28"/>
    <x v="10"/>
    <x v="1"/>
    <s v=""/>
    <s v="11LA1D"/>
    <s v="OW"/>
    <s v="Outbound"/>
    <x v="24"/>
    <x v="0"/>
    <x v="28"/>
    <n v="1"/>
    <n v="1"/>
    <n v="230"/>
    <n v="34.04"/>
    <n v="30"/>
    <n v="294.04000000000002"/>
    <x v="0"/>
    <s v="Closed Deal"/>
    <s v="NAP"/>
    <s v="SSH"/>
    <x v="0"/>
    <x v="3"/>
    <n v="77"/>
    <x v="18"/>
    <x v="3"/>
    <x v="7"/>
    <x v="1"/>
    <x v="1"/>
  </r>
  <r>
    <x v="28"/>
    <x v="10"/>
    <x v="1"/>
    <s v=""/>
    <s v="11LA1D"/>
    <s v="OW"/>
    <s v="Outbound"/>
    <x v="25"/>
    <x v="1"/>
    <x v="29"/>
    <n v="1"/>
    <n v="1"/>
    <n v="220"/>
    <n v="38.92"/>
    <n v="40"/>
    <n v="298.92"/>
    <x v="0"/>
    <s v="Closed Deal"/>
    <s v="SSH"/>
    <s v="NAP"/>
    <x v="0"/>
    <x v="3"/>
    <n v="84"/>
    <x v="18"/>
    <x v="3"/>
    <x v="7"/>
    <x v="1"/>
    <x v="1"/>
  </r>
  <r>
    <x v="31"/>
    <x v="17"/>
    <x v="0"/>
    <s v=""/>
    <s v=""/>
    <s v="RT"/>
    <s v="Outbound"/>
    <x v="24"/>
    <x v="0"/>
    <x v="29"/>
    <n v="10"/>
    <n v="10"/>
    <n v="245"/>
    <n v="0"/>
    <n v="0"/>
    <n v="2450"/>
    <x v="0"/>
    <s v="Countersigned"/>
    <s v="NAP"/>
    <s v="SSH"/>
    <x v="0"/>
    <x v="3"/>
    <n v="81"/>
    <x v="18"/>
    <x v="3"/>
    <x v="66"/>
    <x v="57"/>
    <x v="1"/>
  </r>
  <r>
    <x v="31"/>
    <x v="17"/>
    <x v="0"/>
    <s v=""/>
    <s v=""/>
    <s v="RT"/>
    <s v="Inbound"/>
    <x v="25"/>
    <x v="1"/>
    <x v="30"/>
    <n v="10"/>
    <n v="10"/>
    <n v="245"/>
    <n v="0"/>
    <n v="0"/>
    <n v="2450"/>
    <x v="0"/>
    <s v="Countersigned"/>
    <s v="SSH"/>
    <s v="NAP"/>
    <x v="0"/>
    <x v="3"/>
    <n v="88"/>
    <x v="18"/>
    <x v="3"/>
    <x v="16"/>
    <x v="15"/>
    <x v="1"/>
  </r>
  <r>
    <x v="29"/>
    <x v="10"/>
    <x v="1"/>
    <s v=""/>
    <s v="11LA92"/>
    <s v="OW"/>
    <s v="Outbound"/>
    <x v="6"/>
    <x v="7"/>
    <x v="10"/>
    <n v="1"/>
    <n v="1"/>
    <n v="270"/>
    <n v="37.72"/>
    <n v="40"/>
    <n v="347.72"/>
    <x v="0"/>
    <s v="Closed Deal"/>
    <s v="SSH"/>
    <s v="VRN"/>
    <x v="3"/>
    <x v="1"/>
    <n v="84"/>
    <x v="9"/>
    <x v="3"/>
    <x v="7"/>
    <x v="1"/>
    <x v="1"/>
  </r>
  <r>
    <x v="29"/>
    <x v="10"/>
    <x v="1"/>
    <s v=""/>
    <s v="11LA92"/>
    <s v="OW"/>
    <s v="Outbound"/>
    <x v="6"/>
    <x v="7"/>
    <x v="10"/>
    <n v="1"/>
    <n v="1"/>
    <n v="202.5"/>
    <n v="37.72"/>
    <n v="40"/>
    <n v="280.22000000000003"/>
    <x v="0"/>
    <s v="Closed Deal"/>
    <s v="SSH"/>
    <s v="VRN"/>
    <x v="3"/>
    <x v="1"/>
    <n v="84"/>
    <x v="9"/>
    <x v="3"/>
    <x v="7"/>
    <x v="1"/>
    <x v="1"/>
  </r>
  <r>
    <x v="29"/>
    <x v="10"/>
    <x v="1"/>
    <s v=""/>
    <s v="11LA92"/>
    <s v="OW"/>
    <s v="Outbound"/>
    <x v="6"/>
    <x v="7"/>
    <x v="10"/>
    <n v="1"/>
    <n v="1"/>
    <n v="270"/>
    <n v="37.72"/>
    <n v="40"/>
    <n v="347.72"/>
    <x v="0"/>
    <s v="Closed Deal"/>
    <s v="SSH"/>
    <s v="VRN"/>
    <x v="3"/>
    <x v="1"/>
    <n v="84"/>
    <x v="9"/>
    <x v="3"/>
    <x v="7"/>
    <x v="1"/>
    <x v="1"/>
  </r>
  <r>
    <x v="31"/>
    <x v="18"/>
    <x v="0"/>
    <s v=""/>
    <s v=""/>
    <s v="RT"/>
    <s v="Outbound"/>
    <x v="16"/>
    <x v="0"/>
    <x v="51"/>
    <n v="30"/>
    <n v="30"/>
    <n v="225"/>
    <n v="0"/>
    <n v="0"/>
    <n v="6750"/>
    <x v="0"/>
    <s v="Countersigned"/>
    <s v="NAP"/>
    <s v="SSH"/>
    <x v="0"/>
    <x v="2"/>
    <n v="174"/>
    <x v="12"/>
    <x v="0"/>
    <x v="3"/>
    <x v="3"/>
    <x v="0"/>
  </r>
  <r>
    <x v="31"/>
    <x v="18"/>
    <x v="0"/>
    <s v=""/>
    <s v=""/>
    <s v="RT"/>
    <s v="Outbound"/>
    <x v="16"/>
    <x v="0"/>
    <x v="52"/>
    <n v="30"/>
    <n v="30"/>
    <n v="225"/>
    <n v="0"/>
    <n v="0"/>
    <n v="6750"/>
    <x v="0"/>
    <s v="Countersigned"/>
    <s v="NAP"/>
    <s v="SSH"/>
    <x v="0"/>
    <x v="2"/>
    <n v="181"/>
    <x v="12"/>
    <x v="0"/>
    <x v="3"/>
    <x v="3"/>
    <x v="0"/>
  </r>
  <r>
    <x v="31"/>
    <x v="18"/>
    <x v="0"/>
    <s v=""/>
    <s v=""/>
    <s v="RT"/>
    <s v="Outbound"/>
    <x v="16"/>
    <x v="0"/>
    <x v="53"/>
    <n v="30"/>
    <n v="30"/>
    <n v="225"/>
    <n v="0"/>
    <n v="0"/>
    <n v="6750"/>
    <x v="0"/>
    <s v="Countersigned"/>
    <s v="NAP"/>
    <s v="SSH"/>
    <x v="0"/>
    <x v="2"/>
    <n v="188"/>
    <x v="12"/>
    <x v="0"/>
    <x v="54"/>
    <x v="21"/>
    <x v="0"/>
  </r>
  <r>
    <x v="31"/>
    <x v="18"/>
    <x v="0"/>
    <s v=""/>
    <s v=""/>
    <s v="RT"/>
    <s v="Outbound"/>
    <x v="16"/>
    <x v="0"/>
    <x v="54"/>
    <n v="30"/>
    <n v="30"/>
    <n v="225"/>
    <n v="0"/>
    <n v="0"/>
    <n v="6750"/>
    <x v="0"/>
    <s v="Countersigned"/>
    <s v="NAP"/>
    <s v="SSH"/>
    <x v="0"/>
    <x v="2"/>
    <n v="195"/>
    <x v="12"/>
    <x v="0"/>
    <x v="3"/>
    <x v="3"/>
    <x v="0"/>
  </r>
  <r>
    <x v="31"/>
    <x v="18"/>
    <x v="0"/>
    <s v=""/>
    <s v=""/>
    <s v="RT"/>
    <s v="Outbound"/>
    <x v="16"/>
    <x v="0"/>
    <x v="55"/>
    <n v="30"/>
    <n v="30"/>
    <n v="225"/>
    <n v="0"/>
    <n v="0"/>
    <n v="6750"/>
    <x v="0"/>
    <s v="Countersigned"/>
    <s v="NAP"/>
    <s v="SSH"/>
    <x v="0"/>
    <x v="2"/>
    <n v="202"/>
    <x v="12"/>
    <x v="0"/>
    <x v="3"/>
    <x v="3"/>
    <x v="0"/>
  </r>
  <r>
    <x v="31"/>
    <x v="18"/>
    <x v="0"/>
    <s v=""/>
    <s v=""/>
    <s v="RT"/>
    <s v="Outbound"/>
    <x v="16"/>
    <x v="0"/>
    <x v="56"/>
    <n v="30"/>
    <n v="30"/>
    <n v="225"/>
    <n v="0"/>
    <n v="0"/>
    <n v="6750"/>
    <x v="0"/>
    <s v="Countersigned"/>
    <s v="NAP"/>
    <s v="SSH"/>
    <x v="0"/>
    <x v="2"/>
    <n v="209"/>
    <x v="12"/>
    <x v="0"/>
    <x v="3"/>
    <x v="3"/>
    <x v="0"/>
  </r>
  <r>
    <x v="31"/>
    <x v="18"/>
    <x v="0"/>
    <s v=""/>
    <s v=""/>
    <s v="RT"/>
    <s v="Inbound"/>
    <x v="18"/>
    <x v="1"/>
    <x v="52"/>
    <n v="30"/>
    <n v="30"/>
    <n v="225"/>
    <n v="0"/>
    <n v="0"/>
    <n v="6750"/>
    <x v="0"/>
    <s v="Countersigned"/>
    <s v="SSH"/>
    <s v="NAP"/>
    <x v="0"/>
    <x v="2"/>
    <n v="181"/>
    <x v="12"/>
    <x v="0"/>
    <x v="3"/>
    <x v="3"/>
    <x v="0"/>
  </r>
  <r>
    <x v="31"/>
    <x v="18"/>
    <x v="0"/>
    <s v=""/>
    <s v=""/>
    <s v="RT"/>
    <s v="Inbound"/>
    <x v="18"/>
    <x v="1"/>
    <x v="53"/>
    <n v="30"/>
    <n v="30"/>
    <n v="225"/>
    <n v="0"/>
    <n v="0"/>
    <n v="6750"/>
    <x v="0"/>
    <s v="Countersigned"/>
    <s v="SSH"/>
    <s v="NAP"/>
    <x v="0"/>
    <x v="2"/>
    <n v="188"/>
    <x v="12"/>
    <x v="0"/>
    <x v="3"/>
    <x v="3"/>
    <x v="0"/>
  </r>
  <r>
    <x v="31"/>
    <x v="18"/>
    <x v="0"/>
    <s v=""/>
    <s v=""/>
    <s v="RT"/>
    <s v="Inbound"/>
    <x v="18"/>
    <x v="1"/>
    <x v="54"/>
    <n v="30"/>
    <n v="30"/>
    <n v="225"/>
    <n v="0"/>
    <n v="0"/>
    <n v="6750"/>
    <x v="0"/>
    <s v="Countersigned"/>
    <s v="SSH"/>
    <s v="NAP"/>
    <x v="0"/>
    <x v="2"/>
    <n v="195"/>
    <x v="12"/>
    <x v="0"/>
    <x v="54"/>
    <x v="21"/>
    <x v="0"/>
  </r>
  <r>
    <x v="31"/>
    <x v="18"/>
    <x v="0"/>
    <s v=""/>
    <s v=""/>
    <s v="RT"/>
    <s v="Inbound"/>
    <x v="18"/>
    <x v="1"/>
    <x v="55"/>
    <n v="30"/>
    <n v="30"/>
    <n v="225"/>
    <n v="0"/>
    <n v="0"/>
    <n v="6750"/>
    <x v="0"/>
    <s v="Countersigned"/>
    <s v="SSH"/>
    <s v="NAP"/>
    <x v="0"/>
    <x v="2"/>
    <n v="202"/>
    <x v="12"/>
    <x v="0"/>
    <x v="3"/>
    <x v="3"/>
    <x v="0"/>
  </r>
  <r>
    <x v="31"/>
    <x v="18"/>
    <x v="0"/>
    <s v=""/>
    <s v=""/>
    <s v="RT"/>
    <s v="Inbound"/>
    <x v="18"/>
    <x v="1"/>
    <x v="56"/>
    <n v="30"/>
    <n v="30"/>
    <n v="225"/>
    <n v="0"/>
    <n v="0"/>
    <n v="6750"/>
    <x v="0"/>
    <s v="Countersigned"/>
    <s v="SSH"/>
    <s v="NAP"/>
    <x v="0"/>
    <x v="2"/>
    <n v="209"/>
    <x v="12"/>
    <x v="0"/>
    <x v="3"/>
    <x v="3"/>
    <x v="0"/>
  </r>
  <r>
    <x v="31"/>
    <x v="18"/>
    <x v="0"/>
    <s v=""/>
    <s v=""/>
    <s v="RT"/>
    <s v="Inbound"/>
    <x v="18"/>
    <x v="1"/>
    <x v="57"/>
    <n v="30"/>
    <n v="30"/>
    <n v="225"/>
    <n v="0"/>
    <n v="0"/>
    <n v="6750"/>
    <x v="0"/>
    <s v="Countersigned"/>
    <s v="SSH"/>
    <s v="NAP"/>
    <x v="0"/>
    <x v="2"/>
    <n v="216"/>
    <x v="12"/>
    <x v="0"/>
    <x v="3"/>
    <x v="3"/>
    <x v="0"/>
  </r>
  <r>
    <x v="30"/>
    <x v="10"/>
    <x v="1"/>
    <s v=""/>
    <s v="11LAFK"/>
    <s v="OW"/>
    <s v="Outbound"/>
    <x v="24"/>
    <x v="0"/>
    <x v="28"/>
    <n v="1"/>
    <n v="1"/>
    <n v="280"/>
    <n v="34.04"/>
    <n v="30"/>
    <n v="344.04"/>
    <x v="0"/>
    <s v="Closed Deal"/>
    <s v="NAP"/>
    <s v="SSH"/>
    <x v="0"/>
    <x v="3"/>
    <n v="75"/>
    <x v="18"/>
    <x v="3"/>
    <x v="7"/>
    <x v="1"/>
    <x v="1"/>
  </r>
  <r>
    <x v="30"/>
    <x v="10"/>
    <x v="1"/>
    <s v=""/>
    <s v="11LAFL"/>
    <s v="OW"/>
    <s v="Outbound"/>
    <x v="25"/>
    <x v="1"/>
    <x v="29"/>
    <n v="1"/>
    <n v="1"/>
    <n v="270"/>
    <n v="38.92"/>
    <n v="40"/>
    <n v="348.92"/>
    <x v="0"/>
    <s v="Closed Deal"/>
    <s v="SSH"/>
    <s v="NAP"/>
    <x v="0"/>
    <x v="3"/>
    <n v="82"/>
    <x v="18"/>
    <x v="3"/>
    <x v="7"/>
    <x v="1"/>
    <x v="1"/>
  </r>
  <r>
    <x v="30"/>
    <x v="10"/>
    <x v="1"/>
    <s v=""/>
    <s v="11LAFK"/>
    <s v="OW"/>
    <s v="Outbound"/>
    <x v="24"/>
    <x v="0"/>
    <x v="28"/>
    <n v="1"/>
    <n v="1"/>
    <n v="280"/>
    <n v="34.04"/>
    <n v="30"/>
    <n v="344.04"/>
    <x v="0"/>
    <s v="Closed Deal"/>
    <s v="NAP"/>
    <s v="SSH"/>
    <x v="0"/>
    <x v="3"/>
    <n v="75"/>
    <x v="18"/>
    <x v="3"/>
    <x v="7"/>
    <x v="1"/>
    <x v="1"/>
  </r>
  <r>
    <x v="30"/>
    <x v="10"/>
    <x v="1"/>
    <s v=""/>
    <s v="11LAFL"/>
    <s v="OW"/>
    <s v="Outbound"/>
    <x v="25"/>
    <x v="1"/>
    <x v="29"/>
    <n v="1"/>
    <n v="1"/>
    <n v="270"/>
    <n v="38.92"/>
    <n v="40"/>
    <n v="348.92"/>
    <x v="0"/>
    <s v="Closed Deal"/>
    <s v="SSH"/>
    <s v="NAP"/>
    <x v="0"/>
    <x v="3"/>
    <n v="82"/>
    <x v="18"/>
    <x v="3"/>
    <x v="7"/>
    <x v="1"/>
    <x v="1"/>
  </r>
  <r>
    <x v="30"/>
    <x v="10"/>
    <x v="1"/>
    <s v=""/>
    <s v="11LAFK"/>
    <s v="OW"/>
    <s v="Outbound"/>
    <x v="24"/>
    <x v="0"/>
    <x v="28"/>
    <n v="1"/>
    <n v="1"/>
    <n v="280"/>
    <n v="34.04"/>
    <n v="30"/>
    <n v="344.04"/>
    <x v="0"/>
    <s v="Closed Deal"/>
    <s v="NAP"/>
    <s v="SSH"/>
    <x v="0"/>
    <x v="3"/>
    <n v="75"/>
    <x v="18"/>
    <x v="3"/>
    <x v="7"/>
    <x v="1"/>
    <x v="1"/>
  </r>
  <r>
    <x v="30"/>
    <x v="10"/>
    <x v="1"/>
    <s v=""/>
    <s v="11LAFL"/>
    <s v="OW"/>
    <s v="Outbound"/>
    <x v="25"/>
    <x v="1"/>
    <x v="29"/>
    <n v="1"/>
    <n v="1"/>
    <n v="270"/>
    <n v="38.92"/>
    <n v="40"/>
    <n v="348.92"/>
    <x v="0"/>
    <s v="Closed Deal"/>
    <s v="SSH"/>
    <s v="NAP"/>
    <x v="0"/>
    <x v="3"/>
    <n v="82"/>
    <x v="18"/>
    <x v="3"/>
    <x v="7"/>
    <x v="1"/>
    <x v="1"/>
  </r>
  <r>
    <x v="30"/>
    <x v="10"/>
    <x v="1"/>
    <s v=""/>
    <s v="11LAFK"/>
    <s v="OW"/>
    <s v="Outbound"/>
    <x v="24"/>
    <x v="0"/>
    <x v="28"/>
    <n v="1"/>
    <n v="1"/>
    <n v="280"/>
    <n v="34.04"/>
    <n v="30"/>
    <n v="344.04"/>
    <x v="0"/>
    <s v="Closed Deal"/>
    <s v="NAP"/>
    <s v="SSH"/>
    <x v="0"/>
    <x v="3"/>
    <n v="75"/>
    <x v="18"/>
    <x v="3"/>
    <x v="7"/>
    <x v="1"/>
    <x v="1"/>
  </r>
  <r>
    <x v="30"/>
    <x v="10"/>
    <x v="1"/>
    <s v=""/>
    <s v="11LAFL"/>
    <s v="OW"/>
    <s v="Outbound"/>
    <x v="25"/>
    <x v="1"/>
    <x v="29"/>
    <n v="1"/>
    <n v="1"/>
    <n v="270"/>
    <n v="38.92"/>
    <n v="40"/>
    <n v="348.92"/>
    <x v="0"/>
    <s v="Closed Deal"/>
    <s v="SSH"/>
    <s v="NAP"/>
    <x v="0"/>
    <x v="3"/>
    <n v="82"/>
    <x v="18"/>
    <x v="3"/>
    <x v="7"/>
    <x v="1"/>
    <x v="1"/>
  </r>
  <r>
    <x v="30"/>
    <x v="10"/>
    <x v="1"/>
    <s v=""/>
    <s v="11LAFK"/>
    <s v="OW"/>
    <s v="Outbound"/>
    <x v="24"/>
    <x v="0"/>
    <x v="28"/>
    <n v="1"/>
    <n v="1"/>
    <n v="280"/>
    <n v="34.04"/>
    <n v="30"/>
    <n v="344.04"/>
    <x v="0"/>
    <s v="Closed Deal"/>
    <s v="NAP"/>
    <s v="SSH"/>
    <x v="0"/>
    <x v="3"/>
    <n v="75"/>
    <x v="18"/>
    <x v="3"/>
    <x v="7"/>
    <x v="1"/>
    <x v="1"/>
  </r>
  <r>
    <x v="30"/>
    <x v="10"/>
    <x v="1"/>
    <s v=""/>
    <s v="11LAFL"/>
    <s v="OW"/>
    <s v="Outbound"/>
    <x v="25"/>
    <x v="1"/>
    <x v="29"/>
    <n v="1"/>
    <n v="1"/>
    <n v="270"/>
    <n v="38.92"/>
    <n v="40"/>
    <n v="348.92"/>
    <x v="0"/>
    <s v="Closed Deal"/>
    <s v="SSH"/>
    <s v="NAP"/>
    <x v="0"/>
    <x v="3"/>
    <n v="82"/>
    <x v="18"/>
    <x v="3"/>
    <x v="7"/>
    <x v="1"/>
    <x v="1"/>
  </r>
  <r>
    <x v="30"/>
    <x v="10"/>
    <x v="1"/>
    <s v=""/>
    <s v="11LAFJ"/>
    <s v="OW"/>
    <s v="Outbound"/>
    <x v="13"/>
    <x v="5"/>
    <x v="29"/>
    <n v="1"/>
    <n v="1"/>
    <n v="320"/>
    <n v="38.99"/>
    <n v="40"/>
    <n v="398.99"/>
    <x v="0"/>
    <s v="Closed Deal"/>
    <s v="SSH"/>
    <s v="MXP"/>
    <x v="2"/>
    <x v="3"/>
    <n v="82"/>
    <x v="7"/>
    <x v="3"/>
    <x v="7"/>
    <x v="1"/>
    <x v="1"/>
  </r>
  <r>
    <x v="30"/>
    <x v="10"/>
    <x v="1"/>
    <s v=""/>
    <s v="11LAFJ"/>
    <s v="OW"/>
    <s v="Outbound"/>
    <x v="13"/>
    <x v="5"/>
    <x v="29"/>
    <n v="1"/>
    <n v="1"/>
    <n v="320"/>
    <n v="38.99"/>
    <n v="40"/>
    <n v="398.99"/>
    <x v="0"/>
    <s v="Closed Deal"/>
    <s v="SSH"/>
    <s v="MXP"/>
    <x v="2"/>
    <x v="3"/>
    <n v="82"/>
    <x v="7"/>
    <x v="3"/>
    <x v="7"/>
    <x v="1"/>
    <x v="1"/>
  </r>
  <r>
    <x v="30"/>
    <x v="10"/>
    <x v="1"/>
    <s v=""/>
    <s v="11LAFJ"/>
    <s v="OW"/>
    <s v="Outbound"/>
    <x v="13"/>
    <x v="5"/>
    <x v="29"/>
    <n v="1"/>
    <n v="1"/>
    <n v="320"/>
    <n v="38.99"/>
    <n v="40"/>
    <n v="398.99"/>
    <x v="0"/>
    <s v="Closed Deal"/>
    <s v="SSH"/>
    <s v="MXP"/>
    <x v="2"/>
    <x v="3"/>
    <n v="82"/>
    <x v="7"/>
    <x v="3"/>
    <x v="7"/>
    <x v="1"/>
    <x v="1"/>
  </r>
  <r>
    <x v="30"/>
    <x v="10"/>
    <x v="1"/>
    <s v=""/>
    <s v="11LAFK"/>
    <s v="OW"/>
    <s v="Outbound"/>
    <x v="24"/>
    <x v="0"/>
    <x v="28"/>
    <n v="1"/>
    <n v="1"/>
    <n v="280"/>
    <n v="34.04"/>
    <n v="30"/>
    <n v="344.04"/>
    <x v="0"/>
    <s v="Closed Deal"/>
    <s v="NAP"/>
    <s v="SSH"/>
    <x v="0"/>
    <x v="3"/>
    <n v="75"/>
    <x v="18"/>
    <x v="3"/>
    <x v="7"/>
    <x v="1"/>
    <x v="1"/>
  </r>
  <r>
    <x v="30"/>
    <x v="10"/>
    <x v="1"/>
    <s v=""/>
    <s v="11LAFL"/>
    <s v="OW"/>
    <s v="Outbound"/>
    <x v="25"/>
    <x v="1"/>
    <x v="29"/>
    <n v="1"/>
    <n v="1"/>
    <n v="270"/>
    <n v="38.92"/>
    <n v="40"/>
    <n v="348.92"/>
    <x v="0"/>
    <s v="Closed Deal"/>
    <s v="SSH"/>
    <s v="NAP"/>
    <x v="0"/>
    <x v="3"/>
    <n v="82"/>
    <x v="18"/>
    <x v="3"/>
    <x v="7"/>
    <x v="1"/>
    <x v="1"/>
  </r>
  <r>
    <x v="31"/>
    <x v="8"/>
    <x v="1"/>
    <s v=""/>
    <s v="A2NRN"/>
    <s v="RT"/>
    <s v="Outbound"/>
    <x v="12"/>
    <x v="4"/>
    <x v="28"/>
    <n v="3"/>
    <n v="3"/>
    <n v="377.5"/>
    <n v="0"/>
    <n v="0"/>
    <n v="1132.5"/>
    <x v="0"/>
    <s v="Closed Deal"/>
    <s v="MXP"/>
    <s v="SSH"/>
    <x v="2"/>
    <x v="3"/>
    <n v="74"/>
    <x v="7"/>
    <x v="3"/>
    <x v="7"/>
    <x v="1"/>
    <x v="1"/>
  </r>
  <r>
    <x v="31"/>
    <x v="8"/>
    <x v="1"/>
    <s v=""/>
    <s v="A2NRN"/>
    <s v="RT"/>
    <s v="Inbound"/>
    <x v="13"/>
    <x v="5"/>
    <x v="29"/>
    <n v="3"/>
    <n v="3"/>
    <n v="377.5"/>
    <n v="0"/>
    <n v="0"/>
    <n v="1132.5"/>
    <x v="0"/>
    <s v="Closed Deal"/>
    <s v="SSH"/>
    <s v="MXP"/>
    <x v="2"/>
    <x v="3"/>
    <n v="81"/>
    <x v="7"/>
    <x v="3"/>
    <x v="7"/>
    <x v="1"/>
    <x v="1"/>
  </r>
  <r>
    <x v="32"/>
    <x v="7"/>
    <x v="1"/>
    <s v=""/>
    <s v=""/>
    <s v="OW"/>
    <s v="Outbound"/>
    <x v="5"/>
    <x v="2"/>
    <x v="9"/>
    <n v="3"/>
    <n v="3"/>
    <n v="285"/>
    <n v="0"/>
    <n v="0"/>
    <n v="855"/>
    <x v="0"/>
    <s v="Closed Deal"/>
    <s v="BRI"/>
    <s v="SSH"/>
    <x v="1"/>
    <x v="1"/>
    <n v="74"/>
    <x v="3"/>
    <x v="3"/>
    <x v="7"/>
    <x v="1"/>
    <x v="1"/>
  </r>
  <r>
    <x v="32"/>
    <x v="8"/>
    <x v="1"/>
    <s v=""/>
    <s v="JZPYW"/>
    <s v="OW"/>
    <s v="Outbound"/>
    <x v="25"/>
    <x v="1"/>
    <x v="30"/>
    <n v="4"/>
    <n v="4"/>
    <n v="275"/>
    <n v="0"/>
    <n v="0"/>
    <n v="1100"/>
    <x v="0"/>
    <s v="Closed Deal"/>
    <s v="SSH"/>
    <s v="NAP"/>
    <x v="0"/>
    <x v="3"/>
    <n v="87"/>
    <x v="18"/>
    <x v="3"/>
    <x v="16"/>
    <x v="15"/>
    <x v="1"/>
  </r>
  <r>
    <x v="32"/>
    <x v="8"/>
    <x v="1"/>
    <s v=""/>
    <s v="2RHP7"/>
    <s v="OW"/>
    <s v="Outbound"/>
    <x v="25"/>
    <x v="1"/>
    <x v="30"/>
    <n v="4"/>
    <n v="4"/>
    <n v="275"/>
    <n v="0"/>
    <n v="0"/>
    <n v="1100"/>
    <x v="0"/>
    <s v="Closed Deal"/>
    <s v="SSH"/>
    <s v="NAP"/>
    <x v="0"/>
    <x v="3"/>
    <n v="87"/>
    <x v="18"/>
    <x v="3"/>
    <x v="16"/>
    <x v="15"/>
    <x v="1"/>
  </r>
  <r>
    <x v="32"/>
    <x v="8"/>
    <x v="1"/>
    <s v=""/>
    <s v="7WRJ6"/>
    <s v="OW"/>
    <s v="Outbound"/>
    <x v="12"/>
    <x v="4"/>
    <x v="28"/>
    <n v="2"/>
    <n v="2"/>
    <n v="325"/>
    <n v="0"/>
    <n v="0"/>
    <n v="650"/>
    <x v="0"/>
    <s v="Closed Deal"/>
    <s v="MXP"/>
    <s v="SSH"/>
    <x v="2"/>
    <x v="3"/>
    <n v="73"/>
    <x v="7"/>
    <x v="3"/>
    <x v="7"/>
    <x v="1"/>
    <x v="1"/>
  </r>
  <r>
    <x v="33"/>
    <x v="19"/>
    <x v="0"/>
    <s v=""/>
    <s v=""/>
    <s v="RT"/>
    <s v="Outbound"/>
    <x v="5"/>
    <x v="2"/>
    <x v="38"/>
    <n v="30"/>
    <n v="30"/>
    <n v="190"/>
    <n v="0"/>
    <n v="0"/>
    <n v="5700"/>
    <x v="0"/>
    <s v="Countersigned"/>
    <s v="BRI"/>
    <s v="SSH"/>
    <x v="1"/>
    <x v="1"/>
    <n v="164"/>
    <x v="4"/>
    <x v="3"/>
    <x v="5"/>
    <x v="31"/>
    <x v="0"/>
  </r>
  <r>
    <x v="33"/>
    <x v="19"/>
    <x v="0"/>
    <s v=""/>
    <s v=""/>
    <s v="RT"/>
    <s v="Outbound"/>
    <x v="5"/>
    <x v="2"/>
    <x v="39"/>
    <n v="30"/>
    <n v="30"/>
    <n v="190"/>
    <n v="0"/>
    <n v="0"/>
    <n v="5700"/>
    <x v="0"/>
    <s v="Countersigned"/>
    <s v="BRI"/>
    <s v="SSH"/>
    <x v="1"/>
    <x v="1"/>
    <n v="171"/>
    <x v="4"/>
    <x v="3"/>
    <x v="20"/>
    <x v="18"/>
    <x v="0"/>
  </r>
  <r>
    <x v="33"/>
    <x v="19"/>
    <x v="0"/>
    <s v=""/>
    <s v=""/>
    <s v="RT"/>
    <s v="Outbound"/>
    <x v="5"/>
    <x v="2"/>
    <x v="40"/>
    <n v="40"/>
    <n v="40"/>
    <n v="220"/>
    <n v="0"/>
    <n v="0"/>
    <n v="8800"/>
    <x v="0"/>
    <s v="Countersigned"/>
    <s v="BRI"/>
    <s v="SSH"/>
    <x v="1"/>
    <x v="1"/>
    <n v="178"/>
    <x v="4"/>
    <x v="3"/>
    <x v="39"/>
    <x v="32"/>
    <x v="0"/>
  </r>
  <r>
    <x v="33"/>
    <x v="19"/>
    <x v="0"/>
    <s v=""/>
    <s v=""/>
    <s v="RT"/>
    <s v="Outbound"/>
    <x v="5"/>
    <x v="2"/>
    <x v="41"/>
    <n v="40"/>
    <n v="40"/>
    <n v="220"/>
    <n v="0"/>
    <n v="0"/>
    <n v="8800"/>
    <x v="0"/>
    <s v="Countersigned"/>
    <s v="BRI"/>
    <s v="SSH"/>
    <x v="1"/>
    <x v="1"/>
    <n v="185"/>
    <x v="4"/>
    <x v="3"/>
    <x v="40"/>
    <x v="33"/>
    <x v="0"/>
  </r>
  <r>
    <x v="33"/>
    <x v="19"/>
    <x v="0"/>
    <s v=""/>
    <s v=""/>
    <s v="RT"/>
    <s v="Outbound"/>
    <x v="5"/>
    <x v="2"/>
    <x v="42"/>
    <n v="40"/>
    <n v="40"/>
    <n v="220"/>
    <n v="0"/>
    <n v="0"/>
    <n v="8800"/>
    <x v="0"/>
    <s v="Countersigned"/>
    <s v="BRI"/>
    <s v="SSH"/>
    <x v="1"/>
    <x v="1"/>
    <n v="192"/>
    <x v="4"/>
    <x v="3"/>
    <x v="41"/>
    <x v="34"/>
    <x v="0"/>
  </r>
  <r>
    <x v="33"/>
    <x v="19"/>
    <x v="0"/>
    <s v=""/>
    <s v=""/>
    <s v="RT"/>
    <s v="Outbound"/>
    <x v="5"/>
    <x v="2"/>
    <x v="43"/>
    <n v="40"/>
    <n v="40"/>
    <n v="220"/>
    <n v="0"/>
    <n v="0"/>
    <n v="8800"/>
    <x v="0"/>
    <s v="Countersigned"/>
    <s v="BRI"/>
    <s v="SSH"/>
    <x v="1"/>
    <x v="1"/>
    <n v="199"/>
    <x v="4"/>
    <x v="3"/>
    <x v="42"/>
    <x v="35"/>
    <x v="0"/>
  </r>
  <r>
    <x v="33"/>
    <x v="19"/>
    <x v="0"/>
    <s v=""/>
    <s v=""/>
    <s v="RT"/>
    <s v="Outbound"/>
    <x v="5"/>
    <x v="2"/>
    <x v="12"/>
    <n v="40"/>
    <n v="40"/>
    <n v="220"/>
    <n v="0"/>
    <n v="0"/>
    <n v="8800"/>
    <x v="0"/>
    <s v="Countersigned"/>
    <s v="BRI"/>
    <s v="SSH"/>
    <x v="1"/>
    <x v="1"/>
    <n v="206"/>
    <x v="4"/>
    <x v="3"/>
    <x v="13"/>
    <x v="12"/>
    <x v="0"/>
  </r>
  <r>
    <x v="33"/>
    <x v="19"/>
    <x v="0"/>
    <s v=""/>
    <s v=""/>
    <s v="RT"/>
    <s v="Outbound"/>
    <x v="5"/>
    <x v="2"/>
    <x v="13"/>
    <n v="30"/>
    <n v="30"/>
    <n v="190"/>
    <n v="0"/>
    <n v="0"/>
    <n v="5700"/>
    <x v="0"/>
    <s v="Countersigned"/>
    <s v="BRI"/>
    <s v="SSH"/>
    <x v="1"/>
    <x v="1"/>
    <n v="213"/>
    <x v="4"/>
    <x v="3"/>
    <x v="14"/>
    <x v="13"/>
    <x v="0"/>
  </r>
  <r>
    <x v="33"/>
    <x v="19"/>
    <x v="0"/>
    <s v=""/>
    <s v=""/>
    <s v="RT"/>
    <s v="Outbound"/>
    <x v="5"/>
    <x v="2"/>
    <x v="14"/>
    <n v="30"/>
    <n v="30"/>
    <n v="190"/>
    <n v="0"/>
    <n v="0"/>
    <n v="5700"/>
    <x v="0"/>
    <s v="Countersigned"/>
    <s v="BRI"/>
    <s v="SSH"/>
    <x v="1"/>
    <x v="1"/>
    <n v="220"/>
    <x v="4"/>
    <x v="3"/>
    <x v="15"/>
    <x v="14"/>
    <x v="0"/>
  </r>
  <r>
    <x v="33"/>
    <x v="19"/>
    <x v="0"/>
    <s v=""/>
    <s v=""/>
    <s v="RT"/>
    <s v="Inbound"/>
    <x v="7"/>
    <x v="3"/>
    <x v="39"/>
    <n v="30"/>
    <n v="30"/>
    <n v="190"/>
    <n v="0"/>
    <n v="0"/>
    <n v="5700"/>
    <x v="0"/>
    <s v="Countersigned"/>
    <s v="SSH"/>
    <s v="BRI"/>
    <x v="1"/>
    <x v="1"/>
    <n v="171"/>
    <x v="4"/>
    <x v="3"/>
    <x v="49"/>
    <x v="42"/>
    <x v="0"/>
  </r>
  <r>
    <x v="33"/>
    <x v="19"/>
    <x v="0"/>
    <s v=""/>
    <s v=""/>
    <s v="RT"/>
    <s v="Inbound"/>
    <x v="7"/>
    <x v="3"/>
    <x v="40"/>
    <n v="30"/>
    <n v="30"/>
    <n v="190"/>
    <n v="0"/>
    <n v="0"/>
    <n v="5700"/>
    <x v="0"/>
    <s v="Countersigned"/>
    <s v="SSH"/>
    <s v="BRI"/>
    <x v="1"/>
    <x v="1"/>
    <n v="178"/>
    <x v="4"/>
    <x v="3"/>
    <x v="20"/>
    <x v="18"/>
    <x v="0"/>
  </r>
  <r>
    <x v="33"/>
    <x v="19"/>
    <x v="0"/>
    <s v=""/>
    <s v=""/>
    <s v="RT"/>
    <s v="Inbound"/>
    <x v="7"/>
    <x v="3"/>
    <x v="41"/>
    <n v="40"/>
    <n v="40"/>
    <n v="220"/>
    <n v="0"/>
    <n v="0"/>
    <n v="8800"/>
    <x v="0"/>
    <s v="Countersigned"/>
    <s v="SSH"/>
    <s v="BRI"/>
    <x v="1"/>
    <x v="1"/>
    <n v="185"/>
    <x v="4"/>
    <x v="3"/>
    <x v="50"/>
    <x v="43"/>
    <x v="0"/>
  </r>
  <r>
    <x v="33"/>
    <x v="19"/>
    <x v="0"/>
    <s v=""/>
    <s v=""/>
    <s v="RT"/>
    <s v="Inbound"/>
    <x v="7"/>
    <x v="3"/>
    <x v="42"/>
    <n v="40"/>
    <n v="40"/>
    <n v="220"/>
    <n v="0"/>
    <n v="0"/>
    <n v="8800"/>
    <x v="0"/>
    <s v="Countersigned"/>
    <s v="SSH"/>
    <s v="BRI"/>
    <x v="1"/>
    <x v="1"/>
    <n v="192"/>
    <x v="4"/>
    <x v="3"/>
    <x v="51"/>
    <x v="44"/>
    <x v="0"/>
  </r>
  <r>
    <x v="33"/>
    <x v="19"/>
    <x v="0"/>
    <s v=""/>
    <s v=""/>
    <s v="RT"/>
    <s v="Inbound"/>
    <x v="7"/>
    <x v="3"/>
    <x v="43"/>
    <n v="40"/>
    <n v="40"/>
    <n v="220"/>
    <n v="0"/>
    <n v="0"/>
    <n v="8800"/>
    <x v="0"/>
    <s v="Countersigned"/>
    <s v="SSH"/>
    <s v="BRI"/>
    <x v="1"/>
    <x v="1"/>
    <n v="199"/>
    <x v="4"/>
    <x v="3"/>
    <x v="52"/>
    <x v="45"/>
    <x v="0"/>
  </r>
  <r>
    <x v="33"/>
    <x v="19"/>
    <x v="0"/>
    <s v=""/>
    <s v=""/>
    <s v="RT"/>
    <s v="Inbound"/>
    <x v="7"/>
    <x v="3"/>
    <x v="12"/>
    <n v="40"/>
    <n v="40"/>
    <n v="220"/>
    <n v="0"/>
    <n v="0"/>
    <n v="8800"/>
    <x v="0"/>
    <s v="Countersigned"/>
    <s v="SSH"/>
    <s v="BRI"/>
    <x v="1"/>
    <x v="1"/>
    <n v="206"/>
    <x v="4"/>
    <x v="3"/>
    <x v="42"/>
    <x v="35"/>
    <x v="0"/>
  </r>
  <r>
    <x v="33"/>
    <x v="19"/>
    <x v="0"/>
    <s v=""/>
    <s v=""/>
    <s v="RT"/>
    <s v="Inbound"/>
    <x v="7"/>
    <x v="3"/>
    <x v="13"/>
    <n v="40"/>
    <n v="40"/>
    <n v="220"/>
    <n v="0"/>
    <n v="0"/>
    <n v="8800"/>
    <x v="0"/>
    <s v="Countersigned"/>
    <s v="SSH"/>
    <s v="BRI"/>
    <x v="1"/>
    <x v="1"/>
    <n v="213"/>
    <x v="4"/>
    <x v="3"/>
    <x v="21"/>
    <x v="19"/>
    <x v="0"/>
  </r>
  <r>
    <x v="33"/>
    <x v="19"/>
    <x v="0"/>
    <s v=""/>
    <s v=""/>
    <s v="RT"/>
    <s v="Inbound"/>
    <x v="7"/>
    <x v="3"/>
    <x v="14"/>
    <n v="30"/>
    <n v="30"/>
    <n v="190"/>
    <n v="0"/>
    <n v="0"/>
    <n v="5700"/>
    <x v="0"/>
    <s v="Countersigned"/>
    <s v="SSH"/>
    <s v="BRI"/>
    <x v="1"/>
    <x v="1"/>
    <n v="220"/>
    <x v="4"/>
    <x v="3"/>
    <x v="22"/>
    <x v="20"/>
    <x v="0"/>
  </r>
  <r>
    <x v="33"/>
    <x v="19"/>
    <x v="0"/>
    <s v=""/>
    <s v=""/>
    <s v="RT"/>
    <s v="Inbound"/>
    <x v="7"/>
    <x v="3"/>
    <x v="15"/>
    <n v="30"/>
    <n v="30"/>
    <n v="190"/>
    <n v="0"/>
    <n v="0"/>
    <n v="5700"/>
    <x v="0"/>
    <s v="Countersigned"/>
    <s v="SSH"/>
    <s v="BRI"/>
    <x v="1"/>
    <x v="1"/>
    <n v="227"/>
    <x v="4"/>
    <x v="3"/>
    <x v="16"/>
    <x v="15"/>
    <x v="0"/>
  </r>
  <r>
    <x v="34"/>
    <x v="9"/>
    <x v="1"/>
    <s v=""/>
    <s v="OA5ALD"/>
    <s v="OW"/>
    <s v="Outbound"/>
    <x v="24"/>
    <x v="0"/>
    <x v="29"/>
    <n v="1"/>
    <n v="1"/>
    <n v="164.99"/>
    <n v="20.25"/>
    <n v="53"/>
    <n v="238.24"/>
    <x v="0"/>
    <s v="Closed Deal"/>
    <s v="NAP"/>
    <s v="SSH"/>
    <x v="0"/>
    <x v="3"/>
    <n v="79.5"/>
    <x v="18"/>
    <x v="3"/>
    <x v="66"/>
    <x v="57"/>
    <x v="1"/>
  </r>
  <r>
    <x v="34"/>
    <x v="9"/>
    <x v="1"/>
    <s v=""/>
    <s v="OA5ALD"/>
    <s v="OW"/>
    <s v="Outbound"/>
    <x v="24"/>
    <x v="0"/>
    <x v="29"/>
    <n v="1"/>
    <n v="1"/>
    <n v="164.99"/>
    <n v="20.25"/>
    <n v="53"/>
    <n v="238.24"/>
    <x v="0"/>
    <s v="Closed Deal"/>
    <s v="NAP"/>
    <s v="SSH"/>
    <x v="0"/>
    <x v="3"/>
    <n v="79.5"/>
    <x v="18"/>
    <x v="3"/>
    <x v="66"/>
    <x v="57"/>
    <x v="1"/>
  </r>
  <r>
    <x v="34"/>
    <x v="9"/>
    <x v="1"/>
    <s v=""/>
    <s v="OA5ALD"/>
    <s v="OW"/>
    <s v="Outbound"/>
    <x v="24"/>
    <x v="0"/>
    <x v="29"/>
    <n v="1"/>
    <n v="1"/>
    <n v="219.99"/>
    <n v="24.84"/>
    <n v="53"/>
    <n v="297.83"/>
    <x v="0"/>
    <s v="Closed Deal"/>
    <s v="NAP"/>
    <s v="SSH"/>
    <x v="0"/>
    <x v="3"/>
    <n v="79.5"/>
    <x v="18"/>
    <x v="3"/>
    <x v="66"/>
    <x v="57"/>
    <x v="1"/>
  </r>
  <r>
    <x v="34"/>
    <x v="9"/>
    <x v="1"/>
    <s v=""/>
    <s v="OA5ALD"/>
    <s v="OW"/>
    <s v="Outbound"/>
    <x v="24"/>
    <x v="0"/>
    <x v="29"/>
    <n v="1"/>
    <n v="1"/>
    <n v="219.99"/>
    <n v="24.84"/>
    <n v="53"/>
    <n v="297.83"/>
    <x v="0"/>
    <s v="Closed Deal"/>
    <s v="NAP"/>
    <s v="SSH"/>
    <x v="0"/>
    <x v="3"/>
    <n v="79.5"/>
    <x v="18"/>
    <x v="3"/>
    <x v="66"/>
    <x v="57"/>
    <x v="1"/>
  </r>
  <r>
    <x v="33"/>
    <x v="3"/>
    <x v="0"/>
    <s v=""/>
    <s v=""/>
    <s v="RT"/>
    <s v="Outbound"/>
    <x v="0"/>
    <x v="0"/>
    <x v="2"/>
    <n v="4"/>
    <n v="4"/>
    <n v="225"/>
    <n v="0"/>
    <n v="0"/>
    <n v="900"/>
    <x v="0"/>
    <s v="Countersigned"/>
    <s v="NAP"/>
    <s v="SSH"/>
    <x v="0"/>
    <x v="0"/>
    <n v="187"/>
    <x v="0"/>
    <x v="0"/>
    <x v="69"/>
    <x v="11"/>
    <x v="0"/>
  </r>
  <r>
    <x v="33"/>
    <x v="3"/>
    <x v="0"/>
    <s v=""/>
    <s v=""/>
    <s v="RT"/>
    <s v="Inbound"/>
    <x v="2"/>
    <x v="1"/>
    <x v="4"/>
    <n v="4"/>
    <n v="4"/>
    <n v="225"/>
    <n v="0"/>
    <n v="0"/>
    <n v="900"/>
    <x v="0"/>
    <s v="Countersigned"/>
    <s v="SSH"/>
    <s v="NAP"/>
    <x v="0"/>
    <x v="0"/>
    <n v="201"/>
    <x v="0"/>
    <x v="0"/>
    <x v="70"/>
    <x v="14"/>
    <x v="0"/>
  </r>
  <r>
    <x v="33"/>
    <x v="8"/>
    <x v="1"/>
    <s v=""/>
    <s v="N46YD"/>
    <s v="OW"/>
    <s v="Outbound"/>
    <x v="6"/>
    <x v="7"/>
    <x v="11"/>
    <n v="2"/>
    <n v="2"/>
    <n v="315"/>
    <n v="0"/>
    <n v="0"/>
    <n v="630"/>
    <x v="0"/>
    <s v="Closed Deal"/>
    <s v="SSH"/>
    <s v="VRN"/>
    <x v="3"/>
    <x v="1"/>
    <n v="87"/>
    <x v="9"/>
    <x v="3"/>
    <x v="12"/>
    <x v="11"/>
    <x v="1"/>
  </r>
  <r>
    <x v="33"/>
    <x v="8"/>
    <x v="1"/>
    <s v=""/>
    <s v="NAA2U"/>
    <s v="OW"/>
    <s v="Outbound"/>
    <x v="11"/>
    <x v="1"/>
    <x v="27"/>
    <n v="2"/>
    <n v="2"/>
    <n v="200"/>
    <n v="0"/>
    <n v="0"/>
    <n v="400"/>
    <x v="0"/>
    <s v="Closed Deal"/>
    <s v="SSH"/>
    <s v="NAP"/>
    <x v="0"/>
    <x v="2"/>
    <n v="88"/>
    <x v="6"/>
    <x v="3"/>
    <x v="29"/>
    <x v="24"/>
    <x v="1"/>
  </r>
  <r>
    <x v="33"/>
    <x v="19"/>
    <x v="0"/>
    <s v=""/>
    <s v=""/>
    <s v="RT"/>
    <s v="Outbound"/>
    <x v="29"/>
    <x v="6"/>
    <x v="39"/>
    <n v="30"/>
    <n v="30"/>
    <n v="230"/>
    <n v="0"/>
    <n v="0"/>
    <n v="6900"/>
    <x v="0"/>
    <s v="Countersigned"/>
    <s v="VRN"/>
    <s v="SSH"/>
    <x v="3"/>
    <x v="1"/>
    <n v="171"/>
    <x v="19"/>
    <x v="1"/>
    <x v="71"/>
    <x v="60"/>
    <x v="0"/>
  </r>
  <r>
    <x v="33"/>
    <x v="19"/>
    <x v="0"/>
    <s v=""/>
    <s v=""/>
    <s v="RT"/>
    <s v="Outbound"/>
    <x v="29"/>
    <x v="6"/>
    <x v="40"/>
    <n v="40"/>
    <n v="40"/>
    <n v="260"/>
    <n v="0"/>
    <n v="0"/>
    <n v="10400"/>
    <x v="0"/>
    <s v="Countersigned"/>
    <s v="VRN"/>
    <s v="SSH"/>
    <x v="3"/>
    <x v="1"/>
    <n v="178"/>
    <x v="19"/>
    <x v="1"/>
    <x v="50"/>
    <x v="10"/>
    <x v="0"/>
  </r>
  <r>
    <x v="33"/>
    <x v="19"/>
    <x v="0"/>
    <s v=""/>
    <s v=""/>
    <s v="RT"/>
    <s v="Outbound"/>
    <x v="29"/>
    <x v="6"/>
    <x v="41"/>
    <n v="40"/>
    <n v="40"/>
    <n v="260"/>
    <n v="0"/>
    <n v="0"/>
    <n v="10400"/>
    <x v="0"/>
    <s v="Countersigned"/>
    <s v="VRN"/>
    <s v="SSH"/>
    <x v="3"/>
    <x v="1"/>
    <n v="185"/>
    <x v="19"/>
    <x v="1"/>
    <x v="72"/>
    <x v="61"/>
    <x v="0"/>
  </r>
  <r>
    <x v="33"/>
    <x v="20"/>
    <x v="0"/>
    <s v=""/>
    <s v=""/>
    <s v="RT"/>
    <s v="Outbound"/>
    <x v="29"/>
    <x v="6"/>
    <x v="42"/>
    <n v="0"/>
    <n v="0"/>
    <n v="260"/>
    <n v="0"/>
    <n v="0"/>
    <n v="0"/>
    <x v="0"/>
    <s v="Countersigned"/>
    <s v="VRN"/>
    <s v="SSH"/>
    <x v="3"/>
    <x v="1"/>
    <n v="192"/>
    <x v="19"/>
    <x v="1"/>
    <x v="73"/>
    <x v="17"/>
    <x v="0"/>
  </r>
  <r>
    <x v="33"/>
    <x v="20"/>
    <x v="0"/>
    <s v=""/>
    <s v=""/>
    <s v="RT"/>
    <s v="Outbound"/>
    <x v="29"/>
    <x v="6"/>
    <x v="43"/>
    <n v="0"/>
    <n v="0"/>
    <n v="260"/>
    <n v="0"/>
    <n v="0"/>
    <n v="0"/>
    <x v="0"/>
    <s v="Countersigned"/>
    <s v="VRN"/>
    <s v="SSH"/>
    <x v="3"/>
    <x v="1"/>
    <n v="199"/>
    <x v="19"/>
    <x v="1"/>
    <x v="73"/>
    <x v="17"/>
    <x v="0"/>
  </r>
  <r>
    <x v="33"/>
    <x v="20"/>
    <x v="0"/>
    <s v=""/>
    <s v=""/>
    <s v="RT"/>
    <s v="Outbound"/>
    <x v="29"/>
    <x v="6"/>
    <x v="12"/>
    <n v="0"/>
    <n v="0"/>
    <n v="260"/>
    <n v="0"/>
    <n v="0"/>
    <n v="0"/>
    <x v="0"/>
    <s v="Countersigned"/>
    <s v="VRN"/>
    <s v="SSH"/>
    <x v="3"/>
    <x v="1"/>
    <n v="206"/>
    <x v="19"/>
    <x v="1"/>
    <x v="74"/>
    <x v="1"/>
    <x v="0"/>
  </r>
  <r>
    <x v="33"/>
    <x v="19"/>
    <x v="0"/>
    <s v=""/>
    <s v=""/>
    <s v="RT"/>
    <s v="Inbound"/>
    <x v="26"/>
    <x v="7"/>
    <x v="40"/>
    <n v="30"/>
    <n v="30"/>
    <n v="230"/>
    <n v="0"/>
    <n v="0"/>
    <n v="6900"/>
    <x v="0"/>
    <s v="Countersigned"/>
    <s v="SSH"/>
    <s v="VRN"/>
    <x v="3"/>
    <x v="1"/>
    <n v="178"/>
    <x v="19"/>
    <x v="1"/>
    <x v="71"/>
    <x v="60"/>
    <x v="0"/>
  </r>
  <r>
    <x v="33"/>
    <x v="19"/>
    <x v="0"/>
    <s v=""/>
    <s v=""/>
    <s v="RT"/>
    <s v="Inbound"/>
    <x v="26"/>
    <x v="7"/>
    <x v="41"/>
    <n v="40"/>
    <n v="40"/>
    <n v="260"/>
    <n v="0"/>
    <n v="0"/>
    <n v="10400"/>
    <x v="0"/>
    <s v="Countersigned"/>
    <s v="SSH"/>
    <s v="VRN"/>
    <x v="3"/>
    <x v="1"/>
    <n v="185"/>
    <x v="19"/>
    <x v="1"/>
    <x v="75"/>
    <x v="6"/>
    <x v="0"/>
  </r>
  <r>
    <x v="33"/>
    <x v="19"/>
    <x v="0"/>
    <s v=""/>
    <s v=""/>
    <s v="RT"/>
    <s v="Inbound"/>
    <x v="26"/>
    <x v="7"/>
    <x v="42"/>
    <n v="40"/>
    <n v="40"/>
    <n v="260"/>
    <n v="0"/>
    <n v="0"/>
    <n v="10400"/>
    <x v="0"/>
    <s v="Countersigned"/>
    <s v="SSH"/>
    <s v="VRN"/>
    <x v="3"/>
    <x v="1"/>
    <n v="192"/>
    <x v="19"/>
    <x v="1"/>
    <x v="76"/>
    <x v="62"/>
    <x v="0"/>
  </r>
  <r>
    <x v="33"/>
    <x v="20"/>
    <x v="0"/>
    <s v=""/>
    <s v=""/>
    <s v="RT"/>
    <s v="Inbound"/>
    <x v="26"/>
    <x v="7"/>
    <x v="43"/>
    <n v="0"/>
    <n v="0"/>
    <n v="260"/>
    <n v="0"/>
    <n v="0"/>
    <n v="0"/>
    <x v="0"/>
    <s v="Countersigned"/>
    <s v="SSH"/>
    <s v="VRN"/>
    <x v="3"/>
    <x v="1"/>
    <n v="199"/>
    <x v="19"/>
    <x v="1"/>
    <x v="14"/>
    <x v="58"/>
    <x v="0"/>
  </r>
  <r>
    <x v="33"/>
    <x v="20"/>
    <x v="0"/>
    <s v=""/>
    <s v=""/>
    <s v="RT"/>
    <s v="Inbound"/>
    <x v="26"/>
    <x v="7"/>
    <x v="12"/>
    <n v="0"/>
    <n v="0"/>
    <n v="260"/>
    <n v="0"/>
    <n v="0"/>
    <n v="0"/>
    <x v="0"/>
    <s v="Countersigned"/>
    <s v="SSH"/>
    <s v="VRN"/>
    <x v="3"/>
    <x v="1"/>
    <n v="206"/>
    <x v="19"/>
    <x v="1"/>
    <x v="77"/>
    <x v="63"/>
    <x v="0"/>
  </r>
  <r>
    <x v="33"/>
    <x v="20"/>
    <x v="0"/>
    <s v=""/>
    <s v=""/>
    <s v="RT"/>
    <s v="Inbound"/>
    <x v="26"/>
    <x v="7"/>
    <x v="13"/>
    <n v="0"/>
    <n v="0"/>
    <n v="260"/>
    <n v="0"/>
    <n v="0"/>
    <n v="0"/>
    <x v="0"/>
    <s v="Countersigned"/>
    <s v="SSH"/>
    <s v="VRN"/>
    <x v="3"/>
    <x v="1"/>
    <n v="213"/>
    <x v="19"/>
    <x v="1"/>
    <x v="74"/>
    <x v="1"/>
    <x v="0"/>
  </r>
  <r>
    <x v="32"/>
    <x v="10"/>
    <x v="1"/>
    <s v=""/>
    <s v="11LAKP"/>
    <s v="OW"/>
    <s v="Outbound"/>
    <x v="7"/>
    <x v="3"/>
    <x v="11"/>
    <n v="1"/>
    <n v="1"/>
    <n v="280"/>
    <n v="39.03"/>
    <n v="40"/>
    <n v="359.03"/>
    <x v="0"/>
    <s v="Closed Deal"/>
    <s v="SSH"/>
    <s v="BRI"/>
    <x v="1"/>
    <x v="1"/>
    <n v="88"/>
    <x v="3"/>
    <x v="3"/>
    <x v="12"/>
    <x v="11"/>
    <x v="1"/>
  </r>
  <r>
    <x v="32"/>
    <x v="10"/>
    <x v="1"/>
    <s v=""/>
    <s v="11LAKP"/>
    <s v="OW"/>
    <s v="Outbound"/>
    <x v="7"/>
    <x v="3"/>
    <x v="11"/>
    <n v="1"/>
    <n v="1"/>
    <n v="280"/>
    <n v="39.03"/>
    <n v="40"/>
    <n v="359.03"/>
    <x v="0"/>
    <s v="Closed Deal"/>
    <s v="SSH"/>
    <s v="BRI"/>
    <x v="1"/>
    <x v="1"/>
    <n v="88"/>
    <x v="3"/>
    <x v="3"/>
    <x v="12"/>
    <x v="11"/>
    <x v="1"/>
  </r>
  <r>
    <x v="35"/>
    <x v="8"/>
    <x v="1"/>
    <s v=""/>
    <s v="NP7WV"/>
    <s v="OW"/>
    <s v="Outbound"/>
    <x v="12"/>
    <x v="4"/>
    <x v="28"/>
    <n v="2"/>
    <n v="2"/>
    <n v="325"/>
    <n v="0"/>
    <n v="0"/>
    <n v="650"/>
    <x v="0"/>
    <s v="Closed Deal"/>
    <s v="MXP"/>
    <s v="SSH"/>
    <x v="2"/>
    <x v="3"/>
    <n v="71"/>
    <x v="7"/>
    <x v="3"/>
    <x v="7"/>
    <x v="1"/>
    <x v="1"/>
  </r>
  <r>
    <x v="35"/>
    <x v="7"/>
    <x v="1"/>
    <s v=""/>
    <s v=""/>
    <s v="OW"/>
    <s v="Outbound"/>
    <x v="25"/>
    <x v="1"/>
    <x v="29"/>
    <n v="2"/>
    <n v="2"/>
    <n v="375"/>
    <n v="0"/>
    <n v="0"/>
    <n v="750"/>
    <x v="0"/>
    <s v="Closed Deal"/>
    <s v="SSH"/>
    <s v="NAP"/>
    <x v="0"/>
    <x v="3"/>
    <n v="78"/>
    <x v="18"/>
    <x v="3"/>
    <x v="7"/>
    <x v="1"/>
    <x v="1"/>
  </r>
  <r>
    <x v="33"/>
    <x v="9"/>
    <x v="1"/>
    <s v=""/>
    <s v="QG7FDP"/>
    <s v="OW"/>
    <s v="Outbound"/>
    <x v="12"/>
    <x v="4"/>
    <x v="28"/>
    <n v="1"/>
    <n v="1"/>
    <n v="330"/>
    <n v="22.68"/>
    <n v="53"/>
    <n v="405.68"/>
    <x v="0"/>
    <s v="Closed Deal"/>
    <s v="MXP"/>
    <s v="SSH"/>
    <x v="2"/>
    <x v="3"/>
    <n v="72"/>
    <x v="7"/>
    <x v="3"/>
    <x v="7"/>
    <x v="1"/>
    <x v="1"/>
  </r>
  <r>
    <x v="33"/>
    <x v="9"/>
    <x v="1"/>
    <s v=""/>
    <s v="QG7FDP"/>
    <s v="OW"/>
    <s v="Outbound"/>
    <x v="12"/>
    <x v="4"/>
    <x v="28"/>
    <n v="1"/>
    <n v="1"/>
    <n v="330"/>
    <n v="22.68"/>
    <n v="53"/>
    <n v="405.68"/>
    <x v="0"/>
    <s v="Closed Deal"/>
    <s v="MXP"/>
    <s v="SSH"/>
    <x v="2"/>
    <x v="3"/>
    <n v="72"/>
    <x v="7"/>
    <x v="3"/>
    <x v="7"/>
    <x v="1"/>
    <x v="1"/>
  </r>
  <r>
    <x v="33"/>
    <x v="9"/>
    <x v="1"/>
    <s v=""/>
    <s v="QG7FDP"/>
    <s v="OW"/>
    <s v="Outbound"/>
    <x v="12"/>
    <x v="4"/>
    <x v="28"/>
    <n v="1"/>
    <n v="1"/>
    <n v="247.5"/>
    <n v="14.86"/>
    <n v="53"/>
    <n v="315.36"/>
    <x v="0"/>
    <s v="Closed Deal"/>
    <s v="MXP"/>
    <s v="SSH"/>
    <x v="2"/>
    <x v="3"/>
    <n v="72"/>
    <x v="7"/>
    <x v="3"/>
    <x v="7"/>
    <x v="1"/>
    <x v="1"/>
  </r>
  <r>
    <x v="33"/>
    <x v="9"/>
    <x v="1"/>
    <s v=""/>
    <s v="QG7FDP"/>
    <s v="OW"/>
    <s v="Outbound"/>
    <x v="12"/>
    <x v="4"/>
    <x v="28"/>
    <n v="1"/>
    <n v="1"/>
    <n v="330"/>
    <n v="22.68"/>
    <n v="53"/>
    <n v="405.68"/>
    <x v="0"/>
    <s v="Closed Deal"/>
    <s v="MXP"/>
    <s v="SSH"/>
    <x v="2"/>
    <x v="3"/>
    <n v="72"/>
    <x v="7"/>
    <x v="3"/>
    <x v="7"/>
    <x v="1"/>
    <x v="1"/>
  </r>
  <r>
    <x v="33"/>
    <x v="10"/>
    <x v="1"/>
    <s v=""/>
    <s v="11LB15"/>
    <s v="OW"/>
    <s v="Outbound"/>
    <x v="12"/>
    <x v="4"/>
    <x v="28"/>
    <n v="1"/>
    <n v="1"/>
    <n v="280"/>
    <n v="29.31"/>
    <n v="30"/>
    <n v="339.31"/>
    <x v="0"/>
    <s v="Closed Deal"/>
    <s v="MXP"/>
    <s v="SSH"/>
    <x v="2"/>
    <x v="3"/>
    <n v="72"/>
    <x v="7"/>
    <x v="3"/>
    <x v="7"/>
    <x v="1"/>
    <x v="1"/>
  </r>
  <r>
    <x v="33"/>
    <x v="10"/>
    <x v="1"/>
    <s v=""/>
    <s v="11LB1A"/>
    <s v="OW"/>
    <s v="Outbound"/>
    <x v="12"/>
    <x v="4"/>
    <x v="28"/>
    <n v="1"/>
    <n v="1"/>
    <n v="330"/>
    <n v="29.31"/>
    <n v="30"/>
    <n v="389.31"/>
    <x v="0"/>
    <s v="Closed Deal"/>
    <s v="MXP"/>
    <s v="SSH"/>
    <x v="2"/>
    <x v="3"/>
    <n v="72"/>
    <x v="7"/>
    <x v="3"/>
    <x v="7"/>
    <x v="1"/>
    <x v="1"/>
  </r>
  <r>
    <x v="35"/>
    <x v="8"/>
    <x v="1"/>
    <s v=""/>
    <s v="LYNFM"/>
    <s v="OW"/>
    <s v="Outbound"/>
    <x v="6"/>
    <x v="7"/>
    <x v="10"/>
    <n v="2"/>
    <n v="2"/>
    <n v="320"/>
    <n v="0"/>
    <n v="0"/>
    <n v="640"/>
    <x v="0"/>
    <s v="Closed Deal"/>
    <s v="SSH"/>
    <s v="VRN"/>
    <x v="3"/>
    <x v="1"/>
    <n v="79"/>
    <x v="9"/>
    <x v="3"/>
    <x v="7"/>
    <x v="1"/>
    <x v="1"/>
  </r>
  <r>
    <x v="36"/>
    <x v="13"/>
    <x v="0"/>
    <s v=""/>
    <s v=""/>
    <s v="RT"/>
    <s v="Outbound"/>
    <x v="16"/>
    <x v="0"/>
    <x v="57"/>
    <n v="60"/>
    <n v="60"/>
    <n v="195"/>
    <n v="0"/>
    <n v="0"/>
    <n v="11700"/>
    <x v="0"/>
    <s v="Countersigned"/>
    <s v="NAP"/>
    <s v="SSH"/>
    <x v="0"/>
    <x v="2"/>
    <n v="212"/>
    <x v="12"/>
    <x v="0"/>
    <x v="3"/>
    <x v="3"/>
    <x v="0"/>
  </r>
  <r>
    <x v="36"/>
    <x v="13"/>
    <x v="0"/>
    <s v=""/>
    <s v=""/>
    <s v="RT"/>
    <s v="Inbound"/>
    <x v="18"/>
    <x v="1"/>
    <x v="58"/>
    <n v="60"/>
    <n v="60"/>
    <n v="195"/>
    <n v="0"/>
    <n v="0"/>
    <n v="11700"/>
    <x v="0"/>
    <s v="Countersigned"/>
    <s v="SSH"/>
    <s v="NAP"/>
    <x v="0"/>
    <x v="2"/>
    <n v="219"/>
    <x v="12"/>
    <x v="0"/>
    <x v="3"/>
    <x v="3"/>
    <x v="0"/>
  </r>
  <r>
    <x v="36"/>
    <x v="7"/>
    <x v="1"/>
    <s v=""/>
    <s v=""/>
    <s v="OW"/>
    <s v="Outbound"/>
    <x v="13"/>
    <x v="5"/>
    <x v="29"/>
    <n v="2"/>
    <n v="2"/>
    <n v="425"/>
    <n v="0"/>
    <n v="0"/>
    <n v="850"/>
    <x v="0"/>
    <s v="Closed Deal"/>
    <s v="SSH"/>
    <s v="MXP"/>
    <x v="2"/>
    <x v="3"/>
    <n v="77"/>
    <x v="7"/>
    <x v="3"/>
    <x v="7"/>
    <x v="1"/>
    <x v="1"/>
  </r>
  <r>
    <x v="36"/>
    <x v="8"/>
    <x v="1"/>
    <s v=""/>
    <s v="UGQ3P"/>
    <s v="RT"/>
    <s v="Outbound"/>
    <x v="4"/>
    <x v="6"/>
    <x v="9"/>
    <n v="2"/>
    <n v="2"/>
    <n v="310"/>
    <n v="0"/>
    <n v="0"/>
    <n v="620"/>
    <x v="0"/>
    <s v="Closed Deal"/>
    <s v="VRN"/>
    <s v="SSH"/>
    <x v="3"/>
    <x v="1"/>
    <n v="71"/>
    <x v="9"/>
    <x v="3"/>
    <x v="15"/>
    <x v="14"/>
    <x v="1"/>
  </r>
  <r>
    <x v="36"/>
    <x v="8"/>
    <x v="1"/>
    <s v=""/>
    <s v="UGQ3P"/>
    <s v="RT"/>
    <s v="Inbound"/>
    <x v="6"/>
    <x v="7"/>
    <x v="10"/>
    <n v="2"/>
    <n v="2"/>
    <n v="310"/>
    <n v="0"/>
    <n v="0"/>
    <n v="620"/>
    <x v="0"/>
    <s v="Closed Deal"/>
    <s v="SSH"/>
    <s v="VRN"/>
    <x v="3"/>
    <x v="1"/>
    <n v="78"/>
    <x v="9"/>
    <x v="3"/>
    <x v="7"/>
    <x v="1"/>
    <x v="1"/>
  </r>
  <r>
    <x v="37"/>
    <x v="8"/>
    <x v="1"/>
    <s v=""/>
    <s v="GWTHH"/>
    <s v="OW"/>
    <s v="Outbound"/>
    <x v="11"/>
    <x v="1"/>
    <x v="27"/>
    <n v="9"/>
    <n v="9"/>
    <n v="200"/>
    <n v="0"/>
    <n v="0"/>
    <n v="1800"/>
    <x v="0"/>
    <s v="Closed Deal"/>
    <s v="SSH"/>
    <s v="NAP"/>
    <x v="0"/>
    <x v="2"/>
    <n v="85"/>
    <x v="6"/>
    <x v="3"/>
    <x v="29"/>
    <x v="24"/>
    <x v="1"/>
  </r>
  <r>
    <x v="37"/>
    <x v="8"/>
    <x v="1"/>
    <s v=""/>
    <s v="G7R9D"/>
    <s v="OW"/>
    <s v="Outbound"/>
    <x v="11"/>
    <x v="1"/>
    <x v="27"/>
    <n v="2"/>
    <n v="2"/>
    <n v="200"/>
    <n v="0"/>
    <n v="0"/>
    <n v="400"/>
    <x v="0"/>
    <s v="Closed Deal"/>
    <s v="SSH"/>
    <s v="NAP"/>
    <x v="0"/>
    <x v="2"/>
    <n v="85"/>
    <x v="6"/>
    <x v="3"/>
    <x v="29"/>
    <x v="24"/>
    <x v="1"/>
  </r>
  <r>
    <x v="38"/>
    <x v="8"/>
    <x v="1"/>
    <s v=""/>
    <s v="EUWMZ"/>
    <s v="OW"/>
    <s v="Outbound"/>
    <x v="4"/>
    <x v="6"/>
    <x v="9"/>
    <n v="2"/>
    <n v="2"/>
    <n v="300"/>
    <n v="0"/>
    <n v="0"/>
    <n v="600"/>
    <x v="0"/>
    <s v="Closed Deal"/>
    <s v="VRN"/>
    <s v="SSH"/>
    <x v="3"/>
    <x v="1"/>
    <n v="69"/>
    <x v="9"/>
    <x v="3"/>
    <x v="15"/>
    <x v="14"/>
    <x v="1"/>
  </r>
  <r>
    <x v="38"/>
    <x v="8"/>
    <x v="1"/>
    <s v=""/>
    <s v="J4AC4"/>
    <s v="OW"/>
    <s v="Outbound"/>
    <x v="11"/>
    <x v="1"/>
    <x v="27"/>
    <n v="3"/>
    <n v="3"/>
    <n v="240"/>
    <n v="0"/>
    <n v="0"/>
    <n v="720"/>
    <x v="0"/>
    <s v="Closed Deal"/>
    <s v="SSH"/>
    <s v="NAP"/>
    <x v="0"/>
    <x v="2"/>
    <n v="84"/>
    <x v="6"/>
    <x v="3"/>
    <x v="29"/>
    <x v="24"/>
    <x v="1"/>
  </r>
  <r>
    <x v="38"/>
    <x v="8"/>
    <x v="1"/>
    <s v=""/>
    <s v="7DTA7"/>
    <s v="OW"/>
    <s v="Outbound"/>
    <x v="11"/>
    <x v="1"/>
    <x v="27"/>
    <n v="2"/>
    <n v="2"/>
    <n v="240"/>
    <n v="0"/>
    <n v="0"/>
    <n v="480"/>
    <x v="0"/>
    <s v="Closed Deal"/>
    <s v="SSH"/>
    <s v="NAP"/>
    <x v="0"/>
    <x v="2"/>
    <n v="84"/>
    <x v="6"/>
    <x v="3"/>
    <x v="29"/>
    <x v="24"/>
    <x v="1"/>
  </r>
  <r>
    <x v="39"/>
    <x v="7"/>
    <x v="1"/>
    <s v=""/>
    <s v=""/>
    <s v="OW"/>
    <s v="Outbound"/>
    <x v="9"/>
    <x v="0"/>
    <x v="24"/>
    <n v="4"/>
    <n v="4"/>
    <n v="150"/>
    <n v="0"/>
    <n v="0"/>
    <n v="600"/>
    <x v="0"/>
    <s v="Closed Deal"/>
    <s v="NAP"/>
    <s v="SSH"/>
    <x v="0"/>
    <x v="2"/>
    <n v="62"/>
    <x v="6"/>
    <x v="3"/>
    <x v="25"/>
    <x v="0"/>
    <x v="1"/>
  </r>
  <r>
    <x v="39"/>
    <x v="7"/>
    <x v="1"/>
    <s v=""/>
    <s v=""/>
    <s v="OW"/>
    <s v="Outbound"/>
    <x v="11"/>
    <x v="1"/>
    <x v="25"/>
    <n v="6"/>
    <n v="6"/>
    <n v="150"/>
    <n v="0"/>
    <n v="0"/>
    <n v="900"/>
    <x v="0"/>
    <s v="Closed Deal"/>
    <s v="SSH"/>
    <s v="NAP"/>
    <x v="0"/>
    <x v="2"/>
    <n v="69"/>
    <x v="6"/>
    <x v="3"/>
    <x v="28"/>
    <x v="23"/>
    <x v="1"/>
  </r>
  <r>
    <x v="39"/>
    <x v="7"/>
    <x v="1"/>
    <s v=""/>
    <s v=""/>
    <s v="OW"/>
    <s v="Outbound"/>
    <x v="7"/>
    <x v="3"/>
    <x v="39"/>
    <n v="4"/>
    <n v="4"/>
    <n v="160"/>
    <n v="0"/>
    <n v="0"/>
    <n v="640"/>
    <x v="0"/>
    <s v="Closed Deal"/>
    <s v="SSH"/>
    <s v="BRI"/>
    <x v="1"/>
    <x v="1"/>
    <n v="166"/>
    <x v="4"/>
    <x v="3"/>
    <x v="49"/>
    <x v="42"/>
    <x v="0"/>
  </r>
  <r>
    <x v="39"/>
    <x v="7"/>
    <x v="1"/>
    <s v=""/>
    <s v=""/>
    <s v="OW"/>
    <s v="Outbound"/>
    <x v="5"/>
    <x v="2"/>
    <x v="38"/>
    <n v="4"/>
    <n v="4"/>
    <n v="160"/>
    <n v="0"/>
    <n v="0"/>
    <n v="640"/>
    <x v="0"/>
    <s v="Closed Deal"/>
    <s v="BRI"/>
    <s v="SSH"/>
    <x v="1"/>
    <x v="1"/>
    <n v="159"/>
    <x v="4"/>
    <x v="3"/>
    <x v="5"/>
    <x v="31"/>
    <x v="0"/>
  </r>
  <r>
    <x v="37"/>
    <x v="10"/>
    <x v="1"/>
    <s v=""/>
    <s v="11LBT4"/>
    <s v="OW"/>
    <s v="Outbound"/>
    <x v="4"/>
    <x v="2"/>
    <x v="7"/>
    <n v="1"/>
    <n v="1"/>
    <n v="140"/>
    <n v="19.420000000000002"/>
    <n v="30"/>
    <n v="189.42"/>
    <x v="0"/>
    <s v="Closed Deal"/>
    <s v="BRI"/>
    <s v="SSH"/>
    <x v="1"/>
    <x v="1"/>
    <n v="56"/>
    <x v="2"/>
    <x v="2"/>
    <x v="5"/>
    <x v="5"/>
    <x v="1"/>
  </r>
  <r>
    <x v="37"/>
    <x v="10"/>
    <x v="1"/>
    <s v=""/>
    <s v="11LBT5"/>
    <s v="OW"/>
    <s v="Outbound"/>
    <x v="6"/>
    <x v="7"/>
    <x v="8"/>
    <n v="1"/>
    <n v="1"/>
    <n v="120"/>
    <n v="37.72"/>
    <n v="30"/>
    <n v="187.72"/>
    <x v="0"/>
    <s v="Closed Deal"/>
    <s v="SSH"/>
    <s v="VRN"/>
    <x v="3"/>
    <x v="1"/>
    <n v="63"/>
    <x v="8"/>
    <x v="6"/>
    <x v="33"/>
    <x v="1"/>
    <x v="1"/>
  </r>
  <r>
    <x v="37"/>
    <x v="10"/>
    <x v="1"/>
    <s v=""/>
    <s v="11LBT4"/>
    <s v="OW"/>
    <s v="Outbound"/>
    <x v="4"/>
    <x v="2"/>
    <x v="7"/>
    <n v="1"/>
    <n v="1"/>
    <n v="140"/>
    <n v="19.420000000000002"/>
    <n v="30"/>
    <n v="189.42"/>
    <x v="0"/>
    <s v="Closed Deal"/>
    <s v="BRI"/>
    <s v="SSH"/>
    <x v="1"/>
    <x v="1"/>
    <n v="56"/>
    <x v="2"/>
    <x v="2"/>
    <x v="5"/>
    <x v="5"/>
    <x v="1"/>
  </r>
  <r>
    <x v="37"/>
    <x v="10"/>
    <x v="1"/>
    <s v=""/>
    <s v="11LBT5"/>
    <s v="OW"/>
    <s v="Outbound"/>
    <x v="6"/>
    <x v="7"/>
    <x v="8"/>
    <n v="1"/>
    <n v="1"/>
    <n v="120"/>
    <n v="37.72"/>
    <n v="30"/>
    <n v="187.72"/>
    <x v="0"/>
    <s v="Closed Deal"/>
    <s v="SSH"/>
    <s v="VRN"/>
    <x v="3"/>
    <x v="1"/>
    <n v="63"/>
    <x v="8"/>
    <x v="6"/>
    <x v="33"/>
    <x v="1"/>
    <x v="1"/>
  </r>
  <r>
    <x v="37"/>
    <x v="10"/>
    <x v="1"/>
    <s v=""/>
    <s v="11LC1L"/>
    <s v="OW"/>
    <s v="Outbound"/>
    <x v="4"/>
    <x v="2"/>
    <x v="7"/>
    <n v="1"/>
    <n v="1"/>
    <n v="140"/>
    <n v="19.420000000000002"/>
    <n v="30"/>
    <n v="189.42"/>
    <x v="0"/>
    <s v="Closed Deal"/>
    <s v="BRI"/>
    <s v="SSH"/>
    <x v="1"/>
    <x v="1"/>
    <n v="56"/>
    <x v="2"/>
    <x v="2"/>
    <x v="5"/>
    <x v="5"/>
    <x v="1"/>
  </r>
  <r>
    <x v="37"/>
    <x v="10"/>
    <x v="1"/>
    <s v=""/>
    <s v="11LC1L"/>
    <s v="OW"/>
    <s v="Outbound"/>
    <x v="4"/>
    <x v="2"/>
    <x v="7"/>
    <n v="1"/>
    <n v="1"/>
    <n v="140"/>
    <n v="19.420000000000002"/>
    <n v="30"/>
    <n v="189.42"/>
    <x v="0"/>
    <s v="Closed Deal"/>
    <s v="BRI"/>
    <s v="SSH"/>
    <x v="1"/>
    <x v="1"/>
    <n v="56"/>
    <x v="2"/>
    <x v="2"/>
    <x v="5"/>
    <x v="5"/>
    <x v="1"/>
  </r>
  <r>
    <x v="39"/>
    <x v="1"/>
    <x v="0"/>
    <s v=""/>
    <s v=""/>
    <s v="RT"/>
    <s v="Outbound"/>
    <x v="5"/>
    <x v="2"/>
    <x v="13"/>
    <n v="15"/>
    <n v="15"/>
    <n v="182.5"/>
    <n v="0"/>
    <n v="0"/>
    <n v="2737.5"/>
    <x v="0"/>
    <s v="Countersigned"/>
    <s v="BRI"/>
    <s v="SSH"/>
    <x v="1"/>
    <x v="1"/>
    <n v="208"/>
    <x v="4"/>
    <x v="3"/>
    <x v="14"/>
    <x v="13"/>
    <x v="0"/>
  </r>
  <r>
    <x v="39"/>
    <x v="1"/>
    <x v="0"/>
    <s v=""/>
    <s v=""/>
    <s v="RT"/>
    <s v="Outbound"/>
    <x v="5"/>
    <x v="2"/>
    <x v="14"/>
    <n v="15"/>
    <n v="15"/>
    <n v="182.5"/>
    <n v="0"/>
    <n v="0"/>
    <n v="2737.5"/>
    <x v="0"/>
    <s v="Countersigned"/>
    <s v="BRI"/>
    <s v="SSH"/>
    <x v="1"/>
    <x v="1"/>
    <n v="215"/>
    <x v="4"/>
    <x v="3"/>
    <x v="15"/>
    <x v="14"/>
    <x v="0"/>
  </r>
  <r>
    <x v="39"/>
    <x v="1"/>
    <x v="0"/>
    <s v=""/>
    <s v=""/>
    <s v="RT"/>
    <s v="Outbound"/>
    <x v="5"/>
    <x v="2"/>
    <x v="15"/>
    <n v="15"/>
    <n v="15"/>
    <n v="182.5"/>
    <n v="0"/>
    <n v="0"/>
    <n v="2737.5"/>
    <x v="0"/>
    <s v="Countersigned"/>
    <s v="BRI"/>
    <s v="SSH"/>
    <x v="1"/>
    <x v="1"/>
    <n v="222"/>
    <x v="4"/>
    <x v="3"/>
    <x v="16"/>
    <x v="15"/>
    <x v="0"/>
  </r>
  <r>
    <x v="39"/>
    <x v="1"/>
    <x v="0"/>
    <s v=""/>
    <s v=""/>
    <s v="RT"/>
    <s v="Outbound"/>
    <x v="5"/>
    <x v="2"/>
    <x v="16"/>
    <n v="15"/>
    <n v="15"/>
    <n v="182.5"/>
    <n v="0"/>
    <n v="0"/>
    <n v="2737.5"/>
    <x v="0"/>
    <s v="Countersigned"/>
    <s v="BRI"/>
    <s v="SSH"/>
    <x v="1"/>
    <x v="1"/>
    <n v="229"/>
    <x v="4"/>
    <x v="3"/>
    <x v="17"/>
    <x v="16"/>
    <x v="0"/>
  </r>
  <r>
    <x v="39"/>
    <x v="1"/>
    <x v="0"/>
    <s v=""/>
    <s v=""/>
    <s v="RT"/>
    <s v="Outbound"/>
    <x v="5"/>
    <x v="2"/>
    <x v="17"/>
    <n v="15"/>
    <n v="15"/>
    <n v="182.5"/>
    <n v="0"/>
    <n v="0"/>
    <n v="2737.5"/>
    <x v="0"/>
    <s v="Countersigned"/>
    <s v="BRI"/>
    <s v="SSH"/>
    <x v="1"/>
    <x v="1"/>
    <n v="236"/>
    <x v="4"/>
    <x v="3"/>
    <x v="7"/>
    <x v="1"/>
    <x v="0"/>
  </r>
  <r>
    <x v="39"/>
    <x v="1"/>
    <x v="0"/>
    <s v=""/>
    <s v=""/>
    <s v="RT"/>
    <s v="Outbound"/>
    <x v="5"/>
    <x v="2"/>
    <x v="18"/>
    <n v="15"/>
    <n v="15"/>
    <n v="182.5"/>
    <n v="0"/>
    <n v="0"/>
    <n v="2737.5"/>
    <x v="0"/>
    <s v="Countersigned"/>
    <s v="BRI"/>
    <s v="SSH"/>
    <x v="1"/>
    <x v="1"/>
    <n v="243"/>
    <x v="4"/>
    <x v="3"/>
    <x v="18"/>
    <x v="3"/>
    <x v="0"/>
  </r>
  <r>
    <x v="39"/>
    <x v="1"/>
    <x v="0"/>
    <s v=""/>
    <s v=""/>
    <s v="RT"/>
    <s v="Outbound"/>
    <x v="5"/>
    <x v="2"/>
    <x v="19"/>
    <n v="30"/>
    <n v="30"/>
    <n v="182.5"/>
    <n v="0"/>
    <n v="0"/>
    <n v="5475"/>
    <x v="0"/>
    <s v="Countersigned"/>
    <s v="BRI"/>
    <s v="SSH"/>
    <x v="1"/>
    <x v="1"/>
    <n v="250"/>
    <x v="4"/>
    <x v="3"/>
    <x v="19"/>
    <x v="17"/>
    <x v="0"/>
  </r>
  <r>
    <x v="39"/>
    <x v="1"/>
    <x v="0"/>
    <s v=""/>
    <s v=""/>
    <s v="RT"/>
    <s v="Outbound"/>
    <x v="5"/>
    <x v="2"/>
    <x v="20"/>
    <n v="15"/>
    <n v="15"/>
    <n v="182.5"/>
    <n v="0"/>
    <n v="0"/>
    <n v="2737.5"/>
    <x v="0"/>
    <s v="Countersigned"/>
    <s v="BRI"/>
    <s v="SSH"/>
    <x v="1"/>
    <x v="1"/>
    <n v="257"/>
    <x v="4"/>
    <x v="3"/>
    <x v="20"/>
    <x v="18"/>
    <x v="0"/>
  </r>
  <r>
    <x v="39"/>
    <x v="1"/>
    <x v="0"/>
    <s v=""/>
    <s v=""/>
    <s v="RT"/>
    <s v="Inbound"/>
    <x v="7"/>
    <x v="3"/>
    <x v="14"/>
    <n v="15"/>
    <n v="15"/>
    <n v="182.5"/>
    <n v="0"/>
    <n v="0"/>
    <n v="2737.5"/>
    <x v="0"/>
    <s v="Countersigned"/>
    <s v="SSH"/>
    <s v="BRI"/>
    <x v="1"/>
    <x v="1"/>
    <n v="215"/>
    <x v="4"/>
    <x v="3"/>
    <x v="22"/>
    <x v="20"/>
    <x v="0"/>
  </r>
  <r>
    <x v="39"/>
    <x v="1"/>
    <x v="0"/>
    <s v=""/>
    <s v=""/>
    <s v="RT"/>
    <s v="Inbound"/>
    <x v="7"/>
    <x v="3"/>
    <x v="15"/>
    <n v="15"/>
    <n v="15"/>
    <n v="182.5"/>
    <n v="0"/>
    <n v="0"/>
    <n v="2737.5"/>
    <x v="0"/>
    <s v="Countersigned"/>
    <s v="SSH"/>
    <s v="BRI"/>
    <x v="1"/>
    <x v="1"/>
    <n v="222"/>
    <x v="4"/>
    <x v="3"/>
    <x v="16"/>
    <x v="15"/>
    <x v="0"/>
  </r>
  <r>
    <x v="39"/>
    <x v="1"/>
    <x v="0"/>
    <s v=""/>
    <s v=""/>
    <s v="RT"/>
    <s v="Inbound"/>
    <x v="7"/>
    <x v="3"/>
    <x v="16"/>
    <n v="15"/>
    <n v="15"/>
    <n v="182.5"/>
    <n v="0"/>
    <n v="0"/>
    <n v="2737.5"/>
    <x v="0"/>
    <s v="Countersigned"/>
    <s v="SSH"/>
    <s v="BRI"/>
    <x v="1"/>
    <x v="1"/>
    <n v="229"/>
    <x v="4"/>
    <x v="3"/>
    <x v="19"/>
    <x v="17"/>
    <x v="0"/>
  </r>
  <r>
    <x v="39"/>
    <x v="1"/>
    <x v="0"/>
    <s v=""/>
    <s v=""/>
    <s v="RT"/>
    <s v="Inbound"/>
    <x v="7"/>
    <x v="3"/>
    <x v="17"/>
    <n v="15"/>
    <n v="15"/>
    <n v="182.5"/>
    <n v="0"/>
    <n v="0"/>
    <n v="2737.5"/>
    <x v="0"/>
    <s v="Countersigned"/>
    <s v="SSH"/>
    <s v="BRI"/>
    <x v="1"/>
    <x v="1"/>
    <n v="236"/>
    <x v="4"/>
    <x v="3"/>
    <x v="12"/>
    <x v="11"/>
    <x v="0"/>
  </r>
  <r>
    <x v="39"/>
    <x v="1"/>
    <x v="0"/>
    <s v=""/>
    <s v=""/>
    <s v="RT"/>
    <s v="Inbound"/>
    <x v="7"/>
    <x v="3"/>
    <x v="18"/>
    <n v="15"/>
    <n v="15"/>
    <n v="182.5"/>
    <n v="0"/>
    <n v="0"/>
    <n v="2737.5"/>
    <x v="0"/>
    <s v="Countersigned"/>
    <s v="SSH"/>
    <s v="BRI"/>
    <x v="1"/>
    <x v="1"/>
    <n v="243"/>
    <x v="4"/>
    <x v="3"/>
    <x v="15"/>
    <x v="14"/>
    <x v="0"/>
  </r>
  <r>
    <x v="39"/>
    <x v="1"/>
    <x v="0"/>
    <s v=""/>
    <s v=""/>
    <s v="RT"/>
    <s v="Inbound"/>
    <x v="7"/>
    <x v="3"/>
    <x v="19"/>
    <n v="15"/>
    <n v="15"/>
    <n v="182.5"/>
    <n v="0"/>
    <n v="0"/>
    <n v="2737.5"/>
    <x v="0"/>
    <s v="Countersigned"/>
    <s v="SSH"/>
    <s v="BRI"/>
    <x v="1"/>
    <x v="1"/>
    <n v="250"/>
    <x v="4"/>
    <x v="3"/>
    <x v="18"/>
    <x v="3"/>
    <x v="0"/>
  </r>
  <r>
    <x v="39"/>
    <x v="1"/>
    <x v="0"/>
    <s v=""/>
    <s v=""/>
    <s v="RT"/>
    <s v="Inbound"/>
    <x v="7"/>
    <x v="3"/>
    <x v="20"/>
    <n v="30"/>
    <n v="30"/>
    <n v="182.5"/>
    <n v="0"/>
    <n v="0"/>
    <n v="5475"/>
    <x v="0"/>
    <s v="Countersigned"/>
    <s v="SSH"/>
    <s v="BRI"/>
    <x v="1"/>
    <x v="1"/>
    <n v="257"/>
    <x v="4"/>
    <x v="3"/>
    <x v="19"/>
    <x v="17"/>
    <x v="0"/>
  </r>
  <r>
    <x v="39"/>
    <x v="1"/>
    <x v="0"/>
    <s v=""/>
    <s v=""/>
    <s v="RT"/>
    <s v="Inbound"/>
    <x v="7"/>
    <x v="3"/>
    <x v="21"/>
    <n v="15"/>
    <n v="15"/>
    <n v="182.5"/>
    <n v="0"/>
    <n v="0"/>
    <n v="2737.5"/>
    <x v="0"/>
    <s v="Countersigned"/>
    <s v="SSH"/>
    <s v="BRI"/>
    <x v="1"/>
    <x v="1"/>
    <n v="264"/>
    <x v="4"/>
    <x v="3"/>
    <x v="20"/>
    <x v="18"/>
    <x v="0"/>
  </r>
  <r>
    <x v="39"/>
    <x v="0"/>
    <x v="0"/>
    <s v=""/>
    <s v=""/>
    <s v="RT"/>
    <s v="Outbound"/>
    <x v="30"/>
    <x v="0"/>
    <x v="80"/>
    <n v="80"/>
    <n v="80"/>
    <n v="250"/>
    <n v="0"/>
    <n v="0"/>
    <n v="20000"/>
    <x v="0"/>
    <s v="Signed"/>
    <s v="NAP"/>
    <s v="SSH"/>
    <x v="0"/>
    <x v="0"/>
    <n v="315"/>
    <x v="21"/>
    <x v="18"/>
    <x v="67"/>
    <x v="64"/>
    <x v="0"/>
  </r>
  <r>
    <x v="39"/>
    <x v="0"/>
    <x v="0"/>
    <s v=""/>
    <s v=""/>
    <s v="RT"/>
    <s v="Outbound"/>
    <x v="30"/>
    <x v="0"/>
    <x v="81"/>
    <n v="80"/>
    <n v="80"/>
    <n v="250"/>
    <n v="0"/>
    <n v="0"/>
    <n v="20000"/>
    <x v="0"/>
    <s v="Signed"/>
    <s v="NAP"/>
    <s v="SSH"/>
    <x v="0"/>
    <x v="0"/>
    <n v="322"/>
    <x v="21"/>
    <x v="18"/>
    <x v="67"/>
    <x v="64"/>
    <x v="0"/>
  </r>
  <r>
    <x v="39"/>
    <x v="0"/>
    <x v="0"/>
    <s v=""/>
    <s v=""/>
    <s v="RT"/>
    <s v="Inbound"/>
    <x v="31"/>
    <x v="1"/>
    <x v="81"/>
    <n v="80"/>
    <n v="80"/>
    <n v="250"/>
    <n v="0"/>
    <n v="0"/>
    <n v="20000"/>
    <x v="0"/>
    <s v="Signed"/>
    <s v="SSH"/>
    <s v="NAP"/>
    <x v="0"/>
    <x v="0"/>
    <n v="322"/>
    <x v="21"/>
    <x v="18"/>
    <x v="67"/>
    <x v="64"/>
    <x v="0"/>
  </r>
  <r>
    <x v="39"/>
    <x v="0"/>
    <x v="0"/>
    <s v=""/>
    <s v=""/>
    <s v="RT"/>
    <s v="Inbound"/>
    <x v="31"/>
    <x v="1"/>
    <x v="82"/>
    <n v="80"/>
    <n v="80"/>
    <n v="250"/>
    <n v="0"/>
    <n v="0"/>
    <n v="20000"/>
    <x v="0"/>
    <s v="Signed"/>
    <s v="SSH"/>
    <s v="NAP"/>
    <x v="0"/>
    <x v="0"/>
    <n v="329"/>
    <x v="21"/>
    <x v="18"/>
    <x v="67"/>
    <x v="64"/>
    <x v="0"/>
  </r>
  <r>
    <x v="0"/>
    <x v="0"/>
    <x v="0"/>
    <s v=""/>
    <s v=""/>
    <s v="RT"/>
    <s v="Outbound"/>
    <x v="12"/>
    <x v="0"/>
    <x v="2"/>
    <n v="0"/>
    <n v="0"/>
    <n v="240"/>
    <n v="0"/>
    <n v="0"/>
    <n v="0"/>
    <x v="0"/>
    <s v="Signed"/>
    <s v="NAP"/>
    <s v="SSH"/>
    <x v="0"/>
    <x v="0"/>
    <n v="311"/>
    <x v="17"/>
    <x v="3"/>
    <x v="64"/>
    <x v="55"/>
    <x v="0"/>
  </r>
  <r>
    <x v="0"/>
    <x v="0"/>
    <x v="0"/>
    <s v=""/>
    <s v=""/>
    <s v="RT"/>
    <s v="Outbound"/>
    <x v="12"/>
    <x v="0"/>
    <x v="3"/>
    <n v="0"/>
    <n v="0"/>
    <n v="240"/>
    <n v="0"/>
    <n v="0"/>
    <n v="0"/>
    <x v="0"/>
    <s v="Signed"/>
    <s v="NAP"/>
    <s v="SSH"/>
    <x v="0"/>
    <x v="0"/>
    <n v="318"/>
    <x v="17"/>
    <x v="3"/>
    <x v="68"/>
    <x v="65"/>
    <x v="0"/>
  </r>
  <r>
    <x v="0"/>
    <x v="0"/>
    <x v="0"/>
    <s v=""/>
    <s v=""/>
    <s v="RT"/>
    <s v="Inbound"/>
    <x v="13"/>
    <x v="1"/>
    <x v="3"/>
    <n v="0"/>
    <n v="0"/>
    <n v="240"/>
    <n v="0"/>
    <n v="0"/>
    <n v="0"/>
    <x v="0"/>
    <s v="Signed"/>
    <s v="SSH"/>
    <s v="NAP"/>
    <x v="0"/>
    <x v="0"/>
    <n v="318"/>
    <x v="17"/>
    <x v="3"/>
    <x v="5"/>
    <x v="31"/>
    <x v="0"/>
  </r>
  <r>
    <x v="0"/>
    <x v="0"/>
    <x v="0"/>
    <s v=""/>
    <s v=""/>
    <s v="RT"/>
    <s v="Inbound"/>
    <x v="13"/>
    <x v="1"/>
    <x v="4"/>
    <n v="0"/>
    <n v="0"/>
    <n v="240"/>
    <n v="0"/>
    <n v="0"/>
    <n v="0"/>
    <x v="0"/>
    <s v="Signed"/>
    <s v="SSH"/>
    <s v="NAP"/>
    <x v="0"/>
    <x v="0"/>
    <n v="325"/>
    <x v="17"/>
    <x v="3"/>
    <x v="65"/>
    <x v="56"/>
    <x v="0"/>
  </r>
  <r>
    <x v="38"/>
    <x v="10"/>
    <x v="1"/>
    <s v=""/>
    <s v="11LC66"/>
    <s v="OW"/>
    <s v="Outbound"/>
    <x v="6"/>
    <x v="7"/>
    <x v="11"/>
    <n v="1"/>
    <n v="1"/>
    <n v="270"/>
    <n v="37.72"/>
    <n v="40"/>
    <n v="347.72"/>
    <x v="0"/>
    <s v="Closed Deal"/>
    <s v="SSH"/>
    <s v="VRN"/>
    <x v="3"/>
    <x v="1"/>
    <n v="83"/>
    <x v="9"/>
    <x v="3"/>
    <x v="12"/>
    <x v="11"/>
    <x v="1"/>
  </r>
  <r>
    <x v="38"/>
    <x v="10"/>
    <x v="1"/>
    <s v=""/>
    <s v="11LC66"/>
    <s v="OW"/>
    <s v="Outbound"/>
    <x v="6"/>
    <x v="7"/>
    <x v="11"/>
    <n v="1"/>
    <n v="1"/>
    <n v="270"/>
    <n v="37.72"/>
    <n v="40"/>
    <n v="347.72"/>
    <x v="0"/>
    <s v="Closed Deal"/>
    <s v="SSH"/>
    <s v="VRN"/>
    <x v="3"/>
    <x v="1"/>
    <n v="83"/>
    <x v="9"/>
    <x v="3"/>
    <x v="12"/>
    <x v="11"/>
    <x v="1"/>
  </r>
  <r>
    <x v="38"/>
    <x v="10"/>
    <x v="1"/>
    <s v=""/>
    <s v="11LC66"/>
    <s v="OW"/>
    <s v="Outbound"/>
    <x v="6"/>
    <x v="7"/>
    <x v="11"/>
    <n v="1"/>
    <n v="1"/>
    <n v="202.5"/>
    <n v="37.72"/>
    <n v="40"/>
    <n v="280.22000000000003"/>
    <x v="0"/>
    <s v="Closed Deal"/>
    <s v="SSH"/>
    <s v="VRN"/>
    <x v="3"/>
    <x v="1"/>
    <n v="83"/>
    <x v="9"/>
    <x v="3"/>
    <x v="12"/>
    <x v="11"/>
    <x v="1"/>
  </r>
  <r>
    <x v="39"/>
    <x v="13"/>
    <x v="0"/>
    <s v=""/>
    <s v=""/>
    <s v="RT"/>
    <s v="Outbound"/>
    <x v="16"/>
    <x v="0"/>
    <x v="56"/>
    <n v="30"/>
    <n v="30"/>
    <n v="210"/>
    <n v="0"/>
    <n v="0"/>
    <n v="6300"/>
    <x v="0"/>
    <s v="Countersigned"/>
    <s v="NAP"/>
    <s v="SSH"/>
    <x v="0"/>
    <x v="2"/>
    <n v="202"/>
    <x v="12"/>
    <x v="0"/>
    <x v="3"/>
    <x v="3"/>
    <x v="0"/>
  </r>
  <r>
    <x v="39"/>
    <x v="13"/>
    <x v="0"/>
    <s v=""/>
    <s v=""/>
    <s v="RT"/>
    <s v="Inbound"/>
    <x v="18"/>
    <x v="1"/>
    <x v="57"/>
    <n v="30"/>
    <n v="30"/>
    <n v="210"/>
    <n v="0"/>
    <n v="0"/>
    <n v="6300"/>
    <x v="0"/>
    <s v="Countersigned"/>
    <s v="SSH"/>
    <s v="NAP"/>
    <x v="0"/>
    <x v="2"/>
    <n v="209"/>
    <x v="12"/>
    <x v="0"/>
    <x v="3"/>
    <x v="3"/>
    <x v="0"/>
  </r>
  <r>
    <x v="39"/>
    <x v="10"/>
    <x v="1"/>
    <s v=""/>
    <s v="11LC8B"/>
    <s v="OW"/>
    <s v="Outbound"/>
    <x v="26"/>
    <x v="7"/>
    <x v="12"/>
    <n v="1"/>
    <n v="1"/>
    <n v="400"/>
    <n v="37.72"/>
    <n v="40"/>
    <n v="477.72"/>
    <x v="0"/>
    <s v="Closed Deal"/>
    <s v="SSH"/>
    <s v="VRN"/>
    <x v="3"/>
    <x v="1"/>
    <n v="201"/>
    <x v="19"/>
    <x v="1"/>
    <x v="77"/>
    <x v="63"/>
    <x v="0"/>
  </r>
  <r>
    <x v="39"/>
    <x v="10"/>
    <x v="1"/>
    <s v=""/>
    <s v="11LCF0"/>
    <s v="RT"/>
    <s v="Outbound"/>
    <x v="8"/>
    <x v="0"/>
    <x v="23"/>
    <n v="1"/>
    <n v="1"/>
    <n v="75"/>
    <n v="34.04"/>
    <n v="30"/>
    <n v="139.04"/>
    <x v="0"/>
    <s v="Closed Deal"/>
    <s v="NAP"/>
    <s v="SSH"/>
    <x v="0"/>
    <x v="2"/>
    <n v="55"/>
    <x v="5"/>
    <x v="5"/>
    <x v="24"/>
    <x v="21"/>
    <x v="1"/>
  </r>
  <r>
    <x v="39"/>
    <x v="10"/>
    <x v="1"/>
    <s v=""/>
    <s v="11LCF0"/>
    <s v="RT"/>
    <s v="Inbound"/>
    <x v="10"/>
    <x v="1"/>
    <x v="24"/>
    <n v="1"/>
    <n v="1"/>
    <n v="75"/>
    <n v="38.92"/>
    <n v="30"/>
    <n v="143.91999999999999"/>
    <x v="0"/>
    <s v="Closed Deal"/>
    <s v="SSH"/>
    <s v="NAP"/>
    <x v="0"/>
    <x v="2"/>
    <n v="62"/>
    <x v="5"/>
    <x v="5"/>
    <x v="27"/>
    <x v="1"/>
    <x v="1"/>
  </r>
  <r>
    <x v="39"/>
    <x v="10"/>
    <x v="1"/>
    <s v=""/>
    <s v="11LCF0"/>
    <s v="RT"/>
    <s v="Outbound"/>
    <x v="8"/>
    <x v="0"/>
    <x v="23"/>
    <n v="1"/>
    <n v="1"/>
    <n v="100"/>
    <n v="34.04"/>
    <n v="30"/>
    <n v="164.04"/>
    <x v="0"/>
    <s v="Closed Deal"/>
    <s v="NAP"/>
    <s v="SSH"/>
    <x v="0"/>
    <x v="2"/>
    <n v="55"/>
    <x v="5"/>
    <x v="5"/>
    <x v="24"/>
    <x v="21"/>
    <x v="1"/>
  </r>
  <r>
    <x v="39"/>
    <x v="10"/>
    <x v="1"/>
    <s v=""/>
    <s v="11LCF0"/>
    <s v="RT"/>
    <s v="Inbound"/>
    <x v="10"/>
    <x v="1"/>
    <x v="24"/>
    <n v="1"/>
    <n v="1"/>
    <n v="100"/>
    <n v="38.92"/>
    <n v="30"/>
    <n v="168.92"/>
    <x v="0"/>
    <s v="Closed Deal"/>
    <s v="SSH"/>
    <s v="NAP"/>
    <x v="0"/>
    <x v="2"/>
    <n v="62"/>
    <x v="5"/>
    <x v="5"/>
    <x v="27"/>
    <x v="1"/>
    <x v="1"/>
  </r>
  <r>
    <x v="39"/>
    <x v="10"/>
    <x v="1"/>
    <s v=""/>
    <s v="11LCCC"/>
    <s v="OW"/>
    <s v="Outbound"/>
    <x v="25"/>
    <x v="1"/>
    <x v="30"/>
    <n v="1"/>
    <n v="1"/>
    <n v="220"/>
    <n v="38.92"/>
    <n v="40"/>
    <n v="298.92"/>
    <x v="0"/>
    <s v="Closed Deal"/>
    <s v="SSH"/>
    <s v="NAP"/>
    <x v="0"/>
    <x v="3"/>
    <n v="81"/>
    <x v="18"/>
    <x v="3"/>
    <x v="16"/>
    <x v="15"/>
    <x v="1"/>
  </r>
  <r>
    <x v="39"/>
    <x v="10"/>
    <x v="1"/>
    <s v=""/>
    <s v="11LCF0"/>
    <s v="RT"/>
    <s v="Outbound"/>
    <x v="8"/>
    <x v="0"/>
    <x v="23"/>
    <n v="1"/>
    <n v="1"/>
    <n v="100"/>
    <n v="34.04"/>
    <n v="30"/>
    <n v="164.04"/>
    <x v="0"/>
    <s v="Closed Deal"/>
    <s v="NAP"/>
    <s v="SSH"/>
    <x v="0"/>
    <x v="2"/>
    <n v="55"/>
    <x v="5"/>
    <x v="5"/>
    <x v="24"/>
    <x v="21"/>
    <x v="1"/>
  </r>
  <r>
    <x v="39"/>
    <x v="10"/>
    <x v="1"/>
    <s v=""/>
    <s v="11LCF0"/>
    <s v="RT"/>
    <s v="Inbound"/>
    <x v="10"/>
    <x v="1"/>
    <x v="24"/>
    <n v="1"/>
    <n v="1"/>
    <n v="100"/>
    <n v="38.92"/>
    <n v="30"/>
    <n v="168.92"/>
    <x v="0"/>
    <s v="Closed Deal"/>
    <s v="SSH"/>
    <s v="NAP"/>
    <x v="0"/>
    <x v="2"/>
    <n v="62"/>
    <x v="5"/>
    <x v="5"/>
    <x v="27"/>
    <x v="1"/>
    <x v="1"/>
  </r>
  <r>
    <x v="39"/>
    <x v="10"/>
    <x v="1"/>
    <s v=""/>
    <s v="11LCHJ"/>
    <s v="OW"/>
    <s v="Outbound"/>
    <x v="11"/>
    <x v="1"/>
    <x v="25"/>
    <n v="1"/>
    <n v="1"/>
    <n v="100"/>
    <n v="38.92"/>
    <n v="40"/>
    <n v="178.92"/>
    <x v="0"/>
    <s v="Closed Deal"/>
    <s v="SSH"/>
    <s v="NAP"/>
    <x v="0"/>
    <x v="2"/>
    <n v="69"/>
    <x v="6"/>
    <x v="3"/>
    <x v="28"/>
    <x v="23"/>
    <x v="1"/>
  </r>
  <r>
    <x v="39"/>
    <x v="10"/>
    <x v="1"/>
    <s v=""/>
    <s v="11LCCC"/>
    <s v="OW"/>
    <s v="Outbound"/>
    <x v="25"/>
    <x v="1"/>
    <x v="30"/>
    <n v="1"/>
    <n v="1"/>
    <n v="220"/>
    <n v="38.92"/>
    <n v="40"/>
    <n v="298.92"/>
    <x v="0"/>
    <s v="Closed Deal"/>
    <s v="SSH"/>
    <s v="NAP"/>
    <x v="0"/>
    <x v="3"/>
    <n v="81"/>
    <x v="18"/>
    <x v="3"/>
    <x v="16"/>
    <x v="15"/>
    <x v="1"/>
  </r>
  <r>
    <x v="39"/>
    <x v="10"/>
    <x v="1"/>
    <s v=""/>
    <s v="11LC9E"/>
    <s v="OW"/>
    <s v="Outbound"/>
    <x v="4"/>
    <x v="6"/>
    <x v="9"/>
    <n v="1"/>
    <n v="1"/>
    <n v="290"/>
    <n v="23.04"/>
    <n v="30"/>
    <n v="343.04"/>
    <x v="0"/>
    <s v="Closed Deal"/>
    <s v="VRN"/>
    <s v="SSH"/>
    <x v="3"/>
    <x v="1"/>
    <n v="68"/>
    <x v="9"/>
    <x v="3"/>
    <x v="15"/>
    <x v="14"/>
    <x v="1"/>
  </r>
  <r>
    <x v="39"/>
    <x v="10"/>
    <x v="1"/>
    <s v=""/>
    <s v="11LC9F"/>
    <s v="OW"/>
    <s v="Outbound"/>
    <x v="6"/>
    <x v="7"/>
    <x v="10"/>
    <n v="1"/>
    <n v="1"/>
    <n v="270"/>
    <n v="37.72"/>
    <n v="40"/>
    <n v="347.72"/>
    <x v="0"/>
    <s v="Closed Deal"/>
    <s v="SSH"/>
    <s v="VRN"/>
    <x v="3"/>
    <x v="1"/>
    <n v="75"/>
    <x v="9"/>
    <x v="3"/>
    <x v="7"/>
    <x v="1"/>
    <x v="1"/>
  </r>
  <r>
    <x v="39"/>
    <x v="10"/>
    <x v="1"/>
    <s v=""/>
    <s v="11LCHJ"/>
    <s v="OW"/>
    <s v="Outbound"/>
    <x v="11"/>
    <x v="1"/>
    <x v="25"/>
    <n v="1"/>
    <n v="1"/>
    <n v="100"/>
    <n v="38.92"/>
    <n v="40"/>
    <n v="178.92"/>
    <x v="0"/>
    <s v="Closed Deal"/>
    <s v="SSH"/>
    <s v="NAP"/>
    <x v="0"/>
    <x v="2"/>
    <n v="69"/>
    <x v="6"/>
    <x v="3"/>
    <x v="28"/>
    <x v="23"/>
    <x v="1"/>
  </r>
  <r>
    <x v="39"/>
    <x v="10"/>
    <x v="1"/>
    <s v=""/>
    <s v="11LC9E"/>
    <s v="OW"/>
    <s v="Outbound"/>
    <x v="4"/>
    <x v="6"/>
    <x v="9"/>
    <n v="1"/>
    <n v="1"/>
    <n v="290"/>
    <n v="23.04"/>
    <n v="30"/>
    <n v="343.04"/>
    <x v="0"/>
    <s v="Closed Deal"/>
    <s v="VRN"/>
    <s v="SSH"/>
    <x v="3"/>
    <x v="1"/>
    <n v="68"/>
    <x v="9"/>
    <x v="3"/>
    <x v="15"/>
    <x v="14"/>
    <x v="1"/>
  </r>
  <r>
    <x v="39"/>
    <x v="10"/>
    <x v="1"/>
    <s v=""/>
    <s v="11LC9F"/>
    <s v="OW"/>
    <s v="Outbound"/>
    <x v="6"/>
    <x v="7"/>
    <x v="10"/>
    <n v="1"/>
    <n v="1"/>
    <n v="270"/>
    <n v="37.72"/>
    <n v="40"/>
    <n v="347.72"/>
    <x v="0"/>
    <s v="Closed Deal"/>
    <s v="SSH"/>
    <s v="VRN"/>
    <x v="3"/>
    <x v="1"/>
    <n v="75"/>
    <x v="9"/>
    <x v="3"/>
    <x v="7"/>
    <x v="1"/>
    <x v="1"/>
  </r>
  <r>
    <x v="39"/>
    <x v="10"/>
    <x v="1"/>
    <s v=""/>
    <s v="11LC8B"/>
    <s v="OW"/>
    <s v="Outbound"/>
    <x v="26"/>
    <x v="7"/>
    <x v="12"/>
    <n v="1"/>
    <n v="1"/>
    <n v="400"/>
    <n v="37.72"/>
    <n v="40"/>
    <n v="477.72"/>
    <x v="0"/>
    <s v="Closed Deal"/>
    <s v="SSH"/>
    <s v="VRN"/>
    <x v="3"/>
    <x v="1"/>
    <n v="201"/>
    <x v="19"/>
    <x v="1"/>
    <x v="77"/>
    <x v="63"/>
    <x v="0"/>
  </r>
  <r>
    <x v="39"/>
    <x v="21"/>
    <x v="2"/>
    <s v="MFJ IBE"/>
    <s v="JCQWTU"/>
    <s v="RT"/>
    <s v="Outbound"/>
    <x v="4"/>
    <x v="6"/>
    <x v="10"/>
    <n v="1"/>
    <n v="1"/>
    <n v="317.97000000000003"/>
    <n v="0"/>
    <n v="0"/>
    <n v="317.97000000000003"/>
    <x v="0"/>
    <s v="Closed Deal"/>
    <s v="VRN"/>
    <s v="SSH"/>
    <x v="3"/>
    <x v="1"/>
    <n v="75"/>
    <x v="9"/>
    <x v="3"/>
    <x v="32"/>
    <x v="26"/>
    <x v="1"/>
  </r>
  <r>
    <x v="39"/>
    <x v="21"/>
    <x v="2"/>
    <s v="MFJ IBE"/>
    <s v="JCQWTU"/>
    <s v="RT"/>
    <s v="Inbound"/>
    <x v="6"/>
    <x v="7"/>
    <x v="11"/>
    <n v="1"/>
    <n v="1"/>
    <n v="346.63"/>
    <n v="0"/>
    <n v="0"/>
    <n v="346.63"/>
    <x v="0"/>
    <s v="Closed Deal"/>
    <s v="SSH"/>
    <s v="VRN"/>
    <x v="3"/>
    <x v="1"/>
    <n v="82"/>
    <x v="9"/>
    <x v="3"/>
    <x v="12"/>
    <x v="11"/>
    <x v="1"/>
  </r>
  <r>
    <x v="39"/>
    <x v="21"/>
    <x v="2"/>
    <s v="MFJ IBE"/>
    <s v="ATFMYV"/>
    <s v="RT"/>
    <s v="Outbound"/>
    <x v="4"/>
    <x v="6"/>
    <x v="9"/>
    <n v="1"/>
    <n v="1"/>
    <n v="347.47"/>
    <n v="0"/>
    <n v="0"/>
    <n v="347.47"/>
    <x v="0"/>
    <s v="Closed Deal"/>
    <s v="VRN"/>
    <s v="SSH"/>
    <x v="3"/>
    <x v="1"/>
    <n v="68"/>
    <x v="9"/>
    <x v="3"/>
    <x v="15"/>
    <x v="14"/>
    <x v="1"/>
  </r>
  <r>
    <x v="39"/>
    <x v="21"/>
    <x v="2"/>
    <s v="MFJ IBE"/>
    <s v="ATFMYV"/>
    <s v="RT"/>
    <s v="Inbound"/>
    <x v="6"/>
    <x v="7"/>
    <x v="11"/>
    <n v="1"/>
    <n v="1"/>
    <n v="423.05"/>
    <n v="0"/>
    <n v="0"/>
    <n v="423.05"/>
    <x v="0"/>
    <s v="Closed Deal"/>
    <s v="SSH"/>
    <s v="VRN"/>
    <x v="3"/>
    <x v="1"/>
    <n v="82"/>
    <x v="9"/>
    <x v="3"/>
    <x v="12"/>
    <x v="11"/>
    <x v="1"/>
  </r>
  <r>
    <x v="39"/>
    <x v="21"/>
    <x v="2"/>
    <s v="MFJ IBE"/>
    <s v="ATFMYV"/>
    <s v="RT"/>
    <s v="Outbound"/>
    <x v="4"/>
    <x v="6"/>
    <x v="9"/>
    <n v="1"/>
    <n v="1"/>
    <n v="239.22"/>
    <n v="0"/>
    <n v="0"/>
    <n v="239.22"/>
    <x v="0"/>
    <s v="Closed Deal"/>
    <s v="VRN"/>
    <s v="SSH"/>
    <x v="3"/>
    <x v="1"/>
    <n v="68"/>
    <x v="9"/>
    <x v="3"/>
    <x v="15"/>
    <x v="14"/>
    <x v="1"/>
  </r>
  <r>
    <x v="39"/>
    <x v="21"/>
    <x v="2"/>
    <s v="MFJ IBE"/>
    <s v="ATFMYV"/>
    <s v="RT"/>
    <s v="Inbound"/>
    <x v="6"/>
    <x v="7"/>
    <x v="11"/>
    <n v="1"/>
    <n v="1"/>
    <n v="272.88"/>
    <n v="0"/>
    <n v="0"/>
    <n v="272.88"/>
    <x v="0"/>
    <s v="Closed Deal"/>
    <s v="SSH"/>
    <s v="VRN"/>
    <x v="3"/>
    <x v="1"/>
    <n v="82"/>
    <x v="9"/>
    <x v="3"/>
    <x v="12"/>
    <x v="11"/>
    <x v="1"/>
  </r>
  <r>
    <x v="39"/>
    <x v="21"/>
    <x v="2"/>
    <s v="MFJ IBE"/>
    <s v="ATFMYV"/>
    <s v="RT"/>
    <s v="Outbound"/>
    <x v="4"/>
    <x v="6"/>
    <x v="9"/>
    <n v="1"/>
    <n v="1"/>
    <n v="239.22"/>
    <n v="0"/>
    <n v="0"/>
    <n v="239.22"/>
    <x v="0"/>
    <s v="Closed Deal"/>
    <s v="VRN"/>
    <s v="SSH"/>
    <x v="3"/>
    <x v="1"/>
    <n v="68"/>
    <x v="9"/>
    <x v="3"/>
    <x v="15"/>
    <x v="14"/>
    <x v="1"/>
  </r>
  <r>
    <x v="39"/>
    <x v="21"/>
    <x v="2"/>
    <s v="MFJ IBE"/>
    <s v="ATFMYV"/>
    <s v="RT"/>
    <s v="Inbound"/>
    <x v="6"/>
    <x v="7"/>
    <x v="11"/>
    <n v="1"/>
    <n v="1"/>
    <n v="272.88"/>
    <n v="0"/>
    <n v="0"/>
    <n v="272.88"/>
    <x v="0"/>
    <s v="Closed Deal"/>
    <s v="SSH"/>
    <s v="VRN"/>
    <x v="3"/>
    <x v="1"/>
    <n v="82"/>
    <x v="9"/>
    <x v="3"/>
    <x v="12"/>
    <x v="11"/>
    <x v="1"/>
  </r>
  <r>
    <x v="39"/>
    <x v="21"/>
    <x v="2"/>
    <s v="MFJ IBE"/>
    <s v="ATFMYV"/>
    <s v="RT"/>
    <s v="Outbound"/>
    <x v="4"/>
    <x v="6"/>
    <x v="9"/>
    <n v="1"/>
    <n v="1"/>
    <n v="317.97000000000003"/>
    <n v="0"/>
    <n v="0"/>
    <n v="317.97000000000003"/>
    <x v="0"/>
    <s v="Closed Deal"/>
    <s v="VRN"/>
    <s v="SSH"/>
    <x v="3"/>
    <x v="1"/>
    <n v="68"/>
    <x v="9"/>
    <x v="3"/>
    <x v="15"/>
    <x v="14"/>
    <x v="1"/>
  </r>
  <r>
    <x v="39"/>
    <x v="21"/>
    <x v="2"/>
    <s v="MFJ IBE"/>
    <s v="ATFMYV"/>
    <s v="RT"/>
    <s v="Inbound"/>
    <x v="6"/>
    <x v="7"/>
    <x v="11"/>
    <n v="1"/>
    <n v="1"/>
    <n v="346.63"/>
    <n v="0"/>
    <n v="0"/>
    <n v="346.63"/>
    <x v="0"/>
    <s v="Closed Deal"/>
    <s v="SSH"/>
    <s v="VRN"/>
    <x v="3"/>
    <x v="1"/>
    <n v="82"/>
    <x v="9"/>
    <x v="3"/>
    <x v="12"/>
    <x v="11"/>
    <x v="1"/>
  </r>
  <r>
    <x v="40"/>
    <x v="8"/>
    <x v="1"/>
    <s v=""/>
    <s v="Y7PY9"/>
    <s v="RT"/>
    <s v="Outbound"/>
    <x v="12"/>
    <x v="4"/>
    <x v="68"/>
    <n v="4"/>
    <n v="4"/>
    <n v="300"/>
    <n v="0"/>
    <n v="0"/>
    <n v="1200"/>
    <x v="0"/>
    <s v="Closed Deal"/>
    <s v="MXP"/>
    <s v="SSH"/>
    <x v="2"/>
    <x v="3"/>
    <n v="178"/>
    <x v="14"/>
    <x v="11"/>
    <x v="58"/>
    <x v="1"/>
    <x v="0"/>
  </r>
  <r>
    <x v="40"/>
    <x v="8"/>
    <x v="1"/>
    <s v=""/>
    <s v="Y7PY9"/>
    <s v="RT"/>
    <s v="Inbound"/>
    <x v="13"/>
    <x v="5"/>
    <x v="70"/>
    <n v="4"/>
    <n v="4"/>
    <n v="300"/>
    <n v="0"/>
    <n v="0"/>
    <n v="1200"/>
    <x v="0"/>
    <s v="Closed Deal"/>
    <s v="SSH"/>
    <s v="MXP"/>
    <x v="2"/>
    <x v="3"/>
    <n v="192"/>
    <x v="14"/>
    <x v="11"/>
    <x v="58"/>
    <x v="1"/>
    <x v="0"/>
  </r>
  <r>
    <x v="41"/>
    <x v="10"/>
    <x v="1"/>
    <s v="AMADEUS"/>
    <s v="11LCTR"/>
    <s v="OW"/>
    <s v="Outbound"/>
    <x v="8"/>
    <x v="0"/>
    <x v="23"/>
    <n v="1"/>
    <n v="1"/>
    <n v="100"/>
    <n v="34.04"/>
    <n v="30"/>
    <n v="164.04"/>
    <x v="0"/>
    <s v="Closed Deal"/>
    <s v="NAP"/>
    <s v="SSH"/>
    <x v="0"/>
    <x v="2"/>
    <n v="53"/>
    <x v="5"/>
    <x v="5"/>
    <x v="24"/>
    <x v="21"/>
    <x v="1"/>
  </r>
  <r>
    <x v="41"/>
    <x v="7"/>
    <x v="1"/>
    <s v=""/>
    <s v=""/>
    <s v="OW"/>
    <s v="Outbound"/>
    <x v="12"/>
    <x v="4"/>
    <x v="28"/>
    <n v="2"/>
    <n v="2"/>
    <n v="325"/>
    <n v="0"/>
    <n v="0"/>
    <n v="650"/>
    <x v="0"/>
    <s v="Closed Deal"/>
    <s v="MXP"/>
    <s v="SSH"/>
    <x v="2"/>
    <x v="3"/>
    <n v="65"/>
    <x v="7"/>
    <x v="3"/>
    <x v="7"/>
    <x v="1"/>
    <x v="1"/>
  </r>
  <r>
    <x v="41"/>
    <x v="9"/>
    <x v="1"/>
    <s v="Website IBE"/>
    <s v="HUEW5D"/>
    <s v="OW"/>
    <s v="Outbound"/>
    <x v="6"/>
    <x v="7"/>
    <x v="10"/>
    <n v="1"/>
    <n v="1"/>
    <n v="270"/>
    <n v="56.76"/>
    <n v="53"/>
    <n v="379.76"/>
    <x v="0"/>
    <s v="Closed Deal"/>
    <s v="SSH"/>
    <s v="VRN"/>
    <x v="3"/>
    <x v="1"/>
    <n v="73"/>
    <x v="9"/>
    <x v="3"/>
    <x v="7"/>
    <x v="1"/>
    <x v="1"/>
  </r>
  <r>
    <x v="41"/>
    <x v="9"/>
    <x v="1"/>
    <s v="Website IBE"/>
    <s v="HUEW5D"/>
    <s v="OW"/>
    <s v="Outbound"/>
    <x v="6"/>
    <x v="7"/>
    <x v="10"/>
    <n v="1"/>
    <n v="1"/>
    <n v="270"/>
    <n v="56.76"/>
    <n v="53"/>
    <n v="379.76"/>
    <x v="0"/>
    <s v="Closed Deal"/>
    <s v="SSH"/>
    <s v="VRN"/>
    <x v="3"/>
    <x v="1"/>
    <n v="73"/>
    <x v="9"/>
    <x v="3"/>
    <x v="7"/>
    <x v="1"/>
    <x v="1"/>
  </r>
  <r>
    <x v="41"/>
    <x v="9"/>
    <x v="1"/>
    <s v="Website IBE"/>
    <s v="LHS76B"/>
    <s v="OW"/>
    <s v="Outbound"/>
    <x v="25"/>
    <x v="1"/>
    <x v="30"/>
    <n v="1"/>
    <n v="1"/>
    <n v="230"/>
    <n v="46.9"/>
    <n v="53"/>
    <n v="329.9"/>
    <x v="0"/>
    <s v="Closed Deal"/>
    <s v="SSH"/>
    <s v="NAP"/>
    <x v="0"/>
    <x v="3"/>
    <n v="79"/>
    <x v="18"/>
    <x v="3"/>
    <x v="16"/>
    <x v="15"/>
    <x v="1"/>
  </r>
  <r>
    <x v="41"/>
    <x v="9"/>
    <x v="1"/>
    <s v="Website IBE"/>
    <s v="LHS76B"/>
    <s v="OW"/>
    <s v="Outbound"/>
    <x v="25"/>
    <x v="1"/>
    <x v="30"/>
    <n v="1"/>
    <n v="1"/>
    <n v="230"/>
    <n v="46.9"/>
    <n v="53"/>
    <n v="329.9"/>
    <x v="0"/>
    <s v="Closed Deal"/>
    <s v="SSH"/>
    <s v="NAP"/>
    <x v="0"/>
    <x v="3"/>
    <n v="79"/>
    <x v="18"/>
    <x v="3"/>
    <x v="16"/>
    <x v="15"/>
    <x v="1"/>
  </r>
  <r>
    <x v="42"/>
    <x v="9"/>
    <x v="1"/>
    <s v="Website IBE"/>
    <s v="HCQ493"/>
    <s v="OW"/>
    <s v="Outbound"/>
    <x v="6"/>
    <x v="7"/>
    <x v="10"/>
    <n v="1"/>
    <n v="1"/>
    <n v="271.22000000000003"/>
    <n v="38.97"/>
    <n v="53"/>
    <n v="363.19"/>
    <x v="0"/>
    <s v="Closed Deal"/>
    <s v="SSH"/>
    <s v="VRN"/>
    <x v="3"/>
    <x v="1"/>
    <n v="72"/>
    <x v="9"/>
    <x v="3"/>
    <x v="7"/>
    <x v="1"/>
    <x v="1"/>
  </r>
  <r>
    <x v="42"/>
    <x v="9"/>
    <x v="1"/>
    <s v="Website IBE"/>
    <s v="HCQ493"/>
    <s v="OW"/>
    <s v="Outbound"/>
    <x v="6"/>
    <x v="7"/>
    <x v="10"/>
    <n v="1"/>
    <n v="1"/>
    <n v="271.22000000000003"/>
    <n v="38.97"/>
    <n v="53"/>
    <n v="363.19"/>
    <x v="0"/>
    <s v="Closed Deal"/>
    <s v="SSH"/>
    <s v="VRN"/>
    <x v="3"/>
    <x v="1"/>
    <n v="72"/>
    <x v="9"/>
    <x v="3"/>
    <x v="7"/>
    <x v="1"/>
    <x v="1"/>
  </r>
  <r>
    <x v="42"/>
    <x v="9"/>
    <x v="1"/>
    <s v="Website IBE"/>
    <s v="D7OQVZ"/>
    <s v="OW"/>
    <s v="Outbound"/>
    <x v="7"/>
    <x v="3"/>
    <x v="9"/>
    <n v="1"/>
    <n v="1"/>
    <n v="119.99"/>
    <n v="56.98"/>
    <n v="53"/>
    <n v="229.97"/>
    <x v="0"/>
    <s v="Closed Deal"/>
    <s v="SSH"/>
    <s v="BRI"/>
    <x v="1"/>
    <x v="1"/>
    <n v="65"/>
    <x v="3"/>
    <x v="3"/>
    <x v="10"/>
    <x v="9"/>
    <x v="1"/>
  </r>
  <r>
    <x v="42"/>
    <x v="9"/>
    <x v="1"/>
    <s v="Website IBE"/>
    <s v="D7OQVZ"/>
    <s v="OW"/>
    <s v="Outbound"/>
    <x v="7"/>
    <x v="3"/>
    <x v="9"/>
    <n v="1"/>
    <n v="1"/>
    <n v="119.99"/>
    <n v="56.98"/>
    <n v="53"/>
    <n v="229.97"/>
    <x v="0"/>
    <s v="Closed Deal"/>
    <s v="SSH"/>
    <s v="BRI"/>
    <x v="1"/>
    <x v="1"/>
    <n v="65"/>
    <x v="3"/>
    <x v="3"/>
    <x v="10"/>
    <x v="9"/>
    <x v="1"/>
  </r>
  <r>
    <x v="42"/>
    <x v="9"/>
    <x v="1"/>
    <s v="Website IBE"/>
    <s v="XKZQM2"/>
    <s v="OW"/>
    <s v="Outbound"/>
    <x v="6"/>
    <x v="7"/>
    <x v="10"/>
    <n v="1"/>
    <n v="1"/>
    <n v="271.22000000000003"/>
    <n v="38.97"/>
    <n v="53"/>
    <n v="363.19"/>
    <x v="0"/>
    <s v="Closed Deal"/>
    <s v="SSH"/>
    <s v="VRN"/>
    <x v="3"/>
    <x v="1"/>
    <n v="72"/>
    <x v="9"/>
    <x v="3"/>
    <x v="7"/>
    <x v="1"/>
    <x v="1"/>
  </r>
  <r>
    <x v="42"/>
    <x v="9"/>
    <x v="1"/>
    <s v="Website IBE"/>
    <s v="XKZQM2"/>
    <s v="OW"/>
    <s v="Outbound"/>
    <x v="6"/>
    <x v="7"/>
    <x v="10"/>
    <n v="1"/>
    <n v="1"/>
    <n v="271.22000000000003"/>
    <n v="38.97"/>
    <n v="53"/>
    <n v="363.19"/>
    <x v="0"/>
    <s v="Closed Deal"/>
    <s v="SSH"/>
    <s v="VRN"/>
    <x v="3"/>
    <x v="1"/>
    <n v="72"/>
    <x v="9"/>
    <x v="3"/>
    <x v="7"/>
    <x v="1"/>
    <x v="1"/>
  </r>
  <r>
    <x v="42"/>
    <x v="10"/>
    <x v="1"/>
    <s v=""/>
    <s v="11LDC8"/>
    <s v="OW"/>
    <s v="Outbound"/>
    <x v="4"/>
    <x v="2"/>
    <x v="7"/>
    <n v="1"/>
    <n v="1"/>
    <n v="140"/>
    <n v="19.420000000000002"/>
    <n v="30"/>
    <n v="189.42"/>
    <x v="0"/>
    <s v="Closed Deal"/>
    <s v="BRI"/>
    <s v="SSH"/>
    <x v="1"/>
    <x v="1"/>
    <n v="51"/>
    <x v="2"/>
    <x v="2"/>
    <x v="5"/>
    <x v="5"/>
    <x v="1"/>
  </r>
  <r>
    <x v="42"/>
    <x v="10"/>
    <x v="1"/>
    <s v=""/>
    <s v="11LDC8"/>
    <s v="OW"/>
    <s v="Outbound"/>
    <x v="4"/>
    <x v="2"/>
    <x v="7"/>
    <n v="1"/>
    <n v="1"/>
    <n v="140"/>
    <n v="19.420000000000002"/>
    <n v="30"/>
    <n v="189.42"/>
    <x v="0"/>
    <s v="Closed Deal"/>
    <s v="BRI"/>
    <s v="SSH"/>
    <x v="1"/>
    <x v="1"/>
    <n v="51"/>
    <x v="2"/>
    <x v="2"/>
    <x v="5"/>
    <x v="5"/>
    <x v="1"/>
  </r>
  <r>
    <x v="42"/>
    <x v="8"/>
    <x v="1"/>
    <s v=""/>
    <s v="VFVZ6"/>
    <s v="OW"/>
    <s v="Outbound"/>
    <x v="12"/>
    <x v="4"/>
    <x v="28"/>
    <n v="3"/>
    <n v="3"/>
    <n v="345"/>
    <n v="0"/>
    <n v="0"/>
    <n v="1035"/>
    <x v="0"/>
    <s v="Closed Deal"/>
    <s v="MXP"/>
    <s v="SSH"/>
    <x v="2"/>
    <x v="3"/>
    <n v="64"/>
    <x v="7"/>
    <x v="3"/>
    <x v="7"/>
    <x v="1"/>
    <x v="1"/>
  </r>
  <r>
    <x v="43"/>
    <x v="8"/>
    <x v="1"/>
    <s v=""/>
    <s v="M67HC"/>
    <s v="RT"/>
    <s v="Outbound"/>
    <x v="5"/>
    <x v="2"/>
    <x v="40"/>
    <n v="2"/>
    <n v="2"/>
    <n v="240"/>
    <n v="0"/>
    <n v="0"/>
    <n v="480"/>
    <x v="0"/>
    <s v="Closed Deal"/>
    <s v="BRI"/>
    <s v="SSH"/>
    <x v="1"/>
    <x v="1"/>
    <n v="169"/>
    <x v="4"/>
    <x v="3"/>
    <x v="39"/>
    <x v="32"/>
    <x v="0"/>
  </r>
  <r>
    <x v="43"/>
    <x v="8"/>
    <x v="1"/>
    <s v=""/>
    <s v="M67HC"/>
    <s v="RT"/>
    <s v="Inbound"/>
    <x v="7"/>
    <x v="3"/>
    <x v="41"/>
    <n v="2"/>
    <n v="2"/>
    <n v="240"/>
    <n v="0"/>
    <n v="0"/>
    <n v="480"/>
    <x v="0"/>
    <s v="Closed Deal"/>
    <s v="SSH"/>
    <s v="BRI"/>
    <x v="1"/>
    <x v="1"/>
    <n v="176"/>
    <x v="4"/>
    <x v="3"/>
    <x v="50"/>
    <x v="43"/>
    <x v="0"/>
  </r>
  <r>
    <x v="43"/>
    <x v="8"/>
    <x v="1"/>
    <s v=""/>
    <s v="LTDEC"/>
    <s v="OW"/>
    <s v="Outbound"/>
    <x v="5"/>
    <x v="2"/>
    <x v="36"/>
    <n v="2"/>
    <n v="2"/>
    <n v="220"/>
    <n v="0"/>
    <n v="0"/>
    <n v="440"/>
    <x v="0"/>
    <s v="Closed Deal"/>
    <s v="BRI"/>
    <s v="SSH"/>
    <x v="1"/>
    <x v="1"/>
    <n v="141"/>
    <x v="4"/>
    <x v="3"/>
    <x v="38"/>
    <x v="30"/>
    <x v="0"/>
  </r>
  <r>
    <x v="44"/>
    <x v="8"/>
    <x v="1"/>
    <s v=""/>
    <s v="93QYY"/>
    <s v="RT"/>
    <s v="Outbound"/>
    <x v="29"/>
    <x v="6"/>
    <x v="41"/>
    <n v="2"/>
    <n v="2"/>
    <n v="300"/>
    <n v="0"/>
    <n v="0"/>
    <n v="600"/>
    <x v="0"/>
    <s v="Closed Deal"/>
    <s v="VRN"/>
    <s v="SSH"/>
    <x v="3"/>
    <x v="1"/>
    <n v="175"/>
    <x v="19"/>
    <x v="1"/>
    <x v="72"/>
    <x v="61"/>
    <x v="0"/>
  </r>
  <r>
    <x v="44"/>
    <x v="8"/>
    <x v="1"/>
    <s v=""/>
    <s v="93QYY"/>
    <s v="RT"/>
    <s v="Inbound"/>
    <x v="26"/>
    <x v="7"/>
    <x v="42"/>
    <n v="2"/>
    <n v="2"/>
    <n v="300"/>
    <n v="0"/>
    <n v="0"/>
    <n v="600"/>
    <x v="0"/>
    <s v="Closed Deal"/>
    <s v="SSH"/>
    <s v="VRN"/>
    <x v="3"/>
    <x v="1"/>
    <n v="182"/>
    <x v="19"/>
    <x v="1"/>
    <x v="76"/>
    <x v="62"/>
    <x v="0"/>
  </r>
  <r>
    <x v="45"/>
    <x v="8"/>
    <x v="1"/>
    <s v=""/>
    <s v="Y32PN"/>
    <s v="OW"/>
    <s v="Outbound"/>
    <x v="6"/>
    <x v="7"/>
    <x v="10"/>
    <n v="2"/>
    <n v="2"/>
    <n v="350"/>
    <n v="0"/>
    <n v="0"/>
    <n v="700"/>
    <x v="0"/>
    <s v="Closed Deal"/>
    <s v="SSH"/>
    <s v="VRN"/>
    <x v="3"/>
    <x v="1"/>
    <n v="69"/>
    <x v="9"/>
    <x v="3"/>
    <x v="7"/>
    <x v="1"/>
    <x v="1"/>
  </r>
  <r>
    <x v="45"/>
    <x v="9"/>
    <x v="1"/>
    <s v="Website IBE"/>
    <s v="JVN8BN"/>
    <s v="OW"/>
    <s v="Outbound"/>
    <x v="4"/>
    <x v="6"/>
    <x v="9"/>
    <n v="1"/>
    <n v="1"/>
    <n v="287.88"/>
    <n v="24.14"/>
    <n v="53"/>
    <n v="365.02"/>
    <x v="0"/>
    <s v="Closed Deal"/>
    <s v="VRN"/>
    <s v="SSH"/>
    <x v="3"/>
    <x v="1"/>
    <n v="62"/>
    <x v="9"/>
    <x v="3"/>
    <x v="15"/>
    <x v="14"/>
    <x v="1"/>
  </r>
  <r>
    <x v="45"/>
    <x v="9"/>
    <x v="1"/>
    <s v="Website IBE"/>
    <s v="JVN8BN"/>
    <s v="OW"/>
    <s v="Outbound"/>
    <x v="4"/>
    <x v="6"/>
    <x v="9"/>
    <n v="1"/>
    <n v="1"/>
    <n v="287.88"/>
    <n v="24.14"/>
    <n v="53"/>
    <n v="365.02"/>
    <x v="0"/>
    <s v="Closed Deal"/>
    <s v="VRN"/>
    <s v="SSH"/>
    <x v="3"/>
    <x v="1"/>
    <n v="62"/>
    <x v="9"/>
    <x v="3"/>
    <x v="15"/>
    <x v="14"/>
    <x v="1"/>
  </r>
  <r>
    <x v="45"/>
    <x v="9"/>
    <x v="1"/>
    <s v="Website IBE"/>
    <s v="JVN8BN"/>
    <s v="OW"/>
    <s v="Outbound"/>
    <x v="4"/>
    <x v="6"/>
    <x v="9"/>
    <n v="1"/>
    <n v="1"/>
    <n v="287.88"/>
    <n v="24.14"/>
    <n v="53"/>
    <n v="365.02"/>
    <x v="0"/>
    <s v="Closed Deal"/>
    <s v="VRN"/>
    <s v="SSH"/>
    <x v="3"/>
    <x v="1"/>
    <n v="62"/>
    <x v="9"/>
    <x v="3"/>
    <x v="15"/>
    <x v="14"/>
    <x v="1"/>
  </r>
  <r>
    <x v="45"/>
    <x v="9"/>
    <x v="1"/>
    <s v="Website IBE"/>
    <s v="8QBBZ9"/>
    <s v="OW"/>
    <s v="Outbound"/>
    <x v="6"/>
    <x v="7"/>
    <x v="10"/>
    <n v="1"/>
    <n v="1"/>
    <n v="265.76"/>
    <n v="37.950000000000003"/>
    <n v="53"/>
    <n v="356.71"/>
    <x v="0"/>
    <s v="Closed Deal"/>
    <s v="SSH"/>
    <s v="VRN"/>
    <x v="3"/>
    <x v="1"/>
    <n v="69"/>
    <x v="9"/>
    <x v="3"/>
    <x v="7"/>
    <x v="1"/>
    <x v="1"/>
  </r>
  <r>
    <x v="45"/>
    <x v="9"/>
    <x v="1"/>
    <s v="Website IBE"/>
    <s v="8QBBZ9"/>
    <s v="OW"/>
    <s v="Outbound"/>
    <x v="6"/>
    <x v="7"/>
    <x v="10"/>
    <n v="1"/>
    <n v="1"/>
    <n v="265.76"/>
    <n v="37.950000000000003"/>
    <n v="53"/>
    <n v="356.71"/>
    <x v="0"/>
    <s v="Closed Deal"/>
    <s v="SSH"/>
    <s v="VRN"/>
    <x v="3"/>
    <x v="1"/>
    <n v="69"/>
    <x v="9"/>
    <x v="3"/>
    <x v="7"/>
    <x v="1"/>
    <x v="1"/>
  </r>
  <r>
    <x v="45"/>
    <x v="9"/>
    <x v="1"/>
    <s v="Website IBE"/>
    <s v="8QBBZ9"/>
    <s v="OW"/>
    <s v="Outbound"/>
    <x v="6"/>
    <x v="7"/>
    <x v="10"/>
    <n v="1"/>
    <n v="1"/>
    <n v="265.76"/>
    <n v="37.950000000000003"/>
    <n v="53"/>
    <n v="356.71"/>
    <x v="0"/>
    <s v="Closed Deal"/>
    <s v="SSH"/>
    <s v="VRN"/>
    <x v="3"/>
    <x v="1"/>
    <n v="69"/>
    <x v="9"/>
    <x v="3"/>
    <x v="7"/>
    <x v="1"/>
    <x v="1"/>
  </r>
  <r>
    <x v="46"/>
    <x v="7"/>
    <x v="1"/>
    <s v=""/>
    <s v=""/>
    <s v="OW"/>
    <s v="Outbound"/>
    <x v="12"/>
    <x v="0"/>
    <x v="3"/>
    <n v="4"/>
    <n v="4"/>
    <n v="280"/>
    <n v="0"/>
    <n v="0"/>
    <n v="1120"/>
    <x v="0"/>
    <s v="Closed Deal"/>
    <s v="NAP"/>
    <s v="SSH"/>
    <x v="0"/>
    <x v="0"/>
    <n v="182"/>
    <x v="17"/>
    <x v="3"/>
    <x v="68"/>
    <x v="65"/>
    <x v="0"/>
  </r>
  <r>
    <x v="46"/>
    <x v="20"/>
    <x v="0"/>
    <s v=""/>
    <s v=""/>
    <s v="RT"/>
    <s v="Outbound"/>
    <x v="12"/>
    <x v="4"/>
    <x v="29"/>
    <n v="2"/>
    <n v="2"/>
    <n v="275"/>
    <n v="0"/>
    <n v="0"/>
    <n v="550"/>
    <x v="0"/>
    <s v="Countersigned"/>
    <s v="MXP"/>
    <s v="SSH"/>
    <x v="2"/>
    <x v="3"/>
    <n v="67"/>
    <x v="7"/>
    <x v="3"/>
    <x v="17"/>
    <x v="16"/>
    <x v="1"/>
  </r>
  <r>
    <x v="46"/>
    <x v="20"/>
    <x v="0"/>
    <s v=""/>
    <s v=""/>
    <s v="RT"/>
    <s v="Inbound"/>
    <x v="13"/>
    <x v="5"/>
    <x v="30"/>
    <n v="2"/>
    <n v="2"/>
    <n v="275"/>
    <n v="0"/>
    <n v="0"/>
    <n v="550"/>
    <x v="0"/>
    <s v="Countersigned"/>
    <s v="SSH"/>
    <s v="MXP"/>
    <x v="2"/>
    <x v="3"/>
    <n v="74"/>
    <x v="7"/>
    <x v="3"/>
    <x v="15"/>
    <x v="14"/>
    <x v="1"/>
  </r>
  <r>
    <x v="46"/>
    <x v="22"/>
    <x v="0"/>
    <s v=""/>
    <s v=""/>
    <s v="RT"/>
    <s v="Outbound"/>
    <x v="32"/>
    <x v="0"/>
    <x v="28"/>
    <n v="20"/>
    <n v="20"/>
    <n v="235"/>
    <n v="0"/>
    <n v="0"/>
    <n v="4700"/>
    <x v="0"/>
    <s v="Countersigned"/>
    <s v="NAP"/>
    <s v="SSH"/>
    <x v="0"/>
    <x v="3"/>
    <n v="60"/>
    <x v="22"/>
    <x v="19"/>
    <x v="78"/>
    <x v="15"/>
    <x v="1"/>
  </r>
  <r>
    <x v="46"/>
    <x v="22"/>
    <x v="0"/>
    <s v=""/>
    <s v=""/>
    <s v="RT"/>
    <s v="Outbound"/>
    <x v="32"/>
    <x v="0"/>
    <x v="29"/>
    <n v="20"/>
    <n v="20"/>
    <n v="235"/>
    <n v="0"/>
    <n v="0"/>
    <n v="4700"/>
    <x v="0"/>
    <s v="Countersigned"/>
    <s v="NAP"/>
    <s v="SSH"/>
    <x v="0"/>
    <x v="3"/>
    <n v="67"/>
    <x v="22"/>
    <x v="20"/>
    <x v="30"/>
    <x v="66"/>
    <x v="1"/>
  </r>
  <r>
    <x v="46"/>
    <x v="22"/>
    <x v="0"/>
    <s v=""/>
    <s v=""/>
    <s v="RT"/>
    <s v="Inbound"/>
    <x v="28"/>
    <x v="1"/>
    <x v="29"/>
    <n v="20"/>
    <n v="20"/>
    <n v="235"/>
    <n v="0"/>
    <n v="0"/>
    <n v="4700"/>
    <x v="0"/>
    <s v="Countersigned"/>
    <s v="SSH"/>
    <s v="NAP"/>
    <x v="0"/>
    <x v="3"/>
    <n v="67"/>
    <x v="22"/>
    <x v="21"/>
    <x v="79"/>
    <x v="1"/>
    <x v="1"/>
  </r>
  <r>
    <x v="46"/>
    <x v="22"/>
    <x v="0"/>
    <s v=""/>
    <s v=""/>
    <s v="RT"/>
    <s v="Inbound"/>
    <x v="28"/>
    <x v="1"/>
    <x v="30"/>
    <n v="20"/>
    <n v="20"/>
    <n v="235"/>
    <n v="0"/>
    <n v="0"/>
    <n v="4700"/>
    <x v="0"/>
    <s v="Countersigned"/>
    <s v="SSH"/>
    <s v="NAP"/>
    <x v="0"/>
    <x v="3"/>
    <n v="74"/>
    <x v="22"/>
    <x v="22"/>
    <x v="80"/>
    <x v="14"/>
    <x v="1"/>
  </r>
  <r>
    <x v="46"/>
    <x v="23"/>
    <x v="0"/>
    <s v=""/>
    <s v=""/>
    <s v="RT"/>
    <s v="Outbound"/>
    <x v="4"/>
    <x v="6"/>
    <x v="9"/>
    <n v="20"/>
    <n v="20"/>
    <n v="255"/>
    <n v="0"/>
    <n v="0"/>
    <n v="5100"/>
    <x v="0"/>
    <s v="Countersigned"/>
    <s v="VRN"/>
    <s v="SSH"/>
    <x v="3"/>
    <x v="1"/>
    <n v="61"/>
    <x v="9"/>
    <x v="3"/>
    <x v="15"/>
    <x v="14"/>
    <x v="1"/>
  </r>
  <r>
    <x v="46"/>
    <x v="23"/>
    <x v="0"/>
    <s v=""/>
    <s v=""/>
    <s v="RT"/>
    <s v="Inbound"/>
    <x v="6"/>
    <x v="7"/>
    <x v="10"/>
    <n v="20"/>
    <n v="20"/>
    <n v="255"/>
    <n v="0"/>
    <n v="0"/>
    <n v="5100"/>
    <x v="0"/>
    <s v="Countersigned"/>
    <s v="SSH"/>
    <s v="VRN"/>
    <x v="3"/>
    <x v="1"/>
    <n v="68"/>
    <x v="9"/>
    <x v="3"/>
    <x v="7"/>
    <x v="1"/>
    <x v="1"/>
  </r>
  <r>
    <x v="46"/>
    <x v="5"/>
    <x v="0"/>
    <s v=""/>
    <s v=""/>
    <s v="RT"/>
    <s v="Outbound"/>
    <x v="5"/>
    <x v="2"/>
    <x v="11"/>
    <n v="0"/>
    <n v="0"/>
    <n v="0"/>
    <n v="0"/>
    <n v="0"/>
    <n v="0"/>
    <x v="1"/>
    <s v="Cancelled"/>
    <s v="BRI"/>
    <s v="SSH"/>
    <x v="1"/>
    <x v="1"/>
    <n v="75"/>
    <x v="10"/>
    <x v="7"/>
    <x v="35"/>
    <x v="28"/>
    <x v="2"/>
  </r>
  <r>
    <x v="46"/>
    <x v="5"/>
    <x v="0"/>
    <s v=""/>
    <s v=""/>
    <s v="RT"/>
    <s v="Inbound"/>
    <x v="7"/>
    <x v="3"/>
    <x v="83"/>
    <n v="0"/>
    <n v="0"/>
    <n v="0"/>
    <n v="0"/>
    <n v="0"/>
    <n v="0"/>
    <x v="1"/>
    <s v="Cancelled"/>
    <s v="SSH"/>
    <s v="BRI"/>
    <x v="1"/>
    <x v="1"/>
    <n v="82"/>
    <x v="10"/>
    <x v="7"/>
    <x v="35"/>
    <x v="28"/>
    <x v="2"/>
  </r>
  <r>
    <x v="46"/>
    <x v="8"/>
    <x v="1"/>
    <s v=""/>
    <s v="Q4JLY"/>
    <s v="RT"/>
    <s v="Outbound"/>
    <x v="5"/>
    <x v="2"/>
    <x v="41"/>
    <n v="3"/>
    <n v="3"/>
    <n v="277.5"/>
    <n v="0"/>
    <n v="0"/>
    <n v="832.5"/>
    <x v="0"/>
    <s v="Closed Deal"/>
    <s v="BRI"/>
    <s v="SSH"/>
    <x v="1"/>
    <x v="1"/>
    <n v="173"/>
    <x v="4"/>
    <x v="3"/>
    <x v="40"/>
    <x v="33"/>
    <x v="0"/>
  </r>
  <r>
    <x v="46"/>
    <x v="8"/>
    <x v="1"/>
    <s v=""/>
    <s v="Q4JLY"/>
    <s v="RT"/>
    <s v="Inbound"/>
    <x v="7"/>
    <x v="3"/>
    <x v="43"/>
    <n v="3"/>
    <n v="3"/>
    <n v="277.5"/>
    <n v="0"/>
    <n v="0"/>
    <n v="832.5"/>
    <x v="0"/>
    <s v="Closed Deal"/>
    <s v="SSH"/>
    <s v="BRI"/>
    <x v="1"/>
    <x v="1"/>
    <n v="187"/>
    <x v="4"/>
    <x v="3"/>
    <x v="52"/>
    <x v="45"/>
    <x v="0"/>
  </r>
  <r>
    <x v="47"/>
    <x v="7"/>
    <x v="1"/>
    <s v=""/>
    <s v=""/>
    <s v="OW"/>
    <s v="Outbound"/>
    <x v="9"/>
    <x v="0"/>
    <x v="24"/>
    <n v="1"/>
    <n v="1"/>
    <n v="150"/>
    <n v="0"/>
    <n v="0"/>
    <n v="150"/>
    <x v="0"/>
    <s v="Closed Deal"/>
    <s v="NAP"/>
    <s v="SSH"/>
    <x v="0"/>
    <x v="2"/>
    <n v="54"/>
    <x v="6"/>
    <x v="3"/>
    <x v="25"/>
    <x v="0"/>
    <x v="1"/>
  </r>
  <r>
    <x v="47"/>
    <x v="7"/>
    <x v="1"/>
    <s v=""/>
    <s v=""/>
    <s v="OW"/>
    <s v="Outbound"/>
    <x v="11"/>
    <x v="1"/>
    <x v="25"/>
    <n v="1"/>
    <n v="1"/>
    <n v="150"/>
    <n v="0"/>
    <n v="0"/>
    <n v="150"/>
    <x v="0"/>
    <s v="Closed Deal"/>
    <s v="SSH"/>
    <s v="NAP"/>
    <x v="0"/>
    <x v="2"/>
    <n v="61"/>
    <x v="6"/>
    <x v="3"/>
    <x v="28"/>
    <x v="23"/>
    <x v="1"/>
  </r>
  <r>
    <x v="48"/>
    <x v="9"/>
    <x v="1"/>
    <s v="Website IBE"/>
    <s v="ZXBAAG"/>
    <s v="OW"/>
    <s v="Outbound"/>
    <x v="4"/>
    <x v="6"/>
    <x v="9"/>
    <n v="1"/>
    <n v="1"/>
    <n v="290"/>
    <n v="24.69"/>
    <n v="53"/>
    <n v="367.69"/>
    <x v="0"/>
    <s v="Closed Deal"/>
    <s v="VRN"/>
    <s v="SSH"/>
    <x v="3"/>
    <x v="1"/>
    <n v="60.5"/>
    <x v="9"/>
    <x v="3"/>
    <x v="15"/>
    <x v="14"/>
    <x v="1"/>
  </r>
  <r>
    <x v="48"/>
    <x v="9"/>
    <x v="1"/>
    <s v="Website IBE"/>
    <s v="ZXBAAG"/>
    <s v="OW"/>
    <s v="Outbound"/>
    <x v="4"/>
    <x v="6"/>
    <x v="9"/>
    <n v="1"/>
    <n v="1"/>
    <n v="290"/>
    <n v="24.69"/>
    <n v="53"/>
    <n v="367.69"/>
    <x v="0"/>
    <s v="Closed Deal"/>
    <s v="VRN"/>
    <s v="SSH"/>
    <x v="3"/>
    <x v="1"/>
    <n v="60.5"/>
    <x v="9"/>
    <x v="3"/>
    <x v="15"/>
    <x v="14"/>
    <x v="1"/>
  </r>
  <r>
    <x v="46"/>
    <x v="10"/>
    <x v="1"/>
    <s v="AMADEUS"/>
    <s v="11LE5H"/>
    <s v="RT"/>
    <s v="Outbound"/>
    <x v="29"/>
    <x v="6"/>
    <x v="41"/>
    <n v="1"/>
    <n v="1"/>
    <n v="255"/>
    <n v="23.04"/>
    <n v="40"/>
    <n v="318.04000000000002"/>
    <x v="0"/>
    <s v="Closed Deal"/>
    <s v="VRN"/>
    <s v="SSH"/>
    <x v="3"/>
    <x v="1"/>
    <n v="173"/>
    <x v="19"/>
    <x v="1"/>
    <x v="72"/>
    <x v="61"/>
    <x v="0"/>
  </r>
  <r>
    <x v="46"/>
    <x v="10"/>
    <x v="1"/>
    <s v="AMADEUS"/>
    <s v="11LE5H"/>
    <s v="RT"/>
    <s v="Inbound"/>
    <x v="26"/>
    <x v="7"/>
    <x v="42"/>
    <n v="1"/>
    <n v="1"/>
    <n v="255"/>
    <n v="37.72"/>
    <n v="40"/>
    <n v="332.72"/>
    <x v="0"/>
    <s v="Closed Deal"/>
    <s v="SSH"/>
    <s v="VRN"/>
    <x v="3"/>
    <x v="1"/>
    <n v="180"/>
    <x v="19"/>
    <x v="1"/>
    <x v="76"/>
    <x v="62"/>
    <x v="0"/>
  </r>
  <r>
    <x v="46"/>
    <x v="10"/>
    <x v="1"/>
    <s v="AMADEUS"/>
    <s v="11LE5H"/>
    <s v="RT"/>
    <s v="Outbound"/>
    <x v="29"/>
    <x v="6"/>
    <x v="41"/>
    <n v="1"/>
    <n v="1"/>
    <n v="255"/>
    <n v="23.04"/>
    <n v="40"/>
    <n v="318.04000000000002"/>
    <x v="0"/>
    <s v="Closed Deal"/>
    <s v="VRN"/>
    <s v="SSH"/>
    <x v="3"/>
    <x v="1"/>
    <n v="173"/>
    <x v="19"/>
    <x v="1"/>
    <x v="72"/>
    <x v="61"/>
    <x v="0"/>
  </r>
  <r>
    <x v="46"/>
    <x v="10"/>
    <x v="1"/>
    <s v="AMADEUS"/>
    <s v="11LE5H"/>
    <s v="RT"/>
    <s v="Inbound"/>
    <x v="26"/>
    <x v="7"/>
    <x v="42"/>
    <n v="1"/>
    <n v="1"/>
    <n v="255"/>
    <n v="37.72"/>
    <n v="40"/>
    <n v="332.72"/>
    <x v="0"/>
    <s v="Closed Deal"/>
    <s v="SSH"/>
    <s v="VRN"/>
    <x v="3"/>
    <x v="1"/>
    <n v="180"/>
    <x v="19"/>
    <x v="1"/>
    <x v="76"/>
    <x v="62"/>
    <x v="0"/>
  </r>
  <r>
    <x v="40"/>
    <x v="10"/>
    <x v="1"/>
    <s v="AMADEUS"/>
    <s v="11LC1C"/>
    <s v="RT"/>
    <s v="Outbound"/>
    <x v="8"/>
    <x v="0"/>
    <x v="23"/>
    <n v="1"/>
    <n v="1"/>
    <n v="100"/>
    <n v="34.04"/>
    <n v="30"/>
    <n v="164.04"/>
    <x v="0"/>
    <s v="Closed Deal"/>
    <s v="NAP"/>
    <s v="SSH"/>
    <x v="0"/>
    <x v="2"/>
    <n v="54"/>
    <x v="5"/>
    <x v="5"/>
    <x v="24"/>
    <x v="21"/>
    <x v="1"/>
  </r>
  <r>
    <x v="40"/>
    <x v="10"/>
    <x v="1"/>
    <s v="AMADEUS"/>
    <s v="11LC1C"/>
    <s v="RT"/>
    <s v="Inbound"/>
    <x v="10"/>
    <x v="1"/>
    <x v="24"/>
    <n v="1"/>
    <n v="1"/>
    <n v="100"/>
    <n v="38.92"/>
    <n v="30"/>
    <n v="168.92"/>
    <x v="0"/>
    <s v="Closed Deal"/>
    <s v="SSH"/>
    <s v="NAP"/>
    <x v="0"/>
    <x v="2"/>
    <n v="61"/>
    <x v="5"/>
    <x v="5"/>
    <x v="27"/>
    <x v="1"/>
    <x v="1"/>
  </r>
  <r>
    <x v="40"/>
    <x v="10"/>
    <x v="1"/>
    <s v="AMADEUS"/>
    <s v="11LC1C"/>
    <s v="RT"/>
    <s v="Outbound"/>
    <x v="8"/>
    <x v="0"/>
    <x v="23"/>
    <n v="1"/>
    <n v="1"/>
    <n v="100"/>
    <n v="34.04"/>
    <n v="30"/>
    <n v="164.04"/>
    <x v="0"/>
    <s v="Closed Deal"/>
    <s v="NAP"/>
    <s v="SSH"/>
    <x v="0"/>
    <x v="2"/>
    <n v="54"/>
    <x v="5"/>
    <x v="5"/>
    <x v="24"/>
    <x v="21"/>
    <x v="1"/>
  </r>
  <r>
    <x v="40"/>
    <x v="10"/>
    <x v="1"/>
    <s v="AMADEUS"/>
    <s v="11LC1C"/>
    <s v="RT"/>
    <s v="Inbound"/>
    <x v="10"/>
    <x v="1"/>
    <x v="24"/>
    <n v="1"/>
    <n v="1"/>
    <n v="100"/>
    <n v="38.92"/>
    <n v="30"/>
    <n v="168.92"/>
    <x v="0"/>
    <s v="Closed Deal"/>
    <s v="SSH"/>
    <s v="NAP"/>
    <x v="0"/>
    <x v="2"/>
    <n v="61"/>
    <x v="5"/>
    <x v="5"/>
    <x v="27"/>
    <x v="1"/>
    <x v="1"/>
  </r>
  <r>
    <x v="40"/>
    <x v="10"/>
    <x v="1"/>
    <s v="AMADEUS"/>
    <s v="11LC1C"/>
    <s v="RT"/>
    <s v="Outbound"/>
    <x v="8"/>
    <x v="0"/>
    <x v="23"/>
    <n v="1"/>
    <n v="1"/>
    <n v="100"/>
    <n v="34.04"/>
    <n v="30"/>
    <n v="164.04"/>
    <x v="0"/>
    <s v="Closed Deal"/>
    <s v="NAP"/>
    <s v="SSH"/>
    <x v="0"/>
    <x v="2"/>
    <n v="54"/>
    <x v="5"/>
    <x v="5"/>
    <x v="24"/>
    <x v="21"/>
    <x v="1"/>
  </r>
  <r>
    <x v="40"/>
    <x v="10"/>
    <x v="1"/>
    <s v="AMADEUS"/>
    <s v="11LC1C"/>
    <s v="RT"/>
    <s v="Inbound"/>
    <x v="10"/>
    <x v="1"/>
    <x v="24"/>
    <n v="1"/>
    <n v="1"/>
    <n v="100"/>
    <n v="38.92"/>
    <n v="30"/>
    <n v="168.92"/>
    <x v="0"/>
    <s v="Closed Deal"/>
    <s v="SSH"/>
    <s v="NAP"/>
    <x v="0"/>
    <x v="2"/>
    <n v="61"/>
    <x v="5"/>
    <x v="5"/>
    <x v="27"/>
    <x v="1"/>
    <x v="1"/>
  </r>
  <r>
    <x v="40"/>
    <x v="10"/>
    <x v="1"/>
    <s v="AMADEUS"/>
    <s v="11LC1C"/>
    <s v="RT"/>
    <s v="Outbound"/>
    <x v="8"/>
    <x v="0"/>
    <x v="23"/>
    <n v="1"/>
    <n v="1"/>
    <n v="100"/>
    <n v="34.04"/>
    <n v="30"/>
    <n v="164.04"/>
    <x v="0"/>
    <s v="Closed Deal"/>
    <s v="NAP"/>
    <s v="SSH"/>
    <x v="0"/>
    <x v="2"/>
    <n v="54"/>
    <x v="5"/>
    <x v="5"/>
    <x v="24"/>
    <x v="21"/>
    <x v="1"/>
  </r>
  <r>
    <x v="40"/>
    <x v="10"/>
    <x v="1"/>
    <s v="AMADEUS"/>
    <s v="11LC1C"/>
    <s v="RT"/>
    <s v="Inbound"/>
    <x v="10"/>
    <x v="1"/>
    <x v="24"/>
    <n v="1"/>
    <n v="1"/>
    <n v="100"/>
    <n v="38.92"/>
    <n v="30"/>
    <n v="168.92"/>
    <x v="0"/>
    <s v="Closed Deal"/>
    <s v="SSH"/>
    <s v="NAP"/>
    <x v="0"/>
    <x v="2"/>
    <n v="61"/>
    <x v="5"/>
    <x v="5"/>
    <x v="27"/>
    <x v="1"/>
    <x v="1"/>
  </r>
  <r>
    <x v="47"/>
    <x v="14"/>
    <x v="0"/>
    <s v=""/>
    <s v=""/>
    <s v="RT"/>
    <s v="Outbound"/>
    <x v="5"/>
    <x v="2"/>
    <x v="39"/>
    <n v="30"/>
    <n v="30"/>
    <n v="210"/>
    <n v="0"/>
    <n v="0"/>
    <n v="6300"/>
    <x v="0"/>
    <s v="Countersigned"/>
    <s v="BRI"/>
    <s v="SSH"/>
    <x v="1"/>
    <x v="1"/>
    <n v="158"/>
    <x v="4"/>
    <x v="3"/>
    <x v="20"/>
    <x v="18"/>
    <x v="0"/>
  </r>
  <r>
    <x v="47"/>
    <x v="14"/>
    <x v="0"/>
    <s v=""/>
    <s v=""/>
    <s v="RT"/>
    <s v="Outbound"/>
    <x v="5"/>
    <x v="2"/>
    <x v="40"/>
    <n v="30"/>
    <n v="30"/>
    <n v="210"/>
    <n v="0"/>
    <n v="0"/>
    <n v="6300"/>
    <x v="0"/>
    <s v="Countersigned"/>
    <s v="BRI"/>
    <s v="SSH"/>
    <x v="1"/>
    <x v="1"/>
    <n v="165"/>
    <x v="4"/>
    <x v="3"/>
    <x v="39"/>
    <x v="32"/>
    <x v="0"/>
  </r>
  <r>
    <x v="47"/>
    <x v="14"/>
    <x v="0"/>
    <s v=""/>
    <s v=""/>
    <s v="RT"/>
    <s v="Outbound"/>
    <x v="5"/>
    <x v="2"/>
    <x v="41"/>
    <n v="30"/>
    <n v="30"/>
    <n v="210"/>
    <n v="0"/>
    <n v="0"/>
    <n v="6300"/>
    <x v="0"/>
    <s v="Countersigned"/>
    <s v="BRI"/>
    <s v="SSH"/>
    <x v="1"/>
    <x v="1"/>
    <n v="172"/>
    <x v="4"/>
    <x v="3"/>
    <x v="40"/>
    <x v="33"/>
    <x v="0"/>
  </r>
  <r>
    <x v="47"/>
    <x v="14"/>
    <x v="0"/>
    <s v=""/>
    <s v=""/>
    <s v="RT"/>
    <s v="Outbound"/>
    <x v="5"/>
    <x v="2"/>
    <x v="42"/>
    <n v="30"/>
    <n v="30"/>
    <n v="210"/>
    <n v="0"/>
    <n v="0"/>
    <n v="6300"/>
    <x v="0"/>
    <s v="Countersigned"/>
    <s v="BRI"/>
    <s v="SSH"/>
    <x v="1"/>
    <x v="1"/>
    <n v="179"/>
    <x v="4"/>
    <x v="3"/>
    <x v="41"/>
    <x v="34"/>
    <x v="0"/>
  </r>
  <r>
    <x v="47"/>
    <x v="14"/>
    <x v="0"/>
    <s v=""/>
    <s v=""/>
    <s v="RT"/>
    <s v="Outbound"/>
    <x v="5"/>
    <x v="2"/>
    <x v="43"/>
    <n v="30"/>
    <n v="30"/>
    <n v="210"/>
    <n v="0"/>
    <n v="0"/>
    <n v="6300"/>
    <x v="0"/>
    <s v="Countersigned"/>
    <s v="BRI"/>
    <s v="SSH"/>
    <x v="1"/>
    <x v="1"/>
    <n v="186"/>
    <x v="4"/>
    <x v="3"/>
    <x v="42"/>
    <x v="35"/>
    <x v="0"/>
  </r>
  <r>
    <x v="47"/>
    <x v="14"/>
    <x v="0"/>
    <s v=""/>
    <s v=""/>
    <s v="RT"/>
    <s v="Outbound"/>
    <x v="5"/>
    <x v="2"/>
    <x v="12"/>
    <n v="30"/>
    <n v="30"/>
    <n v="210"/>
    <n v="0"/>
    <n v="0"/>
    <n v="6300"/>
    <x v="0"/>
    <s v="Countersigned"/>
    <s v="BRI"/>
    <s v="SSH"/>
    <x v="1"/>
    <x v="1"/>
    <n v="193"/>
    <x v="4"/>
    <x v="3"/>
    <x v="13"/>
    <x v="12"/>
    <x v="0"/>
  </r>
  <r>
    <x v="47"/>
    <x v="14"/>
    <x v="0"/>
    <s v=""/>
    <s v=""/>
    <s v="RT"/>
    <s v="Outbound"/>
    <x v="5"/>
    <x v="2"/>
    <x v="13"/>
    <n v="30"/>
    <n v="30"/>
    <n v="210"/>
    <n v="0"/>
    <n v="0"/>
    <n v="6300"/>
    <x v="0"/>
    <s v="Countersigned"/>
    <s v="BRI"/>
    <s v="SSH"/>
    <x v="1"/>
    <x v="1"/>
    <n v="200"/>
    <x v="4"/>
    <x v="3"/>
    <x v="14"/>
    <x v="13"/>
    <x v="0"/>
  </r>
  <r>
    <x v="47"/>
    <x v="14"/>
    <x v="0"/>
    <s v=""/>
    <s v=""/>
    <s v="RT"/>
    <s v="Inbound"/>
    <x v="7"/>
    <x v="3"/>
    <x v="40"/>
    <n v="30"/>
    <n v="30"/>
    <n v="210"/>
    <n v="0"/>
    <n v="0"/>
    <n v="6300"/>
    <x v="0"/>
    <s v="Countersigned"/>
    <s v="SSH"/>
    <s v="BRI"/>
    <x v="1"/>
    <x v="1"/>
    <n v="165"/>
    <x v="4"/>
    <x v="3"/>
    <x v="20"/>
    <x v="18"/>
    <x v="0"/>
  </r>
  <r>
    <x v="47"/>
    <x v="14"/>
    <x v="0"/>
    <s v=""/>
    <s v=""/>
    <s v="RT"/>
    <s v="Inbound"/>
    <x v="7"/>
    <x v="3"/>
    <x v="41"/>
    <n v="30"/>
    <n v="30"/>
    <n v="210"/>
    <n v="0"/>
    <n v="0"/>
    <n v="6300"/>
    <x v="0"/>
    <s v="Countersigned"/>
    <s v="SSH"/>
    <s v="BRI"/>
    <x v="1"/>
    <x v="1"/>
    <n v="172"/>
    <x v="4"/>
    <x v="3"/>
    <x v="50"/>
    <x v="43"/>
    <x v="0"/>
  </r>
  <r>
    <x v="47"/>
    <x v="14"/>
    <x v="0"/>
    <s v=""/>
    <s v=""/>
    <s v="RT"/>
    <s v="Inbound"/>
    <x v="7"/>
    <x v="3"/>
    <x v="42"/>
    <n v="30"/>
    <n v="30"/>
    <n v="210"/>
    <n v="0"/>
    <n v="0"/>
    <n v="6300"/>
    <x v="0"/>
    <s v="Countersigned"/>
    <s v="SSH"/>
    <s v="BRI"/>
    <x v="1"/>
    <x v="1"/>
    <n v="179"/>
    <x v="4"/>
    <x v="3"/>
    <x v="51"/>
    <x v="44"/>
    <x v="0"/>
  </r>
  <r>
    <x v="47"/>
    <x v="14"/>
    <x v="0"/>
    <s v=""/>
    <s v=""/>
    <s v="RT"/>
    <s v="Inbound"/>
    <x v="7"/>
    <x v="3"/>
    <x v="43"/>
    <n v="30"/>
    <n v="30"/>
    <n v="210"/>
    <n v="0"/>
    <n v="0"/>
    <n v="6300"/>
    <x v="0"/>
    <s v="Countersigned"/>
    <s v="SSH"/>
    <s v="BRI"/>
    <x v="1"/>
    <x v="1"/>
    <n v="186"/>
    <x v="4"/>
    <x v="3"/>
    <x v="52"/>
    <x v="45"/>
    <x v="0"/>
  </r>
  <r>
    <x v="47"/>
    <x v="14"/>
    <x v="0"/>
    <s v=""/>
    <s v=""/>
    <s v="RT"/>
    <s v="Inbound"/>
    <x v="7"/>
    <x v="3"/>
    <x v="12"/>
    <n v="30"/>
    <n v="30"/>
    <n v="210"/>
    <n v="0"/>
    <n v="0"/>
    <n v="6300"/>
    <x v="0"/>
    <s v="Countersigned"/>
    <s v="SSH"/>
    <s v="BRI"/>
    <x v="1"/>
    <x v="1"/>
    <n v="193"/>
    <x v="4"/>
    <x v="3"/>
    <x v="42"/>
    <x v="35"/>
    <x v="0"/>
  </r>
  <r>
    <x v="47"/>
    <x v="14"/>
    <x v="0"/>
    <s v=""/>
    <s v=""/>
    <s v="RT"/>
    <s v="Inbound"/>
    <x v="7"/>
    <x v="3"/>
    <x v="13"/>
    <n v="30"/>
    <n v="30"/>
    <n v="210"/>
    <n v="0"/>
    <n v="0"/>
    <n v="6300"/>
    <x v="0"/>
    <s v="Countersigned"/>
    <s v="SSH"/>
    <s v="BRI"/>
    <x v="1"/>
    <x v="1"/>
    <n v="200"/>
    <x v="4"/>
    <x v="3"/>
    <x v="21"/>
    <x v="19"/>
    <x v="0"/>
  </r>
  <r>
    <x v="47"/>
    <x v="14"/>
    <x v="0"/>
    <s v=""/>
    <s v=""/>
    <s v="RT"/>
    <s v="Inbound"/>
    <x v="7"/>
    <x v="3"/>
    <x v="14"/>
    <n v="30"/>
    <n v="30"/>
    <n v="210"/>
    <n v="0"/>
    <n v="0"/>
    <n v="6300"/>
    <x v="0"/>
    <s v="Countersigned"/>
    <s v="SSH"/>
    <s v="BRI"/>
    <x v="1"/>
    <x v="1"/>
    <n v="207"/>
    <x v="4"/>
    <x v="3"/>
    <x v="22"/>
    <x v="20"/>
    <x v="0"/>
  </r>
  <r>
    <x v="47"/>
    <x v="14"/>
    <x v="0"/>
    <s v=""/>
    <s v=""/>
    <s v="RT"/>
    <s v="Outbound"/>
    <x v="16"/>
    <x v="0"/>
    <x v="51"/>
    <n v="30"/>
    <n v="30"/>
    <n v="210"/>
    <n v="0"/>
    <n v="0"/>
    <n v="6300"/>
    <x v="0"/>
    <s v="Countersigned"/>
    <s v="NAP"/>
    <s v="SSH"/>
    <x v="0"/>
    <x v="2"/>
    <n v="159"/>
    <x v="12"/>
    <x v="0"/>
    <x v="3"/>
    <x v="3"/>
    <x v="0"/>
  </r>
  <r>
    <x v="47"/>
    <x v="14"/>
    <x v="0"/>
    <s v=""/>
    <s v=""/>
    <s v="RT"/>
    <s v="Outbound"/>
    <x v="16"/>
    <x v="0"/>
    <x v="52"/>
    <n v="30"/>
    <n v="30"/>
    <n v="210"/>
    <n v="0"/>
    <n v="0"/>
    <n v="6300"/>
    <x v="0"/>
    <s v="Countersigned"/>
    <s v="NAP"/>
    <s v="SSH"/>
    <x v="0"/>
    <x v="2"/>
    <n v="166"/>
    <x v="12"/>
    <x v="0"/>
    <x v="3"/>
    <x v="3"/>
    <x v="0"/>
  </r>
  <r>
    <x v="47"/>
    <x v="14"/>
    <x v="0"/>
    <s v=""/>
    <s v=""/>
    <s v="RT"/>
    <s v="Outbound"/>
    <x v="16"/>
    <x v="0"/>
    <x v="53"/>
    <n v="30"/>
    <n v="30"/>
    <n v="210"/>
    <n v="0"/>
    <n v="0"/>
    <n v="6300"/>
    <x v="0"/>
    <s v="Countersigned"/>
    <s v="NAP"/>
    <s v="SSH"/>
    <x v="0"/>
    <x v="2"/>
    <n v="173"/>
    <x v="12"/>
    <x v="0"/>
    <x v="54"/>
    <x v="21"/>
    <x v="0"/>
  </r>
  <r>
    <x v="47"/>
    <x v="14"/>
    <x v="0"/>
    <s v=""/>
    <s v=""/>
    <s v="RT"/>
    <s v="Outbound"/>
    <x v="16"/>
    <x v="0"/>
    <x v="54"/>
    <n v="30"/>
    <n v="30"/>
    <n v="210"/>
    <n v="0"/>
    <n v="0"/>
    <n v="6300"/>
    <x v="0"/>
    <s v="Countersigned"/>
    <s v="NAP"/>
    <s v="SSH"/>
    <x v="0"/>
    <x v="2"/>
    <n v="180"/>
    <x v="12"/>
    <x v="0"/>
    <x v="3"/>
    <x v="3"/>
    <x v="0"/>
  </r>
  <r>
    <x v="47"/>
    <x v="14"/>
    <x v="0"/>
    <s v=""/>
    <s v=""/>
    <s v="RT"/>
    <s v="Outbound"/>
    <x v="16"/>
    <x v="0"/>
    <x v="55"/>
    <n v="30"/>
    <n v="30"/>
    <n v="210"/>
    <n v="0"/>
    <n v="0"/>
    <n v="6300"/>
    <x v="0"/>
    <s v="Countersigned"/>
    <s v="NAP"/>
    <s v="SSH"/>
    <x v="0"/>
    <x v="2"/>
    <n v="187"/>
    <x v="12"/>
    <x v="0"/>
    <x v="3"/>
    <x v="3"/>
    <x v="0"/>
  </r>
  <r>
    <x v="47"/>
    <x v="14"/>
    <x v="0"/>
    <s v=""/>
    <s v=""/>
    <s v="RT"/>
    <s v="Outbound"/>
    <x v="16"/>
    <x v="0"/>
    <x v="56"/>
    <n v="30"/>
    <n v="30"/>
    <n v="210"/>
    <n v="0"/>
    <n v="0"/>
    <n v="6300"/>
    <x v="0"/>
    <s v="Countersigned"/>
    <s v="NAP"/>
    <s v="SSH"/>
    <x v="0"/>
    <x v="2"/>
    <n v="194"/>
    <x v="12"/>
    <x v="0"/>
    <x v="3"/>
    <x v="3"/>
    <x v="0"/>
  </r>
  <r>
    <x v="47"/>
    <x v="14"/>
    <x v="0"/>
    <s v=""/>
    <s v=""/>
    <s v="RT"/>
    <s v="Outbound"/>
    <x v="16"/>
    <x v="0"/>
    <x v="57"/>
    <n v="30"/>
    <n v="30"/>
    <n v="210"/>
    <n v="0"/>
    <n v="0"/>
    <n v="6300"/>
    <x v="0"/>
    <s v="Countersigned"/>
    <s v="NAP"/>
    <s v="SSH"/>
    <x v="0"/>
    <x v="2"/>
    <n v="201"/>
    <x v="12"/>
    <x v="0"/>
    <x v="3"/>
    <x v="3"/>
    <x v="0"/>
  </r>
  <r>
    <x v="47"/>
    <x v="14"/>
    <x v="0"/>
    <s v=""/>
    <s v=""/>
    <s v="RT"/>
    <s v="Inbound"/>
    <x v="18"/>
    <x v="1"/>
    <x v="52"/>
    <n v="30"/>
    <n v="30"/>
    <n v="210"/>
    <n v="0"/>
    <n v="0"/>
    <n v="6300"/>
    <x v="0"/>
    <s v="Countersigned"/>
    <s v="SSH"/>
    <s v="NAP"/>
    <x v="0"/>
    <x v="2"/>
    <n v="166"/>
    <x v="12"/>
    <x v="0"/>
    <x v="3"/>
    <x v="3"/>
    <x v="0"/>
  </r>
  <r>
    <x v="47"/>
    <x v="14"/>
    <x v="0"/>
    <s v=""/>
    <s v=""/>
    <s v="RT"/>
    <s v="Inbound"/>
    <x v="18"/>
    <x v="1"/>
    <x v="53"/>
    <n v="30"/>
    <n v="30"/>
    <n v="210"/>
    <n v="0"/>
    <n v="0"/>
    <n v="6300"/>
    <x v="0"/>
    <s v="Countersigned"/>
    <s v="SSH"/>
    <s v="NAP"/>
    <x v="0"/>
    <x v="2"/>
    <n v="173"/>
    <x v="12"/>
    <x v="0"/>
    <x v="3"/>
    <x v="3"/>
    <x v="0"/>
  </r>
  <r>
    <x v="47"/>
    <x v="14"/>
    <x v="0"/>
    <s v=""/>
    <s v=""/>
    <s v="RT"/>
    <s v="Inbound"/>
    <x v="18"/>
    <x v="1"/>
    <x v="54"/>
    <n v="30"/>
    <n v="30"/>
    <n v="210"/>
    <n v="0"/>
    <n v="0"/>
    <n v="6300"/>
    <x v="0"/>
    <s v="Countersigned"/>
    <s v="SSH"/>
    <s v="NAP"/>
    <x v="0"/>
    <x v="2"/>
    <n v="180"/>
    <x v="12"/>
    <x v="0"/>
    <x v="54"/>
    <x v="21"/>
    <x v="0"/>
  </r>
  <r>
    <x v="47"/>
    <x v="14"/>
    <x v="0"/>
    <s v=""/>
    <s v=""/>
    <s v="RT"/>
    <s v="Inbound"/>
    <x v="18"/>
    <x v="1"/>
    <x v="55"/>
    <n v="30"/>
    <n v="30"/>
    <n v="210"/>
    <n v="0"/>
    <n v="0"/>
    <n v="6300"/>
    <x v="0"/>
    <s v="Countersigned"/>
    <s v="SSH"/>
    <s v="NAP"/>
    <x v="0"/>
    <x v="2"/>
    <n v="187"/>
    <x v="12"/>
    <x v="0"/>
    <x v="3"/>
    <x v="3"/>
    <x v="0"/>
  </r>
  <r>
    <x v="47"/>
    <x v="14"/>
    <x v="0"/>
    <s v=""/>
    <s v=""/>
    <s v="RT"/>
    <s v="Inbound"/>
    <x v="18"/>
    <x v="1"/>
    <x v="56"/>
    <n v="30"/>
    <n v="30"/>
    <n v="210"/>
    <n v="0"/>
    <n v="0"/>
    <n v="6300"/>
    <x v="0"/>
    <s v="Countersigned"/>
    <s v="SSH"/>
    <s v="NAP"/>
    <x v="0"/>
    <x v="2"/>
    <n v="194"/>
    <x v="12"/>
    <x v="0"/>
    <x v="3"/>
    <x v="3"/>
    <x v="0"/>
  </r>
  <r>
    <x v="47"/>
    <x v="14"/>
    <x v="0"/>
    <s v=""/>
    <s v=""/>
    <s v="RT"/>
    <s v="Inbound"/>
    <x v="18"/>
    <x v="1"/>
    <x v="57"/>
    <n v="30"/>
    <n v="30"/>
    <n v="210"/>
    <n v="0"/>
    <n v="0"/>
    <n v="6300"/>
    <x v="0"/>
    <s v="Countersigned"/>
    <s v="SSH"/>
    <s v="NAP"/>
    <x v="0"/>
    <x v="2"/>
    <n v="201"/>
    <x v="12"/>
    <x v="0"/>
    <x v="3"/>
    <x v="3"/>
    <x v="0"/>
  </r>
  <r>
    <x v="47"/>
    <x v="14"/>
    <x v="0"/>
    <s v=""/>
    <s v=""/>
    <s v="RT"/>
    <s v="Inbound"/>
    <x v="18"/>
    <x v="1"/>
    <x v="58"/>
    <n v="30"/>
    <n v="30"/>
    <n v="210"/>
    <n v="0"/>
    <n v="0"/>
    <n v="6300"/>
    <x v="0"/>
    <s v="Countersigned"/>
    <s v="SSH"/>
    <s v="NAP"/>
    <x v="0"/>
    <x v="2"/>
    <n v="208"/>
    <x v="12"/>
    <x v="0"/>
    <x v="3"/>
    <x v="3"/>
    <x v="0"/>
  </r>
  <r>
    <x v="47"/>
    <x v="8"/>
    <x v="1"/>
    <s v=""/>
    <s v="JV9AD"/>
    <s v="OW"/>
    <s v="Outbound"/>
    <x v="12"/>
    <x v="4"/>
    <x v="28"/>
    <n v="4"/>
    <n v="4"/>
    <n v="325"/>
    <n v="0"/>
    <n v="0"/>
    <n v="1300"/>
    <x v="0"/>
    <s v="Closed Deal"/>
    <s v="MXP"/>
    <s v="SSH"/>
    <x v="2"/>
    <x v="3"/>
    <n v="59"/>
    <x v="7"/>
    <x v="3"/>
    <x v="7"/>
    <x v="1"/>
    <x v="1"/>
  </r>
  <r>
    <x v="49"/>
    <x v="20"/>
    <x v="0"/>
    <s v=""/>
    <s v=""/>
    <s v="RT"/>
    <s v="Outbound"/>
    <x v="5"/>
    <x v="2"/>
    <x v="35"/>
    <n v="0"/>
    <n v="0"/>
    <n v="190"/>
    <n v="0"/>
    <n v="0"/>
    <n v="0"/>
    <x v="0"/>
    <s v="Signed"/>
    <s v="BRI"/>
    <s v="SSH"/>
    <x v="1"/>
    <x v="1"/>
    <n v="129"/>
    <x v="4"/>
    <x v="3"/>
    <x v="37"/>
    <x v="29"/>
    <x v="0"/>
  </r>
  <r>
    <x v="49"/>
    <x v="20"/>
    <x v="0"/>
    <s v=""/>
    <s v=""/>
    <s v="RT"/>
    <s v="Outbound"/>
    <x v="5"/>
    <x v="2"/>
    <x v="36"/>
    <n v="0"/>
    <n v="0"/>
    <n v="190"/>
    <n v="0"/>
    <n v="0"/>
    <n v="0"/>
    <x v="0"/>
    <s v="Signed"/>
    <s v="BRI"/>
    <s v="SSH"/>
    <x v="1"/>
    <x v="1"/>
    <n v="136"/>
    <x v="4"/>
    <x v="3"/>
    <x v="38"/>
    <x v="30"/>
    <x v="0"/>
  </r>
  <r>
    <x v="49"/>
    <x v="20"/>
    <x v="0"/>
    <s v=""/>
    <s v=""/>
    <s v="RT"/>
    <s v="Outbound"/>
    <x v="5"/>
    <x v="2"/>
    <x v="37"/>
    <n v="0"/>
    <n v="0"/>
    <n v="190"/>
    <n v="0"/>
    <n v="0"/>
    <n v="0"/>
    <x v="0"/>
    <s v="Signed"/>
    <s v="BRI"/>
    <s v="SSH"/>
    <x v="1"/>
    <x v="1"/>
    <n v="143"/>
    <x v="4"/>
    <x v="3"/>
    <x v="10"/>
    <x v="9"/>
    <x v="0"/>
  </r>
  <r>
    <x v="49"/>
    <x v="20"/>
    <x v="0"/>
    <s v=""/>
    <s v=""/>
    <s v="RT"/>
    <s v="Outbound"/>
    <x v="5"/>
    <x v="2"/>
    <x v="38"/>
    <n v="0"/>
    <n v="0"/>
    <n v="190"/>
    <n v="0"/>
    <n v="0"/>
    <n v="0"/>
    <x v="0"/>
    <s v="Signed"/>
    <s v="BRI"/>
    <s v="SSH"/>
    <x v="1"/>
    <x v="1"/>
    <n v="150"/>
    <x v="4"/>
    <x v="3"/>
    <x v="5"/>
    <x v="31"/>
    <x v="0"/>
  </r>
  <r>
    <x v="49"/>
    <x v="20"/>
    <x v="0"/>
    <s v=""/>
    <s v=""/>
    <s v="RT"/>
    <s v="Inbound"/>
    <x v="7"/>
    <x v="3"/>
    <x v="36"/>
    <n v="0"/>
    <n v="0"/>
    <n v="190"/>
    <n v="0"/>
    <n v="0"/>
    <n v="0"/>
    <x v="0"/>
    <s v="Signed"/>
    <s v="SSH"/>
    <s v="BRI"/>
    <x v="1"/>
    <x v="1"/>
    <n v="136"/>
    <x v="4"/>
    <x v="3"/>
    <x v="37"/>
    <x v="29"/>
    <x v="0"/>
  </r>
  <r>
    <x v="49"/>
    <x v="20"/>
    <x v="0"/>
    <s v=""/>
    <s v=""/>
    <s v="RT"/>
    <s v="Inbound"/>
    <x v="7"/>
    <x v="3"/>
    <x v="37"/>
    <n v="0"/>
    <n v="0"/>
    <n v="190"/>
    <n v="0"/>
    <n v="0"/>
    <n v="0"/>
    <x v="0"/>
    <s v="Signed"/>
    <s v="SSH"/>
    <s v="BRI"/>
    <x v="1"/>
    <x v="1"/>
    <n v="143"/>
    <x v="4"/>
    <x v="3"/>
    <x v="47"/>
    <x v="40"/>
    <x v="0"/>
  </r>
  <r>
    <x v="49"/>
    <x v="20"/>
    <x v="0"/>
    <s v=""/>
    <s v=""/>
    <s v="RT"/>
    <s v="Inbound"/>
    <x v="7"/>
    <x v="3"/>
    <x v="38"/>
    <n v="0"/>
    <n v="0"/>
    <n v="190"/>
    <n v="0"/>
    <n v="0"/>
    <n v="0"/>
    <x v="0"/>
    <s v="Signed"/>
    <s v="SSH"/>
    <s v="BRI"/>
    <x v="1"/>
    <x v="1"/>
    <n v="150"/>
    <x v="4"/>
    <x v="3"/>
    <x v="48"/>
    <x v="41"/>
    <x v="0"/>
  </r>
  <r>
    <x v="49"/>
    <x v="20"/>
    <x v="0"/>
    <s v=""/>
    <s v=""/>
    <s v="RT"/>
    <s v="Inbound"/>
    <x v="7"/>
    <x v="3"/>
    <x v="39"/>
    <n v="0"/>
    <n v="0"/>
    <n v="190"/>
    <n v="0"/>
    <n v="0"/>
    <n v="0"/>
    <x v="0"/>
    <s v="Signed"/>
    <s v="SSH"/>
    <s v="BRI"/>
    <x v="1"/>
    <x v="1"/>
    <n v="157"/>
    <x v="4"/>
    <x v="3"/>
    <x v="49"/>
    <x v="42"/>
    <x v="0"/>
  </r>
  <r>
    <x v="49"/>
    <x v="20"/>
    <x v="0"/>
    <s v=""/>
    <s v=""/>
    <s v="RT"/>
    <s v="Outbound"/>
    <x v="5"/>
    <x v="2"/>
    <x v="14"/>
    <n v="0"/>
    <n v="0"/>
    <n v="190"/>
    <n v="0"/>
    <n v="0"/>
    <n v="0"/>
    <x v="0"/>
    <s v="Signed"/>
    <s v="BRI"/>
    <s v="SSH"/>
    <x v="1"/>
    <x v="1"/>
    <n v="206"/>
    <x v="4"/>
    <x v="3"/>
    <x v="15"/>
    <x v="14"/>
    <x v="0"/>
  </r>
  <r>
    <x v="49"/>
    <x v="19"/>
    <x v="0"/>
    <s v=""/>
    <s v=""/>
    <s v="RT"/>
    <s v="Outbound"/>
    <x v="5"/>
    <x v="2"/>
    <x v="15"/>
    <n v="30"/>
    <n v="30"/>
    <n v="190"/>
    <n v="0"/>
    <n v="0"/>
    <n v="5700"/>
    <x v="0"/>
    <s v="Signed"/>
    <s v="BRI"/>
    <s v="SSH"/>
    <x v="1"/>
    <x v="1"/>
    <n v="213"/>
    <x v="4"/>
    <x v="3"/>
    <x v="16"/>
    <x v="15"/>
    <x v="0"/>
  </r>
  <r>
    <x v="49"/>
    <x v="19"/>
    <x v="0"/>
    <s v=""/>
    <s v=""/>
    <s v="RT"/>
    <s v="Outbound"/>
    <x v="5"/>
    <x v="2"/>
    <x v="16"/>
    <n v="30"/>
    <n v="30"/>
    <n v="190"/>
    <n v="0"/>
    <n v="0"/>
    <n v="5700"/>
    <x v="0"/>
    <s v="Signed"/>
    <s v="BRI"/>
    <s v="SSH"/>
    <x v="1"/>
    <x v="1"/>
    <n v="220"/>
    <x v="4"/>
    <x v="3"/>
    <x v="17"/>
    <x v="16"/>
    <x v="0"/>
  </r>
  <r>
    <x v="49"/>
    <x v="20"/>
    <x v="0"/>
    <s v=""/>
    <s v=""/>
    <s v="RT"/>
    <s v="Inbound"/>
    <x v="7"/>
    <x v="3"/>
    <x v="15"/>
    <n v="0"/>
    <n v="0"/>
    <n v="190"/>
    <n v="0"/>
    <n v="0"/>
    <n v="0"/>
    <x v="0"/>
    <s v="Signed"/>
    <s v="SSH"/>
    <s v="BRI"/>
    <x v="1"/>
    <x v="1"/>
    <n v="213"/>
    <x v="4"/>
    <x v="3"/>
    <x v="16"/>
    <x v="15"/>
    <x v="0"/>
  </r>
  <r>
    <x v="49"/>
    <x v="19"/>
    <x v="0"/>
    <s v=""/>
    <s v=""/>
    <s v="RT"/>
    <s v="Inbound"/>
    <x v="7"/>
    <x v="3"/>
    <x v="16"/>
    <n v="30"/>
    <n v="30"/>
    <n v="190"/>
    <n v="0"/>
    <n v="0"/>
    <n v="5700"/>
    <x v="0"/>
    <s v="Signed"/>
    <s v="SSH"/>
    <s v="BRI"/>
    <x v="1"/>
    <x v="1"/>
    <n v="220"/>
    <x v="4"/>
    <x v="3"/>
    <x v="19"/>
    <x v="17"/>
    <x v="0"/>
  </r>
  <r>
    <x v="49"/>
    <x v="19"/>
    <x v="0"/>
    <s v=""/>
    <s v=""/>
    <s v="RT"/>
    <s v="Inbound"/>
    <x v="7"/>
    <x v="3"/>
    <x v="17"/>
    <n v="30"/>
    <n v="30"/>
    <n v="190"/>
    <n v="0"/>
    <n v="0"/>
    <n v="5700"/>
    <x v="0"/>
    <s v="Signed"/>
    <s v="SSH"/>
    <s v="BRI"/>
    <x v="1"/>
    <x v="1"/>
    <n v="227"/>
    <x v="4"/>
    <x v="3"/>
    <x v="12"/>
    <x v="11"/>
    <x v="0"/>
  </r>
  <r>
    <x v="49"/>
    <x v="24"/>
    <x v="0"/>
    <s v=""/>
    <s v=""/>
    <s v="RT"/>
    <s v="Outbound"/>
    <x v="4"/>
    <x v="6"/>
    <x v="9"/>
    <n v="50"/>
    <n v="50"/>
    <n v="255"/>
    <n v="0"/>
    <n v="0"/>
    <n v="12750"/>
    <x v="0"/>
    <s v="Countersigned"/>
    <s v="VRN"/>
    <s v="SSH"/>
    <x v="3"/>
    <x v="1"/>
    <n v="59"/>
    <x v="9"/>
    <x v="3"/>
    <x v="15"/>
    <x v="14"/>
    <x v="1"/>
  </r>
  <r>
    <x v="49"/>
    <x v="24"/>
    <x v="0"/>
    <s v=""/>
    <s v=""/>
    <s v="RT"/>
    <s v="Inbound"/>
    <x v="6"/>
    <x v="7"/>
    <x v="10"/>
    <n v="50"/>
    <n v="50"/>
    <n v="255"/>
    <n v="0"/>
    <n v="0"/>
    <n v="12750"/>
    <x v="0"/>
    <s v="Countersigned"/>
    <s v="SSH"/>
    <s v="VRN"/>
    <x v="3"/>
    <x v="1"/>
    <n v="66"/>
    <x v="9"/>
    <x v="3"/>
    <x v="7"/>
    <x v="1"/>
    <x v="1"/>
  </r>
  <r>
    <x v="49"/>
    <x v="7"/>
    <x v="1"/>
    <s v=""/>
    <s v=""/>
    <s v="OW"/>
    <s v="Outbound"/>
    <x v="9"/>
    <x v="0"/>
    <x v="24"/>
    <n v="3"/>
    <n v="3"/>
    <n v="150"/>
    <n v="0"/>
    <n v="0"/>
    <n v="450"/>
    <x v="0"/>
    <s v="Closed Deal"/>
    <s v="NAP"/>
    <s v="SSH"/>
    <x v="0"/>
    <x v="2"/>
    <n v="53"/>
    <x v="6"/>
    <x v="3"/>
    <x v="25"/>
    <x v="0"/>
    <x v="1"/>
  </r>
  <r>
    <x v="49"/>
    <x v="7"/>
    <x v="1"/>
    <s v=""/>
    <s v=""/>
    <s v="OW"/>
    <s v="Outbound"/>
    <x v="11"/>
    <x v="1"/>
    <x v="25"/>
    <n v="3"/>
    <n v="3"/>
    <n v="150"/>
    <n v="0"/>
    <n v="0"/>
    <n v="450"/>
    <x v="0"/>
    <s v="Closed Deal"/>
    <s v="SSH"/>
    <s v="NAP"/>
    <x v="0"/>
    <x v="2"/>
    <n v="60"/>
    <x v="6"/>
    <x v="3"/>
    <x v="28"/>
    <x v="23"/>
    <x v="1"/>
  </r>
  <r>
    <x v="43"/>
    <x v="25"/>
    <x v="1"/>
    <s v=""/>
    <s v="12LEP7"/>
    <s v="RT"/>
    <s v="Inbound"/>
    <x v="13"/>
    <x v="1"/>
    <x v="3"/>
    <n v="1"/>
    <n v="1"/>
    <n v="300"/>
    <n v="33.06"/>
    <n v="30"/>
    <n v="363.06"/>
    <x v="0"/>
    <s v="Closed Deal"/>
    <s v="SSH"/>
    <s v="NAP"/>
    <x v="0"/>
    <x v="0"/>
    <n v="185"/>
    <x v="17"/>
    <x v="3"/>
    <x v="5"/>
    <x v="31"/>
    <x v="0"/>
  </r>
  <r>
    <x v="43"/>
    <x v="25"/>
    <x v="1"/>
    <s v=""/>
    <s v="12LEP7"/>
    <s v="RT"/>
    <s v="Outbound"/>
    <x v="12"/>
    <x v="0"/>
    <x v="2"/>
    <n v="1"/>
    <n v="1"/>
    <n v="300"/>
    <n v="28.14"/>
    <n v="30"/>
    <n v="358.14"/>
    <x v="0"/>
    <s v="Closed Deal"/>
    <s v="NAP"/>
    <s v="SSH"/>
    <x v="0"/>
    <x v="0"/>
    <n v="178"/>
    <x v="17"/>
    <x v="3"/>
    <x v="64"/>
    <x v="55"/>
    <x v="0"/>
  </r>
  <r>
    <x v="43"/>
    <x v="25"/>
    <x v="1"/>
    <s v=""/>
    <s v="12LEP7"/>
    <s v="RT"/>
    <s v="Inbound"/>
    <x v="13"/>
    <x v="1"/>
    <x v="3"/>
    <n v="1"/>
    <n v="1"/>
    <n v="300"/>
    <n v="33.06"/>
    <n v="30"/>
    <n v="363.06"/>
    <x v="0"/>
    <s v="Closed Deal"/>
    <s v="SSH"/>
    <s v="NAP"/>
    <x v="0"/>
    <x v="0"/>
    <n v="185"/>
    <x v="17"/>
    <x v="3"/>
    <x v="5"/>
    <x v="31"/>
    <x v="0"/>
  </r>
  <r>
    <x v="43"/>
    <x v="25"/>
    <x v="1"/>
    <s v=""/>
    <s v="12LEP7"/>
    <s v="RT"/>
    <s v="Outbound"/>
    <x v="12"/>
    <x v="0"/>
    <x v="2"/>
    <n v="1"/>
    <n v="1"/>
    <n v="300"/>
    <n v="28.14"/>
    <n v="30"/>
    <n v="358.14"/>
    <x v="0"/>
    <s v="Closed Deal"/>
    <s v="NAP"/>
    <s v="SSH"/>
    <x v="0"/>
    <x v="0"/>
    <n v="178"/>
    <x v="17"/>
    <x v="3"/>
    <x v="64"/>
    <x v="55"/>
    <x v="0"/>
  </r>
  <r>
    <x v="44"/>
    <x v="25"/>
    <x v="1"/>
    <s v=""/>
    <s v="12LEUE"/>
    <s v="RT"/>
    <s v="Inbound"/>
    <x v="11"/>
    <x v="1"/>
    <x v="25"/>
    <n v="1"/>
    <n v="1"/>
    <n v="100"/>
    <n v="32.89"/>
    <n v="30"/>
    <n v="162.88999999999999"/>
    <x v="0"/>
    <s v="Closed Deal"/>
    <s v="SSH"/>
    <s v="NAP"/>
    <x v="0"/>
    <x v="2"/>
    <n v="64"/>
    <x v="6"/>
    <x v="3"/>
    <x v="28"/>
    <x v="23"/>
    <x v="1"/>
  </r>
  <r>
    <x v="44"/>
    <x v="25"/>
    <x v="1"/>
    <s v=""/>
    <s v="12LEUE"/>
    <s v="RT"/>
    <s v="Outbound"/>
    <x v="9"/>
    <x v="0"/>
    <x v="24"/>
    <n v="1"/>
    <n v="1"/>
    <n v="100"/>
    <n v="24.82"/>
    <n v="30"/>
    <n v="154.82"/>
    <x v="0"/>
    <s v="Closed Deal"/>
    <s v="NAP"/>
    <s v="SSH"/>
    <x v="0"/>
    <x v="2"/>
    <n v="57"/>
    <x v="6"/>
    <x v="3"/>
    <x v="25"/>
    <x v="0"/>
    <x v="1"/>
  </r>
  <r>
    <x v="44"/>
    <x v="25"/>
    <x v="1"/>
    <s v=""/>
    <s v="12LEUE"/>
    <s v="RT"/>
    <s v="Inbound"/>
    <x v="11"/>
    <x v="1"/>
    <x v="25"/>
    <n v="1"/>
    <n v="1"/>
    <n v="100"/>
    <n v="32.89"/>
    <n v="30"/>
    <n v="162.88999999999999"/>
    <x v="0"/>
    <s v="Closed Deal"/>
    <s v="SSH"/>
    <s v="NAP"/>
    <x v="0"/>
    <x v="2"/>
    <n v="64"/>
    <x v="6"/>
    <x v="3"/>
    <x v="28"/>
    <x v="23"/>
    <x v="1"/>
  </r>
  <r>
    <x v="44"/>
    <x v="25"/>
    <x v="1"/>
    <s v=""/>
    <s v="12LEUE"/>
    <s v="RT"/>
    <s v="Outbound"/>
    <x v="9"/>
    <x v="0"/>
    <x v="24"/>
    <n v="1"/>
    <n v="1"/>
    <n v="100"/>
    <n v="24.82"/>
    <n v="30"/>
    <n v="154.82"/>
    <x v="0"/>
    <s v="Closed Deal"/>
    <s v="NAP"/>
    <s v="SSH"/>
    <x v="0"/>
    <x v="2"/>
    <n v="57"/>
    <x v="6"/>
    <x v="3"/>
    <x v="25"/>
    <x v="0"/>
    <x v="1"/>
  </r>
  <r>
    <x v="44"/>
    <x v="25"/>
    <x v="1"/>
    <s v=""/>
    <s v="12LEUE"/>
    <s v="RT"/>
    <s v="Inbound"/>
    <x v="11"/>
    <x v="1"/>
    <x v="25"/>
    <n v="1"/>
    <n v="1"/>
    <n v="75"/>
    <n v="32.89"/>
    <n v="30"/>
    <n v="137.88999999999999"/>
    <x v="0"/>
    <s v="Closed Deal"/>
    <s v="SSH"/>
    <s v="NAP"/>
    <x v="0"/>
    <x v="2"/>
    <n v="64"/>
    <x v="6"/>
    <x v="3"/>
    <x v="28"/>
    <x v="23"/>
    <x v="1"/>
  </r>
  <r>
    <x v="44"/>
    <x v="25"/>
    <x v="1"/>
    <s v=""/>
    <s v="12LEUE"/>
    <s v="RT"/>
    <s v="Outbound"/>
    <x v="9"/>
    <x v="0"/>
    <x v="24"/>
    <n v="1"/>
    <n v="1"/>
    <n v="75"/>
    <n v="20.23"/>
    <n v="30"/>
    <n v="125.23"/>
    <x v="0"/>
    <s v="Closed Deal"/>
    <s v="NAP"/>
    <s v="SSH"/>
    <x v="0"/>
    <x v="2"/>
    <n v="57"/>
    <x v="6"/>
    <x v="3"/>
    <x v="25"/>
    <x v="0"/>
    <x v="1"/>
  </r>
  <r>
    <x v="46"/>
    <x v="25"/>
    <x v="1"/>
    <s v=""/>
    <s v="12LFAC"/>
    <s v="RT"/>
    <s v="Inbound"/>
    <x v="11"/>
    <x v="1"/>
    <x v="25"/>
    <n v="1"/>
    <n v="1"/>
    <n v="100"/>
    <n v="32.89"/>
    <n v="30"/>
    <n v="162.88999999999999"/>
    <x v="0"/>
    <s v="Closed Deal"/>
    <s v="SSH"/>
    <s v="NAP"/>
    <x v="0"/>
    <x v="2"/>
    <n v="62"/>
    <x v="6"/>
    <x v="3"/>
    <x v="28"/>
    <x v="23"/>
    <x v="1"/>
  </r>
  <r>
    <x v="46"/>
    <x v="25"/>
    <x v="1"/>
    <s v=""/>
    <s v="12LFAC"/>
    <s v="RT"/>
    <s v="Outbound"/>
    <x v="9"/>
    <x v="0"/>
    <x v="24"/>
    <n v="1"/>
    <n v="1"/>
    <n v="100"/>
    <n v="24.82"/>
    <n v="30"/>
    <n v="154.82"/>
    <x v="0"/>
    <s v="Closed Deal"/>
    <s v="NAP"/>
    <s v="SSH"/>
    <x v="0"/>
    <x v="2"/>
    <n v="55"/>
    <x v="6"/>
    <x v="3"/>
    <x v="25"/>
    <x v="0"/>
    <x v="1"/>
  </r>
  <r>
    <x v="49"/>
    <x v="8"/>
    <x v="1"/>
    <s v=""/>
    <s v="RVTM6"/>
    <s v="OW"/>
    <s v="Outbound"/>
    <x v="6"/>
    <x v="7"/>
    <x v="7"/>
    <n v="2"/>
    <n v="2"/>
    <n v="200"/>
    <n v="0"/>
    <n v="0"/>
    <n v="400"/>
    <x v="0"/>
    <s v="Closed Deal"/>
    <s v="SSH"/>
    <s v="VRN"/>
    <x v="3"/>
    <x v="1"/>
    <n v="45"/>
    <x v="10"/>
    <x v="7"/>
    <x v="35"/>
    <x v="28"/>
    <x v="2"/>
  </r>
  <r>
    <x v="49"/>
    <x v="25"/>
    <x v="1"/>
    <s v=""/>
    <s v="12LGJC"/>
    <s v="OW"/>
    <s v="Outbound"/>
    <x v="13"/>
    <x v="1"/>
    <x v="4"/>
    <n v="1"/>
    <n v="1"/>
    <n v="316"/>
    <n v="38.369999999999997"/>
    <n v="30"/>
    <n v="384.37"/>
    <x v="0"/>
    <s v="Closed Deal"/>
    <s v="SSH"/>
    <s v="NAP"/>
    <x v="0"/>
    <x v="0"/>
    <n v="187"/>
    <x v="17"/>
    <x v="3"/>
    <x v="65"/>
    <x v="56"/>
    <x v="0"/>
  </r>
  <r>
    <x v="49"/>
    <x v="25"/>
    <x v="1"/>
    <s v=""/>
    <s v="12LGJC"/>
    <s v="OW"/>
    <s v="Outbound"/>
    <x v="13"/>
    <x v="1"/>
    <x v="4"/>
    <n v="1"/>
    <n v="1"/>
    <n v="316"/>
    <n v="38.369999999999997"/>
    <n v="30"/>
    <n v="384.37"/>
    <x v="0"/>
    <s v="Closed Deal"/>
    <s v="SSH"/>
    <s v="NAP"/>
    <x v="0"/>
    <x v="0"/>
    <n v="187"/>
    <x v="17"/>
    <x v="3"/>
    <x v="65"/>
    <x v="56"/>
    <x v="0"/>
  </r>
  <r>
    <x v="49"/>
    <x v="10"/>
    <x v="1"/>
    <s v="AMADEUS"/>
    <s v="11LEKG"/>
    <s v="OW"/>
    <s v="Outbound"/>
    <x v="9"/>
    <x v="0"/>
    <x v="24"/>
    <n v="1"/>
    <n v="1"/>
    <n v="100"/>
    <n v="34.04"/>
    <n v="30"/>
    <n v="164.04"/>
    <x v="0"/>
    <s v="Closed Deal"/>
    <s v="NAP"/>
    <s v="SSH"/>
    <x v="0"/>
    <x v="2"/>
    <n v="53"/>
    <x v="6"/>
    <x v="3"/>
    <x v="25"/>
    <x v="0"/>
    <x v="1"/>
  </r>
  <r>
    <x v="49"/>
    <x v="10"/>
    <x v="1"/>
    <s v="AMADEUS"/>
    <s v="11LEKH"/>
    <s v="OW"/>
    <s v="Outbound"/>
    <x v="11"/>
    <x v="1"/>
    <x v="25"/>
    <n v="1"/>
    <n v="1"/>
    <n v="100"/>
    <n v="38.92"/>
    <n v="40"/>
    <n v="178.92"/>
    <x v="0"/>
    <s v="Closed Deal"/>
    <s v="SSH"/>
    <s v="NAP"/>
    <x v="0"/>
    <x v="2"/>
    <n v="60"/>
    <x v="6"/>
    <x v="3"/>
    <x v="28"/>
    <x v="23"/>
    <x v="1"/>
  </r>
  <r>
    <x v="49"/>
    <x v="10"/>
    <x v="1"/>
    <s v="AMADEUS"/>
    <s v="11LEKG"/>
    <s v="OW"/>
    <s v="Outbound"/>
    <x v="9"/>
    <x v="0"/>
    <x v="24"/>
    <n v="1"/>
    <n v="1"/>
    <n v="100"/>
    <n v="34.04"/>
    <n v="30"/>
    <n v="164.04"/>
    <x v="0"/>
    <s v="Closed Deal"/>
    <s v="NAP"/>
    <s v="SSH"/>
    <x v="0"/>
    <x v="2"/>
    <n v="53"/>
    <x v="6"/>
    <x v="3"/>
    <x v="25"/>
    <x v="0"/>
    <x v="1"/>
  </r>
  <r>
    <x v="49"/>
    <x v="10"/>
    <x v="1"/>
    <s v="AMADEUS"/>
    <s v="11LEKH"/>
    <s v="OW"/>
    <s v="Outbound"/>
    <x v="11"/>
    <x v="1"/>
    <x v="25"/>
    <n v="1"/>
    <n v="1"/>
    <n v="100"/>
    <n v="38.92"/>
    <n v="40"/>
    <n v="178.92"/>
    <x v="0"/>
    <s v="Closed Deal"/>
    <s v="SSH"/>
    <s v="NAP"/>
    <x v="0"/>
    <x v="2"/>
    <n v="60"/>
    <x v="6"/>
    <x v="3"/>
    <x v="28"/>
    <x v="23"/>
    <x v="1"/>
  </r>
  <r>
    <x v="50"/>
    <x v="2"/>
    <x v="0"/>
    <s v=""/>
    <s v=""/>
    <s v="RT"/>
    <s v="Outbound"/>
    <x v="12"/>
    <x v="4"/>
    <x v="28"/>
    <n v="4"/>
    <n v="4"/>
    <n v="275"/>
    <n v="0"/>
    <n v="0"/>
    <n v="1100"/>
    <x v="0"/>
    <s v="Countersigned"/>
    <s v="MXP"/>
    <s v="SSH"/>
    <x v="2"/>
    <x v="3"/>
    <n v="56"/>
    <x v="7"/>
    <x v="3"/>
    <x v="7"/>
    <x v="1"/>
    <x v="1"/>
  </r>
  <r>
    <x v="50"/>
    <x v="2"/>
    <x v="0"/>
    <s v=""/>
    <s v=""/>
    <s v="RT"/>
    <s v="Inbound"/>
    <x v="13"/>
    <x v="5"/>
    <x v="29"/>
    <n v="4"/>
    <n v="4"/>
    <n v="275"/>
    <n v="0"/>
    <n v="0"/>
    <n v="1100"/>
    <x v="0"/>
    <s v="Countersigned"/>
    <s v="SSH"/>
    <s v="MXP"/>
    <x v="2"/>
    <x v="3"/>
    <n v="63"/>
    <x v="7"/>
    <x v="3"/>
    <x v="7"/>
    <x v="1"/>
    <x v="1"/>
  </r>
  <r>
    <x v="50"/>
    <x v="2"/>
    <x v="0"/>
    <s v=""/>
    <s v=""/>
    <s v="RT"/>
    <s v="Outbound"/>
    <x v="4"/>
    <x v="6"/>
    <x v="9"/>
    <n v="3"/>
    <n v="3"/>
    <n v="255"/>
    <n v="0"/>
    <n v="0"/>
    <n v="765"/>
    <x v="0"/>
    <s v="Countersigned"/>
    <s v="VRN"/>
    <s v="SSH"/>
    <x v="3"/>
    <x v="1"/>
    <n v="57"/>
    <x v="9"/>
    <x v="3"/>
    <x v="15"/>
    <x v="14"/>
    <x v="1"/>
  </r>
  <r>
    <x v="50"/>
    <x v="2"/>
    <x v="0"/>
    <s v=""/>
    <s v=""/>
    <s v="RT"/>
    <s v="Inbound"/>
    <x v="6"/>
    <x v="7"/>
    <x v="10"/>
    <n v="3"/>
    <n v="3"/>
    <n v="255"/>
    <n v="0"/>
    <n v="0"/>
    <n v="765"/>
    <x v="0"/>
    <s v="Countersigned"/>
    <s v="SSH"/>
    <s v="VRN"/>
    <x v="3"/>
    <x v="1"/>
    <n v="64"/>
    <x v="9"/>
    <x v="3"/>
    <x v="7"/>
    <x v="1"/>
    <x v="1"/>
  </r>
  <r>
    <x v="50"/>
    <x v="2"/>
    <x v="0"/>
    <s v=""/>
    <s v=""/>
    <s v="RT"/>
    <s v="Outbound"/>
    <x v="4"/>
    <x v="2"/>
    <x v="7"/>
    <n v="16"/>
    <n v="16"/>
    <n v="170"/>
    <n v="0"/>
    <n v="0"/>
    <n v="2720"/>
    <x v="0"/>
    <s v="Countersigned"/>
    <s v="BRI"/>
    <s v="SSH"/>
    <x v="1"/>
    <x v="1"/>
    <n v="43"/>
    <x v="2"/>
    <x v="2"/>
    <x v="5"/>
    <x v="5"/>
    <x v="1"/>
  </r>
  <r>
    <x v="50"/>
    <x v="2"/>
    <x v="0"/>
    <s v=""/>
    <s v=""/>
    <s v="RT"/>
    <s v="Inbound"/>
    <x v="6"/>
    <x v="3"/>
    <x v="8"/>
    <n v="16"/>
    <n v="16"/>
    <n v="170"/>
    <n v="0"/>
    <n v="0"/>
    <n v="2720"/>
    <x v="0"/>
    <s v="Countersigned"/>
    <s v="SSH"/>
    <s v="BRI"/>
    <x v="1"/>
    <x v="1"/>
    <n v="50"/>
    <x v="2"/>
    <x v="2"/>
    <x v="9"/>
    <x v="8"/>
    <x v="1"/>
  </r>
  <r>
    <x v="51"/>
    <x v="10"/>
    <x v="1"/>
    <s v="AMADEUS"/>
    <s v="11LETL"/>
    <s v="RT"/>
    <s v="Outbound"/>
    <x v="29"/>
    <x v="6"/>
    <x v="40"/>
    <n v="1"/>
    <n v="1"/>
    <n v="230"/>
    <n v="23.04"/>
    <n v="40"/>
    <n v="293.04000000000002"/>
    <x v="0"/>
    <s v="Closed Deal"/>
    <s v="VRN"/>
    <s v="SSH"/>
    <x v="3"/>
    <x v="1"/>
    <n v="163"/>
    <x v="19"/>
    <x v="1"/>
    <x v="50"/>
    <x v="10"/>
    <x v="0"/>
  </r>
  <r>
    <x v="51"/>
    <x v="10"/>
    <x v="1"/>
    <s v="AMADEUS"/>
    <s v="11LETL"/>
    <s v="RT"/>
    <s v="Inbound"/>
    <x v="26"/>
    <x v="7"/>
    <x v="42"/>
    <n v="1"/>
    <n v="1"/>
    <n v="255"/>
    <n v="37.72"/>
    <n v="40"/>
    <n v="332.72"/>
    <x v="0"/>
    <s v="Closed Deal"/>
    <s v="SSH"/>
    <s v="VRN"/>
    <x v="3"/>
    <x v="1"/>
    <n v="177"/>
    <x v="19"/>
    <x v="1"/>
    <x v="76"/>
    <x v="62"/>
    <x v="0"/>
  </r>
  <r>
    <x v="51"/>
    <x v="10"/>
    <x v="1"/>
    <s v="AMADEUS"/>
    <s v="11LETL"/>
    <s v="RT"/>
    <s v="Outbound"/>
    <x v="29"/>
    <x v="6"/>
    <x v="40"/>
    <n v="1"/>
    <n v="1"/>
    <n v="172.5"/>
    <n v="23.04"/>
    <n v="40"/>
    <n v="235.54"/>
    <x v="0"/>
    <s v="Closed Deal"/>
    <s v="VRN"/>
    <s v="SSH"/>
    <x v="3"/>
    <x v="1"/>
    <n v="163"/>
    <x v="19"/>
    <x v="1"/>
    <x v="50"/>
    <x v="10"/>
    <x v="0"/>
  </r>
  <r>
    <x v="51"/>
    <x v="10"/>
    <x v="1"/>
    <s v="AMADEUS"/>
    <s v="11LETL"/>
    <s v="RT"/>
    <s v="Inbound"/>
    <x v="26"/>
    <x v="7"/>
    <x v="42"/>
    <n v="1"/>
    <n v="1"/>
    <n v="195.25"/>
    <n v="37.72"/>
    <n v="40"/>
    <n v="272.97000000000003"/>
    <x v="0"/>
    <s v="Closed Deal"/>
    <s v="SSH"/>
    <s v="VRN"/>
    <x v="3"/>
    <x v="1"/>
    <n v="177"/>
    <x v="19"/>
    <x v="1"/>
    <x v="76"/>
    <x v="62"/>
    <x v="0"/>
  </r>
  <r>
    <x v="51"/>
    <x v="10"/>
    <x v="1"/>
    <s v="AMADEUS"/>
    <s v="11LETL"/>
    <s v="RT"/>
    <s v="Outbound"/>
    <x v="29"/>
    <x v="6"/>
    <x v="40"/>
    <n v="1"/>
    <n v="1"/>
    <n v="230"/>
    <n v="23.04"/>
    <n v="40"/>
    <n v="293.04000000000002"/>
    <x v="0"/>
    <s v="Closed Deal"/>
    <s v="VRN"/>
    <s v="SSH"/>
    <x v="3"/>
    <x v="1"/>
    <n v="163"/>
    <x v="19"/>
    <x v="1"/>
    <x v="50"/>
    <x v="10"/>
    <x v="0"/>
  </r>
  <r>
    <x v="51"/>
    <x v="10"/>
    <x v="1"/>
    <s v="AMADEUS"/>
    <s v="11LETL"/>
    <s v="RT"/>
    <s v="Inbound"/>
    <x v="26"/>
    <x v="7"/>
    <x v="42"/>
    <n v="1"/>
    <n v="1"/>
    <n v="255"/>
    <n v="37.72"/>
    <n v="40"/>
    <n v="332.72"/>
    <x v="0"/>
    <s v="Closed Deal"/>
    <s v="SSH"/>
    <s v="VRN"/>
    <x v="3"/>
    <x v="1"/>
    <n v="177"/>
    <x v="19"/>
    <x v="1"/>
    <x v="76"/>
    <x v="62"/>
    <x v="0"/>
  </r>
  <r>
    <x v="51"/>
    <x v="10"/>
    <x v="1"/>
    <s v="AMADEUS"/>
    <s v="11LETL"/>
    <s v="RT"/>
    <s v="Outbound"/>
    <x v="29"/>
    <x v="6"/>
    <x v="40"/>
    <n v="1"/>
    <n v="1"/>
    <n v="172.5"/>
    <n v="23.04"/>
    <n v="40"/>
    <n v="235.54"/>
    <x v="0"/>
    <s v="Closed Deal"/>
    <s v="VRN"/>
    <s v="SSH"/>
    <x v="3"/>
    <x v="1"/>
    <n v="163"/>
    <x v="19"/>
    <x v="1"/>
    <x v="50"/>
    <x v="10"/>
    <x v="0"/>
  </r>
  <r>
    <x v="51"/>
    <x v="10"/>
    <x v="1"/>
    <s v="AMADEUS"/>
    <s v="11LETL"/>
    <s v="RT"/>
    <s v="Inbound"/>
    <x v="26"/>
    <x v="7"/>
    <x v="42"/>
    <n v="1"/>
    <n v="1"/>
    <n v="195.25"/>
    <n v="37.72"/>
    <n v="40"/>
    <n v="272.97000000000003"/>
    <x v="0"/>
    <s v="Closed Deal"/>
    <s v="SSH"/>
    <s v="VRN"/>
    <x v="3"/>
    <x v="1"/>
    <n v="177"/>
    <x v="19"/>
    <x v="1"/>
    <x v="76"/>
    <x v="62"/>
    <x v="0"/>
  </r>
  <r>
    <x v="50"/>
    <x v="8"/>
    <x v="1"/>
    <s v=""/>
    <s v="TCEZH"/>
    <s v="OW"/>
    <s v="Outbound"/>
    <x v="12"/>
    <x v="4"/>
    <x v="28"/>
    <n v="2"/>
    <n v="2"/>
    <n v="325"/>
    <n v="0"/>
    <n v="0"/>
    <n v="650"/>
    <x v="0"/>
    <s v="Closed Deal"/>
    <s v="MXP"/>
    <s v="SSH"/>
    <x v="2"/>
    <x v="3"/>
    <n v="56"/>
    <x v="7"/>
    <x v="3"/>
    <x v="7"/>
    <x v="1"/>
    <x v="1"/>
  </r>
  <r>
    <x v="50"/>
    <x v="8"/>
    <x v="1"/>
    <s v=""/>
    <s v="JT7LN"/>
    <s v="OW"/>
    <s v="Outbound"/>
    <x v="11"/>
    <x v="1"/>
    <x v="27"/>
    <n v="2"/>
    <n v="2"/>
    <n v="270"/>
    <n v="0"/>
    <n v="0"/>
    <n v="540"/>
    <x v="0"/>
    <s v="Closed Deal"/>
    <s v="SSH"/>
    <s v="NAP"/>
    <x v="0"/>
    <x v="2"/>
    <n v="72"/>
    <x v="6"/>
    <x v="3"/>
    <x v="29"/>
    <x v="24"/>
    <x v="1"/>
  </r>
  <r>
    <x v="50"/>
    <x v="8"/>
    <x v="1"/>
    <s v=""/>
    <s v="DARAQ"/>
    <s v="OW"/>
    <s v="Outbound"/>
    <x v="11"/>
    <x v="1"/>
    <x v="27"/>
    <n v="5"/>
    <n v="5"/>
    <n v="270"/>
    <n v="0"/>
    <n v="0"/>
    <n v="1350"/>
    <x v="0"/>
    <s v="Closed Deal"/>
    <s v="SSH"/>
    <s v="NAP"/>
    <x v="0"/>
    <x v="2"/>
    <n v="72"/>
    <x v="6"/>
    <x v="3"/>
    <x v="29"/>
    <x v="24"/>
    <x v="1"/>
  </r>
  <r>
    <x v="50"/>
    <x v="8"/>
    <x v="1"/>
    <s v=""/>
    <s v="ZH2Y4"/>
    <s v="OW"/>
    <s v="Outbound"/>
    <x v="11"/>
    <x v="1"/>
    <x v="27"/>
    <n v="3"/>
    <n v="3"/>
    <n v="270"/>
    <n v="0"/>
    <n v="0"/>
    <n v="810"/>
    <x v="0"/>
    <s v="Closed Deal"/>
    <s v="SSH"/>
    <s v="NAP"/>
    <x v="0"/>
    <x v="2"/>
    <n v="72"/>
    <x v="6"/>
    <x v="3"/>
    <x v="29"/>
    <x v="24"/>
    <x v="1"/>
  </r>
  <r>
    <x v="52"/>
    <x v="8"/>
    <x v="1"/>
    <s v=""/>
    <s v="QRZRW"/>
    <s v="OW"/>
    <s v="Outbound"/>
    <x v="25"/>
    <x v="1"/>
    <x v="30"/>
    <n v="2"/>
    <n v="2"/>
    <n v="240"/>
    <n v="0"/>
    <n v="0"/>
    <n v="480"/>
    <x v="0"/>
    <s v="Closed Deal"/>
    <s v="SSH"/>
    <s v="NAP"/>
    <x v="0"/>
    <x v="3"/>
    <n v="69"/>
    <x v="18"/>
    <x v="3"/>
    <x v="16"/>
    <x v="15"/>
    <x v="1"/>
  </r>
  <r>
    <x v="53"/>
    <x v="8"/>
    <x v="1"/>
    <s v=""/>
    <s v="GT6EG"/>
    <s v="OW"/>
    <s v="Outbound"/>
    <x v="5"/>
    <x v="2"/>
    <x v="40"/>
    <n v="4"/>
    <n v="4"/>
    <n v="240"/>
    <n v="0"/>
    <n v="0"/>
    <n v="960"/>
    <x v="0"/>
    <s v="Closed Deal"/>
    <s v="BRI"/>
    <s v="SSH"/>
    <x v="1"/>
    <x v="1"/>
    <n v="160"/>
    <x v="4"/>
    <x v="3"/>
    <x v="39"/>
    <x v="32"/>
    <x v="0"/>
  </r>
  <r>
    <x v="50"/>
    <x v="10"/>
    <x v="1"/>
    <s v="AMADEUS"/>
    <s v="11LF49"/>
    <s v="OW"/>
    <s v="Outbound"/>
    <x v="13"/>
    <x v="1"/>
    <x v="4"/>
    <n v="1"/>
    <n v="1"/>
    <n v="320"/>
    <n v="38.92"/>
    <n v="30"/>
    <n v="388.92"/>
    <x v="0"/>
    <s v="Closed Deal"/>
    <s v="SSH"/>
    <s v="NAP"/>
    <x v="0"/>
    <x v="0"/>
    <n v="185"/>
    <x v="17"/>
    <x v="3"/>
    <x v="65"/>
    <x v="56"/>
    <x v="0"/>
  </r>
  <r>
    <x v="50"/>
    <x v="10"/>
    <x v="1"/>
    <s v="AMADEUS"/>
    <s v="11LF49"/>
    <s v="OW"/>
    <s v="Outbound"/>
    <x v="13"/>
    <x v="1"/>
    <x v="4"/>
    <n v="1"/>
    <n v="1"/>
    <n v="320"/>
    <n v="38.92"/>
    <n v="30"/>
    <n v="388.92"/>
    <x v="0"/>
    <s v="Closed Deal"/>
    <s v="SSH"/>
    <s v="NAP"/>
    <x v="0"/>
    <x v="0"/>
    <n v="185"/>
    <x v="17"/>
    <x v="3"/>
    <x v="65"/>
    <x v="56"/>
    <x v="0"/>
  </r>
  <r>
    <x v="54"/>
    <x v="6"/>
    <x v="0"/>
    <s v=""/>
    <s v=""/>
    <s v="RT"/>
    <s v="Outbound"/>
    <x v="32"/>
    <x v="0"/>
    <x v="28"/>
    <n v="15"/>
    <n v="15"/>
    <n v="290"/>
    <n v="0"/>
    <n v="0"/>
    <n v="4350"/>
    <x v="0"/>
    <s v="Countersigned"/>
    <s v="NAP"/>
    <s v="SSH"/>
    <x v="0"/>
    <x v="3"/>
    <n v="53"/>
    <x v="22"/>
    <x v="19"/>
    <x v="78"/>
    <x v="15"/>
    <x v="1"/>
  </r>
  <r>
    <x v="54"/>
    <x v="6"/>
    <x v="0"/>
    <s v=""/>
    <s v=""/>
    <s v="RT"/>
    <s v="Inbound"/>
    <x v="28"/>
    <x v="1"/>
    <x v="29"/>
    <n v="15"/>
    <n v="15"/>
    <n v="290"/>
    <n v="0"/>
    <n v="0"/>
    <n v="4350"/>
    <x v="0"/>
    <s v="Countersigned"/>
    <s v="SSH"/>
    <s v="NAP"/>
    <x v="0"/>
    <x v="3"/>
    <n v="60"/>
    <x v="22"/>
    <x v="21"/>
    <x v="79"/>
    <x v="1"/>
    <x v="1"/>
  </r>
  <r>
    <x v="51"/>
    <x v="7"/>
    <x v="1"/>
    <s v=""/>
    <s v=""/>
    <s v="OW"/>
    <s v="Outbound"/>
    <x v="6"/>
    <x v="7"/>
    <x v="11"/>
    <n v="2"/>
    <n v="2"/>
    <n v="300"/>
    <n v="0"/>
    <n v="0"/>
    <n v="600"/>
    <x v="0"/>
    <s v="Closed Deal"/>
    <s v="SSH"/>
    <s v="VRN"/>
    <x v="3"/>
    <x v="1"/>
    <n v="72"/>
    <x v="9"/>
    <x v="3"/>
    <x v="12"/>
    <x v="11"/>
    <x v="1"/>
  </r>
  <r>
    <x v="50"/>
    <x v="25"/>
    <x v="1"/>
    <s v=""/>
    <s v="12LHCF"/>
    <s v="RT"/>
    <s v="Inbound"/>
    <x v="13"/>
    <x v="1"/>
    <x v="4"/>
    <n v="1"/>
    <n v="1"/>
    <n v="370"/>
    <n v="32.880000000000003"/>
    <n v="30"/>
    <n v="432.88"/>
    <x v="0"/>
    <s v="Closed Deal"/>
    <s v="SSH"/>
    <s v="NAP"/>
    <x v="0"/>
    <x v="0"/>
    <n v="185"/>
    <x v="17"/>
    <x v="3"/>
    <x v="65"/>
    <x v="56"/>
    <x v="0"/>
  </r>
  <r>
    <x v="50"/>
    <x v="25"/>
    <x v="1"/>
    <s v=""/>
    <s v="12LHCF"/>
    <s v="RT"/>
    <s v="Outbound"/>
    <x v="12"/>
    <x v="0"/>
    <x v="2"/>
    <n v="1"/>
    <n v="1"/>
    <n v="330"/>
    <n v="28.43"/>
    <n v="30"/>
    <n v="388.43"/>
    <x v="0"/>
    <s v="Closed Deal"/>
    <s v="NAP"/>
    <s v="SSH"/>
    <x v="0"/>
    <x v="0"/>
    <n v="171"/>
    <x v="17"/>
    <x v="3"/>
    <x v="64"/>
    <x v="55"/>
    <x v="0"/>
  </r>
  <r>
    <x v="50"/>
    <x v="25"/>
    <x v="1"/>
    <s v=""/>
    <s v="12LHCF"/>
    <s v="RT"/>
    <s v="Inbound"/>
    <x v="13"/>
    <x v="1"/>
    <x v="4"/>
    <n v="1"/>
    <n v="1"/>
    <n v="370"/>
    <n v="32.880000000000003"/>
    <n v="30"/>
    <n v="432.88"/>
    <x v="0"/>
    <s v="Closed Deal"/>
    <s v="SSH"/>
    <s v="NAP"/>
    <x v="0"/>
    <x v="0"/>
    <n v="185"/>
    <x v="17"/>
    <x v="3"/>
    <x v="65"/>
    <x v="56"/>
    <x v="0"/>
  </r>
  <r>
    <x v="50"/>
    <x v="25"/>
    <x v="1"/>
    <s v=""/>
    <s v="12LHCF"/>
    <s v="RT"/>
    <s v="Outbound"/>
    <x v="12"/>
    <x v="0"/>
    <x v="2"/>
    <n v="1"/>
    <n v="1"/>
    <n v="330"/>
    <n v="28.43"/>
    <n v="30"/>
    <n v="388.43"/>
    <x v="0"/>
    <s v="Closed Deal"/>
    <s v="NAP"/>
    <s v="SSH"/>
    <x v="0"/>
    <x v="0"/>
    <n v="171"/>
    <x v="17"/>
    <x v="3"/>
    <x v="64"/>
    <x v="55"/>
    <x v="0"/>
  </r>
  <r>
    <x v="50"/>
    <x v="25"/>
    <x v="1"/>
    <s v=""/>
    <s v="12LHCF"/>
    <s v="RT"/>
    <s v="Inbound"/>
    <x v="13"/>
    <x v="1"/>
    <x v="4"/>
    <n v="1"/>
    <n v="1"/>
    <n v="370"/>
    <n v="32.880000000000003"/>
    <n v="30"/>
    <n v="432.88"/>
    <x v="0"/>
    <s v="Closed Deal"/>
    <s v="SSH"/>
    <s v="NAP"/>
    <x v="0"/>
    <x v="0"/>
    <n v="185"/>
    <x v="17"/>
    <x v="3"/>
    <x v="65"/>
    <x v="56"/>
    <x v="0"/>
  </r>
  <r>
    <x v="50"/>
    <x v="25"/>
    <x v="1"/>
    <s v=""/>
    <s v="12LHCF"/>
    <s v="RT"/>
    <s v="Outbound"/>
    <x v="12"/>
    <x v="0"/>
    <x v="2"/>
    <n v="1"/>
    <n v="1"/>
    <n v="330"/>
    <n v="28.43"/>
    <n v="30"/>
    <n v="388.43"/>
    <x v="0"/>
    <s v="Closed Deal"/>
    <s v="NAP"/>
    <s v="SSH"/>
    <x v="0"/>
    <x v="0"/>
    <n v="171"/>
    <x v="17"/>
    <x v="3"/>
    <x v="64"/>
    <x v="55"/>
    <x v="0"/>
  </r>
  <r>
    <x v="50"/>
    <x v="25"/>
    <x v="1"/>
    <s v=""/>
    <s v="12LHCF"/>
    <s v="RT"/>
    <s v="Inbound"/>
    <x v="13"/>
    <x v="1"/>
    <x v="4"/>
    <n v="1"/>
    <n v="1"/>
    <n v="287.5"/>
    <n v="32.869999999999997"/>
    <n v="30"/>
    <n v="350.37"/>
    <x v="0"/>
    <s v="Closed Deal"/>
    <s v="SSH"/>
    <s v="NAP"/>
    <x v="0"/>
    <x v="0"/>
    <n v="185"/>
    <x v="17"/>
    <x v="3"/>
    <x v="65"/>
    <x v="56"/>
    <x v="0"/>
  </r>
  <r>
    <x v="50"/>
    <x v="25"/>
    <x v="1"/>
    <s v=""/>
    <s v="12LHCF"/>
    <s v="RT"/>
    <s v="Outbound"/>
    <x v="12"/>
    <x v="0"/>
    <x v="2"/>
    <n v="1"/>
    <n v="1"/>
    <n v="247.5"/>
    <n v="22.48"/>
    <n v="30"/>
    <n v="299.98"/>
    <x v="0"/>
    <s v="Closed Deal"/>
    <s v="NAP"/>
    <s v="SSH"/>
    <x v="0"/>
    <x v="0"/>
    <n v="171"/>
    <x v="17"/>
    <x v="3"/>
    <x v="64"/>
    <x v="55"/>
    <x v="0"/>
  </r>
  <r>
    <x v="50"/>
    <x v="25"/>
    <x v="1"/>
    <s v=""/>
    <s v="12LHCF"/>
    <s v="RT"/>
    <s v="Inbound"/>
    <x v="13"/>
    <x v="1"/>
    <x v="4"/>
    <n v="1"/>
    <n v="1"/>
    <n v="287.5"/>
    <n v="32.869999999999997"/>
    <n v="30"/>
    <n v="350.37"/>
    <x v="0"/>
    <s v="Closed Deal"/>
    <s v="SSH"/>
    <s v="NAP"/>
    <x v="0"/>
    <x v="0"/>
    <n v="185"/>
    <x v="17"/>
    <x v="3"/>
    <x v="65"/>
    <x v="56"/>
    <x v="0"/>
  </r>
  <r>
    <x v="50"/>
    <x v="25"/>
    <x v="1"/>
    <s v=""/>
    <s v="12LHCF"/>
    <s v="RT"/>
    <s v="Outbound"/>
    <x v="12"/>
    <x v="0"/>
    <x v="2"/>
    <n v="1"/>
    <n v="1"/>
    <n v="247.5"/>
    <n v="22.48"/>
    <n v="30"/>
    <n v="299.98"/>
    <x v="0"/>
    <s v="Closed Deal"/>
    <s v="NAP"/>
    <s v="SSH"/>
    <x v="0"/>
    <x v="0"/>
    <n v="171"/>
    <x v="17"/>
    <x v="3"/>
    <x v="64"/>
    <x v="55"/>
    <x v="0"/>
  </r>
  <r>
    <x v="53"/>
    <x v="10"/>
    <x v="1"/>
    <s v="AMADEUS"/>
    <s v="11LFGF"/>
    <s v="OW"/>
    <s v="Outbound"/>
    <x v="9"/>
    <x v="0"/>
    <x v="24"/>
    <n v="1"/>
    <n v="1"/>
    <n v="100"/>
    <n v="34.04"/>
    <n v="30"/>
    <n v="164.04"/>
    <x v="0"/>
    <s v="Closed Deal"/>
    <s v="NAP"/>
    <s v="SSH"/>
    <x v="0"/>
    <x v="2"/>
    <n v="49"/>
    <x v="6"/>
    <x v="3"/>
    <x v="25"/>
    <x v="0"/>
    <x v="1"/>
  </r>
  <r>
    <x v="53"/>
    <x v="10"/>
    <x v="1"/>
    <s v="AMADEUS"/>
    <s v="11LFGF"/>
    <s v="OW"/>
    <s v="Outbound"/>
    <x v="9"/>
    <x v="0"/>
    <x v="24"/>
    <n v="1"/>
    <n v="1"/>
    <n v="75"/>
    <n v="34.04"/>
    <n v="30"/>
    <n v="139.04"/>
    <x v="0"/>
    <s v="Closed Deal"/>
    <s v="NAP"/>
    <s v="SSH"/>
    <x v="0"/>
    <x v="2"/>
    <n v="49"/>
    <x v="6"/>
    <x v="3"/>
    <x v="25"/>
    <x v="0"/>
    <x v="1"/>
  </r>
  <r>
    <x v="53"/>
    <x v="10"/>
    <x v="1"/>
    <s v="AMADEUS"/>
    <s v="11LFGF"/>
    <s v="OW"/>
    <s v="Outbound"/>
    <x v="9"/>
    <x v="0"/>
    <x v="24"/>
    <n v="1"/>
    <n v="1"/>
    <n v="75"/>
    <n v="34.04"/>
    <n v="30"/>
    <n v="139.04"/>
    <x v="0"/>
    <s v="Closed Deal"/>
    <s v="NAP"/>
    <s v="SSH"/>
    <x v="0"/>
    <x v="2"/>
    <n v="49"/>
    <x v="6"/>
    <x v="3"/>
    <x v="25"/>
    <x v="0"/>
    <x v="1"/>
  </r>
  <r>
    <x v="53"/>
    <x v="10"/>
    <x v="1"/>
    <s v="AMADEUS"/>
    <s v="11LFGF"/>
    <s v="OW"/>
    <s v="Outbound"/>
    <x v="9"/>
    <x v="0"/>
    <x v="24"/>
    <n v="1"/>
    <n v="1"/>
    <n v="100"/>
    <n v="34.04"/>
    <n v="30"/>
    <n v="164.04"/>
    <x v="0"/>
    <s v="Closed Deal"/>
    <s v="NAP"/>
    <s v="SSH"/>
    <x v="0"/>
    <x v="2"/>
    <n v="49"/>
    <x v="6"/>
    <x v="3"/>
    <x v="25"/>
    <x v="0"/>
    <x v="1"/>
  </r>
  <r>
    <x v="54"/>
    <x v="1"/>
    <x v="0"/>
    <s v=""/>
    <s v=""/>
    <s v="RT"/>
    <s v="Outbound"/>
    <x v="8"/>
    <x v="0"/>
    <x v="27"/>
    <n v="50"/>
    <n v="50"/>
    <n v="165"/>
    <n v="0"/>
    <n v="0"/>
    <n v="8250"/>
    <x v="0"/>
    <s v="Countersigned"/>
    <s v="NAP"/>
    <s v="SSH"/>
    <x v="0"/>
    <x v="2"/>
    <n v="69"/>
    <x v="23"/>
    <x v="23"/>
    <x v="55"/>
    <x v="1"/>
    <x v="1"/>
  </r>
  <r>
    <x v="54"/>
    <x v="1"/>
    <x v="0"/>
    <s v=""/>
    <s v=""/>
    <s v="RT"/>
    <s v="Inbound"/>
    <x v="10"/>
    <x v="1"/>
    <x v="84"/>
    <n v="50"/>
    <n v="50"/>
    <n v="165"/>
    <n v="0"/>
    <n v="0"/>
    <n v="8250"/>
    <x v="0"/>
    <s v="Countersigned"/>
    <s v="SSH"/>
    <s v="NAP"/>
    <x v="0"/>
    <x v="2"/>
    <n v="76"/>
    <x v="23"/>
    <x v="23"/>
    <x v="55"/>
    <x v="1"/>
    <x v="1"/>
  </r>
  <r>
    <x v="54"/>
    <x v="10"/>
    <x v="1"/>
    <s v="AMADEUS"/>
    <s v="11LF48"/>
    <s v="OW"/>
    <s v="Outbound"/>
    <x v="12"/>
    <x v="0"/>
    <x v="2"/>
    <n v="1"/>
    <n v="1"/>
    <n v="300"/>
    <n v="34.04"/>
    <n v="40"/>
    <n v="374.04"/>
    <x v="0"/>
    <s v="Closed Deal"/>
    <s v="NAP"/>
    <s v="SSH"/>
    <x v="0"/>
    <x v="0"/>
    <n v="168"/>
    <x v="17"/>
    <x v="3"/>
    <x v="64"/>
    <x v="55"/>
    <x v="0"/>
  </r>
  <r>
    <x v="54"/>
    <x v="10"/>
    <x v="1"/>
    <s v="AMADEUS"/>
    <s v="11LF48"/>
    <s v="OW"/>
    <s v="Outbound"/>
    <x v="12"/>
    <x v="0"/>
    <x v="2"/>
    <n v="1"/>
    <n v="1"/>
    <n v="300"/>
    <n v="34.04"/>
    <n v="40"/>
    <n v="374.04"/>
    <x v="0"/>
    <s v="Closed Deal"/>
    <s v="NAP"/>
    <s v="SSH"/>
    <x v="0"/>
    <x v="0"/>
    <n v="168"/>
    <x v="17"/>
    <x v="3"/>
    <x v="64"/>
    <x v="55"/>
    <x v="0"/>
  </r>
  <r>
    <x v="55"/>
    <x v="8"/>
    <x v="1"/>
    <s v=""/>
    <s v="RLEPH"/>
    <s v="OW"/>
    <s v="Outbound"/>
    <x v="6"/>
    <x v="7"/>
    <x v="11"/>
    <n v="2"/>
    <n v="2"/>
    <n v="300"/>
    <n v="0"/>
    <n v="0"/>
    <n v="600"/>
    <x v="0"/>
    <s v="Closed Deal"/>
    <s v="SSH"/>
    <s v="VRN"/>
    <x v="3"/>
    <x v="1"/>
    <n v="67"/>
    <x v="9"/>
    <x v="3"/>
    <x v="12"/>
    <x v="11"/>
    <x v="1"/>
  </r>
  <r>
    <x v="55"/>
    <x v="8"/>
    <x v="1"/>
    <s v=""/>
    <s v="T2LUR"/>
    <s v="OW"/>
    <s v="Outbound"/>
    <x v="5"/>
    <x v="2"/>
    <x v="41"/>
    <n v="2"/>
    <n v="2"/>
    <n v="240"/>
    <n v="0"/>
    <n v="0"/>
    <n v="480"/>
    <x v="0"/>
    <s v="Closed Deal"/>
    <s v="BRI"/>
    <s v="SSH"/>
    <x v="1"/>
    <x v="1"/>
    <n v="165"/>
    <x v="4"/>
    <x v="3"/>
    <x v="40"/>
    <x v="33"/>
    <x v="0"/>
  </r>
  <r>
    <x v="55"/>
    <x v="8"/>
    <x v="1"/>
    <s v=""/>
    <s v="EZYPL"/>
    <s v="RT"/>
    <s v="Outbound"/>
    <x v="5"/>
    <x v="2"/>
    <x v="36"/>
    <n v="4"/>
    <n v="4"/>
    <n v="160"/>
    <n v="0"/>
    <n v="0"/>
    <n v="640"/>
    <x v="0"/>
    <s v="Closed Deal"/>
    <s v="BRI"/>
    <s v="SSH"/>
    <x v="1"/>
    <x v="1"/>
    <n v="130"/>
    <x v="4"/>
    <x v="3"/>
    <x v="38"/>
    <x v="30"/>
    <x v="0"/>
  </r>
  <r>
    <x v="55"/>
    <x v="8"/>
    <x v="1"/>
    <s v=""/>
    <s v="EZYPL"/>
    <s v="RT"/>
    <s v="Inbound"/>
    <x v="7"/>
    <x v="3"/>
    <x v="37"/>
    <n v="4"/>
    <n v="4"/>
    <n v="160"/>
    <n v="0"/>
    <n v="0"/>
    <n v="640"/>
    <x v="0"/>
    <s v="Closed Deal"/>
    <s v="SSH"/>
    <s v="BRI"/>
    <x v="1"/>
    <x v="1"/>
    <n v="137"/>
    <x v="4"/>
    <x v="3"/>
    <x v="47"/>
    <x v="40"/>
    <x v="0"/>
  </r>
  <r>
    <x v="55"/>
    <x v="8"/>
    <x v="1"/>
    <s v=""/>
    <s v="ADET6"/>
    <s v="RT"/>
    <s v="Outbound"/>
    <x v="5"/>
    <x v="2"/>
    <x v="41"/>
    <n v="8"/>
    <n v="8"/>
    <n v="240"/>
    <n v="0"/>
    <n v="0"/>
    <n v="1920"/>
    <x v="0"/>
    <s v="Closed Deal"/>
    <s v="BRI"/>
    <s v="SSH"/>
    <x v="1"/>
    <x v="1"/>
    <n v="165"/>
    <x v="4"/>
    <x v="3"/>
    <x v="40"/>
    <x v="33"/>
    <x v="0"/>
  </r>
  <r>
    <x v="55"/>
    <x v="8"/>
    <x v="1"/>
    <s v=""/>
    <s v="ADET6"/>
    <s v="RT"/>
    <s v="Inbound"/>
    <x v="7"/>
    <x v="3"/>
    <x v="42"/>
    <n v="8"/>
    <n v="8"/>
    <n v="240"/>
    <n v="0"/>
    <n v="0"/>
    <n v="1920"/>
    <x v="0"/>
    <s v="Closed Deal"/>
    <s v="SSH"/>
    <s v="BRI"/>
    <x v="1"/>
    <x v="1"/>
    <n v="172"/>
    <x v="4"/>
    <x v="3"/>
    <x v="51"/>
    <x v="44"/>
    <x v="0"/>
  </r>
  <r>
    <x v="56"/>
    <x v="15"/>
    <x v="0"/>
    <s v=""/>
    <s v=""/>
    <s v="RT"/>
    <s v="Outbound"/>
    <x v="24"/>
    <x v="0"/>
    <x v="28"/>
    <n v="1"/>
    <n v="1"/>
    <n v="285"/>
    <n v="0"/>
    <n v="0"/>
    <n v="285"/>
    <x v="0"/>
    <s v="Signed"/>
    <s v="NAP"/>
    <s v="SSH"/>
    <x v="0"/>
    <x v="3"/>
    <n v="51"/>
    <x v="18"/>
    <x v="3"/>
    <x v="7"/>
    <x v="1"/>
    <x v="1"/>
  </r>
  <r>
    <x v="56"/>
    <x v="15"/>
    <x v="0"/>
    <s v=""/>
    <s v=""/>
    <s v="RT"/>
    <s v="Inbound"/>
    <x v="25"/>
    <x v="1"/>
    <x v="29"/>
    <n v="1"/>
    <n v="1"/>
    <n v="285"/>
    <n v="0"/>
    <n v="0"/>
    <n v="285"/>
    <x v="0"/>
    <s v="Signed"/>
    <s v="SSH"/>
    <s v="NAP"/>
    <x v="0"/>
    <x v="3"/>
    <n v="58"/>
    <x v="18"/>
    <x v="3"/>
    <x v="7"/>
    <x v="1"/>
    <x v="1"/>
  </r>
  <r>
    <x v="56"/>
    <x v="15"/>
    <x v="0"/>
    <s v=""/>
    <s v=""/>
    <s v="RT"/>
    <s v="Outbound"/>
    <x v="32"/>
    <x v="0"/>
    <x v="28"/>
    <n v="40"/>
    <n v="40"/>
    <n v="285"/>
    <n v="0"/>
    <n v="0"/>
    <n v="11400"/>
    <x v="0"/>
    <s v="Signed"/>
    <s v="NAP"/>
    <s v="SSH"/>
    <x v="0"/>
    <x v="3"/>
    <n v="51"/>
    <x v="22"/>
    <x v="19"/>
    <x v="78"/>
    <x v="15"/>
    <x v="1"/>
  </r>
  <r>
    <x v="56"/>
    <x v="15"/>
    <x v="0"/>
    <s v=""/>
    <s v=""/>
    <s v="RT"/>
    <s v="Inbound"/>
    <x v="28"/>
    <x v="1"/>
    <x v="29"/>
    <n v="40"/>
    <n v="40"/>
    <n v="285"/>
    <n v="0"/>
    <n v="0"/>
    <n v="11400"/>
    <x v="0"/>
    <s v="Signed"/>
    <s v="SSH"/>
    <s v="NAP"/>
    <x v="0"/>
    <x v="3"/>
    <n v="58"/>
    <x v="22"/>
    <x v="21"/>
    <x v="79"/>
    <x v="1"/>
    <x v="1"/>
  </r>
  <r>
    <x v="55"/>
    <x v="10"/>
    <x v="1"/>
    <s v="AMADEUS"/>
    <s v="11LBT4"/>
    <s v="OW"/>
    <s v="Outbound"/>
    <x v="4"/>
    <x v="2"/>
    <x v="7"/>
    <n v="0"/>
    <n v="0"/>
    <n v="0"/>
    <n v="0"/>
    <n v="0"/>
    <n v="0"/>
    <x v="2"/>
    <s v="Reissued"/>
    <s v="BRI"/>
    <s v="SSH"/>
    <x v="1"/>
    <x v="1"/>
    <n v="39"/>
    <x v="2"/>
    <x v="2"/>
    <x v="5"/>
    <x v="5"/>
    <x v="1"/>
  </r>
  <r>
    <x v="55"/>
    <x v="10"/>
    <x v="1"/>
    <s v="AMADEUS"/>
    <s v="11LBT4"/>
    <s v="OW"/>
    <s v="Outbound"/>
    <x v="4"/>
    <x v="2"/>
    <x v="7"/>
    <n v="0"/>
    <n v="0"/>
    <n v="0"/>
    <n v="0"/>
    <n v="0"/>
    <n v="0"/>
    <x v="2"/>
    <s v="Reissued"/>
    <s v="BRI"/>
    <s v="SSH"/>
    <x v="1"/>
    <x v="1"/>
    <n v="39"/>
    <x v="2"/>
    <x v="2"/>
    <x v="5"/>
    <x v="5"/>
    <x v="1"/>
  </r>
  <r>
    <x v="56"/>
    <x v="25"/>
    <x v="1"/>
    <s v=""/>
    <s v="12LYDF"/>
    <s v="OW"/>
    <s v="Outbound"/>
    <x v="12"/>
    <x v="0"/>
    <x v="0"/>
    <n v="1"/>
    <n v="1"/>
    <n v="230"/>
    <n v="28.42"/>
    <n v="30"/>
    <n v="288.42"/>
    <x v="0"/>
    <s v="Closed Deal"/>
    <s v="NAP"/>
    <s v="SSH"/>
    <x v="0"/>
    <x v="0"/>
    <n v="152"/>
    <x v="17"/>
    <x v="3"/>
    <x v="81"/>
    <x v="67"/>
    <x v="0"/>
  </r>
  <r>
    <x v="56"/>
    <x v="25"/>
    <x v="1"/>
    <s v=""/>
    <s v="12LYDF"/>
    <s v="OW"/>
    <s v="Outbound"/>
    <x v="12"/>
    <x v="0"/>
    <x v="0"/>
    <n v="1"/>
    <n v="1"/>
    <n v="230"/>
    <n v="28.42"/>
    <n v="30"/>
    <n v="288.42"/>
    <x v="0"/>
    <s v="Closed Deal"/>
    <s v="NAP"/>
    <s v="SSH"/>
    <x v="0"/>
    <x v="0"/>
    <n v="152"/>
    <x v="17"/>
    <x v="3"/>
    <x v="81"/>
    <x v="67"/>
    <x v="0"/>
  </r>
  <r>
    <x v="56"/>
    <x v="25"/>
    <x v="1"/>
    <s v=""/>
    <s v="12LYDF"/>
    <s v="OW"/>
    <s v="Outbound"/>
    <x v="12"/>
    <x v="0"/>
    <x v="0"/>
    <n v="1"/>
    <n v="1"/>
    <n v="230"/>
    <n v="28.42"/>
    <n v="30"/>
    <n v="288.42"/>
    <x v="0"/>
    <s v="Closed Deal"/>
    <s v="NAP"/>
    <s v="SSH"/>
    <x v="0"/>
    <x v="0"/>
    <n v="152"/>
    <x v="17"/>
    <x v="3"/>
    <x v="81"/>
    <x v="67"/>
    <x v="0"/>
  </r>
  <r>
    <x v="56"/>
    <x v="25"/>
    <x v="1"/>
    <s v=""/>
    <s v="12LYDF"/>
    <s v="OW"/>
    <s v="Outbound"/>
    <x v="12"/>
    <x v="0"/>
    <x v="0"/>
    <n v="1"/>
    <n v="1"/>
    <n v="172.5"/>
    <n v="28.42"/>
    <n v="30"/>
    <n v="230.92"/>
    <x v="0"/>
    <s v="Closed Deal"/>
    <s v="NAP"/>
    <s v="SSH"/>
    <x v="0"/>
    <x v="0"/>
    <n v="152"/>
    <x v="17"/>
    <x v="3"/>
    <x v="81"/>
    <x v="67"/>
    <x v="0"/>
  </r>
  <r>
    <x v="57"/>
    <x v="8"/>
    <x v="1"/>
    <s v=""/>
    <s v="GDTWZ"/>
    <s v="OW"/>
    <s v="Outbound"/>
    <x v="5"/>
    <x v="2"/>
    <x v="17"/>
    <n v="1"/>
    <n v="1"/>
    <n v="240"/>
    <n v="0"/>
    <n v="0"/>
    <n v="240"/>
    <x v="0"/>
    <s v="Closed Deal"/>
    <s v="BRI"/>
    <s v="SSH"/>
    <x v="1"/>
    <x v="1"/>
    <n v="219"/>
    <x v="4"/>
    <x v="3"/>
    <x v="7"/>
    <x v="1"/>
    <x v="0"/>
  </r>
  <r>
    <x v="57"/>
    <x v="7"/>
    <x v="1"/>
    <s v=""/>
    <s v=""/>
    <s v="OW"/>
    <s v="Outbound"/>
    <x v="12"/>
    <x v="0"/>
    <x v="2"/>
    <n v="6"/>
    <n v="6"/>
    <n v="280"/>
    <n v="0"/>
    <n v="0"/>
    <n v="1680"/>
    <x v="0"/>
    <s v="Closed Deal"/>
    <s v="NAP"/>
    <s v="SSH"/>
    <x v="0"/>
    <x v="0"/>
    <n v="165"/>
    <x v="17"/>
    <x v="3"/>
    <x v="64"/>
    <x v="55"/>
    <x v="0"/>
  </r>
  <r>
    <x v="57"/>
    <x v="7"/>
    <x v="1"/>
    <s v=""/>
    <s v=""/>
    <s v="OW"/>
    <s v="Outbound"/>
    <x v="13"/>
    <x v="1"/>
    <x v="3"/>
    <n v="6"/>
    <n v="6"/>
    <n v="300"/>
    <n v="0"/>
    <n v="0"/>
    <n v="1800"/>
    <x v="0"/>
    <s v="Closed Deal"/>
    <s v="SSH"/>
    <s v="NAP"/>
    <x v="0"/>
    <x v="0"/>
    <n v="172"/>
    <x v="17"/>
    <x v="3"/>
    <x v="5"/>
    <x v="31"/>
    <x v="0"/>
  </r>
  <r>
    <x v="56"/>
    <x v="10"/>
    <x v="1"/>
    <s v="AMADEUS"/>
    <s v="11LGA2"/>
    <s v="OW"/>
    <s v="Outbound"/>
    <x v="5"/>
    <x v="2"/>
    <x v="41"/>
    <n v="1"/>
    <n v="1"/>
    <n v="240"/>
    <n v="19.420000000000002"/>
    <n v="40"/>
    <n v="299.42"/>
    <x v="0"/>
    <s v="Closed Deal"/>
    <s v="BRI"/>
    <s v="SSH"/>
    <x v="1"/>
    <x v="1"/>
    <n v="164"/>
    <x v="4"/>
    <x v="3"/>
    <x v="40"/>
    <x v="33"/>
    <x v="0"/>
  </r>
  <r>
    <x v="56"/>
    <x v="13"/>
    <x v="0"/>
    <s v=""/>
    <s v=""/>
    <s v="RT"/>
    <s v="Outbound"/>
    <x v="33"/>
    <x v="2"/>
    <x v="68"/>
    <n v="70"/>
    <n v="70"/>
    <n v="230"/>
    <n v="0"/>
    <n v="0"/>
    <n v="16100"/>
    <x v="0"/>
    <s v="Countersigned"/>
    <s v="BRI"/>
    <s v="SSH"/>
    <x v="1"/>
    <x v="3"/>
    <n v="163"/>
    <x v="24"/>
    <x v="0"/>
    <x v="82"/>
    <x v="5"/>
    <x v="0"/>
  </r>
  <r>
    <x v="56"/>
    <x v="13"/>
    <x v="0"/>
    <s v=""/>
    <s v=""/>
    <s v="RT"/>
    <s v="Inbound"/>
    <x v="34"/>
    <x v="3"/>
    <x v="69"/>
    <n v="70"/>
    <n v="70"/>
    <n v="230"/>
    <n v="0"/>
    <n v="0"/>
    <n v="16100"/>
    <x v="0"/>
    <s v="Countersigned"/>
    <s v="SSH"/>
    <s v="BRI"/>
    <x v="1"/>
    <x v="3"/>
    <n v="170"/>
    <x v="24"/>
    <x v="0"/>
    <x v="82"/>
    <x v="5"/>
    <x v="0"/>
  </r>
  <r>
    <x v="56"/>
    <x v="13"/>
    <x v="0"/>
    <s v=""/>
    <s v=""/>
    <s v="RT"/>
    <s v="Outbound"/>
    <x v="33"/>
    <x v="2"/>
    <x v="69"/>
    <n v="70"/>
    <n v="70"/>
    <n v="230"/>
    <n v="0"/>
    <n v="0"/>
    <n v="16100"/>
    <x v="0"/>
    <s v="Countersigned"/>
    <s v="BRI"/>
    <s v="SSH"/>
    <x v="1"/>
    <x v="3"/>
    <n v="170"/>
    <x v="24"/>
    <x v="0"/>
    <x v="54"/>
    <x v="21"/>
    <x v="0"/>
  </r>
  <r>
    <x v="56"/>
    <x v="13"/>
    <x v="0"/>
    <s v=""/>
    <s v=""/>
    <s v="RT"/>
    <s v="Inbound"/>
    <x v="34"/>
    <x v="3"/>
    <x v="70"/>
    <n v="70"/>
    <n v="70"/>
    <n v="230"/>
    <n v="0"/>
    <n v="0"/>
    <n v="16100"/>
    <x v="0"/>
    <s v="Countersigned"/>
    <s v="SSH"/>
    <s v="BRI"/>
    <x v="1"/>
    <x v="3"/>
    <n v="177"/>
    <x v="24"/>
    <x v="0"/>
    <x v="54"/>
    <x v="21"/>
    <x v="0"/>
  </r>
  <r>
    <x v="56"/>
    <x v="13"/>
    <x v="0"/>
    <s v=""/>
    <s v=""/>
    <s v="RT"/>
    <s v="Outbound"/>
    <x v="33"/>
    <x v="2"/>
    <x v="70"/>
    <n v="70"/>
    <n v="70"/>
    <n v="230"/>
    <n v="0"/>
    <n v="0"/>
    <n v="16100"/>
    <x v="0"/>
    <s v="Countersigned"/>
    <s v="BRI"/>
    <s v="SSH"/>
    <x v="1"/>
    <x v="3"/>
    <n v="177"/>
    <x v="24"/>
    <x v="0"/>
    <x v="82"/>
    <x v="5"/>
    <x v="0"/>
  </r>
  <r>
    <x v="56"/>
    <x v="13"/>
    <x v="0"/>
    <s v=""/>
    <s v=""/>
    <s v="RT"/>
    <s v="Inbound"/>
    <x v="34"/>
    <x v="3"/>
    <x v="71"/>
    <n v="70"/>
    <n v="70"/>
    <n v="230"/>
    <n v="0"/>
    <n v="0"/>
    <n v="16100"/>
    <x v="0"/>
    <s v="Countersigned"/>
    <s v="SSH"/>
    <s v="BRI"/>
    <x v="1"/>
    <x v="3"/>
    <n v="184"/>
    <x v="24"/>
    <x v="0"/>
    <x v="82"/>
    <x v="5"/>
    <x v="0"/>
  </r>
  <r>
    <x v="56"/>
    <x v="13"/>
    <x v="0"/>
    <s v=""/>
    <s v=""/>
    <s v="RT"/>
    <s v="Outbound"/>
    <x v="33"/>
    <x v="2"/>
    <x v="71"/>
    <n v="70"/>
    <n v="70"/>
    <n v="230"/>
    <n v="0"/>
    <n v="0"/>
    <n v="16100"/>
    <x v="0"/>
    <s v="Countersigned"/>
    <s v="BRI"/>
    <s v="SSH"/>
    <x v="1"/>
    <x v="3"/>
    <n v="184"/>
    <x v="24"/>
    <x v="0"/>
    <x v="83"/>
    <x v="68"/>
    <x v="0"/>
  </r>
  <r>
    <x v="56"/>
    <x v="13"/>
    <x v="0"/>
    <s v=""/>
    <s v=""/>
    <s v="RT"/>
    <s v="Inbound"/>
    <x v="34"/>
    <x v="3"/>
    <x v="72"/>
    <n v="70"/>
    <n v="70"/>
    <n v="230"/>
    <n v="0"/>
    <n v="0"/>
    <n v="16100"/>
    <x v="0"/>
    <s v="Countersigned"/>
    <s v="SSH"/>
    <s v="BRI"/>
    <x v="1"/>
    <x v="3"/>
    <n v="191"/>
    <x v="24"/>
    <x v="0"/>
    <x v="83"/>
    <x v="68"/>
    <x v="0"/>
  </r>
  <r>
    <x v="57"/>
    <x v="11"/>
    <x v="0"/>
    <s v=""/>
    <s v=""/>
    <s v="RT"/>
    <s v="Outbound"/>
    <x v="12"/>
    <x v="16"/>
    <x v="85"/>
    <n v="0"/>
    <n v="0"/>
    <n v="270"/>
    <n v="0"/>
    <n v="0"/>
    <n v="0"/>
    <x v="0"/>
    <s v="Signed"/>
    <s v="FCO"/>
    <s v="SSH"/>
    <x v="6"/>
    <x v="3"/>
    <n v="141"/>
    <x v="10"/>
    <x v="7"/>
    <x v="35"/>
    <x v="28"/>
    <x v="2"/>
  </r>
  <r>
    <x v="57"/>
    <x v="11"/>
    <x v="0"/>
    <s v=""/>
    <s v=""/>
    <s v="RT"/>
    <s v="Outbound"/>
    <x v="12"/>
    <x v="16"/>
    <x v="66"/>
    <n v="20"/>
    <n v="20"/>
    <n v="270"/>
    <n v="0"/>
    <n v="0"/>
    <n v="5400"/>
    <x v="0"/>
    <s v="Signed"/>
    <s v="FCO"/>
    <s v="SSH"/>
    <x v="6"/>
    <x v="3"/>
    <n v="148"/>
    <x v="25"/>
    <x v="3"/>
    <x v="67"/>
    <x v="69"/>
    <x v="0"/>
  </r>
  <r>
    <x v="57"/>
    <x v="11"/>
    <x v="0"/>
    <s v=""/>
    <s v=""/>
    <s v="RT"/>
    <s v="Outbound"/>
    <x v="12"/>
    <x v="16"/>
    <x v="67"/>
    <n v="20"/>
    <n v="20"/>
    <n v="270"/>
    <n v="0"/>
    <n v="0"/>
    <n v="5400"/>
    <x v="0"/>
    <s v="Signed"/>
    <s v="FCO"/>
    <s v="SSH"/>
    <x v="6"/>
    <x v="3"/>
    <n v="155"/>
    <x v="25"/>
    <x v="3"/>
    <x v="84"/>
    <x v="70"/>
    <x v="0"/>
  </r>
  <r>
    <x v="57"/>
    <x v="11"/>
    <x v="0"/>
    <s v=""/>
    <s v=""/>
    <s v="RT"/>
    <s v="Outbound"/>
    <x v="12"/>
    <x v="16"/>
    <x v="68"/>
    <n v="20"/>
    <n v="20"/>
    <n v="270"/>
    <n v="0"/>
    <n v="0"/>
    <n v="5400"/>
    <x v="0"/>
    <s v="Signed"/>
    <s v="FCO"/>
    <s v="SSH"/>
    <x v="6"/>
    <x v="3"/>
    <n v="162"/>
    <x v="25"/>
    <x v="3"/>
    <x v="69"/>
    <x v="71"/>
    <x v="0"/>
  </r>
  <r>
    <x v="57"/>
    <x v="11"/>
    <x v="0"/>
    <s v=""/>
    <s v=""/>
    <s v="RT"/>
    <s v="Outbound"/>
    <x v="12"/>
    <x v="16"/>
    <x v="69"/>
    <n v="20"/>
    <n v="20"/>
    <n v="270"/>
    <n v="0"/>
    <n v="0"/>
    <n v="5400"/>
    <x v="0"/>
    <s v="Signed"/>
    <s v="FCO"/>
    <s v="SSH"/>
    <x v="6"/>
    <x v="3"/>
    <n v="169"/>
    <x v="25"/>
    <x v="3"/>
    <x v="64"/>
    <x v="55"/>
    <x v="0"/>
  </r>
  <r>
    <x v="57"/>
    <x v="11"/>
    <x v="0"/>
    <s v=""/>
    <s v=""/>
    <s v="RT"/>
    <s v="Outbound"/>
    <x v="12"/>
    <x v="16"/>
    <x v="70"/>
    <n v="20"/>
    <n v="20"/>
    <n v="270"/>
    <n v="0"/>
    <n v="0"/>
    <n v="5400"/>
    <x v="0"/>
    <s v="Signed"/>
    <s v="FCO"/>
    <s v="SSH"/>
    <x v="6"/>
    <x v="3"/>
    <n v="176"/>
    <x v="25"/>
    <x v="3"/>
    <x v="85"/>
    <x v="72"/>
    <x v="0"/>
  </r>
  <r>
    <x v="57"/>
    <x v="11"/>
    <x v="0"/>
    <s v=""/>
    <s v=""/>
    <s v="RT"/>
    <s v="Outbound"/>
    <x v="12"/>
    <x v="16"/>
    <x v="71"/>
    <n v="20"/>
    <n v="20"/>
    <n v="270"/>
    <n v="0"/>
    <n v="0"/>
    <n v="5400"/>
    <x v="0"/>
    <s v="Signed"/>
    <s v="FCO"/>
    <s v="SSH"/>
    <x v="6"/>
    <x v="3"/>
    <n v="183"/>
    <x v="25"/>
    <x v="3"/>
    <x v="86"/>
    <x v="73"/>
    <x v="0"/>
  </r>
  <r>
    <x v="57"/>
    <x v="11"/>
    <x v="0"/>
    <s v=""/>
    <s v=""/>
    <s v="RT"/>
    <s v="Outbound"/>
    <x v="12"/>
    <x v="16"/>
    <x v="72"/>
    <n v="0"/>
    <n v="0"/>
    <n v="270"/>
    <n v="0"/>
    <n v="0"/>
    <n v="0"/>
    <x v="0"/>
    <s v="Signed"/>
    <s v="FCO"/>
    <s v="SSH"/>
    <x v="6"/>
    <x v="3"/>
    <n v="190"/>
    <x v="10"/>
    <x v="7"/>
    <x v="35"/>
    <x v="28"/>
    <x v="2"/>
  </r>
  <r>
    <x v="57"/>
    <x v="11"/>
    <x v="0"/>
    <s v=""/>
    <s v=""/>
    <s v="RT"/>
    <s v="Inbound"/>
    <x v="13"/>
    <x v="17"/>
    <x v="66"/>
    <n v="0"/>
    <n v="0"/>
    <n v="270"/>
    <n v="0"/>
    <n v="0"/>
    <n v="0"/>
    <x v="0"/>
    <s v="Signed"/>
    <s v="SSH"/>
    <s v="FCO"/>
    <x v="6"/>
    <x v="3"/>
    <n v="148"/>
    <x v="10"/>
    <x v="7"/>
    <x v="35"/>
    <x v="28"/>
    <x v="2"/>
  </r>
  <r>
    <x v="57"/>
    <x v="11"/>
    <x v="0"/>
    <s v=""/>
    <s v=""/>
    <s v="RT"/>
    <s v="Inbound"/>
    <x v="13"/>
    <x v="17"/>
    <x v="67"/>
    <n v="20"/>
    <n v="20"/>
    <n v="270"/>
    <n v="0"/>
    <n v="0"/>
    <n v="5400"/>
    <x v="0"/>
    <s v="Signed"/>
    <s v="SSH"/>
    <s v="FCO"/>
    <x v="6"/>
    <x v="3"/>
    <n v="155"/>
    <x v="25"/>
    <x v="3"/>
    <x v="48"/>
    <x v="41"/>
    <x v="0"/>
  </r>
  <r>
    <x v="57"/>
    <x v="11"/>
    <x v="0"/>
    <s v=""/>
    <s v=""/>
    <s v="RT"/>
    <s v="Inbound"/>
    <x v="13"/>
    <x v="17"/>
    <x v="68"/>
    <n v="20"/>
    <n v="20"/>
    <n v="270"/>
    <n v="0"/>
    <n v="0"/>
    <n v="5400"/>
    <x v="0"/>
    <s v="Signed"/>
    <s v="SSH"/>
    <s v="FCO"/>
    <x v="6"/>
    <x v="3"/>
    <n v="162"/>
    <x v="25"/>
    <x v="3"/>
    <x v="63"/>
    <x v="49"/>
    <x v="0"/>
  </r>
  <r>
    <x v="57"/>
    <x v="11"/>
    <x v="0"/>
    <s v=""/>
    <s v=""/>
    <s v="RT"/>
    <s v="Inbound"/>
    <x v="13"/>
    <x v="17"/>
    <x v="69"/>
    <n v="20"/>
    <n v="20"/>
    <n v="270"/>
    <n v="0"/>
    <n v="0"/>
    <n v="5400"/>
    <x v="0"/>
    <s v="Signed"/>
    <s v="SSH"/>
    <s v="FCO"/>
    <x v="6"/>
    <x v="3"/>
    <n v="169"/>
    <x v="25"/>
    <x v="3"/>
    <x v="64"/>
    <x v="55"/>
    <x v="0"/>
  </r>
  <r>
    <x v="57"/>
    <x v="11"/>
    <x v="0"/>
    <s v=""/>
    <s v=""/>
    <s v="RT"/>
    <s v="Inbound"/>
    <x v="13"/>
    <x v="17"/>
    <x v="70"/>
    <n v="20"/>
    <n v="20"/>
    <n v="270"/>
    <n v="0"/>
    <n v="0"/>
    <n v="5400"/>
    <x v="0"/>
    <s v="Signed"/>
    <s v="SSH"/>
    <s v="FCO"/>
    <x v="6"/>
    <x v="3"/>
    <n v="176"/>
    <x v="25"/>
    <x v="3"/>
    <x v="7"/>
    <x v="1"/>
    <x v="0"/>
  </r>
  <r>
    <x v="57"/>
    <x v="11"/>
    <x v="0"/>
    <s v=""/>
    <s v=""/>
    <s v="RT"/>
    <s v="Inbound"/>
    <x v="13"/>
    <x v="17"/>
    <x v="71"/>
    <n v="20"/>
    <n v="20"/>
    <n v="270"/>
    <n v="0"/>
    <n v="0"/>
    <n v="5400"/>
    <x v="0"/>
    <s v="Signed"/>
    <s v="SSH"/>
    <s v="FCO"/>
    <x v="6"/>
    <x v="3"/>
    <n v="183"/>
    <x v="25"/>
    <x v="3"/>
    <x v="1"/>
    <x v="74"/>
    <x v="0"/>
  </r>
  <r>
    <x v="57"/>
    <x v="11"/>
    <x v="0"/>
    <s v=""/>
    <s v=""/>
    <s v="RT"/>
    <s v="Inbound"/>
    <x v="13"/>
    <x v="17"/>
    <x v="72"/>
    <n v="20"/>
    <n v="20"/>
    <n v="270"/>
    <n v="0"/>
    <n v="0"/>
    <n v="5400"/>
    <x v="0"/>
    <s v="Signed"/>
    <s v="SSH"/>
    <s v="FCO"/>
    <x v="6"/>
    <x v="3"/>
    <n v="190"/>
    <x v="25"/>
    <x v="3"/>
    <x v="87"/>
    <x v="75"/>
    <x v="0"/>
  </r>
  <r>
    <x v="57"/>
    <x v="11"/>
    <x v="0"/>
    <s v=""/>
    <s v=""/>
    <s v="RT"/>
    <s v="Inbound"/>
    <x v="13"/>
    <x v="17"/>
    <x v="86"/>
    <n v="0"/>
    <n v="0"/>
    <n v="270"/>
    <n v="0"/>
    <n v="0"/>
    <n v="0"/>
    <x v="0"/>
    <s v="Signed"/>
    <s v="SSH"/>
    <s v="FCO"/>
    <x v="6"/>
    <x v="3"/>
    <n v="197"/>
    <x v="10"/>
    <x v="7"/>
    <x v="35"/>
    <x v="28"/>
    <x v="2"/>
  </r>
  <r>
    <x v="57"/>
    <x v="11"/>
    <x v="0"/>
    <s v=""/>
    <s v=""/>
    <s v="RT"/>
    <s v="Outbound"/>
    <x v="33"/>
    <x v="2"/>
    <x v="68"/>
    <n v="20"/>
    <n v="20"/>
    <n v="215"/>
    <n v="0"/>
    <n v="0"/>
    <n v="4300"/>
    <x v="0"/>
    <s v="Signed"/>
    <s v="BRI"/>
    <s v="SSH"/>
    <x v="1"/>
    <x v="3"/>
    <n v="162"/>
    <x v="24"/>
    <x v="0"/>
    <x v="82"/>
    <x v="5"/>
    <x v="0"/>
  </r>
  <r>
    <x v="57"/>
    <x v="11"/>
    <x v="0"/>
    <s v=""/>
    <s v=""/>
    <s v="RT"/>
    <s v="Outbound"/>
    <x v="33"/>
    <x v="2"/>
    <x v="69"/>
    <n v="20"/>
    <n v="20"/>
    <n v="215"/>
    <n v="0"/>
    <n v="0"/>
    <n v="4300"/>
    <x v="0"/>
    <s v="Signed"/>
    <s v="BRI"/>
    <s v="SSH"/>
    <x v="1"/>
    <x v="3"/>
    <n v="169"/>
    <x v="24"/>
    <x v="0"/>
    <x v="54"/>
    <x v="21"/>
    <x v="0"/>
  </r>
  <r>
    <x v="57"/>
    <x v="11"/>
    <x v="0"/>
    <s v=""/>
    <s v=""/>
    <s v="RT"/>
    <s v="Outbound"/>
    <x v="33"/>
    <x v="2"/>
    <x v="70"/>
    <n v="20"/>
    <n v="20"/>
    <n v="215"/>
    <n v="0"/>
    <n v="0"/>
    <n v="4300"/>
    <x v="0"/>
    <s v="Signed"/>
    <s v="BRI"/>
    <s v="SSH"/>
    <x v="1"/>
    <x v="3"/>
    <n v="176"/>
    <x v="24"/>
    <x v="0"/>
    <x v="82"/>
    <x v="5"/>
    <x v="0"/>
  </r>
  <r>
    <x v="57"/>
    <x v="11"/>
    <x v="0"/>
    <s v=""/>
    <s v=""/>
    <s v="RT"/>
    <s v="Outbound"/>
    <x v="33"/>
    <x v="2"/>
    <x v="71"/>
    <n v="20"/>
    <n v="20"/>
    <n v="215"/>
    <n v="0"/>
    <n v="0"/>
    <n v="4300"/>
    <x v="0"/>
    <s v="Signed"/>
    <s v="BRI"/>
    <s v="SSH"/>
    <x v="1"/>
    <x v="3"/>
    <n v="183"/>
    <x v="24"/>
    <x v="0"/>
    <x v="83"/>
    <x v="68"/>
    <x v="0"/>
  </r>
  <r>
    <x v="57"/>
    <x v="11"/>
    <x v="0"/>
    <s v=""/>
    <s v=""/>
    <s v="RT"/>
    <s v="Inbound"/>
    <x v="34"/>
    <x v="3"/>
    <x v="69"/>
    <n v="20"/>
    <n v="20"/>
    <n v="215"/>
    <n v="0"/>
    <n v="0"/>
    <n v="4300"/>
    <x v="0"/>
    <s v="Signed"/>
    <s v="SSH"/>
    <s v="BRI"/>
    <x v="1"/>
    <x v="3"/>
    <n v="169"/>
    <x v="24"/>
    <x v="0"/>
    <x v="82"/>
    <x v="5"/>
    <x v="0"/>
  </r>
  <r>
    <x v="57"/>
    <x v="11"/>
    <x v="0"/>
    <s v=""/>
    <s v=""/>
    <s v="RT"/>
    <s v="Inbound"/>
    <x v="34"/>
    <x v="3"/>
    <x v="70"/>
    <n v="20"/>
    <n v="20"/>
    <n v="215"/>
    <n v="0"/>
    <n v="0"/>
    <n v="4300"/>
    <x v="0"/>
    <s v="Signed"/>
    <s v="SSH"/>
    <s v="BRI"/>
    <x v="1"/>
    <x v="3"/>
    <n v="176"/>
    <x v="24"/>
    <x v="0"/>
    <x v="54"/>
    <x v="21"/>
    <x v="0"/>
  </r>
  <r>
    <x v="57"/>
    <x v="11"/>
    <x v="0"/>
    <s v=""/>
    <s v=""/>
    <s v="RT"/>
    <s v="Inbound"/>
    <x v="34"/>
    <x v="3"/>
    <x v="71"/>
    <n v="20"/>
    <n v="20"/>
    <n v="215"/>
    <n v="0"/>
    <n v="0"/>
    <n v="4300"/>
    <x v="0"/>
    <s v="Signed"/>
    <s v="SSH"/>
    <s v="BRI"/>
    <x v="1"/>
    <x v="3"/>
    <n v="183"/>
    <x v="24"/>
    <x v="0"/>
    <x v="82"/>
    <x v="5"/>
    <x v="0"/>
  </r>
  <r>
    <x v="57"/>
    <x v="11"/>
    <x v="0"/>
    <s v=""/>
    <s v=""/>
    <s v="RT"/>
    <s v="Inbound"/>
    <x v="34"/>
    <x v="3"/>
    <x v="72"/>
    <n v="20"/>
    <n v="20"/>
    <n v="215"/>
    <n v="0"/>
    <n v="0"/>
    <n v="4300"/>
    <x v="0"/>
    <s v="Signed"/>
    <s v="SSH"/>
    <s v="BRI"/>
    <x v="1"/>
    <x v="3"/>
    <n v="190"/>
    <x v="24"/>
    <x v="0"/>
    <x v="83"/>
    <x v="68"/>
    <x v="0"/>
  </r>
  <r>
    <x v="57"/>
    <x v="11"/>
    <x v="0"/>
    <s v=""/>
    <s v=""/>
    <s v="RT"/>
    <s v="Outbound"/>
    <x v="16"/>
    <x v="0"/>
    <x v="51"/>
    <n v="40"/>
    <n v="40"/>
    <n v="225"/>
    <n v="0"/>
    <n v="0"/>
    <n v="9000"/>
    <x v="0"/>
    <s v="Signed"/>
    <s v="NAP"/>
    <s v="SSH"/>
    <x v="0"/>
    <x v="2"/>
    <n v="150"/>
    <x v="12"/>
    <x v="0"/>
    <x v="3"/>
    <x v="3"/>
    <x v="0"/>
  </r>
  <r>
    <x v="57"/>
    <x v="11"/>
    <x v="0"/>
    <s v=""/>
    <s v=""/>
    <s v="RT"/>
    <s v="Outbound"/>
    <x v="16"/>
    <x v="0"/>
    <x v="52"/>
    <n v="40"/>
    <n v="40"/>
    <n v="225"/>
    <n v="0"/>
    <n v="0"/>
    <n v="9000"/>
    <x v="0"/>
    <s v="Signed"/>
    <s v="NAP"/>
    <s v="SSH"/>
    <x v="0"/>
    <x v="2"/>
    <n v="157"/>
    <x v="12"/>
    <x v="0"/>
    <x v="3"/>
    <x v="3"/>
    <x v="0"/>
  </r>
  <r>
    <x v="57"/>
    <x v="11"/>
    <x v="0"/>
    <s v=""/>
    <s v=""/>
    <s v="RT"/>
    <s v="Outbound"/>
    <x v="16"/>
    <x v="0"/>
    <x v="53"/>
    <n v="40"/>
    <n v="40"/>
    <n v="225"/>
    <n v="0"/>
    <n v="0"/>
    <n v="9000"/>
    <x v="0"/>
    <s v="Signed"/>
    <s v="NAP"/>
    <s v="SSH"/>
    <x v="0"/>
    <x v="2"/>
    <n v="164"/>
    <x v="12"/>
    <x v="0"/>
    <x v="54"/>
    <x v="21"/>
    <x v="0"/>
  </r>
  <r>
    <x v="57"/>
    <x v="11"/>
    <x v="0"/>
    <s v=""/>
    <s v=""/>
    <s v="RT"/>
    <s v="Outbound"/>
    <x v="16"/>
    <x v="0"/>
    <x v="54"/>
    <n v="40"/>
    <n v="40"/>
    <n v="225"/>
    <n v="0"/>
    <n v="0"/>
    <n v="9000"/>
    <x v="0"/>
    <s v="Signed"/>
    <s v="NAP"/>
    <s v="SSH"/>
    <x v="0"/>
    <x v="2"/>
    <n v="171"/>
    <x v="12"/>
    <x v="0"/>
    <x v="3"/>
    <x v="3"/>
    <x v="0"/>
  </r>
  <r>
    <x v="57"/>
    <x v="11"/>
    <x v="0"/>
    <s v=""/>
    <s v=""/>
    <s v="RT"/>
    <s v="Outbound"/>
    <x v="16"/>
    <x v="0"/>
    <x v="55"/>
    <n v="40"/>
    <n v="40"/>
    <n v="225"/>
    <n v="0"/>
    <n v="0"/>
    <n v="9000"/>
    <x v="0"/>
    <s v="Signed"/>
    <s v="NAP"/>
    <s v="SSH"/>
    <x v="0"/>
    <x v="2"/>
    <n v="178"/>
    <x v="12"/>
    <x v="0"/>
    <x v="3"/>
    <x v="3"/>
    <x v="0"/>
  </r>
  <r>
    <x v="57"/>
    <x v="11"/>
    <x v="0"/>
    <s v=""/>
    <s v=""/>
    <s v="RT"/>
    <s v="Outbound"/>
    <x v="16"/>
    <x v="0"/>
    <x v="56"/>
    <n v="40"/>
    <n v="40"/>
    <n v="225"/>
    <n v="0"/>
    <n v="0"/>
    <n v="9000"/>
    <x v="0"/>
    <s v="Signed"/>
    <s v="NAP"/>
    <s v="SSH"/>
    <x v="0"/>
    <x v="2"/>
    <n v="185"/>
    <x v="12"/>
    <x v="0"/>
    <x v="3"/>
    <x v="3"/>
    <x v="0"/>
  </r>
  <r>
    <x v="57"/>
    <x v="11"/>
    <x v="0"/>
    <s v=""/>
    <s v=""/>
    <s v="RT"/>
    <s v="Outbound"/>
    <x v="16"/>
    <x v="0"/>
    <x v="57"/>
    <n v="40"/>
    <n v="40"/>
    <n v="225"/>
    <n v="0"/>
    <n v="0"/>
    <n v="9000"/>
    <x v="0"/>
    <s v="Signed"/>
    <s v="NAP"/>
    <s v="SSH"/>
    <x v="0"/>
    <x v="2"/>
    <n v="192"/>
    <x v="12"/>
    <x v="0"/>
    <x v="3"/>
    <x v="3"/>
    <x v="0"/>
  </r>
  <r>
    <x v="57"/>
    <x v="11"/>
    <x v="0"/>
    <s v=""/>
    <s v=""/>
    <s v="RT"/>
    <s v="Inbound"/>
    <x v="18"/>
    <x v="1"/>
    <x v="52"/>
    <n v="40"/>
    <n v="40"/>
    <n v="225"/>
    <n v="0"/>
    <n v="0"/>
    <n v="9000"/>
    <x v="0"/>
    <s v="Signed"/>
    <s v="SSH"/>
    <s v="NAP"/>
    <x v="0"/>
    <x v="2"/>
    <n v="157"/>
    <x v="12"/>
    <x v="0"/>
    <x v="3"/>
    <x v="3"/>
    <x v="0"/>
  </r>
  <r>
    <x v="57"/>
    <x v="11"/>
    <x v="0"/>
    <s v=""/>
    <s v=""/>
    <s v="RT"/>
    <s v="Inbound"/>
    <x v="18"/>
    <x v="1"/>
    <x v="53"/>
    <n v="40"/>
    <n v="40"/>
    <n v="225"/>
    <n v="0"/>
    <n v="0"/>
    <n v="9000"/>
    <x v="0"/>
    <s v="Signed"/>
    <s v="SSH"/>
    <s v="NAP"/>
    <x v="0"/>
    <x v="2"/>
    <n v="164"/>
    <x v="12"/>
    <x v="0"/>
    <x v="3"/>
    <x v="3"/>
    <x v="0"/>
  </r>
  <r>
    <x v="57"/>
    <x v="11"/>
    <x v="0"/>
    <s v=""/>
    <s v=""/>
    <s v="RT"/>
    <s v="Inbound"/>
    <x v="18"/>
    <x v="1"/>
    <x v="54"/>
    <n v="40"/>
    <n v="40"/>
    <n v="225"/>
    <n v="0"/>
    <n v="0"/>
    <n v="9000"/>
    <x v="0"/>
    <s v="Signed"/>
    <s v="SSH"/>
    <s v="NAP"/>
    <x v="0"/>
    <x v="2"/>
    <n v="171"/>
    <x v="12"/>
    <x v="0"/>
    <x v="54"/>
    <x v="21"/>
    <x v="0"/>
  </r>
  <r>
    <x v="57"/>
    <x v="11"/>
    <x v="0"/>
    <s v=""/>
    <s v=""/>
    <s v="RT"/>
    <s v="Inbound"/>
    <x v="18"/>
    <x v="1"/>
    <x v="55"/>
    <n v="40"/>
    <n v="40"/>
    <n v="225"/>
    <n v="0"/>
    <n v="0"/>
    <n v="9000"/>
    <x v="0"/>
    <s v="Signed"/>
    <s v="SSH"/>
    <s v="NAP"/>
    <x v="0"/>
    <x v="2"/>
    <n v="178"/>
    <x v="12"/>
    <x v="0"/>
    <x v="3"/>
    <x v="3"/>
    <x v="0"/>
  </r>
  <r>
    <x v="57"/>
    <x v="11"/>
    <x v="0"/>
    <s v=""/>
    <s v=""/>
    <s v="RT"/>
    <s v="Inbound"/>
    <x v="18"/>
    <x v="1"/>
    <x v="56"/>
    <n v="40"/>
    <n v="40"/>
    <n v="225"/>
    <n v="0"/>
    <n v="0"/>
    <n v="9000"/>
    <x v="0"/>
    <s v="Signed"/>
    <s v="SSH"/>
    <s v="NAP"/>
    <x v="0"/>
    <x v="2"/>
    <n v="185"/>
    <x v="12"/>
    <x v="0"/>
    <x v="3"/>
    <x v="3"/>
    <x v="0"/>
  </r>
  <r>
    <x v="57"/>
    <x v="11"/>
    <x v="0"/>
    <s v=""/>
    <s v=""/>
    <s v="RT"/>
    <s v="Inbound"/>
    <x v="18"/>
    <x v="1"/>
    <x v="57"/>
    <n v="40"/>
    <n v="40"/>
    <n v="225"/>
    <n v="0"/>
    <n v="0"/>
    <n v="9000"/>
    <x v="0"/>
    <s v="Signed"/>
    <s v="SSH"/>
    <s v="NAP"/>
    <x v="0"/>
    <x v="2"/>
    <n v="192"/>
    <x v="12"/>
    <x v="0"/>
    <x v="3"/>
    <x v="3"/>
    <x v="0"/>
  </r>
  <r>
    <x v="57"/>
    <x v="11"/>
    <x v="0"/>
    <s v=""/>
    <s v=""/>
    <s v="RT"/>
    <s v="Inbound"/>
    <x v="18"/>
    <x v="1"/>
    <x v="58"/>
    <n v="40"/>
    <n v="40"/>
    <n v="225"/>
    <n v="0"/>
    <n v="0"/>
    <n v="9000"/>
    <x v="0"/>
    <s v="Signed"/>
    <s v="SSH"/>
    <s v="NAP"/>
    <x v="0"/>
    <x v="2"/>
    <n v="199"/>
    <x v="12"/>
    <x v="0"/>
    <x v="3"/>
    <x v="3"/>
    <x v="0"/>
  </r>
  <r>
    <x v="57"/>
    <x v="11"/>
    <x v="0"/>
    <s v=""/>
    <s v=""/>
    <s v="RT"/>
    <s v="Outbound"/>
    <x v="0"/>
    <x v="0"/>
    <x v="2"/>
    <n v="50"/>
    <n v="50"/>
    <n v="260"/>
    <n v="0"/>
    <n v="0"/>
    <n v="13000"/>
    <x v="0"/>
    <s v="Signed"/>
    <s v="NAP"/>
    <s v="SSH"/>
    <x v="0"/>
    <x v="0"/>
    <n v="165"/>
    <x v="0"/>
    <x v="0"/>
    <x v="69"/>
    <x v="11"/>
    <x v="0"/>
  </r>
  <r>
    <x v="57"/>
    <x v="11"/>
    <x v="0"/>
    <s v=""/>
    <s v=""/>
    <s v="RT"/>
    <s v="Outbound"/>
    <x v="0"/>
    <x v="0"/>
    <x v="3"/>
    <n v="50"/>
    <n v="50"/>
    <n v="260"/>
    <n v="0"/>
    <n v="0"/>
    <n v="13000"/>
    <x v="0"/>
    <s v="Signed"/>
    <s v="NAP"/>
    <s v="SSH"/>
    <x v="0"/>
    <x v="0"/>
    <n v="172"/>
    <x v="0"/>
    <x v="0"/>
    <x v="69"/>
    <x v="11"/>
    <x v="0"/>
  </r>
  <r>
    <x v="57"/>
    <x v="11"/>
    <x v="0"/>
    <s v=""/>
    <s v=""/>
    <s v="RT"/>
    <s v="Inbound"/>
    <x v="2"/>
    <x v="1"/>
    <x v="3"/>
    <n v="50"/>
    <n v="50"/>
    <n v="260"/>
    <n v="0"/>
    <n v="0"/>
    <n v="13000"/>
    <x v="0"/>
    <s v="Signed"/>
    <s v="SSH"/>
    <s v="NAP"/>
    <x v="0"/>
    <x v="0"/>
    <n v="172"/>
    <x v="0"/>
    <x v="0"/>
    <x v="1"/>
    <x v="1"/>
    <x v="0"/>
  </r>
  <r>
    <x v="57"/>
    <x v="11"/>
    <x v="0"/>
    <s v=""/>
    <s v=""/>
    <s v="RT"/>
    <s v="Inbound"/>
    <x v="2"/>
    <x v="1"/>
    <x v="4"/>
    <n v="50"/>
    <n v="50"/>
    <n v="260"/>
    <n v="0"/>
    <n v="0"/>
    <n v="13000"/>
    <x v="0"/>
    <s v="Signed"/>
    <s v="SSH"/>
    <s v="NAP"/>
    <x v="0"/>
    <x v="0"/>
    <n v="179"/>
    <x v="0"/>
    <x v="0"/>
    <x v="70"/>
    <x v="14"/>
    <x v="0"/>
  </r>
  <r>
    <x v="57"/>
    <x v="8"/>
    <x v="1"/>
    <s v=""/>
    <s v="72JG9"/>
    <s v="RT"/>
    <s v="Outbound"/>
    <x v="5"/>
    <x v="2"/>
    <x v="39"/>
    <n v="4"/>
    <n v="4"/>
    <n v="220"/>
    <n v="0"/>
    <n v="0"/>
    <n v="880"/>
    <x v="0"/>
    <s v="Closed Deal"/>
    <s v="BRI"/>
    <s v="SSH"/>
    <x v="1"/>
    <x v="1"/>
    <n v="149"/>
    <x v="4"/>
    <x v="3"/>
    <x v="20"/>
    <x v="18"/>
    <x v="0"/>
  </r>
  <r>
    <x v="57"/>
    <x v="8"/>
    <x v="1"/>
    <s v=""/>
    <s v="72JG9"/>
    <s v="RT"/>
    <s v="Inbound"/>
    <x v="7"/>
    <x v="3"/>
    <x v="40"/>
    <n v="4"/>
    <n v="4"/>
    <n v="220"/>
    <n v="0"/>
    <n v="0"/>
    <n v="880"/>
    <x v="0"/>
    <s v="Closed Deal"/>
    <s v="SSH"/>
    <s v="BRI"/>
    <x v="1"/>
    <x v="1"/>
    <n v="156"/>
    <x v="4"/>
    <x v="3"/>
    <x v="20"/>
    <x v="18"/>
    <x v="0"/>
  </r>
  <r>
    <x v="57"/>
    <x v="8"/>
    <x v="1"/>
    <s v=""/>
    <s v="4GJ3Y"/>
    <s v="OW"/>
    <s v="Outbound"/>
    <x v="25"/>
    <x v="1"/>
    <x v="30"/>
    <n v="4"/>
    <n v="4"/>
    <n v="220"/>
    <n v="0"/>
    <n v="0"/>
    <n v="880"/>
    <x v="0"/>
    <s v="Closed Deal"/>
    <s v="SSH"/>
    <s v="NAP"/>
    <x v="0"/>
    <x v="3"/>
    <n v="64"/>
    <x v="18"/>
    <x v="3"/>
    <x v="16"/>
    <x v="15"/>
    <x v="1"/>
  </r>
  <r>
    <x v="58"/>
    <x v="7"/>
    <x v="1"/>
    <s v=""/>
    <s v=""/>
    <s v="OW"/>
    <s v="Outbound"/>
    <x v="9"/>
    <x v="0"/>
    <x v="24"/>
    <n v="4"/>
    <n v="4"/>
    <n v="140"/>
    <n v="0"/>
    <n v="0"/>
    <n v="560"/>
    <x v="0"/>
    <s v="Closed Deal"/>
    <s v="NAP"/>
    <s v="SSH"/>
    <x v="0"/>
    <x v="2"/>
    <n v="44"/>
    <x v="6"/>
    <x v="3"/>
    <x v="25"/>
    <x v="0"/>
    <x v="1"/>
  </r>
  <r>
    <x v="58"/>
    <x v="7"/>
    <x v="1"/>
    <s v=""/>
    <s v=""/>
    <s v="OW"/>
    <s v="Outbound"/>
    <x v="11"/>
    <x v="1"/>
    <x v="25"/>
    <n v="4"/>
    <n v="4"/>
    <n v="140"/>
    <n v="0"/>
    <n v="0"/>
    <n v="560"/>
    <x v="0"/>
    <s v="Closed Deal"/>
    <s v="SSH"/>
    <s v="NAP"/>
    <x v="0"/>
    <x v="2"/>
    <n v="51"/>
    <x v="6"/>
    <x v="3"/>
    <x v="28"/>
    <x v="23"/>
    <x v="1"/>
  </r>
  <r>
    <x v="57"/>
    <x v="25"/>
    <x v="1"/>
    <s v=""/>
    <s v="12LJA2"/>
    <s v="RT"/>
    <s v="Inbound"/>
    <x v="7"/>
    <x v="3"/>
    <x v="43"/>
    <n v="1"/>
    <n v="1"/>
    <n v="360"/>
    <n v="32.700000000000003"/>
    <n v="30"/>
    <n v="422.7"/>
    <x v="0"/>
    <s v="Closed Deal"/>
    <s v="SSH"/>
    <s v="BRI"/>
    <x v="1"/>
    <x v="1"/>
    <n v="177"/>
    <x v="4"/>
    <x v="3"/>
    <x v="52"/>
    <x v="45"/>
    <x v="0"/>
  </r>
  <r>
    <x v="57"/>
    <x v="25"/>
    <x v="1"/>
    <s v=""/>
    <s v="12LJA2"/>
    <s v="RT"/>
    <s v="Outbound"/>
    <x v="5"/>
    <x v="2"/>
    <x v="42"/>
    <n v="1"/>
    <n v="1"/>
    <n v="290"/>
    <n v="19.399999999999999"/>
    <n v="30"/>
    <n v="339.4"/>
    <x v="0"/>
    <s v="Closed Deal"/>
    <s v="BRI"/>
    <s v="SSH"/>
    <x v="1"/>
    <x v="1"/>
    <n v="170"/>
    <x v="4"/>
    <x v="3"/>
    <x v="41"/>
    <x v="34"/>
    <x v="0"/>
  </r>
  <r>
    <x v="57"/>
    <x v="25"/>
    <x v="1"/>
    <s v=""/>
    <s v="12LJA2"/>
    <s v="RT"/>
    <s v="Inbound"/>
    <x v="7"/>
    <x v="3"/>
    <x v="43"/>
    <n v="1"/>
    <n v="1"/>
    <n v="360"/>
    <n v="32.700000000000003"/>
    <n v="30"/>
    <n v="422.7"/>
    <x v="0"/>
    <s v="Closed Deal"/>
    <s v="SSH"/>
    <s v="BRI"/>
    <x v="1"/>
    <x v="1"/>
    <n v="177"/>
    <x v="4"/>
    <x v="3"/>
    <x v="52"/>
    <x v="45"/>
    <x v="0"/>
  </r>
  <r>
    <x v="57"/>
    <x v="25"/>
    <x v="1"/>
    <s v=""/>
    <s v="12LJA2"/>
    <s v="RT"/>
    <s v="Outbound"/>
    <x v="5"/>
    <x v="2"/>
    <x v="42"/>
    <n v="1"/>
    <n v="1"/>
    <n v="290"/>
    <n v="19.399999999999999"/>
    <n v="30"/>
    <n v="339.4"/>
    <x v="0"/>
    <s v="Closed Deal"/>
    <s v="BRI"/>
    <s v="SSH"/>
    <x v="1"/>
    <x v="1"/>
    <n v="170"/>
    <x v="4"/>
    <x v="3"/>
    <x v="41"/>
    <x v="34"/>
    <x v="0"/>
  </r>
  <r>
    <x v="57"/>
    <x v="25"/>
    <x v="1"/>
    <s v=""/>
    <s v="12LJA2"/>
    <s v="RT"/>
    <s v="Inbound"/>
    <x v="7"/>
    <x v="3"/>
    <x v="43"/>
    <n v="1"/>
    <n v="1"/>
    <n v="360"/>
    <n v="32.700000000000003"/>
    <n v="30"/>
    <n v="422.7"/>
    <x v="0"/>
    <s v="Closed Deal"/>
    <s v="SSH"/>
    <s v="BRI"/>
    <x v="1"/>
    <x v="1"/>
    <n v="177"/>
    <x v="4"/>
    <x v="3"/>
    <x v="52"/>
    <x v="45"/>
    <x v="0"/>
  </r>
  <r>
    <x v="57"/>
    <x v="25"/>
    <x v="1"/>
    <s v=""/>
    <s v="12LJA2"/>
    <s v="RT"/>
    <s v="Outbound"/>
    <x v="5"/>
    <x v="2"/>
    <x v="42"/>
    <n v="1"/>
    <n v="1"/>
    <n v="290"/>
    <n v="19.399999999999999"/>
    <n v="30"/>
    <n v="339.4"/>
    <x v="0"/>
    <s v="Closed Deal"/>
    <s v="BRI"/>
    <s v="SSH"/>
    <x v="1"/>
    <x v="1"/>
    <n v="170"/>
    <x v="4"/>
    <x v="3"/>
    <x v="41"/>
    <x v="34"/>
    <x v="0"/>
  </r>
  <r>
    <x v="57"/>
    <x v="25"/>
    <x v="1"/>
    <s v=""/>
    <s v="12LJAE"/>
    <s v="OW"/>
    <s v="Outbound"/>
    <x v="12"/>
    <x v="4"/>
    <x v="28"/>
    <n v="1"/>
    <n v="1"/>
    <n v="290"/>
    <n v="29.8"/>
    <n v="30"/>
    <n v="349.8"/>
    <x v="0"/>
    <s v="Closed Deal"/>
    <s v="MXP"/>
    <s v="SSH"/>
    <x v="2"/>
    <x v="3"/>
    <n v="50"/>
    <x v="7"/>
    <x v="3"/>
    <x v="7"/>
    <x v="1"/>
    <x v="1"/>
  </r>
  <r>
    <x v="57"/>
    <x v="25"/>
    <x v="1"/>
    <s v=""/>
    <s v="12LJAE"/>
    <s v="OW"/>
    <s v="Outbound"/>
    <x v="12"/>
    <x v="4"/>
    <x v="28"/>
    <n v="1"/>
    <n v="1"/>
    <n v="290"/>
    <n v="29.8"/>
    <n v="30"/>
    <n v="349.8"/>
    <x v="0"/>
    <s v="Closed Deal"/>
    <s v="MXP"/>
    <s v="SSH"/>
    <x v="2"/>
    <x v="3"/>
    <n v="50"/>
    <x v="7"/>
    <x v="3"/>
    <x v="7"/>
    <x v="1"/>
    <x v="1"/>
  </r>
  <r>
    <x v="57"/>
    <x v="25"/>
    <x v="1"/>
    <s v=""/>
    <s v="12LJA2"/>
    <s v="RT"/>
    <s v="Inbound"/>
    <x v="7"/>
    <x v="3"/>
    <x v="43"/>
    <n v="1"/>
    <n v="1"/>
    <n v="360"/>
    <n v="32.700000000000003"/>
    <n v="30"/>
    <n v="422.7"/>
    <x v="0"/>
    <s v="Closed Deal"/>
    <s v="SSH"/>
    <s v="BRI"/>
    <x v="1"/>
    <x v="1"/>
    <n v="177"/>
    <x v="4"/>
    <x v="3"/>
    <x v="52"/>
    <x v="45"/>
    <x v="0"/>
  </r>
  <r>
    <x v="57"/>
    <x v="25"/>
    <x v="1"/>
    <s v=""/>
    <s v="12LJA2"/>
    <s v="RT"/>
    <s v="Outbound"/>
    <x v="5"/>
    <x v="2"/>
    <x v="42"/>
    <n v="1"/>
    <n v="1"/>
    <n v="290"/>
    <n v="19.399999999999999"/>
    <n v="30"/>
    <n v="339.4"/>
    <x v="0"/>
    <s v="Closed Deal"/>
    <s v="BRI"/>
    <s v="SSH"/>
    <x v="1"/>
    <x v="1"/>
    <n v="170"/>
    <x v="4"/>
    <x v="3"/>
    <x v="41"/>
    <x v="34"/>
    <x v="0"/>
  </r>
  <r>
    <x v="58"/>
    <x v="1"/>
    <x v="0"/>
    <s v=""/>
    <s v=""/>
    <s v="RT"/>
    <s v="Outbound"/>
    <x v="4"/>
    <x v="2"/>
    <x v="8"/>
    <n v="1"/>
    <n v="1"/>
    <n v="175"/>
    <n v="0"/>
    <n v="0"/>
    <n v="175"/>
    <x v="0"/>
    <s v="Countersigned"/>
    <s v="BRI"/>
    <s v="SSH"/>
    <x v="1"/>
    <x v="1"/>
    <n v="43"/>
    <x v="2"/>
    <x v="2"/>
    <x v="6"/>
    <x v="6"/>
    <x v="1"/>
  </r>
  <r>
    <x v="58"/>
    <x v="1"/>
    <x v="0"/>
    <s v=""/>
    <s v=""/>
    <s v="RT"/>
    <s v="Inbound"/>
    <x v="7"/>
    <x v="3"/>
    <x v="9"/>
    <n v="1"/>
    <n v="1"/>
    <n v="175"/>
    <n v="0"/>
    <n v="0"/>
    <n v="175"/>
    <x v="0"/>
    <s v="Countersigned"/>
    <s v="SSH"/>
    <s v="BRI"/>
    <x v="1"/>
    <x v="1"/>
    <n v="50"/>
    <x v="3"/>
    <x v="3"/>
    <x v="10"/>
    <x v="9"/>
    <x v="1"/>
  </r>
  <r>
    <x v="58"/>
    <x v="8"/>
    <x v="1"/>
    <s v=""/>
    <s v="MCVUT"/>
    <s v="RT"/>
    <s v="Outbound"/>
    <x v="4"/>
    <x v="6"/>
    <x v="7"/>
    <n v="2"/>
    <n v="2"/>
    <n v="200"/>
    <n v="0"/>
    <n v="0"/>
    <n v="400"/>
    <x v="0"/>
    <s v="Closed Deal"/>
    <s v="VRN"/>
    <s v="SSH"/>
    <x v="3"/>
    <x v="1"/>
    <n v="36"/>
    <x v="8"/>
    <x v="6"/>
    <x v="30"/>
    <x v="25"/>
    <x v="1"/>
  </r>
  <r>
    <x v="58"/>
    <x v="8"/>
    <x v="1"/>
    <s v=""/>
    <s v="MCVUT"/>
    <s v="RT"/>
    <s v="Inbound"/>
    <x v="6"/>
    <x v="7"/>
    <x v="8"/>
    <n v="2"/>
    <n v="2"/>
    <n v="200"/>
    <n v="0"/>
    <n v="0"/>
    <n v="400"/>
    <x v="0"/>
    <s v="Closed Deal"/>
    <s v="SSH"/>
    <s v="VRN"/>
    <x v="3"/>
    <x v="1"/>
    <n v="43"/>
    <x v="8"/>
    <x v="6"/>
    <x v="33"/>
    <x v="1"/>
    <x v="1"/>
  </r>
  <r>
    <x v="58"/>
    <x v="8"/>
    <x v="1"/>
    <s v=""/>
    <s v="V6FAF"/>
    <s v="OW"/>
    <s v="Outbound"/>
    <x v="13"/>
    <x v="5"/>
    <x v="30"/>
    <n v="2"/>
    <n v="2"/>
    <n v="200"/>
    <n v="0"/>
    <n v="0"/>
    <n v="400"/>
    <x v="0"/>
    <s v="Closed Deal"/>
    <s v="SSH"/>
    <s v="MXP"/>
    <x v="2"/>
    <x v="3"/>
    <n v="63"/>
    <x v="7"/>
    <x v="3"/>
    <x v="15"/>
    <x v="14"/>
    <x v="1"/>
  </r>
  <r>
    <x v="58"/>
    <x v="8"/>
    <x v="1"/>
    <s v=""/>
    <s v="RRHHU"/>
    <s v="OW"/>
    <s v="Outbound"/>
    <x v="9"/>
    <x v="0"/>
    <x v="24"/>
    <n v="3"/>
    <n v="3"/>
    <n v="140"/>
    <n v="0"/>
    <n v="0"/>
    <n v="420"/>
    <x v="0"/>
    <s v="Closed Deal"/>
    <s v="NAP"/>
    <s v="SSH"/>
    <x v="0"/>
    <x v="2"/>
    <n v="44"/>
    <x v="6"/>
    <x v="3"/>
    <x v="25"/>
    <x v="0"/>
    <x v="1"/>
  </r>
  <r>
    <x v="58"/>
    <x v="8"/>
    <x v="1"/>
    <s v=""/>
    <s v="7GQUA"/>
    <s v="OW"/>
    <s v="Outbound"/>
    <x v="9"/>
    <x v="0"/>
    <x v="24"/>
    <n v="1"/>
    <n v="1"/>
    <n v="140"/>
    <n v="0"/>
    <n v="0"/>
    <n v="140"/>
    <x v="0"/>
    <s v="Closed Deal"/>
    <s v="NAP"/>
    <s v="SSH"/>
    <x v="0"/>
    <x v="2"/>
    <n v="44"/>
    <x v="6"/>
    <x v="3"/>
    <x v="25"/>
    <x v="0"/>
    <x v="1"/>
  </r>
  <r>
    <x v="58"/>
    <x v="8"/>
    <x v="1"/>
    <s v=""/>
    <s v="3AH4D"/>
    <s v="OW"/>
    <s v="Outbound"/>
    <x v="9"/>
    <x v="0"/>
    <x v="24"/>
    <n v="2"/>
    <n v="2"/>
    <n v="140"/>
    <n v="0"/>
    <n v="0"/>
    <n v="280"/>
    <x v="0"/>
    <s v="Closed Deal"/>
    <s v="NAP"/>
    <s v="SSH"/>
    <x v="0"/>
    <x v="2"/>
    <n v="44"/>
    <x v="6"/>
    <x v="3"/>
    <x v="25"/>
    <x v="0"/>
    <x v="1"/>
  </r>
  <r>
    <x v="58"/>
    <x v="8"/>
    <x v="1"/>
    <s v=""/>
    <s v="WHYET"/>
    <s v="OW"/>
    <s v="Outbound"/>
    <x v="13"/>
    <x v="5"/>
    <x v="30"/>
    <n v="2"/>
    <n v="2"/>
    <n v="200"/>
    <n v="0"/>
    <n v="0"/>
    <n v="400"/>
    <x v="0"/>
    <s v="Closed Deal"/>
    <s v="SSH"/>
    <s v="MXP"/>
    <x v="2"/>
    <x v="3"/>
    <n v="63"/>
    <x v="7"/>
    <x v="3"/>
    <x v="15"/>
    <x v="14"/>
    <x v="1"/>
  </r>
  <r>
    <x v="59"/>
    <x v="8"/>
    <x v="1"/>
    <s v=""/>
    <s v="7NH29"/>
    <s v="OW"/>
    <s v="Outbound"/>
    <x v="12"/>
    <x v="4"/>
    <x v="28"/>
    <n v="2"/>
    <n v="2"/>
    <n v="325"/>
    <n v="0"/>
    <n v="0"/>
    <n v="650"/>
    <x v="0"/>
    <s v="Closed Deal"/>
    <s v="MXP"/>
    <s v="SSH"/>
    <x v="2"/>
    <x v="3"/>
    <n v="48"/>
    <x v="7"/>
    <x v="3"/>
    <x v="7"/>
    <x v="1"/>
    <x v="1"/>
  </r>
  <r>
    <x v="59"/>
    <x v="8"/>
    <x v="1"/>
    <s v=""/>
    <s v="RRZ7U"/>
    <s v="OW"/>
    <s v="Outbound"/>
    <x v="11"/>
    <x v="1"/>
    <x v="27"/>
    <n v="6"/>
    <n v="6"/>
    <n v="175"/>
    <n v="0"/>
    <n v="0"/>
    <n v="1050"/>
    <x v="0"/>
    <s v="Closed Deal"/>
    <s v="SSH"/>
    <s v="NAP"/>
    <x v="0"/>
    <x v="2"/>
    <n v="64"/>
    <x v="6"/>
    <x v="3"/>
    <x v="29"/>
    <x v="24"/>
    <x v="1"/>
  </r>
  <r>
    <x v="59"/>
    <x v="8"/>
    <x v="1"/>
    <s v=""/>
    <s v="WYHAL"/>
    <s v="OW"/>
    <s v="Outbound"/>
    <x v="11"/>
    <x v="1"/>
    <x v="27"/>
    <n v="2"/>
    <n v="2"/>
    <n v="175"/>
    <n v="0"/>
    <n v="0"/>
    <n v="350"/>
    <x v="0"/>
    <s v="Closed Deal"/>
    <s v="SSH"/>
    <s v="NAP"/>
    <x v="0"/>
    <x v="2"/>
    <n v="64"/>
    <x v="6"/>
    <x v="3"/>
    <x v="29"/>
    <x v="24"/>
    <x v="1"/>
  </r>
  <r>
    <x v="58"/>
    <x v="10"/>
    <x v="1"/>
    <s v="AMADEUS"/>
    <s v="11LDC8"/>
    <s v="OW"/>
    <s v="Outbound"/>
    <x v="4"/>
    <x v="2"/>
    <x v="7"/>
    <n v="0"/>
    <n v="0"/>
    <n v="0"/>
    <n v="0"/>
    <n v="0"/>
    <n v="0"/>
    <x v="2"/>
    <s v="Reissued"/>
    <s v="BRI"/>
    <s v="SSH"/>
    <x v="1"/>
    <x v="1"/>
    <n v="36"/>
    <x v="2"/>
    <x v="2"/>
    <x v="5"/>
    <x v="5"/>
    <x v="1"/>
  </r>
  <r>
    <x v="58"/>
    <x v="10"/>
    <x v="1"/>
    <s v="AMADEUS"/>
    <s v="11LDC8"/>
    <s v="OW"/>
    <s v="Outbound"/>
    <x v="4"/>
    <x v="2"/>
    <x v="7"/>
    <n v="0"/>
    <n v="0"/>
    <n v="0"/>
    <n v="0"/>
    <n v="0"/>
    <n v="0"/>
    <x v="2"/>
    <s v="Reissued"/>
    <s v="BRI"/>
    <s v="SSH"/>
    <x v="1"/>
    <x v="1"/>
    <n v="36"/>
    <x v="2"/>
    <x v="2"/>
    <x v="5"/>
    <x v="5"/>
    <x v="1"/>
  </r>
  <r>
    <x v="59"/>
    <x v="10"/>
    <x v="1"/>
    <s v="AMADEUS"/>
    <s v="11LGRR"/>
    <s v="RT"/>
    <s v="Outbound"/>
    <x v="29"/>
    <x v="6"/>
    <x v="41"/>
    <n v="1"/>
    <n v="1"/>
    <n v="255"/>
    <n v="23.04"/>
    <n v="40"/>
    <n v="318.04000000000002"/>
    <x v="0"/>
    <s v="Closed Deal"/>
    <s v="VRN"/>
    <s v="SSH"/>
    <x v="3"/>
    <x v="1"/>
    <n v="161"/>
    <x v="19"/>
    <x v="1"/>
    <x v="72"/>
    <x v="61"/>
    <x v="0"/>
  </r>
  <r>
    <x v="59"/>
    <x v="10"/>
    <x v="1"/>
    <s v="AMADEUS"/>
    <s v="11LGRR"/>
    <s v="RT"/>
    <s v="Inbound"/>
    <x v="26"/>
    <x v="7"/>
    <x v="43"/>
    <n v="1"/>
    <n v="1"/>
    <n v="255"/>
    <n v="37.72"/>
    <n v="40"/>
    <n v="332.72"/>
    <x v="0"/>
    <s v="Closed Deal"/>
    <s v="SSH"/>
    <s v="VRN"/>
    <x v="3"/>
    <x v="1"/>
    <n v="175"/>
    <x v="19"/>
    <x v="1"/>
    <x v="14"/>
    <x v="58"/>
    <x v="0"/>
  </r>
  <r>
    <x v="59"/>
    <x v="10"/>
    <x v="1"/>
    <s v="AMADEUS"/>
    <s v="11LGRJ"/>
    <s v="OW"/>
    <s v="Outbound"/>
    <x v="9"/>
    <x v="0"/>
    <x v="24"/>
    <n v="1"/>
    <n v="1"/>
    <n v="100"/>
    <n v="34.04"/>
    <n v="30"/>
    <n v="164.04"/>
    <x v="0"/>
    <s v="Closed Deal"/>
    <s v="NAP"/>
    <s v="SSH"/>
    <x v="0"/>
    <x v="2"/>
    <n v="43"/>
    <x v="6"/>
    <x v="3"/>
    <x v="25"/>
    <x v="0"/>
    <x v="1"/>
  </r>
  <r>
    <x v="59"/>
    <x v="10"/>
    <x v="1"/>
    <s v="AMADEUS"/>
    <s v="11LGRR"/>
    <s v="RT"/>
    <s v="Outbound"/>
    <x v="29"/>
    <x v="6"/>
    <x v="41"/>
    <n v="1"/>
    <n v="1"/>
    <n v="255"/>
    <n v="23.04"/>
    <n v="40"/>
    <n v="318.04000000000002"/>
    <x v="0"/>
    <s v="Closed Deal"/>
    <s v="VRN"/>
    <s v="SSH"/>
    <x v="3"/>
    <x v="1"/>
    <n v="161"/>
    <x v="19"/>
    <x v="1"/>
    <x v="72"/>
    <x v="61"/>
    <x v="0"/>
  </r>
  <r>
    <x v="59"/>
    <x v="10"/>
    <x v="1"/>
    <s v="AMADEUS"/>
    <s v="11LGRR"/>
    <s v="RT"/>
    <s v="Inbound"/>
    <x v="26"/>
    <x v="7"/>
    <x v="43"/>
    <n v="1"/>
    <n v="1"/>
    <n v="255"/>
    <n v="37.72"/>
    <n v="40"/>
    <n v="332.72"/>
    <x v="0"/>
    <s v="Closed Deal"/>
    <s v="SSH"/>
    <s v="VRN"/>
    <x v="3"/>
    <x v="1"/>
    <n v="175"/>
    <x v="19"/>
    <x v="1"/>
    <x v="14"/>
    <x v="58"/>
    <x v="0"/>
  </r>
  <r>
    <x v="59"/>
    <x v="10"/>
    <x v="1"/>
    <s v="AMADEUS"/>
    <s v="11LGRR"/>
    <s v="RT"/>
    <s v="Outbound"/>
    <x v="29"/>
    <x v="6"/>
    <x v="41"/>
    <n v="1"/>
    <n v="1"/>
    <n v="191.5"/>
    <n v="23.04"/>
    <n v="40"/>
    <n v="254.54"/>
    <x v="0"/>
    <s v="Closed Deal"/>
    <s v="VRN"/>
    <s v="SSH"/>
    <x v="3"/>
    <x v="1"/>
    <n v="161"/>
    <x v="19"/>
    <x v="1"/>
    <x v="72"/>
    <x v="61"/>
    <x v="0"/>
  </r>
  <r>
    <x v="59"/>
    <x v="10"/>
    <x v="1"/>
    <s v="AMADEUS"/>
    <s v="11LGRR"/>
    <s v="RT"/>
    <s v="Inbound"/>
    <x v="26"/>
    <x v="7"/>
    <x v="43"/>
    <n v="1"/>
    <n v="1"/>
    <n v="191.5"/>
    <n v="37.72"/>
    <n v="40"/>
    <n v="269.22000000000003"/>
    <x v="0"/>
    <s v="Closed Deal"/>
    <s v="SSH"/>
    <s v="VRN"/>
    <x v="3"/>
    <x v="1"/>
    <n v="175"/>
    <x v="19"/>
    <x v="1"/>
    <x v="14"/>
    <x v="58"/>
    <x v="0"/>
  </r>
  <r>
    <x v="59"/>
    <x v="10"/>
    <x v="1"/>
    <s v="AMADEUS"/>
    <s v="11LGRR"/>
    <s v="RT"/>
    <s v="Outbound"/>
    <x v="29"/>
    <x v="6"/>
    <x v="41"/>
    <n v="1"/>
    <n v="1"/>
    <n v="255"/>
    <n v="23.04"/>
    <n v="40"/>
    <n v="318.04000000000002"/>
    <x v="0"/>
    <s v="Closed Deal"/>
    <s v="VRN"/>
    <s v="SSH"/>
    <x v="3"/>
    <x v="1"/>
    <n v="161"/>
    <x v="19"/>
    <x v="1"/>
    <x v="72"/>
    <x v="61"/>
    <x v="0"/>
  </r>
  <r>
    <x v="59"/>
    <x v="10"/>
    <x v="1"/>
    <s v="AMADEUS"/>
    <s v="11LGRR"/>
    <s v="RT"/>
    <s v="Inbound"/>
    <x v="26"/>
    <x v="7"/>
    <x v="43"/>
    <n v="1"/>
    <n v="1"/>
    <n v="255"/>
    <n v="37.72"/>
    <n v="40"/>
    <n v="332.72"/>
    <x v="0"/>
    <s v="Closed Deal"/>
    <s v="SSH"/>
    <s v="VRN"/>
    <x v="3"/>
    <x v="1"/>
    <n v="175"/>
    <x v="19"/>
    <x v="1"/>
    <x v="14"/>
    <x v="58"/>
    <x v="0"/>
  </r>
  <r>
    <x v="58"/>
    <x v="25"/>
    <x v="1"/>
    <s v=""/>
    <s v="12LJKM"/>
    <s v="OW"/>
    <s v="Outbound"/>
    <x v="11"/>
    <x v="1"/>
    <x v="27"/>
    <n v="1"/>
    <n v="1"/>
    <n v="261.33"/>
    <n v="38.33"/>
    <n v="30"/>
    <n v="329.66"/>
    <x v="0"/>
    <s v="Closed Deal"/>
    <s v="SSH"/>
    <s v="NAP"/>
    <x v="0"/>
    <x v="2"/>
    <n v="65"/>
    <x v="6"/>
    <x v="3"/>
    <x v="29"/>
    <x v="24"/>
    <x v="1"/>
  </r>
  <r>
    <x v="58"/>
    <x v="25"/>
    <x v="1"/>
    <s v=""/>
    <s v="12LJKM"/>
    <s v="OW"/>
    <s v="Outbound"/>
    <x v="11"/>
    <x v="1"/>
    <x v="27"/>
    <n v="1"/>
    <n v="1"/>
    <n v="261.33"/>
    <n v="38.33"/>
    <n v="30"/>
    <n v="329.66"/>
    <x v="0"/>
    <s v="Closed Deal"/>
    <s v="SSH"/>
    <s v="NAP"/>
    <x v="0"/>
    <x v="2"/>
    <n v="65"/>
    <x v="6"/>
    <x v="3"/>
    <x v="29"/>
    <x v="24"/>
    <x v="1"/>
  </r>
  <r>
    <x v="58"/>
    <x v="25"/>
    <x v="1"/>
    <s v=""/>
    <s v="12LJKM"/>
    <s v="OW"/>
    <s v="Outbound"/>
    <x v="11"/>
    <x v="1"/>
    <x v="27"/>
    <n v="1"/>
    <n v="1"/>
    <n v="261.33"/>
    <n v="38.33"/>
    <n v="30"/>
    <n v="329.66"/>
    <x v="0"/>
    <s v="Closed Deal"/>
    <s v="SSH"/>
    <s v="NAP"/>
    <x v="0"/>
    <x v="2"/>
    <n v="65"/>
    <x v="6"/>
    <x v="3"/>
    <x v="29"/>
    <x v="24"/>
    <x v="1"/>
  </r>
  <r>
    <x v="58"/>
    <x v="25"/>
    <x v="1"/>
    <s v=""/>
    <s v="12LJKM"/>
    <s v="OW"/>
    <s v="Outbound"/>
    <x v="11"/>
    <x v="1"/>
    <x v="27"/>
    <n v="1"/>
    <n v="1"/>
    <n v="261.33"/>
    <n v="38.33"/>
    <n v="30"/>
    <n v="329.66"/>
    <x v="0"/>
    <s v="Closed Deal"/>
    <s v="SSH"/>
    <s v="NAP"/>
    <x v="0"/>
    <x v="2"/>
    <n v="65"/>
    <x v="6"/>
    <x v="3"/>
    <x v="29"/>
    <x v="24"/>
    <x v="1"/>
  </r>
  <r>
    <x v="60"/>
    <x v="7"/>
    <x v="1"/>
    <s v=""/>
    <s v=""/>
    <s v="OW"/>
    <s v="Outbound"/>
    <x v="11"/>
    <x v="1"/>
    <x v="25"/>
    <n v="4"/>
    <n v="4"/>
    <n v="140"/>
    <n v="0"/>
    <n v="0"/>
    <n v="560"/>
    <x v="0"/>
    <s v="Closed Deal"/>
    <s v="SSH"/>
    <s v="NAP"/>
    <x v="0"/>
    <x v="2"/>
    <n v="48"/>
    <x v="6"/>
    <x v="3"/>
    <x v="28"/>
    <x v="23"/>
    <x v="1"/>
  </r>
  <r>
    <x v="60"/>
    <x v="7"/>
    <x v="1"/>
    <s v=""/>
    <s v=""/>
    <s v="OW"/>
    <s v="Outbound"/>
    <x v="13"/>
    <x v="5"/>
    <x v="30"/>
    <n v="2"/>
    <n v="2"/>
    <n v="300"/>
    <n v="0"/>
    <n v="0"/>
    <n v="600"/>
    <x v="0"/>
    <s v="Closed Deal"/>
    <s v="SSH"/>
    <s v="MXP"/>
    <x v="2"/>
    <x v="3"/>
    <n v="60"/>
    <x v="7"/>
    <x v="3"/>
    <x v="15"/>
    <x v="14"/>
    <x v="1"/>
  </r>
  <r>
    <x v="60"/>
    <x v="7"/>
    <x v="1"/>
    <s v=""/>
    <s v=""/>
    <s v="OW"/>
    <s v="Outbound"/>
    <x v="7"/>
    <x v="3"/>
    <x v="48"/>
    <n v="2"/>
    <n v="2"/>
    <n v="260"/>
    <n v="0"/>
    <n v="0"/>
    <n v="520"/>
    <x v="0"/>
    <s v="Closed Deal"/>
    <s v="SSH"/>
    <s v="BRI"/>
    <x v="1"/>
    <x v="1"/>
    <n v="299"/>
    <x v="4"/>
    <x v="3"/>
    <x v="45"/>
    <x v="38"/>
    <x v="0"/>
  </r>
  <r>
    <x v="60"/>
    <x v="7"/>
    <x v="1"/>
    <s v=""/>
    <s v=""/>
    <s v="OW"/>
    <s v="Outbound"/>
    <x v="5"/>
    <x v="2"/>
    <x v="37"/>
    <n v="4"/>
    <n v="4"/>
    <n v="160"/>
    <n v="0"/>
    <n v="0"/>
    <n v="640"/>
    <x v="0"/>
    <s v="Closed Deal"/>
    <s v="BRI"/>
    <s v="SSH"/>
    <x v="1"/>
    <x v="1"/>
    <n v="131"/>
    <x v="4"/>
    <x v="3"/>
    <x v="10"/>
    <x v="9"/>
    <x v="0"/>
  </r>
  <r>
    <x v="60"/>
    <x v="7"/>
    <x v="1"/>
    <s v=""/>
    <s v=""/>
    <s v="OW"/>
    <s v="Outbound"/>
    <x v="5"/>
    <x v="2"/>
    <x v="47"/>
    <n v="2"/>
    <n v="2"/>
    <n v="260"/>
    <n v="0"/>
    <n v="0"/>
    <n v="520"/>
    <x v="0"/>
    <s v="Closed Deal"/>
    <s v="BRI"/>
    <s v="SSH"/>
    <x v="1"/>
    <x v="1"/>
    <n v="292"/>
    <x v="4"/>
    <x v="3"/>
    <x v="45"/>
    <x v="38"/>
    <x v="0"/>
  </r>
  <r>
    <x v="60"/>
    <x v="5"/>
    <x v="0"/>
    <s v=""/>
    <s v=""/>
    <s v="RT"/>
    <s v="Outbound"/>
    <x v="32"/>
    <x v="0"/>
    <x v="28"/>
    <n v="20"/>
    <n v="20"/>
    <n v="265"/>
    <n v="0"/>
    <n v="0"/>
    <n v="5300"/>
    <x v="0"/>
    <s v="On Review"/>
    <s v="NAP"/>
    <s v="SSH"/>
    <x v="0"/>
    <x v="3"/>
    <n v="46"/>
    <x v="22"/>
    <x v="19"/>
    <x v="78"/>
    <x v="15"/>
    <x v="1"/>
  </r>
  <r>
    <x v="60"/>
    <x v="5"/>
    <x v="0"/>
    <s v=""/>
    <s v=""/>
    <s v="RT"/>
    <s v="Outbound"/>
    <x v="32"/>
    <x v="0"/>
    <x v="29"/>
    <n v="20"/>
    <n v="20"/>
    <n v="245"/>
    <n v="0"/>
    <n v="0"/>
    <n v="4900"/>
    <x v="0"/>
    <s v="On Review"/>
    <s v="NAP"/>
    <s v="SSH"/>
    <x v="0"/>
    <x v="3"/>
    <n v="53"/>
    <x v="22"/>
    <x v="20"/>
    <x v="30"/>
    <x v="66"/>
    <x v="1"/>
  </r>
  <r>
    <x v="60"/>
    <x v="5"/>
    <x v="0"/>
    <s v=""/>
    <s v=""/>
    <s v="RT"/>
    <s v="Inbound"/>
    <x v="28"/>
    <x v="1"/>
    <x v="29"/>
    <n v="10"/>
    <n v="10"/>
    <n v="265"/>
    <n v="0"/>
    <n v="0"/>
    <n v="2650"/>
    <x v="0"/>
    <s v="On Review"/>
    <s v="SSH"/>
    <s v="NAP"/>
    <x v="0"/>
    <x v="3"/>
    <n v="53"/>
    <x v="22"/>
    <x v="21"/>
    <x v="79"/>
    <x v="1"/>
    <x v="1"/>
  </r>
  <r>
    <x v="60"/>
    <x v="5"/>
    <x v="0"/>
    <s v=""/>
    <s v=""/>
    <s v="RT"/>
    <s v="Inbound"/>
    <x v="28"/>
    <x v="1"/>
    <x v="30"/>
    <n v="20"/>
    <n v="20"/>
    <n v="245"/>
    <n v="0"/>
    <n v="0"/>
    <n v="4900"/>
    <x v="0"/>
    <s v="On Review"/>
    <s v="SSH"/>
    <s v="NAP"/>
    <x v="0"/>
    <x v="3"/>
    <n v="60"/>
    <x v="22"/>
    <x v="22"/>
    <x v="80"/>
    <x v="14"/>
    <x v="1"/>
  </r>
  <r>
    <x v="61"/>
    <x v="7"/>
    <x v="1"/>
    <s v=""/>
    <s v=""/>
    <s v="OW"/>
    <s v="Outbound"/>
    <x v="11"/>
    <x v="1"/>
    <x v="27"/>
    <n v="3"/>
    <n v="3"/>
    <n v="175"/>
    <n v="0"/>
    <n v="0"/>
    <n v="525"/>
    <x v="0"/>
    <s v="Closed Deal"/>
    <s v="SSH"/>
    <s v="NAP"/>
    <x v="0"/>
    <x v="2"/>
    <n v="61"/>
    <x v="6"/>
    <x v="3"/>
    <x v="29"/>
    <x v="24"/>
    <x v="1"/>
  </r>
  <r>
    <x v="61"/>
    <x v="7"/>
    <x v="1"/>
    <s v=""/>
    <s v=""/>
    <s v="OW"/>
    <s v="Outbound"/>
    <x v="23"/>
    <x v="13"/>
    <x v="3"/>
    <n v="2"/>
    <n v="2"/>
    <n v="240"/>
    <n v="0"/>
    <n v="0"/>
    <n v="480"/>
    <x v="0"/>
    <s v="Closed Deal"/>
    <s v="HRG"/>
    <s v="NAP"/>
    <x v="0"/>
    <x v="0"/>
    <n v="167"/>
    <x v="16"/>
    <x v="13"/>
    <x v="0"/>
    <x v="46"/>
    <x v="0"/>
  </r>
  <r>
    <x v="61"/>
    <x v="8"/>
    <x v="1"/>
    <s v=""/>
    <s v="MGYJ3"/>
    <s v="RT"/>
    <s v="Outbound"/>
    <x v="22"/>
    <x v="12"/>
    <x v="3"/>
    <n v="4"/>
    <n v="4"/>
    <n v="240"/>
    <n v="0"/>
    <n v="0"/>
    <n v="960"/>
    <x v="0"/>
    <s v="Closed Deal"/>
    <s v="NAP"/>
    <s v="HRG"/>
    <x v="0"/>
    <x v="0"/>
    <n v="167"/>
    <x v="16"/>
    <x v="13"/>
    <x v="62"/>
    <x v="52"/>
    <x v="0"/>
  </r>
  <r>
    <x v="61"/>
    <x v="8"/>
    <x v="1"/>
    <s v=""/>
    <s v="MGYJ3"/>
    <s v="RT"/>
    <s v="Inbound"/>
    <x v="23"/>
    <x v="13"/>
    <x v="4"/>
    <n v="4"/>
    <n v="4"/>
    <n v="240"/>
    <n v="0"/>
    <n v="0"/>
    <n v="960"/>
    <x v="0"/>
    <s v="Closed Deal"/>
    <s v="HRG"/>
    <s v="NAP"/>
    <x v="0"/>
    <x v="0"/>
    <n v="174"/>
    <x v="16"/>
    <x v="13"/>
    <x v="37"/>
    <x v="51"/>
    <x v="0"/>
  </r>
  <r>
    <x v="60"/>
    <x v="10"/>
    <x v="1"/>
    <s v="AMADEUS"/>
    <s v="11LH69"/>
    <s v="OW"/>
    <s v="Outbound"/>
    <x v="9"/>
    <x v="0"/>
    <x v="24"/>
    <n v="1"/>
    <n v="1"/>
    <n v="75"/>
    <n v="34.04"/>
    <n v="30"/>
    <n v="139.04"/>
    <x v="0"/>
    <s v="Closed Deal"/>
    <s v="NAP"/>
    <s v="SSH"/>
    <x v="0"/>
    <x v="2"/>
    <n v="41"/>
    <x v="6"/>
    <x v="3"/>
    <x v="25"/>
    <x v="0"/>
    <x v="1"/>
  </r>
  <r>
    <x v="60"/>
    <x v="10"/>
    <x v="1"/>
    <s v="AMADEUS"/>
    <s v="11LH68"/>
    <s v="OW"/>
    <s v="Outbound"/>
    <x v="11"/>
    <x v="1"/>
    <x v="25"/>
    <n v="1"/>
    <n v="1"/>
    <n v="75"/>
    <n v="38.92"/>
    <n v="40"/>
    <n v="153.91999999999999"/>
    <x v="0"/>
    <s v="Closed Deal"/>
    <s v="SSH"/>
    <s v="NAP"/>
    <x v="0"/>
    <x v="2"/>
    <n v="48"/>
    <x v="6"/>
    <x v="3"/>
    <x v="28"/>
    <x v="23"/>
    <x v="1"/>
  </r>
  <r>
    <x v="60"/>
    <x v="10"/>
    <x v="1"/>
    <s v="AMADEUS"/>
    <s v="11LH69"/>
    <s v="OW"/>
    <s v="Outbound"/>
    <x v="9"/>
    <x v="0"/>
    <x v="24"/>
    <n v="1"/>
    <n v="1"/>
    <n v="75"/>
    <n v="34.04"/>
    <n v="30"/>
    <n v="139.04"/>
    <x v="0"/>
    <s v="Closed Deal"/>
    <s v="NAP"/>
    <s v="SSH"/>
    <x v="0"/>
    <x v="2"/>
    <n v="41"/>
    <x v="6"/>
    <x v="3"/>
    <x v="25"/>
    <x v="0"/>
    <x v="1"/>
  </r>
  <r>
    <x v="60"/>
    <x v="10"/>
    <x v="1"/>
    <s v="AMADEUS"/>
    <s v="11LH68"/>
    <s v="OW"/>
    <s v="Outbound"/>
    <x v="11"/>
    <x v="1"/>
    <x v="25"/>
    <n v="1"/>
    <n v="1"/>
    <n v="75"/>
    <n v="38.92"/>
    <n v="40"/>
    <n v="153.91999999999999"/>
    <x v="0"/>
    <s v="Closed Deal"/>
    <s v="SSH"/>
    <s v="NAP"/>
    <x v="0"/>
    <x v="2"/>
    <n v="48"/>
    <x v="6"/>
    <x v="3"/>
    <x v="28"/>
    <x v="23"/>
    <x v="1"/>
  </r>
  <r>
    <x v="60"/>
    <x v="10"/>
    <x v="1"/>
    <s v="AMADEUS"/>
    <s v="11LH69"/>
    <s v="OW"/>
    <s v="Outbound"/>
    <x v="9"/>
    <x v="0"/>
    <x v="24"/>
    <n v="1"/>
    <n v="1"/>
    <n v="100"/>
    <n v="34.04"/>
    <n v="30"/>
    <n v="164.04"/>
    <x v="0"/>
    <s v="Closed Deal"/>
    <s v="NAP"/>
    <s v="SSH"/>
    <x v="0"/>
    <x v="2"/>
    <n v="41"/>
    <x v="6"/>
    <x v="3"/>
    <x v="25"/>
    <x v="0"/>
    <x v="1"/>
  </r>
  <r>
    <x v="60"/>
    <x v="10"/>
    <x v="1"/>
    <s v="AMADEUS"/>
    <s v="11LH68"/>
    <s v="OW"/>
    <s v="Outbound"/>
    <x v="11"/>
    <x v="1"/>
    <x v="25"/>
    <n v="1"/>
    <n v="1"/>
    <n v="100"/>
    <n v="38.92"/>
    <n v="40"/>
    <n v="178.92"/>
    <x v="0"/>
    <s v="Closed Deal"/>
    <s v="SSH"/>
    <s v="NAP"/>
    <x v="0"/>
    <x v="2"/>
    <n v="48"/>
    <x v="6"/>
    <x v="3"/>
    <x v="28"/>
    <x v="23"/>
    <x v="1"/>
  </r>
  <r>
    <x v="60"/>
    <x v="10"/>
    <x v="1"/>
    <s v="AMADEUS"/>
    <s v="11LH6C"/>
    <s v="OW"/>
    <s v="Outbound"/>
    <x v="13"/>
    <x v="17"/>
    <x v="70"/>
    <n v="1"/>
    <n v="1"/>
    <n v="270"/>
    <n v="37.72"/>
    <n v="40"/>
    <n v="347.72"/>
    <x v="0"/>
    <s v="Closed Deal"/>
    <s v="SSH"/>
    <s v="FCO"/>
    <x v="6"/>
    <x v="3"/>
    <n v="172"/>
    <x v="25"/>
    <x v="3"/>
    <x v="7"/>
    <x v="1"/>
    <x v="0"/>
  </r>
  <r>
    <x v="60"/>
    <x v="10"/>
    <x v="1"/>
    <s v="AMADEUS"/>
    <s v="11LH6C"/>
    <s v="OW"/>
    <s v="Outbound"/>
    <x v="13"/>
    <x v="17"/>
    <x v="70"/>
    <n v="1"/>
    <n v="1"/>
    <n v="270"/>
    <n v="37.72"/>
    <n v="40"/>
    <n v="347.72"/>
    <x v="0"/>
    <s v="Closed Deal"/>
    <s v="SSH"/>
    <s v="FCO"/>
    <x v="6"/>
    <x v="3"/>
    <n v="172"/>
    <x v="25"/>
    <x v="3"/>
    <x v="7"/>
    <x v="1"/>
    <x v="0"/>
  </r>
  <r>
    <x v="61"/>
    <x v="8"/>
    <x v="1"/>
    <s v=""/>
    <s v="TT3AY"/>
    <s v="OW"/>
    <s v="Outbound"/>
    <x v="13"/>
    <x v="1"/>
    <x v="4"/>
    <n v="4"/>
    <n v="4"/>
    <n v="320"/>
    <n v="0"/>
    <n v="0"/>
    <n v="1280"/>
    <x v="0"/>
    <s v="Closed Deal"/>
    <s v="SSH"/>
    <s v="NAP"/>
    <x v="0"/>
    <x v="0"/>
    <n v="174"/>
    <x v="17"/>
    <x v="3"/>
    <x v="65"/>
    <x v="56"/>
    <x v="0"/>
  </r>
  <r>
    <x v="61"/>
    <x v="8"/>
    <x v="1"/>
    <s v=""/>
    <s v="2W4JV"/>
    <s v="OW"/>
    <s v="Outbound"/>
    <x v="12"/>
    <x v="0"/>
    <x v="2"/>
    <n v="4"/>
    <n v="4"/>
    <n v="280"/>
    <n v="0"/>
    <n v="0"/>
    <n v="1120"/>
    <x v="0"/>
    <s v="Closed Deal"/>
    <s v="NAP"/>
    <s v="SSH"/>
    <x v="0"/>
    <x v="0"/>
    <n v="160"/>
    <x v="17"/>
    <x v="3"/>
    <x v="64"/>
    <x v="55"/>
    <x v="0"/>
  </r>
  <r>
    <x v="61"/>
    <x v="8"/>
    <x v="1"/>
    <s v=""/>
    <s v="T2W6H"/>
    <s v="OW"/>
    <s v="Outbound"/>
    <x v="24"/>
    <x v="0"/>
    <x v="28"/>
    <n v="2"/>
    <n v="2"/>
    <n v="275"/>
    <n v="0"/>
    <n v="0"/>
    <n v="550"/>
    <x v="0"/>
    <s v="Closed Deal"/>
    <s v="NAP"/>
    <s v="SSH"/>
    <x v="0"/>
    <x v="3"/>
    <n v="45"/>
    <x v="18"/>
    <x v="3"/>
    <x v="7"/>
    <x v="1"/>
    <x v="1"/>
  </r>
  <r>
    <x v="61"/>
    <x v="8"/>
    <x v="1"/>
    <s v=""/>
    <s v="A9JE3"/>
    <s v="OW"/>
    <s v="Outbound"/>
    <x v="24"/>
    <x v="0"/>
    <x v="28"/>
    <n v="4"/>
    <n v="4"/>
    <n v="275"/>
    <n v="0"/>
    <n v="0"/>
    <n v="1100"/>
    <x v="0"/>
    <s v="Closed Deal"/>
    <s v="NAP"/>
    <s v="SSH"/>
    <x v="0"/>
    <x v="3"/>
    <n v="45"/>
    <x v="18"/>
    <x v="3"/>
    <x v="7"/>
    <x v="1"/>
    <x v="1"/>
  </r>
  <r>
    <x v="62"/>
    <x v="7"/>
    <x v="1"/>
    <s v=""/>
    <s v=""/>
    <s v="OW"/>
    <s v="Outbound"/>
    <x v="13"/>
    <x v="17"/>
    <x v="70"/>
    <n v="4"/>
    <n v="4"/>
    <n v="250"/>
    <n v="0"/>
    <n v="0"/>
    <n v="1000"/>
    <x v="0"/>
    <s v="Closed Deal"/>
    <s v="SSH"/>
    <s v="FCO"/>
    <x v="6"/>
    <x v="3"/>
    <n v="170"/>
    <x v="25"/>
    <x v="3"/>
    <x v="7"/>
    <x v="1"/>
    <x v="0"/>
  </r>
  <r>
    <x v="62"/>
    <x v="8"/>
    <x v="1"/>
    <s v=""/>
    <s v="923QA"/>
    <s v="RT"/>
    <s v="Outbound"/>
    <x v="4"/>
    <x v="6"/>
    <x v="8"/>
    <n v="4"/>
    <n v="4"/>
    <n v="175"/>
    <n v="0"/>
    <n v="0"/>
    <n v="700"/>
    <x v="0"/>
    <s v="Closed Deal"/>
    <s v="VRN"/>
    <s v="SSH"/>
    <x v="3"/>
    <x v="1"/>
    <n v="38"/>
    <x v="8"/>
    <x v="6"/>
    <x v="31"/>
    <x v="21"/>
    <x v="1"/>
  </r>
  <r>
    <x v="62"/>
    <x v="8"/>
    <x v="1"/>
    <s v=""/>
    <s v="923QA"/>
    <s v="RT"/>
    <s v="Inbound"/>
    <x v="6"/>
    <x v="7"/>
    <x v="9"/>
    <n v="4"/>
    <n v="4"/>
    <n v="175"/>
    <n v="0"/>
    <n v="0"/>
    <n v="700"/>
    <x v="0"/>
    <s v="Closed Deal"/>
    <s v="SSH"/>
    <s v="VRN"/>
    <x v="3"/>
    <x v="1"/>
    <n v="45"/>
    <x v="9"/>
    <x v="3"/>
    <x v="34"/>
    <x v="27"/>
    <x v="1"/>
  </r>
  <r>
    <x v="62"/>
    <x v="8"/>
    <x v="1"/>
    <s v=""/>
    <s v="CNDUY"/>
    <s v="RT"/>
    <s v="Outbound"/>
    <x v="12"/>
    <x v="0"/>
    <x v="2"/>
    <n v="5"/>
    <n v="5"/>
    <n v="290"/>
    <n v="0"/>
    <n v="0"/>
    <n v="1450"/>
    <x v="0"/>
    <s v="Closed Deal"/>
    <s v="NAP"/>
    <s v="SSH"/>
    <x v="0"/>
    <x v="0"/>
    <n v="159"/>
    <x v="17"/>
    <x v="3"/>
    <x v="64"/>
    <x v="55"/>
    <x v="0"/>
  </r>
  <r>
    <x v="62"/>
    <x v="8"/>
    <x v="1"/>
    <s v=""/>
    <s v="CNDUY"/>
    <s v="RT"/>
    <s v="Inbound"/>
    <x v="13"/>
    <x v="1"/>
    <x v="3"/>
    <n v="5"/>
    <n v="5"/>
    <n v="290"/>
    <n v="0"/>
    <n v="0"/>
    <n v="1450"/>
    <x v="0"/>
    <s v="Closed Deal"/>
    <s v="SSH"/>
    <s v="NAP"/>
    <x v="0"/>
    <x v="0"/>
    <n v="166"/>
    <x v="17"/>
    <x v="3"/>
    <x v="5"/>
    <x v="31"/>
    <x v="0"/>
  </r>
  <r>
    <x v="63"/>
    <x v="4"/>
    <x v="0"/>
    <s v=""/>
    <s v=""/>
    <s v="RT"/>
    <s v="Outbound"/>
    <x v="16"/>
    <x v="0"/>
    <x v="51"/>
    <n v="30"/>
    <n v="30"/>
    <n v="185"/>
    <n v="0"/>
    <n v="0"/>
    <n v="5550"/>
    <x v="0"/>
    <s v="Signed"/>
    <s v="NAP"/>
    <s v="SSH"/>
    <x v="0"/>
    <x v="2"/>
    <n v="122"/>
    <x v="12"/>
    <x v="0"/>
    <x v="3"/>
    <x v="3"/>
    <x v="0"/>
  </r>
  <r>
    <x v="63"/>
    <x v="4"/>
    <x v="0"/>
    <s v=""/>
    <s v=""/>
    <s v="RT"/>
    <s v="Outbound"/>
    <x v="16"/>
    <x v="0"/>
    <x v="52"/>
    <n v="30"/>
    <n v="30"/>
    <n v="185"/>
    <n v="0"/>
    <n v="0"/>
    <n v="5550"/>
    <x v="0"/>
    <s v="Signed"/>
    <s v="NAP"/>
    <s v="SSH"/>
    <x v="0"/>
    <x v="2"/>
    <n v="129"/>
    <x v="12"/>
    <x v="0"/>
    <x v="3"/>
    <x v="3"/>
    <x v="0"/>
  </r>
  <r>
    <x v="63"/>
    <x v="4"/>
    <x v="0"/>
    <s v=""/>
    <s v=""/>
    <s v="RT"/>
    <s v="Outbound"/>
    <x v="16"/>
    <x v="0"/>
    <x v="53"/>
    <n v="30"/>
    <n v="30"/>
    <n v="185"/>
    <n v="0"/>
    <n v="0"/>
    <n v="5550"/>
    <x v="0"/>
    <s v="Signed"/>
    <s v="NAP"/>
    <s v="SSH"/>
    <x v="0"/>
    <x v="2"/>
    <n v="136"/>
    <x v="12"/>
    <x v="0"/>
    <x v="54"/>
    <x v="21"/>
    <x v="0"/>
  </r>
  <r>
    <x v="63"/>
    <x v="4"/>
    <x v="0"/>
    <s v=""/>
    <s v=""/>
    <s v="RT"/>
    <s v="Outbound"/>
    <x v="16"/>
    <x v="0"/>
    <x v="54"/>
    <n v="30"/>
    <n v="30"/>
    <n v="185"/>
    <n v="0"/>
    <n v="0"/>
    <n v="5550"/>
    <x v="0"/>
    <s v="Signed"/>
    <s v="NAP"/>
    <s v="SSH"/>
    <x v="0"/>
    <x v="2"/>
    <n v="143"/>
    <x v="12"/>
    <x v="0"/>
    <x v="3"/>
    <x v="3"/>
    <x v="0"/>
  </r>
  <r>
    <x v="63"/>
    <x v="4"/>
    <x v="0"/>
    <s v=""/>
    <s v=""/>
    <s v="RT"/>
    <s v="Outbound"/>
    <x v="16"/>
    <x v="0"/>
    <x v="55"/>
    <n v="30"/>
    <n v="30"/>
    <n v="185"/>
    <n v="0"/>
    <n v="0"/>
    <n v="5550"/>
    <x v="0"/>
    <s v="Signed"/>
    <s v="NAP"/>
    <s v="SSH"/>
    <x v="0"/>
    <x v="2"/>
    <n v="150"/>
    <x v="12"/>
    <x v="0"/>
    <x v="3"/>
    <x v="3"/>
    <x v="0"/>
  </r>
  <r>
    <x v="63"/>
    <x v="4"/>
    <x v="0"/>
    <s v=""/>
    <s v=""/>
    <s v="RT"/>
    <s v="Outbound"/>
    <x v="16"/>
    <x v="0"/>
    <x v="56"/>
    <n v="0"/>
    <n v="0"/>
    <n v="185"/>
    <n v="0"/>
    <n v="0"/>
    <n v="0"/>
    <x v="0"/>
    <s v="Signed"/>
    <s v="NAP"/>
    <s v="SSH"/>
    <x v="0"/>
    <x v="2"/>
    <n v="157"/>
    <x v="12"/>
    <x v="0"/>
    <x v="3"/>
    <x v="3"/>
    <x v="0"/>
  </r>
  <r>
    <x v="63"/>
    <x v="4"/>
    <x v="0"/>
    <s v=""/>
    <s v=""/>
    <s v="RT"/>
    <s v="Outbound"/>
    <x v="16"/>
    <x v="0"/>
    <x v="57"/>
    <n v="0"/>
    <n v="0"/>
    <n v="185"/>
    <n v="0"/>
    <n v="0"/>
    <n v="0"/>
    <x v="0"/>
    <s v="Signed"/>
    <s v="NAP"/>
    <s v="SSH"/>
    <x v="0"/>
    <x v="2"/>
    <n v="164"/>
    <x v="12"/>
    <x v="0"/>
    <x v="3"/>
    <x v="3"/>
    <x v="0"/>
  </r>
  <r>
    <x v="63"/>
    <x v="4"/>
    <x v="0"/>
    <s v=""/>
    <s v=""/>
    <s v="RT"/>
    <s v="Outbound"/>
    <x v="16"/>
    <x v="0"/>
    <x v="58"/>
    <n v="30"/>
    <n v="30"/>
    <n v="185"/>
    <n v="0"/>
    <n v="0"/>
    <n v="5550"/>
    <x v="0"/>
    <s v="Signed"/>
    <s v="NAP"/>
    <s v="SSH"/>
    <x v="0"/>
    <x v="2"/>
    <n v="171"/>
    <x v="12"/>
    <x v="0"/>
    <x v="55"/>
    <x v="47"/>
    <x v="0"/>
  </r>
  <r>
    <x v="63"/>
    <x v="4"/>
    <x v="0"/>
    <s v=""/>
    <s v=""/>
    <s v="RT"/>
    <s v="Outbound"/>
    <x v="17"/>
    <x v="0"/>
    <x v="59"/>
    <n v="20"/>
    <n v="20"/>
    <n v="185"/>
    <n v="0"/>
    <n v="0"/>
    <n v="3700"/>
    <x v="0"/>
    <s v="On Review"/>
    <s v="NAP"/>
    <s v="SSH"/>
    <x v="0"/>
    <x v="2"/>
    <n v="178"/>
    <x v="13"/>
    <x v="9"/>
    <x v="56"/>
    <x v="1"/>
    <x v="0"/>
  </r>
  <r>
    <x v="63"/>
    <x v="4"/>
    <x v="0"/>
    <s v=""/>
    <s v=""/>
    <s v="RT"/>
    <s v="Outbound"/>
    <x v="17"/>
    <x v="0"/>
    <x v="60"/>
    <n v="18"/>
    <n v="18"/>
    <n v="185"/>
    <n v="0"/>
    <n v="0"/>
    <n v="3330"/>
    <x v="0"/>
    <s v="On Review"/>
    <s v="NAP"/>
    <s v="SSH"/>
    <x v="0"/>
    <x v="2"/>
    <n v="185"/>
    <x v="13"/>
    <x v="9"/>
    <x v="56"/>
    <x v="1"/>
    <x v="0"/>
  </r>
  <r>
    <x v="63"/>
    <x v="4"/>
    <x v="0"/>
    <s v=""/>
    <s v=""/>
    <s v="RT"/>
    <s v="Outbound"/>
    <x v="17"/>
    <x v="0"/>
    <x v="61"/>
    <n v="20"/>
    <n v="20"/>
    <n v="185"/>
    <n v="0"/>
    <n v="0"/>
    <n v="3700"/>
    <x v="0"/>
    <s v="On Review"/>
    <s v="NAP"/>
    <s v="SSH"/>
    <x v="0"/>
    <x v="2"/>
    <n v="192"/>
    <x v="13"/>
    <x v="9"/>
    <x v="56"/>
    <x v="1"/>
    <x v="0"/>
  </r>
  <r>
    <x v="63"/>
    <x v="4"/>
    <x v="0"/>
    <s v=""/>
    <s v=""/>
    <s v="RT"/>
    <s v="Outbound"/>
    <x v="17"/>
    <x v="0"/>
    <x v="62"/>
    <n v="20"/>
    <n v="20"/>
    <n v="185"/>
    <n v="0"/>
    <n v="0"/>
    <n v="3700"/>
    <x v="0"/>
    <s v="On Review"/>
    <s v="NAP"/>
    <s v="SSH"/>
    <x v="0"/>
    <x v="2"/>
    <n v="199"/>
    <x v="13"/>
    <x v="9"/>
    <x v="56"/>
    <x v="1"/>
    <x v="0"/>
  </r>
  <r>
    <x v="63"/>
    <x v="4"/>
    <x v="0"/>
    <s v=""/>
    <s v=""/>
    <s v="RT"/>
    <s v="Outbound"/>
    <x v="17"/>
    <x v="0"/>
    <x v="63"/>
    <n v="0"/>
    <n v="0"/>
    <n v="185"/>
    <n v="0"/>
    <n v="0"/>
    <n v="0"/>
    <x v="0"/>
    <s v="On Review"/>
    <s v="NAP"/>
    <s v="SSH"/>
    <x v="0"/>
    <x v="2"/>
    <n v="206"/>
    <x v="13"/>
    <x v="10"/>
    <x v="57"/>
    <x v="1"/>
    <x v="0"/>
  </r>
  <r>
    <x v="63"/>
    <x v="4"/>
    <x v="0"/>
    <s v=""/>
    <s v=""/>
    <s v="RT"/>
    <s v="Outbound"/>
    <x v="17"/>
    <x v="0"/>
    <x v="64"/>
    <n v="0"/>
    <n v="0"/>
    <n v="185"/>
    <n v="0"/>
    <n v="0"/>
    <n v="0"/>
    <x v="0"/>
    <s v="On Review"/>
    <s v="NAP"/>
    <s v="SSH"/>
    <x v="0"/>
    <x v="2"/>
    <n v="213"/>
    <x v="13"/>
    <x v="10"/>
    <x v="57"/>
    <x v="1"/>
    <x v="0"/>
  </r>
  <r>
    <x v="63"/>
    <x v="4"/>
    <x v="0"/>
    <s v=""/>
    <s v=""/>
    <s v="RT"/>
    <s v="Inbound"/>
    <x v="18"/>
    <x v="1"/>
    <x v="52"/>
    <n v="30"/>
    <n v="30"/>
    <n v="185"/>
    <n v="0"/>
    <n v="0"/>
    <n v="5550"/>
    <x v="0"/>
    <s v="Signed"/>
    <s v="SSH"/>
    <s v="NAP"/>
    <x v="0"/>
    <x v="2"/>
    <n v="129"/>
    <x v="12"/>
    <x v="0"/>
    <x v="3"/>
    <x v="3"/>
    <x v="0"/>
  </r>
  <r>
    <x v="63"/>
    <x v="4"/>
    <x v="0"/>
    <s v=""/>
    <s v=""/>
    <s v="RT"/>
    <s v="Inbound"/>
    <x v="18"/>
    <x v="1"/>
    <x v="53"/>
    <n v="30"/>
    <n v="30"/>
    <n v="185"/>
    <n v="0"/>
    <n v="0"/>
    <n v="5550"/>
    <x v="0"/>
    <s v="Signed"/>
    <s v="SSH"/>
    <s v="NAP"/>
    <x v="0"/>
    <x v="2"/>
    <n v="136"/>
    <x v="12"/>
    <x v="0"/>
    <x v="3"/>
    <x v="3"/>
    <x v="0"/>
  </r>
  <r>
    <x v="63"/>
    <x v="4"/>
    <x v="0"/>
    <s v=""/>
    <s v=""/>
    <s v="RT"/>
    <s v="Inbound"/>
    <x v="18"/>
    <x v="1"/>
    <x v="54"/>
    <n v="30"/>
    <n v="30"/>
    <n v="185"/>
    <n v="0"/>
    <n v="0"/>
    <n v="5550"/>
    <x v="0"/>
    <s v="Signed"/>
    <s v="SSH"/>
    <s v="NAP"/>
    <x v="0"/>
    <x v="2"/>
    <n v="143"/>
    <x v="12"/>
    <x v="0"/>
    <x v="54"/>
    <x v="21"/>
    <x v="0"/>
  </r>
  <r>
    <x v="63"/>
    <x v="4"/>
    <x v="0"/>
    <s v=""/>
    <s v=""/>
    <s v="RT"/>
    <s v="Inbound"/>
    <x v="18"/>
    <x v="1"/>
    <x v="55"/>
    <n v="30"/>
    <n v="30"/>
    <n v="185"/>
    <n v="0"/>
    <n v="0"/>
    <n v="5550"/>
    <x v="0"/>
    <s v="Signed"/>
    <s v="SSH"/>
    <s v="NAP"/>
    <x v="0"/>
    <x v="2"/>
    <n v="150"/>
    <x v="12"/>
    <x v="0"/>
    <x v="3"/>
    <x v="3"/>
    <x v="0"/>
  </r>
  <r>
    <x v="63"/>
    <x v="4"/>
    <x v="0"/>
    <s v=""/>
    <s v=""/>
    <s v="RT"/>
    <s v="Inbound"/>
    <x v="18"/>
    <x v="1"/>
    <x v="56"/>
    <n v="30"/>
    <n v="30"/>
    <n v="185"/>
    <n v="0"/>
    <n v="0"/>
    <n v="5550"/>
    <x v="0"/>
    <s v="Signed"/>
    <s v="SSH"/>
    <s v="NAP"/>
    <x v="0"/>
    <x v="2"/>
    <n v="157"/>
    <x v="12"/>
    <x v="0"/>
    <x v="3"/>
    <x v="3"/>
    <x v="0"/>
  </r>
  <r>
    <x v="63"/>
    <x v="4"/>
    <x v="0"/>
    <s v=""/>
    <s v=""/>
    <s v="RT"/>
    <s v="Inbound"/>
    <x v="18"/>
    <x v="1"/>
    <x v="57"/>
    <n v="0"/>
    <n v="0"/>
    <n v="185"/>
    <n v="0"/>
    <n v="0"/>
    <n v="0"/>
    <x v="0"/>
    <s v="Signed"/>
    <s v="SSH"/>
    <s v="NAP"/>
    <x v="0"/>
    <x v="2"/>
    <n v="164"/>
    <x v="12"/>
    <x v="0"/>
    <x v="3"/>
    <x v="3"/>
    <x v="0"/>
  </r>
  <r>
    <x v="63"/>
    <x v="4"/>
    <x v="0"/>
    <s v=""/>
    <s v=""/>
    <s v="RT"/>
    <s v="Inbound"/>
    <x v="18"/>
    <x v="1"/>
    <x v="58"/>
    <n v="0"/>
    <n v="0"/>
    <n v="185"/>
    <n v="0"/>
    <n v="0"/>
    <n v="0"/>
    <x v="0"/>
    <s v="Signed"/>
    <s v="SSH"/>
    <s v="NAP"/>
    <x v="0"/>
    <x v="2"/>
    <n v="171"/>
    <x v="12"/>
    <x v="0"/>
    <x v="3"/>
    <x v="3"/>
    <x v="0"/>
  </r>
  <r>
    <x v="63"/>
    <x v="4"/>
    <x v="0"/>
    <s v=""/>
    <s v=""/>
    <s v="RT"/>
    <s v="Inbound"/>
    <x v="18"/>
    <x v="1"/>
    <x v="59"/>
    <n v="30"/>
    <n v="30"/>
    <n v="185"/>
    <n v="0"/>
    <n v="0"/>
    <n v="5550"/>
    <x v="0"/>
    <s v="Signed"/>
    <s v="SSH"/>
    <s v="NAP"/>
    <x v="0"/>
    <x v="2"/>
    <n v="178"/>
    <x v="12"/>
    <x v="0"/>
    <x v="55"/>
    <x v="47"/>
    <x v="0"/>
  </r>
  <r>
    <x v="63"/>
    <x v="4"/>
    <x v="0"/>
    <s v=""/>
    <s v=""/>
    <s v="RT"/>
    <s v="Inbound"/>
    <x v="19"/>
    <x v="1"/>
    <x v="60"/>
    <n v="20"/>
    <n v="20"/>
    <n v="185"/>
    <n v="0"/>
    <n v="0"/>
    <n v="3700"/>
    <x v="0"/>
    <s v="On Review"/>
    <s v="SSH"/>
    <s v="NAP"/>
    <x v="0"/>
    <x v="2"/>
    <n v="185"/>
    <x v="13"/>
    <x v="9"/>
    <x v="56"/>
    <x v="1"/>
    <x v="0"/>
  </r>
  <r>
    <x v="63"/>
    <x v="4"/>
    <x v="0"/>
    <s v=""/>
    <s v=""/>
    <s v="RT"/>
    <s v="Inbound"/>
    <x v="19"/>
    <x v="1"/>
    <x v="61"/>
    <n v="18"/>
    <n v="18"/>
    <n v="185"/>
    <n v="0"/>
    <n v="0"/>
    <n v="3330"/>
    <x v="0"/>
    <s v="On Review"/>
    <s v="SSH"/>
    <s v="NAP"/>
    <x v="0"/>
    <x v="2"/>
    <n v="192"/>
    <x v="13"/>
    <x v="9"/>
    <x v="56"/>
    <x v="1"/>
    <x v="0"/>
  </r>
  <r>
    <x v="63"/>
    <x v="4"/>
    <x v="0"/>
    <s v=""/>
    <s v=""/>
    <s v="RT"/>
    <s v="Inbound"/>
    <x v="19"/>
    <x v="1"/>
    <x v="62"/>
    <n v="20"/>
    <n v="20"/>
    <n v="185"/>
    <n v="0"/>
    <n v="0"/>
    <n v="3700"/>
    <x v="0"/>
    <s v="On Review"/>
    <s v="SSH"/>
    <s v="NAP"/>
    <x v="0"/>
    <x v="2"/>
    <n v="199"/>
    <x v="13"/>
    <x v="9"/>
    <x v="56"/>
    <x v="1"/>
    <x v="0"/>
  </r>
  <r>
    <x v="63"/>
    <x v="4"/>
    <x v="0"/>
    <s v=""/>
    <s v=""/>
    <s v="RT"/>
    <s v="Inbound"/>
    <x v="19"/>
    <x v="1"/>
    <x v="63"/>
    <n v="20"/>
    <n v="20"/>
    <n v="185"/>
    <n v="0"/>
    <n v="0"/>
    <n v="3700"/>
    <x v="0"/>
    <s v="On Review"/>
    <s v="SSH"/>
    <s v="NAP"/>
    <x v="0"/>
    <x v="2"/>
    <n v="206"/>
    <x v="13"/>
    <x v="9"/>
    <x v="56"/>
    <x v="1"/>
    <x v="0"/>
  </r>
  <r>
    <x v="63"/>
    <x v="4"/>
    <x v="0"/>
    <s v=""/>
    <s v=""/>
    <s v="RT"/>
    <s v="Inbound"/>
    <x v="10"/>
    <x v="1"/>
    <x v="64"/>
    <n v="0"/>
    <n v="0"/>
    <n v="0"/>
    <n v="0"/>
    <n v="0"/>
    <n v="0"/>
    <x v="0"/>
    <s v="On Review"/>
    <s v="SSH"/>
    <s v="NAP"/>
    <x v="0"/>
    <x v="2"/>
    <n v="213"/>
    <x v="13"/>
    <x v="10"/>
    <x v="57"/>
    <x v="1"/>
    <x v="0"/>
  </r>
  <r>
    <x v="63"/>
    <x v="4"/>
    <x v="0"/>
    <s v=""/>
    <s v=""/>
    <s v="RT"/>
    <s v="Inbound"/>
    <x v="10"/>
    <x v="1"/>
    <x v="65"/>
    <n v="0"/>
    <n v="0"/>
    <n v="185"/>
    <n v="0"/>
    <n v="0"/>
    <n v="0"/>
    <x v="0"/>
    <s v="On Review"/>
    <s v="SSH"/>
    <s v="NAP"/>
    <x v="0"/>
    <x v="2"/>
    <n v="220"/>
    <x v="13"/>
    <x v="10"/>
    <x v="57"/>
    <x v="1"/>
    <x v="0"/>
  </r>
  <r>
    <x v="64"/>
    <x v="4"/>
    <x v="0"/>
    <s v=""/>
    <s v=""/>
    <s v="RT"/>
    <s v="Outbound"/>
    <x v="5"/>
    <x v="2"/>
    <x v="35"/>
    <n v="0"/>
    <n v="0"/>
    <n v="185"/>
    <n v="0"/>
    <n v="0"/>
    <n v="0"/>
    <x v="0"/>
    <s v="On Review"/>
    <s v="BRI"/>
    <s v="SSH"/>
    <x v="1"/>
    <x v="1"/>
    <n v="114"/>
    <x v="4"/>
    <x v="3"/>
    <x v="37"/>
    <x v="29"/>
    <x v="0"/>
  </r>
  <r>
    <x v="64"/>
    <x v="4"/>
    <x v="0"/>
    <s v=""/>
    <s v=""/>
    <s v="RT"/>
    <s v="Outbound"/>
    <x v="5"/>
    <x v="2"/>
    <x v="36"/>
    <n v="0"/>
    <n v="0"/>
    <n v="185"/>
    <n v="0"/>
    <n v="0"/>
    <n v="0"/>
    <x v="0"/>
    <s v="On Review"/>
    <s v="BRI"/>
    <s v="SSH"/>
    <x v="1"/>
    <x v="1"/>
    <n v="121"/>
    <x v="4"/>
    <x v="3"/>
    <x v="38"/>
    <x v="30"/>
    <x v="0"/>
  </r>
  <r>
    <x v="64"/>
    <x v="4"/>
    <x v="0"/>
    <s v=""/>
    <s v=""/>
    <s v="RT"/>
    <s v="Outbound"/>
    <x v="5"/>
    <x v="2"/>
    <x v="37"/>
    <n v="0"/>
    <n v="0"/>
    <n v="185"/>
    <n v="0"/>
    <n v="0"/>
    <n v="0"/>
    <x v="0"/>
    <s v="On Review"/>
    <s v="BRI"/>
    <s v="SSH"/>
    <x v="1"/>
    <x v="1"/>
    <n v="128"/>
    <x v="4"/>
    <x v="3"/>
    <x v="10"/>
    <x v="9"/>
    <x v="0"/>
  </r>
  <r>
    <x v="64"/>
    <x v="4"/>
    <x v="0"/>
    <s v=""/>
    <s v=""/>
    <s v="RT"/>
    <s v="Outbound"/>
    <x v="5"/>
    <x v="2"/>
    <x v="38"/>
    <n v="0"/>
    <n v="0"/>
    <n v="185"/>
    <n v="0"/>
    <n v="0"/>
    <n v="0"/>
    <x v="0"/>
    <s v="On Review"/>
    <s v="BRI"/>
    <s v="SSH"/>
    <x v="1"/>
    <x v="1"/>
    <n v="135"/>
    <x v="4"/>
    <x v="3"/>
    <x v="5"/>
    <x v="31"/>
    <x v="0"/>
  </r>
  <r>
    <x v="64"/>
    <x v="4"/>
    <x v="0"/>
    <s v=""/>
    <s v=""/>
    <s v="RT"/>
    <s v="Outbound"/>
    <x v="5"/>
    <x v="2"/>
    <x v="39"/>
    <n v="0"/>
    <n v="0"/>
    <n v="185"/>
    <n v="0"/>
    <n v="0"/>
    <n v="0"/>
    <x v="0"/>
    <s v="On Review"/>
    <s v="BRI"/>
    <s v="SSH"/>
    <x v="1"/>
    <x v="1"/>
    <n v="142"/>
    <x v="4"/>
    <x v="3"/>
    <x v="20"/>
    <x v="18"/>
    <x v="0"/>
  </r>
  <r>
    <x v="64"/>
    <x v="4"/>
    <x v="0"/>
    <s v=""/>
    <s v=""/>
    <s v="RT"/>
    <s v="Outbound"/>
    <x v="33"/>
    <x v="2"/>
    <x v="67"/>
    <n v="0"/>
    <n v="0"/>
    <n v="185"/>
    <n v="0"/>
    <n v="0"/>
    <n v="0"/>
    <x v="0"/>
    <s v="On Review"/>
    <s v="BRI"/>
    <s v="SSH"/>
    <x v="1"/>
    <x v="3"/>
    <n v="148"/>
    <x v="24"/>
    <x v="0"/>
    <x v="27"/>
    <x v="64"/>
    <x v="0"/>
  </r>
  <r>
    <x v="64"/>
    <x v="4"/>
    <x v="0"/>
    <s v=""/>
    <s v=""/>
    <s v="RT"/>
    <s v="Outbound"/>
    <x v="33"/>
    <x v="2"/>
    <x v="68"/>
    <n v="0"/>
    <n v="0"/>
    <n v="185"/>
    <n v="0"/>
    <n v="0"/>
    <n v="0"/>
    <x v="0"/>
    <s v="On Review"/>
    <s v="BRI"/>
    <s v="SSH"/>
    <x v="1"/>
    <x v="3"/>
    <n v="155"/>
    <x v="24"/>
    <x v="0"/>
    <x v="82"/>
    <x v="5"/>
    <x v="0"/>
  </r>
  <r>
    <x v="64"/>
    <x v="4"/>
    <x v="0"/>
    <s v=""/>
    <s v=""/>
    <s v="RT"/>
    <s v="Outbound"/>
    <x v="33"/>
    <x v="2"/>
    <x v="69"/>
    <n v="0"/>
    <n v="0"/>
    <n v="185"/>
    <n v="0"/>
    <n v="0"/>
    <n v="0"/>
    <x v="0"/>
    <s v="On Review"/>
    <s v="BRI"/>
    <s v="SSH"/>
    <x v="1"/>
    <x v="3"/>
    <n v="162"/>
    <x v="24"/>
    <x v="0"/>
    <x v="54"/>
    <x v="21"/>
    <x v="0"/>
  </r>
  <r>
    <x v="64"/>
    <x v="4"/>
    <x v="0"/>
    <s v=""/>
    <s v=""/>
    <s v="RT"/>
    <s v="Outbound"/>
    <x v="33"/>
    <x v="2"/>
    <x v="70"/>
    <n v="0"/>
    <n v="0"/>
    <n v="185"/>
    <n v="0"/>
    <n v="0"/>
    <n v="0"/>
    <x v="0"/>
    <s v="On Review"/>
    <s v="BRI"/>
    <s v="SSH"/>
    <x v="1"/>
    <x v="3"/>
    <n v="169"/>
    <x v="24"/>
    <x v="0"/>
    <x v="82"/>
    <x v="5"/>
    <x v="0"/>
  </r>
  <r>
    <x v="64"/>
    <x v="4"/>
    <x v="0"/>
    <s v=""/>
    <s v=""/>
    <s v="RT"/>
    <s v="Outbound"/>
    <x v="33"/>
    <x v="2"/>
    <x v="71"/>
    <n v="0"/>
    <n v="0"/>
    <n v="185"/>
    <n v="0"/>
    <n v="0"/>
    <n v="0"/>
    <x v="0"/>
    <s v="On Review"/>
    <s v="BRI"/>
    <s v="SSH"/>
    <x v="1"/>
    <x v="3"/>
    <n v="176"/>
    <x v="24"/>
    <x v="0"/>
    <x v="83"/>
    <x v="68"/>
    <x v="0"/>
  </r>
  <r>
    <x v="64"/>
    <x v="4"/>
    <x v="0"/>
    <s v=""/>
    <s v=""/>
    <s v="RT"/>
    <s v="Outbound"/>
    <x v="5"/>
    <x v="2"/>
    <x v="13"/>
    <n v="0"/>
    <n v="0"/>
    <n v="185"/>
    <n v="0"/>
    <n v="0"/>
    <n v="0"/>
    <x v="0"/>
    <s v="On Review"/>
    <s v="BRI"/>
    <s v="SSH"/>
    <x v="1"/>
    <x v="1"/>
    <n v="184"/>
    <x v="4"/>
    <x v="3"/>
    <x v="14"/>
    <x v="13"/>
    <x v="0"/>
  </r>
  <r>
    <x v="64"/>
    <x v="4"/>
    <x v="0"/>
    <s v=""/>
    <s v=""/>
    <s v="RT"/>
    <s v="Outbound"/>
    <x v="5"/>
    <x v="2"/>
    <x v="14"/>
    <n v="0"/>
    <n v="0"/>
    <n v="185"/>
    <n v="0"/>
    <n v="0"/>
    <n v="0"/>
    <x v="0"/>
    <s v="On Review"/>
    <s v="BRI"/>
    <s v="SSH"/>
    <x v="1"/>
    <x v="1"/>
    <n v="191"/>
    <x v="4"/>
    <x v="3"/>
    <x v="15"/>
    <x v="14"/>
    <x v="0"/>
  </r>
  <r>
    <x v="64"/>
    <x v="4"/>
    <x v="0"/>
    <s v=""/>
    <s v=""/>
    <s v="RT"/>
    <s v="Outbound"/>
    <x v="5"/>
    <x v="2"/>
    <x v="15"/>
    <n v="0"/>
    <n v="0"/>
    <n v="185"/>
    <n v="0"/>
    <n v="0"/>
    <n v="0"/>
    <x v="0"/>
    <s v="On Review"/>
    <s v="BRI"/>
    <s v="SSH"/>
    <x v="1"/>
    <x v="1"/>
    <n v="198"/>
    <x v="4"/>
    <x v="3"/>
    <x v="16"/>
    <x v="15"/>
    <x v="0"/>
  </r>
  <r>
    <x v="64"/>
    <x v="4"/>
    <x v="0"/>
    <s v=""/>
    <s v=""/>
    <s v="RT"/>
    <s v="Outbound"/>
    <x v="5"/>
    <x v="2"/>
    <x v="16"/>
    <n v="0"/>
    <n v="0"/>
    <n v="185"/>
    <n v="0"/>
    <n v="0"/>
    <n v="0"/>
    <x v="0"/>
    <s v="On Review"/>
    <s v="BRI"/>
    <s v="SSH"/>
    <x v="1"/>
    <x v="1"/>
    <n v="205"/>
    <x v="4"/>
    <x v="3"/>
    <x v="17"/>
    <x v="16"/>
    <x v="0"/>
  </r>
  <r>
    <x v="64"/>
    <x v="4"/>
    <x v="0"/>
    <s v=""/>
    <s v=""/>
    <s v="RT"/>
    <s v="Outbound"/>
    <x v="5"/>
    <x v="2"/>
    <x v="17"/>
    <n v="0"/>
    <n v="0"/>
    <n v="185"/>
    <n v="0"/>
    <n v="0"/>
    <n v="0"/>
    <x v="0"/>
    <s v="On Review"/>
    <s v="BRI"/>
    <s v="SSH"/>
    <x v="1"/>
    <x v="1"/>
    <n v="212"/>
    <x v="4"/>
    <x v="3"/>
    <x v="7"/>
    <x v="1"/>
    <x v="0"/>
  </r>
  <r>
    <x v="64"/>
    <x v="4"/>
    <x v="0"/>
    <s v=""/>
    <s v=""/>
    <s v="RT"/>
    <s v="Outbound"/>
    <x v="5"/>
    <x v="2"/>
    <x v="18"/>
    <n v="0"/>
    <n v="0"/>
    <n v="185"/>
    <n v="0"/>
    <n v="0"/>
    <n v="0"/>
    <x v="0"/>
    <s v="On Review"/>
    <s v="BRI"/>
    <s v="SSH"/>
    <x v="1"/>
    <x v="1"/>
    <n v="219"/>
    <x v="4"/>
    <x v="3"/>
    <x v="18"/>
    <x v="3"/>
    <x v="0"/>
  </r>
  <r>
    <x v="64"/>
    <x v="4"/>
    <x v="0"/>
    <s v=""/>
    <s v=""/>
    <s v="RT"/>
    <s v="Outbound"/>
    <x v="5"/>
    <x v="2"/>
    <x v="19"/>
    <n v="0"/>
    <n v="0"/>
    <n v="185"/>
    <n v="0"/>
    <n v="0"/>
    <n v="0"/>
    <x v="0"/>
    <s v="On Review"/>
    <s v="BRI"/>
    <s v="SSH"/>
    <x v="1"/>
    <x v="1"/>
    <n v="226"/>
    <x v="4"/>
    <x v="3"/>
    <x v="19"/>
    <x v="17"/>
    <x v="0"/>
  </r>
  <r>
    <x v="64"/>
    <x v="4"/>
    <x v="0"/>
    <s v=""/>
    <s v=""/>
    <s v="RT"/>
    <s v="Outbound"/>
    <x v="5"/>
    <x v="2"/>
    <x v="20"/>
    <n v="0"/>
    <n v="0"/>
    <n v="185"/>
    <n v="0"/>
    <n v="0"/>
    <n v="0"/>
    <x v="0"/>
    <s v="On Review"/>
    <s v="BRI"/>
    <s v="SSH"/>
    <x v="1"/>
    <x v="1"/>
    <n v="233"/>
    <x v="4"/>
    <x v="3"/>
    <x v="20"/>
    <x v="18"/>
    <x v="0"/>
  </r>
  <r>
    <x v="64"/>
    <x v="4"/>
    <x v="0"/>
    <s v=""/>
    <s v=""/>
    <s v="RT"/>
    <s v="Outbound"/>
    <x v="5"/>
    <x v="2"/>
    <x v="21"/>
    <n v="0"/>
    <n v="0"/>
    <n v="185"/>
    <n v="0"/>
    <n v="0"/>
    <n v="0"/>
    <x v="0"/>
    <s v="On Review"/>
    <s v="BRI"/>
    <s v="SSH"/>
    <x v="1"/>
    <x v="1"/>
    <n v="240"/>
    <x v="4"/>
    <x v="3"/>
    <x v="43"/>
    <x v="36"/>
    <x v="0"/>
  </r>
  <r>
    <x v="64"/>
    <x v="4"/>
    <x v="0"/>
    <s v=""/>
    <s v=""/>
    <s v="RT"/>
    <s v="Outbound"/>
    <x v="5"/>
    <x v="2"/>
    <x v="44"/>
    <n v="0"/>
    <n v="0"/>
    <n v="185"/>
    <n v="0"/>
    <n v="0"/>
    <n v="0"/>
    <x v="0"/>
    <s v="On Review"/>
    <s v="BRI"/>
    <s v="SSH"/>
    <x v="1"/>
    <x v="1"/>
    <n v="247"/>
    <x v="4"/>
    <x v="3"/>
    <x v="43"/>
    <x v="36"/>
    <x v="0"/>
  </r>
  <r>
    <x v="64"/>
    <x v="4"/>
    <x v="0"/>
    <s v=""/>
    <s v=""/>
    <s v="RT"/>
    <s v="Outbound"/>
    <x v="5"/>
    <x v="2"/>
    <x v="45"/>
    <n v="0"/>
    <n v="0"/>
    <n v="185"/>
    <n v="0"/>
    <n v="0"/>
    <n v="0"/>
    <x v="0"/>
    <s v="On Review"/>
    <s v="BRI"/>
    <s v="SSH"/>
    <x v="1"/>
    <x v="1"/>
    <n v="254"/>
    <x v="4"/>
    <x v="3"/>
    <x v="43"/>
    <x v="36"/>
    <x v="0"/>
  </r>
  <r>
    <x v="64"/>
    <x v="4"/>
    <x v="0"/>
    <s v=""/>
    <s v=""/>
    <s v="RT"/>
    <s v="Outbound"/>
    <x v="5"/>
    <x v="2"/>
    <x v="46"/>
    <n v="0"/>
    <n v="0"/>
    <n v="185"/>
    <n v="0"/>
    <n v="0"/>
    <n v="0"/>
    <x v="0"/>
    <s v="On Review"/>
    <s v="BRI"/>
    <s v="SSH"/>
    <x v="1"/>
    <x v="1"/>
    <n v="261"/>
    <x v="4"/>
    <x v="3"/>
    <x v="44"/>
    <x v="37"/>
    <x v="0"/>
  </r>
  <r>
    <x v="64"/>
    <x v="4"/>
    <x v="0"/>
    <s v=""/>
    <s v=""/>
    <s v="RT"/>
    <s v="Outbound"/>
    <x v="5"/>
    <x v="2"/>
    <x v="47"/>
    <n v="0"/>
    <n v="0"/>
    <n v="185"/>
    <n v="0"/>
    <n v="0"/>
    <n v="0"/>
    <x v="0"/>
    <s v="On Review"/>
    <s v="BRI"/>
    <s v="SSH"/>
    <x v="1"/>
    <x v="1"/>
    <n v="289"/>
    <x v="4"/>
    <x v="3"/>
    <x v="45"/>
    <x v="38"/>
    <x v="0"/>
  </r>
  <r>
    <x v="64"/>
    <x v="4"/>
    <x v="0"/>
    <s v=""/>
    <s v=""/>
    <s v="RT"/>
    <s v="Outbound"/>
    <x v="5"/>
    <x v="2"/>
    <x v="48"/>
    <n v="0"/>
    <n v="0"/>
    <n v="185"/>
    <n v="0"/>
    <n v="0"/>
    <n v="0"/>
    <x v="0"/>
    <s v="On Review"/>
    <s v="BRI"/>
    <s v="SSH"/>
    <x v="1"/>
    <x v="1"/>
    <n v="296"/>
    <x v="4"/>
    <x v="3"/>
    <x v="46"/>
    <x v="39"/>
    <x v="0"/>
  </r>
  <r>
    <x v="64"/>
    <x v="4"/>
    <x v="0"/>
    <s v=""/>
    <s v=""/>
    <s v="RT"/>
    <s v="Inbound"/>
    <x v="7"/>
    <x v="3"/>
    <x v="36"/>
    <n v="0"/>
    <n v="0"/>
    <n v="185"/>
    <n v="0"/>
    <n v="0"/>
    <n v="0"/>
    <x v="0"/>
    <s v="On Review"/>
    <s v="SSH"/>
    <s v="BRI"/>
    <x v="1"/>
    <x v="1"/>
    <n v="121"/>
    <x v="4"/>
    <x v="3"/>
    <x v="37"/>
    <x v="29"/>
    <x v="0"/>
  </r>
  <r>
    <x v="64"/>
    <x v="4"/>
    <x v="0"/>
    <s v=""/>
    <s v=""/>
    <s v="RT"/>
    <s v="Inbound"/>
    <x v="7"/>
    <x v="3"/>
    <x v="37"/>
    <n v="0"/>
    <n v="0"/>
    <n v="185"/>
    <n v="0"/>
    <n v="0"/>
    <n v="0"/>
    <x v="0"/>
    <s v="On Review"/>
    <s v="SSH"/>
    <s v="BRI"/>
    <x v="1"/>
    <x v="1"/>
    <n v="128"/>
    <x v="4"/>
    <x v="3"/>
    <x v="47"/>
    <x v="40"/>
    <x v="0"/>
  </r>
  <r>
    <x v="64"/>
    <x v="4"/>
    <x v="0"/>
    <s v=""/>
    <s v=""/>
    <s v="RT"/>
    <s v="Inbound"/>
    <x v="7"/>
    <x v="3"/>
    <x v="38"/>
    <n v="0"/>
    <n v="0"/>
    <n v="185"/>
    <n v="0"/>
    <n v="0"/>
    <n v="0"/>
    <x v="0"/>
    <s v="On Review"/>
    <s v="SSH"/>
    <s v="BRI"/>
    <x v="1"/>
    <x v="1"/>
    <n v="135"/>
    <x v="4"/>
    <x v="3"/>
    <x v="48"/>
    <x v="41"/>
    <x v="0"/>
  </r>
  <r>
    <x v="64"/>
    <x v="4"/>
    <x v="0"/>
    <s v=""/>
    <s v=""/>
    <s v="RT"/>
    <s v="Inbound"/>
    <x v="7"/>
    <x v="3"/>
    <x v="39"/>
    <n v="0"/>
    <n v="0"/>
    <n v="185"/>
    <n v="0"/>
    <n v="0"/>
    <n v="0"/>
    <x v="0"/>
    <s v="On Review"/>
    <s v="SSH"/>
    <s v="BRI"/>
    <x v="1"/>
    <x v="1"/>
    <n v="142"/>
    <x v="4"/>
    <x v="3"/>
    <x v="49"/>
    <x v="42"/>
    <x v="0"/>
  </r>
  <r>
    <x v="64"/>
    <x v="4"/>
    <x v="0"/>
    <s v=""/>
    <s v=""/>
    <s v="RT"/>
    <s v="Inbound"/>
    <x v="7"/>
    <x v="3"/>
    <x v="40"/>
    <n v="0"/>
    <n v="0"/>
    <n v="185"/>
    <n v="0"/>
    <n v="0"/>
    <n v="0"/>
    <x v="0"/>
    <s v="On Review"/>
    <s v="SSH"/>
    <s v="BRI"/>
    <x v="1"/>
    <x v="1"/>
    <n v="149"/>
    <x v="4"/>
    <x v="3"/>
    <x v="20"/>
    <x v="18"/>
    <x v="0"/>
  </r>
  <r>
    <x v="64"/>
    <x v="4"/>
    <x v="0"/>
    <s v=""/>
    <s v=""/>
    <s v="RT"/>
    <s v="Inbound"/>
    <x v="34"/>
    <x v="3"/>
    <x v="68"/>
    <n v="0"/>
    <n v="0"/>
    <n v="185"/>
    <n v="0"/>
    <n v="0"/>
    <n v="0"/>
    <x v="0"/>
    <s v="On Review"/>
    <s v="SSH"/>
    <s v="BRI"/>
    <x v="1"/>
    <x v="3"/>
    <n v="155"/>
    <x v="24"/>
    <x v="0"/>
    <x v="27"/>
    <x v="64"/>
    <x v="0"/>
  </r>
  <r>
    <x v="64"/>
    <x v="4"/>
    <x v="0"/>
    <s v=""/>
    <s v=""/>
    <s v="RT"/>
    <s v="Inbound"/>
    <x v="34"/>
    <x v="3"/>
    <x v="69"/>
    <n v="0"/>
    <n v="0"/>
    <n v="185"/>
    <n v="0"/>
    <n v="0"/>
    <n v="0"/>
    <x v="0"/>
    <s v="On Review"/>
    <s v="SSH"/>
    <s v="BRI"/>
    <x v="1"/>
    <x v="3"/>
    <n v="162"/>
    <x v="24"/>
    <x v="0"/>
    <x v="82"/>
    <x v="5"/>
    <x v="0"/>
  </r>
  <r>
    <x v="64"/>
    <x v="4"/>
    <x v="0"/>
    <s v=""/>
    <s v=""/>
    <s v="RT"/>
    <s v="Inbound"/>
    <x v="34"/>
    <x v="3"/>
    <x v="70"/>
    <n v="0"/>
    <n v="0"/>
    <n v="185"/>
    <n v="0"/>
    <n v="0"/>
    <n v="0"/>
    <x v="0"/>
    <s v="On Review"/>
    <s v="SSH"/>
    <s v="BRI"/>
    <x v="1"/>
    <x v="3"/>
    <n v="169"/>
    <x v="24"/>
    <x v="0"/>
    <x v="54"/>
    <x v="21"/>
    <x v="0"/>
  </r>
  <r>
    <x v="64"/>
    <x v="4"/>
    <x v="0"/>
    <s v=""/>
    <s v=""/>
    <s v="RT"/>
    <s v="Inbound"/>
    <x v="34"/>
    <x v="3"/>
    <x v="71"/>
    <n v="0"/>
    <n v="0"/>
    <n v="185"/>
    <n v="0"/>
    <n v="0"/>
    <n v="0"/>
    <x v="0"/>
    <s v="On Review"/>
    <s v="SSH"/>
    <s v="BRI"/>
    <x v="1"/>
    <x v="3"/>
    <n v="176"/>
    <x v="24"/>
    <x v="0"/>
    <x v="82"/>
    <x v="5"/>
    <x v="0"/>
  </r>
  <r>
    <x v="64"/>
    <x v="4"/>
    <x v="0"/>
    <s v=""/>
    <s v=""/>
    <s v="RT"/>
    <s v="Inbound"/>
    <x v="34"/>
    <x v="3"/>
    <x v="72"/>
    <n v="0"/>
    <n v="0"/>
    <n v="185"/>
    <n v="0"/>
    <n v="0"/>
    <n v="0"/>
    <x v="0"/>
    <s v="On Review"/>
    <s v="SSH"/>
    <s v="BRI"/>
    <x v="1"/>
    <x v="3"/>
    <n v="183"/>
    <x v="24"/>
    <x v="0"/>
    <x v="83"/>
    <x v="68"/>
    <x v="0"/>
  </r>
  <r>
    <x v="64"/>
    <x v="4"/>
    <x v="0"/>
    <s v=""/>
    <s v=""/>
    <s v="RT"/>
    <s v="Inbound"/>
    <x v="7"/>
    <x v="3"/>
    <x v="14"/>
    <n v="0"/>
    <n v="0"/>
    <n v="185"/>
    <n v="0"/>
    <n v="0"/>
    <n v="0"/>
    <x v="0"/>
    <s v="On Review"/>
    <s v="SSH"/>
    <s v="BRI"/>
    <x v="1"/>
    <x v="1"/>
    <n v="191"/>
    <x v="4"/>
    <x v="3"/>
    <x v="22"/>
    <x v="20"/>
    <x v="0"/>
  </r>
  <r>
    <x v="64"/>
    <x v="4"/>
    <x v="0"/>
    <s v=""/>
    <s v=""/>
    <s v="RT"/>
    <s v="Inbound"/>
    <x v="7"/>
    <x v="3"/>
    <x v="15"/>
    <n v="0"/>
    <n v="0"/>
    <n v="185"/>
    <n v="0"/>
    <n v="0"/>
    <n v="0"/>
    <x v="0"/>
    <s v="On Review"/>
    <s v="SSH"/>
    <s v="BRI"/>
    <x v="1"/>
    <x v="1"/>
    <n v="198"/>
    <x v="4"/>
    <x v="3"/>
    <x v="16"/>
    <x v="15"/>
    <x v="0"/>
  </r>
  <r>
    <x v="64"/>
    <x v="4"/>
    <x v="0"/>
    <s v=""/>
    <s v=""/>
    <s v="RT"/>
    <s v="Inbound"/>
    <x v="7"/>
    <x v="3"/>
    <x v="16"/>
    <n v="0"/>
    <n v="0"/>
    <n v="185"/>
    <n v="0"/>
    <n v="0"/>
    <n v="0"/>
    <x v="0"/>
    <s v="On Review"/>
    <s v="SSH"/>
    <s v="BRI"/>
    <x v="1"/>
    <x v="1"/>
    <n v="205"/>
    <x v="4"/>
    <x v="3"/>
    <x v="19"/>
    <x v="17"/>
    <x v="0"/>
  </r>
  <r>
    <x v="64"/>
    <x v="4"/>
    <x v="0"/>
    <s v=""/>
    <s v=""/>
    <s v="RT"/>
    <s v="Inbound"/>
    <x v="7"/>
    <x v="3"/>
    <x v="17"/>
    <n v="0"/>
    <n v="0"/>
    <n v="185"/>
    <n v="0"/>
    <n v="0"/>
    <n v="0"/>
    <x v="0"/>
    <s v="On Review"/>
    <s v="SSH"/>
    <s v="BRI"/>
    <x v="1"/>
    <x v="1"/>
    <n v="212"/>
    <x v="4"/>
    <x v="3"/>
    <x v="12"/>
    <x v="11"/>
    <x v="0"/>
  </r>
  <r>
    <x v="64"/>
    <x v="4"/>
    <x v="0"/>
    <s v=""/>
    <s v=""/>
    <s v="RT"/>
    <s v="Inbound"/>
    <x v="7"/>
    <x v="3"/>
    <x v="18"/>
    <n v="0"/>
    <n v="0"/>
    <n v="185"/>
    <n v="0"/>
    <n v="0"/>
    <n v="0"/>
    <x v="0"/>
    <s v="On Review"/>
    <s v="SSH"/>
    <s v="BRI"/>
    <x v="1"/>
    <x v="1"/>
    <n v="219"/>
    <x v="4"/>
    <x v="3"/>
    <x v="15"/>
    <x v="14"/>
    <x v="0"/>
  </r>
  <r>
    <x v="64"/>
    <x v="4"/>
    <x v="0"/>
    <s v=""/>
    <s v=""/>
    <s v="RT"/>
    <s v="Inbound"/>
    <x v="7"/>
    <x v="3"/>
    <x v="19"/>
    <n v="0"/>
    <n v="0"/>
    <n v="185"/>
    <n v="0"/>
    <n v="0"/>
    <n v="0"/>
    <x v="0"/>
    <s v="On Review"/>
    <s v="SSH"/>
    <s v="BRI"/>
    <x v="1"/>
    <x v="1"/>
    <n v="226"/>
    <x v="4"/>
    <x v="3"/>
    <x v="18"/>
    <x v="3"/>
    <x v="0"/>
  </r>
  <r>
    <x v="64"/>
    <x v="4"/>
    <x v="0"/>
    <s v=""/>
    <s v=""/>
    <s v="RT"/>
    <s v="Inbound"/>
    <x v="7"/>
    <x v="3"/>
    <x v="20"/>
    <n v="0"/>
    <n v="0"/>
    <n v="185"/>
    <n v="0"/>
    <n v="0"/>
    <n v="0"/>
    <x v="0"/>
    <s v="On Review"/>
    <s v="SSH"/>
    <s v="BRI"/>
    <x v="1"/>
    <x v="1"/>
    <n v="233"/>
    <x v="4"/>
    <x v="3"/>
    <x v="19"/>
    <x v="17"/>
    <x v="0"/>
  </r>
  <r>
    <x v="64"/>
    <x v="4"/>
    <x v="0"/>
    <s v=""/>
    <s v=""/>
    <s v="RT"/>
    <s v="Inbound"/>
    <x v="7"/>
    <x v="3"/>
    <x v="21"/>
    <n v="0"/>
    <n v="0"/>
    <n v="185"/>
    <n v="0"/>
    <n v="0"/>
    <n v="0"/>
    <x v="0"/>
    <s v="On Review"/>
    <s v="SSH"/>
    <s v="BRI"/>
    <x v="1"/>
    <x v="1"/>
    <n v="240"/>
    <x v="4"/>
    <x v="3"/>
    <x v="20"/>
    <x v="18"/>
    <x v="0"/>
  </r>
  <r>
    <x v="64"/>
    <x v="4"/>
    <x v="0"/>
    <s v=""/>
    <s v=""/>
    <s v="RT"/>
    <s v="Inbound"/>
    <x v="7"/>
    <x v="3"/>
    <x v="44"/>
    <n v="0"/>
    <n v="0"/>
    <n v="185"/>
    <n v="0"/>
    <n v="0"/>
    <n v="0"/>
    <x v="0"/>
    <s v="On Review"/>
    <s v="SSH"/>
    <s v="BRI"/>
    <x v="1"/>
    <x v="1"/>
    <n v="247"/>
    <x v="4"/>
    <x v="3"/>
    <x v="43"/>
    <x v="36"/>
    <x v="0"/>
  </r>
  <r>
    <x v="64"/>
    <x v="4"/>
    <x v="0"/>
    <s v=""/>
    <s v=""/>
    <s v="RT"/>
    <s v="Inbound"/>
    <x v="7"/>
    <x v="3"/>
    <x v="45"/>
    <n v="0"/>
    <n v="0"/>
    <n v="185"/>
    <n v="0"/>
    <n v="0"/>
    <n v="0"/>
    <x v="0"/>
    <s v="On Review"/>
    <s v="SSH"/>
    <s v="BRI"/>
    <x v="1"/>
    <x v="1"/>
    <n v="254"/>
    <x v="4"/>
    <x v="3"/>
    <x v="43"/>
    <x v="36"/>
    <x v="0"/>
  </r>
  <r>
    <x v="64"/>
    <x v="4"/>
    <x v="0"/>
    <s v=""/>
    <s v=""/>
    <s v="RT"/>
    <s v="Inbound"/>
    <x v="7"/>
    <x v="3"/>
    <x v="46"/>
    <n v="0"/>
    <n v="0"/>
    <n v="185"/>
    <n v="0"/>
    <n v="0"/>
    <n v="0"/>
    <x v="0"/>
    <s v="On Review"/>
    <s v="SSH"/>
    <s v="BRI"/>
    <x v="1"/>
    <x v="1"/>
    <n v="261"/>
    <x v="4"/>
    <x v="3"/>
    <x v="53"/>
    <x v="46"/>
    <x v="0"/>
  </r>
  <r>
    <x v="64"/>
    <x v="4"/>
    <x v="0"/>
    <s v=""/>
    <s v=""/>
    <s v="RT"/>
    <s v="Inbound"/>
    <x v="7"/>
    <x v="3"/>
    <x v="49"/>
    <n v="0"/>
    <n v="0"/>
    <n v="185"/>
    <n v="0"/>
    <n v="0"/>
    <n v="0"/>
    <x v="0"/>
    <s v="On Review"/>
    <s v="SSH"/>
    <s v="BRI"/>
    <x v="1"/>
    <x v="1"/>
    <n v="268"/>
    <x v="4"/>
    <x v="3"/>
    <x v="44"/>
    <x v="37"/>
    <x v="0"/>
  </r>
  <r>
    <x v="64"/>
    <x v="4"/>
    <x v="0"/>
    <s v=""/>
    <s v=""/>
    <s v="RT"/>
    <s v="Inbound"/>
    <x v="7"/>
    <x v="3"/>
    <x v="48"/>
    <n v="0"/>
    <n v="0"/>
    <n v="185"/>
    <n v="0"/>
    <n v="0"/>
    <n v="0"/>
    <x v="0"/>
    <s v="On Review"/>
    <s v="SSH"/>
    <s v="BRI"/>
    <x v="1"/>
    <x v="1"/>
    <n v="296"/>
    <x v="4"/>
    <x v="3"/>
    <x v="45"/>
    <x v="38"/>
    <x v="0"/>
  </r>
  <r>
    <x v="64"/>
    <x v="4"/>
    <x v="0"/>
    <s v=""/>
    <s v=""/>
    <s v="RT"/>
    <s v="Inbound"/>
    <x v="7"/>
    <x v="3"/>
    <x v="50"/>
    <n v="0"/>
    <n v="0"/>
    <n v="185"/>
    <n v="0"/>
    <n v="0"/>
    <n v="0"/>
    <x v="0"/>
    <s v="On Review"/>
    <s v="SSH"/>
    <s v="BRI"/>
    <x v="1"/>
    <x v="1"/>
    <n v="303"/>
    <x v="4"/>
    <x v="3"/>
    <x v="46"/>
    <x v="39"/>
    <x v="0"/>
  </r>
  <r>
    <x v="64"/>
    <x v="7"/>
    <x v="1"/>
    <s v=""/>
    <s v=""/>
    <s v="OW"/>
    <s v="Outbound"/>
    <x v="11"/>
    <x v="1"/>
    <x v="27"/>
    <n v="10"/>
    <n v="10"/>
    <n v="175"/>
    <n v="0"/>
    <n v="0"/>
    <n v="1750"/>
    <x v="0"/>
    <s v="Closed Deal"/>
    <s v="SSH"/>
    <s v="NAP"/>
    <x v="0"/>
    <x v="2"/>
    <n v="59"/>
    <x v="6"/>
    <x v="3"/>
    <x v="29"/>
    <x v="24"/>
    <x v="1"/>
  </r>
  <r>
    <x v="64"/>
    <x v="7"/>
    <x v="1"/>
    <s v=""/>
    <s v=""/>
    <s v="OW"/>
    <s v="Outbound"/>
    <x v="25"/>
    <x v="1"/>
    <x v="30"/>
    <n v="3"/>
    <n v="3"/>
    <n v="200"/>
    <n v="0"/>
    <n v="0"/>
    <n v="600"/>
    <x v="0"/>
    <s v="Closed Deal"/>
    <s v="SSH"/>
    <s v="NAP"/>
    <x v="0"/>
    <x v="3"/>
    <n v="57"/>
    <x v="18"/>
    <x v="3"/>
    <x v="16"/>
    <x v="15"/>
    <x v="1"/>
  </r>
  <r>
    <x v="64"/>
    <x v="7"/>
    <x v="1"/>
    <s v=""/>
    <s v=""/>
    <s v="OW"/>
    <s v="Outbound"/>
    <x v="23"/>
    <x v="13"/>
    <x v="4"/>
    <n v="2"/>
    <n v="2"/>
    <n v="240"/>
    <n v="0"/>
    <n v="0"/>
    <n v="480"/>
    <x v="0"/>
    <s v="Closed Deal"/>
    <s v="HRG"/>
    <s v="NAP"/>
    <x v="0"/>
    <x v="0"/>
    <n v="172"/>
    <x v="16"/>
    <x v="13"/>
    <x v="37"/>
    <x v="51"/>
    <x v="0"/>
  </r>
  <r>
    <x v="65"/>
    <x v="25"/>
    <x v="1"/>
    <s v=""/>
    <s v="12LM65"/>
    <s v="OW"/>
    <s v="Outbound"/>
    <x v="4"/>
    <x v="6"/>
    <x v="8"/>
    <n v="1"/>
    <n v="1"/>
    <n v="170"/>
    <n v="24.64"/>
    <n v="30"/>
    <n v="224.64"/>
    <x v="0"/>
    <s v="Closed Deal"/>
    <s v="VRN"/>
    <s v="SSH"/>
    <x v="3"/>
    <x v="1"/>
    <n v="36"/>
    <x v="8"/>
    <x v="6"/>
    <x v="31"/>
    <x v="21"/>
    <x v="1"/>
  </r>
  <r>
    <x v="65"/>
    <x v="7"/>
    <x v="1"/>
    <s v=""/>
    <s v=""/>
    <s v="OW"/>
    <s v="Outbound"/>
    <x v="11"/>
    <x v="1"/>
    <x v="27"/>
    <n v="1"/>
    <n v="1"/>
    <n v="175"/>
    <n v="0"/>
    <n v="0"/>
    <n v="175"/>
    <x v="0"/>
    <s v="Closed Deal"/>
    <s v="SSH"/>
    <s v="NAP"/>
    <x v="0"/>
    <x v="2"/>
    <n v="58"/>
    <x v="6"/>
    <x v="3"/>
    <x v="29"/>
    <x v="24"/>
    <x v="1"/>
  </r>
  <r>
    <x v="65"/>
    <x v="7"/>
    <x v="1"/>
    <s v=""/>
    <s v=""/>
    <s v="OW"/>
    <s v="Outbound"/>
    <x v="12"/>
    <x v="4"/>
    <x v="29"/>
    <n v="2"/>
    <n v="2"/>
    <n v="200"/>
    <n v="0"/>
    <n v="0"/>
    <n v="400"/>
    <x v="0"/>
    <s v="Closed Deal"/>
    <s v="MXP"/>
    <s v="SSH"/>
    <x v="2"/>
    <x v="3"/>
    <n v="49"/>
    <x v="7"/>
    <x v="3"/>
    <x v="17"/>
    <x v="16"/>
    <x v="1"/>
  </r>
  <r>
    <x v="65"/>
    <x v="7"/>
    <x v="1"/>
    <s v=""/>
    <s v=""/>
    <s v="OW"/>
    <s v="Outbound"/>
    <x v="13"/>
    <x v="5"/>
    <x v="30"/>
    <n v="3"/>
    <n v="3"/>
    <n v="200"/>
    <n v="0"/>
    <n v="0"/>
    <n v="600"/>
    <x v="0"/>
    <s v="Closed Deal"/>
    <s v="SSH"/>
    <s v="MXP"/>
    <x v="2"/>
    <x v="3"/>
    <n v="56"/>
    <x v="7"/>
    <x v="3"/>
    <x v="15"/>
    <x v="14"/>
    <x v="1"/>
  </r>
  <r>
    <x v="64"/>
    <x v="10"/>
    <x v="1"/>
    <s v="AMADEUS"/>
    <s v="11LY2L"/>
    <s v="OW"/>
    <s v="Outbound"/>
    <x v="13"/>
    <x v="17"/>
    <x v="70"/>
    <n v="1"/>
    <n v="1"/>
    <n v="270"/>
    <n v="37.72"/>
    <n v="40"/>
    <n v="347.72"/>
    <x v="0"/>
    <s v="Closed Deal"/>
    <s v="SSH"/>
    <s v="FCO"/>
    <x v="6"/>
    <x v="3"/>
    <n v="169"/>
    <x v="25"/>
    <x v="3"/>
    <x v="7"/>
    <x v="1"/>
    <x v="0"/>
  </r>
  <r>
    <x v="64"/>
    <x v="10"/>
    <x v="1"/>
    <s v="AMADEUS"/>
    <s v="11LHTR"/>
    <s v="OW"/>
    <s v="Outbound"/>
    <x v="28"/>
    <x v="1"/>
    <x v="29"/>
    <n v="1"/>
    <n v="1"/>
    <n v="250"/>
    <n v="38.92"/>
    <n v="40"/>
    <n v="328.92"/>
    <x v="0"/>
    <s v="Closed Deal"/>
    <s v="SSH"/>
    <s v="NAP"/>
    <x v="0"/>
    <x v="3"/>
    <n v="50"/>
    <x v="22"/>
    <x v="21"/>
    <x v="79"/>
    <x v="1"/>
    <x v="1"/>
  </r>
  <r>
    <x v="64"/>
    <x v="10"/>
    <x v="1"/>
    <s v="AMADEUS"/>
    <s v="11LY2L"/>
    <s v="OW"/>
    <s v="Outbound"/>
    <x v="13"/>
    <x v="17"/>
    <x v="70"/>
    <n v="1"/>
    <n v="1"/>
    <n v="270"/>
    <n v="37.72"/>
    <n v="40"/>
    <n v="347.72"/>
    <x v="0"/>
    <s v="Closed Deal"/>
    <s v="SSH"/>
    <s v="FCO"/>
    <x v="6"/>
    <x v="3"/>
    <n v="169"/>
    <x v="25"/>
    <x v="3"/>
    <x v="7"/>
    <x v="1"/>
    <x v="0"/>
  </r>
  <r>
    <x v="64"/>
    <x v="10"/>
    <x v="1"/>
    <s v="AMADEUS"/>
    <s v="11LHTR"/>
    <s v="OW"/>
    <s v="Outbound"/>
    <x v="28"/>
    <x v="1"/>
    <x v="29"/>
    <n v="1"/>
    <n v="1"/>
    <n v="187.5"/>
    <n v="38.92"/>
    <n v="40"/>
    <n v="266.42"/>
    <x v="0"/>
    <s v="Closed Deal"/>
    <s v="SSH"/>
    <s v="NAP"/>
    <x v="0"/>
    <x v="3"/>
    <n v="50"/>
    <x v="22"/>
    <x v="21"/>
    <x v="79"/>
    <x v="1"/>
    <x v="1"/>
  </r>
  <r>
    <x v="64"/>
    <x v="10"/>
    <x v="1"/>
    <s v="AMADEUS"/>
    <s v="11LHTR"/>
    <s v="OW"/>
    <s v="Outbound"/>
    <x v="28"/>
    <x v="1"/>
    <x v="29"/>
    <n v="1"/>
    <n v="1"/>
    <n v="250"/>
    <n v="38.92"/>
    <n v="40"/>
    <n v="328.92"/>
    <x v="0"/>
    <s v="Closed Deal"/>
    <s v="SSH"/>
    <s v="NAP"/>
    <x v="0"/>
    <x v="3"/>
    <n v="50"/>
    <x v="22"/>
    <x v="21"/>
    <x v="79"/>
    <x v="1"/>
    <x v="1"/>
  </r>
  <r>
    <x v="64"/>
    <x v="10"/>
    <x v="1"/>
    <s v="AMADEUS"/>
    <s v="11LHTR"/>
    <s v="OW"/>
    <s v="Outbound"/>
    <x v="28"/>
    <x v="1"/>
    <x v="29"/>
    <n v="1"/>
    <n v="1"/>
    <n v="187.5"/>
    <n v="38.92"/>
    <n v="40"/>
    <n v="266.42"/>
    <x v="0"/>
    <s v="Closed Deal"/>
    <s v="SSH"/>
    <s v="NAP"/>
    <x v="0"/>
    <x v="3"/>
    <n v="50"/>
    <x v="22"/>
    <x v="21"/>
    <x v="79"/>
    <x v="1"/>
    <x v="1"/>
  </r>
  <r>
    <x v="64"/>
    <x v="10"/>
    <x v="1"/>
    <s v="AMADEUS"/>
    <s v="11LY2L"/>
    <s v="OW"/>
    <s v="Outbound"/>
    <x v="13"/>
    <x v="17"/>
    <x v="70"/>
    <n v="1"/>
    <n v="1"/>
    <n v="270"/>
    <n v="37.72"/>
    <n v="40"/>
    <n v="347.72"/>
    <x v="0"/>
    <s v="Closed Deal"/>
    <s v="SSH"/>
    <s v="FCO"/>
    <x v="6"/>
    <x v="3"/>
    <n v="169"/>
    <x v="25"/>
    <x v="3"/>
    <x v="7"/>
    <x v="1"/>
    <x v="0"/>
  </r>
  <r>
    <x v="64"/>
    <x v="10"/>
    <x v="1"/>
    <s v="AMADEUS"/>
    <s v="11LY2L"/>
    <s v="OW"/>
    <s v="Outbound"/>
    <x v="13"/>
    <x v="17"/>
    <x v="70"/>
    <n v="1"/>
    <n v="1"/>
    <n v="270"/>
    <n v="37.72"/>
    <n v="40"/>
    <n v="347.72"/>
    <x v="0"/>
    <s v="Closed Deal"/>
    <s v="SSH"/>
    <s v="FCO"/>
    <x v="6"/>
    <x v="3"/>
    <n v="169"/>
    <x v="25"/>
    <x v="3"/>
    <x v="7"/>
    <x v="1"/>
    <x v="0"/>
  </r>
  <r>
    <x v="64"/>
    <x v="10"/>
    <x v="1"/>
    <s v="AMADEUS"/>
    <s v="11LHU3"/>
    <s v="OW"/>
    <s v="Outbound"/>
    <x v="28"/>
    <x v="1"/>
    <x v="29"/>
    <n v="1"/>
    <n v="1"/>
    <n v="300"/>
    <n v="38.92"/>
    <n v="40"/>
    <n v="378.92"/>
    <x v="0"/>
    <s v="Closed Deal"/>
    <s v="SSH"/>
    <s v="NAP"/>
    <x v="0"/>
    <x v="3"/>
    <n v="50"/>
    <x v="22"/>
    <x v="21"/>
    <x v="79"/>
    <x v="1"/>
    <x v="1"/>
  </r>
  <r>
    <x v="64"/>
    <x v="10"/>
    <x v="1"/>
    <s v="AMADEUS"/>
    <s v="11LHU3"/>
    <s v="OW"/>
    <s v="Outbound"/>
    <x v="28"/>
    <x v="1"/>
    <x v="29"/>
    <n v="1"/>
    <n v="1"/>
    <n v="300"/>
    <n v="38.92"/>
    <n v="40"/>
    <n v="378.92"/>
    <x v="0"/>
    <s v="Closed Deal"/>
    <s v="SSH"/>
    <s v="NAP"/>
    <x v="0"/>
    <x v="3"/>
    <n v="50"/>
    <x v="22"/>
    <x v="21"/>
    <x v="79"/>
    <x v="1"/>
    <x v="1"/>
  </r>
  <r>
    <x v="64"/>
    <x v="10"/>
    <x v="1"/>
    <s v="AMADEUS"/>
    <s v="11LHU3"/>
    <s v="OW"/>
    <s v="Outbound"/>
    <x v="28"/>
    <x v="1"/>
    <x v="29"/>
    <n v="1"/>
    <n v="1"/>
    <n v="225"/>
    <n v="38.92"/>
    <n v="40"/>
    <n v="303.92"/>
    <x v="0"/>
    <s v="Closed Deal"/>
    <s v="SSH"/>
    <s v="NAP"/>
    <x v="0"/>
    <x v="3"/>
    <n v="50"/>
    <x v="22"/>
    <x v="21"/>
    <x v="79"/>
    <x v="1"/>
    <x v="1"/>
  </r>
  <r>
    <x v="64"/>
    <x v="10"/>
    <x v="1"/>
    <s v="AMADEUS"/>
    <s v="11LY2L"/>
    <s v="OW"/>
    <s v="Outbound"/>
    <x v="13"/>
    <x v="17"/>
    <x v="70"/>
    <n v="1"/>
    <n v="1"/>
    <n v="270"/>
    <n v="37.72"/>
    <n v="40"/>
    <n v="347.72"/>
    <x v="0"/>
    <s v="Closed Deal"/>
    <s v="SSH"/>
    <s v="FCO"/>
    <x v="6"/>
    <x v="3"/>
    <n v="169"/>
    <x v="25"/>
    <x v="3"/>
    <x v="7"/>
    <x v="1"/>
    <x v="0"/>
  </r>
  <r>
    <x v="64"/>
    <x v="10"/>
    <x v="1"/>
    <s v="AMADEUS"/>
    <s v="11LHU3"/>
    <s v="OW"/>
    <s v="Outbound"/>
    <x v="28"/>
    <x v="1"/>
    <x v="29"/>
    <n v="1"/>
    <n v="1"/>
    <n v="300"/>
    <n v="38.92"/>
    <n v="40"/>
    <n v="378.92"/>
    <x v="0"/>
    <s v="Closed Deal"/>
    <s v="SSH"/>
    <s v="NAP"/>
    <x v="0"/>
    <x v="3"/>
    <n v="50"/>
    <x v="22"/>
    <x v="21"/>
    <x v="79"/>
    <x v="1"/>
    <x v="1"/>
  </r>
  <r>
    <x v="65"/>
    <x v="8"/>
    <x v="1"/>
    <s v=""/>
    <s v="WDZYW"/>
    <s v="OW"/>
    <s v="Outbound"/>
    <x v="11"/>
    <x v="1"/>
    <x v="25"/>
    <n v="4"/>
    <n v="4"/>
    <n v="140"/>
    <n v="0"/>
    <n v="0"/>
    <n v="560"/>
    <x v="0"/>
    <s v="Closed Deal"/>
    <s v="SSH"/>
    <s v="NAP"/>
    <x v="0"/>
    <x v="2"/>
    <n v="44"/>
    <x v="6"/>
    <x v="3"/>
    <x v="28"/>
    <x v="23"/>
    <x v="1"/>
  </r>
  <r>
    <x v="65"/>
    <x v="8"/>
    <x v="1"/>
    <s v=""/>
    <s v="9YGVC"/>
    <s v="OW"/>
    <s v="Outbound"/>
    <x v="11"/>
    <x v="1"/>
    <x v="25"/>
    <n v="4"/>
    <n v="4"/>
    <n v="140"/>
    <n v="0"/>
    <n v="0"/>
    <n v="560"/>
    <x v="0"/>
    <s v="Closed Deal"/>
    <s v="SSH"/>
    <s v="NAP"/>
    <x v="0"/>
    <x v="2"/>
    <n v="44"/>
    <x v="6"/>
    <x v="3"/>
    <x v="28"/>
    <x v="23"/>
    <x v="1"/>
  </r>
  <r>
    <x v="65"/>
    <x v="8"/>
    <x v="1"/>
    <s v=""/>
    <s v="LQZU3"/>
    <s v="OW"/>
    <s v="Outbound"/>
    <x v="12"/>
    <x v="0"/>
    <x v="2"/>
    <n v="2"/>
    <n v="2"/>
    <n v="280"/>
    <n v="0"/>
    <n v="0"/>
    <n v="560"/>
    <x v="0"/>
    <s v="Closed Deal"/>
    <s v="NAP"/>
    <s v="SSH"/>
    <x v="0"/>
    <x v="0"/>
    <n v="157"/>
    <x v="17"/>
    <x v="3"/>
    <x v="64"/>
    <x v="55"/>
    <x v="0"/>
  </r>
  <r>
    <x v="65"/>
    <x v="8"/>
    <x v="1"/>
    <s v=""/>
    <s v="VF6JV"/>
    <s v="OW"/>
    <s v="Outbound"/>
    <x v="13"/>
    <x v="1"/>
    <x v="4"/>
    <n v="2"/>
    <n v="2"/>
    <n v="320"/>
    <n v="0"/>
    <n v="0"/>
    <n v="640"/>
    <x v="0"/>
    <s v="Closed Deal"/>
    <s v="SSH"/>
    <s v="NAP"/>
    <x v="0"/>
    <x v="0"/>
    <n v="171"/>
    <x v="17"/>
    <x v="3"/>
    <x v="65"/>
    <x v="56"/>
    <x v="0"/>
  </r>
  <r>
    <x v="66"/>
    <x v="8"/>
    <x v="1"/>
    <s v=""/>
    <s v="T33QN"/>
    <s v="OW"/>
    <s v="Outbound"/>
    <x v="13"/>
    <x v="5"/>
    <x v="30"/>
    <n v="2"/>
    <n v="2"/>
    <n v="250"/>
    <n v="0"/>
    <n v="0"/>
    <n v="500"/>
    <x v="0"/>
    <s v="Closed Deal"/>
    <s v="SSH"/>
    <s v="MXP"/>
    <x v="2"/>
    <x v="3"/>
    <n v="55"/>
    <x v="7"/>
    <x v="3"/>
    <x v="15"/>
    <x v="14"/>
    <x v="1"/>
  </r>
  <r>
    <x v="66"/>
    <x v="8"/>
    <x v="1"/>
    <s v=""/>
    <s v="FPWMV"/>
    <s v="OW"/>
    <s v="Outbound"/>
    <x v="13"/>
    <x v="17"/>
    <x v="71"/>
    <n v="2"/>
    <n v="2"/>
    <n v="250"/>
    <n v="0"/>
    <n v="0"/>
    <n v="500"/>
    <x v="0"/>
    <s v="Closed Deal"/>
    <s v="SSH"/>
    <s v="FCO"/>
    <x v="6"/>
    <x v="3"/>
    <n v="174"/>
    <x v="25"/>
    <x v="3"/>
    <x v="1"/>
    <x v="74"/>
    <x v="0"/>
  </r>
  <r>
    <x v="67"/>
    <x v="8"/>
    <x v="1"/>
    <s v=""/>
    <s v="U4AU2"/>
    <s v="RT"/>
    <s v="Outbound"/>
    <x v="24"/>
    <x v="0"/>
    <x v="29"/>
    <n v="6"/>
    <n v="6"/>
    <n v="210"/>
    <n v="0"/>
    <n v="0"/>
    <n v="1260"/>
    <x v="0"/>
    <s v="Closed Deal"/>
    <s v="NAP"/>
    <s v="SSH"/>
    <x v="0"/>
    <x v="3"/>
    <n v="47"/>
    <x v="18"/>
    <x v="3"/>
    <x v="66"/>
    <x v="57"/>
    <x v="1"/>
  </r>
  <r>
    <x v="67"/>
    <x v="8"/>
    <x v="1"/>
    <s v=""/>
    <s v="U4AU2"/>
    <s v="RT"/>
    <s v="Inbound"/>
    <x v="25"/>
    <x v="1"/>
    <x v="30"/>
    <n v="6"/>
    <n v="6"/>
    <n v="210"/>
    <n v="0"/>
    <n v="0"/>
    <n v="1260"/>
    <x v="0"/>
    <s v="Closed Deal"/>
    <s v="SSH"/>
    <s v="NAP"/>
    <x v="0"/>
    <x v="3"/>
    <n v="54"/>
    <x v="18"/>
    <x v="3"/>
    <x v="16"/>
    <x v="15"/>
    <x v="1"/>
  </r>
  <r>
    <x v="67"/>
    <x v="8"/>
    <x v="1"/>
    <s v=""/>
    <s v="47R6Z"/>
    <s v="OW"/>
    <s v="Outbound"/>
    <x v="5"/>
    <x v="2"/>
    <x v="12"/>
    <n v="3"/>
    <n v="3"/>
    <n v="220"/>
    <n v="0"/>
    <n v="0"/>
    <n v="660"/>
    <x v="0"/>
    <s v="Closed Deal"/>
    <s v="BRI"/>
    <s v="SSH"/>
    <x v="1"/>
    <x v="1"/>
    <n v="174"/>
    <x v="4"/>
    <x v="3"/>
    <x v="13"/>
    <x v="12"/>
    <x v="0"/>
  </r>
  <r>
    <x v="67"/>
    <x v="8"/>
    <x v="1"/>
    <s v=""/>
    <s v="G2CMZ"/>
    <s v="OW"/>
    <s v="Outbound"/>
    <x v="12"/>
    <x v="4"/>
    <x v="29"/>
    <n v="2"/>
    <n v="2"/>
    <n v="200"/>
    <n v="0"/>
    <n v="0"/>
    <n v="400"/>
    <x v="0"/>
    <s v="Closed Deal"/>
    <s v="MXP"/>
    <s v="SSH"/>
    <x v="2"/>
    <x v="3"/>
    <n v="47"/>
    <x v="7"/>
    <x v="3"/>
    <x v="17"/>
    <x v="16"/>
    <x v="1"/>
  </r>
  <r>
    <x v="66"/>
    <x v="10"/>
    <x v="1"/>
    <s v="AMADEUS"/>
    <s v="11LYHC"/>
    <s v="OW"/>
    <s v="Outbound"/>
    <x v="24"/>
    <x v="0"/>
    <x v="29"/>
    <n v="1"/>
    <n v="1"/>
    <n v="230"/>
    <n v="34.04"/>
    <n v="40"/>
    <n v="304.04000000000002"/>
    <x v="0"/>
    <s v="Closed Deal"/>
    <s v="NAP"/>
    <s v="SSH"/>
    <x v="0"/>
    <x v="3"/>
    <n v="48"/>
    <x v="18"/>
    <x v="3"/>
    <x v="66"/>
    <x v="57"/>
    <x v="1"/>
  </r>
  <r>
    <x v="66"/>
    <x v="10"/>
    <x v="1"/>
    <s v="AMADEUS"/>
    <s v="11LYHD"/>
    <s v="OW"/>
    <s v="Outbound"/>
    <x v="28"/>
    <x v="1"/>
    <x v="30"/>
    <n v="1"/>
    <n v="1"/>
    <n v="150"/>
    <n v="38.92"/>
    <n v="40"/>
    <n v="228.92"/>
    <x v="0"/>
    <s v="Closed Deal"/>
    <s v="SSH"/>
    <s v="NAP"/>
    <x v="0"/>
    <x v="3"/>
    <n v="55"/>
    <x v="22"/>
    <x v="22"/>
    <x v="80"/>
    <x v="14"/>
    <x v="1"/>
  </r>
  <r>
    <x v="66"/>
    <x v="10"/>
    <x v="1"/>
    <s v="AMADEUS"/>
    <s v="11LYHC"/>
    <s v="OW"/>
    <s v="Outbound"/>
    <x v="24"/>
    <x v="0"/>
    <x v="29"/>
    <n v="1"/>
    <n v="1"/>
    <n v="230"/>
    <n v="34.04"/>
    <n v="40"/>
    <n v="304.04000000000002"/>
    <x v="0"/>
    <s v="Closed Deal"/>
    <s v="NAP"/>
    <s v="SSH"/>
    <x v="0"/>
    <x v="3"/>
    <n v="48"/>
    <x v="18"/>
    <x v="3"/>
    <x v="66"/>
    <x v="57"/>
    <x v="1"/>
  </r>
  <r>
    <x v="66"/>
    <x v="10"/>
    <x v="1"/>
    <s v="AMADEUS"/>
    <s v="11LYHD"/>
    <s v="OW"/>
    <s v="Outbound"/>
    <x v="28"/>
    <x v="1"/>
    <x v="30"/>
    <n v="1"/>
    <n v="1"/>
    <n v="150"/>
    <n v="38.92"/>
    <n v="40"/>
    <n v="228.92"/>
    <x v="0"/>
    <s v="Closed Deal"/>
    <s v="SSH"/>
    <s v="NAP"/>
    <x v="0"/>
    <x v="3"/>
    <n v="55"/>
    <x v="22"/>
    <x v="22"/>
    <x v="80"/>
    <x v="14"/>
    <x v="1"/>
  </r>
  <r>
    <x v="66"/>
    <x v="10"/>
    <x v="1"/>
    <s v="AMADEUS"/>
    <s v="11LYHC"/>
    <s v="OW"/>
    <s v="Outbound"/>
    <x v="24"/>
    <x v="0"/>
    <x v="29"/>
    <n v="1"/>
    <n v="1"/>
    <n v="172.5"/>
    <n v="34.04"/>
    <n v="40"/>
    <n v="246.54"/>
    <x v="0"/>
    <s v="Closed Deal"/>
    <s v="NAP"/>
    <s v="SSH"/>
    <x v="0"/>
    <x v="3"/>
    <n v="48"/>
    <x v="18"/>
    <x v="3"/>
    <x v="66"/>
    <x v="57"/>
    <x v="1"/>
  </r>
  <r>
    <x v="66"/>
    <x v="10"/>
    <x v="1"/>
    <s v="AMADEUS"/>
    <s v="11LYHD"/>
    <s v="OW"/>
    <s v="Outbound"/>
    <x v="28"/>
    <x v="1"/>
    <x v="30"/>
    <n v="1"/>
    <n v="1"/>
    <n v="112.5"/>
    <n v="38.92"/>
    <n v="40"/>
    <n v="191.42"/>
    <x v="0"/>
    <s v="Closed Deal"/>
    <s v="SSH"/>
    <s v="NAP"/>
    <x v="0"/>
    <x v="3"/>
    <n v="55"/>
    <x v="22"/>
    <x v="22"/>
    <x v="80"/>
    <x v="14"/>
    <x v="1"/>
  </r>
  <r>
    <x v="66"/>
    <x v="10"/>
    <x v="1"/>
    <s v="AMADEUS"/>
    <s v="11LYDZ"/>
    <s v="RT"/>
    <s v="Outbound"/>
    <x v="5"/>
    <x v="2"/>
    <x v="10"/>
    <n v="1"/>
    <n v="1"/>
    <n v="250"/>
    <n v="19.420000000000002"/>
    <n v="40"/>
    <n v="309.42"/>
    <x v="0"/>
    <s v="Closed Deal"/>
    <s v="BRI"/>
    <s v="SSH"/>
    <x v="1"/>
    <x v="1"/>
    <n v="49"/>
    <x v="3"/>
    <x v="3"/>
    <x v="8"/>
    <x v="7"/>
    <x v="1"/>
  </r>
  <r>
    <x v="66"/>
    <x v="10"/>
    <x v="1"/>
    <s v="AMADEUS"/>
    <s v="11LYDZ"/>
    <s v="RT"/>
    <s v="Inbound"/>
    <x v="7"/>
    <x v="3"/>
    <x v="11"/>
    <n v="1"/>
    <n v="1"/>
    <n v="350"/>
    <n v="39.03"/>
    <n v="40"/>
    <n v="429.03"/>
    <x v="0"/>
    <s v="Closed Deal"/>
    <s v="SSH"/>
    <s v="BRI"/>
    <x v="1"/>
    <x v="1"/>
    <n v="56"/>
    <x v="3"/>
    <x v="3"/>
    <x v="12"/>
    <x v="11"/>
    <x v="1"/>
  </r>
  <r>
    <x v="66"/>
    <x v="10"/>
    <x v="1"/>
    <s v="AMADEUS"/>
    <s v="11LYDZ"/>
    <s v="RT"/>
    <s v="Outbound"/>
    <x v="5"/>
    <x v="2"/>
    <x v="10"/>
    <n v="1"/>
    <n v="1"/>
    <n v="250"/>
    <n v="19.420000000000002"/>
    <n v="40"/>
    <n v="309.42"/>
    <x v="0"/>
    <s v="Closed Deal"/>
    <s v="BRI"/>
    <s v="SSH"/>
    <x v="1"/>
    <x v="1"/>
    <n v="49"/>
    <x v="3"/>
    <x v="3"/>
    <x v="8"/>
    <x v="7"/>
    <x v="1"/>
  </r>
  <r>
    <x v="66"/>
    <x v="10"/>
    <x v="1"/>
    <s v="AMADEUS"/>
    <s v="11LYDZ"/>
    <s v="RT"/>
    <s v="Inbound"/>
    <x v="7"/>
    <x v="3"/>
    <x v="11"/>
    <n v="1"/>
    <n v="1"/>
    <n v="350"/>
    <n v="39.03"/>
    <n v="40"/>
    <n v="429.03"/>
    <x v="0"/>
    <s v="Closed Deal"/>
    <s v="SSH"/>
    <s v="BRI"/>
    <x v="1"/>
    <x v="1"/>
    <n v="56"/>
    <x v="3"/>
    <x v="3"/>
    <x v="12"/>
    <x v="11"/>
    <x v="1"/>
  </r>
  <r>
    <x v="66"/>
    <x v="10"/>
    <x v="1"/>
    <s v="AMADEUS"/>
    <s v="11LYDZ"/>
    <s v="RT"/>
    <s v="Outbound"/>
    <x v="5"/>
    <x v="2"/>
    <x v="10"/>
    <n v="1"/>
    <n v="1"/>
    <n v="250"/>
    <n v="19.420000000000002"/>
    <n v="40"/>
    <n v="309.42"/>
    <x v="0"/>
    <s v="Closed Deal"/>
    <s v="BRI"/>
    <s v="SSH"/>
    <x v="1"/>
    <x v="1"/>
    <n v="49"/>
    <x v="3"/>
    <x v="3"/>
    <x v="8"/>
    <x v="7"/>
    <x v="1"/>
  </r>
  <r>
    <x v="66"/>
    <x v="10"/>
    <x v="1"/>
    <s v="AMADEUS"/>
    <s v="11LYDZ"/>
    <s v="RT"/>
    <s v="Inbound"/>
    <x v="7"/>
    <x v="3"/>
    <x v="11"/>
    <n v="1"/>
    <n v="1"/>
    <n v="350"/>
    <n v="39.03"/>
    <n v="40"/>
    <n v="429.03"/>
    <x v="0"/>
    <s v="Closed Deal"/>
    <s v="SSH"/>
    <s v="BRI"/>
    <x v="1"/>
    <x v="1"/>
    <n v="56"/>
    <x v="3"/>
    <x v="3"/>
    <x v="12"/>
    <x v="11"/>
    <x v="1"/>
  </r>
  <r>
    <x v="68"/>
    <x v="7"/>
    <x v="1"/>
    <s v=""/>
    <s v=""/>
    <s v="OW"/>
    <s v="Outbound"/>
    <x v="11"/>
    <x v="1"/>
    <x v="27"/>
    <n v="2"/>
    <n v="2"/>
    <n v="175"/>
    <n v="0"/>
    <n v="0"/>
    <n v="350"/>
    <x v="0"/>
    <s v="Closed Deal"/>
    <s v="SSH"/>
    <s v="NAP"/>
    <x v="0"/>
    <x v="2"/>
    <n v="55"/>
    <x v="6"/>
    <x v="3"/>
    <x v="29"/>
    <x v="24"/>
    <x v="1"/>
  </r>
  <r>
    <x v="68"/>
    <x v="7"/>
    <x v="1"/>
    <s v=""/>
    <s v=""/>
    <s v="OW"/>
    <s v="Outbound"/>
    <x v="12"/>
    <x v="4"/>
    <x v="28"/>
    <n v="3"/>
    <n v="3"/>
    <n v="325"/>
    <n v="0"/>
    <n v="0"/>
    <n v="975"/>
    <x v="0"/>
    <s v="Closed Deal"/>
    <s v="MXP"/>
    <s v="SSH"/>
    <x v="2"/>
    <x v="3"/>
    <n v="39"/>
    <x v="7"/>
    <x v="3"/>
    <x v="7"/>
    <x v="1"/>
    <x v="1"/>
  </r>
  <r>
    <x v="68"/>
    <x v="7"/>
    <x v="1"/>
    <s v=""/>
    <s v=""/>
    <s v="OW"/>
    <s v="Outbound"/>
    <x v="12"/>
    <x v="4"/>
    <x v="29"/>
    <n v="2"/>
    <n v="2"/>
    <n v="200"/>
    <n v="0"/>
    <n v="0"/>
    <n v="400"/>
    <x v="0"/>
    <s v="Closed Deal"/>
    <s v="MXP"/>
    <s v="SSH"/>
    <x v="2"/>
    <x v="3"/>
    <n v="46"/>
    <x v="7"/>
    <x v="3"/>
    <x v="17"/>
    <x v="16"/>
    <x v="1"/>
  </r>
  <r>
    <x v="68"/>
    <x v="7"/>
    <x v="1"/>
    <s v=""/>
    <s v=""/>
    <s v="OW"/>
    <s v="Outbound"/>
    <x v="13"/>
    <x v="5"/>
    <x v="30"/>
    <n v="4"/>
    <n v="4"/>
    <n v="200"/>
    <n v="0"/>
    <n v="0"/>
    <n v="800"/>
    <x v="0"/>
    <s v="Closed Deal"/>
    <s v="SSH"/>
    <s v="MXP"/>
    <x v="2"/>
    <x v="3"/>
    <n v="53"/>
    <x v="7"/>
    <x v="3"/>
    <x v="15"/>
    <x v="14"/>
    <x v="1"/>
  </r>
  <r>
    <x v="68"/>
    <x v="7"/>
    <x v="1"/>
    <s v=""/>
    <s v=""/>
    <s v="OW"/>
    <s v="Outbound"/>
    <x v="6"/>
    <x v="7"/>
    <x v="9"/>
    <n v="6"/>
    <n v="6"/>
    <n v="175"/>
    <n v="0"/>
    <n v="0"/>
    <n v="1050"/>
    <x v="0"/>
    <s v="Closed Deal"/>
    <s v="SSH"/>
    <s v="VRN"/>
    <x v="3"/>
    <x v="1"/>
    <n v="40"/>
    <x v="9"/>
    <x v="3"/>
    <x v="34"/>
    <x v="27"/>
    <x v="1"/>
  </r>
  <r>
    <x v="68"/>
    <x v="7"/>
    <x v="1"/>
    <s v=""/>
    <s v=""/>
    <s v="OW"/>
    <s v="Outbound"/>
    <x v="24"/>
    <x v="0"/>
    <x v="29"/>
    <n v="10"/>
    <n v="10"/>
    <n v="200"/>
    <n v="0"/>
    <n v="0"/>
    <n v="2000"/>
    <x v="0"/>
    <s v="Closed Deal"/>
    <s v="NAP"/>
    <s v="SSH"/>
    <x v="0"/>
    <x v="3"/>
    <n v="46"/>
    <x v="18"/>
    <x v="3"/>
    <x v="66"/>
    <x v="57"/>
    <x v="1"/>
  </r>
  <r>
    <x v="68"/>
    <x v="7"/>
    <x v="1"/>
    <s v=""/>
    <s v=""/>
    <s v="OW"/>
    <s v="Outbound"/>
    <x v="25"/>
    <x v="1"/>
    <x v="30"/>
    <n v="11"/>
    <n v="11"/>
    <n v="200"/>
    <n v="0"/>
    <n v="0"/>
    <n v="2200"/>
    <x v="0"/>
    <s v="Closed Deal"/>
    <s v="SSH"/>
    <s v="NAP"/>
    <x v="0"/>
    <x v="3"/>
    <n v="53"/>
    <x v="18"/>
    <x v="3"/>
    <x v="16"/>
    <x v="15"/>
    <x v="1"/>
  </r>
  <r>
    <x v="68"/>
    <x v="7"/>
    <x v="1"/>
    <s v=""/>
    <s v=""/>
    <s v="OW"/>
    <s v="Outbound"/>
    <x v="28"/>
    <x v="1"/>
    <x v="30"/>
    <n v="8"/>
    <n v="8"/>
    <n v="200"/>
    <n v="0"/>
    <n v="0"/>
    <n v="1600"/>
    <x v="0"/>
    <s v="Closed Deal"/>
    <s v="SSH"/>
    <s v="NAP"/>
    <x v="0"/>
    <x v="3"/>
    <n v="53"/>
    <x v="22"/>
    <x v="22"/>
    <x v="80"/>
    <x v="14"/>
    <x v="1"/>
  </r>
  <r>
    <x v="68"/>
    <x v="7"/>
    <x v="1"/>
    <s v=""/>
    <s v=""/>
    <s v="OW"/>
    <s v="Outbound"/>
    <x v="12"/>
    <x v="0"/>
    <x v="2"/>
    <n v="6"/>
    <n v="6"/>
    <n v="280"/>
    <n v="0"/>
    <n v="0"/>
    <n v="1680"/>
    <x v="0"/>
    <s v="Closed Deal"/>
    <s v="NAP"/>
    <s v="SSH"/>
    <x v="0"/>
    <x v="0"/>
    <n v="154"/>
    <x v="17"/>
    <x v="3"/>
    <x v="64"/>
    <x v="55"/>
    <x v="0"/>
  </r>
  <r>
    <x v="68"/>
    <x v="7"/>
    <x v="1"/>
    <s v=""/>
    <s v=""/>
    <s v="OW"/>
    <s v="Outbound"/>
    <x v="13"/>
    <x v="1"/>
    <x v="4"/>
    <n v="4"/>
    <n v="4"/>
    <n v="320"/>
    <n v="0"/>
    <n v="0"/>
    <n v="1280"/>
    <x v="0"/>
    <s v="Closed Deal"/>
    <s v="SSH"/>
    <s v="NAP"/>
    <x v="0"/>
    <x v="0"/>
    <n v="168"/>
    <x v="17"/>
    <x v="3"/>
    <x v="65"/>
    <x v="56"/>
    <x v="0"/>
  </r>
  <r>
    <x v="68"/>
    <x v="7"/>
    <x v="1"/>
    <s v=""/>
    <s v=""/>
    <s v="OW"/>
    <s v="Outbound"/>
    <x v="23"/>
    <x v="13"/>
    <x v="4"/>
    <n v="3"/>
    <n v="3"/>
    <n v="240"/>
    <n v="0"/>
    <n v="0"/>
    <n v="720"/>
    <x v="0"/>
    <s v="Closed Deal"/>
    <s v="HRG"/>
    <s v="NAP"/>
    <x v="0"/>
    <x v="0"/>
    <n v="168"/>
    <x v="16"/>
    <x v="13"/>
    <x v="37"/>
    <x v="51"/>
    <x v="0"/>
  </r>
  <r>
    <x v="68"/>
    <x v="24"/>
    <x v="0"/>
    <s v=""/>
    <s v=""/>
    <s v="RT"/>
    <s v="Outbound"/>
    <x v="35"/>
    <x v="18"/>
    <x v="87"/>
    <n v="20"/>
    <n v="20"/>
    <n v="215"/>
    <n v="0"/>
    <n v="0"/>
    <n v="4300"/>
    <x v="0"/>
    <s v="Signed"/>
    <s v="PMO"/>
    <s v="SSH"/>
    <x v="7"/>
    <x v="2"/>
    <n v="132"/>
    <x v="26"/>
    <x v="24"/>
    <x v="88"/>
    <x v="1"/>
    <x v="0"/>
  </r>
  <r>
    <x v="68"/>
    <x v="24"/>
    <x v="0"/>
    <s v=""/>
    <s v=""/>
    <s v="RT"/>
    <s v="Outbound"/>
    <x v="35"/>
    <x v="18"/>
    <x v="51"/>
    <n v="20"/>
    <n v="20"/>
    <n v="215"/>
    <n v="0"/>
    <n v="0"/>
    <n v="4300"/>
    <x v="0"/>
    <s v="Signed"/>
    <s v="PMO"/>
    <s v="SSH"/>
    <x v="7"/>
    <x v="2"/>
    <n v="139"/>
    <x v="26"/>
    <x v="10"/>
    <x v="57"/>
    <x v="1"/>
    <x v="0"/>
  </r>
  <r>
    <x v="68"/>
    <x v="24"/>
    <x v="0"/>
    <s v=""/>
    <s v=""/>
    <s v="RT"/>
    <s v="Outbound"/>
    <x v="35"/>
    <x v="18"/>
    <x v="52"/>
    <n v="20"/>
    <n v="20"/>
    <n v="215"/>
    <n v="0"/>
    <n v="0"/>
    <n v="4300"/>
    <x v="0"/>
    <s v="Signed"/>
    <s v="PMO"/>
    <s v="SSH"/>
    <x v="7"/>
    <x v="2"/>
    <n v="146"/>
    <x v="26"/>
    <x v="10"/>
    <x v="57"/>
    <x v="1"/>
    <x v="0"/>
  </r>
  <r>
    <x v="68"/>
    <x v="24"/>
    <x v="0"/>
    <s v=""/>
    <s v=""/>
    <s v="RT"/>
    <s v="Outbound"/>
    <x v="35"/>
    <x v="18"/>
    <x v="53"/>
    <n v="20"/>
    <n v="20"/>
    <n v="215"/>
    <n v="0"/>
    <n v="0"/>
    <n v="4300"/>
    <x v="0"/>
    <s v="Signed"/>
    <s v="PMO"/>
    <s v="SSH"/>
    <x v="7"/>
    <x v="2"/>
    <n v="153"/>
    <x v="26"/>
    <x v="10"/>
    <x v="57"/>
    <x v="1"/>
    <x v="0"/>
  </r>
  <r>
    <x v="68"/>
    <x v="24"/>
    <x v="0"/>
    <s v=""/>
    <s v=""/>
    <s v="RT"/>
    <s v="Outbound"/>
    <x v="35"/>
    <x v="18"/>
    <x v="54"/>
    <n v="20"/>
    <n v="20"/>
    <n v="215"/>
    <n v="0"/>
    <n v="0"/>
    <n v="4300"/>
    <x v="0"/>
    <s v="Signed"/>
    <s v="PMO"/>
    <s v="SSH"/>
    <x v="7"/>
    <x v="2"/>
    <n v="160"/>
    <x v="26"/>
    <x v="10"/>
    <x v="57"/>
    <x v="1"/>
    <x v="0"/>
  </r>
  <r>
    <x v="68"/>
    <x v="24"/>
    <x v="0"/>
    <s v=""/>
    <s v=""/>
    <s v="RT"/>
    <s v="Outbound"/>
    <x v="35"/>
    <x v="18"/>
    <x v="55"/>
    <n v="20"/>
    <n v="20"/>
    <n v="215"/>
    <n v="0"/>
    <n v="0"/>
    <n v="4300"/>
    <x v="0"/>
    <s v="Signed"/>
    <s v="PMO"/>
    <s v="SSH"/>
    <x v="7"/>
    <x v="2"/>
    <n v="167"/>
    <x v="26"/>
    <x v="10"/>
    <x v="57"/>
    <x v="1"/>
    <x v="0"/>
  </r>
  <r>
    <x v="68"/>
    <x v="24"/>
    <x v="0"/>
    <s v=""/>
    <s v=""/>
    <s v="RT"/>
    <s v="Outbound"/>
    <x v="35"/>
    <x v="18"/>
    <x v="56"/>
    <n v="20"/>
    <n v="20"/>
    <n v="215"/>
    <n v="0"/>
    <n v="0"/>
    <n v="4300"/>
    <x v="0"/>
    <s v="Signed"/>
    <s v="PMO"/>
    <s v="SSH"/>
    <x v="7"/>
    <x v="2"/>
    <n v="174"/>
    <x v="26"/>
    <x v="25"/>
    <x v="89"/>
    <x v="1"/>
    <x v="0"/>
  </r>
  <r>
    <x v="68"/>
    <x v="24"/>
    <x v="0"/>
    <s v=""/>
    <s v=""/>
    <s v="RT"/>
    <s v="Outbound"/>
    <x v="35"/>
    <x v="18"/>
    <x v="57"/>
    <n v="20"/>
    <n v="20"/>
    <n v="215"/>
    <n v="0"/>
    <n v="0"/>
    <n v="4300"/>
    <x v="0"/>
    <s v="Signed"/>
    <s v="PMO"/>
    <s v="SSH"/>
    <x v="7"/>
    <x v="2"/>
    <n v="181"/>
    <x v="26"/>
    <x v="10"/>
    <x v="57"/>
    <x v="1"/>
    <x v="0"/>
  </r>
  <r>
    <x v="68"/>
    <x v="24"/>
    <x v="0"/>
    <s v=""/>
    <s v=""/>
    <s v="RT"/>
    <s v="Outbound"/>
    <x v="35"/>
    <x v="18"/>
    <x v="58"/>
    <n v="20"/>
    <n v="20"/>
    <n v="215"/>
    <n v="0"/>
    <n v="0"/>
    <n v="4300"/>
    <x v="0"/>
    <s v="Signed"/>
    <s v="PMO"/>
    <s v="SSH"/>
    <x v="7"/>
    <x v="2"/>
    <n v="188"/>
    <x v="26"/>
    <x v="25"/>
    <x v="89"/>
    <x v="1"/>
    <x v="0"/>
  </r>
  <r>
    <x v="68"/>
    <x v="24"/>
    <x v="0"/>
    <s v=""/>
    <s v=""/>
    <s v="RT"/>
    <s v="Outbound"/>
    <x v="35"/>
    <x v="18"/>
    <x v="59"/>
    <n v="20"/>
    <n v="20"/>
    <n v="215"/>
    <n v="0"/>
    <n v="0"/>
    <n v="4300"/>
    <x v="0"/>
    <s v="Signed"/>
    <s v="PMO"/>
    <s v="SSH"/>
    <x v="7"/>
    <x v="2"/>
    <n v="195"/>
    <x v="26"/>
    <x v="24"/>
    <x v="88"/>
    <x v="1"/>
    <x v="0"/>
  </r>
  <r>
    <x v="68"/>
    <x v="24"/>
    <x v="0"/>
    <s v=""/>
    <s v=""/>
    <s v="RT"/>
    <s v="Outbound"/>
    <x v="35"/>
    <x v="18"/>
    <x v="60"/>
    <n v="20"/>
    <n v="20"/>
    <n v="215"/>
    <n v="0"/>
    <n v="0"/>
    <n v="4300"/>
    <x v="0"/>
    <s v="Signed"/>
    <s v="PMO"/>
    <s v="SSH"/>
    <x v="7"/>
    <x v="2"/>
    <n v="202"/>
    <x v="26"/>
    <x v="26"/>
    <x v="90"/>
    <x v="1"/>
    <x v="0"/>
  </r>
  <r>
    <x v="68"/>
    <x v="24"/>
    <x v="0"/>
    <s v=""/>
    <s v=""/>
    <s v="RT"/>
    <s v="Outbound"/>
    <x v="35"/>
    <x v="18"/>
    <x v="61"/>
    <n v="20"/>
    <n v="20"/>
    <n v="215"/>
    <n v="0"/>
    <n v="0"/>
    <n v="4300"/>
    <x v="0"/>
    <s v="Signed"/>
    <s v="PMO"/>
    <s v="SSH"/>
    <x v="7"/>
    <x v="2"/>
    <n v="209"/>
    <x v="26"/>
    <x v="10"/>
    <x v="57"/>
    <x v="1"/>
    <x v="0"/>
  </r>
  <r>
    <x v="68"/>
    <x v="24"/>
    <x v="0"/>
    <s v=""/>
    <s v=""/>
    <s v="RT"/>
    <s v="Outbound"/>
    <x v="35"/>
    <x v="18"/>
    <x v="62"/>
    <n v="20"/>
    <n v="20"/>
    <n v="215"/>
    <n v="0"/>
    <n v="0"/>
    <n v="4300"/>
    <x v="0"/>
    <s v="Signed"/>
    <s v="PMO"/>
    <s v="SSH"/>
    <x v="7"/>
    <x v="2"/>
    <n v="216"/>
    <x v="26"/>
    <x v="10"/>
    <x v="57"/>
    <x v="1"/>
    <x v="0"/>
  </r>
  <r>
    <x v="68"/>
    <x v="24"/>
    <x v="0"/>
    <s v=""/>
    <s v=""/>
    <s v="RT"/>
    <s v="Outbound"/>
    <x v="35"/>
    <x v="18"/>
    <x v="63"/>
    <n v="20"/>
    <n v="20"/>
    <n v="215"/>
    <n v="0"/>
    <n v="0"/>
    <n v="4300"/>
    <x v="0"/>
    <s v="Signed"/>
    <s v="PMO"/>
    <s v="SSH"/>
    <x v="7"/>
    <x v="2"/>
    <n v="223"/>
    <x v="26"/>
    <x v="10"/>
    <x v="57"/>
    <x v="1"/>
    <x v="0"/>
  </r>
  <r>
    <x v="68"/>
    <x v="24"/>
    <x v="0"/>
    <s v=""/>
    <s v=""/>
    <s v="RT"/>
    <s v="Outbound"/>
    <x v="35"/>
    <x v="18"/>
    <x v="64"/>
    <n v="20"/>
    <n v="20"/>
    <n v="215"/>
    <n v="0"/>
    <n v="0"/>
    <n v="4300"/>
    <x v="0"/>
    <s v="Signed"/>
    <s v="PMO"/>
    <s v="SSH"/>
    <x v="7"/>
    <x v="2"/>
    <n v="230"/>
    <x v="26"/>
    <x v="10"/>
    <x v="57"/>
    <x v="1"/>
    <x v="0"/>
  </r>
  <r>
    <x v="68"/>
    <x v="24"/>
    <x v="0"/>
    <s v=""/>
    <s v=""/>
    <s v="RT"/>
    <s v="Inbound"/>
    <x v="36"/>
    <x v="19"/>
    <x v="51"/>
    <n v="20"/>
    <n v="20"/>
    <n v="215"/>
    <n v="0"/>
    <n v="0"/>
    <n v="4300"/>
    <x v="0"/>
    <s v="Signed"/>
    <s v="SSH"/>
    <s v="PMO"/>
    <x v="7"/>
    <x v="2"/>
    <n v="139"/>
    <x v="26"/>
    <x v="24"/>
    <x v="88"/>
    <x v="1"/>
    <x v="0"/>
  </r>
  <r>
    <x v="68"/>
    <x v="24"/>
    <x v="0"/>
    <s v=""/>
    <s v=""/>
    <s v="RT"/>
    <s v="Inbound"/>
    <x v="36"/>
    <x v="19"/>
    <x v="52"/>
    <n v="20"/>
    <n v="20"/>
    <n v="215"/>
    <n v="0"/>
    <n v="0"/>
    <n v="4300"/>
    <x v="0"/>
    <s v="Signed"/>
    <s v="SSH"/>
    <s v="PMO"/>
    <x v="7"/>
    <x v="2"/>
    <n v="146"/>
    <x v="26"/>
    <x v="10"/>
    <x v="57"/>
    <x v="1"/>
    <x v="0"/>
  </r>
  <r>
    <x v="68"/>
    <x v="24"/>
    <x v="0"/>
    <s v=""/>
    <s v=""/>
    <s v="RT"/>
    <s v="Inbound"/>
    <x v="36"/>
    <x v="19"/>
    <x v="53"/>
    <n v="20"/>
    <n v="20"/>
    <n v="215"/>
    <n v="0"/>
    <n v="0"/>
    <n v="4300"/>
    <x v="0"/>
    <s v="Signed"/>
    <s v="SSH"/>
    <s v="PMO"/>
    <x v="7"/>
    <x v="2"/>
    <n v="153"/>
    <x v="26"/>
    <x v="10"/>
    <x v="57"/>
    <x v="1"/>
    <x v="0"/>
  </r>
  <r>
    <x v="68"/>
    <x v="24"/>
    <x v="0"/>
    <s v=""/>
    <s v=""/>
    <s v="RT"/>
    <s v="Inbound"/>
    <x v="36"/>
    <x v="19"/>
    <x v="54"/>
    <n v="20"/>
    <n v="20"/>
    <n v="215"/>
    <n v="0"/>
    <n v="0"/>
    <n v="4300"/>
    <x v="0"/>
    <s v="Signed"/>
    <s v="SSH"/>
    <s v="PMO"/>
    <x v="7"/>
    <x v="2"/>
    <n v="160"/>
    <x v="26"/>
    <x v="10"/>
    <x v="57"/>
    <x v="1"/>
    <x v="0"/>
  </r>
  <r>
    <x v="68"/>
    <x v="24"/>
    <x v="0"/>
    <s v=""/>
    <s v=""/>
    <s v="RT"/>
    <s v="Inbound"/>
    <x v="36"/>
    <x v="19"/>
    <x v="55"/>
    <n v="20"/>
    <n v="20"/>
    <n v="215"/>
    <n v="0"/>
    <n v="0"/>
    <n v="4300"/>
    <x v="0"/>
    <s v="Signed"/>
    <s v="SSH"/>
    <s v="PMO"/>
    <x v="7"/>
    <x v="2"/>
    <n v="167"/>
    <x v="26"/>
    <x v="10"/>
    <x v="57"/>
    <x v="1"/>
    <x v="0"/>
  </r>
  <r>
    <x v="68"/>
    <x v="24"/>
    <x v="0"/>
    <s v=""/>
    <s v=""/>
    <s v="RT"/>
    <s v="Inbound"/>
    <x v="36"/>
    <x v="19"/>
    <x v="56"/>
    <n v="20"/>
    <n v="20"/>
    <n v="215"/>
    <n v="0"/>
    <n v="0"/>
    <n v="4300"/>
    <x v="0"/>
    <s v="Signed"/>
    <s v="SSH"/>
    <s v="PMO"/>
    <x v="7"/>
    <x v="2"/>
    <n v="174"/>
    <x v="26"/>
    <x v="10"/>
    <x v="57"/>
    <x v="1"/>
    <x v="0"/>
  </r>
  <r>
    <x v="68"/>
    <x v="24"/>
    <x v="0"/>
    <s v=""/>
    <s v=""/>
    <s v="RT"/>
    <s v="Inbound"/>
    <x v="36"/>
    <x v="19"/>
    <x v="57"/>
    <n v="20"/>
    <n v="20"/>
    <n v="215"/>
    <n v="0"/>
    <n v="0"/>
    <n v="4300"/>
    <x v="0"/>
    <s v="Signed"/>
    <s v="SSH"/>
    <s v="PMO"/>
    <x v="7"/>
    <x v="2"/>
    <n v="181"/>
    <x v="26"/>
    <x v="25"/>
    <x v="89"/>
    <x v="1"/>
    <x v="0"/>
  </r>
  <r>
    <x v="68"/>
    <x v="24"/>
    <x v="0"/>
    <s v=""/>
    <s v=""/>
    <s v="RT"/>
    <s v="Inbound"/>
    <x v="36"/>
    <x v="19"/>
    <x v="58"/>
    <n v="20"/>
    <n v="20"/>
    <n v="215"/>
    <n v="0"/>
    <n v="0"/>
    <n v="4300"/>
    <x v="0"/>
    <s v="Signed"/>
    <s v="SSH"/>
    <s v="PMO"/>
    <x v="7"/>
    <x v="2"/>
    <n v="188"/>
    <x v="26"/>
    <x v="10"/>
    <x v="57"/>
    <x v="1"/>
    <x v="0"/>
  </r>
  <r>
    <x v="68"/>
    <x v="24"/>
    <x v="0"/>
    <s v=""/>
    <s v=""/>
    <s v="RT"/>
    <s v="Inbound"/>
    <x v="36"/>
    <x v="19"/>
    <x v="59"/>
    <n v="20"/>
    <n v="20"/>
    <n v="215"/>
    <n v="0"/>
    <n v="0"/>
    <n v="4300"/>
    <x v="0"/>
    <s v="Signed"/>
    <s v="SSH"/>
    <s v="PMO"/>
    <x v="7"/>
    <x v="2"/>
    <n v="195"/>
    <x v="26"/>
    <x v="25"/>
    <x v="89"/>
    <x v="1"/>
    <x v="0"/>
  </r>
  <r>
    <x v="68"/>
    <x v="24"/>
    <x v="0"/>
    <s v=""/>
    <s v=""/>
    <s v="RT"/>
    <s v="Inbound"/>
    <x v="36"/>
    <x v="19"/>
    <x v="60"/>
    <n v="20"/>
    <n v="20"/>
    <n v="215"/>
    <n v="0"/>
    <n v="0"/>
    <n v="4300"/>
    <x v="0"/>
    <s v="Signed"/>
    <s v="SSH"/>
    <s v="PMO"/>
    <x v="7"/>
    <x v="2"/>
    <n v="202"/>
    <x v="26"/>
    <x v="24"/>
    <x v="88"/>
    <x v="1"/>
    <x v="0"/>
  </r>
  <r>
    <x v="68"/>
    <x v="24"/>
    <x v="0"/>
    <s v=""/>
    <s v=""/>
    <s v="RT"/>
    <s v="Inbound"/>
    <x v="36"/>
    <x v="19"/>
    <x v="61"/>
    <n v="20"/>
    <n v="20"/>
    <n v="215"/>
    <n v="0"/>
    <n v="0"/>
    <n v="4300"/>
    <x v="0"/>
    <s v="Signed"/>
    <s v="SSH"/>
    <s v="PMO"/>
    <x v="7"/>
    <x v="2"/>
    <n v="209"/>
    <x v="26"/>
    <x v="26"/>
    <x v="90"/>
    <x v="1"/>
    <x v="0"/>
  </r>
  <r>
    <x v="68"/>
    <x v="24"/>
    <x v="0"/>
    <s v=""/>
    <s v=""/>
    <s v="RT"/>
    <s v="Inbound"/>
    <x v="36"/>
    <x v="19"/>
    <x v="62"/>
    <n v="20"/>
    <n v="20"/>
    <n v="215"/>
    <n v="0"/>
    <n v="0"/>
    <n v="4300"/>
    <x v="0"/>
    <s v="Signed"/>
    <s v="SSH"/>
    <s v="PMO"/>
    <x v="7"/>
    <x v="2"/>
    <n v="216"/>
    <x v="26"/>
    <x v="10"/>
    <x v="57"/>
    <x v="1"/>
    <x v="0"/>
  </r>
  <r>
    <x v="68"/>
    <x v="24"/>
    <x v="0"/>
    <s v=""/>
    <s v=""/>
    <s v="RT"/>
    <s v="Inbound"/>
    <x v="36"/>
    <x v="19"/>
    <x v="63"/>
    <n v="20"/>
    <n v="20"/>
    <n v="215"/>
    <n v="0"/>
    <n v="0"/>
    <n v="4300"/>
    <x v="0"/>
    <s v="Signed"/>
    <s v="SSH"/>
    <s v="PMO"/>
    <x v="7"/>
    <x v="2"/>
    <n v="223"/>
    <x v="26"/>
    <x v="10"/>
    <x v="57"/>
    <x v="1"/>
    <x v="0"/>
  </r>
  <r>
    <x v="68"/>
    <x v="24"/>
    <x v="0"/>
    <s v=""/>
    <s v=""/>
    <s v="RT"/>
    <s v="Inbound"/>
    <x v="36"/>
    <x v="19"/>
    <x v="64"/>
    <n v="20"/>
    <n v="20"/>
    <n v="215"/>
    <n v="0"/>
    <n v="0"/>
    <n v="4300"/>
    <x v="0"/>
    <s v="Signed"/>
    <s v="SSH"/>
    <s v="PMO"/>
    <x v="7"/>
    <x v="2"/>
    <n v="230"/>
    <x v="26"/>
    <x v="10"/>
    <x v="57"/>
    <x v="1"/>
    <x v="0"/>
  </r>
  <r>
    <x v="68"/>
    <x v="24"/>
    <x v="0"/>
    <s v=""/>
    <s v=""/>
    <s v="RT"/>
    <s v="Inbound"/>
    <x v="36"/>
    <x v="19"/>
    <x v="65"/>
    <n v="20"/>
    <n v="20"/>
    <n v="215"/>
    <n v="0"/>
    <n v="0"/>
    <n v="4300"/>
    <x v="0"/>
    <s v="Signed"/>
    <s v="SSH"/>
    <s v="PMO"/>
    <x v="7"/>
    <x v="2"/>
    <n v="237"/>
    <x v="26"/>
    <x v="10"/>
    <x v="57"/>
    <x v="1"/>
    <x v="0"/>
  </r>
  <r>
    <x v="68"/>
    <x v="24"/>
    <x v="0"/>
    <s v=""/>
    <s v=""/>
    <s v="RT"/>
    <s v="Outbound"/>
    <x v="37"/>
    <x v="18"/>
    <x v="79"/>
    <n v="30"/>
    <n v="30"/>
    <n v="225"/>
    <n v="0"/>
    <n v="0"/>
    <n v="6750"/>
    <x v="0"/>
    <s v="Signed"/>
    <s v="PMO"/>
    <s v="SSH"/>
    <x v="7"/>
    <x v="0"/>
    <n v="133"/>
    <x v="27"/>
    <x v="0"/>
    <x v="91"/>
    <x v="16"/>
    <x v="0"/>
  </r>
  <r>
    <x v="68"/>
    <x v="24"/>
    <x v="0"/>
    <s v=""/>
    <s v=""/>
    <s v="RT"/>
    <s v="Outbound"/>
    <x v="37"/>
    <x v="18"/>
    <x v="0"/>
    <n v="30"/>
    <n v="30"/>
    <n v="225"/>
    <n v="0"/>
    <n v="0"/>
    <n v="6750"/>
    <x v="0"/>
    <s v="Signed"/>
    <s v="PMO"/>
    <s v="SSH"/>
    <x v="7"/>
    <x v="0"/>
    <n v="140"/>
    <x v="27"/>
    <x v="0"/>
    <x v="92"/>
    <x v="76"/>
    <x v="0"/>
  </r>
  <r>
    <x v="68"/>
    <x v="24"/>
    <x v="0"/>
    <s v=""/>
    <s v=""/>
    <s v="RT"/>
    <s v="Outbound"/>
    <x v="37"/>
    <x v="18"/>
    <x v="1"/>
    <n v="30"/>
    <n v="30"/>
    <n v="225"/>
    <n v="0"/>
    <n v="0"/>
    <n v="6750"/>
    <x v="0"/>
    <s v="Signed"/>
    <s v="PMO"/>
    <s v="SSH"/>
    <x v="7"/>
    <x v="0"/>
    <n v="147"/>
    <x v="27"/>
    <x v="0"/>
    <x v="86"/>
    <x v="77"/>
    <x v="0"/>
  </r>
  <r>
    <x v="68"/>
    <x v="24"/>
    <x v="0"/>
    <s v=""/>
    <s v=""/>
    <s v="RT"/>
    <s v="Outbound"/>
    <x v="37"/>
    <x v="18"/>
    <x v="2"/>
    <n v="30"/>
    <n v="30"/>
    <n v="225"/>
    <n v="0"/>
    <n v="0"/>
    <n v="6750"/>
    <x v="0"/>
    <s v="Signed"/>
    <s v="PMO"/>
    <s v="SSH"/>
    <x v="7"/>
    <x v="0"/>
    <n v="154"/>
    <x v="27"/>
    <x v="0"/>
    <x v="32"/>
    <x v="78"/>
    <x v="0"/>
  </r>
  <r>
    <x v="68"/>
    <x v="24"/>
    <x v="0"/>
    <s v=""/>
    <s v=""/>
    <s v="RT"/>
    <s v="Outbound"/>
    <x v="37"/>
    <x v="18"/>
    <x v="3"/>
    <n v="30"/>
    <n v="30"/>
    <n v="225"/>
    <n v="0"/>
    <n v="0"/>
    <n v="6750"/>
    <x v="0"/>
    <s v="Signed"/>
    <s v="PMO"/>
    <s v="SSH"/>
    <x v="7"/>
    <x v="0"/>
    <n v="161"/>
    <x v="27"/>
    <x v="0"/>
    <x v="3"/>
    <x v="3"/>
    <x v="0"/>
  </r>
  <r>
    <x v="68"/>
    <x v="24"/>
    <x v="0"/>
    <s v=""/>
    <s v=""/>
    <s v="RT"/>
    <s v="Outbound"/>
    <x v="37"/>
    <x v="18"/>
    <x v="4"/>
    <n v="30"/>
    <n v="30"/>
    <n v="225"/>
    <n v="0"/>
    <n v="0"/>
    <n v="6750"/>
    <x v="0"/>
    <s v="Signed"/>
    <s v="PMO"/>
    <s v="SSH"/>
    <x v="7"/>
    <x v="0"/>
    <n v="168"/>
    <x v="27"/>
    <x v="0"/>
    <x v="3"/>
    <x v="3"/>
    <x v="0"/>
  </r>
  <r>
    <x v="68"/>
    <x v="24"/>
    <x v="0"/>
    <s v=""/>
    <s v=""/>
    <s v="RT"/>
    <s v="Outbound"/>
    <x v="37"/>
    <x v="18"/>
    <x v="5"/>
    <n v="30"/>
    <n v="30"/>
    <n v="225"/>
    <n v="0"/>
    <n v="0"/>
    <n v="6750"/>
    <x v="0"/>
    <s v="Signed"/>
    <s v="PMO"/>
    <s v="SSH"/>
    <x v="7"/>
    <x v="0"/>
    <n v="175"/>
    <x v="27"/>
    <x v="0"/>
    <x v="69"/>
    <x v="11"/>
    <x v="0"/>
  </r>
  <r>
    <x v="68"/>
    <x v="24"/>
    <x v="0"/>
    <s v=""/>
    <s v=""/>
    <s v="RT"/>
    <s v="Inbound"/>
    <x v="38"/>
    <x v="19"/>
    <x v="0"/>
    <n v="30"/>
    <n v="30"/>
    <n v="225"/>
    <n v="0"/>
    <n v="0"/>
    <n v="6750"/>
    <x v="0"/>
    <s v="Signed"/>
    <s v="SSH"/>
    <s v="PMO"/>
    <x v="7"/>
    <x v="0"/>
    <n v="140"/>
    <x v="27"/>
    <x v="0"/>
    <x v="91"/>
    <x v="16"/>
    <x v="0"/>
  </r>
  <r>
    <x v="68"/>
    <x v="24"/>
    <x v="0"/>
    <s v=""/>
    <s v=""/>
    <s v="RT"/>
    <s v="Inbound"/>
    <x v="38"/>
    <x v="19"/>
    <x v="1"/>
    <n v="30"/>
    <n v="30"/>
    <n v="225"/>
    <n v="0"/>
    <n v="0"/>
    <n v="6750"/>
    <x v="0"/>
    <s v="Signed"/>
    <s v="SSH"/>
    <s v="PMO"/>
    <x v="7"/>
    <x v="0"/>
    <n v="147"/>
    <x v="27"/>
    <x v="0"/>
    <x v="92"/>
    <x v="76"/>
    <x v="0"/>
  </r>
  <r>
    <x v="68"/>
    <x v="24"/>
    <x v="0"/>
    <s v=""/>
    <s v=""/>
    <s v="RT"/>
    <s v="Inbound"/>
    <x v="38"/>
    <x v="19"/>
    <x v="2"/>
    <n v="30"/>
    <n v="30"/>
    <n v="225"/>
    <n v="0"/>
    <n v="0"/>
    <n v="6750"/>
    <x v="0"/>
    <s v="Signed"/>
    <s v="SSH"/>
    <s v="PMO"/>
    <x v="7"/>
    <x v="0"/>
    <n v="154"/>
    <x v="27"/>
    <x v="0"/>
    <x v="86"/>
    <x v="77"/>
    <x v="0"/>
  </r>
  <r>
    <x v="68"/>
    <x v="24"/>
    <x v="0"/>
    <s v=""/>
    <s v=""/>
    <s v="RT"/>
    <s v="Inbound"/>
    <x v="38"/>
    <x v="19"/>
    <x v="3"/>
    <n v="30"/>
    <n v="30"/>
    <n v="225"/>
    <n v="0"/>
    <n v="0"/>
    <n v="6750"/>
    <x v="0"/>
    <s v="Signed"/>
    <s v="SSH"/>
    <s v="PMO"/>
    <x v="7"/>
    <x v="0"/>
    <n v="161"/>
    <x v="27"/>
    <x v="0"/>
    <x v="32"/>
    <x v="78"/>
    <x v="0"/>
  </r>
  <r>
    <x v="68"/>
    <x v="24"/>
    <x v="0"/>
    <s v=""/>
    <s v=""/>
    <s v="RT"/>
    <s v="Inbound"/>
    <x v="38"/>
    <x v="19"/>
    <x v="4"/>
    <n v="30"/>
    <n v="30"/>
    <n v="225"/>
    <n v="0"/>
    <n v="0"/>
    <n v="6750"/>
    <x v="0"/>
    <s v="Signed"/>
    <s v="SSH"/>
    <s v="PMO"/>
    <x v="7"/>
    <x v="0"/>
    <n v="168"/>
    <x v="27"/>
    <x v="0"/>
    <x v="3"/>
    <x v="3"/>
    <x v="0"/>
  </r>
  <r>
    <x v="68"/>
    <x v="24"/>
    <x v="0"/>
    <s v=""/>
    <s v=""/>
    <s v="RT"/>
    <s v="Inbound"/>
    <x v="38"/>
    <x v="19"/>
    <x v="5"/>
    <n v="30"/>
    <n v="30"/>
    <n v="225"/>
    <n v="0"/>
    <n v="0"/>
    <n v="6750"/>
    <x v="0"/>
    <s v="Signed"/>
    <s v="SSH"/>
    <s v="PMO"/>
    <x v="7"/>
    <x v="0"/>
    <n v="175"/>
    <x v="27"/>
    <x v="0"/>
    <x v="3"/>
    <x v="3"/>
    <x v="0"/>
  </r>
  <r>
    <x v="68"/>
    <x v="24"/>
    <x v="0"/>
    <s v=""/>
    <s v=""/>
    <s v="RT"/>
    <s v="Inbound"/>
    <x v="38"/>
    <x v="19"/>
    <x v="6"/>
    <n v="30"/>
    <n v="30"/>
    <n v="225"/>
    <n v="0"/>
    <n v="0"/>
    <n v="6750"/>
    <x v="0"/>
    <s v="Signed"/>
    <s v="SSH"/>
    <s v="PMO"/>
    <x v="7"/>
    <x v="0"/>
    <n v="182"/>
    <x v="27"/>
    <x v="0"/>
    <x v="69"/>
    <x v="11"/>
    <x v="0"/>
  </r>
  <r>
    <x v="68"/>
    <x v="26"/>
    <x v="0"/>
    <s v=""/>
    <s v=""/>
    <s v="RT"/>
    <s v="Outbound"/>
    <x v="0"/>
    <x v="0"/>
    <x v="0"/>
    <n v="10"/>
    <n v="10"/>
    <n v="235"/>
    <n v="0"/>
    <n v="0"/>
    <n v="2350"/>
    <x v="0"/>
    <s v="On Review"/>
    <s v="NAP"/>
    <s v="SSH"/>
    <x v="0"/>
    <x v="0"/>
    <n v="140"/>
    <x v="0"/>
    <x v="0"/>
    <x v="0"/>
    <x v="0"/>
    <x v="0"/>
  </r>
  <r>
    <x v="68"/>
    <x v="26"/>
    <x v="0"/>
    <s v=""/>
    <s v=""/>
    <s v="RT"/>
    <s v="Outbound"/>
    <x v="0"/>
    <x v="0"/>
    <x v="1"/>
    <n v="20"/>
    <n v="20"/>
    <n v="235"/>
    <n v="0"/>
    <n v="0"/>
    <n v="4700"/>
    <x v="0"/>
    <s v="On Review"/>
    <s v="NAP"/>
    <s v="SSH"/>
    <x v="0"/>
    <x v="0"/>
    <n v="147"/>
    <x v="0"/>
    <x v="0"/>
    <x v="1"/>
    <x v="1"/>
    <x v="0"/>
  </r>
  <r>
    <x v="68"/>
    <x v="26"/>
    <x v="0"/>
    <s v=""/>
    <s v=""/>
    <s v="RT"/>
    <s v="Outbound"/>
    <x v="0"/>
    <x v="0"/>
    <x v="2"/>
    <n v="20"/>
    <n v="20"/>
    <n v="235"/>
    <n v="0"/>
    <n v="0"/>
    <n v="4700"/>
    <x v="0"/>
    <s v="On Review"/>
    <s v="NAP"/>
    <s v="SSH"/>
    <x v="0"/>
    <x v="0"/>
    <n v="154"/>
    <x v="0"/>
    <x v="0"/>
    <x v="69"/>
    <x v="11"/>
    <x v="0"/>
  </r>
  <r>
    <x v="68"/>
    <x v="26"/>
    <x v="0"/>
    <s v=""/>
    <s v=""/>
    <s v="RT"/>
    <s v="Outbound"/>
    <x v="0"/>
    <x v="0"/>
    <x v="3"/>
    <n v="20"/>
    <n v="20"/>
    <n v="235"/>
    <n v="0"/>
    <n v="0"/>
    <n v="4700"/>
    <x v="0"/>
    <s v="On Review"/>
    <s v="NAP"/>
    <s v="SSH"/>
    <x v="0"/>
    <x v="0"/>
    <n v="161"/>
    <x v="0"/>
    <x v="0"/>
    <x v="69"/>
    <x v="11"/>
    <x v="0"/>
  </r>
  <r>
    <x v="68"/>
    <x v="26"/>
    <x v="0"/>
    <s v=""/>
    <s v=""/>
    <s v="RT"/>
    <s v="Outbound"/>
    <x v="0"/>
    <x v="0"/>
    <x v="4"/>
    <n v="20"/>
    <n v="20"/>
    <n v="235"/>
    <n v="0"/>
    <n v="0"/>
    <n v="4700"/>
    <x v="0"/>
    <s v="On Review"/>
    <s v="NAP"/>
    <s v="SSH"/>
    <x v="0"/>
    <x v="0"/>
    <n v="168"/>
    <x v="0"/>
    <x v="0"/>
    <x v="3"/>
    <x v="3"/>
    <x v="0"/>
  </r>
  <r>
    <x v="68"/>
    <x v="26"/>
    <x v="0"/>
    <s v=""/>
    <s v=""/>
    <s v="RT"/>
    <s v="Outbound"/>
    <x v="0"/>
    <x v="0"/>
    <x v="5"/>
    <n v="10"/>
    <n v="10"/>
    <n v="235"/>
    <n v="0"/>
    <n v="0"/>
    <n v="2350"/>
    <x v="0"/>
    <s v="On Review"/>
    <s v="NAP"/>
    <s v="SSH"/>
    <x v="0"/>
    <x v="0"/>
    <n v="175"/>
    <x v="0"/>
    <x v="0"/>
    <x v="4"/>
    <x v="4"/>
    <x v="0"/>
  </r>
  <r>
    <x v="68"/>
    <x v="26"/>
    <x v="0"/>
    <s v=""/>
    <s v=""/>
    <s v="RT"/>
    <s v="Inbound"/>
    <x v="2"/>
    <x v="1"/>
    <x v="1"/>
    <n v="10"/>
    <n v="10"/>
    <n v="235"/>
    <n v="0"/>
    <n v="0"/>
    <n v="2350"/>
    <x v="0"/>
    <s v="On Review"/>
    <s v="SSH"/>
    <s v="NAP"/>
    <x v="0"/>
    <x v="0"/>
    <n v="147"/>
    <x v="0"/>
    <x v="0"/>
    <x v="0"/>
    <x v="0"/>
    <x v="0"/>
  </r>
  <r>
    <x v="68"/>
    <x v="26"/>
    <x v="0"/>
    <s v=""/>
    <s v=""/>
    <s v="RT"/>
    <s v="Inbound"/>
    <x v="2"/>
    <x v="1"/>
    <x v="2"/>
    <n v="20"/>
    <n v="20"/>
    <n v="235"/>
    <n v="0"/>
    <n v="0"/>
    <n v="4700"/>
    <x v="0"/>
    <s v="On Review"/>
    <s v="SSH"/>
    <s v="NAP"/>
    <x v="0"/>
    <x v="0"/>
    <n v="154"/>
    <x v="0"/>
    <x v="0"/>
    <x v="3"/>
    <x v="3"/>
    <x v="0"/>
  </r>
  <r>
    <x v="68"/>
    <x v="26"/>
    <x v="0"/>
    <s v=""/>
    <s v=""/>
    <s v="RT"/>
    <s v="Inbound"/>
    <x v="2"/>
    <x v="1"/>
    <x v="3"/>
    <n v="20"/>
    <n v="20"/>
    <n v="235"/>
    <n v="0"/>
    <n v="0"/>
    <n v="4700"/>
    <x v="0"/>
    <s v="On Review"/>
    <s v="SSH"/>
    <s v="NAP"/>
    <x v="0"/>
    <x v="0"/>
    <n v="161"/>
    <x v="0"/>
    <x v="0"/>
    <x v="1"/>
    <x v="1"/>
    <x v="0"/>
  </r>
  <r>
    <x v="68"/>
    <x v="26"/>
    <x v="0"/>
    <s v=""/>
    <s v=""/>
    <s v="RT"/>
    <s v="Inbound"/>
    <x v="2"/>
    <x v="1"/>
    <x v="4"/>
    <n v="20"/>
    <n v="20"/>
    <n v="235"/>
    <n v="0"/>
    <n v="0"/>
    <n v="4700"/>
    <x v="0"/>
    <s v="On Review"/>
    <s v="SSH"/>
    <s v="NAP"/>
    <x v="0"/>
    <x v="0"/>
    <n v="168"/>
    <x v="0"/>
    <x v="0"/>
    <x v="70"/>
    <x v="14"/>
    <x v="0"/>
  </r>
  <r>
    <x v="68"/>
    <x v="26"/>
    <x v="0"/>
    <s v=""/>
    <s v=""/>
    <s v="RT"/>
    <s v="Inbound"/>
    <x v="2"/>
    <x v="1"/>
    <x v="5"/>
    <n v="20"/>
    <n v="20"/>
    <n v="235"/>
    <n v="0"/>
    <n v="0"/>
    <n v="4700"/>
    <x v="0"/>
    <s v="On Review"/>
    <s v="SSH"/>
    <s v="NAP"/>
    <x v="0"/>
    <x v="0"/>
    <n v="175"/>
    <x v="0"/>
    <x v="0"/>
    <x v="3"/>
    <x v="3"/>
    <x v="0"/>
  </r>
  <r>
    <x v="68"/>
    <x v="26"/>
    <x v="0"/>
    <s v=""/>
    <s v=""/>
    <s v="RT"/>
    <s v="Inbound"/>
    <x v="2"/>
    <x v="1"/>
    <x v="6"/>
    <n v="10"/>
    <n v="10"/>
    <n v="235"/>
    <n v="0"/>
    <n v="0"/>
    <n v="2350"/>
    <x v="0"/>
    <s v="On Review"/>
    <s v="SSH"/>
    <s v="NAP"/>
    <x v="0"/>
    <x v="0"/>
    <n v="182"/>
    <x v="0"/>
    <x v="0"/>
    <x v="4"/>
    <x v="4"/>
    <x v="0"/>
  </r>
  <r>
    <x v="67"/>
    <x v="10"/>
    <x v="1"/>
    <s v="AMADEUS"/>
    <s v="11LYLU"/>
    <s v="OW"/>
    <s v="Outbound"/>
    <x v="6"/>
    <x v="7"/>
    <x v="11"/>
    <n v="1"/>
    <n v="1"/>
    <n v="300"/>
    <n v="37.72"/>
    <n v="40"/>
    <n v="377.72"/>
    <x v="0"/>
    <s v="Closed Deal"/>
    <s v="SSH"/>
    <s v="VRN"/>
    <x v="3"/>
    <x v="1"/>
    <n v="55"/>
    <x v="9"/>
    <x v="3"/>
    <x v="12"/>
    <x v="11"/>
    <x v="1"/>
  </r>
  <r>
    <x v="67"/>
    <x v="10"/>
    <x v="1"/>
    <s v="AMADEUS"/>
    <s v="11LYLU"/>
    <s v="OW"/>
    <s v="Outbound"/>
    <x v="6"/>
    <x v="7"/>
    <x v="11"/>
    <n v="1"/>
    <n v="1"/>
    <n v="300"/>
    <n v="37.72"/>
    <n v="40"/>
    <n v="377.72"/>
    <x v="0"/>
    <s v="Closed Deal"/>
    <s v="SSH"/>
    <s v="VRN"/>
    <x v="3"/>
    <x v="1"/>
    <n v="55"/>
    <x v="9"/>
    <x v="3"/>
    <x v="12"/>
    <x v="11"/>
    <x v="1"/>
  </r>
  <r>
    <x v="68"/>
    <x v="27"/>
    <x v="0"/>
    <s v=""/>
    <s v=""/>
    <s v="RT"/>
    <s v="Outbound"/>
    <x v="33"/>
    <x v="2"/>
    <x v="68"/>
    <n v="25"/>
    <n v="25"/>
    <n v="225"/>
    <n v="0"/>
    <n v="0"/>
    <n v="5625"/>
    <x v="0"/>
    <s v="On Review"/>
    <s v="BRI"/>
    <s v="SSH"/>
    <x v="1"/>
    <x v="3"/>
    <n v="151"/>
    <x v="24"/>
    <x v="0"/>
    <x v="82"/>
    <x v="5"/>
    <x v="0"/>
  </r>
  <r>
    <x v="68"/>
    <x v="27"/>
    <x v="0"/>
    <s v=""/>
    <s v=""/>
    <s v="RT"/>
    <s v="Outbound"/>
    <x v="33"/>
    <x v="2"/>
    <x v="69"/>
    <n v="25"/>
    <n v="25"/>
    <n v="225"/>
    <n v="0"/>
    <n v="0"/>
    <n v="5625"/>
    <x v="0"/>
    <s v="On Review"/>
    <s v="BRI"/>
    <s v="SSH"/>
    <x v="1"/>
    <x v="3"/>
    <n v="158"/>
    <x v="24"/>
    <x v="0"/>
    <x v="54"/>
    <x v="21"/>
    <x v="0"/>
  </r>
  <r>
    <x v="68"/>
    <x v="27"/>
    <x v="0"/>
    <s v=""/>
    <s v=""/>
    <s v="RT"/>
    <s v="Outbound"/>
    <x v="33"/>
    <x v="2"/>
    <x v="70"/>
    <n v="25"/>
    <n v="25"/>
    <n v="225"/>
    <n v="0"/>
    <n v="0"/>
    <n v="5625"/>
    <x v="0"/>
    <s v="On Review"/>
    <s v="BRI"/>
    <s v="SSH"/>
    <x v="1"/>
    <x v="3"/>
    <n v="165"/>
    <x v="24"/>
    <x v="0"/>
    <x v="82"/>
    <x v="5"/>
    <x v="0"/>
  </r>
  <r>
    <x v="68"/>
    <x v="27"/>
    <x v="0"/>
    <s v=""/>
    <s v=""/>
    <s v="RT"/>
    <s v="Outbound"/>
    <x v="33"/>
    <x v="2"/>
    <x v="71"/>
    <n v="25"/>
    <n v="25"/>
    <n v="225"/>
    <n v="0"/>
    <n v="0"/>
    <n v="5625"/>
    <x v="0"/>
    <s v="On Review"/>
    <s v="BRI"/>
    <s v="SSH"/>
    <x v="1"/>
    <x v="3"/>
    <n v="172"/>
    <x v="24"/>
    <x v="0"/>
    <x v="83"/>
    <x v="68"/>
    <x v="0"/>
  </r>
  <r>
    <x v="68"/>
    <x v="27"/>
    <x v="0"/>
    <s v=""/>
    <s v=""/>
    <s v="RT"/>
    <s v="Inbound"/>
    <x v="34"/>
    <x v="3"/>
    <x v="69"/>
    <n v="25"/>
    <n v="25"/>
    <n v="225"/>
    <n v="0"/>
    <n v="0"/>
    <n v="5625"/>
    <x v="0"/>
    <s v="On Review"/>
    <s v="SSH"/>
    <s v="BRI"/>
    <x v="1"/>
    <x v="3"/>
    <n v="158"/>
    <x v="24"/>
    <x v="0"/>
    <x v="82"/>
    <x v="5"/>
    <x v="0"/>
  </r>
  <r>
    <x v="68"/>
    <x v="27"/>
    <x v="0"/>
    <s v=""/>
    <s v=""/>
    <s v="RT"/>
    <s v="Inbound"/>
    <x v="34"/>
    <x v="3"/>
    <x v="70"/>
    <n v="25"/>
    <n v="25"/>
    <n v="225"/>
    <n v="0"/>
    <n v="0"/>
    <n v="5625"/>
    <x v="0"/>
    <s v="On Review"/>
    <s v="SSH"/>
    <s v="BRI"/>
    <x v="1"/>
    <x v="3"/>
    <n v="165"/>
    <x v="24"/>
    <x v="0"/>
    <x v="54"/>
    <x v="21"/>
    <x v="0"/>
  </r>
  <r>
    <x v="68"/>
    <x v="27"/>
    <x v="0"/>
    <s v=""/>
    <s v=""/>
    <s v="RT"/>
    <s v="Inbound"/>
    <x v="34"/>
    <x v="3"/>
    <x v="71"/>
    <n v="25"/>
    <n v="25"/>
    <n v="225"/>
    <n v="0"/>
    <n v="0"/>
    <n v="5625"/>
    <x v="0"/>
    <s v="On Review"/>
    <s v="SSH"/>
    <s v="BRI"/>
    <x v="1"/>
    <x v="3"/>
    <n v="172"/>
    <x v="24"/>
    <x v="0"/>
    <x v="82"/>
    <x v="5"/>
    <x v="0"/>
  </r>
  <r>
    <x v="68"/>
    <x v="27"/>
    <x v="0"/>
    <s v=""/>
    <s v=""/>
    <s v="RT"/>
    <s v="Inbound"/>
    <x v="34"/>
    <x v="3"/>
    <x v="72"/>
    <n v="25"/>
    <n v="25"/>
    <n v="225"/>
    <n v="0"/>
    <n v="0"/>
    <n v="5625"/>
    <x v="0"/>
    <s v="On Review"/>
    <s v="SSH"/>
    <s v="BRI"/>
    <x v="1"/>
    <x v="3"/>
    <n v="179"/>
    <x v="24"/>
    <x v="0"/>
    <x v="83"/>
    <x v="68"/>
    <x v="0"/>
  </r>
  <r>
    <x v="68"/>
    <x v="8"/>
    <x v="1"/>
    <s v=""/>
    <s v="JP4LD"/>
    <s v="OW"/>
    <s v="Outbound"/>
    <x v="12"/>
    <x v="4"/>
    <x v="29"/>
    <n v="3"/>
    <n v="3"/>
    <n v="200"/>
    <n v="0"/>
    <n v="0"/>
    <n v="600"/>
    <x v="0"/>
    <s v="Closed Deal"/>
    <s v="MXP"/>
    <s v="SSH"/>
    <x v="2"/>
    <x v="3"/>
    <n v="46"/>
    <x v="7"/>
    <x v="3"/>
    <x v="17"/>
    <x v="16"/>
    <x v="1"/>
  </r>
  <r>
    <x v="68"/>
    <x v="8"/>
    <x v="1"/>
    <s v=""/>
    <s v="NWYVN"/>
    <s v="OW"/>
    <s v="Outbound"/>
    <x v="12"/>
    <x v="0"/>
    <x v="5"/>
    <n v="1"/>
    <n v="1"/>
    <n v="220"/>
    <n v="0"/>
    <n v="0"/>
    <n v="220"/>
    <x v="0"/>
    <s v="Closed Deal"/>
    <s v="NAP"/>
    <s v="SSH"/>
    <x v="0"/>
    <x v="0"/>
    <n v="175"/>
    <x v="17"/>
    <x v="3"/>
    <x v="93"/>
    <x v="79"/>
    <x v="0"/>
  </r>
  <r>
    <x v="68"/>
    <x v="8"/>
    <x v="1"/>
    <s v=""/>
    <s v="CDNT7"/>
    <s v="OW"/>
    <s v="Outbound"/>
    <x v="12"/>
    <x v="0"/>
    <x v="5"/>
    <n v="3"/>
    <n v="3"/>
    <n v="220"/>
    <n v="0"/>
    <n v="0"/>
    <n v="660"/>
    <x v="0"/>
    <s v="Closed Deal"/>
    <s v="NAP"/>
    <s v="SSH"/>
    <x v="0"/>
    <x v="0"/>
    <n v="175"/>
    <x v="17"/>
    <x v="3"/>
    <x v="93"/>
    <x v="79"/>
    <x v="0"/>
  </r>
  <r>
    <x v="69"/>
    <x v="7"/>
    <x v="1"/>
    <s v=""/>
    <s v=""/>
    <s v="OW"/>
    <s v="Outbound"/>
    <x v="13"/>
    <x v="5"/>
    <x v="30"/>
    <n v="2"/>
    <n v="2"/>
    <n v="200"/>
    <n v="0"/>
    <n v="0"/>
    <n v="400"/>
    <x v="0"/>
    <s v="Closed Deal"/>
    <s v="SSH"/>
    <s v="MXP"/>
    <x v="2"/>
    <x v="3"/>
    <n v="52"/>
    <x v="7"/>
    <x v="3"/>
    <x v="15"/>
    <x v="14"/>
    <x v="1"/>
  </r>
  <r>
    <x v="69"/>
    <x v="7"/>
    <x v="1"/>
    <s v=""/>
    <s v=""/>
    <s v="OW"/>
    <s v="Outbound"/>
    <x v="6"/>
    <x v="7"/>
    <x v="11"/>
    <n v="1"/>
    <n v="1"/>
    <n v="250"/>
    <n v="0"/>
    <n v="0"/>
    <n v="250"/>
    <x v="0"/>
    <s v="Closed Deal"/>
    <s v="SSH"/>
    <s v="VRN"/>
    <x v="3"/>
    <x v="1"/>
    <n v="53"/>
    <x v="9"/>
    <x v="3"/>
    <x v="12"/>
    <x v="11"/>
    <x v="1"/>
  </r>
  <r>
    <x v="69"/>
    <x v="7"/>
    <x v="1"/>
    <s v=""/>
    <s v=""/>
    <s v="OW"/>
    <s v="Outbound"/>
    <x v="12"/>
    <x v="16"/>
    <x v="67"/>
    <n v="2"/>
    <n v="2"/>
    <n v="250"/>
    <n v="0"/>
    <n v="0"/>
    <n v="500"/>
    <x v="0"/>
    <s v="Closed Deal"/>
    <s v="FCO"/>
    <s v="SSH"/>
    <x v="6"/>
    <x v="3"/>
    <n v="143"/>
    <x v="25"/>
    <x v="3"/>
    <x v="84"/>
    <x v="70"/>
    <x v="0"/>
  </r>
  <r>
    <x v="68"/>
    <x v="10"/>
    <x v="1"/>
    <s v="AMADEUS"/>
    <s v="11LYRG"/>
    <s v="OW"/>
    <s v="Outbound"/>
    <x v="11"/>
    <x v="1"/>
    <x v="25"/>
    <n v="1"/>
    <n v="1"/>
    <n v="150"/>
    <n v="38.92"/>
    <n v="40"/>
    <n v="228.92"/>
    <x v="0"/>
    <s v="Closed Deal"/>
    <s v="SSH"/>
    <s v="NAP"/>
    <x v="0"/>
    <x v="2"/>
    <n v="41"/>
    <x v="6"/>
    <x v="3"/>
    <x v="28"/>
    <x v="23"/>
    <x v="1"/>
  </r>
  <r>
    <x v="68"/>
    <x v="10"/>
    <x v="1"/>
    <s v="AMADEUS"/>
    <s v="11LYRG"/>
    <s v="OW"/>
    <s v="Outbound"/>
    <x v="11"/>
    <x v="1"/>
    <x v="25"/>
    <n v="1"/>
    <n v="1"/>
    <n v="150"/>
    <n v="38.92"/>
    <n v="40"/>
    <n v="228.92"/>
    <x v="0"/>
    <s v="Closed Deal"/>
    <s v="SSH"/>
    <s v="NAP"/>
    <x v="0"/>
    <x v="2"/>
    <n v="41"/>
    <x v="6"/>
    <x v="3"/>
    <x v="28"/>
    <x v="23"/>
    <x v="1"/>
  </r>
  <r>
    <x v="68"/>
    <x v="10"/>
    <x v="1"/>
    <s v="AMADEUS"/>
    <s v="11LYRG"/>
    <s v="OW"/>
    <s v="Outbound"/>
    <x v="11"/>
    <x v="1"/>
    <x v="25"/>
    <n v="1"/>
    <n v="1"/>
    <n v="150"/>
    <n v="38.92"/>
    <n v="40"/>
    <n v="228.92"/>
    <x v="0"/>
    <s v="Closed Deal"/>
    <s v="SSH"/>
    <s v="NAP"/>
    <x v="0"/>
    <x v="2"/>
    <n v="41"/>
    <x v="6"/>
    <x v="3"/>
    <x v="28"/>
    <x v="23"/>
    <x v="1"/>
  </r>
  <r>
    <x v="68"/>
    <x v="10"/>
    <x v="1"/>
    <s v="AMADEUS"/>
    <s v="11LYRG"/>
    <s v="OW"/>
    <s v="Outbound"/>
    <x v="11"/>
    <x v="1"/>
    <x v="25"/>
    <n v="1"/>
    <n v="1"/>
    <n v="150"/>
    <n v="38.92"/>
    <n v="40"/>
    <n v="228.92"/>
    <x v="0"/>
    <s v="Closed Deal"/>
    <s v="SSH"/>
    <s v="NAP"/>
    <x v="0"/>
    <x v="2"/>
    <n v="41"/>
    <x v="6"/>
    <x v="3"/>
    <x v="28"/>
    <x v="23"/>
    <x v="1"/>
  </r>
  <r>
    <x v="69"/>
    <x v="8"/>
    <x v="1"/>
    <s v=""/>
    <s v="2E6WF"/>
    <s v="RT"/>
    <s v="Outbound"/>
    <x v="12"/>
    <x v="16"/>
    <x v="68"/>
    <n v="2"/>
    <n v="2"/>
    <n v="250"/>
    <n v="0"/>
    <n v="0"/>
    <n v="500"/>
    <x v="0"/>
    <s v="Closed Deal"/>
    <s v="FCO"/>
    <s v="SSH"/>
    <x v="6"/>
    <x v="3"/>
    <n v="150"/>
    <x v="25"/>
    <x v="3"/>
    <x v="69"/>
    <x v="71"/>
    <x v="0"/>
  </r>
  <r>
    <x v="69"/>
    <x v="8"/>
    <x v="1"/>
    <s v=""/>
    <s v="2E6WF"/>
    <s v="RT"/>
    <s v="Inbound"/>
    <x v="13"/>
    <x v="17"/>
    <x v="70"/>
    <n v="2"/>
    <n v="2"/>
    <n v="250"/>
    <n v="0"/>
    <n v="0"/>
    <n v="500"/>
    <x v="0"/>
    <s v="Closed Deal"/>
    <s v="SSH"/>
    <s v="FCO"/>
    <x v="6"/>
    <x v="3"/>
    <n v="164"/>
    <x v="25"/>
    <x v="3"/>
    <x v="7"/>
    <x v="1"/>
    <x v="0"/>
  </r>
  <r>
    <x v="70"/>
    <x v="28"/>
    <x v="0"/>
    <s v=""/>
    <s v=""/>
    <s v="RT"/>
    <s v="Outbound"/>
    <x v="12"/>
    <x v="0"/>
    <x v="1"/>
    <n v="0"/>
    <n v="0"/>
    <n v="0"/>
    <n v="0"/>
    <n v="0"/>
    <n v="0"/>
    <x v="0"/>
    <s v="On Review"/>
    <s v="NAP"/>
    <s v="SSH"/>
    <x v="0"/>
    <x v="0"/>
    <n v="145"/>
    <x v="17"/>
    <x v="3"/>
    <x v="94"/>
    <x v="80"/>
    <x v="0"/>
  </r>
  <r>
    <x v="70"/>
    <x v="28"/>
    <x v="0"/>
    <s v=""/>
    <s v=""/>
    <s v="RT"/>
    <s v="Outbound"/>
    <x v="12"/>
    <x v="0"/>
    <x v="2"/>
    <n v="0"/>
    <n v="0"/>
    <n v="0"/>
    <n v="0"/>
    <n v="0"/>
    <n v="0"/>
    <x v="0"/>
    <s v="On Review"/>
    <s v="NAP"/>
    <s v="SSH"/>
    <x v="0"/>
    <x v="0"/>
    <n v="152"/>
    <x v="17"/>
    <x v="3"/>
    <x v="64"/>
    <x v="55"/>
    <x v="0"/>
  </r>
  <r>
    <x v="70"/>
    <x v="28"/>
    <x v="0"/>
    <s v=""/>
    <s v=""/>
    <s v="RT"/>
    <s v="Outbound"/>
    <x v="12"/>
    <x v="0"/>
    <x v="3"/>
    <n v="0"/>
    <n v="0"/>
    <n v="0"/>
    <n v="0"/>
    <n v="0"/>
    <n v="0"/>
    <x v="0"/>
    <s v="On Review"/>
    <s v="NAP"/>
    <s v="SSH"/>
    <x v="0"/>
    <x v="0"/>
    <n v="159"/>
    <x v="17"/>
    <x v="3"/>
    <x v="68"/>
    <x v="65"/>
    <x v="0"/>
  </r>
  <r>
    <x v="70"/>
    <x v="28"/>
    <x v="0"/>
    <s v=""/>
    <s v=""/>
    <s v="RT"/>
    <s v="Outbound"/>
    <x v="12"/>
    <x v="0"/>
    <x v="4"/>
    <n v="0"/>
    <n v="0"/>
    <n v="0"/>
    <n v="0"/>
    <n v="0"/>
    <n v="0"/>
    <x v="0"/>
    <s v="On Review"/>
    <s v="NAP"/>
    <s v="SSH"/>
    <x v="0"/>
    <x v="0"/>
    <n v="166"/>
    <x v="17"/>
    <x v="3"/>
    <x v="56"/>
    <x v="81"/>
    <x v="0"/>
  </r>
  <r>
    <x v="70"/>
    <x v="28"/>
    <x v="0"/>
    <s v=""/>
    <s v=""/>
    <s v="RT"/>
    <s v="Inbound"/>
    <x v="13"/>
    <x v="1"/>
    <x v="2"/>
    <n v="0"/>
    <n v="0"/>
    <n v="0"/>
    <n v="0"/>
    <n v="0"/>
    <n v="0"/>
    <x v="0"/>
    <s v="On Review"/>
    <s v="SSH"/>
    <s v="NAP"/>
    <x v="0"/>
    <x v="0"/>
    <n v="152"/>
    <x v="17"/>
    <x v="3"/>
    <x v="31"/>
    <x v="82"/>
    <x v="0"/>
  </r>
  <r>
    <x v="70"/>
    <x v="28"/>
    <x v="0"/>
    <s v=""/>
    <s v=""/>
    <s v="RT"/>
    <s v="Inbound"/>
    <x v="13"/>
    <x v="1"/>
    <x v="3"/>
    <n v="0"/>
    <n v="0"/>
    <n v="0"/>
    <n v="0"/>
    <n v="0"/>
    <n v="0"/>
    <x v="0"/>
    <s v="On Review"/>
    <s v="SSH"/>
    <s v="NAP"/>
    <x v="0"/>
    <x v="0"/>
    <n v="159"/>
    <x v="17"/>
    <x v="3"/>
    <x v="5"/>
    <x v="31"/>
    <x v="0"/>
  </r>
  <r>
    <x v="70"/>
    <x v="28"/>
    <x v="0"/>
    <s v=""/>
    <s v=""/>
    <s v="RT"/>
    <s v="Inbound"/>
    <x v="13"/>
    <x v="1"/>
    <x v="4"/>
    <n v="0"/>
    <n v="0"/>
    <n v="0"/>
    <n v="0"/>
    <n v="0"/>
    <n v="0"/>
    <x v="0"/>
    <s v="On Review"/>
    <s v="SSH"/>
    <s v="NAP"/>
    <x v="0"/>
    <x v="0"/>
    <n v="166"/>
    <x v="17"/>
    <x v="3"/>
    <x v="65"/>
    <x v="56"/>
    <x v="0"/>
  </r>
  <r>
    <x v="70"/>
    <x v="28"/>
    <x v="0"/>
    <s v=""/>
    <s v=""/>
    <s v="RT"/>
    <s v="Inbound"/>
    <x v="13"/>
    <x v="1"/>
    <x v="5"/>
    <n v="0"/>
    <n v="0"/>
    <n v="0"/>
    <n v="0"/>
    <n v="0"/>
    <n v="0"/>
    <x v="0"/>
    <s v="On Review"/>
    <s v="SSH"/>
    <s v="NAP"/>
    <x v="0"/>
    <x v="0"/>
    <n v="173"/>
    <x v="17"/>
    <x v="3"/>
    <x v="56"/>
    <x v="81"/>
    <x v="0"/>
  </r>
  <r>
    <x v="70"/>
    <x v="28"/>
    <x v="0"/>
    <s v=""/>
    <s v=""/>
    <s v="RT"/>
    <s v="Outbound"/>
    <x v="5"/>
    <x v="2"/>
    <x v="35"/>
    <n v="0"/>
    <n v="0"/>
    <n v="0"/>
    <n v="0"/>
    <n v="0"/>
    <n v="0"/>
    <x v="0"/>
    <s v="On Review"/>
    <s v="BRI"/>
    <s v="SSH"/>
    <x v="1"/>
    <x v="1"/>
    <n v="108"/>
    <x v="4"/>
    <x v="3"/>
    <x v="37"/>
    <x v="29"/>
    <x v="0"/>
  </r>
  <r>
    <x v="70"/>
    <x v="28"/>
    <x v="0"/>
    <s v=""/>
    <s v=""/>
    <s v="RT"/>
    <s v="Outbound"/>
    <x v="5"/>
    <x v="2"/>
    <x v="36"/>
    <n v="0"/>
    <n v="0"/>
    <n v="0"/>
    <n v="0"/>
    <n v="0"/>
    <n v="0"/>
    <x v="0"/>
    <s v="On Review"/>
    <s v="BRI"/>
    <s v="SSH"/>
    <x v="1"/>
    <x v="1"/>
    <n v="115"/>
    <x v="4"/>
    <x v="3"/>
    <x v="38"/>
    <x v="30"/>
    <x v="0"/>
  </r>
  <r>
    <x v="70"/>
    <x v="28"/>
    <x v="0"/>
    <s v=""/>
    <s v=""/>
    <s v="RT"/>
    <s v="Outbound"/>
    <x v="5"/>
    <x v="2"/>
    <x v="37"/>
    <n v="0"/>
    <n v="0"/>
    <n v="0"/>
    <n v="0"/>
    <n v="0"/>
    <n v="0"/>
    <x v="0"/>
    <s v="On Review"/>
    <s v="BRI"/>
    <s v="SSH"/>
    <x v="1"/>
    <x v="1"/>
    <n v="122"/>
    <x v="4"/>
    <x v="3"/>
    <x v="10"/>
    <x v="9"/>
    <x v="0"/>
  </r>
  <r>
    <x v="70"/>
    <x v="28"/>
    <x v="0"/>
    <s v=""/>
    <s v=""/>
    <s v="RT"/>
    <s v="Outbound"/>
    <x v="5"/>
    <x v="2"/>
    <x v="38"/>
    <n v="0"/>
    <n v="0"/>
    <n v="0"/>
    <n v="0"/>
    <n v="0"/>
    <n v="0"/>
    <x v="0"/>
    <s v="On Review"/>
    <s v="BRI"/>
    <s v="SSH"/>
    <x v="1"/>
    <x v="1"/>
    <n v="129"/>
    <x v="4"/>
    <x v="3"/>
    <x v="5"/>
    <x v="31"/>
    <x v="0"/>
  </r>
  <r>
    <x v="70"/>
    <x v="28"/>
    <x v="0"/>
    <s v=""/>
    <s v=""/>
    <s v="RT"/>
    <s v="Outbound"/>
    <x v="5"/>
    <x v="2"/>
    <x v="39"/>
    <n v="0"/>
    <n v="0"/>
    <n v="0"/>
    <n v="0"/>
    <n v="0"/>
    <n v="0"/>
    <x v="0"/>
    <s v="On Review"/>
    <s v="BRI"/>
    <s v="SSH"/>
    <x v="1"/>
    <x v="1"/>
    <n v="136"/>
    <x v="4"/>
    <x v="3"/>
    <x v="20"/>
    <x v="18"/>
    <x v="0"/>
  </r>
  <r>
    <x v="70"/>
    <x v="28"/>
    <x v="0"/>
    <s v=""/>
    <s v=""/>
    <s v="RT"/>
    <s v="Outbound"/>
    <x v="5"/>
    <x v="2"/>
    <x v="40"/>
    <n v="0"/>
    <n v="0"/>
    <n v="0"/>
    <n v="0"/>
    <n v="0"/>
    <n v="0"/>
    <x v="0"/>
    <s v="On Review"/>
    <s v="BRI"/>
    <s v="SSH"/>
    <x v="1"/>
    <x v="1"/>
    <n v="143"/>
    <x v="4"/>
    <x v="3"/>
    <x v="39"/>
    <x v="32"/>
    <x v="0"/>
  </r>
  <r>
    <x v="70"/>
    <x v="28"/>
    <x v="0"/>
    <s v=""/>
    <s v=""/>
    <s v="RT"/>
    <s v="Outbound"/>
    <x v="5"/>
    <x v="2"/>
    <x v="41"/>
    <n v="0"/>
    <n v="0"/>
    <n v="0"/>
    <n v="0"/>
    <n v="0"/>
    <n v="0"/>
    <x v="0"/>
    <s v="On Review"/>
    <s v="BRI"/>
    <s v="SSH"/>
    <x v="1"/>
    <x v="1"/>
    <n v="150"/>
    <x v="4"/>
    <x v="3"/>
    <x v="40"/>
    <x v="33"/>
    <x v="0"/>
  </r>
  <r>
    <x v="70"/>
    <x v="28"/>
    <x v="0"/>
    <s v=""/>
    <s v=""/>
    <s v="RT"/>
    <s v="Outbound"/>
    <x v="5"/>
    <x v="2"/>
    <x v="42"/>
    <n v="0"/>
    <n v="0"/>
    <n v="0"/>
    <n v="0"/>
    <n v="0"/>
    <n v="0"/>
    <x v="0"/>
    <s v="On Review"/>
    <s v="BRI"/>
    <s v="SSH"/>
    <x v="1"/>
    <x v="1"/>
    <n v="157"/>
    <x v="4"/>
    <x v="3"/>
    <x v="41"/>
    <x v="34"/>
    <x v="0"/>
  </r>
  <r>
    <x v="70"/>
    <x v="28"/>
    <x v="0"/>
    <s v=""/>
    <s v=""/>
    <s v="RT"/>
    <s v="Outbound"/>
    <x v="5"/>
    <x v="2"/>
    <x v="43"/>
    <n v="0"/>
    <n v="0"/>
    <n v="0"/>
    <n v="0"/>
    <n v="0"/>
    <n v="0"/>
    <x v="0"/>
    <s v="On Review"/>
    <s v="BRI"/>
    <s v="SSH"/>
    <x v="1"/>
    <x v="1"/>
    <n v="164"/>
    <x v="4"/>
    <x v="3"/>
    <x v="42"/>
    <x v="35"/>
    <x v="0"/>
  </r>
  <r>
    <x v="70"/>
    <x v="28"/>
    <x v="0"/>
    <s v=""/>
    <s v=""/>
    <s v="RT"/>
    <s v="Outbound"/>
    <x v="5"/>
    <x v="2"/>
    <x v="12"/>
    <n v="0"/>
    <n v="0"/>
    <n v="0"/>
    <n v="0"/>
    <n v="0"/>
    <n v="0"/>
    <x v="0"/>
    <s v="On Review"/>
    <s v="BRI"/>
    <s v="SSH"/>
    <x v="1"/>
    <x v="1"/>
    <n v="171"/>
    <x v="4"/>
    <x v="3"/>
    <x v="13"/>
    <x v="12"/>
    <x v="0"/>
  </r>
  <r>
    <x v="70"/>
    <x v="28"/>
    <x v="0"/>
    <s v=""/>
    <s v=""/>
    <s v="RT"/>
    <s v="Outbound"/>
    <x v="5"/>
    <x v="2"/>
    <x v="13"/>
    <n v="0"/>
    <n v="0"/>
    <n v="0"/>
    <n v="0"/>
    <n v="0"/>
    <n v="0"/>
    <x v="0"/>
    <s v="On Review"/>
    <s v="BRI"/>
    <s v="SSH"/>
    <x v="1"/>
    <x v="1"/>
    <n v="178"/>
    <x v="4"/>
    <x v="3"/>
    <x v="14"/>
    <x v="13"/>
    <x v="0"/>
  </r>
  <r>
    <x v="70"/>
    <x v="28"/>
    <x v="0"/>
    <s v=""/>
    <s v=""/>
    <s v="RT"/>
    <s v="Outbound"/>
    <x v="5"/>
    <x v="2"/>
    <x v="14"/>
    <n v="0"/>
    <n v="0"/>
    <n v="0"/>
    <n v="0"/>
    <n v="0"/>
    <n v="0"/>
    <x v="0"/>
    <s v="On Review"/>
    <s v="BRI"/>
    <s v="SSH"/>
    <x v="1"/>
    <x v="1"/>
    <n v="185"/>
    <x v="4"/>
    <x v="3"/>
    <x v="15"/>
    <x v="14"/>
    <x v="0"/>
  </r>
  <r>
    <x v="70"/>
    <x v="28"/>
    <x v="0"/>
    <s v=""/>
    <s v=""/>
    <s v="RT"/>
    <s v="Outbound"/>
    <x v="5"/>
    <x v="2"/>
    <x v="15"/>
    <n v="0"/>
    <n v="0"/>
    <n v="0"/>
    <n v="0"/>
    <n v="0"/>
    <n v="0"/>
    <x v="0"/>
    <s v="On Review"/>
    <s v="BRI"/>
    <s v="SSH"/>
    <x v="1"/>
    <x v="1"/>
    <n v="192"/>
    <x v="4"/>
    <x v="3"/>
    <x v="16"/>
    <x v="15"/>
    <x v="0"/>
  </r>
  <r>
    <x v="70"/>
    <x v="28"/>
    <x v="0"/>
    <s v=""/>
    <s v=""/>
    <s v="RT"/>
    <s v="Outbound"/>
    <x v="5"/>
    <x v="2"/>
    <x v="16"/>
    <n v="0"/>
    <n v="0"/>
    <n v="0"/>
    <n v="0"/>
    <n v="0"/>
    <n v="0"/>
    <x v="0"/>
    <s v="On Review"/>
    <s v="BRI"/>
    <s v="SSH"/>
    <x v="1"/>
    <x v="1"/>
    <n v="199"/>
    <x v="4"/>
    <x v="3"/>
    <x v="17"/>
    <x v="16"/>
    <x v="0"/>
  </r>
  <r>
    <x v="70"/>
    <x v="28"/>
    <x v="0"/>
    <s v=""/>
    <s v=""/>
    <s v="RT"/>
    <s v="Outbound"/>
    <x v="5"/>
    <x v="2"/>
    <x v="17"/>
    <n v="0"/>
    <n v="0"/>
    <n v="0"/>
    <n v="0"/>
    <n v="0"/>
    <n v="0"/>
    <x v="0"/>
    <s v="On Review"/>
    <s v="BRI"/>
    <s v="SSH"/>
    <x v="1"/>
    <x v="1"/>
    <n v="206"/>
    <x v="4"/>
    <x v="3"/>
    <x v="7"/>
    <x v="1"/>
    <x v="0"/>
  </r>
  <r>
    <x v="70"/>
    <x v="28"/>
    <x v="0"/>
    <s v=""/>
    <s v=""/>
    <s v="RT"/>
    <s v="Outbound"/>
    <x v="5"/>
    <x v="2"/>
    <x v="18"/>
    <n v="0"/>
    <n v="0"/>
    <n v="0"/>
    <n v="0"/>
    <n v="0"/>
    <n v="0"/>
    <x v="0"/>
    <s v="On Review"/>
    <s v="BRI"/>
    <s v="SSH"/>
    <x v="1"/>
    <x v="1"/>
    <n v="213"/>
    <x v="4"/>
    <x v="3"/>
    <x v="18"/>
    <x v="3"/>
    <x v="0"/>
  </r>
  <r>
    <x v="70"/>
    <x v="28"/>
    <x v="0"/>
    <s v=""/>
    <s v=""/>
    <s v="RT"/>
    <s v="Outbound"/>
    <x v="5"/>
    <x v="2"/>
    <x v="19"/>
    <n v="0"/>
    <n v="0"/>
    <n v="0"/>
    <n v="0"/>
    <n v="0"/>
    <n v="0"/>
    <x v="0"/>
    <s v="On Review"/>
    <s v="BRI"/>
    <s v="SSH"/>
    <x v="1"/>
    <x v="1"/>
    <n v="220"/>
    <x v="4"/>
    <x v="3"/>
    <x v="19"/>
    <x v="17"/>
    <x v="0"/>
  </r>
  <r>
    <x v="70"/>
    <x v="28"/>
    <x v="0"/>
    <s v=""/>
    <s v=""/>
    <s v="RT"/>
    <s v="Outbound"/>
    <x v="5"/>
    <x v="2"/>
    <x v="20"/>
    <n v="0"/>
    <n v="0"/>
    <n v="0"/>
    <n v="0"/>
    <n v="0"/>
    <n v="0"/>
    <x v="0"/>
    <s v="On Review"/>
    <s v="BRI"/>
    <s v="SSH"/>
    <x v="1"/>
    <x v="1"/>
    <n v="227"/>
    <x v="4"/>
    <x v="3"/>
    <x v="20"/>
    <x v="18"/>
    <x v="0"/>
  </r>
  <r>
    <x v="70"/>
    <x v="28"/>
    <x v="0"/>
    <s v=""/>
    <s v=""/>
    <s v="RT"/>
    <s v="Inbound"/>
    <x v="7"/>
    <x v="3"/>
    <x v="36"/>
    <n v="0"/>
    <n v="0"/>
    <n v="0"/>
    <n v="0"/>
    <n v="0"/>
    <n v="0"/>
    <x v="0"/>
    <s v="On Review"/>
    <s v="SSH"/>
    <s v="BRI"/>
    <x v="1"/>
    <x v="1"/>
    <n v="115"/>
    <x v="4"/>
    <x v="3"/>
    <x v="37"/>
    <x v="29"/>
    <x v="0"/>
  </r>
  <r>
    <x v="70"/>
    <x v="28"/>
    <x v="0"/>
    <s v=""/>
    <s v=""/>
    <s v="RT"/>
    <s v="Inbound"/>
    <x v="7"/>
    <x v="3"/>
    <x v="37"/>
    <n v="0"/>
    <n v="0"/>
    <n v="0"/>
    <n v="0"/>
    <n v="0"/>
    <n v="0"/>
    <x v="0"/>
    <s v="On Review"/>
    <s v="SSH"/>
    <s v="BRI"/>
    <x v="1"/>
    <x v="1"/>
    <n v="122"/>
    <x v="4"/>
    <x v="3"/>
    <x v="47"/>
    <x v="40"/>
    <x v="0"/>
  </r>
  <r>
    <x v="70"/>
    <x v="28"/>
    <x v="0"/>
    <s v=""/>
    <s v=""/>
    <s v="RT"/>
    <s v="Inbound"/>
    <x v="7"/>
    <x v="3"/>
    <x v="38"/>
    <n v="0"/>
    <n v="0"/>
    <n v="0"/>
    <n v="0"/>
    <n v="0"/>
    <n v="0"/>
    <x v="0"/>
    <s v="On Review"/>
    <s v="SSH"/>
    <s v="BRI"/>
    <x v="1"/>
    <x v="1"/>
    <n v="129"/>
    <x v="4"/>
    <x v="3"/>
    <x v="48"/>
    <x v="41"/>
    <x v="0"/>
  </r>
  <r>
    <x v="70"/>
    <x v="28"/>
    <x v="0"/>
    <s v=""/>
    <s v=""/>
    <s v="RT"/>
    <s v="Inbound"/>
    <x v="7"/>
    <x v="3"/>
    <x v="39"/>
    <n v="0"/>
    <n v="0"/>
    <n v="0"/>
    <n v="0"/>
    <n v="0"/>
    <n v="0"/>
    <x v="0"/>
    <s v="On Review"/>
    <s v="SSH"/>
    <s v="BRI"/>
    <x v="1"/>
    <x v="1"/>
    <n v="136"/>
    <x v="4"/>
    <x v="3"/>
    <x v="49"/>
    <x v="42"/>
    <x v="0"/>
  </r>
  <r>
    <x v="70"/>
    <x v="28"/>
    <x v="0"/>
    <s v=""/>
    <s v=""/>
    <s v="RT"/>
    <s v="Inbound"/>
    <x v="7"/>
    <x v="3"/>
    <x v="40"/>
    <n v="0"/>
    <n v="0"/>
    <n v="0"/>
    <n v="0"/>
    <n v="0"/>
    <n v="0"/>
    <x v="0"/>
    <s v="On Review"/>
    <s v="SSH"/>
    <s v="BRI"/>
    <x v="1"/>
    <x v="1"/>
    <n v="143"/>
    <x v="4"/>
    <x v="3"/>
    <x v="20"/>
    <x v="18"/>
    <x v="0"/>
  </r>
  <r>
    <x v="70"/>
    <x v="28"/>
    <x v="0"/>
    <s v=""/>
    <s v=""/>
    <s v="RT"/>
    <s v="Inbound"/>
    <x v="7"/>
    <x v="3"/>
    <x v="41"/>
    <n v="0"/>
    <n v="0"/>
    <n v="0"/>
    <n v="0"/>
    <n v="0"/>
    <n v="0"/>
    <x v="0"/>
    <s v="On Review"/>
    <s v="SSH"/>
    <s v="BRI"/>
    <x v="1"/>
    <x v="1"/>
    <n v="150"/>
    <x v="4"/>
    <x v="3"/>
    <x v="50"/>
    <x v="43"/>
    <x v="0"/>
  </r>
  <r>
    <x v="70"/>
    <x v="28"/>
    <x v="0"/>
    <s v=""/>
    <s v=""/>
    <s v="RT"/>
    <s v="Inbound"/>
    <x v="7"/>
    <x v="3"/>
    <x v="42"/>
    <n v="0"/>
    <n v="0"/>
    <n v="0"/>
    <n v="0"/>
    <n v="0"/>
    <n v="0"/>
    <x v="0"/>
    <s v="On Review"/>
    <s v="SSH"/>
    <s v="BRI"/>
    <x v="1"/>
    <x v="1"/>
    <n v="157"/>
    <x v="4"/>
    <x v="3"/>
    <x v="51"/>
    <x v="44"/>
    <x v="0"/>
  </r>
  <r>
    <x v="70"/>
    <x v="28"/>
    <x v="0"/>
    <s v=""/>
    <s v=""/>
    <s v="RT"/>
    <s v="Inbound"/>
    <x v="7"/>
    <x v="3"/>
    <x v="43"/>
    <n v="0"/>
    <n v="0"/>
    <n v="0"/>
    <n v="0"/>
    <n v="0"/>
    <n v="0"/>
    <x v="0"/>
    <s v="On Review"/>
    <s v="SSH"/>
    <s v="BRI"/>
    <x v="1"/>
    <x v="1"/>
    <n v="164"/>
    <x v="4"/>
    <x v="3"/>
    <x v="52"/>
    <x v="45"/>
    <x v="0"/>
  </r>
  <r>
    <x v="70"/>
    <x v="28"/>
    <x v="0"/>
    <s v=""/>
    <s v=""/>
    <s v="RT"/>
    <s v="Inbound"/>
    <x v="7"/>
    <x v="3"/>
    <x v="12"/>
    <n v="0"/>
    <n v="0"/>
    <n v="0"/>
    <n v="0"/>
    <n v="0"/>
    <n v="0"/>
    <x v="0"/>
    <s v="On Review"/>
    <s v="SSH"/>
    <s v="BRI"/>
    <x v="1"/>
    <x v="1"/>
    <n v="171"/>
    <x v="4"/>
    <x v="3"/>
    <x v="42"/>
    <x v="35"/>
    <x v="0"/>
  </r>
  <r>
    <x v="70"/>
    <x v="28"/>
    <x v="0"/>
    <s v=""/>
    <s v=""/>
    <s v="RT"/>
    <s v="Inbound"/>
    <x v="7"/>
    <x v="3"/>
    <x v="13"/>
    <n v="0"/>
    <n v="0"/>
    <n v="0"/>
    <n v="0"/>
    <n v="0"/>
    <n v="0"/>
    <x v="0"/>
    <s v="On Review"/>
    <s v="SSH"/>
    <s v="BRI"/>
    <x v="1"/>
    <x v="1"/>
    <n v="178"/>
    <x v="4"/>
    <x v="3"/>
    <x v="21"/>
    <x v="19"/>
    <x v="0"/>
  </r>
  <r>
    <x v="70"/>
    <x v="28"/>
    <x v="0"/>
    <s v=""/>
    <s v=""/>
    <s v="RT"/>
    <s v="Inbound"/>
    <x v="7"/>
    <x v="3"/>
    <x v="14"/>
    <n v="0"/>
    <n v="0"/>
    <n v="0"/>
    <n v="0"/>
    <n v="0"/>
    <n v="0"/>
    <x v="0"/>
    <s v="On Review"/>
    <s v="SSH"/>
    <s v="BRI"/>
    <x v="1"/>
    <x v="1"/>
    <n v="185"/>
    <x v="4"/>
    <x v="3"/>
    <x v="22"/>
    <x v="20"/>
    <x v="0"/>
  </r>
  <r>
    <x v="70"/>
    <x v="28"/>
    <x v="0"/>
    <s v=""/>
    <s v=""/>
    <s v="RT"/>
    <s v="Inbound"/>
    <x v="7"/>
    <x v="3"/>
    <x v="15"/>
    <n v="0"/>
    <n v="0"/>
    <n v="0"/>
    <n v="0"/>
    <n v="0"/>
    <n v="0"/>
    <x v="0"/>
    <s v="On Review"/>
    <s v="SSH"/>
    <s v="BRI"/>
    <x v="1"/>
    <x v="1"/>
    <n v="192"/>
    <x v="4"/>
    <x v="3"/>
    <x v="16"/>
    <x v="15"/>
    <x v="0"/>
  </r>
  <r>
    <x v="70"/>
    <x v="28"/>
    <x v="0"/>
    <s v=""/>
    <s v=""/>
    <s v="RT"/>
    <s v="Inbound"/>
    <x v="7"/>
    <x v="3"/>
    <x v="16"/>
    <n v="0"/>
    <n v="0"/>
    <n v="0"/>
    <n v="0"/>
    <n v="0"/>
    <n v="0"/>
    <x v="0"/>
    <s v="On Review"/>
    <s v="SSH"/>
    <s v="BRI"/>
    <x v="1"/>
    <x v="1"/>
    <n v="199"/>
    <x v="4"/>
    <x v="3"/>
    <x v="19"/>
    <x v="17"/>
    <x v="0"/>
  </r>
  <r>
    <x v="70"/>
    <x v="28"/>
    <x v="0"/>
    <s v=""/>
    <s v=""/>
    <s v="RT"/>
    <s v="Inbound"/>
    <x v="7"/>
    <x v="3"/>
    <x v="17"/>
    <n v="0"/>
    <n v="0"/>
    <n v="0"/>
    <n v="0"/>
    <n v="0"/>
    <n v="0"/>
    <x v="0"/>
    <s v="On Review"/>
    <s v="SSH"/>
    <s v="BRI"/>
    <x v="1"/>
    <x v="1"/>
    <n v="206"/>
    <x v="4"/>
    <x v="3"/>
    <x v="12"/>
    <x v="11"/>
    <x v="0"/>
  </r>
  <r>
    <x v="70"/>
    <x v="28"/>
    <x v="0"/>
    <s v=""/>
    <s v=""/>
    <s v="RT"/>
    <s v="Inbound"/>
    <x v="7"/>
    <x v="3"/>
    <x v="18"/>
    <n v="0"/>
    <n v="0"/>
    <n v="0"/>
    <n v="0"/>
    <n v="0"/>
    <n v="0"/>
    <x v="0"/>
    <s v="On Review"/>
    <s v="SSH"/>
    <s v="BRI"/>
    <x v="1"/>
    <x v="1"/>
    <n v="213"/>
    <x v="4"/>
    <x v="3"/>
    <x v="15"/>
    <x v="14"/>
    <x v="0"/>
  </r>
  <r>
    <x v="70"/>
    <x v="28"/>
    <x v="0"/>
    <s v=""/>
    <s v=""/>
    <s v="RT"/>
    <s v="Inbound"/>
    <x v="7"/>
    <x v="3"/>
    <x v="19"/>
    <n v="0"/>
    <n v="0"/>
    <n v="0"/>
    <n v="0"/>
    <n v="0"/>
    <n v="0"/>
    <x v="0"/>
    <s v="On Review"/>
    <s v="SSH"/>
    <s v="BRI"/>
    <x v="1"/>
    <x v="1"/>
    <n v="220"/>
    <x v="4"/>
    <x v="3"/>
    <x v="18"/>
    <x v="3"/>
    <x v="0"/>
  </r>
  <r>
    <x v="70"/>
    <x v="28"/>
    <x v="0"/>
    <s v=""/>
    <s v=""/>
    <s v="RT"/>
    <s v="Inbound"/>
    <x v="7"/>
    <x v="3"/>
    <x v="20"/>
    <n v="0"/>
    <n v="0"/>
    <n v="0"/>
    <n v="0"/>
    <n v="0"/>
    <n v="0"/>
    <x v="0"/>
    <s v="On Review"/>
    <s v="SSH"/>
    <s v="BRI"/>
    <x v="1"/>
    <x v="1"/>
    <n v="227"/>
    <x v="4"/>
    <x v="3"/>
    <x v="19"/>
    <x v="17"/>
    <x v="0"/>
  </r>
  <r>
    <x v="70"/>
    <x v="28"/>
    <x v="0"/>
    <s v=""/>
    <s v=""/>
    <s v="RT"/>
    <s v="Inbound"/>
    <x v="7"/>
    <x v="3"/>
    <x v="21"/>
    <n v="0"/>
    <n v="0"/>
    <n v="0"/>
    <n v="0"/>
    <n v="0"/>
    <n v="0"/>
    <x v="0"/>
    <s v="On Review"/>
    <s v="SSH"/>
    <s v="BRI"/>
    <x v="1"/>
    <x v="1"/>
    <n v="234"/>
    <x v="4"/>
    <x v="3"/>
    <x v="20"/>
    <x v="18"/>
    <x v="0"/>
  </r>
  <r>
    <x v="70"/>
    <x v="29"/>
    <x v="0"/>
    <s v=""/>
    <s v=""/>
    <s v="RT"/>
    <s v="Outbound"/>
    <x v="12"/>
    <x v="16"/>
    <x v="85"/>
    <n v="0"/>
    <n v="0"/>
    <s v=""/>
    <s v=""/>
    <s v=""/>
    <n v="0"/>
    <x v="0"/>
    <s v="On Review"/>
    <s v="FCO"/>
    <s v="SSH"/>
    <x v="6"/>
    <x v="3"/>
    <n v="128"/>
    <x v="10"/>
    <x v="7"/>
    <x v="35"/>
    <x v="28"/>
    <x v="2"/>
  </r>
  <r>
    <x v="70"/>
    <x v="29"/>
    <x v="0"/>
    <s v=""/>
    <s v=""/>
    <s v="RT"/>
    <s v="Outbound"/>
    <x v="12"/>
    <x v="16"/>
    <x v="66"/>
    <n v="0"/>
    <n v="0"/>
    <s v=""/>
    <s v=""/>
    <s v=""/>
    <n v="0"/>
    <x v="0"/>
    <s v="On Review"/>
    <s v="FCO"/>
    <s v="SSH"/>
    <x v="6"/>
    <x v="3"/>
    <n v="135"/>
    <x v="25"/>
    <x v="3"/>
    <x v="67"/>
    <x v="69"/>
    <x v="0"/>
  </r>
  <r>
    <x v="70"/>
    <x v="29"/>
    <x v="0"/>
    <s v=""/>
    <s v=""/>
    <s v="RT"/>
    <s v="Outbound"/>
    <x v="12"/>
    <x v="16"/>
    <x v="67"/>
    <n v="0"/>
    <n v="0"/>
    <s v=""/>
    <s v=""/>
    <s v=""/>
    <n v="0"/>
    <x v="0"/>
    <s v="On Review"/>
    <s v="FCO"/>
    <s v="SSH"/>
    <x v="6"/>
    <x v="3"/>
    <n v="142"/>
    <x v="25"/>
    <x v="3"/>
    <x v="84"/>
    <x v="70"/>
    <x v="0"/>
  </r>
  <r>
    <x v="70"/>
    <x v="29"/>
    <x v="0"/>
    <s v=""/>
    <s v=""/>
    <s v="RT"/>
    <s v="Outbound"/>
    <x v="12"/>
    <x v="16"/>
    <x v="68"/>
    <n v="0"/>
    <n v="0"/>
    <s v=""/>
    <s v=""/>
    <s v=""/>
    <n v="0"/>
    <x v="0"/>
    <s v="On Review"/>
    <s v="FCO"/>
    <s v="SSH"/>
    <x v="6"/>
    <x v="3"/>
    <n v="149"/>
    <x v="25"/>
    <x v="3"/>
    <x v="69"/>
    <x v="71"/>
    <x v="0"/>
  </r>
  <r>
    <x v="70"/>
    <x v="29"/>
    <x v="0"/>
    <s v=""/>
    <s v=""/>
    <s v="RT"/>
    <s v="Outbound"/>
    <x v="12"/>
    <x v="16"/>
    <x v="69"/>
    <n v="0"/>
    <n v="0"/>
    <s v=""/>
    <s v=""/>
    <s v=""/>
    <n v="0"/>
    <x v="0"/>
    <s v="On Review"/>
    <s v="FCO"/>
    <s v="SSH"/>
    <x v="6"/>
    <x v="3"/>
    <n v="156"/>
    <x v="25"/>
    <x v="3"/>
    <x v="64"/>
    <x v="55"/>
    <x v="0"/>
  </r>
  <r>
    <x v="70"/>
    <x v="29"/>
    <x v="0"/>
    <s v=""/>
    <s v=""/>
    <s v="RT"/>
    <s v="Outbound"/>
    <x v="12"/>
    <x v="16"/>
    <x v="70"/>
    <n v="0"/>
    <n v="0"/>
    <s v=""/>
    <s v=""/>
    <s v=""/>
    <n v="0"/>
    <x v="0"/>
    <s v="On Review"/>
    <s v="FCO"/>
    <s v="SSH"/>
    <x v="6"/>
    <x v="3"/>
    <n v="163"/>
    <x v="25"/>
    <x v="3"/>
    <x v="85"/>
    <x v="72"/>
    <x v="0"/>
  </r>
  <r>
    <x v="70"/>
    <x v="29"/>
    <x v="0"/>
    <s v=""/>
    <s v=""/>
    <s v="RT"/>
    <s v="Outbound"/>
    <x v="12"/>
    <x v="16"/>
    <x v="71"/>
    <n v="0"/>
    <n v="0"/>
    <s v=""/>
    <s v=""/>
    <s v=""/>
    <n v="0"/>
    <x v="0"/>
    <s v="On Review"/>
    <s v="FCO"/>
    <s v="SSH"/>
    <x v="6"/>
    <x v="3"/>
    <n v="170"/>
    <x v="25"/>
    <x v="3"/>
    <x v="86"/>
    <x v="73"/>
    <x v="0"/>
  </r>
  <r>
    <x v="70"/>
    <x v="29"/>
    <x v="0"/>
    <s v=""/>
    <s v=""/>
    <s v="RT"/>
    <s v="Outbound"/>
    <x v="12"/>
    <x v="16"/>
    <x v="72"/>
    <n v="0"/>
    <n v="0"/>
    <s v=""/>
    <s v=""/>
    <s v=""/>
    <n v="0"/>
    <x v="0"/>
    <s v="On Review"/>
    <s v="FCO"/>
    <s v="SSH"/>
    <x v="6"/>
    <x v="3"/>
    <n v="177"/>
    <x v="10"/>
    <x v="7"/>
    <x v="35"/>
    <x v="28"/>
    <x v="2"/>
  </r>
  <r>
    <x v="70"/>
    <x v="29"/>
    <x v="0"/>
    <s v=""/>
    <s v=""/>
    <s v="RT"/>
    <s v="Inbound"/>
    <x v="13"/>
    <x v="17"/>
    <x v="66"/>
    <n v="0"/>
    <n v="0"/>
    <s v=""/>
    <s v=""/>
    <s v=""/>
    <n v="0"/>
    <x v="0"/>
    <s v="On Review"/>
    <s v="SSH"/>
    <s v="FCO"/>
    <x v="6"/>
    <x v="3"/>
    <n v="135"/>
    <x v="10"/>
    <x v="7"/>
    <x v="35"/>
    <x v="28"/>
    <x v="2"/>
  </r>
  <r>
    <x v="70"/>
    <x v="29"/>
    <x v="0"/>
    <s v=""/>
    <s v=""/>
    <s v="RT"/>
    <s v="Inbound"/>
    <x v="13"/>
    <x v="17"/>
    <x v="67"/>
    <n v="0"/>
    <n v="0"/>
    <s v=""/>
    <s v=""/>
    <s v=""/>
    <n v="0"/>
    <x v="0"/>
    <s v="On Review"/>
    <s v="SSH"/>
    <s v="FCO"/>
    <x v="6"/>
    <x v="3"/>
    <n v="142"/>
    <x v="25"/>
    <x v="3"/>
    <x v="48"/>
    <x v="41"/>
    <x v="0"/>
  </r>
  <r>
    <x v="70"/>
    <x v="29"/>
    <x v="0"/>
    <s v=""/>
    <s v=""/>
    <s v="RT"/>
    <s v="Inbound"/>
    <x v="13"/>
    <x v="17"/>
    <x v="68"/>
    <n v="0"/>
    <n v="0"/>
    <s v=""/>
    <s v=""/>
    <s v=""/>
    <n v="0"/>
    <x v="0"/>
    <s v="On Review"/>
    <s v="SSH"/>
    <s v="FCO"/>
    <x v="6"/>
    <x v="3"/>
    <n v="149"/>
    <x v="25"/>
    <x v="3"/>
    <x v="63"/>
    <x v="49"/>
    <x v="0"/>
  </r>
  <r>
    <x v="70"/>
    <x v="29"/>
    <x v="0"/>
    <s v=""/>
    <s v=""/>
    <s v="RT"/>
    <s v="Inbound"/>
    <x v="13"/>
    <x v="17"/>
    <x v="69"/>
    <n v="0"/>
    <n v="0"/>
    <s v=""/>
    <s v=""/>
    <s v=""/>
    <n v="0"/>
    <x v="0"/>
    <s v="On Review"/>
    <s v="SSH"/>
    <s v="FCO"/>
    <x v="6"/>
    <x v="3"/>
    <n v="156"/>
    <x v="25"/>
    <x v="3"/>
    <x v="64"/>
    <x v="55"/>
    <x v="0"/>
  </r>
  <r>
    <x v="70"/>
    <x v="29"/>
    <x v="0"/>
    <s v=""/>
    <s v=""/>
    <s v="RT"/>
    <s v="Inbound"/>
    <x v="13"/>
    <x v="17"/>
    <x v="70"/>
    <n v="0"/>
    <n v="0"/>
    <s v=""/>
    <s v=""/>
    <s v=""/>
    <n v="0"/>
    <x v="0"/>
    <s v="On Review"/>
    <s v="SSH"/>
    <s v="FCO"/>
    <x v="6"/>
    <x v="3"/>
    <n v="163"/>
    <x v="25"/>
    <x v="3"/>
    <x v="7"/>
    <x v="1"/>
    <x v="0"/>
  </r>
  <r>
    <x v="70"/>
    <x v="29"/>
    <x v="0"/>
    <s v=""/>
    <s v=""/>
    <s v="RT"/>
    <s v="Inbound"/>
    <x v="13"/>
    <x v="17"/>
    <x v="71"/>
    <n v="0"/>
    <n v="0"/>
    <s v=""/>
    <s v=""/>
    <s v=""/>
    <n v="0"/>
    <x v="0"/>
    <s v="On Review"/>
    <s v="SSH"/>
    <s v="FCO"/>
    <x v="6"/>
    <x v="3"/>
    <n v="170"/>
    <x v="25"/>
    <x v="3"/>
    <x v="1"/>
    <x v="74"/>
    <x v="0"/>
  </r>
  <r>
    <x v="70"/>
    <x v="29"/>
    <x v="0"/>
    <s v=""/>
    <s v=""/>
    <s v="RT"/>
    <s v="Inbound"/>
    <x v="13"/>
    <x v="17"/>
    <x v="72"/>
    <n v="0"/>
    <n v="0"/>
    <s v=""/>
    <s v=""/>
    <s v=""/>
    <n v="0"/>
    <x v="0"/>
    <s v="On Review"/>
    <s v="SSH"/>
    <s v="FCO"/>
    <x v="6"/>
    <x v="3"/>
    <n v="177"/>
    <x v="25"/>
    <x v="3"/>
    <x v="87"/>
    <x v="75"/>
    <x v="0"/>
  </r>
  <r>
    <x v="70"/>
    <x v="29"/>
    <x v="0"/>
    <s v=""/>
    <s v=""/>
    <s v="RT"/>
    <s v="Inbound"/>
    <x v="13"/>
    <x v="17"/>
    <x v="86"/>
    <n v="0"/>
    <n v="0"/>
    <s v=""/>
    <s v=""/>
    <s v=""/>
    <n v="0"/>
    <x v="0"/>
    <s v="On Review"/>
    <s v="SSH"/>
    <s v="FCO"/>
    <x v="6"/>
    <x v="3"/>
    <n v="184"/>
    <x v="10"/>
    <x v="7"/>
    <x v="35"/>
    <x v="28"/>
    <x v="2"/>
  </r>
  <r>
    <x v="69"/>
    <x v="25"/>
    <x v="1"/>
    <s v=""/>
    <s v="12LN7K"/>
    <s v="OW"/>
    <s v="Outbound"/>
    <x v="13"/>
    <x v="17"/>
    <x v="71"/>
    <n v="1"/>
    <n v="1"/>
    <n v="240"/>
    <n v="37.14"/>
    <n v="30"/>
    <n v="307.14"/>
    <x v="0"/>
    <s v="Closed Deal"/>
    <s v="SSH"/>
    <s v="FCO"/>
    <x v="6"/>
    <x v="3"/>
    <n v="171"/>
    <x v="25"/>
    <x v="3"/>
    <x v="1"/>
    <x v="74"/>
    <x v="0"/>
  </r>
  <r>
    <x v="69"/>
    <x v="25"/>
    <x v="1"/>
    <s v=""/>
    <s v="12LN7K"/>
    <s v="OW"/>
    <s v="Outbound"/>
    <x v="13"/>
    <x v="17"/>
    <x v="71"/>
    <n v="1"/>
    <n v="1"/>
    <n v="240"/>
    <n v="37.14"/>
    <n v="30"/>
    <n v="307.14"/>
    <x v="0"/>
    <s v="Closed Deal"/>
    <s v="SSH"/>
    <s v="FCO"/>
    <x v="6"/>
    <x v="3"/>
    <n v="171"/>
    <x v="25"/>
    <x v="3"/>
    <x v="1"/>
    <x v="74"/>
    <x v="0"/>
  </r>
  <r>
    <x v="69"/>
    <x v="25"/>
    <x v="1"/>
    <s v=""/>
    <s v="12LNZK"/>
    <s v="OW"/>
    <s v="Outbound"/>
    <x v="13"/>
    <x v="17"/>
    <x v="70"/>
    <n v="1"/>
    <n v="1"/>
    <n v="275"/>
    <n v="37.14"/>
    <n v="30"/>
    <n v="342.14"/>
    <x v="0"/>
    <s v="Closed Deal"/>
    <s v="SSH"/>
    <s v="FCO"/>
    <x v="6"/>
    <x v="3"/>
    <n v="164"/>
    <x v="25"/>
    <x v="3"/>
    <x v="7"/>
    <x v="1"/>
    <x v="0"/>
  </r>
  <r>
    <x v="69"/>
    <x v="25"/>
    <x v="1"/>
    <s v=""/>
    <s v="12LNZK"/>
    <s v="OW"/>
    <s v="Outbound"/>
    <x v="13"/>
    <x v="17"/>
    <x v="70"/>
    <n v="1"/>
    <n v="1"/>
    <n v="275"/>
    <n v="37.14"/>
    <n v="30"/>
    <n v="342.14"/>
    <x v="0"/>
    <s v="Closed Deal"/>
    <s v="SSH"/>
    <s v="FCO"/>
    <x v="6"/>
    <x v="3"/>
    <n v="164"/>
    <x v="25"/>
    <x v="3"/>
    <x v="7"/>
    <x v="1"/>
    <x v="0"/>
  </r>
  <r>
    <x v="69"/>
    <x v="25"/>
    <x v="1"/>
    <s v=""/>
    <s v="12LNZK"/>
    <s v="OW"/>
    <s v="Outbound"/>
    <x v="13"/>
    <x v="17"/>
    <x v="70"/>
    <n v="1"/>
    <n v="1"/>
    <n v="275"/>
    <n v="37.14"/>
    <n v="30"/>
    <n v="342.14"/>
    <x v="0"/>
    <s v="Closed Deal"/>
    <s v="SSH"/>
    <s v="FCO"/>
    <x v="6"/>
    <x v="3"/>
    <n v="164"/>
    <x v="25"/>
    <x v="3"/>
    <x v="7"/>
    <x v="1"/>
    <x v="0"/>
  </r>
  <r>
    <x v="69"/>
    <x v="25"/>
    <x v="1"/>
    <s v=""/>
    <s v="12LNJG"/>
    <s v="OW"/>
    <s v="Outbound"/>
    <x v="13"/>
    <x v="17"/>
    <x v="70"/>
    <n v="1"/>
    <n v="1"/>
    <n v="228"/>
    <n v="37.14"/>
    <n v="30"/>
    <n v="295.14"/>
    <x v="0"/>
    <s v="Closed Deal"/>
    <s v="SSH"/>
    <s v="FCO"/>
    <x v="6"/>
    <x v="3"/>
    <n v="164"/>
    <x v="25"/>
    <x v="3"/>
    <x v="7"/>
    <x v="1"/>
    <x v="0"/>
  </r>
  <r>
    <x v="69"/>
    <x v="25"/>
    <x v="1"/>
    <s v=""/>
    <s v="12LNJG"/>
    <s v="OW"/>
    <s v="Outbound"/>
    <x v="13"/>
    <x v="17"/>
    <x v="70"/>
    <n v="1"/>
    <n v="1"/>
    <n v="228"/>
    <n v="37.14"/>
    <n v="30"/>
    <n v="295.14"/>
    <x v="0"/>
    <s v="Closed Deal"/>
    <s v="SSH"/>
    <s v="FCO"/>
    <x v="6"/>
    <x v="3"/>
    <n v="164"/>
    <x v="25"/>
    <x v="3"/>
    <x v="7"/>
    <x v="1"/>
    <x v="0"/>
  </r>
  <r>
    <x v="69"/>
    <x v="25"/>
    <x v="1"/>
    <s v=""/>
    <s v="12LNJG"/>
    <s v="OW"/>
    <s v="Outbound"/>
    <x v="13"/>
    <x v="17"/>
    <x v="70"/>
    <n v="1"/>
    <n v="1"/>
    <n v="228"/>
    <n v="37.14"/>
    <n v="30"/>
    <n v="295.14"/>
    <x v="0"/>
    <s v="Closed Deal"/>
    <s v="SSH"/>
    <s v="FCO"/>
    <x v="6"/>
    <x v="3"/>
    <n v="164"/>
    <x v="25"/>
    <x v="3"/>
    <x v="7"/>
    <x v="1"/>
    <x v="0"/>
  </r>
  <r>
    <x v="69"/>
    <x v="25"/>
    <x v="1"/>
    <s v=""/>
    <s v="12LNJD"/>
    <s v="OW"/>
    <s v="Outbound"/>
    <x v="12"/>
    <x v="16"/>
    <x v="68"/>
    <n v="1"/>
    <n v="1"/>
    <n v="240"/>
    <n v="41.38"/>
    <n v="30"/>
    <n v="311.38"/>
    <x v="0"/>
    <s v="Closed Deal"/>
    <s v="FCO"/>
    <s v="SSH"/>
    <x v="6"/>
    <x v="3"/>
    <n v="150"/>
    <x v="25"/>
    <x v="3"/>
    <x v="69"/>
    <x v="71"/>
    <x v="0"/>
  </r>
  <r>
    <x v="69"/>
    <x v="25"/>
    <x v="1"/>
    <s v=""/>
    <s v="12LNJD"/>
    <s v="OW"/>
    <s v="Outbound"/>
    <x v="12"/>
    <x v="16"/>
    <x v="68"/>
    <n v="1"/>
    <n v="1"/>
    <n v="240"/>
    <n v="41.38"/>
    <n v="30"/>
    <n v="311.38"/>
    <x v="0"/>
    <s v="Closed Deal"/>
    <s v="FCO"/>
    <s v="SSH"/>
    <x v="6"/>
    <x v="3"/>
    <n v="150"/>
    <x v="25"/>
    <x v="3"/>
    <x v="69"/>
    <x v="71"/>
    <x v="0"/>
  </r>
  <r>
    <x v="69"/>
    <x v="25"/>
    <x v="1"/>
    <s v=""/>
    <s v="12LNJD"/>
    <s v="OW"/>
    <s v="Outbound"/>
    <x v="12"/>
    <x v="16"/>
    <x v="68"/>
    <n v="1"/>
    <n v="1"/>
    <n v="240"/>
    <n v="41.38"/>
    <n v="30"/>
    <n v="311.38"/>
    <x v="0"/>
    <s v="Closed Deal"/>
    <s v="FCO"/>
    <s v="SSH"/>
    <x v="6"/>
    <x v="3"/>
    <n v="150"/>
    <x v="25"/>
    <x v="3"/>
    <x v="69"/>
    <x v="71"/>
    <x v="0"/>
  </r>
  <r>
    <x v="69"/>
    <x v="25"/>
    <x v="1"/>
    <s v=""/>
    <s v="12LNZG"/>
    <s v="OW"/>
    <s v="Outbound"/>
    <x v="12"/>
    <x v="16"/>
    <x v="68"/>
    <n v="1"/>
    <n v="1"/>
    <n v="290"/>
    <n v="41.38"/>
    <n v="30"/>
    <n v="361.38"/>
    <x v="0"/>
    <s v="Closed Deal"/>
    <s v="FCO"/>
    <s v="SSH"/>
    <x v="6"/>
    <x v="3"/>
    <n v="150"/>
    <x v="25"/>
    <x v="3"/>
    <x v="69"/>
    <x v="71"/>
    <x v="0"/>
  </r>
  <r>
    <x v="69"/>
    <x v="25"/>
    <x v="1"/>
    <s v=""/>
    <s v="12LNZG"/>
    <s v="OW"/>
    <s v="Outbound"/>
    <x v="12"/>
    <x v="16"/>
    <x v="68"/>
    <n v="1"/>
    <n v="1"/>
    <n v="290"/>
    <n v="41.38"/>
    <n v="30"/>
    <n v="361.38"/>
    <x v="0"/>
    <s v="Closed Deal"/>
    <s v="FCO"/>
    <s v="SSH"/>
    <x v="6"/>
    <x v="3"/>
    <n v="150"/>
    <x v="25"/>
    <x v="3"/>
    <x v="69"/>
    <x v="71"/>
    <x v="0"/>
  </r>
  <r>
    <x v="69"/>
    <x v="25"/>
    <x v="1"/>
    <s v=""/>
    <s v="12LNZG"/>
    <s v="OW"/>
    <s v="Outbound"/>
    <x v="12"/>
    <x v="16"/>
    <x v="68"/>
    <n v="1"/>
    <n v="1"/>
    <n v="290"/>
    <n v="41.38"/>
    <n v="30"/>
    <n v="361.38"/>
    <x v="0"/>
    <s v="Closed Deal"/>
    <s v="FCO"/>
    <s v="SSH"/>
    <x v="6"/>
    <x v="3"/>
    <n v="150"/>
    <x v="25"/>
    <x v="3"/>
    <x v="69"/>
    <x v="71"/>
    <x v="0"/>
  </r>
  <r>
    <x v="69"/>
    <x v="25"/>
    <x v="1"/>
    <s v=""/>
    <s v="12LNTH"/>
    <s v="RT"/>
    <s v="Inbound"/>
    <x v="26"/>
    <x v="7"/>
    <x v="43"/>
    <n v="1"/>
    <n v="1"/>
    <n v="320"/>
    <n v="31.73"/>
    <n v="30"/>
    <n v="381.73"/>
    <x v="0"/>
    <s v="Closed Deal"/>
    <s v="SSH"/>
    <s v="VRN"/>
    <x v="3"/>
    <x v="1"/>
    <n v="165"/>
    <x v="19"/>
    <x v="1"/>
    <x v="14"/>
    <x v="58"/>
    <x v="0"/>
  </r>
  <r>
    <x v="69"/>
    <x v="25"/>
    <x v="1"/>
    <s v=""/>
    <s v="12LNTH"/>
    <s v="RT"/>
    <s v="Outbound"/>
    <x v="29"/>
    <x v="6"/>
    <x v="41"/>
    <n v="1"/>
    <n v="1"/>
    <n v="280"/>
    <n v="24.55"/>
    <n v="30"/>
    <n v="334.55"/>
    <x v="0"/>
    <s v="Closed Deal"/>
    <s v="VRN"/>
    <s v="SSH"/>
    <x v="3"/>
    <x v="1"/>
    <n v="151"/>
    <x v="19"/>
    <x v="1"/>
    <x v="72"/>
    <x v="61"/>
    <x v="0"/>
  </r>
  <r>
    <x v="69"/>
    <x v="25"/>
    <x v="1"/>
    <s v=""/>
    <s v="12LNTH"/>
    <s v="RT"/>
    <s v="Inbound"/>
    <x v="26"/>
    <x v="7"/>
    <x v="43"/>
    <n v="1"/>
    <n v="1"/>
    <n v="320"/>
    <n v="31.73"/>
    <n v="30"/>
    <n v="381.73"/>
    <x v="0"/>
    <s v="Closed Deal"/>
    <s v="SSH"/>
    <s v="VRN"/>
    <x v="3"/>
    <x v="1"/>
    <n v="165"/>
    <x v="19"/>
    <x v="1"/>
    <x v="14"/>
    <x v="58"/>
    <x v="0"/>
  </r>
  <r>
    <x v="69"/>
    <x v="25"/>
    <x v="1"/>
    <s v=""/>
    <s v="12LNTH"/>
    <s v="RT"/>
    <s v="Outbound"/>
    <x v="29"/>
    <x v="6"/>
    <x v="41"/>
    <n v="1"/>
    <n v="1"/>
    <n v="280"/>
    <n v="24.55"/>
    <n v="30"/>
    <n v="334.55"/>
    <x v="0"/>
    <s v="Closed Deal"/>
    <s v="VRN"/>
    <s v="SSH"/>
    <x v="3"/>
    <x v="1"/>
    <n v="151"/>
    <x v="19"/>
    <x v="1"/>
    <x v="72"/>
    <x v="61"/>
    <x v="0"/>
  </r>
  <r>
    <x v="69"/>
    <x v="25"/>
    <x v="1"/>
    <s v=""/>
    <s v="12LNTH"/>
    <s v="RT"/>
    <s v="Inbound"/>
    <x v="26"/>
    <x v="7"/>
    <x v="43"/>
    <n v="1"/>
    <n v="1"/>
    <n v="320"/>
    <n v="31.73"/>
    <n v="30"/>
    <n v="381.73"/>
    <x v="0"/>
    <s v="Closed Deal"/>
    <s v="SSH"/>
    <s v="VRN"/>
    <x v="3"/>
    <x v="1"/>
    <n v="165"/>
    <x v="19"/>
    <x v="1"/>
    <x v="14"/>
    <x v="58"/>
    <x v="0"/>
  </r>
  <r>
    <x v="69"/>
    <x v="25"/>
    <x v="1"/>
    <s v=""/>
    <s v="12LNTH"/>
    <s v="RT"/>
    <s v="Outbound"/>
    <x v="29"/>
    <x v="6"/>
    <x v="41"/>
    <n v="1"/>
    <n v="1"/>
    <n v="280"/>
    <n v="24.55"/>
    <n v="30"/>
    <n v="334.55"/>
    <x v="0"/>
    <s v="Closed Deal"/>
    <s v="VRN"/>
    <s v="SSH"/>
    <x v="3"/>
    <x v="1"/>
    <n v="151"/>
    <x v="19"/>
    <x v="1"/>
    <x v="72"/>
    <x v="61"/>
    <x v="0"/>
  </r>
  <r>
    <x v="69"/>
    <x v="25"/>
    <x v="1"/>
    <s v=""/>
    <s v="12LNTH"/>
    <s v="RT"/>
    <s v="Inbound"/>
    <x v="26"/>
    <x v="7"/>
    <x v="43"/>
    <n v="1"/>
    <n v="1"/>
    <n v="320"/>
    <n v="31.73"/>
    <n v="30"/>
    <n v="381.73"/>
    <x v="0"/>
    <s v="Closed Deal"/>
    <s v="SSH"/>
    <s v="VRN"/>
    <x v="3"/>
    <x v="1"/>
    <n v="165"/>
    <x v="19"/>
    <x v="1"/>
    <x v="14"/>
    <x v="58"/>
    <x v="0"/>
  </r>
  <r>
    <x v="69"/>
    <x v="25"/>
    <x v="1"/>
    <s v=""/>
    <s v="12LNTH"/>
    <s v="RT"/>
    <s v="Outbound"/>
    <x v="29"/>
    <x v="6"/>
    <x v="41"/>
    <n v="1"/>
    <n v="1"/>
    <n v="280"/>
    <n v="24.55"/>
    <n v="30"/>
    <n v="334.55"/>
    <x v="0"/>
    <s v="Closed Deal"/>
    <s v="VRN"/>
    <s v="SSH"/>
    <x v="3"/>
    <x v="1"/>
    <n v="151"/>
    <x v="19"/>
    <x v="1"/>
    <x v="72"/>
    <x v="61"/>
    <x v="0"/>
  </r>
  <r>
    <x v="70"/>
    <x v="7"/>
    <x v="1"/>
    <s v=""/>
    <s v=""/>
    <s v="OW"/>
    <s v="Outbound"/>
    <x v="5"/>
    <x v="2"/>
    <x v="10"/>
    <n v="4"/>
    <n v="4"/>
    <n v="285"/>
    <n v="0"/>
    <n v="0"/>
    <n v="1140"/>
    <x v="0"/>
    <s v="Closed Deal"/>
    <s v="BRI"/>
    <s v="SSH"/>
    <x v="1"/>
    <x v="1"/>
    <n v="45"/>
    <x v="3"/>
    <x v="3"/>
    <x v="8"/>
    <x v="7"/>
    <x v="1"/>
  </r>
  <r>
    <x v="70"/>
    <x v="7"/>
    <x v="1"/>
    <s v=""/>
    <s v=""/>
    <s v="OW"/>
    <s v="Outbound"/>
    <x v="7"/>
    <x v="3"/>
    <x v="11"/>
    <n v="4"/>
    <n v="4"/>
    <n v="285"/>
    <n v="0"/>
    <n v="0"/>
    <n v="1140"/>
    <x v="0"/>
    <s v="Closed Deal"/>
    <s v="SSH"/>
    <s v="BRI"/>
    <x v="1"/>
    <x v="1"/>
    <n v="52"/>
    <x v="3"/>
    <x v="3"/>
    <x v="12"/>
    <x v="11"/>
    <x v="1"/>
  </r>
  <r>
    <x v="70"/>
    <x v="7"/>
    <x v="1"/>
    <s v=""/>
    <s v=""/>
    <s v="OW"/>
    <s v="Outbound"/>
    <x v="11"/>
    <x v="1"/>
    <x v="25"/>
    <n v="2"/>
    <n v="2"/>
    <n v="140"/>
    <n v="0"/>
    <n v="0"/>
    <n v="280"/>
    <x v="0"/>
    <s v="Closed Deal"/>
    <s v="SSH"/>
    <s v="NAP"/>
    <x v="0"/>
    <x v="2"/>
    <n v="39"/>
    <x v="6"/>
    <x v="3"/>
    <x v="28"/>
    <x v="23"/>
    <x v="1"/>
  </r>
  <r>
    <x v="70"/>
    <x v="7"/>
    <x v="1"/>
    <s v=""/>
    <s v=""/>
    <s v="OW"/>
    <s v="Outbound"/>
    <x v="7"/>
    <x v="3"/>
    <x v="39"/>
    <n v="8"/>
    <n v="8"/>
    <n v="160"/>
    <n v="0"/>
    <n v="0"/>
    <n v="1280"/>
    <x v="0"/>
    <s v="Closed Deal"/>
    <s v="SSH"/>
    <s v="BRI"/>
    <x v="1"/>
    <x v="1"/>
    <n v="136"/>
    <x v="4"/>
    <x v="3"/>
    <x v="49"/>
    <x v="42"/>
    <x v="0"/>
  </r>
  <r>
    <x v="70"/>
    <x v="7"/>
    <x v="1"/>
    <s v=""/>
    <s v=""/>
    <s v="OW"/>
    <s v="Outbound"/>
    <x v="5"/>
    <x v="2"/>
    <x v="38"/>
    <n v="5"/>
    <n v="5"/>
    <n v="160"/>
    <n v="0"/>
    <n v="0"/>
    <n v="800"/>
    <x v="0"/>
    <s v="Closed Deal"/>
    <s v="BRI"/>
    <s v="SSH"/>
    <x v="1"/>
    <x v="1"/>
    <n v="129"/>
    <x v="4"/>
    <x v="3"/>
    <x v="5"/>
    <x v="31"/>
    <x v="0"/>
  </r>
  <r>
    <x v="71"/>
    <x v="7"/>
    <x v="1"/>
    <s v=""/>
    <s v=""/>
    <s v="OW"/>
    <s v="Outbound"/>
    <x v="24"/>
    <x v="0"/>
    <x v="29"/>
    <n v="2"/>
    <n v="2"/>
    <n v="200"/>
    <n v="0"/>
    <n v="0"/>
    <n v="400"/>
    <x v="0"/>
    <s v="Closed Deal"/>
    <s v="NAP"/>
    <s v="SSH"/>
    <x v="0"/>
    <x v="3"/>
    <n v="43"/>
    <x v="18"/>
    <x v="3"/>
    <x v="66"/>
    <x v="57"/>
    <x v="1"/>
  </r>
  <r>
    <x v="71"/>
    <x v="7"/>
    <x v="1"/>
    <s v=""/>
    <s v=""/>
    <s v="OW"/>
    <s v="Outbound"/>
    <x v="25"/>
    <x v="1"/>
    <x v="30"/>
    <n v="2"/>
    <n v="2"/>
    <n v="200"/>
    <n v="0"/>
    <n v="0"/>
    <n v="400"/>
    <x v="0"/>
    <s v="Closed Deal"/>
    <s v="SSH"/>
    <s v="NAP"/>
    <x v="0"/>
    <x v="3"/>
    <n v="50"/>
    <x v="18"/>
    <x v="3"/>
    <x v="16"/>
    <x v="15"/>
    <x v="1"/>
  </r>
  <r>
    <x v="71"/>
    <x v="7"/>
    <x v="1"/>
    <s v=""/>
    <s v=""/>
    <s v="OW"/>
    <s v="Outbound"/>
    <x v="12"/>
    <x v="16"/>
    <x v="68"/>
    <n v="2"/>
    <n v="2"/>
    <n v="250"/>
    <n v="0"/>
    <n v="0"/>
    <n v="500"/>
    <x v="0"/>
    <s v="Closed Deal"/>
    <s v="FCO"/>
    <s v="SSH"/>
    <x v="6"/>
    <x v="3"/>
    <n v="148"/>
    <x v="25"/>
    <x v="3"/>
    <x v="69"/>
    <x v="71"/>
    <x v="0"/>
  </r>
  <r>
    <x v="71"/>
    <x v="7"/>
    <x v="1"/>
    <s v=""/>
    <s v=""/>
    <s v="OW"/>
    <s v="Outbound"/>
    <x v="13"/>
    <x v="17"/>
    <x v="69"/>
    <n v="2"/>
    <n v="2"/>
    <n v="250"/>
    <n v="0"/>
    <n v="0"/>
    <n v="500"/>
    <x v="0"/>
    <s v="Closed Deal"/>
    <s v="SSH"/>
    <s v="FCO"/>
    <x v="6"/>
    <x v="3"/>
    <n v="155"/>
    <x v="25"/>
    <x v="3"/>
    <x v="64"/>
    <x v="55"/>
    <x v="0"/>
  </r>
  <r>
    <x v="70"/>
    <x v="9"/>
    <x v="1"/>
    <s v="Website IBE"/>
    <s v="PBA6IB"/>
    <s v="OW"/>
    <s v="Outbound"/>
    <x v="11"/>
    <x v="1"/>
    <x v="27"/>
    <n v="1"/>
    <n v="1"/>
    <n v="186.44"/>
    <n v="48.15"/>
    <n v="53"/>
    <n v="287.58999999999997"/>
    <x v="0"/>
    <s v="Closed Deal"/>
    <s v="SSH"/>
    <s v="NAP"/>
    <x v="0"/>
    <x v="2"/>
    <n v="53"/>
    <x v="6"/>
    <x v="3"/>
    <x v="29"/>
    <x v="24"/>
    <x v="1"/>
  </r>
  <r>
    <x v="70"/>
    <x v="9"/>
    <x v="1"/>
    <s v="Website IBE"/>
    <s v="PBA6IB"/>
    <s v="OW"/>
    <s v="Outbound"/>
    <x v="11"/>
    <x v="1"/>
    <x v="27"/>
    <n v="1"/>
    <n v="1"/>
    <n v="186.44"/>
    <n v="48.15"/>
    <n v="53"/>
    <n v="287.58999999999997"/>
    <x v="0"/>
    <s v="Closed Deal"/>
    <s v="SSH"/>
    <s v="NAP"/>
    <x v="0"/>
    <x v="2"/>
    <n v="53"/>
    <x v="6"/>
    <x v="3"/>
    <x v="29"/>
    <x v="24"/>
    <x v="1"/>
  </r>
  <r>
    <x v="72"/>
    <x v="3"/>
    <x v="0"/>
    <s v=""/>
    <s v=""/>
    <s v="RT"/>
    <s v="Outbound"/>
    <x v="0"/>
    <x v="0"/>
    <x v="1"/>
    <n v="6"/>
    <n v="6"/>
    <n v="275"/>
    <n v="0"/>
    <n v="0"/>
    <n v="1650"/>
    <x v="0"/>
    <s v="Countersigned"/>
    <s v="NAP"/>
    <s v="SSH"/>
    <x v="0"/>
    <x v="0"/>
    <n v="143"/>
    <x v="0"/>
    <x v="0"/>
    <x v="1"/>
    <x v="1"/>
    <x v="0"/>
  </r>
  <r>
    <x v="72"/>
    <x v="3"/>
    <x v="0"/>
    <s v=""/>
    <s v=""/>
    <s v="RT"/>
    <s v="Inbound"/>
    <x v="2"/>
    <x v="1"/>
    <x v="3"/>
    <n v="6"/>
    <n v="6"/>
    <n v="275"/>
    <n v="0"/>
    <n v="0"/>
    <n v="1650"/>
    <x v="0"/>
    <s v="Countersigned"/>
    <s v="SSH"/>
    <s v="NAP"/>
    <x v="0"/>
    <x v="0"/>
    <n v="157"/>
    <x v="0"/>
    <x v="0"/>
    <x v="1"/>
    <x v="1"/>
    <x v="0"/>
  </r>
  <r>
    <x v="70"/>
    <x v="10"/>
    <x v="1"/>
    <s v="AMADEUS"/>
    <s v="11LJYY"/>
    <s v="OW"/>
    <s v="Outbound"/>
    <x v="32"/>
    <x v="0"/>
    <x v="29"/>
    <n v="1"/>
    <n v="1"/>
    <n v="150"/>
    <n v="34.04"/>
    <n v="40"/>
    <n v="224.04"/>
    <x v="0"/>
    <s v="Closed Deal"/>
    <s v="NAP"/>
    <s v="SSH"/>
    <x v="0"/>
    <x v="3"/>
    <n v="44"/>
    <x v="22"/>
    <x v="20"/>
    <x v="30"/>
    <x v="66"/>
    <x v="1"/>
  </r>
  <r>
    <x v="70"/>
    <x v="10"/>
    <x v="1"/>
    <s v="AMADEUS"/>
    <s v="11LJYJ"/>
    <s v="OW"/>
    <s v="Outbound"/>
    <x v="25"/>
    <x v="1"/>
    <x v="30"/>
    <n v="1"/>
    <n v="1"/>
    <n v="270"/>
    <n v="38.92"/>
    <n v="40"/>
    <n v="348.92"/>
    <x v="0"/>
    <s v="Closed Deal"/>
    <s v="SSH"/>
    <s v="NAP"/>
    <x v="0"/>
    <x v="3"/>
    <n v="51"/>
    <x v="18"/>
    <x v="3"/>
    <x v="16"/>
    <x v="15"/>
    <x v="1"/>
  </r>
  <r>
    <x v="70"/>
    <x v="10"/>
    <x v="1"/>
    <s v="AMADEUS"/>
    <s v="11LJYY"/>
    <s v="OW"/>
    <s v="Outbound"/>
    <x v="32"/>
    <x v="0"/>
    <x v="29"/>
    <n v="1"/>
    <n v="1"/>
    <n v="150"/>
    <n v="34.04"/>
    <n v="40"/>
    <n v="224.04"/>
    <x v="0"/>
    <s v="Closed Deal"/>
    <s v="NAP"/>
    <s v="SSH"/>
    <x v="0"/>
    <x v="3"/>
    <n v="44"/>
    <x v="22"/>
    <x v="20"/>
    <x v="30"/>
    <x v="66"/>
    <x v="1"/>
  </r>
  <r>
    <x v="70"/>
    <x v="10"/>
    <x v="1"/>
    <s v="AMADEUS"/>
    <s v="11LJYJ"/>
    <s v="OW"/>
    <s v="Outbound"/>
    <x v="25"/>
    <x v="1"/>
    <x v="30"/>
    <n v="1"/>
    <n v="1"/>
    <n v="270"/>
    <n v="38.92"/>
    <n v="40"/>
    <n v="348.92"/>
    <x v="0"/>
    <s v="Closed Deal"/>
    <s v="SSH"/>
    <s v="NAP"/>
    <x v="0"/>
    <x v="3"/>
    <n v="51"/>
    <x v="18"/>
    <x v="3"/>
    <x v="16"/>
    <x v="15"/>
    <x v="1"/>
  </r>
  <r>
    <x v="70"/>
    <x v="10"/>
    <x v="1"/>
    <s v="AMADEUS"/>
    <s v="11LJYY"/>
    <s v="OW"/>
    <s v="Outbound"/>
    <x v="32"/>
    <x v="0"/>
    <x v="29"/>
    <n v="1"/>
    <n v="1"/>
    <n v="150"/>
    <n v="34.04"/>
    <n v="40"/>
    <n v="224.04"/>
    <x v="0"/>
    <s v="Closed Deal"/>
    <s v="NAP"/>
    <s v="SSH"/>
    <x v="0"/>
    <x v="3"/>
    <n v="44"/>
    <x v="22"/>
    <x v="20"/>
    <x v="30"/>
    <x v="66"/>
    <x v="1"/>
  </r>
  <r>
    <x v="70"/>
    <x v="10"/>
    <x v="1"/>
    <s v="AMADEUS"/>
    <s v="11LJYJ"/>
    <s v="OW"/>
    <s v="Outbound"/>
    <x v="25"/>
    <x v="1"/>
    <x v="30"/>
    <n v="1"/>
    <n v="1"/>
    <n v="270"/>
    <n v="38.92"/>
    <n v="40"/>
    <n v="348.92"/>
    <x v="0"/>
    <s v="Closed Deal"/>
    <s v="SSH"/>
    <s v="NAP"/>
    <x v="0"/>
    <x v="3"/>
    <n v="51"/>
    <x v="18"/>
    <x v="3"/>
    <x v="16"/>
    <x v="15"/>
    <x v="1"/>
  </r>
  <r>
    <x v="70"/>
    <x v="10"/>
    <x v="1"/>
    <s v="AMADEUS"/>
    <s v="11LJYY"/>
    <s v="OW"/>
    <s v="Outbound"/>
    <x v="32"/>
    <x v="0"/>
    <x v="29"/>
    <n v="1"/>
    <n v="1"/>
    <n v="150"/>
    <n v="34.04"/>
    <n v="40"/>
    <n v="224.04"/>
    <x v="0"/>
    <s v="Closed Deal"/>
    <s v="NAP"/>
    <s v="SSH"/>
    <x v="0"/>
    <x v="3"/>
    <n v="44"/>
    <x v="22"/>
    <x v="20"/>
    <x v="30"/>
    <x v="66"/>
    <x v="1"/>
  </r>
  <r>
    <x v="70"/>
    <x v="10"/>
    <x v="1"/>
    <s v="AMADEUS"/>
    <s v="11LJYJ"/>
    <s v="OW"/>
    <s v="Outbound"/>
    <x v="25"/>
    <x v="1"/>
    <x v="30"/>
    <n v="1"/>
    <n v="1"/>
    <n v="270"/>
    <n v="38.92"/>
    <n v="40"/>
    <n v="348.92"/>
    <x v="0"/>
    <s v="Closed Deal"/>
    <s v="SSH"/>
    <s v="NAP"/>
    <x v="0"/>
    <x v="3"/>
    <n v="51"/>
    <x v="18"/>
    <x v="3"/>
    <x v="16"/>
    <x v="15"/>
    <x v="1"/>
  </r>
  <r>
    <x v="72"/>
    <x v="13"/>
    <x v="0"/>
    <s v=""/>
    <s v=""/>
    <s v="RT"/>
    <s v="Outbound"/>
    <x v="5"/>
    <x v="2"/>
    <x v="17"/>
    <n v="26"/>
    <n v="26"/>
    <n v="190"/>
    <n v="0"/>
    <n v="0"/>
    <n v="4940"/>
    <x v="0"/>
    <s v="Signed"/>
    <s v="BRI"/>
    <s v="SSH"/>
    <x v="1"/>
    <x v="1"/>
    <n v="204"/>
    <x v="4"/>
    <x v="3"/>
    <x v="7"/>
    <x v="1"/>
    <x v="0"/>
  </r>
  <r>
    <x v="72"/>
    <x v="13"/>
    <x v="0"/>
    <s v=""/>
    <s v=""/>
    <s v="RT"/>
    <s v="Outbound"/>
    <x v="5"/>
    <x v="2"/>
    <x v="18"/>
    <n v="26"/>
    <n v="26"/>
    <n v="190"/>
    <n v="0"/>
    <n v="0"/>
    <n v="4940"/>
    <x v="0"/>
    <s v="Signed"/>
    <s v="BRI"/>
    <s v="SSH"/>
    <x v="1"/>
    <x v="1"/>
    <n v="211"/>
    <x v="4"/>
    <x v="3"/>
    <x v="18"/>
    <x v="3"/>
    <x v="0"/>
  </r>
  <r>
    <x v="72"/>
    <x v="13"/>
    <x v="0"/>
    <s v=""/>
    <s v=""/>
    <s v="RT"/>
    <s v="Outbound"/>
    <x v="5"/>
    <x v="2"/>
    <x v="19"/>
    <n v="26"/>
    <n v="26"/>
    <n v="190"/>
    <n v="0"/>
    <n v="0"/>
    <n v="4940"/>
    <x v="0"/>
    <s v="Signed"/>
    <s v="BRI"/>
    <s v="SSH"/>
    <x v="1"/>
    <x v="1"/>
    <n v="218"/>
    <x v="4"/>
    <x v="3"/>
    <x v="19"/>
    <x v="17"/>
    <x v="0"/>
  </r>
  <r>
    <x v="72"/>
    <x v="13"/>
    <x v="0"/>
    <s v=""/>
    <s v=""/>
    <s v="RT"/>
    <s v="Outbound"/>
    <x v="5"/>
    <x v="2"/>
    <x v="20"/>
    <n v="26"/>
    <n v="26"/>
    <n v="190"/>
    <n v="0"/>
    <n v="0"/>
    <n v="4940"/>
    <x v="0"/>
    <s v="Signed"/>
    <s v="BRI"/>
    <s v="SSH"/>
    <x v="1"/>
    <x v="1"/>
    <n v="225"/>
    <x v="4"/>
    <x v="3"/>
    <x v="20"/>
    <x v="18"/>
    <x v="0"/>
  </r>
  <r>
    <x v="72"/>
    <x v="13"/>
    <x v="0"/>
    <s v=""/>
    <s v=""/>
    <s v="RT"/>
    <s v="Outbound"/>
    <x v="5"/>
    <x v="2"/>
    <x v="21"/>
    <n v="26"/>
    <n v="26"/>
    <n v="190"/>
    <n v="0"/>
    <n v="0"/>
    <n v="4940"/>
    <x v="0"/>
    <s v="Signed"/>
    <s v="BRI"/>
    <s v="SSH"/>
    <x v="1"/>
    <x v="1"/>
    <n v="232"/>
    <x v="4"/>
    <x v="3"/>
    <x v="43"/>
    <x v="36"/>
    <x v="0"/>
  </r>
  <r>
    <x v="72"/>
    <x v="13"/>
    <x v="0"/>
    <s v=""/>
    <s v=""/>
    <s v="RT"/>
    <s v="Outbound"/>
    <x v="5"/>
    <x v="2"/>
    <x v="44"/>
    <n v="26"/>
    <n v="26"/>
    <n v="190"/>
    <n v="0"/>
    <n v="0"/>
    <n v="4940"/>
    <x v="0"/>
    <s v="Signed"/>
    <s v="BRI"/>
    <s v="SSH"/>
    <x v="1"/>
    <x v="1"/>
    <n v="239"/>
    <x v="4"/>
    <x v="3"/>
    <x v="43"/>
    <x v="36"/>
    <x v="0"/>
  </r>
  <r>
    <x v="72"/>
    <x v="13"/>
    <x v="0"/>
    <s v=""/>
    <s v=""/>
    <s v="RT"/>
    <s v="Outbound"/>
    <x v="5"/>
    <x v="2"/>
    <x v="45"/>
    <n v="26"/>
    <n v="26"/>
    <n v="190"/>
    <n v="0"/>
    <n v="0"/>
    <n v="4940"/>
    <x v="0"/>
    <s v="Signed"/>
    <s v="BRI"/>
    <s v="SSH"/>
    <x v="1"/>
    <x v="1"/>
    <n v="246"/>
    <x v="4"/>
    <x v="3"/>
    <x v="43"/>
    <x v="36"/>
    <x v="0"/>
  </r>
  <r>
    <x v="72"/>
    <x v="13"/>
    <x v="0"/>
    <s v=""/>
    <s v=""/>
    <s v="RT"/>
    <s v="Outbound"/>
    <x v="5"/>
    <x v="2"/>
    <x v="46"/>
    <n v="26"/>
    <n v="26"/>
    <n v="190"/>
    <n v="0"/>
    <n v="0"/>
    <n v="4940"/>
    <x v="0"/>
    <s v="Signed"/>
    <s v="BRI"/>
    <s v="SSH"/>
    <x v="1"/>
    <x v="1"/>
    <n v="253"/>
    <x v="4"/>
    <x v="3"/>
    <x v="44"/>
    <x v="37"/>
    <x v="0"/>
  </r>
  <r>
    <x v="72"/>
    <x v="13"/>
    <x v="0"/>
    <s v=""/>
    <s v=""/>
    <s v="RT"/>
    <s v="Inbound"/>
    <x v="7"/>
    <x v="3"/>
    <x v="18"/>
    <n v="26"/>
    <n v="26"/>
    <n v="190"/>
    <n v="0"/>
    <n v="0"/>
    <n v="4940"/>
    <x v="0"/>
    <s v="Signed"/>
    <s v="SSH"/>
    <s v="BRI"/>
    <x v="1"/>
    <x v="1"/>
    <n v="211"/>
    <x v="4"/>
    <x v="3"/>
    <x v="15"/>
    <x v="14"/>
    <x v="0"/>
  </r>
  <r>
    <x v="72"/>
    <x v="13"/>
    <x v="0"/>
    <s v=""/>
    <s v=""/>
    <s v="RT"/>
    <s v="Inbound"/>
    <x v="7"/>
    <x v="3"/>
    <x v="19"/>
    <n v="26"/>
    <n v="26"/>
    <n v="190"/>
    <n v="0"/>
    <n v="0"/>
    <n v="4940"/>
    <x v="0"/>
    <s v="Signed"/>
    <s v="SSH"/>
    <s v="BRI"/>
    <x v="1"/>
    <x v="1"/>
    <n v="218"/>
    <x v="4"/>
    <x v="3"/>
    <x v="18"/>
    <x v="3"/>
    <x v="0"/>
  </r>
  <r>
    <x v="72"/>
    <x v="13"/>
    <x v="0"/>
    <s v=""/>
    <s v=""/>
    <s v="RT"/>
    <s v="Inbound"/>
    <x v="7"/>
    <x v="3"/>
    <x v="20"/>
    <n v="26"/>
    <n v="26"/>
    <n v="190"/>
    <n v="0"/>
    <n v="0"/>
    <n v="4940"/>
    <x v="0"/>
    <s v="Signed"/>
    <s v="SSH"/>
    <s v="BRI"/>
    <x v="1"/>
    <x v="1"/>
    <n v="225"/>
    <x v="4"/>
    <x v="3"/>
    <x v="19"/>
    <x v="17"/>
    <x v="0"/>
  </r>
  <r>
    <x v="72"/>
    <x v="13"/>
    <x v="0"/>
    <s v=""/>
    <s v=""/>
    <s v="RT"/>
    <s v="Inbound"/>
    <x v="7"/>
    <x v="3"/>
    <x v="21"/>
    <n v="26"/>
    <n v="26"/>
    <n v="190"/>
    <n v="0"/>
    <n v="0"/>
    <n v="4940"/>
    <x v="0"/>
    <s v="Signed"/>
    <s v="SSH"/>
    <s v="BRI"/>
    <x v="1"/>
    <x v="1"/>
    <n v="232"/>
    <x v="4"/>
    <x v="3"/>
    <x v="20"/>
    <x v="18"/>
    <x v="0"/>
  </r>
  <r>
    <x v="72"/>
    <x v="13"/>
    <x v="0"/>
    <s v=""/>
    <s v=""/>
    <s v="RT"/>
    <s v="Inbound"/>
    <x v="7"/>
    <x v="3"/>
    <x v="44"/>
    <n v="26"/>
    <n v="26"/>
    <n v="190"/>
    <n v="0"/>
    <n v="0"/>
    <n v="4940"/>
    <x v="0"/>
    <s v="Signed"/>
    <s v="SSH"/>
    <s v="BRI"/>
    <x v="1"/>
    <x v="1"/>
    <n v="239"/>
    <x v="4"/>
    <x v="3"/>
    <x v="43"/>
    <x v="36"/>
    <x v="0"/>
  </r>
  <r>
    <x v="72"/>
    <x v="13"/>
    <x v="0"/>
    <s v=""/>
    <s v=""/>
    <s v="RT"/>
    <s v="Inbound"/>
    <x v="7"/>
    <x v="3"/>
    <x v="45"/>
    <n v="26"/>
    <n v="26"/>
    <n v="190"/>
    <n v="0"/>
    <n v="0"/>
    <n v="4940"/>
    <x v="0"/>
    <s v="Signed"/>
    <s v="SSH"/>
    <s v="BRI"/>
    <x v="1"/>
    <x v="1"/>
    <n v="246"/>
    <x v="4"/>
    <x v="3"/>
    <x v="43"/>
    <x v="36"/>
    <x v="0"/>
  </r>
  <r>
    <x v="72"/>
    <x v="13"/>
    <x v="0"/>
    <s v=""/>
    <s v=""/>
    <s v="RT"/>
    <s v="Inbound"/>
    <x v="7"/>
    <x v="3"/>
    <x v="46"/>
    <n v="26"/>
    <n v="26"/>
    <n v="190"/>
    <n v="0"/>
    <n v="0"/>
    <n v="4940"/>
    <x v="0"/>
    <s v="Signed"/>
    <s v="SSH"/>
    <s v="BRI"/>
    <x v="1"/>
    <x v="1"/>
    <n v="253"/>
    <x v="4"/>
    <x v="3"/>
    <x v="53"/>
    <x v="46"/>
    <x v="0"/>
  </r>
  <r>
    <x v="72"/>
    <x v="13"/>
    <x v="0"/>
    <s v=""/>
    <s v=""/>
    <s v="RT"/>
    <s v="Inbound"/>
    <x v="7"/>
    <x v="3"/>
    <x v="49"/>
    <n v="26"/>
    <n v="26"/>
    <n v="190"/>
    <n v="0"/>
    <n v="0"/>
    <n v="4940"/>
    <x v="0"/>
    <s v="Signed"/>
    <s v="SSH"/>
    <s v="BRI"/>
    <x v="1"/>
    <x v="1"/>
    <n v="260"/>
    <x v="4"/>
    <x v="3"/>
    <x v="44"/>
    <x v="37"/>
    <x v="0"/>
  </r>
  <r>
    <x v="72"/>
    <x v="7"/>
    <x v="1"/>
    <s v=""/>
    <s v=""/>
    <s v="OW"/>
    <s v="Outbound"/>
    <x v="24"/>
    <x v="0"/>
    <x v="29"/>
    <n v="4"/>
    <n v="4"/>
    <n v="200"/>
    <n v="0"/>
    <n v="0"/>
    <n v="800"/>
    <x v="0"/>
    <s v="Closed Deal"/>
    <s v="NAP"/>
    <s v="SSH"/>
    <x v="0"/>
    <x v="3"/>
    <n v="42"/>
    <x v="18"/>
    <x v="3"/>
    <x v="66"/>
    <x v="57"/>
    <x v="1"/>
  </r>
  <r>
    <x v="72"/>
    <x v="7"/>
    <x v="1"/>
    <s v=""/>
    <s v=""/>
    <s v="OW"/>
    <s v="Outbound"/>
    <x v="25"/>
    <x v="1"/>
    <x v="30"/>
    <n v="4"/>
    <n v="4"/>
    <n v="200"/>
    <n v="0"/>
    <n v="0"/>
    <n v="800"/>
    <x v="0"/>
    <s v="Closed Deal"/>
    <s v="SSH"/>
    <s v="NAP"/>
    <x v="0"/>
    <x v="3"/>
    <n v="49"/>
    <x v="18"/>
    <x v="3"/>
    <x v="16"/>
    <x v="15"/>
    <x v="1"/>
  </r>
  <r>
    <x v="71"/>
    <x v="10"/>
    <x v="1"/>
    <s v="AMADEUS"/>
    <s v="11LJN4"/>
    <s v="OW"/>
    <s v="Outbound"/>
    <x v="28"/>
    <x v="1"/>
    <x v="30"/>
    <n v="1"/>
    <n v="1"/>
    <n v="150"/>
    <n v="38.92"/>
    <n v="40"/>
    <n v="228.92"/>
    <x v="0"/>
    <s v="Closed Deal"/>
    <s v="SSH"/>
    <s v="NAP"/>
    <x v="0"/>
    <x v="3"/>
    <n v="50"/>
    <x v="22"/>
    <x v="22"/>
    <x v="80"/>
    <x v="14"/>
    <x v="1"/>
  </r>
  <r>
    <x v="71"/>
    <x v="10"/>
    <x v="1"/>
    <s v="AMADEUS"/>
    <s v="11LJN4"/>
    <s v="OW"/>
    <s v="Outbound"/>
    <x v="28"/>
    <x v="1"/>
    <x v="30"/>
    <n v="1"/>
    <n v="1"/>
    <n v="112.5"/>
    <n v="38.92"/>
    <n v="40"/>
    <n v="191.42"/>
    <x v="0"/>
    <s v="Closed Deal"/>
    <s v="SSH"/>
    <s v="NAP"/>
    <x v="0"/>
    <x v="3"/>
    <n v="50"/>
    <x v="22"/>
    <x v="22"/>
    <x v="80"/>
    <x v="14"/>
    <x v="1"/>
  </r>
  <r>
    <x v="71"/>
    <x v="10"/>
    <x v="1"/>
    <s v="AMADEUS"/>
    <s v="11LJJ4"/>
    <s v="OW"/>
    <s v="Outbound"/>
    <x v="11"/>
    <x v="1"/>
    <x v="25"/>
    <n v="1"/>
    <n v="1"/>
    <n v="100"/>
    <n v="38.92"/>
    <n v="40"/>
    <n v="178.92"/>
    <x v="0"/>
    <s v="Closed Deal"/>
    <s v="SSH"/>
    <s v="NAP"/>
    <x v="0"/>
    <x v="2"/>
    <n v="38"/>
    <x v="6"/>
    <x v="3"/>
    <x v="28"/>
    <x v="23"/>
    <x v="1"/>
  </r>
  <r>
    <x v="72"/>
    <x v="8"/>
    <x v="1"/>
    <s v=""/>
    <s v="VYUM2"/>
    <s v="OW"/>
    <s v="Outbound"/>
    <x v="6"/>
    <x v="7"/>
    <x v="11"/>
    <n v="2"/>
    <n v="2"/>
    <n v="250"/>
    <n v="0"/>
    <n v="0"/>
    <n v="500"/>
    <x v="0"/>
    <s v="Closed Deal"/>
    <s v="SSH"/>
    <s v="VRN"/>
    <x v="3"/>
    <x v="1"/>
    <n v="50"/>
    <x v="9"/>
    <x v="3"/>
    <x v="12"/>
    <x v="11"/>
    <x v="1"/>
  </r>
  <r>
    <x v="72"/>
    <x v="8"/>
    <x v="1"/>
    <s v=""/>
    <s v="WL4P3"/>
    <s v="OW"/>
    <s v="Outbound"/>
    <x v="12"/>
    <x v="16"/>
    <x v="68"/>
    <n v="2"/>
    <n v="2"/>
    <n v="250"/>
    <n v="0"/>
    <n v="0"/>
    <n v="500"/>
    <x v="0"/>
    <s v="Closed Deal"/>
    <s v="FCO"/>
    <s v="SSH"/>
    <x v="6"/>
    <x v="3"/>
    <n v="147"/>
    <x v="25"/>
    <x v="3"/>
    <x v="69"/>
    <x v="71"/>
    <x v="0"/>
  </r>
  <r>
    <x v="73"/>
    <x v="8"/>
    <x v="1"/>
    <s v=""/>
    <s v="Z3JW6"/>
    <s v="OW"/>
    <s v="Outbound"/>
    <x v="24"/>
    <x v="0"/>
    <x v="29"/>
    <n v="2"/>
    <n v="2"/>
    <n v="200"/>
    <n v="0"/>
    <n v="0"/>
    <n v="400"/>
    <x v="0"/>
    <s v="Closed Deal"/>
    <s v="NAP"/>
    <s v="SSH"/>
    <x v="0"/>
    <x v="3"/>
    <n v="41"/>
    <x v="18"/>
    <x v="3"/>
    <x v="66"/>
    <x v="57"/>
    <x v="1"/>
  </r>
  <r>
    <x v="74"/>
    <x v="8"/>
    <x v="1"/>
    <s v=""/>
    <s v="DPR7D"/>
    <s v="OW"/>
    <s v="Outbound"/>
    <x v="9"/>
    <x v="0"/>
    <x v="24"/>
    <n v="1"/>
    <n v="1"/>
    <n v="150"/>
    <n v="0"/>
    <n v="0"/>
    <n v="150"/>
    <x v="0"/>
    <s v="Closed Deal"/>
    <s v="NAP"/>
    <s v="SSH"/>
    <x v="0"/>
    <x v="2"/>
    <n v="28"/>
    <x v="6"/>
    <x v="3"/>
    <x v="25"/>
    <x v="0"/>
    <x v="1"/>
  </r>
  <r>
    <x v="74"/>
    <x v="8"/>
    <x v="1"/>
    <s v=""/>
    <s v="R6UYL"/>
    <s v="OW"/>
    <s v="Outbound"/>
    <x v="9"/>
    <x v="0"/>
    <x v="24"/>
    <n v="4"/>
    <n v="4"/>
    <n v="150"/>
    <n v="0"/>
    <n v="0"/>
    <n v="600"/>
    <x v="0"/>
    <s v="Closed Deal"/>
    <s v="NAP"/>
    <s v="SSH"/>
    <x v="0"/>
    <x v="2"/>
    <n v="28"/>
    <x v="6"/>
    <x v="3"/>
    <x v="25"/>
    <x v="0"/>
    <x v="1"/>
  </r>
  <r>
    <x v="74"/>
    <x v="8"/>
    <x v="1"/>
    <s v=""/>
    <s v="UUU73"/>
    <s v="OW"/>
    <s v="Outbound"/>
    <x v="13"/>
    <x v="5"/>
    <x v="30"/>
    <n v="5"/>
    <n v="5"/>
    <n v="250"/>
    <n v="0"/>
    <n v="0"/>
    <n v="1250"/>
    <x v="0"/>
    <s v="Closed Deal"/>
    <s v="SSH"/>
    <s v="MXP"/>
    <x v="2"/>
    <x v="3"/>
    <n v="47"/>
    <x v="7"/>
    <x v="3"/>
    <x v="15"/>
    <x v="14"/>
    <x v="1"/>
  </r>
  <r>
    <x v="74"/>
    <x v="8"/>
    <x v="1"/>
    <s v=""/>
    <s v="ACY6G"/>
    <s v="OW"/>
    <s v="Outbound"/>
    <x v="13"/>
    <x v="5"/>
    <x v="30"/>
    <n v="3"/>
    <n v="3"/>
    <n v="250"/>
    <n v="0"/>
    <n v="0"/>
    <n v="750"/>
    <x v="0"/>
    <s v="Closed Deal"/>
    <s v="SSH"/>
    <s v="MXP"/>
    <x v="2"/>
    <x v="3"/>
    <n v="47"/>
    <x v="7"/>
    <x v="3"/>
    <x v="15"/>
    <x v="14"/>
    <x v="1"/>
  </r>
  <r>
    <x v="74"/>
    <x v="8"/>
    <x v="1"/>
    <s v=""/>
    <s v="LF9RA"/>
    <s v="OW"/>
    <s v="Outbound"/>
    <x v="13"/>
    <x v="17"/>
    <x v="69"/>
    <n v="2"/>
    <n v="2"/>
    <n v="250"/>
    <n v="0"/>
    <n v="0"/>
    <n v="500"/>
    <x v="0"/>
    <s v="Closed Deal"/>
    <s v="SSH"/>
    <s v="FCO"/>
    <x v="6"/>
    <x v="3"/>
    <n v="152"/>
    <x v="25"/>
    <x v="3"/>
    <x v="64"/>
    <x v="55"/>
    <x v="0"/>
  </r>
  <r>
    <x v="73"/>
    <x v="10"/>
    <x v="1"/>
    <s v="AMADEUS"/>
    <s v="11LKCN"/>
    <s v="OW"/>
    <s v="Outbound"/>
    <x v="12"/>
    <x v="16"/>
    <x v="70"/>
    <n v="1"/>
    <n v="1"/>
    <n v="270"/>
    <n v="40.69"/>
    <n v="40"/>
    <n v="350.69"/>
    <x v="0"/>
    <s v="Closed Deal"/>
    <s v="FCO"/>
    <s v="SSH"/>
    <x v="6"/>
    <x v="3"/>
    <n v="160"/>
    <x v="25"/>
    <x v="3"/>
    <x v="85"/>
    <x v="72"/>
    <x v="0"/>
  </r>
  <r>
    <x v="73"/>
    <x v="10"/>
    <x v="1"/>
    <s v="AMADEUS"/>
    <s v="11LKCZ"/>
    <s v="OW"/>
    <s v="Outbound"/>
    <x v="13"/>
    <x v="17"/>
    <x v="71"/>
    <n v="1"/>
    <n v="1"/>
    <n v="270"/>
    <n v="37.72"/>
    <n v="40"/>
    <n v="347.72"/>
    <x v="0"/>
    <s v="Closed Deal"/>
    <s v="SSH"/>
    <s v="FCO"/>
    <x v="6"/>
    <x v="3"/>
    <n v="167"/>
    <x v="25"/>
    <x v="3"/>
    <x v="1"/>
    <x v="74"/>
    <x v="0"/>
  </r>
  <r>
    <x v="73"/>
    <x v="10"/>
    <x v="1"/>
    <s v="AMADEUS"/>
    <s v="11LKCN"/>
    <s v="OW"/>
    <s v="Outbound"/>
    <x v="12"/>
    <x v="16"/>
    <x v="70"/>
    <n v="1"/>
    <n v="1"/>
    <n v="270"/>
    <n v="40.69"/>
    <n v="40"/>
    <n v="350.69"/>
    <x v="0"/>
    <s v="Closed Deal"/>
    <s v="FCO"/>
    <s v="SSH"/>
    <x v="6"/>
    <x v="3"/>
    <n v="160"/>
    <x v="25"/>
    <x v="3"/>
    <x v="85"/>
    <x v="72"/>
    <x v="0"/>
  </r>
  <r>
    <x v="73"/>
    <x v="10"/>
    <x v="1"/>
    <s v="AMADEUS"/>
    <s v="11LKCZ"/>
    <s v="OW"/>
    <s v="Outbound"/>
    <x v="13"/>
    <x v="17"/>
    <x v="71"/>
    <n v="1"/>
    <n v="1"/>
    <n v="270"/>
    <n v="37.72"/>
    <n v="40"/>
    <n v="347.72"/>
    <x v="0"/>
    <s v="Closed Deal"/>
    <s v="SSH"/>
    <s v="FCO"/>
    <x v="6"/>
    <x v="3"/>
    <n v="167"/>
    <x v="25"/>
    <x v="3"/>
    <x v="1"/>
    <x v="74"/>
    <x v="0"/>
  </r>
  <r>
    <x v="75"/>
    <x v="7"/>
    <x v="1"/>
    <s v=""/>
    <s v=""/>
    <s v="OW"/>
    <s v="Outbound"/>
    <x v="11"/>
    <x v="1"/>
    <x v="27"/>
    <n v="2"/>
    <n v="2"/>
    <n v="315"/>
    <n v="0"/>
    <n v="0"/>
    <n v="630"/>
    <x v="0"/>
    <s v="Closed Deal"/>
    <s v="SSH"/>
    <s v="NAP"/>
    <x v="0"/>
    <x v="2"/>
    <n v="48"/>
    <x v="6"/>
    <x v="3"/>
    <x v="29"/>
    <x v="24"/>
    <x v="1"/>
  </r>
  <r>
    <x v="75"/>
    <x v="7"/>
    <x v="1"/>
    <s v=""/>
    <s v=""/>
    <s v="OW"/>
    <s v="Outbound"/>
    <x v="12"/>
    <x v="4"/>
    <x v="29"/>
    <n v="5"/>
    <n v="5"/>
    <n v="200"/>
    <n v="0"/>
    <n v="0"/>
    <n v="1000"/>
    <x v="0"/>
    <s v="Closed Deal"/>
    <s v="MXP"/>
    <s v="SSH"/>
    <x v="2"/>
    <x v="3"/>
    <n v="39"/>
    <x v="7"/>
    <x v="3"/>
    <x v="17"/>
    <x v="16"/>
    <x v="1"/>
  </r>
  <r>
    <x v="75"/>
    <x v="7"/>
    <x v="1"/>
    <s v=""/>
    <s v=""/>
    <s v="OW"/>
    <s v="Outbound"/>
    <x v="13"/>
    <x v="5"/>
    <x v="30"/>
    <n v="8"/>
    <n v="8"/>
    <n v="200"/>
    <n v="0"/>
    <n v="0"/>
    <n v="1600"/>
    <x v="0"/>
    <s v="Closed Deal"/>
    <s v="SSH"/>
    <s v="MXP"/>
    <x v="2"/>
    <x v="3"/>
    <n v="46"/>
    <x v="7"/>
    <x v="3"/>
    <x v="15"/>
    <x v="14"/>
    <x v="1"/>
  </r>
  <r>
    <x v="75"/>
    <x v="7"/>
    <x v="1"/>
    <s v=""/>
    <s v=""/>
    <s v="OW"/>
    <s v="Outbound"/>
    <x v="28"/>
    <x v="1"/>
    <x v="30"/>
    <n v="6"/>
    <n v="6"/>
    <n v="200"/>
    <n v="0"/>
    <n v="0"/>
    <n v="1200"/>
    <x v="0"/>
    <s v="Closed Deal"/>
    <s v="SSH"/>
    <s v="NAP"/>
    <x v="0"/>
    <x v="3"/>
    <n v="46"/>
    <x v="22"/>
    <x v="22"/>
    <x v="80"/>
    <x v="14"/>
    <x v="1"/>
  </r>
  <r>
    <x v="75"/>
    <x v="13"/>
    <x v="0"/>
    <s v=""/>
    <s v=""/>
    <s v="RT"/>
    <s v="Outbound"/>
    <x v="5"/>
    <x v="2"/>
    <x v="35"/>
    <n v="40"/>
    <n v="40"/>
    <n v="170"/>
    <n v="0"/>
    <n v="0"/>
    <n v="6800"/>
    <x v="0"/>
    <s v="Signed"/>
    <s v="BRI"/>
    <s v="SSH"/>
    <x v="1"/>
    <x v="1"/>
    <n v="103"/>
    <x v="4"/>
    <x v="3"/>
    <x v="37"/>
    <x v="29"/>
    <x v="0"/>
  </r>
  <r>
    <x v="75"/>
    <x v="13"/>
    <x v="0"/>
    <s v=""/>
    <s v=""/>
    <s v="RT"/>
    <s v="Inbound"/>
    <x v="7"/>
    <x v="3"/>
    <x v="36"/>
    <n v="40"/>
    <n v="40"/>
    <n v="170"/>
    <n v="0"/>
    <n v="0"/>
    <n v="6800"/>
    <x v="0"/>
    <s v="Signed"/>
    <s v="SSH"/>
    <s v="BRI"/>
    <x v="1"/>
    <x v="1"/>
    <n v="110"/>
    <x v="4"/>
    <x v="3"/>
    <x v="37"/>
    <x v="29"/>
    <x v="0"/>
  </r>
  <r>
    <x v="75"/>
    <x v="8"/>
    <x v="1"/>
    <s v=""/>
    <s v="DGZU9"/>
    <s v="OW"/>
    <s v="Outbound"/>
    <x v="26"/>
    <x v="7"/>
    <x v="43"/>
    <n v="2"/>
    <n v="2"/>
    <n v="350"/>
    <n v="0"/>
    <n v="0"/>
    <n v="700"/>
    <x v="0"/>
    <s v="Closed Deal"/>
    <s v="SSH"/>
    <s v="VRN"/>
    <x v="3"/>
    <x v="1"/>
    <n v="159"/>
    <x v="19"/>
    <x v="1"/>
    <x v="14"/>
    <x v="58"/>
    <x v="0"/>
  </r>
  <r>
    <x v="75"/>
    <x v="8"/>
    <x v="1"/>
    <s v=""/>
    <s v="WJGN2"/>
    <s v="RT"/>
    <s v="Outbound"/>
    <x v="9"/>
    <x v="0"/>
    <x v="24"/>
    <n v="2"/>
    <n v="2"/>
    <n v="145"/>
    <n v="0"/>
    <n v="0"/>
    <n v="290"/>
    <x v="0"/>
    <s v="Closed Deal"/>
    <s v="NAP"/>
    <s v="SSH"/>
    <x v="0"/>
    <x v="2"/>
    <n v="27"/>
    <x v="6"/>
    <x v="3"/>
    <x v="25"/>
    <x v="0"/>
    <x v="1"/>
  </r>
  <r>
    <x v="75"/>
    <x v="8"/>
    <x v="1"/>
    <s v=""/>
    <s v="WJGN2"/>
    <s v="RT"/>
    <s v="Inbound"/>
    <x v="11"/>
    <x v="1"/>
    <x v="25"/>
    <n v="2"/>
    <n v="2"/>
    <n v="145"/>
    <n v="0"/>
    <n v="0"/>
    <n v="290"/>
    <x v="0"/>
    <s v="Closed Deal"/>
    <s v="SSH"/>
    <s v="NAP"/>
    <x v="0"/>
    <x v="2"/>
    <n v="34"/>
    <x v="6"/>
    <x v="3"/>
    <x v="28"/>
    <x v="23"/>
    <x v="1"/>
  </r>
  <r>
    <x v="75"/>
    <x v="8"/>
    <x v="1"/>
    <s v=""/>
    <s v="WDJGT"/>
    <s v="OW"/>
    <s v="Outbound"/>
    <x v="13"/>
    <x v="5"/>
    <x v="30"/>
    <n v="2"/>
    <n v="2"/>
    <n v="250"/>
    <n v="0"/>
    <n v="0"/>
    <n v="500"/>
    <x v="0"/>
    <s v="Closed Deal"/>
    <s v="SSH"/>
    <s v="MXP"/>
    <x v="2"/>
    <x v="3"/>
    <n v="46"/>
    <x v="7"/>
    <x v="3"/>
    <x v="15"/>
    <x v="14"/>
    <x v="1"/>
  </r>
  <r>
    <x v="76"/>
    <x v="16"/>
    <x v="0"/>
    <s v=""/>
    <s v=""/>
    <s v="RT"/>
    <s v="Outbound"/>
    <x v="27"/>
    <x v="14"/>
    <x v="29"/>
    <n v="20"/>
    <n v="20"/>
    <n v="280"/>
    <n v="0"/>
    <n v="0"/>
    <n v="5600"/>
    <x v="0"/>
    <s v="Signed"/>
    <s v="CAG"/>
    <s v="SSH"/>
    <x v="5"/>
    <x v="3"/>
    <n v="38"/>
    <x v="20"/>
    <x v="15"/>
    <x v="6"/>
    <x v="59"/>
    <x v="1"/>
  </r>
  <r>
    <x v="76"/>
    <x v="16"/>
    <x v="0"/>
    <s v=""/>
    <s v=""/>
    <s v="RT"/>
    <s v="Inbound"/>
    <x v="28"/>
    <x v="15"/>
    <x v="30"/>
    <n v="16"/>
    <n v="16"/>
    <n v="280"/>
    <n v="0"/>
    <n v="0"/>
    <n v="4480"/>
    <x v="0"/>
    <s v="Signed"/>
    <s v="SSH"/>
    <s v="CAG"/>
    <x v="5"/>
    <x v="3"/>
    <n v="45"/>
    <x v="20"/>
    <x v="17"/>
    <x v="68"/>
    <x v="1"/>
    <x v="1"/>
  </r>
  <r>
    <x v="76"/>
    <x v="7"/>
    <x v="1"/>
    <s v=""/>
    <s v=""/>
    <s v="OW"/>
    <s v="Outbound"/>
    <x v="13"/>
    <x v="17"/>
    <x v="70"/>
    <n v="2"/>
    <n v="2"/>
    <n v="250"/>
    <n v="0"/>
    <n v="0"/>
    <n v="500"/>
    <x v="0"/>
    <s v="Closed Deal"/>
    <s v="SSH"/>
    <s v="FCO"/>
    <x v="6"/>
    <x v="3"/>
    <n v="157"/>
    <x v="25"/>
    <x v="3"/>
    <x v="7"/>
    <x v="1"/>
    <x v="0"/>
  </r>
  <r>
    <x v="72"/>
    <x v="10"/>
    <x v="1"/>
    <s v="AMADEUS"/>
    <s v="11LCF0"/>
    <s v="OW"/>
    <s v="Outbound"/>
    <x v="8"/>
    <x v="0"/>
    <x v="23"/>
    <n v="0"/>
    <n v="0"/>
    <n v="0"/>
    <n v="0"/>
    <n v="0"/>
    <n v="0"/>
    <x v="2"/>
    <s v="Reissued"/>
    <s v="NAP"/>
    <s v="SSH"/>
    <x v="0"/>
    <x v="2"/>
    <n v="23"/>
    <x v="5"/>
    <x v="5"/>
    <x v="24"/>
    <x v="21"/>
    <x v="1"/>
  </r>
  <r>
    <x v="72"/>
    <x v="10"/>
    <x v="1"/>
    <s v="AMADEUS"/>
    <s v="11LCF0"/>
    <s v="OW"/>
    <s v="Outbound"/>
    <x v="10"/>
    <x v="1"/>
    <x v="24"/>
    <n v="0"/>
    <n v="0"/>
    <n v="0"/>
    <n v="0"/>
    <n v="0"/>
    <n v="0"/>
    <x v="2"/>
    <s v="Reissued"/>
    <s v="SSH"/>
    <s v="NAP"/>
    <x v="0"/>
    <x v="2"/>
    <n v="30"/>
    <x v="5"/>
    <x v="5"/>
    <x v="27"/>
    <x v="1"/>
    <x v="1"/>
  </r>
  <r>
    <x v="72"/>
    <x v="10"/>
    <x v="1"/>
    <s v="AMADEUS"/>
    <s v="11LCF0"/>
    <s v="OW"/>
    <s v="Outbound"/>
    <x v="8"/>
    <x v="0"/>
    <x v="23"/>
    <n v="0"/>
    <n v="0"/>
    <n v="0"/>
    <n v="0"/>
    <n v="0"/>
    <n v="0"/>
    <x v="2"/>
    <s v="Reissued"/>
    <s v="NAP"/>
    <s v="SSH"/>
    <x v="0"/>
    <x v="2"/>
    <n v="23"/>
    <x v="5"/>
    <x v="5"/>
    <x v="24"/>
    <x v="21"/>
    <x v="1"/>
  </r>
  <r>
    <x v="72"/>
    <x v="10"/>
    <x v="1"/>
    <s v="AMADEUS"/>
    <s v="11LCF0"/>
    <s v="OW"/>
    <s v="Outbound"/>
    <x v="10"/>
    <x v="1"/>
    <x v="24"/>
    <n v="0"/>
    <n v="0"/>
    <n v="0"/>
    <n v="0"/>
    <n v="0"/>
    <n v="0"/>
    <x v="2"/>
    <s v="Reissued"/>
    <s v="SSH"/>
    <s v="NAP"/>
    <x v="0"/>
    <x v="2"/>
    <n v="30"/>
    <x v="5"/>
    <x v="5"/>
    <x v="27"/>
    <x v="1"/>
    <x v="1"/>
  </r>
  <r>
    <x v="72"/>
    <x v="10"/>
    <x v="1"/>
    <s v="AMADEUS"/>
    <s v="11LCF0"/>
    <s v="OW"/>
    <s v="Outbound"/>
    <x v="8"/>
    <x v="0"/>
    <x v="23"/>
    <n v="0"/>
    <n v="0"/>
    <n v="0"/>
    <n v="0"/>
    <n v="0"/>
    <n v="0"/>
    <x v="2"/>
    <s v="Reissued"/>
    <s v="NAP"/>
    <s v="SSH"/>
    <x v="0"/>
    <x v="2"/>
    <n v="23"/>
    <x v="5"/>
    <x v="5"/>
    <x v="24"/>
    <x v="21"/>
    <x v="1"/>
  </r>
  <r>
    <x v="72"/>
    <x v="10"/>
    <x v="1"/>
    <s v="AMADEUS"/>
    <s v="11LCF0"/>
    <s v="OW"/>
    <s v="Outbound"/>
    <x v="10"/>
    <x v="1"/>
    <x v="24"/>
    <n v="0"/>
    <n v="0"/>
    <n v="0"/>
    <n v="0"/>
    <n v="0"/>
    <n v="0"/>
    <x v="2"/>
    <s v="Reissued"/>
    <s v="SSH"/>
    <s v="NAP"/>
    <x v="0"/>
    <x v="2"/>
    <n v="30"/>
    <x v="5"/>
    <x v="5"/>
    <x v="27"/>
    <x v="1"/>
    <x v="1"/>
  </r>
  <r>
    <x v="75"/>
    <x v="9"/>
    <x v="1"/>
    <s v="Website IBE"/>
    <s v="8QBBZ9"/>
    <s v="OW"/>
    <s v="Outbound"/>
    <x v="6"/>
    <x v="7"/>
    <x v="10"/>
    <n v="0"/>
    <n v="0"/>
    <n v="0"/>
    <n v="0"/>
    <n v="0"/>
    <n v="0"/>
    <x v="2"/>
    <s v="Reissued"/>
    <s v="SSH"/>
    <s v="VRN"/>
    <x v="3"/>
    <x v="1"/>
    <n v="40"/>
    <x v="9"/>
    <x v="3"/>
    <x v="7"/>
    <x v="1"/>
    <x v="1"/>
  </r>
  <r>
    <x v="75"/>
    <x v="9"/>
    <x v="1"/>
    <s v="Website IBE"/>
    <s v="8QBBZ9"/>
    <s v="OW"/>
    <s v="Outbound"/>
    <x v="6"/>
    <x v="7"/>
    <x v="10"/>
    <n v="0"/>
    <n v="0"/>
    <n v="0"/>
    <n v="0"/>
    <n v="0"/>
    <n v="0"/>
    <x v="2"/>
    <s v="Reissued"/>
    <s v="SSH"/>
    <s v="VRN"/>
    <x v="3"/>
    <x v="1"/>
    <n v="40"/>
    <x v="9"/>
    <x v="3"/>
    <x v="7"/>
    <x v="1"/>
    <x v="1"/>
  </r>
  <r>
    <x v="75"/>
    <x v="9"/>
    <x v="1"/>
    <s v="Website IBE"/>
    <s v="8QBBZ9"/>
    <s v="OW"/>
    <s v="Outbound"/>
    <x v="6"/>
    <x v="7"/>
    <x v="10"/>
    <n v="0"/>
    <n v="0"/>
    <n v="0"/>
    <n v="0"/>
    <n v="0"/>
    <n v="0"/>
    <x v="2"/>
    <s v="Reissued"/>
    <s v="SSH"/>
    <s v="VRN"/>
    <x v="3"/>
    <x v="1"/>
    <n v="40"/>
    <x v="9"/>
    <x v="3"/>
    <x v="7"/>
    <x v="1"/>
    <x v="1"/>
  </r>
  <r>
    <x v="75"/>
    <x v="9"/>
    <x v="1"/>
    <s v="Website IBE"/>
    <s v="XKZQM2"/>
    <s v="OW"/>
    <s v="Outbound"/>
    <x v="6"/>
    <x v="7"/>
    <x v="10"/>
    <n v="0"/>
    <n v="0"/>
    <n v="0"/>
    <n v="0"/>
    <n v="0"/>
    <n v="0"/>
    <x v="2"/>
    <s v="Reissued"/>
    <s v="SSH"/>
    <s v="VRN"/>
    <x v="3"/>
    <x v="1"/>
    <n v="40"/>
    <x v="9"/>
    <x v="3"/>
    <x v="7"/>
    <x v="1"/>
    <x v="1"/>
  </r>
  <r>
    <x v="75"/>
    <x v="9"/>
    <x v="1"/>
    <s v="Website IBE"/>
    <s v="XKZQM2"/>
    <s v="OW"/>
    <s v="Outbound"/>
    <x v="6"/>
    <x v="7"/>
    <x v="10"/>
    <n v="0"/>
    <n v="0"/>
    <n v="0"/>
    <n v="0"/>
    <n v="0"/>
    <n v="0"/>
    <x v="2"/>
    <s v="Reissued"/>
    <s v="SSH"/>
    <s v="VRN"/>
    <x v="3"/>
    <x v="1"/>
    <n v="40"/>
    <x v="9"/>
    <x v="3"/>
    <x v="7"/>
    <x v="1"/>
    <x v="1"/>
  </r>
  <r>
    <x v="76"/>
    <x v="14"/>
    <x v="0"/>
    <s v=""/>
    <s v=""/>
    <s v="RT"/>
    <s v="Outbound"/>
    <x v="4"/>
    <x v="6"/>
    <x v="7"/>
    <n v="0"/>
    <n v="0"/>
    <n v="225"/>
    <n v="0"/>
    <n v="0"/>
    <n v="0"/>
    <x v="0"/>
    <s v="On Review"/>
    <s v="VRN"/>
    <s v="SSH"/>
    <x v="3"/>
    <x v="1"/>
    <n v="18"/>
    <x v="8"/>
    <x v="6"/>
    <x v="30"/>
    <x v="25"/>
    <x v="1"/>
  </r>
  <r>
    <x v="76"/>
    <x v="14"/>
    <x v="0"/>
    <s v=""/>
    <s v=""/>
    <s v="RT"/>
    <s v="Outbound"/>
    <x v="4"/>
    <x v="6"/>
    <x v="8"/>
    <n v="0"/>
    <n v="0"/>
    <n v="225"/>
    <n v="0"/>
    <n v="0"/>
    <n v="0"/>
    <x v="0"/>
    <s v="On Review"/>
    <s v="VRN"/>
    <s v="SSH"/>
    <x v="3"/>
    <x v="1"/>
    <n v="25"/>
    <x v="8"/>
    <x v="6"/>
    <x v="31"/>
    <x v="21"/>
    <x v="1"/>
  </r>
  <r>
    <x v="76"/>
    <x v="14"/>
    <x v="0"/>
    <s v=""/>
    <s v=""/>
    <s v="RT"/>
    <s v="Inbound"/>
    <x v="6"/>
    <x v="7"/>
    <x v="8"/>
    <n v="0"/>
    <n v="0"/>
    <n v="225"/>
    <n v="0"/>
    <n v="0"/>
    <n v="0"/>
    <x v="0"/>
    <s v="On Review"/>
    <s v="SSH"/>
    <s v="VRN"/>
    <x v="3"/>
    <x v="1"/>
    <n v="25"/>
    <x v="8"/>
    <x v="6"/>
    <x v="33"/>
    <x v="1"/>
    <x v="1"/>
  </r>
  <r>
    <x v="76"/>
    <x v="14"/>
    <x v="0"/>
    <s v=""/>
    <s v=""/>
    <s v="RT"/>
    <s v="Inbound"/>
    <x v="6"/>
    <x v="7"/>
    <x v="9"/>
    <n v="0"/>
    <n v="0"/>
    <n v="225"/>
    <n v="0"/>
    <n v="0"/>
    <n v="0"/>
    <x v="0"/>
    <s v="On Review"/>
    <s v="SSH"/>
    <s v="VRN"/>
    <x v="3"/>
    <x v="1"/>
    <n v="32"/>
    <x v="9"/>
    <x v="3"/>
    <x v="34"/>
    <x v="27"/>
    <x v="1"/>
  </r>
  <r>
    <x v="75"/>
    <x v="10"/>
    <x v="1"/>
    <s v="AMADEUS"/>
    <s v="11LKJT"/>
    <s v="OW"/>
    <s v="Outbound"/>
    <x v="13"/>
    <x v="17"/>
    <x v="71"/>
    <n v="1"/>
    <n v="1"/>
    <n v="270"/>
    <n v="37.72"/>
    <n v="40"/>
    <n v="347.72"/>
    <x v="0"/>
    <s v="Closed Deal"/>
    <s v="SSH"/>
    <s v="FCO"/>
    <x v="6"/>
    <x v="3"/>
    <n v="165"/>
    <x v="25"/>
    <x v="3"/>
    <x v="1"/>
    <x v="74"/>
    <x v="0"/>
  </r>
  <r>
    <x v="75"/>
    <x v="10"/>
    <x v="1"/>
    <s v="AMADEUS"/>
    <s v="11LKJT"/>
    <s v="OW"/>
    <s v="Outbound"/>
    <x v="13"/>
    <x v="17"/>
    <x v="71"/>
    <n v="1"/>
    <n v="1"/>
    <n v="270"/>
    <n v="37.72"/>
    <n v="40"/>
    <n v="347.72"/>
    <x v="0"/>
    <s v="Closed Deal"/>
    <s v="SSH"/>
    <s v="FCO"/>
    <x v="6"/>
    <x v="3"/>
    <n v="165"/>
    <x v="25"/>
    <x v="3"/>
    <x v="1"/>
    <x v="74"/>
    <x v="0"/>
  </r>
  <r>
    <x v="75"/>
    <x v="10"/>
    <x v="1"/>
    <s v="AMADEUS"/>
    <s v="11LKJT"/>
    <s v="OW"/>
    <s v="Outbound"/>
    <x v="13"/>
    <x v="17"/>
    <x v="71"/>
    <n v="1"/>
    <n v="1"/>
    <n v="270"/>
    <n v="37.72"/>
    <n v="40"/>
    <n v="347.72"/>
    <x v="0"/>
    <s v="Closed Deal"/>
    <s v="SSH"/>
    <s v="FCO"/>
    <x v="6"/>
    <x v="3"/>
    <n v="165"/>
    <x v="25"/>
    <x v="3"/>
    <x v="1"/>
    <x v="74"/>
    <x v="0"/>
  </r>
  <r>
    <x v="75"/>
    <x v="10"/>
    <x v="1"/>
    <s v="AMADEUS"/>
    <s v="11LKMK"/>
    <s v="RT"/>
    <s v="Outbound"/>
    <x v="5"/>
    <x v="2"/>
    <x v="20"/>
    <n v="1"/>
    <n v="1"/>
    <n v="220"/>
    <n v="19.420000000000002"/>
    <n v="25"/>
    <n v="264.42"/>
    <x v="0"/>
    <s v="Closed Deal"/>
    <s v="BRI"/>
    <s v="SSH"/>
    <x v="1"/>
    <x v="1"/>
    <n v="222"/>
    <x v="4"/>
    <x v="3"/>
    <x v="20"/>
    <x v="18"/>
    <x v="0"/>
  </r>
  <r>
    <x v="75"/>
    <x v="10"/>
    <x v="1"/>
    <s v="AMADEUS"/>
    <s v="11LKMK"/>
    <s v="RT"/>
    <s v="Inbound"/>
    <x v="7"/>
    <x v="3"/>
    <x v="21"/>
    <n v="1"/>
    <n v="1"/>
    <n v="220"/>
    <n v="39.03"/>
    <n v="25"/>
    <n v="284.02999999999997"/>
    <x v="0"/>
    <s v="Closed Deal"/>
    <s v="SSH"/>
    <s v="BRI"/>
    <x v="1"/>
    <x v="1"/>
    <n v="229"/>
    <x v="4"/>
    <x v="3"/>
    <x v="20"/>
    <x v="18"/>
    <x v="0"/>
  </r>
  <r>
    <x v="75"/>
    <x v="10"/>
    <x v="1"/>
    <s v="AMADEUS"/>
    <s v="11LKMK"/>
    <s v="RT"/>
    <s v="Outbound"/>
    <x v="5"/>
    <x v="2"/>
    <x v="20"/>
    <n v="1"/>
    <n v="1"/>
    <n v="220"/>
    <n v="19.420000000000002"/>
    <n v="25"/>
    <n v="264.42"/>
    <x v="0"/>
    <s v="Closed Deal"/>
    <s v="BRI"/>
    <s v="SSH"/>
    <x v="1"/>
    <x v="1"/>
    <n v="222"/>
    <x v="4"/>
    <x v="3"/>
    <x v="20"/>
    <x v="18"/>
    <x v="0"/>
  </r>
  <r>
    <x v="75"/>
    <x v="10"/>
    <x v="1"/>
    <s v="AMADEUS"/>
    <s v="11LKMK"/>
    <s v="RT"/>
    <s v="Inbound"/>
    <x v="7"/>
    <x v="3"/>
    <x v="21"/>
    <n v="1"/>
    <n v="1"/>
    <n v="220"/>
    <n v="39.03"/>
    <n v="25"/>
    <n v="284.02999999999997"/>
    <x v="0"/>
    <s v="Closed Deal"/>
    <s v="SSH"/>
    <s v="BRI"/>
    <x v="1"/>
    <x v="1"/>
    <n v="229"/>
    <x v="4"/>
    <x v="3"/>
    <x v="20"/>
    <x v="18"/>
    <x v="0"/>
  </r>
  <r>
    <x v="75"/>
    <x v="10"/>
    <x v="1"/>
    <s v="AMADEUS"/>
    <s v="11LKK1"/>
    <s v="OW"/>
    <s v="Outbound"/>
    <x v="13"/>
    <x v="17"/>
    <x v="71"/>
    <n v="1"/>
    <n v="1"/>
    <n v="270"/>
    <n v="37.72"/>
    <n v="40"/>
    <n v="347.72"/>
    <x v="0"/>
    <s v="Closed Deal"/>
    <s v="SSH"/>
    <s v="FCO"/>
    <x v="6"/>
    <x v="3"/>
    <n v="165"/>
    <x v="25"/>
    <x v="3"/>
    <x v="1"/>
    <x v="74"/>
    <x v="0"/>
  </r>
  <r>
    <x v="75"/>
    <x v="10"/>
    <x v="1"/>
    <s v="AMADEUS"/>
    <s v="11LKK1"/>
    <s v="OW"/>
    <s v="Outbound"/>
    <x v="13"/>
    <x v="17"/>
    <x v="71"/>
    <n v="1"/>
    <n v="1"/>
    <n v="270"/>
    <n v="37.72"/>
    <n v="40"/>
    <n v="347.72"/>
    <x v="0"/>
    <s v="Closed Deal"/>
    <s v="SSH"/>
    <s v="FCO"/>
    <x v="6"/>
    <x v="3"/>
    <n v="165"/>
    <x v="25"/>
    <x v="3"/>
    <x v="1"/>
    <x v="74"/>
    <x v="0"/>
  </r>
  <r>
    <x v="75"/>
    <x v="10"/>
    <x v="1"/>
    <s v="AMADEUS"/>
    <s v="11LKK1"/>
    <s v="OW"/>
    <s v="Outbound"/>
    <x v="13"/>
    <x v="17"/>
    <x v="71"/>
    <n v="1"/>
    <n v="1"/>
    <n v="270"/>
    <n v="37.72"/>
    <n v="40"/>
    <n v="347.72"/>
    <x v="0"/>
    <s v="Closed Deal"/>
    <s v="SSH"/>
    <s v="FCO"/>
    <x v="6"/>
    <x v="3"/>
    <n v="165"/>
    <x v="25"/>
    <x v="3"/>
    <x v="1"/>
    <x v="74"/>
    <x v="0"/>
  </r>
  <r>
    <x v="75"/>
    <x v="10"/>
    <x v="1"/>
    <s v="AMADEUS"/>
    <s v="11LKK1"/>
    <s v="OW"/>
    <s v="Outbound"/>
    <x v="13"/>
    <x v="17"/>
    <x v="71"/>
    <n v="1"/>
    <n v="1"/>
    <n v="270"/>
    <n v="37.72"/>
    <n v="40"/>
    <n v="347.72"/>
    <x v="0"/>
    <s v="Closed Deal"/>
    <s v="SSH"/>
    <s v="FCO"/>
    <x v="6"/>
    <x v="3"/>
    <n v="165"/>
    <x v="25"/>
    <x v="3"/>
    <x v="1"/>
    <x v="74"/>
    <x v="0"/>
  </r>
  <r>
    <x v="75"/>
    <x v="10"/>
    <x v="1"/>
    <s v="AMADEUS"/>
    <s v="11LKJT"/>
    <s v="OW"/>
    <s v="Outbound"/>
    <x v="13"/>
    <x v="17"/>
    <x v="71"/>
    <n v="1"/>
    <n v="1"/>
    <n v="270"/>
    <n v="37.72"/>
    <n v="40"/>
    <n v="347.72"/>
    <x v="0"/>
    <s v="Closed Deal"/>
    <s v="SSH"/>
    <s v="FCO"/>
    <x v="6"/>
    <x v="3"/>
    <n v="165"/>
    <x v="25"/>
    <x v="3"/>
    <x v="1"/>
    <x v="74"/>
    <x v="0"/>
  </r>
  <r>
    <x v="76"/>
    <x v="13"/>
    <x v="0"/>
    <s v=""/>
    <s v=""/>
    <s v="RT"/>
    <s v="Outbound"/>
    <x v="4"/>
    <x v="2"/>
    <x v="7"/>
    <n v="14"/>
    <n v="14"/>
    <n v="220"/>
    <n v="0"/>
    <n v="0"/>
    <n v="3080"/>
    <x v="0"/>
    <s v="Countersigned"/>
    <s v="BRI"/>
    <s v="SSH"/>
    <x v="1"/>
    <x v="1"/>
    <n v="18"/>
    <x v="2"/>
    <x v="2"/>
    <x v="5"/>
    <x v="5"/>
    <x v="1"/>
  </r>
  <r>
    <x v="76"/>
    <x v="13"/>
    <x v="0"/>
    <s v=""/>
    <s v=""/>
    <s v="RT"/>
    <s v="Inbound"/>
    <x v="6"/>
    <x v="3"/>
    <x v="8"/>
    <n v="3"/>
    <n v="3"/>
    <n v="220"/>
    <n v="0"/>
    <n v="0"/>
    <n v="660"/>
    <x v="0"/>
    <s v="Countersigned"/>
    <s v="SSH"/>
    <s v="BRI"/>
    <x v="1"/>
    <x v="1"/>
    <n v="25"/>
    <x v="2"/>
    <x v="2"/>
    <x v="9"/>
    <x v="8"/>
    <x v="1"/>
  </r>
  <r>
    <x v="76"/>
    <x v="13"/>
    <x v="0"/>
    <s v=""/>
    <s v=""/>
    <s v="RT"/>
    <s v="Outbound"/>
    <x v="16"/>
    <x v="0"/>
    <x v="51"/>
    <n v="20"/>
    <n v="20"/>
    <n v="225"/>
    <n v="0"/>
    <n v="0"/>
    <n v="4500"/>
    <x v="0"/>
    <s v="Signed"/>
    <s v="NAP"/>
    <s v="SSH"/>
    <x v="0"/>
    <x v="2"/>
    <n v="131"/>
    <x v="12"/>
    <x v="0"/>
    <x v="3"/>
    <x v="3"/>
    <x v="0"/>
  </r>
  <r>
    <x v="76"/>
    <x v="13"/>
    <x v="0"/>
    <s v=""/>
    <s v=""/>
    <s v="RT"/>
    <s v="Outbound"/>
    <x v="16"/>
    <x v="0"/>
    <x v="52"/>
    <n v="20"/>
    <n v="20"/>
    <n v="225"/>
    <n v="0"/>
    <n v="0"/>
    <n v="4500"/>
    <x v="0"/>
    <s v="Signed"/>
    <s v="NAP"/>
    <s v="SSH"/>
    <x v="0"/>
    <x v="2"/>
    <n v="138"/>
    <x v="12"/>
    <x v="0"/>
    <x v="3"/>
    <x v="3"/>
    <x v="0"/>
  </r>
  <r>
    <x v="76"/>
    <x v="13"/>
    <x v="0"/>
    <s v=""/>
    <s v=""/>
    <s v="RT"/>
    <s v="Outbound"/>
    <x v="16"/>
    <x v="0"/>
    <x v="53"/>
    <n v="20"/>
    <n v="20"/>
    <n v="225"/>
    <n v="0"/>
    <n v="0"/>
    <n v="4500"/>
    <x v="0"/>
    <s v="Signed"/>
    <s v="NAP"/>
    <s v="SSH"/>
    <x v="0"/>
    <x v="2"/>
    <n v="145"/>
    <x v="12"/>
    <x v="0"/>
    <x v="54"/>
    <x v="21"/>
    <x v="0"/>
  </r>
  <r>
    <x v="76"/>
    <x v="13"/>
    <x v="0"/>
    <s v=""/>
    <s v=""/>
    <s v="RT"/>
    <s v="Outbound"/>
    <x v="16"/>
    <x v="0"/>
    <x v="54"/>
    <n v="20"/>
    <n v="20"/>
    <n v="225"/>
    <n v="0"/>
    <n v="0"/>
    <n v="4500"/>
    <x v="0"/>
    <s v="Signed"/>
    <s v="NAP"/>
    <s v="SSH"/>
    <x v="0"/>
    <x v="2"/>
    <n v="152"/>
    <x v="12"/>
    <x v="0"/>
    <x v="3"/>
    <x v="3"/>
    <x v="0"/>
  </r>
  <r>
    <x v="76"/>
    <x v="13"/>
    <x v="0"/>
    <s v=""/>
    <s v=""/>
    <s v="RT"/>
    <s v="Outbound"/>
    <x v="16"/>
    <x v="0"/>
    <x v="55"/>
    <n v="20"/>
    <n v="20"/>
    <n v="225"/>
    <n v="0"/>
    <n v="0"/>
    <n v="4500"/>
    <x v="0"/>
    <s v="Signed"/>
    <s v="NAP"/>
    <s v="SSH"/>
    <x v="0"/>
    <x v="2"/>
    <n v="159"/>
    <x v="12"/>
    <x v="0"/>
    <x v="3"/>
    <x v="3"/>
    <x v="0"/>
  </r>
  <r>
    <x v="76"/>
    <x v="13"/>
    <x v="0"/>
    <s v=""/>
    <s v=""/>
    <s v="RT"/>
    <s v="Outbound"/>
    <x v="16"/>
    <x v="0"/>
    <x v="56"/>
    <n v="20"/>
    <n v="20"/>
    <n v="225"/>
    <n v="0"/>
    <n v="0"/>
    <n v="4500"/>
    <x v="0"/>
    <s v="Signed"/>
    <s v="NAP"/>
    <s v="SSH"/>
    <x v="0"/>
    <x v="2"/>
    <n v="166"/>
    <x v="12"/>
    <x v="0"/>
    <x v="3"/>
    <x v="3"/>
    <x v="0"/>
  </r>
  <r>
    <x v="76"/>
    <x v="13"/>
    <x v="0"/>
    <s v=""/>
    <s v=""/>
    <s v="RT"/>
    <s v="Outbound"/>
    <x v="16"/>
    <x v="0"/>
    <x v="57"/>
    <n v="20"/>
    <n v="20"/>
    <n v="225"/>
    <n v="0"/>
    <n v="0"/>
    <n v="4500"/>
    <x v="0"/>
    <s v="Signed"/>
    <s v="NAP"/>
    <s v="SSH"/>
    <x v="0"/>
    <x v="2"/>
    <n v="173"/>
    <x v="12"/>
    <x v="0"/>
    <x v="3"/>
    <x v="3"/>
    <x v="0"/>
  </r>
  <r>
    <x v="76"/>
    <x v="13"/>
    <x v="0"/>
    <s v=""/>
    <s v=""/>
    <s v="RT"/>
    <s v="Inbound"/>
    <x v="18"/>
    <x v="1"/>
    <x v="52"/>
    <n v="20"/>
    <n v="20"/>
    <n v="225"/>
    <n v="0"/>
    <n v="0"/>
    <n v="4500"/>
    <x v="0"/>
    <s v="Signed"/>
    <s v="SSH"/>
    <s v="NAP"/>
    <x v="0"/>
    <x v="2"/>
    <n v="138"/>
    <x v="12"/>
    <x v="0"/>
    <x v="3"/>
    <x v="3"/>
    <x v="0"/>
  </r>
  <r>
    <x v="76"/>
    <x v="13"/>
    <x v="0"/>
    <s v=""/>
    <s v=""/>
    <s v="RT"/>
    <s v="Inbound"/>
    <x v="18"/>
    <x v="1"/>
    <x v="53"/>
    <n v="20"/>
    <n v="20"/>
    <n v="225"/>
    <n v="0"/>
    <n v="0"/>
    <n v="4500"/>
    <x v="0"/>
    <s v="Signed"/>
    <s v="SSH"/>
    <s v="NAP"/>
    <x v="0"/>
    <x v="2"/>
    <n v="145"/>
    <x v="12"/>
    <x v="0"/>
    <x v="3"/>
    <x v="3"/>
    <x v="0"/>
  </r>
  <r>
    <x v="76"/>
    <x v="13"/>
    <x v="0"/>
    <s v=""/>
    <s v=""/>
    <s v="RT"/>
    <s v="Inbound"/>
    <x v="18"/>
    <x v="1"/>
    <x v="54"/>
    <n v="20"/>
    <n v="20"/>
    <n v="225"/>
    <n v="0"/>
    <n v="0"/>
    <n v="4500"/>
    <x v="0"/>
    <s v="Signed"/>
    <s v="SSH"/>
    <s v="NAP"/>
    <x v="0"/>
    <x v="2"/>
    <n v="152"/>
    <x v="12"/>
    <x v="0"/>
    <x v="54"/>
    <x v="21"/>
    <x v="0"/>
  </r>
  <r>
    <x v="76"/>
    <x v="13"/>
    <x v="0"/>
    <s v=""/>
    <s v=""/>
    <s v="RT"/>
    <s v="Inbound"/>
    <x v="18"/>
    <x v="1"/>
    <x v="55"/>
    <n v="20"/>
    <n v="20"/>
    <n v="225"/>
    <n v="0"/>
    <n v="0"/>
    <n v="4500"/>
    <x v="0"/>
    <s v="Signed"/>
    <s v="SSH"/>
    <s v="NAP"/>
    <x v="0"/>
    <x v="2"/>
    <n v="159"/>
    <x v="12"/>
    <x v="0"/>
    <x v="3"/>
    <x v="3"/>
    <x v="0"/>
  </r>
  <r>
    <x v="76"/>
    <x v="13"/>
    <x v="0"/>
    <s v=""/>
    <s v=""/>
    <s v="RT"/>
    <s v="Inbound"/>
    <x v="18"/>
    <x v="1"/>
    <x v="56"/>
    <n v="20"/>
    <n v="20"/>
    <n v="225"/>
    <n v="0"/>
    <n v="0"/>
    <n v="4500"/>
    <x v="0"/>
    <s v="Signed"/>
    <s v="SSH"/>
    <s v="NAP"/>
    <x v="0"/>
    <x v="2"/>
    <n v="166"/>
    <x v="12"/>
    <x v="0"/>
    <x v="3"/>
    <x v="3"/>
    <x v="0"/>
  </r>
  <r>
    <x v="76"/>
    <x v="13"/>
    <x v="0"/>
    <s v=""/>
    <s v=""/>
    <s v="RT"/>
    <s v="Inbound"/>
    <x v="18"/>
    <x v="1"/>
    <x v="57"/>
    <n v="20"/>
    <n v="20"/>
    <n v="225"/>
    <n v="0"/>
    <n v="0"/>
    <n v="4500"/>
    <x v="0"/>
    <s v="Signed"/>
    <s v="SSH"/>
    <s v="NAP"/>
    <x v="0"/>
    <x v="2"/>
    <n v="173"/>
    <x v="12"/>
    <x v="0"/>
    <x v="3"/>
    <x v="3"/>
    <x v="0"/>
  </r>
  <r>
    <x v="76"/>
    <x v="13"/>
    <x v="0"/>
    <s v=""/>
    <s v=""/>
    <s v="RT"/>
    <s v="Inbound"/>
    <x v="18"/>
    <x v="1"/>
    <x v="58"/>
    <n v="20"/>
    <n v="20"/>
    <n v="225"/>
    <n v="0"/>
    <n v="0"/>
    <n v="4500"/>
    <x v="0"/>
    <s v="Signed"/>
    <s v="SSH"/>
    <s v="NAP"/>
    <x v="0"/>
    <x v="2"/>
    <n v="180"/>
    <x v="12"/>
    <x v="0"/>
    <x v="3"/>
    <x v="3"/>
    <x v="0"/>
  </r>
  <r>
    <x v="76"/>
    <x v="8"/>
    <x v="1"/>
    <s v=""/>
    <s v="GRNNA"/>
    <s v="RT"/>
    <s v="Outbound"/>
    <x v="9"/>
    <x v="0"/>
    <x v="26"/>
    <n v="1"/>
    <n v="1"/>
    <n v="245"/>
    <n v="0"/>
    <n v="0"/>
    <n v="245"/>
    <x v="0"/>
    <s v="Closed Deal"/>
    <s v="NAP"/>
    <s v="SSH"/>
    <x v="0"/>
    <x v="2"/>
    <n v="40"/>
    <x v="6"/>
    <x v="3"/>
    <x v="26"/>
    <x v="22"/>
    <x v="1"/>
  </r>
  <r>
    <x v="76"/>
    <x v="8"/>
    <x v="1"/>
    <s v=""/>
    <s v="GRNNA"/>
    <s v="RT"/>
    <s v="Inbound"/>
    <x v="11"/>
    <x v="1"/>
    <x v="27"/>
    <n v="1"/>
    <n v="1"/>
    <n v="245"/>
    <n v="0"/>
    <n v="0"/>
    <n v="245"/>
    <x v="0"/>
    <s v="Closed Deal"/>
    <s v="SSH"/>
    <s v="NAP"/>
    <x v="0"/>
    <x v="2"/>
    <n v="47"/>
    <x v="6"/>
    <x v="3"/>
    <x v="29"/>
    <x v="24"/>
    <x v="1"/>
  </r>
  <r>
    <x v="77"/>
    <x v="30"/>
    <x v="0"/>
    <s v=""/>
    <s v=""/>
    <s v="RT"/>
    <s v="Outbound"/>
    <x v="5"/>
    <x v="2"/>
    <x v="35"/>
    <n v="24"/>
    <n v="24"/>
    <n v="195"/>
    <n v="0"/>
    <n v="0"/>
    <n v="4680"/>
    <x v="0"/>
    <s v="Signed"/>
    <s v="BRI"/>
    <s v="SSH"/>
    <x v="1"/>
    <x v="1"/>
    <n v="101"/>
    <x v="4"/>
    <x v="3"/>
    <x v="37"/>
    <x v="29"/>
    <x v="0"/>
  </r>
  <r>
    <x v="77"/>
    <x v="30"/>
    <x v="0"/>
    <s v=""/>
    <s v=""/>
    <s v="RT"/>
    <s v="Outbound"/>
    <x v="5"/>
    <x v="2"/>
    <x v="36"/>
    <n v="24"/>
    <n v="24"/>
    <n v="195"/>
    <n v="0"/>
    <n v="0"/>
    <n v="4680"/>
    <x v="0"/>
    <s v="Signed"/>
    <s v="BRI"/>
    <s v="SSH"/>
    <x v="1"/>
    <x v="1"/>
    <n v="108"/>
    <x v="4"/>
    <x v="3"/>
    <x v="38"/>
    <x v="30"/>
    <x v="0"/>
  </r>
  <r>
    <x v="77"/>
    <x v="30"/>
    <x v="0"/>
    <s v=""/>
    <s v=""/>
    <s v="RT"/>
    <s v="Outbound"/>
    <x v="5"/>
    <x v="2"/>
    <x v="37"/>
    <n v="24"/>
    <n v="24"/>
    <n v="195"/>
    <n v="0"/>
    <n v="0"/>
    <n v="4680"/>
    <x v="0"/>
    <s v="Signed"/>
    <s v="BRI"/>
    <s v="SSH"/>
    <x v="1"/>
    <x v="1"/>
    <n v="115"/>
    <x v="4"/>
    <x v="3"/>
    <x v="10"/>
    <x v="9"/>
    <x v="0"/>
  </r>
  <r>
    <x v="77"/>
    <x v="30"/>
    <x v="0"/>
    <s v=""/>
    <s v=""/>
    <s v="RT"/>
    <s v="Outbound"/>
    <x v="5"/>
    <x v="2"/>
    <x v="38"/>
    <n v="24"/>
    <n v="24"/>
    <n v="195"/>
    <n v="0"/>
    <n v="0"/>
    <n v="4680"/>
    <x v="0"/>
    <s v="Signed"/>
    <s v="BRI"/>
    <s v="SSH"/>
    <x v="1"/>
    <x v="1"/>
    <n v="122"/>
    <x v="4"/>
    <x v="3"/>
    <x v="5"/>
    <x v="31"/>
    <x v="0"/>
  </r>
  <r>
    <x v="77"/>
    <x v="30"/>
    <x v="0"/>
    <s v=""/>
    <s v=""/>
    <s v="RT"/>
    <s v="Outbound"/>
    <x v="5"/>
    <x v="2"/>
    <x v="39"/>
    <n v="24"/>
    <n v="24"/>
    <n v="195"/>
    <n v="0"/>
    <n v="0"/>
    <n v="4680"/>
    <x v="0"/>
    <s v="Signed"/>
    <s v="BRI"/>
    <s v="SSH"/>
    <x v="1"/>
    <x v="1"/>
    <n v="129"/>
    <x v="4"/>
    <x v="3"/>
    <x v="20"/>
    <x v="18"/>
    <x v="0"/>
  </r>
  <r>
    <x v="77"/>
    <x v="30"/>
    <x v="0"/>
    <s v=""/>
    <s v=""/>
    <s v="RT"/>
    <s v="Outbound"/>
    <x v="5"/>
    <x v="2"/>
    <x v="40"/>
    <n v="44"/>
    <n v="44"/>
    <n v="230"/>
    <n v="0"/>
    <n v="0"/>
    <n v="10120"/>
    <x v="0"/>
    <s v="Signed"/>
    <s v="BRI"/>
    <s v="SSH"/>
    <x v="1"/>
    <x v="1"/>
    <n v="136"/>
    <x v="4"/>
    <x v="3"/>
    <x v="39"/>
    <x v="32"/>
    <x v="0"/>
  </r>
  <r>
    <x v="77"/>
    <x v="30"/>
    <x v="0"/>
    <s v=""/>
    <s v=""/>
    <s v="RT"/>
    <s v="Outbound"/>
    <x v="5"/>
    <x v="2"/>
    <x v="41"/>
    <n v="44"/>
    <n v="44"/>
    <n v="230"/>
    <n v="0"/>
    <n v="0"/>
    <n v="10120"/>
    <x v="0"/>
    <s v="Signed"/>
    <s v="BRI"/>
    <s v="SSH"/>
    <x v="1"/>
    <x v="1"/>
    <n v="143"/>
    <x v="4"/>
    <x v="3"/>
    <x v="40"/>
    <x v="33"/>
    <x v="0"/>
  </r>
  <r>
    <x v="77"/>
    <x v="30"/>
    <x v="0"/>
    <s v=""/>
    <s v=""/>
    <s v="RT"/>
    <s v="Outbound"/>
    <x v="5"/>
    <x v="2"/>
    <x v="42"/>
    <n v="44"/>
    <n v="44"/>
    <n v="230"/>
    <n v="0"/>
    <n v="0"/>
    <n v="10120"/>
    <x v="0"/>
    <s v="Signed"/>
    <s v="BRI"/>
    <s v="SSH"/>
    <x v="1"/>
    <x v="1"/>
    <n v="150"/>
    <x v="4"/>
    <x v="3"/>
    <x v="41"/>
    <x v="34"/>
    <x v="0"/>
  </r>
  <r>
    <x v="77"/>
    <x v="30"/>
    <x v="0"/>
    <s v=""/>
    <s v=""/>
    <s v="RT"/>
    <s v="Outbound"/>
    <x v="5"/>
    <x v="2"/>
    <x v="43"/>
    <n v="44"/>
    <n v="44"/>
    <n v="230"/>
    <n v="0"/>
    <n v="0"/>
    <n v="10120"/>
    <x v="0"/>
    <s v="Signed"/>
    <s v="BRI"/>
    <s v="SSH"/>
    <x v="1"/>
    <x v="1"/>
    <n v="157"/>
    <x v="4"/>
    <x v="3"/>
    <x v="42"/>
    <x v="35"/>
    <x v="0"/>
  </r>
  <r>
    <x v="77"/>
    <x v="30"/>
    <x v="0"/>
    <s v=""/>
    <s v=""/>
    <s v="RT"/>
    <s v="Outbound"/>
    <x v="5"/>
    <x v="2"/>
    <x v="12"/>
    <n v="34"/>
    <n v="34"/>
    <n v="210"/>
    <n v="0"/>
    <n v="0"/>
    <n v="7140"/>
    <x v="0"/>
    <s v="Signed"/>
    <s v="BRI"/>
    <s v="SSH"/>
    <x v="1"/>
    <x v="1"/>
    <n v="164"/>
    <x v="4"/>
    <x v="3"/>
    <x v="13"/>
    <x v="12"/>
    <x v="0"/>
  </r>
  <r>
    <x v="77"/>
    <x v="30"/>
    <x v="0"/>
    <s v=""/>
    <s v=""/>
    <s v="RT"/>
    <s v="Outbound"/>
    <x v="5"/>
    <x v="2"/>
    <x v="13"/>
    <n v="24"/>
    <n v="24"/>
    <n v="195"/>
    <n v="0"/>
    <n v="0"/>
    <n v="4680"/>
    <x v="0"/>
    <s v="Signed"/>
    <s v="BRI"/>
    <s v="SSH"/>
    <x v="1"/>
    <x v="1"/>
    <n v="171"/>
    <x v="4"/>
    <x v="3"/>
    <x v="14"/>
    <x v="13"/>
    <x v="0"/>
  </r>
  <r>
    <x v="77"/>
    <x v="30"/>
    <x v="0"/>
    <s v=""/>
    <s v=""/>
    <s v="RT"/>
    <s v="Outbound"/>
    <x v="5"/>
    <x v="2"/>
    <x v="14"/>
    <n v="24"/>
    <n v="24"/>
    <n v="195"/>
    <n v="0"/>
    <n v="0"/>
    <n v="4680"/>
    <x v="0"/>
    <s v="Signed"/>
    <s v="BRI"/>
    <s v="SSH"/>
    <x v="1"/>
    <x v="1"/>
    <n v="178"/>
    <x v="4"/>
    <x v="3"/>
    <x v="15"/>
    <x v="14"/>
    <x v="0"/>
  </r>
  <r>
    <x v="77"/>
    <x v="30"/>
    <x v="0"/>
    <s v=""/>
    <s v=""/>
    <s v="RT"/>
    <s v="Outbound"/>
    <x v="5"/>
    <x v="2"/>
    <x v="15"/>
    <n v="24"/>
    <n v="24"/>
    <n v="195"/>
    <n v="0"/>
    <n v="0"/>
    <n v="4680"/>
    <x v="0"/>
    <s v="Signed"/>
    <s v="BRI"/>
    <s v="SSH"/>
    <x v="1"/>
    <x v="1"/>
    <n v="185"/>
    <x v="4"/>
    <x v="3"/>
    <x v="16"/>
    <x v="15"/>
    <x v="0"/>
  </r>
  <r>
    <x v="77"/>
    <x v="30"/>
    <x v="0"/>
    <s v=""/>
    <s v=""/>
    <s v="RT"/>
    <s v="Outbound"/>
    <x v="5"/>
    <x v="2"/>
    <x v="16"/>
    <n v="24"/>
    <n v="24"/>
    <n v="195"/>
    <n v="0"/>
    <n v="0"/>
    <n v="4680"/>
    <x v="0"/>
    <s v="Signed"/>
    <s v="BRI"/>
    <s v="SSH"/>
    <x v="1"/>
    <x v="1"/>
    <n v="192"/>
    <x v="4"/>
    <x v="3"/>
    <x v="17"/>
    <x v="16"/>
    <x v="0"/>
  </r>
  <r>
    <x v="77"/>
    <x v="30"/>
    <x v="0"/>
    <s v=""/>
    <s v=""/>
    <s v="RT"/>
    <s v="Outbound"/>
    <x v="5"/>
    <x v="2"/>
    <x v="17"/>
    <n v="24"/>
    <n v="24"/>
    <n v="195"/>
    <n v="0"/>
    <n v="0"/>
    <n v="4680"/>
    <x v="0"/>
    <s v="Signed"/>
    <s v="BRI"/>
    <s v="SSH"/>
    <x v="1"/>
    <x v="1"/>
    <n v="199"/>
    <x v="4"/>
    <x v="3"/>
    <x v="7"/>
    <x v="1"/>
    <x v="0"/>
  </r>
  <r>
    <x v="77"/>
    <x v="30"/>
    <x v="0"/>
    <s v=""/>
    <s v=""/>
    <s v="RT"/>
    <s v="Outbound"/>
    <x v="5"/>
    <x v="2"/>
    <x v="18"/>
    <n v="24"/>
    <n v="24"/>
    <n v="195"/>
    <n v="0"/>
    <n v="0"/>
    <n v="4680"/>
    <x v="0"/>
    <s v="Signed"/>
    <s v="BRI"/>
    <s v="SSH"/>
    <x v="1"/>
    <x v="1"/>
    <n v="206"/>
    <x v="4"/>
    <x v="3"/>
    <x v="18"/>
    <x v="3"/>
    <x v="0"/>
  </r>
  <r>
    <x v="77"/>
    <x v="30"/>
    <x v="0"/>
    <s v=""/>
    <s v=""/>
    <s v="RT"/>
    <s v="Outbound"/>
    <x v="5"/>
    <x v="2"/>
    <x v="19"/>
    <n v="24"/>
    <n v="24"/>
    <n v="210"/>
    <n v="0"/>
    <n v="0"/>
    <n v="5040"/>
    <x v="0"/>
    <s v="Signed"/>
    <s v="BRI"/>
    <s v="SSH"/>
    <x v="1"/>
    <x v="1"/>
    <n v="213"/>
    <x v="4"/>
    <x v="3"/>
    <x v="19"/>
    <x v="17"/>
    <x v="0"/>
  </r>
  <r>
    <x v="77"/>
    <x v="30"/>
    <x v="0"/>
    <s v=""/>
    <s v=""/>
    <s v="RT"/>
    <s v="Outbound"/>
    <x v="5"/>
    <x v="2"/>
    <x v="20"/>
    <n v="24"/>
    <n v="24"/>
    <n v="210"/>
    <n v="0"/>
    <n v="0"/>
    <n v="5040"/>
    <x v="0"/>
    <s v="Signed"/>
    <s v="BRI"/>
    <s v="SSH"/>
    <x v="1"/>
    <x v="1"/>
    <n v="220"/>
    <x v="4"/>
    <x v="3"/>
    <x v="20"/>
    <x v="18"/>
    <x v="0"/>
  </r>
  <r>
    <x v="77"/>
    <x v="30"/>
    <x v="0"/>
    <s v=""/>
    <s v=""/>
    <s v="RT"/>
    <s v="Inbound"/>
    <x v="7"/>
    <x v="3"/>
    <x v="36"/>
    <n v="24"/>
    <n v="24"/>
    <n v="195"/>
    <n v="0"/>
    <n v="0"/>
    <n v="4680"/>
    <x v="0"/>
    <s v="Signed"/>
    <s v="SSH"/>
    <s v="BRI"/>
    <x v="1"/>
    <x v="1"/>
    <n v="108"/>
    <x v="4"/>
    <x v="3"/>
    <x v="37"/>
    <x v="29"/>
    <x v="0"/>
  </r>
  <r>
    <x v="77"/>
    <x v="30"/>
    <x v="0"/>
    <s v=""/>
    <s v=""/>
    <s v="RT"/>
    <s v="Inbound"/>
    <x v="7"/>
    <x v="3"/>
    <x v="37"/>
    <n v="24"/>
    <n v="24"/>
    <n v="195"/>
    <n v="0"/>
    <n v="0"/>
    <n v="4680"/>
    <x v="0"/>
    <s v="Signed"/>
    <s v="SSH"/>
    <s v="BRI"/>
    <x v="1"/>
    <x v="1"/>
    <n v="115"/>
    <x v="4"/>
    <x v="3"/>
    <x v="47"/>
    <x v="40"/>
    <x v="0"/>
  </r>
  <r>
    <x v="77"/>
    <x v="30"/>
    <x v="0"/>
    <s v=""/>
    <s v=""/>
    <s v="RT"/>
    <s v="Inbound"/>
    <x v="7"/>
    <x v="3"/>
    <x v="38"/>
    <n v="24"/>
    <n v="24"/>
    <n v="195"/>
    <n v="0"/>
    <n v="0"/>
    <n v="4680"/>
    <x v="0"/>
    <s v="Signed"/>
    <s v="SSH"/>
    <s v="BRI"/>
    <x v="1"/>
    <x v="1"/>
    <n v="122"/>
    <x v="4"/>
    <x v="3"/>
    <x v="48"/>
    <x v="41"/>
    <x v="0"/>
  </r>
  <r>
    <x v="77"/>
    <x v="30"/>
    <x v="0"/>
    <s v=""/>
    <s v=""/>
    <s v="RT"/>
    <s v="Inbound"/>
    <x v="7"/>
    <x v="3"/>
    <x v="39"/>
    <n v="24"/>
    <n v="24"/>
    <n v="195"/>
    <n v="0"/>
    <n v="0"/>
    <n v="4680"/>
    <x v="0"/>
    <s v="Signed"/>
    <s v="SSH"/>
    <s v="BRI"/>
    <x v="1"/>
    <x v="1"/>
    <n v="129"/>
    <x v="4"/>
    <x v="3"/>
    <x v="49"/>
    <x v="42"/>
    <x v="0"/>
  </r>
  <r>
    <x v="77"/>
    <x v="30"/>
    <x v="0"/>
    <s v=""/>
    <s v=""/>
    <s v="RT"/>
    <s v="Inbound"/>
    <x v="7"/>
    <x v="3"/>
    <x v="40"/>
    <n v="24"/>
    <n v="24"/>
    <n v="195"/>
    <n v="0"/>
    <n v="0"/>
    <n v="4680"/>
    <x v="0"/>
    <s v="Signed"/>
    <s v="SSH"/>
    <s v="BRI"/>
    <x v="1"/>
    <x v="1"/>
    <n v="136"/>
    <x v="4"/>
    <x v="3"/>
    <x v="20"/>
    <x v="18"/>
    <x v="0"/>
  </r>
  <r>
    <x v="77"/>
    <x v="30"/>
    <x v="0"/>
    <s v=""/>
    <s v=""/>
    <s v="RT"/>
    <s v="Inbound"/>
    <x v="7"/>
    <x v="3"/>
    <x v="41"/>
    <n v="44"/>
    <n v="44"/>
    <n v="230"/>
    <n v="0"/>
    <n v="0"/>
    <n v="10120"/>
    <x v="0"/>
    <s v="Signed"/>
    <s v="SSH"/>
    <s v="BRI"/>
    <x v="1"/>
    <x v="1"/>
    <n v="143"/>
    <x v="4"/>
    <x v="3"/>
    <x v="50"/>
    <x v="43"/>
    <x v="0"/>
  </r>
  <r>
    <x v="77"/>
    <x v="30"/>
    <x v="0"/>
    <s v=""/>
    <s v=""/>
    <s v="RT"/>
    <s v="Inbound"/>
    <x v="7"/>
    <x v="3"/>
    <x v="42"/>
    <n v="44"/>
    <n v="44"/>
    <n v="230"/>
    <n v="0"/>
    <n v="0"/>
    <n v="10120"/>
    <x v="0"/>
    <s v="Signed"/>
    <s v="SSH"/>
    <s v="BRI"/>
    <x v="1"/>
    <x v="1"/>
    <n v="150"/>
    <x v="4"/>
    <x v="3"/>
    <x v="51"/>
    <x v="44"/>
    <x v="0"/>
  </r>
  <r>
    <x v="77"/>
    <x v="30"/>
    <x v="0"/>
    <s v=""/>
    <s v=""/>
    <s v="RT"/>
    <s v="Inbound"/>
    <x v="7"/>
    <x v="3"/>
    <x v="43"/>
    <n v="44"/>
    <n v="44"/>
    <n v="230"/>
    <n v="0"/>
    <n v="0"/>
    <n v="10120"/>
    <x v="0"/>
    <s v="Signed"/>
    <s v="SSH"/>
    <s v="BRI"/>
    <x v="1"/>
    <x v="1"/>
    <n v="157"/>
    <x v="4"/>
    <x v="3"/>
    <x v="52"/>
    <x v="45"/>
    <x v="0"/>
  </r>
  <r>
    <x v="77"/>
    <x v="30"/>
    <x v="0"/>
    <s v=""/>
    <s v=""/>
    <s v="RT"/>
    <s v="Inbound"/>
    <x v="7"/>
    <x v="3"/>
    <x v="12"/>
    <n v="44"/>
    <n v="44"/>
    <n v="230"/>
    <n v="0"/>
    <n v="0"/>
    <n v="10120"/>
    <x v="0"/>
    <s v="Signed"/>
    <s v="SSH"/>
    <s v="BRI"/>
    <x v="1"/>
    <x v="1"/>
    <n v="164"/>
    <x v="4"/>
    <x v="3"/>
    <x v="42"/>
    <x v="35"/>
    <x v="0"/>
  </r>
  <r>
    <x v="77"/>
    <x v="30"/>
    <x v="0"/>
    <s v=""/>
    <s v=""/>
    <s v="RT"/>
    <s v="Inbound"/>
    <x v="7"/>
    <x v="3"/>
    <x v="13"/>
    <n v="34"/>
    <n v="34"/>
    <n v="210"/>
    <n v="0"/>
    <n v="0"/>
    <n v="7140"/>
    <x v="0"/>
    <s v="Signed"/>
    <s v="SSH"/>
    <s v="BRI"/>
    <x v="1"/>
    <x v="1"/>
    <n v="171"/>
    <x v="4"/>
    <x v="3"/>
    <x v="21"/>
    <x v="19"/>
    <x v="0"/>
  </r>
  <r>
    <x v="77"/>
    <x v="30"/>
    <x v="0"/>
    <s v=""/>
    <s v=""/>
    <s v="RT"/>
    <s v="Inbound"/>
    <x v="7"/>
    <x v="3"/>
    <x v="14"/>
    <n v="24"/>
    <n v="24"/>
    <n v="195"/>
    <n v="0"/>
    <n v="0"/>
    <n v="4680"/>
    <x v="0"/>
    <s v="Signed"/>
    <s v="SSH"/>
    <s v="BRI"/>
    <x v="1"/>
    <x v="1"/>
    <n v="178"/>
    <x v="4"/>
    <x v="3"/>
    <x v="22"/>
    <x v="20"/>
    <x v="0"/>
  </r>
  <r>
    <x v="77"/>
    <x v="30"/>
    <x v="0"/>
    <s v=""/>
    <s v=""/>
    <s v="RT"/>
    <s v="Inbound"/>
    <x v="7"/>
    <x v="3"/>
    <x v="15"/>
    <n v="24"/>
    <n v="24"/>
    <n v="195"/>
    <n v="0"/>
    <n v="0"/>
    <n v="4680"/>
    <x v="0"/>
    <s v="Signed"/>
    <s v="SSH"/>
    <s v="BRI"/>
    <x v="1"/>
    <x v="1"/>
    <n v="185"/>
    <x v="4"/>
    <x v="3"/>
    <x v="16"/>
    <x v="15"/>
    <x v="0"/>
  </r>
  <r>
    <x v="77"/>
    <x v="30"/>
    <x v="0"/>
    <s v=""/>
    <s v=""/>
    <s v="RT"/>
    <s v="Inbound"/>
    <x v="7"/>
    <x v="3"/>
    <x v="16"/>
    <n v="24"/>
    <n v="24"/>
    <n v="195"/>
    <n v="0"/>
    <n v="0"/>
    <n v="4680"/>
    <x v="0"/>
    <s v="Signed"/>
    <s v="SSH"/>
    <s v="BRI"/>
    <x v="1"/>
    <x v="1"/>
    <n v="192"/>
    <x v="4"/>
    <x v="3"/>
    <x v="19"/>
    <x v="17"/>
    <x v="0"/>
  </r>
  <r>
    <x v="77"/>
    <x v="30"/>
    <x v="0"/>
    <s v=""/>
    <s v=""/>
    <s v="RT"/>
    <s v="Inbound"/>
    <x v="7"/>
    <x v="3"/>
    <x v="17"/>
    <n v="24"/>
    <n v="24"/>
    <n v="195"/>
    <n v="0"/>
    <n v="0"/>
    <n v="4680"/>
    <x v="0"/>
    <s v="Signed"/>
    <s v="SSH"/>
    <s v="BRI"/>
    <x v="1"/>
    <x v="1"/>
    <n v="199"/>
    <x v="4"/>
    <x v="3"/>
    <x v="12"/>
    <x v="11"/>
    <x v="0"/>
  </r>
  <r>
    <x v="77"/>
    <x v="30"/>
    <x v="0"/>
    <s v=""/>
    <s v=""/>
    <s v="RT"/>
    <s v="Inbound"/>
    <x v="7"/>
    <x v="3"/>
    <x v="18"/>
    <n v="24"/>
    <n v="24"/>
    <n v="195"/>
    <n v="0"/>
    <n v="0"/>
    <n v="4680"/>
    <x v="0"/>
    <s v="Signed"/>
    <s v="SSH"/>
    <s v="BRI"/>
    <x v="1"/>
    <x v="1"/>
    <n v="206"/>
    <x v="4"/>
    <x v="3"/>
    <x v="15"/>
    <x v="14"/>
    <x v="0"/>
  </r>
  <r>
    <x v="77"/>
    <x v="30"/>
    <x v="0"/>
    <s v=""/>
    <s v=""/>
    <s v="RT"/>
    <s v="Inbound"/>
    <x v="7"/>
    <x v="3"/>
    <x v="19"/>
    <n v="24"/>
    <n v="24"/>
    <n v="195"/>
    <n v="0"/>
    <n v="0"/>
    <n v="4680"/>
    <x v="0"/>
    <s v="Signed"/>
    <s v="SSH"/>
    <s v="BRI"/>
    <x v="1"/>
    <x v="1"/>
    <n v="213"/>
    <x v="4"/>
    <x v="3"/>
    <x v="18"/>
    <x v="3"/>
    <x v="0"/>
  </r>
  <r>
    <x v="77"/>
    <x v="30"/>
    <x v="0"/>
    <s v=""/>
    <s v=""/>
    <s v="RT"/>
    <s v="Inbound"/>
    <x v="7"/>
    <x v="3"/>
    <x v="20"/>
    <n v="24"/>
    <n v="24"/>
    <n v="210"/>
    <n v="0"/>
    <n v="0"/>
    <n v="5040"/>
    <x v="0"/>
    <s v="Signed"/>
    <s v="SSH"/>
    <s v="BRI"/>
    <x v="1"/>
    <x v="1"/>
    <n v="220"/>
    <x v="4"/>
    <x v="3"/>
    <x v="19"/>
    <x v="17"/>
    <x v="0"/>
  </r>
  <r>
    <x v="77"/>
    <x v="30"/>
    <x v="0"/>
    <s v=""/>
    <s v=""/>
    <s v="RT"/>
    <s v="Inbound"/>
    <x v="7"/>
    <x v="3"/>
    <x v="21"/>
    <n v="24"/>
    <n v="24"/>
    <n v="210"/>
    <n v="0"/>
    <n v="0"/>
    <n v="5040"/>
    <x v="0"/>
    <s v="Signed"/>
    <s v="SSH"/>
    <s v="BRI"/>
    <x v="1"/>
    <x v="1"/>
    <n v="227"/>
    <x v="4"/>
    <x v="3"/>
    <x v="20"/>
    <x v="18"/>
    <x v="0"/>
  </r>
  <r>
    <x v="77"/>
    <x v="24"/>
    <x v="0"/>
    <s v=""/>
    <s v=""/>
    <s v="RT"/>
    <s v="Outbound"/>
    <x v="35"/>
    <x v="18"/>
    <x v="56"/>
    <n v="2"/>
    <n v="2"/>
    <n v="215"/>
    <n v="0"/>
    <n v="0"/>
    <n v="430"/>
    <x v="0"/>
    <s v="Signed"/>
    <s v="PMO"/>
    <s v="SSH"/>
    <x v="7"/>
    <x v="2"/>
    <n v="165"/>
    <x v="26"/>
    <x v="25"/>
    <x v="89"/>
    <x v="1"/>
    <x v="0"/>
  </r>
  <r>
    <x v="77"/>
    <x v="24"/>
    <x v="0"/>
    <s v=""/>
    <s v=""/>
    <s v="RT"/>
    <s v="Inbound"/>
    <x v="36"/>
    <x v="19"/>
    <x v="57"/>
    <n v="2"/>
    <n v="2"/>
    <n v="215"/>
    <n v="0"/>
    <n v="0"/>
    <n v="430"/>
    <x v="0"/>
    <s v="Signed"/>
    <s v="SSH"/>
    <s v="PMO"/>
    <x v="7"/>
    <x v="2"/>
    <n v="172"/>
    <x v="26"/>
    <x v="25"/>
    <x v="89"/>
    <x v="1"/>
    <x v="0"/>
  </r>
  <r>
    <x v="77"/>
    <x v="19"/>
    <x v="0"/>
    <s v=""/>
    <s v=""/>
    <s v="RT"/>
    <s v="Outbound"/>
    <x v="33"/>
    <x v="2"/>
    <x v="68"/>
    <n v="30"/>
    <n v="30"/>
    <n v="225"/>
    <n v="0"/>
    <n v="0"/>
    <n v="6750"/>
    <x v="0"/>
    <s v="Countersigned"/>
    <s v="BRI"/>
    <s v="SSH"/>
    <x v="1"/>
    <x v="3"/>
    <n v="142"/>
    <x v="24"/>
    <x v="0"/>
    <x v="82"/>
    <x v="5"/>
    <x v="0"/>
  </r>
  <r>
    <x v="77"/>
    <x v="19"/>
    <x v="0"/>
    <s v=""/>
    <s v=""/>
    <s v="RT"/>
    <s v="Outbound"/>
    <x v="33"/>
    <x v="2"/>
    <x v="69"/>
    <n v="30"/>
    <n v="30"/>
    <n v="225"/>
    <n v="0"/>
    <n v="0"/>
    <n v="6750"/>
    <x v="0"/>
    <s v="Countersigned"/>
    <s v="BRI"/>
    <s v="SSH"/>
    <x v="1"/>
    <x v="3"/>
    <n v="149"/>
    <x v="24"/>
    <x v="0"/>
    <x v="54"/>
    <x v="21"/>
    <x v="0"/>
  </r>
  <r>
    <x v="77"/>
    <x v="19"/>
    <x v="0"/>
    <s v=""/>
    <s v=""/>
    <s v="RT"/>
    <s v="Outbound"/>
    <x v="33"/>
    <x v="2"/>
    <x v="70"/>
    <n v="30"/>
    <n v="30"/>
    <n v="225"/>
    <n v="0"/>
    <n v="0"/>
    <n v="6750"/>
    <x v="0"/>
    <s v="Countersigned"/>
    <s v="BRI"/>
    <s v="SSH"/>
    <x v="1"/>
    <x v="3"/>
    <n v="156"/>
    <x v="24"/>
    <x v="0"/>
    <x v="82"/>
    <x v="5"/>
    <x v="0"/>
  </r>
  <r>
    <x v="77"/>
    <x v="19"/>
    <x v="0"/>
    <s v=""/>
    <s v=""/>
    <s v="RT"/>
    <s v="Outbound"/>
    <x v="33"/>
    <x v="2"/>
    <x v="71"/>
    <n v="30"/>
    <n v="30"/>
    <n v="225"/>
    <n v="0"/>
    <n v="0"/>
    <n v="6750"/>
    <x v="0"/>
    <s v="Countersigned"/>
    <s v="BRI"/>
    <s v="SSH"/>
    <x v="1"/>
    <x v="3"/>
    <n v="163"/>
    <x v="24"/>
    <x v="0"/>
    <x v="83"/>
    <x v="68"/>
    <x v="0"/>
  </r>
  <r>
    <x v="77"/>
    <x v="19"/>
    <x v="0"/>
    <s v=""/>
    <s v=""/>
    <s v="RT"/>
    <s v="Inbound"/>
    <x v="34"/>
    <x v="3"/>
    <x v="69"/>
    <n v="30"/>
    <n v="30"/>
    <n v="225"/>
    <n v="0"/>
    <n v="0"/>
    <n v="6750"/>
    <x v="0"/>
    <s v="Countersigned"/>
    <s v="SSH"/>
    <s v="BRI"/>
    <x v="1"/>
    <x v="3"/>
    <n v="149"/>
    <x v="24"/>
    <x v="0"/>
    <x v="82"/>
    <x v="5"/>
    <x v="0"/>
  </r>
  <r>
    <x v="77"/>
    <x v="19"/>
    <x v="0"/>
    <s v=""/>
    <s v=""/>
    <s v="RT"/>
    <s v="Inbound"/>
    <x v="34"/>
    <x v="3"/>
    <x v="70"/>
    <n v="30"/>
    <n v="30"/>
    <n v="225"/>
    <n v="0"/>
    <n v="0"/>
    <n v="6750"/>
    <x v="0"/>
    <s v="Countersigned"/>
    <s v="SSH"/>
    <s v="BRI"/>
    <x v="1"/>
    <x v="3"/>
    <n v="156"/>
    <x v="24"/>
    <x v="0"/>
    <x v="54"/>
    <x v="21"/>
    <x v="0"/>
  </r>
  <r>
    <x v="77"/>
    <x v="19"/>
    <x v="0"/>
    <s v=""/>
    <s v=""/>
    <s v="RT"/>
    <s v="Inbound"/>
    <x v="34"/>
    <x v="3"/>
    <x v="71"/>
    <n v="30"/>
    <n v="30"/>
    <n v="225"/>
    <n v="0"/>
    <n v="0"/>
    <n v="6750"/>
    <x v="0"/>
    <s v="Countersigned"/>
    <s v="SSH"/>
    <s v="BRI"/>
    <x v="1"/>
    <x v="3"/>
    <n v="163"/>
    <x v="24"/>
    <x v="0"/>
    <x v="82"/>
    <x v="5"/>
    <x v="0"/>
  </r>
  <r>
    <x v="77"/>
    <x v="19"/>
    <x v="0"/>
    <s v=""/>
    <s v=""/>
    <s v="RT"/>
    <s v="Inbound"/>
    <x v="34"/>
    <x v="3"/>
    <x v="72"/>
    <n v="30"/>
    <n v="30"/>
    <n v="225"/>
    <n v="0"/>
    <n v="0"/>
    <n v="6750"/>
    <x v="0"/>
    <s v="Countersigned"/>
    <s v="SSH"/>
    <s v="BRI"/>
    <x v="1"/>
    <x v="3"/>
    <n v="170"/>
    <x v="24"/>
    <x v="0"/>
    <x v="83"/>
    <x v="68"/>
    <x v="0"/>
  </r>
  <r>
    <x v="77"/>
    <x v="8"/>
    <x v="1"/>
    <s v=""/>
    <s v="HMHGA"/>
    <s v="OW"/>
    <s v="Outbound"/>
    <x v="4"/>
    <x v="2"/>
    <x v="8"/>
    <n v="3"/>
    <n v="3"/>
    <n v="150"/>
    <n v="0"/>
    <n v="0"/>
    <n v="450"/>
    <x v="0"/>
    <s v="Closed Deal"/>
    <s v="BRI"/>
    <s v="SSH"/>
    <x v="1"/>
    <x v="1"/>
    <n v="24"/>
    <x v="2"/>
    <x v="2"/>
    <x v="6"/>
    <x v="6"/>
    <x v="1"/>
  </r>
  <r>
    <x v="77"/>
    <x v="30"/>
    <x v="0"/>
    <s v=""/>
    <s v=""/>
    <s v="RT"/>
    <s v="Outbound"/>
    <x v="12"/>
    <x v="0"/>
    <x v="1"/>
    <n v="0"/>
    <n v="0"/>
    <n v="225"/>
    <n v="0"/>
    <n v="0"/>
    <n v="0"/>
    <x v="0"/>
    <s v="On Review"/>
    <s v="NAP"/>
    <s v="SSH"/>
    <x v="0"/>
    <x v="0"/>
    <n v="138"/>
    <x v="17"/>
    <x v="3"/>
    <x v="94"/>
    <x v="80"/>
    <x v="0"/>
  </r>
  <r>
    <x v="77"/>
    <x v="30"/>
    <x v="0"/>
    <s v=""/>
    <s v=""/>
    <s v="RT"/>
    <s v="Outbound"/>
    <x v="12"/>
    <x v="0"/>
    <x v="2"/>
    <n v="0"/>
    <n v="0"/>
    <n v="225"/>
    <n v="0"/>
    <n v="0"/>
    <n v="0"/>
    <x v="0"/>
    <s v="On Review"/>
    <s v="NAP"/>
    <s v="SSH"/>
    <x v="0"/>
    <x v="0"/>
    <n v="145"/>
    <x v="17"/>
    <x v="3"/>
    <x v="64"/>
    <x v="55"/>
    <x v="0"/>
  </r>
  <r>
    <x v="77"/>
    <x v="30"/>
    <x v="0"/>
    <s v=""/>
    <s v=""/>
    <s v="RT"/>
    <s v="Outbound"/>
    <x v="12"/>
    <x v="0"/>
    <x v="3"/>
    <n v="0"/>
    <n v="0"/>
    <n v="225"/>
    <n v="0"/>
    <n v="0"/>
    <n v="0"/>
    <x v="0"/>
    <s v="On Review"/>
    <s v="NAP"/>
    <s v="SSH"/>
    <x v="0"/>
    <x v="0"/>
    <n v="152"/>
    <x v="17"/>
    <x v="3"/>
    <x v="68"/>
    <x v="65"/>
    <x v="0"/>
  </r>
  <r>
    <x v="77"/>
    <x v="30"/>
    <x v="0"/>
    <s v=""/>
    <s v=""/>
    <s v="RT"/>
    <s v="Outbound"/>
    <x v="12"/>
    <x v="0"/>
    <x v="4"/>
    <n v="0"/>
    <n v="0"/>
    <n v="225"/>
    <n v="0"/>
    <n v="0"/>
    <n v="0"/>
    <x v="0"/>
    <s v="On Review"/>
    <s v="NAP"/>
    <s v="SSH"/>
    <x v="0"/>
    <x v="0"/>
    <n v="159"/>
    <x v="17"/>
    <x v="3"/>
    <x v="56"/>
    <x v="81"/>
    <x v="0"/>
  </r>
  <r>
    <x v="77"/>
    <x v="30"/>
    <x v="0"/>
    <s v=""/>
    <s v=""/>
    <s v="RT"/>
    <s v="Inbound"/>
    <x v="13"/>
    <x v="1"/>
    <x v="2"/>
    <n v="0"/>
    <n v="0"/>
    <n v="225"/>
    <n v="0"/>
    <n v="0"/>
    <n v="0"/>
    <x v="0"/>
    <s v="On Review"/>
    <s v="SSH"/>
    <s v="NAP"/>
    <x v="0"/>
    <x v="0"/>
    <n v="145"/>
    <x v="17"/>
    <x v="3"/>
    <x v="31"/>
    <x v="82"/>
    <x v="0"/>
  </r>
  <r>
    <x v="77"/>
    <x v="30"/>
    <x v="0"/>
    <s v=""/>
    <s v=""/>
    <s v="RT"/>
    <s v="Inbound"/>
    <x v="13"/>
    <x v="1"/>
    <x v="3"/>
    <n v="0"/>
    <n v="0"/>
    <n v="225"/>
    <n v="0"/>
    <n v="0"/>
    <n v="0"/>
    <x v="0"/>
    <s v="On Review"/>
    <s v="SSH"/>
    <s v="NAP"/>
    <x v="0"/>
    <x v="0"/>
    <n v="152"/>
    <x v="17"/>
    <x v="3"/>
    <x v="5"/>
    <x v="31"/>
    <x v="0"/>
  </r>
  <r>
    <x v="77"/>
    <x v="30"/>
    <x v="0"/>
    <s v=""/>
    <s v=""/>
    <s v="RT"/>
    <s v="Inbound"/>
    <x v="13"/>
    <x v="1"/>
    <x v="4"/>
    <n v="0"/>
    <n v="0"/>
    <n v="225"/>
    <n v="0"/>
    <n v="0"/>
    <n v="0"/>
    <x v="0"/>
    <s v="On Review"/>
    <s v="SSH"/>
    <s v="NAP"/>
    <x v="0"/>
    <x v="0"/>
    <n v="159"/>
    <x v="17"/>
    <x v="3"/>
    <x v="65"/>
    <x v="56"/>
    <x v="0"/>
  </r>
  <r>
    <x v="77"/>
    <x v="30"/>
    <x v="0"/>
    <s v=""/>
    <s v=""/>
    <s v="RT"/>
    <s v="Inbound"/>
    <x v="13"/>
    <x v="1"/>
    <x v="5"/>
    <n v="0"/>
    <n v="0"/>
    <n v="225"/>
    <n v="0"/>
    <n v="0"/>
    <n v="0"/>
    <x v="0"/>
    <s v="On Review"/>
    <s v="SSH"/>
    <s v="NAP"/>
    <x v="0"/>
    <x v="0"/>
    <n v="166"/>
    <x v="17"/>
    <x v="3"/>
    <x v="56"/>
    <x v="81"/>
    <x v="0"/>
  </r>
  <r>
    <x v="77"/>
    <x v="31"/>
    <x v="1"/>
    <s v=""/>
    <s v="CPJT9A"/>
    <s v="OW"/>
    <s v="Outbound"/>
    <x v="11"/>
    <x v="1"/>
    <x v="25"/>
    <n v="1"/>
    <n v="1"/>
    <n v="140"/>
    <n v="0"/>
    <n v="0"/>
    <n v="140"/>
    <x v="0"/>
    <s v="Closed Deal"/>
    <s v="SSH"/>
    <s v="NAP"/>
    <x v="0"/>
    <x v="2"/>
    <n v="32"/>
    <x v="6"/>
    <x v="3"/>
    <x v="28"/>
    <x v="23"/>
    <x v="1"/>
  </r>
  <r>
    <x v="77"/>
    <x v="31"/>
    <x v="1"/>
    <s v=""/>
    <s v="CPJT9A"/>
    <s v="OW"/>
    <s v="Outbound"/>
    <x v="11"/>
    <x v="1"/>
    <x v="25"/>
    <n v="1"/>
    <n v="1"/>
    <n v="140"/>
    <n v="0"/>
    <n v="0"/>
    <n v="140"/>
    <x v="0"/>
    <s v="Closed Deal"/>
    <s v="SSH"/>
    <s v="NAP"/>
    <x v="0"/>
    <x v="2"/>
    <n v="32"/>
    <x v="6"/>
    <x v="3"/>
    <x v="28"/>
    <x v="23"/>
    <x v="1"/>
  </r>
  <r>
    <x v="77"/>
    <x v="31"/>
    <x v="1"/>
    <s v=""/>
    <s v="CPJT9A"/>
    <s v="OW"/>
    <s v="Outbound"/>
    <x v="11"/>
    <x v="1"/>
    <x v="25"/>
    <n v="1"/>
    <n v="1"/>
    <n v="140"/>
    <n v="0"/>
    <n v="0"/>
    <n v="140"/>
    <x v="0"/>
    <s v="Closed Deal"/>
    <s v="SSH"/>
    <s v="NAP"/>
    <x v="0"/>
    <x v="2"/>
    <n v="32"/>
    <x v="6"/>
    <x v="3"/>
    <x v="28"/>
    <x v="23"/>
    <x v="1"/>
  </r>
  <r>
    <x v="77"/>
    <x v="8"/>
    <x v="1"/>
    <s v=""/>
    <s v="VA6R7"/>
    <s v="RT"/>
    <s v="Outbound"/>
    <x v="22"/>
    <x v="12"/>
    <x v="2"/>
    <n v="2"/>
    <n v="2"/>
    <n v="240"/>
    <n v="0"/>
    <n v="0"/>
    <n v="480"/>
    <x v="0"/>
    <s v="Closed Deal"/>
    <s v="NAP"/>
    <s v="HRG"/>
    <x v="0"/>
    <x v="0"/>
    <n v="145"/>
    <x v="16"/>
    <x v="13"/>
    <x v="37"/>
    <x v="51"/>
    <x v="0"/>
  </r>
  <r>
    <x v="77"/>
    <x v="8"/>
    <x v="1"/>
    <s v=""/>
    <s v="VA6R7"/>
    <s v="RT"/>
    <s v="Inbound"/>
    <x v="23"/>
    <x v="13"/>
    <x v="3"/>
    <n v="2"/>
    <n v="2"/>
    <n v="240"/>
    <n v="0"/>
    <n v="0"/>
    <n v="480"/>
    <x v="0"/>
    <s v="Closed Deal"/>
    <s v="HRG"/>
    <s v="NAP"/>
    <x v="0"/>
    <x v="0"/>
    <n v="152"/>
    <x v="16"/>
    <x v="13"/>
    <x v="0"/>
    <x v="46"/>
    <x v="0"/>
  </r>
  <r>
    <x v="77"/>
    <x v="25"/>
    <x v="1"/>
    <s v=""/>
    <s v="12LQBJ"/>
    <s v="OW"/>
    <s v="Outbound"/>
    <x v="13"/>
    <x v="17"/>
    <x v="71"/>
    <n v="1"/>
    <n v="1"/>
    <n v="227"/>
    <n v="36.92"/>
    <n v="30"/>
    <n v="293.92"/>
    <x v="0"/>
    <s v="Closed Deal"/>
    <s v="SSH"/>
    <s v="FCO"/>
    <x v="6"/>
    <x v="3"/>
    <n v="163"/>
    <x v="25"/>
    <x v="3"/>
    <x v="1"/>
    <x v="74"/>
    <x v="0"/>
  </r>
  <r>
    <x v="77"/>
    <x v="25"/>
    <x v="1"/>
    <s v=""/>
    <s v="12LQBJ"/>
    <s v="OW"/>
    <s v="Outbound"/>
    <x v="13"/>
    <x v="17"/>
    <x v="71"/>
    <n v="1"/>
    <n v="1"/>
    <n v="227"/>
    <n v="36.92"/>
    <n v="30"/>
    <n v="293.92"/>
    <x v="0"/>
    <s v="Closed Deal"/>
    <s v="SSH"/>
    <s v="FCO"/>
    <x v="6"/>
    <x v="3"/>
    <n v="163"/>
    <x v="25"/>
    <x v="3"/>
    <x v="1"/>
    <x v="74"/>
    <x v="0"/>
  </r>
  <r>
    <x v="77"/>
    <x v="25"/>
    <x v="1"/>
    <s v=""/>
    <s v="12LQBJ"/>
    <s v="OW"/>
    <s v="Outbound"/>
    <x v="13"/>
    <x v="17"/>
    <x v="71"/>
    <n v="1"/>
    <n v="1"/>
    <n v="175"/>
    <n v="36.92"/>
    <n v="30"/>
    <n v="241.92"/>
    <x v="0"/>
    <s v="Closed Deal"/>
    <s v="SSH"/>
    <s v="FCO"/>
    <x v="6"/>
    <x v="3"/>
    <n v="163"/>
    <x v="25"/>
    <x v="3"/>
    <x v="1"/>
    <x v="74"/>
    <x v="0"/>
  </r>
  <r>
    <x v="76"/>
    <x v="10"/>
    <x v="1"/>
    <s v="AMADEUS"/>
    <s v="11LL0G"/>
    <s v="OW"/>
    <s v="Outbound"/>
    <x v="27"/>
    <x v="14"/>
    <x v="29"/>
    <n v="1"/>
    <n v="1"/>
    <n v="220"/>
    <n v="34.04"/>
    <n v="40"/>
    <n v="294.04000000000002"/>
    <x v="0"/>
    <s v="Closed Deal"/>
    <s v="CAG"/>
    <s v="SSH"/>
    <x v="5"/>
    <x v="3"/>
    <n v="38"/>
    <x v="20"/>
    <x v="15"/>
    <x v="6"/>
    <x v="59"/>
    <x v="1"/>
  </r>
  <r>
    <x v="76"/>
    <x v="10"/>
    <x v="1"/>
    <s v="AMADEUS"/>
    <s v="11LL0Y"/>
    <s v="OW"/>
    <s v="Outbound"/>
    <x v="28"/>
    <x v="15"/>
    <x v="30"/>
    <n v="1"/>
    <n v="1"/>
    <n v="220"/>
    <n v="38.92"/>
    <n v="40"/>
    <n v="298.92"/>
    <x v="0"/>
    <s v="Closed Deal"/>
    <s v="SSH"/>
    <s v="CAG"/>
    <x v="5"/>
    <x v="3"/>
    <n v="45"/>
    <x v="20"/>
    <x v="17"/>
    <x v="68"/>
    <x v="1"/>
    <x v="1"/>
  </r>
  <r>
    <x v="76"/>
    <x v="10"/>
    <x v="1"/>
    <s v="AMADEUS"/>
    <s v="11LL0G"/>
    <s v="OW"/>
    <s v="Outbound"/>
    <x v="27"/>
    <x v="14"/>
    <x v="29"/>
    <n v="1"/>
    <n v="1"/>
    <n v="220"/>
    <n v="34.04"/>
    <n v="40"/>
    <n v="294.04000000000002"/>
    <x v="0"/>
    <s v="Closed Deal"/>
    <s v="CAG"/>
    <s v="SSH"/>
    <x v="5"/>
    <x v="3"/>
    <n v="38"/>
    <x v="20"/>
    <x v="15"/>
    <x v="6"/>
    <x v="59"/>
    <x v="1"/>
  </r>
  <r>
    <x v="76"/>
    <x v="10"/>
    <x v="1"/>
    <s v="AMADEUS"/>
    <s v="11LL0Y"/>
    <s v="OW"/>
    <s v="Outbound"/>
    <x v="28"/>
    <x v="15"/>
    <x v="30"/>
    <n v="1"/>
    <n v="1"/>
    <n v="220"/>
    <n v="38.92"/>
    <n v="40"/>
    <n v="298.92"/>
    <x v="0"/>
    <s v="Closed Deal"/>
    <s v="SSH"/>
    <s v="CAG"/>
    <x v="5"/>
    <x v="3"/>
    <n v="45"/>
    <x v="20"/>
    <x v="17"/>
    <x v="68"/>
    <x v="1"/>
    <x v="1"/>
  </r>
  <r>
    <x v="76"/>
    <x v="10"/>
    <x v="1"/>
    <s v="AMADEUS"/>
    <s v="11LL4U"/>
    <s v="OW"/>
    <s v="Outbound"/>
    <x v="13"/>
    <x v="17"/>
    <x v="70"/>
    <n v="1"/>
    <n v="1"/>
    <n v="270"/>
    <n v="37.72"/>
    <n v="40"/>
    <n v="347.72"/>
    <x v="0"/>
    <s v="Closed Deal"/>
    <s v="SSH"/>
    <s v="FCO"/>
    <x v="6"/>
    <x v="3"/>
    <n v="157"/>
    <x v="25"/>
    <x v="3"/>
    <x v="7"/>
    <x v="1"/>
    <x v="0"/>
  </r>
  <r>
    <x v="76"/>
    <x v="10"/>
    <x v="1"/>
    <s v="AMADEUS"/>
    <s v="11LL4U"/>
    <s v="OW"/>
    <s v="Outbound"/>
    <x v="13"/>
    <x v="17"/>
    <x v="70"/>
    <n v="1"/>
    <n v="1"/>
    <n v="270"/>
    <n v="37.72"/>
    <n v="40"/>
    <n v="347.72"/>
    <x v="0"/>
    <s v="Closed Deal"/>
    <s v="SSH"/>
    <s v="FCO"/>
    <x v="6"/>
    <x v="3"/>
    <n v="157"/>
    <x v="25"/>
    <x v="3"/>
    <x v="7"/>
    <x v="1"/>
    <x v="0"/>
  </r>
  <r>
    <x v="78"/>
    <x v="1"/>
    <x v="0"/>
    <s v=""/>
    <s v=""/>
    <s v="RT"/>
    <s v="Outbound"/>
    <x v="5"/>
    <x v="2"/>
    <x v="18"/>
    <n v="2"/>
    <n v="2"/>
    <n v="200"/>
    <n v="0"/>
    <n v="0"/>
    <n v="400"/>
    <x v="0"/>
    <s v="Signed"/>
    <s v="BRI"/>
    <s v="SSH"/>
    <x v="1"/>
    <x v="1"/>
    <n v="205"/>
    <x v="4"/>
    <x v="3"/>
    <x v="18"/>
    <x v="3"/>
    <x v="0"/>
  </r>
  <r>
    <x v="78"/>
    <x v="1"/>
    <x v="0"/>
    <s v=""/>
    <s v=""/>
    <s v="RT"/>
    <s v="Inbound"/>
    <x v="7"/>
    <x v="3"/>
    <x v="19"/>
    <n v="2"/>
    <n v="2"/>
    <n v="200"/>
    <n v="0"/>
    <n v="0"/>
    <n v="400"/>
    <x v="0"/>
    <s v="Signed"/>
    <s v="SSH"/>
    <s v="BRI"/>
    <x v="1"/>
    <x v="1"/>
    <n v="212"/>
    <x v="4"/>
    <x v="3"/>
    <x v="18"/>
    <x v="3"/>
    <x v="0"/>
  </r>
  <r>
    <x v="78"/>
    <x v="7"/>
    <x v="1"/>
    <s v=""/>
    <s v=""/>
    <s v="OW"/>
    <s v="Outbound"/>
    <x v="28"/>
    <x v="1"/>
    <x v="30"/>
    <n v="2"/>
    <n v="2"/>
    <n v="200"/>
    <n v="0"/>
    <n v="0"/>
    <n v="400"/>
    <x v="0"/>
    <s v="Closed Deal"/>
    <s v="SSH"/>
    <s v="NAP"/>
    <x v="0"/>
    <x v="3"/>
    <n v="43"/>
    <x v="22"/>
    <x v="22"/>
    <x v="80"/>
    <x v="14"/>
    <x v="1"/>
  </r>
  <r>
    <x v="78"/>
    <x v="13"/>
    <x v="0"/>
    <s v=""/>
    <s v=""/>
    <s v="RT"/>
    <s v="Outbound"/>
    <x v="29"/>
    <x v="6"/>
    <x v="39"/>
    <n v="25"/>
    <n v="25"/>
    <n v="250"/>
    <n v="0"/>
    <n v="0"/>
    <n v="6250"/>
    <x v="0"/>
    <s v="Signed"/>
    <s v="VRN"/>
    <s v="SSH"/>
    <x v="3"/>
    <x v="1"/>
    <n v="128"/>
    <x v="19"/>
    <x v="1"/>
    <x v="71"/>
    <x v="60"/>
    <x v="0"/>
  </r>
  <r>
    <x v="78"/>
    <x v="13"/>
    <x v="0"/>
    <s v=""/>
    <s v=""/>
    <s v="RT"/>
    <s v="Outbound"/>
    <x v="29"/>
    <x v="6"/>
    <x v="40"/>
    <n v="25"/>
    <n v="25"/>
    <n v="250"/>
    <n v="0"/>
    <n v="0"/>
    <n v="6250"/>
    <x v="0"/>
    <s v="Signed"/>
    <s v="VRN"/>
    <s v="SSH"/>
    <x v="3"/>
    <x v="1"/>
    <n v="135"/>
    <x v="19"/>
    <x v="1"/>
    <x v="50"/>
    <x v="10"/>
    <x v="0"/>
  </r>
  <r>
    <x v="78"/>
    <x v="13"/>
    <x v="0"/>
    <s v=""/>
    <s v=""/>
    <s v="RT"/>
    <s v="Outbound"/>
    <x v="29"/>
    <x v="6"/>
    <x v="41"/>
    <n v="25"/>
    <n v="25"/>
    <n v="250"/>
    <n v="0"/>
    <n v="0"/>
    <n v="6250"/>
    <x v="0"/>
    <s v="Signed"/>
    <s v="VRN"/>
    <s v="SSH"/>
    <x v="3"/>
    <x v="1"/>
    <n v="142"/>
    <x v="19"/>
    <x v="1"/>
    <x v="72"/>
    <x v="61"/>
    <x v="0"/>
  </r>
  <r>
    <x v="78"/>
    <x v="13"/>
    <x v="0"/>
    <s v=""/>
    <s v=""/>
    <s v="RT"/>
    <s v="Outbound"/>
    <x v="29"/>
    <x v="6"/>
    <x v="42"/>
    <n v="25"/>
    <n v="25"/>
    <n v="250"/>
    <n v="0"/>
    <n v="0"/>
    <n v="6250"/>
    <x v="0"/>
    <s v="Signed"/>
    <s v="VRN"/>
    <s v="SSH"/>
    <x v="3"/>
    <x v="1"/>
    <n v="149"/>
    <x v="19"/>
    <x v="1"/>
    <x v="73"/>
    <x v="17"/>
    <x v="0"/>
  </r>
  <r>
    <x v="78"/>
    <x v="13"/>
    <x v="0"/>
    <s v=""/>
    <s v=""/>
    <s v="RT"/>
    <s v="Outbound"/>
    <x v="29"/>
    <x v="6"/>
    <x v="43"/>
    <n v="25"/>
    <n v="25"/>
    <n v="250"/>
    <n v="0"/>
    <n v="0"/>
    <n v="6250"/>
    <x v="0"/>
    <s v="Signed"/>
    <s v="VRN"/>
    <s v="SSH"/>
    <x v="3"/>
    <x v="1"/>
    <n v="156"/>
    <x v="19"/>
    <x v="1"/>
    <x v="73"/>
    <x v="17"/>
    <x v="0"/>
  </r>
  <r>
    <x v="78"/>
    <x v="13"/>
    <x v="0"/>
    <s v=""/>
    <s v=""/>
    <s v="RT"/>
    <s v="Outbound"/>
    <x v="29"/>
    <x v="6"/>
    <x v="12"/>
    <n v="25"/>
    <n v="25"/>
    <n v="250"/>
    <n v="0"/>
    <n v="0"/>
    <n v="6250"/>
    <x v="0"/>
    <s v="Signed"/>
    <s v="VRN"/>
    <s v="SSH"/>
    <x v="3"/>
    <x v="1"/>
    <n v="163"/>
    <x v="19"/>
    <x v="1"/>
    <x v="74"/>
    <x v="1"/>
    <x v="0"/>
  </r>
  <r>
    <x v="78"/>
    <x v="13"/>
    <x v="0"/>
    <s v=""/>
    <s v=""/>
    <s v="RT"/>
    <s v="Inbound"/>
    <x v="26"/>
    <x v="7"/>
    <x v="40"/>
    <n v="25"/>
    <n v="25"/>
    <n v="250"/>
    <n v="0"/>
    <n v="0"/>
    <n v="6250"/>
    <x v="0"/>
    <s v="Signed"/>
    <s v="SSH"/>
    <s v="VRN"/>
    <x v="3"/>
    <x v="1"/>
    <n v="135"/>
    <x v="19"/>
    <x v="1"/>
    <x v="71"/>
    <x v="60"/>
    <x v="0"/>
  </r>
  <r>
    <x v="78"/>
    <x v="13"/>
    <x v="0"/>
    <s v=""/>
    <s v=""/>
    <s v="RT"/>
    <s v="Inbound"/>
    <x v="26"/>
    <x v="7"/>
    <x v="41"/>
    <n v="25"/>
    <n v="25"/>
    <n v="250"/>
    <n v="0"/>
    <n v="0"/>
    <n v="6250"/>
    <x v="0"/>
    <s v="Signed"/>
    <s v="SSH"/>
    <s v="VRN"/>
    <x v="3"/>
    <x v="1"/>
    <n v="142"/>
    <x v="19"/>
    <x v="1"/>
    <x v="75"/>
    <x v="6"/>
    <x v="0"/>
  </r>
  <r>
    <x v="78"/>
    <x v="13"/>
    <x v="0"/>
    <s v=""/>
    <s v=""/>
    <s v="RT"/>
    <s v="Inbound"/>
    <x v="26"/>
    <x v="7"/>
    <x v="42"/>
    <n v="25"/>
    <n v="25"/>
    <n v="250"/>
    <n v="0"/>
    <n v="0"/>
    <n v="6250"/>
    <x v="0"/>
    <s v="Signed"/>
    <s v="SSH"/>
    <s v="VRN"/>
    <x v="3"/>
    <x v="1"/>
    <n v="149"/>
    <x v="19"/>
    <x v="1"/>
    <x v="76"/>
    <x v="62"/>
    <x v="0"/>
  </r>
  <r>
    <x v="78"/>
    <x v="13"/>
    <x v="0"/>
    <s v=""/>
    <s v=""/>
    <s v="RT"/>
    <s v="Inbound"/>
    <x v="26"/>
    <x v="7"/>
    <x v="43"/>
    <n v="25"/>
    <n v="25"/>
    <n v="250"/>
    <n v="0"/>
    <n v="0"/>
    <n v="6250"/>
    <x v="0"/>
    <s v="Signed"/>
    <s v="SSH"/>
    <s v="VRN"/>
    <x v="3"/>
    <x v="1"/>
    <n v="156"/>
    <x v="19"/>
    <x v="1"/>
    <x v="14"/>
    <x v="58"/>
    <x v="0"/>
  </r>
  <r>
    <x v="78"/>
    <x v="13"/>
    <x v="0"/>
    <s v=""/>
    <s v=""/>
    <s v="RT"/>
    <s v="Inbound"/>
    <x v="26"/>
    <x v="7"/>
    <x v="12"/>
    <n v="25"/>
    <n v="25"/>
    <n v="250"/>
    <n v="0"/>
    <n v="0"/>
    <n v="6250"/>
    <x v="0"/>
    <s v="Signed"/>
    <s v="SSH"/>
    <s v="VRN"/>
    <x v="3"/>
    <x v="1"/>
    <n v="163"/>
    <x v="19"/>
    <x v="1"/>
    <x v="77"/>
    <x v="63"/>
    <x v="0"/>
  </r>
  <r>
    <x v="78"/>
    <x v="13"/>
    <x v="0"/>
    <s v=""/>
    <s v=""/>
    <s v="RT"/>
    <s v="Inbound"/>
    <x v="26"/>
    <x v="7"/>
    <x v="13"/>
    <n v="25"/>
    <n v="25"/>
    <n v="250"/>
    <n v="0"/>
    <n v="0"/>
    <n v="6250"/>
    <x v="0"/>
    <s v="Signed"/>
    <s v="SSH"/>
    <s v="VRN"/>
    <x v="3"/>
    <x v="1"/>
    <n v="170"/>
    <x v="19"/>
    <x v="1"/>
    <x v="74"/>
    <x v="1"/>
    <x v="0"/>
  </r>
  <r>
    <x v="77"/>
    <x v="10"/>
    <x v="1"/>
    <s v="AMADEUS"/>
    <s v="11LL9M"/>
    <s v="OW"/>
    <s v="Outbound"/>
    <x v="11"/>
    <x v="1"/>
    <x v="25"/>
    <n v="1"/>
    <n v="1"/>
    <n v="150"/>
    <n v="38.92"/>
    <n v="40"/>
    <n v="228.92"/>
    <x v="0"/>
    <s v="Closed Deal"/>
    <s v="SSH"/>
    <s v="NAP"/>
    <x v="0"/>
    <x v="2"/>
    <n v="32"/>
    <x v="6"/>
    <x v="3"/>
    <x v="28"/>
    <x v="23"/>
    <x v="1"/>
  </r>
  <r>
    <x v="77"/>
    <x v="10"/>
    <x v="1"/>
    <s v="AMADEUS"/>
    <s v="11LL9M"/>
    <s v="OW"/>
    <s v="Outbound"/>
    <x v="11"/>
    <x v="1"/>
    <x v="25"/>
    <n v="1"/>
    <n v="1"/>
    <n v="150"/>
    <n v="38.92"/>
    <n v="40"/>
    <n v="228.92"/>
    <x v="0"/>
    <s v="Closed Deal"/>
    <s v="SSH"/>
    <s v="NAP"/>
    <x v="0"/>
    <x v="2"/>
    <n v="32"/>
    <x v="6"/>
    <x v="3"/>
    <x v="28"/>
    <x v="23"/>
    <x v="1"/>
  </r>
  <r>
    <x v="77"/>
    <x v="10"/>
    <x v="1"/>
    <s v="AMADEUS"/>
    <s v="11LL9M"/>
    <s v="OW"/>
    <s v="Outbound"/>
    <x v="11"/>
    <x v="1"/>
    <x v="25"/>
    <n v="1"/>
    <n v="1"/>
    <n v="150"/>
    <n v="38.92"/>
    <n v="40"/>
    <n v="228.92"/>
    <x v="0"/>
    <s v="Closed Deal"/>
    <s v="SSH"/>
    <s v="NAP"/>
    <x v="0"/>
    <x v="2"/>
    <n v="32"/>
    <x v="6"/>
    <x v="3"/>
    <x v="28"/>
    <x v="23"/>
    <x v="1"/>
  </r>
  <r>
    <x v="77"/>
    <x v="10"/>
    <x v="1"/>
    <s v="AMADEUS"/>
    <s v="11LJYY"/>
    <s v="OW"/>
    <s v="Outbound"/>
    <x v="32"/>
    <x v="0"/>
    <x v="29"/>
    <n v="0"/>
    <n v="0"/>
    <n v="0"/>
    <n v="0"/>
    <n v="0"/>
    <n v="0"/>
    <x v="2"/>
    <s v="Reissued"/>
    <s v="NAP"/>
    <s v="SSH"/>
    <x v="0"/>
    <x v="3"/>
    <n v="37"/>
    <x v="22"/>
    <x v="20"/>
    <x v="30"/>
    <x v="66"/>
    <x v="1"/>
  </r>
  <r>
    <x v="77"/>
    <x v="10"/>
    <x v="1"/>
    <s v="AMADEUS"/>
    <s v="11LJYY"/>
    <s v="OW"/>
    <s v="Outbound"/>
    <x v="32"/>
    <x v="0"/>
    <x v="29"/>
    <n v="0"/>
    <n v="0"/>
    <n v="0"/>
    <n v="0"/>
    <n v="0"/>
    <n v="0"/>
    <x v="2"/>
    <s v="Reissued"/>
    <s v="NAP"/>
    <s v="SSH"/>
    <x v="0"/>
    <x v="3"/>
    <n v="37"/>
    <x v="22"/>
    <x v="20"/>
    <x v="30"/>
    <x v="66"/>
    <x v="1"/>
  </r>
  <r>
    <x v="77"/>
    <x v="10"/>
    <x v="1"/>
    <s v="AMADEUS"/>
    <s v="11LJYY"/>
    <s v="OW"/>
    <s v="Outbound"/>
    <x v="32"/>
    <x v="0"/>
    <x v="29"/>
    <n v="0"/>
    <n v="0"/>
    <n v="0"/>
    <n v="0"/>
    <n v="0"/>
    <n v="0"/>
    <x v="2"/>
    <s v="Reissued"/>
    <s v="NAP"/>
    <s v="SSH"/>
    <x v="0"/>
    <x v="3"/>
    <n v="37"/>
    <x v="22"/>
    <x v="20"/>
    <x v="30"/>
    <x v="66"/>
    <x v="1"/>
  </r>
  <r>
    <x v="77"/>
    <x v="10"/>
    <x v="1"/>
    <s v="AMADEUS"/>
    <s v="11LJYY"/>
    <s v="OW"/>
    <s v="Outbound"/>
    <x v="32"/>
    <x v="0"/>
    <x v="29"/>
    <n v="0"/>
    <n v="0"/>
    <n v="0"/>
    <n v="0"/>
    <n v="0"/>
    <n v="0"/>
    <x v="2"/>
    <s v="Reissued"/>
    <s v="NAP"/>
    <s v="SSH"/>
    <x v="0"/>
    <x v="3"/>
    <n v="37"/>
    <x v="22"/>
    <x v="20"/>
    <x v="30"/>
    <x v="66"/>
    <x v="1"/>
  </r>
  <r>
    <x v="60"/>
    <x v="9"/>
    <x v="1"/>
    <s v="Website IBE"/>
    <s v="NZZTOK"/>
    <s v="OW"/>
    <s v="Outbound"/>
    <x v="4"/>
    <x v="6"/>
    <x v="9"/>
    <n v="1"/>
    <n v="1"/>
    <n v="390"/>
    <n v="21.51"/>
    <n v="56.04"/>
    <n v="467.55"/>
    <x v="0"/>
    <s v="Closed Deal"/>
    <s v="VRN"/>
    <s v="SSH"/>
    <x v="3"/>
    <x v="1"/>
    <n v="47"/>
    <x v="9"/>
    <x v="3"/>
    <x v="15"/>
    <x v="14"/>
    <x v="1"/>
  </r>
  <r>
    <x v="60"/>
    <x v="9"/>
    <x v="1"/>
    <s v="Website IBE"/>
    <s v="NZZTOK"/>
    <s v="OW"/>
    <s v="Outbound"/>
    <x v="4"/>
    <x v="6"/>
    <x v="9"/>
    <n v="1"/>
    <n v="1"/>
    <n v="390"/>
    <n v="21.51"/>
    <n v="56.04"/>
    <n v="467.55"/>
    <x v="0"/>
    <s v="Closed Deal"/>
    <s v="VRN"/>
    <s v="SSH"/>
    <x v="3"/>
    <x v="1"/>
    <n v="47"/>
    <x v="9"/>
    <x v="3"/>
    <x v="15"/>
    <x v="14"/>
    <x v="1"/>
  </r>
  <r>
    <x v="78"/>
    <x v="9"/>
    <x v="1"/>
    <s v="Website IBE"/>
    <s v="XSVOW4"/>
    <s v="OW"/>
    <s v="Outbound"/>
    <x v="25"/>
    <x v="1"/>
    <x v="30"/>
    <n v="1"/>
    <n v="1"/>
    <n v="217"/>
    <n v="36.83"/>
    <n v="53"/>
    <n v="306.83"/>
    <x v="0"/>
    <s v="Closed Deal"/>
    <s v="SSH"/>
    <s v="NAP"/>
    <x v="0"/>
    <x v="3"/>
    <n v="43"/>
    <x v="18"/>
    <x v="3"/>
    <x v="16"/>
    <x v="15"/>
    <x v="1"/>
  </r>
  <r>
    <x v="78"/>
    <x v="9"/>
    <x v="1"/>
    <s v="Website IBE"/>
    <s v="XSVOW4"/>
    <s v="OW"/>
    <s v="Outbound"/>
    <x v="25"/>
    <x v="1"/>
    <x v="30"/>
    <n v="1"/>
    <n v="1"/>
    <n v="217"/>
    <n v="36.83"/>
    <n v="53"/>
    <n v="306.83"/>
    <x v="0"/>
    <s v="Closed Deal"/>
    <s v="SSH"/>
    <s v="NAP"/>
    <x v="0"/>
    <x v="3"/>
    <n v="43"/>
    <x v="18"/>
    <x v="3"/>
    <x v="16"/>
    <x v="15"/>
    <x v="1"/>
  </r>
  <r>
    <x v="78"/>
    <x v="9"/>
    <x v="1"/>
    <s v="Website IBE"/>
    <s v="XSVOW4"/>
    <s v="OW"/>
    <s v="Outbound"/>
    <x v="25"/>
    <x v="1"/>
    <x v="30"/>
    <n v="1"/>
    <n v="1"/>
    <n v="217"/>
    <n v="36.83"/>
    <n v="53"/>
    <n v="306.83"/>
    <x v="0"/>
    <s v="Closed Deal"/>
    <s v="SSH"/>
    <s v="NAP"/>
    <x v="0"/>
    <x v="3"/>
    <n v="43"/>
    <x v="18"/>
    <x v="3"/>
    <x v="16"/>
    <x v="15"/>
    <x v="1"/>
  </r>
  <r>
    <x v="78"/>
    <x v="9"/>
    <x v="1"/>
    <s v="Website IBE"/>
    <s v="XSVOW4"/>
    <s v="OW"/>
    <s v="Outbound"/>
    <x v="25"/>
    <x v="1"/>
    <x v="30"/>
    <n v="1"/>
    <n v="1"/>
    <n v="217"/>
    <n v="36.83"/>
    <n v="53"/>
    <n v="306.83"/>
    <x v="0"/>
    <s v="Closed Deal"/>
    <s v="SSH"/>
    <s v="NAP"/>
    <x v="0"/>
    <x v="3"/>
    <n v="43"/>
    <x v="18"/>
    <x v="3"/>
    <x v="16"/>
    <x v="15"/>
    <x v="1"/>
  </r>
  <r>
    <x v="78"/>
    <x v="9"/>
    <x v="1"/>
    <s v="Website IBE"/>
    <s v="XSVOW4"/>
    <s v="OW"/>
    <s v="Outbound"/>
    <x v="25"/>
    <x v="1"/>
    <x v="30"/>
    <n v="1"/>
    <n v="1"/>
    <n v="217"/>
    <n v="36.83"/>
    <n v="53"/>
    <n v="306.83"/>
    <x v="0"/>
    <s v="Closed Deal"/>
    <s v="SSH"/>
    <s v="NAP"/>
    <x v="0"/>
    <x v="3"/>
    <n v="43"/>
    <x v="18"/>
    <x v="3"/>
    <x v="16"/>
    <x v="15"/>
    <x v="1"/>
  </r>
  <r>
    <x v="78"/>
    <x v="9"/>
    <x v="1"/>
    <s v="Website IBE"/>
    <s v="XSVOW4"/>
    <s v="OW"/>
    <s v="Outbound"/>
    <x v="25"/>
    <x v="1"/>
    <x v="30"/>
    <n v="1"/>
    <n v="1"/>
    <n v="217"/>
    <n v="36.83"/>
    <n v="53"/>
    <n v="306.83"/>
    <x v="0"/>
    <s v="Closed Deal"/>
    <s v="SSH"/>
    <s v="NAP"/>
    <x v="0"/>
    <x v="3"/>
    <n v="43"/>
    <x v="18"/>
    <x v="3"/>
    <x v="16"/>
    <x v="15"/>
    <x v="1"/>
  </r>
  <r>
    <x v="78"/>
    <x v="9"/>
    <x v="1"/>
    <s v="Website IBE"/>
    <s v="XSVOW4"/>
    <s v="OW"/>
    <s v="Outbound"/>
    <x v="25"/>
    <x v="1"/>
    <x v="30"/>
    <n v="1"/>
    <n v="1"/>
    <n v="162.74"/>
    <n v="36.83"/>
    <n v="53"/>
    <n v="252.57"/>
    <x v="0"/>
    <s v="Closed Deal"/>
    <s v="SSH"/>
    <s v="NAP"/>
    <x v="0"/>
    <x v="3"/>
    <n v="43"/>
    <x v="18"/>
    <x v="3"/>
    <x v="16"/>
    <x v="15"/>
    <x v="1"/>
  </r>
  <r>
    <x v="78"/>
    <x v="25"/>
    <x v="1"/>
    <s v=""/>
    <s v="12LQG9"/>
    <s v="OW"/>
    <s v="Outbound"/>
    <x v="12"/>
    <x v="16"/>
    <x v="69"/>
    <n v="1"/>
    <n v="1"/>
    <n v="240"/>
    <n v="41.37"/>
    <n v="30"/>
    <n v="311.37"/>
    <x v="0"/>
    <s v="Closed Deal"/>
    <s v="FCO"/>
    <s v="SSH"/>
    <x v="6"/>
    <x v="3"/>
    <n v="148"/>
    <x v="25"/>
    <x v="3"/>
    <x v="64"/>
    <x v="55"/>
    <x v="0"/>
  </r>
  <r>
    <x v="78"/>
    <x v="25"/>
    <x v="1"/>
    <s v=""/>
    <s v="12LQG9"/>
    <s v="OW"/>
    <s v="Outbound"/>
    <x v="12"/>
    <x v="16"/>
    <x v="69"/>
    <n v="1"/>
    <n v="1"/>
    <n v="240"/>
    <n v="41.37"/>
    <n v="30"/>
    <n v="311.37"/>
    <x v="0"/>
    <s v="Closed Deal"/>
    <s v="FCO"/>
    <s v="SSH"/>
    <x v="6"/>
    <x v="3"/>
    <n v="148"/>
    <x v="25"/>
    <x v="3"/>
    <x v="64"/>
    <x v="55"/>
    <x v="0"/>
  </r>
  <r>
    <x v="78"/>
    <x v="25"/>
    <x v="1"/>
    <s v=""/>
    <s v="12LQN1"/>
    <s v="OW"/>
    <s v="Outbound"/>
    <x v="13"/>
    <x v="5"/>
    <x v="30"/>
    <n v="1"/>
    <n v="1"/>
    <n v="255"/>
    <n v="36.83"/>
    <n v="30"/>
    <n v="321.83"/>
    <x v="0"/>
    <s v="Closed Deal"/>
    <s v="SSH"/>
    <s v="MXP"/>
    <x v="2"/>
    <x v="3"/>
    <n v="43"/>
    <x v="7"/>
    <x v="3"/>
    <x v="15"/>
    <x v="14"/>
    <x v="1"/>
  </r>
  <r>
    <x v="78"/>
    <x v="25"/>
    <x v="1"/>
    <s v=""/>
    <s v="12LQN1"/>
    <s v="OW"/>
    <s v="Outbound"/>
    <x v="13"/>
    <x v="5"/>
    <x v="30"/>
    <n v="1"/>
    <n v="1"/>
    <n v="255"/>
    <n v="36.83"/>
    <n v="30"/>
    <n v="321.83"/>
    <x v="0"/>
    <s v="Closed Deal"/>
    <s v="SSH"/>
    <s v="MXP"/>
    <x v="2"/>
    <x v="3"/>
    <n v="43"/>
    <x v="7"/>
    <x v="3"/>
    <x v="15"/>
    <x v="14"/>
    <x v="1"/>
  </r>
  <r>
    <x v="78"/>
    <x v="25"/>
    <x v="1"/>
    <s v=""/>
    <s v="12LQDL"/>
    <s v="OW"/>
    <s v="Outbound"/>
    <x v="13"/>
    <x v="5"/>
    <x v="30"/>
    <n v="1"/>
    <n v="1"/>
    <n v="208"/>
    <n v="36.83"/>
    <n v="30"/>
    <n v="274.83"/>
    <x v="0"/>
    <s v="Closed Deal"/>
    <s v="SSH"/>
    <s v="MXP"/>
    <x v="2"/>
    <x v="3"/>
    <n v="43"/>
    <x v="7"/>
    <x v="3"/>
    <x v="15"/>
    <x v="14"/>
    <x v="1"/>
  </r>
  <r>
    <x v="78"/>
    <x v="25"/>
    <x v="1"/>
    <s v=""/>
    <s v="12LQDL"/>
    <s v="OW"/>
    <s v="Outbound"/>
    <x v="13"/>
    <x v="5"/>
    <x v="30"/>
    <n v="1"/>
    <n v="1"/>
    <n v="208"/>
    <n v="36.83"/>
    <n v="30"/>
    <n v="274.83"/>
    <x v="0"/>
    <s v="Closed Deal"/>
    <s v="SSH"/>
    <s v="MXP"/>
    <x v="2"/>
    <x v="3"/>
    <n v="43"/>
    <x v="7"/>
    <x v="3"/>
    <x v="15"/>
    <x v="14"/>
    <x v="1"/>
  </r>
  <r>
    <x v="78"/>
    <x v="25"/>
    <x v="1"/>
    <s v=""/>
    <s v="12LQN2"/>
    <s v="OW"/>
    <s v="Outbound"/>
    <x v="13"/>
    <x v="5"/>
    <x v="30"/>
    <n v="1"/>
    <n v="1"/>
    <n v="255"/>
    <n v="36.83"/>
    <n v="30"/>
    <n v="321.83"/>
    <x v="0"/>
    <s v="Closed Deal"/>
    <s v="SSH"/>
    <s v="MXP"/>
    <x v="2"/>
    <x v="3"/>
    <n v="43"/>
    <x v="7"/>
    <x v="3"/>
    <x v="15"/>
    <x v="14"/>
    <x v="1"/>
  </r>
  <r>
    <x v="78"/>
    <x v="25"/>
    <x v="1"/>
    <s v=""/>
    <s v="12LQN2"/>
    <s v="OW"/>
    <s v="Outbound"/>
    <x v="13"/>
    <x v="5"/>
    <x v="30"/>
    <n v="1"/>
    <n v="1"/>
    <n v="255"/>
    <n v="36.83"/>
    <n v="30"/>
    <n v="321.83"/>
    <x v="0"/>
    <s v="Closed Deal"/>
    <s v="SSH"/>
    <s v="MXP"/>
    <x v="2"/>
    <x v="3"/>
    <n v="43"/>
    <x v="7"/>
    <x v="3"/>
    <x v="15"/>
    <x v="14"/>
    <x v="1"/>
  </r>
  <r>
    <x v="78"/>
    <x v="8"/>
    <x v="1"/>
    <s v=""/>
    <s v="9V3FT"/>
    <s v="RT"/>
    <s v="Outbound"/>
    <x v="12"/>
    <x v="0"/>
    <x v="3"/>
    <n v="2"/>
    <n v="2"/>
    <n v="300"/>
    <n v="0"/>
    <n v="0"/>
    <n v="600"/>
    <x v="0"/>
    <s v="Closed Deal"/>
    <s v="NAP"/>
    <s v="SSH"/>
    <x v="0"/>
    <x v="0"/>
    <n v="151"/>
    <x v="17"/>
    <x v="3"/>
    <x v="68"/>
    <x v="65"/>
    <x v="0"/>
  </r>
  <r>
    <x v="78"/>
    <x v="8"/>
    <x v="1"/>
    <s v=""/>
    <s v="9V3FT"/>
    <s v="RT"/>
    <s v="Inbound"/>
    <x v="13"/>
    <x v="1"/>
    <x v="4"/>
    <n v="2"/>
    <n v="2"/>
    <n v="300"/>
    <n v="0"/>
    <n v="0"/>
    <n v="600"/>
    <x v="0"/>
    <s v="Closed Deal"/>
    <s v="SSH"/>
    <s v="NAP"/>
    <x v="0"/>
    <x v="0"/>
    <n v="158"/>
    <x v="17"/>
    <x v="3"/>
    <x v="65"/>
    <x v="56"/>
    <x v="0"/>
  </r>
  <r>
    <x v="79"/>
    <x v="7"/>
    <x v="1"/>
    <s v=""/>
    <s v=""/>
    <s v="OW"/>
    <s v="Outbound"/>
    <x v="7"/>
    <x v="3"/>
    <x v="42"/>
    <n v="4"/>
    <n v="4"/>
    <n v="240"/>
    <n v="0"/>
    <n v="0"/>
    <n v="960"/>
    <x v="0"/>
    <s v="Closed Deal"/>
    <s v="SSH"/>
    <s v="BRI"/>
    <x v="1"/>
    <x v="1"/>
    <n v="148"/>
    <x v="4"/>
    <x v="3"/>
    <x v="51"/>
    <x v="44"/>
    <x v="0"/>
  </r>
  <r>
    <x v="79"/>
    <x v="7"/>
    <x v="1"/>
    <s v=""/>
    <s v=""/>
    <s v="OW"/>
    <s v="Outbound"/>
    <x v="5"/>
    <x v="2"/>
    <x v="41"/>
    <n v="4"/>
    <n v="4"/>
    <n v="240"/>
    <n v="0"/>
    <n v="0"/>
    <n v="960"/>
    <x v="0"/>
    <s v="Closed Deal"/>
    <s v="BRI"/>
    <s v="SSH"/>
    <x v="1"/>
    <x v="1"/>
    <n v="141"/>
    <x v="4"/>
    <x v="3"/>
    <x v="40"/>
    <x v="33"/>
    <x v="0"/>
  </r>
  <r>
    <x v="79"/>
    <x v="8"/>
    <x v="1"/>
    <s v=""/>
    <s v="VTT7G"/>
    <s v="RT"/>
    <s v="Outbound"/>
    <x v="24"/>
    <x v="0"/>
    <x v="29"/>
    <n v="2"/>
    <n v="2"/>
    <n v="210"/>
    <n v="0"/>
    <n v="0"/>
    <n v="420"/>
    <x v="0"/>
    <s v="Closed Deal"/>
    <s v="NAP"/>
    <s v="SSH"/>
    <x v="0"/>
    <x v="3"/>
    <n v="35"/>
    <x v="18"/>
    <x v="3"/>
    <x v="66"/>
    <x v="57"/>
    <x v="1"/>
  </r>
  <r>
    <x v="79"/>
    <x v="8"/>
    <x v="1"/>
    <s v=""/>
    <s v="VTT7G"/>
    <s v="RT"/>
    <s v="Inbound"/>
    <x v="25"/>
    <x v="1"/>
    <x v="30"/>
    <n v="2"/>
    <n v="2"/>
    <n v="210"/>
    <n v="0"/>
    <n v="0"/>
    <n v="420"/>
    <x v="0"/>
    <s v="Closed Deal"/>
    <s v="SSH"/>
    <s v="NAP"/>
    <x v="0"/>
    <x v="3"/>
    <n v="42"/>
    <x v="18"/>
    <x v="3"/>
    <x v="16"/>
    <x v="15"/>
    <x v="1"/>
  </r>
  <r>
    <x v="79"/>
    <x v="8"/>
    <x v="1"/>
    <s v=""/>
    <s v="9TJ4F"/>
    <s v="OW"/>
    <s v="Outbound"/>
    <x v="23"/>
    <x v="13"/>
    <x v="3"/>
    <n v="1"/>
    <n v="1"/>
    <n v="240"/>
    <n v="0"/>
    <n v="0"/>
    <n v="240"/>
    <x v="0"/>
    <s v="Closed Deal"/>
    <s v="HRG"/>
    <s v="NAP"/>
    <x v="0"/>
    <x v="0"/>
    <n v="150"/>
    <x v="16"/>
    <x v="13"/>
    <x v="0"/>
    <x v="46"/>
    <x v="0"/>
  </r>
  <r>
    <x v="80"/>
    <x v="8"/>
    <x v="1"/>
    <s v=""/>
    <s v="FV2CZ"/>
    <s v="RT"/>
    <s v="Outbound"/>
    <x v="12"/>
    <x v="4"/>
    <x v="29"/>
    <n v="4"/>
    <n v="4"/>
    <n v="225"/>
    <n v="0"/>
    <n v="0"/>
    <n v="900"/>
    <x v="0"/>
    <s v="Closed Deal"/>
    <s v="MXP"/>
    <s v="SSH"/>
    <x v="2"/>
    <x v="3"/>
    <n v="34"/>
    <x v="7"/>
    <x v="3"/>
    <x v="17"/>
    <x v="16"/>
    <x v="1"/>
  </r>
  <r>
    <x v="80"/>
    <x v="8"/>
    <x v="1"/>
    <s v=""/>
    <s v="FV2CZ"/>
    <s v="RT"/>
    <s v="Inbound"/>
    <x v="13"/>
    <x v="5"/>
    <x v="30"/>
    <n v="4"/>
    <n v="4"/>
    <n v="225"/>
    <n v="0"/>
    <n v="0"/>
    <n v="900"/>
    <x v="0"/>
    <s v="Closed Deal"/>
    <s v="SSH"/>
    <s v="MXP"/>
    <x v="2"/>
    <x v="3"/>
    <n v="41"/>
    <x v="7"/>
    <x v="3"/>
    <x v="15"/>
    <x v="14"/>
    <x v="1"/>
  </r>
  <r>
    <x v="80"/>
    <x v="8"/>
    <x v="1"/>
    <s v=""/>
    <s v="LGUAJ"/>
    <s v="RT"/>
    <s v="Outbound"/>
    <x v="4"/>
    <x v="6"/>
    <x v="10"/>
    <n v="3"/>
    <n v="3"/>
    <n v="250"/>
    <n v="0"/>
    <n v="0"/>
    <n v="750"/>
    <x v="0"/>
    <s v="Closed Deal"/>
    <s v="VRN"/>
    <s v="SSH"/>
    <x v="3"/>
    <x v="1"/>
    <n v="35"/>
    <x v="9"/>
    <x v="3"/>
    <x v="32"/>
    <x v="26"/>
    <x v="1"/>
  </r>
  <r>
    <x v="80"/>
    <x v="8"/>
    <x v="1"/>
    <s v=""/>
    <s v="LGUAJ"/>
    <s v="RT"/>
    <s v="Inbound"/>
    <x v="6"/>
    <x v="7"/>
    <x v="11"/>
    <n v="3"/>
    <n v="3"/>
    <n v="250"/>
    <n v="0"/>
    <n v="0"/>
    <n v="750"/>
    <x v="0"/>
    <s v="Closed Deal"/>
    <s v="SSH"/>
    <s v="VRN"/>
    <x v="3"/>
    <x v="1"/>
    <n v="42"/>
    <x v="9"/>
    <x v="3"/>
    <x v="12"/>
    <x v="11"/>
    <x v="1"/>
  </r>
  <r>
    <x v="80"/>
    <x v="8"/>
    <x v="1"/>
    <s v=""/>
    <s v="2E6EV"/>
    <s v="OW"/>
    <s v="Outbound"/>
    <x v="13"/>
    <x v="1"/>
    <x v="4"/>
    <n v="2"/>
    <n v="2"/>
    <n v="320"/>
    <n v="0"/>
    <n v="0"/>
    <n v="640"/>
    <x v="0"/>
    <s v="Closed Deal"/>
    <s v="SSH"/>
    <s v="NAP"/>
    <x v="0"/>
    <x v="0"/>
    <n v="156"/>
    <x v="17"/>
    <x v="3"/>
    <x v="65"/>
    <x v="56"/>
    <x v="0"/>
  </r>
  <r>
    <x v="81"/>
    <x v="8"/>
    <x v="1"/>
    <s v=""/>
    <s v="PDYG6"/>
    <s v="OW"/>
    <s v="Outbound"/>
    <x v="13"/>
    <x v="5"/>
    <x v="30"/>
    <n v="2"/>
    <n v="2"/>
    <n v="250"/>
    <n v="0"/>
    <n v="0"/>
    <n v="500"/>
    <x v="0"/>
    <s v="Closed Deal"/>
    <s v="SSH"/>
    <s v="MXP"/>
    <x v="2"/>
    <x v="3"/>
    <n v="40"/>
    <x v="7"/>
    <x v="3"/>
    <x v="15"/>
    <x v="14"/>
    <x v="1"/>
  </r>
  <r>
    <x v="81"/>
    <x v="8"/>
    <x v="1"/>
    <s v=""/>
    <s v="3Y3GF"/>
    <s v="OW"/>
    <s v="Outbound"/>
    <x v="12"/>
    <x v="0"/>
    <x v="3"/>
    <n v="2"/>
    <n v="2"/>
    <n v="280"/>
    <n v="0"/>
    <n v="0"/>
    <n v="560"/>
    <x v="0"/>
    <s v="Closed Deal"/>
    <s v="NAP"/>
    <s v="SSH"/>
    <x v="0"/>
    <x v="0"/>
    <n v="148"/>
    <x v="17"/>
    <x v="3"/>
    <x v="68"/>
    <x v="65"/>
    <x v="0"/>
  </r>
  <r>
    <x v="81"/>
    <x v="8"/>
    <x v="1"/>
    <s v=""/>
    <s v="YFJJZ"/>
    <s v="OW"/>
    <s v="Outbound"/>
    <x v="12"/>
    <x v="0"/>
    <x v="0"/>
    <n v="4"/>
    <n v="4"/>
    <n v="220"/>
    <n v="0"/>
    <n v="0"/>
    <n v="880"/>
    <x v="0"/>
    <s v="Closed Deal"/>
    <s v="NAP"/>
    <s v="SSH"/>
    <x v="0"/>
    <x v="0"/>
    <n v="127"/>
    <x v="17"/>
    <x v="3"/>
    <x v="81"/>
    <x v="67"/>
    <x v="0"/>
  </r>
  <r>
    <x v="81"/>
    <x v="8"/>
    <x v="1"/>
    <s v=""/>
    <s v="JHUH2"/>
    <s v="OW"/>
    <s v="Outbound"/>
    <x v="12"/>
    <x v="0"/>
    <x v="3"/>
    <n v="2"/>
    <n v="2"/>
    <n v="280"/>
    <n v="0"/>
    <n v="0"/>
    <n v="560"/>
    <x v="0"/>
    <s v="Closed Deal"/>
    <s v="NAP"/>
    <s v="SSH"/>
    <x v="0"/>
    <x v="0"/>
    <n v="148"/>
    <x v="17"/>
    <x v="3"/>
    <x v="68"/>
    <x v="65"/>
    <x v="0"/>
  </r>
  <r>
    <x v="81"/>
    <x v="8"/>
    <x v="1"/>
    <s v=""/>
    <s v="CNYFV"/>
    <s v="RT"/>
    <s v="Outbound"/>
    <x v="4"/>
    <x v="6"/>
    <x v="10"/>
    <n v="2"/>
    <n v="2"/>
    <n v="250"/>
    <n v="0"/>
    <n v="0"/>
    <n v="500"/>
    <x v="0"/>
    <s v="Closed Deal"/>
    <s v="VRN"/>
    <s v="SSH"/>
    <x v="3"/>
    <x v="1"/>
    <n v="34"/>
    <x v="9"/>
    <x v="3"/>
    <x v="32"/>
    <x v="26"/>
    <x v="1"/>
  </r>
  <r>
    <x v="81"/>
    <x v="8"/>
    <x v="1"/>
    <s v=""/>
    <s v="CNYFV"/>
    <s v="RT"/>
    <s v="Inbound"/>
    <x v="6"/>
    <x v="7"/>
    <x v="11"/>
    <n v="2"/>
    <n v="2"/>
    <n v="250"/>
    <n v="0"/>
    <n v="0"/>
    <n v="500"/>
    <x v="0"/>
    <s v="Closed Deal"/>
    <s v="SSH"/>
    <s v="VRN"/>
    <x v="3"/>
    <x v="1"/>
    <n v="41"/>
    <x v="9"/>
    <x v="3"/>
    <x v="12"/>
    <x v="11"/>
    <x v="1"/>
  </r>
  <r>
    <x v="80"/>
    <x v="31"/>
    <x v="1"/>
    <s v=""/>
    <s v="CPBG86"/>
    <s v="OW"/>
    <s v="Outbound"/>
    <x v="13"/>
    <x v="5"/>
    <x v="30"/>
    <n v="1"/>
    <n v="1"/>
    <n v="250"/>
    <n v="0"/>
    <n v="0"/>
    <n v="250"/>
    <x v="0"/>
    <s v="Closed Deal"/>
    <s v="SSH"/>
    <s v="MXP"/>
    <x v="2"/>
    <x v="3"/>
    <n v="41"/>
    <x v="7"/>
    <x v="3"/>
    <x v="15"/>
    <x v="14"/>
    <x v="1"/>
  </r>
  <r>
    <x v="80"/>
    <x v="31"/>
    <x v="1"/>
    <s v=""/>
    <s v="CPBG86"/>
    <s v="OW"/>
    <s v="Outbound"/>
    <x v="13"/>
    <x v="5"/>
    <x v="30"/>
    <n v="1"/>
    <n v="1"/>
    <n v="250"/>
    <n v="0"/>
    <n v="0"/>
    <n v="250"/>
    <x v="0"/>
    <s v="Closed Deal"/>
    <s v="SSH"/>
    <s v="MXP"/>
    <x v="2"/>
    <x v="3"/>
    <n v="41"/>
    <x v="7"/>
    <x v="3"/>
    <x v="15"/>
    <x v="14"/>
    <x v="1"/>
  </r>
  <r>
    <x v="80"/>
    <x v="31"/>
    <x v="1"/>
    <s v=""/>
    <s v="CP8TEU"/>
    <s v="OW"/>
    <s v="Outbound"/>
    <x v="13"/>
    <x v="5"/>
    <x v="30"/>
    <n v="1"/>
    <n v="1"/>
    <n v="250"/>
    <n v="0"/>
    <n v="0"/>
    <n v="250"/>
    <x v="0"/>
    <s v="Closed Deal"/>
    <s v="SSH"/>
    <s v="MXP"/>
    <x v="2"/>
    <x v="3"/>
    <n v="41"/>
    <x v="7"/>
    <x v="3"/>
    <x v="15"/>
    <x v="14"/>
    <x v="1"/>
  </r>
  <r>
    <x v="80"/>
    <x v="31"/>
    <x v="1"/>
    <s v=""/>
    <s v="CP8TEU"/>
    <s v="OW"/>
    <s v="Outbound"/>
    <x v="13"/>
    <x v="5"/>
    <x v="30"/>
    <n v="1"/>
    <n v="1"/>
    <n v="250"/>
    <n v="0"/>
    <n v="0"/>
    <n v="250"/>
    <x v="0"/>
    <s v="Closed Deal"/>
    <s v="SSH"/>
    <s v="MXP"/>
    <x v="2"/>
    <x v="3"/>
    <n v="41"/>
    <x v="7"/>
    <x v="3"/>
    <x v="15"/>
    <x v="14"/>
    <x v="1"/>
  </r>
  <r>
    <x v="80"/>
    <x v="31"/>
    <x v="1"/>
    <s v=""/>
    <s v="CP8TEU"/>
    <s v="OW"/>
    <s v="Outbound"/>
    <x v="13"/>
    <x v="5"/>
    <x v="30"/>
    <n v="1"/>
    <n v="1"/>
    <n v="250"/>
    <n v="0"/>
    <n v="0"/>
    <n v="250"/>
    <x v="0"/>
    <s v="Closed Deal"/>
    <s v="SSH"/>
    <s v="MXP"/>
    <x v="2"/>
    <x v="3"/>
    <n v="41"/>
    <x v="7"/>
    <x v="3"/>
    <x v="15"/>
    <x v="14"/>
    <x v="1"/>
  </r>
  <r>
    <x v="80"/>
    <x v="31"/>
    <x v="1"/>
    <s v=""/>
    <s v="CP8TEU"/>
    <s v="OW"/>
    <s v="Outbound"/>
    <x v="13"/>
    <x v="5"/>
    <x v="30"/>
    <n v="1"/>
    <n v="1"/>
    <n v="250"/>
    <n v="0"/>
    <n v="0"/>
    <n v="250"/>
    <x v="0"/>
    <s v="Closed Deal"/>
    <s v="SSH"/>
    <s v="MXP"/>
    <x v="2"/>
    <x v="3"/>
    <n v="41"/>
    <x v="7"/>
    <x v="3"/>
    <x v="15"/>
    <x v="14"/>
    <x v="1"/>
  </r>
  <r>
    <x v="80"/>
    <x v="31"/>
    <x v="1"/>
    <s v=""/>
    <s v="CPODQC"/>
    <s v="OW"/>
    <s v="Outbound"/>
    <x v="13"/>
    <x v="5"/>
    <x v="30"/>
    <n v="1"/>
    <n v="1"/>
    <n v="250"/>
    <n v="0"/>
    <n v="0"/>
    <n v="250"/>
    <x v="0"/>
    <s v="Closed Deal"/>
    <s v="SSH"/>
    <s v="MXP"/>
    <x v="2"/>
    <x v="3"/>
    <n v="41"/>
    <x v="7"/>
    <x v="3"/>
    <x v="15"/>
    <x v="14"/>
    <x v="1"/>
  </r>
  <r>
    <x v="80"/>
    <x v="31"/>
    <x v="1"/>
    <s v=""/>
    <s v="CPODQC"/>
    <s v="OW"/>
    <s v="Outbound"/>
    <x v="13"/>
    <x v="5"/>
    <x v="30"/>
    <n v="1"/>
    <n v="1"/>
    <n v="250"/>
    <n v="0"/>
    <n v="0"/>
    <n v="250"/>
    <x v="0"/>
    <s v="Closed Deal"/>
    <s v="SSH"/>
    <s v="MXP"/>
    <x v="2"/>
    <x v="3"/>
    <n v="41"/>
    <x v="7"/>
    <x v="3"/>
    <x v="15"/>
    <x v="14"/>
    <x v="1"/>
  </r>
  <r>
    <x v="79"/>
    <x v="25"/>
    <x v="1"/>
    <s v=""/>
    <s v="12LQLQ"/>
    <s v="OW"/>
    <s v="Outbound"/>
    <x v="13"/>
    <x v="5"/>
    <x v="30"/>
    <n v="1"/>
    <n v="1"/>
    <n v="208"/>
    <n v="36.83"/>
    <n v="30"/>
    <n v="274.83"/>
    <x v="0"/>
    <s v="Closed Deal"/>
    <s v="SSH"/>
    <s v="MXP"/>
    <x v="2"/>
    <x v="3"/>
    <n v="42"/>
    <x v="7"/>
    <x v="3"/>
    <x v="15"/>
    <x v="14"/>
    <x v="1"/>
  </r>
  <r>
    <x v="79"/>
    <x v="25"/>
    <x v="1"/>
    <s v=""/>
    <s v="12LQLQ"/>
    <s v="OW"/>
    <s v="Outbound"/>
    <x v="13"/>
    <x v="5"/>
    <x v="30"/>
    <n v="1"/>
    <n v="1"/>
    <n v="161"/>
    <n v="36.83"/>
    <n v="30"/>
    <n v="227.83"/>
    <x v="0"/>
    <s v="Closed Deal"/>
    <s v="SSH"/>
    <s v="MXP"/>
    <x v="2"/>
    <x v="3"/>
    <n v="42"/>
    <x v="7"/>
    <x v="3"/>
    <x v="15"/>
    <x v="14"/>
    <x v="1"/>
  </r>
  <r>
    <x v="79"/>
    <x v="25"/>
    <x v="1"/>
    <s v=""/>
    <s v="12LQLQ"/>
    <s v="OW"/>
    <s v="Outbound"/>
    <x v="13"/>
    <x v="5"/>
    <x v="30"/>
    <n v="1"/>
    <n v="1"/>
    <n v="208"/>
    <n v="36.83"/>
    <n v="30"/>
    <n v="274.83"/>
    <x v="0"/>
    <s v="Closed Deal"/>
    <s v="SSH"/>
    <s v="MXP"/>
    <x v="2"/>
    <x v="3"/>
    <n v="42"/>
    <x v="7"/>
    <x v="3"/>
    <x v="15"/>
    <x v="14"/>
    <x v="1"/>
  </r>
  <r>
    <x v="81"/>
    <x v="21"/>
    <x v="2"/>
    <s v="MFJ IBE"/>
    <s v="PZ8NNT"/>
    <s v="RT"/>
    <s v="Inbound"/>
    <x v="7"/>
    <x v="3"/>
    <x v="37"/>
    <n v="1"/>
    <n v="1"/>
    <n v="169.72"/>
    <n v="0"/>
    <n v="0"/>
    <n v="169.72"/>
    <x v="0"/>
    <s v="Closed Deal"/>
    <s v="SSH"/>
    <s v="BRI"/>
    <x v="1"/>
    <x v="1"/>
    <n v="111"/>
    <x v="4"/>
    <x v="3"/>
    <x v="47"/>
    <x v="40"/>
    <x v="0"/>
  </r>
  <r>
    <x v="81"/>
    <x v="21"/>
    <x v="2"/>
    <s v="MFJ IBE"/>
    <s v="PZ8NNT"/>
    <s v="RT"/>
    <s v="Outbound"/>
    <x v="5"/>
    <x v="2"/>
    <x v="36"/>
    <n v="1"/>
    <n v="1"/>
    <n v="169.26"/>
    <n v="0"/>
    <n v="0"/>
    <n v="169.26"/>
    <x v="0"/>
    <s v="Closed Deal"/>
    <s v="BRI"/>
    <s v="SSH"/>
    <x v="1"/>
    <x v="1"/>
    <n v="104"/>
    <x v="4"/>
    <x v="3"/>
    <x v="38"/>
    <x v="30"/>
    <x v="0"/>
  </r>
  <r>
    <x v="81"/>
    <x v="21"/>
    <x v="2"/>
    <s v="MFJ IBE"/>
    <s v="PZ8NNT"/>
    <s v="RT"/>
    <s v="Inbound"/>
    <x v="7"/>
    <x v="3"/>
    <x v="37"/>
    <n v="1"/>
    <n v="1"/>
    <n v="169.72"/>
    <n v="0"/>
    <n v="0"/>
    <n v="169.72"/>
    <x v="0"/>
    <s v="Closed Deal"/>
    <s v="SSH"/>
    <s v="BRI"/>
    <x v="1"/>
    <x v="1"/>
    <n v="111"/>
    <x v="4"/>
    <x v="3"/>
    <x v="47"/>
    <x v="40"/>
    <x v="0"/>
  </r>
  <r>
    <x v="81"/>
    <x v="21"/>
    <x v="2"/>
    <s v="MFJ IBE"/>
    <s v="PZ8NNT"/>
    <s v="RT"/>
    <s v="Outbound"/>
    <x v="5"/>
    <x v="2"/>
    <x v="36"/>
    <n v="1"/>
    <n v="1"/>
    <n v="169.26"/>
    <n v="0"/>
    <n v="0"/>
    <n v="169.26"/>
    <x v="0"/>
    <s v="Closed Deal"/>
    <s v="BRI"/>
    <s v="SSH"/>
    <x v="1"/>
    <x v="1"/>
    <n v="104"/>
    <x v="4"/>
    <x v="3"/>
    <x v="38"/>
    <x v="30"/>
    <x v="0"/>
  </r>
  <r>
    <x v="79"/>
    <x v="10"/>
    <x v="1"/>
    <s v="AMADEUS"/>
    <s v="11LHTR"/>
    <s v="OW"/>
    <s v="Outbound"/>
    <x v="28"/>
    <x v="1"/>
    <x v="29"/>
    <n v="0"/>
    <n v="0"/>
    <n v="0"/>
    <n v="0"/>
    <n v="0"/>
    <n v="0"/>
    <x v="2"/>
    <s v="Reissued"/>
    <s v="SSH"/>
    <s v="NAP"/>
    <x v="0"/>
    <x v="3"/>
    <n v="35"/>
    <x v="22"/>
    <x v="21"/>
    <x v="79"/>
    <x v="1"/>
    <x v="1"/>
  </r>
  <r>
    <x v="79"/>
    <x v="10"/>
    <x v="1"/>
    <s v="AMADEUS"/>
    <s v="11LHTR"/>
    <s v="OW"/>
    <s v="Outbound"/>
    <x v="28"/>
    <x v="1"/>
    <x v="29"/>
    <n v="0"/>
    <n v="0"/>
    <n v="0"/>
    <n v="0"/>
    <n v="0"/>
    <n v="0"/>
    <x v="2"/>
    <s v="Reissued"/>
    <s v="SSH"/>
    <s v="NAP"/>
    <x v="0"/>
    <x v="3"/>
    <n v="35"/>
    <x v="22"/>
    <x v="21"/>
    <x v="79"/>
    <x v="1"/>
    <x v="1"/>
  </r>
  <r>
    <x v="79"/>
    <x v="10"/>
    <x v="1"/>
    <s v="AMADEUS"/>
    <s v="11LHTR"/>
    <s v="OW"/>
    <s v="Outbound"/>
    <x v="28"/>
    <x v="1"/>
    <x v="29"/>
    <n v="0"/>
    <n v="0"/>
    <n v="0"/>
    <n v="0"/>
    <n v="0"/>
    <n v="0"/>
    <x v="2"/>
    <s v="Reissued"/>
    <s v="SSH"/>
    <s v="NAP"/>
    <x v="0"/>
    <x v="3"/>
    <n v="35"/>
    <x v="22"/>
    <x v="21"/>
    <x v="79"/>
    <x v="1"/>
    <x v="1"/>
  </r>
  <r>
    <x v="79"/>
    <x v="10"/>
    <x v="1"/>
    <s v="AMADEUS"/>
    <s v="11LHTR"/>
    <s v="OW"/>
    <s v="Outbound"/>
    <x v="28"/>
    <x v="1"/>
    <x v="29"/>
    <n v="0"/>
    <n v="0"/>
    <n v="0"/>
    <n v="0"/>
    <n v="0"/>
    <n v="0"/>
    <x v="2"/>
    <s v="Reissued"/>
    <s v="SSH"/>
    <s v="NAP"/>
    <x v="0"/>
    <x v="3"/>
    <n v="35"/>
    <x v="22"/>
    <x v="21"/>
    <x v="79"/>
    <x v="1"/>
    <x v="1"/>
  </r>
  <r>
    <x v="79"/>
    <x v="10"/>
    <x v="1"/>
    <s v="AMADEUS"/>
    <s v="11LLPY"/>
    <s v="OW"/>
    <s v="Outbound"/>
    <x v="32"/>
    <x v="0"/>
    <x v="29"/>
    <n v="1"/>
    <n v="1"/>
    <n v="150"/>
    <n v="34.04"/>
    <n v="40"/>
    <n v="224.04"/>
    <x v="0"/>
    <s v="Closed Deal"/>
    <s v="NAP"/>
    <s v="SSH"/>
    <x v="0"/>
    <x v="3"/>
    <n v="35"/>
    <x v="22"/>
    <x v="20"/>
    <x v="30"/>
    <x v="66"/>
    <x v="1"/>
  </r>
  <r>
    <x v="79"/>
    <x v="10"/>
    <x v="1"/>
    <s v="AMADEUS"/>
    <s v="11LLNF"/>
    <s v="OW"/>
    <s v="Outbound"/>
    <x v="24"/>
    <x v="0"/>
    <x v="29"/>
    <n v="1"/>
    <n v="1"/>
    <n v="230"/>
    <n v="34.04"/>
    <n v="40"/>
    <n v="304.04000000000002"/>
    <x v="0"/>
    <s v="Closed Deal"/>
    <s v="NAP"/>
    <s v="SSH"/>
    <x v="0"/>
    <x v="3"/>
    <n v="35"/>
    <x v="18"/>
    <x v="3"/>
    <x v="66"/>
    <x v="57"/>
    <x v="1"/>
  </r>
  <r>
    <x v="79"/>
    <x v="10"/>
    <x v="1"/>
    <s v="AMADEUS"/>
    <s v="11LLNG"/>
    <s v="OW"/>
    <s v="Outbound"/>
    <x v="25"/>
    <x v="1"/>
    <x v="30"/>
    <n v="1"/>
    <n v="1"/>
    <n v="220"/>
    <n v="38.92"/>
    <n v="40"/>
    <n v="298.92"/>
    <x v="0"/>
    <s v="Closed Deal"/>
    <s v="SSH"/>
    <s v="NAP"/>
    <x v="0"/>
    <x v="3"/>
    <n v="42"/>
    <x v="18"/>
    <x v="3"/>
    <x v="16"/>
    <x v="15"/>
    <x v="1"/>
  </r>
  <r>
    <x v="79"/>
    <x v="10"/>
    <x v="1"/>
    <s v="AMADEUS"/>
    <s v="11LLMG"/>
    <s v="OW"/>
    <s v="Outbound"/>
    <x v="24"/>
    <x v="0"/>
    <x v="29"/>
    <n v="1"/>
    <n v="1"/>
    <n v="280"/>
    <n v="34.04"/>
    <n v="40"/>
    <n v="354.04"/>
    <x v="0"/>
    <s v="Closed Deal"/>
    <s v="NAP"/>
    <s v="SSH"/>
    <x v="0"/>
    <x v="3"/>
    <n v="35"/>
    <x v="18"/>
    <x v="3"/>
    <x v="66"/>
    <x v="57"/>
    <x v="1"/>
  </r>
  <r>
    <x v="79"/>
    <x v="10"/>
    <x v="1"/>
    <s v="AMADEUS"/>
    <s v="11LLMH"/>
    <s v="OW"/>
    <s v="Outbound"/>
    <x v="28"/>
    <x v="1"/>
    <x v="30"/>
    <n v="1"/>
    <n v="1"/>
    <n v="200"/>
    <n v="38.92"/>
    <n v="40"/>
    <n v="278.92"/>
    <x v="0"/>
    <s v="Closed Deal"/>
    <s v="SSH"/>
    <s v="NAP"/>
    <x v="0"/>
    <x v="3"/>
    <n v="42"/>
    <x v="22"/>
    <x v="22"/>
    <x v="80"/>
    <x v="14"/>
    <x v="1"/>
  </r>
  <r>
    <x v="79"/>
    <x v="10"/>
    <x v="1"/>
    <s v="AMADEUS"/>
    <s v="11LLNF"/>
    <s v="OW"/>
    <s v="Outbound"/>
    <x v="24"/>
    <x v="0"/>
    <x v="29"/>
    <n v="1"/>
    <n v="1"/>
    <n v="280"/>
    <n v="34.04"/>
    <n v="40"/>
    <n v="354.04"/>
    <x v="0"/>
    <s v="Closed Deal"/>
    <s v="NAP"/>
    <s v="SSH"/>
    <x v="0"/>
    <x v="3"/>
    <n v="35"/>
    <x v="18"/>
    <x v="3"/>
    <x v="66"/>
    <x v="57"/>
    <x v="1"/>
  </r>
  <r>
    <x v="79"/>
    <x v="10"/>
    <x v="1"/>
    <s v="AMADEUS"/>
    <s v="11LLNG"/>
    <s v="OW"/>
    <s v="Outbound"/>
    <x v="25"/>
    <x v="1"/>
    <x v="30"/>
    <n v="1"/>
    <n v="1"/>
    <n v="270"/>
    <n v="38.92"/>
    <n v="40"/>
    <n v="348.92"/>
    <x v="0"/>
    <s v="Closed Deal"/>
    <s v="SSH"/>
    <s v="NAP"/>
    <x v="0"/>
    <x v="3"/>
    <n v="42"/>
    <x v="18"/>
    <x v="3"/>
    <x v="16"/>
    <x v="15"/>
    <x v="1"/>
  </r>
  <r>
    <x v="79"/>
    <x v="10"/>
    <x v="1"/>
    <s v="AMADEUS"/>
    <s v="11LLLU"/>
    <s v="OW"/>
    <s v="Outbound"/>
    <x v="13"/>
    <x v="5"/>
    <x v="30"/>
    <n v="1"/>
    <n v="1"/>
    <n v="300"/>
    <n v="38.99"/>
    <n v="40"/>
    <n v="378.99"/>
    <x v="0"/>
    <s v="Closed Deal"/>
    <s v="SSH"/>
    <s v="MXP"/>
    <x v="2"/>
    <x v="3"/>
    <n v="42"/>
    <x v="7"/>
    <x v="3"/>
    <x v="15"/>
    <x v="14"/>
    <x v="1"/>
  </r>
  <r>
    <x v="79"/>
    <x v="10"/>
    <x v="1"/>
    <s v="AMADEUS"/>
    <s v="11LLLU"/>
    <s v="OW"/>
    <s v="Outbound"/>
    <x v="13"/>
    <x v="5"/>
    <x v="30"/>
    <n v="1"/>
    <n v="1"/>
    <n v="225"/>
    <n v="38.99"/>
    <n v="40"/>
    <n v="303.99"/>
    <x v="0"/>
    <s v="Closed Deal"/>
    <s v="SSH"/>
    <s v="MXP"/>
    <x v="2"/>
    <x v="3"/>
    <n v="42"/>
    <x v="7"/>
    <x v="3"/>
    <x v="15"/>
    <x v="14"/>
    <x v="1"/>
  </r>
  <r>
    <x v="79"/>
    <x v="10"/>
    <x v="1"/>
    <s v="AMADEUS"/>
    <s v="11LLLU"/>
    <s v="OW"/>
    <s v="Outbound"/>
    <x v="13"/>
    <x v="5"/>
    <x v="30"/>
    <n v="1"/>
    <n v="1"/>
    <n v="300"/>
    <n v="38.99"/>
    <n v="40"/>
    <n v="378.99"/>
    <x v="0"/>
    <s v="Closed Deal"/>
    <s v="SSH"/>
    <s v="MXP"/>
    <x v="2"/>
    <x v="3"/>
    <n v="42"/>
    <x v="7"/>
    <x v="3"/>
    <x v="15"/>
    <x v="14"/>
    <x v="1"/>
  </r>
  <r>
    <x v="79"/>
    <x v="10"/>
    <x v="1"/>
    <s v="AMADEUS"/>
    <s v="11LLPY"/>
    <s v="OW"/>
    <s v="Outbound"/>
    <x v="32"/>
    <x v="0"/>
    <x v="29"/>
    <n v="1"/>
    <n v="1"/>
    <n v="150"/>
    <n v="34.04"/>
    <n v="40"/>
    <n v="224.04"/>
    <x v="0"/>
    <s v="Closed Deal"/>
    <s v="NAP"/>
    <s v="SSH"/>
    <x v="0"/>
    <x v="3"/>
    <n v="35"/>
    <x v="22"/>
    <x v="20"/>
    <x v="30"/>
    <x v="66"/>
    <x v="1"/>
  </r>
  <r>
    <x v="79"/>
    <x v="10"/>
    <x v="1"/>
    <s v="AMADEUS"/>
    <s v="11LLMG"/>
    <s v="OW"/>
    <s v="Outbound"/>
    <x v="24"/>
    <x v="0"/>
    <x v="29"/>
    <n v="1"/>
    <n v="1"/>
    <n v="200"/>
    <n v="34.04"/>
    <n v="40"/>
    <n v="274.04000000000002"/>
    <x v="0"/>
    <s v="Closed Deal"/>
    <s v="NAP"/>
    <s v="SSH"/>
    <x v="0"/>
    <x v="3"/>
    <n v="35"/>
    <x v="18"/>
    <x v="3"/>
    <x v="66"/>
    <x v="57"/>
    <x v="1"/>
  </r>
  <r>
    <x v="79"/>
    <x v="10"/>
    <x v="1"/>
    <s v="AMADEUS"/>
    <s v="11LLMH"/>
    <s v="OW"/>
    <s v="Outbound"/>
    <x v="28"/>
    <x v="1"/>
    <x v="30"/>
    <n v="1"/>
    <n v="1"/>
    <n v="200"/>
    <n v="38.92"/>
    <n v="40"/>
    <n v="278.92"/>
    <x v="0"/>
    <s v="Closed Deal"/>
    <s v="SSH"/>
    <s v="NAP"/>
    <x v="0"/>
    <x v="3"/>
    <n v="42"/>
    <x v="22"/>
    <x v="22"/>
    <x v="80"/>
    <x v="14"/>
    <x v="1"/>
  </r>
  <r>
    <x v="79"/>
    <x v="10"/>
    <x v="1"/>
    <s v="AMADEUS"/>
    <s v="11LLMG"/>
    <s v="OW"/>
    <s v="Outbound"/>
    <x v="24"/>
    <x v="0"/>
    <x v="29"/>
    <n v="1"/>
    <n v="1"/>
    <n v="200"/>
    <n v="34.04"/>
    <n v="40"/>
    <n v="274.04000000000002"/>
    <x v="0"/>
    <s v="Closed Deal"/>
    <s v="NAP"/>
    <s v="SSH"/>
    <x v="0"/>
    <x v="3"/>
    <n v="35"/>
    <x v="18"/>
    <x v="3"/>
    <x v="66"/>
    <x v="57"/>
    <x v="1"/>
  </r>
  <r>
    <x v="79"/>
    <x v="10"/>
    <x v="1"/>
    <s v="AMADEUS"/>
    <s v="11LLMH"/>
    <s v="OW"/>
    <s v="Outbound"/>
    <x v="28"/>
    <x v="1"/>
    <x v="30"/>
    <n v="1"/>
    <n v="1"/>
    <n v="200"/>
    <n v="38.92"/>
    <n v="40"/>
    <n v="278.92"/>
    <x v="0"/>
    <s v="Closed Deal"/>
    <s v="SSH"/>
    <s v="NAP"/>
    <x v="0"/>
    <x v="3"/>
    <n v="42"/>
    <x v="22"/>
    <x v="22"/>
    <x v="80"/>
    <x v="14"/>
    <x v="1"/>
  </r>
  <r>
    <x v="82"/>
    <x v="7"/>
    <x v="1"/>
    <s v=""/>
    <s v=""/>
    <s v="OW"/>
    <s v="Outbound"/>
    <x v="7"/>
    <x v="3"/>
    <x v="42"/>
    <n v="2"/>
    <n v="2"/>
    <n v="240"/>
    <n v="0"/>
    <n v="0"/>
    <n v="480"/>
    <x v="0"/>
    <s v="Closed Deal"/>
    <s v="SSH"/>
    <s v="BRI"/>
    <x v="1"/>
    <x v="1"/>
    <n v="145"/>
    <x v="4"/>
    <x v="3"/>
    <x v="51"/>
    <x v="44"/>
    <x v="0"/>
  </r>
  <r>
    <x v="82"/>
    <x v="7"/>
    <x v="1"/>
    <s v=""/>
    <s v=""/>
    <s v="OW"/>
    <s v="Outbound"/>
    <x v="5"/>
    <x v="2"/>
    <x v="41"/>
    <n v="2"/>
    <n v="2"/>
    <n v="240"/>
    <n v="0"/>
    <n v="0"/>
    <n v="480"/>
    <x v="0"/>
    <s v="Closed Deal"/>
    <s v="BRI"/>
    <s v="SSH"/>
    <x v="1"/>
    <x v="1"/>
    <n v="138"/>
    <x v="4"/>
    <x v="3"/>
    <x v="40"/>
    <x v="33"/>
    <x v="0"/>
  </r>
  <r>
    <x v="82"/>
    <x v="7"/>
    <x v="1"/>
    <s v=""/>
    <s v=""/>
    <s v="OW"/>
    <s v="Outbound"/>
    <x v="22"/>
    <x v="12"/>
    <x v="2"/>
    <n v="2"/>
    <n v="2"/>
    <n v="240"/>
    <n v="0"/>
    <n v="0"/>
    <n v="480"/>
    <x v="0"/>
    <s v="Closed Deal"/>
    <s v="NAP"/>
    <s v="HRG"/>
    <x v="0"/>
    <x v="0"/>
    <n v="140"/>
    <x v="16"/>
    <x v="13"/>
    <x v="37"/>
    <x v="51"/>
    <x v="0"/>
  </r>
  <r>
    <x v="82"/>
    <x v="7"/>
    <x v="1"/>
    <s v=""/>
    <s v=""/>
    <s v="OW"/>
    <s v="Outbound"/>
    <x v="23"/>
    <x v="13"/>
    <x v="4"/>
    <n v="2"/>
    <n v="2"/>
    <n v="240"/>
    <n v="0"/>
    <n v="0"/>
    <n v="480"/>
    <x v="0"/>
    <s v="Closed Deal"/>
    <s v="HRG"/>
    <s v="NAP"/>
    <x v="0"/>
    <x v="0"/>
    <n v="154"/>
    <x v="16"/>
    <x v="13"/>
    <x v="37"/>
    <x v="51"/>
    <x v="0"/>
  </r>
  <r>
    <x v="82"/>
    <x v="7"/>
    <x v="1"/>
    <s v=""/>
    <s v=""/>
    <s v="OW"/>
    <s v="Outbound"/>
    <x v="12"/>
    <x v="16"/>
    <x v="68"/>
    <n v="1"/>
    <n v="1"/>
    <n v="250"/>
    <n v="0"/>
    <n v="0"/>
    <n v="250"/>
    <x v="0"/>
    <s v="Closed Deal"/>
    <s v="FCO"/>
    <s v="SSH"/>
    <x v="6"/>
    <x v="3"/>
    <n v="137"/>
    <x v="25"/>
    <x v="3"/>
    <x v="69"/>
    <x v="71"/>
    <x v="0"/>
  </r>
  <r>
    <x v="82"/>
    <x v="32"/>
    <x v="0"/>
    <s v=""/>
    <s v=""/>
    <s v="RT"/>
    <s v="Outbound"/>
    <x v="0"/>
    <x v="0"/>
    <x v="0"/>
    <n v="10"/>
    <n v="10"/>
    <n v="235"/>
    <n v="0"/>
    <n v="0"/>
    <n v="2350"/>
    <x v="0"/>
    <s v="Signed"/>
    <s v="NAP"/>
    <s v="SSH"/>
    <x v="0"/>
    <x v="0"/>
    <n v="126"/>
    <x v="0"/>
    <x v="0"/>
    <x v="0"/>
    <x v="0"/>
    <x v="0"/>
  </r>
  <r>
    <x v="82"/>
    <x v="32"/>
    <x v="0"/>
    <s v=""/>
    <s v=""/>
    <s v="RT"/>
    <s v="Outbound"/>
    <x v="0"/>
    <x v="0"/>
    <x v="1"/>
    <n v="10"/>
    <n v="10"/>
    <n v="235"/>
    <n v="0"/>
    <n v="0"/>
    <n v="2350"/>
    <x v="0"/>
    <s v="Signed"/>
    <s v="NAP"/>
    <s v="SSH"/>
    <x v="0"/>
    <x v="0"/>
    <n v="133"/>
    <x v="0"/>
    <x v="0"/>
    <x v="1"/>
    <x v="1"/>
    <x v="0"/>
  </r>
  <r>
    <x v="82"/>
    <x v="32"/>
    <x v="0"/>
    <s v=""/>
    <s v=""/>
    <s v="RT"/>
    <s v="Outbound"/>
    <x v="0"/>
    <x v="0"/>
    <x v="2"/>
    <n v="10"/>
    <n v="10"/>
    <n v="235"/>
    <n v="0"/>
    <n v="0"/>
    <n v="2350"/>
    <x v="0"/>
    <s v="Signed"/>
    <s v="NAP"/>
    <s v="SSH"/>
    <x v="0"/>
    <x v="0"/>
    <n v="140"/>
    <x v="0"/>
    <x v="0"/>
    <x v="69"/>
    <x v="11"/>
    <x v="0"/>
  </r>
  <r>
    <x v="82"/>
    <x v="32"/>
    <x v="0"/>
    <s v=""/>
    <s v=""/>
    <s v="RT"/>
    <s v="Outbound"/>
    <x v="0"/>
    <x v="0"/>
    <x v="3"/>
    <n v="10"/>
    <n v="10"/>
    <n v="235"/>
    <n v="0"/>
    <n v="0"/>
    <n v="2350"/>
    <x v="0"/>
    <s v="Signed"/>
    <s v="NAP"/>
    <s v="SSH"/>
    <x v="0"/>
    <x v="0"/>
    <n v="147"/>
    <x v="0"/>
    <x v="0"/>
    <x v="69"/>
    <x v="11"/>
    <x v="0"/>
  </r>
  <r>
    <x v="82"/>
    <x v="32"/>
    <x v="0"/>
    <s v=""/>
    <s v=""/>
    <s v="RT"/>
    <s v="Outbound"/>
    <x v="0"/>
    <x v="0"/>
    <x v="4"/>
    <n v="10"/>
    <n v="10"/>
    <n v="235"/>
    <n v="0"/>
    <n v="0"/>
    <n v="2350"/>
    <x v="0"/>
    <s v="Signed"/>
    <s v="NAP"/>
    <s v="SSH"/>
    <x v="0"/>
    <x v="0"/>
    <n v="154"/>
    <x v="0"/>
    <x v="0"/>
    <x v="3"/>
    <x v="3"/>
    <x v="0"/>
  </r>
  <r>
    <x v="82"/>
    <x v="32"/>
    <x v="0"/>
    <s v=""/>
    <s v=""/>
    <s v="RT"/>
    <s v="Outbound"/>
    <x v="0"/>
    <x v="0"/>
    <x v="5"/>
    <n v="10"/>
    <n v="10"/>
    <n v="235"/>
    <n v="0"/>
    <n v="0"/>
    <n v="2350"/>
    <x v="0"/>
    <s v="Signed"/>
    <s v="NAP"/>
    <s v="SSH"/>
    <x v="0"/>
    <x v="0"/>
    <n v="161"/>
    <x v="0"/>
    <x v="0"/>
    <x v="4"/>
    <x v="4"/>
    <x v="0"/>
  </r>
  <r>
    <x v="82"/>
    <x v="32"/>
    <x v="0"/>
    <s v=""/>
    <s v=""/>
    <s v="RT"/>
    <s v="Inbound"/>
    <x v="2"/>
    <x v="1"/>
    <x v="1"/>
    <n v="10"/>
    <n v="10"/>
    <n v="235"/>
    <n v="0"/>
    <n v="0"/>
    <n v="2350"/>
    <x v="0"/>
    <s v="Signed"/>
    <s v="SSH"/>
    <s v="NAP"/>
    <x v="0"/>
    <x v="0"/>
    <n v="133"/>
    <x v="0"/>
    <x v="0"/>
    <x v="0"/>
    <x v="0"/>
    <x v="0"/>
  </r>
  <r>
    <x v="82"/>
    <x v="32"/>
    <x v="0"/>
    <s v=""/>
    <s v=""/>
    <s v="RT"/>
    <s v="Inbound"/>
    <x v="2"/>
    <x v="1"/>
    <x v="2"/>
    <n v="10"/>
    <n v="10"/>
    <n v="235"/>
    <n v="0"/>
    <n v="0"/>
    <n v="2350"/>
    <x v="0"/>
    <s v="Signed"/>
    <s v="SSH"/>
    <s v="NAP"/>
    <x v="0"/>
    <x v="0"/>
    <n v="140"/>
    <x v="0"/>
    <x v="0"/>
    <x v="3"/>
    <x v="3"/>
    <x v="0"/>
  </r>
  <r>
    <x v="82"/>
    <x v="32"/>
    <x v="0"/>
    <s v=""/>
    <s v=""/>
    <s v="RT"/>
    <s v="Inbound"/>
    <x v="2"/>
    <x v="1"/>
    <x v="3"/>
    <n v="10"/>
    <n v="10"/>
    <n v="235"/>
    <n v="0"/>
    <n v="0"/>
    <n v="2350"/>
    <x v="0"/>
    <s v="Signed"/>
    <s v="SSH"/>
    <s v="NAP"/>
    <x v="0"/>
    <x v="0"/>
    <n v="147"/>
    <x v="0"/>
    <x v="0"/>
    <x v="1"/>
    <x v="1"/>
    <x v="0"/>
  </r>
  <r>
    <x v="82"/>
    <x v="32"/>
    <x v="0"/>
    <s v=""/>
    <s v=""/>
    <s v="RT"/>
    <s v="Inbound"/>
    <x v="2"/>
    <x v="1"/>
    <x v="4"/>
    <n v="10"/>
    <n v="10"/>
    <n v="235"/>
    <n v="0"/>
    <n v="0"/>
    <n v="2350"/>
    <x v="0"/>
    <s v="Signed"/>
    <s v="SSH"/>
    <s v="NAP"/>
    <x v="0"/>
    <x v="0"/>
    <n v="154"/>
    <x v="0"/>
    <x v="0"/>
    <x v="70"/>
    <x v="14"/>
    <x v="0"/>
  </r>
  <r>
    <x v="82"/>
    <x v="32"/>
    <x v="0"/>
    <s v=""/>
    <s v=""/>
    <s v="RT"/>
    <s v="Inbound"/>
    <x v="2"/>
    <x v="1"/>
    <x v="5"/>
    <n v="10"/>
    <n v="10"/>
    <n v="235"/>
    <n v="0"/>
    <n v="0"/>
    <n v="2350"/>
    <x v="0"/>
    <s v="Signed"/>
    <s v="SSH"/>
    <s v="NAP"/>
    <x v="0"/>
    <x v="0"/>
    <n v="161"/>
    <x v="0"/>
    <x v="0"/>
    <x v="3"/>
    <x v="3"/>
    <x v="0"/>
  </r>
  <r>
    <x v="82"/>
    <x v="32"/>
    <x v="0"/>
    <s v=""/>
    <s v=""/>
    <s v="RT"/>
    <s v="Inbound"/>
    <x v="2"/>
    <x v="1"/>
    <x v="6"/>
    <n v="10"/>
    <n v="10"/>
    <n v="235"/>
    <n v="0"/>
    <n v="0"/>
    <n v="2350"/>
    <x v="0"/>
    <s v="Signed"/>
    <s v="SSH"/>
    <s v="NAP"/>
    <x v="0"/>
    <x v="0"/>
    <n v="168"/>
    <x v="0"/>
    <x v="0"/>
    <x v="4"/>
    <x v="4"/>
    <x v="0"/>
  </r>
  <r>
    <x v="80"/>
    <x v="10"/>
    <x v="1"/>
    <s v="AMADEUS"/>
    <s v="11LLS0"/>
    <s v="OW"/>
    <s v="Outbound"/>
    <x v="22"/>
    <x v="12"/>
    <x v="2"/>
    <n v="1"/>
    <n v="1"/>
    <n v="180"/>
    <n v="22.11"/>
    <n v="40"/>
    <n v="242.11"/>
    <x v="0"/>
    <s v="Closed Deal"/>
    <s v="NAP"/>
    <s v="HRG"/>
    <x v="0"/>
    <x v="0"/>
    <n v="142"/>
    <x v="16"/>
    <x v="13"/>
    <x v="37"/>
    <x v="51"/>
    <x v="0"/>
  </r>
  <r>
    <x v="80"/>
    <x v="10"/>
    <x v="1"/>
    <s v="AMADEUS"/>
    <s v="11LLS2"/>
    <s v="OW"/>
    <s v="Outbound"/>
    <x v="23"/>
    <x v="13"/>
    <x v="4"/>
    <n v="1"/>
    <n v="1"/>
    <n v="180"/>
    <n v="35.53"/>
    <n v="40"/>
    <n v="255.53"/>
    <x v="0"/>
    <s v="Closed Deal"/>
    <s v="HRG"/>
    <s v="NAP"/>
    <x v="0"/>
    <x v="0"/>
    <n v="156"/>
    <x v="16"/>
    <x v="13"/>
    <x v="37"/>
    <x v="51"/>
    <x v="0"/>
  </r>
  <r>
    <x v="80"/>
    <x v="10"/>
    <x v="1"/>
    <s v="AMADEUS"/>
    <s v="11LLS0"/>
    <s v="OW"/>
    <s v="Outbound"/>
    <x v="22"/>
    <x v="12"/>
    <x v="2"/>
    <n v="1"/>
    <n v="1"/>
    <n v="180"/>
    <n v="22.11"/>
    <n v="40"/>
    <n v="242.11"/>
    <x v="0"/>
    <s v="Closed Deal"/>
    <s v="NAP"/>
    <s v="HRG"/>
    <x v="0"/>
    <x v="0"/>
    <n v="142"/>
    <x v="16"/>
    <x v="13"/>
    <x v="37"/>
    <x v="51"/>
    <x v="0"/>
  </r>
  <r>
    <x v="80"/>
    <x v="10"/>
    <x v="1"/>
    <s v="AMADEUS"/>
    <s v="11LLS2"/>
    <s v="OW"/>
    <s v="Outbound"/>
    <x v="23"/>
    <x v="13"/>
    <x v="4"/>
    <n v="1"/>
    <n v="1"/>
    <n v="180"/>
    <n v="35.53"/>
    <n v="40"/>
    <n v="255.53"/>
    <x v="0"/>
    <s v="Closed Deal"/>
    <s v="HRG"/>
    <s v="NAP"/>
    <x v="0"/>
    <x v="0"/>
    <n v="156"/>
    <x v="16"/>
    <x v="13"/>
    <x v="37"/>
    <x v="51"/>
    <x v="0"/>
  </r>
  <r>
    <x v="80"/>
    <x v="10"/>
    <x v="1"/>
    <s v="AMADEUS"/>
    <s v="11LLS0"/>
    <s v="OW"/>
    <s v="Outbound"/>
    <x v="22"/>
    <x v="12"/>
    <x v="2"/>
    <n v="1"/>
    <n v="1"/>
    <n v="240"/>
    <n v="28.36"/>
    <n v="40"/>
    <n v="308.36"/>
    <x v="0"/>
    <s v="Closed Deal"/>
    <s v="NAP"/>
    <s v="HRG"/>
    <x v="0"/>
    <x v="0"/>
    <n v="142"/>
    <x v="16"/>
    <x v="13"/>
    <x v="37"/>
    <x v="51"/>
    <x v="0"/>
  </r>
  <r>
    <x v="80"/>
    <x v="10"/>
    <x v="1"/>
    <s v="AMADEUS"/>
    <s v="11LLS2"/>
    <s v="OW"/>
    <s v="Outbound"/>
    <x v="23"/>
    <x v="13"/>
    <x v="4"/>
    <n v="1"/>
    <n v="1"/>
    <n v="240"/>
    <n v="35.53"/>
    <n v="40"/>
    <n v="315.52999999999997"/>
    <x v="0"/>
    <s v="Closed Deal"/>
    <s v="HRG"/>
    <s v="NAP"/>
    <x v="0"/>
    <x v="0"/>
    <n v="156"/>
    <x v="16"/>
    <x v="13"/>
    <x v="37"/>
    <x v="51"/>
    <x v="0"/>
  </r>
  <r>
    <x v="80"/>
    <x v="10"/>
    <x v="1"/>
    <s v="AMADEUS"/>
    <s v="11LLS0"/>
    <s v="OW"/>
    <s v="Outbound"/>
    <x v="22"/>
    <x v="12"/>
    <x v="2"/>
    <n v="1"/>
    <n v="1"/>
    <n v="240"/>
    <n v="28.36"/>
    <n v="40"/>
    <n v="308.36"/>
    <x v="0"/>
    <s v="Closed Deal"/>
    <s v="NAP"/>
    <s v="HRG"/>
    <x v="0"/>
    <x v="0"/>
    <n v="142"/>
    <x v="16"/>
    <x v="13"/>
    <x v="37"/>
    <x v="51"/>
    <x v="0"/>
  </r>
  <r>
    <x v="80"/>
    <x v="10"/>
    <x v="1"/>
    <s v="AMADEUS"/>
    <s v="11LLS2"/>
    <s v="OW"/>
    <s v="Outbound"/>
    <x v="23"/>
    <x v="13"/>
    <x v="4"/>
    <n v="1"/>
    <n v="1"/>
    <n v="240"/>
    <n v="35.53"/>
    <n v="40"/>
    <n v="315.52999999999997"/>
    <x v="0"/>
    <s v="Closed Deal"/>
    <s v="HRG"/>
    <s v="NAP"/>
    <x v="0"/>
    <x v="0"/>
    <n v="156"/>
    <x v="16"/>
    <x v="13"/>
    <x v="37"/>
    <x v="51"/>
    <x v="0"/>
  </r>
  <r>
    <x v="81"/>
    <x v="10"/>
    <x v="1"/>
    <s v="AMADEUS"/>
    <s v="11LM2N"/>
    <s v="OW"/>
    <s v="Outbound"/>
    <x v="28"/>
    <x v="1"/>
    <x v="30"/>
    <n v="1"/>
    <n v="1"/>
    <n v="200"/>
    <n v="38.92"/>
    <n v="40"/>
    <n v="278.92"/>
    <x v="0"/>
    <s v="Closed Deal"/>
    <s v="SSH"/>
    <s v="NAP"/>
    <x v="0"/>
    <x v="3"/>
    <n v="40"/>
    <x v="22"/>
    <x v="22"/>
    <x v="80"/>
    <x v="14"/>
    <x v="1"/>
  </r>
  <r>
    <x v="81"/>
    <x v="10"/>
    <x v="1"/>
    <s v="AMADEUS"/>
    <s v="11LM2N"/>
    <s v="OW"/>
    <s v="Outbound"/>
    <x v="28"/>
    <x v="1"/>
    <x v="30"/>
    <n v="1"/>
    <n v="1"/>
    <n v="200"/>
    <n v="38.92"/>
    <n v="40"/>
    <n v="278.92"/>
    <x v="0"/>
    <s v="Closed Deal"/>
    <s v="SSH"/>
    <s v="NAP"/>
    <x v="0"/>
    <x v="3"/>
    <n v="40"/>
    <x v="22"/>
    <x v="22"/>
    <x v="80"/>
    <x v="14"/>
    <x v="1"/>
  </r>
  <r>
    <x v="82"/>
    <x v="18"/>
    <x v="0"/>
    <s v=""/>
    <s v=""/>
    <s v="RT"/>
    <s v="Outbound"/>
    <x v="12"/>
    <x v="16"/>
    <x v="67"/>
    <n v="10"/>
    <n v="10"/>
    <n v="245"/>
    <n v="0"/>
    <n v="0"/>
    <n v="2450"/>
    <x v="0"/>
    <s v="Signed"/>
    <s v="FCO"/>
    <s v="SSH"/>
    <x v="6"/>
    <x v="3"/>
    <n v="130"/>
    <x v="25"/>
    <x v="3"/>
    <x v="84"/>
    <x v="70"/>
    <x v="0"/>
  </r>
  <r>
    <x v="82"/>
    <x v="18"/>
    <x v="0"/>
    <s v=""/>
    <s v=""/>
    <s v="RT"/>
    <s v="Outbound"/>
    <x v="12"/>
    <x v="16"/>
    <x v="68"/>
    <n v="10"/>
    <n v="10"/>
    <n v="245"/>
    <n v="0"/>
    <n v="0"/>
    <n v="2450"/>
    <x v="0"/>
    <s v="Signed"/>
    <s v="FCO"/>
    <s v="SSH"/>
    <x v="6"/>
    <x v="3"/>
    <n v="137"/>
    <x v="25"/>
    <x v="3"/>
    <x v="69"/>
    <x v="71"/>
    <x v="0"/>
  </r>
  <r>
    <x v="82"/>
    <x v="18"/>
    <x v="0"/>
    <s v=""/>
    <s v=""/>
    <s v="RT"/>
    <s v="Outbound"/>
    <x v="12"/>
    <x v="16"/>
    <x v="69"/>
    <n v="10"/>
    <n v="10"/>
    <n v="245"/>
    <n v="0"/>
    <n v="0"/>
    <n v="2450"/>
    <x v="0"/>
    <s v="Signed"/>
    <s v="FCO"/>
    <s v="SSH"/>
    <x v="6"/>
    <x v="3"/>
    <n v="144"/>
    <x v="25"/>
    <x v="3"/>
    <x v="64"/>
    <x v="55"/>
    <x v="0"/>
  </r>
  <r>
    <x v="82"/>
    <x v="18"/>
    <x v="0"/>
    <s v=""/>
    <s v=""/>
    <s v="RT"/>
    <s v="Outbound"/>
    <x v="12"/>
    <x v="16"/>
    <x v="70"/>
    <n v="10"/>
    <n v="10"/>
    <n v="245"/>
    <n v="0"/>
    <n v="0"/>
    <n v="2450"/>
    <x v="0"/>
    <s v="Signed"/>
    <s v="FCO"/>
    <s v="SSH"/>
    <x v="6"/>
    <x v="3"/>
    <n v="151"/>
    <x v="25"/>
    <x v="3"/>
    <x v="85"/>
    <x v="72"/>
    <x v="0"/>
  </r>
  <r>
    <x v="82"/>
    <x v="18"/>
    <x v="0"/>
    <s v=""/>
    <s v=""/>
    <s v="RT"/>
    <s v="Inbound"/>
    <x v="13"/>
    <x v="17"/>
    <x v="68"/>
    <n v="10"/>
    <n v="10"/>
    <n v="245"/>
    <n v="0"/>
    <n v="0"/>
    <n v="2450"/>
    <x v="0"/>
    <s v="Signed"/>
    <s v="SSH"/>
    <s v="FCO"/>
    <x v="6"/>
    <x v="3"/>
    <n v="137"/>
    <x v="25"/>
    <x v="3"/>
    <x v="63"/>
    <x v="49"/>
    <x v="0"/>
  </r>
  <r>
    <x v="82"/>
    <x v="18"/>
    <x v="0"/>
    <s v=""/>
    <s v=""/>
    <s v="RT"/>
    <s v="Inbound"/>
    <x v="13"/>
    <x v="17"/>
    <x v="69"/>
    <n v="10"/>
    <n v="10"/>
    <n v="245"/>
    <n v="0"/>
    <n v="0"/>
    <n v="2450"/>
    <x v="0"/>
    <s v="Signed"/>
    <s v="SSH"/>
    <s v="FCO"/>
    <x v="6"/>
    <x v="3"/>
    <n v="144"/>
    <x v="25"/>
    <x v="3"/>
    <x v="64"/>
    <x v="55"/>
    <x v="0"/>
  </r>
  <r>
    <x v="82"/>
    <x v="18"/>
    <x v="0"/>
    <s v=""/>
    <s v=""/>
    <s v="RT"/>
    <s v="Inbound"/>
    <x v="13"/>
    <x v="17"/>
    <x v="70"/>
    <n v="10"/>
    <n v="10"/>
    <n v="245"/>
    <n v="0"/>
    <n v="0"/>
    <n v="2450"/>
    <x v="0"/>
    <s v="Signed"/>
    <s v="SSH"/>
    <s v="FCO"/>
    <x v="6"/>
    <x v="3"/>
    <n v="151"/>
    <x v="25"/>
    <x v="3"/>
    <x v="7"/>
    <x v="1"/>
    <x v="0"/>
  </r>
  <r>
    <x v="82"/>
    <x v="18"/>
    <x v="0"/>
    <s v=""/>
    <s v=""/>
    <s v="RT"/>
    <s v="Inbound"/>
    <x v="13"/>
    <x v="17"/>
    <x v="71"/>
    <n v="10"/>
    <n v="10"/>
    <n v="245"/>
    <n v="0"/>
    <n v="0"/>
    <n v="2450"/>
    <x v="0"/>
    <s v="Signed"/>
    <s v="SSH"/>
    <s v="FCO"/>
    <x v="6"/>
    <x v="3"/>
    <n v="158"/>
    <x v="25"/>
    <x v="3"/>
    <x v="1"/>
    <x v="74"/>
    <x v="0"/>
  </r>
  <r>
    <x v="82"/>
    <x v="29"/>
    <x v="0"/>
    <s v=""/>
    <s v=""/>
    <s v="RT"/>
    <s v="Outbound"/>
    <x v="12"/>
    <x v="16"/>
    <x v="67"/>
    <n v="0"/>
    <n v="0"/>
    <n v="245"/>
    <n v="0"/>
    <n v="0"/>
    <n v="0"/>
    <x v="0"/>
    <s v="On Review"/>
    <s v="FCO"/>
    <s v="SSH"/>
    <x v="6"/>
    <x v="3"/>
    <n v="130"/>
    <x v="25"/>
    <x v="3"/>
    <x v="84"/>
    <x v="70"/>
    <x v="0"/>
  </r>
  <r>
    <x v="82"/>
    <x v="29"/>
    <x v="0"/>
    <s v=""/>
    <s v=""/>
    <s v="RT"/>
    <s v="Outbound"/>
    <x v="12"/>
    <x v="16"/>
    <x v="68"/>
    <n v="0"/>
    <n v="0"/>
    <n v="245"/>
    <n v="0"/>
    <n v="0"/>
    <n v="0"/>
    <x v="0"/>
    <s v="On Review"/>
    <s v="FCO"/>
    <s v="SSH"/>
    <x v="6"/>
    <x v="3"/>
    <n v="137"/>
    <x v="25"/>
    <x v="3"/>
    <x v="69"/>
    <x v="71"/>
    <x v="0"/>
  </r>
  <r>
    <x v="82"/>
    <x v="29"/>
    <x v="0"/>
    <s v=""/>
    <s v=""/>
    <s v="RT"/>
    <s v="Outbound"/>
    <x v="12"/>
    <x v="16"/>
    <x v="69"/>
    <n v="0"/>
    <n v="0"/>
    <n v="245"/>
    <n v="0"/>
    <n v="0"/>
    <n v="0"/>
    <x v="0"/>
    <s v="On Review"/>
    <s v="FCO"/>
    <s v="SSH"/>
    <x v="6"/>
    <x v="3"/>
    <n v="144"/>
    <x v="25"/>
    <x v="3"/>
    <x v="64"/>
    <x v="55"/>
    <x v="0"/>
  </r>
  <r>
    <x v="82"/>
    <x v="29"/>
    <x v="0"/>
    <s v=""/>
    <s v=""/>
    <s v="RT"/>
    <s v="Outbound"/>
    <x v="12"/>
    <x v="16"/>
    <x v="70"/>
    <n v="0"/>
    <n v="0"/>
    <n v="245"/>
    <n v="0"/>
    <n v="0"/>
    <n v="0"/>
    <x v="0"/>
    <s v="On Review"/>
    <s v="FCO"/>
    <s v="SSH"/>
    <x v="6"/>
    <x v="3"/>
    <n v="151"/>
    <x v="25"/>
    <x v="3"/>
    <x v="85"/>
    <x v="72"/>
    <x v="0"/>
  </r>
  <r>
    <x v="82"/>
    <x v="29"/>
    <x v="0"/>
    <s v=""/>
    <s v=""/>
    <s v="RT"/>
    <s v="Inbound"/>
    <x v="13"/>
    <x v="17"/>
    <x v="68"/>
    <n v="0"/>
    <n v="0"/>
    <n v="245"/>
    <n v="0"/>
    <n v="0"/>
    <n v="0"/>
    <x v="0"/>
    <s v="On Review"/>
    <s v="SSH"/>
    <s v="FCO"/>
    <x v="6"/>
    <x v="3"/>
    <n v="137"/>
    <x v="25"/>
    <x v="3"/>
    <x v="63"/>
    <x v="49"/>
    <x v="0"/>
  </r>
  <r>
    <x v="82"/>
    <x v="29"/>
    <x v="0"/>
    <s v=""/>
    <s v=""/>
    <s v="RT"/>
    <s v="Inbound"/>
    <x v="13"/>
    <x v="17"/>
    <x v="69"/>
    <n v="0"/>
    <n v="0"/>
    <n v="245"/>
    <n v="0"/>
    <n v="0"/>
    <n v="0"/>
    <x v="0"/>
    <s v="On Review"/>
    <s v="SSH"/>
    <s v="FCO"/>
    <x v="6"/>
    <x v="3"/>
    <n v="144"/>
    <x v="25"/>
    <x v="3"/>
    <x v="64"/>
    <x v="55"/>
    <x v="0"/>
  </r>
  <r>
    <x v="82"/>
    <x v="29"/>
    <x v="0"/>
    <s v=""/>
    <s v=""/>
    <s v="RT"/>
    <s v="Inbound"/>
    <x v="13"/>
    <x v="17"/>
    <x v="70"/>
    <n v="0"/>
    <n v="0"/>
    <n v="245"/>
    <n v="0"/>
    <n v="0"/>
    <n v="0"/>
    <x v="0"/>
    <s v="On Review"/>
    <s v="SSH"/>
    <s v="FCO"/>
    <x v="6"/>
    <x v="3"/>
    <n v="151"/>
    <x v="25"/>
    <x v="3"/>
    <x v="7"/>
    <x v="1"/>
    <x v="0"/>
  </r>
  <r>
    <x v="82"/>
    <x v="29"/>
    <x v="0"/>
    <s v=""/>
    <s v=""/>
    <s v="RT"/>
    <s v="Inbound"/>
    <x v="13"/>
    <x v="17"/>
    <x v="71"/>
    <n v="0"/>
    <n v="0"/>
    <n v="245"/>
    <n v="0"/>
    <n v="0"/>
    <n v="0"/>
    <x v="0"/>
    <s v="On Review"/>
    <s v="SSH"/>
    <s v="FCO"/>
    <x v="6"/>
    <x v="3"/>
    <n v="158"/>
    <x v="25"/>
    <x v="3"/>
    <x v="1"/>
    <x v="74"/>
    <x v="0"/>
  </r>
  <r>
    <x v="82"/>
    <x v="8"/>
    <x v="1"/>
    <s v=""/>
    <s v="6F4TQ"/>
    <s v="OW"/>
    <s v="Outbound"/>
    <x v="12"/>
    <x v="16"/>
    <x v="68"/>
    <n v="2"/>
    <n v="2"/>
    <n v="250"/>
    <n v="0"/>
    <n v="0"/>
    <n v="500"/>
    <x v="0"/>
    <s v="Closed Deal"/>
    <s v="FCO"/>
    <s v="SSH"/>
    <x v="6"/>
    <x v="3"/>
    <n v="137"/>
    <x v="25"/>
    <x v="3"/>
    <x v="69"/>
    <x v="71"/>
    <x v="0"/>
  </r>
  <r>
    <x v="82"/>
    <x v="8"/>
    <x v="1"/>
    <s v=""/>
    <s v="RCCMV"/>
    <s v="OW"/>
    <s v="Outbound"/>
    <x v="13"/>
    <x v="17"/>
    <x v="72"/>
    <n v="2"/>
    <n v="2"/>
    <n v="250"/>
    <n v="0"/>
    <n v="0"/>
    <n v="500"/>
    <x v="0"/>
    <s v="Closed Deal"/>
    <s v="SSH"/>
    <s v="FCO"/>
    <x v="6"/>
    <x v="3"/>
    <n v="165"/>
    <x v="25"/>
    <x v="3"/>
    <x v="87"/>
    <x v="75"/>
    <x v="0"/>
  </r>
  <r>
    <x v="83"/>
    <x v="15"/>
    <x v="0"/>
    <s v=""/>
    <s v=""/>
    <s v="RT"/>
    <s v="Outbound"/>
    <x v="5"/>
    <x v="2"/>
    <x v="40"/>
    <n v="0"/>
    <n v="0"/>
    <n v="220"/>
    <n v="0"/>
    <n v="0"/>
    <n v="0"/>
    <x v="0"/>
    <s v="On Review"/>
    <s v="BRI"/>
    <s v="SSH"/>
    <x v="1"/>
    <x v="1"/>
    <n v="130"/>
    <x v="4"/>
    <x v="3"/>
    <x v="39"/>
    <x v="32"/>
    <x v="0"/>
  </r>
  <r>
    <x v="83"/>
    <x v="15"/>
    <x v="0"/>
    <s v=""/>
    <s v=""/>
    <s v="RT"/>
    <s v="Outbound"/>
    <x v="5"/>
    <x v="2"/>
    <x v="41"/>
    <n v="0"/>
    <n v="0"/>
    <n v="220"/>
    <n v="0"/>
    <n v="0"/>
    <n v="0"/>
    <x v="0"/>
    <s v="On Review"/>
    <s v="BRI"/>
    <s v="SSH"/>
    <x v="1"/>
    <x v="1"/>
    <n v="137"/>
    <x v="4"/>
    <x v="3"/>
    <x v="40"/>
    <x v="33"/>
    <x v="0"/>
  </r>
  <r>
    <x v="83"/>
    <x v="15"/>
    <x v="0"/>
    <s v=""/>
    <s v=""/>
    <s v="RT"/>
    <s v="Outbound"/>
    <x v="5"/>
    <x v="2"/>
    <x v="42"/>
    <n v="0"/>
    <n v="0"/>
    <n v="220"/>
    <n v="0"/>
    <n v="0"/>
    <n v="0"/>
    <x v="0"/>
    <s v="On Review"/>
    <s v="BRI"/>
    <s v="SSH"/>
    <x v="1"/>
    <x v="1"/>
    <n v="144"/>
    <x v="4"/>
    <x v="3"/>
    <x v="41"/>
    <x v="34"/>
    <x v="0"/>
  </r>
  <r>
    <x v="83"/>
    <x v="15"/>
    <x v="0"/>
    <s v=""/>
    <s v=""/>
    <s v="RT"/>
    <s v="Outbound"/>
    <x v="5"/>
    <x v="2"/>
    <x v="43"/>
    <n v="0"/>
    <n v="0"/>
    <n v="220"/>
    <n v="0"/>
    <n v="0"/>
    <n v="0"/>
    <x v="0"/>
    <s v="On Review"/>
    <s v="BRI"/>
    <s v="SSH"/>
    <x v="1"/>
    <x v="1"/>
    <n v="151"/>
    <x v="4"/>
    <x v="3"/>
    <x v="42"/>
    <x v="35"/>
    <x v="0"/>
  </r>
  <r>
    <x v="83"/>
    <x v="15"/>
    <x v="0"/>
    <s v=""/>
    <s v=""/>
    <s v="RT"/>
    <s v="Outbound"/>
    <x v="5"/>
    <x v="2"/>
    <x v="12"/>
    <n v="0"/>
    <n v="0"/>
    <n v="220"/>
    <n v="0"/>
    <n v="0"/>
    <n v="0"/>
    <x v="0"/>
    <s v="On Review"/>
    <s v="BRI"/>
    <s v="SSH"/>
    <x v="1"/>
    <x v="1"/>
    <n v="158"/>
    <x v="4"/>
    <x v="3"/>
    <x v="13"/>
    <x v="12"/>
    <x v="0"/>
  </r>
  <r>
    <x v="83"/>
    <x v="15"/>
    <x v="0"/>
    <s v=""/>
    <s v=""/>
    <s v="RT"/>
    <s v="Inbound"/>
    <x v="7"/>
    <x v="3"/>
    <x v="41"/>
    <n v="0"/>
    <n v="0"/>
    <n v="220"/>
    <n v="0"/>
    <n v="0"/>
    <n v="0"/>
    <x v="0"/>
    <s v="On Review"/>
    <s v="SSH"/>
    <s v="BRI"/>
    <x v="1"/>
    <x v="1"/>
    <n v="137"/>
    <x v="4"/>
    <x v="3"/>
    <x v="50"/>
    <x v="43"/>
    <x v="0"/>
  </r>
  <r>
    <x v="83"/>
    <x v="15"/>
    <x v="0"/>
    <s v=""/>
    <s v=""/>
    <s v="RT"/>
    <s v="Inbound"/>
    <x v="7"/>
    <x v="3"/>
    <x v="42"/>
    <n v="0"/>
    <n v="0"/>
    <n v="220"/>
    <n v="0"/>
    <n v="0"/>
    <n v="0"/>
    <x v="0"/>
    <s v="On Review"/>
    <s v="SSH"/>
    <s v="BRI"/>
    <x v="1"/>
    <x v="1"/>
    <n v="144"/>
    <x v="4"/>
    <x v="3"/>
    <x v="51"/>
    <x v="44"/>
    <x v="0"/>
  </r>
  <r>
    <x v="83"/>
    <x v="15"/>
    <x v="0"/>
    <s v=""/>
    <s v=""/>
    <s v="RT"/>
    <s v="Inbound"/>
    <x v="7"/>
    <x v="3"/>
    <x v="43"/>
    <n v="0"/>
    <n v="0"/>
    <n v="220"/>
    <n v="0"/>
    <n v="0"/>
    <n v="0"/>
    <x v="0"/>
    <s v="On Review"/>
    <s v="SSH"/>
    <s v="BRI"/>
    <x v="1"/>
    <x v="1"/>
    <n v="151"/>
    <x v="4"/>
    <x v="3"/>
    <x v="52"/>
    <x v="45"/>
    <x v="0"/>
  </r>
  <r>
    <x v="83"/>
    <x v="15"/>
    <x v="0"/>
    <s v=""/>
    <s v=""/>
    <s v="RT"/>
    <s v="Inbound"/>
    <x v="7"/>
    <x v="3"/>
    <x v="12"/>
    <n v="0"/>
    <n v="0"/>
    <n v="220"/>
    <n v="0"/>
    <n v="0"/>
    <n v="0"/>
    <x v="0"/>
    <s v="On Review"/>
    <s v="SSH"/>
    <s v="BRI"/>
    <x v="1"/>
    <x v="1"/>
    <n v="158"/>
    <x v="4"/>
    <x v="3"/>
    <x v="42"/>
    <x v="35"/>
    <x v="0"/>
  </r>
  <r>
    <x v="83"/>
    <x v="15"/>
    <x v="0"/>
    <s v=""/>
    <s v=""/>
    <s v="RT"/>
    <s v="Inbound"/>
    <x v="7"/>
    <x v="3"/>
    <x v="13"/>
    <n v="0"/>
    <n v="0"/>
    <n v="220"/>
    <n v="0"/>
    <n v="0"/>
    <n v="0"/>
    <x v="0"/>
    <s v="On Review"/>
    <s v="SSH"/>
    <s v="BRI"/>
    <x v="1"/>
    <x v="1"/>
    <n v="165"/>
    <x v="4"/>
    <x v="3"/>
    <x v="21"/>
    <x v="19"/>
    <x v="0"/>
  </r>
  <r>
    <x v="82"/>
    <x v="25"/>
    <x v="1"/>
    <s v=""/>
    <s v="12LQLM"/>
    <s v="OW"/>
    <s v="Outbound"/>
    <x v="12"/>
    <x v="4"/>
    <x v="29"/>
    <n v="1"/>
    <n v="1"/>
    <n v="220"/>
    <n v="29.74"/>
    <n v="30"/>
    <n v="279.74"/>
    <x v="0"/>
    <s v="Closed Deal"/>
    <s v="MXP"/>
    <s v="SSH"/>
    <x v="2"/>
    <x v="3"/>
    <n v="32"/>
    <x v="7"/>
    <x v="3"/>
    <x v="17"/>
    <x v="16"/>
    <x v="1"/>
  </r>
  <r>
    <x v="82"/>
    <x v="25"/>
    <x v="1"/>
    <s v=""/>
    <s v="12LQLM"/>
    <s v="OW"/>
    <s v="Outbound"/>
    <x v="12"/>
    <x v="4"/>
    <x v="29"/>
    <n v="1"/>
    <n v="1"/>
    <n v="220"/>
    <n v="29.74"/>
    <n v="30"/>
    <n v="279.74"/>
    <x v="0"/>
    <s v="Closed Deal"/>
    <s v="MXP"/>
    <s v="SSH"/>
    <x v="2"/>
    <x v="3"/>
    <n v="32"/>
    <x v="7"/>
    <x v="3"/>
    <x v="17"/>
    <x v="16"/>
    <x v="1"/>
  </r>
  <r>
    <x v="82"/>
    <x v="25"/>
    <x v="1"/>
    <s v=""/>
    <s v="12LQLM"/>
    <s v="OW"/>
    <s v="Outbound"/>
    <x v="12"/>
    <x v="4"/>
    <x v="29"/>
    <n v="1"/>
    <n v="1"/>
    <n v="170"/>
    <n v="21.17"/>
    <n v="30"/>
    <n v="221.17"/>
    <x v="0"/>
    <s v="Closed Deal"/>
    <s v="MXP"/>
    <s v="SSH"/>
    <x v="2"/>
    <x v="3"/>
    <n v="32"/>
    <x v="7"/>
    <x v="3"/>
    <x v="17"/>
    <x v="16"/>
    <x v="1"/>
  </r>
  <r>
    <x v="83"/>
    <x v="20"/>
    <x v="0"/>
    <s v=""/>
    <s v=""/>
    <s v="RT"/>
    <s v="Outbound"/>
    <x v="5"/>
    <x v="2"/>
    <x v="39"/>
    <n v="0"/>
    <n v="0"/>
    <n v="235"/>
    <n v="0"/>
    <n v="0"/>
    <n v="0"/>
    <x v="0"/>
    <s v="Countersigned"/>
    <s v="BRI"/>
    <s v="SSH"/>
    <x v="1"/>
    <x v="1"/>
    <n v="123"/>
    <x v="4"/>
    <x v="3"/>
    <x v="20"/>
    <x v="18"/>
    <x v="0"/>
  </r>
  <r>
    <x v="83"/>
    <x v="20"/>
    <x v="0"/>
    <s v=""/>
    <s v=""/>
    <s v="RT"/>
    <s v="Inbound"/>
    <x v="7"/>
    <x v="3"/>
    <x v="40"/>
    <n v="0"/>
    <n v="0"/>
    <n v="235"/>
    <n v="0"/>
    <n v="0"/>
    <n v="0"/>
    <x v="0"/>
    <s v="Countersigned"/>
    <s v="SSH"/>
    <s v="BRI"/>
    <x v="1"/>
    <x v="1"/>
    <n v="130"/>
    <x v="4"/>
    <x v="3"/>
    <x v="20"/>
    <x v="18"/>
    <x v="0"/>
  </r>
  <r>
    <x v="83"/>
    <x v="8"/>
    <x v="1"/>
    <s v=""/>
    <s v="AD4GF"/>
    <s v="OW"/>
    <s v="Outbound"/>
    <x v="29"/>
    <x v="6"/>
    <x v="40"/>
    <n v="4"/>
    <n v="4"/>
    <n v="280"/>
    <n v="0"/>
    <n v="0"/>
    <n v="1120"/>
    <x v="0"/>
    <s v="Closed Deal"/>
    <s v="VRN"/>
    <s v="SSH"/>
    <x v="3"/>
    <x v="1"/>
    <n v="130"/>
    <x v="19"/>
    <x v="1"/>
    <x v="50"/>
    <x v="10"/>
    <x v="0"/>
  </r>
  <r>
    <x v="83"/>
    <x v="8"/>
    <x v="1"/>
    <s v=""/>
    <s v="T2337"/>
    <s v="RT"/>
    <s v="Outbound"/>
    <x v="12"/>
    <x v="16"/>
    <x v="69"/>
    <n v="2"/>
    <n v="2"/>
    <n v="250"/>
    <n v="0"/>
    <n v="0"/>
    <n v="500"/>
    <x v="0"/>
    <s v="Closed Deal"/>
    <s v="FCO"/>
    <s v="SSH"/>
    <x v="6"/>
    <x v="3"/>
    <n v="143"/>
    <x v="25"/>
    <x v="3"/>
    <x v="64"/>
    <x v="55"/>
    <x v="0"/>
  </r>
  <r>
    <x v="83"/>
    <x v="8"/>
    <x v="1"/>
    <s v=""/>
    <s v="T2337"/>
    <s v="RT"/>
    <s v="Inbound"/>
    <x v="13"/>
    <x v="17"/>
    <x v="70"/>
    <n v="2"/>
    <n v="2"/>
    <n v="250"/>
    <n v="0"/>
    <n v="0"/>
    <n v="500"/>
    <x v="0"/>
    <s v="Closed Deal"/>
    <s v="SSH"/>
    <s v="FCO"/>
    <x v="6"/>
    <x v="3"/>
    <n v="150"/>
    <x v="25"/>
    <x v="3"/>
    <x v="7"/>
    <x v="1"/>
    <x v="0"/>
  </r>
  <r>
    <x v="83"/>
    <x v="8"/>
    <x v="1"/>
    <s v=""/>
    <s v="TMN2H"/>
    <s v="OW"/>
    <s v="Outbound"/>
    <x v="13"/>
    <x v="17"/>
    <x v="70"/>
    <n v="2"/>
    <n v="2"/>
    <n v="250"/>
    <n v="0"/>
    <n v="0"/>
    <n v="500"/>
    <x v="0"/>
    <s v="Closed Deal"/>
    <s v="SSH"/>
    <s v="FCO"/>
    <x v="6"/>
    <x v="3"/>
    <n v="150"/>
    <x v="25"/>
    <x v="3"/>
    <x v="7"/>
    <x v="1"/>
    <x v="0"/>
  </r>
  <r>
    <x v="83"/>
    <x v="8"/>
    <x v="1"/>
    <s v=""/>
    <s v="9QLJN"/>
    <s v="RT"/>
    <s v="Outbound"/>
    <x v="22"/>
    <x v="12"/>
    <x v="2"/>
    <n v="2"/>
    <n v="2"/>
    <n v="240"/>
    <n v="0"/>
    <n v="0"/>
    <n v="480"/>
    <x v="0"/>
    <s v="Closed Deal"/>
    <s v="NAP"/>
    <s v="HRG"/>
    <x v="0"/>
    <x v="0"/>
    <n v="139"/>
    <x v="16"/>
    <x v="13"/>
    <x v="37"/>
    <x v="51"/>
    <x v="0"/>
  </r>
  <r>
    <x v="83"/>
    <x v="8"/>
    <x v="1"/>
    <s v=""/>
    <s v="9QLJN"/>
    <s v="RT"/>
    <s v="Inbound"/>
    <x v="23"/>
    <x v="13"/>
    <x v="3"/>
    <n v="2"/>
    <n v="2"/>
    <n v="240"/>
    <n v="0"/>
    <n v="0"/>
    <n v="480"/>
    <x v="0"/>
    <s v="Closed Deal"/>
    <s v="HRG"/>
    <s v="NAP"/>
    <x v="0"/>
    <x v="0"/>
    <n v="146"/>
    <x v="16"/>
    <x v="13"/>
    <x v="0"/>
    <x v="46"/>
    <x v="0"/>
  </r>
  <r>
    <x v="82"/>
    <x v="10"/>
    <x v="1"/>
    <s v="AMADEUS"/>
    <s v="11LM9J"/>
    <s v="RT"/>
    <s v="Inbound"/>
    <x v="7"/>
    <x v="3"/>
    <x v="43"/>
    <n v="1"/>
    <n v="1"/>
    <n v="245"/>
    <n v="39.03"/>
    <n v="40"/>
    <n v="324.02999999999997"/>
    <x v="0"/>
    <s v="Closed Deal"/>
    <s v="SSH"/>
    <s v="BRI"/>
    <x v="1"/>
    <x v="1"/>
    <n v="152"/>
    <x v="4"/>
    <x v="3"/>
    <x v="52"/>
    <x v="45"/>
    <x v="0"/>
  </r>
  <r>
    <x v="82"/>
    <x v="10"/>
    <x v="1"/>
    <s v="AMADEUS"/>
    <s v="11LM9J"/>
    <s v="RT"/>
    <s v="Outbound"/>
    <x v="5"/>
    <x v="2"/>
    <x v="41"/>
    <n v="1"/>
    <n v="1"/>
    <n v="195"/>
    <n v="19.420000000000002"/>
    <n v="40"/>
    <n v="254.42"/>
    <x v="0"/>
    <s v="Closed Deal"/>
    <s v="BRI"/>
    <s v="SSH"/>
    <x v="1"/>
    <x v="1"/>
    <n v="138"/>
    <x v="4"/>
    <x v="3"/>
    <x v="40"/>
    <x v="33"/>
    <x v="0"/>
  </r>
  <r>
    <x v="82"/>
    <x v="10"/>
    <x v="1"/>
    <s v="AMADEUS"/>
    <s v="11LLGQ"/>
    <s v="RT"/>
    <s v="Inbound"/>
    <x v="26"/>
    <x v="7"/>
    <x v="43"/>
    <n v="1"/>
    <n v="1"/>
    <n v="255"/>
    <n v="37.72"/>
    <n v="40"/>
    <n v="332.72"/>
    <x v="0"/>
    <s v="Closed Deal"/>
    <s v="SSH"/>
    <s v="VRN"/>
    <x v="3"/>
    <x v="1"/>
    <n v="152"/>
    <x v="19"/>
    <x v="1"/>
    <x v="14"/>
    <x v="58"/>
    <x v="0"/>
  </r>
  <r>
    <x v="82"/>
    <x v="10"/>
    <x v="1"/>
    <s v="AMADEUS"/>
    <s v="11LLGQ"/>
    <s v="RT"/>
    <s v="Outbound"/>
    <x v="29"/>
    <x v="6"/>
    <x v="41"/>
    <n v="1"/>
    <n v="1"/>
    <n v="255"/>
    <n v="23.04"/>
    <n v="40"/>
    <n v="318.04000000000002"/>
    <x v="0"/>
    <s v="Closed Deal"/>
    <s v="VRN"/>
    <s v="SSH"/>
    <x v="3"/>
    <x v="1"/>
    <n v="138"/>
    <x v="19"/>
    <x v="1"/>
    <x v="72"/>
    <x v="61"/>
    <x v="0"/>
  </r>
  <r>
    <x v="82"/>
    <x v="10"/>
    <x v="1"/>
    <s v="AMADEUS"/>
    <s v="11LLGQ"/>
    <s v="RT"/>
    <s v="Inbound"/>
    <x v="26"/>
    <x v="7"/>
    <x v="43"/>
    <n v="1"/>
    <n v="1"/>
    <n v="255"/>
    <n v="37.72"/>
    <n v="40"/>
    <n v="332.72"/>
    <x v="0"/>
    <s v="Closed Deal"/>
    <s v="SSH"/>
    <s v="VRN"/>
    <x v="3"/>
    <x v="1"/>
    <n v="152"/>
    <x v="19"/>
    <x v="1"/>
    <x v="14"/>
    <x v="58"/>
    <x v="0"/>
  </r>
  <r>
    <x v="82"/>
    <x v="10"/>
    <x v="1"/>
    <s v="AMADEUS"/>
    <s v="11LLGQ"/>
    <s v="RT"/>
    <s v="Outbound"/>
    <x v="29"/>
    <x v="6"/>
    <x v="41"/>
    <n v="1"/>
    <n v="1"/>
    <n v="255"/>
    <n v="23.04"/>
    <n v="40"/>
    <n v="318.04000000000002"/>
    <x v="0"/>
    <s v="Closed Deal"/>
    <s v="VRN"/>
    <s v="SSH"/>
    <x v="3"/>
    <x v="1"/>
    <n v="138"/>
    <x v="19"/>
    <x v="1"/>
    <x v="72"/>
    <x v="61"/>
    <x v="0"/>
  </r>
  <r>
    <x v="82"/>
    <x v="10"/>
    <x v="1"/>
    <s v="AMADEUS"/>
    <s v="11LM9J"/>
    <s v="RT"/>
    <s v="Inbound"/>
    <x v="7"/>
    <x v="3"/>
    <x v="43"/>
    <n v="1"/>
    <n v="1"/>
    <n v="245"/>
    <n v="39.03"/>
    <n v="40"/>
    <n v="324.02999999999997"/>
    <x v="0"/>
    <s v="Closed Deal"/>
    <s v="SSH"/>
    <s v="BRI"/>
    <x v="1"/>
    <x v="1"/>
    <n v="152"/>
    <x v="4"/>
    <x v="3"/>
    <x v="52"/>
    <x v="45"/>
    <x v="0"/>
  </r>
  <r>
    <x v="82"/>
    <x v="10"/>
    <x v="1"/>
    <s v="AMADEUS"/>
    <s v="11LM9J"/>
    <s v="RT"/>
    <s v="Outbound"/>
    <x v="5"/>
    <x v="2"/>
    <x v="41"/>
    <n v="1"/>
    <n v="1"/>
    <n v="195"/>
    <n v="19.420000000000002"/>
    <n v="40"/>
    <n v="254.42"/>
    <x v="0"/>
    <s v="Closed Deal"/>
    <s v="BRI"/>
    <s v="SSH"/>
    <x v="1"/>
    <x v="1"/>
    <n v="138"/>
    <x v="4"/>
    <x v="3"/>
    <x v="40"/>
    <x v="33"/>
    <x v="0"/>
  </r>
  <r>
    <x v="84"/>
    <x v="21"/>
    <x v="2"/>
    <s v="MFJ IBE"/>
    <s v="H3UBN3"/>
    <s v="RT"/>
    <s v="Inbound"/>
    <x v="7"/>
    <x v="3"/>
    <x v="9"/>
    <n v="1"/>
    <n v="1"/>
    <n v="179.72"/>
    <n v="0"/>
    <n v="0"/>
    <n v="179.72"/>
    <x v="0"/>
    <s v="Closed Deal"/>
    <s v="SSH"/>
    <s v="BRI"/>
    <x v="1"/>
    <x v="1"/>
    <n v="24"/>
    <x v="3"/>
    <x v="3"/>
    <x v="10"/>
    <x v="9"/>
    <x v="1"/>
  </r>
  <r>
    <x v="84"/>
    <x v="21"/>
    <x v="2"/>
    <s v="MFJ IBE"/>
    <s v="H3UBN3"/>
    <s v="RT"/>
    <s v="Outbound"/>
    <x v="4"/>
    <x v="2"/>
    <x v="8"/>
    <n v="1"/>
    <n v="1"/>
    <n v="184.26"/>
    <n v="0"/>
    <n v="0"/>
    <n v="184.26"/>
    <x v="0"/>
    <s v="Closed Deal"/>
    <s v="BRI"/>
    <s v="SSH"/>
    <x v="1"/>
    <x v="1"/>
    <n v="17"/>
    <x v="2"/>
    <x v="2"/>
    <x v="6"/>
    <x v="6"/>
    <x v="1"/>
  </r>
  <r>
    <x v="84"/>
    <x v="21"/>
    <x v="2"/>
    <s v="MFJ IBE"/>
    <s v="H3UBN3"/>
    <s v="RT"/>
    <s v="Inbound"/>
    <x v="7"/>
    <x v="3"/>
    <x v="9"/>
    <n v="1"/>
    <n v="1"/>
    <n v="144.22"/>
    <n v="0"/>
    <n v="0"/>
    <n v="144.22"/>
    <x v="0"/>
    <s v="Closed Deal"/>
    <s v="SSH"/>
    <s v="BRI"/>
    <x v="1"/>
    <x v="1"/>
    <n v="24"/>
    <x v="3"/>
    <x v="3"/>
    <x v="10"/>
    <x v="9"/>
    <x v="1"/>
  </r>
  <r>
    <x v="84"/>
    <x v="21"/>
    <x v="2"/>
    <s v="MFJ IBE"/>
    <s v="H3UBN3"/>
    <s v="RT"/>
    <s v="Outbound"/>
    <x v="4"/>
    <x v="2"/>
    <x v="8"/>
    <n v="1"/>
    <n v="1"/>
    <n v="139.21"/>
    <n v="0"/>
    <n v="0"/>
    <n v="139.21"/>
    <x v="0"/>
    <s v="Closed Deal"/>
    <s v="BRI"/>
    <s v="SSH"/>
    <x v="1"/>
    <x v="1"/>
    <n v="17"/>
    <x v="2"/>
    <x v="2"/>
    <x v="6"/>
    <x v="6"/>
    <x v="1"/>
  </r>
  <r>
    <x v="84"/>
    <x v="21"/>
    <x v="2"/>
    <s v="MFJ IBE"/>
    <s v="H3UBN3"/>
    <s v="RT"/>
    <s v="Inbound"/>
    <x v="7"/>
    <x v="3"/>
    <x v="9"/>
    <n v="1"/>
    <n v="1"/>
    <n v="144.22"/>
    <n v="0"/>
    <n v="0"/>
    <n v="144.22"/>
    <x v="0"/>
    <s v="Closed Deal"/>
    <s v="SSH"/>
    <s v="BRI"/>
    <x v="1"/>
    <x v="1"/>
    <n v="24"/>
    <x v="3"/>
    <x v="3"/>
    <x v="10"/>
    <x v="9"/>
    <x v="1"/>
  </r>
  <r>
    <x v="84"/>
    <x v="21"/>
    <x v="2"/>
    <s v="MFJ IBE"/>
    <s v="H3UBN3"/>
    <s v="RT"/>
    <s v="Outbound"/>
    <x v="4"/>
    <x v="2"/>
    <x v="8"/>
    <n v="1"/>
    <n v="1"/>
    <n v="139.21"/>
    <n v="0"/>
    <n v="0"/>
    <n v="139.21"/>
    <x v="0"/>
    <s v="Closed Deal"/>
    <s v="BRI"/>
    <s v="SSH"/>
    <x v="1"/>
    <x v="1"/>
    <n v="17"/>
    <x v="2"/>
    <x v="2"/>
    <x v="6"/>
    <x v="6"/>
    <x v="1"/>
  </r>
  <r>
    <x v="84"/>
    <x v="21"/>
    <x v="2"/>
    <s v="MFJ IBE"/>
    <s v="H3UBN3"/>
    <s v="RT"/>
    <s v="Inbound"/>
    <x v="7"/>
    <x v="3"/>
    <x v="9"/>
    <n v="1"/>
    <n v="1"/>
    <n v="179.72"/>
    <n v="0"/>
    <n v="0"/>
    <n v="179.72"/>
    <x v="0"/>
    <s v="Closed Deal"/>
    <s v="SSH"/>
    <s v="BRI"/>
    <x v="1"/>
    <x v="1"/>
    <n v="24"/>
    <x v="3"/>
    <x v="3"/>
    <x v="10"/>
    <x v="9"/>
    <x v="1"/>
  </r>
  <r>
    <x v="84"/>
    <x v="21"/>
    <x v="2"/>
    <s v="MFJ IBE"/>
    <s v="H3UBN3"/>
    <s v="RT"/>
    <s v="Outbound"/>
    <x v="4"/>
    <x v="2"/>
    <x v="8"/>
    <n v="1"/>
    <n v="1"/>
    <n v="184.26"/>
    <n v="0"/>
    <n v="0"/>
    <n v="184.26"/>
    <x v="0"/>
    <s v="Closed Deal"/>
    <s v="BRI"/>
    <s v="SSH"/>
    <x v="1"/>
    <x v="1"/>
    <n v="17"/>
    <x v="2"/>
    <x v="2"/>
    <x v="6"/>
    <x v="6"/>
    <x v="1"/>
  </r>
  <r>
    <x v="84"/>
    <x v="21"/>
    <x v="2"/>
    <s v="MFJ IBE"/>
    <s v="H3UBN3"/>
    <s v="RT"/>
    <s v="Inbound"/>
    <x v="7"/>
    <x v="3"/>
    <x v="9"/>
    <n v="1"/>
    <n v="1"/>
    <n v="144.22"/>
    <n v="0"/>
    <n v="0"/>
    <n v="144.22"/>
    <x v="0"/>
    <s v="Closed Deal"/>
    <s v="SSH"/>
    <s v="BRI"/>
    <x v="1"/>
    <x v="1"/>
    <n v="24"/>
    <x v="3"/>
    <x v="3"/>
    <x v="10"/>
    <x v="9"/>
    <x v="1"/>
  </r>
  <r>
    <x v="84"/>
    <x v="21"/>
    <x v="2"/>
    <s v="MFJ IBE"/>
    <s v="H3UBN3"/>
    <s v="RT"/>
    <s v="Outbound"/>
    <x v="4"/>
    <x v="2"/>
    <x v="8"/>
    <n v="1"/>
    <n v="1"/>
    <n v="139.21"/>
    <n v="0"/>
    <n v="0"/>
    <n v="139.21"/>
    <x v="0"/>
    <s v="Closed Deal"/>
    <s v="BRI"/>
    <s v="SSH"/>
    <x v="1"/>
    <x v="1"/>
    <n v="17"/>
    <x v="2"/>
    <x v="2"/>
    <x v="6"/>
    <x v="6"/>
    <x v="1"/>
  </r>
  <r>
    <x v="84"/>
    <x v="19"/>
    <x v="0"/>
    <s v=""/>
    <s v=""/>
    <s v="RT"/>
    <s v="Outbound"/>
    <x v="20"/>
    <x v="10"/>
    <x v="73"/>
    <n v="40"/>
    <n v="40"/>
    <n v="275"/>
    <n v="0"/>
    <n v="0"/>
    <n v="11000"/>
    <x v="0"/>
    <s v="On Review"/>
    <s v="MXP"/>
    <s v="RMF"/>
    <x v="2"/>
    <x v="4"/>
    <n v="126"/>
    <x v="15"/>
    <x v="12"/>
    <x v="59"/>
    <x v="48"/>
    <x v="0"/>
  </r>
  <r>
    <x v="84"/>
    <x v="19"/>
    <x v="0"/>
    <s v=""/>
    <s v=""/>
    <s v="RT"/>
    <s v="Outbound"/>
    <x v="20"/>
    <x v="10"/>
    <x v="74"/>
    <n v="40"/>
    <n v="40"/>
    <n v="275"/>
    <n v="0"/>
    <n v="0"/>
    <n v="11000"/>
    <x v="0"/>
    <s v="On Review"/>
    <s v="MXP"/>
    <s v="RMF"/>
    <x v="2"/>
    <x v="4"/>
    <n v="133"/>
    <x v="15"/>
    <x v="12"/>
    <x v="59"/>
    <x v="48"/>
    <x v="0"/>
  </r>
  <r>
    <x v="84"/>
    <x v="19"/>
    <x v="0"/>
    <s v=""/>
    <s v=""/>
    <s v="RT"/>
    <s v="Outbound"/>
    <x v="20"/>
    <x v="10"/>
    <x v="75"/>
    <n v="40"/>
    <n v="40"/>
    <n v="275"/>
    <n v="0"/>
    <n v="0"/>
    <n v="11000"/>
    <x v="0"/>
    <s v="On Review"/>
    <s v="MXP"/>
    <s v="RMF"/>
    <x v="2"/>
    <x v="4"/>
    <n v="140"/>
    <x v="15"/>
    <x v="12"/>
    <x v="59"/>
    <x v="48"/>
    <x v="0"/>
  </r>
  <r>
    <x v="84"/>
    <x v="19"/>
    <x v="0"/>
    <s v=""/>
    <s v=""/>
    <s v="RT"/>
    <s v="Outbound"/>
    <x v="20"/>
    <x v="10"/>
    <x v="76"/>
    <n v="40"/>
    <n v="40"/>
    <n v="275"/>
    <n v="0"/>
    <n v="0"/>
    <n v="11000"/>
    <x v="0"/>
    <s v="On Review"/>
    <s v="MXP"/>
    <s v="RMF"/>
    <x v="2"/>
    <x v="4"/>
    <n v="147"/>
    <x v="15"/>
    <x v="12"/>
    <x v="59"/>
    <x v="48"/>
    <x v="0"/>
  </r>
  <r>
    <x v="84"/>
    <x v="19"/>
    <x v="0"/>
    <s v=""/>
    <s v=""/>
    <s v="RT"/>
    <s v="Outbound"/>
    <x v="20"/>
    <x v="10"/>
    <x v="77"/>
    <n v="40"/>
    <n v="40"/>
    <n v="275"/>
    <n v="0"/>
    <n v="0"/>
    <n v="11000"/>
    <x v="0"/>
    <s v="On Review"/>
    <s v="MXP"/>
    <s v="RMF"/>
    <x v="2"/>
    <x v="4"/>
    <n v="154"/>
    <x v="15"/>
    <x v="12"/>
    <x v="59"/>
    <x v="48"/>
    <x v="0"/>
  </r>
  <r>
    <x v="84"/>
    <x v="19"/>
    <x v="0"/>
    <s v=""/>
    <s v=""/>
    <s v="RT"/>
    <s v="Inbound"/>
    <x v="21"/>
    <x v="11"/>
    <x v="74"/>
    <n v="40"/>
    <n v="40"/>
    <n v="275"/>
    <n v="0"/>
    <n v="0"/>
    <n v="11000"/>
    <x v="0"/>
    <s v="On Review"/>
    <s v="RMF"/>
    <s v="MXP"/>
    <x v="2"/>
    <x v="4"/>
    <n v="133"/>
    <x v="15"/>
    <x v="12"/>
    <x v="59"/>
    <x v="48"/>
    <x v="0"/>
  </r>
  <r>
    <x v="84"/>
    <x v="19"/>
    <x v="0"/>
    <s v=""/>
    <s v=""/>
    <s v="RT"/>
    <s v="Inbound"/>
    <x v="21"/>
    <x v="11"/>
    <x v="75"/>
    <n v="40"/>
    <n v="40"/>
    <n v="275"/>
    <n v="0"/>
    <n v="0"/>
    <n v="11000"/>
    <x v="0"/>
    <s v="On Review"/>
    <s v="RMF"/>
    <s v="MXP"/>
    <x v="2"/>
    <x v="4"/>
    <n v="140"/>
    <x v="15"/>
    <x v="12"/>
    <x v="59"/>
    <x v="48"/>
    <x v="0"/>
  </r>
  <r>
    <x v="84"/>
    <x v="19"/>
    <x v="0"/>
    <s v=""/>
    <s v=""/>
    <s v="RT"/>
    <s v="Inbound"/>
    <x v="21"/>
    <x v="11"/>
    <x v="76"/>
    <n v="40"/>
    <n v="40"/>
    <n v="275"/>
    <n v="0"/>
    <n v="0"/>
    <n v="11000"/>
    <x v="0"/>
    <s v="On Review"/>
    <s v="RMF"/>
    <s v="MXP"/>
    <x v="2"/>
    <x v="4"/>
    <n v="147"/>
    <x v="15"/>
    <x v="12"/>
    <x v="59"/>
    <x v="48"/>
    <x v="0"/>
  </r>
  <r>
    <x v="84"/>
    <x v="19"/>
    <x v="0"/>
    <s v=""/>
    <s v=""/>
    <s v="RT"/>
    <s v="Inbound"/>
    <x v="21"/>
    <x v="11"/>
    <x v="77"/>
    <n v="40"/>
    <n v="40"/>
    <n v="275"/>
    <n v="0"/>
    <n v="0"/>
    <n v="11000"/>
    <x v="0"/>
    <s v="On Review"/>
    <s v="RMF"/>
    <s v="MXP"/>
    <x v="2"/>
    <x v="4"/>
    <n v="154"/>
    <x v="15"/>
    <x v="12"/>
    <x v="59"/>
    <x v="48"/>
    <x v="0"/>
  </r>
  <r>
    <x v="84"/>
    <x v="19"/>
    <x v="0"/>
    <s v=""/>
    <s v=""/>
    <s v="RT"/>
    <s v="Inbound"/>
    <x v="21"/>
    <x v="11"/>
    <x v="78"/>
    <n v="40"/>
    <n v="40"/>
    <n v="275"/>
    <n v="0"/>
    <n v="0"/>
    <n v="11000"/>
    <x v="0"/>
    <s v="On Review"/>
    <s v="RMF"/>
    <s v="MXP"/>
    <x v="2"/>
    <x v="4"/>
    <n v="161"/>
    <x v="15"/>
    <x v="12"/>
    <x v="59"/>
    <x v="48"/>
    <x v="0"/>
  </r>
  <r>
    <x v="84"/>
    <x v="19"/>
    <x v="0"/>
    <s v=""/>
    <s v=""/>
    <s v="RT"/>
    <s v="Outbound"/>
    <x v="5"/>
    <x v="2"/>
    <x v="15"/>
    <n v="0"/>
    <n v="0"/>
    <s v=""/>
    <s v=""/>
    <s v=""/>
    <n v="0"/>
    <x v="1"/>
    <s v="On Review"/>
    <s v="BRI"/>
    <s v="SSH"/>
    <x v="1"/>
    <x v="1"/>
    <n v="178"/>
    <x v="4"/>
    <x v="3"/>
    <x v="16"/>
    <x v="15"/>
    <x v="0"/>
  </r>
  <r>
    <x v="84"/>
    <x v="19"/>
    <x v="0"/>
    <s v=""/>
    <s v=""/>
    <s v="RT"/>
    <s v="Outbound"/>
    <x v="5"/>
    <x v="2"/>
    <x v="16"/>
    <n v="0"/>
    <n v="0"/>
    <s v=""/>
    <s v=""/>
    <s v=""/>
    <n v="0"/>
    <x v="1"/>
    <s v="On Review"/>
    <s v="BRI"/>
    <s v="SSH"/>
    <x v="1"/>
    <x v="1"/>
    <n v="185"/>
    <x v="4"/>
    <x v="3"/>
    <x v="17"/>
    <x v="16"/>
    <x v="0"/>
  </r>
  <r>
    <x v="84"/>
    <x v="19"/>
    <x v="0"/>
    <s v=""/>
    <s v=""/>
    <s v="RT"/>
    <s v="Outbound"/>
    <x v="5"/>
    <x v="2"/>
    <x v="17"/>
    <n v="0"/>
    <n v="0"/>
    <s v=""/>
    <s v=""/>
    <s v=""/>
    <n v="0"/>
    <x v="1"/>
    <s v="On Review"/>
    <s v="BRI"/>
    <s v="SSH"/>
    <x v="1"/>
    <x v="1"/>
    <n v="192"/>
    <x v="4"/>
    <x v="3"/>
    <x v="7"/>
    <x v="1"/>
    <x v="0"/>
  </r>
  <r>
    <x v="84"/>
    <x v="19"/>
    <x v="0"/>
    <s v=""/>
    <s v=""/>
    <s v="RT"/>
    <s v="Outbound"/>
    <x v="5"/>
    <x v="2"/>
    <x v="18"/>
    <n v="0"/>
    <n v="0"/>
    <s v=""/>
    <s v=""/>
    <s v=""/>
    <n v="0"/>
    <x v="1"/>
    <s v="On Review"/>
    <s v="BRI"/>
    <s v="SSH"/>
    <x v="1"/>
    <x v="1"/>
    <n v="199"/>
    <x v="4"/>
    <x v="3"/>
    <x v="18"/>
    <x v="3"/>
    <x v="0"/>
  </r>
  <r>
    <x v="84"/>
    <x v="19"/>
    <x v="0"/>
    <s v=""/>
    <s v=""/>
    <s v="RT"/>
    <s v="Outbound"/>
    <x v="5"/>
    <x v="2"/>
    <x v="19"/>
    <n v="0"/>
    <n v="0"/>
    <s v=""/>
    <s v=""/>
    <s v=""/>
    <n v="0"/>
    <x v="1"/>
    <s v="On Review"/>
    <s v="BRI"/>
    <s v="SSH"/>
    <x v="1"/>
    <x v="1"/>
    <n v="206"/>
    <x v="4"/>
    <x v="3"/>
    <x v="19"/>
    <x v="17"/>
    <x v="0"/>
  </r>
  <r>
    <x v="84"/>
    <x v="19"/>
    <x v="0"/>
    <s v=""/>
    <s v=""/>
    <s v="RT"/>
    <s v="Outbound"/>
    <x v="5"/>
    <x v="2"/>
    <x v="20"/>
    <n v="0"/>
    <n v="0"/>
    <s v=""/>
    <s v=""/>
    <s v=""/>
    <n v="0"/>
    <x v="1"/>
    <s v="On Review"/>
    <s v="BRI"/>
    <s v="SSH"/>
    <x v="1"/>
    <x v="1"/>
    <n v="213"/>
    <x v="4"/>
    <x v="3"/>
    <x v="20"/>
    <x v="18"/>
    <x v="0"/>
  </r>
  <r>
    <x v="84"/>
    <x v="19"/>
    <x v="0"/>
    <s v=""/>
    <s v=""/>
    <s v="RT"/>
    <s v="Inbound"/>
    <x v="7"/>
    <x v="3"/>
    <x v="16"/>
    <n v="0"/>
    <n v="0"/>
    <s v=""/>
    <s v=""/>
    <s v=""/>
    <n v="0"/>
    <x v="1"/>
    <s v="On Review"/>
    <s v="SSH"/>
    <s v="BRI"/>
    <x v="1"/>
    <x v="1"/>
    <n v="185"/>
    <x v="4"/>
    <x v="3"/>
    <x v="19"/>
    <x v="17"/>
    <x v="0"/>
  </r>
  <r>
    <x v="84"/>
    <x v="19"/>
    <x v="0"/>
    <s v=""/>
    <s v=""/>
    <s v="RT"/>
    <s v="Inbound"/>
    <x v="7"/>
    <x v="3"/>
    <x v="17"/>
    <n v="0"/>
    <n v="0"/>
    <s v=""/>
    <s v=""/>
    <s v=""/>
    <n v="0"/>
    <x v="1"/>
    <s v="On Review"/>
    <s v="SSH"/>
    <s v="BRI"/>
    <x v="1"/>
    <x v="1"/>
    <n v="192"/>
    <x v="4"/>
    <x v="3"/>
    <x v="12"/>
    <x v="11"/>
    <x v="0"/>
  </r>
  <r>
    <x v="84"/>
    <x v="19"/>
    <x v="0"/>
    <s v=""/>
    <s v=""/>
    <s v="RT"/>
    <s v="Inbound"/>
    <x v="7"/>
    <x v="3"/>
    <x v="18"/>
    <n v="0"/>
    <n v="0"/>
    <s v=""/>
    <s v=""/>
    <s v=""/>
    <n v="0"/>
    <x v="1"/>
    <s v="On Review"/>
    <s v="SSH"/>
    <s v="BRI"/>
    <x v="1"/>
    <x v="1"/>
    <n v="199"/>
    <x v="4"/>
    <x v="3"/>
    <x v="15"/>
    <x v="14"/>
    <x v="0"/>
  </r>
  <r>
    <x v="84"/>
    <x v="19"/>
    <x v="0"/>
    <s v=""/>
    <s v=""/>
    <s v="RT"/>
    <s v="Inbound"/>
    <x v="7"/>
    <x v="3"/>
    <x v="19"/>
    <n v="0"/>
    <n v="0"/>
    <s v=""/>
    <s v=""/>
    <s v=""/>
    <n v="0"/>
    <x v="1"/>
    <s v="On Review"/>
    <s v="SSH"/>
    <s v="BRI"/>
    <x v="1"/>
    <x v="1"/>
    <n v="206"/>
    <x v="4"/>
    <x v="3"/>
    <x v="18"/>
    <x v="3"/>
    <x v="0"/>
  </r>
  <r>
    <x v="84"/>
    <x v="19"/>
    <x v="0"/>
    <s v=""/>
    <s v=""/>
    <s v="RT"/>
    <s v="Inbound"/>
    <x v="7"/>
    <x v="3"/>
    <x v="20"/>
    <n v="0"/>
    <n v="0"/>
    <s v=""/>
    <s v=""/>
    <s v=""/>
    <n v="0"/>
    <x v="1"/>
    <s v="On Review"/>
    <s v="SSH"/>
    <s v="BRI"/>
    <x v="1"/>
    <x v="1"/>
    <n v="213"/>
    <x v="4"/>
    <x v="3"/>
    <x v="19"/>
    <x v="17"/>
    <x v="0"/>
  </r>
  <r>
    <x v="84"/>
    <x v="19"/>
    <x v="0"/>
    <s v=""/>
    <s v=""/>
    <s v="RT"/>
    <s v="Inbound"/>
    <x v="7"/>
    <x v="3"/>
    <x v="21"/>
    <n v="0"/>
    <n v="0"/>
    <s v=""/>
    <s v=""/>
    <s v=""/>
    <n v="0"/>
    <x v="1"/>
    <s v="On Review"/>
    <s v="SSH"/>
    <s v="BRI"/>
    <x v="1"/>
    <x v="1"/>
    <n v="220"/>
    <x v="4"/>
    <x v="3"/>
    <x v="20"/>
    <x v="18"/>
    <x v="0"/>
  </r>
  <r>
    <x v="84"/>
    <x v="7"/>
    <x v="1"/>
    <s v=""/>
    <s v=""/>
    <s v="OW"/>
    <s v="Outbound"/>
    <x v="13"/>
    <x v="5"/>
    <x v="30"/>
    <n v="2"/>
    <n v="2"/>
    <n v="200"/>
    <n v="0"/>
    <n v="0"/>
    <n v="400"/>
    <x v="0"/>
    <s v="Closed Deal"/>
    <s v="SSH"/>
    <s v="MXP"/>
    <x v="2"/>
    <x v="3"/>
    <n v="37"/>
    <x v="7"/>
    <x v="3"/>
    <x v="15"/>
    <x v="14"/>
    <x v="1"/>
  </r>
  <r>
    <x v="84"/>
    <x v="7"/>
    <x v="1"/>
    <s v=""/>
    <s v=""/>
    <s v="OW"/>
    <s v="Outbound"/>
    <x v="7"/>
    <x v="3"/>
    <x v="39"/>
    <n v="8"/>
    <n v="8"/>
    <n v="160"/>
    <n v="0"/>
    <n v="0"/>
    <n v="1280"/>
    <x v="0"/>
    <s v="Closed Deal"/>
    <s v="SSH"/>
    <s v="BRI"/>
    <x v="1"/>
    <x v="1"/>
    <n v="122"/>
    <x v="4"/>
    <x v="3"/>
    <x v="49"/>
    <x v="42"/>
    <x v="0"/>
  </r>
  <r>
    <x v="84"/>
    <x v="7"/>
    <x v="1"/>
    <s v=""/>
    <s v=""/>
    <s v="OW"/>
    <s v="Outbound"/>
    <x v="5"/>
    <x v="2"/>
    <x v="38"/>
    <n v="8"/>
    <n v="8"/>
    <n v="160"/>
    <n v="0"/>
    <n v="0"/>
    <n v="1280"/>
    <x v="0"/>
    <s v="Closed Deal"/>
    <s v="BRI"/>
    <s v="SSH"/>
    <x v="1"/>
    <x v="1"/>
    <n v="115"/>
    <x v="4"/>
    <x v="3"/>
    <x v="5"/>
    <x v="31"/>
    <x v="0"/>
  </r>
  <r>
    <x v="84"/>
    <x v="1"/>
    <x v="0"/>
    <s v=""/>
    <s v=""/>
    <s v="RT"/>
    <s v="Outbound"/>
    <x v="5"/>
    <x v="2"/>
    <x v="10"/>
    <n v="2"/>
    <n v="2"/>
    <n v="175"/>
    <n v="0"/>
    <n v="0"/>
    <n v="350"/>
    <x v="0"/>
    <s v="On Review"/>
    <s v="BRI"/>
    <s v="SSH"/>
    <x v="1"/>
    <x v="1"/>
    <n v="31"/>
    <x v="3"/>
    <x v="3"/>
    <x v="8"/>
    <x v="7"/>
    <x v="1"/>
  </r>
  <r>
    <x v="84"/>
    <x v="1"/>
    <x v="0"/>
    <s v=""/>
    <s v=""/>
    <s v="RT"/>
    <s v="Inbound"/>
    <x v="7"/>
    <x v="3"/>
    <x v="11"/>
    <n v="2"/>
    <n v="2"/>
    <n v="175"/>
    <n v="0"/>
    <n v="0"/>
    <n v="350"/>
    <x v="0"/>
    <s v="On Review"/>
    <s v="SSH"/>
    <s v="BRI"/>
    <x v="1"/>
    <x v="1"/>
    <n v="38"/>
    <x v="3"/>
    <x v="3"/>
    <x v="12"/>
    <x v="11"/>
    <x v="1"/>
  </r>
  <r>
    <x v="84"/>
    <x v="15"/>
    <x v="0"/>
    <s v=""/>
    <s v=""/>
    <s v="RT"/>
    <s v="Outbound"/>
    <x v="24"/>
    <x v="0"/>
    <x v="29"/>
    <n v="10"/>
    <n v="10"/>
    <n v="205"/>
    <n v="0"/>
    <n v="0"/>
    <n v="2050"/>
    <x v="0"/>
    <s v="Countersigned"/>
    <s v="NAP"/>
    <s v="SSH"/>
    <x v="0"/>
    <x v="3"/>
    <n v="30"/>
    <x v="18"/>
    <x v="3"/>
    <x v="66"/>
    <x v="57"/>
    <x v="1"/>
  </r>
  <r>
    <x v="84"/>
    <x v="15"/>
    <x v="0"/>
    <s v=""/>
    <s v=""/>
    <s v="RT"/>
    <s v="Inbound"/>
    <x v="25"/>
    <x v="1"/>
    <x v="30"/>
    <n v="10"/>
    <n v="10"/>
    <n v="205"/>
    <n v="0"/>
    <n v="0"/>
    <n v="2050"/>
    <x v="0"/>
    <s v="Countersigned"/>
    <s v="SSH"/>
    <s v="NAP"/>
    <x v="0"/>
    <x v="3"/>
    <n v="37"/>
    <x v="18"/>
    <x v="3"/>
    <x v="16"/>
    <x v="15"/>
    <x v="1"/>
  </r>
  <r>
    <x v="84"/>
    <x v="8"/>
    <x v="1"/>
    <s v=""/>
    <s v="2CMUY"/>
    <s v="RT"/>
    <s v="Outbound"/>
    <x v="12"/>
    <x v="16"/>
    <x v="68"/>
    <n v="4"/>
    <n v="4"/>
    <n v="250"/>
    <n v="0"/>
    <n v="0"/>
    <n v="1000"/>
    <x v="0"/>
    <s v="Closed Deal"/>
    <s v="FCO"/>
    <s v="SSH"/>
    <x v="6"/>
    <x v="3"/>
    <n v="135"/>
    <x v="25"/>
    <x v="3"/>
    <x v="69"/>
    <x v="71"/>
    <x v="0"/>
  </r>
  <r>
    <x v="84"/>
    <x v="8"/>
    <x v="1"/>
    <s v=""/>
    <s v="2CMUY"/>
    <s v="RT"/>
    <s v="Inbound"/>
    <x v="13"/>
    <x v="17"/>
    <x v="70"/>
    <n v="4"/>
    <n v="4"/>
    <n v="250"/>
    <n v="0"/>
    <n v="0"/>
    <n v="1000"/>
    <x v="0"/>
    <s v="Closed Deal"/>
    <s v="SSH"/>
    <s v="FCO"/>
    <x v="6"/>
    <x v="3"/>
    <n v="149"/>
    <x v="25"/>
    <x v="3"/>
    <x v="7"/>
    <x v="1"/>
    <x v="0"/>
  </r>
  <r>
    <x v="84"/>
    <x v="8"/>
    <x v="1"/>
    <s v=""/>
    <s v="9WT27"/>
    <s v="OW"/>
    <s v="Outbound"/>
    <x v="25"/>
    <x v="1"/>
    <x v="30"/>
    <n v="3"/>
    <n v="3"/>
    <n v="150"/>
    <n v="0"/>
    <n v="0"/>
    <n v="450"/>
    <x v="0"/>
    <s v="Closed Deal"/>
    <s v="SSH"/>
    <s v="NAP"/>
    <x v="0"/>
    <x v="3"/>
    <n v="37"/>
    <x v="18"/>
    <x v="3"/>
    <x v="16"/>
    <x v="15"/>
    <x v="1"/>
  </r>
  <r>
    <x v="84"/>
    <x v="8"/>
    <x v="1"/>
    <s v=""/>
    <s v="DP2T3"/>
    <s v="OW"/>
    <s v="Outbound"/>
    <x v="12"/>
    <x v="4"/>
    <x v="29"/>
    <n v="2"/>
    <n v="2"/>
    <n v="150"/>
    <n v="0"/>
    <n v="0"/>
    <n v="300"/>
    <x v="0"/>
    <s v="Closed Deal"/>
    <s v="MXP"/>
    <s v="SSH"/>
    <x v="2"/>
    <x v="3"/>
    <n v="30"/>
    <x v="7"/>
    <x v="3"/>
    <x v="17"/>
    <x v="16"/>
    <x v="1"/>
  </r>
  <r>
    <x v="84"/>
    <x v="8"/>
    <x v="1"/>
    <s v=""/>
    <s v="6FDZD"/>
    <s v="OW"/>
    <s v="Outbound"/>
    <x v="12"/>
    <x v="4"/>
    <x v="29"/>
    <n v="1"/>
    <n v="1"/>
    <n v="150"/>
    <n v="0"/>
    <n v="0"/>
    <n v="150"/>
    <x v="0"/>
    <s v="Closed Deal"/>
    <s v="MXP"/>
    <s v="SSH"/>
    <x v="2"/>
    <x v="3"/>
    <n v="30"/>
    <x v="7"/>
    <x v="3"/>
    <x v="17"/>
    <x v="16"/>
    <x v="1"/>
  </r>
  <r>
    <x v="84"/>
    <x v="8"/>
    <x v="1"/>
    <s v=""/>
    <s v="MV73A"/>
    <s v="RT"/>
    <s v="Outbound"/>
    <x v="29"/>
    <x v="6"/>
    <x v="41"/>
    <n v="6"/>
    <n v="6"/>
    <n v="315"/>
    <n v="0"/>
    <n v="0"/>
    <n v="1890"/>
    <x v="0"/>
    <s v="Closed Deal"/>
    <s v="VRN"/>
    <s v="SSH"/>
    <x v="3"/>
    <x v="1"/>
    <n v="136"/>
    <x v="19"/>
    <x v="1"/>
    <x v="72"/>
    <x v="61"/>
    <x v="0"/>
  </r>
  <r>
    <x v="84"/>
    <x v="8"/>
    <x v="1"/>
    <s v=""/>
    <s v="MV73A"/>
    <s v="RT"/>
    <s v="Inbound"/>
    <x v="26"/>
    <x v="7"/>
    <x v="42"/>
    <n v="6"/>
    <n v="6"/>
    <n v="315"/>
    <n v="0"/>
    <n v="0"/>
    <n v="1890"/>
    <x v="0"/>
    <s v="Closed Deal"/>
    <s v="SSH"/>
    <s v="VRN"/>
    <x v="3"/>
    <x v="1"/>
    <n v="143"/>
    <x v="19"/>
    <x v="1"/>
    <x v="76"/>
    <x v="62"/>
    <x v="0"/>
  </r>
  <r>
    <x v="63"/>
    <x v="7"/>
    <x v="1"/>
    <s v=""/>
    <s v=""/>
    <s v="OW"/>
    <s v="Outbound"/>
    <x v="9"/>
    <x v="0"/>
    <x v="24"/>
    <n v="2"/>
    <n v="2"/>
    <n v="140"/>
    <n v="0"/>
    <n v="0"/>
    <n v="280"/>
    <x v="0"/>
    <s v="Closed Deal"/>
    <s v="NAP"/>
    <s v="SSH"/>
    <x v="0"/>
    <x v="2"/>
    <n v="17"/>
    <x v="6"/>
    <x v="3"/>
    <x v="25"/>
    <x v="0"/>
    <x v="1"/>
  </r>
  <r>
    <x v="63"/>
    <x v="7"/>
    <x v="1"/>
    <s v=""/>
    <s v=""/>
    <s v="OW"/>
    <s v="Outbound"/>
    <x v="12"/>
    <x v="4"/>
    <x v="29"/>
    <n v="3"/>
    <n v="3"/>
    <n v="150"/>
    <n v="0"/>
    <n v="0"/>
    <n v="450"/>
    <x v="0"/>
    <s v="Closed Deal"/>
    <s v="MXP"/>
    <s v="SSH"/>
    <x v="2"/>
    <x v="3"/>
    <n v="29"/>
    <x v="7"/>
    <x v="3"/>
    <x v="17"/>
    <x v="16"/>
    <x v="1"/>
  </r>
  <r>
    <x v="63"/>
    <x v="7"/>
    <x v="1"/>
    <s v=""/>
    <s v=""/>
    <s v="OW"/>
    <s v="Outbound"/>
    <x v="24"/>
    <x v="0"/>
    <x v="29"/>
    <n v="4"/>
    <n v="4"/>
    <n v="150"/>
    <n v="0"/>
    <n v="0"/>
    <n v="600"/>
    <x v="0"/>
    <s v="Closed Deal"/>
    <s v="NAP"/>
    <s v="SSH"/>
    <x v="0"/>
    <x v="3"/>
    <n v="29"/>
    <x v="18"/>
    <x v="3"/>
    <x v="66"/>
    <x v="57"/>
    <x v="1"/>
  </r>
  <r>
    <x v="63"/>
    <x v="7"/>
    <x v="1"/>
    <s v=""/>
    <s v=""/>
    <s v="OW"/>
    <s v="Outbound"/>
    <x v="25"/>
    <x v="1"/>
    <x v="30"/>
    <n v="3"/>
    <n v="3"/>
    <n v="150"/>
    <n v="0"/>
    <n v="0"/>
    <n v="450"/>
    <x v="0"/>
    <s v="Closed Deal"/>
    <s v="SSH"/>
    <s v="NAP"/>
    <x v="0"/>
    <x v="3"/>
    <n v="36"/>
    <x v="18"/>
    <x v="3"/>
    <x v="16"/>
    <x v="15"/>
    <x v="1"/>
  </r>
  <r>
    <x v="63"/>
    <x v="7"/>
    <x v="1"/>
    <s v=""/>
    <s v=""/>
    <s v="OW"/>
    <s v="Outbound"/>
    <x v="28"/>
    <x v="1"/>
    <x v="30"/>
    <n v="4"/>
    <n v="4"/>
    <n v="150"/>
    <n v="0"/>
    <n v="0"/>
    <n v="600"/>
    <x v="0"/>
    <s v="Closed Deal"/>
    <s v="SSH"/>
    <s v="NAP"/>
    <x v="0"/>
    <x v="3"/>
    <n v="36"/>
    <x v="22"/>
    <x v="22"/>
    <x v="80"/>
    <x v="14"/>
    <x v="1"/>
  </r>
  <r>
    <x v="84"/>
    <x v="25"/>
    <x v="1"/>
    <s v=""/>
    <s v="12LRTM"/>
    <s v="RT"/>
    <s v="Inbound"/>
    <x v="7"/>
    <x v="3"/>
    <x v="16"/>
    <n v="1"/>
    <n v="1"/>
    <n v="170"/>
    <n v="31.69"/>
    <n v="30"/>
    <n v="231.69"/>
    <x v="0"/>
    <s v="Closed Deal"/>
    <s v="SSH"/>
    <s v="BRI"/>
    <x v="1"/>
    <x v="1"/>
    <n v="185"/>
    <x v="4"/>
    <x v="3"/>
    <x v="19"/>
    <x v="17"/>
    <x v="0"/>
  </r>
  <r>
    <x v="84"/>
    <x v="25"/>
    <x v="1"/>
    <s v=""/>
    <s v="12LRTM"/>
    <s v="RT"/>
    <s v="Outbound"/>
    <x v="5"/>
    <x v="2"/>
    <x v="15"/>
    <n v="1"/>
    <n v="1"/>
    <n v="170"/>
    <n v="22.37"/>
    <n v="30"/>
    <n v="222.37"/>
    <x v="0"/>
    <s v="Closed Deal"/>
    <s v="BRI"/>
    <s v="SSH"/>
    <x v="1"/>
    <x v="1"/>
    <n v="178"/>
    <x v="4"/>
    <x v="3"/>
    <x v="16"/>
    <x v="15"/>
    <x v="0"/>
  </r>
  <r>
    <x v="84"/>
    <x v="25"/>
    <x v="1"/>
    <s v=""/>
    <s v="12LRTM"/>
    <s v="RT"/>
    <s v="Inbound"/>
    <x v="7"/>
    <x v="3"/>
    <x v="16"/>
    <n v="1"/>
    <n v="1"/>
    <n v="170"/>
    <n v="31.69"/>
    <n v="30"/>
    <n v="231.69"/>
    <x v="0"/>
    <s v="Closed Deal"/>
    <s v="SSH"/>
    <s v="BRI"/>
    <x v="1"/>
    <x v="1"/>
    <n v="185"/>
    <x v="4"/>
    <x v="3"/>
    <x v="19"/>
    <x v="17"/>
    <x v="0"/>
  </r>
  <r>
    <x v="84"/>
    <x v="25"/>
    <x v="1"/>
    <s v=""/>
    <s v="12LRTM"/>
    <s v="RT"/>
    <s v="Outbound"/>
    <x v="5"/>
    <x v="2"/>
    <x v="15"/>
    <n v="1"/>
    <n v="1"/>
    <n v="170"/>
    <n v="22.37"/>
    <n v="30"/>
    <n v="222.37"/>
    <x v="0"/>
    <s v="Closed Deal"/>
    <s v="BRI"/>
    <s v="SSH"/>
    <x v="1"/>
    <x v="1"/>
    <n v="178"/>
    <x v="4"/>
    <x v="3"/>
    <x v="16"/>
    <x v="15"/>
    <x v="0"/>
  </r>
  <r>
    <x v="84"/>
    <x v="25"/>
    <x v="1"/>
    <s v=""/>
    <s v="12LRTM"/>
    <s v="RT"/>
    <s v="Inbound"/>
    <x v="7"/>
    <x v="3"/>
    <x v="16"/>
    <n v="1"/>
    <n v="1"/>
    <n v="130"/>
    <n v="31.69"/>
    <n v="30"/>
    <n v="191.69"/>
    <x v="0"/>
    <s v="Closed Deal"/>
    <s v="SSH"/>
    <s v="BRI"/>
    <x v="1"/>
    <x v="1"/>
    <n v="185"/>
    <x v="4"/>
    <x v="3"/>
    <x v="19"/>
    <x v="17"/>
    <x v="0"/>
  </r>
  <r>
    <x v="84"/>
    <x v="25"/>
    <x v="1"/>
    <s v=""/>
    <s v="12LRTM"/>
    <s v="RT"/>
    <s v="Outbound"/>
    <x v="5"/>
    <x v="2"/>
    <x v="15"/>
    <n v="1"/>
    <n v="1"/>
    <n v="130"/>
    <n v="17.12"/>
    <n v="30"/>
    <n v="177.12"/>
    <x v="0"/>
    <s v="Closed Deal"/>
    <s v="BRI"/>
    <s v="SSH"/>
    <x v="1"/>
    <x v="1"/>
    <n v="178"/>
    <x v="4"/>
    <x v="3"/>
    <x v="16"/>
    <x v="15"/>
    <x v="0"/>
  </r>
  <r>
    <x v="84"/>
    <x v="10"/>
    <x v="1"/>
    <s v="AMADEUS"/>
    <s v="11LMR8"/>
    <s v="OW"/>
    <s v="Outbound"/>
    <x v="24"/>
    <x v="0"/>
    <x v="29"/>
    <n v="1"/>
    <n v="1"/>
    <n v="100"/>
    <n v="34.04"/>
    <n v="40"/>
    <n v="174.04"/>
    <x v="0"/>
    <s v="Closed Deal"/>
    <s v="NAP"/>
    <s v="SSH"/>
    <x v="0"/>
    <x v="3"/>
    <n v="30"/>
    <x v="18"/>
    <x v="3"/>
    <x v="66"/>
    <x v="57"/>
    <x v="1"/>
  </r>
  <r>
    <x v="84"/>
    <x v="10"/>
    <x v="1"/>
    <s v="AMADEUS"/>
    <s v="11LMR9"/>
    <s v="OW"/>
    <s v="Outbound"/>
    <x v="25"/>
    <x v="1"/>
    <x v="30"/>
    <n v="1"/>
    <n v="1"/>
    <n v="100"/>
    <n v="38.92"/>
    <n v="40"/>
    <n v="178.92"/>
    <x v="0"/>
    <s v="Closed Deal"/>
    <s v="SSH"/>
    <s v="NAP"/>
    <x v="0"/>
    <x v="3"/>
    <n v="37"/>
    <x v="18"/>
    <x v="3"/>
    <x v="16"/>
    <x v="15"/>
    <x v="1"/>
  </r>
  <r>
    <x v="84"/>
    <x v="10"/>
    <x v="1"/>
    <s v="AMADEUS"/>
    <s v="11LMR8"/>
    <s v="OW"/>
    <s v="Outbound"/>
    <x v="24"/>
    <x v="0"/>
    <x v="29"/>
    <n v="1"/>
    <n v="1"/>
    <n v="100"/>
    <n v="34.04"/>
    <n v="40"/>
    <n v="174.04"/>
    <x v="0"/>
    <s v="Closed Deal"/>
    <s v="NAP"/>
    <s v="SSH"/>
    <x v="0"/>
    <x v="3"/>
    <n v="30"/>
    <x v="18"/>
    <x v="3"/>
    <x v="66"/>
    <x v="57"/>
    <x v="1"/>
  </r>
  <r>
    <x v="84"/>
    <x v="10"/>
    <x v="1"/>
    <s v="AMADEUS"/>
    <s v="11LMR9"/>
    <s v="OW"/>
    <s v="Outbound"/>
    <x v="25"/>
    <x v="1"/>
    <x v="30"/>
    <n v="1"/>
    <n v="1"/>
    <n v="100"/>
    <n v="38.92"/>
    <n v="40"/>
    <n v="178.92"/>
    <x v="0"/>
    <s v="Closed Deal"/>
    <s v="SSH"/>
    <s v="NAP"/>
    <x v="0"/>
    <x v="3"/>
    <n v="37"/>
    <x v="18"/>
    <x v="3"/>
    <x v="16"/>
    <x v="15"/>
    <x v="1"/>
  </r>
  <r>
    <x v="84"/>
    <x v="10"/>
    <x v="1"/>
    <s v="AMADEUS"/>
    <s v="11LMR8"/>
    <s v="OW"/>
    <s v="Outbound"/>
    <x v="24"/>
    <x v="0"/>
    <x v="29"/>
    <n v="1"/>
    <n v="1"/>
    <n v="100"/>
    <n v="34.04"/>
    <n v="40"/>
    <n v="174.04"/>
    <x v="0"/>
    <s v="Closed Deal"/>
    <s v="NAP"/>
    <s v="SSH"/>
    <x v="0"/>
    <x v="3"/>
    <n v="30"/>
    <x v="18"/>
    <x v="3"/>
    <x v="66"/>
    <x v="57"/>
    <x v="1"/>
  </r>
  <r>
    <x v="84"/>
    <x v="10"/>
    <x v="1"/>
    <s v="AMADEUS"/>
    <s v="11LMR9"/>
    <s v="OW"/>
    <s v="Outbound"/>
    <x v="25"/>
    <x v="1"/>
    <x v="30"/>
    <n v="1"/>
    <n v="1"/>
    <n v="100"/>
    <n v="38.92"/>
    <n v="40"/>
    <n v="178.92"/>
    <x v="0"/>
    <s v="Closed Deal"/>
    <s v="SSH"/>
    <s v="NAP"/>
    <x v="0"/>
    <x v="3"/>
    <n v="37"/>
    <x v="18"/>
    <x v="3"/>
    <x v="16"/>
    <x v="15"/>
    <x v="1"/>
  </r>
  <r>
    <x v="84"/>
    <x v="10"/>
    <x v="1"/>
    <s v="AMADEUS"/>
    <s v="11LMR3"/>
    <s v="OW"/>
    <s v="Outbound"/>
    <x v="7"/>
    <x v="3"/>
    <x v="11"/>
    <n v="1"/>
    <n v="1"/>
    <n v="130"/>
    <n v="39.03"/>
    <n v="40"/>
    <n v="209.03"/>
    <x v="0"/>
    <s v="Closed Deal"/>
    <s v="SSH"/>
    <s v="BRI"/>
    <x v="1"/>
    <x v="1"/>
    <n v="38"/>
    <x v="3"/>
    <x v="3"/>
    <x v="12"/>
    <x v="11"/>
    <x v="1"/>
  </r>
  <r>
    <x v="84"/>
    <x v="10"/>
    <x v="1"/>
    <s v="AMADEUS"/>
    <s v="11LMR3"/>
    <s v="OW"/>
    <s v="Outbound"/>
    <x v="7"/>
    <x v="3"/>
    <x v="11"/>
    <n v="1"/>
    <n v="1"/>
    <n v="130"/>
    <n v="39.03"/>
    <n v="40"/>
    <n v="209.03"/>
    <x v="0"/>
    <s v="Closed Deal"/>
    <s v="SSH"/>
    <s v="BRI"/>
    <x v="1"/>
    <x v="1"/>
    <n v="38"/>
    <x v="3"/>
    <x v="3"/>
    <x v="12"/>
    <x v="11"/>
    <x v="1"/>
  </r>
  <r>
    <x v="84"/>
    <x v="10"/>
    <x v="1"/>
    <s v="AMADEUS"/>
    <s v="11LMR3"/>
    <s v="OW"/>
    <s v="Outbound"/>
    <x v="7"/>
    <x v="3"/>
    <x v="11"/>
    <n v="1"/>
    <n v="1"/>
    <n v="130"/>
    <n v="39.03"/>
    <n v="40"/>
    <n v="209.03"/>
    <x v="0"/>
    <s v="Closed Deal"/>
    <s v="SSH"/>
    <s v="BRI"/>
    <x v="1"/>
    <x v="1"/>
    <n v="38"/>
    <x v="3"/>
    <x v="3"/>
    <x v="12"/>
    <x v="11"/>
    <x v="1"/>
  </r>
  <r>
    <x v="84"/>
    <x v="10"/>
    <x v="1"/>
    <s v="AMADEUS"/>
    <s v="11LMR8"/>
    <s v="OW"/>
    <s v="Outbound"/>
    <x v="24"/>
    <x v="0"/>
    <x v="29"/>
    <n v="1"/>
    <n v="1"/>
    <n v="100"/>
    <n v="34.04"/>
    <n v="40"/>
    <n v="174.04"/>
    <x v="0"/>
    <s v="Closed Deal"/>
    <s v="NAP"/>
    <s v="SSH"/>
    <x v="0"/>
    <x v="3"/>
    <n v="30"/>
    <x v="18"/>
    <x v="3"/>
    <x v="66"/>
    <x v="57"/>
    <x v="1"/>
  </r>
  <r>
    <x v="84"/>
    <x v="10"/>
    <x v="1"/>
    <s v="AMADEUS"/>
    <s v="11LMR9"/>
    <s v="OW"/>
    <s v="Outbound"/>
    <x v="25"/>
    <x v="1"/>
    <x v="30"/>
    <n v="1"/>
    <n v="1"/>
    <n v="100"/>
    <n v="38.92"/>
    <n v="40"/>
    <n v="178.92"/>
    <x v="0"/>
    <s v="Closed Deal"/>
    <s v="SSH"/>
    <s v="NAP"/>
    <x v="0"/>
    <x v="3"/>
    <n v="37"/>
    <x v="18"/>
    <x v="3"/>
    <x v="16"/>
    <x v="15"/>
    <x v="1"/>
  </r>
  <r>
    <x v="85"/>
    <x v="13"/>
    <x v="0"/>
    <s v=""/>
    <s v=""/>
    <s v="RT"/>
    <s v="Outbound"/>
    <x v="5"/>
    <x v="2"/>
    <x v="35"/>
    <n v="30"/>
    <n v="30"/>
    <n v="180"/>
    <n v="0"/>
    <n v="0"/>
    <n v="5400"/>
    <x v="0"/>
    <s v="Signed"/>
    <s v="BRI"/>
    <s v="SSH"/>
    <x v="1"/>
    <x v="1"/>
    <n v="92"/>
    <x v="4"/>
    <x v="3"/>
    <x v="37"/>
    <x v="29"/>
    <x v="0"/>
  </r>
  <r>
    <x v="85"/>
    <x v="13"/>
    <x v="0"/>
    <s v=""/>
    <s v=""/>
    <s v="RT"/>
    <s v="Inbound"/>
    <x v="7"/>
    <x v="3"/>
    <x v="36"/>
    <n v="30"/>
    <n v="30"/>
    <n v="180"/>
    <n v="0"/>
    <n v="0"/>
    <n v="5400"/>
    <x v="0"/>
    <s v="Signed"/>
    <s v="SSH"/>
    <s v="BRI"/>
    <x v="1"/>
    <x v="1"/>
    <n v="99"/>
    <x v="4"/>
    <x v="3"/>
    <x v="37"/>
    <x v="29"/>
    <x v="0"/>
  </r>
  <r>
    <x v="63"/>
    <x v="25"/>
    <x v="1"/>
    <s v=""/>
    <s v="12LSMJ"/>
    <s v="RT"/>
    <s v="Inbound"/>
    <x v="7"/>
    <x v="3"/>
    <x v="37"/>
    <n v="1"/>
    <n v="1"/>
    <n v="130"/>
    <n v="31.75"/>
    <n v="30"/>
    <n v="191.75"/>
    <x v="0"/>
    <s v="Closed Deal"/>
    <s v="SSH"/>
    <s v="BRI"/>
    <x v="1"/>
    <x v="1"/>
    <n v="107"/>
    <x v="4"/>
    <x v="3"/>
    <x v="47"/>
    <x v="40"/>
    <x v="0"/>
  </r>
  <r>
    <x v="63"/>
    <x v="25"/>
    <x v="1"/>
    <s v=""/>
    <s v="12LSMJ"/>
    <s v="RT"/>
    <s v="Outbound"/>
    <x v="5"/>
    <x v="2"/>
    <x v="36"/>
    <n v="1"/>
    <n v="1"/>
    <n v="130"/>
    <n v="17.13"/>
    <n v="30"/>
    <n v="177.13"/>
    <x v="0"/>
    <s v="Closed Deal"/>
    <s v="BRI"/>
    <s v="SSH"/>
    <x v="1"/>
    <x v="1"/>
    <n v="100"/>
    <x v="4"/>
    <x v="3"/>
    <x v="38"/>
    <x v="30"/>
    <x v="0"/>
  </r>
  <r>
    <x v="63"/>
    <x v="25"/>
    <x v="1"/>
    <s v=""/>
    <s v="12LSMJ"/>
    <s v="RT"/>
    <s v="Inbound"/>
    <x v="7"/>
    <x v="3"/>
    <x v="37"/>
    <n v="1"/>
    <n v="1"/>
    <n v="170"/>
    <n v="31.75"/>
    <n v="30"/>
    <n v="231.75"/>
    <x v="0"/>
    <s v="Closed Deal"/>
    <s v="SSH"/>
    <s v="BRI"/>
    <x v="1"/>
    <x v="1"/>
    <n v="107"/>
    <x v="4"/>
    <x v="3"/>
    <x v="47"/>
    <x v="40"/>
    <x v="0"/>
  </r>
  <r>
    <x v="63"/>
    <x v="25"/>
    <x v="1"/>
    <s v=""/>
    <s v="12LSMJ"/>
    <s v="RT"/>
    <s v="Outbound"/>
    <x v="5"/>
    <x v="2"/>
    <x v="36"/>
    <n v="1"/>
    <n v="1"/>
    <n v="170"/>
    <n v="22.38"/>
    <n v="30"/>
    <n v="222.38"/>
    <x v="0"/>
    <s v="Closed Deal"/>
    <s v="BRI"/>
    <s v="SSH"/>
    <x v="1"/>
    <x v="1"/>
    <n v="100"/>
    <x v="4"/>
    <x v="3"/>
    <x v="38"/>
    <x v="30"/>
    <x v="0"/>
  </r>
  <r>
    <x v="63"/>
    <x v="25"/>
    <x v="1"/>
    <s v=""/>
    <s v="12LSMJ"/>
    <s v="RT"/>
    <s v="Inbound"/>
    <x v="7"/>
    <x v="3"/>
    <x v="37"/>
    <n v="1"/>
    <n v="1"/>
    <n v="170"/>
    <n v="31.75"/>
    <n v="30"/>
    <n v="231.75"/>
    <x v="0"/>
    <s v="Closed Deal"/>
    <s v="SSH"/>
    <s v="BRI"/>
    <x v="1"/>
    <x v="1"/>
    <n v="107"/>
    <x v="4"/>
    <x v="3"/>
    <x v="47"/>
    <x v="40"/>
    <x v="0"/>
  </r>
  <r>
    <x v="63"/>
    <x v="25"/>
    <x v="1"/>
    <s v=""/>
    <s v="12LSMJ"/>
    <s v="RT"/>
    <s v="Outbound"/>
    <x v="5"/>
    <x v="2"/>
    <x v="36"/>
    <n v="1"/>
    <n v="1"/>
    <n v="170"/>
    <n v="22.38"/>
    <n v="30"/>
    <n v="222.38"/>
    <x v="0"/>
    <s v="Closed Deal"/>
    <s v="BRI"/>
    <s v="SSH"/>
    <x v="1"/>
    <x v="1"/>
    <n v="100"/>
    <x v="4"/>
    <x v="3"/>
    <x v="38"/>
    <x v="30"/>
    <x v="0"/>
  </r>
  <r>
    <x v="85"/>
    <x v="15"/>
    <x v="0"/>
    <s v=""/>
    <s v=""/>
    <s v="RT"/>
    <s v="Outbound"/>
    <x v="33"/>
    <x v="2"/>
    <x v="67"/>
    <n v="10"/>
    <n v="10"/>
    <n v="210"/>
    <n v="0"/>
    <n v="0"/>
    <n v="2100"/>
    <x v="0"/>
    <s v="Countersigned"/>
    <s v="BRI"/>
    <s v="SSH"/>
    <x v="1"/>
    <x v="3"/>
    <n v="126"/>
    <x v="24"/>
    <x v="0"/>
    <x v="27"/>
    <x v="64"/>
    <x v="0"/>
  </r>
  <r>
    <x v="85"/>
    <x v="15"/>
    <x v="0"/>
    <s v=""/>
    <s v=""/>
    <s v="RT"/>
    <s v="Outbound"/>
    <x v="33"/>
    <x v="2"/>
    <x v="68"/>
    <n v="20"/>
    <n v="20"/>
    <n v="210"/>
    <n v="0"/>
    <n v="0"/>
    <n v="4200"/>
    <x v="0"/>
    <s v="Countersigned"/>
    <s v="BRI"/>
    <s v="SSH"/>
    <x v="1"/>
    <x v="3"/>
    <n v="133"/>
    <x v="24"/>
    <x v="0"/>
    <x v="82"/>
    <x v="5"/>
    <x v="0"/>
  </r>
  <r>
    <x v="85"/>
    <x v="15"/>
    <x v="0"/>
    <s v=""/>
    <s v=""/>
    <s v="RT"/>
    <s v="Outbound"/>
    <x v="33"/>
    <x v="2"/>
    <x v="69"/>
    <n v="20"/>
    <n v="20"/>
    <n v="210"/>
    <n v="0"/>
    <n v="0"/>
    <n v="4200"/>
    <x v="0"/>
    <s v="Countersigned"/>
    <s v="BRI"/>
    <s v="SSH"/>
    <x v="1"/>
    <x v="3"/>
    <n v="140"/>
    <x v="24"/>
    <x v="0"/>
    <x v="54"/>
    <x v="21"/>
    <x v="0"/>
  </r>
  <r>
    <x v="85"/>
    <x v="15"/>
    <x v="0"/>
    <s v=""/>
    <s v=""/>
    <s v="RT"/>
    <s v="Outbound"/>
    <x v="33"/>
    <x v="2"/>
    <x v="70"/>
    <n v="20"/>
    <n v="20"/>
    <n v="210"/>
    <n v="0"/>
    <n v="0"/>
    <n v="4200"/>
    <x v="0"/>
    <s v="Countersigned"/>
    <s v="BRI"/>
    <s v="SSH"/>
    <x v="1"/>
    <x v="3"/>
    <n v="147"/>
    <x v="24"/>
    <x v="0"/>
    <x v="82"/>
    <x v="5"/>
    <x v="0"/>
  </r>
  <r>
    <x v="85"/>
    <x v="15"/>
    <x v="0"/>
    <s v=""/>
    <s v=""/>
    <s v="RT"/>
    <s v="Outbound"/>
    <x v="33"/>
    <x v="2"/>
    <x v="71"/>
    <n v="10"/>
    <n v="10"/>
    <n v="210"/>
    <n v="0"/>
    <n v="0"/>
    <n v="2100"/>
    <x v="0"/>
    <s v="Countersigned"/>
    <s v="BRI"/>
    <s v="SSH"/>
    <x v="1"/>
    <x v="3"/>
    <n v="154"/>
    <x v="24"/>
    <x v="0"/>
    <x v="83"/>
    <x v="68"/>
    <x v="0"/>
  </r>
  <r>
    <x v="85"/>
    <x v="15"/>
    <x v="0"/>
    <s v=""/>
    <s v=""/>
    <s v="RT"/>
    <s v="Inbound"/>
    <x v="34"/>
    <x v="3"/>
    <x v="68"/>
    <n v="10"/>
    <n v="10"/>
    <n v="210"/>
    <n v="0"/>
    <n v="0"/>
    <n v="2100"/>
    <x v="0"/>
    <s v="Countersigned"/>
    <s v="SSH"/>
    <s v="BRI"/>
    <x v="1"/>
    <x v="3"/>
    <n v="133"/>
    <x v="24"/>
    <x v="0"/>
    <x v="27"/>
    <x v="64"/>
    <x v="0"/>
  </r>
  <r>
    <x v="85"/>
    <x v="15"/>
    <x v="0"/>
    <s v=""/>
    <s v=""/>
    <s v="RT"/>
    <s v="Inbound"/>
    <x v="34"/>
    <x v="3"/>
    <x v="69"/>
    <n v="20"/>
    <n v="20"/>
    <n v="210"/>
    <n v="0"/>
    <n v="0"/>
    <n v="4200"/>
    <x v="0"/>
    <s v="Countersigned"/>
    <s v="SSH"/>
    <s v="BRI"/>
    <x v="1"/>
    <x v="3"/>
    <n v="140"/>
    <x v="24"/>
    <x v="0"/>
    <x v="82"/>
    <x v="5"/>
    <x v="0"/>
  </r>
  <r>
    <x v="85"/>
    <x v="15"/>
    <x v="0"/>
    <s v=""/>
    <s v=""/>
    <s v="RT"/>
    <s v="Inbound"/>
    <x v="34"/>
    <x v="3"/>
    <x v="70"/>
    <n v="20"/>
    <n v="20"/>
    <n v="210"/>
    <n v="0"/>
    <n v="0"/>
    <n v="4200"/>
    <x v="0"/>
    <s v="Countersigned"/>
    <s v="SSH"/>
    <s v="BRI"/>
    <x v="1"/>
    <x v="3"/>
    <n v="147"/>
    <x v="24"/>
    <x v="0"/>
    <x v="54"/>
    <x v="21"/>
    <x v="0"/>
  </r>
  <r>
    <x v="85"/>
    <x v="15"/>
    <x v="0"/>
    <s v=""/>
    <s v=""/>
    <s v="RT"/>
    <s v="Inbound"/>
    <x v="34"/>
    <x v="3"/>
    <x v="71"/>
    <n v="20"/>
    <n v="20"/>
    <n v="210"/>
    <n v="0"/>
    <n v="0"/>
    <n v="4200"/>
    <x v="0"/>
    <s v="Countersigned"/>
    <s v="SSH"/>
    <s v="BRI"/>
    <x v="1"/>
    <x v="3"/>
    <n v="154"/>
    <x v="24"/>
    <x v="0"/>
    <x v="82"/>
    <x v="5"/>
    <x v="0"/>
  </r>
  <r>
    <x v="85"/>
    <x v="15"/>
    <x v="0"/>
    <s v=""/>
    <s v=""/>
    <s v="RT"/>
    <s v="Inbound"/>
    <x v="34"/>
    <x v="3"/>
    <x v="72"/>
    <n v="10"/>
    <n v="10"/>
    <n v="210"/>
    <n v="0"/>
    <n v="0"/>
    <n v="2100"/>
    <x v="0"/>
    <s v="Countersigned"/>
    <s v="SSH"/>
    <s v="BRI"/>
    <x v="1"/>
    <x v="3"/>
    <n v="161"/>
    <x v="24"/>
    <x v="0"/>
    <x v="83"/>
    <x v="68"/>
    <x v="0"/>
  </r>
  <r>
    <x v="85"/>
    <x v="7"/>
    <x v="1"/>
    <s v=""/>
    <s v=""/>
    <s v="OW"/>
    <s v="Outbound"/>
    <x v="7"/>
    <x v="3"/>
    <x v="11"/>
    <n v="4"/>
    <n v="4"/>
    <n v="150"/>
    <n v="0"/>
    <n v="0"/>
    <n v="600"/>
    <x v="0"/>
    <s v="Closed Deal"/>
    <s v="SSH"/>
    <s v="BRI"/>
    <x v="1"/>
    <x v="1"/>
    <n v="36"/>
    <x v="3"/>
    <x v="3"/>
    <x v="12"/>
    <x v="11"/>
    <x v="1"/>
  </r>
  <r>
    <x v="85"/>
    <x v="7"/>
    <x v="1"/>
    <s v=""/>
    <s v=""/>
    <s v="OW"/>
    <s v="Outbound"/>
    <x v="4"/>
    <x v="6"/>
    <x v="10"/>
    <n v="5"/>
    <n v="5"/>
    <n v="150"/>
    <n v="0"/>
    <n v="0"/>
    <n v="750"/>
    <x v="0"/>
    <s v="Closed Deal"/>
    <s v="VRN"/>
    <s v="SSH"/>
    <x v="3"/>
    <x v="1"/>
    <n v="29"/>
    <x v="9"/>
    <x v="3"/>
    <x v="32"/>
    <x v="26"/>
    <x v="1"/>
  </r>
  <r>
    <x v="85"/>
    <x v="7"/>
    <x v="1"/>
    <s v=""/>
    <s v=""/>
    <s v="OW"/>
    <s v="Outbound"/>
    <x v="6"/>
    <x v="7"/>
    <x v="11"/>
    <n v="8"/>
    <n v="8"/>
    <n v="150"/>
    <n v="0"/>
    <n v="0"/>
    <n v="1200"/>
    <x v="0"/>
    <s v="Closed Deal"/>
    <s v="SSH"/>
    <s v="VRN"/>
    <x v="3"/>
    <x v="1"/>
    <n v="36"/>
    <x v="9"/>
    <x v="3"/>
    <x v="12"/>
    <x v="11"/>
    <x v="1"/>
  </r>
  <r>
    <x v="85"/>
    <x v="7"/>
    <x v="1"/>
    <s v=""/>
    <s v=""/>
    <s v="OW"/>
    <s v="Outbound"/>
    <x v="12"/>
    <x v="0"/>
    <x v="2"/>
    <n v="2"/>
    <n v="2"/>
    <n v="280"/>
    <n v="0"/>
    <n v="0"/>
    <n v="560"/>
    <x v="0"/>
    <s v="Closed Deal"/>
    <s v="NAP"/>
    <s v="SSH"/>
    <x v="0"/>
    <x v="0"/>
    <n v="136"/>
    <x v="17"/>
    <x v="3"/>
    <x v="64"/>
    <x v="55"/>
    <x v="0"/>
  </r>
  <r>
    <x v="85"/>
    <x v="7"/>
    <x v="1"/>
    <s v=""/>
    <s v=""/>
    <s v="OW"/>
    <s v="Outbound"/>
    <x v="13"/>
    <x v="1"/>
    <x v="4"/>
    <n v="2"/>
    <n v="2"/>
    <n v="320"/>
    <n v="0"/>
    <n v="0"/>
    <n v="640"/>
    <x v="0"/>
    <s v="Closed Deal"/>
    <s v="SSH"/>
    <s v="NAP"/>
    <x v="0"/>
    <x v="0"/>
    <n v="150"/>
    <x v="17"/>
    <x v="3"/>
    <x v="65"/>
    <x v="56"/>
    <x v="0"/>
  </r>
  <r>
    <x v="63"/>
    <x v="8"/>
    <x v="1"/>
    <s v=""/>
    <s v="72TMN"/>
    <s v="OW"/>
    <s v="Outbound"/>
    <x v="12"/>
    <x v="4"/>
    <x v="29"/>
    <n v="2"/>
    <n v="2"/>
    <n v="150"/>
    <n v="0"/>
    <n v="0"/>
    <n v="300"/>
    <x v="0"/>
    <s v="Closed Deal"/>
    <s v="MXP"/>
    <s v="SSH"/>
    <x v="2"/>
    <x v="3"/>
    <n v="29"/>
    <x v="7"/>
    <x v="3"/>
    <x v="17"/>
    <x v="16"/>
    <x v="1"/>
  </r>
  <r>
    <x v="85"/>
    <x v="33"/>
    <x v="0"/>
    <s v="IBE"/>
    <s v="3RD655"/>
    <s v="RT"/>
    <s v="Outbound"/>
    <x v="9"/>
    <x v="0"/>
    <x v="24"/>
    <n v="1"/>
    <n v="1"/>
    <n v="153.19"/>
    <n v="0"/>
    <n v="0"/>
    <n v="153.19"/>
    <x v="0"/>
    <s v="Closed Deal"/>
    <s v="NAP"/>
    <s v="SSH"/>
    <x v="0"/>
    <x v="2"/>
    <n v="16"/>
    <x v="6"/>
    <x v="3"/>
    <x v="25"/>
    <x v="0"/>
    <x v="1"/>
  </r>
  <r>
    <x v="85"/>
    <x v="33"/>
    <x v="0"/>
    <s v="IBE"/>
    <s v="3RD655"/>
    <s v="RT"/>
    <s v="Outbound"/>
    <x v="9"/>
    <x v="0"/>
    <x v="24"/>
    <n v="1"/>
    <n v="1"/>
    <n v="153.19"/>
    <n v="0"/>
    <n v="0"/>
    <n v="153.19"/>
    <x v="0"/>
    <s v="Closed Deal"/>
    <s v="NAP"/>
    <s v="SSH"/>
    <x v="0"/>
    <x v="2"/>
    <n v="16"/>
    <x v="6"/>
    <x v="3"/>
    <x v="25"/>
    <x v="0"/>
    <x v="1"/>
  </r>
  <r>
    <x v="85"/>
    <x v="33"/>
    <x v="0"/>
    <s v="IBE"/>
    <s v="3RD655"/>
    <s v="RT"/>
    <s v="Outbound"/>
    <x v="9"/>
    <x v="0"/>
    <x v="24"/>
    <n v="1"/>
    <n v="1"/>
    <n v="124.69"/>
    <n v="0"/>
    <n v="0"/>
    <n v="124.69"/>
    <x v="0"/>
    <s v="Closed Deal"/>
    <s v="NAP"/>
    <s v="SSH"/>
    <x v="0"/>
    <x v="2"/>
    <n v="16"/>
    <x v="6"/>
    <x v="3"/>
    <x v="25"/>
    <x v="0"/>
    <x v="1"/>
  </r>
  <r>
    <x v="85"/>
    <x v="33"/>
    <x v="0"/>
    <s v="IBE"/>
    <s v="3RD655"/>
    <s v="RT"/>
    <s v="Inbound"/>
    <x v="11"/>
    <x v="1"/>
    <x v="25"/>
    <n v="1"/>
    <n v="1"/>
    <n v="149.72"/>
    <n v="0"/>
    <n v="0"/>
    <n v="149.72"/>
    <x v="0"/>
    <s v="Closed Deal"/>
    <s v="SSH"/>
    <s v="NAP"/>
    <x v="0"/>
    <x v="2"/>
    <n v="23"/>
    <x v="6"/>
    <x v="3"/>
    <x v="28"/>
    <x v="23"/>
    <x v="1"/>
  </r>
  <r>
    <x v="85"/>
    <x v="33"/>
    <x v="0"/>
    <s v="IBE"/>
    <s v="3RD655"/>
    <s v="RT"/>
    <s v="Inbound"/>
    <x v="11"/>
    <x v="1"/>
    <x v="25"/>
    <n v="1"/>
    <n v="1"/>
    <n v="149.72"/>
    <n v="0"/>
    <n v="0"/>
    <n v="149.72"/>
    <x v="0"/>
    <s v="Closed Deal"/>
    <s v="SSH"/>
    <s v="NAP"/>
    <x v="0"/>
    <x v="2"/>
    <n v="23"/>
    <x v="6"/>
    <x v="3"/>
    <x v="28"/>
    <x v="23"/>
    <x v="1"/>
  </r>
  <r>
    <x v="85"/>
    <x v="33"/>
    <x v="0"/>
    <s v="IBE"/>
    <s v="3RD655"/>
    <s v="RT"/>
    <s v="Inbound"/>
    <x v="11"/>
    <x v="1"/>
    <x v="25"/>
    <n v="1"/>
    <n v="1"/>
    <n v="121.72"/>
    <n v="0"/>
    <n v="0"/>
    <n v="121.72"/>
    <x v="0"/>
    <s v="Closed Deal"/>
    <s v="SSH"/>
    <s v="NAP"/>
    <x v="0"/>
    <x v="2"/>
    <n v="23"/>
    <x v="6"/>
    <x v="3"/>
    <x v="28"/>
    <x v="23"/>
    <x v="1"/>
  </r>
  <r>
    <x v="63"/>
    <x v="10"/>
    <x v="1"/>
    <s v="AMADEUS"/>
    <s v="11LMTU"/>
    <s v="OW"/>
    <s v="Outbound"/>
    <x v="13"/>
    <x v="1"/>
    <x v="4"/>
    <n v="1"/>
    <n v="1"/>
    <n v="320"/>
    <n v="38.92"/>
    <n v="40"/>
    <n v="398.92"/>
    <x v="0"/>
    <s v="Closed Deal"/>
    <s v="SSH"/>
    <s v="NAP"/>
    <x v="0"/>
    <x v="0"/>
    <n v="151"/>
    <x v="17"/>
    <x v="3"/>
    <x v="65"/>
    <x v="56"/>
    <x v="0"/>
  </r>
  <r>
    <x v="63"/>
    <x v="10"/>
    <x v="1"/>
    <s v="AMADEUS"/>
    <s v="11LMTU"/>
    <s v="OW"/>
    <s v="Outbound"/>
    <x v="13"/>
    <x v="1"/>
    <x v="4"/>
    <n v="1"/>
    <n v="1"/>
    <n v="320"/>
    <n v="38.92"/>
    <n v="40"/>
    <n v="398.92"/>
    <x v="0"/>
    <s v="Closed Deal"/>
    <s v="SSH"/>
    <s v="NAP"/>
    <x v="0"/>
    <x v="0"/>
    <n v="151"/>
    <x v="17"/>
    <x v="3"/>
    <x v="65"/>
    <x v="56"/>
    <x v="0"/>
  </r>
  <r>
    <x v="63"/>
    <x v="10"/>
    <x v="1"/>
    <s v="AMADEUS"/>
    <s v="11LMTU"/>
    <s v="OW"/>
    <s v="Outbound"/>
    <x v="13"/>
    <x v="1"/>
    <x v="4"/>
    <n v="1"/>
    <n v="1"/>
    <n v="320"/>
    <n v="38.92"/>
    <n v="40"/>
    <n v="398.92"/>
    <x v="0"/>
    <s v="Closed Deal"/>
    <s v="SSH"/>
    <s v="NAP"/>
    <x v="0"/>
    <x v="0"/>
    <n v="151"/>
    <x v="17"/>
    <x v="3"/>
    <x v="65"/>
    <x v="56"/>
    <x v="0"/>
  </r>
  <r>
    <x v="63"/>
    <x v="10"/>
    <x v="1"/>
    <s v="AMADEUS"/>
    <s v="11LMU2"/>
    <s v="OW"/>
    <s v="Outbound"/>
    <x v="7"/>
    <x v="3"/>
    <x v="9"/>
    <n v="1"/>
    <n v="1"/>
    <n v="170"/>
    <n v="39.03"/>
    <n v="30"/>
    <n v="239.03"/>
    <x v="0"/>
    <s v="Closed Deal"/>
    <s v="SSH"/>
    <s v="BRI"/>
    <x v="1"/>
    <x v="1"/>
    <n v="23"/>
    <x v="3"/>
    <x v="3"/>
    <x v="10"/>
    <x v="9"/>
    <x v="1"/>
  </r>
  <r>
    <x v="63"/>
    <x v="10"/>
    <x v="1"/>
    <s v="AMADEUS"/>
    <s v="11LMU1"/>
    <s v="OW"/>
    <s v="Outbound"/>
    <x v="4"/>
    <x v="2"/>
    <x v="8"/>
    <n v="1"/>
    <n v="1"/>
    <n v="130"/>
    <n v="19.420000000000002"/>
    <n v="30"/>
    <n v="179.42"/>
    <x v="0"/>
    <s v="Closed Deal"/>
    <s v="BRI"/>
    <s v="SSH"/>
    <x v="1"/>
    <x v="1"/>
    <n v="16"/>
    <x v="2"/>
    <x v="2"/>
    <x v="6"/>
    <x v="6"/>
    <x v="1"/>
  </r>
  <r>
    <x v="63"/>
    <x v="10"/>
    <x v="1"/>
    <s v="AMADEUS"/>
    <s v="11LN09"/>
    <s v="OW"/>
    <s v="Outbound"/>
    <x v="12"/>
    <x v="4"/>
    <x v="29"/>
    <n v="1"/>
    <n v="1"/>
    <n v="130"/>
    <n v="29.31"/>
    <n v="40"/>
    <n v="199.31"/>
    <x v="0"/>
    <s v="Closed Deal"/>
    <s v="MXP"/>
    <s v="SSH"/>
    <x v="2"/>
    <x v="3"/>
    <n v="29"/>
    <x v="7"/>
    <x v="3"/>
    <x v="17"/>
    <x v="16"/>
    <x v="1"/>
  </r>
  <r>
    <x v="63"/>
    <x v="10"/>
    <x v="1"/>
    <s v="AMADEUS"/>
    <s v="11LMU2"/>
    <s v="OW"/>
    <s v="Outbound"/>
    <x v="7"/>
    <x v="3"/>
    <x v="9"/>
    <n v="1"/>
    <n v="1"/>
    <n v="170"/>
    <n v="39.03"/>
    <n v="30"/>
    <n v="239.03"/>
    <x v="0"/>
    <s v="Closed Deal"/>
    <s v="SSH"/>
    <s v="BRI"/>
    <x v="1"/>
    <x v="1"/>
    <n v="23"/>
    <x v="3"/>
    <x v="3"/>
    <x v="10"/>
    <x v="9"/>
    <x v="1"/>
  </r>
  <r>
    <x v="63"/>
    <x v="10"/>
    <x v="1"/>
    <s v="AMADEUS"/>
    <s v="11LMU1"/>
    <s v="OW"/>
    <s v="Outbound"/>
    <x v="4"/>
    <x v="2"/>
    <x v="8"/>
    <n v="1"/>
    <n v="1"/>
    <n v="130"/>
    <n v="19.420000000000002"/>
    <n v="30"/>
    <n v="179.42"/>
    <x v="0"/>
    <s v="Closed Deal"/>
    <s v="BRI"/>
    <s v="SSH"/>
    <x v="1"/>
    <x v="1"/>
    <n v="16"/>
    <x v="2"/>
    <x v="2"/>
    <x v="6"/>
    <x v="6"/>
    <x v="1"/>
  </r>
  <r>
    <x v="63"/>
    <x v="10"/>
    <x v="1"/>
    <s v="AMADEUS"/>
    <s v="11LMTU"/>
    <s v="OW"/>
    <s v="Outbound"/>
    <x v="13"/>
    <x v="1"/>
    <x v="4"/>
    <n v="1"/>
    <n v="1"/>
    <n v="320"/>
    <n v="38.92"/>
    <n v="40"/>
    <n v="398.92"/>
    <x v="0"/>
    <s v="Closed Deal"/>
    <s v="SSH"/>
    <s v="NAP"/>
    <x v="0"/>
    <x v="0"/>
    <n v="151"/>
    <x v="17"/>
    <x v="3"/>
    <x v="65"/>
    <x v="56"/>
    <x v="0"/>
  </r>
  <r>
    <x v="63"/>
    <x v="10"/>
    <x v="1"/>
    <s v="AMADEUS"/>
    <s v="11LN09"/>
    <s v="OW"/>
    <s v="Outbound"/>
    <x v="12"/>
    <x v="4"/>
    <x v="29"/>
    <n v="1"/>
    <n v="1"/>
    <n v="130"/>
    <n v="29.31"/>
    <n v="40"/>
    <n v="199.31"/>
    <x v="0"/>
    <s v="Closed Deal"/>
    <s v="MXP"/>
    <s v="SSH"/>
    <x v="2"/>
    <x v="3"/>
    <n v="29"/>
    <x v="7"/>
    <x v="3"/>
    <x v="17"/>
    <x v="16"/>
    <x v="1"/>
  </r>
  <r>
    <x v="86"/>
    <x v="8"/>
    <x v="1"/>
    <s v=""/>
    <s v="DRH4A"/>
    <s v="OW"/>
    <s v="Outbound"/>
    <x v="26"/>
    <x v="7"/>
    <x v="43"/>
    <n v="2"/>
    <n v="2"/>
    <n v="350"/>
    <n v="0"/>
    <n v="0"/>
    <n v="700"/>
    <x v="0"/>
    <s v="Closed Deal"/>
    <s v="SSH"/>
    <s v="VRN"/>
    <x v="3"/>
    <x v="1"/>
    <n v="144"/>
    <x v="19"/>
    <x v="1"/>
    <x v="14"/>
    <x v="58"/>
    <x v="0"/>
  </r>
  <r>
    <x v="87"/>
    <x v="8"/>
    <x v="1"/>
    <s v=""/>
    <s v="VYCYA"/>
    <s v="OW"/>
    <s v="Outbound"/>
    <x v="12"/>
    <x v="0"/>
    <x v="5"/>
    <n v="3"/>
    <n v="3"/>
    <n v="220"/>
    <n v="0"/>
    <n v="0"/>
    <n v="660"/>
    <x v="0"/>
    <s v="Closed Deal"/>
    <s v="NAP"/>
    <s v="SSH"/>
    <x v="0"/>
    <x v="0"/>
    <n v="154"/>
    <x v="17"/>
    <x v="3"/>
    <x v="93"/>
    <x v="79"/>
    <x v="0"/>
  </r>
  <r>
    <x v="87"/>
    <x v="8"/>
    <x v="1"/>
    <s v=""/>
    <s v="AR744"/>
    <s v="OW"/>
    <s v="Outbound"/>
    <x v="12"/>
    <x v="4"/>
    <x v="28"/>
    <n v="1"/>
    <n v="1"/>
    <n v="325"/>
    <n v="0"/>
    <n v="0"/>
    <n v="325"/>
    <x v="0"/>
    <s v="Closed Deal"/>
    <s v="MXP"/>
    <s v="SSH"/>
    <x v="2"/>
    <x v="3"/>
    <n v="18"/>
    <x v="7"/>
    <x v="3"/>
    <x v="7"/>
    <x v="1"/>
    <x v="1"/>
  </r>
  <r>
    <x v="88"/>
    <x v="8"/>
    <x v="1"/>
    <s v=""/>
    <s v="APQCR"/>
    <s v="OW"/>
    <s v="Outbound"/>
    <x v="12"/>
    <x v="0"/>
    <x v="5"/>
    <n v="7"/>
    <n v="7"/>
    <n v="220"/>
    <n v="0"/>
    <n v="0"/>
    <n v="1540"/>
    <x v="0"/>
    <s v="Closed Deal"/>
    <s v="NAP"/>
    <s v="SSH"/>
    <x v="0"/>
    <x v="0"/>
    <n v="155"/>
    <x v="17"/>
    <x v="3"/>
    <x v="93"/>
    <x v="79"/>
    <x v="0"/>
  </r>
  <r>
    <x v="88"/>
    <x v="8"/>
    <x v="1"/>
    <s v=""/>
    <s v="YFJQN"/>
    <s v="RT"/>
    <s v="Outbound"/>
    <x v="29"/>
    <x v="6"/>
    <x v="42"/>
    <n v="2"/>
    <n v="2"/>
    <n v="315"/>
    <n v="0"/>
    <n v="0"/>
    <n v="630"/>
    <x v="0"/>
    <s v="Closed Deal"/>
    <s v="VRN"/>
    <s v="SSH"/>
    <x v="3"/>
    <x v="1"/>
    <n v="139"/>
    <x v="19"/>
    <x v="1"/>
    <x v="73"/>
    <x v="17"/>
    <x v="0"/>
  </r>
  <r>
    <x v="88"/>
    <x v="8"/>
    <x v="1"/>
    <s v=""/>
    <s v="YFJQN"/>
    <s v="RT"/>
    <s v="Inbound"/>
    <x v="26"/>
    <x v="7"/>
    <x v="43"/>
    <n v="2"/>
    <n v="2"/>
    <n v="315"/>
    <n v="0"/>
    <n v="0"/>
    <n v="630"/>
    <x v="0"/>
    <s v="Closed Deal"/>
    <s v="SSH"/>
    <s v="VRN"/>
    <x v="3"/>
    <x v="1"/>
    <n v="146"/>
    <x v="19"/>
    <x v="1"/>
    <x v="14"/>
    <x v="58"/>
    <x v="0"/>
  </r>
  <r>
    <x v="89"/>
    <x v="8"/>
    <x v="1"/>
    <s v=""/>
    <s v="AJ74P"/>
    <s v="OW"/>
    <s v="Outbound"/>
    <x v="7"/>
    <x v="3"/>
    <x v="11"/>
    <n v="2"/>
    <n v="2"/>
    <n v="150"/>
    <n v="0"/>
    <n v="0"/>
    <n v="300"/>
    <x v="0"/>
    <s v="Closed Deal"/>
    <s v="SSH"/>
    <s v="BRI"/>
    <x v="1"/>
    <x v="1"/>
    <n v="35"/>
    <x v="3"/>
    <x v="3"/>
    <x v="12"/>
    <x v="11"/>
    <x v="1"/>
  </r>
  <r>
    <x v="89"/>
    <x v="8"/>
    <x v="1"/>
    <s v=""/>
    <s v="GV3QP"/>
    <s v="OW"/>
    <s v="Outbound"/>
    <x v="24"/>
    <x v="0"/>
    <x v="29"/>
    <n v="2"/>
    <n v="2"/>
    <n v="150"/>
    <n v="0"/>
    <n v="0"/>
    <n v="300"/>
    <x v="0"/>
    <s v="Closed Deal"/>
    <s v="NAP"/>
    <s v="SSH"/>
    <x v="0"/>
    <x v="3"/>
    <n v="27"/>
    <x v="18"/>
    <x v="3"/>
    <x v="66"/>
    <x v="57"/>
    <x v="1"/>
  </r>
  <r>
    <x v="89"/>
    <x v="8"/>
    <x v="1"/>
    <s v=""/>
    <s v="LER6H"/>
    <s v="RT"/>
    <s v="Outbound"/>
    <x v="4"/>
    <x v="6"/>
    <x v="8"/>
    <n v="1"/>
    <n v="1"/>
    <n v="150"/>
    <n v="0"/>
    <n v="0"/>
    <n v="150"/>
    <x v="0"/>
    <s v="Closed Deal"/>
    <s v="VRN"/>
    <s v="SSH"/>
    <x v="3"/>
    <x v="1"/>
    <n v="14"/>
    <x v="8"/>
    <x v="6"/>
    <x v="31"/>
    <x v="21"/>
    <x v="1"/>
  </r>
  <r>
    <x v="89"/>
    <x v="8"/>
    <x v="1"/>
    <s v=""/>
    <s v="LER6H"/>
    <s v="RT"/>
    <s v="Inbound"/>
    <x v="6"/>
    <x v="7"/>
    <x v="9"/>
    <n v="1"/>
    <n v="1"/>
    <n v="150"/>
    <n v="0"/>
    <n v="0"/>
    <n v="150"/>
    <x v="0"/>
    <s v="Closed Deal"/>
    <s v="SSH"/>
    <s v="VRN"/>
    <x v="3"/>
    <x v="1"/>
    <n v="21"/>
    <x v="9"/>
    <x v="3"/>
    <x v="34"/>
    <x v="27"/>
    <x v="1"/>
  </r>
  <r>
    <x v="88"/>
    <x v="31"/>
    <x v="1"/>
    <s v=" "/>
    <s v="CPUL4J"/>
    <s v="OW"/>
    <s v="Outbound"/>
    <x v="24"/>
    <x v="0"/>
    <x v="29"/>
    <n v="1"/>
    <n v="1"/>
    <n v="150"/>
    <n v="0"/>
    <n v="0"/>
    <n v="150"/>
    <x v="0"/>
    <s v="Closed Deal"/>
    <s v="NAP"/>
    <s v="SSH"/>
    <x v="0"/>
    <x v="3"/>
    <n v="26"/>
    <x v="18"/>
    <x v="3"/>
    <x v="66"/>
    <x v="57"/>
    <x v="1"/>
  </r>
  <r>
    <x v="88"/>
    <x v="31"/>
    <x v="1"/>
    <s v=" "/>
    <s v="CPUL4J"/>
    <s v="OW"/>
    <s v="Outbound"/>
    <x v="24"/>
    <x v="0"/>
    <x v="29"/>
    <n v="1"/>
    <n v="1"/>
    <n v="150"/>
    <n v="0"/>
    <n v="0"/>
    <n v="150"/>
    <x v="0"/>
    <s v="Closed Deal"/>
    <s v="NAP"/>
    <s v="SSH"/>
    <x v="0"/>
    <x v="3"/>
    <n v="26"/>
    <x v="18"/>
    <x v="3"/>
    <x v="66"/>
    <x v="57"/>
    <x v="1"/>
  </r>
  <r>
    <x v="88"/>
    <x v="31"/>
    <x v="1"/>
    <s v=" "/>
    <s v="CPUL4J"/>
    <s v="OW"/>
    <s v="Outbound"/>
    <x v="24"/>
    <x v="0"/>
    <x v="29"/>
    <n v="1"/>
    <n v="1"/>
    <n v="150"/>
    <n v="0"/>
    <n v="0"/>
    <n v="150"/>
    <x v="0"/>
    <s v="Closed Deal"/>
    <s v="NAP"/>
    <s v="SSH"/>
    <x v="0"/>
    <x v="3"/>
    <n v="26"/>
    <x v="18"/>
    <x v="3"/>
    <x v="66"/>
    <x v="57"/>
    <x v="1"/>
  </r>
  <r>
    <x v="86"/>
    <x v="31"/>
    <x v="1"/>
    <s v=" "/>
    <s v="CPZPM4"/>
    <s v="OW"/>
    <s v="Outbound"/>
    <x v="24"/>
    <x v="0"/>
    <x v="29"/>
    <n v="1"/>
    <n v="1"/>
    <n v="150"/>
    <n v="0"/>
    <n v="0"/>
    <n v="150"/>
    <x v="0"/>
    <s v="Closed Deal"/>
    <s v="NAP"/>
    <s v="SSH"/>
    <x v="0"/>
    <x v="3"/>
    <n v="24"/>
    <x v="18"/>
    <x v="3"/>
    <x v="66"/>
    <x v="57"/>
    <x v="1"/>
  </r>
  <r>
    <x v="86"/>
    <x v="31"/>
    <x v="1"/>
    <s v=" "/>
    <s v="CPZPM4"/>
    <s v="OW"/>
    <s v="Outbound"/>
    <x v="24"/>
    <x v="0"/>
    <x v="29"/>
    <n v="1"/>
    <n v="1"/>
    <n v="150"/>
    <n v="0"/>
    <n v="0"/>
    <n v="150"/>
    <x v="0"/>
    <s v="Closed Deal"/>
    <s v="NAP"/>
    <s v="SSH"/>
    <x v="0"/>
    <x v="3"/>
    <n v="24"/>
    <x v="18"/>
    <x v="3"/>
    <x v="66"/>
    <x v="57"/>
    <x v="1"/>
  </r>
  <r>
    <x v="86"/>
    <x v="31"/>
    <x v="1"/>
    <s v=" "/>
    <s v="CPZPM4"/>
    <s v="OW"/>
    <s v="Outbound"/>
    <x v="24"/>
    <x v="0"/>
    <x v="29"/>
    <n v="1"/>
    <n v="1"/>
    <n v="150"/>
    <n v="0"/>
    <n v="0"/>
    <n v="150"/>
    <x v="0"/>
    <s v="Closed Deal"/>
    <s v="NAP"/>
    <s v="SSH"/>
    <x v="0"/>
    <x v="3"/>
    <n v="24"/>
    <x v="18"/>
    <x v="3"/>
    <x v="66"/>
    <x v="57"/>
    <x v="1"/>
  </r>
  <r>
    <x v="90"/>
    <x v="14"/>
    <x v="0"/>
    <s v=""/>
    <s v=""/>
    <s v="RT"/>
    <s v="Outbound"/>
    <x v="5"/>
    <x v="2"/>
    <x v="35"/>
    <n v="8"/>
    <n v="8"/>
    <n v="195"/>
    <n v="0"/>
    <n v="0"/>
    <n v="1560"/>
    <x v="0"/>
    <s v="Countersigned"/>
    <s v="BRI"/>
    <s v="SSH"/>
    <x v="1"/>
    <x v="1"/>
    <n v="87"/>
    <x v="4"/>
    <x v="3"/>
    <x v="37"/>
    <x v="29"/>
    <x v="0"/>
  </r>
  <r>
    <x v="90"/>
    <x v="14"/>
    <x v="0"/>
    <s v=""/>
    <s v=""/>
    <s v="RT"/>
    <s v="Inbound"/>
    <x v="7"/>
    <x v="3"/>
    <x v="36"/>
    <n v="8"/>
    <n v="8"/>
    <n v="195"/>
    <n v="0"/>
    <n v="0"/>
    <n v="1560"/>
    <x v="0"/>
    <s v="Countersigned"/>
    <s v="SSH"/>
    <s v="BRI"/>
    <x v="1"/>
    <x v="1"/>
    <n v="94"/>
    <x v="4"/>
    <x v="3"/>
    <x v="37"/>
    <x v="29"/>
    <x v="0"/>
  </r>
  <r>
    <x v="85"/>
    <x v="25"/>
    <x v="1"/>
    <s v=""/>
    <s v="12LT54"/>
    <s v="RT"/>
    <s v="Inbound"/>
    <x v="13"/>
    <x v="17"/>
    <x v="70"/>
    <n v="1"/>
    <n v="1"/>
    <n v="240"/>
    <n v="31.82"/>
    <n v="30"/>
    <n v="301.82"/>
    <x v="0"/>
    <s v="Closed Deal"/>
    <s v="SSH"/>
    <s v="FCO"/>
    <x v="6"/>
    <x v="3"/>
    <n v="147"/>
    <x v="25"/>
    <x v="3"/>
    <x v="7"/>
    <x v="1"/>
    <x v="0"/>
  </r>
  <r>
    <x v="85"/>
    <x v="25"/>
    <x v="1"/>
    <s v=""/>
    <s v="12LT54"/>
    <s v="RT"/>
    <s v="Outbound"/>
    <x v="12"/>
    <x v="16"/>
    <x v="69"/>
    <n v="1"/>
    <n v="1"/>
    <n v="240"/>
    <n v="41.39"/>
    <n v="30"/>
    <n v="311.39"/>
    <x v="0"/>
    <s v="Closed Deal"/>
    <s v="FCO"/>
    <s v="SSH"/>
    <x v="6"/>
    <x v="3"/>
    <n v="140"/>
    <x v="25"/>
    <x v="3"/>
    <x v="64"/>
    <x v="55"/>
    <x v="0"/>
  </r>
  <r>
    <x v="85"/>
    <x v="25"/>
    <x v="1"/>
    <s v=""/>
    <s v="12LT54"/>
    <s v="RT"/>
    <s v="Inbound"/>
    <x v="13"/>
    <x v="17"/>
    <x v="70"/>
    <n v="1"/>
    <n v="1"/>
    <n v="240"/>
    <n v="31.82"/>
    <n v="30"/>
    <n v="301.82"/>
    <x v="0"/>
    <s v="Closed Deal"/>
    <s v="SSH"/>
    <s v="FCO"/>
    <x v="6"/>
    <x v="3"/>
    <n v="147"/>
    <x v="25"/>
    <x v="3"/>
    <x v="7"/>
    <x v="1"/>
    <x v="0"/>
  </r>
  <r>
    <x v="85"/>
    <x v="25"/>
    <x v="1"/>
    <s v=""/>
    <s v="12LT54"/>
    <s v="RT"/>
    <s v="Outbound"/>
    <x v="12"/>
    <x v="16"/>
    <x v="69"/>
    <n v="1"/>
    <n v="1"/>
    <n v="240"/>
    <n v="41.39"/>
    <n v="30"/>
    <n v="311.39"/>
    <x v="0"/>
    <s v="Closed Deal"/>
    <s v="FCO"/>
    <s v="SSH"/>
    <x v="6"/>
    <x v="3"/>
    <n v="140"/>
    <x v="25"/>
    <x v="3"/>
    <x v="64"/>
    <x v="55"/>
    <x v="0"/>
  </r>
  <r>
    <x v="90"/>
    <x v="2"/>
    <x v="0"/>
    <s v=""/>
    <s v=""/>
    <s v="RT"/>
    <s v="Outbound"/>
    <x v="29"/>
    <x v="6"/>
    <x v="39"/>
    <n v="130"/>
    <n v="130"/>
    <n v="222.5"/>
    <n v="0"/>
    <n v="0"/>
    <n v="28925"/>
    <x v="0"/>
    <s v="Signed"/>
    <s v="VRN"/>
    <s v="SSH"/>
    <x v="3"/>
    <x v="1"/>
    <n v="115"/>
    <x v="19"/>
    <x v="1"/>
    <x v="71"/>
    <x v="60"/>
    <x v="0"/>
  </r>
  <r>
    <x v="90"/>
    <x v="2"/>
    <x v="0"/>
    <s v=""/>
    <s v=""/>
    <s v="RT"/>
    <s v="Outbound"/>
    <x v="29"/>
    <x v="6"/>
    <x v="40"/>
    <n v="130"/>
    <n v="130"/>
    <n v="222.5"/>
    <n v="0"/>
    <n v="0"/>
    <n v="28925"/>
    <x v="0"/>
    <s v="Signed"/>
    <s v="VRN"/>
    <s v="SSH"/>
    <x v="3"/>
    <x v="1"/>
    <n v="122"/>
    <x v="19"/>
    <x v="1"/>
    <x v="50"/>
    <x v="10"/>
    <x v="0"/>
  </r>
  <r>
    <x v="90"/>
    <x v="2"/>
    <x v="0"/>
    <s v=""/>
    <s v=""/>
    <s v="RT"/>
    <s v="Outbound"/>
    <x v="29"/>
    <x v="6"/>
    <x v="41"/>
    <n v="130"/>
    <n v="130"/>
    <n v="222.5"/>
    <n v="0"/>
    <n v="0"/>
    <n v="28925"/>
    <x v="0"/>
    <s v="Signed"/>
    <s v="VRN"/>
    <s v="SSH"/>
    <x v="3"/>
    <x v="1"/>
    <n v="129"/>
    <x v="19"/>
    <x v="1"/>
    <x v="72"/>
    <x v="61"/>
    <x v="0"/>
  </r>
  <r>
    <x v="90"/>
    <x v="2"/>
    <x v="0"/>
    <s v=""/>
    <s v=""/>
    <s v="RT"/>
    <s v="Outbound"/>
    <x v="29"/>
    <x v="6"/>
    <x v="42"/>
    <n v="130"/>
    <n v="130"/>
    <n v="222.5"/>
    <n v="0"/>
    <n v="0"/>
    <n v="28925"/>
    <x v="0"/>
    <s v="Signed"/>
    <s v="VRN"/>
    <s v="SSH"/>
    <x v="3"/>
    <x v="1"/>
    <n v="136"/>
    <x v="19"/>
    <x v="1"/>
    <x v="73"/>
    <x v="17"/>
    <x v="0"/>
  </r>
  <r>
    <x v="90"/>
    <x v="2"/>
    <x v="0"/>
    <s v=""/>
    <s v=""/>
    <s v="RT"/>
    <s v="Outbound"/>
    <x v="29"/>
    <x v="6"/>
    <x v="43"/>
    <n v="130"/>
    <n v="130"/>
    <n v="222.5"/>
    <n v="0"/>
    <n v="0"/>
    <n v="28925"/>
    <x v="0"/>
    <s v="Signed"/>
    <s v="VRN"/>
    <s v="SSH"/>
    <x v="3"/>
    <x v="1"/>
    <n v="143"/>
    <x v="19"/>
    <x v="1"/>
    <x v="73"/>
    <x v="17"/>
    <x v="0"/>
  </r>
  <r>
    <x v="90"/>
    <x v="2"/>
    <x v="0"/>
    <s v=""/>
    <s v=""/>
    <s v="RT"/>
    <s v="Outbound"/>
    <x v="29"/>
    <x v="6"/>
    <x v="12"/>
    <n v="130"/>
    <n v="130"/>
    <n v="222.5"/>
    <n v="0"/>
    <n v="0"/>
    <n v="28925"/>
    <x v="0"/>
    <s v="Signed"/>
    <s v="VRN"/>
    <s v="SSH"/>
    <x v="3"/>
    <x v="1"/>
    <n v="150"/>
    <x v="19"/>
    <x v="1"/>
    <x v="74"/>
    <x v="1"/>
    <x v="0"/>
  </r>
  <r>
    <x v="90"/>
    <x v="2"/>
    <x v="0"/>
    <s v=""/>
    <s v=""/>
    <s v="RT"/>
    <s v="Outbound"/>
    <x v="29"/>
    <x v="6"/>
    <x v="13"/>
    <n v="130"/>
    <n v="130"/>
    <n v="222.5"/>
    <n v="0"/>
    <n v="0"/>
    <n v="28925"/>
    <x v="0"/>
    <s v="Signed"/>
    <s v="VRN"/>
    <s v="SSH"/>
    <x v="3"/>
    <x v="1"/>
    <n v="157"/>
    <x v="19"/>
    <x v="1"/>
    <x v="19"/>
    <x v="83"/>
    <x v="0"/>
  </r>
  <r>
    <x v="90"/>
    <x v="2"/>
    <x v="0"/>
    <s v=""/>
    <s v=""/>
    <s v="RT"/>
    <s v="Inbound"/>
    <x v="26"/>
    <x v="7"/>
    <x v="40"/>
    <n v="130"/>
    <n v="130"/>
    <n v="222.5"/>
    <n v="0"/>
    <n v="0"/>
    <n v="28925"/>
    <x v="0"/>
    <s v="Signed"/>
    <s v="SSH"/>
    <s v="VRN"/>
    <x v="3"/>
    <x v="1"/>
    <n v="122"/>
    <x v="19"/>
    <x v="1"/>
    <x v="71"/>
    <x v="60"/>
    <x v="0"/>
  </r>
  <r>
    <x v="90"/>
    <x v="2"/>
    <x v="0"/>
    <s v=""/>
    <s v=""/>
    <s v="RT"/>
    <s v="Inbound"/>
    <x v="26"/>
    <x v="7"/>
    <x v="41"/>
    <n v="130"/>
    <n v="130"/>
    <n v="222.5"/>
    <n v="0"/>
    <n v="0"/>
    <n v="28925"/>
    <x v="0"/>
    <s v="Signed"/>
    <s v="SSH"/>
    <s v="VRN"/>
    <x v="3"/>
    <x v="1"/>
    <n v="129"/>
    <x v="19"/>
    <x v="1"/>
    <x v="75"/>
    <x v="6"/>
    <x v="0"/>
  </r>
  <r>
    <x v="90"/>
    <x v="2"/>
    <x v="0"/>
    <s v=""/>
    <s v=""/>
    <s v="RT"/>
    <s v="Inbound"/>
    <x v="26"/>
    <x v="7"/>
    <x v="42"/>
    <n v="130"/>
    <n v="130"/>
    <n v="222.5"/>
    <n v="0"/>
    <n v="0"/>
    <n v="28925"/>
    <x v="0"/>
    <s v="Signed"/>
    <s v="SSH"/>
    <s v="VRN"/>
    <x v="3"/>
    <x v="1"/>
    <n v="136"/>
    <x v="19"/>
    <x v="1"/>
    <x v="76"/>
    <x v="62"/>
    <x v="0"/>
  </r>
  <r>
    <x v="90"/>
    <x v="2"/>
    <x v="0"/>
    <s v=""/>
    <s v=""/>
    <s v="RT"/>
    <s v="Inbound"/>
    <x v="26"/>
    <x v="7"/>
    <x v="43"/>
    <n v="130"/>
    <n v="130"/>
    <n v="222.5"/>
    <n v="0"/>
    <n v="0"/>
    <n v="28925"/>
    <x v="0"/>
    <s v="Signed"/>
    <s v="SSH"/>
    <s v="VRN"/>
    <x v="3"/>
    <x v="1"/>
    <n v="143"/>
    <x v="19"/>
    <x v="1"/>
    <x v="14"/>
    <x v="58"/>
    <x v="0"/>
  </r>
  <r>
    <x v="90"/>
    <x v="2"/>
    <x v="0"/>
    <s v=""/>
    <s v=""/>
    <s v="RT"/>
    <s v="Inbound"/>
    <x v="26"/>
    <x v="7"/>
    <x v="12"/>
    <n v="130"/>
    <n v="130"/>
    <n v="222.5"/>
    <n v="0"/>
    <n v="0"/>
    <n v="28925"/>
    <x v="0"/>
    <s v="Signed"/>
    <s v="SSH"/>
    <s v="VRN"/>
    <x v="3"/>
    <x v="1"/>
    <n v="150"/>
    <x v="19"/>
    <x v="1"/>
    <x v="77"/>
    <x v="63"/>
    <x v="0"/>
  </r>
  <r>
    <x v="90"/>
    <x v="2"/>
    <x v="0"/>
    <s v=""/>
    <s v=""/>
    <s v="RT"/>
    <s v="Inbound"/>
    <x v="26"/>
    <x v="7"/>
    <x v="13"/>
    <n v="130"/>
    <n v="130"/>
    <n v="222.5"/>
    <n v="0"/>
    <n v="0"/>
    <n v="28925"/>
    <x v="0"/>
    <s v="Signed"/>
    <s v="SSH"/>
    <s v="VRN"/>
    <x v="3"/>
    <x v="1"/>
    <n v="157"/>
    <x v="19"/>
    <x v="1"/>
    <x v="74"/>
    <x v="1"/>
    <x v="0"/>
  </r>
  <r>
    <x v="90"/>
    <x v="2"/>
    <x v="0"/>
    <s v=""/>
    <s v=""/>
    <s v="RT"/>
    <s v="Inbound"/>
    <x v="26"/>
    <x v="7"/>
    <x v="14"/>
    <n v="130"/>
    <n v="130"/>
    <n v="222.5"/>
    <n v="0"/>
    <n v="0"/>
    <n v="28925"/>
    <x v="0"/>
    <s v="Signed"/>
    <s v="SSH"/>
    <s v="VRN"/>
    <x v="3"/>
    <x v="1"/>
    <n v="164"/>
    <x v="19"/>
    <x v="1"/>
    <x v="19"/>
    <x v="83"/>
    <x v="0"/>
  </r>
  <r>
    <x v="85"/>
    <x v="10"/>
    <x v="1"/>
    <s v="AMADEUS"/>
    <s v="11LN9R"/>
    <s v="OW"/>
    <s v="Outbound"/>
    <x v="6"/>
    <x v="7"/>
    <x v="11"/>
    <n v="1"/>
    <n v="1"/>
    <n v="130"/>
    <n v="37.72"/>
    <n v="40"/>
    <n v="207.43"/>
    <x v="0"/>
    <s v="Closed Deal"/>
    <s v="SSH"/>
    <s v="VRN"/>
    <x v="3"/>
    <x v="1"/>
    <n v="36"/>
    <x v="9"/>
    <x v="3"/>
    <x v="12"/>
    <x v="11"/>
    <x v="1"/>
  </r>
  <r>
    <x v="85"/>
    <x v="10"/>
    <x v="1"/>
    <s v="AMADEUS"/>
    <s v="11LN55"/>
    <s v="OW"/>
    <s v="Outbound"/>
    <x v="24"/>
    <x v="0"/>
    <x v="29"/>
    <n v="1"/>
    <n v="1"/>
    <n v="200"/>
    <n v="34.04"/>
    <n v="40"/>
    <n v="274.04000000000002"/>
    <x v="0"/>
    <s v="Closed Deal"/>
    <s v="NAP"/>
    <s v="SSH"/>
    <x v="0"/>
    <x v="3"/>
    <n v="28"/>
    <x v="18"/>
    <x v="3"/>
    <x v="66"/>
    <x v="57"/>
    <x v="1"/>
  </r>
  <r>
    <x v="85"/>
    <x v="10"/>
    <x v="1"/>
    <s v="AMADEUS"/>
    <s v="11LN6N"/>
    <s v="OW"/>
    <s v="Outbound"/>
    <x v="6"/>
    <x v="7"/>
    <x v="11"/>
    <n v="0"/>
    <n v="0"/>
    <n v="13"/>
    <n v="37.72"/>
    <n v="40"/>
    <n v="90.43"/>
    <x v="0"/>
    <s v="Closed Deal"/>
    <s v="SSH"/>
    <s v="VRN"/>
    <x v="3"/>
    <x v="1"/>
    <n v="36"/>
    <x v="9"/>
    <x v="3"/>
    <x v="12"/>
    <x v="11"/>
    <x v="1"/>
  </r>
  <r>
    <x v="85"/>
    <x v="10"/>
    <x v="1"/>
    <s v="AMADEUS"/>
    <s v="11LN6N"/>
    <s v="OW"/>
    <s v="Outbound"/>
    <x v="6"/>
    <x v="7"/>
    <x v="11"/>
    <n v="1"/>
    <n v="1"/>
    <n v="130"/>
    <n v="37.72"/>
    <n v="40"/>
    <n v="207.43"/>
    <x v="0"/>
    <s v="Closed Deal"/>
    <s v="SSH"/>
    <s v="VRN"/>
    <x v="3"/>
    <x v="1"/>
    <n v="36"/>
    <x v="9"/>
    <x v="3"/>
    <x v="12"/>
    <x v="11"/>
    <x v="1"/>
  </r>
  <r>
    <x v="85"/>
    <x v="10"/>
    <x v="1"/>
    <s v="AMADEUS"/>
    <s v="11LN9R"/>
    <s v="OW"/>
    <s v="Outbound"/>
    <x v="6"/>
    <x v="7"/>
    <x v="11"/>
    <n v="1"/>
    <n v="1"/>
    <n v="130"/>
    <n v="37.72"/>
    <n v="40"/>
    <n v="207.43"/>
    <x v="0"/>
    <s v="Closed Deal"/>
    <s v="SSH"/>
    <s v="VRN"/>
    <x v="3"/>
    <x v="1"/>
    <n v="36"/>
    <x v="9"/>
    <x v="3"/>
    <x v="12"/>
    <x v="11"/>
    <x v="1"/>
  </r>
  <r>
    <x v="85"/>
    <x v="10"/>
    <x v="1"/>
    <s v="AMADEUS"/>
    <s v="11LN6N"/>
    <s v="OW"/>
    <s v="Outbound"/>
    <x v="6"/>
    <x v="7"/>
    <x v="11"/>
    <n v="1"/>
    <n v="1"/>
    <n v="130"/>
    <n v="37.72"/>
    <n v="40"/>
    <n v="207.43"/>
    <x v="0"/>
    <s v="Closed Deal"/>
    <s v="SSH"/>
    <s v="VRN"/>
    <x v="3"/>
    <x v="1"/>
    <n v="36"/>
    <x v="9"/>
    <x v="3"/>
    <x v="12"/>
    <x v="11"/>
    <x v="1"/>
  </r>
  <r>
    <x v="85"/>
    <x v="10"/>
    <x v="1"/>
    <s v="AMADEUS"/>
    <s v="11LN9P"/>
    <s v="OW"/>
    <s v="Outbound"/>
    <x v="12"/>
    <x v="16"/>
    <x v="68"/>
    <n v="1"/>
    <n v="1"/>
    <n v="270"/>
    <n v="40.69"/>
    <n v="40"/>
    <n v="350.69"/>
    <x v="0"/>
    <s v="Closed Deal"/>
    <s v="FCO"/>
    <s v="SSH"/>
    <x v="6"/>
    <x v="3"/>
    <n v="133"/>
    <x v="25"/>
    <x v="3"/>
    <x v="69"/>
    <x v="71"/>
    <x v="0"/>
  </r>
  <r>
    <x v="85"/>
    <x v="10"/>
    <x v="1"/>
    <s v="AMADEUS"/>
    <s v="11LN9P"/>
    <s v="OW"/>
    <s v="Outbound"/>
    <x v="12"/>
    <x v="16"/>
    <x v="68"/>
    <n v="1"/>
    <n v="1"/>
    <n v="270"/>
    <n v="40.69"/>
    <n v="40"/>
    <n v="350.69"/>
    <x v="0"/>
    <s v="Closed Deal"/>
    <s v="FCO"/>
    <s v="SSH"/>
    <x v="6"/>
    <x v="3"/>
    <n v="133"/>
    <x v="25"/>
    <x v="3"/>
    <x v="69"/>
    <x v="71"/>
    <x v="0"/>
  </r>
  <r>
    <x v="85"/>
    <x v="10"/>
    <x v="1"/>
    <s v="AMADEUS"/>
    <s v="11LN55"/>
    <s v="OW"/>
    <s v="Outbound"/>
    <x v="24"/>
    <x v="0"/>
    <x v="29"/>
    <n v="1"/>
    <n v="1"/>
    <n v="200"/>
    <n v="34.04"/>
    <n v="40"/>
    <n v="274.04000000000002"/>
    <x v="0"/>
    <s v="Closed Deal"/>
    <s v="NAP"/>
    <s v="SSH"/>
    <x v="0"/>
    <x v="3"/>
    <n v="28"/>
    <x v="18"/>
    <x v="3"/>
    <x v="66"/>
    <x v="57"/>
    <x v="1"/>
  </r>
  <r>
    <x v="85"/>
    <x v="10"/>
    <x v="1"/>
    <s v="AMADEUS"/>
    <s v="11LN9R"/>
    <s v="OW"/>
    <s v="Outbound"/>
    <x v="6"/>
    <x v="7"/>
    <x v="11"/>
    <n v="1"/>
    <n v="1"/>
    <n v="130"/>
    <n v="37.72"/>
    <n v="40"/>
    <n v="207.72"/>
    <x v="0"/>
    <s v="Closed Deal"/>
    <s v="SSH"/>
    <s v="VRN"/>
    <x v="3"/>
    <x v="1"/>
    <n v="36"/>
    <x v="9"/>
    <x v="3"/>
    <x v="12"/>
    <x v="11"/>
    <x v="1"/>
  </r>
  <r>
    <x v="89"/>
    <x v="10"/>
    <x v="1"/>
    <s v="AMADEUS"/>
    <s v="11LNEK"/>
    <s v="OW"/>
    <s v="Outbound"/>
    <x v="4"/>
    <x v="6"/>
    <x v="10"/>
    <n v="1"/>
    <n v="1"/>
    <n v="130"/>
    <n v="23.04"/>
    <n v="40"/>
    <n v="193.04"/>
    <x v="0"/>
    <s v="Closed Deal"/>
    <s v="VRN"/>
    <s v="SSH"/>
    <x v="3"/>
    <x v="1"/>
    <n v="28"/>
    <x v="9"/>
    <x v="3"/>
    <x v="32"/>
    <x v="26"/>
    <x v="1"/>
  </r>
  <r>
    <x v="88"/>
    <x v="10"/>
    <x v="1"/>
    <s v="AMADEUS"/>
    <s v="11LNG4"/>
    <s v="OW"/>
    <s v="Outbound"/>
    <x v="6"/>
    <x v="7"/>
    <x v="11"/>
    <n v="1"/>
    <n v="1"/>
    <n v="130"/>
    <n v="37.72"/>
    <n v="40"/>
    <n v="207.72"/>
    <x v="0"/>
    <s v="Closed Deal"/>
    <s v="SSH"/>
    <s v="VRN"/>
    <x v="3"/>
    <x v="1"/>
    <n v="34"/>
    <x v="9"/>
    <x v="3"/>
    <x v="12"/>
    <x v="11"/>
    <x v="1"/>
  </r>
  <r>
    <x v="88"/>
    <x v="10"/>
    <x v="1"/>
    <s v="AMADEUS"/>
    <s v="11LNG4"/>
    <s v="OW"/>
    <s v="Outbound"/>
    <x v="6"/>
    <x v="7"/>
    <x v="11"/>
    <n v="1"/>
    <n v="1"/>
    <n v="130"/>
    <n v="37.72"/>
    <n v="40"/>
    <n v="207.72"/>
    <x v="0"/>
    <s v="Closed Deal"/>
    <s v="SSH"/>
    <s v="VRN"/>
    <x v="3"/>
    <x v="1"/>
    <n v="34"/>
    <x v="9"/>
    <x v="3"/>
    <x v="12"/>
    <x v="11"/>
    <x v="1"/>
  </r>
  <r>
    <x v="87"/>
    <x v="10"/>
    <x v="1"/>
    <s v="AMADEUS"/>
    <s v="11LNPA"/>
    <s v="OW"/>
    <s v="Outbound"/>
    <x v="4"/>
    <x v="6"/>
    <x v="9"/>
    <n v="1"/>
    <n v="1"/>
    <n v="340"/>
    <n v="23.04"/>
    <n v="30"/>
    <n v="393.04"/>
    <x v="0"/>
    <s v="Closed Deal"/>
    <s v="VRN"/>
    <s v="SSH"/>
    <x v="3"/>
    <x v="1"/>
    <n v="19"/>
    <x v="9"/>
    <x v="3"/>
    <x v="15"/>
    <x v="14"/>
    <x v="1"/>
  </r>
  <r>
    <x v="89"/>
    <x v="9"/>
    <x v="1"/>
    <s v="Website IBE"/>
    <s v="XFTU2W"/>
    <s v="OW"/>
    <s v="Outbound"/>
    <x v="5"/>
    <x v="2"/>
    <x v="10"/>
    <n v="1"/>
    <n v="1"/>
    <n v="130"/>
    <n v="19.350000000000001"/>
    <n v="53"/>
    <n v="202.35"/>
    <x v="0"/>
    <s v="Closed Deal"/>
    <s v="BRI"/>
    <s v="SSH"/>
    <x v="1"/>
    <x v="1"/>
    <n v="28"/>
    <x v="3"/>
    <x v="3"/>
    <x v="8"/>
    <x v="7"/>
    <x v="1"/>
  </r>
  <r>
    <x v="89"/>
    <x v="9"/>
    <x v="1"/>
    <s v="Website IBE"/>
    <s v="XFTU2W"/>
    <s v="OW"/>
    <s v="Outbound"/>
    <x v="5"/>
    <x v="2"/>
    <x v="10"/>
    <n v="1"/>
    <n v="1"/>
    <n v="130"/>
    <n v="19.350000000000001"/>
    <n v="53"/>
    <n v="202.35"/>
    <x v="0"/>
    <s v="Closed Deal"/>
    <s v="BRI"/>
    <s v="SSH"/>
    <x v="1"/>
    <x v="1"/>
    <n v="28"/>
    <x v="3"/>
    <x v="3"/>
    <x v="8"/>
    <x v="7"/>
    <x v="1"/>
  </r>
  <r>
    <x v="90"/>
    <x v="30"/>
    <x v="0"/>
    <s v=""/>
    <s v=""/>
    <s v="RT"/>
    <s v="Outbound"/>
    <x v="29"/>
    <x v="6"/>
    <x v="39"/>
    <n v="10"/>
    <n v="10"/>
    <n v="240"/>
    <n v="0"/>
    <n v="0"/>
    <n v="2400"/>
    <x v="0"/>
    <s v="Signed"/>
    <s v="VRN"/>
    <s v="SSH"/>
    <x v="3"/>
    <x v="1"/>
    <n v="115"/>
    <x v="19"/>
    <x v="1"/>
    <x v="71"/>
    <x v="60"/>
    <x v="0"/>
  </r>
  <r>
    <x v="90"/>
    <x v="30"/>
    <x v="0"/>
    <s v=""/>
    <s v=""/>
    <s v="RT"/>
    <s v="Outbound"/>
    <x v="29"/>
    <x v="6"/>
    <x v="40"/>
    <n v="10"/>
    <n v="10"/>
    <n v="240"/>
    <n v="0"/>
    <n v="0"/>
    <n v="2400"/>
    <x v="0"/>
    <s v="Signed"/>
    <s v="VRN"/>
    <s v="SSH"/>
    <x v="3"/>
    <x v="1"/>
    <n v="122"/>
    <x v="19"/>
    <x v="1"/>
    <x v="50"/>
    <x v="10"/>
    <x v="0"/>
  </r>
  <r>
    <x v="90"/>
    <x v="30"/>
    <x v="0"/>
    <s v=""/>
    <s v=""/>
    <s v="RT"/>
    <s v="Outbound"/>
    <x v="29"/>
    <x v="6"/>
    <x v="41"/>
    <n v="10"/>
    <n v="10"/>
    <n v="240"/>
    <n v="0"/>
    <n v="0"/>
    <n v="2400"/>
    <x v="0"/>
    <s v="Signed"/>
    <s v="VRN"/>
    <s v="SSH"/>
    <x v="3"/>
    <x v="1"/>
    <n v="129"/>
    <x v="19"/>
    <x v="1"/>
    <x v="72"/>
    <x v="61"/>
    <x v="0"/>
  </r>
  <r>
    <x v="90"/>
    <x v="30"/>
    <x v="0"/>
    <s v=""/>
    <s v=""/>
    <s v="RT"/>
    <s v="Outbound"/>
    <x v="29"/>
    <x v="6"/>
    <x v="42"/>
    <n v="10"/>
    <n v="10"/>
    <n v="240"/>
    <n v="0"/>
    <n v="0"/>
    <n v="2400"/>
    <x v="0"/>
    <s v="Signed"/>
    <s v="VRN"/>
    <s v="SSH"/>
    <x v="3"/>
    <x v="1"/>
    <n v="136"/>
    <x v="19"/>
    <x v="1"/>
    <x v="73"/>
    <x v="17"/>
    <x v="0"/>
  </r>
  <r>
    <x v="90"/>
    <x v="30"/>
    <x v="0"/>
    <s v=""/>
    <s v=""/>
    <s v="RT"/>
    <s v="Outbound"/>
    <x v="29"/>
    <x v="6"/>
    <x v="43"/>
    <n v="10"/>
    <n v="10"/>
    <n v="240"/>
    <n v="0"/>
    <n v="0"/>
    <n v="2400"/>
    <x v="0"/>
    <s v="Signed"/>
    <s v="VRN"/>
    <s v="SSH"/>
    <x v="3"/>
    <x v="1"/>
    <n v="143"/>
    <x v="19"/>
    <x v="1"/>
    <x v="73"/>
    <x v="17"/>
    <x v="0"/>
  </r>
  <r>
    <x v="90"/>
    <x v="30"/>
    <x v="0"/>
    <s v=""/>
    <s v=""/>
    <s v="RT"/>
    <s v="Outbound"/>
    <x v="29"/>
    <x v="6"/>
    <x v="12"/>
    <n v="10"/>
    <n v="10"/>
    <n v="240"/>
    <n v="0"/>
    <n v="0"/>
    <n v="2400"/>
    <x v="0"/>
    <s v="Signed"/>
    <s v="VRN"/>
    <s v="SSH"/>
    <x v="3"/>
    <x v="1"/>
    <n v="150"/>
    <x v="19"/>
    <x v="1"/>
    <x v="74"/>
    <x v="1"/>
    <x v="0"/>
  </r>
  <r>
    <x v="90"/>
    <x v="30"/>
    <x v="0"/>
    <s v=""/>
    <s v=""/>
    <s v="RT"/>
    <s v="Outbound"/>
    <x v="29"/>
    <x v="6"/>
    <x v="13"/>
    <n v="10"/>
    <n v="10"/>
    <n v="240"/>
    <n v="0"/>
    <n v="0"/>
    <n v="2400"/>
    <x v="0"/>
    <s v="Signed"/>
    <s v="VRN"/>
    <s v="SSH"/>
    <x v="3"/>
    <x v="1"/>
    <n v="157"/>
    <x v="19"/>
    <x v="1"/>
    <x v="19"/>
    <x v="83"/>
    <x v="0"/>
  </r>
  <r>
    <x v="90"/>
    <x v="30"/>
    <x v="0"/>
    <s v=""/>
    <s v=""/>
    <s v="RT"/>
    <s v="Inbound"/>
    <x v="26"/>
    <x v="7"/>
    <x v="40"/>
    <n v="10"/>
    <n v="10"/>
    <n v="240"/>
    <n v="0"/>
    <n v="0"/>
    <n v="2400"/>
    <x v="0"/>
    <s v="Signed"/>
    <s v="SSH"/>
    <s v="VRN"/>
    <x v="3"/>
    <x v="1"/>
    <n v="122"/>
    <x v="19"/>
    <x v="1"/>
    <x v="71"/>
    <x v="60"/>
    <x v="0"/>
  </r>
  <r>
    <x v="90"/>
    <x v="30"/>
    <x v="0"/>
    <s v=""/>
    <s v=""/>
    <s v="RT"/>
    <s v="Inbound"/>
    <x v="26"/>
    <x v="7"/>
    <x v="41"/>
    <n v="10"/>
    <n v="10"/>
    <n v="240"/>
    <n v="0"/>
    <n v="0"/>
    <n v="2400"/>
    <x v="0"/>
    <s v="Signed"/>
    <s v="SSH"/>
    <s v="VRN"/>
    <x v="3"/>
    <x v="1"/>
    <n v="129"/>
    <x v="19"/>
    <x v="1"/>
    <x v="75"/>
    <x v="6"/>
    <x v="0"/>
  </r>
  <r>
    <x v="90"/>
    <x v="30"/>
    <x v="0"/>
    <s v=""/>
    <s v=""/>
    <s v="RT"/>
    <s v="Inbound"/>
    <x v="26"/>
    <x v="7"/>
    <x v="42"/>
    <n v="10"/>
    <n v="10"/>
    <n v="240"/>
    <n v="0"/>
    <n v="0"/>
    <n v="2400"/>
    <x v="0"/>
    <s v="Signed"/>
    <s v="SSH"/>
    <s v="VRN"/>
    <x v="3"/>
    <x v="1"/>
    <n v="136"/>
    <x v="19"/>
    <x v="1"/>
    <x v="76"/>
    <x v="62"/>
    <x v="0"/>
  </r>
  <r>
    <x v="90"/>
    <x v="30"/>
    <x v="0"/>
    <s v=""/>
    <s v=""/>
    <s v="RT"/>
    <s v="Inbound"/>
    <x v="26"/>
    <x v="7"/>
    <x v="43"/>
    <n v="10"/>
    <n v="10"/>
    <n v="240"/>
    <n v="0"/>
    <n v="0"/>
    <n v="2400"/>
    <x v="0"/>
    <s v="Signed"/>
    <s v="SSH"/>
    <s v="VRN"/>
    <x v="3"/>
    <x v="1"/>
    <n v="143"/>
    <x v="19"/>
    <x v="1"/>
    <x v="14"/>
    <x v="58"/>
    <x v="0"/>
  </r>
  <r>
    <x v="90"/>
    <x v="30"/>
    <x v="0"/>
    <s v=""/>
    <s v=""/>
    <s v="RT"/>
    <s v="Inbound"/>
    <x v="26"/>
    <x v="7"/>
    <x v="12"/>
    <n v="10"/>
    <n v="10"/>
    <n v="240"/>
    <n v="0"/>
    <n v="0"/>
    <n v="2400"/>
    <x v="0"/>
    <s v="Signed"/>
    <s v="SSH"/>
    <s v="VRN"/>
    <x v="3"/>
    <x v="1"/>
    <n v="150"/>
    <x v="19"/>
    <x v="1"/>
    <x v="77"/>
    <x v="63"/>
    <x v="0"/>
  </r>
  <r>
    <x v="90"/>
    <x v="30"/>
    <x v="0"/>
    <s v=""/>
    <s v=""/>
    <s v="RT"/>
    <s v="Inbound"/>
    <x v="26"/>
    <x v="7"/>
    <x v="13"/>
    <n v="10"/>
    <n v="10"/>
    <n v="240"/>
    <n v="0"/>
    <n v="0"/>
    <n v="2400"/>
    <x v="0"/>
    <s v="Signed"/>
    <s v="SSH"/>
    <s v="VRN"/>
    <x v="3"/>
    <x v="1"/>
    <n v="157"/>
    <x v="19"/>
    <x v="1"/>
    <x v="74"/>
    <x v="1"/>
    <x v="0"/>
  </r>
  <r>
    <x v="90"/>
    <x v="30"/>
    <x v="0"/>
    <s v=""/>
    <s v=""/>
    <s v="RT"/>
    <s v="Inbound"/>
    <x v="26"/>
    <x v="7"/>
    <x v="14"/>
    <n v="10"/>
    <n v="10"/>
    <n v="240"/>
    <n v="0"/>
    <n v="0"/>
    <n v="2400"/>
    <x v="0"/>
    <s v="Signed"/>
    <s v="SSH"/>
    <s v="VRN"/>
    <x v="3"/>
    <x v="1"/>
    <n v="164"/>
    <x v="19"/>
    <x v="1"/>
    <x v="19"/>
    <x v="83"/>
    <x v="0"/>
  </r>
  <r>
    <x v="90"/>
    <x v="26"/>
    <x v="0"/>
    <s v=""/>
    <s v=""/>
    <s v="RT"/>
    <s v="Outbound"/>
    <x v="12"/>
    <x v="0"/>
    <x v="1"/>
    <n v="10"/>
    <n v="10"/>
    <n v="235"/>
    <n v="0"/>
    <n v="0"/>
    <n v="2350"/>
    <x v="0"/>
    <s v="Signed"/>
    <s v="NAP"/>
    <s v="SSH"/>
    <x v="0"/>
    <x v="0"/>
    <n v="124"/>
    <x v="17"/>
    <x v="3"/>
    <x v="94"/>
    <x v="80"/>
    <x v="0"/>
  </r>
  <r>
    <x v="90"/>
    <x v="26"/>
    <x v="0"/>
    <s v=""/>
    <s v=""/>
    <s v="RT"/>
    <s v="Outbound"/>
    <x v="12"/>
    <x v="0"/>
    <x v="2"/>
    <n v="20"/>
    <n v="20"/>
    <n v="235"/>
    <n v="0"/>
    <n v="0"/>
    <n v="4700"/>
    <x v="0"/>
    <s v="Signed"/>
    <s v="NAP"/>
    <s v="SSH"/>
    <x v="0"/>
    <x v="0"/>
    <n v="131"/>
    <x v="17"/>
    <x v="3"/>
    <x v="64"/>
    <x v="55"/>
    <x v="0"/>
  </r>
  <r>
    <x v="90"/>
    <x v="26"/>
    <x v="0"/>
    <s v=""/>
    <s v=""/>
    <s v="RT"/>
    <s v="Outbound"/>
    <x v="12"/>
    <x v="0"/>
    <x v="3"/>
    <n v="20"/>
    <n v="20"/>
    <n v="235"/>
    <n v="0"/>
    <n v="0"/>
    <n v="4700"/>
    <x v="0"/>
    <s v="Signed"/>
    <s v="NAP"/>
    <s v="SSH"/>
    <x v="0"/>
    <x v="0"/>
    <n v="138"/>
    <x v="17"/>
    <x v="3"/>
    <x v="68"/>
    <x v="65"/>
    <x v="0"/>
  </r>
  <r>
    <x v="90"/>
    <x v="26"/>
    <x v="0"/>
    <s v=""/>
    <s v=""/>
    <s v="RT"/>
    <s v="Outbound"/>
    <x v="12"/>
    <x v="0"/>
    <x v="4"/>
    <n v="10"/>
    <n v="10"/>
    <n v="235"/>
    <n v="0"/>
    <n v="0"/>
    <n v="2350"/>
    <x v="0"/>
    <s v="Signed"/>
    <s v="NAP"/>
    <s v="SSH"/>
    <x v="0"/>
    <x v="0"/>
    <n v="145"/>
    <x v="17"/>
    <x v="3"/>
    <x v="56"/>
    <x v="81"/>
    <x v="0"/>
  </r>
  <r>
    <x v="90"/>
    <x v="26"/>
    <x v="0"/>
    <s v=""/>
    <s v=""/>
    <s v="RT"/>
    <s v="Inbound"/>
    <x v="13"/>
    <x v="1"/>
    <x v="2"/>
    <n v="10"/>
    <n v="10"/>
    <n v="235"/>
    <n v="0"/>
    <n v="0"/>
    <n v="2350"/>
    <x v="0"/>
    <s v="Signed"/>
    <s v="SSH"/>
    <s v="NAP"/>
    <x v="0"/>
    <x v="0"/>
    <n v="131"/>
    <x v="17"/>
    <x v="3"/>
    <x v="31"/>
    <x v="82"/>
    <x v="0"/>
  </r>
  <r>
    <x v="90"/>
    <x v="26"/>
    <x v="0"/>
    <s v=""/>
    <s v=""/>
    <s v="RT"/>
    <s v="Inbound"/>
    <x v="13"/>
    <x v="1"/>
    <x v="3"/>
    <n v="20"/>
    <n v="20"/>
    <n v="235"/>
    <n v="0"/>
    <n v="0"/>
    <n v="4700"/>
    <x v="0"/>
    <s v="Signed"/>
    <s v="SSH"/>
    <s v="NAP"/>
    <x v="0"/>
    <x v="0"/>
    <n v="138"/>
    <x v="17"/>
    <x v="3"/>
    <x v="5"/>
    <x v="31"/>
    <x v="0"/>
  </r>
  <r>
    <x v="90"/>
    <x v="26"/>
    <x v="0"/>
    <s v=""/>
    <s v=""/>
    <s v="RT"/>
    <s v="Inbound"/>
    <x v="13"/>
    <x v="1"/>
    <x v="4"/>
    <n v="20"/>
    <n v="20"/>
    <n v="235"/>
    <n v="0"/>
    <n v="0"/>
    <n v="4700"/>
    <x v="0"/>
    <s v="Signed"/>
    <s v="SSH"/>
    <s v="NAP"/>
    <x v="0"/>
    <x v="0"/>
    <n v="145"/>
    <x v="17"/>
    <x v="3"/>
    <x v="65"/>
    <x v="56"/>
    <x v="0"/>
  </r>
  <r>
    <x v="90"/>
    <x v="26"/>
    <x v="0"/>
    <s v=""/>
    <s v=""/>
    <s v="RT"/>
    <s v="Inbound"/>
    <x v="13"/>
    <x v="1"/>
    <x v="5"/>
    <n v="10"/>
    <n v="10"/>
    <n v="235"/>
    <n v="0"/>
    <n v="0"/>
    <n v="2350"/>
    <x v="0"/>
    <s v="Signed"/>
    <s v="SSH"/>
    <s v="NAP"/>
    <x v="0"/>
    <x v="0"/>
    <n v="152"/>
    <x v="17"/>
    <x v="3"/>
    <x v="56"/>
    <x v="81"/>
    <x v="0"/>
  </r>
  <r>
    <x v="90"/>
    <x v="7"/>
    <x v="1"/>
    <s v=""/>
    <s v=""/>
    <s v="OW"/>
    <s v="Outbound"/>
    <x v="4"/>
    <x v="2"/>
    <x v="7"/>
    <n v="2"/>
    <n v="2"/>
    <n v="150"/>
    <n v="0"/>
    <n v="0"/>
    <n v="300"/>
    <x v="0"/>
    <s v="Closed Deal"/>
    <s v="BRI"/>
    <s v="SSH"/>
    <x v="1"/>
    <x v="1"/>
    <n v="3"/>
    <x v="2"/>
    <x v="2"/>
    <x v="5"/>
    <x v="5"/>
    <x v="1"/>
  </r>
  <r>
    <x v="90"/>
    <x v="7"/>
    <x v="1"/>
    <s v=""/>
    <s v=""/>
    <s v="OW"/>
    <s v="Outbound"/>
    <x v="4"/>
    <x v="2"/>
    <x v="8"/>
    <n v="2"/>
    <n v="2"/>
    <n v="150"/>
    <n v="0"/>
    <n v="0"/>
    <n v="300"/>
    <x v="0"/>
    <s v="Closed Deal"/>
    <s v="BRI"/>
    <s v="SSH"/>
    <x v="1"/>
    <x v="1"/>
    <n v="10"/>
    <x v="2"/>
    <x v="2"/>
    <x v="6"/>
    <x v="6"/>
    <x v="1"/>
  </r>
  <r>
    <x v="90"/>
    <x v="7"/>
    <x v="1"/>
    <s v=""/>
    <s v=""/>
    <s v="OW"/>
    <s v="Outbound"/>
    <x v="4"/>
    <x v="6"/>
    <x v="8"/>
    <n v="3"/>
    <n v="3"/>
    <n v="150"/>
    <n v="0"/>
    <n v="0"/>
    <n v="450"/>
    <x v="0"/>
    <s v="Closed Deal"/>
    <s v="VRN"/>
    <s v="SSH"/>
    <x v="3"/>
    <x v="1"/>
    <n v="10"/>
    <x v="8"/>
    <x v="6"/>
    <x v="31"/>
    <x v="21"/>
    <x v="1"/>
  </r>
  <r>
    <x v="90"/>
    <x v="7"/>
    <x v="1"/>
    <s v=""/>
    <s v=""/>
    <s v="OW"/>
    <s v="Outbound"/>
    <x v="7"/>
    <x v="3"/>
    <x v="9"/>
    <n v="1"/>
    <n v="1"/>
    <n v="150"/>
    <n v="0"/>
    <n v="0"/>
    <n v="150"/>
    <x v="0"/>
    <s v="Closed Deal"/>
    <s v="SSH"/>
    <s v="BRI"/>
    <x v="1"/>
    <x v="1"/>
    <n v="17"/>
    <x v="3"/>
    <x v="3"/>
    <x v="10"/>
    <x v="9"/>
    <x v="1"/>
  </r>
  <r>
    <x v="90"/>
    <x v="7"/>
    <x v="1"/>
    <s v=""/>
    <s v=""/>
    <s v="OW"/>
    <s v="Outbound"/>
    <x v="7"/>
    <x v="3"/>
    <x v="11"/>
    <n v="6"/>
    <n v="6"/>
    <n v="150"/>
    <n v="0"/>
    <n v="0"/>
    <n v="900"/>
    <x v="0"/>
    <s v="Closed Deal"/>
    <s v="SSH"/>
    <s v="BRI"/>
    <x v="1"/>
    <x v="1"/>
    <n v="31"/>
    <x v="3"/>
    <x v="3"/>
    <x v="12"/>
    <x v="11"/>
    <x v="1"/>
  </r>
  <r>
    <x v="90"/>
    <x v="7"/>
    <x v="1"/>
    <s v=""/>
    <s v=""/>
    <s v="OW"/>
    <s v="Outbound"/>
    <x v="5"/>
    <x v="2"/>
    <x v="10"/>
    <n v="4"/>
    <n v="4"/>
    <n v="150"/>
    <n v="0"/>
    <n v="0"/>
    <n v="600"/>
    <x v="0"/>
    <s v="Closed Deal"/>
    <s v="BRI"/>
    <s v="SSH"/>
    <x v="1"/>
    <x v="1"/>
    <n v="24"/>
    <x v="3"/>
    <x v="3"/>
    <x v="8"/>
    <x v="7"/>
    <x v="1"/>
  </r>
  <r>
    <x v="90"/>
    <x v="7"/>
    <x v="1"/>
    <s v=""/>
    <s v=""/>
    <s v="OW"/>
    <s v="Outbound"/>
    <x v="9"/>
    <x v="0"/>
    <x v="24"/>
    <n v="2"/>
    <n v="2"/>
    <n v="100"/>
    <n v="0"/>
    <n v="0"/>
    <n v="200"/>
    <x v="0"/>
    <s v="Closed Deal"/>
    <s v="NAP"/>
    <s v="SSH"/>
    <x v="0"/>
    <x v="2"/>
    <n v="11"/>
    <x v="6"/>
    <x v="3"/>
    <x v="25"/>
    <x v="0"/>
    <x v="1"/>
  </r>
  <r>
    <x v="90"/>
    <x v="7"/>
    <x v="1"/>
    <s v=""/>
    <s v=""/>
    <s v="OW"/>
    <s v="Outbound"/>
    <x v="11"/>
    <x v="1"/>
    <x v="25"/>
    <n v="2"/>
    <n v="2"/>
    <n v="140"/>
    <n v="0"/>
    <n v="0"/>
    <n v="280"/>
    <x v="0"/>
    <s v="Closed Deal"/>
    <s v="SSH"/>
    <s v="NAP"/>
    <x v="0"/>
    <x v="2"/>
    <n v="18"/>
    <x v="6"/>
    <x v="3"/>
    <x v="28"/>
    <x v="23"/>
    <x v="1"/>
  </r>
  <r>
    <x v="90"/>
    <x v="7"/>
    <x v="1"/>
    <s v=""/>
    <s v=""/>
    <s v="OW"/>
    <s v="Outbound"/>
    <x v="12"/>
    <x v="4"/>
    <x v="29"/>
    <n v="2"/>
    <n v="2"/>
    <n v="150"/>
    <n v="0"/>
    <n v="0"/>
    <n v="300"/>
    <x v="0"/>
    <s v="Closed Deal"/>
    <s v="MXP"/>
    <s v="SSH"/>
    <x v="2"/>
    <x v="3"/>
    <n v="23"/>
    <x v="7"/>
    <x v="3"/>
    <x v="17"/>
    <x v="16"/>
    <x v="1"/>
  </r>
  <r>
    <x v="90"/>
    <x v="7"/>
    <x v="1"/>
    <s v=""/>
    <s v=""/>
    <s v="OW"/>
    <s v="Outbound"/>
    <x v="6"/>
    <x v="7"/>
    <x v="9"/>
    <n v="3"/>
    <n v="3"/>
    <n v="150"/>
    <n v="0"/>
    <n v="0"/>
    <n v="450"/>
    <x v="0"/>
    <s v="Closed Deal"/>
    <s v="SSH"/>
    <s v="VRN"/>
    <x v="3"/>
    <x v="1"/>
    <n v="17"/>
    <x v="9"/>
    <x v="3"/>
    <x v="34"/>
    <x v="27"/>
    <x v="1"/>
  </r>
  <r>
    <x v="90"/>
    <x v="7"/>
    <x v="1"/>
    <s v=""/>
    <s v=""/>
    <s v="OW"/>
    <s v="Outbound"/>
    <x v="24"/>
    <x v="0"/>
    <x v="29"/>
    <n v="2"/>
    <n v="2"/>
    <n v="150"/>
    <n v="0"/>
    <n v="0"/>
    <n v="300"/>
    <x v="0"/>
    <s v="Closed Deal"/>
    <s v="NAP"/>
    <s v="SSH"/>
    <x v="0"/>
    <x v="3"/>
    <n v="23"/>
    <x v="18"/>
    <x v="3"/>
    <x v="66"/>
    <x v="57"/>
    <x v="1"/>
  </r>
  <r>
    <x v="90"/>
    <x v="7"/>
    <x v="1"/>
    <s v=""/>
    <s v=""/>
    <s v="OW"/>
    <s v="Outbound"/>
    <x v="25"/>
    <x v="1"/>
    <x v="30"/>
    <n v="1"/>
    <n v="1"/>
    <n v="150"/>
    <n v="0"/>
    <n v="0"/>
    <n v="150"/>
    <x v="0"/>
    <s v="Closed Deal"/>
    <s v="SSH"/>
    <s v="NAP"/>
    <x v="0"/>
    <x v="3"/>
    <n v="30"/>
    <x v="18"/>
    <x v="3"/>
    <x v="16"/>
    <x v="15"/>
    <x v="1"/>
  </r>
  <r>
    <x v="90"/>
    <x v="7"/>
    <x v="1"/>
    <s v=""/>
    <s v=""/>
    <s v="OW"/>
    <s v="Outbound"/>
    <x v="28"/>
    <x v="1"/>
    <x v="30"/>
    <n v="2"/>
    <n v="2"/>
    <n v="150"/>
    <n v="0"/>
    <n v="0"/>
    <n v="300"/>
    <x v="0"/>
    <s v="Closed Deal"/>
    <s v="SSH"/>
    <s v="NAP"/>
    <x v="0"/>
    <x v="3"/>
    <n v="30"/>
    <x v="22"/>
    <x v="22"/>
    <x v="80"/>
    <x v="14"/>
    <x v="1"/>
  </r>
  <r>
    <x v="90"/>
    <x v="7"/>
    <x v="1"/>
    <s v=""/>
    <s v=""/>
    <s v="OW"/>
    <s v="Outbound"/>
    <x v="7"/>
    <x v="3"/>
    <x v="42"/>
    <n v="3"/>
    <n v="3"/>
    <n v="240"/>
    <n v="0"/>
    <n v="0"/>
    <n v="720"/>
    <x v="0"/>
    <s v="Closed Deal"/>
    <s v="SSH"/>
    <s v="BRI"/>
    <x v="1"/>
    <x v="1"/>
    <n v="136"/>
    <x v="4"/>
    <x v="3"/>
    <x v="51"/>
    <x v="44"/>
    <x v="0"/>
  </r>
  <r>
    <x v="90"/>
    <x v="7"/>
    <x v="1"/>
    <s v=""/>
    <s v=""/>
    <s v="OW"/>
    <s v="Outbound"/>
    <x v="7"/>
    <x v="3"/>
    <x v="14"/>
    <n v="2"/>
    <n v="2"/>
    <n v="200"/>
    <n v="0"/>
    <n v="0"/>
    <n v="400"/>
    <x v="0"/>
    <s v="Closed Deal"/>
    <s v="SSH"/>
    <s v="BRI"/>
    <x v="1"/>
    <x v="1"/>
    <n v="164"/>
    <x v="4"/>
    <x v="3"/>
    <x v="22"/>
    <x v="20"/>
    <x v="0"/>
  </r>
  <r>
    <x v="90"/>
    <x v="7"/>
    <x v="1"/>
    <s v=""/>
    <s v=""/>
    <s v="OW"/>
    <s v="Outbound"/>
    <x v="5"/>
    <x v="2"/>
    <x v="36"/>
    <n v="1"/>
    <n v="1"/>
    <n v="160"/>
    <n v="0"/>
    <n v="0"/>
    <n v="160"/>
    <x v="0"/>
    <s v="Closed Deal"/>
    <s v="BRI"/>
    <s v="SSH"/>
    <x v="1"/>
    <x v="1"/>
    <n v="94"/>
    <x v="4"/>
    <x v="3"/>
    <x v="38"/>
    <x v="30"/>
    <x v="0"/>
  </r>
  <r>
    <x v="90"/>
    <x v="7"/>
    <x v="1"/>
    <s v=""/>
    <s v=""/>
    <s v="OW"/>
    <s v="Outbound"/>
    <x v="5"/>
    <x v="2"/>
    <x v="41"/>
    <n v="3"/>
    <n v="3"/>
    <n v="240"/>
    <n v="0"/>
    <n v="0"/>
    <n v="720"/>
    <x v="0"/>
    <s v="Closed Deal"/>
    <s v="BRI"/>
    <s v="SSH"/>
    <x v="1"/>
    <x v="1"/>
    <n v="129"/>
    <x v="4"/>
    <x v="3"/>
    <x v="40"/>
    <x v="33"/>
    <x v="0"/>
  </r>
  <r>
    <x v="90"/>
    <x v="7"/>
    <x v="1"/>
    <s v=""/>
    <s v=""/>
    <s v="OW"/>
    <s v="Outbound"/>
    <x v="5"/>
    <x v="2"/>
    <x v="13"/>
    <n v="2"/>
    <n v="2"/>
    <n v="250"/>
    <n v="0"/>
    <n v="0"/>
    <n v="500"/>
    <x v="0"/>
    <s v="Closed Deal"/>
    <s v="BRI"/>
    <s v="SSH"/>
    <x v="1"/>
    <x v="1"/>
    <n v="157"/>
    <x v="4"/>
    <x v="3"/>
    <x v="14"/>
    <x v="13"/>
    <x v="0"/>
  </r>
  <r>
    <x v="90"/>
    <x v="7"/>
    <x v="1"/>
    <s v=""/>
    <s v=""/>
    <s v="OW"/>
    <s v="Outbound"/>
    <x v="22"/>
    <x v="12"/>
    <x v="2"/>
    <n v="2"/>
    <n v="2"/>
    <n v="240"/>
    <n v="0"/>
    <n v="0"/>
    <n v="480"/>
    <x v="0"/>
    <s v="Closed Deal"/>
    <s v="NAP"/>
    <s v="HRG"/>
    <x v="0"/>
    <x v="0"/>
    <n v="131"/>
    <x v="16"/>
    <x v="13"/>
    <x v="37"/>
    <x v="51"/>
    <x v="0"/>
  </r>
  <r>
    <x v="90"/>
    <x v="7"/>
    <x v="1"/>
    <s v=""/>
    <s v=""/>
    <s v="OW"/>
    <s v="Outbound"/>
    <x v="23"/>
    <x v="13"/>
    <x v="4"/>
    <n v="2"/>
    <n v="2"/>
    <n v="240"/>
    <n v="0"/>
    <n v="0"/>
    <n v="480"/>
    <x v="0"/>
    <s v="Closed Deal"/>
    <s v="HRG"/>
    <s v="NAP"/>
    <x v="0"/>
    <x v="0"/>
    <n v="145"/>
    <x v="16"/>
    <x v="13"/>
    <x v="37"/>
    <x v="51"/>
    <x v="0"/>
  </r>
  <r>
    <x v="90"/>
    <x v="7"/>
    <x v="1"/>
    <s v=""/>
    <s v=""/>
    <s v="OW"/>
    <s v="Outbound"/>
    <x v="13"/>
    <x v="17"/>
    <x v="70"/>
    <n v="7"/>
    <n v="7"/>
    <n v="250"/>
    <n v="0"/>
    <n v="0"/>
    <n v="1750"/>
    <x v="0"/>
    <s v="Closed Deal"/>
    <s v="SSH"/>
    <s v="FCO"/>
    <x v="6"/>
    <x v="3"/>
    <n v="142"/>
    <x v="25"/>
    <x v="3"/>
    <x v="7"/>
    <x v="1"/>
    <x v="0"/>
  </r>
  <r>
    <x v="90"/>
    <x v="7"/>
    <x v="1"/>
    <s v=""/>
    <s v=""/>
    <s v="OW"/>
    <s v="Outbound"/>
    <x v="5"/>
    <x v="2"/>
    <x v="38"/>
    <n v="-8"/>
    <n v="-8"/>
    <n v="160"/>
    <n v="0"/>
    <n v="0"/>
    <n v="-1280"/>
    <x v="0"/>
    <s v="Closed Deal"/>
    <s v="BRI"/>
    <s v="SSH"/>
    <x v="1"/>
    <x v="1"/>
    <n v="108"/>
    <x v="4"/>
    <x v="3"/>
    <x v="5"/>
    <x v="31"/>
    <x v="0"/>
  </r>
  <r>
    <x v="90"/>
    <x v="7"/>
    <x v="1"/>
    <s v=""/>
    <s v=""/>
    <s v="OW"/>
    <s v="Outbound"/>
    <x v="7"/>
    <x v="3"/>
    <x v="39"/>
    <n v="-8"/>
    <n v="-8"/>
    <n v="160"/>
    <n v="0"/>
    <n v="0"/>
    <n v="-1280"/>
    <x v="0"/>
    <s v="Closed Deal"/>
    <s v="SSH"/>
    <s v="BRI"/>
    <x v="1"/>
    <x v="1"/>
    <n v="115"/>
    <x v="4"/>
    <x v="3"/>
    <x v="49"/>
    <x v="42"/>
    <x v="0"/>
  </r>
  <r>
    <x v="90"/>
    <x v="8"/>
    <x v="1"/>
    <s v=""/>
    <s v="Y6ELY"/>
    <s v="RT"/>
    <s v="Outbound"/>
    <x v="4"/>
    <x v="6"/>
    <x v="7"/>
    <n v="2"/>
    <n v="2"/>
    <n v="150"/>
    <n v="0"/>
    <n v="0"/>
    <n v="300"/>
    <x v="0"/>
    <s v="Closed Deal"/>
    <s v="VRN"/>
    <s v="SSH"/>
    <x v="3"/>
    <x v="1"/>
    <n v="3"/>
    <x v="8"/>
    <x v="6"/>
    <x v="30"/>
    <x v="25"/>
    <x v="1"/>
  </r>
  <r>
    <x v="90"/>
    <x v="8"/>
    <x v="1"/>
    <s v=""/>
    <s v="Y6ELY"/>
    <s v="RT"/>
    <s v="Inbound"/>
    <x v="6"/>
    <x v="7"/>
    <x v="8"/>
    <n v="2"/>
    <n v="2"/>
    <n v="150"/>
    <n v="0"/>
    <n v="0"/>
    <n v="300"/>
    <x v="0"/>
    <s v="Closed Deal"/>
    <s v="SSH"/>
    <s v="VRN"/>
    <x v="3"/>
    <x v="1"/>
    <n v="10"/>
    <x v="8"/>
    <x v="6"/>
    <x v="33"/>
    <x v="1"/>
    <x v="1"/>
  </r>
  <r>
    <x v="90"/>
    <x v="8"/>
    <x v="1"/>
    <s v=""/>
    <s v="WZQ7N"/>
    <s v="OW"/>
    <s v="Outbound"/>
    <x v="26"/>
    <x v="7"/>
    <x v="12"/>
    <n v="2"/>
    <n v="2"/>
    <n v="350"/>
    <n v="0"/>
    <n v="0"/>
    <n v="700"/>
    <x v="0"/>
    <s v="Closed Deal"/>
    <s v="SSH"/>
    <s v="VRN"/>
    <x v="3"/>
    <x v="1"/>
    <n v="150"/>
    <x v="19"/>
    <x v="1"/>
    <x v="77"/>
    <x v="63"/>
    <x v="0"/>
  </r>
  <r>
    <x v="90"/>
    <x v="8"/>
    <x v="1"/>
    <s v=""/>
    <s v="FT37Z"/>
    <s v="RT"/>
    <s v="Outbound"/>
    <x v="5"/>
    <x v="2"/>
    <x v="10"/>
    <n v="2"/>
    <n v="2"/>
    <n v="150"/>
    <n v="0"/>
    <n v="0"/>
    <n v="300"/>
    <x v="0"/>
    <s v="Closed Deal"/>
    <s v="BRI"/>
    <s v="SSH"/>
    <x v="1"/>
    <x v="1"/>
    <n v="24"/>
    <x v="3"/>
    <x v="3"/>
    <x v="8"/>
    <x v="7"/>
    <x v="1"/>
  </r>
  <r>
    <x v="90"/>
    <x v="8"/>
    <x v="1"/>
    <s v=""/>
    <s v="FT37Z"/>
    <s v="RT"/>
    <s v="Inbound"/>
    <x v="7"/>
    <x v="3"/>
    <x v="11"/>
    <n v="2"/>
    <n v="2"/>
    <n v="150"/>
    <n v="0"/>
    <n v="0"/>
    <n v="300"/>
    <x v="0"/>
    <s v="Closed Deal"/>
    <s v="SSH"/>
    <s v="BRI"/>
    <x v="1"/>
    <x v="1"/>
    <n v="31"/>
    <x v="3"/>
    <x v="3"/>
    <x v="12"/>
    <x v="11"/>
    <x v="1"/>
  </r>
  <r>
    <x v="85"/>
    <x v="10"/>
    <x v="1"/>
    <s v="AMADEUS"/>
    <s v="11LN56"/>
    <s v="OW"/>
    <s v="Outbound"/>
    <x v="7"/>
    <x v="3"/>
    <x v="11"/>
    <n v="1"/>
    <n v="1"/>
    <n v="130"/>
    <n v="39.03"/>
    <n v="40"/>
    <n v="209.03"/>
    <x v="0"/>
    <s v="Closed Deal"/>
    <s v="SSH"/>
    <s v="BRI"/>
    <x v="1"/>
    <x v="1"/>
    <n v="36"/>
    <x v="3"/>
    <x v="3"/>
    <x v="12"/>
    <x v="11"/>
    <x v="1"/>
  </r>
  <r>
    <x v="85"/>
    <x v="10"/>
    <x v="1"/>
    <s v="AMADEUS"/>
    <s v="11LN3U"/>
    <s v="OW"/>
    <s v="Outbound"/>
    <x v="7"/>
    <x v="3"/>
    <x v="11"/>
    <n v="1"/>
    <n v="1"/>
    <n v="130"/>
    <n v="39.03"/>
    <n v="40"/>
    <n v="209.03"/>
    <x v="0"/>
    <s v="Closed Deal"/>
    <s v="SSH"/>
    <s v="BRI"/>
    <x v="1"/>
    <x v="1"/>
    <n v="36"/>
    <x v="3"/>
    <x v="3"/>
    <x v="12"/>
    <x v="11"/>
    <x v="1"/>
  </r>
  <r>
    <x v="85"/>
    <x v="10"/>
    <x v="1"/>
    <s v="AMADEUS"/>
    <s v="11LN3U"/>
    <s v="OW"/>
    <s v="Outbound"/>
    <x v="7"/>
    <x v="3"/>
    <x v="11"/>
    <n v="1"/>
    <n v="1"/>
    <n v="97.5"/>
    <n v="39.03"/>
    <n v="40"/>
    <n v="176.53"/>
    <x v="0"/>
    <s v="Closed Deal"/>
    <s v="SSH"/>
    <s v="BRI"/>
    <x v="1"/>
    <x v="1"/>
    <n v="36"/>
    <x v="3"/>
    <x v="3"/>
    <x v="12"/>
    <x v="11"/>
    <x v="1"/>
  </r>
  <r>
    <x v="85"/>
    <x v="10"/>
    <x v="1"/>
    <s v="AMADEUS"/>
    <s v="11LN3U"/>
    <s v="OW"/>
    <s v="Outbound"/>
    <x v="7"/>
    <x v="3"/>
    <x v="11"/>
    <n v="1"/>
    <n v="1"/>
    <n v="130"/>
    <n v="39.03"/>
    <n v="40"/>
    <n v="209.03"/>
    <x v="0"/>
    <s v="Closed Deal"/>
    <s v="SSH"/>
    <s v="BRI"/>
    <x v="1"/>
    <x v="1"/>
    <n v="36"/>
    <x v="3"/>
    <x v="3"/>
    <x v="12"/>
    <x v="11"/>
    <x v="1"/>
  </r>
  <r>
    <x v="85"/>
    <x v="10"/>
    <x v="1"/>
    <s v="AMADEUS"/>
    <s v="11LN56"/>
    <s v="OW"/>
    <s v="Outbound"/>
    <x v="7"/>
    <x v="3"/>
    <x v="11"/>
    <n v="1"/>
    <n v="1"/>
    <n v="130"/>
    <n v="39.03"/>
    <n v="40"/>
    <n v="209.03"/>
    <x v="0"/>
    <s v="Closed Deal"/>
    <s v="SSH"/>
    <s v="BRI"/>
    <x v="1"/>
    <x v="1"/>
    <n v="36"/>
    <x v="3"/>
    <x v="3"/>
    <x v="12"/>
    <x v="11"/>
    <x v="1"/>
  </r>
  <r>
    <x v="90"/>
    <x v="25"/>
    <x v="1"/>
    <s v=""/>
    <s v="12LU6L"/>
    <s v="RT"/>
    <s v="Inbound"/>
    <x v="5"/>
    <x v="2"/>
    <x v="10"/>
    <n v="1"/>
    <n v="1"/>
    <n v="200"/>
    <n v="19.34"/>
    <n v="30"/>
    <n v="249.34"/>
    <x v="0"/>
    <s v="Closed Deal"/>
    <s v="BRI"/>
    <s v="SSH"/>
    <x v="1"/>
    <x v="1"/>
    <n v="24"/>
    <x v="3"/>
    <x v="3"/>
    <x v="8"/>
    <x v="7"/>
    <x v="1"/>
  </r>
  <r>
    <x v="90"/>
    <x v="25"/>
    <x v="1"/>
    <s v=""/>
    <s v="12LU6L"/>
    <s v="RT"/>
    <s v="Outbound"/>
    <x v="7"/>
    <x v="3"/>
    <x v="11"/>
    <n v="1"/>
    <n v="1"/>
    <n v="150"/>
    <n v="31.69"/>
    <n v="30"/>
    <n v="211.69"/>
    <x v="0"/>
    <s v="Closed Deal"/>
    <s v="SSH"/>
    <s v="BRI"/>
    <x v="1"/>
    <x v="1"/>
    <n v="31"/>
    <x v="3"/>
    <x v="3"/>
    <x v="12"/>
    <x v="11"/>
    <x v="1"/>
  </r>
  <r>
    <x v="90"/>
    <x v="25"/>
    <x v="1"/>
    <s v=""/>
    <s v="12LU6L"/>
    <s v="RT"/>
    <s v="Inbound"/>
    <x v="5"/>
    <x v="2"/>
    <x v="10"/>
    <n v="1"/>
    <n v="1"/>
    <n v="200"/>
    <n v="19.34"/>
    <n v="30"/>
    <n v="249.34"/>
    <x v="0"/>
    <s v="Closed Deal"/>
    <s v="BRI"/>
    <s v="SSH"/>
    <x v="1"/>
    <x v="1"/>
    <n v="24"/>
    <x v="3"/>
    <x v="3"/>
    <x v="8"/>
    <x v="7"/>
    <x v="1"/>
  </r>
  <r>
    <x v="90"/>
    <x v="25"/>
    <x v="1"/>
    <s v=""/>
    <s v="12LU6L"/>
    <s v="RT"/>
    <s v="Outbound"/>
    <x v="7"/>
    <x v="3"/>
    <x v="11"/>
    <n v="1"/>
    <n v="1"/>
    <n v="150"/>
    <n v="31.69"/>
    <n v="30"/>
    <n v="211.69"/>
    <x v="0"/>
    <s v="Closed Deal"/>
    <s v="SSH"/>
    <s v="BRI"/>
    <x v="1"/>
    <x v="1"/>
    <n v="31"/>
    <x v="3"/>
    <x v="3"/>
    <x v="12"/>
    <x v="11"/>
    <x v="1"/>
  </r>
  <r>
    <x v="90"/>
    <x v="25"/>
    <x v="1"/>
    <s v=""/>
    <s v="12LU6L"/>
    <s v="RT"/>
    <s v="Inbound"/>
    <x v="5"/>
    <x v="2"/>
    <x v="10"/>
    <n v="1"/>
    <n v="1"/>
    <n v="200"/>
    <n v="19.34"/>
    <n v="30"/>
    <n v="249.34"/>
    <x v="0"/>
    <s v="Closed Deal"/>
    <s v="BRI"/>
    <s v="SSH"/>
    <x v="1"/>
    <x v="1"/>
    <n v="24"/>
    <x v="3"/>
    <x v="3"/>
    <x v="8"/>
    <x v="7"/>
    <x v="1"/>
  </r>
  <r>
    <x v="90"/>
    <x v="25"/>
    <x v="1"/>
    <s v=""/>
    <s v="12LU6L"/>
    <s v="RT"/>
    <s v="Outbound"/>
    <x v="7"/>
    <x v="3"/>
    <x v="11"/>
    <n v="1"/>
    <n v="1"/>
    <n v="150"/>
    <n v="31.69"/>
    <n v="30"/>
    <n v="211.69"/>
    <x v="0"/>
    <s v="Closed Deal"/>
    <s v="SSH"/>
    <s v="BRI"/>
    <x v="1"/>
    <x v="1"/>
    <n v="31"/>
    <x v="3"/>
    <x v="3"/>
    <x v="12"/>
    <x v="11"/>
    <x v="1"/>
  </r>
  <r>
    <x v="86"/>
    <x v="10"/>
    <x v="1"/>
    <s v="AMADEUS"/>
    <s v="11LNP7"/>
    <s v="OW"/>
    <s v="Outbound"/>
    <x v="25"/>
    <x v="1"/>
    <x v="30"/>
    <n v="1"/>
    <n v="1"/>
    <n v="100"/>
    <n v="38.92"/>
    <n v="40"/>
    <n v="178.92"/>
    <x v="0"/>
    <s v="Closed Deal"/>
    <s v="SSH"/>
    <s v="NAP"/>
    <x v="0"/>
    <x v="3"/>
    <n v="31"/>
    <x v="18"/>
    <x v="3"/>
    <x v="16"/>
    <x v="15"/>
    <x v="1"/>
  </r>
  <r>
    <x v="86"/>
    <x v="10"/>
    <x v="1"/>
    <s v="AMADEUS"/>
    <s v="11LZ4U"/>
    <s v="OW"/>
    <s v="Outbound"/>
    <x v="4"/>
    <x v="6"/>
    <x v="9"/>
    <n v="1"/>
    <n v="1"/>
    <n v="340"/>
    <n v="23.04"/>
    <n v="30"/>
    <n v="393.04"/>
    <x v="0"/>
    <s v="Closed Deal"/>
    <s v="VRN"/>
    <s v="SSH"/>
    <x v="3"/>
    <x v="1"/>
    <n v="18"/>
    <x v="9"/>
    <x v="3"/>
    <x v="15"/>
    <x v="14"/>
    <x v="1"/>
  </r>
  <r>
    <x v="86"/>
    <x v="10"/>
    <x v="1"/>
    <s v="AMADEUS"/>
    <s v="11LZ4U"/>
    <s v="OW"/>
    <s v="Outbound"/>
    <x v="4"/>
    <x v="6"/>
    <x v="9"/>
    <n v="1"/>
    <n v="1"/>
    <n v="340"/>
    <n v="23.04"/>
    <n v="30"/>
    <n v="393.04"/>
    <x v="0"/>
    <s v="Closed Deal"/>
    <s v="VRN"/>
    <s v="SSH"/>
    <x v="3"/>
    <x v="1"/>
    <n v="18"/>
    <x v="9"/>
    <x v="3"/>
    <x v="15"/>
    <x v="14"/>
    <x v="1"/>
  </r>
  <r>
    <x v="86"/>
    <x v="10"/>
    <x v="1"/>
    <s v="AMADEUS"/>
    <s v="11LNT9"/>
    <s v="OW"/>
    <s v="Outbound"/>
    <x v="6"/>
    <x v="7"/>
    <x v="8"/>
    <n v="1"/>
    <n v="1"/>
    <n v="130"/>
    <n v="37.72"/>
    <n v="30"/>
    <n v="197.72"/>
    <x v="0"/>
    <s v="Closed Deal"/>
    <s v="SSH"/>
    <s v="VRN"/>
    <x v="3"/>
    <x v="1"/>
    <n v="11"/>
    <x v="8"/>
    <x v="6"/>
    <x v="33"/>
    <x v="1"/>
    <x v="1"/>
  </r>
  <r>
    <x v="86"/>
    <x v="10"/>
    <x v="1"/>
    <s v="AMADEUS"/>
    <s v="11LNT9"/>
    <s v="OW"/>
    <s v="Outbound"/>
    <x v="6"/>
    <x v="7"/>
    <x v="8"/>
    <n v="1"/>
    <n v="1"/>
    <n v="130"/>
    <n v="37.72"/>
    <n v="30"/>
    <n v="197.72"/>
    <x v="0"/>
    <s v="Closed Deal"/>
    <s v="SSH"/>
    <s v="VRN"/>
    <x v="3"/>
    <x v="1"/>
    <n v="11"/>
    <x v="8"/>
    <x v="6"/>
    <x v="33"/>
    <x v="1"/>
    <x v="1"/>
  </r>
  <r>
    <x v="90"/>
    <x v="8"/>
    <x v="1"/>
    <s v=""/>
    <s v="WWL42"/>
    <s v="OW"/>
    <s v="Outbound"/>
    <x v="6"/>
    <x v="7"/>
    <x v="9"/>
    <n v="2"/>
    <n v="2"/>
    <n v="150"/>
    <n v="0"/>
    <n v="0"/>
    <n v="300"/>
    <x v="0"/>
    <s v="Closed Deal"/>
    <s v="SSH"/>
    <s v="VRN"/>
    <x v="3"/>
    <x v="1"/>
    <n v="17"/>
    <x v="9"/>
    <x v="3"/>
    <x v="34"/>
    <x v="27"/>
    <x v="1"/>
  </r>
  <r>
    <x v="90"/>
    <x v="8"/>
    <x v="1"/>
    <s v=""/>
    <s v="EDR2E"/>
    <s v="OW"/>
    <s v="Outbound"/>
    <x v="4"/>
    <x v="6"/>
    <x v="10"/>
    <n v="3"/>
    <n v="3"/>
    <n v="150"/>
    <n v="0"/>
    <n v="0"/>
    <n v="450"/>
    <x v="0"/>
    <s v="Closed Deal"/>
    <s v="VRN"/>
    <s v="SSH"/>
    <x v="3"/>
    <x v="1"/>
    <n v="24"/>
    <x v="9"/>
    <x v="3"/>
    <x v="32"/>
    <x v="26"/>
    <x v="1"/>
  </r>
  <r>
    <x v="91"/>
    <x v="7"/>
    <x v="1"/>
    <s v=""/>
    <s v=""/>
    <s v="OW"/>
    <s v="Outbound"/>
    <x v="12"/>
    <x v="4"/>
    <x v="29"/>
    <n v="1"/>
    <n v="1"/>
    <n v="150"/>
    <n v="0"/>
    <n v="0"/>
    <n v="150"/>
    <x v="0"/>
    <s v="Closed Deal"/>
    <s v="MXP"/>
    <s v="SSH"/>
    <x v="2"/>
    <x v="3"/>
    <n v="22"/>
    <x v="7"/>
    <x v="3"/>
    <x v="17"/>
    <x v="16"/>
    <x v="1"/>
  </r>
  <r>
    <x v="91"/>
    <x v="7"/>
    <x v="1"/>
    <s v=""/>
    <s v=""/>
    <s v="OW"/>
    <s v="Outbound"/>
    <x v="7"/>
    <x v="3"/>
    <x v="15"/>
    <n v="4"/>
    <n v="4"/>
    <n v="160"/>
    <n v="0"/>
    <n v="0"/>
    <n v="640"/>
    <x v="0"/>
    <s v="Closed Deal"/>
    <s v="SSH"/>
    <s v="BRI"/>
    <x v="1"/>
    <x v="1"/>
    <n v="170"/>
    <x v="4"/>
    <x v="3"/>
    <x v="16"/>
    <x v="15"/>
    <x v="0"/>
  </r>
  <r>
    <x v="91"/>
    <x v="7"/>
    <x v="1"/>
    <s v=""/>
    <s v=""/>
    <s v="OW"/>
    <s v="Outbound"/>
    <x v="12"/>
    <x v="0"/>
    <x v="2"/>
    <n v="3"/>
    <n v="3"/>
    <n v="280"/>
    <n v="0"/>
    <n v="0"/>
    <n v="840"/>
    <x v="0"/>
    <s v="Closed Deal"/>
    <s v="NAP"/>
    <s v="SSH"/>
    <x v="0"/>
    <x v="0"/>
    <n v="130"/>
    <x v="17"/>
    <x v="3"/>
    <x v="64"/>
    <x v="55"/>
    <x v="0"/>
  </r>
  <r>
    <x v="91"/>
    <x v="7"/>
    <x v="1"/>
    <s v=""/>
    <s v=""/>
    <s v="OW"/>
    <s v="Outbound"/>
    <x v="13"/>
    <x v="1"/>
    <x v="4"/>
    <n v="3"/>
    <n v="3"/>
    <n v="320"/>
    <n v="0"/>
    <n v="0"/>
    <n v="960"/>
    <x v="0"/>
    <s v="Closed Deal"/>
    <s v="SSH"/>
    <s v="NAP"/>
    <x v="0"/>
    <x v="0"/>
    <n v="144"/>
    <x v="17"/>
    <x v="3"/>
    <x v="65"/>
    <x v="56"/>
    <x v="0"/>
  </r>
  <r>
    <x v="91"/>
    <x v="25"/>
    <x v="1"/>
    <s v=""/>
    <s v="12LUJ6"/>
    <s v="RT"/>
    <s v="Inbound"/>
    <x v="7"/>
    <x v="3"/>
    <x v="11"/>
    <n v="1"/>
    <n v="1"/>
    <n v="150"/>
    <n v="19.350000000000001"/>
    <n v="30"/>
    <n v="199.35"/>
    <x v="0"/>
    <s v="Closed Deal"/>
    <s v="SSH"/>
    <s v="BRI"/>
    <x v="1"/>
    <x v="1"/>
    <n v="30"/>
    <x v="3"/>
    <x v="3"/>
    <x v="12"/>
    <x v="11"/>
    <x v="1"/>
  </r>
  <r>
    <x v="91"/>
    <x v="25"/>
    <x v="1"/>
    <s v=""/>
    <s v="12LUJ6"/>
    <s v="RT"/>
    <s v="Outbound"/>
    <x v="5"/>
    <x v="2"/>
    <x v="10"/>
    <n v="1"/>
    <n v="1"/>
    <n v="150"/>
    <n v="31.74"/>
    <n v="30"/>
    <n v="211.74"/>
    <x v="0"/>
    <s v="Closed Deal"/>
    <s v="BRI"/>
    <s v="SSH"/>
    <x v="1"/>
    <x v="1"/>
    <n v="23"/>
    <x v="3"/>
    <x v="3"/>
    <x v="8"/>
    <x v="7"/>
    <x v="1"/>
  </r>
  <r>
    <x v="91"/>
    <x v="25"/>
    <x v="1"/>
    <s v=""/>
    <s v="12LUJ6"/>
    <s v="RT"/>
    <s v="Inbound"/>
    <x v="7"/>
    <x v="3"/>
    <x v="11"/>
    <n v="1"/>
    <n v="1"/>
    <n v="150"/>
    <n v="19.350000000000001"/>
    <n v="30"/>
    <n v="199.35"/>
    <x v="0"/>
    <s v="Closed Deal"/>
    <s v="SSH"/>
    <s v="BRI"/>
    <x v="1"/>
    <x v="1"/>
    <n v="30"/>
    <x v="3"/>
    <x v="3"/>
    <x v="12"/>
    <x v="11"/>
    <x v="1"/>
  </r>
  <r>
    <x v="91"/>
    <x v="25"/>
    <x v="1"/>
    <s v=""/>
    <s v="12LUJ6"/>
    <s v="RT"/>
    <s v="Outbound"/>
    <x v="5"/>
    <x v="2"/>
    <x v="10"/>
    <n v="1"/>
    <n v="1"/>
    <n v="150"/>
    <n v="31.74"/>
    <n v="30"/>
    <n v="211.74"/>
    <x v="0"/>
    <s v="Closed Deal"/>
    <s v="BRI"/>
    <s v="SSH"/>
    <x v="1"/>
    <x v="1"/>
    <n v="23"/>
    <x v="3"/>
    <x v="3"/>
    <x v="8"/>
    <x v="7"/>
    <x v="1"/>
  </r>
  <r>
    <x v="91"/>
    <x v="29"/>
    <x v="0"/>
    <s v=""/>
    <s v=""/>
    <s v="RT"/>
    <s v="Outbound"/>
    <x v="17"/>
    <x v="0"/>
    <x v="60"/>
    <n v="2"/>
    <n v="2"/>
    <n v="0"/>
    <n v="0"/>
    <n v="0"/>
    <n v="0"/>
    <x v="0"/>
    <s v="On Review"/>
    <s v="NAP"/>
    <s v="SSH"/>
    <x v="0"/>
    <x v="2"/>
    <n v="178"/>
    <x v="13"/>
    <x v="9"/>
    <x v="56"/>
    <x v="1"/>
    <x v="0"/>
  </r>
  <r>
    <x v="91"/>
    <x v="29"/>
    <x v="0"/>
    <s v=""/>
    <s v=""/>
    <s v="RT"/>
    <s v="Inbound"/>
    <x v="19"/>
    <x v="1"/>
    <x v="61"/>
    <n v="2"/>
    <n v="2"/>
    <n v="0"/>
    <n v="0"/>
    <n v="0"/>
    <n v="0"/>
    <x v="0"/>
    <s v="On Review"/>
    <s v="SSH"/>
    <s v="NAP"/>
    <x v="0"/>
    <x v="2"/>
    <n v="185"/>
    <x v="13"/>
    <x v="9"/>
    <x v="56"/>
    <x v="1"/>
    <x v="0"/>
  </r>
  <r>
    <x v="91"/>
    <x v="29"/>
    <x v="0"/>
    <s v=""/>
    <s v=""/>
    <s v="RT"/>
    <s v="Outbound"/>
    <x v="12"/>
    <x v="0"/>
    <x v="2"/>
    <n v="12"/>
    <n v="12"/>
    <n v="0"/>
    <n v="0"/>
    <n v="0"/>
    <n v="0"/>
    <x v="0"/>
    <s v="On Review"/>
    <s v="NAP"/>
    <s v="SSH"/>
    <x v="0"/>
    <x v="0"/>
    <n v="130"/>
    <x v="17"/>
    <x v="3"/>
    <x v="64"/>
    <x v="55"/>
    <x v="0"/>
  </r>
  <r>
    <x v="91"/>
    <x v="29"/>
    <x v="0"/>
    <s v=""/>
    <s v=""/>
    <s v="RT"/>
    <s v="Outbound"/>
    <x v="0"/>
    <x v="0"/>
    <x v="3"/>
    <n v="4"/>
    <n v="4"/>
    <n v="0"/>
    <n v="0"/>
    <n v="0"/>
    <n v="0"/>
    <x v="0"/>
    <s v="On Review"/>
    <s v="NAP"/>
    <s v="SSH"/>
    <x v="0"/>
    <x v="0"/>
    <n v="137"/>
    <x v="0"/>
    <x v="0"/>
    <x v="69"/>
    <x v="11"/>
    <x v="0"/>
  </r>
  <r>
    <x v="91"/>
    <x v="29"/>
    <x v="0"/>
    <s v=""/>
    <s v=""/>
    <s v="RT"/>
    <s v="Inbound"/>
    <x v="13"/>
    <x v="1"/>
    <x v="3"/>
    <n v="12"/>
    <n v="12"/>
    <n v="0"/>
    <n v="0"/>
    <n v="0"/>
    <n v="0"/>
    <x v="0"/>
    <s v="On Review"/>
    <s v="SSH"/>
    <s v="NAP"/>
    <x v="0"/>
    <x v="0"/>
    <n v="137"/>
    <x v="17"/>
    <x v="3"/>
    <x v="5"/>
    <x v="31"/>
    <x v="0"/>
  </r>
  <r>
    <x v="91"/>
    <x v="29"/>
    <x v="0"/>
    <s v=""/>
    <s v=""/>
    <s v="RT"/>
    <s v="Inbound"/>
    <x v="2"/>
    <x v="1"/>
    <x v="4"/>
    <n v="4"/>
    <n v="4"/>
    <n v="0"/>
    <n v="0"/>
    <n v="0"/>
    <n v="0"/>
    <x v="0"/>
    <s v="On Review"/>
    <s v="SSH"/>
    <s v="NAP"/>
    <x v="0"/>
    <x v="0"/>
    <n v="144"/>
    <x v="0"/>
    <x v="0"/>
    <x v="70"/>
    <x v="14"/>
    <x v="0"/>
  </r>
  <r>
    <x v="91"/>
    <x v="29"/>
    <x v="0"/>
    <s v=""/>
    <s v=""/>
    <s v="RT"/>
    <s v="Outbound"/>
    <x v="12"/>
    <x v="16"/>
    <x v="85"/>
    <n v="0"/>
    <n v="0"/>
    <n v="245"/>
    <n v="0"/>
    <n v="0"/>
    <n v="0"/>
    <x v="0"/>
    <s v="On Review"/>
    <s v="FCO"/>
    <s v="SSH"/>
    <x v="6"/>
    <x v="3"/>
    <n v="106"/>
    <x v="10"/>
    <x v="7"/>
    <x v="35"/>
    <x v="28"/>
    <x v="2"/>
  </r>
  <r>
    <x v="91"/>
    <x v="29"/>
    <x v="0"/>
    <s v=""/>
    <s v=""/>
    <s v="RT"/>
    <s v="Outbound"/>
    <x v="12"/>
    <x v="16"/>
    <x v="66"/>
    <n v="30"/>
    <n v="30"/>
    <n v="245"/>
    <n v="0"/>
    <n v="0"/>
    <n v="7350"/>
    <x v="0"/>
    <s v="On Review"/>
    <s v="FCO"/>
    <s v="SSH"/>
    <x v="6"/>
    <x v="3"/>
    <n v="113"/>
    <x v="25"/>
    <x v="3"/>
    <x v="67"/>
    <x v="69"/>
    <x v="0"/>
  </r>
  <r>
    <x v="91"/>
    <x v="29"/>
    <x v="0"/>
    <s v=""/>
    <s v=""/>
    <s v="RT"/>
    <s v="Outbound"/>
    <x v="12"/>
    <x v="16"/>
    <x v="67"/>
    <n v="30"/>
    <n v="30"/>
    <n v="245"/>
    <n v="0"/>
    <n v="0"/>
    <n v="7350"/>
    <x v="0"/>
    <s v="On Review"/>
    <s v="FCO"/>
    <s v="SSH"/>
    <x v="6"/>
    <x v="3"/>
    <n v="120"/>
    <x v="25"/>
    <x v="3"/>
    <x v="84"/>
    <x v="70"/>
    <x v="0"/>
  </r>
  <r>
    <x v="91"/>
    <x v="29"/>
    <x v="0"/>
    <s v=""/>
    <s v=""/>
    <s v="RT"/>
    <s v="Outbound"/>
    <x v="12"/>
    <x v="16"/>
    <x v="68"/>
    <n v="30"/>
    <n v="30"/>
    <n v="245"/>
    <n v="0"/>
    <n v="0"/>
    <n v="7350"/>
    <x v="0"/>
    <s v="On Review"/>
    <s v="FCO"/>
    <s v="SSH"/>
    <x v="6"/>
    <x v="3"/>
    <n v="127"/>
    <x v="25"/>
    <x v="3"/>
    <x v="69"/>
    <x v="71"/>
    <x v="0"/>
  </r>
  <r>
    <x v="91"/>
    <x v="29"/>
    <x v="0"/>
    <s v=""/>
    <s v=""/>
    <s v="RT"/>
    <s v="Outbound"/>
    <x v="12"/>
    <x v="16"/>
    <x v="69"/>
    <n v="18"/>
    <n v="18"/>
    <n v="245"/>
    <n v="0"/>
    <n v="0"/>
    <n v="4410"/>
    <x v="0"/>
    <s v="On Review"/>
    <s v="FCO"/>
    <s v="SSH"/>
    <x v="6"/>
    <x v="3"/>
    <n v="134"/>
    <x v="25"/>
    <x v="3"/>
    <x v="64"/>
    <x v="55"/>
    <x v="0"/>
  </r>
  <r>
    <x v="91"/>
    <x v="29"/>
    <x v="0"/>
    <s v=""/>
    <s v=""/>
    <s v="RT"/>
    <s v="Outbound"/>
    <x v="12"/>
    <x v="16"/>
    <x v="70"/>
    <n v="30"/>
    <n v="30"/>
    <n v="245"/>
    <n v="0"/>
    <n v="0"/>
    <n v="7350"/>
    <x v="0"/>
    <s v="On Review"/>
    <s v="FCO"/>
    <s v="SSH"/>
    <x v="6"/>
    <x v="3"/>
    <n v="141"/>
    <x v="25"/>
    <x v="3"/>
    <x v="85"/>
    <x v="72"/>
    <x v="0"/>
  </r>
  <r>
    <x v="91"/>
    <x v="29"/>
    <x v="0"/>
    <s v=""/>
    <s v=""/>
    <s v="RT"/>
    <s v="Outbound"/>
    <x v="12"/>
    <x v="16"/>
    <x v="71"/>
    <n v="30"/>
    <n v="30"/>
    <n v="245"/>
    <n v="0"/>
    <n v="0"/>
    <n v="7350"/>
    <x v="0"/>
    <s v="On Review"/>
    <s v="FCO"/>
    <s v="SSH"/>
    <x v="6"/>
    <x v="3"/>
    <n v="148"/>
    <x v="25"/>
    <x v="3"/>
    <x v="86"/>
    <x v="73"/>
    <x v="0"/>
  </r>
  <r>
    <x v="91"/>
    <x v="29"/>
    <x v="0"/>
    <s v=""/>
    <s v=""/>
    <s v="RT"/>
    <s v="Outbound"/>
    <x v="12"/>
    <x v="16"/>
    <x v="72"/>
    <n v="0"/>
    <n v="0"/>
    <n v="245"/>
    <n v="0"/>
    <n v="0"/>
    <n v="0"/>
    <x v="0"/>
    <s v="On Review"/>
    <s v="FCO"/>
    <s v="SSH"/>
    <x v="6"/>
    <x v="3"/>
    <n v="155"/>
    <x v="10"/>
    <x v="7"/>
    <x v="35"/>
    <x v="28"/>
    <x v="2"/>
  </r>
  <r>
    <x v="91"/>
    <x v="29"/>
    <x v="0"/>
    <s v=""/>
    <s v=""/>
    <s v="RT"/>
    <s v="Inbound"/>
    <x v="13"/>
    <x v="17"/>
    <x v="67"/>
    <n v="30"/>
    <n v="30"/>
    <n v="245"/>
    <n v="0"/>
    <n v="0"/>
    <n v="7350"/>
    <x v="0"/>
    <s v="On Review"/>
    <s v="SSH"/>
    <s v="FCO"/>
    <x v="6"/>
    <x v="3"/>
    <n v="120"/>
    <x v="25"/>
    <x v="3"/>
    <x v="48"/>
    <x v="41"/>
    <x v="0"/>
  </r>
  <r>
    <x v="91"/>
    <x v="29"/>
    <x v="0"/>
    <s v=""/>
    <s v=""/>
    <s v="RT"/>
    <s v="Inbound"/>
    <x v="13"/>
    <x v="17"/>
    <x v="68"/>
    <n v="30"/>
    <n v="30"/>
    <n v="245"/>
    <n v="0"/>
    <n v="0"/>
    <n v="7350"/>
    <x v="0"/>
    <s v="On Review"/>
    <s v="SSH"/>
    <s v="FCO"/>
    <x v="6"/>
    <x v="3"/>
    <n v="127"/>
    <x v="25"/>
    <x v="3"/>
    <x v="63"/>
    <x v="49"/>
    <x v="0"/>
  </r>
  <r>
    <x v="91"/>
    <x v="29"/>
    <x v="0"/>
    <s v=""/>
    <s v=""/>
    <s v="RT"/>
    <s v="Inbound"/>
    <x v="13"/>
    <x v="17"/>
    <x v="69"/>
    <n v="30"/>
    <n v="30"/>
    <n v="245"/>
    <n v="0"/>
    <n v="0"/>
    <n v="7350"/>
    <x v="0"/>
    <s v="On Review"/>
    <s v="SSH"/>
    <s v="FCO"/>
    <x v="6"/>
    <x v="3"/>
    <n v="134"/>
    <x v="25"/>
    <x v="3"/>
    <x v="64"/>
    <x v="55"/>
    <x v="0"/>
  </r>
  <r>
    <x v="91"/>
    <x v="29"/>
    <x v="0"/>
    <s v=""/>
    <s v=""/>
    <s v="RT"/>
    <s v="Inbound"/>
    <x v="13"/>
    <x v="17"/>
    <x v="70"/>
    <n v="18"/>
    <n v="18"/>
    <n v="245"/>
    <n v="0"/>
    <n v="0"/>
    <n v="4410"/>
    <x v="0"/>
    <s v="On Review"/>
    <s v="SSH"/>
    <s v="FCO"/>
    <x v="6"/>
    <x v="3"/>
    <n v="141"/>
    <x v="25"/>
    <x v="3"/>
    <x v="7"/>
    <x v="1"/>
    <x v="0"/>
  </r>
  <r>
    <x v="91"/>
    <x v="29"/>
    <x v="0"/>
    <s v=""/>
    <s v=""/>
    <s v="RT"/>
    <s v="Inbound"/>
    <x v="13"/>
    <x v="17"/>
    <x v="71"/>
    <n v="30"/>
    <n v="30"/>
    <n v="245"/>
    <n v="0"/>
    <n v="0"/>
    <n v="7350"/>
    <x v="0"/>
    <s v="On Review"/>
    <s v="SSH"/>
    <s v="FCO"/>
    <x v="6"/>
    <x v="3"/>
    <n v="148"/>
    <x v="25"/>
    <x v="3"/>
    <x v="1"/>
    <x v="74"/>
    <x v="0"/>
  </r>
  <r>
    <x v="91"/>
    <x v="29"/>
    <x v="0"/>
    <s v=""/>
    <s v=""/>
    <s v="RT"/>
    <s v="Inbound"/>
    <x v="13"/>
    <x v="17"/>
    <x v="72"/>
    <n v="30"/>
    <n v="30"/>
    <n v="245"/>
    <n v="0"/>
    <n v="0"/>
    <n v="7350"/>
    <x v="0"/>
    <s v="On Review"/>
    <s v="SSH"/>
    <s v="FCO"/>
    <x v="6"/>
    <x v="3"/>
    <n v="155"/>
    <x v="25"/>
    <x v="3"/>
    <x v="87"/>
    <x v="75"/>
    <x v="0"/>
  </r>
  <r>
    <x v="91"/>
    <x v="29"/>
    <x v="0"/>
    <s v=""/>
    <s v=""/>
    <s v="RT"/>
    <s v="Inbound"/>
    <x v="13"/>
    <x v="17"/>
    <x v="66"/>
    <n v="0"/>
    <n v="0"/>
    <n v="245"/>
    <n v="0"/>
    <n v="0"/>
    <n v="0"/>
    <x v="0"/>
    <s v="On Review"/>
    <s v="SSH"/>
    <s v="FCO"/>
    <x v="6"/>
    <x v="3"/>
    <n v="113"/>
    <x v="10"/>
    <x v="7"/>
    <x v="35"/>
    <x v="28"/>
    <x v="2"/>
  </r>
  <r>
    <x v="91"/>
    <x v="29"/>
    <x v="0"/>
    <s v=""/>
    <s v=""/>
    <s v="RT"/>
    <s v="Inbound"/>
    <x v="13"/>
    <x v="17"/>
    <x v="86"/>
    <n v="0"/>
    <n v="0"/>
    <n v="245"/>
    <n v="0"/>
    <n v="0"/>
    <n v="0"/>
    <x v="0"/>
    <s v="On Review"/>
    <s v="SSH"/>
    <s v="FCO"/>
    <x v="6"/>
    <x v="3"/>
    <n v="162"/>
    <x v="10"/>
    <x v="7"/>
    <x v="35"/>
    <x v="28"/>
    <x v="2"/>
  </r>
  <r>
    <x v="91"/>
    <x v="8"/>
    <x v="1"/>
    <s v=""/>
    <s v="7PCQL"/>
    <s v="OW"/>
    <s v="Outbound"/>
    <x v="24"/>
    <x v="0"/>
    <x v="29"/>
    <n v="2"/>
    <n v="2"/>
    <n v="150"/>
    <n v="0"/>
    <n v="0"/>
    <n v="300"/>
    <x v="0"/>
    <s v="Closed Deal"/>
    <s v="NAP"/>
    <s v="SSH"/>
    <x v="0"/>
    <x v="3"/>
    <n v="22"/>
    <x v="18"/>
    <x v="3"/>
    <x v="66"/>
    <x v="57"/>
    <x v="1"/>
  </r>
  <r>
    <x v="92"/>
    <x v="7"/>
    <x v="1"/>
    <s v=""/>
    <s v=""/>
    <s v="OW"/>
    <s v="Outbound"/>
    <x v="7"/>
    <x v="3"/>
    <x v="42"/>
    <n v="1"/>
    <n v="1"/>
    <n v="240"/>
    <n v="0"/>
    <n v="0"/>
    <n v="240"/>
    <x v="0"/>
    <s v="Closed Deal"/>
    <s v="SSH"/>
    <s v="BRI"/>
    <x v="1"/>
    <x v="1"/>
    <n v="134"/>
    <x v="4"/>
    <x v="3"/>
    <x v="51"/>
    <x v="44"/>
    <x v="0"/>
  </r>
  <r>
    <x v="92"/>
    <x v="7"/>
    <x v="1"/>
    <s v=""/>
    <s v=""/>
    <s v="OW"/>
    <s v="Outbound"/>
    <x v="5"/>
    <x v="2"/>
    <x v="41"/>
    <n v="1"/>
    <n v="1"/>
    <n v="240"/>
    <n v="0"/>
    <n v="0"/>
    <n v="240"/>
    <x v="0"/>
    <s v="Closed Deal"/>
    <s v="BRI"/>
    <s v="SSH"/>
    <x v="1"/>
    <x v="1"/>
    <n v="127"/>
    <x v="4"/>
    <x v="3"/>
    <x v="40"/>
    <x v="33"/>
    <x v="0"/>
  </r>
  <r>
    <x v="92"/>
    <x v="7"/>
    <x v="1"/>
    <s v=""/>
    <s v=""/>
    <s v="OW"/>
    <s v="Outbound"/>
    <x v="13"/>
    <x v="17"/>
    <x v="70"/>
    <n v="2"/>
    <n v="2"/>
    <n v="250"/>
    <n v="0"/>
    <n v="0"/>
    <n v="500"/>
    <x v="0"/>
    <s v="Closed Deal"/>
    <s v="SSH"/>
    <s v="FCO"/>
    <x v="6"/>
    <x v="3"/>
    <n v="140"/>
    <x v="25"/>
    <x v="3"/>
    <x v="7"/>
    <x v="1"/>
    <x v="0"/>
  </r>
  <r>
    <x v="92"/>
    <x v="7"/>
    <x v="1"/>
    <s v=""/>
    <s v=""/>
    <s v="OW"/>
    <s v="Outbound"/>
    <x v="7"/>
    <x v="3"/>
    <x v="14"/>
    <n v="2"/>
    <n v="2"/>
    <n v="250"/>
    <n v="0"/>
    <n v="0"/>
    <n v="500"/>
    <x v="0"/>
    <s v="Closed Deal"/>
    <s v="SSH"/>
    <s v="BRI"/>
    <x v="1"/>
    <x v="1"/>
    <n v="162"/>
    <x v="4"/>
    <x v="3"/>
    <x v="22"/>
    <x v="20"/>
    <x v="0"/>
  </r>
  <r>
    <x v="91"/>
    <x v="9"/>
    <x v="1"/>
    <s v="Website IBE"/>
    <s v="QHDCAM"/>
    <s v="OW"/>
    <s v="Outbound"/>
    <x v="12"/>
    <x v="16"/>
    <x v="68"/>
    <n v="1"/>
    <n v="1"/>
    <n v="240"/>
    <n v="41.39"/>
    <n v="53"/>
    <n v="334.39"/>
    <x v="0"/>
    <s v="Closed Deal"/>
    <s v="FCO"/>
    <s v="SSH"/>
    <x v="6"/>
    <x v="3"/>
    <n v="127"/>
    <x v="25"/>
    <x v="3"/>
    <x v="69"/>
    <x v="71"/>
    <x v="0"/>
  </r>
  <r>
    <x v="91"/>
    <x v="9"/>
    <x v="1"/>
    <s v="Website IBE"/>
    <s v="QHDCAM"/>
    <s v="OW"/>
    <s v="Outbound"/>
    <x v="12"/>
    <x v="16"/>
    <x v="68"/>
    <n v="1"/>
    <n v="1"/>
    <n v="240"/>
    <n v="41.39"/>
    <n v="53"/>
    <n v="334.39"/>
    <x v="0"/>
    <s v="Closed Deal"/>
    <s v="FCO"/>
    <s v="SSH"/>
    <x v="6"/>
    <x v="3"/>
    <n v="127"/>
    <x v="25"/>
    <x v="3"/>
    <x v="69"/>
    <x v="71"/>
    <x v="0"/>
  </r>
  <r>
    <x v="92"/>
    <x v="19"/>
    <x v="0"/>
    <s v=""/>
    <s v=""/>
    <s v="RT"/>
    <s v="Outbound"/>
    <x v="20"/>
    <x v="10"/>
    <x v="73"/>
    <n v="0"/>
    <n v="0"/>
    <s v=""/>
    <s v=""/>
    <s v=""/>
    <n v="0"/>
    <x v="0"/>
    <s v="On Review"/>
    <s v="MXP"/>
    <s v="RMF"/>
    <x v="2"/>
    <x v="4"/>
    <n v="117"/>
    <x v="15"/>
    <x v="12"/>
    <x v="59"/>
    <x v="48"/>
    <x v="0"/>
  </r>
  <r>
    <x v="92"/>
    <x v="19"/>
    <x v="0"/>
    <s v=""/>
    <s v=""/>
    <s v="RT"/>
    <s v="Outbound"/>
    <x v="20"/>
    <x v="10"/>
    <x v="74"/>
    <n v="0"/>
    <n v="0"/>
    <s v=""/>
    <s v=""/>
    <s v=""/>
    <n v="0"/>
    <x v="0"/>
    <s v="On Review"/>
    <s v="MXP"/>
    <s v="RMF"/>
    <x v="2"/>
    <x v="4"/>
    <n v="124"/>
    <x v="15"/>
    <x v="12"/>
    <x v="59"/>
    <x v="48"/>
    <x v="0"/>
  </r>
  <r>
    <x v="92"/>
    <x v="19"/>
    <x v="0"/>
    <s v=""/>
    <s v=""/>
    <s v="RT"/>
    <s v="Outbound"/>
    <x v="20"/>
    <x v="10"/>
    <x v="75"/>
    <n v="0"/>
    <n v="0"/>
    <s v=""/>
    <s v=""/>
    <s v=""/>
    <n v="0"/>
    <x v="0"/>
    <s v="On Review"/>
    <s v="MXP"/>
    <s v="RMF"/>
    <x v="2"/>
    <x v="4"/>
    <n v="131"/>
    <x v="15"/>
    <x v="12"/>
    <x v="59"/>
    <x v="48"/>
    <x v="0"/>
  </r>
  <r>
    <x v="92"/>
    <x v="19"/>
    <x v="0"/>
    <s v=""/>
    <s v=""/>
    <s v="RT"/>
    <s v="Outbound"/>
    <x v="20"/>
    <x v="10"/>
    <x v="76"/>
    <n v="0"/>
    <n v="0"/>
    <s v=""/>
    <s v=""/>
    <s v=""/>
    <n v="0"/>
    <x v="0"/>
    <s v="On Review"/>
    <s v="MXP"/>
    <s v="RMF"/>
    <x v="2"/>
    <x v="4"/>
    <n v="138"/>
    <x v="15"/>
    <x v="12"/>
    <x v="59"/>
    <x v="48"/>
    <x v="0"/>
  </r>
  <r>
    <x v="92"/>
    <x v="19"/>
    <x v="0"/>
    <s v=""/>
    <s v=""/>
    <s v="RT"/>
    <s v="Outbound"/>
    <x v="20"/>
    <x v="10"/>
    <x v="77"/>
    <n v="0"/>
    <n v="0"/>
    <s v=""/>
    <s v=""/>
    <s v=""/>
    <n v="0"/>
    <x v="0"/>
    <s v="On Review"/>
    <s v="MXP"/>
    <s v="RMF"/>
    <x v="2"/>
    <x v="4"/>
    <n v="145"/>
    <x v="15"/>
    <x v="12"/>
    <x v="59"/>
    <x v="48"/>
    <x v="0"/>
  </r>
  <r>
    <x v="92"/>
    <x v="19"/>
    <x v="0"/>
    <s v=""/>
    <s v=""/>
    <s v="RT"/>
    <s v="Inbound"/>
    <x v="21"/>
    <x v="11"/>
    <x v="74"/>
    <n v="0"/>
    <n v="0"/>
    <s v=""/>
    <s v=""/>
    <s v=""/>
    <n v="0"/>
    <x v="0"/>
    <s v="On Review"/>
    <s v="RMF"/>
    <s v="MXP"/>
    <x v="2"/>
    <x v="4"/>
    <n v="124"/>
    <x v="15"/>
    <x v="12"/>
    <x v="59"/>
    <x v="48"/>
    <x v="0"/>
  </r>
  <r>
    <x v="92"/>
    <x v="19"/>
    <x v="0"/>
    <s v=""/>
    <s v=""/>
    <s v="RT"/>
    <s v="Inbound"/>
    <x v="21"/>
    <x v="11"/>
    <x v="75"/>
    <n v="0"/>
    <n v="0"/>
    <s v=""/>
    <s v=""/>
    <s v=""/>
    <n v="0"/>
    <x v="0"/>
    <s v="On Review"/>
    <s v="RMF"/>
    <s v="MXP"/>
    <x v="2"/>
    <x v="4"/>
    <n v="131"/>
    <x v="15"/>
    <x v="12"/>
    <x v="59"/>
    <x v="48"/>
    <x v="0"/>
  </r>
  <r>
    <x v="92"/>
    <x v="19"/>
    <x v="0"/>
    <s v=""/>
    <s v=""/>
    <s v="RT"/>
    <s v="Inbound"/>
    <x v="21"/>
    <x v="11"/>
    <x v="76"/>
    <n v="0"/>
    <n v="0"/>
    <s v=""/>
    <s v=""/>
    <s v=""/>
    <n v="0"/>
    <x v="0"/>
    <s v="On Review"/>
    <s v="RMF"/>
    <s v="MXP"/>
    <x v="2"/>
    <x v="4"/>
    <n v="138"/>
    <x v="15"/>
    <x v="12"/>
    <x v="59"/>
    <x v="48"/>
    <x v="0"/>
  </r>
  <r>
    <x v="92"/>
    <x v="19"/>
    <x v="0"/>
    <s v=""/>
    <s v=""/>
    <s v="RT"/>
    <s v="Inbound"/>
    <x v="21"/>
    <x v="11"/>
    <x v="77"/>
    <n v="0"/>
    <n v="0"/>
    <s v=""/>
    <s v=""/>
    <s v=""/>
    <n v="0"/>
    <x v="0"/>
    <s v="On Review"/>
    <s v="RMF"/>
    <s v="MXP"/>
    <x v="2"/>
    <x v="4"/>
    <n v="145"/>
    <x v="15"/>
    <x v="12"/>
    <x v="59"/>
    <x v="48"/>
    <x v="0"/>
  </r>
  <r>
    <x v="92"/>
    <x v="19"/>
    <x v="0"/>
    <s v=""/>
    <s v=""/>
    <s v="RT"/>
    <s v="Inbound"/>
    <x v="21"/>
    <x v="11"/>
    <x v="78"/>
    <n v="0"/>
    <n v="0"/>
    <s v=""/>
    <s v=""/>
    <s v=""/>
    <n v="0"/>
    <x v="0"/>
    <s v="On Review"/>
    <s v="RMF"/>
    <s v="MXP"/>
    <x v="2"/>
    <x v="4"/>
    <n v="152"/>
    <x v="15"/>
    <x v="12"/>
    <x v="59"/>
    <x v="48"/>
    <x v="0"/>
  </r>
  <r>
    <x v="92"/>
    <x v="19"/>
    <x v="0"/>
    <s v=""/>
    <s v=""/>
    <s v="RT"/>
    <s v="Outbound"/>
    <x v="22"/>
    <x v="12"/>
    <x v="79"/>
    <n v="30"/>
    <n v="30"/>
    <n v="240"/>
    <n v="0"/>
    <n v="0"/>
    <n v="7200"/>
    <x v="0"/>
    <s v="Signed"/>
    <s v="NAP"/>
    <s v="HRG"/>
    <x v="0"/>
    <x v="0"/>
    <n v="108"/>
    <x v="16"/>
    <x v="13"/>
    <x v="60"/>
    <x v="49"/>
    <x v="0"/>
  </r>
  <r>
    <x v="92"/>
    <x v="19"/>
    <x v="0"/>
    <s v=""/>
    <s v=""/>
    <s v="RT"/>
    <s v="Outbound"/>
    <x v="22"/>
    <x v="12"/>
    <x v="0"/>
    <n v="30"/>
    <n v="30"/>
    <n v="240"/>
    <n v="0"/>
    <n v="0"/>
    <n v="7200"/>
    <x v="0"/>
    <s v="Signed"/>
    <s v="NAP"/>
    <s v="HRG"/>
    <x v="0"/>
    <x v="0"/>
    <n v="115"/>
    <x v="16"/>
    <x v="13"/>
    <x v="60"/>
    <x v="49"/>
    <x v="0"/>
  </r>
  <r>
    <x v="92"/>
    <x v="19"/>
    <x v="0"/>
    <s v=""/>
    <s v=""/>
    <s v="RT"/>
    <s v="Outbound"/>
    <x v="22"/>
    <x v="12"/>
    <x v="1"/>
    <n v="50"/>
    <n v="50"/>
    <n v="240"/>
    <n v="0"/>
    <n v="0"/>
    <n v="12000"/>
    <x v="0"/>
    <s v="Signed"/>
    <s v="NAP"/>
    <s v="HRG"/>
    <x v="0"/>
    <x v="0"/>
    <n v="122"/>
    <x v="16"/>
    <x v="13"/>
    <x v="61"/>
    <x v="50"/>
    <x v="0"/>
  </r>
  <r>
    <x v="92"/>
    <x v="19"/>
    <x v="0"/>
    <s v=""/>
    <s v=""/>
    <s v="RT"/>
    <s v="Outbound"/>
    <x v="22"/>
    <x v="12"/>
    <x v="2"/>
    <n v="33"/>
    <n v="33"/>
    <n v="240"/>
    <n v="0"/>
    <n v="0"/>
    <n v="7920"/>
    <x v="0"/>
    <s v="Signed"/>
    <s v="NAP"/>
    <s v="HRG"/>
    <x v="0"/>
    <x v="0"/>
    <n v="129"/>
    <x v="16"/>
    <x v="13"/>
    <x v="37"/>
    <x v="51"/>
    <x v="0"/>
  </r>
  <r>
    <x v="92"/>
    <x v="19"/>
    <x v="0"/>
    <s v=""/>
    <s v=""/>
    <s v="RT"/>
    <s v="Outbound"/>
    <x v="22"/>
    <x v="12"/>
    <x v="3"/>
    <n v="42"/>
    <n v="42"/>
    <n v="240"/>
    <n v="0"/>
    <n v="0"/>
    <n v="10080"/>
    <x v="0"/>
    <s v="Signed"/>
    <s v="NAP"/>
    <s v="HRG"/>
    <x v="0"/>
    <x v="0"/>
    <n v="136"/>
    <x v="16"/>
    <x v="13"/>
    <x v="62"/>
    <x v="52"/>
    <x v="0"/>
  </r>
  <r>
    <x v="92"/>
    <x v="19"/>
    <x v="0"/>
    <s v=""/>
    <s v=""/>
    <s v="RT"/>
    <s v="Outbound"/>
    <x v="22"/>
    <x v="12"/>
    <x v="4"/>
    <n v="60"/>
    <n v="60"/>
    <n v="240"/>
    <n v="0"/>
    <n v="0"/>
    <n v="14400"/>
    <x v="0"/>
    <s v="Signed"/>
    <s v="NAP"/>
    <s v="HRG"/>
    <x v="0"/>
    <x v="0"/>
    <n v="143"/>
    <x v="16"/>
    <x v="13"/>
    <x v="53"/>
    <x v="53"/>
    <x v="0"/>
  </r>
  <r>
    <x v="92"/>
    <x v="19"/>
    <x v="0"/>
    <s v=""/>
    <s v=""/>
    <s v="RT"/>
    <s v="Outbound"/>
    <x v="22"/>
    <x v="12"/>
    <x v="5"/>
    <n v="40"/>
    <n v="40"/>
    <n v="240"/>
    <n v="0"/>
    <n v="0"/>
    <n v="9600"/>
    <x v="0"/>
    <s v="Signed"/>
    <s v="NAP"/>
    <s v="HRG"/>
    <x v="0"/>
    <x v="0"/>
    <n v="150"/>
    <x v="16"/>
    <x v="13"/>
    <x v="63"/>
    <x v="54"/>
    <x v="0"/>
  </r>
  <r>
    <x v="92"/>
    <x v="19"/>
    <x v="0"/>
    <s v=""/>
    <s v=""/>
    <s v="RT"/>
    <s v="Inbound"/>
    <x v="23"/>
    <x v="13"/>
    <x v="0"/>
    <n v="30"/>
    <n v="30"/>
    <n v="240"/>
    <n v="0"/>
    <n v="0"/>
    <n v="7200"/>
    <x v="0"/>
    <s v="Signed"/>
    <s v="HRG"/>
    <s v="NAP"/>
    <x v="0"/>
    <x v="0"/>
    <n v="115"/>
    <x v="16"/>
    <x v="13"/>
    <x v="60"/>
    <x v="49"/>
    <x v="0"/>
  </r>
  <r>
    <x v="92"/>
    <x v="19"/>
    <x v="0"/>
    <s v=""/>
    <s v=""/>
    <s v="RT"/>
    <s v="Inbound"/>
    <x v="23"/>
    <x v="13"/>
    <x v="1"/>
    <n v="30"/>
    <n v="30"/>
    <n v="240"/>
    <n v="0"/>
    <n v="0"/>
    <n v="7200"/>
    <x v="0"/>
    <s v="Signed"/>
    <s v="HRG"/>
    <s v="NAP"/>
    <x v="0"/>
    <x v="0"/>
    <n v="122"/>
    <x v="16"/>
    <x v="13"/>
    <x v="60"/>
    <x v="49"/>
    <x v="0"/>
  </r>
  <r>
    <x v="92"/>
    <x v="19"/>
    <x v="0"/>
    <s v=""/>
    <s v=""/>
    <s v="RT"/>
    <s v="Inbound"/>
    <x v="23"/>
    <x v="13"/>
    <x v="2"/>
    <n v="50"/>
    <n v="50"/>
    <n v="240"/>
    <n v="0"/>
    <n v="0"/>
    <n v="12000"/>
    <x v="0"/>
    <s v="Signed"/>
    <s v="HRG"/>
    <s v="NAP"/>
    <x v="0"/>
    <x v="0"/>
    <n v="129"/>
    <x v="16"/>
    <x v="13"/>
    <x v="0"/>
    <x v="46"/>
    <x v="0"/>
  </r>
  <r>
    <x v="92"/>
    <x v="19"/>
    <x v="0"/>
    <s v=""/>
    <s v=""/>
    <s v="RT"/>
    <s v="Inbound"/>
    <x v="23"/>
    <x v="13"/>
    <x v="3"/>
    <n v="33"/>
    <n v="33"/>
    <n v="240"/>
    <n v="0"/>
    <n v="0"/>
    <n v="7920"/>
    <x v="0"/>
    <s v="Signed"/>
    <s v="HRG"/>
    <s v="NAP"/>
    <x v="0"/>
    <x v="0"/>
    <n v="136"/>
    <x v="16"/>
    <x v="13"/>
    <x v="0"/>
    <x v="46"/>
    <x v="0"/>
  </r>
  <r>
    <x v="92"/>
    <x v="19"/>
    <x v="0"/>
    <s v=""/>
    <s v=""/>
    <s v="RT"/>
    <s v="Inbound"/>
    <x v="23"/>
    <x v="13"/>
    <x v="4"/>
    <n v="42"/>
    <n v="42"/>
    <n v="240"/>
    <n v="0"/>
    <n v="0"/>
    <n v="10080"/>
    <x v="0"/>
    <s v="Signed"/>
    <s v="HRG"/>
    <s v="NAP"/>
    <x v="0"/>
    <x v="0"/>
    <n v="143"/>
    <x v="16"/>
    <x v="13"/>
    <x v="37"/>
    <x v="51"/>
    <x v="0"/>
  </r>
  <r>
    <x v="92"/>
    <x v="19"/>
    <x v="0"/>
    <s v=""/>
    <s v=""/>
    <s v="RT"/>
    <s v="Inbound"/>
    <x v="23"/>
    <x v="13"/>
    <x v="5"/>
    <n v="60"/>
    <n v="60"/>
    <n v="240"/>
    <n v="0"/>
    <n v="0"/>
    <n v="14400"/>
    <x v="0"/>
    <s v="Signed"/>
    <s v="HRG"/>
    <s v="NAP"/>
    <x v="0"/>
    <x v="0"/>
    <n v="150"/>
    <x v="16"/>
    <x v="13"/>
    <x v="53"/>
    <x v="53"/>
    <x v="0"/>
  </r>
  <r>
    <x v="92"/>
    <x v="19"/>
    <x v="0"/>
    <s v=""/>
    <s v=""/>
    <s v="RT"/>
    <s v="Inbound"/>
    <x v="23"/>
    <x v="13"/>
    <x v="6"/>
    <n v="40"/>
    <n v="40"/>
    <n v="240"/>
    <n v="0"/>
    <n v="0"/>
    <n v="9600"/>
    <x v="0"/>
    <s v="Signed"/>
    <s v="HRG"/>
    <s v="NAP"/>
    <x v="0"/>
    <x v="0"/>
    <n v="157"/>
    <x v="16"/>
    <x v="13"/>
    <x v="63"/>
    <x v="54"/>
    <x v="0"/>
  </r>
  <r>
    <x v="92"/>
    <x v="19"/>
    <x v="0"/>
    <s v=""/>
    <s v=""/>
    <s v="RT"/>
    <s v="Outbound"/>
    <x v="39"/>
    <x v="20"/>
    <x v="88"/>
    <n v="110"/>
    <n v="110"/>
    <s v=""/>
    <s v=""/>
    <s v=""/>
    <n v="0"/>
    <x v="0"/>
    <s v="On Review"/>
    <s v="PSA"/>
    <s v="SSH"/>
    <x v="8"/>
    <x v="5"/>
    <n v="123"/>
    <x v="28"/>
    <x v="27"/>
    <x v="59"/>
    <x v="84"/>
    <x v="0"/>
  </r>
  <r>
    <x v="92"/>
    <x v="19"/>
    <x v="0"/>
    <s v=""/>
    <s v=""/>
    <s v="RT"/>
    <s v="Outbound"/>
    <x v="39"/>
    <x v="20"/>
    <x v="89"/>
    <n v="110"/>
    <n v="110"/>
    <s v=""/>
    <s v=""/>
    <s v=""/>
    <n v="0"/>
    <x v="0"/>
    <s v="On Review"/>
    <s v="PSA"/>
    <s v="SSH"/>
    <x v="8"/>
    <x v="5"/>
    <n v="130"/>
    <x v="28"/>
    <x v="27"/>
    <x v="59"/>
    <x v="84"/>
    <x v="0"/>
  </r>
  <r>
    <x v="92"/>
    <x v="19"/>
    <x v="0"/>
    <s v=""/>
    <s v=""/>
    <s v="RT"/>
    <s v="Outbound"/>
    <x v="39"/>
    <x v="20"/>
    <x v="90"/>
    <n v="110"/>
    <n v="110"/>
    <s v=""/>
    <s v=""/>
    <s v=""/>
    <n v="0"/>
    <x v="0"/>
    <s v="On Review"/>
    <s v="PSA"/>
    <s v="SSH"/>
    <x v="8"/>
    <x v="5"/>
    <n v="137"/>
    <x v="28"/>
    <x v="27"/>
    <x v="59"/>
    <x v="84"/>
    <x v="0"/>
  </r>
  <r>
    <x v="92"/>
    <x v="19"/>
    <x v="0"/>
    <s v=""/>
    <s v=""/>
    <s v="RT"/>
    <s v="Outbound"/>
    <x v="39"/>
    <x v="20"/>
    <x v="91"/>
    <n v="110"/>
    <n v="110"/>
    <s v=""/>
    <s v=""/>
    <s v=""/>
    <n v="0"/>
    <x v="0"/>
    <s v="On Review"/>
    <s v="PSA"/>
    <s v="SSH"/>
    <x v="8"/>
    <x v="5"/>
    <n v="144"/>
    <x v="28"/>
    <x v="27"/>
    <x v="59"/>
    <x v="84"/>
    <x v="0"/>
  </r>
  <r>
    <x v="92"/>
    <x v="19"/>
    <x v="0"/>
    <s v=""/>
    <s v=""/>
    <s v="RT"/>
    <s v="Inbound"/>
    <x v="40"/>
    <x v="21"/>
    <x v="89"/>
    <n v="110"/>
    <n v="110"/>
    <s v=""/>
    <s v=""/>
    <s v=""/>
    <n v="0"/>
    <x v="0"/>
    <s v="On Review"/>
    <s v="SSH"/>
    <s v="PSA"/>
    <x v="8"/>
    <x v="5"/>
    <n v="130"/>
    <x v="28"/>
    <x v="27"/>
    <x v="59"/>
    <x v="84"/>
    <x v="0"/>
  </r>
  <r>
    <x v="92"/>
    <x v="19"/>
    <x v="0"/>
    <s v=""/>
    <s v=""/>
    <s v="RT"/>
    <s v="Inbound"/>
    <x v="40"/>
    <x v="21"/>
    <x v="90"/>
    <n v="110"/>
    <n v="110"/>
    <s v=""/>
    <s v=""/>
    <s v=""/>
    <n v="0"/>
    <x v="0"/>
    <s v="On Review"/>
    <s v="SSH"/>
    <s v="PSA"/>
    <x v="8"/>
    <x v="5"/>
    <n v="137"/>
    <x v="28"/>
    <x v="27"/>
    <x v="59"/>
    <x v="84"/>
    <x v="0"/>
  </r>
  <r>
    <x v="92"/>
    <x v="19"/>
    <x v="0"/>
    <s v=""/>
    <s v=""/>
    <s v="RT"/>
    <s v="Inbound"/>
    <x v="40"/>
    <x v="21"/>
    <x v="91"/>
    <n v="110"/>
    <n v="110"/>
    <s v=""/>
    <s v=""/>
    <s v=""/>
    <n v="0"/>
    <x v="0"/>
    <s v="On Review"/>
    <s v="SSH"/>
    <s v="PSA"/>
    <x v="8"/>
    <x v="5"/>
    <n v="144"/>
    <x v="28"/>
    <x v="27"/>
    <x v="59"/>
    <x v="84"/>
    <x v="0"/>
  </r>
  <r>
    <x v="92"/>
    <x v="19"/>
    <x v="0"/>
    <s v=""/>
    <s v=""/>
    <s v="RT"/>
    <s v="Inbound"/>
    <x v="40"/>
    <x v="21"/>
    <x v="92"/>
    <n v="110"/>
    <n v="110"/>
    <s v=""/>
    <s v=""/>
    <s v=""/>
    <n v="0"/>
    <x v="0"/>
    <s v="On Review"/>
    <s v="SSH"/>
    <s v="PSA"/>
    <x v="8"/>
    <x v="5"/>
    <n v="151"/>
    <x v="28"/>
    <x v="27"/>
    <x v="59"/>
    <x v="84"/>
    <x v="0"/>
  </r>
  <r>
    <x v="92"/>
    <x v="19"/>
    <x v="0"/>
    <s v=""/>
    <s v=""/>
    <s v="RT"/>
    <s v="Outbound"/>
    <x v="5"/>
    <x v="2"/>
    <x v="20"/>
    <n v="21"/>
    <n v="21"/>
    <s v=""/>
    <s v=""/>
    <s v=""/>
    <n v="0"/>
    <x v="0"/>
    <s v="On Review"/>
    <s v="BRI"/>
    <s v="SSH"/>
    <x v="1"/>
    <x v="1"/>
    <n v="204"/>
    <x v="4"/>
    <x v="3"/>
    <x v="20"/>
    <x v="18"/>
    <x v="0"/>
  </r>
  <r>
    <x v="92"/>
    <x v="19"/>
    <x v="0"/>
    <s v=""/>
    <s v=""/>
    <s v="RT"/>
    <s v="Outbound"/>
    <x v="5"/>
    <x v="2"/>
    <x v="21"/>
    <n v="30"/>
    <n v="30"/>
    <s v=""/>
    <s v=""/>
    <s v=""/>
    <n v="0"/>
    <x v="0"/>
    <s v="On Review"/>
    <s v="BRI"/>
    <s v="SSH"/>
    <x v="1"/>
    <x v="1"/>
    <n v="211"/>
    <x v="4"/>
    <x v="3"/>
    <x v="43"/>
    <x v="36"/>
    <x v="0"/>
  </r>
  <r>
    <x v="92"/>
    <x v="19"/>
    <x v="0"/>
    <s v=""/>
    <s v=""/>
    <s v="RT"/>
    <s v="Outbound"/>
    <x v="5"/>
    <x v="2"/>
    <x v="44"/>
    <n v="30"/>
    <n v="30"/>
    <s v=""/>
    <s v=""/>
    <s v=""/>
    <n v="0"/>
    <x v="0"/>
    <s v="On Review"/>
    <s v="BRI"/>
    <s v="SSH"/>
    <x v="1"/>
    <x v="1"/>
    <n v="218"/>
    <x v="4"/>
    <x v="3"/>
    <x v="43"/>
    <x v="36"/>
    <x v="0"/>
  </r>
  <r>
    <x v="92"/>
    <x v="19"/>
    <x v="0"/>
    <s v=""/>
    <s v=""/>
    <s v="RT"/>
    <s v="Outbound"/>
    <x v="5"/>
    <x v="2"/>
    <x v="45"/>
    <n v="30"/>
    <n v="30"/>
    <s v=""/>
    <s v=""/>
    <s v=""/>
    <n v="0"/>
    <x v="0"/>
    <s v="On Review"/>
    <s v="BRI"/>
    <s v="SSH"/>
    <x v="1"/>
    <x v="1"/>
    <n v="225"/>
    <x v="4"/>
    <x v="3"/>
    <x v="43"/>
    <x v="36"/>
    <x v="0"/>
  </r>
  <r>
    <x v="92"/>
    <x v="19"/>
    <x v="0"/>
    <s v=""/>
    <s v=""/>
    <s v="RT"/>
    <s v="Inbound"/>
    <x v="7"/>
    <x v="3"/>
    <x v="21"/>
    <n v="21"/>
    <n v="21"/>
    <s v=""/>
    <s v=""/>
    <s v=""/>
    <n v="0"/>
    <x v="0"/>
    <s v="On Review"/>
    <s v="SSH"/>
    <s v="BRI"/>
    <x v="1"/>
    <x v="1"/>
    <n v="211"/>
    <x v="4"/>
    <x v="3"/>
    <x v="20"/>
    <x v="18"/>
    <x v="0"/>
  </r>
  <r>
    <x v="92"/>
    <x v="19"/>
    <x v="0"/>
    <s v=""/>
    <s v=""/>
    <s v="RT"/>
    <s v="Inbound"/>
    <x v="7"/>
    <x v="3"/>
    <x v="44"/>
    <n v="30"/>
    <n v="30"/>
    <s v=""/>
    <s v=""/>
    <s v=""/>
    <n v="0"/>
    <x v="0"/>
    <s v="On Review"/>
    <s v="SSH"/>
    <s v="BRI"/>
    <x v="1"/>
    <x v="1"/>
    <n v="218"/>
    <x v="4"/>
    <x v="3"/>
    <x v="43"/>
    <x v="36"/>
    <x v="0"/>
  </r>
  <r>
    <x v="92"/>
    <x v="19"/>
    <x v="0"/>
    <s v=""/>
    <s v=""/>
    <s v="RT"/>
    <s v="Inbound"/>
    <x v="7"/>
    <x v="3"/>
    <x v="45"/>
    <n v="30"/>
    <n v="30"/>
    <s v=""/>
    <s v=""/>
    <s v=""/>
    <n v="0"/>
    <x v="0"/>
    <s v="On Review"/>
    <s v="SSH"/>
    <s v="BRI"/>
    <x v="1"/>
    <x v="1"/>
    <n v="225"/>
    <x v="4"/>
    <x v="3"/>
    <x v="43"/>
    <x v="36"/>
    <x v="0"/>
  </r>
  <r>
    <x v="92"/>
    <x v="19"/>
    <x v="0"/>
    <s v=""/>
    <s v=""/>
    <s v="RT"/>
    <s v="Inbound"/>
    <x v="7"/>
    <x v="3"/>
    <x v="46"/>
    <n v="30"/>
    <n v="30"/>
    <s v=""/>
    <s v=""/>
    <s v=""/>
    <n v="0"/>
    <x v="0"/>
    <s v="On Review"/>
    <s v="SSH"/>
    <s v="BRI"/>
    <x v="1"/>
    <x v="1"/>
    <n v="232"/>
    <x v="4"/>
    <x v="3"/>
    <x v="53"/>
    <x v="46"/>
    <x v="0"/>
  </r>
  <r>
    <x v="92"/>
    <x v="19"/>
    <x v="0"/>
    <s v=""/>
    <s v=""/>
    <s v="RT"/>
    <s v="Outbound"/>
    <x v="5"/>
    <x v="2"/>
    <x v="35"/>
    <n v="30"/>
    <n v="30"/>
    <n v="190"/>
    <n v="0"/>
    <n v="0"/>
    <n v="5700"/>
    <x v="0"/>
    <s v="On Review"/>
    <s v="BRI"/>
    <s v="SSH"/>
    <x v="1"/>
    <x v="1"/>
    <n v="85"/>
    <x v="4"/>
    <x v="3"/>
    <x v="37"/>
    <x v="29"/>
    <x v="0"/>
  </r>
  <r>
    <x v="92"/>
    <x v="19"/>
    <x v="0"/>
    <s v=""/>
    <s v=""/>
    <s v="RT"/>
    <s v="Outbound"/>
    <x v="5"/>
    <x v="2"/>
    <x v="36"/>
    <n v="30"/>
    <n v="30"/>
    <n v="190"/>
    <n v="0"/>
    <n v="0"/>
    <n v="5700"/>
    <x v="0"/>
    <s v="On Review"/>
    <s v="BRI"/>
    <s v="SSH"/>
    <x v="1"/>
    <x v="1"/>
    <n v="92"/>
    <x v="4"/>
    <x v="3"/>
    <x v="38"/>
    <x v="30"/>
    <x v="0"/>
  </r>
  <r>
    <x v="92"/>
    <x v="19"/>
    <x v="0"/>
    <s v=""/>
    <s v=""/>
    <s v="RT"/>
    <s v="Outbound"/>
    <x v="5"/>
    <x v="2"/>
    <x v="37"/>
    <n v="30"/>
    <n v="30"/>
    <n v="190"/>
    <n v="0"/>
    <n v="0"/>
    <n v="5700"/>
    <x v="0"/>
    <s v="On Review"/>
    <s v="BRI"/>
    <s v="SSH"/>
    <x v="1"/>
    <x v="1"/>
    <n v="99"/>
    <x v="4"/>
    <x v="3"/>
    <x v="10"/>
    <x v="9"/>
    <x v="0"/>
  </r>
  <r>
    <x v="92"/>
    <x v="19"/>
    <x v="0"/>
    <s v=""/>
    <s v=""/>
    <s v="RT"/>
    <s v="Inbound"/>
    <x v="7"/>
    <x v="3"/>
    <x v="36"/>
    <n v="30"/>
    <n v="30"/>
    <n v="190"/>
    <n v="0"/>
    <n v="0"/>
    <n v="5700"/>
    <x v="0"/>
    <s v="On Review"/>
    <s v="SSH"/>
    <s v="BRI"/>
    <x v="1"/>
    <x v="1"/>
    <n v="92"/>
    <x v="4"/>
    <x v="3"/>
    <x v="37"/>
    <x v="29"/>
    <x v="0"/>
  </r>
  <r>
    <x v="92"/>
    <x v="19"/>
    <x v="0"/>
    <s v=""/>
    <s v=""/>
    <s v="RT"/>
    <s v="Inbound"/>
    <x v="7"/>
    <x v="3"/>
    <x v="37"/>
    <n v="30"/>
    <n v="30"/>
    <n v="190"/>
    <n v="0"/>
    <n v="0"/>
    <n v="5700"/>
    <x v="0"/>
    <s v="On Review"/>
    <s v="SSH"/>
    <s v="BRI"/>
    <x v="1"/>
    <x v="1"/>
    <n v="99"/>
    <x v="4"/>
    <x v="3"/>
    <x v="47"/>
    <x v="40"/>
    <x v="0"/>
  </r>
  <r>
    <x v="92"/>
    <x v="19"/>
    <x v="0"/>
    <s v=""/>
    <s v=""/>
    <s v="RT"/>
    <s v="Inbound"/>
    <x v="7"/>
    <x v="3"/>
    <x v="38"/>
    <n v="30"/>
    <n v="30"/>
    <n v="190"/>
    <n v="0"/>
    <n v="0"/>
    <n v="5700"/>
    <x v="0"/>
    <s v="On Review"/>
    <s v="SSH"/>
    <s v="BRI"/>
    <x v="1"/>
    <x v="1"/>
    <n v="106"/>
    <x v="4"/>
    <x v="3"/>
    <x v="48"/>
    <x v="41"/>
    <x v="0"/>
  </r>
  <r>
    <x v="92"/>
    <x v="19"/>
    <x v="0"/>
    <s v=""/>
    <s v=""/>
    <s v="RT"/>
    <s v="Outbound"/>
    <x v="33"/>
    <x v="2"/>
    <x v="68"/>
    <n v="0"/>
    <n v="0"/>
    <s v=""/>
    <s v=""/>
    <s v=""/>
    <n v="0"/>
    <x v="0"/>
    <s v="On Review"/>
    <s v="BRI"/>
    <s v="SSH"/>
    <x v="1"/>
    <x v="3"/>
    <n v="126"/>
    <x v="24"/>
    <x v="0"/>
    <x v="82"/>
    <x v="5"/>
    <x v="0"/>
  </r>
  <r>
    <x v="92"/>
    <x v="19"/>
    <x v="0"/>
    <s v=""/>
    <s v=""/>
    <s v="RT"/>
    <s v="Outbound"/>
    <x v="33"/>
    <x v="2"/>
    <x v="69"/>
    <n v="0"/>
    <n v="0"/>
    <s v=""/>
    <s v=""/>
    <s v=""/>
    <n v="0"/>
    <x v="0"/>
    <s v="On Review"/>
    <s v="BRI"/>
    <s v="SSH"/>
    <x v="1"/>
    <x v="3"/>
    <n v="133"/>
    <x v="24"/>
    <x v="0"/>
    <x v="54"/>
    <x v="21"/>
    <x v="0"/>
  </r>
  <r>
    <x v="92"/>
    <x v="19"/>
    <x v="0"/>
    <s v=""/>
    <s v=""/>
    <s v="RT"/>
    <s v="Outbound"/>
    <x v="33"/>
    <x v="2"/>
    <x v="70"/>
    <n v="0"/>
    <n v="0"/>
    <s v=""/>
    <s v=""/>
    <s v=""/>
    <n v="0"/>
    <x v="0"/>
    <s v="On Review"/>
    <s v="BRI"/>
    <s v="SSH"/>
    <x v="1"/>
    <x v="3"/>
    <n v="140"/>
    <x v="24"/>
    <x v="0"/>
    <x v="82"/>
    <x v="5"/>
    <x v="0"/>
  </r>
  <r>
    <x v="92"/>
    <x v="19"/>
    <x v="0"/>
    <s v=""/>
    <s v=""/>
    <s v="RT"/>
    <s v="Outbound"/>
    <x v="33"/>
    <x v="2"/>
    <x v="71"/>
    <n v="0"/>
    <n v="0"/>
    <s v=""/>
    <s v=""/>
    <s v=""/>
    <n v="0"/>
    <x v="0"/>
    <s v="On Review"/>
    <s v="BRI"/>
    <s v="SSH"/>
    <x v="1"/>
    <x v="3"/>
    <n v="147"/>
    <x v="24"/>
    <x v="0"/>
    <x v="83"/>
    <x v="68"/>
    <x v="0"/>
  </r>
  <r>
    <x v="92"/>
    <x v="19"/>
    <x v="0"/>
    <s v=""/>
    <s v=""/>
    <s v="RT"/>
    <s v="Inbound"/>
    <x v="34"/>
    <x v="3"/>
    <x v="69"/>
    <n v="0"/>
    <n v="0"/>
    <s v=""/>
    <s v=""/>
    <s v=""/>
    <n v="0"/>
    <x v="0"/>
    <s v="On Review"/>
    <s v="SSH"/>
    <s v="BRI"/>
    <x v="1"/>
    <x v="3"/>
    <n v="133"/>
    <x v="24"/>
    <x v="0"/>
    <x v="82"/>
    <x v="5"/>
    <x v="0"/>
  </r>
  <r>
    <x v="92"/>
    <x v="19"/>
    <x v="0"/>
    <s v=""/>
    <s v=""/>
    <s v="RT"/>
    <s v="Inbound"/>
    <x v="34"/>
    <x v="3"/>
    <x v="70"/>
    <n v="0"/>
    <n v="0"/>
    <s v=""/>
    <s v=""/>
    <s v=""/>
    <n v="0"/>
    <x v="0"/>
    <s v="On Review"/>
    <s v="SSH"/>
    <s v="BRI"/>
    <x v="1"/>
    <x v="3"/>
    <n v="140"/>
    <x v="24"/>
    <x v="0"/>
    <x v="54"/>
    <x v="21"/>
    <x v="0"/>
  </r>
  <r>
    <x v="92"/>
    <x v="19"/>
    <x v="0"/>
    <s v=""/>
    <s v=""/>
    <s v="RT"/>
    <s v="Inbound"/>
    <x v="34"/>
    <x v="3"/>
    <x v="71"/>
    <n v="0"/>
    <n v="0"/>
    <s v=""/>
    <s v=""/>
    <s v=""/>
    <n v="0"/>
    <x v="0"/>
    <s v="On Review"/>
    <s v="SSH"/>
    <s v="BRI"/>
    <x v="1"/>
    <x v="3"/>
    <n v="147"/>
    <x v="24"/>
    <x v="0"/>
    <x v="82"/>
    <x v="5"/>
    <x v="0"/>
  </r>
  <r>
    <x v="92"/>
    <x v="19"/>
    <x v="0"/>
    <s v=""/>
    <s v=""/>
    <s v="RT"/>
    <s v="Inbound"/>
    <x v="34"/>
    <x v="3"/>
    <x v="72"/>
    <n v="0"/>
    <n v="0"/>
    <s v=""/>
    <s v=""/>
    <s v=""/>
    <n v="0"/>
    <x v="0"/>
    <s v="On Review"/>
    <s v="SSH"/>
    <s v="BRI"/>
    <x v="1"/>
    <x v="3"/>
    <n v="154"/>
    <x v="24"/>
    <x v="0"/>
    <x v="83"/>
    <x v="68"/>
    <x v="0"/>
  </r>
  <r>
    <x v="92"/>
    <x v="1"/>
    <x v="0"/>
    <s v=""/>
    <s v=""/>
    <s v="RT"/>
    <s v="Outbound"/>
    <x v="4"/>
    <x v="2"/>
    <x v="7"/>
    <n v="1"/>
    <n v="1"/>
    <n v="175"/>
    <n v="0"/>
    <n v="0"/>
    <n v="175"/>
    <x v="0"/>
    <s v="On Review"/>
    <s v="BRI"/>
    <s v="SSH"/>
    <x v="1"/>
    <x v="1"/>
    <n v="1"/>
    <x v="2"/>
    <x v="2"/>
    <x v="5"/>
    <x v="5"/>
    <x v="1"/>
  </r>
  <r>
    <x v="92"/>
    <x v="1"/>
    <x v="0"/>
    <s v=""/>
    <s v=""/>
    <s v="RT"/>
    <s v="Inbound"/>
    <x v="6"/>
    <x v="3"/>
    <x v="8"/>
    <n v="1"/>
    <n v="1"/>
    <n v="175"/>
    <n v="0"/>
    <n v="0"/>
    <n v="175"/>
    <x v="0"/>
    <s v="On Review"/>
    <s v="SSH"/>
    <s v="BRI"/>
    <x v="1"/>
    <x v="1"/>
    <n v="8"/>
    <x v="2"/>
    <x v="2"/>
    <x v="9"/>
    <x v="8"/>
    <x v="1"/>
  </r>
  <r>
    <x v="92"/>
    <x v="34"/>
    <x v="0"/>
    <s v=""/>
    <s v=""/>
    <s v="RT"/>
    <s v="Outbound"/>
    <x v="12"/>
    <x v="16"/>
    <x v="85"/>
    <n v="0"/>
    <n v="0"/>
    <s v=""/>
    <s v=""/>
    <s v=""/>
    <n v="0"/>
    <x v="0"/>
    <s v="On Review"/>
    <s v="FCO"/>
    <s v="SSH"/>
    <x v="6"/>
    <x v="3"/>
    <n v="105"/>
    <x v="10"/>
    <x v="7"/>
    <x v="35"/>
    <x v="28"/>
    <x v="2"/>
  </r>
  <r>
    <x v="92"/>
    <x v="34"/>
    <x v="0"/>
    <s v=""/>
    <s v=""/>
    <s v="RT"/>
    <s v="Outbound"/>
    <x v="12"/>
    <x v="16"/>
    <x v="66"/>
    <n v="0"/>
    <n v="0"/>
    <s v=""/>
    <s v=""/>
    <s v=""/>
    <n v="0"/>
    <x v="0"/>
    <s v="On Review"/>
    <s v="FCO"/>
    <s v="SSH"/>
    <x v="6"/>
    <x v="3"/>
    <n v="112"/>
    <x v="25"/>
    <x v="3"/>
    <x v="67"/>
    <x v="69"/>
    <x v="0"/>
  </r>
  <r>
    <x v="92"/>
    <x v="34"/>
    <x v="0"/>
    <s v=""/>
    <s v=""/>
    <s v="RT"/>
    <s v="Outbound"/>
    <x v="12"/>
    <x v="16"/>
    <x v="67"/>
    <n v="0"/>
    <n v="0"/>
    <s v=""/>
    <s v=""/>
    <s v=""/>
    <n v="0"/>
    <x v="0"/>
    <s v="On Review"/>
    <s v="FCO"/>
    <s v="SSH"/>
    <x v="6"/>
    <x v="3"/>
    <n v="119"/>
    <x v="25"/>
    <x v="3"/>
    <x v="84"/>
    <x v="70"/>
    <x v="0"/>
  </r>
  <r>
    <x v="92"/>
    <x v="34"/>
    <x v="0"/>
    <s v=""/>
    <s v=""/>
    <s v="RT"/>
    <s v="Outbound"/>
    <x v="12"/>
    <x v="16"/>
    <x v="68"/>
    <n v="0"/>
    <n v="0"/>
    <s v=""/>
    <s v=""/>
    <s v=""/>
    <n v="0"/>
    <x v="0"/>
    <s v="On Review"/>
    <s v="FCO"/>
    <s v="SSH"/>
    <x v="6"/>
    <x v="3"/>
    <n v="126"/>
    <x v="25"/>
    <x v="3"/>
    <x v="69"/>
    <x v="71"/>
    <x v="0"/>
  </r>
  <r>
    <x v="92"/>
    <x v="34"/>
    <x v="0"/>
    <s v=""/>
    <s v=""/>
    <s v="RT"/>
    <s v="Outbound"/>
    <x v="12"/>
    <x v="16"/>
    <x v="69"/>
    <n v="0"/>
    <n v="0"/>
    <s v=""/>
    <s v=""/>
    <s v=""/>
    <n v="0"/>
    <x v="0"/>
    <s v="On Review"/>
    <s v="FCO"/>
    <s v="SSH"/>
    <x v="6"/>
    <x v="3"/>
    <n v="133"/>
    <x v="25"/>
    <x v="3"/>
    <x v="64"/>
    <x v="55"/>
    <x v="0"/>
  </r>
  <r>
    <x v="92"/>
    <x v="34"/>
    <x v="0"/>
    <s v=""/>
    <s v=""/>
    <s v="RT"/>
    <s v="Outbound"/>
    <x v="12"/>
    <x v="16"/>
    <x v="70"/>
    <n v="0"/>
    <n v="0"/>
    <s v=""/>
    <s v=""/>
    <s v=""/>
    <n v="0"/>
    <x v="0"/>
    <s v="On Review"/>
    <s v="FCO"/>
    <s v="SSH"/>
    <x v="6"/>
    <x v="3"/>
    <n v="140"/>
    <x v="25"/>
    <x v="3"/>
    <x v="85"/>
    <x v="72"/>
    <x v="0"/>
  </r>
  <r>
    <x v="92"/>
    <x v="34"/>
    <x v="0"/>
    <s v=""/>
    <s v=""/>
    <s v="RT"/>
    <s v="Outbound"/>
    <x v="12"/>
    <x v="16"/>
    <x v="71"/>
    <n v="0"/>
    <n v="0"/>
    <s v=""/>
    <s v=""/>
    <s v=""/>
    <n v="0"/>
    <x v="0"/>
    <s v="On Review"/>
    <s v="FCO"/>
    <s v="SSH"/>
    <x v="6"/>
    <x v="3"/>
    <n v="147"/>
    <x v="25"/>
    <x v="3"/>
    <x v="86"/>
    <x v="73"/>
    <x v="0"/>
  </r>
  <r>
    <x v="92"/>
    <x v="34"/>
    <x v="0"/>
    <s v=""/>
    <s v=""/>
    <s v="RT"/>
    <s v="Outbound"/>
    <x v="12"/>
    <x v="16"/>
    <x v="72"/>
    <n v="0"/>
    <n v="0"/>
    <s v=""/>
    <s v=""/>
    <s v=""/>
    <n v="0"/>
    <x v="0"/>
    <s v="On Review"/>
    <s v="FCO"/>
    <s v="SSH"/>
    <x v="6"/>
    <x v="3"/>
    <n v="154"/>
    <x v="10"/>
    <x v="7"/>
    <x v="35"/>
    <x v="28"/>
    <x v="2"/>
  </r>
  <r>
    <x v="92"/>
    <x v="34"/>
    <x v="0"/>
    <s v=""/>
    <s v=""/>
    <s v="RT"/>
    <s v="Inbound"/>
    <x v="13"/>
    <x v="17"/>
    <x v="66"/>
    <n v="0"/>
    <n v="0"/>
    <s v=""/>
    <s v=""/>
    <s v=""/>
    <n v="0"/>
    <x v="0"/>
    <s v="On Review"/>
    <s v="SSH"/>
    <s v="FCO"/>
    <x v="6"/>
    <x v="3"/>
    <n v="112"/>
    <x v="10"/>
    <x v="7"/>
    <x v="35"/>
    <x v="28"/>
    <x v="2"/>
  </r>
  <r>
    <x v="92"/>
    <x v="34"/>
    <x v="0"/>
    <s v=""/>
    <s v=""/>
    <s v="RT"/>
    <s v="Inbound"/>
    <x v="13"/>
    <x v="17"/>
    <x v="67"/>
    <n v="0"/>
    <n v="0"/>
    <s v=""/>
    <s v=""/>
    <s v=""/>
    <n v="0"/>
    <x v="0"/>
    <s v="On Review"/>
    <s v="SSH"/>
    <s v="FCO"/>
    <x v="6"/>
    <x v="3"/>
    <n v="119"/>
    <x v="25"/>
    <x v="3"/>
    <x v="48"/>
    <x v="41"/>
    <x v="0"/>
  </r>
  <r>
    <x v="92"/>
    <x v="34"/>
    <x v="0"/>
    <s v=""/>
    <s v=""/>
    <s v="RT"/>
    <s v="Inbound"/>
    <x v="13"/>
    <x v="17"/>
    <x v="68"/>
    <n v="0"/>
    <n v="0"/>
    <s v=""/>
    <s v=""/>
    <s v=""/>
    <n v="0"/>
    <x v="0"/>
    <s v="On Review"/>
    <s v="SSH"/>
    <s v="FCO"/>
    <x v="6"/>
    <x v="3"/>
    <n v="126"/>
    <x v="25"/>
    <x v="3"/>
    <x v="63"/>
    <x v="49"/>
    <x v="0"/>
  </r>
  <r>
    <x v="92"/>
    <x v="34"/>
    <x v="0"/>
    <s v=""/>
    <s v=""/>
    <s v="RT"/>
    <s v="Inbound"/>
    <x v="13"/>
    <x v="17"/>
    <x v="69"/>
    <n v="0"/>
    <n v="0"/>
    <s v=""/>
    <s v=""/>
    <s v=""/>
    <n v="0"/>
    <x v="0"/>
    <s v="On Review"/>
    <s v="SSH"/>
    <s v="FCO"/>
    <x v="6"/>
    <x v="3"/>
    <n v="133"/>
    <x v="25"/>
    <x v="3"/>
    <x v="64"/>
    <x v="55"/>
    <x v="0"/>
  </r>
  <r>
    <x v="92"/>
    <x v="34"/>
    <x v="0"/>
    <s v=""/>
    <s v=""/>
    <s v="RT"/>
    <s v="Inbound"/>
    <x v="13"/>
    <x v="17"/>
    <x v="70"/>
    <n v="0"/>
    <n v="0"/>
    <s v=""/>
    <s v=""/>
    <s v=""/>
    <n v="0"/>
    <x v="0"/>
    <s v="On Review"/>
    <s v="SSH"/>
    <s v="FCO"/>
    <x v="6"/>
    <x v="3"/>
    <n v="140"/>
    <x v="25"/>
    <x v="3"/>
    <x v="7"/>
    <x v="1"/>
    <x v="0"/>
  </r>
  <r>
    <x v="92"/>
    <x v="34"/>
    <x v="0"/>
    <s v=""/>
    <s v=""/>
    <s v="RT"/>
    <s v="Inbound"/>
    <x v="13"/>
    <x v="17"/>
    <x v="71"/>
    <n v="0"/>
    <n v="0"/>
    <s v=""/>
    <s v=""/>
    <s v=""/>
    <n v="0"/>
    <x v="0"/>
    <s v="On Review"/>
    <s v="SSH"/>
    <s v="FCO"/>
    <x v="6"/>
    <x v="3"/>
    <n v="147"/>
    <x v="25"/>
    <x v="3"/>
    <x v="1"/>
    <x v="74"/>
    <x v="0"/>
  </r>
  <r>
    <x v="92"/>
    <x v="34"/>
    <x v="0"/>
    <s v=""/>
    <s v=""/>
    <s v="RT"/>
    <s v="Inbound"/>
    <x v="13"/>
    <x v="17"/>
    <x v="72"/>
    <n v="0"/>
    <n v="0"/>
    <s v=""/>
    <s v=""/>
    <s v=""/>
    <n v="0"/>
    <x v="0"/>
    <s v="On Review"/>
    <s v="SSH"/>
    <s v="FCO"/>
    <x v="6"/>
    <x v="3"/>
    <n v="154"/>
    <x v="25"/>
    <x v="3"/>
    <x v="87"/>
    <x v="75"/>
    <x v="0"/>
  </r>
  <r>
    <x v="92"/>
    <x v="34"/>
    <x v="0"/>
    <s v=""/>
    <s v=""/>
    <s v="RT"/>
    <s v="Inbound"/>
    <x v="13"/>
    <x v="17"/>
    <x v="86"/>
    <n v="0"/>
    <n v="0"/>
    <s v=""/>
    <s v=""/>
    <s v=""/>
    <n v="0"/>
    <x v="0"/>
    <s v="On Review"/>
    <s v="SSH"/>
    <s v="FCO"/>
    <x v="6"/>
    <x v="3"/>
    <n v="161"/>
    <x v="10"/>
    <x v="7"/>
    <x v="35"/>
    <x v="28"/>
    <x v="2"/>
  </r>
  <r>
    <x v="92"/>
    <x v="34"/>
    <x v="0"/>
    <s v=""/>
    <s v=""/>
    <s v="RT"/>
    <s v="Outbound"/>
    <x v="39"/>
    <x v="20"/>
    <x v="88"/>
    <n v="0"/>
    <n v="0"/>
    <s v=""/>
    <s v=""/>
    <s v=""/>
    <n v="0"/>
    <x v="0"/>
    <s v="On Review"/>
    <s v="PSA"/>
    <s v="SSH"/>
    <x v="8"/>
    <x v="5"/>
    <n v="123"/>
    <x v="28"/>
    <x v="27"/>
    <x v="59"/>
    <x v="84"/>
    <x v="0"/>
  </r>
  <r>
    <x v="92"/>
    <x v="34"/>
    <x v="0"/>
    <s v=""/>
    <s v=""/>
    <s v="RT"/>
    <s v="Outbound"/>
    <x v="39"/>
    <x v="20"/>
    <x v="89"/>
    <n v="0"/>
    <n v="0"/>
    <s v=""/>
    <s v=""/>
    <s v=""/>
    <n v="0"/>
    <x v="0"/>
    <s v="On Review"/>
    <s v="PSA"/>
    <s v="SSH"/>
    <x v="8"/>
    <x v="5"/>
    <n v="130"/>
    <x v="28"/>
    <x v="27"/>
    <x v="59"/>
    <x v="84"/>
    <x v="0"/>
  </r>
  <r>
    <x v="92"/>
    <x v="34"/>
    <x v="0"/>
    <s v=""/>
    <s v=""/>
    <s v="RT"/>
    <s v="Outbound"/>
    <x v="39"/>
    <x v="20"/>
    <x v="90"/>
    <n v="0"/>
    <n v="0"/>
    <s v=""/>
    <s v=""/>
    <s v=""/>
    <n v="0"/>
    <x v="0"/>
    <s v="On Review"/>
    <s v="PSA"/>
    <s v="SSH"/>
    <x v="8"/>
    <x v="5"/>
    <n v="137"/>
    <x v="28"/>
    <x v="27"/>
    <x v="59"/>
    <x v="84"/>
    <x v="0"/>
  </r>
  <r>
    <x v="92"/>
    <x v="34"/>
    <x v="0"/>
    <s v=""/>
    <s v=""/>
    <s v="RT"/>
    <s v="Outbound"/>
    <x v="39"/>
    <x v="20"/>
    <x v="91"/>
    <n v="0"/>
    <n v="0"/>
    <s v=""/>
    <s v=""/>
    <s v=""/>
    <n v="0"/>
    <x v="0"/>
    <s v="On Review"/>
    <s v="PSA"/>
    <s v="SSH"/>
    <x v="8"/>
    <x v="5"/>
    <n v="144"/>
    <x v="28"/>
    <x v="27"/>
    <x v="59"/>
    <x v="84"/>
    <x v="0"/>
  </r>
  <r>
    <x v="92"/>
    <x v="34"/>
    <x v="0"/>
    <s v=""/>
    <s v=""/>
    <s v="RT"/>
    <s v="Inbound"/>
    <x v="40"/>
    <x v="21"/>
    <x v="89"/>
    <n v="0"/>
    <n v="0"/>
    <s v=""/>
    <s v=""/>
    <s v=""/>
    <n v="0"/>
    <x v="0"/>
    <s v="On Review"/>
    <s v="SSH"/>
    <s v="PSA"/>
    <x v="8"/>
    <x v="5"/>
    <n v="130"/>
    <x v="28"/>
    <x v="27"/>
    <x v="59"/>
    <x v="84"/>
    <x v="0"/>
  </r>
  <r>
    <x v="92"/>
    <x v="34"/>
    <x v="0"/>
    <s v=""/>
    <s v=""/>
    <s v="RT"/>
    <s v="Inbound"/>
    <x v="40"/>
    <x v="21"/>
    <x v="90"/>
    <n v="0"/>
    <n v="0"/>
    <s v=""/>
    <s v=""/>
    <s v=""/>
    <n v="0"/>
    <x v="0"/>
    <s v="On Review"/>
    <s v="SSH"/>
    <s v="PSA"/>
    <x v="8"/>
    <x v="5"/>
    <n v="137"/>
    <x v="28"/>
    <x v="27"/>
    <x v="59"/>
    <x v="84"/>
    <x v="0"/>
  </r>
  <r>
    <x v="92"/>
    <x v="34"/>
    <x v="0"/>
    <s v=""/>
    <s v=""/>
    <s v="RT"/>
    <s v="Inbound"/>
    <x v="40"/>
    <x v="21"/>
    <x v="91"/>
    <n v="0"/>
    <n v="0"/>
    <s v=""/>
    <s v=""/>
    <s v=""/>
    <n v="0"/>
    <x v="0"/>
    <s v="On Review"/>
    <s v="SSH"/>
    <s v="PSA"/>
    <x v="8"/>
    <x v="5"/>
    <n v="144"/>
    <x v="28"/>
    <x v="27"/>
    <x v="59"/>
    <x v="84"/>
    <x v="0"/>
  </r>
  <r>
    <x v="92"/>
    <x v="34"/>
    <x v="0"/>
    <s v=""/>
    <s v=""/>
    <s v="RT"/>
    <s v="Inbound"/>
    <x v="40"/>
    <x v="21"/>
    <x v="92"/>
    <n v="0"/>
    <n v="0"/>
    <s v=""/>
    <s v=""/>
    <s v=""/>
    <n v="0"/>
    <x v="0"/>
    <s v="On Review"/>
    <s v="SSH"/>
    <s v="PSA"/>
    <x v="8"/>
    <x v="5"/>
    <n v="151"/>
    <x v="28"/>
    <x v="27"/>
    <x v="59"/>
    <x v="84"/>
    <x v="0"/>
  </r>
  <r>
    <x v="92"/>
    <x v="34"/>
    <x v="0"/>
    <s v=""/>
    <s v=""/>
    <s v="RT"/>
    <s v="Outbound"/>
    <x v="29"/>
    <x v="6"/>
    <x v="39"/>
    <n v="0"/>
    <n v="0"/>
    <s v=""/>
    <s v=""/>
    <s v=""/>
    <n v="0"/>
    <x v="0"/>
    <s v="On Review"/>
    <s v="VRN"/>
    <s v="SSH"/>
    <x v="3"/>
    <x v="1"/>
    <n v="113"/>
    <x v="19"/>
    <x v="1"/>
    <x v="71"/>
    <x v="60"/>
    <x v="0"/>
  </r>
  <r>
    <x v="92"/>
    <x v="34"/>
    <x v="0"/>
    <s v=""/>
    <s v=""/>
    <s v="RT"/>
    <s v="Outbound"/>
    <x v="29"/>
    <x v="6"/>
    <x v="40"/>
    <n v="0"/>
    <n v="0"/>
    <s v=""/>
    <s v=""/>
    <s v=""/>
    <n v="0"/>
    <x v="0"/>
    <s v="On Review"/>
    <s v="VRN"/>
    <s v="SSH"/>
    <x v="3"/>
    <x v="1"/>
    <n v="120"/>
    <x v="19"/>
    <x v="1"/>
    <x v="50"/>
    <x v="10"/>
    <x v="0"/>
  </r>
  <r>
    <x v="92"/>
    <x v="34"/>
    <x v="0"/>
    <s v=""/>
    <s v=""/>
    <s v="RT"/>
    <s v="Outbound"/>
    <x v="29"/>
    <x v="6"/>
    <x v="41"/>
    <n v="0"/>
    <n v="0"/>
    <s v=""/>
    <s v=""/>
    <s v=""/>
    <n v="0"/>
    <x v="0"/>
    <s v="On Review"/>
    <s v="VRN"/>
    <s v="SSH"/>
    <x v="3"/>
    <x v="1"/>
    <n v="127"/>
    <x v="19"/>
    <x v="1"/>
    <x v="72"/>
    <x v="61"/>
    <x v="0"/>
  </r>
  <r>
    <x v="92"/>
    <x v="34"/>
    <x v="0"/>
    <s v=""/>
    <s v=""/>
    <s v="RT"/>
    <s v="Outbound"/>
    <x v="29"/>
    <x v="6"/>
    <x v="42"/>
    <n v="0"/>
    <n v="0"/>
    <s v=""/>
    <s v=""/>
    <s v=""/>
    <n v="0"/>
    <x v="0"/>
    <s v="On Review"/>
    <s v="VRN"/>
    <s v="SSH"/>
    <x v="3"/>
    <x v="1"/>
    <n v="134"/>
    <x v="19"/>
    <x v="1"/>
    <x v="73"/>
    <x v="17"/>
    <x v="0"/>
  </r>
  <r>
    <x v="92"/>
    <x v="34"/>
    <x v="0"/>
    <s v=""/>
    <s v=""/>
    <s v="RT"/>
    <s v="Outbound"/>
    <x v="29"/>
    <x v="6"/>
    <x v="43"/>
    <n v="0"/>
    <n v="0"/>
    <s v=""/>
    <s v=""/>
    <s v=""/>
    <n v="0"/>
    <x v="0"/>
    <s v="On Review"/>
    <s v="VRN"/>
    <s v="SSH"/>
    <x v="3"/>
    <x v="1"/>
    <n v="141"/>
    <x v="19"/>
    <x v="1"/>
    <x v="73"/>
    <x v="17"/>
    <x v="0"/>
  </r>
  <r>
    <x v="92"/>
    <x v="34"/>
    <x v="0"/>
    <s v=""/>
    <s v=""/>
    <s v="RT"/>
    <s v="Outbound"/>
    <x v="29"/>
    <x v="6"/>
    <x v="12"/>
    <n v="0"/>
    <n v="0"/>
    <s v=""/>
    <s v=""/>
    <s v=""/>
    <n v="0"/>
    <x v="0"/>
    <s v="On Review"/>
    <s v="VRN"/>
    <s v="SSH"/>
    <x v="3"/>
    <x v="1"/>
    <n v="148"/>
    <x v="19"/>
    <x v="1"/>
    <x v="74"/>
    <x v="1"/>
    <x v="0"/>
  </r>
  <r>
    <x v="92"/>
    <x v="34"/>
    <x v="0"/>
    <s v=""/>
    <s v=""/>
    <s v="RT"/>
    <s v="Inbound"/>
    <x v="26"/>
    <x v="7"/>
    <x v="40"/>
    <n v="0"/>
    <n v="0"/>
    <s v=""/>
    <s v=""/>
    <s v=""/>
    <n v="0"/>
    <x v="0"/>
    <s v="On Review"/>
    <s v="SSH"/>
    <s v="VRN"/>
    <x v="3"/>
    <x v="1"/>
    <n v="120"/>
    <x v="19"/>
    <x v="1"/>
    <x v="71"/>
    <x v="60"/>
    <x v="0"/>
  </r>
  <r>
    <x v="92"/>
    <x v="34"/>
    <x v="0"/>
    <s v=""/>
    <s v=""/>
    <s v="RT"/>
    <s v="Inbound"/>
    <x v="26"/>
    <x v="7"/>
    <x v="41"/>
    <n v="0"/>
    <n v="0"/>
    <s v=""/>
    <s v=""/>
    <s v=""/>
    <n v="0"/>
    <x v="0"/>
    <s v="On Review"/>
    <s v="SSH"/>
    <s v="VRN"/>
    <x v="3"/>
    <x v="1"/>
    <n v="127"/>
    <x v="19"/>
    <x v="1"/>
    <x v="75"/>
    <x v="6"/>
    <x v="0"/>
  </r>
  <r>
    <x v="92"/>
    <x v="34"/>
    <x v="0"/>
    <s v=""/>
    <s v=""/>
    <s v="RT"/>
    <s v="Inbound"/>
    <x v="26"/>
    <x v="7"/>
    <x v="42"/>
    <n v="0"/>
    <n v="0"/>
    <s v=""/>
    <s v=""/>
    <s v=""/>
    <n v="0"/>
    <x v="0"/>
    <s v="On Review"/>
    <s v="SSH"/>
    <s v="VRN"/>
    <x v="3"/>
    <x v="1"/>
    <n v="134"/>
    <x v="19"/>
    <x v="1"/>
    <x v="76"/>
    <x v="62"/>
    <x v="0"/>
  </r>
  <r>
    <x v="92"/>
    <x v="34"/>
    <x v="0"/>
    <s v=""/>
    <s v=""/>
    <s v="RT"/>
    <s v="Inbound"/>
    <x v="26"/>
    <x v="7"/>
    <x v="43"/>
    <n v="0"/>
    <n v="0"/>
    <s v=""/>
    <s v=""/>
    <s v=""/>
    <n v="0"/>
    <x v="0"/>
    <s v="On Review"/>
    <s v="SSH"/>
    <s v="VRN"/>
    <x v="3"/>
    <x v="1"/>
    <n v="141"/>
    <x v="19"/>
    <x v="1"/>
    <x v="14"/>
    <x v="58"/>
    <x v="0"/>
  </r>
  <r>
    <x v="92"/>
    <x v="34"/>
    <x v="0"/>
    <s v=""/>
    <s v=""/>
    <s v="RT"/>
    <s v="Inbound"/>
    <x v="26"/>
    <x v="7"/>
    <x v="12"/>
    <n v="0"/>
    <n v="0"/>
    <s v=""/>
    <s v=""/>
    <s v=""/>
    <n v="0"/>
    <x v="0"/>
    <s v="On Review"/>
    <s v="SSH"/>
    <s v="VRN"/>
    <x v="3"/>
    <x v="1"/>
    <n v="148"/>
    <x v="19"/>
    <x v="1"/>
    <x v="77"/>
    <x v="63"/>
    <x v="0"/>
  </r>
  <r>
    <x v="92"/>
    <x v="34"/>
    <x v="0"/>
    <s v=""/>
    <s v=""/>
    <s v="RT"/>
    <s v="Inbound"/>
    <x v="26"/>
    <x v="7"/>
    <x v="13"/>
    <n v="0"/>
    <n v="0"/>
    <s v=""/>
    <s v=""/>
    <s v=""/>
    <n v="0"/>
    <x v="0"/>
    <s v="On Review"/>
    <s v="SSH"/>
    <s v="VRN"/>
    <x v="3"/>
    <x v="1"/>
    <n v="155"/>
    <x v="19"/>
    <x v="1"/>
    <x v="74"/>
    <x v="1"/>
    <x v="0"/>
  </r>
  <r>
    <x v="92"/>
    <x v="35"/>
    <x v="0"/>
    <s v=""/>
    <s v=""/>
    <s v="RT"/>
    <s v="Outbound"/>
    <x v="29"/>
    <x v="6"/>
    <x v="39"/>
    <n v="30"/>
    <n v="30"/>
    <s v=""/>
    <s v=""/>
    <s v=""/>
    <n v="0"/>
    <x v="0"/>
    <s v="On Review"/>
    <s v="VRN"/>
    <s v="SSH"/>
    <x v="3"/>
    <x v="1"/>
    <n v="113"/>
    <x v="19"/>
    <x v="1"/>
    <x v="71"/>
    <x v="60"/>
    <x v="0"/>
  </r>
  <r>
    <x v="92"/>
    <x v="35"/>
    <x v="0"/>
    <s v=""/>
    <s v=""/>
    <s v="RT"/>
    <s v="Inbound"/>
    <x v="26"/>
    <x v="7"/>
    <x v="40"/>
    <n v="30"/>
    <n v="30"/>
    <s v=""/>
    <s v=""/>
    <s v=""/>
    <n v="0"/>
    <x v="0"/>
    <s v="On Review"/>
    <s v="SSH"/>
    <s v="VRN"/>
    <x v="3"/>
    <x v="1"/>
    <n v="120"/>
    <x v="19"/>
    <x v="1"/>
    <x v="71"/>
    <x v="60"/>
    <x v="0"/>
  </r>
  <r>
    <x v="92"/>
    <x v="35"/>
    <x v="0"/>
    <s v=""/>
    <s v=""/>
    <s v="RT"/>
    <s v="Outbound"/>
    <x v="0"/>
    <x v="0"/>
    <x v="0"/>
    <n v="30"/>
    <n v="30"/>
    <s v=""/>
    <s v=""/>
    <s v=""/>
    <n v="0"/>
    <x v="0"/>
    <s v="On Review"/>
    <s v="NAP"/>
    <s v="SSH"/>
    <x v="0"/>
    <x v="0"/>
    <n v="115"/>
    <x v="0"/>
    <x v="0"/>
    <x v="0"/>
    <x v="0"/>
    <x v="0"/>
  </r>
  <r>
    <x v="92"/>
    <x v="35"/>
    <x v="0"/>
    <s v=""/>
    <s v=""/>
    <s v="RT"/>
    <s v="Inbound"/>
    <x v="2"/>
    <x v="1"/>
    <x v="1"/>
    <n v="30"/>
    <n v="30"/>
    <s v=""/>
    <s v=""/>
    <s v=""/>
    <n v="0"/>
    <x v="0"/>
    <s v="On Review"/>
    <s v="SSH"/>
    <s v="NAP"/>
    <x v="0"/>
    <x v="0"/>
    <n v="122"/>
    <x v="0"/>
    <x v="0"/>
    <x v="0"/>
    <x v="0"/>
    <x v="0"/>
  </r>
  <r>
    <x v="92"/>
    <x v="36"/>
    <x v="0"/>
    <s v=""/>
    <s v=""/>
    <s v="RT"/>
    <s v="Outbound"/>
    <x v="22"/>
    <x v="12"/>
    <x v="79"/>
    <n v="0"/>
    <n v="0"/>
    <s v=""/>
    <s v=""/>
    <s v=""/>
    <n v="0"/>
    <x v="0"/>
    <s v="On Review"/>
    <s v="NAP"/>
    <s v="HRG"/>
    <x v="0"/>
    <x v="0"/>
    <n v="108"/>
    <x v="16"/>
    <x v="13"/>
    <x v="60"/>
    <x v="49"/>
    <x v="0"/>
  </r>
  <r>
    <x v="92"/>
    <x v="36"/>
    <x v="0"/>
    <s v=""/>
    <s v=""/>
    <s v="RT"/>
    <s v="Outbound"/>
    <x v="22"/>
    <x v="12"/>
    <x v="0"/>
    <n v="0"/>
    <n v="0"/>
    <s v=""/>
    <s v=""/>
    <s v=""/>
    <n v="0"/>
    <x v="0"/>
    <s v="On Review"/>
    <s v="NAP"/>
    <s v="HRG"/>
    <x v="0"/>
    <x v="0"/>
    <n v="115"/>
    <x v="16"/>
    <x v="13"/>
    <x v="60"/>
    <x v="49"/>
    <x v="0"/>
  </r>
  <r>
    <x v="92"/>
    <x v="36"/>
    <x v="0"/>
    <s v=""/>
    <s v=""/>
    <s v="RT"/>
    <s v="Outbound"/>
    <x v="22"/>
    <x v="12"/>
    <x v="1"/>
    <n v="0"/>
    <n v="0"/>
    <s v=""/>
    <s v=""/>
    <s v=""/>
    <n v="0"/>
    <x v="0"/>
    <s v="On Review"/>
    <s v="NAP"/>
    <s v="HRG"/>
    <x v="0"/>
    <x v="0"/>
    <n v="122"/>
    <x v="16"/>
    <x v="13"/>
    <x v="61"/>
    <x v="50"/>
    <x v="0"/>
  </r>
  <r>
    <x v="92"/>
    <x v="36"/>
    <x v="0"/>
    <s v=""/>
    <s v=""/>
    <s v="RT"/>
    <s v="Outbound"/>
    <x v="22"/>
    <x v="12"/>
    <x v="2"/>
    <n v="0"/>
    <n v="0"/>
    <s v=""/>
    <s v=""/>
    <s v=""/>
    <n v="0"/>
    <x v="0"/>
    <s v="On Review"/>
    <s v="NAP"/>
    <s v="HRG"/>
    <x v="0"/>
    <x v="0"/>
    <n v="129"/>
    <x v="16"/>
    <x v="13"/>
    <x v="37"/>
    <x v="51"/>
    <x v="0"/>
  </r>
  <r>
    <x v="92"/>
    <x v="36"/>
    <x v="0"/>
    <s v=""/>
    <s v=""/>
    <s v="RT"/>
    <s v="Outbound"/>
    <x v="22"/>
    <x v="12"/>
    <x v="3"/>
    <n v="0"/>
    <n v="0"/>
    <s v=""/>
    <s v=""/>
    <s v=""/>
    <n v="0"/>
    <x v="0"/>
    <s v="On Review"/>
    <s v="NAP"/>
    <s v="HRG"/>
    <x v="0"/>
    <x v="0"/>
    <n v="136"/>
    <x v="16"/>
    <x v="13"/>
    <x v="62"/>
    <x v="52"/>
    <x v="0"/>
  </r>
  <r>
    <x v="92"/>
    <x v="36"/>
    <x v="0"/>
    <s v=""/>
    <s v=""/>
    <s v="RT"/>
    <s v="Outbound"/>
    <x v="22"/>
    <x v="12"/>
    <x v="4"/>
    <n v="0"/>
    <n v="0"/>
    <s v=""/>
    <s v=""/>
    <s v=""/>
    <n v="0"/>
    <x v="0"/>
    <s v="On Review"/>
    <s v="NAP"/>
    <s v="HRG"/>
    <x v="0"/>
    <x v="0"/>
    <n v="143"/>
    <x v="16"/>
    <x v="13"/>
    <x v="53"/>
    <x v="53"/>
    <x v="0"/>
  </r>
  <r>
    <x v="92"/>
    <x v="36"/>
    <x v="0"/>
    <s v=""/>
    <s v=""/>
    <s v="RT"/>
    <s v="Outbound"/>
    <x v="22"/>
    <x v="12"/>
    <x v="5"/>
    <n v="0"/>
    <n v="0"/>
    <s v=""/>
    <s v=""/>
    <s v=""/>
    <n v="0"/>
    <x v="0"/>
    <s v="On Review"/>
    <s v="NAP"/>
    <s v="HRG"/>
    <x v="0"/>
    <x v="0"/>
    <n v="150"/>
    <x v="16"/>
    <x v="13"/>
    <x v="63"/>
    <x v="54"/>
    <x v="0"/>
  </r>
  <r>
    <x v="92"/>
    <x v="36"/>
    <x v="0"/>
    <s v=""/>
    <s v=""/>
    <s v="RT"/>
    <s v="Inbound"/>
    <x v="23"/>
    <x v="13"/>
    <x v="0"/>
    <n v="0"/>
    <n v="0"/>
    <s v=""/>
    <s v=""/>
    <s v=""/>
    <n v="0"/>
    <x v="0"/>
    <s v="On Review"/>
    <s v="HRG"/>
    <s v="NAP"/>
    <x v="0"/>
    <x v="0"/>
    <n v="115"/>
    <x v="16"/>
    <x v="13"/>
    <x v="60"/>
    <x v="49"/>
    <x v="0"/>
  </r>
  <r>
    <x v="92"/>
    <x v="36"/>
    <x v="0"/>
    <s v=""/>
    <s v=""/>
    <s v="RT"/>
    <s v="Inbound"/>
    <x v="23"/>
    <x v="13"/>
    <x v="1"/>
    <n v="0"/>
    <n v="0"/>
    <s v=""/>
    <s v=""/>
    <s v=""/>
    <n v="0"/>
    <x v="0"/>
    <s v="On Review"/>
    <s v="HRG"/>
    <s v="NAP"/>
    <x v="0"/>
    <x v="0"/>
    <n v="122"/>
    <x v="16"/>
    <x v="13"/>
    <x v="60"/>
    <x v="49"/>
    <x v="0"/>
  </r>
  <r>
    <x v="92"/>
    <x v="36"/>
    <x v="0"/>
    <s v=""/>
    <s v=""/>
    <s v="RT"/>
    <s v="Inbound"/>
    <x v="23"/>
    <x v="13"/>
    <x v="2"/>
    <n v="0"/>
    <n v="0"/>
    <s v=""/>
    <s v=""/>
    <s v=""/>
    <n v="0"/>
    <x v="0"/>
    <s v="On Review"/>
    <s v="HRG"/>
    <s v="NAP"/>
    <x v="0"/>
    <x v="0"/>
    <n v="129"/>
    <x v="16"/>
    <x v="13"/>
    <x v="0"/>
    <x v="46"/>
    <x v="0"/>
  </r>
  <r>
    <x v="92"/>
    <x v="36"/>
    <x v="0"/>
    <s v=""/>
    <s v=""/>
    <s v="RT"/>
    <s v="Inbound"/>
    <x v="23"/>
    <x v="13"/>
    <x v="3"/>
    <n v="0"/>
    <n v="0"/>
    <s v=""/>
    <s v=""/>
    <s v=""/>
    <n v="0"/>
    <x v="0"/>
    <s v="On Review"/>
    <s v="HRG"/>
    <s v="NAP"/>
    <x v="0"/>
    <x v="0"/>
    <n v="136"/>
    <x v="16"/>
    <x v="13"/>
    <x v="0"/>
    <x v="46"/>
    <x v="0"/>
  </r>
  <r>
    <x v="92"/>
    <x v="36"/>
    <x v="0"/>
    <s v=""/>
    <s v=""/>
    <s v="RT"/>
    <s v="Inbound"/>
    <x v="23"/>
    <x v="13"/>
    <x v="4"/>
    <n v="0"/>
    <n v="0"/>
    <s v=""/>
    <s v=""/>
    <s v=""/>
    <n v="0"/>
    <x v="0"/>
    <s v="On Review"/>
    <s v="HRG"/>
    <s v="NAP"/>
    <x v="0"/>
    <x v="0"/>
    <n v="143"/>
    <x v="16"/>
    <x v="13"/>
    <x v="37"/>
    <x v="51"/>
    <x v="0"/>
  </r>
  <r>
    <x v="92"/>
    <x v="36"/>
    <x v="0"/>
    <s v=""/>
    <s v=""/>
    <s v="RT"/>
    <s v="Inbound"/>
    <x v="23"/>
    <x v="13"/>
    <x v="5"/>
    <n v="0"/>
    <n v="0"/>
    <s v=""/>
    <s v=""/>
    <s v=""/>
    <n v="0"/>
    <x v="0"/>
    <s v="On Review"/>
    <s v="HRG"/>
    <s v="NAP"/>
    <x v="0"/>
    <x v="0"/>
    <n v="150"/>
    <x v="16"/>
    <x v="13"/>
    <x v="53"/>
    <x v="53"/>
    <x v="0"/>
  </r>
  <r>
    <x v="92"/>
    <x v="36"/>
    <x v="0"/>
    <s v=""/>
    <s v=""/>
    <s v="RT"/>
    <s v="Inbound"/>
    <x v="23"/>
    <x v="13"/>
    <x v="6"/>
    <n v="0"/>
    <n v="0"/>
    <s v=""/>
    <s v=""/>
    <s v=""/>
    <n v="0"/>
    <x v="0"/>
    <s v="On Review"/>
    <s v="HRG"/>
    <s v="NAP"/>
    <x v="0"/>
    <x v="0"/>
    <n v="157"/>
    <x v="16"/>
    <x v="13"/>
    <x v="63"/>
    <x v="54"/>
    <x v="0"/>
  </r>
  <r>
    <x v="91"/>
    <x v="10"/>
    <x v="1"/>
    <s v="AMADEUS"/>
    <s v="11LZF1"/>
    <s v="RT"/>
    <s v="Inbound"/>
    <x v="23"/>
    <x v="13"/>
    <x v="3"/>
    <n v="1"/>
    <n v="1"/>
    <n v="240"/>
    <n v="35.53"/>
    <n v="40"/>
    <n v="315.52999999999997"/>
    <x v="0"/>
    <s v="Closed Deal"/>
    <s v="HRG"/>
    <s v="NAP"/>
    <x v="0"/>
    <x v="0"/>
    <n v="137"/>
    <x v="16"/>
    <x v="13"/>
    <x v="0"/>
    <x v="46"/>
    <x v="0"/>
  </r>
  <r>
    <x v="91"/>
    <x v="10"/>
    <x v="1"/>
    <s v="AMADEUS"/>
    <s v="11LZF1"/>
    <s v="RT"/>
    <s v="Outbound"/>
    <x v="22"/>
    <x v="12"/>
    <x v="1"/>
    <n v="1"/>
    <n v="1"/>
    <n v="240"/>
    <n v="28.36"/>
    <n v="40"/>
    <n v="308.36"/>
    <x v="0"/>
    <s v="Closed Deal"/>
    <s v="NAP"/>
    <s v="HRG"/>
    <x v="0"/>
    <x v="0"/>
    <n v="123"/>
    <x v="16"/>
    <x v="13"/>
    <x v="61"/>
    <x v="50"/>
    <x v="0"/>
  </r>
  <r>
    <x v="91"/>
    <x v="10"/>
    <x v="1"/>
    <s v="AMADEUS"/>
    <s v="11LZF1"/>
    <s v="RT"/>
    <s v="Inbound"/>
    <x v="23"/>
    <x v="13"/>
    <x v="3"/>
    <n v="1"/>
    <n v="1"/>
    <n v="240"/>
    <n v="35.53"/>
    <n v="40"/>
    <n v="315.52999999999997"/>
    <x v="0"/>
    <s v="Closed Deal"/>
    <s v="HRG"/>
    <s v="NAP"/>
    <x v="0"/>
    <x v="0"/>
    <n v="137"/>
    <x v="16"/>
    <x v="13"/>
    <x v="0"/>
    <x v="46"/>
    <x v="0"/>
  </r>
  <r>
    <x v="91"/>
    <x v="10"/>
    <x v="1"/>
    <s v="AMADEUS"/>
    <s v="11LZF1"/>
    <s v="RT"/>
    <s v="Outbound"/>
    <x v="22"/>
    <x v="12"/>
    <x v="1"/>
    <n v="1"/>
    <n v="1"/>
    <n v="240"/>
    <n v="28.36"/>
    <n v="40"/>
    <n v="308.36"/>
    <x v="0"/>
    <s v="Closed Deal"/>
    <s v="NAP"/>
    <s v="HRG"/>
    <x v="0"/>
    <x v="0"/>
    <n v="123"/>
    <x v="16"/>
    <x v="13"/>
    <x v="61"/>
    <x v="50"/>
    <x v="0"/>
  </r>
  <r>
    <x v="91"/>
    <x v="10"/>
    <x v="1"/>
    <s v="AMADEUS"/>
    <s v="11LZF1"/>
    <s v="RT"/>
    <s v="Inbound"/>
    <x v="23"/>
    <x v="13"/>
    <x v="3"/>
    <n v="1"/>
    <n v="1"/>
    <n v="240"/>
    <n v="35.53"/>
    <n v="40"/>
    <n v="315.52999999999997"/>
    <x v="0"/>
    <s v="Closed Deal"/>
    <s v="HRG"/>
    <s v="NAP"/>
    <x v="0"/>
    <x v="0"/>
    <n v="137"/>
    <x v="16"/>
    <x v="13"/>
    <x v="0"/>
    <x v="46"/>
    <x v="0"/>
  </r>
  <r>
    <x v="91"/>
    <x v="10"/>
    <x v="1"/>
    <s v="AMADEUS"/>
    <s v="11LZF1"/>
    <s v="RT"/>
    <s v="Outbound"/>
    <x v="22"/>
    <x v="12"/>
    <x v="1"/>
    <n v="1"/>
    <n v="1"/>
    <n v="240"/>
    <n v="28.36"/>
    <n v="40"/>
    <n v="308.36"/>
    <x v="0"/>
    <s v="Closed Deal"/>
    <s v="NAP"/>
    <s v="HRG"/>
    <x v="0"/>
    <x v="0"/>
    <n v="123"/>
    <x v="16"/>
    <x v="13"/>
    <x v="61"/>
    <x v="50"/>
    <x v="0"/>
  </r>
  <r>
    <x v="91"/>
    <x v="10"/>
    <x v="1"/>
    <s v="AMADEUS"/>
    <s v="11LZF1"/>
    <s v="RT"/>
    <s v="Inbound"/>
    <x v="23"/>
    <x v="13"/>
    <x v="3"/>
    <n v="1"/>
    <n v="1"/>
    <n v="240"/>
    <n v="35.53"/>
    <n v="40"/>
    <n v="315.52999999999997"/>
    <x v="0"/>
    <s v="Closed Deal"/>
    <s v="HRG"/>
    <s v="NAP"/>
    <x v="0"/>
    <x v="0"/>
    <n v="137"/>
    <x v="16"/>
    <x v="13"/>
    <x v="0"/>
    <x v="46"/>
    <x v="0"/>
  </r>
  <r>
    <x v="91"/>
    <x v="10"/>
    <x v="1"/>
    <s v="AMADEUS"/>
    <s v="11LZF1"/>
    <s v="RT"/>
    <s v="Outbound"/>
    <x v="22"/>
    <x v="12"/>
    <x v="1"/>
    <n v="1"/>
    <n v="1"/>
    <n v="240"/>
    <n v="28.36"/>
    <n v="40"/>
    <n v="308.36"/>
    <x v="0"/>
    <s v="Closed Deal"/>
    <s v="NAP"/>
    <s v="HRG"/>
    <x v="0"/>
    <x v="0"/>
    <n v="123"/>
    <x v="16"/>
    <x v="13"/>
    <x v="61"/>
    <x v="50"/>
    <x v="0"/>
  </r>
  <r>
    <x v="92"/>
    <x v="7"/>
    <x v="1"/>
    <s v=""/>
    <s v=""/>
    <s v="OW"/>
    <s v="Outbound"/>
    <x v="6"/>
    <x v="7"/>
    <x v="11"/>
    <n v="2"/>
    <n v="2"/>
    <n v="150"/>
    <n v="0"/>
    <n v="0"/>
    <n v="300"/>
    <x v="0"/>
    <s v="Closed Deal"/>
    <s v="SSH"/>
    <s v="VRN"/>
    <x v="3"/>
    <x v="1"/>
    <n v="29"/>
    <x v="9"/>
    <x v="3"/>
    <x v="12"/>
    <x v="11"/>
    <x v="1"/>
  </r>
  <r>
    <x v="92"/>
    <x v="8"/>
    <x v="1"/>
    <s v=""/>
    <s v="36Z6T"/>
    <s v="RT"/>
    <s v="Outbound"/>
    <x v="5"/>
    <x v="2"/>
    <x v="13"/>
    <n v="2"/>
    <n v="2"/>
    <n v="215"/>
    <n v="0"/>
    <n v="0"/>
    <n v="430"/>
    <x v="0"/>
    <s v="Closed Deal"/>
    <s v="BRI"/>
    <s v="SSH"/>
    <x v="1"/>
    <x v="1"/>
    <n v="155"/>
    <x v="4"/>
    <x v="3"/>
    <x v="14"/>
    <x v="13"/>
    <x v="0"/>
  </r>
  <r>
    <x v="92"/>
    <x v="8"/>
    <x v="1"/>
    <s v=""/>
    <s v="36Z6T"/>
    <s v="RT"/>
    <s v="Inbound"/>
    <x v="7"/>
    <x v="3"/>
    <x v="14"/>
    <n v="2"/>
    <n v="2"/>
    <n v="215"/>
    <n v="0"/>
    <n v="0"/>
    <n v="430"/>
    <x v="0"/>
    <s v="Closed Deal"/>
    <s v="SSH"/>
    <s v="BRI"/>
    <x v="1"/>
    <x v="1"/>
    <n v="162"/>
    <x v="4"/>
    <x v="3"/>
    <x v="22"/>
    <x v="20"/>
    <x v="0"/>
  </r>
  <r>
    <x v="92"/>
    <x v="8"/>
    <x v="1"/>
    <s v=""/>
    <s v="7669Z"/>
    <s v="RT"/>
    <s v="Outbound"/>
    <x v="12"/>
    <x v="16"/>
    <x v="69"/>
    <n v="2"/>
    <n v="2"/>
    <n v="250"/>
    <n v="0"/>
    <n v="0"/>
    <n v="500"/>
    <x v="0"/>
    <s v="Closed Deal"/>
    <s v="FCO"/>
    <s v="SSH"/>
    <x v="6"/>
    <x v="3"/>
    <n v="133"/>
    <x v="25"/>
    <x v="3"/>
    <x v="64"/>
    <x v="55"/>
    <x v="0"/>
  </r>
  <r>
    <x v="92"/>
    <x v="8"/>
    <x v="1"/>
    <s v=""/>
    <s v="7669Z"/>
    <s v="RT"/>
    <s v="Inbound"/>
    <x v="13"/>
    <x v="17"/>
    <x v="71"/>
    <n v="2"/>
    <n v="2"/>
    <n v="250"/>
    <n v="0"/>
    <n v="0"/>
    <n v="500"/>
    <x v="0"/>
    <s v="Closed Deal"/>
    <s v="SSH"/>
    <s v="FCO"/>
    <x v="6"/>
    <x v="3"/>
    <n v="147"/>
    <x v="25"/>
    <x v="3"/>
    <x v="1"/>
    <x v="74"/>
    <x v="0"/>
  </r>
  <r>
    <x v="93"/>
    <x v="7"/>
    <x v="1"/>
    <s v=""/>
    <s v=""/>
    <s v="OW"/>
    <s v="Outbound"/>
    <x v="12"/>
    <x v="4"/>
    <x v="29"/>
    <n v="2"/>
    <n v="2"/>
    <n v="150"/>
    <n v="0"/>
    <n v="0"/>
    <n v="300"/>
    <x v="0"/>
    <s v="Closed Deal"/>
    <s v="MXP"/>
    <s v="SSH"/>
    <x v="2"/>
    <x v="3"/>
    <n v="20"/>
    <x v="7"/>
    <x v="3"/>
    <x v="17"/>
    <x v="16"/>
    <x v="1"/>
  </r>
  <r>
    <x v="93"/>
    <x v="7"/>
    <x v="1"/>
    <s v=""/>
    <s v=""/>
    <s v="OW"/>
    <s v="Outbound"/>
    <x v="4"/>
    <x v="6"/>
    <x v="10"/>
    <n v="2"/>
    <n v="2"/>
    <n v="150"/>
    <n v="0"/>
    <n v="0"/>
    <n v="300"/>
    <x v="0"/>
    <s v="Closed Deal"/>
    <s v="VRN"/>
    <s v="SSH"/>
    <x v="3"/>
    <x v="1"/>
    <n v="21"/>
    <x v="9"/>
    <x v="3"/>
    <x v="32"/>
    <x v="26"/>
    <x v="1"/>
  </r>
  <r>
    <x v="93"/>
    <x v="7"/>
    <x v="1"/>
    <s v=""/>
    <s v=""/>
    <s v="OW"/>
    <s v="Outbound"/>
    <x v="6"/>
    <x v="7"/>
    <x v="11"/>
    <n v="4"/>
    <n v="4"/>
    <n v="150"/>
    <n v="0"/>
    <n v="0"/>
    <n v="600"/>
    <x v="0"/>
    <s v="Closed Deal"/>
    <s v="SSH"/>
    <s v="VRN"/>
    <x v="3"/>
    <x v="1"/>
    <n v="28"/>
    <x v="9"/>
    <x v="3"/>
    <x v="12"/>
    <x v="11"/>
    <x v="1"/>
  </r>
  <r>
    <x v="93"/>
    <x v="7"/>
    <x v="1"/>
    <s v=""/>
    <s v=""/>
    <s v="OW"/>
    <s v="Outbound"/>
    <x v="12"/>
    <x v="0"/>
    <x v="5"/>
    <n v="1"/>
    <n v="1"/>
    <n v="220"/>
    <n v="0"/>
    <n v="0"/>
    <n v="220"/>
    <x v="0"/>
    <s v="Closed Deal"/>
    <s v="NAP"/>
    <s v="SSH"/>
    <x v="0"/>
    <x v="0"/>
    <n v="149"/>
    <x v="17"/>
    <x v="3"/>
    <x v="93"/>
    <x v="79"/>
    <x v="0"/>
  </r>
  <r>
    <x v="90"/>
    <x v="25"/>
    <x v="1"/>
    <s v=""/>
    <s v="12LUA1"/>
    <s v="RT"/>
    <s v="Inbound"/>
    <x v="7"/>
    <x v="3"/>
    <x v="11"/>
    <n v="1"/>
    <n v="1"/>
    <n v="200"/>
    <n v="19.34"/>
    <n v="30"/>
    <n v="249.34"/>
    <x v="0"/>
    <s v="Closed Deal"/>
    <s v="SSH"/>
    <s v="BRI"/>
    <x v="1"/>
    <x v="1"/>
    <n v="31"/>
    <x v="3"/>
    <x v="3"/>
    <x v="12"/>
    <x v="11"/>
    <x v="1"/>
  </r>
  <r>
    <x v="90"/>
    <x v="25"/>
    <x v="1"/>
    <s v=""/>
    <s v="12LUA1"/>
    <s v="RT"/>
    <s v="Outbound"/>
    <x v="5"/>
    <x v="2"/>
    <x v="10"/>
    <n v="1"/>
    <n v="1"/>
    <n v="150"/>
    <n v="31.69"/>
    <n v="30"/>
    <n v="211.69"/>
    <x v="0"/>
    <s v="Closed Deal"/>
    <s v="BRI"/>
    <s v="SSH"/>
    <x v="1"/>
    <x v="1"/>
    <n v="24"/>
    <x v="3"/>
    <x v="3"/>
    <x v="8"/>
    <x v="7"/>
    <x v="1"/>
  </r>
  <r>
    <x v="90"/>
    <x v="25"/>
    <x v="1"/>
    <s v=""/>
    <s v="12LUA1"/>
    <s v="RT"/>
    <s v="Inbound"/>
    <x v="7"/>
    <x v="3"/>
    <x v="11"/>
    <n v="1"/>
    <n v="1"/>
    <n v="200"/>
    <n v="19.34"/>
    <n v="30"/>
    <n v="249.34"/>
    <x v="0"/>
    <s v="Closed Deal"/>
    <s v="SSH"/>
    <s v="BRI"/>
    <x v="1"/>
    <x v="1"/>
    <n v="31"/>
    <x v="3"/>
    <x v="3"/>
    <x v="12"/>
    <x v="11"/>
    <x v="1"/>
  </r>
  <r>
    <x v="90"/>
    <x v="25"/>
    <x v="1"/>
    <s v=""/>
    <s v="12LUA1"/>
    <s v="RT"/>
    <s v="Outbound"/>
    <x v="5"/>
    <x v="2"/>
    <x v="10"/>
    <n v="1"/>
    <n v="1"/>
    <n v="150"/>
    <n v="31.69"/>
    <n v="30"/>
    <n v="211.69"/>
    <x v="0"/>
    <s v="Closed Deal"/>
    <s v="BRI"/>
    <s v="SSH"/>
    <x v="1"/>
    <x v="1"/>
    <n v="24"/>
    <x v="3"/>
    <x v="3"/>
    <x v="8"/>
    <x v="7"/>
    <x v="1"/>
  </r>
  <r>
    <x v="92"/>
    <x v="25"/>
    <x v="1"/>
    <s v=""/>
    <s v="12LUPC"/>
    <s v="RT"/>
    <s v="Inbound"/>
    <x v="26"/>
    <x v="7"/>
    <x v="42"/>
    <n v="1"/>
    <n v="1"/>
    <n v="320"/>
    <n v="30.94"/>
    <n v="30"/>
    <n v="380.94"/>
    <x v="0"/>
    <s v="Closed Deal"/>
    <s v="SSH"/>
    <s v="VRN"/>
    <x v="3"/>
    <x v="1"/>
    <n v="134"/>
    <x v="19"/>
    <x v="1"/>
    <x v="76"/>
    <x v="62"/>
    <x v="0"/>
  </r>
  <r>
    <x v="92"/>
    <x v="25"/>
    <x v="1"/>
    <s v=""/>
    <s v="12LUPC"/>
    <s v="RT"/>
    <s v="Outbound"/>
    <x v="29"/>
    <x v="6"/>
    <x v="40"/>
    <n v="1"/>
    <n v="1"/>
    <n v="280"/>
    <n v="24.44"/>
    <n v="30"/>
    <n v="334.44"/>
    <x v="0"/>
    <s v="Closed Deal"/>
    <s v="VRN"/>
    <s v="SSH"/>
    <x v="3"/>
    <x v="1"/>
    <n v="120"/>
    <x v="19"/>
    <x v="1"/>
    <x v="50"/>
    <x v="10"/>
    <x v="0"/>
  </r>
  <r>
    <x v="92"/>
    <x v="25"/>
    <x v="1"/>
    <s v=""/>
    <s v="12LUPC"/>
    <s v="RT"/>
    <s v="Inbound"/>
    <x v="26"/>
    <x v="7"/>
    <x v="42"/>
    <n v="1"/>
    <n v="1"/>
    <n v="240"/>
    <n v="30.94"/>
    <n v="30"/>
    <n v="300.94"/>
    <x v="0"/>
    <s v="Closed Deal"/>
    <s v="SSH"/>
    <s v="VRN"/>
    <x v="3"/>
    <x v="1"/>
    <n v="134"/>
    <x v="19"/>
    <x v="1"/>
    <x v="76"/>
    <x v="62"/>
    <x v="0"/>
  </r>
  <r>
    <x v="92"/>
    <x v="25"/>
    <x v="1"/>
    <s v=""/>
    <s v="12LUPC"/>
    <s v="RT"/>
    <s v="Outbound"/>
    <x v="29"/>
    <x v="6"/>
    <x v="40"/>
    <n v="1"/>
    <n v="1"/>
    <n v="220"/>
    <n v="18.82"/>
    <n v="30"/>
    <n v="268.82"/>
    <x v="0"/>
    <s v="Closed Deal"/>
    <s v="VRN"/>
    <s v="SSH"/>
    <x v="3"/>
    <x v="1"/>
    <n v="120"/>
    <x v="19"/>
    <x v="1"/>
    <x v="50"/>
    <x v="10"/>
    <x v="0"/>
  </r>
  <r>
    <x v="92"/>
    <x v="25"/>
    <x v="1"/>
    <s v=""/>
    <s v="12LUPC"/>
    <s v="RT"/>
    <s v="Inbound"/>
    <x v="26"/>
    <x v="7"/>
    <x v="42"/>
    <n v="1"/>
    <n v="1"/>
    <n v="320"/>
    <n v="30.94"/>
    <n v="30"/>
    <n v="380.94"/>
    <x v="0"/>
    <s v="Closed Deal"/>
    <s v="SSH"/>
    <s v="VRN"/>
    <x v="3"/>
    <x v="1"/>
    <n v="134"/>
    <x v="19"/>
    <x v="1"/>
    <x v="76"/>
    <x v="62"/>
    <x v="0"/>
  </r>
  <r>
    <x v="92"/>
    <x v="25"/>
    <x v="1"/>
    <s v=""/>
    <s v="12LUPC"/>
    <s v="RT"/>
    <s v="Outbound"/>
    <x v="29"/>
    <x v="6"/>
    <x v="40"/>
    <n v="1"/>
    <n v="1"/>
    <n v="280"/>
    <n v="24.44"/>
    <n v="30"/>
    <n v="334.44"/>
    <x v="0"/>
    <s v="Closed Deal"/>
    <s v="VRN"/>
    <s v="SSH"/>
    <x v="3"/>
    <x v="1"/>
    <n v="120"/>
    <x v="19"/>
    <x v="1"/>
    <x v="50"/>
    <x v="10"/>
    <x v="0"/>
  </r>
  <r>
    <x v="92"/>
    <x v="25"/>
    <x v="1"/>
    <s v=""/>
    <s v="12LUPC"/>
    <s v="RT"/>
    <s v="Inbound"/>
    <x v="26"/>
    <x v="7"/>
    <x v="42"/>
    <n v="1"/>
    <n v="1"/>
    <n v="320"/>
    <n v="30.94"/>
    <n v="30"/>
    <n v="380.94"/>
    <x v="0"/>
    <s v="Closed Deal"/>
    <s v="SSH"/>
    <s v="VRN"/>
    <x v="3"/>
    <x v="1"/>
    <n v="134"/>
    <x v="19"/>
    <x v="1"/>
    <x v="76"/>
    <x v="62"/>
    <x v="0"/>
  </r>
  <r>
    <x v="92"/>
    <x v="25"/>
    <x v="1"/>
    <s v=""/>
    <s v="12LUPC"/>
    <s v="RT"/>
    <s v="Outbound"/>
    <x v="29"/>
    <x v="6"/>
    <x v="40"/>
    <n v="1"/>
    <n v="1"/>
    <n v="280"/>
    <n v="24.44"/>
    <n v="30"/>
    <n v="334.44"/>
    <x v="0"/>
    <s v="Closed Deal"/>
    <s v="VRN"/>
    <s v="SSH"/>
    <x v="3"/>
    <x v="1"/>
    <n v="120"/>
    <x v="19"/>
    <x v="1"/>
    <x v="50"/>
    <x v="10"/>
    <x v="0"/>
  </r>
  <r>
    <x v="92"/>
    <x v="25"/>
    <x v="1"/>
    <s v=""/>
    <s v="12LUPC"/>
    <s v="RT"/>
    <s v="Inbound"/>
    <x v="26"/>
    <x v="7"/>
    <x v="42"/>
    <n v="1"/>
    <n v="1"/>
    <n v="320"/>
    <n v="30.94"/>
    <n v="30"/>
    <n v="380.94"/>
    <x v="0"/>
    <s v="Closed Deal"/>
    <s v="SSH"/>
    <s v="VRN"/>
    <x v="3"/>
    <x v="1"/>
    <n v="134"/>
    <x v="19"/>
    <x v="1"/>
    <x v="76"/>
    <x v="62"/>
    <x v="0"/>
  </r>
  <r>
    <x v="92"/>
    <x v="25"/>
    <x v="1"/>
    <s v=""/>
    <s v="12LUPC"/>
    <s v="RT"/>
    <s v="Outbound"/>
    <x v="29"/>
    <x v="6"/>
    <x v="40"/>
    <n v="1"/>
    <n v="1"/>
    <n v="280"/>
    <n v="24.44"/>
    <n v="30"/>
    <n v="334.44"/>
    <x v="0"/>
    <s v="Closed Deal"/>
    <s v="VRN"/>
    <s v="SSH"/>
    <x v="3"/>
    <x v="1"/>
    <n v="120"/>
    <x v="19"/>
    <x v="1"/>
    <x v="50"/>
    <x v="10"/>
    <x v="0"/>
  </r>
  <r>
    <x v="90"/>
    <x v="10"/>
    <x v="1"/>
    <s v="AMADEUS"/>
    <s v="11LZ6L"/>
    <s v="OW"/>
    <s v="Outbound"/>
    <x v="7"/>
    <x v="3"/>
    <x v="9"/>
    <n v="1"/>
    <n v="1"/>
    <n v="170"/>
    <n v="39.03"/>
    <n v="30"/>
    <n v="239.03"/>
    <x v="0"/>
    <s v="Closed Deal"/>
    <s v="SSH"/>
    <s v="BRI"/>
    <x v="1"/>
    <x v="1"/>
    <n v="17"/>
    <x v="3"/>
    <x v="3"/>
    <x v="10"/>
    <x v="9"/>
    <x v="1"/>
  </r>
  <r>
    <x v="90"/>
    <x v="10"/>
    <x v="1"/>
    <s v="AMADEUS"/>
    <s v="11LZ8K"/>
    <s v="RT"/>
    <s v="Inbound"/>
    <x v="23"/>
    <x v="13"/>
    <x v="3"/>
    <n v="1"/>
    <n v="1"/>
    <n v="240"/>
    <n v="39.03"/>
    <n v="40"/>
    <n v="319.02999999999997"/>
    <x v="0"/>
    <s v="Closed Deal"/>
    <s v="HRG"/>
    <s v="NAP"/>
    <x v="0"/>
    <x v="0"/>
    <n v="138"/>
    <x v="16"/>
    <x v="13"/>
    <x v="0"/>
    <x v="46"/>
    <x v="0"/>
  </r>
  <r>
    <x v="90"/>
    <x v="10"/>
    <x v="1"/>
    <s v="AMADEUS"/>
    <s v="11LZ8K"/>
    <s v="RT"/>
    <s v="Outbound"/>
    <x v="22"/>
    <x v="12"/>
    <x v="2"/>
    <n v="1"/>
    <n v="1"/>
    <n v="240"/>
    <n v="39.03"/>
    <n v="40"/>
    <n v="319.02999999999997"/>
    <x v="0"/>
    <s v="Closed Deal"/>
    <s v="NAP"/>
    <s v="HRG"/>
    <x v="0"/>
    <x v="0"/>
    <n v="131"/>
    <x v="16"/>
    <x v="13"/>
    <x v="37"/>
    <x v="51"/>
    <x v="0"/>
  </r>
  <r>
    <x v="90"/>
    <x v="10"/>
    <x v="1"/>
    <s v="AMADEUS"/>
    <s v="11LZ6L"/>
    <s v="OW"/>
    <s v="Outbound"/>
    <x v="7"/>
    <x v="3"/>
    <x v="9"/>
    <n v="1"/>
    <n v="1"/>
    <n v="170"/>
    <n v="39.03"/>
    <n v="30"/>
    <n v="239.03"/>
    <x v="0"/>
    <s v="Closed Deal"/>
    <s v="SSH"/>
    <s v="BRI"/>
    <x v="1"/>
    <x v="1"/>
    <n v="17"/>
    <x v="3"/>
    <x v="3"/>
    <x v="10"/>
    <x v="9"/>
    <x v="1"/>
  </r>
  <r>
    <x v="90"/>
    <x v="10"/>
    <x v="1"/>
    <s v="AMADEUS"/>
    <s v="11LZ8K"/>
    <s v="RT"/>
    <s v="Inbound"/>
    <x v="23"/>
    <x v="13"/>
    <x v="3"/>
    <n v="1"/>
    <n v="1"/>
    <n v="240"/>
    <n v="35.53"/>
    <n v="40"/>
    <n v="315.52999999999997"/>
    <x v="0"/>
    <s v="Closed Deal"/>
    <s v="HRG"/>
    <s v="NAP"/>
    <x v="0"/>
    <x v="0"/>
    <n v="138"/>
    <x v="16"/>
    <x v="13"/>
    <x v="0"/>
    <x v="46"/>
    <x v="0"/>
  </r>
  <r>
    <x v="90"/>
    <x v="10"/>
    <x v="1"/>
    <s v="AMADEUS"/>
    <s v="11LZ8K"/>
    <s v="RT"/>
    <s v="Outbound"/>
    <x v="22"/>
    <x v="12"/>
    <x v="2"/>
    <n v="1"/>
    <n v="1"/>
    <n v="240"/>
    <n v="28.36"/>
    <n v="40"/>
    <n v="308.36"/>
    <x v="0"/>
    <s v="Closed Deal"/>
    <s v="NAP"/>
    <s v="HRG"/>
    <x v="0"/>
    <x v="0"/>
    <n v="131"/>
    <x v="16"/>
    <x v="13"/>
    <x v="37"/>
    <x v="51"/>
    <x v="0"/>
  </r>
  <r>
    <x v="92"/>
    <x v="10"/>
    <x v="1"/>
    <s v="AMADEUS"/>
    <s v="11LZZT"/>
    <s v="OW"/>
    <s v="Outbound"/>
    <x v="13"/>
    <x v="17"/>
    <x v="70"/>
    <n v="0"/>
    <n v="0"/>
    <n v="32"/>
    <n v="37.72"/>
    <n v="40"/>
    <n v="109.72"/>
    <x v="0"/>
    <s v="Closed Deal"/>
    <s v="SSH"/>
    <s v="FCO"/>
    <x v="6"/>
    <x v="3"/>
    <n v="140"/>
    <x v="25"/>
    <x v="3"/>
    <x v="7"/>
    <x v="1"/>
    <x v="0"/>
  </r>
  <r>
    <x v="92"/>
    <x v="10"/>
    <x v="1"/>
    <s v="AMADEUS"/>
    <s v="11LZZT"/>
    <s v="OW"/>
    <s v="Outbound"/>
    <x v="13"/>
    <x v="17"/>
    <x v="70"/>
    <n v="1"/>
    <n v="1"/>
    <n v="320"/>
    <n v="37.72"/>
    <n v="40"/>
    <n v="397.72"/>
    <x v="0"/>
    <s v="Closed Deal"/>
    <s v="SSH"/>
    <s v="FCO"/>
    <x v="6"/>
    <x v="3"/>
    <n v="140"/>
    <x v="25"/>
    <x v="3"/>
    <x v="7"/>
    <x v="1"/>
    <x v="0"/>
  </r>
  <r>
    <x v="92"/>
    <x v="10"/>
    <x v="1"/>
    <s v="AMADEUS"/>
    <s v="11LZZT"/>
    <s v="OW"/>
    <s v="Outbound"/>
    <x v="13"/>
    <x v="17"/>
    <x v="70"/>
    <n v="1"/>
    <n v="1"/>
    <n v="240"/>
    <n v="37.72"/>
    <n v="40"/>
    <n v="317.72000000000003"/>
    <x v="0"/>
    <s v="Closed Deal"/>
    <s v="SSH"/>
    <s v="FCO"/>
    <x v="6"/>
    <x v="3"/>
    <n v="140"/>
    <x v="25"/>
    <x v="3"/>
    <x v="7"/>
    <x v="1"/>
    <x v="0"/>
  </r>
  <r>
    <x v="92"/>
    <x v="10"/>
    <x v="1"/>
    <s v="AMADEUS"/>
    <s v="11LZJP"/>
    <s v="RT"/>
    <s v="Inbound"/>
    <x v="7"/>
    <x v="3"/>
    <x v="42"/>
    <n v="1"/>
    <n v="1"/>
    <n v="240"/>
    <n v="39.03"/>
    <n v="40"/>
    <n v="319.02999999999997"/>
    <x v="0"/>
    <s v="Closed Deal"/>
    <s v="SSH"/>
    <s v="BRI"/>
    <x v="1"/>
    <x v="1"/>
    <n v="134"/>
    <x v="4"/>
    <x v="3"/>
    <x v="51"/>
    <x v="44"/>
    <x v="0"/>
  </r>
  <r>
    <x v="92"/>
    <x v="10"/>
    <x v="1"/>
    <s v="AMADEUS"/>
    <s v="11LZJP"/>
    <s v="RT"/>
    <s v="Outbound"/>
    <x v="5"/>
    <x v="2"/>
    <x v="41"/>
    <n v="1"/>
    <n v="1"/>
    <n v="240"/>
    <n v="19.420000000000002"/>
    <n v="40"/>
    <n v="299.42"/>
    <x v="0"/>
    <s v="Closed Deal"/>
    <s v="BRI"/>
    <s v="SSH"/>
    <x v="1"/>
    <x v="1"/>
    <n v="127"/>
    <x v="4"/>
    <x v="3"/>
    <x v="40"/>
    <x v="33"/>
    <x v="0"/>
  </r>
  <r>
    <x v="92"/>
    <x v="10"/>
    <x v="1"/>
    <s v="AMADEUS"/>
    <s v="11LZZT"/>
    <s v="OW"/>
    <s v="Outbound"/>
    <x v="13"/>
    <x v="17"/>
    <x v="70"/>
    <n v="1"/>
    <n v="1"/>
    <n v="320"/>
    <n v="37.72"/>
    <n v="40"/>
    <n v="397.72"/>
    <x v="0"/>
    <s v="Closed Deal"/>
    <s v="SSH"/>
    <s v="FCO"/>
    <x v="6"/>
    <x v="3"/>
    <n v="140"/>
    <x v="25"/>
    <x v="3"/>
    <x v="7"/>
    <x v="1"/>
    <x v="0"/>
  </r>
  <r>
    <x v="93"/>
    <x v="8"/>
    <x v="1"/>
    <s v=""/>
    <s v="WU6MP"/>
    <s v="RT"/>
    <s v="Outbound"/>
    <x v="29"/>
    <x v="6"/>
    <x v="40"/>
    <n v="2"/>
    <n v="2"/>
    <n v="280"/>
    <n v="0"/>
    <n v="0"/>
    <n v="560"/>
    <x v="0"/>
    <s v="Closed Deal"/>
    <s v="VRN"/>
    <s v="SSH"/>
    <x v="3"/>
    <x v="1"/>
    <n v="119"/>
    <x v="19"/>
    <x v="1"/>
    <x v="50"/>
    <x v="10"/>
    <x v="0"/>
  </r>
  <r>
    <x v="93"/>
    <x v="8"/>
    <x v="1"/>
    <s v=""/>
    <s v="WU6MP"/>
    <s v="RT"/>
    <s v="Inbound"/>
    <x v="26"/>
    <x v="7"/>
    <x v="41"/>
    <n v="2"/>
    <n v="2"/>
    <n v="280"/>
    <n v="0"/>
    <n v="0"/>
    <n v="560"/>
    <x v="0"/>
    <s v="Closed Deal"/>
    <s v="SSH"/>
    <s v="VRN"/>
    <x v="3"/>
    <x v="1"/>
    <n v="126"/>
    <x v="19"/>
    <x v="1"/>
    <x v="75"/>
    <x v="6"/>
    <x v="0"/>
  </r>
  <r>
    <x v="94"/>
    <x v="7"/>
    <x v="1"/>
    <s v=""/>
    <s v=""/>
    <s v="OW"/>
    <s v="Outbound"/>
    <x v="12"/>
    <x v="4"/>
    <x v="29"/>
    <n v="2"/>
    <n v="2"/>
    <n v="150"/>
    <n v="0"/>
    <n v="0"/>
    <n v="300"/>
    <x v="0"/>
    <s v="Closed Deal"/>
    <s v="MXP"/>
    <s v="SSH"/>
    <x v="2"/>
    <x v="3"/>
    <n v="19"/>
    <x v="7"/>
    <x v="3"/>
    <x v="17"/>
    <x v="16"/>
    <x v="1"/>
  </r>
  <r>
    <x v="93"/>
    <x v="10"/>
    <x v="1"/>
    <s v="AMADEUS"/>
    <s v="11LZSJ"/>
    <s v="OW"/>
    <s v="Outbound"/>
    <x v="7"/>
    <x v="3"/>
    <x v="11"/>
    <n v="1"/>
    <n v="1"/>
    <n v="130"/>
    <n v="39.03"/>
    <n v="40"/>
    <n v="209.03"/>
    <x v="0"/>
    <s v="Closed Deal"/>
    <s v="SSH"/>
    <s v="BRI"/>
    <x v="1"/>
    <x v="1"/>
    <n v="28"/>
    <x v="3"/>
    <x v="3"/>
    <x v="12"/>
    <x v="11"/>
    <x v="1"/>
  </r>
  <r>
    <x v="93"/>
    <x v="10"/>
    <x v="1"/>
    <s v="AMADEUS"/>
    <s v="11LZSF"/>
    <s v="OW"/>
    <s v="Outbound"/>
    <x v="4"/>
    <x v="2"/>
    <x v="8"/>
    <n v="1"/>
    <n v="1"/>
    <n v="140"/>
    <n v="19.420000000000002"/>
    <n v="30"/>
    <n v="189.42"/>
    <x v="0"/>
    <s v="Closed Deal"/>
    <s v="BRI"/>
    <s v="SSH"/>
    <x v="1"/>
    <x v="1"/>
    <n v="7"/>
    <x v="2"/>
    <x v="2"/>
    <x v="6"/>
    <x v="6"/>
    <x v="1"/>
  </r>
  <r>
    <x v="93"/>
    <x v="10"/>
    <x v="1"/>
    <s v="AMADEUS"/>
    <s v="11LZSJ"/>
    <s v="OW"/>
    <s v="Outbound"/>
    <x v="7"/>
    <x v="3"/>
    <x v="11"/>
    <n v="1"/>
    <n v="1"/>
    <n v="130"/>
    <n v="39.03"/>
    <n v="40"/>
    <n v="209.03"/>
    <x v="0"/>
    <s v="Closed Deal"/>
    <s v="SSH"/>
    <s v="BRI"/>
    <x v="1"/>
    <x v="1"/>
    <n v="28"/>
    <x v="3"/>
    <x v="3"/>
    <x v="12"/>
    <x v="11"/>
    <x v="1"/>
  </r>
  <r>
    <x v="93"/>
    <x v="10"/>
    <x v="1"/>
    <s v="AMADEUS"/>
    <s v="11LZSF"/>
    <s v="OW"/>
    <s v="Outbound"/>
    <x v="4"/>
    <x v="2"/>
    <x v="8"/>
    <n v="1"/>
    <n v="1"/>
    <n v="140"/>
    <n v="19.420000000000002"/>
    <n v="30"/>
    <n v="189.42"/>
    <x v="0"/>
    <s v="Closed Deal"/>
    <s v="BRI"/>
    <s v="SSH"/>
    <x v="1"/>
    <x v="1"/>
    <n v="7"/>
    <x v="2"/>
    <x v="2"/>
    <x v="6"/>
    <x v="6"/>
    <x v="1"/>
  </r>
  <r>
    <x v="95"/>
    <x v="8"/>
    <x v="1"/>
    <s v=""/>
    <s v="PQEH6"/>
    <s v="OW"/>
    <s v="Outbound"/>
    <x v="7"/>
    <x v="3"/>
    <x v="11"/>
    <n v="3"/>
    <n v="3"/>
    <n v="150"/>
    <n v="0"/>
    <n v="0"/>
    <n v="450"/>
    <x v="0"/>
    <s v="Closed Deal"/>
    <s v="SSH"/>
    <s v="BRI"/>
    <x v="1"/>
    <x v="1"/>
    <n v="26"/>
    <x v="3"/>
    <x v="3"/>
    <x v="12"/>
    <x v="11"/>
    <x v="1"/>
  </r>
  <r>
    <x v="95"/>
    <x v="8"/>
    <x v="1"/>
    <s v=""/>
    <s v="NH9WW"/>
    <s v="OW"/>
    <s v="Outbound"/>
    <x v="5"/>
    <x v="2"/>
    <x v="10"/>
    <n v="3"/>
    <n v="3"/>
    <n v="150"/>
    <n v="0"/>
    <n v="0"/>
    <n v="450"/>
    <x v="0"/>
    <s v="Closed Deal"/>
    <s v="BRI"/>
    <s v="SSH"/>
    <x v="1"/>
    <x v="1"/>
    <n v="19"/>
    <x v="3"/>
    <x v="3"/>
    <x v="8"/>
    <x v="7"/>
    <x v="1"/>
  </r>
  <r>
    <x v="94"/>
    <x v="10"/>
    <x v="1"/>
    <s v="AMADEUS"/>
    <s v="11LP10"/>
    <s v="OW"/>
    <s v="Outbound"/>
    <x v="6"/>
    <x v="7"/>
    <x v="11"/>
    <n v="1"/>
    <n v="1"/>
    <n v="150"/>
    <n v="37.72"/>
    <n v="40"/>
    <n v="227.72"/>
    <x v="0"/>
    <s v="Closed Deal"/>
    <s v="SSH"/>
    <s v="VRN"/>
    <x v="3"/>
    <x v="1"/>
    <n v="27"/>
    <x v="9"/>
    <x v="3"/>
    <x v="12"/>
    <x v="11"/>
    <x v="1"/>
  </r>
  <r>
    <x v="94"/>
    <x v="10"/>
    <x v="1"/>
    <s v="AMADEUS"/>
    <s v="11LP0U"/>
    <s v="OW"/>
    <s v="Outbound"/>
    <x v="4"/>
    <x v="6"/>
    <x v="10"/>
    <n v="1"/>
    <n v="1"/>
    <n v="130"/>
    <n v="23.04"/>
    <n v="40"/>
    <n v="193.04"/>
    <x v="0"/>
    <s v="Closed Deal"/>
    <s v="VRN"/>
    <s v="SSH"/>
    <x v="3"/>
    <x v="1"/>
    <n v="20"/>
    <x v="9"/>
    <x v="3"/>
    <x v="32"/>
    <x v="26"/>
    <x v="1"/>
  </r>
  <r>
    <x v="94"/>
    <x v="10"/>
    <x v="1"/>
    <s v="AMADEUS"/>
    <s v="11LP15"/>
    <s v="OW"/>
    <s v="Outbound"/>
    <x v="7"/>
    <x v="3"/>
    <x v="42"/>
    <n v="1"/>
    <n v="1"/>
    <n v="240"/>
    <n v="39.03"/>
    <n v="40"/>
    <n v="319.02999999999997"/>
    <x v="0"/>
    <s v="Closed Deal"/>
    <s v="SSH"/>
    <s v="BRI"/>
    <x v="1"/>
    <x v="1"/>
    <n v="132"/>
    <x v="4"/>
    <x v="3"/>
    <x v="51"/>
    <x v="44"/>
    <x v="0"/>
  </r>
  <r>
    <x v="94"/>
    <x v="10"/>
    <x v="1"/>
    <s v="AMADEUS"/>
    <s v="11LP15"/>
    <s v="OW"/>
    <s v="Outbound"/>
    <x v="7"/>
    <x v="3"/>
    <x v="42"/>
    <n v="1"/>
    <n v="1"/>
    <n v="240"/>
    <n v="39.03"/>
    <n v="40"/>
    <n v="319.02999999999997"/>
    <x v="0"/>
    <s v="Closed Deal"/>
    <s v="SSH"/>
    <s v="BRI"/>
    <x v="1"/>
    <x v="1"/>
    <n v="132"/>
    <x v="4"/>
    <x v="3"/>
    <x v="51"/>
    <x v="44"/>
    <x v="0"/>
  </r>
  <r>
    <x v="94"/>
    <x v="10"/>
    <x v="1"/>
    <s v="AMADEUS"/>
    <s v="11LP10"/>
    <s v="OW"/>
    <s v="Outbound"/>
    <x v="6"/>
    <x v="7"/>
    <x v="11"/>
    <n v="1"/>
    <n v="1"/>
    <n v="150"/>
    <n v="37.72"/>
    <n v="40"/>
    <n v="227.72"/>
    <x v="0"/>
    <s v="Closed Deal"/>
    <s v="SSH"/>
    <s v="VRN"/>
    <x v="3"/>
    <x v="1"/>
    <n v="27"/>
    <x v="9"/>
    <x v="3"/>
    <x v="12"/>
    <x v="11"/>
    <x v="1"/>
  </r>
  <r>
    <x v="94"/>
    <x v="10"/>
    <x v="1"/>
    <s v="AMADEUS"/>
    <s v="11LP0U"/>
    <s v="OW"/>
    <s v="Outbound"/>
    <x v="4"/>
    <x v="6"/>
    <x v="10"/>
    <n v="1"/>
    <n v="1"/>
    <n v="130"/>
    <n v="23.04"/>
    <n v="40"/>
    <n v="193.04"/>
    <x v="0"/>
    <s v="Closed Deal"/>
    <s v="VRN"/>
    <s v="SSH"/>
    <x v="3"/>
    <x v="1"/>
    <n v="20"/>
    <x v="9"/>
    <x v="3"/>
    <x v="32"/>
    <x v="26"/>
    <x v="1"/>
  </r>
  <r>
    <x v="94"/>
    <x v="10"/>
    <x v="1"/>
    <s v="AMADEUS"/>
    <s v="11LP10"/>
    <s v="OW"/>
    <s v="Outbound"/>
    <x v="6"/>
    <x v="7"/>
    <x v="11"/>
    <n v="0"/>
    <n v="0"/>
    <n v="15"/>
    <n v="37.72"/>
    <n v="40"/>
    <n v="92.43"/>
    <x v="0"/>
    <s v="Closed Deal"/>
    <s v="SSH"/>
    <s v="VRN"/>
    <x v="3"/>
    <x v="1"/>
    <n v="27"/>
    <x v="9"/>
    <x v="3"/>
    <x v="12"/>
    <x v="11"/>
    <x v="1"/>
  </r>
  <r>
    <x v="94"/>
    <x v="10"/>
    <x v="1"/>
    <s v="AMADEUS"/>
    <s v="11LP0U"/>
    <s v="OW"/>
    <s v="Outbound"/>
    <x v="4"/>
    <x v="6"/>
    <x v="10"/>
    <n v="0"/>
    <n v="0"/>
    <n v="13"/>
    <n v="23.04"/>
    <n v="40"/>
    <n v="76.040000000000006"/>
    <x v="0"/>
    <s v="Closed Deal"/>
    <s v="VRN"/>
    <s v="SSH"/>
    <x v="3"/>
    <x v="1"/>
    <n v="20"/>
    <x v="9"/>
    <x v="3"/>
    <x v="32"/>
    <x v="26"/>
    <x v="1"/>
  </r>
  <r>
    <x v="95"/>
    <x v="1"/>
    <x v="0"/>
    <s v=""/>
    <s v=""/>
    <s v="RT"/>
    <s v="Outbound"/>
    <x v="5"/>
    <x v="2"/>
    <x v="35"/>
    <n v="10"/>
    <n v="10"/>
    <n v="195"/>
    <n v="0"/>
    <n v="0"/>
    <n v="1950"/>
    <x v="0"/>
    <s v="Signed"/>
    <s v="BRI"/>
    <s v="SSH"/>
    <x v="1"/>
    <x v="1"/>
    <n v="82"/>
    <x v="4"/>
    <x v="3"/>
    <x v="37"/>
    <x v="29"/>
    <x v="0"/>
  </r>
  <r>
    <x v="95"/>
    <x v="1"/>
    <x v="0"/>
    <s v=""/>
    <s v=""/>
    <s v="RT"/>
    <s v="Outbound"/>
    <x v="5"/>
    <x v="2"/>
    <x v="36"/>
    <n v="10"/>
    <n v="10"/>
    <n v="195"/>
    <n v="0"/>
    <n v="0"/>
    <n v="1950"/>
    <x v="0"/>
    <s v="Signed"/>
    <s v="BRI"/>
    <s v="SSH"/>
    <x v="1"/>
    <x v="1"/>
    <n v="89"/>
    <x v="4"/>
    <x v="3"/>
    <x v="38"/>
    <x v="30"/>
    <x v="0"/>
  </r>
  <r>
    <x v="95"/>
    <x v="1"/>
    <x v="0"/>
    <s v=""/>
    <s v=""/>
    <s v="RT"/>
    <s v="Outbound"/>
    <x v="5"/>
    <x v="2"/>
    <x v="37"/>
    <n v="10"/>
    <n v="10"/>
    <n v="195"/>
    <n v="0"/>
    <n v="0"/>
    <n v="1950"/>
    <x v="0"/>
    <s v="Signed"/>
    <s v="BRI"/>
    <s v="SSH"/>
    <x v="1"/>
    <x v="1"/>
    <n v="96"/>
    <x v="4"/>
    <x v="3"/>
    <x v="10"/>
    <x v="9"/>
    <x v="0"/>
  </r>
  <r>
    <x v="95"/>
    <x v="1"/>
    <x v="0"/>
    <s v=""/>
    <s v=""/>
    <s v="RT"/>
    <s v="Outbound"/>
    <x v="5"/>
    <x v="2"/>
    <x v="38"/>
    <n v="10"/>
    <n v="10"/>
    <n v="195"/>
    <n v="0"/>
    <n v="0"/>
    <n v="1950"/>
    <x v="0"/>
    <s v="Signed"/>
    <s v="BRI"/>
    <s v="SSH"/>
    <x v="1"/>
    <x v="1"/>
    <n v="103"/>
    <x v="4"/>
    <x v="3"/>
    <x v="5"/>
    <x v="31"/>
    <x v="0"/>
  </r>
  <r>
    <x v="95"/>
    <x v="1"/>
    <x v="0"/>
    <s v=""/>
    <s v=""/>
    <s v="RT"/>
    <s v="Outbound"/>
    <x v="5"/>
    <x v="2"/>
    <x v="39"/>
    <n v="10"/>
    <n v="10"/>
    <n v="195"/>
    <n v="0"/>
    <n v="0"/>
    <n v="1950"/>
    <x v="0"/>
    <s v="Signed"/>
    <s v="BRI"/>
    <s v="SSH"/>
    <x v="1"/>
    <x v="1"/>
    <n v="110"/>
    <x v="4"/>
    <x v="3"/>
    <x v="20"/>
    <x v="18"/>
    <x v="0"/>
  </r>
  <r>
    <x v="95"/>
    <x v="1"/>
    <x v="0"/>
    <s v=""/>
    <s v=""/>
    <s v="RT"/>
    <s v="Inbound"/>
    <x v="7"/>
    <x v="3"/>
    <x v="36"/>
    <n v="10"/>
    <n v="10"/>
    <n v="195"/>
    <n v="0"/>
    <n v="0"/>
    <n v="1950"/>
    <x v="0"/>
    <s v="Signed"/>
    <s v="SSH"/>
    <s v="BRI"/>
    <x v="1"/>
    <x v="1"/>
    <n v="89"/>
    <x v="4"/>
    <x v="3"/>
    <x v="37"/>
    <x v="29"/>
    <x v="0"/>
  </r>
  <r>
    <x v="95"/>
    <x v="1"/>
    <x v="0"/>
    <s v=""/>
    <s v=""/>
    <s v="RT"/>
    <s v="Inbound"/>
    <x v="7"/>
    <x v="3"/>
    <x v="37"/>
    <n v="10"/>
    <n v="10"/>
    <n v="195"/>
    <n v="0"/>
    <n v="0"/>
    <n v="1950"/>
    <x v="0"/>
    <s v="Signed"/>
    <s v="SSH"/>
    <s v="BRI"/>
    <x v="1"/>
    <x v="1"/>
    <n v="96"/>
    <x v="4"/>
    <x v="3"/>
    <x v="47"/>
    <x v="40"/>
    <x v="0"/>
  </r>
  <r>
    <x v="95"/>
    <x v="1"/>
    <x v="0"/>
    <s v=""/>
    <s v=""/>
    <s v="RT"/>
    <s v="Inbound"/>
    <x v="7"/>
    <x v="3"/>
    <x v="38"/>
    <n v="10"/>
    <n v="10"/>
    <n v="195"/>
    <n v="0"/>
    <n v="0"/>
    <n v="1950"/>
    <x v="0"/>
    <s v="Signed"/>
    <s v="SSH"/>
    <s v="BRI"/>
    <x v="1"/>
    <x v="1"/>
    <n v="103"/>
    <x v="4"/>
    <x v="3"/>
    <x v="48"/>
    <x v="41"/>
    <x v="0"/>
  </r>
  <r>
    <x v="95"/>
    <x v="1"/>
    <x v="0"/>
    <s v=""/>
    <s v=""/>
    <s v="RT"/>
    <s v="Inbound"/>
    <x v="7"/>
    <x v="3"/>
    <x v="39"/>
    <n v="10"/>
    <n v="10"/>
    <n v="195"/>
    <n v="0"/>
    <n v="0"/>
    <n v="1950"/>
    <x v="0"/>
    <s v="Signed"/>
    <s v="SSH"/>
    <s v="BRI"/>
    <x v="1"/>
    <x v="1"/>
    <n v="110"/>
    <x v="4"/>
    <x v="3"/>
    <x v="49"/>
    <x v="42"/>
    <x v="0"/>
  </r>
  <r>
    <x v="95"/>
    <x v="1"/>
    <x v="0"/>
    <s v=""/>
    <s v=""/>
    <s v="RT"/>
    <s v="Inbound"/>
    <x v="7"/>
    <x v="3"/>
    <x v="40"/>
    <n v="10"/>
    <n v="10"/>
    <n v="195"/>
    <n v="0"/>
    <n v="0"/>
    <n v="1950"/>
    <x v="0"/>
    <s v="Signed"/>
    <s v="SSH"/>
    <s v="BRI"/>
    <x v="1"/>
    <x v="1"/>
    <n v="117"/>
    <x v="4"/>
    <x v="3"/>
    <x v="20"/>
    <x v="18"/>
    <x v="0"/>
  </r>
  <r>
    <x v="95"/>
    <x v="8"/>
    <x v="1"/>
    <s v=""/>
    <s v="YZQ33"/>
    <s v="OW"/>
    <s v="Outbound"/>
    <x v="9"/>
    <x v="0"/>
    <x v="26"/>
    <n v="3"/>
    <n v="3"/>
    <n v="150"/>
    <n v="0"/>
    <n v="0"/>
    <n v="450"/>
    <x v="0"/>
    <s v="Closed Deal"/>
    <s v="NAP"/>
    <s v="SSH"/>
    <x v="0"/>
    <x v="2"/>
    <n v="20"/>
    <x v="6"/>
    <x v="3"/>
    <x v="26"/>
    <x v="22"/>
    <x v="1"/>
  </r>
  <r>
    <x v="95"/>
    <x v="8"/>
    <x v="1"/>
    <s v=""/>
    <s v="EA4GL"/>
    <s v="RT"/>
    <s v="Outbound"/>
    <x v="29"/>
    <x v="6"/>
    <x v="41"/>
    <n v="2"/>
    <n v="2"/>
    <n v="315"/>
    <n v="0"/>
    <n v="0"/>
    <n v="630"/>
    <x v="0"/>
    <s v="Closed Deal"/>
    <s v="VRN"/>
    <s v="SSH"/>
    <x v="3"/>
    <x v="1"/>
    <n v="124"/>
    <x v="19"/>
    <x v="1"/>
    <x v="72"/>
    <x v="61"/>
    <x v="0"/>
  </r>
  <r>
    <x v="95"/>
    <x v="8"/>
    <x v="1"/>
    <s v=""/>
    <s v="EA4GL"/>
    <s v="RT"/>
    <s v="Inbound"/>
    <x v="26"/>
    <x v="7"/>
    <x v="42"/>
    <n v="2"/>
    <n v="2"/>
    <n v="315"/>
    <n v="0"/>
    <n v="0"/>
    <n v="630"/>
    <x v="0"/>
    <s v="Closed Deal"/>
    <s v="SSH"/>
    <s v="VRN"/>
    <x v="3"/>
    <x v="1"/>
    <n v="131"/>
    <x v="19"/>
    <x v="1"/>
    <x v="76"/>
    <x v="62"/>
    <x v="0"/>
  </r>
  <r>
    <x v="95"/>
    <x v="25"/>
    <x v="1"/>
    <s v=""/>
    <s v="12M0FL"/>
    <s v="OW"/>
    <s v="Outbound"/>
    <x v="7"/>
    <x v="3"/>
    <x v="11"/>
    <n v="1"/>
    <n v="1"/>
    <n v="144"/>
    <n v="36.25"/>
    <n v="30"/>
    <n v="210.25"/>
    <x v="0"/>
    <s v="Closed Deal"/>
    <s v="SSH"/>
    <s v="BRI"/>
    <x v="1"/>
    <x v="1"/>
    <n v="26"/>
    <x v="3"/>
    <x v="3"/>
    <x v="12"/>
    <x v="11"/>
    <x v="1"/>
  </r>
  <r>
    <x v="95"/>
    <x v="25"/>
    <x v="1"/>
    <s v=""/>
    <s v="12M0FL"/>
    <s v="OW"/>
    <s v="Outbound"/>
    <x v="7"/>
    <x v="3"/>
    <x v="11"/>
    <n v="1"/>
    <n v="1"/>
    <n v="144"/>
    <n v="36.25"/>
    <n v="30"/>
    <n v="210.25"/>
    <x v="0"/>
    <s v="Closed Deal"/>
    <s v="SSH"/>
    <s v="BRI"/>
    <x v="1"/>
    <x v="1"/>
    <n v="26"/>
    <x v="3"/>
    <x v="3"/>
    <x v="12"/>
    <x v="11"/>
    <x v="1"/>
  </r>
  <r>
    <x v="96"/>
    <x v="7"/>
    <x v="1"/>
    <s v=""/>
    <s v=""/>
    <s v="OW"/>
    <s v="Outbound"/>
    <x v="7"/>
    <x v="3"/>
    <x v="11"/>
    <n v="2"/>
    <n v="2"/>
    <n v="150"/>
    <n v="0"/>
    <n v="0"/>
    <n v="300"/>
    <x v="0"/>
    <s v="Closed Deal"/>
    <s v="SSH"/>
    <s v="BRI"/>
    <x v="1"/>
    <x v="1"/>
    <n v="25"/>
    <x v="3"/>
    <x v="3"/>
    <x v="12"/>
    <x v="11"/>
    <x v="1"/>
  </r>
  <r>
    <x v="96"/>
    <x v="7"/>
    <x v="1"/>
    <s v=""/>
    <s v=""/>
    <s v="OW"/>
    <s v="Outbound"/>
    <x v="5"/>
    <x v="2"/>
    <x v="10"/>
    <n v="2"/>
    <n v="2"/>
    <n v="150"/>
    <n v="0"/>
    <n v="0"/>
    <n v="300"/>
    <x v="0"/>
    <s v="Closed Deal"/>
    <s v="BRI"/>
    <s v="SSH"/>
    <x v="1"/>
    <x v="1"/>
    <n v="18"/>
    <x v="3"/>
    <x v="3"/>
    <x v="8"/>
    <x v="7"/>
    <x v="1"/>
  </r>
  <r>
    <x v="96"/>
    <x v="7"/>
    <x v="1"/>
    <s v=""/>
    <s v=""/>
    <s v="OW"/>
    <s v="Outbound"/>
    <x v="4"/>
    <x v="6"/>
    <x v="10"/>
    <n v="2"/>
    <n v="2"/>
    <n v="150"/>
    <n v="0"/>
    <n v="0"/>
    <n v="300"/>
    <x v="0"/>
    <s v="Closed Deal"/>
    <s v="VRN"/>
    <s v="SSH"/>
    <x v="3"/>
    <x v="1"/>
    <n v="18"/>
    <x v="9"/>
    <x v="3"/>
    <x v="32"/>
    <x v="26"/>
    <x v="1"/>
  </r>
  <r>
    <x v="96"/>
    <x v="7"/>
    <x v="1"/>
    <s v=""/>
    <s v=""/>
    <s v="OW"/>
    <s v="Outbound"/>
    <x v="6"/>
    <x v="7"/>
    <x v="11"/>
    <n v="2"/>
    <n v="2"/>
    <n v="150"/>
    <n v="0"/>
    <n v="0"/>
    <n v="300"/>
    <x v="0"/>
    <s v="Closed Deal"/>
    <s v="SSH"/>
    <s v="VRN"/>
    <x v="3"/>
    <x v="1"/>
    <n v="25"/>
    <x v="9"/>
    <x v="3"/>
    <x v="12"/>
    <x v="11"/>
    <x v="1"/>
  </r>
  <r>
    <x v="96"/>
    <x v="7"/>
    <x v="1"/>
    <s v=""/>
    <s v=""/>
    <s v="OW"/>
    <s v="Outbound"/>
    <x v="25"/>
    <x v="1"/>
    <x v="29"/>
    <n v="1"/>
    <n v="1"/>
    <n v="450"/>
    <n v="0"/>
    <n v="0"/>
    <n v="450"/>
    <x v="0"/>
    <s v="Closed Deal"/>
    <s v="SSH"/>
    <s v="NAP"/>
    <x v="0"/>
    <x v="3"/>
    <n v="17"/>
    <x v="18"/>
    <x v="3"/>
    <x v="7"/>
    <x v="1"/>
    <x v="1"/>
  </r>
  <r>
    <x v="95"/>
    <x v="10"/>
    <x v="1"/>
    <s v="AMADEUS"/>
    <s v="11LP49"/>
    <s v="OW"/>
    <s v="Outbound"/>
    <x v="6"/>
    <x v="7"/>
    <x v="9"/>
    <n v="1"/>
    <n v="1"/>
    <n v="130"/>
    <n v="37.72"/>
    <n v="30"/>
    <n v="197.72"/>
    <x v="0"/>
    <s v="Closed Deal"/>
    <s v="SSH"/>
    <s v="VRN"/>
    <x v="3"/>
    <x v="1"/>
    <n v="12"/>
    <x v="9"/>
    <x v="3"/>
    <x v="34"/>
    <x v="27"/>
    <x v="1"/>
  </r>
  <r>
    <x v="95"/>
    <x v="10"/>
    <x v="1"/>
    <s v="AMADEUS"/>
    <s v="11LP49"/>
    <s v="OW"/>
    <s v="Outbound"/>
    <x v="6"/>
    <x v="7"/>
    <x v="9"/>
    <n v="1"/>
    <n v="1"/>
    <n v="130"/>
    <n v="37.72"/>
    <n v="30"/>
    <n v="197.72"/>
    <x v="0"/>
    <s v="Closed Deal"/>
    <s v="SSH"/>
    <s v="VRN"/>
    <x v="3"/>
    <x v="1"/>
    <n v="12"/>
    <x v="9"/>
    <x v="3"/>
    <x v="34"/>
    <x v="27"/>
    <x v="1"/>
  </r>
  <r>
    <x v="95"/>
    <x v="10"/>
    <x v="1"/>
    <s v="AMADEUS"/>
    <s v="11LP49"/>
    <s v="OW"/>
    <s v="Outbound"/>
    <x v="6"/>
    <x v="7"/>
    <x v="9"/>
    <n v="1"/>
    <n v="1"/>
    <n v="130"/>
    <n v="37.72"/>
    <n v="30"/>
    <n v="197.72"/>
    <x v="0"/>
    <s v="Closed Deal"/>
    <s v="SSH"/>
    <s v="VRN"/>
    <x v="3"/>
    <x v="1"/>
    <n v="12"/>
    <x v="9"/>
    <x v="3"/>
    <x v="34"/>
    <x v="27"/>
    <x v="1"/>
  </r>
  <r>
    <x v="95"/>
    <x v="10"/>
    <x v="1"/>
    <s v="AMADEUS"/>
    <s v="11LP49"/>
    <s v="OW"/>
    <s v="Outbound"/>
    <x v="6"/>
    <x v="7"/>
    <x v="9"/>
    <n v="1"/>
    <n v="1"/>
    <n v="130"/>
    <n v="37.72"/>
    <n v="30"/>
    <n v="197.72"/>
    <x v="0"/>
    <s v="Closed Deal"/>
    <s v="SSH"/>
    <s v="VRN"/>
    <x v="3"/>
    <x v="1"/>
    <n v="12"/>
    <x v="9"/>
    <x v="3"/>
    <x v="34"/>
    <x v="27"/>
    <x v="1"/>
  </r>
  <r>
    <x v="95"/>
    <x v="10"/>
    <x v="1"/>
    <s v="AMADEUS"/>
    <s v="11LPBZ"/>
    <s v="OW"/>
    <s v="Outbound"/>
    <x v="4"/>
    <x v="6"/>
    <x v="10"/>
    <n v="1"/>
    <n v="1"/>
    <n v="130"/>
    <n v="23.04"/>
    <n v="40"/>
    <n v="193.04"/>
    <x v="0"/>
    <s v="Closed Deal"/>
    <s v="VRN"/>
    <s v="SSH"/>
    <x v="3"/>
    <x v="1"/>
    <n v="19"/>
    <x v="9"/>
    <x v="3"/>
    <x v="32"/>
    <x v="26"/>
    <x v="1"/>
  </r>
  <r>
    <x v="95"/>
    <x v="10"/>
    <x v="1"/>
    <s v="AMADEUS"/>
    <s v="11LPBP"/>
    <s v="OW"/>
    <s v="Outbound"/>
    <x v="6"/>
    <x v="7"/>
    <x v="11"/>
    <n v="1"/>
    <n v="1"/>
    <n v="180"/>
    <n v="37.72"/>
    <n v="40"/>
    <n v="257.72000000000003"/>
    <x v="0"/>
    <s v="Closed Deal"/>
    <s v="SSH"/>
    <s v="VRN"/>
    <x v="3"/>
    <x v="1"/>
    <n v="26"/>
    <x v="9"/>
    <x v="3"/>
    <x v="12"/>
    <x v="11"/>
    <x v="1"/>
  </r>
  <r>
    <x v="95"/>
    <x v="10"/>
    <x v="1"/>
    <s v="AMADEUS"/>
    <s v="11LPBZ"/>
    <s v="OW"/>
    <s v="Outbound"/>
    <x v="4"/>
    <x v="6"/>
    <x v="10"/>
    <n v="1"/>
    <n v="1"/>
    <n v="130"/>
    <n v="23.04"/>
    <n v="40"/>
    <n v="193.04"/>
    <x v="0"/>
    <s v="Closed Deal"/>
    <s v="VRN"/>
    <s v="SSH"/>
    <x v="3"/>
    <x v="1"/>
    <n v="19"/>
    <x v="9"/>
    <x v="3"/>
    <x v="32"/>
    <x v="26"/>
    <x v="1"/>
  </r>
  <r>
    <x v="95"/>
    <x v="10"/>
    <x v="1"/>
    <s v="AMADEUS"/>
    <s v="11LPBP"/>
    <s v="OW"/>
    <s v="Outbound"/>
    <x v="6"/>
    <x v="7"/>
    <x v="11"/>
    <n v="1"/>
    <n v="1"/>
    <n v="180"/>
    <n v="37.72"/>
    <n v="40"/>
    <n v="257.72000000000003"/>
    <x v="0"/>
    <s v="Closed Deal"/>
    <s v="SSH"/>
    <s v="VRN"/>
    <x v="3"/>
    <x v="1"/>
    <n v="26"/>
    <x v="9"/>
    <x v="3"/>
    <x v="12"/>
    <x v="11"/>
    <x v="1"/>
  </r>
  <r>
    <x v="96"/>
    <x v="8"/>
    <x v="1"/>
    <s v=""/>
    <s v="ZH4PL"/>
    <s v="OW"/>
    <s v="Outbound"/>
    <x v="12"/>
    <x v="4"/>
    <x v="29"/>
    <n v="2"/>
    <n v="2"/>
    <n v="100"/>
    <n v="0"/>
    <n v="0"/>
    <n v="200"/>
    <x v="0"/>
    <s v="Closed Deal"/>
    <s v="MXP"/>
    <s v="SSH"/>
    <x v="2"/>
    <x v="3"/>
    <n v="17"/>
    <x v="7"/>
    <x v="3"/>
    <x v="17"/>
    <x v="16"/>
    <x v="1"/>
  </r>
  <r>
    <x v="96"/>
    <x v="8"/>
    <x v="1"/>
    <s v=""/>
    <s v="QRLZW"/>
    <s v="OW"/>
    <s v="Outbound"/>
    <x v="6"/>
    <x v="7"/>
    <x v="11"/>
    <n v="3"/>
    <n v="3"/>
    <n v="100"/>
    <n v="0"/>
    <n v="0"/>
    <n v="300"/>
    <x v="0"/>
    <s v="Closed Deal"/>
    <s v="SSH"/>
    <s v="VRN"/>
    <x v="3"/>
    <x v="1"/>
    <n v="25"/>
    <x v="9"/>
    <x v="3"/>
    <x v="12"/>
    <x v="11"/>
    <x v="1"/>
  </r>
  <r>
    <x v="96"/>
    <x v="8"/>
    <x v="1"/>
    <s v=""/>
    <s v="CDAEH"/>
    <s v="OW"/>
    <s v="Outbound"/>
    <x v="4"/>
    <x v="6"/>
    <x v="10"/>
    <n v="3"/>
    <n v="3"/>
    <n v="100"/>
    <n v="0"/>
    <n v="0"/>
    <n v="300"/>
    <x v="0"/>
    <s v="Closed Deal"/>
    <s v="VRN"/>
    <s v="SSH"/>
    <x v="3"/>
    <x v="1"/>
    <n v="18"/>
    <x v="9"/>
    <x v="3"/>
    <x v="32"/>
    <x v="26"/>
    <x v="1"/>
  </r>
  <r>
    <x v="96"/>
    <x v="8"/>
    <x v="1"/>
    <s v=""/>
    <s v="UZN7D"/>
    <s v="OW"/>
    <s v="Outbound"/>
    <x v="12"/>
    <x v="0"/>
    <x v="0"/>
    <n v="3"/>
    <n v="3"/>
    <n v="220"/>
    <n v="0"/>
    <n v="0"/>
    <n v="660"/>
    <x v="0"/>
    <s v="Closed Deal"/>
    <s v="NAP"/>
    <s v="SSH"/>
    <x v="0"/>
    <x v="0"/>
    <n v="111"/>
    <x v="17"/>
    <x v="3"/>
    <x v="81"/>
    <x v="67"/>
    <x v="0"/>
  </r>
  <r>
    <x v="97"/>
    <x v="31"/>
    <x v="1"/>
    <s v=" "/>
    <s v="CPAUXF"/>
    <s v="OW"/>
    <s v="Outbound"/>
    <x v="6"/>
    <x v="7"/>
    <x v="11"/>
    <n v="1"/>
    <n v="1"/>
    <n v="150"/>
    <n v="0"/>
    <n v="0"/>
    <n v="150"/>
    <x v="0"/>
    <s v="Closed Deal"/>
    <s v="SSH"/>
    <s v="VRN"/>
    <x v="3"/>
    <x v="1"/>
    <n v="24"/>
    <x v="9"/>
    <x v="3"/>
    <x v="12"/>
    <x v="11"/>
    <x v="1"/>
  </r>
  <r>
    <x v="97"/>
    <x v="31"/>
    <x v="1"/>
    <s v=" "/>
    <s v="CPAUXF"/>
    <s v="OW"/>
    <s v="Outbound"/>
    <x v="6"/>
    <x v="7"/>
    <x v="11"/>
    <n v="1"/>
    <n v="1"/>
    <n v="150"/>
    <n v="0"/>
    <n v="0"/>
    <n v="150"/>
    <x v="0"/>
    <s v="Closed Deal"/>
    <s v="SSH"/>
    <s v="VRN"/>
    <x v="3"/>
    <x v="1"/>
    <n v="24"/>
    <x v="9"/>
    <x v="3"/>
    <x v="12"/>
    <x v="11"/>
    <x v="1"/>
  </r>
  <r>
    <x v="97"/>
    <x v="31"/>
    <x v="1"/>
    <s v=" "/>
    <s v="CPAUXF"/>
    <s v="OW"/>
    <s v="Outbound"/>
    <x v="6"/>
    <x v="7"/>
    <x v="11"/>
    <n v="1"/>
    <n v="1"/>
    <n v="150"/>
    <n v="0"/>
    <n v="0"/>
    <n v="150"/>
    <x v="0"/>
    <s v="Closed Deal"/>
    <s v="SSH"/>
    <s v="VRN"/>
    <x v="3"/>
    <x v="1"/>
    <n v="24"/>
    <x v="9"/>
    <x v="3"/>
    <x v="12"/>
    <x v="11"/>
    <x v="1"/>
  </r>
  <r>
    <x v="97"/>
    <x v="7"/>
    <x v="1"/>
    <s v=""/>
    <s v=""/>
    <s v="OW"/>
    <s v="Outbound"/>
    <x v="9"/>
    <x v="0"/>
    <x v="24"/>
    <n v="3"/>
    <n v="3"/>
    <n v="140"/>
    <n v="0"/>
    <n v="0"/>
    <n v="420"/>
    <x v="0"/>
    <s v="Closed Deal"/>
    <s v="NAP"/>
    <s v="SSH"/>
    <x v="0"/>
    <x v="2"/>
    <n v="4"/>
    <x v="6"/>
    <x v="3"/>
    <x v="25"/>
    <x v="0"/>
    <x v="1"/>
  </r>
  <r>
    <x v="97"/>
    <x v="7"/>
    <x v="1"/>
    <s v=""/>
    <s v=""/>
    <s v="OW"/>
    <s v="Outbound"/>
    <x v="4"/>
    <x v="6"/>
    <x v="10"/>
    <n v="3"/>
    <n v="3"/>
    <n v="100"/>
    <n v="0"/>
    <n v="0"/>
    <n v="300"/>
    <x v="0"/>
    <s v="Closed Deal"/>
    <s v="VRN"/>
    <s v="SSH"/>
    <x v="3"/>
    <x v="1"/>
    <n v="17"/>
    <x v="9"/>
    <x v="3"/>
    <x v="32"/>
    <x v="26"/>
    <x v="1"/>
  </r>
  <r>
    <x v="97"/>
    <x v="7"/>
    <x v="1"/>
    <s v=""/>
    <s v=""/>
    <s v="OW"/>
    <s v="Outbound"/>
    <x v="7"/>
    <x v="3"/>
    <x v="39"/>
    <n v="3"/>
    <n v="3"/>
    <n v="160"/>
    <n v="0"/>
    <n v="0"/>
    <n v="480"/>
    <x v="0"/>
    <s v="Closed Deal"/>
    <s v="SSH"/>
    <s v="BRI"/>
    <x v="1"/>
    <x v="1"/>
    <n v="108"/>
    <x v="4"/>
    <x v="3"/>
    <x v="49"/>
    <x v="42"/>
    <x v="0"/>
  </r>
  <r>
    <x v="97"/>
    <x v="7"/>
    <x v="1"/>
    <s v=""/>
    <s v=""/>
    <s v="OW"/>
    <s v="Outbound"/>
    <x v="7"/>
    <x v="3"/>
    <x v="13"/>
    <n v="2"/>
    <n v="2"/>
    <n v="260"/>
    <n v="0"/>
    <n v="0"/>
    <n v="520"/>
    <x v="0"/>
    <s v="Closed Deal"/>
    <s v="SSH"/>
    <s v="BRI"/>
    <x v="1"/>
    <x v="1"/>
    <n v="150"/>
    <x v="4"/>
    <x v="3"/>
    <x v="21"/>
    <x v="19"/>
    <x v="0"/>
  </r>
  <r>
    <x v="97"/>
    <x v="7"/>
    <x v="1"/>
    <s v=""/>
    <s v=""/>
    <s v="OW"/>
    <s v="Outbound"/>
    <x v="5"/>
    <x v="2"/>
    <x v="37"/>
    <n v="3"/>
    <n v="3"/>
    <n v="160"/>
    <n v="0"/>
    <n v="0"/>
    <n v="480"/>
    <x v="0"/>
    <s v="Closed Deal"/>
    <s v="BRI"/>
    <s v="SSH"/>
    <x v="1"/>
    <x v="1"/>
    <n v="94"/>
    <x v="4"/>
    <x v="3"/>
    <x v="10"/>
    <x v="9"/>
    <x v="0"/>
  </r>
  <r>
    <x v="97"/>
    <x v="7"/>
    <x v="1"/>
    <s v=""/>
    <s v=""/>
    <s v="OW"/>
    <s v="Outbound"/>
    <x v="5"/>
    <x v="2"/>
    <x v="12"/>
    <n v="2"/>
    <n v="2"/>
    <n v="220"/>
    <n v="0"/>
    <n v="0"/>
    <n v="440"/>
    <x v="0"/>
    <s v="Closed Deal"/>
    <s v="BRI"/>
    <s v="SSH"/>
    <x v="1"/>
    <x v="1"/>
    <n v="143"/>
    <x v="4"/>
    <x v="3"/>
    <x v="13"/>
    <x v="12"/>
    <x v="0"/>
  </r>
  <r>
    <x v="97"/>
    <x v="7"/>
    <x v="1"/>
    <s v=""/>
    <s v=""/>
    <s v="OW"/>
    <s v="Outbound"/>
    <x v="22"/>
    <x v="12"/>
    <x v="2"/>
    <n v="6"/>
    <n v="6"/>
    <n v="240"/>
    <n v="0"/>
    <n v="0"/>
    <n v="1440"/>
    <x v="0"/>
    <s v="Closed Deal"/>
    <s v="NAP"/>
    <s v="HRG"/>
    <x v="0"/>
    <x v="0"/>
    <n v="124"/>
    <x v="16"/>
    <x v="13"/>
    <x v="37"/>
    <x v="51"/>
    <x v="0"/>
  </r>
  <r>
    <x v="97"/>
    <x v="31"/>
    <x v="1"/>
    <s v=" "/>
    <s v="CPH43J"/>
    <s v="OW"/>
    <s v="Outbound"/>
    <x v="6"/>
    <x v="7"/>
    <x v="11"/>
    <n v="1"/>
    <n v="1"/>
    <n v="150"/>
    <n v="0"/>
    <n v="0"/>
    <n v="150"/>
    <x v="0"/>
    <s v="Closed Deal"/>
    <s v="SSH"/>
    <s v="VRN"/>
    <x v="3"/>
    <x v="1"/>
    <n v="24"/>
    <x v="9"/>
    <x v="3"/>
    <x v="12"/>
    <x v="11"/>
    <x v="1"/>
  </r>
  <r>
    <x v="97"/>
    <x v="31"/>
    <x v="1"/>
    <s v=" "/>
    <s v="CPH43J"/>
    <s v="OW"/>
    <s v="Outbound"/>
    <x v="6"/>
    <x v="7"/>
    <x v="11"/>
    <n v="1"/>
    <n v="1"/>
    <n v="150"/>
    <n v="0"/>
    <n v="0"/>
    <n v="150"/>
    <x v="0"/>
    <s v="Closed Deal"/>
    <s v="SSH"/>
    <s v="VRN"/>
    <x v="3"/>
    <x v="1"/>
    <n v="24"/>
    <x v="9"/>
    <x v="3"/>
    <x v="12"/>
    <x v="11"/>
    <x v="1"/>
  </r>
  <r>
    <x v="97"/>
    <x v="8"/>
    <x v="1"/>
    <s v=""/>
    <s v="V2JL7"/>
    <s v="OW"/>
    <s v="Outbound"/>
    <x v="24"/>
    <x v="0"/>
    <x v="29"/>
    <n v="2"/>
    <n v="2"/>
    <n v="100"/>
    <n v="0"/>
    <n v="0"/>
    <n v="200"/>
    <x v="0"/>
    <s v="Closed Deal"/>
    <s v="NAP"/>
    <s v="SSH"/>
    <x v="0"/>
    <x v="3"/>
    <n v="16"/>
    <x v="18"/>
    <x v="3"/>
    <x v="66"/>
    <x v="57"/>
    <x v="1"/>
  </r>
  <r>
    <x v="97"/>
    <x v="8"/>
    <x v="1"/>
    <s v=""/>
    <s v="L2R2T"/>
    <s v="RT"/>
    <s v="Outbound"/>
    <x v="9"/>
    <x v="0"/>
    <x v="24"/>
    <n v="4"/>
    <n v="4"/>
    <n v="100"/>
    <n v="0"/>
    <n v="0"/>
    <n v="400"/>
    <x v="0"/>
    <s v="Closed Deal"/>
    <s v="NAP"/>
    <s v="SSH"/>
    <x v="0"/>
    <x v="2"/>
    <n v="4"/>
    <x v="6"/>
    <x v="3"/>
    <x v="25"/>
    <x v="0"/>
    <x v="1"/>
  </r>
  <r>
    <x v="97"/>
    <x v="8"/>
    <x v="1"/>
    <s v=""/>
    <s v="L2R2T"/>
    <s v="RT"/>
    <s v="Inbound"/>
    <x v="11"/>
    <x v="1"/>
    <x v="25"/>
    <n v="4"/>
    <n v="4"/>
    <n v="100"/>
    <n v="0"/>
    <n v="0"/>
    <n v="400"/>
    <x v="0"/>
    <s v="Closed Deal"/>
    <s v="SSH"/>
    <s v="NAP"/>
    <x v="0"/>
    <x v="2"/>
    <n v="11"/>
    <x v="6"/>
    <x v="3"/>
    <x v="28"/>
    <x v="23"/>
    <x v="1"/>
  </r>
  <r>
    <x v="96"/>
    <x v="10"/>
    <x v="1"/>
    <s v="AMADEUS"/>
    <s v="11LPJA"/>
    <s v="OW"/>
    <s v="Outbound"/>
    <x v="13"/>
    <x v="17"/>
    <x v="70"/>
    <n v="1"/>
    <n v="1"/>
    <n v="320"/>
    <n v="37.72"/>
    <n v="40"/>
    <n v="397.72"/>
    <x v="0"/>
    <s v="Closed Deal"/>
    <s v="SSH"/>
    <s v="FCO"/>
    <x v="6"/>
    <x v="3"/>
    <n v="136"/>
    <x v="25"/>
    <x v="3"/>
    <x v="7"/>
    <x v="1"/>
    <x v="0"/>
  </r>
  <r>
    <x v="96"/>
    <x v="10"/>
    <x v="1"/>
    <s v="AMADEUS"/>
    <s v="11LPJA"/>
    <s v="OW"/>
    <s v="Outbound"/>
    <x v="13"/>
    <x v="17"/>
    <x v="70"/>
    <n v="1"/>
    <n v="1"/>
    <n v="320"/>
    <n v="37.72"/>
    <n v="40"/>
    <n v="397.72"/>
    <x v="0"/>
    <s v="Closed Deal"/>
    <s v="SSH"/>
    <s v="FCO"/>
    <x v="6"/>
    <x v="3"/>
    <n v="136"/>
    <x v="25"/>
    <x v="3"/>
    <x v="7"/>
    <x v="1"/>
    <x v="0"/>
  </r>
  <r>
    <x v="96"/>
    <x v="10"/>
    <x v="1"/>
    <s v="AMADEUS"/>
    <s v="11LPYT"/>
    <s v="OW"/>
    <s v="Outbound"/>
    <x v="13"/>
    <x v="17"/>
    <x v="67"/>
    <n v="1"/>
    <n v="1"/>
    <n v="270"/>
    <n v="37.72"/>
    <n v="40"/>
    <n v="347.72"/>
    <x v="0"/>
    <s v="Closed Deal"/>
    <s v="SSH"/>
    <s v="FCO"/>
    <x v="6"/>
    <x v="3"/>
    <n v="115"/>
    <x v="25"/>
    <x v="3"/>
    <x v="48"/>
    <x v="41"/>
    <x v="0"/>
  </r>
  <r>
    <x v="96"/>
    <x v="10"/>
    <x v="1"/>
    <s v="AMADEUS"/>
    <s v="11LPJF"/>
    <s v="OW"/>
    <s v="Outbound"/>
    <x v="22"/>
    <x v="12"/>
    <x v="2"/>
    <n v="1"/>
    <n v="1"/>
    <n v="240"/>
    <n v="28.36"/>
    <n v="40"/>
    <n v="308.36"/>
    <x v="0"/>
    <s v="Closed Deal"/>
    <s v="NAP"/>
    <s v="HRG"/>
    <x v="0"/>
    <x v="0"/>
    <n v="125"/>
    <x v="16"/>
    <x v="13"/>
    <x v="37"/>
    <x v="51"/>
    <x v="0"/>
  </r>
  <r>
    <x v="96"/>
    <x v="10"/>
    <x v="1"/>
    <s v="AMADEUS"/>
    <s v="11LPJF"/>
    <s v="OW"/>
    <s v="Outbound"/>
    <x v="22"/>
    <x v="12"/>
    <x v="2"/>
    <n v="1"/>
    <n v="1"/>
    <n v="240"/>
    <n v="28.36"/>
    <n v="40"/>
    <n v="308.36"/>
    <x v="0"/>
    <s v="Closed Deal"/>
    <s v="NAP"/>
    <s v="HRG"/>
    <x v="0"/>
    <x v="0"/>
    <n v="125"/>
    <x v="16"/>
    <x v="13"/>
    <x v="37"/>
    <x v="51"/>
    <x v="0"/>
  </r>
  <r>
    <x v="96"/>
    <x v="10"/>
    <x v="1"/>
    <s v="AMADEUS"/>
    <s v="11LPJF"/>
    <s v="OW"/>
    <s v="Outbound"/>
    <x v="22"/>
    <x v="12"/>
    <x v="2"/>
    <n v="1"/>
    <n v="1"/>
    <n v="240"/>
    <n v="28.36"/>
    <n v="40"/>
    <n v="308.36"/>
    <x v="0"/>
    <s v="Closed Deal"/>
    <s v="NAP"/>
    <s v="HRG"/>
    <x v="0"/>
    <x v="0"/>
    <n v="125"/>
    <x v="16"/>
    <x v="13"/>
    <x v="37"/>
    <x v="51"/>
    <x v="0"/>
  </r>
  <r>
    <x v="96"/>
    <x v="10"/>
    <x v="1"/>
    <s v="AMADEUS"/>
    <s v="11LPJA"/>
    <s v="OW"/>
    <s v="Outbound"/>
    <x v="13"/>
    <x v="17"/>
    <x v="70"/>
    <n v="1"/>
    <n v="1"/>
    <n v="320"/>
    <n v="37.72"/>
    <n v="40"/>
    <n v="397.72"/>
    <x v="0"/>
    <s v="Closed Deal"/>
    <s v="SSH"/>
    <s v="FCO"/>
    <x v="6"/>
    <x v="3"/>
    <n v="136"/>
    <x v="25"/>
    <x v="3"/>
    <x v="7"/>
    <x v="1"/>
    <x v="0"/>
  </r>
  <r>
    <x v="96"/>
    <x v="10"/>
    <x v="1"/>
    <s v="SABRE"/>
    <s v="11L8A9"/>
    <s v="RT"/>
    <s v="Inbound"/>
    <x v="7"/>
    <x v="3"/>
    <x v="9"/>
    <n v="0"/>
    <n v="0"/>
    <n v="0"/>
    <n v="0"/>
    <n v="0"/>
    <n v="0"/>
    <x v="2"/>
    <s v="Reissued"/>
    <s v="SSH"/>
    <s v="BRI"/>
    <x v="1"/>
    <x v="1"/>
    <n v="11"/>
    <x v="3"/>
    <x v="3"/>
    <x v="10"/>
    <x v="9"/>
    <x v="1"/>
  </r>
  <r>
    <x v="96"/>
    <x v="10"/>
    <x v="1"/>
    <s v="SABRE"/>
    <s v="11L8A9"/>
    <s v="RT"/>
    <s v="Outbound"/>
    <x v="4"/>
    <x v="2"/>
    <x v="8"/>
    <n v="0"/>
    <n v="0"/>
    <n v="0"/>
    <n v="0"/>
    <n v="0"/>
    <n v="0"/>
    <x v="2"/>
    <s v="Reissued"/>
    <s v="BRI"/>
    <s v="SSH"/>
    <x v="1"/>
    <x v="1"/>
    <n v="4"/>
    <x v="2"/>
    <x v="2"/>
    <x v="6"/>
    <x v="6"/>
    <x v="1"/>
  </r>
  <r>
    <x v="96"/>
    <x v="10"/>
    <x v="1"/>
    <s v="SABRE"/>
    <s v="11L8B0"/>
    <s v="RT"/>
    <s v="Inbound"/>
    <x v="7"/>
    <x v="3"/>
    <x v="9"/>
    <n v="0"/>
    <n v="0"/>
    <n v="0"/>
    <n v="0"/>
    <n v="0"/>
    <n v="0"/>
    <x v="2"/>
    <s v="Reissued"/>
    <s v="SSH"/>
    <s v="BRI"/>
    <x v="1"/>
    <x v="1"/>
    <n v="11"/>
    <x v="3"/>
    <x v="3"/>
    <x v="10"/>
    <x v="9"/>
    <x v="1"/>
  </r>
  <r>
    <x v="96"/>
    <x v="10"/>
    <x v="1"/>
    <s v="SABRE"/>
    <s v="11L8B0"/>
    <s v="RT"/>
    <s v="Outbound"/>
    <x v="4"/>
    <x v="2"/>
    <x v="8"/>
    <n v="0"/>
    <n v="0"/>
    <n v="0"/>
    <n v="0"/>
    <n v="0"/>
    <n v="0"/>
    <x v="2"/>
    <s v="Reissued"/>
    <s v="BRI"/>
    <s v="SSH"/>
    <x v="1"/>
    <x v="1"/>
    <n v="4"/>
    <x v="2"/>
    <x v="2"/>
    <x v="6"/>
    <x v="6"/>
    <x v="1"/>
  </r>
  <r>
    <x v="96"/>
    <x v="10"/>
    <x v="1"/>
    <s v="AMADEUS"/>
    <s v="11LPEL"/>
    <s v="RT"/>
    <s v="Inbound"/>
    <x v="13"/>
    <x v="1"/>
    <x v="1"/>
    <n v="1"/>
    <n v="1"/>
    <n v="195"/>
    <n v="38.92"/>
    <n v="40"/>
    <n v="273.92"/>
    <x v="0"/>
    <s v="Closed Deal"/>
    <s v="SSH"/>
    <s v="NAP"/>
    <x v="0"/>
    <x v="0"/>
    <n v="118"/>
    <x v="17"/>
    <x v="3"/>
    <x v="95"/>
    <x v="85"/>
    <x v="0"/>
  </r>
  <r>
    <x v="96"/>
    <x v="10"/>
    <x v="1"/>
    <s v="AMADEUS"/>
    <s v="11LPEL"/>
    <s v="RT"/>
    <s v="Outbound"/>
    <x v="12"/>
    <x v="0"/>
    <x v="0"/>
    <n v="1"/>
    <n v="1"/>
    <n v="195"/>
    <n v="34.04"/>
    <n v="30"/>
    <n v="259.04000000000002"/>
    <x v="0"/>
    <s v="Closed Deal"/>
    <s v="NAP"/>
    <s v="SSH"/>
    <x v="0"/>
    <x v="0"/>
    <n v="111"/>
    <x v="17"/>
    <x v="3"/>
    <x v="81"/>
    <x v="67"/>
    <x v="0"/>
  </r>
  <r>
    <x v="96"/>
    <x v="10"/>
    <x v="1"/>
    <s v="AMADEUS"/>
    <s v="11LPJF"/>
    <s v="OW"/>
    <s v="Outbound"/>
    <x v="22"/>
    <x v="12"/>
    <x v="2"/>
    <n v="1"/>
    <n v="1"/>
    <n v="240"/>
    <n v="28.36"/>
    <n v="40"/>
    <n v="308.36"/>
    <x v="0"/>
    <s v="Closed Deal"/>
    <s v="NAP"/>
    <s v="HRG"/>
    <x v="0"/>
    <x v="0"/>
    <n v="125"/>
    <x v="16"/>
    <x v="13"/>
    <x v="37"/>
    <x v="51"/>
    <x v="0"/>
  </r>
  <r>
    <x v="96"/>
    <x v="10"/>
    <x v="1"/>
    <s v="SABRE"/>
    <s v="11L8AR"/>
    <s v="RT"/>
    <s v="Inbound"/>
    <x v="7"/>
    <x v="3"/>
    <x v="9"/>
    <n v="0"/>
    <n v="0"/>
    <n v="0"/>
    <n v="0"/>
    <n v="0"/>
    <n v="0"/>
    <x v="2"/>
    <s v="Reissued"/>
    <s v="SSH"/>
    <s v="BRI"/>
    <x v="1"/>
    <x v="1"/>
    <n v="11"/>
    <x v="3"/>
    <x v="3"/>
    <x v="10"/>
    <x v="9"/>
    <x v="1"/>
  </r>
  <r>
    <x v="96"/>
    <x v="10"/>
    <x v="1"/>
    <s v="SABRE"/>
    <s v="11L8AR"/>
    <s v="RT"/>
    <s v="Outbound"/>
    <x v="4"/>
    <x v="2"/>
    <x v="8"/>
    <n v="0"/>
    <n v="0"/>
    <n v="0"/>
    <n v="0"/>
    <n v="0"/>
    <n v="0"/>
    <x v="2"/>
    <s v="Reissued"/>
    <s v="BRI"/>
    <s v="SSH"/>
    <x v="1"/>
    <x v="1"/>
    <n v="4"/>
    <x v="2"/>
    <x v="2"/>
    <x v="6"/>
    <x v="6"/>
    <x v="1"/>
  </r>
  <r>
    <x v="96"/>
    <x v="10"/>
    <x v="1"/>
    <s v="SABRE"/>
    <s v="11L8A9"/>
    <s v="RT"/>
    <s v="Inbound"/>
    <x v="7"/>
    <x v="3"/>
    <x v="9"/>
    <n v="0"/>
    <n v="0"/>
    <n v="0"/>
    <n v="0"/>
    <n v="0"/>
    <n v="0"/>
    <x v="2"/>
    <s v="Reissued"/>
    <s v="SSH"/>
    <s v="BRI"/>
    <x v="1"/>
    <x v="1"/>
    <n v="11"/>
    <x v="3"/>
    <x v="3"/>
    <x v="10"/>
    <x v="9"/>
    <x v="1"/>
  </r>
  <r>
    <x v="96"/>
    <x v="10"/>
    <x v="1"/>
    <s v="SABRE"/>
    <s v="11L8A9"/>
    <s v="RT"/>
    <s v="Outbound"/>
    <x v="4"/>
    <x v="2"/>
    <x v="8"/>
    <n v="0"/>
    <n v="0"/>
    <n v="0"/>
    <n v="0"/>
    <n v="0"/>
    <n v="0"/>
    <x v="2"/>
    <s v="Reissued"/>
    <s v="BRI"/>
    <s v="SSH"/>
    <x v="1"/>
    <x v="1"/>
    <n v="4"/>
    <x v="2"/>
    <x v="2"/>
    <x v="6"/>
    <x v="6"/>
    <x v="1"/>
  </r>
  <r>
    <x v="96"/>
    <x v="10"/>
    <x v="1"/>
    <s v="AMADEUS"/>
    <s v="11LPJE"/>
    <s v="OW"/>
    <s v="Outbound"/>
    <x v="22"/>
    <x v="12"/>
    <x v="2"/>
    <n v="1"/>
    <n v="1"/>
    <n v="240"/>
    <n v="28.36"/>
    <n v="40"/>
    <n v="308.36"/>
    <x v="0"/>
    <s v="Closed Deal"/>
    <s v="NAP"/>
    <s v="HRG"/>
    <x v="0"/>
    <x v="0"/>
    <n v="125"/>
    <x v="16"/>
    <x v="13"/>
    <x v="37"/>
    <x v="51"/>
    <x v="0"/>
  </r>
  <r>
    <x v="96"/>
    <x v="10"/>
    <x v="1"/>
    <s v="AMADEUS"/>
    <s v="11LPJE"/>
    <s v="OW"/>
    <s v="Outbound"/>
    <x v="22"/>
    <x v="12"/>
    <x v="2"/>
    <n v="1"/>
    <n v="1"/>
    <n v="240"/>
    <n v="28.36"/>
    <n v="40"/>
    <n v="308.36"/>
    <x v="0"/>
    <s v="Closed Deal"/>
    <s v="NAP"/>
    <s v="HRG"/>
    <x v="0"/>
    <x v="0"/>
    <n v="125"/>
    <x v="16"/>
    <x v="13"/>
    <x v="37"/>
    <x v="51"/>
    <x v="0"/>
  </r>
  <r>
    <x v="96"/>
    <x v="10"/>
    <x v="1"/>
    <s v="AMADEUS"/>
    <s v="11LPJE"/>
    <s v="OW"/>
    <s v="Outbound"/>
    <x v="22"/>
    <x v="12"/>
    <x v="2"/>
    <n v="1"/>
    <n v="1"/>
    <n v="240"/>
    <n v="28.36"/>
    <n v="40"/>
    <n v="308.36"/>
    <x v="0"/>
    <s v="Closed Deal"/>
    <s v="NAP"/>
    <s v="HRG"/>
    <x v="0"/>
    <x v="0"/>
    <n v="125"/>
    <x v="16"/>
    <x v="13"/>
    <x v="37"/>
    <x v="51"/>
    <x v="0"/>
  </r>
  <r>
    <x v="96"/>
    <x v="10"/>
    <x v="1"/>
    <s v="AMADEUS"/>
    <s v="11LPYT"/>
    <s v="OW"/>
    <s v="Outbound"/>
    <x v="13"/>
    <x v="17"/>
    <x v="67"/>
    <n v="1"/>
    <n v="1"/>
    <n v="202.5"/>
    <n v="37.72"/>
    <n v="40"/>
    <n v="280.22000000000003"/>
    <x v="0"/>
    <s v="Closed Deal"/>
    <s v="SSH"/>
    <s v="FCO"/>
    <x v="6"/>
    <x v="3"/>
    <n v="115"/>
    <x v="25"/>
    <x v="3"/>
    <x v="48"/>
    <x v="41"/>
    <x v="0"/>
  </r>
  <r>
    <x v="96"/>
    <x v="10"/>
    <x v="1"/>
    <s v="AMADEUS"/>
    <s v="11LPYT"/>
    <s v="OW"/>
    <s v="Outbound"/>
    <x v="13"/>
    <x v="17"/>
    <x v="67"/>
    <n v="1"/>
    <n v="1"/>
    <n v="270"/>
    <n v="37.72"/>
    <n v="40"/>
    <n v="347.72"/>
    <x v="0"/>
    <s v="Closed Deal"/>
    <s v="SSH"/>
    <s v="FCO"/>
    <x v="6"/>
    <x v="3"/>
    <n v="115"/>
    <x v="25"/>
    <x v="3"/>
    <x v="48"/>
    <x v="41"/>
    <x v="0"/>
  </r>
  <r>
    <x v="96"/>
    <x v="10"/>
    <x v="1"/>
    <s v="AMADEUS"/>
    <s v="11LPYT"/>
    <s v="OW"/>
    <s v="Outbound"/>
    <x v="13"/>
    <x v="17"/>
    <x v="67"/>
    <n v="1"/>
    <n v="1"/>
    <n v="202.5"/>
    <n v="37.72"/>
    <n v="40"/>
    <n v="280.22000000000003"/>
    <x v="0"/>
    <s v="Closed Deal"/>
    <s v="SSH"/>
    <s v="FCO"/>
    <x v="6"/>
    <x v="3"/>
    <n v="115"/>
    <x v="25"/>
    <x v="3"/>
    <x v="48"/>
    <x v="41"/>
    <x v="0"/>
  </r>
  <r>
    <x v="96"/>
    <x v="10"/>
    <x v="1"/>
    <s v="AMADEUS"/>
    <s v="11LPJE"/>
    <s v="OW"/>
    <s v="Outbound"/>
    <x v="22"/>
    <x v="12"/>
    <x v="2"/>
    <n v="1"/>
    <n v="1"/>
    <n v="240"/>
    <n v="28.36"/>
    <n v="40"/>
    <n v="308.36"/>
    <x v="0"/>
    <s v="Closed Deal"/>
    <s v="NAP"/>
    <s v="HRG"/>
    <x v="0"/>
    <x v="0"/>
    <n v="125"/>
    <x v="16"/>
    <x v="13"/>
    <x v="37"/>
    <x v="51"/>
    <x v="0"/>
  </r>
  <r>
    <x v="96"/>
    <x v="10"/>
    <x v="1"/>
    <s v="AMADEUS"/>
    <s v="11LPEL"/>
    <s v="RT"/>
    <s v="Inbound"/>
    <x v="13"/>
    <x v="1"/>
    <x v="1"/>
    <n v="1"/>
    <n v="1"/>
    <n v="195"/>
    <n v="38.92"/>
    <n v="40"/>
    <n v="273.92"/>
    <x v="0"/>
    <s v="Closed Deal"/>
    <s v="SSH"/>
    <s v="NAP"/>
    <x v="0"/>
    <x v="0"/>
    <n v="118"/>
    <x v="17"/>
    <x v="3"/>
    <x v="95"/>
    <x v="85"/>
    <x v="0"/>
  </r>
  <r>
    <x v="96"/>
    <x v="10"/>
    <x v="1"/>
    <s v="AMADEUS"/>
    <s v="11LPEL"/>
    <s v="RT"/>
    <s v="Outbound"/>
    <x v="12"/>
    <x v="0"/>
    <x v="0"/>
    <n v="1"/>
    <n v="1"/>
    <n v="195"/>
    <n v="34.04"/>
    <n v="30"/>
    <n v="259.04000000000002"/>
    <x v="0"/>
    <s v="Closed Deal"/>
    <s v="NAP"/>
    <s v="SSH"/>
    <x v="0"/>
    <x v="0"/>
    <n v="111"/>
    <x v="17"/>
    <x v="3"/>
    <x v="81"/>
    <x v="67"/>
    <x v="0"/>
  </r>
  <r>
    <x v="96"/>
    <x v="10"/>
    <x v="1"/>
    <s v="AMADEUS"/>
    <s v="11LPJE"/>
    <s v="OW"/>
    <s v="Outbound"/>
    <x v="22"/>
    <x v="12"/>
    <x v="2"/>
    <n v="1"/>
    <n v="1"/>
    <n v="240"/>
    <n v="28.36"/>
    <n v="40"/>
    <n v="308.36"/>
    <x v="0"/>
    <s v="Closed Deal"/>
    <s v="NAP"/>
    <s v="HRG"/>
    <x v="0"/>
    <x v="0"/>
    <n v="125"/>
    <x v="16"/>
    <x v="13"/>
    <x v="37"/>
    <x v="51"/>
    <x v="0"/>
  </r>
  <r>
    <x v="96"/>
    <x v="10"/>
    <x v="1"/>
    <s v="AMADEUS"/>
    <s v="11LPJE"/>
    <s v="OW"/>
    <s v="Outbound"/>
    <x v="22"/>
    <x v="12"/>
    <x v="2"/>
    <n v="1"/>
    <n v="1"/>
    <n v="240"/>
    <n v="28.36"/>
    <n v="40"/>
    <n v="308.36"/>
    <x v="0"/>
    <s v="Closed Deal"/>
    <s v="NAP"/>
    <s v="HRG"/>
    <x v="0"/>
    <x v="0"/>
    <n v="125"/>
    <x v="16"/>
    <x v="13"/>
    <x v="37"/>
    <x v="51"/>
    <x v="0"/>
  </r>
  <r>
    <x v="96"/>
    <x v="10"/>
    <x v="1"/>
    <s v="AMADEUS"/>
    <s v="11LPJE"/>
    <s v="OW"/>
    <s v="Outbound"/>
    <x v="22"/>
    <x v="12"/>
    <x v="2"/>
    <n v="1"/>
    <n v="1"/>
    <n v="240"/>
    <n v="28.36"/>
    <n v="40"/>
    <n v="308.36"/>
    <x v="0"/>
    <s v="Closed Deal"/>
    <s v="NAP"/>
    <s v="HRG"/>
    <x v="0"/>
    <x v="0"/>
    <n v="125"/>
    <x v="16"/>
    <x v="13"/>
    <x v="37"/>
    <x v="51"/>
    <x v="0"/>
  </r>
  <r>
    <x v="96"/>
    <x v="10"/>
    <x v="1"/>
    <s v="SABRE"/>
    <s v="11L8A9"/>
    <s v="RT"/>
    <s v="Inbound"/>
    <x v="7"/>
    <x v="3"/>
    <x v="9"/>
    <n v="0"/>
    <n v="0"/>
    <n v="0"/>
    <n v="0"/>
    <n v="0"/>
    <n v="0"/>
    <x v="2"/>
    <s v="Reissued"/>
    <s v="SSH"/>
    <s v="BRI"/>
    <x v="1"/>
    <x v="1"/>
    <n v="11"/>
    <x v="3"/>
    <x v="3"/>
    <x v="10"/>
    <x v="9"/>
    <x v="1"/>
  </r>
  <r>
    <x v="96"/>
    <x v="10"/>
    <x v="1"/>
    <s v="SABRE"/>
    <s v="11L8A9"/>
    <s v="RT"/>
    <s v="Outbound"/>
    <x v="4"/>
    <x v="2"/>
    <x v="8"/>
    <n v="0"/>
    <n v="0"/>
    <n v="0"/>
    <n v="0"/>
    <n v="0"/>
    <n v="0"/>
    <x v="2"/>
    <s v="Reissued"/>
    <s v="BRI"/>
    <s v="SSH"/>
    <x v="1"/>
    <x v="1"/>
    <n v="4"/>
    <x v="2"/>
    <x v="2"/>
    <x v="6"/>
    <x v="6"/>
    <x v="1"/>
  </r>
  <r>
    <x v="96"/>
    <x v="10"/>
    <x v="1"/>
    <s v=""/>
    <s v="11LPGM"/>
    <s v="OW"/>
    <s v="Outbound"/>
    <x v="22"/>
    <x v="12"/>
    <x v="2"/>
    <n v="1"/>
    <n v="1"/>
    <n v="240"/>
    <n v="28.36"/>
    <n v="40"/>
    <n v="308.36"/>
    <x v="0"/>
    <s v="Closed Deal"/>
    <s v="NAP"/>
    <s v="HRG"/>
    <x v="0"/>
    <x v="0"/>
    <n v="125"/>
    <x v="16"/>
    <x v="13"/>
    <x v="37"/>
    <x v="51"/>
    <x v="0"/>
  </r>
  <r>
    <x v="96"/>
    <x v="10"/>
    <x v="1"/>
    <s v=""/>
    <s v="11LPGM"/>
    <s v="OW"/>
    <s v="Outbound"/>
    <x v="22"/>
    <x v="12"/>
    <x v="2"/>
    <n v="1"/>
    <n v="1"/>
    <n v="240"/>
    <n v="28.36"/>
    <n v="40"/>
    <n v="308.36"/>
    <x v="0"/>
    <s v="Closed Deal"/>
    <s v="NAP"/>
    <s v="HRG"/>
    <x v="0"/>
    <x v="0"/>
    <n v="125"/>
    <x v="16"/>
    <x v="13"/>
    <x v="37"/>
    <x v="51"/>
    <x v="0"/>
  </r>
  <r>
    <x v="97"/>
    <x v="8"/>
    <x v="1"/>
    <s v=""/>
    <s v="HAGWY"/>
    <s v="OW"/>
    <s v="Outbound"/>
    <x v="5"/>
    <x v="2"/>
    <x v="10"/>
    <n v="3"/>
    <n v="3"/>
    <n v="120"/>
    <n v="0"/>
    <n v="0"/>
    <n v="360"/>
    <x v="0"/>
    <s v="Closed Deal"/>
    <s v="BRI"/>
    <s v="SSH"/>
    <x v="1"/>
    <x v="1"/>
    <n v="17"/>
    <x v="3"/>
    <x v="3"/>
    <x v="8"/>
    <x v="7"/>
    <x v="1"/>
  </r>
  <r>
    <x v="98"/>
    <x v="7"/>
    <x v="1"/>
    <s v=""/>
    <s v=""/>
    <s v="OW"/>
    <s v="Outbound"/>
    <x v="4"/>
    <x v="6"/>
    <x v="8"/>
    <n v="2"/>
    <n v="2"/>
    <n v="100"/>
    <n v="0"/>
    <n v="0"/>
    <n v="200"/>
    <x v="0"/>
    <s v="Closed Deal"/>
    <s v="VRN"/>
    <s v="SSH"/>
    <x v="3"/>
    <x v="1"/>
    <n v="2"/>
    <x v="8"/>
    <x v="6"/>
    <x v="31"/>
    <x v="21"/>
    <x v="1"/>
  </r>
  <r>
    <x v="98"/>
    <x v="7"/>
    <x v="1"/>
    <s v=""/>
    <s v=""/>
    <s v="OW"/>
    <s v="Outbound"/>
    <x v="9"/>
    <x v="0"/>
    <x v="24"/>
    <n v="8"/>
    <n v="8"/>
    <n v="100"/>
    <n v="0"/>
    <n v="0"/>
    <n v="800"/>
    <x v="0"/>
    <s v="Closed Deal"/>
    <s v="NAP"/>
    <s v="SSH"/>
    <x v="0"/>
    <x v="2"/>
    <n v="3"/>
    <x v="6"/>
    <x v="3"/>
    <x v="25"/>
    <x v="0"/>
    <x v="1"/>
  </r>
  <r>
    <x v="98"/>
    <x v="7"/>
    <x v="1"/>
    <s v=""/>
    <s v=""/>
    <s v="OW"/>
    <s v="Outbound"/>
    <x v="11"/>
    <x v="1"/>
    <x v="25"/>
    <n v="5"/>
    <n v="5"/>
    <n v="100"/>
    <n v="0"/>
    <n v="0"/>
    <n v="500"/>
    <x v="0"/>
    <s v="Closed Deal"/>
    <s v="SSH"/>
    <s v="NAP"/>
    <x v="0"/>
    <x v="2"/>
    <n v="10"/>
    <x v="6"/>
    <x v="3"/>
    <x v="28"/>
    <x v="23"/>
    <x v="1"/>
  </r>
  <r>
    <x v="98"/>
    <x v="7"/>
    <x v="1"/>
    <s v=""/>
    <s v=""/>
    <s v="OW"/>
    <s v="Outbound"/>
    <x v="4"/>
    <x v="6"/>
    <x v="10"/>
    <n v="2"/>
    <n v="2"/>
    <n v="100"/>
    <n v="0"/>
    <n v="0"/>
    <n v="200"/>
    <x v="0"/>
    <s v="Closed Deal"/>
    <s v="VRN"/>
    <s v="SSH"/>
    <x v="3"/>
    <x v="1"/>
    <n v="16"/>
    <x v="9"/>
    <x v="3"/>
    <x v="32"/>
    <x v="26"/>
    <x v="1"/>
  </r>
  <r>
    <x v="98"/>
    <x v="7"/>
    <x v="1"/>
    <s v=""/>
    <s v=""/>
    <s v="OW"/>
    <s v="Outbound"/>
    <x v="6"/>
    <x v="7"/>
    <x v="9"/>
    <n v="2"/>
    <n v="2"/>
    <n v="100"/>
    <n v="0"/>
    <n v="0"/>
    <n v="200"/>
    <x v="0"/>
    <s v="Closed Deal"/>
    <s v="SSH"/>
    <s v="VRN"/>
    <x v="3"/>
    <x v="1"/>
    <n v="9"/>
    <x v="9"/>
    <x v="3"/>
    <x v="34"/>
    <x v="27"/>
    <x v="1"/>
  </r>
  <r>
    <x v="98"/>
    <x v="7"/>
    <x v="1"/>
    <s v=""/>
    <s v=""/>
    <s v="OW"/>
    <s v="Outbound"/>
    <x v="24"/>
    <x v="0"/>
    <x v="29"/>
    <n v="2"/>
    <n v="2"/>
    <n v="100"/>
    <n v="0"/>
    <n v="0"/>
    <n v="200"/>
    <x v="0"/>
    <s v="Closed Deal"/>
    <s v="NAP"/>
    <s v="SSH"/>
    <x v="0"/>
    <x v="3"/>
    <n v="15"/>
    <x v="18"/>
    <x v="3"/>
    <x v="66"/>
    <x v="57"/>
    <x v="1"/>
  </r>
  <r>
    <x v="98"/>
    <x v="7"/>
    <x v="1"/>
    <s v=""/>
    <s v=""/>
    <s v="OW"/>
    <s v="Outbound"/>
    <x v="12"/>
    <x v="0"/>
    <x v="1"/>
    <n v="4"/>
    <n v="4"/>
    <n v="240"/>
    <n v="0"/>
    <n v="0"/>
    <n v="960"/>
    <x v="0"/>
    <s v="Closed Deal"/>
    <s v="NAP"/>
    <s v="SSH"/>
    <x v="0"/>
    <x v="0"/>
    <n v="116"/>
    <x v="17"/>
    <x v="3"/>
    <x v="94"/>
    <x v="80"/>
    <x v="0"/>
  </r>
  <r>
    <x v="98"/>
    <x v="7"/>
    <x v="1"/>
    <s v=""/>
    <s v=""/>
    <s v="OW"/>
    <s v="Outbound"/>
    <x v="12"/>
    <x v="16"/>
    <x v="68"/>
    <n v="2"/>
    <n v="2"/>
    <n v="250"/>
    <n v="0"/>
    <n v="0"/>
    <n v="500"/>
    <x v="0"/>
    <s v="Closed Deal"/>
    <s v="FCO"/>
    <s v="SSH"/>
    <x v="6"/>
    <x v="3"/>
    <n v="120"/>
    <x v="25"/>
    <x v="3"/>
    <x v="69"/>
    <x v="71"/>
    <x v="0"/>
  </r>
  <r>
    <x v="98"/>
    <x v="1"/>
    <x v="0"/>
    <s v="IBE"/>
    <s v="ERM5P7 "/>
    <s v="RT"/>
    <s v="Outbound"/>
    <x v="22"/>
    <x v="12"/>
    <x v="3"/>
    <n v="1"/>
    <n v="1"/>
    <n v="227.07"/>
    <n v="0"/>
    <n v="0"/>
    <n v="227.07"/>
    <x v="0"/>
    <s v="On Review"/>
    <s v="NAP"/>
    <s v="HRG"/>
    <x v="0"/>
    <x v="0"/>
    <n v="130"/>
    <x v="16"/>
    <x v="13"/>
    <x v="62"/>
    <x v="52"/>
    <x v="0"/>
  </r>
  <r>
    <x v="98"/>
    <x v="1"/>
    <x v="0"/>
    <s v="IBE"/>
    <s v="ERM5P7 "/>
    <s v="RT"/>
    <s v="Outbound"/>
    <x v="22"/>
    <x v="12"/>
    <x v="3"/>
    <n v="1"/>
    <n v="1"/>
    <n v="227.07"/>
    <n v="0"/>
    <n v="0"/>
    <n v="227.07"/>
    <x v="0"/>
    <s v="On Review"/>
    <s v="NAP"/>
    <s v="HRG"/>
    <x v="0"/>
    <x v="0"/>
    <n v="130"/>
    <x v="16"/>
    <x v="13"/>
    <x v="62"/>
    <x v="52"/>
    <x v="0"/>
  </r>
  <r>
    <x v="98"/>
    <x v="1"/>
    <x v="0"/>
    <s v="IBE"/>
    <s v="ERM5P7 "/>
    <s v="RT"/>
    <s v="Outbound"/>
    <x v="22"/>
    <x v="12"/>
    <x v="3"/>
    <n v="1"/>
    <n v="1"/>
    <n v="183.04"/>
    <n v="0"/>
    <n v="0"/>
    <n v="183.04"/>
    <x v="0"/>
    <s v="On Review"/>
    <s v="NAP"/>
    <s v="HRG"/>
    <x v="0"/>
    <x v="0"/>
    <n v="130"/>
    <x v="16"/>
    <x v="13"/>
    <x v="62"/>
    <x v="52"/>
    <x v="0"/>
  </r>
  <r>
    <x v="98"/>
    <x v="1"/>
    <x v="0"/>
    <s v="IBE"/>
    <s v="ERM5P7 "/>
    <s v="RT"/>
    <s v="Inbound"/>
    <x v="23"/>
    <x v="13"/>
    <x v="4"/>
    <n v="1"/>
    <n v="1"/>
    <n v="241.76"/>
    <n v="0"/>
    <n v="0"/>
    <n v="241.76"/>
    <x v="0"/>
    <s v="On Review"/>
    <s v="HRG"/>
    <s v="NAP"/>
    <x v="0"/>
    <x v="0"/>
    <n v="137"/>
    <x v="16"/>
    <x v="13"/>
    <x v="37"/>
    <x v="51"/>
    <x v="0"/>
  </r>
  <r>
    <x v="98"/>
    <x v="1"/>
    <x v="0"/>
    <s v="IBE"/>
    <s v="ERM5P7 "/>
    <s v="RT"/>
    <s v="Inbound"/>
    <x v="23"/>
    <x v="13"/>
    <x v="4"/>
    <n v="1"/>
    <n v="1"/>
    <n v="241.76"/>
    <n v="0"/>
    <n v="0"/>
    <n v="241.76"/>
    <x v="0"/>
    <s v="On Review"/>
    <s v="HRG"/>
    <s v="NAP"/>
    <x v="0"/>
    <x v="0"/>
    <n v="137"/>
    <x v="16"/>
    <x v="13"/>
    <x v="37"/>
    <x v="51"/>
    <x v="0"/>
  </r>
  <r>
    <x v="98"/>
    <x v="1"/>
    <x v="0"/>
    <s v="IBE"/>
    <s v="ERM5P7 "/>
    <s v="RT"/>
    <s v="Inbound"/>
    <x v="23"/>
    <x v="13"/>
    <x v="4"/>
    <n v="1"/>
    <n v="1"/>
    <n v="183.04"/>
    <n v="0"/>
    <n v="0"/>
    <n v="183.04"/>
    <x v="0"/>
    <s v="On Review"/>
    <s v="HRG"/>
    <s v="NAP"/>
    <x v="0"/>
    <x v="0"/>
    <n v="137"/>
    <x v="16"/>
    <x v="13"/>
    <x v="37"/>
    <x v="51"/>
    <x v="0"/>
  </r>
  <r>
    <x v="98"/>
    <x v="8"/>
    <x v="1"/>
    <s v=""/>
    <s v="DF4DR"/>
    <s v="OW"/>
    <s v="Outbound"/>
    <x v="4"/>
    <x v="6"/>
    <x v="9"/>
    <n v="2"/>
    <n v="2"/>
    <n v="150"/>
    <n v="0"/>
    <n v="0"/>
    <n v="300"/>
    <x v="0"/>
    <s v="Closed Deal"/>
    <s v="VRN"/>
    <s v="SSH"/>
    <x v="3"/>
    <x v="1"/>
    <n v="9"/>
    <x v="9"/>
    <x v="3"/>
    <x v="15"/>
    <x v="14"/>
    <x v="1"/>
  </r>
  <r>
    <x v="97"/>
    <x v="10"/>
    <x v="1"/>
    <s v="AMADEUS"/>
    <s v="11LPGR"/>
    <s v="OW"/>
    <s v="Outbound"/>
    <x v="6"/>
    <x v="7"/>
    <x v="11"/>
    <n v="1"/>
    <n v="1"/>
    <n v="230"/>
    <n v="37.72"/>
    <n v="40"/>
    <n v="307.72000000000003"/>
    <x v="0"/>
    <s v="Closed Deal"/>
    <s v="SSH"/>
    <s v="VRN"/>
    <x v="3"/>
    <x v="1"/>
    <n v="24"/>
    <x v="9"/>
    <x v="3"/>
    <x v="12"/>
    <x v="11"/>
    <x v="1"/>
  </r>
  <r>
    <x v="97"/>
    <x v="10"/>
    <x v="1"/>
    <s v="AMADEUS"/>
    <s v="11LPGR"/>
    <s v="OW"/>
    <s v="Outbound"/>
    <x v="6"/>
    <x v="7"/>
    <x v="11"/>
    <n v="1"/>
    <n v="1"/>
    <n v="230"/>
    <n v="37.72"/>
    <n v="40"/>
    <n v="307.72000000000003"/>
    <x v="0"/>
    <s v="Closed Deal"/>
    <s v="SSH"/>
    <s v="VRN"/>
    <x v="3"/>
    <x v="1"/>
    <n v="24"/>
    <x v="9"/>
    <x v="3"/>
    <x v="12"/>
    <x v="11"/>
    <x v="1"/>
  </r>
  <r>
    <x v="98"/>
    <x v="7"/>
    <x v="1"/>
    <s v=""/>
    <s v=""/>
    <s v="OW"/>
    <s v="Outbound"/>
    <x v="7"/>
    <x v="3"/>
    <x v="11"/>
    <n v="1"/>
    <n v="1"/>
    <n v="100"/>
    <n v="0"/>
    <n v="0"/>
    <n v="100"/>
    <x v="0"/>
    <s v="Closed Deal"/>
    <s v="SSH"/>
    <s v="BRI"/>
    <x v="1"/>
    <x v="1"/>
    <n v="23"/>
    <x v="3"/>
    <x v="3"/>
    <x v="12"/>
    <x v="11"/>
    <x v="1"/>
  </r>
  <r>
    <x v="98"/>
    <x v="7"/>
    <x v="1"/>
    <s v=""/>
    <s v=""/>
    <s v="OW"/>
    <s v="Outbound"/>
    <x v="5"/>
    <x v="2"/>
    <x v="10"/>
    <n v="1"/>
    <n v="1"/>
    <n v="100"/>
    <n v="0"/>
    <n v="0"/>
    <n v="100"/>
    <x v="0"/>
    <s v="Closed Deal"/>
    <s v="BRI"/>
    <s v="SSH"/>
    <x v="1"/>
    <x v="1"/>
    <n v="16"/>
    <x v="3"/>
    <x v="3"/>
    <x v="8"/>
    <x v="7"/>
    <x v="1"/>
  </r>
  <r>
    <x v="98"/>
    <x v="7"/>
    <x v="1"/>
    <s v=""/>
    <s v=""/>
    <s v="OW"/>
    <s v="Outbound"/>
    <x v="11"/>
    <x v="1"/>
    <x v="25"/>
    <n v="4"/>
    <n v="4"/>
    <n v="100"/>
    <n v="0"/>
    <n v="0"/>
    <n v="400"/>
    <x v="0"/>
    <s v="Closed Deal"/>
    <s v="SSH"/>
    <s v="NAP"/>
    <x v="0"/>
    <x v="2"/>
    <n v="10"/>
    <x v="6"/>
    <x v="3"/>
    <x v="28"/>
    <x v="23"/>
    <x v="1"/>
  </r>
  <r>
    <x v="98"/>
    <x v="7"/>
    <x v="1"/>
    <s v=""/>
    <s v=""/>
    <s v="OW"/>
    <s v="Outbound"/>
    <x v="9"/>
    <x v="0"/>
    <x v="24"/>
    <n v="4"/>
    <n v="4"/>
    <n v="100"/>
    <n v="0"/>
    <n v="0"/>
    <n v="400"/>
    <x v="0"/>
    <s v="Closed Deal"/>
    <s v="NAP"/>
    <s v="SSH"/>
    <x v="0"/>
    <x v="2"/>
    <n v="3"/>
    <x v="6"/>
    <x v="3"/>
    <x v="25"/>
    <x v="0"/>
    <x v="1"/>
  </r>
  <r>
    <x v="98"/>
    <x v="8"/>
    <x v="1"/>
    <s v=""/>
    <s v="PYMPQ"/>
    <s v="RT"/>
    <s v="Outbound"/>
    <x v="5"/>
    <x v="2"/>
    <x v="10"/>
    <n v="2"/>
    <n v="2"/>
    <n v="120"/>
    <n v="0"/>
    <n v="0"/>
    <n v="240"/>
    <x v="0"/>
    <s v="Closed Deal"/>
    <s v="BRI"/>
    <s v="SSH"/>
    <x v="1"/>
    <x v="1"/>
    <n v="16"/>
    <x v="3"/>
    <x v="3"/>
    <x v="8"/>
    <x v="7"/>
    <x v="1"/>
  </r>
  <r>
    <x v="98"/>
    <x v="8"/>
    <x v="1"/>
    <s v=""/>
    <s v="PYMPQ"/>
    <s v="RT"/>
    <s v="Inbound"/>
    <x v="7"/>
    <x v="3"/>
    <x v="11"/>
    <n v="2"/>
    <n v="2"/>
    <n v="120"/>
    <n v="0"/>
    <n v="0"/>
    <n v="240"/>
    <x v="0"/>
    <s v="Closed Deal"/>
    <s v="SSH"/>
    <s v="BRI"/>
    <x v="1"/>
    <x v="1"/>
    <n v="23"/>
    <x v="3"/>
    <x v="3"/>
    <x v="12"/>
    <x v="11"/>
    <x v="1"/>
  </r>
  <r>
    <x v="96"/>
    <x v="9"/>
    <x v="1"/>
    <s v="Website IBE"/>
    <s v="7MLWN9"/>
    <s v="OW"/>
    <s v="Outbound"/>
    <x v="12"/>
    <x v="16"/>
    <x v="68"/>
    <n v="1"/>
    <n v="1"/>
    <n v="222.69"/>
    <n v="42.48"/>
    <n v="53"/>
    <n v="318.17"/>
    <x v="0"/>
    <s v="Closed Deal"/>
    <s v="FCO"/>
    <s v="SSH"/>
    <x v="6"/>
    <x v="3"/>
    <n v="122"/>
    <x v="25"/>
    <x v="3"/>
    <x v="69"/>
    <x v="71"/>
    <x v="0"/>
  </r>
  <r>
    <x v="96"/>
    <x v="9"/>
    <x v="1"/>
    <s v="Website IBE"/>
    <s v="7MLWN9"/>
    <s v="OW"/>
    <s v="Outbound"/>
    <x v="12"/>
    <x v="16"/>
    <x v="68"/>
    <n v="1"/>
    <n v="1"/>
    <n v="222.69"/>
    <n v="42.48"/>
    <n v="53"/>
    <n v="318.17"/>
    <x v="0"/>
    <s v="Closed Deal"/>
    <s v="FCO"/>
    <s v="SSH"/>
    <x v="6"/>
    <x v="3"/>
    <n v="122"/>
    <x v="25"/>
    <x v="3"/>
    <x v="69"/>
    <x v="71"/>
    <x v="0"/>
  </r>
  <r>
    <x v="96"/>
    <x v="9"/>
    <x v="1"/>
    <s v="Website IBE"/>
    <s v="7MLWN9"/>
    <s v="OW"/>
    <s v="Outbound"/>
    <x v="12"/>
    <x v="16"/>
    <x v="68"/>
    <n v="1"/>
    <n v="1"/>
    <n v="222.69"/>
    <n v="42.48"/>
    <n v="53"/>
    <n v="318.17"/>
    <x v="0"/>
    <s v="Closed Deal"/>
    <s v="FCO"/>
    <s v="SSH"/>
    <x v="6"/>
    <x v="3"/>
    <n v="122"/>
    <x v="25"/>
    <x v="3"/>
    <x v="69"/>
    <x v="71"/>
    <x v="0"/>
  </r>
  <r>
    <x v="99"/>
    <x v="8"/>
    <x v="1"/>
    <s v=""/>
    <s v="NJQEY"/>
    <s v="OW"/>
    <s v="Outbound"/>
    <x v="9"/>
    <x v="0"/>
    <x v="24"/>
    <n v="3"/>
    <n v="3"/>
    <n v="120"/>
    <n v="0"/>
    <n v="0"/>
    <n v="360"/>
    <x v="0"/>
    <s v="Closed Deal"/>
    <s v="NAP"/>
    <s v="SSH"/>
    <x v="0"/>
    <x v="2"/>
    <n v="2"/>
    <x v="6"/>
    <x v="3"/>
    <x v="25"/>
    <x v="0"/>
    <x v="1"/>
  </r>
  <r>
    <x v="98"/>
    <x v="25"/>
    <x v="1"/>
    <s v=""/>
    <s v="12M1ZL"/>
    <s v="RT"/>
    <s v="Inbound"/>
    <x v="6"/>
    <x v="7"/>
    <x v="11"/>
    <n v="1"/>
    <n v="1"/>
    <n v="80"/>
    <n v="31.29"/>
    <n v="30"/>
    <n v="141.29"/>
    <x v="0"/>
    <s v="Closed Deal"/>
    <s v="SSH"/>
    <s v="VRN"/>
    <x v="3"/>
    <x v="1"/>
    <n v="23"/>
    <x v="9"/>
    <x v="3"/>
    <x v="12"/>
    <x v="11"/>
    <x v="1"/>
  </r>
  <r>
    <x v="98"/>
    <x v="25"/>
    <x v="1"/>
    <s v=""/>
    <s v="12M1ZL"/>
    <s v="RT"/>
    <s v="Outbound"/>
    <x v="4"/>
    <x v="6"/>
    <x v="10"/>
    <n v="1"/>
    <n v="1"/>
    <n v="80"/>
    <n v="24.46"/>
    <n v="30"/>
    <n v="134.46"/>
    <x v="0"/>
    <s v="Closed Deal"/>
    <s v="VRN"/>
    <s v="SSH"/>
    <x v="3"/>
    <x v="1"/>
    <n v="16"/>
    <x v="9"/>
    <x v="3"/>
    <x v="32"/>
    <x v="26"/>
    <x v="1"/>
  </r>
  <r>
    <x v="98"/>
    <x v="25"/>
    <x v="1"/>
    <s v=""/>
    <s v="12M1ZL"/>
    <s v="RT"/>
    <s v="Inbound"/>
    <x v="6"/>
    <x v="7"/>
    <x v="11"/>
    <n v="1"/>
    <n v="1"/>
    <n v="80"/>
    <n v="31.29"/>
    <n v="30"/>
    <n v="141.29"/>
    <x v="0"/>
    <s v="Closed Deal"/>
    <s v="SSH"/>
    <s v="VRN"/>
    <x v="3"/>
    <x v="1"/>
    <n v="23"/>
    <x v="9"/>
    <x v="3"/>
    <x v="12"/>
    <x v="11"/>
    <x v="1"/>
  </r>
  <r>
    <x v="98"/>
    <x v="25"/>
    <x v="1"/>
    <s v=""/>
    <s v="12M1ZL"/>
    <s v="RT"/>
    <s v="Outbound"/>
    <x v="4"/>
    <x v="6"/>
    <x v="10"/>
    <n v="1"/>
    <n v="1"/>
    <n v="80"/>
    <n v="24.46"/>
    <n v="30"/>
    <n v="134.46"/>
    <x v="0"/>
    <s v="Closed Deal"/>
    <s v="VRN"/>
    <s v="SSH"/>
    <x v="3"/>
    <x v="1"/>
    <n v="16"/>
    <x v="9"/>
    <x v="3"/>
    <x v="32"/>
    <x v="26"/>
    <x v="1"/>
  </r>
  <r>
    <x v="98"/>
    <x v="10"/>
    <x v="1"/>
    <s v="TRAVELFUSION"/>
    <s v="11LQ32"/>
    <s v="RT"/>
    <s v="Outbound"/>
    <x v="32"/>
    <x v="0"/>
    <x v="29"/>
    <n v="1"/>
    <n v="1"/>
    <n v="50"/>
    <n v="34.04"/>
    <n v="40"/>
    <n v="124.04"/>
    <x v="0"/>
    <s v="Closed Deal"/>
    <s v="NAP"/>
    <s v="SSH"/>
    <x v="0"/>
    <x v="3"/>
    <n v="15"/>
    <x v="22"/>
    <x v="20"/>
    <x v="30"/>
    <x v="66"/>
    <x v="1"/>
  </r>
  <r>
    <x v="98"/>
    <x v="10"/>
    <x v="1"/>
    <s v="TRAVELFUSION"/>
    <s v="11LQ32"/>
    <s v="RT"/>
    <s v="Outbound"/>
    <x v="32"/>
    <x v="0"/>
    <x v="29"/>
    <n v="1"/>
    <n v="1"/>
    <n v="50"/>
    <n v="34.04"/>
    <n v="40"/>
    <n v="124.04"/>
    <x v="0"/>
    <s v="Closed Deal"/>
    <s v="NAP"/>
    <s v="SSH"/>
    <x v="0"/>
    <x v="3"/>
    <n v="15"/>
    <x v="22"/>
    <x v="20"/>
    <x v="30"/>
    <x v="66"/>
    <x v="1"/>
  </r>
  <r>
    <x v="99"/>
    <x v="13"/>
    <x v="0"/>
    <s v=""/>
    <s v=""/>
    <s v="RT"/>
    <s v="Inbound"/>
    <x v="6"/>
    <x v="7"/>
    <x v="8"/>
    <n v="11"/>
    <n v="11"/>
    <n v="220"/>
    <n v="0"/>
    <n v="0"/>
    <n v="2420"/>
    <x v="0"/>
    <s v="Closed Deal"/>
    <s v="SSH"/>
    <s v="VRN"/>
    <x v="3"/>
    <x v="1"/>
    <n v="1"/>
    <x v="8"/>
    <x v="6"/>
    <x v="33"/>
    <x v="1"/>
    <x v="1"/>
  </r>
  <r>
    <x v="99"/>
    <x v="8"/>
    <x v="1"/>
    <s v=""/>
    <s v="FDM9F"/>
    <s v="OW"/>
    <s v="Outbound"/>
    <x v="12"/>
    <x v="4"/>
    <x v="29"/>
    <n v="3"/>
    <n v="3"/>
    <n v="120"/>
    <n v="0"/>
    <n v="0"/>
    <n v="360"/>
    <x v="0"/>
    <s v="Closed Deal"/>
    <s v="MXP"/>
    <s v="SSH"/>
    <x v="2"/>
    <x v="3"/>
    <n v="14"/>
    <x v="7"/>
    <x v="3"/>
    <x v="17"/>
    <x v="16"/>
    <x v="1"/>
  </r>
  <r>
    <x v="100"/>
    <x v="7"/>
    <x v="1"/>
    <s v=""/>
    <s v=""/>
    <s v="OW"/>
    <s v="Outbound"/>
    <x v="12"/>
    <x v="4"/>
    <x v="29"/>
    <n v="2"/>
    <n v="2"/>
    <n v="100"/>
    <n v="0"/>
    <n v="0"/>
    <n v="200"/>
    <x v="0"/>
    <s v="Closed Deal"/>
    <s v="MXP"/>
    <s v="SSH"/>
    <x v="2"/>
    <x v="3"/>
    <n v="13"/>
    <x v="7"/>
    <x v="3"/>
    <x v="17"/>
    <x v="16"/>
    <x v="1"/>
  </r>
  <r>
    <x v="100"/>
    <x v="7"/>
    <x v="1"/>
    <s v=""/>
    <s v=""/>
    <s v="OW"/>
    <s v="Outbound"/>
    <x v="28"/>
    <x v="1"/>
    <x v="29"/>
    <n v="2"/>
    <n v="2"/>
    <n v="250"/>
    <n v="0"/>
    <n v="0"/>
    <n v="500"/>
    <x v="0"/>
    <s v="Closed Deal"/>
    <s v="SSH"/>
    <s v="NAP"/>
    <x v="0"/>
    <x v="3"/>
    <n v="13"/>
    <x v="22"/>
    <x v="21"/>
    <x v="79"/>
    <x v="1"/>
    <x v="1"/>
  </r>
  <r>
    <x v="99"/>
    <x v="9"/>
    <x v="1"/>
    <s v="Website IBE"/>
    <s v="H9S8ZP"/>
    <s v="OW"/>
    <s v="Outbound"/>
    <x v="29"/>
    <x v="6"/>
    <x v="41"/>
    <n v="1"/>
    <n v="1"/>
    <n v="280"/>
    <n v="24.45"/>
    <n v="53"/>
    <n v="357.45"/>
    <x v="0"/>
    <s v="Closed Deal"/>
    <s v="VRN"/>
    <s v="SSH"/>
    <x v="3"/>
    <x v="1"/>
    <n v="120"/>
    <x v="19"/>
    <x v="1"/>
    <x v="72"/>
    <x v="61"/>
    <x v="0"/>
  </r>
  <r>
    <x v="99"/>
    <x v="9"/>
    <x v="1"/>
    <s v="Website IBE"/>
    <s v="H9S8ZP"/>
    <s v="OW"/>
    <s v="Outbound"/>
    <x v="29"/>
    <x v="6"/>
    <x v="41"/>
    <n v="1"/>
    <n v="1"/>
    <n v="209.99"/>
    <n v="18.829999999999998"/>
    <n v="53"/>
    <n v="281.82"/>
    <x v="0"/>
    <s v="Closed Deal"/>
    <s v="VRN"/>
    <s v="SSH"/>
    <x v="3"/>
    <x v="1"/>
    <n v="120"/>
    <x v="19"/>
    <x v="1"/>
    <x v="72"/>
    <x v="61"/>
    <x v="0"/>
  </r>
  <r>
    <x v="99"/>
    <x v="9"/>
    <x v="1"/>
    <s v="Website IBE"/>
    <s v="H9S8ZP"/>
    <s v="OW"/>
    <s v="Outbound"/>
    <x v="29"/>
    <x v="6"/>
    <x v="41"/>
    <n v="1"/>
    <n v="1"/>
    <n v="280"/>
    <n v="24.45"/>
    <n v="53"/>
    <n v="357.45"/>
    <x v="0"/>
    <s v="Closed Deal"/>
    <s v="VRN"/>
    <s v="SSH"/>
    <x v="3"/>
    <x v="1"/>
    <n v="120"/>
    <x v="19"/>
    <x v="1"/>
    <x v="72"/>
    <x v="61"/>
    <x v="0"/>
  </r>
  <r>
    <x v="99"/>
    <x v="9"/>
    <x v="1"/>
    <s v="Website IBE"/>
    <s v="FCU4F5"/>
    <s v="OW"/>
    <s v="Outbound"/>
    <x v="5"/>
    <x v="2"/>
    <x v="10"/>
    <n v="1"/>
    <n v="1"/>
    <n v="120"/>
    <n v="19.309999999999999"/>
    <n v="53"/>
    <n v="192.31"/>
    <x v="0"/>
    <s v="Closed Deal"/>
    <s v="BRI"/>
    <s v="SSH"/>
    <x v="1"/>
    <x v="1"/>
    <n v="15"/>
    <x v="3"/>
    <x v="3"/>
    <x v="8"/>
    <x v="7"/>
    <x v="1"/>
  </r>
  <r>
    <x v="99"/>
    <x v="9"/>
    <x v="1"/>
    <s v="Website IBE"/>
    <s v="FCU4F5"/>
    <s v="OW"/>
    <s v="Outbound"/>
    <x v="5"/>
    <x v="2"/>
    <x v="10"/>
    <n v="1"/>
    <n v="1"/>
    <n v="120"/>
    <n v="19.309999999999999"/>
    <n v="53"/>
    <n v="192.31"/>
    <x v="0"/>
    <s v="Closed Deal"/>
    <s v="BRI"/>
    <s v="SSH"/>
    <x v="1"/>
    <x v="1"/>
    <n v="15"/>
    <x v="3"/>
    <x v="3"/>
    <x v="8"/>
    <x v="7"/>
    <x v="1"/>
  </r>
  <r>
    <x v="100"/>
    <x v="8"/>
    <x v="1"/>
    <s v=""/>
    <s v="JLT4C"/>
    <s v="OW"/>
    <s v="Outbound"/>
    <x v="11"/>
    <x v="1"/>
    <x v="25"/>
    <n v="4"/>
    <n v="4"/>
    <n v="120"/>
    <n v="0"/>
    <n v="0"/>
    <n v="480"/>
    <x v="0"/>
    <s v="Closed Deal"/>
    <s v="SSH"/>
    <s v="NAP"/>
    <x v="0"/>
    <x v="2"/>
    <n v="8"/>
    <x v="6"/>
    <x v="3"/>
    <x v="28"/>
    <x v="23"/>
    <x v="1"/>
  </r>
  <r>
    <x v="100"/>
    <x v="8"/>
    <x v="1"/>
    <s v=""/>
    <s v="F733A"/>
    <s v="OW"/>
    <s v="Outbound"/>
    <x v="4"/>
    <x v="6"/>
    <x v="8"/>
    <n v="4"/>
    <n v="4"/>
    <n v="120"/>
    <n v="0"/>
    <n v="0"/>
    <n v="480"/>
    <x v="0"/>
    <s v="Closed Deal"/>
    <s v="VRN"/>
    <s v="SSH"/>
    <x v="3"/>
    <x v="1"/>
    <n v="0"/>
    <x v="8"/>
    <x v="6"/>
    <x v="31"/>
    <x v="21"/>
    <x v="1"/>
  </r>
  <r>
    <x v="100"/>
    <x v="37"/>
    <x v="0"/>
    <s v=""/>
    <s v=""/>
    <s v="RT"/>
    <s v="Outbound"/>
    <x v="27"/>
    <x v="14"/>
    <x v="29"/>
    <n v="0"/>
    <n v="0"/>
    <n v="0"/>
    <n v="0"/>
    <n v="0"/>
    <n v="0"/>
    <x v="1"/>
    <s v="Closed Deal"/>
    <s v="CAG"/>
    <s v="SSH"/>
    <x v="5"/>
    <x v="3"/>
    <n v="13"/>
    <x v="20"/>
    <x v="15"/>
    <x v="6"/>
    <x v="59"/>
    <x v="1"/>
  </r>
  <r>
    <x v="100"/>
    <x v="38"/>
    <x v="0"/>
    <s v=""/>
    <s v=""/>
    <s v="RT"/>
    <s v="Outbound"/>
    <x v="27"/>
    <x v="14"/>
    <x v="29"/>
    <n v="0"/>
    <n v="0"/>
    <n v="0"/>
    <n v="0"/>
    <n v="0"/>
    <n v="0"/>
    <x v="1"/>
    <s v="Closed Deal"/>
    <s v="CAG"/>
    <s v="SSH"/>
    <x v="5"/>
    <x v="3"/>
    <n v="13"/>
    <x v="20"/>
    <x v="15"/>
    <x v="6"/>
    <x v="59"/>
    <x v="1"/>
  </r>
  <r>
    <x v="100"/>
    <x v="37"/>
    <x v="0"/>
    <s v=""/>
    <s v=""/>
    <s v="RT"/>
    <s v="Inbound"/>
    <x v="25"/>
    <x v="1"/>
    <x v="30"/>
    <n v="0"/>
    <n v="0"/>
    <n v="0"/>
    <n v="0"/>
    <n v="0"/>
    <n v="0"/>
    <x v="1"/>
    <s v="Closed Deal"/>
    <s v="SSH"/>
    <s v="NAP"/>
    <x v="0"/>
    <x v="3"/>
    <n v="20"/>
    <x v="18"/>
    <x v="3"/>
    <x v="16"/>
    <x v="15"/>
    <x v="1"/>
  </r>
  <r>
    <x v="100"/>
    <x v="38"/>
    <x v="0"/>
    <s v=""/>
    <s v=""/>
    <s v="RT"/>
    <s v="Inbound"/>
    <x v="25"/>
    <x v="1"/>
    <x v="30"/>
    <n v="0"/>
    <n v="0"/>
    <n v="0"/>
    <n v="0"/>
    <n v="0"/>
    <n v="0"/>
    <x v="1"/>
    <s v="Closed Deal"/>
    <s v="SSH"/>
    <s v="NAP"/>
    <x v="0"/>
    <x v="3"/>
    <n v="20"/>
    <x v="18"/>
    <x v="3"/>
    <x v="16"/>
    <x v="15"/>
    <x v="1"/>
  </r>
  <r>
    <x v="99"/>
    <x v="10"/>
    <x v="1"/>
    <s v="AMADEUS"/>
    <s v="11LQ9Z"/>
    <s v="OW"/>
    <s v="Outbound"/>
    <x v="12"/>
    <x v="4"/>
    <x v="29"/>
    <n v="1"/>
    <n v="1"/>
    <n v="60"/>
    <n v="29.31"/>
    <n v="40"/>
    <n v="129.31"/>
    <x v="0"/>
    <s v="Closed Deal"/>
    <s v="MXP"/>
    <s v="SSH"/>
    <x v="2"/>
    <x v="3"/>
    <n v="14"/>
    <x v="7"/>
    <x v="3"/>
    <x v="17"/>
    <x v="16"/>
    <x v="1"/>
  </r>
  <r>
    <x v="100"/>
    <x v="7"/>
    <x v="1"/>
    <s v=""/>
    <s v=""/>
    <s v="OW"/>
    <s v="Outbound"/>
    <x v="9"/>
    <x v="0"/>
    <x v="25"/>
    <n v="1"/>
    <n v="1"/>
    <n v="150"/>
    <n v="0"/>
    <n v="0"/>
    <n v="150"/>
    <x v="0"/>
    <s v="Closed Deal"/>
    <s v="NAP"/>
    <s v="SSH"/>
    <x v="0"/>
    <x v="2"/>
    <n v="8"/>
    <x v="6"/>
    <x v="3"/>
    <x v="7"/>
    <x v="1"/>
    <x v="1"/>
  </r>
  <r>
    <x v="100"/>
    <x v="21"/>
    <x v="2"/>
    <s v="MFJ IBE"/>
    <s v="E4SYGA"/>
    <s v="OW"/>
    <s v="Outbound"/>
    <x v="4"/>
    <x v="6"/>
    <x v="10"/>
    <n v="1"/>
    <n v="1"/>
    <n v="245.94"/>
    <n v="0"/>
    <n v="0"/>
    <n v="245.94"/>
    <x v="0"/>
    <s v="Closed Deal"/>
    <s v="VRN"/>
    <s v="SSH"/>
    <x v="3"/>
    <x v="1"/>
    <n v="14"/>
    <x v="9"/>
    <x v="3"/>
    <x v="32"/>
    <x v="26"/>
    <x v="1"/>
  </r>
  <r>
    <x v="100"/>
    <x v="21"/>
    <x v="2"/>
    <s v="MFJ IBE"/>
    <s v="E4SYGA"/>
    <s v="OW"/>
    <s v="Outbound"/>
    <x v="4"/>
    <x v="6"/>
    <x v="10"/>
    <n v="1"/>
    <n v="1"/>
    <n v="245.94"/>
    <n v="0"/>
    <n v="0"/>
    <n v="245.94"/>
    <x v="0"/>
    <s v="Closed Deal"/>
    <s v="VRN"/>
    <s v="SSH"/>
    <x v="3"/>
    <x v="1"/>
    <n v="14"/>
    <x v="9"/>
    <x v="3"/>
    <x v="32"/>
    <x v="26"/>
    <x v="1"/>
  </r>
  <r>
    <x v="100"/>
    <x v="9"/>
    <x v="1"/>
    <s v="Website IBE"/>
    <s v="5C9X4K"/>
    <s v="OW"/>
    <s v="Outbound"/>
    <x v="9"/>
    <x v="0"/>
    <x v="24"/>
    <n v="1"/>
    <n v="1"/>
    <n v="76.72"/>
    <n v="21.76"/>
    <n v="53"/>
    <n v="151.47999999999999"/>
    <x v="0"/>
    <s v="Closed Deal"/>
    <s v="NAP"/>
    <s v="SSH"/>
    <x v="0"/>
    <x v="2"/>
    <n v="1"/>
    <x v="6"/>
    <x v="3"/>
    <x v="25"/>
    <x v="0"/>
    <x v="1"/>
  </r>
  <r>
    <x v="100"/>
    <x v="9"/>
    <x v="1"/>
    <s v="Website IBE"/>
    <s v="5C9X4K"/>
    <s v="OW"/>
    <s v="Outbound"/>
    <x v="9"/>
    <x v="0"/>
    <x v="24"/>
    <n v="1"/>
    <n v="1"/>
    <n v="76.72"/>
    <n v="21.76"/>
    <n v="53"/>
    <n v="151.47999999999999"/>
    <x v="0"/>
    <s v="Closed Deal"/>
    <s v="NAP"/>
    <s v="SSH"/>
    <x v="0"/>
    <x v="2"/>
    <n v="1"/>
    <x v="6"/>
    <x v="3"/>
    <x v="25"/>
    <x v="0"/>
    <x v="1"/>
  </r>
  <r>
    <x v="100"/>
    <x v="9"/>
    <x v="1"/>
    <s v="Website IBE"/>
    <s v="5C9X4K"/>
    <s v="OW"/>
    <s v="Outbound"/>
    <x v="9"/>
    <x v="0"/>
    <x v="24"/>
    <n v="1"/>
    <n v="1"/>
    <n v="102.3"/>
    <n v="26.52"/>
    <n v="53"/>
    <n v="181.82"/>
    <x v="0"/>
    <s v="Closed Deal"/>
    <s v="NAP"/>
    <s v="SSH"/>
    <x v="0"/>
    <x v="2"/>
    <n v="1"/>
    <x v="6"/>
    <x v="3"/>
    <x v="25"/>
    <x v="0"/>
    <x v="1"/>
  </r>
  <r>
    <x v="100"/>
    <x v="9"/>
    <x v="1"/>
    <s v="Website IBE"/>
    <s v="5C9X4K"/>
    <s v="OW"/>
    <s v="Outbound"/>
    <x v="9"/>
    <x v="0"/>
    <x v="24"/>
    <n v="1"/>
    <n v="1"/>
    <n v="102.3"/>
    <n v="26.52"/>
    <n v="53"/>
    <n v="181.82"/>
    <x v="0"/>
    <s v="Closed Deal"/>
    <s v="NAP"/>
    <s v="SSH"/>
    <x v="0"/>
    <x v="2"/>
    <n v="1"/>
    <x v="6"/>
    <x v="3"/>
    <x v="25"/>
    <x v="0"/>
    <x v="1"/>
  </r>
  <r>
    <x v="100"/>
    <x v="24"/>
    <x v="0"/>
    <s v=""/>
    <s v=""/>
    <s v="RT"/>
    <s v="Outbound"/>
    <x v="35"/>
    <x v="18"/>
    <x v="58"/>
    <n v="2"/>
    <n v="2"/>
    <n v="215"/>
    <n v="0"/>
    <n v="0"/>
    <n v="430"/>
    <x v="0"/>
    <s v="Signed"/>
    <s v="PMO"/>
    <s v="SSH"/>
    <x v="7"/>
    <x v="2"/>
    <n v="155"/>
    <x v="26"/>
    <x v="25"/>
    <x v="89"/>
    <x v="1"/>
    <x v="0"/>
  </r>
  <r>
    <x v="100"/>
    <x v="24"/>
    <x v="0"/>
    <s v=""/>
    <s v=""/>
    <s v="RT"/>
    <s v="Inbound"/>
    <x v="36"/>
    <x v="19"/>
    <x v="59"/>
    <n v="2"/>
    <n v="2"/>
    <n v="215"/>
    <n v="0"/>
    <n v="0"/>
    <n v="430"/>
    <x v="0"/>
    <s v="Signed"/>
    <s v="SSH"/>
    <s v="PMO"/>
    <x v="7"/>
    <x v="2"/>
    <n v="162"/>
    <x v="26"/>
    <x v="25"/>
    <x v="89"/>
    <x v="1"/>
    <x v="0"/>
  </r>
  <r>
    <x v="100"/>
    <x v="7"/>
    <x v="1"/>
    <s v=""/>
    <s v=""/>
    <s v="OW"/>
    <s v="Outbound"/>
    <x v="12"/>
    <x v="4"/>
    <x v="29"/>
    <n v="1"/>
    <n v="1"/>
    <n v="100"/>
    <n v="0"/>
    <n v="0"/>
    <n v="100"/>
    <x v="0"/>
    <s v="Closed Deal"/>
    <s v="MXP"/>
    <s v="SSH"/>
    <x v="2"/>
    <x v="3"/>
    <n v="13"/>
    <x v="7"/>
    <x v="3"/>
    <x v="17"/>
    <x v="16"/>
    <x v="1"/>
  </r>
  <r>
    <x v="100"/>
    <x v="25"/>
    <x v="1"/>
    <s v=""/>
    <s v="12M274"/>
    <s v="RT"/>
    <s v="Inbound"/>
    <x v="13"/>
    <x v="1"/>
    <x v="4"/>
    <n v="1"/>
    <n v="1"/>
    <n v="320"/>
    <n v="30.05"/>
    <n v="30"/>
    <n v="380.05"/>
    <x v="0"/>
    <s v="Closed Deal"/>
    <s v="SSH"/>
    <s v="NAP"/>
    <x v="0"/>
    <x v="0"/>
    <n v="135"/>
    <x v="17"/>
    <x v="3"/>
    <x v="65"/>
    <x v="56"/>
    <x v="0"/>
  </r>
  <r>
    <x v="100"/>
    <x v="25"/>
    <x v="1"/>
    <s v=""/>
    <s v="12M274"/>
    <s v="RT"/>
    <s v="Outbound"/>
    <x v="12"/>
    <x v="0"/>
    <x v="3"/>
    <n v="1"/>
    <n v="1"/>
    <n v="280"/>
    <n v="28.27"/>
    <n v="30"/>
    <n v="338.27"/>
    <x v="0"/>
    <s v="Closed Deal"/>
    <s v="NAP"/>
    <s v="SSH"/>
    <x v="0"/>
    <x v="0"/>
    <n v="128"/>
    <x v="17"/>
    <x v="3"/>
    <x v="68"/>
    <x v="65"/>
    <x v="0"/>
  </r>
  <r>
    <x v="100"/>
    <x v="25"/>
    <x v="1"/>
    <s v=""/>
    <s v="12M274"/>
    <s v="RT"/>
    <s v="Inbound"/>
    <x v="13"/>
    <x v="1"/>
    <x v="4"/>
    <n v="1"/>
    <n v="1"/>
    <n v="320"/>
    <n v="30.05"/>
    <n v="30"/>
    <n v="380.05"/>
    <x v="0"/>
    <s v="Closed Deal"/>
    <s v="SSH"/>
    <s v="NAP"/>
    <x v="0"/>
    <x v="0"/>
    <n v="135"/>
    <x v="17"/>
    <x v="3"/>
    <x v="65"/>
    <x v="56"/>
    <x v="0"/>
  </r>
  <r>
    <x v="100"/>
    <x v="25"/>
    <x v="1"/>
    <s v=""/>
    <s v="12M274"/>
    <s v="RT"/>
    <s v="Outbound"/>
    <x v="12"/>
    <x v="0"/>
    <x v="3"/>
    <n v="1"/>
    <n v="1"/>
    <n v="280"/>
    <n v="28.27"/>
    <n v="30"/>
    <n v="338.27"/>
    <x v="0"/>
    <s v="Closed Deal"/>
    <s v="NAP"/>
    <s v="SSH"/>
    <x v="0"/>
    <x v="0"/>
    <n v="128"/>
    <x v="17"/>
    <x v="3"/>
    <x v="68"/>
    <x v="65"/>
    <x v="0"/>
  </r>
  <r>
    <x v="101"/>
    <x v="7"/>
    <x v="1"/>
    <s v=""/>
    <s v=""/>
    <s v="OW"/>
    <s v="Outbound"/>
    <x v="12"/>
    <x v="0"/>
    <x v="2"/>
    <n v="2"/>
    <n v="2"/>
    <n v="280"/>
    <n v="0"/>
    <n v="0"/>
    <n v="560"/>
    <x v="0"/>
    <s v="Closed Deal"/>
    <s v="NAP"/>
    <s v="SSH"/>
    <x v="0"/>
    <x v="0"/>
    <n v="120"/>
    <x v="17"/>
    <x v="3"/>
    <x v="64"/>
    <x v="55"/>
    <x v="0"/>
  </r>
  <r>
    <x v="102"/>
    <x v="7"/>
    <x v="1"/>
    <s v=""/>
    <s v=""/>
    <s v="OW"/>
    <s v="Outbound"/>
    <x v="4"/>
    <x v="6"/>
    <x v="9"/>
    <n v="1"/>
    <n v="1"/>
    <n v="150"/>
    <n v="0"/>
    <n v="0"/>
    <n v="150"/>
    <x v="0"/>
    <s v="Closed Deal"/>
    <s v="VRN"/>
    <s v="SSH"/>
    <x v="3"/>
    <x v="1"/>
    <n v="5"/>
    <x v="9"/>
    <x v="3"/>
    <x v="15"/>
    <x v="14"/>
    <x v="1"/>
  </r>
  <r>
    <x v="102"/>
    <x v="7"/>
    <x v="1"/>
    <s v=""/>
    <s v=""/>
    <s v="OW"/>
    <s v="Outbound"/>
    <x v="11"/>
    <x v="1"/>
    <x v="25"/>
    <n v="2"/>
    <n v="2"/>
    <n v="100"/>
    <n v="0"/>
    <n v="0"/>
    <n v="200"/>
    <x v="0"/>
    <s v="Closed Deal"/>
    <s v="SSH"/>
    <s v="NAP"/>
    <x v="0"/>
    <x v="2"/>
    <n v="6"/>
    <x v="6"/>
    <x v="3"/>
    <x v="28"/>
    <x v="23"/>
    <x v="1"/>
  </r>
  <r>
    <x v="101"/>
    <x v="25"/>
    <x v="1"/>
    <s v=""/>
    <s v="12M2PH"/>
    <s v="RT"/>
    <s v="Inbound"/>
    <x v="6"/>
    <x v="7"/>
    <x v="11"/>
    <n v="1"/>
    <n v="1"/>
    <n v="80"/>
    <n v="30.05"/>
    <n v="30"/>
    <n v="140.05000000000001"/>
    <x v="0"/>
    <s v="Closed Deal"/>
    <s v="SSH"/>
    <s v="VRN"/>
    <x v="3"/>
    <x v="1"/>
    <n v="20"/>
    <x v="9"/>
    <x v="3"/>
    <x v="12"/>
    <x v="11"/>
    <x v="1"/>
  </r>
  <r>
    <x v="101"/>
    <x v="25"/>
    <x v="1"/>
    <s v=""/>
    <s v="12M2PH"/>
    <s v="RT"/>
    <s v="Outbound"/>
    <x v="4"/>
    <x v="6"/>
    <x v="10"/>
    <n v="1"/>
    <n v="1"/>
    <n v="80"/>
    <n v="24.39"/>
    <n v="30"/>
    <n v="134.38999999999999"/>
    <x v="0"/>
    <s v="Closed Deal"/>
    <s v="VRN"/>
    <s v="SSH"/>
    <x v="3"/>
    <x v="1"/>
    <n v="13"/>
    <x v="9"/>
    <x v="3"/>
    <x v="32"/>
    <x v="26"/>
    <x v="1"/>
  </r>
  <r>
    <x v="101"/>
    <x v="25"/>
    <x v="1"/>
    <s v=""/>
    <s v="12M2PH"/>
    <s v="RT"/>
    <s v="Inbound"/>
    <x v="6"/>
    <x v="7"/>
    <x v="11"/>
    <n v="1"/>
    <n v="1"/>
    <n v="65"/>
    <n v="30.05"/>
    <n v="30"/>
    <n v="125.05"/>
    <x v="0"/>
    <s v="Closed Deal"/>
    <s v="SSH"/>
    <s v="VRN"/>
    <x v="3"/>
    <x v="1"/>
    <n v="20"/>
    <x v="9"/>
    <x v="3"/>
    <x v="12"/>
    <x v="11"/>
    <x v="1"/>
  </r>
  <r>
    <x v="101"/>
    <x v="25"/>
    <x v="1"/>
    <s v=""/>
    <s v="12M2PH"/>
    <s v="RT"/>
    <s v="Outbound"/>
    <x v="4"/>
    <x v="6"/>
    <x v="10"/>
    <n v="1"/>
    <n v="1"/>
    <n v="65"/>
    <n v="18.77"/>
    <n v="30"/>
    <n v="113.77"/>
    <x v="0"/>
    <s v="Closed Deal"/>
    <s v="VRN"/>
    <s v="SSH"/>
    <x v="3"/>
    <x v="1"/>
    <n v="13"/>
    <x v="9"/>
    <x v="3"/>
    <x v="32"/>
    <x v="26"/>
    <x v="1"/>
  </r>
  <r>
    <x v="101"/>
    <x v="25"/>
    <x v="1"/>
    <s v=""/>
    <s v="12M2PH"/>
    <s v="RT"/>
    <s v="Inbound"/>
    <x v="6"/>
    <x v="7"/>
    <x v="11"/>
    <n v="1"/>
    <n v="1"/>
    <n v="80"/>
    <n v="30.05"/>
    <n v="30"/>
    <n v="140.05000000000001"/>
    <x v="0"/>
    <s v="Closed Deal"/>
    <s v="SSH"/>
    <s v="VRN"/>
    <x v="3"/>
    <x v="1"/>
    <n v="20"/>
    <x v="9"/>
    <x v="3"/>
    <x v="12"/>
    <x v="11"/>
    <x v="1"/>
  </r>
  <r>
    <x v="101"/>
    <x v="25"/>
    <x v="1"/>
    <s v=""/>
    <s v="12M2PH"/>
    <s v="RT"/>
    <s v="Outbound"/>
    <x v="4"/>
    <x v="6"/>
    <x v="10"/>
    <n v="1"/>
    <n v="1"/>
    <n v="80"/>
    <n v="24.39"/>
    <n v="30"/>
    <n v="134.38999999999999"/>
    <x v="0"/>
    <s v="Closed Deal"/>
    <s v="VRN"/>
    <s v="SSH"/>
    <x v="3"/>
    <x v="1"/>
    <n v="13"/>
    <x v="9"/>
    <x v="3"/>
    <x v="32"/>
    <x v="26"/>
    <x v="1"/>
  </r>
  <r>
    <x v="101"/>
    <x v="25"/>
    <x v="1"/>
    <s v=""/>
    <s v="12M2NT"/>
    <s v="OW"/>
    <s v="Outbound"/>
    <x v="12"/>
    <x v="16"/>
    <x v="69"/>
    <n v="1"/>
    <n v="1"/>
    <n v="240"/>
    <n v="39.9"/>
    <n v="28.95"/>
    <n v="308.85000000000002"/>
    <x v="0"/>
    <s v="Closed Deal"/>
    <s v="FCO"/>
    <s v="SSH"/>
    <x v="6"/>
    <x v="3"/>
    <n v="124"/>
    <x v="25"/>
    <x v="3"/>
    <x v="64"/>
    <x v="55"/>
    <x v="0"/>
  </r>
  <r>
    <x v="102"/>
    <x v="7"/>
    <x v="1"/>
    <s v=""/>
    <s v=""/>
    <s v="OW"/>
    <s v="Outbound"/>
    <x v="4"/>
    <x v="6"/>
    <x v="10"/>
    <n v="2"/>
    <n v="2"/>
    <n v="100"/>
    <n v="0"/>
    <n v="0"/>
    <n v="200"/>
    <x v="0"/>
    <s v="Closed Deal"/>
    <s v="VRN"/>
    <s v="SSH"/>
    <x v="3"/>
    <x v="1"/>
    <n v="12"/>
    <x v="9"/>
    <x v="3"/>
    <x v="32"/>
    <x v="26"/>
    <x v="1"/>
  </r>
  <r>
    <x v="101"/>
    <x v="10"/>
    <x v="1"/>
    <s v="AMADEUS"/>
    <s v="11LQL9"/>
    <s v="OW"/>
    <s v="Outbound"/>
    <x v="5"/>
    <x v="2"/>
    <x v="10"/>
    <n v="1"/>
    <n v="1"/>
    <n v="70"/>
    <n v="19.420000000000002"/>
    <n v="40"/>
    <n v="129.41999999999999"/>
    <x v="0"/>
    <s v="Closed Deal"/>
    <s v="BRI"/>
    <s v="SSH"/>
    <x v="1"/>
    <x v="1"/>
    <n v="13"/>
    <x v="3"/>
    <x v="3"/>
    <x v="8"/>
    <x v="7"/>
    <x v="1"/>
  </r>
  <r>
    <x v="101"/>
    <x v="10"/>
    <x v="1"/>
    <s v="AMADEUS"/>
    <s v="11LQL7"/>
    <s v="OW"/>
    <s v="Outbound"/>
    <x v="5"/>
    <x v="2"/>
    <x v="10"/>
    <n v="1"/>
    <n v="1"/>
    <n v="70"/>
    <n v="19.420000000000002"/>
    <n v="40"/>
    <n v="129.41999999999999"/>
    <x v="0"/>
    <s v="Closed Deal"/>
    <s v="BRI"/>
    <s v="SSH"/>
    <x v="1"/>
    <x v="1"/>
    <n v="13"/>
    <x v="3"/>
    <x v="3"/>
    <x v="8"/>
    <x v="7"/>
    <x v="1"/>
  </r>
  <r>
    <x v="101"/>
    <x v="10"/>
    <x v="1"/>
    <s v="AMADEUS"/>
    <s v="11LQJE"/>
    <s v="OW"/>
    <s v="Outbound"/>
    <x v="12"/>
    <x v="4"/>
    <x v="29"/>
    <n v="1"/>
    <n v="1"/>
    <n v="60"/>
    <n v="29.31"/>
    <n v="40"/>
    <n v="129.31"/>
    <x v="0"/>
    <s v="Closed Deal"/>
    <s v="MXP"/>
    <s v="SSH"/>
    <x v="2"/>
    <x v="3"/>
    <n v="12"/>
    <x v="7"/>
    <x v="3"/>
    <x v="17"/>
    <x v="16"/>
    <x v="1"/>
  </r>
  <r>
    <x v="101"/>
    <x v="10"/>
    <x v="1"/>
    <s v="AMADEUS"/>
    <s v="11LQJE"/>
    <s v="OW"/>
    <s v="Outbound"/>
    <x v="12"/>
    <x v="4"/>
    <x v="29"/>
    <n v="1"/>
    <n v="1"/>
    <n v="60"/>
    <n v="29.31"/>
    <n v="40"/>
    <n v="129.31"/>
    <x v="0"/>
    <s v="Closed Deal"/>
    <s v="MXP"/>
    <s v="SSH"/>
    <x v="2"/>
    <x v="3"/>
    <n v="12"/>
    <x v="7"/>
    <x v="3"/>
    <x v="17"/>
    <x v="16"/>
    <x v="1"/>
  </r>
  <r>
    <x v="101"/>
    <x v="10"/>
    <x v="1"/>
    <s v="AMADEUS"/>
    <s v="11LQL9"/>
    <s v="OW"/>
    <s v="Outbound"/>
    <x v="5"/>
    <x v="2"/>
    <x v="10"/>
    <n v="1"/>
    <n v="1"/>
    <n v="70"/>
    <n v="19.420000000000002"/>
    <n v="40"/>
    <n v="129.41999999999999"/>
    <x v="0"/>
    <s v="Closed Deal"/>
    <s v="BRI"/>
    <s v="SSH"/>
    <x v="1"/>
    <x v="1"/>
    <n v="13"/>
    <x v="3"/>
    <x v="3"/>
    <x v="8"/>
    <x v="7"/>
    <x v="1"/>
  </r>
  <r>
    <x v="101"/>
    <x v="10"/>
    <x v="1"/>
    <s v="AMADEUS"/>
    <s v="11LQJA"/>
    <s v="OW"/>
    <s v="Outbound"/>
    <x v="13"/>
    <x v="1"/>
    <x v="3"/>
    <n v="1"/>
    <n v="1"/>
    <n v="300"/>
    <n v="38.92"/>
    <n v="40"/>
    <n v="378.92"/>
    <x v="0"/>
    <s v="Closed Deal"/>
    <s v="SSH"/>
    <s v="NAP"/>
    <x v="0"/>
    <x v="0"/>
    <n v="127"/>
    <x v="17"/>
    <x v="3"/>
    <x v="5"/>
    <x v="31"/>
    <x v="0"/>
  </r>
  <r>
    <x v="101"/>
    <x v="10"/>
    <x v="1"/>
    <s v="AMADEUS"/>
    <s v="11LQJA"/>
    <s v="OW"/>
    <s v="Outbound"/>
    <x v="13"/>
    <x v="1"/>
    <x v="3"/>
    <n v="1"/>
    <n v="1"/>
    <n v="300"/>
    <n v="38.92"/>
    <n v="40"/>
    <n v="378.92"/>
    <x v="0"/>
    <s v="Closed Deal"/>
    <s v="SSH"/>
    <s v="NAP"/>
    <x v="0"/>
    <x v="0"/>
    <n v="127"/>
    <x v="17"/>
    <x v="3"/>
    <x v="5"/>
    <x v="31"/>
    <x v="0"/>
  </r>
  <r>
    <x v="102"/>
    <x v="31"/>
    <x v="1"/>
    <s v=" "/>
    <s v="CPNZFL"/>
    <s v="OW"/>
    <s v="Outbound"/>
    <x v="6"/>
    <x v="7"/>
    <x v="11"/>
    <n v="1"/>
    <n v="1"/>
    <n v="100"/>
    <n v="0"/>
    <n v="0"/>
    <n v="100"/>
    <x v="0"/>
    <s v="Closed Deal"/>
    <s v="SSH"/>
    <s v="VRN"/>
    <x v="3"/>
    <x v="1"/>
    <n v="19"/>
    <x v="9"/>
    <x v="3"/>
    <x v="12"/>
    <x v="11"/>
    <x v="1"/>
  </r>
  <r>
    <x v="102"/>
    <x v="31"/>
    <x v="1"/>
    <s v=" "/>
    <s v="CPNZFL"/>
    <s v="OW"/>
    <s v="Outbound"/>
    <x v="6"/>
    <x v="7"/>
    <x v="11"/>
    <n v="1"/>
    <n v="1"/>
    <n v="100"/>
    <n v="0"/>
    <n v="0"/>
    <n v="100"/>
    <x v="0"/>
    <s v="Closed Deal"/>
    <s v="SSH"/>
    <s v="VRN"/>
    <x v="3"/>
    <x v="1"/>
    <n v="19"/>
    <x v="9"/>
    <x v="3"/>
    <x v="12"/>
    <x v="11"/>
    <x v="1"/>
  </r>
  <r>
    <x v="102"/>
    <x v="8"/>
    <x v="1"/>
    <s v=""/>
    <s v="CJA3F"/>
    <s v="RT"/>
    <s v="Outbound"/>
    <x v="4"/>
    <x v="6"/>
    <x v="10"/>
    <n v="2"/>
    <n v="2"/>
    <n v="135"/>
    <n v="0"/>
    <n v="0"/>
    <n v="270"/>
    <x v="0"/>
    <s v="Closed Deal"/>
    <s v="VRN"/>
    <s v="SSH"/>
    <x v="3"/>
    <x v="1"/>
    <n v="12"/>
    <x v="9"/>
    <x v="3"/>
    <x v="32"/>
    <x v="26"/>
    <x v="1"/>
  </r>
  <r>
    <x v="102"/>
    <x v="8"/>
    <x v="1"/>
    <s v=""/>
    <s v="CJA3F"/>
    <s v="RT"/>
    <s v="Inbound"/>
    <x v="6"/>
    <x v="7"/>
    <x v="11"/>
    <n v="2"/>
    <n v="2"/>
    <n v="135"/>
    <n v="0"/>
    <n v="0"/>
    <n v="270"/>
    <x v="0"/>
    <s v="Closed Deal"/>
    <s v="SSH"/>
    <s v="VRN"/>
    <x v="3"/>
    <x v="1"/>
    <n v="19"/>
    <x v="9"/>
    <x v="3"/>
    <x v="12"/>
    <x v="11"/>
    <x v="1"/>
  </r>
  <r>
    <x v="103"/>
    <x v="7"/>
    <x v="1"/>
    <s v=""/>
    <s v=""/>
    <s v="OW"/>
    <s v="Outbound"/>
    <x v="11"/>
    <x v="1"/>
    <x v="25"/>
    <n v="1"/>
    <n v="1"/>
    <n v="100"/>
    <n v="0"/>
    <n v="0"/>
    <n v="100"/>
    <x v="0"/>
    <s v="Closed Deal"/>
    <s v="SSH"/>
    <s v="NAP"/>
    <x v="0"/>
    <x v="2"/>
    <n v="5"/>
    <x v="6"/>
    <x v="3"/>
    <x v="28"/>
    <x v="23"/>
    <x v="1"/>
  </r>
  <r>
    <x v="103"/>
    <x v="7"/>
    <x v="1"/>
    <s v=""/>
    <s v=""/>
    <s v="OW"/>
    <s v="Outbound"/>
    <x v="9"/>
    <x v="0"/>
    <x v="26"/>
    <n v="1"/>
    <n v="1"/>
    <n v="100"/>
    <n v="0"/>
    <n v="0"/>
    <n v="100"/>
    <x v="0"/>
    <s v="Closed Deal"/>
    <s v="NAP"/>
    <s v="SSH"/>
    <x v="0"/>
    <x v="2"/>
    <n v="12"/>
    <x v="6"/>
    <x v="3"/>
    <x v="26"/>
    <x v="22"/>
    <x v="1"/>
  </r>
  <r>
    <x v="102"/>
    <x v="9"/>
    <x v="1"/>
    <s v="Website IBE"/>
    <s v="6SU7LL"/>
    <s v="OW"/>
    <s v="Outbound"/>
    <x v="7"/>
    <x v="3"/>
    <x v="11"/>
    <n v="1"/>
    <n v="1"/>
    <n v="277.02"/>
    <n v="35.19"/>
    <n v="53"/>
    <n v="365.21"/>
    <x v="0"/>
    <s v="Closed Deal"/>
    <s v="SSH"/>
    <s v="BRI"/>
    <x v="1"/>
    <x v="1"/>
    <n v="19"/>
    <x v="3"/>
    <x v="3"/>
    <x v="12"/>
    <x v="11"/>
    <x v="1"/>
  </r>
  <r>
    <x v="102"/>
    <x v="9"/>
    <x v="1"/>
    <s v="Website IBE"/>
    <s v="6SU7LL"/>
    <s v="OW"/>
    <s v="Outbound"/>
    <x v="7"/>
    <x v="3"/>
    <x v="11"/>
    <n v="1"/>
    <n v="1"/>
    <n v="277.02"/>
    <n v="35.19"/>
    <n v="53"/>
    <n v="365.21"/>
    <x v="0"/>
    <s v="Closed Deal"/>
    <s v="SSH"/>
    <s v="BRI"/>
    <x v="1"/>
    <x v="1"/>
    <n v="19"/>
    <x v="3"/>
    <x v="3"/>
    <x v="12"/>
    <x v="11"/>
    <x v="1"/>
  </r>
  <r>
    <x v="103"/>
    <x v="9"/>
    <x v="1"/>
    <s v="Website IBE"/>
    <s v="6MFY6S"/>
    <s v="OW"/>
    <s v="Outbound"/>
    <x v="13"/>
    <x v="17"/>
    <x v="70"/>
    <n v="1"/>
    <n v="1"/>
    <n v="204.17"/>
    <n v="35.33"/>
    <n v="53"/>
    <n v="292.5"/>
    <x v="0"/>
    <s v="Closed Deal"/>
    <s v="SSH"/>
    <s v="FCO"/>
    <x v="6"/>
    <x v="3"/>
    <n v="129"/>
    <x v="25"/>
    <x v="3"/>
    <x v="7"/>
    <x v="1"/>
    <x v="0"/>
  </r>
  <r>
    <x v="103"/>
    <x v="9"/>
    <x v="1"/>
    <s v="Website IBE"/>
    <s v="6MFY6S"/>
    <s v="OW"/>
    <s v="Outbound"/>
    <x v="13"/>
    <x v="17"/>
    <x v="70"/>
    <n v="1"/>
    <n v="1"/>
    <n v="204.17"/>
    <n v="35.33"/>
    <n v="53"/>
    <n v="292.5"/>
    <x v="0"/>
    <s v="Closed Deal"/>
    <s v="SSH"/>
    <s v="FCO"/>
    <x v="6"/>
    <x v="3"/>
    <n v="129"/>
    <x v="25"/>
    <x v="3"/>
    <x v="7"/>
    <x v="1"/>
    <x v="0"/>
  </r>
  <r>
    <x v="102"/>
    <x v="10"/>
    <x v="1"/>
    <s v="AMADEUS"/>
    <s v="11LQTN"/>
    <s v="OW"/>
    <s v="Outbound"/>
    <x v="12"/>
    <x v="16"/>
    <x v="69"/>
    <n v="1"/>
    <n v="1"/>
    <n v="270"/>
    <n v="40.69"/>
    <n v="40"/>
    <n v="350.69"/>
    <x v="0"/>
    <s v="Closed Deal"/>
    <s v="FCO"/>
    <s v="SSH"/>
    <x v="6"/>
    <x v="3"/>
    <n v="123"/>
    <x v="25"/>
    <x v="3"/>
    <x v="64"/>
    <x v="55"/>
    <x v="0"/>
  </r>
  <r>
    <x v="102"/>
    <x v="10"/>
    <x v="1"/>
    <s v="AMADEUS"/>
    <s v="11LQME"/>
    <s v="OW"/>
    <s v="Outbound"/>
    <x v="23"/>
    <x v="13"/>
    <x v="4"/>
    <n v="1"/>
    <n v="1"/>
    <n v="240"/>
    <n v="35.53"/>
    <n v="40"/>
    <n v="315.52999999999997"/>
    <x v="0"/>
    <s v="Closed Deal"/>
    <s v="HRG"/>
    <s v="NAP"/>
    <x v="0"/>
    <x v="0"/>
    <n v="133"/>
    <x v="16"/>
    <x v="13"/>
    <x v="37"/>
    <x v="51"/>
    <x v="0"/>
  </r>
  <r>
    <x v="102"/>
    <x v="10"/>
    <x v="1"/>
    <s v="AMADEUS"/>
    <s v="11LQME"/>
    <s v="OW"/>
    <s v="Outbound"/>
    <x v="23"/>
    <x v="13"/>
    <x v="4"/>
    <n v="1"/>
    <n v="1"/>
    <n v="240"/>
    <n v="35.53"/>
    <n v="40"/>
    <n v="315.52999999999997"/>
    <x v="0"/>
    <s v="Closed Deal"/>
    <s v="HRG"/>
    <s v="NAP"/>
    <x v="0"/>
    <x v="0"/>
    <n v="133"/>
    <x v="16"/>
    <x v="13"/>
    <x v="37"/>
    <x v="51"/>
    <x v="0"/>
  </r>
  <r>
    <x v="102"/>
    <x v="10"/>
    <x v="1"/>
    <s v="AMADEUS"/>
    <s v="11LQTN"/>
    <s v="OW"/>
    <s v="Outbound"/>
    <x v="12"/>
    <x v="16"/>
    <x v="69"/>
    <n v="1"/>
    <n v="1"/>
    <n v="270"/>
    <n v="40.69"/>
    <n v="40"/>
    <n v="350.69"/>
    <x v="0"/>
    <s v="Closed Deal"/>
    <s v="FCO"/>
    <s v="SSH"/>
    <x v="6"/>
    <x v="3"/>
    <n v="123"/>
    <x v="25"/>
    <x v="3"/>
    <x v="64"/>
    <x v="55"/>
    <x v="0"/>
  </r>
  <r>
    <x v="102"/>
    <x v="10"/>
    <x v="1"/>
    <s v="AMADEUS"/>
    <s v="11LQME"/>
    <s v="OW"/>
    <s v="Outbound"/>
    <x v="23"/>
    <x v="13"/>
    <x v="4"/>
    <n v="1"/>
    <n v="1"/>
    <n v="240"/>
    <n v="35.53"/>
    <n v="40"/>
    <n v="315.52999999999997"/>
    <x v="0"/>
    <s v="Closed Deal"/>
    <s v="HRG"/>
    <s v="NAP"/>
    <x v="0"/>
    <x v="0"/>
    <n v="133"/>
    <x v="16"/>
    <x v="13"/>
    <x v="37"/>
    <x v="51"/>
    <x v="0"/>
  </r>
  <r>
    <x v="102"/>
    <x v="10"/>
    <x v="1"/>
    <s v="AMADEUS"/>
    <s v="11LQME"/>
    <s v="OW"/>
    <s v="Outbound"/>
    <x v="23"/>
    <x v="13"/>
    <x v="4"/>
    <n v="1"/>
    <n v="1"/>
    <n v="240"/>
    <n v="35.53"/>
    <n v="40"/>
    <n v="315.52999999999997"/>
    <x v="0"/>
    <s v="Closed Deal"/>
    <s v="HRG"/>
    <s v="NAP"/>
    <x v="0"/>
    <x v="0"/>
    <n v="133"/>
    <x v="16"/>
    <x v="13"/>
    <x v="37"/>
    <x v="51"/>
    <x v="0"/>
  </r>
  <r>
    <x v="103"/>
    <x v="8"/>
    <x v="1"/>
    <s v=""/>
    <s v="R967H"/>
    <s v="OW"/>
    <s v="Outbound"/>
    <x v="11"/>
    <x v="1"/>
    <x v="26"/>
    <n v="2"/>
    <n v="2"/>
    <n v="400"/>
    <n v="0"/>
    <n v="0"/>
    <n v="800"/>
    <x v="0"/>
    <s v="Closed Deal"/>
    <s v="SSH"/>
    <s v="NAP"/>
    <x v="0"/>
    <x v="2"/>
    <n v="12"/>
    <x v="6"/>
    <x v="3"/>
    <x v="7"/>
    <x v="1"/>
    <x v="1"/>
  </r>
  <r>
    <x v="103"/>
    <x v="25"/>
    <x v="1"/>
    <s v=""/>
    <s v="12M3EN"/>
    <s v="OW"/>
    <s v="Outbound"/>
    <x v="12"/>
    <x v="0"/>
    <x v="5"/>
    <n v="1"/>
    <n v="1"/>
    <n v="230"/>
    <n v="28.28"/>
    <n v="30"/>
    <n v="288.27999999999997"/>
    <x v="0"/>
    <s v="Closed Deal"/>
    <s v="NAP"/>
    <s v="SSH"/>
    <x v="0"/>
    <x v="0"/>
    <n v="139"/>
    <x v="17"/>
    <x v="3"/>
    <x v="93"/>
    <x v="79"/>
    <x v="0"/>
  </r>
  <r>
    <x v="103"/>
    <x v="25"/>
    <x v="1"/>
    <s v=""/>
    <s v="12M3EN"/>
    <s v="OW"/>
    <s v="Outbound"/>
    <x v="12"/>
    <x v="0"/>
    <x v="5"/>
    <n v="1"/>
    <n v="1"/>
    <n v="230"/>
    <n v="28.28"/>
    <n v="30"/>
    <n v="288.27999999999997"/>
    <x v="0"/>
    <s v="Closed Deal"/>
    <s v="NAP"/>
    <s v="SSH"/>
    <x v="0"/>
    <x v="0"/>
    <n v="139"/>
    <x v="17"/>
    <x v="3"/>
    <x v="93"/>
    <x v="79"/>
    <x v="0"/>
  </r>
  <r>
    <x v="103"/>
    <x v="7"/>
    <x v="1"/>
    <s v=""/>
    <s v=""/>
    <s v="OW"/>
    <s v="Outbound"/>
    <x v="12"/>
    <x v="16"/>
    <x v="69"/>
    <n v="2"/>
    <n v="2"/>
    <n v="250"/>
    <n v="0"/>
    <n v="0"/>
    <n v="500"/>
    <x v="0"/>
    <s v="Closed Deal"/>
    <s v="FCO"/>
    <s v="SSH"/>
    <x v="6"/>
    <x v="3"/>
    <n v="122"/>
    <x v="25"/>
    <x v="3"/>
    <x v="64"/>
    <x v="55"/>
    <x v="0"/>
  </r>
  <r>
    <x v="104"/>
    <x v="25"/>
    <x v="1"/>
    <s v=""/>
    <s v="12M3LM"/>
    <s v="OW"/>
    <s v="Outbound"/>
    <x v="13"/>
    <x v="17"/>
    <x v="70"/>
    <n v="1"/>
    <n v="1"/>
    <n v="271"/>
    <n v="35.32"/>
    <n v="30"/>
    <n v="336.32"/>
    <x v="0"/>
    <s v="Closed Deal"/>
    <s v="SSH"/>
    <s v="FCO"/>
    <x v="6"/>
    <x v="3"/>
    <n v="128"/>
    <x v="25"/>
    <x v="3"/>
    <x v="7"/>
    <x v="1"/>
    <x v="0"/>
  </r>
  <r>
    <x v="104"/>
    <x v="25"/>
    <x v="1"/>
    <s v=""/>
    <s v="12M3LM"/>
    <s v="OW"/>
    <s v="Outbound"/>
    <x v="13"/>
    <x v="17"/>
    <x v="70"/>
    <n v="1"/>
    <n v="1"/>
    <n v="271"/>
    <n v="35.32"/>
    <n v="30"/>
    <n v="336.32"/>
    <x v="0"/>
    <s v="Closed Deal"/>
    <s v="SSH"/>
    <s v="FCO"/>
    <x v="6"/>
    <x v="3"/>
    <n v="128"/>
    <x v="25"/>
    <x v="3"/>
    <x v="7"/>
    <x v="1"/>
    <x v="0"/>
  </r>
  <r>
    <x v="104"/>
    <x v="8"/>
    <x v="1"/>
    <s v=""/>
    <s v="WE46U"/>
    <s v="OW"/>
    <s v="Outbound"/>
    <x v="41"/>
    <x v="1"/>
    <x v="76"/>
    <n v="2"/>
    <n v="2"/>
    <n v="300"/>
    <n v="0"/>
    <n v="0"/>
    <n v="600"/>
    <x v="0"/>
    <s v="Closed Deal"/>
    <s v="SSH"/>
    <s v="NAP"/>
    <x v="0"/>
    <x v="4"/>
    <n v="126"/>
    <x v="29"/>
    <x v="28"/>
    <x v="96"/>
    <x v="74"/>
    <x v="0"/>
  </r>
  <r>
    <x v="104"/>
    <x v="8"/>
    <x v="1"/>
    <s v=""/>
    <s v="JMCZJ"/>
    <s v="OW"/>
    <s v="Outbound"/>
    <x v="13"/>
    <x v="17"/>
    <x v="71"/>
    <n v="5"/>
    <n v="5"/>
    <n v="250"/>
    <n v="0"/>
    <n v="0"/>
    <n v="1250"/>
    <x v="0"/>
    <s v="Closed Deal"/>
    <s v="SSH"/>
    <s v="FCO"/>
    <x v="6"/>
    <x v="3"/>
    <n v="135"/>
    <x v="25"/>
    <x v="3"/>
    <x v="1"/>
    <x v="74"/>
    <x v="0"/>
  </r>
  <r>
    <x v="104"/>
    <x v="9"/>
    <x v="1"/>
    <s v="Website IBE"/>
    <s v="4LDRNK"/>
    <s v="OW"/>
    <s v="Outbound"/>
    <x v="7"/>
    <x v="3"/>
    <x v="37"/>
    <n v="1"/>
    <n v="1"/>
    <n v="177.01"/>
    <n v="35.32"/>
    <n v="53"/>
    <n v="265.33"/>
    <x v="0"/>
    <s v="Closed Deal"/>
    <s v="SSH"/>
    <s v="BRI"/>
    <x v="1"/>
    <x v="1"/>
    <n v="87"/>
    <x v="4"/>
    <x v="3"/>
    <x v="47"/>
    <x v="40"/>
    <x v="0"/>
  </r>
  <r>
    <x v="104"/>
    <x v="9"/>
    <x v="1"/>
    <s v="Website IBE"/>
    <s v="4LDRNK"/>
    <s v="OW"/>
    <s v="Outbound"/>
    <x v="7"/>
    <x v="3"/>
    <x v="37"/>
    <n v="1"/>
    <n v="1"/>
    <n v="177.01"/>
    <n v="35.32"/>
    <n v="53"/>
    <n v="265.33"/>
    <x v="0"/>
    <s v="Closed Deal"/>
    <s v="SSH"/>
    <s v="BRI"/>
    <x v="1"/>
    <x v="1"/>
    <n v="87"/>
    <x v="4"/>
    <x v="3"/>
    <x v="47"/>
    <x v="40"/>
    <x v="0"/>
  </r>
  <r>
    <x v="104"/>
    <x v="9"/>
    <x v="1"/>
    <s v="Website IBE"/>
    <s v="4LDRNK"/>
    <s v="OW"/>
    <s v="Outbound"/>
    <x v="7"/>
    <x v="3"/>
    <x v="37"/>
    <n v="1"/>
    <n v="1"/>
    <n v="132.76"/>
    <n v="35.32"/>
    <n v="53"/>
    <n v="221.08"/>
    <x v="0"/>
    <s v="Closed Deal"/>
    <s v="SSH"/>
    <s v="BRI"/>
    <x v="1"/>
    <x v="1"/>
    <n v="87"/>
    <x v="4"/>
    <x v="3"/>
    <x v="47"/>
    <x v="40"/>
    <x v="0"/>
  </r>
  <r>
    <x v="104"/>
    <x v="9"/>
    <x v="1"/>
    <s v="Website IBE"/>
    <s v="4LDRNK"/>
    <s v="OW"/>
    <s v="Outbound"/>
    <x v="7"/>
    <x v="3"/>
    <x v="37"/>
    <n v="1"/>
    <n v="1"/>
    <n v="132.76"/>
    <n v="35.32"/>
    <n v="53"/>
    <n v="221.08"/>
    <x v="0"/>
    <s v="Closed Deal"/>
    <s v="SSH"/>
    <s v="BRI"/>
    <x v="1"/>
    <x v="1"/>
    <n v="87"/>
    <x v="4"/>
    <x v="3"/>
    <x v="47"/>
    <x v="40"/>
    <x v="0"/>
  </r>
  <r>
    <x v="104"/>
    <x v="9"/>
    <x v="1"/>
    <s v="Website IBE"/>
    <s v="9R63HM"/>
    <s v="OW"/>
    <s v="Outbound"/>
    <x v="7"/>
    <x v="3"/>
    <x v="37"/>
    <n v="1"/>
    <n v="1"/>
    <n v="111.79"/>
    <n v="35.32"/>
    <n v="53"/>
    <n v="200.11"/>
    <x v="0"/>
    <s v="Closed Deal"/>
    <s v="SSH"/>
    <s v="BRI"/>
    <x v="1"/>
    <x v="1"/>
    <n v="87"/>
    <x v="4"/>
    <x v="3"/>
    <x v="47"/>
    <x v="40"/>
    <x v="0"/>
  </r>
  <r>
    <x v="104"/>
    <x v="9"/>
    <x v="1"/>
    <s v="Website IBE"/>
    <s v="9R63HM"/>
    <s v="OW"/>
    <s v="Outbound"/>
    <x v="7"/>
    <x v="3"/>
    <x v="37"/>
    <n v="1"/>
    <n v="1"/>
    <n v="111.79"/>
    <n v="35.32"/>
    <n v="53"/>
    <n v="200.11"/>
    <x v="0"/>
    <s v="Closed Deal"/>
    <s v="SSH"/>
    <s v="BRI"/>
    <x v="1"/>
    <x v="1"/>
    <n v="87"/>
    <x v="4"/>
    <x v="3"/>
    <x v="47"/>
    <x v="40"/>
    <x v="0"/>
  </r>
  <r>
    <x v="104"/>
    <x v="9"/>
    <x v="1"/>
    <s v="Website IBE"/>
    <s v="9R63HM"/>
    <s v="OW"/>
    <s v="Outbound"/>
    <x v="7"/>
    <x v="3"/>
    <x v="37"/>
    <n v="1"/>
    <n v="1"/>
    <n v="149.06"/>
    <n v="35.32"/>
    <n v="53"/>
    <n v="237.38"/>
    <x v="0"/>
    <s v="Closed Deal"/>
    <s v="SSH"/>
    <s v="BRI"/>
    <x v="1"/>
    <x v="1"/>
    <n v="87"/>
    <x v="4"/>
    <x v="3"/>
    <x v="47"/>
    <x v="40"/>
    <x v="0"/>
  </r>
  <r>
    <x v="104"/>
    <x v="9"/>
    <x v="1"/>
    <s v="Website IBE"/>
    <s v="9R63HM"/>
    <s v="OW"/>
    <s v="Outbound"/>
    <x v="7"/>
    <x v="3"/>
    <x v="37"/>
    <n v="1"/>
    <n v="1"/>
    <n v="149.06"/>
    <n v="35.32"/>
    <n v="53"/>
    <n v="237.38"/>
    <x v="0"/>
    <s v="Closed Deal"/>
    <s v="SSH"/>
    <s v="BRI"/>
    <x v="1"/>
    <x v="1"/>
    <n v="87"/>
    <x v="4"/>
    <x v="3"/>
    <x v="47"/>
    <x v="40"/>
    <x v="0"/>
  </r>
  <r>
    <x v="105"/>
    <x v="9"/>
    <x v="1"/>
    <s v="Website IBE"/>
    <s v="BOYYFI"/>
    <s v="OW"/>
    <s v="Outbound"/>
    <x v="12"/>
    <x v="0"/>
    <x v="2"/>
    <n v="1"/>
    <n v="1"/>
    <n v="280"/>
    <n v="28.28"/>
    <n v="53"/>
    <n v="361.28"/>
    <x v="0"/>
    <s v="Closed Deal"/>
    <s v="NAP"/>
    <s v="SSH"/>
    <x v="0"/>
    <x v="0"/>
    <n v="116"/>
    <x v="17"/>
    <x v="3"/>
    <x v="64"/>
    <x v="55"/>
    <x v="0"/>
  </r>
  <r>
    <x v="105"/>
    <x v="9"/>
    <x v="1"/>
    <s v="Website IBE"/>
    <s v="BOYYFI"/>
    <s v="OW"/>
    <s v="Outbound"/>
    <x v="12"/>
    <x v="0"/>
    <x v="2"/>
    <n v="1"/>
    <n v="1"/>
    <n v="280"/>
    <n v="28.28"/>
    <n v="53"/>
    <n v="361.28"/>
    <x v="0"/>
    <s v="Closed Deal"/>
    <s v="NAP"/>
    <s v="SSH"/>
    <x v="0"/>
    <x v="0"/>
    <n v="116"/>
    <x v="17"/>
    <x v="3"/>
    <x v="64"/>
    <x v="55"/>
    <x v="0"/>
  </r>
  <r>
    <x v="105"/>
    <x v="7"/>
    <x v="1"/>
    <s v=""/>
    <s v=""/>
    <s v="OW"/>
    <s v="Outbound"/>
    <x v="13"/>
    <x v="1"/>
    <x v="3"/>
    <n v="2"/>
    <n v="2"/>
    <n v="300"/>
    <n v="0"/>
    <n v="0"/>
    <n v="600"/>
    <x v="0"/>
    <s v="Closed Deal"/>
    <s v="SSH"/>
    <s v="NAP"/>
    <x v="0"/>
    <x v="0"/>
    <n v="123"/>
    <x v="17"/>
    <x v="3"/>
    <x v="5"/>
    <x v="31"/>
    <x v="0"/>
  </r>
  <r>
    <x v="105"/>
    <x v="7"/>
    <x v="1"/>
    <s v=""/>
    <s v=""/>
    <s v="OW"/>
    <s v="Outbound"/>
    <x v="13"/>
    <x v="17"/>
    <x v="70"/>
    <n v="2"/>
    <n v="2"/>
    <n v="250"/>
    <n v="0"/>
    <n v="0"/>
    <n v="500"/>
    <x v="0"/>
    <s v="Closed Deal"/>
    <s v="SSH"/>
    <s v="FCO"/>
    <x v="6"/>
    <x v="3"/>
    <n v="127"/>
    <x v="25"/>
    <x v="3"/>
    <x v="7"/>
    <x v="1"/>
    <x v="0"/>
  </r>
  <r>
    <x v="105"/>
    <x v="7"/>
    <x v="1"/>
    <s v=""/>
    <s v=""/>
    <s v="OW"/>
    <s v="Outbound"/>
    <x v="13"/>
    <x v="1"/>
    <x v="4"/>
    <n v="4"/>
    <n v="4"/>
    <n v="320"/>
    <n v="0"/>
    <n v="0"/>
    <n v="1280"/>
    <x v="0"/>
    <s v="Closed Deal"/>
    <s v="SSH"/>
    <s v="NAP"/>
    <x v="0"/>
    <x v="0"/>
    <n v="130"/>
    <x v="17"/>
    <x v="3"/>
    <x v="65"/>
    <x v="56"/>
    <x v="0"/>
  </r>
  <r>
    <x v="105"/>
    <x v="7"/>
    <x v="1"/>
    <s v=""/>
    <s v=""/>
    <s v="OW"/>
    <s v="Outbound"/>
    <x v="12"/>
    <x v="16"/>
    <x v="68"/>
    <n v="2"/>
    <n v="2"/>
    <n v="250"/>
    <n v="0"/>
    <n v="0"/>
    <n v="500"/>
    <x v="0"/>
    <s v="Closed Deal"/>
    <s v="FCO"/>
    <s v="SSH"/>
    <x v="6"/>
    <x v="3"/>
    <n v="113"/>
    <x v="25"/>
    <x v="3"/>
    <x v="69"/>
    <x v="71"/>
    <x v="0"/>
  </r>
  <r>
    <x v="105"/>
    <x v="7"/>
    <x v="1"/>
    <s v=""/>
    <s v=""/>
    <s v="OW"/>
    <s v="Outbound"/>
    <x v="12"/>
    <x v="0"/>
    <x v="2"/>
    <n v="4"/>
    <n v="4"/>
    <n v="280"/>
    <n v="0"/>
    <n v="0"/>
    <n v="1120"/>
    <x v="0"/>
    <s v="Closed Deal"/>
    <s v="NAP"/>
    <s v="SSH"/>
    <x v="0"/>
    <x v="0"/>
    <n v="116"/>
    <x v="17"/>
    <x v="3"/>
    <x v="64"/>
    <x v="55"/>
    <x v="0"/>
  </r>
  <r>
    <x v="105"/>
    <x v="7"/>
    <x v="1"/>
    <s v=""/>
    <s v=""/>
    <s v="OW"/>
    <s v="Outbound"/>
    <x v="6"/>
    <x v="7"/>
    <x v="11"/>
    <n v="7"/>
    <n v="7"/>
    <n v="150"/>
    <n v="0"/>
    <n v="0"/>
    <n v="1050"/>
    <x v="0"/>
    <s v="Closed Deal"/>
    <s v="SSH"/>
    <s v="VRN"/>
    <x v="3"/>
    <x v="1"/>
    <n v="16"/>
    <x v="9"/>
    <x v="3"/>
    <x v="12"/>
    <x v="11"/>
    <x v="1"/>
  </r>
  <r>
    <x v="105"/>
    <x v="7"/>
    <x v="1"/>
    <s v=""/>
    <s v=""/>
    <s v="OW"/>
    <s v="Outbound"/>
    <x v="4"/>
    <x v="6"/>
    <x v="10"/>
    <n v="7"/>
    <n v="7"/>
    <n v="100"/>
    <n v="0"/>
    <n v="0"/>
    <n v="700"/>
    <x v="0"/>
    <s v="Closed Deal"/>
    <s v="VRN"/>
    <s v="SSH"/>
    <x v="3"/>
    <x v="1"/>
    <n v="9"/>
    <x v="9"/>
    <x v="3"/>
    <x v="32"/>
    <x v="26"/>
    <x v="1"/>
  </r>
  <r>
    <x v="104"/>
    <x v="25"/>
    <x v="1"/>
    <s v=""/>
    <s v="12M3LN"/>
    <s v="OW"/>
    <s v="Outbound"/>
    <x v="11"/>
    <x v="1"/>
    <x v="25"/>
    <n v="1"/>
    <n v="1"/>
    <n v="111.76"/>
    <n v="35.53"/>
    <n v="30"/>
    <n v="177.29"/>
    <x v="0"/>
    <s v="On Review"/>
    <s v="SSH"/>
    <s v="NAP"/>
    <x v="0"/>
    <x v="2"/>
    <n v="4"/>
    <x v="6"/>
    <x v="3"/>
    <x v="28"/>
    <x v="23"/>
    <x v="1"/>
  </r>
  <r>
    <x v="104"/>
    <x v="25"/>
    <x v="1"/>
    <s v=""/>
    <s v="12M402"/>
    <s v="OW"/>
    <s v="Outbound"/>
    <x v="12"/>
    <x v="0"/>
    <x v="3"/>
    <n v="1"/>
    <n v="1"/>
    <n v="300"/>
    <n v="28.27"/>
    <n v="30"/>
    <n v="358.27"/>
    <x v="0"/>
    <s v="On Review"/>
    <s v="NAP"/>
    <s v="SSH"/>
    <x v="0"/>
    <x v="0"/>
    <n v="124"/>
    <x v="17"/>
    <x v="3"/>
    <x v="68"/>
    <x v="65"/>
    <x v="0"/>
  </r>
  <r>
    <x v="104"/>
    <x v="25"/>
    <x v="1"/>
    <s v=""/>
    <s v="12M402"/>
    <s v="OW"/>
    <s v="Outbound"/>
    <x v="12"/>
    <x v="0"/>
    <x v="3"/>
    <n v="1"/>
    <n v="1"/>
    <n v="300"/>
    <n v="28.27"/>
    <n v="30"/>
    <n v="358.27"/>
    <x v="0"/>
    <s v="On Review"/>
    <s v="NAP"/>
    <s v="SSH"/>
    <x v="0"/>
    <x v="0"/>
    <n v="124"/>
    <x v="17"/>
    <x v="3"/>
    <x v="68"/>
    <x v="65"/>
    <x v="0"/>
  </r>
  <r>
    <x v="105"/>
    <x v="19"/>
    <x v="0"/>
    <s v=""/>
    <s v=""/>
    <s v="RT"/>
    <s v="Outbound"/>
    <x v="29"/>
    <x v="6"/>
    <x v="42"/>
    <n v="51"/>
    <n v="51"/>
    <n v="260"/>
    <n v="0"/>
    <n v="0"/>
    <n v="13260"/>
    <x v="0"/>
    <s v="On Review"/>
    <s v="VRN"/>
    <s v="SSH"/>
    <x v="3"/>
    <x v="1"/>
    <n v="121"/>
    <x v="19"/>
    <x v="1"/>
    <x v="73"/>
    <x v="17"/>
    <x v="0"/>
  </r>
  <r>
    <x v="105"/>
    <x v="19"/>
    <x v="0"/>
    <s v=""/>
    <s v=""/>
    <s v="RT"/>
    <s v="Outbound"/>
    <x v="29"/>
    <x v="6"/>
    <x v="43"/>
    <n v="53"/>
    <n v="53"/>
    <n v="260"/>
    <n v="0"/>
    <n v="0"/>
    <n v="13780"/>
    <x v="0"/>
    <s v="On Review"/>
    <s v="VRN"/>
    <s v="SSH"/>
    <x v="3"/>
    <x v="1"/>
    <n v="128"/>
    <x v="19"/>
    <x v="1"/>
    <x v="73"/>
    <x v="17"/>
    <x v="0"/>
  </r>
  <r>
    <x v="105"/>
    <x v="19"/>
    <x v="0"/>
    <s v=""/>
    <s v=""/>
    <s v="RT"/>
    <s v="Outbound"/>
    <x v="29"/>
    <x v="6"/>
    <x v="12"/>
    <n v="53"/>
    <n v="53"/>
    <n v="260"/>
    <n v="0"/>
    <n v="0"/>
    <n v="13780"/>
    <x v="0"/>
    <s v="On Review"/>
    <s v="VRN"/>
    <s v="SSH"/>
    <x v="3"/>
    <x v="1"/>
    <n v="135"/>
    <x v="19"/>
    <x v="1"/>
    <x v="74"/>
    <x v="1"/>
    <x v="0"/>
  </r>
  <r>
    <x v="105"/>
    <x v="19"/>
    <x v="0"/>
    <s v=""/>
    <s v=""/>
    <s v="RT"/>
    <s v="Outbound"/>
    <x v="29"/>
    <x v="6"/>
    <x v="13"/>
    <n v="50"/>
    <n v="50"/>
    <n v="230"/>
    <n v="0"/>
    <n v="0"/>
    <n v="11500"/>
    <x v="0"/>
    <s v="On Review"/>
    <s v="VRN"/>
    <s v="SSH"/>
    <x v="3"/>
    <x v="1"/>
    <n v="142"/>
    <x v="19"/>
    <x v="1"/>
    <x v="19"/>
    <x v="83"/>
    <x v="0"/>
  </r>
  <r>
    <x v="105"/>
    <x v="19"/>
    <x v="0"/>
    <s v=""/>
    <s v=""/>
    <s v="RT"/>
    <s v="Outbound"/>
    <x v="29"/>
    <x v="6"/>
    <x v="14"/>
    <n v="0"/>
    <n v="0"/>
    <n v="0"/>
    <n v="0"/>
    <n v="0"/>
    <n v="0"/>
    <x v="0"/>
    <s v="On Review"/>
    <s v="VRN"/>
    <s v="SSH"/>
    <x v="3"/>
    <x v="1"/>
    <n v="149"/>
    <x v="19"/>
    <x v="1"/>
    <x v="97"/>
    <x v="86"/>
    <x v="0"/>
  </r>
  <r>
    <x v="105"/>
    <x v="19"/>
    <x v="0"/>
    <s v=""/>
    <s v=""/>
    <s v="RT"/>
    <s v="Inbound"/>
    <x v="26"/>
    <x v="7"/>
    <x v="43"/>
    <n v="51"/>
    <n v="51"/>
    <n v="260"/>
    <n v="0"/>
    <n v="0"/>
    <n v="13260"/>
    <x v="0"/>
    <s v="On Review"/>
    <s v="SSH"/>
    <s v="VRN"/>
    <x v="3"/>
    <x v="1"/>
    <n v="128"/>
    <x v="19"/>
    <x v="1"/>
    <x v="14"/>
    <x v="58"/>
    <x v="0"/>
  </r>
  <r>
    <x v="105"/>
    <x v="19"/>
    <x v="0"/>
    <s v=""/>
    <s v=""/>
    <s v="RT"/>
    <s v="Inbound"/>
    <x v="26"/>
    <x v="7"/>
    <x v="12"/>
    <n v="53"/>
    <n v="53"/>
    <n v="260"/>
    <n v="0"/>
    <n v="0"/>
    <n v="13780"/>
    <x v="0"/>
    <s v="On Review"/>
    <s v="SSH"/>
    <s v="VRN"/>
    <x v="3"/>
    <x v="1"/>
    <n v="135"/>
    <x v="19"/>
    <x v="1"/>
    <x v="77"/>
    <x v="63"/>
    <x v="0"/>
  </r>
  <r>
    <x v="105"/>
    <x v="19"/>
    <x v="0"/>
    <s v=""/>
    <s v=""/>
    <s v="RT"/>
    <s v="Inbound"/>
    <x v="26"/>
    <x v="7"/>
    <x v="13"/>
    <n v="53"/>
    <n v="53"/>
    <n v="260"/>
    <n v="0"/>
    <n v="0"/>
    <n v="13780"/>
    <x v="0"/>
    <s v="On Review"/>
    <s v="SSH"/>
    <s v="VRN"/>
    <x v="3"/>
    <x v="1"/>
    <n v="142"/>
    <x v="19"/>
    <x v="1"/>
    <x v="74"/>
    <x v="1"/>
    <x v="0"/>
  </r>
  <r>
    <x v="105"/>
    <x v="19"/>
    <x v="0"/>
    <s v=""/>
    <s v=""/>
    <s v="RT"/>
    <s v="Inbound"/>
    <x v="26"/>
    <x v="7"/>
    <x v="14"/>
    <n v="50"/>
    <n v="50"/>
    <n v="230"/>
    <n v="0"/>
    <n v="0"/>
    <n v="11500"/>
    <x v="0"/>
    <s v="On Review"/>
    <s v="SSH"/>
    <s v="VRN"/>
    <x v="3"/>
    <x v="1"/>
    <n v="149"/>
    <x v="19"/>
    <x v="1"/>
    <x v="19"/>
    <x v="83"/>
    <x v="0"/>
  </r>
  <r>
    <x v="105"/>
    <x v="19"/>
    <x v="0"/>
    <s v=""/>
    <s v=""/>
    <s v="RT"/>
    <s v="Inbound"/>
    <x v="26"/>
    <x v="7"/>
    <x v="15"/>
    <n v="0"/>
    <n v="0"/>
    <n v="0"/>
    <n v="0"/>
    <n v="0"/>
    <n v="0"/>
    <x v="0"/>
    <s v="On Review"/>
    <s v="SSH"/>
    <s v="VRN"/>
    <x v="3"/>
    <x v="1"/>
    <n v="156"/>
    <x v="19"/>
    <x v="1"/>
    <x v="97"/>
    <x v="86"/>
    <x v="0"/>
  </r>
  <r>
    <x v="105"/>
    <x v="22"/>
    <x v="0"/>
    <s v=""/>
    <s v=""/>
    <s v="RT"/>
    <s v="Outbound"/>
    <x v="12"/>
    <x v="0"/>
    <x v="1"/>
    <n v="40"/>
    <n v="40"/>
    <n v="210"/>
    <n v="0"/>
    <n v="0"/>
    <n v="8400"/>
    <x v="0"/>
    <s v="Signed"/>
    <s v="NAP"/>
    <s v="SSH"/>
    <x v="0"/>
    <x v="0"/>
    <n v="109"/>
    <x v="17"/>
    <x v="3"/>
    <x v="94"/>
    <x v="80"/>
    <x v="0"/>
  </r>
  <r>
    <x v="105"/>
    <x v="22"/>
    <x v="0"/>
    <s v=""/>
    <s v=""/>
    <s v="RT"/>
    <s v="Outbound"/>
    <x v="12"/>
    <x v="0"/>
    <x v="2"/>
    <n v="40"/>
    <n v="40"/>
    <n v="210"/>
    <n v="0"/>
    <n v="0"/>
    <n v="8400"/>
    <x v="0"/>
    <s v="Signed"/>
    <s v="NAP"/>
    <s v="SSH"/>
    <x v="0"/>
    <x v="0"/>
    <n v="116"/>
    <x v="17"/>
    <x v="3"/>
    <x v="64"/>
    <x v="55"/>
    <x v="0"/>
  </r>
  <r>
    <x v="105"/>
    <x v="22"/>
    <x v="0"/>
    <s v=""/>
    <s v=""/>
    <s v="RT"/>
    <s v="Outbound"/>
    <x v="12"/>
    <x v="0"/>
    <x v="3"/>
    <n v="40"/>
    <n v="40"/>
    <n v="210"/>
    <n v="0"/>
    <n v="0"/>
    <n v="8400"/>
    <x v="0"/>
    <s v="Signed"/>
    <s v="NAP"/>
    <s v="SSH"/>
    <x v="0"/>
    <x v="0"/>
    <n v="123"/>
    <x v="17"/>
    <x v="3"/>
    <x v="68"/>
    <x v="65"/>
    <x v="0"/>
  </r>
  <r>
    <x v="105"/>
    <x v="22"/>
    <x v="0"/>
    <s v=""/>
    <s v=""/>
    <s v="RT"/>
    <s v="Outbound"/>
    <x v="12"/>
    <x v="0"/>
    <x v="4"/>
    <n v="20"/>
    <n v="20"/>
    <n v="210"/>
    <n v="0"/>
    <n v="0"/>
    <n v="4200"/>
    <x v="0"/>
    <s v="Signed"/>
    <s v="NAP"/>
    <s v="SSH"/>
    <x v="0"/>
    <x v="0"/>
    <n v="130"/>
    <x v="17"/>
    <x v="3"/>
    <x v="56"/>
    <x v="81"/>
    <x v="0"/>
  </r>
  <r>
    <x v="105"/>
    <x v="22"/>
    <x v="0"/>
    <s v=""/>
    <s v=""/>
    <s v="RT"/>
    <s v="Inbound"/>
    <x v="13"/>
    <x v="1"/>
    <x v="2"/>
    <n v="40"/>
    <n v="40"/>
    <n v="210"/>
    <n v="0"/>
    <n v="0"/>
    <n v="8400"/>
    <x v="0"/>
    <s v="Signed"/>
    <s v="SSH"/>
    <s v="NAP"/>
    <x v="0"/>
    <x v="0"/>
    <n v="116"/>
    <x v="17"/>
    <x v="3"/>
    <x v="31"/>
    <x v="82"/>
    <x v="0"/>
  </r>
  <r>
    <x v="105"/>
    <x v="22"/>
    <x v="0"/>
    <s v=""/>
    <s v=""/>
    <s v="RT"/>
    <s v="Inbound"/>
    <x v="13"/>
    <x v="1"/>
    <x v="3"/>
    <n v="40"/>
    <n v="40"/>
    <n v="210"/>
    <n v="0"/>
    <n v="0"/>
    <n v="8400"/>
    <x v="0"/>
    <s v="Signed"/>
    <s v="SSH"/>
    <s v="NAP"/>
    <x v="0"/>
    <x v="0"/>
    <n v="123"/>
    <x v="17"/>
    <x v="3"/>
    <x v="5"/>
    <x v="31"/>
    <x v="0"/>
  </r>
  <r>
    <x v="105"/>
    <x v="22"/>
    <x v="0"/>
    <s v=""/>
    <s v=""/>
    <s v="RT"/>
    <s v="Inbound"/>
    <x v="13"/>
    <x v="1"/>
    <x v="4"/>
    <n v="40"/>
    <n v="40"/>
    <n v="210"/>
    <n v="0"/>
    <n v="0"/>
    <n v="8400"/>
    <x v="0"/>
    <s v="Signed"/>
    <s v="SSH"/>
    <s v="NAP"/>
    <x v="0"/>
    <x v="0"/>
    <n v="130"/>
    <x v="17"/>
    <x v="3"/>
    <x v="65"/>
    <x v="56"/>
    <x v="0"/>
  </r>
  <r>
    <x v="105"/>
    <x v="22"/>
    <x v="0"/>
    <s v=""/>
    <s v=""/>
    <s v="RT"/>
    <s v="Inbound"/>
    <x v="13"/>
    <x v="1"/>
    <x v="5"/>
    <n v="20"/>
    <n v="20"/>
    <n v="210"/>
    <n v="0"/>
    <n v="0"/>
    <n v="4200"/>
    <x v="0"/>
    <s v="Signed"/>
    <s v="SSH"/>
    <s v="NAP"/>
    <x v="0"/>
    <x v="0"/>
    <n v="137"/>
    <x v="17"/>
    <x v="3"/>
    <x v="56"/>
    <x v="81"/>
    <x v="0"/>
  </r>
  <r>
    <x v="105"/>
    <x v="22"/>
    <x v="0"/>
    <s v=""/>
    <s v=""/>
    <s v="RT"/>
    <s v="Outbound"/>
    <x v="0"/>
    <x v="0"/>
    <x v="4"/>
    <n v="20"/>
    <n v="20"/>
    <n v="210"/>
    <n v="0"/>
    <n v="0"/>
    <n v="4200"/>
    <x v="0"/>
    <s v="Signed"/>
    <s v="NAP"/>
    <s v="SSH"/>
    <x v="0"/>
    <x v="0"/>
    <n v="130"/>
    <x v="0"/>
    <x v="0"/>
    <x v="3"/>
    <x v="3"/>
    <x v="0"/>
  </r>
  <r>
    <x v="105"/>
    <x v="22"/>
    <x v="0"/>
    <s v=""/>
    <s v=""/>
    <s v="RT"/>
    <s v="Inbound"/>
    <x v="2"/>
    <x v="1"/>
    <x v="5"/>
    <n v="20"/>
    <n v="20"/>
    <n v="210"/>
    <n v="0"/>
    <n v="0"/>
    <n v="4200"/>
    <x v="0"/>
    <s v="Signed"/>
    <s v="SSH"/>
    <s v="NAP"/>
    <x v="0"/>
    <x v="0"/>
    <n v="137"/>
    <x v="0"/>
    <x v="0"/>
    <x v="3"/>
    <x v="3"/>
    <x v="0"/>
  </r>
  <r>
    <x v="105"/>
    <x v="7"/>
    <x v="1"/>
    <s v=""/>
    <s v=""/>
    <s v="OW"/>
    <s v="Outbound"/>
    <x v="6"/>
    <x v="7"/>
    <x v="11"/>
    <n v="1"/>
    <n v="1"/>
    <n v="150"/>
    <n v="0"/>
    <n v="0"/>
    <n v="150"/>
    <x v="0"/>
    <s v="Closed Deal"/>
    <s v="SSH"/>
    <s v="VRN"/>
    <x v="3"/>
    <x v="1"/>
    <n v="16"/>
    <x v="9"/>
    <x v="3"/>
    <x v="12"/>
    <x v="11"/>
    <x v="1"/>
  </r>
  <r>
    <x v="104"/>
    <x v="10"/>
    <x v="1"/>
    <s v="AMADEUS"/>
    <s v="11LRAR"/>
    <s v="RT"/>
    <s v="Inbound"/>
    <x v="26"/>
    <x v="7"/>
    <x v="12"/>
    <n v="1"/>
    <n v="1"/>
    <n v="350"/>
    <n v="37.72"/>
    <n v="40"/>
    <n v="427.72"/>
    <x v="0"/>
    <s v="Closed Deal"/>
    <s v="SSH"/>
    <s v="VRN"/>
    <x v="3"/>
    <x v="1"/>
    <n v="136"/>
    <x v="19"/>
    <x v="1"/>
    <x v="77"/>
    <x v="63"/>
    <x v="0"/>
  </r>
  <r>
    <x v="104"/>
    <x v="10"/>
    <x v="1"/>
    <s v="AMADEUS"/>
    <s v="11LRAR"/>
    <s v="RT"/>
    <s v="Outbound"/>
    <x v="29"/>
    <x v="6"/>
    <x v="43"/>
    <n v="1"/>
    <n v="1"/>
    <n v="340"/>
    <n v="23.04"/>
    <n v="40"/>
    <n v="403.04"/>
    <x v="0"/>
    <s v="Closed Deal"/>
    <s v="VRN"/>
    <s v="SSH"/>
    <x v="3"/>
    <x v="1"/>
    <n v="129"/>
    <x v="19"/>
    <x v="1"/>
    <x v="73"/>
    <x v="17"/>
    <x v="0"/>
  </r>
  <r>
    <x v="104"/>
    <x v="10"/>
    <x v="1"/>
    <s v="AMADEUS"/>
    <s v="11LRAR"/>
    <s v="RT"/>
    <s v="Inbound"/>
    <x v="26"/>
    <x v="7"/>
    <x v="12"/>
    <n v="1"/>
    <n v="1"/>
    <n v="262.5"/>
    <n v="37.72"/>
    <n v="40"/>
    <n v="340.22"/>
    <x v="0"/>
    <s v="Closed Deal"/>
    <s v="SSH"/>
    <s v="VRN"/>
    <x v="3"/>
    <x v="1"/>
    <n v="136"/>
    <x v="19"/>
    <x v="1"/>
    <x v="77"/>
    <x v="63"/>
    <x v="0"/>
  </r>
  <r>
    <x v="104"/>
    <x v="10"/>
    <x v="1"/>
    <s v="AMADEUS"/>
    <s v="11LRAR"/>
    <s v="RT"/>
    <s v="Outbound"/>
    <x v="29"/>
    <x v="6"/>
    <x v="43"/>
    <n v="1"/>
    <n v="1"/>
    <n v="255"/>
    <n v="23.04"/>
    <n v="40"/>
    <n v="318.04000000000002"/>
    <x v="0"/>
    <s v="Closed Deal"/>
    <s v="VRN"/>
    <s v="SSH"/>
    <x v="3"/>
    <x v="1"/>
    <n v="129"/>
    <x v="19"/>
    <x v="1"/>
    <x v="73"/>
    <x v="17"/>
    <x v="0"/>
  </r>
  <r>
    <x v="104"/>
    <x v="10"/>
    <x v="1"/>
    <s v="AMADEUS"/>
    <s v="11LRAR"/>
    <s v="RT"/>
    <s v="Inbound"/>
    <x v="26"/>
    <x v="7"/>
    <x v="12"/>
    <n v="1"/>
    <n v="1"/>
    <n v="262.5"/>
    <n v="37.72"/>
    <n v="40"/>
    <n v="340.22"/>
    <x v="0"/>
    <s v="Closed Deal"/>
    <s v="SSH"/>
    <s v="VRN"/>
    <x v="3"/>
    <x v="1"/>
    <n v="136"/>
    <x v="19"/>
    <x v="1"/>
    <x v="77"/>
    <x v="63"/>
    <x v="0"/>
  </r>
  <r>
    <x v="104"/>
    <x v="10"/>
    <x v="1"/>
    <s v="AMADEUS"/>
    <s v="11LRAR"/>
    <s v="RT"/>
    <s v="Outbound"/>
    <x v="29"/>
    <x v="6"/>
    <x v="43"/>
    <n v="1"/>
    <n v="1"/>
    <n v="255"/>
    <n v="23.04"/>
    <n v="40"/>
    <n v="318.04000000000002"/>
    <x v="0"/>
    <s v="Closed Deal"/>
    <s v="VRN"/>
    <s v="SSH"/>
    <x v="3"/>
    <x v="1"/>
    <n v="129"/>
    <x v="19"/>
    <x v="1"/>
    <x v="73"/>
    <x v="17"/>
    <x v="0"/>
  </r>
  <r>
    <x v="104"/>
    <x v="10"/>
    <x v="1"/>
    <s v="AMADEUS"/>
    <s v="11LRAR"/>
    <s v="RT"/>
    <s v="Inbound"/>
    <x v="26"/>
    <x v="7"/>
    <x v="12"/>
    <n v="1"/>
    <n v="1"/>
    <n v="350"/>
    <n v="37.72"/>
    <n v="40"/>
    <n v="427.72"/>
    <x v="0"/>
    <s v="Closed Deal"/>
    <s v="SSH"/>
    <s v="VRN"/>
    <x v="3"/>
    <x v="1"/>
    <n v="136"/>
    <x v="19"/>
    <x v="1"/>
    <x v="77"/>
    <x v="63"/>
    <x v="0"/>
  </r>
  <r>
    <x v="104"/>
    <x v="10"/>
    <x v="1"/>
    <s v="AMADEUS"/>
    <s v="11LRAR"/>
    <s v="RT"/>
    <s v="Outbound"/>
    <x v="29"/>
    <x v="6"/>
    <x v="43"/>
    <n v="1"/>
    <n v="1"/>
    <n v="340"/>
    <n v="23.04"/>
    <n v="40"/>
    <n v="403.04"/>
    <x v="0"/>
    <s v="Closed Deal"/>
    <s v="VRN"/>
    <s v="SSH"/>
    <x v="3"/>
    <x v="1"/>
    <n v="129"/>
    <x v="19"/>
    <x v="1"/>
    <x v="73"/>
    <x v="17"/>
    <x v="0"/>
  </r>
  <r>
    <x v="105"/>
    <x v="19"/>
    <x v="0"/>
    <s v=""/>
    <s v=""/>
    <s v="RT"/>
    <s v="Outbound"/>
    <x v="33"/>
    <x v="2"/>
    <x v="67"/>
    <n v="30"/>
    <n v="30"/>
    <n v="225"/>
    <n v="0"/>
    <n v="0"/>
    <n v="6750"/>
    <x v="0"/>
    <s v="Signed"/>
    <s v="BRI"/>
    <s v="SSH"/>
    <x v="1"/>
    <x v="3"/>
    <n v="106"/>
    <x v="24"/>
    <x v="0"/>
    <x v="27"/>
    <x v="64"/>
    <x v="0"/>
  </r>
  <r>
    <x v="105"/>
    <x v="19"/>
    <x v="0"/>
    <s v=""/>
    <s v=""/>
    <s v="RT"/>
    <s v="Inbound"/>
    <x v="34"/>
    <x v="3"/>
    <x v="68"/>
    <n v="30"/>
    <n v="30"/>
    <n v="225"/>
    <n v="0"/>
    <n v="0"/>
    <n v="6750"/>
    <x v="0"/>
    <s v="Signed"/>
    <s v="SSH"/>
    <s v="BRI"/>
    <x v="1"/>
    <x v="3"/>
    <n v="113"/>
    <x v="24"/>
    <x v="0"/>
    <x v="27"/>
    <x v="64"/>
    <x v="0"/>
  </r>
  <r>
    <x v="106"/>
    <x v="7"/>
    <x v="1"/>
    <s v=""/>
    <s v=""/>
    <s v="OW"/>
    <s v="Outbound"/>
    <x v="6"/>
    <x v="7"/>
    <x v="9"/>
    <n v="1"/>
    <n v="1"/>
    <n v="100"/>
    <n v="0"/>
    <n v="0"/>
    <n v="100"/>
    <x v="0"/>
    <s v="Closed Deal"/>
    <s v="SSH"/>
    <s v="VRN"/>
    <x v="3"/>
    <x v="1"/>
    <n v="1"/>
    <x v="9"/>
    <x v="3"/>
    <x v="34"/>
    <x v="27"/>
    <x v="1"/>
  </r>
  <r>
    <x v="106"/>
    <x v="7"/>
    <x v="1"/>
    <s v=""/>
    <s v=""/>
    <s v="OW"/>
    <s v="Outbound"/>
    <x v="23"/>
    <x v="13"/>
    <x v="3"/>
    <n v="2"/>
    <n v="2"/>
    <n v="240"/>
    <n v="0"/>
    <n v="0"/>
    <n v="480"/>
    <x v="0"/>
    <s v="Closed Deal"/>
    <s v="HRG"/>
    <s v="NAP"/>
    <x v="0"/>
    <x v="0"/>
    <n v="122"/>
    <x v="16"/>
    <x v="13"/>
    <x v="0"/>
    <x v="46"/>
    <x v="0"/>
  </r>
  <r>
    <x v="106"/>
    <x v="7"/>
    <x v="1"/>
    <s v=""/>
    <s v=""/>
    <s v="OW"/>
    <s v="Outbound"/>
    <x v="12"/>
    <x v="4"/>
    <x v="29"/>
    <n v="2"/>
    <n v="2"/>
    <n v="100"/>
    <n v="0"/>
    <n v="0"/>
    <n v="200"/>
    <x v="0"/>
    <s v="Closed Deal"/>
    <s v="MXP"/>
    <s v="SSH"/>
    <x v="2"/>
    <x v="3"/>
    <n v="7"/>
    <x v="7"/>
    <x v="3"/>
    <x v="17"/>
    <x v="16"/>
    <x v="1"/>
  </r>
  <r>
    <x v="105"/>
    <x v="8"/>
    <x v="1"/>
    <s v=""/>
    <s v="G4NUA"/>
    <s v="OW"/>
    <s v="Outbound"/>
    <x v="6"/>
    <x v="7"/>
    <x v="11"/>
    <n v="4"/>
    <n v="4"/>
    <n v="150"/>
    <n v="0"/>
    <n v="0"/>
    <n v="600"/>
    <x v="0"/>
    <s v="Closed Deal"/>
    <s v="SSH"/>
    <s v="VRN"/>
    <x v="3"/>
    <x v="1"/>
    <n v="16"/>
    <x v="9"/>
    <x v="3"/>
    <x v="12"/>
    <x v="11"/>
    <x v="1"/>
  </r>
  <r>
    <x v="105"/>
    <x v="8"/>
    <x v="1"/>
    <s v=""/>
    <s v="V4W2R"/>
    <s v="OW"/>
    <s v="Outbound"/>
    <x v="12"/>
    <x v="4"/>
    <x v="29"/>
    <n v="2"/>
    <n v="2"/>
    <n v="120"/>
    <n v="0"/>
    <n v="0"/>
    <n v="240"/>
    <x v="0"/>
    <s v="Closed Deal"/>
    <s v="MXP"/>
    <s v="SSH"/>
    <x v="2"/>
    <x v="3"/>
    <n v="8"/>
    <x v="7"/>
    <x v="3"/>
    <x v="17"/>
    <x v="16"/>
    <x v="1"/>
  </r>
  <r>
    <x v="105"/>
    <x v="8"/>
    <x v="1"/>
    <s v=""/>
    <s v="MTFFQ"/>
    <s v="RT"/>
    <s v="Outbound"/>
    <x v="29"/>
    <x v="6"/>
    <x v="42"/>
    <n v="2"/>
    <n v="2"/>
    <n v="315"/>
    <n v="0"/>
    <n v="0"/>
    <n v="630"/>
    <x v="0"/>
    <s v="Closed Deal"/>
    <s v="VRN"/>
    <s v="SSH"/>
    <x v="3"/>
    <x v="1"/>
    <n v="121"/>
    <x v="19"/>
    <x v="1"/>
    <x v="73"/>
    <x v="17"/>
    <x v="0"/>
  </r>
  <r>
    <x v="105"/>
    <x v="8"/>
    <x v="1"/>
    <s v=""/>
    <s v="MTFFQ"/>
    <s v="RT"/>
    <s v="Inbound"/>
    <x v="26"/>
    <x v="7"/>
    <x v="43"/>
    <n v="2"/>
    <n v="2"/>
    <n v="315"/>
    <n v="0"/>
    <n v="0"/>
    <n v="630"/>
    <x v="0"/>
    <s v="Closed Deal"/>
    <s v="SSH"/>
    <s v="VRN"/>
    <x v="3"/>
    <x v="1"/>
    <n v="128"/>
    <x v="19"/>
    <x v="1"/>
    <x v="14"/>
    <x v="58"/>
    <x v="0"/>
  </r>
  <r>
    <x v="105"/>
    <x v="9"/>
    <x v="1"/>
    <s v="Website IBE"/>
    <s v="GOVPFL"/>
    <s v="OW"/>
    <s v="Outbound"/>
    <x v="7"/>
    <x v="3"/>
    <x v="37"/>
    <n v="1"/>
    <n v="1"/>
    <n v="133.38999999999999"/>
    <n v="35.479999999999997"/>
    <n v="53"/>
    <n v="221.87"/>
    <x v="0"/>
    <s v="Closed Deal"/>
    <s v="SSH"/>
    <s v="BRI"/>
    <x v="1"/>
    <x v="1"/>
    <n v="86"/>
    <x v="4"/>
    <x v="3"/>
    <x v="47"/>
    <x v="40"/>
    <x v="0"/>
  </r>
  <r>
    <x v="105"/>
    <x v="9"/>
    <x v="1"/>
    <s v="Website IBE"/>
    <s v="GOVPFL"/>
    <s v="OW"/>
    <s v="Outbound"/>
    <x v="7"/>
    <x v="3"/>
    <x v="37"/>
    <n v="1"/>
    <n v="1"/>
    <n v="133.38999999999999"/>
    <n v="35.479999999999997"/>
    <n v="53"/>
    <n v="221.87"/>
    <x v="0"/>
    <s v="Closed Deal"/>
    <s v="SSH"/>
    <s v="BRI"/>
    <x v="1"/>
    <x v="1"/>
    <n v="86"/>
    <x v="4"/>
    <x v="3"/>
    <x v="47"/>
    <x v="40"/>
    <x v="0"/>
  </r>
  <r>
    <x v="105"/>
    <x v="9"/>
    <x v="1"/>
    <s v="Website IBE"/>
    <s v="GOVPFL"/>
    <s v="OW"/>
    <s v="Outbound"/>
    <x v="7"/>
    <x v="3"/>
    <x v="37"/>
    <n v="1"/>
    <n v="1"/>
    <n v="177.85"/>
    <n v="35.479999999999997"/>
    <n v="53"/>
    <n v="266.33"/>
    <x v="0"/>
    <s v="Closed Deal"/>
    <s v="SSH"/>
    <s v="BRI"/>
    <x v="1"/>
    <x v="1"/>
    <n v="86"/>
    <x v="4"/>
    <x v="3"/>
    <x v="47"/>
    <x v="40"/>
    <x v="0"/>
  </r>
  <r>
    <x v="105"/>
    <x v="9"/>
    <x v="1"/>
    <s v="Website IBE"/>
    <s v="GOVPFL"/>
    <s v="OW"/>
    <s v="Outbound"/>
    <x v="7"/>
    <x v="3"/>
    <x v="37"/>
    <n v="1"/>
    <n v="1"/>
    <n v="177.85"/>
    <n v="35.479999999999997"/>
    <n v="53"/>
    <n v="266.33"/>
    <x v="0"/>
    <s v="Closed Deal"/>
    <s v="SSH"/>
    <s v="BRI"/>
    <x v="1"/>
    <x v="1"/>
    <n v="86"/>
    <x v="4"/>
    <x v="3"/>
    <x v="47"/>
    <x v="40"/>
    <x v="0"/>
  </r>
  <r>
    <x v="105"/>
    <x v="9"/>
    <x v="1"/>
    <s v="Website IBE"/>
    <s v="MHIUG6"/>
    <s v="OW"/>
    <s v="Outbound"/>
    <x v="26"/>
    <x v="7"/>
    <x v="43"/>
    <n v="1"/>
    <n v="1"/>
    <n v="327.61"/>
    <n v="35.479999999999997"/>
    <n v="53"/>
    <n v="416.09"/>
    <x v="0"/>
    <s v="Closed Deal"/>
    <s v="SSH"/>
    <s v="VRN"/>
    <x v="3"/>
    <x v="1"/>
    <n v="128"/>
    <x v="19"/>
    <x v="1"/>
    <x v="14"/>
    <x v="58"/>
    <x v="0"/>
  </r>
  <r>
    <x v="105"/>
    <x v="9"/>
    <x v="1"/>
    <s v="Website IBE"/>
    <s v="MHIUG6"/>
    <s v="OW"/>
    <s v="Outbound"/>
    <x v="26"/>
    <x v="7"/>
    <x v="43"/>
    <n v="1"/>
    <n v="1"/>
    <n v="327.61"/>
    <n v="35.479999999999997"/>
    <n v="53"/>
    <n v="416.09"/>
    <x v="0"/>
    <s v="Closed Deal"/>
    <s v="SSH"/>
    <s v="VRN"/>
    <x v="3"/>
    <x v="1"/>
    <n v="128"/>
    <x v="19"/>
    <x v="1"/>
    <x v="14"/>
    <x v="58"/>
    <x v="0"/>
  </r>
  <r>
    <x v="105"/>
    <x v="9"/>
    <x v="1"/>
    <s v="Website IBE"/>
    <s v="MHIUG6"/>
    <s v="OW"/>
    <s v="Outbound"/>
    <x v="26"/>
    <x v="7"/>
    <x v="43"/>
    <n v="1"/>
    <n v="1"/>
    <n v="245.71"/>
    <n v="35.479999999999997"/>
    <n v="53"/>
    <n v="334.19"/>
    <x v="0"/>
    <s v="Closed Deal"/>
    <s v="SSH"/>
    <s v="VRN"/>
    <x v="3"/>
    <x v="1"/>
    <n v="128"/>
    <x v="19"/>
    <x v="1"/>
    <x v="14"/>
    <x v="58"/>
    <x v="0"/>
  </r>
  <r>
    <x v="106"/>
    <x v="31"/>
    <x v="1"/>
    <s v=" "/>
    <s v="CPEBQG"/>
    <s v="OW"/>
    <s v="Outbound"/>
    <x v="6"/>
    <x v="7"/>
    <x v="11"/>
    <n v="1"/>
    <n v="1"/>
    <n v="155"/>
    <n v="0"/>
    <n v="0"/>
    <n v="155"/>
    <x v="0"/>
    <s v="Closed Deal"/>
    <s v="SSH"/>
    <s v="VRN"/>
    <x v="3"/>
    <x v="1"/>
    <n v="15"/>
    <x v="9"/>
    <x v="3"/>
    <x v="12"/>
    <x v="11"/>
    <x v="1"/>
  </r>
  <r>
    <x v="106"/>
    <x v="31"/>
    <x v="1"/>
    <s v=" "/>
    <s v="CPEBQG"/>
    <s v="OW"/>
    <s v="Outbound"/>
    <x v="6"/>
    <x v="7"/>
    <x v="11"/>
    <n v="1"/>
    <n v="1"/>
    <n v="155"/>
    <n v="0"/>
    <n v="0"/>
    <n v="155"/>
    <x v="0"/>
    <s v="Closed Deal"/>
    <s v="SSH"/>
    <s v="VRN"/>
    <x v="3"/>
    <x v="1"/>
    <n v="15"/>
    <x v="9"/>
    <x v="3"/>
    <x v="12"/>
    <x v="11"/>
    <x v="1"/>
  </r>
  <r>
    <x v="106"/>
    <x v="31"/>
    <x v="1"/>
    <s v=" "/>
    <s v="CPO98L"/>
    <s v="OW"/>
    <s v="Outbound"/>
    <x v="6"/>
    <x v="7"/>
    <x v="11"/>
    <n v="1"/>
    <n v="1"/>
    <n v="155"/>
    <n v="0"/>
    <n v="0"/>
    <n v="155"/>
    <x v="0"/>
    <s v="Closed Deal"/>
    <s v="SSH"/>
    <s v="VRN"/>
    <x v="3"/>
    <x v="1"/>
    <n v="15"/>
    <x v="9"/>
    <x v="3"/>
    <x v="12"/>
    <x v="11"/>
    <x v="1"/>
  </r>
  <r>
    <x v="106"/>
    <x v="31"/>
    <x v="1"/>
    <s v=" "/>
    <s v="CPTZNE"/>
    <s v="OW"/>
    <s v="Outbound"/>
    <x v="6"/>
    <x v="7"/>
    <x v="11"/>
    <n v="1"/>
    <n v="1"/>
    <n v="155"/>
    <n v="0"/>
    <n v="0"/>
    <n v="155"/>
    <x v="0"/>
    <s v="Closed Deal"/>
    <s v="SSH"/>
    <s v="VRN"/>
    <x v="3"/>
    <x v="1"/>
    <n v="15"/>
    <x v="9"/>
    <x v="3"/>
    <x v="12"/>
    <x v="11"/>
    <x v="1"/>
  </r>
  <r>
    <x v="106"/>
    <x v="31"/>
    <x v="1"/>
    <s v=" "/>
    <s v="CPTZNE"/>
    <s v="OW"/>
    <s v="Outbound"/>
    <x v="6"/>
    <x v="7"/>
    <x v="11"/>
    <n v="1"/>
    <n v="1"/>
    <n v="155"/>
    <n v="0"/>
    <n v="0"/>
    <n v="155"/>
    <x v="0"/>
    <s v="Closed Deal"/>
    <s v="SSH"/>
    <s v="VRN"/>
    <x v="3"/>
    <x v="1"/>
    <n v="15"/>
    <x v="9"/>
    <x v="3"/>
    <x v="12"/>
    <x v="11"/>
    <x v="1"/>
  </r>
  <r>
    <x v="106"/>
    <x v="31"/>
    <x v="1"/>
    <s v=" "/>
    <s v="CPTZNE"/>
    <s v="OW"/>
    <s v="Outbound"/>
    <x v="6"/>
    <x v="7"/>
    <x v="11"/>
    <n v="1"/>
    <n v="1"/>
    <n v="155"/>
    <n v="0"/>
    <n v="0"/>
    <n v="155"/>
    <x v="0"/>
    <s v="Closed Deal"/>
    <s v="SSH"/>
    <s v="VRN"/>
    <x v="3"/>
    <x v="1"/>
    <n v="15"/>
    <x v="9"/>
    <x v="3"/>
    <x v="12"/>
    <x v="11"/>
    <x v="1"/>
  </r>
  <r>
    <x v="106"/>
    <x v="31"/>
    <x v="1"/>
    <s v=" "/>
    <s v="CPTZNE"/>
    <s v="OW"/>
    <s v="Outbound"/>
    <x v="6"/>
    <x v="7"/>
    <x v="11"/>
    <n v="1"/>
    <n v="1"/>
    <n v="155"/>
    <n v="0"/>
    <n v="0"/>
    <n v="155"/>
    <x v="0"/>
    <s v="Closed Deal"/>
    <s v="SSH"/>
    <s v="VRN"/>
    <x v="3"/>
    <x v="1"/>
    <n v="15"/>
    <x v="9"/>
    <x v="3"/>
    <x v="12"/>
    <x v="11"/>
    <x v="1"/>
  </r>
  <r>
    <x v="106"/>
    <x v="31"/>
    <x v="1"/>
    <s v=" "/>
    <s v="CPTZNE"/>
    <s v="OW"/>
    <s v="Outbound"/>
    <x v="6"/>
    <x v="7"/>
    <x v="11"/>
    <n v="1"/>
    <n v="1"/>
    <n v="155"/>
    <n v="0"/>
    <n v="0"/>
    <n v="155"/>
    <x v="0"/>
    <s v="Closed Deal"/>
    <s v="SSH"/>
    <s v="VRN"/>
    <x v="3"/>
    <x v="1"/>
    <n v="15"/>
    <x v="9"/>
    <x v="3"/>
    <x v="12"/>
    <x v="11"/>
    <x v="1"/>
  </r>
  <r>
    <x v="105"/>
    <x v="10"/>
    <x v="1"/>
    <s v="AMADEUS"/>
    <s v="11LRMT"/>
    <s v="OW"/>
    <s v="Outbound"/>
    <x v="4"/>
    <x v="6"/>
    <x v="10"/>
    <n v="1"/>
    <n v="1"/>
    <n v="130"/>
    <n v="23.04"/>
    <n v="40"/>
    <n v="193.04"/>
    <x v="0"/>
    <s v="Closed Deal"/>
    <s v="VRN"/>
    <s v="SSH"/>
    <x v="3"/>
    <x v="1"/>
    <n v="9"/>
    <x v="9"/>
    <x v="3"/>
    <x v="32"/>
    <x v="26"/>
    <x v="1"/>
  </r>
  <r>
    <x v="105"/>
    <x v="10"/>
    <x v="1"/>
    <s v="AMADEUS"/>
    <s v="11LRMT"/>
    <s v="OW"/>
    <s v="Outbound"/>
    <x v="4"/>
    <x v="6"/>
    <x v="10"/>
    <n v="1"/>
    <n v="1"/>
    <n v="130"/>
    <n v="23.04"/>
    <n v="40"/>
    <n v="193.04"/>
    <x v="0"/>
    <s v="Closed Deal"/>
    <s v="VRN"/>
    <s v="SSH"/>
    <x v="3"/>
    <x v="1"/>
    <n v="9"/>
    <x v="9"/>
    <x v="3"/>
    <x v="32"/>
    <x v="26"/>
    <x v="1"/>
  </r>
  <r>
    <x v="105"/>
    <x v="10"/>
    <x v="1"/>
    <s v="AMADEUS"/>
    <s v="11LRMT"/>
    <s v="OW"/>
    <s v="Outbound"/>
    <x v="4"/>
    <x v="6"/>
    <x v="10"/>
    <n v="1"/>
    <n v="1"/>
    <n v="130"/>
    <n v="23.04"/>
    <n v="40"/>
    <n v="193.04"/>
    <x v="0"/>
    <s v="Closed Deal"/>
    <s v="VRN"/>
    <s v="SSH"/>
    <x v="3"/>
    <x v="1"/>
    <n v="9"/>
    <x v="9"/>
    <x v="3"/>
    <x v="32"/>
    <x v="26"/>
    <x v="1"/>
  </r>
  <r>
    <x v="105"/>
    <x v="10"/>
    <x v="1"/>
    <s v="AMADEUS"/>
    <s v="11LRMT"/>
    <s v="OW"/>
    <s v="Outbound"/>
    <x v="4"/>
    <x v="6"/>
    <x v="10"/>
    <n v="1"/>
    <n v="1"/>
    <n v="130"/>
    <n v="23.04"/>
    <n v="40"/>
    <n v="193.04"/>
    <x v="0"/>
    <s v="Closed Deal"/>
    <s v="VRN"/>
    <s v="SSH"/>
    <x v="3"/>
    <x v="1"/>
    <n v="9"/>
    <x v="9"/>
    <x v="3"/>
    <x v="32"/>
    <x v="26"/>
    <x v="1"/>
  </r>
  <r>
    <x v="105"/>
    <x v="25"/>
    <x v="1"/>
    <s v=""/>
    <s v="12M4BN"/>
    <s v="RT"/>
    <s v="Inbound"/>
    <x v="6"/>
    <x v="7"/>
    <x v="11"/>
    <n v="1"/>
    <n v="1"/>
    <n v="200"/>
    <n v="30.28"/>
    <n v="30"/>
    <n v="260.27999999999997"/>
    <x v="0"/>
    <s v="Closed Deal"/>
    <s v="SSH"/>
    <s v="VRN"/>
    <x v="3"/>
    <x v="1"/>
    <n v="16"/>
    <x v="9"/>
    <x v="3"/>
    <x v="12"/>
    <x v="11"/>
    <x v="1"/>
  </r>
  <r>
    <x v="105"/>
    <x v="25"/>
    <x v="1"/>
    <s v=""/>
    <s v="12M4BN"/>
    <s v="RT"/>
    <s v="Outbound"/>
    <x v="4"/>
    <x v="6"/>
    <x v="10"/>
    <n v="1"/>
    <n v="1"/>
    <n v="80"/>
    <n v="24.4"/>
    <n v="30"/>
    <n v="134.4"/>
    <x v="0"/>
    <s v="Closed Deal"/>
    <s v="VRN"/>
    <s v="SSH"/>
    <x v="3"/>
    <x v="1"/>
    <n v="9"/>
    <x v="9"/>
    <x v="3"/>
    <x v="32"/>
    <x v="26"/>
    <x v="1"/>
  </r>
  <r>
    <x v="105"/>
    <x v="25"/>
    <x v="1"/>
    <s v=""/>
    <s v="12M4BN"/>
    <s v="RT"/>
    <s v="Inbound"/>
    <x v="6"/>
    <x v="7"/>
    <x v="11"/>
    <n v="1"/>
    <n v="1"/>
    <n v="200"/>
    <n v="30.28"/>
    <n v="30"/>
    <n v="260.27999999999997"/>
    <x v="0"/>
    <s v="Closed Deal"/>
    <s v="SSH"/>
    <s v="VRN"/>
    <x v="3"/>
    <x v="1"/>
    <n v="16"/>
    <x v="9"/>
    <x v="3"/>
    <x v="12"/>
    <x v="11"/>
    <x v="1"/>
  </r>
  <r>
    <x v="105"/>
    <x v="25"/>
    <x v="1"/>
    <s v=""/>
    <s v="12M4BN"/>
    <s v="RT"/>
    <s v="Outbound"/>
    <x v="4"/>
    <x v="6"/>
    <x v="10"/>
    <n v="1"/>
    <n v="1"/>
    <n v="80"/>
    <n v="24.4"/>
    <n v="30"/>
    <n v="134.4"/>
    <x v="0"/>
    <s v="Closed Deal"/>
    <s v="VRN"/>
    <s v="SSH"/>
    <x v="3"/>
    <x v="1"/>
    <n v="9"/>
    <x v="9"/>
    <x v="3"/>
    <x v="32"/>
    <x v="26"/>
    <x v="1"/>
  </r>
  <r>
    <x v="105"/>
    <x v="25"/>
    <x v="1"/>
    <s v=""/>
    <s v="12M4BN"/>
    <s v="RT"/>
    <s v="Inbound"/>
    <x v="6"/>
    <x v="7"/>
    <x v="11"/>
    <n v="1"/>
    <n v="1"/>
    <n v="155"/>
    <n v="30.28"/>
    <n v="30"/>
    <n v="215.28"/>
    <x v="0"/>
    <s v="Closed Deal"/>
    <s v="SSH"/>
    <s v="VRN"/>
    <x v="3"/>
    <x v="1"/>
    <n v="16"/>
    <x v="9"/>
    <x v="3"/>
    <x v="12"/>
    <x v="11"/>
    <x v="1"/>
  </r>
  <r>
    <x v="105"/>
    <x v="25"/>
    <x v="1"/>
    <s v=""/>
    <s v="12M4BN"/>
    <s v="RT"/>
    <s v="Outbound"/>
    <x v="4"/>
    <x v="6"/>
    <x v="10"/>
    <n v="1"/>
    <n v="1"/>
    <n v="65"/>
    <n v="18.78"/>
    <n v="30"/>
    <n v="113.78"/>
    <x v="0"/>
    <s v="Closed Deal"/>
    <s v="VRN"/>
    <s v="SSH"/>
    <x v="3"/>
    <x v="1"/>
    <n v="9"/>
    <x v="9"/>
    <x v="3"/>
    <x v="32"/>
    <x v="26"/>
    <x v="1"/>
  </r>
  <r>
    <x v="105"/>
    <x v="25"/>
    <x v="1"/>
    <s v=""/>
    <s v="12M4BN"/>
    <s v="RT"/>
    <s v="Inbound"/>
    <x v="6"/>
    <x v="7"/>
    <x v="11"/>
    <n v="1"/>
    <n v="1"/>
    <n v="155"/>
    <n v="30.28"/>
    <n v="30"/>
    <n v="215.28"/>
    <x v="0"/>
    <s v="Closed Deal"/>
    <s v="SSH"/>
    <s v="VRN"/>
    <x v="3"/>
    <x v="1"/>
    <n v="16"/>
    <x v="9"/>
    <x v="3"/>
    <x v="12"/>
    <x v="11"/>
    <x v="1"/>
  </r>
  <r>
    <x v="105"/>
    <x v="25"/>
    <x v="1"/>
    <s v=""/>
    <s v="12M4BN"/>
    <s v="RT"/>
    <s v="Outbound"/>
    <x v="4"/>
    <x v="6"/>
    <x v="10"/>
    <n v="1"/>
    <n v="1"/>
    <n v="65"/>
    <n v="18.78"/>
    <n v="30"/>
    <n v="113.78"/>
    <x v="0"/>
    <s v="Closed Deal"/>
    <s v="VRN"/>
    <s v="SSH"/>
    <x v="3"/>
    <x v="1"/>
    <n v="9"/>
    <x v="9"/>
    <x v="3"/>
    <x v="32"/>
    <x v="26"/>
    <x v="1"/>
  </r>
  <r>
    <x v="105"/>
    <x v="25"/>
    <x v="1"/>
    <s v=""/>
    <s v="12M4BN"/>
    <s v="RT"/>
    <s v="Inbound"/>
    <x v="6"/>
    <x v="7"/>
    <x v="11"/>
    <n v="1"/>
    <n v="1"/>
    <n v="155"/>
    <n v="30.28"/>
    <n v="30"/>
    <n v="215.28"/>
    <x v="0"/>
    <s v="Closed Deal"/>
    <s v="SSH"/>
    <s v="VRN"/>
    <x v="3"/>
    <x v="1"/>
    <n v="16"/>
    <x v="9"/>
    <x v="3"/>
    <x v="12"/>
    <x v="11"/>
    <x v="1"/>
  </r>
  <r>
    <x v="105"/>
    <x v="25"/>
    <x v="1"/>
    <s v=""/>
    <s v="12M4BN"/>
    <s v="RT"/>
    <s v="Outbound"/>
    <x v="4"/>
    <x v="6"/>
    <x v="10"/>
    <n v="1"/>
    <n v="1"/>
    <n v="65"/>
    <n v="18.78"/>
    <n v="30"/>
    <n v="113.78"/>
    <x v="0"/>
    <s v="Closed Deal"/>
    <s v="VRN"/>
    <s v="SSH"/>
    <x v="3"/>
    <x v="1"/>
    <n v="9"/>
    <x v="9"/>
    <x v="3"/>
    <x v="32"/>
    <x v="26"/>
    <x v="1"/>
  </r>
  <r>
    <x v="106"/>
    <x v="7"/>
    <x v="1"/>
    <s v=""/>
    <s v=""/>
    <s v="OW"/>
    <s v="Outbound"/>
    <x v="4"/>
    <x v="6"/>
    <x v="10"/>
    <n v="5"/>
    <n v="5"/>
    <n v="100"/>
    <n v="0"/>
    <n v="0"/>
    <n v="500"/>
    <x v="0"/>
    <s v="Closed Deal"/>
    <s v="VRN"/>
    <s v="SSH"/>
    <x v="3"/>
    <x v="1"/>
    <n v="8"/>
    <x v="9"/>
    <x v="3"/>
    <x v="32"/>
    <x v="26"/>
    <x v="1"/>
  </r>
  <r>
    <x v="106"/>
    <x v="10"/>
    <x v="1"/>
    <s v="AMADEUS"/>
    <s v="11LHU3"/>
    <s v="RT"/>
    <s v="Outbound"/>
    <x v="32"/>
    <x v="0"/>
    <x v="28"/>
    <n v="1"/>
    <n v="1"/>
    <n v="225"/>
    <n v="34.04"/>
    <n v="30"/>
    <n v="289.04000000000002"/>
    <x v="0"/>
    <s v="Closed Deal"/>
    <s v="NAP"/>
    <s v="SSH"/>
    <x v="0"/>
    <x v="3"/>
    <n v="0"/>
    <x v="22"/>
    <x v="19"/>
    <x v="78"/>
    <x v="15"/>
    <x v="1"/>
  </r>
  <r>
    <x v="106"/>
    <x v="10"/>
    <x v="1"/>
    <s v="AMADEUS"/>
    <s v="11LHU3"/>
    <s v="RT"/>
    <s v="Outbound"/>
    <x v="32"/>
    <x v="0"/>
    <x v="28"/>
    <n v="1"/>
    <n v="1"/>
    <n v="300"/>
    <n v="34.04"/>
    <n v="30"/>
    <n v="364.04"/>
    <x v="0"/>
    <s v="Closed Deal"/>
    <s v="NAP"/>
    <s v="SSH"/>
    <x v="0"/>
    <x v="3"/>
    <n v="0"/>
    <x v="22"/>
    <x v="19"/>
    <x v="78"/>
    <x v="15"/>
    <x v="1"/>
  </r>
  <r>
    <x v="106"/>
    <x v="10"/>
    <x v="1"/>
    <s v="AMADEUS"/>
    <s v="11LHU3"/>
    <s v="RT"/>
    <s v="Outbound"/>
    <x v="32"/>
    <x v="0"/>
    <x v="28"/>
    <n v="1"/>
    <n v="1"/>
    <n v="300"/>
    <n v="34.04"/>
    <n v="30"/>
    <n v="364.04"/>
    <x v="0"/>
    <s v="Closed Deal"/>
    <s v="NAP"/>
    <s v="SSH"/>
    <x v="0"/>
    <x v="3"/>
    <n v="0"/>
    <x v="22"/>
    <x v="19"/>
    <x v="78"/>
    <x v="15"/>
    <x v="1"/>
  </r>
  <r>
    <x v="106"/>
    <x v="10"/>
    <x v="1"/>
    <s v="AMADEUS"/>
    <s v="11LHU3"/>
    <s v="RT"/>
    <s v="Outbound"/>
    <x v="32"/>
    <x v="0"/>
    <x v="28"/>
    <n v="1"/>
    <n v="1"/>
    <n v="300"/>
    <n v="34.04"/>
    <n v="30"/>
    <n v="364.04"/>
    <x v="0"/>
    <s v="Closed Deal"/>
    <s v="NAP"/>
    <s v="SSH"/>
    <x v="0"/>
    <x v="3"/>
    <n v="0"/>
    <x v="22"/>
    <x v="19"/>
    <x v="78"/>
    <x v="15"/>
    <x v="1"/>
  </r>
  <r>
    <x v="70"/>
    <x v="10"/>
    <x v="1"/>
    <s v=""/>
    <s v="11LJG7"/>
    <s v="OW"/>
    <s v="Outbound"/>
    <x v="27"/>
    <x v="14"/>
    <x v="28"/>
    <n v="1"/>
    <n v="1"/>
    <n v="240"/>
    <n v="34.659999999999997"/>
    <n v="30"/>
    <n v="304.66000000000003"/>
    <x v="0"/>
    <s v="Closed Deal"/>
    <s v="CAG"/>
    <s v="SSH"/>
    <x v="5"/>
    <x v="3"/>
    <n v="37"/>
    <x v="20"/>
    <x v="14"/>
    <x v="48"/>
    <x v="24"/>
    <x v="1"/>
  </r>
  <r>
    <x v="70"/>
    <x v="10"/>
    <x v="1"/>
    <s v=""/>
    <s v="11LJG7"/>
    <s v="OW"/>
    <s v="Outbound"/>
    <x v="27"/>
    <x v="14"/>
    <x v="28"/>
    <n v="1"/>
    <n v="1"/>
    <n v="240"/>
    <n v="34.659999999999997"/>
    <n v="30"/>
    <n v="304.66000000000003"/>
    <x v="0"/>
    <s v="Closed Deal"/>
    <s v="CAG"/>
    <s v="SSH"/>
    <x v="5"/>
    <x v="3"/>
    <n v="37"/>
    <x v="20"/>
    <x v="14"/>
    <x v="48"/>
    <x v="24"/>
    <x v="1"/>
  </r>
  <r>
    <x v="70"/>
    <x v="10"/>
    <x v="1"/>
    <s v=""/>
    <s v="11LJG7"/>
    <s v="OW"/>
    <s v="Outbound"/>
    <x v="27"/>
    <x v="14"/>
    <x v="28"/>
    <n v="1"/>
    <n v="1"/>
    <n v="240"/>
    <n v="34.659999999999997"/>
    <n v="30"/>
    <n v="304.66000000000003"/>
    <x v="0"/>
    <s v="Closed Deal"/>
    <s v="CAG"/>
    <s v="SSH"/>
    <x v="5"/>
    <x v="3"/>
    <n v="37"/>
    <x v="20"/>
    <x v="14"/>
    <x v="48"/>
    <x v="24"/>
    <x v="1"/>
  </r>
  <r>
    <x v="70"/>
    <x v="10"/>
    <x v="1"/>
    <s v=""/>
    <s v="11LJG7"/>
    <s v="OW"/>
    <s v="Outbound"/>
    <x v="27"/>
    <x v="14"/>
    <x v="28"/>
    <n v="1"/>
    <n v="1"/>
    <n v="240"/>
    <n v="34.659999999999997"/>
    <n v="30"/>
    <n v="304.66000000000003"/>
    <x v="0"/>
    <s v="Closed Deal"/>
    <s v="CAG"/>
    <s v="SSH"/>
    <x v="5"/>
    <x v="3"/>
    <n v="37"/>
    <x v="20"/>
    <x v="14"/>
    <x v="48"/>
    <x v="24"/>
    <x v="1"/>
  </r>
  <r>
    <x v="107"/>
    <x v="20"/>
    <x v="0"/>
    <s v=""/>
    <s v=""/>
    <s v="RT"/>
    <s v="Outbound"/>
    <x v="0"/>
    <x v="0"/>
    <x v="0"/>
    <n v="20"/>
    <n v="20"/>
    <n v="245"/>
    <n v="0"/>
    <n v="0"/>
    <n v="4900"/>
    <x v="0"/>
    <s v="On Review"/>
    <s v="NAP"/>
    <s v="SSH"/>
    <x v="0"/>
    <x v="0"/>
    <n v="100"/>
    <x v="0"/>
    <x v="0"/>
    <x v="0"/>
    <x v="0"/>
    <x v="0"/>
  </r>
  <r>
    <x v="107"/>
    <x v="20"/>
    <x v="0"/>
    <s v=""/>
    <s v=""/>
    <s v="RT"/>
    <s v="Outbound"/>
    <x v="0"/>
    <x v="0"/>
    <x v="1"/>
    <n v="20"/>
    <n v="20"/>
    <n v="245"/>
    <n v="0"/>
    <n v="0"/>
    <n v="4900"/>
    <x v="0"/>
    <s v="On Review"/>
    <s v="NAP"/>
    <s v="SSH"/>
    <x v="0"/>
    <x v="0"/>
    <n v="107"/>
    <x v="0"/>
    <x v="0"/>
    <x v="1"/>
    <x v="1"/>
    <x v="0"/>
  </r>
  <r>
    <x v="107"/>
    <x v="20"/>
    <x v="0"/>
    <s v=""/>
    <s v=""/>
    <s v="RT"/>
    <s v="Outbound"/>
    <x v="0"/>
    <x v="0"/>
    <x v="2"/>
    <n v="20"/>
    <n v="20"/>
    <n v="245"/>
    <n v="0"/>
    <n v="0"/>
    <n v="4900"/>
    <x v="0"/>
    <s v="On Review"/>
    <s v="NAP"/>
    <s v="SSH"/>
    <x v="0"/>
    <x v="0"/>
    <n v="114"/>
    <x v="0"/>
    <x v="0"/>
    <x v="69"/>
    <x v="11"/>
    <x v="0"/>
  </r>
  <r>
    <x v="107"/>
    <x v="20"/>
    <x v="0"/>
    <s v=""/>
    <s v=""/>
    <s v="RT"/>
    <s v="Outbound"/>
    <x v="0"/>
    <x v="0"/>
    <x v="3"/>
    <n v="20"/>
    <n v="20"/>
    <n v="245"/>
    <n v="0"/>
    <n v="0"/>
    <n v="4900"/>
    <x v="0"/>
    <s v="On Review"/>
    <s v="NAP"/>
    <s v="SSH"/>
    <x v="0"/>
    <x v="0"/>
    <n v="121"/>
    <x v="0"/>
    <x v="0"/>
    <x v="69"/>
    <x v="11"/>
    <x v="0"/>
  </r>
  <r>
    <x v="107"/>
    <x v="20"/>
    <x v="0"/>
    <s v=""/>
    <s v=""/>
    <s v="RT"/>
    <s v="Inbound"/>
    <x v="2"/>
    <x v="1"/>
    <x v="1"/>
    <n v="20"/>
    <n v="20"/>
    <n v="245"/>
    <n v="0"/>
    <n v="0"/>
    <n v="4900"/>
    <x v="0"/>
    <s v="On Review"/>
    <s v="SSH"/>
    <s v="NAP"/>
    <x v="0"/>
    <x v="0"/>
    <n v="107"/>
    <x v="0"/>
    <x v="0"/>
    <x v="0"/>
    <x v="0"/>
    <x v="0"/>
  </r>
  <r>
    <x v="107"/>
    <x v="20"/>
    <x v="0"/>
    <s v=""/>
    <s v=""/>
    <s v="RT"/>
    <s v="Inbound"/>
    <x v="2"/>
    <x v="1"/>
    <x v="2"/>
    <n v="20"/>
    <n v="20"/>
    <n v="245"/>
    <n v="0"/>
    <n v="0"/>
    <n v="4900"/>
    <x v="0"/>
    <s v="On Review"/>
    <s v="SSH"/>
    <s v="NAP"/>
    <x v="0"/>
    <x v="0"/>
    <n v="114"/>
    <x v="0"/>
    <x v="0"/>
    <x v="3"/>
    <x v="3"/>
    <x v="0"/>
  </r>
  <r>
    <x v="107"/>
    <x v="20"/>
    <x v="0"/>
    <s v=""/>
    <s v=""/>
    <s v="RT"/>
    <s v="Inbound"/>
    <x v="2"/>
    <x v="1"/>
    <x v="3"/>
    <n v="20"/>
    <n v="20"/>
    <n v="245"/>
    <n v="0"/>
    <n v="0"/>
    <n v="4900"/>
    <x v="0"/>
    <s v="On Review"/>
    <s v="SSH"/>
    <s v="NAP"/>
    <x v="0"/>
    <x v="0"/>
    <n v="121"/>
    <x v="0"/>
    <x v="0"/>
    <x v="1"/>
    <x v="1"/>
    <x v="0"/>
  </r>
  <r>
    <x v="107"/>
    <x v="20"/>
    <x v="0"/>
    <s v=""/>
    <s v=""/>
    <s v="RT"/>
    <s v="Inbound"/>
    <x v="2"/>
    <x v="1"/>
    <x v="4"/>
    <n v="20"/>
    <n v="20"/>
    <n v="245"/>
    <n v="0"/>
    <n v="0"/>
    <n v="4900"/>
    <x v="0"/>
    <s v="On Review"/>
    <s v="SSH"/>
    <s v="NAP"/>
    <x v="0"/>
    <x v="0"/>
    <n v="128"/>
    <x v="0"/>
    <x v="0"/>
    <x v="70"/>
    <x v="14"/>
    <x v="0"/>
  </r>
  <r>
    <x v="107"/>
    <x v="7"/>
    <x v="1"/>
    <s v=""/>
    <s v=""/>
    <s v="OW"/>
    <s v="Outbound"/>
    <x v="12"/>
    <x v="4"/>
    <x v="29"/>
    <n v="2"/>
    <n v="2"/>
    <n v="100"/>
    <n v="0"/>
    <n v="0"/>
    <n v="200"/>
    <x v="0"/>
    <s v="Closed Deal"/>
    <s v="MXP"/>
    <s v="SSH"/>
    <x v="2"/>
    <x v="3"/>
    <n v="6"/>
    <x v="7"/>
    <x v="3"/>
    <x v="17"/>
    <x v="16"/>
    <x v="1"/>
  </r>
  <r>
    <x v="107"/>
    <x v="8"/>
    <x v="1"/>
    <s v=""/>
    <s v="GPJFH"/>
    <s v="OW"/>
    <s v="Outbound"/>
    <x v="11"/>
    <x v="1"/>
    <x v="26"/>
    <n v="2"/>
    <n v="2"/>
    <n v="300"/>
    <n v="0"/>
    <n v="0"/>
    <n v="600"/>
    <x v="0"/>
    <s v="Closed Deal"/>
    <s v="SSH"/>
    <s v="NAP"/>
    <x v="0"/>
    <x v="2"/>
    <n v="8"/>
    <x v="6"/>
    <x v="3"/>
    <x v="7"/>
    <x v="1"/>
    <x v="1"/>
  </r>
  <r>
    <x v="107"/>
    <x v="7"/>
    <x v="1"/>
    <s v=""/>
    <s v=""/>
    <s v="OW"/>
    <s v="Outbound"/>
    <x v="7"/>
    <x v="3"/>
    <x v="41"/>
    <n v="2"/>
    <n v="2"/>
    <n v="240"/>
    <n v="0"/>
    <n v="0"/>
    <n v="480"/>
    <x v="0"/>
    <s v="Closed Deal"/>
    <s v="SSH"/>
    <s v="BRI"/>
    <x v="1"/>
    <x v="1"/>
    <n v="112"/>
    <x v="4"/>
    <x v="3"/>
    <x v="50"/>
    <x v="43"/>
    <x v="0"/>
  </r>
  <r>
    <x v="107"/>
    <x v="7"/>
    <x v="1"/>
    <s v=""/>
    <s v=""/>
    <s v="OW"/>
    <s v="Outbound"/>
    <x v="5"/>
    <x v="2"/>
    <x v="40"/>
    <n v="2"/>
    <n v="2"/>
    <n v="240"/>
    <n v="0"/>
    <n v="0"/>
    <n v="480"/>
    <x v="0"/>
    <s v="Closed Deal"/>
    <s v="BRI"/>
    <s v="SSH"/>
    <x v="1"/>
    <x v="1"/>
    <n v="105"/>
    <x v="4"/>
    <x v="3"/>
    <x v="39"/>
    <x v="32"/>
    <x v="0"/>
  </r>
  <r>
    <x v="107"/>
    <x v="7"/>
    <x v="1"/>
    <s v=""/>
    <s v=""/>
    <s v="OW"/>
    <s v="Outbound"/>
    <x v="9"/>
    <x v="0"/>
    <x v="25"/>
    <n v="6"/>
    <n v="6"/>
    <n v="300"/>
    <n v="0"/>
    <n v="0"/>
    <n v="1800"/>
    <x v="0"/>
    <s v="Closed Deal"/>
    <s v="NAP"/>
    <s v="SSH"/>
    <x v="0"/>
    <x v="2"/>
    <n v="1"/>
    <x v="6"/>
    <x v="3"/>
    <x v="7"/>
    <x v="1"/>
    <x v="1"/>
  </r>
  <r>
    <x v="107"/>
    <x v="8"/>
    <x v="1"/>
    <s v=""/>
    <s v="TJRRA"/>
    <s v="OW"/>
    <s v="Outbound"/>
    <x v="26"/>
    <x v="7"/>
    <x v="43"/>
    <n v="2"/>
    <n v="2"/>
    <n v="350"/>
    <n v="0"/>
    <n v="0"/>
    <n v="700"/>
    <x v="0"/>
    <s v="Closed Deal"/>
    <s v="SSH"/>
    <s v="VRN"/>
    <x v="3"/>
    <x v="1"/>
    <n v="126"/>
    <x v="19"/>
    <x v="1"/>
    <x v="14"/>
    <x v="58"/>
    <x v="0"/>
  </r>
  <r>
    <x v="107"/>
    <x v="10"/>
    <x v="1"/>
    <s v="TRAVELPORT"/>
    <s v="11LRTU"/>
    <s v="RT"/>
    <s v="Inbound"/>
    <x v="7"/>
    <x v="3"/>
    <x v="42"/>
    <n v="1"/>
    <n v="1"/>
    <n v="245"/>
    <n v="39.03"/>
    <n v="40"/>
    <n v="324.02999999999997"/>
    <x v="0"/>
    <s v="Closed Deal"/>
    <s v="SSH"/>
    <s v="BRI"/>
    <x v="1"/>
    <x v="1"/>
    <n v="119"/>
    <x v="4"/>
    <x v="3"/>
    <x v="51"/>
    <x v="44"/>
    <x v="0"/>
  </r>
  <r>
    <x v="107"/>
    <x v="10"/>
    <x v="1"/>
    <s v="TRAVELPORT"/>
    <s v="11LRTU"/>
    <s v="RT"/>
    <s v="Outbound"/>
    <x v="5"/>
    <x v="2"/>
    <x v="41"/>
    <n v="1"/>
    <n v="1"/>
    <n v="245"/>
    <n v="19.420000000000002"/>
    <n v="40"/>
    <n v="304.42"/>
    <x v="0"/>
    <s v="Closed Deal"/>
    <s v="BRI"/>
    <s v="SSH"/>
    <x v="1"/>
    <x v="1"/>
    <n v="112"/>
    <x v="4"/>
    <x v="3"/>
    <x v="40"/>
    <x v="33"/>
    <x v="0"/>
  </r>
  <r>
    <x v="107"/>
    <x v="10"/>
    <x v="1"/>
    <s v="TRAVELPORT"/>
    <s v="11LRTU"/>
    <s v="RT"/>
    <s v="Inbound"/>
    <x v="7"/>
    <x v="3"/>
    <x v="42"/>
    <n v="1"/>
    <n v="1"/>
    <n v="183.75"/>
    <n v="39.03"/>
    <n v="40"/>
    <n v="262.77999999999997"/>
    <x v="0"/>
    <s v="Closed Deal"/>
    <s v="SSH"/>
    <s v="BRI"/>
    <x v="1"/>
    <x v="1"/>
    <n v="119"/>
    <x v="4"/>
    <x v="3"/>
    <x v="51"/>
    <x v="44"/>
    <x v="0"/>
  </r>
  <r>
    <x v="107"/>
    <x v="10"/>
    <x v="1"/>
    <s v="TRAVELPORT"/>
    <s v="11LRTU"/>
    <s v="RT"/>
    <s v="Outbound"/>
    <x v="5"/>
    <x v="2"/>
    <x v="41"/>
    <n v="1"/>
    <n v="1"/>
    <n v="183.75"/>
    <n v="19.420000000000002"/>
    <n v="40"/>
    <n v="243.17"/>
    <x v="0"/>
    <s v="Closed Deal"/>
    <s v="BRI"/>
    <s v="SSH"/>
    <x v="1"/>
    <x v="1"/>
    <n v="112"/>
    <x v="4"/>
    <x v="3"/>
    <x v="40"/>
    <x v="33"/>
    <x v="0"/>
  </r>
  <r>
    <x v="107"/>
    <x v="10"/>
    <x v="1"/>
    <s v="TRAVELPORT"/>
    <s v="11LRTU"/>
    <s v="RT"/>
    <s v="Inbound"/>
    <x v="7"/>
    <x v="3"/>
    <x v="42"/>
    <n v="1"/>
    <n v="1"/>
    <n v="183.75"/>
    <n v="39.03"/>
    <n v="40"/>
    <n v="262.77999999999997"/>
    <x v="0"/>
    <s v="Closed Deal"/>
    <s v="SSH"/>
    <s v="BRI"/>
    <x v="1"/>
    <x v="1"/>
    <n v="119"/>
    <x v="4"/>
    <x v="3"/>
    <x v="51"/>
    <x v="44"/>
    <x v="0"/>
  </r>
  <r>
    <x v="107"/>
    <x v="10"/>
    <x v="1"/>
    <s v="TRAVELPORT"/>
    <s v="11LRTU"/>
    <s v="RT"/>
    <s v="Outbound"/>
    <x v="5"/>
    <x v="2"/>
    <x v="41"/>
    <n v="1"/>
    <n v="1"/>
    <n v="183.75"/>
    <n v="19.420000000000002"/>
    <n v="40"/>
    <n v="243.17"/>
    <x v="0"/>
    <s v="Closed Deal"/>
    <s v="BRI"/>
    <s v="SSH"/>
    <x v="1"/>
    <x v="1"/>
    <n v="112"/>
    <x v="4"/>
    <x v="3"/>
    <x v="40"/>
    <x v="33"/>
    <x v="0"/>
  </r>
  <r>
    <x v="107"/>
    <x v="10"/>
    <x v="1"/>
    <s v="AMADEUS"/>
    <s v="11LS0S"/>
    <s v="OW"/>
    <s v="Outbound"/>
    <x v="9"/>
    <x v="0"/>
    <x v="26"/>
    <n v="1"/>
    <n v="1"/>
    <n v="50"/>
    <n v="34.04"/>
    <n v="40"/>
    <n v="124.04"/>
    <x v="0"/>
    <s v="Closed Deal"/>
    <s v="NAP"/>
    <s v="SSH"/>
    <x v="0"/>
    <x v="2"/>
    <n v="8"/>
    <x v="6"/>
    <x v="3"/>
    <x v="26"/>
    <x v="22"/>
    <x v="1"/>
  </r>
  <r>
    <x v="107"/>
    <x v="10"/>
    <x v="1"/>
    <s v="TRAVELPORT"/>
    <s v="11LRTU"/>
    <s v="RT"/>
    <s v="Inbound"/>
    <x v="7"/>
    <x v="3"/>
    <x v="42"/>
    <n v="1"/>
    <n v="1"/>
    <n v="245"/>
    <n v="39.03"/>
    <n v="40"/>
    <n v="324.02999999999997"/>
    <x v="0"/>
    <s v="Closed Deal"/>
    <s v="SSH"/>
    <s v="BRI"/>
    <x v="1"/>
    <x v="1"/>
    <n v="119"/>
    <x v="4"/>
    <x v="3"/>
    <x v="51"/>
    <x v="44"/>
    <x v="0"/>
  </r>
  <r>
    <x v="107"/>
    <x v="10"/>
    <x v="1"/>
    <s v="TRAVELPORT"/>
    <s v="11LRTU"/>
    <s v="RT"/>
    <s v="Outbound"/>
    <x v="5"/>
    <x v="2"/>
    <x v="41"/>
    <n v="1"/>
    <n v="1"/>
    <n v="245"/>
    <n v="19.420000000000002"/>
    <n v="40"/>
    <n v="304.42"/>
    <x v="0"/>
    <s v="Closed Deal"/>
    <s v="BRI"/>
    <s v="SSH"/>
    <x v="1"/>
    <x v="1"/>
    <n v="112"/>
    <x v="4"/>
    <x v="3"/>
    <x v="40"/>
    <x v="33"/>
    <x v="0"/>
  </r>
  <r>
    <x v="108"/>
    <x v="7"/>
    <x v="1"/>
    <s v=""/>
    <s v=""/>
    <s v="OW"/>
    <s v="Outbound"/>
    <x v="4"/>
    <x v="6"/>
    <x v="10"/>
    <n v="1"/>
    <n v="1"/>
    <n v="100"/>
    <n v="0"/>
    <n v="0"/>
    <n v="100"/>
    <x v="0"/>
    <s v="Closed Deal"/>
    <s v="VRN"/>
    <s v="SSH"/>
    <x v="3"/>
    <x v="1"/>
    <n v="6"/>
    <x v="9"/>
    <x v="3"/>
    <x v="32"/>
    <x v="26"/>
    <x v="1"/>
  </r>
  <r>
    <x v="109"/>
    <x v="7"/>
    <x v="1"/>
    <s v=""/>
    <s v=""/>
    <s v="OW"/>
    <s v="Outbound"/>
    <x v="6"/>
    <x v="7"/>
    <x v="11"/>
    <n v="4"/>
    <n v="4"/>
    <n v="150"/>
    <n v="0"/>
    <n v="0"/>
    <n v="600"/>
    <x v="0"/>
    <s v="Closed Deal"/>
    <s v="SSH"/>
    <s v="VRN"/>
    <x v="3"/>
    <x v="1"/>
    <n v="12"/>
    <x v="9"/>
    <x v="3"/>
    <x v="12"/>
    <x v="11"/>
    <x v="1"/>
  </r>
  <r>
    <x v="109"/>
    <x v="13"/>
    <x v="0"/>
    <s v=""/>
    <s v=""/>
    <s v="RT"/>
    <s v="Outbound"/>
    <x v="5"/>
    <x v="2"/>
    <x v="93"/>
    <n v="120"/>
    <n v="120"/>
    <n v="170"/>
    <n v="0"/>
    <n v="0"/>
    <n v="20400"/>
    <x v="0"/>
    <s v="Signed"/>
    <s v="BRI"/>
    <s v="SSH"/>
    <x v="1"/>
    <x v="1"/>
    <n v="61"/>
    <x v="4"/>
    <x v="3"/>
    <x v="98"/>
    <x v="87"/>
    <x v="0"/>
  </r>
  <r>
    <x v="109"/>
    <x v="13"/>
    <x v="0"/>
    <s v=""/>
    <s v=""/>
    <s v="RT"/>
    <s v="Inbound"/>
    <x v="7"/>
    <x v="3"/>
    <x v="35"/>
    <n v="120"/>
    <n v="120"/>
    <n v="170"/>
    <n v="0"/>
    <n v="0"/>
    <n v="20400"/>
    <x v="0"/>
    <s v="Signed"/>
    <s v="SSH"/>
    <s v="BRI"/>
    <x v="1"/>
    <x v="1"/>
    <n v="68"/>
    <x v="4"/>
    <x v="3"/>
    <x v="99"/>
    <x v="88"/>
    <x v="0"/>
  </r>
  <r>
    <x v="108"/>
    <x v="10"/>
    <x v="1"/>
    <s v="AMADEUS"/>
    <s v="11LS4Q"/>
    <s v="OW"/>
    <s v="Outbound"/>
    <x v="5"/>
    <x v="2"/>
    <x v="10"/>
    <n v="1"/>
    <n v="1"/>
    <n v="70"/>
    <n v="19.420000000000002"/>
    <n v="40"/>
    <n v="129.41999999999999"/>
    <x v="0"/>
    <s v="Closed Deal"/>
    <s v="BRI"/>
    <s v="SSH"/>
    <x v="1"/>
    <x v="1"/>
    <n v="6"/>
    <x v="3"/>
    <x v="3"/>
    <x v="8"/>
    <x v="7"/>
    <x v="1"/>
  </r>
  <r>
    <x v="108"/>
    <x v="10"/>
    <x v="1"/>
    <s v="AMADEUS"/>
    <s v="11LS4Q"/>
    <s v="OW"/>
    <s v="Outbound"/>
    <x v="5"/>
    <x v="2"/>
    <x v="10"/>
    <n v="1"/>
    <n v="1"/>
    <n v="70"/>
    <n v="19.420000000000002"/>
    <n v="40"/>
    <n v="129.41999999999999"/>
    <x v="0"/>
    <s v="Closed Deal"/>
    <s v="BRI"/>
    <s v="SSH"/>
    <x v="1"/>
    <x v="1"/>
    <n v="6"/>
    <x v="3"/>
    <x v="3"/>
    <x v="8"/>
    <x v="7"/>
    <x v="1"/>
  </r>
  <r>
    <x v="109"/>
    <x v="8"/>
    <x v="1"/>
    <s v=""/>
    <s v="E72RQ"/>
    <s v="OW"/>
    <s v="Outbound"/>
    <x v="9"/>
    <x v="0"/>
    <x v="26"/>
    <n v="3"/>
    <n v="3"/>
    <n v="120"/>
    <n v="0"/>
    <n v="0"/>
    <n v="360"/>
    <x v="0"/>
    <s v="Closed Deal"/>
    <s v="NAP"/>
    <s v="SSH"/>
    <x v="0"/>
    <x v="2"/>
    <n v="6"/>
    <x v="6"/>
    <x v="3"/>
    <x v="26"/>
    <x v="22"/>
    <x v="1"/>
  </r>
  <r>
    <x v="109"/>
    <x v="8"/>
    <x v="1"/>
    <s v=""/>
    <s v="P4RD2"/>
    <s v="RT"/>
    <s v="Outbound"/>
    <x v="12"/>
    <x v="16"/>
    <x v="71"/>
    <n v="4"/>
    <n v="4"/>
    <n v="250"/>
    <n v="0"/>
    <n v="0"/>
    <n v="1000"/>
    <x v="0"/>
    <s v="Closed Deal"/>
    <s v="FCO"/>
    <s v="SSH"/>
    <x v="6"/>
    <x v="3"/>
    <n v="130"/>
    <x v="25"/>
    <x v="3"/>
    <x v="86"/>
    <x v="73"/>
    <x v="0"/>
  </r>
  <r>
    <x v="109"/>
    <x v="8"/>
    <x v="1"/>
    <s v=""/>
    <s v="P4RD2"/>
    <s v="RT"/>
    <s v="Inbound"/>
    <x v="13"/>
    <x v="17"/>
    <x v="72"/>
    <n v="4"/>
    <n v="4"/>
    <n v="250"/>
    <n v="0"/>
    <n v="0"/>
    <n v="1000"/>
    <x v="0"/>
    <s v="Closed Deal"/>
    <s v="SSH"/>
    <s v="FCO"/>
    <x v="6"/>
    <x v="3"/>
    <n v="137"/>
    <x v="25"/>
    <x v="3"/>
    <x v="87"/>
    <x v="75"/>
    <x v="0"/>
  </r>
  <r>
    <x v="110"/>
    <x v="24"/>
    <x v="0"/>
    <s v=""/>
    <s v=""/>
    <s v="RT"/>
    <s v="Outbound"/>
    <x v="35"/>
    <x v="18"/>
    <x v="60"/>
    <n v="4"/>
    <n v="4"/>
    <n v="215"/>
    <n v="0"/>
    <n v="0"/>
    <n v="860"/>
    <x v="0"/>
    <s v="On Review"/>
    <s v="PMO"/>
    <s v="SSH"/>
    <x v="7"/>
    <x v="2"/>
    <n v="159"/>
    <x v="26"/>
    <x v="26"/>
    <x v="90"/>
    <x v="1"/>
    <x v="0"/>
  </r>
  <r>
    <x v="110"/>
    <x v="24"/>
    <x v="0"/>
    <s v=""/>
    <s v=""/>
    <s v="RT"/>
    <s v="Inbound"/>
    <x v="36"/>
    <x v="19"/>
    <x v="61"/>
    <n v="4"/>
    <n v="4"/>
    <n v="215"/>
    <n v="0"/>
    <n v="0"/>
    <n v="860"/>
    <x v="0"/>
    <s v="On Review"/>
    <s v="SSH"/>
    <s v="PMO"/>
    <x v="7"/>
    <x v="2"/>
    <n v="166"/>
    <x v="26"/>
    <x v="26"/>
    <x v="90"/>
    <x v="1"/>
    <x v="0"/>
  </r>
  <r>
    <x v="110"/>
    <x v="24"/>
    <x v="0"/>
    <s v=""/>
    <s v=""/>
    <s v="RT"/>
    <s v="Outbound"/>
    <x v="0"/>
    <x v="0"/>
    <x v="0"/>
    <n v="30"/>
    <n v="30"/>
    <n v="210"/>
    <n v="0"/>
    <n v="0"/>
    <n v="6300"/>
    <x v="0"/>
    <s v="Signed"/>
    <s v="NAP"/>
    <s v="SSH"/>
    <x v="0"/>
    <x v="0"/>
    <n v="97"/>
    <x v="0"/>
    <x v="0"/>
    <x v="0"/>
    <x v="0"/>
    <x v="0"/>
  </r>
  <r>
    <x v="110"/>
    <x v="24"/>
    <x v="0"/>
    <s v=""/>
    <s v=""/>
    <s v="RT"/>
    <s v="Outbound"/>
    <x v="0"/>
    <x v="0"/>
    <x v="1"/>
    <n v="30"/>
    <n v="30"/>
    <n v="210"/>
    <n v="0"/>
    <n v="0"/>
    <n v="6300"/>
    <x v="0"/>
    <s v="Signed"/>
    <s v="NAP"/>
    <s v="SSH"/>
    <x v="0"/>
    <x v="0"/>
    <n v="104"/>
    <x v="0"/>
    <x v="0"/>
    <x v="1"/>
    <x v="1"/>
    <x v="0"/>
  </r>
  <r>
    <x v="110"/>
    <x v="24"/>
    <x v="0"/>
    <s v=""/>
    <s v=""/>
    <s v="RT"/>
    <s v="Outbound"/>
    <x v="0"/>
    <x v="0"/>
    <x v="2"/>
    <n v="30"/>
    <n v="30"/>
    <n v="210"/>
    <n v="0"/>
    <n v="0"/>
    <n v="6300"/>
    <x v="0"/>
    <s v="Signed"/>
    <s v="NAP"/>
    <s v="SSH"/>
    <x v="0"/>
    <x v="0"/>
    <n v="111"/>
    <x v="0"/>
    <x v="0"/>
    <x v="69"/>
    <x v="11"/>
    <x v="0"/>
  </r>
  <r>
    <x v="110"/>
    <x v="24"/>
    <x v="0"/>
    <s v=""/>
    <s v=""/>
    <s v="RT"/>
    <s v="Outbound"/>
    <x v="0"/>
    <x v="0"/>
    <x v="3"/>
    <n v="30"/>
    <n v="30"/>
    <n v="210"/>
    <n v="0"/>
    <n v="0"/>
    <n v="6300"/>
    <x v="0"/>
    <s v="Signed"/>
    <s v="NAP"/>
    <s v="SSH"/>
    <x v="0"/>
    <x v="0"/>
    <n v="118"/>
    <x v="0"/>
    <x v="0"/>
    <x v="69"/>
    <x v="11"/>
    <x v="0"/>
  </r>
  <r>
    <x v="110"/>
    <x v="24"/>
    <x v="0"/>
    <s v=""/>
    <s v=""/>
    <s v="RT"/>
    <s v="Outbound"/>
    <x v="0"/>
    <x v="0"/>
    <x v="4"/>
    <n v="30"/>
    <n v="30"/>
    <n v="210"/>
    <n v="0"/>
    <n v="0"/>
    <n v="6300"/>
    <x v="0"/>
    <s v="Signed"/>
    <s v="NAP"/>
    <s v="SSH"/>
    <x v="0"/>
    <x v="0"/>
    <n v="125"/>
    <x v="0"/>
    <x v="0"/>
    <x v="3"/>
    <x v="3"/>
    <x v="0"/>
  </r>
  <r>
    <x v="110"/>
    <x v="24"/>
    <x v="0"/>
    <s v=""/>
    <s v=""/>
    <s v="RT"/>
    <s v="Outbound"/>
    <x v="0"/>
    <x v="0"/>
    <x v="5"/>
    <n v="30"/>
    <n v="30"/>
    <n v="210"/>
    <n v="0"/>
    <n v="0"/>
    <n v="6300"/>
    <x v="0"/>
    <s v="Signed"/>
    <s v="NAP"/>
    <s v="SSH"/>
    <x v="0"/>
    <x v="0"/>
    <n v="132"/>
    <x v="0"/>
    <x v="0"/>
    <x v="4"/>
    <x v="4"/>
    <x v="0"/>
  </r>
  <r>
    <x v="110"/>
    <x v="24"/>
    <x v="0"/>
    <s v=""/>
    <s v=""/>
    <s v="RT"/>
    <s v="Inbound"/>
    <x v="2"/>
    <x v="1"/>
    <x v="1"/>
    <n v="30"/>
    <n v="30"/>
    <n v="210"/>
    <n v="0"/>
    <n v="0"/>
    <n v="6300"/>
    <x v="0"/>
    <s v="Signed"/>
    <s v="SSH"/>
    <s v="NAP"/>
    <x v="0"/>
    <x v="0"/>
    <n v="104"/>
    <x v="0"/>
    <x v="0"/>
    <x v="0"/>
    <x v="0"/>
    <x v="0"/>
  </r>
  <r>
    <x v="110"/>
    <x v="24"/>
    <x v="0"/>
    <s v=""/>
    <s v=""/>
    <s v="RT"/>
    <s v="Inbound"/>
    <x v="2"/>
    <x v="1"/>
    <x v="2"/>
    <n v="30"/>
    <n v="30"/>
    <n v="210"/>
    <n v="0"/>
    <n v="0"/>
    <n v="6300"/>
    <x v="0"/>
    <s v="Signed"/>
    <s v="SSH"/>
    <s v="NAP"/>
    <x v="0"/>
    <x v="0"/>
    <n v="111"/>
    <x v="0"/>
    <x v="0"/>
    <x v="3"/>
    <x v="3"/>
    <x v="0"/>
  </r>
  <r>
    <x v="110"/>
    <x v="24"/>
    <x v="0"/>
    <s v=""/>
    <s v=""/>
    <s v="RT"/>
    <s v="Inbound"/>
    <x v="2"/>
    <x v="1"/>
    <x v="3"/>
    <n v="30"/>
    <n v="30"/>
    <n v="210"/>
    <n v="0"/>
    <n v="0"/>
    <n v="6300"/>
    <x v="0"/>
    <s v="Signed"/>
    <s v="SSH"/>
    <s v="NAP"/>
    <x v="0"/>
    <x v="0"/>
    <n v="118"/>
    <x v="0"/>
    <x v="0"/>
    <x v="1"/>
    <x v="1"/>
    <x v="0"/>
  </r>
  <r>
    <x v="110"/>
    <x v="24"/>
    <x v="0"/>
    <s v=""/>
    <s v=""/>
    <s v="RT"/>
    <s v="Inbound"/>
    <x v="2"/>
    <x v="1"/>
    <x v="4"/>
    <n v="30"/>
    <n v="30"/>
    <n v="210"/>
    <n v="0"/>
    <n v="0"/>
    <n v="6300"/>
    <x v="0"/>
    <s v="Signed"/>
    <s v="SSH"/>
    <s v="NAP"/>
    <x v="0"/>
    <x v="0"/>
    <n v="125"/>
    <x v="0"/>
    <x v="0"/>
    <x v="70"/>
    <x v="14"/>
    <x v="0"/>
  </r>
  <r>
    <x v="110"/>
    <x v="24"/>
    <x v="0"/>
    <s v=""/>
    <s v=""/>
    <s v="RT"/>
    <s v="Inbound"/>
    <x v="2"/>
    <x v="1"/>
    <x v="5"/>
    <n v="30"/>
    <n v="30"/>
    <n v="210"/>
    <n v="0"/>
    <n v="0"/>
    <n v="6300"/>
    <x v="0"/>
    <s v="Signed"/>
    <s v="SSH"/>
    <s v="NAP"/>
    <x v="0"/>
    <x v="0"/>
    <n v="132"/>
    <x v="0"/>
    <x v="0"/>
    <x v="3"/>
    <x v="3"/>
    <x v="0"/>
  </r>
  <r>
    <x v="110"/>
    <x v="24"/>
    <x v="0"/>
    <s v=""/>
    <s v=""/>
    <s v="RT"/>
    <s v="Inbound"/>
    <x v="2"/>
    <x v="1"/>
    <x v="6"/>
    <n v="30"/>
    <n v="30"/>
    <n v="210"/>
    <n v="0"/>
    <n v="0"/>
    <n v="6300"/>
    <x v="0"/>
    <s v="Signed"/>
    <s v="SSH"/>
    <s v="NAP"/>
    <x v="0"/>
    <x v="0"/>
    <n v="139"/>
    <x v="0"/>
    <x v="0"/>
    <x v="4"/>
    <x v="4"/>
    <x v="0"/>
  </r>
  <r>
    <x v="110"/>
    <x v="7"/>
    <x v="1"/>
    <s v=""/>
    <s v=""/>
    <s v="OW"/>
    <s v="Outbound"/>
    <x v="11"/>
    <x v="1"/>
    <x v="26"/>
    <n v="4"/>
    <n v="4"/>
    <n v="300"/>
    <n v="0"/>
    <n v="0"/>
    <n v="1200"/>
    <x v="0"/>
    <s v="On Review"/>
    <s v="SSH"/>
    <s v="NAP"/>
    <x v="0"/>
    <x v="2"/>
    <n v="5"/>
    <x v="6"/>
    <x v="3"/>
    <x v="7"/>
    <x v="1"/>
    <x v="1"/>
  </r>
  <r>
    <x v="110"/>
    <x v="8"/>
    <x v="1"/>
    <s v=""/>
    <s v="F24D6"/>
    <s v="RT"/>
    <s v="Outbound"/>
    <x v="5"/>
    <x v="2"/>
    <x v="93"/>
    <n v="4"/>
    <n v="4"/>
    <n v="160"/>
    <n v="0"/>
    <n v="0"/>
    <n v="640"/>
    <x v="0"/>
    <s v="Closed Deal"/>
    <s v="BRI"/>
    <s v="SSH"/>
    <x v="1"/>
    <x v="1"/>
    <n v="60"/>
    <x v="4"/>
    <x v="3"/>
    <x v="98"/>
    <x v="87"/>
    <x v="0"/>
  </r>
  <r>
    <x v="110"/>
    <x v="8"/>
    <x v="1"/>
    <s v=""/>
    <s v="F24D6"/>
    <s v="RT"/>
    <s v="Inbound"/>
    <x v="7"/>
    <x v="3"/>
    <x v="35"/>
    <n v="4"/>
    <n v="4"/>
    <n v="160"/>
    <n v="0"/>
    <n v="0"/>
    <n v="640"/>
    <x v="0"/>
    <s v="Closed Deal"/>
    <s v="SSH"/>
    <s v="BRI"/>
    <x v="1"/>
    <x v="1"/>
    <n v="67"/>
    <x v="4"/>
    <x v="3"/>
    <x v="99"/>
    <x v="88"/>
    <x v="0"/>
  </r>
  <r>
    <x v="110"/>
    <x v="9"/>
    <x v="1"/>
    <s v="Website IBE"/>
    <s v="CNPPLF"/>
    <s v="OW"/>
    <s v="Outbound"/>
    <x v="5"/>
    <x v="2"/>
    <x v="41"/>
    <n v="1"/>
    <n v="1"/>
    <n v="245.04"/>
    <n v="23.9"/>
    <n v="53"/>
    <n v="321.94"/>
    <x v="0"/>
    <s v="Closed Deal"/>
    <s v="BRI"/>
    <s v="SSH"/>
    <x v="1"/>
    <x v="1"/>
    <n v="109"/>
    <x v="4"/>
    <x v="3"/>
    <x v="40"/>
    <x v="33"/>
    <x v="0"/>
  </r>
  <r>
    <x v="110"/>
    <x v="9"/>
    <x v="1"/>
    <s v="Website IBE"/>
    <s v="CNPPLF"/>
    <s v="OW"/>
    <s v="Outbound"/>
    <x v="5"/>
    <x v="2"/>
    <x v="41"/>
    <n v="1"/>
    <n v="1"/>
    <n v="245.04"/>
    <n v="23.9"/>
    <n v="53"/>
    <n v="321.94"/>
    <x v="0"/>
    <s v="Closed Deal"/>
    <s v="BRI"/>
    <s v="SSH"/>
    <x v="1"/>
    <x v="1"/>
    <n v="109"/>
    <x v="4"/>
    <x v="3"/>
    <x v="40"/>
    <x v="33"/>
    <x v="0"/>
  </r>
  <r>
    <x v="111"/>
    <x v="18"/>
    <x v="0"/>
    <s v=""/>
    <s v=""/>
    <s v="RT"/>
    <s v="Outbound"/>
    <x v="33"/>
    <x v="2"/>
    <x v="68"/>
    <n v="10"/>
    <n v="10"/>
    <s v=""/>
    <s v=""/>
    <s v=""/>
    <n v="0"/>
    <x v="0"/>
    <s v="On Review"/>
    <s v="BRI"/>
    <s v="SSH"/>
    <x v="1"/>
    <x v="3"/>
    <n v="107"/>
    <x v="24"/>
    <x v="0"/>
    <x v="82"/>
    <x v="5"/>
    <x v="0"/>
  </r>
  <r>
    <x v="111"/>
    <x v="18"/>
    <x v="0"/>
    <s v=""/>
    <s v=""/>
    <s v="RT"/>
    <s v="Outbound"/>
    <x v="33"/>
    <x v="2"/>
    <x v="69"/>
    <n v="10"/>
    <n v="10"/>
    <s v=""/>
    <s v=""/>
    <s v=""/>
    <n v="0"/>
    <x v="0"/>
    <s v="On Review"/>
    <s v="BRI"/>
    <s v="SSH"/>
    <x v="1"/>
    <x v="3"/>
    <n v="114"/>
    <x v="24"/>
    <x v="0"/>
    <x v="54"/>
    <x v="21"/>
    <x v="0"/>
  </r>
  <r>
    <x v="111"/>
    <x v="18"/>
    <x v="0"/>
    <s v=""/>
    <s v=""/>
    <s v="RT"/>
    <s v="Outbound"/>
    <x v="33"/>
    <x v="2"/>
    <x v="70"/>
    <n v="10"/>
    <n v="10"/>
    <s v=""/>
    <s v=""/>
    <s v=""/>
    <n v="0"/>
    <x v="0"/>
    <s v="On Review"/>
    <s v="BRI"/>
    <s v="SSH"/>
    <x v="1"/>
    <x v="3"/>
    <n v="121"/>
    <x v="24"/>
    <x v="0"/>
    <x v="82"/>
    <x v="5"/>
    <x v="0"/>
  </r>
  <r>
    <x v="111"/>
    <x v="18"/>
    <x v="0"/>
    <s v=""/>
    <s v=""/>
    <s v="RT"/>
    <s v="Outbound"/>
    <x v="33"/>
    <x v="2"/>
    <x v="71"/>
    <n v="10"/>
    <n v="10"/>
    <s v=""/>
    <s v=""/>
    <s v=""/>
    <n v="0"/>
    <x v="0"/>
    <s v="On Review"/>
    <s v="BRI"/>
    <s v="SSH"/>
    <x v="1"/>
    <x v="3"/>
    <n v="128"/>
    <x v="24"/>
    <x v="0"/>
    <x v="83"/>
    <x v="68"/>
    <x v="0"/>
  </r>
  <r>
    <x v="111"/>
    <x v="18"/>
    <x v="0"/>
    <s v=""/>
    <s v=""/>
    <s v="RT"/>
    <s v="Inbound"/>
    <x v="34"/>
    <x v="3"/>
    <x v="69"/>
    <n v="10"/>
    <n v="10"/>
    <s v=""/>
    <s v=""/>
    <s v=""/>
    <n v="0"/>
    <x v="0"/>
    <s v="On Review"/>
    <s v="SSH"/>
    <s v="BRI"/>
    <x v="1"/>
    <x v="3"/>
    <n v="114"/>
    <x v="24"/>
    <x v="0"/>
    <x v="82"/>
    <x v="5"/>
    <x v="0"/>
  </r>
  <r>
    <x v="111"/>
    <x v="18"/>
    <x v="0"/>
    <s v=""/>
    <s v=""/>
    <s v="RT"/>
    <s v="Inbound"/>
    <x v="34"/>
    <x v="3"/>
    <x v="70"/>
    <n v="10"/>
    <n v="10"/>
    <s v=""/>
    <s v=""/>
    <s v=""/>
    <n v="0"/>
    <x v="0"/>
    <s v="On Review"/>
    <s v="SSH"/>
    <s v="BRI"/>
    <x v="1"/>
    <x v="3"/>
    <n v="121"/>
    <x v="24"/>
    <x v="0"/>
    <x v="54"/>
    <x v="21"/>
    <x v="0"/>
  </r>
  <r>
    <x v="111"/>
    <x v="18"/>
    <x v="0"/>
    <s v=""/>
    <s v=""/>
    <s v="RT"/>
    <s v="Inbound"/>
    <x v="34"/>
    <x v="3"/>
    <x v="71"/>
    <n v="10"/>
    <n v="10"/>
    <s v=""/>
    <s v=""/>
    <s v=""/>
    <n v="0"/>
    <x v="0"/>
    <s v="On Review"/>
    <s v="SSH"/>
    <s v="BRI"/>
    <x v="1"/>
    <x v="3"/>
    <n v="128"/>
    <x v="24"/>
    <x v="0"/>
    <x v="82"/>
    <x v="5"/>
    <x v="0"/>
  </r>
  <r>
    <x v="111"/>
    <x v="18"/>
    <x v="0"/>
    <s v=""/>
    <s v=""/>
    <s v="RT"/>
    <s v="Inbound"/>
    <x v="34"/>
    <x v="3"/>
    <x v="72"/>
    <n v="10"/>
    <n v="10"/>
    <s v=""/>
    <s v=""/>
    <s v=""/>
    <n v="0"/>
    <x v="0"/>
    <s v="On Review"/>
    <s v="SSH"/>
    <s v="BRI"/>
    <x v="1"/>
    <x v="3"/>
    <n v="135"/>
    <x v="24"/>
    <x v="0"/>
    <x v="83"/>
    <x v="68"/>
    <x v="0"/>
  </r>
  <r>
    <x v="111"/>
    <x v="7"/>
    <x v="1"/>
    <s v=""/>
    <s v=""/>
    <s v="OW"/>
    <s v="Outbound"/>
    <x v="7"/>
    <x v="3"/>
    <x v="36"/>
    <n v="4"/>
    <n v="4"/>
    <n v="160"/>
    <n v="0"/>
    <n v="0"/>
    <n v="640"/>
    <x v="0"/>
    <s v="Closed Deal"/>
    <s v="SSH"/>
    <s v="BRI"/>
    <x v="1"/>
    <x v="1"/>
    <n v="73"/>
    <x v="4"/>
    <x v="3"/>
    <x v="37"/>
    <x v="29"/>
    <x v="0"/>
  </r>
  <r>
    <x v="111"/>
    <x v="7"/>
    <x v="1"/>
    <s v=""/>
    <s v=""/>
    <s v="OW"/>
    <s v="Outbound"/>
    <x v="5"/>
    <x v="2"/>
    <x v="35"/>
    <n v="4"/>
    <n v="4"/>
    <n v="160"/>
    <n v="0"/>
    <n v="0"/>
    <n v="640"/>
    <x v="0"/>
    <s v="Closed Deal"/>
    <s v="BRI"/>
    <s v="SSH"/>
    <x v="1"/>
    <x v="1"/>
    <n v="66"/>
    <x v="4"/>
    <x v="3"/>
    <x v="37"/>
    <x v="29"/>
    <x v="0"/>
  </r>
  <r>
    <x v="111"/>
    <x v="18"/>
    <x v="0"/>
    <s v=""/>
    <s v=""/>
    <s v="RT"/>
    <s v="Outbound"/>
    <x v="0"/>
    <x v="0"/>
    <x v="1"/>
    <n v="40"/>
    <n v="40"/>
    <s v=""/>
    <s v=""/>
    <s v=""/>
    <n v="0"/>
    <x v="0"/>
    <s v="On Review"/>
    <s v="NAP"/>
    <s v="SSH"/>
    <x v="0"/>
    <x v="0"/>
    <n v="103"/>
    <x v="0"/>
    <x v="0"/>
    <x v="1"/>
    <x v="1"/>
    <x v="0"/>
  </r>
  <r>
    <x v="111"/>
    <x v="18"/>
    <x v="0"/>
    <s v=""/>
    <s v=""/>
    <s v="RT"/>
    <s v="Outbound"/>
    <x v="0"/>
    <x v="0"/>
    <x v="2"/>
    <n v="40"/>
    <n v="40"/>
    <s v=""/>
    <s v=""/>
    <s v=""/>
    <n v="0"/>
    <x v="0"/>
    <s v="On Review"/>
    <s v="NAP"/>
    <s v="SSH"/>
    <x v="0"/>
    <x v="0"/>
    <n v="110"/>
    <x v="0"/>
    <x v="0"/>
    <x v="69"/>
    <x v="11"/>
    <x v="0"/>
  </r>
  <r>
    <x v="111"/>
    <x v="18"/>
    <x v="0"/>
    <s v=""/>
    <s v=""/>
    <s v="RT"/>
    <s v="Outbound"/>
    <x v="0"/>
    <x v="0"/>
    <x v="3"/>
    <n v="40"/>
    <n v="40"/>
    <s v=""/>
    <s v=""/>
    <s v=""/>
    <n v="0"/>
    <x v="0"/>
    <s v="On Review"/>
    <s v="NAP"/>
    <s v="SSH"/>
    <x v="0"/>
    <x v="0"/>
    <n v="117"/>
    <x v="0"/>
    <x v="0"/>
    <x v="69"/>
    <x v="11"/>
    <x v="0"/>
  </r>
  <r>
    <x v="111"/>
    <x v="18"/>
    <x v="0"/>
    <s v=""/>
    <s v=""/>
    <s v="RT"/>
    <s v="Outbound"/>
    <x v="0"/>
    <x v="0"/>
    <x v="4"/>
    <n v="40"/>
    <n v="40"/>
    <s v=""/>
    <s v=""/>
    <s v=""/>
    <n v="0"/>
    <x v="0"/>
    <s v="On Review"/>
    <s v="NAP"/>
    <s v="SSH"/>
    <x v="0"/>
    <x v="0"/>
    <n v="124"/>
    <x v="0"/>
    <x v="0"/>
    <x v="3"/>
    <x v="3"/>
    <x v="0"/>
  </r>
  <r>
    <x v="111"/>
    <x v="18"/>
    <x v="0"/>
    <s v=""/>
    <s v=""/>
    <s v="RT"/>
    <s v="Inbound"/>
    <x v="2"/>
    <x v="1"/>
    <x v="2"/>
    <n v="40"/>
    <n v="40"/>
    <s v=""/>
    <s v=""/>
    <s v=""/>
    <n v="0"/>
    <x v="0"/>
    <s v="On Review"/>
    <s v="SSH"/>
    <s v="NAP"/>
    <x v="0"/>
    <x v="0"/>
    <n v="110"/>
    <x v="0"/>
    <x v="0"/>
    <x v="3"/>
    <x v="3"/>
    <x v="0"/>
  </r>
  <r>
    <x v="111"/>
    <x v="18"/>
    <x v="0"/>
    <s v=""/>
    <s v=""/>
    <s v="RT"/>
    <s v="Inbound"/>
    <x v="2"/>
    <x v="1"/>
    <x v="3"/>
    <n v="40"/>
    <n v="40"/>
    <s v=""/>
    <s v=""/>
    <s v=""/>
    <n v="0"/>
    <x v="0"/>
    <s v="On Review"/>
    <s v="SSH"/>
    <s v="NAP"/>
    <x v="0"/>
    <x v="0"/>
    <n v="117"/>
    <x v="0"/>
    <x v="0"/>
    <x v="1"/>
    <x v="1"/>
    <x v="0"/>
  </r>
  <r>
    <x v="111"/>
    <x v="18"/>
    <x v="0"/>
    <s v=""/>
    <s v=""/>
    <s v="RT"/>
    <s v="Inbound"/>
    <x v="2"/>
    <x v="1"/>
    <x v="4"/>
    <n v="40"/>
    <n v="40"/>
    <s v=""/>
    <s v=""/>
    <s v=""/>
    <n v="0"/>
    <x v="0"/>
    <s v="On Review"/>
    <s v="SSH"/>
    <s v="NAP"/>
    <x v="0"/>
    <x v="0"/>
    <n v="124"/>
    <x v="0"/>
    <x v="0"/>
    <x v="70"/>
    <x v="14"/>
    <x v="0"/>
  </r>
  <r>
    <x v="111"/>
    <x v="18"/>
    <x v="0"/>
    <s v=""/>
    <s v=""/>
    <s v="RT"/>
    <s v="Inbound"/>
    <x v="2"/>
    <x v="1"/>
    <x v="5"/>
    <n v="40"/>
    <n v="40"/>
    <s v=""/>
    <s v=""/>
    <s v=""/>
    <n v="0"/>
    <x v="0"/>
    <s v="On Review"/>
    <s v="SSH"/>
    <s v="NAP"/>
    <x v="0"/>
    <x v="0"/>
    <n v="131"/>
    <x v="0"/>
    <x v="0"/>
    <x v="3"/>
    <x v="3"/>
    <x v="0"/>
  </r>
  <r>
    <x v="111"/>
    <x v="29"/>
    <x v="0"/>
    <s v=""/>
    <s v=""/>
    <s v="RT"/>
    <s v="Outbound"/>
    <x v="0"/>
    <x v="0"/>
    <x v="5"/>
    <n v="2"/>
    <n v="2"/>
    <s v=""/>
    <s v=""/>
    <s v=""/>
    <n v="0"/>
    <x v="0"/>
    <s v="On Review"/>
    <s v="NAP"/>
    <s v="SSH"/>
    <x v="0"/>
    <x v="0"/>
    <n v="131"/>
    <x v="0"/>
    <x v="0"/>
    <x v="4"/>
    <x v="4"/>
    <x v="0"/>
  </r>
  <r>
    <x v="111"/>
    <x v="29"/>
    <x v="0"/>
    <s v=""/>
    <s v=""/>
    <s v="RT"/>
    <s v="Inbound"/>
    <x v="2"/>
    <x v="1"/>
    <x v="6"/>
    <n v="2"/>
    <n v="2"/>
    <s v=""/>
    <s v=""/>
    <s v=""/>
    <n v="0"/>
    <x v="0"/>
    <s v="On Review"/>
    <s v="SSH"/>
    <s v="NAP"/>
    <x v="0"/>
    <x v="0"/>
    <n v="138"/>
    <x v="0"/>
    <x v="0"/>
    <x v="4"/>
    <x v="4"/>
    <x v="0"/>
  </r>
  <r>
    <x v="111"/>
    <x v="29"/>
    <x v="0"/>
    <s v=""/>
    <s v=""/>
    <s v="RT"/>
    <s v="Outbound"/>
    <x v="12"/>
    <x v="0"/>
    <x v="3"/>
    <n v="4"/>
    <n v="4"/>
    <s v=""/>
    <s v=""/>
    <s v=""/>
    <n v="0"/>
    <x v="0"/>
    <s v="On Review"/>
    <s v="NAP"/>
    <s v="SSH"/>
    <x v="0"/>
    <x v="0"/>
    <n v="117"/>
    <x v="17"/>
    <x v="3"/>
    <x v="68"/>
    <x v="65"/>
    <x v="0"/>
  </r>
  <r>
    <x v="111"/>
    <x v="29"/>
    <x v="0"/>
    <s v=""/>
    <s v=""/>
    <s v="RT"/>
    <s v="Inbound"/>
    <x v="13"/>
    <x v="1"/>
    <x v="4"/>
    <n v="4"/>
    <n v="4"/>
    <s v=""/>
    <s v=""/>
    <s v=""/>
    <n v="0"/>
    <x v="0"/>
    <s v="On Review"/>
    <s v="SSH"/>
    <s v="NAP"/>
    <x v="0"/>
    <x v="0"/>
    <n v="124"/>
    <x v="17"/>
    <x v="3"/>
    <x v="65"/>
    <x v="56"/>
    <x v="0"/>
  </r>
  <r>
    <x v="111"/>
    <x v="25"/>
    <x v="1"/>
    <s v=""/>
    <s v="12M3LN"/>
    <s v="OW"/>
    <s v="Outbound"/>
    <x v="11"/>
    <x v="1"/>
    <x v="25"/>
    <n v="-1"/>
    <n v="-1"/>
    <n v="111.76"/>
    <n v="35.53"/>
    <n v="30"/>
    <n v="-177.29"/>
    <x v="1"/>
    <s v="Cancelled"/>
    <s v="SSH"/>
    <s v="NAP"/>
    <x v="0"/>
    <x v="2"/>
    <n v="-3"/>
    <x v="6"/>
    <x v="3"/>
    <x v="28"/>
    <x v="23"/>
    <x v="1"/>
  </r>
  <r>
    <x v="110"/>
    <x v="10"/>
    <x v="1"/>
    <s v="AMADEUS"/>
    <s v="11LSHT"/>
    <s v="OW"/>
    <s v="Outbound"/>
    <x v="7"/>
    <x v="3"/>
    <x v="42"/>
    <n v="1"/>
    <n v="1"/>
    <n v="240"/>
    <n v="39.03"/>
    <n v="40"/>
    <n v="319.02999999999997"/>
    <x v="0"/>
    <s v="Closed Deal"/>
    <s v="SSH"/>
    <s v="BRI"/>
    <x v="1"/>
    <x v="1"/>
    <n v="116"/>
    <x v="4"/>
    <x v="3"/>
    <x v="51"/>
    <x v="44"/>
    <x v="0"/>
  </r>
  <r>
    <x v="110"/>
    <x v="10"/>
    <x v="1"/>
    <s v="AMADEUS"/>
    <s v="11LSHT"/>
    <s v="OW"/>
    <s v="Outbound"/>
    <x v="7"/>
    <x v="3"/>
    <x v="42"/>
    <n v="1"/>
    <n v="1"/>
    <n v="240"/>
    <n v="39.03"/>
    <n v="40"/>
    <n v="319.02999999999997"/>
    <x v="0"/>
    <s v="Closed Deal"/>
    <s v="SSH"/>
    <s v="BRI"/>
    <x v="1"/>
    <x v="1"/>
    <n v="116"/>
    <x v="4"/>
    <x v="3"/>
    <x v="51"/>
    <x v="44"/>
    <x v="0"/>
  </r>
  <r>
    <x v="111"/>
    <x v="29"/>
    <x v="0"/>
    <s v=""/>
    <s v=""/>
    <s v="RT"/>
    <s v="Outbound"/>
    <x v="16"/>
    <x v="0"/>
    <x v="53"/>
    <n v="6"/>
    <n v="6"/>
    <n v="0"/>
    <n v="0"/>
    <n v="0"/>
    <n v="0"/>
    <x v="0"/>
    <s v="On Review"/>
    <s v="NAP"/>
    <s v="SSH"/>
    <x v="0"/>
    <x v="2"/>
    <n v="109"/>
    <x v="12"/>
    <x v="0"/>
    <x v="54"/>
    <x v="21"/>
    <x v="0"/>
  </r>
  <r>
    <x v="111"/>
    <x v="29"/>
    <x v="0"/>
    <s v=""/>
    <s v=""/>
    <s v="RT"/>
    <s v="Inbound"/>
    <x v="18"/>
    <x v="1"/>
    <x v="54"/>
    <n v="6"/>
    <n v="6"/>
    <n v="0"/>
    <n v="0"/>
    <n v="0"/>
    <n v="0"/>
    <x v="0"/>
    <s v="On Review"/>
    <s v="SSH"/>
    <s v="NAP"/>
    <x v="0"/>
    <x v="2"/>
    <n v="116"/>
    <x v="12"/>
    <x v="0"/>
    <x v="54"/>
    <x v="21"/>
    <x v="0"/>
  </r>
  <r>
    <x v="112"/>
    <x v="8"/>
    <x v="1"/>
    <s v=""/>
    <s v="9NWFN"/>
    <s v="OW"/>
    <s v="Outbound"/>
    <x v="4"/>
    <x v="6"/>
    <x v="10"/>
    <n v="4"/>
    <n v="4"/>
    <n v="120"/>
    <n v="0"/>
    <n v="0"/>
    <n v="480"/>
    <x v="0"/>
    <s v="Closed Deal"/>
    <s v="VRN"/>
    <s v="SSH"/>
    <x v="3"/>
    <x v="1"/>
    <n v="2"/>
    <x v="9"/>
    <x v="3"/>
    <x v="32"/>
    <x v="26"/>
    <x v="1"/>
  </r>
  <r>
    <x v="111"/>
    <x v="31"/>
    <x v="1"/>
    <s v=" "/>
    <s v="CPVDTL"/>
    <s v="OW"/>
    <s v="Outbound"/>
    <x v="12"/>
    <x v="4"/>
    <x v="29"/>
    <n v="1"/>
    <n v="1"/>
    <n v="100"/>
    <n v="0"/>
    <n v="0"/>
    <n v="100"/>
    <x v="0"/>
    <s v="Closed Deal"/>
    <s v="MXP"/>
    <s v="SSH"/>
    <x v="2"/>
    <x v="3"/>
    <n v="2"/>
    <x v="7"/>
    <x v="3"/>
    <x v="17"/>
    <x v="16"/>
    <x v="1"/>
  </r>
  <r>
    <x v="112"/>
    <x v="7"/>
    <x v="1"/>
    <s v=""/>
    <s v=""/>
    <s v="OW"/>
    <s v="Outbound"/>
    <x v="12"/>
    <x v="0"/>
    <x v="1"/>
    <n v="1"/>
    <n v="1"/>
    <n v="240"/>
    <n v="0"/>
    <n v="0"/>
    <n v="240"/>
    <x v="0"/>
    <s v="Closed Deal"/>
    <s v="NAP"/>
    <s v="SSH"/>
    <x v="0"/>
    <x v="0"/>
    <n v="102"/>
    <x v="17"/>
    <x v="3"/>
    <x v="94"/>
    <x v="80"/>
    <x v="0"/>
  </r>
  <r>
    <x v="111"/>
    <x v="25"/>
    <x v="1"/>
    <s v=""/>
    <s v="12M5C8"/>
    <s v="OW"/>
    <s v="Inbound"/>
    <x v="5"/>
    <x v="2"/>
    <x v="10"/>
    <n v="1"/>
    <n v="1"/>
    <n v="200"/>
    <n v="19.59"/>
    <n v="30"/>
    <n v="249.59"/>
    <x v="0"/>
    <s v="Closed Deal"/>
    <s v="BRI"/>
    <s v="SSH"/>
    <x v="1"/>
    <x v="1"/>
    <n v="3"/>
    <x v="3"/>
    <x v="3"/>
    <x v="8"/>
    <x v="7"/>
    <x v="1"/>
  </r>
  <r>
    <x v="111"/>
    <x v="25"/>
    <x v="1"/>
    <s v=""/>
    <s v="12M5C8"/>
    <s v="OW"/>
    <s v="Inbound"/>
    <x v="5"/>
    <x v="2"/>
    <x v="10"/>
    <n v="1"/>
    <n v="1"/>
    <n v="200"/>
    <n v="19.59"/>
    <n v="30"/>
    <n v="249.59"/>
    <x v="0"/>
    <s v="Closed Deal"/>
    <s v="BRI"/>
    <s v="SSH"/>
    <x v="1"/>
    <x v="1"/>
    <n v="3"/>
    <x v="3"/>
    <x v="3"/>
    <x v="8"/>
    <x v="7"/>
    <x v="1"/>
  </r>
  <r>
    <x v="111"/>
    <x v="25"/>
    <x v="1"/>
    <s v=""/>
    <s v="12M5YJ"/>
    <s v="OW"/>
    <s v="Inbound"/>
    <x v="5"/>
    <x v="2"/>
    <x v="16"/>
    <n v="1"/>
    <n v="1"/>
    <n v="170"/>
    <n v="22.56"/>
    <n v="30"/>
    <n v="222.56"/>
    <x v="0"/>
    <s v="Closed Deal"/>
    <s v="BRI"/>
    <s v="SSH"/>
    <x v="1"/>
    <x v="1"/>
    <n v="157"/>
    <x v="4"/>
    <x v="3"/>
    <x v="17"/>
    <x v="16"/>
    <x v="0"/>
  </r>
  <r>
    <x v="112"/>
    <x v="7"/>
    <x v="1"/>
    <s v=""/>
    <s v=""/>
    <s v="OW"/>
    <s v="Outbound"/>
    <x v="7"/>
    <x v="3"/>
    <x v="39"/>
    <n v="3"/>
    <n v="3"/>
    <n v="160"/>
    <n v="0"/>
    <n v="0"/>
    <n v="480"/>
    <x v="0"/>
    <s v="Closed Deal"/>
    <s v="SSH"/>
    <s v="BRI"/>
    <x v="1"/>
    <x v="1"/>
    <n v="93"/>
    <x v="4"/>
    <x v="3"/>
    <x v="49"/>
    <x v="42"/>
    <x v="0"/>
  </r>
  <r>
    <x v="112"/>
    <x v="7"/>
    <x v="1"/>
    <s v=""/>
    <s v=""/>
    <s v="OW"/>
    <s v="Outbound"/>
    <x v="5"/>
    <x v="2"/>
    <x v="38"/>
    <n v="3"/>
    <n v="3"/>
    <n v="160"/>
    <n v="0"/>
    <n v="0"/>
    <n v="480"/>
    <x v="0"/>
    <s v="Closed Deal"/>
    <s v="BRI"/>
    <s v="SSH"/>
    <x v="1"/>
    <x v="1"/>
    <n v="86"/>
    <x v="4"/>
    <x v="3"/>
    <x v="5"/>
    <x v="31"/>
    <x v="0"/>
  </r>
  <r>
    <x v="111"/>
    <x v="10"/>
    <x v="1"/>
    <s v="AMADEUS"/>
    <s v="11LT2C"/>
    <s v="OW"/>
    <s v="Outbound"/>
    <x v="13"/>
    <x v="17"/>
    <x v="70"/>
    <n v="1"/>
    <n v="1"/>
    <n v="320"/>
    <n v="37.72"/>
    <n v="40"/>
    <n v="397.72"/>
    <x v="0"/>
    <s v="Closed Deal"/>
    <s v="SSH"/>
    <s v="FCO"/>
    <x v="6"/>
    <x v="3"/>
    <n v="121"/>
    <x v="25"/>
    <x v="3"/>
    <x v="7"/>
    <x v="1"/>
    <x v="0"/>
  </r>
  <r>
    <x v="111"/>
    <x v="10"/>
    <x v="1"/>
    <s v="AMADEUS"/>
    <s v="11LT2C"/>
    <s v="OW"/>
    <s v="Outbound"/>
    <x v="13"/>
    <x v="17"/>
    <x v="70"/>
    <n v="1"/>
    <n v="1"/>
    <n v="320"/>
    <n v="37.72"/>
    <n v="40"/>
    <n v="397.72"/>
    <x v="0"/>
    <s v="Closed Deal"/>
    <s v="SSH"/>
    <s v="FCO"/>
    <x v="6"/>
    <x v="3"/>
    <n v="121"/>
    <x v="25"/>
    <x v="3"/>
    <x v="7"/>
    <x v="1"/>
    <x v="0"/>
  </r>
  <r>
    <x v="112"/>
    <x v="1"/>
    <x v="0"/>
    <s v=""/>
    <s v=""/>
    <s v="RT"/>
    <s v="Outbound"/>
    <x v="5"/>
    <x v="2"/>
    <x v="10"/>
    <n v="2"/>
    <n v="2"/>
    <n v="175"/>
    <n v="0"/>
    <n v="0"/>
    <n v="350"/>
    <x v="0"/>
    <s v="Closed Deal"/>
    <s v="BRI"/>
    <s v="SSH"/>
    <x v="1"/>
    <x v="1"/>
    <n v="2"/>
    <x v="3"/>
    <x v="3"/>
    <x v="8"/>
    <x v="7"/>
    <x v="1"/>
  </r>
  <r>
    <x v="112"/>
    <x v="1"/>
    <x v="0"/>
    <s v=""/>
    <s v=""/>
    <s v="RT"/>
    <s v="Inbound"/>
    <x v="7"/>
    <x v="3"/>
    <x v="11"/>
    <n v="2"/>
    <n v="2"/>
    <n v="175"/>
    <n v="0"/>
    <n v="0"/>
    <n v="350"/>
    <x v="0"/>
    <s v="Closed Deal"/>
    <s v="SSH"/>
    <s v="BRI"/>
    <x v="1"/>
    <x v="1"/>
    <n v="9"/>
    <x v="3"/>
    <x v="3"/>
    <x v="12"/>
    <x v="11"/>
    <x v="1"/>
  </r>
  <r>
    <x v="112"/>
    <x v="31"/>
    <x v="1"/>
    <s v=" "/>
    <s v="CPMZZ9"/>
    <s v="OW"/>
    <s v="Outbound"/>
    <x v="12"/>
    <x v="4"/>
    <x v="29"/>
    <n v="1"/>
    <n v="1"/>
    <n v="100"/>
    <n v="0"/>
    <n v="0"/>
    <n v="100"/>
    <x v="0"/>
    <s v="Closed Deal"/>
    <s v="MXP"/>
    <s v="SSH"/>
    <x v="2"/>
    <x v="3"/>
    <n v="1"/>
    <x v="7"/>
    <x v="3"/>
    <x v="17"/>
    <x v="16"/>
    <x v="1"/>
  </r>
  <r>
    <x v="112"/>
    <x v="8"/>
    <x v="1"/>
    <s v=""/>
    <s v="7VUR4"/>
    <s v="RT"/>
    <s v="Outbound"/>
    <x v="42"/>
    <x v="0"/>
    <x v="75"/>
    <n v="3"/>
    <n v="3"/>
    <n v="265"/>
    <n v="0"/>
    <n v="0"/>
    <n v="795"/>
    <x v="0"/>
    <s v="Closed Deal"/>
    <s v="NAP"/>
    <s v="SSH"/>
    <x v="0"/>
    <x v="4"/>
    <n v="111"/>
    <x v="29"/>
    <x v="28"/>
    <x v="100"/>
    <x v="14"/>
    <x v="0"/>
  </r>
  <r>
    <x v="112"/>
    <x v="8"/>
    <x v="1"/>
    <s v=""/>
    <s v="7VUR4"/>
    <s v="RT"/>
    <s v="Inbound"/>
    <x v="41"/>
    <x v="1"/>
    <x v="77"/>
    <n v="3"/>
    <n v="3"/>
    <n v="265"/>
    <n v="0"/>
    <n v="0"/>
    <n v="795"/>
    <x v="0"/>
    <s v="Closed Deal"/>
    <s v="SSH"/>
    <s v="NAP"/>
    <x v="0"/>
    <x v="4"/>
    <n v="125"/>
    <x v="29"/>
    <x v="28"/>
    <x v="101"/>
    <x v="57"/>
    <x v="0"/>
  </r>
  <r>
    <x v="113"/>
    <x v="7"/>
    <x v="1"/>
    <s v=""/>
    <s v=""/>
    <s v="OW"/>
    <s v="Outbound"/>
    <x v="13"/>
    <x v="1"/>
    <x v="3"/>
    <n v="4"/>
    <n v="4"/>
    <n v="300"/>
    <n v="0"/>
    <n v="0"/>
    <n v="1200"/>
    <x v="0"/>
    <s v="Closed Deal"/>
    <s v="SSH"/>
    <s v="NAP"/>
    <x v="0"/>
    <x v="0"/>
    <n v="115"/>
    <x v="17"/>
    <x v="3"/>
    <x v="5"/>
    <x v="31"/>
    <x v="0"/>
  </r>
  <r>
    <x v="113"/>
    <x v="7"/>
    <x v="1"/>
    <s v=""/>
    <s v=""/>
    <s v="OW"/>
    <s v="Outbound"/>
    <x v="12"/>
    <x v="0"/>
    <x v="1"/>
    <n v="4"/>
    <n v="4"/>
    <n v="240"/>
    <n v="0"/>
    <n v="0"/>
    <n v="960"/>
    <x v="0"/>
    <s v="Closed Deal"/>
    <s v="NAP"/>
    <s v="SSH"/>
    <x v="0"/>
    <x v="0"/>
    <n v="101"/>
    <x v="17"/>
    <x v="3"/>
    <x v="94"/>
    <x v="80"/>
    <x v="0"/>
  </r>
  <r>
    <x v="112"/>
    <x v="10"/>
    <x v="1"/>
    <s v="AMADEUS"/>
    <s v="11LT6L"/>
    <s v="OW"/>
    <s v="Outbound"/>
    <x v="7"/>
    <x v="3"/>
    <x v="17"/>
    <n v="1"/>
    <n v="1"/>
    <n v="190"/>
    <n v="39.03"/>
    <n v="25"/>
    <n v="254.03"/>
    <x v="0"/>
    <s v="Closed Deal"/>
    <s v="SSH"/>
    <s v="BRI"/>
    <x v="1"/>
    <x v="1"/>
    <n v="163"/>
    <x v="4"/>
    <x v="3"/>
    <x v="12"/>
    <x v="11"/>
    <x v="0"/>
  </r>
  <r>
    <x v="112"/>
    <x v="10"/>
    <x v="1"/>
    <s v="AMADEUS"/>
    <s v="11LT6L"/>
    <s v="OW"/>
    <s v="Outbound"/>
    <x v="7"/>
    <x v="3"/>
    <x v="17"/>
    <n v="1"/>
    <n v="1"/>
    <n v="190"/>
    <n v="39.03"/>
    <n v="25"/>
    <n v="254.03"/>
    <x v="0"/>
    <s v="Closed Deal"/>
    <s v="SSH"/>
    <s v="BRI"/>
    <x v="1"/>
    <x v="1"/>
    <n v="163"/>
    <x v="4"/>
    <x v="3"/>
    <x v="12"/>
    <x v="11"/>
    <x v="0"/>
  </r>
  <r>
    <x v="113"/>
    <x v="31"/>
    <x v="1"/>
    <s v=" "/>
    <s v="CP4KHG"/>
    <s v="OW"/>
    <s v="Outbound"/>
    <x v="5"/>
    <x v="2"/>
    <x v="40"/>
    <n v="1"/>
    <n v="1"/>
    <n v="240"/>
    <n v="0"/>
    <n v="0"/>
    <n v="240"/>
    <x v="0"/>
    <s v="Closed Deal"/>
    <s v="BRI"/>
    <s v="SSH"/>
    <x v="1"/>
    <x v="1"/>
    <n v="99"/>
    <x v="4"/>
    <x v="3"/>
    <x v="39"/>
    <x v="32"/>
    <x v="0"/>
  </r>
  <r>
    <x v="113"/>
    <x v="31"/>
    <x v="1"/>
    <s v=" "/>
    <s v="CP4KHG"/>
    <s v="OW"/>
    <s v="Outbound"/>
    <x v="5"/>
    <x v="2"/>
    <x v="40"/>
    <n v="1"/>
    <n v="1"/>
    <n v="240"/>
    <n v="0"/>
    <n v="0"/>
    <n v="240"/>
    <x v="0"/>
    <s v="Closed Deal"/>
    <s v="BRI"/>
    <s v="SSH"/>
    <x v="1"/>
    <x v="1"/>
    <n v="99"/>
    <x v="4"/>
    <x v="3"/>
    <x v="39"/>
    <x v="32"/>
    <x v="0"/>
  </r>
  <r>
    <x v="113"/>
    <x v="3"/>
    <x v="0"/>
    <s v=""/>
    <s v=""/>
    <s v="RT"/>
    <s v="Outbound"/>
    <x v="0"/>
    <x v="0"/>
    <x v="1"/>
    <n v="3"/>
    <n v="3"/>
    <n v="275"/>
    <n v="0"/>
    <n v="0"/>
    <n v="825"/>
    <x v="0"/>
    <s v="On Review"/>
    <s v="NAP"/>
    <s v="SSH"/>
    <x v="0"/>
    <x v="0"/>
    <n v="101"/>
    <x v="0"/>
    <x v="0"/>
    <x v="1"/>
    <x v="1"/>
    <x v="0"/>
  </r>
  <r>
    <x v="113"/>
    <x v="3"/>
    <x v="0"/>
    <s v=""/>
    <s v=""/>
    <s v="RT"/>
    <s v="Inbound"/>
    <x v="2"/>
    <x v="1"/>
    <x v="3"/>
    <n v="3"/>
    <n v="3"/>
    <n v="275"/>
    <n v="0"/>
    <n v="0"/>
    <n v="825"/>
    <x v="0"/>
    <s v="On Review"/>
    <s v="SSH"/>
    <s v="NAP"/>
    <x v="0"/>
    <x v="0"/>
    <n v="115"/>
    <x v="0"/>
    <x v="0"/>
    <x v="1"/>
    <x v="1"/>
    <x v="0"/>
  </r>
  <r>
    <x v="113"/>
    <x v="7"/>
    <x v="1"/>
    <s v=""/>
    <s v=""/>
    <s v="OW"/>
    <s v="Outbound"/>
    <x v="7"/>
    <x v="3"/>
    <x v="41"/>
    <n v="2"/>
    <n v="2"/>
    <n v="240"/>
    <n v="0"/>
    <n v="0"/>
    <n v="480"/>
    <x v="0"/>
    <s v="Closed Deal"/>
    <s v="SSH"/>
    <s v="BRI"/>
    <x v="1"/>
    <x v="1"/>
    <n v="106"/>
    <x v="4"/>
    <x v="3"/>
    <x v="50"/>
    <x v="43"/>
    <x v="0"/>
  </r>
  <r>
    <x v="113"/>
    <x v="7"/>
    <x v="1"/>
    <s v=""/>
    <s v=""/>
    <s v="OW"/>
    <s v="Outbound"/>
    <x v="12"/>
    <x v="0"/>
    <x v="5"/>
    <n v="4"/>
    <n v="4"/>
    <n v="220"/>
    <n v="0"/>
    <n v="0"/>
    <n v="880"/>
    <x v="0"/>
    <s v="Closed Deal"/>
    <s v="NAP"/>
    <s v="SSH"/>
    <x v="0"/>
    <x v="0"/>
    <n v="129"/>
    <x v="17"/>
    <x v="3"/>
    <x v="93"/>
    <x v="79"/>
    <x v="0"/>
  </r>
  <r>
    <x v="113"/>
    <x v="7"/>
    <x v="1"/>
    <s v=""/>
    <s v=""/>
    <s v="OW"/>
    <s v="Outbound"/>
    <x v="5"/>
    <x v="2"/>
    <x v="38"/>
    <n v="0"/>
    <n v="0"/>
    <n v="250"/>
    <n v="0"/>
    <n v="0"/>
    <n v="0"/>
    <x v="1"/>
    <s v="Closed Deal"/>
    <s v="BRI"/>
    <s v="SSH"/>
    <x v="1"/>
    <x v="1"/>
    <n v="85"/>
    <x v="4"/>
    <x v="3"/>
    <x v="5"/>
    <x v="31"/>
    <x v="0"/>
  </r>
  <r>
    <x v="113"/>
    <x v="8"/>
    <x v="1"/>
    <s v=""/>
    <s v="VVZVU"/>
    <s v="OW"/>
    <s v="Outbound"/>
    <x v="12"/>
    <x v="4"/>
    <x v="29"/>
    <n v="1"/>
    <n v="1"/>
    <n v="200"/>
    <n v="0"/>
    <n v="0"/>
    <n v="200"/>
    <x v="0"/>
    <s v="Closed Deal"/>
    <s v="MXP"/>
    <s v="SSH"/>
    <x v="2"/>
    <x v="3"/>
    <n v="0"/>
    <x v="7"/>
    <x v="3"/>
    <x v="17"/>
    <x v="16"/>
    <x v="1"/>
  </r>
  <r>
    <x v="113"/>
    <x v="20"/>
    <x v="0"/>
    <s v=""/>
    <s v=""/>
    <s v="RT"/>
    <s v="Outbound"/>
    <x v="5"/>
    <x v="2"/>
    <x v="38"/>
    <n v="2"/>
    <n v="2"/>
    <n v="170"/>
    <n v="0"/>
    <n v="0"/>
    <n v="340"/>
    <x v="0"/>
    <s v="On Review"/>
    <s v="BRI"/>
    <s v="SSH"/>
    <x v="1"/>
    <x v="1"/>
    <n v="85"/>
    <x v="4"/>
    <x v="3"/>
    <x v="5"/>
    <x v="31"/>
    <x v="0"/>
  </r>
  <r>
    <x v="113"/>
    <x v="20"/>
    <x v="0"/>
    <s v=""/>
    <s v=""/>
    <s v="RT"/>
    <s v="Inbound"/>
    <x v="7"/>
    <x v="3"/>
    <x v="39"/>
    <n v="2"/>
    <n v="2"/>
    <n v="170"/>
    <n v="0"/>
    <n v="0"/>
    <n v="340"/>
    <x v="0"/>
    <s v="On Review"/>
    <s v="SSH"/>
    <s v="BRI"/>
    <x v="1"/>
    <x v="1"/>
    <n v="92"/>
    <x v="4"/>
    <x v="3"/>
    <x v="49"/>
    <x v="42"/>
    <x v="0"/>
  </r>
  <r>
    <x v="113"/>
    <x v="8"/>
    <x v="1"/>
    <s v=""/>
    <s v="FJF9P"/>
    <s v="OW"/>
    <s v="Outbound"/>
    <x v="13"/>
    <x v="17"/>
    <x v="71"/>
    <n v="2"/>
    <n v="2"/>
    <n v="250"/>
    <n v="0"/>
    <n v="0"/>
    <n v="500"/>
    <x v="0"/>
    <s v="Closed Deal"/>
    <s v="SSH"/>
    <s v="FCO"/>
    <x v="6"/>
    <x v="3"/>
    <n v="126"/>
    <x v="25"/>
    <x v="3"/>
    <x v="1"/>
    <x v="74"/>
    <x v="0"/>
  </r>
  <r>
    <x v="113"/>
    <x v="9"/>
    <x v="1"/>
    <s v="Website IBE"/>
    <s v="L6ET9Q"/>
    <s v="OW"/>
    <s v="Outbound"/>
    <x v="12"/>
    <x v="0"/>
    <x v="2"/>
    <n v="1"/>
    <n v="1"/>
    <n v="280"/>
    <n v="28.27"/>
    <n v="53"/>
    <n v="361.27"/>
    <x v="0"/>
    <s v="Closed Deal"/>
    <s v="NAP"/>
    <s v="SSH"/>
    <x v="0"/>
    <x v="0"/>
    <n v="108"/>
    <x v="17"/>
    <x v="3"/>
    <x v="64"/>
    <x v="55"/>
    <x v="0"/>
  </r>
  <r>
    <x v="113"/>
    <x v="9"/>
    <x v="1"/>
    <s v="Website IBE"/>
    <s v="L6ET9Q"/>
    <s v="OW"/>
    <s v="Outbound"/>
    <x v="12"/>
    <x v="0"/>
    <x v="2"/>
    <n v="1"/>
    <n v="1"/>
    <n v="280"/>
    <n v="28.27"/>
    <n v="53"/>
    <n v="361.27"/>
    <x v="0"/>
    <s v="Closed Deal"/>
    <s v="NAP"/>
    <s v="SSH"/>
    <x v="0"/>
    <x v="0"/>
    <n v="108"/>
    <x v="17"/>
    <x v="3"/>
    <x v="64"/>
    <x v="55"/>
    <x v="0"/>
  </r>
  <r>
    <x v="114"/>
    <x v="7"/>
    <x v="1"/>
    <s v=""/>
    <s v=""/>
    <s v="OW"/>
    <s v="Outbound"/>
    <x v="7"/>
    <x v="3"/>
    <x v="15"/>
    <n v="2"/>
    <n v="2"/>
    <n v="160"/>
    <n v="0"/>
    <n v="0"/>
    <n v="320"/>
    <x v="0"/>
    <s v="Closed Deal"/>
    <s v="SSH"/>
    <s v="BRI"/>
    <x v="1"/>
    <x v="1"/>
    <n v="147"/>
    <x v="4"/>
    <x v="3"/>
    <x v="16"/>
    <x v="15"/>
    <x v="0"/>
  </r>
  <r>
    <x v="114"/>
    <x v="7"/>
    <x v="1"/>
    <s v=""/>
    <s v=""/>
    <s v="OW"/>
    <s v="Outbound"/>
    <x v="5"/>
    <x v="2"/>
    <x v="14"/>
    <n v="2"/>
    <n v="2"/>
    <n v="160"/>
    <n v="0"/>
    <n v="0"/>
    <n v="320"/>
    <x v="0"/>
    <s v="Closed Deal"/>
    <s v="BRI"/>
    <s v="SSH"/>
    <x v="1"/>
    <x v="1"/>
    <n v="140"/>
    <x v="4"/>
    <x v="3"/>
    <x v="15"/>
    <x v="14"/>
    <x v="0"/>
  </r>
  <r>
    <x v="114"/>
    <x v="7"/>
    <x v="1"/>
    <s v=""/>
    <s v=""/>
    <s v="OW"/>
    <s v="Outbound"/>
    <x v="5"/>
    <x v="2"/>
    <x v="10"/>
    <n v="1"/>
    <n v="1"/>
    <n v="100"/>
    <n v="0"/>
    <n v="0"/>
    <n v="100"/>
    <x v="0"/>
    <s v="Closed Deal"/>
    <s v="BRI"/>
    <s v="SSH"/>
    <x v="1"/>
    <x v="1"/>
    <n v="0"/>
    <x v="3"/>
    <x v="3"/>
    <x v="8"/>
    <x v="7"/>
    <x v="1"/>
  </r>
  <r>
    <x v="114"/>
    <x v="39"/>
    <x v="0"/>
    <s v=""/>
    <s v=""/>
    <s v="OW"/>
    <s v="Outbound"/>
    <x v="11"/>
    <x v="1"/>
    <x v="26"/>
    <n v="4"/>
    <n v="4"/>
    <n v="300"/>
    <n v="0"/>
    <n v="0"/>
    <n v="1200"/>
    <x v="0"/>
    <s v="On Review"/>
    <s v="SSH"/>
    <s v="NAP"/>
    <x v="0"/>
    <x v="2"/>
    <n v="1"/>
    <x v="6"/>
    <x v="3"/>
    <x v="7"/>
    <x v="1"/>
    <x v="1"/>
  </r>
  <r>
    <x v="114"/>
    <x v="7"/>
    <x v="1"/>
    <s v=""/>
    <s v=""/>
    <s v="OW"/>
    <s v="Outbound"/>
    <x v="12"/>
    <x v="0"/>
    <x v="0"/>
    <n v="3"/>
    <n v="3"/>
    <n v="220"/>
    <n v="0"/>
    <n v="0"/>
    <n v="660"/>
    <x v="0"/>
    <s v="Closed Deal"/>
    <s v="NAP"/>
    <s v="SSH"/>
    <x v="0"/>
    <x v="0"/>
    <n v="93"/>
    <x v="17"/>
    <x v="3"/>
    <x v="81"/>
    <x v="67"/>
    <x v="0"/>
  </r>
  <r>
    <x v="115"/>
    <x v="7"/>
    <x v="1"/>
    <s v=""/>
    <s v=""/>
    <s v="OW"/>
    <s v="Outbound"/>
    <x v="13"/>
    <x v="17"/>
    <x v="70"/>
    <n v="2"/>
    <n v="2"/>
    <n v="250"/>
    <n v="0"/>
    <n v="0"/>
    <n v="500"/>
    <x v="0"/>
    <s v="Closed Deal"/>
    <s v="SSH"/>
    <s v="FCO"/>
    <x v="6"/>
    <x v="3"/>
    <n v="117"/>
    <x v="25"/>
    <x v="3"/>
    <x v="7"/>
    <x v="1"/>
    <x v="0"/>
  </r>
  <r>
    <x v="115"/>
    <x v="8"/>
    <x v="1"/>
    <s v=""/>
    <s v="M34MY"/>
    <s v="OW"/>
    <s v="Outbound"/>
    <x v="41"/>
    <x v="1"/>
    <x v="76"/>
    <n v="2"/>
    <n v="2"/>
    <n v="300"/>
    <n v="0"/>
    <n v="0"/>
    <n v="600"/>
    <x v="0"/>
    <s v="Closed Deal"/>
    <s v="SSH"/>
    <s v="NAP"/>
    <x v="0"/>
    <x v="4"/>
    <n v="115"/>
    <x v="29"/>
    <x v="28"/>
    <x v="96"/>
    <x v="74"/>
    <x v="0"/>
  </r>
  <r>
    <x v="116"/>
    <x v="7"/>
    <x v="1"/>
    <s v=""/>
    <s v=""/>
    <s v="OW"/>
    <s v="Outbound"/>
    <x v="13"/>
    <x v="17"/>
    <x v="71"/>
    <n v="4"/>
    <n v="4"/>
    <n v="250"/>
    <n v="0"/>
    <n v="0"/>
    <n v="1000"/>
    <x v="0"/>
    <s v="Closed Deal"/>
    <s v="SSH"/>
    <s v="FCO"/>
    <x v="6"/>
    <x v="3"/>
    <n v="123"/>
    <x v="25"/>
    <x v="3"/>
    <x v="1"/>
    <x v="74"/>
    <x v="0"/>
  </r>
  <r>
    <x v="116"/>
    <x v="7"/>
    <x v="1"/>
    <s v=""/>
    <s v=""/>
    <s v="OW"/>
    <s v="Outbound"/>
    <x v="12"/>
    <x v="16"/>
    <x v="69"/>
    <n v="4"/>
    <n v="4"/>
    <n v="250"/>
    <n v="0"/>
    <n v="0"/>
    <n v="1000"/>
    <x v="0"/>
    <s v="Closed Deal"/>
    <s v="FCO"/>
    <s v="SSH"/>
    <x v="6"/>
    <x v="3"/>
    <n v="109"/>
    <x v="25"/>
    <x v="3"/>
    <x v="64"/>
    <x v="55"/>
    <x v="0"/>
  </r>
  <r>
    <x v="116"/>
    <x v="9"/>
    <x v="1"/>
    <s v="Website IBE"/>
    <s v="XUKG67"/>
    <s v="OW"/>
    <s v="Outbound"/>
    <x v="12"/>
    <x v="0"/>
    <x v="2"/>
    <n v="1"/>
    <n v="1"/>
    <n v="280"/>
    <n v="28.27"/>
    <n v="53"/>
    <n v="361.27"/>
    <x v="0"/>
    <s v="Closed Deal"/>
    <s v="NAP"/>
    <s v="SSH"/>
    <x v="0"/>
    <x v="0"/>
    <n v="105"/>
    <x v="17"/>
    <x v="3"/>
    <x v="64"/>
    <x v="55"/>
    <x v="0"/>
  </r>
  <r>
    <x v="116"/>
    <x v="9"/>
    <x v="1"/>
    <s v="Website IBE"/>
    <s v="XUKG67"/>
    <s v="OW"/>
    <s v="Outbound"/>
    <x v="12"/>
    <x v="0"/>
    <x v="2"/>
    <n v="1"/>
    <n v="1"/>
    <n v="280"/>
    <n v="28.27"/>
    <n v="53"/>
    <n v="361.27"/>
    <x v="0"/>
    <s v="Closed Deal"/>
    <s v="NAP"/>
    <s v="SSH"/>
    <x v="0"/>
    <x v="0"/>
    <n v="105"/>
    <x v="17"/>
    <x v="3"/>
    <x v="64"/>
    <x v="55"/>
    <x v="0"/>
  </r>
  <r>
    <x v="117"/>
    <x v="8"/>
    <x v="1"/>
    <s v=""/>
    <s v="CNN7E"/>
    <s v="RT"/>
    <s v="Outbound"/>
    <x v="5"/>
    <x v="2"/>
    <x v="38"/>
    <n v="4"/>
    <n v="4"/>
    <n v="160"/>
    <n v="0"/>
    <n v="0"/>
    <n v="640"/>
    <x v="0"/>
    <s v="Closed Deal"/>
    <s v="BRI"/>
    <s v="SSH"/>
    <x v="1"/>
    <x v="1"/>
    <n v="81"/>
    <x v="4"/>
    <x v="3"/>
    <x v="5"/>
    <x v="31"/>
    <x v="0"/>
  </r>
  <r>
    <x v="117"/>
    <x v="8"/>
    <x v="1"/>
    <s v=""/>
    <s v="CNN7E"/>
    <s v="RT"/>
    <s v="Inbound"/>
    <x v="7"/>
    <x v="3"/>
    <x v="39"/>
    <n v="4"/>
    <n v="4"/>
    <n v="160"/>
    <n v="0"/>
    <n v="0"/>
    <n v="640"/>
    <x v="0"/>
    <s v="Closed Deal"/>
    <s v="SSH"/>
    <s v="BRI"/>
    <x v="1"/>
    <x v="1"/>
    <n v="88"/>
    <x v="4"/>
    <x v="3"/>
    <x v="49"/>
    <x v="42"/>
    <x v="0"/>
  </r>
  <r>
    <x v="117"/>
    <x v="8"/>
    <x v="1"/>
    <s v=""/>
    <s v="NE4G3"/>
    <s v="OW"/>
    <s v="Outbound"/>
    <x v="12"/>
    <x v="0"/>
    <x v="1"/>
    <n v="2"/>
    <n v="2"/>
    <n v="240"/>
    <n v="0"/>
    <n v="0"/>
    <n v="480"/>
    <x v="0"/>
    <s v="Closed Deal"/>
    <s v="NAP"/>
    <s v="SSH"/>
    <x v="0"/>
    <x v="0"/>
    <n v="97"/>
    <x v="17"/>
    <x v="3"/>
    <x v="94"/>
    <x v="80"/>
    <x v="0"/>
  </r>
  <r>
    <x v="117"/>
    <x v="21"/>
    <x v="2"/>
    <s v="MFJ IBE"/>
    <s v="69T2RY"/>
    <s v="RT"/>
    <s v="Inbound"/>
    <x v="13"/>
    <x v="1"/>
    <x v="4"/>
    <n v="1"/>
    <n v="1"/>
    <n v="247.29"/>
    <n v="0"/>
    <n v="0"/>
    <n v="247.29"/>
    <x v="0"/>
    <s v="Closed Deal"/>
    <s v="SSH"/>
    <s v="NAP"/>
    <x v="0"/>
    <x v="0"/>
    <n v="118"/>
    <x v="17"/>
    <x v="3"/>
    <x v="65"/>
    <x v="56"/>
    <x v="0"/>
  </r>
  <r>
    <x v="117"/>
    <x v="21"/>
    <x v="2"/>
    <s v="MFJ IBE"/>
    <s v="69T2RY"/>
    <s v="RT"/>
    <s v="Outbound"/>
    <x v="12"/>
    <x v="0"/>
    <x v="2"/>
    <n v="1"/>
    <n v="1"/>
    <n v="219.89250000000001"/>
    <n v="0"/>
    <n v="0"/>
    <n v="219.89250000000001"/>
    <x v="0"/>
    <s v="Closed Deal"/>
    <s v="NAP"/>
    <s v="SSH"/>
    <x v="0"/>
    <x v="0"/>
    <n v="104"/>
    <x v="17"/>
    <x v="3"/>
    <x v="64"/>
    <x v="55"/>
    <x v="0"/>
  </r>
  <r>
    <x v="117"/>
    <x v="21"/>
    <x v="2"/>
    <s v="MFJ IBE"/>
    <s v="69T2RY"/>
    <s v="RT"/>
    <s v="Inbound"/>
    <x v="13"/>
    <x v="1"/>
    <x v="4"/>
    <n v="1"/>
    <n v="1"/>
    <n v="247.29"/>
    <n v="0"/>
    <n v="0"/>
    <n v="247.29"/>
    <x v="0"/>
    <s v="Closed Deal"/>
    <s v="SSH"/>
    <s v="NAP"/>
    <x v="0"/>
    <x v="0"/>
    <n v="118"/>
    <x v="17"/>
    <x v="3"/>
    <x v="65"/>
    <x v="56"/>
    <x v="0"/>
  </r>
  <r>
    <x v="117"/>
    <x v="21"/>
    <x v="2"/>
    <s v="MFJ IBE"/>
    <s v="69T2RY"/>
    <s v="RT"/>
    <s v="Outbound"/>
    <x v="12"/>
    <x v="0"/>
    <x v="2"/>
    <n v="1"/>
    <n v="1"/>
    <n v="219.89250000000001"/>
    <n v="0"/>
    <n v="0"/>
    <n v="219.89250000000001"/>
    <x v="0"/>
    <s v="Closed Deal"/>
    <s v="NAP"/>
    <s v="SSH"/>
    <x v="0"/>
    <x v="0"/>
    <n v="104"/>
    <x v="17"/>
    <x v="3"/>
    <x v="64"/>
    <x v="55"/>
    <x v="0"/>
  </r>
  <r>
    <x v="117"/>
    <x v="21"/>
    <x v="2"/>
    <s v="MFJ IBE"/>
    <s v="69T2RY"/>
    <s v="RT"/>
    <s v="Inbound"/>
    <x v="13"/>
    <x v="1"/>
    <x v="4"/>
    <n v="1"/>
    <n v="1"/>
    <n v="247.29"/>
    <n v="0"/>
    <n v="0"/>
    <n v="247.29"/>
    <x v="0"/>
    <s v="Closed Deal"/>
    <s v="SSH"/>
    <s v="NAP"/>
    <x v="0"/>
    <x v="0"/>
    <n v="118"/>
    <x v="17"/>
    <x v="3"/>
    <x v="65"/>
    <x v="56"/>
    <x v="0"/>
  </r>
  <r>
    <x v="117"/>
    <x v="21"/>
    <x v="2"/>
    <s v="MFJ IBE"/>
    <s v="69T2RY"/>
    <s v="RT"/>
    <s v="Outbound"/>
    <x v="12"/>
    <x v="0"/>
    <x v="2"/>
    <n v="1"/>
    <n v="1"/>
    <n v="219.89250000000001"/>
    <n v="0"/>
    <n v="0"/>
    <n v="219.89250000000001"/>
    <x v="0"/>
    <s v="Closed Deal"/>
    <s v="NAP"/>
    <s v="SSH"/>
    <x v="0"/>
    <x v="0"/>
    <n v="104"/>
    <x v="17"/>
    <x v="3"/>
    <x v="64"/>
    <x v="55"/>
    <x v="0"/>
  </r>
  <r>
    <x v="117"/>
    <x v="10"/>
    <x v="1"/>
    <s v="AMADEUS"/>
    <s v="11LUYQ"/>
    <s v="OW"/>
    <s v="Outbound"/>
    <x v="12"/>
    <x v="0"/>
    <x v="2"/>
    <n v="1"/>
    <n v="1"/>
    <n v="300"/>
    <n v="34.04"/>
    <n v="40"/>
    <n v="374.04"/>
    <x v="0"/>
    <s v="Closed Deal"/>
    <s v="NAP"/>
    <s v="SSH"/>
    <x v="0"/>
    <x v="0"/>
    <n v="104"/>
    <x v="17"/>
    <x v="3"/>
    <x v="64"/>
    <x v="55"/>
    <x v="0"/>
  </r>
  <r>
    <x v="117"/>
    <x v="10"/>
    <x v="1"/>
    <s v="AMADEUS"/>
    <s v="11LUYR"/>
    <s v="OW"/>
    <s v="Outbound"/>
    <x v="13"/>
    <x v="1"/>
    <x v="3"/>
    <n v="1"/>
    <n v="1"/>
    <n v="300"/>
    <n v="38.92"/>
    <n v="40"/>
    <n v="378.92"/>
    <x v="0"/>
    <s v="Closed Deal"/>
    <s v="SSH"/>
    <s v="NAP"/>
    <x v="0"/>
    <x v="0"/>
    <n v="111"/>
    <x v="17"/>
    <x v="3"/>
    <x v="5"/>
    <x v="31"/>
    <x v="0"/>
  </r>
  <r>
    <x v="117"/>
    <x v="10"/>
    <x v="1"/>
    <s v="AMADEUS"/>
    <s v="11LUYQ"/>
    <s v="OW"/>
    <s v="Outbound"/>
    <x v="12"/>
    <x v="0"/>
    <x v="2"/>
    <n v="1"/>
    <n v="1"/>
    <n v="300"/>
    <n v="34.04"/>
    <n v="40"/>
    <n v="374.04"/>
    <x v="0"/>
    <s v="Closed Deal"/>
    <s v="NAP"/>
    <s v="SSH"/>
    <x v="0"/>
    <x v="0"/>
    <n v="104"/>
    <x v="17"/>
    <x v="3"/>
    <x v="64"/>
    <x v="55"/>
    <x v="0"/>
  </r>
  <r>
    <x v="117"/>
    <x v="10"/>
    <x v="1"/>
    <s v="AMADEUS"/>
    <s v="11LUYR"/>
    <s v="OW"/>
    <s v="Outbound"/>
    <x v="13"/>
    <x v="1"/>
    <x v="3"/>
    <n v="1"/>
    <n v="1"/>
    <n v="300"/>
    <n v="38.92"/>
    <n v="40"/>
    <n v="378.92"/>
    <x v="0"/>
    <s v="Closed Deal"/>
    <s v="SSH"/>
    <s v="NAP"/>
    <x v="0"/>
    <x v="0"/>
    <n v="111"/>
    <x v="17"/>
    <x v="3"/>
    <x v="5"/>
    <x v="31"/>
    <x v="0"/>
  </r>
  <r>
    <x v="68"/>
    <x v="27"/>
    <x v="0"/>
    <s v=""/>
    <s v=""/>
    <s v="RT"/>
    <s v="Outbound"/>
    <x v="33"/>
    <x v="2"/>
    <x v="67"/>
    <n v="25"/>
    <n v="25"/>
    <n v="225"/>
    <n v="0"/>
    <n v="0"/>
    <n v="5625"/>
    <x v="0"/>
    <s v="On Review"/>
    <s v="BRI"/>
    <s v="SSH"/>
    <x v="1"/>
    <x v="3"/>
    <n v="144"/>
    <x v="24"/>
    <x v="0"/>
    <x v="27"/>
    <x v="64"/>
    <x v="0"/>
  </r>
  <r>
    <x v="68"/>
    <x v="27"/>
    <x v="0"/>
    <s v=""/>
    <s v=""/>
    <s v="RT"/>
    <s v="Inbound"/>
    <x v="34"/>
    <x v="3"/>
    <x v="68"/>
    <n v="25"/>
    <n v="25"/>
    <n v="225"/>
    <n v="0"/>
    <n v="0"/>
    <n v="5625"/>
    <x v="0"/>
    <s v="On Review"/>
    <s v="SSH"/>
    <s v="BRI"/>
    <x v="1"/>
    <x v="3"/>
    <n v="151"/>
    <x v="24"/>
    <x v="0"/>
    <x v="27"/>
    <x v="64"/>
    <x v="0"/>
  </r>
  <r>
    <x v="118"/>
    <x v="7"/>
    <x v="1"/>
    <s v=""/>
    <s v=""/>
    <s v="OW"/>
    <s v="Outbound"/>
    <x v="13"/>
    <x v="1"/>
    <x v="4"/>
    <n v="13"/>
    <n v="13"/>
    <n v="320"/>
    <n v="0"/>
    <n v="0"/>
    <n v="4160"/>
    <x v="0"/>
    <s v="Closed Deal"/>
    <s v="SSH"/>
    <s v="NAP"/>
    <x v="0"/>
    <x v="0"/>
    <n v="116"/>
    <x v="17"/>
    <x v="3"/>
    <x v="65"/>
    <x v="56"/>
    <x v="0"/>
  </r>
  <r>
    <x v="118"/>
    <x v="7"/>
    <x v="1"/>
    <s v=""/>
    <s v=""/>
    <s v="OW"/>
    <s v="Outbound"/>
    <x v="23"/>
    <x v="13"/>
    <x v="3"/>
    <n v="2"/>
    <n v="2"/>
    <n v="240"/>
    <n v="0"/>
    <n v="0"/>
    <n v="480"/>
    <x v="0"/>
    <s v="Closed Deal"/>
    <s v="HRG"/>
    <s v="NAP"/>
    <x v="0"/>
    <x v="0"/>
    <n v="109"/>
    <x v="16"/>
    <x v="13"/>
    <x v="0"/>
    <x v="46"/>
    <x v="0"/>
  </r>
  <r>
    <x v="119"/>
    <x v="10"/>
    <x v="1"/>
    <s v="AMADEUS"/>
    <s v="11LUPA"/>
    <s v="OW"/>
    <s v="Outbound"/>
    <x v="29"/>
    <x v="6"/>
    <x v="42"/>
    <n v="1"/>
    <n v="1"/>
    <n v="340"/>
    <n v="23.64"/>
    <n v="40"/>
    <n v="403.64"/>
    <x v="0"/>
    <s v="Closed Deal"/>
    <s v="VRN"/>
    <s v="SSH"/>
    <x v="3"/>
    <x v="1"/>
    <n v="108"/>
    <x v="19"/>
    <x v="1"/>
    <x v="73"/>
    <x v="17"/>
    <x v="0"/>
  </r>
  <r>
    <x v="119"/>
    <x v="10"/>
    <x v="1"/>
    <s v="AMADEUS"/>
    <s v="11LUPA"/>
    <s v="OW"/>
    <s v="Outbound"/>
    <x v="26"/>
    <x v="7"/>
    <x v="43"/>
    <n v="1"/>
    <n v="1"/>
    <n v="350"/>
    <n v="37.72"/>
    <n v="40"/>
    <n v="427.72"/>
    <x v="0"/>
    <s v="Closed Deal"/>
    <s v="SSH"/>
    <s v="VRN"/>
    <x v="3"/>
    <x v="1"/>
    <n v="115"/>
    <x v="19"/>
    <x v="1"/>
    <x v="14"/>
    <x v="58"/>
    <x v="0"/>
  </r>
  <r>
    <x v="119"/>
    <x v="10"/>
    <x v="1"/>
    <s v="AMADEUS"/>
    <s v="11LUPA"/>
    <s v="RT"/>
    <s v="Inbound"/>
    <x v="26"/>
    <x v="7"/>
    <x v="43"/>
    <n v="1"/>
    <n v="1"/>
    <n v="350"/>
    <n v="37.72"/>
    <n v="40"/>
    <n v="427.72"/>
    <x v="0"/>
    <s v="Closed Deal"/>
    <s v="SSH"/>
    <s v="VRN"/>
    <x v="3"/>
    <x v="1"/>
    <n v="115"/>
    <x v="19"/>
    <x v="1"/>
    <x v="14"/>
    <x v="58"/>
    <x v="0"/>
  </r>
  <r>
    <x v="119"/>
    <x v="10"/>
    <x v="1"/>
    <s v="AMADEUS"/>
    <s v="11LUPA"/>
    <s v="RT"/>
    <s v="Outbound"/>
    <x v="29"/>
    <x v="6"/>
    <x v="42"/>
    <n v="1"/>
    <n v="1"/>
    <n v="340"/>
    <n v="23.64"/>
    <n v="40"/>
    <n v="403.64"/>
    <x v="0"/>
    <s v="Closed Deal"/>
    <s v="VRN"/>
    <s v="SSH"/>
    <x v="3"/>
    <x v="1"/>
    <n v="108"/>
    <x v="19"/>
    <x v="1"/>
    <x v="73"/>
    <x v="17"/>
    <x v="0"/>
  </r>
  <r>
    <x v="120"/>
    <x v="7"/>
    <x v="1"/>
    <s v=""/>
    <s v=""/>
    <s v="OW"/>
    <s v="Outbound"/>
    <x v="28"/>
    <x v="1"/>
    <x v="30"/>
    <n v="4"/>
    <n v="4"/>
    <n v="350"/>
    <n v="0"/>
    <n v="0"/>
    <n v="1400"/>
    <x v="0"/>
    <s v="Closed Deal"/>
    <s v="SSH"/>
    <s v="NAP"/>
    <x v="0"/>
    <x v="3"/>
    <n v="0"/>
    <x v="22"/>
    <x v="22"/>
    <x v="80"/>
    <x v="14"/>
    <x v="1"/>
  </r>
  <r>
    <x v="120"/>
    <x v="7"/>
    <x v="1"/>
    <s v=""/>
    <s v=""/>
    <s v="OW"/>
    <s v="Outbound"/>
    <x v="42"/>
    <x v="0"/>
    <x v="75"/>
    <n v="5"/>
    <n v="5"/>
    <n v="300"/>
    <n v="0"/>
    <n v="0"/>
    <n v="1500"/>
    <x v="0"/>
    <s v="Closed Deal"/>
    <s v="NAP"/>
    <s v="SSH"/>
    <x v="0"/>
    <x v="4"/>
    <n v="103"/>
    <x v="29"/>
    <x v="28"/>
    <x v="100"/>
    <x v="14"/>
    <x v="0"/>
  </r>
  <r>
    <x v="118"/>
    <x v="25"/>
    <x v="1"/>
    <s v=""/>
    <s v="12M7T9"/>
    <s v="OW"/>
    <s v="Outbound"/>
    <x v="13"/>
    <x v="17"/>
    <x v="69"/>
    <n v="1"/>
    <n v="1"/>
    <n v="234.67"/>
    <n v="35.36"/>
    <n v="30.09"/>
    <n v="300.12"/>
    <x v="0"/>
    <s v="Closed Deal"/>
    <s v="SSH"/>
    <s v="FCO"/>
    <x v="6"/>
    <x v="3"/>
    <n v="106"/>
    <x v="25"/>
    <x v="3"/>
    <x v="64"/>
    <x v="55"/>
    <x v="0"/>
  </r>
  <r>
    <x v="118"/>
    <x v="25"/>
    <x v="1"/>
    <s v=""/>
    <s v="12M7T9"/>
    <s v="OW"/>
    <s v="Outbound"/>
    <x v="13"/>
    <x v="17"/>
    <x v="69"/>
    <n v="1"/>
    <n v="1"/>
    <n v="234.67"/>
    <n v="35.36"/>
    <n v="30.09"/>
    <n v="300.12"/>
    <x v="0"/>
    <s v="Closed Deal"/>
    <s v="SSH"/>
    <s v="FCO"/>
    <x v="6"/>
    <x v="3"/>
    <n v="106"/>
    <x v="25"/>
    <x v="3"/>
    <x v="64"/>
    <x v="55"/>
    <x v="0"/>
  </r>
  <r>
    <x v="118"/>
    <x v="25"/>
    <x v="1"/>
    <s v=""/>
    <s v="12M7T9"/>
    <s v="OW"/>
    <s v="Outbound"/>
    <x v="13"/>
    <x v="17"/>
    <x v="69"/>
    <n v="1"/>
    <n v="1"/>
    <n v="234.67"/>
    <n v="35.36"/>
    <n v="30.09"/>
    <n v="300.12"/>
    <x v="0"/>
    <s v="Closed Deal"/>
    <s v="SSH"/>
    <s v="FCO"/>
    <x v="6"/>
    <x v="3"/>
    <n v="106"/>
    <x v="25"/>
    <x v="3"/>
    <x v="64"/>
    <x v="55"/>
    <x v="0"/>
  </r>
  <r>
    <x v="118"/>
    <x v="25"/>
    <x v="1"/>
    <s v=""/>
    <s v="12M7T9"/>
    <s v="OW"/>
    <s v="Outbound"/>
    <x v="13"/>
    <x v="17"/>
    <x v="69"/>
    <n v="1"/>
    <n v="1"/>
    <n v="234.67"/>
    <n v="35.36"/>
    <n v="30.09"/>
    <n v="300.12"/>
    <x v="0"/>
    <s v="Closed Deal"/>
    <s v="SSH"/>
    <s v="FCO"/>
    <x v="6"/>
    <x v="3"/>
    <n v="106"/>
    <x v="25"/>
    <x v="3"/>
    <x v="64"/>
    <x v="55"/>
    <x v="0"/>
  </r>
  <r>
    <x v="120"/>
    <x v="7"/>
    <x v="1"/>
    <s v=""/>
    <s v=""/>
    <s v="OW"/>
    <s v="Outbound"/>
    <x v="12"/>
    <x v="0"/>
    <x v="3"/>
    <n v="2"/>
    <n v="2"/>
    <n v="280"/>
    <n v="0"/>
    <n v="0"/>
    <n v="560"/>
    <x v="0"/>
    <s v="Closed Deal"/>
    <s v="NAP"/>
    <s v="SSH"/>
    <x v="0"/>
    <x v="0"/>
    <n v="108"/>
    <x v="17"/>
    <x v="3"/>
    <x v="68"/>
    <x v="65"/>
    <x v="0"/>
  </r>
  <r>
    <x v="120"/>
    <x v="24"/>
    <x v="0"/>
    <s v=""/>
    <s v=""/>
    <s v="RT"/>
    <s v="Outbound"/>
    <x v="35"/>
    <x v="18"/>
    <x v="59"/>
    <n v="1"/>
    <n v="1"/>
    <n v="215"/>
    <n v="0"/>
    <n v="0"/>
    <n v="215"/>
    <x v="0"/>
    <s v="Signed"/>
    <s v="PMO"/>
    <s v="SSH"/>
    <x v="7"/>
    <x v="2"/>
    <n v="142"/>
    <x v="26"/>
    <x v="24"/>
    <x v="88"/>
    <x v="1"/>
    <x v="0"/>
  </r>
  <r>
    <x v="120"/>
    <x v="24"/>
    <x v="0"/>
    <s v=""/>
    <s v=""/>
    <s v="RT"/>
    <s v="Inbound"/>
    <x v="36"/>
    <x v="19"/>
    <x v="60"/>
    <n v="1"/>
    <n v="1"/>
    <n v="215"/>
    <n v="0"/>
    <n v="0"/>
    <n v="215"/>
    <x v="0"/>
    <s v="Signed"/>
    <s v="SSH"/>
    <s v="PMO"/>
    <x v="7"/>
    <x v="2"/>
    <n v="149"/>
    <x v="26"/>
    <x v="24"/>
    <x v="88"/>
    <x v="1"/>
    <x v="0"/>
  </r>
  <r>
    <x v="120"/>
    <x v="21"/>
    <x v="2"/>
    <s v="MFJ IBE"/>
    <s v="ATFMYV"/>
    <s v="RT"/>
    <s v="Inbound"/>
    <x v="6"/>
    <x v="7"/>
    <x v="11"/>
    <n v="-1"/>
    <n v="-1"/>
    <n v="346.63"/>
    <n v="0"/>
    <n v="0"/>
    <n v="-346.63"/>
    <x v="1"/>
    <s v="Closed Deal"/>
    <s v="SSH"/>
    <s v="VRN"/>
    <x v="3"/>
    <x v="1"/>
    <n v="1"/>
    <x v="9"/>
    <x v="3"/>
    <x v="12"/>
    <x v="11"/>
    <x v="1"/>
  </r>
  <r>
    <x v="120"/>
    <x v="8"/>
    <x v="1"/>
    <s v=""/>
    <s v="7AQR2"/>
    <s v="RT"/>
    <s v="Outbound"/>
    <x v="5"/>
    <x v="2"/>
    <x v="48"/>
    <n v="1"/>
    <n v="1"/>
    <n v="260"/>
    <n v="0"/>
    <n v="0"/>
    <n v="260"/>
    <x v="0"/>
    <s v="Closed Deal"/>
    <s v="BRI"/>
    <s v="SSH"/>
    <x v="1"/>
    <x v="1"/>
    <n v="239"/>
    <x v="4"/>
    <x v="3"/>
    <x v="46"/>
    <x v="39"/>
    <x v="0"/>
  </r>
  <r>
    <x v="120"/>
    <x v="8"/>
    <x v="1"/>
    <s v=""/>
    <s v="7AQR2"/>
    <s v="RT"/>
    <s v="Inbound"/>
    <x v="7"/>
    <x v="3"/>
    <x v="50"/>
    <n v="1"/>
    <n v="1"/>
    <n v="260"/>
    <n v="0"/>
    <n v="0"/>
    <n v="260"/>
    <x v="0"/>
    <s v="Closed Deal"/>
    <s v="SSH"/>
    <s v="BRI"/>
    <x v="1"/>
    <x v="1"/>
    <n v="246"/>
    <x v="4"/>
    <x v="3"/>
    <x v="46"/>
    <x v="39"/>
    <x v="0"/>
  </r>
  <r>
    <x v="120"/>
    <x v="8"/>
    <x v="1"/>
    <s v=""/>
    <s v="E6WEE"/>
    <s v="RT"/>
    <s v="Outbound"/>
    <x v="5"/>
    <x v="2"/>
    <x v="48"/>
    <n v="4"/>
    <n v="4"/>
    <n v="260"/>
    <n v="0"/>
    <n v="0"/>
    <n v="1040"/>
    <x v="0"/>
    <s v="Closed Deal"/>
    <s v="BRI"/>
    <s v="SSH"/>
    <x v="1"/>
    <x v="1"/>
    <n v="239"/>
    <x v="4"/>
    <x v="3"/>
    <x v="46"/>
    <x v="39"/>
    <x v="0"/>
  </r>
  <r>
    <x v="120"/>
    <x v="8"/>
    <x v="1"/>
    <s v=""/>
    <s v="E6WEE"/>
    <s v="RT"/>
    <s v="Inbound"/>
    <x v="7"/>
    <x v="3"/>
    <x v="50"/>
    <n v="4"/>
    <n v="4"/>
    <n v="260"/>
    <n v="0"/>
    <n v="0"/>
    <n v="1040"/>
    <x v="0"/>
    <s v="Closed Deal"/>
    <s v="SSH"/>
    <s v="BRI"/>
    <x v="1"/>
    <x v="1"/>
    <n v="246"/>
    <x v="4"/>
    <x v="3"/>
    <x v="46"/>
    <x v="39"/>
    <x v="0"/>
  </r>
  <r>
    <x v="120"/>
    <x v="10"/>
    <x v="1"/>
    <s v="AMADEUS"/>
    <s v="11M08D"/>
    <s v="OW"/>
    <s v="Outbound"/>
    <x v="7"/>
    <x v="3"/>
    <x v="46"/>
    <n v="1"/>
    <n v="1"/>
    <n v="240"/>
    <n v="39.03"/>
    <n v="20"/>
    <n v="299.02999999999997"/>
    <x v="0"/>
    <s v="Closed Deal"/>
    <s v="SSH"/>
    <s v="BRI"/>
    <x v="1"/>
    <x v="1"/>
    <n v="204"/>
    <x v="4"/>
    <x v="3"/>
    <x v="53"/>
    <x v="46"/>
    <x v="0"/>
  </r>
  <r>
    <x v="120"/>
    <x v="10"/>
    <x v="1"/>
    <s v="AMADEUS"/>
    <s v="11M08D"/>
    <s v="OW"/>
    <s v="Outbound"/>
    <x v="7"/>
    <x v="3"/>
    <x v="46"/>
    <n v="1"/>
    <n v="1"/>
    <n v="240"/>
    <n v="39.03"/>
    <n v="20"/>
    <n v="299.02999999999997"/>
    <x v="0"/>
    <s v="Closed Deal"/>
    <s v="SSH"/>
    <s v="BRI"/>
    <x v="1"/>
    <x v="1"/>
    <n v="204"/>
    <x v="4"/>
    <x v="3"/>
    <x v="53"/>
    <x v="46"/>
    <x v="0"/>
  </r>
  <r>
    <x v="120"/>
    <x v="10"/>
    <x v="1"/>
    <s v="AMADEUS"/>
    <s v="11LN6N"/>
    <s v="OW"/>
    <s v="Outbound"/>
    <x v="6"/>
    <x v="7"/>
    <x v="11"/>
    <n v="0"/>
    <n v="0"/>
    <n v="0"/>
    <n v="0"/>
    <n v="0"/>
    <n v="0"/>
    <x v="2"/>
    <s v="Closed Deal"/>
    <s v="SSH"/>
    <s v="VRN"/>
    <x v="3"/>
    <x v="1"/>
    <n v="1"/>
    <x v="9"/>
    <x v="3"/>
    <x v="12"/>
    <x v="11"/>
    <x v="1"/>
  </r>
  <r>
    <x v="120"/>
    <x v="10"/>
    <x v="1"/>
    <s v="AMADEUS"/>
    <s v="11LN6N"/>
    <s v="OW"/>
    <s v="Outbound"/>
    <x v="6"/>
    <x v="7"/>
    <x v="11"/>
    <n v="0"/>
    <n v="0"/>
    <n v="0"/>
    <n v="0"/>
    <n v="0"/>
    <n v="0"/>
    <x v="2"/>
    <s v="Closed Deal"/>
    <s v="SSH"/>
    <s v="VRN"/>
    <x v="3"/>
    <x v="1"/>
    <n v="1"/>
    <x v="9"/>
    <x v="3"/>
    <x v="12"/>
    <x v="11"/>
    <x v="1"/>
  </r>
  <r>
    <x v="120"/>
    <x v="10"/>
    <x v="1"/>
    <s v="AMADEUS"/>
    <s v="11M08E"/>
    <s v="OW"/>
    <s v="Outbound"/>
    <x v="7"/>
    <x v="3"/>
    <x v="46"/>
    <n v="1"/>
    <n v="1"/>
    <n v="240"/>
    <n v="39.03"/>
    <n v="20"/>
    <n v="299.02999999999997"/>
    <x v="0"/>
    <s v="Closed Deal"/>
    <s v="SSH"/>
    <s v="BRI"/>
    <x v="1"/>
    <x v="1"/>
    <n v="204"/>
    <x v="4"/>
    <x v="3"/>
    <x v="53"/>
    <x v="46"/>
    <x v="0"/>
  </r>
  <r>
    <x v="120"/>
    <x v="10"/>
    <x v="1"/>
    <s v="AMADEUS"/>
    <s v="11LN6N"/>
    <s v="OW"/>
    <s v="Outbound"/>
    <x v="6"/>
    <x v="7"/>
    <x v="11"/>
    <n v="0"/>
    <n v="0"/>
    <n v="0"/>
    <n v="0"/>
    <n v="0"/>
    <n v="0"/>
    <x v="2"/>
    <s v="Closed Deal"/>
    <s v="SSH"/>
    <s v="VRN"/>
    <x v="3"/>
    <x v="1"/>
    <n v="1"/>
    <x v="9"/>
    <x v="3"/>
    <x v="12"/>
    <x v="11"/>
    <x v="1"/>
  </r>
  <r>
    <x v="120"/>
    <x v="10"/>
    <x v="1"/>
    <s v="AMADEUS"/>
    <s v="11M08E"/>
    <s v="OW"/>
    <s v="Outbound"/>
    <x v="7"/>
    <x v="3"/>
    <x v="46"/>
    <n v="1"/>
    <n v="1"/>
    <n v="240"/>
    <n v="39.03"/>
    <n v="20"/>
    <n v="299.02999999999997"/>
    <x v="0"/>
    <s v="Closed Deal"/>
    <s v="SSH"/>
    <s v="BRI"/>
    <x v="1"/>
    <x v="1"/>
    <n v="204"/>
    <x v="4"/>
    <x v="3"/>
    <x v="53"/>
    <x v="46"/>
    <x v="0"/>
  </r>
  <r>
    <x v="121"/>
    <x v="9"/>
    <x v="1"/>
    <s v="Website IBE"/>
    <s v="BSDTXU"/>
    <s v="OW"/>
    <s v="Outbound"/>
    <x v="12"/>
    <x v="0"/>
    <x v="2"/>
    <n v="1"/>
    <n v="1"/>
    <n v="371.7"/>
    <n v="48.04"/>
    <n v="53"/>
    <n v="472.74"/>
    <x v="0"/>
    <s v="Closed Deal"/>
    <s v="NAP"/>
    <s v="SSH"/>
    <x v="0"/>
    <x v="0"/>
    <n v="100"/>
    <x v="17"/>
    <x v="3"/>
    <x v="64"/>
    <x v="55"/>
    <x v="0"/>
  </r>
  <r>
    <x v="121"/>
    <x v="9"/>
    <x v="1"/>
    <s v="Website IBE"/>
    <s v="BSDTXU"/>
    <s v="OW"/>
    <s v="Outbound"/>
    <x v="12"/>
    <x v="0"/>
    <x v="2"/>
    <n v="1"/>
    <n v="1"/>
    <n v="278.77"/>
    <n v="40.229999999999997"/>
    <n v="53"/>
    <n v="372"/>
    <x v="0"/>
    <s v="Closed Deal"/>
    <s v="NAP"/>
    <s v="SSH"/>
    <x v="0"/>
    <x v="0"/>
    <n v="100"/>
    <x v="17"/>
    <x v="3"/>
    <x v="64"/>
    <x v="55"/>
    <x v="0"/>
  </r>
  <r>
    <x v="121"/>
    <x v="9"/>
    <x v="1"/>
    <s v="Website IBE"/>
    <s v="BSDTXU"/>
    <s v="OW"/>
    <s v="Outbound"/>
    <x v="12"/>
    <x v="0"/>
    <x v="2"/>
    <n v="1"/>
    <n v="1"/>
    <n v="371.7"/>
    <n v="48.04"/>
    <n v="53"/>
    <n v="472.74"/>
    <x v="0"/>
    <s v="Closed Deal"/>
    <s v="NAP"/>
    <s v="SSH"/>
    <x v="0"/>
    <x v="0"/>
    <n v="100"/>
    <x v="17"/>
    <x v="3"/>
    <x v="64"/>
    <x v="55"/>
    <x v="0"/>
  </r>
  <r>
    <x v="121"/>
    <x v="9"/>
    <x v="1"/>
    <s v="Website IBE"/>
    <s v="BSDTXU"/>
    <s v="OW"/>
    <s v="Outbound"/>
    <x v="12"/>
    <x v="0"/>
    <x v="2"/>
    <n v="1"/>
    <n v="1"/>
    <n v="371.7"/>
    <n v="48.04"/>
    <n v="53"/>
    <n v="472.74"/>
    <x v="0"/>
    <s v="Closed Deal"/>
    <s v="NAP"/>
    <s v="SSH"/>
    <x v="0"/>
    <x v="0"/>
    <n v="100"/>
    <x v="17"/>
    <x v="3"/>
    <x v="64"/>
    <x v="55"/>
    <x v="0"/>
  </r>
  <r>
    <x v="121"/>
    <x v="9"/>
    <x v="1"/>
    <s v="Website IBE"/>
    <s v="BSDTXU"/>
    <s v="OW"/>
    <s v="Outbound"/>
    <x v="12"/>
    <x v="0"/>
    <x v="2"/>
    <n v="1"/>
    <n v="1"/>
    <n v="371.7"/>
    <n v="48.04"/>
    <n v="53"/>
    <n v="472.74"/>
    <x v="0"/>
    <s v="Closed Deal"/>
    <s v="NAP"/>
    <s v="SSH"/>
    <x v="0"/>
    <x v="0"/>
    <n v="100"/>
    <x v="17"/>
    <x v="3"/>
    <x v="64"/>
    <x v="55"/>
    <x v="0"/>
  </r>
  <r>
    <x v="121"/>
    <x v="9"/>
    <x v="1"/>
    <s v="Website IBE"/>
    <s v="BSDTXU"/>
    <s v="OW"/>
    <s v="Outbound"/>
    <x v="12"/>
    <x v="0"/>
    <x v="2"/>
    <n v="1"/>
    <n v="1"/>
    <n v="371.7"/>
    <n v="48.04"/>
    <n v="53"/>
    <n v="472.74"/>
    <x v="0"/>
    <s v="Closed Deal"/>
    <s v="NAP"/>
    <s v="SSH"/>
    <x v="0"/>
    <x v="0"/>
    <n v="100"/>
    <x v="17"/>
    <x v="3"/>
    <x v="64"/>
    <x v="55"/>
    <x v="0"/>
  </r>
  <r>
    <x v="121"/>
    <x v="9"/>
    <x v="1"/>
    <s v="Website IBE"/>
    <s v="BSDTXU"/>
    <s v="OW"/>
    <s v="Outbound"/>
    <x v="12"/>
    <x v="0"/>
    <x v="2"/>
    <n v="1"/>
    <n v="1"/>
    <n v="371.7"/>
    <n v="48.04"/>
    <n v="53"/>
    <n v="472.74"/>
    <x v="0"/>
    <s v="Closed Deal"/>
    <s v="NAP"/>
    <s v="SSH"/>
    <x v="0"/>
    <x v="0"/>
    <n v="100"/>
    <x v="17"/>
    <x v="3"/>
    <x v="64"/>
    <x v="55"/>
    <x v="0"/>
  </r>
  <r>
    <x v="121"/>
    <x v="9"/>
    <x v="1"/>
    <s v="Website IBE"/>
    <s v="BSDTXU"/>
    <s v="OW"/>
    <s v="Outbound"/>
    <x v="12"/>
    <x v="0"/>
    <x v="2"/>
    <n v="1"/>
    <n v="1"/>
    <n v="371.7"/>
    <n v="48.04"/>
    <n v="53"/>
    <n v="472.74"/>
    <x v="0"/>
    <s v="Closed Deal"/>
    <s v="NAP"/>
    <s v="SSH"/>
    <x v="0"/>
    <x v="0"/>
    <n v="100"/>
    <x v="17"/>
    <x v="3"/>
    <x v="64"/>
    <x v="55"/>
    <x v="0"/>
  </r>
  <r>
    <x v="122"/>
    <x v="7"/>
    <x v="1"/>
    <s v=""/>
    <s v=""/>
    <s v="OW"/>
    <s v="Outbound"/>
    <x v="12"/>
    <x v="16"/>
    <x v="68"/>
    <n v="2"/>
    <n v="2"/>
    <n v="250"/>
    <n v="0"/>
    <n v="0"/>
    <n v="500"/>
    <x v="0"/>
    <s v="Closed Deal"/>
    <s v="FCO"/>
    <s v="SSH"/>
    <x v="6"/>
    <x v="3"/>
    <n v="96"/>
    <x v="25"/>
    <x v="3"/>
    <x v="69"/>
    <x v="71"/>
    <x v="0"/>
  </r>
  <r>
    <x v="122"/>
    <x v="7"/>
    <x v="1"/>
    <s v=""/>
    <s v=""/>
    <s v="OW"/>
    <s v="Outbound"/>
    <x v="41"/>
    <x v="1"/>
    <x v="78"/>
    <n v="4"/>
    <n v="4"/>
    <n v="230"/>
    <n v="0"/>
    <n v="0"/>
    <n v="920"/>
    <x v="0"/>
    <s v="Closed Deal"/>
    <s v="SSH"/>
    <s v="NAP"/>
    <x v="0"/>
    <x v="4"/>
    <n v="122"/>
    <x v="29"/>
    <x v="28"/>
    <x v="58"/>
    <x v="59"/>
    <x v="0"/>
  </r>
  <r>
    <x v="122"/>
    <x v="7"/>
    <x v="1"/>
    <s v=""/>
    <s v=""/>
    <s v="OW"/>
    <s v="Outbound"/>
    <x v="41"/>
    <x v="1"/>
    <x v="77"/>
    <n v="2"/>
    <n v="2"/>
    <n v="230"/>
    <n v="0"/>
    <n v="0"/>
    <n v="460"/>
    <x v="0"/>
    <s v="Closed Deal"/>
    <s v="SSH"/>
    <s v="NAP"/>
    <x v="0"/>
    <x v="4"/>
    <n v="115"/>
    <x v="29"/>
    <x v="28"/>
    <x v="101"/>
    <x v="57"/>
    <x v="0"/>
  </r>
  <r>
    <x v="122"/>
    <x v="7"/>
    <x v="1"/>
    <s v=""/>
    <s v=""/>
    <s v="OW"/>
    <s v="Outbound"/>
    <x v="42"/>
    <x v="0"/>
    <x v="74"/>
    <n v="4"/>
    <n v="4"/>
    <n v="230"/>
    <n v="0"/>
    <n v="0"/>
    <n v="920"/>
    <x v="0"/>
    <s v="Closed Deal"/>
    <s v="NAP"/>
    <s v="SSH"/>
    <x v="0"/>
    <x v="4"/>
    <n v="94"/>
    <x v="29"/>
    <x v="28"/>
    <x v="58"/>
    <x v="59"/>
    <x v="0"/>
  </r>
  <r>
    <x v="123"/>
    <x v="7"/>
    <x v="1"/>
    <s v=""/>
    <s v=""/>
    <s v="OW"/>
    <s v="Outbound"/>
    <x v="7"/>
    <x v="3"/>
    <x v="15"/>
    <n v="4"/>
    <n v="4"/>
    <n v="160"/>
    <n v="0"/>
    <n v="0"/>
    <n v="640"/>
    <x v="0"/>
    <s v="Closed Deal"/>
    <s v="SSH"/>
    <s v="BRI"/>
    <x v="1"/>
    <x v="1"/>
    <n v="138"/>
    <x v="4"/>
    <x v="3"/>
    <x v="16"/>
    <x v="15"/>
    <x v="0"/>
  </r>
  <r>
    <x v="123"/>
    <x v="7"/>
    <x v="1"/>
    <s v=""/>
    <s v=""/>
    <s v="OW"/>
    <s v="Outbound"/>
    <x v="5"/>
    <x v="2"/>
    <x v="14"/>
    <n v="4"/>
    <n v="4"/>
    <n v="160"/>
    <n v="0"/>
    <n v="0"/>
    <n v="640"/>
    <x v="0"/>
    <s v="Closed Deal"/>
    <s v="BRI"/>
    <s v="SSH"/>
    <x v="1"/>
    <x v="1"/>
    <n v="131"/>
    <x v="4"/>
    <x v="3"/>
    <x v="15"/>
    <x v="14"/>
    <x v="0"/>
  </r>
  <r>
    <x v="123"/>
    <x v="7"/>
    <x v="1"/>
    <s v=""/>
    <s v=""/>
    <s v="OW"/>
    <s v="Outbound"/>
    <x v="13"/>
    <x v="17"/>
    <x v="71"/>
    <n v="2"/>
    <n v="2"/>
    <n v="250"/>
    <n v="0"/>
    <n v="0"/>
    <n v="500"/>
    <x v="0"/>
    <s v="Closed Deal"/>
    <s v="SSH"/>
    <s v="FCO"/>
    <x v="6"/>
    <x v="3"/>
    <n v="116"/>
    <x v="25"/>
    <x v="3"/>
    <x v="1"/>
    <x v="74"/>
    <x v="0"/>
  </r>
  <r>
    <x v="123"/>
    <x v="7"/>
    <x v="1"/>
    <s v=""/>
    <s v=""/>
    <s v="OW"/>
    <s v="Outbound"/>
    <x v="12"/>
    <x v="16"/>
    <x v="70"/>
    <n v="2"/>
    <n v="2"/>
    <n v="250"/>
    <n v="0"/>
    <n v="0"/>
    <n v="500"/>
    <x v="0"/>
    <s v="Closed Deal"/>
    <s v="FCO"/>
    <s v="SSH"/>
    <x v="6"/>
    <x v="3"/>
    <n v="109"/>
    <x v="25"/>
    <x v="3"/>
    <x v="85"/>
    <x v="72"/>
    <x v="0"/>
  </r>
  <r>
    <x v="57"/>
    <x v="11"/>
    <x v="0"/>
    <s v=""/>
    <s v=""/>
    <s v="RT"/>
    <s v="Outbound"/>
    <x v="33"/>
    <x v="2"/>
    <x v="67"/>
    <n v="20"/>
    <n v="20"/>
    <n v="215"/>
    <n v="0"/>
    <n v="0"/>
    <n v="4300"/>
    <x v="0"/>
    <s v="Signed"/>
    <s v="BRI"/>
    <s v="SSH"/>
    <x v="1"/>
    <x v="3"/>
    <n v="155"/>
    <x v="24"/>
    <x v="0"/>
    <x v="27"/>
    <x v="64"/>
    <x v="0"/>
  </r>
  <r>
    <x v="57"/>
    <x v="11"/>
    <x v="0"/>
    <s v=""/>
    <s v=""/>
    <s v="RT"/>
    <s v="Inbound"/>
    <x v="34"/>
    <x v="3"/>
    <x v="68"/>
    <n v="20"/>
    <n v="20"/>
    <n v="215"/>
    <n v="0"/>
    <n v="0"/>
    <n v="4300"/>
    <x v="0"/>
    <s v="Signed"/>
    <s v="SSH"/>
    <s v="BRI"/>
    <x v="1"/>
    <x v="3"/>
    <n v="162"/>
    <x v="24"/>
    <x v="0"/>
    <x v="27"/>
    <x v="64"/>
    <x v="0"/>
  </r>
  <r>
    <x v="122"/>
    <x v="10"/>
    <x v="1"/>
    <s v="AMADEUS"/>
    <s v="11M00Z"/>
    <s v="OW"/>
    <s v="Outbound"/>
    <x v="13"/>
    <x v="17"/>
    <x v="71"/>
    <n v="1"/>
    <n v="1"/>
    <n v="270"/>
    <n v="37.72"/>
    <n v="40"/>
    <n v="347.72"/>
    <x v="0"/>
    <s v="Closed Deal"/>
    <s v="SSH"/>
    <s v="FCO"/>
    <x v="6"/>
    <x v="3"/>
    <n v="117"/>
    <x v="25"/>
    <x v="3"/>
    <x v="1"/>
    <x v="74"/>
    <x v="0"/>
  </r>
  <r>
    <x v="122"/>
    <x v="10"/>
    <x v="1"/>
    <s v="AMADEUS"/>
    <s v="11M00Z"/>
    <s v="OW"/>
    <s v="Outbound"/>
    <x v="13"/>
    <x v="17"/>
    <x v="71"/>
    <n v="1"/>
    <n v="1"/>
    <n v="270"/>
    <n v="37.72"/>
    <n v="40"/>
    <n v="347.72"/>
    <x v="0"/>
    <s v="Closed Deal"/>
    <s v="SSH"/>
    <s v="FCO"/>
    <x v="6"/>
    <x v="3"/>
    <n v="117"/>
    <x v="25"/>
    <x v="3"/>
    <x v="1"/>
    <x v="74"/>
    <x v="0"/>
  </r>
  <r>
    <x v="122"/>
    <x v="10"/>
    <x v="1"/>
    <s v="AMADEUS"/>
    <s v="11M00Z"/>
    <s v="OW"/>
    <s v="Outbound"/>
    <x v="13"/>
    <x v="17"/>
    <x v="71"/>
    <n v="1"/>
    <n v="1"/>
    <n v="270"/>
    <n v="37.72"/>
    <n v="40"/>
    <n v="347.72"/>
    <x v="0"/>
    <s v="Closed Deal"/>
    <s v="SSH"/>
    <s v="FCO"/>
    <x v="6"/>
    <x v="3"/>
    <n v="117"/>
    <x v="25"/>
    <x v="3"/>
    <x v="1"/>
    <x v="74"/>
    <x v="0"/>
  </r>
  <r>
    <x v="123"/>
    <x v="40"/>
    <x v="0"/>
    <s v=""/>
    <s v=""/>
    <s v="RT"/>
    <s v="Outbound"/>
    <x v="43"/>
    <x v="6"/>
    <x v="66"/>
    <n v="90"/>
    <n v="90"/>
    <n v="175.20444444444399"/>
    <n v="0"/>
    <n v="0"/>
    <n v="15768.4"/>
    <x v="0"/>
    <s v="Countersigned"/>
    <s v="VRN"/>
    <s v="SSH"/>
    <x v="3"/>
    <x v="3"/>
    <n v="81"/>
    <x v="30"/>
    <x v="0"/>
    <x v="102"/>
    <x v="30"/>
    <x v="0"/>
  </r>
  <r>
    <x v="123"/>
    <x v="40"/>
    <x v="0"/>
    <s v=""/>
    <s v=""/>
    <s v="RT"/>
    <s v="Outbound"/>
    <x v="43"/>
    <x v="6"/>
    <x v="67"/>
    <n v="90"/>
    <n v="90"/>
    <n v="175.20444444444399"/>
    <n v="0"/>
    <n v="0"/>
    <n v="15768.4"/>
    <x v="0"/>
    <s v="Countersigned"/>
    <s v="VRN"/>
    <s v="SSH"/>
    <x v="3"/>
    <x v="3"/>
    <n v="88"/>
    <x v="30"/>
    <x v="0"/>
    <x v="102"/>
    <x v="30"/>
    <x v="0"/>
  </r>
  <r>
    <x v="123"/>
    <x v="40"/>
    <x v="0"/>
    <s v=""/>
    <s v=""/>
    <s v="RT"/>
    <s v="Outbound"/>
    <x v="43"/>
    <x v="6"/>
    <x v="68"/>
    <n v="90"/>
    <n v="90"/>
    <n v="175.20444444444399"/>
    <n v="0"/>
    <n v="0"/>
    <n v="15768.4"/>
    <x v="0"/>
    <s v="Countersigned"/>
    <s v="VRN"/>
    <s v="SSH"/>
    <x v="3"/>
    <x v="3"/>
    <n v="95"/>
    <x v="30"/>
    <x v="0"/>
    <x v="102"/>
    <x v="30"/>
    <x v="0"/>
  </r>
  <r>
    <x v="123"/>
    <x v="40"/>
    <x v="0"/>
    <s v=""/>
    <s v=""/>
    <s v="RT"/>
    <s v="Outbound"/>
    <x v="43"/>
    <x v="6"/>
    <x v="69"/>
    <n v="90"/>
    <n v="90"/>
    <n v="175.20444444444399"/>
    <n v="0"/>
    <n v="0"/>
    <n v="15768.4"/>
    <x v="0"/>
    <s v="Countersigned"/>
    <s v="VRN"/>
    <s v="SSH"/>
    <x v="3"/>
    <x v="3"/>
    <n v="102"/>
    <x v="30"/>
    <x v="0"/>
    <x v="102"/>
    <x v="30"/>
    <x v="0"/>
  </r>
  <r>
    <x v="123"/>
    <x v="40"/>
    <x v="0"/>
    <s v=""/>
    <s v=""/>
    <s v="RT"/>
    <s v="Outbound"/>
    <x v="43"/>
    <x v="6"/>
    <x v="70"/>
    <n v="90"/>
    <n v="90"/>
    <n v="175.20444444444399"/>
    <n v="0"/>
    <n v="0"/>
    <n v="15768.4"/>
    <x v="0"/>
    <s v="Countersigned"/>
    <s v="VRN"/>
    <s v="SSH"/>
    <x v="3"/>
    <x v="3"/>
    <n v="109"/>
    <x v="30"/>
    <x v="0"/>
    <x v="102"/>
    <x v="30"/>
    <x v="0"/>
  </r>
  <r>
    <x v="123"/>
    <x v="40"/>
    <x v="0"/>
    <s v=""/>
    <s v=""/>
    <s v="RT"/>
    <s v="Outbound"/>
    <x v="43"/>
    <x v="6"/>
    <x v="71"/>
    <n v="90"/>
    <n v="90"/>
    <n v="175.20444444444399"/>
    <n v="0"/>
    <n v="0"/>
    <n v="15768.4"/>
    <x v="0"/>
    <s v="Countersigned"/>
    <s v="VRN"/>
    <s v="SSH"/>
    <x v="3"/>
    <x v="3"/>
    <n v="116"/>
    <x v="30"/>
    <x v="0"/>
    <x v="102"/>
    <x v="30"/>
    <x v="0"/>
  </r>
  <r>
    <x v="123"/>
    <x v="40"/>
    <x v="0"/>
    <s v=""/>
    <s v=""/>
    <s v="RT"/>
    <s v="Outbound"/>
    <x v="43"/>
    <x v="6"/>
    <x v="72"/>
    <n v="90"/>
    <n v="90"/>
    <n v="175.20444444444399"/>
    <n v="0"/>
    <n v="0"/>
    <n v="15768.4"/>
    <x v="0"/>
    <s v="Countersigned"/>
    <s v="VRN"/>
    <s v="SSH"/>
    <x v="3"/>
    <x v="3"/>
    <n v="123"/>
    <x v="30"/>
    <x v="0"/>
    <x v="102"/>
    <x v="30"/>
    <x v="0"/>
  </r>
  <r>
    <x v="123"/>
    <x v="40"/>
    <x v="0"/>
    <s v=""/>
    <s v=""/>
    <s v="RT"/>
    <s v="Inbound"/>
    <x v="44"/>
    <x v="7"/>
    <x v="67"/>
    <n v="90"/>
    <n v="90"/>
    <n v="175.20444444444399"/>
    <n v="0"/>
    <n v="0"/>
    <n v="15768.4"/>
    <x v="0"/>
    <s v="Countersigned"/>
    <s v="SSH"/>
    <s v="VRN"/>
    <x v="3"/>
    <x v="3"/>
    <n v="88"/>
    <x v="30"/>
    <x v="0"/>
    <x v="102"/>
    <x v="30"/>
    <x v="0"/>
  </r>
  <r>
    <x v="123"/>
    <x v="40"/>
    <x v="0"/>
    <s v=""/>
    <s v=""/>
    <s v="RT"/>
    <s v="Inbound"/>
    <x v="44"/>
    <x v="7"/>
    <x v="68"/>
    <n v="90"/>
    <n v="90"/>
    <n v="175.20444444444399"/>
    <n v="0"/>
    <n v="0"/>
    <n v="15768.4"/>
    <x v="0"/>
    <s v="Countersigned"/>
    <s v="SSH"/>
    <s v="VRN"/>
    <x v="3"/>
    <x v="3"/>
    <n v="95"/>
    <x v="30"/>
    <x v="0"/>
    <x v="102"/>
    <x v="30"/>
    <x v="0"/>
  </r>
  <r>
    <x v="123"/>
    <x v="40"/>
    <x v="0"/>
    <s v=""/>
    <s v=""/>
    <s v="RT"/>
    <s v="Inbound"/>
    <x v="44"/>
    <x v="7"/>
    <x v="69"/>
    <n v="90"/>
    <n v="90"/>
    <n v="175.20444444444399"/>
    <n v="0"/>
    <n v="0"/>
    <n v="15768.4"/>
    <x v="0"/>
    <s v="Countersigned"/>
    <s v="SSH"/>
    <s v="VRN"/>
    <x v="3"/>
    <x v="3"/>
    <n v="102"/>
    <x v="30"/>
    <x v="0"/>
    <x v="102"/>
    <x v="30"/>
    <x v="0"/>
  </r>
  <r>
    <x v="123"/>
    <x v="40"/>
    <x v="0"/>
    <s v=""/>
    <s v=""/>
    <s v="RT"/>
    <s v="Inbound"/>
    <x v="44"/>
    <x v="7"/>
    <x v="70"/>
    <n v="90"/>
    <n v="90"/>
    <n v="175.20444444444399"/>
    <n v="0"/>
    <n v="0"/>
    <n v="15768.4"/>
    <x v="0"/>
    <s v="Countersigned"/>
    <s v="SSH"/>
    <s v="VRN"/>
    <x v="3"/>
    <x v="3"/>
    <n v="109"/>
    <x v="30"/>
    <x v="0"/>
    <x v="102"/>
    <x v="30"/>
    <x v="0"/>
  </r>
  <r>
    <x v="123"/>
    <x v="40"/>
    <x v="0"/>
    <s v=""/>
    <s v=""/>
    <s v="RT"/>
    <s v="Inbound"/>
    <x v="44"/>
    <x v="7"/>
    <x v="71"/>
    <n v="90"/>
    <n v="90"/>
    <n v="175.20444444444399"/>
    <n v="0"/>
    <n v="0"/>
    <n v="15768.4"/>
    <x v="0"/>
    <s v="Countersigned"/>
    <s v="SSH"/>
    <s v="VRN"/>
    <x v="3"/>
    <x v="3"/>
    <n v="116"/>
    <x v="30"/>
    <x v="0"/>
    <x v="102"/>
    <x v="30"/>
    <x v="0"/>
  </r>
  <r>
    <x v="123"/>
    <x v="40"/>
    <x v="0"/>
    <s v=""/>
    <s v=""/>
    <s v="RT"/>
    <s v="Inbound"/>
    <x v="44"/>
    <x v="7"/>
    <x v="72"/>
    <n v="90"/>
    <n v="90"/>
    <n v="175.20444444444399"/>
    <n v="0"/>
    <n v="0"/>
    <n v="15768.4"/>
    <x v="0"/>
    <s v="Countersigned"/>
    <s v="SSH"/>
    <s v="VRN"/>
    <x v="3"/>
    <x v="3"/>
    <n v="123"/>
    <x v="30"/>
    <x v="0"/>
    <x v="102"/>
    <x v="30"/>
    <x v="0"/>
  </r>
  <r>
    <x v="123"/>
    <x v="40"/>
    <x v="0"/>
    <s v=""/>
    <s v=""/>
    <s v="RT"/>
    <s v="Inbound"/>
    <x v="44"/>
    <x v="7"/>
    <x v="86"/>
    <n v="90"/>
    <n v="90"/>
    <n v="175.20444444444399"/>
    <n v="0"/>
    <n v="0"/>
    <n v="15768.4"/>
    <x v="0"/>
    <s v="Countersigned"/>
    <s v="SSH"/>
    <s v="VRN"/>
    <x v="3"/>
    <x v="3"/>
    <n v="130"/>
    <x v="30"/>
    <x v="0"/>
    <x v="102"/>
    <x v="30"/>
    <x v="0"/>
  </r>
  <r>
    <x v="123"/>
    <x v="40"/>
    <x v="0"/>
    <s v=""/>
    <s v=""/>
    <s v="RT"/>
    <s v="Outbound"/>
    <x v="45"/>
    <x v="6"/>
    <x v="15"/>
    <n v="90"/>
    <n v="90"/>
    <n v="175.20444444444399"/>
    <n v="0"/>
    <n v="0"/>
    <n v="15768.4"/>
    <x v="0"/>
    <s v="Countersigned"/>
    <s v="VRN"/>
    <s v="SSH"/>
    <x v="3"/>
    <x v="1"/>
    <n v="138"/>
    <x v="31"/>
    <x v="18"/>
    <x v="0"/>
    <x v="23"/>
    <x v="0"/>
  </r>
  <r>
    <x v="123"/>
    <x v="40"/>
    <x v="0"/>
    <s v=""/>
    <s v=""/>
    <s v="RT"/>
    <s v="Outbound"/>
    <x v="45"/>
    <x v="6"/>
    <x v="16"/>
    <n v="90"/>
    <n v="90"/>
    <n v="175.20444444444399"/>
    <n v="0"/>
    <n v="0"/>
    <n v="15768.4"/>
    <x v="0"/>
    <s v="Countersigned"/>
    <s v="VRN"/>
    <s v="SSH"/>
    <x v="3"/>
    <x v="1"/>
    <n v="145"/>
    <x v="31"/>
    <x v="18"/>
    <x v="0"/>
    <x v="23"/>
    <x v="0"/>
  </r>
  <r>
    <x v="123"/>
    <x v="40"/>
    <x v="0"/>
    <s v=""/>
    <s v=""/>
    <s v="RT"/>
    <s v="Outbound"/>
    <x v="45"/>
    <x v="6"/>
    <x v="17"/>
    <n v="90"/>
    <n v="90"/>
    <n v="175.20444444444399"/>
    <n v="0"/>
    <n v="0"/>
    <n v="15768.4"/>
    <x v="0"/>
    <s v="Countersigned"/>
    <s v="VRN"/>
    <s v="SSH"/>
    <x v="3"/>
    <x v="1"/>
    <n v="152"/>
    <x v="31"/>
    <x v="18"/>
    <x v="0"/>
    <x v="23"/>
    <x v="0"/>
  </r>
  <r>
    <x v="123"/>
    <x v="40"/>
    <x v="0"/>
    <s v=""/>
    <s v=""/>
    <s v="RT"/>
    <s v="Outbound"/>
    <x v="45"/>
    <x v="6"/>
    <x v="18"/>
    <n v="90"/>
    <n v="90"/>
    <n v="175.20444444444399"/>
    <n v="0"/>
    <n v="0"/>
    <n v="15768.4"/>
    <x v="0"/>
    <s v="Countersigned"/>
    <s v="VRN"/>
    <s v="SSH"/>
    <x v="3"/>
    <x v="1"/>
    <n v="159"/>
    <x v="31"/>
    <x v="18"/>
    <x v="0"/>
    <x v="23"/>
    <x v="0"/>
  </r>
  <r>
    <x v="123"/>
    <x v="40"/>
    <x v="0"/>
    <s v=""/>
    <s v=""/>
    <s v="RT"/>
    <s v="Outbound"/>
    <x v="45"/>
    <x v="6"/>
    <x v="19"/>
    <n v="90"/>
    <n v="90"/>
    <n v="175.20444444444399"/>
    <n v="0"/>
    <n v="0"/>
    <n v="15768.4"/>
    <x v="0"/>
    <s v="Countersigned"/>
    <s v="VRN"/>
    <s v="SSH"/>
    <x v="3"/>
    <x v="1"/>
    <n v="166"/>
    <x v="31"/>
    <x v="18"/>
    <x v="0"/>
    <x v="23"/>
    <x v="0"/>
  </r>
  <r>
    <x v="123"/>
    <x v="40"/>
    <x v="0"/>
    <s v=""/>
    <s v=""/>
    <s v="RT"/>
    <s v="Outbound"/>
    <x v="45"/>
    <x v="6"/>
    <x v="20"/>
    <n v="90"/>
    <n v="90"/>
    <n v="175.20444444444399"/>
    <n v="0"/>
    <n v="0"/>
    <n v="15768.4"/>
    <x v="0"/>
    <s v="Countersigned"/>
    <s v="VRN"/>
    <s v="SSH"/>
    <x v="3"/>
    <x v="1"/>
    <n v="173"/>
    <x v="31"/>
    <x v="18"/>
    <x v="0"/>
    <x v="23"/>
    <x v="0"/>
  </r>
  <r>
    <x v="123"/>
    <x v="40"/>
    <x v="0"/>
    <s v=""/>
    <s v=""/>
    <s v="RT"/>
    <s v="Inbound"/>
    <x v="46"/>
    <x v="7"/>
    <x v="16"/>
    <n v="90"/>
    <n v="90"/>
    <n v="175.20444444444399"/>
    <n v="0"/>
    <n v="0"/>
    <n v="15768.4"/>
    <x v="0"/>
    <s v="Countersigned"/>
    <s v="SSH"/>
    <s v="VRN"/>
    <x v="3"/>
    <x v="1"/>
    <n v="145"/>
    <x v="31"/>
    <x v="18"/>
    <x v="0"/>
    <x v="23"/>
    <x v="0"/>
  </r>
  <r>
    <x v="123"/>
    <x v="40"/>
    <x v="0"/>
    <s v=""/>
    <s v=""/>
    <s v="RT"/>
    <s v="Inbound"/>
    <x v="46"/>
    <x v="7"/>
    <x v="17"/>
    <n v="90"/>
    <n v="90"/>
    <n v="175.20444444444399"/>
    <n v="0"/>
    <n v="0"/>
    <n v="15768.4"/>
    <x v="0"/>
    <s v="Countersigned"/>
    <s v="SSH"/>
    <s v="VRN"/>
    <x v="3"/>
    <x v="1"/>
    <n v="152"/>
    <x v="31"/>
    <x v="18"/>
    <x v="0"/>
    <x v="23"/>
    <x v="0"/>
  </r>
  <r>
    <x v="123"/>
    <x v="40"/>
    <x v="0"/>
    <s v=""/>
    <s v=""/>
    <s v="RT"/>
    <s v="Inbound"/>
    <x v="46"/>
    <x v="7"/>
    <x v="18"/>
    <n v="90"/>
    <n v="90"/>
    <n v="175.20444444444399"/>
    <n v="0"/>
    <n v="0"/>
    <n v="15768.4"/>
    <x v="0"/>
    <s v="Countersigned"/>
    <s v="SSH"/>
    <s v="VRN"/>
    <x v="3"/>
    <x v="1"/>
    <n v="159"/>
    <x v="31"/>
    <x v="18"/>
    <x v="0"/>
    <x v="23"/>
    <x v="0"/>
  </r>
  <r>
    <x v="123"/>
    <x v="40"/>
    <x v="0"/>
    <s v=""/>
    <s v=""/>
    <s v="RT"/>
    <s v="Inbound"/>
    <x v="46"/>
    <x v="7"/>
    <x v="19"/>
    <n v="90"/>
    <n v="90"/>
    <n v="175.20444444444399"/>
    <n v="0"/>
    <n v="0"/>
    <n v="15768.4"/>
    <x v="0"/>
    <s v="Countersigned"/>
    <s v="SSH"/>
    <s v="VRN"/>
    <x v="3"/>
    <x v="1"/>
    <n v="166"/>
    <x v="31"/>
    <x v="18"/>
    <x v="0"/>
    <x v="23"/>
    <x v="0"/>
  </r>
  <r>
    <x v="123"/>
    <x v="40"/>
    <x v="0"/>
    <s v=""/>
    <s v=""/>
    <s v="RT"/>
    <s v="Inbound"/>
    <x v="46"/>
    <x v="7"/>
    <x v="20"/>
    <n v="90"/>
    <n v="90"/>
    <n v="175.20444444444399"/>
    <n v="0"/>
    <n v="0"/>
    <n v="15768.4"/>
    <x v="0"/>
    <s v="Countersigned"/>
    <s v="SSH"/>
    <s v="VRN"/>
    <x v="3"/>
    <x v="1"/>
    <n v="173"/>
    <x v="31"/>
    <x v="18"/>
    <x v="0"/>
    <x v="23"/>
    <x v="0"/>
  </r>
  <r>
    <x v="123"/>
    <x v="40"/>
    <x v="0"/>
    <s v=""/>
    <s v=""/>
    <s v="RT"/>
    <s v="Inbound"/>
    <x v="46"/>
    <x v="7"/>
    <x v="21"/>
    <n v="90"/>
    <n v="90"/>
    <n v="175.20444444444399"/>
    <n v="0"/>
    <n v="0"/>
    <n v="15768.4"/>
    <x v="0"/>
    <s v="Countersigned"/>
    <s v="SSH"/>
    <s v="VRN"/>
    <x v="3"/>
    <x v="1"/>
    <n v="180"/>
    <x v="31"/>
    <x v="18"/>
    <x v="0"/>
    <x v="23"/>
    <x v="0"/>
  </r>
  <r>
    <x v="124"/>
    <x v="7"/>
    <x v="1"/>
    <s v=""/>
    <s v=""/>
    <s v="OW"/>
    <s v="Outbound"/>
    <x v="7"/>
    <x v="3"/>
    <x v="37"/>
    <n v="1"/>
    <n v="1"/>
    <n v="160"/>
    <n v="0"/>
    <n v="0"/>
    <n v="160"/>
    <x v="0"/>
    <s v="Closed Deal"/>
    <s v="SSH"/>
    <s v="BRI"/>
    <x v="1"/>
    <x v="1"/>
    <n v="67"/>
    <x v="4"/>
    <x v="3"/>
    <x v="47"/>
    <x v="40"/>
    <x v="0"/>
  </r>
  <r>
    <x v="124"/>
    <x v="7"/>
    <x v="1"/>
    <s v=""/>
    <s v=""/>
    <s v="OW"/>
    <s v="Outbound"/>
    <x v="12"/>
    <x v="0"/>
    <x v="2"/>
    <n v="4"/>
    <n v="4"/>
    <n v="280"/>
    <n v="0"/>
    <n v="0"/>
    <n v="1120"/>
    <x v="0"/>
    <s v="Closed Deal"/>
    <s v="NAP"/>
    <s v="SSH"/>
    <x v="0"/>
    <x v="0"/>
    <n v="97"/>
    <x v="17"/>
    <x v="3"/>
    <x v="64"/>
    <x v="55"/>
    <x v="0"/>
  </r>
  <r>
    <x v="124"/>
    <x v="7"/>
    <x v="1"/>
    <s v=""/>
    <s v=""/>
    <s v="OW"/>
    <s v="Outbound"/>
    <x v="13"/>
    <x v="17"/>
    <x v="69"/>
    <n v="3"/>
    <n v="3"/>
    <n v="250"/>
    <n v="0"/>
    <n v="0"/>
    <n v="750"/>
    <x v="0"/>
    <s v="Closed Deal"/>
    <s v="SSH"/>
    <s v="FCO"/>
    <x v="6"/>
    <x v="3"/>
    <n v="101"/>
    <x v="25"/>
    <x v="3"/>
    <x v="64"/>
    <x v="55"/>
    <x v="0"/>
  </r>
  <r>
    <x v="124"/>
    <x v="8"/>
    <x v="1"/>
    <s v=""/>
    <s v="6TGT4"/>
    <s v="OW"/>
    <s v="Outbound"/>
    <x v="42"/>
    <x v="0"/>
    <x v="76"/>
    <n v="2"/>
    <n v="2"/>
    <n v="230"/>
    <n v="0"/>
    <n v="0"/>
    <n v="460"/>
    <x v="0"/>
    <s v="Closed Deal"/>
    <s v="NAP"/>
    <s v="SSH"/>
    <x v="0"/>
    <x v="4"/>
    <n v="106"/>
    <x v="29"/>
    <x v="28"/>
    <x v="96"/>
    <x v="74"/>
    <x v="0"/>
  </r>
  <r>
    <x v="125"/>
    <x v="7"/>
    <x v="1"/>
    <s v=""/>
    <s v=""/>
    <s v="OW"/>
    <s v="Outbound"/>
    <x v="13"/>
    <x v="17"/>
    <x v="71"/>
    <n v="4"/>
    <n v="4"/>
    <n v="250"/>
    <n v="0"/>
    <n v="0"/>
    <n v="1000"/>
    <x v="0"/>
    <s v="Closed Deal"/>
    <s v="SSH"/>
    <s v="FCO"/>
    <x v="6"/>
    <x v="3"/>
    <n v="114"/>
    <x v="25"/>
    <x v="3"/>
    <x v="1"/>
    <x v="74"/>
    <x v="0"/>
  </r>
  <r>
    <x v="125"/>
    <x v="7"/>
    <x v="1"/>
    <s v=""/>
    <s v=""/>
    <s v="OW"/>
    <s v="Outbound"/>
    <x v="12"/>
    <x v="0"/>
    <x v="2"/>
    <n v="3"/>
    <n v="3"/>
    <n v="280"/>
    <n v="0"/>
    <n v="0"/>
    <n v="840"/>
    <x v="0"/>
    <s v="Closed Deal"/>
    <s v="NAP"/>
    <s v="SSH"/>
    <x v="0"/>
    <x v="0"/>
    <n v="96"/>
    <x v="17"/>
    <x v="3"/>
    <x v="64"/>
    <x v="55"/>
    <x v="0"/>
  </r>
  <r>
    <x v="125"/>
    <x v="7"/>
    <x v="1"/>
    <s v=""/>
    <s v=""/>
    <s v="OW"/>
    <s v="Outbound"/>
    <x v="12"/>
    <x v="16"/>
    <x v="69"/>
    <n v="4"/>
    <n v="4"/>
    <n v="250"/>
    <n v="0"/>
    <n v="0"/>
    <n v="1000"/>
    <x v="0"/>
    <s v="Closed Deal"/>
    <s v="FCO"/>
    <s v="SSH"/>
    <x v="6"/>
    <x v="3"/>
    <n v="100"/>
    <x v="25"/>
    <x v="3"/>
    <x v="64"/>
    <x v="55"/>
    <x v="0"/>
  </r>
  <r>
    <x v="120"/>
    <x v="10"/>
    <x v="1"/>
    <s v="AMADEUS"/>
    <s v="11LN55"/>
    <s v="OW"/>
    <s v="Outbound"/>
    <x v="25"/>
    <x v="1"/>
    <x v="30"/>
    <n v="1"/>
    <n v="1"/>
    <n v="200"/>
    <n v="38.92"/>
    <n v="40"/>
    <n v="278.92"/>
    <x v="0"/>
    <s v="Closed Deal"/>
    <s v="SSH"/>
    <s v="NAP"/>
    <x v="0"/>
    <x v="3"/>
    <n v="0"/>
    <x v="18"/>
    <x v="3"/>
    <x v="16"/>
    <x v="15"/>
    <x v="1"/>
  </r>
  <r>
    <x v="120"/>
    <x v="10"/>
    <x v="1"/>
    <s v="AMADEUS"/>
    <s v="11LN55"/>
    <s v="OW"/>
    <s v="Outbound"/>
    <x v="25"/>
    <x v="1"/>
    <x v="30"/>
    <n v="1"/>
    <n v="1"/>
    <n v="200"/>
    <n v="38.92"/>
    <n v="40"/>
    <n v="278.92"/>
    <x v="0"/>
    <s v="Closed Deal"/>
    <s v="SSH"/>
    <s v="NAP"/>
    <x v="0"/>
    <x v="3"/>
    <n v="0"/>
    <x v="18"/>
    <x v="3"/>
    <x v="16"/>
    <x v="15"/>
    <x v="1"/>
  </r>
  <r>
    <x v="124"/>
    <x v="24"/>
    <x v="0"/>
    <s v=""/>
    <s v=""/>
    <s v="RT"/>
    <s v="Outbound"/>
    <x v="35"/>
    <x v="18"/>
    <x v="87"/>
    <n v="1"/>
    <n v="1"/>
    <n v="215"/>
    <n v="0"/>
    <n v="0"/>
    <n v="215"/>
    <x v="0"/>
    <s v="Signed"/>
    <s v="PMO"/>
    <s v="SSH"/>
    <x v="7"/>
    <x v="2"/>
    <n v="75"/>
    <x v="26"/>
    <x v="24"/>
    <x v="88"/>
    <x v="1"/>
    <x v="0"/>
  </r>
  <r>
    <x v="124"/>
    <x v="24"/>
    <x v="0"/>
    <s v=""/>
    <s v=""/>
    <s v="RT"/>
    <s v="Inbound"/>
    <x v="36"/>
    <x v="19"/>
    <x v="51"/>
    <n v="1"/>
    <n v="1"/>
    <n v="215"/>
    <n v="0"/>
    <n v="0"/>
    <n v="215"/>
    <x v="0"/>
    <s v="Signed"/>
    <s v="SSH"/>
    <s v="PMO"/>
    <x v="7"/>
    <x v="2"/>
    <n v="82"/>
    <x v="26"/>
    <x v="24"/>
    <x v="88"/>
    <x v="1"/>
    <x v="0"/>
  </r>
  <r>
    <x v="124"/>
    <x v="19"/>
    <x v="0"/>
    <s v=""/>
    <s v=""/>
    <s v="RT"/>
    <s v="Outbound"/>
    <x v="33"/>
    <x v="2"/>
    <x v="69"/>
    <n v="1"/>
    <n v="1"/>
    <n v="225"/>
    <n v="0"/>
    <n v="0"/>
    <n v="225"/>
    <x v="0"/>
    <s v="On Review"/>
    <s v="BRI"/>
    <s v="SSH"/>
    <x v="1"/>
    <x v="3"/>
    <n v="101"/>
    <x v="24"/>
    <x v="0"/>
    <x v="54"/>
    <x v="21"/>
    <x v="0"/>
  </r>
  <r>
    <x v="124"/>
    <x v="19"/>
    <x v="0"/>
    <s v=""/>
    <s v=""/>
    <s v="RT"/>
    <s v="Inbound"/>
    <x v="34"/>
    <x v="3"/>
    <x v="70"/>
    <n v="1"/>
    <n v="1"/>
    <n v="225"/>
    <n v="0"/>
    <n v="0"/>
    <n v="225"/>
    <x v="0"/>
    <s v="On Review"/>
    <s v="SSH"/>
    <s v="BRI"/>
    <x v="1"/>
    <x v="3"/>
    <n v="108"/>
    <x v="24"/>
    <x v="0"/>
    <x v="54"/>
    <x v="21"/>
    <x v="0"/>
  </r>
  <r>
    <x v="125"/>
    <x v="25"/>
    <x v="1"/>
    <s v=""/>
    <s v="12M99A"/>
    <s v="RT"/>
    <s v="Inbound"/>
    <x v="7"/>
    <x v="3"/>
    <x v="39"/>
    <n v="1"/>
    <n v="1"/>
    <n v="170"/>
    <n v="35.53"/>
    <n v="30"/>
    <n v="235.53"/>
    <x v="0"/>
    <s v="Closed Deal"/>
    <s v="SSH"/>
    <s v="BRI"/>
    <x v="1"/>
    <x v="1"/>
    <n v="80"/>
    <x v="4"/>
    <x v="3"/>
    <x v="49"/>
    <x v="42"/>
    <x v="0"/>
  </r>
  <r>
    <x v="125"/>
    <x v="25"/>
    <x v="1"/>
    <s v=""/>
    <s v="12M99A"/>
    <s v="RT"/>
    <s v="Outbound"/>
    <x v="5"/>
    <x v="2"/>
    <x v="38"/>
    <n v="1"/>
    <n v="1"/>
    <n v="170"/>
    <n v="17.04"/>
    <n v="30"/>
    <n v="217.04"/>
    <x v="0"/>
    <s v="Closed Deal"/>
    <s v="BRI"/>
    <s v="SSH"/>
    <x v="1"/>
    <x v="1"/>
    <n v="73"/>
    <x v="4"/>
    <x v="3"/>
    <x v="5"/>
    <x v="31"/>
    <x v="0"/>
  </r>
  <r>
    <x v="125"/>
    <x v="25"/>
    <x v="1"/>
    <s v=""/>
    <s v="12M99A"/>
    <s v="RT"/>
    <s v="Inbound"/>
    <x v="7"/>
    <x v="3"/>
    <x v="39"/>
    <n v="1"/>
    <n v="1"/>
    <n v="170"/>
    <n v="35.53"/>
    <n v="30"/>
    <n v="235.53"/>
    <x v="0"/>
    <s v="Closed Deal"/>
    <s v="SSH"/>
    <s v="BRI"/>
    <x v="1"/>
    <x v="1"/>
    <n v="80"/>
    <x v="4"/>
    <x v="3"/>
    <x v="49"/>
    <x v="42"/>
    <x v="0"/>
  </r>
  <r>
    <x v="125"/>
    <x v="25"/>
    <x v="1"/>
    <s v=""/>
    <s v="12M99A"/>
    <s v="RT"/>
    <s v="Outbound"/>
    <x v="5"/>
    <x v="2"/>
    <x v="38"/>
    <n v="1"/>
    <n v="1"/>
    <n v="170"/>
    <n v="17.04"/>
    <n v="30"/>
    <n v="217.04"/>
    <x v="0"/>
    <s v="Closed Deal"/>
    <s v="BRI"/>
    <s v="SSH"/>
    <x v="1"/>
    <x v="1"/>
    <n v="73"/>
    <x v="4"/>
    <x v="3"/>
    <x v="5"/>
    <x v="31"/>
    <x v="0"/>
  </r>
  <r>
    <x v="125"/>
    <x v="25"/>
    <x v="1"/>
    <s v=""/>
    <s v="12M99A"/>
    <s v="RT"/>
    <s v="Inbound"/>
    <x v="7"/>
    <x v="3"/>
    <x v="39"/>
    <n v="1"/>
    <n v="1"/>
    <n v="170"/>
    <n v="35.53"/>
    <n v="30"/>
    <n v="235.53"/>
    <x v="0"/>
    <s v="Closed Deal"/>
    <s v="SSH"/>
    <s v="BRI"/>
    <x v="1"/>
    <x v="1"/>
    <n v="80"/>
    <x v="4"/>
    <x v="3"/>
    <x v="49"/>
    <x v="42"/>
    <x v="0"/>
  </r>
  <r>
    <x v="125"/>
    <x v="25"/>
    <x v="1"/>
    <s v=""/>
    <s v="12M99A"/>
    <s v="RT"/>
    <s v="Outbound"/>
    <x v="5"/>
    <x v="2"/>
    <x v="38"/>
    <n v="1"/>
    <n v="1"/>
    <n v="170"/>
    <n v="17.04"/>
    <n v="30"/>
    <n v="217.04"/>
    <x v="0"/>
    <s v="Closed Deal"/>
    <s v="BRI"/>
    <s v="SSH"/>
    <x v="1"/>
    <x v="1"/>
    <n v="73"/>
    <x v="4"/>
    <x v="3"/>
    <x v="5"/>
    <x v="31"/>
    <x v="0"/>
  </r>
  <r>
    <x v="125"/>
    <x v="25"/>
    <x v="1"/>
    <s v=""/>
    <s v="12M99A"/>
    <s v="RT"/>
    <s v="Inbound"/>
    <x v="7"/>
    <x v="3"/>
    <x v="39"/>
    <n v="1"/>
    <n v="1"/>
    <n v="170"/>
    <n v="35.53"/>
    <n v="30"/>
    <n v="235.53"/>
    <x v="0"/>
    <s v="Closed Deal"/>
    <s v="SSH"/>
    <s v="BRI"/>
    <x v="1"/>
    <x v="1"/>
    <n v="80"/>
    <x v="4"/>
    <x v="3"/>
    <x v="49"/>
    <x v="42"/>
    <x v="0"/>
  </r>
  <r>
    <x v="125"/>
    <x v="25"/>
    <x v="1"/>
    <s v=""/>
    <s v="12M99A"/>
    <s v="RT"/>
    <s v="Outbound"/>
    <x v="5"/>
    <x v="2"/>
    <x v="38"/>
    <n v="1"/>
    <n v="1"/>
    <n v="170"/>
    <n v="17.04"/>
    <n v="30"/>
    <n v="217.04"/>
    <x v="0"/>
    <s v="Closed Deal"/>
    <s v="BRI"/>
    <s v="SSH"/>
    <x v="1"/>
    <x v="1"/>
    <n v="73"/>
    <x v="4"/>
    <x v="3"/>
    <x v="5"/>
    <x v="31"/>
    <x v="0"/>
  </r>
  <r>
    <x v="125"/>
    <x v="25"/>
    <x v="1"/>
    <s v=""/>
    <s v="12M99A"/>
    <s v="RT"/>
    <s v="Inbound"/>
    <x v="7"/>
    <x v="3"/>
    <x v="39"/>
    <n v="1"/>
    <n v="1"/>
    <n v="130"/>
    <n v="30.28"/>
    <n v="30"/>
    <n v="190.28"/>
    <x v="0"/>
    <s v="Closed Deal"/>
    <s v="SSH"/>
    <s v="BRI"/>
    <x v="1"/>
    <x v="1"/>
    <n v="80"/>
    <x v="4"/>
    <x v="3"/>
    <x v="49"/>
    <x v="42"/>
    <x v="0"/>
  </r>
  <r>
    <x v="125"/>
    <x v="25"/>
    <x v="1"/>
    <s v=""/>
    <s v="12M99A"/>
    <s v="RT"/>
    <s v="Outbound"/>
    <x v="5"/>
    <x v="2"/>
    <x v="38"/>
    <n v="1"/>
    <n v="1"/>
    <n v="130"/>
    <n v="17.04"/>
    <n v="30"/>
    <n v="177.04"/>
    <x v="0"/>
    <s v="Closed Deal"/>
    <s v="BRI"/>
    <s v="SSH"/>
    <x v="1"/>
    <x v="1"/>
    <n v="73"/>
    <x v="4"/>
    <x v="3"/>
    <x v="5"/>
    <x v="31"/>
    <x v="0"/>
  </r>
  <r>
    <x v="125"/>
    <x v="19"/>
    <x v="0"/>
    <s v=""/>
    <s v=""/>
    <s v="RT"/>
    <s v="Outbound"/>
    <x v="12"/>
    <x v="16"/>
    <x v="66"/>
    <n v="30"/>
    <n v="30"/>
    <n v="245"/>
    <n v="0"/>
    <n v="0"/>
    <n v="7350"/>
    <x v="0"/>
    <s v="On Review"/>
    <s v="FCO"/>
    <s v="SSH"/>
    <x v="6"/>
    <x v="3"/>
    <n v="79"/>
    <x v="25"/>
    <x v="3"/>
    <x v="67"/>
    <x v="69"/>
    <x v="0"/>
  </r>
  <r>
    <x v="125"/>
    <x v="19"/>
    <x v="0"/>
    <s v=""/>
    <s v=""/>
    <s v="RT"/>
    <s v="Outbound"/>
    <x v="12"/>
    <x v="16"/>
    <x v="67"/>
    <n v="80"/>
    <n v="80"/>
    <n v="245"/>
    <n v="0"/>
    <n v="0"/>
    <n v="19600"/>
    <x v="0"/>
    <s v="On Review"/>
    <s v="FCO"/>
    <s v="SSH"/>
    <x v="6"/>
    <x v="3"/>
    <n v="86"/>
    <x v="25"/>
    <x v="3"/>
    <x v="84"/>
    <x v="70"/>
    <x v="0"/>
  </r>
  <r>
    <x v="125"/>
    <x v="19"/>
    <x v="0"/>
    <s v=""/>
    <s v=""/>
    <s v="RT"/>
    <s v="Outbound"/>
    <x v="12"/>
    <x v="16"/>
    <x v="68"/>
    <n v="80"/>
    <n v="80"/>
    <n v="245"/>
    <n v="0"/>
    <n v="0"/>
    <n v="19600"/>
    <x v="0"/>
    <s v="On Review"/>
    <s v="FCO"/>
    <s v="SSH"/>
    <x v="6"/>
    <x v="3"/>
    <n v="93"/>
    <x v="25"/>
    <x v="3"/>
    <x v="69"/>
    <x v="71"/>
    <x v="0"/>
  </r>
  <r>
    <x v="125"/>
    <x v="19"/>
    <x v="0"/>
    <s v=""/>
    <s v=""/>
    <s v="RT"/>
    <s v="Outbound"/>
    <x v="12"/>
    <x v="16"/>
    <x v="69"/>
    <n v="80"/>
    <n v="80"/>
    <n v="245"/>
    <n v="0"/>
    <n v="0"/>
    <n v="19600"/>
    <x v="0"/>
    <s v="On Review"/>
    <s v="FCO"/>
    <s v="SSH"/>
    <x v="6"/>
    <x v="3"/>
    <n v="100"/>
    <x v="25"/>
    <x v="3"/>
    <x v="64"/>
    <x v="55"/>
    <x v="0"/>
  </r>
  <r>
    <x v="125"/>
    <x v="19"/>
    <x v="0"/>
    <s v=""/>
    <s v=""/>
    <s v="RT"/>
    <s v="Outbound"/>
    <x v="12"/>
    <x v="16"/>
    <x v="70"/>
    <n v="80"/>
    <n v="80"/>
    <n v="245"/>
    <n v="0"/>
    <n v="0"/>
    <n v="19600"/>
    <x v="0"/>
    <s v="On Review"/>
    <s v="FCO"/>
    <s v="SSH"/>
    <x v="6"/>
    <x v="3"/>
    <n v="107"/>
    <x v="25"/>
    <x v="3"/>
    <x v="85"/>
    <x v="72"/>
    <x v="0"/>
  </r>
  <r>
    <x v="125"/>
    <x v="19"/>
    <x v="0"/>
    <s v=""/>
    <s v=""/>
    <s v="RT"/>
    <s v="Outbound"/>
    <x v="12"/>
    <x v="16"/>
    <x v="71"/>
    <n v="80"/>
    <n v="80"/>
    <n v="245"/>
    <n v="0"/>
    <n v="0"/>
    <n v="19600"/>
    <x v="0"/>
    <s v="On Review"/>
    <s v="FCO"/>
    <s v="SSH"/>
    <x v="6"/>
    <x v="3"/>
    <n v="114"/>
    <x v="25"/>
    <x v="3"/>
    <x v="86"/>
    <x v="73"/>
    <x v="0"/>
  </r>
  <r>
    <x v="125"/>
    <x v="19"/>
    <x v="0"/>
    <s v=""/>
    <s v=""/>
    <s v="RT"/>
    <s v="Inbound"/>
    <x v="13"/>
    <x v="17"/>
    <x v="67"/>
    <n v="30"/>
    <n v="30"/>
    <n v="245"/>
    <n v="0"/>
    <n v="0"/>
    <n v="7350"/>
    <x v="0"/>
    <s v="On Review"/>
    <s v="SSH"/>
    <s v="FCO"/>
    <x v="6"/>
    <x v="3"/>
    <n v="86"/>
    <x v="25"/>
    <x v="3"/>
    <x v="48"/>
    <x v="41"/>
    <x v="0"/>
  </r>
  <r>
    <x v="125"/>
    <x v="19"/>
    <x v="0"/>
    <s v=""/>
    <s v=""/>
    <s v="RT"/>
    <s v="Inbound"/>
    <x v="13"/>
    <x v="17"/>
    <x v="68"/>
    <n v="80"/>
    <n v="80"/>
    <n v="245"/>
    <n v="0"/>
    <n v="0"/>
    <n v="19600"/>
    <x v="0"/>
    <s v="On Review"/>
    <s v="SSH"/>
    <s v="FCO"/>
    <x v="6"/>
    <x v="3"/>
    <n v="93"/>
    <x v="25"/>
    <x v="3"/>
    <x v="63"/>
    <x v="49"/>
    <x v="0"/>
  </r>
  <r>
    <x v="125"/>
    <x v="19"/>
    <x v="0"/>
    <s v=""/>
    <s v=""/>
    <s v="RT"/>
    <s v="Inbound"/>
    <x v="13"/>
    <x v="17"/>
    <x v="69"/>
    <n v="80"/>
    <n v="80"/>
    <n v="245"/>
    <n v="0"/>
    <n v="0"/>
    <n v="19600"/>
    <x v="0"/>
    <s v="On Review"/>
    <s v="SSH"/>
    <s v="FCO"/>
    <x v="6"/>
    <x v="3"/>
    <n v="100"/>
    <x v="25"/>
    <x v="3"/>
    <x v="64"/>
    <x v="55"/>
    <x v="0"/>
  </r>
  <r>
    <x v="125"/>
    <x v="19"/>
    <x v="0"/>
    <s v=""/>
    <s v=""/>
    <s v="RT"/>
    <s v="Inbound"/>
    <x v="13"/>
    <x v="17"/>
    <x v="70"/>
    <n v="80"/>
    <n v="80"/>
    <n v="245"/>
    <n v="0"/>
    <n v="0"/>
    <n v="19600"/>
    <x v="0"/>
    <s v="On Review"/>
    <s v="SSH"/>
    <s v="FCO"/>
    <x v="6"/>
    <x v="3"/>
    <n v="107"/>
    <x v="25"/>
    <x v="3"/>
    <x v="7"/>
    <x v="1"/>
    <x v="0"/>
  </r>
  <r>
    <x v="125"/>
    <x v="19"/>
    <x v="0"/>
    <s v=""/>
    <s v=""/>
    <s v="RT"/>
    <s v="Inbound"/>
    <x v="13"/>
    <x v="17"/>
    <x v="71"/>
    <n v="80"/>
    <n v="80"/>
    <n v="245"/>
    <n v="0"/>
    <n v="0"/>
    <n v="19600"/>
    <x v="0"/>
    <s v="On Review"/>
    <s v="SSH"/>
    <s v="FCO"/>
    <x v="6"/>
    <x v="3"/>
    <n v="114"/>
    <x v="25"/>
    <x v="3"/>
    <x v="1"/>
    <x v="74"/>
    <x v="0"/>
  </r>
  <r>
    <x v="125"/>
    <x v="19"/>
    <x v="0"/>
    <s v=""/>
    <s v=""/>
    <s v="RT"/>
    <s v="Inbound"/>
    <x v="13"/>
    <x v="17"/>
    <x v="72"/>
    <n v="80"/>
    <n v="80"/>
    <n v="245"/>
    <n v="0"/>
    <n v="0"/>
    <n v="19600"/>
    <x v="0"/>
    <s v="On Review"/>
    <s v="SSH"/>
    <s v="FCO"/>
    <x v="6"/>
    <x v="3"/>
    <n v="121"/>
    <x v="25"/>
    <x v="3"/>
    <x v="87"/>
    <x v="75"/>
    <x v="0"/>
  </r>
  <r>
    <x v="125"/>
    <x v="19"/>
    <x v="0"/>
    <s v=""/>
    <s v=""/>
    <s v="RT"/>
    <s v="Outbound"/>
    <x v="45"/>
    <x v="6"/>
    <x v="15"/>
    <n v="50"/>
    <n v="50"/>
    <n v="230"/>
    <n v="0"/>
    <n v="0"/>
    <n v="11500"/>
    <x v="0"/>
    <s v="On Review"/>
    <s v="VRN"/>
    <s v="SSH"/>
    <x v="3"/>
    <x v="1"/>
    <n v="136"/>
    <x v="31"/>
    <x v="18"/>
    <x v="0"/>
    <x v="23"/>
    <x v="0"/>
  </r>
  <r>
    <x v="125"/>
    <x v="19"/>
    <x v="0"/>
    <s v=""/>
    <s v=""/>
    <s v="RT"/>
    <s v="Outbound"/>
    <x v="45"/>
    <x v="6"/>
    <x v="16"/>
    <n v="50"/>
    <n v="50"/>
    <n v="230"/>
    <n v="0"/>
    <n v="0"/>
    <n v="11500"/>
    <x v="0"/>
    <s v="On Review"/>
    <s v="VRN"/>
    <s v="SSH"/>
    <x v="3"/>
    <x v="1"/>
    <n v="143"/>
    <x v="31"/>
    <x v="18"/>
    <x v="0"/>
    <x v="23"/>
    <x v="0"/>
  </r>
  <r>
    <x v="125"/>
    <x v="19"/>
    <x v="0"/>
    <s v=""/>
    <s v=""/>
    <s v="RT"/>
    <s v="Outbound"/>
    <x v="45"/>
    <x v="6"/>
    <x v="17"/>
    <n v="50"/>
    <n v="50"/>
    <n v="230"/>
    <n v="0"/>
    <n v="0"/>
    <n v="11500"/>
    <x v="0"/>
    <s v="On Review"/>
    <s v="VRN"/>
    <s v="SSH"/>
    <x v="3"/>
    <x v="1"/>
    <n v="150"/>
    <x v="31"/>
    <x v="18"/>
    <x v="0"/>
    <x v="23"/>
    <x v="0"/>
  </r>
  <r>
    <x v="125"/>
    <x v="19"/>
    <x v="0"/>
    <s v=""/>
    <s v=""/>
    <s v="RT"/>
    <s v="Outbound"/>
    <x v="45"/>
    <x v="6"/>
    <x v="18"/>
    <n v="50"/>
    <n v="50"/>
    <n v="230"/>
    <n v="0"/>
    <n v="0"/>
    <n v="11500"/>
    <x v="0"/>
    <s v="On Review"/>
    <s v="VRN"/>
    <s v="SSH"/>
    <x v="3"/>
    <x v="1"/>
    <n v="157"/>
    <x v="31"/>
    <x v="18"/>
    <x v="0"/>
    <x v="23"/>
    <x v="0"/>
  </r>
  <r>
    <x v="125"/>
    <x v="19"/>
    <x v="0"/>
    <s v=""/>
    <s v=""/>
    <s v="RT"/>
    <s v="Outbound"/>
    <x v="45"/>
    <x v="6"/>
    <x v="19"/>
    <n v="50"/>
    <n v="50"/>
    <n v="230"/>
    <n v="0"/>
    <n v="0"/>
    <n v="11500"/>
    <x v="0"/>
    <s v="On Review"/>
    <s v="VRN"/>
    <s v="SSH"/>
    <x v="3"/>
    <x v="1"/>
    <n v="164"/>
    <x v="31"/>
    <x v="18"/>
    <x v="0"/>
    <x v="23"/>
    <x v="0"/>
  </r>
  <r>
    <x v="125"/>
    <x v="19"/>
    <x v="0"/>
    <s v=""/>
    <s v=""/>
    <s v="RT"/>
    <s v="Outbound"/>
    <x v="45"/>
    <x v="6"/>
    <x v="20"/>
    <n v="50"/>
    <n v="50"/>
    <n v="230"/>
    <n v="0"/>
    <n v="0"/>
    <n v="11500"/>
    <x v="0"/>
    <s v="On Review"/>
    <s v="VRN"/>
    <s v="SSH"/>
    <x v="3"/>
    <x v="1"/>
    <n v="171"/>
    <x v="31"/>
    <x v="18"/>
    <x v="0"/>
    <x v="23"/>
    <x v="0"/>
  </r>
  <r>
    <x v="125"/>
    <x v="19"/>
    <x v="0"/>
    <s v=""/>
    <s v=""/>
    <s v="RT"/>
    <s v="Inbound"/>
    <x v="46"/>
    <x v="7"/>
    <x v="16"/>
    <n v="50"/>
    <n v="50"/>
    <n v="230"/>
    <n v="0"/>
    <n v="0"/>
    <n v="11500"/>
    <x v="0"/>
    <s v="On Review"/>
    <s v="SSH"/>
    <s v="VRN"/>
    <x v="3"/>
    <x v="1"/>
    <n v="143"/>
    <x v="31"/>
    <x v="18"/>
    <x v="0"/>
    <x v="23"/>
    <x v="0"/>
  </r>
  <r>
    <x v="125"/>
    <x v="19"/>
    <x v="0"/>
    <s v=""/>
    <s v=""/>
    <s v="RT"/>
    <s v="Inbound"/>
    <x v="46"/>
    <x v="7"/>
    <x v="17"/>
    <n v="50"/>
    <n v="50"/>
    <n v="230"/>
    <n v="0"/>
    <n v="0"/>
    <n v="11500"/>
    <x v="0"/>
    <s v="On Review"/>
    <s v="SSH"/>
    <s v="VRN"/>
    <x v="3"/>
    <x v="1"/>
    <n v="150"/>
    <x v="31"/>
    <x v="18"/>
    <x v="0"/>
    <x v="23"/>
    <x v="0"/>
  </r>
  <r>
    <x v="125"/>
    <x v="19"/>
    <x v="0"/>
    <s v=""/>
    <s v=""/>
    <s v="RT"/>
    <s v="Inbound"/>
    <x v="46"/>
    <x v="7"/>
    <x v="18"/>
    <n v="50"/>
    <n v="50"/>
    <n v="230"/>
    <n v="0"/>
    <n v="0"/>
    <n v="11500"/>
    <x v="0"/>
    <s v="On Review"/>
    <s v="SSH"/>
    <s v="VRN"/>
    <x v="3"/>
    <x v="1"/>
    <n v="157"/>
    <x v="31"/>
    <x v="18"/>
    <x v="0"/>
    <x v="23"/>
    <x v="0"/>
  </r>
  <r>
    <x v="125"/>
    <x v="19"/>
    <x v="0"/>
    <s v=""/>
    <s v=""/>
    <s v="RT"/>
    <s v="Inbound"/>
    <x v="46"/>
    <x v="7"/>
    <x v="19"/>
    <n v="50"/>
    <n v="50"/>
    <n v="230"/>
    <n v="0"/>
    <n v="0"/>
    <n v="11500"/>
    <x v="0"/>
    <s v="On Review"/>
    <s v="SSH"/>
    <s v="VRN"/>
    <x v="3"/>
    <x v="1"/>
    <n v="164"/>
    <x v="31"/>
    <x v="18"/>
    <x v="0"/>
    <x v="23"/>
    <x v="0"/>
  </r>
  <r>
    <x v="125"/>
    <x v="19"/>
    <x v="0"/>
    <s v=""/>
    <s v=""/>
    <s v="RT"/>
    <s v="Inbound"/>
    <x v="46"/>
    <x v="7"/>
    <x v="20"/>
    <n v="50"/>
    <n v="50"/>
    <n v="230"/>
    <n v="0"/>
    <n v="0"/>
    <n v="11500"/>
    <x v="0"/>
    <s v="On Review"/>
    <s v="SSH"/>
    <s v="VRN"/>
    <x v="3"/>
    <x v="1"/>
    <n v="171"/>
    <x v="31"/>
    <x v="18"/>
    <x v="0"/>
    <x v="23"/>
    <x v="0"/>
  </r>
  <r>
    <x v="125"/>
    <x v="19"/>
    <x v="0"/>
    <s v=""/>
    <s v=""/>
    <s v="RT"/>
    <s v="Inbound"/>
    <x v="46"/>
    <x v="7"/>
    <x v="21"/>
    <n v="50"/>
    <n v="50"/>
    <n v="230"/>
    <n v="0"/>
    <n v="0"/>
    <n v="11500"/>
    <x v="0"/>
    <s v="On Review"/>
    <s v="SSH"/>
    <s v="VRN"/>
    <x v="3"/>
    <x v="1"/>
    <n v="178"/>
    <x v="31"/>
    <x v="18"/>
    <x v="0"/>
    <x v="23"/>
    <x v="0"/>
  </r>
  <r>
    <x v="125"/>
    <x v="7"/>
    <x v="1"/>
    <s v=""/>
    <s v=""/>
    <s v="OW"/>
    <s v="Outbound"/>
    <x v="45"/>
    <x v="6"/>
    <x v="41"/>
    <n v="4"/>
    <n v="4"/>
    <n v="280"/>
    <n v="0"/>
    <n v="0"/>
    <n v="1120"/>
    <x v="0"/>
    <s v="Closed Deal"/>
    <s v="VRN"/>
    <s v="SSH"/>
    <x v="3"/>
    <x v="1"/>
    <n v="94"/>
    <x v="10"/>
    <x v="7"/>
    <x v="35"/>
    <x v="28"/>
    <x v="2"/>
  </r>
  <r>
    <x v="125"/>
    <x v="7"/>
    <x v="1"/>
    <s v=""/>
    <s v=""/>
    <s v="OW"/>
    <s v="Outbound"/>
    <x v="46"/>
    <x v="7"/>
    <x v="42"/>
    <n v="4"/>
    <n v="4"/>
    <n v="350"/>
    <n v="0"/>
    <n v="0"/>
    <n v="1400"/>
    <x v="0"/>
    <s v="Closed Deal"/>
    <s v="SSH"/>
    <s v="VRN"/>
    <x v="3"/>
    <x v="1"/>
    <n v="101"/>
    <x v="10"/>
    <x v="7"/>
    <x v="35"/>
    <x v="28"/>
    <x v="2"/>
  </r>
  <r>
    <x v="125"/>
    <x v="8"/>
    <x v="1"/>
    <s v=""/>
    <s v="J4RWC"/>
    <s v="RT"/>
    <s v="Outbound"/>
    <x v="42"/>
    <x v="0"/>
    <x v="75"/>
    <n v="1"/>
    <n v="1"/>
    <n v="300"/>
    <n v="0"/>
    <n v="0"/>
    <n v="300"/>
    <x v="0"/>
    <s v="Closed Deal"/>
    <s v="NAP"/>
    <s v="SSH"/>
    <x v="0"/>
    <x v="4"/>
    <n v="98"/>
    <x v="29"/>
    <x v="28"/>
    <x v="100"/>
    <x v="14"/>
    <x v="0"/>
  </r>
  <r>
    <x v="125"/>
    <x v="8"/>
    <x v="1"/>
    <s v=""/>
    <s v="J4RWC"/>
    <s v="RT"/>
    <s v="Inbound"/>
    <x v="41"/>
    <x v="1"/>
    <x v="76"/>
    <n v="1"/>
    <n v="1"/>
    <n v="300"/>
    <n v="0"/>
    <n v="0"/>
    <n v="300"/>
    <x v="0"/>
    <s v="Closed Deal"/>
    <s v="SSH"/>
    <s v="NAP"/>
    <x v="0"/>
    <x v="4"/>
    <n v="105"/>
    <x v="29"/>
    <x v="28"/>
    <x v="96"/>
    <x v="74"/>
    <x v="0"/>
  </r>
  <r>
    <x v="126"/>
    <x v="7"/>
    <x v="1"/>
    <s v=""/>
    <s v=""/>
    <s v="OW"/>
    <s v="Outbound"/>
    <x v="45"/>
    <x v="6"/>
    <x v="41"/>
    <n v="-4"/>
    <n v="-4"/>
    <n v="280"/>
    <n v="0"/>
    <n v="0"/>
    <n v="-1120"/>
    <x v="0"/>
    <s v="Closed Deal"/>
    <s v="VRN"/>
    <s v="SSH"/>
    <x v="3"/>
    <x v="1"/>
    <n v="93"/>
    <x v="10"/>
    <x v="7"/>
    <x v="35"/>
    <x v="28"/>
    <x v="2"/>
  </r>
  <r>
    <x v="126"/>
    <x v="7"/>
    <x v="1"/>
    <s v=""/>
    <s v=""/>
    <s v="OW"/>
    <s v="Outbound"/>
    <x v="46"/>
    <x v="7"/>
    <x v="42"/>
    <n v="-4"/>
    <n v="-4"/>
    <n v="350"/>
    <n v="0"/>
    <n v="0"/>
    <n v="-1400"/>
    <x v="0"/>
    <s v="Closed Deal"/>
    <s v="SSH"/>
    <s v="VRN"/>
    <x v="3"/>
    <x v="1"/>
    <n v="100"/>
    <x v="10"/>
    <x v="7"/>
    <x v="35"/>
    <x v="28"/>
    <x v="2"/>
  </r>
  <r>
    <x v="126"/>
    <x v="7"/>
    <x v="1"/>
    <s v=""/>
    <s v=""/>
    <s v="OW"/>
    <s v="Outbound"/>
    <x v="13"/>
    <x v="17"/>
    <x v="69"/>
    <n v="2"/>
    <n v="2"/>
    <n v="250"/>
    <n v="0"/>
    <n v="0"/>
    <n v="500"/>
    <x v="0"/>
    <s v="Closed Deal"/>
    <s v="SSH"/>
    <s v="FCO"/>
    <x v="6"/>
    <x v="3"/>
    <n v="99"/>
    <x v="25"/>
    <x v="3"/>
    <x v="64"/>
    <x v="55"/>
    <x v="0"/>
  </r>
  <r>
    <x v="126"/>
    <x v="7"/>
    <x v="1"/>
    <s v=""/>
    <s v=""/>
    <s v="OW"/>
    <s v="Outbound"/>
    <x v="13"/>
    <x v="1"/>
    <x v="4"/>
    <n v="2"/>
    <n v="2"/>
    <n v="320"/>
    <n v="0"/>
    <n v="0"/>
    <n v="640"/>
    <x v="0"/>
    <s v="Closed Deal"/>
    <s v="SSH"/>
    <s v="NAP"/>
    <x v="0"/>
    <x v="0"/>
    <n v="109"/>
    <x v="17"/>
    <x v="3"/>
    <x v="65"/>
    <x v="56"/>
    <x v="0"/>
  </r>
  <r>
    <x v="126"/>
    <x v="7"/>
    <x v="1"/>
    <s v=""/>
    <s v=""/>
    <s v="OW"/>
    <s v="Outbound"/>
    <x v="12"/>
    <x v="16"/>
    <x v="68"/>
    <n v="2"/>
    <n v="2"/>
    <n v="250"/>
    <n v="0"/>
    <n v="0"/>
    <n v="500"/>
    <x v="0"/>
    <s v="Closed Deal"/>
    <s v="FCO"/>
    <s v="SSH"/>
    <x v="6"/>
    <x v="3"/>
    <n v="92"/>
    <x v="25"/>
    <x v="3"/>
    <x v="69"/>
    <x v="71"/>
    <x v="0"/>
  </r>
  <r>
    <x v="125"/>
    <x v="9"/>
    <x v="1"/>
    <s v="Website IBE"/>
    <s v="HFOX9R"/>
    <s v="OW"/>
    <s v="Outbound"/>
    <x v="5"/>
    <x v="2"/>
    <x v="38"/>
    <n v="1"/>
    <n v="1"/>
    <n v="160"/>
    <n v="32.29"/>
    <n v="43"/>
    <n v="235.29"/>
    <x v="0"/>
    <s v="Closed Deal"/>
    <s v="BRI"/>
    <s v="SSH"/>
    <x v="1"/>
    <x v="1"/>
    <n v="73"/>
    <x v="4"/>
    <x v="3"/>
    <x v="5"/>
    <x v="31"/>
    <x v="0"/>
  </r>
  <r>
    <x v="125"/>
    <x v="9"/>
    <x v="1"/>
    <s v="Website IBE"/>
    <s v="HFOX9R"/>
    <s v="OW"/>
    <s v="Outbound"/>
    <x v="5"/>
    <x v="2"/>
    <x v="38"/>
    <n v="1"/>
    <n v="1"/>
    <n v="160"/>
    <n v="32.29"/>
    <n v="43"/>
    <n v="235.29"/>
    <x v="0"/>
    <s v="Closed Deal"/>
    <s v="BRI"/>
    <s v="SSH"/>
    <x v="1"/>
    <x v="1"/>
    <n v="73"/>
    <x v="4"/>
    <x v="3"/>
    <x v="5"/>
    <x v="31"/>
    <x v="0"/>
  </r>
  <r>
    <x v="125"/>
    <x v="25"/>
    <x v="1"/>
    <s v=""/>
    <s v="12M9A0"/>
    <s v="RT"/>
    <s v="Inbound"/>
    <x v="26"/>
    <x v="7"/>
    <x v="42"/>
    <n v="1"/>
    <n v="1"/>
    <n v="350"/>
    <n v="30.28"/>
    <n v="30"/>
    <n v="410.28"/>
    <x v="0"/>
    <s v="Closed Deal"/>
    <s v="SSH"/>
    <s v="VRN"/>
    <x v="3"/>
    <x v="1"/>
    <n v="101"/>
    <x v="19"/>
    <x v="1"/>
    <x v="76"/>
    <x v="62"/>
    <x v="0"/>
  </r>
  <r>
    <x v="125"/>
    <x v="25"/>
    <x v="1"/>
    <s v=""/>
    <s v="12M9A0"/>
    <s v="RT"/>
    <s v="Outbound"/>
    <x v="29"/>
    <x v="6"/>
    <x v="41"/>
    <n v="1"/>
    <n v="1"/>
    <n v="350"/>
    <n v="24.4"/>
    <n v="30"/>
    <n v="404.4"/>
    <x v="0"/>
    <s v="Closed Deal"/>
    <s v="VRN"/>
    <s v="SSH"/>
    <x v="3"/>
    <x v="1"/>
    <n v="94"/>
    <x v="19"/>
    <x v="1"/>
    <x v="72"/>
    <x v="61"/>
    <x v="0"/>
  </r>
  <r>
    <x v="125"/>
    <x v="25"/>
    <x v="1"/>
    <s v=""/>
    <s v="12M9A0"/>
    <s v="RT"/>
    <s v="Inbound"/>
    <x v="26"/>
    <x v="7"/>
    <x v="42"/>
    <n v="1"/>
    <n v="1"/>
    <n v="350"/>
    <n v="30.28"/>
    <n v="30"/>
    <n v="410.28"/>
    <x v="0"/>
    <s v="Closed Deal"/>
    <s v="SSH"/>
    <s v="VRN"/>
    <x v="3"/>
    <x v="1"/>
    <n v="101"/>
    <x v="19"/>
    <x v="1"/>
    <x v="76"/>
    <x v="62"/>
    <x v="0"/>
  </r>
  <r>
    <x v="125"/>
    <x v="25"/>
    <x v="1"/>
    <s v=""/>
    <s v="12M9A0"/>
    <s v="RT"/>
    <s v="Outbound"/>
    <x v="29"/>
    <x v="6"/>
    <x v="41"/>
    <n v="1"/>
    <n v="1"/>
    <n v="350"/>
    <n v="24.4"/>
    <n v="30"/>
    <n v="404.4"/>
    <x v="0"/>
    <s v="Closed Deal"/>
    <s v="VRN"/>
    <s v="SSH"/>
    <x v="3"/>
    <x v="1"/>
    <n v="94"/>
    <x v="19"/>
    <x v="1"/>
    <x v="72"/>
    <x v="61"/>
    <x v="0"/>
  </r>
  <r>
    <x v="126"/>
    <x v="8"/>
    <x v="1"/>
    <s v=""/>
    <s v="TLHVP"/>
    <s v="OW"/>
    <s v="Outbound"/>
    <x v="12"/>
    <x v="16"/>
    <x v="69"/>
    <n v="2"/>
    <n v="2"/>
    <n v="250"/>
    <n v="0"/>
    <n v="0"/>
    <n v="500"/>
    <x v="0"/>
    <s v="Closed Deal"/>
    <s v="FCO"/>
    <s v="SSH"/>
    <x v="6"/>
    <x v="3"/>
    <n v="99"/>
    <x v="25"/>
    <x v="3"/>
    <x v="64"/>
    <x v="55"/>
    <x v="0"/>
  </r>
  <r>
    <x v="126"/>
    <x v="8"/>
    <x v="1"/>
    <s v=""/>
    <s v="6ARWA"/>
    <s v="OW"/>
    <s v="Outbound"/>
    <x v="12"/>
    <x v="16"/>
    <x v="69"/>
    <n v="2"/>
    <n v="2"/>
    <n v="250"/>
    <n v="0"/>
    <n v="0"/>
    <n v="500"/>
    <x v="0"/>
    <s v="Closed Deal"/>
    <s v="FCO"/>
    <s v="SSH"/>
    <x v="6"/>
    <x v="3"/>
    <n v="99"/>
    <x v="25"/>
    <x v="3"/>
    <x v="64"/>
    <x v="55"/>
    <x v="0"/>
  </r>
  <r>
    <x v="126"/>
    <x v="8"/>
    <x v="1"/>
    <s v=""/>
    <s v="NHNA3"/>
    <s v="RT"/>
    <s v="Outbound"/>
    <x v="5"/>
    <x v="2"/>
    <x v="15"/>
    <n v="5"/>
    <n v="5"/>
    <n v="160"/>
    <n v="0"/>
    <n v="0"/>
    <n v="800"/>
    <x v="0"/>
    <s v="Closed Deal"/>
    <s v="BRI"/>
    <s v="SSH"/>
    <x v="1"/>
    <x v="1"/>
    <n v="135"/>
    <x v="4"/>
    <x v="3"/>
    <x v="16"/>
    <x v="15"/>
    <x v="0"/>
  </r>
  <r>
    <x v="126"/>
    <x v="8"/>
    <x v="1"/>
    <s v=""/>
    <s v="NHNA3"/>
    <s v="RT"/>
    <s v="Inbound"/>
    <x v="7"/>
    <x v="3"/>
    <x v="16"/>
    <n v="5"/>
    <n v="5"/>
    <n v="160"/>
    <n v="0"/>
    <n v="0"/>
    <n v="800"/>
    <x v="0"/>
    <s v="Closed Deal"/>
    <s v="SSH"/>
    <s v="BRI"/>
    <x v="1"/>
    <x v="1"/>
    <n v="142"/>
    <x v="4"/>
    <x v="3"/>
    <x v="19"/>
    <x v="17"/>
    <x v="0"/>
  </r>
  <r>
    <x v="126"/>
    <x v="9"/>
    <x v="1"/>
    <s v="Website IBE"/>
    <s v="AJSINB"/>
    <s v="OW"/>
    <s v="Outbound"/>
    <x v="7"/>
    <x v="3"/>
    <x v="39"/>
    <n v="1"/>
    <n v="1"/>
    <n v="156.65"/>
    <n v="35.47"/>
    <n v="53"/>
    <n v="245.12"/>
    <x v="0"/>
    <s v="Closed Deal"/>
    <s v="SSH"/>
    <s v="BRI"/>
    <x v="1"/>
    <x v="1"/>
    <n v="79"/>
    <x v="4"/>
    <x v="3"/>
    <x v="49"/>
    <x v="42"/>
    <x v="0"/>
  </r>
  <r>
    <x v="126"/>
    <x v="9"/>
    <x v="1"/>
    <s v="Website IBE"/>
    <s v="AJSINB"/>
    <s v="OW"/>
    <s v="Outbound"/>
    <x v="7"/>
    <x v="3"/>
    <x v="39"/>
    <n v="1"/>
    <n v="1"/>
    <n v="156.65"/>
    <n v="35.47"/>
    <n v="53"/>
    <n v="245.12"/>
    <x v="0"/>
    <s v="Closed Deal"/>
    <s v="SSH"/>
    <s v="BRI"/>
    <x v="1"/>
    <x v="1"/>
    <n v="79"/>
    <x v="4"/>
    <x v="3"/>
    <x v="49"/>
    <x v="42"/>
    <x v="0"/>
  </r>
  <r>
    <x v="127"/>
    <x v="7"/>
    <x v="1"/>
    <s v=""/>
    <s v=""/>
    <s v="OW"/>
    <s v="Outbound"/>
    <x v="7"/>
    <x v="3"/>
    <x v="14"/>
    <n v="2"/>
    <n v="2"/>
    <n v="200"/>
    <n v="0"/>
    <n v="0"/>
    <n v="400"/>
    <x v="0"/>
    <s v="Closed Deal"/>
    <s v="SSH"/>
    <s v="BRI"/>
    <x v="1"/>
    <x v="1"/>
    <n v="127"/>
    <x v="4"/>
    <x v="3"/>
    <x v="22"/>
    <x v="20"/>
    <x v="0"/>
  </r>
  <r>
    <x v="127"/>
    <x v="7"/>
    <x v="1"/>
    <s v=""/>
    <s v=""/>
    <s v="OW"/>
    <s v="Outbound"/>
    <x v="5"/>
    <x v="2"/>
    <x v="38"/>
    <n v="3"/>
    <n v="3"/>
    <n v="160"/>
    <n v="0"/>
    <n v="0"/>
    <n v="480"/>
    <x v="0"/>
    <s v="Closed Deal"/>
    <s v="BRI"/>
    <s v="SSH"/>
    <x v="1"/>
    <x v="1"/>
    <n v="71"/>
    <x v="4"/>
    <x v="3"/>
    <x v="5"/>
    <x v="31"/>
    <x v="0"/>
  </r>
  <r>
    <x v="127"/>
    <x v="7"/>
    <x v="1"/>
    <s v=""/>
    <s v=""/>
    <s v="OW"/>
    <s v="Outbound"/>
    <x v="12"/>
    <x v="0"/>
    <x v="3"/>
    <n v="2"/>
    <n v="2"/>
    <n v="280"/>
    <n v="0"/>
    <n v="0"/>
    <n v="560"/>
    <x v="0"/>
    <s v="Closed Deal"/>
    <s v="NAP"/>
    <s v="SSH"/>
    <x v="0"/>
    <x v="0"/>
    <n v="101"/>
    <x v="17"/>
    <x v="3"/>
    <x v="68"/>
    <x v="65"/>
    <x v="0"/>
  </r>
  <r>
    <x v="125"/>
    <x v="19"/>
    <x v="0"/>
    <s v=""/>
    <s v=""/>
    <s v="RT"/>
    <s v="Outbound"/>
    <x v="47"/>
    <x v="22"/>
    <x v="94"/>
    <n v="80"/>
    <n v="80"/>
    <n v="245"/>
    <n v="0"/>
    <n v="0"/>
    <n v="19600"/>
    <x v="0"/>
    <s v="On Review"/>
    <s v="BLQ"/>
    <s v="SSH"/>
    <x v="9"/>
    <x v="6"/>
    <n v="85"/>
    <x v="32"/>
    <x v="27"/>
    <x v="102"/>
    <x v="89"/>
    <x v="0"/>
  </r>
  <r>
    <x v="125"/>
    <x v="19"/>
    <x v="0"/>
    <s v=""/>
    <s v=""/>
    <s v="RT"/>
    <s v="Outbound"/>
    <x v="47"/>
    <x v="22"/>
    <x v="95"/>
    <n v="80"/>
    <n v="80"/>
    <n v="245"/>
    <n v="0"/>
    <n v="0"/>
    <n v="19600"/>
    <x v="0"/>
    <s v="On Review"/>
    <s v="BLQ"/>
    <s v="SSH"/>
    <x v="9"/>
    <x v="6"/>
    <n v="92"/>
    <x v="32"/>
    <x v="27"/>
    <x v="102"/>
    <x v="89"/>
    <x v="0"/>
  </r>
  <r>
    <x v="125"/>
    <x v="19"/>
    <x v="0"/>
    <s v=""/>
    <s v=""/>
    <s v="RT"/>
    <s v="Outbound"/>
    <x v="47"/>
    <x v="22"/>
    <x v="96"/>
    <n v="80"/>
    <n v="80"/>
    <n v="245"/>
    <n v="0"/>
    <n v="0"/>
    <n v="19600"/>
    <x v="0"/>
    <s v="On Review"/>
    <s v="BLQ"/>
    <s v="SSH"/>
    <x v="9"/>
    <x v="6"/>
    <n v="99"/>
    <x v="32"/>
    <x v="27"/>
    <x v="102"/>
    <x v="89"/>
    <x v="0"/>
  </r>
  <r>
    <x v="125"/>
    <x v="19"/>
    <x v="0"/>
    <s v=""/>
    <s v=""/>
    <s v="RT"/>
    <s v="Outbound"/>
    <x v="47"/>
    <x v="22"/>
    <x v="97"/>
    <n v="80"/>
    <n v="80"/>
    <n v="245"/>
    <n v="0"/>
    <n v="0"/>
    <n v="19600"/>
    <x v="0"/>
    <s v="On Review"/>
    <s v="BLQ"/>
    <s v="SSH"/>
    <x v="9"/>
    <x v="6"/>
    <n v="106"/>
    <x v="32"/>
    <x v="27"/>
    <x v="102"/>
    <x v="89"/>
    <x v="0"/>
  </r>
  <r>
    <x v="125"/>
    <x v="19"/>
    <x v="0"/>
    <s v=""/>
    <s v=""/>
    <s v="RT"/>
    <s v="Outbound"/>
    <x v="47"/>
    <x v="22"/>
    <x v="98"/>
    <n v="80"/>
    <n v="80"/>
    <n v="245"/>
    <n v="0"/>
    <n v="0"/>
    <n v="19600"/>
    <x v="0"/>
    <s v="On Review"/>
    <s v="BLQ"/>
    <s v="SSH"/>
    <x v="9"/>
    <x v="6"/>
    <n v="113"/>
    <x v="32"/>
    <x v="27"/>
    <x v="102"/>
    <x v="89"/>
    <x v="0"/>
  </r>
  <r>
    <x v="125"/>
    <x v="19"/>
    <x v="0"/>
    <s v=""/>
    <s v=""/>
    <s v="RT"/>
    <s v="Inbound"/>
    <x v="48"/>
    <x v="23"/>
    <x v="95"/>
    <n v="80"/>
    <n v="80"/>
    <n v="245"/>
    <n v="0"/>
    <n v="0"/>
    <n v="19600"/>
    <x v="0"/>
    <s v="On Review"/>
    <s v="SSH"/>
    <s v="BLQ"/>
    <x v="9"/>
    <x v="6"/>
    <n v="92"/>
    <x v="32"/>
    <x v="27"/>
    <x v="102"/>
    <x v="89"/>
    <x v="0"/>
  </r>
  <r>
    <x v="125"/>
    <x v="19"/>
    <x v="0"/>
    <s v=""/>
    <s v=""/>
    <s v="RT"/>
    <s v="Inbound"/>
    <x v="48"/>
    <x v="23"/>
    <x v="96"/>
    <n v="80"/>
    <n v="80"/>
    <n v="245"/>
    <n v="0"/>
    <n v="0"/>
    <n v="19600"/>
    <x v="0"/>
    <s v="On Review"/>
    <s v="SSH"/>
    <s v="BLQ"/>
    <x v="9"/>
    <x v="6"/>
    <n v="99"/>
    <x v="32"/>
    <x v="27"/>
    <x v="102"/>
    <x v="89"/>
    <x v="0"/>
  </r>
  <r>
    <x v="125"/>
    <x v="19"/>
    <x v="0"/>
    <s v=""/>
    <s v=""/>
    <s v="RT"/>
    <s v="Inbound"/>
    <x v="48"/>
    <x v="23"/>
    <x v="97"/>
    <n v="80"/>
    <n v="80"/>
    <n v="245"/>
    <n v="0"/>
    <n v="0"/>
    <n v="19600"/>
    <x v="0"/>
    <s v="On Review"/>
    <s v="SSH"/>
    <s v="BLQ"/>
    <x v="9"/>
    <x v="6"/>
    <n v="106"/>
    <x v="32"/>
    <x v="27"/>
    <x v="102"/>
    <x v="89"/>
    <x v="0"/>
  </r>
  <r>
    <x v="125"/>
    <x v="19"/>
    <x v="0"/>
    <s v=""/>
    <s v=""/>
    <s v="RT"/>
    <s v="Inbound"/>
    <x v="48"/>
    <x v="23"/>
    <x v="98"/>
    <n v="80"/>
    <n v="80"/>
    <n v="245"/>
    <n v="0"/>
    <n v="0"/>
    <n v="19600"/>
    <x v="0"/>
    <s v="On Review"/>
    <s v="SSH"/>
    <s v="BLQ"/>
    <x v="9"/>
    <x v="6"/>
    <n v="113"/>
    <x v="32"/>
    <x v="27"/>
    <x v="102"/>
    <x v="89"/>
    <x v="0"/>
  </r>
  <r>
    <x v="125"/>
    <x v="19"/>
    <x v="0"/>
    <s v=""/>
    <s v=""/>
    <s v="RT"/>
    <s v="Inbound"/>
    <x v="48"/>
    <x v="23"/>
    <x v="99"/>
    <n v="80"/>
    <n v="80"/>
    <n v="245"/>
    <n v="0"/>
    <n v="0"/>
    <n v="19600"/>
    <x v="0"/>
    <s v="On Review"/>
    <s v="SSH"/>
    <s v="BLQ"/>
    <x v="9"/>
    <x v="6"/>
    <n v="120"/>
    <x v="32"/>
    <x v="27"/>
    <x v="102"/>
    <x v="89"/>
    <x v="0"/>
  </r>
  <r>
    <x v="127"/>
    <x v="7"/>
    <x v="1"/>
    <s v=""/>
    <s v=""/>
    <s v="OW"/>
    <s v="Outbound"/>
    <x v="5"/>
    <x v="2"/>
    <x v="38"/>
    <n v="-3"/>
    <n v="-3"/>
    <n v="160"/>
    <n v="0"/>
    <n v="0"/>
    <n v="-480"/>
    <x v="1"/>
    <s v="Closed Deal"/>
    <s v="BRI"/>
    <s v="SSH"/>
    <x v="1"/>
    <x v="1"/>
    <n v="71"/>
    <x v="4"/>
    <x v="3"/>
    <x v="5"/>
    <x v="31"/>
    <x v="0"/>
  </r>
  <r>
    <x v="127"/>
    <x v="41"/>
    <x v="0"/>
    <s v=""/>
    <s v=""/>
    <s v="RT"/>
    <s v="Outbound"/>
    <x v="47"/>
    <x v="22"/>
    <x v="94"/>
    <n v="10"/>
    <n v="10"/>
    <n v="245"/>
    <n v="0"/>
    <n v="0"/>
    <n v="2450"/>
    <x v="0"/>
    <s v="On Review"/>
    <s v="BLQ"/>
    <s v="SSH"/>
    <x v="9"/>
    <x v="6"/>
    <n v="83"/>
    <x v="32"/>
    <x v="27"/>
    <x v="102"/>
    <x v="89"/>
    <x v="0"/>
  </r>
  <r>
    <x v="127"/>
    <x v="41"/>
    <x v="0"/>
    <s v=""/>
    <s v=""/>
    <s v="RT"/>
    <s v="Outbound"/>
    <x v="47"/>
    <x v="22"/>
    <x v="95"/>
    <n v="10"/>
    <n v="10"/>
    <n v="245"/>
    <n v="0"/>
    <n v="0"/>
    <n v="2450"/>
    <x v="0"/>
    <s v="On Review"/>
    <s v="BLQ"/>
    <s v="SSH"/>
    <x v="9"/>
    <x v="6"/>
    <n v="90"/>
    <x v="32"/>
    <x v="27"/>
    <x v="102"/>
    <x v="89"/>
    <x v="0"/>
  </r>
  <r>
    <x v="127"/>
    <x v="41"/>
    <x v="0"/>
    <s v=""/>
    <s v=""/>
    <s v="RT"/>
    <s v="Outbound"/>
    <x v="47"/>
    <x v="22"/>
    <x v="96"/>
    <n v="10"/>
    <n v="10"/>
    <n v="245"/>
    <n v="0"/>
    <n v="0"/>
    <n v="2450"/>
    <x v="0"/>
    <s v="On Review"/>
    <s v="BLQ"/>
    <s v="SSH"/>
    <x v="9"/>
    <x v="6"/>
    <n v="97"/>
    <x v="32"/>
    <x v="27"/>
    <x v="102"/>
    <x v="89"/>
    <x v="0"/>
  </r>
  <r>
    <x v="127"/>
    <x v="41"/>
    <x v="0"/>
    <s v=""/>
    <s v=""/>
    <s v="RT"/>
    <s v="Outbound"/>
    <x v="47"/>
    <x v="22"/>
    <x v="97"/>
    <n v="10"/>
    <n v="10"/>
    <n v="245"/>
    <n v="0"/>
    <n v="0"/>
    <n v="2450"/>
    <x v="0"/>
    <s v="On Review"/>
    <s v="BLQ"/>
    <s v="SSH"/>
    <x v="9"/>
    <x v="6"/>
    <n v="104"/>
    <x v="32"/>
    <x v="27"/>
    <x v="102"/>
    <x v="89"/>
    <x v="0"/>
  </r>
  <r>
    <x v="127"/>
    <x v="41"/>
    <x v="0"/>
    <s v=""/>
    <s v=""/>
    <s v="RT"/>
    <s v="Outbound"/>
    <x v="47"/>
    <x v="22"/>
    <x v="98"/>
    <n v="10"/>
    <n v="10"/>
    <n v="245"/>
    <n v="0"/>
    <n v="0"/>
    <n v="2450"/>
    <x v="0"/>
    <s v="On Review"/>
    <s v="BLQ"/>
    <s v="SSH"/>
    <x v="9"/>
    <x v="6"/>
    <n v="111"/>
    <x v="32"/>
    <x v="27"/>
    <x v="102"/>
    <x v="89"/>
    <x v="0"/>
  </r>
  <r>
    <x v="127"/>
    <x v="41"/>
    <x v="0"/>
    <s v=""/>
    <s v=""/>
    <s v="RT"/>
    <s v="Inbound"/>
    <x v="48"/>
    <x v="23"/>
    <x v="95"/>
    <n v="10"/>
    <n v="10"/>
    <n v="245"/>
    <n v="0"/>
    <n v="0"/>
    <n v="2450"/>
    <x v="0"/>
    <s v="On Review"/>
    <s v="SSH"/>
    <s v="BLQ"/>
    <x v="9"/>
    <x v="6"/>
    <n v="90"/>
    <x v="32"/>
    <x v="27"/>
    <x v="102"/>
    <x v="89"/>
    <x v="0"/>
  </r>
  <r>
    <x v="127"/>
    <x v="41"/>
    <x v="0"/>
    <s v=""/>
    <s v=""/>
    <s v="RT"/>
    <s v="Inbound"/>
    <x v="48"/>
    <x v="23"/>
    <x v="96"/>
    <n v="10"/>
    <n v="10"/>
    <n v="245"/>
    <n v="0"/>
    <n v="0"/>
    <n v="2450"/>
    <x v="0"/>
    <s v="On Review"/>
    <s v="SSH"/>
    <s v="BLQ"/>
    <x v="9"/>
    <x v="6"/>
    <n v="97"/>
    <x v="32"/>
    <x v="27"/>
    <x v="102"/>
    <x v="89"/>
    <x v="0"/>
  </r>
  <r>
    <x v="127"/>
    <x v="41"/>
    <x v="0"/>
    <s v=""/>
    <s v=""/>
    <s v="RT"/>
    <s v="Inbound"/>
    <x v="48"/>
    <x v="23"/>
    <x v="97"/>
    <n v="10"/>
    <n v="10"/>
    <n v="245"/>
    <n v="0"/>
    <n v="0"/>
    <n v="2450"/>
    <x v="0"/>
    <s v="On Review"/>
    <s v="SSH"/>
    <s v="BLQ"/>
    <x v="9"/>
    <x v="6"/>
    <n v="104"/>
    <x v="32"/>
    <x v="27"/>
    <x v="102"/>
    <x v="89"/>
    <x v="0"/>
  </r>
  <r>
    <x v="127"/>
    <x v="41"/>
    <x v="0"/>
    <s v=""/>
    <s v=""/>
    <s v="RT"/>
    <s v="Inbound"/>
    <x v="48"/>
    <x v="23"/>
    <x v="98"/>
    <n v="10"/>
    <n v="10"/>
    <n v="245"/>
    <n v="0"/>
    <n v="0"/>
    <n v="2450"/>
    <x v="0"/>
    <s v="On Review"/>
    <s v="SSH"/>
    <s v="BLQ"/>
    <x v="9"/>
    <x v="6"/>
    <n v="111"/>
    <x v="32"/>
    <x v="27"/>
    <x v="102"/>
    <x v="89"/>
    <x v="0"/>
  </r>
  <r>
    <x v="127"/>
    <x v="41"/>
    <x v="0"/>
    <s v=""/>
    <s v=""/>
    <s v="RT"/>
    <s v="Inbound"/>
    <x v="48"/>
    <x v="23"/>
    <x v="99"/>
    <n v="10"/>
    <n v="10"/>
    <n v="245"/>
    <n v="0"/>
    <n v="0"/>
    <n v="2450"/>
    <x v="0"/>
    <s v="On Review"/>
    <s v="SSH"/>
    <s v="BLQ"/>
    <x v="9"/>
    <x v="6"/>
    <n v="118"/>
    <x v="32"/>
    <x v="27"/>
    <x v="102"/>
    <x v="89"/>
    <x v="0"/>
  </r>
  <r>
    <x v="128"/>
    <x v="8"/>
    <x v="1"/>
    <s v=" "/>
    <s v="EEGLW"/>
    <s v="OW"/>
    <s v="Outbound"/>
    <x v="7"/>
    <x v="3"/>
    <x v="16"/>
    <n v="1"/>
    <n v="1"/>
    <n v="160"/>
    <n v="0"/>
    <n v="0"/>
    <n v="160"/>
    <x v="0"/>
    <s v="Closed Deal"/>
    <s v="SSH"/>
    <s v="BRI"/>
    <x v="1"/>
    <x v="1"/>
    <n v="140"/>
    <x v="4"/>
    <x v="3"/>
    <x v="19"/>
    <x v="17"/>
    <x v="0"/>
  </r>
  <r>
    <x v="129"/>
    <x v="7"/>
    <x v="1"/>
    <s v=""/>
    <s v=""/>
    <s v="OW"/>
    <s v="Outbound"/>
    <x v="12"/>
    <x v="0"/>
    <x v="1"/>
    <n v="2"/>
    <n v="2"/>
    <n v="240"/>
    <n v="0"/>
    <n v="0"/>
    <n v="480"/>
    <x v="0"/>
    <s v="Closed Deal"/>
    <s v="NAP"/>
    <s v="SSH"/>
    <x v="0"/>
    <x v="0"/>
    <n v="84"/>
    <x v="17"/>
    <x v="3"/>
    <x v="94"/>
    <x v="80"/>
    <x v="0"/>
  </r>
  <r>
    <x v="129"/>
    <x v="7"/>
    <x v="1"/>
    <s v=""/>
    <s v=""/>
    <s v="OW"/>
    <s v="Outbound"/>
    <x v="41"/>
    <x v="1"/>
    <x v="77"/>
    <n v="3"/>
    <n v="3"/>
    <n v="230"/>
    <n v="0"/>
    <n v="0"/>
    <n v="690"/>
    <x v="0"/>
    <s v="Closed Deal"/>
    <s v="SSH"/>
    <s v="NAP"/>
    <x v="0"/>
    <x v="4"/>
    <n v="107"/>
    <x v="29"/>
    <x v="28"/>
    <x v="101"/>
    <x v="57"/>
    <x v="0"/>
  </r>
  <r>
    <x v="129"/>
    <x v="7"/>
    <x v="1"/>
    <s v=""/>
    <s v=""/>
    <s v="OW"/>
    <s v="Outbound"/>
    <x v="42"/>
    <x v="0"/>
    <x v="76"/>
    <n v="3"/>
    <n v="3"/>
    <n v="230"/>
    <n v="0"/>
    <n v="0"/>
    <n v="690"/>
    <x v="0"/>
    <s v="Closed Deal"/>
    <s v="NAP"/>
    <s v="SSH"/>
    <x v="0"/>
    <x v="4"/>
    <n v="100"/>
    <x v="29"/>
    <x v="28"/>
    <x v="96"/>
    <x v="74"/>
    <x v="0"/>
  </r>
  <r>
    <x v="129"/>
    <x v="11"/>
    <x v="0"/>
    <s v=""/>
    <s v=""/>
    <s v="RT"/>
    <s v="Outbound"/>
    <x v="43"/>
    <x v="6"/>
    <x v="66"/>
    <n v="10"/>
    <n v="10"/>
    <n v="230"/>
    <n v="0"/>
    <n v="0"/>
    <n v="2300"/>
    <x v="0"/>
    <s v="On Review"/>
    <s v="VRN"/>
    <s v="SSH"/>
    <x v="3"/>
    <x v="3"/>
    <n v="74"/>
    <x v="30"/>
    <x v="0"/>
    <x v="102"/>
    <x v="30"/>
    <x v="0"/>
  </r>
  <r>
    <x v="129"/>
    <x v="11"/>
    <x v="0"/>
    <s v=""/>
    <s v=""/>
    <s v="RT"/>
    <s v="Outbound"/>
    <x v="43"/>
    <x v="6"/>
    <x v="67"/>
    <n v="10"/>
    <n v="10"/>
    <n v="230"/>
    <n v="0"/>
    <n v="0"/>
    <n v="2300"/>
    <x v="0"/>
    <s v="On Review"/>
    <s v="VRN"/>
    <s v="SSH"/>
    <x v="3"/>
    <x v="3"/>
    <n v="81"/>
    <x v="30"/>
    <x v="0"/>
    <x v="102"/>
    <x v="30"/>
    <x v="0"/>
  </r>
  <r>
    <x v="129"/>
    <x v="11"/>
    <x v="0"/>
    <s v=""/>
    <s v=""/>
    <s v="RT"/>
    <s v="Outbound"/>
    <x v="43"/>
    <x v="6"/>
    <x v="68"/>
    <n v="10"/>
    <n v="10"/>
    <n v="230"/>
    <n v="0"/>
    <n v="0"/>
    <n v="2300"/>
    <x v="0"/>
    <s v="On Review"/>
    <s v="VRN"/>
    <s v="SSH"/>
    <x v="3"/>
    <x v="3"/>
    <n v="88"/>
    <x v="30"/>
    <x v="0"/>
    <x v="102"/>
    <x v="30"/>
    <x v="0"/>
  </r>
  <r>
    <x v="129"/>
    <x v="11"/>
    <x v="0"/>
    <s v=""/>
    <s v=""/>
    <s v="RT"/>
    <s v="Outbound"/>
    <x v="43"/>
    <x v="6"/>
    <x v="69"/>
    <n v="10"/>
    <n v="10"/>
    <n v="230"/>
    <n v="0"/>
    <n v="0"/>
    <n v="2300"/>
    <x v="0"/>
    <s v="On Review"/>
    <s v="VRN"/>
    <s v="SSH"/>
    <x v="3"/>
    <x v="3"/>
    <n v="95"/>
    <x v="30"/>
    <x v="0"/>
    <x v="102"/>
    <x v="30"/>
    <x v="0"/>
  </r>
  <r>
    <x v="129"/>
    <x v="11"/>
    <x v="0"/>
    <s v=""/>
    <s v=""/>
    <s v="RT"/>
    <s v="Outbound"/>
    <x v="43"/>
    <x v="6"/>
    <x v="70"/>
    <n v="10"/>
    <n v="10"/>
    <n v="230"/>
    <n v="0"/>
    <n v="0"/>
    <n v="2300"/>
    <x v="0"/>
    <s v="On Review"/>
    <s v="VRN"/>
    <s v="SSH"/>
    <x v="3"/>
    <x v="3"/>
    <n v="102"/>
    <x v="30"/>
    <x v="0"/>
    <x v="102"/>
    <x v="30"/>
    <x v="0"/>
  </r>
  <r>
    <x v="129"/>
    <x v="11"/>
    <x v="0"/>
    <s v=""/>
    <s v=""/>
    <s v="RT"/>
    <s v="Outbound"/>
    <x v="43"/>
    <x v="6"/>
    <x v="71"/>
    <n v="10"/>
    <n v="10"/>
    <n v="230"/>
    <n v="0"/>
    <n v="0"/>
    <n v="2300"/>
    <x v="0"/>
    <s v="On Review"/>
    <s v="VRN"/>
    <s v="SSH"/>
    <x v="3"/>
    <x v="3"/>
    <n v="109"/>
    <x v="30"/>
    <x v="0"/>
    <x v="102"/>
    <x v="30"/>
    <x v="0"/>
  </r>
  <r>
    <x v="129"/>
    <x v="11"/>
    <x v="0"/>
    <s v=""/>
    <s v=""/>
    <s v="RT"/>
    <s v="Outbound"/>
    <x v="43"/>
    <x v="6"/>
    <x v="72"/>
    <n v="10"/>
    <n v="10"/>
    <n v="230"/>
    <n v="0"/>
    <n v="0"/>
    <n v="2300"/>
    <x v="0"/>
    <s v="On Review"/>
    <s v="VRN"/>
    <s v="SSH"/>
    <x v="3"/>
    <x v="3"/>
    <n v="116"/>
    <x v="30"/>
    <x v="0"/>
    <x v="102"/>
    <x v="30"/>
    <x v="0"/>
  </r>
  <r>
    <x v="129"/>
    <x v="11"/>
    <x v="0"/>
    <s v=""/>
    <s v=""/>
    <s v="RT"/>
    <s v="Inbound"/>
    <x v="44"/>
    <x v="7"/>
    <x v="67"/>
    <n v="10"/>
    <n v="10"/>
    <n v="230"/>
    <n v="0"/>
    <n v="0"/>
    <n v="2300"/>
    <x v="0"/>
    <s v="On Review"/>
    <s v="SSH"/>
    <s v="VRN"/>
    <x v="3"/>
    <x v="3"/>
    <n v="81"/>
    <x v="30"/>
    <x v="0"/>
    <x v="102"/>
    <x v="30"/>
    <x v="0"/>
  </r>
  <r>
    <x v="129"/>
    <x v="11"/>
    <x v="0"/>
    <s v=""/>
    <s v=""/>
    <s v="RT"/>
    <s v="Inbound"/>
    <x v="44"/>
    <x v="7"/>
    <x v="68"/>
    <n v="10"/>
    <n v="10"/>
    <n v="230"/>
    <n v="0"/>
    <n v="0"/>
    <n v="2300"/>
    <x v="0"/>
    <s v="On Review"/>
    <s v="SSH"/>
    <s v="VRN"/>
    <x v="3"/>
    <x v="3"/>
    <n v="88"/>
    <x v="30"/>
    <x v="0"/>
    <x v="102"/>
    <x v="30"/>
    <x v="0"/>
  </r>
  <r>
    <x v="129"/>
    <x v="11"/>
    <x v="0"/>
    <s v=""/>
    <s v=""/>
    <s v="RT"/>
    <s v="Inbound"/>
    <x v="44"/>
    <x v="7"/>
    <x v="69"/>
    <n v="10"/>
    <n v="10"/>
    <n v="230"/>
    <n v="0"/>
    <n v="0"/>
    <n v="2300"/>
    <x v="0"/>
    <s v="On Review"/>
    <s v="SSH"/>
    <s v="VRN"/>
    <x v="3"/>
    <x v="3"/>
    <n v="95"/>
    <x v="30"/>
    <x v="0"/>
    <x v="102"/>
    <x v="30"/>
    <x v="0"/>
  </r>
  <r>
    <x v="129"/>
    <x v="11"/>
    <x v="0"/>
    <s v=""/>
    <s v=""/>
    <s v="RT"/>
    <s v="Inbound"/>
    <x v="44"/>
    <x v="7"/>
    <x v="70"/>
    <n v="10"/>
    <n v="10"/>
    <n v="230"/>
    <n v="0"/>
    <n v="0"/>
    <n v="2300"/>
    <x v="0"/>
    <s v="On Review"/>
    <s v="SSH"/>
    <s v="VRN"/>
    <x v="3"/>
    <x v="3"/>
    <n v="102"/>
    <x v="30"/>
    <x v="0"/>
    <x v="102"/>
    <x v="30"/>
    <x v="0"/>
  </r>
  <r>
    <x v="129"/>
    <x v="11"/>
    <x v="0"/>
    <s v=""/>
    <s v=""/>
    <s v="RT"/>
    <s v="Inbound"/>
    <x v="44"/>
    <x v="7"/>
    <x v="71"/>
    <n v="10"/>
    <n v="10"/>
    <n v="230"/>
    <n v="0"/>
    <n v="0"/>
    <n v="2300"/>
    <x v="0"/>
    <s v="On Review"/>
    <s v="SSH"/>
    <s v="VRN"/>
    <x v="3"/>
    <x v="3"/>
    <n v="109"/>
    <x v="30"/>
    <x v="0"/>
    <x v="102"/>
    <x v="30"/>
    <x v="0"/>
  </r>
  <r>
    <x v="129"/>
    <x v="11"/>
    <x v="0"/>
    <s v=""/>
    <s v=""/>
    <s v="RT"/>
    <s v="Inbound"/>
    <x v="44"/>
    <x v="7"/>
    <x v="72"/>
    <n v="10"/>
    <n v="10"/>
    <n v="230"/>
    <n v="0"/>
    <n v="0"/>
    <n v="2300"/>
    <x v="0"/>
    <s v="On Review"/>
    <s v="SSH"/>
    <s v="VRN"/>
    <x v="3"/>
    <x v="3"/>
    <n v="116"/>
    <x v="30"/>
    <x v="0"/>
    <x v="102"/>
    <x v="30"/>
    <x v="0"/>
  </r>
  <r>
    <x v="129"/>
    <x v="11"/>
    <x v="0"/>
    <s v=""/>
    <s v=""/>
    <s v="RT"/>
    <s v="Inbound"/>
    <x v="44"/>
    <x v="7"/>
    <x v="86"/>
    <n v="10"/>
    <n v="10"/>
    <n v="230"/>
    <n v="0"/>
    <n v="0"/>
    <n v="2300"/>
    <x v="0"/>
    <s v="On Review"/>
    <s v="SSH"/>
    <s v="VRN"/>
    <x v="3"/>
    <x v="3"/>
    <n v="123"/>
    <x v="30"/>
    <x v="0"/>
    <x v="102"/>
    <x v="30"/>
    <x v="0"/>
  </r>
  <r>
    <x v="129"/>
    <x v="11"/>
    <x v="0"/>
    <s v=""/>
    <s v=""/>
    <s v="RT"/>
    <s v="Outbound"/>
    <x v="45"/>
    <x v="6"/>
    <x v="15"/>
    <n v="10"/>
    <n v="10"/>
    <n v="230"/>
    <n v="0"/>
    <n v="0"/>
    <n v="2300"/>
    <x v="0"/>
    <s v="On Review"/>
    <s v="VRN"/>
    <s v="SSH"/>
    <x v="3"/>
    <x v="1"/>
    <n v="131"/>
    <x v="31"/>
    <x v="18"/>
    <x v="0"/>
    <x v="23"/>
    <x v="0"/>
  </r>
  <r>
    <x v="129"/>
    <x v="11"/>
    <x v="0"/>
    <s v=""/>
    <s v=""/>
    <s v="RT"/>
    <s v="Outbound"/>
    <x v="45"/>
    <x v="6"/>
    <x v="16"/>
    <n v="10"/>
    <n v="10"/>
    <n v="230"/>
    <n v="0"/>
    <n v="0"/>
    <n v="2300"/>
    <x v="0"/>
    <s v="On Review"/>
    <s v="VRN"/>
    <s v="SSH"/>
    <x v="3"/>
    <x v="1"/>
    <n v="138"/>
    <x v="31"/>
    <x v="18"/>
    <x v="0"/>
    <x v="23"/>
    <x v="0"/>
  </r>
  <r>
    <x v="129"/>
    <x v="11"/>
    <x v="0"/>
    <s v=""/>
    <s v=""/>
    <s v="RT"/>
    <s v="Outbound"/>
    <x v="45"/>
    <x v="6"/>
    <x v="17"/>
    <n v="10"/>
    <n v="10"/>
    <n v="230"/>
    <n v="0"/>
    <n v="0"/>
    <n v="2300"/>
    <x v="0"/>
    <s v="On Review"/>
    <s v="VRN"/>
    <s v="SSH"/>
    <x v="3"/>
    <x v="1"/>
    <n v="145"/>
    <x v="31"/>
    <x v="18"/>
    <x v="0"/>
    <x v="23"/>
    <x v="0"/>
  </r>
  <r>
    <x v="129"/>
    <x v="11"/>
    <x v="0"/>
    <s v=""/>
    <s v=""/>
    <s v="RT"/>
    <s v="Outbound"/>
    <x v="45"/>
    <x v="6"/>
    <x v="18"/>
    <n v="10"/>
    <n v="10"/>
    <n v="230"/>
    <n v="0"/>
    <n v="0"/>
    <n v="2300"/>
    <x v="0"/>
    <s v="On Review"/>
    <s v="VRN"/>
    <s v="SSH"/>
    <x v="3"/>
    <x v="1"/>
    <n v="152"/>
    <x v="31"/>
    <x v="18"/>
    <x v="0"/>
    <x v="23"/>
    <x v="0"/>
  </r>
  <r>
    <x v="129"/>
    <x v="11"/>
    <x v="0"/>
    <s v=""/>
    <s v=""/>
    <s v="RT"/>
    <s v="Outbound"/>
    <x v="45"/>
    <x v="6"/>
    <x v="19"/>
    <n v="10"/>
    <n v="10"/>
    <n v="230"/>
    <n v="0"/>
    <n v="0"/>
    <n v="2300"/>
    <x v="0"/>
    <s v="On Review"/>
    <s v="VRN"/>
    <s v="SSH"/>
    <x v="3"/>
    <x v="1"/>
    <n v="159"/>
    <x v="31"/>
    <x v="18"/>
    <x v="0"/>
    <x v="23"/>
    <x v="0"/>
  </r>
  <r>
    <x v="129"/>
    <x v="11"/>
    <x v="0"/>
    <s v=""/>
    <s v=""/>
    <s v="RT"/>
    <s v="Outbound"/>
    <x v="45"/>
    <x v="6"/>
    <x v="20"/>
    <n v="10"/>
    <n v="10"/>
    <n v="230"/>
    <n v="0"/>
    <n v="0"/>
    <n v="2300"/>
    <x v="0"/>
    <s v="On Review"/>
    <s v="VRN"/>
    <s v="SSH"/>
    <x v="3"/>
    <x v="1"/>
    <n v="166"/>
    <x v="31"/>
    <x v="18"/>
    <x v="0"/>
    <x v="23"/>
    <x v="0"/>
  </r>
  <r>
    <x v="129"/>
    <x v="11"/>
    <x v="0"/>
    <s v=""/>
    <s v=""/>
    <s v="RT"/>
    <s v="Inbound"/>
    <x v="46"/>
    <x v="7"/>
    <x v="16"/>
    <n v="10"/>
    <n v="10"/>
    <n v="230"/>
    <n v="0"/>
    <n v="0"/>
    <n v="2300"/>
    <x v="0"/>
    <s v="On Review"/>
    <s v="SSH"/>
    <s v="VRN"/>
    <x v="3"/>
    <x v="1"/>
    <n v="138"/>
    <x v="31"/>
    <x v="18"/>
    <x v="0"/>
    <x v="23"/>
    <x v="0"/>
  </r>
  <r>
    <x v="129"/>
    <x v="11"/>
    <x v="0"/>
    <s v=""/>
    <s v=""/>
    <s v="RT"/>
    <s v="Inbound"/>
    <x v="46"/>
    <x v="7"/>
    <x v="17"/>
    <n v="10"/>
    <n v="10"/>
    <n v="230"/>
    <n v="0"/>
    <n v="0"/>
    <n v="2300"/>
    <x v="0"/>
    <s v="On Review"/>
    <s v="SSH"/>
    <s v="VRN"/>
    <x v="3"/>
    <x v="1"/>
    <n v="145"/>
    <x v="31"/>
    <x v="18"/>
    <x v="0"/>
    <x v="23"/>
    <x v="0"/>
  </r>
  <r>
    <x v="129"/>
    <x v="11"/>
    <x v="0"/>
    <s v=""/>
    <s v=""/>
    <s v="RT"/>
    <s v="Inbound"/>
    <x v="46"/>
    <x v="7"/>
    <x v="18"/>
    <n v="10"/>
    <n v="10"/>
    <n v="230"/>
    <n v="0"/>
    <n v="0"/>
    <n v="2300"/>
    <x v="0"/>
    <s v="On Review"/>
    <s v="SSH"/>
    <s v="VRN"/>
    <x v="3"/>
    <x v="1"/>
    <n v="152"/>
    <x v="31"/>
    <x v="18"/>
    <x v="0"/>
    <x v="23"/>
    <x v="0"/>
  </r>
  <r>
    <x v="129"/>
    <x v="11"/>
    <x v="0"/>
    <s v=""/>
    <s v=""/>
    <s v="RT"/>
    <s v="Inbound"/>
    <x v="46"/>
    <x v="7"/>
    <x v="19"/>
    <n v="10"/>
    <n v="10"/>
    <n v="230"/>
    <n v="0"/>
    <n v="0"/>
    <n v="2300"/>
    <x v="0"/>
    <s v="On Review"/>
    <s v="SSH"/>
    <s v="VRN"/>
    <x v="3"/>
    <x v="1"/>
    <n v="159"/>
    <x v="31"/>
    <x v="18"/>
    <x v="0"/>
    <x v="23"/>
    <x v="0"/>
  </r>
  <r>
    <x v="129"/>
    <x v="11"/>
    <x v="0"/>
    <s v=""/>
    <s v=""/>
    <s v="RT"/>
    <s v="Inbound"/>
    <x v="46"/>
    <x v="7"/>
    <x v="20"/>
    <n v="10"/>
    <n v="10"/>
    <n v="230"/>
    <n v="0"/>
    <n v="0"/>
    <n v="2300"/>
    <x v="0"/>
    <s v="On Review"/>
    <s v="SSH"/>
    <s v="VRN"/>
    <x v="3"/>
    <x v="1"/>
    <n v="166"/>
    <x v="31"/>
    <x v="18"/>
    <x v="0"/>
    <x v="23"/>
    <x v="0"/>
  </r>
  <r>
    <x v="129"/>
    <x v="11"/>
    <x v="0"/>
    <s v=""/>
    <s v=""/>
    <s v="RT"/>
    <s v="Inbound"/>
    <x v="46"/>
    <x v="7"/>
    <x v="21"/>
    <n v="10"/>
    <n v="10"/>
    <n v="230"/>
    <n v="0"/>
    <n v="0"/>
    <n v="2300"/>
    <x v="0"/>
    <s v="On Review"/>
    <s v="SSH"/>
    <s v="VRN"/>
    <x v="3"/>
    <x v="1"/>
    <n v="173"/>
    <x v="31"/>
    <x v="18"/>
    <x v="0"/>
    <x v="23"/>
    <x v="0"/>
  </r>
  <r>
    <x v="129"/>
    <x v="11"/>
    <x v="0"/>
    <s v=""/>
    <s v=""/>
    <s v="RT"/>
    <s v="Outbound"/>
    <x v="47"/>
    <x v="22"/>
    <x v="94"/>
    <n v="10"/>
    <n v="10"/>
    <n v="230"/>
    <n v="0"/>
    <n v="0"/>
    <n v="2300"/>
    <x v="0"/>
    <s v="On Review"/>
    <s v="BLQ"/>
    <s v="SSH"/>
    <x v="9"/>
    <x v="6"/>
    <n v="80"/>
    <x v="32"/>
    <x v="27"/>
    <x v="102"/>
    <x v="89"/>
    <x v="0"/>
  </r>
  <r>
    <x v="129"/>
    <x v="11"/>
    <x v="0"/>
    <s v=""/>
    <s v=""/>
    <s v="RT"/>
    <s v="Outbound"/>
    <x v="47"/>
    <x v="22"/>
    <x v="95"/>
    <n v="10"/>
    <n v="10"/>
    <n v="230"/>
    <n v="0"/>
    <n v="0"/>
    <n v="2300"/>
    <x v="0"/>
    <s v="On Review"/>
    <s v="BLQ"/>
    <s v="SSH"/>
    <x v="9"/>
    <x v="6"/>
    <n v="87"/>
    <x v="32"/>
    <x v="27"/>
    <x v="102"/>
    <x v="89"/>
    <x v="0"/>
  </r>
  <r>
    <x v="129"/>
    <x v="11"/>
    <x v="0"/>
    <s v=""/>
    <s v=""/>
    <s v="RT"/>
    <s v="Outbound"/>
    <x v="47"/>
    <x v="22"/>
    <x v="96"/>
    <n v="10"/>
    <n v="10"/>
    <n v="230"/>
    <n v="0"/>
    <n v="0"/>
    <n v="2300"/>
    <x v="0"/>
    <s v="On Review"/>
    <s v="BLQ"/>
    <s v="SSH"/>
    <x v="9"/>
    <x v="6"/>
    <n v="94"/>
    <x v="32"/>
    <x v="27"/>
    <x v="102"/>
    <x v="89"/>
    <x v="0"/>
  </r>
  <r>
    <x v="129"/>
    <x v="11"/>
    <x v="0"/>
    <s v=""/>
    <s v=""/>
    <s v="RT"/>
    <s v="Outbound"/>
    <x v="47"/>
    <x v="22"/>
    <x v="97"/>
    <n v="10"/>
    <n v="10"/>
    <n v="230"/>
    <n v="0"/>
    <n v="0"/>
    <n v="2300"/>
    <x v="0"/>
    <s v="On Review"/>
    <s v="BLQ"/>
    <s v="SSH"/>
    <x v="9"/>
    <x v="6"/>
    <n v="101"/>
    <x v="32"/>
    <x v="27"/>
    <x v="102"/>
    <x v="89"/>
    <x v="0"/>
  </r>
  <r>
    <x v="129"/>
    <x v="11"/>
    <x v="0"/>
    <s v=""/>
    <s v=""/>
    <s v="RT"/>
    <s v="Outbound"/>
    <x v="47"/>
    <x v="22"/>
    <x v="98"/>
    <n v="10"/>
    <n v="10"/>
    <n v="230"/>
    <n v="0"/>
    <n v="0"/>
    <n v="2300"/>
    <x v="0"/>
    <s v="On Review"/>
    <s v="BLQ"/>
    <s v="SSH"/>
    <x v="9"/>
    <x v="6"/>
    <n v="108"/>
    <x v="32"/>
    <x v="27"/>
    <x v="102"/>
    <x v="89"/>
    <x v="0"/>
  </r>
  <r>
    <x v="129"/>
    <x v="11"/>
    <x v="0"/>
    <s v=""/>
    <s v=""/>
    <s v="RT"/>
    <s v="Inbound"/>
    <x v="48"/>
    <x v="23"/>
    <x v="95"/>
    <n v="10"/>
    <n v="10"/>
    <n v="230"/>
    <n v="0"/>
    <n v="0"/>
    <n v="2300"/>
    <x v="0"/>
    <s v="On Review"/>
    <s v="SSH"/>
    <s v="BLQ"/>
    <x v="9"/>
    <x v="6"/>
    <n v="87"/>
    <x v="32"/>
    <x v="27"/>
    <x v="102"/>
    <x v="89"/>
    <x v="0"/>
  </r>
  <r>
    <x v="129"/>
    <x v="11"/>
    <x v="0"/>
    <s v=""/>
    <s v=""/>
    <s v="RT"/>
    <s v="Inbound"/>
    <x v="48"/>
    <x v="23"/>
    <x v="96"/>
    <n v="10"/>
    <n v="10"/>
    <n v="230"/>
    <n v="0"/>
    <n v="0"/>
    <n v="2300"/>
    <x v="0"/>
    <s v="On Review"/>
    <s v="SSH"/>
    <s v="BLQ"/>
    <x v="9"/>
    <x v="6"/>
    <n v="94"/>
    <x v="32"/>
    <x v="27"/>
    <x v="102"/>
    <x v="89"/>
    <x v="0"/>
  </r>
  <r>
    <x v="129"/>
    <x v="11"/>
    <x v="0"/>
    <s v=""/>
    <s v=""/>
    <s v="RT"/>
    <s v="Inbound"/>
    <x v="48"/>
    <x v="23"/>
    <x v="97"/>
    <n v="10"/>
    <n v="10"/>
    <n v="230"/>
    <n v="0"/>
    <n v="0"/>
    <n v="2300"/>
    <x v="0"/>
    <s v="On Review"/>
    <s v="SSH"/>
    <s v="BLQ"/>
    <x v="9"/>
    <x v="6"/>
    <n v="101"/>
    <x v="32"/>
    <x v="27"/>
    <x v="102"/>
    <x v="89"/>
    <x v="0"/>
  </r>
  <r>
    <x v="129"/>
    <x v="11"/>
    <x v="0"/>
    <s v=""/>
    <s v=""/>
    <s v="RT"/>
    <s v="Inbound"/>
    <x v="48"/>
    <x v="23"/>
    <x v="98"/>
    <n v="10"/>
    <n v="10"/>
    <n v="230"/>
    <n v="0"/>
    <n v="0"/>
    <n v="2300"/>
    <x v="0"/>
    <s v="On Review"/>
    <s v="SSH"/>
    <s v="BLQ"/>
    <x v="9"/>
    <x v="6"/>
    <n v="108"/>
    <x v="32"/>
    <x v="27"/>
    <x v="102"/>
    <x v="89"/>
    <x v="0"/>
  </r>
  <r>
    <x v="129"/>
    <x v="11"/>
    <x v="0"/>
    <s v=""/>
    <s v=""/>
    <s v="RT"/>
    <s v="Inbound"/>
    <x v="48"/>
    <x v="23"/>
    <x v="99"/>
    <n v="10"/>
    <n v="10"/>
    <n v="230"/>
    <n v="0"/>
    <n v="0"/>
    <n v="2300"/>
    <x v="0"/>
    <s v="On Review"/>
    <s v="SSH"/>
    <s v="BLQ"/>
    <x v="9"/>
    <x v="6"/>
    <n v="115"/>
    <x v="32"/>
    <x v="27"/>
    <x v="102"/>
    <x v="89"/>
    <x v="0"/>
  </r>
  <r>
    <x v="129"/>
    <x v="29"/>
    <x v="0"/>
    <s v=""/>
    <s v=""/>
    <s v="RT"/>
    <s v="Outbound"/>
    <x v="37"/>
    <x v="18"/>
    <x v="79"/>
    <n v="30"/>
    <n v="30"/>
    <n v="215"/>
    <n v="0"/>
    <n v="0"/>
    <n v="6450"/>
    <x v="0"/>
    <s v="On Review"/>
    <s v="PMO"/>
    <s v="SSH"/>
    <x v="7"/>
    <x v="0"/>
    <n v="70"/>
    <x v="27"/>
    <x v="0"/>
    <x v="91"/>
    <x v="16"/>
    <x v="0"/>
  </r>
  <r>
    <x v="129"/>
    <x v="29"/>
    <x v="0"/>
    <s v=""/>
    <s v=""/>
    <s v="RT"/>
    <s v="Outbound"/>
    <x v="37"/>
    <x v="18"/>
    <x v="0"/>
    <n v="30"/>
    <n v="30"/>
    <n v="215"/>
    <n v="0"/>
    <n v="0"/>
    <n v="6450"/>
    <x v="0"/>
    <s v="On Review"/>
    <s v="PMO"/>
    <s v="SSH"/>
    <x v="7"/>
    <x v="0"/>
    <n v="77"/>
    <x v="27"/>
    <x v="0"/>
    <x v="92"/>
    <x v="76"/>
    <x v="0"/>
  </r>
  <r>
    <x v="129"/>
    <x v="29"/>
    <x v="0"/>
    <s v=""/>
    <s v=""/>
    <s v="RT"/>
    <s v="Outbound"/>
    <x v="37"/>
    <x v="18"/>
    <x v="1"/>
    <n v="30"/>
    <n v="30"/>
    <n v="215"/>
    <n v="0"/>
    <n v="0"/>
    <n v="6450"/>
    <x v="0"/>
    <s v="On Review"/>
    <s v="PMO"/>
    <s v="SSH"/>
    <x v="7"/>
    <x v="0"/>
    <n v="84"/>
    <x v="27"/>
    <x v="0"/>
    <x v="86"/>
    <x v="77"/>
    <x v="0"/>
  </r>
  <r>
    <x v="129"/>
    <x v="29"/>
    <x v="0"/>
    <s v=""/>
    <s v=""/>
    <s v="RT"/>
    <s v="Outbound"/>
    <x v="37"/>
    <x v="18"/>
    <x v="2"/>
    <n v="30"/>
    <n v="30"/>
    <n v="215"/>
    <n v="0"/>
    <n v="0"/>
    <n v="6450"/>
    <x v="0"/>
    <s v="On Review"/>
    <s v="PMO"/>
    <s v="SSH"/>
    <x v="7"/>
    <x v="0"/>
    <n v="91"/>
    <x v="27"/>
    <x v="0"/>
    <x v="32"/>
    <x v="78"/>
    <x v="0"/>
  </r>
  <r>
    <x v="129"/>
    <x v="29"/>
    <x v="0"/>
    <s v=""/>
    <s v=""/>
    <s v="RT"/>
    <s v="Outbound"/>
    <x v="37"/>
    <x v="18"/>
    <x v="3"/>
    <n v="30"/>
    <n v="30"/>
    <n v="215"/>
    <n v="0"/>
    <n v="0"/>
    <n v="6450"/>
    <x v="0"/>
    <s v="On Review"/>
    <s v="PMO"/>
    <s v="SSH"/>
    <x v="7"/>
    <x v="0"/>
    <n v="98"/>
    <x v="27"/>
    <x v="0"/>
    <x v="3"/>
    <x v="3"/>
    <x v="0"/>
  </r>
  <r>
    <x v="129"/>
    <x v="29"/>
    <x v="0"/>
    <s v=""/>
    <s v=""/>
    <s v="RT"/>
    <s v="Outbound"/>
    <x v="37"/>
    <x v="18"/>
    <x v="4"/>
    <n v="30"/>
    <n v="30"/>
    <n v="215"/>
    <n v="0"/>
    <n v="0"/>
    <n v="6450"/>
    <x v="0"/>
    <s v="On Review"/>
    <s v="PMO"/>
    <s v="SSH"/>
    <x v="7"/>
    <x v="0"/>
    <n v="105"/>
    <x v="27"/>
    <x v="0"/>
    <x v="3"/>
    <x v="3"/>
    <x v="0"/>
  </r>
  <r>
    <x v="129"/>
    <x v="29"/>
    <x v="0"/>
    <s v=""/>
    <s v=""/>
    <s v="RT"/>
    <s v="Outbound"/>
    <x v="37"/>
    <x v="18"/>
    <x v="5"/>
    <n v="30"/>
    <n v="30"/>
    <n v="215"/>
    <n v="0"/>
    <n v="0"/>
    <n v="6450"/>
    <x v="0"/>
    <s v="On Review"/>
    <s v="PMO"/>
    <s v="SSH"/>
    <x v="7"/>
    <x v="0"/>
    <n v="112"/>
    <x v="27"/>
    <x v="0"/>
    <x v="69"/>
    <x v="11"/>
    <x v="0"/>
  </r>
  <r>
    <x v="129"/>
    <x v="29"/>
    <x v="0"/>
    <s v=""/>
    <s v=""/>
    <s v="RT"/>
    <s v="Outbound"/>
    <x v="37"/>
    <x v="18"/>
    <x v="6"/>
    <n v="30"/>
    <n v="30"/>
    <n v="215"/>
    <n v="0"/>
    <n v="0"/>
    <n v="6450"/>
    <x v="0"/>
    <s v="On Review"/>
    <s v="PMO"/>
    <s v="SSH"/>
    <x v="7"/>
    <x v="0"/>
    <n v="119"/>
    <x v="27"/>
    <x v="0"/>
    <x v="8"/>
    <x v="71"/>
    <x v="0"/>
  </r>
  <r>
    <x v="129"/>
    <x v="29"/>
    <x v="0"/>
    <s v=""/>
    <s v=""/>
    <s v="RT"/>
    <s v="Inbound"/>
    <x v="38"/>
    <x v="19"/>
    <x v="0"/>
    <n v="30"/>
    <n v="30"/>
    <n v="215"/>
    <n v="0"/>
    <n v="0"/>
    <n v="6450"/>
    <x v="0"/>
    <s v="On Review"/>
    <s v="SSH"/>
    <s v="PMO"/>
    <x v="7"/>
    <x v="0"/>
    <n v="77"/>
    <x v="27"/>
    <x v="0"/>
    <x v="91"/>
    <x v="16"/>
    <x v="0"/>
  </r>
  <r>
    <x v="129"/>
    <x v="29"/>
    <x v="0"/>
    <s v=""/>
    <s v=""/>
    <s v="RT"/>
    <s v="Inbound"/>
    <x v="38"/>
    <x v="19"/>
    <x v="1"/>
    <n v="30"/>
    <n v="30"/>
    <n v="215"/>
    <n v="0"/>
    <n v="0"/>
    <n v="6450"/>
    <x v="0"/>
    <s v="On Review"/>
    <s v="SSH"/>
    <s v="PMO"/>
    <x v="7"/>
    <x v="0"/>
    <n v="84"/>
    <x v="27"/>
    <x v="0"/>
    <x v="92"/>
    <x v="76"/>
    <x v="0"/>
  </r>
  <r>
    <x v="129"/>
    <x v="29"/>
    <x v="0"/>
    <s v=""/>
    <s v=""/>
    <s v="RT"/>
    <s v="Inbound"/>
    <x v="38"/>
    <x v="19"/>
    <x v="2"/>
    <n v="30"/>
    <n v="30"/>
    <n v="215"/>
    <n v="0"/>
    <n v="0"/>
    <n v="6450"/>
    <x v="0"/>
    <s v="On Review"/>
    <s v="SSH"/>
    <s v="PMO"/>
    <x v="7"/>
    <x v="0"/>
    <n v="91"/>
    <x v="27"/>
    <x v="0"/>
    <x v="86"/>
    <x v="77"/>
    <x v="0"/>
  </r>
  <r>
    <x v="129"/>
    <x v="29"/>
    <x v="0"/>
    <s v=""/>
    <s v=""/>
    <s v="RT"/>
    <s v="Inbound"/>
    <x v="38"/>
    <x v="19"/>
    <x v="3"/>
    <n v="30"/>
    <n v="30"/>
    <n v="215"/>
    <n v="0"/>
    <n v="0"/>
    <n v="6450"/>
    <x v="0"/>
    <s v="On Review"/>
    <s v="SSH"/>
    <s v="PMO"/>
    <x v="7"/>
    <x v="0"/>
    <n v="98"/>
    <x v="27"/>
    <x v="0"/>
    <x v="32"/>
    <x v="78"/>
    <x v="0"/>
  </r>
  <r>
    <x v="129"/>
    <x v="29"/>
    <x v="0"/>
    <s v=""/>
    <s v=""/>
    <s v="RT"/>
    <s v="Inbound"/>
    <x v="38"/>
    <x v="19"/>
    <x v="4"/>
    <n v="30"/>
    <n v="30"/>
    <n v="215"/>
    <n v="0"/>
    <n v="0"/>
    <n v="6450"/>
    <x v="0"/>
    <s v="On Review"/>
    <s v="SSH"/>
    <s v="PMO"/>
    <x v="7"/>
    <x v="0"/>
    <n v="105"/>
    <x v="27"/>
    <x v="0"/>
    <x v="3"/>
    <x v="3"/>
    <x v="0"/>
  </r>
  <r>
    <x v="129"/>
    <x v="29"/>
    <x v="0"/>
    <s v=""/>
    <s v=""/>
    <s v="RT"/>
    <s v="Inbound"/>
    <x v="38"/>
    <x v="19"/>
    <x v="5"/>
    <n v="30"/>
    <n v="30"/>
    <n v="215"/>
    <n v="0"/>
    <n v="0"/>
    <n v="6450"/>
    <x v="0"/>
    <s v="On Review"/>
    <s v="SSH"/>
    <s v="PMO"/>
    <x v="7"/>
    <x v="0"/>
    <n v="112"/>
    <x v="27"/>
    <x v="0"/>
    <x v="3"/>
    <x v="3"/>
    <x v="0"/>
  </r>
  <r>
    <x v="129"/>
    <x v="29"/>
    <x v="0"/>
    <s v=""/>
    <s v=""/>
    <s v="RT"/>
    <s v="Inbound"/>
    <x v="38"/>
    <x v="19"/>
    <x v="6"/>
    <n v="30"/>
    <n v="30"/>
    <n v="215"/>
    <n v="0"/>
    <n v="0"/>
    <n v="6450"/>
    <x v="0"/>
    <s v="On Review"/>
    <s v="SSH"/>
    <s v="PMO"/>
    <x v="7"/>
    <x v="0"/>
    <n v="119"/>
    <x v="27"/>
    <x v="0"/>
    <x v="69"/>
    <x v="11"/>
    <x v="0"/>
  </r>
  <r>
    <x v="129"/>
    <x v="29"/>
    <x v="0"/>
    <s v=""/>
    <s v=""/>
    <s v="RT"/>
    <s v="Inbound"/>
    <x v="38"/>
    <x v="19"/>
    <x v="100"/>
    <n v="30"/>
    <n v="30"/>
    <n v="215"/>
    <n v="0"/>
    <n v="0"/>
    <n v="6450"/>
    <x v="0"/>
    <s v="On Review"/>
    <s v="SSH"/>
    <s v="PMO"/>
    <x v="7"/>
    <x v="0"/>
    <n v="126"/>
    <x v="27"/>
    <x v="0"/>
    <x v="8"/>
    <x v="71"/>
    <x v="0"/>
  </r>
  <r>
    <x v="129"/>
    <x v="42"/>
    <x v="0"/>
    <s v=""/>
    <s v=""/>
    <s v="RT"/>
    <s v="Outbound"/>
    <x v="37"/>
    <x v="18"/>
    <x v="79"/>
    <n v="41"/>
    <n v="41"/>
    <n v="215"/>
    <n v="0"/>
    <n v="0"/>
    <n v="8815"/>
    <x v="0"/>
    <s v="On Review"/>
    <s v="PMO"/>
    <s v="SSH"/>
    <x v="7"/>
    <x v="0"/>
    <n v="70"/>
    <x v="27"/>
    <x v="0"/>
    <x v="91"/>
    <x v="16"/>
    <x v="0"/>
  </r>
  <r>
    <x v="129"/>
    <x v="42"/>
    <x v="0"/>
    <s v=""/>
    <s v=""/>
    <s v="RT"/>
    <s v="Outbound"/>
    <x v="37"/>
    <x v="18"/>
    <x v="0"/>
    <n v="41"/>
    <n v="41"/>
    <n v="215"/>
    <n v="0"/>
    <n v="0"/>
    <n v="8815"/>
    <x v="0"/>
    <s v="On Review"/>
    <s v="PMO"/>
    <s v="SSH"/>
    <x v="7"/>
    <x v="0"/>
    <n v="77"/>
    <x v="27"/>
    <x v="0"/>
    <x v="92"/>
    <x v="76"/>
    <x v="0"/>
  </r>
  <r>
    <x v="129"/>
    <x v="42"/>
    <x v="0"/>
    <s v=""/>
    <s v=""/>
    <s v="RT"/>
    <s v="Outbound"/>
    <x v="37"/>
    <x v="18"/>
    <x v="3"/>
    <n v="12"/>
    <n v="12"/>
    <n v="215"/>
    <n v="0"/>
    <n v="0"/>
    <n v="2580"/>
    <x v="0"/>
    <s v="On Review"/>
    <s v="PMO"/>
    <s v="SSH"/>
    <x v="7"/>
    <x v="0"/>
    <n v="98"/>
    <x v="27"/>
    <x v="0"/>
    <x v="3"/>
    <x v="3"/>
    <x v="0"/>
  </r>
  <r>
    <x v="129"/>
    <x v="42"/>
    <x v="0"/>
    <s v=""/>
    <s v=""/>
    <s v="RT"/>
    <s v="Outbound"/>
    <x v="37"/>
    <x v="18"/>
    <x v="4"/>
    <n v="40"/>
    <n v="40"/>
    <n v="215"/>
    <n v="0"/>
    <n v="0"/>
    <n v="8600"/>
    <x v="0"/>
    <s v="On Review"/>
    <s v="PMO"/>
    <s v="SSH"/>
    <x v="7"/>
    <x v="0"/>
    <n v="105"/>
    <x v="27"/>
    <x v="0"/>
    <x v="3"/>
    <x v="3"/>
    <x v="0"/>
  </r>
  <r>
    <x v="129"/>
    <x v="42"/>
    <x v="0"/>
    <s v=""/>
    <s v=""/>
    <s v="RT"/>
    <s v="Outbound"/>
    <x v="37"/>
    <x v="18"/>
    <x v="5"/>
    <n v="40"/>
    <n v="40"/>
    <n v="215"/>
    <n v="0"/>
    <n v="0"/>
    <n v="8600"/>
    <x v="0"/>
    <s v="On Review"/>
    <s v="PMO"/>
    <s v="SSH"/>
    <x v="7"/>
    <x v="0"/>
    <n v="112"/>
    <x v="27"/>
    <x v="0"/>
    <x v="69"/>
    <x v="11"/>
    <x v="0"/>
  </r>
  <r>
    <x v="129"/>
    <x v="42"/>
    <x v="0"/>
    <s v=""/>
    <s v=""/>
    <s v="RT"/>
    <s v="Outbound"/>
    <x v="37"/>
    <x v="18"/>
    <x v="6"/>
    <n v="37"/>
    <n v="37"/>
    <n v="215"/>
    <n v="0"/>
    <n v="0"/>
    <n v="7955"/>
    <x v="0"/>
    <s v="On Review"/>
    <s v="PMO"/>
    <s v="SSH"/>
    <x v="7"/>
    <x v="0"/>
    <n v="119"/>
    <x v="27"/>
    <x v="0"/>
    <x v="8"/>
    <x v="71"/>
    <x v="0"/>
  </r>
  <r>
    <x v="129"/>
    <x v="42"/>
    <x v="0"/>
    <s v=""/>
    <s v=""/>
    <s v="RT"/>
    <s v="Inbound"/>
    <x v="38"/>
    <x v="19"/>
    <x v="0"/>
    <n v="41"/>
    <n v="41"/>
    <n v="215"/>
    <n v="0"/>
    <n v="0"/>
    <n v="8815"/>
    <x v="0"/>
    <s v="On Review"/>
    <s v="SSH"/>
    <s v="PMO"/>
    <x v="7"/>
    <x v="0"/>
    <n v="77"/>
    <x v="27"/>
    <x v="0"/>
    <x v="91"/>
    <x v="16"/>
    <x v="0"/>
  </r>
  <r>
    <x v="129"/>
    <x v="42"/>
    <x v="0"/>
    <s v=""/>
    <s v=""/>
    <s v="RT"/>
    <s v="Inbound"/>
    <x v="38"/>
    <x v="19"/>
    <x v="1"/>
    <n v="41"/>
    <n v="41"/>
    <n v="215"/>
    <n v="0"/>
    <n v="0"/>
    <n v="8815"/>
    <x v="0"/>
    <s v="On Review"/>
    <s v="SSH"/>
    <s v="PMO"/>
    <x v="7"/>
    <x v="0"/>
    <n v="84"/>
    <x v="27"/>
    <x v="0"/>
    <x v="92"/>
    <x v="76"/>
    <x v="0"/>
  </r>
  <r>
    <x v="129"/>
    <x v="42"/>
    <x v="0"/>
    <s v=""/>
    <s v=""/>
    <s v="RT"/>
    <s v="Inbound"/>
    <x v="38"/>
    <x v="19"/>
    <x v="4"/>
    <n v="12"/>
    <n v="12"/>
    <n v="215"/>
    <n v="0"/>
    <n v="0"/>
    <n v="2580"/>
    <x v="0"/>
    <s v="On Review"/>
    <s v="SSH"/>
    <s v="PMO"/>
    <x v="7"/>
    <x v="0"/>
    <n v="105"/>
    <x v="27"/>
    <x v="0"/>
    <x v="3"/>
    <x v="3"/>
    <x v="0"/>
  </r>
  <r>
    <x v="129"/>
    <x v="42"/>
    <x v="0"/>
    <s v=""/>
    <s v=""/>
    <s v="RT"/>
    <s v="Inbound"/>
    <x v="38"/>
    <x v="19"/>
    <x v="5"/>
    <n v="40"/>
    <n v="40"/>
    <n v="215"/>
    <n v="0"/>
    <n v="0"/>
    <n v="8600"/>
    <x v="0"/>
    <s v="On Review"/>
    <s v="SSH"/>
    <s v="PMO"/>
    <x v="7"/>
    <x v="0"/>
    <n v="112"/>
    <x v="27"/>
    <x v="0"/>
    <x v="3"/>
    <x v="3"/>
    <x v="0"/>
  </r>
  <r>
    <x v="129"/>
    <x v="42"/>
    <x v="0"/>
    <s v=""/>
    <s v=""/>
    <s v="RT"/>
    <s v="Inbound"/>
    <x v="38"/>
    <x v="19"/>
    <x v="6"/>
    <n v="40"/>
    <n v="40"/>
    <n v="215"/>
    <n v="0"/>
    <n v="0"/>
    <n v="8600"/>
    <x v="0"/>
    <s v="On Review"/>
    <s v="SSH"/>
    <s v="PMO"/>
    <x v="7"/>
    <x v="0"/>
    <n v="119"/>
    <x v="27"/>
    <x v="0"/>
    <x v="69"/>
    <x v="11"/>
    <x v="0"/>
  </r>
  <r>
    <x v="129"/>
    <x v="42"/>
    <x v="0"/>
    <s v=""/>
    <s v=""/>
    <s v="RT"/>
    <s v="Inbound"/>
    <x v="38"/>
    <x v="19"/>
    <x v="100"/>
    <n v="37"/>
    <n v="37"/>
    <n v="215"/>
    <n v="0"/>
    <n v="0"/>
    <n v="7955"/>
    <x v="0"/>
    <s v="On Review"/>
    <s v="SSH"/>
    <s v="PMO"/>
    <x v="7"/>
    <x v="0"/>
    <n v="126"/>
    <x v="27"/>
    <x v="0"/>
    <x v="8"/>
    <x v="71"/>
    <x v="0"/>
  </r>
  <r>
    <x v="129"/>
    <x v="19"/>
    <x v="0"/>
    <s v=""/>
    <s v=""/>
    <s v="RT"/>
    <s v="Outbound"/>
    <x v="37"/>
    <x v="18"/>
    <x v="79"/>
    <n v="20"/>
    <n v="20"/>
    <n v="215"/>
    <n v="0"/>
    <n v="0"/>
    <n v="4300"/>
    <x v="0"/>
    <s v="On Review"/>
    <s v="PMO"/>
    <s v="SSH"/>
    <x v="7"/>
    <x v="0"/>
    <n v="70"/>
    <x v="27"/>
    <x v="0"/>
    <x v="91"/>
    <x v="16"/>
    <x v="0"/>
  </r>
  <r>
    <x v="129"/>
    <x v="19"/>
    <x v="0"/>
    <s v=""/>
    <s v=""/>
    <s v="RT"/>
    <s v="Outbound"/>
    <x v="37"/>
    <x v="18"/>
    <x v="0"/>
    <n v="20"/>
    <n v="20"/>
    <n v="215"/>
    <n v="0"/>
    <n v="0"/>
    <n v="4300"/>
    <x v="0"/>
    <s v="On Review"/>
    <s v="PMO"/>
    <s v="SSH"/>
    <x v="7"/>
    <x v="0"/>
    <n v="77"/>
    <x v="27"/>
    <x v="0"/>
    <x v="92"/>
    <x v="76"/>
    <x v="0"/>
  </r>
  <r>
    <x v="129"/>
    <x v="19"/>
    <x v="0"/>
    <s v=""/>
    <s v=""/>
    <s v="RT"/>
    <s v="Outbound"/>
    <x v="37"/>
    <x v="18"/>
    <x v="1"/>
    <n v="20"/>
    <n v="20"/>
    <n v="215"/>
    <n v="0"/>
    <n v="0"/>
    <n v="4300"/>
    <x v="0"/>
    <s v="On Review"/>
    <s v="PMO"/>
    <s v="SSH"/>
    <x v="7"/>
    <x v="0"/>
    <n v="84"/>
    <x v="27"/>
    <x v="0"/>
    <x v="86"/>
    <x v="77"/>
    <x v="0"/>
  </r>
  <r>
    <x v="129"/>
    <x v="19"/>
    <x v="0"/>
    <s v=""/>
    <s v=""/>
    <s v="RT"/>
    <s v="Outbound"/>
    <x v="37"/>
    <x v="18"/>
    <x v="2"/>
    <n v="20"/>
    <n v="20"/>
    <n v="215"/>
    <n v="0"/>
    <n v="0"/>
    <n v="4300"/>
    <x v="0"/>
    <s v="On Review"/>
    <s v="PMO"/>
    <s v="SSH"/>
    <x v="7"/>
    <x v="0"/>
    <n v="91"/>
    <x v="27"/>
    <x v="0"/>
    <x v="32"/>
    <x v="78"/>
    <x v="0"/>
  </r>
  <r>
    <x v="129"/>
    <x v="19"/>
    <x v="0"/>
    <s v=""/>
    <s v=""/>
    <s v="RT"/>
    <s v="Outbound"/>
    <x v="37"/>
    <x v="18"/>
    <x v="3"/>
    <n v="20"/>
    <n v="20"/>
    <n v="215"/>
    <n v="0"/>
    <n v="0"/>
    <n v="4300"/>
    <x v="0"/>
    <s v="On Review"/>
    <s v="PMO"/>
    <s v="SSH"/>
    <x v="7"/>
    <x v="0"/>
    <n v="98"/>
    <x v="27"/>
    <x v="0"/>
    <x v="3"/>
    <x v="3"/>
    <x v="0"/>
  </r>
  <r>
    <x v="129"/>
    <x v="19"/>
    <x v="0"/>
    <s v=""/>
    <s v=""/>
    <s v="RT"/>
    <s v="Outbound"/>
    <x v="37"/>
    <x v="18"/>
    <x v="4"/>
    <n v="20"/>
    <n v="20"/>
    <n v="215"/>
    <n v="0"/>
    <n v="0"/>
    <n v="4300"/>
    <x v="0"/>
    <s v="On Review"/>
    <s v="PMO"/>
    <s v="SSH"/>
    <x v="7"/>
    <x v="0"/>
    <n v="105"/>
    <x v="27"/>
    <x v="0"/>
    <x v="3"/>
    <x v="3"/>
    <x v="0"/>
  </r>
  <r>
    <x v="129"/>
    <x v="19"/>
    <x v="0"/>
    <s v=""/>
    <s v=""/>
    <s v="RT"/>
    <s v="Outbound"/>
    <x v="37"/>
    <x v="18"/>
    <x v="5"/>
    <n v="20"/>
    <n v="20"/>
    <n v="215"/>
    <n v="0"/>
    <n v="0"/>
    <n v="4300"/>
    <x v="0"/>
    <s v="On Review"/>
    <s v="PMO"/>
    <s v="SSH"/>
    <x v="7"/>
    <x v="0"/>
    <n v="112"/>
    <x v="27"/>
    <x v="0"/>
    <x v="69"/>
    <x v="11"/>
    <x v="0"/>
  </r>
  <r>
    <x v="129"/>
    <x v="19"/>
    <x v="0"/>
    <s v=""/>
    <s v=""/>
    <s v="RT"/>
    <s v="Outbound"/>
    <x v="37"/>
    <x v="18"/>
    <x v="6"/>
    <n v="50"/>
    <n v="50"/>
    <n v="215"/>
    <n v="0"/>
    <n v="0"/>
    <n v="10750"/>
    <x v="0"/>
    <s v="On Review"/>
    <s v="PMO"/>
    <s v="SSH"/>
    <x v="7"/>
    <x v="0"/>
    <n v="119"/>
    <x v="27"/>
    <x v="0"/>
    <x v="8"/>
    <x v="71"/>
    <x v="0"/>
  </r>
  <r>
    <x v="129"/>
    <x v="19"/>
    <x v="0"/>
    <s v=""/>
    <s v=""/>
    <s v="RT"/>
    <s v="Inbound"/>
    <x v="38"/>
    <x v="19"/>
    <x v="0"/>
    <n v="20"/>
    <n v="20"/>
    <n v="215"/>
    <n v="0"/>
    <n v="0"/>
    <n v="4300"/>
    <x v="0"/>
    <s v="On Review"/>
    <s v="SSH"/>
    <s v="PMO"/>
    <x v="7"/>
    <x v="0"/>
    <n v="77"/>
    <x v="27"/>
    <x v="0"/>
    <x v="91"/>
    <x v="16"/>
    <x v="0"/>
  </r>
  <r>
    <x v="129"/>
    <x v="19"/>
    <x v="0"/>
    <s v=""/>
    <s v=""/>
    <s v="RT"/>
    <s v="Inbound"/>
    <x v="38"/>
    <x v="19"/>
    <x v="1"/>
    <n v="20"/>
    <n v="20"/>
    <n v="215"/>
    <n v="0"/>
    <n v="0"/>
    <n v="4300"/>
    <x v="0"/>
    <s v="On Review"/>
    <s v="SSH"/>
    <s v="PMO"/>
    <x v="7"/>
    <x v="0"/>
    <n v="84"/>
    <x v="27"/>
    <x v="0"/>
    <x v="92"/>
    <x v="76"/>
    <x v="0"/>
  </r>
  <r>
    <x v="129"/>
    <x v="19"/>
    <x v="0"/>
    <s v=""/>
    <s v=""/>
    <s v="RT"/>
    <s v="Inbound"/>
    <x v="38"/>
    <x v="19"/>
    <x v="2"/>
    <n v="20"/>
    <n v="20"/>
    <n v="215"/>
    <n v="0"/>
    <n v="0"/>
    <n v="4300"/>
    <x v="0"/>
    <s v="On Review"/>
    <s v="SSH"/>
    <s v="PMO"/>
    <x v="7"/>
    <x v="0"/>
    <n v="91"/>
    <x v="27"/>
    <x v="0"/>
    <x v="86"/>
    <x v="77"/>
    <x v="0"/>
  </r>
  <r>
    <x v="129"/>
    <x v="19"/>
    <x v="0"/>
    <s v=""/>
    <s v=""/>
    <s v="RT"/>
    <s v="Inbound"/>
    <x v="38"/>
    <x v="19"/>
    <x v="3"/>
    <n v="20"/>
    <n v="20"/>
    <n v="215"/>
    <n v="0"/>
    <n v="0"/>
    <n v="4300"/>
    <x v="0"/>
    <s v="On Review"/>
    <s v="SSH"/>
    <s v="PMO"/>
    <x v="7"/>
    <x v="0"/>
    <n v="98"/>
    <x v="27"/>
    <x v="0"/>
    <x v="32"/>
    <x v="78"/>
    <x v="0"/>
  </r>
  <r>
    <x v="129"/>
    <x v="19"/>
    <x v="0"/>
    <s v=""/>
    <s v=""/>
    <s v="RT"/>
    <s v="Inbound"/>
    <x v="38"/>
    <x v="19"/>
    <x v="4"/>
    <n v="20"/>
    <n v="20"/>
    <n v="215"/>
    <n v="0"/>
    <n v="0"/>
    <n v="4300"/>
    <x v="0"/>
    <s v="On Review"/>
    <s v="SSH"/>
    <s v="PMO"/>
    <x v="7"/>
    <x v="0"/>
    <n v="105"/>
    <x v="27"/>
    <x v="0"/>
    <x v="3"/>
    <x v="3"/>
    <x v="0"/>
  </r>
  <r>
    <x v="129"/>
    <x v="19"/>
    <x v="0"/>
    <s v=""/>
    <s v=""/>
    <s v="RT"/>
    <s v="Inbound"/>
    <x v="38"/>
    <x v="19"/>
    <x v="5"/>
    <n v="20"/>
    <n v="20"/>
    <n v="215"/>
    <n v="0"/>
    <n v="0"/>
    <n v="4300"/>
    <x v="0"/>
    <s v="On Review"/>
    <s v="SSH"/>
    <s v="PMO"/>
    <x v="7"/>
    <x v="0"/>
    <n v="112"/>
    <x v="27"/>
    <x v="0"/>
    <x v="3"/>
    <x v="3"/>
    <x v="0"/>
  </r>
  <r>
    <x v="129"/>
    <x v="19"/>
    <x v="0"/>
    <s v=""/>
    <s v=""/>
    <s v="RT"/>
    <s v="Inbound"/>
    <x v="38"/>
    <x v="19"/>
    <x v="6"/>
    <n v="20"/>
    <n v="20"/>
    <n v="215"/>
    <n v="0"/>
    <n v="0"/>
    <n v="4300"/>
    <x v="0"/>
    <s v="On Review"/>
    <s v="SSH"/>
    <s v="PMO"/>
    <x v="7"/>
    <x v="0"/>
    <n v="119"/>
    <x v="27"/>
    <x v="0"/>
    <x v="69"/>
    <x v="11"/>
    <x v="0"/>
  </r>
  <r>
    <x v="129"/>
    <x v="19"/>
    <x v="0"/>
    <s v=""/>
    <s v=""/>
    <s v="RT"/>
    <s v="Inbound"/>
    <x v="38"/>
    <x v="19"/>
    <x v="100"/>
    <n v="50"/>
    <n v="50"/>
    <n v="215"/>
    <n v="0"/>
    <n v="0"/>
    <n v="10750"/>
    <x v="0"/>
    <s v="On Review"/>
    <s v="SSH"/>
    <s v="PMO"/>
    <x v="7"/>
    <x v="0"/>
    <n v="126"/>
    <x v="27"/>
    <x v="0"/>
    <x v="8"/>
    <x v="71"/>
    <x v="0"/>
  </r>
  <r>
    <x v="129"/>
    <x v="43"/>
    <x v="0"/>
    <s v=""/>
    <s v=""/>
    <s v="RT"/>
    <s v="Outbound"/>
    <x v="37"/>
    <x v="18"/>
    <x v="79"/>
    <n v="8"/>
    <n v="8"/>
    <n v="215"/>
    <n v="0"/>
    <n v="0"/>
    <n v="1720"/>
    <x v="0"/>
    <s v="On Review"/>
    <s v="PMO"/>
    <s v="SSH"/>
    <x v="7"/>
    <x v="0"/>
    <n v="70"/>
    <x v="27"/>
    <x v="0"/>
    <x v="91"/>
    <x v="16"/>
    <x v="0"/>
  </r>
  <r>
    <x v="129"/>
    <x v="43"/>
    <x v="0"/>
    <s v=""/>
    <s v=""/>
    <s v="RT"/>
    <s v="Outbound"/>
    <x v="37"/>
    <x v="18"/>
    <x v="0"/>
    <n v="50"/>
    <n v="50"/>
    <n v="215"/>
    <n v="0"/>
    <n v="0"/>
    <n v="10750"/>
    <x v="0"/>
    <s v="On Review"/>
    <s v="PMO"/>
    <s v="SSH"/>
    <x v="7"/>
    <x v="0"/>
    <n v="77"/>
    <x v="27"/>
    <x v="0"/>
    <x v="92"/>
    <x v="76"/>
    <x v="0"/>
  </r>
  <r>
    <x v="129"/>
    <x v="43"/>
    <x v="0"/>
    <s v=""/>
    <s v=""/>
    <s v="RT"/>
    <s v="Outbound"/>
    <x v="37"/>
    <x v="18"/>
    <x v="1"/>
    <n v="6"/>
    <n v="6"/>
    <n v="215"/>
    <n v="0"/>
    <n v="0"/>
    <n v="1290"/>
    <x v="0"/>
    <s v="On Review"/>
    <s v="PMO"/>
    <s v="SSH"/>
    <x v="7"/>
    <x v="0"/>
    <n v="84"/>
    <x v="27"/>
    <x v="0"/>
    <x v="86"/>
    <x v="77"/>
    <x v="0"/>
  </r>
  <r>
    <x v="129"/>
    <x v="43"/>
    <x v="0"/>
    <s v=""/>
    <s v=""/>
    <s v="RT"/>
    <s v="Outbound"/>
    <x v="37"/>
    <x v="18"/>
    <x v="2"/>
    <n v="34"/>
    <n v="34"/>
    <n v="215"/>
    <n v="0"/>
    <n v="0"/>
    <n v="7310"/>
    <x v="0"/>
    <s v="On Review"/>
    <s v="PMO"/>
    <s v="SSH"/>
    <x v="7"/>
    <x v="0"/>
    <n v="91"/>
    <x v="27"/>
    <x v="0"/>
    <x v="32"/>
    <x v="78"/>
    <x v="0"/>
  </r>
  <r>
    <x v="129"/>
    <x v="43"/>
    <x v="0"/>
    <s v=""/>
    <s v=""/>
    <s v="RT"/>
    <s v="Outbound"/>
    <x v="37"/>
    <x v="18"/>
    <x v="3"/>
    <n v="40"/>
    <n v="40"/>
    <n v="215"/>
    <n v="0"/>
    <n v="0"/>
    <n v="8600"/>
    <x v="0"/>
    <s v="On Review"/>
    <s v="PMO"/>
    <s v="SSH"/>
    <x v="7"/>
    <x v="0"/>
    <n v="98"/>
    <x v="27"/>
    <x v="0"/>
    <x v="3"/>
    <x v="3"/>
    <x v="0"/>
  </r>
  <r>
    <x v="129"/>
    <x v="43"/>
    <x v="0"/>
    <s v=""/>
    <s v=""/>
    <s v="RT"/>
    <s v="Outbound"/>
    <x v="37"/>
    <x v="18"/>
    <x v="4"/>
    <n v="4"/>
    <n v="4"/>
    <n v="215"/>
    <n v="0"/>
    <n v="0"/>
    <n v="860"/>
    <x v="0"/>
    <s v="On Review"/>
    <s v="PMO"/>
    <s v="SSH"/>
    <x v="7"/>
    <x v="0"/>
    <n v="105"/>
    <x v="27"/>
    <x v="0"/>
    <x v="3"/>
    <x v="3"/>
    <x v="0"/>
  </r>
  <r>
    <x v="129"/>
    <x v="43"/>
    <x v="0"/>
    <s v=""/>
    <s v=""/>
    <s v="RT"/>
    <s v="Outbound"/>
    <x v="37"/>
    <x v="18"/>
    <x v="5"/>
    <n v="24"/>
    <n v="24"/>
    <n v="215"/>
    <n v="0"/>
    <n v="0"/>
    <n v="5160"/>
    <x v="0"/>
    <s v="On Review"/>
    <s v="PMO"/>
    <s v="SSH"/>
    <x v="7"/>
    <x v="0"/>
    <n v="112"/>
    <x v="27"/>
    <x v="0"/>
    <x v="69"/>
    <x v="11"/>
    <x v="0"/>
  </r>
  <r>
    <x v="129"/>
    <x v="43"/>
    <x v="0"/>
    <s v=""/>
    <s v=""/>
    <s v="RT"/>
    <s v="Outbound"/>
    <x v="37"/>
    <x v="18"/>
    <x v="6"/>
    <n v="30"/>
    <n v="30"/>
    <n v="215"/>
    <n v="0"/>
    <n v="0"/>
    <n v="6450"/>
    <x v="0"/>
    <s v="On Review"/>
    <s v="PMO"/>
    <s v="SSH"/>
    <x v="7"/>
    <x v="0"/>
    <n v="119"/>
    <x v="27"/>
    <x v="0"/>
    <x v="8"/>
    <x v="71"/>
    <x v="0"/>
  </r>
  <r>
    <x v="129"/>
    <x v="43"/>
    <x v="0"/>
    <s v=""/>
    <s v=""/>
    <s v="RT"/>
    <s v="Inbound"/>
    <x v="38"/>
    <x v="19"/>
    <x v="0"/>
    <n v="8"/>
    <n v="8"/>
    <n v="215"/>
    <n v="0"/>
    <n v="0"/>
    <n v="1720"/>
    <x v="0"/>
    <s v="On Review"/>
    <s v="SSH"/>
    <s v="PMO"/>
    <x v="7"/>
    <x v="0"/>
    <n v="77"/>
    <x v="27"/>
    <x v="0"/>
    <x v="91"/>
    <x v="16"/>
    <x v="0"/>
  </r>
  <r>
    <x v="129"/>
    <x v="43"/>
    <x v="0"/>
    <s v=""/>
    <s v=""/>
    <s v="RT"/>
    <s v="Inbound"/>
    <x v="38"/>
    <x v="19"/>
    <x v="1"/>
    <n v="50"/>
    <n v="50"/>
    <n v="215"/>
    <n v="0"/>
    <n v="0"/>
    <n v="10750"/>
    <x v="0"/>
    <s v="On Review"/>
    <s v="SSH"/>
    <s v="PMO"/>
    <x v="7"/>
    <x v="0"/>
    <n v="84"/>
    <x v="27"/>
    <x v="0"/>
    <x v="92"/>
    <x v="76"/>
    <x v="0"/>
  </r>
  <r>
    <x v="129"/>
    <x v="43"/>
    <x v="0"/>
    <s v=""/>
    <s v=""/>
    <s v="RT"/>
    <s v="Inbound"/>
    <x v="38"/>
    <x v="19"/>
    <x v="2"/>
    <n v="6"/>
    <n v="6"/>
    <n v="215"/>
    <n v="0"/>
    <n v="0"/>
    <n v="1290"/>
    <x v="0"/>
    <s v="On Review"/>
    <s v="SSH"/>
    <s v="PMO"/>
    <x v="7"/>
    <x v="0"/>
    <n v="91"/>
    <x v="27"/>
    <x v="0"/>
    <x v="86"/>
    <x v="77"/>
    <x v="0"/>
  </r>
  <r>
    <x v="129"/>
    <x v="43"/>
    <x v="0"/>
    <s v=""/>
    <s v=""/>
    <s v="RT"/>
    <s v="Inbound"/>
    <x v="38"/>
    <x v="19"/>
    <x v="3"/>
    <n v="34"/>
    <n v="34"/>
    <n v="215"/>
    <n v="0"/>
    <n v="0"/>
    <n v="7310"/>
    <x v="0"/>
    <s v="On Review"/>
    <s v="SSH"/>
    <s v="PMO"/>
    <x v="7"/>
    <x v="0"/>
    <n v="98"/>
    <x v="27"/>
    <x v="0"/>
    <x v="32"/>
    <x v="78"/>
    <x v="0"/>
  </r>
  <r>
    <x v="129"/>
    <x v="43"/>
    <x v="0"/>
    <s v=""/>
    <s v=""/>
    <s v="RT"/>
    <s v="Inbound"/>
    <x v="38"/>
    <x v="19"/>
    <x v="4"/>
    <n v="40"/>
    <n v="40"/>
    <n v="215"/>
    <n v="0"/>
    <n v="0"/>
    <n v="8600"/>
    <x v="0"/>
    <s v="On Review"/>
    <s v="SSH"/>
    <s v="PMO"/>
    <x v="7"/>
    <x v="0"/>
    <n v="105"/>
    <x v="27"/>
    <x v="0"/>
    <x v="3"/>
    <x v="3"/>
    <x v="0"/>
  </r>
  <r>
    <x v="129"/>
    <x v="43"/>
    <x v="0"/>
    <s v=""/>
    <s v=""/>
    <s v="RT"/>
    <s v="Inbound"/>
    <x v="38"/>
    <x v="19"/>
    <x v="5"/>
    <n v="4"/>
    <n v="4"/>
    <n v="215"/>
    <n v="0"/>
    <n v="0"/>
    <n v="860"/>
    <x v="0"/>
    <s v="On Review"/>
    <s v="SSH"/>
    <s v="PMO"/>
    <x v="7"/>
    <x v="0"/>
    <n v="112"/>
    <x v="27"/>
    <x v="0"/>
    <x v="3"/>
    <x v="3"/>
    <x v="0"/>
  </r>
  <r>
    <x v="129"/>
    <x v="43"/>
    <x v="0"/>
    <s v=""/>
    <s v=""/>
    <s v="RT"/>
    <s v="Inbound"/>
    <x v="38"/>
    <x v="19"/>
    <x v="6"/>
    <n v="24"/>
    <n v="24"/>
    <n v="215"/>
    <n v="0"/>
    <n v="0"/>
    <n v="5160"/>
    <x v="0"/>
    <s v="On Review"/>
    <s v="SSH"/>
    <s v="PMO"/>
    <x v="7"/>
    <x v="0"/>
    <n v="119"/>
    <x v="27"/>
    <x v="0"/>
    <x v="69"/>
    <x v="11"/>
    <x v="0"/>
  </r>
  <r>
    <x v="129"/>
    <x v="43"/>
    <x v="0"/>
    <s v=""/>
    <s v=""/>
    <s v="RT"/>
    <s v="Inbound"/>
    <x v="38"/>
    <x v="19"/>
    <x v="100"/>
    <n v="30"/>
    <n v="30"/>
    <n v="215"/>
    <n v="0"/>
    <n v="0"/>
    <n v="6450"/>
    <x v="0"/>
    <s v="On Review"/>
    <s v="SSH"/>
    <s v="PMO"/>
    <x v="7"/>
    <x v="0"/>
    <n v="126"/>
    <x v="27"/>
    <x v="0"/>
    <x v="8"/>
    <x v="71"/>
    <x v="0"/>
  </r>
  <r>
    <x v="129"/>
    <x v="44"/>
    <x v="0"/>
    <s v=""/>
    <s v=""/>
    <s v="RT"/>
    <s v="Outbound"/>
    <x v="37"/>
    <x v="18"/>
    <x v="79"/>
    <n v="10"/>
    <n v="10"/>
    <n v="215"/>
    <n v="0"/>
    <n v="0"/>
    <n v="2150"/>
    <x v="0"/>
    <s v="On Review"/>
    <s v="PMO"/>
    <s v="SSH"/>
    <x v="7"/>
    <x v="0"/>
    <n v="70"/>
    <x v="27"/>
    <x v="0"/>
    <x v="91"/>
    <x v="16"/>
    <x v="0"/>
  </r>
  <r>
    <x v="129"/>
    <x v="44"/>
    <x v="0"/>
    <s v=""/>
    <s v=""/>
    <s v="RT"/>
    <s v="Outbound"/>
    <x v="37"/>
    <x v="18"/>
    <x v="0"/>
    <n v="10"/>
    <n v="10"/>
    <n v="215"/>
    <n v="0"/>
    <n v="0"/>
    <n v="2150"/>
    <x v="0"/>
    <s v="On Review"/>
    <s v="PMO"/>
    <s v="SSH"/>
    <x v="7"/>
    <x v="0"/>
    <n v="77"/>
    <x v="27"/>
    <x v="0"/>
    <x v="92"/>
    <x v="76"/>
    <x v="0"/>
  </r>
  <r>
    <x v="129"/>
    <x v="44"/>
    <x v="0"/>
    <s v=""/>
    <s v=""/>
    <s v="RT"/>
    <s v="Outbound"/>
    <x v="37"/>
    <x v="18"/>
    <x v="1"/>
    <n v="10"/>
    <n v="10"/>
    <n v="215"/>
    <n v="0"/>
    <n v="0"/>
    <n v="2150"/>
    <x v="0"/>
    <s v="On Review"/>
    <s v="PMO"/>
    <s v="SSH"/>
    <x v="7"/>
    <x v="0"/>
    <n v="84"/>
    <x v="27"/>
    <x v="0"/>
    <x v="86"/>
    <x v="77"/>
    <x v="0"/>
  </r>
  <r>
    <x v="129"/>
    <x v="44"/>
    <x v="0"/>
    <s v=""/>
    <s v=""/>
    <s v="RT"/>
    <s v="Outbound"/>
    <x v="37"/>
    <x v="18"/>
    <x v="2"/>
    <n v="10"/>
    <n v="10"/>
    <n v="215"/>
    <n v="0"/>
    <n v="0"/>
    <n v="2150"/>
    <x v="0"/>
    <s v="On Review"/>
    <s v="PMO"/>
    <s v="SSH"/>
    <x v="7"/>
    <x v="0"/>
    <n v="91"/>
    <x v="27"/>
    <x v="0"/>
    <x v="32"/>
    <x v="78"/>
    <x v="0"/>
  </r>
  <r>
    <x v="129"/>
    <x v="44"/>
    <x v="0"/>
    <s v=""/>
    <s v=""/>
    <s v="RT"/>
    <s v="Outbound"/>
    <x v="37"/>
    <x v="18"/>
    <x v="3"/>
    <n v="10"/>
    <n v="10"/>
    <n v="215"/>
    <n v="0"/>
    <n v="0"/>
    <n v="2150"/>
    <x v="0"/>
    <s v="On Review"/>
    <s v="PMO"/>
    <s v="SSH"/>
    <x v="7"/>
    <x v="0"/>
    <n v="98"/>
    <x v="27"/>
    <x v="0"/>
    <x v="3"/>
    <x v="3"/>
    <x v="0"/>
  </r>
  <r>
    <x v="129"/>
    <x v="44"/>
    <x v="0"/>
    <s v=""/>
    <s v=""/>
    <s v="RT"/>
    <s v="Outbound"/>
    <x v="37"/>
    <x v="18"/>
    <x v="4"/>
    <n v="10"/>
    <n v="10"/>
    <n v="215"/>
    <n v="0"/>
    <n v="0"/>
    <n v="2150"/>
    <x v="0"/>
    <s v="On Review"/>
    <s v="PMO"/>
    <s v="SSH"/>
    <x v="7"/>
    <x v="0"/>
    <n v="105"/>
    <x v="27"/>
    <x v="0"/>
    <x v="3"/>
    <x v="3"/>
    <x v="0"/>
  </r>
  <r>
    <x v="129"/>
    <x v="44"/>
    <x v="0"/>
    <s v=""/>
    <s v=""/>
    <s v="RT"/>
    <s v="Outbound"/>
    <x v="37"/>
    <x v="18"/>
    <x v="5"/>
    <n v="10"/>
    <n v="10"/>
    <n v="215"/>
    <n v="0"/>
    <n v="0"/>
    <n v="2150"/>
    <x v="0"/>
    <s v="On Review"/>
    <s v="PMO"/>
    <s v="SSH"/>
    <x v="7"/>
    <x v="0"/>
    <n v="112"/>
    <x v="27"/>
    <x v="0"/>
    <x v="69"/>
    <x v="11"/>
    <x v="0"/>
  </r>
  <r>
    <x v="129"/>
    <x v="44"/>
    <x v="0"/>
    <s v=""/>
    <s v=""/>
    <s v="RT"/>
    <s v="Outbound"/>
    <x v="37"/>
    <x v="18"/>
    <x v="6"/>
    <n v="10"/>
    <n v="10"/>
    <n v="215"/>
    <n v="0"/>
    <n v="0"/>
    <n v="2150"/>
    <x v="0"/>
    <s v="On Review"/>
    <s v="PMO"/>
    <s v="SSH"/>
    <x v="7"/>
    <x v="0"/>
    <n v="119"/>
    <x v="27"/>
    <x v="0"/>
    <x v="8"/>
    <x v="71"/>
    <x v="0"/>
  </r>
  <r>
    <x v="129"/>
    <x v="44"/>
    <x v="0"/>
    <s v=""/>
    <s v=""/>
    <s v="RT"/>
    <s v="Inbound"/>
    <x v="38"/>
    <x v="19"/>
    <x v="0"/>
    <n v="10"/>
    <n v="10"/>
    <n v="215"/>
    <n v="0"/>
    <n v="0"/>
    <n v="2150"/>
    <x v="0"/>
    <s v="On Review"/>
    <s v="SSH"/>
    <s v="PMO"/>
    <x v="7"/>
    <x v="0"/>
    <n v="77"/>
    <x v="27"/>
    <x v="0"/>
    <x v="91"/>
    <x v="16"/>
    <x v="0"/>
  </r>
  <r>
    <x v="129"/>
    <x v="44"/>
    <x v="0"/>
    <s v=""/>
    <s v=""/>
    <s v="RT"/>
    <s v="Inbound"/>
    <x v="38"/>
    <x v="19"/>
    <x v="1"/>
    <n v="10"/>
    <n v="10"/>
    <n v="215"/>
    <n v="0"/>
    <n v="0"/>
    <n v="2150"/>
    <x v="0"/>
    <s v="On Review"/>
    <s v="SSH"/>
    <s v="PMO"/>
    <x v="7"/>
    <x v="0"/>
    <n v="84"/>
    <x v="27"/>
    <x v="0"/>
    <x v="92"/>
    <x v="76"/>
    <x v="0"/>
  </r>
  <r>
    <x v="129"/>
    <x v="44"/>
    <x v="0"/>
    <s v=""/>
    <s v=""/>
    <s v="RT"/>
    <s v="Inbound"/>
    <x v="38"/>
    <x v="19"/>
    <x v="2"/>
    <n v="10"/>
    <n v="10"/>
    <n v="215"/>
    <n v="0"/>
    <n v="0"/>
    <n v="2150"/>
    <x v="0"/>
    <s v="On Review"/>
    <s v="SSH"/>
    <s v="PMO"/>
    <x v="7"/>
    <x v="0"/>
    <n v="91"/>
    <x v="27"/>
    <x v="0"/>
    <x v="86"/>
    <x v="77"/>
    <x v="0"/>
  </r>
  <r>
    <x v="129"/>
    <x v="44"/>
    <x v="0"/>
    <s v=""/>
    <s v=""/>
    <s v="RT"/>
    <s v="Inbound"/>
    <x v="38"/>
    <x v="19"/>
    <x v="3"/>
    <n v="10"/>
    <n v="10"/>
    <n v="215"/>
    <n v="0"/>
    <n v="0"/>
    <n v="2150"/>
    <x v="0"/>
    <s v="On Review"/>
    <s v="SSH"/>
    <s v="PMO"/>
    <x v="7"/>
    <x v="0"/>
    <n v="98"/>
    <x v="27"/>
    <x v="0"/>
    <x v="32"/>
    <x v="78"/>
    <x v="0"/>
  </r>
  <r>
    <x v="129"/>
    <x v="44"/>
    <x v="0"/>
    <s v=""/>
    <s v=""/>
    <s v="RT"/>
    <s v="Inbound"/>
    <x v="38"/>
    <x v="19"/>
    <x v="4"/>
    <n v="10"/>
    <n v="10"/>
    <n v="215"/>
    <n v="0"/>
    <n v="0"/>
    <n v="2150"/>
    <x v="0"/>
    <s v="On Review"/>
    <s v="SSH"/>
    <s v="PMO"/>
    <x v="7"/>
    <x v="0"/>
    <n v="105"/>
    <x v="27"/>
    <x v="0"/>
    <x v="3"/>
    <x v="3"/>
    <x v="0"/>
  </r>
  <r>
    <x v="129"/>
    <x v="44"/>
    <x v="0"/>
    <s v=""/>
    <s v=""/>
    <s v="RT"/>
    <s v="Inbound"/>
    <x v="38"/>
    <x v="19"/>
    <x v="5"/>
    <n v="10"/>
    <n v="10"/>
    <n v="215"/>
    <n v="0"/>
    <n v="0"/>
    <n v="2150"/>
    <x v="0"/>
    <s v="On Review"/>
    <s v="SSH"/>
    <s v="PMO"/>
    <x v="7"/>
    <x v="0"/>
    <n v="112"/>
    <x v="27"/>
    <x v="0"/>
    <x v="3"/>
    <x v="3"/>
    <x v="0"/>
  </r>
  <r>
    <x v="129"/>
    <x v="44"/>
    <x v="0"/>
    <s v=""/>
    <s v=""/>
    <s v="RT"/>
    <s v="Inbound"/>
    <x v="38"/>
    <x v="19"/>
    <x v="6"/>
    <n v="10"/>
    <n v="10"/>
    <n v="215"/>
    <n v="0"/>
    <n v="0"/>
    <n v="2150"/>
    <x v="0"/>
    <s v="On Review"/>
    <s v="SSH"/>
    <s v="PMO"/>
    <x v="7"/>
    <x v="0"/>
    <n v="119"/>
    <x v="27"/>
    <x v="0"/>
    <x v="69"/>
    <x v="11"/>
    <x v="0"/>
  </r>
  <r>
    <x v="129"/>
    <x v="44"/>
    <x v="0"/>
    <s v=""/>
    <s v=""/>
    <s v="RT"/>
    <s v="Inbound"/>
    <x v="38"/>
    <x v="19"/>
    <x v="100"/>
    <n v="10"/>
    <n v="10"/>
    <n v="215"/>
    <n v="0"/>
    <n v="0"/>
    <n v="2150"/>
    <x v="0"/>
    <s v="On Review"/>
    <s v="SSH"/>
    <s v="PMO"/>
    <x v="7"/>
    <x v="0"/>
    <n v="126"/>
    <x v="27"/>
    <x v="0"/>
    <x v="8"/>
    <x v="71"/>
    <x v="0"/>
  </r>
  <r>
    <x v="129"/>
    <x v="45"/>
    <x v="0"/>
    <s v=""/>
    <s v=""/>
    <s v="RT"/>
    <s v="Outbound"/>
    <x v="37"/>
    <x v="18"/>
    <x v="79"/>
    <n v="30"/>
    <n v="30"/>
    <n v="215"/>
    <n v="0"/>
    <n v="0"/>
    <n v="6450"/>
    <x v="0"/>
    <s v="On Review"/>
    <s v="PMO"/>
    <s v="SSH"/>
    <x v="7"/>
    <x v="0"/>
    <n v="70"/>
    <x v="27"/>
    <x v="0"/>
    <x v="91"/>
    <x v="16"/>
    <x v="0"/>
  </r>
  <r>
    <x v="129"/>
    <x v="45"/>
    <x v="0"/>
    <s v=""/>
    <s v=""/>
    <s v="RT"/>
    <s v="Outbound"/>
    <x v="37"/>
    <x v="18"/>
    <x v="0"/>
    <n v="16"/>
    <n v="16"/>
    <n v="215"/>
    <n v="0"/>
    <n v="0"/>
    <n v="3440"/>
    <x v="0"/>
    <s v="On Review"/>
    <s v="PMO"/>
    <s v="SSH"/>
    <x v="7"/>
    <x v="0"/>
    <n v="77"/>
    <x v="27"/>
    <x v="0"/>
    <x v="92"/>
    <x v="76"/>
    <x v="0"/>
  </r>
  <r>
    <x v="129"/>
    <x v="45"/>
    <x v="0"/>
    <s v=""/>
    <s v=""/>
    <s v="RT"/>
    <s v="Outbound"/>
    <x v="37"/>
    <x v="18"/>
    <x v="1"/>
    <n v="34"/>
    <n v="34"/>
    <n v="215"/>
    <n v="0"/>
    <n v="0"/>
    <n v="7310"/>
    <x v="0"/>
    <s v="On Review"/>
    <s v="PMO"/>
    <s v="SSH"/>
    <x v="7"/>
    <x v="0"/>
    <n v="84"/>
    <x v="27"/>
    <x v="0"/>
    <x v="86"/>
    <x v="77"/>
    <x v="0"/>
  </r>
  <r>
    <x v="129"/>
    <x v="45"/>
    <x v="0"/>
    <s v=""/>
    <s v=""/>
    <s v="RT"/>
    <s v="Outbound"/>
    <x v="37"/>
    <x v="18"/>
    <x v="2"/>
    <n v="20"/>
    <n v="20"/>
    <n v="215"/>
    <n v="0"/>
    <n v="0"/>
    <n v="4300"/>
    <x v="0"/>
    <s v="On Review"/>
    <s v="PMO"/>
    <s v="SSH"/>
    <x v="7"/>
    <x v="0"/>
    <n v="91"/>
    <x v="27"/>
    <x v="0"/>
    <x v="32"/>
    <x v="78"/>
    <x v="0"/>
  </r>
  <r>
    <x v="129"/>
    <x v="45"/>
    <x v="0"/>
    <s v=""/>
    <s v=""/>
    <s v="RT"/>
    <s v="Outbound"/>
    <x v="37"/>
    <x v="18"/>
    <x v="3"/>
    <n v="24"/>
    <n v="24"/>
    <n v="215"/>
    <n v="0"/>
    <n v="0"/>
    <n v="5160"/>
    <x v="0"/>
    <s v="On Review"/>
    <s v="PMO"/>
    <s v="SSH"/>
    <x v="7"/>
    <x v="0"/>
    <n v="98"/>
    <x v="27"/>
    <x v="0"/>
    <x v="3"/>
    <x v="3"/>
    <x v="0"/>
  </r>
  <r>
    <x v="129"/>
    <x v="45"/>
    <x v="0"/>
    <s v=""/>
    <s v=""/>
    <s v="RT"/>
    <s v="Outbound"/>
    <x v="37"/>
    <x v="18"/>
    <x v="4"/>
    <n v="32"/>
    <n v="32"/>
    <n v="215"/>
    <n v="0"/>
    <n v="0"/>
    <n v="6880"/>
    <x v="0"/>
    <s v="On Review"/>
    <s v="PMO"/>
    <s v="SSH"/>
    <x v="7"/>
    <x v="0"/>
    <n v="105"/>
    <x v="27"/>
    <x v="0"/>
    <x v="3"/>
    <x v="3"/>
    <x v="0"/>
  </r>
  <r>
    <x v="129"/>
    <x v="45"/>
    <x v="0"/>
    <s v=""/>
    <s v=""/>
    <s v="RT"/>
    <s v="Outbound"/>
    <x v="37"/>
    <x v="18"/>
    <x v="5"/>
    <n v="16"/>
    <n v="16"/>
    <n v="215"/>
    <n v="0"/>
    <n v="0"/>
    <n v="3440"/>
    <x v="0"/>
    <s v="On Review"/>
    <s v="PMO"/>
    <s v="SSH"/>
    <x v="7"/>
    <x v="0"/>
    <n v="112"/>
    <x v="27"/>
    <x v="0"/>
    <x v="69"/>
    <x v="11"/>
    <x v="0"/>
  </r>
  <r>
    <x v="129"/>
    <x v="45"/>
    <x v="0"/>
    <s v=""/>
    <s v=""/>
    <s v="RT"/>
    <s v="Outbound"/>
    <x v="37"/>
    <x v="18"/>
    <x v="6"/>
    <n v="10"/>
    <n v="10"/>
    <n v="215"/>
    <n v="0"/>
    <n v="0"/>
    <n v="2150"/>
    <x v="0"/>
    <s v="On Review"/>
    <s v="PMO"/>
    <s v="SSH"/>
    <x v="7"/>
    <x v="0"/>
    <n v="119"/>
    <x v="27"/>
    <x v="0"/>
    <x v="8"/>
    <x v="71"/>
    <x v="0"/>
  </r>
  <r>
    <x v="129"/>
    <x v="45"/>
    <x v="0"/>
    <s v=""/>
    <s v=""/>
    <s v="RT"/>
    <s v="Inbound"/>
    <x v="38"/>
    <x v="19"/>
    <x v="0"/>
    <n v="30"/>
    <n v="30"/>
    <n v="215"/>
    <n v="0"/>
    <n v="0"/>
    <n v="6450"/>
    <x v="0"/>
    <s v="On Review"/>
    <s v="SSH"/>
    <s v="PMO"/>
    <x v="7"/>
    <x v="0"/>
    <n v="77"/>
    <x v="27"/>
    <x v="0"/>
    <x v="91"/>
    <x v="16"/>
    <x v="0"/>
  </r>
  <r>
    <x v="129"/>
    <x v="45"/>
    <x v="0"/>
    <s v=""/>
    <s v=""/>
    <s v="RT"/>
    <s v="Inbound"/>
    <x v="38"/>
    <x v="19"/>
    <x v="1"/>
    <n v="16"/>
    <n v="16"/>
    <n v="215"/>
    <n v="0"/>
    <n v="0"/>
    <n v="3440"/>
    <x v="0"/>
    <s v="On Review"/>
    <s v="SSH"/>
    <s v="PMO"/>
    <x v="7"/>
    <x v="0"/>
    <n v="84"/>
    <x v="27"/>
    <x v="0"/>
    <x v="92"/>
    <x v="76"/>
    <x v="0"/>
  </r>
  <r>
    <x v="129"/>
    <x v="45"/>
    <x v="0"/>
    <s v=""/>
    <s v=""/>
    <s v="RT"/>
    <s v="Inbound"/>
    <x v="38"/>
    <x v="19"/>
    <x v="2"/>
    <n v="34"/>
    <n v="34"/>
    <n v="215"/>
    <n v="0"/>
    <n v="0"/>
    <n v="7310"/>
    <x v="0"/>
    <s v="On Review"/>
    <s v="SSH"/>
    <s v="PMO"/>
    <x v="7"/>
    <x v="0"/>
    <n v="91"/>
    <x v="27"/>
    <x v="0"/>
    <x v="86"/>
    <x v="77"/>
    <x v="0"/>
  </r>
  <r>
    <x v="129"/>
    <x v="45"/>
    <x v="0"/>
    <s v=""/>
    <s v=""/>
    <s v="RT"/>
    <s v="Inbound"/>
    <x v="38"/>
    <x v="19"/>
    <x v="3"/>
    <n v="20"/>
    <n v="20"/>
    <n v="215"/>
    <n v="0"/>
    <n v="0"/>
    <n v="4300"/>
    <x v="0"/>
    <s v="On Review"/>
    <s v="SSH"/>
    <s v="PMO"/>
    <x v="7"/>
    <x v="0"/>
    <n v="98"/>
    <x v="27"/>
    <x v="0"/>
    <x v="32"/>
    <x v="78"/>
    <x v="0"/>
  </r>
  <r>
    <x v="129"/>
    <x v="45"/>
    <x v="0"/>
    <s v=""/>
    <s v=""/>
    <s v="RT"/>
    <s v="Inbound"/>
    <x v="38"/>
    <x v="19"/>
    <x v="4"/>
    <n v="24"/>
    <n v="24"/>
    <n v="215"/>
    <n v="0"/>
    <n v="0"/>
    <n v="5160"/>
    <x v="0"/>
    <s v="On Review"/>
    <s v="SSH"/>
    <s v="PMO"/>
    <x v="7"/>
    <x v="0"/>
    <n v="105"/>
    <x v="27"/>
    <x v="0"/>
    <x v="3"/>
    <x v="3"/>
    <x v="0"/>
  </r>
  <r>
    <x v="129"/>
    <x v="45"/>
    <x v="0"/>
    <s v=""/>
    <s v=""/>
    <s v="RT"/>
    <s v="Inbound"/>
    <x v="38"/>
    <x v="19"/>
    <x v="5"/>
    <n v="32"/>
    <n v="32"/>
    <n v="215"/>
    <n v="0"/>
    <n v="0"/>
    <n v="6880"/>
    <x v="0"/>
    <s v="On Review"/>
    <s v="SSH"/>
    <s v="PMO"/>
    <x v="7"/>
    <x v="0"/>
    <n v="112"/>
    <x v="27"/>
    <x v="0"/>
    <x v="3"/>
    <x v="3"/>
    <x v="0"/>
  </r>
  <r>
    <x v="129"/>
    <x v="45"/>
    <x v="0"/>
    <s v=""/>
    <s v=""/>
    <s v="RT"/>
    <s v="Inbound"/>
    <x v="38"/>
    <x v="19"/>
    <x v="6"/>
    <n v="16"/>
    <n v="16"/>
    <n v="215"/>
    <n v="0"/>
    <n v="0"/>
    <n v="3440"/>
    <x v="0"/>
    <s v="On Review"/>
    <s v="SSH"/>
    <s v="PMO"/>
    <x v="7"/>
    <x v="0"/>
    <n v="119"/>
    <x v="27"/>
    <x v="0"/>
    <x v="69"/>
    <x v="11"/>
    <x v="0"/>
  </r>
  <r>
    <x v="129"/>
    <x v="45"/>
    <x v="0"/>
    <s v=""/>
    <s v=""/>
    <s v="RT"/>
    <s v="Inbound"/>
    <x v="38"/>
    <x v="19"/>
    <x v="100"/>
    <n v="10"/>
    <n v="10"/>
    <n v="215"/>
    <n v="0"/>
    <n v="0"/>
    <n v="2150"/>
    <x v="0"/>
    <s v="On Review"/>
    <s v="SSH"/>
    <s v="PMO"/>
    <x v="7"/>
    <x v="0"/>
    <n v="126"/>
    <x v="27"/>
    <x v="0"/>
    <x v="8"/>
    <x v="71"/>
    <x v="0"/>
  </r>
  <r>
    <x v="129"/>
    <x v="34"/>
    <x v="0"/>
    <s v=""/>
    <s v=""/>
    <s v="RT"/>
    <s v="Outbound"/>
    <x v="37"/>
    <x v="18"/>
    <x v="79"/>
    <n v="4"/>
    <n v="4"/>
    <n v="215"/>
    <n v="0"/>
    <n v="0"/>
    <n v="860"/>
    <x v="0"/>
    <s v="On Review"/>
    <s v="PMO"/>
    <s v="SSH"/>
    <x v="7"/>
    <x v="0"/>
    <n v="70"/>
    <x v="27"/>
    <x v="0"/>
    <x v="91"/>
    <x v="16"/>
    <x v="0"/>
  </r>
  <r>
    <x v="129"/>
    <x v="34"/>
    <x v="0"/>
    <s v=""/>
    <s v=""/>
    <s v="RT"/>
    <s v="Outbound"/>
    <x v="37"/>
    <x v="18"/>
    <x v="0"/>
    <n v="4"/>
    <n v="4"/>
    <n v="215"/>
    <n v="0"/>
    <n v="0"/>
    <n v="860"/>
    <x v="0"/>
    <s v="On Review"/>
    <s v="PMO"/>
    <s v="SSH"/>
    <x v="7"/>
    <x v="0"/>
    <n v="77"/>
    <x v="27"/>
    <x v="0"/>
    <x v="92"/>
    <x v="76"/>
    <x v="0"/>
  </r>
  <r>
    <x v="129"/>
    <x v="34"/>
    <x v="0"/>
    <s v=""/>
    <s v=""/>
    <s v="RT"/>
    <s v="Outbound"/>
    <x v="37"/>
    <x v="18"/>
    <x v="1"/>
    <n v="4"/>
    <n v="4"/>
    <n v="215"/>
    <n v="0"/>
    <n v="0"/>
    <n v="860"/>
    <x v="0"/>
    <s v="On Review"/>
    <s v="PMO"/>
    <s v="SSH"/>
    <x v="7"/>
    <x v="0"/>
    <n v="84"/>
    <x v="27"/>
    <x v="0"/>
    <x v="86"/>
    <x v="77"/>
    <x v="0"/>
  </r>
  <r>
    <x v="129"/>
    <x v="34"/>
    <x v="0"/>
    <s v=""/>
    <s v=""/>
    <s v="RT"/>
    <s v="Outbound"/>
    <x v="37"/>
    <x v="18"/>
    <x v="2"/>
    <n v="4"/>
    <n v="4"/>
    <n v="215"/>
    <n v="0"/>
    <n v="0"/>
    <n v="860"/>
    <x v="0"/>
    <s v="On Review"/>
    <s v="PMO"/>
    <s v="SSH"/>
    <x v="7"/>
    <x v="0"/>
    <n v="91"/>
    <x v="27"/>
    <x v="0"/>
    <x v="32"/>
    <x v="78"/>
    <x v="0"/>
  </r>
  <r>
    <x v="129"/>
    <x v="34"/>
    <x v="0"/>
    <s v=""/>
    <s v=""/>
    <s v="RT"/>
    <s v="Outbound"/>
    <x v="37"/>
    <x v="18"/>
    <x v="3"/>
    <n v="4"/>
    <n v="4"/>
    <n v="215"/>
    <n v="0"/>
    <n v="0"/>
    <n v="860"/>
    <x v="0"/>
    <s v="On Review"/>
    <s v="PMO"/>
    <s v="SSH"/>
    <x v="7"/>
    <x v="0"/>
    <n v="98"/>
    <x v="27"/>
    <x v="0"/>
    <x v="3"/>
    <x v="3"/>
    <x v="0"/>
  </r>
  <r>
    <x v="129"/>
    <x v="34"/>
    <x v="0"/>
    <s v=""/>
    <s v=""/>
    <s v="RT"/>
    <s v="Outbound"/>
    <x v="37"/>
    <x v="18"/>
    <x v="4"/>
    <n v="4"/>
    <n v="4"/>
    <n v="215"/>
    <n v="0"/>
    <n v="0"/>
    <n v="860"/>
    <x v="0"/>
    <s v="On Review"/>
    <s v="PMO"/>
    <s v="SSH"/>
    <x v="7"/>
    <x v="0"/>
    <n v="105"/>
    <x v="27"/>
    <x v="0"/>
    <x v="3"/>
    <x v="3"/>
    <x v="0"/>
  </r>
  <r>
    <x v="129"/>
    <x v="34"/>
    <x v="0"/>
    <s v=""/>
    <s v=""/>
    <s v="RT"/>
    <s v="Outbound"/>
    <x v="37"/>
    <x v="18"/>
    <x v="5"/>
    <n v="4"/>
    <n v="4"/>
    <n v="215"/>
    <n v="0"/>
    <n v="0"/>
    <n v="860"/>
    <x v="0"/>
    <s v="On Review"/>
    <s v="PMO"/>
    <s v="SSH"/>
    <x v="7"/>
    <x v="0"/>
    <n v="112"/>
    <x v="27"/>
    <x v="0"/>
    <x v="69"/>
    <x v="11"/>
    <x v="0"/>
  </r>
  <r>
    <x v="129"/>
    <x v="34"/>
    <x v="0"/>
    <s v=""/>
    <s v=""/>
    <s v="RT"/>
    <s v="Inbound"/>
    <x v="38"/>
    <x v="19"/>
    <x v="0"/>
    <n v="4"/>
    <n v="4"/>
    <n v="215"/>
    <n v="0"/>
    <n v="0"/>
    <n v="860"/>
    <x v="0"/>
    <s v="On Review"/>
    <s v="SSH"/>
    <s v="PMO"/>
    <x v="7"/>
    <x v="0"/>
    <n v="77"/>
    <x v="27"/>
    <x v="0"/>
    <x v="91"/>
    <x v="16"/>
    <x v="0"/>
  </r>
  <r>
    <x v="129"/>
    <x v="34"/>
    <x v="0"/>
    <s v=""/>
    <s v=""/>
    <s v="RT"/>
    <s v="Inbound"/>
    <x v="38"/>
    <x v="19"/>
    <x v="1"/>
    <n v="4"/>
    <n v="4"/>
    <n v="215"/>
    <n v="0"/>
    <n v="0"/>
    <n v="860"/>
    <x v="0"/>
    <s v="On Review"/>
    <s v="SSH"/>
    <s v="PMO"/>
    <x v="7"/>
    <x v="0"/>
    <n v="84"/>
    <x v="27"/>
    <x v="0"/>
    <x v="92"/>
    <x v="76"/>
    <x v="0"/>
  </r>
  <r>
    <x v="129"/>
    <x v="34"/>
    <x v="0"/>
    <s v=""/>
    <s v=""/>
    <s v="RT"/>
    <s v="Inbound"/>
    <x v="38"/>
    <x v="19"/>
    <x v="2"/>
    <n v="4"/>
    <n v="4"/>
    <n v="215"/>
    <n v="0"/>
    <n v="0"/>
    <n v="860"/>
    <x v="0"/>
    <s v="On Review"/>
    <s v="SSH"/>
    <s v="PMO"/>
    <x v="7"/>
    <x v="0"/>
    <n v="91"/>
    <x v="27"/>
    <x v="0"/>
    <x v="86"/>
    <x v="77"/>
    <x v="0"/>
  </r>
  <r>
    <x v="129"/>
    <x v="34"/>
    <x v="0"/>
    <s v=""/>
    <s v=""/>
    <s v="RT"/>
    <s v="Inbound"/>
    <x v="38"/>
    <x v="19"/>
    <x v="3"/>
    <n v="4"/>
    <n v="4"/>
    <n v="215"/>
    <n v="0"/>
    <n v="0"/>
    <n v="860"/>
    <x v="0"/>
    <s v="On Review"/>
    <s v="SSH"/>
    <s v="PMO"/>
    <x v="7"/>
    <x v="0"/>
    <n v="98"/>
    <x v="27"/>
    <x v="0"/>
    <x v="32"/>
    <x v="78"/>
    <x v="0"/>
  </r>
  <r>
    <x v="129"/>
    <x v="34"/>
    <x v="0"/>
    <s v=""/>
    <s v=""/>
    <s v="RT"/>
    <s v="Inbound"/>
    <x v="38"/>
    <x v="19"/>
    <x v="4"/>
    <n v="4"/>
    <n v="4"/>
    <n v="215"/>
    <n v="0"/>
    <n v="0"/>
    <n v="860"/>
    <x v="0"/>
    <s v="On Review"/>
    <s v="SSH"/>
    <s v="PMO"/>
    <x v="7"/>
    <x v="0"/>
    <n v="105"/>
    <x v="27"/>
    <x v="0"/>
    <x v="3"/>
    <x v="3"/>
    <x v="0"/>
  </r>
  <r>
    <x v="129"/>
    <x v="34"/>
    <x v="0"/>
    <s v=""/>
    <s v=""/>
    <s v="RT"/>
    <s v="Inbound"/>
    <x v="38"/>
    <x v="19"/>
    <x v="5"/>
    <n v="4"/>
    <n v="4"/>
    <n v="215"/>
    <n v="0"/>
    <n v="0"/>
    <n v="860"/>
    <x v="0"/>
    <s v="On Review"/>
    <s v="SSH"/>
    <s v="PMO"/>
    <x v="7"/>
    <x v="0"/>
    <n v="112"/>
    <x v="27"/>
    <x v="0"/>
    <x v="3"/>
    <x v="3"/>
    <x v="0"/>
  </r>
  <r>
    <x v="129"/>
    <x v="34"/>
    <x v="0"/>
    <s v=""/>
    <s v=""/>
    <s v="RT"/>
    <s v="Inbound"/>
    <x v="38"/>
    <x v="19"/>
    <x v="6"/>
    <n v="4"/>
    <n v="4"/>
    <n v="215"/>
    <n v="0"/>
    <n v="0"/>
    <n v="860"/>
    <x v="0"/>
    <s v="On Review"/>
    <s v="SSH"/>
    <s v="PMO"/>
    <x v="7"/>
    <x v="0"/>
    <n v="119"/>
    <x v="27"/>
    <x v="0"/>
    <x v="69"/>
    <x v="11"/>
    <x v="0"/>
  </r>
  <r>
    <x v="129"/>
    <x v="46"/>
    <x v="0"/>
    <s v=""/>
    <s v=""/>
    <s v="RT"/>
    <s v="Outbound"/>
    <x v="49"/>
    <x v="24"/>
    <x v="101"/>
    <n v="30"/>
    <n v="30"/>
    <n v="225"/>
    <n v="0"/>
    <n v="0"/>
    <n v="6750"/>
    <x v="0"/>
    <s v="On Review"/>
    <s v="CTA"/>
    <s v="SSH"/>
    <x v="10"/>
    <x v="6"/>
    <n v="66"/>
    <x v="33"/>
    <x v="12"/>
    <x v="47"/>
    <x v="48"/>
    <x v="0"/>
  </r>
  <r>
    <x v="129"/>
    <x v="46"/>
    <x v="0"/>
    <s v=""/>
    <s v=""/>
    <s v="RT"/>
    <s v="Outbound"/>
    <x v="49"/>
    <x v="24"/>
    <x v="102"/>
    <n v="30"/>
    <n v="30"/>
    <n v="225"/>
    <n v="0"/>
    <n v="0"/>
    <n v="6750"/>
    <x v="0"/>
    <s v="On Review"/>
    <s v="CTA"/>
    <s v="SSH"/>
    <x v="10"/>
    <x v="6"/>
    <n v="73"/>
    <x v="33"/>
    <x v="12"/>
    <x v="31"/>
    <x v="27"/>
    <x v="0"/>
  </r>
  <r>
    <x v="129"/>
    <x v="46"/>
    <x v="0"/>
    <s v=""/>
    <s v=""/>
    <s v="RT"/>
    <s v="Outbound"/>
    <x v="49"/>
    <x v="24"/>
    <x v="94"/>
    <n v="30"/>
    <n v="30"/>
    <n v="225"/>
    <n v="0"/>
    <n v="0"/>
    <n v="6750"/>
    <x v="0"/>
    <s v="On Review"/>
    <s v="CTA"/>
    <s v="SSH"/>
    <x v="10"/>
    <x v="6"/>
    <n v="80"/>
    <x v="33"/>
    <x v="12"/>
    <x v="103"/>
    <x v="90"/>
    <x v="0"/>
  </r>
  <r>
    <x v="129"/>
    <x v="46"/>
    <x v="0"/>
    <s v=""/>
    <s v=""/>
    <s v="RT"/>
    <s v="Outbound"/>
    <x v="49"/>
    <x v="24"/>
    <x v="95"/>
    <n v="30"/>
    <n v="30"/>
    <n v="225"/>
    <n v="0"/>
    <n v="0"/>
    <n v="6750"/>
    <x v="0"/>
    <s v="On Review"/>
    <s v="CTA"/>
    <s v="SSH"/>
    <x v="10"/>
    <x v="6"/>
    <n v="87"/>
    <x v="33"/>
    <x v="12"/>
    <x v="104"/>
    <x v="80"/>
    <x v="0"/>
  </r>
  <r>
    <x v="129"/>
    <x v="46"/>
    <x v="0"/>
    <s v=""/>
    <s v=""/>
    <s v="RT"/>
    <s v="Outbound"/>
    <x v="49"/>
    <x v="24"/>
    <x v="96"/>
    <n v="30"/>
    <n v="30"/>
    <n v="225"/>
    <n v="0"/>
    <n v="0"/>
    <n v="6750"/>
    <x v="0"/>
    <s v="On Review"/>
    <s v="CTA"/>
    <s v="SSH"/>
    <x v="10"/>
    <x v="6"/>
    <n v="94"/>
    <x v="33"/>
    <x v="12"/>
    <x v="9"/>
    <x v="91"/>
    <x v="0"/>
  </r>
  <r>
    <x v="129"/>
    <x v="46"/>
    <x v="0"/>
    <s v=""/>
    <s v=""/>
    <s v="RT"/>
    <s v="Outbound"/>
    <x v="49"/>
    <x v="24"/>
    <x v="97"/>
    <n v="30"/>
    <n v="30"/>
    <n v="225"/>
    <n v="0"/>
    <n v="0"/>
    <n v="6750"/>
    <x v="0"/>
    <s v="On Review"/>
    <s v="CTA"/>
    <s v="SSH"/>
    <x v="10"/>
    <x v="6"/>
    <n v="101"/>
    <x v="33"/>
    <x v="12"/>
    <x v="104"/>
    <x v="80"/>
    <x v="0"/>
  </r>
  <r>
    <x v="129"/>
    <x v="46"/>
    <x v="0"/>
    <s v=""/>
    <s v=""/>
    <s v="RT"/>
    <s v="Outbound"/>
    <x v="49"/>
    <x v="24"/>
    <x v="98"/>
    <n v="30"/>
    <n v="30"/>
    <n v="225"/>
    <n v="0"/>
    <n v="0"/>
    <n v="6750"/>
    <x v="0"/>
    <s v="On Review"/>
    <s v="CTA"/>
    <s v="SSH"/>
    <x v="10"/>
    <x v="6"/>
    <n v="108"/>
    <x v="33"/>
    <x v="12"/>
    <x v="67"/>
    <x v="92"/>
    <x v="0"/>
  </r>
  <r>
    <x v="129"/>
    <x v="46"/>
    <x v="0"/>
    <s v=""/>
    <s v=""/>
    <s v="RT"/>
    <s v="Outbound"/>
    <x v="49"/>
    <x v="24"/>
    <x v="99"/>
    <n v="30"/>
    <n v="30"/>
    <n v="225"/>
    <n v="0"/>
    <n v="0"/>
    <n v="6750"/>
    <x v="0"/>
    <s v="On Review"/>
    <s v="CTA"/>
    <s v="SSH"/>
    <x v="10"/>
    <x v="6"/>
    <n v="115"/>
    <x v="33"/>
    <x v="12"/>
    <x v="31"/>
    <x v="27"/>
    <x v="0"/>
  </r>
  <r>
    <x v="129"/>
    <x v="46"/>
    <x v="0"/>
    <s v=""/>
    <s v=""/>
    <s v="RT"/>
    <s v="Outbound"/>
    <x v="49"/>
    <x v="24"/>
    <x v="103"/>
    <n v="30"/>
    <n v="30"/>
    <n v="225"/>
    <n v="0"/>
    <n v="0"/>
    <n v="6750"/>
    <x v="0"/>
    <s v="On Review"/>
    <s v="CTA"/>
    <s v="SSH"/>
    <x v="10"/>
    <x v="6"/>
    <n v="122"/>
    <x v="33"/>
    <x v="12"/>
    <x v="23"/>
    <x v="93"/>
    <x v="0"/>
  </r>
  <r>
    <x v="129"/>
    <x v="46"/>
    <x v="0"/>
    <s v=""/>
    <s v=""/>
    <s v="RT"/>
    <s v="Inbound"/>
    <x v="50"/>
    <x v="25"/>
    <x v="102"/>
    <n v="30"/>
    <n v="30"/>
    <n v="225"/>
    <n v="0"/>
    <n v="0"/>
    <n v="6750"/>
    <x v="0"/>
    <s v="On Review"/>
    <s v="SSH"/>
    <s v="CTA"/>
    <x v="10"/>
    <x v="6"/>
    <n v="73"/>
    <x v="33"/>
    <x v="12"/>
    <x v="47"/>
    <x v="48"/>
    <x v="0"/>
  </r>
  <r>
    <x v="129"/>
    <x v="46"/>
    <x v="0"/>
    <s v=""/>
    <s v=""/>
    <s v="RT"/>
    <s v="Inbound"/>
    <x v="50"/>
    <x v="25"/>
    <x v="94"/>
    <n v="30"/>
    <n v="30"/>
    <n v="225"/>
    <n v="0"/>
    <n v="0"/>
    <n v="6750"/>
    <x v="0"/>
    <s v="On Review"/>
    <s v="SSH"/>
    <s v="CTA"/>
    <x v="10"/>
    <x v="6"/>
    <n v="80"/>
    <x v="33"/>
    <x v="12"/>
    <x v="31"/>
    <x v="27"/>
    <x v="0"/>
  </r>
  <r>
    <x v="129"/>
    <x v="46"/>
    <x v="0"/>
    <s v=""/>
    <s v=""/>
    <s v="RT"/>
    <s v="Inbound"/>
    <x v="50"/>
    <x v="25"/>
    <x v="95"/>
    <n v="30"/>
    <n v="30"/>
    <n v="225"/>
    <n v="0"/>
    <n v="0"/>
    <n v="6750"/>
    <x v="0"/>
    <s v="On Review"/>
    <s v="SSH"/>
    <s v="CTA"/>
    <x v="10"/>
    <x v="6"/>
    <n v="87"/>
    <x v="33"/>
    <x v="12"/>
    <x v="103"/>
    <x v="90"/>
    <x v="0"/>
  </r>
  <r>
    <x v="129"/>
    <x v="46"/>
    <x v="0"/>
    <s v=""/>
    <s v=""/>
    <s v="RT"/>
    <s v="Inbound"/>
    <x v="50"/>
    <x v="25"/>
    <x v="96"/>
    <n v="30"/>
    <n v="30"/>
    <n v="225"/>
    <n v="0"/>
    <n v="0"/>
    <n v="6750"/>
    <x v="0"/>
    <s v="On Review"/>
    <s v="SSH"/>
    <s v="CTA"/>
    <x v="10"/>
    <x v="6"/>
    <n v="94"/>
    <x v="33"/>
    <x v="12"/>
    <x v="104"/>
    <x v="80"/>
    <x v="0"/>
  </r>
  <r>
    <x v="129"/>
    <x v="46"/>
    <x v="0"/>
    <s v=""/>
    <s v=""/>
    <s v="RT"/>
    <s v="Inbound"/>
    <x v="50"/>
    <x v="25"/>
    <x v="97"/>
    <n v="30"/>
    <n v="30"/>
    <n v="225"/>
    <n v="0"/>
    <n v="0"/>
    <n v="6750"/>
    <x v="0"/>
    <s v="On Review"/>
    <s v="SSH"/>
    <s v="CTA"/>
    <x v="10"/>
    <x v="6"/>
    <n v="101"/>
    <x v="33"/>
    <x v="12"/>
    <x v="9"/>
    <x v="91"/>
    <x v="0"/>
  </r>
  <r>
    <x v="129"/>
    <x v="46"/>
    <x v="0"/>
    <s v=""/>
    <s v=""/>
    <s v="RT"/>
    <s v="Inbound"/>
    <x v="50"/>
    <x v="25"/>
    <x v="98"/>
    <n v="30"/>
    <n v="30"/>
    <n v="225"/>
    <n v="0"/>
    <n v="0"/>
    <n v="6750"/>
    <x v="0"/>
    <s v="On Review"/>
    <s v="SSH"/>
    <s v="CTA"/>
    <x v="10"/>
    <x v="6"/>
    <n v="108"/>
    <x v="33"/>
    <x v="12"/>
    <x v="104"/>
    <x v="80"/>
    <x v="0"/>
  </r>
  <r>
    <x v="129"/>
    <x v="46"/>
    <x v="0"/>
    <s v=""/>
    <s v=""/>
    <s v="RT"/>
    <s v="Inbound"/>
    <x v="50"/>
    <x v="25"/>
    <x v="99"/>
    <n v="30"/>
    <n v="30"/>
    <n v="225"/>
    <n v="0"/>
    <n v="0"/>
    <n v="6750"/>
    <x v="0"/>
    <s v="On Review"/>
    <s v="SSH"/>
    <s v="CTA"/>
    <x v="10"/>
    <x v="6"/>
    <n v="115"/>
    <x v="33"/>
    <x v="12"/>
    <x v="67"/>
    <x v="92"/>
    <x v="0"/>
  </r>
  <r>
    <x v="129"/>
    <x v="46"/>
    <x v="0"/>
    <s v=""/>
    <s v=""/>
    <s v="RT"/>
    <s v="Inbound"/>
    <x v="50"/>
    <x v="25"/>
    <x v="103"/>
    <n v="30"/>
    <n v="30"/>
    <n v="225"/>
    <n v="0"/>
    <n v="0"/>
    <n v="6750"/>
    <x v="0"/>
    <s v="On Review"/>
    <s v="SSH"/>
    <s v="CTA"/>
    <x v="10"/>
    <x v="6"/>
    <n v="122"/>
    <x v="33"/>
    <x v="12"/>
    <x v="31"/>
    <x v="27"/>
    <x v="0"/>
  </r>
  <r>
    <x v="129"/>
    <x v="46"/>
    <x v="0"/>
    <s v=""/>
    <s v=""/>
    <s v="RT"/>
    <s v="Inbound"/>
    <x v="50"/>
    <x v="25"/>
    <x v="104"/>
    <n v="30"/>
    <n v="30"/>
    <n v="225"/>
    <n v="0"/>
    <n v="0"/>
    <n v="6750"/>
    <x v="0"/>
    <s v="On Review"/>
    <s v="SSH"/>
    <s v="CTA"/>
    <x v="10"/>
    <x v="6"/>
    <n v="129"/>
    <x v="33"/>
    <x v="0"/>
    <x v="23"/>
    <x v="93"/>
    <x v="0"/>
  </r>
  <r>
    <x v="129"/>
    <x v="19"/>
    <x v="0"/>
    <s v=""/>
    <s v=""/>
    <s v="RT"/>
    <s v="Outbound"/>
    <x v="49"/>
    <x v="24"/>
    <x v="101"/>
    <n v="10"/>
    <n v="10"/>
    <n v="225"/>
    <n v="0"/>
    <n v="0"/>
    <n v="2250"/>
    <x v="0"/>
    <s v="On Review"/>
    <s v="CTA"/>
    <s v="SSH"/>
    <x v="10"/>
    <x v="6"/>
    <n v="66"/>
    <x v="33"/>
    <x v="12"/>
    <x v="47"/>
    <x v="48"/>
    <x v="0"/>
  </r>
  <r>
    <x v="129"/>
    <x v="19"/>
    <x v="0"/>
    <s v=""/>
    <s v=""/>
    <s v="RT"/>
    <s v="Outbound"/>
    <x v="49"/>
    <x v="24"/>
    <x v="102"/>
    <n v="10"/>
    <n v="10"/>
    <n v="225"/>
    <n v="0"/>
    <n v="0"/>
    <n v="2250"/>
    <x v="0"/>
    <s v="On Review"/>
    <s v="CTA"/>
    <s v="SSH"/>
    <x v="10"/>
    <x v="6"/>
    <n v="73"/>
    <x v="33"/>
    <x v="12"/>
    <x v="31"/>
    <x v="27"/>
    <x v="0"/>
  </r>
  <r>
    <x v="129"/>
    <x v="19"/>
    <x v="0"/>
    <s v=""/>
    <s v=""/>
    <s v="RT"/>
    <s v="Outbound"/>
    <x v="49"/>
    <x v="24"/>
    <x v="94"/>
    <n v="10"/>
    <n v="10"/>
    <n v="225"/>
    <n v="0"/>
    <n v="0"/>
    <n v="2250"/>
    <x v="0"/>
    <s v="On Review"/>
    <s v="CTA"/>
    <s v="SSH"/>
    <x v="10"/>
    <x v="6"/>
    <n v="80"/>
    <x v="33"/>
    <x v="12"/>
    <x v="103"/>
    <x v="90"/>
    <x v="0"/>
  </r>
  <r>
    <x v="129"/>
    <x v="19"/>
    <x v="0"/>
    <s v=""/>
    <s v=""/>
    <s v="RT"/>
    <s v="Outbound"/>
    <x v="49"/>
    <x v="24"/>
    <x v="95"/>
    <n v="10"/>
    <n v="10"/>
    <n v="225"/>
    <n v="0"/>
    <n v="0"/>
    <n v="2250"/>
    <x v="0"/>
    <s v="On Review"/>
    <s v="CTA"/>
    <s v="SSH"/>
    <x v="10"/>
    <x v="6"/>
    <n v="87"/>
    <x v="33"/>
    <x v="12"/>
    <x v="104"/>
    <x v="80"/>
    <x v="0"/>
  </r>
  <r>
    <x v="129"/>
    <x v="19"/>
    <x v="0"/>
    <s v=""/>
    <s v=""/>
    <s v="RT"/>
    <s v="Outbound"/>
    <x v="49"/>
    <x v="24"/>
    <x v="96"/>
    <n v="10"/>
    <n v="10"/>
    <n v="225"/>
    <n v="0"/>
    <n v="0"/>
    <n v="2250"/>
    <x v="0"/>
    <s v="On Review"/>
    <s v="CTA"/>
    <s v="SSH"/>
    <x v="10"/>
    <x v="6"/>
    <n v="94"/>
    <x v="33"/>
    <x v="12"/>
    <x v="9"/>
    <x v="91"/>
    <x v="0"/>
  </r>
  <r>
    <x v="129"/>
    <x v="19"/>
    <x v="0"/>
    <s v=""/>
    <s v=""/>
    <s v="RT"/>
    <s v="Outbound"/>
    <x v="49"/>
    <x v="24"/>
    <x v="97"/>
    <n v="10"/>
    <n v="10"/>
    <n v="225"/>
    <n v="0"/>
    <n v="0"/>
    <n v="2250"/>
    <x v="0"/>
    <s v="On Review"/>
    <s v="CTA"/>
    <s v="SSH"/>
    <x v="10"/>
    <x v="6"/>
    <n v="101"/>
    <x v="33"/>
    <x v="12"/>
    <x v="104"/>
    <x v="80"/>
    <x v="0"/>
  </r>
  <r>
    <x v="129"/>
    <x v="19"/>
    <x v="0"/>
    <s v=""/>
    <s v=""/>
    <s v="RT"/>
    <s v="Outbound"/>
    <x v="49"/>
    <x v="24"/>
    <x v="98"/>
    <n v="10"/>
    <n v="10"/>
    <n v="225"/>
    <n v="0"/>
    <n v="0"/>
    <n v="2250"/>
    <x v="0"/>
    <s v="On Review"/>
    <s v="CTA"/>
    <s v="SSH"/>
    <x v="10"/>
    <x v="6"/>
    <n v="108"/>
    <x v="33"/>
    <x v="12"/>
    <x v="67"/>
    <x v="92"/>
    <x v="0"/>
  </r>
  <r>
    <x v="129"/>
    <x v="19"/>
    <x v="0"/>
    <s v=""/>
    <s v=""/>
    <s v="RT"/>
    <s v="Outbound"/>
    <x v="49"/>
    <x v="24"/>
    <x v="99"/>
    <n v="10"/>
    <n v="10"/>
    <n v="225"/>
    <n v="0"/>
    <n v="0"/>
    <n v="2250"/>
    <x v="0"/>
    <s v="On Review"/>
    <s v="CTA"/>
    <s v="SSH"/>
    <x v="10"/>
    <x v="6"/>
    <n v="115"/>
    <x v="33"/>
    <x v="12"/>
    <x v="31"/>
    <x v="27"/>
    <x v="0"/>
  </r>
  <r>
    <x v="129"/>
    <x v="19"/>
    <x v="0"/>
    <s v=""/>
    <s v=""/>
    <s v="RT"/>
    <s v="Inbound"/>
    <x v="50"/>
    <x v="25"/>
    <x v="102"/>
    <n v="10"/>
    <n v="10"/>
    <n v="225"/>
    <n v="0"/>
    <n v="0"/>
    <n v="2250"/>
    <x v="0"/>
    <s v="On Review"/>
    <s v="SSH"/>
    <s v="CTA"/>
    <x v="10"/>
    <x v="6"/>
    <n v="73"/>
    <x v="33"/>
    <x v="12"/>
    <x v="47"/>
    <x v="48"/>
    <x v="0"/>
  </r>
  <r>
    <x v="129"/>
    <x v="19"/>
    <x v="0"/>
    <s v=""/>
    <s v=""/>
    <s v="RT"/>
    <s v="Inbound"/>
    <x v="50"/>
    <x v="25"/>
    <x v="94"/>
    <n v="10"/>
    <n v="10"/>
    <n v="225"/>
    <n v="0"/>
    <n v="0"/>
    <n v="2250"/>
    <x v="0"/>
    <s v="On Review"/>
    <s v="SSH"/>
    <s v="CTA"/>
    <x v="10"/>
    <x v="6"/>
    <n v="80"/>
    <x v="33"/>
    <x v="12"/>
    <x v="31"/>
    <x v="27"/>
    <x v="0"/>
  </r>
  <r>
    <x v="129"/>
    <x v="19"/>
    <x v="0"/>
    <s v=""/>
    <s v=""/>
    <s v="RT"/>
    <s v="Inbound"/>
    <x v="50"/>
    <x v="25"/>
    <x v="95"/>
    <n v="10"/>
    <n v="10"/>
    <n v="225"/>
    <n v="0"/>
    <n v="0"/>
    <n v="2250"/>
    <x v="0"/>
    <s v="On Review"/>
    <s v="SSH"/>
    <s v="CTA"/>
    <x v="10"/>
    <x v="6"/>
    <n v="87"/>
    <x v="33"/>
    <x v="12"/>
    <x v="103"/>
    <x v="90"/>
    <x v="0"/>
  </r>
  <r>
    <x v="129"/>
    <x v="19"/>
    <x v="0"/>
    <s v=""/>
    <s v=""/>
    <s v="RT"/>
    <s v="Inbound"/>
    <x v="50"/>
    <x v="25"/>
    <x v="96"/>
    <n v="10"/>
    <n v="10"/>
    <n v="225"/>
    <n v="0"/>
    <n v="0"/>
    <n v="2250"/>
    <x v="0"/>
    <s v="On Review"/>
    <s v="SSH"/>
    <s v="CTA"/>
    <x v="10"/>
    <x v="6"/>
    <n v="94"/>
    <x v="33"/>
    <x v="12"/>
    <x v="104"/>
    <x v="80"/>
    <x v="0"/>
  </r>
  <r>
    <x v="129"/>
    <x v="19"/>
    <x v="0"/>
    <s v=""/>
    <s v=""/>
    <s v="RT"/>
    <s v="Inbound"/>
    <x v="50"/>
    <x v="25"/>
    <x v="97"/>
    <n v="10"/>
    <n v="10"/>
    <n v="225"/>
    <n v="0"/>
    <n v="0"/>
    <n v="2250"/>
    <x v="0"/>
    <s v="On Review"/>
    <s v="SSH"/>
    <s v="CTA"/>
    <x v="10"/>
    <x v="6"/>
    <n v="101"/>
    <x v="33"/>
    <x v="12"/>
    <x v="9"/>
    <x v="91"/>
    <x v="0"/>
  </r>
  <r>
    <x v="129"/>
    <x v="19"/>
    <x v="0"/>
    <s v=""/>
    <s v=""/>
    <s v="RT"/>
    <s v="Inbound"/>
    <x v="50"/>
    <x v="25"/>
    <x v="98"/>
    <n v="10"/>
    <n v="10"/>
    <n v="225"/>
    <n v="0"/>
    <n v="0"/>
    <n v="2250"/>
    <x v="0"/>
    <s v="On Review"/>
    <s v="SSH"/>
    <s v="CTA"/>
    <x v="10"/>
    <x v="6"/>
    <n v="108"/>
    <x v="33"/>
    <x v="12"/>
    <x v="104"/>
    <x v="80"/>
    <x v="0"/>
  </r>
  <r>
    <x v="129"/>
    <x v="19"/>
    <x v="0"/>
    <s v=""/>
    <s v=""/>
    <s v="RT"/>
    <s v="Inbound"/>
    <x v="50"/>
    <x v="25"/>
    <x v="99"/>
    <n v="10"/>
    <n v="10"/>
    <n v="225"/>
    <n v="0"/>
    <n v="0"/>
    <n v="2250"/>
    <x v="0"/>
    <s v="On Review"/>
    <s v="SSH"/>
    <s v="CTA"/>
    <x v="10"/>
    <x v="6"/>
    <n v="115"/>
    <x v="33"/>
    <x v="12"/>
    <x v="67"/>
    <x v="92"/>
    <x v="0"/>
  </r>
  <r>
    <x v="129"/>
    <x v="19"/>
    <x v="0"/>
    <s v=""/>
    <s v=""/>
    <s v="RT"/>
    <s v="Inbound"/>
    <x v="50"/>
    <x v="25"/>
    <x v="103"/>
    <n v="10"/>
    <n v="10"/>
    <n v="225"/>
    <n v="0"/>
    <n v="0"/>
    <n v="2250"/>
    <x v="0"/>
    <s v="On Review"/>
    <s v="SSH"/>
    <s v="CTA"/>
    <x v="10"/>
    <x v="6"/>
    <n v="122"/>
    <x v="33"/>
    <x v="12"/>
    <x v="31"/>
    <x v="27"/>
    <x v="0"/>
  </r>
  <r>
    <x v="129"/>
    <x v="44"/>
    <x v="0"/>
    <s v=""/>
    <s v=""/>
    <s v="RT"/>
    <s v="Outbound"/>
    <x v="49"/>
    <x v="24"/>
    <x v="101"/>
    <n v="10"/>
    <n v="10"/>
    <n v="225"/>
    <n v="0"/>
    <n v="0"/>
    <n v="2250"/>
    <x v="0"/>
    <s v="On Review"/>
    <s v="CTA"/>
    <s v="SSH"/>
    <x v="10"/>
    <x v="6"/>
    <n v="66"/>
    <x v="33"/>
    <x v="12"/>
    <x v="47"/>
    <x v="48"/>
    <x v="0"/>
  </r>
  <r>
    <x v="129"/>
    <x v="44"/>
    <x v="0"/>
    <s v=""/>
    <s v=""/>
    <s v="RT"/>
    <s v="Outbound"/>
    <x v="49"/>
    <x v="24"/>
    <x v="102"/>
    <n v="10"/>
    <n v="10"/>
    <n v="225"/>
    <n v="0"/>
    <n v="0"/>
    <n v="2250"/>
    <x v="0"/>
    <s v="On Review"/>
    <s v="CTA"/>
    <s v="SSH"/>
    <x v="10"/>
    <x v="6"/>
    <n v="73"/>
    <x v="33"/>
    <x v="12"/>
    <x v="31"/>
    <x v="27"/>
    <x v="0"/>
  </r>
  <r>
    <x v="129"/>
    <x v="44"/>
    <x v="0"/>
    <s v=""/>
    <s v=""/>
    <s v="RT"/>
    <s v="Outbound"/>
    <x v="49"/>
    <x v="24"/>
    <x v="94"/>
    <n v="10"/>
    <n v="10"/>
    <n v="225"/>
    <n v="0"/>
    <n v="0"/>
    <n v="2250"/>
    <x v="0"/>
    <s v="On Review"/>
    <s v="CTA"/>
    <s v="SSH"/>
    <x v="10"/>
    <x v="6"/>
    <n v="80"/>
    <x v="33"/>
    <x v="12"/>
    <x v="103"/>
    <x v="90"/>
    <x v="0"/>
  </r>
  <r>
    <x v="129"/>
    <x v="44"/>
    <x v="0"/>
    <s v=""/>
    <s v=""/>
    <s v="RT"/>
    <s v="Outbound"/>
    <x v="49"/>
    <x v="24"/>
    <x v="95"/>
    <n v="10"/>
    <n v="10"/>
    <n v="225"/>
    <n v="0"/>
    <n v="0"/>
    <n v="2250"/>
    <x v="0"/>
    <s v="On Review"/>
    <s v="CTA"/>
    <s v="SSH"/>
    <x v="10"/>
    <x v="6"/>
    <n v="87"/>
    <x v="33"/>
    <x v="12"/>
    <x v="104"/>
    <x v="80"/>
    <x v="0"/>
  </r>
  <r>
    <x v="129"/>
    <x v="44"/>
    <x v="0"/>
    <s v=""/>
    <s v=""/>
    <s v="RT"/>
    <s v="Outbound"/>
    <x v="49"/>
    <x v="24"/>
    <x v="96"/>
    <n v="10"/>
    <n v="10"/>
    <n v="225"/>
    <n v="0"/>
    <n v="0"/>
    <n v="2250"/>
    <x v="0"/>
    <s v="On Review"/>
    <s v="CTA"/>
    <s v="SSH"/>
    <x v="10"/>
    <x v="6"/>
    <n v="94"/>
    <x v="33"/>
    <x v="12"/>
    <x v="9"/>
    <x v="91"/>
    <x v="0"/>
  </r>
  <r>
    <x v="129"/>
    <x v="44"/>
    <x v="0"/>
    <s v=""/>
    <s v=""/>
    <s v="RT"/>
    <s v="Outbound"/>
    <x v="49"/>
    <x v="24"/>
    <x v="97"/>
    <n v="10"/>
    <n v="10"/>
    <n v="225"/>
    <n v="0"/>
    <n v="0"/>
    <n v="2250"/>
    <x v="0"/>
    <s v="On Review"/>
    <s v="CTA"/>
    <s v="SSH"/>
    <x v="10"/>
    <x v="6"/>
    <n v="101"/>
    <x v="33"/>
    <x v="12"/>
    <x v="104"/>
    <x v="80"/>
    <x v="0"/>
  </r>
  <r>
    <x v="129"/>
    <x v="44"/>
    <x v="0"/>
    <s v=""/>
    <s v=""/>
    <s v="RT"/>
    <s v="Outbound"/>
    <x v="49"/>
    <x v="24"/>
    <x v="98"/>
    <n v="10"/>
    <n v="10"/>
    <n v="225"/>
    <n v="0"/>
    <n v="0"/>
    <n v="2250"/>
    <x v="0"/>
    <s v="On Review"/>
    <s v="CTA"/>
    <s v="SSH"/>
    <x v="10"/>
    <x v="6"/>
    <n v="108"/>
    <x v="33"/>
    <x v="12"/>
    <x v="67"/>
    <x v="92"/>
    <x v="0"/>
  </r>
  <r>
    <x v="129"/>
    <x v="44"/>
    <x v="0"/>
    <s v=""/>
    <s v=""/>
    <s v="RT"/>
    <s v="Outbound"/>
    <x v="49"/>
    <x v="24"/>
    <x v="99"/>
    <n v="10"/>
    <n v="10"/>
    <n v="225"/>
    <n v="0"/>
    <n v="0"/>
    <n v="2250"/>
    <x v="0"/>
    <s v="On Review"/>
    <s v="CTA"/>
    <s v="SSH"/>
    <x v="10"/>
    <x v="6"/>
    <n v="115"/>
    <x v="33"/>
    <x v="12"/>
    <x v="31"/>
    <x v="27"/>
    <x v="0"/>
  </r>
  <r>
    <x v="129"/>
    <x v="44"/>
    <x v="0"/>
    <s v=""/>
    <s v=""/>
    <s v="RT"/>
    <s v="Inbound"/>
    <x v="50"/>
    <x v="25"/>
    <x v="102"/>
    <n v="10"/>
    <n v="10"/>
    <n v="225"/>
    <n v="0"/>
    <n v="0"/>
    <n v="2250"/>
    <x v="0"/>
    <s v="On Review"/>
    <s v="SSH"/>
    <s v="CTA"/>
    <x v="10"/>
    <x v="6"/>
    <n v="73"/>
    <x v="33"/>
    <x v="12"/>
    <x v="47"/>
    <x v="48"/>
    <x v="0"/>
  </r>
  <r>
    <x v="129"/>
    <x v="44"/>
    <x v="0"/>
    <s v=""/>
    <s v=""/>
    <s v="RT"/>
    <s v="Inbound"/>
    <x v="50"/>
    <x v="25"/>
    <x v="94"/>
    <n v="10"/>
    <n v="10"/>
    <n v="225"/>
    <n v="0"/>
    <n v="0"/>
    <n v="2250"/>
    <x v="0"/>
    <s v="On Review"/>
    <s v="SSH"/>
    <s v="CTA"/>
    <x v="10"/>
    <x v="6"/>
    <n v="80"/>
    <x v="33"/>
    <x v="12"/>
    <x v="31"/>
    <x v="27"/>
    <x v="0"/>
  </r>
  <r>
    <x v="129"/>
    <x v="44"/>
    <x v="0"/>
    <s v=""/>
    <s v=""/>
    <s v="RT"/>
    <s v="Inbound"/>
    <x v="50"/>
    <x v="25"/>
    <x v="95"/>
    <n v="10"/>
    <n v="10"/>
    <n v="225"/>
    <n v="0"/>
    <n v="0"/>
    <n v="2250"/>
    <x v="0"/>
    <s v="On Review"/>
    <s v="SSH"/>
    <s v="CTA"/>
    <x v="10"/>
    <x v="6"/>
    <n v="87"/>
    <x v="33"/>
    <x v="12"/>
    <x v="103"/>
    <x v="90"/>
    <x v="0"/>
  </r>
  <r>
    <x v="129"/>
    <x v="44"/>
    <x v="0"/>
    <s v=""/>
    <s v=""/>
    <s v="RT"/>
    <s v="Inbound"/>
    <x v="50"/>
    <x v="25"/>
    <x v="96"/>
    <n v="10"/>
    <n v="10"/>
    <n v="225"/>
    <n v="0"/>
    <n v="0"/>
    <n v="2250"/>
    <x v="0"/>
    <s v="On Review"/>
    <s v="SSH"/>
    <s v="CTA"/>
    <x v="10"/>
    <x v="6"/>
    <n v="94"/>
    <x v="33"/>
    <x v="12"/>
    <x v="104"/>
    <x v="80"/>
    <x v="0"/>
  </r>
  <r>
    <x v="129"/>
    <x v="44"/>
    <x v="0"/>
    <s v=""/>
    <s v=""/>
    <s v="RT"/>
    <s v="Inbound"/>
    <x v="50"/>
    <x v="25"/>
    <x v="97"/>
    <n v="10"/>
    <n v="10"/>
    <n v="225"/>
    <n v="0"/>
    <n v="0"/>
    <n v="2250"/>
    <x v="0"/>
    <s v="On Review"/>
    <s v="SSH"/>
    <s v="CTA"/>
    <x v="10"/>
    <x v="6"/>
    <n v="101"/>
    <x v="33"/>
    <x v="12"/>
    <x v="9"/>
    <x v="91"/>
    <x v="0"/>
  </r>
  <r>
    <x v="129"/>
    <x v="44"/>
    <x v="0"/>
    <s v=""/>
    <s v=""/>
    <s v="RT"/>
    <s v="Inbound"/>
    <x v="50"/>
    <x v="25"/>
    <x v="98"/>
    <n v="10"/>
    <n v="10"/>
    <n v="225"/>
    <n v="0"/>
    <n v="0"/>
    <n v="2250"/>
    <x v="0"/>
    <s v="On Review"/>
    <s v="SSH"/>
    <s v="CTA"/>
    <x v="10"/>
    <x v="6"/>
    <n v="108"/>
    <x v="33"/>
    <x v="12"/>
    <x v="104"/>
    <x v="80"/>
    <x v="0"/>
  </r>
  <r>
    <x v="129"/>
    <x v="44"/>
    <x v="0"/>
    <s v=""/>
    <s v=""/>
    <s v="RT"/>
    <s v="Inbound"/>
    <x v="50"/>
    <x v="25"/>
    <x v="99"/>
    <n v="10"/>
    <n v="10"/>
    <n v="225"/>
    <n v="0"/>
    <n v="0"/>
    <n v="2250"/>
    <x v="0"/>
    <s v="On Review"/>
    <s v="SSH"/>
    <s v="CTA"/>
    <x v="10"/>
    <x v="6"/>
    <n v="115"/>
    <x v="33"/>
    <x v="12"/>
    <x v="67"/>
    <x v="92"/>
    <x v="0"/>
  </r>
  <r>
    <x v="129"/>
    <x v="44"/>
    <x v="0"/>
    <s v=""/>
    <s v=""/>
    <s v="RT"/>
    <s v="Inbound"/>
    <x v="50"/>
    <x v="25"/>
    <x v="103"/>
    <n v="10"/>
    <n v="10"/>
    <n v="225"/>
    <n v="0"/>
    <n v="0"/>
    <n v="2250"/>
    <x v="0"/>
    <s v="On Review"/>
    <s v="SSH"/>
    <s v="CTA"/>
    <x v="10"/>
    <x v="6"/>
    <n v="122"/>
    <x v="33"/>
    <x v="12"/>
    <x v="31"/>
    <x v="27"/>
    <x v="0"/>
  </r>
  <r>
    <x v="129"/>
    <x v="47"/>
    <x v="0"/>
    <s v=""/>
    <s v=""/>
    <s v="RT"/>
    <s v="Outbound"/>
    <x v="49"/>
    <x v="24"/>
    <x v="101"/>
    <n v="10"/>
    <n v="10"/>
    <n v="225"/>
    <n v="0"/>
    <n v="0"/>
    <n v="2250"/>
    <x v="0"/>
    <s v="On Review"/>
    <s v="CTA"/>
    <s v="SSH"/>
    <x v="10"/>
    <x v="6"/>
    <n v="66"/>
    <x v="33"/>
    <x v="12"/>
    <x v="47"/>
    <x v="48"/>
    <x v="0"/>
  </r>
  <r>
    <x v="129"/>
    <x v="47"/>
    <x v="0"/>
    <s v=""/>
    <s v=""/>
    <s v="RT"/>
    <s v="Outbound"/>
    <x v="49"/>
    <x v="24"/>
    <x v="102"/>
    <n v="10"/>
    <n v="10"/>
    <n v="225"/>
    <n v="0"/>
    <n v="0"/>
    <n v="2250"/>
    <x v="0"/>
    <s v="On Review"/>
    <s v="CTA"/>
    <s v="SSH"/>
    <x v="10"/>
    <x v="6"/>
    <n v="73"/>
    <x v="33"/>
    <x v="12"/>
    <x v="31"/>
    <x v="27"/>
    <x v="0"/>
  </r>
  <r>
    <x v="129"/>
    <x v="47"/>
    <x v="0"/>
    <s v=""/>
    <s v=""/>
    <s v="RT"/>
    <s v="Outbound"/>
    <x v="49"/>
    <x v="24"/>
    <x v="94"/>
    <n v="10"/>
    <n v="10"/>
    <n v="225"/>
    <n v="0"/>
    <n v="0"/>
    <n v="2250"/>
    <x v="0"/>
    <s v="On Review"/>
    <s v="CTA"/>
    <s v="SSH"/>
    <x v="10"/>
    <x v="6"/>
    <n v="80"/>
    <x v="33"/>
    <x v="12"/>
    <x v="103"/>
    <x v="90"/>
    <x v="0"/>
  </r>
  <r>
    <x v="129"/>
    <x v="47"/>
    <x v="0"/>
    <s v=""/>
    <s v=""/>
    <s v="RT"/>
    <s v="Outbound"/>
    <x v="49"/>
    <x v="24"/>
    <x v="95"/>
    <n v="10"/>
    <n v="10"/>
    <n v="225"/>
    <n v="0"/>
    <n v="0"/>
    <n v="2250"/>
    <x v="0"/>
    <s v="On Review"/>
    <s v="CTA"/>
    <s v="SSH"/>
    <x v="10"/>
    <x v="6"/>
    <n v="87"/>
    <x v="33"/>
    <x v="12"/>
    <x v="104"/>
    <x v="80"/>
    <x v="0"/>
  </r>
  <r>
    <x v="129"/>
    <x v="47"/>
    <x v="0"/>
    <s v=""/>
    <s v=""/>
    <s v="RT"/>
    <s v="Outbound"/>
    <x v="49"/>
    <x v="24"/>
    <x v="96"/>
    <n v="10"/>
    <n v="10"/>
    <n v="225"/>
    <n v="0"/>
    <n v="0"/>
    <n v="2250"/>
    <x v="0"/>
    <s v="On Review"/>
    <s v="CTA"/>
    <s v="SSH"/>
    <x v="10"/>
    <x v="6"/>
    <n v="94"/>
    <x v="33"/>
    <x v="12"/>
    <x v="9"/>
    <x v="91"/>
    <x v="0"/>
  </r>
  <r>
    <x v="129"/>
    <x v="47"/>
    <x v="0"/>
    <s v=""/>
    <s v=""/>
    <s v="RT"/>
    <s v="Outbound"/>
    <x v="49"/>
    <x v="24"/>
    <x v="97"/>
    <n v="10"/>
    <n v="10"/>
    <n v="225"/>
    <n v="0"/>
    <n v="0"/>
    <n v="2250"/>
    <x v="0"/>
    <s v="On Review"/>
    <s v="CTA"/>
    <s v="SSH"/>
    <x v="10"/>
    <x v="6"/>
    <n v="101"/>
    <x v="33"/>
    <x v="12"/>
    <x v="104"/>
    <x v="80"/>
    <x v="0"/>
  </r>
  <r>
    <x v="129"/>
    <x v="47"/>
    <x v="0"/>
    <s v=""/>
    <s v=""/>
    <s v="RT"/>
    <s v="Outbound"/>
    <x v="49"/>
    <x v="24"/>
    <x v="98"/>
    <n v="10"/>
    <n v="10"/>
    <n v="225"/>
    <n v="0"/>
    <n v="0"/>
    <n v="2250"/>
    <x v="0"/>
    <s v="On Review"/>
    <s v="CTA"/>
    <s v="SSH"/>
    <x v="10"/>
    <x v="6"/>
    <n v="108"/>
    <x v="33"/>
    <x v="12"/>
    <x v="67"/>
    <x v="92"/>
    <x v="0"/>
  </r>
  <r>
    <x v="129"/>
    <x v="47"/>
    <x v="0"/>
    <s v=""/>
    <s v=""/>
    <s v="RT"/>
    <s v="Outbound"/>
    <x v="49"/>
    <x v="24"/>
    <x v="99"/>
    <n v="10"/>
    <n v="10"/>
    <n v="225"/>
    <n v="0"/>
    <n v="0"/>
    <n v="2250"/>
    <x v="0"/>
    <s v="On Review"/>
    <s v="CTA"/>
    <s v="SSH"/>
    <x v="10"/>
    <x v="6"/>
    <n v="115"/>
    <x v="33"/>
    <x v="12"/>
    <x v="31"/>
    <x v="27"/>
    <x v="0"/>
  </r>
  <r>
    <x v="129"/>
    <x v="47"/>
    <x v="0"/>
    <s v=""/>
    <s v=""/>
    <s v="RT"/>
    <s v="Inbound"/>
    <x v="50"/>
    <x v="25"/>
    <x v="102"/>
    <n v="10"/>
    <n v="10"/>
    <n v="225"/>
    <n v="0"/>
    <n v="0"/>
    <n v="2250"/>
    <x v="0"/>
    <s v="On Review"/>
    <s v="SSH"/>
    <s v="CTA"/>
    <x v="10"/>
    <x v="6"/>
    <n v="73"/>
    <x v="33"/>
    <x v="12"/>
    <x v="47"/>
    <x v="48"/>
    <x v="0"/>
  </r>
  <r>
    <x v="129"/>
    <x v="47"/>
    <x v="0"/>
    <s v=""/>
    <s v=""/>
    <s v="RT"/>
    <s v="Inbound"/>
    <x v="50"/>
    <x v="25"/>
    <x v="94"/>
    <n v="10"/>
    <n v="10"/>
    <n v="225"/>
    <n v="0"/>
    <n v="0"/>
    <n v="2250"/>
    <x v="0"/>
    <s v="On Review"/>
    <s v="SSH"/>
    <s v="CTA"/>
    <x v="10"/>
    <x v="6"/>
    <n v="80"/>
    <x v="33"/>
    <x v="12"/>
    <x v="31"/>
    <x v="27"/>
    <x v="0"/>
  </r>
  <r>
    <x v="129"/>
    <x v="47"/>
    <x v="0"/>
    <s v=""/>
    <s v=""/>
    <s v="RT"/>
    <s v="Inbound"/>
    <x v="50"/>
    <x v="25"/>
    <x v="95"/>
    <n v="10"/>
    <n v="10"/>
    <n v="225"/>
    <n v="0"/>
    <n v="0"/>
    <n v="2250"/>
    <x v="0"/>
    <s v="On Review"/>
    <s v="SSH"/>
    <s v="CTA"/>
    <x v="10"/>
    <x v="6"/>
    <n v="87"/>
    <x v="33"/>
    <x v="12"/>
    <x v="103"/>
    <x v="90"/>
    <x v="0"/>
  </r>
  <r>
    <x v="129"/>
    <x v="47"/>
    <x v="0"/>
    <s v=""/>
    <s v=""/>
    <s v="RT"/>
    <s v="Inbound"/>
    <x v="50"/>
    <x v="25"/>
    <x v="96"/>
    <n v="10"/>
    <n v="10"/>
    <n v="225"/>
    <n v="0"/>
    <n v="0"/>
    <n v="2250"/>
    <x v="0"/>
    <s v="On Review"/>
    <s v="SSH"/>
    <s v="CTA"/>
    <x v="10"/>
    <x v="6"/>
    <n v="94"/>
    <x v="33"/>
    <x v="12"/>
    <x v="104"/>
    <x v="80"/>
    <x v="0"/>
  </r>
  <r>
    <x v="129"/>
    <x v="47"/>
    <x v="0"/>
    <s v=""/>
    <s v=""/>
    <s v="RT"/>
    <s v="Inbound"/>
    <x v="50"/>
    <x v="25"/>
    <x v="97"/>
    <n v="10"/>
    <n v="10"/>
    <n v="225"/>
    <n v="0"/>
    <n v="0"/>
    <n v="2250"/>
    <x v="0"/>
    <s v="On Review"/>
    <s v="SSH"/>
    <s v="CTA"/>
    <x v="10"/>
    <x v="6"/>
    <n v="101"/>
    <x v="33"/>
    <x v="12"/>
    <x v="9"/>
    <x v="91"/>
    <x v="0"/>
  </r>
  <r>
    <x v="129"/>
    <x v="47"/>
    <x v="0"/>
    <s v=""/>
    <s v=""/>
    <s v="RT"/>
    <s v="Inbound"/>
    <x v="50"/>
    <x v="25"/>
    <x v="98"/>
    <n v="10"/>
    <n v="10"/>
    <n v="225"/>
    <n v="0"/>
    <n v="0"/>
    <n v="2250"/>
    <x v="0"/>
    <s v="On Review"/>
    <s v="SSH"/>
    <s v="CTA"/>
    <x v="10"/>
    <x v="6"/>
    <n v="108"/>
    <x v="33"/>
    <x v="12"/>
    <x v="104"/>
    <x v="80"/>
    <x v="0"/>
  </r>
  <r>
    <x v="129"/>
    <x v="47"/>
    <x v="0"/>
    <s v=""/>
    <s v=""/>
    <s v="RT"/>
    <s v="Inbound"/>
    <x v="50"/>
    <x v="25"/>
    <x v="99"/>
    <n v="10"/>
    <n v="10"/>
    <n v="225"/>
    <n v="0"/>
    <n v="0"/>
    <n v="2250"/>
    <x v="0"/>
    <s v="On Review"/>
    <s v="SSH"/>
    <s v="CTA"/>
    <x v="10"/>
    <x v="6"/>
    <n v="115"/>
    <x v="33"/>
    <x v="12"/>
    <x v="67"/>
    <x v="92"/>
    <x v="0"/>
  </r>
  <r>
    <x v="129"/>
    <x v="47"/>
    <x v="0"/>
    <s v=""/>
    <s v=""/>
    <s v="RT"/>
    <s v="Inbound"/>
    <x v="50"/>
    <x v="25"/>
    <x v="103"/>
    <n v="10"/>
    <n v="10"/>
    <n v="225"/>
    <n v="0"/>
    <n v="0"/>
    <n v="2250"/>
    <x v="0"/>
    <s v="On Review"/>
    <s v="SSH"/>
    <s v="CTA"/>
    <x v="10"/>
    <x v="6"/>
    <n v="122"/>
    <x v="33"/>
    <x v="12"/>
    <x v="31"/>
    <x v="27"/>
    <x v="0"/>
  </r>
  <r>
    <x v="129"/>
    <x v="48"/>
    <x v="0"/>
    <s v=""/>
    <s v=""/>
    <s v="RT"/>
    <s v="Outbound"/>
    <x v="49"/>
    <x v="24"/>
    <x v="95"/>
    <n v="10"/>
    <n v="10"/>
    <n v="225"/>
    <n v="0"/>
    <n v="0"/>
    <n v="2250"/>
    <x v="0"/>
    <s v="On Review"/>
    <s v="CTA"/>
    <s v="SSH"/>
    <x v="10"/>
    <x v="6"/>
    <n v="87"/>
    <x v="33"/>
    <x v="12"/>
    <x v="104"/>
    <x v="80"/>
    <x v="0"/>
  </r>
  <r>
    <x v="129"/>
    <x v="48"/>
    <x v="0"/>
    <s v=""/>
    <s v=""/>
    <s v="RT"/>
    <s v="Outbound"/>
    <x v="49"/>
    <x v="24"/>
    <x v="96"/>
    <n v="10"/>
    <n v="10"/>
    <n v="225"/>
    <n v="0"/>
    <n v="0"/>
    <n v="2250"/>
    <x v="0"/>
    <s v="On Review"/>
    <s v="CTA"/>
    <s v="SSH"/>
    <x v="10"/>
    <x v="6"/>
    <n v="94"/>
    <x v="33"/>
    <x v="12"/>
    <x v="9"/>
    <x v="91"/>
    <x v="0"/>
  </r>
  <r>
    <x v="129"/>
    <x v="48"/>
    <x v="0"/>
    <s v=""/>
    <s v=""/>
    <s v="RT"/>
    <s v="Outbound"/>
    <x v="49"/>
    <x v="24"/>
    <x v="97"/>
    <n v="10"/>
    <n v="10"/>
    <n v="225"/>
    <n v="0"/>
    <n v="0"/>
    <n v="2250"/>
    <x v="0"/>
    <s v="On Review"/>
    <s v="CTA"/>
    <s v="SSH"/>
    <x v="10"/>
    <x v="6"/>
    <n v="101"/>
    <x v="33"/>
    <x v="12"/>
    <x v="104"/>
    <x v="80"/>
    <x v="0"/>
  </r>
  <r>
    <x v="129"/>
    <x v="48"/>
    <x v="0"/>
    <s v=""/>
    <s v=""/>
    <s v="RT"/>
    <s v="Inbound"/>
    <x v="50"/>
    <x v="25"/>
    <x v="96"/>
    <n v="10"/>
    <n v="10"/>
    <n v="225"/>
    <n v="0"/>
    <n v="0"/>
    <n v="2250"/>
    <x v="0"/>
    <s v="On Review"/>
    <s v="SSH"/>
    <s v="CTA"/>
    <x v="10"/>
    <x v="6"/>
    <n v="94"/>
    <x v="33"/>
    <x v="12"/>
    <x v="104"/>
    <x v="80"/>
    <x v="0"/>
  </r>
  <r>
    <x v="129"/>
    <x v="48"/>
    <x v="0"/>
    <s v=""/>
    <s v=""/>
    <s v="RT"/>
    <s v="Inbound"/>
    <x v="50"/>
    <x v="25"/>
    <x v="97"/>
    <n v="10"/>
    <n v="10"/>
    <n v="225"/>
    <n v="0"/>
    <n v="0"/>
    <n v="2250"/>
    <x v="0"/>
    <s v="On Review"/>
    <s v="SSH"/>
    <s v="CTA"/>
    <x v="10"/>
    <x v="6"/>
    <n v="101"/>
    <x v="33"/>
    <x v="12"/>
    <x v="9"/>
    <x v="91"/>
    <x v="0"/>
  </r>
  <r>
    <x v="129"/>
    <x v="48"/>
    <x v="0"/>
    <s v=""/>
    <s v=""/>
    <s v="RT"/>
    <s v="Inbound"/>
    <x v="50"/>
    <x v="25"/>
    <x v="98"/>
    <n v="10"/>
    <n v="10"/>
    <n v="225"/>
    <n v="0"/>
    <n v="0"/>
    <n v="2250"/>
    <x v="0"/>
    <s v="On Review"/>
    <s v="SSH"/>
    <s v="CTA"/>
    <x v="10"/>
    <x v="6"/>
    <n v="108"/>
    <x v="33"/>
    <x v="12"/>
    <x v="104"/>
    <x v="80"/>
    <x v="0"/>
  </r>
  <r>
    <x v="129"/>
    <x v="49"/>
    <x v="0"/>
    <s v=""/>
    <s v=""/>
    <s v="RT"/>
    <s v="Outbound"/>
    <x v="49"/>
    <x v="24"/>
    <x v="101"/>
    <n v="50"/>
    <n v="50"/>
    <n v="225"/>
    <n v="0"/>
    <n v="0"/>
    <n v="11250"/>
    <x v="0"/>
    <s v="On Review"/>
    <s v="CTA"/>
    <s v="SSH"/>
    <x v="10"/>
    <x v="6"/>
    <n v="66"/>
    <x v="33"/>
    <x v="12"/>
    <x v="47"/>
    <x v="48"/>
    <x v="0"/>
  </r>
  <r>
    <x v="129"/>
    <x v="49"/>
    <x v="0"/>
    <s v=""/>
    <s v=""/>
    <s v="RT"/>
    <s v="Outbound"/>
    <x v="49"/>
    <x v="24"/>
    <x v="96"/>
    <n v="20"/>
    <n v="20"/>
    <n v="225"/>
    <n v="0"/>
    <n v="0"/>
    <n v="4500"/>
    <x v="0"/>
    <s v="On Review"/>
    <s v="CTA"/>
    <s v="SSH"/>
    <x v="10"/>
    <x v="6"/>
    <n v="94"/>
    <x v="33"/>
    <x v="12"/>
    <x v="9"/>
    <x v="91"/>
    <x v="0"/>
  </r>
  <r>
    <x v="129"/>
    <x v="49"/>
    <x v="0"/>
    <s v=""/>
    <s v=""/>
    <s v="RT"/>
    <s v="Outbound"/>
    <x v="49"/>
    <x v="24"/>
    <x v="98"/>
    <n v="20"/>
    <n v="20"/>
    <n v="225"/>
    <n v="0"/>
    <n v="0"/>
    <n v="4500"/>
    <x v="0"/>
    <s v="On Review"/>
    <s v="CTA"/>
    <s v="SSH"/>
    <x v="10"/>
    <x v="6"/>
    <n v="108"/>
    <x v="33"/>
    <x v="12"/>
    <x v="67"/>
    <x v="92"/>
    <x v="0"/>
  </r>
  <r>
    <x v="129"/>
    <x v="49"/>
    <x v="0"/>
    <s v=""/>
    <s v=""/>
    <s v="RT"/>
    <s v="Inbound"/>
    <x v="50"/>
    <x v="25"/>
    <x v="102"/>
    <n v="50"/>
    <n v="50"/>
    <n v="225"/>
    <n v="0"/>
    <n v="0"/>
    <n v="11250"/>
    <x v="0"/>
    <s v="On Review"/>
    <s v="SSH"/>
    <s v="CTA"/>
    <x v="10"/>
    <x v="6"/>
    <n v="73"/>
    <x v="33"/>
    <x v="12"/>
    <x v="47"/>
    <x v="48"/>
    <x v="0"/>
  </r>
  <r>
    <x v="129"/>
    <x v="49"/>
    <x v="0"/>
    <s v=""/>
    <s v=""/>
    <s v="RT"/>
    <s v="Inbound"/>
    <x v="50"/>
    <x v="25"/>
    <x v="97"/>
    <n v="20"/>
    <n v="20"/>
    <n v="225"/>
    <n v="0"/>
    <n v="0"/>
    <n v="4500"/>
    <x v="0"/>
    <s v="On Review"/>
    <s v="SSH"/>
    <s v="CTA"/>
    <x v="10"/>
    <x v="6"/>
    <n v="101"/>
    <x v="33"/>
    <x v="12"/>
    <x v="9"/>
    <x v="91"/>
    <x v="0"/>
  </r>
  <r>
    <x v="129"/>
    <x v="49"/>
    <x v="0"/>
    <s v=""/>
    <s v=""/>
    <s v="RT"/>
    <s v="Inbound"/>
    <x v="50"/>
    <x v="25"/>
    <x v="99"/>
    <n v="20"/>
    <n v="20"/>
    <n v="225"/>
    <n v="0"/>
    <n v="0"/>
    <n v="4500"/>
    <x v="0"/>
    <s v="On Review"/>
    <s v="SSH"/>
    <s v="CTA"/>
    <x v="10"/>
    <x v="6"/>
    <n v="115"/>
    <x v="33"/>
    <x v="12"/>
    <x v="67"/>
    <x v="92"/>
    <x v="0"/>
  </r>
  <r>
    <x v="129"/>
    <x v="41"/>
    <x v="0"/>
    <s v=""/>
    <s v=""/>
    <s v="RT"/>
    <s v="Outbound"/>
    <x v="49"/>
    <x v="24"/>
    <x v="94"/>
    <n v="2"/>
    <n v="2"/>
    <n v="225"/>
    <n v="0"/>
    <n v="0"/>
    <n v="450"/>
    <x v="0"/>
    <s v="On Review"/>
    <s v="CTA"/>
    <s v="SSH"/>
    <x v="10"/>
    <x v="6"/>
    <n v="80"/>
    <x v="33"/>
    <x v="12"/>
    <x v="103"/>
    <x v="90"/>
    <x v="0"/>
  </r>
  <r>
    <x v="129"/>
    <x v="41"/>
    <x v="0"/>
    <s v=""/>
    <s v=""/>
    <s v="RT"/>
    <s v="Inbound"/>
    <x v="50"/>
    <x v="25"/>
    <x v="95"/>
    <n v="2"/>
    <n v="2"/>
    <n v="225"/>
    <n v="0"/>
    <n v="0"/>
    <n v="450"/>
    <x v="0"/>
    <s v="On Review"/>
    <s v="SSH"/>
    <s v="CTA"/>
    <x v="10"/>
    <x v="6"/>
    <n v="87"/>
    <x v="33"/>
    <x v="12"/>
    <x v="103"/>
    <x v="90"/>
    <x v="0"/>
  </r>
  <r>
    <x v="129"/>
    <x v="42"/>
    <x v="0"/>
    <s v=""/>
    <s v=""/>
    <s v="RT"/>
    <s v="Outbound"/>
    <x v="49"/>
    <x v="24"/>
    <x v="101"/>
    <n v="2"/>
    <n v="2"/>
    <n v="225"/>
    <n v="0"/>
    <n v="0"/>
    <n v="450"/>
    <x v="0"/>
    <s v="On Review"/>
    <s v="CTA"/>
    <s v="SSH"/>
    <x v="10"/>
    <x v="6"/>
    <n v="66"/>
    <x v="33"/>
    <x v="12"/>
    <x v="47"/>
    <x v="48"/>
    <x v="0"/>
  </r>
  <r>
    <x v="129"/>
    <x v="42"/>
    <x v="0"/>
    <s v=""/>
    <s v=""/>
    <s v="RT"/>
    <s v="Inbound"/>
    <x v="50"/>
    <x v="25"/>
    <x v="102"/>
    <n v="2"/>
    <n v="2"/>
    <n v="225"/>
    <n v="0"/>
    <n v="0"/>
    <n v="450"/>
    <x v="0"/>
    <s v="On Review"/>
    <s v="SSH"/>
    <s v="CTA"/>
    <x v="10"/>
    <x v="6"/>
    <n v="73"/>
    <x v="33"/>
    <x v="12"/>
    <x v="47"/>
    <x v="48"/>
    <x v="0"/>
  </r>
  <r>
    <x v="129"/>
    <x v="18"/>
    <x v="0"/>
    <s v=""/>
    <s v=""/>
    <s v="RT"/>
    <s v="Outbound"/>
    <x v="12"/>
    <x v="0"/>
    <x v="1"/>
    <n v="4"/>
    <n v="4"/>
    <n v="275"/>
    <n v="0"/>
    <n v="0"/>
    <n v="1100"/>
    <x v="0"/>
    <s v="On Review"/>
    <s v="NAP"/>
    <s v="SSH"/>
    <x v="0"/>
    <x v="0"/>
    <n v="84"/>
    <x v="17"/>
    <x v="3"/>
    <x v="94"/>
    <x v="80"/>
    <x v="0"/>
  </r>
  <r>
    <x v="129"/>
    <x v="18"/>
    <x v="0"/>
    <s v=""/>
    <s v=""/>
    <s v="RT"/>
    <s v="Inbound"/>
    <x v="13"/>
    <x v="1"/>
    <x v="3"/>
    <n v="4"/>
    <n v="4"/>
    <n v="275"/>
    <n v="0"/>
    <n v="0"/>
    <n v="1100"/>
    <x v="0"/>
    <s v="On Review"/>
    <s v="SSH"/>
    <s v="NAP"/>
    <x v="0"/>
    <x v="0"/>
    <n v="98"/>
    <x v="17"/>
    <x v="3"/>
    <x v="5"/>
    <x v="31"/>
    <x v="0"/>
  </r>
  <r>
    <x v="129"/>
    <x v="18"/>
    <x v="0"/>
    <s v=""/>
    <s v=""/>
    <s v="RT"/>
    <s v="Outbound"/>
    <x v="12"/>
    <x v="0"/>
    <x v="3"/>
    <n v="6"/>
    <n v="6"/>
    <n v="225"/>
    <n v="0"/>
    <n v="0"/>
    <n v="1350"/>
    <x v="0"/>
    <s v="On Review"/>
    <s v="NAP"/>
    <s v="SSH"/>
    <x v="0"/>
    <x v="0"/>
    <n v="98"/>
    <x v="17"/>
    <x v="3"/>
    <x v="68"/>
    <x v="65"/>
    <x v="0"/>
  </r>
  <r>
    <x v="129"/>
    <x v="18"/>
    <x v="0"/>
    <s v=""/>
    <s v=""/>
    <s v="RT"/>
    <s v="Inbound"/>
    <x v="13"/>
    <x v="1"/>
    <x v="4"/>
    <n v="6"/>
    <n v="6"/>
    <n v="225"/>
    <n v="0"/>
    <n v="0"/>
    <n v="1350"/>
    <x v="0"/>
    <s v="On Review"/>
    <s v="SSH"/>
    <s v="NAP"/>
    <x v="0"/>
    <x v="0"/>
    <n v="105"/>
    <x v="17"/>
    <x v="3"/>
    <x v="65"/>
    <x v="56"/>
    <x v="0"/>
  </r>
  <r>
    <x v="130"/>
    <x v="7"/>
    <x v="1"/>
    <s v=""/>
    <s v=""/>
    <s v="OW"/>
    <s v="Outbound"/>
    <x v="7"/>
    <x v="3"/>
    <x v="16"/>
    <n v="2"/>
    <n v="2"/>
    <n v="160"/>
    <n v="0"/>
    <n v="0"/>
    <n v="320"/>
    <x v="0"/>
    <s v="Closed Deal"/>
    <s v="SSH"/>
    <s v="BRI"/>
    <x v="1"/>
    <x v="1"/>
    <n v="137"/>
    <x v="4"/>
    <x v="3"/>
    <x v="19"/>
    <x v="17"/>
    <x v="0"/>
  </r>
  <r>
    <x v="130"/>
    <x v="7"/>
    <x v="1"/>
    <s v=""/>
    <s v=""/>
    <s v="OW"/>
    <s v="Outbound"/>
    <x v="5"/>
    <x v="2"/>
    <x v="15"/>
    <n v="2"/>
    <n v="2"/>
    <n v="160"/>
    <n v="0"/>
    <n v="0"/>
    <n v="320"/>
    <x v="0"/>
    <s v="Closed Deal"/>
    <s v="BRI"/>
    <s v="SSH"/>
    <x v="1"/>
    <x v="1"/>
    <n v="130"/>
    <x v="4"/>
    <x v="3"/>
    <x v="16"/>
    <x v="15"/>
    <x v="0"/>
  </r>
  <r>
    <x v="130"/>
    <x v="13"/>
    <x v="0"/>
    <s v=""/>
    <s v=""/>
    <s v="RT"/>
    <s v="Outbound"/>
    <x v="5"/>
    <x v="2"/>
    <x v="17"/>
    <n v="10"/>
    <n v="10"/>
    <n v="190"/>
    <n v="0"/>
    <n v="0"/>
    <n v="1900"/>
    <x v="0"/>
    <s v="Signed"/>
    <s v="BRI"/>
    <s v="SSH"/>
    <x v="1"/>
    <x v="1"/>
    <n v="144"/>
    <x v="4"/>
    <x v="3"/>
    <x v="7"/>
    <x v="1"/>
    <x v="0"/>
  </r>
  <r>
    <x v="130"/>
    <x v="13"/>
    <x v="0"/>
    <s v=""/>
    <s v=""/>
    <s v="RT"/>
    <s v="Inbound"/>
    <x v="7"/>
    <x v="3"/>
    <x v="18"/>
    <n v="10"/>
    <n v="10"/>
    <n v="190"/>
    <n v="0"/>
    <n v="0"/>
    <n v="1900"/>
    <x v="0"/>
    <s v="Signed"/>
    <s v="SSH"/>
    <s v="BRI"/>
    <x v="1"/>
    <x v="1"/>
    <n v="151"/>
    <x v="4"/>
    <x v="3"/>
    <x v="15"/>
    <x v="14"/>
    <x v="0"/>
  </r>
  <r>
    <x v="130"/>
    <x v="8"/>
    <x v="1"/>
    <s v=" "/>
    <s v="7YNG9"/>
    <s v="RT"/>
    <s v="Outbound"/>
    <x v="42"/>
    <x v="0"/>
    <x v="75"/>
    <n v="2"/>
    <n v="2"/>
    <n v="265"/>
    <n v="0"/>
    <n v="0"/>
    <n v="530"/>
    <x v="0"/>
    <s v="Closed Deal"/>
    <s v="NAP"/>
    <s v="SSH"/>
    <x v="0"/>
    <x v="4"/>
    <n v="92"/>
    <x v="29"/>
    <x v="28"/>
    <x v="100"/>
    <x v="14"/>
    <x v="0"/>
  </r>
  <r>
    <x v="130"/>
    <x v="8"/>
    <x v="1"/>
    <s v=""/>
    <s v="7YNG9"/>
    <s v="RT"/>
    <s v="Inbound"/>
    <x v="41"/>
    <x v="1"/>
    <x v="77"/>
    <n v="2"/>
    <n v="2"/>
    <n v="265"/>
    <n v="0"/>
    <n v="0"/>
    <n v="530"/>
    <x v="0"/>
    <s v="Closed Deal"/>
    <s v="SSH"/>
    <s v="NAP"/>
    <x v="0"/>
    <x v="4"/>
    <n v="106"/>
    <x v="29"/>
    <x v="28"/>
    <x v="101"/>
    <x v="57"/>
    <x v="0"/>
  </r>
  <r>
    <x v="131"/>
    <x v="7"/>
    <x v="1"/>
    <s v=""/>
    <s v=""/>
    <s v="OW"/>
    <s v="Outbound"/>
    <x v="22"/>
    <x v="12"/>
    <x v="3"/>
    <n v="2"/>
    <n v="2"/>
    <n v="240"/>
    <n v="0"/>
    <n v="0"/>
    <n v="480"/>
    <x v="0"/>
    <s v="Closed Deal"/>
    <s v="NAP"/>
    <s v="HRG"/>
    <x v="0"/>
    <x v="0"/>
    <n v="96"/>
    <x v="16"/>
    <x v="13"/>
    <x v="62"/>
    <x v="52"/>
    <x v="0"/>
  </r>
  <r>
    <x v="131"/>
    <x v="14"/>
    <x v="0"/>
    <s v=""/>
    <s v=""/>
    <s v="RT"/>
    <s v="Outbound"/>
    <x v="5"/>
    <x v="2"/>
    <x v="41"/>
    <n v="5"/>
    <n v="5"/>
    <n v="250"/>
    <n v="0"/>
    <n v="0"/>
    <n v="1250"/>
    <x v="0"/>
    <s v="Signed"/>
    <s v="BRI"/>
    <s v="SSH"/>
    <x v="1"/>
    <x v="1"/>
    <n v="87"/>
    <x v="4"/>
    <x v="3"/>
    <x v="40"/>
    <x v="33"/>
    <x v="0"/>
  </r>
  <r>
    <x v="131"/>
    <x v="14"/>
    <x v="0"/>
    <s v=""/>
    <s v=""/>
    <s v="RT"/>
    <s v="Outbound"/>
    <x v="5"/>
    <x v="2"/>
    <x v="42"/>
    <n v="11"/>
    <n v="11"/>
    <n v="230"/>
    <n v="0"/>
    <n v="0"/>
    <n v="2530"/>
    <x v="0"/>
    <s v="Signed"/>
    <s v="BRI"/>
    <s v="SSH"/>
    <x v="1"/>
    <x v="1"/>
    <n v="94"/>
    <x v="4"/>
    <x v="3"/>
    <x v="41"/>
    <x v="34"/>
    <x v="0"/>
  </r>
  <r>
    <x v="131"/>
    <x v="14"/>
    <x v="0"/>
    <s v=""/>
    <s v=""/>
    <s v="RT"/>
    <s v="Inbound"/>
    <x v="7"/>
    <x v="3"/>
    <x v="42"/>
    <n v="5"/>
    <n v="5"/>
    <n v="250"/>
    <n v="0"/>
    <n v="0"/>
    <n v="1250"/>
    <x v="0"/>
    <s v="Signed"/>
    <s v="SSH"/>
    <s v="BRI"/>
    <x v="1"/>
    <x v="1"/>
    <n v="94"/>
    <x v="4"/>
    <x v="3"/>
    <x v="51"/>
    <x v="44"/>
    <x v="0"/>
  </r>
  <r>
    <x v="131"/>
    <x v="14"/>
    <x v="0"/>
    <s v=""/>
    <s v=""/>
    <s v="RT"/>
    <s v="Inbound"/>
    <x v="7"/>
    <x v="3"/>
    <x v="43"/>
    <n v="11"/>
    <n v="11"/>
    <n v="230"/>
    <n v="0"/>
    <n v="0"/>
    <n v="2530"/>
    <x v="0"/>
    <s v="Signed"/>
    <s v="SSH"/>
    <s v="BRI"/>
    <x v="1"/>
    <x v="1"/>
    <n v="101"/>
    <x v="4"/>
    <x v="3"/>
    <x v="52"/>
    <x v="45"/>
    <x v="0"/>
  </r>
  <r>
    <x v="63"/>
    <x v="4"/>
    <x v="0"/>
    <s v=""/>
    <s v=""/>
    <s v="RT"/>
    <s v="Outbound"/>
    <x v="0"/>
    <x v="0"/>
    <x v="5"/>
    <n v="30"/>
    <n v="30"/>
    <n v="185"/>
    <n v="0"/>
    <n v="0"/>
    <n v="5550"/>
    <x v="0"/>
    <s v="On Review"/>
    <s v="NAP"/>
    <s v="SSH"/>
    <x v="0"/>
    <x v="0"/>
    <n v="158"/>
    <x v="0"/>
    <x v="0"/>
    <x v="4"/>
    <x v="4"/>
    <x v="0"/>
  </r>
  <r>
    <x v="63"/>
    <x v="4"/>
    <x v="0"/>
    <s v=""/>
    <s v=""/>
    <s v="RT"/>
    <s v="Inbound"/>
    <x v="2"/>
    <x v="1"/>
    <x v="6"/>
    <n v="30"/>
    <n v="30"/>
    <n v="185"/>
    <n v="0"/>
    <n v="0"/>
    <n v="5550"/>
    <x v="0"/>
    <s v="On Review"/>
    <s v="SSH"/>
    <s v="NAP"/>
    <x v="0"/>
    <x v="0"/>
    <n v="165"/>
    <x v="0"/>
    <x v="0"/>
    <x v="4"/>
    <x v="4"/>
    <x v="0"/>
  </r>
  <r>
    <x v="131"/>
    <x v="19"/>
    <x v="0"/>
    <s v=""/>
    <s v=""/>
    <s v="RT"/>
    <s v="Outbound"/>
    <x v="51"/>
    <x v="2"/>
    <x v="40"/>
    <n v="100"/>
    <n v="100"/>
    <n v="230"/>
    <n v="0"/>
    <n v="0"/>
    <n v="23000"/>
    <x v="0"/>
    <s v="On Review"/>
    <s v="BRI"/>
    <s v="SSH"/>
    <x v="1"/>
    <x v="1"/>
    <n v="80"/>
    <x v="34"/>
    <x v="29"/>
    <x v="102"/>
    <x v="84"/>
    <x v="0"/>
  </r>
  <r>
    <x v="131"/>
    <x v="19"/>
    <x v="0"/>
    <s v=""/>
    <s v=""/>
    <s v="RT"/>
    <s v="Outbound"/>
    <x v="51"/>
    <x v="2"/>
    <x v="41"/>
    <n v="80"/>
    <n v="80"/>
    <n v="230"/>
    <n v="0"/>
    <n v="0"/>
    <n v="18400"/>
    <x v="0"/>
    <s v="On Review"/>
    <s v="BRI"/>
    <s v="SSH"/>
    <x v="1"/>
    <x v="1"/>
    <n v="87"/>
    <x v="34"/>
    <x v="29"/>
    <x v="67"/>
    <x v="94"/>
    <x v="0"/>
  </r>
  <r>
    <x v="131"/>
    <x v="19"/>
    <x v="0"/>
    <s v=""/>
    <s v=""/>
    <s v="RT"/>
    <s v="Outbound"/>
    <x v="51"/>
    <x v="2"/>
    <x v="42"/>
    <n v="100"/>
    <n v="100"/>
    <n v="230"/>
    <n v="0"/>
    <n v="0"/>
    <n v="23000"/>
    <x v="0"/>
    <s v="On Review"/>
    <s v="BRI"/>
    <s v="SSH"/>
    <x v="1"/>
    <x v="1"/>
    <n v="94"/>
    <x v="34"/>
    <x v="29"/>
    <x v="102"/>
    <x v="84"/>
    <x v="0"/>
  </r>
  <r>
    <x v="131"/>
    <x v="19"/>
    <x v="0"/>
    <s v=""/>
    <s v=""/>
    <s v="RT"/>
    <s v="Outbound"/>
    <x v="51"/>
    <x v="2"/>
    <x v="43"/>
    <n v="100"/>
    <n v="100"/>
    <n v="230"/>
    <n v="0"/>
    <n v="0"/>
    <n v="23000"/>
    <x v="0"/>
    <s v="On Review"/>
    <s v="BRI"/>
    <s v="SSH"/>
    <x v="1"/>
    <x v="1"/>
    <n v="101"/>
    <x v="34"/>
    <x v="29"/>
    <x v="102"/>
    <x v="84"/>
    <x v="0"/>
  </r>
  <r>
    <x v="131"/>
    <x v="19"/>
    <x v="0"/>
    <s v=""/>
    <s v=""/>
    <s v="RT"/>
    <s v="Outbound"/>
    <x v="51"/>
    <x v="2"/>
    <x v="12"/>
    <n v="100"/>
    <n v="100"/>
    <n v="230"/>
    <n v="0"/>
    <n v="0"/>
    <n v="23000"/>
    <x v="0"/>
    <s v="On Review"/>
    <s v="BRI"/>
    <s v="SSH"/>
    <x v="1"/>
    <x v="1"/>
    <n v="108"/>
    <x v="34"/>
    <x v="29"/>
    <x v="102"/>
    <x v="84"/>
    <x v="0"/>
  </r>
  <r>
    <x v="131"/>
    <x v="19"/>
    <x v="0"/>
    <s v=""/>
    <s v=""/>
    <s v="RT"/>
    <s v="Outbound"/>
    <x v="51"/>
    <x v="2"/>
    <x v="13"/>
    <n v="100"/>
    <n v="100"/>
    <n v="230"/>
    <n v="0"/>
    <n v="0"/>
    <n v="23000"/>
    <x v="0"/>
    <s v="On Review"/>
    <s v="BRI"/>
    <s v="SSH"/>
    <x v="1"/>
    <x v="1"/>
    <n v="115"/>
    <x v="34"/>
    <x v="29"/>
    <x v="102"/>
    <x v="84"/>
    <x v="0"/>
  </r>
  <r>
    <x v="131"/>
    <x v="19"/>
    <x v="0"/>
    <s v=""/>
    <s v=""/>
    <s v="RT"/>
    <s v="Inbound"/>
    <x v="52"/>
    <x v="3"/>
    <x v="41"/>
    <n v="100"/>
    <n v="100"/>
    <n v="230"/>
    <n v="0"/>
    <n v="0"/>
    <n v="23000"/>
    <x v="0"/>
    <s v="On Review"/>
    <s v="SSH"/>
    <s v="BRI"/>
    <x v="1"/>
    <x v="1"/>
    <n v="87"/>
    <x v="34"/>
    <x v="29"/>
    <x v="102"/>
    <x v="84"/>
    <x v="0"/>
  </r>
  <r>
    <x v="131"/>
    <x v="19"/>
    <x v="0"/>
    <s v=""/>
    <s v=""/>
    <s v="RT"/>
    <s v="Inbound"/>
    <x v="52"/>
    <x v="3"/>
    <x v="42"/>
    <n v="80"/>
    <n v="80"/>
    <n v="230"/>
    <n v="0"/>
    <n v="0"/>
    <n v="18400"/>
    <x v="0"/>
    <s v="On Review"/>
    <s v="SSH"/>
    <s v="BRI"/>
    <x v="1"/>
    <x v="1"/>
    <n v="94"/>
    <x v="34"/>
    <x v="29"/>
    <x v="67"/>
    <x v="94"/>
    <x v="0"/>
  </r>
  <r>
    <x v="131"/>
    <x v="19"/>
    <x v="0"/>
    <s v=""/>
    <s v=""/>
    <s v="RT"/>
    <s v="Inbound"/>
    <x v="52"/>
    <x v="3"/>
    <x v="43"/>
    <n v="100"/>
    <n v="100"/>
    <n v="230"/>
    <n v="0"/>
    <n v="0"/>
    <n v="23000"/>
    <x v="0"/>
    <s v="On Review"/>
    <s v="SSH"/>
    <s v="BRI"/>
    <x v="1"/>
    <x v="1"/>
    <n v="101"/>
    <x v="34"/>
    <x v="29"/>
    <x v="102"/>
    <x v="84"/>
    <x v="0"/>
  </r>
  <r>
    <x v="131"/>
    <x v="19"/>
    <x v="0"/>
    <s v=""/>
    <s v=""/>
    <s v="RT"/>
    <s v="Inbound"/>
    <x v="52"/>
    <x v="3"/>
    <x v="12"/>
    <n v="100"/>
    <n v="100"/>
    <n v="230"/>
    <n v="0"/>
    <n v="0"/>
    <n v="23000"/>
    <x v="0"/>
    <s v="On Review"/>
    <s v="SSH"/>
    <s v="BRI"/>
    <x v="1"/>
    <x v="1"/>
    <n v="108"/>
    <x v="34"/>
    <x v="29"/>
    <x v="102"/>
    <x v="84"/>
    <x v="0"/>
  </r>
  <r>
    <x v="131"/>
    <x v="19"/>
    <x v="0"/>
    <s v=""/>
    <s v=""/>
    <s v="RT"/>
    <s v="Inbound"/>
    <x v="52"/>
    <x v="3"/>
    <x v="13"/>
    <n v="100"/>
    <n v="100"/>
    <n v="230"/>
    <n v="0"/>
    <n v="0"/>
    <n v="23000"/>
    <x v="0"/>
    <s v="On Review"/>
    <s v="SSH"/>
    <s v="BRI"/>
    <x v="1"/>
    <x v="1"/>
    <n v="115"/>
    <x v="34"/>
    <x v="29"/>
    <x v="102"/>
    <x v="84"/>
    <x v="0"/>
  </r>
  <r>
    <x v="131"/>
    <x v="19"/>
    <x v="0"/>
    <s v=""/>
    <s v=""/>
    <s v="RT"/>
    <s v="Inbound"/>
    <x v="52"/>
    <x v="3"/>
    <x v="14"/>
    <n v="100"/>
    <n v="100"/>
    <n v="230"/>
    <n v="0"/>
    <n v="0"/>
    <n v="23000"/>
    <x v="0"/>
    <s v="On Review"/>
    <s v="SSH"/>
    <s v="BRI"/>
    <x v="1"/>
    <x v="1"/>
    <n v="122"/>
    <x v="34"/>
    <x v="29"/>
    <x v="102"/>
    <x v="84"/>
    <x v="0"/>
  </r>
  <r>
    <x v="130"/>
    <x v="25"/>
    <x v="1"/>
    <s v=""/>
    <s v="12MB5D"/>
    <s v="OW"/>
    <s v="Outbound"/>
    <x v="7"/>
    <x v="3"/>
    <x v="14"/>
    <n v="1"/>
    <n v="1"/>
    <n v="198"/>
    <n v="35.770000000000003"/>
    <n v="30"/>
    <n v="263.77"/>
    <x v="0"/>
    <s v="Closed Deal"/>
    <s v="SSH"/>
    <s v="BRI"/>
    <x v="1"/>
    <x v="1"/>
    <n v="123"/>
    <x v="4"/>
    <x v="3"/>
    <x v="22"/>
    <x v="20"/>
    <x v="0"/>
  </r>
  <r>
    <x v="130"/>
    <x v="25"/>
    <x v="1"/>
    <s v=""/>
    <s v="12MB5F"/>
    <s v="OW"/>
    <s v="Outbound"/>
    <x v="7"/>
    <x v="3"/>
    <x v="14"/>
    <n v="1"/>
    <n v="1"/>
    <n v="198"/>
    <n v="35.770000000000003"/>
    <n v="30"/>
    <n v="263.77"/>
    <x v="0"/>
    <s v="Closed Deal"/>
    <s v="SSH"/>
    <s v="BRI"/>
    <x v="1"/>
    <x v="1"/>
    <n v="123"/>
    <x v="4"/>
    <x v="3"/>
    <x v="22"/>
    <x v="20"/>
    <x v="0"/>
  </r>
  <r>
    <x v="130"/>
    <x v="25"/>
    <x v="1"/>
    <s v=""/>
    <s v="12MB5F"/>
    <s v="OW"/>
    <s v="Outbound"/>
    <x v="7"/>
    <x v="3"/>
    <x v="14"/>
    <n v="1"/>
    <n v="1"/>
    <n v="198"/>
    <n v="35.770000000000003"/>
    <n v="30"/>
    <n v="263.77"/>
    <x v="0"/>
    <s v="Closed Deal"/>
    <s v="SSH"/>
    <s v="BRI"/>
    <x v="1"/>
    <x v="1"/>
    <n v="123"/>
    <x v="4"/>
    <x v="3"/>
    <x v="22"/>
    <x v="20"/>
    <x v="0"/>
  </r>
  <r>
    <x v="130"/>
    <x v="25"/>
    <x v="1"/>
    <s v=""/>
    <s v="12MB5B"/>
    <s v="OW"/>
    <s v="Outbound"/>
    <x v="7"/>
    <x v="3"/>
    <x v="14"/>
    <n v="1"/>
    <n v="1"/>
    <n v="198"/>
    <n v="35.770000000000003"/>
    <n v="30"/>
    <n v="263.77"/>
    <x v="0"/>
    <s v="Closed Deal"/>
    <s v="SSH"/>
    <s v="BRI"/>
    <x v="1"/>
    <x v="1"/>
    <n v="123"/>
    <x v="4"/>
    <x v="3"/>
    <x v="22"/>
    <x v="20"/>
    <x v="0"/>
  </r>
  <r>
    <x v="132"/>
    <x v="7"/>
    <x v="1"/>
    <s v=""/>
    <s v=""/>
    <s v="OW"/>
    <s v="Outbound"/>
    <x v="7"/>
    <x v="3"/>
    <x v="35"/>
    <n v="1"/>
    <n v="1"/>
    <n v="160"/>
    <n v="0"/>
    <n v="0"/>
    <n v="160"/>
    <x v="0"/>
    <s v="Closed Deal"/>
    <s v="SSH"/>
    <s v="BRI"/>
    <x v="1"/>
    <x v="1"/>
    <n v="44"/>
    <x v="4"/>
    <x v="3"/>
    <x v="99"/>
    <x v="88"/>
    <x v="0"/>
  </r>
  <r>
    <x v="132"/>
    <x v="7"/>
    <x v="1"/>
    <s v=""/>
    <s v=""/>
    <s v="OW"/>
    <s v="Outbound"/>
    <x v="5"/>
    <x v="2"/>
    <x v="36"/>
    <n v="2"/>
    <n v="2"/>
    <n v="160"/>
    <n v="0"/>
    <n v="0"/>
    <n v="320"/>
    <x v="0"/>
    <s v="Closed Deal"/>
    <s v="BRI"/>
    <s v="SSH"/>
    <x v="1"/>
    <x v="1"/>
    <n v="51"/>
    <x v="4"/>
    <x v="3"/>
    <x v="38"/>
    <x v="30"/>
    <x v="0"/>
  </r>
  <r>
    <x v="105"/>
    <x v="8"/>
    <x v="1"/>
    <s v=""/>
    <s v="CHHDR"/>
    <s v="OW"/>
    <s v="Outbound"/>
    <x v="13"/>
    <x v="5"/>
    <x v="28"/>
    <n v="-2"/>
    <n v="-2"/>
    <n v="150"/>
    <n v="0"/>
    <n v="0"/>
    <n v="-300"/>
    <x v="1"/>
    <s v="Cancelled"/>
    <s v="SSH"/>
    <s v="MXP"/>
    <x v="2"/>
    <x v="3"/>
    <n v="1"/>
    <x v="10"/>
    <x v="7"/>
    <x v="35"/>
    <x v="28"/>
    <x v="2"/>
  </r>
  <r>
    <x v="132"/>
    <x v="7"/>
    <x v="1"/>
    <s v=""/>
    <s v=""/>
    <s v="OW"/>
    <s v="Outbound"/>
    <x v="5"/>
    <x v="2"/>
    <x v="41"/>
    <n v="2"/>
    <n v="2"/>
    <n v="240"/>
    <n v="0"/>
    <n v="0"/>
    <n v="480"/>
    <x v="0"/>
    <s v="Closed Deal"/>
    <s v="BRI"/>
    <s v="SSH"/>
    <x v="1"/>
    <x v="1"/>
    <n v="86"/>
    <x v="4"/>
    <x v="3"/>
    <x v="40"/>
    <x v="33"/>
    <x v="0"/>
  </r>
  <r>
    <x v="132"/>
    <x v="7"/>
    <x v="1"/>
    <s v=""/>
    <s v=""/>
    <s v="OW"/>
    <s v="Outbound"/>
    <x v="7"/>
    <x v="3"/>
    <x v="42"/>
    <n v="2"/>
    <n v="2"/>
    <n v="240"/>
    <n v="0"/>
    <n v="0"/>
    <n v="480"/>
    <x v="0"/>
    <s v="Closed Deal"/>
    <s v="SSH"/>
    <s v="BRI"/>
    <x v="1"/>
    <x v="1"/>
    <n v="93"/>
    <x v="4"/>
    <x v="3"/>
    <x v="51"/>
    <x v="44"/>
    <x v="0"/>
  </r>
  <r>
    <x v="132"/>
    <x v="50"/>
    <x v="0"/>
    <s v=""/>
    <s v=""/>
    <s v="RT"/>
    <s v="Outbound"/>
    <x v="12"/>
    <x v="0"/>
    <x v="1"/>
    <n v="10"/>
    <n v="10"/>
    <n v="185"/>
    <n v="0"/>
    <n v="0"/>
    <n v="1850"/>
    <x v="0"/>
    <s v="On Review"/>
    <s v="NAP"/>
    <s v="SSH"/>
    <x v="0"/>
    <x v="0"/>
    <n v="81"/>
    <x v="17"/>
    <x v="3"/>
    <x v="94"/>
    <x v="80"/>
    <x v="0"/>
  </r>
  <r>
    <x v="132"/>
    <x v="50"/>
    <x v="0"/>
    <s v=""/>
    <s v=""/>
    <s v="RT"/>
    <s v="Outbound"/>
    <x v="12"/>
    <x v="0"/>
    <x v="2"/>
    <n v="10"/>
    <n v="10"/>
    <n v="185"/>
    <n v="0"/>
    <n v="0"/>
    <n v="1850"/>
    <x v="0"/>
    <s v="On Review"/>
    <s v="NAP"/>
    <s v="SSH"/>
    <x v="0"/>
    <x v="0"/>
    <n v="88"/>
    <x v="17"/>
    <x v="3"/>
    <x v="64"/>
    <x v="55"/>
    <x v="0"/>
  </r>
  <r>
    <x v="132"/>
    <x v="50"/>
    <x v="0"/>
    <s v=""/>
    <s v=""/>
    <s v="RT"/>
    <s v="Outbound"/>
    <x v="12"/>
    <x v="0"/>
    <x v="3"/>
    <n v="10"/>
    <n v="10"/>
    <n v="185"/>
    <n v="0"/>
    <n v="0"/>
    <n v="1850"/>
    <x v="0"/>
    <s v="On Review"/>
    <s v="NAP"/>
    <s v="SSH"/>
    <x v="0"/>
    <x v="0"/>
    <n v="95"/>
    <x v="17"/>
    <x v="3"/>
    <x v="68"/>
    <x v="65"/>
    <x v="0"/>
  </r>
  <r>
    <x v="132"/>
    <x v="50"/>
    <x v="0"/>
    <s v=""/>
    <s v=""/>
    <s v="RT"/>
    <s v="Outbound"/>
    <x v="12"/>
    <x v="0"/>
    <x v="4"/>
    <n v="10"/>
    <n v="10"/>
    <n v="185"/>
    <n v="0"/>
    <n v="0"/>
    <n v="1850"/>
    <x v="0"/>
    <s v="On Review"/>
    <s v="NAP"/>
    <s v="SSH"/>
    <x v="0"/>
    <x v="0"/>
    <n v="102"/>
    <x v="17"/>
    <x v="3"/>
    <x v="56"/>
    <x v="81"/>
    <x v="0"/>
  </r>
  <r>
    <x v="132"/>
    <x v="50"/>
    <x v="0"/>
    <s v=""/>
    <s v=""/>
    <s v="RT"/>
    <s v="Outbound"/>
    <x v="12"/>
    <x v="0"/>
    <x v="5"/>
    <n v="10"/>
    <n v="10"/>
    <n v="185"/>
    <n v="0"/>
    <n v="0"/>
    <n v="1850"/>
    <x v="0"/>
    <s v="On Review"/>
    <s v="NAP"/>
    <s v="SSH"/>
    <x v="0"/>
    <x v="0"/>
    <n v="109"/>
    <x v="17"/>
    <x v="3"/>
    <x v="93"/>
    <x v="79"/>
    <x v="0"/>
  </r>
  <r>
    <x v="132"/>
    <x v="50"/>
    <x v="0"/>
    <s v=""/>
    <s v=""/>
    <s v="RT"/>
    <s v="Inbound"/>
    <x v="13"/>
    <x v="1"/>
    <x v="2"/>
    <n v="10"/>
    <n v="10"/>
    <n v="185"/>
    <n v="0"/>
    <n v="0"/>
    <n v="1850"/>
    <x v="0"/>
    <s v="On Review"/>
    <s v="SSH"/>
    <s v="NAP"/>
    <x v="0"/>
    <x v="0"/>
    <n v="88"/>
    <x v="17"/>
    <x v="3"/>
    <x v="31"/>
    <x v="82"/>
    <x v="0"/>
  </r>
  <r>
    <x v="132"/>
    <x v="50"/>
    <x v="0"/>
    <s v=""/>
    <s v=""/>
    <s v="RT"/>
    <s v="Inbound"/>
    <x v="13"/>
    <x v="1"/>
    <x v="3"/>
    <n v="10"/>
    <n v="10"/>
    <n v="185"/>
    <n v="0"/>
    <n v="0"/>
    <n v="1850"/>
    <x v="0"/>
    <s v="On Review"/>
    <s v="SSH"/>
    <s v="NAP"/>
    <x v="0"/>
    <x v="0"/>
    <n v="95"/>
    <x v="17"/>
    <x v="3"/>
    <x v="5"/>
    <x v="31"/>
    <x v="0"/>
  </r>
  <r>
    <x v="132"/>
    <x v="50"/>
    <x v="0"/>
    <s v=""/>
    <s v=""/>
    <s v="RT"/>
    <s v="Inbound"/>
    <x v="13"/>
    <x v="1"/>
    <x v="4"/>
    <n v="10"/>
    <n v="10"/>
    <n v="185"/>
    <n v="0"/>
    <n v="0"/>
    <n v="1850"/>
    <x v="0"/>
    <s v="On Review"/>
    <s v="SSH"/>
    <s v="NAP"/>
    <x v="0"/>
    <x v="0"/>
    <n v="102"/>
    <x v="17"/>
    <x v="3"/>
    <x v="65"/>
    <x v="56"/>
    <x v="0"/>
  </r>
  <r>
    <x v="132"/>
    <x v="50"/>
    <x v="0"/>
    <s v=""/>
    <s v=""/>
    <s v="RT"/>
    <s v="Inbound"/>
    <x v="13"/>
    <x v="1"/>
    <x v="5"/>
    <n v="10"/>
    <n v="10"/>
    <n v="185"/>
    <n v="0"/>
    <n v="0"/>
    <n v="1850"/>
    <x v="0"/>
    <s v="On Review"/>
    <s v="SSH"/>
    <s v="NAP"/>
    <x v="0"/>
    <x v="0"/>
    <n v="109"/>
    <x v="17"/>
    <x v="3"/>
    <x v="56"/>
    <x v="81"/>
    <x v="0"/>
  </r>
  <r>
    <x v="132"/>
    <x v="50"/>
    <x v="0"/>
    <s v=""/>
    <s v=""/>
    <s v="RT"/>
    <s v="Inbound"/>
    <x v="13"/>
    <x v="1"/>
    <x v="6"/>
    <n v="10"/>
    <n v="10"/>
    <n v="185"/>
    <n v="0"/>
    <n v="0"/>
    <n v="1850"/>
    <x v="0"/>
    <s v="On Review"/>
    <s v="SSH"/>
    <s v="NAP"/>
    <x v="0"/>
    <x v="0"/>
    <n v="116"/>
    <x v="17"/>
    <x v="3"/>
    <x v="101"/>
    <x v="95"/>
    <x v="0"/>
  </r>
  <r>
    <x v="133"/>
    <x v="7"/>
    <x v="1"/>
    <s v=""/>
    <s v=""/>
    <s v="OW"/>
    <s v="Outbound"/>
    <x v="7"/>
    <x v="3"/>
    <x v="37"/>
    <n v="6"/>
    <n v="6"/>
    <n v="160"/>
    <n v="0"/>
    <n v="0"/>
    <n v="960"/>
    <x v="0"/>
    <s v="Closed Deal"/>
    <s v="SSH"/>
    <s v="BRI"/>
    <x v="1"/>
    <x v="1"/>
    <n v="57"/>
    <x v="4"/>
    <x v="3"/>
    <x v="47"/>
    <x v="40"/>
    <x v="0"/>
  </r>
  <r>
    <x v="133"/>
    <x v="7"/>
    <x v="1"/>
    <s v=""/>
    <s v=""/>
    <s v="OW"/>
    <s v="Outbound"/>
    <x v="5"/>
    <x v="2"/>
    <x v="36"/>
    <n v="6"/>
    <n v="6"/>
    <n v="160"/>
    <n v="0"/>
    <n v="0"/>
    <n v="960"/>
    <x v="0"/>
    <s v="Closed Deal"/>
    <s v="BRI"/>
    <s v="SSH"/>
    <x v="1"/>
    <x v="1"/>
    <n v="50"/>
    <x v="4"/>
    <x v="3"/>
    <x v="38"/>
    <x v="30"/>
    <x v="0"/>
  </r>
  <r>
    <x v="134"/>
    <x v="51"/>
    <x v="3"/>
    <m/>
    <m/>
    <m/>
    <m/>
    <x v="53"/>
    <x v="26"/>
    <x v="105"/>
    <m/>
    <m/>
    <m/>
    <m/>
    <m/>
    <m/>
    <x v="3"/>
    <m/>
    <m/>
    <m/>
    <x v="11"/>
    <x v="7"/>
    <m/>
    <x v="35"/>
    <x v="30"/>
    <x v="105"/>
    <x v="96"/>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4">
  <r>
    <x v="0"/>
    <x v="0"/>
    <x v="0"/>
    <x v="0"/>
    <x v="0"/>
    <x v="0"/>
    <x v="0"/>
    <x v="0"/>
    <n v="2"/>
    <n v="45000"/>
    <n v="0"/>
    <n v="45000"/>
    <n v="2"/>
    <n v="45000"/>
    <n v="22500"/>
    <x v="0"/>
    <x v="0"/>
    <n v="113"/>
    <x v="0"/>
    <s v="02A"/>
    <n v="1"/>
    <x v="0"/>
    <x v="0"/>
    <x v="0"/>
    <x v="0"/>
    <x v="0"/>
    <x v="0"/>
    <s v="4S"/>
    <s v="6015"/>
    <x v="0"/>
    <n v="2947.5"/>
    <n v="153"/>
    <n v="-40"/>
    <n v="90"/>
    <x v="0"/>
    <m/>
    <n v="-40"/>
    <m/>
    <n v="18205"/>
  </r>
  <r>
    <x v="0"/>
    <x v="1"/>
    <x v="1"/>
    <x v="1"/>
    <x v="1"/>
    <x v="1"/>
    <x v="1"/>
    <x v="1"/>
    <n v="2"/>
    <n v="45000"/>
    <n v="0"/>
    <n v="45000"/>
    <n v="2"/>
    <n v="45000"/>
    <n v="22500"/>
    <x v="0"/>
    <x v="0"/>
    <n v="113"/>
    <x v="0"/>
    <s v="02A"/>
    <n v="1"/>
    <x v="0"/>
    <x v="1"/>
    <x v="0"/>
    <x v="1"/>
    <x v="1"/>
    <x v="1"/>
    <s v="4S"/>
    <s v="6016"/>
    <x v="1"/>
    <n v="2162.56"/>
    <n v="157"/>
    <n v="-44"/>
    <n v="109"/>
    <x v="1"/>
    <m/>
    <n v="-44"/>
    <m/>
    <n v="22061.52"/>
  </r>
  <r>
    <x v="0"/>
    <x v="0"/>
    <x v="1"/>
    <x v="1"/>
    <x v="1"/>
    <x v="1"/>
    <x v="1"/>
    <x v="1"/>
    <n v="2"/>
    <n v="45000"/>
    <n v="0"/>
    <n v="45000"/>
    <n v="2"/>
    <n v="45000"/>
    <n v="22500"/>
    <x v="0"/>
    <x v="0"/>
    <n v="113"/>
    <x v="0"/>
    <s v="02A"/>
    <n v="2"/>
    <x v="0"/>
    <x v="0"/>
    <x v="0"/>
    <x v="1"/>
    <x v="1"/>
    <x v="1"/>
    <s v="4S"/>
    <s v="6016"/>
    <x v="1"/>
    <n v="2023.68"/>
    <n v="162"/>
    <n v="-49"/>
    <n v="102"/>
    <x v="2"/>
    <m/>
    <n v="-49"/>
    <m/>
    <n v="20360.929999999986"/>
  </r>
  <r>
    <x v="0"/>
    <x v="2"/>
    <x v="0"/>
    <x v="0"/>
    <x v="2"/>
    <x v="2"/>
    <x v="2"/>
    <x v="2"/>
    <n v="3"/>
    <n v="45000"/>
    <n v="0"/>
    <n v="45000"/>
    <n v="3"/>
    <n v="45000"/>
    <n v="22500"/>
    <x v="0"/>
    <x v="1"/>
    <n v="186"/>
    <x v="0"/>
    <s v="02B"/>
    <n v="5"/>
    <x v="1"/>
    <x v="2"/>
    <x v="0"/>
    <x v="0"/>
    <x v="0"/>
    <x v="2"/>
    <s v="4S"/>
    <s v="6003"/>
    <x v="0"/>
    <n v="5927.75"/>
    <n v="181"/>
    <n v="5"/>
    <n v="181"/>
    <x v="3"/>
    <m/>
    <n v="5"/>
    <m/>
    <n v="41096.469999999972"/>
  </r>
  <r>
    <x v="0"/>
    <x v="3"/>
    <x v="1"/>
    <x v="1"/>
    <x v="3"/>
    <x v="3"/>
    <x v="3"/>
    <x v="3"/>
    <n v="3"/>
    <n v="45000"/>
    <n v="0"/>
    <n v="45000"/>
    <n v="3"/>
    <n v="45000"/>
    <n v="22500"/>
    <x v="0"/>
    <x v="1"/>
    <n v="186"/>
    <x v="0"/>
    <s v="02B"/>
    <n v="3"/>
    <x v="1"/>
    <x v="3"/>
    <x v="0"/>
    <x v="1"/>
    <x v="1"/>
    <x v="3"/>
    <s v="4S"/>
    <s v="6004"/>
    <x v="1"/>
    <n v="3690.24"/>
    <n v="186"/>
    <n v="0"/>
    <n v="186"/>
    <x v="4"/>
    <m/>
    <n v="0"/>
    <m/>
    <n v="43610.84"/>
  </r>
  <r>
    <x v="0"/>
    <x v="4"/>
    <x v="1"/>
    <x v="1"/>
    <x v="3"/>
    <x v="3"/>
    <x v="3"/>
    <x v="4"/>
    <n v="3"/>
    <n v="45000"/>
    <n v="0"/>
    <n v="45000"/>
    <n v="3"/>
    <n v="45000"/>
    <n v="22500"/>
    <x v="0"/>
    <x v="1"/>
    <n v="186"/>
    <x v="0"/>
    <s v="02B"/>
    <n v="4"/>
    <x v="1"/>
    <x v="4"/>
    <x v="0"/>
    <x v="1"/>
    <x v="1"/>
    <x v="3"/>
    <s v="4S"/>
    <s v="6004"/>
    <x v="1"/>
    <n v="3313.28"/>
    <n v="167"/>
    <n v="19"/>
    <n v="167"/>
    <x v="5"/>
    <m/>
    <n v="19"/>
    <m/>
    <n v="36248.739999999976"/>
  </r>
  <r>
    <x v="0"/>
    <x v="3"/>
    <x v="0"/>
    <x v="0"/>
    <x v="2"/>
    <x v="2"/>
    <x v="4"/>
    <x v="2"/>
    <n v="3"/>
    <n v="45000"/>
    <n v="0"/>
    <n v="45000"/>
    <n v="3"/>
    <n v="45000"/>
    <n v="22500"/>
    <x v="0"/>
    <x v="1"/>
    <n v="186"/>
    <x v="0"/>
    <s v="02B"/>
    <n v="3"/>
    <x v="1"/>
    <x v="3"/>
    <x v="0"/>
    <x v="0"/>
    <x v="0"/>
    <x v="2"/>
    <s v="4S"/>
    <s v="6003"/>
    <x v="0"/>
    <n v="2980.25"/>
    <n v="91"/>
    <n v="95"/>
    <n v="91"/>
    <x v="6"/>
    <m/>
    <n v="95"/>
    <m/>
    <n v="18928.310000000005"/>
  </r>
  <r>
    <x v="0"/>
    <x v="4"/>
    <x v="0"/>
    <x v="0"/>
    <x v="2"/>
    <x v="2"/>
    <x v="2"/>
    <x v="2"/>
    <n v="3"/>
    <n v="45000"/>
    <n v="0"/>
    <n v="45000"/>
    <n v="3"/>
    <n v="45000"/>
    <n v="22500"/>
    <x v="0"/>
    <x v="1"/>
    <n v="186"/>
    <x v="0"/>
    <s v="02B"/>
    <n v="4"/>
    <x v="1"/>
    <x v="4"/>
    <x v="0"/>
    <x v="0"/>
    <x v="0"/>
    <x v="2"/>
    <s v="4S"/>
    <s v="6003"/>
    <x v="0"/>
    <n v="6157"/>
    <n v="188"/>
    <n v="-2"/>
    <n v="188"/>
    <x v="7"/>
    <m/>
    <n v="-2"/>
    <m/>
    <n v="44240.06"/>
  </r>
  <r>
    <x v="1"/>
    <x v="5"/>
    <x v="0"/>
    <x v="2"/>
    <x v="4"/>
    <x v="4"/>
    <x v="5"/>
    <x v="5"/>
    <n v="2"/>
    <n v="39700"/>
    <n v="0"/>
    <n v="39700"/>
    <n v="3"/>
    <n v="39700"/>
    <n v="19850"/>
    <x v="1"/>
    <x v="2"/>
    <n v="30"/>
    <x v="0"/>
    <s v="03A"/>
    <n v="1"/>
    <x v="2"/>
    <x v="5"/>
    <x v="1"/>
    <x v="2"/>
    <x v="0"/>
    <x v="4"/>
    <s v="SM"/>
    <s v="819"/>
    <x v="2"/>
    <n v="0"/>
    <n v="30"/>
    <n v="0"/>
    <n v="30"/>
    <x v="4"/>
    <m/>
    <n v="0"/>
    <m/>
    <n v="4950"/>
  </r>
  <r>
    <x v="1"/>
    <x v="6"/>
    <x v="0"/>
    <x v="2"/>
    <x v="4"/>
    <x v="4"/>
    <x v="5"/>
    <x v="5"/>
    <n v="2"/>
    <n v="39700"/>
    <n v="0"/>
    <n v="39700"/>
    <n v="3"/>
    <n v="39700"/>
    <n v="19850"/>
    <x v="1"/>
    <x v="3"/>
    <n v="85"/>
    <x v="0"/>
    <s v="03A"/>
    <n v="2"/>
    <x v="2"/>
    <x v="6"/>
    <x v="1"/>
    <x v="2"/>
    <x v="0"/>
    <x v="4"/>
    <s v="SM"/>
    <s v="819"/>
    <x v="2"/>
    <n v="0"/>
    <n v="85"/>
    <n v="0"/>
    <n v="85"/>
    <x v="4"/>
    <m/>
    <n v="0"/>
    <m/>
    <n v="15107.44"/>
  </r>
  <r>
    <x v="1"/>
    <x v="7"/>
    <x v="0"/>
    <x v="2"/>
    <x v="5"/>
    <x v="5"/>
    <x v="6"/>
    <x v="6"/>
    <n v="4"/>
    <n v="45000"/>
    <n v="0"/>
    <n v="45000"/>
    <n v="4"/>
    <n v="45000"/>
    <n v="22500"/>
    <x v="0"/>
    <x v="1"/>
    <n v="186"/>
    <x v="0"/>
    <s v="03B"/>
    <n v="1"/>
    <x v="3"/>
    <x v="7"/>
    <x v="1"/>
    <x v="2"/>
    <x v="0"/>
    <x v="5"/>
    <s v="4S"/>
    <s v="6031"/>
    <x v="0"/>
    <n v="5305.5"/>
    <n v="162"/>
    <n v="24"/>
    <n v="162"/>
    <x v="8"/>
    <m/>
    <n v="24"/>
    <m/>
    <n v="26301.519999999979"/>
  </r>
  <r>
    <x v="1"/>
    <x v="8"/>
    <x v="0"/>
    <x v="2"/>
    <x v="5"/>
    <x v="5"/>
    <x v="7"/>
    <x v="6"/>
    <n v="4"/>
    <n v="45000"/>
    <n v="0"/>
    <n v="45000"/>
    <n v="4"/>
    <n v="45000"/>
    <n v="22500"/>
    <x v="0"/>
    <x v="1"/>
    <n v="186"/>
    <x v="0"/>
    <s v="03B"/>
    <n v="2"/>
    <x v="3"/>
    <x v="8"/>
    <x v="1"/>
    <x v="2"/>
    <x v="0"/>
    <x v="5"/>
    <s v="4S"/>
    <s v="6031"/>
    <x v="0"/>
    <n v="6091.5"/>
    <n v="186"/>
    <n v="0"/>
    <n v="186"/>
    <x v="4"/>
    <m/>
    <n v="0"/>
    <m/>
    <n v="40285"/>
  </r>
  <r>
    <x v="1"/>
    <x v="9"/>
    <x v="0"/>
    <x v="2"/>
    <x v="5"/>
    <x v="5"/>
    <x v="7"/>
    <x v="6"/>
    <n v="4"/>
    <n v="45000"/>
    <n v="0"/>
    <n v="45000"/>
    <n v="4"/>
    <n v="45000"/>
    <n v="22500"/>
    <x v="0"/>
    <x v="1"/>
    <n v="186"/>
    <x v="0"/>
    <s v="03B"/>
    <n v="3"/>
    <x v="3"/>
    <x v="9"/>
    <x v="1"/>
    <x v="2"/>
    <x v="0"/>
    <x v="5"/>
    <s v="4S"/>
    <s v="6031"/>
    <x v="0"/>
    <n v="6124.25"/>
    <n v="187"/>
    <n v="-1"/>
    <n v="187"/>
    <x v="9"/>
    <m/>
    <n v="-1"/>
    <m/>
    <n v="37948.82"/>
  </r>
  <r>
    <x v="1"/>
    <x v="10"/>
    <x v="2"/>
    <x v="1"/>
    <x v="6"/>
    <x v="6"/>
    <x v="8"/>
    <x v="7"/>
    <n v="2"/>
    <n v="39700"/>
    <n v="0"/>
    <n v="39700"/>
    <n v="3"/>
    <n v="39700"/>
    <n v="19850"/>
    <x v="1"/>
    <x v="2"/>
    <n v="30"/>
    <x v="0"/>
    <s v="03A"/>
    <n v="1"/>
    <x v="2"/>
    <x v="10"/>
    <x v="1"/>
    <x v="3"/>
    <x v="1"/>
    <x v="6"/>
    <s v="SM"/>
    <s v="820"/>
    <x v="2"/>
    <n v="0"/>
    <n v="30"/>
    <n v="0"/>
    <n v="30"/>
    <x v="4"/>
    <m/>
    <n v="0"/>
    <m/>
    <n v="4950"/>
  </r>
  <r>
    <x v="1"/>
    <x v="5"/>
    <x v="2"/>
    <x v="1"/>
    <x v="6"/>
    <x v="6"/>
    <x v="8"/>
    <x v="7"/>
    <n v="2"/>
    <n v="39700"/>
    <n v="0"/>
    <n v="39700"/>
    <n v="3"/>
    <n v="39700"/>
    <n v="19850"/>
    <x v="1"/>
    <x v="3"/>
    <n v="85"/>
    <x v="0"/>
    <s v="03A"/>
    <n v="2"/>
    <x v="2"/>
    <x v="5"/>
    <x v="1"/>
    <x v="3"/>
    <x v="1"/>
    <x v="6"/>
    <s v="SM"/>
    <s v="820"/>
    <x v="2"/>
    <n v="0"/>
    <n v="82"/>
    <n v="3"/>
    <n v="82"/>
    <x v="10"/>
    <m/>
    <n v="3"/>
    <m/>
    <n v="14637.320000000007"/>
  </r>
  <r>
    <x v="1"/>
    <x v="6"/>
    <x v="2"/>
    <x v="1"/>
    <x v="7"/>
    <x v="7"/>
    <x v="9"/>
    <x v="8"/>
    <n v="4"/>
    <n v="45000"/>
    <n v="0"/>
    <n v="45000"/>
    <n v="4"/>
    <n v="45000"/>
    <n v="22500"/>
    <x v="0"/>
    <x v="1"/>
    <n v="186"/>
    <x v="0"/>
    <s v="03B"/>
    <n v="3"/>
    <x v="3"/>
    <x v="11"/>
    <x v="1"/>
    <x v="3"/>
    <x v="1"/>
    <x v="7"/>
    <s v="4S"/>
    <s v="6032"/>
    <x v="3"/>
    <n v="4447.8099999999995"/>
    <n v="157"/>
    <n v="29"/>
    <n v="157"/>
    <x v="11"/>
    <m/>
    <n v="29"/>
    <m/>
    <n v="24907.760000000002"/>
  </r>
  <r>
    <x v="1"/>
    <x v="7"/>
    <x v="2"/>
    <x v="1"/>
    <x v="7"/>
    <x v="7"/>
    <x v="9"/>
    <x v="8"/>
    <n v="4"/>
    <n v="45000"/>
    <n v="0"/>
    <n v="45000"/>
    <n v="4"/>
    <n v="45000"/>
    <n v="22500"/>
    <x v="0"/>
    <x v="1"/>
    <n v="186"/>
    <x v="0"/>
    <s v="03B"/>
    <n v="4"/>
    <x v="3"/>
    <x v="7"/>
    <x v="1"/>
    <x v="3"/>
    <x v="1"/>
    <x v="7"/>
    <s v="4S"/>
    <s v="6032"/>
    <x v="3"/>
    <n v="5269.38"/>
    <n v="186"/>
    <n v="0"/>
    <n v="186"/>
    <x v="4"/>
    <m/>
    <n v="0"/>
    <m/>
    <n v="39456.450000000004"/>
  </r>
  <r>
    <x v="1"/>
    <x v="8"/>
    <x v="2"/>
    <x v="1"/>
    <x v="7"/>
    <x v="7"/>
    <x v="9"/>
    <x v="9"/>
    <n v="4"/>
    <n v="45000"/>
    <n v="0"/>
    <n v="45000"/>
    <n v="4"/>
    <n v="45000"/>
    <n v="22500"/>
    <x v="0"/>
    <x v="1"/>
    <n v="186"/>
    <x v="0"/>
    <s v="03B"/>
    <n v="5"/>
    <x v="3"/>
    <x v="8"/>
    <x v="1"/>
    <x v="3"/>
    <x v="1"/>
    <x v="7"/>
    <s v="4S"/>
    <s v="6032"/>
    <x v="3"/>
    <n v="3824.5499999999997"/>
    <n v="135"/>
    <n v="51"/>
    <n v="135"/>
    <x v="12"/>
    <m/>
    <n v="51"/>
    <m/>
    <n v="25759.040000000001"/>
  </r>
  <r>
    <x v="1"/>
    <x v="9"/>
    <x v="2"/>
    <x v="1"/>
    <x v="6"/>
    <x v="6"/>
    <x v="8"/>
    <x v="10"/>
    <n v="1"/>
    <n v="0"/>
    <n v="0"/>
    <n v="0"/>
    <n v="2"/>
    <n v="0"/>
    <n v="0"/>
    <x v="1"/>
    <x v="4"/>
    <n v="50"/>
    <x v="0"/>
    <s v="03C"/>
    <n v="1"/>
    <x v="4"/>
    <x v="12"/>
    <x v="1"/>
    <x v="3"/>
    <x v="1"/>
    <x v="6"/>
    <s v="SM"/>
    <s v="820"/>
    <x v="2"/>
    <n v="0"/>
    <n v="50"/>
    <n v="0"/>
    <n v="50"/>
    <x v="4"/>
    <m/>
    <n v="0"/>
    <m/>
    <n v="8250"/>
  </r>
  <r>
    <x v="1"/>
    <x v="11"/>
    <x v="0"/>
    <x v="2"/>
    <x v="4"/>
    <x v="4"/>
    <x v="10"/>
    <x v="5"/>
    <n v="1"/>
    <n v="0"/>
    <n v="0"/>
    <n v="0"/>
    <n v="2"/>
    <n v="0"/>
    <n v="0"/>
    <x v="1"/>
    <x v="4"/>
    <n v="50"/>
    <x v="0"/>
    <s v="03C"/>
    <n v="1"/>
    <x v="4"/>
    <x v="12"/>
    <x v="1"/>
    <x v="2"/>
    <x v="0"/>
    <x v="4"/>
    <s v="SM"/>
    <s v="819"/>
    <x v="2"/>
    <n v="0"/>
    <n v="50"/>
    <n v="0"/>
    <n v="50"/>
    <x v="4"/>
    <m/>
    <n v="0"/>
    <m/>
    <n v="8250"/>
  </r>
  <r>
    <x v="2"/>
    <x v="12"/>
    <x v="0"/>
    <x v="3"/>
    <x v="8"/>
    <x v="8"/>
    <x v="11"/>
    <x v="11"/>
    <n v="5"/>
    <n v="57000"/>
    <n v="0"/>
    <n v="57000"/>
    <n v="5"/>
    <n v="57000"/>
    <n v="28500"/>
    <x v="0"/>
    <x v="1"/>
    <n v="186"/>
    <x v="0"/>
    <s v="04"/>
    <n v="4"/>
    <x v="5"/>
    <x v="13"/>
    <x v="2"/>
    <x v="4"/>
    <x v="0"/>
    <x v="8"/>
    <s v="4S"/>
    <s v="6005"/>
    <x v="0"/>
    <n v="6091.5"/>
    <n v="186"/>
    <n v="0"/>
    <n v="186"/>
    <x v="4"/>
    <m/>
    <n v="0"/>
    <m/>
    <n v="54906.299999999996"/>
  </r>
  <r>
    <x v="2"/>
    <x v="13"/>
    <x v="0"/>
    <x v="3"/>
    <x v="8"/>
    <x v="8"/>
    <x v="11"/>
    <x v="11"/>
    <n v="5"/>
    <n v="57000"/>
    <n v="0"/>
    <n v="57000"/>
    <n v="5"/>
    <n v="57000"/>
    <n v="28500"/>
    <x v="0"/>
    <x v="1"/>
    <n v="186"/>
    <x v="0"/>
    <s v="04"/>
    <n v="5"/>
    <x v="5"/>
    <x v="14"/>
    <x v="2"/>
    <x v="4"/>
    <x v="0"/>
    <x v="8"/>
    <s v="4S"/>
    <s v="6005"/>
    <x v="0"/>
    <n v="6058.75"/>
    <n v="185"/>
    <n v="1"/>
    <n v="185"/>
    <x v="13"/>
    <m/>
    <n v="1"/>
    <m/>
    <n v="49051.44000000001"/>
  </r>
  <r>
    <x v="2"/>
    <x v="14"/>
    <x v="3"/>
    <x v="1"/>
    <x v="9"/>
    <x v="9"/>
    <x v="12"/>
    <x v="12"/>
    <n v="3"/>
    <n v="57000"/>
    <n v="0"/>
    <n v="57000"/>
    <n v="3"/>
    <n v="57000"/>
    <n v="28500"/>
    <x v="0"/>
    <x v="1"/>
    <n v="186"/>
    <x v="0"/>
    <s v="04"/>
    <n v="3"/>
    <x v="5"/>
    <x v="15"/>
    <x v="2"/>
    <x v="5"/>
    <x v="1"/>
    <x v="9"/>
    <s v="4S"/>
    <s v="6006"/>
    <x v="4"/>
    <n v="5526.0599999999995"/>
    <n v="186"/>
    <n v="0"/>
    <n v="186"/>
    <x v="4"/>
    <m/>
    <n v="0"/>
    <m/>
    <n v="54485.790000000015"/>
  </r>
  <r>
    <x v="2"/>
    <x v="12"/>
    <x v="3"/>
    <x v="1"/>
    <x v="9"/>
    <x v="9"/>
    <x v="12"/>
    <x v="13"/>
    <n v="3"/>
    <n v="57000"/>
    <n v="0"/>
    <n v="57000"/>
    <n v="3"/>
    <n v="57000"/>
    <n v="28500"/>
    <x v="0"/>
    <x v="1"/>
    <n v="186"/>
    <x v="0"/>
    <s v="04"/>
    <n v="4"/>
    <x v="5"/>
    <x v="13"/>
    <x v="2"/>
    <x v="5"/>
    <x v="1"/>
    <x v="9"/>
    <s v="4S"/>
    <s v="6006"/>
    <x v="4"/>
    <n v="5347.7999999999993"/>
    <n v="180"/>
    <n v="6"/>
    <n v="180"/>
    <x v="14"/>
    <m/>
    <n v="6"/>
    <m/>
    <n v="43192.199999999983"/>
  </r>
  <r>
    <x v="0"/>
    <x v="0"/>
    <x v="0"/>
    <x v="4"/>
    <x v="0"/>
    <x v="10"/>
    <x v="0"/>
    <x v="14"/>
    <n v="2"/>
    <n v="62000"/>
    <n v="0"/>
    <n v="62000"/>
    <n v="2"/>
    <n v="62000"/>
    <n v="31000"/>
    <x v="0"/>
    <x v="5"/>
    <n v="63"/>
    <x v="0"/>
    <s v="05A"/>
    <n v="3"/>
    <x v="6"/>
    <x v="16"/>
    <x v="3"/>
    <x v="6"/>
    <x v="0"/>
    <x v="0"/>
    <s v="4S"/>
    <s v="6015"/>
    <x v="0"/>
    <n v="2063.25"/>
    <n v="153"/>
    <n v="-90"/>
    <n v="63"/>
    <x v="4"/>
    <m/>
    <n v="-90"/>
    <m/>
    <n v="14230.879999999997"/>
  </r>
  <r>
    <x v="0"/>
    <x v="1"/>
    <x v="4"/>
    <x v="1"/>
    <x v="10"/>
    <x v="1"/>
    <x v="13"/>
    <x v="1"/>
    <n v="2"/>
    <n v="31000"/>
    <n v="0"/>
    <n v="31000"/>
    <n v="1"/>
    <n v="62000"/>
    <n v="31000"/>
    <x v="0"/>
    <x v="5"/>
    <n v="63"/>
    <x v="0"/>
    <s v="05A"/>
    <n v="1"/>
    <x v="6"/>
    <x v="17"/>
    <x v="3"/>
    <x v="7"/>
    <x v="1"/>
    <x v="1"/>
    <s v="4S"/>
    <s v="6016"/>
    <x v="5"/>
    <n v="1188.96"/>
    <n v="157"/>
    <n v="-94"/>
    <n v="48"/>
    <x v="15"/>
    <m/>
    <n v="-94"/>
    <m/>
    <n v="11040"/>
  </r>
  <r>
    <x v="0"/>
    <x v="0"/>
    <x v="4"/>
    <x v="1"/>
    <x v="10"/>
    <x v="1"/>
    <x v="13"/>
    <x v="1"/>
    <n v="2"/>
    <n v="31000"/>
    <n v="0"/>
    <n v="31000"/>
    <n v="1"/>
    <n v="62000"/>
    <n v="31000"/>
    <x v="0"/>
    <x v="5"/>
    <n v="63"/>
    <x v="0"/>
    <s v="05A"/>
    <n v="2"/>
    <x v="6"/>
    <x v="18"/>
    <x v="3"/>
    <x v="7"/>
    <x v="1"/>
    <x v="1"/>
    <s v="4S"/>
    <s v="6016"/>
    <x v="5"/>
    <n v="1486.2"/>
    <n v="162"/>
    <n v="-99"/>
    <n v="60"/>
    <x v="10"/>
    <m/>
    <n v="-99"/>
    <m/>
    <n v="12689.64"/>
  </r>
  <r>
    <x v="0"/>
    <x v="3"/>
    <x v="0"/>
    <x v="4"/>
    <x v="11"/>
    <x v="11"/>
    <x v="14"/>
    <x v="15"/>
    <n v="3"/>
    <n v="31500"/>
    <n v="0"/>
    <n v="31500"/>
    <n v="2"/>
    <n v="47250"/>
    <n v="23625"/>
    <x v="0"/>
    <x v="1"/>
    <n v="186"/>
    <x v="0"/>
    <s v="05B"/>
    <n v="4"/>
    <x v="7"/>
    <x v="19"/>
    <x v="3"/>
    <x v="6"/>
    <x v="0"/>
    <x v="0"/>
    <s v="4S"/>
    <s v="6015"/>
    <x v="0"/>
    <n v="2194.25"/>
    <n v="67"/>
    <n v="119"/>
    <n v="67"/>
    <x v="16"/>
    <m/>
    <n v="119"/>
    <m/>
    <n v="13940.879999999997"/>
  </r>
  <r>
    <x v="0"/>
    <x v="4"/>
    <x v="0"/>
    <x v="4"/>
    <x v="11"/>
    <x v="11"/>
    <x v="15"/>
    <x v="15"/>
    <n v="3"/>
    <n v="31500"/>
    <n v="0"/>
    <n v="31500"/>
    <n v="2"/>
    <n v="47250"/>
    <n v="23625"/>
    <x v="0"/>
    <x v="1"/>
    <n v="186"/>
    <x v="0"/>
    <s v="05B"/>
    <n v="5"/>
    <x v="7"/>
    <x v="20"/>
    <x v="3"/>
    <x v="6"/>
    <x v="0"/>
    <x v="0"/>
    <s v="4S"/>
    <s v="6015"/>
    <x v="0"/>
    <n v="6091.5"/>
    <n v="186"/>
    <n v="0"/>
    <n v="186"/>
    <x v="4"/>
    <m/>
    <n v="0"/>
    <m/>
    <n v="50729.169999999991"/>
  </r>
  <r>
    <x v="0"/>
    <x v="2"/>
    <x v="0"/>
    <x v="4"/>
    <x v="11"/>
    <x v="11"/>
    <x v="15"/>
    <x v="15"/>
    <n v="3"/>
    <n v="31500"/>
    <n v="0"/>
    <n v="31500"/>
    <n v="2"/>
    <n v="47250"/>
    <n v="23625"/>
    <x v="0"/>
    <x v="1"/>
    <n v="186"/>
    <x v="0"/>
    <s v="05B"/>
    <n v="6"/>
    <x v="7"/>
    <x v="21"/>
    <x v="3"/>
    <x v="6"/>
    <x v="0"/>
    <x v="0"/>
    <s v="4S"/>
    <s v="6015"/>
    <x v="0"/>
    <n v="5927.75"/>
    <n v="181"/>
    <n v="5"/>
    <n v="181"/>
    <x v="3"/>
    <m/>
    <n v="5"/>
    <m/>
    <n v="41487.730000000025"/>
  </r>
  <r>
    <x v="0"/>
    <x v="3"/>
    <x v="4"/>
    <x v="1"/>
    <x v="12"/>
    <x v="12"/>
    <x v="16"/>
    <x v="16"/>
    <n v="3"/>
    <n v="31500"/>
    <n v="0"/>
    <n v="31500"/>
    <n v="2"/>
    <n v="47250"/>
    <n v="23625"/>
    <x v="0"/>
    <x v="1"/>
    <n v="186"/>
    <x v="0"/>
    <s v="05B"/>
    <n v="3"/>
    <x v="7"/>
    <x v="22"/>
    <x v="3"/>
    <x v="7"/>
    <x v="1"/>
    <x v="1"/>
    <s v="4S"/>
    <s v="6016"/>
    <x v="5"/>
    <n v="4582.45"/>
    <n v="185"/>
    <n v="1"/>
    <n v="185"/>
    <x v="13"/>
    <m/>
    <n v="1"/>
    <m/>
    <n v="49759.620000000017"/>
  </r>
  <r>
    <x v="0"/>
    <x v="4"/>
    <x v="4"/>
    <x v="1"/>
    <x v="12"/>
    <x v="12"/>
    <x v="16"/>
    <x v="17"/>
    <n v="3"/>
    <n v="31500"/>
    <n v="0"/>
    <n v="31500"/>
    <n v="2"/>
    <n v="47250"/>
    <n v="23625"/>
    <x v="0"/>
    <x v="1"/>
    <n v="186"/>
    <x v="0"/>
    <s v="05B"/>
    <n v="4"/>
    <x v="7"/>
    <x v="19"/>
    <x v="3"/>
    <x v="7"/>
    <x v="1"/>
    <x v="1"/>
    <s v="4S"/>
    <s v="6016"/>
    <x v="5"/>
    <n v="3665.96"/>
    <n v="148"/>
    <n v="38"/>
    <n v="148"/>
    <x v="17"/>
    <m/>
    <n v="38"/>
    <m/>
    <n v="30984.860000000004"/>
  </r>
  <r>
    <x v="2"/>
    <x v="12"/>
    <x v="0"/>
    <x v="2"/>
    <x v="13"/>
    <x v="13"/>
    <x v="17"/>
    <x v="18"/>
    <n v="3"/>
    <n v="46700"/>
    <n v="0"/>
    <n v="46700"/>
    <n v="3"/>
    <n v="46700"/>
    <n v="23350"/>
    <x v="0"/>
    <x v="1"/>
    <n v="186"/>
    <x v="0"/>
    <s v="08"/>
    <n v="4"/>
    <x v="8"/>
    <x v="23"/>
    <x v="1"/>
    <x v="2"/>
    <x v="0"/>
    <x v="10"/>
    <s v="4S"/>
    <s v="6017"/>
    <x v="0"/>
    <n v="6091.5"/>
    <n v="186"/>
    <n v="0"/>
    <n v="186"/>
    <x v="4"/>
    <m/>
    <n v="0"/>
    <m/>
    <n v="50824.539999999979"/>
  </r>
  <r>
    <x v="2"/>
    <x v="13"/>
    <x v="0"/>
    <x v="2"/>
    <x v="13"/>
    <x v="13"/>
    <x v="17"/>
    <x v="18"/>
    <n v="3"/>
    <n v="46700"/>
    <n v="0"/>
    <n v="46700"/>
    <n v="3"/>
    <n v="46700"/>
    <n v="23350"/>
    <x v="0"/>
    <x v="1"/>
    <n v="186"/>
    <x v="0"/>
    <s v="08"/>
    <n v="5"/>
    <x v="8"/>
    <x v="24"/>
    <x v="1"/>
    <x v="2"/>
    <x v="0"/>
    <x v="10"/>
    <s v="4S"/>
    <s v="6017"/>
    <x v="0"/>
    <n v="6189.75"/>
    <n v="189"/>
    <n v="-3"/>
    <n v="189"/>
    <x v="18"/>
    <m/>
    <n v="-3"/>
    <m/>
    <n v="46175.149999999987"/>
  </r>
  <r>
    <x v="2"/>
    <x v="14"/>
    <x v="2"/>
    <x v="1"/>
    <x v="14"/>
    <x v="14"/>
    <x v="18"/>
    <x v="19"/>
    <n v="3"/>
    <n v="46700"/>
    <n v="0"/>
    <n v="46700"/>
    <n v="3"/>
    <n v="46700"/>
    <n v="23350"/>
    <x v="0"/>
    <x v="1"/>
    <n v="186"/>
    <x v="0"/>
    <s v="08"/>
    <n v="3"/>
    <x v="8"/>
    <x v="25"/>
    <x v="1"/>
    <x v="3"/>
    <x v="1"/>
    <x v="11"/>
    <s v="4S"/>
    <s v="6018"/>
    <x v="3"/>
    <n v="5269.38"/>
    <n v="186"/>
    <n v="0"/>
    <n v="186"/>
    <x v="4"/>
    <m/>
    <n v="0"/>
    <m/>
    <n v="50699.350000000013"/>
  </r>
  <r>
    <x v="2"/>
    <x v="12"/>
    <x v="2"/>
    <x v="1"/>
    <x v="14"/>
    <x v="14"/>
    <x v="18"/>
    <x v="20"/>
    <n v="3"/>
    <n v="46700"/>
    <n v="0"/>
    <n v="46700"/>
    <n v="3"/>
    <n v="46700"/>
    <n v="23350"/>
    <x v="0"/>
    <x v="1"/>
    <n v="186"/>
    <x v="0"/>
    <s v="08"/>
    <n v="4"/>
    <x v="8"/>
    <x v="23"/>
    <x v="1"/>
    <x v="3"/>
    <x v="1"/>
    <x v="11"/>
    <s v="4S"/>
    <s v="6018"/>
    <x v="3"/>
    <n v="5212.7199999999993"/>
    <n v="184"/>
    <n v="2"/>
    <n v="184"/>
    <x v="19"/>
    <m/>
    <n v="2"/>
    <m/>
    <n v="42881.200000000019"/>
  </r>
  <r>
    <x v="2"/>
    <x v="12"/>
    <x v="0"/>
    <x v="5"/>
    <x v="15"/>
    <x v="15"/>
    <x v="19"/>
    <x v="21"/>
    <n v="3"/>
    <n v="30000"/>
    <n v="0"/>
    <n v="30000"/>
    <n v="2"/>
    <n v="45000"/>
    <n v="22500"/>
    <x v="1"/>
    <x v="6"/>
    <n v="80"/>
    <x v="0"/>
    <s v="09A"/>
    <n v="2"/>
    <x v="9"/>
    <x v="26"/>
    <x v="4"/>
    <x v="8"/>
    <x v="0"/>
    <x v="12"/>
    <s v="SE"/>
    <s v="5446"/>
    <x v="0"/>
    <n v="2620"/>
    <n v="175"/>
    <n v="-95"/>
    <n v="80"/>
    <x v="4"/>
    <m/>
    <n v="-95"/>
    <m/>
    <n v="22400"/>
  </r>
  <r>
    <x v="2"/>
    <x v="13"/>
    <x v="0"/>
    <x v="5"/>
    <x v="15"/>
    <x v="15"/>
    <x v="19"/>
    <x v="21"/>
    <n v="3"/>
    <n v="30000"/>
    <n v="0"/>
    <n v="30000"/>
    <n v="2"/>
    <n v="45000"/>
    <n v="22500"/>
    <x v="1"/>
    <x v="7"/>
    <n v="98"/>
    <x v="0"/>
    <s v="09A"/>
    <n v="3"/>
    <x v="9"/>
    <x v="27"/>
    <x v="4"/>
    <x v="8"/>
    <x v="0"/>
    <x v="12"/>
    <s v="SE"/>
    <s v="5446"/>
    <x v="0"/>
    <n v="3209.5"/>
    <n v="174"/>
    <n v="-76"/>
    <n v="98"/>
    <x v="4"/>
    <m/>
    <n v="-76"/>
    <m/>
    <n v="27477.839999999997"/>
  </r>
  <r>
    <x v="2"/>
    <x v="14"/>
    <x v="5"/>
    <x v="1"/>
    <x v="16"/>
    <x v="16"/>
    <x v="20"/>
    <x v="22"/>
    <n v="3"/>
    <n v="30000"/>
    <n v="0"/>
    <n v="30000"/>
    <n v="2"/>
    <n v="45000"/>
    <n v="22500"/>
    <x v="1"/>
    <x v="8"/>
    <n v="83"/>
    <x v="0"/>
    <s v="09A"/>
    <n v="1"/>
    <x v="9"/>
    <x v="28"/>
    <x v="4"/>
    <x v="9"/>
    <x v="1"/>
    <x v="13"/>
    <s v="SE"/>
    <s v="5448"/>
    <x v="6"/>
    <n v="1735.44"/>
    <n v="84"/>
    <n v="-1"/>
    <n v="84"/>
    <x v="9"/>
    <m/>
    <n v="-1"/>
    <m/>
    <n v="23618.639999999999"/>
  </r>
  <r>
    <x v="2"/>
    <x v="12"/>
    <x v="5"/>
    <x v="1"/>
    <x v="16"/>
    <x v="16"/>
    <x v="20"/>
    <x v="23"/>
    <n v="3"/>
    <n v="30000"/>
    <n v="0"/>
    <n v="30000"/>
    <n v="2"/>
    <n v="45000"/>
    <n v="22500"/>
    <x v="1"/>
    <x v="9"/>
    <n v="110"/>
    <x v="0"/>
    <s v="09A"/>
    <n v="2"/>
    <x v="9"/>
    <x v="26"/>
    <x v="4"/>
    <x v="9"/>
    <x v="1"/>
    <x v="13"/>
    <s v="SE"/>
    <s v="5448"/>
    <x v="6"/>
    <n v="2107.3200000000002"/>
    <n v="102"/>
    <n v="8"/>
    <n v="102"/>
    <x v="20"/>
    <m/>
    <n v="8"/>
    <m/>
    <n v="28588.080000000002"/>
  </r>
  <r>
    <x v="2"/>
    <x v="12"/>
    <x v="0"/>
    <x v="2"/>
    <x v="15"/>
    <x v="17"/>
    <x v="19"/>
    <x v="24"/>
    <n v="3"/>
    <n v="30000"/>
    <n v="0"/>
    <n v="30000"/>
    <n v="2"/>
    <n v="45000"/>
    <n v="22500"/>
    <x v="1"/>
    <x v="10"/>
    <n v="95"/>
    <x v="0"/>
    <s v="09B"/>
    <n v="2"/>
    <x v="10"/>
    <x v="29"/>
    <x v="1"/>
    <x v="2"/>
    <x v="0"/>
    <x v="12"/>
    <s v="SE"/>
    <s v="5446"/>
    <x v="0"/>
    <n v="3111.25"/>
    <n v="175"/>
    <n v="-80"/>
    <n v="95"/>
    <x v="4"/>
    <m/>
    <n v="-80"/>
    <m/>
    <n v="26231.359999999986"/>
  </r>
  <r>
    <x v="2"/>
    <x v="13"/>
    <x v="0"/>
    <x v="2"/>
    <x v="15"/>
    <x v="17"/>
    <x v="19"/>
    <x v="24"/>
    <n v="3"/>
    <n v="30000"/>
    <n v="0"/>
    <n v="30000"/>
    <n v="2"/>
    <n v="45000"/>
    <n v="22500"/>
    <x v="1"/>
    <x v="11"/>
    <n v="77"/>
    <x v="0"/>
    <s v="09B"/>
    <n v="3"/>
    <x v="10"/>
    <x v="30"/>
    <x v="1"/>
    <x v="2"/>
    <x v="0"/>
    <x v="12"/>
    <s v="SE"/>
    <s v="5446"/>
    <x v="0"/>
    <n v="2489"/>
    <n v="174"/>
    <n v="-97"/>
    <n v="76"/>
    <x v="13"/>
    <m/>
    <n v="-97"/>
    <m/>
    <n v="17564.2"/>
  </r>
  <r>
    <x v="2"/>
    <x v="14"/>
    <x v="2"/>
    <x v="1"/>
    <x v="17"/>
    <x v="16"/>
    <x v="21"/>
    <x v="25"/>
    <n v="3"/>
    <n v="30000"/>
    <n v="0"/>
    <n v="30000"/>
    <n v="2"/>
    <n v="45000"/>
    <n v="22500"/>
    <x v="1"/>
    <x v="12"/>
    <n v="96"/>
    <x v="0"/>
    <s v="09B"/>
    <n v="1"/>
    <x v="10"/>
    <x v="31"/>
    <x v="1"/>
    <x v="3"/>
    <x v="1"/>
    <x v="14"/>
    <s v="SE"/>
    <s v="5447"/>
    <x v="3"/>
    <n v="2804.6699999999996"/>
    <n v="99"/>
    <n v="-3"/>
    <n v="99"/>
    <x v="18"/>
    <m/>
    <n v="-3"/>
    <m/>
    <n v="27131.160000000003"/>
  </r>
  <r>
    <x v="2"/>
    <x v="12"/>
    <x v="2"/>
    <x v="1"/>
    <x v="17"/>
    <x v="16"/>
    <x v="21"/>
    <x v="23"/>
    <n v="3"/>
    <n v="30000"/>
    <n v="0"/>
    <n v="30000"/>
    <n v="2"/>
    <n v="45000"/>
    <n v="22500"/>
    <x v="1"/>
    <x v="13"/>
    <n v="65"/>
    <x v="0"/>
    <s v="09B"/>
    <n v="2"/>
    <x v="10"/>
    <x v="29"/>
    <x v="1"/>
    <x v="3"/>
    <x v="1"/>
    <x v="14"/>
    <s v="SE"/>
    <s v="5447"/>
    <x v="3"/>
    <n v="1359.84"/>
    <n v="48"/>
    <n v="17"/>
    <n v="48"/>
    <x v="21"/>
    <m/>
    <n v="17"/>
    <m/>
    <n v="11192.320000000007"/>
  </r>
  <r>
    <x v="0"/>
    <x v="2"/>
    <x v="0"/>
    <x v="6"/>
    <x v="18"/>
    <x v="18"/>
    <x v="22"/>
    <x v="26"/>
    <n v="1"/>
    <n v="0"/>
    <n v="0"/>
    <n v="0"/>
    <n v="0"/>
    <m/>
    <m/>
    <x v="1"/>
    <x v="14"/>
    <n v="29"/>
    <x v="0"/>
    <n v="10"/>
    <n v="1"/>
    <x v="11"/>
    <x v="32"/>
    <x v="5"/>
    <x v="10"/>
    <x v="0"/>
    <x v="15"/>
    <s v="SE"/>
    <s v="5600"/>
    <x v="2"/>
    <n v="0"/>
    <n v="0"/>
    <n v="29"/>
    <n v="0"/>
    <x v="11"/>
    <m/>
    <n v="29"/>
    <m/>
    <n v="0"/>
  </r>
  <r>
    <x v="0"/>
    <x v="15"/>
    <x v="0"/>
    <x v="0"/>
    <x v="2"/>
    <x v="2"/>
    <x v="2"/>
    <x v="2"/>
    <n v="29"/>
    <n v="46500"/>
    <n v="0"/>
    <n v="46500"/>
    <n v="28"/>
    <n v="48160.714285714283"/>
    <n v="24080.357142857141"/>
    <x v="0"/>
    <x v="1"/>
    <n v="186"/>
    <x v="1"/>
    <s v="01"/>
    <n v="1"/>
    <x v="12"/>
    <x v="33"/>
    <x v="0"/>
    <x v="0"/>
    <x v="0"/>
    <x v="2"/>
    <s v="4S"/>
    <s v="6003"/>
    <x v="0"/>
    <n v="4093.75"/>
    <n v="125"/>
    <n v="61"/>
    <n v="125"/>
    <x v="22"/>
    <m/>
    <n v="61"/>
    <m/>
    <n v="21200"/>
  </r>
  <r>
    <x v="0"/>
    <x v="16"/>
    <x v="0"/>
    <x v="0"/>
    <x v="2"/>
    <x v="2"/>
    <x v="2"/>
    <x v="2"/>
    <n v="29"/>
    <n v="46500"/>
    <n v="0"/>
    <n v="46500"/>
    <n v="28"/>
    <n v="46500"/>
    <n v="23250"/>
    <x v="0"/>
    <x v="1"/>
    <n v="186"/>
    <x v="1"/>
    <s v="01"/>
    <n v="2"/>
    <x v="12"/>
    <x v="33"/>
    <x v="0"/>
    <x v="0"/>
    <x v="0"/>
    <x v="2"/>
    <s v="4S"/>
    <s v="6003"/>
    <x v="0"/>
    <n v="5436.5"/>
    <n v="166"/>
    <n v="20"/>
    <n v="166"/>
    <x v="23"/>
    <m/>
    <n v="20"/>
    <m/>
    <n v="30530"/>
  </r>
  <r>
    <x v="0"/>
    <x v="17"/>
    <x v="0"/>
    <x v="0"/>
    <x v="2"/>
    <x v="2"/>
    <x v="2"/>
    <x v="2"/>
    <n v="29"/>
    <n v="46500"/>
    <n v="0"/>
    <n v="46500"/>
    <n v="28"/>
    <n v="46500"/>
    <n v="23250"/>
    <x v="0"/>
    <x v="1"/>
    <n v="186"/>
    <x v="1"/>
    <s v="01"/>
    <n v="3"/>
    <x v="12"/>
    <x v="34"/>
    <x v="0"/>
    <x v="0"/>
    <x v="0"/>
    <x v="2"/>
    <s v="4S"/>
    <s v="6003"/>
    <x v="0"/>
    <n v="3668"/>
    <n v="112"/>
    <n v="74"/>
    <n v="112"/>
    <x v="24"/>
    <m/>
    <n v="74"/>
    <m/>
    <n v="21708.89000000001"/>
  </r>
  <r>
    <x v="0"/>
    <x v="18"/>
    <x v="0"/>
    <x v="0"/>
    <x v="2"/>
    <x v="2"/>
    <x v="2"/>
    <x v="2"/>
    <n v="29"/>
    <n v="46500"/>
    <n v="0"/>
    <n v="46500"/>
    <n v="28"/>
    <n v="46500"/>
    <n v="23250"/>
    <x v="0"/>
    <x v="1"/>
    <n v="186"/>
    <x v="1"/>
    <s v="01"/>
    <n v="4"/>
    <x v="12"/>
    <x v="35"/>
    <x v="0"/>
    <x v="0"/>
    <x v="0"/>
    <x v="2"/>
    <s v="4S"/>
    <s v="6003"/>
    <x v="0"/>
    <n v="2751"/>
    <n v="84"/>
    <n v="102"/>
    <n v="84"/>
    <x v="25"/>
    <m/>
    <n v="102"/>
    <m/>
    <n v="16130"/>
  </r>
  <r>
    <x v="0"/>
    <x v="19"/>
    <x v="0"/>
    <x v="0"/>
    <x v="2"/>
    <x v="2"/>
    <x v="2"/>
    <x v="2"/>
    <n v="29"/>
    <n v="46500"/>
    <n v="0"/>
    <n v="46500"/>
    <n v="28"/>
    <n v="46500"/>
    <n v="23250"/>
    <x v="0"/>
    <x v="1"/>
    <n v="186"/>
    <x v="1"/>
    <s v="01"/>
    <n v="5"/>
    <x v="12"/>
    <x v="36"/>
    <x v="0"/>
    <x v="0"/>
    <x v="0"/>
    <x v="2"/>
    <s v="4S"/>
    <s v="6003"/>
    <x v="0"/>
    <n v="3766.25"/>
    <n v="115"/>
    <n v="71"/>
    <n v="115"/>
    <x v="26"/>
    <m/>
    <n v="71"/>
    <m/>
    <n v="21612.639999999992"/>
  </r>
  <r>
    <x v="0"/>
    <x v="20"/>
    <x v="0"/>
    <x v="0"/>
    <x v="2"/>
    <x v="2"/>
    <x v="2"/>
    <x v="2"/>
    <n v="29"/>
    <n v="46500"/>
    <n v="0"/>
    <n v="46500"/>
    <n v="28"/>
    <n v="46500"/>
    <n v="23250"/>
    <x v="0"/>
    <x v="1"/>
    <n v="186"/>
    <x v="1"/>
    <s v="01"/>
    <n v="6"/>
    <x v="12"/>
    <x v="37"/>
    <x v="0"/>
    <x v="0"/>
    <x v="0"/>
    <x v="2"/>
    <s v="4S"/>
    <s v="6003"/>
    <x v="0"/>
    <n v="6484.5"/>
    <n v="198"/>
    <n v="-12"/>
    <n v="198"/>
    <x v="27"/>
    <m/>
    <n v="-12"/>
    <m/>
    <n v="37110"/>
  </r>
  <r>
    <x v="0"/>
    <x v="21"/>
    <x v="0"/>
    <x v="0"/>
    <x v="2"/>
    <x v="2"/>
    <x v="2"/>
    <x v="2"/>
    <n v="29"/>
    <n v="46500"/>
    <n v="0"/>
    <n v="46500"/>
    <n v="28"/>
    <n v="46500"/>
    <n v="23250"/>
    <x v="0"/>
    <x v="1"/>
    <n v="186"/>
    <x v="1"/>
    <s v="01"/>
    <n v="7"/>
    <x v="12"/>
    <x v="38"/>
    <x v="0"/>
    <x v="0"/>
    <x v="0"/>
    <x v="2"/>
    <s v="4S"/>
    <s v="6003"/>
    <x v="0"/>
    <n v="7205"/>
    <n v="220"/>
    <n v="-34"/>
    <n v="220"/>
    <x v="28"/>
    <m/>
    <n v="-34"/>
    <m/>
    <n v="44260"/>
  </r>
  <r>
    <x v="0"/>
    <x v="22"/>
    <x v="0"/>
    <x v="0"/>
    <x v="2"/>
    <x v="2"/>
    <x v="2"/>
    <x v="2"/>
    <n v="29"/>
    <n v="46500"/>
    <n v="0"/>
    <n v="46500"/>
    <n v="28"/>
    <n v="46500"/>
    <n v="23250"/>
    <x v="0"/>
    <x v="1"/>
    <n v="186"/>
    <x v="1"/>
    <s v="01"/>
    <n v="8"/>
    <x v="12"/>
    <x v="39"/>
    <x v="0"/>
    <x v="0"/>
    <x v="0"/>
    <x v="2"/>
    <s v="4S"/>
    <s v="6003"/>
    <x v="0"/>
    <n v="8777"/>
    <n v="268"/>
    <n v="-82"/>
    <n v="268"/>
    <x v="29"/>
    <m/>
    <n v="-82"/>
    <m/>
    <n v="56638.76999999999"/>
  </r>
  <r>
    <x v="0"/>
    <x v="23"/>
    <x v="0"/>
    <x v="0"/>
    <x v="2"/>
    <x v="2"/>
    <x v="2"/>
    <x v="2"/>
    <n v="29"/>
    <n v="46500"/>
    <n v="0"/>
    <n v="46500"/>
    <n v="28"/>
    <n v="46500"/>
    <n v="23250"/>
    <x v="0"/>
    <x v="1"/>
    <n v="186"/>
    <x v="1"/>
    <s v="01"/>
    <n v="9"/>
    <x v="12"/>
    <x v="40"/>
    <x v="0"/>
    <x v="0"/>
    <x v="0"/>
    <x v="2"/>
    <s v="4S"/>
    <s v="6003"/>
    <x v="0"/>
    <n v="8318.5"/>
    <n v="254"/>
    <n v="-68"/>
    <n v="254"/>
    <x v="30"/>
    <m/>
    <n v="-68"/>
    <m/>
    <n v="53521.359999999986"/>
  </r>
  <r>
    <x v="0"/>
    <x v="24"/>
    <x v="0"/>
    <x v="0"/>
    <x v="2"/>
    <x v="2"/>
    <x v="2"/>
    <x v="2"/>
    <n v="29"/>
    <n v="46500"/>
    <n v="0"/>
    <n v="46500"/>
    <n v="28"/>
    <n v="46500"/>
    <n v="23250"/>
    <x v="0"/>
    <x v="1"/>
    <n v="186"/>
    <x v="1"/>
    <s v="01"/>
    <n v="10"/>
    <x v="12"/>
    <x v="41"/>
    <x v="0"/>
    <x v="0"/>
    <x v="0"/>
    <x v="2"/>
    <s v="4S"/>
    <s v="6003"/>
    <x v="0"/>
    <n v="7663.5"/>
    <n v="234"/>
    <n v="-48"/>
    <n v="234"/>
    <x v="31"/>
    <m/>
    <n v="-48"/>
    <m/>
    <n v="47820"/>
  </r>
  <r>
    <x v="0"/>
    <x v="25"/>
    <x v="0"/>
    <x v="0"/>
    <x v="2"/>
    <x v="2"/>
    <x v="2"/>
    <x v="2"/>
    <n v="29"/>
    <n v="46500"/>
    <n v="0"/>
    <n v="46500"/>
    <n v="28"/>
    <n v="46500"/>
    <n v="23250"/>
    <x v="0"/>
    <x v="1"/>
    <n v="186"/>
    <x v="1"/>
    <s v="01"/>
    <n v="11"/>
    <x v="12"/>
    <x v="42"/>
    <x v="0"/>
    <x v="0"/>
    <x v="0"/>
    <x v="2"/>
    <s v="4S"/>
    <s v="6003"/>
    <x v="0"/>
    <n v="7729"/>
    <n v="236"/>
    <n v="-50"/>
    <n v="236"/>
    <x v="32"/>
    <m/>
    <n v="-50"/>
    <m/>
    <n v="47110"/>
  </r>
  <r>
    <x v="0"/>
    <x v="26"/>
    <x v="0"/>
    <x v="0"/>
    <x v="2"/>
    <x v="2"/>
    <x v="2"/>
    <x v="2"/>
    <n v="29"/>
    <n v="46500"/>
    <n v="0"/>
    <n v="46500"/>
    <n v="28"/>
    <n v="46500"/>
    <n v="23250"/>
    <x v="0"/>
    <x v="1"/>
    <n v="186"/>
    <x v="1"/>
    <s v="01"/>
    <n v="12"/>
    <x v="12"/>
    <x v="43"/>
    <x v="0"/>
    <x v="0"/>
    <x v="0"/>
    <x v="2"/>
    <s v="4S"/>
    <s v="6003"/>
    <x v="0"/>
    <n v="8220.25"/>
    <n v="251"/>
    <n v="-65"/>
    <n v="251"/>
    <x v="33"/>
    <m/>
    <n v="-65"/>
    <m/>
    <n v="46602.579999999987"/>
  </r>
  <r>
    <x v="0"/>
    <x v="27"/>
    <x v="0"/>
    <x v="0"/>
    <x v="2"/>
    <x v="2"/>
    <x v="2"/>
    <x v="2"/>
    <n v="29"/>
    <n v="46500"/>
    <n v="0"/>
    <n v="46500"/>
    <n v="28"/>
    <n v="46500"/>
    <n v="23250"/>
    <x v="0"/>
    <x v="1"/>
    <n v="186"/>
    <x v="1"/>
    <s v="01"/>
    <n v="13"/>
    <x v="12"/>
    <x v="44"/>
    <x v="0"/>
    <x v="0"/>
    <x v="0"/>
    <x v="2"/>
    <s v="4S"/>
    <s v="6003"/>
    <x v="0"/>
    <n v="6189.75"/>
    <n v="189"/>
    <n v="-3"/>
    <n v="189"/>
    <x v="18"/>
    <m/>
    <n v="-3"/>
    <m/>
    <n v="33867.5"/>
  </r>
  <r>
    <x v="0"/>
    <x v="28"/>
    <x v="0"/>
    <x v="0"/>
    <x v="2"/>
    <x v="2"/>
    <x v="2"/>
    <x v="2"/>
    <n v="29"/>
    <n v="46500"/>
    <n v="0"/>
    <n v="46500"/>
    <n v="28"/>
    <n v="46500"/>
    <n v="23250"/>
    <x v="0"/>
    <x v="1"/>
    <n v="186"/>
    <x v="1"/>
    <s v="01"/>
    <n v="14"/>
    <x v="12"/>
    <x v="45"/>
    <x v="0"/>
    <x v="0"/>
    <x v="0"/>
    <x v="2"/>
    <s v="4S"/>
    <s v="6003"/>
    <x v="0"/>
    <n v="6222.5"/>
    <n v="190"/>
    <n v="-4"/>
    <n v="190"/>
    <x v="34"/>
    <m/>
    <n v="-4"/>
    <m/>
    <n v="34202.57"/>
  </r>
  <r>
    <x v="0"/>
    <x v="29"/>
    <x v="0"/>
    <x v="0"/>
    <x v="2"/>
    <x v="2"/>
    <x v="2"/>
    <x v="2"/>
    <n v="29"/>
    <n v="46500"/>
    <n v="0"/>
    <n v="46500"/>
    <n v="28"/>
    <n v="46500"/>
    <n v="23250"/>
    <x v="0"/>
    <x v="1"/>
    <n v="186"/>
    <x v="1"/>
    <s v="01"/>
    <n v="15"/>
    <x v="12"/>
    <x v="46"/>
    <x v="0"/>
    <x v="0"/>
    <x v="0"/>
    <x v="2"/>
    <s v="4S"/>
    <s v="6003"/>
    <x v="0"/>
    <n v="5927.75"/>
    <n v="181"/>
    <n v="5"/>
    <n v="181"/>
    <x v="3"/>
    <m/>
    <n v="5"/>
    <m/>
    <n v="32775.56"/>
  </r>
  <r>
    <x v="0"/>
    <x v="30"/>
    <x v="0"/>
    <x v="0"/>
    <x v="2"/>
    <x v="2"/>
    <x v="2"/>
    <x v="2"/>
    <n v="29"/>
    <n v="46500"/>
    <n v="0"/>
    <n v="46500"/>
    <n v="28"/>
    <n v="46500"/>
    <n v="23250"/>
    <x v="0"/>
    <x v="1"/>
    <n v="186"/>
    <x v="1"/>
    <s v="01"/>
    <n v="16"/>
    <x v="12"/>
    <x v="47"/>
    <x v="0"/>
    <x v="0"/>
    <x v="0"/>
    <x v="2"/>
    <s v="4S"/>
    <s v="6003"/>
    <x v="0"/>
    <n v="6058.75"/>
    <n v="185"/>
    <n v="1"/>
    <n v="185"/>
    <x v="13"/>
    <m/>
    <n v="1"/>
    <m/>
    <n v="33407.5"/>
  </r>
  <r>
    <x v="0"/>
    <x v="31"/>
    <x v="0"/>
    <x v="0"/>
    <x v="2"/>
    <x v="2"/>
    <x v="2"/>
    <x v="2"/>
    <n v="29"/>
    <n v="46500"/>
    <n v="0"/>
    <n v="46500"/>
    <n v="28"/>
    <n v="46500"/>
    <n v="23250"/>
    <x v="0"/>
    <x v="1"/>
    <n v="186"/>
    <x v="1"/>
    <s v="01"/>
    <n v="17"/>
    <x v="12"/>
    <x v="48"/>
    <x v="0"/>
    <x v="0"/>
    <x v="0"/>
    <x v="2"/>
    <s v="4S"/>
    <s v="6003"/>
    <x v="0"/>
    <n v="5796.75"/>
    <n v="177"/>
    <n v="9"/>
    <n v="177"/>
    <x v="35"/>
    <m/>
    <n v="9"/>
    <m/>
    <n v="31907.5"/>
  </r>
  <r>
    <x v="0"/>
    <x v="32"/>
    <x v="0"/>
    <x v="0"/>
    <x v="2"/>
    <x v="2"/>
    <x v="2"/>
    <x v="2"/>
    <n v="29"/>
    <n v="46500"/>
    <n v="0"/>
    <n v="46500"/>
    <n v="28"/>
    <n v="46500"/>
    <n v="23250"/>
    <x v="0"/>
    <x v="1"/>
    <n v="186"/>
    <x v="1"/>
    <s v="01"/>
    <n v="18"/>
    <x v="12"/>
    <x v="49"/>
    <x v="0"/>
    <x v="0"/>
    <x v="0"/>
    <x v="2"/>
    <s v="4S"/>
    <s v="6003"/>
    <x v="0"/>
    <n v="6222.5"/>
    <n v="190"/>
    <n v="-4"/>
    <n v="190"/>
    <x v="34"/>
    <m/>
    <n v="-4"/>
    <m/>
    <n v="34605"/>
  </r>
  <r>
    <x v="0"/>
    <x v="33"/>
    <x v="0"/>
    <x v="0"/>
    <x v="2"/>
    <x v="2"/>
    <x v="4"/>
    <x v="27"/>
    <n v="29"/>
    <n v="46500"/>
    <n v="0"/>
    <n v="46500"/>
    <n v="28"/>
    <n v="46500"/>
    <n v="23250"/>
    <x v="0"/>
    <x v="1"/>
    <n v="186"/>
    <x v="1"/>
    <s v="01"/>
    <n v="19"/>
    <x v="12"/>
    <x v="50"/>
    <x v="0"/>
    <x v="0"/>
    <x v="0"/>
    <x v="2"/>
    <s v="4S"/>
    <s v="6003"/>
    <x v="0"/>
    <n v="6484.5"/>
    <n v="198"/>
    <n v="-12"/>
    <n v="198"/>
    <x v="27"/>
    <m/>
    <n v="-12"/>
    <m/>
    <n v="32435.559999999998"/>
  </r>
  <r>
    <x v="0"/>
    <x v="34"/>
    <x v="0"/>
    <x v="0"/>
    <x v="2"/>
    <x v="2"/>
    <x v="4"/>
    <x v="27"/>
    <n v="29"/>
    <n v="46500"/>
    <n v="0"/>
    <n v="46500"/>
    <n v="28"/>
    <n v="46500"/>
    <n v="23250"/>
    <x v="0"/>
    <x v="1"/>
    <n v="186"/>
    <x v="1"/>
    <s v="01"/>
    <n v="20"/>
    <x v="12"/>
    <x v="51"/>
    <x v="0"/>
    <x v="0"/>
    <x v="0"/>
    <x v="2"/>
    <s v="4S"/>
    <s v="6003"/>
    <x v="0"/>
    <n v="5109"/>
    <n v="156"/>
    <n v="30"/>
    <n v="156"/>
    <x v="36"/>
    <m/>
    <n v="30"/>
    <m/>
    <n v="22340"/>
  </r>
  <r>
    <x v="0"/>
    <x v="35"/>
    <x v="0"/>
    <x v="0"/>
    <x v="2"/>
    <x v="2"/>
    <x v="4"/>
    <x v="27"/>
    <n v="29"/>
    <n v="46500"/>
    <n v="0"/>
    <n v="46500"/>
    <n v="28"/>
    <n v="46500"/>
    <n v="23250"/>
    <x v="0"/>
    <x v="1"/>
    <n v="186"/>
    <x v="1"/>
    <s v="01"/>
    <n v="21"/>
    <x v="12"/>
    <x v="52"/>
    <x v="0"/>
    <x v="0"/>
    <x v="0"/>
    <x v="2"/>
    <s v="4S"/>
    <s v="6003"/>
    <x v="0"/>
    <n v="5109"/>
    <n v="156"/>
    <n v="30"/>
    <n v="156"/>
    <x v="36"/>
    <m/>
    <n v="30"/>
    <m/>
    <n v="22340"/>
  </r>
  <r>
    <x v="0"/>
    <x v="36"/>
    <x v="0"/>
    <x v="0"/>
    <x v="2"/>
    <x v="2"/>
    <x v="4"/>
    <x v="27"/>
    <n v="29"/>
    <n v="46500"/>
    <n v="0"/>
    <n v="46500"/>
    <n v="28"/>
    <n v="46500"/>
    <n v="23250"/>
    <x v="0"/>
    <x v="1"/>
    <n v="186"/>
    <x v="1"/>
    <s v="01"/>
    <n v="22"/>
    <x v="12"/>
    <x v="53"/>
    <x v="0"/>
    <x v="0"/>
    <x v="0"/>
    <x v="2"/>
    <s v="4S"/>
    <s v="6003"/>
    <x v="0"/>
    <n v="5240"/>
    <n v="160"/>
    <n v="26"/>
    <n v="160"/>
    <x v="37"/>
    <m/>
    <n v="26"/>
    <m/>
    <n v="23536.119999999995"/>
  </r>
  <r>
    <x v="0"/>
    <x v="37"/>
    <x v="0"/>
    <x v="0"/>
    <x v="2"/>
    <x v="2"/>
    <x v="4"/>
    <x v="27"/>
    <n v="29"/>
    <n v="46500"/>
    <n v="0"/>
    <n v="46500"/>
    <n v="28"/>
    <n v="46500"/>
    <n v="23250"/>
    <x v="0"/>
    <x v="1"/>
    <n v="186"/>
    <x v="1"/>
    <s v="01"/>
    <n v="23"/>
    <x v="12"/>
    <x v="54"/>
    <x v="0"/>
    <x v="0"/>
    <x v="0"/>
    <x v="2"/>
    <s v="4S"/>
    <s v="6003"/>
    <x v="0"/>
    <n v="4126.5"/>
    <n v="126"/>
    <n v="60"/>
    <n v="126"/>
    <x v="38"/>
    <m/>
    <n v="60"/>
    <m/>
    <n v="22340"/>
  </r>
  <r>
    <x v="0"/>
    <x v="38"/>
    <x v="0"/>
    <x v="0"/>
    <x v="2"/>
    <x v="2"/>
    <x v="4"/>
    <x v="27"/>
    <n v="29"/>
    <n v="46500"/>
    <n v="0"/>
    <n v="46500"/>
    <n v="28"/>
    <n v="46500"/>
    <n v="23250"/>
    <x v="0"/>
    <x v="1"/>
    <n v="186"/>
    <x v="1"/>
    <s v="01"/>
    <n v="27"/>
    <x v="12"/>
    <x v="55"/>
    <x v="0"/>
    <x v="0"/>
    <x v="0"/>
    <x v="2"/>
    <s v="4S"/>
    <s v="6003"/>
    <x v="0"/>
    <n v="1375.5"/>
    <n v="42"/>
    <n v="144"/>
    <n v="42"/>
    <x v="39"/>
    <m/>
    <n v="144"/>
    <m/>
    <n v="9520"/>
  </r>
  <r>
    <x v="0"/>
    <x v="39"/>
    <x v="0"/>
    <x v="0"/>
    <x v="2"/>
    <x v="2"/>
    <x v="4"/>
    <x v="27"/>
    <n v="29"/>
    <n v="46500"/>
    <n v="0"/>
    <n v="46500"/>
    <n v="28"/>
    <n v="46500"/>
    <n v="23250"/>
    <x v="0"/>
    <x v="1"/>
    <n v="186"/>
    <x v="1"/>
    <s v="01"/>
    <n v="28"/>
    <x v="12"/>
    <x v="56"/>
    <x v="0"/>
    <x v="0"/>
    <x v="0"/>
    <x v="2"/>
    <s v="4S"/>
    <s v="6003"/>
    <x v="0"/>
    <n v="1473.75"/>
    <n v="45"/>
    <n v="141"/>
    <n v="45"/>
    <x v="40"/>
    <m/>
    <n v="141"/>
    <m/>
    <n v="10300"/>
  </r>
  <r>
    <x v="0"/>
    <x v="40"/>
    <x v="1"/>
    <x v="1"/>
    <x v="3"/>
    <x v="3"/>
    <x v="3"/>
    <x v="4"/>
    <n v="29"/>
    <n v="46500"/>
    <n v="0"/>
    <n v="46500"/>
    <n v="28"/>
    <n v="48160.714285714283"/>
    <n v="24080.357142857141"/>
    <x v="0"/>
    <x v="1"/>
    <n v="186"/>
    <x v="1"/>
    <s v="01"/>
    <n v="1"/>
    <x v="12"/>
    <x v="57"/>
    <x v="0"/>
    <x v="1"/>
    <x v="1"/>
    <x v="3"/>
    <s v="4S"/>
    <s v="6004"/>
    <x v="1"/>
    <n v="2460.16"/>
    <n v="124"/>
    <n v="62"/>
    <n v="124"/>
    <x v="41"/>
    <m/>
    <n v="62"/>
    <m/>
    <n v="21040"/>
  </r>
  <r>
    <x v="0"/>
    <x v="15"/>
    <x v="1"/>
    <x v="1"/>
    <x v="3"/>
    <x v="3"/>
    <x v="3"/>
    <x v="4"/>
    <n v="29"/>
    <n v="46500"/>
    <n v="0"/>
    <n v="46500"/>
    <n v="28"/>
    <n v="46500"/>
    <n v="23250"/>
    <x v="0"/>
    <x v="1"/>
    <n v="186"/>
    <x v="1"/>
    <s v="01"/>
    <n v="2"/>
    <x v="12"/>
    <x v="57"/>
    <x v="0"/>
    <x v="1"/>
    <x v="1"/>
    <x v="3"/>
    <s v="4S"/>
    <s v="6004"/>
    <x v="1"/>
    <n v="3293.44"/>
    <n v="166"/>
    <n v="20"/>
    <n v="166"/>
    <x v="23"/>
    <m/>
    <n v="20"/>
    <m/>
    <n v="30530"/>
  </r>
  <r>
    <x v="0"/>
    <x v="16"/>
    <x v="1"/>
    <x v="1"/>
    <x v="3"/>
    <x v="3"/>
    <x v="3"/>
    <x v="4"/>
    <n v="29"/>
    <n v="46500"/>
    <n v="0"/>
    <n v="46500"/>
    <n v="28"/>
    <n v="46500"/>
    <n v="23250"/>
    <x v="0"/>
    <x v="1"/>
    <n v="186"/>
    <x v="1"/>
    <s v="01"/>
    <n v="3"/>
    <x v="12"/>
    <x v="33"/>
    <x v="0"/>
    <x v="1"/>
    <x v="1"/>
    <x v="3"/>
    <s v="4S"/>
    <s v="6004"/>
    <x v="1"/>
    <n v="2122.88"/>
    <n v="107"/>
    <n v="79"/>
    <n v="107"/>
    <x v="42"/>
    <m/>
    <n v="79"/>
    <m/>
    <n v="20330.409999999996"/>
  </r>
  <r>
    <x v="0"/>
    <x v="17"/>
    <x v="1"/>
    <x v="1"/>
    <x v="3"/>
    <x v="3"/>
    <x v="3"/>
    <x v="4"/>
    <n v="29"/>
    <n v="46500"/>
    <n v="0"/>
    <n v="46500"/>
    <n v="28"/>
    <n v="46500"/>
    <n v="23250"/>
    <x v="0"/>
    <x v="1"/>
    <n v="186"/>
    <x v="1"/>
    <s v="01"/>
    <n v="4"/>
    <x v="12"/>
    <x v="34"/>
    <x v="0"/>
    <x v="1"/>
    <x v="1"/>
    <x v="3"/>
    <s v="4S"/>
    <s v="6004"/>
    <x v="1"/>
    <n v="1805.44"/>
    <n v="91"/>
    <n v="95"/>
    <n v="91"/>
    <x v="6"/>
    <m/>
    <n v="95"/>
    <m/>
    <n v="17250"/>
  </r>
  <r>
    <x v="0"/>
    <x v="18"/>
    <x v="1"/>
    <x v="1"/>
    <x v="3"/>
    <x v="3"/>
    <x v="3"/>
    <x v="4"/>
    <n v="29"/>
    <n v="46500"/>
    <n v="0"/>
    <n v="46500"/>
    <n v="28"/>
    <n v="46500"/>
    <n v="23250"/>
    <x v="0"/>
    <x v="1"/>
    <n v="186"/>
    <x v="1"/>
    <s v="01"/>
    <n v="5"/>
    <x v="12"/>
    <x v="35"/>
    <x v="0"/>
    <x v="1"/>
    <x v="1"/>
    <x v="3"/>
    <s v="4S"/>
    <s v="6004"/>
    <x v="1"/>
    <n v="2162.56"/>
    <n v="109"/>
    <n v="77"/>
    <n v="109"/>
    <x v="43"/>
    <m/>
    <n v="77"/>
    <m/>
    <n v="20545.780000000006"/>
  </r>
  <r>
    <x v="0"/>
    <x v="19"/>
    <x v="1"/>
    <x v="1"/>
    <x v="3"/>
    <x v="3"/>
    <x v="3"/>
    <x v="4"/>
    <n v="29"/>
    <n v="46500"/>
    <n v="0"/>
    <n v="46500"/>
    <n v="28"/>
    <n v="46500"/>
    <n v="23250"/>
    <x v="0"/>
    <x v="1"/>
    <n v="186"/>
    <x v="1"/>
    <s v="01"/>
    <n v="6"/>
    <x v="12"/>
    <x v="36"/>
    <x v="0"/>
    <x v="1"/>
    <x v="1"/>
    <x v="3"/>
    <s v="4S"/>
    <s v="6004"/>
    <x v="1"/>
    <n v="3928.32"/>
    <n v="198"/>
    <n v="-12"/>
    <n v="198"/>
    <x v="27"/>
    <m/>
    <n v="-12"/>
    <m/>
    <n v="37110"/>
  </r>
  <r>
    <x v="0"/>
    <x v="20"/>
    <x v="1"/>
    <x v="1"/>
    <x v="3"/>
    <x v="3"/>
    <x v="3"/>
    <x v="4"/>
    <n v="29"/>
    <n v="46500"/>
    <n v="0"/>
    <n v="46500"/>
    <n v="28"/>
    <n v="46500"/>
    <n v="23250"/>
    <x v="0"/>
    <x v="1"/>
    <n v="186"/>
    <x v="1"/>
    <s v="01"/>
    <n v="7"/>
    <x v="12"/>
    <x v="37"/>
    <x v="0"/>
    <x v="1"/>
    <x v="1"/>
    <x v="3"/>
    <s v="4S"/>
    <s v="6004"/>
    <x v="1"/>
    <n v="4444.16"/>
    <n v="224"/>
    <n v="-38"/>
    <n v="224"/>
    <x v="44"/>
    <m/>
    <n v="-38"/>
    <m/>
    <n v="45220"/>
  </r>
  <r>
    <x v="0"/>
    <x v="21"/>
    <x v="1"/>
    <x v="1"/>
    <x v="3"/>
    <x v="3"/>
    <x v="3"/>
    <x v="4"/>
    <n v="29"/>
    <n v="46500"/>
    <n v="0"/>
    <n v="46500"/>
    <n v="28"/>
    <n v="46500"/>
    <n v="23250"/>
    <x v="0"/>
    <x v="1"/>
    <n v="186"/>
    <x v="1"/>
    <s v="01"/>
    <n v="8"/>
    <x v="12"/>
    <x v="38"/>
    <x v="0"/>
    <x v="1"/>
    <x v="1"/>
    <x v="3"/>
    <s v="4S"/>
    <s v="6004"/>
    <x v="1"/>
    <n v="5436.16"/>
    <n v="274"/>
    <n v="-88"/>
    <n v="274"/>
    <x v="45"/>
    <m/>
    <n v="-88"/>
    <m/>
    <n v="58029.239999999991"/>
  </r>
  <r>
    <x v="0"/>
    <x v="22"/>
    <x v="1"/>
    <x v="1"/>
    <x v="3"/>
    <x v="3"/>
    <x v="3"/>
    <x v="4"/>
    <n v="29"/>
    <n v="46500"/>
    <n v="0"/>
    <n v="46500"/>
    <n v="28"/>
    <n v="46500"/>
    <n v="23250"/>
    <x v="0"/>
    <x v="1"/>
    <n v="186"/>
    <x v="1"/>
    <s v="01"/>
    <n v="9"/>
    <x v="12"/>
    <x v="39"/>
    <x v="0"/>
    <x v="1"/>
    <x v="1"/>
    <x v="3"/>
    <s v="4S"/>
    <s v="6004"/>
    <x v="1"/>
    <n v="4940.16"/>
    <n v="249"/>
    <n v="-63"/>
    <n v="249"/>
    <x v="46"/>
    <m/>
    <n v="-63"/>
    <m/>
    <n v="51707.600000000006"/>
  </r>
  <r>
    <x v="0"/>
    <x v="23"/>
    <x v="1"/>
    <x v="1"/>
    <x v="3"/>
    <x v="3"/>
    <x v="3"/>
    <x v="4"/>
    <n v="29"/>
    <n v="46500"/>
    <n v="0"/>
    <n v="46500"/>
    <n v="28"/>
    <n v="46500"/>
    <n v="23250"/>
    <x v="0"/>
    <x v="1"/>
    <n v="186"/>
    <x v="1"/>
    <s v="01"/>
    <n v="10"/>
    <x v="12"/>
    <x v="40"/>
    <x v="0"/>
    <x v="1"/>
    <x v="1"/>
    <x v="3"/>
    <s v="4S"/>
    <s v="6004"/>
    <x v="1"/>
    <n v="4642.5600000000004"/>
    <n v="234"/>
    <n v="-48"/>
    <n v="234"/>
    <x v="31"/>
    <m/>
    <n v="-48"/>
    <m/>
    <n v="47820"/>
  </r>
  <r>
    <x v="0"/>
    <x v="24"/>
    <x v="1"/>
    <x v="1"/>
    <x v="3"/>
    <x v="3"/>
    <x v="3"/>
    <x v="4"/>
    <n v="29"/>
    <n v="46500"/>
    <n v="0"/>
    <n v="46500"/>
    <n v="28"/>
    <n v="46500"/>
    <n v="23250"/>
    <x v="0"/>
    <x v="1"/>
    <n v="186"/>
    <x v="1"/>
    <s v="01"/>
    <n v="11"/>
    <x v="12"/>
    <x v="41"/>
    <x v="0"/>
    <x v="1"/>
    <x v="1"/>
    <x v="3"/>
    <s v="4S"/>
    <s v="6004"/>
    <x v="1"/>
    <n v="4741.76"/>
    <n v="239"/>
    <n v="-53"/>
    <n v="239"/>
    <x v="47"/>
    <m/>
    <n v="-53"/>
    <m/>
    <n v="47690"/>
  </r>
  <r>
    <x v="0"/>
    <x v="25"/>
    <x v="1"/>
    <x v="1"/>
    <x v="3"/>
    <x v="3"/>
    <x v="3"/>
    <x v="4"/>
    <n v="29"/>
    <n v="46500"/>
    <n v="0"/>
    <n v="46500"/>
    <n v="28"/>
    <n v="46500"/>
    <n v="23250"/>
    <x v="0"/>
    <x v="1"/>
    <n v="186"/>
    <x v="1"/>
    <s v="01"/>
    <n v="12"/>
    <x v="12"/>
    <x v="42"/>
    <x v="0"/>
    <x v="1"/>
    <x v="1"/>
    <x v="3"/>
    <s v="4S"/>
    <s v="6004"/>
    <x v="1"/>
    <n v="4821.12"/>
    <n v="243"/>
    <n v="-57"/>
    <n v="243"/>
    <x v="48"/>
    <m/>
    <n v="-57"/>
    <m/>
    <n v="44747.5"/>
  </r>
  <r>
    <x v="0"/>
    <x v="26"/>
    <x v="1"/>
    <x v="1"/>
    <x v="3"/>
    <x v="3"/>
    <x v="3"/>
    <x v="4"/>
    <n v="29"/>
    <n v="46500"/>
    <n v="0"/>
    <n v="46500"/>
    <n v="28"/>
    <n v="46500"/>
    <n v="23250"/>
    <x v="0"/>
    <x v="1"/>
    <n v="186"/>
    <x v="1"/>
    <s v="01"/>
    <n v="13"/>
    <x v="12"/>
    <x v="43"/>
    <x v="0"/>
    <x v="1"/>
    <x v="1"/>
    <x v="3"/>
    <s v="4S"/>
    <s v="6004"/>
    <x v="1"/>
    <n v="3670.4"/>
    <n v="185"/>
    <n v="1"/>
    <n v="185"/>
    <x v="13"/>
    <m/>
    <n v="1"/>
    <m/>
    <n v="33227.5"/>
  </r>
  <r>
    <x v="0"/>
    <x v="27"/>
    <x v="1"/>
    <x v="1"/>
    <x v="3"/>
    <x v="3"/>
    <x v="3"/>
    <x v="4"/>
    <n v="29"/>
    <n v="46500"/>
    <n v="0"/>
    <n v="46500"/>
    <n v="28"/>
    <n v="46500"/>
    <n v="23250"/>
    <x v="0"/>
    <x v="1"/>
    <n v="186"/>
    <x v="1"/>
    <s v="01"/>
    <n v="14"/>
    <x v="12"/>
    <x v="44"/>
    <x v="0"/>
    <x v="1"/>
    <x v="1"/>
    <x v="3"/>
    <s v="4S"/>
    <s v="6004"/>
    <x v="1"/>
    <n v="3749.7599999999998"/>
    <n v="189"/>
    <n v="-3"/>
    <n v="189"/>
    <x v="18"/>
    <m/>
    <n v="-3"/>
    <m/>
    <n v="34009.360000000001"/>
  </r>
  <r>
    <x v="0"/>
    <x v="28"/>
    <x v="1"/>
    <x v="1"/>
    <x v="3"/>
    <x v="3"/>
    <x v="3"/>
    <x v="4"/>
    <n v="29"/>
    <n v="46500"/>
    <n v="0"/>
    <n v="46500"/>
    <n v="28"/>
    <n v="46500"/>
    <n v="23250"/>
    <x v="0"/>
    <x v="1"/>
    <n v="186"/>
    <x v="1"/>
    <s v="01"/>
    <n v="15"/>
    <x v="12"/>
    <x v="45"/>
    <x v="0"/>
    <x v="1"/>
    <x v="1"/>
    <x v="3"/>
    <s v="4S"/>
    <s v="6004"/>
    <x v="1"/>
    <n v="3571.2"/>
    <n v="180"/>
    <n v="6"/>
    <n v="180"/>
    <x v="14"/>
    <m/>
    <n v="6"/>
    <m/>
    <n v="32490.06"/>
  </r>
  <r>
    <x v="0"/>
    <x v="29"/>
    <x v="1"/>
    <x v="1"/>
    <x v="3"/>
    <x v="3"/>
    <x v="3"/>
    <x v="4"/>
    <n v="29"/>
    <n v="46500"/>
    <n v="0"/>
    <n v="46500"/>
    <n v="28"/>
    <n v="46500"/>
    <n v="23250"/>
    <x v="0"/>
    <x v="1"/>
    <n v="186"/>
    <x v="1"/>
    <s v="01"/>
    <n v="16"/>
    <x v="12"/>
    <x v="46"/>
    <x v="0"/>
    <x v="1"/>
    <x v="1"/>
    <x v="3"/>
    <s v="4S"/>
    <s v="6004"/>
    <x v="1"/>
    <n v="3690.24"/>
    <n v="186"/>
    <n v="0"/>
    <n v="186"/>
    <x v="4"/>
    <m/>
    <n v="0"/>
    <m/>
    <n v="33647.5"/>
  </r>
  <r>
    <x v="0"/>
    <x v="30"/>
    <x v="1"/>
    <x v="1"/>
    <x v="3"/>
    <x v="3"/>
    <x v="3"/>
    <x v="4"/>
    <n v="29"/>
    <n v="46500"/>
    <n v="0"/>
    <n v="46500"/>
    <n v="28"/>
    <n v="46500"/>
    <n v="23250"/>
    <x v="0"/>
    <x v="1"/>
    <n v="186"/>
    <x v="1"/>
    <s v="01"/>
    <n v="17"/>
    <x v="12"/>
    <x v="47"/>
    <x v="0"/>
    <x v="1"/>
    <x v="1"/>
    <x v="3"/>
    <s v="4S"/>
    <s v="6004"/>
    <x v="1"/>
    <n v="3511.68"/>
    <n v="177"/>
    <n v="9"/>
    <n v="177"/>
    <x v="35"/>
    <m/>
    <n v="9"/>
    <m/>
    <n v="31907.5"/>
  </r>
  <r>
    <x v="0"/>
    <x v="31"/>
    <x v="1"/>
    <x v="1"/>
    <x v="3"/>
    <x v="3"/>
    <x v="3"/>
    <x v="4"/>
    <n v="29"/>
    <n v="46500"/>
    <n v="0"/>
    <n v="46500"/>
    <n v="28"/>
    <n v="46500"/>
    <n v="23250"/>
    <x v="0"/>
    <x v="1"/>
    <n v="186"/>
    <x v="1"/>
    <s v="01"/>
    <n v="18"/>
    <x v="12"/>
    <x v="48"/>
    <x v="0"/>
    <x v="1"/>
    <x v="1"/>
    <x v="3"/>
    <s v="4S"/>
    <s v="6004"/>
    <x v="1"/>
    <n v="3769.6"/>
    <n v="190"/>
    <n v="-4"/>
    <n v="190"/>
    <x v="34"/>
    <m/>
    <n v="-4"/>
    <m/>
    <n v="34605"/>
  </r>
  <r>
    <x v="0"/>
    <x v="32"/>
    <x v="1"/>
    <x v="1"/>
    <x v="3"/>
    <x v="3"/>
    <x v="3"/>
    <x v="4"/>
    <n v="29"/>
    <n v="46500"/>
    <n v="0"/>
    <n v="46500"/>
    <n v="28"/>
    <n v="46500"/>
    <n v="23250"/>
    <x v="0"/>
    <x v="1"/>
    <n v="186"/>
    <x v="1"/>
    <s v="01"/>
    <n v="19"/>
    <x v="12"/>
    <x v="49"/>
    <x v="0"/>
    <x v="1"/>
    <x v="1"/>
    <x v="3"/>
    <s v="4S"/>
    <s v="6004"/>
    <x v="1"/>
    <n v="3928.32"/>
    <n v="198"/>
    <n v="-12"/>
    <n v="198"/>
    <x v="27"/>
    <m/>
    <n v="-12"/>
    <m/>
    <n v="32396.339999999997"/>
  </r>
  <r>
    <x v="0"/>
    <x v="33"/>
    <x v="1"/>
    <x v="1"/>
    <x v="3"/>
    <x v="3"/>
    <x v="23"/>
    <x v="3"/>
    <n v="29"/>
    <n v="46500"/>
    <n v="0"/>
    <n v="46500"/>
    <n v="28"/>
    <n v="46500"/>
    <n v="23250"/>
    <x v="0"/>
    <x v="1"/>
    <n v="186"/>
    <x v="1"/>
    <s v="01"/>
    <n v="20"/>
    <x v="12"/>
    <x v="50"/>
    <x v="0"/>
    <x v="1"/>
    <x v="1"/>
    <x v="3"/>
    <s v="4S"/>
    <s v="6004"/>
    <x v="1"/>
    <n v="3095.04"/>
    <n v="156"/>
    <n v="30"/>
    <n v="156"/>
    <x v="36"/>
    <m/>
    <n v="30"/>
    <m/>
    <n v="22340"/>
  </r>
  <r>
    <x v="0"/>
    <x v="34"/>
    <x v="1"/>
    <x v="1"/>
    <x v="3"/>
    <x v="3"/>
    <x v="23"/>
    <x v="3"/>
    <n v="29"/>
    <n v="46500"/>
    <n v="0"/>
    <n v="46500"/>
    <n v="28"/>
    <n v="46500"/>
    <n v="23250"/>
    <x v="0"/>
    <x v="1"/>
    <n v="186"/>
    <x v="1"/>
    <s v="01"/>
    <n v="21"/>
    <x v="12"/>
    <x v="51"/>
    <x v="0"/>
    <x v="1"/>
    <x v="1"/>
    <x v="3"/>
    <s v="4S"/>
    <s v="6004"/>
    <x v="1"/>
    <n v="3095.04"/>
    <n v="156"/>
    <n v="30"/>
    <n v="156"/>
    <x v="36"/>
    <m/>
    <n v="30"/>
    <m/>
    <n v="22340"/>
  </r>
  <r>
    <x v="0"/>
    <x v="35"/>
    <x v="1"/>
    <x v="1"/>
    <x v="3"/>
    <x v="3"/>
    <x v="23"/>
    <x v="3"/>
    <n v="29"/>
    <n v="46500"/>
    <n v="0"/>
    <n v="46500"/>
    <n v="28"/>
    <n v="46500"/>
    <n v="23250"/>
    <x v="0"/>
    <x v="1"/>
    <n v="186"/>
    <x v="1"/>
    <s v="01"/>
    <n v="22"/>
    <x v="12"/>
    <x v="52"/>
    <x v="0"/>
    <x v="1"/>
    <x v="1"/>
    <x v="3"/>
    <s v="4S"/>
    <s v="6004"/>
    <x v="1"/>
    <n v="3095.04"/>
    <n v="156"/>
    <n v="30"/>
    <n v="156"/>
    <x v="36"/>
    <m/>
    <n v="30"/>
    <m/>
    <n v="22340"/>
  </r>
  <r>
    <x v="0"/>
    <x v="36"/>
    <x v="1"/>
    <x v="1"/>
    <x v="3"/>
    <x v="3"/>
    <x v="23"/>
    <x v="3"/>
    <n v="29"/>
    <n v="46500"/>
    <n v="0"/>
    <n v="46500"/>
    <n v="28"/>
    <n v="46500"/>
    <n v="23250"/>
    <x v="0"/>
    <x v="1"/>
    <n v="186"/>
    <x v="1"/>
    <s v="01"/>
    <n v="26"/>
    <x v="12"/>
    <x v="53"/>
    <x v="0"/>
    <x v="1"/>
    <x v="1"/>
    <x v="3"/>
    <s v="4S"/>
    <s v="6004"/>
    <x v="1"/>
    <n v="2499.84"/>
    <n v="126"/>
    <n v="60"/>
    <n v="126"/>
    <x v="38"/>
    <m/>
    <n v="60"/>
    <m/>
    <n v="22340"/>
  </r>
  <r>
    <x v="0"/>
    <x v="41"/>
    <x v="1"/>
    <x v="1"/>
    <x v="3"/>
    <x v="3"/>
    <x v="23"/>
    <x v="3"/>
    <n v="29"/>
    <n v="46500"/>
    <n v="0"/>
    <n v="46500"/>
    <n v="28"/>
    <n v="46500"/>
    <n v="23250"/>
    <x v="0"/>
    <x v="1"/>
    <n v="186"/>
    <x v="1"/>
    <s v="01"/>
    <n v="27"/>
    <x v="12"/>
    <x v="58"/>
    <x v="0"/>
    <x v="1"/>
    <x v="1"/>
    <x v="3"/>
    <s v="4S"/>
    <s v="6004"/>
    <x v="1"/>
    <n v="833.28"/>
    <n v="42"/>
    <n v="144"/>
    <n v="42"/>
    <x v="39"/>
    <m/>
    <n v="144"/>
    <m/>
    <n v="9520"/>
  </r>
  <r>
    <x v="0"/>
    <x v="38"/>
    <x v="1"/>
    <x v="1"/>
    <x v="3"/>
    <x v="3"/>
    <x v="23"/>
    <x v="3"/>
    <n v="29"/>
    <n v="46500"/>
    <n v="0"/>
    <n v="46500"/>
    <n v="28"/>
    <n v="46500"/>
    <n v="23250"/>
    <x v="0"/>
    <x v="1"/>
    <n v="186"/>
    <x v="1"/>
    <s v="01"/>
    <n v="28"/>
    <x v="12"/>
    <x v="55"/>
    <x v="0"/>
    <x v="1"/>
    <x v="1"/>
    <x v="3"/>
    <s v="4S"/>
    <s v="6004"/>
    <x v="1"/>
    <n v="892.8"/>
    <n v="45"/>
    <n v="141"/>
    <n v="45"/>
    <x v="40"/>
    <m/>
    <n v="141"/>
    <m/>
    <n v="10300"/>
  </r>
  <r>
    <x v="2"/>
    <x v="42"/>
    <x v="0"/>
    <x v="3"/>
    <x v="8"/>
    <x v="8"/>
    <x v="11"/>
    <x v="11"/>
    <n v="1"/>
    <n v="1800"/>
    <n v="0"/>
    <n v="1800"/>
    <n v="1"/>
    <n v="1800"/>
    <n v="1800"/>
    <x v="0"/>
    <x v="15"/>
    <n v="4"/>
    <x v="1"/>
    <s v="02"/>
    <n v="1"/>
    <x v="13"/>
    <x v="59"/>
    <x v="2"/>
    <x v="4"/>
    <x v="0"/>
    <x v="8"/>
    <s v="4S"/>
    <s v="6005"/>
    <x v="0"/>
    <n v="131"/>
    <n v="190"/>
    <n v="-186"/>
    <n v="4"/>
    <x v="4"/>
    <m/>
    <n v="-186"/>
    <m/>
    <n v="1200"/>
  </r>
  <r>
    <x v="2"/>
    <x v="43"/>
    <x v="3"/>
    <x v="1"/>
    <x v="9"/>
    <x v="19"/>
    <x v="12"/>
    <x v="28"/>
    <n v="1"/>
    <n v="1200"/>
    <n v="0"/>
    <n v="1200"/>
    <n v="1"/>
    <n v="1200"/>
    <n v="1200"/>
    <x v="0"/>
    <x v="15"/>
    <n v="4"/>
    <x v="1"/>
    <s v="02"/>
    <n v="1"/>
    <x v="13"/>
    <x v="59"/>
    <x v="2"/>
    <x v="5"/>
    <x v="1"/>
    <x v="9"/>
    <s v="4S"/>
    <s v="6006"/>
    <x v="4"/>
    <n v="118.83999999999999"/>
    <n v="178"/>
    <n v="-174"/>
    <n v="4"/>
    <x v="4"/>
    <m/>
    <n v="-174"/>
    <m/>
    <n v="1200"/>
  </r>
  <r>
    <x v="2"/>
    <x v="43"/>
    <x v="0"/>
    <x v="0"/>
    <x v="19"/>
    <x v="20"/>
    <x v="24"/>
    <x v="29"/>
    <n v="6"/>
    <n v="44500"/>
    <n v="0"/>
    <n v="44500"/>
    <n v="5"/>
    <n v="53400"/>
    <n v="26700"/>
    <x v="1"/>
    <x v="16"/>
    <n v="179"/>
    <x v="1"/>
    <s v="03"/>
    <n v="3"/>
    <x v="14"/>
    <x v="60"/>
    <x v="0"/>
    <x v="0"/>
    <x v="0"/>
    <x v="16"/>
    <s v="NE"/>
    <s v="5126"/>
    <x v="0"/>
    <n v="2783.75"/>
    <n v="85"/>
    <n v="94"/>
    <n v="85"/>
    <x v="49"/>
    <m/>
    <n v="94"/>
    <m/>
    <n v="18775"/>
  </r>
  <r>
    <x v="2"/>
    <x v="44"/>
    <x v="0"/>
    <x v="0"/>
    <x v="19"/>
    <x v="20"/>
    <x v="24"/>
    <x v="29"/>
    <n v="6"/>
    <n v="44500"/>
    <n v="0"/>
    <n v="44500"/>
    <n v="5"/>
    <n v="53400"/>
    <n v="26700"/>
    <x v="1"/>
    <x v="16"/>
    <n v="179"/>
    <x v="1"/>
    <s v="03"/>
    <n v="4"/>
    <x v="14"/>
    <x v="61"/>
    <x v="0"/>
    <x v="0"/>
    <x v="0"/>
    <x v="16"/>
    <s v="NE"/>
    <s v="5126"/>
    <x v="0"/>
    <n v="5731.25"/>
    <n v="175"/>
    <n v="4"/>
    <n v="175"/>
    <x v="1"/>
    <m/>
    <n v="4"/>
    <m/>
    <n v="36975"/>
  </r>
  <r>
    <x v="2"/>
    <x v="42"/>
    <x v="0"/>
    <x v="0"/>
    <x v="19"/>
    <x v="20"/>
    <x v="24"/>
    <x v="29"/>
    <n v="6"/>
    <n v="44500"/>
    <n v="0"/>
    <n v="44500"/>
    <n v="5"/>
    <n v="53400"/>
    <n v="26700"/>
    <x v="1"/>
    <x v="16"/>
    <n v="179"/>
    <x v="1"/>
    <s v="03"/>
    <n v="5"/>
    <x v="14"/>
    <x v="62"/>
    <x v="0"/>
    <x v="0"/>
    <x v="0"/>
    <x v="16"/>
    <s v="NE"/>
    <s v="5126"/>
    <x v="0"/>
    <n v="5764"/>
    <n v="176"/>
    <n v="3"/>
    <n v="176"/>
    <x v="10"/>
    <m/>
    <n v="3"/>
    <m/>
    <n v="37200"/>
  </r>
  <r>
    <x v="2"/>
    <x v="45"/>
    <x v="0"/>
    <x v="0"/>
    <x v="19"/>
    <x v="20"/>
    <x v="24"/>
    <x v="29"/>
    <n v="6"/>
    <n v="44500"/>
    <n v="0"/>
    <n v="44500"/>
    <n v="5"/>
    <n v="53400"/>
    <n v="26700"/>
    <x v="1"/>
    <x v="16"/>
    <n v="179"/>
    <x v="1"/>
    <s v="03"/>
    <n v="6"/>
    <x v="14"/>
    <x v="63"/>
    <x v="0"/>
    <x v="0"/>
    <x v="0"/>
    <x v="16"/>
    <s v="NE"/>
    <s v="5126"/>
    <x v="0"/>
    <n v="5731.25"/>
    <n v="175"/>
    <n v="4"/>
    <n v="175"/>
    <x v="1"/>
    <m/>
    <n v="4"/>
    <m/>
    <n v="36975"/>
  </r>
  <r>
    <x v="2"/>
    <x v="46"/>
    <x v="0"/>
    <x v="0"/>
    <x v="19"/>
    <x v="20"/>
    <x v="24"/>
    <x v="29"/>
    <n v="6"/>
    <n v="44500"/>
    <n v="0"/>
    <n v="44500"/>
    <n v="5"/>
    <n v="53400"/>
    <n v="26700"/>
    <x v="1"/>
    <x v="16"/>
    <n v="179"/>
    <x v="1"/>
    <s v="03"/>
    <n v="7"/>
    <x v="14"/>
    <x v="64"/>
    <x v="0"/>
    <x v="0"/>
    <x v="0"/>
    <x v="16"/>
    <s v="NE"/>
    <s v="5126"/>
    <x v="0"/>
    <n v="5403.75"/>
    <n v="165"/>
    <n v="14"/>
    <n v="165"/>
    <x v="50"/>
    <m/>
    <n v="14"/>
    <m/>
    <n v="34875"/>
  </r>
  <r>
    <x v="2"/>
    <x v="47"/>
    <x v="1"/>
    <x v="1"/>
    <x v="2"/>
    <x v="21"/>
    <x v="4"/>
    <x v="30"/>
    <n v="6"/>
    <n v="44500"/>
    <n v="0"/>
    <n v="44500"/>
    <n v="5"/>
    <n v="53400"/>
    <n v="26700"/>
    <x v="1"/>
    <x v="16"/>
    <n v="179"/>
    <x v="1"/>
    <s v="03"/>
    <n v="2"/>
    <x v="14"/>
    <x v="65"/>
    <x v="0"/>
    <x v="1"/>
    <x v="1"/>
    <x v="17"/>
    <s v="NE"/>
    <s v="5127"/>
    <x v="1"/>
    <n v="1686.4"/>
    <n v="85"/>
    <n v="94"/>
    <n v="85"/>
    <x v="49"/>
    <m/>
    <n v="94"/>
    <m/>
    <n v="18775"/>
  </r>
  <r>
    <x v="2"/>
    <x v="43"/>
    <x v="1"/>
    <x v="1"/>
    <x v="2"/>
    <x v="21"/>
    <x v="4"/>
    <x v="30"/>
    <n v="6"/>
    <n v="44500"/>
    <n v="0"/>
    <n v="44500"/>
    <n v="5"/>
    <n v="53400"/>
    <n v="26700"/>
    <x v="1"/>
    <x v="16"/>
    <n v="179"/>
    <x v="1"/>
    <s v="03"/>
    <n v="3"/>
    <x v="14"/>
    <x v="60"/>
    <x v="0"/>
    <x v="1"/>
    <x v="1"/>
    <x v="17"/>
    <s v="NE"/>
    <s v="5127"/>
    <x v="1"/>
    <n v="3472"/>
    <n v="175"/>
    <n v="4"/>
    <n v="175"/>
    <x v="1"/>
    <m/>
    <n v="4"/>
    <m/>
    <n v="36975"/>
  </r>
  <r>
    <x v="2"/>
    <x v="44"/>
    <x v="1"/>
    <x v="1"/>
    <x v="2"/>
    <x v="21"/>
    <x v="4"/>
    <x v="30"/>
    <n v="6"/>
    <n v="44500"/>
    <n v="0"/>
    <n v="44500"/>
    <n v="5"/>
    <n v="53400"/>
    <n v="26700"/>
    <x v="1"/>
    <x v="16"/>
    <n v="179"/>
    <x v="1"/>
    <s v="03"/>
    <n v="4"/>
    <x v="14"/>
    <x v="61"/>
    <x v="0"/>
    <x v="1"/>
    <x v="1"/>
    <x v="17"/>
    <s v="NE"/>
    <s v="5127"/>
    <x v="1"/>
    <n v="3491.84"/>
    <n v="176"/>
    <n v="3"/>
    <n v="176"/>
    <x v="10"/>
    <m/>
    <n v="3"/>
    <m/>
    <n v="37200"/>
  </r>
  <r>
    <x v="2"/>
    <x v="42"/>
    <x v="1"/>
    <x v="1"/>
    <x v="2"/>
    <x v="21"/>
    <x v="4"/>
    <x v="30"/>
    <n v="6"/>
    <n v="44500"/>
    <n v="0"/>
    <n v="44500"/>
    <n v="5"/>
    <n v="53400"/>
    <n v="26700"/>
    <x v="1"/>
    <x v="16"/>
    <n v="179"/>
    <x v="1"/>
    <s v="03"/>
    <n v="5"/>
    <x v="14"/>
    <x v="62"/>
    <x v="0"/>
    <x v="1"/>
    <x v="1"/>
    <x v="17"/>
    <s v="NE"/>
    <s v="5127"/>
    <x v="1"/>
    <n v="3472"/>
    <n v="175"/>
    <n v="4"/>
    <n v="175"/>
    <x v="1"/>
    <m/>
    <n v="4"/>
    <m/>
    <n v="36975"/>
  </r>
  <r>
    <x v="2"/>
    <x v="45"/>
    <x v="1"/>
    <x v="1"/>
    <x v="2"/>
    <x v="21"/>
    <x v="4"/>
    <x v="30"/>
    <n v="6"/>
    <n v="44500"/>
    <n v="0"/>
    <n v="44500"/>
    <n v="5"/>
    <n v="53400"/>
    <n v="26700"/>
    <x v="1"/>
    <x v="16"/>
    <n v="179"/>
    <x v="1"/>
    <s v="03"/>
    <n v="6"/>
    <x v="14"/>
    <x v="63"/>
    <x v="0"/>
    <x v="1"/>
    <x v="1"/>
    <x v="17"/>
    <s v="NE"/>
    <s v="5127"/>
    <x v="1"/>
    <n v="3273.6"/>
    <n v="165"/>
    <n v="14"/>
    <n v="165"/>
    <x v="50"/>
    <m/>
    <n v="14"/>
    <m/>
    <n v="34875"/>
  </r>
  <r>
    <x v="0"/>
    <x v="20"/>
    <x v="0"/>
    <x v="4"/>
    <x v="20"/>
    <x v="22"/>
    <x v="25"/>
    <x v="31"/>
    <n v="16"/>
    <n v="61000"/>
    <n v="0"/>
    <n v="61000"/>
    <n v="15"/>
    <n v="65066.666666666664"/>
    <n v="32533.333333333332"/>
    <x v="2"/>
    <x v="17"/>
    <n v="218"/>
    <x v="1"/>
    <s v="04"/>
    <n v="2"/>
    <x v="15"/>
    <x v="66"/>
    <x v="3"/>
    <x v="6"/>
    <x v="0"/>
    <x v="18"/>
    <s v="UJ"/>
    <s v="6001"/>
    <x v="0"/>
    <n v="7368.75"/>
    <n v="225"/>
    <n v="-7"/>
    <n v="225"/>
    <x v="51"/>
    <m/>
    <n v="-7"/>
    <m/>
    <n v="44475"/>
  </r>
  <r>
    <x v="0"/>
    <x v="21"/>
    <x v="0"/>
    <x v="4"/>
    <x v="20"/>
    <x v="22"/>
    <x v="25"/>
    <x v="31"/>
    <n v="16"/>
    <n v="61000"/>
    <n v="0"/>
    <n v="61000"/>
    <n v="15"/>
    <n v="65066.666666666664"/>
    <n v="32533.333333333332"/>
    <x v="2"/>
    <x v="17"/>
    <n v="218"/>
    <x v="1"/>
    <s v="04"/>
    <n v="3"/>
    <x v="15"/>
    <x v="67"/>
    <x v="3"/>
    <x v="6"/>
    <x v="0"/>
    <x v="18"/>
    <s v="UJ"/>
    <s v="6001"/>
    <x v="0"/>
    <n v="6779.25"/>
    <n v="207"/>
    <n v="11"/>
    <n v="207"/>
    <x v="2"/>
    <m/>
    <n v="11"/>
    <m/>
    <n v="48535"/>
  </r>
  <r>
    <x v="0"/>
    <x v="22"/>
    <x v="0"/>
    <x v="4"/>
    <x v="20"/>
    <x v="22"/>
    <x v="25"/>
    <x v="31"/>
    <n v="16"/>
    <n v="61000"/>
    <n v="0"/>
    <n v="61000"/>
    <n v="15"/>
    <n v="65066.666666666664"/>
    <n v="32533.333333333332"/>
    <x v="2"/>
    <x v="17"/>
    <n v="218"/>
    <x v="1"/>
    <s v="04"/>
    <n v="4"/>
    <x v="15"/>
    <x v="68"/>
    <x v="3"/>
    <x v="6"/>
    <x v="0"/>
    <x v="18"/>
    <s v="UJ"/>
    <s v="6001"/>
    <x v="0"/>
    <n v="7467"/>
    <n v="228"/>
    <n v="-10"/>
    <n v="228"/>
    <x v="52"/>
    <m/>
    <n v="-10"/>
    <m/>
    <n v="55617.08"/>
  </r>
  <r>
    <x v="0"/>
    <x v="23"/>
    <x v="0"/>
    <x v="4"/>
    <x v="20"/>
    <x v="22"/>
    <x v="25"/>
    <x v="31"/>
    <n v="16"/>
    <n v="61000"/>
    <n v="0"/>
    <n v="61000"/>
    <n v="15"/>
    <n v="65066.666666666664"/>
    <n v="32533.333333333332"/>
    <x v="2"/>
    <x v="17"/>
    <n v="218"/>
    <x v="1"/>
    <s v="04"/>
    <n v="5"/>
    <x v="15"/>
    <x v="69"/>
    <x v="3"/>
    <x v="6"/>
    <x v="0"/>
    <x v="18"/>
    <s v="UJ"/>
    <s v="6001"/>
    <x v="0"/>
    <n v="7958.25"/>
    <n v="243"/>
    <n v="-25"/>
    <n v="243"/>
    <x v="53"/>
    <m/>
    <n v="-25"/>
    <m/>
    <n v="60276.549999999996"/>
  </r>
  <r>
    <x v="0"/>
    <x v="24"/>
    <x v="0"/>
    <x v="4"/>
    <x v="20"/>
    <x v="22"/>
    <x v="25"/>
    <x v="31"/>
    <n v="16"/>
    <n v="61000"/>
    <n v="0"/>
    <n v="61000"/>
    <n v="15"/>
    <n v="65066.666666666664"/>
    <n v="32533.333333333332"/>
    <x v="2"/>
    <x v="17"/>
    <n v="218"/>
    <x v="1"/>
    <s v="04"/>
    <n v="6"/>
    <x v="15"/>
    <x v="70"/>
    <x v="3"/>
    <x v="6"/>
    <x v="0"/>
    <x v="18"/>
    <s v="UJ"/>
    <s v="6001"/>
    <x v="0"/>
    <n v="7401.5"/>
    <n v="226"/>
    <n v="-8"/>
    <n v="226"/>
    <x v="54"/>
    <m/>
    <n v="-8"/>
    <m/>
    <n v="54546.320000000007"/>
  </r>
  <r>
    <x v="0"/>
    <x v="25"/>
    <x v="0"/>
    <x v="4"/>
    <x v="20"/>
    <x v="22"/>
    <x v="25"/>
    <x v="31"/>
    <n v="16"/>
    <n v="61000"/>
    <n v="0"/>
    <n v="61000"/>
    <n v="15"/>
    <n v="65066.666666666664"/>
    <n v="32533.333333333332"/>
    <x v="2"/>
    <x v="17"/>
    <n v="218"/>
    <x v="1"/>
    <s v="04"/>
    <n v="7"/>
    <x v="15"/>
    <x v="71"/>
    <x v="3"/>
    <x v="6"/>
    <x v="0"/>
    <x v="18"/>
    <s v="UJ"/>
    <s v="6001"/>
    <x v="0"/>
    <n v="7139.5"/>
    <n v="218"/>
    <n v="0"/>
    <n v="218"/>
    <x v="4"/>
    <m/>
    <n v="0"/>
    <m/>
    <n v="51355"/>
  </r>
  <r>
    <x v="0"/>
    <x v="26"/>
    <x v="0"/>
    <x v="4"/>
    <x v="20"/>
    <x v="22"/>
    <x v="25"/>
    <x v="31"/>
    <n v="16"/>
    <n v="61000"/>
    <n v="0"/>
    <n v="61000"/>
    <n v="15"/>
    <n v="65066.666666666664"/>
    <n v="32533.333333333332"/>
    <x v="2"/>
    <x v="17"/>
    <n v="218"/>
    <x v="1"/>
    <s v="04"/>
    <n v="8"/>
    <x v="15"/>
    <x v="72"/>
    <x v="3"/>
    <x v="6"/>
    <x v="0"/>
    <x v="18"/>
    <s v="UJ"/>
    <s v="6001"/>
    <x v="0"/>
    <n v="6222.5"/>
    <n v="190"/>
    <n v="28"/>
    <n v="190"/>
    <x v="55"/>
    <m/>
    <n v="28"/>
    <m/>
    <n v="42825"/>
  </r>
  <r>
    <x v="0"/>
    <x v="27"/>
    <x v="0"/>
    <x v="4"/>
    <x v="20"/>
    <x v="22"/>
    <x v="25"/>
    <x v="31"/>
    <n v="16"/>
    <n v="61000"/>
    <n v="0"/>
    <n v="61000"/>
    <n v="15"/>
    <n v="65066.666666666664"/>
    <n v="32533.333333333332"/>
    <x v="2"/>
    <x v="17"/>
    <n v="218"/>
    <x v="1"/>
    <s v="04"/>
    <n v="1"/>
    <x v="15"/>
    <x v="73"/>
    <x v="3"/>
    <x v="6"/>
    <x v="0"/>
    <x v="18"/>
    <s v="UJ"/>
    <s v="6001"/>
    <x v="0"/>
    <n v="0"/>
    <n v="0"/>
    <n v="218"/>
    <n v="0"/>
    <x v="56"/>
    <m/>
    <n v="218"/>
    <m/>
    <n v="0"/>
  </r>
  <r>
    <x v="0"/>
    <x v="28"/>
    <x v="0"/>
    <x v="4"/>
    <x v="20"/>
    <x v="22"/>
    <x v="25"/>
    <x v="31"/>
    <n v="16"/>
    <n v="61000"/>
    <n v="0"/>
    <n v="61000"/>
    <n v="15"/>
    <n v="65066.666666666664"/>
    <n v="32533.333333333332"/>
    <x v="2"/>
    <x v="17"/>
    <n v="218"/>
    <x v="1"/>
    <s v="04"/>
    <n v="2"/>
    <x v="15"/>
    <x v="66"/>
    <x v="3"/>
    <x v="6"/>
    <x v="0"/>
    <x v="18"/>
    <s v="UJ"/>
    <s v="6001"/>
    <x v="0"/>
    <n v="0"/>
    <n v="0"/>
    <n v="218"/>
    <n v="0"/>
    <x v="56"/>
    <m/>
    <n v="218"/>
    <m/>
    <n v="0"/>
  </r>
  <r>
    <x v="0"/>
    <x v="29"/>
    <x v="0"/>
    <x v="4"/>
    <x v="20"/>
    <x v="22"/>
    <x v="25"/>
    <x v="31"/>
    <n v="16"/>
    <n v="61000"/>
    <n v="0"/>
    <n v="61000"/>
    <n v="15"/>
    <n v="65066.666666666664"/>
    <n v="32533.333333333332"/>
    <x v="2"/>
    <x v="17"/>
    <n v="218"/>
    <x v="1"/>
    <s v="04"/>
    <n v="3"/>
    <x v="15"/>
    <x v="67"/>
    <x v="3"/>
    <x v="6"/>
    <x v="0"/>
    <x v="18"/>
    <s v="UJ"/>
    <s v="6001"/>
    <x v="0"/>
    <n v="0"/>
    <n v="0"/>
    <n v="218"/>
    <n v="0"/>
    <x v="56"/>
    <m/>
    <n v="218"/>
    <m/>
    <n v="0"/>
  </r>
  <r>
    <x v="0"/>
    <x v="30"/>
    <x v="0"/>
    <x v="4"/>
    <x v="20"/>
    <x v="22"/>
    <x v="25"/>
    <x v="31"/>
    <n v="16"/>
    <n v="61000"/>
    <n v="0"/>
    <n v="61000"/>
    <n v="15"/>
    <n v="65066.666666666664"/>
    <n v="32533.333333333332"/>
    <x v="2"/>
    <x v="17"/>
    <n v="218"/>
    <x v="1"/>
    <s v="04"/>
    <n v="4"/>
    <x v="15"/>
    <x v="68"/>
    <x v="3"/>
    <x v="6"/>
    <x v="0"/>
    <x v="18"/>
    <s v="UJ"/>
    <s v="6001"/>
    <x v="0"/>
    <n v="0"/>
    <n v="0"/>
    <n v="218"/>
    <n v="0"/>
    <x v="56"/>
    <m/>
    <n v="218"/>
    <m/>
    <n v="0"/>
  </r>
  <r>
    <x v="0"/>
    <x v="31"/>
    <x v="0"/>
    <x v="4"/>
    <x v="20"/>
    <x v="22"/>
    <x v="25"/>
    <x v="31"/>
    <n v="16"/>
    <n v="61000"/>
    <n v="0"/>
    <n v="61000"/>
    <n v="15"/>
    <n v="65066.666666666664"/>
    <n v="32533.333333333332"/>
    <x v="2"/>
    <x v="17"/>
    <n v="218"/>
    <x v="1"/>
    <s v="04"/>
    <n v="5"/>
    <x v="15"/>
    <x v="69"/>
    <x v="3"/>
    <x v="6"/>
    <x v="0"/>
    <x v="18"/>
    <s v="UJ"/>
    <s v="6001"/>
    <x v="0"/>
    <n v="0"/>
    <n v="0"/>
    <n v="218"/>
    <n v="0"/>
    <x v="56"/>
    <m/>
    <n v="218"/>
    <m/>
    <n v="0"/>
  </r>
  <r>
    <x v="0"/>
    <x v="32"/>
    <x v="0"/>
    <x v="4"/>
    <x v="20"/>
    <x v="22"/>
    <x v="25"/>
    <x v="31"/>
    <n v="16"/>
    <n v="61000"/>
    <n v="0"/>
    <n v="61000"/>
    <n v="15"/>
    <n v="65066.666666666664"/>
    <n v="32533.333333333332"/>
    <x v="2"/>
    <x v="17"/>
    <n v="218"/>
    <x v="1"/>
    <s v="04"/>
    <n v="6"/>
    <x v="15"/>
    <x v="70"/>
    <x v="3"/>
    <x v="6"/>
    <x v="0"/>
    <x v="18"/>
    <s v="UJ"/>
    <s v="6001"/>
    <x v="0"/>
    <n v="0"/>
    <n v="0"/>
    <n v="218"/>
    <n v="0"/>
    <x v="56"/>
    <m/>
    <n v="218"/>
    <m/>
    <n v="0"/>
  </r>
  <r>
    <x v="0"/>
    <x v="33"/>
    <x v="0"/>
    <x v="4"/>
    <x v="20"/>
    <x v="22"/>
    <x v="26"/>
    <x v="32"/>
    <n v="16"/>
    <n v="61000"/>
    <n v="0"/>
    <n v="61000"/>
    <n v="15"/>
    <n v="65066.666666666664"/>
    <n v="32533.333333333332"/>
    <x v="2"/>
    <x v="17"/>
    <n v="218"/>
    <x v="1"/>
    <s v="04"/>
    <n v="7"/>
    <x v="15"/>
    <x v="71"/>
    <x v="3"/>
    <x v="6"/>
    <x v="0"/>
    <x v="18"/>
    <s v="UJ"/>
    <s v="6001"/>
    <x v="0"/>
    <n v="0"/>
    <n v="0"/>
    <n v="218"/>
    <n v="0"/>
    <x v="56"/>
    <m/>
    <n v="218"/>
    <m/>
    <n v="0"/>
  </r>
  <r>
    <x v="0"/>
    <x v="34"/>
    <x v="0"/>
    <x v="4"/>
    <x v="20"/>
    <x v="22"/>
    <x v="26"/>
    <x v="32"/>
    <n v="16"/>
    <n v="61000"/>
    <n v="0"/>
    <n v="61000"/>
    <n v="15"/>
    <n v="65066.666666666664"/>
    <n v="32533.333333333332"/>
    <x v="2"/>
    <x v="17"/>
    <n v="218"/>
    <x v="1"/>
    <s v="04"/>
    <n v="8"/>
    <x v="15"/>
    <x v="72"/>
    <x v="3"/>
    <x v="6"/>
    <x v="0"/>
    <x v="18"/>
    <s v="UJ"/>
    <s v="6001"/>
    <x v="0"/>
    <n v="0"/>
    <n v="0"/>
    <n v="218"/>
    <n v="0"/>
    <x v="56"/>
    <m/>
    <n v="218"/>
    <m/>
    <n v="0"/>
  </r>
  <r>
    <x v="0"/>
    <x v="19"/>
    <x v="4"/>
    <x v="1"/>
    <x v="21"/>
    <x v="11"/>
    <x v="15"/>
    <x v="33"/>
    <n v="16"/>
    <n v="61000"/>
    <n v="0"/>
    <n v="61000"/>
    <n v="15"/>
    <n v="65066.666666666664"/>
    <n v="32533.333333333332"/>
    <x v="2"/>
    <x v="17"/>
    <n v="218"/>
    <x v="1"/>
    <s v="04"/>
    <n v="1"/>
    <x v="15"/>
    <x v="73"/>
    <x v="3"/>
    <x v="7"/>
    <x v="1"/>
    <x v="19"/>
    <s v="UJ"/>
    <s v="6002"/>
    <x v="5"/>
    <n v="5573.25"/>
    <n v="225"/>
    <n v="-7"/>
    <n v="225"/>
    <x v="51"/>
    <m/>
    <n v="-7"/>
    <m/>
    <n v="44475"/>
  </r>
  <r>
    <x v="0"/>
    <x v="20"/>
    <x v="4"/>
    <x v="1"/>
    <x v="21"/>
    <x v="11"/>
    <x v="15"/>
    <x v="33"/>
    <n v="16"/>
    <n v="61000"/>
    <n v="0"/>
    <n v="61000"/>
    <n v="15"/>
    <n v="65066.666666666664"/>
    <n v="32533.333333333332"/>
    <x v="2"/>
    <x v="17"/>
    <n v="218"/>
    <x v="1"/>
    <s v="04"/>
    <n v="2"/>
    <x v="15"/>
    <x v="66"/>
    <x v="3"/>
    <x v="7"/>
    <x v="1"/>
    <x v="19"/>
    <s v="UJ"/>
    <s v="6002"/>
    <x v="5"/>
    <n v="5449.4"/>
    <n v="220"/>
    <n v="-2"/>
    <n v="220"/>
    <x v="7"/>
    <m/>
    <n v="-2"/>
    <m/>
    <n v="52318.740000000013"/>
  </r>
  <r>
    <x v="0"/>
    <x v="21"/>
    <x v="4"/>
    <x v="1"/>
    <x v="21"/>
    <x v="11"/>
    <x v="15"/>
    <x v="33"/>
    <n v="16"/>
    <n v="61000"/>
    <n v="0"/>
    <n v="61000"/>
    <n v="15"/>
    <n v="65066.666666666664"/>
    <n v="32533.333333333332"/>
    <x v="2"/>
    <x v="17"/>
    <n v="218"/>
    <x v="1"/>
    <s v="04"/>
    <n v="3"/>
    <x v="15"/>
    <x v="67"/>
    <x v="3"/>
    <x v="7"/>
    <x v="1"/>
    <x v="19"/>
    <s v="UJ"/>
    <s v="6002"/>
    <x v="5"/>
    <n v="5746.64"/>
    <n v="232"/>
    <n v="-14"/>
    <n v="232"/>
    <x v="57"/>
    <m/>
    <n v="-14"/>
    <m/>
    <n v="56719.54"/>
  </r>
  <r>
    <x v="0"/>
    <x v="22"/>
    <x v="4"/>
    <x v="1"/>
    <x v="21"/>
    <x v="11"/>
    <x v="15"/>
    <x v="33"/>
    <n v="16"/>
    <n v="61000"/>
    <n v="0"/>
    <n v="61000"/>
    <n v="15"/>
    <n v="65066.666666666664"/>
    <n v="32533.333333333332"/>
    <x v="2"/>
    <x v="17"/>
    <n v="218"/>
    <x v="1"/>
    <s v="04"/>
    <n v="4"/>
    <x v="15"/>
    <x v="68"/>
    <x v="3"/>
    <x v="7"/>
    <x v="1"/>
    <x v="19"/>
    <s v="UJ"/>
    <s v="6002"/>
    <x v="5"/>
    <n v="5498.94"/>
    <n v="222"/>
    <n v="-4"/>
    <n v="222"/>
    <x v="34"/>
    <m/>
    <n v="-4"/>
    <m/>
    <n v="52902.28"/>
  </r>
  <r>
    <x v="0"/>
    <x v="23"/>
    <x v="4"/>
    <x v="1"/>
    <x v="21"/>
    <x v="11"/>
    <x v="15"/>
    <x v="33"/>
    <n v="16"/>
    <n v="61000"/>
    <n v="0"/>
    <n v="61000"/>
    <n v="15"/>
    <n v="65066.666666666664"/>
    <n v="32533.333333333332"/>
    <x v="2"/>
    <x v="17"/>
    <n v="218"/>
    <x v="1"/>
    <s v="04"/>
    <n v="5"/>
    <x v="15"/>
    <x v="69"/>
    <x v="3"/>
    <x v="7"/>
    <x v="1"/>
    <x v="19"/>
    <s v="UJ"/>
    <s v="6002"/>
    <x v="5"/>
    <n v="5498.94"/>
    <n v="222"/>
    <n v="-4"/>
    <n v="222"/>
    <x v="34"/>
    <m/>
    <n v="-4"/>
    <m/>
    <n v="52797.16"/>
  </r>
  <r>
    <x v="0"/>
    <x v="24"/>
    <x v="4"/>
    <x v="1"/>
    <x v="21"/>
    <x v="11"/>
    <x v="15"/>
    <x v="33"/>
    <n v="16"/>
    <n v="61000"/>
    <n v="0"/>
    <n v="61000"/>
    <n v="15"/>
    <n v="65066.666666666664"/>
    <n v="32533.333333333332"/>
    <x v="2"/>
    <x v="17"/>
    <n v="218"/>
    <x v="1"/>
    <s v="04"/>
    <n v="6"/>
    <x v="15"/>
    <x v="70"/>
    <x v="3"/>
    <x v="7"/>
    <x v="1"/>
    <x v="19"/>
    <s v="UJ"/>
    <s v="6002"/>
    <x v="5"/>
    <n v="5399.86"/>
    <n v="218"/>
    <n v="0"/>
    <n v="218"/>
    <x v="4"/>
    <m/>
    <n v="0"/>
    <m/>
    <n v="51355"/>
  </r>
  <r>
    <x v="0"/>
    <x v="25"/>
    <x v="4"/>
    <x v="1"/>
    <x v="21"/>
    <x v="11"/>
    <x v="15"/>
    <x v="33"/>
    <n v="16"/>
    <n v="61000"/>
    <n v="0"/>
    <n v="61000"/>
    <n v="15"/>
    <n v="65066.666666666664"/>
    <n v="32533.333333333332"/>
    <x v="2"/>
    <x v="17"/>
    <n v="218"/>
    <x v="1"/>
    <s v="04"/>
    <n v="7"/>
    <x v="15"/>
    <x v="71"/>
    <x v="3"/>
    <x v="7"/>
    <x v="1"/>
    <x v="19"/>
    <s v="UJ"/>
    <s v="6002"/>
    <x v="5"/>
    <n v="4706.3"/>
    <n v="190"/>
    <n v="28"/>
    <n v="190"/>
    <x v="55"/>
    <m/>
    <n v="28"/>
    <m/>
    <n v="42825"/>
  </r>
  <r>
    <x v="0"/>
    <x v="26"/>
    <x v="4"/>
    <x v="1"/>
    <x v="21"/>
    <x v="11"/>
    <x v="15"/>
    <x v="33"/>
    <n v="16"/>
    <n v="61000"/>
    <n v="0"/>
    <n v="61000"/>
    <n v="15"/>
    <n v="65066.666666666664"/>
    <n v="32533.333333333332"/>
    <x v="2"/>
    <x v="17"/>
    <n v="218"/>
    <x v="1"/>
    <s v="04"/>
    <n v="8"/>
    <x v="15"/>
    <x v="72"/>
    <x v="3"/>
    <x v="7"/>
    <x v="1"/>
    <x v="19"/>
    <s v="UJ"/>
    <s v="6002"/>
    <x v="5"/>
    <n v="0"/>
    <n v="0"/>
    <n v="218"/>
    <n v="0"/>
    <x v="56"/>
    <m/>
    <n v="218"/>
    <m/>
    <n v="0"/>
  </r>
  <r>
    <x v="0"/>
    <x v="27"/>
    <x v="4"/>
    <x v="1"/>
    <x v="21"/>
    <x v="11"/>
    <x v="15"/>
    <x v="33"/>
    <n v="16"/>
    <n v="61000"/>
    <n v="0"/>
    <n v="61000"/>
    <n v="15"/>
    <n v="65066.666666666664"/>
    <n v="32533.333333333332"/>
    <x v="2"/>
    <x v="17"/>
    <n v="218"/>
    <x v="1"/>
    <s v="04"/>
    <n v="1"/>
    <x v="15"/>
    <x v="73"/>
    <x v="1"/>
    <x v="7"/>
    <x v="1"/>
    <x v="19"/>
    <s v="UJ"/>
    <s v="6002"/>
    <x v="5"/>
    <n v="0"/>
    <n v="0"/>
    <n v="218"/>
    <n v="0"/>
    <x v="56"/>
    <m/>
    <n v="218"/>
    <m/>
    <n v="0"/>
  </r>
  <r>
    <x v="0"/>
    <x v="28"/>
    <x v="4"/>
    <x v="1"/>
    <x v="21"/>
    <x v="11"/>
    <x v="15"/>
    <x v="33"/>
    <n v="16"/>
    <n v="61000"/>
    <n v="0"/>
    <n v="61000"/>
    <n v="15"/>
    <n v="65066.666666666664"/>
    <n v="32533.333333333332"/>
    <x v="2"/>
    <x v="17"/>
    <n v="218"/>
    <x v="1"/>
    <s v="04"/>
    <n v="2"/>
    <x v="15"/>
    <x v="66"/>
    <x v="1"/>
    <x v="7"/>
    <x v="1"/>
    <x v="19"/>
    <s v="UJ"/>
    <s v="6002"/>
    <x v="5"/>
    <n v="0"/>
    <n v="0"/>
    <n v="218"/>
    <n v="0"/>
    <x v="56"/>
    <m/>
    <n v="218"/>
    <m/>
    <n v="0"/>
  </r>
  <r>
    <x v="0"/>
    <x v="29"/>
    <x v="4"/>
    <x v="1"/>
    <x v="21"/>
    <x v="11"/>
    <x v="15"/>
    <x v="33"/>
    <n v="16"/>
    <n v="61000"/>
    <n v="0"/>
    <n v="61000"/>
    <n v="15"/>
    <n v="65066.666666666664"/>
    <n v="32533.333333333332"/>
    <x v="2"/>
    <x v="17"/>
    <n v="218"/>
    <x v="1"/>
    <s v="04"/>
    <n v="3"/>
    <x v="15"/>
    <x v="67"/>
    <x v="1"/>
    <x v="7"/>
    <x v="1"/>
    <x v="19"/>
    <s v="UJ"/>
    <s v="6002"/>
    <x v="5"/>
    <n v="0"/>
    <n v="0"/>
    <n v="218"/>
    <n v="0"/>
    <x v="56"/>
    <m/>
    <n v="218"/>
    <m/>
    <n v="0"/>
  </r>
  <r>
    <x v="0"/>
    <x v="30"/>
    <x v="4"/>
    <x v="1"/>
    <x v="21"/>
    <x v="11"/>
    <x v="15"/>
    <x v="33"/>
    <n v="16"/>
    <n v="61000"/>
    <n v="0"/>
    <n v="61000"/>
    <n v="15"/>
    <n v="65066.666666666664"/>
    <n v="32533.333333333332"/>
    <x v="2"/>
    <x v="17"/>
    <n v="218"/>
    <x v="1"/>
    <s v="04"/>
    <n v="4"/>
    <x v="15"/>
    <x v="68"/>
    <x v="1"/>
    <x v="7"/>
    <x v="1"/>
    <x v="19"/>
    <s v="UJ"/>
    <s v="6002"/>
    <x v="5"/>
    <n v="0"/>
    <n v="0"/>
    <n v="218"/>
    <n v="0"/>
    <x v="56"/>
    <m/>
    <n v="218"/>
    <m/>
    <n v="0"/>
  </r>
  <r>
    <x v="0"/>
    <x v="31"/>
    <x v="4"/>
    <x v="1"/>
    <x v="21"/>
    <x v="11"/>
    <x v="15"/>
    <x v="33"/>
    <n v="16"/>
    <n v="61000"/>
    <n v="0"/>
    <n v="61000"/>
    <n v="15"/>
    <n v="65066.666666666664"/>
    <n v="32533.333333333332"/>
    <x v="2"/>
    <x v="17"/>
    <n v="218"/>
    <x v="1"/>
    <s v="04"/>
    <n v="5"/>
    <x v="15"/>
    <x v="69"/>
    <x v="1"/>
    <x v="7"/>
    <x v="1"/>
    <x v="19"/>
    <s v="UJ"/>
    <s v="6002"/>
    <x v="5"/>
    <n v="0"/>
    <n v="0"/>
    <n v="218"/>
    <n v="0"/>
    <x v="56"/>
    <m/>
    <n v="218"/>
    <m/>
    <n v="0"/>
  </r>
  <r>
    <x v="0"/>
    <x v="32"/>
    <x v="4"/>
    <x v="1"/>
    <x v="21"/>
    <x v="11"/>
    <x v="15"/>
    <x v="33"/>
    <n v="16"/>
    <n v="61000"/>
    <n v="0"/>
    <n v="61000"/>
    <n v="15"/>
    <n v="65066.666666666664"/>
    <n v="32533.333333333332"/>
    <x v="2"/>
    <x v="17"/>
    <n v="218"/>
    <x v="1"/>
    <s v="04"/>
    <n v="6"/>
    <x v="15"/>
    <x v="70"/>
    <x v="1"/>
    <x v="7"/>
    <x v="1"/>
    <x v="19"/>
    <s v="UJ"/>
    <s v="6002"/>
    <x v="5"/>
    <n v="0"/>
    <n v="0"/>
    <n v="218"/>
    <n v="0"/>
    <x v="56"/>
    <m/>
    <n v="218"/>
    <m/>
    <n v="0"/>
  </r>
  <r>
    <x v="0"/>
    <x v="33"/>
    <x v="4"/>
    <x v="1"/>
    <x v="21"/>
    <x v="11"/>
    <x v="14"/>
    <x v="15"/>
    <n v="16"/>
    <n v="61000"/>
    <n v="0"/>
    <n v="61000"/>
    <n v="15"/>
    <n v="65066.666666666664"/>
    <n v="32533.333333333332"/>
    <x v="2"/>
    <x v="17"/>
    <n v="218"/>
    <x v="1"/>
    <s v="04"/>
    <n v="7"/>
    <x v="15"/>
    <x v="71"/>
    <x v="1"/>
    <x v="7"/>
    <x v="1"/>
    <x v="19"/>
    <s v="UJ"/>
    <s v="6002"/>
    <x v="5"/>
    <n v="0"/>
    <n v="0"/>
    <n v="218"/>
    <n v="0"/>
    <x v="56"/>
    <m/>
    <n v="218"/>
    <m/>
    <n v="0"/>
  </r>
  <r>
    <x v="1"/>
    <x v="48"/>
    <x v="0"/>
    <x v="2"/>
    <x v="22"/>
    <x v="20"/>
    <x v="27"/>
    <x v="29"/>
    <n v="9"/>
    <n v="0"/>
    <n v="0"/>
    <n v="0"/>
    <n v="8"/>
    <n v="0"/>
    <n v="0"/>
    <x v="1"/>
    <x v="16"/>
    <n v="179"/>
    <x v="1"/>
    <s v="06"/>
    <n v="2"/>
    <x v="16"/>
    <x v="74"/>
    <x v="1"/>
    <x v="2"/>
    <x v="0"/>
    <x v="20"/>
    <s v="NE"/>
    <n v="7120"/>
    <x v="0"/>
    <n v="5567.5"/>
    <n v="170"/>
    <n v="9"/>
    <n v="170"/>
    <x v="35"/>
    <m/>
    <n v="9"/>
    <m/>
    <n v="36100"/>
  </r>
  <r>
    <x v="1"/>
    <x v="49"/>
    <x v="0"/>
    <x v="2"/>
    <x v="22"/>
    <x v="20"/>
    <x v="27"/>
    <x v="29"/>
    <n v="9"/>
    <n v="0"/>
    <n v="0"/>
    <n v="0"/>
    <n v="8"/>
    <n v="0"/>
    <n v="0"/>
    <x v="1"/>
    <x v="16"/>
    <n v="179"/>
    <x v="1"/>
    <s v="06"/>
    <n v="3"/>
    <x v="16"/>
    <x v="75"/>
    <x v="1"/>
    <x v="2"/>
    <x v="0"/>
    <x v="20"/>
    <s v="NE"/>
    <n v="7120"/>
    <x v="0"/>
    <n v="5567.5"/>
    <n v="170"/>
    <n v="9"/>
    <n v="170"/>
    <x v="35"/>
    <m/>
    <n v="9"/>
    <m/>
    <n v="36100"/>
  </r>
  <r>
    <x v="1"/>
    <x v="50"/>
    <x v="0"/>
    <x v="2"/>
    <x v="22"/>
    <x v="20"/>
    <x v="27"/>
    <x v="29"/>
    <n v="9"/>
    <n v="0"/>
    <n v="0"/>
    <n v="0"/>
    <n v="8"/>
    <n v="0"/>
    <n v="0"/>
    <x v="1"/>
    <x v="16"/>
    <n v="179"/>
    <x v="1"/>
    <s v="06"/>
    <n v="4"/>
    <x v="16"/>
    <x v="76"/>
    <x v="1"/>
    <x v="2"/>
    <x v="0"/>
    <x v="20"/>
    <s v="NE"/>
    <n v="7120"/>
    <x v="0"/>
    <n v="5764"/>
    <n v="176"/>
    <n v="3"/>
    <n v="176"/>
    <x v="10"/>
    <m/>
    <n v="3"/>
    <m/>
    <n v="36600"/>
  </r>
  <r>
    <x v="1"/>
    <x v="51"/>
    <x v="0"/>
    <x v="2"/>
    <x v="22"/>
    <x v="20"/>
    <x v="27"/>
    <x v="29"/>
    <n v="9"/>
    <n v="0"/>
    <n v="0"/>
    <n v="0"/>
    <n v="8"/>
    <n v="0"/>
    <n v="0"/>
    <x v="1"/>
    <x v="16"/>
    <n v="179"/>
    <x v="1"/>
    <s v="06"/>
    <n v="5"/>
    <x v="16"/>
    <x v="77"/>
    <x v="1"/>
    <x v="2"/>
    <x v="0"/>
    <x v="20"/>
    <s v="NE"/>
    <n v="7120"/>
    <x v="0"/>
    <n v="5567.5"/>
    <n v="170"/>
    <n v="9"/>
    <n v="170"/>
    <x v="35"/>
    <m/>
    <n v="9"/>
    <m/>
    <n v="36600"/>
  </r>
  <r>
    <x v="1"/>
    <x v="52"/>
    <x v="0"/>
    <x v="2"/>
    <x v="22"/>
    <x v="20"/>
    <x v="27"/>
    <x v="29"/>
    <n v="9"/>
    <n v="0"/>
    <n v="0"/>
    <n v="0"/>
    <n v="8"/>
    <n v="0"/>
    <n v="0"/>
    <x v="1"/>
    <x v="16"/>
    <n v="179"/>
    <x v="1"/>
    <s v="06"/>
    <n v="6"/>
    <x v="16"/>
    <x v="78"/>
    <x v="1"/>
    <x v="2"/>
    <x v="0"/>
    <x v="20"/>
    <s v="NE"/>
    <n v="7120"/>
    <x v="0"/>
    <n v="5567.5"/>
    <n v="170"/>
    <n v="9"/>
    <n v="170"/>
    <x v="35"/>
    <m/>
    <n v="9"/>
    <m/>
    <n v="36600"/>
  </r>
  <r>
    <x v="1"/>
    <x v="53"/>
    <x v="0"/>
    <x v="2"/>
    <x v="22"/>
    <x v="20"/>
    <x v="27"/>
    <x v="29"/>
    <n v="9"/>
    <n v="0"/>
    <n v="0"/>
    <n v="0"/>
    <n v="8"/>
    <n v="0"/>
    <n v="0"/>
    <x v="1"/>
    <x v="16"/>
    <n v="179"/>
    <x v="1"/>
    <s v="06"/>
    <n v="7"/>
    <x v="16"/>
    <x v="79"/>
    <x v="1"/>
    <x v="2"/>
    <x v="0"/>
    <x v="20"/>
    <s v="NE"/>
    <n v="7120"/>
    <x v="0"/>
    <n v="5567.5"/>
    <n v="170"/>
    <n v="9"/>
    <n v="170"/>
    <x v="35"/>
    <m/>
    <n v="9"/>
    <m/>
    <n v="37350"/>
  </r>
  <r>
    <x v="1"/>
    <x v="54"/>
    <x v="0"/>
    <x v="2"/>
    <x v="22"/>
    <x v="20"/>
    <x v="27"/>
    <x v="29"/>
    <n v="9"/>
    <n v="0"/>
    <n v="0"/>
    <n v="0"/>
    <n v="8"/>
    <n v="0"/>
    <n v="0"/>
    <x v="1"/>
    <x v="16"/>
    <n v="179"/>
    <x v="1"/>
    <s v="06"/>
    <n v="8"/>
    <x v="16"/>
    <x v="80"/>
    <x v="1"/>
    <x v="2"/>
    <x v="0"/>
    <x v="20"/>
    <s v="NE"/>
    <n v="7120"/>
    <x v="0"/>
    <n v="5567.5"/>
    <n v="170"/>
    <n v="9"/>
    <n v="170"/>
    <x v="35"/>
    <m/>
    <n v="9"/>
    <m/>
    <n v="35300"/>
  </r>
  <r>
    <x v="1"/>
    <x v="55"/>
    <x v="0"/>
    <x v="2"/>
    <x v="22"/>
    <x v="20"/>
    <x v="27"/>
    <x v="29"/>
    <n v="9"/>
    <n v="0"/>
    <n v="0"/>
    <n v="0"/>
    <n v="8"/>
    <n v="0"/>
    <n v="0"/>
    <x v="1"/>
    <x v="16"/>
    <n v="179"/>
    <x v="1"/>
    <s v="06"/>
    <n v="8"/>
    <x v="16"/>
    <x v="80"/>
    <x v="1"/>
    <x v="2"/>
    <x v="0"/>
    <x v="20"/>
    <s v="NE"/>
    <n v="7120"/>
    <x v="0"/>
    <n v="1637.5"/>
    <n v="50"/>
    <n v="129"/>
    <n v="50"/>
    <x v="58"/>
    <m/>
    <n v="129"/>
    <m/>
    <n v="9350"/>
  </r>
  <r>
    <x v="1"/>
    <x v="56"/>
    <x v="2"/>
    <x v="1"/>
    <x v="2"/>
    <x v="23"/>
    <x v="4"/>
    <x v="34"/>
    <n v="9"/>
    <n v="0"/>
    <n v="0"/>
    <n v="0"/>
    <n v="8"/>
    <n v="0"/>
    <n v="0"/>
    <x v="1"/>
    <x v="16"/>
    <n v="179"/>
    <x v="1"/>
    <s v="06"/>
    <n v="1"/>
    <x v="16"/>
    <x v="81"/>
    <x v="1"/>
    <x v="3"/>
    <x v="1"/>
    <x v="21"/>
    <s v="NE"/>
    <n v="7121"/>
    <x v="3"/>
    <n v="4816.0999999999995"/>
    <n v="170"/>
    <n v="9"/>
    <n v="170"/>
    <x v="35"/>
    <m/>
    <n v="9"/>
    <m/>
    <n v="36100"/>
  </r>
  <r>
    <x v="1"/>
    <x v="48"/>
    <x v="2"/>
    <x v="1"/>
    <x v="2"/>
    <x v="23"/>
    <x v="4"/>
    <x v="34"/>
    <n v="9"/>
    <n v="0"/>
    <n v="0"/>
    <n v="0"/>
    <n v="8"/>
    <n v="0"/>
    <n v="0"/>
    <x v="1"/>
    <x v="16"/>
    <n v="179"/>
    <x v="1"/>
    <s v="06"/>
    <n v="2"/>
    <x v="16"/>
    <x v="74"/>
    <x v="1"/>
    <x v="3"/>
    <x v="1"/>
    <x v="21"/>
    <s v="NE"/>
    <n v="7121"/>
    <x v="3"/>
    <n v="4816.0999999999995"/>
    <n v="170"/>
    <n v="9"/>
    <n v="170"/>
    <x v="35"/>
    <m/>
    <n v="9"/>
    <m/>
    <n v="36100"/>
  </r>
  <r>
    <x v="1"/>
    <x v="49"/>
    <x v="2"/>
    <x v="1"/>
    <x v="2"/>
    <x v="23"/>
    <x v="4"/>
    <x v="34"/>
    <n v="9"/>
    <n v="0"/>
    <n v="0"/>
    <n v="0"/>
    <n v="8"/>
    <n v="0"/>
    <n v="0"/>
    <x v="1"/>
    <x v="16"/>
    <n v="179"/>
    <x v="1"/>
    <s v="06"/>
    <n v="3"/>
    <x v="16"/>
    <x v="75"/>
    <x v="1"/>
    <x v="3"/>
    <x v="1"/>
    <x v="21"/>
    <s v="NE"/>
    <n v="7121"/>
    <x v="3"/>
    <n v="4986.08"/>
    <n v="176"/>
    <n v="3"/>
    <n v="176"/>
    <x v="10"/>
    <m/>
    <n v="3"/>
    <m/>
    <n v="36600"/>
  </r>
  <r>
    <x v="1"/>
    <x v="50"/>
    <x v="2"/>
    <x v="1"/>
    <x v="2"/>
    <x v="23"/>
    <x v="4"/>
    <x v="34"/>
    <n v="9"/>
    <n v="0"/>
    <n v="0"/>
    <n v="0"/>
    <n v="8"/>
    <n v="0"/>
    <n v="0"/>
    <x v="1"/>
    <x v="16"/>
    <n v="179"/>
    <x v="1"/>
    <s v="06"/>
    <n v="4"/>
    <x v="16"/>
    <x v="76"/>
    <x v="1"/>
    <x v="3"/>
    <x v="1"/>
    <x v="21"/>
    <s v="NE"/>
    <n v="7121"/>
    <x v="3"/>
    <n v="4816.0999999999995"/>
    <n v="170"/>
    <n v="9"/>
    <n v="170"/>
    <x v="35"/>
    <m/>
    <n v="9"/>
    <m/>
    <n v="36600"/>
  </r>
  <r>
    <x v="1"/>
    <x v="51"/>
    <x v="2"/>
    <x v="1"/>
    <x v="2"/>
    <x v="23"/>
    <x v="4"/>
    <x v="34"/>
    <n v="9"/>
    <n v="0"/>
    <n v="0"/>
    <n v="0"/>
    <n v="8"/>
    <n v="0"/>
    <n v="0"/>
    <x v="1"/>
    <x v="16"/>
    <n v="179"/>
    <x v="1"/>
    <s v="06"/>
    <n v="5"/>
    <x v="16"/>
    <x v="77"/>
    <x v="1"/>
    <x v="3"/>
    <x v="1"/>
    <x v="21"/>
    <s v="NE"/>
    <n v="7121"/>
    <x v="3"/>
    <n v="4816.0999999999995"/>
    <n v="170"/>
    <n v="9"/>
    <n v="170"/>
    <x v="35"/>
    <m/>
    <n v="9"/>
    <m/>
    <n v="36600"/>
  </r>
  <r>
    <x v="1"/>
    <x v="52"/>
    <x v="2"/>
    <x v="1"/>
    <x v="2"/>
    <x v="23"/>
    <x v="4"/>
    <x v="34"/>
    <n v="9"/>
    <n v="0"/>
    <n v="0"/>
    <n v="0"/>
    <n v="8"/>
    <n v="0"/>
    <n v="0"/>
    <x v="1"/>
    <x v="16"/>
    <n v="179"/>
    <x v="1"/>
    <s v="06"/>
    <n v="6"/>
    <x v="16"/>
    <x v="78"/>
    <x v="1"/>
    <x v="3"/>
    <x v="1"/>
    <x v="21"/>
    <s v="NE"/>
    <n v="7121"/>
    <x v="3"/>
    <n v="4816.0999999999995"/>
    <n v="170"/>
    <n v="9"/>
    <n v="170"/>
    <x v="35"/>
    <m/>
    <n v="9"/>
    <m/>
    <n v="37350"/>
  </r>
  <r>
    <x v="1"/>
    <x v="53"/>
    <x v="2"/>
    <x v="1"/>
    <x v="2"/>
    <x v="23"/>
    <x v="4"/>
    <x v="34"/>
    <n v="9"/>
    <n v="0"/>
    <n v="0"/>
    <n v="0"/>
    <n v="8"/>
    <n v="0"/>
    <n v="0"/>
    <x v="1"/>
    <x v="16"/>
    <n v="179"/>
    <x v="1"/>
    <s v="06"/>
    <n v="7"/>
    <x v="16"/>
    <x v="79"/>
    <x v="1"/>
    <x v="3"/>
    <x v="1"/>
    <x v="21"/>
    <s v="NE"/>
    <n v="7121"/>
    <x v="3"/>
    <n v="4816.0999999999995"/>
    <n v="170"/>
    <n v="9"/>
    <n v="170"/>
    <x v="35"/>
    <m/>
    <n v="9"/>
    <m/>
    <n v="35300"/>
  </r>
  <r>
    <x v="1"/>
    <x v="54"/>
    <x v="2"/>
    <x v="1"/>
    <x v="2"/>
    <x v="23"/>
    <x v="4"/>
    <x v="34"/>
    <n v="9"/>
    <n v="0"/>
    <n v="0"/>
    <n v="0"/>
    <n v="8"/>
    <n v="0"/>
    <n v="0"/>
    <x v="1"/>
    <x v="16"/>
    <n v="179"/>
    <x v="1"/>
    <s v="06"/>
    <n v="8"/>
    <x v="16"/>
    <x v="80"/>
    <x v="1"/>
    <x v="3"/>
    <x v="1"/>
    <x v="21"/>
    <s v="NE"/>
    <n v="7121"/>
    <x v="3"/>
    <n v="1416.5"/>
    <n v="50"/>
    <n v="129"/>
    <n v="50"/>
    <x v="58"/>
    <m/>
    <n v="129"/>
    <m/>
    <n v="9350"/>
  </r>
  <r>
    <x v="3"/>
    <x v="57"/>
    <x v="0"/>
    <x v="2"/>
    <x v="23"/>
    <x v="24"/>
    <x v="28"/>
    <x v="35"/>
    <n v="7"/>
    <n v="47000"/>
    <n v="0"/>
    <n v="47000"/>
    <n v="6"/>
    <n v="54833.333333333336"/>
    <n v="27416.666666666668"/>
    <x v="1"/>
    <x v="16"/>
    <n v="179"/>
    <x v="1"/>
    <s v="07"/>
    <n v="2"/>
    <x v="17"/>
    <x v="82"/>
    <x v="1"/>
    <x v="2"/>
    <x v="0"/>
    <x v="22"/>
    <s v="NE"/>
    <n v="1128"/>
    <x v="0"/>
    <n v="4912.5"/>
    <n v="150"/>
    <n v="29"/>
    <n v="150"/>
    <x v="11"/>
    <m/>
    <n v="29"/>
    <m/>
    <n v="27150"/>
  </r>
  <r>
    <x v="3"/>
    <x v="58"/>
    <x v="0"/>
    <x v="2"/>
    <x v="23"/>
    <x v="24"/>
    <x v="28"/>
    <x v="35"/>
    <n v="7"/>
    <n v="47000"/>
    <n v="0"/>
    <n v="47000"/>
    <n v="6"/>
    <n v="54833.333333333336"/>
    <n v="27416.666666666668"/>
    <x v="1"/>
    <x v="16"/>
    <n v="179"/>
    <x v="1"/>
    <s v="07"/>
    <n v="3"/>
    <x v="17"/>
    <x v="83"/>
    <x v="1"/>
    <x v="2"/>
    <x v="0"/>
    <x v="22"/>
    <s v="NE"/>
    <n v="1128"/>
    <x v="0"/>
    <n v="5567.5"/>
    <n v="170"/>
    <n v="9"/>
    <n v="170"/>
    <x v="35"/>
    <m/>
    <n v="9"/>
    <m/>
    <n v="29500"/>
  </r>
  <r>
    <x v="3"/>
    <x v="59"/>
    <x v="0"/>
    <x v="2"/>
    <x v="23"/>
    <x v="24"/>
    <x v="28"/>
    <x v="35"/>
    <n v="7"/>
    <n v="47000"/>
    <n v="0"/>
    <n v="47000"/>
    <n v="6"/>
    <n v="54833.333333333336"/>
    <n v="27416.666666666668"/>
    <x v="1"/>
    <x v="16"/>
    <n v="179"/>
    <x v="1"/>
    <s v="07"/>
    <n v="4"/>
    <x v="17"/>
    <x v="84"/>
    <x v="1"/>
    <x v="2"/>
    <x v="0"/>
    <x v="22"/>
    <s v="NE"/>
    <n v="1128"/>
    <x v="0"/>
    <n v="5862.25"/>
    <n v="179"/>
    <n v="0"/>
    <n v="179"/>
    <x v="4"/>
    <m/>
    <n v="0"/>
    <m/>
    <n v="33725"/>
  </r>
  <r>
    <x v="3"/>
    <x v="60"/>
    <x v="0"/>
    <x v="2"/>
    <x v="23"/>
    <x v="24"/>
    <x v="28"/>
    <x v="35"/>
    <n v="7"/>
    <n v="47000"/>
    <n v="0"/>
    <n v="47000"/>
    <n v="6"/>
    <n v="54833.333333333336"/>
    <n v="27416.666666666668"/>
    <x v="1"/>
    <x v="16"/>
    <n v="179"/>
    <x v="1"/>
    <s v="07"/>
    <n v="5"/>
    <x v="17"/>
    <x v="85"/>
    <x v="1"/>
    <x v="2"/>
    <x v="0"/>
    <x v="22"/>
    <s v="NE"/>
    <n v="1128"/>
    <x v="0"/>
    <n v="5829.5"/>
    <n v="178"/>
    <n v="1"/>
    <n v="178"/>
    <x v="13"/>
    <m/>
    <n v="1"/>
    <m/>
    <n v="32150"/>
  </r>
  <r>
    <x v="3"/>
    <x v="61"/>
    <x v="0"/>
    <x v="2"/>
    <x v="23"/>
    <x v="24"/>
    <x v="28"/>
    <x v="35"/>
    <n v="7"/>
    <n v="47000"/>
    <n v="0"/>
    <n v="47000"/>
    <n v="6"/>
    <n v="54833.333333333336"/>
    <n v="27416.666666666668"/>
    <x v="1"/>
    <x v="16"/>
    <n v="179"/>
    <x v="1"/>
    <s v="07"/>
    <n v="6"/>
    <x v="17"/>
    <x v="86"/>
    <x v="1"/>
    <x v="2"/>
    <x v="0"/>
    <x v="22"/>
    <s v="NE"/>
    <n v="1128"/>
    <x v="0"/>
    <n v="5567.5"/>
    <n v="170"/>
    <n v="9"/>
    <n v="170"/>
    <x v="35"/>
    <m/>
    <n v="9"/>
    <m/>
    <n v="28800"/>
  </r>
  <r>
    <x v="3"/>
    <x v="62"/>
    <x v="0"/>
    <x v="2"/>
    <x v="23"/>
    <x v="24"/>
    <x v="28"/>
    <x v="35"/>
    <n v="7"/>
    <n v="47000"/>
    <n v="0"/>
    <n v="47000"/>
    <n v="6"/>
    <n v="54833.333333333336"/>
    <n v="27416.666666666668"/>
    <x v="1"/>
    <x v="16"/>
    <n v="179"/>
    <x v="1"/>
    <s v="07"/>
    <n v="7"/>
    <x v="17"/>
    <x v="87"/>
    <x v="1"/>
    <x v="2"/>
    <x v="0"/>
    <x v="22"/>
    <s v="NE"/>
    <n v="1128"/>
    <x v="0"/>
    <n v="4323"/>
    <n v="132"/>
    <n v="47"/>
    <n v="132"/>
    <x v="59"/>
    <m/>
    <n v="47"/>
    <m/>
    <n v="27800"/>
  </r>
  <r>
    <x v="3"/>
    <x v="63"/>
    <x v="2"/>
    <x v="1"/>
    <x v="24"/>
    <x v="25"/>
    <x v="29"/>
    <x v="16"/>
    <n v="7"/>
    <n v="47000"/>
    <n v="0"/>
    <n v="47000"/>
    <n v="6"/>
    <n v="54833.333333333336"/>
    <n v="27416.666666666668"/>
    <x v="1"/>
    <x v="16"/>
    <n v="179"/>
    <x v="1"/>
    <s v="07"/>
    <n v="1"/>
    <x v="17"/>
    <x v="88"/>
    <x v="1"/>
    <x v="3"/>
    <x v="1"/>
    <x v="23"/>
    <s v="NE"/>
    <n v="1129"/>
    <x v="3"/>
    <n v="4249.5"/>
    <n v="150"/>
    <n v="29"/>
    <n v="150"/>
    <x v="11"/>
    <m/>
    <n v="29"/>
    <m/>
    <n v="27150"/>
  </r>
  <r>
    <x v="3"/>
    <x v="57"/>
    <x v="2"/>
    <x v="1"/>
    <x v="24"/>
    <x v="25"/>
    <x v="29"/>
    <x v="16"/>
    <n v="7"/>
    <n v="47000"/>
    <n v="0"/>
    <n v="47000"/>
    <n v="6"/>
    <n v="54833.333333333336"/>
    <n v="27416.666666666668"/>
    <x v="1"/>
    <x v="16"/>
    <n v="179"/>
    <x v="1"/>
    <s v="07"/>
    <n v="2"/>
    <x v="17"/>
    <x v="82"/>
    <x v="1"/>
    <x v="3"/>
    <x v="1"/>
    <x v="23"/>
    <s v="NE"/>
    <n v="1129"/>
    <x v="3"/>
    <n v="5071.07"/>
    <n v="179"/>
    <n v="0"/>
    <n v="179"/>
    <x v="4"/>
    <m/>
    <n v="0"/>
    <m/>
    <n v="31975"/>
  </r>
  <r>
    <x v="3"/>
    <x v="58"/>
    <x v="2"/>
    <x v="1"/>
    <x v="24"/>
    <x v="25"/>
    <x v="29"/>
    <x v="16"/>
    <n v="7"/>
    <n v="47000"/>
    <n v="0"/>
    <n v="47000"/>
    <n v="6"/>
    <n v="54833.333333333336"/>
    <n v="27416.666666666668"/>
    <x v="1"/>
    <x v="16"/>
    <n v="179"/>
    <x v="1"/>
    <s v="07"/>
    <n v="3"/>
    <x v="17"/>
    <x v="83"/>
    <x v="1"/>
    <x v="3"/>
    <x v="1"/>
    <x v="23"/>
    <s v="NE"/>
    <n v="1129"/>
    <x v="3"/>
    <n v="4929.42"/>
    <n v="174"/>
    <n v="5"/>
    <n v="174"/>
    <x v="3"/>
    <m/>
    <n v="5"/>
    <m/>
    <n v="32150"/>
  </r>
  <r>
    <x v="3"/>
    <x v="59"/>
    <x v="2"/>
    <x v="1"/>
    <x v="24"/>
    <x v="25"/>
    <x v="29"/>
    <x v="16"/>
    <n v="7"/>
    <n v="47000"/>
    <n v="0"/>
    <n v="47000"/>
    <n v="6"/>
    <n v="54833.333333333336"/>
    <n v="27416.666666666668"/>
    <x v="1"/>
    <x v="16"/>
    <n v="179"/>
    <x v="1"/>
    <s v="07"/>
    <n v="4"/>
    <x v="17"/>
    <x v="84"/>
    <x v="1"/>
    <x v="3"/>
    <x v="1"/>
    <x v="23"/>
    <s v="NE"/>
    <n v="1129"/>
    <x v="3"/>
    <n v="4929.42"/>
    <n v="174"/>
    <n v="5"/>
    <n v="174"/>
    <x v="3"/>
    <m/>
    <n v="5"/>
    <m/>
    <n v="31250"/>
  </r>
  <r>
    <x v="3"/>
    <x v="60"/>
    <x v="2"/>
    <x v="1"/>
    <x v="24"/>
    <x v="25"/>
    <x v="29"/>
    <x v="16"/>
    <n v="7"/>
    <n v="47000"/>
    <n v="0"/>
    <n v="47000"/>
    <n v="6"/>
    <n v="54833.333333333336"/>
    <n v="27416.666666666668"/>
    <x v="1"/>
    <x v="16"/>
    <n v="179"/>
    <x v="1"/>
    <s v="07"/>
    <n v="5"/>
    <x v="17"/>
    <x v="85"/>
    <x v="1"/>
    <x v="3"/>
    <x v="1"/>
    <x v="23"/>
    <s v="NE"/>
    <n v="1129"/>
    <x v="3"/>
    <n v="4816.0999999999995"/>
    <n v="170"/>
    <n v="9"/>
    <n v="170"/>
    <x v="35"/>
    <m/>
    <n v="9"/>
    <m/>
    <n v="28800"/>
  </r>
  <r>
    <x v="3"/>
    <x v="61"/>
    <x v="2"/>
    <x v="1"/>
    <x v="24"/>
    <x v="25"/>
    <x v="29"/>
    <x v="16"/>
    <n v="7"/>
    <n v="47000"/>
    <n v="0"/>
    <n v="47000"/>
    <n v="6"/>
    <n v="54833.333333333336"/>
    <n v="27416.666666666668"/>
    <x v="1"/>
    <x v="16"/>
    <n v="179"/>
    <x v="1"/>
    <s v="07"/>
    <n v="6"/>
    <x v="17"/>
    <x v="86"/>
    <x v="1"/>
    <x v="3"/>
    <x v="1"/>
    <x v="23"/>
    <s v="NE"/>
    <n v="1129"/>
    <x v="3"/>
    <n v="3739.56"/>
    <n v="132"/>
    <n v="47"/>
    <n v="132"/>
    <x v="59"/>
    <m/>
    <n v="47"/>
    <m/>
    <n v="27800"/>
  </r>
  <r>
    <x v="3"/>
    <x v="57"/>
    <x v="0"/>
    <x v="2"/>
    <x v="25"/>
    <x v="26"/>
    <x v="30"/>
    <x v="10"/>
    <n v="7"/>
    <n v="46500"/>
    <n v="0"/>
    <n v="46500"/>
    <n v="7"/>
    <n v="46500"/>
    <n v="23250"/>
    <x v="0"/>
    <x v="1"/>
    <n v="186"/>
    <x v="1"/>
    <s v="08"/>
    <n v="2"/>
    <x v="18"/>
    <x v="89"/>
    <x v="1"/>
    <x v="2"/>
    <x v="0"/>
    <x v="8"/>
    <s v="4S"/>
    <s v="6005"/>
    <x v="0"/>
    <n v="65.5"/>
    <n v="2"/>
    <n v="184"/>
    <n v="2"/>
    <x v="60"/>
    <m/>
    <n v="184"/>
    <m/>
    <n v="547.84"/>
  </r>
  <r>
    <x v="3"/>
    <x v="58"/>
    <x v="0"/>
    <x v="2"/>
    <x v="25"/>
    <x v="26"/>
    <x v="30"/>
    <x v="10"/>
    <n v="7"/>
    <n v="46500"/>
    <n v="0"/>
    <n v="46500"/>
    <n v="7"/>
    <n v="46500"/>
    <n v="23250"/>
    <x v="0"/>
    <x v="1"/>
    <n v="186"/>
    <x v="1"/>
    <s v="08"/>
    <n v="3"/>
    <x v="18"/>
    <x v="90"/>
    <x v="1"/>
    <x v="2"/>
    <x v="0"/>
    <x v="8"/>
    <s v="4S"/>
    <s v="6005"/>
    <x v="0"/>
    <n v="1965"/>
    <n v="60"/>
    <n v="126"/>
    <n v="60"/>
    <x v="61"/>
    <m/>
    <n v="126"/>
    <m/>
    <n v="12600"/>
  </r>
  <r>
    <x v="3"/>
    <x v="59"/>
    <x v="0"/>
    <x v="2"/>
    <x v="25"/>
    <x v="26"/>
    <x v="30"/>
    <x v="10"/>
    <n v="7"/>
    <n v="46500"/>
    <n v="0"/>
    <n v="46500"/>
    <n v="7"/>
    <n v="46500"/>
    <n v="23250"/>
    <x v="0"/>
    <x v="1"/>
    <n v="186"/>
    <x v="1"/>
    <s v="08"/>
    <n v="4"/>
    <x v="18"/>
    <x v="91"/>
    <x v="1"/>
    <x v="2"/>
    <x v="0"/>
    <x v="8"/>
    <s v="4S"/>
    <s v="6005"/>
    <x v="0"/>
    <n v="3569.75"/>
    <n v="109"/>
    <n v="77"/>
    <n v="109"/>
    <x v="43"/>
    <m/>
    <n v="77"/>
    <m/>
    <n v="23341.799999999996"/>
  </r>
  <r>
    <x v="3"/>
    <x v="60"/>
    <x v="0"/>
    <x v="2"/>
    <x v="25"/>
    <x v="26"/>
    <x v="30"/>
    <x v="10"/>
    <n v="7"/>
    <n v="46500"/>
    <n v="0"/>
    <n v="46500"/>
    <n v="7"/>
    <n v="46500"/>
    <n v="23250"/>
    <x v="0"/>
    <x v="1"/>
    <n v="186"/>
    <x v="1"/>
    <s v="08"/>
    <n v="5"/>
    <x v="18"/>
    <x v="92"/>
    <x v="1"/>
    <x v="2"/>
    <x v="0"/>
    <x v="8"/>
    <s v="4S"/>
    <s v="6005"/>
    <x v="0"/>
    <n v="4519.5"/>
    <n v="138"/>
    <n v="48"/>
    <n v="138"/>
    <x v="62"/>
    <m/>
    <n v="48"/>
    <m/>
    <n v="35618.61"/>
  </r>
  <r>
    <x v="3"/>
    <x v="61"/>
    <x v="0"/>
    <x v="2"/>
    <x v="25"/>
    <x v="26"/>
    <x v="30"/>
    <x v="10"/>
    <n v="7"/>
    <n v="46500"/>
    <n v="0"/>
    <n v="46500"/>
    <n v="7"/>
    <n v="46500"/>
    <n v="23250"/>
    <x v="0"/>
    <x v="1"/>
    <n v="186"/>
    <x v="1"/>
    <s v="08"/>
    <n v="6"/>
    <x v="18"/>
    <x v="93"/>
    <x v="1"/>
    <x v="2"/>
    <x v="0"/>
    <x v="8"/>
    <s v="4S"/>
    <s v="6005"/>
    <x v="0"/>
    <n v="1310"/>
    <n v="40"/>
    <n v="146"/>
    <n v="40"/>
    <x v="63"/>
    <m/>
    <n v="146"/>
    <m/>
    <n v="8400"/>
  </r>
  <r>
    <x v="3"/>
    <x v="62"/>
    <x v="0"/>
    <x v="2"/>
    <x v="25"/>
    <x v="26"/>
    <x v="30"/>
    <x v="10"/>
    <n v="7"/>
    <n v="46500"/>
    <n v="0"/>
    <n v="46500"/>
    <n v="7"/>
    <n v="46500"/>
    <n v="23250"/>
    <x v="0"/>
    <x v="1"/>
    <n v="186"/>
    <x v="1"/>
    <s v="08"/>
    <n v="7"/>
    <x v="18"/>
    <x v="94"/>
    <x v="1"/>
    <x v="2"/>
    <x v="0"/>
    <x v="8"/>
    <s v="4S"/>
    <s v="6005"/>
    <x v="0"/>
    <n v="327.5"/>
    <n v="10"/>
    <n v="176"/>
    <n v="10"/>
    <x v="64"/>
    <m/>
    <n v="176"/>
    <m/>
    <n v="1850"/>
  </r>
  <r>
    <x v="3"/>
    <x v="63"/>
    <x v="2"/>
    <x v="1"/>
    <x v="26"/>
    <x v="27"/>
    <x v="31"/>
    <x v="36"/>
    <n v="7"/>
    <n v="46500"/>
    <n v="0"/>
    <n v="46500"/>
    <n v="7"/>
    <n v="46500"/>
    <n v="23250"/>
    <x v="0"/>
    <x v="1"/>
    <n v="186"/>
    <x v="1"/>
    <s v="08"/>
    <n v="1"/>
    <x v="18"/>
    <x v="95"/>
    <x v="1"/>
    <x v="3"/>
    <x v="1"/>
    <x v="9"/>
    <s v="4S"/>
    <s v="6006"/>
    <x v="3"/>
    <n v="453.28"/>
    <n v="16"/>
    <n v="170"/>
    <n v="16"/>
    <x v="65"/>
    <m/>
    <n v="170"/>
    <m/>
    <n v="3814.26"/>
  </r>
  <r>
    <x v="3"/>
    <x v="57"/>
    <x v="2"/>
    <x v="1"/>
    <x v="26"/>
    <x v="27"/>
    <x v="31"/>
    <x v="36"/>
    <n v="7"/>
    <n v="46500"/>
    <n v="0"/>
    <n v="46500"/>
    <n v="7"/>
    <n v="46500"/>
    <n v="23250"/>
    <x v="0"/>
    <x v="1"/>
    <n v="186"/>
    <x v="1"/>
    <s v="08"/>
    <n v="2"/>
    <x v="18"/>
    <x v="89"/>
    <x v="1"/>
    <x v="3"/>
    <x v="1"/>
    <x v="9"/>
    <s v="4S"/>
    <s v="6006"/>
    <x v="3"/>
    <n v="2181.41"/>
    <n v="77"/>
    <n v="109"/>
    <n v="77"/>
    <x v="66"/>
    <m/>
    <n v="109"/>
    <m/>
    <n v="16820"/>
  </r>
  <r>
    <x v="3"/>
    <x v="58"/>
    <x v="2"/>
    <x v="1"/>
    <x v="26"/>
    <x v="27"/>
    <x v="31"/>
    <x v="36"/>
    <n v="7"/>
    <n v="46500"/>
    <n v="0"/>
    <n v="46500"/>
    <n v="7"/>
    <n v="46500"/>
    <n v="23250"/>
    <x v="0"/>
    <x v="1"/>
    <n v="186"/>
    <x v="1"/>
    <s v="08"/>
    <n v="3"/>
    <x v="18"/>
    <x v="90"/>
    <x v="1"/>
    <x v="3"/>
    <x v="1"/>
    <x v="9"/>
    <s v="4S"/>
    <s v="6006"/>
    <x v="3"/>
    <n v="4334.49"/>
    <n v="153"/>
    <n v="33"/>
    <n v="153"/>
    <x v="67"/>
    <m/>
    <n v="33"/>
    <m/>
    <n v="37521.187500000015"/>
  </r>
  <r>
    <x v="3"/>
    <x v="59"/>
    <x v="2"/>
    <x v="1"/>
    <x v="26"/>
    <x v="27"/>
    <x v="31"/>
    <x v="36"/>
    <n v="7"/>
    <n v="46500"/>
    <n v="0"/>
    <n v="46500"/>
    <n v="7"/>
    <n v="46500"/>
    <n v="23250"/>
    <x v="0"/>
    <x v="1"/>
    <n v="186"/>
    <x v="1"/>
    <s v="08"/>
    <n v="4"/>
    <x v="18"/>
    <x v="91"/>
    <x v="1"/>
    <x v="3"/>
    <x v="1"/>
    <x v="9"/>
    <s v="4S"/>
    <s v="6006"/>
    <x v="3"/>
    <n v="2776.3399999999997"/>
    <n v="98"/>
    <n v="88"/>
    <n v="98"/>
    <x v="68"/>
    <m/>
    <n v="88"/>
    <m/>
    <n v="21653.08"/>
  </r>
  <r>
    <x v="3"/>
    <x v="60"/>
    <x v="2"/>
    <x v="1"/>
    <x v="26"/>
    <x v="27"/>
    <x v="31"/>
    <x v="36"/>
    <n v="7"/>
    <n v="46500"/>
    <n v="0"/>
    <n v="46500"/>
    <n v="7"/>
    <n v="46500"/>
    <n v="23250"/>
    <x v="0"/>
    <x v="1"/>
    <n v="186"/>
    <x v="1"/>
    <s v="08"/>
    <n v="5"/>
    <x v="18"/>
    <x v="92"/>
    <x v="1"/>
    <x v="3"/>
    <x v="1"/>
    <x v="9"/>
    <s v="4S"/>
    <s v="6006"/>
    <x v="3"/>
    <n v="1133.1999999999998"/>
    <n v="40"/>
    <n v="146"/>
    <n v="40"/>
    <x v="63"/>
    <m/>
    <n v="146"/>
    <m/>
    <n v="8400"/>
  </r>
  <r>
    <x v="3"/>
    <x v="61"/>
    <x v="2"/>
    <x v="1"/>
    <x v="26"/>
    <x v="27"/>
    <x v="31"/>
    <x v="36"/>
    <n v="7"/>
    <n v="46500"/>
    <n v="0"/>
    <n v="46500"/>
    <n v="7"/>
    <n v="46500"/>
    <n v="23250"/>
    <x v="0"/>
    <x v="1"/>
    <n v="186"/>
    <x v="1"/>
    <s v="08"/>
    <n v="6"/>
    <x v="18"/>
    <x v="93"/>
    <x v="1"/>
    <x v="3"/>
    <x v="1"/>
    <x v="9"/>
    <s v="4S"/>
    <s v="6006"/>
    <x v="3"/>
    <n v="878.2299999999999"/>
    <n v="31"/>
    <n v="155"/>
    <n v="31"/>
    <x v="69"/>
    <m/>
    <n v="155"/>
    <m/>
    <n v="6606.5599999999995"/>
  </r>
  <r>
    <x v="3"/>
    <x v="59"/>
    <x v="0"/>
    <x v="2"/>
    <x v="27"/>
    <x v="28"/>
    <x v="8"/>
    <x v="37"/>
    <n v="4"/>
    <n v="53000"/>
    <n v="0"/>
    <n v="53000"/>
    <n v="3"/>
    <n v="70666.666666666672"/>
    <n v="35333.333333333336"/>
    <x v="2"/>
    <x v="17"/>
    <n v="218"/>
    <x v="1"/>
    <n v="12"/>
    <n v="4"/>
    <x v="19"/>
    <x v="96"/>
    <x v="1"/>
    <x v="2"/>
    <x v="0"/>
    <x v="24"/>
    <s v="UJ"/>
    <s v="1120"/>
    <x v="0"/>
    <n v="6550"/>
    <n v="200"/>
    <n v="18"/>
    <n v="200"/>
    <x v="70"/>
    <m/>
    <n v="18"/>
    <m/>
    <n v="48000"/>
  </r>
  <r>
    <x v="3"/>
    <x v="60"/>
    <x v="0"/>
    <x v="2"/>
    <x v="27"/>
    <x v="28"/>
    <x v="8"/>
    <x v="37"/>
    <n v="4"/>
    <n v="53000"/>
    <n v="0"/>
    <n v="53000"/>
    <n v="3"/>
    <n v="70666.666666666672"/>
    <n v="35333.333333333336"/>
    <x v="2"/>
    <x v="17"/>
    <n v="218"/>
    <x v="1"/>
    <n v="12"/>
    <n v="5"/>
    <x v="19"/>
    <x v="97"/>
    <x v="1"/>
    <x v="2"/>
    <x v="0"/>
    <x v="24"/>
    <s v="UJ"/>
    <s v="1120"/>
    <x v="0"/>
    <n v="6550"/>
    <n v="200"/>
    <n v="18"/>
    <n v="200"/>
    <x v="70"/>
    <m/>
    <n v="18"/>
    <m/>
    <n v="48000"/>
  </r>
  <r>
    <x v="3"/>
    <x v="61"/>
    <x v="0"/>
    <x v="2"/>
    <x v="27"/>
    <x v="28"/>
    <x v="8"/>
    <x v="37"/>
    <n v="4"/>
    <n v="53000"/>
    <n v="0"/>
    <n v="53000"/>
    <n v="3"/>
    <n v="70666.666666666672"/>
    <n v="35333.333333333336"/>
    <x v="2"/>
    <x v="17"/>
    <n v="218"/>
    <x v="1"/>
    <n v="12"/>
    <n v="3"/>
    <x v="19"/>
    <x v="98"/>
    <x v="1"/>
    <x v="2"/>
    <x v="0"/>
    <x v="24"/>
    <s v="UJ"/>
    <s v="1120"/>
    <x v="0"/>
    <n v="0"/>
    <n v="0"/>
    <n v="218"/>
    <n v="0"/>
    <x v="56"/>
    <m/>
    <n v="218"/>
    <m/>
    <n v="0"/>
  </r>
  <r>
    <x v="3"/>
    <x v="58"/>
    <x v="2"/>
    <x v="1"/>
    <x v="28"/>
    <x v="29"/>
    <x v="11"/>
    <x v="38"/>
    <n v="4"/>
    <n v="53000"/>
    <n v="0"/>
    <n v="53000"/>
    <n v="3"/>
    <n v="70666.666666666672"/>
    <n v="35333.333333333336"/>
    <x v="2"/>
    <x v="17"/>
    <n v="218"/>
    <x v="1"/>
    <n v="12"/>
    <n v="4"/>
    <x v="19"/>
    <x v="96"/>
    <x v="1"/>
    <x v="3"/>
    <x v="1"/>
    <x v="25"/>
    <s v="UJ"/>
    <s v="1121"/>
    <x v="3"/>
    <n v="5666"/>
    <n v="200"/>
    <n v="18"/>
    <n v="200"/>
    <x v="70"/>
    <m/>
    <n v="18"/>
    <m/>
    <n v="48000"/>
  </r>
  <r>
    <x v="3"/>
    <x v="59"/>
    <x v="2"/>
    <x v="1"/>
    <x v="28"/>
    <x v="29"/>
    <x v="11"/>
    <x v="38"/>
    <n v="4"/>
    <n v="53000"/>
    <n v="0"/>
    <n v="53000"/>
    <n v="3"/>
    <n v="70666.666666666672"/>
    <n v="35333.333333333336"/>
    <x v="2"/>
    <x v="17"/>
    <n v="218"/>
    <x v="1"/>
    <n v="12"/>
    <n v="5"/>
    <x v="19"/>
    <x v="97"/>
    <x v="1"/>
    <x v="3"/>
    <x v="1"/>
    <x v="25"/>
    <s v="UJ"/>
    <s v="1121"/>
    <x v="3"/>
    <n v="5666"/>
    <n v="200"/>
    <n v="18"/>
    <n v="200"/>
    <x v="70"/>
    <m/>
    <n v="18"/>
    <m/>
    <n v="48000"/>
  </r>
  <r>
    <x v="3"/>
    <x v="60"/>
    <x v="2"/>
    <x v="1"/>
    <x v="28"/>
    <x v="29"/>
    <x v="11"/>
    <x v="38"/>
    <n v="4"/>
    <n v="53000"/>
    <n v="0"/>
    <n v="53000"/>
    <n v="3"/>
    <n v="70666.666666666672"/>
    <n v="35333.333333333336"/>
    <x v="2"/>
    <x v="17"/>
    <n v="218"/>
    <x v="1"/>
    <n v="12"/>
    <m/>
    <x v="19"/>
    <x v="99"/>
    <x v="1"/>
    <x v="3"/>
    <x v="1"/>
    <x v="25"/>
    <s v="UJ"/>
    <s v="1121"/>
    <x v="3"/>
    <n v="0"/>
    <n v="0"/>
    <n v="218"/>
    <n v="0"/>
    <x v="56"/>
    <m/>
    <n v="218"/>
    <m/>
    <n v="0"/>
  </r>
  <r>
    <x v="3"/>
    <x v="63"/>
    <x v="6"/>
    <x v="2"/>
    <x v="29"/>
    <x v="1"/>
    <x v="32"/>
    <x v="1"/>
    <n v="8"/>
    <n v="0"/>
    <n v="0"/>
    <n v="0"/>
    <n v="8"/>
    <n v="0"/>
    <n v="0"/>
    <x v="1"/>
    <x v="18"/>
    <n v="176"/>
    <x v="1"/>
    <n v="13"/>
    <n v="2"/>
    <x v="20"/>
    <x v="100"/>
    <x v="1"/>
    <x v="11"/>
    <x v="0"/>
    <x v="26"/>
    <s v="NP"/>
    <s v="8101"/>
    <x v="7"/>
    <n v="3790.8"/>
    <n v="130"/>
    <n v="46"/>
    <n v="130"/>
    <x v="71"/>
    <m/>
    <n v="46"/>
    <m/>
    <n v="30200"/>
  </r>
  <r>
    <x v="3"/>
    <x v="57"/>
    <x v="6"/>
    <x v="2"/>
    <x v="29"/>
    <x v="1"/>
    <x v="32"/>
    <x v="1"/>
    <n v="8"/>
    <n v="0"/>
    <n v="0"/>
    <n v="0"/>
    <n v="8"/>
    <n v="0"/>
    <n v="0"/>
    <x v="1"/>
    <x v="18"/>
    <n v="176"/>
    <x v="1"/>
    <n v="13"/>
    <n v="3"/>
    <x v="20"/>
    <x v="101"/>
    <x v="1"/>
    <x v="11"/>
    <x v="0"/>
    <x v="26"/>
    <s v="NP"/>
    <s v="8101"/>
    <x v="7"/>
    <n v="3790.8"/>
    <n v="130"/>
    <n v="46"/>
    <n v="130"/>
    <x v="71"/>
    <m/>
    <n v="46"/>
    <m/>
    <n v="30200"/>
  </r>
  <r>
    <x v="3"/>
    <x v="58"/>
    <x v="6"/>
    <x v="2"/>
    <x v="29"/>
    <x v="1"/>
    <x v="32"/>
    <x v="1"/>
    <n v="8"/>
    <n v="0"/>
    <n v="0"/>
    <n v="0"/>
    <n v="8"/>
    <n v="0"/>
    <n v="0"/>
    <x v="1"/>
    <x v="18"/>
    <n v="176"/>
    <x v="1"/>
    <n v="13"/>
    <n v="4"/>
    <x v="20"/>
    <x v="102"/>
    <x v="1"/>
    <x v="11"/>
    <x v="0"/>
    <x v="26"/>
    <s v="NP"/>
    <s v="8101"/>
    <x v="7"/>
    <n v="4374"/>
    <n v="150"/>
    <n v="26"/>
    <n v="150"/>
    <x v="37"/>
    <m/>
    <n v="26"/>
    <m/>
    <n v="35000"/>
  </r>
  <r>
    <x v="3"/>
    <x v="59"/>
    <x v="6"/>
    <x v="2"/>
    <x v="29"/>
    <x v="1"/>
    <x v="32"/>
    <x v="1"/>
    <n v="8"/>
    <n v="0"/>
    <n v="0"/>
    <n v="0"/>
    <n v="8"/>
    <n v="0"/>
    <n v="0"/>
    <x v="1"/>
    <x v="18"/>
    <n v="176"/>
    <x v="1"/>
    <n v="13"/>
    <n v="5"/>
    <x v="20"/>
    <x v="103"/>
    <x v="1"/>
    <x v="11"/>
    <x v="0"/>
    <x v="26"/>
    <s v="NP"/>
    <s v="8101"/>
    <x v="7"/>
    <n v="4374"/>
    <n v="150"/>
    <n v="26"/>
    <n v="150"/>
    <x v="37"/>
    <m/>
    <n v="26"/>
    <m/>
    <n v="35456.679999999993"/>
  </r>
  <r>
    <x v="3"/>
    <x v="60"/>
    <x v="6"/>
    <x v="2"/>
    <x v="29"/>
    <x v="1"/>
    <x v="32"/>
    <x v="1"/>
    <n v="8"/>
    <n v="0"/>
    <n v="0"/>
    <n v="0"/>
    <n v="8"/>
    <n v="0"/>
    <n v="0"/>
    <x v="1"/>
    <x v="18"/>
    <n v="176"/>
    <x v="1"/>
    <n v="13"/>
    <n v="6"/>
    <x v="20"/>
    <x v="104"/>
    <x v="1"/>
    <x v="11"/>
    <x v="0"/>
    <x v="26"/>
    <s v="NP"/>
    <s v="8101"/>
    <x v="7"/>
    <n v="4840.5600000000004"/>
    <n v="166"/>
    <n v="10"/>
    <n v="166"/>
    <x v="72"/>
    <m/>
    <n v="10"/>
    <m/>
    <n v="39270.799999999996"/>
  </r>
  <r>
    <x v="3"/>
    <x v="61"/>
    <x v="6"/>
    <x v="2"/>
    <x v="29"/>
    <x v="1"/>
    <x v="32"/>
    <x v="1"/>
    <n v="8"/>
    <n v="0"/>
    <n v="0"/>
    <n v="0"/>
    <n v="8"/>
    <n v="0"/>
    <n v="0"/>
    <x v="1"/>
    <x v="18"/>
    <n v="176"/>
    <x v="1"/>
    <n v="13"/>
    <n v="7"/>
    <x v="20"/>
    <x v="105"/>
    <x v="1"/>
    <x v="11"/>
    <x v="0"/>
    <x v="26"/>
    <s v="NP"/>
    <s v="8101"/>
    <x v="7"/>
    <n v="4665.6000000000004"/>
    <n v="160"/>
    <n v="16"/>
    <n v="160"/>
    <x v="73"/>
    <m/>
    <n v="16"/>
    <m/>
    <n v="37400"/>
  </r>
  <r>
    <x v="3"/>
    <x v="62"/>
    <x v="6"/>
    <x v="2"/>
    <x v="29"/>
    <x v="1"/>
    <x v="32"/>
    <x v="1"/>
    <n v="8"/>
    <n v="0"/>
    <n v="0"/>
    <n v="0"/>
    <n v="8"/>
    <n v="0"/>
    <n v="0"/>
    <x v="1"/>
    <x v="18"/>
    <n v="176"/>
    <x v="1"/>
    <n v="13"/>
    <n v="8"/>
    <x v="20"/>
    <x v="106"/>
    <x v="1"/>
    <x v="11"/>
    <x v="0"/>
    <x v="26"/>
    <s v="NP"/>
    <s v="8101"/>
    <x v="7"/>
    <n v="4082.4"/>
    <n v="140"/>
    <n v="36"/>
    <n v="140"/>
    <x v="74"/>
    <m/>
    <n v="36"/>
    <m/>
    <n v="32600"/>
  </r>
  <r>
    <x v="3"/>
    <x v="64"/>
    <x v="2"/>
    <x v="7"/>
    <x v="30"/>
    <x v="30"/>
    <x v="33"/>
    <x v="39"/>
    <n v="8"/>
    <n v="0"/>
    <n v="0"/>
    <n v="0"/>
    <n v="8"/>
    <n v="0"/>
    <n v="0"/>
    <x v="1"/>
    <x v="18"/>
    <n v="176"/>
    <x v="1"/>
    <n v="13"/>
    <n v="1"/>
    <x v="20"/>
    <x v="107"/>
    <x v="1"/>
    <x v="12"/>
    <x v="1"/>
    <x v="27"/>
    <s v="NP"/>
    <s v="8102"/>
    <x v="3"/>
    <n v="3682.8999999999996"/>
    <n v="130"/>
    <n v="46"/>
    <n v="130"/>
    <x v="71"/>
    <m/>
    <n v="46"/>
    <m/>
    <n v="30200"/>
  </r>
  <r>
    <x v="3"/>
    <x v="63"/>
    <x v="2"/>
    <x v="7"/>
    <x v="30"/>
    <x v="30"/>
    <x v="33"/>
    <x v="39"/>
    <n v="8"/>
    <n v="0"/>
    <n v="0"/>
    <n v="0"/>
    <n v="8"/>
    <n v="0"/>
    <n v="0"/>
    <x v="1"/>
    <x v="18"/>
    <n v="176"/>
    <x v="1"/>
    <n v="13"/>
    <n v="2"/>
    <x v="20"/>
    <x v="100"/>
    <x v="1"/>
    <x v="12"/>
    <x v="1"/>
    <x v="27"/>
    <s v="NP"/>
    <s v="8102"/>
    <x v="3"/>
    <n v="3682.8999999999996"/>
    <n v="130"/>
    <n v="46"/>
    <n v="130"/>
    <x v="71"/>
    <m/>
    <n v="46"/>
    <m/>
    <n v="30200"/>
  </r>
  <r>
    <x v="3"/>
    <x v="57"/>
    <x v="2"/>
    <x v="7"/>
    <x v="30"/>
    <x v="30"/>
    <x v="33"/>
    <x v="39"/>
    <n v="8"/>
    <n v="0"/>
    <n v="0"/>
    <n v="0"/>
    <n v="8"/>
    <n v="0"/>
    <n v="0"/>
    <x v="1"/>
    <x v="18"/>
    <n v="176"/>
    <x v="1"/>
    <n v="13"/>
    <n v="3"/>
    <x v="20"/>
    <x v="101"/>
    <x v="1"/>
    <x v="12"/>
    <x v="1"/>
    <x v="27"/>
    <s v="NP"/>
    <s v="8102"/>
    <x v="3"/>
    <n v="4362.82"/>
    <n v="154"/>
    <n v="22"/>
    <n v="154"/>
    <x v="75"/>
    <m/>
    <n v="22"/>
    <m/>
    <n v="36233.440000000002"/>
  </r>
  <r>
    <x v="3"/>
    <x v="58"/>
    <x v="2"/>
    <x v="7"/>
    <x v="30"/>
    <x v="30"/>
    <x v="33"/>
    <x v="39"/>
    <n v="8"/>
    <n v="0"/>
    <n v="0"/>
    <n v="0"/>
    <n v="8"/>
    <n v="0"/>
    <n v="0"/>
    <x v="1"/>
    <x v="18"/>
    <n v="176"/>
    <x v="1"/>
    <n v="13"/>
    <n v="4"/>
    <x v="20"/>
    <x v="102"/>
    <x v="1"/>
    <x v="12"/>
    <x v="1"/>
    <x v="27"/>
    <s v="NP"/>
    <s v="8102"/>
    <x v="3"/>
    <n v="4702.78"/>
    <n v="166"/>
    <n v="10"/>
    <n v="166"/>
    <x v="72"/>
    <m/>
    <n v="10"/>
    <m/>
    <n v="40017.010000000009"/>
  </r>
  <r>
    <x v="3"/>
    <x v="59"/>
    <x v="2"/>
    <x v="7"/>
    <x v="30"/>
    <x v="30"/>
    <x v="33"/>
    <x v="39"/>
    <n v="8"/>
    <n v="0"/>
    <n v="0"/>
    <n v="0"/>
    <n v="8"/>
    <n v="0"/>
    <n v="0"/>
    <x v="1"/>
    <x v="18"/>
    <n v="176"/>
    <x v="1"/>
    <n v="13"/>
    <n v="5"/>
    <x v="20"/>
    <x v="103"/>
    <x v="1"/>
    <x v="12"/>
    <x v="1"/>
    <x v="27"/>
    <s v="NP"/>
    <s v="8102"/>
    <x v="3"/>
    <n v="4277.83"/>
    <n v="151"/>
    <n v="25"/>
    <n v="151"/>
    <x v="76"/>
    <m/>
    <n v="25"/>
    <m/>
    <n v="35157.18"/>
  </r>
  <r>
    <x v="3"/>
    <x v="60"/>
    <x v="2"/>
    <x v="7"/>
    <x v="30"/>
    <x v="30"/>
    <x v="33"/>
    <x v="39"/>
    <n v="8"/>
    <n v="0"/>
    <n v="0"/>
    <n v="0"/>
    <n v="8"/>
    <n v="0"/>
    <n v="0"/>
    <x v="1"/>
    <x v="18"/>
    <n v="176"/>
    <x v="1"/>
    <n v="13"/>
    <n v="6"/>
    <x v="20"/>
    <x v="104"/>
    <x v="1"/>
    <x v="12"/>
    <x v="1"/>
    <x v="27"/>
    <s v="NP"/>
    <s v="8102"/>
    <x v="3"/>
    <n v="4532.7999999999993"/>
    <n v="160"/>
    <n v="16"/>
    <n v="160"/>
    <x v="73"/>
    <m/>
    <n v="16"/>
    <m/>
    <n v="37400"/>
  </r>
  <r>
    <x v="3"/>
    <x v="61"/>
    <x v="2"/>
    <x v="7"/>
    <x v="30"/>
    <x v="30"/>
    <x v="33"/>
    <x v="39"/>
    <n v="8"/>
    <n v="0"/>
    <n v="0"/>
    <n v="0"/>
    <n v="8"/>
    <n v="0"/>
    <n v="0"/>
    <x v="1"/>
    <x v="18"/>
    <n v="176"/>
    <x v="1"/>
    <n v="13"/>
    <n v="7"/>
    <x v="20"/>
    <x v="105"/>
    <x v="1"/>
    <x v="12"/>
    <x v="1"/>
    <x v="27"/>
    <s v="NP"/>
    <s v="8102"/>
    <x v="3"/>
    <n v="3966.2"/>
    <n v="140"/>
    <n v="36"/>
    <n v="140"/>
    <x v="74"/>
    <m/>
    <n v="36"/>
    <m/>
    <n v="32600"/>
  </r>
  <r>
    <x v="3"/>
    <x v="65"/>
    <x v="0"/>
    <x v="2"/>
    <x v="18"/>
    <x v="31"/>
    <x v="27"/>
    <x v="40"/>
    <n v="3"/>
    <n v="0"/>
    <n v="0"/>
    <n v="0"/>
    <n v="3"/>
    <n v="0"/>
    <n v="0"/>
    <x v="1"/>
    <x v="19"/>
    <n v="174"/>
    <x v="1"/>
    <n v="14"/>
    <n v="2"/>
    <x v="21"/>
    <x v="108"/>
    <x v="1"/>
    <x v="2"/>
    <x v="0"/>
    <x v="28"/>
    <s v="UJ"/>
    <s v="3901"/>
    <x v="0"/>
    <n v="2620"/>
    <n v="80"/>
    <n v="94"/>
    <n v="80"/>
    <x v="49"/>
    <m/>
    <n v="94"/>
    <m/>
    <n v="20000"/>
  </r>
  <r>
    <x v="3"/>
    <x v="66"/>
    <x v="0"/>
    <x v="2"/>
    <x v="18"/>
    <x v="31"/>
    <x v="27"/>
    <x v="40"/>
    <n v="3"/>
    <n v="0"/>
    <n v="0"/>
    <n v="0"/>
    <n v="3"/>
    <n v="0"/>
    <n v="0"/>
    <x v="1"/>
    <x v="19"/>
    <n v="174"/>
    <x v="1"/>
    <n v="14"/>
    <n v="3"/>
    <x v="21"/>
    <x v="109"/>
    <x v="1"/>
    <x v="2"/>
    <x v="0"/>
    <x v="28"/>
    <s v="UJ"/>
    <s v="3901"/>
    <x v="0"/>
    <n v="2620"/>
    <n v="80"/>
    <n v="94"/>
    <n v="80"/>
    <x v="49"/>
    <m/>
    <n v="94"/>
    <m/>
    <n v="20000"/>
  </r>
  <r>
    <x v="3"/>
    <x v="67"/>
    <x v="2"/>
    <x v="1"/>
    <x v="31"/>
    <x v="32"/>
    <x v="0"/>
    <x v="41"/>
    <n v="3"/>
    <n v="0"/>
    <n v="0"/>
    <n v="0"/>
    <n v="3"/>
    <n v="0"/>
    <n v="0"/>
    <x v="1"/>
    <x v="19"/>
    <n v="174"/>
    <x v="1"/>
    <n v="14"/>
    <n v="1"/>
    <x v="21"/>
    <x v="110"/>
    <x v="1"/>
    <x v="3"/>
    <x v="1"/>
    <x v="29"/>
    <s v="UJ"/>
    <s v="3902"/>
    <x v="3"/>
    <n v="2266.3999999999996"/>
    <n v="80"/>
    <n v="94"/>
    <n v="80"/>
    <x v="49"/>
    <m/>
    <n v="94"/>
    <m/>
    <n v="20000"/>
  </r>
  <r>
    <x v="3"/>
    <x v="65"/>
    <x v="2"/>
    <x v="1"/>
    <x v="31"/>
    <x v="32"/>
    <x v="0"/>
    <x v="41"/>
    <n v="3"/>
    <n v="0"/>
    <n v="0"/>
    <n v="0"/>
    <n v="3"/>
    <n v="0"/>
    <n v="0"/>
    <x v="1"/>
    <x v="19"/>
    <n v="174"/>
    <x v="1"/>
    <n v="14"/>
    <n v="2"/>
    <x v="21"/>
    <x v="108"/>
    <x v="1"/>
    <x v="3"/>
    <x v="1"/>
    <x v="29"/>
    <s v="UJ"/>
    <s v="3902"/>
    <x v="3"/>
    <n v="2266.3999999999996"/>
    <n v="80"/>
    <n v="94"/>
    <n v="80"/>
    <x v="49"/>
    <m/>
    <n v="94"/>
    <m/>
    <n v="20000"/>
  </r>
  <r>
    <x v="2"/>
    <x v="47"/>
    <x v="0"/>
    <x v="8"/>
    <x v="32"/>
    <x v="33"/>
    <x v="34"/>
    <x v="4"/>
    <n v="7"/>
    <n v="52500"/>
    <n v="0"/>
    <n v="52500"/>
    <n v="6"/>
    <n v="52500"/>
    <n v="26250"/>
    <x v="0"/>
    <x v="1"/>
    <n v="186"/>
    <x v="1"/>
    <n v="15"/>
    <n v="3"/>
    <x v="22"/>
    <x v="111"/>
    <x v="6"/>
    <x v="13"/>
    <x v="0"/>
    <x v="8"/>
    <s v="4S"/>
    <s v="6005"/>
    <x v="0"/>
    <n v="2751"/>
    <n v="84"/>
    <n v="102"/>
    <n v="84"/>
    <x v="25"/>
    <m/>
    <n v="102"/>
    <m/>
    <n v="21355.879999999997"/>
  </r>
  <r>
    <x v="2"/>
    <x v="43"/>
    <x v="0"/>
    <x v="8"/>
    <x v="32"/>
    <x v="33"/>
    <x v="34"/>
    <x v="4"/>
    <n v="7"/>
    <n v="52500"/>
    <n v="0"/>
    <n v="52500"/>
    <n v="6"/>
    <n v="52500"/>
    <n v="26250"/>
    <x v="0"/>
    <x v="1"/>
    <n v="186"/>
    <x v="1"/>
    <n v="15"/>
    <n v="4"/>
    <x v="22"/>
    <x v="112"/>
    <x v="6"/>
    <x v="13"/>
    <x v="0"/>
    <x v="8"/>
    <s v="4S"/>
    <s v="6005"/>
    <x v="0"/>
    <n v="4585"/>
    <n v="140"/>
    <n v="46"/>
    <n v="140"/>
    <x v="71"/>
    <m/>
    <n v="46"/>
    <m/>
    <n v="34800"/>
  </r>
  <r>
    <x v="2"/>
    <x v="44"/>
    <x v="0"/>
    <x v="8"/>
    <x v="32"/>
    <x v="33"/>
    <x v="34"/>
    <x v="4"/>
    <n v="7"/>
    <n v="52500"/>
    <n v="0"/>
    <n v="52500"/>
    <n v="6"/>
    <n v="52500"/>
    <n v="26250"/>
    <x v="0"/>
    <x v="1"/>
    <n v="186"/>
    <x v="1"/>
    <n v="15"/>
    <n v="5"/>
    <x v="22"/>
    <x v="113"/>
    <x v="6"/>
    <x v="13"/>
    <x v="0"/>
    <x v="8"/>
    <s v="4S"/>
    <s v="6005"/>
    <x v="0"/>
    <n v="5010.75"/>
    <n v="153"/>
    <n v="33"/>
    <n v="153"/>
    <x v="67"/>
    <m/>
    <n v="33"/>
    <m/>
    <n v="38250.479999999996"/>
  </r>
  <r>
    <x v="2"/>
    <x v="42"/>
    <x v="0"/>
    <x v="8"/>
    <x v="32"/>
    <x v="33"/>
    <x v="34"/>
    <x v="4"/>
    <n v="7"/>
    <n v="52500"/>
    <n v="0"/>
    <n v="52500"/>
    <n v="6"/>
    <n v="52500"/>
    <n v="26250"/>
    <x v="0"/>
    <x v="1"/>
    <n v="186"/>
    <x v="1"/>
    <n v="15"/>
    <n v="6"/>
    <x v="22"/>
    <x v="114"/>
    <x v="6"/>
    <x v="13"/>
    <x v="0"/>
    <x v="8"/>
    <s v="4S"/>
    <s v="6005"/>
    <x v="0"/>
    <n v="6091.5"/>
    <n v="190"/>
    <n v="-4"/>
    <n v="186"/>
    <x v="4"/>
    <m/>
    <n v="-4"/>
    <m/>
    <n v="49224.08"/>
  </r>
  <r>
    <x v="2"/>
    <x v="45"/>
    <x v="0"/>
    <x v="8"/>
    <x v="32"/>
    <x v="33"/>
    <x v="34"/>
    <x v="4"/>
    <n v="7"/>
    <n v="52500"/>
    <n v="0"/>
    <n v="52500"/>
    <n v="6"/>
    <n v="52500"/>
    <n v="26250"/>
    <x v="0"/>
    <x v="1"/>
    <n v="186"/>
    <x v="1"/>
    <n v="15"/>
    <n v="7"/>
    <x v="22"/>
    <x v="115"/>
    <x v="6"/>
    <x v="13"/>
    <x v="0"/>
    <x v="8"/>
    <s v="4S"/>
    <s v="6005"/>
    <x v="0"/>
    <n v="5862.25"/>
    <n v="179"/>
    <n v="7"/>
    <n v="179"/>
    <x v="77"/>
    <m/>
    <n v="7"/>
    <m/>
    <n v="46014.400000000001"/>
  </r>
  <r>
    <x v="2"/>
    <x v="46"/>
    <x v="0"/>
    <x v="8"/>
    <x v="32"/>
    <x v="33"/>
    <x v="34"/>
    <x v="4"/>
    <n v="7"/>
    <n v="52500"/>
    <n v="0"/>
    <n v="52500"/>
    <n v="6"/>
    <n v="52500"/>
    <n v="26250"/>
    <x v="0"/>
    <x v="1"/>
    <n v="186"/>
    <x v="1"/>
    <n v="15"/>
    <n v="8"/>
    <x v="22"/>
    <x v="116"/>
    <x v="6"/>
    <x v="13"/>
    <x v="0"/>
    <x v="8"/>
    <s v="4S"/>
    <s v="6005"/>
    <x v="0"/>
    <n v="4454"/>
    <n v="136"/>
    <n v="50"/>
    <n v="136"/>
    <x v="78"/>
    <m/>
    <n v="50"/>
    <m/>
    <n v="33850"/>
  </r>
  <r>
    <x v="2"/>
    <x v="68"/>
    <x v="7"/>
    <x v="1"/>
    <x v="33"/>
    <x v="34"/>
    <x v="35"/>
    <x v="42"/>
    <n v="7"/>
    <n v="52500"/>
    <n v="0"/>
    <n v="52500"/>
    <n v="6"/>
    <n v="52500"/>
    <n v="26250"/>
    <x v="0"/>
    <x v="1"/>
    <n v="186"/>
    <x v="1"/>
    <n v="15"/>
    <n v="2"/>
    <x v="22"/>
    <x v="117"/>
    <x v="6"/>
    <x v="14"/>
    <x v="1"/>
    <x v="9"/>
    <s v="4S"/>
    <s v="6006"/>
    <x v="8"/>
    <n v="3271.2"/>
    <n v="80"/>
    <n v="106"/>
    <n v="80"/>
    <x v="79"/>
    <m/>
    <n v="106"/>
    <m/>
    <n v="20100"/>
  </r>
  <r>
    <x v="2"/>
    <x v="47"/>
    <x v="7"/>
    <x v="1"/>
    <x v="33"/>
    <x v="34"/>
    <x v="35"/>
    <x v="42"/>
    <n v="7"/>
    <n v="52500"/>
    <n v="0"/>
    <n v="52500"/>
    <n v="6"/>
    <n v="52500"/>
    <n v="26250"/>
    <x v="0"/>
    <x v="1"/>
    <n v="186"/>
    <x v="1"/>
    <n v="15"/>
    <n v="3"/>
    <x v="22"/>
    <x v="111"/>
    <x v="6"/>
    <x v="14"/>
    <x v="1"/>
    <x v="9"/>
    <s v="4S"/>
    <s v="6006"/>
    <x v="8"/>
    <n v="5806.38"/>
    <n v="142"/>
    <n v="44"/>
    <n v="142"/>
    <x v="80"/>
    <m/>
    <n v="44"/>
    <m/>
    <n v="35300"/>
  </r>
  <r>
    <x v="2"/>
    <x v="43"/>
    <x v="7"/>
    <x v="1"/>
    <x v="33"/>
    <x v="34"/>
    <x v="35"/>
    <x v="42"/>
    <n v="7"/>
    <n v="52500"/>
    <n v="0"/>
    <n v="52500"/>
    <n v="6"/>
    <n v="52500"/>
    <n v="26250"/>
    <x v="0"/>
    <x v="1"/>
    <n v="186"/>
    <x v="1"/>
    <n v="15"/>
    <n v="4"/>
    <x v="22"/>
    <x v="112"/>
    <x v="6"/>
    <x v="14"/>
    <x v="1"/>
    <x v="9"/>
    <s v="4S"/>
    <s v="6006"/>
    <x v="8"/>
    <n v="7114.86"/>
    <n v="178"/>
    <n v="8"/>
    <n v="174"/>
    <x v="81"/>
    <m/>
    <n v="8"/>
    <m/>
    <n v="44392.95"/>
  </r>
  <r>
    <x v="2"/>
    <x v="44"/>
    <x v="7"/>
    <x v="1"/>
    <x v="33"/>
    <x v="34"/>
    <x v="35"/>
    <x v="42"/>
    <n v="7"/>
    <n v="52500"/>
    <n v="0"/>
    <n v="52500"/>
    <n v="6"/>
    <n v="52500"/>
    <n v="26250"/>
    <x v="0"/>
    <x v="1"/>
    <n v="186"/>
    <x v="1"/>
    <n v="15"/>
    <n v="5"/>
    <x v="22"/>
    <x v="113"/>
    <x v="6"/>
    <x v="14"/>
    <x v="1"/>
    <x v="9"/>
    <s v="4S"/>
    <s v="6006"/>
    <x v="8"/>
    <n v="6256.17"/>
    <n v="153"/>
    <n v="33"/>
    <n v="153"/>
    <x v="67"/>
    <m/>
    <n v="33"/>
    <m/>
    <n v="38615.75"/>
  </r>
  <r>
    <x v="2"/>
    <x v="42"/>
    <x v="7"/>
    <x v="1"/>
    <x v="33"/>
    <x v="34"/>
    <x v="35"/>
    <x v="42"/>
    <n v="7"/>
    <n v="52500"/>
    <n v="0"/>
    <n v="52500"/>
    <n v="6"/>
    <n v="52500"/>
    <n v="26250"/>
    <x v="0"/>
    <x v="1"/>
    <n v="186"/>
    <x v="1"/>
    <n v="15"/>
    <n v="6"/>
    <x v="22"/>
    <x v="114"/>
    <x v="6"/>
    <x v="14"/>
    <x v="1"/>
    <x v="9"/>
    <s v="4S"/>
    <s v="6006"/>
    <x v="8"/>
    <n v="5888.16"/>
    <n v="144"/>
    <n v="42"/>
    <n v="144"/>
    <x v="82"/>
    <m/>
    <n v="42"/>
    <m/>
    <n v="36001.379999999997"/>
  </r>
  <r>
    <x v="2"/>
    <x v="45"/>
    <x v="7"/>
    <x v="1"/>
    <x v="33"/>
    <x v="34"/>
    <x v="35"/>
    <x v="42"/>
    <n v="7"/>
    <n v="52500"/>
    <n v="0"/>
    <n v="52500"/>
    <n v="6"/>
    <n v="52500"/>
    <n v="26250"/>
    <x v="0"/>
    <x v="1"/>
    <n v="186"/>
    <x v="1"/>
    <n v="15"/>
    <n v="7"/>
    <x v="22"/>
    <x v="115"/>
    <x v="6"/>
    <x v="14"/>
    <x v="1"/>
    <x v="9"/>
    <s v="4S"/>
    <s v="6006"/>
    <x v="8"/>
    <n v="5479.26"/>
    <n v="134"/>
    <n v="52"/>
    <n v="134"/>
    <x v="83"/>
    <m/>
    <n v="52"/>
    <m/>
    <n v="33350"/>
  </r>
  <r>
    <x v="4"/>
    <x v="69"/>
    <x v="8"/>
    <x v="3"/>
    <x v="22"/>
    <x v="31"/>
    <x v="27"/>
    <x v="43"/>
    <n v="6"/>
    <n v="75000"/>
    <n v="0"/>
    <n v="75000"/>
    <n v="5"/>
    <n v="90000"/>
    <n v="45000"/>
    <x v="1"/>
    <x v="20"/>
    <n v="177"/>
    <x v="1"/>
    <n v="10"/>
    <n v="2"/>
    <x v="23"/>
    <x v="118"/>
    <x v="2"/>
    <x v="15"/>
    <x v="0"/>
    <x v="30"/>
    <s v="UJ"/>
    <s v="6005"/>
    <x v="7"/>
    <n v="3207.6"/>
    <n v="110"/>
    <n v="67"/>
    <n v="110"/>
    <x v="84"/>
    <m/>
    <n v="67"/>
    <m/>
    <n v="30950"/>
  </r>
  <r>
    <x v="4"/>
    <x v="70"/>
    <x v="8"/>
    <x v="3"/>
    <x v="22"/>
    <x v="31"/>
    <x v="27"/>
    <x v="43"/>
    <n v="6"/>
    <n v="75000"/>
    <n v="0"/>
    <n v="75000"/>
    <n v="5"/>
    <n v="90000"/>
    <n v="45000"/>
    <x v="1"/>
    <x v="20"/>
    <n v="177"/>
    <x v="1"/>
    <n v="10"/>
    <n v="3"/>
    <x v="23"/>
    <x v="119"/>
    <x v="2"/>
    <x v="15"/>
    <x v="0"/>
    <x v="30"/>
    <s v="UJ"/>
    <s v="6005"/>
    <x v="7"/>
    <n v="3207.6"/>
    <n v="110"/>
    <n v="67"/>
    <n v="110"/>
    <x v="84"/>
    <m/>
    <n v="67"/>
    <m/>
    <n v="30950"/>
  </r>
  <r>
    <x v="4"/>
    <x v="71"/>
    <x v="8"/>
    <x v="3"/>
    <x v="22"/>
    <x v="31"/>
    <x v="27"/>
    <x v="43"/>
    <n v="6"/>
    <n v="75000"/>
    <n v="0"/>
    <n v="75000"/>
    <n v="5"/>
    <n v="90000"/>
    <n v="45000"/>
    <x v="1"/>
    <x v="20"/>
    <n v="177"/>
    <x v="1"/>
    <n v="10"/>
    <n v="4"/>
    <x v="23"/>
    <x v="120"/>
    <x v="2"/>
    <x v="15"/>
    <x v="0"/>
    <x v="30"/>
    <s v="UJ"/>
    <s v="6005"/>
    <x v="7"/>
    <n v="3207.6"/>
    <n v="110"/>
    <n v="67"/>
    <n v="110"/>
    <x v="84"/>
    <m/>
    <n v="67"/>
    <m/>
    <n v="30950"/>
  </r>
  <r>
    <x v="4"/>
    <x v="72"/>
    <x v="8"/>
    <x v="3"/>
    <x v="22"/>
    <x v="31"/>
    <x v="27"/>
    <x v="43"/>
    <n v="6"/>
    <n v="75000"/>
    <n v="0"/>
    <n v="75000"/>
    <n v="5"/>
    <n v="90000"/>
    <n v="45000"/>
    <x v="1"/>
    <x v="20"/>
    <n v="177"/>
    <x v="1"/>
    <n v="10"/>
    <n v="5"/>
    <x v="23"/>
    <x v="121"/>
    <x v="2"/>
    <x v="15"/>
    <x v="0"/>
    <x v="30"/>
    <s v="UJ"/>
    <s v="6005"/>
    <x v="7"/>
    <n v="3207.6"/>
    <n v="110"/>
    <n v="67"/>
    <n v="110"/>
    <x v="84"/>
    <m/>
    <n v="67"/>
    <m/>
    <n v="30950"/>
  </r>
  <r>
    <x v="4"/>
    <x v="73"/>
    <x v="8"/>
    <x v="3"/>
    <x v="22"/>
    <x v="31"/>
    <x v="27"/>
    <x v="43"/>
    <n v="6"/>
    <n v="75000"/>
    <n v="0"/>
    <n v="75000"/>
    <n v="5"/>
    <n v="90000"/>
    <n v="45000"/>
    <x v="1"/>
    <x v="20"/>
    <n v="177"/>
    <x v="1"/>
    <n v="10"/>
    <n v="6"/>
    <x v="23"/>
    <x v="122"/>
    <x v="2"/>
    <x v="15"/>
    <x v="0"/>
    <x v="30"/>
    <s v="UJ"/>
    <s v="6005"/>
    <x v="7"/>
    <n v="3207.6"/>
    <n v="110"/>
    <n v="67"/>
    <n v="110"/>
    <x v="84"/>
    <m/>
    <n v="67"/>
    <m/>
    <n v="30950"/>
  </r>
  <r>
    <x v="4"/>
    <x v="74"/>
    <x v="3"/>
    <x v="9"/>
    <x v="31"/>
    <x v="28"/>
    <x v="36"/>
    <x v="44"/>
    <n v="6"/>
    <n v="75000"/>
    <n v="0"/>
    <n v="75000"/>
    <n v="5"/>
    <n v="90000"/>
    <n v="45000"/>
    <x v="1"/>
    <x v="20"/>
    <n v="177"/>
    <x v="1"/>
    <n v="10"/>
    <n v="1"/>
    <x v="23"/>
    <x v="123"/>
    <x v="2"/>
    <x v="16"/>
    <x v="1"/>
    <x v="31"/>
    <s v="UJ"/>
    <s v="6006"/>
    <x v="4"/>
    <n v="3268.1"/>
    <n v="110"/>
    <n v="67"/>
    <n v="110"/>
    <x v="84"/>
    <m/>
    <n v="67"/>
    <m/>
    <n v="30950"/>
  </r>
  <r>
    <x v="4"/>
    <x v="69"/>
    <x v="3"/>
    <x v="9"/>
    <x v="31"/>
    <x v="28"/>
    <x v="36"/>
    <x v="44"/>
    <n v="6"/>
    <n v="75000"/>
    <n v="0"/>
    <n v="75000"/>
    <n v="5"/>
    <n v="90000"/>
    <n v="45000"/>
    <x v="1"/>
    <x v="20"/>
    <n v="177"/>
    <x v="1"/>
    <n v="10"/>
    <n v="2"/>
    <x v="23"/>
    <x v="118"/>
    <x v="2"/>
    <x v="16"/>
    <x v="1"/>
    <x v="31"/>
    <s v="UJ"/>
    <s v="6006"/>
    <x v="4"/>
    <n v="3268.1"/>
    <n v="110"/>
    <n v="67"/>
    <n v="110"/>
    <x v="84"/>
    <m/>
    <n v="67"/>
    <m/>
    <n v="30950"/>
  </r>
  <r>
    <x v="4"/>
    <x v="70"/>
    <x v="3"/>
    <x v="9"/>
    <x v="31"/>
    <x v="28"/>
    <x v="36"/>
    <x v="44"/>
    <n v="6"/>
    <n v="75000"/>
    <n v="0"/>
    <n v="75000"/>
    <n v="5"/>
    <n v="90000"/>
    <n v="45000"/>
    <x v="1"/>
    <x v="20"/>
    <n v="177"/>
    <x v="1"/>
    <n v="10"/>
    <n v="3"/>
    <x v="23"/>
    <x v="119"/>
    <x v="2"/>
    <x v="16"/>
    <x v="1"/>
    <x v="31"/>
    <s v="UJ"/>
    <s v="6006"/>
    <x v="4"/>
    <n v="3268.1"/>
    <n v="110"/>
    <n v="67"/>
    <n v="110"/>
    <x v="84"/>
    <m/>
    <n v="67"/>
    <m/>
    <n v="30950"/>
  </r>
  <r>
    <x v="4"/>
    <x v="71"/>
    <x v="3"/>
    <x v="9"/>
    <x v="31"/>
    <x v="28"/>
    <x v="36"/>
    <x v="44"/>
    <n v="6"/>
    <n v="75000"/>
    <n v="0"/>
    <n v="75000"/>
    <n v="5"/>
    <n v="90000"/>
    <n v="45000"/>
    <x v="1"/>
    <x v="20"/>
    <n v="177"/>
    <x v="1"/>
    <n v="10"/>
    <n v="4"/>
    <x v="23"/>
    <x v="120"/>
    <x v="2"/>
    <x v="16"/>
    <x v="1"/>
    <x v="31"/>
    <s v="UJ"/>
    <s v="6006"/>
    <x v="4"/>
    <n v="3268.1"/>
    <n v="110"/>
    <n v="67"/>
    <n v="110"/>
    <x v="84"/>
    <m/>
    <n v="67"/>
    <m/>
    <n v="30950"/>
  </r>
  <r>
    <x v="4"/>
    <x v="72"/>
    <x v="3"/>
    <x v="9"/>
    <x v="31"/>
    <x v="28"/>
    <x v="36"/>
    <x v="44"/>
    <n v="6"/>
    <n v="75000"/>
    <n v="0"/>
    <n v="75000"/>
    <n v="5"/>
    <n v="90000"/>
    <n v="45000"/>
    <x v="1"/>
    <x v="20"/>
    <n v="177"/>
    <x v="1"/>
    <n v="10"/>
    <n v="5"/>
    <x v="23"/>
    <x v="121"/>
    <x v="2"/>
    <x v="16"/>
    <x v="1"/>
    <x v="31"/>
    <s v="UJ"/>
    <s v="6006"/>
    <x v="4"/>
    <n v="3268.1"/>
    <n v="110"/>
    <n v="67"/>
    <n v="110"/>
    <x v="84"/>
    <m/>
    <n v="67"/>
    <m/>
    <n v="30950"/>
  </r>
  <r>
    <x v="1"/>
    <x v="56"/>
    <x v="0"/>
    <x v="10"/>
    <x v="34"/>
    <x v="35"/>
    <x v="37"/>
    <x v="45"/>
    <n v="16"/>
    <n v="8600"/>
    <n v="0"/>
    <n v="8600"/>
    <n v="15"/>
    <n v="9173.3333333333339"/>
    <n v="4586.666666666667"/>
    <x v="2"/>
    <x v="21"/>
    <n v="21"/>
    <x v="1"/>
    <n v="16"/>
    <n v="2"/>
    <x v="24"/>
    <x v="124"/>
    <x v="7"/>
    <x v="17"/>
    <x v="0"/>
    <x v="32"/>
    <s v="UJ"/>
    <s v="7000"/>
    <x v="0"/>
    <n v="687.75"/>
    <n v="21"/>
    <n v="0"/>
    <n v="21"/>
    <x v="4"/>
    <m/>
    <n v="0"/>
    <m/>
    <n v="4515"/>
  </r>
  <r>
    <x v="1"/>
    <x v="48"/>
    <x v="0"/>
    <x v="10"/>
    <x v="34"/>
    <x v="35"/>
    <x v="37"/>
    <x v="45"/>
    <n v="16"/>
    <n v="8600"/>
    <n v="0"/>
    <n v="8600"/>
    <n v="15"/>
    <n v="9173.3333333333339"/>
    <n v="4586.666666666667"/>
    <x v="2"/>
    <x v="22"/>
    <n v="20"/>
    <x v="1"/>
    <n v="16"/>
    <n v="3"/>
    <x v="24"/>
    <x v="125"/>
    <x v="7"/>
    <x v="17"/>
    <x v="0"/>
    <x v="32"/>
    <s v="UJ"/>
    <s v="7000"/>
    <x v="0"/>
    <n v="655"/>
    <n v="20"/>
    <n v="0"/>
    <n v="20"/>
    <x v="4"/>
    <m/>
    <n v="0"/>
    <m/>
    <n v="4300"/>
  </r>
  <r>
    <x v="1"/>
    <x v="49"/>
    <x v="0"/>
    <x v="10"/>
    <x v="34"/>
    <x v="35"/>
    <x v="37"/>
    <x v="45"/>
    <n v="16"/>
    <n v="8600"/>
    <n v="0"/>
    <n v="8600"/>
    <n v="15"/>
    <n v="9173.3333333333339"/>
    <n v="4586.666666666667"/>
    <x v="2"/>
    <x v="22"/>
    <n v="20"/>
    <x v="1"/>
    <n v="16"/>
    <n v="4"/>
    <x v="24"/>
    <x v="126"/>
    <x v="7"/>
    <x v="17"/>
    <x v="0"/>
    <x v="32"/>
    <s v="UJ"/>
    <s v="7000"/>
    <x v="0"/>
    <n v="655"/>
    <n v="20"/>
    <n v="0"/>
    <n v="20"/>
    <x v="4"/>
    <m/>
    <n v="0"/>
    <m/>
    <n v="4300"/>
  </r>
  <r>
    <x v="1"/>
    <x v="50"/>
    <x v="0"/>
    <x v="10"/>
    <x v="34"/>
    <x v="35"/>
    <x v="37"/>
    <x v="45"/>
    <n v="16"/>
    <n v="8600"/>
    <n v="0"/>
    <n v="8600"/>
    <n v="15"/>
    <n v="9173.3333333333339"/>
    <n v="4586.666666666667"/>
    <x v="2"/>
    <x v="22"/>
    <n v="20"/>
    <x v="1"/>
    <n v="16"/>
    <n v="5"/>
    <x v="24"/>
    <x v="127"/>
    <x v="7"/>
    <x v="17"/>
    <x v="0"/>
    <x v="32"/>
    <s v="UJ"/>
    <s v="7000"/>
    <x v="0"/>
    <n v="655"/>
    <n v="20"/>
    <n v="0"/>
    <n v="20"/>
    <x v="4"/>
    <m/>
    <n v="0"/>
    <m/>
    <n v="4300"/>
  </r>
  <r>
    <x v="1"/>
    <x v="51"/>
    <x v="0"/>
    <x v="10"/>
    <x v="34"/>
    <x v="35"/>
    <x v="37"/>
    <x v="45"/>
    <n v="16"/>
    <n v="8600"/>
    <n v="0"/>
    <n v="8600"/>
    <n v="15"/>
    <n v="9173.3333333333339"/>
    <n v="4586.666666666667"/>
    <x v="2"/>
    <x v="22"/>
    <n v="20"/>
    <x v="1"/>
    <n v="16"/>
    <n v="6"/>
    <x v="24"/>
    <x v="128"/>
    <x v="7"/>
    <x v="17"/>
    <x v="0"/>
    <x v="32"/>
    <s v="UJ"/>
    <s v="7000"/>
    <x v="0"/>
    <n v="655"/>
    <n v="20"/>
    <n v="0"/>
    <n v="20"/>
    <x v="4"/>
    <m/>
    <n v="0"/>
    <m/>
    <n v="4300"/>
  </r>
  <r>
    <x v="1"/>
    <x v="52"/>
    <x v="0"/>
    <x v="10"/>
    <x v="34"/>
    <x v="35"/>
    <x v="37"/>
    <x v="45"/>
    <n v="16"/>
    <n v="8600"/>
    <n v="0"/>
    <n v="8600"/>
    <n v="15"/>
    <n v="9173.3333333333339"/>
    <n v="4586.666666666667"/>
    <x v="2"/>
    <x v="22"/>
    <n v="20"/>
    <x v="1"/>
    <n v="16"/>
    <n v="7"/>
    <x v="24"/>
    <x v="129"/>
    <x v="7"/>
    <x v="17"/>
    <x v="0"/>
    <x v="32"/>
    <s v="UJ"/>
    <s v="7000"/>
    <x v="0"/>
    <n v="655"/>
    <n v="20"/>
    <n v="0"/>
    <n v="20"/>
    <x v="4"/>
    <m/>
    <n v="0"/>
    <m/>
    <n v="4300"/>
  </r>
  <r>
    <x v="1"/>
    <x v="53"/>
    <x v="0"/>
    <x v="10"/>
    <x v="34"/>
    <x v="35"/>
    <x v="37"/>
    <x v="45"/>
    <n v="16"/>
    <n v="8600"/>
    <n v="0"/>
    <n v="8600"/>
    <n v="15"/>
    <n v="9173.3333333333339"/>
    <n v="4586.666666666667"/>
    <x v="2"/>
    <x v="23"/>
    <n v="22"/>
    <x v="1"/>
    <n v="16"/>
    <n v="8"/>
    <x v="24"/>
    <x v="130"/>
    <x v="7"/>
    <x v="17"/>
    <x v="0"/>
    <x v="32"/>
    <s v="UJ"/>
    <s v="7000"/>
    <x v="0"/>
    <n v="720.5"/>
    <n v="22"/>
    <n v="0"/>
    <n v="22"/>
    <x v="4"/>
    <m/>
    <n v="0"/>
    <m/>
    <n v="4730"/>
  </r>
  <r>
    <x v="1"/>
    <x v="54"/>
    <x v="0"/>
    <x v="10"/>
    <x v="34"/>
    <x v="35"/>
    <x v="37"/>
    <x v="45"/>
    <n v="16"/>
    <n v="8600"/>
    <n v="0"/>
    <n v="8600"/>
    <n v="15"/>
    <n v="9173.3333333333339"/>
    <n v="4586.666666666667"/>
    <x v="2"/>
    <x v="22"/>
    <n v="20"/>
    <x v="1"/>
    <n v="16"/>
    <n v="9"/>
    <x v="24"/>
    <x v="131"/>
    <x v="7"/>
    <x v="17"/>
    <x v="0"/>
    <x v="32"/>
    <s v="UJ"/>
    <s v="7000"/>
    <x v="0"/>
    <n v="655"/>
    <n v="20"/>
    <n v="0"/>
    <n v="20"/>
    <x v="4"/>
    <m/>
    <n v="0"/>
    <m/>
    <n v="4300"/>
  </r>
  <r>
    <x v="1"/>
    <x v="55"/>
    <x v="0"/>
    <x v="10"/>
    <x v="34"/>
    <x v="35"/>
    <x v="37"/>
    <x v="45"/>
    <n v="16"/>
    <n v="8600"/>
    <n v="0"/>
    <n v="8600"/>
    <n v="15"/>
    <n v="9173.3333333333339"/>
    <n v="4586.666666666667"/>
    <x v="2"/>
    <x v="23"/>
    <n v="22"/>
    <x v="1"/>
    <n v="16"/>
    <n v="10"/>
    <x v="24"/>
    <x v="132"/>
    <x v="7"/>
    <x v="17"/>
    <x v="0"/>
    <x v="32"/>
    <s v="UJ"/>
    <s v="7000"/>
    <x v="0"/>
    <n v="720.5"/>
    <n v="22"/>
    <n v="0"/>
    <n v="22"/>
    <x v="4"/>
    <m/>
    <n v="0"/>
    <m/>
    <n v="4730"/>
  </r>
  <r>
    <x v="1"/>
    <x v="75"/>
    <x v="0"/>
    <x v="10"/>
    <x v="34"/>
    <x v="35"/>
    <x v="37"/>
    <x v="45"/>
    <n v="16"/>
    <n v="8600"/>
    <n v="0"/>
    <n v="8600"/>
    <n v="15"/>
    <n v="9173.3333333333339"/>
    <n v="4586.666666666667"/>
    <x v="2"/>
    <x v="21"/>
    <n v="21"/>
    <x v="1"/>
    <n v="16"/>
    <n v="11"/>
    <x v="24"/>
    <x v="133"/>
    <x v="7"/>
    <x v="17"/>
    <x v="0"/>
    <x v="32"/>
    <s v="UJ"/>
    <s v="7000"/>
    <x v="0"/>
    <n v="687.75"/>
    <n v="21"/>
    <n v="0"/>
    <n v="21"/>
    <x v="4"/>
    <m/>
    <n v="0"/>
    <m/>
    <n v="4515"/>
  </r>
  <r>
    <x v="1"/>
    <x v="76"/>
    <x v="0"/>
    <x v="10"/>
    <x v="34"/>
    <x v="35"/>
    <x v="37"/>
    <x v="45"/>
    <n v="16"/>
    <n v="8600"/>
    <n v="0"/>
    <n v="8600"/>
    <n v="15"/>
    <n v="9173.3333333333339"/>
    <n v="4586.666666666667"/>
    <x v="2"/>
    <x v="24"/>
    <n v="24"/>
    <x v="1"/>
    <n v="16"/>
    <n v="12"/>
    <x v="24"/>
    <x v="134"/>
    <x v="7"/>
    <x v="17"/>
    <x v="0"/>
    <x v="32"/>
    <s v="UJ"/>
    <s v="7000"/>
    <x v="0"/>
    <n v="786"/>
    <n v="24"/>
    <n v="0"/>
    <n v="24"/>
    <x v="4"/>
    <m/>
    <n v="0"/>
    <m/>
    <n v="5160"/>
  </r>
  <r>
    <x v="1"/>
    <x v="77"/>
    <x v="0"/>
    <x v="10"/>
    <x v="34"/>
    <x v="35"/>
    <x v="37"/>
    <x v="45"/>
    <n v="16"/>
    <n v="8600"/>
    <n v="0"/>
    <n v="8600"/>
    <n v="15"/>
    <n v="9173.3333333333339"/>
    <n v="4586.666666666667"/>
    <x v="2"/>
    <x v="22"/>
    <n v="20"/>
    <x v="1"/>
    <n v="16"/>
    <n v="13"/>
    <x v="24"/>
    <x v="135"/>
    <x v="7"/>
    <x v="17"/>
    <x v="0"/>
    <x v="32"/>
    <s v="UJ"/>
    <s v="7000"/>
    <x v="0"/>
    <n v="655"/>
    <n v="20"/>
    <n v="0"/>
    <n v="20"/>
    <x v="4"/>
    <m/>
    <n v="0"/>
    <m/>
    <n v="4300"/>
  </r>
  <r>
    <x v="1"/>
    <x v="78"/>
    <x v="0"/>
    <x v="10"/>
    <x v="34"/>
    <x v="35"/>
    <x v="37"/>
    <x v="45"/>
    <n v="16"/>
    <n v="8600"/>
    <n v="0"/>
    <n v="8600"/>
    <n v="15"/>
    <n v="9173.3333333333339"/>
    <n v="4586.666666666667"/>
    <x v="2"/>
    <x v="22"/>
    <n v="20"/>
    <x v="1"/>
    <n v="16"/>
    <n v="14"/>
    <x v="24"/>
    <x v="136"/>
    <x v="7"/>
    <x v="17"/>
    <x v="0"/>
    <x v="32"/>
    <s v="UJ"/>
    <s v="7000"/>
    <x v="0"/>
    <n v="655"/>
    <n v="20"/>
    <n v="0"/>
    <n v="20"/>
    <x v="4"/>
    <m/>
    <n v="0"/>
    <m/>
    <n v="4300"/>
  </r>
  <r>
    <x v="1"/>
    <x v="79"/>
    <x v="0"/>
    <x v="10"/>
    <x v="34"/>
    <x v="35"/>
    <x v="37"/>
    <x v="46"/>
    <n v="16"/>
    <n v="8600"/>
    <n v="0"/>
    <n v="8600"/>
    <n v="15"/>
    <n v="9173.3333333333339"/>
    <n v="4586.666666666667"/>
    <x v="2"/>
    <x v="22"/>
    <n v="20"/>
    <x v="1"/>
    <n v="16"/>
    <n v="15"/>
    <x v="24"/>
    <x v="137"/>
    <x v="7"/>
    <x v="17"/>
    <x v="0"/>
    <x v="32"/>
    <s v="UJ"/>
    <s v="7000"/>
    <x v="0"/>
    <n v="655"/>
    <n v="20"/>
    <n v="0"/>
    <n v="20"/>
    <x v="4"/>
    <m/>
    <n v="0"/>
    <m/>
    <n v="4300"/>
  </r>
  <r>
    <x v="1"/>
    <x v="80"/>
    <x v="0"/>
    <x v="10"/>
    <x v="34"/>
    <x v="35"/>
    <x v="38"/>
    <x v="46"/>
    <n v="16"/>
    <n v="8600"/>
    <n v="0"/>
    <n v="8600"/>
    <n v="15"/>
    <n v="9173.3333333333339"/>
    <n v="4586.666666666667"/>
    <x v="2"/>
    <x v="22"/>
    <n v="20"/>
    <x v="1"/>
    <n v="16"/>
    <n v="16"/>
    <x v="24"/>
    <x v="138"/>
    <x v="7"/>
    <x v="17"/>
    <x v="0"/>
    <x v="32"/>
    <s v="UJ"/>
    <s v="7000"/>
    <x v="0"/>
    <n v="655"/>
    <n v="20"/>
    <n v="0"/>
    <n v="20"/>
    <x v="4"/>
    <m/>
    <n v="0"/>
    <m/>
    <n v="4300"/>
  </r>
  <r>
    <x v="1"/>
    <x v="81"/>
    <x v="9"/>
    <x v="1"/>
    <x v="35"/>
    <x v="33"/>
    <x v="39"/>
    <x v="47"/>
    <n v="16"/>
    <n v="8600"/>
    <n v="0"/>
    <n v="8600"/>
    <n v="15"/>
    <n v="9173.3333333333339"/>
    <n v="4586.666666666667"/>
    <x v="2"/>
    <x v="21"/>
    <n v="21"/>
    <x v="1"/>
    <n v="16"/>
    <n v="1"/>
    <x v="24"/>
    <x v="139"/>
    <x v="7"/>
    <x v="18"/>
    <x v="1"/>
    <x v="33"/>
    <s v="UJ"/>
    <s v="7001"/>
    <x v="9"/>
    <n v="572.88"/>
    <n v="21"/>
    <n v="0"/>
    <n v="21"/>
    <x v="4"/>
    <m/>
    <n v="0"/>
    <m/>
    <n v="4515"/>
  </r>
  <r>
    <x v="1"/>
    <x v="56"/>
    <x v="9"/>
    <x v="1"/>
    <x v="35"/>
    <x v="33"/>
    <x v="39"/>
    <x v="47"/>
    <n v="16"/>
    <n v="8600"/>
    <n v="0"/>
    <n v="8600"/>
    <n v="15"/>
    <n v="9173.3333333333339"/>
    <n v="4586.666666666667"/>
    <x v="2"/>
    <x v="22"/>
    <n v="20"/>
    <x v="1"/>
    <n v="16"/>
    <n v="2"/>
    <x v="24"/>
    <x v="124"/>
    <x v="7"/>
    <x v="18"/>
    <x v="1"/>
    <x v="33"/>
    <s v="UJ"/>
    <s v="7001"/>
    <x v="9"/>
    <n v="545.59999999999991"/>
    <n v="20"/>
    <n v="0"/>
    <n v="20"/>
    <x v="4"/>
    <m/>
    <n v="0"/>
    <m/>
    <n v="4300"/>
  </r>
  <r>
    <x v="1"/>
    <x v="48"/>
    <x v="9"/>
    <x v="1"/>
    <x v="35"/>
    <x v="33"/>
    <x v="39"/>
    <x v="47"/>
    <n v="16"/>
    <n v="8600"/>
    <n v="0"/>
    <n v="8600"/>
    <n v="15"/>
    <n v="9173.3333333333339"/>
    <n v="4586.666666666667"/>
    <x v="2"/>
    <x v="22"/>
    <n v="20"/>
    <x v="1"/>
    <n v="16"/>
    <n v="3"/>
    <x v="24"/>
    <x v="125"/>
    <x v="7"/>
    <x v="18"/>
    <x v="1"/>
    <x v="33"/>
    <s v="UJ"/>
    <s v="7001"/>
    <x v="9"/>
    <n v="545.59999999999991"/>
    <n v="20"/>
    <n v="0"/>
    <n v="20"/>
    <x v="4"/>
    <m/>
    <n v="0"/>
    <m/>
    <n v="4300"/>
  </r>
  <r>
    <x v="1"/>
    <x v="49"/>
    <x v="9"/>
    <x v="1"/>
    <x v="35"/>
    <x v="33"/>
    <x v="39"/>
    <x v="47"/>
    <n v="16"/>
    <n v="8600"/>
    <n v="0"/>
    <n v="8600"/>
    <n v="15"/>
    <n v="9173.3333333333339"/>
    <n v="4586.666666666667"/>
    <x v="2"/>
    <x v="22"/>
    <n v="20"/>
    <x v="1"/>
    <n v="16"/>
    <n v="4"/>
    <x v="24"/>
    <x v="126"/>
    <x v="7"/>
    <x v="18"/>
    <x v="1"/>
    <x v="33"/>
    <s v="UJ"/>
    <s v="7001"/>
    <x v="9"/>
    <n v="545.59999999999991"/>
    <n v="20"/>
    <n v="0"/>
    <n v="20"/>
    <x v="4"/>
    <m/>
    <n v="0"/>
    <m/>
    <n v="4300"/>
  </r>
  <r>
    <x v="1"/>
    <x v="50"/>
    <x v="9"/>
    <x v="1"/>
    <x v="35"/>
    <x v="33"/>
    <x v="39"/>
    <x v="47"/>
    <n v="16"/>
    <n v="8600"/>
    <n v="0"/>
    <n v="8600"/>
    <n v="15"/>
    <n v="9173.3333333333339"/>
    <n v="4586.666666666667"/>
    <x v="2"/>
    <x v="22"/>
    <n v="20"/>
    <x v="1"/>
    <n v="16"/>
    <n v="5"/>
    <x v="24"/>
    <x v="127"/>
    <x v="7"/>
    <x v="18"/>
    <x v="1"/>
    <x v="33"/>
    <s v="UJ"/>
    <s v="7001"/>
    <x v="9"/>
    <n v="545.59999999999991"/>
    <n v="20"/>
    <n v="0"/>
    <n v="20"/>
    <x v="4"/>
    <m/>
    <n v="0"/>
    <m/>
    <n v="4300"/>
  </r>
  <r>
    <x v="1"/>
    <x v="51"/>
    <x v="9"/>
    <x v="1"/>
    <x v="35"/>
    <x v="33"/>
    <x v="39"/>
    <x v="47"/>
    <n v="16"/>
    <n v="8600"/>
    <n v="0"/>
    <n v="8600"/>
    <n v="15"/>
    <n v="9173.3333333333339"/>
    <n v="4586.666666666667"/>
    <x v="2"/>
    <x v="22"/>
    <n v="20"/>
    <x v="1"/>
    <n v="16"/>
    <n v="6"/>
    <x v="24"/>
    <x v="128"/>
    <x v="7"/>
    <x v="18"/>
    <x v="1"/>
    <x v="33"/>
    <s v="UJ"/>
    <s v="7001"/>
    <x v="9"/>
    <n v="545.59999999999991"/>
    <n v="20"/>
    <n v="0"/>
    <n v="20"/>
    <x v="4"/>
    <m/>
    <n v="0"/>
    <m/>
    <n v="4300"/>
  </r>
  <r>
    <x v="1"/>
    <x v="52"/>
    <x v="9"/>
    <x v="1"/>
    <x v="35"/>
    <x v="33"/>
    <x v="39"/>
    <x v="47"/>
    <n v="16"/>
    <n v="8600"/>
    <n v="0"/>
    <n v="8600"/>
    <n v="15"/>
    <n v="9173.3333333333339"/>
    <n v="4586.666666666667"/>
    <x v="2"/>
    <x v="23"/>
    <n v="22"/>
    <x v="1"/>
    <n v="16"/>
    <n v="7"/>
    <x v="24"/>
    <x v="129"/>
    <x v="7"/>
    <x v="18"/>
    <x v="1"/>
    <x v="33"/>
    <s v="UJ"/>
    <s v="7001"/>
    <x v="9"/>
    <n v="600.16"/>
    <n v="22"/>
    <n v="0"/>
    <n v="22"/>
    <x v="4"/>
    <m/>
    <n v="0"/>
    <m/>
    <n v="4730"/>
  </r>
  <r>
    <x v="1"/>
    <x v="53"/>
    <x v="9"/>
    <x v="1"/>
    <x v="35"/>
    <x v="33"/>
    <x v="39"/>
    <x v="47"/>
    <n v="16"/>
    <n v="8600"/>
    <n v="0"/>
    <n v="8600"/>
    <n v="15"/>
    <n v="9173.3333333333339"/>
    <n v="4586.666666666667"/>
    <x v="2"/>
    <x v="22"/>
    <n v="20"/>
    <x v="1"/>
    <n v="16"/>
    <n v="8"/>
    <x v="24"/>
    <x v="130"/>
    <x v="7"/>
    <x v="18"/>
    <x v="1"/>
    <x v="33"/>
    <s v="UJ"/>
    <s v="7001"/>
    <x v="9"/>
    <n v="545.59999999999991"/>
    <n v="20"/>
    <n v="0"/>
    <n v="20"/>
    <x v="4"/>
    <m/>
    <n v="0"/>
    <m/>
    <n v="4300"/>
  </r>
  <r>
    <x v="1"/>
    <x v="54"/>
    <x v="9"/>
    <x v="1"/>
    <x v="35"/>
    <x v="33"/>
    <x v="39"/>
    <x v="47"/>
    <n v="16"/>
    <n v="8600"/>
    <n v="0"/>
    <n v="8600"/>
    <n v="15"/>
    <n v="9173.3333333333339"/>
    <n v="4586.666666666667"/>
    <x v="2"/>
    <x v="23"/>
    <n v="22"/>
    <x v="1"/>
    <n v="16"/>
    <n v="9"/>
    <x v="24"/>
    <x v="131"/>
    <x v="7"/>
    <x v="18"/>
    <x v="1"/>
    <x v="33"/>
    <s v="UJ"/>
    <s v="7001"/>
    <x v="9"/>
    <n v="600.16"/>
    <n v="22"/>
    <n v="0"/>
    <n v="22"/>
    <x v="4"/>
    <m/>
    <n v="0"/>
    <m/>
    <n v="4730"/>
  </r>
  <r>
    <x v="1"/>
    <x v="55"/>
    <x v="9"/>
    <x v="1"/>
    <x v="35"/>
    <x v="33"/>
    <x v="39"/>
    <x v="47"/>
    <n v="16"/>
    <n v="8600"/>
    <n v="0"/>
    <n v="8600"/>
    <n v="15"/>
    <n v="9173.3333333333339"/>
    <n v="4586.666666666667"/>
    <x v="2"/>
    <x v="21"/>
    <n v="21"/>
    <x v="1"/>
    <n v="16"/>
    <n v="10"/>
    <x v="24"/>
    <x v="132"/>
    <x v="7"/>
    <x v="18"/>
    <x v="1"/>
    <x v="33"/>
    <s v="UJ"/>
    <s v="7001"/>
    <x v="9"/>
    <n v="572.88"/>
    <n v="21"/>
    <n v="0"/>
    <n v="21"/>
    <x v="4"/>
    <m/>
    <n v="0"/>
    <m/>
    <n v="4515"/>
  </r>
  <r>
    <x v="1"/>
    <x v="75"/>
    <x v="9"/>
    <x v="1"/>
    <x v="35"/>
    <x v="33"/>
    <x v="39"/>
    <x v="47"/>
    <n v="16"/>
    <n v="8600"/>
    <n v="0"/>
    <n v="8600"/>
    <n v="15"/>
    <n v="9173.3333333333339"/>
    <n v="4586.666666666667"/>
    <x v="2"/>
    <x v="24"/>
    <n v="24"/>
    <x v="1"/>
    <n v="16"/>
    <n v="11"/>
    <x v="24"/>
    <x v="133"/>
    <x v="7"/>
    <x v="18"/>
    <x v="1"/>
    <x v="33"/>
    <s v="UJ"/>
    <s v="7001"/>
    <x v="9"/>
    <n v="654.71999999999991"/>
    <n v="24"/>
    <n v="0"/>
    <n v="24"/>
    <x v="4"/>
    <m/>
    <n v="0"/>
    <m/>
    <n v="5160"/>
  </r>
  <r>
    <x v="1"/>
    <x v="76"/>
    <x v="9"/>
    <x v="1"/>
    <x v="35"/>
    <x v="33"/>
    <x v="39"/>
    <x v="47"/>
    <n v="16"/>
    <n v="8600"/>
    <n v="0"/>
    <n v="8600"/>
    <n v="15"/>
    <n v="9173.3333333333339"/>
    <n v="4586.666666666667"/>
    <x v="2"/>
    <x v="22"/>
    <n v="20"/>
    <x v="1"/>
    <n v="16"/>
    <n v="12"/>
    <x v="24"/>
    <x v="134"/>
    <x v="7"/>
    <x v="18"/>
    <x v="1"/>
    <x v="33"/>
    <s v="UJ"/>
    <s v="7001"/>
    <x v="9"/>
    <n v="545.59999999999991"/>
    <n v="20"/>
    <n v="0"/>
    <n v="20"/>
    <x v="4"/>
    <m/>
    <n v="0"/>
    <m/>
    <n v="4300"/>
  </r>
  <r>
    <x v="1"/>
    <x v="77"/>
    <x v="9"/>
    <x v="1"/>
    <x v="35"/>
    <x v="33"/>
    <x v="39"/>
    <x v="47"/>
    <n v="16"/>
    <n v="8600"/>
    <n v="0"/>
    <n v="8600"/>
    <n v="15"/>
    <n v="9173.3333333333339"/>
    <n v="4586.666666666667"/>
    <x v="2"/>
    <x v="22"/>
    <n v="20"/>
    <x v="1"/>
    <n v="16"/>
    <n v="13"/>
    <x v="24"/>
    <x v="135"/>
    <x v="7"/>
    <x v="18"/>
    <x v="1"/>
    <x v="33"/>
    <s v="UJ"/>
    <s v="7001"/>
    <x v="9"/>
    <n v="545.59999999999991"/>
    <n v="20"/>
    <n v="0"/>
    <n v="20"/>
    <x v="4"/>
    <m/>
    <n v="0"/>
    <m/>
    <n v="4300"/>
  </r>
  <r>
    <x v="1"/>
    <x v="78"/>
    <x v="9"/>
    <x v="1"/>
    <x v="35"/>
    <x v="33"/>
    <x v="39"/>
    <x v="47"/>
    <n v="16"/>
    <n v="8600"/>
    <n v="0"/>
    <n v="8600"/>
    <n v="15"/>
    <n v="9173.3333333333339"/>
    <n v="4586.666666666667"/>
    <x v="2"/>
    <x v="22"/>
    <n v="20"/>
    <x v="1"/>
    <n v="16"/>
    <n v="14"/>
    <x v="24"/>
    <x v="136"/>
    <x v="7"/>
    <x v="18"/>
    <x v="1"/>
    <x v="33"/>
    <s v="UJ"/>
    <s v="7001"/>
    <x v="9"/>
    <n v="545.59999999999991"/>
    <n v="20"/>
    <n v="0"/>
    <n v="20"/>
    <x v="4"/>
    <m/>
    <n v="0"/>
    <m/>
    <n v="4300"/>
  </r>
  <r>
    <x v="1"/>
    <x v="79"/>
    <x v="9"/>
    <x v="1"/>
    <x v="35"/>
    <x v="33"/>
    <x v="40"/>
    <x v="47"/>
    <n v="16"/>
    <n v="8600"/>
    <n v="0"/>
    <n v="8600"/>
    <n v="15"/>
    <n v="9173.3333333333339"/>
    <n v="4586.666666666667"/>
    <x v="2"/>
    <x v="22"/>
    <n v="20"/>
    <x v="1"/>
    <n v="16"/>
    <n v="15"/>
    <x v="24"/>
    <x v="137"/>
    <x v="7"/>
    <x v="18"/>
    <x v="1"/>
    <x v="33"/>
    <s v="UJ"/>
    <s v="7001"/>
    <x v="9"/>
    <n v="545.59999999999991"/>
    <n v="20"/>
    <n v="0"/>
    <n v="20"/>
    <x v="4"/>
    <m/>
    <n v="0"/>
    <m/>
    <n v="4300"/>
  </r>
  <r>
    <x v="3"/>
    <x v="63"/>
    <x v="0"/>
    <x v="10"/>
    <x v="36"/>
    <x v="36"/>
    <x v="41"/>
    <x v="48"/>
    <n v="9"/>
    <n v="47000"/>
    <n v="0"/>
    <n v="47000"/>
    <n v="8"/>
    <n v="52875"/>
    <n v="26437.5"/>
    <x v="1"/>
    <x v="16"/>
    <n v="179"/>
    <x v="1"/>
    <n v="17"/>
    <n v="2"/>
    <x v="25"/>
    <x v="140"/>
    <x v="7"/>
    <x v="17"/>
    <x v="0"/>
    <x v="34"/>
    <s v="SE"/>
    <s v="1791"/>
    <x v="0"/>
    <n v="5665.75"/>
    <n v="173"/>
    <n v="6"/>
    <n v="173"/>
    <x v="14"/>
    <m/>
    <n v="6"/>
    <m/>
    <n v="37495"/>
  </r>
  <r>
    <x v="3"/>
    <x v="57"/>
    <x v="0"/>
    <x v="10"/>
    <x v="36"/>
    <x v="36"/>
    <x v="41"/>
    <x v="48"/>
    <n v="9"/>
    <n v="47000"/>
    <n v="0"/>
    <n v="47000"/>
    <n v="8"/>
    <n v="52875"/>
    <n v="26437.5"/>
    <x v="1"/>
    <x v="16"/>
    <n v="179"/>
    <x v="1"/>
    <n v="17"/>
    <n v="3"/>
    <x v="25"/>
    <x v="141"/>
    <x v="7"/>
    <x v="17"/>
    <x v="0"/>
    <x v="34"/>
    <s v="SE"/>
    <s v="1791"/>
    <x v="0"/>
    <n v="6582.75"/>
    <n v="201"/>
    <n v="-22"/>
    <n v="201"/>
    <x v="85"/>
    <m/>
    <n v="-22"/>
    <m/>
    <n v="43515"/>
  </r>
  <r>
    <x v="3"/>
    <x v="58"/>
    <x v="0"/>
    <x v="10"/>
    <x v="36"/>
    <x v="36"/>
    <x v="41"/>
    <x v="48"/>
    <n v="9"/>
    <n v="47000"/>
    <n v="0"/>
    <n v="47000"/>
    <n v="8"/>
    <n v="52875"/>
    <n v="26437.5"/>
    <x v="1"/>
    <x v="16"/>
    <n v="179"/>
    <x v="1"/>
    <n v="17"/>
    <n v="4"/>
    <x v="25"/>
    <x v="142"/>
    <x v="7"/>
    <x v="17"/>
    <x v="0"/>
    <x v="34"/>
    <s v="SE"/>
    <s v="1791"/>
    <x v="0"/>
    <n v="4388.5"/>
    <n v="134"/>
    <n v="45"/>
    <n v="134"/>
    <x v="86"/>
    <m/>
    <n v="45"/>
    <m/>
    <n v="29110"/>
  </r>
  <r>
    <x v="3"/>
    <x v="59"/>
    <x v="0"/>
    <x v="10"/>
    <x v="36"/>
    <x v="36"/>
    <x v="41"/>
    <x v="48"/>
    <n v="9"/>
    <n v="47000"/>
    <n v="0"/>
    <n v="47000"/>
    <n v="8"/>
    <n v="52875"/>
    <n v="26437.5"/>
    <x v="1"/>
    <x v="16"/>
    <n v="179"/>
    <x v="1"/>
    <n v="17"/>
    <n v="5"/>
    <x v="25"/>
    <x v="143"/>
    <x v="7"/>
    <x v="17"/>
    <x v="0"/>
    <x v="34"/>
    <s v="SE"/>
    <s v="1791"/>
    <x v="0"/>
    <n v="4847"/>
    <n v="148"/>
    <n v="31"/>
    <n v="148"/>
    <x v="87"/>
    <m/>
    <n v="31"/>
    <m/>
    <n v="32120"/>
  </r>
  <r>
    <x v="3"/>
    <x v="60"/>
    <x v="0"/>
    <x v="10"/>
    <x v="36"/>
    <x v="36"/>
    <x v="41"/>
    <x v="48"/>
    <n v="9"/>
    <n v="47000"/>
    <n v="0"/>
    <n v="47000"/>
    <n v="8"/>
    <n v="52875"/>
    <n v="26437.5"/>
    <x v="1"/>
    <x v="16"/>
    <n v="179"/>
    <x v="1"/>
    <n v="17"/>
    <n v="6"/>
    <x v="25"/>
    <x v="144"/>
    <x v="7"/>
    <x v="17"/>
    <x v="0"/>
    <x v="34"/>
    <s v="SE"/>
    <s v="1791"/>
    <x v="0"/>
    <n v="5567.5"/>
    <n v="170"/>
    <n v="9"/>
    <n v="170"/>
    <x v="35"/>
    <m/>
    <n v="9"/>
    <m/>
    <n v="36850"/>
  </r>
  <r>
    <x v="3"/>
    <x v="61"/>
    <x v="0"/>
    <x v="10"/>
    <x v="36"/>
    <x v="36"/>
    <x v="41"/>
    <x v="48"/>
    <n v="9"/>
    <n v="47000"/>
    <n v="0"/>
    <n v="47000"/>
    <n v="8"/>
    <n v="52875"/>
    <n v="26437.5"/>
    <x v="1"/>
    <x v="16"/>
    <n v="179"/>
    <x v="1"/>
    <n v="17"/>
    <n v="7"/>
    <x v="25"/>
    <x v="145"/>
    <x v="7"/>
    <x v="17"/>
    <x v="0"/>
    <x v="34"/>
    <s v="SE"/>
    <s v="1791"/>
    <x v="0"/>
    <n v="5567.5"/>
    <n v="170"/>
    <n v="9"/>
    <n v="170"/>
    <x v="35"/>
    <m/>
    <n v="9"/>
    <m/>
    <n v="36850"/>
  </r>
  <r>
    <x v="3"/>
    <x v="62"/>
    <x v="0"/>
    <x v="10"/>
    <x v="36"/>
    <x v="36"/>
    <x v="41"/>
    <x v="48"/>
    <n v="9"/>
    <n v="47000"/>
    <n v="0"/>
    <n v="47000"/>
    <n v="8"/>
    <n v="52875"/>
    <n v="26437.5"/>
    <x v="1"/>
    <x v="16"/>
    <n v="179"/>
    <x v="1"/>
    <n v="17"/>
    <n v="8"/>
    <x v="25"/>
    <x v="146"/>
    <x v="7"/>
    <x v="17"/>
    <x v="0"/>
    <x v="34"/>
    <s v="SE"/>
    <s v="1791"/>
    <x v="0"/>
    <n v="5698.5"/>
    <n v="174"/>
    <n v="5"/>
    <n v="174"/>
    <x v="3"/>
    <m/>
    <n v="5"/>
    <m/>
    <n v="37710"/>
  </r>
  <r>
    <x v="3"/>
    <x v="82"/>
    <x v="0"/>
    <x v="10"/>
    <x v="36"/>
    <x v="36"/>
    <x v="41"/>
    <x v="48"/>
    <n v="9"/>
    <n v="47000"/>
    <n v="0"/>
    <n v="47000"/>
    <n v="8"/>
    <n v="52875"/>
    <n v="26437.5"/>
    <x v="1"/>
    <x v="16"/>
    <n v="179"/>
    <x v="1"/>
    <n v="17"/>
    <n v="8"/>
    <x v="25"/>
    <x v="146"/>
    <x v="7"/>
    <x v="17"/>
    <x v="0"/>
    <x v="34"/>
    <s v="SE"/>
    <s v="1791"/>
    <x v="0"/>
    <n v="5469.25"/>
    <n v="167"/>
    <n v="12"/>
    <n v="167"/>
    <x v="81"/>
    <m/>
    <n v="12"/>
    <m/>
    <n v="35905"/>
  </r>
  <r>
    <x v="3"/>
    <x v="64"/>
    <x v="9"/>
    <x v="1"/>
    <x v="37"/>
    <x v="37"/>
    <x v="42"/>
    <x v="49"/>
    <n v="9"/>
    <n v="47000"/>
    <n v="0"/>
    <n v="47000"/>
    <n v="8"/>
    <n v="52875"/>
    <n v="26437.5"/>
    <x v="1"/>
    <x v="16"/>
    <n v="179"/>
    <x v="1"/>
    <n v="17"/>
    <n v="1"/>
    <x v="25"/>
    <x v="147"/>
    <x v="7"/>
    <x v="18"/>
    <x v="1"/>
    <x v="35"/>
    <s v="SE"/>
    <s v="1792"/>
    <x v="10"/>
    <n v="4719.4400000000005"/>
    <n v="173"/>
    <n v="6"/>
    <n v="173"/>
    <x v="14"/>
    <m/>
    <n v="6"/>
    <m/>
    <n v="37495"/>
  </r>
  <r>
    <x v="3"/>
    <x v="63"/>
    <x v="9"/>
    <x v="1"/>
    <x v="37"/>
    <x v="37"/>
    <x v="42"/>
    <x v="49"/>
    <n v="9"/>
    <n v="47000"/>
    <n v="0"/>
    <n v="47000"/>
    <n v="8"/>
    <n v="52875"/>
    <n v="26437.5"/>
    <x v="1"/>
    <x v="16"/>
    <n v="179"/>
    <x v="1"/>
    <n v="17"/>
    <n v="2"/>
    <x v="25"/>
    <x v="140"/>
    <x v="7"/>
    <x v="18"/>
    <x v="1"/>
    <x v="35"/>
    <s v="SE"/>
    <s v="1792"/>
    <x v="10"/>
    <n v="5483.2800000000007"/>
    <n v="201"/>
    <n v="-22"/>
    <n v="201"/>
    <x v="85"/>
    <m/>
    <n v="-22"/>
    <m/>
    <n v="43515"/>
  </r>
  <r>
    <x v="3"/>
    <x v="57"/>
    <x v="9"/>
    <x v="1"/>
    <x v="37"/>
    <x v="37"/>
    <x v="42"/>
    <x v="49"/>
    <n v="9"/>
    <n v="47000"/>
    <n v="0"/>
    <n v="47000"/>
    <n v="8"/>
    <n v="52875"/>
    <n v="26437.5"/>
    <x v="1"/>
    <x v="16"/>
    <n v="179"/>
    <x v="1"/>
    <n v="17"/>
    <n v="3"/>
    <x v="25"/>
    <x v="141"/>
    <x v="7"/>
    <x v="18"/>
    <x v="1"/>
    <x v="35"/>
    <s v="SE"/>
    <s v="1792"/>
    <x v="10"/>
    <n v="3655.52"/>
    <n v="134"/>
    <n v="45"/>
    <n v="134"/>
    <x v="86"/>
    <m/>
    <n v="45"/>
    <m/>
    <n v="29110"/>
  </r>
  <r>
    <x v="3"/>
    <x v="58"/>
    <x v="9"/>
    <x v="1"/>
    <x v="37"/>
    <x v="37"/>
    <x v="42"/>
    <x v="49"/>
    <n v="9"/>
    <n v="47000"/>
    <n v="0"/>
    <n v="47000"/>
    <n v="8"/>
    <n v="52875"/>
    <n v="26437.5"/>
    <x v="1"/>
    <x v="16"/>
    <n v="179"/>
    <x v="1"/>
    <n v="17"/>
    <n v="4"/>
    <x v="25"/>
    <x v="142"/>
    <x v="7"/>
    <x v="18"/>
    <x v="1"/>
    <x v="35"/>
    <s v="SE"/>
    <s v="1792"/>
    <x v="10"/>
    <n v="4037.44"/>
    <n v="148"/>
    <n v="31"/>
    <n v="148"/>
    <x v="87"/>
    <m/>
    <n v="31"/>
    <m/>
    <n v="32120"/>
  </r>
  <r>
    <x v="3"/>
    <x v="59"/>
    <x v="9"/>
    <x v="1"/>
    <x v="37"/>
    <x v="37"/>
    <x v="42"/>
    <x v="49"/>
    <n v="9"/>
    <n v="47000"/>
    <n v="0"/>
    <n v="47000"/>
    <n v="8"/>
    <n v="52875"/>
    <n v="26437.5"/>
    <x v="1"/>
    <x v="16"/>
    <n v="179"/>
    <x v="1"/>
    <n v="17"/>
    <n v="5"/>
    <x v="25"/>
    <x v="143"/>
    <x v="7"/>
    <x v="18"/>
    <x v="1"/>
    <x v="35"/>
    <s v="SE"/>
    <s v="1792"/>
    <x v="10"/>
    <n v="4637.6000000000004"/>
    <n v="170"/>
    <n v="9"/>
    <n v="170"/>
    <x v="35"/>
    <m/>
    <n v="9"/>
    <m/>
    <n v="36850"/>
  </r>
  <r>
    <x v="3"/>
    <x v="60"/>
    <x v="9"/>
    <x v="1"/>
    <x v="37"/>
    <x v="37"/>
    <x v="42"/>
    <x v="49"/>
    <n v="9"/>
    <n v="47000"/>
    <n v="0"/>
    <n v="47000"/>
    <n v="8"/>
    <n v="52875"/>
    <n v="26437.5"/>
    <x v="1"/>
    <x v="16"/>
    <n v="179"/>
    <x v="1"/>
    <n v="17"/>
    <n v="6"/>
    <x v="25"/>
    <x v="144"/>
    <x v="7"/>
    <x v="18"/>
    <x v="1"/>
    <x v="35"/>
    <s v="SE"/>
    <s v="1792"/>
    <x v="10"/>
    <n v="4637.6000000000004"/>
    <n v="170"/>
    <n v="9"/>
    <n v="170"/>
    <x v="35"/>
    <m/>
    <n v="9"/>
    <m/>
    <n v="36850"/>
  </r>
  <r>
    <x v="3"/>
    <x v="61"/>
    <x v="9"/>
    <x v="1"/>
    <x v="37"/>
    <x v="37"/>
    <x v="42"/>
    <x v="49"/>
    <n v="9"/>
    <n v="47000"/>
    <n v="0"/>
    <n v="47000"/>
    <n v="8"/>
    <n v="52875"/>
    <n v="26437.5"/>
    <x v="1"/>
    <x v="16"/>
    <n v="179"/>
    <x v="1"/>
    <n v="17"/>
    <n v="7"/>
    <x v="25"/>
    <x v="145"/>
    <x v="7"/>
    <x v="18"/>
    <x v="1"/>
    <x v="35"/>
    <s v="SE"/>
    <s v="1792"/>
    <x v="10"/>
    <n v="4746.72"/>
    <n v="174"/>
    <n v="5"/>
    <n v="174"/>
    <x v="3"/>
    <m/>
    <n v="5"/>
    <m/>
    <n v="37710"/>
  </r>
  <r>
    <x v="3"/>
    <x v="62"/>
    <x v="9"/>
    <x v="1"/>
    <x v="37"/>
    <x v="37"/>
    <x v="42"/>
    <x v="49"/>
    <n v="9"/>
    <n v="47000"/>
    <n v="0"/>
    <n v="47000"/>
    <n v="8"/>
    <n v="52875"/>
    <n v="26437.5"/>
    <x v="1"/>
    <x v="16"/>
    <n v="179"/>
    <x v="1"/>
    <n v="17"/>
    <n v="8"/>
    <x v="25"/>
    <x v="146"/>
    <x v="7"/>
    <x v="18"/>
    <x v="1"/>
    <x v="35"/>
    <s v="SE"/>
    <s v="1792"/>
    <x v="10"/>
    <n v="4555.76"/>
    <n v="167"/>
    <n v="12"/>
    <n v="167"/>
    <x v="81"/>
    <m/>
    <n v="12"/>
    <m/>
    <n v="35905"/>
  </r>
  <r>
    <x v="5"/>
    <x v="83"/>
    <x v="0"/>
    <x v="11"/>
    <x v="36"/>
    <x v="38"/>
    <x v="41"/>
    <x v="50"/>
    <n v="5"/>
    <n v="14850"/>
    <n v="0"/>
    <n v="14850"/>
    <n v="4"/>
    <n v="18562.5"/>
    <n v="9281.25"/>
    <x v="1"/>
    <x v="25"/>
    <n v="175"/>
    <x v="1"/>
    <n v="18"/>
    <n v="2"/>
    <x v="26"/>
    <x v="148"/>
    <x v="8"/>
    <x v="19"/>
    <x v="0"/>
    <x v="36"/>
    <s v="SE"/>
    <s v="2893"/>
    <x v="0"/>
    <n v="3602.5"/>
    <n v="110"/>
    <n v="65"/>
    <n v="110"/>
    <x v="88"/>
    <m/>
    <n v="65"/>
    <m/>
    <n v="0"/>
  </r>
  <r>
    <x v="5"/>
    <x v="84"/>
    <x v="0"/>
    <x v="11"/>
    <x v="36"/>
    <x v="38"/>
    <x v="41"/>
    <x v="50"/>
    <n v="5"/>
    <n v="14850"/>
    <n v="0"/>
    <n v="14850"/>
    <n v="4"/>
    <n v="18562.5"/>
    <n v="9281.25"/>
    <x v="1"/>
    <x v="25"/>
    <n v="175"/>
    <x v="1"/>
    <n v="18"/>
    <n v="3"/>
    <x v="26"/>
    <x v="149"/>
    <x v="8"/>
    <x v="19"/>
    <x v="0"/>
    <x v="36"/>
    <s v="SE"/>
    <s v="2893"/>
    <x v="0"/>
    <n v="3602.5"/>
    <n v="110"/>
    <n v="65"/>
    <n v="110"/>
    <x v="88"/>
    <m/>
    <n v="65"/>
    <m/>
    <n v="0"/>
  </r>
  <r>
    <x v="5"/>
    <x v="85"/>
    <x v="0"/>
    <x v="11"/>
    <x v="36"/>
    <x v="38"/>
    <x v="41"/>
    <x v="50"/>
    <n v="5"/>
    <n v="14850"/>
    <n v="0"/>
    <n v="14850"/>
    <n v="4"/>
    <n v="18562.5"/>
    <n v="9281.25"/>
    <x v="1"/>
    <x v="25"/>
    <n v="175"/>
    <x v="1"/>
    <n v="18"/>
    <n v="4"/>
    <x v="26"/>
    <x v="150"/>
    <x v="8"/>
    <x v="19"/>
    <x v="0"/>
    <x v="36"/>
    <s v="SE"/>
    <s v="2893"/>
    <x v="0"/>
    <n v="3602.5"/>
    <n v="110"/>
    <n v="65"/>
    <n v="110"/>
    <x v="88"/>
    <m/>
    <n v="65"/>
    <m/>
    <n v="0"/>
  </r>
  <r>
    <x v="5"/>
    <x v="86"/>
    <x v="0"/>
    <x v="11"/>
    <x v="36"/>
    <x v="38"/>
    <x v="41"/>
    <x v="50"/>
    <n v="5"/>
    <n v="14850"/>
    <n v="0"/>
    <n v="14850"/>
    <n v="4"/>
    <n v="18562.5"/>
    <n v="9281.25"/>
    <x v="1"/>
    <x v="25"/>
    <n v="175"/>
    <x v="1"/>
    <n v="18"/>
    <n v="5"/>
    <x v="26"/>
    <x v="151"/>
    <x v="8"/>
    <x v="19"/>
    <x v="0"/>
    <x v="36"/>
    <s v="SE"/>
    <s v="2893"/>
    <x v="0"/>
    <n v="3602.5"/>
    <n v="110"/>
    <n v="65"/>
    <n v="110"/>
    <x v="88"/>
    <m/>
    <n v="65"/>
    <m/>
    <n v="0"/>
  </r>
  <r>
    <x v="5"/>
    <x v="87"/>
    <x v="10"/>
    <x v="1"/>
    <x v="38"/>
    <x v="39"/>
    <x v="43"/>
    <x v="41"/>
    <n v="5"/>
    <n v="14850"/>
    <n v="0"/>
    <n v="14850"/>
    <n v="4"/>
    <n v="18562.5"/>
    <n v="9281.25"/>
    <x v="1"/>
    <x v="25"/>
    <n v="175"/>
    <x v="1"/>
    <n v="18"/>
    <n v="1"/>
    <x v="26"/>
    <x v="152"/>
    <x v="8"/>
    <x v="20"/>
    <x v="1"/>
    <x v="37"/>
    <s v="SE"/>
    <s v="2894"/>
    <x v="11"/>
    <n v="1972.3"/>
    <n v="110"/>
    <n v="65"/>
    <n v="110"/>
    <x v="88"/>
    <m/>
    <n v="65"/>
    <m/>
    <n v="0"/>
  </r>
  <r>
    <x v="5"/>
    <x v="83"/>
    <x v="10"/>
    <x v="1"/>
    <x v="38"/>
    <x v="39"/>
    <x v="43"/>
    <x v="41"/>
    <n v="5"/>
    <n v="14850"/>
    <n v="0"/>
    <n v="14850"/>
    <n v="4"/>
    <n v="18562.5"/>
    <n v="9281.25"/>
    <x v="1"/>
    <x v="25"/>
    <n v="175"/>
    <x v="1"/>
    <n v="18"/>
    <n v="2"/>
    <x v="26"/>
    <x v="148"/>
    <x v="8"/>
    <x v="20"/>
    <x v="1"/>
    <x v="37"/>
    <s v="SE"/>
    <s v="2894"/>
    <x v="11"/>
    <n v="1972.3"/>
    <n v="110"/>
    <n v="65"/>
    <n v="110"/>
    <x v="88"/>
    <m/>
    <n v="65"/>
    <m/>
    <n v="0"/>
  </r>
  <r>
    <x v="5"/>
    <x v="84"/>
    <x v="10"/>
    <x v="1"/>
    <x v="38"/>
    <x v="39"/>
    <x v="43"/>
    <x v="41"/>
    <n v="5"/>
    <n v="14850"/>
    <n v="0"/>
    <n v="14850"/>
    <n v="4"/>
    <n v="18562.5"/>
    <n v="9281.25"/>
    <x v="1"/>
    <x v="25"/>
    <n v="175"/>
    <x v="1"/>
    <n v="18"/>
    <n v="3"/>
    <x v="26"/>
    <x v="149"/>
    <x v="8"/>
    <x v="20"/>
    <x v="1"/>
    <x v="37"/>
    <s v="SE"/>
    <s v="2894"/>
    <x v="11"/>
    <n v="1972.3"/>
    <n v="110"/>
    <n v="65"/>
    <n v="110"/>
    <x v="88"/>
    <m/>
    <n v="65"/>
    <m/>
    <n v="0"/>
  </r>
  <r>
    <x v="5"/>
    <x v="85"/>
    <x v="10"/>
    <x v="1"/>
    <x v="38"/>
    <x v="39"/>
    <x v="43"/>
    <x v="41"/>
    <n v="5"/>
    <n v="14850"/>
    <n v="0"/>
    <n v="14850"/>
    <n v="4"/>
    <n v="18562.5"/>
    <n v="9281.25"/>
    <x v="1"/>
    <x v="25"/>
    <n v="175"/>
    <x v="1"/>
    <n v="18"/>
    <n v="4"/>
    <x v="26"/>
    <x v="150"/>
    <x v="8"/>
    <x v="20"/>
    <x v="1"/>
    <x v="37"/>
    <s v="SE"/>
    <s v="2894"/>
    <x v="11"/>
    <n v="1972.3"/>
    <n v="110"/>
    <n v="65"/>
    <n v="110"/>
    <x v="88"/>
    <m/>
    <n v="65"/>
    <m/>
    <n v="0"/>
  </r>
  <r>
    <x v="1"/>
    <x v="75"/>
    <x v="0"/>
    <x v="2"/>
    <x v="39"/>
    <x v="40"/>
    <x v="44"/>
    <x v="51"/>
    <n v="7"/>
    <n v="0"/>
    <n v="0"/>
    <n v="0"/>
    <n v="7"/>
    <n v="0"/>
    <n v="0"/>
    <x v="1"/>
    <x v="26"/>
    <n v="40"/>
    <x v="1"/>
    <n v="19"/>
    <n v="1"/>
    <x v="27"/>
    <x v="81"/>
    <x v="1"/>
    <x v="2"/>
    <x v="0"/>
    <x v="38"/>
    <s v="SM"/>
    <n v="809"/>
    <x v="0"/>
    <n v="1310"/>
    <n v="40"/>
    <n v="0"/>
    <n v="40"/>
    <x v="4"/>
    <m/>
    <n v="0"/>
    <m/>
    <n v="7500"/>
  </r>
  <r>
    <x v="1"/>
    <x v="76"/>
    <x v="0"/>
    <x v="2"/>
    <x v="39"/>
    <x v="40"/>
    <x v="44"/>
    <x v="51"/>
    <n v="7"/>
    <n v="0"/>
    <n v="0"/>
    <n v="0"/>
    <n v="7"/>
    <n v="0"/>
    <n v="0"/>
    <x v="1"/>
    <x v="26"/>
    <n v="40"/>
    <x v="1"/>
    <n v="19"/>
    <n v="2"/>
    <x v="27"/>
    <x v="74"/>
    <x v="1"/>
    <x v="2"/>
    <x v="0"/>
    <x v="38"/>
    <s v="SM"/>
    <n v="809"/>
    <x v="0"/>
    <n v="1310"/>
    <n v="40"/>
    <n v="0"/>
    <n v="40"/>
    <x v="4"/>
    <m/>
    <n v="0"/>
    <m/>
    <n v="7130"/>
  </r>
  <r>
    <x v="1"/>
    <x v="77"/>
    <x v="0"/>
    <x v="2"/>
    <x v="39"/>
    <x v="40"/>
    <x v="44"/>
    <x v="51"/>
    <n v="7"/>
    <n v="0"/>
    <n v="0"/>
    <n v="0"/>
    <n v="7"/>
    <n v="0"/>
    <n v="0"/>
    <x v="1"/>
    <x v="26"/>
    <n v="40"/>
    <x v="1"/>
    <n v="19"/>
    <n v="3"/>
    <x v="27"/>
    <x v="75"/>
    <x v="1"/>
    <x v="2"/>
    <x v="0"/>
    <x v="38"/>
    <s v="SM"/>
    <n v="809"/>
    <x v="0"/>
    <n v="1310"/>
    <n v="40"/>
    <n v="0"/>
    <n v="40"/>
    <x v="4"/>
    <m/>
    <n v="0"/>
    <m/>
    <n v="7500"/>
  </r>
  <r>
    <x v="1"/>
    <x v="78"/>
    <x v="0"/>
    <x v="2"/>
    <x v="39"/>
    <x v="40"/>
    <x v="44"/>
    <x v="51"/>
    <n v="7"/>
    <n v="0"/>
    <n v="0"/>
    <n v="0"/>
    <n v="7"/>
    <n v="0"/>
    <n v="0"/>
    <x v="1"/>
    <x v="26"/>
    <n v="40"/>
    <x v="1"/>
    <n v="19"/>
    <n v="4"/>
    <x v="27"/>
    <x v="76"/>
    <x v="1"/>
    <x v="2"/>
    <x v="0"/>
    <x v="38"/>
    <s v="SM"/>
    <n v="809"/>
    <x v="0"/>
    <n v="1310"/>
    <n v="40"/>
    <n v="0"/>
    <n v="40"/>
    <x v="4"/>
    <m/>
    <n v="0"/>
    <m/>
    <n v="7500"/>
  </r>
  <r>
    <x v="1"/>
    <x v="79"/>
    <x v="0"/>
    <x v="2"/>
    <x v="29"/>
    <x v="41"/>
    <x v="32"/>
    <x v="52"/>
    <n v="7"/>
    <n v="0"/>
    <n v="0"/>
    <n v="0"/>
    <n v="7"/>
    <n v="0"/>
    <n v="0"/>
    <x v="1"/>
    <x v="22"/>
    <n v="20"/>
    <x v="1"/>
    <n v="19"/>
    <n v="5"/>
    <x v="27"/>
    <x v="77"/>
    <x v="1"/>
    <x v="2"/>
    <x v="0"/>
    <x v="4"/>
    <s v="SM"/>
    <n v="819"/>
    <x v="0"/>
    <n v="655"/>
    <n v="20"/>
    <n v="0"/>
    <n v="20"/>
    <x v="4"/>
    <m/>
    <n v="0"/>
    <m/>
    <n v="3800"/>
  </r>
  <r>
    <x v="1"/>
    <x v="80"/>
    <x v="0"/>
    <x v="2"/>
    <x v="29"/>
    <x v="41"/>
    <x v="32"/>
    <x v="52"/>
    <n v="7"/>
    <n v="0"/>
    <n v="0"/>
    <n v="0"/>
    <n v="7"/>
    <n v="0"/>
    <n v="0"/>
    <x v="1"/>
    <x v="22"/>
    <n v="20"/>
    <x v="1"/>
    <n v="19"/>
    <n v="6"/>
    <x v="27"/>
    <x v="78"/>
    <x v="1"/>
    <x v="2"/>
    <x v="0"/>
    <x v="4"/>
    <s v="SM"/>
    <n v="819"/>
    <x v="0"/>
    <n v="655"/>
    <n v="20"/>
    <n v="0"/>
    <n v="20"/>
    <x v="4"/>
    <m/>
    <n v="0"/>
    <m/>
    <n v="3800"/>
  </r>
  <r>
    <x v="1"/>
    <x v="55"/>
    <x v="2"/>
    <x v="1"/>
    <x v="40"/>
    <x v="19"/>
    <x v="45"/>
    <x v="28"/>
    <n v="7"/>
    <n v="0"/>
    <n v="0"/>
    <n v="0"/>
    <n v="7"/>
    <n v="0"/>
    <n v="0"/>
    <x v="1"/>
    <x v="26"/>
    <n v="40"/>
    <x v="1"/>
    <n v="19"/>
    <n v="1"/>
    <x v="27"/>
    <x v="153"/>
    <x v="1"/>
    <x v="3"/>
    <x v="1"/>
    <x v="39"/>
    <s v="SM"/>
    <n v="810"/>
    <x v="3"/>
    <n v="1133.1999999999998"/>
    <n v="40"/>
    <n v="0"/>
    <n v="40"/>
    <x v="4"/>
    <m/>
    <n v="0"/>
    <m/>
    <n v="7500"/>
  </r>
  <r>
    <x v="1"/>
    <x v="75"/>
    <x v="2"/>
    <x v="1"/>
    <x v="40"/>
    <x v="19"/>
    <x v="45"/>
    <x v="28"/>
    <n v="7"/>
    <n v="0"/>
    <n v="0"/>
    <n v="0"/>
    <n v="7"/>
    <n v="0"/>
    <n v="0"/>
    <x v="1"/>
    <x v="26"/>
    <n v="40"/>
    <x v="1"/>
    <n v="19"/>
    <n v="2"/>
    <x v="27"/>
    <x v="154"/>
    <x v="1"/>
    <x v="3"/>
    <x v="1"/>
    <x v="39"/>
    <s v="SM"/>
    <n v="810"/>
    <x v="3"/>
    <n v="1133.1999999999998"/>
    <n v="40"/>
    <n v="0"/>
    <n v="40"/>
    <x v="4"/>
    <m/>
    <n v="0"/>
    <m/>
    <n v="7130"/>
  </r>
  <r>
    <x v="1"/>
    <x v="76"/>
    <x v="2"/>
    <x v="1"/>
    <x v="40"/>
    <x v="19"/>
    <x v="45"/>
    <x v="28"/>
    <n v="7"/>
    <n v="0"/>
    <n v="0"/>
    <n v="0"/>
    <n v="7"/>
    <n v="0"/>
    <n v="0"/>
    <x v="1"/>
    <x v="26"/>
    <n v="40"/>
    <x v="1"/>
    <n v="19"/>
    <n v="3"/>
    <x v="27"/>
    <x v="155"/>
    <x v="1"/>
    <x v="3"/>
    <x v="1"/>
    <x v="39"/>
    <s v="SM"/>
    <n v="810"/>
    <x v="3"/>
    <n v="1133.1999999999998"/>
    <n v="40"/>
    <n v="0"/>
    <n v="40"/>
    <x v="4"/>
    <m/>
    <n v="0"/>
    <m/>
    <n v="7500"/>
  </r>
  <r>
    <x v="1"/>
    <x v="77"/>
    <x v="2"/>
    <x v="1"/>
    <x v="40"/>
    <x v="19"/>
    <x v="45"/>
    <x v="28"/>
    <n v="7"/>
    <n v="0"/>
    <n v="0"/>
    <n v="0"/>
    <n v="7"/>
    <n v="0"/>
    <n v="0"/>
    <x v="1"/>
    <x v="26"/>
    <n v="40"/>
    <x v="1"/>
    <n v="19"/>
    <n v="4"/>
    <x v="27"/>
    <x v="156"/>
    <x v="1"/>
    <x v="3"/>
    <x v="1"/>
    <x v="39"/>
    <s v="SM"/>
    <n v="810"/>
    <x v="3"/>
    <n v="1133.1999999999998"/>
    <n v="40"/>
    <n v="0"/>
    <n v="40"/>
    <x v="4"/>
    <m/>
    <n v="0"/>
    <m/>
    <n v="7500"/>
  </r>
  <r>
    <x v="1"/>
    <x v="78"/>
    <x v="2"/>
    <x v="1"/>
    <x v="40"/>
    <x v="19"/>
    <x v="45"/>
    <x v="28"/>
    <n v="7"/>
    <n v="0"/>
    <n v="0"/>
    <n v="0"/>
    <n v="7"/>
    <n v="0"/>
    <n v="0"/>
    <x v="1"/>
    <x v="22"/>
    <n v="20"/>
    <x v="1"/>
    <n v="19"/>
    <n v="5"/>
    <x v="27"/>
    <x v="157"/>
    <x v="1"/>
    <x v="3"/>
    <x v="1"/>
    <x v="39"/>
    <s v="SM"/>
    <n v="810"/>
    <x v="3"/>
    <n v="566.59999999999991"/>
    <n v="20"/>
    <n v="0"/>
    <n v="20"/>
    <x v="4"/>
    <m/>
    <n v="0"/>
    <m/>
    <n v="3800"/>
  </r>
  <r>
    <x v="1"/>
    <x v="79"/>
    <x v="2"/>
    <x v="1"/>
    <x v="41"/>
    <x v="19"/>
    <x v="45"/>
    <x v="28"/>
    <n v="7"/>
    <n v="0"/>
    <n v="0"/>
    <n v="0"/>
    <n v="7"/>
    <n v="0"/>
    <n v="0"/>
    <x v="1"/>
    <x v="22"/>
    <n v="20"/>
    <x v="1"/>
    <n v="19"/>
    <n v="6"/>
    <x v="27"/>
    <x v="158"/>
    <x v="1"/>
    <x v="3"/>
    <x v="1"/>
    <x v="39"/>
    <s v="SM"/>
    <n v="810"/>
    <x v="3"/>
    <n v="566.59999999999991"/>
    <n v="20"/>
    <n v="0"/>
    <n v="20"/>
    <x v="4"/>
    <m/>
    <n v="0"/>
    <m/>
    <n v="3800"/>
  </r>
  <r>
    <x v="4"/>
    <x v="70"/>
    <x v="0"/>
    <x v="2"/>
    <x v="42"/>
    <x v="42"/>
    <x v="46"/>
    <x v="53"/>
    <n v="5"/>
    <n v="2760"/>
    <n v="0"/>
    <n v="2760"/>
    <n v="4"/>
    <n v="3450"/>
    <n v="1725"/>
    <x v="1"/>
    <x v="27"/>
    <n v="12"/>
    <x v="1"/>
    <n v="20"/>
    <n v="1"/>
    <x v="28"/>
    <x v="159"/>
    <x v="1"/>
    <x v="2"/>
    <x v="0"/>
    <x v="40"/>
    <s v="NE"/>
    <s v=" 3126"/>
    <x v="0"/>
    <n v="0"/>
    <n v="0"/>
    <n v="12"/>
    <n v="0"/>
    <x v="81"/>
    <m/>
    <n v="12"/>
    <m/>
    <n v="0"/>
  </r>
  <r>
    <x v="4"/>
    <x v="71"/>
    <x v="0"/>
    <x v="2"/>
    <x v="42"/>
    <x v="42"/>
    <x v="46"/>
    <x v="53"/>
    <n v="5"/>
    <n v="2760"/>
    <n v="0"/>
    <n v="2760"/>
    <n v="4"/>
    <n v="3450"/>
    <n v="1725"/>
    <x v="1"/>
    <x v="27"/>
    <n v="12"/>
    <x v="1"/>
    <n v="20"/>
    <n v="2"/>
    <x v="28"/>
    <x v="160"/>
    <x v="1"/>
    <x v="2"/>
    <x v="0"/>
    <x v="40"/>
    <s v="NE"/>
    <s v=" 3126"/>
    <x v="0"/>
    <n v="163.75"/>
    <n v="5"/>
    <n v="7"/>
    <n v="5"/>
    <x v="77"/>
    <m/>
    <n v="7"/>
    <m/>
    <n v="1500"/>
  </r>
  <r>
    <x v="4"/>
    <x v="72"/>
    <x v="0"/>
    <x v="2"/>
    <x v="42"/>
    <x v="42"/>
    <x v="46"/>
    <x v="53"/>
    <n v="5"/>
    <n v="2760"/>
    <n v="0"/>
    <n v="2760"/>
    <n v="4"/>
    <n v="3450"/>
    <n v="1725"/>
    <x v="1"/>
    <x v="27"/>
    <n v="12"/>
    <x v="1"/>
    <n v="20"/>
    <n v="3"/>
    <x v="28"/>
    <x v="161"/>
    <x v="1"/>
    <x v="2"/>
    <x v="0"/>
    <x v="40"/>
    <s v="NE"/>
    <s v=" 3126"/>
    <x v="0"/>
    <n v="327.5"/>
    <n v="10"/>
    <n v="2"/>
    <n v="10"/>
    <x v="19"/>
    <m/>
    <n v="2"/>
    <m/>
    <n v="2475"/>
  </r>
  <r>
    <x v="4"/>
    <x v="73"/>
    <x v="0"/>
    <x v="2"/>
    <x v="42"/>
    <x v="42"/>
    <x v="46"/>
    <x v="53"/>
    <n v="5"/>
    <n v="2760"/>
    <n v="0"/>
    <n v="2760"/>
    <n v="4"/>
    <n v="3450"/>
    <n v="1725"/>
    <x v="1"/>
    <x v="27"/>
    <n v="12"/>
    <x v="1"/>
    <n v="20"/>
    <n v="4"/>
    <x v="28"/>
    <x v="162"/>
    <x v="1"/>
    <x v="2"/>
    <x v="0"/>
    <x v="40"/>
    <s v="NE"/>
    <s v=" 3126"/>
    <x v="0"/>
    <n v="131"/>
    <n v="4"/>
    <n v="8"/>
    <n v="4"/>
    <x v="20"/>
    <m/>
    <n v="8"/>
    <m/>
    <n v="920"/>
  </r>
  <r>
    <x v="4"/>
    <x v="69"/>
    <x v="2"/>
    <x v="1"/>
    <x v="43"/>
    <x v="43"/>
    <x v="47"/>
    <x v="54"/>
    <n v="5"/>
    <n v="2760"/>
    <n v="0"/>
    <n v="2760"/>
    <n v="4"/>
    <n v="3450"/>
    <n v="1725"/>
    <x v="1"/>
    <x v="27"/>
    <n v="12"/>
    <x v="1"/>
    <n v="20"/>
    <n v="1"/>
    <x v="28"/>
    <x v="163"/>
    <x v="1"/>
    <x v="3"/>
    <x v="1"/>
    <x v="41"/>
    <s v="NE"/>
    <n v="3127"/>
    <x v="3"/>
    <n v="113.32"/>
    <n v="4"/>
    <n v="8"/>
    <n v="4"/>
    <x v="20"/>
    <m/>
    <n v="8"/>
    <m/>
    <n v="920"/>
  </r>
  <r>
    <x v="4"/>
    <x v="70"/>
    <x v="2"/>
    <x v="1"/>
    <x v="43"/>
    <x v="43"/>
    <x v="47"/>
    <x v="54"/>
    <n v="5"/>
    <n v="2760"/>
    <n v="0"/>
    <n v="2760"/>
    <n v="4"/>
    <n v="3450"/>
    <n v="1725"/>
    <x v="1"/>
    <x v="27"/>
    <n v="12"/>
    <x v="1"/>
    <n v="20"/>
    <n v="2"/>
    <x v="28"/>
    <x v="159"/>
    <x v="1"/>
    <x v="3"/>
    <x v="1"/>
    <x v="41"/>
    <s v="NE"/>
    <n v="3127"/>
    <x v="3"/>
    <n v="311.63"/>
    <n v="11"/>
    <n v="1"/>
    <n v="11"/>
    <x v="13"/>
    <m/>
    <n v="1"/>
    <m/>
    <n v="3125"/>
  </r>
  <r>
    <x v="4"/>
    <x v="71"/>
    <x v="2"/>
    <x v="1"/>
    <x v="43"/>
    <x v="43"/>
    <x v="47"/>
    <x v="54"/>
    <n v="5"/>
    <n v="2760"/>
    <n v="0"/>
    <n v="2760"/>
    <n v="4"/>
    <n v="3450"/>
    <n v="1725"/>
    <x v="1"/>
    <x v="27"/>
    <n v="12"/>
    <x v="1"/>
    <n v="20"/>
    <n v="3"/>
    <x v="28"/>
    <x v="160"/>
    <x v="1"/>
    <x v="3"/>
    <x v="1"/>
    <x v="41"/>
    <s v="NE"/>
    <s v=" 3127"/>
    <x v="3"/>
    <n v="141.64999999999998"/>
    <n v="5"/>
    <n v="7"/>
    <n v="5"/>
    <x v="77"/>
    <m/>
    <n v="7"/>
    <m/>
    <n v="1150"/>
  </r>
  <r>
    <x v="4"/>
    <x v="72"/>
    <x v="2"/>
    <x v="1"/>
    <x v="43"/>
    <x v="43"/>
    <x v="47"/>
    <x v="54"/>
    <n v="5"/>
    <n v="2760"/>
    <n v="0"/>
    <n v="2760"/>
    <n v="4"/>
    <n v="3450"/>
    <n v="1725"/>
    <x v="1"/>
    <x v="27"/>
    <n v="12"/>
    <x v="1"/>
    <n v="20"/>
    <n v="4"/>
    <x v="28"/>
    <x v="161"/>
    <x v="1"/>
    <x v="3"/>
    <x v="1"/>
    <x v="41"/>
    <s v="NE"/>
    <s v=" 3127"/>
    <x v="3"/>
    <n v="0"/>
    <n v="0"/>
    <n v="12"/>
    <n v="0"/>
    <x v="81"/>
    <m/>
    <n v="12"/>
    <m/>
    <n v="0"/>
  </r>
  <r>
    <x v="2"/>
    <x v="47"/>
    <x v="0"/>
    <x v="4"/>
    <x v="32"/>
    <x v="15"/>
    <x v="34"/>
    <x v="21"/>
    <n v="8"/>
    <n v="0"/>
    <n v="0"/>
    <n v="0"/>
    <n v="7"/>
    <n v="0"/>
    <n v="0"/>
    <x v="1"/>
    <x v="16"/>
    <n v="179"/>
    <x v="1"/>
    <n v="22"/>
    <n v="2"/>
    <x v="29"/>
    <x v="164"/>
    <x v="3"/>
    <x v="6"/>
    <x v="0"/>
    <x v="42"/>
    <s v="SE"/>
    <s v="6272"/>
    <x v="0"/>
    <n v="3275"/>
    <n v="100"/>
    <n v="79"/>
    <n v="100"/>
    <x v="42"/>
    <m/>
    <n v="79"/>
    <m/>
    <n v="18068.400000000001"/>
  </r>
  <r>
    <x v="2"/>
    <x v="43"/>
    <x v="0"/>
    <x v="4"/>
    <x v="32"/>
    <x v="15"/>
    <x v="34"/>
    <x v="21"/>
    <n v="8"/>
    <n v="0"/>
    <n v="0"/>
    <n v="0"/>
    <n v="7"/>
    <n v="0"/>
    <n v="0"/>
    <x v="1"/>
    <x v="16"/>
    <n v="179"/>
    <x v="1"/>
    <n v="22"/>
    <n v="3"/>
    <x v="29"/>
    <x v="165"/>
    <x v="3"/>
    <x v="6"/>
    <x v="0"/>
    <x v="42"/>
    <s v="SE"/>
    <s v="6272"/>
    <x v="0"/>
    <n v="3275"/>
    <n v="100"/>
    <n v="79"/>
    <n v="100"/>
    <x v="42"/>
    <m/>
    <n v="79"/>
    <m/>
    <n v="18068.400000000001"/>
  </r>
  <r>
    <x v="2"/>
    <x v="44"/>
    <x v="0"/>
    <x v="4"/>
    <x v="32"/>
    <x v="15"/>
    <x v="34"/>
    <x v="21"/>
    <n v="8"/>
    <n v="0"/>
    <n v="0"/>
    <n v="0"/>
    <n v="7"/>
    <n v="0"/>
    <n v="0"/>
    <x v="1"/>
    <x v="16"/>
    <n v="179"/>
    <x v="1"/>
    <n v="22"/>
    <n v="4"/>
    <x v="29"/>
    <x v="166"/>
    <x v="3"/>
    <x v="6"/>
    <x v="0"/>
    <x v="42"/>
    <s v="SE"/>
    <s v="6272"/>
    <x v="0"/>
    <n v="3275"/>
    <n v="100"/>
    <n v="79"/>
    <n v="100"/>
    <x v="42"/>
    <m/>
    <n v="79"/>
    <m/>
    <n v="18068.400000000001"/>
  </r>
  <r>
    <x v="2"/>
    <x v="42"/>
    <x v="0"/>
    <x v="4"/>
    <x v="32"/>
    <x v="15"/>
    <x v="34"/>
    <x v="21"/>
    <n v="8"/>
    <n v="0"/>
    <n v="0"/>
    <n v="0"/>
    <n v="7"/>
    <n v="0"/>
    <n v="0"/>
    <x v="1"/>
    <x v="16"/>
    <n v="179"/>
    <x v="1"/>
    <n v="22"/>
    <n v="5"/>
    <x v="29"/>
    <x v="167"/>
    <x v="3"/>
    <x v="6"/>
    <x v="0"/>
    <x v="42"/>
    <s v="SE"/>
    <s v="6272"/>
    <x v="0"/>
    <n v="3275"/>
    <n v="100"/>
    <n v="79"/>
    <n v="100"/>
    <x v="42"/>
    <m/>
    <n v="79"/>
    <m/>
    <n v="18068.400000000001"/>
  </r>
  <r>
    <x v="2"/>
    <x v="45"/>
    <x v="0"/>
    <x v="4"/>
    <x v="32"/>
    <x v="15"/>
    <x v="34"/>
    <x v="21"/>
    <n v="8"/>
    <n v="0"/>
    <n v="0"/>
    <n v="0"/>
    <n v="7"/>
    <n v="0"/>
    <n v="0"/>
    <x v="1"/>
    <x v="16"/>
    <n v="179"/>
    <x v="1"/>
    <n v="22"/>
    <n v="6"/>
    <x v="29"/>
    <x v="168"/>
    <x v="3"/>
    <x v="6"/>
    <x v="0"/>
    <x v="42"/>
    <s v="SE"/>
    <s v="6272"/>
    <x v="0"/>
    <n v="3275"/>
    <n v="100"/>
    <n v="79"/>
    <n v="100"/>
    <x v="42"/>
    <m/>
    <n v="79"/>
    <m/>
    <n v="18068.400000000001"/>
  </r>
  <r>
    <x v="2"/>
    <x v="46"/>
    <x v="0"/>
    <x v="4"/>
    <x v="32"/>
    <x v="15"/>
    <x v="34"/>
    <x v="21"/>
    <n v="8"/>
    <n v="0"/>
    <n v="0"/>
    <n v="0"/>
    <n v="7"/>
    <n v="0"/>
    <n v="0"/>
    <x v="1"/>
    <x v="16"/>
    <n v="179"/>
    <x v="1"/>
    <n v="22"/>
    <n v="7"/>
    <x v="29"/>
    <x v="169"/>
    <x v="3"/>
    <x v="6"/>
    <x v="0"/>
    <x v="42"/>
    <s v="SE"/>
    <s v="6272"/>
    <x v="0"/>
    <n v="3275"/>
    <n v="100"/>
    <n v="79"/>
    <n v="100"/>
    <x v="42"/>
    <m/>
    <n v="79"/>
    <m/>
    <n v="18068.400000000001"/>
  </r>
  <r>
    <x v="2"/>
    <x v="88"/>
    <x v="0"/>
    <x v="4"/>
    <x v="32"/>
    <x v="15"/>
    <x v="34"/>
    <x v="21"/>
    <n v="8"/>
    <n v="0"/>
    <n v="0"/>
    <n v="0"/>
    <n v="7"/>
    <n v="0"/>
    <n v="0"/>
    <x v="1"/>
    <x v="16"/>
    <n v="179"/>
    <x v="1"/>
    <n v="22"/>
    <n v="8"/>
    <x v="29"/>
    <x v="170"/>
    <x v="3"/>
    <x v="6"/>
    <x v="0"/>
    <x v="42"/>
    <s v="SE"/>
    <s v="6272"/>
    <x v="0"/>
    <n v="3275"/>
    <n v="100"/>
    <n v="79"/>
    <n v="100"/>
    <x v="42"/>
    <m/>
    <n v="79"/>
    <m/>
    <n v="18068.400000000001"/>
  </r>
  <r>
    <x v="2"/>
    <x v="68"/>
    <x v="4"/>
    <x v="1"/>
    <x v="16"/>
    <x v="44"/>
    <x v="20"/>
    <x v="55"/>
    <n v="8"/>
    <n v="0"/>
    <n v="0"/>
    <n v="0"/>
    <n v="7"/>
    <n v="0"/>
    <n v="0"/>
    <x v="1"/>
    <x v="16"/>
    <n v="179"/>
    <x v="1"/>
    <n v="22"/>
    <n v="1"/>
    <x v="29"/>
    <x v="171"/>
    <x v="3"/>
    <x v="7"/>
    <x v="1"/>
    <x v="43"/>
    <s v="SE"/>
    <s v="6273"/>
    <x v="5"/>
    <n v="2477"/>
    <n v="100"/>
    <n v="79"/>
    <n v="100"/>
    <x v="42"/>
    <m/>
    <n v="79"/>
    <m/>
    <n v="18068.400000000001"/>
  </r>
  <r>
    <x v="2"/>
    <x v="47"/>
    <x v="4"/>
    <x v="1"/>
    <x v="16"/>
    <x v="44"/>
    <x v="20"/>
    <x v="55"/>
    <n v="8"/>
    <n v="0"/>
    <n v="0"/>
    <n v="0"/>
    <n v="7"/>
    <n v="0"/>
    <n v="0"/>
    <x v="1"/>
    <x v="16"/>
    <n v="179"/>
    <x v="1"/>
    <n v="22"/>
    <n v="2"/>
    <x v="29"/>
    <x v="164"/>
    <x v="3"/>
    <x v="7"/>
    <x v="1"/>
    <x v="43"/>
    <s v="SE"/>
    <s v="6273"/>
    <x v="5"/>
    <n v="2477"/>
    <n v="100"/>
    <n v="79"/>
    <n v="100"/>
    <x v="42"/>
    <m/>
    <n v="79"/>
    <m/>
    <n v="18068.400000000001"/>
  </r>
  <r>
    <x v="2"/>
    <x v="43"/>
    <x v="4"/>
    <x v="1"/>
    <x v="16"/>
    <x v="44"/>
    <x v="20"/>
    <x v="55"/>
    <n v="8"/>
    <n v="0"/>
    <n v="0"/>
    <n v="0"/>
    <n v="7"/>
    <n v="0"/>
    <n v="0"/>
    <x v="1"/>
    <x v="16"/>
    <n v="179"/>
    <x v="1"/>
    <n v="22"/>
    <n v="3"/>
    <x v="29"/>
    <x v="165"/>
    <x v="3"/>
    <x v="7"/>
    <x v="1"/>
    <x v="43"/>
    <s v="SE"/>
    <s v="6273"/>
    <x v="5"/>
    <n v="2477"/>
    <n v="100"/>
    <n v="79"/>
    <n v="100"/>
    <x v="42"/>
    <m/>
    <n v="79"/>
    <m/>
    <n v="18068.400000000001"/>
  </r>
  <r>
    <x v="2"/>
    <x v="44"/>
    <x v="4"/>
    <x v="1"/>
    <x v="16"/>
    <x v="44"/>
    <x v="20"/>
    <x v="55"/>
    <n v="8"/>
    <n v="0"/>
    <n v="0"/>
    <n v="0"/>
    <n v="7"/>
    <n v="0"/>
    <n v="0"/>
    <x v="1"/>
    <x v="16"/>
    <n v="179"/>
    <x v="1"/>
    <n v="22"/>
    <n v="4"/>
    <x v="29"/>
    <x v="166"/>
    <x v="3"/>
    <x v="7"/>
    <x v="1"/>
    <x v="43"/>
    <s v="SE"/>
    <s v="6273"/>
    <x v="5"/>
    <n v="2477"/>
    <n v="100"/>
    <n v="79"/>
    <n v="100"/>
    <x v="42"/>
    <m/>
    <n v="79"/>
    <m/>
    <n v="18068.400000000001"/>
  </r>
  <r>
    <x v="2"/>
    <x v="42"/>
    <x v="4"/>
    <x v="1"/>
    <x v="16"/>
    <x v="44"/>
    <x v="20"/>
    <x v="55"/>
    <n v="8"/>
    <n v="0"/>
    <n v="0"/>
    <n v="0"/>
    <n v="7"/>
    <n v="0"/>
    <n v="0"/>
    <x v="1"/>
    <x v="16"/>
    <n v="179"/>
    <x v="1"/>
    <n v="22"/>
    <n v="5"/>
    <x v="29"/>
    <x v="167"/>
    <x v="3"/>
    <x v="7"/>
    <x v="1"/>
    <x v="43"/>
    <s v="SE"/>
    <s v="6273"/>
    <x v="5"/>
    <n v="2477"/>
    <n v="100"/>
    <n v="79"/>
    <n v="100"/>
    <x v="42"/>
    <m/>
    <n v="79"/>
    <m/>
    <n v="18068.400000000001"/>
  </r>
  <r>
    <x v="2"/>
    <x v="45"/>
    <x v="4"/>
    <x v="1"/>
    <x v="16"/>
    <x v="44"/>
    <x v="20"/>
    <x v="55"/>
    <n v="8"/>
    <n v="0"/>
    <n v="0"/>
    <n v="0"/>
    <n v="7"/>
    <n v="0"/>
    <n v="0"/>
    <x v="1"/>
    <x v="16"/>
    <n v="179"/>
    <x v="1"/>
    <n v="22"/>
    <n v="6"/>
    <x v="29"/>
    <x v="168"/>
    <x v="3"/>
    <x v="7"/>
    <x v="1"/>
    <x v="43"/>
    <s v="SE"/>
    <s v="6273"/>
    <x v="5"/>
    <n v="2477"/>
    <n v="100"/>
    <n v="79"/>
    <n v="100"/>
    <x v="42"/>
    <m/>
    <n v="79"/>
    <m/>
    <n v="18068.400000000001"/>
  </r>
  <r>
    <x v="2"/>
    <x v="46"/>
    <x v="4"/>
    <x v="1"/>
    <x v="16"/>
    <x v="44"/>
    <x v="20"/>
    <x v="55"/>
    <n v="8"/>
    <n v="0"/>
    <n v="0"/>
    <n v="0"/>
    <n v="7"/>
    <n v="0"/>
    <n v="0"/>
    <x v="1"/>
    <x v="16"/>
    <n v="179"/>
    <x v="1"/>
    <n v="22"/>
    <n v="7"/>
    <x v="29"/>
    <x v="169"/>
    <x v="3"/>
    <x v="7"/>
    <x v="1"/>
    <x v="43"/>
    <s v="SE"/>
    <s v="6273"/>
    <x v="5"/>
    <n v="2477"/>
    <n v="100"/>
    <n v="79"/>
    <n v="100"/>
    <x v="42"/>
    <m/>
    <n v="79"/>
    <m/>
    <n v="18068.400000000001"/>
  </r>
  <r>
    <x v="0"/>
    <x v="28"/>
    <x v="0"/>
    <x v="4"/>
    <x v="20"/>
    <x v="22"/>
    <x v="25"/>
    <x v="31"/>
    <n v="7"/>
    <n v="0"/>
    <n v="0"/>
    <n v="0"/>
    <n v="6"/>
    <n v="0"/>
    <n v="0"/>
    <x v="1"/>
    <x v="19"/>
    <n v="174"/>
    <x v="1"/>
    <n v="23"/>
    <n v="2"/>
    <x v="30"/>
    <x v="172"/>
    <x v="3"/>
    <x v="6"/>
    <x v="0"/>
    <x v="44"/>
    <s v="UJ"/>
    <s v="6390"/>
    <x v="0"/>
    <n v="4912.5"/>
    <n v="150"/>
    <n v="24"/>
    <n v="150"/>
    <x v="8"/>
    <m/>
    <n v="24"/>
    <m/>
    <n v="29568.400000000001"/>
  </r>
  <r>
    <x v="0"/>
    <x v="29"/>
    <x v="0"/>
    <x v="4"/>
    <x v="20"/>
    <x v="22"/>
    <x v="25"/>
    <x v="31"/>
    <n v="7"/>
    <n v="0"/>
    <n v="0"/>
    <n v="0"/>
    <n v="6"/>
    <n v="0"/>
    <n v="0"/>
    <x v="1"/>
    <x v="19"/>
    <n v="174"/>
    <x v="1"/>
    <n v="23"/>
    <n v="3"/>
    <x v="30"/>
    <x v="173"/>
    <x v="3"/>
    <x v="6"/>
    <x v="0"/>
    <x v="44"/>
    <s v="UJ"/>
    <s v="6390"/>
    <x v="0"/>
    <n v="4912.5"/>
    <n v="150"/>
    <n v="24"/>
    <n v="150"/>
    <x v="8"/>
    <m/>
    <n v="24"/>
    <m/>
    <n v="29568.400000000001"/>
  </r>
  <r>
    <x v="0"/>
    <x v="30"/>
    <x v="0"/>
    <x v="4"/>
    <x v="20"/>
    <x v="22"/>
    <x v="25"/>
    <x v="31"/>
    <n v="7"/>
    <n v="0"/>
    <n v="0"/>
    <n v="0"/>
    <n v="6"/>
    <n v="0"/>
    <n v="0"/>
    <x v="1"/>
    <x v="19"/>
    <n v="174"/>
    <x v="1"/>
    <n v="23"/>
    <n v="4"/>
    <x v="30"/>
    <x v="174"/>
    <x v="3"/>
    <x v="6"/>
    <x v="0"/>
    <x v="44"/>
    <s v="UJ"/>
    <s v="6390"/>
    <x v="0"/>
    <n v="4912.5"/>
    <n v="150"/>
    <n v="24"/>
    <n v="150"/>
    <x v="8"/>
    <m/>
    <n v="24"/>
    <m/>
    <n v="29568.400000000001"/>
  </r>
  <r>
    <x v="0"/>
    <x v="31"/>
    <x v="0"/>
    <x v="4"/>
    <x v="20"/>
    <x v="22"/>
    <x v="25"/>
    <x v="31"/>
    <n v="7"/>
    <n v="0"/>
    <n v="0"/>
    <n v="0"/>
    <n v="6"/>
    <n v="0"/>
    <n v="0"/>
    <x v="1"/>
    <x v="19"/>
    <n v="174"/>
    <x v="1"/>
    <n v="23"/>
    <n v="5"/>
    <x v="30"/>
    <x v="175"/>
    <x v="3"/>
    <x v="6"/>
    <x v="0"/>
    <x v="44"/>
    <s v="UJ"/>
    <s v="6390"/>
    <x v="0"/>
    <n v="4912.5"/>
    <n v="150"/>
    <n v="24"/>
    <n v="150"/>
    <x v="8"/>
    <m/>
    <n v="24"/>
    <m/>
    <n v="29568.400000000001"/>
  </r>
  <r>
    <x v="0"/>
    <x v="32"/>
    <x v="0"/>
    <x v="4"/>
    <x v="20"/>
    <x v="22"/>
    <x v="25"/>
    <x v="31"/>
    <n v="7"/>
    <n v="0"/>
    <n v="0"/>
    <n v="0"/>
    <n v="6"/>
    <n v="0"/>
    <n v="0"/>
    <x v="1"/>
    <x v="19"/>
    <n v="174"/>
    <x v="1"/>
    <n v="23"/>
    <n v="6"/>
    <x v="30"/>
    <x v="176"/>
    <x v="3"/>
    <x v="6"/>
    <x v="0"/>
    <x v="44"/>
    <s v="UJ"/>
    <s v="6390"/>
    <x v="0"/>
    <n v="4912.5"/>
    <n v="150"/>
    <n v="24"/>
    <n v="150"/>
    <x v="8"/>
    <m/>
    <n v="24"/>
    <m/>
    <n v="29568.400000000001"/>
  </r>
  <r>
    <x v="0"/>
    <x v="33"/>
    <x v="0"/>
    <x v="4"/>
    <x v="20"/>
    <x v="22"/>
    <x v="26"/>
    <x v="32"/>
    <n v="7"/>
    <n v="0"/>
    <n v="0"/>
    <n v="0"/>
    <n v="6"/>
    <n v="0"/>
    <n v="0"/>
    <x v="1"/>
    <x v="19"/>
    <n v="174"/>
    <x v="1"/>
    <n v="23"/>
    <n v="7"/>
    <x v="30"/>
    <x v="177"/>
    <x v="3"/>
    <x v="6"/>
    <x v="0"/>
    <x v="44"/>
    <s v="UJ"/>
    <s v="6390"/>
    <x v="0"/>
    <n v="4912.5"/>
    <n v="150"/>
    <n v="24"/>
    <n v="150"/>
    <x v="8"/>
    <m/>
    <n v="24"/>
    <m/>
    <n v="29568.400000000001"/>
  </r>
  <r>
    <x v="0"/>
    <x v="27"/>
    <x v="4"/>
    <x v="1"/>
    <x v="21"/>
    <x v="11"/>
    <x v="15"/>
    <x v="33"/>
    <n v="7"/>
    <n v="0"/>
    <n v="0"/>
    <n v="0"/>
    <n v="6"/>
    <n v="0"/>
    <n v="0"/>
    <x v="1"/>
    <x v="19"/>
    <n v="174"/>
    <x v="1"/>
    <n v="23"/>
    <n v="1"/>
    <x v="30"/>
    <x v="178"/>
    <x v="3"/>
    <x v="7"/>
    <x v="1"/>
    <x v="45"/>
    <s v="UJ"/>
    <s v="6391"/>
    <x v="5"/>
    <n v="3715.5"/>
    <n v="150"/>
    <n v="24"/>
    <n v="150"/>
    <x v="8"/>
    <m/>
    <n v="24"/>
    <m/>
    <n v="29568.400000000001"/>
  </r>
  <r>
    <x v="0"/>
    <x v="28"/>
    <x v="4"/>
    <x v="1"/>
    <x v="21"/>
    <x v="11"/>
    <x v="15"/>
    <x v="33"/>
    <n v="7"/>
    <n v="0"/>
    <n v="0"/>
    <n v="0"/>
    <n v="6"/>
    <n v="0"/>
    <n v="0"/>
    <x v="1"/>
    <x v="19"/>
    <n v="174"/>
    <x v="1"/>
    <n v="23"/>
    <n v="2"/>
    <x v="30"/>
    <x v="172"/>
    <x v="3"/>
    <x v="7"/>
    <x v="1"/>
    <x v="45"/>
    <s v="UJ"/>
    <s v="6391"/>
    <x v="5"/>
    <n v="3715.5"/>
    <n v="150"/>
    <n v="24"/>
    <n v="150"/>
    <x v="8"/>
    <m/>
    <n v="24"/>
    <m/>
    <n v="29568.400000000001"/>
  </r>
  <r>
    <x v="0"/>
    <x v="29"/>
    <x v="4"/>
    <x v="1"/>
    <x v="21"/>
    <x v="11"/>
    <x v="15"/>
    <x v="33"/>
    <n v="7"/>
    <n v="0"/>
    <n v="0"/>
    <n v="0"/>
    <n v="6"/>
    <n v="0"/>
    <n v="0"/>
    <x v="1"/>
    <x v="19"/>
    <n v="174"/>
    <x v="1"/>
    <n v="23"/>
    <n v="3"/>
    <x v="30"/>
    <x v="173"/>
    <x v="3"/>
    <x v="7"/>
    <x v="1"/>
    <x v="45"/>
    <s v="UJ"/>
    <s v="6391"/>
    <x v="5"/>
    <n v="3715.5"/>
    <n v="150"/>
    <n v="24"/>
    <n v="150"/>
    <x v="8"/>
    <m/>
    <n v="24"/>
    <m/>
    <n v="29568.400000000001"/>
  </r>
  <r>
    <x v="0"/>
    <x v="30"/>
    <x v="4"/>
    <x v="1"/>
    <x v="21"/>
    <x v="11"/>
    <x v="15"/>
    <x v="33"/>
    <n v="7"/>
    <n v="0"/>
    <n v="0"/>
    <n v="0"/>
    <n v="6"/>
    <n v="0"/>
    <n v="0"/>
    <x v="1"/>
    <x v="19"/>
    <n v="174"/>
    <x v="1"/>
    <n v="23"/>
    <n v="4"/>
    <x v="30"/>
    <x v="174"/>
    <x v="3"/>
    <x v="7"/>
    <x v="1"/>
    <x v="45"/>
    <s v="UJ"/>
    <s v="6391"/>
    <x v="5"/>
    <n v="3715.5"/>
    <n v="150"/>
    <n v="24"/>
    <n v="150"/>
    <x v="8"/>
    <m/>
    <n v="24"/>
    <m/>
    <n v="29568.400000000001"/>
  </r>
  <r>
    <x v="0"/>
    <x v="31"/>
    <x v="4"/>
    <x v="1"/>
    <x v="21"/>
    <x v="11"/>
    <x v="15"/>
    <x v="33"/>
    <n v="7"/>
    <n v="0"/>
    <n v="0"/>
    <n v="0"/>
    <n v="6"/>
    <n v="0"/>
    <n v="0"/>
    <x v="1"/>
    <x v="19"/>
    <n v="174"/>
    <x v="1"/>
    <n v="23"/>
    <n v="5"/>
    <x v="30"/>
    <x v="175"/>
    <x v="3"/>
    <x v="7"/>
    <x v="1"/>
    <x v="45"/>
    <s v="UJ"/>
    <s v="6391"/>
    <x v="5"/>
    <n v="3715.5"/>
    <n v="150"/>
    <n v="24"/>
    <n v="150"/>
    <x v="8"/>
    <m/>
    <n v="24"/>
    <m/>
    <n v="29568.400000000001"/>
  </r>
  <r>
    <x v="0"/>
    <x v="32"/>
    <x v="4"/>
    <x v="1"/>
    <x v="21"/>
    <x v="11"/>
    <x v="15"/>
    <x v="33"/>
    <n v="7"/>
    <n v="0"/>
    <n v="0"/>
    <n v="0"/>
    <n v="6"/>
    <n v="0"/>
    <n v="0"/>
    <x v="1"/>
    <x v="19"/>
    <n v="174"/>
    <x v="1"/>
    <n v="23"/>
    <n v="6"/>
    <x v="30"/>
    <x v="176"/>
    <x v="3"/>
    <x v="7"/>
    <x v="1"/>
    <x v="45"/>
    <s v="UJ"/>
    <s v="6391"/>
    <x v="5"/>
    <n v="3715.5"/>
    <n v="150"/>
    <n v="24"/>
    <n v="150"/>
    <x v="8"/>
    <m/>
    <n v="24"/>
    <m/>
    <n v="29568.400000000001"/>
  </r>
  <r>
    <x v="6"/>
    <x v="89"/>
    <x v="0"/>
    <x v="12"/>
    <x v="22"/>
    <x v="45"/>
    <x v="27"/>
    <x v="40"/>
    <n v="10"/>
    <n v="46780"/>
    <n v="0"/>
    <n v="46780"/>
    <n v="9"/>
    <n v="51977.777777777781"/>
    <n v="25988.888888888891"/>
    <x v="1"/>
    <x v="20"/>
    <n v="179"/>
    <x v="1"/>
    <n v="24"/>
    <n v="2"/>
    <x v="31"/>
    <x v="179"/>
    <x v="9"/>
    <x v="21"/>
    <x v="0"/>
    <x v="46"/>
    <s v="NE"/>
    <s v="4128"/>
    <x v="0"/>
    <n v="3668"/>
    <n v="112"/>
    <n v="67"/>
    <n v="112"/>
    <x v="84"/>
    <m/>
    <n v="67"/>
    <m/>
    <n v="25200"/>
  </r>
  <r>
    <x v="6"/>
    <x v="90"/>
    <x v="0"/>
    <x v="12"/>
    <x v="22"/>
    <x v="45"/>
    <x v="27"/>
    <x v="40"/>
    <n v="10"/>
    <n v="46780"/>
    <n v="0"/>
    <n v="46780"/>
    <n v="9"/>
    <n v="51977.777777777781"/>
    <n v="25988.888888888891"/>
    <x v="1"/>
    <x v="20"/>
    <n v="179"/>
    <x v="1"/>
    <n v="24"/>
    <n v="3"/>
    <x v="31"/>
    <x v="180"/>
    <x v="9"/>
    <x v="21"/>
    <x v="0"/>
    <x v="46"/>
    <s v="NE"/>
    <s v="4128"/>
    <x v="0"/>
    <n v="1965"/>
    <n v="60"/>
    <n v="119"/>
    <n v="60"/>
    <x v="16"/>
    <m/>
    <n v="119"/>
    <m/>
    <n v="13500"/>
  </r>
  <r>
    <x v="6"/>
    <x v="91"/>
    <x v="0"/>
    <x v="12"/>
    <x v="22"/>
    <x v="45"/>
    <x v="27"/>
    <x v="40"/>
    <n v="10"/>
    <n v="46780"/>
    <n v="0"/>
    <n v="46780"/>
    <n v="9"/>
    <n v="51977.777777777781"/>
    <n v="25988.888888888891"/>
    <x v="1"/>
    <x v="20"/>
    <n v="179"/>
    <x v="1"/>
    <n v="24"/>
    <n v="4"/>
    <x v="31"/>
    <x v="181"/>
    <x v="9"/>
    <x v="21"/>
    <x v="0"/>
    <x v="46"/>
    <s v="NE"/>
    <s v="4128"/>
    <x v="0"/>
    <n v="2030.5"/>
    <n v="62"/>
    <n v="117"/>
    <n v="62"/>
    <x v="89"/>
    <m/>
    <n v="117"/>
    <m/>
    <n v="13950"/>
  </r>
  <r>
    <x v="6"/>
    <x v="92"/>
    <x v="0"/>
    <x v="12"/>
    <x v="22"/>
    <x v="45"/>
    <x v="27"/>
    <x v="40"/>
    <n v="10"/>
    <n v="46780"/>
    <n v="0"/>
    <n v="46780"/>
    <n v="9"/>
    <n v="51977.777777777781"/>
    <n v="25988.888888888891"/>
    <x v="1"/>
    <x v="20"/>
    <n v="179"/>
    <x v="1"/>
    <n v="24"/>
    <n v="5"/>
    <x v="31"/>
    <x v="182"/>
    <x v="9"/>
    <x v="21"/>
    <x v="0"/>
    <x v="46"/>
    <s v="NE"/>
    <s v="4128"/>
    <x v="0"/>
    <n v="2292.5"/>
    <n v="70"/>
    <n v="109"/>
    <n v="70"/>
    <x v="66"/>
    <m/>
    <n v="109"/>
    <m/>
    <n v="15750"/>
  </r>
  <r>
    <x v="6"/>
    <x v="93"/>
    <x v="0"/>
    <x v="12"/>
    <x v="22"/>
    <x v="45"/>
    <x v="27"/>
    <x v="40"/>
    <n v="10"/>
    <n v="46780"/>
    <n v="0"/>
    <n v="46780"/>
    <n v="9"/>
    <n v="51977.777777777781"/>
    <n v="25988.888888888891"/>
    <x v="1"/>
    <x v="20"/>
    <n v="179"/>
    <x v="1"/>
    <n v="24"/>
    <n v="6"/>
    <x v="31"/>
    <x v="183"/>
    <x v="9"/>
    <x v="21"/>
    <x v="0"/>
    <x v="46"/>
    <s v="NE"/>
    <s v="4128"/>
    <x v="0"/>
    <n v="2947.5"/>
    <n v="90"/>
    <n v="89"/>
    <n v="90"/>
    <x v="90"/>
    <m/>
    <n v="89"/>
    <m/>
    <n v="20250"/>
  </r>
  <r>
    <x v="6"/>
    <x v="94"/>
    <x v="0"/>
    <x v="12"/>
    <x v="22"/>
    <x v="45"/>
    <x v="27"/>
    <x v="40"/>
    <n v="10"/>
    <n v="46780"/>
    <n v="0"/>
    <n v="46780"/>
    <n v="9"/>
    <n v="51977.777777777781"/>
    <n v="25988.888888888891"/>
    <x v="1"/>
    <x v="20"/>
    <n v="179"/>
    <x v="1"/>
    <n v="24"/>
    <n v="7"/>
    <x v="31"/>
    <x v="184"/>
    <x v="9"/>
    <x v="21"/>
    <x v="0"/>
    <x v="46"/>
    <s v="NE"/>
    <s v="4128"/>
    <x v="0"/>
    <n v="2292.5"/>
    <n v="70"/>
    <n v="109"/>
    <n v="70"/>
    <x v="66"/>
    <m/>
    <n v="109"/>
    <m/>
    <n v="15750"/>
  </r>
  <r>
    <x v="6"/>
    <x v="95"/>
    <x v="0"/>
    <x v="12"/>
    <x v="22"/>
    <x v="45"/>
    <x v="27"/>
    <x v="40"/>
    <n v="10"/>
    <n v="46780"/>
    <n v="0"/>
    <n v="46780"/>
    <n v="9"/>
    <n v="51977.777777777781"/>
    <n v="25988.888888888891"/>
    <x v="1"/>
    <x v="20"/>
    <n v="179"/>
    <x v="1"/>
    <n v="24"/>
    <n v="8"/>
    <x v="31"/>
    <x v="185"/>
    <x v="9"/>
    <x v="21"/>
    <x v="0"/>
    <x v="46"/>
    <s v="NE"/>
    <s v="4128"/>
    <x v="0"/>
    <n v="2620"/>
    <n v="80"/>
    <n v="99"/>
    <n v="80"/>
    <x v="91"/>
    <m/>
    <n v="99"/>
    <m/>
    <n v="18000"/>
  </r>
  <r>
    <x v="6"/>
    <x v="96"/>
    <x v="0"/>
    <x v="12"/>
    <x v="22"/>
    <x v="45"/>
    <x v="27"/>
    <x v="40"/>
    <n v="10"/>
    <n v="46780"/>
    <n v="0"/>
    <n v="46780"/>
    <n v="9"/>
    <n v="51977.777777777781"/>
    <n v="25988.888888888891"/>
    <x v="1"/>
    <x v="20"/>
    <n v="179"/>
    <x v="1"/>
    <n v="24"/>
    <n v="9"/>
    <x v="31"/>
    <x v="186"/>
    <x v="9"/>
    <x v="21"/>
    <x v="0"/>
    <x v="46"/>
    <s v="NE"/>
    <s v="4128"/>
    <x v="0"/>
    <n v="1965"/>
    <n v="60"/>
    <n v="119"/>
    <n v="60"/>
    <x v="16"/>
    <m/>
    <n v="119"/>
    <m/>
    <n v="13500"/>
  </r>
  <r>
    <x v="6"/>
    <x v="97"/>
    <x v="0"/>
    <x v="12"/>
    <x v="22"/>
    <x v="45"/>
    <x v="27"/>
    <x v="40"/>
    <n v="10"/>
    <n v="46780"/>
    <n v="0"/>
    <n v="46780"/>
    <n v="9"/>
    <n v="51977.777777777781"/>
    <n v="25988.888888888891"/>
    <x v="1"/>
    <x v="16"/>
    <n v="179"/>
    <x v="1"/>
    <n v="24"/>
    <n v="9"/>
    <x v="31"/>
    <x v="186"/>
    <x v="9"/>
    <x v="21"/>
    <x v="0"/>
    <x v="46"/>
    <s v="NE"/>
    <s v="4128"/>
    <x v="0"/>
    <n v="982.5"/>
    <n v="30"/>
    <n v="149"/>
    <n v="30"/>
    <x v="92"/>
    <m/>
    <n v="149"/>
    <m/>
    <n v="6750"/>
  </r>
  <r>
    <x v="6"/>
    <x v="98"/>
    <x v="11"/>
    <x v="1"/>
    <x v="0"/>
    <x v="2"/>
    <x v="0"/>
    <x v="56"/>
    <n v="10"/>
    <n v="46780"/>
    <n v="0"/>
    <n v="46780"/>
    <n v="9"/>
    <n v="51977.777777777781"/>
    <n v="25988.888888888891"/>
    <x v="1"/>
    <x v="20"/>
    <n v="179"/>
    <x v="1"/>
    <n v="24"/>
    <n v="1"/>
    <x v="31"/>
    <x v="187"/>
    <x v="9"/>
    <x v="22"/>
    <x v="1"/>
    <x v="47"/>
    <s v="NE"/>
    <s v="4129"/>
    <x v="6"/>
    <n v="2313.92"/>
    <n v="112"/>
    <n v="67"/>
    <n v="112"/>
    <x v="84"/>
    <m/>
    <n v="67"/>
    <m/>
    <n v="25200"/>
  </r>
  <r>
    <x v="6"/>
    <x v="89"/>
    <x v="11"/>
    <x v="1"/>
    <x v="0"/>
    <x v="2"/>
    <x v="0"/>
    <x v="56"/>
    <n v="10"/>
    <n v="46780"/>
    <n v="0"/>
    <n v="46780"/>
    <n v="9"/>
    <n v="51977.777777777781"/>
    <n v="25988.888888888891"/>
    <x v="1"/>
    <x v="20"/>
    <n v="179"/>
    <x v="1"/>
    <n v="24"/>
    <n v="2"/>
    <x v="31"/>
    <x v="179"/>
    <x v="9"/>
    <x v="22"/>
    <x v="1"/>
    <x v="47"/>
    <s v="NE"/>
    <s v="4129"/>
    <x v="6"/>
    <n v="1239.5999999999999"/>
    <n v="60"/>
    <n v="119"/>
    <n v="60"/>
    <x v="16"/>
    <m/>
    <n v="119"/>
    <m/>
    <n v="13500"/>
  </r>
  <r>
    <x v="6"/>
    <x v="90"/>
    <x v="11"/>
    <x v="1"/>
    <x v="0"/>
    <x v="2"/>
    <x v="0"/>
    <x v="56"/>
    <n v="10"/>
    <n v="46780"/>
    <n v="0"/>
    <n v="46780"/>
    <n v="9"/>
    <n v="51977.777777777781"/>
    <n v="25988.888888888891"/>
    <x v="1"/>
    <x v="20"/>
    <n v="179"/>
    <x v="1"/>
    <n v="24"/>
    <n v="3"/>
    <x v="31"/>
    <x v="180"/>
    <x v="9"/>
    <x v="22"/>
    <x v="1"/>
    <x v="47"/>
    <s v="NE"/>
    <s v="4129"/>
    <x v="6"/>
    <n v="1280.92"/>
    <n v="62"/>
    <n v="117"/>
    <n v="62"/>
    <x v="89"/>
    <m/>
    <n v="117"/>
    <m/>
    <n v="13950"/>
  </r>
  <r>
    <x v="6"/>
    <x v="91"/>
    <x v="11"/>
    <x v="1"/>
    <x v="0"/>
    <x v="2"/>
    <x v="0"/>
    <x v="56"/>
    <n v="10"/>
    <n v="46780"/>
    <n v="0"/>
    <n v="46780"/>
    <n v="9"/>
    <n v="51977.777777777781"/>
    <n v="25988.888888888891"/>
    <x v="1"/>
    <x v="20"/>
    <n v="179"/>
    <x v="1"/>
    <n v="24"/>
    <n v="4"/>
    <x v="31"/>
    <x v="181"/>
    <x v="9"/>
    <x v="22"/>
    <x v="1"/>
    <x v="47"/>
    <s v="NE"/>
    <s v="4129"/>
    <x v="6"/>
    <n v="1446.2"/>
    <n v="70"/>
    <n v="109"/>
    <n v="70"/>
    <x v="66"/>
    <m/>
    <n v="109"/>
    <m/>
    <n v="15750"/>
  </r>
  <r>
    <x v="6"/>
    <x v="92"/>
    <x v="11"/>
    <x v="1"/>
    <x v="0"/>
    <x v="2"/>
    <x v="0"/>
    <x v="56"/>
    <n v="10"/>
    <n v="46780"/>
    <n v="0"/>
    <n v="46780"/>
    <n v="9"/>
    <n v="51977.777777777781"/>
    <n v="25988.888888888891"/>
    <x v="1"/>
    <x v="20"/>
    <n v="179"/>
    <x v="1"/>
    <n v="24"/>
    <n v="5"/>
    <x v="31"/>
    <x v="182"/>
    <x v="9"/>
    <x v="22"/>
    <x v="1"/>
    <x v="47"/>
    <s v="NE"/>
    <s v="4129"/>
    <x v="6"/>
    <n v="1859.4"/>
    <n v="90"/>
    <n v="89"/>
    <n v="90"/>
    <x v="90"/>
    <m/>
    <n v="89"/>
    <m/>
    <n v="20250"/>
  </r>
  <r>
    <x v="6"/>
    <x v="93"/>
    <x v="11"/>
    <x v="1"/>
    <x v="0"/>
    <x v="2"/>
    <x v="0"/>
    <x v="56"/>
    <n v="10"/>
    <n v="46780"/>
    <n v="0"/>
    <n v="46780"/>
    <n v="9"/>
    <n v="51977.777777777781"/>
    <n v="25988.888888888891"/>
    <x v="1"/>
    <x v="20"/>
    <n v="179"/>
    <x v="1"/>
    <n v="24"/>
    <n v="6"/>
    <x v="31"/>
    <x v="183"/>
    <x v="9"/>
    <x v="22"/>
    <x v="1"/>
    <x v="47"/>
    <s v="NE"/>
    <s v="4129"/>
    <x v="6"/>
    <n v="1446.2"/>
    <n v="70"/>
    <n v="109"/>
    <n v="70"/>
    <x v="66"/>
    <m/>
    <n v="109"/>
    <m/>
    <n v="15750"/>
  </r>
  <r>
    <x v="6"/>
    <x v="94"/>
    <x v="11"/>
    <x v="1"/>
    <x v="0"/>
    <x v="2"/>
    <x v="0"/>
    <x v="56"/>
    <n v="10"/>
    <n v="46780"/>
    <n v="0"/>
    <n v="46780"/>
    <n v="9"/>
    <n v="51977.777777777781"/>
    <n v="25988.888888888891"/>
    <x v="1"/>
    <x v="20"/>
    <n v="179"/>
    <x v="1"/>
    <n v="24"/>
    <n v="7"/>
    <x v="31"/>
    <x v="184"/>
    <x v="9"/>
    <x v="22"/>
    <x v="1"/>
    <x v="47"/>
    <s v="NE"/>
    <s v="4129"/>
    <x v="6"/>
    <n v="1652.8"/>
    <n v="80"/>
    <n v="99"/>
    <n v="80"/>
    <x v="91"/>
    <m/>
    <n v="99"/>
    <m/>
    <n v="18000"/>
  </r>
  <r>
    <x v="6"/>
    <x v="95"/>
    <x v="11"/>
    <x v="1"/>
    <x v="0"/>
    <x v="2"/>
    <x v="0"/>
    <x v="56"/>
    <n v="10"/>
    <n v="46780"/>
    <n v="0"/>
    <n v="46780"/>
    <n v="9"/>
    <n v="51977.777777777781"/>
    <n v="25988.888888888891"/>
    <x v="1"/>
    <x v="20"/>
    <n v="179"/>
    <x v="1"/>
    <n v="24"/>
    <n v="8"/>
    <x v="31"/>
    <x v="185"/>
    <x v="9"/>
    <x v="22"/>
    <x v="1"/>
    <x v="47"/>
    <s v="NE"/>
    <s v="4129"/>
    <x v="6"/>
    <n v="1239.5999999999999"/>
    <n v="60"/>
    <n v="119"/>
    <n v="60"/>
    <x v="16"/>
    <m/>
    <n v="119"/>
    <m/>
    <n v="13500"/>
  </r>
  <r>
    <x v="6"/>
    <x v="96"/>
    <x v="11"/>
    <x v="1"/>
    <x v="0"/>
    <x v="2"/>
    <x v="0"/>
    <x v="56"/>
    <n v="10"/>
    <n v="46780"/>
    <n v="0"/>
    <n v="46780"/>
    <n v="9"/>
    <n v="51977.777777777781"/>
    <n v="25988.888888888891"/>
    <x v="1"/>
    <x v="20"/>
    <n v="179"/>
    <x v="1"/>
    <n v="24"/>
    <n v="9"/>
    <x v="31"/>
    <x v="186"/>
    <x v="9"/>
    <x v="22"/>
    <x v="1"/>
    <x v="47"/>
    <s v="NE"/>
    <s v="4129"/>
    <x v="6"/>
    <n v="619.79999999999995"/>
    <n v="30"/>
    <n v="149"/>
    <n v="30"/>
    <x v="92"/>
    <m/>
    <n v="149"/>
    <m/>
    <n v="6750"/>
  </r>
  <r>
    <x v="6"/>
    <x v="91"/>
    <x v="0"/>
    <x v="13"/>
    <x v="22"/>
    <x v="31"/>
    <x v="27"/>
    <x v="43"/>
    <n v="6"/>
    <n v="0"/>
    <n v="0"/>
    <n v="0"/>
    <n v="5"/>
    <n v="0"/>
    <n v="0"/>
    <x v="1"/>
    <x v="25"/>
    <n v="175"/>
    <x v="1"/>
    <n v="27"/>
    <n v="2"/>
    <x v="32"/>
    <x v="188"/>
    <x v="10"/>
    <x v="23"/>
    <x v="0"/>
    <x v="48"/>
    <s v="SE"/>
    <s v="4790"/>
    <x v="3"/>
    <n v="2833"/>
    <n v="100"/>
    <n v="75"/>
    <n v="100"/>
    <x v="93"/>
    <m/>
    <n v="75"/>
    <m/>
    <n v="24350"/>
  </r>
  <r>
    <x v="6"/>
    <x v="92"/>
    <x v="0"/>
    <x v="13"/>
    <x v="22"/>
    <x v="31"/>
    <x v="27"/>
    <x v="43"/>
    <n v="6"/>
    <n v="0"/>
    <n v="0"/>
    <n v="0"/>
    <n v="5"/>
    <n v="0"/>
    <n v="0"/>
    <x v="1"/>
    <x v="25"/>
    <n v="175"/>
    <x v="1"/>
    <n v="27"/>
    <n v="3"/>
    <x v="32"/>
    <x v="189"/>
    <x v="10"/>
    <x v="23"/>
    <x v="0"/>
    <x v="48"/>
    <s v="SE"/>
    <s v="4790"/>
    <x v="3"/>
    <n v="2833"/>
    <n v="100"/>
    <n v="75"/>
    <n v="100"/>
    <x v="93"/>
    <m/>
    <n v="75"/>
    <m/>
    <n v="24350"/>
  </r>
  <r>
    <x v="6"/>
    <x v="93"/>
    <x v="0"/>
    <x v="13"/>
    <x v="22"/>
    <x v="31"/>
    <x v="27"/>
    <x v="43"/>
    <n v="6"/>
    <n v="0"/>
    <n v="0"/>
    <n v="0"/>
    <n v="5"/>
    <n v="0"/>
    <n v="0"/>
    <x v="1"/>
    <x v="25"/>
    <n v="175"/>
    <x v="1"/>
    <n v="27"/>
    <n v="4"/>
    <x v="32"/>
    <x v="190"/>
    <x v="10"/>
    <x v="23"/>
    <x v="0"/>
    <x v="48"/>
    <s v="SE"/>
    <s v="4790"/>
    <x v="3"/>
    <n v="2833"/>
    <n v="100"/>
    <n v="75"/>
    <n v="100"/>
    <x v="93"/>
    <m/>
    <n v="75"/>
    <m/>
    <n v="24350"/>
  </r>
  <r>
    <x v="6"/>
    <x v="94"/>
    <x v="0"/>
    <x v="13"/>
    <x v="22"/>
    <x v="31"/>
    <x v="27"/>
    <x v="43"/>
    <n v="6"/>
    <n v="0"/>
    <n v="0"/>
    <n v="0"/>
    <n v="5"/>
    <n v="0"/>
    <n v="0"/>
    <x v="1"/>
    <x v="25"/>
    <n v="175"/>
    <x v="1"/>
    <n v="27"/>
    <n v="5"/>
    <x v="32"/>
    <x v="191"/>
    <x v="10"/>
    <x v="23"/>
    <x v="0"/>
    <x v="48"/>
    <s v="SE"/>
    <s v="4790"/>
    <x v="3"/>
    <n v="2833"/>
    <n v="100"/>
    <n v="75"/>
    <n v="100"/>
    <x v="93"/>
    <m/>
    <n v="75"/>
    <m/>
    <n v="24350"/>
  </r>
  <r>
    <x v="6"/>
    <x v="95"/>
    <x v="0"/>
    <x v="13"/>
    <x v="22"/>
    <x v="31"/>
    <x v="27"/>
    <x v="43"/>
    <n v="6"/>
    <n v="0"/>
    <n v="0"/>
    <n v="0"/>
    <n v="5"/>
    <n v="0"/>
    <n v="0"/>
    <x v="1"/>
    <x v="25"/>
    <n v="175"/>
    <x v="1"/>
    <n v="27"/>
    <n v="6"/>
    <x v="32"/>
    <x v="192"/>
    <x v="10"/>
    <x v="23"/>
    <x v="0"/>
    <x v="48"/>
    <s v="SE"/>
    <s v="4790"/>
    <x v="3"/>
    <n v="2833"/>
    <n v="100"/>
    <n v="75"/>
    <n v="100"/>
    <x v="93"/>
    <m/>
    <n v="75"/>
    <m/>
    <n v="24350"/>
  </r>
  <r>
    <x v="6"/>
    <x v="90"/>
    <x v="12"/>
    <x v="1"/>
    <x v="31"/>
    <x v="28"/>
    <x v="36"/>
    <x v="44"/>
    <n v="6"/>
    <n v="0"/>
    <n v="0"/>
    <n v="0"/>
    <n v="5"/>
    <n v="0"/>
    <n v="0"/>
    <x v="1"/>
    <x v="25"/>
    <n v="175"/>
    <x v="1"/>
    <n v="27"/>
    <n v="1"/>
    <x v="32"/>
    <x v="193"/>
    <x v="10"/>
    <x v="24"/>
    <x v="1"/>
    <x v="49"/>
    <s v="SE"/>
    <s v="4791"/>
    <x v="3"/>
    <n v="2833"/>
    <n v="100"/>
    <n v="75"/>
    <n v="100"/>
    <x v="93"/>
    <m/>
    <n v="75"/>
    <m/>
    <n v="24350"/>
  </r>
  <r>
    <x v="6"/>
    <x v="91"/>
    <x v="12"/>
    <x v="1"/>
    <x v="31"/>
    <x v="28"/>
    <x v="36"/>
    <x v="44"/>
    <n v="6"/>
    <n v="0"/>
    <n v="0"/>
    <n v="0"/>
    <n v="5"/>
    <n v="0"/>
    <n v="0"/>
    <x v="1"/>
    <x v="25"/>
    <n v="175"/>
    <x v="1"/>
    <n v="27"/>
    <n v="2"/>
    <x v="32"/>
    <x v="188"/>
    <x v="10"/>
    <x v="24"/>
    <x v="1"/>
    <x v="49"/>
    <s v="SE"/>
    <s v="4791"/>
    <x v="3"/>
    <n v="2833"/>
    <n v="100"/>
    <n v="75"/>
    <n v="100"/>
    <x v="93"/>
    <m/>
    <n v="75"/>
    <m/>
    <n v="24350"/>
  </r>
  <r>
    <x v="6"/>
    <x v="92"/>
    <x v="12"/>
    <x v="1"/>
    <x v="31"/>
    <x v="28"/>
    <x v="36"/>
    <x v="44"/>
    <n v="6"/>
    <n v="0"/>
    <n v="0"/>
    <n v="0"/>
    <n v="5"/>
    <n v="0"/>
    <n v="0"/>
    <x v="1"/>
    <x v="25"/>
    <n v="175"/>
    <x v="1"/>
    <n v="27"/>
    <n v="3"/>
    <x v="32"/>
    <x v="189"/>
    <x v="10"/>
    <x v="24"/>
    <x v="1"/>
    <x v="49"/>
    <s v="SE"/>
    <s v="4791"/>
    <x v="3"/>
    <n v="2833"/>
    <n v="100"/>
    <n v="75"/>
    <n v="100"/>
    <x v="93"/>
    <m/>
    <n v="75"/>
    <m/>
    <n v="24350"/>
  </r>
  <r>
    <x v="6"/>
    <x v="93"/>
    <x v="12"/>
    <x v="1"/>
    <x v="31"/>
    <x v="28"/>
    <x v="36"/>
    <x v="44"/>
    <n v="6"/>
    <n v="0"/>
    <n v="0"/>
    <n v="0"/>
    <n v="5"/>
    <n v="0"/>
    <n v="0"/>
    <x v="1"/>
    <x v="25"/>
    <n v="175"/>
    <x v="1"/>
    <n v="27"/>
    <n v="4"/>
    <x v="32"/>
    <x v="190"/>
    <x v="10"/>
    <x v="24"/>
    <x v="1"/>
    <x v="49"/>
    <s v="SE"/>
    <s v="4791"/>
    <x v="3"/>
    <n v="2833"/>
    <n v="100"/>
    <n v="75"/>
    <n v="100"/>
    <x v="93"/>
    <m/>
    <n v="75"/>
    <m/>
    <n v="24350"/>
  </r>
  <r>
    <x v="6"/>
    <x v="94"/>
    <x v="12"/>
    <x v="1"/>
    <x v="31"/>
    <x v="28"/>
    <x v="36"/>
    <x v="44"/>
    <n v="6"/>
    <n v="0"/>
    <n v="0"/>
    <n v="0"/>
    <n v="5"/>
    <n v="0"/>
    <n v="0"/>
    <x v="1"/>
    <x v="25"/>
    <n v="175"/>
    <x v="1"/>
    <n v="27"/>
    <n v="5"/>
    <x v="32"/>
    <x v="191"/>
    <x v="10"/>
    <x v="24"/>
    <x v="1"/>
    <x v="49"/>
    <s v="SE"/>
    <s v="4791"/>
    <x v="3"/>
    <n v="2833"/>
    <n v="100"/>
    <n v="75"/>
    <n v="100"/>
    <x v="93"/>
    <m/>
    <n v="75"/>
    <m/>
    <n v="24350"/>
  </r>
  <r>
    <x v="0"/>
    <x v="21"/>
    <x v="0"/>
    <x v="0"/>
    <x v="44"/>
    <x v="0"/>
    <x v="48"/>
    <x v="0"/>
    <n v="7"/>
    <n v="0"/>
    <n v="0"/>
    <n v="0"/>
    <n v="6"/>
    <n v="0"/>
    <n v="0"/>
    <x v="3"/>
    <x v="28"/>
    <n v="165"/>
    <x v="1"/>
    <n v="27"/>
    <n v="2"/>
    <x v="33"/>
    <x v="188"/>
    <x v="0"/>
    <x v="0"/>
    <x v="0"/>
    <x v="50"/>
    <s v="UJ"/>
    <s v="6125"/>
    <x v="0"/>
    <n v="3275"/>
    <n v="100"/>
    <n v="65"/>
    <n v="100"/>
    <x v="88"/>
    <m/>
    <n v="65"/>
    <m/>
    <n v="23000"/>
  </r>
  <r>
    <x v="0"/>
    <x v="22"/>
    <x v="0"/>
    <x v="0"/>
    <x v="44"/>
    <x v="0"/>
    <x v="48"/>
    <x v="0"/>
    <n v="7"/>
    <n v="0"/>
    <n v="0"/>
    <n v="0"/>
    <n v="6"/>
    <n v="0"/>
    <n v="0"/>
    <x v="3"/>
    <x v="28"/>
    <n v="165"/>
    <x v="1"/>
    <n v="27"/>
    <n v="3"/>
    <x v="33"/>
    <x v="189"/>
    <x v="0"/>
    <x v="0"/>
    <x v="0"/>
    <x v="50"/>
    <s v="UJ"/>
    <s v="6125"/>
    <x v="0"/>
    <n v="2620"/>
    <n v="80"/>
    <n v="85"/>
    <n v="80"/>
    <x v="94"/>
    <m/>
    <n v="85"/>
    <m/>
    <n v="18400"/>
  </r>
  <r>
    <x v="0"/>
    <x v="23"/>
    <x v="0"/>
    <x v="0"/>
    <x v="44"/>
    <x v="0"/>
    <x v="48"/>
    <x v="0"/>
    <n v="7"/>
    <n v="0"/>
    <n v="0"/>
    <n v="0"/>
    <n v="6"/>
    <n v="0"/>
    <n v="0"/>
    <x v="3"/>
    <x v="28"/>
    <n v="165"/>
    <x v="1"/>
    <n v="27"/>
    <n v="4"/>
    <x v="33"/>
    <x v="190"/>
    <x v="0"/>
    <x v="0"/>
    <x v="0"/>
    <x v="50"/>
    <s v="UJ"/>
    <s v="6125"/>
    <x v="0"/>
    <n v="3275"/>
    <n v="100"/>
    <n v="65"/>
    <n v="100"/>
    <x v="88"/>
    <m/>
    <n v="65"/>
    <m/>
    <n v="23000"/>
  </r>
  <r>
    <x v="0"/>
    <x v="24"/>
    <x v="0"/>
    <x v="0"/>
    <x v="44"/>
    <x v="0"/>
    <x v="48"/>
    <x v="0"/>
    <n v="7"/>
    <n v="0"/>
    <n v="0"/>
    <n v="0"/>
    <n v="6"/>
    <n v="0"/>
    <n v="0"/>
    <x v="3"/>
    <x v="28"/>
    <n v="165"/>
    <x v="1"/>
    <n v="27"/>
    <n v="5"/>
    <x v="33"/>
    <x v="191"/>
    <x v="0"/>
    <x v="0"/>
    <x v="0"/>
    <x v="50"/>
    <s v="UJ"/>
    <s v="6125"/>
    <x v="0"/>
    <n v="3275"/>
    <n v="100"/>
    <n v="65"/>
    <n v="100"/>
    <x v="88"/>
    <m/>
    <n v="65"/>
    <m/>
    <n v="23000"/>
  </r>
  <r>
    <x v="0"/>
    <x v="25"/>
    <x v="0"/>
    <x v="0"/>
    <x v="44"/>
    <x v="0"/>
    <x v="48"/>
    <x v="0"/>
    <n v="7"/>
    <n v="0"/>
    <n v="0"/>
    <n v="0"/>
    <n v="6"/>
    <n v="0"/>
    <n v="0"/>
    <x v="3"/>
    <x v="28"/>
    <n v="165"/>
    <x v="1"/>
    <n v="27"/>
    <n v="6"/>
    <x v="33"/>
    <x v="192"/>
    <x v="0"/>
    <x v="0"/>
    <x v="0"/>
    <x v="50"/>
    <s v="UJ"/>
    <s v="6125"/>
    <x v="0"/>
    <n v="3275"/>
    <n v="100"/>
    <n v="65"/>
    <n v="100"/>
    <x v="88"/>
    <m/>
    <n v="65"/>
    <m/>
    <n v="23000"/>
  </r>
  <r>
    <x v="0"/>
    <x v="26"/>
    <x v="0"/>
    <x v="0"/>
    <x v="44"/>
    <x v="0"/>
    <x v="48"/>
    <x v="0"/>
    <n v="7"/>
    <n v="0"/>
    <n v="0"/>
    <n v="0"/>
    <n v="6"/>
    <n v="0"/>
    <n v="0"/>
    <x v="3"/>
    <x v="28"/>
    <n v="165"/>
    <x v="1"/>
    <n v="27"/>
    <n v="7"/>
    <x v="33"/>
    <x v="194"/>
    <x v="0"/>
    <x v="0"/>
    <x v="0"/>
    <x v="50"/>
    <s v="UJ"/>
    <s v="6125"/>
    <x v="0"/>
    <n v="3275"/>
    <n v="100"/>
    <n v="65"/>
    <n v="100"/>
    <x v="88"/>
    <m/>
    <n v="65"/>
    <m/>
    <n v="23000"/>
  </r>
  <r>
    <x v="0"/>
    <x v="20"/>
    <x v="1"/>
    <x v="1"/>
    <x v="1"/>
    <x v="46"/>
    <x v="1"/>
    <x v="57"/>
    <n v="7"/>
    <n v="0"/>
    <n v="0"/>
    <n v="0"/>
    <n v="6"/>
    <n v="0"/>
    <n v="0"/>
    <x v="3"/>
    <x v="28"/>
    <n v="165"/>
    <x v="1"/>
    <n v="27"/>
    <n v="1"/>
    <x v="33"/>
    <x v="193"/>
    <x v="0"/>
    <x v="1"/>
    <x v="1"/>
    <x v="51"/>
    <s v="UJ"/>
    <s v="6126"/>
    <x v="1"/>
    <n v="1984"/>
    <n v="100"/>
    <n v="65"/>
    <n v="100"/>
    <x v="88"/>
    <m/>
    <n v="65"/>
    <m/>
    <n v="23000"/>
  </r>
  <r>
    <x v="0"/>
    <x v="21"/>
    <x v="1"/>
    <x v="1"/>
    <x v="1"/>
    <x v="46"/>
    <x v="1"/>
    <x v="57"/>
    <n v="7"/>
    <n v="0"/>
    <n v="0"/>
    <n v="0"/>
    <n v="6"/>
    <n v="0"/>
    <n v="0"/>
    <x v="3"/>
    <x v="28"/>
    <n v="165"/>
    <x v="1"/>
    <n v="27"/>
    <n v="2"/>
    <x v="33"/>
    <x v="188"/>
    <x v="0"/>
    <x v="1"/>
    <x v="1"/>
    <x v="51"/>
    <s v="UJ"/>
    <s v="6126"/>
    <x v="1"/>
    <n v="1587.2"/>
    <n v="80"/>
    <n v="85"/>
    <n v="80"/>
    <x v="94"/>
    <m/>
    <n v="85"/>
    <m/>
    <n v="18400"/>
  </r>
  <r>
    <x v="0"/>
    <x v="22"/>
    <x v="1"/>
    <x v="1"/>
    <x v="1"/>
    <x v="46"/>
    <x v="1"/>
    <x v="57"/>
    <n v="7"/>
    <n v="0"/>
    <n v="0"/>
    <n v="0"/>
    <n v="6"/>
    <n v="0"/>
    <n v="0"/>
    <x v="3"/>
    <x v="28"/>
    <n v="165"/>
    <x v="1"/>
    <n v="27"/>
    <n v="3"/>
    <x v="33"/>
    <x v="189"/>
    <x v="0"/>
    <x v="1"/>
    <x v="1"/>
    <x v="51"/>
    <s v="UJ"/>
    <s v="6126"/>
    <x v="1"/>
    <n v="1984"/>
    <n v="100"/>
    <n v="65"/>
    <n v="100"/>
    <x v="88"/>
    <m/>
    <n v="65"/>
    <m/>
    <n v="23000"/>
  </r>
  <r>
    <x v="0"/>
    <x v="23"/>
    <x v="1"/>
    <x v="1"/>
    <x v="1"/>
    <x v="46"/>
    <x v="1"/>
    <x v="57"/>
    <n v="7"/>
    <n v="0"/>
    <n v="0"/>
    <n v="0"/>
    <n v="6"/>
    <n v="0"/>
    <n v="0"/>
    <x v="3"/>
    <x v="28"/>
    <n v="165"/>
    <x v="1"/>
    <n v="27"/>
    <n v="4"/>
    <x v="33"/>
    <x v="190"/>
    <x v="0"/>
    <x v="1"/>
    <x v="1"/>
    <x v="51"/>
    <s v="UJ"/>
    <s v="6126"/>
    <x v="1"/>
    <n v="1984"/>
    <n v="100"/>
    <n v="65"/>
    <n v="100"/>
    <x v="88"/>
    <m/>
    <n v="65"/>
    <m/>
    <n v="23000"/>
  </r>
  <r>
    <x v="0"/>
    <x v="24"/>
    <x v="1"/>
    <x v="1"/>
    <x v="1"/>
    <x v="46"/>
    <x v="1"/>
    <x v="57"/>
    <n v="7"/>
    <n v="0"/>
    <n v="0"/>
    <n v="0"/>
    <n v="6"/>
    <n v="0"/>
    <n v="0"/>
    <x v="3"/>
    <x v="28"/>
    <n v="165"/>
    <x v="1"/>
    <n v="27"/>
    <n v="5"/>
    <x v="33"/>
    <x v="191"/>
    <x v="0"/>
    <x v="1"/>
    <x v="1"/>
    <x v="51"/>
    <s v="UJ"/>
    <s v="6126"/>
    <x v="1"/>
    <n v="1984"/>
    <n v="100"/>
    <n v="65"/>
    <n v="100"/>
    <x v="88"/>
    <m/>
    <n v="65"/>
    <m/>
    <n v="23000"/>
  </r>
  <r>
    <x v="0"/>
    <x v="25"/>
    <x v="1"/>
    <x v="1"/>
    <x v="1"/>
    <x v="46"/>
    <x v="1"/>
    <x v="57"/>
    <n v="7"/>
    <n v="0"/>
    <n v="0"/>
    <n v="0"/>
    <n v="6"/>
    <n v="0"/>
    <n v="0"/>
    <x v="3"/>
    <x v="28"/>
    <n v="165"/>
    <x v="1"/>
    <n v="27"/>
    <n v="6"/>
    <x v="33"/>
    <x v="192"/>
    <x v="0"/>
    <x v="1"/>
    <x v="1"/>
    <x v="51"/>
    <s v="UJ"/>
    <s v="6126"/>
    <x v="1"/>
    <n v="1984"/>
    <n v="100"/>
    <n v="65"/>
    <n v="100"/>
    <x v="88"/>
    <m/>
    <n v="65"/>
    <m/>
    <n v="23000"/>
  </r>
  <r>
    <x v="0"/>
    <x v="99"/>
    <x v="13"/>
    <x v="14"/>
    <x v="45"/>
    <x v="47"/>
    <x v="49"/>
    <x v="58"/>
    <n v="1"/>
    <n v="500"/>
    <n v="0"/>
    <n v="500"/>
    <n v="1"/>
    <n v="500"/>
    <n v="500"/>
    <x v="4"/>
    <x v="29"/>
    <n v="1"/>
    <x v="2"/>
    <s v="01"/>
    <n v="4"/>
    <x v="34"/>
    <x v="195"/>
    <x v="11"/>
    <x v="25"/>
    <x v="1"/>
    <x v="52"/>
    <s v="W4"/>
    <s v="2988"/>
    <x v="2"/>
    <n v="0"/>
    <n v="1"/>
    <n v="0"/>
    <n v="1"/>
    <x v="4"/>
    <m/>
    <n v="0"/>
    <m/>
    <n v="5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4">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1"/>
    <x v="3"/>
    <x v="1"/>
    <x v="3"/>
    <n v="100"/>
    <n v="100"/>
    <n v="240"/>
    <n v="0"/>
    <n v="0"/>
    <n v="24000"/>
    <x v="0"/>
    <x v="0"/>
    <s v="SSH"/>
    <s v="NAP"/>
    <x v="0"/>
    <x v="0"/>
    <x v="3"/>
  </r>
  <r>
    <x v="0"/>
    <x v="0"/>
    <x v="0"/>
    <m/>
    <m/>
    <x v="0"/>
    <x v="1"/>
    <x v="3"/>
    <x v="1"/>
    <x v="4"/>
    <n v="100"/>
    <n v="100"/>
    <n v="240"/>
    <n v="0"/>
    <n v="0"/>
    <n v="24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12"/>
    <x v="4"/>
    <x v="28"/>
    <n v="90"/>
    <n v="90"/>
    <n v="270"/>
    <n v="0"/>
    <n v="0"/>
    <n v="24300"/>
    <x v="0"/>
    <x v="0"/>
    <s v="MXP"/>
    <s v="SSH"/>
    <x v="2"/>
    <x v="3"/>
    <x v="23"/>
  </r>
  <r>
    <x v="2"/>
    <x v="2"/>
    <x v="0"/>
    <m/>
    <m/>
    <x v="0"/>
    <x v="0"/>
    <x v="12"/>
    <x v="4"/>
    <x v="29"/>
    <n v="90"/>
    <n v="90"/>
    <n v="270"/>
    <n v="0"/>
    <n v="0"/>
    <n v="24300"/>
    <x v="0"/>
    <x v="0"/>
    <s v="MXP"/>
    <s v="SSH"/>
    <x v="2"/>
    <x v="3"/>
    <x v="24"/>
  </r>
  <r>
    <x v="2"/>
    <x v="2"/>
    <x v="0"/>
    <m/>
    <m/>
    <x v="0"/>
    <x v="1"/>
    <x v="13"/>
    <x v="5"/>
    <x v="29"/>
    <n v="90"/>
    <n v="90"/>
    <n v="270"/>
    <n v="0"/>
    <n v="0"/>
    <n v="24300"/>
    <x v="0"/>
    <x v="0"/>
    <s v="SSH"/>
    <s v="MXP"/>
    <x v="2"/>
    <x v="3"/>
    <x v="24"/>
  </r>
  <r>
    <x v="2"/>
    <x v="2"/>
    <x v="0"/>
    <m/>
    <m/>
    <x v="0"/>
    <x v="1"/>
    <x v="13"/>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24"/>
    <n v="24"/>
    <n v="205"/>
    <n v="0"/>
    <n v="0"/>
    <n v="492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20"/>
    <n v="20"/>
    <n v="205"/>
    <n v="0"/>
    <n v="0"/>
    <n v="410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4"/>
    <x v="8"/>
    <x v="31"/>
    <n v="1"/>
    <n v="1"/>
    <n v="200"/>
    <n v="0"/>
    <n v="0"/>
    <n v="200"/>
    <x v="0"/>
    <x v="1"/>
    <s v="VIE"/>
    <s v="JED"/>
    <x v="4"/>
    <x v="1"/>
    <x v="41"/>
  </r>
  <r>
    <x v="6"/>
    <x v="7"/>
    <x v="1"/>
    <m/>
    <m/>
    <x v="1"/>
    <x v="0"/>
    <x v="15"/>
    <x v="9"/>
    <x v="32"/>
    <n v="1"/>
    <n v="1"/>
    <n v="200"/>
    <n v="0"/>
    <n v="0"/>
    <n v="200"/>
    <x v="0"/>
    <x v="1"/>
    <s v="JED"/>
    <s v="VIE"/>
    <x v="4"/>
    <x v="1"/>
    <x v="42"/>
  </r>
  <r>
    <x v="6"/>
    <x v="7"/>
    <x v="1"/>
    <m/>
    <m/>
    <x v="1"/>
    <x v="0"/>
    <x v="15"/>
    <x v="9"/>
    <x v="33"/>
    <n v="1"/>
    <n v="1"/>
    <n v="500"/>
    <n v="0"/>
    <n v="0"/>
    <n v="500"/>
    <x v="0"/>
    <x v="1"/>
    <s v="JED"/>
    <s v="VIE"/>
    <x v="4"/>
    <x v="1"/>
    <x v="31"/>
  </r>
  <r>
    <x v="8"/>
    <x v="7"/>
    <x v="1"/>
    <m/>
    <m/>
    <x v="1"/>
    <x v="0"/>
    <x v="14"/>
    <x v="8"/>
    <x v="34"/>
    <n v="3"/>
    <n v="3"/>
    <n v="200"/>
    <n v="0"/>
    <n v="0"/>
    <n v="600"/>
    <x v="0"/>
    <x v="1"/>
    <s v="VIE"/>
    <s v="JED"/>
    <x v="4"/>
    <x v="1"/>
    <x v="43"/>
  </r>
  <r>
    <x v="8"/>
    <x v="7"/>
    <x v="1"/>
    <m/>
    <m/>
    <x v="1"/>
    <x v="0"/>
    <x v="15"/>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12"/>
    <x v="4"/>
    <x v="28"/>
    <n v="2"/>
    <n v="2"/>
    <n v="325"/>
    <n v="0"/>
    <n v="0"/>
    <n v="650"/>
    <x v="0"/>
    <x v="1"/>
    <s v="MXP"/>
    <s v="SSH"/>
    <x v="2"/>
    <x v="3"/>
    <x v="70"/>
  </r>
  <r>
    <x v="9"/>
    <x v="9"/>
    <x v="1"/>
    <m/>
    <s v="8CWWCF"/>
    <x v="1"/>
    <x v="0"/>
    <x v="13"/>
    <x v="5"/>
    <x v="29"/>
    <n v="1"/>
    <n v="1"/>
    <n v="151.46"/>
    <n v="58.95"/>
    <n v="33"/>
    <n v="243.41000000000003"/>
    <x v="0"/>
    <x v="1"/>
    <s v="SSH"/>
    <s v="MXP"/>
    <x v="2"/>
    <x v="3"/>
    <x v="71"/>
  </r>
  <r>
    <x v="9"/>
    <x v="9"/>
    <x v="1"/>
    <m/>
    <s v="8CWWCF"/>
    <x v="1"/>
    <x v="0"/>
    <x v="13"/>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3"/>
    <x v="11"/>
    <x v="0"/>
    <m/>
    <m/>
    <x v="0"/>
    <x v="0"/>
    <x v="12"/>
    <x v="4"/>
    <x v="28"/>
    <n v="10"/>
    <n v="10"/>
    <n v="293"/>
    <n v="0"/>
    <n v="0"/>
    <n v="2930"/>
    <x v="0"/>
    <x v="0"/>
    <s v="MXP"/>
    <s v="SSH"/>
    <x v="2"/>
    <x v="3"/>
    <x v="76"/>
  </r>
  <r>
    <x v="13"/>
    <x v="11"/>
    <x v="0"/>
    <m/>
    <m/>
    <x v="0"/>
    <x v="1"/>
    <x v="13"/>
    <x v="5"/>
    <x v="29"/>
    <n v="10"/>
    <n v="10"/>
    <n v="293"/>
    <n v="0"/>
    <n v="0"/>
    <n v="2930"/>
    <x v="0"/>
    <x v="0"/>
    <s v="SSH"/>
    <s v="MXP"/>
    <x v="2"/>
    <x v="3"/>
    <x v="77"/>
  </r>
  <r>
    <x v="13"/>
    <x v="11"/>
    <x v="0"/>
    <m/>
    <m/>
    <x v="0"/>
    <x v="0"/>
    <x v="9"/>
    <x v="0"/>
    <x v="25"/>
    <n v="20"/>
    <n v="20"/>
    <n v="288"/>
    <n v="0"/>
    <n v="0"/>
    <n v="5760"/>
    <x v="0"/>
    <x v="0"/>
    <s v="NAP"/>
    <s v="SSH"/>
    <x v="0"/>
    <x v="2"/>
    <x v="74"/>
  </r>
  <r>
    <x v="13"/>
    <x v="11"/>
    <x v="0"/>
    <m/>
    <m/>
    <x v="0"/>
    <x v="1"/>
    <x v="11"/>
    <x v="1"/>
    <x v="26"/>
    <n v="20"/>
    <n v="20"/>
    <n v="288"/>
    <n v="0"/>
    <n v="0"/>
    <n v="5760"/>
    <x v="0"/>
    <x v="0"/>
    <s v="SSH"/>
    <s v="NAP"/>
    <x v="0"/>
    <x v="2"/>
    <x v="75"/>
  </r>
  <r>
    <x v="13"/>
    <x v="11"/>
    <x v="0"/>
    <m/>
    <m/>
    <x v="0"/>
    <x v="0"/>
    <x v="9"/>
    <x v="0"/>
    <x v="26"/>
    <n v="10"/>
    <n v="10"/>
    <n v="268"/>
    <n v="0"/>
    <n v="0"/>
    <n v="2680"/>
    <x v="0"/>
    <x v="0"/>
    <s v="NAP"/>
    <s v="SSH"/>
    <x v="0"/>
    <x v="2"/>
    <x v="75"/>
  </r>
  <r>
    <x v="13"/>
    <x v="11"/>
    <x v="0"/>
    <m/>
    <m/>
    <x v="0"/>
    <x v="1"/>
    <x v="11"/>
    <x v="1"/>
    <x v="27"/>
    <n v="10"/>
    <n v="10"/>
    <n v="268"/>
    <n v="0"/>
    <n v="0"/>
    <n v="2680"/>
    <x v="0"/>
    <x v="0"/>
    <s v="SSH"/>
    <s v="NAP"/>
    <x v="0"/>
    <x v="2"/>
    <x v="78"/>
  </r>
  <r>
    <x v="13"/>
    <x v="8"/>
    <x v="1"/>
    <m/>
    <s v="CJVQ9"/>
    <x v="1"/>
    <x v="0"/>
    <x v="10"/>
    <x v="1"/>
    <x v="24"/>
    <n v="4"/>
    <n v="4"/>
    <n v="150"/>
    <n v="0"/>
    <n v="0"/>
    <n v="600"/>
    <x v="0"/>
    <x v="1"/>
    <s v="SSH"/>
    <s v="NAP"/>
    <x v="0"/>
    <x v="2"/>
    <x v="79"/>
  </r>
  <r>
    <x v="13"/>
    <x v="8"/>
    <x v="1"/>
    <m/>
    <s v="ZMQJ3"/>
    <x v="0"/>
    <x v="0"/>
    <x v="12"/>
    <x v="4"/>
    <x v="28"/>
    <n v="4"/>
    <n v="4"/>
    <n v="312.5"/>
    <n v="0"/>
    <n v="0"/>
    <n v="1250"/>
    <x v="0"/>
    <x v="1"/>
    <s v="MXP"/>
    <s v="SSH"/>
    <x v="2"/>
    <x v="3"/>
    <x v="76"/>
  </r>
  <r>
    <x v="13"/>
    <x v="8"/>
    <x v="1"/>
    <m/>
    <s v="ZMQJ3"/>
    <x v="0"/>
    <x v="1"/>
    <x v="13"/>
    <x v="5"/>
    <x v="29"/>
    <n v="4"/>
    <n v="4"/>
    <n v="312.5"/>
    <n v="0"/>
    <n v="0"/>
    <n v="1250"/>
    <x v="0"/>
    <x v="1"/>
    <s v="SSH"/>
    <s v="MXP"/>
    <x v="2"/>
    <x v="3"/>
    <x v="77"/>
  </r>
  <r>
    <x v="10"/>
    <x v="6"/>
    <x v="0"/>
    <m/>
    <m/>
    <x v="0"/>
    <x v="0"/>
    <x v="16"/>
    <x v="0"/>
    <x v="51"/>
    <n v="20"/>
    <n v="20"/>
    <n v="200"/>
    <n v="0"/>
    <n v="0"/>
    <n v="4000"/>
    <x v="0"/>
    <x v="0"/>
    <s v="NAP"/>
    <s v="SSH"/>
    <x v="0"/>
    <x v="2"/>
    <x v="80"/>
  </r>
  <r>
    <x v="10"/>
    <x v="6"/>
    <x v="0"/>
    <m/>
    <m/>
    <x v="0"/>
    <x v="0"/>
    <x v="16"/>
    <x v="0"/>
    <x v="52"/>
    <n v="20"/>
    <n v="20"/>
    <n v="200"/>
    <n v="0"/>
    <n v="0"/>
    <n v="4000"/>
    <x v="0"/>
    <x v="0"/>
    <s v="NAP"/>
    <s v="SSH"/>
    <x v="0"/>
    <x v="2"/>
    <x v="81"/>
  </r>
  <r>
    <x v="10"/>
    <x v="6"/>
    <x v="0"/>
    <m/>
    <m/>
    <x v="0"/>
    <x v="0"/>
    <x v="16"/>
    <x v="0"/>
    <x v="53"/>
    <n v="20"/>
    <n v="20"/>
    <n v="225"/>
    <n v="0"/>
    <n v="0"/>
    <n v="4500"/>
    <x v="0"/>
    <x v="0"/>
    <s v="NAP"/>
    <s v="SSH"/>
    <x v="0"/>
    <x v="2"/>
    <x v="82"/>
  </r>
  <r>
    <x v="10"/>
    <x v="6"/>
    <x v="0"/>
    <m/>
    <m/>
    <x v="0"/>
    <x v="0"/>
    <x v="16"/>
    <x v="0"/>
    <x v="54"/>
    <n v="20"/>
    <n v="20"/>
    <n v="225"/>
    <n v="0"/>
    <n v="0"/>
    <n v="4500"/>
    <x v="0"/>
    <x v="0"/>
    <s v="NAP"/>
    <s v="SSH"/>
    <x v="0"/>
    <x v="2"/>
    <x v="83"/>
  </r>
  <r>
    <x v="10"/>
    <x v="6"/>
    <x v="0"/>
    <m/>
    <m/>
    <x v="0"/>
    <x v="0"/>
    <x v="16"/>
    <x v="0"/>
    <x v="55"/>
    <n v="20"/>
    <n v="20"/>
    <n v="225"/>
    <n v="0"/>
    <n v="0"/>
    <n v="4500"/>
    <x v="0"/>
    <x v="0"/>
    <s v="NAP"/>
    <s v="SSH"/>
    <x v="0"/>
    <x v="2"/>
    <x v="84"/>
  </r>
  <r>
    <x v="10"/>
    <x v="6"/>
    <x v="0"/>
    <m/>
    <m/>
    <x v="0"/>
    <x v="0"/>
    <x v="16"/>
    <x v="0"/>
    <x v="56"/>
    <n v="20"/>
    <n v="20"/>
    <n v="225"/>
    <n v="0"/>
    <n v="0"/>
    <n v="4500"/>
    <x v="0"/>
    <x v="0"/>
    <s v="NAP"/>
    <s v="SSH"/>
    <x v="0"/>
    <x v="2"/>
    <x v="85"/>
  </r>
  <r>
    <x v="10"/>
    <x v="6"/>
    <x v="0"/>
    <m/>
    <m/>
    <x v="0"/>
    <x v="0"/>
    <x v="16"/>
    <x v="0"/>
    <x v="57"/>
    <n v="20"/>
    <n v="20"/>
    <n v="190"/>
    <n v="0"/>
    <n v="0"/>
    <n v="3800"/>
    <x v="0"/>
    <x v="0"/>
    <s v="NAP"/>
    <s v="SSH"/>
    <x v="0"/>
    <x v="2"/>
    <x v="86"/>
  </r>
  <r>
    <x v="10"/>
    <x v="6"/>
    <x v="0"/>
    <m/>
    <m/>
    <x v="0"/>
    <x v="0"/>
    <x v="16"/>
    <x v="0"/>
    <x v="58"/>
    <n v="20"/>
    <n v="20"/>
    <n v="190"/>
    <n v="0"/>
    <n v="0"/>
    <n v="3800"/>
    <x v="0"/>
    <x v="0"/>
    <s v="NAP"/>
    <s v="SSH"/>
    <x v="0"/>
    <x v="2"/>
    <x v="87"/>
  </r>
  <r>
    <x v="10"/>
    <x v="6"/>
    <x v="0"/>
    <m/>
    <m/>
    <x v="0"/>
    <x v="0"/>
    <x v="17"/>
    <x v="0"/>
    <x v="59"/>
    <n v="20"/>
    <n v="20"/>
    <n v="190"/>
    <n v="0"/>
    <n v="0"/>
    <n v="3800"/>
    <x v="0"/>
    <x v="0"/>
    <s v="NAP"/>
    <s v="SSH"/>
    <x v="0"/>
    <x v="2"/>
    <x v="88"/>
  </r>
  <r>
    <x v="10"/>
    <x v="6"/>
    <x v="0"/>
    <m/>
    <m/>
    <x v="0"/>
    <x v="0"/>
    <x v="17"/>
    <x v="0"/>
    <x v="60"/>
    <n v="20"/>
    <n v="20"/>
    <n v="190"/>
    <n v="0"/>
    <n v="0"/>
    <n v="3800"/>
    <x v="0"/>
    <x v="0"/>
    <s v="NAP"/>
    <s v="SSH"/>
    <x v="0"/>
    <x v="2"/>
    <x v="89"/>
  </r>
  <r>
    <x v="10"/>
    <x v="6"/>
    <x v="0"/>
    <m/>
    <m/>
    <x v="0"/>
    <x v="0"/>
    <x v="17"/>
    <x v="0"/>
    <x v="61"/>
    <n v="20"/>
    <n v="20"/>
    <n v="190"/>
    <n v="0"/>
    <n v="0"/>
    <n v="3800"/>
    <x v="0"/>
    <x v="0"/>
    <s v="NAP"/>
    <s v="SSH"/>
    <x v="0"/>
    <x v="2"/>
    <x v="90"/>
  </r>
  <r>
    <x v="10"/>
    <x v="6"/>
    <x v="0"/>
    <m/>
    <m/>
    <x v="0"/>
    <x v="0"/>
    <x v="17"/>
    <x v="0"/>
    <x v="62"/>
    <n v="20"/>
    <n v="20"/>
    <n v="190"/>
    <n v="0"/>
    <n v="0"/>
    <n v="3800"/>
    <x v="0"/>
    <x v="0"/>
    <s v="NAP"/>
    <s v="SSH"/>
    <x v="0"/>
    <x v="2"/>
    <x v="91"/>
  </r>
  <r>
    <x v="10"/>
    <x v="6"/>
    <x v="0"/>
    <m/>
    <m/>
    <x v="0"/>
    <x v="0"/>
    <x v="17"/>
    <x v="0"/>
    <x v="63"/>
    <n v="20"/>
    <n v="20"/>
    <n v="190"/>
    <n v="0"/>
    <n v="0"/>
    <n v="3800"/>
    <x v="0"/>
    <x v="0"/>
    <s v="NAP"/>
    <s v="SSH"/>
    <x v="0"/>
    <x v="2"/>
    <x v="92"/>
  </r>
  <r>
    <x v="10"/>
    <x v="6"/>
    <x v="0"/>
    <m/>
    <m/>
    <x v="0"/>
    <x v="0"/>
    <x v="17"/>
    <x v="0"/>
    <x v="64"/>
    <n v="20"/>
    <n v="20"/>
    <n v="190"/>
    <n v="0"/>
    <n v="0"/>
    <n v="3800"/>
    <x v="0"/>
    <x v="0"/>
    <s v="NAP"/>
    <s v="SSH"/>
    <x v="0"/>
    <x v="2"/>
    <x v="93"/>
  </r>
  <r>
    <x v="10"/>
    <x v="6"/>
    <x v="0"/>
    <m/>
    <m/>
    <x v="0"/>
    <x v="1"/>
    <x v="18"/>
    <x v="1"/>
    <x v="52"/>
    <n v="20"/>
    <n v="20"/>
    <n v="200"/>
    <n v="0"/>
    <n v="0"/>
    <n v="4000"/>
    <x v="0"/>
    <x v="0"/>
    <s v="SSH"/>
    <s v="NAP"/>
    <x v="0"/>
    <x v="2"/>
    <x v="81"/>
  </r>
  <r>
    <x v="10"/>
    <x v="6"/>
    <x v="0"/>
    <m/>
    <m/>
    <x v="0"/>
    <x v="1"/>
    <x v="18"/>
    <x v="1"/>
    <x v="53"/>
    <n v="20"/>
    <n v="20"/>
    <n v="200"/>
    <n v="0"/>
    <n v="0"/>
    <n v="4000"/>
    <x v="0"/>
    <x v="0"/>
    <s v="SSH"/>
    <s v="NAP"/>
    <x v="0"/>
    <x v="2"/>
    <x v="82"/>
  </r>
  <r>
    <x v="10"/>
    <x v="6"/>
    <x v="0"/>
    <m/>
    <m/>
    <x v="0"/>
    <x v="1"/>
    <x v="18"/>
    <x v="1"/>
    <x v="54"/>
    <n v="20"/>
    <n v="20"/>
    <n v="225"/>
    <n v="0"/>
    <n v="0"/>
    <n v="4500"/>
    <x v="0"/>
    <x v="0"/>
    <s v="SSH"/>
    <s v="NAP"/>
    <x v="0"/>
    <x v="2"/>
    <x v="83"/>
  </r>
  <r>
    <x v="10"/>
    <x v="6"/>
    <x v="0"/>
    <m/>
    <m/>
    <x v="0"/>
    <x v="1"/>
    <x v="18"/>
    <x v="1"/>
    <x v="55"/>
    <n v="20"/>
    <n v="20"/>
    <n v="225"/>
    <n v="0"/>
    <n v="0"/>
    <n v="4500"/>
    <x v="0"/>
    <x v="0"/>
    <s v="SSH"/>
    <s v="NAP"/>
    <x v="0"/>
    <x v="2"/>
    <x v="84"/>
  </r>
  <r>
    <x v="10"/>
    <x v="6"/>
    <x v="0"/>
    <m/>
    <m/>
    <x v="0"/>
    <x v="1"/>
    <x v="18"/>
    <x v="1"/>
    <x v="56"/>
    <n v="20"/>
    <n v="20"/>
    <n v="225"/>
    <n v="0"/>
    <n v="0"/>
    <n v="4500"/>
    <x v="0"/>
    <x v="0"/>
    <s v="SSH"/>
    <s v="NAP"/>
    <x v="0"/>
    <x v="2"/>
    <x v="85"/>
  </r>
  <r>
    <x v="10"/>
    <x v="6"/>
    <x v="0"/>
    <m/>
    <m/>
    <x v="0"/>
    <x v="1"/>
    <x v="18"/>
    <x v="1"/>
    <x v="57"/>
    <n v="20"/>
    <n v="20"/>
    <n v="225"/>
    <n v="0"/>
    <n v="0"/>
    <n v="4500"/>
    <x v="0"/>
    <x v="0"/>
    <s v="SSH"/>
    <s v="NAP"/>
    <x v="0"/>
    <x v="2"/>
    <x v="86"/>
  </r>
  <r>
    <x v="10"/>
    <x v="6"/>
    <x v="0"/>
    <m/>
    <m/>
    <x v="0"/>
    <x v="1"/>
    <x v="18"/>
    <x v="1"/>
    <x v="58"/>
    <n v="20"/>
    <n v="20"/>
    <n v="190"/>
    <n v="0"/>
    <n v="0"/>
    <n v="3800"/>
    <x v="0"/>
    <x v="0"/>
    <s v="SSH"/>
    <s v="NAP"/>
    <x v="0"/>
    <x v="2"/>
    <x v="87"/>
  </r>
  <r>
    <x v="10"/>
    <x v="6"/>
    <x v="0"/>
    <m/>
    <m/>
    <x v="0"/>
    <x v="1"/>
    <x v="18"/>
    <x v="1"/>
    <x v="59"/>
    <n v="20"/>
    <n v="20"/>
    <n v="190"/>
    <n v="0"/>
    <n v="0"/>
    <n v="3800"/>
    <x v="0"/>
    <x v="0"/>
    <s v="SSH"/>
    <s v="NAP"/>
    <x v="0"/>
    <x v="2"/>
    <x v="88"/>
  </r>
  <r>
    <x v="10"/>
    <x v="6"/>
    <x v="0"/>
    <m/>
    <m/>
    <x v="0"/>
    <x v="1"/>
    <x v="19"/>
    <x v="1"/>
    <x v="60"/>
    <n v="20"/>
    <n v="20"/>
    <n v="190"/>
    <n v="0"/>
    <n v="0"/>
    <n v="3800"/>
    <x v="0"/>
    <x v="0"/>
    <s v="SSH"/>
    <s v="NAP"/>
    <x v="0"/>
    <x v="2"/>
    <x v="89"/>
  </r>
  <r>
    <x v="10"/>
    <x v="6"/>
    <x v="0"/>
    <m/>
    <m/>
    <x v="0"/>
    <x v="1"/>
    <x v="19"/>
    <x v="1"/>
    <x v="61"/>
    <n v="20"/>
    <n v="20"/>
    <n v="190"/>
    <n v="0"/>
    <n v="0"/>
    <n v="3800"/>
    <x v="0"/>
    <x v="0"/>
    <s v="SSH"/>
    <s v="NAP"/>
    <x v="0"/>
    <x v="2"/>
    <x v="90"/>
  </r>
  <r>
    <x v="10"/>
    <x v="6"/>
    <x v="0"/>
    <m/>
    <m/>
    <x v="0"/>
    <x v="1"/>
    <x v="19"/>
    <x v="1"/>
    <x v="62"/>
    <n v="20"/>
    <n v="20"/>
    <n v="190"/>
    <n v="0"/>
    <n v="0"/>
    <n v="3800"/>
    <x v="0"/>
    <x v="0"/>
    <s v="SSH"/>
    <s v="NAP"/>
    <x v="0"/>
    <x v="2"/>
    <x v="91"/>
  </r>
  <r>
    <x v="10"/>
    <x v="6"/>
    <x v="0"/>
    <m/>
    <m/>
    <x v="0"/>
    <x v="1"/>
    <x v="19"/>
    <x v="1"/>
    <x v="63"/>
    <n v="20"/>
    <n v="20"/>
    <n v="190"/>
    <n v="0"/>
    <n v="0"/>
    <n v="3800"/>
    <x v="0"/>
    <x v="0"/>
    <s v="SSH"/>
    <s v="NAP"/>
    <x v="0"/>
    <x v="2"/>
    <x v="92"/>
  </r>
  <r>
    <x v="10"/>
    <x v="6"/>
    <x v="0"/>
    <m/>
    <m/>
    <x v="0"/>
    <x v="1"/>
    <x v="10"/>
    <x v="1"/>
    <x v="64"/>
    <n v="20"/>
    <n v="20"/>
    <n v="190"/>
    <n v="0"/>
    <n v="0"/>
    <n v="3800"/>
    <x v="0"/>
    <x v="0"/>
    <s v="SSH"/>
    <s v="NAP"/>
    <x v="0"/>
    <x v="2"/>
    <x v="93"/>
  </r>
  <r>
    <x v="10"/>
    <x v="6"/>
    <x v="0"/>
    <m/>
    <m/>
    <x v="0"/>
    <x v="1"/>
    <x v="10"/>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12"/>
    <x v="4"/>
    <x v="66"/>
    <n v="0"/>
    <n v="0"/>
    <n v="0"/>
    <n v="0"/>
    <n v="0"/>
    <n v="0"/>
    <x v="1"/>
    <x v="2"/>
    <s v="MXP"/>
    <s v="SSH"/>
    <x v="2"/>
    <x v="3"/>
    <x v="96"/>
  </r>
  <r>
    <x v="15"/>
    <x v="12"/>
    <x v="0"/>
    <m/>
    <m/>
    <x v="0"/>
    <x v="0"/>
    <x v="12"/>
    <x v="4"/>
    <x v="67"/>
    <n v="0"/>
    <n v="0"/>
    <n v="0"/>
    <n v="0"/>
    <n v="0"/>
    <n v="0"/>
    <x v="1"/>
    <x v="2"/>
    <s v="MXP"/>
    <s v="SSH"/>
    <x v="2"/>
    <x v="3"/>
    <x v="97"/>
  </r>
  <r>
    <x v="15"/>
    <x v="12"/>
    <x v="0"/>
    <m/>
    <m/>
    <x v="0"/>
    <x v="0"/>
    <x v="12"/>
    <x v="4"/>
    <x v="68"/>
    <n v="0"/>
    <n v="0"/>
    <n v="0"/>
    <n v="0"/>
    <n v="0"/>
    <n v="0"/>
    <x v="1"/>
    <x v="2"/>
    <s v="MXP"/>
    <s v="SSH"/>
    <x v="2"/>
    <x v="3"/>
    <x v="98"/>
  </r>
  <r>
    <x v="15"/>
    <x v="12"/>
    <x v="0"/>
    <m/>
    <m/>
    <x v="0"/>
    <x v="0"/>
    <x v="12"/>
    <x v="4"/>
    <x v="69"/>
    <n v="0"/>
    <n v="0"/>
    <n v="0"/>
    <n v="0"/>
    <n v="0"/>
    <n v="0"/>
    <x v="1"/>
    <x v="2"/>
    <s v="MXP"/>
    <s v="SSH"/>
    <x v="2"/>
    <x v="3"/>
    <x v="99"/>
  </r>
  <r>
    <x v="15"/>
    <x v="12"/>
    <x v="0"/>
    <m/>
    <m/>
    <x v="0"/>
    <x v="0"/>
    <x v="12"/>
    <x v="4"/>
    <x v="70"/>
    <n v="0"/>
    <n v="0"/>
    <n v="0"/>
    <n v="0"/>
    <n v="0"/>
    <n v="0"/>
    <x v="1"/>
    <x v="2"/>
    <s v="MXP"/>
    <s v="SSH"/>
    <x v="2"/>
    <x v="3"/>
    <x v="100"/>
  </r>
  <r>
    <x v="15"/>
    <x v="12"/>
    <x v="0"/>
    <m/>
    <m/>
    <x v="0"/>
    <x v="0"/>
    <x v="12"/>
    <x v="4"/>
    <x v="71"/>
    <n v="0"/>
    <n v="0"/>
    <n v="0"/>
    <n v="0"/>
    <n v="0"/>
    <n v="0"/>
    <x v="1"/>
    <x v="2"/>
    <s v="MXP"/>
    <s v="SSH"/>
    <x v="2"/>
    <x v="3"/>
    <x v="101"/>
  </r>
  <r>
    <x v="15"/>
    <x v="12"/>
    <x v="0"/>
    <m/>
    <m/>
    <x v="0"/>
    <x v="1"/>
    <x v="13"/>
    <x v="5"/>
    <x v="67"/>
    <n v="0"/>
    <n v="0"/>
    <n v="0"/>
    <n v="0"/>
    <n v="0"/>
    <n v="0"/>
    <x v="1"/>
    <x v="2"/>
    <s v="SSH"/>
    <s v="MXP"/>
    <x v="2"/>
    <x v="3"/>
    <x v="97"/>
  </r>
  <r>
    <x v="15"/>
    <x v="12"/>
    <x v="0"/>
    <m/>
    <m/>
    <x v="0"/>
    <x v="1"/>
    <x v="13"/>
    <x v="5"/>
    <x v="68"/>
    <n v="0"/>
    <n v="0"/>
    <n v="0"/>
    <n v="0"/>
    <n v="0"/>
    <n v="0"/>
    <x v="1"/>
    <x v="2"/>
    <s v="SSH"/>
    <s v="MXP"/>
    <x v="2"/>
    <x v="3"/>
    <x v="98"/>
  </r>
  <r>
    <x v="15"/>
    <x v="12"/>
    <x v="0"/>
    <m/>
    <m/>
    <x v="0"/>
    <x v="1"/>
    <x v="13"/>
    <x v="5"/>
    <x v="69"/>
    <n v="0"/>
    <n v="0"/>
    <n v="0"/>
    <n v="0"/>
    <n v="0"/>
    <n v="0"/>
    <x v="1"/>
    <x v="2"/>
    <s v="SSH"/>
    <s v="MXP"/>
    <x v="2"/>
    <x v="3"/>
    <x v="99"/>
  </r>
  <r>
    <x v="15"/>
    <x v="12"/>
    <x v="0"/>
    <m/>
    <m/>
    <x v="0"/>
    <x v="1"/>
    <x v="13"/>
    <x v="5"/>
    <x v="70"/>
    <n v="0"/>
    <n v="0"/>
    <n v="0"/>
    <n v="0"/>
    <n v="0"/>
    <n v="0"/>
    <x v="1"/>
    <x v="2"/>
    <s v="SSH"/>
    <s v="MXP"/>
    <x v="2"/>
    <x v="3"/>
    <x v="100"/>
  </r>
  <r>
    <x v="15"/>
    <x v="12"/>
    <x v="0"/>
    <m/>
    <m/>
    <x v="0"/>
    <x v="1"/>
    <x v="13"/>
    <x v="5"/>
    <x v="71"/>
    <n v="0"/>
    <n v="0"/>
    <n v="0"/>
    <n v="0"/>
    <n v="0"/>
    <n v="0"/>
    <x v="1"/>
    <x v="2"/>
    <s v="SSH"/>
    <s v="MXP"/>
    <x v="2"/>
    <x v="3"/>
    <x v="101"/>
  </r>
  <r>
    <x v="15"/>
    <x v="12"/>
    <x v="0"/>
    <m/>
    <m/>
    <x v="0"/>
    <x v="1"/>
    <x v="13"/>
    <x v="5"/>
    <x v="72"/>
    <n v="0"/>
    <n v="0"/>
    <n v="0"/>
    <n v="0"/>
    <n v="0"/>
    <n v="0"/>
    <x v="1"/>
    <x v="2"/>
    <s v="SSH"/>
    <s v="MXP"/>
    <x v="2"/>
    <x v="3"/>
    <x v="102"/>
  </r>
  <r>
    <x v="15"/>
    <x v="12"/>
    <x v="0"/>
    <m/>
    <m/>
    <x v="0"/>
    <x v="0"/>
    <x v="16"/>
    <x v="0"/>
    <x v="51"/>
    <n v="0"/>
    <n v="0"/>
    <n v="0"/>
    <n v="0"/>
    <n v="0"/>
    <n v="0"/>
    <x v="1"/>
    <x v="2"/>
    <s v="NAP"/>
    <s v="SSH"/>
    <x v="0"/>
    <x v="2"/>
    <x v="103"/>
  </r>
  <r>
    <x v="15"/>
    <x v="12"/>
    <x v="0"/>
    <m/>
    <m/>
    <x v="0"/>
    <x v="0"/>
    <x v="16"/>
    <x v="0"/>
    <x v="52"/>
    <n v="0"/>
    <n v="0"/>
    <n v="0"/>
    <n v="0"/>
    <n v="0"/>
    <n v="0"/>
    <x v="1"/>
    <x v="2"/>
    <s v="NAP"/>
    <s v="SSH"/>
    <x v="0"/>
    <x v="2"/>
    <x v="104"/>
  </r>
  <r>
    <x v="15"/>
    <x v="12"/>
    <x v="0"/>
    <m/>
    <m/>
    <x v="0"/>
    <x v="0"/>
    <x v="16"/>
    <x v="0"/>
    <x v="53"/>
    <n v="0"/>
    <n v="0"/>
    <n v="0"/>
    <n v="0"/>
    <n v="0"/>
    <n v="0"/>
    <x v="1"/>
    <x v="2"/>
    <s v="NAP"/>
    <s v="SSH"/>
    <x v="0"/>
    <x v="2"/>
    <x v="105"/>
  </r>
  <r>
    <x v="15"/>
    <x v="12"/>
    <x v="0"/>
    <m/>
    <m/>
    <x v="0"/>
    <x v="0"/>
    <x v="16"/>
    <x v="0"/>
    <x v="54"/>
    <n v="0"/>
    <n v="0"/>
    <n v="0"/>
    <n v="0"/>
    <n v="0"/>
    <n v="0"/>
    <x v="1"/>
    <x v="2"/>
    <s v="NAP"/>
    <s v="SSH"/>
    <x v="0"/>
    <x v="2"/>
    <x v="106"/>
  </r>
  <r>
    <x v="15"/>
    <x v="12"/>
    <x v="0"/>
    <m/>
    <m/>
    <x v="0"/>
    <x v="0"/>
    <x v="16"/>
    <x v="0"/>
    <x v="55"/>
    <n v="0"/>
    <n v="0"/>
    <n v="0"/>
    <n v="0"/>
    <n v="0"/>
    <n v="0"/>
    <x v="1"/>
    <x v="2"/>
    <s v="NAP"/>
    <s v="SSH"/>
    <x v="0"/>
    <x v="2"/>
    <x v="107"/>
  </r>
  <r>
    <x v="15"/>
    <x v="12"/>
    <x v="0"/>
    <m/>
    <m/>
    <x v="0"/>
    <x v="0"/>
    <x v="16"/>
    <x v="0"/>
    <x v="56"/>
    <n v="0"/>
    <n v="0"/>
    <n v="0"/>
    <n v="0"/>
    <n v="0"/>
    <n v="0"/>
    <x v="1"/>
    <x v="2"/>
    <s v="NAP"/>
    <s v="SSH"/>
    <x v="0"/>
    <x v="2"/>
    <x v="108"/>
  </r>
  <r>
    <x v="15"/>
    <x v="12"/>
    <x v="0"/>
    <m/>
    <m/>
    <x v="0"/>
    <x v="0"/>
    <x v="16"/>
    <x v="0"/>
    <x v="57"/>
    <n v="0"/>
    <n v="0"/>
    <n v="0"/>
    <n v="0"/>
    <n v="0"/>
    <n v="0"/>
    <x v="1"/>
    <x v="2"/>
    <s v="NAP"/>
    <s v="SSH"/>
    <x v="0"/>
    <x v="2"/>
    <x v="109"/>
  </r>
  <r>
    <x v="15"/>
    <x v="12"/>
    <x v="0"/>
    <m/>
    <m/>
    <x v="0"/>
    <x v="0"/>
    <x v="16"/>
    <x v="0"/>
    <x v="58"/>
    <n v="0"/>
    <n v="0"/>
    <n v="0"/>
    <n v="0"/>
    <n v="0"/>
    <n v="0"/>
    <x v="1"/>
    <x v="2"/>
    <s v="NAP"/>
    <s v="SSH"/>
    <x v="0"/>
    <x v="2"/>
    <x v="110"/>
  </r>
  <r>
    <x v="15"/>
    <x v="12"/>
    <x v="0"/>
    <m/>
    <m/>
    <x v="0"/>
    <x v="0"/>
    <x v="17"/>
    <x v="0"/>
    <x v="59"/>
    <n v="0"/>
    <n v="0"/>
    <n v="0"/>
    <n v="0"/>
    <n v="0"/>
    <n v="0"/>
    <x v="1"/>
    <x v="2"/>
    <s v="NAP"/>
    <s v="SSH"/>
    <x v="0"/>
    <x v="2"/>
    <x v="111"/>
  </r>
  <r>
    <x v="15"/>
    <x v="12"/>
    <x v="0"/>
    <m/>
    <m/>
    <x v="0"/>
    <x v="0"/>
    <x v="17"/>
    <x v="0"/>
    <x v="60"/>
    <n v="0"/>
    <n v="0"/>
    <n v="0"/>
    <n v="0"/>
    <n v="0"/>
    <n v="0"/>
    <x v="1"/>
    <x v="2"/>
    <s v="NAP"/>
    <s v="SSH"/>
    <x v="0"/>
    <x v="2"/>
    <x v="112"/>
  </r>
  <r>
    <x v="15"/>
    <x v="12"/>
    <x v="0"/>
    <m/>
    <m/>
    <x v="0"/>
    <x v="0"/>
    <x v="17"/>
    <x v="0"/>
    <x v="61"/>
    <n v="0"/>
    <n v="0"/>
    <n v="0"/>
    <n v="0"/>
    <n v="0"/>
    <n v="0"/>
    <x v="1"/>
    <x v="2"/>
    <s v="NAP"/>
    <s v="SSH"/>
    <x v="0"/>
    <x v="2"/>
    <x v="113"/>
  </r>
  <r>
    <x v="15"/>
    <x v="12"/>
    <x v="0"/>
    <m/>
    <m/>
    <x v="0"/>
    <x v="0"/>
    <x v="17"/>
    <x v="0"/>
    <x v="62"/>
    <n v="0"/>
    <n v="0"/>
    <n v="0"/>
    <n v="0"/>
    <n v="0"/>
    <n v="0"/>
    <x v="1"/>
    <x v="2"/>
    <s v="NAP"/>
    <s v="SSH"/>
    <x v="0"/>
    <x v="2"/>
    <x v="114"/>
  </r>
  <r>
    <x v="15"/>
    <x v="12"/>
    <x v="0"/>
    <m/>
    <m/>
    <x v="0"/>
    <x v="0"/>
    <x v="17"/>
    <x v="0"/>
    <x v="63"/>
    <n v="0"/>
    <n v="0"/>
    <n v="0"/>
    <n v="0"/>
    <n v="0"/>
    <n v="0"/>
    <x v="1"/>
    <x v="2"/>
    <s v="NAP"/>
    <s v="SSH"/>
    <x v="0"/>
    <x v="2"/>
    <x v="115"/>
  </r>
  <r>
    <x v="15"/>
    <x v="12"/>
    <x v="0"/>
    <m/>
    <m/>
    <x v="0"/>
    <x v="0"/>
    <x v="17"/>
    <x v="0"/>
    <x v="64"/>
    <n v="0"/>
    <n v="0"/>
    <n v="0"/>
    <n v="0"/>
    <n v="0"/>
    <n v="0"/>
    <x v="1"/>
    <x v="2"/>
    <s v="NAP"/>
    <s v="SSH"/>
    <x v="0"/>
    <x v="2"/>
    <x v="116"/>
  </r>
  <r>
    <x v="15"/>
    <x v="12"/>
    <x v="0"/>
    <m/>
    <m/>
    <x v="0"/>
    <x v="1"/>
    <x v="18"/>
    <x v="1"/>
    <x v="52"/>
    <n v="0"/>
    <n v="0"/>
    <n v="0"/>
    <n v="0"/>
    <n v="0"/>
    <n v="0"/>
    <x v="1"/>
    <x v="2"/>
    <s v="SSH"/>
    <s v="NAP"/>
    <x v="0"/>
    <x v="2"/>
    <x v="104"/>
  </r>
  <r>
    <x v="15"/>
    <x v="12"/>
    <x v="0"/>
    <m/>
    <m/>
    <x v="0"/>
    <x v="1"/>
    <x v="18"/>
    <x v="1"/>
    <x v="53"/>
    <n v="0"/>
    <n v="0"/>
    <n v="0"/>
    <n v="0"/>
    <n v="0"/>
    <n v="0"/>
    <x v="1"/>
    <x v="2"/>
    <s v="SSH"/>
    <s v="NAP"/>
    <x v="0"/>
    <x v="2"/>
    <x v="105"/>
  </r>
  <r>
    <x v="15"/>
    <x v="12"/>
    <x v="0"/>
    <m/>
    <m/>
    <x v="0"/>
    <x v="1"/>
    <x v="18"/>
    <x v="1"/>
    <x v="54"/>
    <n v="0"/>
    <n v="0"/>
    <n v="0"/>
    <n v="0"/>
    <n v="0"/>
    <n v="0"/>
    <x v="1"/>
    <x v="2"/>
    <s v="SSH"/>
    <s v="NAP"/>
    <x v="0"/>
    <x v="2"/>
    <x v="106"/>
  </r>
  <r>
    <x v="15"/>
    <x v="12"/>
    <x v="0"/>
    <m/>
    <m/>
    <x v="0"/>
    <x v="1"/>
    <x v="18"/>
    <x v="1"/>
    <x v="55"/>
    <n v="0"/>
    <n v="0"/>
    <n v="0"/>
    <n v="0"/>
    <n v="0"/>
    <n v="0"/>
    <x v="1"/>
    <x v="2"/>
    <s v="SSH"/>
    <s v="NAP"/>
    <x v="0"/>
    <x v="2"/>
    <x v="107"/>
  </r>
  <r>
    <x v="15"/>
    <x v="12"/>
    <x v="0"/>
    <m/>
    <m/>
    <x v="0"/>
    <x v="1"/>
    <x v="18"/>
    <x v="1"/>
    <x v="56"/>
    <n v="0"/>
    <n v="0"/>
    <n v="0"/>
    <n v="0"/>
    <n v="0"/>
    <n v="0"/>
    <x v="1"/>
    <x v="2"/>
    <s v="SSH"/>
    <s v="NAP"/>
    <x v="0"/>
    <x v="2"/>
    <x v="108"/>
  </r>
  <r>
    <x v="15"/>
    <x v="12"/>
    <x v="0"/>
    <m/>
    <m/>
    <x v="0"/>
    <x v="1"/>
    <x v="18"/>
    <x v="1"/>
    <x v="57"/>
    <n v="0"/>
    <n v="0"/>
    <n v="0"/>
    <n v="0"/>
    <n v="0"/>
    <n v="0"/>
    <x v="1"/>
    <x v="2"/>
    <s v="SSH"/>
    <s v="NAP"/>
    <x v="0"/>
    <x v="2"/>
    <x v="109"/>
  </r>
  <r>
    <x v="15"/>
    <x v="12"/>
    <x v="0"/>
    <m/>
    <m/>
    <x v="0"/>
    <x v="1"/>
    <x v="18"/>
    <x v="1"/>
    <x v="58"/>
    <n v="0"/>
    <n v="0"/>
    <n v="0"/>
    <n v="0"/>
    <n v="0"/>
    <n v="0"/>
    <x v="1"/>
    <x v="2"/>
    <s v="SSH"/>
    <s v="NAP"/>
    <x v="0"/>
    <x v="2"/>
    <x v="110"/>
  </r>
  <r>
    <x v="15"/>
    <x v="12"/>
    <x v="0"/>
    <m/>
    <m/>
    <x v="0"/>
    <x v="1"/>
    <x v="18"/>
    <x v="1"/>
    <x v="59"/>
    <n v="0"/>
    <n v="0"/>
    <n v="0"/>
    <n v="0"/>
    <n v="0"/>
    <n v="0"/>
    <x v="1"/>
    <x v="2"/>
    <s v="SSH"/>
    <s v="NAP"/>
    <x v="0"/>
    <x v="2"/>
    <x v="111"/>
  </r>
  <r>
    <x v="15"/>
    <x v="12"/>
    <x v="0"/>
    <m/>
    <m/>
    <x v="0"/>
    <x v="1"/>
    <x v="19"/>
    <x v="1"/>
    <x v="60"/>
    <n v="0"/>
    <n v="0"/>
    <n v="0"/>
    <n v="0"/>
    <n v="0"/>
    <n v="0"/>
    <x v="1"/>
    <x v="2"/>
    <s v="SSH"/>
    <s v="NAP"/>
    <x v="0"/>
    <x v="2"/>
    <x v="112"/>
  </r>
  <r>
    <x v="15"/>
    <x v="12"/>
    <x v="0"/>
    <m/>
    <m/>
    <x v="0"/>
    <x v="1"/>
    <x v="19"/>
    <x v="1"/>
    <x v="61"/>
    <n v="0"/>
    <n v="0"/>
    <n v="0"/>
    <n v="0"/>
    <n v="0"/>
    <n v="0"/>
    <x v="1"/>
    <x v="2"/>
    <s v="SSH"/>
    <s v="NAP"/>
    <x v="0"/>
    <x v="2"/>
    <x v="113"/>
  </r>
  <r>
    <x v="15"/>
    <x v="12"/>
    <x v="0"/>
    <m/>
    <m/>
    <x v="0"/>
    <x v="1"/>
    <x v="19"/>
    <x v="1"/>
    <x v="62"/>
    <n v="0"/>
    <n v="0"/>
    <n v="0"/>
    <n v="0"/>
    <n v="0"/>
    <n v="0"/>
    <x v="1"/>
    <x v="2"/>
    <s v="SSH"/>
    <s v="NAP"/>
    <x v="0"/>
    <x v="2"/>
    <x v="114"/>
  </r>
  <r>
    <x v="15"/>
    <x v="12"/>
    <x v="0"/>
    <m/>
    <m/>
    <x v="0"/>
    <x v="1"/>
    <x v="19"/>
    <x v="1"/>
    <x v="63"/>
    <n v="0"/>
    <n v="0"/>
    <n v="0"/>
    <n v="0"/>
    <n v="0"/>
    <n v="0"/>
    <x v="1"/>
    <x v="2"/>
    <s v="SSH"/>
    <s v="NAP"/>
    <x v="0"/>
    <x v="2"/>
    <x v="115"/>
  </r>
  <r>
    <x v="15"/>
    <x v="12"/>
    <x v="0"/>
    <m/>
    <m/>
    <x v="0"/>
    <x v="1"/>
    <x v="10"/>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20"/>
    <x v="10"/>
    <x v="73"/>
    <n v="70"/>
    <n v="70"/>
    <n v="285"/>
    <n v="0"/>
    <n v="0"/>
    <n v="19950"/>
    <x v="0"/>
    <x v="0"/>
    <s v="MXP"/>
    <s v="RMF"/>
    <x v="2"/>
    <x v="4"/>
    <x v="103"/>
  </r>
  <r>
    <x v="17"/>
    <x v="13"/>
    <x v="0"/>
    <m/>
    <m/>
    <x v="0"/>
    <x v="0"/>
    <x v="20"/>
    <x v="10"/>
    <x v="74"/>
    <n v="70"/>
    <n v="70"/>
    <n v="285"/>
    <n v="0"/>
    <n v="0"/>
    <n v="19950"/>
    <x v="0"/>
    <x v="0"/>
    <s v="MXP"/>
    <s v="RMF"/>
    <x v="2"/>
    <x v="4"/>
    <x v="104"/>
  </r>
  <r>
    <x v="17"/>
    <x v="13"/>
    <x v="0"/>
    <m/>
    <m/>
    <x v="0"/>
    <x v="0"/>
    <x v="20"/>
    <x v="10"/>
    <x v="75"/>
    <n v="70"/>
    <n v="70"/>
    <n v="285"/>
    <n v="0"/>
    <n v="0"/>
    <n v="19950"/>
    <x v="0"/>
    <x v="0"/>
    <s v="MXP"/>
    <s v="RMF"/>
    <x v="2"/>
    <x v="4"/>
    <x v="105"/>
  </r>
  <r>
    <x v="17"/>
    <x v="13"/>
    <x v="0"/>
    <m/>
    <m/>
    <x v="0"/>
    <x v="0"/>
    <x v="20"/>
    <x v="10"/>
    <x v="76"/>
    <n v="70"/>
    <n v="70"/>
    <n v="285"/>
    <n v="0"/>
    <n v="0"/>
    <n v="19950"/>
    <x v="0"/>
    <x v="0"/>
    <s v="MXP"/>
    <s v="RMF"/>
    <x v="2"/>
    <x v="4"/>
    <x v="106"/>
  </r>
  <r>
    <x v="17"/>
    <x v="13"/>
    <x v="0"/>
    <m/>
    <m/>
    <x v="0"/>
    <x v="0"/>
    <x v="20"/>
    <x v="10"/>
    <x v="77"/>
    <n v="70"/>
    <n v="70"/>
    <n v="285"/>
    <n v="0"/>
    <n v="0"/>
    <n v="19950"/>
    <x v="0"/>
    <x v="0"/>
    <s v="MXP"/>
    <s v="RMF"/>
    <x v="2"/>
    <x v="4"/>
    <x v="107"/>
  </r>
  <r>
    <x v="17"/>
    <x v="13"/>
    <x v="0"/>
    <m/>
    <m/>
    <x v="0"/>
    <x v="1"/>
    <x v="21"/>
    <x v="11"/>
    <x v="74"/>
    <n v="70"/>
    <n v="70"/>
    <n v="285"/>
    <n v="0"/>
    <n v="0"/>
    <n v="19950"/>
    <x v="0"/>
    <x v="0"/>
    <s v="RMF"/>
    <s v="MXP"/>
    <x v="2"/>
    <x v="4"/>
    <x v="104"/>
  </r>
  <r>
    <x v="17"/>
    <x v="13"/>
    <x v="0"/>
    <m/>
    <m/>
    <x v="0"/>
    <x v="1"/>
    <x v="21"/>
    <x v="11"/>
    <x v="75"/>
    <n v="70"/>
    <n v="70"/>
    <n v="285"/>
    <n v="0"/>
    <n v="0"/>
    <n v="19950"/>
    <x v="0"/>
    <x v="0"/>
    <s v="RMF"/>
    <s v="MXP"/>
    <x v="2"/>
    <x v="4"/>
    <x v="105"/>
  </r>
  <r>
    <x v="17"/>
    <x v="13"/>
    <x v="0"/>
    <m/>
    <m/>
    <x v="0"/>
    <x v="1"/>
    <x v="21"/>
    <x v="11"/>
    <x v="76"/>
    <n v="70"/>
    <n v="70"/>
    <n v="285"/>
    <n v="0"/>
    <n v="0"/>
    <n v="19950"/>
    <x v="0"/>
    <x v="0"/>
    <s v="RMF"/>
    <s v="MXP"/>
    <x v="2"/>
    <x v="4"/>
    <x v="106"/>
  </r>
  <r>
    <x v="17"/>
    <x v="13"/>
    <x v="0"/>
    <m/>
    <m/>
    <x v="0"/>
    <x v="1"/>
    <x v="21"/>
    <x v="11"/>
    <x v="77"/>
    <n v="70"/>
    <n v="70"/>
    <n v="285"/>
    <n v="0"/>
    <n v="0"/>
    <n v="19950"/>
    <x v="0"/>
    <x v="0"/>
    <s v="RMF"/>
    <s v="MXP"/>
    <x v="2"/>
    <x v="4"/>
    <x v="107"/>
  </r>
  <r>
    <x v="17"/>
    <x v="13"/>
    <x v="0"/>
    <m/>
    <m/>
    <x v="0"/>
    <x v="1"/>
    <x v="21"/>
    <x v="11"/>
    <x v="78"/>
    <n v="70"/>
    <n v="70"/>
    <n v="285"/>
    <n v="0"/>
    <n v="0"/>
    <n v="19950"/>
    <x v="0"/>
    <x v="0"/>
    <s v="RMF"/>
    <s v="MXP"/>
    <x v="2"/>
    <x v="4"/>
    <x v="108"/>
  </r>
  <r>
    <x v="18"/>
    <x v="11"/>
    <x v="0"/>
    <m/>
    <m/>
    <x v="0"/>
    <x v="0"/>
    <x v="22"/>
    <x v="12"/>
    <x v="79"/>
    <n v="100"/>
    <n v="100"/>
    <n v="230"/>
    <n v="0"/>
    <n v="0"/>
    <n v="23000"/>
    <x v="0"/>
    <x v="3"/>
    <s v="NAP"/>
    <s v="HRG"/>
    <x v="0"/>
    <x v="0"/>
    <x v="127"/>
  </r>
  <r>
    <x v="18"/>
    <x v="11"/>
    <x v="0"/>
    <m/>
    <m/>
    <x v="0"/>
    <x v="0"/>
    <x v="22"/>
    <x v="12"/>
    <x v="0"/>
    <n v="100"/>
    <n v="100"/>
    <n v="230"/>
    <n v="0"/>
    <n v="0"/>
    <n v="23000"/>
    <x v="0"/>
    <x v="3"/>
    <s v="NAP"/>
    <s v="HRG"/>
    <x v="0"/>
    <x v="0"/>
    <x v="128"/>
  </r>
  <r>
    <x v="18"/>
    <x v="11"/>
    <x v="0"/>
    <m/>
    <m/>
    <x v="0"/>
    <x v="0"/>
    <x v="22"/>
    <x v="12"/>
    <x v="1"/>
    <n v="100"/>
    <n v="100"/>
    <n v="230"/>
    <n v="0"/>
    <n v="0"/>
    <n v="23000"/>
    <x v="0"/>
    <x v="3"/>
    <s v="NAP"/>
    <s v="HRG"/>
    <x v="0"/>
    <x v="0"/>
    <x v="129"/>
  </r>
  <r>
    <x v="18"/>
    <x v="11"/>
    <x v="0"/>
    <m/>
    <m/>
    <x v="0"/>
    <x v="0"/>
    <x v="22"/>
    <x v="12"/>
    <x v="2"/>
    <n v="100"/>
    <n v="100"/>
    <n v="230"/>
    <n v="0"/>
    <n v="0"/>
    <n v="23000"/>
    <x v="0"/>
    <x v="3"/>
    <s v="NAP"/>
    <s v="HRG"/>
    <x v="0"/>
    <x v="0"/>
    <x v="130"/>
  </r>
  <r>
    <x v="18"/>
    <x v="11"/>
    <x v="0"/>
    <m/>
    <m/>
    <x v="0"/>
    <x v="0"/>
    <x v="22"/>
    <x v="12"/>
    <x v="3"/>
    <n v="100"/>
    <n v="100"/>
    <n v="230"/>
    <n v="0"/>
    <n v="0"/>
    <n v="23000"/>
    <x v="0"/>
    <x v="3"/>
    <s v="NAP"/>
    <s v="HRG"/>
    <x v="0"/>
    <x v="0"/>
    <x v="131"/>
  </r>
  <r>
    <x v="18"/>
    <x v="11"/>
    <x v="0"/>
    <m/>
    <m/>
    <x v="0"/>
    <x v="0"/>
    <x v="22"/>
    <x v="12"/>
    <x v="4"/>
    <n v="100"/>
    <n v="100"/>
    <n v="230"/>
    <n v="0"/>
    <n v="0"/>
    <n v="23000"/>
    <x v="0"/>
    <x v="3"/>
    <s v="NAP"/>
    <s v="HRG"/>
    <x v="0"/>
    <x v="0"/>
    <x v="132"/>
  </r>
  <r>
    <x v="18"/>
    <x v="11"/>
    <x v="0"/>
    <m/>
    <m/>
    <x v="0"/>
    <x v="0"/>
    <x v="22"/>
    <x v="12"/>
    <x v="5"/>
    <n v="100"/>
    <n v="100"/>
    <n v="230"/>
    <n v="0"/>
    <n v="0"/>
    <n v="23000"/>
    <x v="0"/>
    <x v="3"/>
    <s v="NAP"/>
    <s v="HRG"/>
    <x v="0"/>
    <x v="0"/>
    <x v="133"/>
  </r>
  <r>
    <x v="18"/>
    <x v="11"/>
    <x v="0"/>
    <m/>
    <m/>
    <x v="0"/>
    <x v="1"/>
    <x v="23"/>
    <x v="13"/>
    <x v="0"/>
    <n v="100"/>
    <n v="100"/>
    <n v="230"/>
    <n v="0"/>
    <n v="0"/>
    <n v="23000"/>
    <x v="0"/>
    <x v="3"/>
    <s v="HRG"/>
    <s v="NAP"/>
    <x v="0"/>
    <x v="0"/>
    <x v="128"/>
  </r>
  <r>
    <x v="18"/>
    <x v="11"/>
    <x v="0"/>
    <m/>
    <m/>
    <x v="0"/>
    <x v="1"/>
    <x v="23"/>
    <x v="13"/>
    <x v="1"/>
    <n v="100"/>
    <n v="100"/>
    <n v="230"/>
    <n v="0"/>
    <n v="0"/>
    <n v="23000"/>
    <x v="0"/>
    <x v="3"/>
    <s v="HRG"/>
    <s v="NAP"/>
    <x v="0"/>
    <x v="0"/>
    <x v="129"/>
  </r>
  <r>
    <x v="18"/>
    <x v="11"/>
    <x v="0"/>
    <m/>
    <m/>
    <x v="0"/>
    <x v="1"/>
    <x v="23"/>
    <x v="13"/>
    <x v="2"/>
    <n v="100"/>
    <n v="100"/>
    <n v="230"/>
    <n v="0"/>
    <n v="0"/>
    <n v="23000"/>
    <x v="0"/>
    <x v="3"/>
    <s v="HRG"/>
    <s v="NAP"/>
    <x v="0"/>
    <x v="0"/>
    <x v="130"/>
  </r>
  <r>
    <x v="18"/>
    <x v="11"/>
    <x v="0"/>
    <m/>
    <m/>
    <x v="0"/>
    <x v="1"/>
    <x v="23"/>
    <x v="13"/>
    <x v="3"/>
    <n v="100"/>
    <n v="100"/>
    <n v="230"/>
    <n v="0"/>
    <n v="0"/>
    <n v="23000"/>
    <x v="0"/>
    <x v="3"/>
    <s v="HRG"/>
    <s v="NAP"/>
    <x v="0"/>
    <x v="0"/>
    <x v="131"/>
  </r>
  <r>
    <x v="18"/>
    <x v="11"/>
    <x v="0"/>
    <m/>
    <m/>
    <x v="0"/>
    <x v="1"/>
    <x v="23"/>
    <x v="13"/>
    <x v="4"/>
    <n v="100"/>
    <n v="100"/>
    <n v="230"/>
    <n v="0"/>
    <n v="0"/>
    <n v="23000"/>
    <x v="0"/>
    <x v="3"/>
    <s v="HRG"/>
    <s v="NAP"/>
    <x v="0"/>
    <x v="0"/>
    <x v="132"/>
  </r>
  <r>
    <x v="18"/>
    <x v="11"/>
    <x v="0"/>
    <m/>
    <m/>
    <x v="0"/>
    <x v="1"/>
    <x v="23"/>
    <x v="13"/>
    <x v="5"/>
    <n v="100"/>
    <n v="100"/>
    <n v="230"/>
    <n v="0"/>
    <n v="0"/>
    <n v="23000"/>
    <x v="0"/>
    <x v="3"/>
    <s v="HRG"/>
    <s v="NAP"/>
    <x v="0"/>
    <x v="0"/>
    <x v="133"/>
  </r>
  <r>
    <x v="18"/>
    <x v="11"/>
    <x v="0"/>
    <m/>
    <m/>
    <x v="0"/>
    <x v="1"/>
    <x v="23"/>
    <x v="13"/>
    <x v="6"/>
    <n v="100"/>
    <n v="100"/>
    <n v="230"/>
    <n v="0"/>
    <n v="0"/>
    <n v="23000"/>
    <x v="0"/>
    <x v="3"/>
    <s v="HRG"/>
    <s v="NAP"/>
    <x v="0"/>
    <x v="0"/>
    <x v="134"/>
  </r>
  <r>
    <x v="19"/>
    <x v="8"/>
    <x v="1"/>
    <m/>
    <s v="93URD"/>
    <x v="1"/>
    <x v="0"/>
    <x v="7"/>
    <x v="3"/>
    <x v="10"/>
    <n v="2"/>
    <n v="2"/>
    <n v="285"/>
    <n v="0"/>
    <n v="0"/>
    <n v="570"/>
    <x v="0"/>
    <x v="1"/>
    <s v="SSH"/>
    <s v="BRI"/>
    <x v="1"/>
    <x v="1"/>
    <x v="76"/>
  </r>
  <r>
    <x v="20"/>
    <x v="8"/>
    <x v="1"/>
    <m/>
    <s v="E7UMZ"/>
    <x v="1"/>
    <x v="0"/>
    <x v="13"/>
    <x v="5"/>
    <x v="29"/>
    <n v="2"/>
    <n v="2"/>
    <n v="320"/>
    <n v="0"/>
    <n v="0"/>
    <n v="640"/>
    <x v="0"/>
    <x v="1"/>
    <s v="SSH"/>
    <s v="MXP"/>
    <x v="2"/>
    <x v="3"/>
    <x v="135"/>
  </r>
  <r>
    <x v="20"/>
    <x v="8"/>
    <x v="1"/>
    <m/>
    <s v="QACJT"/>
    <x v="1"/>
    <x v="0"/>
    <x v="13"/>
    <x v="5"/>
    <x v="29"/>
    <n v="1"/>
    <n v="1"/>
    <n v="320"/>
    <n v="0"/>
    <n v="0"/>
    <n v="320"/>
    <x v="0"/>
    <x v="1"/>
    <s v="SSH"/>
    <s v="MXP"/>
    <x v="2"/>
    <x v="3"/>
    <x v="135"/>
  </r>
  <r>
    <x v="20"/>
    <x v="8"/>
    <x v="1"/>
    <m/>
    <s v="7YW2M"/>
    <x v="0"/>
    <x v="0"/>
    <x v="12"/>
    <x v="0"/>
    <x v="2"/>
    <n v="2"/>
    <n v="2"/>
    <n v="277.5"/>
    <n v="0"/>
    <n v="0"/>
    <n v="555"/>
    <x v="0"/>
    <x v="1"/>
    <s v="NAP"/>
    <s v="SSH"/>
    <x v="0"/>
    <x v="0"/>
    <x v="46"/>
  </r>
  <r>
    <x v="20"/>
    <x v="8"/>
    <x v="1"/>
    <m/>
    <s v="7YW2M"/>
    <x v="0"/>
    <x v="1"/>
    <x v="13"/>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4"/>
    <x v="0"/>
    <x v="28"/>
    <n v="10"/>
    <n v="10"/>
    <n v="275"/>
    <n v="0"/>
    <n v="0"/>
    <n v="2750"/>
    <x v="0"/>
    <x v="0"/>
    <s v="NAP"/>
    <s v="SSH"/>
    <x v="0"/>
    <x v="3"/>
    <x v="138"/>
  </r>
  <r>
    <x v="21"/>
    <x v="6"/>
    <x v="0"/>
    <m/>
    <m/>
    <x v="0"/>
    <x v="1"/>
    <x v="25"/>
    <x v="1"/>
    <x v="29"/>
    <n v="10"/>
    <n v="10"/>
    <n v="275"/>
    <n v="0"/>
    <n v="0"/>
    <n v="2750"/>
    <x v="0"/>
    <x v="0"/>
    <s v="SSH"/>
    <s v="NAP"/>
    <x v="0"/>
    <x v="3"/>
    <x v="139"/>
  </r>
  <r>
    <x v="21"/>
    <x v="11"/>
    <x v="0"/>
    <m/>
    <m/>
    <x v="0"/>
    <x v="0"/>
    <x v="24"/>
    <x v="0"/>
    <x v="28"/>
    <n v="40"/>
    <n v="40"/>
    <n v="273"/>
    <n v="0"/>
    <n v="0"/>
    <n v="10920"/>
    <x v="0"/>
    <x v="0"/>
    <s v="NAP"/>
    <s v="SSH"/>
    <x v="0"/>
    <x v="3"/>
    <x v="138"/>
  </r>
  <r>
    <x v="21"/>
    <x v="11"/>
    <x v="0"/>
    <m/>
    <m/>
    <x v="0"/>
    <x v="1"/>
    <x v="25"/>
    <x v="1"/>
    <x v="29"/>
    <n v="40"/>
    <n v="40"/>
    <n v="273"/>
    <n v="0"/>
    <n v="0"/>
    <n v="10920"/>
    <x v="0"/>
    <x v="0"/>
    <s v="SSH"/>
    <s v="NAP"/>
    <x v="0"/>
    <x v="3"/>
    <x v="139"/>
  </r>
  <r>
    <x v="21"/>
    <x v="11"/>
    <x v="0"/>
    <m/>
    <m/>
    <x v="0"/>
    <x v="0"/>
    <x v="24"/>
    <x v="0"/>
    <x v="29"/>
    <n v="40"/>
    <n v="40"/>
    <n v="258"/>
    <n v="0"/>
    <n v="0"/>
    <n v="10320"/>
    <x v="0"/>
    <x v="0"/>
    <s v="NAP"/>
    <s v="SSH"/>
    <x v="0"/>
    <x v="3"/>
    <x v="139"/>
  </r>
  <r>
    <x v="21"/>
    <x v="11"/>
    <x v="0"/>
    <m/>
    <m/>
    <x v="0"/>
    <x v="1"/>
    <x v="25"/>
    <x v="1"/>
    <x v="30"/>
    <n v="36"/>
    <n v="36"/>
    <n v="258"/>
    <n v="0"/>
    <n v="0"/>
    <n v="9288"/>
    <x v="0"/>
    <x v="0"/>
    <s v="SSH"/>
    <s v="NAP"/>
    <x v="0"/>
    <x v="3"/>
    <x v="70"/>
  </r>
  <r>
    <x v="22"/>
    <x v="8"/>
    <x v="1"/>
    <m/>
    <s v="HAJW3"/>
    <x v="1"/>
    <x v="0"/>
    <x v="4"/>
    <x v="2"/>
    <x v="8"/>
    <n v="5"/>
    <n v="5"/>
    <n v="175"/>
    <n v="0"/>
    <n v="0"/>
    <n v="875"/>
    <x v="0"/>
    <x v="1"/>
    <s v="BRI"/>
    <s v="SSH"/>
    <x v="1"/>
    <x v="1"/>
    <x v="140"/>
  </r>
  <r>
    <x v="22"/>
    <x v="8"/>
    <x v="1"/>
    <m/>
    <s v="F6UM2"/>
    <x v="0"/>
    <x v="0"/>
    <x v="24"/>
    <x v="0"/>
    <x v="28"/>
    <n v="2"/>
    <n v="2"/>
    <n v="337.5"/>
    <n v="0"/>
    <n v="0"/>
    <n v="675"/>
    <x v="0"/>
    <x v="1"/>
    <s v="NAP"/>
    <s v="SSH"/>
    <x v="0"/>
    <x v="3"/>
    <x v="141"/>
  </r>
  <r>
    <x v="22"/>
    <x v="8"/>
    <x v="1"/>
    <m/>
    <s v="F6UM2"/>
    <x v="0"/>
    <x v="1"/>
    <x v="11"/>
    <x v="1"/>
    <x v="26"/>
    <n v="2"/>
    <n v="2"/>
    <n v="337.5"/>
    <n v="0"/>
    <n v="0"/>
    <n v="675"/>
    <x v="0"/>
    <x v="1"/>
    <s v="SSH"/>
    <s v="NAP"/>
    <x v="0"/>
    <x v="2"/>
    <x v="135"/>
  </r>
  <r>
    <x v="23"/>
    <x v="8"/>
    <x v="1"/>
    <m/>
    <s v="CHHDR"/>
    <x v="1"/>
    <x v="0"/>
    <x v="13"/>
    <x v="5"/>
    <x v="28"/>
    <n v="2"/>
    <n v="2"/>
    <n v="150"/>
    <n v="0"/>
    <n v="0"/>
    <n v="300"/>
    <x v="0"/>
    <x v="1"/>
    <s v="SSH"/>
    <s v="MXP"/>
    <x v="2"/>
    <x v="3"/>
    <x v="122"/>
  </r>
  <r>
    <x v="21"/>
    <x v="10"/>
    <x v="1"/>
    <m/>
    <s v="11L8E0"/>
    <x v="1"/>
    <x v="0"/>
    <x v="13"/>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13"/>
    <x v="5"/>
    <x v="29"/>
    <n v="1"/>
    <n v="1"/>
    <n v="325"/>
    <n v="38.99"/>
    <n v="40"/>
    <n v="403.99"/>
    <x v="0"/>
    <x v="1"/>
    <s v="SSH"/>
    <s v="MXP"/>
    <x v="2"/>
    <x v="3"/>
    <x v="139"/>
  </r>
  <r>
    <x v="24"/>
    <x v="7"/>
    <x v="1"/>
    <m/>
    <m/>
    <x v="1"/>
    <x v="0"/>
    <x v="11"/>
    <x v="1"/>
    <x v="26"/>
    <n v="2"/>
    <n v="2"/>
    <n v="325"/>
    <n v="0"/>
    <n v="0"/>
    <n v="650"/>
    <x v="0"/>
    <x v="1"/>
    <s v="SSH"/>
    <s v="NAP"/>
    <x v="0"/>
    <x v="2"/>
    <x v="120"/>
  </r>
  <r>
    <x v="24"/>
    <x v="7"/>
    <x v="1"/>
    <m/>
    <m/>
    <x v="1"/>
    <x v="0"/>
    <x v="24"/>
    <x v="0"/>
    <x v="28"/>
    <n v="2"/>
    <n v="2"/>
    <n v="275"/>
    <n v="0"/>
    <n v="0"/>
    <n v="550"/>
    <x v="0"/>
    <x v="1"/>
    <s v="NAP"/>
    <s v="SSH"/>
    <x v="0"/>
    <x v="3"/>
    <x v="143"/>
  </r>
  <r>
    <x v="24"/>
    <x v="3"/>
    <x v="0"/>
    <m/>
    <m/>
    <x v="0"/>
    <x v="0"/>
    <x v="24"/>
    <x v="0"/>
    <x v="28"/>
    <n v="40"/>
    <n v="40"/>
    <n v="270"/>
    <n v="0"/>
    <n v="0"/>
    <n v="10800"/>
    <x v="0"/>
    <x v="0"/>
    <s v="NAP"/>
    <s v="SSH"/>
    <x v="0"/>
    <x v="3"/>
    <x v="143"/>
  </r>
  <r>
    <x v="24"/>
    <x v="3"/>
    <x v="0"/>
    <m/>
    <m/>
    <x v="0"/>
    <x v="0"/>
    <x v="24"/>
    <x v="0"/>
    <x v="29"/>
    <n v="20"/>
    <n v="20"/>
    <n v="270"/>
    <n v="0"/>
    <n v="0"/>
    <n v="5400"/>
    <x v="0"/>
    <x v="0"/>
    <s v="NAP"/>
    <s v="SSH"/>
    <x v="0"/>
    <x v="3"/>
    <x v="144"/>
  </r>
  <r>
    <x v="24"/>
    <x v="3"/>
    <x v="0"/>
    <m/>
    <m/>
    <x v="0"/>
    <x v="1"/>
    <x v="25"/>
    <x v="1"/>
    <x v="29"/>
    <n v="40"/>
    <n v="40"/>
    <n v="270"/>
    <n v="0"/>
    <n v="0"/>
    <n v="10800"/>
    <x v="0"/>
    <x v="0"/>
    <s v="SSH"/>
    <s v="NAP"/>
    <x v="0"/>
    <x v="3"/>
    <x v="144"/>
  </r>
  <r>
    <x v="24"/>
    <x v="3"/>
    <x v="0"/>
    <m/>
    <m/>
    <x v="0"/>
    <x v="1"/>
    <x v="25"/>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13"/>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13"/>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37.72"/>
    <n v="40"/>
    <n v="402.72"/>
    <x v="0"/>
    <x v="1"/>
    <s v="SSH"/>
    <s v="VRN"/>
    <x v="3"/>
    <x v="1"/>
    <x v="144"/>
  </r>
  <r>
    <x v="25"/>
    <x v="10"/>
    <x v="1"/>
    <m/>
    <s v="11L94A"/>
    <x v="1"/>
    <x v="0"/>
    <x v="6"/>
    <x v="7"/>
    <x v="10"/>
    <n v="1"/>
    <n v="1"/>
    <n v="325"/>
    <n v="37.72"/>
    <n v="40"/>
    <n v="402.72"/>
    <x v="0"/>
    <x v="1"/>
    <s v="SSH"/>
    <s v="VRN"/>
    <x v="3"/>
    <x v="1"/>
    <x v="144"/>
  </r>
  <r>
    <x v="25"/>
    <x v="10"/>
    <x v="1"/>
    <m/>
    <s v="11L94A"/>
    <x v="1"/>
    <x v="0"/>
    <x v="6"/>
    <x v="7"/>
    <x v="10"/>
    <n v="0"/>
    <n v="0"/>
    <n v="32.5"/>
    <n v="37.72"/>
    <n v="40"/>
    <n v="110.22"/>
    <x v="0"/>
    <x v="1"/>
    <s v="SSH"/>
    <s v="VRN"/>
    <x v="3"/>
    <x v="1"/>
    <x v="144"/>
  </r>
  <r>
    <x v="26"/>
    <x v="8"/>
    <x v="1"/>
    <m/>
    <s v="QYFEG"/>
    <x v="0"/>
    <x v="0"/>
    <x v="12"/>
    <x v="4"/>
    <x v="28"/>
    <n v="5"/>
    <n v="5"/>
    <n v="342.5"/>
    <n v="0"/>
    <n v="0"/>
    <n v="1712.5"/>
    <x v="0"/>
    <x v="1"/>
    <s v="MXP"/>
    <s v="SSH"/>
    <x v="2"/>
    <x v="3"/>
    <x v="118"/>
  </r>
  <r>
    <x v="26"/>
    <x v="8"/>
    <x v="1"/>
    <m/>
    <s v="QYFEG"/>
    <x v="0"/>
    <x v="1"/>
    <x v="13"/>
    <x v="5"/>
    <x v="29"/>
    <n v="5"/>
    <n v="5"/>
    <n v="342.5"/>
    <n v="0"/>
    <n v="0"/>
    <n v="1712.5"/>
    <x v="0"/>
    <x v="1"/>
    <s v="SSH"/>
    <s v="MXP"/>
    <x v="2"/>
    <x v="3"/>
    <x v="119"/>
  </r>
  <r>
    <x v="26"/>
    <x v="8"/>
    <x v="1"/>
    <m/>
    <s v="YHMWA"/>
    <x v="1"/>
    <x v="0"/>
    <x v="13"/>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6"/>
    <x v="7"/>
    <x v="43"/>
    <n v="2"/>
    <n v="2"/>
    <n v="300"/>
    <n v="0"/>
    <n v="0"/>
    <n v="600"/>
    <x v="0"/>
    <x v="1"/>
    <s v="SSH"/>
    <s v="VRN"/>
    <x v="3"/>
    <x v="1"/>
    <x v="105"/>
  </r>
  <r>
    <x v="27"/>
    <x v="5"/>
    <x v="0"/>
    <m/>
    <m/>
    <x v="0"/>
    <x v="0"/>
    <x v="24"/>
    <x v="0"/>
    <x v="28"/>
    <n v="10"/>
    <n v="10"/>
    <n v="265"/>
    <n v="0"/>
    <n v="0"/>
    <n v="2650"/>
    <x v="0"/>
    <x v="0"/>
    <s v="NAP"/>
    <s v="SSH"/>
    <x v="0"/>
    <x v="3"/>
    <x v="142"/>
  </r>
  <r>
    <x v="27"/>
    <x v="5"/>
    <x v="0"/>
    <m/>
    <m/>
    <x v="0"/>
    <x v="0"/>
    <x v="24"/>
    <x v="0"/>
    <x v="29"/>
    <n v="10"/>
    <n v="10"/>
    <n v="265"/>
    <n v="0"/>
    <n v="0"/>
    <n v="2650"/>
    <x v="0"/>
    <x v="0"/>
    <s v="NAP"/>
    <s v="SSH"/>
    <x v="0"/>
    <x v="3"/>
    <x v="137"/>
  </r>
  <r>
    <x v="27"/>
    <x v="5"/>
    <x v="0"/>
    <m/>
    <m/>
    <x v="0"/>
    <x v="1"/>
    <x v="25"/>
    <x v="1"/>
    <x v="29"/>
    <n v="20"/>
    <n v="20"/>
    <n v="265"/>
    <n v="0"/>
    <n v="0"/>
    <n v="5300"/>
    <x v="0"/>
    <x v="0"/>
    <s v="SSH"/>
    <s v="NAP"/>
    <x v="0"/>
    <x v="3"/>
    <x v="137"/>
  </r>
  <r>
    <x v="27"/>
    <x v="5"/>
    <x v="0"/>
    <m/>
    <m/>
    <x v="0"/>
    <x v="1"/>
    <x v="25"/>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4"/>
    <x v="0"/>
    <x v="28"/>
    <n v="1"/>
    <n v="1"/>
    <n v="206.25"/>
    <n v="34.04"/>
    <n v="30"/>
    <n v="270.28999999999996"/>
    <x v="0"/>
    <x v="1"/>
    <s v="NAP"/>
    <s v="SSH"/>
    <x v="0"/>
    <x v="3"/>
    <x v="118"/>
  </r>
  <r>
    <x v="26"/>
    <x v="10"/>
    <x v="1"/>
    <m/>
    <s v="11L9EQ"/>
    <x v="1"/>
    <x v="0"/>
    <x v="24"/>
    <x v="0"/>
    <x v="28"/>
    <n v="1"/>
    <n v="1"/>
    <n v="275"/>
    <n v="34.04"/>
    <n v="30"/>
    <n v="339.04"/>
    <x v="0"/>
    <x v="1"/>
    <s v="NAP"/>
    <s v="SSH"/>
    <x v="0"/>
    <x v="3"/>
    <x v="118"/>
  </r>
  <r>
    <x v="26"/>
    <x v="10"/>
    <x v="1"/>
    <m/>
    <s v="11L9EQ"/>
    <x v="1"/>
    <x v="0"/>
    <x v="24"/>
    <x v="0"/>
    <x v="28"/>
    <n v="1"/>
    <n v="1"/>
    <n v="275"/>
    <n v="34.04"/>
    <n v="30"/>
    <n v="339.04"/>
    <x v="0"/>
    <x v="1"/>
    <s v="NAP"/>
    <s v="SSH"/>
    <x v="0"/>
    <x v="3"/>
    <x v="118"/>
  </r>
  <r>
    <x v="27"/>
    <x v="15"/>
    <x v="0"/>
    <m/>
    <m/>
    <x v="0"/>
    <x v="0"/>
    <x v="24"/>
    <x v="0"/>
    <x v="28"/>
    <n v="60"/>
    <n v="60"/>
    <n v="260"/>
    <n v="0"/>
    <n v="0"/>
    <n v="15600"/>
    <x v="0"/>
    <x v="0"/>
    <s v="NAP"/>
    <s v="SSH"/>
    <x v="0"/>
    <x v="3"/>
    <x v="142"/>
  </r>
  <r>
    <x v="27"/>
    <x v="15"/>
    <x v="0"/>
    <m/>
    <m/>
    <x v="0"/>
    <x v="0"/>
    <x v="24"/>
    <x v="0"/>
    <x v="29"/>
    <n v="30"/>
    <n v="30"/>
    <n v="240"/>
    <n v="0"/>
    <n v="0"/>
    <n v="7200"/>
    <x v="0"/>
    <x v="0"/>
    <s v="NAP"/>
    <s v="SSH"/>
    <x v="0"/>
    <x v="3"/>
    <x v="137"/>
  </r>
  <r>
    <x v="27"/>
    <x v="15"/>
    <x v="0"/>
    <m/>
    <m/>
    <x v="0"/>
    <x v="1"/>
    <x v="25"/>
    <x v="1"/>
    <x v="29"/>
    <n v="60"/>
    <n v="60"/>
    <n v="260"/>
    <n v="0"/>
    <n v="0"/>
    <n v="15600"/>
    <x v="0"/>
    <x v="0"/>
    <s v="SSH"/>
    <s v="NAP"/>
    <x v="0"/>
    <x v="3"/>
    <x v="137"/>
  </r>
  <r>
    <x v="27"/>
    <x v="15"/>
    <x v="0"/>
    <m/>
    <m/>
    <x v="0"/>
    <x v="1"/>
    <x v="25"/>
    <x v="1"/>
    <x v="30"/>
    <n v="30"/>
    <n v="30"/>
    <n v="240"/>
    <n v="0"/>
    <n v="0"/>
    <n v="7200"/>
    <x v="0"/>
    <x v="0"/>
    <s v="SSH"/>
    <s v="NAP"/>
    <x v="0"/>
    <x v="3"/>
    <x v="135"/>
  </r>
  <r>
    <x v="27"/>
    <x v="16"/>
    <x v="0"/>
    <m/>
    <m/>
    <x v="0"/>
    <x v="0"/>
    <x v="27"/>
    <x v="14"/>
    <x v="28"/>
    <n v="80"/>
    <n v="80"/>
    <n v="280"/>
    <n v="0"/>
    <n v="0"/>
    <n v="22400"/>
    <x v="0"/>
    <x v="3"/>
    <s v="CAG"/>
    <s v="SSH"/>
    <x v="5"/>
    <x v="3"/>
    <x v="142"/>
  </r>
  <r>
    <x v="27"/>
    <x v="16"/>
    <x v="0"/>
    <m/>
    <m/>
    <x v="0"/>
    <x v="0"/>
    <x v="27"/>
    <x v="14"/>
    <x v="29"/>
    <n v="80"/>
    <n v="80"/>
    <n v="280"/>
    <n v="0"/>
    <n v="0"/>
    <n v="22400"/>
    <x v="0"/>
    <x v="3"/>
    <s v="CAG"/>
    <s v="SSH"/>
    <x v="5"/>
    <x v="3"/>
    <x v="137"/>
  </r>
  <r>
    <x v="27"/>
    <x v="16"/>
    <x v="0"/>
    <m/>
    <m/>
    <x v="0"/>
    <x v="1"/>
    <x v="28"/>
    <x v="15"/>
    <x v="29"/>
    <n v="80"/>
    <n v="80"/>
    <n v="280"/>
    <n v="0"/>
    <n v="0"/>
    <n v="22400"/>
    <x v="0"/>
    <x v="3"/>
    <s v="SSH"/>
    <s v="CAG"/>
    <x v="5"/>
    <x v="3"/>
    <x v="137"/>
  </r>
  <r>
    <x v="27"/>
    <x v="16"/>
    <x v="0"/>
    <m/>
    <m/>
    <x v="0"/>
    <x v="1"/>
    <x v="28"/>
    <x v="15"/>
    <x v="30"/>
    <n v="80"/>
    <n v="80"/>
    <n v="280"/>
    <n v="0"/>
    <n v="0"/>
    <n v="22400"/>
    <x v="0"/>
    <x v="3"/>
    <s v="SSH"/>
    <s v="CAG"/>
    <x v="5"/>
    <x v="3"/>
    <x v="135"/>
  </r>
  <r>
    <x v="27"/>
    <x v="8"/>
    <x v="1"/>
    <m/>
    <s v="FEMAC"/>
    <x v="1"/>
    <x v="0"/>
    <x v="7"/>
    <x v="3"/>
    <x v="10"/>
    <n v="3"/>
    <n v="3"/>
    <n v="285"/>
    <n v="0"/>
    <n v="0"/>
    <n v="855"/>
    <x v="0"/>
    <x v="1"/>
    <s v="SSH"/>
    <s v="BRI"/>
    <x v="1"/>
    <x v="1"/>
    <x v="119"/>
  </r>
  <r>
    <x v="28"/>
    <x v="7"/>
    <x v="1"/>
    <m/>
    <m/>
    <x v="1"/>
    <x v="0"/>
    <x v="14"/>
    <x v="8"/>
    <x v="31"/>
    <n v="-1"/>
    <n v="-1"/>
    <n v="200"/>
    <n v="0"/>
    <n v="0"/>
    <n v="-200"/>
    <x v="1"/>
    <x v="2"/>
    <s v="VIE"/>
    <s v="JED"/>
    <x v="4"/>
    <x v="1"/>
    <x v="148"/>
  </r>
  <r>
    <x v="28"/>
    <x v="7"/>
    <x v="1"/>
    <m/>
    <m/>
    <x v="1"/>
    <x v="0"/>
    <x v="14"/>
    <x v="8"/>
    <x v="34"/>
    <n v="-3"/>
    <n v="-3"/>
    <n v="200"/>
    <n v="0"/>
    <n v="0"/>
    <n v="-600"/>
    <x v="1"/>
    <x v="2"/>
    <s v="VIE"/>
    <s v="JED"/>
    <x v="4"/>
    <x v="1"/>
    <x v="149"/>
  </r>
  <r>
    <x v="28"/>
    <x v="7"/>
    <x v="1"/>
    <m/>
    <m/>
    <x v="1"/>
    <x v="0"/>
    <x v="15"/>
    <x v="9"/>
    <x v="32"/>
    <n v="-1"/>
    <n v="-1"/>
    <n v="200"/>
    <n v="0"/>
    <n v="0"/>
    <n v="-200"/>
    <x v="1"/>
    <x v="2"/>
    <s v="JED"/>
    <s v="VIE"/>
    <x v="4"/>
    <x v="1"/>
    <x v="150"/>
  </r>
  <r>
    <x v="28"/>
    <x v="7"/>
    <x v="1"/>
    <m/>
    <m/>
    <x v="1"/>
    <x v="0"/>
    <x v="15"/>
    <x v="9"/>
    <x v="33"/>
    <n v="-3"/>
    <n v="-3"/>
    <n v="200"/>
    <n v="0"/>
    <n v="0"/>
    <n v="-600"/>
    <x v="1"/>
    <x v="2"/>
    <s v="JED"/>
    <s v="VIE"/>
    <x v="4"/>
    <x v="1"/>
    <x v="151"/>
  </r>
  <r>
    <x v="27"/>
    <x v="9"/>
    <x v="1"/>
    <m/>
    <s v="QXCRYU"/>
    <x v="1"/>
    <x v="0"/>
    <x v="13"/>
    <x v="5"/>
    <x v="29"/>
    <n v="1"/>
    <n v="1"/>
    <n v="283.10000000000002"/>
    <n v="38.599999999999994"/>
    <n v="53"/>
    <n v="374.70000000000005"/>
    <x v="0"/>
    <x v="1"/>
    <s v="SSH"/>
    <s v="MXP"/>
    <x v="2"/>
    <x v="3"/>
    <x v="137"/>
  </r>
  <r>
    <x v="27"/>
    <x v="9"/>
    <x v="1"/>
    <m/>
    <s v="QXCRYU"/>
    <x v="1"/>
    <x v="0"/>
    <x v="13"/>
    <x v="5"/>
    <x v="29"/>
    <n v="1"/>
    <n v="1"/>
    <n v="283.10000000000002"/>
    <n v="38.599999999999994"/>
    <n v="53"/>
    <n v="374.70000000000005"/>
    <x v="0"/>
    <x v="1"/>
    <s v="SSH"/>
    <s v="MXP"/>
    <x v="2"/>
    <x v="3"/>
    <x v="137"/>
  </r>
  <r>
    <x v="27"/>
    <x v="9"/>
    <x v="1"/>
    <m/>
    <s v="QXCRYU"/>
    <x v="1"/>
    <x v="0"/>
    <x v="13"/>
    <x v="5"/>
    <x v="29"/>
    <n v="1"/>
    <n v="1"/>
    <n v="377.48"/>
    <n v="38.599999999999994"/>
    <n v="53"/>
    <n v="469.08000000000004"/>
    <x v="0"/>
    <x v="1"/>
    <s v="SSH"/>
    <s v="MXP"/>
    <x v="2"/>
    <x v="3"/>
    <x v="137"/>
  </r>
  <r>
    <x v="27"/>
    <x v="9"/>
    <x v="1"/>
    <m/>
    <s v="QXCRYU"/>
    <x v="1"/>
    <x v="0"/>
    <x v="13"/>
    <x v="5"/>
    <x v="29"/>
    <n v="1"/>
    <n v="1"/>
    <n v="377.48"/>
    <n v="38.599999999999994"/>
    <n v="53"/>
    <n v="469.08000000000004"/>
    <x v="0"/>
    <x v="1"/>
    <s v="SSH"/>
    <s v="MXP"/>
    <x v="2"/>
    <x v="3"/>
    <x v="137"/>
  </r>
  <r>
    <x v="28"/>
    <x v="11"/>
    <x v="0"/>
    <m/>
    <m/>
    <x v="0"/>
    <x v="0"/>
    <x v="5"/>
    <x v="2"/>
    <x v="9"/>
    <n v="4"/>
    <n v="4"/>
    <n v="273"/>
    <n v="0"/>
    <n v="0"/>
    <n v="1092"/>
    <x v="0"/>
    <x v="0"/>
    <s v="BRI"/>
    <s v="SSH"/>
    <x v="1"/>
    <x v="1"/>
    <x v="142"/>
  </r>
  <r>
    <x v="28"/>
    <x v="11"/>
    <x v="0"/>
    <m/>
    <m/>
    <x v="0"/>
    <x v="1"/>
    <x v="7"/>
    <x v="3"/>
    <x v="10"/>
    <n v="4"/>
    <n v="4"/>
    <n v="273"/>
    <n v="0"/>
    <n v="0"/>
    <n v="1092"/>
    <x v="0"/>
    <x v="0"/>
    <s v="SSH"/>
    <s v="BRI"/>
    <x v="1"/>
    <x v="1"/>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8"/>
    <x v="2"/>
    <x v="0"/>
    <m/>
    <m/>
    <x v="0"/>
    <x v="0"/>
    <x v="12"/>
    <x v="4"/>
    <x v="28"/>
    <n v="30"/>
    <n v="30"/>
    <n v="297.5"/>
    <n v="0"/>
    <n v="0"/>
    <n v="8925"/>
    <x v="0"/>
    <x v="0"/>
    <s v="MXP"/>
    <s v="SSH"/>
    <x v="2"/>
    <x v="3"/>
    <x v="140"/>
  </r>
  <r>
    <x v="28"/>
    <x v="2"/>
    <x v="0"/>
    <m/>
    <m/>
    <x v="0"/>
    <x v="0"/>
    <x v="12"/>
    <x v="4"/>
    <x v="29"/>
    <n v="30"/>
    <n v="30"/>
    <n v="297.5"/>
    <n v="0"/>
    <n v="0"/>
    <n v="8925"/>
    <x v="0"/>
    <x v="0"/>
    <s v="MXP"/>
    <s v="SSH"/>
    <x v="2"/>
    <x v="3"/>
    <x v="138"/>
  </r>
  <r>
    <x v="28"/>
    <x v="2"/>
    <x v="0"/>
    <m/>
    <m/>
    <x v="0"/>
    <x v="1"/>
    <x v="13"/>
    <x v="5"/>
    <x v="29"/>
    <n v="30"/>
    <n v="30"/>
    <n v="297.5"/>
    <n v="0"/>
    <n v="0"/>
    <n v="8925"/>
    <x v="0"/>
    <x v="0"/>
    <s v="SSH"/>
    <s v="MXP"/>
    <x v="2"/>
    <x v="3"/>
    <x v="138"/>
  </r>
  <r>
    <x v="28"/>
    <x v="2"/>
    <x v="0"/>
    <m/>
    <m/>
    <x v="0"/>
    <x v="1"/>
    <x v="13"/>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13"/>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12"/>
    <x v="4"/>
    <x v="28"/>
    <n v="2"/>
    <n v="2"/>
    <n v="325"/>
    <n v="0"/>
    <n v="0"/>
    <n v="650"/>
    <x v="0"/>
    <x v="1"/>
    <s v="MXP"/>
    <s v="SSH"/>
    <x v="2"/>
    <x v="3"/>
    <x v="121"/>
  </r>
  <r>
    <x v="31"/>
    <x v="7"/>
    <x v="1"/>
    <m/>
    <m/>
    <x v="1"/>
    <x v="0"/>
    <x v="13"/>
    <x v="5"/>
    <x v="29"/>
    <n v="6"/>
    <n v="6"/>
    <n v="325"/>
    <n v="0"/>
    <n v="0"/>
    <n v="1950"/>
    <x v="0"/>
    <x v="1"/>
    <s v="SSH"/>
    <s v="MXP"/>
    <x v="2"/>
    <x v="3"/>
    <x v="143"/>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31"/>
    <x v="17"/>
    <x v="0"/>
    <m/>
    <m/>
    <x v="0"/>
    <x v="0"/>
    <x v="24"/>
    <x v="0"/>
    <x v="29"/>
    <n v="10"/>
    <n v="10"/>
    <n v="245"/>
    <n v="0"/>
    <n v="0"/>
    <n v="2450"/>
    <x v="0"/>
    <x v="0"/>
    <s v="NAP"/>
    <s v="SSH"/>
    <x v="0"/>
    <x v="3"/>
    <x v="143"/>
  </r>
  <r>
    <x v="31"/>
    <x v="17"/>
    <x v="0"/>
    <m/>
    <m/>
    <x v="0"/>
    <x v="1"/>
    <x v="25"/>
    <x v="1"/>
    <x v="30"/>
    <n v="10"/>
    <n v="10"/>
    <n v="245"/>
    <n v="0"/>
    <n v="0"/>
    <n v="2450"/>
    <x v="0"/>
    <x v="0"/>
    <s v="SSH"/>
    <s v="NAP"/>
    <x v="0"/>
    <x v="3"/>
    <x v="144"/>
  </r>
  <r>
    <x v="29"/>
    <x v="10"/>
    <x v="1"/>
    <m/>
    <s v="11LA92"/>
    <x v="1"/>
    <x v="0"/>
    <x v="6"/>
    <x v="7"/>
    <x v="10"/>
    <n v="1"/>
    <n v="1"/>
    <n v="270"/>
    <n v="37.72"/>
    <n v="40"/>
    <n v="347.72"/>
    <x v="0"/>
    <x v="1"/>
    <s v="SSH"/>
    <s v="VRN"/>
    <x v="3"/>
    <x v="1"/>
    <x v="138"/>
  </r>
  <r>
    <x v="29"/>
    <x v="10"/>
    <x v="1"/>
    <m/>
    <s v="11LA92"/>
    <x v="1"/>
    <x v="0"/>
    <x v="6"/>
    <x v="7"/>
    <x v="10"/>
    <n v="1"/>
    <n v="1"/>
    <n v="202.5"/>
    <n v="37.72"/>
    <n v="40"/>
    <n v="280.22000000000003"/>
    <x v="0"/>
    <x v="1"/>
    <s v="SSH"/>
    <s v="VRN"/>
    <x v="3"/>
    <x v="1"/>
    <x v="138"/>
  </r>
  <r>
    <x v="29"/>
    <x v="10"/>
    <x v="1"/>
    <m/>
    <s v="11LA92"/>
    <x v="1"/>
    <x v="0"/>
    <x v="6"/>
    <x v="7"/>
    <x v="10"/>
    <n v="1"/>
    <n v="1"/>
    <n v="270"/>
    <n v="37.72"/>
    <n v="40"/>
    <n v="347.72"/>
    <x v="0"/>
    <x v="1"/>
    <s v="SSH"/>
    <s v="VRN"/>
    <x v="3"/>
    <x v="1"/>
    <x v="138"/>
  </r>
  <r>
    <x v="31"/>
    <x v="18"/>
    <x v="0"/>
    <m/>
    <m/>
    <x v="0"/>
    <x v="0"/>
    <x v="16"/>
    <x v="0"/>
    <x v="51"/>
    <n v="30"/>
    <n v="30"/>
    <n v="225"/>
    <n v="0"/>
    <n v="0"/>
    <n v="6750"/>
    <x v="0"/>
    <x v="0"/>
    <s v="NAP"/>
    <s v="SSH"/>
    <x v="0"/>
    <x v="2"/>
    <x v="153"/>
  </r>
  <r>
    <x v="31"/>
    <x v="18"/>
    <x v="0"/>
    <m/>
    <m/>
    <x v="0"/>
    <x v="0"/>
    <x v="16"/>
    <x v="0"/>
    <x v="52"/>
    <n v="30"/>
    <n v="30"/>
    <n v="225"/>
    <n v="0"/>
    <n v="0"/>
    <n v="6750"/>
    <x v="0"/>
    <x v="0"/>
    <s v="NAP"/>
    <s v="SSH"/>
    <x v="0"/>
    <x v="2"/>
    <x v="127"/>
  </r>
  <r>
    <x v="31"/>
    <x v="18"/>
    <x v="0"/>
    <m/>
    <m/>
    <x v="0"/>
    <x v="0"/>
    <x v="16"/>
    <x v="0"/>
    <x v="53"/>
    <n v="30"/>
    <n v="30"/>
    <n v="225"/>
    <n v="0"/>
    <n v="0"/>
    <n v="6750"/>
    <x v="0"/>
    <x v="0"/>
    <s v="NAP"/>
    <s v="SSH"/>
    <x v="0"/>
    <x v="2"/>
    <x v="128"/>
  </r>
  <r>
    <x v="31"/>
    <x v="18"/>
    <x v="0"/>
    <m/>
    <m/>
    <x v="0"/>
    <x v="0"/>
    <x v="16"/>
    <x v="0"/>
    <x v="54"/>
    <n v="30"/>
    <n v="30"/>
    <n v="225"/>
    <n v="0"/>
    <n v="0"/>
    <n v="6750"/>
    <x v="0"/>
    <x v="0"/>
    <s v="NAP"/>
    <s v="SSH"/>
    <x v="0"/>
    <x v="2"/>
    <x v="129"/>
  </r>
  <r>
    <x v="31"/>
    <x v="18"/>
    <x v="0"/>
    <m/>
    <m/>
    <x v="0"/>
    <x v="0"/>
    <x v="16"/>
    <x v="0"/>
    <x v="55"/>
    <n v="30"/>
    <n v="30"/>
    <n v="225"/>
    <n v="0"/>
    <n v="0"/>
    <n v="6750"/>
    <x v="0"/>
    <x v="0"/>
    <s v="NAP"/>
    <s v="SSH"/>
    <x v="0"/>
    <x v="2"/>
    <x v="130"/>
  </r>
  <r>
    <x v="31"/>
    <x v="18"/>
    <x v="0"/>
    <m/>
    <m/>
    <x v="0"/>
    <x v="0"/>
    <x v="16"/>
    <x v="0"/>
    <x v="56"/>
    <n v="30"/>
    <n v="30"/>
    <n v="225"/>
    <n v="0"/>
    <n v="0"/>
    <n v="6750"/>
    <x v="0"/>
    <x v="0"/>
    <s v="NAP"/>
    <s v="SSH"/>
    <x v="0"/>
    <x v="2"/>
    <x v="131"/>
  </r>
  <r>
    <x v="31"/>
    <x v="18"/>
    <x v="0"/>
    <m/>
    <m/>
    <x v="0"/>
    <x v="1"/>
    <x v="18"/>
    <x v="1"/>
    <x v="52"/>
    <n v="30"/>
    <n v="30"/>
    <n v="225"/>
    <n v="0"/>
    <n v="0"/>
    <n v="6750"/>
    <x v="0"/>
    <x v="0"/>
    <s v="SSH"/>
    <s v="NAP"/>
    <x v="0"/>
    <x v="2"/>
    <x v="127"/>
  </r>
  <r>
    <x v="31"/>
    <x v="18"/>
    <x v="0"/>
    <m/>
    <m/>
    <x v="0"/>
    <x v="1"/>
    <x v="18"/>
    <x v="1"/>
    <x v="53"/>
    <n v="30"/>
    <n v="30"/>
    <n v="225"/>
    <n v="0"/>
    <n v="0"/>
    <n v="6750"/>
    <x v="0"/>
    <x v="0"/>
    <s v="SSH"/>
    <s v="NAP"/>
    <x v="0"/>
    <x v="2"/>
    <x v="128"/>
  </r>
  <r>
    <x v="31"/>
    <x v="18"/>
    <x v="0"/>
    <m/>
    <m/>
    <x v="0"/>
    <x v="1"/>
    <x v="18"/>
    <x v="1"/>
    <x v="54"/>
    <n v="30"/>
    <n v="30"/>
    <n v="225"/>
    <n v="0"/>
    <n v="0"/>
    <n v="6750"/>
    <x v="0"/>
    <x v="0"/>
    <s v="SSH"/>
    <s v="NAP"/>
    <x v="0"/>
    <x v="2"/>
    <x v="129"/>
  </r>
  <r>
    <x v="31"/>
    <x v="18"/>
    <x v="0"/>
    <m/>
    <m/>
    <x v="0"/>
    <x v="1"/>
    <x v="18"/>
    <x v="1"/>
    <x v="55"/>
    <n v="30"/>
    <n v="30"/>
    <n v="225"/>
    <n v="0"/>
    <n v="0"/>
    <n v="6750"/>
    <x v="0"/>
    <x v="0"/>
    <s v="SSH"/>
    <s v="NAP"/>
    <x v="0"/>
    <x v="2"/>
    <x v="130"/>
  </r>
  <r>
    <x v="31"/>
    <x v="18"/>
    <x v="0"/>
    <m/>
    <m/>
    <x v="0"/>
    <x v="1"/>
    <x v="18"/>
    <x v="1"/>
    <x v="56"/>
    <n v="30"/>
    <n v="30"/>
    <n v="225"/>
    <n v="0"/>
    <n v="0"/>
    <n v="6750"/>
    <x v="0"/>
    <x v="0"/>
    <s v="SSH"/>
    <s v="NAP"/>
    <x v="0"/>
    <x v="2"/>
    <x v="131"/>
  </r>
  <r>
    <x v="31"/>
    <x v="18"/>
    <x v="0"/>
    <m/>
    <m/>
    <x v="0"/>
    <x v="1"/>
    <x v="18"/>
    <x v="1"/>
    <x v="57"/>
    <n v="30"/>
    <n v="30"/>
    <n v="225"/>
    <n v="0"/>
    <n v="0"/>
    <n v="6750"/>
    <x v="0"/>
    <x v="0"/>
    <s v="SSH"/>
    <s v="NAP"/>
    <x v="0"/>
    <x v="2"/>
    <x v="13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1"/>
    <x v="8"/>
    <x v="1"/>
    <m/>
    <s v="A2NRN"/>
    <x v="0"/>
    <x v="0"/>
    <x v="12"/>
    <x v="4"/>
    <x v="28"/>
    <n v="3"/>
    <n v="3"/>
    <n v="377.5"/>
    <n v="0"/>
    <n v="0"/>
    <n v="1132.5"/>
    <x v="0"/>
    <x v="1"/>
    <s v="MXP"/>
    <s v="SSH"/>
    <x v="2"/>
    <x v="3"/>
    <x v="146"/>
  </r>
  <r>
    <x v="31"/>
    <x v="8"/>
    <x v="1"/>
    <m/>
    <s v="A2NRN"/>
    <x v="0"/>
    <x v="1"/>
    <x v="13"/>
    <x v="5"/>
    <x v="29"/>
    <n v="3"/>
    <n v="3"/>
    <n v="377.5"/>
    <n v="0"/>
    <n v="0"/>
    <n v="1132.5"/>
    <x v="0"/>
    <x v="1"/>
    <s v="SSH"/>
    <s v="MXP"/>
    <x v="2"/>
    <x v="3"/>
    <x v="143"/>
  </r>
  <r>
    <x v="32"/>
    <x v="7"/>
    <x v="1"/>
    <m/>
    <m/>
    <x v="1"/>
    <x v="0"/>
    <x v="5"/>
    <x v="2"/>
    <x v="9"/>
    <n v="3"/>
    <n v="3"/>
    <n v="285"/>
    <n v="0"/>
    <n v="0"/>
    <n v="855"/>
    <x v="0"/>
    <x v="1"/>
    <s v="BRI"/>
    <s v="SSH"/>
    <x v="1"/>
    <x v="1"/>
    <x v="146"/>
  </r>
  <r>
    <x v="32"/>
    <x v="8"/>
    <x v="1"/>
    <m/>
    <s v="JZPYW"/>
    <x v="1"/>
    <x v="0"/>
    <x v="25"/>
    <x v="1"/>
    <x v="30"/>
    <n v="4"/>
    <n v="4"/>
    <n v="275"/>
    <n v="0"/>
    <n v="0"/>
    <n v="1100"/>
    <x v="0"/>
    <x v="1"/>
    <s v="SSH"/>
    <s v="NAP"/>
    <x v="0"/>
    <x v="3"/>
    <x v="95"/>
  </r>
  <r>
    <x v="32"/>
    <x v="8"/>
    <x v="1"/>
    <m/>
    <s v="2RHP7"/>
    <x v="1"/>
    <x v="0"/>
    <x v="25"/>
    <x v="1"/>
    <x v="30"/>
    <n v="4"/>
    <n v="4"/>
    <n v="275"/>
    <n v="0"/>
    <n v="0"/>
    <n v="1100"/>
    <x v="0"/>
    <x v="1"/>
    <s v="SSH"/>
    <s v="NAP"/>
    <x v="0"/>
    <x v="3"/>
    <x v="95"/>
  </r>
  <r>
    <x v="32"/>
    <x v="8"/>
    <x v="1"/>
    <m/>
    <s v="7WRJ6"/>
    <x v="1"/>
    <x v="0"/>
    <x v="12"/>
    <x v="4"/>
    <x v="28"/>
    <n v="2"/>
    <n v="2"/>
    <n v="325"/>
    <n v="0"/>
    <n v="0"/>
    <n v="650"/>
    <x v="0"/>
    <x v="1"/>
    <s v="MXP"/>
    <s v="SSH"/>
    <x v="2"/>
    <x v="3"/>
    <x v="154"/>
  </r>
  <r>
    <x v="33"/>
    <x v="19"/>
    <x v="0"/>
    <m/>
    <m/>
    <x v="0"/>
    <x v="0"/>
    <x v="5"/>
    <x v="2"/>
    <x v="38"/>
    <n v="30"/>
    <n v="30"/>
    <n v="190"/>
    <n v="0"/>
    <n v="0"/>
    <n v="5700"/>
    <x v="0"/>
    <x v="0"/>
    <s v="BRI"/>
    <s v="SSH"/>
    <x v="1"/>
    <x v="1"/>
    <x v="7"/>
  </r>
  <r>
    <x v="33"/>
    <x v="19"/>
    <x v="0"/>
    <m/>
    <m/>
    <x v="0"/>
    <x v="0"/>
    <x v="5"/>
    <x v="2"/>
    <x v="39"/>
    <n v="30"/>
    <n v="30"/>
    <n v="190"/>
    <n v="0"/>
    <n v="0"/>
    <n v="5700"/>
    <x v="0"/>
    <x v="0"/>
    <s v="BRI"/>
    <s v="SSH"/>
    <x v="1"/>
    <x v="1"/>
    <x v="8"/>
  </r>
  <r>
    <x v="33"/>
    <x v="19"/>
    <x v="0"/>
    <m/>
    <m/>
    <x v="0"/>
    <x v="0"/>
    <x v="5"/>
    <x v="2"/>
    <x v="40"/>
    <n v="40"/>
    <n v="40"/>
    <n v="220"/>
    <n v="0"/>
    <n v="0"/>
    <n v="8800"/>
    <x v="0"/>
    <x v="0"/>
    <s v="BRI"/>
    <s v="SSH"/>
    <x v="1"/>
    <x v="1"/>
    <x v="9"/>
  </r>
  <r>
    <x v="33"/>
    <x v="19"/>
    <x v="0"/>
    <m/>
    <m/>
    <x v="0"/>
    <x v="0"/>
    <x v="5"/>
    <x v="2"/>
    <x v="41"/>
    <n v="40"/>
    <n v="40"/>
    <n v="220"/>
    <n v="0"/>
    <n v="0"/>
    <n v="8800"/>
    <x v="0"/>
    <x v="0"/>
    <s v="BRI"/>
    <s v="SSH"/>
    <x v="1"/>
    <x v="1"/>
    <x v="10"/>
  </r>
  <r>
    <x v="33"/>
    <x v="19"/>
    <x v="0"/>
    <m/>
    <m/>
    <x v="0"/>
    <x v="0"/>
    <x v="5"/>
    <x v="2"/>
    <x v="42"/>
    <n v="40"/>
    <n v="40"/>
    <n v="220"/>
    <n v="0"/>
    <n v="0"/>
    <n v="8800"/>
    <x v="0"/>
    <x v="0"/>
    <s v="BRI"/>
    <s v="SSH"/>
    <x v="1"/>
    <x v="1"/>
    <x v="11"/>
  </r>
  <r>
    <x v="33"/>
    <x v="19"/>
    <x v="0"/>
    <m/>
    <m/>
    <x v="0"/>
    <x v="0"/>
    <x v="5"/>
    <x v="2"/>
    <x v="43"/>
    <n v="40"/>
    <n v="40"/>
    <n v="220"/>
    <n v="0"/>
    <n v="0"/>
    <n v="8800"/>
    <x v="0"/>
    <x v="0"/>
    <s v="BRI"/>
    <s v="SSH"/>
    <x v="1"/>
    <x v="1"/>
    <x v="155"/>
  </r>
  <r>
    <x v="33"/>
    <x v="19"/>
    <x v="0"/>
    <m/>
    <m/>
    <x v="0"/>
    <x v="0"/>
    <x v="5"/>
    <x v="2"/>
    <x v="12"/>
    <n v="40"/>
    <n v="40"/>
    <n v="220"/>
    <n v="0"/>
    <n v="0"/>
    <n v="8800"/>
    <x v="0"/>
    <x v="0"/>
    <s v="BRI"/>
    <s v="SSH"/>
    <x v="1"/>
    <x v="1"/>
    <x v="156"/>
  </r>
  <r>
    <x v="33"/>
    <x v="19"/>
    <x v="0"/>
    <m/>
    <m/>
    <x v="0"/>
    <x v="0"/>
    <x v="5"/>
    <x v="2"/>
    <x v="13"/>
    <n v="30"/>
    <n v="30"/>
    <n v="190"/>
    <n v="0"/>
    <n v="0"/>
    <n v="5700"/>
    <x v="0"/>
    <x v="0"/>
    <s v="BRI"/>
    <s v="SSH"/>
    <x v="1"/>
    <x v="1"/>
    <x v="157"/>
  </r>
  <r>
    <x v="33"/>
    <x v="19"/>
    <x v="0"/>
    <m/>
    <m/>
    <x v="0"/>
    <x v="0"/>
    <x v="5"/>
    <x v="2"/>
    <x v="14"/>
    <n v="30"/>
    <n v="30"/>
    <n v="190"/>
    <n v="0"/>
    <n v="0"/>
    <n v="5700"/>
    <x v="0"/>
    <x v="0"/>
    <s v="BRI"/>
    <s v="SSH"/>
    <x v="1"/>
    <x v="1"/>
    <x v="158"/>
  </r>
  <r>
    <x v="33"/>
    <x v="19"/>
    <x v="0"/>
    <m/>
    <m/>
    <x v="0"/>
    <x v="1"/>
    <x v="7"/>
    <x v="3"/>
    <x v="39"/>
    <n v="30"/>
    <n v="30"/>
    <n v="190"/>
    <n v="0"/>
    <n v="0"/>
    <n v="5700"/>
    <x v="0"/>
    <x v="0"/>
    <s v="SSH"/>
    <s v="BRI"/>
    <x v="1"/>
    <x v="1"/>
    <x v="8"/>
  </r>
  <r>
    <x v="33"/>
    <x v="19"/>
    <x v="0"/>
    <m/>
    <m/>
    <x v="0"/>
    <x v="1"/>
    <x v="7"/>
    <x v="3"/>
    <x v="40"/>
    <n v="30"/>
    <n v="30"/>
    <n v="190"/>
    <n v="0"/>
    <n v="0"/>
    <n v="5700"/>
    <x v="0"/>
    <x v="0"/>
    <s v="SSH"/>
    <s v="BRI"/>
    <x v="1"/>
    <x v="1"/>
    <x v="9"/>
  </r>
  <r>
    <x v="33"/>
    <x v="19"/>
    <x v="0"/>
    <m/>
    <m/>
    <x v="0"/>
    <x v="1"/>
    <x v="7"/>
    <x v="3"/>
    <x v="41"/>
    <n v="40"/>
    <n v="40"/>
    <n v="220"/>
    <n v="0"/>
    <n v="0"/>
    <n v="8800"/>
    <x v="0"/>
    <x v="0"/>
    <s v="SSH"/>
    <s v="BRI"/>
    <x v="1"/>
    <x v="1"/>
    <x v="10"/>
  </r>
  <r>
    <x v="33"/>
    <x v="19"/>
    <x v="0"/>
    <m/>
    <m/>
    <x v="0"/>
    <x v="1"/>
    <x v="7"/>
    <x v="3"/>
    <x v="42"/>
    <n v="40"/>
    <n v="40"/>
    <n v="220"/>
    <n v="0"/>
    <n v="0"/>
    <n v="8800"/>
    <x v="0"/>
    <x v="0"/>
    <s v="SSH"/>
    <s v="BRI"/>
    <x v="1"/>
    <x v="1"/>
    <x v="11"/>
  </r>
  <r>
    <x v="33"/>
    <x v="19"/>
    <x v="0"/>
    <m/>
    <m/>
    <x v="0"/>
    <x v="1"/>
    <x v="7"/>
    <x v="3"/>
    <x v="43"/>
    <n v="40"/>
    <n v="40"/>
    <n v="220"/>
    <n v="0"/>
    <n v="0"/>
    <n v="8800"/>
    <x v="0"/>
    <x v="0"/>
    <s v="SSH"/>
    <s v="BRI"/>
    <x v="1"/>
    <x v="1"/>
    <x v="155"/>
  </r>
  <r>
    <x v="33"/>
    <x v="19"/>
    <x v="0"/>
    <m/>
    <m/>
    <x v="0"/>
    <x v="1"/>
    <x v="7"/>
    <x v="3"/>
    <x v="12"/>
    <n v="40"/>
    <n v="40"/>
    <n v="220"/>
    <n v="0"/>
    <n v="0"/>
    <n v="8800"/>
    <x v="0"/>
    <x v="0"/>
    <s v="SSH"/>
    <s v="BRI"/>
    <x v="1"/>
    <x v="1"/>
    <x v="156"/>
  </r>
  <r>
    <x v="33"/>
    <x v="19"/>
    <x v="0"/>
    <m/>
    <m/>
    <x v="0"/>
    <x v="1"/>
    <x v="7"/>
    <x v="3"/>
    <x v="13"/>
    <n v="40"/>
    <n v="40"/>
    <n v="220"/>
    <n v="0"/>
    <n v="0"/>
    <n v="8800"/>
    <x v="0"/>
    <x v="0"/>
    <s v="SSH"/>
    <s v="BRI"/>
    <x v="1"/>
    <x v="1"/>
    <x v="157"/>
  </r>
  <r>
    <x v="33"/>
    <x v="19"/>
    <x v="0"/>
    <m/>
    <m/>
    <x v="0"/>
    <x v="1"/>
    <x v="7"/>
    <x v="3"/>
    <x v="14"/>
    <n v="30"/>
    <n v="30"/>
    <n v="190"/>
    <n v="0"/>
    <n v="0"/>
    <n v="5700"/>
    <x v="0"/>
    <x v="0"/>
    <s v="SSH"/>
    <s v="BRI"/>
    <x v="1"/>
    <x v="1"/>
    <x v="158"/>
  </r>
  <r>
    <x v="33"/>
    <x v="19"/>
    <x v="0"/>
    <m/>
    <m/>
    <x v="0"/>
    <x v="1"/>
    <x v="7"/>
    <x v="3"/>
    <x v="15"/>
    <n v="30"/>
    <n v="30"/>
    <n v="190"/>
    <n v="0"/>
    <n v="0"/>
    <n v="5700"/>
    <x v="0"/>
    <x v="0"/>
    <s v="SSH"/>
    <s v="BRI"/>
    <x v="1"/>
    <x v="1"/>
    <x v="159"/>
  </r>
  <r>
    <x v="34"/>
    <x v="9"/>
    <x v="1"/>
    <m/>
    <s v="OA5ALD"/>
    <x v="1"/>
    <x v="0"/>
    <x v="24"/>
    <x v="0"/>
    <x v="29"/>
    <n v="1"/>
    <n v="1"/>
    <n v="164.99"/>
    <n v="20.25"/>
    <n v="53"/>
    <n v="238.24"/>
    <x v="0"/>
    <x v="1"/>
    <s v="NAP"/>
    <s v="SSH"/>
    <x v="0"/>
    <x v="3"/>
    <x v="160"/>
  </r>
  <r>
    <x v="34"/>
    <x v="9"/>
    <x v="1"/>
    <m/>
    <s v="OA5ALD"/>
    <x v="1"/>
    <x v="0"/>
    <x v="24"/>
    <x v="0"/>
    <x v="29"/>
    <n v="1"/>
    <n v="1"/>
    <n v="164.99"/>
    <n v="20.25"/>
    <n v="53"/>
    <n v="238.24"/>
    <x v="0"/>
    <x v="1"/>
    <s v="NAP"/>
    <s v="SSH"/>
    <x v="0"/>
    <x v="3"/>
    <x v="160"/>
  </r>
  <r>
    <x v="34"/>
    <x v="9"/>
    <x v="1"/>
    <m/>
    <s v="OA5ALD"/>
    <x v="1"/>
    <x v="0"/>
    <x v="24"/>
    <x v="0"/>
    <x v="29"/>
    <n v="1"/>
    <n v="1"/>
    <n v="219.99"/>
    <n v="24.840000000000003"/>
    <n v="53"/>
    <n v="297.83000000000004"/>
    <x v="0"/>
    <x v="1"/>
    <s v="NAP"/>
    <s v="SSH"/>
    <x v="0"/>
    <x v="3"/>
    <x v="160"/>
  </r>
  <r>
    <x v="34"/>
    <x v="9"/>
    <x v="1"/>
    <m/>
    <s v="OA5ALD"/>
    <x v="1"/>
    <x v="0"/>
    <x v="24"/>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9"/>
    <x v="0"/>
    <m/>
    <m/>
    <x v="0"/>
    <x v="0"/>
    <x v="29"/>
    <x v="6"/>
    <x v="39"/>
    <n v="30"/>
    <n v="30"/>
    <n v="230"/>
    <n v="0"/>
    <n v="0"/>
    <n v="6900"/>
    <x v="0"/>
    <x v="0"/>
    <s v="VRN"/>
    <s v="SSH"/>
    <x v="3"/>
    <x v="1"/>
    <x v="8"/>
  </r>
  <r>
    <x v="33"/>
    <x v="19"/>
    <x v="0"/>
    <m/>
    <m/>
    <x v="0"/>
    <x v="0"/>
    <x v="29"/>
    <x v="6"/>
    <x v="40"/>
    <n v="40"/>
    <n v="40"/>
    <n v="260"/>
    <n v="0"/>
    <n v="0"/>
    <n v="10400"/>
    <x v="0"/>
    <x v="0"/>
    <s v="VRN"/>
    <s v="SSH"/>
    <x v="3"/>
    <x v="1"/>
    <x v="9"/>
  </r>
  <r>
    <x v="33"/>
    <x v="19"/>
    <x v="0"/>
    <m/>
    <m/>
    <x v="0"/>
    <x v="0"/>
    <x v="29"/>
    <x v="6"/>
    <x v="41"/>
    <n v="40"/>
    <n v="40"/>
    <n v="260"/>
    <n v="0"/>
    <n v="0"/>
    <n v="10400"/>
    <x v="0"/>
    <x v="0"/>
    <s v="VRN"/>
    <s v="SSH"/>
    <x v="3"/>
    <x v="1"/>
    <x v="10"/>
  </r>
  <r>
    <x v="33"/>
    <x v="20"/>
    <x v="0"/>
    <m/>
    <m/>
    <x v="0"/>
    <x v="0"/>
    <x v="29"/>
    <x v="6"/>
    <x v="42"/>
    <n v="0"/>
    <n v="0"/>
    <n v="260"/>
    <n v="0"/>
    <n v="0"/>
    <n v="0"/>
    <x v="0"/>
    <x v="0"/>
    <s v="VRN"/>
    <s v="SSH"/>
    <x v="3"/>
    <x v="1"/>
    <x v="11"/>
  </r>
  <r>
    <x v="33"/>
    <x v="20"/>
    <x v="0"/>
    <m/>
    <m/>
    <x v="0"/>
    <x v="0"/>
    <x v="29"/>
    <x v="6"/>
    <x v="43"/>
    <n v="0"/>
    <n v="0"/>
    <n v="260"/>
    <n v="0"/>
    <n v="0"/>
    <n v="0"/>
    <x v="0"/>
    <x v="0"/>
    <s v="VRN"/>
    <s v="SSH"/>
    <x v="3"/>
    <x v="1"/>
    <x v="155"/>
  </r>
  <r>
    <x v="33"/>
    <x v="20"/>
    <x v="0"/>
    <m/>
    <m/>
    <x v="0"/>
    <x v="0"/>
    <x v="29"/>
    <x v="6"/>
    <x v="12"/>
    <n v="0"/>
    <n v="0"/>
    <n v="260"/>
    <n v="0"/>
    <n v="0"/>
    <n v="0"/>
    <x v="0"/>
    <x v="0"/>
    <s v="VRN"/>
    <s v="SSH"/>
    <x v="3"/>
    <x v="1"/>
    <x v="156"/>
  </r>
  <r>
    <x v="33"/>
    <x v="19"/>
    <x v="0"/>
    <m/>
    <m/>
    <x v="0"/>
    <x v="1"/>
    <x v="26"/>
    <x v="7"/>
    <x v="40"/>
    <n v="30"/>
    <n v="30"/>
    <n v="230"/>
    <n v="0"/>
    <n v="0"/>
    <n v="6900"/>
    <x v="0"/>
    <x v="0"/>
    <s v="SSH"/>
    <s v="VRN"/>
    <x v="3"/>
    <x v="1"/>
    <x v="9"/>
  </r>
  <r>
    <x v="33"/>
    <x v="19"/>
    <x v="0"/>
    <m/>
    <m/>
    <x v="0"/>
    <x v="1"/>
    <x v="26"/>
    <x v="7"/>
    <x v="41"/>
    <n v="40"/>
    <n v="40"/>
    <n v="260"/>
    <n v="0"/>
    <n v="0"/>
    <n v="10400"/>
    <x v="0"/>
    <x v="0"/>
    <s v="SSH"/>
    <s v="VRN"/>
    <x v="3"/>
    <x v="1"/>
    <x v="10"/>
  </r>
  <r>
    <x v="33"/>
    <x v="19"/>
    <x v="0"/>
    <m/>
    <m/>
    <x v="0"/>
    <x v="1"/>
    <x v="26"/>
    <x v="7"/>
    <x v="42"/>
    <n v="40"/>
    <n v="40"/>
    <n v="260"/>
    <n v="0"/>
    <n v="0"/>
    <n v="10400"/>
    <x v="0"/>
    <x v="0"/>
    <s v="SSH"/>
    <s v="VRN"/>
    <x v="3"/>
    <x v="1"/>
    <x v="11"/>
  </r>
  <r>
    <x v="33"/>
    <x v="20"/>
    <x v="0"/>
    <m/>
    <m/>
    <x v="0"/>
    <x v="1"/>
    <x v="26"/>
    <x v="7"/>
    <x v="43"/>
    <n v="0"/>
    <n v="0"/>
    <n v="260"/>
    <n v="0"/>
    <n v="0"/>
    <n v="0"/>
    <x v="0"/>
    <x v="0"/>
    <s v="SSH"/>
    <s v="VRN"/>
    <x v="3"/>
    <x v="1"/>
    <x v="155"/>
  </r>
  <r>
    <x v="33"/>
    <x v="20"/>
    <x v="0"/>
    <m/>
    <m/>
    <x v="0"/>
    <x v="1"/>
    <x v="26"/>
    <x v="7"/>
    <x v="12"/>
    <n v="0"/>
    <n v="0"/>
    <n v="260"/>
    <n v="0"/>
    <n v="0"/>
    <n v="0"/>
    <x v="0"/>
    <x v="0"/>
    <s v="SSH"/>
    <s v="VRN"/>
    <x v="3"/>
    <x v="1"/>
    <x v="156"/>
  </r>
  <r>
    <x v="33"/>
    <x v="20"/>
    <x v="0"/>
    <m/>
    <m/>
    <x v="0"/>
    <x v="1"/>
    <x v="26"/>
    <x v="7"/>
    <x v="13"/>
    <n v="0"/>
    <n v="0"/>
    <n v="260"/>
    <n v="0"/>
    <n v="0"/>
    <n v="0"/>
    <x v="0"/>
    <x v="0"/>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12"/>
    <x v="4"/>
    <x v="28"/>
    <n v="2"/>
    <n v="2"/>
    <n v="325"/>
    <n v="0"/>
    <n v="0"/>
    <n v="650"/>
    <x v="0"/>
    <x v="1"/>
    <s v="MXP"/>
    <s v="SSH"/>
    <x v="2"/>
    <x v="3"/>
    <x v="161"/>
  </r>
  <r>
    <x v="35"/>
    <x v="7"/>
    <x v="1"/>
    <m/>
    <m/>
    <x v="1"/>
    <x v="0"/>
    <x v="25"/>
    <x v="1"/>
    <x v="29"/>
    <n v="2"/>
    <n v="2"/>
    <n v="375"/>
    <n v="0"/>
    <n v="0"/>
    <n v="750"/>
    <x v="0"/>
    <x v="1"/>
    <s v="SSH"/>
    <s v="NAP"/>
    <x v="0"/>
    <x v="3"/>
    <x v="142"/>
  </r>
  <r>
    <x v="33"/>
    <x v="9"/>
    <x v="1"/>
    <m/>
    <s v="QG7FDP"/>
    <x v="1"/>
    <x v="0"/>
    <x v="12"/>
    <x v="4"/>
    <x v="28"/>
    <n v="1"/>
    <n v="1"/>
    <n v="330"/>
    <n v="22.680000000000007"/>
    <n v="53"/>
    <n v="405.68"/>
    <x v="0"/>
    <x v="1"/>
    <s v="MXP"/>
    <s v="SSH"/>
    <x v="2"/>
    <x v="3"/>
    <x v="147"/>
  </r>
  <r>
    <x v="33"/>
    <x v="9"/>
    <x v="1"/>
    <m/>
    <s v="QG7FDP"/>
    <x v="1"/>
    <x v="0"/>
    <x v="12"/>
    <x v="4"/>
    <x v="28"/>
    <n v="1"/>
    <n v="1"/>
    <n v="330"/>
    <n v="22.680000000000007"/>
    <n v="53"/>
    <n v="405.68"/>
    <x v="0"/>
    <x v="1"/>
    <s v="MXP"/>
    <s v="SSH"/>
    <x v="2"/>
    <x v="3"/>
    <x v="147"/>
  </r>
  <r>
    <x v="33"/>
    <x v="9"/>
    <x v="1"/>
    <m/>
    <s v="QG7FDP"/>
    <x v="1"/>
    <x v="0"/>
    <x v="12"/>
    <x v="4"/>
    <x v="28"/>
    <n v="1"/>
    <n v="1"/>
    <n v="247.5"/>
    <n v="14.86"/>
    <n v="53"/>
    <n v="315.36"/>
    <x v="0"/>
    <x v="1"/>
    <s v="MXP"/>
    <s v="SSH"/>
    <x v="2"/>
    <x v="3"/>
    <x v="147"/>
  </r>
  <r>
    <x v="33"/>
    <x v="9"/>
    <x v="1"/>
    <m/>
    <s v="QG7FDP"/>
    <x v="1"/>
    <x v="0"/>
    <x v="12"/>
    <x v="4"/>
    <x v="28"/>
    <n v="1"/>
    <n v="1"/>
    <n v="330"/>
    <n v="22.680000000000007"/>
    <n v="53"/>
    <n v="405.68"/>
    <x v="0"/>
    <x v="1"/>
    <s v="MXP"/>
    <s v="SSH"/>
    <x v="2"/>
    <x v="3"/>
    <x v="147"/>
  </r>
  <r>
    <x v="33"/>
    <x v="10"/>
    <x v="1"/>
    <m/>
    <s v="11LB15"/>
    <x v="1"/>
    <x v="0"/>
    <x v="12"/>
    <x v="4"/>
    <x v="28"/>
    <n v="1"/>
    <n v="1"/>
    <n v="280"/>
    <n v="29.31"/>
    <n v="30"/>
    <n v="339.31"/>
    <x v="0"/>
    <x v="1"/>
    <s v="MXP"/>
    <s v="SSH"/>
    <x v="2"/>
    <x v="3"/>
    <x v="147"/>
  </r>
  <r>
    <x v="33"/>
    <x v="10"/>
    <x v="1"/>
    <m/>
    <s v="11LB1A"/>
    <x v="1"/>
    <x v="0"/>
    <x v="12"/>
    <x v="4"/>
    <x v="28"/>
    <n v="1"/>
    <n v="1"/>
    <n v="330"/>
    <n v="29.31"/>
    <n v="30"/>
    <n v="389.31"/>
    <x v="0"/>
    <x v="1"/>
    <s v="MXP"/>
    <s v="SSH"/>
    <x v="2"/>
    <x v="3"/>
    <x v="147"/>
  </r>
  <r>
    <x v="35"/>
    <x v="8"/>
    <x v="1"/>
    <m/>
    <s v="LYNFM"/>
    <x v="1"/>
    <x v="0"/>
    <x v="6"/>
    <x v="7"/>
    <x v="10"/>
    <n v="2"/>
    <n v="2"/>
    <n v="320"/>
    <n v="0"/>
    <n v="0"/>
    <n v="640"/>
    <x v="0"/>
    <x v="1"/>
    <s v="SSH"/>
    <s v="VRN"/>
    <x v="3"/>
    <x v="1"/>
    <x v="118"/>
  </r>
  <r>
    <x v="36"/>
    <x v="13"/>
    <x v="0"/>
    <m/>
    <m/>
    <x v="0"/>
    <x v="0"/>
    <x v="16"/>
    <x v="0"/>
    <x v="57"/>
    <n v="60"/>
    <n v="60"/>
    <n v="195"/>
    <n v="0"/>
    <n v="0"/>
    <n v="11700"/>
    <x v="0"/>
    <x v="0"/>
    <s v="NAP"/>
    <s v="SSH"/>
    <x v="0"/>
    <x v="2"/>
    <x v="106"/>
  </r>
  <r>
    <x v="36"/>
    <x v="13"/>
    <x v="0"/>
    <m/>
    <m/>
    <x v="0"/>
    <x v="1"/>
    <x v="18"/>
    <x v="1"/>
    <x v="58"/>
    <n v="60"/>
    <n v="60"/>
    <n v="195"/>
    <n v="0"/>
    <n v="0"/>
    <n v="11700"/>
    <x v="0"/>
    <x v="0"/>
    <s v="SSH"/>
    <s v="NAP"/>
    <x v="0"/>
    <x v="2"/>
    <x v="107"/>
  </r>
  <r>
    <x v="36"/>
    <x v="7"/>
    <x v="1"/>
    <m/>
    <m/>
    <x v="1"/>
    <x v="0"/>
    <x v="13"/>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30"/>
    <x v="0"/>
    <x v="80"/>
    <n v="80"/>
    <n v="80"/>
    <n v="250"/>
    <n v="0"/>
    <n v="0"/>
    <n v="20000"/>
    <x v="0"/>
    <x v="3"/>
    <s v="NAP"/>
    <s v="SSH"/>
    <x v="0"/>
    <x v="0"/>
    <x v="166"/>
  </r>
  <r>
    <x v="39"/>
    <x v="0"/>
    <x v="0"/>
    <m/>
    <m/>
    <x v="0"/>
    <x v="0"/>
    <x v="30"/>
    <x v="0"/>
    <x v="81"/>
    <n v="80"/>
    <n v="80"/>
    <n v="250"/>
    <n v="0"/>
    <n v="0"/>
    <n v="20000"/>
    <x v="0"/>
    <x v="3"/>
    <s v="NAP"/>
    <s v="SSH"/>
    <x v="0"/>
    <x v="0"/>
    <x v="167"/>
  </r>
  <r>
    <x v="39"/>
    <x v="0"/>
    <x v="0"/>
    <m/>
    <m/>
    <x v="0"/>
    <x v="1"/>
    <x v="31"/>
    <x v="1"/>
    <x v="81"/>
    <n v="80"/>
    <n v="80"/>
    <n v="250"/>
    <n v="0"/>
    <n v="0"/>
    <n v="20000"/>
    <x v="0"/>
    <x v="3"/>
    <s v="SSH"/>
    <s v="NAP"/>
    <x v="0"/>
    <x v="0"/>
    <x v="167"/>
  </r>
  <r>
    <x v="39"/>
    <x v="0"/>
    <x v="0"/>
    <m/>
    <m/>
    <x v="0"/>
    <x v="1"/>
    <x v="31"/>
    <x v="1"/>
    <x v="82"/>
    <n v="80"/>
    <n v="80"/>
    <n v="250"/>
    <n v="0"/>
    <n v="0"/>
    <n v="20000"/>
    <x v="0"/>
    <x v="3"/>
    <s v="SSH"/>
    <s v="NAP"/>
    <x v="0"/>
    <x v="0"/>
    <x v="168"/>
  </r>
  <r>
    <x v="0"/>
    <x v="0"/>
    <x v="0"/>
    <m/>
    <m/>
    <x v="0"/>
    <x v="0"/>
    <x v="12"/>
    <x v="0"/>
    <x v="2"/>
    <n v="0"/>
    <n v="0"/>
    <n v="240"/>
    <n v="0"/>
    <n v="0"/>
    <n v="0"/>
    <x v="0"/>
    <x v="3"/>
    <s v="NAP"/>
    <s v="SSH"/>
    <x v="0"/>
    <x v="0"/>
    <x v="2"/>
  </r>
  <r>
    <x v="0"/>
    <x v="0"/>
    <x v="0"/>
    <m/>
    <m/>
    <x v="0"/>
    <x v="0"/>
    <x v="12"/>
    <x v="0"/>
    <x v="3"/>
    <n v="0"/>
    <n v="0"/>
    <n v="240"/>
    <n v="0"/>
    <n v="0"/>
    <n v="0"/>
    <x v="0"/>
    <x v="3"/>
    <s v="NAP"/>
    <s v="SSH"/>
    <x v="0"/>
    <x v="0"/>
    <x v="3"/>
  </r>
  <r>
    <x v="0"/>
    <x v="0"/>
    <x v="0"/>
    <m/>
    <m/>
    <x v="0"/>
    <x v="1"/>
    <x v="13"/>
    <x v="1"/>
    <x v="3"/>
    <n v="0"/>
    <n v="0"/>
    <n v="240"/>
    <n v="0"/>
    <n v="0"/>
    <n v="0"/>
    <x v="0"/>
    <x v="3"/>
    <s v="SSH"/>
    <s v="NAP"/>
    <x v="0"/>
    <x v="0"/>
    <x v="3"/>
  </r>
  <r>
    <x v="0"/>
    <x v="0"/>
    <x v="0"/>
    <m/>
    <m/>
    <x v="0"/>
    <x v="1"/>
    <x v="13"/>
    <x v="1"/>
    <x v="4"/>
    <n v="0"/>
    <n v="0"/>
    <n v="240"/>
    <n v="0"/>
    <n v="0"/>
    <n v="0"/>
    <x v="0"/>
    <x v="3"/>
    <s v="SSH"/>
    <s v="NAP"/>
    <x v="0"/>
    <x v="0"/>
    <x v="4"/>
  </r>
  <r>
    <x v="38"/>
    <x v="10"/>
    <x v="1"/>
    <m/>
    <s v="11LC66"/>
    <x v="1"/>
    <x v="0"/>
    <x v="6"/>
    <x v="7"/>
    <x v="11"/>
    <n v="1"/>
    <n v="1"/>
    <n v="270"/>
    <n v="37.72"/>
    <n v="40"/>
    <n v="347.72"/>
    <x v="0"/>
    <x v="1"/>
    <s v="SSH"/>
    <s v="VRN"/>
    <x v="3"/>
    <x v="1"/>
    <x v="141"/>
  </r>
  <r>
    <x v="38"/>
    <x v="10"/>
    <x v="1"/>
    <m/>
    <s v="11LC66"/>
    <x v="1"/>
    <x v="0"/>
    <x v="6"/>
    <x v="7"/>
    <x v="11"/>
    <n v="1"/>
    <n v="1"/>
    <n v="270"/>
    <n v="37.72"/>
    <n v="40"/>
    <n v="347.72"/>
    <x v="0"/>
    <x v="1"/>
    <s v="SSH"/>
    <s v="VRN"/>
    <x v="3"/>
    <x v="1"/>
    <x v="141"/>
  </r>
  <r>
    <x v="38"/>
    <x v="10"/>
    <x v="1"/>
    <m/>
    <s v="11LC66"/>
    <x v="1"/>
    <x v="0"/>
    <x v="6"/>
    <x v="7"/>
    <x v="11"/>
    <n v="1"/>
    <n v="1"/>
    <n v="202.5"/>
    <n v="37.72"/>
    <n v="40"/>
    <n v="280.22000000000003"/>
    <x v="0"/>
    <x v="1"/>
    <s v="SSH"/>
    <s v="VRN"/>
    <x v="3"/>
    <x v="1"/>
    <x v="141"/>
  </r>
  <r>
    <x v="39"/>
    <x v="13"/>
    <x v="0"/>
    <m/>
    <m/>
    <x v="0"/>
    <x v="0"/>
    <x v="16"/>
    <x v="0"/>
    <x v="56"/>
    <n v="30"/>
    <n v="30"/>
    <n v="210"/>
    <n v="0"/>
    <n v="0"/>
    <n v="6300"/>
    <x v="0"/>
    <x v="0"/>
    <s v="NAP"/>
    <s v="SSH"/>
    <x v="0"/>
    <x v="2"/>
    <x v="130"/>
  </r>
  <r>
    <x v="39"/>
    <x v="13"/>
    <x v="0"/>
    <m/>
    <m/>
    <x v="0"/>
    <x v="1"/>
    <x v="18"/>
    <x v="1"/>
    <x v="57"/>
    <n v="30"/>
    <n v="30"/>
    <n v="210"/>
    <n v="0"/>
    <n v="0"/>
    <n v="6300"/>
    <x v="0"/>
    <x v="0"/>
    <s v="SSH"/>
    <s v="NAP"/>
    <x v="0"/>
    <x v="2"/>
    <x v="131"/>
  </r>
  <r>
    <x v="39"/>
    <x v="10"/>
    <x v="1"/>
    <m/>
    <s v="11LC8B"/>
    <x v="1"/>
    <x v="0"/>
    <x v="26"/>
    <x v="7"/>
    <x v="12"/>
    <n v="1"/>
    <n v="1"/>
    <n v="400"/>
    <n v="37.72"/>
    <n v="40"/>
    <n v="477.72"/>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5"/>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5"/>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72"/>
    <n v="40"/>
    <n v="347.72"/>
    <x v="0"/>
    <x v="1"/>
    <s v="SSH"/>
    <s v="VRN"/>
    <x v="3"/>
    <x v="1"/>
    <x v="121"/>
  </r>
  <r>
    <x v="39"/>
    <x v="10"/>
    <x v="1"/>
    <m/>
    <s v="11LCHJ"/>
    <x v="1"/>
    <x v="0"/>
    <x v="11"/>
    <x v="1"/>
    <x v="25"/>
    <n v="1"/>
    <n v="1"/>
    <n v="100"/>
    <n v="38.92"/>
    <n v="40"/>
    <n v="178.92000000000002"/>
    <x v="0"/>
    <x v="1"/>
    <s v="SSH"/>
    <s v="NAP"/>
    <x v="0"/>
    <x v="2"/>
    <x v="162"/>
  </r>
  <r>
    <x v="39"/>
    <x v="10"/>
    <x v="1"/>
    <m/>
    <s v="11LC9E"/>
    <x v="1"/>
    <x v="0"/>
    <x v="4"/>
    <x v="6"/>
    <x v="9"/>
    <n v="1"/>
    <n v="1"/>
    <n v="290"/>
    <n v="23.04"/>
    <n v="30"/>
    <n v="343.04"/>
    <x v="0"/>
    <x v="1"/>
    <s v="VRN"/>
    <s v="SSH"/>
    <x v="3"/>
    <x v="1"/>
    <x v="170"/>
  </r>
  <r>
    <x v="39"/>
    <x v="10"/>
    <x v="1"/>
    <m/>
    <s v="11LC9F"/>
    <x v="1"/>
    <x v="0"/>
    <x v="6"/>
    <x v="7"/>
    <x v="10"/>
    <n v="1"/>
    <n v="1"/>
    <n v="270"/>
    <n v="37.72"/>
    <n v="40"/>
    <n v="347.72"/>
    <x v="0"/>
    <x v="1"/>
    <s v="SSH"/>
    <s v="VRN"/>
    <x v="3"/>
    <x v="1"/>
    <x v="121"/>
  </r>
  <r>
    <x v="39"/>
    <x v="10"/>
    <x v="1"/>
    <m/>
    <s v="11LC8B"/>
    <x v="1"/>
    <x v="0"/>
    <x v="26"/>
    <x v="7"/>
    <x v="12"/>
    <n v="1"/>
    <n v="1"/>
    <n v="400"/>
    <n v="37.72"/>
    <n v="40"/>
    <n v="477.72"/>
    <x v="0"/>
    <x v="1"/>
    <s v="SSH"/>
    <s v="VRN"/>
    <x v="3"/>
    <x v="1"/>
    <x v="125"/>
  </r>
  <r>
    <x v="39"/>
    <x v="21"/>
    <x v="2"/>
    <s v="MFJ IBE"/>
    <s v="JCQWTU"/>
    <x v="0"/>
    <x v="0"/>
    <x v="4"/>
    <x v="6"/>
    <x v="10"/>
    <n v="1"/>
    <n v="1"/>
    <n v="317.97000000000003"/>
    <n v="0"/>
    <n v="0"/>
    <n v="317.97000000000003"/>
    <x v="0"/>
    <x v="1"/>
    <s v="VRN"/>
    <s v="SSH"/>
    <x v="3"/>
    <x v="1"/>
    <x v="121"/>
  </r>
  <r>
    <x v="39"/>
    <x v="21"/>
    <x v="2"/>
    <s v="MFJ IBE"/>
    <s v="JCQWTU"/>
    <x v="0"/>
    <x v="1"/>
    <x v="6"/>
    <x v="7"/>
    <x v="11"/>
    <n v="1"/>
    <n v="1"/>
    <n v="346.63"/>
    <n v="0"/>
    <n v="0"/>
    <n v="346.63"/>
    <x v="0"/>
    <x v="1"/>
    <s v="SSH"/>
    <s v="VRN"/>
    <x v="3"/>
    <x v="1"/>
    <x v="122"/>
  </r>
  <r>
    <x v="39"/>
    <x v="21"/>
    <x v="2"/>
    <s v="MFJ IBE"/>
    <s v="ATFMYV"/>
    <x v="0"/>
    <x v="0"/>
    <x v="4"/>
    <x v="6"/>
    <x v="9"/>
    <n v="1"/>
    <n v="1"/>
    <n v="347.47"/>
    <n v="0"/>
    <n v="0"/>
    <n v="347.47"/>
    <x v="0"/>
    <x v="1"/>
    <s v="VRN"/>
    <s v="SSH"/>
    <x v="3"/>
    <x v="1"/>
    <x v="170"/>
  </r>
  <r>
    <x v="39"/>
    <x v="21"/>
    <x v="2"/>
    <s v="MFJ IBE"/>
    <s v="ATFMYV"/>
    <x v="0"/>
    <x v="1"/>
    <x v="6"/>
    <x v="7"/>
    <x v="11"/>
    <n v="1"/>
    <n v="1"/>
    <n v="423.05"/>
    <n v="0"/>
    <n v="0"/>
    <n v="423.05"/>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317.97000000000003"/>
    <n v="0"/>
    <n v="0"/>
    <n v="317.97000000000003"/>
    <x v="0"/>
    <x v="1"/>
    <s v="VRN"/>
    <s v="SSH"/>
    <x v="3"/>
    <x v="1"/>
    <x v="170"/>
  </r>
  <r>
    <x v="39"/>
    <x v="21"/>
    <x v="2"/>
    <s v="MFJ IBE"/>
    <s v="ATFMYV"/>
    <x v="0"/>
    <x v="1"/>
    <x v="6"/>
    <x v="7"/>
    <x v="11"/>
    <n v="1"/>
    <n v="1"/>
    <n v="346.63"/>
    <n v="0"/>
    <n v="0"/>
    <n v="346.63"/>
    <x v="0"/>
    <x v="1"/>
    <s v="SSH"/>
    <s v="VRN"/>
    <x v="3"/>
    <x v="1"/>
    <x v="122"/>
  </r>
  <r>
    <x v="40"/>
    <x v="8"/>
    <x v="1"/>
    <m/>
    <s v="Y7PY9"/>
    <x v="0"/>
    <x v="0"/>
    <x v="12"/>
    <x v="4"/>
    <x v="68"/>
    <n v="4"/>
    <n v="4"/>
    <n v="300"/>
    <n v="0"/>
    <n v="0"/>
    <n v="1200"/>
    <x v="0"/>
    <x v="1"/>
    <s v="MXP"/>
    <s v="SSH"/>
    <x v="2"/>
    <x v="3"/>
    <x v="9"/>
  </r>
  <r>
    <x v="40"/>
    <x v="8"/>
    <x v="1"/>
    <m/>
    <s v="Y7PY9"/>
    <x v="0"/>
    <x v="1"/>
    <x v="13"/>
    <x v="5"/>
    <x v="70"/>
    <n v="4"/>
    <n v="4"/>
    <n v="300"/>
    <n v="0"/>
    <n v="0"/>
    <n v="1200"/>
    <x v="0"/>
    <x v="1"/>
    <s v="SSH"/>
    <s v="MXP"/>
    <x v="2"/>
    <x v="3"/>
    <x v="11"/>
  </r>
  <r>
    <x v="41"/>
    <x v="10"/>
    <x v="1"/>
    <s v="AMADEUS"/>
    <s v="11LCTR"/>
    <x v="1"/>
    <x v="0"/>
    <x v="8"/>
    <x v="0"/>
    <x v="23"/>
    <n v="1"/>
    <n v="1"/>
    <n v="100"/>
    <n v="34.04"/>
    <n v="30"/>
    <n v="164.04"/>
    <x v="0"/>
    <x v="1"/>
    <s v="NAP"/>
    <s v="SSH"/>
    <x v="0"/>
    <x v="2"/>
    <x v="171"/>
  </r>
  <r>
    <x v="41"/>
    <x v="7"/>
    <x v="1"/>
    <m/>
    <m/>
    <x v="1"/>
    <x v="0"/>
    <x v="12"/>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5"/>
    <x v="1"/>
    <x v="30"/>
    <n v="1"/>
    <n v="1"/>
    <n v="230"/>
    <n v="46.900000000000006"/>
    <n v="53"/>
    <n v="329.9"/>
    <x v="0"/>
    <x v="1"/>
    <s v="SSH"/>
    <s v="NAP"/>
    <x v="0"/>
    <x v="3"/>
    <x v="118"/>
  </r>
  <r>
    <x v="41"/>
    <x v="9"/>
    <x v="1"/>
    <s v="Website IBE"/>
    <s v="LHS76B"/>
    <x v="1"/>
    <x v="0"/>
    <x v="25"/>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12"/>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9"/>
    <x v="6"/>
    <x v="41"/>
    <n v="2"/>
    <n v="2"/>
    <n v="300"/>
    <n v="0"/>
    <n v="0"/>
    <n v="600"/>
    <x v="0"/>
    <x v="1"/>
    <s v="VRN"/>
    <s v="SSH"/>
    <x v="3"/>
    <x v="1"/>
    <x v="177"/>
  </r>
  <r>
    <x v="44"/>
    <x v="8"/>
    <x v="1"/>
    <m/>
    <s v="93QYY"/>
    <x v="0"/>
    <x v="1"/>
    <x v="26"/>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12"/>
    <x v="0"/>
    <x v="3"/>
    <n v="4"/>
    <n v="4"/>
    <n v="280"/>
    <n v="0"/>
    <n v="0"/>
    <n v="1120"/>
    <x v="0"/>
    <x v="1"/>
    <s v="NAP"/>
    <s v="SSH"/>
    <x v="0"/>
    <x v="0"/>
    <x v="178"/>
  </r>
  <r>
    <x v="46"/>
    <x v="20"/>
    <x v="0"/>
    <m/>
    <m/>
    <x v="0"/>
    <x v="0"/>
    <x v="12"/>
    <x v="4"/>
    <x v="29"/>
    <n v="2"/>
    <n v="2"/>
    <n v="275"/>
    <n v="0"/>
    <n v="0"/>
    <n v="550"/>
    <x v="0"/>
    <x v="0"/>
    <s v="MXP"/>
    <s v="SSH"/>
    <x v="2"/>
    <x v="3"/>
    <x v="179"/>
  </r>
  <r>
    <x v="46"/>
    <x v="20"/>
    <x v="0"/>
    <m/>
    <m/>
    <x v="0"/>
    <x v="1"/>
    <x v="13"/>
    <x v="5"/>
    <x v="30"/>
    <n v="2"/>
    <n v="2"/>
    <n v="275"/>
    <n v="0"/>
    <n v="0"/>
    <n v="550"/>
    <x v="0"/>
    <x v="0"/>
    <s v="SSH"/>
    <s v="MXP"/>
    <x v="2"/>
    <x v="3"/>
    <x v="146"/>
  </r>
  <r>
    <x v="46"/>
    <x v="22"/>
    <x v="0"/>
    <m/>
    <m/>
    <x v="0"/>
    <x v="0"/>
    <x v="32"/>
    <x v="0"/>
    <x v="28"/>
    <n v="20"/>
    <n v="20"/>
    <n v="235"/>
    <n v="0"/>
    <n v="0"/>
    <n v="4700"/>
    <x v="0"/>
    <x v="0"/>
    <s v="NAP"/>
    <s v="SSH"/>
    <x v="0"/>
    <x v="3"/>
    <x v="180"/>
  </r>
  <r>
    <x v="46"/>
    <x v="22"/>
    <x v="0"/>
    <m/>
    <m/>
    <x v="0"/>
    <x v="0"/>
    <x v="32"/>
    <x v="0"/>
    <x v="29"/>
    <n v="20"/>
    <n v="20"/>
    <n v="235"/>
    <n v="0"/>
    <n v="0"/>
    <n v="4700"/>
    <x v="0"/>
    <x v="0"/>
    <s v="NAP"/>
    <s v="SSH"/>
    <x v="0"/>
    <x v="3"/>
    <x v="179"/>
  </r>
  <r>
    <x v="46"/>
    <x v="22"/>
    <x v="0"/>
    <m/>
    <m/>
    <x v="0"/>
    <x v="1"/>
    <x v="28"/>
    <x v="1"/>
    <x v="29"/>
    <n v="20"/>
    <n v="20"/>
    <n v="235"/>
    <n v="0"/>
    <n v="0"/>
    <n v="4700"/>
    <x v="0"/>
    <x v="0"/>
    <s v="SSH"/>
    <s v="NAP"/>
    <x v="0"/>
    <x v="3"/>
    <x v="179"/>
  </r>
  <r>
    <x v="46"/>
    <x v="22"/>
    <x v="0"/>
    <m/>
    <m/>
    <x v="0"/>
    <x v="1"/>
    <x v="28"/>
    <x v="1"/>
    <x v="30"/>
    <n v="20"/>
    <n v="20"/>
    <n v="235"/>
    <n v="0"/>
    <n v="0"/>
    <n v="4700"/>
    <x v="0"/>
    <x v="0"/>
    <s v="SSH"/>
    <s v="NAP"/>
    <x v="0"/>
    <x v="3"/>
    <x v="146"/>
  </r>
  <r>
    <x v="46"/>
    <x v="23"/>
    <x v="0"/>
    <m/>
    <m/>
    <x v="0"/>
    <x v="0"/>
    <x v="4"/>
    <x v="6"/>
    <x v="9"/>
    <n v="20"/>
    <n v="20"/>
    <n v="255"/>
    <n v="0"/>
    <n v="0"/>
    <n v="5100"/>
    <x v="0"/>
    <x v="0"/>
    <s v="VRN"/>
    <s v="SSH"/>
    <x v="3"/>
    <x v="1"/>
    <x v="181"/>
  </r>
  <r>
    <x v="46"/>
    <x v="23"/>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9"/>
    <x v="6"/>
    <x v="41"/>
    <n v="1"/>
    <n v="1"/>
    <n v="255"/>
    <n v="23.04"/>
    <n v="40"/>
    <n v="318.04000000000002"/>
    <x v="0"/>
    <x v="1"/>
    <s v="VRN"/>
    <s v="SSH"/>
    <x v="3"/>
    <x v="1"/>
    <x v="38"/>
  </r>
  <r>
    <x v="46"/>
    <x v="10"/>
    <x v="1"/>
    <s v="AMADEUS"/>
    <s v="11LE5H"/>
    <x v="0"/>
    <x v="1"/>
    <x v="26"/>
    <x v="7"/>
    <x v="42"/>
    <n v="1"/>
    <n v="1"/>
    <n v="255"/>
    <n v="37.72"/>
    <n v="40"/>
    <n v="332.72"/>
    <x v="0"/>
    <x v="1"/>
    <s v="SSH"/>
    <s v="VRN"/>
    <x v="3"/>
    <x v="1"/>
    <x v="184"/>
  </r>
  <r>
    <x v="46"/>
    <x v="10"/>
    <x v="1"/>
    <s v="AMADEUS"/>
    <s v="11LE5H"/>
    <x v="0"/>
    <x v="0"/>
    <x v="29"/>
    <x v="6"/>
    <x v="41"/>
    <n v="1"/>
    <n v="1"/>
    <n v="255"/>
    <n v="23.04"/>
    <n v="40"/>
    <n v="318.04000000000002"/>
    <x v="0"/>
    <x v="1"/>
    <s v="VRN"/>
    <s v="SSH"/>
    <x v="3"/>
    <x v="1"/>
    <x v="38"/>
  </r>
  <r>
    <x v="46"/>
    <x v="10"/>
    <x v="1"/>
    <s v="AMADEUS"/>
    <s v="11LE5H"/>
    <x v="0"/>
    <x v="1"/>
    <x v="26"/>
    <x v="7"/>
    <x v="42"/>
    <n v="1"/>
    <n v="1"/>
    <n v="255"/>
    <n v="37.72"/>
    <n v="40"/>
    <n v="332.72"/>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0"/>
    <s v="BRI"/>
    <s v="SSH"/>
    <x v="1"/>
    <x v="1"/>
    <x v="17"/>
  </r>
  <r>
    <x v="47"/>
    <x v="14"/>
    <x v="0"/>
    <m/>
    <m/>
    <x v="0"/>
    <x v="0"/>
    <x v="5"/>
    <x v="2"/>
    <x v="40"/>
    <n v="30"/>
    <n v="30"/>
    <n v="210"/>
    <n v="0"/>
    <n v="0"/>
    <n v="6300"/>
    <x v="0"/>
    <x v="0"/>
    <s v="BRI"/>
    <s v="SSH"/>
    <x v="1"/>
    <x v="1"/>
    <x v="18"/>
  </r>
  <r>
    <x v="47"/>
    <x v="14"/>
    <x v="0"/>
    <m/>
    <m/>
    <x v="0"/>
    <x v="0"/>
    <x v="5"/>
    <x v="2"/>
    <x v="41"/>
    <n v="30"/>
    <n v="30"/>
    <n v="210"/>
    <n v="0"/>
    <n v="0"/>
    <n v="6300"/>
    <x v="0"/>
    <x v="0"/>
    <s v="BRI"/>
    <s v="SSH"/>
    <x v="1"/>
    <x v="1"/>
    <x v="19"/>
  </r>
  <r>
    <x v="47"/>
    <x v="14"/>
    <x v="0"/>
    <m/>
    <m/>
    <x v="0"/>
    <x v="0"/>
    <x v="5"/>
    <x v="2"/>
    <x v="42"/>
    <n v="30"/>
    <n v="30"/>
    <n v="210"/>
    <n v="0"/>
    <n v="0"/>
    <n v="6300"/>
    <x v="0"/>
    <x v="0"/>
    <s v="BRI"/>
    <s v="SSH"/>
    <x v="1"/>
    <x v="1"/>
    <x v="20"/>
  </r>
  <r>
    <x v="47"/>
    <x v="14"/>
    <x v="0"/>
    <m/>
    <m/>
    <x v="0"/>
    <x v="0"/>
    <x v="5"/>
    <x v="2"/>
    <x v="43"/>
    <n v="30"/>
    <n v="30"/>
    <n v="210"/>
    <n v="0"/>
    <n v="0"/>
    <n v="6300"/>
    <x v="0"/>
    <x v="0"/>
    <s v="BRI"/>
    <s v="SSH"/>
    <x v="1"/>
    <x v="1"/>
    <x v="21"/>
  </r>
  <r>
    <x v="47"/>
    <x v="14"/>
    <x v="0"/>
    <m/>
    <m/>
    <x v="0"/>
    <x v="0"/>
    <x v="5"/>
    <x v="2"/>
    <x v="12"/>
    <n v="30"/>
    <n v="30"/>
    <n v="210"/>
    <n v="0"/>
    <n v="0"/>
    <n v="6300"/>
    <x v="0"/>
    <x v="0"/>
    <s v="BRI"/>
    <s v="SSH"/>
    <x v="1"/>
    <x v="1"/>
    <x v="22"/>
  </r>
  <r>
    <x v="47"/>
    <x v="14"/>
    <x v="0"/>
    <m/>
    <m/>
    <x v="0"/>
    <x v="0"/>
    <x v="5"/>
    <x v="2"/>
    <x v="13"/>
    <n v="30"/>
    <n v="30"/>
    <n v="210"/>
    <n v="0"/>
    <n v="0"/>
    <n v="6300"/>
    <x v="0"/>
    <x v="0"/>
    <s v="BRI"/>
    <s v="SSH"/>
    <x v="1"/>
    <x v="1"/>
    <x v="46"/>
  </r>
  <r>
    <x v="47"/>
    <x v="14"/>
    <x v="0"/>
    <m/>
    <m/>
    <x v="0"/>
    <x v="1"/>
    <x v="7"/>
    <x v="3"/>
    <x v="40"/>
    <n v="30"/>
    <n v="30"/>
    <n v="210"/>
    <n v="0"/>
    <n v="0"/>
    <n v="6300"/>
    <x v="0"/>
    <x v="0"/>
    <s v="SSH"/>
    <s v="BRI"/>
    <x v="1"/>
    <x v="1"/>
    <x v="18"/>
  </r>
  <r>
    <x v="47"/>
    <x v="14"/>
    <x v="0"/>
    <m/>
    <m/>
    <x v="0"/>
    <x v="1"/>
    <x v="7"/>
    <x v="3"/>
    <x v="41"/>
    <n v="30"/>
    <n v="30"/>
    <n v="210"/>
    <n v="0"/>
    <n v="0"/>
    <n v="6300"/>
    <x v="0"/>
    <x v="0"/>
    <s v="SSH"/>
    <s v="BRI"/>
    <x v="1"/>
    <x v="1"/>
    <x v="19"/>
  </r>
  <r>
    <x v="47"/>
    <x v="14"/>
    <x v="0"/>
    <m/>
    <m/>
    <x v="0"/>
    <x v="1"/>
    <x v="7"/>
    <x v="3"/>
    <x v="42"/>
    <n v="30"/>
    <n v="30"/>
    <n v="210"/>
    <n v="0"/>
    <n v="0"/>
    <n v="6300"/>
    <x v="0"/>
    <x v="0"/>
    <s v="SSH"/>
    <s v="BRI"/>
    <x v="1"/>
    <x v="1"/>
    <x v="20"/>
  </r>
  <r>
    <x v="47"/>
    <x v="14"/>
    <x v="0"/>
    <m/>
    <m/>
    <x v="0"/>
    <x v="1"/>
    <x v="7"/>
    <x v="3"/>
    <x v="43"/>
    <n v="30"/>
    <n v="30"/>
    <n v="210"/>
    <n v="0"/>
    <n v="0"/>
    <n v="6300"/>
    <x v="0"/>
    <x v="0"/>
    <s v="SSH"/>
    <s v="BRI"/>
    <x v="1"/>
    <x v="1"/>
    <x v="21"/>
  </r>
  <r>
    <x v="47"/>
    <x v="14"/>
    <x v="0"/>
    <m/>
    <m/>
    <x v="0"/>
    <x v="1"/>
    <x v="7"/>
    <x v="3"/>
    <x v="12"/>
    <n v="30"/>
    <n v="30"/>
    <n v="210"/>
    <n v="0"/>
    <n v="0"/>
    <n v="6300"/>
    <x v="0"/>
    <x v="0"/>
    <s v="SSH"/>
    <s v="BRI"/>
    <x v="1"/>
    <x v="1"/>
    <x v="22"/>
  </r>
  <r>
    <x v="47"/>
    <x v="14"/>
    <x v="0"/>
    <m/>
    <m/>
    <x v="0"/>
    <x v="1"/>
    <x v="7"/>
    <x v="3"/>
    <x v="13"/>
    <n v="30"/>
    <n v="30"/>
    <n v="210"/>
    <n v="0"/>
    <n v="0"/>
    <n v="6300"/>
    <x v="0"/>
    <x v="0"/>
    <s v="SSH"/>
    <s v="BRI"/>
    <x v="1"/>
    <x v="1"/>
    <x v="46"/>
  </r>
  <r>
    <x v="47"/>
    <x v="14"/>
    <x v="0"/>
    <m/>
    <m/>
    <x v="0"/>
    <x v="1"/>
    <x v="7"/>
    <x v="3"/>
    <x v="14"/>
    <n v="30"/>
    <n v="30"/>
    <n v="210"/>
    <n v="0"/>
    <n v="0"/>
    <n v="6300"/>
    <x v="0"/>
    <x v="0"/>
    <s v="SSH"/>
    <s v="BRI"/>
    <x v="1"/>
    <x v="1"/>
    <x v="47"/>
  </r>
  <r>
    <x v="47"/>
    <x v="14"/>
    <x v="0"/>
    <m/>
    <m/>
    <x v="0"/>
    <x v="0"/>
    <x v="16"/>
    <x v="0"/>
    <x v="51"/>
    <n v="30"/>
    <n v="30"/>
    <n v="210"/>
    <n v="0"/>
    <n v="0"/>
    <n v="6300"/>
    <x v="0"/>
    <x v="0"/>
    <s v="NAP"/>
    <s v="SSH"/>
    <x v="0"/>
    <x v="2"/>
    <x v="36"/>
  </r>
  <r>
    <x v="47"/>
    <x v="14"/>
    <x v="0"/>
    <m/>
    <m/>
    <x v="0"/>
    <x v="0"/>
    <x v="16"/>
    <x v="0"/>
    <x v="52"/>
    <n v="30"/>
    <n v="30"/>
    <n v="210"/>
    <n v="0"/>
    <n v="0"/>
    <n v="6300"/>
    <x v="0"/>
    <x v="0"/>
    <s v="NAP"/>
    <s v="SSH"/>
    <x v="0"/>
    <x v="2"/>
    <x v="37"/>
  </r>
  <r>
    <x v="47"/>
    <x v="14"/>
    <x v="0"/>
    <m/>
    <m/>
    <x v="0"/>
    <x v="0"/>
    <x v="16"/>
    <x v="0"/>
    <x v="53"/>
    <n v="30"/>
    <n v="30"/>
    <n v="210"/>
    <n v="0"/>
    <n v="0"/>
    <n v="6300"/>
    <x v="0"/>
    <x v="0"/>
    <s v="NAP"/>
    <s v="SSH"/>
    <x v="0"/>
    <x v="2"/>
    <x v="38"/>
  </r>
  <r>
    <x v="47"/>
    <x v="14"/>
    <x v="0"/>
    <m/>
    <m/>
    <x v="0"/>
    <x v="0"/>
    <x v="16"/>
    <x v="0"/>
    <x v="54"/>
    <n v="30"/>
    <n v="30"/>
    <n v="210"/>
    <n v="0"/>
    <n v="0"/>
    <n v="6300"/>
    <x v="0"/>
    <x v="0"/>
    <s v="NAP"/>
    <s v="SSH"/>
    <x v="0"/>
    <x v="2"/>
    <x v="184"/>
  </r>
  <r>
    <x v="47"/>
    <x v="14"/>
    <x v="0"/>
    <m/>
    <m/>
    <x v="0"/>
    <x v="0"/>
    <x v="16"/>
    <x v="0"/>
    <x v="55"/>
    <n v="30"/>
    <n v="30"/>
    <n v="210"/>
    <n v="0"/>
    <n v="0"/>
    <n v="6300"/>
    <x v="0"/>
    <x v="0"/>
    <s v="NAP"/>
    <s v="SSH"/>
    <x v="0"/>
    <x v="2"/>
    <x v="123"/>
  </r>
  <r>
    <x v="47"/>
    <x v="14"/>
    <x v="0"/>
    <m/>
    <m/>
    <x v="0"/>
    <x v="0"/>
    <x v="16"/>
    <x v="0"/>
    <x v="56"/>
    <n v="30"/>
    <n v="30"/>
    <n v="210"/>
    <n v="0"/>
    <n v="0"/>
    <n v="6300"/>
    <x v="0"/>
    <x v="0"/>
    <s v="NAP"/>
    <s v="SSH"/>
    <x v="0"/>
    <x v="2"/>
    <x v="124"/>
  </r>
  <r>
    <x v="47"/>
    <x v="14"/>
    <x v="0"/>
    <m/>
    <m/>
    <x v="0"/>
    <x v="0"/>
    <x v="16"/>
    <x v="0"/>
    <x v="57"/>
    <n v="30"/>
    <n v="30"/>
    <n v="210"/>
    <n v="0"/>
    <n v="0"/>
    <n v="6300"/>
    <x v="0"/>
    <x v="0"/>
    <s v="NAP"/>
    <s v="SSH"/>
    <x v="0"/>
    <x v="2"/>
    <x v="125"/>
  </r>
  <r>
    <x v="47"/>
    <x v="14"/>
    <x v="0"/>
    <m/>
    <m/>
    <x v="0"/>
    <x v="1"/>
    <x v="18"/>
    <x v="1"/>
    <x v="52"/>
    <n v="30"/>
    <n v="30"/>
    <n v="210"/>
    <n v="0"/>
    <n v="0"/>
    <n v="6300"/>
    <x v="0"/>
    <x v="0"/>
    <s v="SSH"/>
    <s v="NAP"/>
    <x v="0"/>
    <x v="2"/>
    <x v="37"/>
  </r>
  <r>
    <x v="47"/>
    <x v="14"/>
    <x v="0"/>
    <m/>
    <m/>
    <x v="0"/>
    <x v="1"/>
    <x v="18"/>
    <x v="1"/>
    <x v="53"/>
    <n v="30"/>
    <n v="30"/>
    <n v="210"/>
    <n v="0"/>
    <n v="0"/>
    <n v="6300"/>
    <x v="0"/>
    <x v="0"/>
    <s v="SSH"/>
    <s v="NAP"/>
    <x v="0"/>
    <x v="2"/>
    <x v="38"/>
  </r>
  <r>
    <x v="47"/>
    <x v="14"/>
    <x v="0"/>
    <m/>
    <m/>
    <x v="0"/>
    <x v="1"/>
    <x v="18"/>
    <x v="1"/>
    <x v="54"/>
    <n v="30"/>
    <n v="30"/>
    <n v="210"/>
    <n v="0"/>
    <n v="0"/>
    <n v="6300"/>
    <x v="0"/>
    <x v="0"/>
    <s v="SSH"/>
    <s v="NAP"/>
    <x v="0"/>
    <x v="2"/>
    <x v="184"/>
  </r>
  <r>
    <x v="47"/>
    <x v="14"/>
    <x v="0"/>
    <m/>
    <m/>
    <x v="0"/>
    <x v="1"/>
    <x v="18"/>
    <x v="1"/>
    <x v="55"/>
    <n v="30"/>
    <n v="30"/>
    <n v="210"/>
    <n v="0"/>
    <n v="0"/>
    <n v="6300"/>
    <x v="0"/>
    <x v="0"/>
    <s v="SSH"/>
    <s v="NAP"/>
    <x v="0"/>
    <x v="2"/>
    <x v="123"/>
  </r>
  <r>
    <x v="47"/>
    <x v="14"/>
    <x v="0"/>
    <m/>
    <m/>
    <x v="0"/>
    <x v="1"/>
    <x v="18"/>
    <x v="1"/>
    <x v="56"/>
    <n v="30"/>
    <n v="30"/>
    <n v="210"/>
    <n v="0"/>
    <n v="0"/>
    <n v="6300"/>
    <x v="0"/>
    <x v="0"/>
    <s v="SSH"/>
    <s v="NAP"/>
    <x v="0"/>
    <x v="2"/>
    <x v="124"/>
  </r>
  <r>
    <x v="47"/>
    <x v="14"/>
    <x v="0"/>
    <m/>
    <m/>
    <x v="0"/>
    <x v="1"/>
    <x v="18"/>
    <x v="1"/>
    <x v="57"/>
    <n v="30"/>
    <n v="30"/>
    <n v="210"/>
    <n v="0"/>
    <n v="0"/>
    <n v="6300"/>
    <x v="0"/>
    <x v="0"/>
    <s v="SSH"/>
    <s v="NAP"/>
    <x v="0"/>
    <x v="2"/>
    <x v="125"/>
  </r>
  <r>
    <x v="47"/>
    <x v="14"/>
    <x v="0"/>
    <m/>
    <m/>
    <x v="0"/>
    <x v="1"/>
    <x v="18"/>
    <x v="1"/>
    <x v="58"/>
    <n v="30"/>
    <n v="30"/>
    <n v="210"/>
    <n v="0"/>
    <n v="0"/>
    <n v="6300"/>
    <x v="0"/>
    <x v="0"/>
    <s v="SSH"/>
    <s v="NAP"/>
    <x v="0"/>
    <x v="2"/>
    <x v="126"/>
  </r>
  <r>
    <x v="47"/>
    <x v="8"/>
    <x v="1"/>
    <m/>
    <s v="JV9AD"/>
    <x v="1"/>
    <x v="0"/>
    <x v="12"/>
    <x v="4"/>
    <x v="28"/>
    <n v="4"/>
    <n v="4"/>
    <n v="325"/>
    <n v="0"/>
    <n v="0"/>
    <n v="1300"/>
    <x v="0"/>
    <x v="1"/>
    <s v="MXP"/>
    <s v="SSH"/>
    <x v="2"/>
    <x v="3"/>
    <x v="185"/>
  </r>
  <r>
    <x v="49"/>
    <x v="20"/>
    <x v="0"/>
    <m/>
    <m/>
    <x v="0"/>
    <x v="0"/>
    <x v="5"/>
    <x v="2"/>
    <x v="35"/>
    <n v="0"/>
    <n v="0"/>
    <n v="190"/>
    <n v="0"/>
    <n v="0"/>
    <n v="0"/>
    <x v="0"/>
    <x v="3"/>
    <s v="BRI"/>
    <s v="SSH"/>
    <x v="1"/>
    <x v="1"/>
    <x v="186"/>
  </r>
  <r>
    <x v="49"/>
    <x v="20"/>
    <x v="0"/>
    <m/>
    <m/>
    <x v="0"/>
    <x v="0"/>
    <x v="5"/>
    <x v="2"/>
    <x v="36"/>
    <n v="0"/>
    <n v="0"/>
    <n v="190"/>
    <n v="0"/>
    <n v="0"/>
    <n v="0"/>
    <x v="0"/>
    <x v="3"/>
    <s v="BRI"/>
    <s v="SSH"/>
    <x v="1"/>
    <x v="1"/>
    <x v="187"/>
  </r>
  <r>
    <x v="49"/>
    <x v="20"/>
    <x v="0"/>
    <m/>
    <m/>
    <x v="0"/>
    <x v="0"/>
    <x v="5"/>
    <x v="2"/>
    <x v="37"/>
    <n v="0"/>
    <n v="0"/>
    <n v="190"/>
    <n v="0"/>
    <n v="0"/>
    <n v="0"/>
    <x v="0"/>
    <x v="3"/>
    <s v="BRI"/>
    <s v="SSH"/>
    <x v="1"/>
    <x v="1"/>
    <x v="188"/>
  </r>
  <r>
    <x v="49"/>
    <x v="20"/>
    <x v="0"/>
    <m/>
    <m/>
    <x v="0"/>
    <x v="0"/>
    <x v="5"/>
    <x v="2"/>
    <x v="38"/>
    <n v="0"/>
    <n v="0"/>
    <n v="190"/>
    <n v="0"/>
    <n v="0"/>
    <n v="0"/>
    <x v="0"/>
    <x v="3"/>
    <s v="BRI"/>
    <s v="SSH"/>
    <x v="1"/>
    <x v="1"/>
    <x v="189"/>
  </r>
  <r>
    <x v="49"/>
    <x v="20"/>
    <x v="0"/>
    <m/>
    <m/>
    <x v="0"/>
    <x v="1"/>
    <x v="7"/>
    <x v="3"/>
    <x v="36"/>
    <n v="0"/>
    <n v="0"/>
    <n v="190"/>
    <n v="0"/>
    <n v="0"/>
    <n v="0"/>
    <x v="0"/>
    <x v="3"/>
    <s v="SSH"/>
    <s v="BRI"/>
    <x v="1"/>
    <x v="1"/>
    <x v="187"/>
  </r>
  <r>
    <x v="49"/>
    <x v="20"/>
    <x v="0"/>
    <m/>
    <m/>
    <x v="0"/>
    <x v="1"/>
    <x v="7"/>
    <x v="3"/>
    <x v="37"/>
    <n v="0"/>
    <n v="0"/>
    <n v="190"/>
    <n v="0"/>
    <n v="0"/>
    <n v="0"/>
    <x v="0"/>
    <x v="3"/>
    <s v="SSH"/>
    <s v="BRI"/>
    <x v="1"/>
    <x v="1"/>
    <x v="188"/>
  </r>
  <r>
    <x v="49"/>
    <x v="20"/>
    <x v="0"/>
    <m/>
    <m/>
    <x v="0"/>
    <x v="1"/>
    <x v="7"/>
    <x v="3"/>
    <x v="38"/>
    <n v="0"/>
    <n v="0"/>
    <n v="190"/>
    <n v="0"/>
    <n v="0"/>
    <n v="0"/>
    <x v="0"/>
    <x v="3"/>
    <s v="SSH"/>
    <s v="BRI"/>
    <x v="1"/>
    <x v="1"/>
    <x v="189"/>
  </r>
  <r>
    <x v="49"/>
    <x v="20"/>
    <x v="0"/>
    <m/>
    <m/>
    <x v="0"/>
    <x v="1"/>
    <x v="7"/>
    <x v="3"/>
    <x v="39"/>
    <n v="0"/>
    <n v="0"/>
    <n v="190"/>
    <n v="0"/>
    <n v="0"/>
    <n v="0"/>
    <x v="0"/>
    <x v="3"/>
    <s v="SSH"/>
    <s v="BRI"/>
    <x v="1"/>
    <x v="1"/>
    <x v="190"/>
  </r>
  <r>
    <x v="49"/>
    <x v="20"/>
    <x v="0"/>
    <m/>
    <m/>
    <x v="0"/>
    <x v="0"/>
    <x v="5"/>
    <x v="2"/>
    <x v="14"/>
    <n v="0"/>
    <n v="0"/>
    <n v="190"/>
    <n v="0"/>
    <n v="0"/>
    <n v="0"/>
    <x v="0"/>
    <x v="3"/>
    <s v="BRI"/>
    <s v="SSH"/>
    <x v="1"/>
    <x v="1"/>
    <x v="156"/>
  </r>
  <r>
    <x v="49"/>
    <x v="19"/>
    <x v="0"/>
    <m/>
    <m/>
    <x v="0"/>
    <x v="0"/>
    <x v="5"/>
    <x v="2"/>
    <x v="15"/>
    <n v="30"/>
    <n v="30"/>
    <n v="190"/>
    <n v="0"/>
    <n v="0"/>
    <n v="5700"/>
    <x v="0"/>
    <x v="3"/>
    <s v="BRI"/>
    <s v="SSH"/>
    <x v="1"/>
    <x v="1"/>
    <x v="157"/>
  </r>
  <r>
    <x v="49"/>
    <x v="19"/>
    <x v="0"/>
    <m/>
    <m/>
    <x v="0"/>
    <x v="0"/>
    <x v="5"/>
    <x v="2"/>
    <x v="16"/>
    <n v="30"/>
    <n v="30"/>
    <n v="190"/>
    <n v="0"/>
    <n v="0"/>
    <n v="5700"/>
    <x v="0"/>
    <x v="3"/>
    <s v="BRI"/>
    <s v="SSH"/>
    <x v="1"/>
    <x v="1"/>
    <x v="158"/>
  </r>
  <r>
    <x v="49"/>
    <x v="20"/>
    <x v="0"/>
    <m/>
    <m/>
    <x v="0"/>
    <x v="1"/>
    <x v="7"/>
    <x v="3"/>
    <x v="15"/>
    <n v="0"/>
    <n v="0"/>
    <n v="190"/>
    <n v="0"/>
    <n v="0"/>
    <n v="0"/>
    <x v="0"/>
    <x v="3"/>
    <s v="SSH"/>
    <s v="BRI"/>
    <x v="1"/>
    <x v="1"/>
    <x v="157"/>
  </r>
  <r>
    <x v="49"/>
    <x v="19"/>
    <x v="0"/>
    <m/>
    <m/>
    <x v="0"/>
    <x v="1"/>
    <x v="7"/>
    <x v="3"/>
    <x v="16"/>
    <n v="30"/>
    <n v="30"/>
    <n v="190"/>
    <n v="0"/>
    <n v="0"/>
    <n v="5700"/>
    <x v="0"/>
    <x v="3"/>
    <s v="SSH"/>
    <s v="BRI"/>
    <x v="1"/>
    <x v="1"/>
    <x v="158"/>
  </r>
  <r>
    <x v="49"/>
    <x v="19"/>
    <x v="0"/>
    <m/>
    <m/>
    <x v="0"/>
    <x v="1"/>
    <x v="7"/>
    <x v="3"/>
    <x v="17"/>
    <n v="30"/>
    <n v="30"/>
    <n v="190"/>
    <n v="0"/>
    <n v="0"/>
    <n v="5700"/>
    <x v="0"/>
    <x v="3"/>
    <s v="SSH"/>
    <s v="BRI"/>
    <x v="1"/>
    <x v="1"/>
    <x v="159"/>
  </r>
  <r>
    <x v="49"/>
    <x v="24"/>
    <x v="0"/>
    <m/>
    <m/>
    <x v="0"/>
    <x v="0"/>
    <x v="4"/>
    <x v="6"/>
    <x v="9"/>
    <n v="50"/>
    <n v="50"/>
    <n v="255"/>
    <n v="0"/>
    <n v="0"/>
    <n v="12750"/>
    <x v="0"/>
    <x v="0"/>
    <s v="VRN"/>
    <s v="SSH"/>
    <x v="3"/>
    <x v="1"/>
    <x v="185"/>
  </r>
  <r>
    <x v="49"/>
    <x v="24"/>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75"/>
    <n v="32.889999999999993"/>
    <n v="30"/>
    <n v="137.88999999999999"/>
    <x v="0"/>
    <x v="1"/>
    <s v="SSH"/>
    <s v="NAP"/>
    <x v="0"/>
    <x v="2"/>
    <x v="174"/>
  </r>
  <r>
    <x v="44"/>
    <x v="25"/>
    <x v="1"/>
    <m/>
    <s v="12LEUE"/>
    <x v="0"/>
    <x v="0"/>
    <x v="9"/>
    <x v="0"/>
    <x v="24"/>
    <n v="1"/>
    <n v="1"/>
    <n v="75"/>
    <n v="20.23"/>
    <n v="30"/>
    <n v="125.23"/>
    <x v="0"/>
    <x v="1"/>
    <s v="NAP"/>
    <s v="SSH"/>
    <x v="0"/>
    <x v="2"/>
    <x v="151"/>
  </r>
  <r>
    <x v="46"/>
    <x v="25"/>
    <x v="1"/>
    <m/>
    <s v="12LFAC"/>
    <x v="0"/>
    <x v="1"/>
    <x v="11"/>
    <x v="1"/>
    <x v="25"/>
    <n v="1"/>
    <n v="1"/>
    <n v="100"/>
    <n v="32.889999999999993"/>
    <n v="30"/>
    <n v="162.88999999999999"/>
    <x v="0"/>
    <x v="1"/>
    <s v="SSH"/>
    <s v="NAP"/>
    <x v="0"/>
    <x v="2"/>
    <x v="163"/>
  </r>
  <r>
    <x v="46"/>
    <x v="25"/>
    <x v="1"/>
    <m/>
    <s v="12LFAC"/>
    <x v="0"/>
    <x v="0"/>
    <x v="9"/>
    <x v="0"/>
    <x v="24"/>
    <n v="1"/>
    <n v="1"/>
    <n v="100"/>
    <n v="24.82"/>
    <n v="30"/>
    <n v="154.82"/>
    <x v="0"/>
    <x v="1"/>
    <s v="NAP"/>
    <s v="SSH"/>
    <x v="0"/>
    <x v="2"/>
    <x v="169"/>
  </r>
  <r>
    <x v="49"/>
    <x v="8"/>
    <x v="1"/>
    <m/>
    <s v="RVTM6"/>
    <x v="1"/>
    <x v="0"/>
    <x v="6"/>
    <x v="7"/>
    <x v="7"/>
    <n v="2"/>
    <n v="2"/>
    <n v="200"/>
    <n v="0"/>
    <n v="0"/>
    <n v="400"/>
    <x v="0"/>
    <x v="1"/>
    <s v="SSH"/>
    <s v="VRN"/>
    <x v="3"/>
    <x v="1"/>
    <x v="192"/>
  </r>
  <r>
    <x v="49"/>
    <x v="25"/>
    <x v="1"/>
    <m/>
    <s v="12LGJC"/>
    <x v="1"/>
    <x v="0"/>
    <x v="13"/>
    <x v="1"/>
    <x v="4"/>
    <n v="1"/>
    <n v="1"/>
    <n v="316"/>
    <n v="38.369999999999997"/>
    <n v="30"/>
    <n v="384.37"/>
    <x v="0"/>
    <x v="1"/>
    <s v="SSH"/>
    <s v="NAP"/>
    <x v="0"/>
    <x v="0"/>
    <x v="123"/>
  </r>
  <r>
    <x v="49"/>
    <x v="25"/>
    <x v="1"/>
    <m/>
    <s v="12LGJC"/>
    <x v="1"/>
    <x v="0"/>
    <x v="13"/>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12"/>
    <x v="4"/>
    <x v="28"/>
    <n v="4"/>
    <n v="4"/>
    <n v="275"/>
    <n v="0"/>
    <n v="0"/>
    <n v="1100"/>
    <x v="0"/>
    <x v="0"/>
    <s v="MXP"/>
    <s v="SSH"/>
    <x v="2"/>
    <x v="3"/>
    <x v="164"/>
  </r>
  <r>
    <x v="50"/>
    <x v="2"/>
    <x v="0"/>
    <m/>
    <m/>
    <x v="0"/>
    <x v="1"/>
    <x v="13"/>
    <x v="5"/>
    <x v="29"/>
    <n v="4"/>
    <n v="4"/>
    <n v="275"/>
    <n v="0"/>
    <n v="0"/>
    <n v="1100"/>
    <x v="0"/>
    <x v="0"/>
    <s v="SSH"/>
    <s v="MXP"/>
    <x v="2"/>
    <x v="3"/>
    <x v="165"/>
  </r>
  <r>
    <x v="50"/>
    <x v="2"/>
    <x v="0"/>
    <m/>
    <m/>
    <x v="0"/>
    <x v="0"/>
    <x v="4"/>
    <x v="6"/>
    <x v="9"/>
    <n v="3"/>
    <n v="3"/>
    <n v="255"/>
    <n v="0"/>
    <n v="0"/>
    <n v="765"/>
    <x v="0"/>
    <x v="0"/>
    <s v="VRN"/>
    <s v="SSH"/>
    <x v="3"/>
    <x v="1"/>
    <x v="151"/>
  </r>
  <r>
    <x v="50"/>
    <x v="2"/>
    <x v="0"/>
    <m/>
    <m/>
    <x v="0"/>
    <x v="1"/>
    <x v="6"/>
    <x v="7"/>
    <x v="10"/>
    <n v="3"/>
    <n v="3"/>
    <n v="255"/>
    <n v="0"/>
    <n v="0"/>
    <n v="765"/>
    <x v="0"/>
    <x v="0"/>
    <s v="SSH"/>
    <s v="VRN"/>
    <x v="3"/>
    <x v="1"/>
    <x v="174"/>
  </r>
  <r>
    <x v="50"/>
    <x v="2"/>
    <x v="0"/>
    <m/>
    <m/>
    <x v="0"/>
    <x v="0"/>
    <x v="4"/>
    <x v="2"/>
    <x v="7"/>
    <n v="16"/>
    <n v="16"/>
    <n v="170"/>
    <n v="0"/>
    <n v="0"/>
    <n v="2720"/>
    <x v="0"/>
    <x v="0"/>
    <s v="BRI"/>
    <s v="SSH"/>
    <x v="1"/>
    <x v="1"/>
    <x v="193"/>
  </r>
  <r>
    <x v="50"/>
    <x v="2"/>
    <x v="0"/>
    <m/>
    <m/>
    <x v="0"/>
    <x v="1"/>
    <x v="6"/>
    <x v="3"/>
    <x v="8"/>
    <n v="16"/>
    <n v="16"/>
    <n v="170"/>
    <n v="0"/>
    <n v="0"/>
    <n v="2720"/>
    <x v="0"/>
    <x v="0"/>
    <s v="SSH"/>
    <s v="BRI"/>
    <x v="1"/>
    <x v="1"/>
    <x v="149"/>
  </r>
  <r>
    <x v="51"/>
    <x v="10"/>
    <x v="1"/>
    <s v="AMADEUS"/>
    <s v="11LETL"/>
    <x v="0"/>
    <x v="0"/>
    <x v="29"/>
    <x v="6"/>
    <x v="40"/>
    <n v="1"/>
    <n v="1"/>
    <n v="230"/>
    <n v="23.04"/>
    <n v="40"/>
    <n v="293.03999999999996"/>
    <x v="0"/>
    <x v="1"/>
    <s v="VRN"/>
    <s v="SSH"/>
    <x v="3"/>
    <x v="1"/>
    <x v="194"/>
  </r>
  <r>
    <x v="51"/>
    <x v="10"/>
    <x v="1"/>
    <s v="AMADEUS"/>
    <s v="11LETL"/>
    <x v="0"/>
    <x v="1"/>
    <x v="26"/>
    <x v="7"/>
    <x v="42"/>
    <n v="1"/>
    <n v="1"/>
    <n v="255"/>
    <n v="37.72"/>
    <n v="40"/>
    <n v="332.72"/>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72"/>
    <n v="40"/>
    <n v="272.97000000000003"/>
    <x v="0"/>
    <x v="1"/>
    <s v="SSH"/>
    <s v="VRN"/>
    <x v="3"/>
    <x v="1"/>
    <x v="195"/>
  </r>
  <r>
    <x v="51"/>
    <x v="10"/>
    <x v="1"/>
    <s v="AMADEUS"/>
    <s v="11LETL"/>
    <x v="0"/>
    <x v="0"/>
    <x v="29"/>
    <x v="6"/>
    <x v="40"/>
    <n v="1"/>
    <n v="1"/>
    <n v="230"/>
    <n v="23.04"/>
    <n v="40"/>
    <n v="293.03999999999996"/>
    <x v="0"/>
    <x v="1"/>
    <s v="VRN"/>
    <s v="SSH"/>
    <x v="3"/>
    <x v="1"/>
    <x v="194"/>
  </r>
  <r>
    <x v="51"/>
    <x v="10"/>
    <x v="1"/>
    <s v="AMADEUS"/>
    <s v="11LETL"/>
    <x v="0"/>
    <x v="1"/>
    <x v="26"/>
    <x v="7"/>
    <x v="42"/>
    <n v="1"/>
    <n v="1"/>
    <n v="255"/>
    <n v="37.72"/>
    <n v="40"/>
    <n v="332.72"/>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72"/>
    <n v="40"/>
    <n v="272.97000000000003"/>
    <x v="0"/>
    <x v="1"/>
    <s v="SSH"/>
    <s v="VRN"/>
    <x v="3"/>
    <x v="1"/>
    <x v="195"/>
  </r>
  <r>
    <x v="50"/>
    <x v="8"/>
    <x v="1"/>
    <m/>
    <s v="TCEZH"/>
    <x v="1"/>
    <x v="0"/>
    <x v="12"/>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5"/>
    <x v="1"/>
    <x v="30"/>
    <n v="2"/>
    <n v="2"/>
    <n v="240"/>
    <n v="0"/>
    <n v="0"/>
    <n v="480"/>
    <x v="0"/>
    <x v="1"/>
    <s v="SSH"/>
    <s v="NAP"/>
    <x v="0"/>
    <x v="3"/>
    <x v="162"/>
  </r>
  <r>
    <x v="53"/>
    <x v="8"/>
    <x v="1"/>
    <m/>
    <s v="GT6EG"/>
    <x v="1"/>
    <x v="0"/>
    <x v="5"/>
    <x v="2"/>
    <x v="40"/>
    <n v="4"/>
    <n v="4"/>
    <n v="240"/>
    <n v="0"/>
    <n v="0"/>
    <n v="960"/>
    <x v="0"/>
    <x v="1"/>
    <s v="BRI"/>
    <s v="SSH"/>
    <x v="1"/>
    <x v="1"/>
    <x v="196"/>
  </r>
  <r>
    <x v="50"/>
    <x v="10"/>
    <x v="1"/>
    <s v="AMADEUS"/>
    <s v="11LF49"/>
    <x v="1"/>
    <x v="0"/>
    <x v="13"/>
    <x v="1"/>
    <x v="4"/>
    <n v="1"/>
    <n v="1"/>
    <n v="320"/>
    <n v="38.92"/>
    <n v="30"/>
    <n v="388.92"/>
    <x v="0"/>
    <x v="1"/>
    <s v="SSH"/>
    <s v="NAP"/>
    <x v="0"/>
    <x v="0"/>
    <x v="10"/>
  </r>
  <r>
    <x v="50"/>
    <x v="10"/>
    <x v="1"/>
    <s v="AMADEUS"/>
    <s v="11LF49"/>
    <x v="1"/>
    <x v="0"/>
    <x v="13"/>
    <x v="1"/>
    <x v="4"/>
    <n v="1"/>
    <n v="1"/>
    <n v="320"/>
    <n v="38.92"/>
    <n v="30"/>
    <n v="388.92"/>
    <x v="0"/>
    <x v="1"/>
    <s v="SSH"/>
    <s v="NAP"/>
    <x v="0"/>
    <x v="0"/>
    <x v="10"/>
  </r>
  <r>
    <x v="54"/>
    <x v="6"/>
    <x v="0"/>
    <m/>
    <m/>
    <x v="0"/>
    <x v="0"/>
    <x v="32"/>
    <x v="0"/>
    <x v="28"/>
    <n v="15"/>
    <n v="15"/>
    <n v="290"/>
    <n v="0"/>
    <n v="0"/>
    <n v="4350"/>
    <x v="0"/>
    <x v="0"/>
    <s v="NAP"/>
    <s v="SSH"/>
    <x v="0"/>
    <x v="3"/>
    <x v="171"/>
  </r>
  <r>
    <x v="54"/>
    <x v="6"/>
    <x v="0"/>
    <m/>
    <m/>
    <x v="0"/>
    <x v="1"/>
    <x v="28"/>
    <x v="1"/>
    <x v="29"/>
    <n v="15"/>
    <n v="15"/>
    <n v="290"/>
    <n v="0"/>
    <n v="0"/>
    <n v="4350"/>
    <x v="0"/>
    <x v="0"/>
    <s v="SSH"/>
    <s v="NAP"/>
    <x v="0"/>
    <x v="3"/>
    <x v="180"/>
  </r>
  <r>
    <x v="51"/>
    <x v="7"/>
    <x v="1"/>
    <m/>
    <m/>
    <x v="1"/>
    <x v="0"/>
    <x v="6"/>
    <x v="7"/>
    <x v="11"/>
    <n v="2"/>
    <n v="2"/>
    <n v="300"/>
    <n v="0"/>
    <n v="0"/>
    <n v="600"/>
    <x v="0"/>
    <x v="1"/>
    <s v="SSH"/>
    <s v="VRN"/>
    <x v="3"/>
    <x v="1"/>
    <x v="147"/>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12"/>
    <x v="0"/>
    <x v="2"/>
    <n v="1"/>
    <n v="1"/>
    <n v="300"/>
    <n v="34.04"/>
    <n v="40"/>
    <n v="374.04"/>
    <x v="0"/>
    <x v="1"/>
    <s v="NAP"/>
    <s v="SSH"/>
    <x v="0"/>
    <x v="0"/>
    <x v="198"/>
  </r>
  <r>
    <x v="54"/>
    <x v="10"/>
    <x v="1"/>
    <s v="AMADEUS"/>
    <s v="11LF48"/>
    <x v="1"/>
    <x v="0"/>
    <x v="12"/>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4"/>
    <x v="0"/>
    <x v="28"/>
    <n v="1"/>
    <n v="1"/>
    <n v="285"/>
    <n v="0"/>
    <n v="0"/>
    <n v="285"/>
    <x v="0"/>
    <x v="3"/>
    <s v="NAP"/>
    <s v="SSH"/>
    <x v="0"/>
    <x v="3"/>
    <x v="173"/>
  </r>
  <r>
    <x v="56"/>
    <x v="15"/>
    <x v="0"/>
    <m/>
    <m/>
    <x v="0"/>
    <x v="1"/>
    <x v="25"/>
    <x v="1"/>
    <x v="29"/>
    <n v="1"/>
    <n v="1"/>
    <n v="285"/>
    <n v="0"/>
    <n v="0"/>
    <n v="285"/>
    <x v="0"/>
    <x v="3"/>
    <s v="SSH"/>
    <s v="NAP"/>
    <x v="0"/>
    <x v="3"/>
    <x v="200"/>
  </r>
  <r>
    <x v="56"/>
    <x v="15"/>
    <x v="0"/>
    <m/>
    <m/>
    <x v="0"/>
    <x v="0"/>
    <x v="32"/>
    <x v="0"/>
    <x v="28"/>
    <n v="40"/>
    <n v="40"/>
    <n v="285"/>
    <n v="0"/>
    <n v="0"/>
    <n v="11400"/>
    <x v="0"/>
    <x v="3"/>
    <s v="NAP"/>
    <s v="SSH"/>
    <x v="0"/>
    <x v="3"/>
    <x v="173"/>
  </r>
  <r>
    <x v="56"/>
    <x v="15"/>
    <x v="0"/>
    <m/>
    <m/>
    <x v="0"/>
    <x v="1"/>
    <x v="28"/>
    <x v="1"/>
    <x v="29"/>
    <n v="40"/>
    <n v="40"/>
    <n v="285"/>
    <n v="0"/>
    <n v="0"/>
    <n v="11400"/>
    <x v="0"/>
    <x v="3"/>
    <s v="SSH"/>
    <s v="NAP"/>
    <x v="0"/>
    <x v="3"/>
    <x v="200"/>
  </r>
  <r>
    <x v="55"/>
    <x v="10"/>
    <x v="1"/>
    <s v="AMADEUS"/>
    <s v="11LBT4"/>
    <x v="1"/>
    <x v="0"/>
    <x v="4"/>
    <x v="2"/>
    <x v="7"/>
    <n v="0"/>
    <n v="0"/>
    <n v="0"/>
    <n v="0"/>
    <n v="0"/>
    <n v="0"/>
    <x v="2"/>
    <x v="4"/>
    <s v="BRI"/>
    <s v="SSH"/>
    <x v="1"/>
    <x v="1"/>
    <x v="201"/>
  </r>
  <r>
    <x v="55"/>
    <x v="10"/>
    <x v="1"/>
    <s v="AMADEUS"/>
    <s v="11LBT4"/>
    <x v="1"/>
    <x v="0"/>
    <x v="4"/>
    <x v="2"/>
    <x v="7"/>
    <n v="0"/>
    <n v="0"/>
    <n v="0"/>
    <n v="0"/>
    <n v="0"/>
    <n v="0"/>
    <x v="2"/>
    <x v="4"/>
    <s v="BRI"/>
    <s v="SSH"/>
    <x v="1"/>
    <x v="1"/>
    <x v="201"/>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172.5"/>
    <n v="28.419999999999998"/>
    <n v="30"/>
    <n v="230.92"/>
    <x v="0"/>
    <x v="1"/>
    <s v="NAP"/>
    <s v="SSH"/>
    <x v="0"/>
    <x v="0"/>
    <x v="202"/>
  </r>
  <r>
    <x v="57"/>
    <x v="8"/>
    <x v="1"/>
    <m/>
    <s v="GDTWZ"/>
    <x v="1"/>
    <x v="0"/>
    <x v="5"/>
    <x v="2"/>
    <x v="17"/>
    <n v="1"/>
    <n v="1"/>
    <n v="240"/>
    <n v="0"/>
    <n v="0"/>
    <n v="240"/>
    <x v="0"/>
    <x v="1"/>
    <s v="BRI"/>
    <s v="SSH"/>
    <x v="1"/>
    <x v="1"/>
    <x v="107"/>
  </r>
  <r>
    <x v="57"/>
    <x v="7"/>
    <x v="1"/>
    <m/>
    <m/>
    <x v="1"/>
    <x v="0"/>
    <x v="12"/>
    <x v="0"/>
    <x v="2"/>
    <n v="6"/>
    <n v="6"/>
    <n v="280"/>
    <n v="0"/>
    <n v="0"/>
    <n v="1680"/>
    <x v="0"/>
    <x v="1"/>
    <s v="NAP"/>
    <s v="SSH"/>
    <x v="0"/>
    <x v="0"/>
    <x v="18"/>
  </r>
  <r>
    <x v="57"/>
    <x v="7"/>
    <x v="1"/>
    <m/>
    <m/>
    <x v="1"/>
    <x v="0"/>
    <x v="13"/>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3"/>
    <x v="2"/>
    <x v="68"/>
    <n v="70"/>
    <n v="70"/>
    <n v="230"/>
    <n v="0"/>
    <n v="0"/>
    <n v="16100"/>
    <x v="0"/>
    <x v="0"/>
    <s v="BRI"/>
    <s v="SSH"/>
    <x v="1"/>
    <x v="3"/>
    <x v="194"/>
  </r>
  <r>
    <x v="56"/>
    <x v="13"/>
    <x v="0"/>
    <m/>
    <m/>
    <x v="0"/>
    <x v="1"/>
    <x v="34"/>
    <x v="3"/>
    <x v="69"/>
    <n v="70"/>
    <n v="70"/>
    <n v="230"/>
    <n v="0"/>
    <n v="0"/>
    <n v="16100"/>
    <x v="0"/>
    <x v="0"/>
    <s v="SSH"/>
    <s v="BRI"/>
    <x v="1"/>
    <x v="3"/>
    <x v="203"/>
  </r>
  <r>
    <x v="56"/>
    <x v="13"/>
    <x v="0"/>
    <m/>
    <m/>
    <x v="0"/>
    <x v="0"/>
    <x v="33"/>
    <x v="2"/>
    <x v="69"/>
    <n v="70"/>
    <n v="70"/>
    <n v="230"/>
    <n v="0"/>
    <n v="0"/>
    <n v="16100"/>
    <x v="0"/>
    <x v="0"/>
    <s v="BRI"/>
    <s v="SSH"/>
    <x v="1"/>
    <x v="3"/>
    <x v="203"/>
  </r>
  <r>
    <x v="56"/>
    <x v="13"/>
    <x v="0"/>
    <m/>
    <m/>
    <x v="0"/>
    <x v="1"/>
    <x v="34"/>
    <x v="3"/>
    <x v="70"/>
    <n v="70"/>
    <n v="70"/>
    <n v="230"/>
    <n v="0"/>
    <n v="0"/>
    <n v="16100"/>
    <x v="0"/>
    <x v="0"/>
    <s v="SSH"/>
    <s v="BRI"/>
    <x v="1"/>
    <x v="3"/>
    <x v="195"/>
  </r>
  <r>
    <x v="56"/>
    <x v="13"/>
    <x v="0"/>
    <m/>
    <m/>
    <x v="0"/>
    <x v="0"/>
    <x v="33"/>
    <x v="2"/>
    <x v="70"/>
    <n v="70"/>
    <n v="70"/>
    <n v="230"/>
    <n v="0"/>
    <n v="0"/>
    <n v="16100"/>
    <x v="0"/>
    <x v="0"/>
    <s v="BRI"/>
    <s v="SSH"/>
    <x v="1"/>
    <x v="3"/>
    <x v="195"/>
  </r>
  <r>
    <x v="56"/>
    <x v="13"/>
    <x v="0"/>
    <m/>
    <m/>
    <x v="0"/>
    <x v="1"/>
    <x v="34"/>
    <x v="3"/>
    <x v="71"/>
    <n v="70"/>
    <n v="70"/>
    <n v="230"/>
    <n v="0"/>
    <n v="0"/>
    <n v="16100"/>
    <x v="0"/>
    <x v="0"/>
    <s v="SSH"/>
    <s v="BRI"/>
    <x v="1"/>
    <x v="3"/>
    <x v="204"/>
  </r>
  <r>
    <x v="56"/>
    <x v="13"/>
    <x v="0"/>
    <m/>
    <m/>
    <x v="0"/>
    <x v="0"/>
    <x v="33"/>
    <x v="2"/>
    <x v="71"/>
    <n v="70"/>
    <n v="70"/>
    <n v="230"/>
    <n v="0"/>
    <n v="0"/>
    <n v="16100"/>
    <x v="0"/>
    <x v="0"/>
    <s v="BRI"/>
    <s v="SSH"/>
    <x v="1"/>
    <x v="3"/>
    <x v="204"/>
  </r>
  <r>
    <x v="56"/>
    <x v="13"/>
    <x v="0"/>
    <m/>
    <m/>
    <x v="0"/>
    <x v="1"/>
    <x v="34"/>
    <x v="3"/>
    <x v="72"/>
    <n v="70"/>
    <n v="70"/>
    <n v="230"/>
    <n v="0"/>
    <n v="0"/>
    <n v="16100"/>
    <x v="0"/>
    <x v="0"/>
    <s v="SSH"/>
    <s v="BRI"/>
    <x v="1"/>
    <x v="3"/>
    <x v="103"/>
  </r>
  <r>
    <x v="57"/>
    <x v="11"/>
    <x v="0"/>
    <m/>
    <m/>
    <x v="0"/>
    <x v="0"/>
    <x v="12"/>
    <x v="16"/>
    <x v="85"/>
    <n v="0"/>
    <n v="0"/>
    <n v="270"/>
    <n v="0"/>
    <n v="0"/>
    <n v="0"/>
    <x v="0"/>
    <x v="3"/>
    <s v="FCO"/>
    <s v="SSH"/>
    <x v="6"/>
    <x v="3"/>
    <x v="23"/>
  </r>
  <r>
    <x v="57"/>
    <x v="11"/>
    <x v="0"/>
    <m/>
    <m/>
    <x v="0"/>
    <x v="0"/>
    <x v="12"/>
    <x v="16"/>
    <x v="66"/>
    <n v="20"/>
    <n v="20"/>
    <n v="270"/>
    <n v="0"/>
    <n v="0"/>
    <n v="5400"/>
    <x v="0"/>
    <x v="3"/>
    <s v="FCO"/>
    <s v="SSH"/>
    <x v="6"/>
    <x v="3"/>
    <x v="24"/>
  </r>
  <r>
    <x v="57"/>
    <x v="11"/>
    <x v="0"/>
    <m/>
    <m/>
    <x v="0"/>
    <x v="0"/>
    <x v="12"/>
    <x v="16"/>
    <x v="67"/>
    <n v="20"/>
    <n v="20"/>
    <n v="270"/>
    <n v="0"/>
    <n v="0"/>
    <n v="5400"/>
    <x v="0"/>
    <x v="3"/>
    <s v="FCO"/>
    <s v="SSH"/>
    <x v="6"/>
    <x v="3"/>
    <x v="25"/>
  </r>
  <r>
    <x v="57"/>
    <x v="11"/>
    <x v="0"/>
    <m/>
    <m/>
    <x v="0"/>
    <x v="0"/>
    <x v="12"/>
    <x v="16"/>
    <x v="68"/>
    <n v="20"/>
    <n v="20"/>
    <n v="270"/>
    <n v="0"/>
    <n v="0"/>
    <n v="5400"/>
    <x v="0"/>
    <x v="3"/>
    <s v="FCO"/>
    <s v="SSH"/>
    <x v="6"/>
    <x v="3"/>
    <x v="205"/>
  </r>
  <r>
    <x v="57"/>
    <x v="11"/>
    <x v="0"/>
    <m/>
    <m/>
    <x v="0"/>
    <x v="0"/>
    <x v="12"/>
    <x v="16"/>
    <x v="69"/>
    <n v="20"/>
    <n v="20"/>
    <n v="270"/>
    <n v="0"/>
    <n v="0"/>
    <n v="5400"/>
    <x v="0"/>
    <x v="3"/>
    <s v="FCO"/>
    <s v="SSH"/>
    <x v="6"/>
    <x v="3"/>
    <x v="175"/>
  </r>
  <r>
    <x v="57"/>
    <x v="11"/>
    <x v="0"/>
    <m/>
    <m/>
    <x v="0"/>
    <x v="0"/>
    <x v="12"/>
    <x v="16"/>
    <x v="70"/>
    <n v="20"/>
    <n v="20"/>
    <n v="270"/>
    <n v="0"/>
    <n v="0"/>
    <n v="5400"/>
    <x v="0"/>
    <x v="3"/>
    <s v="FCO"/>
    <s v="SSH"/>
    <x v="6"/>
    <x v="3"/>
    <x v="176"/>
  </r>
  <r>
    <x v="57"/>
    <x v="11"/>
    <x v="0"/>
    <m/>
    <m/>
    <x v="0"/>
    <x v="0"/>
    <x v="12"/>
    <x v="16"/>
    <x v="71"/>
    <n v="20"/>
    <n v="20"/>
    <n v="270"/>
    <n v="0"/>
    <n v="0"/>
    <n v="5400"/>
    <x v="0"/>
    <x v="3"/>
    <s v="FCO"/>
    <s v="SSH"/>
    <x v="6"/>
    <x v="3"/>
    <x v="206"/>
  </r>
  <r>
    <x v="57"/>
    <x v="11"/>
    <x v="0"/>
    <m/>
    <m/>
    <x v="0"/>
    <x v="0"/>
    <x v="12"/>
    <x v="16"/>
    <x v="72"/>
    <n v="0"/>
    <n v="0"/>
    <n v="270"/>
    <n v="0"/>
    <n v="0"/>
    <n v="0"/>
    <x v="0"/>
    <x v="3"/>
    <s v="FCO"/>
    <s v="SSH"/>
    <x v="6"/>
    <x v="3"/>
    <x v="207"/>
  </r>
  <r>
    <x v="57"/>
    <x v="11"/>
    <x v="0"/>
    <m/>
    <m/>
    <x v="0"/>
    <x v="1"/>
    <x v="13"/>
    <x v="17"/>
    <x v="66"/>
    <n v="0"/>
    <n v="0"/>
    <n v="270"/>
    <n v="0"/>
    <n v="0"/>
    <n v="0"/>
    <x v="0"/>
    <x v="3"/>
    <s v="SSH"/>
    <s v="FCO"/>
    <x v="6"/>
    <x v="3"/>
    <x v="24"/>
  </r>
  <r>
    <x v="57"/>
    <x v="11"/>
    <x v="0"/>
    <m/>
    <m/>
    <x v="0"/>
    <x v="1"/>
    <x v="13"/>
    <x v="17"/>
    <x v="67"/>
    <n v="20"/>
    <n v="20"/>
    <n v="270"/>
    <n v="0"/>
    <n v="0"/>
    <n v="5400"/>
    <x v="0"/>
    <x v="3"/>
    <s v="SSH"/>
    <s v="FCO"/>
    <x v="6"/>
    <x v="3"/>
    <x v="25"/>
  </r>
  <r>
    <x v="57"/>
    <x v="11"/>
    <x v="0"/>
    <m/>
    <m/>
    <x v="0"/>
    <x v="1"/>
    <x v="13"/>
    <x v="17"/>
    <x v="68"/>
    <n v="20"/>
    <n v="20"/>
    <n v="270"/>
    <n v="0"/>
    <n v="0"/>
    <n v="5400"/>
    <x v="0"/>
    <x v="3"/>
    <s v="SSH"/>
    <s v="FCO"/>
    <x v="6"/>
    <x v="3"/>
    <x v="205"/>
  </r>
  <r>
    <x v="57"/>
    <x v="11"/>
    <x v="0"/>
    <m/>
    <m/>
    <x v="0"/>
    <x v="1"/>
    <x v="13"/>
    <x v="17"/>
    <x v="69"/>
    <n v="20"/>
    <n v="20"/>
    <n v="270"/>
    <n v="0"/>
    <n v="0"/>
    <n v="5400"/>
    <x v="0"/>
    <x v="3"/>
    <s v="SSH"/>
    <s v="FCO"/>
    <x v="6"/>
    <x v="3"/>
    <x v="175"/>
  </r>
  <r>
    <x v="57"/>
    <x v="11"/>
    <x v="0"/>
    <m/>
    <m/>
    <x v="0"/>
    <x v="1"/>
    <x v="13"/>
    <x v="17"/>
    <x v="70"/>
    <n v="20"/>
    <n v="20"/>
    <n v="270"/>
    <n v="0"/>
    <n v="0"/>
    <n v="5400"/>
    <x v="0"/>
    <x v="3"/>
    <s v="SSH"/>
    <s v="FCO"/>
    <x v="6"/>
    <x v="3"/>
    <x v="176"/>
  </r>
  <r>
    <x v="57"/>
    <x v="11"/>
    <x v="0"/>
    <m/>
    <m/>
    <x v="0"/>
    <x v="1"/>
    <x v="13"/>
    <x v="17"/>
    <x v="71"/>
    <n v="20"/>
    <n v="20"/>
    <n v="270"/>
    <n v="0"/>
    <n v="0"/>
    <n v="5400"/>
    <x v="0"/>
    <x v="3"/>
    <s v="SSH"/>
    <s v="FCO"/>
    <x v="6"/>
    <x v="3"/>
    <x v="206"/>
  </r>
  <r>
    <x v="57"/>
    <x v="11"/>
    <x v="0"/>
    <m/>
    <m/>
    <x v="0"/>
    <x v="1"/>
    <x v="13"/>
    <x v="17"/>
    <x v="72"/>
    <n v="20"/>
    <n v="20"/>
    <n v="270"/>
    <n v="0"/>
    <n v="0"/>
    <n v="5400"/>
    <x v="0"/>
    <x v="3"/>
    <s v="SSH"/>
    <s v="FCO"/>
    <x v="6"/>
    <x v="3"/>
    <x v="207"/>
  </r>
  <r>
    <x v="57"/>
    <x v="11"/>
    <x v="0"/>
    <m/>
    <m/>
    <x v="0"/>
    <x v="1"/>
    <x v="13"/>
    <x v="17"/>
    <x v="86"/>
    <n v="0"/>
    <n v="0"/>
    <n v="270"/>
    <n v="0"/>
    <n v="0"/>
    <n v="0"/>
    <x v="0"/>
    <x v="3"/>
    <s v="SSH"/>
    <s v="FCO"/>
    <x v="6"/>
    <x v="3"/>
    <x v="208"/>
  </r>
  <r>
    <x v="57"/>
    <x v="11"/>
    <x v="0"/>
    <m/>
    <m/>
    <x v="0"/>
    <x v="0"/>
    <x v="33"/>
    <x v="2"/>
    <x v="68"/>
    <n v="20"/>
    <n v="20"/>
    <n v="215"/>
    <n v="0"/>
    <n v="0"/>
    <n v="4300"/>
    <x v="0"/>
    <x v="3"/>
    <s v="BRI"/>
    <s v="SSH"/>
    <x v="1"/>
    <x v="3"/>
    <x v="205"/>
  </r>
  <r>
    <x v="57"/>
    <x v="11"/>
    <x v="0"/>
    <m/>
    <m/>
    <x v="0"/>
    <x v="0"/>
    <x v="33"/>
    <x v="2"/>
    <x v="69"/>
    <n v="20"/>
    <n v="20"/>
    <n v="215"/>
    <n v="0"/>
    <n v="0"/>
    <n v="4300"/>
    <x v="0"/>
    <x v="3"/>
    <s v="BRI"/>
    <s v="SSH"/>
    <x v="1"/>
    <x v="3"/>
    <x v="175"/>
  </r>
  <r>
    <x v="57"/>
    <x v="11"/>
    <x v="0"/>
    <m/>
    <m/>
    <x v="0"/>
    <x v="0"/>
    <x v="33"/>
    <x v="2"/>
    <x v="70"/>
    <n v="20"/>
    <n v="20"/>
    <n v="215"/>
    <n v="0"/>
    <n v="0"/>
    <n v="4300"/>
    <x v="0"/>
    <x v="3"/>
    <s v="BRI"/>
    <s v="SSH"/>
    <x v="1"/>
    <x v="3"/>
    <x v="176"/>
  </r>
  <r>
    <x v="57"/>
    <x v="11"/>
    <x v="0"/>
    <m/>
    <m/>
    <x v="0"/>
    <x v="0"/>
    <x v="33"/>
    <x v="2"/>
    <x v="71"/>
    <n v="20"/>
    <n v="20"/>
    <n v="215"/>
    <n v="0"/>
    <n v="0"/>
    <n v="4300"/>
    <x v="0"/>
    <x v="3"/>
    <s v="BRI"/>
    <s v="SSH"/>
    <x v="1"/>
    <x v="3"/>
    <x v="206"/>
  </r>
  <r>
    <x v="57"/>
    <x v="11"/>
    <x v="0"/>
    <m/>
    <m/>
    <x v="0"/>
    <x v="1"/>
    <x v="34"/>
    <x v="3"/>
    <x v="69"/>
    <n v="20"/>
    <n v="20"/>
    <n v="215"/>
    <n v="0"/>
    <n v="0"/>
    <n v="4300"/>
    <x v="0"/>
    <x v="3"/>
    <s v="SSH"/>
    <s v="BRI"/>
    <x v="1"/>
    <x v="3"/>
    <x v="175"/>
  </r>
  <r>
    <x v="57"/>
    <x v="11"/>
    <x v="0"/>
    <m/>
    <m/>
    <x v="0"/>
    <x v="1"/>
    <x v="34"/>
    <x v="3"/>
    <x v="70"/>
    <n v="20"/>
    <n v="20"/>
    <n v="215"/>
    <n v="0"/>
    <n v="0"/>
    <n v="4300"/>
    <x v="0"/>
    <x v="3"/>
    <s v="SSH"/>
    <s v="BRI"/>
    <x v="1"/>
    <x v="3"/>
    <x v="176"/>
  </r>
  <r>
    <x v="57"/>
    <x v="11"/>
    <x v="0"/>
    <m/>
    <m/>
    <x v="0"/>
    <x v="1"/>
    <x v="34"/>
    <x v="3"/>
    <x v="71"/>
    <n v="20"/>
    <n v="20"/>
    <n v="215"/>
    <n v="0"/>
    <n v="0"/>
    <n v="4300"/>
    <x v="0"/>
    <x v="3"/>
    <s v="SSH"/>
    <s v="BRI"/>
    <x v="1"/>
    <x v="3"/>
    <x v="206"/>
  </r>
  <r>
    <x v="57"/>
    <x v="11"/>
    <x v="0"/>
    <m/>
    <m/>
    <x v="0"/>
    <x v="1"/>
    <x v="34"/>
    <x v="3"/>
    <x v="72"/>
    <n v="20"/>
    <n v="20"/>
    <n v="215"/>
    <n v="0"/>
    <n v="0"/>
    <n v="4300"/>
    <x v="0"/>
    <x v="3"/>
    <s v="SSH"/>
    <s v="BRI"/>
    <x v="1"/>
    <x v="3"/>
    <x v="207"/>
  </r>
  <r>
    <x v="57"/>
    <x v="11"/>
    <x v="0"/>
    <m/>
    <m/>
    <x v="0"/>
    <x v="0"/>
    <x v="16"/>
    <x v="0"/>
    <x v="51"/>
    <n v="40"/>
    <n v="40"/>
    <n v="225"/>
    <n v="0"/>
    <n v="0"/>
    <n v="9000"/>
    <x v="0"/>
    <x v="3"/>
    <s v="NAP"/>
    <s v="SSH"/>
    <x v="0"/>
    <x v="2"/>
    <x v="189"/>
  </r>
  <r>
    <x v="57"/>
    <x v="11"/>
    <x v="0"/>
    <m/>
    <m/>
    <x v="0"/>
    <x v="0"/>
    <x v="16"/>
    <x v="0"/>
    <x v="52"/>
    <n v="40"/>
    <n v="40"/>
    <n v="225"/>
    <n v="0"/>
    <n v="0"/>
    <n v="9000"/>
    <x v="0"/>
    <x v="3"/>
    <s v="NAP"/>
    <s v="SSH"/>
    <x v="0"/>
    <x v="2"/>
    <x v="190"/>
  </r>
  <r>
    <x v="57"/>
    <x v="11"/>
    <x v="0"/>
    <m/>
    <m/>
    <x v="0"/>
    <x v="0"/>
    <x v="16"/>
    <x v="0"/>
    <x v="53"/>
    <n v="40"/>
    <n v="40"/>
    <n v="225"/>
    <n v="0"/>
    <n v="0"/>
    <n v="9000"/>
    <x v="0"/>
    <x v="3"/>
    <s v="NAP"/>
    <s v="SSH"/>
    <x v="0"/>
    <x v="2"/>
    <x v="7"/>
  </r>
  <r>
    <x v="57"/>
    <x v="11"/>
    <x v="0"/>
    <m/>
    <m/>
    <x v="0"/>
    <x v="0"/>
    <x v="16"/>
    <x v="0"/>
    <x v="54"/>
    <n v="40"/>
    <n v="40"/>
    <n v="225"/>
    <n v="0"/>
    <n v="0"/>
    <n v="9000"/>
    <x v="0"/>
    <x v="3"/>
    <s v="NAP"/>
    <s v="SSH"/>
    <x v="0"/>
    <x v="2"/>
    <x v="8"/>
  </r>
  <r>
    <x v="57"/>
    <x v="11"/>
    <x v="0"/>
    <m/>
    <m/>
    <x v="0"/>
    <x v="0"/>
    <x v="16"/>
    <x v="0"/>
    <x v="55"/>
    <n v="40"/>
    <n v="40"/>
    <n v="225"/>
    <n v="0"/>
    <n v="0"/>
    <n v="9000"/>
    <x v="0"/>
    <x v="3"/>
    <s v="NAP"/>
    <s v="SSH"/>
    <x v="0"/>
    <x v="2"/>
    <x v="9"/>
  </r>
  <r>
    <x v="57"/>
    <x v="11"/>
    <x v="0"/>
    <m/>
    <m/>
    <x v="0"/>
    <x v="0"/>
    <x v="16"/>
    <x v="0"/>
    <x v="56"/>
    <n v="40"/>
    <n v="40"/>
    <n v="225"/>
    <n v="0"/>
    <n v="0"/>
    <n v="9000"/>
    <x v="0"/>
    <x v="3"/>
    <s v="NAP"/>
    <s v="SSH"/>
    <x v="0"/>
    <x v="2"/>
    <x v="10"/>
  </r>
  <r>
    <x v="57"/>
    <x v="11"/>
    <x v="0"/>
    <m/>
    <m/>
    <x v="0"/>
    <x v="0"/>
    <x v="16"/>
    <x v="0"/>
    <x v="57"/>
    <n v="40"/>
    <n v="40"/>
    <n v="225"/>
    <n v="0"/>
    <n v="0"/>
    <n v="9000"/>
    <x v="0"/>
    <x v="3"/>
    <s v="NAP"/>
    <s v="SSH"/>
    <x v="0"/>
    <x v="2"/>
    <x v="11"/>
  </r>
  <r>
    <x v="57"/>
    <x v="11"/>
    <x v="0"/>
    <m/>
    <m/>
    <x v="0"/>
    <x v="1"/>
    <x v="18"/>
    <x v="1"/>
    <x v="52"/>
    <n v="40"/>
    <n v="40"/>
    <n v="225"/>
    <n v="0"/>
    <n v="0"/>
    <n v="9000"/>
    <x v="0"/>
    <x v="3"/>
    <s v="SSH"/>
    <s v="NAP"/>
    <x v="0"/>
    <x v="2"/>
    <x v="190"/>
  </r>
  <r>
    <x v="57"/>
    <x v="11"/>
    <x v="0"/>
    <m/>
    <m/>
    <x v="0"/>
    <x v="1"/>
    <x v="18"/>
    <x v="1"/>
    <x v="53"/>
    <n v="40"/>
    <n v="40"/>
    <n v="225"/>
    <n v="0"/>
    <n v="0"/>
    <n v="9000"/>
    <x v="0"/>
    <x v="3"/>
    <s v="SSH"/>
    <s v="NAP"/>
    <x v="0"/>
    <x v="2"/>
    <x v="7"/>
  </r>
  <r>
    <x v="57"/>
    <x v="11"/>
    <x v="0"/>
    <m/>
    <m/>
    <x v="0"/>
    <x v="1"/>
    <x v="18"/>
    <x v="1"/>
    <x v="54"/>
    <n v="40"/>
    <n v="40"/>
    <n v="225"/>
    <n v="0"/>
    <n v="0"/>
    <n v="9000"/>
    <x v="0"/>
    <x v="3"/>
    <s v="SSH"/>
    <s v="NAP"/>
    <x v="0"/>
    <x v="2"/>
    <x v="8"/>
  </r>
  <r>
    <x v="57"/>
    <x v="11"/>
    <x v="0"/>
    <m/>
    <m/>
    <x v="0"/>
    <x v="1"/>
    <x v="18"/>
    <x v="1"/>
    <x v="55"/>
    <n v="40"/>
    <n v="40"/>
    <n v="225"/>
    <n v="0"/>
    <n v="0"/>
    <n v="9000"/>
    <x v="0"/>
    <x v="3"/>
    <s v="SSH"/>
    <s v="NAP"/>
    <x v="0"/>
    <x v="2"/>
    <x v="9"/>
  </r>
  <r>
    <x v="57"/>
    <x v="11"/>
    <x v="0"/>
    <m/>
    <m/>
    <x v="0"/>
    <x v="1"/>
    <x v="18"/>
    <x v="1"/>
    <x v="56"/>
    <n v="40"/>
    <n v="40"/>
    <n v="225"/>
    <n v="0"/>
    <n v="0"/>
    <n v="9000"/>
    <x v="0"/>
    <x v="3"/>
    <s v="SSH"/>
    <s v="NAP"/>
    <x v="0"/>
    <x v="2"/>
    <x v="10"/>
  </r>
  <r>
    <x v="57"/>
    <x v="11"/>
    <x v="0"/>
    <m/>
    <m/>
    <x v="0"/>
    <x v="1"/>
    <x v="18"/>
    <x v="1"/>
    <x v="57"/>
    <n v="40"/>
    <n v="40"/>
    <n v="225"/>
    <n v="0"/>
    <n v="0"/>
    <n v="9000"/>
    <x v="0"/>
    <x v="3"/>
    <s v="SSH"/>
    <s v="NAP"/>
    <x v="0"/>
    <x v="2"/>
    <x v="11"/>
  </r>
  <r>
    <x v="57"/>
    <x v="11"/>
    <x v="0"/>
    <m/>
    <m/>
    <x v="0"/>
    <x v="1"/>
    <x v="18"/>
    <x v="1"/>
    <x v="58"/>
    <n v="40"/>
    <n v="40"/>
    <n v="225"/>
    <n v="0"/>
    <n v="0"/>
    <n v="9000"/>
    <x v="0"/>
    <x v="3"/>
    <s v="SSH"/>
    <s v="NAP"/>
    <x v="0"/>
    <x v="2"/>
    <x v="155"/>
  </r>
  <r>
    <x v="57"/>
    <x v="11"/>
    <x v="0"/>
    <m/>
    <m/>
    <x v="0"/>
    <x v="0"/>
    <x v="0"/>
    <x v="0"/>
    <x v="2"/>
    <n v="50"/>
    <n v="50"/>
    <n v="260"/>
    <n v="0"/>
    <n v="0"/>
    <n v="13000"/>
    <x v="0"/>
    <x v="3"/>
    <s v="NAP"/>
    <s v="SSH"/>
    <x v="0"/>
    <x v="0"/>
    <x v="18"/>
  </r>
  <r>
    <x v="57"/>
    <x v="11"/>
    <x v="0"/>
    <m/>
    <m/>
    <x v="0"/>
    <x v="0"/>
    <x v="0"/>
    <x v="0"/>
    <x v="3"/>
    <n v="50"/>
    <n v="50"/>
    <n v="260"/>
    <n v="0"/>
    <n v="0"/>
    <n v="13000"/>
    <x v="0"/>
    <x v="3"/>
    <s v="NAP"/>
    <s v="SSH"/>
    <x v="0"/>
    <x v="0"/>
    <x v="19"/>
  </r>
  <r>
    <x v="57"/>
    <x v="11"/>
    <x v="0"/>
    <m/>
    <m/>
    <x v="0"/>
    <x v="1"/>
    <x v="2"/>
    <x v="1"/>
    <x v="3"/>
    <n v="50"/>
    <n v="50"/>
    <n v="260"/>
    <n v="0"/>
    <n v="0"/>
    <n v="13000"/>
    <x v="0"/>
    <x v="3"/>
    <s v="SSH"/>
    <s v="NAP"/>
    <x v="0"/>
    <x v="0"/>
    <x v="19"/>
  </r>
  <r>
    <x v="57"/>
    <x v="11"/>
    <x v="0"/>
    <m/>
    <m/>
    <x v="0"/>
    <x v="1"/>
    <x v="2"/>
    <x v="1"/>
    <x v="4"/>
    <n v="50"/>
    <n v="50"/>
    <n v="260"/>
    <n v="0"/>
    <n v="0"/>
    <n v="13000"/>
    <x v="0"/>
    <x v="3"/>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5"/>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E"/>
    <x v="1"/>
    <x v="0"/>
    <x v="12"/>
    <x v="4"/>
    <x v="28"/>
    <n v="1"/>
    <n v="1"/>
    <n v="290"/>
    <n v="29.8"/>
    <n v="30"/>
    <n v="349.8"/>
    <x v="0"/>
    <x v="1"/>
    <s v="MXP"/>
    <s v="SSH"/>
    <x v="2"/>
    <x v="3"/>
    <x v="149"/>
  </r>
  <r>
    <x v="57"/>
    <x v="25"/>
    <x v="1"/>
    <m/>
    <s v="12LJAE"/>
    <x v="1"/>
    <x v="0"/>
    <x v="12"/>
    <x v="4"/>
    <x v="28"/>
    <n v="1"/>
    <n v="1"/>
    <n v="290"/>
    <n v="29.8"/>
    <n v="30"/>
    <n v="349.8"/>
    <x v="0"/>
    <x v="1"/>
    <s v="MXP"/>
    <s v="SSH"/>
    <x v="2"/>
    <x v="3"/>
    <x v="149"/>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13"/>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13"/>
    <x v="5"/>
    <x v="30"/>
    <n v="2"/>
    <n v="2"/>
    <n v="200"/>
    <n v="0"/>
    <n v="0"/>
    <n v="400"/>
    <x v="0"/>
    <x v="1"/>
    <s v="SSH"/>
    <s v="MXP"/>
    <x v="2"/>
    <x v="3"/>
    <x v="165"/>
  </r>
  <r>
    <x v="59"/>
    <x v="8"/>
    <x v="1"/>
    <m/>
    <s v="7NH29"/>
    <x v="1"/>
    <x v="0"/>
    <x v="12"/>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4"/>
    <s v="BRI"/>
    <s v="SSH"/>
    <x v="1"/>
    <x v="1"/>
    <x v="150"/>
  </r>
  <r>
    <x v="58"/>
    <x v="10"/>
    <x v="1"/>
    <s v="AMADEUS"/>
    <s v="11LDC8"/>
    <x v="1"/>
    <x v="0"/>
    <x v="4"/>
    <x v="2"/>
    <x v="7"/>
    <n v="0"/>
    <n v="0"/>
    <n v="0"/>
    <n v="0"/>
    <n v="0"/>
    <n v="0"/>
    <x v="2"/>
    <x v="4"/>
    <s v="BRI"/>
    <s v="SSH"/>
    <x v="1"/>
    <x v="1"/>
    <x v="150"/>
  </r>
  <r>
    <x v="59"/>
    <x v="10"/>
    <x v="1"/>
    <s v="AMADEUS"/>
    <s v="11LGRR"/>
    <x v="0"/>
    <x v="0"/>
    <x v="29"/>
    <x v="6"/>
    <x v="41"/>
    <n v="1"/>
    <n v="1"/>
    <n v="255"/>
    <n v="23.04"/>
    <n v="40"/>
    <n v="318.04000000000002"/>
    <x v="0"/>
    <x v="1"/>
    <s v="VRN"/>
    <s v="SSH"/>
    <x v="3"/>
    <x v="1"/>
    <x v="211"/>
  </r>
  <r>
    <x v="59"/>
    <x v="10"/>
    <x v="1"/>
    <s v="AMADEUS"/>
    <s v="11LGRR"/>
    <x v="0"/>
    <x v="1"/>
    <x v="26"/>
    <x v="7"/>
    <x v="43"/>
    <n v="1"/>
    <n v="1"/>
    <n v="255"/>
    <n v="37.72"/>
    <n v="40"/>
    <n v="332.72"/>
    <x v="0"/>
    <x v="1"/>
    <s v="SSH"/>
    <s v="VRN"/>
    <x v="3"/>
    <x v="1"/>
    <x v="177"/>
  </r>
  <r>
    <x v="59"/>
    <x v="10"/>
    <x v="1"/>
    <s v="AMADEUS"/>
    <s v="11LGRJ"/>
    <x v="1"/>
    <x v="0"/>
    <x v="9"/>
    <x v="0"/>
    <x v="24"/>
    <n v="1"/>
    <n v="1"/>
    <n v="100"/>
    <n v="34.04"/>
    <n v="30"/>
    <n v="164.04"/>
    <x v="0"/>
    <x v="1"/>
    <s v="NAP"/>
    <s v="SSH"/>
    <x v="0"/>
    <x v="2"/>
    <x v="193"/>
  </r>
  <r>
    <x v="59"/>
    <x v="10"/>
    <x v="1"/>
    <s v="AMADEUS"/>
    <s v="11LGRR"/>
    <x v="0"/>
    <x v="0"/>
    <x v="29"/>
    <x v="6"/>
    <x v="41"/>
    <n v="1"/>
    <n v="1"/>
    <n v="255"/>
    <n v="23.04"/>
    <n v="40"/>
    <n v="318.04000000000002"/>
    <x v="0"/>
    <x v="1"/>
    <s v="VRN"/>
    <s v="SSH"/>
    <x v="3"/>
    <x v="1"/>
    <x v="211"/>
  </r>
  <r>
    <x v="59"/>
    <x v="10"/>
    <x v="1"/>
    <s v="AMADEUS"/>
    <s v="11LGRR"/>
    <x v="0"/>
    <x v="1"/>
    <x v="26"/>
    <x v="7"/>
    <x v="43"/>
    <n v="1"/>
    <n v="1"/>
    <n v="255"/>
    <n v="37.72"/>
    <n v="40"/>
    <n v="332.72"/>
    <x v="0"/>
    <x v="1"/>
    <s v="SSH"/>
    <s v="VRN"/>
    <x v="3"/>
    <x v="1"/>
    <x v="177"/>
  </r>
  <r>
    <x v="59"/>
    <x v="10"/>
    <x v="1"/>
    <s v="AMADEUS"/>
    <s v="11LGRR"/>
    <x v="0"/>
    <x v="0"/>
    <x v="29"/>
    <x v="6"/>
    <x v="41"/>
    <n v="1"/>
    <n v="1"/>
    <n v="191.5"/>
    <n v="23.04"/>
    <n v="40"/>
    <n v="254.54"/>
    <x v="0"/>
    <x v="1"/>
    <s v="VRN"/>
    <s v="SSH"/>
    <x v="3"/>
    <x v="1"/>
    <x v="211"/>
  </r>
  <r>
    <x v="59"/>
    <x v="10"/>
    <x v="1"/>
    <s v="AMADEUS"/>
    <s v="11LGRR"/>
    <x v="0"/>
    <x v="1"/>
    <x v="26"/>
    <x v="7"/>
    <x v="43"/>
    <n v="1"/>
    <n v="1"/>
    <n v="191.5"/>
    <n v="37.72"/>
    <n v="40"/>
    <n v="269.22000000000003"/>
    <x v="0"/>
    <x v="1"/>
    <s v="SSH"/>
    <s v="VRN"/>
    <x v="3"/>
    <x v="1"/>
    <x v="177"/>
  </r>
  <r>
    <x v="59"/>
    <x v="10"/>
    <x v="1"/>
    <s v="AMADEUS"/>
    <s v="11LGRR"/>
    <x v="0"/>
    <x v="0"/>
    <x v="29"/>
    <x v="6"/>
    <x v="41"/>
    <n v="1"/>
    <n v="1"/>
    <n v="255"/>
    <n v="23.04"/>
    <n v="40"/>
    <n v="318.04000000000002"/>
    <x v="0"/>
    <x v="1"/>
    <s v="VRN"/>
    <s v="SSH"/>
    <x v="3"/>
    <x v="1"/>
    <x v="211"/>
  </r>
  <r>
    <x v="59"/>
    <x v="10"/>
    <x v="1"/>
    <s v="AMADEUS"/>
    <s v="11LGRR"/>
    <x v="0"/>
    <x v="1"/>
    <x v="26"/>
    <x v="7"/>
    <x v="43"/>
    <n v="1"/>
    <n v="1"/>
    <n v="255"/>
    <n v="37.72"/>
    <n v="40"/>
    <n v="332.72"/>
    <x v="0"/>
    <x v="1"/>
    <s v="SSH"/>
    <s v="VRN"/>
    <x v="3"/>
    <x v="1"/>
    <x v="177"/>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13"/>
    <x v="5"/>
    <x v="30"/>
    <n v="2"/>
    <n v="2"/>
    <n v="300"/>
    <n v="0"/>
    <n v="0"/>
    <n v="60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2"/>
    <x v="0"/>
    <x v="28"/>
    <n v="20"/>
    <n v="20"/>
    <n v="265"/>
    <n v="0"/>
    <n v="0"/>
    <n v="5300"/>
    <x v="0"/>
    <x v="5"/>
    <s v="NAP"/>
    <s v="SSH"/>
    <x v="0"/>
    <x v="3"/>
    <x v="212"/>
  </r>
  <r>
    <x v="60"/>
    <x v="5"/>
    <x v="0"/>
    <m/>
    <m/>
    <x v="0"/>
    <x v="0"/>
    <x v="32"/>
    <x v="0"/>
    <x v="29"/>
    <n v="20"/>
    <n v="20"/>
    <n v="245"/>
    <n v="0"/>
    <n v="0"/>
    <n v="4900"/>
    <x v="0"/>
    <x v="5"/>
    <s v="NAP"/>
    <s v="SSH"/>
    <x v="0"/>
    <x v="3"/>
    <x v="171"/>
  </r>
  <r>
    <x v="60"/>
    <x v="5"/>
    <x v="0"/>
    <m/>
    <m/>
    <x v="0"/>
    <x v="1"/>
    <x v="28"/>
    <x v="1"/>
    <x v="29"/>
    <n v="10"/>
    <n v="10"/>
    <n v="265"/>
    <n v="0"/>
    <n v="0"/>
    <n v="2650"/>
    <x v="0"/>
    <x v="5"/>
    <s v="SSH"/>
    <s v="NAP"/>
    <x v="0"/>
    <x v="3"/>
    <x v="171"/>
  </r>
  <r>
    <x v="60"/>
    <x v="5"/>
    <x v="0"/>
    <m/>
    <m/>
    <x v="0"/>
    <x v="1"/>
    <x v="28"/>
    <x v="1"/>
    <x v="30"/>
    <n v="20"/>
    <n v="20"/>
    <n v="245"/>
    <n v="0"/>
    <n v="0"/>
    <n v="4900"/>
    <x v="0"/>
    <x v="5"/>
    <s v="SSH"/>
    <s v="NAP"/>
    <x v="0"/>
    <x v="3"/>
    <x v="180"/>
  </r>
  <r>
    <x v="61"/>
    <x v="7"/>
    <x v="1"/>
    <m/>
    <m/>
    <x v="1"/>
    <x v="0"/>
    <x v="11"/>
    <x v="1"/>
    <x v="27"/>
    <n v="3"/>
    <n v="3"/>
    <n v="175"/>
    <n v="0"/>
    <n v="0"/>
    <n v="525"/>
    <x v="0"/>
    <x v="1"/>
    <s v="SSH"/>
    <s v="NAP"/>
    <x v="0"/>
    <x v="2"/>
    <x v="181"/>
  </r>
  <r>
    <x v="61"/>
    <x v="7"/>
    <x v="1"/>
    <m/>
    <m/>
    <x v="1"/>
    <x v="0"/>
    <x v="23"/>
    <x v="13"/>
    <x v="3"/>
    <n v="2"/>
    <n v="2"/>
    <n v="240"/>
    <n v="0"/>
    <n v="0"/>
    <n v="480"/>
    <x v="0"/>
    <x v="1"/>
    <s v="HRG"/>
    <s v="NAP"/>
    <x v="0"/>
    <x v="0"/>
    <x v="213"/>
  </r>
  <r>
    <x v="61"/>
    <x v="8"/>
    <x v="1"/>
    <m/>
    <s v="MGYJ3"/>
    <x v="0"/>
    <x v="0"/>
    <x v="22"/>
    <x v="12"/>
    <x v="3"/>
    <n v="4"/>
    <n v="4"/>
    <n v="240"/>
    <n v="0"/>
    <n v="0"/>
    <n v="960"/>
    <x v="0"/>
    <x v="1"/>
    <s v="NAP"/>
    <s v="HRG"/>
    <x v="0"/>
    <x v="0"/>
    <x v="213"/>
  </r>
  <r>
    <x v="61"/>
    <x v="8"/>
    <x v="1"/>
    <m/>
    <s v="MGYJ3"/>
    <x v="0"/>
    <x v="1"/>
    <x v="23"/>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13"/>
    <x v="17"/>
    <x v="70"/>
    <n v="1"/>
    <n v="1"/>
    <n v="270"/>
    <n v="37.72"/>
    <n v="40"/>
    <n v="347.72"/>
    <x v="0"/>
    <x v="1"/>
    <s v="SSH"/>
    <s v="FCO"/>
    <x v="6"/>
    <x v="3"/>
    <x v="19"/>
  </r>
  <r>
    <x v="60"/>
    <x v="10"/>
    <x v="1"/>
    <s v="AMADEUS"/>
    <s v="11LH6C"/>
    <x v="1"/>
    <x v="0"/>
    <x v="13"/>
    <x v="17"/>
    <x v="70"/>
    <n v="1"/>
    <n v="1"/>
    <n v="270"/>
    <n v="37.72"/>
    <n v="40"/>
    <n v="347.72"/>
    <x v="0"/>
    <x v="1"/>
    <s v="SSH"/>
    <s v="FCO"/>
    <x v="6"/>
    <x v="3"/>
    <x v="19"/>
  </r>
  <r>
    <x v="61"/>
    <x v="8"/>
    <x v="1"/>
    <m/>
    <s v="TT3AY"/>
    <x v="1"/>
    <x v="0"/>
    <x v="13"/>
    <x v="1"/>
    <x v="4"/>
    <n v="4"/>
    <n v="4"/>
    <n v="320"/>
    <n v="0"/>
    <n v="0"/>
    <n v="1280"/>
    <x v="0"/>
    <x v="1"/>
    <s v="SSH"/>
    <s v="NAP"/>
    <x v="0"/>
    <x v="0"/>
    <x v="153"/>
  </r>
  <r>
    <x v="61"/>
    <x v="8"/>
    <x v="1"/>
    <m/>
    <s v="2W4JV"/>
    <x v="1"/>
    <x v="0"/>
    <x v="12"/>
    <x v="0"/>
    <x v="2"/>
    <n v="4"/>
    <n v="4"/>
    <n v="280"/>
    <n v="0"/>
    <n v="0"/>
    <n v="1120"/>
    <x v="0"/>
    <x v="1"/>
    <s v="NAP"/>
    <s v="SSH"/>
    <x v="0"/>
    <x v="0"/>
    <x v="196"/>
  </r>
  <r>
    <x v="61"/>
    <x v="8"/>
    <x v="1"/>
    <m/>
    <s v="T2W6H"/>
    <x v="1"/>
    <x v="0"/>
    <x v="24"/>
    <x v="0"/>
    <x v="28"/>
    <n v="2"/>
    <n v="2"/>
    <n v="275"/>
    <n v="0"/>
    <n v="0"/>
    <n v="550"/>
    <x v="0"/>
    <x v="1"/>
    <s v="NAP"/>
    <s v="SSH"/>
    <x v="0"/>
    <x v="3"/>
    <x v="192"/>
  </r>
  <r>
    <x v="61"/>
    <x v="8"/>
    <x v="1"/>
    <m/>
    <s v="A9JE3"/>
    <x v="1"/>
    <x v="0"/>
    <x v="24"/>
    <x v="0"/>
    <x v="28"/>
    <n v="4"/>
    <n v="4"/>
    <n v="275"/>
    <n v="0"/>
    <n v="0"/>
    <n v="1100"/>
    <x v="0"/>
    <x v="1"/>
    <s v="NAP"/>
    <s v="SSH"/>
    <x v="0"/>
    <x v="3"/>
    <x v="192"/>
  </r>
  <r>
    <x v="62"/>
    <x v="7"/>
    <x v="1"/>
    <m/>
    <m/>
    <x v="1"/>
    <x v="0"/>
    <x v="13"/>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12"/>
    <x v="0"/>
    <x v="2"/>
    <n v="5"/>
    <n v="5"/>
    <n v="290"/>
    <n v="0"/>
    <n v="0"/>
    <n v="1450"/>
    <x v="0"/>
    <x v="1"/>
    <s v="NAP"/>
    <s v="SSH"/>
    <x v="0"/>
    <x v="0"/>
    <x v="36"/>
  </r>
  <r>
    <x v="62"/>
    <x v="8"/>
    <x v="1"/>
    <m/>
    <s v="CNDUY"/>
    <x v="0"/>
    <x v="1"/>
    <x v="13"/>
    <x v="1"/>
    <x v="3"/>
    <n v="5"/>
    <n v="5"/>
    <n v="290"/>
    <n v="0"/>
    <n v="0"/>
    <n v="1450"/>
    <x v="0"/>
    <x v="1"/>
    <s v="SSH"/>
    <s v="NAP"/>
    <x v="0"/>
    <x v="0"/>
    <x v="37"/>
  </r>
  <r>
    <x v="63"/>
    <x v="4"/>
    <x v="0"/>
    <m/>
    <m/>
    <x v="0"/>
    <x v="0"/>
    <x v="16"/>
    <x v="0"/>
    <x v="51"/>
    <n v="30"/>
    <n v="30"/>
    <n v="185"/>
    <n v="0"/>
    <n v="0"/>
    <n v="5550"/>
    <x v="0"/>
    <x v="3"/>
    <s v="NAP"/>
    <s v="SSH"/>
    <x v="0"/>
    <x v="2"/>
    <x v="216"/>
  </r>
  <r>
    <x v="63"/>
    <x v="4"/>
    <x v="0"/>
    <m/>
    <m/>
    <x v="0"/>
    <x v="0"/>
    <x v="16"/>
    <x v="0"/>
    <x v="52"/>
    <n v="30"/>
    <n v="30"/>
    <n v="185"/>
    <n v="0"/>
    <n v="0"/>
    <n v="5550"/>
    <x v="0"/>
    <x v="3"/>
    <s v="NAP"/>
    <s v="SSH"/>
    <x v="0"/>
    <x v="2"/>
    <x v="186"/>
  </r>
  <r>
    <x v="63"/>
    <x v="4"/>
    <x v="0"/>
    <m/>
    <m/>
    <x v="0"/>
    <x v="0"/>
    <x v="16"/>
    <x v="0"/>
    <x v="53"/>
    <n v="30"/>
    <n v="30"/>
    <n v="185"/>
    <n v="0"/>
    <n v="0"/>
    <n v="5550"/>
    <x v="0"/>
    <x v="3"/>
    <s v="NAP"/>
    <s v="SSH"/>
    <x v="0"/>
    <x v="2"/>
    <x v="187"/>
  </r>
  <r>
    <x v="63"/>
    <x v="4"/>
    <x v="0"/>
    <m/>
    <m/>
    <x v="0"/>
    <x v="0"/>
    <x v="16"/>
    <x v="0"/>
    <x v="54"/>
    <n v="30"/>
    <n v="30"/>
    <n v="185"/>
    <n v="0"/>
    <n v="0"/>
    <n v="5550"/>
    <x v="0"/>
    <x v="3"/>
    <s v="NAP"/>
    <s v="SSH"/>
    <x v="0"/>
    <x v="2"/>
    <x v="188"/>
  </r>
  <r>
    <x v="63"/>
    <x v="4"/>
    <x v="0"/>
    <m/>
    <m/>
    <x v="0"/>
    <x v="0"/>
    <x v="16"/>
    <x v="0"/>
    <x v="55"/>
    <n v="30"/>
    <n v="30"/>
    <n v="185"/>
    <n v="0"/>
    <n v="0"/>
    <n v="5550"/>
    <x v="0"/>
    <x v="3"/>
    <s v="NAP"/>
    <s v="SSH"/>
    <x v="0"/>
    <x v="2"/>
    <x v="189"/>
  </r>
  <r>
    <x v="63"/>
    <x v="4"/>
    <x v="0"/>
    <m/>
    <m/>
    <x v="0"/>
    <x v="0"/>
    <x v="16"/>
    <x v="0"/>
    <x v="56"/>
    <n v="0"/>
    <n v="0"/>
    <n v="185"/>
    <n v="0"/>
    <n v="0"/>
    <n v="0"/>
    <x v="0"/>
    <x v="3"/>
    <s v="NAP"/>
    <s v="SSH"/>
    <x v="0"/>
    <x v="2"/>
    <x v="190"/>
  </r>
  <r>
    <x v="63"/>
    <x v="4"/>
    <x v="0"/>
    <m/>
    <m/>
    <x v="0"/>
    <x v="0"/>
    <x v="16"/>
    <x v="0"/>
    <x v="57"/>
    <n v="0"/>
    <n v="0"/>
    <n v="185"/>
    <n v="0"/>
    <n v="0"/>
    <n v="0"/>
    <x v="0"/>
    <x v="3"/>
    <s v="NAP"/>
    <s v="SSH"/>
    <x v="0"/>
    <x v="2"/>
    <x v="7"/>
  </r>
  <r>
    <x v="63"/>
    <x v="4"/>
    <x v="0"/>
    <m/>
    <m/>
    <x v="0"/>
    <x v="0"/>
    <x v="16"/>
    <x v="0"/>
    <x v="58"/>
    <n v="30"/>
    <n v="30"/>
    <n v="185"/>
    <n v="0"/>
    <n v="0"/>
    <n v="5550"/>
    <x v="0"/>
    <x v="3"/>
    <s v="NAP"/>
    <s v="SSH"/>
    <x v="0"/>
    <x v="2"/>
    <x v="8"/>
  </r>
  <r>
    <x v="63"/>
    <x v="4"/>
    <x v="0"/>
    <m/>
    <m/>
    <x v="0"/>
    <x v="0"/>
    <x v="17"/>
    <x v="0"/>
    <x v="59"/>
    <n v="20"/>
    <n v="20"/>
    <n v="185"/>
    <n v="0"/>
    <n v="0"/>
    <n v="3700"/>
    <x v="0"/>
    <x v="5"/>
    <s v="NAP"/>
    <s v="SSH"/>
    <x v="0"/>
    <x v="2"/>
    <x v="9"/>
  </r>
  <r>
    <x v="63"/>
    <x v="4"/>
    <x v="0"/>
    <m/>
    <m/>
    <x v="0"/>
    <x v="0"/>
    <x v="17"/>
    <x v="0"/>
    <x v="60"/>
    <n v="18"/>
    <n v="18"/>
    <n v="185"/>
    <n v="0"/>
    <n v="0"/>
    <n v="3330"/>
    <x v="0"/>
    <x v="5"/>
    <s v="NAP"/>
    <s v="SSH"/>
    <x v="0"/>
    <x v="2"/>
    <x v="10"/>
  </r>
  <r>
    <x v="63"/>
    <x v="4"/>
    <x v="0"/>
    <m/>
    <m/>
    <x v="0"/>
    <x v="0"/>
    <x v="17"/>
    <x v="0"/>
    <x v="61"/>
    <n v="20"/>
    <n v="20"/>
    <n v="185"/>
    <n v="0"/>
    <n v="0"/>
    <n v="3700"/>
    <x v="0"/>
    <x v="5"/>
    <s v="NAP"/>
    <s v="SSH"/>
    <x v="0"/>
    <x v="2"/>
    <x v="11"/>
  </r>
  <r>
    <x v="63"/>
    <x v="4"/>
    <x v="0"/>
    <m/>
    <m/>
    <x v="0"/>
    <x v="0"/>
    <x v="17"/>
    <x v="0"/>
    <x v="62"/>
    <n v="20"/>
    <n v="20"/>
    <n v="185"/>
    <n v="0"/>
    <n v="0"/>
    <n v="3700"/>
    <x v="0"/>
    <x v="5"/>
    <s v="NAP"/>
    <s v="SSH"/>
    <x v="0"/>
    <x v="2"/>
    <x v="155"/>
  </r>
  <r>
    <x v="63"/>
    <x v="4"/>
    <x v="0"/>
    <m/>
    <m/>
    <x v="0"/>
    <x v="0"/>
    <x v="17"/>
    <x v="0"/>
    <x v="63"/>
    <n v="0"/>
    <n v="0"/>
    <n v="185"/>
    <n v="0"/>
    <n v="0"/>
    <n v="0"/>
    <x v="0"/>
    <x v="5"/>
    <s v="NAP"/>
    <s v="SSH"/>
    <x v="0"/>
    <x v="2"/>
    <x v="156"/>
  </r>
  <r>
    <x v="63"/>
    <x v="4"/>
    <x v="0"/>
    <m/>
    <m/>
    <x v="0"/>
    <x v="0"/>
    <x v="17"/>
    <x v="0"/>
    <x v="64"/>
    <n v="0"/>
    <n v="0"/>
    <n v="185"/>
    <n v="0"/>
    <n v="0"/>
    <n v="0"/>
    <x v="0"/>
    <x v="5"/>
    <s v="NAP"/>
    <s v="SSH"/>
    <x v="0"/>
    <x v="2"/>
    <x v="157"/>
  </r>
  <r>
    <x v="63"/>
    <x v="4"/>
    <x v="0"/>
    <m/>
    <m/>
    <x v="0"/>
    <x v="1"/>
    <x v="18"/>
    <x v="1"/>
    <x v="52"/>
    <n v="30"/>
    <n v="30"/>
    <n v="185"/>
    <n v="0"/>
    <n v="0"/>
    <n v="5550"/>
    <x v="0"/>
    <x v="3"/>
    <s v="SSH"/>
    <s v="NAP"/>
    <x v="0"/>
    <x v="2"/>
    <x v="186"/>
  </r>
  <r>
    <x v="63"/>
    <x v="4"/>
    <x v="0"/>
    <m/>
    <m/>
    <x v="0"/>
    <x v="1"/>
    <x v="18"/>
    <x v="1"/>
    <x v="53"/>
    <n v="30"/>
    <n v="30"/>
    <n v="185"/>
    <n v="0"/>
    <n v="0"/>
    <n v="5550"/>
    <x v="0"/>
    <x v="3"/>
    <s v="SSH"/>
    <s v="NAP"/>
    <x v="0"/>
    <x v="2"/>
    <x v="187"/>
  </r>
  <r>
    <x v="63"/>
    <x v="4"/>
    <x v="0"/>
    <m/>
    <m/>
    <x v="0"/>
    <x v="1"/>
    <x v="18"/>
    <x v="1"/>
    <x v="54"/>
    <n v="30"/>
    <n v="30"/>
    <n v="185"/>
    <n v="0"/>
    <n v="0"/>
    <n v="5550"/>
    <x v="0"/>
    <x v="3"/>
    <s v="SSH"/>
    <s v="NAP"/>
    <x v="0"/>
    <x v="2"/>
    <x v="188"/>
  </r>
  <r>
    <x v="63"/>
    <x v="4"/>
    <x v="0"/>
    <m/>
    <m/>
    <x v="0"/>
    <x v="1"/>
    <x v="18"/>
    <x v="1"/>
    <x v="55"/>
    <n v="30"/>
    <n v="30"/>
    <n v="185"/>
    <n v="0"/>
    <n v="0"/>
    <n v="5550"/>
    <x v="0"/>
    <x v="3"/>
    <s v="SSH"/>
    <s v="NAP"/>
    <x v="0"/>
    <x v="2"/>
    <x v="189"/>
  </r>
  <r>
    <x v="63"/>
    <x v="4"/>
    <x v="0"/>
    <m/>
    <m/>
    <x v="0"/>
    <x v="1"/>
    <x v="18"/>
    <x v="1"/>
    <x v="56"/>
    <n v="30"/>
    <n v="30"/>
    <n v="185"/>
    <n v="0"/>
    <n v="0"/>
    <n v="5550"/>
    <x v="0"/>
    <x v="3"/>
    <s v="SSH"/>
    <s v="NAP"/>
    <x v="0"/>
    <x v="2"/>
    <x v="190"/>
  </r>
  <r>
    <x v="63"/>
    <x v="4"/>
    <x v="0"/>
    <m/>
    <m/>
    <x v="0"/>
    <x v="1"/>
    <x v="18"/>
    <x v="1"/>
    <x v="57"/>
    <n v="0"/>
    <n v="0"/>
    <n v="185"/>
    <n v="0"/>
    <n v="0"/>
    <n v="0"/>
    <x v="0"/>
    <x v="3"/>
    <s v="SSH"/>
    <s v="NAP"/>
    <x v="0"/>
    <x v="2"/>
    <x v="7"/>
  </r>
  <r>
    <x v="63"/>
    <x v="4"/>
    <x v="0"/>
    <m/>
    <m/>
    <x v="0"/>
    <x v="1"/>
    <x v="18"/>
    <x v="1"/>
    <x v="58"/>
    <n v="0"/>
    <n v="0"/>
    <n v="185"/>
    <n v="0"/>
    <n v="0"/>
    <n v="0"/>
    <x v="0"/>
    <x v="3"/>
    <s v="SSH"/>
    <s v="NAP"/>
    <x v="0"/>
    <x v="2"/>
    <x v="8"/>
  </r>
  <r>
    <x v="63"/>
    <x v="4"/>
    <x v="0"/>
    <m/>
    <m/>
    <x v="0"/>
    <x v="1"/>
    <x v="18"/>
    <x v="1"/>
    <x v="59"/>
    <n v="30"/>
    <n v="30"/>
    <n v="185"/>
    <n v="0"/>
    <n v="0"/>
    <n v="5550"/>
    <x v="0"/>
    <x v="3"/>
    <s v="SSH"/>
    <s v="NAP"/>
    <x v="0"/>
    <x v="2"/>
    <x v="9"/>
  </r>
  <r>
    <x v="63"/>
    <x v="4"/>
    <x v="0"/>
    <m/>
    <m/>
    <x v="0"/>
    <x v="1"/>
    <x v="19"/>
    <x v="1"/>
    <x v="60"/>
    <n v="20"/>
    <n v="20"/>
    <n v="185"/>
    <n v="0"/>
    <n v="0"/>
    <n v="3700"/>
    <x v="0"/>
    <x v="5"/>
    <s v="SSH"/>
    <s v="NAP"/>
    <x v="0"/>
    <x v="2"/>
    <x v="10"/>
  </r>
  <r>
    <x v="63"/>
    <x v="4"/>
    <x v="0"/>
    <m/>
    <m/>
    <x v="0"/>
    <x v="1"/>
    <x v="19"/>
    <x v="1"/>
    <x v="61"/>
    <n v="18"/>
    <n v="18"/>
    <n v="185"/>
    <n v="0"/>
    <n v="0"/>
    <n v="3330"/>
    <x v="0"/>
    <x v="5"/>
    <s v="SSH"/>
    <s v="NAP"/>
    <x v="0"/>
    <x v="2"/>
    <x v="11"/>
  </r>
  <r>
    <x v="63"/>
    <x v="4"/>
    <x v="0"/>
    <m/>
    <m/>
    <x v="0"/>
    <x v="1"/>
    <x v="19"/>
    <x v="1"/>
    <x v="62"/>
    <n v="20"/>
    <n v="20"/>
    <n v="185"/>
    <n v="0"/>
    <n v="0"/>
    <n v="3700"/>
    <x v="0"/>
    <x v="5"/>
    <s v="SSH"/>
    <s v="NAP"/>
    <x v="0"/>
    <x v="2"/>
    <x v="155"/>
  </r>
  <r>
    <x v="63"/>
    <x v="4"/>
    <x v="0"/>
    <m/>
    <m/>
    <x v="0"/>
    <x v="1"/>
    <x v="19"/>
    <x v="1"/>
    <x v="63"/>
    <n v="20"/>
    <n v="20"/>
    <n v="185"/>
    <n v="0"/>
    <n v="0"/>
    <n v="3700"/>
    <x v="0"/>
    <x v="5"/>
    <s v="SSH"/>
    <s v="NAP"/>
    <x v="0"/>
    <x v="2"/>
    <x v="156"/>
  </r>
  <r>
    <x v="63"/>
    <x v="4"/>
    <x v="0"/>
    <m/>
    <m/>
    <x v="0"/>
    <x v="1"/>
    <x v="10"/>
    <x v="1"/>
    <x v="64"/>
    <n v="0"/>
    <n v="0"/>
    <n v="0"/>
    <n v="0"/>
    <n v="0"/>
    <n v="0"/>
    <x v="0"/>
    <x v="5"/>
    <s v="SSH"/>
    <s v="NAP"/>
    <x v="0"/>
    <x v="2"/>
    <x v="157"/>
  </r>
  <r>
    <x v="63"/>
    <x v="4"/>
    <x v="0"/>
    <m/>
    <m/>
    <x v="0"/>
    <x v="1"/>
    <x v="10"/>
    <x v="1"/>
    <x v="65"/>
    <n v="0"/>
    <n v="0"/>
    <n v="185"/>
    <n v="0"/>
    <n v="0"/>
    <n v="0"/>
    <x v="0"/>
    <x v="5"/>
    <s v="SSH"/>
    <s v="NAP"/>
    <x v="0"/>
    <x v="2"/>
    <x v="158"/>
  </r>
  <r>
    <x v="64"/>
    <x v="4"/>
    <x v="0"/>
    <m/>
    <m/>
    <x v="0"/>
    <x v="0"/>
    <x v="5"/>
    <x v="2"/>
    <x v="35"/>
    <n v="0"/>
    <n v="0"/>
    <n v="185"/>
    <n v="0"/>
    <n v="0"/>
    <n v="0"/>
    <x v="0"/>
    <x v="5"/>
    <s v="BRI"/>
    <s v="SSH"/>
    <x v="1"/>
    <x v="1"/>
    <x v="217"/>
  </r>
  <r>
    <x v="64"/>
    <x v="4"/>
    <x v="0"/>
    <m/>
    <m/>
    <x v="0"/>
    <x v="0"/>
    <x v="5"/>
    <x v="2"/>
    <x v="36"/>
    <n v="0"/>
    <n v="0"/>
    <n v="185"/>
    <n v="0"/>
    <n v="0"/>
    <n v="0"/>
    <x v="0"/>
    <x v="5"/>
    <s v="BRI"/>
    <s v="SSH"/>
    <x v="1"/>
    <x v="1"/>
    <x v="43"/>
  </r>
  <r>
    <x v="64"/>
    <x v="4"/>
    <x v="0"/>
    <m/>
    <m/>
    <x v="0"/>
    <x v="0"/>
    <x v="5"/>
    <x v="2"/>
    <x v="37"/>
    <n v="0"/>
    <n v="0"/>
    <n v="185"/>
    <n v="0"/>
    <n v="0"/>
    <n v="0"/>
    <x v="0"/>
    <x v="5"/>
    <s v="BRI"/>
    <s v="SSH"/>
    <x v="1"/>
    <x v="1"/>
    <x v="26"/>
  </r>
  <r>
    <x v="64"/>
    <x v="4"/>
    <x v="0"/>
    <m/>
    <m/>
    <x v="0"/>
    <x v="0"/>
    <x v="5"/>
    <x v="2"/>
    <x v="38"/>
    <n v="0"/>
    <n v="0"/>
    <n v="185"/>
    <n v="0"/>
    <n v="0"/>
    <n v="0"/>
    <x v="0"/>
    <x v="5"/>
    <s v="BRI"/>
    <s v="SSH"/>
    <x v="1"/>
    <x v="1"/>
    <x v="27"/>
  </r>
  <r>
    <x v="64"/>
    <x v="4"/>
    <x v="0"/>
    <m/>
    <m/>
    <x v="0"/>
    <x v="0"/>
    <x v="5"/>
    <x v="2"/>
    <x v="39"/>
    <n v="0"/>
    <n v="0"/>
    <n v="185"/>
    <n v="0"/>
    <n v="0"/>
    <n v="0"/>
    <x v="0"/>
    <x v="5"/>
    <s v="BRI"/>
    <s v="SSH"/>
    <x v="1"/>
    <x v="1"/>
    <x v="28"/>
  </r>
  <r>
    <x v="64"/>
    <x v="4"/>
    <x v="0"/>
    <m/>
    <m/>
    <x v="0"/>
    <x v="0"/>
    <x v="33"/>
    <x v="2"/>
    <x v="67"/>
    <n v="0"/>
    <n v="0"/>
    <n v="185"/>
    <n v="0"/>
    <n v="0"/>
    <n v="0"/>
    <x v="0"/>
    <x v="5"/>
    <s v="BRI"/>
    <s v="SSH"/>
    <x v="1"/>
    <x v="3"/>
    <x v="24"/>
  </r>
  <r>
    <x v="64"/>
    <x v="4"/>
    <x v="0"/>
    <m/>
    <m/>
    <x v="0"/>
    <x v="0"/>
    <x v="33"/>
    <x v="2"/>
    <x v="68"/>
    <n v="0"/>
    <n v="0"/>
    <n v="185"/>
    <n v="0"/>
    <n v="0"/>
    <n v="0"/>
    <x v="0"/>
    <x v="5"/>
    <s v="BRI"/>
    <s v="SSH"/>
    <x v="1"/>
    <x v="3"/>
    <x v="25"/>
  </r>
  <r>
    <x v="64"/>
    <x v="4"/>
    <x v="0"/>
    <m/>
    <m/>
    <x v="0"/>
    <x v="0"/>
    <x v="33"/>
    <x v="2"/>
    <x v="69"/>
    <n v="0"/>
    <n v="0"/>
    <n v="185"/>
    <n v="0"/>
    <n v="0"/>
    <n v="0"/>
    <x v="0"/>
    <x v="5"/>
    <s v="BRI"/>
    <s v="SSH"/>
    <x v="1"/>
    <x v="3"/>
    <x v="205"/>
  </r>
  <r>
    <x v="64"/>
    <x v="4"/>
    <x v="0"/>
    <m/>
    <m/>
    <x v="0"/>
    <x v="0"/>
    <x v="33"/>
    <x v="2"/>
    <x v="70"/>
    <n v="0"/>
    <n v="0"/>
    <n v="185"/>
    <n v="0"/>
    <n v="0"/>
    <n v="0"/>
    <x v="0"/>
    <x v="5"/>
    <s v="BRI"/>
    <s v="SSH"/>
    <x v="1"/>
    <x v="3"/>
    <x v="175"/>
  </r>
  <r>
    <x v="64"/>
    <x v="4"/>
    <x v="0"/>
    <m/>
    <m/>
    <x v="0"/>
    <x v="0"/>
    <x v="33"/>
    <x v="2"/>
    <x v="71"/>
    <n v="0"/>
    <n v="0"/>
    <n v="185"/>
    <n v="0"/>
    <n v="0"/>
    <n v="0"/>
    <x v="0"/>
    <x v="5"/>
    <s v="BRI"/>
    <s v="SSH"/>
    <x v="1"/>
    <x v="3"/>
    <x v="176"/>
  </r>
  <r>
    <x v="64"/>
    <x v="4"/>
    <x v="0"/>
    <m/>
    <m/>
    <x v="0"/>
    <x v="0"/>
    <x v="5"/>
    <x v="2"/>
    <x v="13"/>
    <n v="0"/>
    <n v="0"/>
    <n v="185"/>
    <n v="0"/>
    <n v="0"/>
    <n v="0"/>
    <x v="0"/>
    <x v="5"/>
    <s v="BRI"/>
    <s v="SSH"/>
    <x v="1"/>
    <x v="1"/>
    <x v="204"/>
  </r>
  <r>
    <x v="64"/>
    <x v="4"/>
    <x v="0"/>
    <m/>
    <m/>
    <x v="0"/>
    <x v="0"/>
    <x v="5"/>
    <x v="2"/>
    <x v="14"/>
    <n v="0"/>
    <n v="0"/>
    <n v="185"/>
    <n v="0"/>
    <n v="0"/>
    <n v="0"/>
    <x v="0"/>
    <x v="5"/>
    <s v="BRI"/>
    <s v="SSH"/>
    <x v="1"/>
    <x v="1"/>
    <x v="103"/>
  </r>
  <r>
    <x v="64"/>
    <x v="4"/>
    <x v="0"/>
    <m/>
    <m/>
    <x v="0"/>
    <x v="0"/>
    <x v="5"/>
    <x v="2"/>
    <x v="15"/>
    <n v="0"/>
    <n v="0"/>
    <n v="185"/>
    <n v="0"/>
    <n v="0"/>
    <n v="0"/>
    <x v="0"/>
    <x v="5"/>
    <s v="BRI"/>
    <s v="SSH"/>
    <x v="1"/>
    <x v="1"/>
    <x v="104"/>
  </r>
  <r>
    <x v="64"/>
    <x v="4"/>
    <x v="0"/>
    <m/>
    <m/>
    <x v="0"/>
    <x v="0"/>
    <x v="5"/>
    <x v="2"/>
    <x v="16"/>
    <n v="0"/>
    <n v="0"/>
    <n v="185"/>
    <n v="0"/>
    <n v="0"/>
    <n v="0"/>
    <x v="0"/>
    <x v="5"/>
    <s v="BRI"/>
    <s v="SSH"/>
    <x v="1"/>
    <x v="1"/>
    <x v="105"/>
  </r>
  <r>
    <x v="64"/>
    <x v="4"/>
    <x v="0"/>
    <m/>
    <m/>
    <x v="0"/>
    <x v="0"/>
    <x v="5"/>
    <x v="2"/>
    <x v="17"/>
    <n v="0"/>
    <n v="0"/>
    <n v="185"/>
    <n v="0"/>
    <n v="0"/>
    <n v="0"/>
    <x v="0"/>
    <x v="5"/>
    <s v="BRI"/>
    <s v="SSH"/>
    <x v="1"/>
    <x v="1"/>
    <x v="106"/>
  </r>
  <r>
    <x v="64"/>
    <x v="4"/>
    <x v="0"/>
    <m/>
    <m/>
    <x v="0"/>
    <x v="0"/>
    <x v="5"/>
    <x v="2"/>
    <x v="18"/>
    <n v="0"/>
    <n v="0"/>
    <n v="185"/>
    <n v="0"/>
    <n v="0"/>
    <n v="0"/>
    <x v="0"/>
    <x v="5"/>
    <s v="BRI"/>
    <s v="SSH"/>
    <x v="1"/>
    <x v="1"/>
    <x v="107"/>
  </r>
  <r>
    <x v="64"/>
    <x v="4"/>
    <x v="0"/>
    <m/>
    <m/>
    <x v="0"/>
    <x v="0"/>
    <x v="5"/>
    <x v="2"/>
    <x v="19"/>
    <n v="0"/>
    <n v="0"/>
    <n v="185"/>
    <n v="0"/>
    <n v="0"/>
    <n v="0"/>
    <x v="0"/>
    <x v="5"/>
    <s v="BRI"/>
    <s v="SSH"/>
    <x v="1"/>
    <x v="1"/>
    <x v="108"/>
  </r>
  <r>
    <x v="64"/>
    <x v="4"/>
    <x v="0"/>
    <m/>
    <m/>
    <x v="0"/>
    <x v="0"/>
    <x v="5"/>
    <x v="2"/>
    <x v="20"/>
    <n v="0"/>
    <n v="0"/>
    <n v="185"/>
    <n v="0"/>
    <n v="0"/>
    <n v="0"/>
    <x v="0"/>
    <x v="5"/>
    <s v="BRI"/>
    <s v="SSH"/>
    <x v="1"/>
    <x v="1"/>
    <x v="109"/>
  </r>
  <r>
    <x v="64"/>
    <x v="4"/>
    <x v="0"/>
    <m/>
    <m/>
    <x v="0"/>
    <x v="0"/>
    <x v="5"/>
    <x v="2"/>
    <x v="21"/>
    <n v="0"/>
    <n v="0"/>
    <n v="185"/>
    <n v="0"/>
    <n v="0"/>
    <n v="0"/>
    <x v="0"/>
    <x v="5"/>
    <s v="BRI"/>
    <s v="SSH"/>
    <x v="1"/>
    <x v="1"/>
    <x v="110"/>
  </r>
  <r>
    <x v="64"/>
    <x v="4"/>
    <x v="0"/>
    <m/>
    <m/>
    <x v="0"/>
    <x v="0"/>
    <x v="5"/>
    <x v="2"/>
    <x v="44"/>
    <n v="0"/>
    <n v="0"/>
    <n v="185"/>
    <n v="0"/>
    <n v="0"/>
    <n v="0"/>
    <x v="0"/>
    <x v="5"/>
    <s v="BRI"/>
    <s v="SSH"/>
    <x v="1"/>
    <x v="1"/>
    <x v="111"/>
  </r>
  <r>
    <x v="64"/>
    <x v="4"/>
    <x v="0"/>
    <m/>
    <m/>
    <x v="0"/>
    <x v="0"/>
    <x v="5"/>
    <x v="2"/>
    <x v="45"/>
    <n v="0"/>
    <n v="0"/>
    <n v="185"/>
    <n v="0"/>
    <n v="0"/>
    <n v="0"/>
    <x v="0"/>
    <x v="5"/>
    <s v="BRI"/>
    <s v="SSH"/>
    <x v="1"/>
    <x v="1"/>
    <x v="112"/>
  </r>
  <r>
    <x v="64"/>
    <x v="4"/>
    <x v="0"/>
    <m/>
    <m/>
    <x v="0"/>
    <x v="0"/>
    <x v="5"/>
    <x v="2"/>
    <x v="46"/>
    <n v="0"/>
    <n v="0"/>
    <n v="185"/>
    <n v="0"/>
    <n v="0"/>
    <n v="0"/>
    <x v="0"/>
    <x v="5"/>
    <s v="BRI"/>
    <s v="SSH"/>
    <x v="1"/>
    <x v="1"/>
    <x v="113"/>
  </r>
  <r>
    <x v="64"/>
    <x v="4"/>
    <x v="0"/>
    <m/>
    <m/>
    <x v="0"/>
    <x v="0"/>
    <x v="5"/>
    <x v="2"/>
    <x v="47"/>
    <n v="0"/>
    <n v="0"/>
    <n v="185"/>
    <n v="0"/>
    <n v="0"/>
    <n v="0"/>
    <x v="0"/>
    <x v="5"/>
    <s v="BRI"/>
    <s v="SSH"/>
    <x v="1"/>
    <x v="1"/>
    <x v="117"/>
  </r>
  <r>
    <x v="64"/>
    <x v="4"/>
    <x v="0"/>
    <m/>
    <m/>
    <x v="0"/>
    <x v="0"/>
    <x v="5"/>
    <x v="2"/>
    <x v="48"/>
    <n v="0"/>
    <n v="0"/>
    <n v="185"/>
    <n v="0"/>
    <n v="0"/>
    <n v="0"/>
    <x v="0"/>
    <x v="5"/>
    <s v="BRI"/>
    <s v="SSH"/>
    <x v="1"/>
    <x v="1"/>
    <x v="218"/>
  </r>
  <r>
    <x v="64"/>
    <x v="4"/>
    <x v="0"/>
    <m/>
    <m/>
    <x v="0"/>
    <x v="1"/>
    <x v="7"/>
    <x v="3"/>
    <x v="36"/>
    <n v="0"/>
    <n v="0"/>
    <n v="185"/>
    <n v="0"/>
    <n v="0"/>
    <n v="0"/>
    <x v="0"/>
    <x v="5"/>
    <s v="SSH"/>
    <s v="BRI"/>
    <x v="1"/>
    <x v="1"/>
    <x v="43"/>
  </r>
  <r>
    <x v="64"/>
    <x v="4"/>
    <x v="0"/>
    <m/>
    <m/>
    <x v="0"/>
    <x v="1"/>
    <x v="7"/>
    <x v="3"/>
    <x v="37"/>
    <n v="0"/>
    <n v="0"/>
    <n v="185"/>
    <n v="0"/>
    <n v="0"/>
    <n v="0"/>
    <x v="0"/>
    <x v="5"/>
    <s v="SSH"/>
    <s v="BRI"/>
    <x v="1"/>
    <x v="1"/>
    <x v="26"/>
  </r>
  <r>
    <x v="64"/>
    <x v="4"/>
    <x v="0"/>
    <m/>
    <m/>
    <x v="0"/>
    <x v="1"/>
    <x v="7"/>
    <x v="3"/>
    <x v="38"/>
    <n v="0"/>
    <n v="0"/>
    <n v="185"/>
    <n v="0"/>
    <n v="0"/>
    <n v="0"/>
    <x v="0"/>
    <x v="5"/>
    <s v="SSH"/>
    <s v="BRI"/>
    <x v="1"/>
    <x v="1"/>
    <x v="27"/>
  </r>
  <r>
    <x v="64"/>
    <x v="4"/>
    <x v="0"/>
    <m/>
    <m/>
    <x v="0"/>
    <x v="1"/>
    <x v="7"/>
    <x v="3"/>
    <x v="39"/>
    <n v="0"/>
    <n v="0"/>
    <n v="185"/>
    <n v="0"/>
    <n v="0"/>
    <n v="0"/>
    <x v="0"/>
    <x v="5"/>
    <s v="SSH"/>
    <s v="BRI"/>
    <x v="1"/>
    <x v="1"/>
    <x v="28"/>
  </r>
  <r>
    <x v="64"/>
    <x v="4"/>
    <x v="0"/>
    <m/>
    <m/>
    <x v="0"/>
    <x v="1"/>
    <x v="7"/>
    <x v="3"/>
    <x v="40"/>
    <n v="0"/>
    <n v="0"/>
    <n v="185"/>
    <n v="0"/>
    <n v="0"/>
    <n v="0"/>
    <x v="0"/>
    <x v="5"/>
    <s v="SSH"/>
    <s v="BRI"/>
    <x v="1"/>
    <x v="1"/>
    <x v="29"/>
  </r>
  <r>
    <x v="64"/>
    <x v="4"/>
    <x v="0"/>
    <m/>
    <m/>
    <x v="0"/>
    <x v="1"/>
    <x v="34"/>
    <x v="3"/>
    <x v="68"/>
    <n v="0"/>
    <n v="0"/>
    <n v="185"/>
    <n v="0"/>
    <n v="0"/>
    <n v="0"/>
    <x v="0"/>
    <x v="5"/>
    <s v="SSH"/>
    <s v="BRI"/>
    <x v="1"/>
    <x v="3"/>
    <x v="25"/>
  </r>
  <r>
    <x v="64"/>
    <x v="4"/>
    <x v="0"/>
    <m/>
    <m/>
    <x v="0"/>
    <x v="1"/>
    <x v="34"/>
    <x v="3"/>
    <x v="69"/>
    <n v="0"/>
    <n v="0"/>
    <n v="185"/>
    <n v="0"/>
    <n v="0"/>
    <n v="0"/>
    <x v="0"/>
    <x v="5"/>
    <s v="SSH"/>
    <s v="BRI"/>
    <x v="1"/>
    <x v="3"/>
    <x v="205"/>
  </r>
  <r>
    <x v="64"/>
    <x v="4"/>
    <x v="0"/>
    <m/>
    <m/>
    <x v="0"/>
    <x v="1"/>
    <x v="34"/>
    <x v="3"/>
    <x v="70"/>
    <n v="0"/>
    <n v="0"/>
    <n v="185"/>
    <n v="0"/>
    <n v="0"/>
    <n v="0"/>
    <x v="0"/>
    <x v="5"/>
    <s v="SSH"/>
    <s v="BRI"/>
    <x v="1"/>
    <x v="3"/>
    <x v="175"/>
  </r>
  <r>
    <x v="64"/>
    <x v="4"/>
    <x v="0"/>
    <m/>
    <m/>
    <x v="0"/>
    <x v="1"/>
    <x v="34"/>
    <x v="3"/>
    <x v="71"/>
    <n v="0"/>
    <n v="0"/>
    <n v="185"/>
    <n v="0"/>
    <n v="0"/>
    <n v="0"/>
    <x v="0"/>
    <x v="5"/>
    <s v="SSH"/>
    <s v="BRI"/>
    <x v="1"/>
    <x v="3"/>
    <x v="176"/>
  </r>
  <r>
    <x v="64"/>
    <x v="4"/>
    <x v="0"/>
    <m/>
    <m/>
    <x v="0"/>
    <x v="1"/>
    <x v="34"/>
    <x v="3"/>
    <x v="72"/>
    <n v="0"/>
    <n v="0"/>
    <n v="185"/>
    <n v="0"/>
    <n v="0"/>
    <n v="0"/>
    <x v="0"/>
    <x v="5"/>
    <s v="SSH"/>
    <s v="BRI"/>
    <x v="1"/>
    <x v="3"/>
    <x v="206"/>
  </r>
  <r>
    <x v="64"/>
    <x v="4"/>
    <x v="0"/>
    <m/>
    <m/>
    <x v="0"/>
    <x v="1"/>
    <x v="7"/>
    <x v="3"/>
    <x v="14"/>
    <n v="0"/>
    <n v="0"/>
    <n v="185"/>
    <n v="0"/>
    <n v="0"/>
    <n v="0"/>
    <x v="0"/>
    <x v="5"/>
    <s v="SSH"/>
    <s v="BRI"/>
    <x v="1"/>
    <x v="1"/>
    <x v="103"/>
  </r>
  <r>
    <x v="64"/>
    <x v="4"/>
    <x v="0"/>
    <m/>
    <m/>
    <x v="0"/>
    <x v="1"/>
    <x v="7"/>
    <x v="3"/>
    <x v="15"/>
    <n v="0"/>
    <n v="0"/>
    <n v="185"/>
    <n v="0"/>
    <n v="0"/>
    <n v="0"/>
    <x v="0"/>
    <x v="5"/>
    <s v="SSH"/>
    <s v="BRI"/>
    <x v="1"/>
    <x v="1"/>
    <x v="104"/>
  </r>
  <r>
    <x v="64"/>
    <x v="4"/>
    <x v="0"/>
    <m/>
    <m/>
    <x v="0"/>
    <x v="1"/>
    <x v="7"/>
    <x v="3"/>
    <x v="16"/>
    <n v="0"/>
    <n v="0"/>
    <n v="185"/>
    <n v="0"/>
    <n v="0"/>
    <n v="0"/>
    <x v="0"/>
    <x v="5"/>
    <s v="SSH"/>
    <s v="BRI"/>
    <x v="1"/>
    <x v="1"/>
    <x v="105"/>
  </r>
  <r>
    <x v="64"/>
    <x v="4"/>
    <x v="0"/>
    <m/>
    <m/>
    <x v="0"/>
    <x v="1"/>
    <x v="7"/>
    <x v="3"/>
    <x v="17"/>
    <n v="0"/>
    <n v="0"/>
    <n v="185"/>
    <n v="0"/>
    <n v="0"/>
    <n v="0"/>
    <x v="0"/>
    <x v="5"/>
    <s v="SSH"/>
    <s v="BRI"/>
    <x v="1"/>
    <x v="1"/>
    <x v="106"/>
  </r>
  <r>
    <x v="64"/>
    <x v="4"/>
    <x v="0"/>
    <m/>
    <m/>
    <x v="0"/>
    <x v="1"/>
    <x v="7"/>
    <x v="3"/>
    <x v="18"/>
    <n v="0"/>
    <n v="0"/>
    <n v="185"/>
    <n v="0"/>
    <n v="0"/>
    <n v="0"/>
    <x v="0"/>
    <x v="5"/>
    <s v="SSH"/>
    <s v="BRI"/>
    <x v="1"/>
    <x v="1"/>
    <x v="107"/>
  </r>
  <r>
    <x v="64"/>
    <x v="4"/>
    <x v="0"/>
    <m/>
    <m/>
    <x v="0"/>
    <x v="1"/>
    <x v="7"/>
    <x v="3"/>
    <x v="19"/>
    <n v="0"/>
    <n v="0"/>
    <n v="185"/>
    <n v="0"/>
    <n v="0"/>
    <n v="0"/>
    <x v="0"/>
    <x v="5"/>
    <s v="SSH"/>
    <s v="BRI"/>
    <x v="1"/>
    <x v="1"/>
    <x v="108"/>
  </r>
  <r>
    <x v="64"/>
    <x v="4"/>
    <x v="0"/>
    <m/>
    <m/>
    <x v="0"/>
    <x v="1"/>
    <x v="7"/>
    <x v="3"/>
    <x v="20"/>
    <n v="0"/>
    <n v="0"/>
    <n v="185"/>
    <n v="0"/>
    <n v="0"/>
    <n v="0"/>
    <x v="0"/>
    <x v="5"/>
    <s v="SSH"/>
    <s v="BRI"/>
    <x v="1"/>
    <x v="1"/>
    <x v="109"/>
  </r>
  <r>
    <x v="64"/>
    <x v="4"/>
    <x v="0"/>
    <m/>
    <m/>
    <x v="0"/>
    <x v="1"/>
    <x v="7"/>
    <x v="3"/>
    <x v="21"/>
    <n v="0"/>
    <n v="0"/>
    <n v="185"/>
    <n v="0"/>
    <n v="0"/>
    <n v="0"/>
    <x v="0"/>
    <x v="5"/>
    <s v="SSH"/>
    <s v="BRI"/>
    <x v="1"/>
    <x v="1"/>
    <x v="110"/>
  </r>
  <r>
    <x v="64"/>
    <x v="4"/>
    <x v="0"/>
    <m/>
    <m/>
    <x v="0"/>
    <x v="1"/>
    <x v="7"/>
    <x v="3"/>
    <x v="44"/>
    <n v="0"/>
    <n v="0"/>
    <n v="185"/>
    <n v="0"/>
    <n v="0"/>
    <n v="0"/>
    <x v="0"/>
    <x v="5"/>
    <s v="SSH"/>
    <s v="BRI"/>
    <x v="1"/>
    <x v="1"/>
    <x v="111"/>
  </r>
  <r>
    <x v="64"/>
    <x v="4"/>
    <x v="0"/>
    <m/>
    <m/>
    <x v="0"/>
    <x v="1"/>
    <x v="7"/>
    <x v="3"/>
    <x v="45"/>
    <n v="0"/>
    <n v="0"/>
    <n v="185"/>
    <n v="0"/>
    <n v="0"/>
    <n v="0"/>
    <x v="0"/>
    <x v="5"/>
    <s v="SSH"/>
    <s v="BRI"/>
    <x v="1"/>
    <x v="1"/>
    <x v="112"/>
  </r>
  <r>
    <x v="64"/>
    <x v="4"/>
    <x v="0"/>
    <m/>
    <m/>
    <x v="0"/>
    <x v="1"/>
    <x v="7"/>
    <x v="3"/>
    <x v="46"/>
    <n v="0"/>
    <n v="0"/>
    <n v="185"/>
    <n v="0"/>
    <n v="0"/>
    <n v="0"/>
    <x v="0"/>
    <x v="5"/>
    <s v="SSH"/>
    <s v="BRI"/>
    <x v="1"/>
    <x v="1"/>
    <x v="113"/>
  </r>
  <r>
    <x v="64"/>
    <x v="4"/>
    <x v="0"/>
    <m/>
    <m/>
    <x v="0"/>
    <x v="1"/>
    <x v="7"/>
    <x v="3"/>
    <x v="49"/>
    <n v="0"/>
    <n v="0"/>
    <n v="185"/>
    <n v="0"/>
    <n v="0"/>
    <n v="0"/>
    <x v="0"/>
    <x v="5"/>
    <s v="SSH"/>
    <s v="BRI"/>
    <x v="1"/>
    <x v="1"/>
    <x v="114"/>
  </r>
  <r>
    <x v="64"/>
    <x v="4"/>
    <x v="0"/>
    <m/>
    <m/>
    <x v="0"/>
    <x v="1"/>
    <x v="7"/>
    <x v="3"/>
    <x v="48"/>
    <n v="0"/>
    <n v="0"/>
    <n v="185"/>
    <n v="0"/>
    <n v="0"/>
    <n v="0"/>
    <x v="0"/>
    <x v="5"/>
    <s v="SSH"/>
    <s v="BRI"/>
    <x v="1"/>
    <x v="1"/>
    <x v="218"/>
  </r>
  <r>
    <x v="64"/>
    <x v="4"/>
    <x v="0"/>
    <m/>
    <m/>
    <x v="0"/>
    <x v="1"/>
    <x v="7"/>
    <x v="3"/>
    <x v="50"/>
    <n v="0"/>
    <n v="0"/>
    <n v="185"/>
    <n v="0"/>
    <n v="0"/>
    <n v="0"/>
    <x v="0"/>
    <x v="5"/>
    <s v="SSH"/>
    <s v="BRI"/>
    <x v="1"/>
    <x v="1"/>
    <x v="219"/>
  </r>
  <r>
    <x v="64"/>
    <x v="7"/>
    <x v="1"/>
    <m/>
    <m/>
    <x v="1"/>
    <x v="0"/>
    <x v="11"/>
    <x v="1"/>
    <x v="27"/>
    <n v="10"/>
    <n v="10"/>
    <n v="175"/>
    <n v="0"/>
    <n v="0"/>
    <n v="1750"/>
    <x v="0"/>
    <x v="1"/>
    <s v="SSH"/>
    <s v="NAP"/>
    <x v="0"/>
    <x v="2"/>
    <x v="185"/>
  </r>
  <r>
    <x v="64"/>
    <x v="7"/>
    <x v="1"/>
    <m/>
    <m/>
    <x v="1"/>
    <x v="0"/>
    <x v="25"/>
    <x v="1"/>
    <x v="30"/>
    <n v="3"/>
    <n v="3"/>
    <n v="200"/>
    <n v="0"/>
    <n v="0"/>
    <n v="600"/>
    <x v="0"/>
    <x v="1"/>
    <s v="SSH"/>
    <s v="NAP"/>
    <x v="0"/>
    <x v="3"/>
    <x v="151"/>
  </r>
  <r>
    <x v="64"/>
    <x v="7"/>
    <x v="1"/>
    <m/>
    <m/>
    <x v="1"/>
    <x v="0"/>
    <x v="23"/>
    <x v="13"/>
    <x v="4"/>
    <n v="2"/>
    <n v="2"/>
    <n v="240"/>
    <n v="0"/>
    <n v="0"/>
    <n v="480"/>
    <x v="0"/>
    <x v="1"/>
    <s v="HRG"/>
    <s v="NAP"/>
    <x v="0"/>
    <x v="0"/>
    <x v="19"/>
  </r>
  <r>
    <x v="65"/>
    <x v="25"/>
    <x v="1"/>
    <m/>
    <s v="12LM65"/>
    <x v="1"/>
    <x v="0"/>
    <x v="4"/>
    <x v="6"/>
    <x v="8"/>
    <n v="1"/>
    <n v="1"/>
    <n v="170"/>
    <n v="24.64"/>
    <n v="30"/>
    <n v="224.64"/>
    <x v="0"/>
    <x v="1"/>
    <s v="VRN"/>
    <s v="SSH"/>
    <x v="3"/>
    <x v="1"/>
    <x v="150"/>
  </r>
  <r>
    <x v="65"/>
    <x v="7"/>
    <x v="1"/>
    <m/>
    <m/>
    <x v="1"/>
    <x v="0"/>
    <x v="11"/>
    <x v="1"/>
    <x v="27"/>
    <n v="1"/>
    <n v="1"/>
    <n v="175"/>
    <n v="0"/>
    <n v="0"/>
    <n v="175"/>
    <x v="0"/>
    <x v="1"/>
    <s v="SSH"/>
    <s v="NAP"/>
    <x v="0"/>
    <x v="2"/>
    <x v="200"/>
  </r>
  <r>
    <x v="65"/>
    <x v="7"/>
    <x v="1"/>
    <m/>
    <m/>
    <x v="1"/>
    <x v="0"/>
    <x v="12"/>
    <x v="4"/>
    <x v="29"/>
    <n v="2"/>
    <n v="2"/>
    <n v="200"/>
    <n v="0"/>
    <n v="0"/>
    <n v="400"/>
    <x v="0"/>
    <x v="1"/>
    <s v="MXP"/>
    <s v="SSH"/>
    <x v="2"/>
    <x v="3"/>
    <x v="197"/>
  </r>
  <r>
    <x v="65"/>
    <x v="7"/>
    <x v="1"/>
    <m/>
    <m/>
    <x v="1"/>
    <x v="0"/>
    <x v="13"/>
    <x v="5"/>
    <x v="30"/>
    <n v="3"/>
    <n v="3"/>
    <n v="200"/>
    <n v="0"/>
    <n v="0"/>
    <n v="600"/>
    <x v="0"/>
    <x v="1"/>
    <s v="SSH"/>
    <s v="MXP"/>
    <x v="2"/>
    <x v="3"/>
    <x v="164"/>
  </r>
  <r>
    <x v="64"/>
    <x v="10"/>
    <x v="1"/>
    <s v="AMADEUS"/>
    <s v="11LY2L"/>
    <x v="1"/>
    <x v="0"/>
    <x v="13"/>
    <x v="17"/>
    <x v="70"/>
    <n v="1"/>
    <n v="1"/>
    <n v="270"/>
    <n v="37.72"/>
    <n v="40"/>
    <n v="347.72"/>
    <x v="0"/>
    <x v="1"/>
    <s v="SSH"/>
    <s v="FCO"/>
    <x v="6"/>
    <x v="3"/>
    <x v="175"/>
  </r>
  <r>
    <x v="64"/>
    <x v="10"/>
    <x v="1"/>
    <s v="AMADEUS"/>
    <s v="11LHTR"/>
    <x v="1"/>
    <x v="0"/>
    <x v="28"/>
    <x v="1"/>
    <x v="29"/>
    <n v="1"/>
    <n v="1"/>
    <n v="250"/>
    <n v="38.92"/>
    <n v="40"/>
    <n v="328.92"/>
    <x v="0"/>
    <x v="1"/>
    <s v="SSH"/>
    <s v="NAP"/>
    <x v="0"/>
    <x v="3"/>
    <x v="149"/>
  </r>
  <r>
    <x v="64"/>
    <x v="10"/>
    <x v="1"/>
    <s v="AMADEUS"/>
    <s v="11LY2L"/>
    <x v="1"/>
    <x v="0"/>
    <x v="13"/>
    <x v="17"/>
    <x v="70"/>
    <n v="1"/>
    <n v="1"/>
    <n v="270"/>
    <n v="37.72"/>
    <n v="40"/>
    <n v="347.72"/>
    <x v="0"/>
    <x v="1"/>
    <s v="SSH"/>
    <s v="FCO"/>
    <x v="6"/>
    <x v="3"/>
    <x v="175"/>
  </r>
  <r>
    <x v="64"/>
    <x v="10"/>
    <x v="1"/>
    <s v="AMADEUS"/>
    <s v="11LHTR"/>
    <x v="1"/>
    <x v="0"/>
    <x v="28"/>
    <x v="1"/>
    <x v="29"/>
    <n v="1"/>
    <n v="1"/>
    <n v="187.5"/>
    <n v="38.92"/>
    <n v="40"/>
    <n v="266.42"/>
    <x v="0"/>
    <x v="1"/>
    <s v="SSH"/>
    <s v="NAP"/>
    <x v="0"/>
    <x v="3"/>
    <x v="149"/>
  </r>
  <r>
    <x v="64"/>
    <x v="10"/>
    <x v="1"/>
    <s v="AMADEUS"/>
    <s v="11LHTR"/>
    <x v="1"/>
    <x v="0"/>
    <x v="28"/>
    <x v="1"/>
    <x v="29"/>
    <n v="1"/>
    <n v="1"/>
    <n v="250"/>
    <n v="38.92"/>
    <n v="40"/>
    <n v="328.92"/>
    <x v="0"/>
    <x v="1"/>
    <s v="SSH"/>
    <s v="NAP"/>
    <x v="0"/>
    <x v="3"/>
    <x v="149"/>
  </r>
  <r>
    <x v="64"/>
    <x v="10"/>
    <x v="1"/>
    <s v="AMADEUS"/>
    <s v="11LHTR"/>
    <x v="1"/>
    <x v="0"/>
    <x v="28"/>
    <x v="1"/>
    <x v="29"/>
    <n v="1"/>
    <n v="1"/>
    <n v="187.5"/>
    <n v="38.92"/>
    <n v="40"/>
    <n v="266.42"/>
    <x v="0"/>
    <x v="1"/>
    <s v="SSH"/>
    <s v="NAP"/>
    <x v="0"/>
    <x v="3"/>
    <x v="149"/>
  </r>
  <r>
    <x v="64"/>
    <x v="10"/>
    <x v="1"/>
    <s v="AMADEUS"/>
    <s v="11LY2L"/>
    <x v="1"/>
    <x v="0"/>
    <x v="13"/>
    <x v="17"/>
    <x v="70"/>
    <n v="1"/>
    <n v="1"/>
    <n v="270"/>
    <n v="37.72"/>
    <n v="40"/>
    <n v="347.72"/>
    <x v="0"/>
    <x v="1"/>
    <s v="SSH"/>
    <s v="FCO"/>
    <x v="6"/>
    <x v="3"/>
    <x v="175"/>
  </r>
  <r>
    <x v="64"/>
    <x v="10"/>
    <x v="1"/>
    <s v="AMADEUS"/>
    <s v="11LY2L"/>
    <x v="1"/>
    <x v="0"/>
    <x v="13"/>
    <x v="17"/>
    <x v="70"/>
    <n v="1"/>
    <n v="1"/>
    <n v="270"/>
    <n v="37.72"/>
    <n v="40"/>
    <n v="347.72"/>
    <x v="0"/>
    <x v="1"/>
    <s v="SSH"/>
    <s v="FCO"/>
    <x v="6"/>
    <x v="3"/>
    <x v="175"/>
  </r>
  <r>
    <x v="64"/>
    <x v="10"/>
    <x v="1"/>
    <s v="AMADEUS"/>
    <s v="11LHU3"/>
    <x v="1"/>
    <x v="0"/>
    <x v="28"/>
    <x v="1"/>
    <x v="29"/>
    <n v="1"/>
    <n v="1"/>
    <n v="300"/>
    <n v="38.92"/>
    <n v="40"/>
    <n v="378.92"/>
    <x v="0"/>
    <x v="1"/>
    <s v="SSH"/>
    <s v="NAP"/>
    <x v="0"/>
    <x v="3"/>
    <x v="149"/>
  </r>
  <r>
    <x v="64"/>
    <x v="10"/>
    <x v="1"/>
    <s v="AMADEUS"/>
    <s v="11LHU3"/>
    <x v="1"/>
    <x v="0"/>
    <x v="28"/>
    <x v="1"/>
    <x v="29"/>
    <n v="1"/>
    <n v="1"/>
    <n v="300"/>
    <n v="38.92"/>
    <n v="40"/>
    <n v="378.92"/>
    <x v="0"/>
    <x v="1"/>
    <s v="SSH"/>
    <s v="NAP"/>
    <x v="0"/>
    <x v="3"/>
    <x v="149"/>
  </r>
  <r>
    <x v="64"/>
    <x v="10"/>
    <x v="1"/>
    <s v="AMADEUS"/>
    <s v="11LHU3"/>
    <x v="1"/>
    <x v="0"/>
    <x v="28"/>
    <x v="1"/>
    <x v="29"/>
    <n v="1"/>
    <n v="1"/>
    <n v="225"/>
    <n v="38.92"/>
    <n v="40"/>
    <n v="303.92"/>
    <x v="0"/>
    <x v="1"/>
    <s v="SSH"/>
    <s v="NAP"/>
    <x v="0"/>
    <x v="3"/>
    <x v="149"/>
  </r>
  <r>
    <x v="64"/>
    <x v="10"/>
    <x v="1"/>
    <s v="AMADEUS"/>
    <s v="11LY2L"/>
    <x v="1"/>
    <x v="0"/>
    <x v="13"/>
    <x v="17"/>
    <x v="70"/>
    <n v="1"/>
    <n v="1"/>
    <n v="270"/>
    <n v="37.72"/>
    <n v="40"/>
    <n v="347.72"/>
    <x v="0"/>
    <x v="1"/>
    <s v="SSH"/>
    <s v="FCO"/>
    <x v="6"/>
    <x v="3"/>
    <x v="175"/>
  </r>
  <r>
    <x v="64"/>
    <x v="10"/>
    <x v="1"/>
    <s v="AMADEUS"/>
    <s v="11LHU3"/>
    <x v="1"/>
    <x v="0"/>
    <x v="28"/>
    <x v="1"/>
    <x v="29"/>
    <n v="1"/>
    <n v="1"/>
    <n v="300"/>
    <n v="38.92"/>
    <n v="40"/>
    <n v="378.92"/>
    <x v="0"/>
    <x v="1"/>
    <s v="SSH"/>
    <s v="NAP"/>
    <x v="0"/>
    <x v="3"/>
    <x v="149"/>
  </r>
  <r>
    <x v="65"/>
    <x v="8"/>
    <x v="1"/>
    <m/>
    <s v="WDZYW"/>
    <x v="1"/>
    <x v="0"/>
    <x v="11"/>
    <x v="1"/>
    <x v="25"/>
    <n v="4"/>
    <n v="4"/>
    <n v="140"/>
    <n v="0"/>
    <n v="0"/>
    <n v="560"/>
    <x v="0"/>
    <x v="1"/>
    <s v="SSH"/>
    <s v="NAP"/>
    <x v="0"/>
    <x v="2"/>
    <x v="209"/>
  </r>
  <r>
    <x v="65"/>
    <x v="8"/>
    <x v="1"/>
    <m/>
    <s v="9YGVC"/>
    <x v="1"/>
    <x v="0"/>
    <x v="11"/>
    <x v="1"/>
    <x v="25"/>
    <n v="4"/>
    <n v="4"/>
    <n v="140"/>
    <n v="0"/>
    <n v="0"/>
    <n v="560"/>
    <x v="0"/>
    <x v="1"/>
    <s v="SSH"/>
    <s v="NAP"/>
    <x v="0"/>
    <x v="2"/>
    <x v="209"/>
  </r>
  <r>
    <x v="65"/>
    <x v="8"/>
    <x v="1"/>
    <m/>
    <s v="LQZU3"/>
    <x v="1"/>
    <x v="0"/>
    <x v="12"/>
    <x v="0"/>
    <x v="2"/>
    <n v="2"/>
    <n v="2"/>
    <n v="280"/>
    <n v="0"/>
    <n v="0"/>
    <n v="560"/>
    <x v="0"/>
    <x v="1"/>
    <s v="NAP"/>
    <s v="SSH"/>
    <x v="0"/>
    <x v="0"/>
    <x v="190"/>
  </r>
  <r>
    <x v="65"/>
    <x v="8"/>
    <x v="1"/>
    <m/>
    <s v="VF6JV"/>
    <x v="1"/>
    <x v="0"/>
    <x v="13"/>
    <x v="1"/>
    <x v="4"/>
    <n v="2"/>
    <n v="2"/>
    <n v="320"/>
    <n v="0"/>
    <n v="0"/>
    <n v="640"/>
    <x v="0"/>
    <x v="1"/>
    <s v="SSH"/>
    <s v="NAP"/>
    <x v="0"/>
    <x v="0"/>
    <x v="8"/>
  </r>
  <r>
    <x v="66"/>
    <x v="8"/>
    <x v="1"/>
    <m/>
    <s v="T33QN"/>
    <x v="1"/>
    <x v="0"/>
    <x v="13"/>
    <x v="5"/>
    <x v="30"/>
    <n v="2"/>
    <n v="2"/>
    <n v="250"/>
    <n v="0"/>
    <n v="0"/>
    <n v="500"/>
    <x v="0"/>
    <x v="1"/>
    <s v="SSH"/>
    <s v="MXP"/>
    <x v="2"/>
    <x v="3"/>
    <x v="169"/>
  </r>
  <r>
    <x v="66"/>
    <x v="8"/>
    <x v="1"/>
    <m/>
    <s v="FPWMV"/>
    <x v="1"/>
    <x v="0"/>
    <x v="13"/>
    <x v="17"/>
    <x v="71"/>
    <n v="2"/>
    <n v="2"/>
    <n v="250"/>
    <n v="0"/>
    <n v="0"/>
    <n v="500"/>
    <x v="0"/>
    <x v="1"/>
    <s v="SSH"/>
    <s v="FCO"/>
    <x v="6"/>
    <x v="3"/>
    <x v="153"/>
  </r>
  <r>
    <x v="67"/>
    <x v="8"/>
    <x v="1"/>
    <m/>
    <s v="U4AU2"/>
    <x v="0"/>
    <x v="0"/>
    <x v="24"/>
    <x v="0"/>
    <x v="29"/>
    <n v="6"/>
    <n v="6"/>
    <n v="210"/>
    <n v="0"/>
    <n v="0"/>
    <n v="1260"/>
    <x v="0"/>
    <x v="1"/>
    <s v="NAP"/>
    <s v="SSH"/>
    <x v="0"/>
    <x v="3"/>
    <x v="220"/>
  </r>
  <r>
    <x v="67"/>
    <x v="8"/>
    <x v="1"/>
    <m/>
    <s v="U4AU2"/>
    <x v="0"/>
    <x v="1"/>
    <x v="25"/>
    <x v="1"/>
    <x v="30"/>
    <n v="6"/>
    <n v="6"/>
    <n v="210"/>
    <n v="0"/>
    <n v="0"/>
    <n v="1260"/>
    <x v="0"/>
    <x v="1"/>
    <s v="SSH"/>
    <s v="NAP"/>
    <x v="0"/>
    <x v="3"/>
    <x v="182"/>
  </r>
  <r>
    <x v="67"/>
    <x v="8"/>
    <x v="1"/>
    <m/>
    <s v="47R6Z"/>
    <x v="1"/>
    <x v="0"/>
    <x v="5"/>
    <x v="2"/>
    <x v="12"/>
    <n v="3"/>
    <n v="3"/>
    <n v="220"/>
    <n v="0"/>
    <n v="0"/>
    <n v="660"/>
    <x v="0"/>
    <x v="1"/>
    <s v="BRI"/>
    <s v="SSH"/>
    <x v="1"/>
    <x v="1"/>
    <x v="153"/>
  </r>
  <r>
    <x v="67"/>
    <x v="8"/>
    <x v="1"/>
    <m/>
    <s v="G2CMZ"/>
    <x v="1"/>
    <x v="0"/>
    <x v="12"/>
    <x v="4"/>
    <x v="29"/>
    <n v="2"/>
    <n v="2"/>
    <n v="200"/>
    <n v="0"/>
    <n v="0"/>
    <n v="400"/>
    <x v="0"/>
    <x v="1"/>
    <s v="MXP"/>
    <s v="SSH"/>
    <x v="2"/>
    <x v="3"/>
    <x v="220"/>
  </r>
  <r>
    <x v="66"/>
    <x v="10"/>
    <x v="1"/>
    <s v="AMADEUS"/>
    <s v="11LYHC"/>
    <x v="1"/>
    <x v="0"/>
    <x v="24"/>
    <x v="0"/>
    <x v="29"/>
    <n v="1"/>
    <n v="1"/>
    <n v="230"/>
    <n v="34.04"/>
    <n v="40"/>
    <n v="304.04000000000002"/>
    <x v="0"/>
    <x v="1"/>
    <s v="NAP"/>
    <s v="SSH"/>
    <x v="0"/>
    <x v="3"/>
    <x v="210"/>
  </r>
  <r>
    <x v="66"/>
    <x v="10"/>
    <x v="1"/>
    <s v="AMADEUS"/>
    <s v="11LYHD"/>
    <x v="1"/>
    <x v="0"/>
    <x v="28"/>
    <x v="1"/>
    <x v="30"/>
    <n v="1"/>
    <n v="1"/>
    <n v="150"/>
    <n v="38.92"/>
    <n v="40"/>
    <n v="228.92000000000002"/>
    <x v="0"/>
    <x v="1"/>
    <s v="SSH"/>
    <s v="NAP"/>
    <x v="0"/>
    <x v="3"/>
    <x v="169"/>
  </r>
  <r>
    <x v="66"/>
    <x v="10"/>
    <x v="1"/>
    <s v="AMADEUS"/>
    <s v="11LYHC"/>
    <x v="1"/>
    <x v="0"/>
    <x v="24"/>
    <x v="0"/>
    <x v="29"/>
    <n v="1"/>
    <n v="1"/>
    <n v="230"/>
    <n v="34.04"/>
    <n v="40"/>
    <n v="304.04000000000002"/>
    <x v="0"/>
    <x v="1"/>
    <s v="NAP"/>
    <s v="SSH"/>
    <x v="0"/>
    <x v="3"/>
    <x v="210"/>
  </r>
  <r>
    <x v="66"/>
    <x v="10"/>
    <x v="1"/>
    <s v="AMADEUS"/>
    <s v="11LYHD"/>
    <x v="1"/>
    <x v="0"/>
    <x v="28"/>
    <x v="1"/>
    <x v="30"/>
    <n v="1"/>
    <n v="1"/>
    <n v="150"/>
    <n v="38.92"/>
    <n v="40"/>
    <n v="228.92000000000002"/>
    <x v="0"/>
    <x v="1"/>
    <s v="SSH"/>
    <s v="NAP"/>
    <x v="0"/>
    <x v="3"/>
    <x v="169"/>
  </r>
  <r>
    <x v="66"/>
    <x v="10"/>
    <x v="1"/>
    <s v="AMADEUS"/>
    <s v="11LYHC"/>
    <x v="1"/>
    <x v="0"/>
    <x v="24"/>
    <x v="0"/>
    <x v="29"/>
    <n v="1"/>
    <n v="1"/>
    <n v="172.5"/>
    <n v="34.04"/>
    <n v="40"/>
    <n v="246.54"/>
    <x v="0"/>
    <x v="1"/>
    <s v="NAP"/>
    <s v="SSH"/>
    <x v="0"/>
    <x v="3"/>
    <x v="210"/>
  </r>
  <r>
    <x v="66"/>
    <x v="10"/>
    <x v="1"/>
    <s v="AMADEUS"/>
    <s v="11LYHD"/>
    <x v="1"/>
    <x v="0"/>
    <x v="28"/>
    <x v="1"/>
    <x v="30"/>
    <n v="1"/>
    <n v="1"/>
    <n v="112.5"/>
    <n v="38.92"/>
    <n v="40"/>
    <n v="191.42000000000002"/>
    <x v="0"/>
    <x v="1"/>
    <s v="SSH"/>
    <s v="NAP"/>
    <x v="0"/>
    <x v="3"/>
    <x v="169"/>
  </r>
  <r>
    <x v="66"/>
    <x v="10"/>
    <x v="1"/>
    <s v="AMADEUS"/>
    <s v="11LYDZ"/>
    <x v="0"/>
    <x v="0"/>
    <x v="5"/>
    <x v="2"/>
    <x v="10"/>
    <n v="1"/>
    <n v="1"/>
    <n v="250"/>
    <n v="19.420000000000002"/>
    <n v="40"/>
    <n v="309.42"/>
    <x v="0"/>
    <x v="1"/>
    <s v="BRI"/>
    <s v="SSH"/>
    <x v="1"/>
    <x v="1"/>
    <x v="197"/>
  </r>
  <r>
    <x v="66"/>
    <x v="10"/>
    <x v="1"/>
    <s v="AMADEUS"/>
    <s v="11LYDZ"/>
    <x v="0"/>
    <x v="1"/>
    <x v="7"/>
    <x v="3"/>
    <x v="11"/>
    <n v="1"/>
    <n v="1"/>
    <n v="350"/>
    <n v="39.03"/>
    <n v="40"/>
    <n v="429.03"/>
    <x v="0"/>
    <x v="1"/>
    <s v="SSH"/>
    <s v="BRI"/>
    <x v="1"/>
    <x v="1"/>
    <x v="164"/>
  </r>
  <r>
    <x v="66"/>
    <x v="10"/>
    <x v="1"/>
    <s v="AMADEUS"/>
    <s v="11LYDZ"/>
    <x v="0"/>
    <x v="0"/>
    <x v="5"/>
    <x v="2"/>
    <x v="10"/>
    <n v="1"/>
    <n v="1"/>
    <n v="250"/>
    <n v="19.420000000000002"/>
    <n v="40"/>
    <n v="309.42"/>
    <x v="0"/>
    <x v="1"/>
    <s v="BRI"/>
    <s v="SSH"/>
    <x v="1"/>
    <x v="1"/>
    <x v="197"/>
  </r>
  <r>
    <x v="66"/>
    <x v="10"/>
    <x v="1"/>
    <s v="AMADEUS"/>
    <s v="11LYDZ"/>
    <x v="0"/>
    <x v="1"/>
    <x v="7"/>
    <x v="3"/>
    <x v="11"/>
    <n v="1"/>
    <n v="1"/>
    <n v="350"/>
    <n v="39.03"/>
    <n v="40"/>
    <n v="429.03"/>
    <x v="0"/>
    <x v="1"/>
    <s v="SSH"/>
    <s v="BRI"/>
    <x v="1"/>
    <x v="1"/>
    <x v="164"/>
  </r>
  <r>
    <x v="66"/>
    <x v="10"/>
    <x v="1"/>
    <s v="AMADEUS"/>
    <s v="11LYDZ"/>
    <x v="0"/>
    <x v="0"/>
    <x v="5"/>
    <x v="2"/>
    <x v="10"/>
    <n v="1"/>
    <n v="1"/>
    <n v="250"/>
    <n v="19.420000000000002"/>
    <n v="40"/>
    <n v="309.42"/>
    <x v="0"/>
    <x v="1"/>
    <s v="BRI"/>
    <s v="SSH"/>
    <x v="1"/>
    <x v="1"/>
    <x v="197"/>
  </r>
  <r>
    <x v="66"/>
    <x v="10"/>
    <x v="1"/>
    <s v="AMADEUS"/>
    <s v="11LYDZ"/>
    <x v="0"/>
    <x v="1"/>
    <x v="7"/>
    <x v="3"/>
    <x v="11"/>
    <n v="1"/>
    <n v="1"/>
    <n v="350"/>
    <n v="39.03"/>
    <n v="40"/>
    <n v="429.03"/>
    <x v="0"/>
    <x v="1"/>
    <s v="SSH"/>
    <s v="BRI"/>
    <x v="1"/>
    <x v="1"/>
    <x v="164"/>
  </r>
  <r>
    <x v="68"/>
    <x v="7"/>
    <x v="1"/>
    <m/>
    <m/>
    <x v="1"/>
    <x v="0"/>
    <x v="11"/>
    <x v="1"/>
    <x v="27"/>
    <n v="2"/>
    <n v="2"/>
    <n v="175"/>
    <n v="0"/>
    <n v="0"/>
    <n v="350"/>
    <x v="0"/>
    <x v="1"/>
    <s v="SSH"/>
    <s v="NAP"/>
    <x v="0"/>
    <x v="2"/>
    <x v="169"/>
  </r>
  <r>
    <x v="68"/>
    <x v="7"/>
    <x v="1"/>
    <m/>
    <m/>
    <x v="1"/>
    <x v="0"/>
    <x v="12"/>
    <x v="4"/>
    <x v="28"/>
    <n v="3"/>
    <n v="3"/>
    <n v="325"/>
    <n v="0"/>
    <n v="0"/>
    <n v="975"/>
    <x v="0"/>
    <x v="1"/>
    <s v="MXP"/>
    <s v="SSH"/>
    <x v="2"/>
    <x v="3"/>
    <x v="201"/>
  </r>
  <r>
    <x v="68"/>
    <x v="7"/>
    <x v="1"/>
    <m/>
    <m/>
    <x v="1"/>
    <x v="0"/>
    <x v="12"/>
    <x v="4"/>
    <x v="29"/>
    <n v="2"/>
    <n v="2"/>
    <n v="200"/>
    <n v="0"/>
    <n v="0"/>
    <n v="400"/>
    <x v="0"/>
    <x v="1"/>
    <s v="MXP"/>
    <s v="SSH"/>
    <x v="2"/>
    <x v="3"/>
    <x v="212"/>
  </r>
  <r>
    <x v="68"/>
    <x v="7"/>
    <x v="1"/>
    <m/>
    <m/>
    <x v="1"/>
    <x v="0"/>
    <x v="13"/>
    <x v="5"/>
    <x v="30"/>
    <n v="4"/>
    <n v="4"/>
    <n v="200"/>
    <n v="0"/>
    <n v="0"/>
    <n v="800"/>
    <x v="0"/>
    <x v="1"/>
    <s v="SSH"/>
    <s v="MXP"/>
    <x v="2"/>
    <x v="3"/>
    <x v="171"/>
  </r>
  <r>
    <x v="68"/>
    <x v="7"/>
    <x v="1"/>
    <m/>
    <m/>
    <x v="1"/>
    <x v="0"/>
    <x v="6"/>
    <x v="7"/>
    <x v="9"/>
    <n v="6"/>
    <n v="6"/>
    <n v="175"/>
    <n v="0"/>
    <n v="0"/>
    <n v="1050"/>
    <x v="0"/>
    <x v="1"/>
    <s v="SSH"/>
    <s v="VRN"/>
    <x v="3"/>
    <x v="1"/>
    <x v="221"/>
  </r>
  <r>
    <x v="68"/>
    <x v="7"/>
    <x v="1"/>
    <m/>
    <m/>
    <x v="1"/>
    <x v="0"/>
    <x v="24"/>
    <x v="0"/>
    <x v="29"/>
    <n v="10"/>
    <n v="10"/>
    <n v="200"/>
    <n v="0"/>
    <n v="0"/>
    <n v="2000"/>
    <x v="0"/>
    <x v="1"/>
    <s v="NAP"/>
    <s v="SSH"/>
    <x v="0"/>
    <x v="3"/>
    <x v="212"/>
  </r>
  <r>
    <x v="68"/>
    <x v="7"/>
    <x v="1"/>
    <m/>
    <m/>
    <x v="1"/>
    <x v="0"/>
    <x v="25"/>
    <x v="1"/>
    <x v="30"/>
    <n v="11"/>
    <n v="11"/>
    <n v="200"/>
    <n v="0"/>
    <n v="0"/>
    <n v="2200"/>
    <x v="0"/>
    <x v="1"/>
    <s v="SSH"/>
    <s v="NAP"/>
    <x v="0"/>
    <x v="3"/>
    <x v="171"/>
  </r>
  <r>
    <x v="68"/>
    <x v="7"/>
    <x v="1"/>
    <m/>
    <m/>
    <x v="1"/>
    <x v="0"/>
    <x v="28"/>
    <x v="1"/>
    <x v="30"/>
    <n v="8"/>
    <n v="8"/>
    <n v="200"/>
    <n v="0"/>
    <n v="0"/>
    <n v="1600"/>
    <x v="0"/>
    <x v="1"/>
    <s v="SSH"/>
    <s v="NAP"/>
    <x v="0"/>
    <x v="3"/>
    <x v="171"/>
  </r>
  <r>
    <x v="68"/>
    <x v="7"/>
    <x v="1"/>
    <m/>
    <m/>
    <x v="1"/>
    <x v="0"/>
    <x v="12"/>
    <x v="0"/>
    <x v="2"/>
    <n v="6"/>
    <n v="6"/>
    <n v="280"/>
    <n v="0"/>
    <n v="0"/>
    <n v="1680"/>
    <x v="0"/>
    <x v="1"/>
    <s v="NAP"/>
    <s v="SSH"/>
    <x v="0"/>
    <x v="0"/>
    <x v="222"/>
  </r>
  <r>
    <x v="68"/>
    <x v="7"/>
    <x v="1"/>
    <m/>
    <m/>
    <x v="1"/>
    <x v="0"/>
    <x v="13"/>
    <x v="1"/>
    <x v="4"/>
    <n v="4"/>
    <n v="4"/>
    <n v="320"/>
    <n v="0"/>
    <n v="0"/>
    <n v="1280"/>
    <x v="0"/>
    <x v="1"/>
    <s v="SSH"/>
    <s v="NAP"/>
    <x v="0"/>
    <x v="0"/>
    <x v="198"/>
  </r>
  <r>
    <x v="68"/>
    <x v="7"/>
    <x v="1"/>
    <m/>
    <m/>
    <x v="1"/>
    <x v="0"/>
    <x v="23"/>
    <x v="13"/>
    <x v="4"/>
    <n v="3"/>
    <n v="3"/>
    <n v="240"/>
    <n v="0"/>
    <n v="0"/>
    <n v="720"/>
    <x v="0"/>
    <x v="1"/>
    <s v="HRG"/>
    <s v="NAP"/>
    <x v="0"/>
    <x v="0"/>
    <x v="198"/>
  </r>
  <r>
    <x v="68"/>
    <x v="24"/>
    <x v="0"/>
    <m/>
    <m/>
    <x v="0"/>
    <x v="0"/>
    <x v="35"/>
    <x v="18"/>
    <x v="87"/>
    <n v="20"/>
    <n v="20"/>
    <n v="215"/>
    <n v="0"/>
    <n v="0"/>
    <n v="4300"/>
    <x v="0"/>
    <x v="3"/>
    <s v="PMO"/>
    <s v="SSH"/>
    <x v="7"/>
    <x v="2"/>
    <x v="223"/>
  </r>
  <r>
    <x v="68"/>
    <x v="24"/>
    <x v="0"/>
    <m/>
    <m/>
    <x v="0"/>
    <x v="0"/>
    <x v="35"/>
    <x v="18"/>
    <x v="51"/>
    <n v="20"/>
    <n v="20"/>
    <n v="215"/>
    <n v="0"/>
    <n v="0"/>
    <n v="4300"/>
    <x v="0"/>
    <x v="3"/>
    <s v="PMO"/>
    <s v="SSH"/>
    <x v="7"/>
    <x v="2"/>
    <x v="224"/>
  </r>
  <r>
    <x v="68"/>
    <x v="24"/>
    <x v="0"/>
    <m/>
    <m/>
    <x v="0"/>
    <x v="0"/>
    <x v="35"/>
    <x v="18"/>
    <x v="52"/>
    <n v="20"/>
    <n v="20"/>
    <n v="215"/>
    <n v="0"/>
    <n v="0"/>
    <n v="4300"/>
    <x v="0"/>
    <x v="3"/>
    <s v="PMO"/>
    <s v="SSH"/>
    <x v="7"/>
    <x v="2"/>
    <x v="225"/>
  </r>
  <r>
    <x v="68"/>
    <x v="24"/>
    <x v="0"/>
    <m/>
    <m/>
    <x v="0"/>
    <x v="0"/>
    <x v="35"/>
    <x v="18"/>
    <x v="53"/>
    <n v="20"/>
    <n v="20"/>
    <n v="215"/>
    <n v="0"/>
    <n v="0"/>
    <n v="4300"/>
    <x v="0"/>
    <x v="3"/>
    <s v="PMO"/>
    <s v="SSH"/>
    <x v="7"/>
    <x v="2"/>
    <x v="226"/>
  </r>
  <r>
    <x v="68"/>
    <x v="24"/>
    <x v="0"/>
    <m/>
    <m/>
    <x v="0"/>
    <x v="0"/>
    <x v="35"/>
    <x v="18"/>
    <x v="54"/>
    <n v="20"/>
    <n v="20"/>
    <n v="215"/>
    <n v="0"/>
    <n v="0"/>
    <n v="4300"/>
    <x v="0"/>
    <x v="3"/>
    <s v="PMO"/>
    <s v="SSH"/>
    <x v="7"/>
    <x v="2"/>
    <x v="196"/>
  </r>
  <r>
    <x v="68"/>
    <x v="24"/>
    <x v="0"/>
    <m/>
    <m/>
    <x v="0"/>
    <x v="0"/>
    <x v="35"/>
    <x v="18"/>
    <x v="55"/>
    <n v="20"/>
    <n v="20"/>
    <n v="215"/>
    <n v="0"/>
    <n v="0"/>
    <n v="4300"/>
    <x v="0"/>
    <x v="3"/>
    <s v="PMO"/>
    <s v="SSH"/>
    <x v="7"/>
    <x v="2"/>
    <x v="213"/>
  </r>
  <r>
    <x v="68"/>
    <x v="24"/>
    <x v="0"/>
    <m/>
    <m/>
    <x v="0"/>
    <x v="0"/>
    <x v="35"/>
    <x v="18"/>
    <x v="56"/>
    <n v="20"/>
    <n v="20"/>
    <n v="215"/>
    <n v="0"/>
    <n v="0"/>
    <n v="4300"/>
    <x v="0"/>
    <x v="3"/>
    <s v="PMO"/>
    <s v="SSH"/>
    <x v="7"/>
    <x v="2"/>
    <x v="153"/>
  </r>
  <r>
    <x v="68"/>
    <x v="24"/>
    <x v="0"/>
    <m/>
    <m/>
    <x v="0"/>
    <x v="0"/>
    <x v="35"/>
    <x v="18"/>
    <x v="57"/>
    <n v="20"/>
    <n v="20"/>
    <n v="215"/>
    <n v="0"/>
    <n v="0"/>
    <n v="4300"/>
    <x v="0"/>
    <x v="3"/>
    <s v="PMO"/>
    <s v="SSH"/>
    <x v="7"/>
    <x v="2"/>
    <x v="127"/>
  </r>
  <r>
    <x v="68"/>
    <x v="24"/>
    <x v="0"/>
    <m/>
    <m/>
    <x v="0"/>
    <x v="0"/>
    <x v="35"/>
    <x v="18"/>
    <x v="58"/>
    <n v="20"/>
    <n v="20"/>
    <n v="215"/>
    <n v="0"/>
    <n v="0"/>
    <n v="4300"/>
    <x v="0"/>
    <x v="3"/>
    <s v="PMO"/>
    <s v="SSH"/>
    <x v="7"/>
    <x v="2"/>
    <x v="128"/>
  </r>
  <r>
    <x v="68"/>
    <x v="24"/>
    <x v="0"/>
    <m/>
    <m/>
    <x v="0"/>
    <x v="0"/>
    <x v="35"/>
    <x v="18"/>
    <x v="59"/>
    <n v="20"/>
    <n v="20"/>
    <n v="215"/>
    <n v="0"/>
    <n v="0"/>
    <n v="4300"/>
    <x v="0"/>
    <x v="3"/>
    <s v="PMO"/>
    <s v="SSH"/>
    <x v="7"/>
    <x v="2"/>
    <x v="129"/>
  </r>
  <r>
    <x v="68"/>
    <x v="24"/>
    <x v="0"/>
    <m/>
    <m/>
    <x v="0"/>
    <x v="0"/>
    <x v="35"/>
    <x v="18"/>
    <x v="60"/>
    <n v="20"/>
    <n v="20"/>
    <n v="215"/>
    <n v="0"/>
    <n v="0"/>
    <n v="4300"/>
    <x v="0"/>
    <x v="3"/>
    <s v="PMO"/>
    <s v="SSH"/>
    <x v="7"/>
    <x v="2"/>
    <x v="130"/>
  </r>
  <r>
    <x v="68"/>
    <x v="24"/>
    <x v="0"/>
    <m/>
    <m/>
    <x v="0"/>
    <x v="0"/>
    <x v="35"/>
    <x v="18"/>
    <x v="61"/>
    <n v="20"/>
    <n v="20"/>
    <n v="215"/>
    <n v="0"/>
    <n v="0"/>
    <n v="4300"/>
    <x v="0"/>
    <x v="3"/>
    <s v="PMO"/>
    <s v="SSH"/>
    <x v="7"/>
    <x v="2"/>
    <x v="131"/>
  </r>
  <r>
    <x v="68"/>
    <x v="24"/>
    <x v="0"/>
    <m/>
    <m/>
    <x v="0"/>
    <x v="0"/>
    <x v="35"/>
    <x v="18"/>
    <x v="62"/>
    <n v="20"/>
    <n v="20"/>
    <n v="215"/>
    <n v="0"/>
    <n v="0"/>
    <n v="4300"/>
    <x v="0"/>
    <x v="3"/>
    <s v="PMO"/>
    <s v="SSH"/>
    <x v="7"/>
    <x v="2"/>
    <x v="132"/>
  </r>
  <r>
    <x v="68"/>
    <x v="24"/>
    <x v="0"/>
    <m/>
    <m/>
    <x v="0"/>
    <x v="0"/>
    <x v="35"/>
    <x v="18"/>
    <x v="63"/>
    <n v="20"/>
    <n v="20"/>
    <n v="215"/>
    <n v="0"/>
    <n v="0"/>
    <n v="4300"/>
    <x v="0"/>
    <x v="3"/>
    <s v="PMO"/>
    <s v="SSH"/>
    <x v="7"/>
    <x v="2"/>
    <x v="133"/>
  </r>
  <r>
    <x v="68"/>
    <x v="24"/>
    <x v="0"/>
    <m/>
    <m/>
    <x v="0"/>
    <x v="0"/>
    <x v="35"/>
    <x v="18"/>
    <x v="64"/>
    <n v="20"/>
    <n v="20"/>
    <n v="215"/>
    <n v="0"/>
    <n v="0"/>
    <n v="4300"/>
    <x v="0"/>
    <x v="3"/>
    <s v="PMO"/>
    <s v="SSH"/>
    <x v="7"/>
    <x v="2"/>
    <x v="134"/>
  </r>
  <r>
    <x v="68"/>
    <x v="24"/>
    <x v="0"/>
    <m/>
    <m/>
    <x v="0"/>
    <x v="1"/>
    <x v="36"/>
    <x v="19"/>
    <x v="51"/>
    <n v="20"/>
    <n v="20"/>
    <n v="215"/>
    <n v="0"/>
    <n v="0"/>
    <n v="4300"/>
    <x v="0"/>
    <x v="3"/>
    <s v="SSH"/>
    <s v="PMO"/>
    <x v="7"/>
    <x v="2"/>
    <x v="224"/>
  </r>
  <r>
    <x v="68"/>
    <x v="24"/>
    <x v="0"/>
    <m/>
    <m/>
    <x v="0"/>
    <x v="1"/>
    <x v="36"/>
    <x v="19"/>
    <x v="52"/>
    <n v="20"/>
    <n v="20"/>
    <n v="215"/>
    <n v="0"/>
    <n v="0"/>
    <n v="4300"/>
    <x v="0"/>
    <x v="3"/>
    <s v="SSH"/>
    <s v="PMO"/>
    <x v="7"/>
    <x v="2"/>
    <x v="225"/>
  </r>
  <r>
    <x v="68"/>
    <x v="24"/>
    <x v="0"/>
    <m/>
    <m/>
    <x v="0"/>
    <x v="1"/>
    <x v="36"/>
    <x v="19"/>
    <x v="53"/>
    <n v="20"/>
    <n v="20"/>
    <n v="215"/>
    <n v="0"/>
    <n v="0"/>
    <n v="4300"/>
    <x v="0"/>
    <x v="3"/>
    <s v="SSH"/>
    <s v="PMO"/>
    <x v="7"/>
    <x v="2"/>
    <x v="226"/>
  </r>
  <r>
    <x v="68"/>
    <x v="24"/>
    <x v="0"/>
    <m/>
    <m/>
    <x v="0"/>
    <x v="1"/>
    <x v="36"/>
    <x v="19"/>
    <x v="54"/>
    <n v="20"/>
    <n v="20"/>
    <n v="215"/>
    <n v="0"/>
    <n v="0"/>
    <n v="4300"/>
    <x v="0"/>
    <x v="3"/>
    <s v="SSH"/>
    <s v="PMO"/>
    <x v="7"/>
    <x v="2"/>
    <x v="196"/>
  </r>
  <r>
    <x v="68"/>
    <x v="24"/>
    <x v="0"/>
    <m/>
    <m/>
    <x v="0"/>
    <x v="1"/>
    <x v="36"/>
    <x v="19"/>
    <x v="55"/>
    <n v="20"/>
    <n v="20"/>
    <n v="215"/>
    <n v="0"/>
    <n v="0"/>
    <n v="4300"/>
    <x v="0"/>
    <x v="3"/>
    <s v="SSH"/>
    <s v="PMO"/>
    <x v="7"/>
    <x v="2"/>
    <x v="213"/>
  </r>
  <r>
    <x v="68"/>
    <x v="24"/>
    <x v="0"/>
    <m/>
    <m/>
    <x v="0"/>
    <x v="1"/>
    <x v="36"/>
    <x v="19"/>
    <x v="56"/>
    <n v="20"/>
    <n v="20"/>
    <n v="215"/>
    <n v="0"/>
    <n v="0"/>
    <n v="4300"/>
    <x v="0"/>
    <x v="3"/>
    <s v="SSH"/>
    <s v="PMO"/>
    <x v="7"/>
    <x v="2"/>
    <x v="153"/>
  </r>
  <r>
    <x v="68"/>
    <x v="24"/>
    <x v="0"/>
    <m/>
    <m/>
    <x v="0"/>
    <x v="1"/>
    <x v="36"/>
    <x v="19"/>
    <x v="57"/>
    <n v="20"/>
    <n v="20"/>
    <n v="215"/>
    <n v="0"/>
    <n v="0"/>
    <n v="4300"/>
    <x v="0"/>
    <x v="3"/>
    <s v="SSH"/>
    <s v="PMO"/>
    <x v="7"/>
    <x v="2"/>
    <x v="127"/>
  </r>
  <r>
    <x v="68"/>
    <x v="24"/>
    <x v="0"/>
    <m/>
    <m/>
    <x v="0"/>
    <x v="1"/>
    <x v="36"/>
    <x v="19"/>
    <x v="58"/>
    <n v="20"/>
    <n v="20"/>
    <n v="215"/>
    <n v="0"/>
    <n v="0"/>
    <n v="4300"/>
    <x v="0"/>
    <x v="3"/>
    <s v="SSH"/>
    <s v="PMO"/>
    <x v="7"/>
    <x v="2"/>
    <x v="128"/>
  </r>
  <r>
    <x v="68"/>
    <x v="24"/>
    <x v="0"/>
    <m/>
    <m/>
    <x v="0"/>
    <x v="1"/>
    <x v="36"/>
    <x v="19"/>
    <x v="59"/>
    <n v="20"/>
    <n v="20"/>
    <n v="215"/>
    <n v="0"/>
    <n v="0"/>
    <n v="4300"/>
    <x v="0"/>
    <x v="3"/>
    <s v="SSH"/>
    <s v="PMO"/>
    <x v="7"/>
    <x v="2"/>
    <x v="129"/>
  </r>
  <r>
    <x v="68"/>
    <x v="24"/>
    <x v="0"/>
    <m/>
    <m/>
    <x v="0"/>
    <x v="1"/>
    <x v="36"/>
    <x v="19"/>
    <x v="60"/>
    <n v="20"/>
    <n v="20"/>
    <n v="215"/>
    <n v="0"/>
    <n v="0"/>
    <n v="4300"/>
    <x v="0"/>
    <x v="3"/>
    <s v="SSH"/>
    <s v="PMO"/>
    <x v="7"/>
    <x v="2"/>
    <x v="130"/>
  </r>
  <r>
    <x v="68"/>
    <x v="24"/>
    <x v="0"/>
    <m/>
    <m/>
    <x v="0"/>
    <x v="1"/>
    <x v="36"/>
    <x v="19"/>
    <x v="61"/>
    <n v="20"/>
    <n v="20"/>
    <n v="215"/>
    <n v="0"/>
    <n v="0"/>
    <n v="4300"/>
    <x v="0"/>
    <x v="3"/>
    <s v="SSH"/>
    <s v="PMO"/>
    <x v="7"/>
    <x v="2"/>
    <x v="131"/>
  </r>
  <r>
    <x v="68"/>
    <x v="24"/>
    <x v="0"/>
    <m/>
    <m/>
    <x v="0"/>
    <x v="1"/>
    <x v="36"/>
    <x v="19"/>
    <x v="62"/>
    <n v="20"/>
    <n v="20"/>
    <n v="215"/>
    <n v="0"/>
    <n v="0"/>
    <n v="4300"/>
    <x v="0"/>
    <x v="3"/>
    <s v="SSH"/>
    <s v="PMO"/>
    <x v="7"/>
    <x v="2"/>
    <x v="132"/>
  </r>
  <r>
    <x v="68"/>
    <x v="24"/>
    <x v="0"/>
    <m/>
    <m/>
    <x v="0"/>
    <x v="1"/>
    <x v="36"/>
    <x v="19"/>
    <x v="63"/>
    <n v="20"/>
    <n v="20"/>
    <n v="215"/>
    <n v="0"/>
    <n v="0"/>
    <n v="4300"/>
    <x v="0"/>
    <x v="3"/>
    <s v="SSH"/>
    <s v="PMO"/>
    <x v="7"/>
    <x v="2"/>
    <x v="133"/>
  </r>
  <r>
    <x v="68"/>
    <x v="24"/>
    <x v="0"/>
    <m/>
    <m/>
    <x v="0"/>
    <x v="1"/>
    <x v="36"/>
    <x v="19"/>
    <x v="64"/>
    <n v="20"/>
    <n v="20"/>
    <n v="215"/>
    <n v="0"/>
    <n v="0"/>
    <n v="4300"/>
    <x v="0"/>
    <x v="3"/>
    <s v="SSH"/>
    <s v="PMO"/>
    <x v="7"/>
    <x v="2"/>
    <x v="134"/>
  </r>
  <r>
    <x v="68"/>
    <x v="24"/>
    <x v="0"/>
    <m/>
    <m/>
    <x v="0"/>
    <x v="1"/>
    <x v="36"/>
    <x v="19"/>
    <x v="65"/>
    <n v="20"/>
    <n v="20"/>
    <n v="215"/>
    <n v="0"/>
    <n v="0"/>
    <n v="4300"/>
    <x v="0"/>
    <x v="3"/>
    <s v="SSH"/>
    <s v="PMO"/>
    <x v="7"/>
    <x v="2"/>
    <x v="227"/>
  </r>
  <r>
    <x v="68"/>
    <x v="24"/>
    <x v="0"/>
    <m/>
    <m/>
    <x v="0"/>
    <x v="0"/>
    <x v="37"/>
    <x v="18"/>
    <x v="79"/>
    <n v="30"/>
    <n v="30"/>
    <n v="225"/>
    <n v="0"/>
    <n v="0"/>
    <n v="6750"/>
    <x v="0"/>
    <x v="3"/>
    <s v="PMO"/>
    <s v="SSH"/>
    <x v="7"/>
    <x v="0"/>
    <x v="228"/>
  </r>
  <r>
    <x v="68"/>
    <x v="24"/>
    <x v="0"/>
    <m/>
    <m/>
    <x v="0"/>
    <x v="0"/>
    <x v="37"/>
    <x v="18"/>
    <x v="0"/>
    <n v="30"/>
    <n v="30"/>
    <n v="225"/>
    <n v="0"/>
    <n v="0"/>
    <n v="6750"/>
    <x v="0"/>
    <x v="3"/>
    <s v="PMO"/>
    <s v="SSH"/>
    <x v="7"/>
    <x v="0"/>
    <x v="229"/>
  </r>
  <r>
    <x v="68"/>
    <x v="24"/>
    <x v="0"/>
    <m/>
    <m/>
    <x v="0"/>
    <x v="0"/>
    <x v="37"/>
    <x v="18"/>
    <x v="1"/>
    <n v="30"/>
    <n v="30"/>
    <n v="225"/>
    <n v="0"/>
    <n v="0"/>
    <n v="6750"/>
    <x v="0"/>
    <x v="3"/>
    <s v="PMO"/>
    <s v="SSH"/>
    <x v="7"/>
    <x v="0"/>
    <x v="230"/>
  </r>
  <r>
    <x v="68"/>
    <x v="24"/>
    <x v="0"/>
    <m/>
    <m/>
    <x v="0"/>
    <x v="0"/>
    <x v="37"/>
    <x v="18"/>
    <x v="2"/>
    <n v="30"/>
    <n v="30"/>
    <n v="225"/>
    <n v="0"/>
    <n v="0"/>
    <n v="6750"/>
    <x v="0"/>
    <x v="3"/>
    <s v="PMO"/>
    <s v="SSH"/>
    <x v="7"/>
    <x v="0"/>
    <x v="222"/>
  </r>
  <r>
    <x v="68"/>
    <x v="24"/>
    <x v="0"/>
    <m/>
    <m/>
    <x v="0"/>
    <x v="0"/>
    <x v="37"/>
    <x v="18"/>
    <x v="3"/>
    <n v="30"/>
    <n v="30"/>
    <n v="225"/>
    <n v="0"/>
    <n v="0"/>
    <n v="6750"/>
    <x v="0"/>
    <x v="3"/>
    <s v="PMO"/>
    <s v="SSH"/>
    <x v="7"/>
    <x v="0"/>
    <x v="211"/>
  </r>
  <r>
    <x v="68"/>
    <x v="24"/>
    <x v="0"/>
    <m/>
    <m/>
    <x v="0"/>
    <x v="0"/>
    <x v="37"/>
    <x v="18"/>
    <x v="4"/>
    <n v="30"/>
    <n v="30"/>
    <n v="225"/>
    <n v="0"/>
    <n v="0"/>
    <n v="6750"/>
    <x v="0"/>
    <x v="3"/>
    <s v="PMO"/>
    <s v="SSH"/>
    <x v="7"/>
    <x v="0"/>
    <x v="198"/>
  </r>
  <r>
    <x v="68"/>
    <x v="24"/>
    <x v="0"/>
    <m/>
    <m/>
    <x v="0"/>
    <x v="0"/>
    <x v="37"/>
    <x v="18"/>
    <x v="5"/>
    <n v="30"/>
    <n v="30"/>
    <n v="225"/>
    <n v="0"/>
    <n v="0"/>
    <n v="6750"/>
    <x v="0"/>
    <x v="3"/>
    <s v="PMO"/>
    <s v="SSH"/>
    <x v="7"/>
    <x v="0"/>
    <x v="177"/>
  </r>
  <r>
    <x v="68"/>
    <x v="24"/>
    <x v="0"/>
    <m/>
    <m/>
    <x v="0"/>
    <x v="1"/>
    <x v="38"/>
    <x v="19"/>
    <x v="0"/>
    <n v="30"/>
    <n v="30"/>
    <n v="225"/>
    <n v="0"/>
    <n v="0"/>
    <n v="6750"/>
    <x v="0"/>
    <x v="3"/>
    <s v="SSH"/>
    <s v="PMO"/>
    <x v="7"/>
    <x v="0"/>
    <x v="229"/>
  </r>
  <r>
    <x v="68"/>
    <x v="24"/>
    <x v="0"/>
    <m/>
    <m/>
    <x v="0"/>
    <x v="1"/>
    <x v="38"/>
    <x v="19"/>
    <x v="1"/>
    <n v="30"/>
    <n v="30"/>
    <n v="225"/>
    <n v="0"/>
    <n v="0"/>
    <n v="6750"/>
    <x v="0"/>
    <x v="3"/>
    <s v="SSH"/>
    <s v="PMO"/>
    <x v="7"/>
    <x v="0"/>
    <x v="230"/>
  </r>
  <r>
    <x v="68"/>
    <x v="24"/>
    <x v="0"/>
    <m/>
    <m/>
    <x v="0"/>
    <x v="1"/>
    <x v="38"/>
    <x v="19"/>
    <x v="2"/>
    <n v="30"/>
    <n v="30"/>
    <n v="225"/>
    <n v="0"/>
    <n v="0"/>
    <n v="6750"/>
    <x v="0"/>
    <x v="3"/>
    <s v="SSH"/>
    <s v="PMO"/>
    <x v="7"/>
    <x v="0"/>
    <x v="222"/>
  </r>
  <r>
    <x v="68"/>
    <x v="24"/>
    <x v="0"/>
    <m/>
    <m/>
    <x v="0"/>
    <x v="1"/>
    <x v="38"/>
    <x v="19"/>
    <x v="3"/>
    <n v="30"/>
    <n v="30"/>
    <n v="225"/>
    <n v="0"/>
    <n v="0"/>
    <n v="6750"/>
    <x v="0"/>
    <x v="3"/>
    <s v="SSH"/>
    <s v="PMO"/>
    <x v="7"/>
    <x v="0"/>
    <x v="211"/>
  </r>
  <r>
    <x v="68"/>
    <x v="24"/>
    <x v="0"/>
    <m/>
    <m/>
    <x v="0"/>
    <x v="1"/>
    <x v="38"/>
    <x v="19"/>
    <x v="4"/>
    <n v="30"/>
    <n v="30"/>
    <n v="225"/>
    <n v="0"/>
    <n v="0"/>
    <n v="6750"/>
    <x v="0"/>
    <x v="3"/>
    <s v="SSH"/>
    <s v="PMO"/>
    <x v="7"/>
    <x v="0"/>
    <x v="198"/>
  </r>
  <r>
    <x v="68"/>
    <x v="24"/>
    <x v="0"/>
    <m/>
    <m/>
    <x v="0"/>
    <x v="1"/>
    <x v="38"/>
    <x v="19"/>
    <x v="5"/>
    <n v="30"/>
    <n v="30"/>
    <n v="225"/>
    <n v="0"/>
    <n v="0"/>
    <n v="6750"/>
    <x v="0"/>
    <x v="3"/>
    <s v="SSH"/>
    <s v="PMO"/>
    <x v="7"/>
    <x v="0"/>
    <x v="177"/>
  </r>
  <r>
    <x v="68"/>
    <x v="24"/>
    <x v="0"/>
    <m/>
    <m/>
    <x v="0"/>
    <x v="1"/>
    <x v="38"/>
    <x v="19"/>
    <x v="6"/>
    <n v="30"/>
    <n v="30"/>
    <n v="225"/>
    <n v="0"/>
    <n v="0"/>
    <n v="6750"/>
    <x v="0"/>
    <x v="3"/>
    <s v="SSH"/>
    <s v="PMO"/>
    <x v="7"/>
    <x v="0"/>
    <x v="178"/>
  </r>
  <r>
    <x v="68"/>
    <x v="26"/>
    <x v="0"/>
    <m/>
    <m/>
    <x v="0"/>
    <x v="0"/>
    <x v="0"/>
    <x v="0"/>
    <x v="0"/>
    <n v="10"/>
    <n v="10"/>
    <n v="235"/>
    <n v="0"/>
    <n v="0"/>
    <n v="2350"/>
    <x v="0"/>
    <x v="5"/>
    <s v="NAP"/>
    <s v="SSH"/>
    <x v="0"/>
    <x v="0"/>
    <x v="229"/>
  </r>
  <r>
    <x v="68"/>
    <x v="26"/>
    <x v="0"/>
    <m/>
    <m/>
    <x v="0"/>
    <x v="0"/>
    <x v="0"/>
    <x v="0"/>
    <x v="1"/>
    <n v="20"/>
    <n v="20"/>
    <n v="235"/>
    <n v="0"/>
    <n v="0"/>
    <n v="4700"/>
    <x v="0"/>
    <x v="5"/>
    <s v="NAP"/>
    <s v="SSH"/>
    <x v="0"/>
    <x v="0"/>
    <x v="230"/>
  </r>
  <r>
    <x v="68"/>
    <x v="26"/>
    <x v="0"/>
    <m/>
    <m/>
    <x v="0"/>
    <x v="0"/>
    <x v="0"/>
    <x v="0"/>
    <x v="2"/>
    <n v="20"/>
    <n v="20"/>
    <n v="235"/>
    <n v="0"/>
    <n v="0"/>
    <n v="4700"/>
    <x v="0"/>
    <x v="5"/>
    <s v="NAP"/>
    <s v="SSH"/>
    <x v="0"/>
    <x v="0"/>
    <x v="222"/>
  </r>
  <r>
    <x v="68"/>
    <x v="26"/>
    <x v="0"/>
    <m/>
    <m/>
    <x v="0"/>
    <x v="0"/>
    <x v="0"/>
    <x v="0"/>
    <x v="3"/>
    <n v="20"/>
    <n v="20"/>
    <n v="235"/>
    <n v="0"/>
    <n v="0"/>
    <n v="4700"/>
    <x v="0"/>
    <x v="5"/>
    <s v="NAP"/>
    <s v="SSH"/>
    <x v="0"/>
    <x v="0"/>
    <x v="211"/>
  </r>
  <r>
    <x v="68"/>
    <x v="26"/>
    <x v="0"/>
    <m/>
    <m/>
    <x v="0"/>
    <x v="0"/>
    <x v="0"/>
    <x v="0"/>
    <x v="4"/>
    <n v="20"/>
    <n v="20"/>
    <n v="235"/>
    <n v="0"/>
    <n v="0"/>
    <n v="4700"/>
    <x v="0"/>
    <x v="5"/>
    <s v="NAP"/>
    <s v="SSH"/>
    <x v="0"/>
    <x v="0"/>
    <x v="198"/>
  </r>
  <r>
    <x v="68"/>
    <x v="26"/>
    <x v="0"/>
    <m/>
    <m/>
    <x v="0"/>
    <x v="0"/>
    <x v="0"/>
    <x v="0"/>
    <x v="5"/>
    <n v="10"/>
    <n v="10"/>
    <n v="235"/>
    <n v="0"/>
    <n v="0"/>
    <n v="2350"/>
    <x v="0"/>
    <x v="5"/>
    <s v="NAP"/>
    <s v="SSH"/>
    <x v="0"/>
    <x v="0"/>
    <x v="177"/>
  </r>
  <r>
    <x v="68"/>
    <x v="26"/>
    <x v="0"/>
    <m/>
    <m/>
    <x v="0"/>
    <x v="1"/>
    <x v="2"/>
    <x v="1"/>
    <x v="1"/>
    <n v="10"/>
    <n v="10"/>
    <n v="235"/>
    <n v="0"/>
    <n v="0"/>
    <n v="2350"/>
    <x v="0"/>
    <x v="5"/>
    <s v="SSH"/>
    <s v="NAP"/>
    <x v="0"/>
    <x v="0"/>
    <x v="230"/>
  </r>
  <r>
    <x v="68"/>
    <x v="26"/>
    <x v="0"/>
    <m/>
    <m/>
    <x v="0"/>
    <x v="1"/>
    <x v="2"/>
    <x v="1"/>
    <x v="2"/>
    <n v="20"/>
    <n v="20"/>
    <n v="235"/>
    <n v="0"/>
    <n v="0"/>
    <n v="4700"/>
    <x v="0"/>
    <x v="5"/>
    <s v="SSH"/>
    <s v="NAP"/>
    <x v="0"/>
    <x v="0"/>
    <x v="222"/>
  </r>
  <r>
    <x v="68"/>
    <x v="26"/>
    <x v="0"/>
    <m/>
    <m/>
    <x v="0"/>
    <x v="1"/>
    <x v="2"/>
    <x v="1"/>
    <x v="3"/>
    <n v="20"/>
    <n v="20"/>
    <n v="235"/>
    <n v="0"/>
    <n v="0"/>
    <n v="4700"/>
    <x v="0"/>
    <x v="5"/>
    <s v="SSH"/>
    <s v="NAP"/>
    <x v="0"/>
    <x v="0"/>
    <x v="211"/>
  </r>
  <r>
    <x v="68"/>
    <x v="26"/>
    <x v="0"/>
    <m/>
    <m/>
    <x v="0"/>
    <x v="1"/>
    <x v="2"/>
    <x v="1"/>
    <x v="4"/>
    <n v="20"/>
    <n v="20"/>
    <n v="235"/>
    <n v="0"/>
    <n v="0"/>
    <n v="4700"/>
    <x v="0"/>
    <x v="5"/>
    <s v="SSH"/>
    <s v="NAP"/>
    <x v="0"/>
    <x v="0"/>
    <x v="198"/>
  </r>
  <r>
    <x v="68"/>
    <x v="26"/>
    <x v="0"/>
    <m/>
    <m/>
    <x v="0"/>
    <x v="1"/>
    <x v="2"/>
    <x v="1"/>
    <x v="5"/>
    <n v="20"/>
    <n v="20"/>
    <n v="235"/>
    <n v="0"/>
    <n v="0"/>
    <n v="4700"/>
    <x v="0"/>
    <x v="5"/>
    <s v="SSH"/>
    <s v="NAP"/>
    <x v="0"/>
    <x v="0"/>
    <x v="177"/>
  </r>
  <r>
    <x v="68"/>
    <x v="26"/>
    <x v="0"/>
    <m/>
    <m/>
    <x v="0"/>
    <x v="1"/>
    <x v="2"/>
    <x v="1"/>
    <x v="6"/>
    <n v="10"/>
    <n v="10"/>
    <n v="235"/>
    <n v="0"/>
    <n v="0"/>
    <n v="2350"/>
    <x v="0"/>
    <x v="5"/>
    <s v="SSH"/>
    <s v="NAP"/>
    <x v="0"/>
    <x v="0"/>
    <x v="178"/>
  </r>
  <r>
    <x v="67"/>
    <x v="10"/>
    <x v="1"/>
    <s v="AMADEUS"/>
    <s v="11LYLU"/>
    <x v="1"/>
    <x v="0"/>
    <x v="6"/>
    <x v="7"/>
    <x v="11"/>
    <n v="1"/>
    <n v="1"/>
    <n v="300"/>
    <n v="37.72"/>
    <n v="40"/>
    <n v="377.72"/>
    <x v="0"/>
    <x v="1"/>
    <s v="SSH"/>
    <s v="VRN"/>
    <x v="3"/>
    <x v="1"/>
    <x v="169"/>
  </r>
  <r>
    <x v="67"/>
    <x v="10"/>
    <x v="1"/>
    <s v="AMADEUS"/>
    <s v="11LYLU"/>
    <x v="1"/>
    <x v="0"/>
    <x v="6"/>
    <x v="7"/>
    <x v="11"/>
    <n v="1"/>
    <n v="1"/>
    <n v="300"/>
    <n v="37.72"/>
    <n v="40"/>
    <n v="377.72"/>
    <x v="0"/>
    <x v="1"/>
    <s v="SSH"/>
    <s v="VRN"/>
    <x v="3"/>
    <x v="1"/>
    <x v="169"/>
  </r>
  <r>
    <x v="68"/>
    <x v="27"/>
    <x v="0"/>
    <m/>
    <m/>
    <x v="0"/>
    <x v="0"/>
    <x v="33"/>
    <x v="2"/>
    <x v="68"/>
    <n v="25"/>
    <n v="25"/>
    <n v="225"/>
    <n v="0"/>
    <n v="0"/>
    <n v="5625"/>
    <x v="0"/>
    <x v="5"/>
    <s v="BRI"/>
    <s v="SSH"/>
    <x v="1"/>
    <x v="3"/>
    <x v="33"/>
  </r>
  <r>
    <x v="68"/>
    <x v="27"/>
    <x v="0"/>
    <m/>
    <m/>
    <x v="0"/>
    <x v="0"/>
    <x v="33"/>
    <x v="2"/>
    <x v="69"/>
    <n v="25"/>
    <n v="25"/>
    <n v="225"/>
    <n v="0"/>
    <n v="0"/>
    <n v="5625"/>
    <x v="0"/>
    <x v="5"/>
    <s v="BRI"/>
    <s v="SSH"/>
    <x v="1"/>
    <x v="3"/>
    <x v="17"/>
  </r>
  <r>
    <x v="68"/>
    <x v="27"/>
    <x v="0"/>
    <m/>
    <m/>
    <x v="0"/>
    <x v="0"/>
    <x v="33"/>
    <x v="2"/>
    <x v="70"/>
    <n v="25"/>
    <n v="25"/>
    <n v="225"/>
    <n v="0"/>
    <n v="0"/>
    <n v="5625"/>
    <x v="0"/>
    <x v="5"/>
    <s v="BRI"/>
    <s v="SSH"/>
    <x v="1"/>
    <x v="3"/>
    <x v="18"/>
  </r>
  <r>
    <x v="68"/>
    <x v="27"/>
    <x v="0"/>
    <m/>
    <m/>
    <x v="0"/>
    <x v="0"/>
    <x v="33"/>
    <x v="2"/>
    <x v="71"/>
    <n v="25"/>
    <n v="25"/>
    <n v="225"/>
    <n v="0"/>
    <n v="0"/>
    <n v="5625"/>
    <x v="0"/>
    <x v="5"/>
    <s v="BRI"/>
    <s v="SSH"/>
    <x v="1"/>
    <x v="3"/>
    <x v="19"/>
  </r>
  <r>
    <x v="68"/>
    <x v="27"/>
    <x v="0"/>
    <m/>
    <m/>
    <x v="0"/>
    <x v="1"/>
    <x v="34"/>
    <x v="3"/>
    <x v="69"/>
    <n v="25"/>
    <n v="25"/>
    <n v="225"/>
    <n v="0"/>
    <n v="0"/>
    <n v="5625"/>
    <x v="0"/>
    <x v="5"/>
    <s v="SSH"/>
    <s v="BRI"/>
    <x v="1"/>
    <x v="3"/>
    <x v="17"/>
  </r>
  <r>
    <x v="68"/>
    <x v="27"/>
    <x v="0"/>
    <m/>
    <m/>
    <x v="0"/>
    <x v="1"/>
    <x v="34"/>
    <x v="3"/>
    <x v="70"/>
    <n v="25"/>
    <n v="25"/>
    <n v="225"/>
    <n v="0"/>
    <n v="0"/>
    <n v="5625"/>
    <x v="0"/>
    <x v="5"/>
    <s v="SSH"/>
    <s v="BRI"/>
    <x v="1"/>
    <x v="3"/>
    <x v="18"/>
  </r>
  <r>
    <x v="68"/>
    <x v="27"/>
    <x v="0"/>
    <m/>
    <m/>
    <x v="0"/>
    <x v="1"/>
    <x v="34"/>
    <x v="3"/>
    <x v="71"/>
    <n v="25"/>
    <n v="25"/>
    <n v="225"/>
    <n v="0"/>
    <n v="0"/>
    <n v="5625"/>
    <x v="0"/>
    <x v="5"/>
    <s v="SSH"/>
    <s v="BRI"/>
    <x v="1"/>
    <x v="3"/>
    <x v="19"/>
  </r>
  <r>
    <x v="68"/>
    <x v="27"/>
    <x v="0"/>
    <m/>
    <m/>
    <x v="0"/>
    <x v="1"/>
    <x v="34"/>
    <x v="3"/>
    <x v="72"/>
    <n v="25"/>
    <n v="25"/>
    <n v="225"/>
    <n v="0"/>
    <n v="0"/>
    <n v="5625"/>
    <x v="0"/>
    <x v="5"/>
    <s v="SSH"/>
    <s v="BRI"/>
    <x v="1"/>
    <x v="3"/>
    <x v="20"/>
  </r>
  <r>
    <x v="68"/>
    <x v="8"/>
    <x v="1"/>
    <m/>
    <s v="JP4LD"/>
    <x v="1"/>
    <x v="0"/>
    <x v="12"/>
    <x v="4"/>
    <x v="29"/>
    <n v="3"/>
    <n v="3"/>
    <n v="200"/>
    <n v="0"/>
    <n v="0"/>
    <n v="600"/>
    <x v="0"/>
    <x v="1"/>
    <s v="MXP"/>
    <s v="SSH"/>
    <x v="2"/>
    <x v="3"/>
    <x v="212"/>
  </r>
  <r>
    <x v="68"/>
    <x v="8"/>
    <x v="1"/>
    <m/>
    <s v="NWYVN"/>
    <x v="1"/>
    <x v="0"/>
    <x v="12"/>
    <x v="0"/>
    <x v="5"/>
    <n v="1"/>
    <n v="1"/>
    <n v="220"/>
    <n v="0"/>
    <n v="0"/>
    <n v="220"/>
    <x v="0"/>
    <x v="1"/>
    <s v="NAP"/>
    <s v="SSH"/>
    <x v="0"/>
    <x v="0"/>
    <x v="177"/>
  </r>
  <r>
    <x v="68"/>
    <x v="8"/>
    <x v="1"/>
    <m/>
    <s v="CDNT7"/>
    <x v="1"/>
    <x v="0"/>
    <x v="12"/>
    <x v="0"/>
    <x v="5"/>
    <n v="3"/>
    <n v="3"/>
    <n v="220"/>
    <n v="0"/>
    <n v="0"/>
    <n v="660"/>
    <x v="0"/>
    <x v="1"/>
    <s v="NAP"/>
    <s v="SSH"/>
    <x v="0"/>
    <x v="0"/>
    <x v="177"/>
  </r>
  <r>
    <x v="69"/>
    <x v="7"/>
    <x v="1"/>
    <m/>
    <m/>
    <x v="1"/>
    <x v="0"/>
    <x v="13"/>
    <x v="5"/>
    <x v="30"/>
    <n v="2"/>
    <n v="2"/>
    <n v="200"/>
    <n v="0"/>
    <n v="0"/>
    <n v="400"/>
    <x v="0"/>
    <x v="1"/>
    <s v="SSH"/>
    <s v="MXP"/>
    <x v="2"/>
    <x v="3"/>
    <x v="231"/>
  </r>
  <r>
    <x v="69"/>
    <x v="7"/>
    <x v="1"/>
    <m/>
    <m/>
    <x v="1"/>
    <x v="0"/>
    <x v="6"/>
    <x v="7"/>
    <x v="11"/>
    <n v="1"/>
    <n v="1"/>
    <n v="250"/>
    <n v="0"/>
    <n v="0"/>
    <n v="250"/>
    <x v="0"/>
    <x v="1"/>
    <s v="SSH"/>
    <s v="VRN"/>
    <x v="3"/>
    <x v="1"/>
    <x v="171"/>
  </r>
  <r>
    <x v="69"/>
    <x v="7"/>
    <x v="1"/>
    <m/>
    <m/>
    <x v="1"/>
    <x v="0"/>
    <x v="12"/>
    <x v="16"/>
    <x v="67"/>
    <n v="2"/>
    <n v="2"/>
    <n v="250"/>
    <n v="0"/>
    <n v="0"/>
    <n v="500"/>
    <x v="0"/>
    <x v="1"/>
    <s v="FCO"/>
    <s v="SSH"/>
    <x v="6"/>
    <x v="3"/>
    <x v="188"/>
  </r>
  <r>
    <x v="68"/>
    <x v="10"/>
    <x v="1"/>
    <s v="AMADEUS"/>
    <s v="11LYRG"/>
    <x v="1"/>
    <x v="0"/>
    <x v="11"/>
    <x v="1"/>
    <x v="25"/>
    <n v="1"/>
    <n v="1"/>
    <n v="150"/>
    <n v="38.92"/>
    <n v="40"/>
    <n v="228.92000000000002"/>
    <x v="0"/>
    <x v="1"/>
    <s v="SSH"/>
    <s v="NAP"/>
    <x v="0"/>
    <x v="2"/>
    <x v="214"/>
  </r>
  <r>
    <x v="68"/>
    <x v="10"/>
    <x v="1"/>
    <s v="AMADEUS"/>
    <s v="11LYRG"/>
    <x v="1"/>
    <x v="0"/>
    <x v="11"/>
    <x v="1"/>
    <x v="25"/>
    <n v="1"/>
    <n v="1"/>
    <n v="150"/>
    <n v="38.92"/>
    <n v="40"/>
    <n v="228.92000000000002"/>
    <x v="0"/>
    <x v="1"/>
    <s v="SSH"/>
    <s v="NAP"/>
    <x v="0"/>
    <x v="2"/>
    <x v="214"/>
  </r>
  <r>
    <x v="68"/>
    <x v="10"/>
    <x v="1"/>
    <s v="AMADEUS"/>
    <s v="11LYRG"/>
    <x v="1"/>
    <x v="0"/>
    <x v="11"/>
    <x v="1"/>
    <x v="25"/>
    <n v="1"/>
    <n v="1"/>
    <n v="150"/>
    <n v="38.92"/>
    <n v="40"/>
    <n v="228.92000000000002"/>
    <x v="0"/>
    <x v="1"/>
    <s v="SSH"/>
    <s v="NAP"/>
    <x v="0"/>
    <x v="2"/>
    <x v="214"/>
  </r>
  <r>
    <x v="68"/>
    <x v="10"/>
    <x v="1"/>
    <s v="AMADEUS"/>
    <s v="11LYRG"/>
    <x v="1"/>
    <x v="0"/>
    <x v="11"/>
    <x v="1"/>
    <x v="25"/>
    <n v="1"/>
    <n v="1"/>
    <n v="150"/>
    <n v="38.92"/>
    <n v="40"/>
    <n v="228.92000000000002"/>
    <x v="0"/>
    <x v="1"/>
    <s v="SSH"/>
    <s v="NAP"/>
    <x v="0"/>
    <x v="2"/>
    <x v="214"/>
  </r>
  <r>
    <x v="69"/>
    <x v="8"/>
    <x v="1"/>
    <m/>
    <s v="2E6WF"/>
    <x v="0"/>
    <x v="0"/>
    <x v="12"/>
    <x v="16"/>
    <x v="68"/>
    <n v="2"/>
    <n v="2"/>
    <n v="250"/>
    <n v="0"/>
    <n v="0"/>
    <n v="500"/>
    <x v="0"/>
    <x v="1"/>
    <s v="FCO"/>
    <s v="SSH"/>
    <x v="6"/>
    <x v="3"/>
    <x v="189"/>
  </r>
  <r>
    <x v="69"/>
    <x v="8"/>
    <x v="1"/>
    <m/>
    <s v="2E6WF"/>
    <x v="0"/>
    <x v="1"/>
    <x v="13"/>
    <x v="17"/>
    <x v="70"/>
    <n v="2"/>
    <n v="2"/>
    <n v="250"/>
    <n v="0"/>
    <n v="0"/>
    <n v="500"/>
    <x v="0"/>
    <x v="1"/>
    <s v="SSH"/>
    <s v="FCO"/>
    <x v="6"/>
    <x v="3"/>
    <x v="7"/>
  </r>
  <r>
    <x v="70"/>
    <x v="28"/>
    <x v="0"/>
    <m/>
    <m/>
    <x v="0"/>
    <x v="0"/>
    <x v="12"/>
    <x v="0"/>
    <x v="1"/>
    <n v="0"/>
    <n v="0"/>
    <n v="0"/>
    <n v="0"/>
    <n v="0"/>
    <n v="0"/>
    <x v="0"/>
    <x v="5"/>
    <s v="NAP"/>
    <s v="SSH"/>
    <x v="0"/>
    <x v="0"/>
    <x v="232"/>
  </r>
  <r>
    <x v="70"/>
    <x v="28"/>
    <x v="0"/>
    <m/>
    <m/>
    <x v="0"/>
    <x v="0"/>
    <x v="12"/>
    <x v="0"/>
    <x v="2"/>
    <n v="0"/>
    <n v="0"/>
    <n v="0"/>
    <n v="0"/>
    <n v="0"/>
    <n v="0"/>
    <x v="0"/>
    <x v="5"/>
    <s v="NAP"/>
    <s v="SSH"/>
    <x v="0"/>
    <x v="0"/>
    <x v="202"/>
  </r>
  <r>
    <x v="70"/>
    <x v="28"/>
    <x v="0"/>
    <m/>
    <m/>
    <x v="0"/>
    <x v="0"/>
    <x v="12"/>
    <x v="0"/>
    <x v="3"/>
    <n v="0"/>
    <n v="0"/>
    <n v="0"/>
    <n v="0"/>
    <n v="0"/>
    <n v="0"/>
    <x v="0"/>
    <x v="5"/>
    <s v="NAP"/>
    <s v="SSH"/>
    <x v="0"/>
    <x v="0"/>
    <x v="36"/>
  </r>
  <r>
    <x v="70"/>
    <x v="28"/>
    <x v="0"/>
    <m/>
    <m/>
    <x v="0"/>
    <x v="0"/>
    <x v="12"/>
    <x v="0"/>
    <x v="4"/>
    <n v="0"/>
    <n v="0"/>
    <n v="0"/>
    <n v="0"/>
    <n v="0"/>
    <n v="0"/>
    <x v="0"/>
    <x v="5"/>
    <s v="NAP"/>
    <s v="SSH"/>
    <x v="0"/>
    <x v="0"/>
    <x v="37"/>
  </r>
  <r>
    <x v="70"/>
    <x v="28"/>
    <x v="0"/>
    <m/>
    <m/>
    <x v="0"/>
    <x v="1"/>
    <x v="13"/>
    <x v="1"/>
    <x v="2"/>
    <n v="0"/>
    <n v="0"/>
    <n v="0"/>
    <n v="0"/>
    <n v="0"/>
    <n v="0"/>
    <x v="0"/>
    <x v="5"/>
    <s v="SSH"/>
    <s v="NAP"/>
    <x v="0"/>
    <x v="0"/>
    <x v="202"/>
  </r>
  <r>
    <x v="70"/>
    <x v="28"/>
    <x v="0"/>
    <m/>
    <m/>
    <x v="0"/>
    <x v="1"/>
    <x v="13"/>
    <x v="1"/>
    <x v="3"/>
    <n v="0"/>
    <n v="0"/>
    <n v="0"/>
    <n v="0"/>
    <n v="0"/>
    <n v="0"/>
    <x v="0"/>
    <x v="5"/>
    <s v="SSH"/>
    <s v="NAP"/>
    <x v="0"/>
    <x v="0"/>
    <x v="36"/>
  </r>
  <r>
    <x v="70"/>
    <x v="28"/>
    <x v="0"/>
    <m/>
    <m/>
    <x v="0"/>
    <x v="1"/>
    <x v="13"/>
    <x v="1"/>
    <x v="4"/>
    <n v="0"/>
    <n v="0"/>
    <n v="0"/>
    <n v="0"/>
    <n v="0"/>
    <n v="0"/>
    <x v="0"/>
    <x v="5"/>
    <s v="SSH"/>
    <s v="NAP"/>
    <x v="0"/>
    <x v="0"/>
    <x v="37"/>
  </r>
  <r>
    <x v="70"/>
    <x v="28"/>
    <x v="0"/>
    <m/>
    <m/>
    <x v="0"/>
    <x v="1"/>
    <x v="13"/>
    <x v="1"/>
    <x v="5"/>
    <n v="0"/>
    <n v="0"/>
    <n v="0"/>
    <n v="0"/>
    <n v="0"/>
    <n v="0"/>
    <x v="0"/>
    <x v="5"/>
    <s v="SSH"/>
    <s v="NAP"/>
    <x v="0"/>
    <x v="0"/>
    <x v="38"/>
  </r>
  <r>
    <x v="70"/>
    <x v="28"/>
    <x v="0"/>
    <m/>
    <m/>
    <x v="0"/>
    <x v="0"/>
    <x v="5"/>
    <x v="2"/>
    <x v="35"/>
    <n v="0"/>
    <n v="0"/>
    <n v="0"/>
    <n v="0"/>
    <n v="0"/>
    <n v="0"/>
    <x v="0"/>
    <x v="5"/>
    <s v="BRI"/>
    <s v="SSH"/>
    <x v="1"/>
    <x v="1"/>
    <x v="233"/>
  </r>
  <r>
    <x v="70"/>
    <x v="28"/>
    <x v="0"/>
    <m/>
    <m/>
    <x v="0"/>
    <x v="0"/>
    <x v="5"/>
    <x v="2"/>
    <x v="36"/>
    <n v="0"/>
    <n v="0"/>
    <n v="0"/>
    <n v="0"/>
    <n v="0"/>
    <n v="0"/>
    <x v="0"/>
    <x v="5"/>
    <s v="BRI"/>
    <s v="SSH"/>
    <x v="1"/>
    <x v="1"/>
    <x v="234"/>
  </r>
  <r>
    <x v="70"/>
    <x v="28"/>
    <x v="0"/>
    <m/>
    <m/>
    <x v="0"/>
    <x v="0"/>
    <x v="5"/>
    <x v="2"/>
    <x v="37"/>
    <n v="0"/>
    <n v="0"/>
    <n v="0"/>
    <n v="0"/>
    <n v="0"/>
    <n v="0"/>
    <x v="0"/>
    <x v="5"/>
    <s v="BRI"/>
    <s v="SSH"/>
    <x v="1"/>
    <x v="1"/>
    <x v="216"/>
  </r>
  <r>
    <x v="70"/>
    <x v="28"/>
    <x v="0"/>
    <m/>
    <m/>
    <x v="0"/>
    <x v="0"/>
    <x v="5"/>
    <x v="2"/>
    <x v="38"/>
    <n v="0"/>
    <n v="0"/>
    <n v="0"/>
    <n v="0"/>
    <n v="0"/>
    <n v="0"/>
    <x v="0"/>
    <x v="5"/>
    <s v="BRI"/>
    <s v="SSH"/>
    <x v="1"/>
    <x v="1"/>
    <x v="186"/>
  </r>
  <r>
    <x v="70"/>
    <x v="28"/>
    <x v="0"/>
    <m/>
    <m/>
    <x v="0"/>
    <x v="0"/>
    <x v="5"/>
    <x v="2"/>
    <x v="39"/>
    <n v="0"/>
    <n v="0"/>
    <n v="0"/>
    <n v="0"/>
    <n v="0"/>
    <n v="0"/>
    <x v="0"/>
    <x v="5"/>
    <s v="BRI"/>
    <s v="SSH"/>
    <x v="1"/>
    <x v="1"/>
    <x v="187"/>
  </r>
  <r>
    <x v="70"/>
    <x v="28"/>
    <x v="0"/>
    <m/>
    <m/>
    <x v="0"/>
    <x v="0"/>
    <x v="5"/>
    <x v="2"/>
    <x v="40"/>
    <n v="0"/>
    <n v="0"/>
    <n v="0"/>
    <n v="0"/>
    <n v="0"/>
    <n v="0"/>
    <x v="0"/>
    <x v="5"/>
    <s v="BRI"/>
    <s v="SSH"/>
    <x v="1"/>
    <x v="1"/>
    <x v="188"/>
  </r>
  <r>
    <x v="70"/>
    <x v="28"/>
    <x v="0"/>
    <m/>
    <m/>
    <x v="0"/>
    <x v="0"/>
    <x v="5"/>
    <x v="2"/>
    <x v="41"/>
    <n v="0"/>
    <n v="0"/>
    <n v="0"/>
    <n v="0"/>
    <n v="0"/>
    <n v="0"/>
    <x v="0"/>
    <x v="5"/>
    <s v="BRI"/>
    <s v="SSH"/>
    <x v="1"/>
    <x v="1"/>
    <x v="189"/>
  </r>
  <r>
    <x v="70"/>
    <x v="28"/>
    <x v="0"/>
    <m/>
    <m/>
    <x v="0"/>
    <x v="0"/>
    <x v="5"/>
    <x v="2"/>
    <x v="42"/>
    <n v="0"/>
    <n v="0"/>
    <n v="0"/>
    <n v="0"/>
    <n v="0"/>
    <n v="0"/>
    <x v="0"/>
    <x v="5"/>
    <s v="BRI"/>
    <s v="SSH"/>
    <x v="1"/>
    <x v="1"/>
    <x v="190"/>
  </r>
  <r>
    <x v="70"/>
    <x v="28"/>
    <x v="0"/>
    <m/>
    <m/>
    <x v="0"/>
    <x v="0"/>
    <x v="5"/>
    <x v="2"/>
    <x v="43"/>
    <n v="0"/>
    <n v="0"/>
    <n v="0"/>
    <n v="0"/>
    <n v="0"/>
    <n v="0"/>
    <x v="0"/>
    <x v="5"/>
    <s v="BRI"/>
    <s v="SSH"/>
    <x v="1"/>
    <x v="1"/>
    <x v="7"/>
  </r>
  <r>
    <x v="70"/>
    <x v="28"/>
    <x v="0"/>
    <m/>
    <m/>
    <x v="0"/>
    <x v="0"/>
    <x v="5"/>
    <x v="2"/>
    <x v="12"/>
    <n v="0"/>
    <n v="0"/>
    <n v="0"/>
    <n v="0"/>
    <n v="0"/>
    <n v="0"/>
    <x v="0"/>
    <x v="5"/>
    <s v="BRI"/>
    <s v="SSH"/>
    <x v="1"/>
    <x v="1"/>
    <x v="8"/>
  </r>
  <r>
    <x v="70"/>
    <x v="28"/>
    <x v="0"/>
    <m/>
    <m/>
    <x v="0"/>
    <x v="0"/>
    <x v="5"/>
    <x v="2"/>
    <x v="13"/>
    <n v="0"/>
    <n v="0"/>
    <n v="0"/>
    <n v="0"/>
    <n v="0"/>
    <n v="0"/>
    <x v="0"/>
    <x v="5"/>
    <s v="BRI"/>
    <s v="SSH"/>
    <x v="1"/>
    <x v="1"/>
    <x v="9"/>
  </r>
  <r>
    <x v="70"/>
    <x v="28"/>
    <x v="0"/>
    <m/>
    <m/>
    <x v="0"/>
    <x v="0"/>
    <x v="5"/>
    <x v="2"/>
    <x v="14"/>
    <n v="0"/>
    <n v="0"/>
    <n v="0"/>
    <n v="0"/>
    <n v="0"/>
    <n v="0"/>
    <x v="0"/>
    <x v="5"/>
    <s v="BRI"/>
    <s v="SSH"/>
    <x v="1"/>
    <x v="1"/>
    <x v="10"/>
  </r>
  <r>
    <x v="70"/>
    <x v="28"/>
    <x v="0"/>
    <m/>
    <m/>
    <x v="0"/>
    <x v="0"/>
    <x v="5"/>
    <x v="2"/>
    <x v="15"/>
    <n v="0"/>
    <n v="0"/>
    <n v="0"/>
    <n v="0"/>
    <n v="0"/>
    <n v="0"/>
    <x v="0"/>
    <x v="5"/>
    <s v="BRI"/>
    <s v="SSH"/>
    <x v="1"/>
    <x v="1"/>
    <x v="11"/>
  </r>
  <r>
    <x v="70"/>
    <x v="28"/>
    <x v="0"/>
    <m/>
    <m/>
    <x v="0"/>
    <x v="0"/>
    <x v="5"/>
    <x v="2"/>
    <x v="16"/>
    <n v="0"/>
    <n v="0"/>
    <n v="0"/>
    <n v="0"/>
    <n v="0"/>
    <n v="0"/>
    <x v="0"/>
    <x v="5"/>
    <s v="BRI"/>
    <s v="SSH"/>
    <x v="1"/>
    <x v="1"/>
    <x v="155"/>
  </r>
  <r>
    <x v="70"/>
    <x v="28"/>
    <x v="0"/>
    <m/>
    <m/>
    <x v="0"/>
    <x v="0"/>
    <x v="5"/>
    <x v="2"/>
    <x v="17"/>
    <n v="0"/>
    <n v="0"/>
    <n v="0"/>
    <n v="0"/>
    <n v="0"/>
    <n v="0"/>
    <x v="0"/>
    <x v="5"/>
    <s v="BRI"/>
    <s v="SSH"/>
    <x v="1"/>
    <x v="1"/>
    <x v="156"/>
  </r>
  <r>
    <x v="70"/>
    <x v="28"/>
    <x v="0"/>
    <m/>
    <m/>
    <x v="0"/>
    <x v="0"/>
    <x v="5"/>
    <x v="2"/>
    <x v="18"/>
    <n v="0"/>
    <n v="0"/>
    <n v="0"/>
    <n v="0"/>
    <n v="0"/>
    <n v="0"/>
    <x v="0"/>
    <x v="5"/>
    <s v="BRI"/>
    <s v="SSH"/>
    <x v="1"/>
    <x v="1"/>
    <x v="157"/>
  </r>
  <r>
    <x v="70"/>
    <x v="28"/>
    <x v="0"/>
    <m/>
    <m/>
    <x v="0"/>
    <x v="0"/>
    <x v="5"/>
    <x v="2"/>
    <x v="19"/>
    <n v="0"/>
    <n v="0"/>
    <n v="0"/>
    <n v="0"/>
    <n v="0"/>
    <n v="0"/>
    <x v="0"/>
    <x v="5"/>
    <s v="BRI"/>
    <s v="SSH"/>
    <x v="1"/>
    <x v="1"/>
    <x v="158"/>
  </r>
  <r>
    <x v="70"/>
    <x v="28"/>
    <x v="0"/>
    <m/>
    <m/>
    <x v="0"/>
    <x v="0"/>
    <x v="5"/>
    <x v="2"/>
    <x v="20"/>
    <n v="0"/>
    <n v="0"/>
    <n v="0"/>
    <n v="0"/>
    <n v="0"/>
    <n v="0"/>
    <x v="0"/>
    <x v="5"/>
    <s v="BRI"/>
    <s v="SSH"/>
    <x v="1"/>
    <x v="1"/>
    <x v="159"/>
  </r>
  <r>
    <x v="70"/>
    <x v="28"/>
    <x v="0"/>
    <m/>
    <m/>
    <x v="0"/>
    <x v="1"/>
    <x v="7"/>
    <x v="3"/>
    <x v="36"/>
    <n v="0"/>
    <n v="0"/>
    <n v="0"/>
    <n v="0"/>
    <n v="0"/>
    <n v="0"/>
    <x v="0"/>
    <x v="5"/>
    <s v="SSH"/>
    <s v="BRI"/>
    <x v="1"/>
    <x v="1"/>
    <x v="234"/>
  </r>
  <r>
    <x v="70"/>
    <x v="28"/>
    <x v="0"/>
    <m/>
    <m/>
    <x v="0"/>
    <x v="1"/>
    <x v="7"/>
    <x v="3"/>
    <x v="37"/>
    <n v="0"/>
    <n v="0"/>
    <n v="0"/>
    <n v="0"/>
    <n v="0"/>
    <n v="0"/>
    <x v="0"/>
    <x v="5"/>
    <s v="SSH"/>
    <s v="BRI"/>
    <x v="1"/>
    <x v="1"/>
    <x v="216"/>
  </r>
  <r>
    <x v="70"/>
    <x v="28"/>
    <x v="0"/>
    <m/>
    <m/>
    <x v="0"/>
    <x v="1"/>
    <x v="7"/>
    <x v="3"/>
    <x v="38"/>
    <n v="0"/>
    <n v="0"/>
    <n v="0"/>
    <n v="0"/>
    <n v="0"/>
    <n v="0"/>
    <x v="0"/>
    <x v="5"/>
    <s v="SSH"/>
    <s v="BRI"/>
    <x v="1"/>
    <x v="1"/>
    <x v="186"/>
  </r>
  <r>
    <x v="70"/>
    <x v="28"/>
    <x v="0"/>
    <m/>
    <m/>
    <x v="0"/>
    <x v="1"/>
    <x v="7"/>
    <x v="3"/>
    <x v="39"/>
    <n v="0"/>
    <n v="0"/>
    <n v="0"/>
    <n v="0"/>
    <n v="0"/>
    <n v="0"/>
    <x v="0"/>
    <x v="5"/>
    <s v="SSH"/>
    <s v="BRI"/>
    <x v="1"/>
    <x v="1"/>
    <x v="187"/>
  </r>
  <r>
    <x v="70"/>
    <x v="28"/>
    <x v="0"/>
    <m/>
    <m/>
    <x v="0"/>
    <x v="1"/>
    <x v="7"/>
    <x v="3"/>
    <x v="40"/>
    <n v="0"/>
    <n v="0"/>
    <n v="0"/>
    <n v="0"/>
    <n v="0"/>
    <n v="0"/>
    <x v="0"/>
    <x v="5"/>
    <s v="SSH"/>
    <s v="BRI"/>
    <x v="1"/>
    <x v="1"/>
    <x v="188"/>
  </r>
  <r>
    <x v="70"/>
    <x v="28"/>
    <x v="0"/>
    <m/>
    <m/>
    <x v="0"/>
    <x v="1"/>
    <x v="7"/>
    <x v="3"/>
    <x v="41"/>
    <n v="0"/>
    <n v="0"/>
    <n v="0"/>
    <n v="0"/>
    <n v="0"/>
    <n v="0"/>
    <x v="0"/>
    <x v="5"/>
    <s v="SSH"/>
    <s v="BRI"/>
    <x v="1"/>
    <x v="1"/>
    <x v="189"/>
  </r>
  <r>
    <x v="70"/>
    <x v="28"/>
    <x v="0"/>
    <m/>
    <m/>
    <x v="0"/>
    <x v="1"/>
    <x v="7"/>
    <x v="3"/>
    <x v="42"/>
    <n v="0"/>
    <n v="0"/>
    <n v="0"/>
    <n v="0"/>
    <n v="0"/>
    <n v="0"/>
    <x v="0"/>
    <x v="5"/>
    <s v="SSH"/>
    <s v="BRI"/>
    <x v="1"/>
    <x v="1"/>
    <x v="190"/>
  </r>
  <r>
    <x v="70"/>
    <x v="28"/>
    <x v="0"/>
    <m/>
    <m/>
    <x v="0"/>
    <x v="1"/>
    <x v="7"/>
    <x v="3"/>
    <x v="43"/>
    <n v="0"/>
    <n v="0"/>
    <n v="0"/>
    <n v="0"/>
    <n v="0"/>
    <n v="0"/>
    <x v="0"/>
    <x v="5"/>
    <s v="SSH"/>
    <s v="BRI"/>
    <x v="1"/>
    <x v="1"/>
    <x v="7"/>
  </r>
  <r>
    <x v="70"/>
    <x v="28"/>
    <x v="0"/>
    <m/>
    <m/>
    <x v="0"/>
    <x v="1"/>
    <x v="7"/>
    <x v="3"/>
    <x v="12"/>
    <n v="0"/>
    <n v="0"/>
    <n v="0"/>
    <n v="0"/>
    <n v="0"/>
    <n v="0"/>
    <x v="0"/>
    <x v="5"/>
    <s v="SSH"/>
    <s v="BRI"/>
    <x v="1"/>
    <x v="1"/>
    <x v="8"/>
  </r>
  <r>
    <x v="70"/>
    <x v="28"/>
    <x v="0"/>
    <m/>
    <m/>
    <x v="0"/>
    <x v="1"/>
    <x v="7"/>
    <x v="3"/>
    <x v="13"/>
    <n v="0"/>
    <n v="0"/>
    <n v="0"/>
    <n v="0"/>
    <n v="0"/>
    <n v="0"/>
    <x v="0"/>
    <x v="5"/>
    <s v="SSH"/>
    <s v="BRI"/>
    <x v="1"/>
    <x v="1"/>
    <x v="9"/>
  </r>
  <r>
    <x v="70"/>
    <x v="28"/>
    <x v="0"/>
    <m/>
    <m/>
    <x v="0"/>
    <x v="1"/>
    <x v="7"/>
    <x v="3"/>
    <x v="14"/>
    <n v="0"/>
    <n v="0"/>
    <n v="0"/>
    <n v="0"/>
    <n v="0"/>
    <n v="0"/>
    <x v="0"/>
    <x v="5"/>
    <s v="SSH"/>
    <s v="BRI"/>
    <x v="1"/>
    <x v="1"/>
    <x v="10"/>
  </r>
  <r>
    <x v="70"/>
    <x v="28"/>
    <x v="0"/>
    <m/>
    <m/>
    <x v="0"/>
    <x v="1"/>
    <x v="7"/>
    <x v="3"/>
    <x v="15"/>
    <n v="0"/>
    <n v="0"/>
    <n v="0"/>
    <n v="0"/>
    <n v="0"/>
    <n v="0"/>
    <x v="0"/>
    <x v="5"/>
    <s v="SSH"/>
    <s v="BRI"/>
    <x v="1"/>
    <x v="1"/>
    <x v="11"/>
  </r>
  <r>
    <x v="70"/>
    <x v="28"/>
    <x v="0"/>
    <m/>
    <m/>
    <x v="0"/>
    <x v="1"/>
    <x v="7"/>
    <x v="3"/>
    <x v="16"/>
    <n v="0"/>
    <n v="0"/>
    <n v="0"/>
    <n v="0"/>
    <n v="0"/>
    <n v="0"/>
    <x v="0"/>
    <x v="5"/>
    <s v="SSH"/>
    <s v="BRI"/>
    <x v="1"/>
    <x v="1"/>
    <x v="155"/>
  </r>
  <r>
    <x v="70"/>
    <x v="28"/>
    <x v="0"/>
    <m/>
    <m/>
    <x v="0"/>
    <x v="1"/>
    <x v="7"/>
    <x v="3"/>
    <x v="17"/>
    <n v="0"/>
    <n v="0"/>
    <n v="0"/>
    <n v="0"/>
    <n v="0"/>
    <n v="0"/>
    <x v="0"/>
    <x v="5"/>
    <s v="SSH"/>
    <s v="BRI"/>
    <x v="1"/>
    <x v="1"/>
    <x v="156"/>
  </r>
  <r>
    <x v="70"/>
    <x v="28"/>
    <x v="0"/>
    <m/>
    <m/>
    <x v="0"/>
    <x v="1"/>
    <x v="7"/>
    <x v="3"/>
    <x v="18"/>
    <n v="0"/>
    <n v="0"/>
    <n v="0"/>
    <n v="0"/>
    <n v="0"/>
    <n v="0"/>
    <x v="0"/>
    <x v="5"/>
    <s v="SSH"/>
    <s v="BRI"/>
    <x v="1"/>
    <x v="1"/>
    <x v="157"/>
  </r>
  <r>
    <x v="70"/>
    <x v="28"/>
    <x v="0"/>
    <m/>
    <m/>
    <x v="0"/>
    <x v="1"/>
    <x v="7"/>
    <x v="3"/>
    <x v="19"/>
    <n v="0"/>
    <n v="0"/>
    <n v="0"/>
    <n v="0"/>
    <n v="0"/>
    <n v="0"/>
    <x v="0"/>
    <x v="5"/>
    <s v="SSH"/>
    <s v="BRI"/>
    <x v="1"/>
    <x v="1"/>
    <x v="158"/>
  </r>
  <r>
    <x v="70"/>
    <x v="28"/>
    <x v="0"/>
    <m/>
    <m/>
    <x v="0"/>
    <x v="1"/>
    <x v="7"/>
    <x v="3"/>
    <x v="20"/>
    <n v="0"/>
    <n v="0"/>
    <n v="0"/>
    <n v="0"/>
    <n v="0"/>
    <n v="0"/>
    <x v="0"/>
    <x v="5"/>
    <s v="SSH"/>
    <s v="BRI"/>
    <x v="1"/>
    <x v="1"/>
    <x v="159"/>
  </r>
  <r>
    <x v="70"/>
    <x v="28"/>
    <x v="0"/>
    <m/>
    <m/>
    <x v="0"/>
    <x v="1"/>
    <x v="7"/>
    <x v="3"/>
    <x v="21"/>
    <n v="0"/>
    <n v="0"/>
    <n v="0"/>
    <n v="0"/>
    <n v="0"/>
    <n v="0"/>
    <x v="0"/>
    <x v="5"/>
    <s v="SSH"/>
    <s v="BRI"/>
    <x v="1"/>
    <x v="1"/>
    <x v="235"/>
  </r>
  <r>
    <x v="70"/>
    <x v="29"/>
    <x v="0"/>
    <m/>
    <m/>
    <x v="0"/>
    <x v="0"/>
    <x v="12"/>
    <x v="16"/>
    <x v="85"/>
    <n v="0"/>
    <n v="0"/>
    <m/>
    <m/>
    <m/>
    <n v="0"/>
    <x v="0"/>
    <x v="5"/>
    <s v="FCO"/>
    <s v="SSH"/>
    <x v="6"/>
    <x v="3"/>
    <x v="26"/>
  </r>
  <r>
    <x v="70"/>
    <x v="29"/>
    <x v="0"/>
    <m/>
    <m/>
    <x v="0"/>
    <x v="0"/>
    <x v="12"/>
    <x v="16"/>
    <x v="66"/>
    <n v="0"/>
    <n v="0"/>
    <m/>
    <m/>
    <m/>
    <n v="0"/>
    <x v="0"/>
    <x v="5"/>
    <s v="FCO"/>
    <s v="SSH"/>
    <x v="6"/>
    <x v="3"/>
    <x v="27"/>
  </r>
  <r>
    <x v="70"/>
    <x v="29"/>
    <x v="0"/>
    <m/>
    <m/>
    <x v="0"/>
    <x v="0"/>
    <x v="12"/>
    <x v="16"/>
    <x v="67"/>
    <n v="0"/>
    <n v="0"/>
    <m/>
    <m/>
    <m/>
    <n v="0"/>
    <x v="0"/>
    <x v="5"/>
    <s v="FCO"/>
    <s v="SSH"/>
    <x v="6"/>
    <x v="3"/>
    <x v="28"/>
  </r>
  <r>
    <x v="70"/>
    <x v="29"/>
    <x v="0"/>
    <m/>
    <m/>
    <x v="0"/>
    <x v="0"/>
    <x v="12"/>
    <x v="16"/>
    <x v="68"/>
    <n v="0"/>
    <n v="0"/>
    <m/>
    <m/>
    <m/>
    <n v="0"/>
    <x v="0"/>
    <x v="5"/>
    <s v="FCO"/>
    <s v="SSH"/>
    <x v="6"/>
    <x v="3"/>
    <x v="29"/>
  </r>
  <r>
    <x v="70"/>
    <x v="29"/>
    <x v="0"/>
    <m/>
    <m/>
    <x v="0"/>
    <x v="0"/>
    <x v="12"/>
    <x v="16"/>
    <x v="69"/>
    <n v="0"/>
    <n v="0"/>
    <m/>
    <m/>
    <m/>
    <n v="0"/>
    <x v="0"/>
    <x v="5"/>
    <s v="FCO"/>
    <s v="SSH"/>
    <x v="6"/>
    <x v="3"/>
    <x v="30"/>
  </r>
  <r>
    <x v="70"/>
    <x v="29"/>
    <x v="0"/>
    <m/>
    <m/>
    <x v="0"/>
    <x v="0"/>
    <x v="12"/>
    <x v="16"/>
    <x v="70"/>
    <n v="0"/>
    <n v="0"/>
    <m/>
    <m/>
    <m/>
    <n v="0"/>
    <x v="0"/>
    <x v="5"/>
    <s v="FCO"/>
    <s v="SSH"/>
    <x v="6"/>
    <x v="3"/>
    <x v="194"/>
  </r>
  <r>
    <x v="70"/>
    <x v="29"/>
    <x v="0"/>
    <m/>
    <m/>
    <x v="0"/>
    <x v="0"/>
    <x v="12"/>
    <x v="16"/>
    <x v="71"/>
    <n v="0"/>
    <n v="0"/>
    <m/>
    <m/>
    <m/>
    <n v="0"/>
    <x v="0"/>
    <x v="5"/>
    <s v="FCO"/>
    <s v="SSH"/>
    <x v="6"/>
    <x v="3"/>
    <x v="203"/>
  </r>
  <r>
    <x v="70"/>
    <x v="29"/>
    <x v="0"/>
    <m/>
    <m/>
    <x v="0"/>
    <x v="0"/>
    <x v="12"/>
    <x v="16"/>
    <x v="72"/>
    <n v="0"/>
    <n v="0"/>
    <m/>
    <m/>
    <m/>
    <n v="0"/>
    <x v="0"/>
    <x v="5"/>
    <s v="FCO"/>
    <s v="SSH"/>
    <x v="6"/>
    <x v="3"/>
    <x v="195"/>
  </r>
  <r>
    <x v="70"/>
    <x v="29"/>
    <x v="0"/>
    <m/>
    <m/>
    <x v="0"/>
    <x v="1"/>
    <x v="13"/>
    <x v="17"/>
    <x v="66"/>
    <n v="0"/>
    <n v="0"/>
    <m/>
    <m/>
    <m/>
    <n v="0"/>
    <x v="0"/>
    <x v="5"/>
    <s v="SSH"/>
    <s v="FCO"/>
    <x v="6"/>
    <x v="3"/>
    <x v="27"/>
  </r>
  <r>
    <x v="70"/>
    <x v="29"/>
    <x v="0"/>
    <m/>
    <m/>
    <x v="0"/>
    <x v="1"/>
    <x v="13"/>
    <x v="17"/>
    <x v="67"/>
    <n v="0"/>
    <n v="0"/>
    <m/>
    <m/>
    <m/>
    <n v="0"/>
    <x v="0"/>
    <x v="5"/>
    <s v="SSH"/>
    <s v="FCO"/>
    <x v="6"/>
    <x v="3"/>
    <x v="28"/>
  </r>
  <r>
    <x v="70"/>
    <x v="29"/>
    <x v="0"/>
    <m/>
    <m/>
    <x v="0"/>
    <x v="1"/>
    <x v="13"/>
    <x v="17"/>
    <x v="68"/>
    <n v="0"/>
    <n v="0"/>
    <m/>
    <m/>
    <m/>
    <n v="0"/>
    <x v="0"/>
    <x v="5"/>
    <s v="SSH"/>
    <s v="FCO"/>
    <x v="6"/>
    <x v="3"/>
    <x v="29"/>
  </r>
  <r>
    <x v="70"/>
    <x v="29"/>
    <x v="0"/>
    <m/>
    <m/>
    <x v="0"/>
    <x v="1"/>
    <x v="13"/>
    <x v="17"/>
    <x v="69"/>
    <n v="0"/>
    <n v="0"/>
    <m/>
    <m/>
    <m/>
    <n v="0"/>
    <x v="0"/>
    <x v="5"/>
    <s v="SSH"/>
    <s v="FCO"/>
    <x v="6"/>
    <x v="3"/>
    <x v="30"/>
  </r>
  <r>
    <x v="70"/>
    <x v="29"/>
    <x v="0"/>
    <m/>
    <m/>
    <x v="0"/>
    <x v="1"/>
    <x v="13"/>
    <x v="17"/>
    <x v="70"/>
    <n v="0"/>
    <n v="0"/>
    <m/>
    <m/>
    <m/>
    <n v="0"/>
    <x v="0"/>
    <x v="5"/>
    <s v="SSH"/>
    <s v="FCO"/>
    <x v="6"/>
    <x v="3"/>
    <x v="194"/>
  </r>
  <r>
    <x v="70"/>
    <x v="29"/>
    <x v="0"/>
    <m/>
    <m/>
    <x v="0"/>
    <x v="1"/>
    <x v="13"/>
    <x v="17"/>
    <x v="71"/>
    <n v="0"/>
    <n v="0"/>
    <m/>
    <m/>
    <m/>
    <n v="0"/>
    <x v="0"/>
    <x v="5"/>
    <s v="SSH"/>
    <s v="FCO"/>
    <x v="6"/>
    <x v="3"/>
    <x v="203"/>
  </r>
  <r>
    <x v="70"/>
    <x v="29"/>
    <x v="0"/>
    <m/>
    <m/>
    <x v="0"/>
    <x v="1"/>
    <x v="13"/>
    <x v="17"/>
    <x v="72"/>
    <n v="0"/>
    <n v="0"/>
    <m/>
    <m/>
    <m/>
    <n v="0"/>
    <x v="0"/>
    <x v="5"/>
    <s v="SSH"/>
    <s v="FCO"/>
    <x v="6"/>
    <x v="3"/>
    <x v="195"/>
  </r>
  <r>
    <x v="70"/>
    <x v="29"/>
    <x v="0"/>
    <m/>
    <m/>
    <x v="0"/>
    <x v="1"/>
    <x v="13"/>
    <x v="17"/>
    <x v="86"/>
    <n v="0"/>
    <n v="0"/>
    <m/>
    <m/>
    <m/>
    <n v="0"/>
    <x v="0"/>
    <x v="5"/>
    <s v="SSH"/>
    <s v="FCO"/>
    <x v="6"/>
    <x v="3"/>
    <x v="204"/>
  </r>
  <r>
    <x v="69"/>
    <x v="25"/>
    <x v="1"/>
    <m/>
    <s v="12LN7K"/>
    <x v="1"/>
    <x v="0"/>
    <x v="13"/>
    <x v="17"/>
    <x v="71"/>
    <n v="1"/>
    <n v="1"/>
    <n v="240"/>
    <n v="37.14"/>
    <n v="30"/>
    <n v="307.14"/>
    <x v="0"/>
    <x v="1"/>
    <s v="SSH"/>
    <s v="FCO"/>
    <x v="6"/>
    <x v="3"/>
    <x v="8"/>
  </r>
  <r>
    <x v="69"/>
    <x v="25"/>
    <x v="1"/>
    <m/>
    <s v="12LN7K"/>
    <x v="1"/>
    <x v="0"/>
    <x v="13"/>
    <x v="17"/>
    <x v="71"/>
    <n v="1"/>
    <n v="1"/>
    <n v="240"/>
    <n v="37.14"/>
    <n v="30"/>
    <n v="307.14"/>
    <x v="0"/>
    <x v="1"/>
    <s v="SSH"/>
    <s v="FCO"/>
    <x v="6"/>
    <x v="3"/>
    <x v="8"/>
  </r>
  <r>
    <x v="69"/>
    <x v="25"/>
    <x v="1"/>
    <m/>
    <s v="12LNZK"/>
    <x v="1"/>
    <x v="0"/>
    <x v="13"/>
    <x v="17"/>
    <x v="70"/>
    <n v="1"/>
    <n v="1"/>
    <n v="275"/>
    <n v="37.14"/>
    <n v="30"/>
    <n v="342.14"/>
    <x v="0"/>
    <x v="1"/>
    <s v="SSH"/>
    <s v="FCO"/>
    <x v="6"/>
    <x v="3"/>
    <x v="7"/>
  </r>
  <r>
    <x v="69"/>
    <x v="25"/>
    <x v="1"/>
    <m/>
    <s v="12LNZK"/>
    <x v="1"/>
    <x v="0"/>
    <x v="13"/>
    <x v="17"/>
    <x v="70"/>
    <n v="1"/>
    <n v="1"/>
    <n v="275"/>
    <n v="37.14"/>
    <n v="30"/>
    <n v="342.14"/>
    <x v="0"/>
    <x v="1"/>
    <s v="SSH"/>
    <s v="FCO"/>
    <x v="6"/>
    <x v="3"/>
    <x v="7"/>
  </r>
  <r>
    <x v="69"/>
    <x v="25"/>
    <x v="1"/>
    <m/>
    <s v="12LNZK"/>
    <x v="1"/>
    <x v="0"/>
    <x v="13"/>
    <x v="17"/>
    <x v="70"/>
    <n v="1"/>
    <n v="1"/>
    <n v="275"/>
    <n v="37.14"/>
    <n v="30"/>
    <n v="342.14"/>
    <x v="0"/>
    <x v="1"/>
    <s v="SSH"/>
    <s v="FCO"/>
    <x v="6"/>
    <x v="3"/>
    <x v="7"/>
  </r>
  <r>
    <x v="69"/>
    <x v="25"/>
    <x v="1"/>
    <m/>
    <s v="12LNJG"/>
    <x v="1"/>
    <x v="0"/>
    <x v="13"/>
    <x v="17"/>
    <x v="70"/>
    <n v="1"/>
    <n v="1"/>
    <n v="228"/>
    <n v="37.14"/>
    <n v="30"/>
    <n v="295.14"/>
    <x v="0"/>
    <x v="1"/>
    <s v="SSH"/>
    <s v="FCO"/>
    <x v="6"/>
    <x v="3"/>
    <x v="7"/>
  </r>
  <r>
    <x v="69"/>
    <x v="25"/>
    <x v="1"/>
    <m/>
    <s v="12LNJG"/>
    <x v="1"/>
    <x v="0"/>
    <x v="13"/>
    <x v="17"/>
    <x v="70"/>
    <n v="1"/>
    <n v="1"/>
    <n v="228"/>
    <n v="37.14"/>
    <n v="30"/>
    <n v="295.14"/>
    <x v="0"/>
    <x v="1"/>
    <s v="SSH"/>
    <s v="FCO"/>
    <x v="6"/>
    <x v="3"/>
    <x v="7"/>
  </r>
  <r>
    <x v="69"/>
    <x v="25"/>
    <x v="1"/>
    <m/>
    <s v="12LNJG"/>
    <x v="1"/>
    <x v="0"/>
    <x v="13"/>
    <x v="17"/>
    <x v="70"/>
    <n v="1"/>
    <n v="1"/>
    <n v="228"/>
    <n v="37.14"/>
    <n v="30"/>
    <n v="295.14"/>
    <x v="0"/>
    <x v="1"/>
    <s v="SSH"/>
    <s v="FCO"/>
    <x v="6"/>
    <x v="3"/>
    <x v="7"/>
  </r>
  <r>
    <x v="69"/>
    <x v="25"/>
    <x v="1"/>
    <m/>
    <s v="12LNJD"/>
    <x v="1"/>
    <x v="0"/>
    <x v="12"/>
    <x v="16"/>
    <x v="68"/>
    <n v="1"/>
    <n v="1"/>
    <n v="240"/>
    <n v="41.38000000000001"/>
    <n v="30"/>
    <n v="311.38"/>
    <x v="0"/>
    <x v="1"/>
    <s v="FCO"/>
    <s v="SSH"/>
    <x v="6"/>
    <x v="3"/>
    <x v="189"/>
  </r>
  <r>
    <x v="69"/>
    <x v="25"/>
    <x v="1"/>
    <m/>
    <s v="12LNJD"/>
    <x v="1"/>
    <x v="0"/>
    <x v="12"/>
    <x v="16"/>
    <x v="68"/>
    <n v="1"/>
    <n v="1"/>
    <n v="240"/>
    <n v="41.38000000000001"/>
    <n v="30"/>
    <n v="311.38"/>
    <x v="0"/>
    <x v="1"/>
    <s v="FCO"/>
    <s v="SSH"/>
    <x v="6"/>
    <x v="3"/>
    <x v="189"/>
  </r>
  <r>
    <x v="69"/>
    <x v="25"/>
    <x v="1"/>
    <m/>
    <s v="12LNJD"/>
    <x v="1"/>
    <x v="0"/>
    <x v="12"/>
    <x v="16"/>
    <x v="68"/>
    <n v="1"/>
    <n v="1"/>
    <n v="240"/>
    <n v="41.38000000000001"/>
    <n v="30"/>
    <n v="311.38"/>
    <x v="0"/>
    <x v="1"/>
    <s v="FCO"/>
    <s v="SSH"/>
    <x v="6"/>
    <x v="3"/>
    <x v="189"/>
  </r>
  <r>
    <x v="69"/>
    <x v="25"/>
    <x v="1"/>
    <m/>
    <s v="12LNZG"/>
    <x v="1"/>
    <x v="0"/>
    <x v="12"/>
    <x v="16"/>
    <x v="68"/>
    <n v="1"/>
    <n v="1"/>
    <n v="290"/>
    <n v="41.38000000000001"/>
    <n v="30"/>
    <n v="361.38"/>
    <x v="0"/>
    <x v="1"/>
    <s v="FCO"/>
    <s v="SSH"/>
    <x v="6"/>
    <x v="3"/>
    <x v="189"/>
  </r>
  <r>
    <x v="69"/>
    <x v="25"/>
    <x v="1"/>
    <m/>
    <s v="12LNZG"/>
    <x v="1"/>
    <x v="0"/>
    <x v="12"/>
    <x v="16"/>
    <x v="68"/>
    <n v="1"/>
    <n v="1"/>
    <n v="290"/>
    <n v="41.38000000000001"/>
    <n v="30"/>
    <n v="361.38"/>
    <x v="0"/>
    <x v="1"/>
    <s v="FCO"/>
    <s v="SSH"/>
    <x v="6"/>
    <x v="3"/>
    <x v="189"/>
  </r>
  <r>
    <x v="69"/>
    <x v="25"/>
    <x v="1"/>
    <m/>
    <s v="12LNZG"/>
    <x v="1"/>
    <x v="0"/>
    <x v="12"/>
    <x v="16"/>
    <x v="68"/>
    <n v="1"/>
    <n v="1"/>
    <n v="290"/>
    <n v="41.38000000000001"/>
    <n v="30"/>
    <n v="361.38"/>
    <x v="0"/>
    <x v="1"/>
    <s v="FCO"/>
    <s v="SSH"/>
    <x v="6"/>
    <x v="3"/>
    <x v="189"/>
  </r>
  <r>
    <x v="69"/>
    <x v="25"/>
    <x v="1"/>
    <m/>
    <s v="12LNTH"/>
    <x v="0"/>
    <x v="1"/>
    <x v="26"/>
    <x v="7"/>
    <x v="43"/>
    <n v="1"/>
    <n v="1"/>
    <n v="320"/>
    <n v="31.73"/>
    <n v="30"/>
    <n v="381.73"/>
    <x v="0"/>
    <x v="1"/>
    <s v="SSH"/>
    <s v="VRN"/>
    <x v="3"/>
    <x v="1"/>
    <x v="18"/>
  </r>
  <r>
    <x v="69"/>
    <x v="25"/>
    <x v="1"/>
    <m/>
    <s v="12LNTH"/>
    <x v="0"/>
    <x v="0"/>
    <x v="29"/>
    <x v="6"/>
    <x v="41"/>
    <n v="1"/>
    <n v="1"/>
    <n v="280"/>
    <n v="24.549999999999997"/>
    <n v="30"/>
    <n v="334.55"/>
    <x v="0"/>
    <x v="1"/>
    <s v="VRN"/>
    <s v="SSH"/>
    <x v="3"/>
    <x v="1"/>
    <x v="33"/>
  </r>
  <r>
    <x v="69"/>
    <x v="25"/>
    <x v="1"/>
    <m/>
    <s v="12LNTH"/>
    <x v="0"/>
    <x v="1"/>
    <x v="26"/>
    <x v="7"/>
    <x v="43"/>
    <n v="1"/>
    <n v="1"/>
    <n v="320"/>
    <n v="31.73"/>
    <n v="30"/>
    <n v="381.73"/>
    <x v="0"/>
    <x v="1"/>
    <s v="SSH"/>
    <s v="VRN"/>
    <x v="3"/>
    <x v="1"/>
    <x v="18"/>
  </r>
  <r>
    <x v="69"/>
    <x v="25"/>
    <x v="1"/>
    <m/>
    <s v="12LNTH"/>
    <x v="0"/>
    <x v="0"/>
    <x v="29"/>
    <x v="6"/>
    <x v="41"/>
    <n v="1"/>
    <n v="1"/>
    <n v="280"/>
    <n v="24.549999999999997"/>
    <n v="30"/>
    <n v="334.55"/>
    <x v="0"/>
    <x v="1"/>
    <s v="VRN"/>
    <s v="SSH"/>
    <x v="3"/>
    <x v="1"/>
    <x v="33"/>
  </r>
  <r>
    <x v="69"/>
    <x v="25"/>
    <x v="1"/>
    <m/>
    <s v="12LNTH"/>
    <x v="0"/>
    <x v="1"/>
    <x v="26"/>
    <x v="7"/>
    <x v="43"/>
    <n v="1"/>
    <n v="1"/>
    <n v="320"/>
    <n v="31.73"/>
    <n v="30"/>
    <n v="381.73"/>
    <x v="0"/>
    <x v="1"/>
    <s v="SSH"/>
    <s v="VRN"/>
    <x v="3"/>
    <x v="1"/>
    <x v="18"/>
  </r>
  <r>
    <x v="69"/>
    <x v="25"/>
    <x v="1"/>
    <m/>
    <s v="12LNTH"/>
    <x v="0"/>
    <x v="0"/>
    <x v="29"/>
    <x v="6"/>
    <x v="41"/>
    <n v="1"/>
    <n v="1"/>
    <n v="280"/>
    <n v="24.549999999999997"/>
    <n v="30"/>
    <n v="334.55"/>
    <x v="0"/>
    <x v="1"/>
    <s v="VRN"/>
    <s v="SSH"/>
    <x v="3"/>
    <x v="1"/>
    <x v="33"/>
  </r>
  <r>
    <x v="69"/>
    <x v="25"/>
    <x v="1"/>
    <m/>
    <s v="12LNTH"/>
    <x v="0"/>
    <x v="1"/>
    <x v="26"/>
    <x v="7"/>
    <x v="43"/>
    <n v="1"/>
    <n v="1"/>
    <n v="320"/>
    <n v="31.73"/>
    <n v="30"/>
    <n v="381.73"/>
    <x v="0"/>
    <x v="1"/>
    <s v="SSH"/>
    <s v="VRN"/>
    <x v="3"/>
    <x v="1"/>
    <x v="18"/>
  </r>
  <r>
    <x v="69"/>
    <x v="25"/>
    <x v="1"/>
    <m/>
    <s v="12LNTH"/>
    <x v="0"/>
    <x v="0"/>
    <x v="29"/>
    <x v="6"/>
    <x v="41"/>
    <n v="1"/>
    <n v="1"/>
    <n v="280"/>
    <n v="24.549999999999997"/>
    <n v="30"/>
    <n v="334.55"/>
    <x v="0"/>
    <x v="1"/>
    <s v="VRN"/>
    <s v="SSH"/>
    <x v="3"/>
    <x v="1"/>
    <x v="33"/>
  </r>
  <r>
    <x v="70"/>
    <x v="7"/>
    <x v="1"/>
    <m/>
    <m/>
    <x v="1"/>
    <x v="0"/>
    <x v="5"/>
    <x v="2"/>
    <x v="10"/>
    <n v="4"/>
    <n v="4"/>
    <n v="285"/>
    <n v="0"/>
    <n v="0"/>
    <n v="1140"/>
    <x v="0"/>
    <x v="1"/>
    <s v="BRI"/>
    <s v="SSH"/>
    <x v="1"/>
    <x v="1"/>
    <x v="192"/>
  </r>
  <r>
    <x v="70"/>
    <x v="7"/>
    <x v="1"/>
    <m/>
    <m/>
    <x v="1"/>
    <x v="0"/>
    <x v="7"/>
    <x v="3"/>
    <x v="11"/>
    <n v="4"/>
    <n v="4"/>
    <n v="285"/>
    <n v="0"/>
    <n v="0"/>
    <n v="1140"/>
    <x v="0"/>
    <x v="1"/>
    <s v="SSH"/>
    <s v="BRI"/>
    <x v="1"/>
    <x v="1"/>
    <x v="231"/>
  </r>
  <r>
    <x v="70"/>
    <x v="7"/>
    <x v="1"/>
    <m/>
    <m/>
    <x v="1"/>
    <x v="0"/>
    <x v="11"/>
    <x v="1"/>
    <x v="25"/>
    <n v="2"/>
    <n v="2"/>
    <n v="140"/>
    <n v="0"/>
    <n v="0"/>
    <n v="280"/>
    <x v="0"/>
    <x v="1"/>
    <s v="SSH"/>
    <s v="NAP"/>
    <x v="0"/>
    <x v="2"/>
    <x v="201"/>
  </r>
  <r>
    <x v="70"/>
    <x v="7"/>
    <x v="1"/>
    <m/>
    <m/>
    <x v="1"/>
    <x v="0"/>
    <x v="7"/>
    <x v="3"/>
    <x v="39"/>
    <n v="8"/>
    <n v="8"/>
    <n v="160"/>
    <n v="0"/>
    <n v="0"/>
    <n v="1280"/>
    <x v="0"/>
    <x v="1"/>
    <s v="SSH"/>
    <s v="BRI"/>
    <x v="1"/>
    <x v="1"/>
    <x v="187"/>
  </r>
  <r>
    <x v="70"/>
    <x v="7"/>
    <x v="1"/>
    <m/>
    <m/>
    <x v="1"/>
    <x v="0"/>
    <x v="5"/>
    <x v="2"/>
    <x v="38"/>
    <n v="5"/>
    <n v="5"/>
    <n v="160"/>
    <n v="0"/>
    <n v="0"/>
    <n v="800"/>
    <x v="0"/>
    <x v="1"/>
    <s v="BRI"/>
    <s v="SSH"/>
    <x v="1"/>
    <x v="1"/>
    <x v="186"/>
  </r>
  <r>
    <x v="71"/>
    <x v="7"/>
    <x v="1"/>
    <m/>
    <m/>
    <x v="1"/>
    <x v="0"/>
    <x v="24"/>
    <x v="0"/>
    <x v="29"/>
    <n v="2"/>
    <n v="2"/>
    <n v="200"/>
    <n v="0"/>
    <n v="0"/>
    <n v="400"/>
    <x v="0"/>
    <x v="1"/>
    <s v="NAP"/>
    <s v="SSH"/>
    <x v="0"/>
    <x v="3"/>
    <x v="193"/>
  </r>
  <r>
    <x v="71"/>
    <x v="7"/>
    <x v="1"/>
    <m/>
    <m/>
    <x v="1"/>
    <x v="0"/>
    <x v="25"/>
    <x v="1"/>
    <x v="30"/>
    <n v="2"/>
    <n v="2"/>
    <n v="200"/>
    <n v="0"/>
    <n v="0"/>
    <n v="400"/>
    <x v="0"/>
    <x v="1"/>
    <s v="SSH"/>
    <s v="NAP"/>
    <x v="0"/>
    <x v="3"/>
    <x v="149"/>
  </r>
  <r>
    <x v="71"/>
    <x v="7"/>
    <x v="1"/>
    <m/>
    <m/>
    <x v="1"/>
    <x v="0"/>
    <x v="12"/>
    <x v="16"/>
    <x v="68"/>
    <n v="2"/>
    <n v="2"/>
    <n v="250"/>
    <n v="0"/>
    <n v="0"/>
    <n v="500"/>
    <x v="0"/>
    <x v="1"/>
    <s v="FCO"/>
    <s v="SSH"/>
    <x v="6"/>
    <x v="3"/>
    <x v="24"/>
  </r>
  <r>
    <x v="71"/>
    <x v="7"/>
    <x v="1"/>
    <m/>
    <m/>
    <x v="1"/>
    <x v="0"/>
    <x v="13"/>
    <x v="17"/>
    <x v="69"/>
    <n v="2"/>
    <n v="2"/>
    <n v="250"/>
    <n v="0"/>
    <n v="0"/>
    <n v="500"/>
    <x v="0"/>
    <x v="1"/>
    <s v="SSH"/>
    <s v="FCO"/>
    <x v="6"/>
    <x v="3"/>
    <x v="25"/>
  </r>
  <r>
    <x v="70"/>
    <x v="9"/>
    <x v="1"/>
    <s v="Website IBE"/>
    <s v="PBA6IB"/>
    <x v="1"/>
    <x v="0"/>
    <x v="11"/>
    <x v="1"/>
    <x v="27"/>
    <n v="1"/>
    <n v="1"/>
    <n v="186.44"/>
    <n v="48.150000000000006"/>
    <n v="53"/>
    <n v="287.59000000000003"/>
    <x v="0"/>
    <x v="1"/>
    <s v="SSH"/>
    <s v="NAP"/>
    <x v="0"/>
    <x v="2"/>
    <x v="171"/>
  </r>
  <r>
    <x v="70"/>
    <x v="9"/>
    <x v="1"/>
    <s v="Website IBE"/>
    <s v="PBA6IB"/>
    <x v="1"/>
    <x v="0"/>
    <x v="11"/>
    <x v="1"/>
    <x v="27"/>
    <n v="1"/>
    <n v="1"/>
    <n v="186.44"/>
    <n v="48.150000000000006"/>
    <n v="53"/>
    <n v="287.59000000000003"/>
    <x v="0"/>
    <x v="1"/>
    <s v="SSH"/>
    <s v="NAP"/>
    <x v="0"/>
    <x v="2"/>
    <x v="171"/>
  </r>
  <r>
    <x v="72"/>
    <x v="3"/>
    <x v="0"/>
    <m/>
    <m/>
    <x v="0"/>
    <x v="0"/>
    <x v="0"/>
    <x v="0"/>
    <x v="1"/>
    <n v="6"/>
    <n v="6"/>
    <n v="275"/>
    <n v="0"/>
    <n v="0"/>
    <n v="1650"/>
    <x v="0"/>
    <x v="0"/>
    <s v="NAP"/>
    <s v="SSH"/>
    <x v="0"/>
    <x v="0"/>
    <x v="188"/>
  </r>
  <r>
    <x v="72"/>
    <x v="3"/>
    <x v="0"/>
    <m/>
    <m/>
    <x v="0"/>
    <x v="1"/>
    <x v="2"/>
    <x v="1"/>
    <x v="3"/>
    <n v="6"/>
    <n v="6"/>
    <n v="275"/>
    <n v="0"/>
    <n v="0"/>
    <n v="1650"/>
    <x v="0"/>
    <x v="0"/>
    <s v="SSH"/>
    <s v="NAP"/>
    <x v="0"/>
    <x v="0"/>
    <x v="190"/>
  </r>
  <r>
    <x v="70"/>
    <x v="10"/>
    <x v="1"/>
    <s v="AMADEUS"/>
    <s v="11LJYY"/>
    <x v="1"/>
    <x v="0"/>
    <x v="32"/>
    <x v="0"/>
    <x v="29"/>
    <n v="1"/>
    <n v="1"/>
    <n v="150"/>
    <n v="34.04"/>
    <n v="40"/>
    <n v="224.04"/>
    <x v="0"/>
    <x v="1"/>
    <s v="NAP"/>
    <s v="SSH"/>
    <x v="0"/>
    <x v="3"/>
    <x v="209"/>
  </r>
  <r>
    <x v="70"/>
    <x v="10"/>
    <x v="1"/>
    <s v="AMADEUS"/>
    <s v="11LJYJ"/>
    <x v="1"/>
    <x v="0"/>
    <x v="25"/>
    <x v="1"/>
    <x v="30"/>
    <n v="1"/>
    <n v="1"/>
    <n v="270"/>
    <n v="38.92"/>
    <n v="40"/>
    <n v="348.92"/>
    <x v="0"/>
    <x v="1"/>
    <s v="SSH"/>
    <s v="NAP"/>
    <x v="0"/>
    <x v="3"/>
    <x v="173"/>
  </r>
  <r>
    <x v="70"/>
    <x v="10"/>
    <x v="1"/>
    <s v="AMADEUS"/>
    <s v="11LJYY"/>
    <x v="1"/>
    <x v="0"/>
    <x v="32"/>
    <x v="0"/>
    <x v="29"/>
    <n v="1"/>
    <n v="1"/>
    <n v="150"/>
    <n v="34.04"/>
    <n v="40"/>
    <n v="224.04"/>
    <x v="0"/>
    <x v="1"/>
    <s v="NAP"/>
    <s v="SSH"/>
    <x v="0"/>
    <x v="3"/>
    <x v="209"/>
  </r>
  <r>
    <x v="70"/>
    <x v="10"/>
    <x v="1"/>
    <s v="AMADEUS"/>
    <s v="11LJYJ"/>
    <x v="1"/>
    <x v="0"/>
    <x v="25"/>
    <x v="1"/>
    <x v="30"/>
    <n v="1"/>
    <n v="1"/>
    <n v="270"/>
    <n v="38.92"/>
    <n v="40"/>
    <n v="348.92"/>
    <x v="0"/>
    <x v="1"/>
    <s v="SSH"/>
    <s v="NAP"/>
    <x v="0"/>
    <x v="3"/>
    <x v="173"/>
  </r>
  <r>
    <x v="70"/>
    <x v="10"/>
    <x v="1"/>
    <s v="AMADEUS"/>
    <s v="11LJYY"/>
    <x v="1"/>
    <x v="0"/>
    <x v="32"/>
    <x v="0"/>
    <x v="29"/>
    <n v="1"/>
    <n v="1"/>
    <n v="150"/>
    <n v="34.04"/>
    <n v="40"/>
    <n v="224.04"/>
    <x v="0"/>
    <x v="1"/>
    <s v="NAP"/>
    <s v="SSH"/>
    <x v="0"/>
    <x v="3"/>
    <x v="209"/>
  </r>
  <r>
    <x v="70"/>
    <x v="10"/>
    <x v="1"/>
    <s v="AMADEUS"/>
    <s v="11LJYJ"/>
    <x v="1"/>
    <x v="0"/>
    <x v="25"/>
    <x v="1"/>
    <x v="30"/>
    <n v="1"/>
    <n v="1"/>
    <n v="270"/>
    <n v="38.92"/>
    <n v="40"/>
    <n v="348.92"/>
    <x v="0"/>
    <x v="1"/>
    <s v="SSH"/>
    <s v="NAP"/>
    <x v="0"/>
    <x v="3"/>
    <x v="173"/>
  </r>
  <r>
    <x v="70"/>
    <x v="10"/>
    <x v="1"/>
    <s v="AMADEUS"/>
    <s v="11LJYY"/>
    <x v="1"/>
    <x v="0"/>
    <x v="32"/>
    <x v="0"/>
    <x v="29"/>
    <n v="1"/>
    <n v="1"/>
    <n v="150"/>
    <n v="34.04"/>
    <n v="40"/>
    <n v="224.04"/>
    <x v="0"/>
    <x v="1"/>
    <s v="NAP"/>
    <s v="SSH"/>
    <x v="0"/>
    <x v="3"/>
    <x v="209"/>
  </r>
  <r>
    <x v="70"/>
    <x v="10"/>
    <x v="1"/>
    <s v="AMADEUS"/>
    <s v="11LJYJ"/>
    <x v="1"/>
    <x v="0"/>
    <x v="25"/>
    <x v="1"/>
    <x v="30"/>
    <n v="1"/>
    <n v="1"/>
    <n v="270"/>
    <n v="38.92"/>
    <n v="40"/>
    <n v="348.92"/>
    <x v="0"/>
    <x v="1"/>
    <s v="SSH"/>
    <s v="NAP"/>
    <x v="0"/>
    <x v="3"/>
    <x v="173"/>
  </r>
  <r>
    <x v="72"/>
    <x v="13"/>
    <x v="0"/>
    <m/>
    <m/>
    <x v="0"/>
    <x v="0"/>
    <x v="5"/>
    <x v="2"/>
    <x v="17"/>
    <n v="26"/>
    <n v="26"/>
    <n v="190"/>
    <n v="0"/>
    <n v="0"/>
    <n v="4940"/>
    <x v="0"/>
    <x v="3"/>
    <s v="BRI"/>
    <s v="SSH"/>
    <x v="1"/>
    <x v="1"/>
    <x v="236"/>
  </r>
  <r>
    <x v="72"/>
    <x v="13"/>
    <x v="0"/>
    <m/>
    <m/>
    <x v="0"/>
    <x v="0"/>
    <x v="5"/>
    <x v="2"/>
    <x v="18"/>
    <n v="26"/>
    <n v="26"/>
    <n v="190"/>
    <n v="0"/>
    <n v="0"/>
    <n v="4940"/>
    <x v="0"/>
    <x v="3"/>
    <s v="BRI"/>
    <s v="SSH"/>
    <x v="1"/>
    <x v="1"/>
    <x v="237"/>
  </r>
  <r>
    <x v="72"/>
    <x v="13"/>
    <x v="0"/>
    <m/>
    <m/>
    <x v="0"/>
    <x v="0"/>
    <x v="5"/>
    <x v="2"/>
    <x v="19"/>
    <n v="26"/>
    <n v="26"/>
    <n v="190"/>
    <n v="0"/>
    <n v="0"/>
    <n v="4940"/>
    <x v="0"/>
    <x v="3"/>
    <s v="BRI"/>
    <s v="SSH"/>
    <x v="1"/>
    <x v="1"/>
    <x v="238"/>
  </r>
  <r>
    <x v="72"/>
    <x v="13"/>
    <x v="0"/>
    <m/>
    <m/>
    <x v="0"/>
    <x v="0"/>
    <x v="5"/>
    <x v="2"/>
    <x v="20"/>
    <n v="26"/>
    <n v="26"/>
    <n v="190"/>
    <n v="0"/>
    <n v="0"/>
    <n v="4940"/>
    <x v="0"/>
    <x v="3"/>
    <s v="BRI"/>
    <s v="SSH"/>
    <x v="1"/>
    <x v="1"/>
    <x v="239"/>
  </r>
  <r>
    <x v="72"/>
    <x v="13"/>
    <x v="0"/>
    <m/>
    <m/>
    <x v="0"/>
    <x v="0"/>
    <x v="5"/>
    <x v="2"/>
    <x v="21"/>
    <n v="26"/>
    <n v="26"/>
    <n v="190"/>
    <n v="0"/>
    <n v="0"/>
    <n v="4940"/>
    <x v="0"/>
    <x v="3"/>
    <s v="BRI"/>
    <s v="SSH"/>
    <x v="1"/>
    <x v="1"/>
    <x v="240"/>
  </r>
  <r>
    <x v="72"/>
    <x v="13"/>
    <x v="0"/>
    <m/>
    <m/>
    <x v="0"/>
    <x v="0"/>
    <x v="5"/>
    <x v="2"/>
    <x v="44"/>
    <n v="26"/>
    <n v="26"/>
    <n v="190"/>
    <n v="0"/>
    <n v="0"/>
    <n v="4940"/>
    <x v="0"/>
    <x v="3"/>
    <s v="BRI"/>
    <s v="SSH"/>
    <x v="1"/>
    <x v="1"/>
    <x v="44"/>
  </r>
  <r>
    <x v="72"/>
    <x v="13"/>
    <x v="0"/>
    <m/>
    <m/>
    <x v="0"/>
    <x v="0"/>
    <x v="5"/>
    <x v="2"/>
    <x v="45"/>
    <n v="26"/>
    <n v="26"/>
    <n v="190"/>
    <n v="0"/>
    <n v="0"/>
    <n v="4940"/>
    <x v="0"/>
    <x v="3"/>
    <s v="BRI"/>
    <s v="SSH"/>
    <x v="1"/>
    <x v="1"/>
    <x v="45"/>
  </r>
  <r>
    <x v="72"/>
    <x v="13"/>
    <x v="0"/>
    <m/>
    <m/>
    <x v="0"/>
    <x v="0"/>
    <x v="5"/>
    <x v="2"/>
    <x v="46"/>
    <n v="26"/>
    <n v="26"/>
    <n v="190"/>
    <n v="0"/>
    <n v="0"/>
    <n v="4940"/>
    <x v="0"/>
    <x v="3"/>
    <s v="BRI"/>
    <s v="SSH"/>
    <x v="1"/>
    <x v="1"/>
    <x v="241"/>
  </r>
  <r>
    <x v="72"/>
    <x v="13"/>
    <x v="0"/>
    <m/>
    <m/>
    <x v="0"/>
    <x v="1"/>
    <x v="7"/>
    <x v="3"/>
    <x v="18"/>
    <n v="26"/>
    <n v="26"/>
    <n v="190"/>
    <n v="0"/>
    <n v="0"/>
    <n v="4940"/>
    <x v="0"/>
    <x v="3"/>
    <s v="SSH"/>
    <s v="BRI"/>
    <x v="1"/>
    <x v="1"/>
    <x v="237"/>
  </r>
  <r>
    <x v="72"/>
    <x v="13"/>
    <x v="0"/>
    <m/>
    <m/>
    <x v="0"/>
    <x v="1"/>
    <x v="7"/>
    <x v="3"/>
    <x v="19"/>
    <n v="26"/>
    <n v="26"/>
    <n v="190"/>
    <n v="0"/>
    <n v="0"/>
    <n v="4940"/>
    <x v="0"/>
    <x v="3"/>
    <s v="SSH"/>
    <s v="BRI"/>
    <x v="1"/>
    <x v="1"/>
    <x v="238"/>
  </r>
  <r>
    <x v="72"/>
    <x v="13"/>
    <x v="0"/>
    <m/>
    <m/>
    <x v="0"/>
    <x v="1"/>
    <x v="7"/>
    <x v="3"/>
    <x v="20"/>
    <n v="26"/>
    <n v="26"/>
    <n v="190"/>
    <n v="0"/>
    <n v="0"/>
    <n v="4940"/>
    <x v="0"/>
    <x v="3"/>
    <s v="SSH"/>
    <s v="BRI"/>
    <x v="1"/>
    <x v="1"/>
    <x v="239"/>
  </r>
  <r>
    <x v="72"/>
    <x v="13"/>
    <x v="0"/>
    <m/>
    <m/>
    <x v="0"/>
    <x v="1"/>
    <x v="7"/>
    <x v="3"/>
    <x v="21"/>
    <n v="26"/>
    <n v="26"/>
    <n v="190"/>
    <n v="0"/>
    <n v="0"/>
    <n v="4940"/>
    <x v="0"/>
    <x v="3"/>
    <s v="SSH"/>
    <s v="BRI"/>
    <x v="1"/>
    <x v="1"/>
    <x v="240"/>
  </r>
  <r>
    <x v="72"/>
    <x v="13"/>
    <x v="0"/>
    <m/>
    <m/>
    <x v="0"/>
    <x v="1"/>
    <x v="7"/>
    <x v="3"/>
    <x v="44"/>
    <n v="26"/>
    <n v="26"/>
    <n v="190"/>
    <n v="0"/>
    <n v="0"/>
    <n v="4940"/>
    <x v="0"/>
    <x v="3"/>
    <s v="SSH"/>
    <s v="BRI"/>
    <x v="1"/>
    <x v="1"/>
    <x v="44"/>
  </r>
  <r>
    <x v="72"/>
    <x v="13"/>
    <x v="0"/>
    <m/>
    <m/>
    <x v="0"/>
    <x v="1"/>
    <x v="7"/>
    <x v="3"/>
    <x v="45"/>
    <n v="26"/>
    <n v="26"/>
    <n v="190"/>
    <n v="0"/>
    <n v="0"/>
    <n v="4940"/>
    <x v="0"/>
    <x v="3"/>
    <s v="SSH"/>
    <s v="BRI"/>
    <x v="1"/>
    <x v="1"/>
    <x v="45"/>
  </r>
  <r>
    <x v="72"/>
    <x v="13"/>
    <x v="0"/>
    <m/>
    <m/>
    <x v="0"/>
    <x v="1"/>
    <x v="7"/>
    <x v="3"/>
    <x v="46"/>
    <n v="26"/>
    <n v="26"/>
    <n v="190"/>
    <n v="0"/>
    <n v="0"/>
    <n v="4940"/>
    <x v="0"/>
    <x v="3"/>
    <s v="SSH"/>
    <s v="BRI"/>
    <x v="1"/>
    <x v="1"/>
    <x v="241"/>
  </r>
  <r>
    <x v="72"/>
    <x v="13"/>
    <x v="0"/>
    <m/>
    <m/>
    <x v="0"/>
    <x v="1"/>
    <x v="7"/>
    <x v="3"/>
    <x v="49"/>
    <n v="26"/>
    <n v="26"/>
    <n v="190"/>
    <n v="0"/>
    <n v="0"/>
    <n v="4940"/>
    <x v="0"/>
    <x v="3"/>
    <s v="SSH"/>
    <s v="BRI"/>
    <x v="1"/>
    <x v="1"/>
    <x v="242"/>
  </r>
  <r>
    <x v="72"/>
    <x v="7"/>
    <x v="1"/>
    <m/>
    <m/>
    <x v="1"/>
    <x v="0"/>
    <x v="24"/>
    <x v="0"/>
    <x v="29"/>
    <n v="4"/>
    <n v="4"/>
    <n v="200"/>
    <n v="0"/>
    <n v="0"/>
    <n v="800"/>
    <x v="0"/>
    <x v="1"/>
    <s v="NAP"/>
    <s v="SSH"/>
    <x v="0"/>
    <x v="3"/>
    <x v="243"/>
  </r>
  <r>
    <x v="72"/>
    <x v="7"/>
    <x v="1"/>
    <m/>
    <m/>
    <x v="1"/>
    <x v="0"/>
    <x v="25"/>
    <x v="1"/>
    <x v="30"/>
    <n v="4"/>
    <n v="4"/>
    <n v="200"/>
    <n v="0"/>
    <n v="0"/>
    <n v="800"/>
    <x v="0"/>
    <x v="1"/>
    <s v="SSH"/>
    <s v="NAP"/>
    <x v="0"/>
    <x v="3"/>
    <x v="197"/>
  </r>
  <r>
    <x v="71"/>
    <x v="10"/>
    <x v="1"/>
    <s v="AMADEUS"/>
    <s v="11LJN4"/>
    <x v="1"/>
    <x v="0"/>
    <x v="28"/>
    <x v="1"/>
    <x v="30"/>
    <n v="1"/>
    <n v="1"/>
    <n v="150"/>
    <n v="38.92"/>
    <n v="40"/>
    <n v="228.92000000000002"/>
    <x v="0"/>
    <x v="1"/>
    <s v="SSH"/>
    <s v="NAP"/>
    <x v="0"/>
    <x v="3"/>
    <x v="149"/>
  </r>
  <r>
    <x v="71"/>
    <x v="10"/>
    <x v="1"/>
    <s v="AMADEUS"/>
    <s v="11LJN4"/>
    <x v="1"/>
    <x v="0"/>
    <x v="28"/>
    <x v="1"/>
    <x v="30"/>
    <n v="1"/>
    <n v="1"/>
    <n v="112.5"/>
    <n v="38.92"/>
    <n v="40"/>
    <n v="191.42000000000002"/>
    <x v="0"/>
    <x v="1"/>
    <s v="SSH"/>
    <s v="NAP"/>
    <x v="0"/>
    <x v="3"/>
    <x v="149"/>
  </r>
  <r>
    <x v="71"/>
    <x v="10"/>
    <x v="1"/>
    <s v="AMADEUS"/>
    <s v="11LJJ4"/>
    <x v="1"/>
    <x v="0"/>
    <x v="11"/>
    <x v="1"/>
    <x v="25"/>
    <n v="1"/>
    <n v="1"/>
    <n v="100"/>
    <n v="38.92"/>
    <n v="40"/>
    <n v="178.92000000000002"/>
    <x v="0"/>
    <x v="1"/>
    <s v="SSH"/>
    <s v="NAP"/>
    <x v="0"/>
    <x v="2"/>
    <x v="215"/>
  </r>
  <r>
    <x v="72"/>
    <x v="8"/>
    <x v="1"/>
    <m/>
    <s v="VYUM2"/>
    <x v="1"/>
    <x v="0"/>
    <x v="6"/>
    <x v="7"/>
    <x v="11"/>
    <n v="2"/>
    <n v="2"/>
    <n v="250"/>
    <n v="0"/>
    <n v="0"/>
    <n v="500"/>
    <x v="0"/>
    <x v="1"/>
    <s v="SSH"/>
    <s v="VRN"/>
    <x v="3"/>
    <x v="1"/>
    <x v="149"/>
  </r>
  <r>
    <x v="72"/>
    <x v="8"/>
    <x v="1"/>
    <m/>
    <s v="WL4P3"/>
    <x v="1"/>
    <x v="0"/>
    <x v="12"/>
    <x v="16"/>
    <x v="68"/>
    <n v="2"/>
    <n v="2"/>
    <n v="250"/>
    <n v="0"/>
    <n v="0"/>
    <n v="500"/>
    <x v="0"/>
    <x v="1"/>
    <s v="FCO"/>
    <s v="SSH"/>
    <x v="6"/>
    <x v="3"/>
    <x v="230"/>
  </r>
  <r>
    <x v="73"/>
    <x v="8"/>
    <x v="1"/>
    <m/>
    <s v="Z3JW6"/>
    <x v="1"/>
    <x v="0"/>
    <x v="24"/>
    <x v="0"/>
    <x v="29"/>
    <n v="2"/>
    <n v="2"/>
    <n v="200"/>
    <n v="0"/>
    <n v="0"/>
    <n v="400"/>
    <x v="0"/>
    <x v="1"/>
    <s v="NAP"/>
    <s v="SSH"/>
    <x v="0"/>
    <x v="3"/>
    <x v="214"/>
  </r>
  <r>
    <x v="74"/>
    <x v="8"/>
    <x v="1"/>
    <m/>
    <s v="DPR7D"/>
    <x v="1"/>
    <x v="0"/>
    <x v="9"/>
    <x v="0"/>
    <x v="24"/>
    <n v="1"/>
    <n v="1"/>
    <n v="150"/>
    <n v="0"/>
    <n v="0"/>
    <n v="150"/>
    <x v="0"/>
    <x v="1"/>
    <s v="NAP"/>
    <s v="SSH"/>
    <x v="0"/>
    <x v="2"/>
    <x v="244"/>
  </r>
  <r>
    <x v="74"/>
    <x v="8"/>
    <x v="1"/>
    <m/>
    <s v="R6UYL"/>
    <x v="1"/>
    <x v="0"/>
    <x v="9"/>
    <x v="0"/>
    <x v="24"/>
    <n v="4"/>
    <n v="4"/>
    <n v="150"/>
    <n v="0"/>
    <n v="0"/>
    <n v="600"/>
    <x v="0"/>
    <x v="1"/>
    <s v="NAP"/>
    <s v="SSH"/>
    <x v="0"/>
    <x v="2"/>
    <x v="244"/>
  </r>
  <r>
    <x v="74"/>
    <x v="8"/>
    <x v="1"/>
    <m/>
    <s v="UUU73"/>
    <x v="1"/>
    <x v="0"/>
    <x v="13"/>
    <x v="5"/>
    <x v="30"/>
    <n v="5"/>
    <n v="5"/>
    <n v="250"/>
    <n v="0"/>
    <n v="0"/>
    <n v="1250"/>
    <x v="0"/>
    <x v="1"/>
    <s v="SSH"/>
    <s v="MXP"/>
    <x v="2"/>
    <x v="3"/>
    <x v="220"/>
  </r>
  <r>
    <x v="74"/>
    <x v="8"/>
    <x v="1"/>
    <m/>
    <s v="ACY6G"/>
    <x v="1"/>
    <x v="0"/>
    <x v="13"/>
    <x v="5"/>
    <x v="30"/>
    <n v="3"/>
    <n v="3"/>
    <n v="250"/>
    <n v="0"/>
    <n v="0"/>
    <n v="750"/>
    <x v="0"/>
    <x v="1"/>
    <s v="SSH"/>
    <s v="MXP"/>
    <x v="2"/>
    <x v="3"/>
    <x v="220"/>
  </r>
  <r>
    <x v="74"/>
    <x v="8"/>
    <x v="1"/>
    <m/>
    <s v="LF9RA"/>
    <x v="1"/>
    <x v="0"/>
    <x v="13"/>
    <x v="17"/>
    <x v="69"/>
    <n v="2"/>
    <n v="2"/>
    <n v="250"/>
    <n v="0"/>
    <n v="0"/>
    <n v="500"/>
    <x v="0"/>
    <x v="1"/>
    <s v="SSH"/>
    <s v="FCO"/>
    <x v="6"/>
    <x v="3"/>
    <x v="202"/>
  </r>
  <r>
    <x v="73"/>
    <x v="10"/>
    <x v="1"/>
    <s v="AMADEUS"/>
    <s v="11LKCN"/>
    <x v="1"/>
    <x v="0"/>
    <x v="12"/>
    <x v="16"/>
    <x v="70"/>
    <n v="1"/>
    <n v="1"/>
    <n v="270"/>
    <n v="40.69"/>
    <n v="40"/>
    <n v="350.69"/>
    <x v="0"/>
    <x v="1"/>
    <s v="FCO"/>
    <s v="SSH"/>
    <x v="6"/>
    <x v="3"/>
    <x v="196"/>
  </r>
  <r>
    <x v="73"/>
    <x v="10"/>
    <x v="1"/>
    <s v="AMADEUS"/>
    <s v="11LKCZ"/>
    <x v="1"/>
    <x v="0"/>
    <x v="13"/>
    <x v="17"/>
    <x v="71"/>
    <n v="1"/>
    <n v="1"/>
    <n v="270"/>
    <n v="37.72"/>
    <n v="40"/>
    <n v="347.72"/>
    <x v="0"/>
    <x v="1"/>
    <s v="SSH"/>
    <s v="FCO"/>
    <x v="6"/>
    <x v="3"/>
    <x v="213"/>
  </r>
  <r>
    <x v="73"/>
    <x v="10"/>
    <x v="1"/>
    <s v="AMADEUS"/>
    <s v="11LKCN"/>
    <x v="1"/>
    <x v="0"/>
    <x v="12"/>
    <x v="16"/>
    <x v="70"/>
    <n v="1"/>
    <n v="1"/>
    <n v="270"/>
    <n v="40.69"/>
    <n v="40"/>
    <n v="350.69"/>
    <x v="0"/>
    <x v="1"/>
    <s v="FCO"/>
    <s v="SSH"/>
    <x v="6"/>
    <x v="3"/>
    <x v="196"/>
  </r>
  <r>
    <x v="73"/>
    <x v="10"/>
    <x v="1"/>
    <s v="AMADEUS"/>
    <s v="11LKCZ"/>
    <x v="1"/>
    <x v="0"/>
    <x v="13"/>
    <x v="17"/>
    <x v="71"/>
    <n v="1"/>
    <n v="1"/>
    <n v="270"/>
    <n v="37.72"/>
    <n v="40"/>
    <n v="347.72"/>
    <x v="0"/>
    <x v="1"/>
    <s v="SSH"/>
    <s v="FCO"/>
    <x v="6"/>
    <x v="3"/>
    <x v="213"/>
  </r>
  <r>
    <x v="75"/>
    <x v="7"/>
    <x v="1"/>
    <m/>
    <m/>
    <x v="1"/>
    <x v="0"/>
    <x v="11"/>
    <x v="1"/>
    <x v="27"/>
    <n v="2"/>
    <n v="2"/>
    <n v="315"/>
    <n v="0"/>
    <n v="0"/>
    <n v="630"/>
    <x v="0"/>
    <x v="1"/>
    <s v="SSH"/>
    <s v="NAP"/>
    <x v="0"/>
    <x v="2"/>
    <x v="210"/>
  </r>
  <r>
    <x v="75"/>
    <x v="7"/>
    <x v="1"/>
    <m/>
    <m/>
    <x v="1"/>
    <x v="0"/>
    <x v="12"/>
    <x v="4"/>
    <x v="29"/>
    <n v="5"/>
    <n v="5"/>
    <n v="200"/>
    <n v="0"/>
    <n v="0"/>
    <n v="1000"/>
    <x v="0"/>
    <x v="1"/>
    <s v="MXP"/>
    <s v="SSH"/>
    <x v="2"/>
    <x v="3"/>
    <x v="201"/>
  </r>
  <r>
    <x v="75"/>
    <x v="7"/>
    <x v="1"/>
    <m/>
    <m/>
    <x v="1"/>
    <x v="0"/>
    <x v="13"/>
    <x v="5"/>
    <x v="30"/>
    <n v="8"/>
    <n v="8"/>
    <n v="200"/>
    <n v="0"/>
    <n v="0"/>
    <n v="1600"/>
    <x v="0"/>
    <x v="1"/>
    <s v="SSH"/>
    <s v="MXP"/>
    <x v="2"/>
    <x v="3"/>
    <x v="212"/>
  </r>
  <r>
    <x v="75"/>
    <x v="7"/>
    <x v="1"/>
    <m/>
    <m/>
    <x v="1"/>
    <x v="0"/>
    <x v="28"/>
    <x v="1"/>
    <x v="30"/>
    <n v="6"/>
    <n v="6"/>
    <n v="200"/>
    <n v="0"/>
    <n v="0"/>
    <n v="1200"/>
    <x v="0"/>
    <x v="1"/>
    <s v="SSH"/>
    <s v="NAP"/>
    <x v="0"/>
    <x v="3"/>
    <x v="212"/>
  </r>
  <r>
    <x v="75"/>
    <x v="13"/>
    <x v="0"/>
    <m/>
    <m/>
    <x v="0"/>
    <x v="0"/>
    <x v="5"/>
    <x v="2"/>
    <x v="35"/>
    <n v="40"/>
    <n v="40"/>
    <n v="170"/>
    <n v="0"/>
    <n v="0"/>
    <n v="6800"/>
    <x v="0"/>
    <x v="3"/>
    <s v="BRI"/>
    <s v="SSH"/>
    <x v="1"/>
    <x v="1"/>
    <x v="75"/>
  </r>
  <r>
    <x v="75"/>
    <x v="13"/>
    <x v="0"/>
    <m/>
    <m/>
    <x v="0"/>
    <x v="1"/>
    <x v="7"/>
    <x v="3"/>
    <x v="36"/>
    <n v="40"/>
    <n v="40"/>
    <n v="170"/>
    <n v="0"/>
    <n v="0"/>
    <n v="6800"/>
    <x v="0"/>
    <x v="3"/>
    <s v="SSH"/>
    <s v="BRI"/>
    <x v="1"/>
    <x v="1"/>
    <x v="78"/>
  </r>
  <r>
    <x v="75"/>
    <x v="8"/>
    <x v="1"/>
    <m/>
    <s v="DGZU9"/>
    <x v="1"/>
    <x v="0"/>
    <x v="26"/>
    <x v="7"/>
    <x v="43"/>
    <n v="2"/>
    <n v="2"/>
    <n v="350"/>
    <n v="0"/>
    <n v="0"/>
    <n v="700"/>
    <x v="0"/>
    <x v="1"/>
    <s v="SSH"/>
    <s v="VRN"/>
    <x v="3"/>
    <x v="1"/>
    <x v="36"/>
  </r>
  <r>
    <x v="75"/>
    <x v="8"/>
    <x v="1"/>
    <m/>
    <s v="WJGN2"/>
    <x v="0"/>
    <x v="0"/>
    <x v="9"/>
    <x v="0"/>
    <x v="24"/>
    <n v="2"/>
    <n v="2"/>
    <n v="145"/>
    <n v="0"/>
    <n v="0"/>
    <n v="290"/>
    <x v="0"/>
    <x v="1"/>
    <s v="NAP"/>
    <s v="SSH"/>
    <x v="0"/>
    <x v="2"/>
    <x v="245"/>
  </r>
  <r>
    <x v="75"/>
    <x v="8"/>
    <x v="1"/>
    <m/>
    <s v="WJGN2"/>
    <x v="0"/>
    <x v="1"/>
    <x v="11"/>
    <x v="1"/>
    <x v="25"/>
    <n v="2"/>
    <n v="2"/>
    <n v="145"/>
    <n v="0"/>
    <n v="0"/>
    <n v="290"/>
    <x v="0"/>
    <x v="1"/>
    <s v="SSH"/>
    <s v="NAP"/>
    <x v="0"/>
    <x v="2"/>
    <x v="246"/>
  </r>
  <r>
    <x v="75"/>
    <x v="8"/>
    <x v="1"/>
    <m/>
    <s v="WDJGT"/>
    <x v="1"/>
    <x v="0"/>
    <x v="13"/>
    <x v="5"/>
    <x v="30"/>
    <n v="2"/>
    <n v="2"/>
    <n v="250"/>
    <n v="0"/>
    <n v="0"/>
    <n v="500"/>
    <x v="0"/>
    <x v="1"/>
    <s v="SSH"/>
    <s v="MXP"/>
    <x v="2"/>
    <x v="3"/>
    <x v="212"/>
  </r>
  <r>
    <x v="76"/>
    <x v="16"/>
    <x v="0"/>
    <m/>
    <m/>
    <x v="0"/>
    <x v="0"/>
    <x v="27"/>
    <x v="14"/>
    <x v="29"/>
    <n v="20"/>
    <n v="20"/>
    <n v="280"/>
    <n v="0"/>
    <n v="0"/>
    <n v="5600"/>
    <x v="0"/>
    <x v="3"/>
    <s v="CAG"/>
    <s v="SSH"/>
    <x v="5"/>
    <x v="3"/>
    <x v="215"/>
  </r>
  <r>
    <x v="76"/>
    <x v="16"/>
    <x v="0"/>
    <m/>
    <m/>
    <x v="0"/>
    <x v="1"/>
    <x v="28"/>
    <x v="15"/>
    <x v="30"/>
    <n v="16"/>
    <n v="16"/>
    <n v="280"/>
    <n v="0"/>
    <n v="0"/>
    <n v="4480"/>
    <x v="0"/>
    <x v="3"/>
    <s v="SSH"/>
    <s v="CAG"/>
    <x v="5"/>
    <x v="3"/>
    <x v="192"/>
  </r>
  <r>
    <x v="76"/>
    <x v="7"/>
    <x v="1"/>
    <m/>
    <m/>
    <x v="1"/>
    <x v="0"/>
    <x v="13"/>
    <x v="17"/>
    <x v="70"/>
    <n v="2"/>
    <n v="2"/>
    <n v="250"/>
    <n v="0"/>
    <n v="0"/>
    <n v="500"/>
    <x v="0"/>
    <x v="1"/>
    <s v="SSH"/>
    <s v="FCO"/>
    <x v="6"/>
    <x v="3"/>
    <x v="190"/>
  </r>
  <r>
    <x v="72"/>
    <x v="10"/>
    <x v="1"/>
    <s v="AMADEUS"/>
    <s v="11LCF0"/>
    <x v="1"/>
    <x v="0"/>
    <x v="8"/>
    <x v="0"/>
    <x v="23"/>
    <n v="0"/>
    <n v="0"/>
    <n v="0"/>
    <n v="0"/>
    <n v="0"/>
    <n v="0"/>
    <x v="2"/>
    <x v="4"/>
    <s v="NAP"/>
    <s v="SSH"/>
    <x v="0"/>
    <x v="2"/>
    <x v="247"/>
  </r>
  <r>
    <x v="72"/>
    <x v="10"/>
    <x v="1"/>
    <s v="AMADEUS"/>
    <s v="11LCF0"/>
    <x v="1"/>
    <x v="0"/>
    <x v="10"/>
    <x v="1"/>
    <x v="24"/>
    <n v="0"/>
    <n v="0"/>
    <n v="0"/>
    <n v="0"/>
    <n v="0"/>
    <n v="0"/>
    <x v="2"/>
    <x v="4"/>
    <s v="SSH"/>
    <s v="NAP"/>
    <x v="0"/>
    <x v="2"/>
    <x v="248"/>
  </r>
  <r>
    <x v="72"/>
    <x v="10"/>
    <x v="1"/>
    <s v="AMADEUS"/>
    <s v="11LCF0"/>
    <x v="1"/>
    <x v="0"/>
    <x v="8"/>
    <x v="0"/>
    <x v="23"/>
    <n v="0"/>
    <n v="0"/>
    <n v="0"/>
    <n v="0"/>
    <n v="0"/>
    <n v="0"/>
    <x v="2"/>
    <x v="4"/>
    <s v="NAP"/>
    <s v="SSH"/>
    <x v="0"/>
    <x v="2"/>
    <x v="247"/>
  </r>
  <r>
    <x v="72"/>
    <x v="10"/>
    <x v="1"/>
    <s v="AMADEUS"/>
    <s v="11LCF0"/>
    <x v="1"/>
    <x v="0"/>
    <x v="10"/>
    <x v="1"/>
    <x v="24"/>
    <n v="0"/>
    <n v="0"/>
    <n v="0"/>
    <n v="0"/>
    <n v="0"/>
    <n v="0"/>
    <x v="2"/>
    <x v="4"/>
    <s v="SSH"/>
    <s v="NAP"/>
    <x v="0"/>
    <x v="2"/>
    <x v="248"/>
  </r>
  <r>
    <x v="72"/>
    <x v="10"/>
    <x v="1"/>
    <s v="AMADEUS"/>
    <s v="11LCF0"/>
    <x v="1"/>
    <x v="0"/>
    <x v="8"/>
    <x v="0"/>
    <x v="23"/>
    <n v="0"/>
    <n v="0"/>
    <n v="0"/>
    <n v="0"/>
    <n v="0"/>
    <n v="0"/>
    <x v="2"/>
    <x v="4"/>
    <s v="NAP"/>
    <s v="SSH"/>
    <x v="0"/>
    <x v="2"/>
    <x v="247"/>
  </r>
  <r>
    <x v="72"/>
    <x v="10"/>
    <x v="1"/>
    <s v="AMADEUS"/>
    <s v="11LCF0"/>
    <x v="1"/>
    <x v="0"/>
    <x v="10"/>
    <x v="1"/>
    <x v="24"/>
    <n v="0"/>
    <n v="0"/>
    <n v="0"/>
    <n v="0"/>
    <n v="0"/>
    <n v="0"/>
    <x v="2"/>
    <x v="4"/>
    <s v="SSH"/>
    <s v="NAP"/>
    <x v="0"/>
    <x v="2"/>
    <x v="248"/>
  </r>
  <r>
    <x v="75"/>
    <x v="9"/>
    <x v="1"/>
    <s v="Website IBE"/>
    <s v="8QBBZ9"/>
    <x v="1"/>
    <x v="0"/>
    <x v="6"/>
    <x v="7"/>
    <x v="10"/>
    <n v="0"/>
    <n v="0"/>
    <n v="0"/>
    <n v="0"/>
    <n v="0"/>
    <n v="0"/>
    <x v="2"/>
    <x v="4"/>
    <s v="SSH"/>
    <s v="VRN"/>
    <x v="3"/>
    <x v="1"/>
    <x v="221"/>
  </r>
  <r>
    <x v="75"/>
    <x v="9"/>
    <x v="1"/>
    <s v="Website IBE"/>
    <s v="8QBBZ9"/>
    <x v="1"/>
    <x v="0"/>
    <x v="6"/>
    <x v="7"/>
    <x v="10"/>
    <n v="0"/>
    <n v="0"/>
    <n v="0"/>
    <n v="0"/>
    <n v="0"/>
    <n v="0"/>
    <x v="2"/>
    <x v="4"/>
    <s v="SSH"/>
    <s v="VRN"/>
    <x v="3"/>
    <x v="1"/>
    <x v="221"/>
  </r>
  <r>
    <x v="75"/>
    <x v="9"/>
    <x v="1"/>
    <s v="Website IBE"/>
    <s v="8QBBZ9"/>
    <x v="1"/>
    <x v="0"/>
    <x v="6"/>
    <x v="7"/>
    <x v="10"/>
    <n v="0"/>
    <n v="0"/>
    <n v="0"/>
    <n v="0"/>
    <n v="0"/>
    <n v="0"/>
    <x v="2"/>
    <x v="4"/>
    <s v="SSH"/>
    <s v="VRN"/>
    <x v="3"/>
    <x v="1"/>
    <x v="221"/>
  </r>
  <r>
    <x v="75"/>
    <x v="9"/>
    <x v="1"/>
    <s v="Website IBE"/>
    <s v="XKZQM2"/>
    <x v="1"/>
    <x v="0"/>
    <x v="6"/>
    <x v="7"/>
    <x v="10"/>
    <n v="0"/>
    <n v="0"/>
    <n v="0"/>
    <n v="0"/>
    <n v="0"/>
    <n v="0"/>
    <x v="2"/>
    <x v="4"/>
    <s v="SSH"/>
    <s v="VRN"/>
    <x v="3"/>
    <x v="1"/>
    <x v="221"/>
  </r>
  <r>
    <x v="75"/>
    <x v="9"/>
    <x v="1"/>
    <s v="Website IBE"/>
    <s v="XKZQM2"/>
    <x v="1"/>
    <x v="0"/>
    <x v="6"/>
    <x v="7"/>
    <x v="10"/>
    <n v="0"/>
    <n v="0"/>
    <n v="0"/>
    <n v="0"/>
    <n v="0"/>
    <n v="0"/>
    <x v="2"/>
    <x v="4"/>
    <s v="SSH"/>
    <s v="VRN"/>
    <x v="3"/>
    <x v="1"/>
    <x v="221"/>
  </r>
  <r>
    <x v="76"/>
    <x v="14"/>
    <x v="0"/>
    <m/>
    <m/>
    <x v="0"/>
    <x v="0"/>
    <x v="4"/>
    <x v="6"/>
    <x v="7"/>
    <n v="0"/>
    <n v="0"/>
    <n v="225"/>
    <n v="0"/>
    <n v="0"/>
    <n v="0"/>
    <x v="0"/>
    <x v="5"/>
    <s v="VRN"/>
    <s v="SSH"/>
    <x v="3"/>
    <x v="1"/>
    <x v="249"/>
  </r>
  <r>
    <x v="76"/>
    <x v="14"/>
    <x v="0"/>
    <m/>
    <m/>
    <x v="0"/>
    <x v="0"/>
    <x v="4"/>
    <x v="6"/>
    <x v="8"/>
    <n v="0"/>
    <n v="0"/>
    <n v="225"/>
    <n v="0"/>
    <n v="0"/>
    <n v="0"/>
    <x v="0"/>
    <x v="5"/>
    <s v="VRN"/>
    <s v="SSH"/>
    <x v="3"/>
    <x v="1"/>
    <x v="250"/>
  </r>
  <r>
    <x v="76"/>
    <x v="14"/>
    <x v="0"/>
    <m/>
    <m/>
    <x v="0"/>
    <x v="1"/>
    <x v="6"/>
    <x v="7"/>
    <x v="8"/>
    <n v="0"/>
    <n v="0"/>
    <n v="225"/>
    <n v="0"/>
    <n v="0"/>
    <n v="0"/>
    <x v="0"/>
    <x v="5"/>
    <s v="SSH"/>
    <s v="VRN"/>
    <x v="3"/>
    <x v="1"/>
    <x v="250"/>
  </r>
  <r>
    <x v="76"/>
    <x v="14"/>
    <x v="0"/>
    <m/>
    <m/>
    <x v="0"/>
    <x v="1"/>
    <x v="6"/>
    <x v="7"/>
    <x v="9"/>
    <n v="0"/>
    <n v="0"/>
    <n v="225"/>
    <n v="0"/>
    <n v="0"/>
    <n v="0"/>
    <x v="0"/>
    <x v="5"/>
    <s v="SSH"/>
    <s v="VRN"/>
    <x v="3"/>
    <x v="1"/>
    <x v="251"/>
  </r>
  <r>
    <x v="75"/>
    <x v="10"/>
    <x v="1"/>
    <s v="AMADEUS"/>
    <s v="11LKJT"/>
    <x v="1"/>
    <x v="0"/>
    <x v="13"/>
    <x v="17"/>
    <x v="71"/>
    <n v="1"/>
    <n v="1"/>
    <n v="270"/>
    <n v="37.72"/>
    <n v="40"/>
    <n v="347.72"/>
    <x v="0"/>
    <x v="1"/>
    <s v="SSH"/>
    <s v="FCO"/>
    <x v="6"/>
    <x v="3"/>
    <x v="18"/>
  </r>
  <r>
    <x v="75"/>
    <x v="10"/>
    <x v="1"/>
    <s v="AMADEUS"/>
    <s v="11LKJT"/>
    <x v="1"/>
    <x v="0"/>
    <x v="13"/>
    <x v="17"/>
    <x v="71"/>
    <n v="1"/>
    <n v="1"/>
    <n v="270"/>
    <n v="37.72"/>
    <n v="40"/>
    <n v="347.72"/>
    <x v="0"/>
    <x v="1"/>
    <s v="SSH"/>
    <s v="FCO"/>
    <x v="6"/>
    <x v="3"/>
    <x v="18"/>
  </r>
  <r>
    <x v="75"/>
    <x v="10"/>
    <x v="1"/>
    <s v="AMADEUS"/>
    <s v="11LKJT"/>
    <x v="1"/>
    <x v="0"/>
    <x v="13"/>
    <x v="17"/>
    <x v="71"/>
    <n v="1"/>
    <n v="1"/>
    <n v="270"/>
    <n v="37.72"/>
    <n v="40"/>
    <n v="347.72"/>
    <x v="0"/>
    <x v="1"/>
    <s v="SSH"/>
    <s v="FCO"/>
    <x v="6"/>
    <x v="3"/>
    <x v="18"/>
  </r>
  <r>
    <x v="75"/>
    <x v="10"/>
    <x v="1"/>
    <s v="AMADEUS"/>
    <s v="11LKMK"/>
    <x v="0"/>
    <x v="0"/>
    <x v="5"/>
    <x v="2"/>
    <x v="20"/>
    <n v="1"/>
    <n v="1"/>
    <n v="220"/>
    <n v="19.420000000000002"/>
    <n v="25"/>
    <n v="264.42"/>
    <x v="0"/>
    <x v="1"/>
    <s v="BRI"/>
    <s v="SSH"/>
    <x v="1"/>
    <x v="1"/>
    <x v="81"/>
  </r>
  <r>
    <x v="75"/>
    <x v="10"/>
    <x v="1"/>
    <s v="AMADEUS"/>
    <s v="11LKMK"/>
    <x v="0"/>
    <x v="1"/>
    <x v="7"/>
    <x v="3"/>
    <x v="21"/>
    <n v="1"/>
    <n v="1"/>
    <n v="220"/>
    <n v="39.03"/>
    <n v="25"/>
    <n v="284.02999999999997"/>
    <x v="0"/>
    <x v="1"/>
    <s v="SSH"/>
    <s v="BRI"/>
    <x v="1"/>
    <x v="1"/>
    <x v="82"/>
  </r>
  <r>
    <x v="75"/>
    <x v="10"/>
    <x v="1"/>
    <s v="AMADEUS"/>
    <s v="11LKMK"/>
    <x v="0"/>
    <x v="0"/>
    <x v="5"/>
    <x v="2"/>
    <x v="20"/>
    <n v="1"/>
    <n v="1"/>
    <n v="220"/>
    <n v="19.420000000000002"/>
    <n v="25"/>
    <n v="264.42"/>
    <x v="0"/>
    <x v="1"/>
    <s v="BRI"/>
    <s v="SSH"/>
    <x v="1"/>
    <x v="1"/>
    <x v="81"/>
  </r>
  <r>
    <x v="75"/>
    <x v="10"/>
    <x v="1"/>
    <s v="AMADEUS"/>
    <s v="11LKMK"/>
    <x v="0"/>
    <x v="1"/>
    <x v="7"/>
    <x v="3"/>
    <x v="21"/>
    <n v="1"/>
    <n v="1"/>
    <n v="220"/>
    <n v="39.03"/>
    <n v="25"/>
    <n v="284.02999999999997"/>
    <x v="0"/>
    <x v="1"/>
    <s v="SSH"/>
    <s v="BRI"/>
    <x v="1"/>
    <x v="1"/>
    <x v="82"/>
  </r>
  <r>
    <x v="75"/>
    <x v="10"/>
    <x v="1"/>
    <s v="AMADEUS"/>
    <s v="11LKK1"/>
    <x v="1"/>
    <x v="0"/>
    <x v="13"/>
    <x v="17"/>
    <x v="71"/>
    <n v="1"/>
    <n v="1"/>
    <n v="270"/>
    <n v="37.72"/>
    <n v="40"/>
    <n v="347.72"/>
    <x v="0"/>
    <x v="1"/>
    <s v="SSH"/>
    <s v="FCO"/>
    <x v="6"/>
    <x v="3"/>
    <x v="18"/>
  </r>
  <r>
    <x v="75"/>
    <x v="10"/>
    <x v="1"/>
    <s v="AMADEUS"/>
    <s v="11LKK1"/>
    <x v="1"/>
    <x v="0"/>
    <x v="13"/>
    <x v="17"/>
    <x v="71"/>
    <n v="1"/>
    <n v="1"/>
    <n v="270"/>
    <n v="37.72"/>
    <n v="40"/>
    <n v="347.72"/>
    <x v="0"/>
    <x v="1"/>
    <s v="SSH"/>
    <s v="FCO"/>
    <x v="6"/>
    <x v="3"/>
    <x v="18"/>
  </r>
  <r>
    <x v="75"/>
    <x v="10"/>
    <x v="1"/>
    <s v="AMADEUS"/>
    <s v="11LKK1"/>
    <x v="1"/>
    <x v="0"/>
    <x v="13"/>
    <x v="17"/>
    <x v="71"/>
    <n v="1"/>
    <n v="1"/>
    <n v="270"/>
    <n v="37.72"/>
    <n v="40"/>
    <n v="347.72"/>
    <x v="0"/>
    <x v="1"/>
    <s v="SSH"/>
    <s v="FCO"/>
    <x v="6"/>
    <x v="3"/>
    <x v="18"/>
  </r>
  <r>
    <x v="75"/>
    <x v="10"/>
    <x v="1"/>
    <s v="AMADEUS"/>
    <s v="11LKK1"/>
    <x v="1"/>
    <x v="0"/>
    <x v="13"/>
    <x v="17"/>
    <x v="71"/>
    <n v="1"/>
    <n v="1"/>
    <n v="270"/>
    <n v="37.72"/>
    <n v="40"/>
    <n v="347.72"/>
    <x v="0"/>
    <x v="1"/>
    <s v="SSH"/>
    <s v="FCO"/>
    <x v="6"/>
    <x v="3"/>
    <x v="18"/>
  </r>
  <r>
    <x v="75"/>
    <x v="10"/>
    <x v="1"/>
    <s v="AMADEUS"/>
    <s v="11LKJT"/>
    <x v="1"/>
    <x v="0"/>
    <x v="13"/>
    <x v="17"/>
    <x v="71"/>
    <n v="1"/>
    <n v="1"/>
    <n v="270"/>
    <n v="37.72"/>
    <n v="40"/>
    <n v="347.72"/>
    <x v="0"/>
    <x v="1"/>
    <s v="SSH"/>
    <s v="FCO"/>
    <x v="6"/>
    <x v="3"/>
    <x v="18"/>
  </r>
  <r>
    <x v="76"/>
    <x v="13"/>
    <x v="0"/>
    <m/>
    <m/>
    <x v="0"/>
    <x v="0"/>
    <x v="4"/>
    <x v="2"/>
    <x v="7"/>
    <n v="14"/>
    <n v="14"/>
    <n v="220"/>
    <n v="0"/>
    <n v="0"/>
    <n v="3080"/>
    <x v="0"/>
    <x v="0"/>
    <s v="BRI"/>
    <s v="SSH"/>
    <x v="1"/>
    <x v="1"/>
    <x v="249"/>
  </r>
  <r>
    <x v="76"/>
    <x v="13"/>
    <x v="0"/>
    <m/>
    <m/>
    <x v="0"/>
    <x v="1"/>
    <x v="6"/>
    <x v="3"/>
    <x v="8"/>
    <n v="3"/>
    <n v="3"/>
    <n v="220"/>
    <n v="0"/>
    <n v="0"/>
    <n v="660"/>
    <x v="0"/>
    <x v="0"/>
    <s v="SSH"/>
    <s v="BRI"/>
    <x v="1"/>
    <x v="1"/>
    <x v="250"/>
  </r>
  <r>
    <x v="76"/>
    <x v="13"/>
    <x v="0"/>
    <m/>
    <m/>
    <x v="0"/>
    <x v="0"/>
    <x v="16"/>
    <x v="0"/>
    <x v="51"/>
    <n v="20"/>
    <n v="20"/>
    <n v="225"/>
    <n v="0"/>
    <n v="0"/>
    <n v="4500"/>
    <x v="0"/>
    <x v="3"/>
    <s v="NAP"/>
    <s v="SSH"/>
    <x v="0"/>
    <x v="2"/>
    <x v="40"/>
  </r>
  <r>
    <x v="76"/>
    <x v="13"/>
    <x v="0"/>
    <m/>
    <m/>
    <x v="0"/>
    <x v="0"/>
    <x v="16"/>
    <x v="0"/>
    <x v="52"/>
    <n v="20"/>
    <n v="20"/>
    <n v="225"/>
    <n v="0"/>
    <n v="0"/>
    <n v="4500"/>
    <x v="0"/>
    <x v="3"/>
    <s v="NAP"/>
    <s v="SSH"/>
    <x v="0"/>
    <x v="2"/>
    <x v="252"/>
  </r>
  <r>
    <x v="76"/>
    <x v="13"/>
    <x v="0"/>
    <m/>
    <m/>
    <x v="0"/>
    <x v="0"/>
    <x v="16"/>
    <x v="0"/>
    <x v="53"/>
    <n v="20"/>
    <n v="20"/>
    <n v="225"/>
    <n v="0"/>
    <n v="0"/>
    <n v="4500"/>
    <x v="0"/>
    <x v="3"/>
    <s v="NAP"/>
    <s v="SSH"/>
    <x v="0"/>
    <x v="2"/>
    <x v="232"/>
  </r>
  <r>
    <x v="76"/>
    <x v="13"/>
    <x v="0"/>
    <m/>
    <m/>
    <x v="0"/>
    <x v="0"/>
    <x v="16"/>
    <x v="0"/>
    <x v="54"/>
    <n v="20"/>
    <n v="20"/>
    <n v="225"/>
    <n v="0"/>
    <n v="0"/>
    <n v="4500"/>
    <x v="0"/>
    <x v="3"/>
    <s v="NAP"/>
    <s v="SSH"/>
    <x v="0"/>
    <x v="2"/>
    <x v="202"/>
  </r>
  <r>
    <x v="76"/>
    <x v="13"/>
    <x v="0"/>
    <m/>
    <m/>
    <x v="0"/>
    <x v="0"/>
    <x v="16"/>
    <x v="0"/>
    <x v="55"/>
    <n v="20"/>
    <n v="20"/>
    <n v="225"/>
    <n v="0"/>
    <n v="0"/>
    <n v="4500"/>
    <x v="0"/>
    <x v="3"/>
    <s v="NAP"/>
    <s v="SSH"/>
    <x v="0"/>
    <x v="2"/>
    <x v="36"/>
  </r>
  <r>
    <x v="76"/>
    <x v="13"/>
    <x v="0"/>
    <m/>
    <m/>
    <x v="0"/>
    <x v="0"/>
    <x v="16"/>
    <x v="0"/>
    <x v="56"/>
    <n v="20"/>
    <n v="20"/>
    <n v="225"/>
    <n v="0"/>
    <n v="0"/>
    <n v="4500"/>
    <x v="0"/>
    <x v="3"/>
    <s v="NAP"/>
    <s v="SSH"/>
    <x v="0"/>
    <x v="2"/>
    <x v="37"/>
  </r>
  <r>
    <x v="76"/>
    <x v="13"/>
    <x v="0"/>
    <m/>
    <m/>
    <x v="0"/>
    <x v="0"/>
    <x v="16"/>
    <x v="0"/>
    <x v="57"/>
    <n v="20"/>
    <n v="20"/>
    <n v="225"/>
    <n v="0"/>
    <n v="0"/>
    <n v="4500"/>
    <x v="0"/>
    <x v="3"/>
    <s v="NAP"/>
    <s v="SSH"/>
    <x v="0"/>
    <x v="2"/>
    <x v="38"/>
  </r>
  <r>
    <x v="76"/>
    <x v="13"/>
    <x v="0"/>
    <m/>
    <m/>
    <x v="0"/>
    <x v="1"/>
    <x v="18"/>
    <x v="1"/>
    <x v="52"/>
    <n v="20"/>
    <n v="20"/>
    <n v="225"/>
    <n v="0"/>
    <n v="0"/>
    <n v="4500"/>
    <x v="0"/>
    <x v="3"/>
    <s v="SSH"/>
    <s v="NAP"/>
    <x v="0"/>
    <x v="2"/>
    <x v="252"/>
  </r>
  <r>
    <x v="76"/>
    <x v="13"/>
    <x v="0"/>
    <m/>
    <m/>
    <x v="0"/>
    <x v="1"/>
    <x v="18"/>
    <x v="1"/>
    <x v="53"/>
    <n v="20"/>
    <n v="20"/>
    <n v="225"/>
    <n v="0"/>
    <n v="0"/>
    <n v="4500"/>
    <x v="0"/>
    <x v="3"/>
    <s v="SSH"/>
    <s v="NAP"/>
    <x v="0"/>
    <x v="2"/>
    <x v="232"/>
  </r>
  <r>
    <x v="76"/>
    <x v="13"/>
    <x v="0"/>
    <m/>
    <m/>
    <x v="0"/>
    <x v="1"/>
    <x v="18"/>
    <x v="1"/>
    <x v="54"/>
    <n v="20"/>
    <n v="20"/>
    <n v="225"/>
    <n v="0"/>
    <n v="0"/>
    <n v="4500"/>
    <x v="0"/>
    <x v="3"/>
    <s v="SSH"/>
    <s v="NAP"/>
    <x v="0"/>
    <x v="2"/>
    <x v="202"/>
  </r>
  <r>
    <x v="76"/>
    <x v="13"/>
    <x v="0"/>
    <m/>
    <m/>
    <x v="0"/>
    <x v="1"/>
    <x v="18"/>
    <x v="1"/>
    <x v="55"/>
    <n v="20"/>
    <n v="20"/>
    <n v="225"/>
    <n v="0"/>
    <n v="0"/>
    <n v="4500"/>
    <x v="0"/>
    <x v="3"/>
    <s v="SSH"/>
    <s v="NAP"/>
    <x v="0"/>
    <x v="2"/>
    <x v="36"/>
  </r>
  <r>
    <x v="76"/>
    <x v="13"/>
    <x v="0"/>
    <m/>
    <m/>
    <x v="0"/>
    <x v="1"/>
    <x v="18"/>
    <x v="1"/>
    <x v="56"/>
    <n v="20"/>
    <n v="20"/>
    <n v="225"/>
    <n v="0"/>
    <n v="0"/>
    <n v="4500"/>
    <x v="0"/>
    <x v="3"/>
    <s v="SSH"/>
    <s v="NAP"/>
    <x v="0"/>
    <x v="2"/>
    <x v="37"/>
  </r>
  <r>
    <x v="76"/>
    <x v="13"/>
    <x v="0"/>
    <m/>
    <m/>
    <x v="0"/>
    <x v="1"/>
    <x v="18"/>
    <x v="1"/>
    <x v="57"/>
    <n v="20"/>
    <n v="20"/>
    <n v="225"/>
    <n v="0"/>
    <n v="0"/>
    <n v="4500"/>
    <x v="0"/>
    <x v="3"/>
    <s v="SSH"/>
    <s v="NAP"/>
    <x v="0"/>
    <x v="2"/>
    <x v="38"/>
  </r>
  <r>
    <x v="76"/>
    <x v="13"/>
    <x v="0"/>
    <m/>
    <m/>
    <x v="0"/>
    <x v="1"/>
    <x v="18"/>
    <x v="1"/>
    <x v="58"/>
    <n v="20"/>
    <n v="20"/>
    <n v="225"/>
    <n v="0"/>
    <n v="0"/>
    <n v="4500"/>
    <x v="0"/>
    <x v="3"/>
    <s v="SSH"/>
    <s v="NAP"/>
    <x v="0"/>
    <x v="2"/>
    <x v="184"/>
  </r>
  <r>
    <x v="76"/>
    <x v="8"/>
    <x v="1"/>
    <m/>
    <s v="GRNNA"/>
    <x v="0"/>
    <x v="0"/>
    <x v="9"/>
    <x v="0"/>
    <x v="26"/>
    <n v="1"/>
    <n v="1"/>
    <n v="245"/>
    <n v="0"/>
    <n v="0"/>
    <n v="245"/>
    <x v="0"/>
    <x v="1"/>
    <s v="NAP"/>
    <s v="SSH"/>
    <x v="0"/>
    <x v="2"/>
    <x v="221"/>
  </r>
  <r>
    <x v="76"/>
    <x v="8"/>
    <x v="1"/>
    <m/>
    <s v="GRNNA"/>
    <x v="0"/>
    <x v="1"/>
    <x v="11"/>
    <x v="1"/>
    <x v="27"/>
    <n v="1"/>
    <n v="1"/>
    <n v="245"/>
    <n v="0"/>
    <n v="0"/>
    <n v="245"/>
    <x v="0"/>
    <x v="1"/>
    <s v="SSH"/>
    <s v="NAP"/>
    <x v="0"/>
    <x v="2"/>
    <x v="220"/>
  </r>
  <r>
    <x v="77"/>
    <x v="30"/>
    <x v="0"/>
    <m/>
    <m/>
    <x v="0"/>
    <x v="0"/>
    <x v="5"/>
    <x v="2"/>
    <x v="35"/>
    <n v="24"/>
    <n v="24"/>
    <n v="195"/>
    <n v="0"/>
    <n v="0"/>
    <n v="4680"/>
    <x v="0"/>
    <x v="3"/>
    <s v="BRI"/>
    <s v="SSH"/>
    <x v="1"/>
    <x v="1"/>
    <x v="77"/>
  </r>
  <r>
    <x v="77"/>
    <x v="30"/>
    <x v="0"/>
    <m/>
    <m/>
    <x v="0"/>
    <x v="0"/>
    <x v="5"/>
    <x v="2"/>
    <x v="36"/>
    <n v="24"/>
    <n v="24"/>
    <n v="195"/>
    <n v="0"/>
    <n v="0"/>
    <n v="4680"/>
    <x v="0"/>
    <x v="3"/>
    <s v="BRI"/>
    <s v="SSH"/>
    <x v="1"/>
    <x v="1"/>
    <x v="233"/>
  </r>
  <r>
    <x v="77"/>
    <x v="30"/>
    <x v="0"/>
    <m/>
    <m/>
    <x v="0"/>
    <x v="0"/>
    <x v="5"/>
    <x v="2"/>
    <x v="37"/>
    <n v="24"/>
    <n v="24"/>
    <n v="195"/>
    <n v="0"/>
    <n v="0"/>
    <n v="4680"/>
    <x v="0"/>
    <x v="3"/>
    <s v="BRI"/>
    <s v="SSH"/>
    <x v="1"/>
    <x v="1"/>
    <x v="234"/>
  </r>
  <r>
    <x v="77"/>
    <x v="30"/>
    <x v="0"/>
    <m/>
    <m/>
    <x v="0"/>
    <x v="0"/>
    <x v="5"/>
    <x v="2"/>
    <x v="38"/>
    <n v="24"/>
    <n v="24"/>
    <n v="195"/>
    <n v="0"/>
    <n v="0"/>
    <n v="4680"/>
    <x v="0"/>
    <x v="3"/>
    <s v="BRI"/>
    <s v="SSH"/>
    <x v="1"/>
    <x v="1"/>
    <x v="216"/>
  </r>
  <r>
    <x v="77"/>
    <x v="30"/>
    <x v="0"/>
    <m/>
    <m/>
    <x v="0"/>
    <x v="0"/>
    <x v="5"/>
    <x v="2"/>
    <x v="39"/>
    <n v="24"/>
    <n v="24"/>
    <n v="195"/>
    <n v="0"/>
    <n v="0"/>
    <n v="4680"/>
    <x v="0"/>
    <x v="3"/>
    <s v="BRI"/>
    <s v="SSH"/>
    <x v="1"/>
    <x v="1"/>
    <x v="186"/>
  </r>
  <r>
    <x v="77"/>
    <x v="30"/>
    <x v="0"/>
    <m/>
    <m/>
    <x v="0"/>
    <x v="0"/>
    <x v="5"/>
    <x v="2"/>
    <x v="40"/>
    <n v="44"/>
    <n v="44"/>
    <n v="230"/>
    <n v="0"/>
    <n v="0"/>
    <n v="10120"/>
    <x v="0"/>
    <x v="3"/>
    <s v="BRI"/>
    <s v="SSH"/>
    <x v="1"/>
    <x v="1"/>
    <x v="187"/>
  </r>
  <r>
    <x v="77"/>
    <x v="30"/>
    <x v="0"/>
    <m/>
    <m/>
    <x v="0"/>
    <x v="0"/>
    <x v="5"/>
    <x v="2"/>
    <x v="41"/>
    <n v="44"/>
    <n v="44"/>
    <n v="230"/>
    <n v="0"/>
    <n v="0"/>
    <n v="10120"/>
    <x v="0"/>
    <x v="3"/>
    <s v="BRI"/>
    <s v="SSH"/>
    <x v="1"/>
    <x v="1"/>
    <x v="188"/>
  </r>
  <r>
    <x v="77"/>
    <x v="30"/>
    <x v="0"/>
    <m/>
    <m/>
    <x v="0"/>
    <x v="0"/>
    <x v="5"/>
    <x v="2"/>
    <x v="42"/>
    <n v="44"/>
    <n v="44"/>
    <n v="230"/>
    <n v="0"/>
    <n v="0"/>
    <n v="10120"/>
    <x v="0"/>
    <x v="3"/>
    <s v="BRI"/>
    <s v="SSH"/>
    <x v="1"/>
    <x v="1"/>
    <x v="189"/>
  </r>
  <r>
    <x v="77"/>
    <x v="30"/>
    <x v="0"/>
    <m/>
    <m/>
    <x v="0"/>
    <x v="0"/>
    <x v="5"/>
    <x v="2"/>
    <x v="43"/>
    <n v="44"/>
    <n v="44"/>
    <n v="230"/>
    <n v="0"/>
    <n v="0"/>
    <n v="10120"/>
    <x v="0"/>
    <x v="3"/>
    <s v="BRI"/>
    <s v="SSH"/>
    <x v="1"/>
    <x v="1"/>
    <x v="190"/>
  </r>
  <r>
    <x v="77"/>
    <x v="30"/>
    <x v="0"/>
    <m/>
    <m/>
    <x v="0"/>
    <x v="0"/>
    <x v="5"/>
    <x v="2"/>
    <x v="12"/>
    <n v="34"/>
    <n v="34"/>
    <n v="210"/>
    <n v="0"/>
    <n v="0"/>
    <n v="7140"/>
    <x v="0"/>
    <x v="3"/>
    <s v="BRI"/>
    <s v="SSH"/>
    <x v="1"/>
    <x v="1"/>
    <x v="7"/>
  </r>
  <r>
    <x v="77"/>
    <x v="30"/>
    <x v="0"/>
    <m/>
    <m/>
    <x v="0"/>
    <x v="0"/>
    <x v="5"/>
    <x v="2"/>
    <x v="13"/>
    <n v="24"/>
    <n v="24"/>
    <n v="195"/>
    <n v="0"/>
    <n v="0"/>
    <n v="4680"/>
    <x v="0"/>
    <x v="3"/>
    <s v="BRI"/>
    <s v="SSH"/>
    <x v="1"/>
    <x v="1"/>
    <x v="8"/>
  </r>
  <r>
    <x v="77"/>
    <x v="30"/>
    <x v="0"/>
    <m/>
    <m/>
    <x v="0"/>
    <x v="0"/>
    <x v="5"/>
    <x v="2"/>
    <x v="14"/>
    <n v="24"/>
    <n v="24"/>
    <n v="195"/>
    <n v="0"/>
    <n v="0"/>
    <n v="4680"/>
    <x v="0"/>
    <x v="3"/>
    <s v="BRI"/>
    <s v="SSH"/>
    <x v="1"/>
    <x v="1"/>
    <x v="9"/>
  </r>
  <r>
    <x v="77"/>
    <x v="30"/>
    <x v="0"/>
    <m/>
    <m/>
    <x v="0"/>
    <x v="0"/>
    <x v="5"/>
    <x v="2"/>
    <x v="15"/>
    <n v="24"/>
    <n v="24"/>
    <n v="195"/>
    <n v="0"/>
    <n v="0"/>
    <n v="4680"/>
    <x v="0"/>
    <x v="3"/>
    <s v="BRI"/>
    <s v="SSH"/>
    <x v="1"/>
    <x v="1"/>
    <x v="10"/>
  </r>
  <r>
    <x v="77"/>
    <x v="30"/>
    <x v="0"/>
    <m/>
    <m/>
    <x v="0"/>
    <x v="0"/>
    <x v="5"/>
    <x v="2"/>
    <x v="16"/>
    <n v="24"/>
    <n v="24"/>
    <n v="195"/>
    <n v="0"/>
    <n v="0"/>
    <n v="4680"/>
    <x v="0"/>
    <x v="3"/>
    <s v="BRI"/>
    <s v="SSH"/>
    <x v="1"/>
    <x v="1"/>
    <x v="11"/>
  </r>
  <r>
    <x v="77"/>
    <x v="30"/>
    <x v="0"/>
    <m/>
    <m/>
    <x v="0"/>
    <x v="0"/>
    <x v="5"/>
    <x v="2"/>
    <x v="17"/>
    <n v="24"/>
    <n v="24"/>
    <n v="195"/>
    <n v="0"/>
    <n v="0"/>
    <n v="4680"/>
    <x v="0"/>
    <x v="3"/>
    <s v="BRI"/>
    <s v="SSH"/>
    <x v="1"/>
    <x v="1"/>
    <x v="155"/>
  </r>
  <r>
    <x v="77"/>
    <x v="30"/>
    <x v="0"/>
    <m/>
    <m/>
    <x v="0"/>
    <x v="0"/>
    <x v="5"/>
    <x v="2"/>
    <x v="18"/>
    <n v="24"/>
    <n v="24"/>
    <n v="195"/>
    <n v="0"/>
    <n v="0"/>
    <n v="4680"/>
    <x v="0"/>
    <x v="3"/>
    <s v="BRI"/>
    <s v="SSH"/>
    <x v="1"/>
    <x v="1"/>
    <x v="156"/>
  </r>
  <r>
    <x v="77"/>
    <x v="30"/>
    <x v="0"/>
    <m/>
    <m/>
    <x v="0"/>
    <x v="0"/>
    <x v="5"/>
    <x v="2"/>
    <x v="19"/>
    <n v="24"/>
    <n v="24"/>
    <n v="210"/>
    <n v="0"/>
    <n v="0"/>
    <n v="5040"/>
    <x v="0"/>
    <x v="3"/>
    <s v="BRI"/>
    <s v="SSH"/>
    <x v="1"/>
    <x v="1"/>
    <x v="157"/>
  </r>
  <r>
    <x v="77"/>
    <x v="30"/>
    <x v="0"/>
    <m/>
    <m/>
    <x v="0"/>
    <x v="0"/>
    <x v="5"/>
    <x v="2"/>
    <x v="20"/>
    <n v="24"/>
    <n v="24"/>
    <n v="210"/>
    <n v="0"/>
    <n v="0"/>
    <n v="5040"/>
    <x v="0"/>
    <x v="3"/>
    <s v="BRI"/>
    <s v="SSH"/>
    <x v="1"/>
    <x v="1"/>
    <x v="158"/>
  </r>
  <r>
    <x v="77"/>
    <x v="30"/>
    <x v="0"/>
    <m/>
    <m/>
    <x v="0"/>
    <x v="1"/>
    <x v="7"/>
    <x v="3"/>
    <x v="36"/>
    <n v="24"/>
    <n v="24"/>
    <n v="195"/>
    <n v="0"/>
    <n v="0"/>
    <n v="4680"/>
    <x v="0"/>
    <x v="3"/>
    <s v="SSH"/>
    <s v="BRI"/>
    <x v="1"/>
    <x v="1"/>
    <x v="233"/>
  </r>
  <r>
    <x v="77"/>
    <x v="30"/>
    <x v="0"/>
    <m/>
    <m/>
    <x v="0"/>
    <x v="1"/>
    <x v="7"/>
    <x v="3"/>
    <x v="37"/>
    <n v="24"/>
    <n v="24"/>
    <n v="195"/>
    <n v="0"/>
    <n v="0"/>
    <n v="4680"/>
    <x v="0"/>
    <x v="3"/>
    <s v="SSH"/>
    <s v="BRI"/>
    <x v="1"/>
    <x v="1"/>
    <x v="234"/>
  </r>
  <r>
    <x v="77"/>
    <x v="30"/>
    <x v="0"/>
    <m/>
    <m/>
    <x v="0"/>
    <x v="1"/>
    <x v="7"/>
    <x v="3"/>
    <x v="38"/>
    <n v="24"/>
    <n v="24"/>
    <n v="195"/>
    <n v="0"/>
    <n v="0"/>
    <n v="4680"/>
    <x v="0"/>
    <x v="3"/>
    <s v="SSH"/>
    <s v="BRI"/>
    <x v="1"/>
    <x v="1"/>
    <x v="216"/>
  </r>
  <r>
    <x v="77"/>
    <x v="30"/>
    <x v="0"/>
    <m/>
    <m/>
    <x v="0"/>
    <x v="1"/>
    <x v="7"/>
    <x v="3"/>
    <x v="39"/>
    <n v="24"/>
    <n v="24"/>
    <n v="195"/>
    <n v="0"/>
    <n v="0"/>
    <n v="4680"/>
    <x v="0"/>
    <x v="3"/>
    <s v="SSH"/>
    <s v="BRI"/>
    <x v="1"/>
    <x v="1"/>
    <x v="186"/>
  </r>
  <r>
    <x v="77"/>
    <x v="30"/>
    <x v="0"/>
    <m/>
    <m/>
    <x v="0"/>
    <x v="1"/>
    <x v="7"/>
    <x v="3"/>
    <x v="40"/>
    <n v="24"/>
    <n v="24"/>
    <n v="195"/>
    <n v="0"/>
    <n v="0"/>
    <n v="4680"/>
    <x v="0"/>
    <x v="3"/>
    <s v="SSH"/>
    <s v="BRI"/>
    <x v="1"/>
    <x v="1"/>
    <x v="187"/>
  </r>
  <r>
    <x v="77"/>
    <x v="30"/>
    <x v="0"/>
    <m/>
    <m/>
    <x v="0"/>
    <x v="1"/>
    <x v="7"/>
    <x v="3"/>
    <x v="41"/>
    <n v="44"/>
    <n v="44"/>
    <n v="230"/>
    <n v="0"/>
    <n v="0"/>
    <n v="10120"/>
    <x v="0"/>
    <x v="3"/>
    <s v="SSH"/>
    <s v="BRI"/>
    <x v="1"/>
    <x v="1"/>
    <x v="188"/>
  </r>
  <r>
    <x v="77"/>
    <x v="30"/>
    <x v="0"/>
    <m/>
    <m/>
    <x v="0"/>
    <x v="1"/>
    <x v="7"/>
    <x v="3"/>
    <x v="42"/>
    <n v="44"/>
    <n v="44"/>
    <n v="230"/>
    <n v="0"/>
    <n v="0"/>
    <n v="10120"/>
    <x v="0"/>
    <x v="3"/>
    <s v="SSH"/>
    <s v="BRI"/>
    <x v="1"/>
    <x v="1"/>
    <x v="189"/>
  </r>
  <r>
    <x v="77"/>
    <x v="30"/>
    <x v="0"/>
    <m/>
    <m/>
    <x v="0"/>
    <x v="1"/>
    <x v="7"/>
    <x v="3"/>
    <x v="43"/>
    <n v="44"/>
    <n v="44"/>
    <n v="230"/>
    <n v="0"/>
    <n v="0"/>
    <n v="10120"/>
    <x v="0"/>
    <x v="3"/>
    <s v="SSH"/>
    <s v="BRI"/>
    <x v="1"/>
    <x v="1"/>
    <x v="190"/>
  </r>
  <r>
    <x v="77"/>
    <x v="30"/>
    <x v="0"/>
    <m/>
    <m/>
    <x v="0"/>
    <x v="1"/>
    <x v="7"/>
    <x v="3"/>
    <x v="12"/>
    <n v="44"/>
    <n v="44"/>
    <n v="230"/>
    <n v="0"/>
    <n v="0"/>
    <n v="10120"/>
    <x v="0"/>
    <x v="3"/>
    <s v="SSH"/>
    <s v="BRI"/>
    <x v="1"/>
    <x v="1"/>
    <x v="7"/>
  </r>
  <r>
    <x v="77"/>
    <x v="30"/>
    <x v="0"/>
    <m/>
    <m/>
    <x v="0"/>
    <x v="1"/>
    <x v="7"/>
    <x v="3"/>
    <x v="13"/>
    <n v="34"/>
    <n v="34"/>
    <n v="210"/>
    <n v="0"/>
    <n v="0"/>
    <n v="7140"/>
    <x v="0"/>
    <x v="3"/>
    <s v="SSH"/>
    <s v="BRI"/>
    <x v="1"/>
    <x v="1"/>
    <x v="8"/>
  </r>
  <r>
    <x v="77"/>
    <x v="30"/>
    <x v="0"/>
    <m/>
    <m/>
    <x v="0"/>
    <x v="1"/>
    <x v="7"/>
    <x v="3"/>
    <x v="14"/>
    <n v="24"/>
    <n v="24"/>
    <n v="195"/>
    <n v="0"/>
    <n v="0"/>
    <n v="4680"/>
    <x v="0"/>
    <x v="3"/>
    <s v="SSH"/>
    <s v="BRI"/>
    <x v="1"/>
    <x v="1"/>
    <x v="9"/>
  </r>
  <r>
    <x v="77"/>
    <x v="30"/>
    <x v="0"/>
    <m/>
    <m/>
    <x v="0"/>
    <x v="1"/>
    <x v="7"/>
    <x v="3"/>
    <x v="15"/>
    <n v="24"/>
    <n v="24"/>
    <n v="195"/>
    <n v="0"/>
    <n v="0"/>
    <n v="4680"/>
    <x v="0"/>
    <x v="3"/>
    <s v="SSH"/>
    <s v="BRI"/>
    <x v="1"/>
    <x v="1"/>
    <x v="10"/>
  </r>
  <r>
    <x v="77"/>
    <x v="30"/>
    <x v="0"/>
    <m/>
    <m/>
    <x v="0"/>
    <x v="1"/>
    <x v="7"/>
    <x v="3"/>
    <x v="16"/>
    <n v="24"/>
    <n v="24"/>
    <n v="195"/>
    <n v="0"/>
    <n v="0"/>
    <n v="4680"/>
    <x v="0"/>
    <x v="3"/>
    <s v="SSH"/>
    <s v="BRI"/>
    <x v="1"/>
    <x v="1"/>
    <x v="11"/>
  </r>
  <r>
    <x v="77"/>
    <x v="30"/>
    <x v="0"/>
    <m/>
    <m/>
    <x v="0"/>
    <x v="1"/>
    <x v="7"/>
    <x v="3"/>
    <x v="17"/>
    <n v="24"/>
    <n v="24"/>
    <n v="195"/>
    <n v="0"/>
    <n v="0"/>
    <n v="4680"/>
    <x v="0"/>
    <x v="3"/>
    <s v="SSH"/>
    <s v="BRI"/>
    <x v="1"/>
    <x v="1"/>
    <x v="155"/>
  </r>
  <r>
    <x v="77"/>
    <x v="30"/>
    <x v="0"/>
    <m/>
    <m/>
    <x v="0"/>
    <x v="1"/>
    <x v="7"/>
    <x v="3"/>
    <x v="18"/>
    <n v="24"/>
    <n v="24"/>
    <n v="195"/>
    <n v="0"/>
    <n v="0"/>
    <n v="4680"/>
    <x v="0"/>
    <x v="3"/>
    <s v="SSH"/>
    <s v="BRI"/>
    <x v="1"/>
    <x v="1"/>
    <x v="156"/>
  </r>
  <r>
    <x v="77"/>
    <x v="30"/>
    <x v="0"/>
    <m/>
    <m/>
    <x v="0"/>
    <x v="1"/>
    <x v="7"/>
    <x v="3"/>
    <x v="19"/>
    <n v="24"/>
    <n v="24"/>
    <n v="195"/>
    <n v="0"/>
    <n v="0"/>
    <n v="4680"/>
    <x v="0"/>
    <x v="3"/>
    <s v="SSH"/>
    <s v="BRI"/>
    <x v="1"/>
    <x v="1"/>
    <x v="157"/>
  </r>
  <r>
    <x v="77"/>
    <x v="30"/>
    <x v="0"/>
    <m/>
    <m/>
    <x v="0"/>
    <x v="1"/>
    <x v="7"/>
    <x v="3"/>
    <x v="20"/>
    <n v="24"/>
    <n v="24"/>
    <n v="210"/>
    <n v="0"/>
    <n v="0"/>
    <n v="5040"/>
    <x v="0"/>
    <x v="3"/>
    <s v="SSH"/>
    <s v="BRI"/>
    <x v="1"/>
    <x v="1"/>
    <x v="158"/>
  </r>
  <r>
    <x v="77"/>
    <x v="30"/>
    <x v="0"/>
    <m/>
    <m/>
    <x v="0"/>
    <x v="1"/>
    <x v="7"/>
    <x v="3"/>
    <x v="21"/>
    <n v="24"/>
    <n v="24"/>
    <n v="210"/>
    <n v="0"/>
    <n v="0"/>
    <n v="5040"/>
    <x v="0"/>
    <x v="3"/>
    <s v="SSH"/>
    <s v="BRI"/>
    <x v="1"/>
    <x v="1"/>
    <x v="159"/>
  </r>
  <r>
    <x v="77"/>
    <x v="24"/>
    <x v="0"/>
    <m/>
    <m/>
    <x v="0"/>
    <x v="0"/>
    <x v="35"/>
    <x v="18"/>
    <x v="56"/>
    <n v="2"/>
    <n v="2"/>
    <n v="215"/>
    <n v="0"/>
    <n v="0"/>
    <n v="430"/>
    <x v="0"/>
    <x v="3"/>
    <s v="PMO"/>
    <s v="SSH"/>
    <x v="7"/>
    <x v="2"/>
    <x v="18"/>
  </r>
  <r>
    <x v="77"/>
    <x v="24"/>
    <x v="0"/>
    <m/>
    <m/>
    <x v="0"/>
    <x v="1"/>
    <x v="36"/>
    <x v="19"/>
    <x v="57"/>
    <n v="2"/>
    <n v="2"/>
    <n v="215"/>
    <n v="0"/>
    <n v="0"/>
    <n v="430"/>
    <x v="0"/>
    <x v="3"/>
    <s v="SSH"/>
    <s v="PMO"/>
    <x v="7"/>
    <x v="2"/>
    <x v="19"/>
  </r>
  <r>
    <x v="77"/>
    <x v="19"/>
    <x v="0"/>
    <m/>
    <m/>
    <x v="0"/>
    <x v="0"/>
    <x v="33"/>
    <x v="2"/>
    <x v="68"/>
    <n v="30"/>
    <n v="30"/>
    <n v="225"/>
    <n v="0"/>
    <n v="0"/>
    <n v="6750"/>
    <x v="0"/>
    <x v="0"/>
    <s v="BRI"/>
    <s v="SSH"/>
    <x v="1"/>
    <x v="3"/>
    <x v="28"/>
  </r>
  <r>
    <x v="77"/>
    <x v="19"/>
    <x v="0"/>
    <m/>
    <m/>
    <x v="0"/>
    <x v="0"/>
    <x v="33"/>
    <x v="2"/>
    <x v="69"/>
    <n v="30"/>
    <n v="30"/>
    <n v="225"/>
    <n v="0"/>
    <n v="0"/>
    <n v="6750"/>
    <x v="0"/>
    <x v="0"/>
    <s v="BRI"/>
    <s v="SSH"/>
    <x v="1"/>
    <x v="3"/>
    <x v="29"/>
  </r>
  <r>
    <x v="77"/>
    <x v="19"/>
    <x v="0"/>
    <m/>
    <m/>
    <x v="0"/>
    <x v="0"/>
    <x v="33"/>
    <x v="2"/>
    <x v="70"/>
    <n v="30"/>
    <n v="30"/>
    <n v="225"/>
    <n v="0"/>
    <n v="0"/>
    <n v="6750"/>
    <x v="0"/>
    <x v="0"/>
    <s v="BRI"/>
    <s v="SSH"/>
    <x v="1"/>
    <x v="3"/>
    <x v="30"/>
  </r>
  <r>
    <x v="77"/>
    <x v="19"/>
    <x v="0"/>
    <m/>
    <m/>
    <x v="0"/>
    <x v="0"/>
    <x v="33"/>
    <x v="2"/>
    <x v="71"/>
    <n v="30"/>
    <n v="30"/>
    <n v="225"/>
    <n v="0"/>
    <n v="0"/>
    <n v="6750"/>
    <x v="0"/>
    <x v="0"/>
    <s v="BRI"/>
    <s v="SSH"/>
    <x v="1"/>
    <x v="3"/>
    <x v="194"/>
  </r>
  <r>
    <x v="77"/>
    <x v="19"/>
    <x v="0"/>
    <m/>
    <m/>
    <x v="0"/>
    <x v="1"/>
    <x v="34"/>
    <x v="3"/>
    <x v="69"/>
    <n v="30"/>
    <n v="30"/>
    <n v="225"/>
    <n v="0"/>
    <n v="0"/>
    <n v="6750"/>
    <x v="0"/>
    <x v="0"/>
    <s v="SSH"/>
    <s v="BRI"/>
    <x v="1"/>
    <x v="3"/>
    <x v="29"/>
  </r>
  <r>
    <x v="77"/>
    <x v="19"/>
    <x v="0"/>
    <m/>
    <m/>
    <x v="0"/>
    <x v="1"/>
    <x v="34"/>
    <x v="3"/>
    <x v="70"/>
    <n v="30"/>
    <n v="30"/>
    <n v="225"/>
    <n v="0"/>
    <n v="0"/>
    <n v="6750"/>
    <x v="0"/>
    <x v="0"/>
    <s v="SSH"/>
    <s v="BRI"/>
    <x v="1"/>
    <x v="3"/>
    <x v="30"/>
  </r>
  <r>
    <x v="77"/>
    <x v="19"/>
    <x v="0"/>
    <m/>
    <m/>
    <x v="0"/>
    <x v="1"/>
    <x v="34"/>
    <x v="3"/>
    <x v="71"/>
    <n v="30"/>
    <n v="30"/>
    <n v="225"/>
    <n v="0"/>
    <n v="0"/>
    <n v="6750"/>
    <x v="0"/>
    <x v="0"/>
    <s v="SSH"/>
    <s v="BRI"/>
    <x v="1"/>
    <x v="3"/>
    <x v="194"/>
  </r>
  <r>
    <x v="77"/>
    <x v="19"/>
    <x v="0"/>
    <m/>
    <m/>
    <x v="0"/>
    <x v="1"/>
    <x v="34"/>
    <x v="3"/>
    <x v="72"/>
    <n v="30"/>
    <n v="30"/>
    <n v="225"/>
    <n v="0"/>
    <n v="0"/>
    <n v="6750"/>
    <x v="0"/>
    <x v="0"/>
    <s v="SSH"/>
    <s v="BRI"/>
    <x v="1"/>
    <x v="3"/>
    <x v="203"/>
  </r>
  <r>
    <x v="77"/>
    <x v="8"/>
    <x v="1"/>
    <m/>
    <s v="HMHGA"/>
    <x v="1"/>
    <x v="0"/>
    <x v="4"/>
    <x v="2"/>
    <x v="8"/>
    <n v="3"/>
    <n v="3"/>
    <n v="150"/>
    <n v="0"/>
    <n v="0"/>
    <n v="450"/>
    <x v="0"/>
    <x v="1"/>
    <s v="BRI"/>
    <s v="SSH"/>
    <x v="1"/>
    <x v="1"/>
    <x v="253"/>
  </r>
  <r>
    <x v="77"/>
    <x v="30"/>
    <x v="0"/>
    <m/>
    <m/>
    <x v="0"/>
    <x v="0"/>
    <x v="12"/>
    <x v="0"/>
    <x v="1"/>
    <n v="0"/>
    <n v="0"/>
    <n v="225"/>
    <n v="0"/>
    <n v="0"/>
    <n v="0"/>
    <x v="0"/>
    <x v="5"/>
    <s v="NAP"/>
    <s v="SSH"/>
    <x v="0"/>
    <x v="0"/>
    <x v="252"/>
  </r>
  <r>
    <x v="77"/>
    <x v="30"/>
    <x v="0"/>
    <m/>
    <m/>
    <x v="0"/>
    <x v="0"/>
    <x v="12"/>
    <x v="0"/>
    <x v="2"/>
    <n v="0"/>
    <n v="0"/>
    <n v="225"/>
    <n v="0"/>
    <n v="0"/>
    <n v="0"/>
    <x v="0"/>
    <x v="5"/>
    <s v="NAP"/>
    <s v="SSH"/>
    <x v="0"/>
    <x v="0"/>
    <x v="232"/>
  </r>
  <r>
    <x v="77"/>
    <x v="30"/>
    <x v="0"/>
    <m/>
    <m/>
    <x v="0"/>
    <x v="0"/>
    <x v="12"/>
    <x v="0"/>
    <x v="3"/>
    <n v="0"/>
    <n v="0"/>
    <n v="225"/>
    <n v="0"/>
    <n v="0"/>
    <n v="0"/>
    <x v="0"/>
    <x v="5"/>
    <s v="NAP"/>
    <s v="SSH"/>
    <x v="0"/>
    <x v="0"/>
    <x v="202"/>
  </r>
  <r>
    <x v="77"/>
    <x v="30"/>
    <x v="0"/>
    <m/>
    <m/>
    <x v="0"/>
    <x v="0"/>
    <x v="12"/>
    <x v="0"/>
    <x v="4"/>
    <n v="0"/>
    <n v="0"/>
    <n v="225"/>
    <n v="0"/>
    <n v="0"/>
    <n v="0"/>
    <x v="0"/>
    <x v="5"/>
    <s v="NAP"/>
    <s v="SSH"/>
    <x v="0"/>
    <x v="0"/>
    <x v="36"/>
  </r>
  <r>
    <x v="77"/>
    <x v="30"/>
    <x v="0"/>
    <m/>
    <m/>
    <x v="0"/>
    <x v="1"/>
    <x v="13"/>
    <x v="1"/>
    <x v="2"/>
    <n v="0"/>
    <n v="0"/>
    <n v="225"/>
    <n v="0"/>
    <n v="0"/>
    <n v="0"/>
    <x v="0"/>
    <x v="5"/>
    <s v="SSH"/>
    <s v="NAP"/>
    <x v="0"/>
    <x v="0"/>
    <x v="232"/>
  </r>
  <r>
    <x v="77"/>
    <x v="30"/>
    <x v="0"/>
    <m/>
    <m/>
    <x v="0"/>
    <x v="1"/>
    <x v="13"/>
    <x v="1"/>
    <x v="3"/>
    <n v="0"/>
    <n v="0"/>
    <n v="225"/>
    <n v="0"/>
    <n v="0"/>
    <n v="0"/>
    <x v="0"/>
    <x v="5"/>
    <s v="SSH"/>
    <s v="NAP"/>
    <x v="0"/>
    <x v="0"/>
    <x v="202"/>
  </r>
  <r>
    <x v="77"/>
    <x v="30"/>
    <x v="0"/>
    <m/>
    <m/>
    <x v="0"/>
    <x v="1"/>
    <x v="13"/>
    <x v="1"/>
    <x v="4"/>
    <n v="0"/>
    <n v="0"/>
    <n v="225"/>
    <n v="0"/>
    <n v="0"/>
    <n v="0"/>
    <x v="0"/>
    <x v="5"/>
    <s v="SSH"/>
    <s v="NAP"/>
    <x v="0"/>
    <x v="0"/>
    <x v="36"/>
  </r>
  <r>
    <x v="77"/>
    <x v="30"/>
    <x v="0"/>
    <m/>
    <m/>
    <x v="0"/>
    <x v="1"/>
    <x v="13"/>
    <x v="1"/>
    <x v="5"/>
    <n v="0"/>
    <n v="0"/>
    <n v="225"/>
    <n v="0"/>
    <n v="0"/>
    <n v="0"/>
    <x v="0"/>
    <x v="5"/>
    <s v="SSH"/>
    <s v="NAP"/>
    <x v="0"/>
    <x v="0"/>
    <x v="37"/>
  </r>
  <r>
    <x v="77"/>
    <x v="31"/>
    <x v="1"/>
    <m/>
    <s v="CPJT9A"/>
    <x v="1"/>
    <x v="0"/>
    <x v="11"/>
    <x v="1"/>
    <x v="25"/>
    <n v="1"/>
    <n v="1"/>
    <n v="140"/>
    <n v="0"/>
    <n v="0"/>
    <n v="140"/>
    <x v="0"/>
    <x v="1"/>
    <s v="SSH"/>
    <s v="NAP"/>
    <x v="0"/>
    <x v="2"/>
    <x v="251"/>
  </r>
  <r>
    <x v="77"/>
    <x v="31"/>
    <x v="1"/>
    <m/>
    <s v="CPJT9A"/>
    <x v="1"/>
    <x v="0"/>
    <x v="11"/>
    <x v="1"/>
    <x v="25"/>
    <n v="1"/>
    <n v="1"/>
    <n v="140"/>
    <n v="0"/>
    <n v="0"/>
    <n v="140"/>
    <x v="0"/>
    <x v="1"/>
    <s v="SSH"/>
    <s v="NAP"/>
    <x v="0"/>
    <x v="2"/>
    <x v="251"/>
  </r>
  <r>
    <x v="77"/>
    <x v="31"/>
    <x v="1"/>
    <m/>
    <s v="CPJT9A"/>
    <x v="1"/>
    <x v="0"/>
    <x v="11"/>
    <x v="1"/>
    <x v="25"/>
    <n v="1"/>
    <n v="1"/>
    <n v="140"/>
    <n v="0"/>
    <n v="0"/>
    <n v="140"/>
    <x v="0"/>
    <x v="1"/>
    <s v="SSH"/>
    <s v="NAP"/>
    <x v="0"/>
    <x v="2"/>
    <x v="251"/>
  </r>
  <r>
    <x v="77"/>
    <x v="8"/>
    <x v="1"/>
    <m/>
    <s v="VA6R7"/>
    <x v="0"/>
    <x v="0"/>
    <x v="22"/>
    <x v="12"/>
    <x v="2"/>
    <n v="2"/>
    <n v="2"/>
    <n v="240"/>
    <n v="0"/>
    <n v="0"/>
    <n v="480"/>
    <x v="0"/>
    <x v="1"/>
    <s v="NAP"/>
    <s v="HRG"/>
    <x v="0"/>
    <x v="0"/>
    <x v="232"/>
  </r>
  <r>
    <x v="77"/>
    <x v="8"/>
    <x v="1"/>
    <m/>
    <s v="VA6R7"/>
    <x v="0"/>
    <x v="1"/>
    <x v="23"/>
    <x v="13"/>
    <x v="3"/>
    <n v="2"/>
    <n v="2"/>
    <n v="240"/>
    <n v="0"/>
    <n v="0"/>
    <n v="480"/>
    <x v="0"/>
    <x v="1"/>
    <s v="HRG"/>
    <s v="NAP"/>
    <x v="0"/>
    <x v="0"/>
    <x v="202"/>
  </r>
  <r>
    <x v="77"/>
    <x v="25"/>
    <x v="1"/>
    <m/>
    <s v="12LQBJ"/>
    <x v="1"/>
    <x v="0"/>
    <x v="13"/>
    <x v="17"/>
    <x v="71"/>
    <n v="1"/>
    <n v="1"/>
    <n v="227"/>
    <n v="36.919999999999995"/>
    <n v="30"/>
    <n v="293.92"/>
    <x v="0"/>
    <x v="1"/>
    <s v="SSH"/>
    <s v="FCO"/>
    <x v="6"/>
    <x v="3"/>
    <x v="194"/>
  </r>
  <r>
    <x v="77"/>
    <x v="25"/>
    <x v="1"/>
    <m/>
    <s v="12LQBJ"/>
    <x v="1"/>
    <x v="0"/>
    <x v="13"/>
    <x v="17"/>
    <x v="71"/>
    <n v="1"/>
    <n v="1"/>
    <n v="227"/>
    <n v="36.919999999999995"/>
    <n v="30"/>
    <n v="293.92"/>
    <x v="0"/>
    <x v="1"/>
    <s v="SSH"/>
    <s v="FCO"/>
    <x v="6"/>
    <x v="3"/>
    <x v="194"/>
  </r>
  <r>
    <x v="77"/>
    <x v="25"/>
    <x v="1"/>
    <m/>
    <s v="12LQBJ"/>
    <x v="1"/>
    <x v="0"/>
    <x v="13"/>
    <x v="17"/>
    <x v="71"/>
    <n v="1"/>
    <n v="1"/>
    <n v="175"/>
    <n v="36.919999999999995"/>
    <n v="30"/>
    <n v="241.92"/>
    <x v="0"/>
    <x v="1"/>
    <s v="SSH"/>
    <s v="FCO"/>
    <x v="6"/>
    <x v="3"/>
    <x v="194"/>
  </r>
  <r>
    <x v="76"/>
    <x v="10"/>
    <x v="1"/>
    <s v="AMADEUS"/>
    <s v="11LL0G"/>
    <x v="1"/>
    <x v="0"/>
    <x v="27"/>
    <x v="14"/>
    <x v="29"/>
    <n v="1"/>
    <n v="1"/>
    <n v="220"/>
    <n v="34.04"/>
    <n v="40"/>
    <n v="294.03999999999996"/>
    <x v="0"/>
    <x v="1"/>
    <s v="CAG"/>
    <s v="SSH"/>
    <x v="5"/>
    <x v="3"/>
    <x v="215"/>
  </r>
  <r>
    <x v="76"/>
    <x v="10"/>
    <x v="1"/>
    <s v="AMADEUS"/>
    <s v="11LL0Y"/>
    <x v="1"/>
    <x v="0"/>
    <x v="28"/>
    <x v="15"/>
    <x v="30"/>
    <n v="1"/>
    <n v="1"/>
    <n v="220"/>
    <n v="38.92"/>
    <n v="40"/>
    <n v="298.92"/>
    <x v="0"/>
    <x v="1"/>
    <s v="SSH"/>
    <s v="CAG"/>
    <x v="5"/>
    <x v="3"/>
    <x v="192"/>
  </r>
  <r>
    <x v="76"/>
    <x v="10"/>
    <x v="1"/>
    <s v="AMADEUS"/>
    <s v="11LL0G"/>
    <x v="1"/>
    <x v="0"/>
    <x v="27"/>
    <x v="14"/>
    <x v="29"/>
    <n v="1"/>
    <n v="1"/>
    <n v="220"/>
    <n v="34.04"/>
    <n v="40"/>
    <n v="294.03999999999996"/>
    <x v="0"/>
    <x v="1"/>
    <s v="CAG"/>
    <s v="SSH"/>
    <x v="5"/>
    <x v="3"/>
    <x v="215"/>
  </r>
  <r>
    <x v="76"/>
    <x v="10"/>
    <x v="1"/>
    <s v="AMADEUS"/>
    <s v="11LL0Y"/>
    <x v="1"/>
    <x v="0"/>
    <x v="28"/>
    <x v="15"/>
    <x v="30"/>
    <n v="1"/>
    <n v="1"/>
    <n v="220"/>
    <n v="38.92"/>
    <n v="40"/>
    <n v="298.92"/>
    <x v="0"/>
    <x v="1"/>
    <s v="SSH"/>
    <s v="CAG"/>
    <x v="5"/>
    <x v="3"/>
    <x v="192"/>
  </r>
  <r>
    <x v="76"/>
    <x v="10"/>
    <x v="1"/>
    <s v="AMADEUS"/>
    <s v="11LL4U"/>
    <x v="1"/>
    <x v="0"/>
    <x v="13"/>
    <x v="17"/>
    <x v="70"/>
    <n v="1"/>
    <n v="1"/>
    <n v="270"/>
    <n v="37.72"/>
    <n v="40"/>
    <n v="347.72"/>
    <x v="0"/>
    <x v="1"/>
    <s v="SSH"/>
    <s v="FCO"/>
    <x v="6"/>
    <x v="3"/>
    <x v="190"/>
  </r>
  <r>
    <x v="76"/>
    <x v="10"/>
    <x v="1"/>
    <s v="AMADEUS"/>
    <s v="11LL4U"/>
    <x v="1"/>
    <x v="0"/>
    <x v="13"/>
    <x v="17"/>
    <x v="70"/>
    <n v="1"/>
    <n v="1"/>
    <n v="270"/>
    <n v="37.72"/>
    <n v="40"/>
    <n v="347.72"/>
    <x v="0"/>
    <x v="1"/>
    <s v="SSH"/>
    <s v="FCO"/>
    <x v="6"/>
    <x v="3"/>
    <x v="190"/>
  </r>
  <r>
    <x v="78"/>
    <x v="1"/>
    <x v="0"/>
    <m/>
    <m/>
    <x v="0"/>
    <x v="0"/>
    <x v="5"/>
    <x v="2"/>
    <x v="18"/>
    <n v="2"/>
    <n v="2"/>
    <n v="200"/>
    <n v="0"/>
    <n v="0"/>
    <n v="400"/>
    <x v="0"/>
    <x v="3"/>
    <s v="BRI"/>
    <s v="SSH"/>
    <x v="1"/>
    <x v="1"/>
    <x v="105"/>
  </r>
  <r>
    <x v="78"/>
    <x v="1"/>
    <x v="0"/>
    <m/>
    <m/>
    <x v="0"/>
    <x v="1"/>
    <x v="7"/>
    <x v="3"/>
    <x v="19"/>
    <n v="2"/>
    <n v="2"/>
    <n v="200"/>
    <n v="0"/>
    <n v="0"/>
    <n v="400"/>
    <x v="0"/>
    <x v="3"/>
    <s v="SSH"/>
    <s v="BRI"/>
    <x v="1"/>
    <x v="1"/>
    <x v="106"/>
  </r>
  <r>
    <x v="78"/>
    <x v="7"/>
    <x v="1"/>
    <m/>
    <m/>
    <x v="1"/>
    <x v="0"/>
    <x v="28"/>
    <x v="1"/>
    <x v="30"/>
    <n v="2"/>
    <n v="2"/>
    <n v="200"/>
    <n v="0"/>
    <n v="0"/>
    <n v="400"/>
    <x v="0"/>
    <x v="1"/>
    <s v="SSH"/>
    <s v="NAP"/>
    <x v="0"/>
    <x v="3"/>
    <x v="193"/>
  </r>
  <r>
    <x v="78"/>
    <x v="13"/>
    <x v="0"/>
    <m/>
    <m/>
    <x v="0"/>
    <x v="0"/>
    <x v="29"/>
    <x v="6"/>
    <x v="39"/>
    <n v="25"/>
    <n v="25"/>
    <n v="250"/>
    <n v="0"/>
    <n v="0"/>
    <n v="6250"/>
    <x v="0"/>
    <x v="3"/>
    <s v="VRN"/>
    <s v="SSH"/>
    <x v="3"/>
    <x v="1"/>
    <x v="26"/>
  </r>
  <r>
    <x v="78"/>
    <x v="13"/>
    <x v="0"/>
    <m/>
    <m/>
    <x v="0"/>
    <x v="0"/>
    <x v="29"/>
    <x v="6"/>
    <x v="40"/>
    <n v="25"/>
    <n v="25"/>
    <n v="250"/>
    <n v="0"/>
    <n v="0"/>
    <n v="6250"/>
    <x v="0"/>
    <x v="3"/>
    <s v="VRN"/>
    <s v="SSH"/>
    <x v="3"/>
    <x v="1"/>
    <x v="27"/>
  </r>
  <r>
    <x v="78"/>
    <x v="13"/>
    <x v="0"/>
    <m/>
    <m/>
    <x v="0"/>
    <x v="0"/>
    <x v="29"/>
    <x v="6"/>
    <x v="41"/>
    <n v="25"/>
    <n v="25"/>
    <n v="250"/>
    <n v="0"/>
    <n v="0"/>
    <n v="6250"/>
    <x v="0"/>
    <x v="3"/>
    <s v="VRN"/>
    <s v="SSH"/>
    <x v="3"/>
    <x v="1"/>
    <x v="28"/>
  </r>
  <r>
    <x v="78"/>
    <x v="13"/>
    <x v="0"/>
    <m/>
    <m/>
    <x v="0"/>
    <x v="0"/>
    <x v="29"/>
    <x v="6"/>
    <x v="42"/>
    <n v="25"/>
    <n v="25"/>
    <n v="250"/>
    <n v="0"/>
    <n v="0"/>
    <n v="6250"/>
    <x v="0"/>
    <x v="3"/>
    <s v="VRN"/>
    <s v="SSH"/>
    <x v="3"/>
    <x v="1"/>
    <x v="29"/>
  </r>
  <r>
    <x v="78"/>
    <x v="13"/>
    <x v="0"/>
    <m/>
    <m/>
    <x v="0"/>
    <x v="0"/>
    <x v="29"/>
    <x v="6"/>
    <x v="43"/>
    <n v="25"/>
    <n v="25"/>
    <n v="250"/>
    <n v="0"/>
    <n v="0"/>
    <n v="6250"/>
    <x v="0"/>
    <x v="3"/>
    <s v="VRN"/>
    <s v="SSH"/>
    <x v="3"/>
    <x v="1"/>
    <x v="30"/>
  </r>
  <r>
    <x v="78"/>
    <x v="13"/>
    <x v="0"/>
    <m/>
    <m/>
    <x v="0"/>
    <x v="0"/>
    <x v="29"/>
    <x v="6"/>
    <x v="12"/>
    <n v="25"/>
    <n v="25"/>
    <n v="250"/>
    <n v="0"/>
    <n v="0"/>
    <n v="6250"/>
    <x v="0"/>
    <x v="3"/>
    <s v="VRN"/>
    <s v="SSH"/>
    <x v="3"/>
    <x v="1"/>
    <x v="194"/>
  </r>
  <r>
    <x v="78"/>
    <x v="13"/>
    <x v="0"/>
    <m/>
    <m/>
    <x v="0"/>
    <x v="1"/>
    <x v="26"/>
    <x v="7"/>
    <x v="40"/>
    <n v="25"/>
    <n v="25"/>
    <n v="250"/>
    <n v="0"/>
    <n v="0"/>
    <n v="6250"/>
    <x v="0"/>
    <x v="3"/>
    <s v="SSH"/>
    <s v="VRN"/>
    <x v="3"/>
    <x v="1"/>
    <x v="27"/>
  </r>
  <r>
    <x v="78"/>
    <x v="13"/>
    <x v="0"/>
    <m/>
    <m/>
    <x v="0"/>
    <x v="1"/>
    <x v="26"/>
    <x v="7"/>
    <x v="41"/>
    <n v="25"/>
    <n v="25"/>
    <n v="250"/>
    <n v="0"/>
    <n v="0"/>
    <n v="6250"/>
    <x v="0"/>
    <x v="3"/>
    <s v="SSH"/>
    <s v="VRN"/>
    <x v="3"/>
    <x v="1"/>
    <x v="28"/>
  </r>
  <r>
    <x v="78"/>
    <x v="13"/>
    <x v="0"/>
    <m/>
    <m/>
    <x v="0"/>
    <x v="1"/>
    <x v="26"/>
    <x v="7"/>
    <x v="42"/>
    <n v="25"/>
    <n v="25"/>
    <n v="250"/>
    <n v="0"/>
    <n v="0"/>
    <n v="6250"/>
    <x v="0"/>
    <x v="3"/>
    <s v="SSH"/>
    <s v="VRN"/>
    <x v="3"/>
    <x v="1"/>
    <x v="29"/>
  </r>
  <r>
    <x v="78"/>
    <x v="13"/>
    <x v="0"/>
    <m/>
    <m/>
    <x v="0"/>
    <x v="1"/>
    <x v="26"/>
    <x v="7"/>
    <x v="43"/>
    <n v="25"/>
    <n v="25"/>
    <n v="250"/>
    <n v="0"/>
    <n v="0"/>
    <n v="6250"/>
    <x v="0"/>
    <x v="3"/>
    <s v="SSH"/>
    <s v="VRN"/>
    <x v="3"/>
    <x v="1"/>
    <x v="30"/>
  </r>
  <r>
    <x v="78"/>
    <x v="13"/>
    <x v="0"/>
    <m/>
    <m/>
    <x v="0"/>
    <x v="1"/>
    <x v="26"/>
    <x v="7"/>
    <x v="12"/>
    <n v="25"/>
    <n v="25"/>
    <n v="250"/>
    <n v="0"/>
    <n v="0"/>
    <n v="6250"/>
    <x v="0"/>
    <x v="3"/>
    <s v="SSH"/>
    <s v="VRN"/>
    <x v="3"/>
    <x v="1"/>
    <x v="194"/>
  </r>
  <r>
    <x v="78"/>
    <x v="13"/>
    <x v="0"/>
    <m/>
    <m/>
    <x v="0"/>
    <x v="1"/>
    <x v="26"/>
    <x v="7"/>
    <x v="13"/>
    <n v="25"/>
    <n v="25"/>
    <n v="250"/>
    <n v="0"/>
    <n v="0"/>
    <n v="6250"/>
    <x v="0"/>
    <x v="3"/>
    <s v="SSH"/>
    <s v="VRN"/>
    <x v="3"/>
    <x v="1"/>
    <x v="203"/>
  </r>
  <r>
    <x v="77"/>
    <x v="10"/>
    <x v="1"/>
    <s v="AMADEUS"/>
    <s v="11LL9M"/>
    <x v="1"/>
    <x v="0"/>
    <x v="11"/>
    <x v="1"/>
    <x v="25"/>
    <n v="1"/>
    <n v="1"/>
    <n v="150"/>
    <n v="38.92"/>
    <n v="40"/>
    <n v="228.92000000000002"/>
    <x v="0"/>
    <x v="1"/>
    <s v="SSH"/>
    <s v="NAP"/>
    <x v="0"/>
    <x v="2"/>
    <x v="251"/>
  </r>
  <r>
    <x v="77"/>
    <x v="10"/>
    <x v="1"/>
    <s v="AMADEUS"/>
    <s v="11LL9M"/>
    <x v="1"/>
    <x v="0"/>
    <x v="11"/>
    <x v="1"/>
    <x v="25"/>
    <n v="1"/>
    <n v="1"/>
    <n v="150"/>
    <n v="38.92"/>
    <n v="40"/>
    <n v="228.92000000000002"/>
    <x v="0"/>
    <x v="1"/>
    <s v="SSH"/>
    <s v="NAP"/>
    <x v="0"/>
    <x v="2"/>
    <x v="251"/>
  </r>
  <r>
    <x v="77"/>
    <x v="10"/>
    <x v="1"/>
    <s v="AMADEUS"/>
    <s v="11LL9M"/>
    <x v="1"/>
    <x v="0"/>
    <x v="11"/>
    <x v="1"/>
    <x v="25"/>
    <n v="1"/>
    <n v="1"/>
    <n v="150"/>
    <n v="38.92"/>
    <n v="40"/>
    <n v="228.92000000000002"/>
    <x v="0"/>
    <x v="1"/>
    <s v="SSH"/>
    <s v="NAP"/>
    <x v="0"/>
    <x v="2"/>
    <x v="251"/>
  </r>
  <r>
    <x v="77"/>
    <x v="10"/>
    <x v="1"/>
    <s v="AMADEUS"/>
    <s v="11LJYY"/>
    <x v="1"/>
    <x v="0"/>
    <x v="32"/>
    <x v="0"/>
    <x v="29"/>
    <n v="0"/>
    <n v="0"/>
    <n v="0"/>
    <n v="0"/>
    <n v="0"/>
    <n v="0"/>
    <x v="2"/>
    <x v="4"/>
    <s v="NAP"/>
    <s v="SSH"/>
    <x v="0"/>
    <x v="3"/>
    <x v="254"/>
  </r>
  <r>
    <x v="77"/>
    <x v="10"/>
    <x v="1"/>
    <s v="AMADEUS"/>
    <s v="11LJYY"/>
    <x v="1"/>
    <x v="0"/>
    <x v="32"/>
    <x v="0"/>
    <x v="29"/>
    <n v="0"/>
    <n v="0"/>
    <n v="0"/>
    <n v="0"/>
    <n v="0"/>
    <n v="0"/>
    <x v="2"/>
    <x v="4"/>
    <s v="NAP"/>
    <s v="SSH"/>
    <x v="0"/>
    <x v="3"/>
    <x v="254"/>
  </r>
  <r>
    <x v="77"/>
    <x v="10"/>
    <x v="1"/>
    <s v="AMADEUS"/>
    <s v="11LJYY"/>
    <x v="1"/>
    <x v="0"/>
    <x v="32"/>
    <x v="0"/>
    <x v="29"/>
    <n v="0"/>
    <n v="0"/>
    <n v="0"/>
    <n v="0"/>
    <n v="0"/>
    <n v="0"/>
    <x v="2"/>
    <x v="4"/>
    <s v="NAP"/>
    <s v="SSH"/>
    <x v="0"/>
    <x v="3"/>
    <x v="254"/>
  </r>
  <r>
    <x v="77"/>
    <x v="10"/>
    <x v="1"/>
    <s v="AMADEUS"/>
    <s v="11LJYY"/>
    <x v="1"/>
    <x v="0"/>
    <x v="32"/>
    <x v="0"/>
    <x v="29"/>
    <n v="0"/>
    <n v="0"/>
    <n v="0"/>
    <n v="0"/>
    <n v="0"/>
    <n v="0"/>
    <x v="2"/>
    <x v="4"/>
    <s v="NAP"/>
    <s v="SSH"/>
    <x v="0"/>
    <x v="3"/>
    <x v="254"/>
  </r>
  <r>
    <x v="60"/>
    <x v="9"/>
    <x v="1"/>
    <s v="Website IBE"/>
    <s v="NZZTOK"/>
    <x v="1"/>
    <x v="0"/>
    <x v="4"/>
    <x v="6"/>
    <x v="9"/>
    <n v="1"/>
    <n v="1"/>
    <n v="390"/>
    <n v="21.509999999999998"/>
    <n v="56.04"/>
    <n v="467.55"/>
    <x v="0"/>
    <x v="1"/>
    <s v="VRN"/>
    <s v="SSH"/>
    <x v="3"/>
    <x v="1"/>
    <x v="220"/>
  </r>
  <r>
    <x v="60"/>
    <x v="9"/>
    <x v="1"/>
    <s v="Website IBE"/>
    <s v="NZZTOK"/>
    <x v="1"/>
    <x v="0"/>
    <x v="4"/>
    <x v="6"/>
    <x v="9"/>
    <n v="1"/>
    <n v="1"/>
    <n v="390"/>
    <n v="21.509999999999998"/>
    <n v="56.04"/>
    <n v="467.55"/>
    <x v="0"/>
    <x v="1"/>
    <s v="VRN"/>
    <s v="SSH"/>
    <x v="3"/>
    <x v="1"/>
    <x v="220"/>
  </r>
  <r>
    <x v="78"/>
    <x v="9"/>
    <x v="1"/>
    <s v="Website IBE"/>
    <s v="XSVOW4"/>
    <x v="1"/>
    <x v="0"/>
    <x v="25"/>
    <x v="1"/>
    <x v="30"/>
    <n v="1"/>
    <n v="1"/>
    <n v="217"/>
    <n v="36.83"/>
    <n v="53"/>
    <n v="306.83"/>
    <x v="0"/>
    <x v="1"/>
    <s v="SSH"/>
    <s v="NAP"/>
    <x v="0"/>
    <x v="3"/>
    <x v="193"/>
  </r>
  <r>
    <x v="78"/>
    <x v="9"/>
    <x v="1"/>
    <s v="Website IBE"/>
    <s v="XSVOW4"/>
    <x v="1"/>
    <x v="0"/>
    <x v="25"/>
    <x v="1"/>
    <x v="30"/>
    <n v="1"/>
    <n v="1"/>
    <n v="217"/>
    <n v="36.83"/>
    <n v="53"/>
    <n v="306.83"/>
    <x v="0"/>
    <x v="1"/>
    <s v="SSH"/>
    <s v="NAP"/>
    <x v="0"/>
    <x v="3"/>
    <x v="193"/>
  </r>
  <r>
    <x v="78"/>
    <x v="9"/>
    <x v="1"/>
    <s v="Website IBE"/>
    <s v="XSVOW4"/>
    <x v="1"/>
    <x v="0"/>
    <x v="25"/>
    <x v="1"/>
    <x v="30"/>
    <n v="1"/>
    <n v="1"/>
    <n v="217"/>
    <n v="36.83"/>
    <n v="53"/>
    <n v="306.83"/>
    <x v="0"/>
    <x v="1"/>
    <s v="SSH"/>
    <s v="NAP"/>
    <x v="0"/>
    <x v="3"/>
    <x v="193"/>
  </r>
  <r>
    <x v="78"/>
    <x v="9"/>
    <x v="1"/>
    <s v="Website IBE"/>
    <s v="XSVOW4"/>
    <x v="1"/>
    <x v="0"/>
    <x v="25"/>
    <x v="1"/>
    <x v="30"/>
    <n v="1"/>
    <n v="1"/>
    <n v="217"/>
    <n v="36.83"/>
    <n v="53"/>
    <n v="306.83"/>
    <x v="0"/>
    <x v="1"/>
    <s v="SSH"/>
    <s v="NAP"/>
    <x v="0"/>
    <x v="3"/>
    <x v="193"/>
  </r>
  <r>
    <x v="78"/>
    <x v="9"/>
    <x v="1"/>
    <s v="Website IBE"/>
    <s v="XSVOW4"/>
    <x v="1"/>
    <x v="0"/>
    <x v="25"/>
    <x v="1"/>
    <x v="30"/>
    <n v="1"/>
    <n v="1"/>
    <n v="217"/>
    <n v="36.83"/>
    <n v="53"/>
    <n v="306.83"/>
    <x v="0"/>
    <x v="1"/>
    <s v="SSH"/>
    <s v="NAP"/>
    <x v="0"/>
    <x v="3"/>
    <x v="193"/>
  </r>
  <r>
    <x v="78"/>
    <x v="9"/>
    <x v="1"/>
    <s v="Website IBE"/>
    <s v="XSVOW4"/>
    <x v="1"/>
    <x v="0"/>
    <x v="25"/>
    <x v="1"/>
    <x v="30"/>
    <n v="1"/>
    <n v="1"/>
    <n v="217"/>
    <n v="36.83"/>
    <n v="53"/>
    <n v="306.83"/>
    <x v="0"/>
    <x v="1"/>
    <s v="SSH"/>
    <s v="NAP"/>
    <x v="0"/>
    <x v="3"/>
    <x v="193"/>
  </r>
  <r>
    <x v="78"/>
    <x v="9"/>
    <x v="1"/>
    <s v="Website IBE"/>
    <s v="XSVOW4"/>
    <x v="1"/>
    <x v="0"/>
    <x v="25"/>
    <x v="1"/>
    <x v="30"/>
    <n v="1"/>
    <n v="1"/>
    <n v="162.74"/>
    <n v="36.83"/>
    <n v="53"/>
    <n v="252.57"/>
    <x v="0"/>
    <x v="1"/>
    <s v="SSH"/>
    <s v="NAP"/>
    <x v="0"/>
    <x v="3"/>
    <x v="193"/>
  </r>
  <r>
    <x v="78"/>
    <x v="25"/>
    <x v="1"/>
    <m/>
    <s v="12LQG9"/>
    <x v="1"/>
    <x v="0"/>
    <x v="12"/>
    <x v="16"/>
    <x v="69"/>
    <n v="1"/>
    <n v="1"/>
    <n v="240"/>
    <n v="41.370000000000005"/>
    <n v="30"/>
    <n v="311.37"/>
    <x v="0"/>
    <x v="1"/>
    <s v="FCO"/>
    <s v="SSH"/>
    <x v="6"/>
    <x v="3"/>
    <x v="24"/>
  </r>
  <r>
    <x v="78"/>
    <x v="25"/>
    <x v="1"/>
    <m/>
    <s v="12LQG9"/>
    <x v="1"/>
    <x v="0"/>
    <x v="12"/>
    <x v="16"/>
    <x v="69"/>
    <n v="1"/>
    <n v="1"/>
    <n v="240"/>
    <n v="41.370000000000005"/>
    <n v="30"/>
    <n v="311.37"/>
    <x v="0"/>
    <x v="1"/>
    <s v="FCO"/>
    <s v="SSH"/>
    <x v="6"/>
    <x v="3"/>
    <x v="24"/>
  </r>
  <r>
    <x v="78"/>
    <x v="25"/>
    <x v="1"/>
    <m/>
    <s v="12LQN1"/>
    <x v="1"/>
    <x v="0"/>
    <x v="13"/>
    <x v="5"/>
    <x v="30"/>
    <n v="1"/>
    <n v="1"/>
    <n v="255"/>
    <n v="36.83"/>
    <n v="30"/>
    <n v="321.83"/>
    <x v="0"/>
    <x v="1"/>
    <s v="SSH"/>
    <s v="MXP"/>
    <x v="2"/>
    <x v="3"/>
    <x v="193"/>
  </r>
  <r>
    <x v="78"/>
    <x v="25"/>
    <x v="1"/>
    <m/>
    <s v="12LQN1"/>
    <x v="1"/>
    <x v="0"/>
    <x v="13"/>
    <x v="5"/>
    <x v="30"/>
    <n v="1"/>
    <n v="1"/>
    <n v="255"/>
    <n v="36.83"/>
    <n v="30"/>
    <n v="321.83"/>
    <x v="0"/>
    <x v="1"/>
    <s v="SSH"/>
    <s v="MXP"/>
    <x v="2"/>
    <x v="3"/>
    <x v="193"/>
  </r>
  <r>
    <x v="78"/>
    <x v="25"/>
    <x v="1"/>
    <m/>
    <s v="12LQDL"/>
    <x v="1"/>
    <x v="0"/>
    <x v="13"/>
    <x v="5"/>
    <x v="30"/>
    <n v="1"/>
    <n v="1"/>
    <n v="208"/>
    <n v="36.83"/>
    <n v="30"/>
    <n v="274.83"/>
    <x v="0"/>
    <x v="1"/>
    <s v="SSH"/>
    <s v="MXP"/>
    <x v="2"/>
    <x v="3"/>
    <x v="193"/>
  </r>
  <r>
    <x v="78"/>
    <x v="25"/>
    <x v="1"/>
    <m/>
    <s v="12LQDL"/>
    <x v="1"/>
    <x v="0"/>
    <x v="13"/>
    <x v="5"/>
    <x v="30"/>
    <n v="1"/>
    <n v="1"/>
    <n v="208"/>
    <n v="36.83"/>
    <n v="30"/>
    <n v="274.83"/>
    <x v="0"/>
    <x v="1"/>
    <s v="SSH"/>
    <s v="MXP"/>
    <x v="2"/>
    <x v="3"/>
    <x v="193"/>
  </r>
  <r>
    <x v="78"/>
    <x v="25"/>
    <x v="1"/>
    <m/>
    <s v="12LQN2"/>
    <x v="1"/>
    <x v="0"/>
    <x v="13"/>
    <x v="5"/>
    <x v="30"/>
    <n v="1"/>
    <n v="1"/>
    <n v="255"/>
    <n v="36.83"/>
    <n v="30"/>
    <n v="321.83"/>
    <x v="0"/>
    <x v="1"/>
    <s v="SSH"/>
    <s v="MXP"/>
    <x v="2"/>
    <x v="3"/>
    <x v="193"/>
  </r>
  <r>
    <x v="78"/>
    <x v="25"/>
    <x v="1"/>
    <m/>
    <s v="12LQN2"/>
    <x v="1"/>
    <x v="0"/>
    <x v="13"/>
    <x v="5"/>
    <x v="30"/>
    <n v="1"/>
    <n v="1"/>
    <n v="255"/>
    <n v="36.83"/>
    <n v="30"/>
    <n v="321.83"/>
    <x v="0"/>
    <x v="1"/>
    <s v="SSH"/>
    <s v="MXP"/>
    <x v="2"/>
    <x v="3"/>
    <x v="193"/>
  </r>
  <r>
    <x v="78"/>
    <x v="8"/>
    <x v="1"/>
    <m/>
    <s v="9V3FT"/>
    <x v="0"/>
    <x v="0"/>
    <x v="12"/>
    <x v="0"/>
    <x v="3"/>
    <n v="2"/>
    <n v="2"/>
    <n v="300"/>
    <n v="0"/>
    <n v="0"/>
    <n v="600"/>
    <x v="0"/>
    <x v="1"/>
    <s v="NAP"/>
    <s v="SSH"/>
    <x v="0"/>
    <x v="0"/>
    <x v="33"/>
  </r>
  <r>
    <x v="78"/>
    <x v="8"/>
    <x v="1"/>
    <m/>
    <s v="9V3FT"/>
    <x v="0"/>
    <x v="1"/>
    <x v="13"/>
    <x v="1"/>
    <x v="4"/>
    <n v="2"/>
    <n v="2"/>
    <n v="300"/>
    <n v="0"/>
    <n v="0"/>
    <n v="600"/>
    <x v="0"/>
    <x v="1"/>
    <s v="SSH"/>
    <s v="NAP"/>
    <x v="0"/>
    <x v="0"/>
    <x v="17"/>
  </r>
  <r>
    <x v="79"/>
    <x v="7"/>
    <x v="1"/>
    <m/>
    <m/>
    <x v="1"/>
    <x v="0"/>
    <x v="7"/>
    <x v="3"/>
    <x v="42"/>
    <n v="4"/>
    <n v="4"/>
    <n v="240"/>
    <n v="0"/>
    <n v="0"/>
    <n v="960"/>
    <x v="0"/>
    <x v="1"/>
    <s v="SSH"/>
    <s v="BRI"/>
    <x v="1"/>
    <x v="1"/>
    <x v="24"/>
  </r>
  <r>
    <x v="79"/>
    <x v="7"/>
    <x v="1"/>
    <m/>
    <m/>
    <x v="1"/>
    <x v="0"/>
    <x v="5"/>
    <x v="2"/>
    <x v="41"/>
    <n v="4"/>
    <n v="4"/>
    <n v="240"/>
    <n v="0"/>
    <n v="0"/>
    <n v="960"/>
    <x v="0"/>
    <x v="1"/>
    <s v="BRI"/>
    <s v="SSH"/>
    <x v="1"/>
    <x v="1"/>
    <x v="23"/>
  </r>
  <r>
    <x v="79"/>
    <x v="8"/>
    <x v="1"/>
    <m/>
    <s v="VTT7G"/>
    <x v="0"/>
    <x v="0"/>
    <x v="24"/>
    <x v="0"/>
    <x v="29"/>
    <n v="2"/>
    <n v="2"/>
    <n v="210"/>
    <n v="0"/>
    <n v="0"/>
    <n v="420"/>
    <x v="0"/>
    <x v="1"/>
    <s v="NAP"/>
    <s v="SSH"/>
    <x v="0"/>
    <x v="3"/>
    <x v="255"/>
  </r>
  <r>
    <x v="79"/>
    <x v="8"/>
    <x v="1"/>
    <m/>
    <s v="VTT7G"/>
    <x v="0"/>
    <x v="1"/>
    <x v="25"/>
    <x v="1"/>
    <x v="30"/>
    <n v="2"/>
    <n v="2"/>
    <n v="210"/>
    <n v="0"/>
    <n v="0"/>
    <n v="420"/>
    <x v="0"/>
    <x v="1"/>
    <s v="SSH"/>
    <s v="NAP"/>
    <x v="0"/>
    <x v="3"/>
    <x v="243"/>
  </r>
  <r>
    <x v="79"/>
    <x v="8"/>
    <x v="1"/>
    <m/>
    <s v="9TJ4F"/>
    <x v="1"/>
    <x v="0"/>
    <x v="23"/>
    <x v="13"/>
    <x v="3"/>
    <n v="1"/>
    <n v="1"/>
    <n v="240"/>
    <n v="0"/>
    <n v="0"/>
    <n v="240"/>
    <x v="0"/>
    <x v="1"/>
    <s v="HRG"/>
    <s v="NAP"/>
    <x v="0"/>
    <x v="0"/>
    <x v="189"/>
  </r>
  <r>
    <x v="80"/>
    <x v="8"/>
    <x v="1"/>
    <m/>
    <s v="FV2CZ"/>
    <x v="0"/>
    <x v="0"/>
    <x v="12"/>
    <x v="4"/>
    <x v="29"/>
    <n v="4"/>
    <n v="4"/>
    <n v="225"/>
    <n v="0"/>
    <n v="0"/>
    <n v="900"/>
    <x v="0"/>
    <x v="1"/>
    <s v="MXP"/>
    <s v="SSH"/>
    <x v="2"/>
    <x v="3"/>
    <x v="246"/>
  </r>
  <r>
    <x v="80"/>
    <x v="8"/>
    <x v="1"/>
    <m/>
    <s v="FV2CZ"/>
    <x v="0"/>
    <x v="1"/>
    <x v="13"/>
    <x v="5"/>
    <x v="30"/>
    <n v="4"/>
    <n v="4"/>
    <n v="225"/>
    <n v="0"/>
    <n v="0"/>
    <n v="900"/>
    <x v="0"/>
    <x v="1"/>
    <s v="SSH"/>
    <s v="MXP"/>
    <x v="2"/>
    <x v="3"/>
    <x v="214"/>
  </r>
  <r>
    <x v="80"/>
    <x v="8"/>
    <x v="1"/>
    <m/>
    <s v="LGUAJ"/>
    <x v="0"/>
    <x v="0"/>
    <x v="4"/>
    <x v="6"/>
    <x v="10"/>
    <n v="3"/>
    <n v="3"/>
    <n v="250"/>
    <n v="0"/>
    <n v="0"/>
    <n v="750"/>
    <x v="0"/>
    <x v="1"/>
    <s v="VRN"/>
    <s v="SSH"/>
    <x v="3"/>
    <x v="1"/>
    <x v="255"/>
  </r>
  <r>
    <x v="80"/>
    <x v="8"/>
    <x v="1"/>
    <m/>
    <s v="LGUAJ"/>
    <x v="0"/>
    <x v="1"/>
    <x v="6"/>
    <x v="7"/>
    <x v="11"/>
    <n v="3"/>
    <n v="3"/>
    <n v="250"/>
    <n v="0"/>
    <n v="0"/>
    <n v="750"/>
    <x v="0"/>
    <x v="1"/>
    <s v="SSH"/>
    <s v="VRN"/>
    <x v="3"/>
    <x v="1"/>
    <x v="243"/>
  </r>
  <r>
    <x v="80"/>
    <x v="8"/>
    <x v="1"/>
    <m/>
    <s v="2E6EV"/>
    <x v="1"/>
    <x v="0"/>
    <x v="13"/>
    <x v="1"/>
    <x v="4"/>
    <n v="2"/>
    <n v="2"/>
    <n v="320"/>
    <n v="0"/>
    <n v="0"/>
    <n v="640"/>
    <x v="0"/>
    <x v="1"/>
    <s v="SSH"/>
    <s v="NAP"/>
    <x v="0"/>
    <x v="0"/>
    <x v="30"/>
  </r>
  <r>
    <x v="81"/>
    <x v="8"/>
    <x v="1"/>
    <m/>
    <s v="PDYG6"/>
    <x v="1"/>
    <x v="0"/>
    <x v="13"/>
    <x v="5"/>
    <x v="30"/>
    <n v="2"/>
    <n v="2"/>
    <n v="250"/>
    <n v="0"/>
    <n v="0"/>
    <n v="500"/>
    <x v="0"/>
    <x v="1"/>
    <s v="SSH"/>
    <s v="MXP"/>
    <x v="2"/>
    <x v="3"/>
    <x v="221"/>
  </r>
  <r>
    <x v="81"/>
    <x v="8"/>
    <x v="1"/>
    <m/>
    <s v="3Y3GF"/>
    <x v="1"/>
    <x v="0"/>
    <x v="12"/>
    <x v="0"/>
    <x v="3"/>
    <n v="2"/>
    <n v="2"/>
    <n v="280"/>
    <n v="0"/>
    <n v="0"/>
    <n v="560"/>
    <x v="0"/>
    <x v="1"/>
    <s v="NAP"/>
    <s v="SSH"/>
    <x v="0"/>
    <x v="0"/>
    <x v="24"/>
  </r>
  <r>
    <x v="81"/>
    <x v="8"/>
    <x v="1"/>
    <m/>
    <s v="YFJJZ"/>
    <x v="1"/>
    <x v="0"/>
    <x v="12"/>
    <x v="0"/>
    <x v="0"/>
    <n v="4"/>
    <n v="4"/>
    <n v="220"/>
    <n v="0"/>
    <n v="0"/>
    <n v="880"/>
    <x v="0"/>
    <x v="1"/>
    <s v="NAP"/>
    <s v="SSH"/>
    <x v="0"/>
    <x v="0"/>
    <x v="34"/>
  </r>
  <r>
    <x v="81"/>
    <x v="8"/>
    <x v="1"/>
    <m/>
    <s v="JHUH2"/>
    <x v="1"/>
    <x v="0"/>
    <x v="12"/>
    <x v="0"/>
    <x v="3"/>
    <n v="2"/>
    <n v="2"/>
    <n v="280"/>
    <n v="0"/>
    <n v="0"/>
    <n v="560"/>
    <x v="0"/>
    <x v="1"/>
    <s v="NAP"/>
    <s v="SSH"/>
    <x v="0"/>
    <x v="0"/>
    <x v="24"/>
  </r>
  <r>
    <x v="81"/>
    <x v="8"/>
    <x v="1"/>
    <m/>
    <s v="CNYFV"/>
    <x v="0"/>
    <x v="0"/>
    <x v="4"/>
    <x v="6"/>
    <x v="10"/>
    <n v="2"/>
    <n v="2"/>
    <n v="250"/>
    <n v="0"/>
    <n v="0"/>
    <n v="500"/>
    <x v="0"/>
    <x v="1"/>
    <s v="VRN"/>
    <s v="SSH"/>
    <x v="3"/>
    <x v="1"/>
    <x v="246"/>
  </r>
  <r>
    <x v="81"/>
    <x v="8"/>
    <x v="1"/>
    <m/>
    <s v="CNYFV"/>
    <x v="0"/>
    <x v="1"/>
    <x v="6"/>
    <x v="7"/>
    <x v="11"/>
    <n v="2"/>
    <n v="2"/>
    <n v="250"/>
    <n v="0"/>
    <n v="0"/>
    <n v="500"/>
    <x v="0"/>
    <x v="1"/>
    <s v="SSH"/>
    <s v="VRN"/>
    <x v="3"/>
    <x v="1"/>
    <x v="214"/>
  </r>
  <r>
    <x v="80"/>
    <x v="31"/>
    <x v="1"/>
    <m/>
    <s v="CPBG86"/>
    <x v="1"/>
    <x v="0"/>
    <x v="13"/>
    <x v="5"/>
    <x v="30"/>
    <n v="1"/>
    <n v="1"/>
    <n v="250"/>
    <n v="0"/>
    <n v="0"/>
    <n v="250"/>
    <x v="0"/>
    <x v="1"/>
    <s v="SSH"/>
    <s v="MXP"/>
    <x v="2"/>
    <x v="3"/>
    <x v="214"/>
  </r>
  <r>
    <x v="80"/>
    <x v="31"/>
    <x v="1"/>
    <m/>
    <s v="CPBG86"/>
    <x v="1"/>
    <x v="0"/>
    <x v="13"/>
    <x v="5"/>
    <x v="30"/>
    <n v="1"/>
    <n v="1"/>
    <n v="250"/>
    <n v="0"/>
    <n v="0"/>
    <n v="250"/>
    <x v="0"/>
    <x v="1"/>
    <s v="SSH"/>
    <s v="MXP"/>
    <x v="2"/>
    <x v="3"/>
    <x v="214"/>
  </r>
  <r>
    <x v="80"/>
    <x v="31"/>
    <x v="1"/>
    <m/>
    <s v="CP8TEU"/>
    <x v="1"/>
    <x v="0"/>
    <x v="13"/>
    <x v="5"/>
    <x v="30"/>
    <n v="1"/>
    <n v="1"/>
    <n v="250"/>
    <n v="0"/>
    <n v="0"/>
    <n v="250"/>
    <x v="0"/>
    <x v="1"/>
    <s v="SSH"/>
    <s v="MXP"/>
    <x v="2"/>
    <x v="3"/>
    <x v="214"/>
  </r>
  <r>
    <x v="80"/>
    <x v="31"/>
    <x v="1"/>
    <m/>
    <s v="CP8TEU"/>
    <x v="1"/>
    <x v="0"/>
    <x v="13"/>
    <x v="5"/>
    <x v="30"/>
    <n v="1"/>
    <n v="1"/>
    <n v="250"/>
    <n v="0"/>
    <n v="0"/>
    <n v="250"/>
    <x v="0"/>
    <x v="1"/>
    <s v="SSH"/>
    <s v="MXP"/>
    <x v="2"/>
    <x v="3"/>
    <x v="214"/>
  </r>
  <r>
    <x v="80"/>
    <x v="31"/>
    <x v="1"/>
    <m/>
    <s v="CP8TEU"/>
    <x v="1"/>
    <x v="0"/>
    <x v="13"/>
    <x v="5"/>
    <x v="30"/>
    <n v="1"/>
    <n v="1"/>
    <n v="250"/>
    <n v="0"/>
    <n v="0"/>
    <n v="250"/>
    <x v="0"/>
    <x v="1"/>
    <s v="SSH"/>
    <s v="MXP"/>
    <x v="2"/>
    <x v="3"/>
    <x v="214"/>
  </r>
  <r>
    <x v="80"/>
    <x v="31"/>
    <x v="1"/>
    <m/>
    <s v="CP8TEU"/>
    <x v="1"/>
    <x v="0"/>
    <x v="13"/>
    <x v="5"/>
    <x v="30"/>
    <n v="1"/>
    <n v="1"/>
    <n v="250"/>
    <n v="0"/>
    <n v="0"/>
    <n v="250"/>
    <x v="0"/>
    <x v="1"/>
    <s v="SSH"/>
    <s v="MXP"/>
    <x v="2"/>
    <x v="3"/>
    <x v="214"/>
  </r>
  <r>
    <x v="80"/>
    <x v="31"/>
    <x v="1"/>
    <m/>
    <s v="CPODQC"/>
    <x v="1"/>
    <x v="0"/>
    <x v="13"/>
    <x v="5"/>
    <x v="30"/>
    <n v="1"/>
    <n v="1"/>
    <n v="250"/>
    <n v="0"/>
    <n v="0"/>
    <n v="250"/>
    <x v="0"/>
    <x v="1"/>
    <s v="SSH"/>
    <s v="MXP"/>
    <x v="2"/>
    <x v="3"/>
    <x v="214"/>
  </r>
  <r>
    <x v="80"/>
    <x v="31"/>
    <x v="1"/>
    <m/>
    <s v="CPODQC"/>
    <x v="1"/>
    <x v="0"/>
    <x v="13"/>
    <x v="5"/>
    <x v="30"/>
    <n v="1"/>
    <n v="1"/>
    <n v="250"/>
    <n v="0"/>
    <n v="0"/>
    <n v="250"/>
    <x v="0"/>
    <x v="1"/>
    <s v="SSH"/>
    <s v="MXP"/>
    <x v="2"/>
    <x v="3"/>
    <x v="214"/>
  </r>
  <r>
    <x v="79"/>
    <x v="25"/>
    <x v="1"/>
    <m/>
    <s v="12LQLQ"/>
    <x v="1"/>
    <x v="0"/>
    <x v="13"/>
    <x v="5"/>
    <x v="30"/>
    <n v="1"/>
    <n v="1"/>
    <n v="208"/>
    <n v="36.83"/>
    <n v="30"/>
    <n v="274.83"/>
    <x v="0"/>
    <x v="1"/>
    <s v="SSH"/>
    <s v="MXP"/>
    <x v="2"/>
    <x v="3"/>
    <x v="243"/>
  </r>
  <r>
    <x v="79"/>
    <x v="25"/>
    <x v="1"/>
    <m/>
    <s v="12LQLQ"/>
    <x v="1"/>
    <x v="0"/>
    <x v="13"/>
    <x v="5"/>
    <x v="30"/>
    <n v="1"/>
    <n v="1"/>
    <n v="161"/>
    <n v="36.83"/>
    <n v="30"/>
    <n v="227.82999999999998"/>
    <x v="0"/>
    <x v="1"/>
    <s v="SSH"/>
    <s v="MXP"/>
    <x v="2"/>
    <x v="3"/>
    <x v="243"/>
  </r>
  <r>
    <x v="79"/>
    <x v="25"/>
    <x v="1"/>
    <m/>
    <s v="12LQLQ"/>
    <x v="1"/>
    <x v="0"/>
    <x v="13"/>
    <x v="5"/>
    <x v="30"/>
    <n v="1"/>
    <n v="1"/>
    <n v="208"/>
    <n v="36.83"/>
    <n v="30"/>
    <n v="274.83"/>
    <x v="0"/>
    <x v="1"/>
    <s v="SSH"/>
    <s v="MXP"/>
    <x v="2"/>
    <x v="3"/>
    <x v="243"/>
  </r>
  <r>
    <x v="81"/>
    <x v="21"/>
    <x v="2"/>
    <s v="MFJ IBE"/>
    <s v="PZ8NNT"/>
    <x v="0"/>
    <x v="1"/>
    <x v="7"/>
    <x v="3"/>
    <x v="37"/>
    <n v="1"/>
    <n v="1"/>
    <n v="169.72"/>
    <n v="0"/>
    <n v="0"/>
    <n v="169.72"/>
    <x v="0"/>
    <x v="1"/>
    <s v="SSH"/>
    <s v="BRI"/>
    <x v="1"/>
    <x v="1"/>
    <x v="256"/>
  </r>
  <r>
    <x v="81"/>
    <x v="21"/>
    <x v="2"/>
    <s v="MFJ IBE"/>
    <s v="PZ8NNT"/>
    <x v="0"/>
    <x v="0"/>
    <x v="5"/>
    <x v="2"/>
    <x v="36"/>
    <n v="1"/>
    <n v="1"/>
    <n v="169.26"/>
    <n v="0"/>
    <n v="0"/>
    <n v="169.26"/>
    <x v="0"/>
    <x v="1"/>
    <s v="BRI"/>
    <s v="SSH"/>
    <x v="1"/>
    <x v="1"/>
    <x v="257"/>
  </r>
  <r>
    <x v="81"/>
    <x v="21"/>
    <x v="2"/>
    <s v="MFJ IBE"/>
    <s v="PZ8NNT"/>
    <x v="0"/>
    <x v="1"/>
    <x v="7"/>
    <x v="3"/>
    <x v="37"/>
    <n v="1"/>
    <n v="1"/>
    <n v="169.72"/>
    <n v="0"/>
    <n v="0"/>
    <n v="169.72"/>
    <x v="0"/>
    <x v="1"/>
    <s v="SSH"/>
    <s v="BRI"/>
    <x v="1"/>
    <x v="1"/>
    <x v="256"/>
  </r>
  <r>
    <x v="81"/>
    <x v="21"/>
    <x v="2"/>
    <s v="MFJ IBE"/>
    <s v="PZ8NNT"/>
    <x v="0"/>
    <x v="0"/>
    <x v="5"/>
    <x v="2"/>
    <x v="36"/>
    <n v="1"/>
    <n v="1"/>
    <n v="169.26"/>
    <n v="0"/>
    <n v="0"/>
    <n v="169.26"/>
    <x v="0"/>
    <x v="1"/>
    <s v="BRI"/>
    <s v="SSH"/>
    <x v="1"/>
    <x v="1"/>
    <x v="257"/>
  </r>
  <r>
    <x v="79"/>
    <x v="10"/>
    <x v="1"/>
    <s v="AMADEUS"/>
    <s v="11LHTR"/>
    <x v="1"/>
    <x v="0"/>
    <x v="28"/>
    <x v="1"/>
    <x v="29"/>
    <n v="0"/>
    <n v="0"/>
    <n v="0"/>
    <n v="0"/>
    <n v="0"/>
    <n v="0"/>
    <x v="2"/>
    <x v="4"/>
    <s v="SSH"/>
    <s v="NAP"/>
    <x v="0"/>
    <x v="3"/>
    <x v="255"/>
  </r>
  <r>
    <x v="79"/>
    <x v="10"/>
    <x v="1"/>
    <s v="AMADEUS"/>
    <s v="11LHTR"/>
    <x v="1"/>
    <x v="0"/>
    <x v="28"/>
    <x v="1"/>
    <x v="29"/>
    <n v="0"/>
    <n v="0"/>
    <n v="0"/>
    <n v="0"/>
    <n v="0"/>
    <n v="0"/>
    <x v="2"/>
    <x v="4"/>
    <s v="SSH"/>
    <s v="NAP"/>
    <x v="0"/>
    <x v="3"/>
    <x v="255"/>
  </r>
  <r>
    <x v="79"/>
    <x v="10"/>
    <x v="1"/>
    <s v="AMADEUS"/>
    <s v="11LHTR"/>
    <x v="1"/>
    <x v="0"/>
    <x v="28"/>
    <x v="1"/>
    <x v="29"/>
    <n v="0"/>
    <n v="0"/>
    <n v="0"/>
    <n v="0"/>
    <n v="0"/>
    <n v="0"/>
    <x v="2"/>
    <x v="4"/>
    <s v="SSH"/>
    <s v="NAP"/>
    <x v="0"/>
    <x v="3"/>
    <x v="255"/>
  </r>
  <r>
    <x v="79"/>
    <x v="10"/>
    <x v="1"/>
    <s v="AMADEUS"/>
    <s v="11LHTR"/>
    <x v="1"/>
    <x v="0"/>
    <x v="28"/>
    <x v="1"/>
    <x v="29"/>
    <n v="0"/>
    <n v="0"/>
    <n v="0"/>
    <n v="0"/>
    <n v="0"/>
    <n v="0"/>
    <x v="2"/>
    <x v="4"/>
    <s v="SSH"/>
    <s v="NAP"/>
    <x v="0"/>
    <x v="3"/>
    <x v="255"/>
  </r>
  <r>
    <x v="79"/>
    <x v="10"/>
    <x v="1"/>
    <s v="AMADEUS"/>
    <s v="11LLPY"/>
    <x v="1"/>
    <x v="0"/>
    <x v="32"/>
    <x v="0"/>
    <x v="29"/>
    <n v="1"/>
    <n v="1"/>
    <n v="150"/>
    <n v="34.04"/>
    <n v="40"/>
    <n v="224.04"/>
    <x v="0"/>
    <x v="1"/>
    <s v="NAP"/>
    <s v="SSH"/>
    <x v="0"/>
    <x v="3"/>
    <x v="255"/>
  </r>
  <r>
    <x v="79"/>
    <x v="10"/>
    <x v="1"/>
    <s v="AMADEUS"/>
    <s v="11LLNF"/>
    <x v="1"/>
    <x v="0"/>
    <x v="24"/>
    <x v="0"/>
    <x v="29"/>
    <n v="1"/>
    <n v="1"/>
    <n v="230"/>
    <n v="34.04"/>
    <n v="40"/>
    <n v="304.04000000000002"/>
    <x v="0"/>
    <x v="1"/>
    <s v="NAP"/>
    <s v="SSH"/>
    <x v="0"/>
    <x v="3"/>
    <x v="255"/>
  </r>
  <r>
    <x v="79"/>
    <x v="10"/>
    <x v="1"/>
    <s v="AMADEUS"/>
    <s v="11LLNG"/>
    <x v="1"/>
    <x v="0"/>
    <x v="25"/>
    <x v="1"/>
    <x v="30"/>
    <n v="1"/>
    <n v="1"/>
    <n v="220"/>
    <n v="38.92"/>
    <n v="40"/>
    <n v="298.92"/>
    <x v="0"/>
    <x v="1"/>
    <s v="SSH"/>
    <s v="NAP"/>
    <x v="0"/>
    <x v="3"/>
    <x v="243"/>
  </r>
  <r>
    <x v="79"/>
    <x v="10"/>
    <x v="1"/>
    <s v="AMADEUS"/>
    <s v="11LLMG"/>
    <x v="1"/>
    <x v="0"/>
    <x v="24"/>
    <x v="0"/>
    <x v="29"/>
    <n v="1"/>
    <n v="1"/>
    <n v="280"/>
    <n v="34.04"/>
    <n v="40"/>
    <n v="354.04"/>
    <x v="0"/>
    <x v="1"/>
    <s v="NAP"/>
    <s v="SSH"/>
    <x v="0"/>
    <x v="3"/>
    <x v="255"/>
  </r>
  <r>
    <x v="79"/>
    <x v="10"/>
    <x v="1"/>
    <s v="AMADEUS"/>
    <s v="11LLMH"/>
    <x v="1"/>
    <x v="0"/>
    <x v="28"/>
    <x v="1"/>
    <x v="30"/>
    <n v="1"/>
    <n v="1"/>
    <n v="200"/>
    <n v="38.92"/>
    <n v="40"/>
    <n v="278.92"/>
    <x v="0"/>
    <x v="1"/>
    <s v="SSH"/>
    <s v="NAP"/>
    <x v="0"/>
    <x v="3"/>
    <x v="243"/>
  </r>
  <r>
    <x v="79"/>
    <x v="10"/>
    <x v="1"/>
    <s v="AMADEUS"/>
    <s v="11LLNF"/>
    <x v="1"/>
    <x v="0"/>
    <x v="24"/>
    <x v="0"/>
    <x v="29"/>
    <n v="1"/>
    <n v="1"/>
    <n v="280"/>
    <n v="34.04"/>
    <n v="40"/>
    <n v="354.04"/>
    <x v="0"/>
    <x v="1"/>
    <s v="NAP"/>
    <s v="SSH"/>
    <x v="0"/>
    <x v="3"/>
    <x v="255"/>
  </r>
  <r>
    <x v="79"/>
    <x v="10"/>
    <x v="1"/>
    <s v="AMADEUS"/>
    <s v="11LLNG"/>
    <x v="1"/>
    <x v="0"/>
    <x v="25"/>
    <x v="1"/>
    <x v="30"/>
    <n v="1"/>
    <n v="1"/>
    <n v="270"/>
    <n v="38.92"/>
    <n v="40"/>
    <n v="348.92"/>
    <x v="0"/>
    <x v="1"/>
    <s v="SSH"/>
    <s v="NAP"/>
    <x v="0"/>
    <x v="3"/>
    <x v="243"/>
  </r>
  <r>
    <x v="79"/>
    <x v="10"/>
    <x v="1"/>
    <s v="AMADEUS"/>
    <s v="11LLLU"/>
    <x v="1"/>
    <x v="0"/>
    <x v="13"/>
    <x v="5"/>
    <x v="30"/>
    <n v="1"/>
    <n v="1"/>
    <n v="300"/>
    <n v="38.99"/>
    <n v="40"/>
    <n v="378.99"/>
    <x v="0"/>
    <x v="1"/>
    <s v="SSH"/>
    <s v="MXP"/>
    <x v="2"/>
    <x v="3"/>
    <x v="243"/>
  </r>
  <r>
    <x v="79"/>
    <x v="10"/>
    <x v="1"/>
    <s v="AMADEUS"/>
    <s v="11LLLU"/>
    <x v="1"/>
    <x v="0"/>
    <x v="13"/>
    <x v="5"/>
    <x v="30"/>
    <n v="1"/>
    <n v="1"/>
    <n v="225"/>
    <n v="38.99"/>
    <n v="40"/>
    <n v="303.99"/>
    <x v="0"/>
    <x v="1"/>
    <s v="SSH"/>
    <s v="MXP"/>
    <x v="2"/>
    <x v="3"/>
    <x v="243"/>
  </r>
  <r>
    <x v="79"/>
    <x v="10"/>
    <x v="1"/>
    <s v="AMADEUS"/>
    <s v="11LLLU"/>
    <x v="1"/>
    <x v="0"/>
    <x v="13"/>
    <x v="5"/>
    <x v="30"/>
    <n v="1"/>
    <n v="1"/>
    <n v="300"/>
    <n v="38.99"/>
    <n v="40"/>
    <n v="378.99"/>
    <x v="0"/>
    <x v="1"/>
    <s v="SSH"/>
    <s v="MXP"/>
    <x v="2"/>
    <x v="3"/>
    <x v="243"/>
  </r>
  <r>
    <x v="79"/>
    <x v="10"/>
    <x v="1"/>
    <s v="AMADEUS"/>
    <s v="11LLPY"/>
    <x v="1"/>
    <x v="0"/>
    <x v="32"/>
    <x v="0"/>
    <x v="29"/>
    <n v="1"/>
    <n v="1"/>
    <n v="150"/>
    <n v="34.04"/>
    <n v="40"/>
    <n v="224.04"/>
    <x v="0"/>
    <x v="1"/>
    <s v="NAP"/>
    <s v="SSH"/>
    <x v="0"/>
    <x v="3"/>
    <x v="255"/>
  </r>
  <r>
    <x v="79"/>
    <x v="10"/>
    <x v="1"/>
    <s v="AMADEUS"/>
    <s v="11LLMG"/>
    <x v="1"/>
    <x v="0"/>
    <x v="24"/>
    <x v="0"/>
    <x v="29"/>
    <n v="1"/>
    <n v="1"/>
    <n v="200"/>
    <n v="34.04"/>
    <n v="40"/>
    <n v="274.03999999999996"/>
    <x v="0"/>
    <x v="1"/>
    <s v="NAP"/>
    <s v="SSH"/>
    <x v="0"/>
    <x v="3"/>
    <x v="255"/>
  </r>
  <r>
    <x v="79"/>
    <x v="10"/>
    <x v="1"/>
    <s v="AMADEUS"/>
    <s v="11LLMH"/>
    <x v="1"/>
    <x v="0"/>
    <x v="28"/>
    <x v="1"/>
    <x v="30"/>
    <n v="1"/>
    <n v="1"/>
    <n v="200"/>
    <n v="38.92"/>
    <n v="40"/>
    <n v="278.92"/>
    <x v="0"/>
    <x v="1"/>
    <s v="SSH"/>
    <s v="NAP"/>
    <x v="0"/>
    <x v="3"/>
    <x v="243"/>
  </r>
  <r>
    <x v="79"/>
    <x v="10"/>
    <x v="1"/>
    <s v="AMADEUS"/>
    <s v="11LLMG"/>
    <x v="1"/>
    <x v="0"/>
    <x v="24"/>
    <x v="0"/>
    <x v="29"/>
    <n v="1"/>
    <n v="1"/>
    <n v="200"/>
    <n v="34.04"/>
    <n v="40"/>
    <n v="274.03999999999996"/>
    <x v="0"/>
    <x v="1"/>
    <s v="NAP"/>
    <s v="SSH"/>
    <x v="0"/>
    <x v="3"/>
    <x v="255"/>
  </r>
  <r>
    <x v="79"/>
    <x v="10"/>
    <x v="1"/>
    <s v="AMADEUS"/>
    <s v="11LLMH"/>
    <x v="1"/>
    <x v="0"/>
    <x v="28"/>
    <x v="1"/>
    <x v="30"/>
    <n v="1"/>
    <n v="1"/>
    <n v="200"/>
    <n v="38.92"/>
    <n v="40"/>
    <n v="278.92"/>
    <x v="0"/>
    <x v="1"/>
    <s v="SSH"/>
    <s v="NAP"/>
    <x v="0"/>
    <x v="3"/>
    <x v="243"/>
  </r>
  <r>
    <x v="82"/>
    <x v="7"/>
    <x v="1"/>
    <m/>
    <m/>
    <x v="1"/>
    <x v="0"/>
    <x v="7"/>
    <x v="3"/>
    <x v="42"/>
    <n v="2"/>
    <n v="2"/>
    <n v="240"/>
    <n v="0"/>
    <n v="0"/>
    <n v="480"/>
    <x v="0"/>
    <x v="1"/>
    <s v="SSH"/>
    <s v="BRI"/>
    <x v="1"/>
    <x v="1"/>
    <x v="232"/>
  </r>
  <r>
    <x v="82"/>
    <x v="7"/>
    <x v="1"/>
    <m/>
    <m/>
    <x v="1"/>
    <x v="0"/>
    <x v="5"/>
    <x v="2"/>
    <x v="41"/>
    <n v="2"/>
    <n v="2"/>
    <n v="240"/>
    <n v="0"/>
    <n v="0"/>
    <n v="480"/>
    <x v="0"/>
    <x v="1"/>
    <s v="BRI"/>
    <s v="SSH"/>
    <x v="1"/>
    <x v="1"/>
    <x v="252"/>
  </r>
  <r>
    <x v="82"/>
    <x v="7"/>
    <x v="1"/>
    <m/>
    <m/>
    <x v="1"/>
    <x v="0"/>
    <x v="22"/>
    <x v="12"/>
    <x v="2"/>
    <n v="2"/>
    <n v="2"/>
    <n v="240"/>
    <n v="0"/>
    <n v="0"/>
    <n v="480"/>
    <x v="0"/>
    <x v="1"/>
    <s v="NAP"/>
    <s v="HRG"/>
    <x v="0"/>
    <x v="0"/>
    <x v="229"/>
  </r>
  <r>
    <x v="82"/>
    <x v="7"/>
    <x v="1"/>
    <m/>
    <m/>
    <x v="1"/>
    <x v="0"/>
    <x v="23"/>
    <x v="13"/>
    <x v="4"/>
    <n v="2"/>
    <n v="2"/>
    <n v="240"/>
    <n v="0"/>
    <n v="0"/>
    <n v="480"/>
    <x v="0"/>
    <x v="1"/>
    <s v="HRG"/>
    <s v="NAP"/>
    <x v="0"/>
    <x v="0"/>
    <x v="222"/>
  </r>
  <r>
    <x v="82"/>
    <x v="7"/>
    <x v="1"/>
    <m/>
    <m/>
    <x v="1"/>
    <x v="0"/>
    <x v="12"/>
    <x v="16"/>
    <x v="68"/>
    <n v="1"/>
    <n v="1"/>
    <n v="250"/>
    <n v="0"/>
    <n v="0"/>
    <n v="250"/>
    <x v="0"/>
    <x v="1"/>
    <s v="FCO"/>
    <s v="SSH"/>
    <x v="6"/>
    <x v="3"/>
    <x v="31"/>
  </r>
  <r>
    <x v="82"/>
    <x v="32"/>
    <x v="0"/>
    <m/>
    <m/>
    <x v="0"/>
    <x v="0"/>
    <x v="0"/>
    <x v="0"/>
    <x v="0"/>
    <n v="10"/>
    <n v="10"/>
    <n v="235"/>
    <n v="0"/>
    <n v="0"/>
    <n v="2350"/>
    <x v="0"/>
    <x v="3"/>
    <s v="NAP"/>
    <s v="SSH"/>
    <x v="0"/>
    <x v="0"/>
    <x v="258"/>
  </r>
  <r>
    <x v="82"/>
    <x v="32"/>
    <x v="0"/>
    <m/>
    <m/>
    <x v="0"/>
    <x v="0"/>
    <x v="0"/>
    <x v="0"/>
    <x v="1"/>
    <n v="10"/>
    <n v="10"/>
    <n v="235"/>
    <n v="0"/>
    <n v="0"/>
    <n v="2350"/>
    <x v="0"/>
    <x v="3"/>
    <s v="NAP"/>
    <s v="SSH"/>
    <x v="0"/>
    <x v="0"/>
    <x v="228"/>
  </r>
  <r>
    <x v="82"/>
    <x v="32"/>
    <x v="0"/>
    <m/>
    <m/>
    <x v="0"/>
    <x v="0"/>
    <x v="0"/>
    <x v="0"/>
    <x v="2"/>
    <n v="10"/>
    <n v="10"/>
    <n v="235"/>
    <n v="0"/>
    <n v="0"/>
    <n v="2350"/>
    <x v="0"/>
    <x v="3"/>
    <s v="NAP"/>
    <s v="SSH"/>
    <x v="0"/>
    <x v="0"/>
    <x v="229"/>
  </r>
  <r>
    <x v="82"/>
    <x v="32"/>
    <x v="0"/>
    <m/>
    <m/>
    <x v="0"/>
    <x v="0"/>
    <x v="0"/>
    <x v="0"/>
    <x v="3"/>
    <n v="10"/>
    <n v="10"/>
    <n v="235"/>
    <n v="0"/>
    <n v="0"/>
    <n v="2350"/>
    <x v="0"/>
    <x v="3"/>
    <s v="NAP"/>
    <s v="SSH"/>
    <x v="0"/>
    <x v="0"/>
    <x v="230"/>
  </r>
  <r>
    <x v="82"/>
    <x v="32"/>
    <x v="0"/>
    <m/>
    <m/>
    <x v="0"/>
    <x v="0"/>
    <x v="0"/>
    <x v="0"/>
    <x v="4"/>
    <n v="10"/>
    <n v="10"/>
    <n v="235"/>
    <n v="0"/>
    <n v="0"/>
    <n v="2350"/>
    <x v="0"/>
    <x v="3"/>
    <s v="NAP"/>
    <s v="SSH"/>
    <x v="0"/>
    <x v="0"/>
    <x v="222"/>
  </r>
  <r>
    <x v="82"/>
    <x v="32"/>
    <x v="0"/>
    <m/>
    <m/>
    <x v="0"/>
    <x v="0"/>
    <x v="0"/>
    <x v="0"/>
    <x v="5"/>
    <n v="10"/>
    <n v="10"/>
    <n v="235"/>
    <n v="0"/>
    <n v="0"/>
    <n v="2350"/>
    <x v="0"/>
    <x v="3"/>
    <s v="NAP"/>
    <s v="SSH"/>
    <x v="0"/>
    <x v="0"/>
    <x v="211"/>
  </r>
  <r>
    <x v="82"/>
    <x v="32"/>
    <x v="0"/>
    <m/>
    <m/>
    <x v="0"/>
    <x v="1"/>
    <x v="2"/>
    <x v="1"/>
    <x v="1"/>
    <n v="10"/>
    <n v="10"/>
    <n v="235"/>
    <n v="0"/>
    <n v="0"/>
    <n v="2350"/>
    <x v="0"/>
    <x v="3"/>
    <s v="SSH"/>
    <s v="NAP"/>
    <x v="0"/>
    <x v="0"/>
    <x v="228"/>
  </r>
  <r>
    <x v="82"/>
    <x v="32"/>
    <x v="0"/>
    <m/>
    <m/>
    <x v="0"/>
    <x v="1"/>
    <x v="2"/>
    <x v="1"/>
    <x v="2"/>
    <n v="10"/>
    <n v="10"/>
    <n v="235"/>
    <n v="0"/>
    <n v="0"/>
    <n v="2350"/>
    <x v="0"/>
    <x v="3"/>
    <s v="SSH"/>
    <s v="NAP"/>
    <x v="0"/>
    <x v="0"/>
    <x v="229"/>
  </r>
  <r>
    <x v="82"/>
    <x v="32"/>
    <x v="0"/>
    <m/>
    <m/>
    <x v="0"/>
    <x v="1"/>
    <x v="2"/>
    <x v="1"/>
    <x v="3"/>
    <n v="10"/>
    <n v="10"/>
    <n v="235"/>
    <n v="0"/>
    <n v="0"/>
    <n v="2350"/>
    <x v="0"/>
    <x v="3"/>
    <s v="SSH"/>
    <s v="NAP"/>
    <x v="0"/>
    <x v="0"/>
    <x v="230"/>
  </r>
  <r>
    <x v="82"/>
    <x v="32"/>
    <x v="0"/>
    <m/>
    <m/>
    <x v="0"/>
    <x v="1"/>
    <x v="2"/>
    <x v="1"/>
    <x v="4"/>
    <n v="10"/>
    <n v="10"/>
    <n v="235"/>
    <n v="0"/>
    <n v="0"/>
    <n v="2350"/>
    <x v="0"/>
    <x v="3"/>
    <s v="SSH"/>
    <s v="NAP"/>
    <x v="0"/>
    <x v="0"/>
    <x v="222"/>
  </r>
  <r>
    <x v="82"/>
    <x v="32"/>
    <x v="0"/>
    <m/>
    <m/>
    <x v="0"/>
    <x v="1"/>
    <x v="2"/>
    <x v="1"/>
    <x v="5"/>
    <n v="10"/>
    <n v="10"/>
    <n v="235"/>
    <n v="0"/>
    <n v="0"/>
    <n v="2350"/>
    <x v="0"/>
    <x v="3"/>
    <s v="SSH"/>
    <s v="NAP"/>
    <x v="0"/>
    <x v="0"/>
    <x v="211"/>
  </r>
  <r>
    <x v="82"/>
    <x v="32"/>
    <x v="0"/>
    <m/>
    <m/>
    <x v="0"/>
    <x v="1"/>
    <x v="2"/>
    <x v="1"/>
    <x v="6"/>
    <n v="10"/>
    <n v="10"/>
    <n v="235"/>
    <n v="0"/>
    <n v="0"/>
    <n v="2350"/>
    <x v="0"/>
    <x v="3"/>
    <s v="SSH"/>
    <s v="NAP"/>
    <x v="0"/>
    <x v="0"/>
    <x v="198"/>
  </r>
  <r>
    <x v="80"/>
    <x v="10"/>
    <x v="1"/>
    <s v="AMADEUS"/>
    <s v="11LLS0"/>
    <x v="1"/>
    <x v="0"/>
    <x v="22"/>
    <x v="12"/>
    <x v="2"/>
    <n v="1"/>
    <n v="1"/>
    <n v="180"/>
    <n v="22.11"/>
    <n v="40"/>
    <n v="242.11"/>
    <x v="0"/>
    <x v="1"/>
    <s v="NAP"/>
    <s v="HRG"/>
    <x v="0"/>
    <x v="0"/>
    <x v="28"/>
  </r>
  <r>
    <x v="80"/>
    <x v="10"/>
    <x v="1"/>
    <s v="AMADEUS"/>
    <s v="11LLS2"/>
    <x v="1"/>
    <x v="0"/>
    <x v="23"/>
    <x v="13"/>
    <x v="4"/>
    <n v="1"/>
    <n v="1"/>
    <n v="180"/>
    <n v="35.53"/>
    <n v="40"/>
    <n v="255.53"/>
    <x v="0"/>
    <x v="1"/>
    <s v="HRG"/>
    <s v="NAP"/>
    <x v="0"/>
    <x v="0"/>
    <x v="30"/>
  </r>
  <r>
    <x v="80"/>
    <x v="10"/>
    <x v="1"/>
    <s v="AMADEUS"/>
    <s v="11LLS0"/>
    <x v="1"/>
    <x v="0"/>
    <x v="22"/>
    <x v="12"/>
    <x v="2"/>
    <n v="1"/>
    <n v="1"/>
    <n v="180"/>
    <n v="22.11"/>
    <n v="40"/>
    <n v="242.11"/>
    <x v="0"/>
    <x v="1"/>
    <s v="NAP"/>
    <s v="HRG"/>
    <x v="0"/>
    <x v="0"/>
    <x v="28"/>
  </r>
  <r>
    <x v="80"/>
    <x v="10"/>
    <x v="1"/>
    <s v="AMADEUS"/>
    <s v="11LLS2"/>
    <x v="1"/>
    <x v="0"/>
    <x v="23"/>
    <x v="13"/>
    <x v="4"/>
    <n v="1"/>
    <n v="1"/>
    <n v="180"/>
    <n v="35.53"/>
    <n v="40"/>
    <n v="255.53"/>
    <x v="0"/>
    <x v="1"/>
    <s v="HRG"/>
    <s v="NAP"/>
    <x v="0"/>
    <x v="0"/>
    <x v="30"/>
  </r>
  <r>
    <x v="80"/>
    <x v="10"/>
    <x v="1"/>
    <s v="AMADEUS"/>
    <s v="11LLS0"/>
    <x v="1"/>
    <x v="0"/>
    <x v="22"/>
    <x v="12"/>
    <x v="2"/>
    <n v="1"/>
    <n v="1"/>
    <n v="240"/>
    <n v="28.36"/>
    <n v="40"/>
    <n v="308.36"/>
    <x v="0"/>
    <x v="1"/>
    <s v="NAP"/>
    <s v="HRG"/>
    <x v="0"/>
    <x v="0"/>
    <x v="28"/>
  </r>
  <r>
    <x v="80"/>
    <x v="10"/>
    <x v="1"/>
    <s v="AMADEUS"/>
    <s v="11LLS2"/>
    <x v="1"/>
    <x v="0"/>
    <x v="23"/>
    <x v="13"/>
    <x v="4"/>
    <n v="1"/>
    <n v="1"/>
    <n v="240"/>
    <n v="35.53"/>
    <n v="40"/>
    <n v="315.52999999999997"/>
    <x v="0"/>
    <x v="1"/>
    <s v="HRG"/>
    <s v="NAP"/>
    <x v="0"/>
    <x v="0"/>
    <x v="30"/>
  </r>
  <r>
    <x v="80"/>
    <x v="10"/>
    <x v="1"/>
    <s v="AMADEUS"/>
    <s v="11LLS0"/>
    <x v="1"/>
    <x v="0"/>
    <x v="22"/>
    <x v="12"/>
    <x v="2"/>
    <n v="1"/>
    <n v="1"/>
    <n v="240"/>
    <n v="28.36"/>
    <n v="40"/>
    <n v="308.36"/>
    <x v="0"/>
    <x v="1"/>
    <s v="NAP"/>
    <s v="HRG"/>
    <x v="0"/>
    <x v="0"/>
    <x v="28"/>
  </r>
  <r>
    <x v="80"/>
    <x v="10"/>
    <x v="1"/>
    <s v="AMADEUS"/>
    <s v="11LLS2"/>
    <x v="1"/>
    <x v="0"/>
    <x v="23"/>
    <x v="13"/>
    <x v="4"/>
    <n v="1"/>
    <n v="1"/>
    <n v="240"/>
    <n v="35.53"/>
    <n v="40"/>
    <n v="315.52999999999997"/>
    <x v="0"/>
    <x v="1"/>
    <s v="HRG"/>
    <s v="NAP"/>
    <x v="0"/>
    <x v="0"/>
    <x v="30"/>
  </r>
  <r>
    <x v="81"/>
    <x v="10"/>
    <x v="1"/>
    <s v="AMADEUS"/>
    <s v="11LM2N"/>
    <x v="1"/>
    <x v="0"/>
    <x v="28"/>
    <x v="1"/>
    <x v="30"/>
    <n v="1"/>
    <n v="1"/>
    <n v="200"/>
    <n v="38.92"/>
    <n v="40"/>
    <n v="278.92"/>
    <x v="0"/>
    <x v="1"/>
    <s v="SSH"/>
    <s v="NAP"/>
    <x v="0"/>
    <x v="3"/>
    <x v="221"/>
  </r>
  <r>
    <x v="81"/>
    <x v="10"/>
    <x v="1"/>
    <s v="AMADEUS"/>
    <s v="11LM2N"/>
    <x v="1"/>
    <x v="0"/>
    <x v="28"/>
    <x v="1"/>
    <x v="30"/>
    <n v="1"/>
    <n v="1"/>
    <n v="200"/>
    <n v="38.92"/>
    <n v="40"/>
    <n v="278.92"/>
    <x v="0"/>
    <x v="1"/>
    <s v="SSH"/>
    <s v="NAP"/>
    <x v="0"/>
    <x v="3"/>
    <x v="221"/>
  </r>
  <r>
    <x v="82"/>
    <x v="18"/>
    <x v="0"/>
    <m/>
    <m/>
    <x v="0"/>
    <x v="0"/>
    <x v="12"/>
    <x v="16"/>
    <x v="67"/>
    <n v="10"/>
    <n v="10"/>
    <n v="245"/>
    <n v="0"/>
    <n v="0"/>
    <n v="2450"/>
    <x v="0"/>
    <x v="3"/>
    <s v="FCO"/>
    <s v="SSH"/>
    <x v="6"/>
    <x v="3"/>
    <x v="199"/>
  </r>
  <r>
    <x v="82"/>
    <x v="18"/>
    <x v="0"/>
    <m/>
    <m/>
    <x v="0"/>
    <x v="0"/>
    <x v="12"/>
    <x v="16"/>
    <x v="68"/>
    <n v="10"/>
    <n v="10"/>
    <n v="245"/>
    <n v="0"/>
    <n v="0"/>
    <n v="2450"/>
    <x v="0"/>
    <x v="3"/>
    <s v="FCO"/>
    <s v="SSH"/>
    <x v="6"/>
    <x v="3"/>
    <x v="31"/>
  </r>
  <r>
    <x v="82"/>
    <x v="18"/>
    <x v="0"/>
    <m/>
    <m/>
    <x v="0"/>
    <x v="0"/>
    <x v="12"/>
    <x v="16"/>
    <x v="69"/>
    <n v="10"/>
    <n v="10"/>
    <n v="245"/>
    <n v="0"/>
    <n v="0"/>
    <n v="2450"/>
    <x v="0"/>
    <x v="3"/>
    <s v="FCO"/>
    <s v="SSH"/>
    <x v="6"/>
    <x v="3"/>
    <x v="32"/>
  </r>
  <r>
    <x v="82"/>
    <x v="18"/>
    <x v="0"/>
    <m/>
    <m/>
    <x v="0"/>
    <x v="0"/>
    <x v="12"/>
    <x v="16"/>
    <x v="70"/>
    <n v="10"/>
    <n v="10"/>
    <n v="245"/>
    <n v="0"/>
    <n v="0"/>
    <n v="2450"/>
    <x v="0"/>
    <x v="3"/>
    <s v="FCO"/>
    <s v="SSH"/>
    <x v="6"/>
    <x v="3"/>
    <x v="33"/>
  </r>
  <r>
    <x v="82"/>
    <x v="18"/>
    <x v="0"/>
    <m/>
    <m/>
    <x v="0"/>
    <x v="1"/>
    <x v="13"/>
    <x v="17"/>
    <x v="68"/>
    <n v="10"/>
    <n v="10"/>
    <n v="245"/>
    <n v="0"/>
    <n v="0"/>
    <n v="2450"/>
    <x v="0"/>
    <x v="3"/>
    <s v="SSH"/>
    <s v="FCO"/>
    <x v="6"/>
    <x v="3"/>
    <x v="31"/>
  </r>
  <r>
    <x v="82"/>
    <x v="18"/>
    <x v="0"/>
    <m/>
    <m/>
    <x v="0"/>
    <x v="1"/>
    <x v="13"/>
    <x v="17"/>
    <x v="69"/>
    <n v="10"/>
    <n v="10"/>
    <n v="245"/>
    <n v="0"/>
    <n v="0"/>
    <n v="2450"/>
    <x v="0"/>
    <x v="3"/>
    <s v="SSH"/>
    <s v="FCO"/>
    <x v="6"/>
    <x v="3"/>
    <x v="32"/>
  </r>
  <r>
    <x v="82"/>
    <x v="18"/>
    <x v="0"/>
    <m/>
    <m/>
    <x v="0"/>
    <x v="1"/>
    <x v="13"/>
    <x v="17"/>
    <x v="70"/>
    <n v="10"/>
    <n v="10"/>
    <n v="245"/>
    <n v="0"/>
    <n v="0"/>
    <n v="2450"/>
    <x v="0"/>
    <x v="3"/>
    <s v="SSH"/>
    <s v="FCO"/>
    <x v="6"/>
    <x v="3"/>
    <x v="33"/>
  </r>
  <r>
    <x v="82"/>
    <x v="18"/>
    <x v="0"/>
    <m/>
    <m/>
    <x v="0"/>
    <x v="1"/>
    <x v="13"/>
    <x v="17"/>
    <x v="71"/>
    <n v="10"/>
    <n v="10"/>
    <n v="245"/>
    <n v="0"/>
    <n v="0"/>
    <n v="2450"/>
    <x v="0"/>
    <x v="3"/>
    <s v="SSH"/>
    <s v="FCO"/>
    <x v="6"/>
    <x v="3"/>
    <x v="17"/>
  </r>
  <r>
    <x v="82"/>
    <x v="29"/>
    <x v="0"/>
    <m/>
    <m/>
    <x v="0"/>
    <x v="0"/>
    <x v="12"/>
    <x v="16"/>
    <x v="67"/>
    <n v="0"/>
    <n v="0"/>
    <n v="245"/>
    <n v="0"/>
    <n v="0"/>
    <n v="0"/>
    <x v="0"/>
    <x v="5"/>
    <s v="FCO"/>
    <s v="SSH"/>
    <x v="6"/>
    <x v="3"/>
    <x v="199"/>
  </r>
  <r>
    <x v="82"/>
    <x v="29"/>
    <x v="0"/>
    <m/>
    <m/>
    <x v="0"/>
    <x v="0"/>
    <x v="12"/>
    <x v="16"/>
    <x v="68"/>
    <n v="0"/>
    <n v="0"/>
    <n v="245"/>
    <n v="0"/>
    <n v="0"/>
    <n v="0"/>
    <x v="0"/>
    <x v="5"/>
    <s v="FCO"/>
    <s v="SSH"/>
    <x v="6"/>
    <x v="3"/>
    <x v="31"/>
  </r>
  <r>
    <x v="82"/>
    <x v="29"/>
    <x v="0"/>
    <m/>
    <m/>
    <x v="0"/>
    <x v="0"/>
    <x v="12"/>
    <x v="16"/>
    <x v="69"/>
    <n v="0"/>
    <n v="0"/>
    <n v="245"/>
    <n v="0"/>
    <n v="0"/>
    <n v="0"/>
    <x v="0"/>
    <x v="5"/>
    <s v="FCO"/>
    <s v="SSH"/>
    <x v="6"/>
    <x v="3"/>
    <x v="32"/>
  </r>
  <r>
    <x v="82"/>
    <x v="29"/>
    <x v="0"/>
    <m/>
    <m/>
    <x v="0"/>
    <x v="0"/>
    <x v="12"/>
    <x v="16"/>
    <x v="70"/>
    <n v="0"/>
    <n v="0"/>
    <n v="245"/>
    <n v="0"/>
    <n v="0"/>
    <n v="0"/>
    <x v="0"/>
    <x v="5"/>
    <s v="FCO"/>
    <s v="SSH"/>
    <x v="6"/>
    <x v="3"/>
    <x v="33"/>
  </r>
  <r>
    <x v="82"/>
    <x v="29"/>
    <x v="0"/>
    <m/>
    <m/>
    <x v="0"/>
    <x v="1"/>
    <x v="13"/>
    <x v="17"/>
    <x v="68"/>
    <n v="0"/>
    <n v="0"/>
    <n v="245"/>
    <n v="0"/>
    <n v="0"/>
    <n v="0"/>
    <x v="0"/>
    <x v="5"/>
    <s v="SSH"/>
    <s v="FCO"/>
    <x v="6"/>
    <x v="3"/>
    <x v="31"/>
  </r>
  <r>
    <x v="82"/>
    <x v="29"/>
    <x v="0"/>
    <m/>
    <m/>
    <x v="0"/>
    <x v="1"/>
    <x v="13"/>
    <x v="17"/>
    <x v="69"/>
    <n v="0"/>
    <n v="0"/>
    <n v="245"/>
    <n v="0"/>
    <n v="0"/>
    <n v="0"/>
    <x v="0"/>
    <x v="5"/>
    <s v="SSH"/>
    <s v="FCO"/>
    <x v="6"/>
    <x v="3"/>
    <x v="32"/>
  </r>
  <r>
    <x v="82"/>
    <x v="29"/>
    <x v="0"/>
    <m/>
    <m/>
    <x v="0"/>
    <x v="1"/>
    <x v="13"/>
    <x v="17"/>
    <x v="70"/>
    <n v="0"/>
    <n v="0"/>
    <n v="245"/>
    <n v="0"/>
    <n v="0"/>
    <n v="0"/>
    <x v="0"/>
    <x v="5"/>
    <s v="SSH"/>
    <s v="FCO"/>
    <x v="6"/>
    <x v="3"/>
    <x v="33"/>
  </r>
  <r>
    <x v="82"/>
    <x v="29"/>
    <x v="0"/>
    <m/>
    <m/>
    <x v="0"/>
    <x v="1"/>
    <x v="13"/>
    <x v="17"/>
    <x v="71"/>
    <n v="0"/>
    <n v="0"/>
    <n v="245"/>
    <n v="0"/>
    <n v="0"/>
    <n v="0"/>
    <x v="0"/>
    <x v="5"/>
    <s v="SSH"/>
    <s v="FCO"/>
    <x v="6"/>
    <x v="3"/>
    <x v="17"/>
  </r>
  <r>
    <x v="82"/>
    <x v="8"/>
    <x v="1"/>
    <m/>
    <s v="6F4TQ"/>
    <x v="1"/>
    <x v="0"/>
    <x v="12"/>
    <x v="16"/>
    <x v="68"/>
    <n v="2"/>
    <n v="2"/>
    <n v="250"/>
    <n v="0"/>
    <n v="0"/>
    <n v="500"/>
    <x v="0"/>
    <x v="1"/>
    <s v="FCO"/>
    <s v="SSH"/>
    <x v="6"/>
    <x v="3"/>
    <x v="31"/>
  </r>
  <r>
    <x v="82"/>
    <x v="8"/>
    <x v="1"/>
    <m/>
    <s v="RCCMV"/>
    <x v="1"/>
    <x v="0"/>
    <x v="13"/>
    <x v="17"/>
    <x v="72"/>
    <n v="2"/>
    <n v="2"/>
    <n v="250"/>
    <n v="0"/>
    <n v="0"/>
    <n v="500"/>
    <x v="0"/>
    <x v="1"/>
    <s v="SSH"/>
    <s v="FCO"/>
    <x v="6"/>
    <x v="3"/>
    <x v="18"/>
  </r>
  <r>
    <x v="83"/>
    <x v="15"/>
    <x v="0"/>
    <m/>
    <m/>
    <x v="0"/>
    <x v="0"/>
    <x v="5"/>
    <x v="2"/>
    <x v="40"/>
    <n v="0"/>
    <n v="0"/>
    <n v="220"/>
    <n v="0"/>
    <n v="0"/>
    <n v="0"/>
    <x v="0"/>
    <x v="5"/>
    <s v="BRI"/>
    <s v="SSH"/>
    <x v="1"/>
    <x v="1"/>
    <x v="199"/>
  </r>
  <r>
    <x v="83"/>
    <x v="15"/>
    <x v="0"/>
    <m/>
    <m/>
    <x v="0"/>
    <x v="0"/>
    <x v="5"/>
    <x v="2"/>
    <x v="41"/>
    <n v="0"/>
    <n v="0"/>
    <n v="220"/>
    <n v="0"/>
    <n v="0"/>
    <n v="0"/>
    <x v="0"/>
    <x v="5"/>
    <s v="BRI"/>
    <s v="SSH"/>
    <x v="1"/>
    <x v="1"/>
    <x v="31"/>
  </r>
  <r>
    <x v="83"/>
    <x v="15"/>
    <x v="0"/>
    <m/>
    <m/>
    <x v="0"/>
    <x v="0"/>
    <x v="5"/>
    <x v="2"/>
    <x v="42"/>
    <n v="0"/>
    <n v="0"/>
    <n v="220"/>
    <n v="0"/>
    <n v="0"/>
    <n v="0"/>
    <x v="0"/>
    <x v="5"/>
    <s v="BRI"/>
    <s v="SSH"/>
    <x v="1"/>
    <x v="1"/>
    <x v="32"/>
  </r>
  <r>
    <x v="83"/>
    <x v="15"/>
    <x v="0"/>
    <m/>
    <m/>
    <x v="0"/>
    <x v="0"/>
    <x v="5"/>
    <x v="2"/>
    <x v="43"/>
    <n v="0"/>
    <n v="0"/>
    <n v="220"/>
    <n v="0"/>
    <n v="0"/>
    <n v="0"/>
    <x v="0"/>
    <x v="5"/>
    <s v="BRI"/>
    <s v="SSH"/>
    <x v="1"/>
    <x v="1"/>
    <x v="33"/>
  </r>
  <r>
    <x v="83"/>
    <x v="15"/>
    <x v="0"/>
    <m/>
    <m/>
    <x v="0"/>
    <x v="0"/>
    <x v="5"/>
    <x v="2"/>
    <x v="12"/>
    <n v="0"/>
    <n v="0"/>
    <n v="220"/>
    <n v="0"/>
    <n v="0"/>
    <n v="0"/>
    <x v="0"/>
    <x v="5"/>
    <s v="BRI"/>
    <s v="SSH"/>
    <x v="1"/>
    <x v="1"/>
    <x v="17"/>
  </r>
  <r>
    <x v="83"/>
    <x v="15"/>
    <x v="0"/>
    <m/>
    <m/>
    <x v="0"/>
    <x v="1"/>
    <x v="7"/>
    <x v="3"/>
    <x v="41"/>
    <n v="0"/>
    <n v="0"/>
    <n v="220"/>
    <n v="0"/>
    <n v="0"/>
    <n v="0"/>
    <x v="0"/>
    <x v="5"/>
    <s v="SSH"/>
    <s v="BRI"/>
    <x v="1"/>
    <x v="1"/>
    <x v="31"/>
  </r>
  <r>
    <x v="83"/>
    <x v="15"/>
    <x v="0"/>
    <m/>
    <m/>
    <x v="0"/>
    <x v="1"/>
    <x v="7"/>
    <x v="3"/>
    <x v="42"/>
    <n v="0"/>
    <n v="0"/>
    <n v="220"/>
    <n v="0"/>
    <n v="0"/>
    <n v="0"/>
    <x v="0"/>
    <x v="5"/>
    <s v="SSH"/>
    <s v="BRI"/>
    <x v="1"/>
    <x v="1"/>
    <x v="32"/>
  </r>
  <r>
    <x v="83"/>
    <x v="15"/>
    <x v="0"/>
    <m/>
    <m/>
    <x v="0"/>
    <x v="1"/>
    <x v="7"/>
    <x v="3"/>
    <x v="43"/>
    <n v="0"/>
    <n v="0"/>
    <n v="220"/>
    <n v="0"/>
    <n v="0"/>
    <n v="0"/>
    <x v="0"/>
    <x v="5"/>
    <s v="SSH"/>
    <s v="BRI"/>
    <x v="1"/>
    <x v="1"/>
    <x v="33"/>
  </r>
  <r>
    <x v="83"/>
    <x v="15"/>
    <x v="0"/>
    <m/>
    <m/>
    <x v="0"/>
    <x v="1"/>
    <x v="7"/>
    <x v="3"/>
    <x v="12"/>
    <n v="0"/>
    <n v="0"/>
    <n v="220"/>
    <n v="0"/>
    <n v="0"/>
    <n v="0"/>
    <x v="0"/>
    <x v="5"/>
    <s v="SSH"/>
    <s v="BRI"/>
    <x v="1"/>
    <x v="1"/>
    <x v="17"/>
  </r>
  <r>
    <x v="83"/>
    <x v="15"/>
    <x v="0"/>
    <m/>
    <m/>
    <x v="0"/>
    <x v="1"/>
    <x v="7"/>
    <x v="3"/>
    <x v="13"/>
    <n v="0"/>
    <n v="0"/>
    <n v="220"/>
    <n v="0"/>
    <n v="0"/>
    <n v="0"/>
    <x v="0"/>
    <x v="5"/>
    <s v="SSH"/>
    <s v="BRI"/>
    <x v="1"/>
    <x v="1"/>
    <x v="18"/>
  </r>
  <r>
    <x v="82"/>
    <x v="25"/>
    <x v="1"/>
    <m/>
    <s v="12LQLM"/>
    <x v="1"/>
    <x v="0"/>
    <x v="12"/>
    <x v="4"/>
    <x v="29"/>
    <n v="1"/>
    <n v="1"/>
    <n v="220"/>
    <n v="29.740000000000002"/>
    <n v="30"/>
    <n v="279.74"/>
    <x v="0"/>
    <x v="1"/>
    <s v="MXP"/>
    <s v="SSH"/>
    <x v="2"/>
    <x v="3"/>
    <x v="251"/>
  </r>
  <r>
    <x v="82"/>
    <x v="25"/>
    <x v="1"/>
    <m/>
    <s v="12LQLM"/>
    <x v="1"/>
    <x v="0"/>
    <x v="12"/>
    <x v="4"/>
    <x v="29"/>
    <n v="1"/>
    <n v="1"/>
    <n v="220"/>
    <n v="29.740000000000002"/>
    <n v="30"/>
    <n v="279.74"/>
    <x v="0"/>
    <x v="1"/>
    <s v="MXP"/>
    <s v="SSH"/>
    <x v="2"/>
    <x v="3"/>
    <x v="251"/>
  </r>
  <r>
    <x v="82"/>
    <x v="25"/>
    <x v="1"/>
    <m/>
    <s v="12LQLM"/>
    <x v="1"/>
    <x v="0"/>
    <x v="12"/>
    <x v="4"/>
    <x v="29"/>
    <n v="1"/>
    <n v="1"/>
    <n v="170"/>
    <n v="21.17"/>
    <n v="30"/>
    <n v="221.17000000000002"/>
    <x v="0"/>
    <x v="1"/>
    <s v="MXP"/>
    <s v="SSH"/>
    <x v="2"/>
    <x v="3"/>
    <x v="251"/>
  </r>
  <r>
    <x v="83"/>
    <x v="20"/>
    <x v="0"/>
    <m/>
    <m/>
    <x v="0"/>
    <x v="0"/>
    <x v="5"/>
    <x v="2"/>
    <x v="39"/>
    <n v="0"/>
    <n v="0"/>
    <n v="235"/>
    <n v="0"/>
    <n v="0"/>
    <n v="0"/>
    <x v="0"/>
    <x v="0"/>
    <s v="BRI"/>
    <s v="SSH"/>
    <x v="1"/>
    <x v="1"/>
    <x v="259"/>
  </r>
  <r>
    <x v="83"/>
    <x v="20"/>
    <x v="0"/>
    <m/>
    <m/>
    <x v="0"/>
    <x v="1"/>
    <x v="7"/>
    <x v="3"/>
    <x v="40"/>
    <n v="0"/>
    <n v="0"/>
    <n v="235"/>
    <n v="0"/>
    <n v="0"/>
    <n v="0"/>
    <x v="0"/>
    <x v="0"/>
    <s v="SSH"/>
    <s v="BRI"/>
    <x v="1"/>
    <x v="1"/>
    <x v="199"/>
  </r>
  <r>
    <x v="83"/>
    <x v="8"/>
    <x v="1"/>
    <m/>
    <s v="AD4GF"/>
    <x v="1"/>
    <x v="0"/>
    <x v="29"/>
    <x v="6"/>
    <x v="40"/>
    <n v="4"/>
    <n v="4"/>
    <n v="280"/>
    <n v="0"/>
    <n v="0"/>
    <n v="1120"/>
    <x v="0"/>
    <x v="1"/>
    <s v="VRN"/>
    <s v="SSH"/>
    <x v="3"/>
    <x v="1"/>
    <x v="199"/>
  </r>
  <r>
    <x v="83"/>
    <x v="8"/>
    <x v="1"/>
    <m/>
    <s v="T2337"/>
    <x v="0"/>
    <x v="0"/>
    <x v="12"/>
    <x v="16"/>
    <x v="69"/>
    <n v="2"/>
    <n v="2"/>
    <n v="250"/>
    <n v="0"/>
    <n v="0"/>
    <n v="500"/>
    <x v="0"/>
    <x v="1"/>
    <s v="FCO"/>
    <s v="SSH"/>
    <x v="6"/>
    <x v="3"/>
    <x v="188"/>
  </r>
  <r>
    <x v="83"/>
    <x v="8"/>
    <x v="1"/>
    <m/>
    <s v="T2337"/>
    <x v="0"/>
    <x v="1"/>
    <x v="13"/>
    <x v="17"/>
    <x v="70"/>
    <n v="2"/>
    <n v="2"/>
    <n v="250"/>
    <n v="0"/>
    <n v="0"/>
    <n v="500"/>
    <x v="0"/>
    <x v="1"/>
    <s v="SSH"/>
    <s v="FCO"/>
    <x v="6"/>
    <x v="3"/>
    <x v="189"/>
  </r>
  <r>
    <x v="83"/>
    <x v="8"/>
    <x v="1"/>
    <m/>
    <s v="TMN2H"/>
    <x v="1"/>
    <x v="0"/>
    <x v="13"/>
    <x v="17"/>
    <x v="70"/>
    <n v="2"/>
    <n v="2"/>
    <n v="250"/>
    <n v="0"/>
    <n v="0"/>
    <n v="500"/>
    <x v="0"/>
    <x v="1"/>
    <s v="SSH"/>
    <s v="FCO"/>
    <x v="6"/>
    <x v="3"/>
    <x v="189"/>
  </r>
  <r>
    <x v="83"/>
    <x v="8"/>
    <x v="1"/>
    <m/>
    <s v="9QLJN"/>
    <x v="0"/>
    <x v="0"/>
    <x v="22"/>
    <x v="12"/>
    <x v="2"/>
    <n v="2"/>
    <n v="2"/>
    <n v="240"/>
    <n v="0"/>
    <n v="0"/>
    <n v="480"/>
    <x v="0"/>
    <x v="1"/>
    <s v="NAP"/>
    <s v="HRG"/>
    <x v="0"/>
    <x v="0"/>
    <x v="224"/>
  </r>
  <r>
    <x v="83"/>
    <x v="8"/>
    <x v="1"/>
    <m/>
    <s v="9QLJN"/>
    <x v="0"/>
    <x v="1"/>
    <x v="23"/>
    <x v="13"/>
    <x v="3"/>
    <n v="2"/>
    <n v="2"/>
    <n v="240"/>
    <n v="0"/>
    <n v="0"/>
    <n v="480"/>
    <x v="0"/>
    <x v="1"/>
    <s v="HRG"/>
    <s v="NAP"/>
    <x v="0"/>
    <x v="0"/>
    <x v="225"/>
  </r>
  <r>
    <x v="82"/>
    <x v="10"/>
    <x v="1"/>
    <s v="AMADEUS"/>
    <s v="11LM9J"/>
    <x v="0"/>
    <x v="1"/>
    <x v="7"/>
    <x v="3"/>
    <x v="43"/>
    <n v="1"/>
    <n v="1"/>
    <n v="245"/>
    <n v="39.03"/>
    <n v="40"/>
    <n v="324.02999999999997"/>
    <x v="0"/>
    <x v="1"/>
    <s v="SSH"/>
    <s v="BRI"/>
    <x v="1"/>
    <x v="1"/>
    <x v="202"/>
  </r>
  <r>
    <x v="82"/>
    <x v="10"/>
    <x v="1"/>
    <s v="AMADEUS"/>
    <s v="11LM9J"/>
    <x v="0"/>
    <x v="0"/>
    <x v="5"/>
    <x v="2"/>
    <x v="41"/>
    <n v="1"/>
    <n v="1"/>
    <n v="195"/>
    <n v="19.420000000000002"/>
    <n v="40"/>
    <n v="254.42000000000002"/>
    <x v="0"/>
    <x v="1"/>
    <s v="BRI"/>
    <s v="SSH"/>
    <x v="1"/>
    <x v="1"/>
    <x v="252"/>
  </r>
  <r>
    <x v="82"/>
    <x v="10"/>
    <x v="1"/>
    <s v="AMADEUS"/>
    <s v="11LLGQ"/>
    <x v="0"/>
    <x v="1"/>
    <x v="26"/>
    <x v="7"/>
    <x v="43"/>
    <n v="1"/>
    <n v="1"/>
    <n v="255"/>
    <n v="37.72"/>
    <n v="40"/>
    <n v="332.72"/>
    <x v="0"/>
    <x v="1"/>
    <s v="SSH"/>
    <s v="VRN"/>
    <x v="3"/>
    <x v="1"/>
    <x v="202"/>
  </r>
  <r>
    <x v="82"/>
    <x v="10"/>
    <x v="1"/>
    <s v="AMADEUS"/>
    <s v="11LLGQ"/>
    <x v="0"/>
    <x v="0"/>
    <x v="29"/>
    <x v="6"/>
    <x v="41"/>
    <n v="1"/>
    <n v="1"/>
    <n v="255"/>
    <n v="23.04"/>
    <n v="40"/>
    <n v="318.04000000000002"/>
    <x v="0"/>
    <x v="1"/>
    <s v="VRN"/>
    <s v="SSH"/>
    <x v="3"/>
    <x v="1"/>
    <x v="252"/>
  </r>
  <r>
    <x v="82"/>
    <x v="10"/>
    <x v="1"/>
    <s v="AMADEUS"/>
    <s v="11LLGQ"/>
    <x v="0"/>
    <x v="1"/>
    <x v="26"/>
    <x v="7"/>
    <x v="43"/>
    <n v="1"/>
    <n v="1"/>
    <n v="255"/>
    <n v="37.72"/>
    <n v="40"/>
    <n v="332.72"/>
    <x v="0"/>
    <x v="1"/>
    <s v="SSH"/>
    <s v="VRN"/>
    <x v="3"/>
    <x v="1"/>
    <x v="202"/>
  </r>
  <r>
    <x v="82"/>
    <x v="10"/>
    <x v="1"/>
    <s v="AMADEUS"/>
    <s v="11LLGQ"/>
    <x v="0"/>
    <x v="0"/>
    <x v="29"/>
    <x v="6"/>
    <x v="41"/>
    <n v="1"/>
    <n v="1"/>
    <n v="255"/>
    <n v="23.04"/>
    <n v="40"/>
    <n v="318.04000000000002"/>
    <x v="0"/>
    <x v="1"/>
    <s v="VRN"/>
    <s v="SSH"/>
    <x v="3"/>
    <x v="1"/>
    <x v="252"/>
  </r>
  <r>
    <x v="82"/>
    <x v="10"/>
    <x v="1"/>
    <s v="AMADEUS"/>
    <s v="11LM9J"/>
    <x v="0"/>
    <x v="1"/>
    <x v="7"/>
    <x v="3"/>
    <x v="43"/>
    <n v="1"/>
    <n v="1"/>
    <n v="245"/>
    <n v="39.03"/>
    <n v="40"/>
    <n v="324.02999999999997"/>
    <x v="0"/>
    <x v="1"/>
    <s v="SSH"/>
    <s v="BRI"/>
    <x v="1"/>
    <x v="1"/>
    <x v="202"/>
  </r>
  <r>
    <x v="82"/>
    <x v="10"/>
    <x v="1"/>
    <s v="AMADEUS"/>
    <s v="11LM9J"/>
    <x v="0"/>
    <x v="0"/>
    <x v="5"/>
    <x v="2"/>
    <x v="41"/>
    <n v="1"/>
    <n v="1"/>
    <n v="195"/>
    <n v="19.420000000000002"/>
    <n v="40"/>
    <n v="254.42000000000002"/>
    <x v="0"/>
    <x v="1"/>
    <s v="BRI"/>
    <s v="SSH"/>
    <x v="1"/>
    <x v="1"/>
    <x v="252"/>
  </r>
  <r>
    <x v="84"/>
    <x v="21"/>
    <x v="2"/>
    <s v="MFJ IBE"/>
    <s v="H3UBN3"/>
    <x v="0"/>
    <x v="1"/>
    <x v="7"/>
    <x v="3"/>
    <x v="9"/>
    <n v="1"/>
    <n v="1"/>
    <n v="179.72"/>
    <n v="0"/>
    <n v="0"/>
    <n v="179.72"/>
    <x v="0"/>
    <x v="1"/>
    <s v="SSH"/>
    <s v="BRI"/>
    <x v="1"/>
    <x v="1"/>
    <x v="253"/>
  </r>
  <r>
    <x v="84"/>
    <x v="21"/>
    <x v="2"/>
    <s v="MFJ IBE"/>
    <s v="H3UBN3"/>
    <x v="0"/>
    <x v="0"/>
    <x v="4"/>
    <x v="2"/>
    <x v="8"/>
    <n v="1"/>
    <n v="1"/>
    <n v="184.26"/>
    <n v="0"/>
    <n v="0"/>
    <n v="184.26"/>
    <x v="0"/>
    <x v="1"/>
    <s v="BRI"/>
    <s v="SSH"/>
    <x v="1"/>
    <x v="1"/>
    <x v="260"/>
  </r>
  <r>
    <x v="84"/>
    <x v="21"/>
    <x v="2"/>
    <s v="MFJ IBE"/>
    <s v="H3UBN3"/>
    <x v="0"/>
    <x v="1"/>
    <x v="7"/>
    <x v="3"/>
    <x v="9"/>
    <n v="1"/>
    <n v="1"/>
    <n v="144.22"/>
    <n v="0"/>
    <n v="0"/>
    <n v="144.22"/>
    <x v="0"/>
    <x v="1"/>
    <s v="SSH"/>
    <s v="BRI"/>
    <x v="1"/>
    <x v="1"/>
    <x v="253"/>
  </r>
  <r>
    <x v="84"/>
    <x v="21"/>
    <x v="2"/>
    <s v="MFJ IBE"/>
    <s v="H3UBN3"/>
    <x v="0"/>
    <x v="0"/>
    <x v="4"/>
    <x v="2"/>
    <x v="8"/>
    <n v="1"/>
    <n v="1"/>
    <n v="139.20999999999998"/>
    <n v="0"/>
    <n v="0"/>
    <n v="139.20999999999998"/>
    <x v="0"/>
    <x v="1"/>
    <s v="BRI"/>
    <s v="SSH"/>
    <x v="1"/>
    <x v="1"/>
    <x v="260"/>
  </r>
  <r>
    <x v="84"/>
    <x v="21"/>
    <x v="2"/>
    <s v="MFJ IBE"/>
    <s v="H3UBN3"/>
    <x v="0"/>
    <x v="1"/>
    <x v="7"/>
    <x v="3"/>
    <x v="9"/>
    <n v="1"/>
    <n v="1"/>
    <n v="144.22"/>
    <n v="0"/>
    <n v="0"/>
    <n v="144.22"/>
    <x v="0"/>
    <x v="1"/>
    <s v="SSH"/>
    <s v="BRI"/>
    <x v="1"/>
    <x v="1"/>
    <x v="253"/>
  </r>
  <r>
    <x v="84"/>
    <x v="21"/>
    <x v="2"/>
    <s v="MFJ IBE"/>
    <s v="H3UBN3"/>
    <x v="0"/>
    <x v="0"/>
    <x v="4"/>
    <x v="2"/>
    <x v="8"/>
    <n v="1"/>
    <n v="1"/>
    <n v="139.20999999999998"/>
    <n v="0"/>
    <n v="0"/>
    <n v="139.20999999999998"/>
    <x v="0"/>
    <x v="1"/>
    <s v="BRI"/>
    <s v="SSH"/>
    <x v="1"/>
    <x v="1"/>
    <x v="260"/>
  </r>
  <r>
    <x v="84"/>
    <x v="21"/>
    <x v="2"/>
    <s v="MFJ IBE"/>
    <s v="H3UBN3"/>
    <x v="0"/>
    <x v="1"/>
    <x v="7"/>
    <x v="3"/>
    <x v="9"/>
    <n v="1"/>
    <n v="1"/>
    <n v="179.72"/>
    <n v="0"/>
    <n v="0"/>
    <n v="179.72"/>
    <x v="0"/>
    <x v="1"/>
    <s v="SSH"/>
    <s v="BRI"/>
    <x v="1"/>
    <x v="1"/>
    <x v="253"/>
  </r>
  <r>
    <x v="84"/>
    <x v="21"/>
    <x v="2"/>
    <s v="MFJ IBE"/>
    <s v="H3UBN3"/>
    <x v="0"/>
    <x v="0"/>
    <x v="4"/>
    <x v="2"/>
    <x v="8"/>
    <n v="1"/>
    <n v="1"/>
    <n v="184.26"/>
    <n v="0"/>
    <n v="0"/>
    <n v="184.26"/>
    <x v="0"/>
    <x v="1"/>
    <s v="BRI"/>
    <s v="SSH"/>
    <x v="1"/>
    <x v="1"/>
    <x v="260"/>
  </r>
  <r>
    <x v="84"/>
    <x v="21"/>
    <x v="2"/>
    <s v="MFJ IBE"/>
    <s v="H3UBN3"/>
    <x v="0"/>
    <x v="1"/>
    <x v="7"/>
    <x v="3"/>
    <x v="9"/>
    <n v="1"/>
    <n v="1"/>
    <n v="144.22"/>
    <n v="0"/>
    <n v="0"/>
    <n v="144.22"/>
    <x v="0"/>
    <x v="1"/>
    <s v="SSH"/>
    <s v="BRI"/>
    <x v="1"/>
    <x v="1"/>
    <x v="253"/>
  </r>
  <r>
    <x v="84"/>
    <x v="21"/>
    <x v="2"/>
    <s v="MFJ IBE"/>
    <s v="H3UBN3"/>
    <x v="0"/>
    <x v="0"/>
    <x v="4"/>
    <x v="2"/>
    <x v="8"/>
    <n v="1"/>
    <n v="1"/>
    <n v="139.20999999999998"/>
    <n v="0"/>
    <n v="0"/>
    <n v="139.20999999999998"/>
    <x v="0"/>
    <x v="1"/>
    <s v="BRI"/>
    <s v="SSH"/>
    <x v="1"/>
    <x v="1"/>
    <x v="260"/>
  </r>
  <r>
    <x v="84"/>
    <x v="19"/>
    <x v="0"/>
    <m/>
    <m/>
    <x v="0"/>
    <x v="0"/>
    <x v="20"/>
    <x v="10"/>
    <x v="73"/>
    <n v="40"/>
    <n v="40"/>
    <n v="275"/>
    <n v="0"/>
    <n v="0"/>
    <n v="11000"/>
    <x v="0"/>
    <x v="5"/>
    <s v="MXP"/>
    <s v="RMF"/>
    <x v="2"/>
    <x v="4"/>
    <x v="258"/>
  </r>
  <r>
    <x v="84"/>
    <x v="19"/>
    <x v="0"/>
    <m/>
    <m/>
    <x v="0"/>
    <x v="0"/>
    <x v="20"/>
    <x v="10"/>
    <x v="74"/>
    <n v="40"/>
    <n v="40"/>
    <n v="275"/>
    <n v="0"/>
    <n v="0"/>
    <n v="11000"/>
    <x v="0"/>
    <x v="5"/>
    <s v="MXP"/>
    <s v="RMF"/>
    <x v="2"/>
    <x v="4"/>
    <x v="228"/>
  </r>
  <r>
    <x v="84"/>
    <x v="19"/>
    <x v="0"/>
    <m/>
    <m/>
    <x v="0"/>
    <x v="0"/>
    <x v="20"/>
    <x v="10"/>
    <x v="75"/>
    <n v="40"/>
    <n v="40"/>
    <n v="275"/>
    <n v="0"/>
    <n v="0"/>
    <n v="11000"/>
    <x v="0"/>
    <x v="5"/>
    <s v="MXP"/>
    <s v="RMF"/>
    <x v="2"/>
    <x v="4"/>
    <x v="229"/>
  </r>
  <r>
    <x v="84"/>
    <x v="19"/>
    <x v="0"/>
    <m/>
    <m/>
    <x v="0"/>
    <x v="0"/>
    <x v="20"/>
    <x v="10"/>
    <x v="76"/>
    <n v="40"/>
    <n v="40"/>
    <n v="275"/>
    <n v="0"/>
    <n v="0"/>
    <n v="11000"/>
    <x v="0"/>
    <x v="5"/>
    <s v="MXP"/>
    <s v="RMF"/>
    <x v="2"/>
    <x v="4"/>
    <x v="230"/>
  </r>
  <r>
    <x v="84"/>
    <x v="19"/>
    <x v="0"/>
    <m/>
    <m/>
    <x v="0"/>
    <x v="0"/>
    <x v="20"/>
    <x v="10"/>
    <x v="77"/>
    <n v="40"/>
    <n v="40"/>
    <n v="275"/>
    <n v="0"/>
    <n v="0"/>
    <n v="11000"/>
    <x v="0"/>
    <x v="5"/>
    <s v="MXP"/>
    <s v="RMF"/>
    <x v="2"/>
    <x v="4"/>
    <x v="222"/>
  </r>
  <r>
    <x v="84"/>
    <x v="19"/>
    <x v="0"/>
    <m/>
    <m/>
    <x v="0"/>
    <x v="1"/>
    <x v="21"/>
    <x v="11"/>
    <x v="74"/>
    <n v="40"/>
    <n v="40"/>
    <n v="275"/>
    <n v="0"/>
    <n v="0"/>
    <n v="11000"/>
    <x v="0"/>
    <x v="5"/>
    <s v="RMF"/>
    <s v="MXP"/>
    <x v="2"/>
    <x v="4"/>
    <x v="228"/>
  </r>
  <r>
    <x v="84"/>
    <x v="19"/>
    <x v="0"/>
    <m/>
    <m/>
    <x v="0"/>
    <x v="1"/>
    <x v="21"/>
    <x v="11"/>
    <x v="75"/>
    <n v="40"/>
    <n v="40"/>
    <n v="275"/>
    <n v="0"/>
    <n v="0"/>
    <n v="11000"/>
    <x v="0"/>
    <x v="5"/>
    <s v="RMF"/>
    <s v="MXP"/>
    <x v="2"/>
    <x v="4"/>
    <x v="229"/>
  </r>
  <r>
    <x v="84"/>
    <x v="19"/>
    <x v="0"/>
    <m/>
    <m/>
    <x v="0"/>
    <x v="1"/>
    <x v="21"/>
    <x v="11"/>
    <x v="76"/>
    <n v="40"/>
    <n v="40"/>
    <n v="275"/>
    <n v="0"/>
    <n v="0"/>
    <n v="11000"/>
    <x v="0"/>
    <x v="5"/>
    <s v="RMF"/>
    <s v="MXP"/>
    <x v="2"/>
    <x v="4"/>
    <x v="230"/>
  </r>
  <r>
    <x v="84"/>
    <x v="19"/>
    <x v="0"/>
    <m/>
    <m/>
    <x v="0"/>
    <x v="1"/>
    <x v="21"/>
    <x v="11"/>
    <x v="77"/>
    <n v="40"/>
    <n v="40"/>
    <n v="275"/>
    <n v="0"/>
    <n v="0"/>
    <n v="11000"/>
    <x v="0"/>
    <x v="5"/>
    <s v="RMF"/>
    <s v="MXP"/>
    <x v="2"/>
    <x v="4"/>
    <x v="222"/>
  </r>
  <r>
    <x v="84"/>
    <x v="19"/>
    <x v="0"/>
    <m/>
    <m/>
    <x v="0"/>
    <x v="1"/>
    <x v="21"/>
    <x v="11"/>
    <x v="78"/>
    <n v="40"/>
    <n v="40"/>
    <n v="275"/>
    <n v="0"/>
    <n v="0"/>
    <n v="11000"/>
    <x v="0"/>
    <x v="5"/>
    <s v="RMF"/>
    <s v="MXP"/>
    <x v="2"/>
    <x v="4"/>
    <x v="211"/>
  </r>
  <r>
    <x v="84"/>
    <x v="19"/>
    <x v="0"/>
    <m/>
    <m/>
    <x v="0"/>
    <x v="0"/>
    <x v="5"/>
    <x v="2"/>
    <x v="15"/>
    <n v="0"/>
    <n v="0"/>
    <m/>
    <m/>
    <m/>
    <n v="0"/>
    <x v="1"/>
    <x v="5"/>
    <s v="BRI"/>
    <s v="SSH"/>
    <x v="1"/>
    <x v="1"/>
    <x v="9"/>
  </r>
  <r>
    <x v="84"/>
    <x v="19"/>
    <x v="0"/>
    <m/>
    <m/>
    <x v="0"/>
    <x v="0"/>
    <x v="5"/>
    <x v="2"/>
    <x v="16"/>
    <n v="0"/>
    <n v="0"/>
    <m/>
    <m/>
    <m/>
    <n v="0"/>
    <x v="1"/>
    <x v="5"/>
    <s v="BRI"/>
    <s v="SSH"/>
    <x v="1"/>
    <x v="1"/>
    <x v="10"/>
  </r>
  <r>
    <x v="84"/>
    <x v="19"/>
    <x v="0"/>
    <m/>
    <m/>
    <x v="0"/>
    <x v="0"/>
    <x v="5"/>
    <x v="2"/>
    <x v="17"/>
    <n v="0"/>
    <n v="0"/>
    <m/>
    <m/>
    <m/>
    <n v="0"/>
    <x v="1"/>
    <x v="5"/>
    <s v="BRI"/>
    <s v="SSH"/>
    <x v="1"/>
    <x v="1"/>
    <x v="11"/>
  </r>
  <r>
    <x v="84"/>
    <x v="19"/>
    <x v="0"/>
    <m/>
    <m/>
    <x v="0"/>
    <x v="0"/>
    <x v="5"/>
    <x v="2"/>
    <x v="18"/>
    <n v="0"/>
    <n v="0"/>
    <m/>
    <m/>
    <m/>
    <n v="0"/>
    <x v="1"/>
    <x v="5"/>
    <s v="BRI"/>
    <s v="SSH"/>
    <x v="1"/>
    <x v="1"/>
    <x v="155"/>
  </r>
  <r>
    <x v="84"/>
    <x v="19"/>
    <x v="0"/>
    <m/>
    <m/>
    <x v="0"/>
    <x v="0"/>
    <x v="5"/>
    <x v="2"/>
    <x v="19"/>
    <n v="0"/>
    <n v="0"/>
    <m/>
    <m/>
    <m/>
    <n v="0"/>
    <x v="1"/>
    <x v="5"/>
    <s v="BRI"/>
    <s v="SSH"/>
    <x v="1"/>
    <x v="1"/>
    <x v="156"/>
  </r>
  <r>
    <x v="84"/>
    <x v="19"/>
    <x v="0"/>
    <m/>
    <m/>
    <x v="0"/>
    <x v="0"/>
    <x v="5"/>
    <x v="2"/>
    <x v="20"/>
    <n v="0"/>
    <n v="0"/>
    <m/>
    <m/>
    <m/>
    <n v="0"/>
    <x v="1"/>
    <x v="5"/>
    <s v="BRI"/>
    <s v="SSH"/>
    <x v="1"/>
    <x v="1"/>
    <x v="157"/>
  </r>
  <r>
    <x v="84"/>
    <x v="19"/>
    <x v="0"/>
    <m/>
    <m/>
    <x v="0"/>
    <x v="1"/>
    <x v="7"/>
    <x v="3"/>
    <x v="16"/>
    <n v="0"/>
    <n v="0"/>
    <m/>
    <m/>
    <m/>
    <n v="0"/>
    <x v="1"/>
    <x v="5"/>
    <s v="SSH"/>
    <s v="BRI"/>
    <x v="1"/>
    <x v="1"/>
    <x v="10"/>
  </r>
  <r>
    <x v="84"/>
    <x v="19"/>
    <x v="0"/>
    <m/>
    <m/>
    <x v="0"/>
    <x v="1"/>
    <x v="7"/>
    <x v="3"/>
    <x v="17"/>
    <n v="0"/>
    <n v="0"/>
    <m/>
    <m/>
    <m/>
    <n v="0"/>
    <x v="1"/>
    <x v="5"/>
    <s v="SSH"/>
    <s v="BRI"/>
    <x v="1"/>
    <x v="1"/>
    <x v="11"/>
  </r>
  <r>
    <x v="84"/>
    <x v="19"/>
    <x v="0"/>
    <m/>
    <m/>
    <x v="0"/>
    <x v="1"/>
    <x v="7"/>
    <x v="3"/>
    <x v="18"/>
    <n v="0"/>
    <n v="0"/>
    <m/>
    <m/>
    <m/>
    <n v="0"/>
    <x v="1"/>
    <x v="5"/>
    <s v="SSH"/>
    <s v="BRI"/>
    <x v="1"/>
    <x v="1"/>
    <x v="155"/>
  </r>
  <r>
    <x v="84"/>
    <x v="19"/>
    <x v="0"/>
    <m/>
    <m/>
    <x v="0"/>
    <x v="1"/>
    <x v="7"/>
    <x v="3"/>
    <x v="19"/>
    <n v="0"/>
    <n v="0"/>
    <m/>
    <m/>
    <m/>
    <n v="0"/>
    <x v="1"/>
    <x v="5"/>
    <s v="SSH"/>
    <s v="BRI"/>
    <x v="1"/>
    <x v="1"/>
    <x v="156"/>
  </r>
  <r>
    <x v="84"/>
    <x v="19"/>
    <x v="0"/>
    <m/>
    <m/>
    <x v="0"/>
    <x v="1"/>
    <x v="7"/>
    <x v="3"/>
    <x v="20"/>
    <n v="0"/>
    <n v="0"/>
    <m/>
    <m/>
    <m/>
    <n v="0"/>
    <x v="1"/>
    <x v="5"/>
    <s v="SSH"/>
    <s v="BRI"/>
    <x v="1"/>
    <x v="1"/>
    <x v="157"/>
  </r>
  <r>
    <x v="84"/>
    <x v="19"/>
    <x v="0"/>
    <m/>
    <m/>
    <x v="0"/>
    <x v="1"/>
    <x v="7"/>
    <x v="3"/>
    <x v="21"/>
    <n v="0"/>
    <n v="0"/>
    <m/>
    <m/>
    <m/>
    <n v="0"/>
    <x v="1"/>
    <x v="5"/>
    <s v="SSH"/>
    <s v="BRI"/>
    <x v="1"/>
    <x v="1"/>
    <x v="158"/>
  </r>
  <r>
    <x v="84"/>
    <x v="7"/>
    <x v="1"/>
    <m/>
    <m/>
    <x v="1"/>
    <x v="0"/>
    <x v="13"/>
    <x v="5"/>
    <x v="30"/>
    <n v="2"/>
    <n v="2"/>
    <n v="200"/>
    <n v="0"/>
    <n v="0"/>
    <n v="400"/>
    <x v="0"/>
    <x v="1"/>
    <s v="SSH"/>
    <s v="MXP"/>
    <x v="2"/>
    <x v="3"/>
    <x v="254"/>
  </r>
  <r>
    <x v="84"/>
    <x v="7"/>
    <x v="1"/>
    <m/>
    <m/>
    <x v="1"/>
    <x v="0"/>
    <x v="7"/>
    <x v="3"/>
    <x v="39"/>
    <n v="8"/>
    <n v="8"/>
    <n v="160"/>
    <n v="0"/>
    <n v="0"/>
    <n v="1280"/>
    <x v="0"/>
    <x v="1"/>
    <s v="SSH"/>
    <s v="BRI"/>
    <x v="1"/>
    <x v="1"/>
    <x v="216"/>
  </r>
  <r>
    <x v="84"/>
    <x v="7"/>
    <x v="1"/>
    <m/>
    <m/>
    <x v="1"/>
    <x v="0"/>
    <x v="5"/>
    <x v="2"/>
    <x v="38"/>
    <n v="8"/>
    <n v="8"/>
    <n v="160"/>
    <n v="0"/>
    <n v="0"/>
    <n v="1280"/>
    <x v="0"/>
    <x v="1"/>
    <s v="BRI"/>
    <s v="SSH"/>
    <x v="1"/>
    <x v="1"/>
    <x v="234"/>
  </r>
  <r>
    <x v="84"/>
    <x v="1"/>
    <x v="0"/>
    <m/>
    <m/>
    <x v="0"/>
    <x v="0"/>
    <x v="5"/>
    <x v="2"/>
    <x v="10"/>
    <n v="2"/>
    <n v="2"/>
    <n v="175"/>
    <n v="0"/>
    <n v="0"/>
    <n v="350"/>
    <x v="0"/>
    <x v="5"/>
    <s v="BRI"/>
    <s v="SSH"/>
    <x v="1"/>
    <x v="1"/>
    <x v="261"/>
  </r>
  <r>
    <x v="84"/>
    <x v="1"/>
    <x v="0"/>
    <m/>
    <m/>
    <x v="0"/>
    <x v="1"/>
    <x v="7"/>
    <x v="3"/>
    <x v="11"/>
    <n v="2"/>
    <n v="2"/>
    <n v="175"/>
    <n v="0"/>
    <n v="0"/>
    <n v="350"/>
    <x v="0"/>
    <x v="5"/>
    <s v="SSH"/>
    <s v="BRI"/>
    <x v="1"/>
    <x v="1"/>
    <x v="215"/>
  </r>
  <r>
    <x v="84"/>
    <x v="15"/>
    <x v="0"/>
    <m/>
    <m/>
    <x v="0"/>
    <x v="0"/>
    <x v="24"/>
    <x v="0"/>
    <x v="29"/>
    <n v="10"/>
    <n v="10"/>
    <n v="205"/>
    <n v="0"/>
    <n v="0"/>
    <n v="2050"/>
    <x v="0"/>
    <x v="0"/>
    <s v="NAP"/>
    <s v="SSH"/>
    <x v="0"/>
    <x v="3"/>
    <x v="248"/>
  </r>
  <r>
    <x v="84"/>
    <x v="15"/>
    <x v="0"/>
    <m/>
    <m/>
    <x v="0"/>
    <x v="1"/>
    <x v="25"/>
    <x v="1"/>
    <x v="30"/>
    <n v="10"/>
    <n v="10"/>
    <n v="205"/>
    <n v="0"/>
    <n v="0"/>
    <n v="2050"/>
    <x v="0"/>
    <x v="0"/>
    <s v="SSH"/>
    <s v="NAP"/>
    <x v="0"/>
    <x v="3"/>
    <x v="254"/>
  </r>
  <r>
    <x v="84"/>
    <x v="8"/>
    <x v="1"/>
    <m/>
    <s v="2CMUY"/>
    <x v="0"/>
    <x v="0"/>
    <x v="12"/>
    <x v="16"/>
    <x v="68"/>
    <n v="4"/>
    <n v="4"/>
    <n v="250"/>
    <n v="0"/>
    <n v="0"/>
    <n v="1000"/>
    <x v="0"/>
    <x v="1"/>
    <s v="FCO"/>
    <s v="SSH"/>
    <x v="6"/>
    <x v="3"/>
    <x v="27"/>
  </r>
  <r>
    <x v="84"/>
    <x v="8"/>
    <x v="1"/>
    <m/>
    <s v="2CMUY"/>
    <x v="0"/>
    <x v="1"/>
    <x v="13"/>
    <x v="17"/>
    <x v="70"/>
    <n v="4"/>
    <n v="4"/>
    <n v="250"/>
    <n v="0"/>
    <n v="0"/>
    <n v="1000"/>
    <x v="0"/>
    <x v="1"/>
    <s v="SSH"/>
    <s v="FCO"/>
    <x v="6"/>
    <x v="3"/>
    <x v="29"/>
  </r>
  <r>
    <x v="84"/>
    <x v="8"/>
    <x v="1"/>
    <m/>
    <s v="9WT27"/>
    <x v="1"/>
    <x v="0"/>
    <x v="25"/>
    <x v="1"/>
    <x v="30"/>
    <n v="3"/>
    <n v="3"/>
    <n v="150"/>
    <n v="0"/>
    <n v="0"/>
    <n v="450"/>
    <x v="0"/>
    <x v="1"/>
    <s v="SSH"/>
    <s v="NAP"/>
    <x v="0"/>
    <x v="3"/>
    <x v="254"/>
  </r>
  <r>
    <x v="84"/>
    <x v="8"/>
    <x v="1"/>
    <m/>
    <s v="DP2T3"/>
    <x v="1"/>
    <x v="0"/>
    <x v="12"/>
    <x v="4"/>
    <x v="29"/>
    <n v="2"/>
    <n v="2"/>
    <n v="150"/>
    <n v="0"/>
    <n v="0"/>
    <n v="300"/>
    <x v="0"/>
    <x v="1"/>
    <s v="MXP"/>
    <s v="SSH"/>
    <x v="2"/>
    <x v="3"/>
    <x v="248"/>
  </r>
  <r>
    <x v="84"/>
    <x v="8"/>
    <x v="1"/>
    <m/>
    <s v="6FDZD"/>
    <x v="1"/>
    <x v="0"/>
    <x v="12"/>
    <x v="4"/>
    <x v="29"/>
    <n v="1"/>
    <n v="1"/>
    <n v="150"/>
    <n v="0"/>
    <n v="0"/>
    <n v="150"/>
    <x v="0"/>
    <x v="1"/>
    <s v="MXP"/>
    <s v="SSH"/>
    <x v="2"/>
    <x v="3"/>
    <x v="248"/>
  </r>
  <r>
    <x v="84"/>
    <x v="8"/>
    <x v="1"/>
    <m/>
    <s v="MV73A"/>
    <x v="0"/>
    <x v="0"/>
    <x v="29"/>
    <x v="6"/>
    <x v="41"/>
    <n v="6"/>
    <n v="6"/>
    <n v="315"/>
    <n v="0"/>
    <n v="0"/>
    <n v="1890"/>
    <x v="0"/>
    <x v="1"/>
    <s v="VRN"/>
    <s v="SSH"/>
    <x v="3"/>
    <x v="1"/>
    <x v="187"/>
  </r>
  <r>
    <x v="84"/>
    <x v="8"/>
    <x v="1"/>
    <m/>
    <s v="MV73A"/>
    <x v="0"/>
    <x v="1"/>
    <x v="26"/>
    <x v="7"/>
    <x v="42"/>
    <n v="6"/>
    <n v="6"/>
    <n v="315"/>
    <n v="0"/>
    <n v="0"/>
    <n v="1890"/>
    <x v="0"/>
    <x v="1"/>
    <s v="SSH"/>
    <s v="VRN"/>
    <x v="3"/>
    <x v="1"/>
    <x v="188"/>
  </r>
  <r>
    <x v="63"/>
    <x v="7"/>
    <x v="1"/>
    <m/>
    <m/>
    <x v="1"/>
    <x v="0"/>
    <x v="9"/>
    <x v="0"/>
    <x v="24"/>
    <n v="2"/>
    <n v="2"/>
    <n v="140"/>
    <n v="0"/>
    <n v="0"/>
    <n v="280"/>
    <x v="0"/>
    <x v="1"/>
    <s v="NAP"/>
    <s v="SSH"/>
    <x v="0"/>
    <x v="2"/>
    <x v="260"/>
  </r>
  <r>
    <x v="63"/>
    <x v="7"/>
    <x v="1"/>
    <m/>
    <m/>
    <x v="1"/>
    <x v="0"/>
    <x v="12"/>
    <x v="4"/>
    <x v="29"/>
    <n v="3"/>
    <n v="3"/>
    <n v="150"/>
    <n v="0"/>
    <n v="0"/>
    <n v="450"/>
    <x v="0"/>
    <x v="1"/>
    <s v="MXP"/>
    <s v="SSH"/>
    <x v="2"/>
    <x v="3"/>
    <x v="148"/>
  </r>
  <r>
    <x v="63"/>
    <x v="7"/>
    <x v="1"/>
    <m/>
    <m/>
    <x v="1"/>
    <x v="0"/>
    <x v="24"/>
    <x v="0"/>
    <x v="29"/>
    <n v="4"/>
    <n v="4"/>
    <n v="150"/>
    <n v="0"/>
    <n v="0"/>
    <n v="600"/>
    <x v="0"/>
    <x v="1"/>
    <s v="NAP"/>
    <s v="SSH"/>
    <x v="0"/>
    <x v="3"/>
    <x v="148"/>
  </r>
  <r>
    <x v="63"/>
    <x v="7"/>
    <x v="1"/>
    <m/>
    <m/>
    <x v="1"/>
    <x v="0"/>
    <x v="25"/>
    <x v="1"/>
    <x v="30"/>
    <n v="3"/>
    <n v="3"/>
    <n v="150"/>
    <n v="0"/>
    <n v="0"/>
    <n v="450"/>
    <x v="0"/>
    <x v="1"/>
    <s v="SSH"/>
    <s v="NAP"/>
    <x v="0"/>
    <x v="3"/>
    <x v="150"/>
  </r>
  <r>
    <x v="63"/>
    <x v="7"/>
    <x v="1"/>
    <m/>
    <m/>
    <x v="1"/>
    <x v="0"/>
    <x v="28"/>
    <x v="1"/>
    <x v="30"/>
    <n v="4"/>
    <n v="4"/>
    <n v="150"/>
    <n v="0"/>
    <n v="0"/>
    <n v="600"/>
    <x v="0"/>
    <x v="1"/>
    <s v="SSH"/>
    <s v="NAP"/>
    <x v="0"/>
    <x v="3"/>
    <x v="150"/>
  </r>
  <r>
    <x v="84"/>
    <x v="25"/>
    <x v="1"/>
    <m/>
    <s v="12LRTM"/>
    <x v="0"/>
    <x v="1"/>
    <x v="7"/>
    <x v="3"/>
    <x v="16"/>
    <n v="1"/>
    <n v="1"/>
    <n v="170"/>
    <n v="31.69"/>
    <n v="30"/>
    <n v="231.69"/>
    <x v="0"/>
    <x v="1"/>
    <s v="SSH"/>
    <s v="BRI"/>
    <x v="1"/>
    <x v="1"/>
    <x v="10"/>
  </r>
  <r>
    <x v="84"/>
    <x v="25"/>
    <x v="1"/>
    <m/>
    <s v="12LRTM"/>
    <x v="0"/>
    <x v="0"/>
    <x v="5"/>
    <x v="2"/>
    <x v="15"/>
    <n v="1"/>
    <n v="1"/>
    <n v="170"/>
    <n v="22.37"/>
    <n v="30"/>
    <n v="222.37"/>
    <x v="0"/>
    <x v="1"/>
    <s v="BRI"/>
    <s v="SSH"/>
    <x v="1"/>
    <x v="1"/>
    <x v="9"/>
  </r>
  <r>
    <x v="84"/>
    <x v="25"/>
    <x v="1"/>
    <m/>
    <s v="12LRTM"/>
    <x v="0"/>
    <x v="1"/>
    <x v="7"/>
    <x v="3"/>
    <x v="16"/>
    <n v="1"/>
    <n v="1"/>
    <n v="170"/>
    <n v="31.69"/>
    <n v="30"/>
    <n v="231.69"/>
    <x v="0"/>
    <x v="1"/>
    <s v="SSH"/>
    <s v="BRI"/>
    <x v="1"/>
    <x v="1"/>
    <x v="10"/>
  </r>
  <r>
    <x v="84"/>
    <x v="25"/>
    <x v="1"/>
    <m/>
    <s v="12LRTM"/>
    <x v="0"/>
    <x v="0"/>
    <x v="5"/>
    <x v="2"/>
    <x v="15"/>
    <n v="1"/>
    <n v="1"/>
    <n v="170"/>
    <n v="22.37"/>
    <n v="30"/>
    <n v="222.37"/>
    <x v="0"/>
    <x v="1"/>
    <s v="BRI"/>
    <s v="SSH"/>
    <x v="1"/>
    <x v="1"/>
    <x v="9"/>
  </r>
  <r>
    <x v="84"/>
    <x v="25"/>
    <x v="1"/>
    <m/>
    <s v="12LRTM"/>
    <x v="0"/>
    <x v="1"/>
    <x v="7"/>
    <x v="3"/>
    <x v="16"/>
    <n v="1"/>
    <n v="1"/>
    <n v="130"/>
    <n v="31.69"/>
    <n v="30"/>
    <n v="191.69"/>
    <x v="0"/>
    <x v="1"/>
    <s v="SSH"/>
    <s v="BRI"/>
    <x v="1"/>
    <x v="1"/>
    <x v="10"/>
  </r>
  <r>
    <x v="84"/>
    <x v="25"/>
    <x v="1"/>
    <m/>
    <s v="12LRTM"/>
    <x v="0"/>
    <x v="0"/>
    <x v="5"/>
    <x v="2"/>
    <x v="15"/>
    <n v="1"/>
    <n v="1"/>
    <n v="130"/>
    <n v="17.12"/>
    <n v="30"/>
    <n v="177.12"/>
    <x v="0"/>
    <x v="1"/>
    <s v="BRI"/>
    <s v="SSH"/>
    <x v="1"/>
    <x v="1"/>
    <x v="9"/>
  </r>
  <r>
    <x v="84"/>
    <x v="10"/>
    <x v="1"/>
    <s v="AMADEUS"/>
    <s v="11LMR8"/>
    <x v="1"/>
    <x v="0"/>
    <x v="24"/>
    <x v="0"/>
    <x v="29"/>
    <n v="1"/>
    <n v="1"/>
    <n v="100"/>
    <n v="34.04"/>
    <n v="40"/>
    <n v="174.04"/>
    <x v="0"/>
    <x v="1"/>
    <s v="NAP"/>
    <s v="SSH"/>
    <x v="0"/>
    <x v="3"/>
    <x v="248"/>
  </r>
  <r>
    <x v="84"/>
    <x v="10"/>
    <x v="1"/>
    <s v="AMADEUS"/>
    <s v="11LMR9"/>
    <x v="1"/>
    <x v="0"/>
    <x v="25"/>
    <x v="1"/>
    <x v="30"/>
    <n v="1"/>
    <n v="1"/>
    <n v="100"/>
    <n v="38.92"/>
    <n v="40"/>
    <n v="178.92000000000002"/>
    <x v="0"/>
    <x v="1"/>
    <s v="SSH"/>
    <s v="NAP"/>
    <x v="0"/>
    <x v="3"/>
    <x v="254"/>
  </r>
  <r>
    <x v="84"/>
    <x v="10"/>
    <x v="1"/>
    <s v="AMADEUS"/>
    <s v="11LMR8"/>
    <x v="1"/>
    <x v="0"/>
    <x v="24"/>
    <x v="0"/>
    <x v="29"/>
    <n v="1"/>
    <n v="1"/>
    <n v="100"/>
    <n v="34.04"/>
    <n v="40"/>
    <n v="174.04"/>
    <x v="0"/>
    <x v="1"/>
    <s v="NAP"/>
    <s v="SSH"/>
    <x v="0"/>
    <x v="3"/>
    <x v="248"/>
  </r>
  <r>
    <x v="84"/>
    <x v="10"/>
    <x v="1"/>
    <s v="AMADEUS"/>
    <s v="11LMR9"/>
    <x v="1"/>
    <x v="0"/>
    <x v="25"/>
    <x v="1"/>
    <x v="30"/>
    <n v="1"/>
    <n v="1"/>
    <n v="100"/>
    <n v="38.92"/>
    <n v="40"/>
    <n v="178.92000000000002"/>
    <x v="0"/>
    <x v="1"/>
    <s v="SSH"/>
    <s v="NAP"/>
    <x v="0"/>
    <x v="3"/>
    <x v="254"/>
  </r>
  <r>
    <x v="84"/>
    <x v="10"/>
    <x v="1"/>
    <s v="AMADEUS"/>
    <s v="11LMR8"/>
    <x v="1"/>
    <x v="0"/>
    <x v="24"/>
    <x v="0"/>
    <x v="29"/>
    <n v="1"/>
    <n v="1"/>
    <n v="100"/>
    <n v="34.04"/>
    <n v="40"/>
    <n v="174.04"/>
    <x v="0"/>
    <x v="1"/>
    <s v="NAP"/>
    <s v="SSH"/>
    <x v="0"/>
    <x v="3"/>
    <x v="248"/>
  </r>
  <r>
    <x v="84"/>
    <x v="10"/>
    <x v="1"/>
    <s v="AMADEUS"/>
    <s v="11LMR9"/>
    <x v="1"/>
    <x v="0"/>
    <x v="25"/>
    <x v="1"/>
    <x v="30"/>
    <n v="1"/>
    <n v="1"/>
    <n v="100"/>
    <n v="38.92"/>
    <n v="40"/>
    <n v="178.92000000000002"/>
    <x v="0"/>
    <x v="1"/>
    <s v="SSH"/>
    <s v="NAP"/>
    <x v="0"/>
    <x v="3"/>
    <x v="254"/>
  </r>
  <r>
    <x v="84"/>
    <x v="10"/>
    <x v="1"/>
    <s v="AMADEUS"/>
    <s v="11LMR3"/>
    <x v="1"/>
    <x v="0"/>
    <x v="7"/>
    <x v="3"/>
    <x v="11"/>
    <n v="1"/>
    <n v="1"/>
    <n v="130"/>
    <n v="39.03"/>
    <n v="40"/>
    <n v="209.03"/>
    <x v="0"/>
    <x v="1"/>
    <s v="SSH"/>
    <s v="BRI"/>
    <x v="1"/>
    <x v="1"/>
    <x v="215"/>
  </r>
  <r>
    <x v="84"/>
    <x v="10"/>
    <x v="1"/>
    <s v="AMADEUS"/>
    <s v="11LMR3"/>
    <x v="1"/>
    <x v="0"/>
    <x v="7"/>
    <x v="3"/>
    <x v="11"/>
    <n v="1"/>
    <n v="1"/>
    <n v="130"/>
    <n v="39.03"/>
    <n v="40"/>
    <n v="209.03"/>
    <x v="0"/>
    <x v="1"/>
    <s v="SSH"/>
    <s v="BRI"/>
    <x v="1"/>
    <x v="1"/>
    <x v="215"/>
  </r>
  <r>
    <x v="84"/>
    <x v="10"/>
    <x v="1"/>
    <s v="AMADEUS"/>
    <s v="11LMR3"/>
    <x v="1"/>
    <x v="0"/>
    <x v="7"/>
    <x v="3"/>
    <x v="11"/>
    <n v="1"/>
    <n v="1"/>
    <n v="130"/>
    <n v="39.03"/>
    <n v="40"/>
    <n v="209.03"/>
    <x v="0"/>
    <x v="1"/>
    <s v="SSH"/>
    <s v="BRI"/>
    <x v="1"/>
    <x v="1"/>
    <x v="215"/>
  </r>
  <r>
    <x v="84"/>
    <x v="10"/>
    <x v="1"/>
    <s v="AMADEUS"/>
    <s v="11LMR8"/>
    <x v="1"/>
    <x v="0"/>
    <x v="24"/>
    <x v="0"/>
    <x v="29"/>
    <n v="1"/>
    <n v="1"/>
    <n v="100"/>
    <n v="34.04"/>
    <n v="40"/>
    <n v="174.04"/>
    <x v="0"/>
    <x v="1"/>
    <s v="NAP"/>
    <s v="SSH"/>
    <x v="0"/>
    <x v="3"/>
    <x v="248"/>
  </r>
  <r>
    <x v="84"/>
    <x v="10"/>
    <x v="1"/>
    <s v="AMADEUS"/>
    <s v="11LMR9"/>
    <x v="1"/>
    <x v="0"/>
    <x v="25"/>
    <x v="1"/>
    <x v="30"/>
    <n v="1"/>
    <n v="1"/>
    <n v="100"/>
    <n v="38.92"/>
    <n v="40"/>
    <n v="178.92000000000002"/>
    <x v="0"/>
    <x v="1"/>
    <s v="SSH"/>
    <s v="NAP"/>
    <x v="0"/>
    <x v="3"/>
    <x v="254"/>
  </r>
  <r>
    <x v="85"/>
    <x v="13"/>
    <x v="0"/>
    <m/>
    <m/>
    <x v="0"/>
    <x v="0"/>
    <x v="5"/>
    <x v="2"/>
    <x v="35"/>
    <n v="30"/>
    <n v="30"/>
    <n v="180"/>
    <n v="0"/>
    <n v="0"/>
    <n v="5400"/>
    <x v="0"/>
    <x v="3"/>
    <s v="BRI"/>
    <s v="SSH"/>
    <x v="1"/>
    <x v="1"/>
    <x v="135"/>
  </r>
  <r>
    <x v="85"/>
    <x v="13"/>
    <x v="0"/>
    <m/>
    <m/>
    <x v="0"/>
    <x v="1"/>
    <x v="7"/>
    <x v="3"/>
    <x v="36"/>
    <n v="30"/>
    <n v="30"/>
    <n v="180"/>
    <n v="0"/>
    <n v="0"/>
    <n v="5400"/>
    <x v="0"/>
    <x v="3"/>
    <s v="SSH"/>
    <s v="BRI"/>
    <x v="1"/>
    <x v="1"/>
    <x v="262"/>
  </r>
  <r>
    <x v="63"/>
    <x v="25"/>
    <x v="1"/>
    <m/>
    <s v="12LSMJ"/>
    <x v="0"/>
    <x v="1"/>
    <x v="7"/>
    <x v="3"/>
    <x v="37"/>
    <n v="1"/>
    <n v="1"/>
    <n v="130"/>
    <n v="31.75"/>
    <n v="30"/>
    <n v="191.75"/>
    <x v="0"/>
    <x v="1"/>
    <s v="SSH"/>
    <s v="BRI"/>
    <x v="1"/>
    <x v="1"/>
    <x v="263"/>
  </r>
  <r>
    <x v="63"/>
    <x v="25"/>
    <x v="1"/>
    <m/>
    <s v="12LSMJ"/>
    <x v="0"/>
    <x v="0"/>
    <x v="5"/>
    <x v="2"/>
    <x v="36"/>
    <n v="1"/>
    <n v="1"/>
    <n v="130"/>
    <n v="17.13"/>
    <n v="30"/>
    <n v="177.13"/>
    <x v="0"/>
    <x v="1"/>
    <s v="BRI"/>
    <s v="SSH"/>
    <x v="1"/>
    <x v="1"/>
    <x v="72"/>
  </r>
  <r>
    <x v="63"/>
    <x v="25"/>
    <x v="1"/>
    <m/>
    <s v="12LSMJ"/>
    <x v="0"/>
    <x v="1"/>
    <x v="7"/>
    <x v="3"/>
    <x v="37"/>
    <n v="1"/>
    <n v="1"/>
    <n v="170"/>
    <n v="31.75"/>
    <n v="30"/>
    <n v="231.75"/>
    <x v="0"/>
    <x v="1"/>
    <s v="SSH"/>
    <s v="BRI"/>
    <x v="1"/>
    <x v="1"/>
    <x v="263"/>
  </r>
  <r>
    <x v="63"/>
    <x v="25"/>
    <x v="1"/>
    <m/>
    <s v="12LSMJ"/>
    <x v="0"/>
    <x v="0"/>
    <x v="5"/>
    <x v="2"/>
    <x v="36"/>
    <n v="1"/>
    <n v="1"/>
    <n v="170"/>
    <n v="22.380000000000003"/>
    <n v="30"/>
    <n v="222.38"/>
    <x v="0"/>
    <x v="1"/>
    <s v="BRI"/>
    <s v="SSH"/>
    <x v="1"/>
    <x v="1"/>
    <x v="72"/>
  </r>
  <r>
    <x v="63"/>
    <x v="25"/>
    <x v="1"/>
    <m/>
    <s v="12LSMJ"/>
    <x v="0"/>
    <x v="1"/>
    <x v="7"/>
    <x v="3"/>
    <x v="37"/>
    <n v="1"/>
    <n v="1"/>
    <n v="170"/>
    <n v="31.75"/>
    <n v="30"/>
    <n v="231.75"/>
    <x v="0"/>
    <x v="1"/>
    <s v="SSH"/>
    <s v="BRI"/>
    <x v="1"/>
    <x v="1"/>
    <x v="263"/>
  </r>
  <r>
    <x v="63"/>
    <x v="25"/>
    <x v="1"/>
    <m/>
    <s v="12LSMJ"/>
    <x v="0"/>
    <x v="0"/>
    <x v="5"/>
    <x v="2"/>
    <x v="36"/>
    <n v="1"/>
    <n v="1"/>
    <n v="170"/>
    <n v="22.380000000000003"/>
    <n v="30"/>
    <n v="222.38"/>
    <x v="0"/>
    <x v="1"/>
    <s v="BRI"/>
    <s v="SSH"/>
    <x v="1"/>
    <x v="1"/>
    <x v="72"/>
  </r>
  <r>
    <x v="85"/>
    <x v="15"/>
    <x v="0"/>
    <m/>
    <m/>
    <x v="0"/>
    <x v="0"/>
    <x v="33"/>
    <x v="2"/>
    <x v="67"/>
    <n v="10"/>
    <n v="10"/>
    <n v="210"/>
    <n v="0"/>
    <n v="0"/>
    <n v="2100"/>
    <x v="0"/>
    <x v="0"/>
    <s v="BRI"/>
    <s v="SSH"/>
    <x v="1"/>
    <x v="3"/>
    <x v="258"/>
  </r>
  <r>
    <x v="85"/>
    <x v="15"/>
    <x v="0"/>
    <m/>
    <m/>
    <x v="0"/>
    <x v="0"/>
    <x v="33"/>
    <x v="2"/>
    <x v="68"/>
    <n v="20"/>
    <n v="20"/>
    <n v="210"/>
    <n v="0"/>
    <n v="0"/>
    <n v="4200"/>
    <x v="0"/>
    <x v="0"/>
    <s v="BRI"/>
    <s v="SSH"/>
    <x v="1"/>
    <x v="3"/>
    <x v="228"/>
  </r>
  <r>
    <x v="85"/>
    <x v="15"/>
    <x v="0"/>
    <m/>
    <m/>
    <x v="0"/>
    <x v="0"/>
    <x v="33"/>
    <x v="2"/>
    <x v="69"/>
    <n v="20"/>
    <n v="20"/>
    <n v="210"/>
    <n v="0"/>
    <n v="0"/>
    <n v="4200"/>
    <x v="0"/>
    <x v="0"/>
    <s v="BRI"/>
    <s v="SSH"/>
    <x v="1"/>
    <x v="3"/>
    <x v="229"/>
  </r>
  <r>
    <x v="85"/>
    <x v="15"/>
    <x v="0"/>
    <m/>
    <m/>
    <x v="0"/>
    <x v="0"/>
    <x v="33"/>
    <x v="2"/>
    <x v="70"/>
    <n v="20"/>
    <n v="20"/>
    <n v="210"/>
    <n v="0"/>
    <n v="0"/>
    <n v="4200"/>
    <x v="0"/>
    <x v="0"/>
    <s v="BRI"/>
    <s v="SSH"/>
    <x v="1"/>
    <x v="3"/>
    <x v="230"/>
  </r>
  <r>
    <x v="85"/>
    <x v="15"/>
    <x v="0"/>
    <m/>
    <m/>
    <x v="0"/>
    <x v="0"/>
    <x v="33"/>
    <x v="2"/>
    <x v="71"/>
    <n v="10"/>
    <n v="10"/>
    <n v="210"/>
    <n v="0"/>
    <n v="0"/>
    <n v="2100"/>
    <x v="0"/>
    <x v="0"/>
    <s v="BRI"/>
    <s v="SSH"/>
    <x v="1"/>
    <x v="3"/>
    <x v="222"/>
  </r>
  <r>
    <x v="85"/>
    <x v="15"/>
    <x v="0"/>
    <m/>
    <m/>
    <x v="0"/>
    <x v="1"/>
    <x v="34"/>
    <x v="3"/>
    <x v="68"/>
    <n v="10"/>
    <n v="10"/>
    <n v="210"/>
    <n v="0"/>
    <n v="0"/>
    <n v="2100"/>
    <x v="0"/>
    <x v="0"/>
    <s v="SSH"/>
    <s v="BRI"/>
    <x v="1"/>
    <x v="3"/>
    <x v="228"/>
  </r>
  <r>
    <x v="85"/>
    <x v="15"/>
    <x v="0"/>
    <m/>
    <m/>
    <x v="0"/>
    <x v="1"/>
    <x v="34"/>
    <x v="3"/>
    <x v="69"/>
    <n v="20"/>
    <n v="20"/>
    <n v="210"/>
    <n v="0"/>
    <n v="0"/>
    <n v="4200"/>
    <x v="0"/>
    <x v="0"/>
    <s v="SSH"/>
    <s v="BRI"/>
    <x v="1"/>
    <x v="3"/>
    <x v="229"/>
  </r>
  <r>
    <x v="85"/>
    <x v="15"/>
    <x v="0"/>
    <m/>
    <m/>
    <x v="0"/>
    <x v="1"/>
    <x v="34"/>
    <x v="3"/>
    <x v="70"/>
    <n v="20"/>
    <n v="20"/>
    <n v="210"/>
    <n v="0"/>
    <n v="0"/>
    <n v="4200"/>
    <x v="0"/>
    <x v="0"/>
    <s v="SSH"/>
    <s v="BRI"/>
    <x v="1"/>
    <x v="3"/>
    <x v="230"/>
  </r>
  <r>
    <x v="85"/>
    <x v="15"/>
    <x v="0"/>
    <m/>
    <m/>
    <x v="0"/>
    <x v="1"/>
    <x v="34"/>
    <x v="3"/>
    <x v="71"/>
    <n v="20"/>
    <n v="20"/>
    <n v="210"/>
    <n v="0"/>
    <n v="0"/>
    <n v="4200"/>
    <x v="0"/>
    <x v="0"/>
    <s v="SSH"/>
    <s v="BRI"/>
    <x v="1"/>
    <x v="3"/>
    <x v="222"/>
  </r>
  <r>
    <x v="85"/>
    <x v="15"/>
    <x v="0"/>
    <m/>
    <m/>
    <x v="0"/>
    <x v="1"/>
    <x v="34"/>
    <x v="3"/>
    <x v="72"/>
    <n v="10"/>
    <n v="10"/>
    <n v="210"/>
    <n v="0"/>
    <n v="0"/>
    <n v="2100"/>
    <x v="0"/>
    <x v="0"/>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12"/>
    <x v="0"/>
    <x v="2"/>
    <n v="2"/>
    <n v="2"/>
    <n v="280"/>
    <n v="0"/>
    <n v="0"/>
    <n v="560"/>
    <x v="0"/>
    <x v="1"/>
    <s v="NAP"/>
    <s v="SSH"/>
    <x v="0"/>
    <x v="0"/>
    <x v="187"/>
  </r>
  <r>
    <x v="85"/>
    <x v="7"/>
    <x v="1"/>
    <m/>
    <m/>
    <x v="1"/>
    <x v="0"/>
    <x v="13"/>
    <x v="1"/>
    <x v="4"/>
    <n v="2"/>
    <n v="2"/>
    <n v="320"/>
    <n v="0"/>
    <n v="0"/>
    <n v="640"/>
    <x v="0"/>
    <x v="1"/>
    <s v="SSH"/>
    <s v="NAP"/>
    <x v="0"/>
    <x v="0"/>
    <x v="189"/>
  </r>
  <r>
    <x v="63"/>
    <x v="8"/>
    <x v="1"/>
    <m/>
    <s v="72TMN"/>
    <x v="1"/>
    <x v="0"/>
    <x v="12"/>
    <x v="4"/>
    <x v="29"/>
    <n v="2"/>
    <n v="2"/>
    <n v="150"/>
    <n v="0"/>
    <n v="0"/>
    <n v="300"/>
    <x v="0"/>
    <x v="1"/>
    <s v="MXP"/>
    <s v="SSH"/>
    <x v="2"/>
    <x v="3"/>
    <x v="148"/>
  </r>
  <r>
    <x v="85"/>
    <x v="33"/>
    <x v="0"/>
    <s v="IBE"/>
    <s v="3RD655"/>
    <x v="0"/>
    <x v="0"/>
    <x v="9"/>
    <x v="0"/>
    <x v="24"/>
    <n v="1"/>
    <n v="1"/>
    <n v="153.19"/>
    <n v="0"/>
    <n v="0"/>
    <n v="153.19"/>
    <x v="0"/>
    <x v="1"/>
    <s v="NAP"/>
    <s v="SSH"/>
    <x v="0"/>
    <x v="2"/>
    <x v="264"/>
  </r>
  <r>
    <x v="85"/>
    <x v="33"/>
    <x v="0"/>
    <s v="IBE"/>
    <s v="3RD655"/>
    <x v="0"/>
    <x v="0"/>
    <x v="9"/>
    <x v="0"/>
    <x v="24"/>
    <n v="1"/>
    <n v="1"/>
    <n v="153.19"/>
    <n v="0"/>
    <n v="0"/>
    <n v="153.19"/>
    <x v="0"/>
    <x v="1"/>
    <s v="NAP"/>
    <s v="SSH"/>
    <x v="0"/>
    <x v="2"/>
    <x v="264"/>
  </r>
  <r>
    <x v="85"/>
    <x v="33"/>
    <x v="0"/>
    <s v="IBE"/>
    <s v="3RD655"/>
    <x v="0"/>
    <x v="0"/>
    <x v="9"/>
    <x v="0"/>
    <x v="24"/>
    <n v="1"/>
    <n v="1"/>
    <n v="124.69"/>
    <n v="0"/>
    <n v="0"/>
    <n v="124.69"/>
    <x v="0"/>
    <x v="1"/>
    <s v="NAP"/>
    <s v="SSH"/>
    <x v="0"/>
    <x v="2"/>
    <x v="264"/>
  </r>
  <r>
    <x v="85"/>
    <x v="33"/>
    <x v="0"/>
    <s v="IBE"/>
    <s v="3RD655"/>
    <x v="0"/>
    <x v="1"/>
    <x v="11"/>
    <x v="1"/>
    <x v="25"/>
    <n v="1"/>
    <n v="1"/>
    <n v="149.72"/>
    <n v="0"/>
    <n v="0"/>
    <n v="149.72"/>
    <x v="0"/>
    <x v="1"/>
    <s v="SSH"/>
    <s v="NAP"/>
    <x v="0"/>
    <x v="2"/>
    <x v="247"/>
  </r>
  <r>
    <x v="85"/>
    <x v="33"/>
    <x v="0"/>
    <s v="IBE"/>
    <s v="3RD655"/>
    <x v="0"/>
    <x v="1"/>
    <x v="11"/>
    <x v="1"/>
    <x v="25"/>
    <n v="1"/>
    <n v="1"/>
    <n v="149.72"/>
    <n v="0"/>
    <n v="0"/>
    <n v="149.72"/>
    <x v="0"/>
    <x v="1"/>
    <s v="SSH"/>
    <s v="NAP"/>
    <x v="0"/>
    <x v="2"/>
    <x v="247"/>
  </r>
  <r>
    <x v="85"/>
    <x v="33"/>
    <x v="0"/>
    <s v="IBE"/>
    <s v="3RD655"/>
    <x v="0"/>
    <x v="1"/>
    <x v="11"/>
    <x v="1"/>
    <x v="25"/>
    <n v="1"/>
    <n v="1"/>
    <n v="121.72"/>
    <n v="0"/>
    <n v="0"/>
    <n v="121.72"/>
    <x v="0"/>
    <x v="1"/>
    <s v="SSH"/>
    <s v="NAP"/>
    <x v="0"/>
    <x v="2"/>
    <x v="247"/>
  </r>
  <r>
    <x v="63"/>
    <x v="10"/>
    <x v="1"/>
    <s v="AMADEUS"/>
    <s v="11LMTU"/>
    <x v="1"/>
    <x v="0"/>
    <x v="13"/>
    <x v="1"/>
    <x v="4"/>
    <n v="1"/>
    <n v="1"/>
    <n v="320"/>
    <n v="38.92"/>
    <n v="40"/>
    <n v="398.92"/>
    <x v="0"/>
    <x v="1"/>
    <s v="SSH"/>
    <s v="NAP"/>
    <x v="0"/>
    <x v="0"/>
    <x v="33"/>
  </r>
  <r>
    <x v="63"/>
    <x v="10"/>
    <x v="1"/>
    <s v="AMADEUS"/>
    <s v="11LMTU"/>
    <x v="1"/>
    <x v="0"/>
    <x v="13"/>
    <x v="1"/>
    <x v="4"/>
    <n v="1"/>
    <n v="1"/>
    <n v="320"/>
    <n v="38.92"/>
    <n v="40"/>
    <n v="398.92"/>
    <x v="0"/>
    <x v="1"/>
    <s v="SSH"/>
    <s v="NAP"/>
    <x v="0"/>
    <x v="0"/>
    <x v="33"/>
  </r>
  <r>
    <x v="63"/>
    <x v="10"/>
    <x v="1"/>
    <s v="AMADEUS"/>
    <s v="11LMTU"/>
    <x v="1"/>
    <x v="0"/>
    <x v="13"/>
    <x v="1"/>
    <x v="4"/>
    <n v="1"/>
    <n v="1"/>
    <n v="320"/>
    <n v="38.92"/>
    <n v="40"/>
    <n v="398.92"/>
    <x v="0"/>
    <x v="1"/>
    <s v="SSH"/>
    <s v="NAP"/>
    <x v="0"/>
    <x v="0"/>
    <x v="33"/>
  </r>
  <r>
    <x v="63"/>
    <x v="10"/>
    <x v="1"/>
    <s v="AMADEUS"/>
    <s v="11LMU2"/>
    <x v="1"/>
    <x v="0"/>
    <x v="7"/>
    <x v="3"/>
    <x v="9"/>
    <n v="1"/>
    <n v="1"/>
    <n v="170"/>
    <n v="39.03"/>
    <n v="30"/>
    <n v="239.03"/>
    <x v="0"/>
    <x v="1"/>
    <s v="SSH"/>
    <s v="BRI"/>
    <x v="1"/>
    <x v="1"/>
    <x v="247"/>
  </r>
  <r>
    <x v="63"/>
    <x v="10"/>
    <x v="1"/>
    <s v="AMADEUS"/>
    <s v="11LMU1"/>
    <x v="1"/>
    <x v="0"/>
    <x v="4"/>
    <x v="2"/>
    <x v="8"/>
    <n v="1"/>
    <n v="1"/>
    <n v="130"/>
    <n v="19.420000000000002"/>
    <n v="30"/>
    <n v="179.42000000000002"/>
    <x v="0"/>
    <x v="1"/>
    <s v="BRI"/>
    <s v="SSH"/>
    <x v="1"/>
    <x v="1"/>
    <x v="264"/>
  </r>
  <r>
    <x v="63"/>
    <x v="10"/>
    <x v="1"/>
    <s v="AMADEUS"/>
    <s v="11LN09"/>
    <x v="1"/>
    <x v="0"/>
    <x v="12"/>
    <x v="4"/>
    <x v="29"/>
    <n v="1"/>
    <n v="1"/>
    <n v="130"/>
    <n v="29.31"/>
    <n v="40"/>
    <n v="199.31"/>
    <x v="0"/>
    <x v="1"/>
    <s v="MXP"/>
    <s v="SSH"/>
    <x v="2"/>
    <x v="3"/>
    <x v="148"/>
  </r>
  <r>
    <x v="63"/>
    <x v="10"/>
    <x v="1"/>
    <s v="AMADEUS"/>
    <s v="11LMU2"/>
    <x v="1"/>
    <x v="0"/>
    <x v="7"/>
    <x v="3"/>
    <x v="9"/>
    <n v="1"/>
    <n v="1"/>
    <n v="170"/>
    <n v="39.03"/>
    <n v="30"/>
    <n v="239.03"/>
    <x v="0"/>
    <x v="1"/>
    <s v="SSH"/>
    <s v="BRI"/>
    <x v="1"/>
    <x v="1"/>
    <x v="247"/>
  </r>
  <r>
    <x v="63"/>
    <x v="10"/>
    <x v="1"/>
    <s v="AMADEUS"/>
    <s v="11LMU1"/>
    <x v="1"/>
    <x v="0"/>
    <x v="4"/>
    <x v="2"/>
    <x v="8"/>
    <n v="1"/>
    <n v="1"/>
    <n v="130"/>
    <n v="19.420000000000002"/>
    <n v="30"/>
    <n v="179.42000000000002"/>
    <x v="0"/>
    <x v="1"/>
    <s v="BRI"/>
    <s v="SSH"/>
    <x v="1"/>
    <x v="1"/>
    <x v="264"/>
  </r>
  <r>
    <x v="63"/>
    <x v="10"/>
    <x v="1"/>
    <s v="AMADEUS"/>
    <s v="11LMTU"/>
    <x v="1"/>
    <x v="0"/>
    <x v="13"/>
    <x v="1"/>
    <x v="4"/>
    <n v="1"/>
    <n v="1"/>
    <n v="320"/>
    <n v="38.92"/>
    <n v="40"/>
    <n v="398.92"/>
    <x v="0"/>
    <x v="1"/>
    <s v="SSH"/>
    <s v="NAP"/>
    <x v="0"/>
    <x v="0"/>
    <x v="33"/>
  </r>
  <r>
    <x v="63"/>
    <x v="10"/>
    <x v="1"/>
    <s v="AMADEUS"/>
    <s v="11LN09"/>
    <x v="1"/>
    <x v="0"/>
    <x v="12"/>
    <x v="4"/>
    <x v="29"/>
    <n v="1"/>
    <n v="1"/>
    <n v="130"/>
    <n v="29.31"/>
    <n v="40"/>
    <n v="199.31"/>
    <x v="0"/>
    <x v="1"/>
    <s v="MXP"/>
    <s v="SSH"/>
    <x v="2"/>
    <x v="3"/>
    <x v="148"/>
  </r>
  <r>
    <x v="86"/>
    <x v="8"/>
    <x v="1"/>
    <m/>
    <s v="DRH4A"/>
    <x v="1"/>
    <x v="0"/>
    <x v="26"/>
    <x v="7"/>
    <x v="43"/>
    <n v="2"/>
    <n v="2"/>
    <n v="350"/>
    <n v="0"/>
    <n v="0"/>
    <n v="700"/>
    <x v="0"/>
    <x v="1"/>
    <s v="SSH"/>
    <s v="VRN"/>
    <x v="3"/>
    <x v="1"/>
    <x v="32"/>
  </r>
  <r>
    <x v="87"/>
    <x v="8"/>
    <x v="1"/>
    <m/>
    <s v="VYCYA"/>
    <x v="1"/>
    <x v="0"/>
    <x v="12"/>
    <x v="0"/>
    <x v="5"/>
    <n v="3"/>
    <n v="3"/>
    <n v="220"/>
    <n v="0"/>
    <n v="0"/>
    <n v="660"/>
    <x v="0"/>
    <x v="1"/>
    <s v="NAP"/>
    <s v="SSH"/>
    <x v="0"/>
    <x v="0"/>
    <x v="222"/>
  </r>
  <r>
    <x v="87"/>
    <x v="8"/>
    <x v="1"/>
    <m/>
    <s v="AR744"/>
    <x v="1"/>
    <x v="0"/>
    <x v="12"/>
    <x v="4"/>
    <x v="28"/>
    <n v="1"/>
    <n v="1"/>
    <n v="325"/>
    <n v="0"/>
    <n v="0"/>
    <n v="325"/>
    <x v="0"/>
    <x v="1"/>
    <s v="MXP"/>
    <s v="SSH"/>
    <x v="2"/>
    <x v="3"/>
    <x v="249"/>
  </r>
  <r>
    <x v="88"/>
    <x v="8"/>
    <x v="1"/>
    <m/>
    <s v="APQCR"/>
    <x v="1"/>
    <x v="0"/>
    <x v="12"/>
    <x v="0"/>
    <x v="5"/>
    <n v="7"/>
    <n v="7"/>
    <n v="220"/>
    <n v="0"/>
    <n v="0"/>
    <n v="1540"/>
    <x v="0"/>
    <x v="1"/>
    <s v="NAP"/>
    <s v="SSH"/>
    <x v="0"/>
    <x v="0"/>
    <x v="25"/>
  </r>
  <r>
    <x v="88"/>
    <x v="8"/>
    <x v="1"/>
    <m/>
    <s v="YFJQN"/>
    <x v="0"/>
    <x v="0"/>
    <x v="29"/>
    <x v="6"/>
    <x v="42"/>
    <n v="2"/>
    <n v="2"/>
    <n v="315"/>
    <n v="0"/>
    <n v="0"/>
    <n v="630"/>
    <x v="0"/>
    <x v="1"/>
    <s v="VRN"/>
    <s v="SSH"/>
    <x v="3"/>
    <x v="1"/>
    <x v="224"/>
  </r>
  <r>
    <x v="88"/>
    <x v="8"/>
    <x v="1"/>
    <m/>
    <s v="YFJQN"/>
    <x v="0"/>
    <x v="1"/>
    <x v="26"/>
    <x v="7"/>
    <x v="43"/>
    <n v="2"/>
    <n v="2"/>
    <n v="315"/>
    <n v="0"/>
    <n v="0"/>
    <n v="630"/>
    <x v="0"/>
    <x v="1"/>
    <s v="SSH"/>
    <s v="VRN"/>
    <x v="3"/>
    <x v="1"/>
    <x v="225"/>
  </r>
  <r>
    <x v="89"/>
    <x v="8"/>
    <x v="1"/>
    <m/>
    <s v="AJ74P"/>
    <x v="1"/>
    <x v="0"/>
    <x v="7"/>
    <x v="3"/>
    <x v="11"/>
    <n v="2"/>
    <n v="2"/>
    <n v="150"/>
    <n v="0"/>
    <n v="0"/>
    <n v="300"/>
    <x v="0"/>
    <x v="1"/>
    <s v="SSH"/>
    <s v="BRI"/>
    <x v="1"/>
    <x v="1"/>
    <x v="255"/>
  </r>
  <r>
    <x v="89"/>
    <x v="8"/>
    <x v="1"/>
    <m/>
    <s v="GV3QP"/>
    <x v="1"/>
    <x v="0"/>
    <x v="24"/>
    <x v="0"/>
    <x v="29"/>
    <n v="2"/>
    <n v="2"/>
    <n v="150"/>
    <n v="0"/>
    <n v="0"/>
    <n v="300"/>
    <x v="0"/>
    <x v="1"/>
    <s v="NAP"/>
    <s v="SSH"/>
    <x v="0"/>
    <x v="3"/>
    <x v="245"/>
  </r>
  <r>
    <x v="89"/>
    <x v="8"/>
    <x v="1"/>
    <m/>
    <s v="LER6H"/>
    <x v="0"/>
    <x v="0"/>
    <x v="4"/>
    <x v="6"/>
    <x v="8"/>
    <n v="1"/>
    <n v="1"/>
    <n v="150"/>
    <n v="0"/>
    <n v="0"/>
    <n v="150"/>
    <x v="0"/>
    <x v="1"/>
    <s v="VRN"/>
    <s v="SSH"/>
    <x v="3"/>
    <x v="1"/>
    <x v="265"/>
  </r>
  <r>
    <x v="89"/>
    <x v="8"/>
    <x v="1"/>
    <m/>
    <s v="LER6H"/>
    <x v="0"/>
    <x v="1"/>
    <x v="6"/>
    <x v="7"/>
    <x v="9"/>
    <n v="1"/>
    <n v="1"/>
    <n v="150"/>
    <n v="0"/>
    <n v="0"/>
    <n v="150"/>
    <x v="0"/>
    <x v="1"/>
    <s v="SSH"/>
    <s v="VRN"/>
    <x v="3"/>
    <x v="1"/>
    <x v="266"/>
  </r>
  <r>
    <x v="88"/>
    <x v="31"/>
    <x v="1"/>
    <s v=" "/>
    <s v="CPUL4J"/>
    <x v="1"/>
    <x v="0"/>
    <x v="24"/>
    <x v="0"/>
    <x v="29"/>
    <n v="1"/>
    <n v="1"/>
    <n v="150"/>
    <n v="0"/>
    <n v="0"/>
    <n v="150"/>
    <x v="0"/>
    <x v="1"/>
    <s v="NAP"/>
    <s v="SSH"/>
    <x v="0"/>
    <x v="3"/>
    <x v="267"/>
  </r>
  <r>
    <x v="88"/>
    <x v="31"/>
    <x v="1"/>
    <s v=" "/>
    <s v="CPUL4J"/>
    <x v="1"/>
    <x v="0"/>
    <x v="24"/>
    <x v="0"/>
    <x v="29"/>
    <n v="1"/>
    <n v="1"/>
    <n v="150"/>
    <n v="0"/>
    <n v="0"/>
    <n v="150"/>
    <x v="0"/>
    <x v="1"/>
    <s v="NAP"/>
    <s v="SSH"/>
    <x v="0"/>
    <x v="3"/>
    <x v="267"/>
  </r>
  <r>
    <x v="88"/>
    <x v="31"/>
    <x v="1"/>
    <s v=" "/>
    <s v="CPUL4J"/>
    <x v="1"/>
    <x v="0"/>
    <x v="24"/>
    <x v="0"/>
    <x v="29"/>
    <n v="1"/>
    <n v="1"/>
    <n v="150"/>
    <n v="0"/>
    <n v="0"/>
    <n v="150"/>
    <x v="0"/>
    <x v="1"/>
    <s v="NAP"/>
    <s v="SSH"/>
    <x v="0"/>
    <x v="3"/>
    <x v="267"/>
  </r>
  <r>
    <x v="86"/>
    <x v="31"/>
    <x v="1"/>
    <s v=" "/>
    <s v="CPZPM4"/>
    <x v="1"/>
    <x v="0"/>
    <x v="24"/>
    <x v="0"/>
    <x v="29"/>
    <n v="1"/>
    <n v="1"/>
    <n v="150"/>
    <n v="0"/>
    <n v="0"/>
    <n v="150"/>
    <x v="0"/>
    <x v="1"/>
    <s v="NAP"/>
    <s v="SSH"/>
    <x v="0"/>
    <x v="3"/>
    <x v="253"/>
  </r>
  <r>
    <x v="86"/>
    <x v="31"/>
    <x v="1"/>
    <s v=" "/>
    <s v="CPZPM4"/>
    <x v="1"/>
    <x v="0"/>
    <x v="24"/>
    <x v="0"/>
    <x v="29"/>
    <n v="1"/>
    <n v="1"/>
    <n v="150"/>
    <n v="0"/>
    <n v="0"/>
    <n v="150"/>
    <x v="0"/>
    <x v="1"/>
    <s v="NAP"/>
    <s v="SSH"/>
    <x v="0"/>
    <x v="3"/>
    <x v="253"/>
  </r>
  <r>
    <x v="86"/>
    <x v="31"/>
    <x v="1"/>
    <s v=" "/>
    <s v="CPZPM4"/>
    <x v="1"/>
    <x v="0"/>
    <x v="24"/>
    <x v="0"/>
    <x v="29"/>
    <n v="1"/>
    <n v="1"/>
    <n v="150"/>
    <n v="0"/>
    <n v="0"/>
    <n v="150"/>
    <x v="0"/>
    <x v="1"/>
    <s v="NAP"/>
    <s v="SSH"/>
    <x v="0"/>
    <x v="3"/>
    <x v="253"/>
  </r>
  <r>
    <x v="90"/>
    <x v="14"/>
    <x v="0"/>
    <m/>
    <m/>
    <x v="0"/>
    <x v="0"/>
    <x v="5"/>
    <x v="2"/>
    <x v="35"/>
    <n v="8"/>
    <n v="8"/>
    <n v="195"/>
    <n v="0"/>
    <n v="0"/>
    <n v="1560"/>
    <x v="0"/>
    <x v="0"/>
    <s v="BRI"/>
    <s v="SSH"/>
    <x v="1"/>
    <x v="1"/>
    <x v="95"/>
  </r>
  <r>
    <x v="90"/>
    <x v="14"/>
    <x v="0"/>
    <m/>
    <m/>
    <x v="0"/>
    <x v="1"/>
    <x v="7"/>
    <x v="3"/>
    <x v="36"/>
    <n v="8"/>
    <n v="8"/>
    <n v="195"/>
    <n v="0"/>
    <n v="0"/>
    <n v="1560"/>
    <x v="0"/>
    <x v="0"/>
    <s v="SSH"/>
    <s v="BRI"/>
    <x v="1"/>
    <x v="1"/>
    <x v="76"/>
  </r>
  <r>
    <x v="85"/>
    <x v="25"/>
    <x v="1"/>
    <m/>
    <s v="12LT54"/>
    <x v="0"/>
    <x v="1"/>
    <x v="13"/>
    <x v="17"/>
    <x v="70"/>
    <n v="1"/>
    <n v="1"/>
    <n v="240"/>
    <n v="31.82"/>
    <n v="30"/>
    <n v="301.82"/>
    <x v="0"/>
    <x v="1"/>
    <s v="SSH"/>
    <s v="FCO"/>
    <x v="6"/>
    <x v="3"/>
    <x v="230"/>
  </r>
  <r>
    <x v="85"/>
    <x v="25"/>
    <x v="1"/>
    <m/>
    <s v="12LT54"/>
    <x v="0"/>
    <x v="0"/>
    <x v="12"/>
    <x v="16"/>
    <x v="69"/>
    <n v="1"/>
    <n v="1"/>
    <n v="240"/>
    <n v="41.390000000000008"/>
    <n v="30"/>
    <n v="311.39"/>
    <x v="0"/>
    <x v="1"/>
    <s v="FCO"/>
    <s v="SSH"/>
    <x v="6"/>
    <x v="3"/>
    <x v="229"/>
  </r>
  <r>
    <x v="85"/>
    <x v="25"/>
    <x v="1"/>
    <m/>
    <s v="12LT54"/>
    <x v="0"/>
    <x v="1"/>
    <x v="13"/>
    <x v="17"/>
    <x v="70"/>
    <n v="1"/>
    <n v="1"/>
    <n v="240"/>
    <n v="31.82"/>
    <n v="30"/>
    <n v="301.82"/>
    <x v="0"/>
    <x v="1"/>
    <s v="SSH"/>
    <s v="FCO"/>
    <x v="6"/>
    <x v="3"/>
    <x v="230"/>
  </r>
  <r>
    <x v="85"/>
    <x v="25"/>
    <x v="1"/>
    <m/>
    <s v="12LT54"/>
    <x v="0"/>
    <x v="0"/>
    <x v="12"/>
    <x v="16"/>
    <x v="69"/>
    <n v="1"/>
    <n v="1"/>
    <n v="240"/>
    <n v="41.390000000000008"/>
    <n v="30"/>
    <n v="311.39"/>
    <x v="0"/>
    <x v="1"/>
    <s v="FCO"/>
    <s v="SSH"/>
    <x v="6"/>
    <x v="3"/>
    <x v="229"/>
  </r>
  <r>
    <x v="90"/>
    <x v="2"/>
    <x v="0"/>
    <m/>
    <m/>
    <x v="0"/>
    <x v="0"/>
    <x v="29"/>
    <x v="6"/>
    <x v="39"/>
    <n v="130"/>
    <n v="130"/>
    <n v="222.5"/>
    <n v="0"/>
    <n v="0"/>
    <n v="28925"/>
    <x v="0"/>
    <x v="3"/>
    <s v="VRN"/>
    <s v="SSH"/>
    <x v="3"/>
    <x v="1"/>
    <x v="234"/>
  </r>
  <r>
    <x v="90"/>
    <x v="2"/>
    <x v="0"/>
    <m/>
    <m/>
    <x v="0"/>
    <x v="0"/>
    <x v="29"/>
    <x v="6"/>
    <x v="40"/>
    <n v="130"/>
    <n v="130"/>
    <n v="222.5"/>
    <n v="0"/>
    <n v="0"/>
    <n v="28925"/>
    <x v="0"/>
    <x v="3"/>
    <s v="VRN"/>
    <s v="SSH"/>
    <x v="3"/>
    <x v="1"/>
    <x v="216"/>
  </r>
  <r>
    <x v="90"/>
    <x v="2"/>
    <x v="0"/>
    <m/>
    <m/>
    <x v="0"/>
    <x v="0"/>
    <x v="29"/>
    <x v="6"/>
    <x v="41"/>
    <n v="130"/>
    <n v="130"/>
    <n v="222.5"/>
    <n v="0"/>
    <n v="0"/>
    <n v="28925"/>
    <x v="0"/>
    <x v="3"/>
    <s v="VRN"/>
    <s v="SSH"/>
    <x v="3"/>
    <x v="1"/>
    <x v="186"/>
  </r>
  <r>
    <x v="90"/>
    <x v="2"/>
    <x v="0"/>
    <m/>
    <m/>
    <x v="0"/>
    <x v="0"/>
    <x v="29"/>
    <x v="6"/>
    <x v="42"/>
    <n v="130"/>
    <n v="130"/>
    <n v="222.5"/>
    <n v="0"/>
    <n v="0"/>
    <n v="28925"/>
    <x v="0"/>
    <x v="3"/>
    <s v="VRN"/>
    <s v="SSH"/>
    <x v="3"/>
    <x v="1"/>
    <x v="187"/>
  </r>
  <r>
    <x v="90"/>
    <x v="2"/>
    <x v="0"/>
    <m/>
    <m/>
    <x v="0"/>
    <x v="0"/>
    <x v="29"/>
    <x v="6"/>
    <x v="43"/>
    <n v="130"/>
    <n v="130"/>
    <n v="222.5"/>
    <n v="0"/>
    <n v="0"/>
    <n v="28925"/>
    <x v="0"/>
    <x v="3"/>
    <s v="VRN"/>
    <s v="SSH"/>
    <x v="3"/>
    <x v="1"/>
    <x v="188"/>
  </r>
  <r>
    <x v="90"/>
    <x v="2"/>
    <x v="0"/>
    <m/>
    <m/>
    <x v="0"/>
    <x v="0"/>
    <x v="29"/>
    <x v="6"/>
    <x v="12"/>
    <n v="130"/>
    <n v="130"/>
    <n v="222.5"/>
    <n v="0"/>
    <n v="0"/>
    <n v="28925"/>
    <x v="0"/>
    <x v="3"/>
    <s v="VRN"/>
    <s v="SSH"/>
    <x v="3"/>
    <x v="1"/>
    <x v="189"/>
  </r>
  <r>
    <x v="90"/>
    <x v="2"/>
    <x v="0"/>
    <m/>
    <m/>
    <x v="0"/>
    <x v="0"/>
    <x v="29"/>
    <x v="6"/>
    <x v="13"/>
    <n v="130"/>
    <n v="130"/>
    <n v="222.5"/>
    <n v="0"/>
    <n v="0"/>
    <n v="28925"/>
    <x v="0"/>
    <x v="3"/>
    <s v="VRN"/>
    <s v="SSH"/>
    <x v="3"/>
    <x v="1"/>
    <x v="190"/>
  </r>
  <r>
    <x v="90"/>
    <x v="2"/>
    <x v="0"/>
    <m/>
    <m/>
    <x v="0"/>
    <x v="1"/>
    <x v="26"/>
    <x v="7"/>
    <x v="40"/>
    <n v="130"/>
    <n v="130"/>
    <n v="222.5"/>
    <n v="0"/>
    <n v="0"/>
    <n v="28925"/>
    <x v="0"/>
    <x v="3"/>
    <s v="SSH"/>
    <s v="VRN"/>
    <x v="3"/>
    <x v="1"/>
    <x v="216"/>
  </r>
  <r>
    <x v="90"/>
    <x v="2"/>
    <x v="0"/>
    <m/>
    <m/>
    <x v="0"/>
    <x v="1"/>
    <x v="26"/>
    <x v="7"/>
    <x v="41"/>
    <n v="130"/>
    <n v="130"/>
    <n v="222.5"/>
    <n v="0"/>
    <n v="0"/>
    <n v="28925"/>
    <x v="0"/>
    <x v="3"/>
    <s v="SSH"/>
    <s v="VRN"/>
    <x v="3"/>
    <x v="1"/>
    <x v="186"/>
  </r>
  <r>
    <x v="90"/>
    <x v="2"/>
    <x v="0"/>
    <m/>
    <m/>
    <x v="0"/>
    <x v="1"/>
    <x v="26"/>
    <x v="7"/>
    <x v="42"/>
    <n v="130"/>
    <n v="130"/>
    <n v="222.5"/>
    <n v="0"/>
    <n v="0"/>
    <n v="28925"/>
    <x v="0"/>
    <x v="3"/>
    <s v="SSH"/>
    <s v="VRN"/>
    <x v="3"/>
    <x v="1"/>
    <x v="187"/>
  </r>
  <r>
    <x v="90"/>
    <x v="2"/>
    <x v="0"/>
    <m/>
    <m/>
    <x v="0"/>
    <x v="1"/>
    <x v="26"/>
    <x v="7"/>
    <x v="43"/>
    <n v="130"/>
    <n v="130"/>
    <n v="222.5"/>
    <n v="0"/>
    <n v="0"/>
    <n v="28925"/>
    <x v="0"/>
    <x v="3"/>
    <s v="SSH"/>
    <s v="VRN"/>
    <x v="3"/>
    <x v="1"/>
    <x v="188"/>
  </r>
  <r>
    <x v="90"/>
    <x v="2"/>
    <x v="0"/>
    <m/>
    <m/>
    <x v="0"/>
    <x v="1"/>
    <x v="26"/>
    <x v="7"/>
    <x v="12"/>
    <n v="130"/>
    <n v="130"/>
    <n v="222.5"/>
    <n v="0"/>
    <n v="0"/>
    <n v="28925"/>
    <x v="0"/>
    <x v="3"/>
    <s v="SSH"/>
    <s v="VRN"/>
    <x v="3"/>
    <x v="1"/>
    <x v="189"/>
  </r>
  <r>
    <x v="90"/>
    <x v="2"/>
    <x v="0"/>
    <m/>
    <m/>
    <x v="0"/>
    <x v="1"/>
    <x v="26"/>
    <x v="7"/>
    <x v="13"/>
    <n v="130"/>
    <n v="130"/>
    <n v="222.5"/>
    <n v="0"/>
    <n v="0"/>
    <n v="28925"/>
    <x v="0"/>
    <x v="3"/>
    <s v="SSH"/>
    <s v="VRN"/>
    <x v="3"/>
    <x v="1"/>
    <x v="190"/>
  </r>
  <r>
    <x v="90"/>
    <x v="2"/>
    <x v="0"/>
    <m/>
    <m/>
    <x v="0"/>
    <x v="1"/>
    <x v="26"/>
    <x v="7"/>
    <x v="14"/>
    <n v="130"/>
    <n v="130"/>
    <n v="222.5"/>
    <n v="0"/>
    <n v="0"/>
    <n v="28925"/>
    <x v="0"/>
    <x v="3"/>
    <s v="SSH"/>
    <s v="VRN"/>
    <x v="3"/>
    <x v="1"/>
    <x v="7"/>
  </r>
  <r>
    <x v="85"/>
    <x v="10"/>
    <x v="1"/>
    <s v="AMADEUS"/>
    <s v="11LN9R"/>
    <x v="1"/>
    <x v="0"/>
    <x v="6"/>
    <x v="7"/>
    <x v="11"/>
    <n v="1"/>
    <n v="1"/>
    <n v="130"/>
    <n v="37.72"/>
    <n v="40"/>
    <n v="207.43"/>
    <x v="0"/>
    <x v="1"/>
    <s v="SSH"/>
    <s v="VRN"/>
    <x v="3"/>
    <x v="1"/>
    <x v="150"/>
  </r>
  <r>
    <x v="85"/>
    <x v="10"/>
    <x v="1"/>
    <s v="AMADEUS"/>
    <s v="11LN55"/>
    <x v="1"/>
    <x v="0"/>
    <x v="24"/>
    <x v="0"/>
    <x v="29"/>
    <n v="1"/>
    <n v="1"/>
    <n v="200"/>
    <n v="34.04"/>
    <n v="40"/>
    <n v="274.03999999999996"/>
    <x v="0"/>
    <x v="1"/>
    <s v="NAP"/>
    <s v="SSH"/>
    <x v="0"/>
    <x v="3"/>
    <x v="244"/>
  </r>
  <r>
    <x v="85"/>
    <x v="10"/>
    <x v="1"/>
    <s v="AMADEUS"/>
    <s v="11LN6N"/>
    <x v="1"/>
    <x v="0"/>
    <x v="6"/>
    <x v="7"/>
    <x v="11"/>
    <n v="0"/>
    <n v="0"/>
    <n v="13"/>
    <n v="37.72"/>
    <n v="40"/>
    <n v="90.43"/>
    <x v="0"/>
    <x v="1"/>
    <s v="SSH"/>
    <s v="VRN"/>
    <x v="3"/>
    <x v="1"/>
    <x v="150"/>
  </r>
  <r>
    <x v="85"/>
    <x v="10"/>
    <x v="1"/>
    <s v="AMADEUS"/>
    <s v="11LN6N"/>
    <x v="1"/>
    <x v="0"/>
    <x v="6"/>
    <x v="7"/>
    <x v="11"/>
    <n v="1"/>
    <n v="1"/>
    <n v="130"/>
    <n v="37.72"/>
    <n v="40"/>
    <n v="207.43"/>
    <x v="0"/>
    <x v="1"/>
    <s v="SSH"/>
    <s v="VRN"/>
    <x v="3"/>
    <x v="1"/>
    <x v="150"/>
  </r>
  <r>
    <x v="85"/>
    <x v="10"/>
    <x v="1"/>
    <s v="AMADEUS"/>
    <s v="11LN9R"/>
    <x v="1"/>
    <x v="0"/>
    <x v="6"/>
    <x v="7"/>
    <x v="11"/>
    <n v="1"/>
    <n v="1"/>
    <n v="130"/>
    <n v="37.72"/>
    <n v="40"/>
    <n v="207.43"/>
    <x v="0"/>
    <x v="1"/>
    <s v="SSH"/>
    <s v="VRN"/>
    <x v="3"/>
    <x v="1"/>
    <x v="150"/>
  </r>
  <r>
    <x v="85"/>
    <x v="10"/>
    <x v="1"/>
    <s v="AMADEUS"/>
    <s v="11LN6N"/>
    <x v="1"/>
    <x v="0"/>
    <x v="6"/>
    <x v="7"/>
    <x v="11"/>
    <n v="1"/>
    <n v="1"/>
    <n v="130"/>
    <n v="37.72"/>
    <n v="40"/>
    <n v="207.43"/>
    <x v="0"/>
    <x v="1"/>
    <s v="SSH"/>
    <s v="VRN"/>
    <x v="3"/>
    <x v="1"/>
    <x v="150"/>
  </r>
  <r>
    <x v="85"/>
    <x v="10"/>
    <x v="1"/>
    <s v="AMADEUS"/>
    <s v="11LN9P"/>
    <x v="1"/>
    <x v="0"/>
    <x v="12"/>
    <x v="16"/>
    <x v="68"/>
    <n v="1"/>
    <n v="1"/>
    <n v="270"/>
    <n v="40.69"/>
    <n v="40"/>
    <n v="350.69"/>
    <x v="0"/>
    <x v="1"/>
    <s v="FCO"/>
    <s v="SSH"/>
    <x v="6"/>
    <x v="3"/>
    <x v="228"/>
  </r>
  <r>
    <x v="85"/>
    <x v="10"/>
    <x v="1"/>
    <s v="AMADEUS"/>
    <s v="11LN9P"/>
    <x v="1"/>
    <x v="0"/>
    <x v="12"/>
    <x v="16"/>
    <x v="68"/>
    <n v="1"/>
    <n v="1"/>
    <n v="270"/>
    <n v="40.69"/>
    <n v="40"/>
    <n v="350.69"/>
    <x v="0"/>
    <x v="1"/>
    <s v="FCO"/>
    <s v="SSH"/>
    <x v="6"/>
    <x v="3"/>
    <x v="228"/>
  </r>
  <r>
    <x v="85"/>
    <x v="10"/>
    <x v="1"/>
    <s v="AMADEUS"/>
    <s v="11LN55"/>
    <x v="1"/>
    <x v="0"/>
    <x v="24"/>
    <x v="0"/>
    <x v="29"/>
    <n v="1"/>
    <n v="1"/>
    <n v="200"/>
    <n v="34.04"/>
    <n v="40"/>
    <n v="274.03999999999996"/>
    <x v="0"/>
    <x v="1"/>
    <s v="NAP"/>
    <s v="SSH"/>
    <x v="0"/>
    <x v="3"/>
    <x v="244"/>
  </r>
  <r>
    <x v="85"/>
    <x v="10"/>
    <x v="1"/>
    <s v="AMADEUS"/>
    <s v="11LN9R"/>
    <x v="1"/>
    <x v="0"/>
    <x v="6"/>
    <x v="7"/>
    <x v="11"/>
    <n v="1"/>
    <n v="1"/>
    <n v="130"/>
    <n v="37.72"/>
    <n v="40"/>
    <n v="207.72"/>
    <x v="0"/>
    <x v="1"/>
    <s v="SSH"/>
    <s v="VRN"/>
    <x v="3"/>
    <x v="1"/>
    <x v="150"/>
  </r>
  <r>
    <x v="89"/>
    <x v="10"/>
    <x v="1"/>
    <s v="AMADEUS"/>
    <s v="11LNEK"/>
    <x v="1"/>
    <x v="0"/>
    <x v="4"/>
    <x v="6"/>
    <x v="10"/>
    <n v="1"/>
    <n v="1"/>
    <n v="130"/>
    <n v="23.04"/>
    <n v="40"/>
    <n v="193.04"/>
    <x v="0"/>
    <x v="1"/>
    <s v="VRN"/>
    <s v="SSH"/>
    <x v="3"/>
    <x v="1"/>
    <x v="244"/>
  </r>
  <r>
    <x v="88"/>
    <x v="10"/>
    <x v="1"/>
    <s v="AMADEUS"/>
    <s v="11LNG4"/>
    <x v="1"/>
    <x v="0"/>
    <x v="6"/>
    <x v="7"/>
    <x v="11"/>
    <n v="1"/>
    <n v="1"/>
    <n v="130"/>
    <n v="37.72"/>
    <n v="40"/>
    <n v="207.72"/>
    <x v="0"/>
    <x v="1"/>
    <s v="SSH"/>
    <s v="VRN"/>
    <x v="3"/>
    <x v="1"/>
    <x v="246"/>
  </r>
  <r>
    <x v="88"/>
    <x v="10"/>
    <x v="1"/>
    <s v="AMADEUS"/>
    <s v="11LNG4"/>
    <x v="1"/>
    <x v="0"/>
    <x v="6"/>
    <x v="7"/>
    <x v="11"/>
    <n v="1"/>
    <n v="1"/>
    <n v="130"/>
    <n v="37.72"/>
    <n v="40"/>
    <n v="207.72"/>
    <x v="0"/>
    <x v="1"/>
    <s v="SSH"/>
    <s v="VRN"/>
    <x v="3"/>
    <x v="1"/>
    <x v="246"/>
  </r>
  <r>
    <x v="87"/>
    <x v="10"/>
    <x v="1"/>
    <s v="AMADEUS"/>
    <s v="11LNPA"/>
    <x v="1"/>
    <x v="0"/>
    <x v="4"/>
    <x v="6"/>
    <x v="9"/>
    <n v="1"/>
    <n v="1"/>
    <n v="340"/>
    <n v="23.04"/>
    <n v="30"/>
    <n v="393.04"/>
    <x v="0"/>
    <x v="1"/>
    <s v="VRN"/>
    <s v="SSH"/>
    <x v="3"/>
    <x v="1"/>
    <x v="268"/>
  </r>
  <r>
    <x v="89"/>
    <x v="9"/>
    <x v="1"/>
    <s v="Website IBE"/>
    <s v="XFTU2W"/>
    <x v="1"/>
    <x v="0"/>
    <x v="5"/>
    <x v="2"/>
    <x v="10"/>
    <n v="1"/>
    <n v="1"/>
    <n v="130"/>
    <n v="19.349999999999994"/>
    <n v="53"/>
    <n v="202.35"/>
    <x v="0"/>
    <x v="1"/>
    <s v="BRI"/>
    <s v="SSH"/>
    <x v="1"/>
    <x v="1"/>
    <x v="244"/>
  </r>
  <r>
    <x v="89"/>
    <x v="9"/>
    <x v="1"/>
    <s v="Website IBE"/>
    <s v="XFTU2W"/>
    <x v="1"/>
    <x v="0"/>
    <x v="5"/>
    <x v="2"/>
    <x v="10"/>
    <n v="1"/>
    <n v="1"/>
    <n v="130"/>
    <n v="19.349999999999994"/>
    <n v="53"/>
    <n v="202.35"/>
    <x v="0"/>
    <x v="1"/>
    <s v="BRI"/>
    <s v="SSH"/>
    <x v="1"/>
    <x v="1"/>
    <x v="244"/>
  </r>
  <r>
    <x v="90"/>
    <x v="30"/>
    <x v="0"/>
    <m/>
    <m/>
    <x v="0"/>
    <x v="0"/>
    <x v="29"/>
    <x v="6"/>
    <x v="39"/>
    <n v="10"/>
    <n v="10"/>
    <n v="240"/>
    <n v="0"/>
    <n v="0"/>
    <n v="2400"/>
    <x v="0"/>
    <x v="3"/>
    <s v="VRN"/>
    <s v="SSH"/>
    <x v="3"/>
    <x v="1"/>
    <x v="234"/>
  </r>
  <r>
    <x v="90"/>
    <x v="30"/>
    <x v="0"/>
    <m/>
    <m/>
    <x v="0"/>
    <x v="0"/>
    <x v="29"/>
    <x v="6"/>
    <x v="40"/>
    <n v="10"/>
    <n v="10"/>
    <n v="240"/>
    <n v="0"/>
    <n v="0"/>
    <n v="2400"/>
    <x v="0"/>
    <x v="3"/>
    <s v="VRN"/>
    <s v="SSH"/>
    <x v="3"/>
    <x v="1"/>
    <x v="216"/>
  </r>
  <r>
    <x v="90"/>
    <x v="30"/>
    <x v="0"/>
    <m/>
    <m/>
    <x v="0"/>
    <x v="0"/>
    <x v="29"/>
    <x v="6"/>
    <x v="41"/>
    <n v="10"/>
    <n v="10"/>
    <n v="240"/>
    <n v="0"/>
    <n v="0"/>
    <n v="2400"/>
    <x v="0"/>
    <x v="3"/>
    <s v="VRN"/>
    <s v="SSH"/>
    <x v="3"/>
    <x v="1"/>
    <x v="186"/>
  </r>
  <r>
    <x v="90"/>
    <x v="30"/>
    <x v="0"/>
    <m/>
    <m/>
    <x v="0"/>
    <x v="0"/>
    <x v="29"/>
    <x v="6"/>
    <x v="42"/>
    <n v="10"/>
    <n v="10"/>
    <n v="240"/>
    <n v="0"/>
    <n v="0"/>
    <n v="2400"/>
    <x v="0"/>
    <x v="3"/>
    <s v="VRN"/>
    <s v="SSH"/>
    <x v="3"/>
    <x v="1"/>
    <x v="187"/>
  </r>
  <r>
    <x v="90"/>
    <x v="30"/>
    <x v="0"/>
    <m/>
    <m/>
    <x v="0"/>
    <x v="0"/>
    <x v="29"/>
    <x v="6"/>
    <x v="43"/>
    <n v="10"/>
    <n v="10"/>
    <n v="240"/>
    <n v="0"/>
    <n v="0"/>
    <n v="2400"/>
    <x v="0"/>
    <x v="3"/>
    <s v="VRN"/>
    <s v="SSH"/>
    <x v="3"/>
    <x v="1"/>
    <x v="188"/>
  </r>
  <r>
    <x v="90"/>
    <x v="30"/>
    <x v="0"/>
    <m/>
    <m/>
    <x v="0"/>
    <x v="0"/>
    <x v="29"/>
    <x v="6"/>
    <x v="12"/>
    <n v="10"/>
    <n v="10"/>
    <n v="240"/>
    <n v="0"/>
    <n v="0"/>
    <n v="2400"/>
    <x v="0"/>
    <x v="3"/>
    <s v="VRN"/>
    <s v="SSH"/>
    <x v="3"/>
    <x v="1"/>
    <x v="189"/>
  </r>
  <r>
    <x v="90"/>
    <x v="30"/>
    <x v="0"/>
    <m/>
    <m/>
    <x v="0"/>
    <x v="0"/>
    <x v="29"/>
    <x v="6"/>
    <x v="13"/>
    <n v="10"/>
    <n v="10"/>
    <n v="240"/>
    <n v="0"/>
    <n v="0"/>
    <n v="2400"/>
    <x v="0"/>
    <x v="3"/>
    <s v="VRN"/>
    <s v="SSH"/>
    <x v="3"/>
    <x v="1"/>
    <x v="190"/>
  </r>
  <r>
    <x v="90"/>
    <x v="30"/>
    <x v="0"/>
    <m/>
    <m/>
    <x v="0"/>
    <x v="1"/>
    <x v="26"/>
    <x v="7"/>
    <x v="40"/>
    <n v="10"/>
    <n v="10"/>
    <n v="240"/>
    <n v="0"/>
    <n v="0"/>
    <n v="2400"/>
    <x v="0"/>
    <x v="3"/>
    <s v="SSH"/>
    <s v="VRN"/>
    <x v="3"/>
    <x v="1"/>
    <x v="216"/>
  </r>
  <r>
    <x v="90"/>
    <x v="30"/>
    <x v="0"/>
    <m/>
    <m/>
    <x v="0"/>
    <x v="1"/>
    <x v="26"/>
    <x v="7"/>
    <x v="41"/>
    <n v="10"/>
    <n v="10"/>
    <n v="240"/>
    <n v="0"/>
    <n v="0"/>
    <n v="2400"/>
    <x v="0"/>
    <x v="3"/>
    <s v="SSH"/>
    <s v="VRN"/>
    <x v="3"/>
    <x v="1"/>
    <x v="186"/>
  </r>
  <r>
    <x v="90"/>
    <x v="30"/>
    <x v="0"/>
    <m/>
    <m/>
    <x v="0"/>
    <x v="1"/>
    <x v="26"/>
    <x v="7"/>
    <x v="42"/>
    <n v="10"/>
    <n v="10"/>
    <n v="240"/>
    <n v="0"/>
    <n v="0"/>
    <n v="2400"/>
    <x v="0"/>
    <x v="3"/>
    <s v="SSH"/>
    <s v="VRN"/>
    <x v="3"/>
    <x v="1"/>
    <x v="187"/>
  </r>
  <r>
    <x v="90"/>
    <x v="30"/>
    <x v="0"/>
    <m/>
    <m/>
    <x v="0"/>
    <x v="1"/>
    <x v="26"/>
    <x v="7"/>
    <x v="43"/>
    <n v="10"/>
    <n v="10"/>
    <n v="240"/>
    <n v="0"/>
    <n v="0"/>
    <n v="2400"/>
    <x v="0"/>
    <x v="3"/>
    <s v="SSH"/>
    <s v="VRN"/>
    <x v="3"/>
    <x v="1"/>
    <x v="188"/>
  </r>
  <r>
    <x v="90"/>
    <x v="30"/>
    <x v="0"/>
    <m/>
    <m/>
    <x v="0"/>
    <x v="1"/>
    <x v="26"/>
    <x v="7"/>
    <x v="12"/>
    <n v="10"/>
    <n v="10"/>
    <n v="240"/>
    <n v="0"/>
    <n v="0"/>
    <n v="2400"/>
    <x v="0"/>
    <x v="3"/>
    <s v="SSH"/>
    <s v="VRN"/>
    <x v="3"/>
    <x v="1"/>
    <x v="189"/>
  </r>
  <r>
    <x v="90"/>
    <x v="30"/>
    <x v="0"/>
    <m/>
    <m/>
    <x v="0"/>
    <x v="1"/>
    <x v="26"/>
    <x v="7"/>
    <x v="13"/>
    <n v="10"/>
    <n v="10"/>
    <n v="240"/>
    <n v="0"/>
    <n v="0"/>
    <n v="2400"/>
    <x v="0"/>
    <x v="3"/>
    <s v="SSH"/>
    <s v="VRN"/>
    <x v="3"/>
    <x v="1"/>
    <x v="190"/>
  </r>
  <r>
    <x v="90"/>
    <x v="30"/>
    <x v="0"/>
    <m/>
    <m/>
    <x v="0"/>
    <x v="1"/>
    <x v="26"/>
    <x v="7"/>
    <x v="14"/>
    <n v="10"/>
    <n v="10"/>
    <n v="240"/>
    <n v="0"/>
    <n v="0"/>
    <n v="2400"/>
    <x v="0"/>
    <x v="3"/>
    <s v="SSH"/>
    <s v="VRN"/>
    <x v="3"/>
    <x v="1"/>
    <x v="7"/>
  </r>
  <r>
    <x v="90"/>
    <x v="26"/>
    <x v="0"/>
    <m/>
    <m/>
    <x v="0"/>
    <x v="0"/>
    <x v="12"/>
    <x v="0"/>
    <x v="1"/>
    <n v="10"/>
    <n v="10"/>
    <n v="235"/>
    <n v="0"/>
    <n v="0"/>
    <n v="2350"/>
    <x v="0"/>
    <x v="3"/>
    <s v="NAP"/>
    <s v="SSH"/>
    <x v="0"/>
    <x v="0"/>
    <x v="39"/>
  </r>
  <r>
    <x v="90"/>
    <x v="26"/>
    <x v="0"/>
    <m/>
    <m/>
    <x v="0"/>
    <x v="0"/>
    <x v="12"/>
    <x v="0"/>
    <x v="2"/>
    <n v="20"/>
    <n v="20"/>
    <n v="235"/>
    <n v="0"/>
    <n v="0"/>
    <n v="4700"/>
    <x v="0"/>
    <x v="3"/>
    <s v="NAP"/>
    <s v="SSH"/>
    <x v="0"/>
    <x v="0"/>
    <x v="40"/>
  </r>
  <r>
    <x v="90"/>
    <x v="26"/>
    <x v="0"/>
    <m/>
    <m/>
    <x v="0"/>
    <x v="0"/>
    <x v="12"/>
    <x v="0"/>
    <x v="3"/>
    <n v="20"/>
    <n v="20"/>
    <n v="235"/>
    <n v="0"/>
    <n v="0"/>
    <n v="4700"/>
    <x v="0"/>
    <x v="3"/>
    <s v="NAP"/>
    <s v="SSH"/>
    <x v="0"/>
    <x v="0"/>
    <x v="252"/>
  </r>
  <r>
    <x v="90"/>
    <x v="26"/>
    <x v="0"/>
    <m/>
    <m/>
    <x v="0"/>
    <x v="0"/>
    <x v="12"/>
    <x v="0"/>
    <x v="4"/>
    <n v="10"/>
    <n v="10"/>
    <n v="235"/>
    <n v="0"/>
    <n v="0"/>
    <n v="2350"/>
    <x v="0"/>
    <x v="3"/>
    <s v="NAP"/>
    <s v="SSH"/>
    <x v="0"/>
    <x v="0"/>
    <x v="232"/>
  </r>
  <r>
    <x v="90"/>
    <x v="26"/>
    <x v="0"/>
    <m/>
    <m/>
    <x v="0"/>
    <x v="1"/>
    <x v="13"/>
    <x v="1"/>
    <x v="2"/>
    <n v="10"/>
    <n v="10"/>
    <n v="235"/>
    <n v="0"/>
    <n v="0"/>
    <n v="2350"/>
    <x v="0"/>
    <x v="3"/>
    <s v="SSH"/>
    <s v="NAP"/>
    <x v="0"/>
    <x v="0"/>
    <x v="40"/>
  </r>
  <r>
    <x v="90"/>
    <x v="26"/>
    <x v="0"/>
    <m/>
    <m/>
    <x v="0"/>
    <x v="1"/>
    <x v="13"/>
    <x v="1"/>
    <x v="3"/>
    <n v="20"/>
    <n v="20"/>
    <n v="235"/>
    <n v="0"/>
    <n v="0"/>
    <n v="4700"/>
    <x v="0"/>
    <x v="3"/>
    <s v="SSH"/>
    <s v="NAP"/>
    <x v="0"/>
    <x v="0"/>
    <x v="252"/>
  </r>
  <r>
    <x v="90"/>
    <x v="26"/>
    <x v="0"/>
    <m/>
    <m/>
    <x v="0"/>
    <x v="1"/>
    <x v="13"/>
    <x v="1"/>
    <x v="4"/>
    <n v="20"/>
    <n v="20"/>
    <n v="235"/>
    <n v="0"/>
    <n v="0"/>
    <n v="4700"/>
    <x v="0"/>
    <x v="3"/>
    <s v="SSH"/>
    <s v="NAP"/>
    <x v="0"/>
    <x v="0"/>
    <x v="232"/>
  </r>
  <r>
    <x v="90"/>
    <x v="26"/>
    <x v="0"/>
    <m/>
    <m/>
    <x v="0"/>
    <x v="1"/>
    <x v="13"/>
    <x v="1"/>
    <x v="5"/>
    <n v="10"/>
    <n v="10"/>
    <n v="235"/>
    <n v="0"/>
    <n v="0"/>
    <n v="2350"/>
    <x v="0"/>
    <x v="3"/>
    <s v="SSH"/>
    <s v="NAP"/>
    <x v="0"/>
    <x v="0"/>
    <x v="202"/>
  </r>
  <r>
    <x v="90"/>
    <x v="7"/>
    <x v="1"/>
    <m/>
    <m/>
    <x v="1"/>
    <x v="0"/>
    <x v="4"/>
    <x v="2"/>
    <x v="7"/>
    <n v="2"/>
    <n v="2"/>
    <n v="150"/>
    <n v="0"/>
    <n v="0"/>
    <n v="300"/>
    <x v="0"/>
    <x v="1"/>
    <s v="BRI"/>
    <s v="SSH"/>
    <x v="1"/>
    <x v="1"/>
    <x v="269"/>
  </r>
  <r>
    <x v="90"/>
    <x v="7"/>
    <x v="1"/>
    <m/>
    <m/>
    <x v="1"/>
    <x v="0"/>
    <x v="4"/>
    <x v="2"/>
    <x v="8"/>
    <n v="2"/>
    <n v="2"/>
    <n v="150"/>
    <n v="0"/>
    <n v="0"/>
    <n v="300"/>
    <x v="0"/>
    <x v="1"/>
    <s v="BRI"/>
    <s v="SSH"/>
    <x v="1"/>
    <x v="1"/>
    <x v="270"/>
  </r>
  <r>
    <x v="90"/>
    <x v="7"/>
    <x v="1"/>
    <m/>
    <m/>
    <x v="1"/>
    <x v="0"/>
    <x v="4"/>
    <x v="6"/>
    <x v="8"/>
    <n v="3"/>
    <n v="3"/>
    <n v="150"/>
    <n v="0"/>
    <n v="0"/>
    <n v="450"/>
    <x v="0"/>
    <x v="1"/>
    <s v="VRN"/>
    <s v="SSH"/>
    <x v="3"/>
    <x v="1"/>
    <x v="270"/>
  </r>
  <r>
    <x v="90"/>
    <x v="7"/>
    <x v="1"/>
    <m/>
    <m/>
    <x v="1"/>
    <x v="0"/>
    <x v="7"/>
    <x v="3"/>
    <x v="9"/>
    <n v="1"/>
    <n v="1"/>
    <n v="150"/>
    <n v="0"/>
    <n v="0"/>
    <n v="150"/>
    <x v="0"/>
    <x v="1"/>
    <s v="SSH"/>
    <s v="BRI"/>
    <x v="1"/>
    <x v="1"/>
    <x v="260"/>
  </r>
  <r>
    <x v="90"/>
    <x v="7"/>
    <x v="1"/>
    <m/>
    <m/>
    <x v="1"/>
    <x v="0"/>
    <x v="7"/>
    <x v="3"/>
    <x v="11"/>
    <n v="6"/>
    <n v="6"/>
    <n v="150"/>
    <n v="0"/>
    <n v="0"/>
    <n v="900"/>
    <x v="0"/>
    <x v="1"/>
    <s v="SSH"/>
    <s v="BRI"/>
    <x v="1"/>
    <x v="1"/>
    <x v="261"/>
  </r>
  <r>
    <x v="90"/>
    <x v="7"/>
    <x v="1"/>
    <m/>
    <m/>
    <x v="1"/>
    <x v="0"/>
    <x v="5"/>
    <x v="2"/>
    <x v="10"/>
    <n v="4"/>
    <n v="4"/>
    <n v="150"/>
    <n v="0"/>
    <n v="0"/>
    <n v="600"/>
    <x v="0"/>
    <x v="1"/>
    <s v="BRI"/>
    <s v="SSH"/>
    <x v="1"/>
    <x v="1"/>
    <x v="253"/>
  </r>
  <r>
    <x v="90"/>
    <x v="7"/>
    <x v="1"/>
    <m/>
    <m/>
    <x v="1"/>
    <x v="0"/>
    <x v="9"/>
    <x v="0"/>
    <x v="24"/>
    <n v="2"/>
    <n v="2"/>
    <n v="100"/>
    <n v="0"/>
    <n v="0"/>
    <n v="200"/>
    <x v="0"/>
    <x v="1"/>
    <s v="NAP"/>
    <s v="SSH"/>
    <x v="0"/>
    <x v="2"/>
    <x v="271"/>
  </r>
  <r>
    <x v="90"/>
    <x v="7"/>
    <x v="1"/>
    <m/>
    <m/>
    <x v="1"/>
    <x v="0"/>
    <x v="11"/>
    <x v="1"/>
    <x v="25"/>
    <n v="2"/>
    <n v="2"/>
    <n v="140"/>
    <n v="0"/>
    <n v="0"/>
    <n v="280"/>
    <x v="0"/>
    <x v="1"/>
    <s v="SSH"/>
    <s v="NAP"/>
    <x v="0"/>
    <x v="2"/>
    <x v="249"/>
  </r>
  <r>
    <x v="90"/>
    <x v="7"/>
    <x v="1"/>
    <m/>
    <m/>
    <x v="1"/>
    <x v="0"/>
    <x v="12"/>
    <x v="4"/>
    <x v="29"/>
    <n v="2"/>
    <n v="2"/>
    <n v="150"/>
    <n v="0"/>
    <n v="0"/>
    <n v="300"/>
    <x v="0"/>
    <x v="1"/>
    <s v="MXP"/>
    <s v="SSH"/>
    <x v="2"/>
    <x v="3"/>
    <x v="247"/>
  </r>
  <r>
    <x v="90"/>
    <x v="7"/>
    <x v="1"/>
    <m/>
    <m/>
    <x v="1"/>
    <x v="0"/>
    <x v="6"/>
    <x v="7"/>
    <x v="9"/>
    <n v="3"/>
    <n v="3"/>
    <n v="150"/>
    <n v="0"/>
    <n v="0"/>
    <n v="450"/>
    <x v="0"/>
    <x v="1"/>
    <s v="SSH"/>
    <s v="VRN"/>
    <x v="3"/>
    <x v="1"/>
    <x v="260"/>
  </r>
  <r>
    <x v="90"/>
    <x v="7"/>
    <x v="1"/>
    <m/>
    <m/>
    <x v="1"/>
    <x v="0"/>
    <x v="24"/>
    <x v="0"/>
    <x v="29"/>
    <n v="2"/>
    <n v="2"/>
    <n v="150"/>
    <n v="0"/>
    <n v="0"/>
    <n v="300"/>
    <x v="0"/>
    <x v="1"/>
    <s v="NAP"/>
    <s v="SSH"/>
    <x v="0"/>
    <x v="3"/>
    <x v="247"/>
  </r>
  <r>
    <x v="90"/>
    <x v="7"/>
    <x v="1"/>
    <m/>
    <m/>
    <x v="1"/>
    <x v="0"/>
    <x v="25"/>
    <x v="1"/>
    <x v="30"/>
    <n v="1"/>
    <n v="1"/>
    <n v="150"/>
    <n v="0"/>
    <n v="0"/>
    <n v="150"/>
    <x v="0"/>
    <x v="1"/>
    <s v="SSH"/>
    <s v="NAP"/>
    <x v="0"/>
    <x v="3"/>
    <x v="248"/>
  </r>
  <r>
    <x v="90"/>
    <x v="7"/>
    <x v="1"/>
    <m/>
    <m/>
    <x v="1"/>
    <x v="0"/>
    <x v="28"/>
    <x v="1"/>
    <x v="30"/>
    <n v="2"/>
    <n v="2"/>
    <n v="150"/>
    <n v="0"/>
    <n v="0"/>
    <n v="300"/>
    <x v="0"/>
    <x v="1"/>
    <s v="SSH"/>
    <s v="NAP"/>
    <x v="0"/>
    <x v="3"/>
    <x v="248"/>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2"/>
    <x v="12"/>
    <x v="2"/>
    <n v="2"/>
    <n v="2"/>
    <n v="240"/>
    <n v="0"/>
    <n v="0"/>
    <n v="480"/>
    <x v="0"/>
    <x v="1"/>
    <s v="NAP"/>
    <s v="HRG"/>
    <x v="0"/>
    <x v="0"/>
    <x v="40"/>
  </r>
  <r>
    <x v="90"/>
    <x v="7"/>
    <x v="1"/>
    <m/>
    <m/>
    <x v="1"/>
    <x v="0"/>
    <x v="23"/>
    <x v="13"/>
    <x v="4"/>
    <n v="2"/>
    <n v="2"/>
    <n v="240"/>
    <n v="0"/>
    <n v="0"/>
    <n v="480"/>
    <x v="0"/>
    <x v="1"/>
    <s v="HRG"/>
    <s v="NAP"/>
    <x v="0"/>
    <x v="0"/>
    <x v="232"/>
  </r>
  <r>
    <x v="90"/>
    <x v="7"/>
    <x v="1"/>
    <m/>
    <m/>
    <x v="1"/>
    <x v="0"/>
    <x v="13"/>
    <x v="17"/>
    <x v="70"/>
    <n v="7"/>
    <n v="7"/>
    <n v="250"/>
    <n v="0"/>
    <n v="0"/>
    <n v="1750"/>
    <x v="0"/>
    <x v="1"/>
    <s v="SSH"/>
    <s v="FCO"/>
    <x v="6"/>
    <x v="3"/>
    <x v="28"/>
  </r>
  <r>
    <x v="90"/>
    <x v="7"/>
    <x v="1"/>
    <m/>
    <m/>
    <x v="1"/>
    <x v="0"/>
    <x v="5"/>
    <x v="2"/>
    <x v="38"/>
    <n v="-8"/>
    <n v="-8"/>
    <n v="160"/>
    <n v="0"/>
    <n v="0"/>
    <n v="-1280"/>
    <x v="0"/>
    <x v="1"/>
    <s v="BRI"/>
    <s v="SSH"/>
    <x v="1"/>
    <x v="1"/>
    <x v="233"/>
  </r>
  <r>
    <x v="90"/>
    <x v="7"/>
    <x v="1"/>
    <m/>
    <m/>
    <x v="1"/>
    <x v="0"/>
    <x v="7"/>
    <x v="3"/>
    <x v="39"/>
    <n v="-8"/>
    <n v="-8"/>
    <n v="160"/>
    <n v="0"/>
    <n v="0"/>
    <n v="-1280"/>
    <x v="0"/>
    <x v="1"/>
    <s v="SSH"/>
    <s v="BRI"/>
    <x v="1"/>
    <x v="1"/>
    <x v="234"/>
  </r>
  <r>
    <x v="90"/>
    <x v="8"/>
    <x v="1"/>
    <m/>
    <s v="Y6ELY"/>
    <x v="0"/>
    <x v="0"/>
    <x v="4"/>
    <x v="6"/>
    <x v="7"/>
    <n v="2"/>
    <n v="2"/>
    <n v="150"/>
    <n v="0"/>
    <n v="0"/>
    <n v="300"/>
    <x v="0"/>
    <x v="1"/>
    <s v="VRN"/>
    <s v="SSH"/>
    <x v="3"/>
    <x v="1"/>
    <x v="269"/>
  </r>
  <r>
    <x v="90"/>
    <x v="8"/>
    <x v="1"/>
    <m/>
    <s v="Y6ELY"/>
    <x v="0"/>
    <x v="1"/>
    <x v="6"/>
    <x v="7"/>
    <x v="8"/>
    <n v="2"/>
    <n v="2"/>
    <n v="150"/>
    <n v="0"/>
    <n v="0"/>
    <n v="300"/>
    <x v="0"/>
    <x v="1"/>
    <s v="SSH"/>
    <s v="VRN"/>
    <x v="3"/>
    <x v="1"/>
    <x v="270"/>
  </r>
  <r>
    <x v="90"/>
    <x v="8"/>
    <x v="1"/>
    <m/>
    <s v="WZQ7N"/>
    <x v="1"/>
    <x v="0"/>
    <x v="26"/>
    <x v="7"/>
    <x v="12"/>
    <n v="2"/>
    <n v="2"/>
    <n v="350"/>
    <n v="0"/>
    <n v="0"/>
    <n v="700"/>
    <x v="0"/>
    <x v="1"/>
    <s v="SSH"/>
    <s v="VRN"/>
    <x v="3"/>
    <x v="1"/>
    <x v="189"/>
  </r>
  <r>
    <x v="90"/>
    <x v="8"/>
    <x v="1"/>
    <m/>
    <s v="FT37Z"/>
    <x v="0"/>
    <x v="0"/>
    <x v="5"/>
    <x v="2"/>
    <x v="10"/>
    <n v="2"/>
    <n v="2"/>
    <n v="150"/>
    <n v="0"/>
    <n v="0"/>
    <n v="300"/>
    <x v="0"/>
    <x v="1"/>
    <s v="BRI"/>
    <s v="SSH"/>
    <x v="1"/>
    <x v="1"/>
    <x v="253"/>
  </r>
  <r>
    <x v="90"/>
    <x v="8"/>
    <x v="1"/>
    <m/>
    <s v="FT37Z"/>
    <x v="0"/>
    <x v="1"/>
    <x v="7"/>
    <x v="3"/>
    <x v="11"/>
    <n v="2"/>
    <n v="2"/>
    <n v="150"/>
    <n v="0"/>
    <n v="0"/>
    <n v="300"/>
    <x v="0"/>
    <x v="1"/>
    <s v="SSH"/>
    <s v="BRI"/>
    <x v="1"/>
    <x v="1"/>
    <x v="261"/>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5"/>
    <x v="1"/>
    <m/>
    <s v="12LU6L"/>
    <x v="0"/>
    <x v="1"/>
    <x v="5"/>
    <x v="2"/>
    <x v="10"/>
    <n v="1"/>
    <n v="1"/>
    <n v="200"/>
    <n v="19.340000000000003"/>
    <n v="30"/>
    <n v="249.34"/>
    <x v="0"/>
    <x v="1"/>
    <s v="BRI"/>
    <s v="SSH"/>
    <x v="1"/>
    <x v="1"/>
    <x v="253"/>
  </r>
  <r>
    <x v="90"/>
    <x v="25"/>
    <x v="1"/>
    <m/>
    <s v="12LU6L"/>
    <x v="0"/>
    <x v="0"/>
    <x v="7"/>
    <x v="3"/>
    <x v="11"/>
    <n v="1"/>
    <n v="1"/>
    <n v="150"/>
    <n v="31.69"/>
    <n v="30"/>
    <n v="211.69"/>
    <x v="0"/>
    <x v="1"/>
    <s v="SSH"/>
    <s v="BRI"/>
    <x v="1"/>
    <x v="1"/>
    <x v="261"/>
  </r>
  <r>
    <x v="90"/>
    <x v="25"/>
    <x v="1"/>
    <m/>
    <s v="12LU6L"/>
    <x v="0"/>
    <x v="1"/>
    <x v="5"/>
    <x v="2"/>
    <x v="10"/>
    <n v="1"/>
    <n v="1"/>
    <n v="200"/>
    <n v="19.340000000000003"/>
    <n v="30"/>
    <n v="249.34"/>
    <x v="0"/>
    <x v="1"/>
    <s v="BRI"/>
    <s v="SSH"/>
    <x v="1"/>
    <x v="1"/>
    <x v="253"/>
  </r>
  <r>
    <x v="90"/>
    <x v="25"/>
    <x v="1"/>
    <m/>
    <s v="12LU6L"/>
    <x v="0"/>
    <x v="0"/>
    <x v="7"/>
    <x v="3"/>
    <x v="11"/>
    <n v="1"/>
    <n v="1"/>
    <n v="150"/>
    <n v="31.69"/>
    <n v="30"/>
    <n v="211.69"/>
    <x v="0"/>
    <x v="1"/>
    <s v="SSH"/>
    <s v="BRI"/>
    <x v="1"/>
    <x v="1"/>
    <x v="261"/>
  </r>
  <r>
    <x v="90"/>
    <x v="25"/>
    <x v="1"/>
    <m/>
    <s v="12LU6L"/>
    <x v="0"/>
    <x v="1"/>
    <x v="5"/>
    <x v="2"/>
    <x v="10"/>
    <n v="1"/>
    <n v="1"/>
    <n v="200"/>
    <n v="19.340000000000003"/>
    <n v="30"/>
    <n v="249.34"/>
    <x v="0"/>
    <x v="1"/>
    <s v="BRI"/>
    <s v="SSH"/>
    <x v="1"/>
    <x v="1"/>
    <x v="253"/>
  </r>
  <r>
    <x v="90"/>
    <x v="25"/>
    <x v="1"/>
    <m/>
    <s v="12LU6L"/>
    <x v="0"/>
    <x v="0"/>
    <x v="7"/>
    <x v="3"/>
    <x v="11"/>
    <n v="1"/>
    <n v="1"/>
    <n v="150"/>
    <n v="31.69"/>
    <n v="30"/>
    <n v="211.69"/>
    <x v="0"/>
    <x v="1"/>
    <s v="SSH"/>
    <s v="BRI"/>
    <x v="1"/>
    <x v="1"/>
    <x v="261"/>
  </r>
  <r>
    <x v="86"/>
    <x v="10"/>
    <x v="1"/>
    <s v="AMADEUS"/>
    <s v="11LNP7"/>
    <x v="1"/>
    <x v="0"/>
    <x v="25"/>
    <x v="1"/>
    <x v="30"/>
    <n v="1"/>
    <n v="1"/>
    <n v="100"/>
    <n v="38.92"/>
    <n v="40"/>
    <n v="178.92000000000002"/>
    <x v="0"/>
    <x v="1"/>
    <s v="SSH"/>
    <s v="NAP"/>
    <x v="0"/>
    <x v="3"/>
    <x v="261"/>
  </r>
  <r>
    <x v="86"/>
    <x v="10"/>
    <x v="1"/>
    <s v="AMADEUS"/>
    <s v="11LZ4U"/>
    <x v="1"/>
    <x v="0"/>
    <x v="4"/>
    <x v="6"/>
    <x v="9"/>
    <n v="1"/>
    <n v="1"/>
    <n v="340"/>
    <n v="23.04"/>
    <n v="30"/>
    <n v="393.04"/>
    <x v="0"/>
    <x v="1"/>
    <s v="VRN"/>
    <s v="SSH"/>
    <x v="3"/>
    <x v="1"/>
    <x v="249"/>
  </r>
  <r>
    <x v="86"/>
    <x v="10"/>
    <x v="1"/>
    <s v="AMADEUS"/>
    <s v="11LZ4U"/>
    <x v="1"/>
    <x v="0"/>
    <x v="4"/>
    <x v="6"/>
    <x v="9"/>
    <n v="1"/>
    <n v="1"/>
    <n v="340"/>
    <n v="23.04"/>
    <n v="30"/>
    <n v="393.04"/>
    <x v="0"/>
    <x v="1"/>
    <s v="VRN"/>
    <s v="SSH"/>
    <x v="3"/>
    <x v="1"/>
    <x v="249"/>
  </r>
  <r>
    <x v="86"/>
    <x v="10"/>
    <x v="1"/>
    <s v="AMADEUS"/>
    <s v="11LNT9"/>
    <x v="1"/>
    <x v="0"/>
    <x v="6"/>
    <x v="7"/>
    <x v="8"/>
    <n v="1"/>
    <n v="1"/>
    <n v="130"/>
    <n v="37.72"/>
    <n v="30"/>
    <n v="197.72"/>
    <x v="0"/>
    <x v="1"/>
    <s v="SSH"/>
    <s v="VRN"/>
    <x v="3"/>
    <x v="1"/>
    <x v="271"/>
  </r>
  <r>
    <x v="86"/>
    <x v="10"/>
    <x v="1"/>
    <s v="AMADEUS"/>
    <s v="11LNT9"/>
    <x v="1"/>
    <x v="0"/>
    <x v="6"/>
    <x v="7"/>
    <x v="8"/>
    <n v="1"/>
    <n v="1"/>
    <n v="130"/>
    <n v="37.72"/>
    <n v="30"/>
    <n v="197.72"/>
    <x v="0"/>
    <x v="1"/>
    <s v="SSH"/>
    <s v="VRN"/>
    <x v="3"/>
    <x v="1"/>
    <x v="271"/>
  </r>
  <r>
    <x v="90"/>
    <x v="8"/>
    <x v="1"/>
    <m/>
    <s v="WWL42"/>
    <x v="1"/>
    <x v="0"/>
    <x v="6"/>
    <x v="7"/>
    <x v="9"/>
    <n v="2"/>
    <n v="2"/>
    <n v="150"/>
    <n v="0"/>
    <n v="0"/>
    <n v="300"/>
    <x v="0"/>
    <x v="1"/>
    <s v="SSH"/>
    <s v="VRN"/>
    <x v="3"/>
    <x v="1"/>
    <x v="260"/>
  </r>
  <r>
    <x v="90"/>
    <x v="8"/>
    <x v="1"/>
    <m/>
    <s v="EDR2E"/>
    <x v="1"/>
    <x v="0"/>
    <x v="4"/>
    <x v="6"/>
    <x v="10"/>
    <n v="3"/>
    <n v="3"/>
    <n v="150"/>
    <n v="0"/>
    <n v="0"/>
    <n v="450"/>
    <x v="0"/>
    <x v="1"/>
    <s v="VRN"/>
    <s v="SSH"/>
    <x v="3"/>
    <x v="1"/>
    <x v="253"/>
  </r>
  <r>
    <x v="91"/>
    <x v="7"/>
    <x v="1"/>
    <m/>
    <m/>
    <x v="1"/>
    <x v="0"/>
    <x v="12"/>
    <x v="4"/>
    <x v="29"/>
    <n v="1"/>
    <n v="1"/>
    <n v="150"/>
    <n v="0"/>
    <n v="0"/>
    <n v="150"/>
    <x v="0"/>
    <x v="1"/>
    <s v="MXP"/>
    <s v="SSH"/>
    <x v="2"/>
    <x v="3"/>
    <x v="272"/>
  </r>
  <r>
    <x v="91"/>
    <x v="7"/>
    <x v="1"/>
    <m/>
    <m/>
    <x v="1"/>
    <x v="0"/>
    <x v="7"/>
    <x v="3"/>
    <x v="15"/>
    <n v="4"/>
    <n v="4"/>
    <n v="160"/>
    <n v="0"/>
    <n v="0"/>
    <n v="640"/>
    <x v="0"/>
    <x v="1"/>
    <s v="SSH"/>
    <s v="BRI"/>
    <x v="1"/>
    <x v="1"/>
    <x v="203"/>
  </r>
  <r>
    <x v="91"/>
    <x v="7"/>
    <x v="1"/>
    <m/>
    <m/>
    <x v="1"/>
    <x v="0"/>
    <x v="12"/>
    <x v="0"/>
    <x v="2"/>
    <n v="3"/>
    <n v="3"/>
    <n v="280"/>
    <n v="0"/>
    <n v="0"/>
    <n v="840"/>
    <x v="0"/>
    <x v="1"/>
    <s v="NAP"/>
    <s v="SSH"/>
    <x v="0"/>
    <x v="0"/>
    <x v="199"/>
  </r>
  <r>
    <x v="91"/>
    <x v="7"/>
    <x v="1"/>
    <m/>
    <m/>
    <x v="1"/>
    <x v="0"/>
    <x v="13"/>
    <x v="1"/>
    <x v="4"/>
    <n v="3"/>
    <n v="3"/>
    <n v="320"/>
    <n v="0"/>
    <n v="0"/>
    <n v="960"/>
    <x v="0"/>
    <x v="1"/>
    <s v="SSH"/>
    <s v="NAP"/>
    <x v="0"/>
    <x v="0"/>
    <x v="32"/>
  </r>
  <r>
    <x v="91"/>
    <x v="25"/>
    <x v="1"/>
    <m/>
    <s v="12LUJ6"/>
    <x v="0"/>
    <x v="1"/>
    <x v="7"/>
    <x v="3"/>
    <x v="11"/>
    <n v="1"/>
    <n v="1"/>
    <n v="150"/>
    <n v="19.350000000000001"/>
    <n v="30"/>
    <n v="199.35"/>
    <x v="0"/>
    <x v="1"/>
    <s v="SSH"/>
    <s v="BRI"/>
    <x v="1"/>
    <x v="1"/>
    <x v="248"/>
  </r>
  <r>
    <x v="91"/>
    <x v="25"/>
    <x v="1"/>
    <m/>
    <s v="12LUJ6"/>
    <x v="0"/>
    <x v="0"/>
    <x v="5"/>
    <x v="2"/>
    <x v="10"/>
    <n v="1"/>
    <n v="1"/>
    <n v="150"/>
    <n v="31.740000000000002"/>
    <n v="30"/>
    <n v="211.74"/>
    <x v="0"/>
    <x v="1"/>
    <s v="BRI"/>
    <s v="SSH"/>
    <x v="1"/>
    <x v="1"/>
    <x v="247"/>
  </r>
  <r>
    <x v="91"/>
    <x v="25"/>
    <x v="1"/>
    <m/>
    <s v="12LUJ6"/>
    <x v="0"/>
    <x v="1"/>
    <x v="7"/>
    <x v="3"/>
    <x v="11"/>
    <n v="1"/>
    <n v="1"/>
    <n v="150"/>
    <n v="19.350000000000001"/>
    <n v="30"/>
    <n v="199.35"/>
    <x v="0"/>
    <x v="1"/>
    <s v="SSH"/>
    <s v="BRI"/>
    <x v="1"/>
    <x v="1"/>
    <x v="248"/>
  </r>
  <r>
    <x v="91"/>
    <x v="25"/>
    <x v="1"/>
    <m/>
    <s v="12LUJ6"/>
    <x v="0"/>
    <x v="0"/>
    <x v="5"/>
    <x v="2"/>
    <x v="10"/>
    <n v="1"/>
    <n v="1"/>
    <n v="150"/>
    <n v="31.740000000000002"/>
    <n v="30"/>
    <n v="211.74"/>
    <x v="0"/>
    <x v="1"/>
    <s v="BRI"/>
    <s v="SSH"/>
    <x v="1"/>
    <x v="1"/>
    <x v="247"/>
  </r>
  <r>
    <x v="91"/>
    <x v="29"/>
    <x v="0"/>
    <m/>
    <m/>
    <x v="0"/>
    <x v="0"/>
    <x v="17"/>
    <x v="0"/>
    <x v="60"/>
    <n v="2"/>
    <n v="2"/>
    <n v="0"/>
    <n v="0"/>
    <n v="0"/>
    <n v="0"/>
    <x v="0"/>
    <x v="5"/>
    <s v="NAP"/>
    <s v="SSH"/>
    <x v="0"/>
    <x v="2"/>
    <x v="9"/>
  </r>
  <r>
    <x v="91"/>
    <x v="29"/>
    <x v="0"/>
    <m/>
    <m/>
    <x v="0"/>
    <x v="1"/>
    <x v="19"/>
    <x v="1"/>
    <x v="61"/>
    <n v="2"/>
    <n v="2"/>
    <n v="0"/>
    <n v="0"/>
    <n v="0"/>
    <n v="0"/>
    <x v="0"/>
    <x v="5"/>
    <s v="SSH"/>
    <s v="NAP"/>
    <x v="0"/>
    <x v="2"/>
    <x v="10"/>
  </r>
  <r>
    <x v="91"/>
    <x v="29"/>
    <x v="0"/>
    <m/>
    <m/>
    <x v="0"/>
    <x v="0"/>
    <x v="12"/>
    <x v="0"/>
    <x v="2"/>
    <n v="12"/>
    <n v="12"/>
    <n v="0"/>
    <n v="0"/>
    <n v="0"/>
    <n v="0"/>
    <x v="0"/>
    <x v="5"/>
    <s v="NAP"/>
    <s v="SSH"/>
    <x v="0"/>
    <x v="0"/>
    <x v="199"/>
  </r>
  <r>
    <x v="91"/>
    <x v="29"/>
    <x v="0"/>
    <m/>
    <m/>
    <x v="0"/>
    <x v="0"/>
    <x v="0"/>
    <x v="0"/>
    <x v="3"/>
    <n v="4"/>
    <n v="4"/>
    <n v="0"/>
    <n v="0"/>
    <n v="0"/>
    <n v="0"/>
    <x v="0"/>
    <x v="5"/>
    <s v="NAP"/>
    <s v="SSH"/>
    <x v="0"/>
    <x v="0"/>
    <x v="31"/>
  </r>
  <r>
    <x v="91"/>
    <x v="29"/>
    <x v="0"/>
    <m/>
    <m/>
    <x v="0"/>
    <x v="1"/>
    <x v="13"/>
    <x v="1"/>
    <x v="3"/>
    <n v="12"/>
    <n v="12"/>
    <n v="0"/>
    <n v="0"/>
    <n v="0"/>
    <n v="0"/>
    <x v="0"/>
    <x v="5"/>
    <s v="SSH"/>
    <s v="NAP"/>
    <x v="0"/>
    <x v="0"/>
    <x v="31"/>
  </r>
  <r>
    <x v="91"/>
    <x v="29"/>
    <x v="0"/>
    <m/>
    <m/>
    <x v="0"/>
    <x v="1"/>
    <x v="2"/>
    <x v="1"/>
    <x v="4"/>
    <n v="4"/>
    <n v="4"/>
    <n v="0"/>
    <n v="0"/>
    <n v="0"/>
    <n v="0"/>
    <x v="0"/>
    <x v="5"/>
    <s v="SSH"/>
    <s v="NAP"/>
    <x v="0"/>
    <x v="0"/>
    <x v="32"/>
  </r>
  <r>
    <x v="91"/>
    <x v="29"/>
    <x v="0"/>
    <m/>
    <m/>
    <x v="0"/>
    <x v="0"/>
    <x v="12"/>
    <x v="16"/>
    <x v="85"/>
    <n v="0"/>
    <n v="0"/>
    <n v="245"/>
    <n v="0"/>
    <n v="0"/>
    <n v="0"/>
    <x v="0"/>
    <x v="5"/>
    <s v="FCO"/>
    <s v="SSH"/>
    <x v="6"/>
    <x v="3"/>
    <x v="273"/>
  </r>
  <r>
    <x v="91"/>
    <x v="29"/>
    <x v="0"/>
    <m/>
    <m/>
    <x v="0"/>
    <x v="0"/>
    <x v="12"/>
    <x v="16"/>
    <x v="66"/>
    <n v="30"/>
    <n v="30"/>
    <n v="245"/>
    <n v="0"/>
    <n v="0"/>
    <n v="7350"/>
    <x v="0"/>
    <x v="5"/>
    <s v="FCO"/>
    <s v="SSH"/>
    <x v="6"/>
    <x v="3"/>
    <x v="274"/>
  </r>
  <r>
    <x v="91"/>
    <x v="29"/>
    <x v="0"/>
    <m/>
    <m/>
    <x v="0"/>
    <x v="0"/>
    <x v="12"/>
    <x v="16"/>
    <x v="67"/>
    <n v="30"/>
    <n v="30"/>
    <n v="245"/>
    <n v="0"/>
    <n v="0"/>
    <n v="7350"/>
    <x v="0"/>
    <x v="5"/>
    <s v="FCO"/>
    <s v="SSH"/>
    <x v="6"/>
    <x v="3"/>
    <x v="275"/>
  </r>
  <r>
    <x v="91"/>
    <x v="29"/>
    <x v="0"/>
    <m/>
    <m/>
    <x v="0"/>
    <x v="0"/>
    <x v="12"/>
    <x v="16"/>
    <x v="68"/>
    <n v="30"/>
    <n v="30"/>
    <n v="245"/>
    <n v="0"/>
    <n v="0"/>
    <n v="7350"/>
    <x v="0"/>
    <x v="5"/>
    <s v="FCO"/>
    <s v="SSH"/>
    <x v="6"/>
    <x v="3"/>
    <x v="34"/>
  </r>
  <r>
    <x v="91"/>
    <x v="29"/>
    <x v="0"/>
    <m/>
    <m/>
    <x v="0"/>
    <x v="0"/>
    <x v="12"/>
    <x v="16"/>
    <x v="69"/>
    <n v="18"/>
    <n v="18"/>
    <n v="245"/>
    <n v="0"/>
    <n v="0"/>
    <n v="4410"/>
    <x v="0"/>
    <x v="5"/>
    <s v="FCO"/>
    <s v="SSH"/>
    <x v="6"/>
    <x v="3"/>
    <x v="35"/>
  </r>
  <r>
    <x v="91"/>
    <x v="29"/>
    <x v="0"/>
    <m/>
    <m/>
    <x v="0"/>
    <x v="0"/>
    <x v="12"/>
    <x v="16"/>
    <x v="70"/>
    <n v="30"/>
    <n v="30"/>
    <n v="245"/>
    <n v="0"/>
    <n v="0"/>
    <n v="7350"/>
    <x v="0"/>
    <x v="5"/>
    <s v="FCO"/>
    <s v="SSH"/>
    <x v="6"/>
    <x v="3"/>
    <x v="23"/>
  </r>
  <r>
    <x v="91"/>
    <x v="29"/>
    <x v="0"/>
    <m/>
    <m/>
    <x v="0"/>
    <x v="0"/>
    <x v="12"/>
    <x v="16"/>
    <x v="71"/>
    <n v="30"/>
    <n v="30"/>
    <n v="245"/>
    <n v="0"/>
    <n v="0"/>
    <n v="7350"/>
    <x v="0"/>
    <x v="5"/>
    <s v="FCO"/>
    <s v="SSH"/>
    <x v="6"/>
    <x v="3"/>
    <x v="24"/>
  </r>
  <r>
    <x v="91"/>
    <x v="29"/>
    <x v="0"/>
    <m/>
    <m/>
    <x v="0"/>
    <x v="0"/>
    <x v="12"/>
    <x v="16"/>
    <x v="72"/>
    <n v="0"/>
    <n v="0"/>
    <n v="245"/>
    <n v="0"/>
    <n v="0"/>
    <n v="0"/>
    <x v="0"/>
    <x v="5"/>
    <s v="FCO"/>
    <s v="SSH"/>
    <x v="6"/>
    <x v="3"/>
    <x v="25"/>
  </r>
  <r>
    <x v="91"/>
    <x v="29"/>
    <x v="0"/>
    <m/>
    <m/>
    <x v="0"/>
    <x v="1"/>
    <x v="13"/>
    <x v="17"/>
    <x v="67"/>
    <n v="30"/>
    <n v="30"/>
    <n v="245"/>
    <n v="0"/>
    <n v="0"/>
    <n v="7350"/>
    <x v="0"/>
    <x v="5"/>
    <s v="SSH"/>
    <s v="FCO"/>
    <x v="6"/>
    <x v="3"/>
    <x v="275"/>
  </r>
  <r>
    <x v="91"/>
    <x v="29"/>
    <x v="0"/>
    <m/>
    <m/>
    <x v="0"/>
    <x v="1"/>
    <x v="13"/>
    <x v="17"/>
    <x v="68"/>
    <n v="30"/>
    <n v="30"/>
    <n v="245"/>
    <n v="0"/>
    <n v="0"/>
    <n v="7350"/>
    <x v="0"/>
    <x v="5"/>
    <s v="SSH"/>
    <s v="FCO"/>
    <x v="6"/>
    <x v="3"/>
    <x v="34"/>
  </r>
  <r>
    <x v="91"/>
    <x v="29"/>
    <x v="0"/>
    <m/>
    <m/>
    <x v="0"/>
    <x v="1"/>
    <x v="13"/>
    <x v="17"/>
    <x v="69"/>
    <n v="30"/>
    <n v="30"/>
    <n v="245"/>
    <n v="0"/>
    <n v="0"/>
    <n v="7350"/>
    <x v="0"/>
    <x v="5"/>
    <s v="SSH"/>
    <s v="FCO"/>
    <x v="6"/>
    <x v="3"/>
    <x v="35"/>
  </r>
  <r>
    <x v="91"/>
    <x v="29"/>
    <x v="0"/>
    <m/>
    <m/>
    <x v="0"/>
    <x v="1"/>
    <x v="13"/>
    <x v="17"/>
    <x v="70"/>
    <n v="18"/>
    <n v="18"/>
    <n v="245"/>
    <n v="0"/>
    <n v="0"/>
    <n v="4410"/>
    <x v="0"/>
    <x v="5"/>
    <s v="SSH"/>
    <s v="FCO"/>
    <x v="6"/>
    <x v="3"/>
    <x v="23"/>
  </r>
  <r>
    <x v="91"/>
    <x v="29"/>
    <x v="0"/>
    <m/>
    <m/>
    <x v="0"/>
    <x v="1"/>
    <x v="13"/>
    <x v="17"/>
    <x v="71"/>
    <n v="30"/>
    <n v="30"/>
    <n v="245"/>
    <n v="0"/>
    <n v="0"/>
    <n v="7350"/>
    <x v="0"/>
    <x v="5"/>
    <s v="SSH"/>
    <s v="FCO"/>
    <x v="6"/>
    <x v="3"/>
    <x v="24"/>
  </r>
  <r>
    <x v="91"/>
    <x v="29"/>
    <x v="0"/>
    <m/>
    <m/>
    <x v="0"/>
    <x v="1"/>
    <x v="13"/>
    <x v="17"/>
    <x v="72"/>
    <n v="30"/>
    <n v="30"/>
    <n v="245"/>
    <n v="0"/>
    <n v="0"/>
    <n v="7350"/>
    <x v="0"/>
    <x v="5"/>
    <s v="SSH"/>
    <s v="FCO"/>
    <x v="6"/>
    <x v="3"/>
    <x v="25"/>
  </r>
  <r>
    <x v="91"/>
    <x v="29"/>
    <x v="0"/>
    <m/>
    <m/>
    <x v="0"/>
    <x v="1"/>
    <x v="13"/>
    <x v="17"/>
    <x v="66"/>
    <n v="0"/>
    <n v="0"/>
    <n v="245"/>
    <n v="0"/>
    <n v="0"/>
    <n v="0"/>
    <x v="0"/>
    <x v="5"/>
    <s v="SSH"/>
    <s v="FCO"/>
    <x v="6"/>
    <x v="3"/>
    <x v="274"/>
  </r>
  <r>
    <x v="91"/>
    <x v="29"/>
    <x v="0"/>
    <m/>
    <m/>
    <x v="0"/>
    <x v="1"/>
    <x v="13"/>
    <x v="17"/>
    <x v="86"/>
    <n v="0"/>
    <n v="0"/>
    <n v="245"/>
    <n v="0"/>
    <n v="0"/>
    <n v="0"/>
    <x v="0"/>
    <x v="5"/>
    <s v="SSH"/>
    <s v="FCO"/>
    <x v="6"/>
    <x v="3"/>
    <x v="205"/>
  </r>
  <r>
    <x v="91"/>
    <x v="8"/>
    <x v="1"/>
    <m/>
    <s v="7PCQL"/>
    <x v="1"/>
    <x v="0"/>
    <x v="24"/>
    <x v="0"/>
    <x v="29"/>
    <n v="2"/>
    <n v="2"/>
    <n v="150"/>
    <n v="0"/>
    <n v="0"/>
    <n v="300"/>
    <x v="0"/>
    <x v="1"/>
    <s v="NAP"/>
    <s v="SSH"/>
    <x v="0"/>
    <x v="3"/>
    <x v="272"/>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13"/>
    <x v="17"/>
    <x v="70"/>
    <n v="2"/>
    <n v="2"/>
    <n v="250"/>
    <n v="0"/>
    <n v="0"/>
    <n v="500"/>
    <x v="0"/>
    <x v="1"/>
    <s v="SSH"/>
    <s v="FCO"/>
    <x v="6"/>
    <x v="3"/>
    <x v="229"/>
  </r>
  <r>
    <x v="92"/>
    <x v="7"/>
    <x v="1"/>
    <m/>
    <m/>
    <x v="1"/>
    <x v="0"/>
    <x v="7"/>
    <x v="3"/>
    <x v="14"/>
    <n v="2"/>
    <n v="2"/>
    <n v="250"/>
    <n v="0"/>
    <n v="0"/>
    <n v="500"/>
    <x v="0"/>
    <x v="1"/>
    <s v="SSH"/>
    <s v="BRI"/>
    <x v="1"/>
    <x v="1"/>
    <x v="205"/>
  </r>
  <r>
    <x v="91"/>
    <x v="9"/>
    <x v="1"/>
    <s v="Website IBE"/>
    <s v="QHDCAM"/>
    <x v="1"/>
    <x v="0"/>
    <x v="12"/>
    <x v="16"/>
    <x v="68"/>
    <n v="1"/>
    <n v="1"/>
    <n v="240"/>
    <n v="41.39"/>
    <n v="53"/>
    <n v="334.39"/>
    <x v="0"/>
    <x v="1"/>
    <s v="FCO"/>
    <s v="SSH"/>
    <x v="6"/>
    <x v="3"/>
    <x v="34"/>
  </r>
  <r>
    <x v="91"/>
    <x v="9"/>
    <x v="1"/>
    <s v="Website IBE"/>
    <s v="QHDCAM"/>
    <x v="1"/>
    <x v="0"/>
    <x v="12"/>
    <x v="16"/>
    <x v="68"/>
    <n v="1"/>
    <n v="1"/>
    <n v="240"/>
    <n v="41.39"/>
    <n v="53"/>
    <n v="334.39"/>
    <x v="0"/>
    <x v="1"/>
    <s v="FCO"/>
    <s v="SSH"/>
    <x v="6"/>
    <x v="3"/>
    <x v="34"/>
  </r>
  <r>
    <x v="92"/>
    <x v="19"/>
    <x v="0"/>
    <m/>
    <m/>
    <x v="0"/>
    <x v="0"/>
    <x v="20"/>
    <x v="10"/>
    <x v="73"/>
    <n v="0"/>
    <n v="0"/>
    <m/>
    <m/>
    <m/>
    <n v="0"/>
    <x v="0"/>
    <x v="5"/>
    <s v="MXP"/>
    <s v="RMF"/>
    <x v="2"/>
    <x v="4"/>
    <x v="276"/>
  </r>
  <r>
    <x v="92"/>
    <x v="19"/>
    <x v="0"/>
    <m/>
    <m/>
    <x v="0"/>
    <x v="0"/>
    <x v="20"/>
    <x v="10"/>
    <x v="74"/>
    <n v="0"/>
    <n v="0"/>
    <m/>
    <m/>
    <m/>
    <n v="0"/>
    <x v="0"/>
    <x v="5"/>
    <s v="MXP"/>
    <s v="RMF"/>
    <x v="2"/>
    <x v="4"/>
    <x v="39"/>
  </r>
  <r>
    <x v="92"/>
    <x v="19"/>
    <x v="0"/>
    <m/>
    <m/>
    <x v="0"/>
    <x v="0"/>
    <x v="20"/>
    <x v="10"/>
    <x v="75"/>
    <n v="0"/>
    <n v="0"/>
    <m/>
    <m/>
    <m/>
    <n v="0"/>
    <x v="0"/>
    <x v="5"/>
    <s v="MXP"/>
    <s v="RMF"/>
    <x v="2"/>
    <x v="4"/>
    <x v="40"/>
  </r>
  <r>
    <x v="92"/>
    <x v="19"/>
    <x v="0"/>
    <m/>
    <m/>
    <x v="0"/>
    <x v="0"/>
    <x v="20"/>
    <x v="10"/>
    <x v="76"/>
    <n v="0"/>
    <n v="0"/>
    <m/>
    <m/>
    <m/>
    <n v="0"/>
    <x v="0"/>
    <x v="5"/>
    <s v="MXP"/>
    <s v="RMF"/>
    <x v="2"/>
    <x v="4"/>
    <x v="252"/>
  </r>
  <r>
    <x v="92"/>
    <x v="19"/>
    <x v="0"/>
    <m/>
    <m/>
    <x v="0"/>
    <x v="0"/>
    <x v="20"/>
    <x v="10"/>
    <x v="77"/>
    <n v="0"/>
    <n v="0"/>
    <m/>
    <m/>
    <m/>
    <n v="0"/>
    <x v="0"/>
    <x v="5"/>
    <s v="MXP"/>
    <s v="RMF"/>
    <x v="2"/>
    <x v="4"/>
    <x v="232"/>
  </r>
  <r>
    <x v="92"/>
    <x v="19"/>
    <x v="0"/>
    <m/>
    <m/>
    <x v="0"/>
    <x v="1"/>
    <x v="21"/>
    <x v="11"/>
    <x v="74"/>
    <n v="0"/>
    <n v="0"/>
    <m/>
    <m/>
    <m/>
    <n v="0"/>
    <x v="0"/>
    <x v="5"/>
    <s v="RMF"/>
    <s v="MXP"/>
    <x v="2"/>
    <x v="4"/>
    <x v="39"/>
  </r>
  <r>
    <x v="92"/>
    <x v="19"/>
    <x v="0"/>
    <m/>
    <m/>
    <x v="0"/>
    <x v="1"/>
    <x v="21"/>
    <x v="11"/>
    <x v="75"/>
    <n v="0"/>
    <n v="0"/>
    <m/>
    <m/>
    <m/>
    <n v="0"/>
    <x v="0"/>
    <x v="5"/>
    <s v="RMF"/>
    <s v="MXP"/>
    <x v="2"/>
    <x v="4"/>
    <x v="40"/>
  </r>
  <r>
    <x v="92"/>
    <x v="19"/>
    <x v="0"/>
    <m/>
    <m/>
    <x v="0"/>
    <x v="1"/>
    <x v="21"/>
    <x v="11"/>
    <x v="76"/>
    <n v="0"/>
    <n v="0"/>
    <m/>
    <m/>
    <m/>
    <n v="0"/>
    <x v="0"/>
    <x v="5"/>
    <s v="RMF"/>
    <s v="MXP"/>
    <x v="2"/>
    <x v="4"/>
    <x v="252"/>
  </r>
  <r>
    <x v="92"/>
    <x v="19"/>
    <x v="0"/>
    <m/>
    <m/>
    <x v="0"/>
    <x v="1"/>
    <x v="21"/>
    <x v="11"/>
    <x v="77"/>
    <n v="0"/>
    <n v="0"/>
    <m/>
    <m/>
    <m/>
    <n v="0"/>
    <x v="0"/>
    <x v="5"/>
    <s v="RMF"/>
    <s v="MXP"/>
    <x v="2"/>
    <x v="4"/>
    <x v="232"/>
  </r>
  <r>
    <x v="92"/>
    <x v="19"/>
    <x v="0"/>
    <m/>
    <m/>
    <x v="0"/>
    <x v="1"/>
    <x v="21"/>
    <x v="11"/>
    <x v="78"/>
    <n v="0"/>
    <n v="0"/>
    <m/>
    <m/>
    <m/>
    <n v="0"/>
    <x v="0"/>
    <x v="5"/>
    <s v="RMF"/>
    <s v="MXP"/>
    <x v="2"/>
    <x v="4"/>
    <x v="202"/>
  </r>
  <r>
    <x v="92"/>
    <x v="19"/>
    <x v="0"/>
    <m/>
    <m/>
    <x v="0"/>
    <x v="0"/>
    <x v="22"/>
    <x v="12"/>
    <x v="79"/>
    <n v="30"/>
    <n v="30"/>
    <n v="240"/>
    <n v="0"/>
    <n v="0"/>
    <n v="7200"/>
    <x v="0"/>
    <x v="3"/>
    <s v="NAP"/>
    <s v="HRG"/>
    <x v="0"/>
    <x v="0"/>
    <x v="233"/>
  </r>
  <r>
    <x v="92"/>
    <x v="19"/>
    <x v="0"/>
    <m/>
    <m/>
    <x v="0"/>
    <x v="0"/>
    <x v="22"/>
    <x v="12"/>
    <x v="0"/>
    <n v="30"/>
    <n v="30"/>
    <n v="240"/>
    <n v="0"/>
    <n v="0"/>
    <n v="7200"/>
    <x v="0"/>
    <x v="3"/>
    <s v="NAP"/>
    <s v="HRG"/>
    <x v="0"/>
    <x v="0"/>
    <x v="234"/>
  </r>
  <r>
    <x v="92"/>
    <x v="19"/>
    <x v="0"/>
    <m/>
    <m/>
    <x v="0"/>
    <x v="0"/>
    <x v="22"/>
    <x v="12"/>
    <x v="1"/>
    <n v="50"/>
    <n v="50"/>
    <n v="240"/>
    <n v="0"/>
    <n v="0"/>
    <n v="12000"/>
    <x v="0"/>
    <x v="3"/>
    <s v="NAP"/>
    <s v="HRG"/>
    <x v="0"/>
    <x v="0"/>
    <x v="216"/>
  </r>
  <r>
    <x v="92"/>
    <x v="19"/>
    <x v="0"/>
    <m/>
    <m/>
    <x v="0"/>
    <x v="0"/>
    <x v="22"/>
    <x v="12"/>
    <x v="2"/>
    <n v="33"/>
    <n v="33"/>
    <n v="240"/>
    <n v="0"/>
    <n v="0"/>
    <n v="7920"/>
    <x v="0"/>
    <x v="3"/>
    <s v="NAP"/>
    <s v="HRG"/>
    <x v="0"/>
    <x v="0"/>
    <x v="186"/>
  </r>
  <r>
    <x v="92"/>
    <x v="19"/>
    <x v="0"/>
    <m/>
    <m/>
    <x v="0"/>
    <x v="0"/>
    <x v="22"/>
    <x v="12"/>
    <x v="3"/>
    <n v="42"/>
    <n v="42"/>
    <n v="240"/>
    <n v="0"/>
    <n v="0"/>
    <n v="10080"/>
    <x v="0"/>
    <x v="3"/>
    <s v="NAP"/>
    <s v="HRG"/>
    <x v="0"/>
    <x v="0"/>
    <x v="187"/>
  </r>
  <r>
    <x v="92"/>
    <x v="19"/>
    <x v="0"/>
    <m/>
    <m/>
    <x v="0"/>
    <x v="0"/>
    <x v="22"/>
    <x v="12"/>
    <x v="4"/>
    <n v="60"/>
    <n v="60"/>
    <n v="240"/>
    <n v="0"/>
    <n v="0"/>
    <n v="14400"/>
    <x v="0"/>
    <x v="3"/>
    <s v="NAP"/>
    <s v="HRG"/>
    <x v="0"/>
    <x v="0"/>
    <x v="188"/>
  </r>
  <r>
    <x v="92"/>
    <x v="19"/>
    <x v="0"/>
    <m/>
    <m/>
    <x v="0"/>
    <x v="0"/>
    <x v="22"/>
    <x v="12"/>
    <x v="5"/>
    <n v="40"/>
    <n v="40"/>
    <n v="240"/>
    <n v="0"/>
    <n v="0"/>
    <n v="9600"/>
    <x v="0"/>
    <x v="3"/>
    <s v="NAP"/>
    <s v="HRG"/>
    <x v="0"/>
    <x v="0"/>
    <x v="189"/>
  </r>
  <r>
    <x v="92"/>
    <x v="19"/>
    <x v="0"/>
    <m/>
    <m/>
    <x v="0"/>
    <x v="1"/>
    <x v="23"/>
    <x v="13"/>
    <x v="0"/>
    <n v="30"/>
    <n v="30"/>
    <n v="240"/>
    <n v="0"/>
    <n v="0"/>
    <n v="7200"/>
    <x v="0"/>
    <x v="3"/>
    <s v="HRG"/>
    <s v="NAP"/>
    <x v="0"/>
    <x v="0"/>
    <x v="234"/>
  </r>
  <r>
    <x v="92"/>
    <x v="19"/>
    <x v="0"/>
    <m/>
    <m/>
    <x v="0"/>
    <x v="1"/>
    <x v="23"/>
    <x v="13"/>
    <x v="1"/>
    <n v="30"/>
    <n v="30"/>
    <n v="240"/>
    <n v="0"/>
    <n v="0"/>
    <n v="7200"/>
    <x v="0"/>
    <x v="3"/>
    <s v="HRG"/>
    <s v="NAP"/>
    <x v="0"/>
    <x v="0"/>
    <x v="216"/>
  </r>
  <r>
    <x v="92"/>
    <x v="19"/>
    <x v="0"/>
    <m/>
    <m/>
    <x v="0"/>
    <x v="1"/>
    <x v="23"/>
    <x v="13"/>
    <x v="2"/>
    <n v="50"/>
    <n v="50"/>
    <n v="240"/>
    <n v="0"/>
    <n v="0"/>
    <n v="12000"/>
    <x v="0"/>
    <x v="3"/>
    <s v="HRG"/>
    <s v="NAP"/>
    <x v="0"/>
    <x v="0"/>
    <x v="186"/>
  </r>
  <r>
    <x v="92"/>
    <x v="19"/>
    <x v="0"/>
    <m/>
    <m/>
    <x v="0"/>
    <x v="1"/>
    <x v="23"/>
    <x v="13"/>
    <x v="3"/>
    <n v="33"/>
    <n v="33"/>
    <n v="240"/>
    <n v="0"/>
    <n v="0"/>
    <n v="7920"/>
    <x v="0"/>
    <x v="3"/>
    <s v="HRG"/>
    <s v="NAP"/>
    <x v="0"/>
    <x v="0"/>
    <x v="187"/>
  </r>
  <r>
    <x v="92"/>
    <x v="19"/>
    <x v="0"/>
    <m/>
    <m/>
    <x v="0"/>
    <x v="1"/>
    <x v="23"/>
    <x v="13"/>
    <x v="4"/>
    <n v="42"/>
    <n v="42"/>
    <n v="240"/>
    <n v="0"/>
    <n v="0"/>
    <n v="10080"/>
    <x v="0"/>
    <x v="3"/>
    <s v="HRG"/>
    <s v="NAP"/>
    <x v="0"/>
    <x v="0"/>
    <x v="188"/>
  </r>
  <r>
    <x v="92"/>
    <x v="19"/>
    <x v="0"/>
    <m/>
    <m/>
    <x v="0"/>
    <x v="1"/>
    <x v="23"/>
    <x v="13"/>
    <x v="5"/>
    <n v="60"/>
    <n v="60"/>
    <n v="240"/>
    <n v="0"/>
    <n v="0"/>
    <n v="14400"/>
    <x v="0"/>
    <x v="3"/>
    <s v="HRG"/>
    <s v="NAP"/>
    <x v="0"/>
    <x v="0"/>
    <x v="189"/>
  </r>
  <r>
    <x v="92"/>
    <x v="19"/>
    <x v="0"/>
    <m/>
    <m/>
    <x v="0"/>
    <x v="1"/>
    <x v="23"/>
    <x v="13"/>
    <x v="6"/>
    <n v="40"/>
    <n v="40"/>
    <n v="240"/>
    <n v="0"/>
    <n v="0"/>
    <n v="9600"/>
    <x v="0"/>
    <x v="3"/>
    <s v="HRG"/>
    <s v="NAP"/>
    <x v="0"/>
    <x v="0"/>
    <x v="190"/>
  </r>
  <r>
    <x v="92"/>
    <x v="19"/>
    <x v="0"/>
    <m/>
    <m/>
    <x v="0"/>
    <x v="0"/>
    <x v="39"/>
    <x v="20"/>
    <x v="88"/>
    <n v="110"/>
    <n v="110"/>
    <m/>
    <m/>
    <m/>
    <n v="0"/>
    <x v="0"/>
    <x v="5"/>
    <s v="PSA"/>
    <s v="SSH"/>
    <x v="8"/>
    <x v="5"/>
    <x v="259"/>
  </r>
  <r>
    <x v="92"/>
    <x v="19"/>
    <x v="0"/>
    <m/>
    <m/>
    <x v="0"/>
    <x v="0"/>
    <x v="39"/>
    <x v="20"/>
    <x v="89"/>
    <n v="110"/>
    <n v="110"/>
    <m/>
    <m/>
    <m/>
    <n v="0"/>
    <x v="0"/>
    <x v="5"/>
    <s v="PSA"/>
    <s v="SSH"/>
    <x v="8"/>
    <x v="5"/>
    <x v="199"/>
  </r>
  <r>
    <x v="92"/>
    <x v="19"/>
    <x v="0"/>
    <m/>
    <m/>
    <x v="0"/>
    <x v="0"/>
    <x v="39"/>
    <x v="20"/>
    <x v="90"/>
    <n v="110"/>
    <n v="110"/>
    <m/>
    <m/>
    <m/>
    <n v="0"/>
    <x v="0"/>
    <x v="5"/>
    <s v="PSA"/>
    <s v="SSH"/>
    <x v="8"/>
    <x v="5"/>
    <x v="31"/>
  </r>
  <r>
    <x v="92"/>
    <x v="19"/>
    <x v="0"/>
    <m/>
    <m/>
    <x v="0"/>
    <x v="0"/>
    <x v="39"/>
    <x v="20"/>
    <x v="91"/>
    <n v="110"/>
    <n v="110"/>
    <m/>
    <m/>
    <m/>
    <n v="0"/>
    <x v="0"/>
    <x v="5"/>
    <s v="PSA"/>
    <s v="SSH"/>
    <x v="8"/>
    <x v="5"/>
    <x v="32"/>
  </r>
  <r>
    <x v="92"/>
    <x v="19"/>
    <x v="0"/>
    <m/>
    <m/>
    <x v="0"/>
    <x v="1"/>
    <x v="40"/>
    <x v="21"/>
    <x v="89"/>
    <n v="110"/>
    <n v="110"/>
    <m/>
    <m/>
    <m/>
    <n v="0"/>
    <x v="0"/>
    <x v="5"/>
    <s v="SSH"/>
    <s v="PSA"/>
    <x v="8"/>
    <x v="5"/>
    <x v="199"/>
  </r>
  <r>
    <x v="92"/>
    <x v="19"/>
    <x v="0"/>
    <m/>
    <m/>
    <x v="0"/>
    <x v="1"/>
    <x v="40"/>
    <x v="21"/>
    <x v="90"/>
    <n v="110"/>
    <n v="110"/>
    <m/>
    <m/>
    <m/>
    <n v="0"/>
    <x v="0"/>
    <x v="5"/>
    <s v="SSH"/>
    <s v="PSA"/>
    <x v="8"/>
    <x v="5"/>
    <x v="31"/>
  </r>
  <r>
    <x v="92"/>
    <x v="19"/>
    <x v="0"/>
    <m/>
    <m/>
    <x v="0"/>
    <x v="1"/>
    <x v="40"/>
    <x v="21"/>
    <x v="91"/>
    <n v="110"/>
    <n v="110"/>
    <m/>
    <m/>
    <m/>
    <n v="0"/>
    <x v="0"/>
    <x v="5"/>
    <s v="SSH"/>
    <s v="PSA"/>
    <x v="8"/>
    <x v="5"/>
    <x v="32"/>
  </r>
  <r>
    <x v="92"/>
    <x v="19"/>
    <x v="0"/>
    <m/>
    <m/>
    <x v="0"/>
    <x v="1"/>
    <x v="40"/>
    <x v="21"/>
    <x v="92"/>
    <n v="110"/>
    <n v="110"/>
    <m/>
    <m/>
    <m/>
    <n v="0"/>
    <x v="0"/>
    <x v="5"/>
    <s v="SSH"/>
    <s v="PSA"/>
    <x v="8"/>
    <x v="5"/>
    <x v="33"/>
  </r>
  <r>
    <x v="92"/>
    <x v="19"/>
    <x v="0"/>
    <m/>
    <m/>
    <x v="0"/>
    <x v="0"/>
    <x v="5"/>
    <x v="2"/>
    <x v="20"/>
    <n v="21"/>
    <n v="21"/>
    <m/>
    <m/>
    <m/>
    <n v="0"/>
    <x v="0"/>
    <x v="5"/>
    <s v="BRI"/>
    <s v="SSH"/>
    <x v="1"/>
    <x v="1"/>
    <x v="236"/>
  </r>
  <r>
    <x v="92"/>
    <x v="19"/>
    <x v="0"/>
    <m/>
    <m/>
    <x v="0"/>
    <x v="0"/>
    <x v="5"/>
    <x v="2"/>
    <x v="21"/>
    <n v="30"/>
    <n v="30"/>
    <m/>
    <m/>
    <m/>
    <n v="0"/>
    <x v="0"/>
    <x v="5"/>
    <s v="BRI"/>
    <s v="SSH"/>
    <x v="1"/>
    <x v="1"/>
    <x v="237"/>
  </r>
  <r>
    <x v="92"/>
    <x v="19"/>
    <x v="0"/>
    <m/>
    <m/>
    <x v="0"/>
    <x v="0"/>
    <x v="5"/>
    <x v="2"/>
    <x v="44"/>
    <n v="30"/>
    <n v="30"/>
    <m/>
    <m/>
    <m/>
    <n v="0"/>
    <x v="0"/>
    <x v="5"/>
    <s v="BRI"/>
    <s v="SSH"/>
    <x v="1"/>
    <x v="1"/>
    <x v="238"/>
  </r>
  <r>
    <x v="92"/>
    <x v="19"/>
    <x v="0"/>
    <m/>
    <m/>
    <x v="0"/>
    <x v="0"/>
    <x v="5"/>
    <x v="2"/>
    <x v="45"/>
    <n v="30"/>
    <n v="30"/>
    <m/>
    <m/>
    <m/>
    <n v="0"/>
    <x v="0"/>
    <x v="5"/>
    <s v="BRI"/>
    <s v="SSH"/>
    <x v="1"/>
    <x v="1"/>
    <x v="239"/>
  </r>
  <r>
    <x v="92"/>
    <x v="19"/>
    <x v="0"/>
    <m/>
    <m/>
    <x v="0"/>
    <x v="1"/>
    <x v="7"/>
    <x v="3"/>
    <x v="21"/>
    <n v="21"/>
    <n v="21"/>
    <m/>
    <m/>
    <m/>
    <n v="0"/>
    <x v="0"/>
    <x v="5"/>
    <s v="SSH"/>
    <s v="BRI"/>
    <x v="1"/>
    <x v="1"/>
    <x v="237"/>
  </r>
  <r>
    <x v="92"/>
    <x v="19"/>
    <x v="0"/>
    <m/>
    <m/>
    <x v="0"/>
    <x v="1"/>
    <x v="7"/>
    <x v="3"/>
    <x v="44"/>
    <n v="30"/>
    <n v="30"/>
    <m/>
    <m/>
    <m/>
    <n v="0"/>
    <x v="0"/>
    <x v="5"/>
    <s v="SSH"/>
    <s v="BRI"/>
    <x v="1"/>
    <x v="1"/>
    <x v="238"/>
  </r>
  <r>
    <x v="92"/>
    <x v="19"/>
    <x v="0"/>
    <m/>
    <m/>
    <x v="0"/>
    <x v="1"/>
    <x v="7"/>
    <x v="3"/>
    <x v="45"/>
    <n v="30"/>
    <n v="30"/>
    <m/>
    <m/>
    <m/>
    <n v="0"/>
    <x v="0"/>
    <x v="5"/>
    <s v="SSH"/>
    <s v="BRI"/>
    <x v="1"/>
    <x v="1"/>
    <x v="239"/>
  </r>
  <r>
    <x v="92"/>
    <x v="19"/>
    <x v="0"/>
    <m/>
    <m/>
    <x v="0"/>
    <x v="1"/>
    <x v="7"/>
    <x v="3"/>
    <x v="46"/>
    <n v="30"/>
    <n v="30"/>
    <m/>
    <m/>
    <m/>
    <n v="0"/>
    <x v="0"/>
    <x v="5"/>
    <s v="SSH"/>
    <s v="BRI"/>
    <x v="1"/>
    <x v="1"/>
    <x v="240"/>
  </r>
  <r>
    <x v="92"/>
    <x v="19"/>
    <x v="0"/>
    <m/>
    <m/>
    <x v="0"/>
    <x v="0"/>
    <x v="5"/>
    <x v="2"/>
    <x v="35"/>
    <n v="30"/>
    <n v="30"/>
    <n v="190"/>
    <n v="0"/>
    <n v="0"/>
    <n v="5700"/>
    <x v="0"/>
    <x v="5"/>
    <s v="BRI"/>
    <s v="SSH"/>
    <x v="1"/>
    <x v="1"/>
    <x v="137"/>
  </r>
  <r>
    <x v="92"/>
    <x v="19"/>
    <x v="0"/>
    <m/>
    <m/>
    <x v="0"/>
    <x v="0"/>
    <x v="5"/>
    <x v="2"/>
    <x v="36"/>
    <n v="30"/>
    <n v="30"/>
    <n v="190"/>
    <n v="0"/>
    <n v="0"/>
    <n v="5700"/>
    <x v="0"/>
    <x v="5"/>
    <s v="BRI"/>
    <s v="SSH"/>
    <x v="1"/>
    <x v="1"/>
    <x v="135"/>
  </r>
  <r>
    <x v="92"/>
    <x v="19"/>
    <x v="0"/>
    <m/>
    <m/>
    <x v="0"/>
    <x v="0"/>
    <x v="5"/>
    <x v="2"/>
    <x v="37"/>
    <n v="30"/>
    <n v="30"/>
    <n v="190"/>
    <n v="0"/>
    <n v="0"/>
    <n v="5700"/>
    <x v="0"/>
    <x v="5"/>
    <s v="BRI"/>
    <s v="SSH"/>
    <x v="1"/>
    <x v="1"/>
    <x v="262"/>
  </r>
  <r>
    <x v="92"/>
    <x v="19"/>
    <x v="0"/>
    <m/>
    <m/>
    <x v="0"/>
    <x v="1"/>
    <x v="7"/>
    <x v="3"/>
    <x v="36"/>
    <n v="30"/>
    <n v="30"/>
    <n v="190"/>
    <n v="0"/>
    <n v="0"/>
    <n v="5700"/>
    <x v="0"/>
    <x v="5"/>
    <s v="SSH"/>
    <s v="BRI"/>
    <x v="1"/>
    <x v="1"/>
    <x v="135"/>
  </r>
  <r>
    <x v="92"/>
    <x v="19"/>
    <x v="0"/>
    <m/>
    <m/>
    <x v="0"/>
    <x v="1"/>
    <x v="7"/>
    <x v="3"/>
    <x v="37"/>
    <n v="30"/>
    <n v="30"/>
    <n v="190"/>
    <n v="0"/>
    <n v="0"/>
    <n v="5700"/>
    <x v="0"/>
    <x v="5"/>
    <s v="SSH"/>
    <s v="BRI"/>
    <x v="1"/>
    <x v="1"/>
    <x v="262"/>
  </r>
  <r>
    <x v="92"/>
    <x v="19"/>
    <x v="0"/>
    <m/>
    <m/>
    <x v="0"/>
    <x v="1"/>
    <x v="7"/>
    <x v="3"/>
    <x v="38"/>
    <n v="30"/>
    <n v="30"/>
    <n v="190"/>
    <n v="0"/>
    <n v="0"/>
    <n v="5700"/>
    <x v="0"/>
    <x v="5"/>
    <s v="SSH"/>
    <s v="BRI"/>
    <x v="1"/>
    <x v="1"/>
    <x v="273"/>
  </r>
  <r>
    <x v="92"/>
    <x v="19"/>
    <x v="0"/>
    <m/>
    <m/>
    <x v="0"/>
    <x v="0"/>
    <x v="33"/>
    <x v="2"/>
    <x v="68"/>
    <n v="0"/>
    <n v="0"/>
    <m/>
    <m/>
    <m/>
    <n v="0"/>
    <x v="0"/>
    <x v="5"/>
    <s v="BRI"/>
    <s v="SSH"/>
    <x v="1"/>
    <x v="3"/>
    <x v="258"/>
  </r>
  <r>
    <x v="92"/>
    <x v="19"/>
    <x v="0"/>
    <m/>
    <m/>
    <x v="0"/>
    <x v="0"/>
    <x v="33"/>
    <x v="2"/>
    <x v="69"/>
    <n v="0"/>
    <n v="0"/>
    <m/>
    <m/>
    <m/>
    <n v="0"/>
    <x v="0"/>
    <x v="5"/>
    <s v="BRI"/>
    <s v="SSH"/>
    <x v="1"/>
    <x v="3"/>
    <x v="228"/>
  </r>
  <r>
    <x v="92"/>
    <x v="19"/>
    <x v="0"/>
    <m/>
    <m/>
    <x v="0"/>
    <x v="0"/>
    <x v="33"/>
    <x v="2"/>
    <x v="70"/>
    <n v="0"/>
    <n v="0"/>
    <m/>
    <m/>
    <m/>
    <n v="0"/>
    <x v="0"/>
    <x v="5"/>
    <s v="BRI"/>
    <s v="SSH"/>
    <x v="1"/>
    <x v="3"/>
    <x v="229"/>
  </r>
  <r>
    <x v="92"/>
    <x v="19"/>
    <x v="0"/>
    <m/>
    <m/>
    <x v="0"/>
    <x v="0"/>
    <x v="33"/>
    <x v="2"/>
    <x v="71"/>
    <n v="0"/>
    <n v="0"/>
    <m/>
    <m/>
    <m/>
    <n v="0"/>
    <x v="0"/>
    <x v="5"/>
    <s v="BRI"/>
    <s v="SSH"/>
    <x v="1"/>
    <x v="3"/>
    <x v="230"/>
  </r>
  <r>
    <x v="92"/>
    <x v="19"/>
    <x v="0"/>
    <m/>
    <m/>
    <x v="0"/>
    <x v="1"/>
    <x v="34"/>
    <x v="3"/>
    <x v="69"/>
    <n v="0"/>
    <n v="0"/>
    <m/>
    <m/>
    <m/>
    <n v="0"/>
    <x v="0"/>
    <x v="5"/>
    <s v="SSH"/>
    <s v="BRI"/>
    <x v="1"/>
    <x v="3"/>
    <x v="228"/>
  </r>
  <r>
    <x v="92"/>
    <x v="19"/>
    <x v="0"/>
    <m/>
    <m/>
    <x v="0"/>
    <x v="1"/>
    <x v="34"/>
    <x v="3"/>
    <x v="70"/>
    <n v="0"/>
    <n v="0"/>
    <m/>
    <m/>
    <m/>
    <n v="0"/>
    <x v="0"/>
    <x v="5"/>
    <s v="SSH"/>
    <s v="BRI"/>
    <x v="1"/>
    <x v="3"/>
    <x v="229"/>
  </r>
  <r>
    <x v="92"/>
    <x v="19"/>
    <x v="0"/>
    <m/>
    <m/>
    <x v="0"/>
    <x v="1"/>
    <x v="34"/>
    <x v="3"/>
    <x v="71"/>
    <n v="0"/>
    <n v="0"/>
    <m/>
    <m/>
    <m/>
    <n v="0"/>
    <x v="0"/>
    <x v="5"/>
    <s v="SSH"/>
    <s v="BRI"/>
    <x v="1"/>
    <x v="3"/>
    <x v="230"/>
  </r>
  <r>
    <x v="92"/>
    <x v="19"/>
    <x v="0"/>
    <m/>
    <m/>
    <x v="0"/>
    <x v="1"/>
    <x v="34"/>
    <x v="3"/>
    <x v="72"/>
    <n v="0"/>
    <n v="0"/>
    <m/>
    <m/>
    <m/>
    <n v="0"/>
    <x v="0"/>
    <x v="5"/>
    <s v="SSH"/>
    <s v="BRI"/>
    <x v="1"/>
    <x v="3"/>
    <x v="222"/>
  </r>
  <r>
    <x v="92"/>
    <x v="1"/>
    <x v="0"/>
    <m/>
    <m/>
    <x v="0"/>
    <x v="0"/>
    <x v="4"/>
    <x v="2"/>
    <x v="7"/>
    <n v="1"/>
    <n v="1"/>
    <n v="175"/>
    <n v="0"/>
    <n v="0"/>
    <n v="175"/>
    <x v="0"/>
    <x v="5"/>
    <s v="BRI"/>
    <s v="SSH"/>
    <x v="1"/>
    <x v="1"/>
    <x v="277"/>
  </r>
  <r>
    <x v="92"/>
    <x v="1"/>
    <x v="0"/>
    <m/>
    <m/>
    <x v="0"/>
    <x v="1"/>
    <x v="6"/>
    <x v="3"/>
    <x v="8"/>
    <n v="1"/>
    <n v="1"/>
    <n v="175"/>
    <n v="0"/>
    <n v="0"/>
    <n v="175"/>
    <x v="0"/>
    <x v="5"/>
    <s v="SSH"/>
    <s v="BRI"/>
    <x v="1"/>
    <x v="1"/>
    <x v="278"/>
  </r>
  <r>
    <x v="92"/>
    <x v="34"/>
    <x v="0"/>
    <m/>
    <m/>
    <x v="0"/>
    <x v="0"/>
    <x v="12"/>
    <x v="16"/>
    <x v="85"/>
    <n v="0"/>
    <n v="0"/>
    <m/>
    <m/>
    <m/>
    <n v="0"/>
    <x v="0"/>
    <x v="5"/>
    <s v="FCO"/>
    <s v="SSH"/>
    <x v="6"/>
    <x v="3"/>
    <x v="71"/>
  </r>
  <r>
    <x v="92"/>
    <x v="34"/>
    <x v="0"/>
    <m/>
    <m/>
    <x v="0"/>
    <x v="0"/>
    <x v="12"/>
    <x v="16"/>
    <x v="66"/>
    <n v="0"/>
    <n v="0"/>
    <m/>
    <m/>
    <m/>
    <n v="0"/>
    <x v="0"/>
    <x v="5"/>
    <s v="FCO"/>
    <s v="SSH"/>
    <x v="6"/>
    <x v="3"/>
    <x v="279"/>
  </r>
  <r>
    <x v="92"/>
    <x v="34"/>
    <x v="0"/>
    <m/>
    <m/>
    <x v="0"/>
    <x v="0"/>
    <x v="12"/>
    <x v="16"/>
    <x v="67"/>
    <n v="0"/>
    <n v="0"/>
    <m/>
    <m/>
    <m/>
    <n v="0"/>
    <x v="0"/>
    <x v="5"/>
    <s v="FCO"/>
    <s v="SSH"/>
    <x v="6"/>
    <x v="3"/>
    <x v="280"/>
  </r>
  <r>
    <x v="92"/>
    <x v="34"/>
    <x v="0"/>
    <m/>
    <m/>
    <x v="0"/>
    <x v="0"/>
    <x v="12"/>
    <x v="16"/>
    <x v="68"/>
    <n v="0"/>
    <n v="0"/>
    <m/>
    <m/>
    <m/>
    <n v="0"/>
    <x v="0"/>
    <x v="5"/>
    <s v="FCO"/>
    <s v="SSH"/>
    <x v="6"/>
    <x v="3"/>
    <x v="258"/>
  </r>
  <r>
    <x v="92"/>
    <x v="34"/>
    <x v="0"/>
    <m/>
    <m/>
    <x v="0"/>
    <x v="0"/>
    <x v="12"/>
    <x v="16"/>
    <x v="69"/>
    <n v="0"/>
    <n v="0"/>
    <m/>
    <m/>
    <m/>
    <n v="0"/>
    <x v="0"/>
    <x v="5"/>
    <s v="FCO"/>
    <s v="SSH"/>
    <x v="6"/>
    <x v="3"/>
    <x v="228"/>
  </r>
  <r>
    <x v="92"/>
    <x v="34"/>
    <x v="0"/>
    <m/>
    <m/>
    <x v="0"/>
    <x v="0"/>
    <x v="12"/>
    <x v="16"/>
    <x v="70"/>
    <n v="0"/>
    <n v="0"/>
    <m/>
    <m/>
    <m/>
    <n v="0"/>
    <x v="0"/>
    <x v="5"/>
    <s v="FCO"/>
    <s v="SSH"/>
    <x v="6"/>
    <x v="3"/>
    <x v="229"/>
  </r>
  <r>
    <x v="92"/>
    <x v="34"/>
    <x v="0"/>
    <m/>
    <m/>
    <x v="0"/>
    <x v="0"/>
    <x v="12"/>
    <x v="16"/>
    <x v="71"/>
    <n v="0"/>
    <n v="0"/>
    <m/>
    <m/>
    <m/>
    <n v="0"/>
    <x v="0"/>
    <x v="5"/>
    <s v="FCO"/>
    <s v="SSH"/>
    <x v="6"/>
    <x v="3"/>
    <x v="230"/>
  </r>
  <r>
    <x v="92"/>
    <x v="34"/>
    <x v="0"/>
    <m/>
    <m/>
    <x v="0"/>
    <x v="0"/>
    <x v="12"/>
    <x v="16"/>
    <x v="72"/>
    <n v="0"/>
    <n v="0"/>
    <m/>
    <m/>
    <m/>
    <n v="0"/>
    <x v="0"/>
    <x v="5"/>
    <s v="FCO"/>
    <s v="SSH"/>
    <x v="6"/>
    <x v="3"/>
    <x v="222"/>
  </r>
  <r>
    <x v="92"/>
    <x v="34"/>
    <x v="0"/>
    <m/>
    <m/>
    <x v="0"/>
    <x v="1"/>
    <x v="13"/>
    <x v="17"/>
    <x v="66"/>
    <n v="0"/>
    <n v="0"/>
    <m/>
    <m/>
    <m/>
    <n v="0"/>
    <x v="0"/>
    <x v="5"/>
    <s v="SSH"/>
    <s v="FCO"/>
    <x v="6"/>
    <x v="3"/>
    <x v="279"/>
  </r>
  <r>
    <x v="92"/>
    <x v="34"/>
    <x v="0"/>
    <m/>
    <m/>
    <x v="0"/>
    <x v="1"/>
    <x v="13"/>
    <x v="17"/>
    <x v="67"/>
    <n v="0"/>
    <n v="0"/>
    <m/>
    <m/>
    <m/>
    <n v="0"/>
    <x v="0"/>
    <x v="5"/>
    <s v="SSH"/>
    <s v="FCO"/>
    <x v="6"/>
    <x v="3"/>
    <x v="280"/>
  </r>
  <r>
    <x v="92"/>
    <x v="34"/>
    <x v="0"/>
    <m/>
    <m/>
    <x v="0"/>
    <x v="1"/>
    <x v="13"/>
    <x v="17"/>
    <x v="68"/>
    <n v="0"/>
    <n v="0"/>
    <m/>
    <m/>
    <m/>
    <n v="0"/>
    <x v="0"/>
    <x v="5"/>
    <s v="SSH"/>
    <s v="FCO"/>
    <x v="6"/>
    <x v="3"/>
    <x v="258"/>
  </r>
  <r>
    <x v="92"/>
    <x v="34"/>
    <x v="0"/>
    <m/>
    <m/>
    <x v="0"/>
    <x v="1"/>
    <x v="13"/>
    <x v="17"/>
    <x v="69"/>
    <n v="0"/>
    <n v="0"/>
    <m/>
    <m/>
    <m/>
    <n v="0"/>
    <x v="0"/>
    <x v="5"/>
    <s v="SSH"/>
    <s v="FCO"/>
    <x v="6"/>
    <x v="3"/>
    <x v="228"/>
  </r>
  <r>
    <x v="92"/>
    <x v="34"/>
    <x v="0"/>
    <m/>
    <m/>
    <x v="0"/>
    <x v="1"/>
    <x v="13"/>
    <x v="17"/>
    <x v="70"/>
    <n v="0"/>
    <n v="0"/>
    <m/>
    <m/>
    <m/>
    <n v="0"/>
    <x v="0"/>
    <x v="5"/>
    <s v="SSH"/>
    <s v="FCO"/>
    <x v="6"/>
    <x v="3"/>
    <x v="229"/>
  </r>
  <r>
    <x v="92"/>
    <x v="34"/>
    <x v="0"/>
    <m/>
    <m/>
    <x v="0"/>
    <x v="1"/>
    <x v="13"/>
    <x v="17"/>
    <x v="71"/>
    <n v="0"/>
    <n v="0"/>
    <m/>
    <m/>
    <m/>
    <n v="0"/>
    <x v="0"/>
    <x v="5"/>
    <s v="SSH"/>
    <s v="FCO"/>
    <x v="6"/>
    <x v="3"/>
    <x v="230"/>
  </r>
  <r>
    <x v="92"/>
    <x v="34"/>
    <x v="0"/>
    <m/>
    <m/>
    <x v="0"/>
    <x v="1"/>
    <x v="13"/>
    <x v="17"/>
    <x v="72"/>
    <n v="0"/>
    <n v="0"/>
    <m/>
    <m/>
    <m/>
    <n v="0"/>
    <x v="0"/>
    <x v="5"/>
    <s v="SSH"/>
    <s v="FCO"/>
    <x v="6"/>
    <x v="3"/>
    <x v="222"/>
  </r>
  <r>
    <x v="92"/>
    <x v="34"/>
    <x v="0"/>
    <m/>
    <m/>
    <x v="0"/>
    <x v="1"/>
    <x v="13"/>
    <x v="17"/>
    <x v="86"/>
    <n v="0"/>
    <n v="0"/>
    <m/>
    <m/>
    <m/>
    <n v="0"/>
    <x v="0"/>
    <x v="5"/>
    <s v="SSH"/>
    <s v="FCO"/>
    <x v="6"/>
    <x v="3"/>
    <x v="211"/>
  </r>
  <r>
    <x v="92"/>
    <x v="34"/>
    <x v="0"/>
    <m/>
    <m/>
    <x v="0"/>
    <x v="0"/>
    <x v="39"/>
    <x v="20"/>
    <x v="88"/>
    <n v="0"/>
    <n v="0"/>
    <m/>
    <m/>
    <m/>
    <n v="0"/>
    <x v="0"/>
    <x v="5"/>
    <s v="PSA"/>
    <s v="SSH"/>
    <x v="8"/>
    <x v="5"/>
    <x v="259"/>
  </r>
  <r>
    <x v="92"/>
    <x v="34"/>
    <x v="0"/>
    <m/>
    <m/>
    <x v="0"/>
    <x v="0"/>
    <x v="39"/>
    <x v="20"/>
    <x v="89"/>
    <n v="0"/>
    <n v="0"/>
    <m/>
    <m/>
    <m/>
    <n v="0"/>
    <x v="0"/>
    <x v="5"/>
    <s v="PSA"/>
    <s v="SSH"/>
    <x v="8"/>
    <x v="5"/>
    <x v="199"/>
  </r>
  <r>
    <x v="92"/>
    <x v="34"/>
    <x v="0"/>
    <m/>
    <m/>
    <x v="0"/>
    <x v="0"/>
    <x v="39"/>
    <x v="20"/>
    <x v="90"/>
    <n v="0"/>
    <n v="0"/>
    <m/>
    <m/>
    <m/>
    <n v="0"/>
    <x v="0"/>
    <x v="5"/>
    <s v="PSA"/>
    <s v="SSH"/>
    <x v="8"/>
    <x v="5"/>
    <x v="31"/>
  </r>
  <r>
    <x v="92"/>
    <x v="34"/>
    <x v="0"/>
    <m/>
    <m/>
    <x v="0"/>
    <x v="0"/>
    <x v="39"/>
    <x v="20"/>
    <x v="91"/>
    <n v="0"/>
    <n v="0"/>
    <m/>
    <m/>
    <m/>
    <n v="0"/>
    <x v="0"/>
    <x v="5"/>
    <s v="PSA"/>
    <s v="SSH"/>
    <x v="8"/>
    <x v="5"/>
    <x v="32"/>
  </r>
  <r>
    <x v="92"/>
    <x v="34"/>
    <x v="0"/>
    <m/>
    <m/>
    <x v="0"/>
    <x v="1"/>
    <x v="40"/>
    <x v="21"/>
    <x v="89"/>
    <n v="0"/>
    <n v="0"/>
    <m/>
    <m/>
    <m/>
    <n v="0"/>
    <x v="0"/>
    <x v="5"/>
    <s v="SSH"/>
    <s v="PSA"/>
    <x v="8"/>
    <x v="5"/>
    <x v="199"/>
  </r>
  <r>
    <x v="92"/>
    <x v="34"/>
    <x v="0"/>
    <m/>
    <m/>
    <x v="0"/>
    <x v="1"/>
    <x v="40"/>
    <x v="21"/>
    <x v="90"/>
    <n v="0"/>
    <n v="0"/>
    <m/>
    <m/>
    <m/>
    <n v="0"/>
    <x v="0"/>
    <x v="5"/>
    <s v="SSH"/>
    <s v="PSA"/>
    <x v="8"/>
    <x v="5"/>
    <x v="31"/>
  </r>
  <r>
    <x v="92"/>
    <x v="34"/>
    <x v="0"/>
    <m/>
    <m/>
    <x v="0"/>
    <x v="1"/>
    <x v="40"/>
    <x v="21"/>
    <x v="91"/>
    <n v="0"/>
    <n v="0"/>
    <m/>
    <m/>
    <m/>
    <n v="0"/>
    <x v="0"/>
    <x v="5"/>
    <s v="SSH"/>
    <s v="PSA"/>
    <x v="8"/>
    <x v="5"/>
    <x v="32"/>
  </r>
  <r>
    <x v="92"/>
    <x v="34"/>
    <x v="0"/>
    <m/>
    <m/>
    <x v="0"/>
    <x v="1"/>
    <x v="40"/>
    <x v="21"/>
    <x v="92"/>
    <n v="0"/>
    <n v="0"/>
    <m/>
    <m/>
    <m/>
    <n v="0"/>
    <x v="0"/>
    <x v="5"/>
    <s v="SSH"/>
    <s v="PSA"/>
    <x v="8"/>
    <x v="5"/>
    <x v="33"/>
  </r>
  <r>
    <x v="92"/>
    <x v="34"/>
    <x v="0"/>
    <m/>
    <m/>
    <x v="0"/>
    <x v="0"/>
    <x v="29"/>
    <x v="6"/>
    <x v="39"/>
    <n v="0"/>
    <n v="0"/>
    <m/>
    <m/>
    <m/>
    <n v="0"/>
    <x v="0"/>
    <x v="5"/>
    <s v="VRN"/>
    <s v="SSH"/>
    <x v="3"/>
    <x v="1"/>
    <x v="274"/>
  </r>
  <r>
    <x v="92"/>
    <x v="34"/>
    <x v="0"/>
    <m/>
    <m/>
    <x v="0"/>
    <x v="0"/>
    <x v="29"/>
    <x v="6"/>
    <x v="40"/>
    <n v="0"/>
    <n v="0"/>
    <m/>
    <m/>
    <m/>
    <n v="0"/>
    <x v="0"/>
    <x v="5"/>
    <s v="VRN"/>
    <s v="SSH"/>
    <x v="3"/>
    <x v="1"/>
    <x v="275"/>
  </r>
  <r>
    <x v="92"/>
    <x v="34"/>
    <x v="0"/>
    <m/>
    <m/>
    <x v="0"/>
    <x v="0"/>
    <x v="29"/>
    <x v="6"/>
    <x v="41"/>
    <n v="0"/>
    <n v="0"/>
    <m/>
    <m/>
    <m/>
    <n v="0"/>
    <x v="0"/>
    <x v="5"/>
    <s v="VRN"/>
    <s v="SSH"/>
    <x v="3"/>
    <x v="1"/>
    <x v="34"/>
  </r>
  <r>
    <x v="92"/>
    <x v="34"/>
    <x v="0"/>
    <m/>
    <m/>
    <x v="0"/>
    <x v="0"/>
    <x v="29"/>
    <x v="6"/>
    <x v="42"/>
    <n v="0"/>
    <n v="0"/>
    <m/>
    <m/>
    <m/>
    <n v="0"/>
    <x v="0"/>
    <x v="5"/>
    <s v="VRN"/>
    <s v="SSH"/>
    <x v="3"/>
    <x v="1"/>
    <x v="35"/>
  </r>
  <r>
    <x v="92"/>
    <x v="34"/>
    <x v="0"/>
    <m/>
    <m/>
    <x v="0"/>
    <x v="0"/>
    <x v="29"/>
    <x v="6"/>
    <x v="43"/>
    <n v="0"/>
    <n v="0"/>
    <m/>
    <m/>
    <m/>
    <n v="0"/>
    <x v="0"/>
    <x v="5"/>
    <s v="VRN"/>
    <s v="SSH"/>
    <x v="3"/>
    <x v="1"/>
    <x v="23"/>
  </r>
  <r>
    <x v="92"/>
    <x v="34"/>
    <x v="0"/>
    <m/>
    <m/>
    <x v="0"/>
    <x v="0"/>
    <x v="29"/>
    <x v="6"/>
    <x v="12"/>
    <n v="0"/>
    <n v="0"/>
    <m/>
    <m/>
    <m/>
    <n v="0"/>
    <x v="0"/>
    <x v="5"/>
    <s v="VRN"/>
    <s v="SSH"/>
    <x v="3"/>
    <x v="1"/>
    <x v="24"/>
  </r>
  <r>
    <x v="92"/>
    <x v="34"/>
    <x v="0"/>
    <m/>
    <m/>
    <x v="0"/>
    <x v="1"/>
    <x v="26"/>
    <x v="7"/>
    <x v="40"/>
    <n v="0"/>
    <n v="0"/>
    <m/>
    <m/>
    <m/>
    <n v="0"/>
    <x v="0"/>
    <x v="5"/>
    <s v="SSH"/>
    <s v="VRN"/>
    <x v="3"/>
    <x v="1"/>
    <x v="275"/>
  </r>
  <r>
    <x v="92"/>
    <x v="34"/>
    <x v="0"/>
    <m/>
    <m/>
    <x v="0"/>
    <x v="1"/>
    <x v="26"/>
    <x v="7"/>
    <x v="41"/>
    <n v="0"/>
    <n v="0"/>
    <m/>
    <m/>
    <m/>
    <n v="0"/>
    <x v="0"/>
    <x v="5"/>
    <s v="SSH"/>
    <s v="VRN"/>
    <x v="3"/>
    <x v="1"/>
    <x v="34"/>
  </r>
  <r>
    <x v="92"/>
    <x v="34"/>
    <x v="0"/>
    <m/>
    <m/>
    <x v="0"/>
    <x v="1"/>
    <x v="26"/>
    <x v="7"/>
    <x v="42"/>
    <n v="0"/>
    <n v="0"/>
    <m/>
    <m/>
    <m/>
    <n v="0"/>
    <x v="0"/>
    <x v="5"/>
    <s v="SSH"/>
    <s v="VRN"/>
    <x v="3"/>
    <x v="1"/>
    <x v="35"/>
  </r>
  <r>
    <x v="92"/>
    <x v="34"/>
    <x v="0"/>
    <m/>
    <m/>
    <x v="0"/>
    <x v="1"/>
    <x v="26"/>
    <x v="7"/>
    <x v="43"/>
    <n v="0"/>
    <n v="0"/>
    <m/>
    <m/>
    <m/>
    <n v="0"/>
    <x v="0"/>
    <x v="5"/>
    <s v="SSH"/>
    <s v="VRN"/>
    <x v="3"/>
    <x v="1"/>
    <x v="23"/>
  </r>
  <r>
    <x v="92"/>
    <x v="34"/>
    <x v="0"/>
    <m/>
    <m/>
    <x v="0"/>
    <x v="1"/>
    <x v="26"/>
    <x v="7"/>
    <x v="12"/>
    <n v="0"/>
    <n v="0"/>
    <m/>
    <m/>
    <m/>
    <n v="0"/>
    <x v="0"/>
    <x v="5"/>
    <s v="SSH"/>
    <s v="VRN"/>
    <x v="3"/>
    <x v="1"/>
    <x v="24"/>
  </r>
  <r>
    <x v="92"/>
    <x v="34"/>
    <x v="0"/>
    <m/>
    <m/>
    <x v="0"/>
    <x v="1"/>
    <x v="26"/>
    <x v="7"/>
    <x v="13"/>
    <n v="0"/>
    <n v="0"/>
    <m/>
    <m/>
    <m/>
    <n v="0"/>
    <x v="0"/>
    <x v="5"/>
    <s v="SSH"/>
    <s v="VRN"/>
    <x v="3"/>
    <x v="1"/>
    <x v="25"/>
  </r>
  <r>
    <x v="92"/>
    <x v="35"/>
    <x v="0"/>
    <m/>
    <m/>
    <x v="0"/>
    <x v="0"/>
    <x v="29"/>
    <x v="6"/>
    <x v="39"/>
    <n v="30"/>
    <n v="30"/>
    <m/>
    <m/>
    <m/>
    <n v="0"/>
    <x v="0"/>
    <x v="5"/>
    <s v="VRN"/>
    <s v="SSH"/>
    <x v="3"/>
    <x v="1"/>
    <x v="274"/>
  </r>
  <r>
    <x v="92"/>
    <x v="35"/>
    <x v="0"/>
    <m/>
    <m/>
    <x v="0"/>
    <x v="1"/>
    <x v="26"/>
    <x v="7"/>
    <x v="40"/>
    <n v="30"/>
    <n v="30"/>
    <m/>
    <m/>
    <m/>
    <n v="0"/>
    <x v="0"/>
    <x v="5"/>
    <s v="SSH"/>
    <s v="VRN"/>
    <x v="3"/>
    <x v="1"/>
    <x v="275"/>
  </r>
  <r>
    <x v="92"/>
    <x v="35"/>
    <x v="0"/>
    <m/>
    <m/>
    <x v="0"/>
    <x v="0"/>
    <x v="0"/>
    <x v="0"/>
    <x v="0"/>
    <n v="30"/>
    <n v="30"/>
    <m/>
    <m/>
    <m/>
    <n v="0"/>
    <x v="0"/>
    <x v="5"/>
    <s v="NAP"/>
    <s v="SSH"/>
    <x v="0"/>
    <x v="0"/>
    <x v="234"/>
  </r>
  <r>
    <x v="92"/>
    <x v="35"/>
    <x v="0"/>
    <m/>
    <m/>
    <x v="0"/>
    <x v="1"/>
    <x v="2"/>
    <x v="1"/>
    <x v="1"/>
    <n v="30"/>
    <n v="30"/>
    <m/>
    <m/>
    <m/>
    <n v="0"/>
    <x v="0"/>
    <x v="5"/>
    <s v="SSH"/>
    <s v="NAP"/>
    <x v="0"/>
    <x v="0"/>
    <x v="216"/>
  </r>
  <r>
    <x v="92"/>
    <x v="36"/>
    <x v="0"/>
    <m/>
    <m/>
    <x v="0"/>
    <x v="0"/>
    <x v="22"/>
    <x v="12"/>
    <x v="79"/>
    <n v="0"/>
    <n v="0"/>
    <m/>
    <m/>
    <m/>
    <n v="0"/>
    <x v="0"/>
    <x v="5"/>
    <s v="NAP"/>
    <s v="HRG"/>
    <x v="0"/>
    <x v="0"/>
    <x v="233"/>
  </r>
  <r>
    <x v="92"/>
    <x v="36"/>
    <x v="0"/>
    <m/>
    <m/>
    <x v="0"/>
    <x v="0"/>
    <x v="22"/>
    <x v="12"/>
    <x v="0"/>
    <n v="0"/>
    <n v="0"/>
    <m/>
    <m/>
    <m/>
    <n v="0"/>
    <x v="0"/>
    <x v="5"/>
    <s v="NAP"/>
    <s v="HRG"/>
    <x v="0"/>
    <x v="0"/>
    <x v="234"/>
  </r>
  <r>
    <x v="92"/>
    <x v="36"/>
    <x v="0"/>
    <m/>
    <m/>
    <x v="0"/>
    <x v="0"/>
    <x v="22"/>
    <x v="12"/>
    <x v="1"/>
    <n v="0"/>
    <n v="0"/>
    <m/>
    <m/>
    <m/>
    <n v="0"/>
    <x v="0"/>
    <x v="5"/>
    <s v="NAP"/>
    <s v="HRG"/>
    <x v="0"/>
    <x v="0"/>
    <x v="216"/>
  </r>
  <r>
    <x v="92"/>
    <x v="36"/>
    <x v="0"/>
    <m/>
    <m/>
    <x v="0"/>
    <x v="0"/>
    <x v="22"/>
    <x v="12"/>
    <x v="2"/>
    <n v="0"/>
    <n v="0"/>
    <m/>
    <m/>
    <m/>
    <n v="0"/>
    <x v="0"/>
    <x v="5"/>
    <s v="NAP"/>
    <s v="HRG"/>
    <x v="0"/>
    <x v="0"/>
    <x v="186"/>
  </r>
  <r>
    <x v="92"/>
    <x v="36"/>
    <x v="0"/>
    <m/>
    <m/>
    <x v="0"/>
    <x v="0"/>
    <x v="22"/>
    <x v="12"/>
    <x v="3"/>
    <n v="0"/>
    <n v="0"/>
    <m/>
    <m/>
    <m/>
    <n v="0"/>
    <x v="0"/>
    <x v="5"/>
    <s v="NAP"/>
    <s v="HRG"/>
    <x v="0"/>
    <x v="0"/>
    <x v="187"/>
  </r>
  <r>
    <x v="92"/>
    <x v="36"/>
    <x v="0"/>
    <m/>
    <m/>
    <x v="0"/>
    <x v="0"/>
    <x v="22"/>
    <x v="12"/>
    <x v="4"/>
    <n v="0"/>
    <n v="0"/>
    <m/>
    <m/>
    <m/>
    <n v="0"/>
    <x v="0"/>
    <x v="5"/>
    <s v="NAP"/>
    <s v="HRG"/>
    <x v="0"/>
    <x v="0"/>
    <x v="188"/>
  </r>
  <r>
    <x v="92"/>
    <x v="36"/>
    <x v="0"/>
    <m/>
    <m/>
    <x v="0"/>
    <x v="0"/>
    <x v="22"/>
    <x v="12"/>
    <x v="5"/>
    <n v="0"/>
    <n v="0"/>
    <m/>
    <m/>
    <m/>
    <n v="0"/>
    <x v="0"/>
    <x v="5"/>
    <s v="NAP"/>
    <s v="HRG"/>
    <x v="0"/>
    <x v="0"/>
    <x v="189"/>
  </r>
  <r>
    <x v="92"/>
    <x v="36"/>
    <x v="0"/>
    <m/>
    <m/>
    <x v="0"/>
    <x v="1"/>
    <x v="23"/>
    <x v="13"/>
    <x v="0"/>
    <n v="0"/>
    <n v="0"/>
    <m/>
    <m/>
    <m/>
    <n v="0"/>
    <x v="0"/>
    <x v="5"/>
    <s v="HRG"/>
    <s v="NAP"/>
    <x v="0"/>
    <x v="0"/>
    <x v="234"/>
  </r>
  <r>
    <x v="92"/>
    <x v="36"/>
    <x v="0"/>
    <m/>
    <m/>
    <x v="0"/>
    <x v="1"/>
    <x v="23"/>
    <x v="13"/>
    <x v="1"/>
    <n v="0"/>
    <n v="0"/>
    <m/>
    <m/>
    <m/>
    <n v="0"/>
    <x v="0"/>
    <x v="5"/>
    <s v="HRG"/>
    <s v="NAP"/>
    <x v="0"/>
    <x v="0"/>
    <x v="216"/>
  </r>
  <r>
    <x v="92"/>
    <x v="36"/>
    <x v="0"/>
    <m/>
    <m/>
    <x v="0"/>
    <x v="1"/>
    <x v="23"/>
    <x v="13"/>
    <x v="2"/>
    <n v="0"/>
    <n v="0"/>
    <m/>
    <m/>
    <m/>
    <n v="0"/>
    <x v="0"/>
    <x v="5"/>
    <s v="HRG"/>
    <s v="NAP"/>
    <x v="0"/>
    <x v="0"/>
    <x v="186"/>
  </r>
  <r>
    <x v="92"/>
    <x v="36"/>
    <x v="0"/>
    <m/>
    <m/>
    <x v="0"/>
    <x v="1"/>
    <x v="23"/>
    <x v="13"/>
    <x v="3"/>
    <n v="0"/>
    <n v="0"/>
    <m/>
    <m/>
    <m/>
    <n v="0"/>
    <x v="0"/>
    <x v="5"/>
    <s v="HRG"/>
    <s v="NAP"/>
    <x v="0"/>
    <x v="0"/>
    <x v="187"/>
  </r>
  <r>
    <x v="92"/>
    <x v="36"/>
    <x v="0"/>
    <m/>
    <m/>
    <x v="0"/>
    <x v="1"/>
    <x v="23"/>
    <x v="13"/>
    <x v="4"/>
    <n v="0"/>
    <n v="0"/>
    <m/>
    <m/>
    <m/>
    <n v="0"/>
    <x v="0"/>
    <x v="5"/>
    <s v="HRG"/>
    <s v="NAP"/>
    <x v="0"/>
    <x v="0"/>
    <x v="188"/>
  </r>
  <r>
    <x v="92"/>
    <x v="36"/>
    <x v="0"/>
    <m/>
    <m/>
    <x v="0"/>
    <x v="1"/>
    <x v="23"/>
    <x v="13"/>
    <x v="5"/>
    <n v="0"/>
    <n v="0"/>
    <m/>
    <m/>
    <m/>
    <n v="0"/>
    <x v="0"/>
    <x v="5"/>
    <s v="HRG"/>
    <s v="NAP"/>
    <x v="0"/>
    <x v="0"/>
    <x v="189"/>
  </r>
  <r>
    <x v="92"/>
    <x v="36"/>
    <x v="0"/>
    <m/>
    <m/>
    <x v="0"/>
    <x v="1"/>
    <x v="23"/>
    <x v="13"/>
    <x v="6"/>
    <n v="0"/>
    <n v="0"/>
    <m/>
    <m/>
    <m/>
    <n v="0"/>
    <x v="0"/>
    <x v="5"/>
    <s v="HRG"/>
    <s v="NAP"/>
    <x v="0"/>
    <x v="0"/>
    <x v="19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59"/>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59"/>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59"/>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59"/>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12"/>
    <x v="16"/>
    <x v="69"/>
    <n v="2"/>
    <n v="2"/>
    <n v="250"/>
    <n v="0"/>
    <n v="0"/>
    <n v="500"/>
    <x v="0"/>
    <x v="1"/>
    <s v="FCO"/>
    <s v="SSH"/>
    <x v="6"/>
    <x v="3"/>
    <x v="228"/>
  </r>
  <r>
    <x v="92"/>
    <x v="8"/>
    <x v="1"/>
    <m/>
    <s v="7669Z"/>
    <x v="0"/>
    <x v="1"/>
    <x v="13"/>
    <x v="17"/>
    <x v="71"/>
    <n v="2"/>
    <n v="2"/>
    <n v="250"/>
    <n v="0"/>
    <n v="0"/>
    <n v="500"/>
    <x v="0"/>
    <x v="1"/>
    <s v="SSH"/>
    <s v="FCO"/>
    <x v="6"/>
    <x v="3"/>
    <x v="230"/>
  </r>
  <r>
    <x v="93"/>
    <x v="7"/>
    <x v="1"/>
    <m/>
    <m/>
    <x v="1"/>
    <x v="0"/>
    <x v="12"/>
    <x v="4"/>
    <x v="29"/>
    <n v="2"/>
    <n v="2"/>
    <n v="150"/>
    <n v="0"/>
    <n v="0"/>
    <n v="300"/>
    <x v="0"/>
    <x v="1"/>
    <s v="MXP"/>
    <s v="SSH"/>
    <x v="2"/>
    <x v="3"/>
    <x v="281"/>
  </r>
  <r>
    <x v="93"/>
    <x v="7"/>
    <x v="1"/>
    <m/>
    <m/>
    <x v="1"/>
    <x v="0"/>
    <x v="4"/>
    <x v="6"/>
    <x v="10"/>
    <n v="2"/>
    <n v="2"/>
    <n v="150"/>
    <n v="0"/>
    <n v="0"/>
    <n v="300"/>
    <x v="0"/>
    <x v="1"/>
    <s v="VRN"/>
    <s v="SSH"/>
    <x v="3"/>
    <x v="1"/>
    <x v="266"/>
  </r>
  <r>
    <x v="93"/>
    <x v="7"/>
    <x v="1"/>
    <m/>
    <m/>
    <x v="1"/>
    <x v="0"/>
    <x v="6"/>
    <x v="7"/>
    <x v="11"/>
    <n v="4"/>
    <n v="4"/>
    <n v="150"/>
    <n v="0"/>
    <n v="0"/>
    <n v="600"/>
    <x v="0"/>
    <x v="1"/>
    <s v="SSH"/>
    <s v="VRN"/>
    <x v="3"/>
    <x v="1"/>
    <x v="244"/>
  </r>
  <r>
    <x v="93"/>
    <x v="7"/>
    <x v="1"/>
    <m/>
    <m/>
    <x v="1"/>
    <x v="0"/>
    <x v="12"/>
    <x v="0"/>
    <x v="5"/>
    <n v="1"/>
    <n v="1"/>
    <n v="220"/>
    <n v="0"/>
    <n v="0"/>
    <n v="220"/>
    <x v="0"/>
    <x v="1"/>
    <s v="NAP"/>
    <s v="SSH"/>
    <x v="0"/>
    <x v="0"/>
    <x v="29"/>
  </r>
  <r>
    <x v="90"/>
    <x v="25"/>
    <x v="1"/>
    <m/>
    <s v="12LUA1"/>
    <x v="0"/>
    <x v="1"/>
    <x v="7"/>
    <x v="3"/>
    <x v="11"/>
    <n v="1"/>
    <n v="1"/>
    <n v="200"/>
    <n v="19.340000000000003"/>
    <n v="30"/>
    <n v="249.34"/>
    <x v="0"/>
    <x v="1"/>
    <s v="SSH"/>
    <s v="BRI"/>
    <x v="1"/>
    <x v="1"/>
    <x v="261"/>
  </r>
  <r>
    <x v="90"/>
    <x v="25"/>
    <x v="1"/>
    <m/>
    <s v="12LUA1"/>
    <x v="0"/>
    <x v="0"/>
    <x v="5"/>
    <x v="2"/>
    <x v="10"/>
    <n v="1"/>
    <n v="1"/>
    <n v="150"/>
    <n v="31.69"/>
    <n v="30"/>
    <n v="211.69"/>
    <x v="0"/>
    <x v="1"/>
    <s v="BRI"/>
    <s v="SSH"/>
    <x v="1"/>
    <x v="1"/>
    <x v="253"/>
  </r>
  <r>
    <x v="90"/>
    <x v="25"/>
    <x v="1"/>
    <m/>
    <s v="12LUA1"/>
    <x v="0"/>
    <x v="1"/>
    <x v="7"/>
    <x v="3"/>
    <x v="11"/>
    <n v="1"/>
    <n v="1"/>
    <n v="200"/>
    <n v="19.340000000000003"/>
    <n v="30"/>
    <n v="249.34"/>
    <x v="0"/>
    <x v="1"/>
    <s v="SSH"/>
    <s v="BRI"/>
    <x v="1"/>
    <x v="1"/>
    <x v="261"/>
  </r>
  <r>
    <x v="90"/>
    <x v="25"/>
    <x v="1"/>
    <m/>
    <s v="12LUA1"/>
    <x v="0"/>
    <x v="0"/>
    <x v="5"/>
    <x v="2"/>
    <x v="10"/>
    <n v="1"/>
    <n v="1"/>
    <n v="150"/>
    <n v="31.69"/>
    <n v="30"/>
    <n v="211.69"/>
    <x v="0"/>
    <x v="1"/>
    <s v="BRI"/>
    <s v="SSH"/>
    <x v="1"/>
    <x v="1"/>
    <x v="253"/>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5"/>
  </r>
  <r>
    <x v="92"/>
    <x v="25"/>
    <x v="1"/>
    <m/>
    <s v="12LUPC"/>
    <x v="0"/>
    <x v="1"/>
    <x v="26"/>
    <x v="7"/>
    <x v="42"/>
    <n v="1"/>
    <n v="1"/>
    <n v="240"/>
    <n v="30.94"/>
    <n v="30"/>
    <n v="300.94"/>
    <x v="0"/>
    <x v="1"/>
    <s v="SSH"/>
    <s v="VRN"/>
    <x v="3"/>
    <x v="1"/>
    <x v="35"/>
  </r>
  <r>
    <x v="92"/>
    <x v="25"/>
    <x v="1"/>
    <m/>
    <s v="12LUPC"/>
    <x v="0"/>
    <x v="0"/>
    <x v="29"/>
    <x v="6"/>
    <x v="40"/>
    <n v="1"/>
    <n v="1"/>
    <n v="220"/>
    <n v="18.82"/>
    <n v="30"/>
    <n v="268.82"/>
    <x v="0"/>
    <x v="1"/>
    <s v="VRN"/>
    <s v="SSH"/>
    <x v="3"/>
    <x v="1"/>
    <x v="275"/>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5"/>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5"/>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5"/>
  </r>
  <r>
    <x v="90"/>
    <x v="10"/>
    <x v="1"/>
    <s v="AMADEUS"/>
    <s v="11LZ6L"/>
    <x v="1"/>
    <x v="0"/>
    <x v="7"/>
    <x v="3"/>
    <x v="9"/>
    <n v="1"/>
    <n v="1"/>
    <n v="170"/>
    <n v="39.03"/>
    <n v="30"/>
    <n v="239.03"/>
    <x v="0"/>
    <x v="1"/>
    <s v="SSH"/>
    <s v="BRI"/>
    <x v="1"/>
    <x v="1"/>
    <x v="260"/>
  </r>
  <r>
    <x v="90"/>
    <x v="10"/>
    <x v="1"/>
    <s v="AMADEUS"/>
    <s v="11LZ8K"/>
    <x v="0"/>
    <x v="1"/>
    <x v="23"/>
    <x v="13"/>
    <x v="3"/>
    <n v="1"/>
    <n v="1"/>
    <n v="240"/>
    <n v="39.03"/>
    <n v="40"/>
    <n v="319.02999999999997"/>
    <x v="0"/>
    <x v="1"/>
    <s v="HRG"/>
    <s v="NAP"/>
    <x v="0"/>
    <x v="0"/>
    <x v="252"/>
  </r>
  <r>
    <x v="90"/>
    <x v="10"/>
    <x v="1"/>
    <s v="AMADEUS"/>
    <s v="11LZ8K"/>
    <x v="0"/>
    <x v="0"/>
    <x v="22"/>
    <x v="12"/>
    <x v="2"/>
    <n v="1"/>
    <n v="1"/>
    <n v="240"/>
    <n v="39.03"/>
    <n v="40"/>
    <n v="319.02999999999997"/>
    <x v="0"/>
    <x v="1"/>
    <s v="NAP"/>
    <s v="HRG"/>
    <x v="0"/>
    <x v="0"/>
    <x v="40"/>
  </r>
  <r>
    <x v="90"/>
    <x v="10"/>
    <x v="1"/>
    <s v="AMADEUS"/>
    <s v="11LZ6L"/>
    <x v="1"/>
    <x v="0"/>
    <x v="7"/>
    <x v="3"/>
    <x v="9"/>
    <n v="1"/>
    <n v="1"/>
    <n v="170"/>
    <n v="39.03"/>
    <n v="30"/>
    <n v="239.03"/>
    <x v="0"/>
    <x v="1"/>
    <s v="SSH"/>
    <s v="BRI"/>
    <x v="1"/>
    <x v="1"/>
    <x v="260"/>
  </r>
  <r>
    <x v="90"/>
    <x v="10"/>
    <x v="1"/>
    <s v="AMADEUS"/>
    <s v="11LZ8K"/>
    <x v="0"/>
    <x v="1"/>
    <x v="23"/>
    <x v="13"/>
    <x v="3"/>
    <n v="1"/>
    <n v="1"/>
    <n v="240"/>
    <n v="35.53"/>
    <n v="40"/>
    <n v="315.52999999999997"/>
    <x v="0"/>
    <x v="1"/>
    <s v="HRG"/>
    <s v="NAP"/>
    <x v="0"/>
    <x v="0"/>
    <x v="252"/>
  </r>
  <r>
    <x v="90"/>
    <x v="10"/>
    <x v="1"/>
    <s v="AMADEUS"/>
    <s v="11LZ8K"/>
    <x v="0"/>
    <x v="0"/>
    <x v="22"/>
    <x v="12"/>
    <x v="2"/>
    <n v="1"/>
    <n v="1"/>
    <n v="240"/>
    <n v="28.36"/>
    <n v="40"/>
    <n v="308.36"/>
    <x v="0"/>
    <x v="1"/>
    <s v="NAP"/>
    <s v="HRG"/>
    <x v="0"/>
    <x v="0"/>
    <x v="40"/>
  </r>
  <r>
    <x v="92"/>
    <x v="10"/>
    <x v="1"/>
    <s v="AMADEUS"/>
    <s v="11LZZT"/>
    <x v="1"/>
    <x v="0"/>
    <x v="13"/>
    <x v="17"/>
    <x v="70"/>
    <n v="0"/>
    <n v="0"/>
    <n v="32"/>
    <n v="37.72"/>
    <n v="40"/>
    <n v="109.72"/>
    <x v="0"/>
    <x v="1"/>
    <s v="SSH"/>
    <s v="FCO"/>
    <x v="6"/>
    <x v="3"/>
    <x v="229"/>
  </r>
  <r>
    <x v="92"/>
    <x v="10"/>
    <x v="1"/>
    <s v="AMADEUS"/>
    <s v="11LZZT"/>
    <x v="1"/>
    <x v="0"/>
    <x v="13"/>
    <x v="17"/>
    <x v="70"/>
    <n v="1"/>
    <n v="1"/>
    <n v="320"/>
    <n v="37.72"/>
    <n v="40"/>
    <n v="397.72"/>
    <x v="0"/>
    <x v="1"/>
    <s v="SSH"/>
    <s v="FCO"/>
    <x v="6"/>
    <x v="3"/>
    <x v="229"/>
  </r>
  <r>
    <x v="92"/>
    <x v="10"/>
    <x v="1"/>
    <s v="AMADEUS"/>
    <s v="11LZZT"/>
    <x v="1"/>
    <x v="0"/>
    <x v="13"/>
    <x v="17"/>
    <x v="70"/>
    <n v="1"/>
    <n v="1"/>
    <n v="240"/>
    <n v="37.72"/>
    <n v="40"/>
    <n v="317.72000000000003"/>
    <x v="0"/>
    <x v="1"/>
    <s v="SSH"/>
    <s v="FCO"/>
    <x v="6"/>
    <x v="3"/>
    <x v="229"/>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13"/>
    <x v="17"/>
    <x v="70"/>
    <n v="1"/>
    <n v="1"/>
    <n v="320"/>
    <n v="37.72"/>
    <n v="40"/>
    <n v="397.72"/>
    <x v="0"/>
    <x v="1"/>
    <s v="SSH"/>
    <s v="FCO"/>
    <x v="6"/>
    <x v="3"/>
    <x v="229"/>
  </r>
  <r>
    <x v="93"/>
    <x v="8"/>
    <x v="1"/>
    <m/>
    <s v="WU6MP"/>
    <x v="0"/>
    <x v="0"/>
    <x v="29"/>
    <x v="6"/>
    <x v="40"/>
    <n v="2"/>
    <n v="2"/>
    <n v="280"/>
    <n v="0"/>
    <n v="0"/>
    <n v="560"/>
    <x v="0"/>
    <x v="1"/>
    <s v="VRN"/>
    <s v="SSH"/>
    <x v="3"/>
    <x v="1"/>
    <x v="280"/>
  </r>
  <r>
    <x v="93"/>
    <x v="8"/>
    <x v="1"/>
    <m/>
    <s v="WU6MP"/>
    <x v="0"/>
    <x v="1"/>
    <x v="26"/>
    <x v="7"/>
    <x v="41"/>
    <n v="2"/>
    <n v="2"/>
    <n v="280"/>
    <n v="0"/>
    <n v="0"/>
    <n v="560"/>
    <x v="0"/>
    <x v="1"/>
    <s v="SSH"/>
    <s v="VRN"/>
    <x v="3"/>
    <x v="1"/>
    <x v="258"/>
  </r>
  <r>
    <x v="94"/>
    <x v="7"/>
    <x v="1"/>
    <m/>
    <m/>
    <x v="1"/>
    <x v="0"/>
    <x v="12"/>
    <x v="4"/>
    <x v="29"/>
    <n v="2"/>
    <n v="2"/>
    <n v="150"/>
    <n v="0"/>
    <n v="0"/>
    <n v="300"/>
    <x v="0"/>
    <x v="1"/>
    <s v="MXP"/>
    <s v="SSH"/>
    <x v="2"/>
    <x v="3"/>
    <x v="268"/>
  </r>
  <r>
    <x v="93"/>
    <x v="10"/>
    <x v="1"/>
    <s v="AMADEUS"/>
    <s v="11LZSJ"/>
    <x v="1"/>
    <x v="0"/>
    <x v="7"/>
    <x v="3"/>
    <x v="11"/>
    <n v="1"/>
    <n v="1"/>
    <n v="130"/>
    <n v="39.03"/>
    <n v="40"/>
    <n v="209.03"/>
    <x v="0"/>
    <x v="1"/>
    <s v="SSH"/>
    <s v="BRI"/>
    <x v="1"/>
    <x v="1"/>
    <x v="244"/>
  </r>
  <r>
    <x v="93"/>
    <x v="10"/>
    <x v="1"/>
    <s v="AMADEUS"/>
    <s v="11LZSF"/>
    <x v="1"/>
    <x v="0"/>
    <x v="4"/>
    <x v="2"/>
    <x v="8"/>
    <n v="1"/>
    <n v="1"/>
    <n v="140"/>
    <n v="19.420000000000002"/>
    <n v="30"/>
    <n v="189.42000000000002"/>
    <x v="0"/>
    <x v="1"/>
    <s v="BRI"/>
    <s v="SSH"/>
    <x v="1"/>
    <x v="1"/>
    <x v="282"/>
  </r>
  <r>
    <x v="93"/>
    <x v="10"/>
    <x v="1"/>
    <s v="AMADEUS"/>
    <s v="11LZSJ"/>
    <x v="1"/>
    <x v="0"/>
    <x v="7"/>
    <x v="3"/>
    <x v="11"/>
    <n v="1"/>
    <n v="1"/>
    <n v="130"/>
    <n v="39.03"/>
    <n v="40"/>
    <n v="209.03"/>
    <x v="0"/>
    <x v="1"/>
    <s v="SSH"/>
    <s v="BRI"/>
    <x v="1"/>
    <x v="1"/>
    <x v="244"/>
  </r>
  <r>
    <x v="93"/>
    <x v="10"/>
    <x v="1"/>
    <s v="AMADEUS"/>
    <s v="11LZSF"/>
    <x v="1"/>
    <x v="0"/>
    <x v="4"/>
    <x v="2"/>
    <x v="8"/>
    <n v="1"/>
    <n v="1"/>
    <n v="140"/>
    <n v="19.420000000000002"/>
    <n v="30"/>
    <n v="189.42000000000002"/>
    <x v="0"/>
    <x v="1"/>
    <s v="BRI"/>
    <s v="SSH"/>
    <x v="1"/>
    <x v="1"/>
    <x v="282"/>
  </r>
  <r>
    <x v="95"/>
    <x v="8"/>
    <x v="1"/>
    <m/>
    <s v="PQEH6"/>
    <x v="1"/>
    <x v="0"/>
    <x v="7"/>
    <x v="3"/>
    <x v="11"/>
    <n v="3"/>
    <n v="3"/>
    <n v="150"/>
    <n v="0"/>
    <n v="0"/>
    <n v="450"/>
    <x v="0"/>
    <x v="1"/>
    <s v="SSH"/>
    <s v="BRI"/>
    <x v="1"/>
    <x v="1"/>
    <x v="267"/>
  </r>
  <r>
    <x v="95"/>
    <x v="8"/>
    <x v="1"/>
    <m/>
    <s v="NH9WW"/>
    <x v="1"/>
    <x v="0"/>
    <x v="5"/>
    <x v="2"/>
    <x v="10"/>
    <n v="3"/>
    <n v="3"/>
    <n v="150"/>
    <n v="0"/>
    <n v="0"/>
    <n v="450"/>
    <x v="0"/>
    <x v="1"/>
    <s v="BRI"/>
    <s v="SSH"/>
    <x v="1"/>
    <x v="1"/>
    <x v="268"/>
  </r>
  <r>
    <x v="94"/>
    <x v="10"/>
    <x v="1"/>
    <s v="AMADEUS"/>
    <s v="11LP10"/>
    <x v="1"/>
    <x v="0"/>
    <x v="6"/>
    <x v="7"/>
    <x v="11"/>
    <n v="1"/>
    <n v="1"/>
    <n v="150"/>
    <n v="37.72"/>
    <n v="40"/>
    <n v="227.72"/>
    <x v="0"/>
    <x v="1"/>
    <s v="SSH"/>
    <s v="VRN"/>
    <x v="3"/>
    <x v="1"/>
    <x v="245"/>
  </r>
  <r>
    <x v="94"/>
    <x v="10"/>
    <x v="1"/>
    <s v="AMADEUS"/>
    <s v="11LP0U"/>
    <x v="1"/>
    <x v="0"/>
    <x v="4"/>
    <x v="6"/>
    <x v="10"/>
    <n v="1"/>
    <n v="1"/>
    <n v="130"/>
    <n v="23.04"/>
    <n v="40"/>
    <n v="193.04"/>
    <x v="0"/>
    <x v="1"/>
    <s v="VRN"/>
    <s v="SSH"/>
    <x v="3"/>
    <x v="1"/>
    <x v="281"/>
  </r>
  <r>
    <x v="94"/>
    <x v="10"/>
    <x v="1"/>
    <s v="AMADEUS"/>
    <s v="11LP15"/>
    <x v="1"/>
    <x v="0"/>
    <x v="7"/>
    <x v="3"/>
    <x v="42"/>
    <n v="1"/>
    <n v="1"/>
    <n v="240"/>
    <n v="39.03"/>
    <n v="40"/>
    <n v="319.02999999999997"/>
    <x v="0"/>
    <x v="1"/>
    <s v="SSH"/>
    <s v="BRI"/>
    <x v="1"/>
    <x v="1"/>
    <x v="223"/>
  </r>
  <r>
    <x v="94"/>
    <x v="10"/>
    <x v="1"/>
    <s v="AMADEUS"/>
    <s v="11LP15"/>
    <x v="1"/>
    <x v="0"/>
    <x v="7"/>
    <x v="3"/>
    <x v="42"/>
    <n v="1"/>
    <n v="1"/>
    <n v="240"/>
    <n v="39.03"/>
    <n v="40"/>
    <n v="319.02999999999997"/>
    <x v="0"/>
    <x v="1"/>
    <s v="SSH"/>
    <s v="BRI"/>
    <x v="1"/>
    <x v="1"/>
    <x v="223"/>
  </r>
  <r>
    <x v="94"/>
    <x v="10"/>
    <x v="1"/>
    <s v="AMADEUS"/>
    <s v="11LP10"/>
    <x v="1"/>
    <x v="0"/>
    <x v="6"/>
    <x v="7"/>
    <x v="11"/>
    <n v="1"/>
    <n v="1"/>
    <n v="150"/>
    <n v="37.72"/>
    <n v="40"/>
    <n v="227.72"/>
    <x v="0"/>
    <x v="1"/>
    <s v="SSH"/>
    <s v="VRN"/>
    <x v="3"/>
    <x v="1"/>
    <x v="245"/>
  </r>
  <r>
    <x v="94"/>
    <x v="10"/>
    <x v="1"/>
    <s v="AMADEUS"/>
    <s v="11LP0U"/>
    <x v="1"/>
    <x v="0"/>
    <x v="4"/>
    <x v="6"/>
    <x v="10"/>
    <n v="1"/>
    <n v="1"/>
    <n v="130"/>
    <n v="23.04"/>
    <n v="40"/>
    <n v="193.04"/>
    <x v="0"/>
    <x v="1"/>
    <s v="VRN"/>
    <s v="SSH"/>
    <x v="3"/>
    <x v="1"/>
    <x v="281"/>
  </r>
  <r>
    <x v="94"/>
    <x v="10"/>
    <x v="1"/>
    <s v="AMADEUS"/>
    <s v="11LP10"/>
    <x v="1"/>
    <x v="0"/>
    <x v="6"/>
    <x v="7"/>
    <x v="11"/>
    <n v="0"/>
    <n v="0"/>
    <n v="15"/>
    <n v="37.72"/>
    <n v="40"/>
    <n v="92.43"/>
    <x v="0"/>
    <x v="1"/>
    <s v="SSH"/>
    <s v="VRN"/>
    <x v="3"/>
    <x v="1"/>
    <x v="245"/>
  </r>
  <r>
    <x v="94"/>
    <x v="10"/>
    <x v="1"/>
    <s v="AMADEUS"/>
    <s v="11LP0U"/>
    <x v="1"/>
    <x v="0"/>
    <x v="4"/>
    <x v="6"/>
    <x v="10"/>
    <n v="0"/>
    <n v="0"/>
    <n v="13"/>
    <n v="23.04"/>
    <n v="40"/>
    <n v="76.039999999999992"/>
    <x v="0"/>
    <x v="1"/>
    <s v="VRN"/>
    <s v="SSH"/>
    <x v="3"/>
    <x v="1"/>
    <x v="281"/>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6"/>
  </r>
  <r>
    <x v="95"/>
    <x v="8"/>
    <x v="1"/>
    <m/>
    <s v="YZQ33"/>
    <x v="1"/>
    <x v="0"/>
    <x v="9"/>
    <x v="0"/>
    <x v="26"/>
    <n v="3"/>
    <n v="3"/>
    <n v="150"/>
    <n v="0"/>
    <n v="0"/>
    <n v="450"/>
    <x v="0"/>
    <x v="1"/>
    <s v="NAP"/>
    <s v="SSH"/>
    <x v="0"/>
    <x v="2"/>
    <x v="281"/>
  </r>
  <r>
    <x v="95"/>
    <x v="8"/>
    <x v="1"/>
    <m/>
    <s v="EA4GL"/>
    <x v="0"/>
    <x v="0"/>
    <x v="29"/>
    <x v="6"/>
    <x v="41"/>
    <n v="2"/>
    <n v="2"/>
    <n v="315"/>
    <n v="0"/>
    <n v="0"/>
    <n v="630"/>
    <x v="0"/>
    <x v="1"/>
    <s v="VRN"/>
    <s v="SSH"/>
    <x v="3"/>
    <x v="1"/>
    <x v="39"/>
  </r>
  <r>
    <x v="95"/>
    <x v="8"/>
    <x v="1"/>
    <m/>
    <s v="EA4GL"/>
    <x v="0"/>
    <x v="1"/>
    <x v="26"/>
    <x v="7"/>
    <x v="42"/>
    <n v="2"/>
    <n v="2"/>
    <n v="315"/>
    <n v="0"/>
    <n v="0"/>
    <n v="630"/>
    <x v="0"/>
    <x v="1"/>
    <s v="SSH"/>
    <s v="VRN"/>
    <x v="3"/>
    <x v="1"/>
    <x v="40"/>
  </r>
  <r>
    <x v="95"/>
    <x v="25"/>
    <x v="1"/>
    <m/>
    <s v="12M0FL"/>
    <x v="1"/>
    <x v="0"/>
    <x v="7"/>
    <x v="3"/>
    <x v="11"/>
    <n v="1"/>
    <n v="1"/>
    <n v="144"/>
    <n v="36.25"/>
    <n v="30"/>
    <n v="210.25"/>
    <x v="0"/>
    <x v="1"/>
    <s v="SSH"/>
    <s v="BRI"/>
    <x v="1"/>
    <x v="1"/>
    <x v="267"/>
  </r>
  <r>
    <x v="95"/>
    <x v="25"/>
    <x v="1"/>
    <m/>
    <s v="12M0FL"/>
    <x v="1"/>
    <x v="0"/>
    <x v="7"/>
    <x v="3"/>
    <x v="11"/>
    <n v="1"/>
    <n v="1"/>
    <n v="144"/>
    <n v="36.25"/>
    <n v="30"/>
    <n v="210.25"/>
    <x v="0"/>
    <x v="1"/>
    <s v="SSH"/>
    <s v="BRI"/>
    <x v="1"/>
    <x v="1"/>
    <x v="267"/>
  </r>
  <r>
    <x v="96"/>
    <x v="7"/>
    <x v="1"/>
    <m/>
    <m/>
    <x v="1"/>
    <x v="0"/>
    <x v="7"/>
    <x v="3"/>
    <x v="11"/>
    <n v="2"/>
    <n v="2"/>
    <n v="150"/>
    <n v="0"/>
    <n v="0"/>
    <n v="300"/>
    <x v="0"/>
    <x v="1"/>
    <s v="SSH"/>
    <s v="BRI"/>
    <x v="1"/>
    <x v="1"/>
    <x v="250"/>
  </r>
  <r>
    <x v="96"/>
    <x v="7"/>
    <x v="1"/>
    <m/>
    <m/>
    <x v="1"/>
    <x v="0"/>
    <x v="5"/>
    <x v="2"/>
    <x v="10"/>
    <n v="2"/>
    <n v="2"/>
    <n v="150"/>
    <n v="0"/>
    <n v="0"/>
    <n v="300"/>
    <x v="0"/>
    <x v="1"/>
    <s v="BRI"/>
    <s v="SSH"/>
    <x v="1"/>
    <x v="1"/>
    <x v="249"/>
  </r>
  <r>
    <x v="96"/>
    <x v="7"/>
    <x v="1"/>
    <m/>
    <m/>
    <x v="1"/>
    <x v="0"/>
    <x v="4"/>
    <x v="6"/>
    <x v="10"/>
    <n v="2"/>
    <n v="2"/>
    <n v="150"/>
    <n v="0"/>
    <n v="0"/>
    <n v="300"/>
    <x v="0"/>
    <x v="1"/>
    <s v="VRN"/>
    <s v="SSH"/>
    <x v="3"/>
    <x v="1"/>
    <x v="249"/>
  </r>
  <r>
    <x v="96"/>
    <x v="7"/>
    <x v="1"/>
    <m/>
    <m/>
    <x v="1"/>
    <x v="0"/>
    <x v="6"/>
    <x v="7"/>
    <x v="11"/>
    <n v="2"/>
    <n v="2"/>
    <n v="150"/>
    <n v="0"/>
    <n v="0"/>
    <n v="300"/>
    <x v="0"/>
    <x v="1"/>
    <s v="SSH"/>
    <s v="VRN"/>
    <x v="3"/>
    <x v="1"/>
    <x v="250"/>
  </r>
  <r>
    <x v="96"/>
    <x v="7"/>
    <x v="1"/>
    <m/>
    <m/>
    <x v="1"/>
    <x v="0"/>
    <x v="25"/>
    <x v="1"/>
    <x v="29"/>
    <n v="1"/>
    <n v="1"/>
    <n v="450"/>
    <n v="0"/>
    <n v="0"/>
    <n v="450"/>
    <x v="0"/>
    <x v="1"/>
    <s v="SSH"/>
    <s v="NAP"/>
    <x v="0"/>
    <x v="3"/>
    <x v="260"/>
  </r>
  <r>
    <x v="95"/>
    <x v="10"/>
    <x v="1"/>
    <s v="AMADEUS"/>
    <s v="11LP49"/>
    <x v="1"/>
    <x v="0"/>
    <x v="6"/>
    <x v="7"/>
    <x v="9"/>
    <n v="1"/>
    <n v="1"/>
    <n v="130"/>
    <n v="37.72"/>
    <n v="30"/>
    <n v="197.72"/>
    <x v="0"/>
    <x v="1"/>
    <s v="SSH"/>
    <s v="VRN"/>
    <x v="3"/>
    <x v="1"/>
    <x v="283"/>
  </r>
  <r>
    <x v="95"/>
    <x v="10"/>
    <x v="1"/>
    <s v="AMADEUS"/>
    <s v="11LP49"/>
    <x v="1"/>
    <x v="0"/>
    <x v="6"/>
    <x v="7"/>
    <x v="9"/>
    <n v="1"/>
    <n v="1"/>
    <n v="130"/>
    <n v="37.72"/>
    <n v="30"/>
    <n v="197.72"/>
    <x v="0"/>
    <x v="1"/>
    <s v="SSH"/>
    <s v="VRN"/>
    <x v="3"/>
    <x v="1"/>
    <x v="283"/>
  </r>
  <r>
    <x v="95"/>
    <x v="10"/>
    <x v="1"/>
    <s v="AMADEUS"/>
    <s v="11LP49"/>
    <x v="1"/>
    <x v="0"/>
    <x v="6"/>
    <x v="7"/>
    <x v="9"/>
    <n v="1"/>
    <n v="1"/>
    <n v="130"/>
    <n v="37.72"/>
    <n v="30"/>
    <n v="197.72"/>
    <x v="0"/>
    <x v="1"/>
    <s v="SSH"/>
    <s v="VRN"/>
    <x v="3"/>
    <x v="1"/>
    <x v="283"/>
  </r>
  <r>
    <x v="95"/>
    <x v="10"/>
    <x v="1"/>
    <s v="AMADEUS"/>
    <s v="11LP49"/>
    <x v="1"/>
    <x v="0"/>
    <x v="6"/>
    <x v="7"/>
    <x v="9"/>
    <n v="1"/>
    <n v="1"/>
    <n v="130"/>
    <n v="37.72"/>
    <n v="30"/>
    <n v="197.72"/>
    <x v="0"/>
    <x v="1"/>
    <s v="SSH"/>
    <s v="VRN"/>
    <x v="3"/>
    <x v="1"/>
    <x v="283"/>
  </r>
  <r>
    <x v="95"/>
    <x v="10"/>
    <x v="1"/>
    <s v="AMADEUS"/>
    <s v="11LPBZ"/>
    <x v="1"/>
    <x v="0"/>
    <x v="4"/>
    <x v="6"/>
    <x v="10"/>
    <n v="1"/>
    <n v="1"/>
    <n v="130"/>
    <n v="23.04"/>
    <n v="40"/>
    <n v="193.04"/>
    <x v="0"/>
    <x v="1"/>
    <s v="VRN"/>
    <s v="SSH"/>
    <x v="3"/>
    <x v="1"/>
    <x v="268"/>
  </r>
  <r>
    <x v="95"/>
    <x v="10"/>
    <x v="1"/>
    <s v="AMADEUS"/>
    <s v="11LPBP"/>
    <x v="1"/>
    <x v="0"/>
    <x v="6"/>
    <x v="7"/>
    <x v="11"/>
    <n v="1"/>
    <n v="1"/>
    <n v="180"/>
    <n v="37.72"/>
    <n v="40"/>
    <n v="257.72000000000003"/>
    <x v="0"/>
    <x v="1"/>
    <s v="SSH"/>
    <s v="VRN"/>
    <x v="3"/>
    <x v="1"/>
    <x v="267"/>
  </r>
  <r>
    <x v="95"/>
    <x v="10"/>
    <x v="1"/>
    <s v="AMADEUS"/>
    <s v="11LPBZ"/>
    <x v="1"/>
    <x v="0"/>
    <x v="4"/>
    <x v="6"/>
    <x v="10"/>
    <n v="1"/>
    <n v="1"/>
    <n v="130"/>
    <n v="23.04"/>
    <n v="40"/>
    <n v="193.04"/>
    <x v="0"/>
    <x v="1"/>
    <s v="VRN"/>
    <s v="SSH"/>
    <x v="3"/>
    <x v="1"/>
    <x v="268"/>
  </r>
  <r>
    <x v="95"/>
    <x v="10"/>
    <x v="1"/>
    <s v="AMADEUS"/>
    <s v="11LPBP"/>
    <x v="1"/>
    <x v="0"/>
    <x v="6"/>
    <x v="7"/>
    <x v="11"/>
    <n v="1"/>
    <n v="1"/>
    <n v="180"/>
    <n v="37.72"/>
    <n v="40"/>
    <n v="257.72000000000003"/>
    <x v="0"/>
    <x v="1"/>
    <s v="SSH"/>
    <s v="VRN"/>
    <x v="3"/>
    <x v="1"/>
    <x v="267"/>
  </r>
  <r>
    <x v="96"/>
    <x v="8"/>
    <x v="1"/>
    <m/>
    <s v="ZH4PL"/>
    <x v="1"/>
    <x v="0"/>
    <x v="12"/>
    <x v="4"/>
    <x v="29"/>
    <n v="2"/>
    <n v="2"/>
    <n v="100"/>
    <n v="0"/>
    <n v="0"/>
    <n v="200"/>
    <x v="0"/>
    <x v="1"/>
    <s v="MXP"/>
    <s v="SSH"/>
    <x v="2"/>
    <x v="3"/>
    <x v="260"/>
  </r>
  <r>
    <x v="96"/>
    <x v="8"/>
    <x v="1"/>
    <m/>
    <s v="QRLZW"/>
    <x v="1"/>
    <x v="0"/>
    <x v="6"/>
    <x v="7"/>
    <x v="11"/>
    <n v="3"/>
    <n v="3"/>
    <n v="100"/>
    <n v="0"/>
    <n v="0"/>
    <n v="300"/>
    <x v="0"/>
    <x v="1"/>
    <s v="SSH"/>
    <s v="VRN"/>
    <x v="3"/>
    <x v="1"/>
    <x v="250"/>
  </r>
  <r>
    <x v="96"/>
    <x v="8"/>
    <x v="1"/>
    <m/>
    <s v="CDAEH"/>
    <x v="1"/>
    <x v="0"/>
    <x v="4"/>
    <x v="6"/>
    <x v="10"/>
    <n v="3"/>
    <n v="3"/>
    <n v="100"/>
    <n v="0"/>
    <n v="0"/>
    <n v="300"/>
    <x v="0"/>
    <x v="1"/>
    <s v="VRN"/>
    <s v="SSH"/>
    <x v="3"/>
    <x v="1"/>
    <x v="249"/>
  </r>
  <r>
    <x v="96"/>
    <x v="8"/>
    <x v="1"/>
    <m/>
    <s v="UZN7D"/>
    <x v="1"/>
    <x v="0"/>
    <x v="12"/>
    <x v="0"/>
    <x v="0"/>
    <n v="3"/>
    <n v="3"/>
    <n v="220"/>
    <n v="0"/>
    <n v="0"/>
    <n v="660"/>
    <x v="0"/>
    <x v="1"/>
    <s v="NAP"/>
    <s v="SSH"/>
    <x v="0"/>
    <x v="0"/>
    <x v="256"/>
  </r>
  <r>
    <x v="97"/>
    <x v="31"/>
    <x v="1"/>
    <s v=" "/>
    <s v="CPAUXF"/>
    <x v="1"/>
    <x v="0"/>
    <x v="6"/>
    <x v="7"/>
    <x v="11"/>
    <n v="1"/>
    <n v="1"/>
    <n v="150"/>
    <n v="0"/>
    <n v="0"/>
    <n v="150"/>
    <x v="0"/>
    <x v="1"/>
    <s v="SSH"/>
    <s v="VRN"/>
    <x v="3"/>
    <x v="1"/>
    <x v="253"/>
  </r>
  <r>
    <x v="97"/>
    <x v="31"/>
    <x v="1"/>
    <s v=" "/>
    <s v="CPAUXF"/>
    <x v="1"/>
    <x v="0"/>
    <x v="6"/>
    <x v="7"/>
    <x v="11"/>
    <n v="1"/>
    <n v="1"/>
    <n v="150"/>
    <n v="0"/>
    <n v="0"/>
    <n v="150"/>
    <x v="0"/>
    <x v="1"/>
    <s v="SSH"/>
    <s v="VRN"/>
    <x v="3"/>
    <x v="1"/>
    <x v="253"/>
  </r>
  <r>
    <x v="97"/>
    <x v="31"/>
    <x v="1"/>
    <s v=" "/>
    <s v="CPAUXF"/>
    <x v="1"/>
    <x v="0"/>
    <x v="6"/>
    <x v="7"/>
    <x v="11"/>
    <n v="1"/>
    <n v="1"/>
    <n v="150"/>
    <n v="0"/>
    <n v="0"/>
    <n v="150"/>
    <x v="0"/>
    <x v="1"/>
    <s v="SSH"/>
    <s v="VRN"/>
    <x v="3"/>
    <x v="1"/>
    <x v="253"/>
  </r>
  <r>
    <x v="97"/>
    <x v="7"/>
    <x v="1"/>
    <m/>
    <m/>
    <x v="1"/>
    <x v="0"/>
    <x v="9"/>
    <x v="0"/>
    <x v="24"/>
    <n v="3"/>
    <n v="3"/>
    <n v="140"/>
    <n v="0"/>
    <n v="0"/>
    <n v="420"/>
    <x v="0"/>
    <x v="1"/>
    <s v="NAP"/>
    <s v="SSH"/>
    <x v="0"/>
    <x v="2"/>
    <x v="284"/>
  </r>
  <r>
    <x v="97"/>
    <x v="7"/>
    <x v="1"/>
    <m/>
    <m/>
    <x v="1"/>
    <x v="0"/>
    <x v="4"/>
    <x v="6"/>
    <x v="10"/>
    <n v="3"/>
    <n v="3"/>
    <n v="100"/>
    <n v="0"/>
    <n v="0"/>
    <n v="300"/>
    <x v="0"/>
    <x v="1"/>
    <s v="VRN"/>
    <s v="SSH"/>
    <x v="3"/>
    <x v="1"/>
    <x v="260"/>
  </r>
  <r>
    <x v="97"/>
    <x v="7"/>
    <x v="1"/>
    <m/>
    <m/>
    <x v="1"/>
    <x v="0"/>
    <x v="7"/>
    <x v="3"/>
    <x v="39"/>
    <n v="3"/>
    <n v="3"/>
    <n v="160"/>
    <n v="0"/>
    <n v="0"/>
    <n v="480"/>
    <x v="0"/>
    <x v="1"/>
    <s v="SSH"/>
    <s v="BRI"/>
    <x v="1"/>
    <x v="1"/>
    <x v="233"/>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2"/>
    <x v="12"/>
    <x v="2"/>
    <n v="6"/>
    <n v="6"/>
    <n v="240"/>
    <n v="0"/>
    <n v="0"/>
    <n v="1440"/>
    <x v="0"/>
    <x v="1"/>
    <s v="NAP"/>
    <s v="HRG"/>
    <x v="0"/>
    <x v="0"/>
    <x v="39"/>
  </r>
  <r>
    <x v="97"/>
    <x v="31"/>
    <x v="1"/>
    <s v=" "/>
    <s v="CPH43J"/>
    <x v="1"/>
    <x v="0"/>
    <x v="6"/>
    <x v="7"/>
    <x v="11"/>
    <n v="1"/>
    <n v="1"/>
    <n v="150"/>
    <n v="0"/>
    <n v="0"/>
    <n v="150"/>
    <x v="0"/>
    <x v="1"/>
    <s v="SSH"/>
    <s v="VRN"/>
    <x v="3"/>
    <x v="1"/>
    <x v="253"/>
  </r>
  <r>
    <x v="97"/>
    <x v="31"/>
    <x v="1"/>
    <s v=" "/>
    <s v="CPH43J"/>
    <x v="1"/>
    <x v="0"/>
    <x v="6"/>
    <x v="7"/>
    <x v="11"/>
    <n v="1"/>
    <n v="1"/>
    <n v="150"/>
    <n v="0"/>
    <n v="0"/>
    <n v="150"/>
    <x v="0"/>
    <x v="1"/>
    <s v="SSH"/>
    <s v="VRN"/>
    <x v="3"/>
    <x v="1"/>
    <x v="253"/>
  </r>
  <r>
    <x v="97"/>
    <x v="8"/>
    <x v="1"/>
    <m/>
    <s v="V2JL7"/>
    <x v="1"/>
    <x v="0"/>
    <x v="24"/>
    <x v="0"/>
    <x v="29"/>
    <n v="2"/>
    <n v="2"/>
    <n v="100"/>
    <n v="0"/>
    <n v="0"/>
    <n v="200"/>
    <x v="0"/>
    <x v="1"/>
    <s v="NAP"/>
    <s v="SSH"/>
    <x v="0"/>
    <x v="3"/>
    <x v="264"/>
  </r>
  <r>
    <x v="97"/>
    <x v="8"/>
    <x v="1"/>
    <m/>
    <s v="L2R2T"/>
    <x v="0"/>
    <x v="0"/>
    <x v="9"/>
    <x v="0"/>
    <x v="24"/>
    <n v="4"/>
    <n v="4"/>
    <n v="100"/>
    <n v="0"/>
    <n v="0"/>
    <n v="400"/>
    <x v="0"/>
    <x v="1"/>
    <s v="NAP"/>
    <s v="SSH"/>
    <x v="0"/>
    <x v="2"/>
    <x v="284"/>
  </r>
  <r>
    <x v="97"/>
    <x v="8"/>
    <x v="1"/>
    <m/>
    <s v="L2R2T"/>
    <x v="0"/>
    <x v="1"/>
    <x v="11"/>
    <x v="1"/>
    <x v="25"/>
    <n v="4"/>
    <n v="4"/>
    <n v="100"/>
    <n v="0"/>
    <n v="0"/>
    <n v="400"/>
    <x v="0"/>
    <x v="1"/>
    <s v="SSH"/>
    <s v="NAP"/>
    <x v="0"/>
    <x v="2"/>
    <x v="271"/>
  </r>
  <r>
    <x v="96"/>
    <x v="10"/>
    <x v="1"/>
    <s v="AMADEUS"/>
    <s v="11LPJA"/>
    <x v="1"/>
    <x v="0"/>
    <x v="13"/>
    <x v="17"/>
    <x v="70"/>
    <n v="1"/>
    <n v="1"/>
    <n v="320"/>
    <n v="37.72"/>
    <n v="40"/>
    <n v="397.72"/>
    <x v="0"/>
    <x v="1"/>
    <s v="SSH"/>
    <s v="FCO"/>
    <x v="6"/>
    <x v="3"/>
    <x v="187"/>
  </r>
  <r>
    <x v="96"/>
    <x v="10"/>
    <x v="1"/>
    <s v="AMADEUS"/>
    <s v="11LPJA"/>
    <x v="1"/>
    <x v="0"/>
    <x v="13"/>
    <x v="17"/>
    <x v="70"/>
    <n v="1"/>
    <n v="1"/>
    <n v="320"/>
    <n v="37.72"/>
    <n v="40"/>
    <n v="397.72"/>
    <x v="0"/>
    <x v="1"/>
    <s v="SSH"/>
    <s v="FCO"/>
    <x v="6"/>
    <x v="3"/>
    <x v="187"/>
  </r>
  <r>
    <x v="96"/>
    <x v="10"/>
    <x v="1"/>
    <s v="AMADEUS"/>
    <s v="11LPYT"/>
    <x v="1"/>
    <x v="0"/>
    <x v="13"/>
    <x v="17"/>
    <x v="67"/>
    <n v="1"/>
    <n v="1"/>
    <n v="270"/>
    <n v="37.72"/>
    <n v="40"/>
    <n v="347.72"/>
    <x v="0"/>
    <x v="1"/>
    <s v="SSH"/>
    <s v="FCO"/>
    <x v="6"/>
    <x v="3"/>
    <x v="234"/>
  </r>
  <r>
    <x v="96"/>
    <x v="10"/>
    <x v="1"/>
    <s v="AMADEUS"/>
    <s v="11LPJF"/>
    <x v="1"/>
    <x v="0"/>
    <x v="22"/>
    <x v="12"/>
    <x v="2"/>
    <n v="1"/>
    <n v="1"/>
    <n v="240"/>
    <n v="28.36"/>
    <n v="40"/>
    <n v="308.36"/>
    <x v="0"/>
    <x v="1"/>
    <s v="NAP"/>
    <s v="HRG"/>
    <x v="0"/>
    <x v="0"/>
    <x v="285"/>
  </r>
  <r>
    <x v="96"/>
    <x v="10"/>
    <x v="1"/>
    <s v="AMADEUS"/>
    <s v="11LPJF"/>
    <x v="1"/>
    <x v="0"/>
    <x v="22"/>
    <x v="12"/>
    <x v="2"/>
    <n v="1"/>
    <n v="1"/>
    <n v="240"/>
    <n v="28.36"/>
    <n v="40"/>
    <n v="308.36"/>
    <x v="0"/>
    <x v="1"/>
    <s v="NAP"/>
    <s v="HRG"/>
    <x v="0"/>
    <x v="0"/>
    <x v="285"/>
  </r>
  <r>
    <x v="96"/>
    <x v="10"/>
    <x v="1"/>
    <s v="AMADEUS"/>
    <s v="11LPJF"/>
    <x v="1"/>
    <x v="0"/>
    <x v="22"/>
    <x v="12"/>
    <x v="2"/>
    <n v="1"/>
    <n v="1"/>
    <n v="240"/>
    <n v="28.36"/>
    <n v="40"/>
    <n v="308.36"/>
    <x v="0"/>
    <x v="1"/>
    <s v="NAP"/>
    <s v="HRG"/>
    <x v="0"/>
    <x v="0"/>
    <x v="285"/>
  </r>
  <r>
    <x v="96"/>
    <x v="10"/>
    <x v="1"/>
    <s v="AMADEUS"/>
    <s v="11LPJA"/>
    <x v="1"/>
    <x v="0"/>
    <x v="13"/>
    <x v="17"/>
    <x v="70"/>
    <n v="1"/>
    <n v="1"/>
    <n v="320"/>
    <n v="37.72"/>
    <n v="40"/>
    <n v="397.72"/>
    <x v="0"/>
    <x v="1"/>
    <s v="SSH"/>
    <s v="FCO"/>
    <x v="6"/>
    <x v="3"/>
    <x v="187"/>
  </r>
  <r>
    <x v="96"/>
    <x v="10"/>
    <x v="1"/>
    <s v="SABRE"/>
    <s v="11L8A9"/>
    <x v="0"/>
    <x v="1"/>
    <x v="7"/>
    <x v="3"/>
    <x v="9"/>
    <n v="0"/>
    <n v="0"/>
    <n v="0"/>
    <n v="0"/>
    <n v="0"/>
    <n v="0"/>
    <x v="2"/>
    <x v="4"/>
    <s v="SSH"/>
    <s v="BRI"/>
    <x v="1"/>
    <x v="1"/>
    <x v="271"/>
  </r>
  <r>
    <x v="96"/>
    <x v="10"/>
    <x v="1"/>
    <s v="SABRE"/>
    <s v="11L8A9"/>
    <x v="0"/>
    <x v="0"/>
    <x v="4"/>
    <x v="2"/>
    <x v="8"/>
    <n v="0"/>
    <n v="0"/>
    <n v="0"/>
    <n v="0"/>
    <n v="0"/>
    <n v="0"/>
    <x v="2"/>
    <x v="4"/>
    <s v="BRI"/>
    <s v="SSH"/>
    <x v="1"/>
    <x v="1"/>
    <x v="284"/>
  </r>
  <r>
    <x v="96"/>
    <x v="10"/>
    <x v="1"/>
    <s v="SABRE"/>
    <s v="11L8B0"/>
    <x v="0"/>
    <x v="1"/>
    <x v="7"/>
    <x v="3"/>
    <x v="9"/>
    <n v="0"/>
    <n v="0"/>
    <n v="0"/>
    <n v="0"/>
    <n v="0"/>
    <n v="0"/>
    <x v="2"/>
    <x v="4"/>
    <s v="SSH"/>
    <s v="BRI"/>
    <x v="1"/>
    <x v="1"/>
    <x v="271"/>
  </r>
  <r>
    <x v="96"/>
    <x v="10"/>
    <x v="1"/>
    <s v="SABRE"/>
    <s v="11L8B0"/>
    <x v="0"/>
    <x v="0"/>
    <x v="4"/>
    <x v="2"/>
    <x v="8"/>
    <n v="0"/>
    <n v="0"/>
    <n v="0"/>
    <n v="0"/>
    <n v="0"/>
    <n v="0"/>
    <x v="2"/>
    <x v="4"/>
    <s v="BRI"/>
    <s v="SSH"/>
    <x v="1"/>
    <x v="1"/>
    <x v="284"/>
  </r>
  <r>
    <x v="96"/>
    <x v="10"/>
    <x v="1"/>
    <s v="AMADEUS"/>
    <s v="11LPEL"/>
    <x v="0"/>
    <x v="1"/>
    <x v="13"/>
    <x v="1"/>
    <x v="1"/>
    <n v="1"/>
    <n v="1"/>
    <n v="195"/>
    <n v="38.92"/>
    <n v="40"/>
    <n v="273.92"/>
    <x v="0"/>
    <x v="1"/>
    <s v="SSH"/>
    <s v="NAP"/>
    <x v="0"/>
    <x v="0"/>
    <x v="286"/>
  </r>
  <r>
    <x v="96"/>
    <x v="10"/>
    <x v="1"/>
    <s v="AMADEUS"/>
    <s v="11LPEL"/>
    <x v="0"/>
    <x v="0"/>
    <x v="12"/>
    <x v="0"/>
    <x v="0"/>
    <n v="1"/>
    <n v="1"/>
    <n v="195"/>
    <n v="34.04"/>
    <n v="30"/>
    <n v="259.03999999999996"/>
    <x v="0"/>
    <x v="1"/>
    <s v="NAP"/>
    <s v="SSH"/>
    <x v="0"/>
    <x v="0"/>
    <x v="256"/>
  </r>
  <r>
    <x v="96"/>
    <x v="10"/>
    <x v="1"/>
    <s v="AMADEUS"/>
    <s v="11LPJF"/>
    <x v="1"/>
    <x v="0"/>
    <x v="22"/>
    <x v="12"/>
    <x v="2"/>
    <n v="1"/>
    <n v="1"/>
    <n v="240"/>
    <n v="28.36"/>
    <n v="40"/>
    <n v="308.36"/>
    <x v="0"/>
    <x v="1"/>
    <s v="NAP"/>
    <s v="HRG"/>
    <x v="0"/>
    <x v="0"/>
    <x v="285"/>
  </r>
  <r>
    <x v="96"/>
    <x v="10"/>
    <x v="1"/>
    <s v="SABRE"/>
    <s v="11L8AR"/>
    <x v="0"/>
    <x v="1"/>
    <x v="7"/>
    <x v="3"/>
    <x v="9"/>
    <n v="0"/>
    <n v="0"/>
    <n v="0"/>
    <n v="0"/>
    <n v="0"/>
    <n v="0"/>
    <x v="2"/>
    <x v="4"/>
    <s v="SSH"/>
    <s v="BRI"/>
    <x v="1"/>
    <x v="1"/>
    <x v="271"/>
  </r>
  <r>
    <x v="96"/>
    <x v="10"/>
    <x v="1"/>
    <s v="SABRE"/>
    <s v="11L8AR"/>
    <x v="0"/>
    <x v="0"/>
    <x v="4"/>
    <x v="2"/>
    <x v="8"/>
    <n v="0"/>
    <n v="0"/>
    <n v="0"/>
    <n v="0"/>
    <n v="0"/>
    <n v="0"/>
    <x v="2"/>
    <x v="4"/>
    <s v="BRI"/>
    <s v="SSH"/>
    <x v="1"/>
    <x v="1"/>
    <x v="284"/>
  </r>
  <r>
    <x v="96"/>
    <x v="10"/>
    <x v="1"/>
    <s v="SABRE"/>
    <s v="11L8A9"/>
    <x v="0"/>
    <x v="1"/>
    <x v="7"/>
    <x v="3"/>
    <x v="9"/>
    <n v="0"/>
    <n v="0"/>
    <n v="0"/>
    <n v="0"/>
    <n v="0"/>
    <n v="0"/>
    <x v="2"/>
    <x v="4"/>
    <s v="SSH"/>
    <s v="BRI"/>
    <x v="1"/>
    <x v="1"/>
    <x v="271"/>
  </r>
  <r>
    <x v="96"/>
    <x v="10"/>
    <x v="1"/>
    <s v="SABRE"/>
    <s v="11L8A9"/>
    <x v="0"/>
    <x v="0"/>
    <x v="4"/>
    <x v="2"/>
    <x v="8"/>
    <n v="0"/>
    <n v="0"/>
    <n v="0"/>
    <n v="0"/>
    <n v="0"/>
    <n v="0"/>
    <x v="2"/>
    <x v="4"/>
    <s v="BRI"/>
    <s v="SSH"/>
    <x v="1"/>
    <x v="1"/>
    <x v="284"/>
  </r>
  <r>
    <x v="96"/>
    <x v="10"/>
    <x v="1"/>
    <s v="AMADEUS"/>
    <s v="11LPJE"/>
    <x v="1"/>
    <x v="0"/>
    <x v="22"/>
    <x v="12"/>
    <x v="2"/>
    <n v="1"/>
    <n v="1"/>
    <n v="240"/>
    <n v="28.36"/>
    <n v="40"/>
    <n v="308.36"/>
    <x v="0"/>
    <x v="1"/>
    <s v="NAP"/>
    <s v="HRG"/>
    <x v="0"/>
    <x v="0"/>
    <x v="285"/>
  </r>
  <r>
    <x v="96"/>
    <x v="10"/>
    <x v="1"/>
    <s v="AMADEUS"/>
    <s v="11LPJE"/>
    <x v="1"/>
    <x v="0"/>
    <x v="22"/>
    <x v="12"/>
    <x v="2"/>
    <n v="1"/>
    <n v="1"/>
    <n v="240"/>
    <n v="28.36"/>
    <n v="40"/>
    <n v="308.36"/>
    <x v="0"/>
    <x v="1"/>
    <s v="NAP"/>
    <s v="HRG"/>
    <x v="0"/>
    <x v="0"/>
    <x v="285"/>
  </r>
  <r>
    <x v="96"/>
    <x v="10"/>
    <x v="1"/>
    <s v="AMADEUS"/>
    <s v="11LPJE"/>
    <x v="1"/>
    <x v="0"/>
    <x v="22"/>
    <x v="12"/>
    <x v="2"/>
    <n v="1"/>
    <n v="1"/>
    <n v="240"/>
    <n v="28.36"/>
    <n v="40"/>
    <n v="308.36"/>
    <x v="0"/>
    <x v="1"/>
    <s v="NAP"/>
    <s v="HRG"/>
    <x v="0"/>
    <x v="0"/>
    <x v="285"/>
  </r>
  <r>
    <x v="96"/>
    <x v="10"/>
    <x v="1"/>
    <s v="AMADEUS"/>
    <s v="11LPYT"/>
    <x v="1"/>
    <x v="0"/>
    <x v="13"/>
    <x v="17"/>
    <x v="67"/>
    <n v="1"/>
    <n v="1"/>
    <n v="202.5"/>
    <n v="37.72"/>
    <n v="40"/>
    <n v="280.22000000000003"/>
    <x v="0"/>
    <x v="1"/>
    <s v="SSH"/>
    <s v="FCO"/>
    <x v="6"/>
    <x v="3"/>
    <x v="234"/>
  </r>
  <r>
    <x v="96"/>
    <x v="10"/>
    <x v="1"/>
    <s v="AMADEUS"/>
    <s v="11LPYT"/>
    <x v="1"/>
    <x v="0"/>
    <x v="13"/>
    <x v="17"/>
    <x v="67"/>
    <n v="1"/>
    <n v="1"/>
    <n v="270"/>
    <n v="37.72"/>
    <n v="40"/>
    <n v="347.72"/>
    <x v="0"/>
    <x v="1"/>
    <s v="SSH"/>
    <s v="FCO"/>
    <x v="6"/>
    <x v="3"/>
    <x v="234"/>
  </r>
  <r>
    <x v="96"/>
    <x v="10"/>
    <x v="1"/>
    <s v="AMADEUS"/>
    <s v="11LPYT"/>
    <x v="1"/>
    <x v="0"/>
    <x v="13"/>
    <x v="17"/>
    <x v="67"/>
    <n v="1"/>
    <n v="1"/>
    <n v="202.5"/>
    <n v="37.72"/>
    <n v="40"/>
    <n v="280.22000000000003"/>
    <x v="0"/>
    <x v="1"/>
    <s v="SSH"/>
    <s v="FCO"/>
    <x v="6"/>
    <x v="3"/>
    <x v="234"/>
  </r>
  <r>
    <x v="96"/>
    <x v="10"/>
    <x v="1"/>
    <s v="AMADEUS"/>
    <s v="11LPJE"/>
    <x v="1"/>
    <x v="0"/>
    <x v="22"/>
    <x v="12"/>
    <x v="2"/>
    <n v="1"/>
    <n v="1"/>
    <n v="240"/>
    <n v="28.36"/>
    <n v="40"/>
    <n v="308.36"/>
    <x v="0"/>
    <x v="1"/>
    <s v="NAP"/>
    <s v="HRG"/>
    <x v="0"/>
    <x v="0"/>
    <x v="285"/>
  </r>
  <r>
    <x v="96"/>
    <x v="10"/>
    <x v="1"/>
    <s v="AMADEUS"/>
    <s v="11LPEL"/>
    <x v="0"/>
    <x v="1"/>
    <x v="13"/>
    <x v="1"/>
    <x v="1"/>
    <n v="1"/>
    <n v="1"/>
    <n v="195"/>
    <n v="38.92"/>
    <n v="40"/>
    <n v="273.92"/>
    <x v="0"/>
    <x v="1"/>
    <s v="SSH"/>
    <s v="NAP"/>
    <x v="0"/>
    <x v="0"/>
    <x v="286"/>
  </r>
  <r>
    <x v="96"/>
    <x v="10"/>
    <x v="1"/>
    <s v="AMADEUS"/>
    <s v="11LPEL"/>
    <x v="0"/>
    <x v="0"/>
    <x v="12"/>
    <x v="0"/>
    <x v="0"/>
    <n v="1"/>
    <n v="1"/>
    <n v="195"/>
    <n v="34.04"/>
    <n v="30"/>
    <n v="259.03999999999996"/>
    <x v="0"/>
    <x v="1"/>
    <s v="NAP"/>
    <s v="SSH"/>
    <x v="0"/>
    <x v="0"/>
    <x v="256"/>
  </r>
  <r>
    <x v="96"/>
    <x v="10"/>
    <x v="1"/>
    <s v="AMADEUS"/>
    <s v="11LPJE"/>
    <x v="1"/>
    <x v="0"/>
    <x v="22"/>
    <x v="12"/>
    <x v="2"/>
    <n v="1"/>
    <n v="1"/>
    <n v="240"/>
    <n v="28.36"/>
    <n v="40"/>
    <n v="308.36"/>
    <x v="0"/>
    <x v="1"/>
    <s v="NAP"/>
    <s v="HRG"/>
    <x v="0"/>
    <x v="0"/>
    <x v="285"/>
  </r>
  <r>
    <x v="96"/>
    <x v="10"/>
    <x v="1"/>
    <s v="AMADEUS"/>
    <s v="11LPJE"/>
    <x v="1"/>
    <x v="0"/>
    <x v="22"/>
    <x v="12"/>
    <x v="2"/>
    <n v="1"/>
    <n v="1"/>
    <n v="240"/>
    <n v="28.36"/>
    <n v="40"/>
    <n v="308.36"/>
    <x v="0"/>
    <x v="1"/>
    <s v="NAP"/>
    <s v="HRG"/>
    <x v="0"/>
    <x v="0"/>
    <x v="285"/>
  </r>
  <r>
    <x v="96"/>
    <x v="10"/>
    <x v="1"/>
    <s v="AMADEUS"/>
    <s v="11LPJE"/>
    <x v="1"/>
    <x v="0"/>
    <x v="22"/>
    <x v="12"/>
    <x v="2"/>
    <n v="1"/>
    <n v="1"/>
    <n v="240"/>
    <n v="28.36"/>
    <n v="40"/>
    <n v="308.36"/>
    <x v="0"/>
    <x v="1"/>
    <s v="NAP"/>
    <s v="HRG"/>
    <x v="0"/>
    <x v="0"/>
    <x v="285"/>
  </r>
  <r>
    <x v="96"/>
    <x v="10"/>
    <x v="1"/>
    <s v="SABRE"/>
    <s v="11L8A9"/>
    <x v="0"/>
    <x v="1"/>
    <x v="7"/>
    <x v="3"/>
    <x v="9"/>
    <n v="0"/>
    <n v="0"/>
    <n v="0"/>
    <n v="0"/>
    <n v="0"/>
    <n v="0"/>
    <x v="2"/>
    <x v="4"/>
    <s v="SSH"/>
    <s v="BRI"/>
    <x v="1"/>
    <x v="1"/>
    <x v="271"/>
  </r>
  <r>
    <x v="96"/>
    <x v="10"/>
    <x v="1"/>
    <s v="SABRE"/>
    <s v="11L8A9"/>
    <x v="0"/>
    <x v="0"/>
    <x v="4"/>
    <x v="2"/>
    <x v="8"/>
    <n v="0"/>
    <n v="0"/>
    <n v="0"/>
    <n v="0"/>
    <n v="0"/>
    <n v="0"/>
    <x v="2"/>
    <x v="4"/>
    <s v="BRI"/>
    <s v="SSH"/>
    <x v="1"/>
    <x v="1"/>
    <x v="284"/>
  </r>
  <r>
    <x v="96"/>
    <x v="10"/>
    <x v="1"/>
    <m/>
    <s v="11LPGM"/>
    <x v="1"/>
    <x v="0"/>
    <x v="22"/>
    <x v="12"/>
    <x v="2"/>
    <n v="1"/>
    <n v="1"/>
    <n v="240"/>
    <n v="28.36"/>
    <n v="40"/>
    <n v="308.36"/>
    <x v="0"/>
    <x v="1"/>
    <s v="NAP"/>
    <s v="HRG"/>
    <x v="0"/>
    <x v="0"/>
    <x v="285"/>
  </r>
  <r>
    <x v="96"/>
    <x v="10"/>
    <x v="1"/>
    <m/>
    <s v="11LPGM"/>
    <x v="1"/>
    <x v="0"/>
    <x v="22"/>
    <x v="12"/>
    <x v="2"/>
    <n v="1"/>
    <n v="1"/>
    <n v="240"/>
    <n v="28.36"/>
    <n v="40"/>
    <n v="308.36"/>
    <x v="0"/>
    <x v="1"/>
    <s v="NAP"/>
    <s v="HRG"/>
    <x v="0"/>
    <x v="0"/>
    <x v="285"/>
  </r>
  <r>
    <x v="97"/>
    <x v="8"/>
    <x v="1"/>
    <m/>
    <s v="HAGWY"/>
    <x v="1"/>
    <x v="0"/>
    <x v="5"/>
    <x v="2"/>
    <x v="10"/>
    <n v="3"/>
    <n v="3"/>
    <n v="120"/>
    <n v="0"/>
    <n v="0"/>
    <n v="360"/>
    <x v="0"/>
    <x v="1"/>
    <s v="BRI"/>
    <s v="SSH"/>
    <x v="1"/>
    <x v="1"/>
    <x v="260"/>
  </r>
  <r>
    <x v="98"/>
    <x v="7"/>
    <x v="1"/>
    <m/>
    <m/>
    <x v="1"/>
    <x v="0"/>
    <x v="4"/>
    <x v="6"/>
    <x v="8"/>
    <n v="2"/>
    <n v="2"/>
    <n v="100"/>
    <n v="0"/>
    <n v="0"/>
    <n v="200"/>
    <x v="0"/>
    <x v="1"/>
    <s v="VRN"/>
    <s v="SSH"/>
    <x v="3"/>
    <x v="1"/>
    <x v="287"/>
  </r>
  <r>
    <x v="98"/>
    <x v="7"/>
    <x v="1"/>
    <m/>
    <m/>
    <x v="1"/>
    <x v="0"/>
    <x v="9"/>
    <x v="0"/>
    <x v="24"/>
    <n v="8"/>
    <n v="8"/>
    <n v="100"/>
    <n v="0"/>
    <n v="0"/>
    <n v="800"/>
    <x v="0"/>
    <x v="1"/>
    <s v="NAP"/>
    <s v="SSH"/>
    <x v="0"/>
    <x v="2"/>
    <x v="269"/>
  </r>
  <r>
    <x v="98"/>
    <x v="7"/>
    <x v="1"/>
    <m/>
    <m/>
    <x v="1"/>
    <x v="0"/>
    <x v="11"/>
    <x v="1"/>
    <x v="25"/>
    <n v="5"/>
    <n v="5"/>
    <n v="100"/>
    <n v="0"/>
    <n v="0"/>
    <n v="500"/>
    <x v="0"/>
    <x v="1"/>
    <s v="SSH"/>
    <s v="NAP"/>
    <x v="0"/>
    <x v="2"/>
    <x v="270"/>
  </r>
  <r>
    <x v="98"/>
    <x v="7"/>
    <x v="1"/>
    <m/>
    <m/>
    <x v="1"/>
    <x v="0"/>
    <x v="4"/>
    <x v="6"/>
    <x v="10"/>
    <n v="2"/>
    <n v="2"/>
    <n v="100"/>
    <n v="0"/>
    <n v="0"/>
    <n v="200"/>
    <x v="0"/>
    <x v="1"/>
    <s v="VRN"/>
    <s v="SSH"/>
    <x v="3"/>
    <x v="1"/>
    <x v="264"/>
  </r>
  <r>
    <x v="98"/>
    <x v="7"/>
    <x v="1"/>
    <m/>
    <m/>
    <x v="1"/>
    <x v="0"/>
    <x v="6"/>
    <x v="7"/>
    <x v="9"/>
    <n v="2"/>
    <n v="2"/>
    <n v="100"/>
    <n v="0"/>
    <n v="0"/>
    <n v="200"/>
    <x v="0"/>
    <x v="1"/>
    <s v="SSH"/>
    <s v="VRN"/>
    <x v="3"/>
    <x v="1"/>
    <x v="288"/>
  </r>
  <r>
    <x v="98"/>
    <x v="7"/>
    <x v="1"/>
    <m/>
    <m/>
    <x v="1"/>
    <x v="0"/>
    <x v="24"/>
    <x v="0"/>
    <x v="29"/>
    <n v="2"/>
    <n v="2"/>
    <n v="100"/>
    <n v="0"/>
    <n v="0"/>
    <n v="200"/>
    <x v="0"/>
    <x v="1"/>
    <s v="NAP"/>
    <s v="SSH"/>
    <x v="0"/>
    <x v="3"/>
    <x v="289"/>
  </r>
  <r>
    <x v="98"/>
    <x v="7"/>
    <x v="1"/>
    <m/>
    <m/>
    <x v="1"/>
    <x v="0"/>
    <x v="12"/>
    <x v="0"/>
    <x v="1"/>
    <n v="4"/>
    <n v="4"/>
    <n v="240"/>
    <n v="0"/>
    <n v="0"/>
    <n v="960"/>
    <x v="0"/>
    <x v="1"/>
    <s v="NAP"/>
    <s v="SSH"/>
    <x v="0"/>
    <x v="0"/>
    <x v="42"/>
  </r>
  <r>
    <x v="98"/>
    <x v="7"/>
    <x v="1"/>
    <m/>
    <m/>
    <x v="1"/>
    <x v="0"/>
    <x v="12"/>
    <x v="16"/>
    <x v="68"/>
    <n v="2"/>
    <n v="2"/>
    <n v="250"/>
    <n v="0"/>
    <n v="0"/>
    <n v="500"/>
    <x v="0"/>
    <x v="1"/>
    <s v="FCO"/>
    <s v="SSH"/>
    <x v="6"/>
    <x v="3"/>
    <x v="275"/>
  </r>
  <r>
    <x v="98"/>
    <x v="1"/>
    <x v="0"/>
    <s v="IBE"/>
    <s v="ERM5P7 "/>
    <x v="0"/>
    <x v="0"/>
    <x v="22"/>
    <x v="12"/>
    <x v="3"/>
    <n v="1"/>
    <n v="1"/>
    <n v="227.07"/>
    <n v="0"/>
    <n v="0"/>
    <n v="227.07"/>
    <x v="0"/>
    <x v="5"/>
    <s v="NAP"/>
    <s v="HRG"/>
    <x v="0"/>
    <x v="0"/>
    <x v="199"/>
  </r>
  <r>
    <x v="98"/>
    <x v="1"/>
    <x v="0"/>
    <s v="IBE"/>
    <s v="ERM5P7 "/>
    <x v="0"/>
    <x v="0"/>
    <x v="22"/>
    <x v="12"/>
    <x v="3"/>
    <n v="1"/>
    <n v="1"/>
    <n v="227.07"/>
    <n v="0"/>
    <n v="0"/>
    <n v="227.07"/>
    <x v="0"/>
    <x v="5"/>
    <s v="NAP"/>
    <s v="HRG"/>
    <x v="0"/>
    <x v="0"/>
    <x v="199"/>
  </r>
  <r>
    <x v="98"/>
    <x v="1"/>
    <x v="0"/>
    <s v="IBE"/>
    <s v="ERM5P7 "/>
    <x v="0"/>
    <x v="0"/>
    <x v="22"/>
    <x v="12"/>
    <x v="3"/>
    <n v="1"/>
    <n v="1"/>
    <n v="183.04"/>
    <n v="0"/>
    <n v="0"/>
    <n v="183.04"/>
    <x v="0"/>
    <x v="5"/>
    <s v="NAP"/>
    <s v="HRG"/>
    <x v="0"/>
    <x v="0"/>
    <x v="199"/>
  </r>
  <r>
    <x v="98"/>
    <x v="1"/>
    <x v="0"/>
    <s v="IBE"/>
    <s v="ERM5P7 "/>
    <x v="0"/>
    <x v="1"/>
    <x v="23"/>
    <x v="13"/>
    <x v="4"/>
    <n v="1"/>
    <n v="1"/>
    <n v="241.76"/>
    <n v="0"/>
    <n v="0"/>
    <n v="241.76"/>
    <x v="0"/>
    <x v="5"/>
    <s v="HRG"/>
    <s v="NAP"/>
    <x v="0"/>
    <x v="0"/>
    <x v="31"/>
  </r>
  <r>
    <x v="98"/>
    <x v="1"/>
    <x v="0"/>
    <s v="IBE"/>
    <s v="ERM5P7 "/>
    <x v="0"/>
    <x v="1"/>
    <x v="23"/>
    <x v="13"/>
    <x v="4"/>
    <n v="1"/>
    <n v="1"/>
    <n v="241.76"/>
    <n v="0"/>
    <n v="0"/>
    <n v="241.76"/>
    <x v="0"/>
    <x v="5"/>
    <s v="HRG"/>
    <s v="NAP"/>
    <x v="0"/>
    <x v="0"/>
    <x v="31"/>
  </r>
  <r>
    <x v="98"/>
    <x v="1"/>
    <x v="0"/>
    <s v="IBE"/>
    <s v="ERM5P7 "/>
    <x v="0"/>
    <x v="1"/>
    <x v="23"/>
    <x v="13"/>
    <x v="4"/>
    <n v="1"/>
    <n v="1"/>
    <n v="183.04"/>
    <n v="0"/>
    <n v="0"/>
    <n v="183.04"/>
    <x v="0"/>
    <x v="5"/>
    <s v="HRG"/>
    <s v="NAP"/>
    <x v="0"/>
    <x v="0"/>
    <x v="31"/>
  </r>
  <r>
    <x v="98"/>
    <x v="8"/>
    <x v="1"/>
    <m/>
    <s v="DF4DR"/>
    <x v="1"/>
    <x v="0"/>
    <x v="4"/>
    <x v="6"/>
    <x v="9"/>
    <n v="2"/>
    <n v="2"/>
    <n v="150"/>
    <n v="0"/>
    <n v="0"/>
    <n v="300"/>
    <x v="0"/>
    <x v="1"/>
    <s v="VRN"/>
    <s v="SSH"/>
    <x v="3"/>
    <x v="1"/>
    <x v="288"/>
  </r>
  <r>
    <x v="97"/>
    <x v="10"/>
    <x v="1"/>
    <s v="AMADEUS"/>
    <s v="11LPGR"/>
    <x v="1"/>
    <x v="0"/>
    <x v="6"/>
    <x v="7"/>
    <x v="11"/>
    <n v="1"/>
    <n v="1"/>
    <n v="230"/>
    <n v="37.72"/>
    <n v="40"/>
    <n v="307.72000000000003"/>
    <x v="0"/>
    <x v="1"/>
    <s v="SSH"/>
    <s v="VRN"/>
    <x v="3"/>
    <x v="1"/>
    <x v="253"/>
  </r>
  <r>
    <x v="97"/>
    <x v="10"/>
    <x v="1"/>
    <s v="AMADEUS"/>
    <s v="11LPGR"/>
    <x v="1"/>
    <x v="0"/>
    <x v="6"/>
    <x v="7"/>
    <x v="11"/>
    <n v="1"/>
    <n v="1"/>
    <n v="230"/>
    <n v="37.72"/>
    <n v="40"/>
    <n v="307.72000000000003"/>
    <x v="0"/>
    <x v="1"/>
    <s v="SSH"/>
    <s v="VRN"/>
    <x v="3"/>
    <x v="1"/>
    <x v="253"/>
  </r>
  <r>
    <x v="98"/>
    <x v="7"/>
    <x v="1"/>
    <m/>
    <m/>
    <x v="1"/>
    <x v="0"/>
    <x v="7"/>
    <x v="3"/>
    <x v="11"/>
    <n v="1"/>
    <n v="1"/>
    <n v="100"/>
    <n v="0"/>
    <n v="0"/>
    <n v="100"/>
    <x v="0"/>
    <x v="1"/>
    <s v="SSH"/>
    <s v="BRI"/>
    <x v="1"/>
    <x v="1"/>
    <x v="247"/>
  </r>
  <r>
    <x v="98"/>
    <x v="7"/>
    <x v="1"/>
    <m/>
    <m/>
    <x v="1"/>
    <x v="0"/>
    <x v="5"/>
    <x v="2"/>
    <x v="10"/>
    <n v="1"/>
    <n v="1"/>
    <n v="100"/>
    <n v="0"/>
    <n v="0"/>
    <n v="100"/>
    <x v="0"/>
    <x v="1"/>
    <s v="BRI"/>
    <s v="SSH"/>
    <x v="1"/>
    <x v="1"/>
    <x v="264"/>
  </r>
  <r>
    <x v="98"/>
    <x v="7"/>
    <x v="1"/>
    <m/>
    <m/>
    <x v="1"/>
    <x v="0"/>
    <x v="11"/>
    <x v="1"/>
    <x v="25"/>
    <n v="4"/>
    <n v="4"/>
    <n v="100"/>
    <n v="0"/>
    <n v="0"/>
    <n v="400"/>
    <x v="0"/>
    <x v="1"/>
    <s v="SSH"/>
    <s v="NAP"/>
    <x v="0"/>
    <x v="2"/>
    <x v="270"/>
  </r>
  <r>
    <x v="98"/>
    <x v="7"/>
    <x v="1"/>
    <m/>
    <m/>
    <x v="1"/>
    <x v="0"/>
    <x v="9"/>
    <x v="0"/>
    <x v="24"/>
    <n v="4"/>
    <n v="4"/>
    <n v="100"/>
    <n v="0"/>
    <n v="0"/>
    <n v="400"/>
    <x v="0"/>
    <x v="1"/>
    <s v="NAP"/>
    <s v="SSH"/>
    <x v="0"/>
    <x v="2"/>
    <x v="269"/>
  </r>
  <r>
    <x v="98"/>
    <x v="8"/>
    <x v="1"/>
    <m/>
    <s v="PYMPQ"/>
    <x v="0"/>
    <x v="0"/>
    <x v="5"/>
    <x v="2"/>
    <x v="10"/>
    <n v="2"/>
    <n v="2"/>
    <n v="120"/>
    <n v="0"/>
    <n v="0"/>
    <n v="240"/>
    <x v="0"/>
    <x v="1"/>
    <s v="BRI"/>
    <s v="SSH"/>
    <x v="1"/>
    <x v="1"/>
    <x v="264"/>
  </r>
  <r>
    <x v="98"/>
    <x v="8"/>
    <x v="1"/>
    <m/>
    <s v="PYMPQ"/>
    <x v="0"/>
    <x v="1"/>
    <x v="7"/>
    <x v="3"/>
    <x v="11"/>
    <n v="2"/>
    <n v="2"/>
    <n v="120"/>
    <n v="0"/>
    <n v="0"/>
    <n v="240"/>
    <x v="0"/>
    <x v="1"/>
    <s v="SSH"/>
    <s v="BRI"/>
    <x v="1"/>
    <x v="1"/>
    <x v="247"/>
  </r>
  <r>
    <x v="96"/>
    <x v="9"/>
    <x v="1"/>
    <s v="Website IBE"/>
    <s v="7MLWN9"/>
    <x v="1"/>
    <x v="0"/>
    <x v="12"/>
    <x v="16"/>
    <x v="68"/>
    <n v="1"/>
    <n v="1"/>
    <n v="222.69"/>
    <n v="42.480000000000004"/>
    <n v="53"/>
    <n v="318.17"/>
    <x v="0"/>
    <x v="1"/>
    <s v="FCO"/>
    <s v="SSH"/>
    <x v="6"/>
    <x v="3"/>
    <x v="216"/>
  </r>
  <r>
    <x v="96"/>
    <x v="9"/>
    <x v="1"/>
    <s v="Website IBE"/>
    <s v="7MLWN9"/>
    <x v="1"/>
    <x v="0"/>
    <x v="12"/>
    <x v="16"/>
    <x v="68"/>
    <n v="1"/>
    <n v="1"/>
    <n v="222.69"/>
    <n v="42.480000000000004"/>
    <n v="53"/>
    <n v="318.17"/>
    <x v="0"/>
    <x v="1"/>
    <s v="FCO"/>
    <s v="SSH"/>
    <x v="6"/>
    <x v="3"/>
    <x v="216"/>
  </r>
  <r>
    <x v="96"/>
    <x v="9"/>
    <x v="1"/>
    <s v="Website IBE"/>
    <s v="7MLWN9"/>
    <x v="1"/>
    <x v="0"/>
    <x v="12"/>
    <x v="16"/>
    <x v="68"/>
    <n v="1"/>
    <n v="1"/>
    <n v="222.69"/>
    <n v="42.480000000000004"/>
    <n v="53"/>
    <n v="318.17"/>
    <x v="0"/>
    <x v="1"/>
    <s v="FCO"/>
    <s v="SSH"/>
    <x v="6"/>
    <x v="3"/>
    <x v="216"/>
  </r>
  <r>
    <x v="99"/>
    <x v="8"/>
    <x v="1"/>
    <m/>
    <s v="NJQEY"/>
    <x v="1"/>
    <x v="0"/>
    <x v="9"/>
    <x v="0"/>
    <x v="24"/>
    <n v="3"/>
    <n v="3"/>
    <n v="120"/>
    <n v="0"/>
    <n v="0"/>
    <n v="360"/>
    <x v="0"/>
    <x v="1"/>
    <s v="NAP"/>
    <s v="SSH"/>
    <x v="0"/>
    <x v="2"/>
    <x v="287"/>
  </r>
  <r>
    <x v="98"/>
    <x v="25"/>
    <x v="1"/>
    <m/>
    <s v="12M1ZL"/>
    <x v="0"/>
    <x v="1"/>
    <x v="6"/>
    <x v="7"/>
    <x v="11"/>
    <n v="1"/>
    <n v="1"/>
    <n v="80"/>
    <n v="31.29"/>
    <n v="30"/>
    <n v="141.29"/>
    <x v="0"/>
    <x v="1"/>
    <s v="SSH"/>
    <s v="VRN"/>
    <x v="3"/>
    <x v="1"/>
    <x v="247"/>
  </r>
  <r>
    <x v="98"/>
    <x v="25"/>
    <x v="1"/>
    <m/>
    <s v="12M1ZL"/>
    <x v="0"/>
    <x v="0"/>
    <x v="4"/>
    <x v="6"/>
    <x v="10"/>
    <n v="1"/>
    <n v="1"/>
    <n v="80"/>
    <n v="24.46"/>
    <n v="30"/>
    <n v="134.46"/>
    <x v="0"/>
    <x v="1"/>
    <s v="VRN"/>
    <s v="SSH"/>
    <x v="3"/>
    <x v="1"/>
    <x v="264"/>
  </r>
  <r>
    <x v="98"/>
    <x v="25"/>
    <x v="1"/>
    <m/>
    <s v="12M1ZL"/>
    <x v="0"/>
    <x v="1"/>
    <x v="6"/>
    <x v="7"/>
    <x v="11"/>
    <n v="1"/>
    <n v="1"/>
    <n v="80"/>
    <n v="31.29"/>
    <n v="30"/>
    <n v="141.29"/>
    <x v="0"/>
    <x v="1"/>
    <s v="SSH"/>
    <s v="VRN"/>
    <x v="3"/>
    <x v="1"/>
    <x v="247"/>
  </r>
  <r>
    <x v="98"/>
    <x v="25"/>
    <x v="1"/>
    <m/>
    <s v="12M1ZL"/>
    <x v="0"/>
    <x v="0"/>
    <x v="4"/>
    <x v="6"/>
    <x v="10"/>
    <n v="1"/>
    <n v="1"/>
    <n v="80"/>
    <n v="24.46"/>
    <n v="30"/>
    <n v="134.46"/>
    <x v="0"/>
    <x v="1"/>
    <s v="VRN"/>
    <s v="SSH"/>
    <x v="3"/>
    <x v="1"/>
    <x v="264"/>
  </r>
  <r>
    <x v="98"/>
    <x v="10"/>
    <x v="1"/>
    <s v="TRAVELFUSION"/>
    <s v="11LQ32"/>
    <x v="0"/>
    <x v="0"/>
    <x v="32"/>
    <x v="0"/>
    <x v="29"/>
    <n v="1"/>
    <n v="1"/>
    <n v="50"/>
    <n v="34.04"/>
    <n v="40"/>
    <n v="124.03999999999999"/>
    <x v="0"/>
    <x v="1"/>
    <s v="NAP"/>
    <s v="SSH"/>
    <x v="0"/>
    <x v="3"/>
    <x v="289"/>
  </r>
  <r>
    <x v="98"/>
    <x v="10"/>
    <x v="1"/>
    <s v="TRAVELFUSION"/>
    <s v="11LQ32"/>
    <x v="0"/>
    <x v="0"/>
    <x v="32"/>
    <x v="0"/>
    <x v="29"/>
    <n v="1"/>
    <n v="1"/>
    <n v="50"/>
    <n v="34.04"/>
    <n v="40"/>
    <n v="124.03999999999999"/>
    <x v="0"/>
    <x v="1"/>
    <s v="NAP"/>
    <s v="SSH"/>
    <x v="0"/>
    <x v="3"/>
    <x v="289"/>
  </r>
  <r>
    <x v="99"/>
    <x v="13"/>
    <x v="0"/>
    <m/>
    <m/>
    <x v="0"/>
    <x v="1"/>
    <x v="6"/>
    <x v="7"/>
    <x v="8"/>
    <n v="11"/>
    <n v="11"/>
    <n v="220"/>
    <n v="0"/>
    <n v="0"/>
    <n v="2420"/>
    <x v="0"/>
    <x v="1"/>
    <s v="SSH"/>
    <s v="VRN"/>
    <x v="3"/>
    <x v="1"/>
    <x v="277"/>
  </r>
  <r>
    <x v="99"/>
    <x v="8"/>
    <x v="1"/>
    <m/>
    <s v="FDM9F"/>
    <x v="1"/>
    <x v="0"/>
    <x v="12"/>
    <x v="4"/>
    <x v="29"/>
    <n v="3"/>
    <n v="3"/>
    <n v="120"/>
    <n v="0"/>
    <n v="0"/>
    <n v="360"/>
    <x v="0"/>
    <x v="1"/>
    <s v="MXP"/>
    <s v="SSH"/>
    <x v="2"/>
    <x v="3"/>
    <x v="265"/>
  </r>
  <r>
    <x v="100"/>
    <x v="7"/>
    <x v="1"/>
    <m/>
    <m/>
    <x v="1"/>
    <x v="0"/>
    <x v="12"/>
    <x v="4"/>
    <x v="29"/>
    <n v="2"/>
    <n v="2"/>
    <n v="100"/>
    <n v="0"/>
    <n v="0"/>
    <n v="200"/>
    <x v="0"/>
    <x v="1"/>
    <s v="MXP"/>
    <s v="SSH"/>
    <x v="2"/>
    <x v="3"/>
    <x v="290"/>
  </r>
  <r>
    <x v="100"/>
    <x v="7"/>
    <x v="1"/>
    <m/>
    <m/>
    <x v="1"/>
    <x v="0"/>
    <x v="28"/>
    <x v="1"/>
    <x v="29"/>
    <n v="2"/>
    <n v="2"/>
    <n v="250"/>
    <n v="0"/>
    <n v="0"/>
    <n v="500"/>
    <x v="0"/>
    <x v="1"/>
    <s v="SSH"/>
    <s v="NAP"/>
    <x v="0"/>
    <x v="3"/>
    <x v="290"/>
  </r>
  <r>
    <x v="99"/>
    <x v="9"/>
    <x v="1"/>
    <s v="Website IBE"/>
    <s v="H9S8ZP"/>
    <x v="1"/>
    <x v="0"/>
    <x v="29"/>
    <x v="6"/>
    <x v="41"/>
    <n v="1"/>
    <n v="1"/>
    <n v="280"/>
    <n v="24.450000000000003"/>
    <n v="53"/>
    <n v="357.45"/>
    <x v="0"/>
    <x v="1"/>
    <s v="VRN"/>
    <s v="SSH"/>
    <x v="3"/>
    <x v="1"/>
    <x v="275"/>
  </r>
  <r>
    <x v="99"/>
    <x v="9"/>
    <x v="1"/>
    <s v="Website IBE"/>
    <s v="H9S8ZP"/>
    <x v="1"/>
    <x v="0"/>
    <x v="29"/>
    <x v="6"/>
    <x v="41"/>
    <n v="1"/>
    <n v="1"/>
    <n v="209.99"/>
    <n v="18.829999999999998"/>
    <n v="53"/>
    <n v="281.82"/>
    <x v="0"/>
    <x v="1"/>
    <s v="VRN"/>
    <s v="SSH"/>
    <x v="3"/>
    <x v="1"/>
    <x v="275"/>
  </r>
  <r>
    <x v="99"/>
    <x v="9"/>
    <x v="1"/>
    <s v="Website IBE"/>
    <s v="H9S8ZP"/>
    <x v="1"/>
    <x v="0"/>
    <x v="29"/>
    <x v="6"/>
    <x v="41"/>
    <n v="1"/>
    <n v="1"/>
    <n v="280"/>
    <n v="24.450000000000003"/>
    <n v="53"/>
    <n v="357.45"/>
    <x v="0"/>
    <x v="1"/>
    <s v="VRN"/>
    <s v="SSH"/>
    <x v="3"/>
    <x v="1"/>
    <x v="275"/>
  </r>
  <r>
    <x v="99"/>
    <x v="9"/>
    <x v="1"/>
    <s v="Website IBE"/>
    <s v="FCU4F5"/>
    <x v="1"/>
    <x v="0"/>
    <x v="5"/>
    <x v="2"/>
    <x v="10"/>
    <n v="1"/>
    <n v="1"/>
    <n v="120"/>
    <n v="19.310000000000002"/>
    <n v="53"/>
    <n v="192.31"/>
    <x v="0"/>
    <x v="1"/>
    <s v="BRI"/>
    <s v="SSH"/>
    <x v="1"/>
    <x v="1"/>
    <x v="289"/>
  </r>
  <r>
    <x v="99"/>
    <x v="9"/>
    <x v="1"/>
    <s v="Website IBE"/>
    <s v="FCU4F5"/>
    <x v="1"/>
    <x v="0"/>
    <x v="5"/>
    <x v="2"/>
    <x v="10"/>
    <n v="1"/>
    <n v="1"/>
    <n v="120"/>
    <n v="19.310000000000002"/>
    <n v="53"/>
    <n v="192.31"/>
    <x v="0"/>
    <x v="1"/>
    <s v="BRI"/>
    <s v="SSH"/>
    <x v="1"/>
    <x v="1"/>
    <x v="289"/>
  </r>
  <r>
    <x v="100"/>
    <x v="8"/>
    <x v="1"/>
    <m/>
    <s v="JLT4C"/>
    <x v="1"/>
    <x v="0"/>
    <x v="11"/>
    <x v="1"/>
    <x v="25"/>
    <n v="4"/>
    <n v="4"/>
    <n v="120"/>
    <n v="0"/>
    <n v="0"/>
    <n v="480"/>
    <x v="0"/>
    <x v="1"/>
    <s v="SSH"/>
    <s v="NAP"/>
    <x v="0"/>
    <x v="2"/>
    <x v="278"/>
  </r>
  <r>
    <x v="100"/>
    <x v="8"/>
    <x v="1"/>
    <m/>
    <s v="F733A"/>
    <x v="1"/>
    <x v="0"/>
    <x v="4"/>
    <x v="6"/>
    <x v="8"/>
    <n v="4"/>
    <n v="4"/>
    <n v="120"/>
    <n v="0"/>
    <n v="0"/>
    <n v="480"/>
    <x v="0"/>
    <x v="1"/>
    <s v="VRN"/>
    <s v="SSH"/>
    <x v="3"/>
    <x v="1"/>
    <x v="291"/>
  </r>
  <r>
    <x v="100"/>
    <x v="37"/>
    <x v="0"/>
    <m/>
    <m/>
    <x v="0"/>
    <x v="0"/>
    <x v="27"/>
    <x v="14"/>
    <x v="29"/>
    <n v="0"/>
    <n v="0"/>
    <n v="0"/>
    <n v="0"/>
    <n v="0"/>
    <n v="0"/>
    <x v="1"/>
    <x v="1"/>
    <s v="CAG"/>
    <s v="SSH"/>
    <x v="5"/>
    <x v="3"/>
    <x v="290"/>
  </r>
  <r>
    <x v="100"/>
    <x v="38"/>
    <x v="0"/>
    <m/>
    <m/>
    <x v="0"/>
    <x v="0"/>
    <x v="27"/>
    <x v="14"/>
    <x v="29"/>
    <n v="0"/>
    <n v="0"/>
    <n v="0"/>
    <n v="0"/>
    <n v="0"/>
    <n v="0"/>
    <x v="1"/>
    <x v="1"/>
    <s v="CAG"/>
    <s v="SSH"/>
    <x v="5"/>
    <x v="3"/>
    <x v="290"/>
  </r>
  <r>
    <x v="100"/>
    <x v="37"/>
    <x v="0"/>
    <m/>
    <m/>
    <x v="0"/>
    <x v="1"/>
    <x v="25"/>
    <x v="1"/>
    <x v="30"/>
    <n v="0"/>
    <n v="0"/>
    <n v="0"/>
    <n v="0"/>
    <n v="0"/>
    <n v="0"/>
    <x v="1"/>
    <x v="1"/>
    <s v="SSH"/>
    <s v="NAP"/>
    <x v="0"/>
    <x v="3"/>
    <x v="281"/>
  </r>
  <r>
    <x v="100"/>
    <x v="38"/>
    <x v="0"/>
    <m/>
    <m/>
    <x v="0"/>
    <x v="1"/>
    <x v="25"/>
    <x v="1"/>
    <x v="30"/>
    <n v="0"/>
    <n v="0"/>
    <n v="0"/>
    <n v="0"/>
    <n v="0"/>
    <n v="0"/>
    <x v="1"/>
    <x v="1"/>
    <s v="SSH"/>
    <s v="NAP"/>
    <x v="0"/>
    <x v="3"/>
    <x v="281"/>
  </r>
  <r>
    <x v="99"/>
    <x v="10"/>
    <x v="1"/>
    <s v="AMADEUS"/>
    <s v="11LQ9Z"/>
    <x v="1"/>
    <x v="0"/>
    <x v="12"/>
    <x v="4"/>
    <x v="29"/>
    <n v="1"/>
    <n v="1"/>
    <n v="60"/>
    <n v="29.31"/>
    <n v="40"/>
    <n v="129.31"/>
    <x v="0"/>
    <x v="1"/>
    <s v="MXP"/>
    <s v="SSH"/>
    <x v="2"/>
    <x v="3"/>
    <x v="265"/>
  </r>
  <r>
    <x v="100"/>
    <x v="7"/>
    <x v="1"/>
    <m/>
    <m/>
    <x v="1"/>
    <x v="0"/>
    <x v="9"/>
    <x v="0"/>
    <x v="25"/>
    <n v="1"/>
    <n v="1"/>
    <n v="150"/>
    <n v="0"/>
    <n v="0"/>
    <n v="150"/>
    <x v="0"/>
    <x v="1"/>
    <s v="NAP"/>
    <s v="SSH"/>
    <x v="0"/>
    <x v="2"/>
    <x v="278"/>
  </r>
  <r>
    <x v="100"/>
    <x v="21"/>
    <x v="2"/>
    <s v="MFJ IBE"/>
    <s v="E4SYGA"/>
    <x v="1"/>
    <x v="0"/>
    <x v="4"/>
    <x v="6"/>
    <x v="10"/>
    <n v="1"/>
    <n v="1"/>
    <n v="245.94"/>
    <n v="0"/>
    <n v="0"/>
    <n v="245.94"/>
    <x v="0"/>
    <x v="1"/>
    <s v="VRN"/>
    <s v="SSH"/>
    <x v="3"/>
    <x v="1"/>
    <x v="265"/>
  </r>
  <r>
    <x v="100"/>
    <x v="21"/>
    <x v="2"/>
    <s v="MFJ IBE"/>
    <s v="E4SYGA"/>
    <x v="1"/>
    <x v="0"/>
    <x v="4"/>
    <x v="6"/>
    <x v="10"/>
    <n v="1"/>
    <n v="1"/>
    <n v="245.94"/>
    <n v="0"/>
    <n v="0"/>
    <n v="245.94"/>
    <x v="0"/>
    <x v="1"/>
    <s v="VRN"/>
    <s v="SSH"/>
    <x v="3"/>
    <x v="1"/>
    <x v="265"/>
  </r>
  <r>
    <x v="100"/>
    <x v="9"/>
    <x v="1"/>
    <s v="Website IBE"/>
    <s v="5C9X4K"/>
    <x v="1"/>
    <x v="0"/>
    <x v="9"/>
    <x v="0"/>
    <x v="24"/>
    <n v="1"/>
    <n v="1"/>
    <n v="76.72"/>
    <n v="21.760000000000005"/>
    <n v="53"/>
    <n v="151.48000000000002"/>
    <x v="0"/>
    <x v="1"/>
    <s v="NAP"/>
    <s v="SSH"/>
    <x v="0"/>
    <x v="2"/>
    <x v="277"/>
  </r>
  <r>
    <x v="100"/>
    <x v="9"/>
    <x v="1"/>
    <s v="Website IBE"/>
    <s v="5C9X4K"/>
    <x v="1"/>
    <x v="0"/>
    <x v="9"/>
    <x v="0"/>
    <x v="24"/>
    <n v="1"/>
    <n v="1"/>
    <n v="76.72"/>
    <n v="21.760000000000005"/>
    <n v="53"/>
    <n v="151.48000000000002"/>
    <x v="0"/>
    <x v="1"/>
    <s v="NAP"/>
    <s v="SSH"/>
    <x v="0"/>
    <x v="2"/>
    <x v="277"/>
  </r>
  <r>
    <x v="100"/>
    <x v="9"/>
    <x v="1"/>
    <s v="Website IBE"/>
    <s v="5C9X4K"/>
    <x v="1"/>
    <x v="0"/>
    <x v="9"/>
    <x v="0"/>
    <x v="24"/>
    <n v="1"/>
    <n v="1"/>
    <n v="102.3"/>
    <n v="26.519999999999996"/>
    <n v="53"/>
    <n v="181.82"/>
    <x v="0"/>
    <x v="1"/>
    <s v="NAP"/>
    <s v="SSH"/>
    <x v="0"/>
    <x v="2"/>
    <x v="277"/>
  </r>
  <r>
    <x v="100"/>
    <x v="9"/>
    <x v="1"/>
    <s v="Website IBE"/>
    <s v="5C9X4K"/>
    <x v="1"/>
    <x v="0"/>
    <x v="9"/>
    <x v="0"/>
    <x v="24"/>
    <n v="1"/>
    <n v="1"/>
    <n v="102.3"/>
    <n v="26.519999999999996"/>
    <n v="53"/>
    <n v="181.82"/>
    <x v="0"/>
    <x v="1"/>
    <s v="NAP"/>
    <s v="SSH"/>
    <x v="0"/>
    <x v="2"/>
    <x v="277"/>
  </r>
  <r>
    <x v="100"/>
    <x v="24"/>
    <x v="0"/>
    <m/>
    <m/>
    <x v="0"/>
    <x v="0"/>
    <x v="35"/>
    <x v="18"/>
    <x v="58"/>
    <n v="2"/>
    <n v="2"/>
    <n v="215"/>
    <n v="0"/>
    <n v="0"/>
    <n v="430"/>
    <x v="0"/>
    <x v="3"/>
    <s v="PMO"/>
    <s v="SSH"/>
    <x v="7"/>
    <x v="2"/>
    <x v="25"/>
  </r>
  <r>
    <x v="100"/>
    <x v="24"/>
    <x v="0"/>
    <m/>
    <m/>
    <x v="0"/>
    <x v="1"/>
    <x v="36"/>
    <x v="19"/>
    <x v="59"/>
    <n v="2"/>
    <n v="2"/>
    <n v="215"/>
    <n v="0"/>
    <n v="0"/>
    <n v="430"/>
    <x v="0"/>
    <x v="3"/>
    <s v="SSH"/>
    <s v="PMO"/>
    <x v="7"/>
    <x v="2"/>
    <x v="205"/>
  </r>
  <r>
    <x v="100"/>
    <x v="7"/>
    <x v="1"/>
    <m/>
    <m/>
    <x v="1"/>
    <x v="0"/>
    <x v="12"/>
    <x v="4"/>
    <x v="29"/>
    <n v="1"/>
    <n v="1"/>
    <n v="100"/>
    <n v="0"/>
    <n v="0"/>
    <n v="100"/>
    <x v="0"/>
    <x v="1"/>
    <s v="MXP"/>
    <s v="SSH"/>
    <x v="2"/>
    <x v="3"/>
    <x v="290"/>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1"/>
    <x v="7"/>
    <x v="1"/>
    <m/>
    <m/>
    <x v="1"/>
    <x v="0"/>
    <x v="12"/>
    <x v="0"/>
    <x v="2"/>
    <n v="2"/>
    <n v="2"/>
    <n v="280"/>
    <n v="0"/>
    <n v="0"/>
    <n v="560"/>
    <x v="0"/>
    <x v="1"/>
    <s v="NAP"/>
    <s v="SSH"/>
    <x v="0"/>
    <x v="0"/>
    <x v="275"/>
  </r>
  <r>
    <x v="102"/>
    <x v="7"/>
    <x v="1"/>
    <m/>
    <m/>
    <x v="1"/>
    <x v="0"/>
    <x v="4"/>
    <x v="6"/>
    <x v="9"/>
    <n v="1"/>
    <n v="1"/>
    <n v="150"/>
    <n v="0"/>
    <n v="0"/>
    <n v="150"/>
    <x v="0"/>
    <x v="1"/>
    <s v="VRN"/>
    <s v="SSH"/>
    <x v="3"/>
    <x v="1"/>
    <x v="292"/>
  </r>
  <r>
    <x v="102"/>
    <x v="7"/>
    <x v="1"/>
    <m/>
    <m/>
    <x v="1"/>
    <x v="0"/>
    <x v="11"/>
    <x v="1"/>
    <x v="25"/>
    <n v="2"/>
    <n v="2"/>
    <n v="100"/>
    <n v="0"/>
    <n v="0"/>
    <n v="200"/>
    <x v="0"/>
    <x v="1"/>
    <s v="SSH"/>
    <s v="NAP"/>
    <x v="0"/>
    <x v="2"/>
    <x v="293"/>
  </r>
  <r>
    <x v="101"/>
    <x v="25"/>
    <x v="1"/>
    <m/>
    <s v="12M2PH"/>
    <x v="0"/>
    <x v="1"/>
    <x v="6"/>
    <x v="7"/>
    <x v="11"/>
    <n v="1"/>
    <n v="1"/>
    <n v="80"/>
    <n v="30.05"/>
    <n v="30"/>
    <n v="140.05000000000001"/>
    <x v="0"/>
    <x v="1"/>
    <s v="SSH"/>
    <s v="VRN"/>
    <x v="3"/>
    <x v="1"/>
    <x v="281"/>
  </r>
  <r>
    <x v="101"/>
    <x v="25"/>
    <x v="1"/>
    <m/>
    <s v="12M2PH"/>
    <x v="0"/>
    <x v="0"/>
    <x v="4"/>
    <x v="6"/>
    <x v="10"/>
    <n v="1"/>
    <n v="1"/>
    <n v="80"/>
    <n v="24.39"/>
    <n v="30"/>
    <n v="134.38999999999999"/>
    <x v="0"/>
    <x v="1"/>
    <s v="VRN"/>
    <s v="SSH"/>
    <x v="3"/>
    <x v="1"/>
    <x v="290"/>
  </r>
  <r>
    <x v="101"/>
    <x v="25"/>
    <x v="1"/>
    <m/>
    <s v="12M2PH"/>
    <x v="0"/>
    <x v="1"/>
    <x v="6"/>
    <x v="7"/>
    <x v="11"/>
    <n v="1"/>
    <n v="1"/>
    <n v="65"/>
    <n v="30.05"/>
    <n v="30"/>
    <n v="125.05"/>
    <x v="0"/>
    <x v="1"/>
    <s v="SSH"/>
    <s v="VRN"/>
    <x v="3"/>
    <x v="1"/>
    <x v="281"/>
  </r>
  <r>
    <x v="101"/>
    <x v="25"/>
    <x v="1"/>
    <m/>
    <s v="12M2PH"/>
    <x v="0"/>
    <x v="0"/>
    <x v="4"/>
    <x v="6"/>
    <x v="10"/>
    <n v="1"/>
    <n v="1"/>
    <n v="65"/>
    <n v="18.77"/>
    <n v="30"/>
    <n v="113.77"/>
    <x v="0"/>
    <x v="1"/>
    <s v="VRN"/>
    <s v="SSH"/>
    <x v="3"/>
    <x v="1"/>
    <x v="290"/>
  </r>
  <r>
    <x v="101"/>
    <x v="25"/>
    <x v="1"/>
    <m/>
    <s v="12M2PH"/>
    <x v="0"/>
    <x v="1"/>
    <x v="6"/>
    <x v="7"/>
    <x v="11"/>
    <n v="1"/>
    <n v="1"/>
    <n v="80"/>
    <n v="30.05"/>
    <n v="30"/>
    <n v="140.05000000000001"/>
    <x v="0"/>
    <x v="1"/>
    <s v="SSH"/>
    <s v="VRN"/>
    <x v="3"/>
    <x v="1"/>
    <x v="281"/>
  </r>
  <r>
    <x v="101"/>
    <x v="25"/>
    <x v="1"/>
    <m/>
    <s v="12M2PH"/>
    <x v="0"/>
    <x v="0"/>
    <x v="4"/>
    <x v="6"/>
    <x v="10"/>
    <n v="1"/>
    <n v="1"/>
    <n v="80"/>
    <n v="24.39"/>
    <n v="30"/>
    <n v="134.38999999999999"/>
    <x v="0"/>
    <x v="1"/>
    <s v="VRN"/>
    <s v="SSH"/>
    <x v="3"/>
    <x v="1"/>
    <x v="290"/>
  </r>
  <r>
    <x v="101"/>
    <x v="25"/>
    <x v="1"/>
    <m/>
    <s v="12M2NT"/>
    <x v="1"/>
    <x v="0"/>
    <x v="12"/>
    <x v="16"/>
    <x v="69"/>
    <n v="1"/>
    <n v="1"/>
    <n v="240"/>
    <n v="39.9"/>
    <n v="28.950000000000003"/>
    <n v="308.84999999999997"/>
    <x v="0"/>
    <x v="1"/>
    <s v="FCO"/>
    <s v="SSH"/>
    <x v="6"/>
    <x v="3"/>
    <x v="39"/>
  </r>
  <r>
    <x v="102"/>
    <x v="7"/>
    <x v="1"/>
    <m/>
    <m/>
    <x v="1"/>
    <x v="0"/>
    <x v="4"/>
    <x v="6"/>
    <x v="10"/>
    <n v="2"/>
    <n v="2"/>
    <n v="100"/>
    <n v="0"/>
    <n v="0"/>
    <n v="200"/>
    <x v="0"/>
    <x v="1"/>
    <s v="VRN"/>
    <s v="SSH"/>
    <x v="3"/>
    <x v="1"/>
    <x v="283"/>
  </r>
  <r>
    <x v="101"/>
    <x v="10"/>
    <x v="1"/>
    <s v="AMADEUS"/>
    <s v="11LQL9"/>
    <x v="1"/>
    <x v="0"/>
    <x v="5"/>
    <x v="2"/>
    <x v="10"/>
    <n v="1"/>
    <n v="1"/>
    <n v="70"/>
    <n v="19.420000000000002"/>
    <n v="40"/>
    <n v="129.42000000000002"/>
    <x v="0"/>
    <x v="1"/>
    <s v="BRI"/>
    <s v="SSH"/>
    <x v="1"/>
    <x v="1"/>
    <x v="290"/>
  </r>
  <r>
    <x v="101"/>
    <x v="10"/>
    <x v="1"/>
    <s v="AMADEUS"/>
    <s v="11LQL7"/>
    <x v="1"/>
    <x v="0"/>
    <x v="5"/>
    <x v="2"/>
    <x v="10"/>
    <n v="1"/>
    <n v="1"/>
    <n v="70"/>
    <n v="19.420000000000002"/>
    <n v="40"/>
    <n v="129.42000000000002"/>
    <x v="0"/>
    <x v="1"/>
    <s v="BRI"/>
    <s v="SSH"/>
    <x v="1"/>
    <x v="1"/>
    <x v="290"/>
  </r>
  <r>
    <x v="101"/>
    <x v="10"/>
    <x v="1"/>
    <s v="AMADEUS"/>
    <s v="11LQJE"/>
    <x v="1"/>
    <x v="0"/>
    <x v="12"/>
    <x v="4"/>
    <x v="29"/>
    <n v="1"/>
    <n v="1"/>
    <n v="60"/>
    <n v="29.31"/>
    <n v="40"/>
    <n v="129.31"/>
    <x v="0"/>
    <x v="1"/>
    <s v="MXP"/>
    <s v="SSH"/>
    <x v="2"/>
    <x v="3"/>
    <x v="283"/>
  </r>
  <r>
    <x v="101"/>
    <x v="10"/>
    <x v="1"/>
    <s v="AMADEUS"/>
    <s v="11LQJE"/>
    <x v="1"/>
    <x v="0"/>
    <x v="12"/>
    <x v="4"/>
    <x v="29"/>
    <n v="1"/>
    <n v="1"/>
    <n v="60"/>
    <n v="29.31"/>
    <n v="40"/>
    <n v="129.31"/>
    <x v="0"/>
    <x v="1"/>
    <s v="MXP"/>
    <s v="SSH"/>
    <x v="2"/>
    <x v="3"/>
    <x v="283"/>
  </r>
  <r>
    <x v="101"/>
    <x v="10"/>
    <x v="1"/>
    <s v="AMADEUS"/>
    <s v="11LQL9"/>
    <x v="1"/>
    <x v="0"/>
    <x v="5"/>
    <x v="2"/>
    <x v="10"/>
    <n v="1"/>
    <n v="1"/>
    <n v="70"/>
    <n v="19.420000000000002"/>
    <n v="40"/>
    <n v="129.42000000000002"/>
    <x v="0"/>
    <x v="1"/>
    <s v="BRI"/>
    <s v="SSH"/>
    <x v="1"/>
    <x v="1"/>
    <x v="290"/>
  </r>
  <r>
    <x v="101"/>
    <x v="10"/>
    <x v="1"/>
    <s v="AMADEUS"/>
    <s v="11LQJA"/>
    <x v="1"/>
    <x v="0"/>
    <x v="13"/>
    <x v="1"/>
    <x v="3"/>
    <n v="1"/>
    <n v="1"/>
    <n v="300"/>
    <n v="38.92"/>
    <n v="40"/>
    <n v="378.92"/>
    <x v="0"/>
    <x v="1"/>
    <s v="SSH"/>
    <s v="NAP"/>
    <x v="0"/>
    <x v="0"/>
    <x v="34"/>
  </r>
  <r>
    <x v="101"/>
    <x v="10"/>
    <x v="1"/>
    <s v="AMADEUS"/>
    <s v="11LQJA"/>
    <x v="1"/>
    <x v="0"/>
    <x v="13"/>
    <x v="1"/>
    <x v="3"/>
    <n v="1"/>
    <n v="1"/>
    <n v="300"/>
    <n v="38.92"/>
    <n v="40"/>
    <n v="378.92"/>
    <x v="0"/>
    <x v="1"/>
    <s v="SSH"/>
    <s v="NAP"/>
    <x v="0"/>
    <x v="0"/>
    <x v="34"/>
  </r>
  <r>
    <x v="102"/>
    <x v="31"/>
    <x v="1"/>
    <s v=" "/>
    <s v="CPNZFL"/>
    <x v="1"/>
    <x v="0"/>
    <x v="6"/>
    <x v="7"/>
    <x v="11"/>
    <n v="1"/>
    <n v="1"/>
    <n v="100"/>
    <n v="0"/>
    <n v="0"/>
    <n v="100"/>
    <x v="0"/>
    <x v="1"/>
    <s v="SSH"/>
    <s v="VRN"/>
    <x v="3"/>
    <x v="1"/>
    <x v="268"/>
  </r>
  <r>
    <x v="102"/>
    <x v="31"/>
    <x v="1"/>
    <s v=" "/>
    <s v="CPNZFL"/>
    <x v="1"/>
    <x v="0"/>
    <x v="6"/>
    <x v="7"/>
    <x v="11"/>
    <n v="1"/>
    <n v="1"/>
    <n v="100"/>
    <n v="0"/>
    <n v="0"/>
    <n v="100"/>
    <x v="0"/>
    <x v="1"/>
    <s v="SSH"/>
    <s v="VRN"/>
    <x v="3"/>
    <x v="1"/>
    <x v="268"/>
  </r>
  <r>
    <x v="102"/>
    <x v="8"/>
    <x v="1"/>
    <m/>
    <s v="CJA3F"/>
    <x v="0"/>
    <x v="0"/>
    <x v="4"/>
    <x v="6"/>
    <x v="10"/>
    <n v="2"/>
    <n v="2"/>
    <n v="135"/>
    <n v="0"/>
    <n v="0"/>
    <n v="270"/>
    <x v="0"/>
    <x v="1"/>
    <s v="VRN"/>
    <s v="SSH"/>
    <x v="3"/>
    <x v="1"/>
    <x v="283"/>
  </r>
  <r>
    <x v="102"/>
    <x v="8"/>
    <x v="1"/>
    <m/>
    <s v="CJA3F"/>
    <x v="0"/>
    <x v="1"/>
    <x v="6"/>
    <x v="7"/>
    <x v="11"/>
    <n v="2"/>
    <n v="2"/>
    <n v="135"/>
    <n v="0"/>
    <n v="0"/>
    <n v="270"/>
    <x v="0"/>
    <x v="1"/>
    <s v="SSH"/>
    <s v="VRN"/>
    <x v="3"/>
    <x v="1"/>
    <x v="268"/>
  </r>
  <r>
    <x v="103"/>
    <x v="7"/>
    <x v="1"/>
    <m/>
    <m/>
    <x v="1"/>
    <x v="0"/>
    <x v="11"/>
    <x v="1"/>
    <x v="25"/>
    <n v="1"/>
    <n v="1"/>
    <n v="100"/>
    <n v="0"/>
    <n v="0"/>
    <n v="100"/>
    <x v="0"/>
    <x v="1"/>
    <s v="SSH"/>
    <s v="NAP"/>
    <x v="0"/>
    <x v="2"/>
    <x v="292"/>
  </r>
  <r>
    <x v="103"/>
    <x v="7"/>
    <x v="1"/>
    <m/>
    <m/>
    <x v="1"/>
    <x v="0"/>
    <x v="9"/>
    <x v="0"/>
    <x v="26"/>
    <n v="1"/>
    <n v="1"/>
    <n v="100"/>
    <n v="0"/>
    <n v="0"/>
    <n v="100"/>
    <x v="0"/>
    <x v="1"/>
    <s v="NAP"/>
    <s v="SSH"/>
    <x v="0"/>
    <x v="2"/>
    <x v="283"/>
  </r>
  <r>
    <x v="102"/>
    <x v="9"/>
    <x v="1"/>
    <s v="Website IBE"/>
    <s v="6SU7LL"/>
    <x v="1"/>
    <x v="0"/>
    <x v="7"/>
    <x v="3"/>
    <x v="11"/>
    <n v="1"/>
    <n v="1"/>
    <n v="277.02"/>
    <n v="35.19"/>
    <n v="53"/>
    <n v="365.21"/>
    <x v="0"/>
    <x v="1"/>
    <s v="SSH"/>
    <s v="BRI"/>
    <x v="1"/>
    <x v="1"/>
    <x v="268"/>
  </r>
  <r>
    <x v="102"/>
    <x v="9"/>
    <x v="1"/>
    <s v="Website IBE"/>
    <s v="6SU7LL"/>
    <x v="1"/>
    <x v="0"/>
    <x v="7"/>
    <x v="3"/>
    <x v="11"/>
    <n v="1"/>
    <n v="1"/>
    <n v="277.02"/>
    <n v="35.19"/>
    <n v="53"/>
    <n v="365.21"/>
    <x v="0"/>
    <x v="1"/>
    <s v="SSH"/>
    <s v="BRI"/>
    <x v="1"/>
    <x v="1"/>
    <x v="268"/>
  </r>
  <r>
    <x v="103"/>
    <x v="9"/>
    <x v="1"/>
    <s v="Website IBE"/>
    <s v="6MFY6S"/>
    <x v="1"/>
    <x v="0"/>
    <x v="13"/>
    <x v="17"/>
    <x v="70"/>
    <n v="1"/>
    <n v="1"/>
    <n v="204.17"/>
    <n v="35.33"/>
    <n v="53"/>
    <n v="292.5"/>
    <x v="0"/>
    <x v="1"/>
    <s v="SSH"/>
    <s v="FCO"/>
    <x v="6"/>
    <x v="3"/>
    <x v="186"/>
  </r>
  <r>
    <x v="103"/>
    <x v="9"/>
    <x v="1"/>
    <s v="Website IBE"/>
    <s v="6MFY6S"/>
    <x v="1"/>
    <x v="0"/>
    <x v="13"/>
    <x v="17"/>
    <x v="70"/>
    <n v="1"/>
    <n v="1"/>
    <n v="204.17"/>
    <n v="35.33"/>
    <n v="53"/>
    <n v="292.5"/>
    <x v="0"/>
    <x v="1"/>
    <s v="SSH"/>
    <s v="FCO"/>
    <x v="6"/>
    <x v="3"/>
    <x v="186"/>
  </r>
  <r>
    <x v="102"/>
    <x v="10"/>
    <x v="1"/>
    <s v="AMADEUS"/>
    <s v="11LQTN"/>
    <x v="1"/>
    <x v="0"/>
    <x v="12"/>
    <x v="16"/>
    <x v="69"/>
    <n v="1"/>
    <n v="1"/>
    <n v="270"/>
    <n v="40.69"/>
    <n v="40"/>
    <n v="350.69"/>
    <x v="0"/>
    <x v="1"/>
    <s v="FCO"/>
    <s v="SSH"/>
    <x v="6"/>
    <x v="3"/>
    <x v="259"/>
  </r>
  <r>
    <x v="102"/>
    <x v="10"/>
    <x v="1"/>
    <s v="AMADEUS"/>
    <s v="11LQME"/>
    <x v="1"/>
    <x v="0"/>
    <x v="23"/>
    <x v="13"/>
    <x v="4"/>
    <n v="1"/>
    <n v="1"/>
    <n v="240"/>
    <n v="35.53"/>
    <n v="40"/>
    <n v="315.52999999999997"/>
    <x v="0"/>
    <x v="1"/>
    <s v="HRG"/>
    <s v="NAP"/>
    <x v="0"/>
    <x v="0"/>
    <x v="228"/>
  </r>
  <r>
    <x v="102"/>
    <x v="10"/>
    <x v="1"/>
    <s v="AMADEUS"/>
    <s v="11LQME"/>
    <x v="1"/>
    <x v="0"/>
    <x v="23"/>
    <x v="13"/>
    <x v="4"/>
    <n v="1"/>
    <n v="1"/>
    <n v="240"/>
    <n v="35.53"/>
    <n v="40"/>
    <n v="315.52999999999997"/>
    <x v="0"/>
    <x v="1"/>
    <s v="HRG"/>
    <s v="NAP"/>
    <x v="0"/>
    <x v="0"/>
    <x v="228"/>
  </r>
  <r>
    <x v="102"/>
    <x v="10"/>
    <x v="1"/>
    <s v="AMADEUS"/>
    <s v="11LQTN"/>
    <x v="1"/>
    <x v="0"/>
    <x v="12"/>
    <x v="16"/>
    <x v="69"/>
    <n v="1"/>
    <n v="1"/>
    <n v="270"/>
    <n v="40.69"/>
    <n v="40"/>
    <n v="350.69"/>
    <x v="0"/>
    <x v="1"/>
    <s v="FCO"/>
    <s v="SSH"/>
    <x v="6"/>
    <x v="3"/>
    <x v="259"/>
  </r>
  <r>
    <x v="102"/>
    <x v="10"/>
    <x v="1"/>
    <s v="AMADEUS"/>
    <s v="11LQME"/>
    <x v="1"/>
    <x v="0"/>
    <x v="23"/>
    <x v="13"/>
    <x v="4"/>
    <n v="1"/>
    <n v="1"/>
    <n v="240"/>
    <n v="35.53"/>
    <n v="40"/>
    <n v="315.52999999999997"/>
    <x v="0"/>
    <x v="1"/>
    <s v="HRG"/>
    <s v="NAP"/>
    <x v="0"/>
    <x v="0"/>
    <x v="228"/>
  </r>
  <r>
    <x v="102"/>
    <x v="10"/>
    <x v="1"/>
    <s v="AMADEUS"/>
    <s v="11LQME"/>
    <x v="1"/>
    <x v="0"/>
    <x v="23"/>
    <x v="13"/>
    <x v="4"/>
    <n v="1"/>
    <n v="1"/>
    <n v="240"/>
    <n v="35.53"/>
    <n v="40"/>
    <n v="315.52999999999997"/>
    <x v="0"/>
    <x v="1"/>
    <s v="HRG"/>
    <s v="NAP"/>
    <x v="0"/>
    <x v="0"/>
    <x v="228"/>
  </r>
  <r>
    <x v="103"/>
    <x v="8"/>
    <x v="1"/>
    <m/>
    <s v="R967H"/>
    <x v="1"/>
    <x v="0"/>
    <x v="11"/>
    <x v="1"/>
    <x v="26"/>
    <n v="2"/>
    <n v="2"/>
    <n v="400"/>
    <n v="0"/>
    <n v="0"/>
    <n v="800"/>
    <x v="0"/>
    <x v="1"/>
    <s v="SSH"/>
    <s v="NAP"/>
    <x v="0"/>
    <x v="2"/>
    <x v="283"/>
  </r>
  <r>
    <x v="103"/>
    <x v="25"/>
    <x v="1"/>
    <m/>
    <s v="12M3EN"/>
    <x v="1"/>
    <x v="0"/>
    <x v="12"/>
    <x v="0"/>
    <x v="5"/>
    <n v="1"/>
    <n v="1"/>
    <n v="230"/>
    <n v="28.28"/>
    <n v="30"/>
    <n v="288.27999999999997"/>
    <x v="0"/>
    <x v="1"/>
    <s v="NAP"/>
    <s v="SSH"/>
    <x v="0"/>
    <x v="0"/>
    <x v="224"/>
  </r>
  <r>
    <x v="103"/>
    <x v="25"/>
    <x v="1"/>
    <m/>
    <s v="12M3EN"/>
    <x v="1"/>
    <x v="0"/>
    <x v="12"/>
    <x v="0"/>
    <x v="5"/>
    <n v="1"/>
    <n v="1"/>
    <n v="230"/>
    <n v="28.28"/>
    <n v="30"/>
    <n v="288.27999999999997"/>
    <x v="0"/>
    <x v="1"/>
    <s v="NAP"/>
    <s v="SSH"/>
    <x v="0"/>
    <x v="0"/>
    <x v="224"/>
  </r>
  <r>
    <x v="103"/>
    <x v="7"/>
    <x v="1"/>
    <m/>
    <m/>
    <x v="1"/>
    <x v="0"/>
    <x v="12"/>
    <x v="16"/>
    <x v="69"/>
    <n v="2"/>
    <n v="2"/>
    <n v="250"/>
    <n v="0"/>
    <n v="0"/>
    <n v="500"/>
    <x v="0"/>
    <x v="1"/>
    <s v="FCO"/>
    <s v="SSH"/>
    <x v="6"/>
    <x v="3"/>
    <x v="216"/>
  </r>
  <r>
    <x v="104"/>
    <x v="25"/>
    <x v="1"/>
    <m/>
    <s v="12M3LM"/>
    <x v="1"/>
    <x v="0"/>
    <x v="13"/>
    <x v="17"/>
    <x v="70"/>
    <n v="1"/>
    <n v="1"/>
    <n v="271"/>
    <n v="35.320000000000007"/>
    <n v="30"/>
    <n v="336.32"/>
    <x v="0"/>
    <x v="1"/>
    <s v="SSH"/>
    <s v="FCO"/>
    <x v="6"/>
    <x v="3"/>
    <x v="26"/>
  </r>
  <r>
    <x v="104"/>
    <x v="25"/>
    <x v="1"/>
    <m/>
    <s v="12M3LM"/>
    <x v="1"/>
    <x v="0"/>
    <x v="13"/>
    <x v="17"/>
    <x v="70"/>
    <n v="1"/>
    <n v="1"/>
    <n v="271"/>
    <n v="35.320000000000007"/>
    <n v="30"/>
    <n v="336.32"/>
    <x v="0"/>
    <x v="1"/>
    <s v="SSH"/>
    <s v="FCO"/>
    <x v="6"/>
    <x v="3"/>
    <x v="26"/>
  </r>
  <r>
    <x v="104"/>
    <x v="8"/>
    <x v="1"/>
    <m/>
    <s v="WE46U"/>
    <x v="1"/>
    <x v="0"/>
    <x v="41"/>
    <x v="1"/>
    <x v="76"/>
    <n v="2"/>
    <n v="2"/>
    <n v="300"/>
    <n v="0"/>
    <n v="0"/>
    <n v="600"/>
    <x v="0"/>
    <x v="1"/>
    <s v="SSH"/>
    <s v="NAP"/>
    <x v="0"/>
    <x v="4"/>
    <x v="258"/>
  </r>
  <r>
    <x v="104"/>
    <x v="8"/>
    <x v="1"/>
    <m/>
    <s v="JMCZJ"/>
    <x v="1"/>
    <x v="0"/>
    <x v="13"/>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12"/>
    <x v="0"/>
    <x v="2"/>
    <n v="1"/>
    <n v="1"/>
    <n v="280"/>
    <n v="28.28"/>
    <n v="53"/>
    <n v="361.28"/>
    <x v="0"/>
    <x v="1"/>
    <s v="NAP"/>
    <s v="SSH"/>
    <x v="0"/>
    <x v="0"/>
    <x v="42"/>
  </r>
  <r>
    <x v="105"/>
    <x v="9"/>
    <x v="1"/>
    <s v="Website IBE"/>
    <s v="BOYYFI"/>
    <x v="1"/>
    <x v="0"/>
    <x v="12"/>
    <x v="0"/>
    <x v="2"/>
    <n v="1"/>
    <n v="1"/>
    <n v="280"/>
    <n v="28.28"/>
    <n v="53"/>
    <n v="361.28"/>
    <x v="0"/>
    <x v="1"/>
    <s v="NAP"/>
    <s v="SSH"/>
    <x v="0"/>
    <x v="0"/>
    <x v="42"/>
  </r>
  <r>
    <x v="105"/>
    <x v="7"/>
    <x v="1"/>
    <m/>
    <m/>
    <x v="1"/>
    <x v="0"/>
    <x v="13"/>
    <x v="1"/>
    <x v="3"/>
    <n v="2"/>
    <n v="2"/>
    <n v="300"/>
    <n v="0"/>
    <n v="0"/>
    <n v="600"/>
    <x v="0"/>
    <x v="1"/>
    <s v="SSH"/>
    <s v="NAP"/>
    <x v="0"/>
    <x v="0"/>
    <x v="259"/>
  </r>
  <r>
    <x v="105"/>
    <x v="7"/>
    <x v="1"/>
    <m/>
    <m/>
    <x v="1"/>
    <x v="0"/>
    <x v="13"/>
    <x v="17"/>
    <x v="70"/>
    <n v="2"/>
    <n v="2"/>
    <n v="250"/>
    <n v="0"/>
    <n v="0"/>
    <n v="500"/>
    <x v="0"/>
    <x v="1"/>
    <s v="SSH"/>
    <s v="FCO"/>
    <x v="6"/>
    <x v="3"/>
    <x v="34"/>
  </r>
  <r>
    <x v="105"/>
    <x v="7"/>
    <x v="1"/>
    <m/>
    <m/>
    <x v="1"/>
    <x v="0"/>
    <x v="13"/>
    <x v="1"/>
    <x v="4"/>
    <n v="4"/>
    <n v="4"/>
    <n v="320"/>
    <n v="0"/>
    <n v="0"/>
    <n v="1280"/>
    <x v="0"/>
    <x v="1"/>
    <s v="SSH"/>
    <s v="NAP"/>
    <x v="0"/>
    <x v="0"/>
    <x v="199"/>
  </r>
  <r>
    <x v="105"/>
    <x v="7"/>
    <x v="1"/>
    <m/>
    <m/>
    <x v="1"/>
    <x v="0"/>
    <x v="12"/>
    <x v="16"/>
    <x v="68"/>
    <n v="2"/>
    <n v="2"/>
    <n v="250"/>
    <n v="0"/>
    <n v="0"/>
    <n v="500"/>
    <x v="0"/>
    <x v="1"/>
    <s v="FCO"/>
    <s v="SSH"/>
    <x v="6"/>
    <x v="3"/>
    <x v="274"/>
  </r>
  <r>
    <x v="105"/>
    <x v="7"/>
    <x v="1"/>
    <m/>
    <m/>
    <x v="1"/>
    <x v="0"/>
    <x v="12"/>
    <x v="0"/>
    <x v="2"/>
    <n v="4"/>
    <n v="4"/>
    <n v="280"/>
    <n v="0"/>
    <n v="0"/>
    <n v="1120"/>
    <x v="0"/>
    <x v="1"/>
    <s v="NAP"/>
    <s v="SSH"/>
    <x v="0"/>
    <x v="0"/>
    <x v="42"/>
  </r>
  <r>
    <x v="105"/>
    <x v="7"/>
    <x v="1"/>
    <m/>
    <m/>
    <x v="1"/>
    <x v="0"/>
    <x v="6"/>
    <x v="7"/>
    <x v="11"/>
    <n v="7"/>
    <n v="7"/>
    <n v="150"/>
    <n v="0"/>
    <n v="0"/>
    <n v="1050"/>
    <x v="0"/>
    <x v="1"/>
    <s v="SSH"/>
    <s v="VRN"/>
    <x v="3"/>
    <x v="1"/>
    <x v="264"/>
  </r>
  <r>
    <x v="105"/>
    <x v="7"/>
    <x v="1"/>
    <m/>
    <m/>
    <x v="1"/>
    <x v="0"/>
    <x v="4"/>
    <x v="6"/>
    <x v="10"/>
    <n v="7"/>
    <n v="7"/>
    <n v="100"/>
    <n v="0"/>
    <n v="0"/>
    <n v="700"/>
    <x v="0"/>
    <x v="1"/>
    <s v="VRN"/>
    <s v="SSH"/>
    <x v="3"/>
    <x v="1"/>
    <x v="288"/>
  </r>
  <r>
    <x v="104"/>
    <x v="25"/>
    <x v="1"/>
    <m/>
    <s v="12M3LN"/>
    <x v="1"/>
    <x v="0"/>
    <x v="11"/>
    <x v="1"/>
    <x v="25"/>
    <n v="1"/>
    <n v="1"/>
    <n v="111.76"/>
    <n v="35.53"/>
    <n v="30"/>
    <n v="177.29000000000002"/>
    <x v="0"/>
    <x v="5"/>
    <s v="SSH"/>
    <s v="NAP"/>
    <x v="0"/>
    <x v="2"/>
    <x v="284"/>
  </r>
  <r>
    <x v="104"/>
    <x v="25"/>
    <x v="1"/>
    <m/>
    <s v="12M402"/>
    <x v="1"/>
    <x v="0"/>
    <x v="12"/>
    <x v="0"/>
    <x v="3"/>
    <n v="1"/>
    <n v="1"/>
    <n v="300"/>
    <n v="28.27"/>
    <n v="30"/>
    <n v="358.27"/>
    <x v="0"/>
    <x v="5"/>
    <s v="NAP"/>
    <s v="SSH"/>
    <x v="0"/>
    <x v="0"/>
    <x v="39"/>
  </r>
  <r>
    <x v="104"/>
    <x v="25"/>
    <x v="1"/>
    <m/>
    <s v="12M402"/>
    <x v="1"/>
    <x v="0"/>
    <x v="12"/>
    <x v="0"/>
    <x v="3"/>
    <n v="1"/>
    <n v="1"/>
    <n v="300"/>
    <n v="28.27"/>
    <n v="30"/>
    <n v="358.27"/>
    <x v="0"/>
    <x v="5"/>
    <s v="NAP"/>
    <s v="SSH"/>
    <x v="0"/>
    <x v="0"/>
    <x v="39"/>
  </r>
  <r>
    <x v="105"/>
    <x v="19"/>
    <x v="0"/>
    <m/>
    <m/>
    <x v="0"/>
    <x v="0"/>
    <x v="29"/>
    <x v="6"/>
    <x v="42"/>
    <n v="51"/>
    <n v="51"/>
    <n v="260"/>
    <n v="0"/>
    <n v="0"/>
    <n v="13260"/>
    <x v="0"/>
    <x v="5"/>
    <s v="VRN"/>
    <s v="SSH"/>
    <x v="3"/>
    <x v="1"/>
    <x v="43"/>
  </r>
  <r>
    <x v="105"/>
    <x v="19"/>
    <x v="0"/>
    <m/>
    <m/>
    <x v="0"/>
    <x v="0"/>
    <x v="29"/>
    <x v="6"/>
    <x v="43"/>
    <n v="53"/>
    <n v="53"/>
    <n v="260"/>
    <n v="0"/>
    <n v="0"/>
    <n v="13780"/>
    <x v="0"/>
    <x v="5"/>
    <s v="VRN"/>
    <s v="SSH"/>
    <x v="3"/>
    <x v="1"/>
    <x v="26"/>
  </r>
  <r>
    <x v="105"/>
    <x v="19"/>
    <x v="0"/>
    <m/>
    <m/>
    <x v="0"/>
    <x v="0"/>
    <x v="29"/>
    <x v="6"/>
    <x v="12"/>
    <n v="53"/>
    <n v="53"/>
    <n v="260"/>
    <n v="0"/>
    <n v="0"/>
    <n v="13780"/>
    <x v="0"/>
    <x v="5"/>
    <s v="VRN"/>
    <s v="SSH"/>
    <x v="3"/>
    <x v="1"/>
    <x v="27"/>
  </r>
  <r>
    <x v="105"/>
    <x v="19"/>
    <x v="0"/>
    <m/>
    <m/>
    <x v="0"/>
    <x v="0"/>
    <x v="29"/>
    <x v="6"/>
    <x v="13"/>
    <n v="50"/>
    <n v="50"/>
    <n v="230"/>
    <n v="0"/>
    <n v="0"/>
    <n v="11500"/>
    <x v="0"/>
    <x v="5"/>
    <s v="VRN"/>
    <s v="SSH"/>
    <x v="3"/>
    <x v="1"/>
    <x v="28"/>
  </r>
  <r>
    <x v="105"/>
    <x v="19"/>
    <x v="0"/>
    <m/>
    <m/>
    <x v="0"/>
    <x v="0"/>
    <x v="29"/>
    <x v="6"/>
    <x v="14"/>
    <n v="0"/>
    <n v="0"/>
    <n v="0"/>
    <n v="0"/>
    <n v="0"/>
    <n v="0"/>
    <x v="0"/>
    <x v="5"/>
    <s v="VRN"/>
    <s v="SSH"/>
    <x v="3"/>
    <x v="1"/>
    <x v="29"/>
  </r>
  <r>
    <x v="105"/>
    <x v="19"/>
    <x v="0"/>
    <m/>
    <m/>
    <x v="0"/>
    <x v="1"/>
    <x v="26"/>
    <x v="7"/>
    <x v="43"/>
    <n v="51"/>
    <n v="51"/>
    <n v="260"/>
    <n v="0"/>
    <n v="0"/>
    <n v="13260"/>
    <x v="0"/>
    <x v="5"/>
    <s v="SSH"/>
    <s v="VRN"/>
    <x v="3"/>
    <x v="1"/>
    <x v="26"/>
  </r>
  <r>
    <x v="105"/>
    <x v="19"/>
    <x v="0"/>
    <m/>
    <m/>
    <x v="0"/>
    <x v="1"/>
    <x v="26"/>
    <x v="7"/>
    <x v="12"/>
    <n v="53"/>
    <n v="53"/>
    <n v="260"/>
    <n v="0"/>
    <n v="0"/>
    <n v="13780"/>
    <x v="0"/>
    <x v="5"/>
    <s v="SSH"/>
    <s v="VRN"/>
    <x v="3"/>
    <x v="1"/>
    <x v="27"/>
  </r>
  <r>
    <x v="105"/>
    <x v="19"/>
    <x v="0"/>
    <m/>
    <m/>
    <x v="0"/>
    <x v="1"/>
    <x v="26"/>
    <x v="7"/>
    <x v="13"/>
    <n v="53"/>
    <n v="53"/>
    <n v="260"/>
    <n v="0"/>
    <n v="0"/>
    <n v="13780"/>
    <x v="0"/>
    <x v="5"/>
    <s v="SSH"/>
    <s v="VRN"/>
    <x v="3"/>
    <x v="1"/>
    <x v="28"/>
  </r>
  <r>
    <x v="105"/>
    <x v="19"/>
    <x v="0"/>
    <m/>
    <m/>
    <x v="0"/>
    <x v="1"/>
    <x v="26"/>
    <x v="7"/>
    <x v="14"/>
    <n v="50"/>
    <n v="50"/>
    <n v="230"/>
    <n v="0"/>
    <n v="0"/>
    <n v="11500"/>
    <x v="0"/>
    <x v="5"/>
    <s v="SSH"/>
    <s v="VRN"/>
    <x v="3"/>
    <x v="1"/>
    <x v="29"/>
  </r>
  <r>
    <x v="105"/>
    <x v="19"/>
    <x v="0"/>
    <m/>
    <m/>
    <x v="0"/>
    <x v="1"/>
    <x v="26"/>
    <x v="7"/>
    <x v="15"/>
    <n v="0"/>
    <n v="0"/>
    <n v="0"/>
    <n v="0"/>
    <n v="0"/>
    <n v="0"/>
    <x v="0"/>
    <x v="5"/>
    <s v="SSH"/>
    <s v="VRN"/>
    <x v="3"/>
    <x v="1"/>
    <x v="30"/>
  </r>
  <r>
    <x v="105"/>
    <x v="22"/>
    <x v="0"/>
    <m/>
    <m/>
    <x v="0"/>
    <x v="0"/>
    <x v="12"/>
    <x v="0"/>
    <x v="1"/>
    <n v="40"/>
    <n v="40"/>
    <n v="210"/>
    <n v="0"/>
    <n v="0"/>
    <n v="8400"/>
    <x v="0"/>
    <x v="3"/>
    <s v="NAP"/>
    <s v="SSH"/>
    <x v="0"/>
    <x v="0"/>
    <x v="41"/>
  </r>
  <r>
    <x v="105"/>
    <x v="22"/>
    <x v="0"/>
    <m/>
    <m/>
    <x v="0"/>
    <x v="0"/>
    <x v="12"/>
    <x v="0"/>
    <x v="2"/>
    <n v="40"/>
    <n v="40"/>
    <n v="210"/>
    <n v="0"/>
    <n v="0"/>
    <n v="8400"/>
    <x v="0"/>
    <x v="3"/>
    <s v="NAP"/>
    <s v="SSH"/>
    <x v="0"/>
    <x v="0"/>
    <x v="42"/>
  </r>
  <r>
    <x v="105"/>
    <x v="22"/>
    <x v="0"/>
    <m/>
    <m/>
    <x v="0"/>
    <x v="0"/>
    <x v="12"/>
    <x v="0"/>
    <x v="3"/>
    <n v="40"/>
    <n v="40"/>
    <n v="210"/>
    <n v="0"/>
    <n v="0"/>
    <n v="8400"/>
    <x v="0"/>
    <x v="3"/>
    <s v="NAP"/>
    <s v="SSH"/>
    <x v="0"/>
    <x v="0"/>
    <x v="259"/>
  </r>
  <r>
    <x v="105"/>
    <x v="22"/>
    <x v="0"/>
    <m/>
    <m/>
    <x v="0"/>
    <x v="0"/>
    <x v="12"/>
    <x v="0"/>
    <x v="4"/>
    <n v="20"/>
    <n v="20"/>
    <n v="210"/>
    <n v="0"/>
    <n v="0"/>
    <n v="4200"/>
    <x v="0"/>
    <x v="3"/>
    <s v="NAP"/>
    <s v="SSH"/>
    <x v="0"/>
    <x v="0"/>
    <x v="199"/>
  </r>
  <r>
    <x v="105"/>
    <x v="22"/>
    <x v="0"/>
    <m/>
    <m/>
    <x v="0"/>
    <x v="1"/>
    <x v="13"/>
    <x v="1"/>
    <x v="2"/>
    <n v="40"/>
    <n v="40"/>
    <n v="210"/>
    <n v="0"/>
    <n v="0"/>
    <n v="8400"/>
    <x v="0"/>
    <x v="3"/>
    <s v="SSH"/>
    <s v="NAP"/>
    <x v="0"/>
    <x v="0"/>
    <x v="42"/>
  </r>
  <r>
    <x v="105"/>
    <x v="22"/>
    <x v="0"/>
    <m/>
    <m/>
    <x v="0"/>
    <x v="1"/>
    <x v="13"/>
    <x v="1"/>
    <x v="3"/>
    <n v="40"/>
    <n v="40"/>
    <n v="210"/>
    <n v="0"/>
    <n v="0"/>
    <n v="8400"/>
    <x v="0"/>
    <x v="3"/>
    <s v="SSH"/>
    <s v="NAP"/>
    <x v="0"/>
    <x v="0"/>
    <x v="259"/>
  </r>
  <r>
    <x v="105"/>
    <x v="22"/>
    <x v="0"/>
    <m/>
    <m/>
    <x v="0"/>
    <x v="1"/>
    <x v="13"/>
    <x v="1"/>
    <x v="4"/>
    <n v="40"/>
    <n v="40"/>
    <n v="210"/>
    <n v="0"/>
    <n v="0"/>
    <n v="8400"/>
    <x v="0"/>
    <x v="3"/>
    <s v="SSH"/>
    <s v="NAP"/>
    <x v="0"/>
    <x v="0"/>
    <x v="199"/>
  </r>
  <r>
    <x v="105"/>
    <x v="22"/>
    <x v="0"/>
    <m/>
    <m/>
    <x v="0"/>
    <x v="1"/>
    <x v="13"/>
    <x v="1"/>
    <x v="5"/>
    <n v="20"/>
    <n v="20"/>
    <n v="210"/>
    <n v="0"/>
    <n v="0"/>
    <n v="4200"/>
    <x v="0"/>
    <x v="3"/>
    <s v="SSH"/>
    <s v="NAP"/>
    <x v="0"/>
    <x v="0"/>
    <x v="31"/>
  </r>
  <r>
    <x v="105"/>
    <x v="22"/>
    <x v="0"/>
    <m/>
    <m/>
    <x v="0"/>
    <x v="0"/>
    <x v="0"/>
    <x v="0"/>
    <x v="4"/>
    <n v="20"/>
    <n v="20"/>
    <n v="210"/>
    <n v="0"/>
    <n v="0"/>
    <n v="4200"/>
    <x v="0"/>
    <x v="3"/>
    <s v="NAP"/>
    <s v="SSH"/>
    <x v="0"/>
    <x v="0"/>
    <x v="199"/>
  </r>
  <r>
    <x v="105"/>
    <x v="22"/>
    <x v="0"/>
    <m/>
    <m/>
    <x v="0"/>
    <x v="1"/>
    <x v="2"/>
    <x v="1"/>
    <x v="5"/>
    <n v="20"/>
    <n v="20"/>
    <n v="210"/>
    <n v="0"/>
    <n v="0"/>
    <n v="4200"/>
    <x v="0"/>
    <x v="3"/>
    <s v="SSH"/>
    <s v="NAP"/>
    <x v="0"/>
    <x v="0"/>
    <x v="31"/>
  </r>
  <r>
    <x v="105"/>
    <x v="7"/>
    <x v="1"/>
    <m/>
    <m/>
    <x v="1"/>
    <x v="0"/>
    <x v="6"/>
    <x v="7"/>
    <x v="11"/>
    <n v="1"/>
    <n v="1"/>
    <n v="150"/>
    <n v="0"/>
    <n v="0"/>
    <n v="150"/>
    <x v="0"/>
    <x v="1"/>
    <s v="SSH"/>
    <s v="VRN"/>
    <x v="3"/>
    <x v="1"/>
    <x v="264"/>
  </r>
  <r>
    <x v="104"/>
    <x v="10"/>
    <x v="1"/>
    <s v="AMADEUS"/>
    <s v="11LRAR"/>
    <x v="0"/>
    <x v="1"/>
    <x v="26"/>
    <x v="7"/>
    <x v="12"/>
    <n v="1"/>
    <n v="1"/>
    <n v="350"/>
    <n v="37.72"/>
    <n v="40"/>
    <n v="427.72"/>
    <x v="0"/>
    <x v="1"/>
    <s v="SSH"/>
    <s v="VRN"/>
    <x v="3"/>
    <x v="1"/>
    <x v="187"/>
  </r>
  <r>
    <x v="104"/>
    <x v="10"/>
    <x v="1"/>
    <s v="AMADEUS"/>
    <s v="11LRAR"/>
    <x v="0"/>
    <x v="0"/>
    <x v="29"/>
    <x v="6"/>
    <x v="43"/>
    <n v="1"/>
    <n v="1"/>
    <n v="340"/>
    <n v="23.04"/>
    <n v="40"/>
    <n v="403.04"/>
    <x v="0"/>
    <x v="1"/>
    <s v="VRN"/>
    <s v="SSH"/>
    <x v="3"/>
    <x v="1"/>
    <x v="186"/>
  </r>
  <r>
    <x v="104"/>
    <x v="10"/>
    <x v="1"/>
    <s v="AMADEUS"/>
    <s v="11LRAR"/>
    <x v="0"/>
    <x v="1"/>
    <x v="26"/>
    <x v="7"/>
    <x v="12"/>
    <n v="1"/>
    <n v="1"/>
    <n v="262.5"/>
    <n v="37.72"/>
    <n v="40"/>
    <n v="340.22"/>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262.5"/>
    <n v="37.72"/>
    <n v="40"/>
    <n v="340.22"/>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350"/>
    <n v="37.72"/>
    <n v="40"/>
    <n v="427.72"/>
    <x v="0"/>
    <x v="1"/>
    <s v="SSH"/>
    <s v="VRN"/>
    <x v="3"/>
    <x v="1"/>
    <x v="187"/>
  </r>
  <r>
    <x v="104"/>
    <x v="10"/>
    <x v="1"/>
    <s v="AMADEUS"/>
    <s v="11LRAR"/>
    <x v="0"/>
    <x v="0"/>
    <x v="29"/>
    <x v="6"/>
    <x v="43"/>
    <n v="1"/>
    <n v="1"/>
    <n v="340"/>
    <n v="23.04"/>
    <n v="40"/>
    <n v="403.04"/>
    <x v="0"/>
    <x v="1"/>
    <s v="VRN"/>
    <s v="SSH"/>
    <x v="3"/>
    <x v="1"/>
    <x v="186"/>
  </r>
  <r>
    <x v="105"/>
    <x v="19"/>
    <x v="0"/>
    <m/>
    <m/>
    <x v="0"/>
    <x v="0"/>
    <x v="33"/>
    <x v="2"/>
    <x v="67"/>
    <n v="30"/>
    <n v="30"/>
    <n v="225"/>
    <n v="0"/>
    <n v="0"/>
    <n v="6750"/>
    <x v="0"/>
    <x v="3"/>
    <s v="BRI"/>
    <s v="SSH"/>
    <x v="1"/>
    <x v="3"/>
    <x v="273"/>
  </r>
  <r>
    <x v="105"/>
    <x v="19"/>
    <x v="0"/>
    <m/>
    <m/>
    <x v="0"/>
    <x v="1"/>
    <x v="34"/>
    <x v="3"/>
    <x v="68"/>
    <n v="30"/>
    <n v="30"/>
    <n v="225"/>
    <n v="0"/>
    <n v="0"/>
    <n v="6750"/>
    <x v="0"/>
    <x v="3"/>
    <s v="SSH"/>
    <s v="BRI"/>
    <x v="1"/>
    <x v="3"/>
    <x v="274"/>
  </r>
  <r>
    <x v="106"/>
    <x v="7"/>
    <x v="1"/>
    <m/>
    <m/>
    <x v="1"/>
    <x v="0"/>
    <x v="6"/>
    <x v="7"/>
    <x v="9"/>
    <n v="1"/>
    <n v="1"/>
    <n v="100"/>
    <n v="0"/>
    <n v="0"/>
    <n v="100"/>
    <x v="0"/>
    <x v="1"/>
    <s v="SSH"/>
    <s v="VRN"/>
    <x v="3"/>
    <x v="1"/>
    <x v="277"/>
  </r>
  <r>
    <x v="106"/>
    <x v="7"/>
    <x v="1"/>
    <m/>
    <m/>
    <x v="1"/>
    <x v="0"/>
    <x v="23"/>
    <x v="13"/>
    <x v="3"/>
    <n v="2"/>
    <n v="2"/>
    <n v="240"/>
    <n v="0"/>
    <n v="0"/>
    <n v="480"/>
    <x v="0"/>
    <x v="1"/>
    <s v="HRG"/>
    <s v="NAP"/>
    <x v="0"/>
    <x v="0"/>
    <x v="216"/>
  </r>
  <r>
    <x v="106"/>
    <x v="7"/>
    <x v="1"/>
    <m/>
    <m/>
    <x v="1"/>
    <x v="0"/>
    <x v="12"/>
    <x v="4"/>
    <x v="29"/>
    <n v="2"/>
    <n v="2"/>
    <n v="100"/>
    <n v="0"/>
    <n v="0"/>
    <n v="200"/>
    <x v="0"/>
    <x v="1"/>
    <s v="MXP"/>
    <s v="SSH"/>
    <x v="2"/>
    <x v="3"/>
    <x v="282"/>
  </r>
  <r>
    <x v="105"/>
    <x v="8"/>
    <x v="1"/>
    <m/>
    <s v="G4NUA"/>
    <x v="1"/>
    <x v="0"/>
    <x v="6"/>
    <x v="7"/>
    <x v="11"/>
    <n v="4"/>
    <n v="4"/>
    <n v="150"/>
    <n v="0"/>
    <n v="0"/>
    <n v="600"/>
    <x v="0"/>
    <x v="1"/>
    <s v="SSH"/>
    <s v="VRN"/>
    <x v="3"/>
    <x v="1"/>
    <x v="264"/>
  </r>
  <r>
    <x v="105"/>
    <x v="8"/>
    <x v="1"/>
    <m/>
    <s v="V4W2R"/>
    <x v="1"/>
    <x v="0"/>
    <x v="12"/>
    <x v="4"/>
    <x v="29"/>
    <n v="2"/>
    <n v="2"/>
    <n v="120"/>
    <n v="0"/>
    <n v="0"/>
    <n v="240"/>
    <x v="0"/>
    <x v="1"/>
    <s v="MXP"/>
    <s v="SSH"/>
    <x v="2"/>
    <x v="3"/>
    <x v="278"/>
  </r>
  <r>
    <x v="105"/>
    <x v="8"/>
    <x v="1"/>
    <m/>
    <s v="MTFFQ"/>
    <x v="0"/>
    <x v="0"/>
    <x v="29"/>
    <x v="6"/>
    <x v="42"/>
    <n v="2"/>
    <n v="2"/>
    <n v="315"/>
    <n v="0"/>
    <n v="0"/>
    <n v="630"/>
    <x v="0"/>
    <x v="1"/>
    <s v="VRN"/>
    <s v="SSH"/>
    <x v="3"/>
    <x v="1"/>
    <x v="43"/>
  </r>
  <r>
    <x v="105"/>
    <x v="8"/>
    <x v="1"/>
    <m/>
    <s v="MTFFQ"/>
    <x v="0"/>
    <x v="1"/>
    <x v="26"/>
    <x v="7"/>
    <x v="43"/>
    <n v="2"/>
    <n v="2"/>
    <n v="315"/>
    <n v="0"/>
    <n v="0"/>
    <n v="630"/>
    <x v="0"/>
    <x v="1"/>
    <s v="SSH"/>
    <s v="VRN"/>
    <x v="3"/>
    <x v="1"/>
    <x v="26"/>
  </r>
  <r>
    <x v="105"/>
    <x v="9"/>
    <x v="1"/>
    <s v="Website IBE"/>
    <s v="GOVPFL"/>
    <x v="1"/>
    <x v="0"/>
    <x v="7"/>
    <x v="3"/>
    <x v="37"/>
    <n v="1"/>
    <n v="1"/>
    <n v="133.38999999999999"/>
    <n v="35.480000000000004"/>
    <n v="53"/>
    <n v="221.87"/>
    <x v="0"/>
    <x v="1"/>
    <s v="SSH"/>
    <s v="BRI"/>
    <x v="1"/>
    <x v="1"/>
    <x v="119"/>
  </r>
  <r>
    <x v="105"/>
    <x v="9"/>
    <x v="1"/>
    <s v="Website IBE"/>
    <s v="GOVPFL"/>
    <x v="1"/>
    <x v="0"/>
    <x v="7"/>
    <x v="3"/>
    <x v="37"/>
    <n v="1"/>
    <n v="1"/>
    <n v="133.38999999999999"/>
    <n v="35.480000000000004"/>
    <n v="53"/>
    <n v="221.87"/>
    <x v="0"/>
    <x v="1"/>
    <s v="SSH"/>
    <s v="BRI"/>
    <x v="1"/>
    <x v="1"/>
    <x v="119"/>
  </r>
  <r>
    <x v="105"/>
    <x v="9"/>
    <x v="1"/>
    <s v="Website IBE"/>
    <s v="GOVPFL"/>
    <x v="1"/>
    <x v="0"/>
    <x v="7"/>
    <x v="3"/>
    <x v="37"/>
    <n v="1"/>
    <n v="1"/>
    <n v="177.85"/>
    <n v="35.480000000000004"/>
    <n v="53"/>
    <n v="266.33"/>
    <x v="0"/>
    <x v="1"/>
    <s v="SSH"/>
    <s v="BRI"/>
    <x v="1"/>
    <x v="1"/>
    <x v="119"/>
  </r>
  <r>
    <x v="105"/>
    <x v="9"/>
    <x v="1"/>
    <s v="Website IBE"/>
    <s v="GOVPFL"/>
    <x v="1"/>
    <x v="0"/>
    <x v="7"/>
    <x v="3"/>
    <x v="37"/>
    <n v="1"/>
    <n v="1"/>
    <n v="177.85"/>
    <n v="35.480000000000004"/>
    <n v="53"/>
    <n v="266.33"/>
    <x v="0"/>
    <x v="1"/>
    <s v="SSH"/>
    <s v="BRI"/>
    <x v="1"/>
    <x v="1"/>
    <x v="119"/>
  </r>
  <r>
    <x v="105"/>
    <x v="9"/>
    <x v="1"/>
    <s v="Website IBE"/>
    <s v="MHIUG6"/>
    <x v="1"/>
    <x v="0"/>
    <x v="26"/>
    <x v="7"/>
    <x v="43"/>
    <n v="1"/>
    <n v="1"/>
    <n v="327.61"/>
    <n v="35.480000000000004"/>
    <n v="53"/>
    <n v="416.09000000000003"/>
    <x v="0"/>
    <x v="1"/>
    <s v="SSH"/>
    <s v="VRN"/>
    <x v="3"/>
    <x v="1"/>
    <x v="26"/>
  </r>
  <r>
    <x v="105"/>
    <x v="9"/>
    <x v="1"/>
    <s v="Website IBE"/>
    <s v="MHIUG6"/>
    <x v="1"/>
    <x v="0"/>
    <x v="26"/>
    <x v="7"/>
    <x v="43"/>
    <n v="1"/>
    <n v="1"/>
    <n v="327.61"/>
    <n v="35.480000000000004"/>
    <n v="53"/>
    <n v="416.09000000000003"/>
    <x v="0"/>
    <x v="1"/>
    <s v="SSH"/>
    <s v="VRN"/>
    <x v="3"/>
    <x v="1"/>
    <x v="26"/>
  </r>
  <r>
    <x v="105"/>
    <x v="9"/>
    <x v="1"/>
    <s v="Website IBE"/>
    <s v="MHIUG6"/>
    <x v="1"/>
    <x v="0"/>
    <x v="26"/>
    <x v="7"/>
    <x v="43"/>
    <n v="1"/>
    <n v="1"/>
    <n v="245.71"/>
    <n v="35.480000000000004"/>
    <n v="53"/>
    <n v="334.19"/>
    <x v="0"/>
    <x v="1"/>
    <s v="SSH"/>
    <s v="VRN"/>
    <x v="3"/>
    <x v="1"/>
    <x v="26"/>
  </r>
  <r>
    <x v="106"/>
    <x v="31"/>
    <x v="1"/>
    <s v=" "/>
    <s v="CPEBQG"/>
    <x v="1"/>
    <x v="0"/>
    <x v="6"/>
    <x v="7"/>
    <x v="11"/>
    <n v="1"/>
    <n v="1"/>
    <n v="155"/>
    <n v="0"/>
    <n v="0"/>
    <n v="155"/>
    <x v="0"/>
    <x v="1"/>
    <s v="SSH"/>
    <s v="VRN"/>
    <x v="3"/>
    <x v="1"/>
    <x v="289"/>
  </r>
  <r>
    <x v="106"/>
    <x v="31"/>
    <x v="1"/>
    <s v=" "/>
    <s v="CPEBQG"/>
    <x v="1"/>
    <x v="0"/>
    <x v="6"/>
    <x v="7"/>
    <x v="11"/>
    <n v="1"/>
    <n v="1"/>
    <n v="155"/>
    <n v="0"/>
    <n v="0"/>
    <n v="155"/>
    <x v="0"/>
    <x v="1"/>
    <s v="SSH"/>
    <s v="VRN"/>
    <x v="3"/>
    <x v="1"/>
    <x v="289"/>
  </r>
  <r>
    <x v="106"/>
    <x v="31"/>
    <x v="1"/>
    <s v=" "/>
    <s v="CPO98L"/>
    <x v="1"/>
    <x v="0"/>
    <x v="6"/>
    <x v="7"/>
    <x v="11"/>
    <n v="1"/>
    <n v="1"/>
    <n v="155"/>
    <n v="0"/>
    <n v="0"/>
    <n v="155"/>
    <x v="0"/>
    <x v="1"/>
    <s v="SSH"/>
    <s v="VRN"/>
    <x v="3"/>
    <x v="1"/>
    <x v="289"/>
  </r>
  <r>
    <x v="106"/>
    <x v="31"/>
    <x v="1"/>
    <s v=" "/>
    <s v="CPTZNE"/>
    <x v="1"/>
    <x v="0"/>
    <x v="6"/>
    <x v="7"/>
    <x v="11"/>
    <n v="1"/>
    <n v="1"/>
    <n v="155"/>
    <n v="0"/>
    <n v="0"/>
    <n v="155"/>
    <x v="0"/>
    <x v="1"/>
    <s v="SSH"/>
    <s v="VRN"/>
    <x v="3"/>
    <x v="1"/>
    <x v="289"/>
  </r>
  <r>
    <x v="106"/>
    <x v="31"/>
    <x v="1"/>
    <s v=" "/>
    <s v="CPTZNE"/>
    <x v="1"/>
    <x v="0"/>
    <x v="6"/>
    <x v="7"/>
    <x v="11"/>
    <n v="1"/>
    <n v="1"/>
    <n v="155"/>
    <n v="0"/>
    <n v="0"/>
    <n v="155"/>
    <x v="0"/>
    <x v="1"/>
    <s v="SSH"/>
    <s v="VRN"/>
    <x v="3"/>
    <x v="1"/>
    <x v="289"/>
  </r>
  <r>
    <x v="106"/>
    <x v="31"/>
    <x v="1"/>
    <s v=" "/>
    <s v="CPTZNE"/>
    <x v="1"/>
    <x v="0"/>
    <x v="6"/>
    <x v="7"/>
    <x v="11"/>
    <n v="1"/>
    <n v="1"/>
    <n v="155"/>
    <n v="0"/>
    <n v="0"/>
    <n v="155"/>
    <x v="0"/>
    <x v="1"/>
    <s v="SSH"/>
    <s v="VRN"/>
    <x v="3"/>
    <x v="1"/>
    <x v="289"/>
  </r>
  <r>
    <x v="106"/>
    <x v="31"/>
    <x v="1"/>
    <s v=" "/>
    <s v="CPTZNE"/>
    <x v="1"/>
    <x v="0"/>
    <x v="6"/>
    <x v="7"/>
    <x v="11"/>
    <n v="1"/>
    <n v="1"/>
    <n v="155"/>
    <n v="0"/>
    <n v="0"/>
    <n v="155"/>
    <x v="0"/>
    <x v="1"/>
    <s v="SSH"/>
    <s v="VRN"/>
    <x v="3"/>
    <x v="1"/>
    <x v="289"/>
  </r>
  <r>
    <x v="106"/>
    <x v="31"/>
    <x v="1"/>
    <s v=" "/>
    <s v="CPTZNE"/>
    <x v="1"/>
    <x v="0"/>
    <x v="6"/>
    <x v="7"/>
    <x v="11"/>
    <n v="1"/>
    <n v="1"/>
    <n v="155"/>
    <n v="0"/>
    <n v="0"/>
    <n v="155"/>
    <x v="0"/>
    <x v="1"/>
    <s v="SSH"/>
    <s v="VRN"/>
    <x v="3"/>
    <x v="1"/>
    <x v="289"/>
  </r>
  <r>
    <x v="105"/>
    <x v="10"/>
    <x v="1"/>
    <s v="AMADEUS"/>
    <s v="11LRMT"/>
    <x v="1"/>
    <x v="0"/>
    <x v="4"/>
    <x v="6"/>
    <x v="10"/>
    <n v="1"/>
    <n v="1"/>
    <n v="130"/>
    <n v="23.04"/>
    <n v="40"/>
    <n v="193.04"/>
    <x v="0"/>
    <x v="1"/>
    <s v="VRN"/>
    <s v="SSH"/>
    <x v="3"/>
    <x v="1"/>
    <x v="288"/>
  </r>
  <r>
    <x v="105"/>
    <x v="10"/>
    <x v="1"/>
    <s v="AMADEUS"/>
    <s v="11LRMT"/>
    <x v="1"/>
    <x v="0"/>
    <x v="4"/>
    <x v="6"/>
    <x v="10"/>
    <n v="1"/>
    <n v="1"/>
    <n v="130"/>
    <n v="23.04"/>
    <n v="40"/>
    <n v="193.04"/>
    <x v="0"/>
    <x v="1"/>
    <s v="VRN"/>
    <s v="SSH"/>
    <x v="3"/>
    <x v="1"/>
    <x v="288"/>
  </r>
  <r>
    <x v="105"/>
    <x v="10"/>
    <x v="1"/>
    <s v="AMADEUS"/>
    <s v="11LRMT"/>
    <x v="1"/>
    <x v="0"/>
    <x v="4"/>
    <x v="6"/>
    <x v="10"/>
    <n v="1"/>
    <n v="1"/>
    <n v="130"/>
    <n v="23.04"/>
    <n v="40"/>
    <n v="193.04"/>
    <x v="0"/>
    <x v="1"/>
    <s v="VRN"/>
    <s v="SSH"/>
    <x v="3"/>
    <x v="1"/>
    <x v="288"/>
  </r>
  <r>
    <x v="105"/>
    <x v="10"/>
    <x v="1"/>
    <s v="AMADEUS"/>
    <s v="11LRMT"/>
    <x v="1"/>
    <x v="0"/>
    <x v="4"/>
    <x v="6"/>
    <x v="10"/>
    <n v="1"/>
    <n v="1"/>
    <n v="130"/>
    <n v="23.04"/>
    <n v="40"/>
    <n v="193.04"/>
    <x v="0"/>
    <x v="1"/>
    <s v="VRN"/>
    <s v="SSH"/>
    <x v="3"/>
    <x v="1"/>
    <x v="288"/>
  </r>
  <r>
    <x v="105"/>
    <x v="25"/>
    <x v="1"/>
    <m/>
    <s v="12M4BN"/>
    <x v="0"/>
    <x v="1"/>
    <x v="6"/>
    <x v="7"/>
    <x v="11"/>
    <n v="1"/>
    <n v="1"/>
    <n v="200"/>
    <n v="30.28"/>
    <n v="30"/>
    <n v="260.27999999999997"/>
    <x v="0"/>
    <x v="1"/>
    <s v="SSH"/>
    <s v="VRN"/>
    <x v="3"/>
    <x v="1"/>
    <x v="264"/>
  </r>
  <r>
    <x v="105"/>
    <x v="25"/>
    <x v="1"/>
    <m/>
    <s v="12M4BN"/>
    <x v="0"/>
    <x v="0"/>
    <x v="4"/>
    <x v="6"/>
    <x v="10"/>
    <n v="1"/>
    <n v="1"/>
    <n v="80"/>
    <n v="24.400000000000002"/>
    <n v="30"/>
    <n v="134.4"/>
    <x v="0"/>
    <x v="1"/>
    <s v="VRN"/>
    <s v="SSH"/>
    <x v="3"/>
    <x v="1"/>
    <x v="288"/>
  </r>
  <r>
    <x v="105"/>
    <x v="25"/>
    <x v="1"/>
    <m/>
    <s v="12M4BN"/>
    <x v="0"/>
    <x v="1"/>
    <x v="6"/>
    <x v="7"/>
    <x v="11"/>
    <n v="1"/>
    <n v="1"/>
    <n v="200"/>
    <n v="30.28"/>
    <n v="30"/>
    <n v="260.27999999999997"/>
    <x v="0"/>
    <x v="1"/>
    <s v="SSH"/>
    <s v="VRN"/>
    <x v="3"/>
    <x v="1"/>
    <x v="264"/>
  </r>
  <r>
    <x v="105"/>
    <x v="25"/>
    <x v="1"/>
    <m/>
    <s v="12M4BN"/>
    <x v="0"/>
    <x v="0"/>
    <x v="4"/>
    <x v="6"/>
    <x v="10"/>
    <n v="1"/>
    <n v="1"/>
    <n v="80"/>
    <n v="24.400000000000002"/>
    <n v="30"/>
    <n v="134.4"/>
    <x v="0"/>
    <x v="1"/>
    <s v="VRN"/>
    <s v="SSH"/>
    <x v="3"/>
    <x v="1"/>
    <x v="288"/>
  </r>
  <r>
    <x v="105"/>
    <x v="25"/>
    <x v="1"/>
    <m/>
    <s v="12M4BN"/>
    <x v="0"/>
    <x v="1"/>
    <x v="6"/>
    <x v="7"/>
    <x v="11"/>
    <n v="1"/>
    <n v="1"/>
    <n v="155"/>
    <n v="30.28"/>
    <n v="30"/>
    <n v="215.28"/>
    <x v="0"/>
    <x v="1"/>
    <s v="SSH"/>
    <s v="VRN"/>
    <x v="3"/>
    <x v="1"/>
    <x v="264"/>
  </r>
  <r>
    <x v="105"/>
    <x v="25"/>
    <x v="1"/>
    <m/>
    <s v="12M4BN"/>
    <x v="0"/>
    <x v="0"/>
    <x v="4"/>
    <x v="6"/>
    <x v="10"/>
    <n v="1"/>
    <n v="1"/>
    <n v="65"/>
    <n v="18.78"/>
    <n v="30"/>
    <n v="113.78"/>
    <x v="0"/>
    <x v="1"/>
    <s v="VRN"/>
    <s v="SSH"/>
    <x v="3"/>
    <x v="1"/>
    <x v="288"/>
  </r>
  <r>
    <x v="105"/>
    <x v="25"/>
    <x v="1"/>
    <m/>
    <s v="12M4BN"/>
    <x v="0"/>
    <x v="1"/>
    <x v="6"/>
    <x v="7"/>
    <x v="11"/>
    <n v="1"/>
    <n v="1"/>
    <n v="155"/>
    <n v="30.28"/>
    <n v="30"/>
    <n v="215.28"/>
    <x v="0"/>
    <x v="1"/>
    <s v="SSH"/>
    <s v="VRN"/>
    <x v="3"/>
    <x v="1"/>
    <x v="264"/>
  </r>
  <r>
    <x v="105"/>
    <x v="25"/>
    <x v="1"/>
    <m/>
    <s v="12M4BN"/>
    <x v="0"/>
    <x v="0"/>
    <x v="4"/>
    <x v="6"/>
    <x v="10"/>
    <n v="1"/>
    <n v="1"/>
    <n v="65"/>
    <n v="18.78"/>
    <n v="30"/>
    <n v="113.78"/>
    <x v="0"/>
    <x v="1"/>
    <s v="VRN"/>
    <s v="SSH"/>
    <x v="3"/>
    <x v="1"/>
    <x v="288"/>
  </r>
  <r>
    <x v="105"/>
    <x v="25"/>
    <x v="1"/>
    <m/>
    <s v="12M4BN"/>
    <x v="0"/>
    <x v="1"/>
    <x v="6"/>
    <x v="7"/>
    <x v="11"/>
    <n v="1"/>
    <n v="1"/>
    <n v="155"/>
    <n v="30.28"/>
    <n v="30"/>
    <n v="215.28"/>
    <x v="0"/>
    <x v="1"/>
    <s v="SSH"/>
    <s v="VRN"/>
    <x v="3"/>
    <x v="1"/>
    <x v="264"/>
  </r>
  <r>
    <x v="105"/>
    <x v="25"/>
    <x v="1"/>
    <m/>
    <s v="12M4BN"/>
    <x v="0"/>
    <x v="0"/>
    <x v="4"/>
    <x v="6"/>
    <x v="10"/>
    <n v="1"/>
    <n v="1"/>
    <n v="65"/>
    <n v="18.78"/>
    <n v="30"/>
    <n v="113.78"/>
    <x v="0"/>
    <x v="1"/>
    <s v="VRN"/>
    <s v="SSH"/>
    <x v="3"/>
    <x v="1"/>
    <x v="288"/>
  </r>
  <r>
    <x v="106"/>
    <x v="7"/>
    <x v="1"/>
    <m/>
    <m/>
    <x v="1"/>
    <x v="0"/>
    <x v="4"/>
    <x v="6"/>
    <x v="10"/>
    <n v="5"/>
    <n v="5"/>
    <n v="100"/>
    <n v="0"/>
    <n v="0"/>
    <n v="500"/>
    <x v="0"/>
    <x v="1"/>
    <s v="VRN"/>
    <s v="SSH"/>
    <x v="3"/>
    <x v="1"/>
    <x v="278"/>
  </r>
  <r>
    <x v="106"/>
    <x v="10"/>
    <x v="1"/>
    <s v="AMADEUS"/>
    <s v="11LHU3"/>
    <x v="0"/>
    <x v="0"/>
    <x v="32"/>
    <x v="0"/>
    <x v="28"/>
    <n v="1"/>
    <n v="1"/>
    <n v="225"/>
    <n v="34.04"/>
    <n v="30"/>
    <n v="289.04000000000002"/>
    <x v="0"/>
    <x v="1"/>
    <s v="NAP"/>
    <s v="SSH"/>
    <x v="0"/>
    <x v="3"/>
    <x v="291"/>
  </r>
  <r>
    <x v="106"/>
    <x v="10"/>
    <x v="1"/>
    <s v="AMADEUS"/>
    <s v="11LHU3"/>
    <x v="0"/>
    <x v="0"/>
    <x v="32"/>
    <x v="0"/>
    <x v="28"/>
    <n v="1"/>
    <n v="1"/>
    <n v="300"/>
    <n v="34.04"/>
    <n v="30"/>
    <n v="364.04"/>
    <x v="0"/>
    <x v="1"/>
    <s v="NAP"/>
    <s v="SSH"/>
    <x v="0"/>
    <x v="3"/>
    <x v="291"/>
  </r>
  <r>
    <x v="106"/>
    <x v="10"/>
    <x v="1"/>
    <s v="AMADEUS"/>
    <s v="11LHU3"/>
    <x v="0"/>
    <x v="0"/>
    <x v="32"/>
    <x v="0"/>
    <x v="28"/>
    <n v="1"/>
    <n v="1"/>
    <n v="300"/>
    <n v="34.04"/>
    <n v="30"/>
    <n v="364.04"/>
    <x v="0"/>
    <x v="1"/>
    <s v="NAP"/>
    <s v="SSH"/>
    <x v="0"/>
    <x v="3"/>
    <x v="291"/>
  </r>
  <r>
    <x v="106"/>
    <x v="10"/>
    <x v="1"/>
    <s v="AMADEUS"/>
    <s v="11LHU3"/>
    <x v="0"/>
    <x v="0"/>
    <x v="32"/>
    <x v="0"/>
    <x v="28"/>
    <n v="1"/>
    <n v="1"/>
    <n v="300"/>
    <n v="34.04"/>
    <n v="30"/>
    <n v="364.04"/>
    <x v="0"/>
    <x v="1"/>
    <s v="NAP"/>
    <s v="SSH"/>
    <x v="0"/>
    <x v="3"/>
    <x v="291"/>
  </r>
  <r>
    <x v="70"/>
    <x v="10"/>
    <x v="1"/>
    <s v=""/>
    <s v="11LJG7"/>
    <x v="1"/>
    <x v="0"/>
    <x v="27"/>
    <x v="14"/>
    <x v="28"/>
    <n v="1"/>
    <n v="1"/>
    <n v="240"/>
    <n v="34.659999999999997"/>
    <n v="30"/>
    <n v="304.65999999999997"/>
    <x v="0"/>
    <x v="1"/>
    <s v="CAG"/>
    <s v="SSH"/>
    <x v="5"/>
    <x v="3"/>
    <x v="254"/>
  </r>
  <r>
    <x v="70"/>
    <x v="10"/>
    <x v="1"/>
    <s v=""/>
    <s v="11LJG7"/>
    <x v="1"/>
    <x v="0"/>
    <x v="27"/>
    <x v="14"/>
    <x v="28"/>
    <n v="1"/>
    <n v="1"/>
    <n v="240"/>
    <n v="34.659999999999997"/>
    <n v="30"/>
    <n v="304.65999999999997"/>
    <x v="0"/>
    <x v="1"/>
    <s v="CAG"/>
    <s v="SSH"/>
    <x v="5"/>
    <x v="3"/>
    <x v="254"/>
  </r>
  <r>
    <x v="70"/>
    <x v="10"/>
    <x v="1"/>
    <s v=""/>
    <s v="11LJG7"/>
    <x v="1"/>
    <x v="0"/>
    <x v="27"/>
    <x v="14"/>
    <x v="28"/>
    <n v="1"/>
    <n v="1"/>
    <n v="240"/>
    <n v="34.659999999999997"/>
    <n v="30"/>
    <n v="304.65999999999997"/>
    <x v="0"/>
    <x v="1"/>
    <s v="CAG"/>
    <s v="SSH"/>
    <x v="5"/>
    <x v="3"/>
    <x v="254"/>
  </r>
  <r>
    <x v="70"/>
    <x v="10"/>
    <x v="1"/>
    <s v=""/>
    <s v="11LJG7"/>
    <x v="1"/>
    <x v="0"/>
    <x v="27"/>
    <x v="14"/>
    <x v="28"/>
    <n v="1"/>
    <n v="1"/>
    <n v="240"/>
    <n v="34.659999999999997"/>
    <n v="30"/>
    <n v="304.65999999999997"/>
    <x v="0"/>
    <x v="1"/>
    <s v="CAG"/>
    <s v="SSH"/>
    <x v="5"/>
    <x v="3"/>
    <x v="254"/>
  </r>
  <r>
    <x v="107"/>
    <x v="20"/>
    <x v="0"/>
    <m/>
    <m/>
    <x v="0"/>
    <x v="0"/>
    <x v="0"/>
    <x v="0"/>
    <x v="0"/>
    <n v="20"/>
    <n v="20"/>
    <n v="245"/>
    <n v="0"/>
    <n v="0"/>
    <n v="4900"/>
    <x v="0"/>
    <x v="5"/>
    <s v="NAP"/>
    <s v="SSH"/>
    <x v="0"/>
    <x v="0"/>
    <x v="72"/>
  </r>
  <r>
    <x v="107"/>
    <x v="20"/>
    <x v="0"/>
    <m/>
    <m/>
    <x v="0"/>
    <x v="0"/>
    <x v="0"/>
    <x v="0"/>
    <x v="1"/>
    <n v="20"/>
    <n v="20"/>
    <n v="245"/>
    <n v="0"/>
    <n v="0"/>
    <n v="4900"/>
    <x v="0"/>
    <x v="5"/>
    <s v="NAP"/>
    <s v="SSH"/>
    <x v="0"/>
    <x v="0"/>
    <x v="263"/>
  </r>
  <r>
    <x v="107"/>
    <x v="20"/>
    <x v="0"/>
    <m/>
    <m/>
    <x v="0"/>
    <x v="0"/>
    <x v="0"/>
    <x v="0"/>
    <x v="2"/>
    <n v="20"/>
    <n v="20"/>
    <n v="245"/>
    <n v="0"/>
    <n v="0"/>
    <n v="4900"/>
    <x v="0"/>
    <x v="5"/>
    <s v="NAP"/>
    <s v="SSH"/>
    <x v="0"/>
    <x v="0"/>
    <x v="217"/>
  </r>
  <r>
    <x v="107"/>
    <x v="20"/>
    <x v="0"/>
    <m/>
    <m/>
    <x v="0"/>
    <x v="0"/>
    <x v="0"/>
    <x v="0"/>
    <x v="3"/>
    <n v="20"/>
    <n v="20"/>
    <n v="245"/>
    <n v="0"/>
    <n v="0"/>
    <n v="4900"/>
    <x v="0"/>
    <x v="5"/>
    <s v="NAP"/>
    <s v="SSH"/>
    <x v="0"/>
    <x v="0"/>
    <x v="43"/>
  </r>
  <r>
    <x v="107"/>
    <x v="20"/>
    <x v="0"/>
    <m/>
    <m/>
    <x v="0"/>
    <x v="1"/>
    <x v="2"/>
    <x v="1"/>
    <x v="1"/>
    <n v="20"/>
    <n v="20"/>
    <n v="245"/>
    <n v="0"/>
    <n v="0"/>
    <n v="4900"/>
    <x v="0"/>
    <x v="5"/>
    <s v="SSH"/>
    <s v="NAP"/>
    <x v="0"/>
    <x v="0"/>
    <x v="263"/>
  </r>
  <r>
    <x v="107"/>
    <x v="20"/>
    <x v="0"/>
    <m/>
    <m/>
    <x v="0"/>
    <x v="1"/>
    <x v="2"/>
    <x v="1"/>
    <x v="2"/>
    <n v="20"/>
    <n v="20"/>
    <n v="245"/>
    <n v="0"/>
    <n v="0"/>
    <n v="4900"/>
    <x v="0"/>
    <x v="5"/>
    <s v="SSH"/>
    <s v="NAP"/>
    <x v="0"/>
    <x v="0"/>
    <x v="217"/>
  </r>
  <r>
    <x v="107"/>
    <x v="20"/>
    <x v="0"/>
    <m/>
    <m/>
    <x v="0"/>
    <x v="1"/>
    <x v="2"/>
    <x v="1"/>
    <x v="3"/>
    <n v="20"/>
    <n v="20"/>
    <n v="245"/>
    <n v="0"/>
    <n v="0"/>
    <n v="4900"/>
    <x v="0"/>
    <x v="5"/>
    <s v="SSH"/>
    <s v="NAP"/>
    <x v="0"/>
    <x v="0"/>
    <x v="43"/>
  </r>
  <r>
    <x v="107"/>
    <x v="20"/>
    <x v="0"/>
    <m/>
    <m/>
    <x v="0"/>
    <x v="1"/>
    <x v="2"/>
    <x v="1"/>
    <x v="4"/>
    <n v="20"/>
    <n v="20"/>
    <n v="245"/>
    <n v="0"/>
    <n v="0"/>
    <n v="4900"/>
    <x v="0"/>
    <x v="5"/>
    <s v="SSH"/>
    <s v="NAP"/>
    <x v="0"/>
    <x v="0"/>
    <x v="26"/>
  </r>
  <r>
    <x v="107"/>
    <x v="7"/>
    <x v="1"/>
    <m/>
    <m/>
    <x v="1"/>
    <x v="0"/>
    <x v="12"/>
    <x v="4"/>
    <x v="29"/>
    <n v="2"/>
    <n v="2"/>
    <n v="100"/>
    <n v="0"/>
    <n v="0"/>
    <n v="200"/>
    <x v="0"/>
    <x v="1"/>
    <s v="MXP"/>
    <s v="SSH"/>
    <x v="2"/>
    <x v="3"/>
    <x v="293"/>
  </r>
  <r>
    <x v="107"/>
    <x v="8"/>
    <x v="1"/>
    <m/>
    <s v="GPJFH"/>
    <x v="1"/>
    <x v="0"/>
    <x v="11"/>
    <x v="1"/>
    <x v="26"/>
    <n v="2"/>
    <n v="2"/>
    <n v="300"/>
    <n v="0"/>
    <n v="0"/>
    <n v="600"/>
    <x v="0"/>
    <x v="1"/>
    <s v="SSH"/>
    <s v="NAP"/>
    <x v="0"/>
    <x v="2"/>
    <x v="278"/>
  </r>
  <r>
    <x v="107"/>
    <x v="7"/>
    <x v="1"/>
    <m/>
    <m/>
    <x v="1"/>
    <x v="0"/>
    <x v="7"/>
    <x v="3"/>
    <x v="41"/>
    <n v="2"/>
    <n v="2"/>
    <n v="240"/>
    <n v="0"/>
    <n v="0"/>
    <n v="480"/>
    <x v="0"/>
    <x v="1"/>
    <s v="SSH"/>
    <s v="BRI"/>
    <x v="1"/>
    <x v="1"/>
    <x v="279"/>
  </r>
  <r>
    <x v="107"/>
    <x v="7"/>
    <x v="1"/>
    <m/>
    <m/>
    <x v="1"/>
    <x v="0"/>
    <x v="5"/>
    <x v="2"/>
    <x v="40"/>
    <n v="2"/>
    <n v="2"/>
    <n v="240"/>
    <n v="0"/>
    <n v="0"/>
    <n v="480"/>
    <x v="0"/>
    <x v="1"/>
    <s v="BRI"/>
    <s v="SSH"/>
    <x v="1"/>
    <x v="1"/>
    <x v="71"/>
  </r>
  <r>
    <x v="107"/>
    <x v="7"/>
    <x v="1"/>
    <m/>
    <m/>
    <x v="1"/>
    <x v="0"/>
    <x v="9"/>
    <x v="0"/>
    <x v="25"/>
    <n v="6"/>
    <n v="6"/>
    <n v="300"/>
    <n v="0"/>
    <n v="0"/>
    <n v="1800"/>
    <x v="0"/>
    <x v="1"/>
    <s v="NAP"/>
    <s v="SSH"/>
    <x v="0"/>
    <x v="2"/>
    <x v="277"/>
  </r>
  <r>
    <x v="107"/>
    <x v="8"/>
    <x v="1"/>
    <m/>
    <s v="TJRRA"/>
    <x v="1"/>
    <x v="0"/>
    <x v="26"/>
    <x v="7"/>
    <x v="43"/>
    <n v="2"/>
    <n v="2"/>
    <n v="350"/>
    <n v="0"/>
    <n v="0"/>
    <n v="700"/>
    <x v="0"/>
    <x v="1"/>
    <s v="SSH"/>
    <s v="VRN"/>
    <x v="3"/>
    <x v="1"/>
    <x v="258"/>
  </r>
  <r>
    <x v="107"/>
    <x v="10"/>
    <x v="1"/>
    <s v="TRAVELPORT"/>
    <s v="11LRTU"/>
    <x v="0"/>
    <x v="1"/>
    <x v="7"/>
    <x v="3"/>
    <x v="42"/>
    <n v="1"/>
    <n v="1"/>
    <n v="245"/>
    <n v="39.03"/>
    <n v="40"/>
    <n v="324.02999999999997"/>
    <x v="0"/>
    <x v="1"/>
    <s v="SSH"/>
    <s v="BRI"/>
    <x v="1"/>
    <x v="1"/>
    <x v="280"/>
  </r>
  <r>
    <x v="107"/>
    <x v="10"/>
    <x v="1"/>
    <s v="TRAVELPORT"/>
    <s v="11LRTU"/>
    <x v="0"/>
    <x v="0"/>
    <x v="5"/>
    <x v="2"/>
    <x v="41"/>
    <n v="1"/>
    <n v="1"/>
    <n v="245"/>
    <n v="19.420000000000002"/>
    <n v="40"/>
    <n v="304.42"/>
    <x v="0"/>
    <x v="1"/>
    <s v="BRI"/>
    <s v="SSH"/>
    <x v="1"/>
    <x v="1"/>
    <x v="279"/>
  </r>
  <r>
    <x v="107"/>
    <x v="10"/>
    <x v="1"/>
    <s v="TRAVELPORT"/>
    <s v="11LRTU"/>
    <x v="0"/>
    <x v="1"/>
    <x v="7"/>
    <x v="3"/>
    <x v="42"/>
    <n v="1"/>
    <n v="1"/>
    <n v="183.75"/>
    <n v="39.03"/>
    <n v="40"/>
    <n v="262.77999999999997"/>
    <x v="0"/>
    <x v="1"/>
    <s v="SSH"/>
    <s v="BRI"/>
    <x v="1"/>
    <x v="1"/>
    <x v="280"/>
  </r>
  <r>
    <x v="107"/>
    <x v="10"/>
    <x v="1"/>
    <s v="TRAVELPORT"/>
    <s v="11LRTU"/>
    <x v="0"/>
    <x v="0"/>
    <x v="5"/>
    <x v="2"/>
    <x v="41"/>
    <n v="1"/>
    <n v="1"/>
    <n v="183.75"/>
    <n v="19.420000000000002"/>
    <n v="40"/>
    <n v="243.17000000000002"/>
    <x v="0"/>
    <x v="1"/>
    <s v="BRI"/>
    <s v="SSH"/>
    <x v="1"/>
    <x v="1"/>
    <x v="279"/>
  </r>
  <r>
    <x v="107"/>
    <x v="10"/>
    <x v="1"/>
    <s v="TRAVELPORT"/>
    <s v="11LRTU"/>
    <x v="0"/>
    <x v="1"/>
    <x v="7"/>
    <x v="3"/>
    <x v="42"/>
    <n v="1"/>
    <n v="1"/>
    <n v="183.75"/>
    <n v="39.03"/>
    <n v="40"/>
    <n v="262.77999999999997"/>
    <x v="0"/>
    <x v="1"/>
    <s v="SSH"/>
    <s v="BRI"/>
    <x v="1"/>
    <x v="1"/>
    <x v="280"/>
  </r>
  <r>
    <x v="107"/>
    <x v="10"/>
    <x v="1"/>
    <s v="TRAVELPORT"/>
    <s v="11LRTU"/>
    <x v="0"/>
    <x v="0"/>
    <x v="5"/>
    <x v="2"/>
    <x v="41"/>
    <n v="1"/>
    <n v="1"/>
    <n v="183.75"/>
    <n v="19.420000000000002"/>
    <n v="40"/>
    <n v="243.17000000000002"/>
    <x v="0"/>
    <x v="1"/>
    <s v="BRI"/>
    <s v="SSH"/>
    <x v="1"/>
    <x v="1"/>
    <x v="279"/>
  </r>
  <r>
    <x v="107"/>
    <x v="10"/>
    <x v="1"/>
    <s v="AMADEUS"/>
    <s v="11LS0S"/>
    <x v="1"/>
    <x v="0"/>
    <x v="9"/>
    <x v="0"/>
    <x v="26"/>
    <n v="1"/>
    <n v="1"/>
    <n v="50"/>
    <n v="34.04"/>
    <n v="40"/>
    <n v="124.03999999999999"/>
    <x v="0"/>
    <x v="1"/>
    <s v="NAP"/>
    <s v="SSH"/>
    <x v="0"/>
    <x v="2"/>
    <x v="278"/>
  </r>
  <r>
    <x v="107"/>
    <x v="10"/>
    <x v="1"/>
    <s v="TRAVELPORT"/>
    <s v="11LRTU"/>
    <x v="0"/>
    <x v="1"/>
    <x v="7"/>
    <x v="3"/>
    <x v="42"/>
    <n v="1"/>
    <n v="1"/>
    <n v="245"/>
    <n v="39.03"/>
    <n v="40"/>
    <n v="324.02999999999997"/>
    <x v="0"/>
    <x v="1"/>
    <s v="SSH"/>
    <s v="BRI"/>
    <x v="1"/>
    <x v="1"/>
    <x v="280"/>
  </r>
  <r>
    <x v="107"/>
    <x v="10"/>
    <x v="1"/>
    <s v="TRAVELPORT"/>
    <s v="11LRTU"/>
    <x v="0"/>
    <x v="0"/>
    <x v="5"/>
    <x v="2"/>
    <x v="41"/>
    <n v="1"/>
    <n v="1"/>
    <n v="245"/>
    <n v="19.420000000000002"/>
    <n v="40"/>
    <n v="304.42"/>
    <x v="0"/>
    <x v="1"/>
    <s v="BRI"/>
    <s v="SSH"/>
    <x v="1"/>
    <x v="1"/>
    <x v="279"/>
  </r>
  <r>
    <x v="108"/>
    <x v="7"/>
    <x v="1"/>
    <m/>
    <m/>
    <x v="1"/>
    <x v="0"/>
    <x v="4"/>
    <x v="6"/>
    <x v="10"/>
    <n v="1"/>
    <n v="1"/>
    <n v="100"/>
    <n v="0"/>
    <n v="0"/>
    <n v="100"/>
    <x v="0"/>
    <x v="1"/>
    <s v="VRN"/>
    <s v="SSH"/>
    <x v="3"/>
    <x v="1"/>
    <x v="293"/>
  </r>
  <r>
    <x v="109"/>
    <x v="7"/>
    <x v="1"/>
    <m/>
    <m/>
    <x v="1"/>
    <x v="0"/>
    <x v="6"/>
    <x v="7"/>
    <x v="11"/>
    <n v="4"/>
    <n v="4"/>
    <n v="150"/>
    <n v="0"/>
    <n v="0"/>
    <n v="600"/>
    <x v="0"/>
    <x v="1"/>
    <s v="SSH"/>
    <s v="VRN"/>
    <x v="3"/>
    <x v="1"/>
    <x v="283"/>
  </r>
  <r>
    <x v="109"/>
    <x v="13"/>
    <x v="0"/>
    <m/>
    <m/>
    <x v="0"/>
    <x v="0"/>
    <x v="5"/>
    <x v="2"/>
    <x v="93"/>
    <n v="120"/>
    <n v="120"/>
    <n v="170"/>
    <n v="0"/>
    <n v="0"/>
    <n v="20400"/>
    <x v="0"/>
    <x v="3"/>
    <s v="BRI"/>
    <s v="SSH"/>
    <x v="1"/>
    <x v="1"/>
    <x v="181"/>
  </r>
  <r>
    <x v="109"/>
    <x v="13"/>
    <x v="0"/>
    <m/>
    <m/>
    <x v="0"/>
    <x v="1"/>
    <x v="7"/>
    <x v="3"/>
    <x v="35"/>
    <n v="120"/>
    <n v="120"/>
    <n v="170"/>
    <n v="0"/>
    <n v="0"/>
    <n v="20400"/>
    <x v="0"/>
    <x v="3"/>
    <s v="SSH"/>
    <s v="BRI"/>
    <x v="1"/>
    <x v="1"/>
    <x v="170"/>
  </r>
  <r>
    <x v="108"/>
    <x v="10"/>
    <x v="1"/>
    <s v="AMADEUS"/>
    <s v="11LS4Q"/>
    <x v="1"/>
    <x v="0"/>
    <x v="5"/>
    <x v="2"/>
    <x v="10"/>
    <n v="1"/>
    <n v="1"/>
    <n v="70"/>
    <n v="19.420000000000002"/>
    <n v="40"/>
    <n v="129.42000000000002"/>
    <x v="0"/>
    <x v="1"/>
    <s v="BRI"/>
    <s v="SSH"/>
    <x v="1"/>
    <x v="1"/>
    <x v="293"/>
  </r>
  <r>
    <x v="108"/>
    <x v="10"/>
    <x v="1"/>
    <s v="AMADEUS"/>
    <s v="11LS4Q"/>
    <x v="1"/>
    <x v="0"/>
    <x v="5"/>
    <x v="2"/>
    <x v="10"/>
    <n v="1"/>
    <n v="1"/>
    <n v="70"/>
    <n v="19.420000000000002"/>
    <n v="40"/>
    <n v="129.42000000000002"/>
    <x v="0"/>
    <x v="1"/>
    <s v="BRI"/>
    <s v="SSH"/>
    <x v="1"/>
    <x v="1"/>
    <x v="293"/>
  </r>
  <r>
    <x v="109"/>
    <x v="8"/>
    <x v="1"/>
    <m/>
    <s v="E72RQ"/>
    <x v="1"/>
    <x v="0"/>
    <x v="9"/>
    <x v="0"/>
    <x v="26"/>
    <n v="3"/>
    <n v="3"/>
    <n v="120"/>
    <n v="0"/>
    <n v="0"/>
    <n v="360"/>
    <x v="0"/>
    <x v="1"/>
    <s v="NAP"/>
    <s v="SSH"/>
    <x v="0"/>
    <x v="2"/>
    <x v="293"/>
  </r>
  <r>
    <x v="109"/>
    <x v="8"/>
    <x v="1"/>
    <m/>
    <s v="P4RD2"/>
    <x v="0"/>
    <x v="0"/>
    <x v="12"/>
    <x v="16"/>
    <x v="71"/>
    <n v="4"/>
    <n v="4"/>
    <n v="250"/>
    <n v="0"/>
    <n v="0"/>
    <n v="1000"/>
    <x v="0"/>
    <x v="1"/>
    <s v="FCO"/>
    <s v="SSH"/>
    <x v="6"/>
    <x v="3"/>
    <x v="199"/>
  </r>
  <r>
    <x v="109"/>
    <x v="8"/>
    <x v="1"/>
    <m/>
    <s v="P4RD2"/>
    <x v="0"/>
    <x v="1"/>
    <x v="13"/>
    <x v="17"/>
    <x v="72"/>
    <n v="4"/>
    <n v="4"/>
    <n v="250"/>
    <n v="0"/>
    <n v="0"/>
    <n v="1000"/>
    <x v="0"/>
    <x v="1"/>
    <s v="SSH"/>
    <s v="FCO"/>
    <x v="6"/>
    <x v="3"/>
    <x v="31"/>
  </r>
  <r>
    <x v="110"/>
    <x v="24"/>
    <x v="0"/>
    <m/>
    <m/>
    <x v="0"/>
    <x v="0"/>
    <x v="35"/>
    <x v="18"/>
    <x v="60"/>
    <n v="4"/>
    <n v="4"/>
    <n v="215"/>
    <n v="0"/>
    <n v="0"/>
    <n v="860"/>
    <x v="0"/>
    <x v="5"/>
    <s v="PMO"/>
    <s v="SSH"/>
    <x v="7"/>
    <x v="2"/>
    <x v="36"/>
  </r>
  <r>
    <x v="110"/>
    <x v="24"/>
    <x v="0"/>
    <m/>
    <m/>
    <x v="0"/>
    <x v="1"/>
    <x v="36"/>
    <x v="19"/>
    <x v="61"/>
    <n v="4"/>
    <n v="4"/>
    <n v="215"/>
    <n v="0"/>
    <n v="0"/>
    <n v="860"/>
    <x v="0"/>
    <x v="5"/>
    <s v="SSH"/>
    <s v="PMO"/>
    <x v="7"/>
    <x v="2"/>
    <x v="37"/>
  </r>
  <r>
    <x v="110"/>
    <x v="24"/>
    <x v="0"/>
    <m/>
    <m/>
    <x v="0"/>
    <x v="0"/>
    <x v="0"/>
    <x v="0"/>
    <x v="0"/>
    <n v="30"/>
    <n v="30"/>
    <n v="210"/>
    <n v="0"/>
    <n v="0"/>
    <n v="6300"/>
    <x v="0"/>
    <x v="3"/>
    <s v="NAP"/>
    <s v="SSH"/>
    <x v="0"/>
    <x v="0"/>
    <x v="73"/>
  </r>
  <r>
    <x v="110"/>
    <x v="24"/>
    <x v="0"/>
    <m/>
    <m/>
    <x v="0"/>
    <x v="0"/>
    <x v="0"/>
    <x v="0"/>
    <x v="1"/>
    <n v="30"/>
    <n v="30"/>
    <n v="210"/>
    <n v="0"/>
    <n v="0"/>
    <n v="6300"/>
    <x v="0"/>
    <x v="3"/>
    <s v="NAP"/>
    <s v="SSH"/>
    <x v="0"/>
    <x v="0"/>
    <x v="257"/>
  </r>
  <r>
    <x v="110"/>
    <x v="24"/>
    <x v="0"/>
    <m/>
    <m/>
    <x v="0"/>
    <x v="0"/>
    <x v="0"/>
    <x v="0"/>
    <x v="2"/>
    <n v="30"/>
    <n v="30"/>
    <n v="210"/>
    <n v="0"/>
    <n v="0"/>
    <n v="6300"/>
    <x v="0"/>
    <x v="3"/>
    <s v="NAP"/>
    <s v="SSH"/>
    <x v="0"/>
    <x v="0"/>
    <x v="256"/>
  </r>
  <r>
    <x v="110"/>
    <x v="24"/>
    <x v="0"/>
    <m/>
    <m/>
    <x v="0"/>
    <x v="0"/>
    <x v="0"/>
    <x v="0"/>
    <x v="3"/>
    <n v="30"/>
    <n v="30"/>
    <n v="210"/>
    <n v="0"/>
    <n v="0"/>
    <n v="6300"/>
    <x v="0"/>
    <x v="3"/>
    <s v="NAP"/>
    <s v="SSH"/>
    <x v="0"/>
    <x v="0"/>
    <x v="286"/>
  </r>
  <r>
    <x v="110"/>
    <x v="24"/>
    <x v="0"/>
    <m/>
    <m/>
    <x v="0"/>
    <x v="0"/>
    <x v="0"/>
    <x v="0"/>
    <x v="4"/>
    <n v="30"/>
    <n v="30"/>
    <n v="210"/>
    <n v="0"/>
    <n v="0"/>
    <n v="6300"/>
    <x v="0"/>
    <x v="3"/>
    <s v="NAP"/>
    <s v="SSH"/>
    <x v="0"/>
    <x v="0"/>
    <x v="285"/>
  </r>
  <r>
    <x v="110"/>
    <x v="24"/>
    <x v="0"/>
    <m/>
    <m/>
    <x v="0"/>
    <x v="0"/>
    <x v="0"/>
    <x v="0"/>
    <x v="5"/>
    <n v="30"/>
    <n v="30"/>
    <n v="210"/>
    <n v="0"/>
    <n v="0"/>
    <n v="6300"/>
    <x v="0"/>
    <x v="3"/>
    <s v="NAP"/>
    <s v="SSH"/>
    <x v="0"/>
    <x v="0"/>
    <x v="223"/>
  </r>
  <r>
    <x v="110"/>
    <x v="24"/>
    <x v="0"/>
    <m/>
    <m/>
    <x v="0"/>
    <x v="1"/>
    <x v="2"/>
    <x v="1"/>
    <x v="1"/>
    <n v="30"/>
    <n v="30"/>
    <n v="210"/>
    <n v="0"/>
    <n v="0"/>
    <n v="6300"/>
    <x v="0"/>
    <x v="3"/>
    <s v="SSH"/>
    <s v="NAP"/>
    <x v="0"/>
    <x v="0"/>
    <x v="257"/>
  </r>
  <r>
    <x v="110"/>
    <x v="24"/>
    <x v="0"/>
    <m/>
    <m/>
    <x v="0"/>
    <x v="1"/>
    <x v="2"/>
    <x v="1"/>
    <x v="2"/>
    <n v="30"/>
    <n v="30"/>
    <n v="210"/>
    <n v="0"/>
    <n v="0"/>
    <n v="6300"/>
    <x v="0"/>
    <x v="3"/>
    <s v="SSH"/>
    <s v="NAP"/>
    <x v="0"/>
    <x v="0"/>
    <x v="256"/>
  </r>
  <r>
    <x v="110"/>
    <x v="24"/>
    <x v="0"/>
    <m/>
    <m/>
    <x v="0"/>
    <x v="1"/>
    <x v="2"/>
    <x v="1"/>
    <x v="3"/>
    <n v="30"/>
    <n v="30"/>
    <n v="210"/>
    <n v="0"/>
    <n v="0"/>
    <n v="6300"/>
    <x v="0"/>
    <x v="3"/>
    <s v="SSH"/>
    <s v="NAP"/>
    <x v="0"/>
    <x v="0"/>
    <x v="286"/>
  </r>
  <r>
    <x v="110"/>
    <x v="24"/>
    <x v="0"/>
    <m/>
    <m/>
    <x v="0"/>
    <x v="1"/>
    <x v="2"/>
    <x v="1"/>
    <x v="4"/>
    <n v="30"/>
    <n v="30"/>
    <n v="210"/>
    <n v="0"/>
    <n v="0"/>
    <n v="6300"/>
    <x v="0"/>
    <x v="3"/>
    <s v="SSH"/>
    <s v="NAP"/>
    <x v="0"/>
    <x v="0"/>
    <x v="285"/>
  </r>
  <r>
    <x v="110"/>
    <x v="24"/>
    <x v="0"/>
    <m/>
    <m/>
    <x v="0"/>
    <x v="1"/>
    <x v="2"/>
    <x v="1"/>
    <x v="5"/>
    <n v="30"/>
    <n v="30"/>
    <n v="210"/>
    <n v="0"/>
    <n v="0"/>
    <n v="6300"/>
    <x v="0"/>
    <x v="3"/>
    <s v="SSH"/>
    <s v="NAP"/>
    <x v="0"/>
    <x v="0"/>
    <x v="223"/>
  </r>
  <r>
    <x v="110"/>
    <x v="24"/>
    <x v="0"/>
    <m/>
    <m/>
    <x v="0"/>
    <x v="1"/>
    <x v="2"/>
    <x v="1"/>
    <x v="6"/>
    <n v="30"/>
    <n v="30"/>
    <n v="210"/>
    <n v="0"/>
    <n v="0"/>
    <n v="6300"/>
    <x v="0"/>
    <x v="3"/>
    <s v="SSH"/>
    <s v="NAP"/>
    <x v="0"/>
    <x v="0"/>
    <x v="224"/>
  </r>
  <r>
    <x v="110"/>
    <x v="7"/>
    <x v="1"/>
    <m/>
    <m/>
    <x v="1"/>
    <x v="0"/>
    <x v="11"/>
    <x v="1"/>
    <x v="26"/>
    <n v="4"/>
    <n v="4"/>
    <n v="300"/>
    <n v="0"/>
    <n v="0"/>
    <n v="1200"/>
    <x v="0"/>
    <x v="5"/>
    <s v="SSH"/>
    <s v="NAP"/>
    <x v="0"/>
    <x v="2"/>
    <x v="292"/>
  </r>
  <r>
    <x v="110"/>
    <x v="8"/>
    <x v="1"/>
    <m/>
    <s v="F24D6"/>
    <x v="0"/>
    <x v="0"/>
    <x v="5"/>
    <x v="2"/>
    <x v="93"/>
    <n v="4"/>
    <n v="4"/>
    <n v="160"/>
    <n v="0"/>
    <n v="0"/>
    <n v="640"/>
    <x v="0"/>
    <x v="1"/>
    <s v="BRI"/>
    <s v="SSH"/>
    <x v="1"/>
    <x v="1"/>
    <x v="180"/>
  </r>
  <r>
    <x v="110"/>
    <x v="8"/>
    <x v="1"/>
    <m/>
    <s v="F24D6"/>
    <x v="0"/>
    <x v="1"/>
    <x v="7"/>
    <x v="3"/>
    <x v="35"/>
    <n v="4"/>
    <n v="4"/>
    <n v="160"/>
    <n v="0"/>
    <n v="0"/>
    <n v="640"/>
    <x v="0"/>
    <x v="1"/>
    <s v="SSH"/>
    <s v="BRI"/>
    <x v="1"/>
    <x v="1"/>
    <x v="179"/>
  </r>
  <r>
    <x v="110"/>
    <x v="9"/>
    <x v="1"/>
    <s v="Website IBE"/>
    <s v="CNPPLF"/>
    <x v="1"/>
    <x v="0"/>
    <x v="5"/>
    <x v="2"/>
    <x v="41"/>
    <n v="1"/>
    <n v="1"/>
    <n v="245.04"/>
    <n v="23.900000000000006"/>
    <n v="53"/>
    <n v="321.94"/>
    <x v="0"/>
    <x v="1"/>
    <s v="BRI"/>
    <s v="SSH"/>
    <x v="1"/>
    <x v="1"/>
    <x v="41"/>
  </r>
  <r>
    <x v="110"/>
    <x v="9"/>
    <x v="1"/>
    <s v="Website IBE"/>
    <s v="CNPPLF"/>
    <x v="1"/>
    <x v="0"/>
    <x v="5"/>
    <x v="2"/>
    <x v="41"/>
    <n v="1"/>
    <n v="1"/>
    <n v="245.04"/>
    <n v="23.900000000000006"/>
    <n v="53"/>
    <n v="321.94"/>
    <x v="0"/>
    <x v="1"/>
    <s v="BRI"/>
    <s v="SSH"/>
    <x v="1"/>
    <x v="1"/>
    <x v="41"/>
  </r>
  <r>
    <x v="111"/>
    <x v="18"/>
    <x v="0"/>
    <m/>
    <m/>
    <x v="0"/>
    <x v="0"/>
    <x v="33"/>
    <x v="2"/>
    <x v="68"/>
    <n v="10"/>
    <n v="10"/>
    <m/>
    <m/>
    <m/>
    <n v="0"/>
    <x v="0"/>
    <x v="5"/>
    <s v="BRI"/>
    <s v="SSH"/>
    <x v="1"/>
    <x v="3"/>
    <x v="263"/>
  </r>
  <r>
    <x v="111"/>
    <x v="18"/>
    <x v="0"/>
    <m/>
    <m/>
    <x v="0"/>
    <x v="0"/>
    <x v="33"/>
    <x v="2"/>
    <x v="69"/>
    <n v="10"/>
    <n v="10"/>
    <m/>
    <m/>
    <m/>
    <n v="0"/>
    <x v="0"/>
    <x v="5"/>
    <s v="BRI"/>
    <s v="SSH"/>
    <x v="1"/>
    <x v="3"/>
    <x v="217"/>
  </r>
  <r>
    <x v="111"/>
    <x v="18"/>
    <x v="0"/>
    <m/>
    <m/>
    <x v="0"/>
    <x v="0"/>
    <x v="33"/>
    <x v="2"/>
    <x v="70"/>
    <n v="10"/>
    <n v="10"/>
    <m/>
    <m/>
    <m/>
    <n v="0"/>
    <x v="0"/>
    <x v="5"/>
    <s v="BRI"/>
    <s v="SSH"/>
    <x v="1"/>
    <x v="3"/>
    <x v="43"/>
  </r>
  <r>
    <x v="111"/>
    <x v="18"/>
    <x v="0"/>
    <m/>
    <m/>
    <x v="0"/>
    <x v="0"/>
    <x v="33"/>
    <x v="2"/>
    <x v="71"/>
    <n v="10"/>
    <n v="10"/>
    <m/>
    <m/>
    <m/>
    <n v="0"/>
    <x v="0"/>
    <x v="5"/>
    <s v="BRI"/>
    <s v="SSH"/>
    <x v="1"/>
    <x v="3"/>
    <x v="26"/>
  </r>
  <r>
    <x v="111"/>
    <x v="18"/>
    <x v="0"/>
    <m/>
    <m/>
    <x v="0"/>
    <x v="1"/>
    <x v="34"/>
    <x v="3"/>
    <x v="69"/>
    <n v="10"/>
    <n v="10"/>
    <m/>
    <m/>
    <m/>
    <n v="0"/>
    <x v="0"/>
    <x v="5"/>
    <s v="SSH"/>
    <s v="BRI"/>
    <x v="1"/>
    <x v="3"/>
    <x v="217"/>
  </r>
  <r>
    <x v="111"/>
    <x v="18"/>
    <x v="0"/>
    <m/>
    <m/>
    <x v="0"/>
    <x v="1"/>
    <x v="34"/>
    <x v="3"/>
    <x v="70"/>
    <n v="10"/>
    <n v="10"/>
    <m/>
    <m/>
    <m/>
    <n v="0"/>
    <x v="0"/>
    <x v="5"/>
    <s v="SSH"/>
    <s v="BRI"/>
    <x v="1"/>
    <x v="3"/>
    <x v="43"/>
  </r>
  <r>
    <x v="111"/>
    <x v="18"/>
    <x v="0"/>
    <m/>
    <m/>
    <x v="0"/>
    <x v="1"/>
    <x v="34"/>
    <x v="3"/>
    <x v="71"/>
    <n v="10"/>
    <n v="10"/>
    <m/>
    <m/>
    <m/>
    <n v="0"/>
    <x v="0"/>
    <x v="5"/>
    <s v="SSH"/>
    <s v="BRI"/>
    <x v="1"/>
    <x v="3"/>
    <x v="26"/>
  </r>
  <r>
    <x v="111"/>
    <x v="18"/>
    <x v="0"/>
    <m/>
    <m/>
    <x v="0"/>
    <x v="1"/>
    <x v="34"/>
    <x v="3"/>
    <x v="72"/>
    <n v="10"/>
    <n v="10"/>
    <m/>
    <m/>
    <m/>
    <n v="0"/>
    <x v="0"/>
    <x v="5"/>
    <s v="SSH"/>
    <s v="BRI"/>
    <x v="1"/>
    <x v="3"/>
    <x v="27"/>
  </r>
  <r>
    <x v="111"/>
    <x v="7"/>
    <x v="1"/>
    <m/>
    <m/>
    <x v="1"/>
    <x v="0"/>
    <x v="7"/>
    <x v="3"/>
    <x v="36"/>
    <n v="4"/>
    <n v="4"/>
    <n v="160"/>
    <n v="0"/>
    <n v="0"/>
    <n v="640"/>
    <x v="0"/>
    <x v="1"/>
    <s v="SSH"/>
    <s v="BRI"/>
    <x v="1"/>
    <x v="1"/>
    <x v="154"/>
  </r>
  <r>
    <x v="111"/>
    <x v="7"/>
    <x v="1"/>
    <m/>
    <m/>
    <x v="1"/>
    <x v="0"/>
    <x v="5"/>
    <x v="2"/>
    <x v="35"/>
    <n v="4"/>
    <n v="4"/>
    <n v="160"/>
    <n v="0"/>
    <n v="0"/>
    <n v="640"/>
    <x v="0"/>
    <x v="1"/>
    <s v="BRI"/>
    <s v="SSH"/>
    <x v="1"/>
    <x v="1"/>
    <x v="191"/>
  </r>
  <r>
    <x v="111"/>
    <x v="18"/>
    <x v="0"/>
    <m/>
    <m/>
    <x v="0"/>
    <x v="0"/>
    <x v="0"/>
    <x v="0"/>
    <x v="1"/>
    <n v="40"/>
    <n v="40"/>
    <m/>
    <m/>
    <m/>
    <n v="0"/>
    <x v="0"/>
    <x v="5"/>
    <s v="NAP"/>
    <s v="SSH"/>
    <x v="0"/>
    <x v="0"/>
    <x v="75"/>
  </r>
  <r>
    <x v="111"/>
    <x v="18"/>
    <x v="0"/>
    <m/>
    <m/>
    <x v="0"/>
    <x v="0"/>
    <x v="0"/>
    <x v="0"/>
    <x v="2"/>
    <n v="40"/>
    <n v="40"/>
    <m/>
    <m/>
    <m/>
    <n v="0"/>
    <x v="0"/>
    <x v="5"/>
    <s v="NAP"/>
    <s v="SSH"/>
    <x v="0"/>
    <x v="0"/>
    <x v="78"/>
  </r>
  <r>
    <x v="111"/>
    <x v="18"/>
    <x v="0"/>
    <m/>
    <m/>
    <x v="0"/>
    <x v="0"/>
    <x v="0"/>
    <x v="0"/>
    <x v="3"/>
    <n v="40"/>
    <n v="40"/>
    <m/>
    <m/>
    <m/>
    <n v="0"/>
    <x v="0"/>
    <x v="5"/>
    <s v="NAP"/>
    <s v="SSH"/>
    <x v="0"/>
    <x v="0"/>
    <x v="276"/>
  </r>
  <r>
    <x v="111"/>
    <x v="18"/>
    <x v="0"/>
    <m/>
    <m/>
    <x v="0"/>
    <x v="0"/>
    <x v="0"/>
    <x v="0"/>
    <x v="4"/>
    <n v="40"/>
    <n v="40"/>
    <m/>
    <m/>
    <m/>
    <n v="0"/>
    <x v="0"/>
    <x v="5"/>
    <s v="NAP"/>
    <s v="SSH"/>
    <x v="0"/>
    <x v="0"/>
    <x v="39"/>
  </r>
  <r>
    <x v="111"/>
    <x v="18"/>
    <x v="0"/>
    <m/>
    <m/>
    <x v="0"/>
    <x v="1"/>
    <x v="2"/>
    <x v="1"/>
    <x v="2"/>
    <n v="40"/>
    <n v="40"/>
    <m/>
    <m/>
    <m/>
    <n v="0"/>
    <x v="0"/>
    <x v="5"/>
    <s v="SSH"/>
    <s v="NAP"/>
    <x v="0"/>
    <x v="0"/>
    <x v="78"/>
  </r>
  <r>
    <x v="111"/>
    <x v="18"/>
    <x v="0"/>
    <m/>
    <m/>
    <x v="0"/>
    <x v="1"/>
    <x v="2"/>
    <x v="1"/>
    <x v="3"/>
    <n v="40"/>
    <n v="40"/>
    <m/>
    <m/>
    <m/>
    <n v="0"/>
    <x v="0"/>
    <x v="5"/>
    <s v="SSH"/>
    <s v="NAP"/>
    <x v="0"/>
    <x v="0"/>
    <x v="276"/>
  </r>
  <r>
    <x v="111"/>
    <x v="18"/>
    <x v="0"/>
    <m/>
    <m/>
    <x v="0"/>
    <x v="1"/>
    <x v="2"/>
    <x v="1"/>
    <x v="4"/>
    <n v="40"/>
    <n v="40"/>
    <m/>
    <m/>
    <m/>
    <n v="0"/>
    <x v="0"/>
    <x v="5"/>
    <s v="SSH"/>
    <s v="NAP"/>
    <x v="0"/>
    <x v="0"/>
    <x v="39"/>
  </r>
  <r>
    <x v="111"/>
    <x v="18"/>
    <x v="0"/>
    <m/>
    <m/>
    <x v="0"/>
    <x v="1"/>
    <x v="2"/>
    <x v="1"/>
    <x v="5"/>
    <n v="40"/>
    <n v="40"/>
    <m/>
    <m/>
    <m/>
    <n v="0"/>
    <x v="0"/>
    <x v="5"/>
    <s v="SSH"/>
    <s v="NAP"/>
    <x v="0"/>
    <x v="0"/>
    <x v="40"/>
  </r>
  <r>
    <x v="111"/>
    <x v="29"/>
    <x v="0"/>
    <m/>
    <m/>
    <x v="0"/>
    <x v="0"/>
    <x v="0"/>
    <x v="0"/>
    <x v="5"/>
    <n v="2"/>
    <n v="2"/>
    <m/>
    <m/>
    <m/>
    <n v="0"/>
    <x v="0"/>
    <x v="5"/>
    <s v="NAP"/>
    <s v="SSH"/>
    <x v="0"/>
    <x v="0"/>
    <x v="40"/>
  </r>
  <r>
    <x v="111"/>
    <x v="29"/>
    <x v="0"/>
    <m/>
    <m/>
    <x v="0"/>
    <x v="1"/>
    <x v="2"/>
    <x v="1"/>
    <x v="6"/>
    <n v="2"/>
    <n v="2"/>
    <m/>
    <m/>
    <m/>
    <n v="0"/>
    <x v="0"/>
    <x v="5"/>
    <s v="SSH"/>
    <s v="NAP"/>
    <x v="0"/>
    <x v="0"/>
    <x v="252"/>
  </r>
  <r>
    <x v="111"/>
    <x v="29"/>
    <x v="0"/>
    <m/>
    <m/>
    <x v="0"/>
    <x v="0"/>
    <x v="12"/>
    <x v="0"/>
    <x v="3"/>
    <n v="4"/>
    <n v="4"/>
    <m/>
    <m/>
    <m/>
    <n v="0"/>
    <x v="0"/>
    <x v="5"/>
    <s v="NAP"/>
    <s v="SSH"/>
    <x v="0"/>
    <x v="0"/>
    <x v="276"/>
  </r>
  <r>
    <x v="111"/>
    <x v="29"/>
    <x v="0"/>
    <m/>
    <m/>
    <x v="0"/>
    <x v="1"/>
    <x v="13"/>
    <x v="1"/>
    <x v="4"/>
    <n v="4"/>
    <n v="4"/>
    <m/>
    <m/>
    <m/>
    <n v="0"/>
    <x v="0"/>
    <x v="5"/>
    <s v="SSH"/>
    <s v="NAP"/>
    <x v="0"/>
    <x v="0"/>
    <x v="39"/>
  </r>
  <r>
    <x v="111"/>
    <x v="25"/>
    <x v="1"/>
    <m/>
    <s v="12M3LN"/>
    <x v="1"/>
    <x v="0"/>
    <x v="11"/>
    <x v="1"/>
    <x v="25"/>
    <n v="-1"/>
    <n v="-1"/>
    <n v="111.76"/>
    <n v="35.53"/>
    <n v="30"/>
    <n v="-177.29000000000002"/>
    <x v="1"/>
    <x v="2"/>
    <s v="SSH"/>
    <s v="NAP"/>
    <x v="0"/>
    <x v="2"/>
    <x v="294"/>
  </r>
  <r>
    <x v="110"/>
    <x v="10"/>
    <x v="1"/>
    <s v="AMADEUS"/>
    <s v="11LSHT"/>
    <x v="1"/>
    <x v="0"/>
    <x v="7"/>
    <x v="3"/>
    <x v="42"/>
    <n v="1"/>
    <n v="1"/>
    <n v="240"/>
    <n v="39.03"/>
    <n v="40"/>
    <n v="319.02999999999997"/>
    <x v="0"/>
    <x v="1"/>
    <s v="SSH"/>
    <s v="BRI"/>
    <x v="1"/>
    <x v="1"/>
    <x v="42"/>
  </r>
  <r>
    <x v="110"/>
    <x v="10"/>
    <x v="1"/>
    <s v="AMADEUS"/>
    <s v="11LSHT"/>
    <x v="1"/>
    <x v="0"/>
    <x v="7"/>
    <x v="3"/>
    <x v="42"/>
    <n v="1"/>
    <n v="1"/>
    <n v="240"/>
    <n v="39.03"/>
    <n v="40"/>
    <n v="319.02999999999997"/>
    <x v="0"/>
    <x v="1"/>
    <s v="SSH"/>
    <s v="BRI"/>
    <x v="1"/>
    <x v="1"/>
    <x v="42"/>
  </r>
  <r>
    <x v="111"/>
    <x v="29"/>
    <x v="0"/>
    <m/>
    <m/>
    <x v="0"/>
    <x v="0"/>
    <x v="16"/>
    <x v="0"/>
    <x v="53"/>
    <n v="6"/>
    <n v="6"/>
    <n v="0"/>
    <n v="0"/>
    <n v="0"/>
    <n v="0"/>
    <x v="0"/>
    <x v="5"/>
    <s v="NAP"/>
    <s v="SSH"/>
    <x v="0"/>
    <x v="2"/>
    <x v="41"/>
  </r>
  <r>
    <x v="111"/>
    <x v="29"/>
    <x v="0"/>
    <m/>
    <m/>
    <x v="0"/>
    <x v="1"/>
    <x v="18"/>
    <x v="1"/>
    <x v="54"/>
    <n v="6"/>
    <n v="6"/>
    <n v="0"/>
    <n v="0"/>
    <n v="0"/>
    <n v="0"/>
    <x v="0"/>
    <x v="5"/>
    <s v="SSH"/>
    <s v="NAP"/>
    <x v="0"/>
    <x v="2"/>
    <x v="42"/>
  </r>
  <r>
    <x v="112"/>
    <x v="8"/>
    <x v="1"/>
    <m/>
    <s v="9NWFN"/>
    <x v="1"/>
    <x v="0"/>
    <x v="4"/>
    <x v="6"/>
    <x v="10"/>
    <n v="4"/>
    <n v="4"/>
    <n v="120"/>
    <n v="0"/>
    <n v="0"/>
    <n v="480"/>
    <x v="0"/>
    <x v="1"/>
    <s v="VRN"/>
    <s v="SSH"/>
    <x v="3"/>
    <x v="1"/>
    <x v="287"/>
  </r>
  <r>
    <x v="111"/>
    <x v="31"/>
    <x v="1"/>
    <s v=" "/>
    <s v="CPVDTL"/>
    <x v="1"/>
    <x v="0"/>
    <x v="12"/>
    <x v="4"/>
    <x v="29"/>
    <n v="1"/>
    <n v="1"/>
    <n v="100"/>
    <n v="0"/>
    <n v="0"/>
    <n v="100"/>
    <x v="0"/>
    <x v="1"/>
    <s v="MXP"/>
    <s v="SSH"/>
    <x v="2"/>
    <x v="3"/>
    <x v="287"/>
  </r>
  <r>
    <x v="112"/>
    <x v="7"/>
    <x v="1"/>
    <m/>
    <m/>
    <x v="1"/>
    <x v="0"/>
    <x v="12"/>
    <x v="0"/>
    <x v="1"/>
    <n v="1"/>
    <n v="1"/>
    <n v="240"/>
    <n v="0"/>
    <n v="0"/>
    <n v="240"/>
    <x v="0"/>
    <x v="1"/>
    <s v="NAP"/>
    <s v="SSH"/>
    <x v="0"/>
    <x v="0"/>
    <x v="295"/>
  </r>
  <r>
    <x v="111"/>
    <x v="25"/>
    <x v="1"/>
    <m/>
    <s v="12M5C8"/>
    <x v="1"/>
    <x v="1"/>
    <x v="5"/>
    <x v="2"/>
    <x v="10"/>
    <n v="1"/>
    <n v="1"/>
    <n v="200"/>
    <n v="19.590000000000003"/>
    <n v="30"/>
    <n v="249.59"/>
    <x v="0"/>
    <x v="1"/>
    <s v="BRI"/>
    <s v="SSH"/>
    <x v="1"/>
    <x v="1"/>
    <x v="269"/>
  </r>
  <r>
    <x v="111"/>
    <x v="25"/>
    <x v="1"/>
    <m/>
    <s v="12M5C8"/>
    <x v="1"/>
    <x v="1"/>
    <x v="5"/>
    <x v="2"/>
    <x v="10"/>
    <n v="1"/>
    <n v="1"/>
    <n v="200"/>
    <n v="19.590000000000003"/>
    <n v="30"/>
    <n v="249.59"/>
    <x v="0"/>
    <x v="1"/>
    <s v="BRI"/>
    <s v="SSH"/>
    <x v="1"/>
    <x v="1"/>
    <x v="269"/>
  </r>
  <r>
    <x v="111"/>
    <x v="25"/>
    <x v="1"/>
    <m/>
    <s v="12M5YJ"/>
    <x v="1"/>
    <x v="1"/>
    <x v="5"/>
    <x v="2"/>
    <x v="16"/>
    <n v="1"/>
    <n v="1"/>
    <n v="170"/>
    <n v="22.560000000000002"/>
    <n v="30"/>
    <n v="222.56"/>
    <x v="0"/>
    <x v="1"/>
    <s v="BRI"/>
    <s v="SSH"/>
    <x v="1"/>
    <x v="1"/>
    <x v="190"/>
  </r>
  <r>
    <x v="112"/>
    <x v="7"/>
    <x v="1"/>
    <m/>
    <m/>
    <x v="1"/>
    <x v="0"/>
    <x v="7"/>
    <x v="3"/>
    <x v="39"/>
    <n v="3"/>
    <n v="3"/>
    <n v="160"/>
    <n v="0"/>
    <n v="0"/>
    <n v="480"/>
    <x v="0"/>
    <x v="1"/>
    <s v="SSH"/>
    <s v="BRI"/>
    <x v="1"/>
    <x v="1"/>
    <x v="136"/>
  </r>
  <r>
    <x v="112"/>
    <x v="7"/>
    <x v="1"/>
    <m/>
    <m/>
    <x v="1"/>
    <x v="0"/>
    <x v="5"/>
    <x v="2"/>
    <x v="38"/>
    <n v="3"/>
    <n v="3"/>
    <n v="160"/>
    <n v="0"/>
    <n v="0"/>
    <n v="480"/>
    <x v="0"/>
    <x v="1"/>
    <s v="BRI"/>
    <s v="SSH"/>
    <x v="1"/>
    <x v="1"/>
    <x v="119"/>
  </r>
  <r>
    <x v="111"/>
    <x v="10"/>
    <x v="1"/>
    <s v="AMADEUS"/>
    <s v="11LT2C"/>
    <x v="1"/>
    <x v="0"/>
    <x v="13"/>
    <x v="17"/>
    <x v="70"/>
    <n v="1"/>
    <n v="1"/>
    <n v="320"/>
    <n v="37.72"/>
    <n v="40"/>
    <n v="397.72"/>
    <x v="0"/>
    <x v="1"/>
    <s v="SSH"/>
    <s v="FCO"/>
    <x v="6"/>
    <x v="3"/>
    <x v="43"/>
  </r>
  <r>
    <x v="111"/>
    <x v="10"/>
    <x v="1"/>
    <s v="AMADEUS"/>
    <s v="11LT2C"/>
    <x v="1"/>
    <x v="0"/>
    <x v="13"/>
    <x v="17"/>
    <x v="70"/>
    <n v="1"/>
    <n v="1"/>
    <n v="320"/>
    <n v="37.72"/>
    <n v="40"/>
    <n v="397.72"/>
    <x v="0"/>
    <x v="1"/>
    <s v="SSH"/>
    <s v="FCO"/>
    <x v="6"/>
    <x v="3"/>
    <x v="43"/>
  </r>
  <r>
    <x v="112"/>
    <x v="1"/>
    <x v="0"/>
    <m/>
    <m/>
    <x v="0"/>
    <x v="0"/>
    <x v="5"/>
    <x v="2"/>
    <x v="10"/>
    <n v="2"/>
    <n v="2"/>
    <n v="175"/>
    <n v="0"/>
    <n v="0"/>
    <n v="350"/>
    <x v="0"/>
    <x v="1"/>
    <s v="BRI"/>
    <s v="SSH"/>
    <x v="1"/>
    <x v="1"/>
    <x v="287"/>
  </r>
  <r>
    <x v="112"/>
    <x v="1"/>
    <x v="0"/>
    <m/>
    <m/>
    <x v="0"/>
    <x v="1"/>
    <x v="7"/>
    <x v="3"/>
    <x v="11"/>
    <n v="2"/>
    <n v="2"/>
    <n v="175"/>
    <n v="0"/>
    <n v="0"/>
    <n v="350"/>
    <x v="0"/>
    <x v="1"/>
    <s v="SSH"/>
    <s v="BRI"/>
    <x v="1"/>
    <x v="1"/>
    <x v="288"/>
  </r>
  <r>
    <x v="112"/>
    <x v="31"/>
    <x v="1"/>
    <s v=" "/>
    <s v="CPMZZ9"/>
    <x v="1"/>
    <x v="0"/>
    <x v="12"/>
    <x v="4"/>
    <x v="29"/>
    <n v="1"/>
    <n v="1"/>
    <n v="100"/>
    <n v="0"/>
    <n v="0"/>
    <n v="100"/>
    <x v="0"/>
    <x v="1"/>
    <s v="MXP"/>
    <s v="SSH"/>
    <x v="2"/>
    <x v="3"/>
    <x v="277"/>
  </r>
  <r>
    <x v="112"/>
    <x v="8"/>
    <x v="1"/>
    <m/>
    <s v="7VUR4"/>
    <x v="0"/>
    <x v="0"/>
    <x v="42"/>
    <x v="0"/>
    <x v="75"/>
    <n v="3"/>
    <n v="3"/>
    <n v="265"/>
    <n v="0"/>
    <n v="0"/>
    <n v="795"/>
    <x v="0"/>
    <x v="1"/>
    <s v="NAP"/>
    <s v="SSH"/>
    <x v="0"/>
    <x v="4"/>
    <x v="256"/>
  </r>
  <r>
    <x v="112"/>
    <x v="8"/>
    <x v="1"/>
    <m/>
    <s v="7VUR4"/>
    <x v="0"/>
    <x v="1"/>
    <x v="41"/>
    <x v="1"/>
    <x v="77"/>
    <n v="3"/>
    <n v="3"/>
    <n v="265"/>
    <n v="0"/>
    <n v="0"/>
    <n v="795"/>
    <x v="0"/>
    <x v="1"/>
    <s v="SSH"/>
    <s v="NAP"/>
    <x v="0"/>
    <x v="4"/>
    <x v="285"/>
  </r>
  <r>
    <x v="113"/>
    <x v="7"/>
    <x v="1"/>
    <m/>
    <m/>
    <x v="1"/>
    <x v="0"/>
    <x v="13"/>
    <x v="1"/>
    <x v="3"/>
    <n v="4"/>
    <n v="4"/>
    <n v="300"/>
    <n v="0"/>
    <n v="0"/>
    <n v="1200"/>
    <x v="0"/>
    <x v="1"/>
    <s v="SSH"/>
    <s v="NAP"/>
    <x v="0"/>
    <x v="0"/>
    <x v="234"/>
  </r>
  <r>
    <x v="113"/>
    <x v="7"/>
    <x v="1"/>
    <m/>
    <m/>
    <x v="1"/>
    <x v="0"/>
    <x v="12"/>
    <x v="0"/>
    <x v="1"/>
    <n v="4"/>
    <n v="4"/>
    <n v="240"/>
    <n v="0"/>
    <n v="0"/>
    <n v="960"/>
    <x v="0"/>
    <x v="1"/>
    <s v="NAP"/>
    <s v="SSH"/>
    <x v="0"/>
    <x v="0"/>
    <x v="77"/>
  </r>
  <r>
    <x v="112"/>
    <x v="10"/>
    <x v="1"/>
    <s v="AMADEUS"/>
    <s v="11LT6L"/>
    <x v="1"/>
    <x v="0"/>
    <x v="7"/>
    <x v="3"/>
    <x v="17"/>
    <n v="1"/>
    <n v="1"/>
    <n v="190"/>
    <n v="39.03"/>
    <n v="25"/>
    <n v="254.03"/>
    <x v="0"/>
    <x v="1"/>
    <s v="SSH"/>
    <s v="BRI"/>
    <x v="1"/>
    <x v="1"/>
    <x v="194"/>
  </r>
  <r>
    <x v="112"/>
    <x v="10"/>
    <x v="1"/>
    <s v="AMADEUS"/>
    <s v="11LT6L"/>
    <x v="1"/>
    <x v="0"/>
    <x v="7"/>
    <x v="3"/>
    <x v="17"/>
    <n v="1"/>
    <n v="1"/>
    <n v="190"/>
    <n v="39.03"/>
    <n v="25"/>
    <n v="254.03"/>
    <x v="0"/>
    <x v="1"/>
    <s v="SSH"/>
    <s v="BRI"/>
    <x v="1"/>
    <x v="1"/>
    <x v="194"/>
  </r>
  <r>
    <x v="113"/>
    <x v="31"/>
    <x v="1"/>
    <s v=" "/>
    <s v="CP4KHG"/>
    <x v="1"/>
    <x v="0"/>
    <x v="5"/>
    <x v="2"/>
    <x v="40"/>
    <n v="1"/>
    <n v="1"/>
    <n v="240"/>
    <n v="0"/>
    <n v="0"/>
    <n v="240"/>
    <x v="0"/>
    <x v="1"/>
    <s v="BRI"/>
    <s v="SSH"/>
    <x v="1"/>
    <x v="1"/>
    <x v="262"/>
  </r>
  <r>
    <x v="113"/>
    <x v="31"/>
    <x v="1"/>
    <s v=" "/>
    <s v="CP4KHG"/>
    <x v="1"/>
    <x v="0"/>
    <x v="5"/>
    <x v="2"/>
    <x v="40"/>
    <n v="1"/>
    <n v="1"/>
    <n v="240"/>
    <n v="0"/>
    <n v="0"/>
    <n v="240"/>
    <x v="0"/>
    <x v="1"/>
    <s v="BRI"/>
    <s v="SSH"/>
    <x v="1"/>
    <x v="1"/>
    <x v="262"/>
  </r>
  <r>
    <x v="113"/>
    <x v="3"/>
    <x v="0"/>
    <m/>
    <m/>
    <x v="0"/>
    <x v="0"/>
    <x v="0"/>
    <x v="0"/>
    <x v="1"/>
    <n v="3"/>
    <n v="3"/>
    <n v="275"/>
    <n v="0"/>
    <n v="0"/>
    <n v="825"/>
    <x v="0"/>
    <x v="5"/>
    <s v="NAP"/>
    <s v="SSH"/>
    <x v="0"/>
    <x v="0"/>
    <x v="77"/>
  </r>
  <r>
    <x v="113"/>
    <x v="3"/>
    <x v="0"/>
    <m/>
    <m/>
    <x v="0"/>
    <x v="1"/>
    <x v="2"/>
    <x v="1"/>
    <x v="3"/>
    <n v="3"/>
    <n v="3"/>
    <n v="275"/>
    <n v="0"/>
    <n v="0"/>
    <n v="825"/>
    <x v="0"/>
    <x v="5"/>
    <s v="SSH"/>
    <s v="NAP"/>
    <x v="0"/>
    <x v="0"/>
    <x v="234"/>
  </r>
  <r>
    <x v="113"/>
    <x v="7"/>
    <x v="1"/>
    <m/>
    <m/>
    <x v="1"/>
    <x v="0"/>
    <x v="7"/>
    <x v="3"/>
    <x v="41"/>
    <n v="2"/>
    <n v="2"/>
    <n v="240"/>
    <n v="0"/>
    <n v="0"/>
    <n v="480"/>
    <x v="0"/>
    <x v="1"/>
    <s v="SSH"/>
    <s v="BRI"/>
    <x v="1"/>
    <x v="1"/>
    <x v="273"/>
  </r>
  <r>
    <x v="113"/>
    <x v="7"/>
    <x v="1"/>
    <m/>
    <m/>
    <x v="1"/>
    <x v="0"/>
    <x v="12"/>
    <x v="0"/>
    <x v="5"/>
    <n v="4"/>
    <n v="4"/>
    <n v="220"/>
    <n v="0"/>
    <n v="0"/>
    <n v="880"/>
    <x v="0"/>
    <x v="1"/>
    <s v="NAP"/>
    <s v="SSH"/>
    <x v="0"/>
    <x v="0"/>
    <x v="186"/>
  </r>
  <r>
    <x v="113"/>
    <x v="7"/>
    <x v="1"/>
    <m/>
    <m/>
    <x v="1"/>
    <x v="0"/>
    <x v="5"/>
    <x v="2"/>
    <x v="38"/>
    <n v="0"/>
    <n v="0"/>
    <n v="250"/>
    <n v="0"/>
    <n v="0"/>
    <n v="0"/>
    <x v="1"/>
    <x v="1"/>
    <s v="BRI"/>
    <s v="SSH"/>
    <x v="1"/>
    <x v="1"/>
    <x v="137"/>
  </r>
  <r>
    <x v="113"/>
    <x v="8"/>
    <x v="1"/>
    <m/>
    <s v="VVZVU"/>
    <x v="1"/>
    <x v="0"/>
    <x v="12"/>
    <x v="4"/>
    <x v="29"/>
    <n v="1"/>
    <n v="1"/>
    <n v="200"/>
    <n v="0"/>
    <n v="0"/>
    <n v="200"/>
    <x v="0"/>
    <x v="1"/>
    <s v="MXP"/>
    <s v="SSH"/>
    <x v="2"/>
    <x v="3"/>
    <x v="291"/>
  </r>
  <r>
    <x v="113"/>
    <x v="20"/>
    <x v="0"/>
    <m/>
    <m/>
    <x v="0"/>
    <x v="0"/>
    <x v="5"/>
    <x v="2"/>
    <x v="38"/>
    <n v="2"/>
    <n v="2"/>
    <n v="170"/>
    <n v="0"/>
    <n v="0"/>
    <n v="340"/>
    <x v="0"/>
    <x v="5"/>
    <s v="BRI"/>
    <s v="SSH"/>
    <x v="1"/>
    <x v="1"/>
    <x v="137"/>
  </r>
  <r>
    <x v="113"/>
    <x v="20"/>
    <x v="0"/>
    <m/>
    <m/>
    <x v="0"/>
    <x v="1"/>
    <x v="7"/>
    <x v="3"/>
    <x v="39"/>
    <n v="2"/>
    <n v="2"/>
    <n v="170"/>
    <n v="0"/>
    <n v="0"/>
    <n v="340"/>
    <x v="0"/>
    <x v="5"/>
    <s v="SSH"/>
    <s v="BRI"/>
    <x v="1"/>
    <x v="1"/>
    <x v="135"/>
  </r>
  <r>
    <x v="113"/>
    <x v="8"/>
    <x v="1"/>
    <m/>
    <s v="FJF9P"/>
    <x v="1"/>
    <x v="0"/>
    <x v="13"/>
    <x v="17"/>
    <x v="71"/>
    <n v="2"/>
    <n v="2"/>
    <n v="250"/>
    <n v="0"/>
    <n v="0"/>
    <n v="500"/>
    <x v="0"/>
    <x v="1"/>
    <s v="SSH"/>
    <s v="FCO"/>
    <x v="6"/>
    <x v="3"/>
    <x v="258"/>
  </r>
  <r>
    <x v="113"/>
    <x v="9"/>
    <x v="1"/>
    <s v="Website IBE"/>
    <s v="L6ET9Q"/>
    <x v="1"/>
    <x v="0"/>
    <x v="12"/>
    <x v="0"/>
    <x v="2"/>
    <n v="1"/>
    <n v="1"/>
    <n v="280"/>
    <n v="28.269999999999996"/>
    <n v="53"/>
    <n v="361.27"/>
    <x v="0"/>
    <x v="1"/>
    <s v="NAP"/>
    <s v="SSH"/>
    <x v="0"/>
    <x v="0"/>
    <x v="233"/>
  </r>
  <r>
    <x v="113"/>
    <x v="9"/>
    <x v="1"/>
    <s v="Website IBE"/>
    <s v="L6ET9Q"/>
    <x v="1"/>
    <x v="0"/>
    <x v="12"/>
    <x v="0"/>
    <x v="2"/>
    <n v="1"/>
    <n v="1"/>
    <n v="280"/>
    <n v="28.269999999999996"/>
    <n v="53"/>
    <n v="361.27"/>
    <x v="0"/>
    <x v="1"/>
    <s v="NAP"/>
    <s v="SSH"/>
    <x v="0"/>
    <x v="0"/>
    <x v="233"/>
  </r>
  <r>
    <x v="114"/>
    <x v="7"/>
    <x v="1"/>
    <m/>
    <m/>
    <x v="1"/>
    <x v="0"/>
    <x v="7"/>
    <x v="3"/>
    <x v="15"/>
    <n v="2"/>
    <n v="2"/>
    <n v="160"/>
    <n v="0"/>
    <n v="0"/>
    <n v="320"/>
    <x v="0"/>
    <x v="1"/>
    <s v="SSH"/>
    <s v="BRI"/>
    <x v="1"/>
    <x v="1"/>
    <x v="230"/>
  </r>
  <r>
    <x v="114"/>
    <x v="7"/>
    <x v="1"/>
    <m/>
    <m/>
    <x v="1"/>
    <x v="0"/>
    <x v="5"/>
    <x v="2"/>
    <x v="14"/>
    <n v="2"/>
    <n v="2"/>
    <n v="160"/>
    <n v="0"/>
    <n v="0"/>
    <n v="320"/>
    <x v="0"/>
    <x v="1"/>
    <s v="BRI"/>
    <s v="SSH"/>
    <x v="1"/>
    <x v="1"/>
    <x v="229"/>
  </r>
  <r>
    <x v="114"/>
    <x v="7"/>
    <x v="1"/>
    <m/>
    <m/>
    <x v="1"/>
    <x v="0"/>
    <x v="5"/>
    <x v="2"/>
    <x v="10"/>
    <n v="1"/>
    <n v="1"/>
    <n v="100"/>
    <n v="0"/>
    <n v="0"/>
    <n v="100"/>
    <x v="0"/>
    <x v="1"/>
    <s v="BRI"/>
    <s v="SSH"/>
    <x v="1"/>
    <x v="1"/>
    <x v="291"/>
  </r>
  <r>
    <x v="114"/>
    <x v="39"/>
    <x v="0"/>
    <m/>
    <m/>
    <x v="1"/>
    <x v="0"/>
    <x v="11"/>
    <x v="1"/>
    <x v="26"/>
    <n v="4"/>
    <n v="4"/>
    <n v="300"/>
    <n v="0"/>
    <n v="0"/>
    <n v="1200"/>
    <x v="0"/>
    <x v="5"/>
    <s v="SSH"/>
    <s v="NAP"/>
    <x v="0"/>
    <x v="2"/>
    <x v="277"/>
  </r>
  <r>
    <x v="114"/>
    <x v="7"/>
    <x v="1"/>
    <m/>
    <m/>
    <x v="1"/>
    <x v="0"/>
    <x v="12"/>
    <x v="0"/>
    <x v="0"/>
    <n v="3"/>
    <n v="3"/>
    <n v="220"/>
    <n v="0"/>
    <n v="0"/>
    <n v="660"/>
    <x v="0"/>
    <x v="1"/>
    <s v="NAP"/>
    <s v="SSH"/>
    <x v="0"/>
    <x v="0"/>
    <x v="136"/>
  </r>
  <r>
    <x v="115"/>
    <x v="7"/>
    <x v="1"/>
    <m/>
    <m/>
    <x v="1"/>
    <x v="0"/>
    <x v="13"/>
    <x v="17"/>
    <x v="70"/>
    <n v="2"/>
    <n v="2"/>
    <n v="250"/>
    <n v="0"/>
    <n v="0"/>
    <n v="500"/>
    <x v="0"/>
    <x v="1"/>
    <s v="SSH"/>
    <s v="FCO"/>
    <x v="6"/>
    <x v="3"/>
    <x v="276"/>
  </r>
  <r>
    <x v="115"/>
    <x v="8"/>
    <x v="1"/>
    <m/>
    <s v="M34MY"/>
    <x v="1"/>
    <x v="0"/>
    <x v="41"/>
    <x v="1"/>
    <x v="76"/>
    <n v="2"/>
    <n v="2"/>
    <n v="300"/>
    <n v="0"/>
    <n v="0"/>
    <n v="600"/>
    <x v="0"/>
    <x v="1"/>
    <s v="SSH"/>
    <s v="NAP"/>
    <x v="0"/>
    <x v="4"/>
    <x v="234"/>
  </r>
  <r>
    <x v="116"/>
    <x v="7"/>
    <x v="1"/>
    <m/>
    <m/>
    <x v="1"/>
    <x v="0"/>
    <x v="13"/>
    <x v="17"/>
    <x v="71"/>
    <n v="4"/>
    <n v="4"/>
    <n v="250"/>
    <n v="0"/>
    <n v="0"/>
    <n v="1000"/>
    <x v="0"/>
    <x v="1"/>
    <s v="SSH"/>
    <s v="FCO"/>
    <x v="6"/>
    <x v="3"/>
    <x v="259"/>
  </r>
  <r>
    <x v="116"/>
    <x v="7"/>
    <x v="1"/>
    <m/>
    <m/>
    <x v="1"/>
    <x v="0"/>
    <x v="12"/>
    <x v="16"/>
    <x v="69"/>
    <n v="4"/>
    <n v="4"/>
    <n v="250"/>
    <n v="0"/>
    <n v="0"/>
    <n v="1000"/>
    <x v="0"/>
    <x v="1"/>
    <s v="FCO"/>
    <s v="SSH"/>
    <x v="6"/>
    <x v="3"/>
    <x v="41"/>
  </r>
  <r>
    <x v="116"/>
    <x v="9"/>
    <x v="1"/>
    <s v="Website IBE"/>
    <s v="XUKG67"/>
    <x v="1"/>
    <x v="0"/>
    <x v="12"/>
    <x v="0"/>
    <x v="2"/>
    <n v="1"/>
    <n v="1"/>
    <n v="280"/>
    <n v="28.269999999999996"/>
    <n v="53"/>
    <n v="361.27"/>
    <x v="0"/>
    <x v="1"/>
    <s v="NAP"/>
    <s v="SSH"/>
    <x v="0"/>
    <x v="0"/>
    <x v="71"/>
  </r>
  <r>
    <x v="116"/>
    <x v="9"/>
    <x v="1"/>
    <s v="Website IBE"/>
    <s v="XUKG67"/>
    <x v="1"/>
    <x v="0"/>
    <x v="12"/>
    <x v="0"/>
    <x v="2"/>
    <n v="1"/>
    <n v="1"/>
    <n v="280"/>
    <n v="28.269999999999996"/>
    <n v="53"/>
    <n v="361.27"/>
    <x v="0"/>
    <x v="1"/>
    <s v="NAP"/>
    <s v="SSH"/>
    <x v="0"/>
    <x v="0"/>
    <x v="71"/>
  </r>
  <r>
    <x v="117"/>
    <x v="8"/>
    <x v="1"/>
    <m/>
    <s v="CNN7E"/>
    <x v="0"/>
    <x v="0"/>
    <x v="5"/>
    <x v="2"/>
    <x v="38"/>
    <n v="4"/>
    <n v="4"/>
    <n v="160"/>
    <n v="0"/>
    <n v="0"/>
    <n v="640"/>
    <x v="0"/>
    <x v="1"/>
    <s v="BRI"/>
    <s v="SSH"/>
    <x v="1"/>
    <x v="1"/>
    <x v="143"/>
  </r>
  <r>
    <x v="117"/>
    <x v="8"/>
    <x v="1"/>
    <m/>
    <s v="CNN7E"/>
    <x v="0"/>
    <x v="1"/>
    <x v="7"/>
    <x v="3"/>
    <x v="39"/>
    <n v="4"/>
    <n v="4"/>
    <n v="160"/>
    <n v="0"/>
    <n v="0"/>
    <n v="640"/>
    <x v="0"/>
    <x v="1"/>
    <s v="SSH"/>
    <s v="BRI"/>
    <x v="1"/>
    <x v="1"/>
    <x v="144"/>
  </r>
  <r>
    <x v="117"/>
    <x v="8"/>
    <x v="1"/>
    <m/>
    <s v="NE4G3"/>
    <x v="1"/>
    <x v="0"/>
    <x v="12"/>
    <x v="0"/>
    <x v="1"/>
    <n v="2"/>
    <n v="2"/>
    <n v="240"/>
    <n v="0"/>
    <n v="0"/>
    <n v="480"/>
    <x v="0"/>
    <x v="1"/>
    <s v="NAP"/>
    <s v="SSH"/>
    <x v="0"/>
    <x v="0"/>
    <x v="73"/>
  </r>
  <r>
    <x v="117"/>
    <x v="21"/>
    <x v="2"/>
    <s v="MFJ IBE"/>
    <s v="69T2RY"/>
    <x v="0"/>
    <x v="1"/>
    <x v="13"/>
    <x v="1"/>
    <x v="4"/>
    <n v="1"/>
    <n v="1"/>
    <n v="247.29"/>
    <n v="0"/>
    <n v="0"/>
    <n v="247.29"/>
    <x v="0"/>
    <x v="1"/>
    <s v="SSH"/>
    <s v="NAP"/>
    <x v="0"/>
    <x v="0"/>
    <x v="286"/>
  </r>
  <r>
    <x v="117"/>
    <x v="21"/>
    <x v="2"/>
    <s v="MFJ IBE"/>
    <s v="69T2RY"/>
    <x v="0"/>
    <x v="0"/>
    <x v="12"/>
    <x v="0"/>
    <x v="2"/>
    <n v="1"/>
    <n v="1"/>
    <n v="219.89250000000001"/>
    <n v="0"/>
    <n v="0"/>
    <n v="219.89250000000001"/>
    <x v="0"/>
    <x v="1"/>
    <s v="NAP"/>
    <s v="SSH"/>
    <x v="0"/>
    <x v="0"/>
    <x v="257"/>
  </r>
  <r>
    <x v="117"/>
    <x v="21"/>
    <x v="2"/>
    <s v="MFJ IBE"/>
    <s v="69T2RY"/>
    <x v="0"/>
    <x v="1"/>
    <x v="13"/>
    <x v="1"/>
    <x v="4"/>
    <n v="1"/>
    <n v="1"/>
    <n v="247.29"/>
    <n v="0"/>
    <n v="0"/>
    <n v="247.29"/>
    <x v="0"/>
    <x v="1"/>
    <s v="SSH"/>
    <s v="NAP"/>
    <x v="0"/>
    <x v="0"/>
    <x v="286"/>
  </r>
  <r>
    <x v="117"/>
    <x v="21"/>
    <x v="2"/>
    <s v="MFJ IBE"/>
    <s v="69T2RY"/>
    <x v="0"/>
    <x v="0"/>
    <x v="12"/>
    <x v="0"/>
    <x v="2"/>
    <n v="1"/>
    <n v="1"/>
    <n v="219.89250000000001"/>
    <n v="0"/>
    <n v="0"/>
    <n v="219.89250000000001"/>
    <x v="0"/>
    <x v="1"/>
    <s v="NAP"/>
    <s v="SSH"/>
    <x v="0"/>
    <x v="0"/>
    <x v="257"/>
  </r>
  <r>
    <x v="117"/>
    <x v="21"/>
    <x v="2"/>
    <s v="MFJ IBE"/>
    <s v="69T2RY"/>
    <x v="0"/>
    <x v="1"/>
    <x v="13"/>
    <x v="1"/>
    <x v="4"/>
    <n v="1"/>
    <n v="1"/>
    <n v="247.29"/>
    <n v="0"/>
    <n v="0"/>
    <n v="247.29"/>
    <x v="0"/>
    <x v="1"/>
    <s v="SSH"/>
    <s v="NAP"/>
    <x v="0"/>
    <x v="0"/>
    <x v="286"/>
  </r>
  <r>
    <x v="117"/>
    <x v="21"/>
    <x v="2"/>
    <s v="MFJ IBE"/>
    <s v="69T2RY"/>
    <x v="0"/>
    <x v="0"/>
    <x v="12"/>
    <x v="0"/>
    <x v="2"/>
    <n v="1"/>
    <n v="1"/>
    <n v="219.89250000000001"/>
    <n v="0"/>
    <n v="0"/>
    <n v="219.89250000000001"/>
    <x v="0"/>
    <x v="1"/>
    <s v="NAP"/>
    <s v="SSH"/>
    <x v="0"/>
    <x v="0"/>
    <x v="257"/>
  </r>
  <r>
    <x v="117"/>
    <x v="10"/>
    <x v="1"/>
    <s v="AMADEUS"/>
    <s v="11LUYQ"/>
    <x v="1"/>
    <x v="0"/>
    <x v="12"/>
    <x v="0"/>
    <x v="2"/>
    <n v="1"/>
    <n v="1"/>
    <n v="300"/>
    <n v="34.04"/>
    <n v="40"/>
    <n v="374.04"/>
    <x v="0"/>
    <x v="1"/>
    <s v="NAP"/>
    <s v="SSH"/>
    <x v="0"/>
    <x v="0"/>
    <x v="257"/>
  </r>
  <r>
    <x v="117"/>
    <x v="10"/>
    <x v="1"/>
    <s v="AMADEUS"/>
    <s v="11LUYR"/>
    <x v="1"/>
    <x v="0"/>
    <x v="13"/>
    <x v="1"/>
    <x v="3"/>
    <n v="1"/>
    <n v="1"/>
    <n v="300"/>
    <n v="38.92"/>
    <n v="40"/>
    <n v="378.92"/>
    <x v="0"/>
    <x v="1"/>
    <s v="SSH"/>
    <s v="NAP"/>
    <x v="0"/>
    <x v="0"/>
    <x v="256"/>
  </r>
  <r>
    <x v="117"/>
    <x v="10"/>
    <x v="1"/>
    <s v="AMADEUS"/>
    <s v="11LUYQ"/>
    <x v="1"/>
    <x v="0"/>
    <x v="12"/>
    <x v="0"/>
    <x v="2"/>
    <n v="1"/>
    <n v="1"/>
    <n v="300"/>
    <n v="34.04"/>
    <n v="40"/>
    <n v="374.04"/>
    <x v="0"/>
    <x v="1"/>
    <s v="NAP"/>
    <s v="SSH"/>
    <x v="0"/>
    <x v="0"/>
    <x v="257"/>
  </r>
  <r>
    <x v="117"/>
    <x v="10"/>
    <x v="1"/>
    <s v="AMADEUS"/>
    <s v="11LUYR"/>
    <x v="1"/>
    <x v="0"/>
    <x v="13"/>
    <x v="1"/>
    <x v="3"/>
    <n v="1"/>
    <n v="1"/>
    <n v="300"/>
    <n v="38.92"/>
    <n v="40"/>
    <n v="378.92"/>
    <x v="0"/>
    <x v="1"/>
    <s v="SSH"/>
    <s v="NAP"/>
    <x v="0"/>
    <x v="0"/>
    <x v="256"/>
  </r>
  <r>
    <x v="68"/>
    <x v="27"/>
    <x v="0"/>
    <m/>
    <m/>
    <x v="0"/>
    <x v="0"/>
    <x v="33"/>
    <x v="2"/>
    <x v="67"/>
    <n v="25"/>
    <n v="25"/>
    <n v="225"/>
    <n v="0"/>
    <n v="0"/>
    <n v="5625"/>
    <x v="0"/>
    <x v="5"/>
    <s v="BRI"/>
    <s v="SSH"/>
    <x v="1"/>
    <x v="3"/>
    <x v="32"/>
  </r>
  <r>
    <x v="68"/>
    <x v="27"/>
    <x v="0"/>
    <m/>
    <m/>
    <x v="0"/>
    <x v="1"/>
    <x v="34"/>
    <x v="3"/>
    <x v="68"/>
    <n v="25"/>
    <n v="25"/>
    <n v="225"/>
    <n v="0"/>
    <n v="0"/>
    <n v="5625"/>
    <x v="0"/>
    <x v="5"/>
    <s v="SSH"/>
    <s v="BRI"/>
    <x v="1"/>
    <x v="3"/>
    <x v="33"/>
  </r>
  <r>
    <x v="118"/>
    <x v="7"/>
    <x v="1"/>
    <m/>
    <m/>
    <x v="1"/>
    <x v="0"/>
    <x v="13"/>
    <x v="1"/>
    <x v="4"/>
    <n v="13"/>
    <n v="13"/>
    <n v="320"/>
    <n v="0"/>
    <n v="0"/>
    <n v="4160"/>
    <x v="0"/>
    <x v="1"/>
    <s v="SSH"/>
    <s v="NAP"/>
    <x v="0"/>
    <x v="0"/>
    <x v="42"/>
  </r>
  <r>
    <x v="118"/>
    <x v="7"/>
    <x v="1"/>
    <m/>
    <m/>
    <x v="1"/>
    <x v="0"/>
    <x v="23"/>
    <x v="13"/>
    <x v="3"/>
    <n v="2"/>
    <n v="2"/>
    <n v="240"/>
    <n v="0"/>
    <n v="0"/>
    <n v="480"/>
    <x v="0"/>
    <x v="1"/>
    <s v="HRG"/>
    <s v="NAP"/>
    <x v="0"/>
    <x v="0"/>
    <x v="41"/>
  </r>
  <r>
    <x v="119"/>
    <x v="10"/>
    <x v="1"/>
    <s v="AMADEUS"/>
    <s v="11LUPA"/>
    <x v="1"/>
    <x v="0"/>
    <x v="29"/>
    <x v="6"/>
    <x v="42"/>
    <n v="1"/>
    <n v="1"/>
    <n v="340"/>
    <n v="23.64"/>
    <n v="40"/>
    <n v="403.64"/>
    <x v="0"/>
    <x v="1"/>
    <s v="VRN"/>
    <s v="SSH"/>
    <x v="3"/>
    <x v="1"/>
    <x v="233"/>
  </r>
  <r>
    <x v="119"/>
    <x v="10"/>
    <x v="1"/>
    <s v="AMADEUS"/>
    <s v="11LUPA"/>
    <x v="1"/>
    <x v="0"/>
    <x v="26"/>
    <x v="7"/>
    <x v="43"/>
    <n v="1"/>
    <n v="1"/>
    <n v="350"/>
    <n v="37.72"/>
    <n v="40"/>
    <n v="427.72"/>
    <x v="0"/>
    <x v="1"/>
    <s v="SSH"/>
    <s v="VRN"/>
    <x v="3"/>
    <x v="1"/>
    <x v="234"/>
  </r>
  <r>
    <x v="119"/>
    <x v="10"/>
    <x v="1"/>
    <s v="AMADEUS"/>
    <s v="11LUPA"/>
    <x v="0"/>
    <x v="1"/>
    <x v="26"/>
    <x v="7"/>
    <x v="43"/>
    <n v="1"/>
    <n v="1"/>
    <n v="350"/>
    <n v="37.72"/>
    <n v="40"/>
    <n v="427.72"/>
    <x v="0"/>
    <x v="1"/>
    <s v="SSH"/>
    <s v="VRN"/>
    <x v="3"/>
    <x v="1"/>
    <x v="234"/>
  </r>
  <r>
    <x v="119"/>
    <x v="10"/>
    <x v="1"/>
    <s v="AMADEUS"/>
    <s v="11LUPA"/>
    <x v="0"/>
    <x v="0"/>
    <x v="29"/>
    <x v="6"/>
    <x v="42"/>
    <n v="1"/>
    <n v="1"/>
    <n v="340"/>
    <n v="23.64"/>
    <n v="40"/>
    <n v="403.64"/>
    <x v="0"/>
    <x v="1"/>
    <s v="VRN"/>
    <s v="SSH"/>
    <x v="3"/>
    <x v="1"/>
    <x v="233"/>
  </r>
  <r>
    <x v="120"/>
    <x v="7"/>
    <x v="1"/>
    <m/>
    <m/>
    <x v="1"/>
    <x v="0"/>
    <x v="28"/>
    <x v="1"/>
    <x v="30"/>
    <n v="4"/>
    <n v="4"/>
    <n v="350"/>
    <n v="0"/>
    <n v="0"/>
    <n v="1400"/>
    <x v="0"/>
    <x v="1"/>
    <s v="SSH"/>
    <s v="NAP"/>
    <x v="0"/>
    <x v="3"/>
    <x v="291"/>
  </r>
  <r>
    <x v="120"/>
    <x v="7"/>
    <x v="1"/>
    <m/>
    <m/>
    <x v="1"/>
    <x v="0"/>
    <x v="42"/>
    <x v="0"/>
    <x v="75"/>
    <n v="5"/>
    <n v="5"/>
    <n v="300"/>
    <n v="0"/>
    <n v="0"/>
    <n v="1500"/>
    <x v="0"/>
    <x v="1"/>
    <s v="NAP"/>
    <s v="SSH"/>
    <x v="0"/>
    <x v="4"/>
    <x v="75"/>
  </r>
  <r>
    <x v="118"/>
    <x v="25"/>
    <x v="1"/>
    <m/>
    <s v="12M7T9"/>
    <x v="1"/>
    <x v="0"/>
    <x v="13"/>
    <x v="17"/>
    <x v="69"/>
    <n v="1"/>
    <n v="1"/>
    <n v="234.67"/>
    <n v="35.36"/>
    <n v="30.089999999999996"/>
    <n v="300.11999999999995"/>
    <x v="0"/>
    <x v="1"/>
    <s v="SSH"/>
    <s v="FCO"/>
    <x v="6"/>
    <x v="3"/>
    <x v="273"/>
  </r>
  <r>
    <x v="118"/>
    <x v="25"/>
    <x v="1"/>
    <m/>
    <s v="12M7T9"/>
    <x v="1"/>
    <x v="0"/>
    <x v="13"/>
    <x v="17"/>
    <x v="69"/>
    <n v="1"/>
    <n v="1"/>
    <n v="234.67"/>
    <n v="35.36"/>
    <n v="30.089999999999996"/>
    <n v="300.11999999999995"/>
    <x v="0"/>
    <x v="1"/>
    <s v="SSH"/>
    <s v="FCO"/>
    <x v="6"/>
    <x v="3"/>
    <x v="273"/>
  </r>
  <r>
    <x v="118"/>
    <x v="25"/>
    <x v="1"/>
    <m/>
    <s v="12M7T9"/>
    <x v="1"/>
    <x v="0"/>
    <x v="13"/>
    <x v="17"/>
    <x v="69"/>
    <n v="1"/>
    <n v="1"/>
    <n v="234.67"/>
    <n v="35.36"/>
    <n v="30.089999999999996"/>
    <n v="300.11999999999995"/>
    <x v="0"/>
    <x v="1"/>
    <s v="SSH"/>
    <s v="FCO"/>
    <x v="6"/>
    <x v="3"/>
    <x v="273"/>
  </r>
  <r>
    <x v="118"/>
    <x v="25"/>
    <x v="1"/>
    <m/>
    <s v="12M7T9"/>
    <x v="1"/>
    <x v="0"/>
    <x v="13"/>
    <x v="17"/>
    <x v="69"/>
    <n v="1"/>
    <n v="1"/>
    <n v="234.67"/>
    <n v="35.36"/>
    <n v="30.089999999999996"/>
    <n v="300.11999999999995"/>
    <x v="0"/>
    <x v="1"/>
    <s v="SSH"/>
    <s v="FCO"/>
    <x v="6"/>
    <x v="3"/>
    <x v="273"/>
  </r>
  <r>
    <x v="120"/>
    <x v="7"/>
    <x v="1"/>
    <m/>
    <m/>
    <x v="1"/>
    <x v="0"/>
    <x v="12"/>
    <x v="0"/>
    <x v="3"/>
    <n v="2"/>
    <n v="2"/>
    <n v="280"/>
    <n v="0"/>
    <n v="0"/>
    <n v="560"/>
    <x v="0"/>
    <x v="1"/>
    <s v="NAP"/>
    <s v="SSH"/>
    <x v="0"/>
    <x v="0"/>
    <x v="233"/>
  </r>
  <r>
    <x v="120"/>
    <x v="24"/>
    <x v="0"/>
    <m/>
    <m/>
    <x v="0"/>
    <x v="0"/>
    <x v="35"/>
    <x v="18"/>
    <x v="59"/>
    <n v="1"/>
    <n v="1"/>
    <n v="215"/>
    <n v="0"/>
    <n v="0"/>
    <n v="215"/>
    <x v="0"/>
    <x v="3"/>
    <s v="PMO"/>
    <s v="SSH"/>
    <x v="7"/>
    <x v="2"/>
    <x v="28"/>
  </r>
  <r>
    <x v="120"/>
    <x v="24"/>
    <x v="0"/>
    <m/>
    <m/>
    <x v="0"/>
    <x v="1"/>
    <x v="36"/>
    <x v="19"/>
    <x v="60"/>
    <n v="1"/>
    <n v="1"/>
    <n v="215"/>
    <n v="0"/>
    <n v="0"/>
    <n v="215"/>
    <x v="0"/>
    <x v="3"/>
    <s v="SSH"/>
    <s v="PMO"/>
    <x v="7"/>
    <x v="2"/>
    <x v="29"/>
  </r>
  <r>
    <x v="120"/>
    <x v="21"/>
    <x v="2"/>
    <s v="MFJ IBE"/>
    <s v="ATFMYV"/>
    <x v="0"/>
    <x v="1"/>
    <x v="6"/>
    <x v="7"/>
    <x v="11"/>
    <n v="-1"/>
    <n v="-1"/>
    <n v="346.63"/>
    <n v="0"/>
    <n v="0"/>
    <n v="-346.63"/>
    <x v="1"/>
    <x v="1"/>
    <s v="SSH"/>
    <s v="VRN"/>
    <x v="3"/>
    <x v="1"/>
    <x v="277"/>
  </r>
  <r>
    <x v="120"/>
    <x v="8"/>
    <x v="1"/>
    <m/>
    <s v="7AQR2"/>
    <x v="0"/>
    <x v="0"/>
    <x v="5"/>
    <x v="2"/>
    <x v="48"/>
    <n v="1"/>
    <n v="1"/>
    <n v="260"/>
    <n v="0"/>
    <n v="0"/>
    <n v="260"/>
    <x v="0"/>
    <x v="1"/>
    <s v="BRI"/>
    <s v="SSH"/>
    <x v="1"/>
    <x v="1"/>
    <x v="44"/>
  </r>
  <r>
    <x v="120"/>
    <x v="8"/>
    <x v="1"/>
    <m/>
    <s v="7AQR2"/>
    <x v="0"/>
    <x v="1"/>
    <x v="7"/>
    <x v="3"/>
    <x v="50"/>
    <n v="1"/>
    <n v="1"/>
    <n v="260"/>
    <n v="0"/>
    <n v="0"/>
    <n v="260"/>
    <x v="0"/>
    <x v="1"/>
    <s v="SSH"/>
    <s v="BRI"/>
    <x v="1"/>
    <x v="1"/>
    <x v="45"/>
  </r>
  <r>
    <x v="120"/>
    <x v="8"/>
    <x v="1"/>
    <m/>
    <s v="E6WEE"/>
    <x v="0"/>
    <x v="0"/>
    <x v="5"/>
    <x v="2"/>
    <x v="48"/>
    <n v="4"/>
    <n v="4"/>
    <n v="260"/>
    <n v="0"/>
    <n v="0"/>
    <n v="1040"/>
    <x v="0"/>
    <x v="1"/>
    <s v="BRI"/>
    <s v="SSH"/>
    <x v="1"/>
    <x v="1"/>
    <x v="44"/>
  </r>
  <r>
    <x v="120"/>
    <x v="8"/>
    <x v="1"/>
    <m/>
    <s v="E6WEE"/>
    <x v="0"/>
    <x v="1"/>
    <x v="7"/>
    <x v="3"/>
    <x v="50"/>
    <n v="4"/>
    <n v="4"/>
    <n v="260"/>
    <n v="0"/>
    <n v="0"/>
    <n v="1040"/>
    <x v="0"/>
    <x v="1"/>
    <s v="SSH"/>
    <s v="BRI"/>
    <x v="1"/>
    <x v="1"/>
    <x v="45"/>
  </r>
  <r>
    <x v="120"/>
    <x v="10"/>
    <x v="1"/>
    <s v="AMADEUS"/>
    <s v="11M08D"/>
    <x v="1"/>
    <x v="0"/>
    <x v="7"/>
    <x v="3"/>
    <x v="46"/>
    <n v="1"/>
    <n v="1"/>
    <n v="240"/>
    <n v="39.03"/>
    <n v="20"/>
    <n v="299.02999999999997"/>
    <x v="0"/>
    <x v="1"/>
    <s v="SSH"/>
    <s v="BRI"/>
    <x v="1"/>
    <x v="1"/>
    <x v="236"/>
  </r>
  <r>
    <x v="120"/>
    <x v="10"/>
    <x v="1"/>
    <s v="AMADEUS"/>
    <s v="11M08D"/>
    <x v="1"/>
    <x v="0"/>
    <x v="7"/>
    <x v="3"/>
    <x v="46"/>
    <n v="1"/>
    <n v="1"/>
    <n v="240"/>
    <n v="39.03"/>
    <n v="20"/>
    <n v="299.02999999999997"/>
    <x v="0"/>
    <x v="1"/>
    <s v="SSH"/>
    <s v="BRI"/>
    <x v="1"/>
    <x v="1"/>
    <x v="236"/>
  </r>
  <r>
    <x v="120"/>
    <x v="10"/>
    <x v="1"/>
    <s v="AMADEUS"/>
    <s v="11LN6N"/>
    <x v="1"/>
    <x v="0"/>
    <x v="6"/>
    <x v="7"/>
    <x v="11"/>
    <n v="0"/>
    <n v="0"/>
    <n v="0"/>
    <n v="0"/>
    <n v="0"/>
    <n v="0"/>
    <x v="2"/>
    <x v="1"/>
    <s v="SSH"/>
    <s v="VRN"/>
    <x v="3"/>
    <x v="1"/>
    <x v="277"/>
  </r>
  <r>
    <x v="120"/>
    <x v="10"/>
    <x v="1"/>
    <s v="AMADEUS"/>
    <s v="11LN6N"/>
    <x v="1"/>
    <x v="0"/>
    <x v="6"/>
    <x v="7"/>
    <x v="11"/>
    <n v="0"/>
    <n v="0"/>
    <n v="0"/>
    <n v="0"/>
    <n v="0"/>
    <n v="0"/>
    <x v="2"/>
    <x v="1"/>
    <s v="SSH"/>
    <s v="VRN"/>
    <x v="3"/>
    <x v="1"/>
    <x v="277"/>
  </r>
  <r>
    <x v="120"/>
    <x v="10"/>
    <x v="1"/>
    <s v="AMADEUS"/>
    <s v="11M08E"/>
    <x v="1"/>
    <x v="0"/>
    <x v="7"/>
    <x v="3"/>
    <x v="46"/>
    <n v="1"/>
    <n v="1"/>
    <n v="240"/>
    <n v="39.03"/>
    <n v="20"/>
    <n v="299.02999999999997"/>
    <x v="0"/>
    <x v="1"/>
    <s v="SSH"/>
    <s v="BRI"/>
    <x v="1"/>
    <x v="1"/>
    <x v="236"/>
  </r>
  <r>
    <x v="120"/>
    <x v="10"/>
    <x v="1"/>
    <s v="AMADEUS"/>
    <s v="11LN6N"/>
    <x v="1"/>
    <x v="0"/>
    <x v="6"/>
    <x v="7"/>
    <x v="11"/>
    <n v="0"/>
    <n v="0"/>
    <n v="0"/>
    <n v="0"/>
    <n v="0"/>
    <n v="0"/>
    <x v="2"/>
    <x v="1"/>
    <s v="SSH"/>
    <s v="VRN"/>
    <x v="3"/>
    <x v="1"/>
    <x v="277"/>
  </r>
  <r>
    <x v="120"/>
    <x v="10"/>
    <x v="1"/>
    <s v="AMADEUS"/>
    <s v="11M08E"/>
    <x v="1"/>
    <x v="0"/>
    <x v="7"/>
    <x v="3"/>
    <x v="46"/>
    <n v="1"/>
    <n v="1"/>
    <n v="240"/>
    <n v="39.03"/>
    <n v="20"/>
    <n v="299.02999999999997"/>
    <x v="0"/>
    <x v="1"/>
    <s v="SSH"/>
    <s v="BRI"/>
    <x v="1"/>
    <x v="1"/>
    <x v="236"/>
  </r>
  <r>
    <x v="121"/>
    <x v="9"/>
    <x v="1"/>
    <s v="Website IBE"/>
    <s v="BSDTXU"/>
    <x v="1"/>
    <x v="0"/>
    <x v="12"/>
    <x v="0"/>
    <x v="2"/>
    <n v="1"/>
    <n v="1"/>
    <n v="371.7"/>
    <n v="48.040000000000006"/>
    <n v="53"/>
    <n v="472.74"/>
    <x v="0"/>
    <x v="1"/>
    <s v="NAP"/>
    <s v="SSH"/>
    <x v="0"/>
    <x v="0"/>
    <x v="72"/>
  </r>
  <r>
    <x v="121"/>
    <x v="9"/>
    <x v="1"/>
    <s v="Website IBE"/>
    <s v="BSDTXU"/>
    <x v="1"/>
    <x v="0"/>
    <x v="12"/>
    <x v="0"/>
    <x v="2"/>
    <n v="1"/>
    <n v="1"/>
    <n v="278.77"/>
    <n v="40.230000000000004"/>
    <n v="53"/>
    <n v="372"/>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2"/>
    <x v="7"/>
    <x v="1"/>
    <m/>
    <m/>
    <x v="1"/>
    <x v="0"/>
    <x v="12"/>
    <x v="16"/>
    <x v="68"/>
    <n v="2"/>
    <n v="2"/>
    <n v="250"/>
    <n v="0"/>
    <n v="0"/>
    <n v="500"/>
    <x v="0"/>
    <x v="1"/>
    <s v="FCO"/>
    <s v="SSH"/>
    <x v="6"/>
    <x v="3"/>
    <x v="74"/>
  </r>
  <r>
    <x v="122"/>
    <x v="7"/>
    <x v="1"/>
    <m/>
    <m/>
    <x v="1"/>
    <x v="0"/>
    <x v="41"/>
    <x v="1"/>
    <x v="78"/>
    <n v="4"/>
    <n v="4"/>
    <n v="230"/>
    <n v="0"/>
    <n v="0"/>
    <n v="920"/>
    <x v="0"/>
    <x v="1"/>
    <s v="SSH"/>
    <s v="NAP"/>
    <x v="0"/>
    <x v="4"/>
    <x v="216"/>
  </r>
  <r>
    <x v="122"/>
    <x v="7"/>
    <x v="1"/>
    <m/>
    <m/>
    <x v="1"/>
    <x v="0"/>
    <x v="41"/>
    <x v="1"/>
    <x v="77"/>
    <n v="2"/>
    <n v="2"/>
    <n v="230"/>
    <n v="0"/>
    <n v="0"/>
    <n v="460"/>
    <x v="0"/>
    <x v="1"/>
    <s v="SSH"/>
    <s v="NAP"/>
    <x v="0"/>
    <x v="4"/>
    <x v="234"/>
  </r>
  <r>
    <x v="122"/>
    <x v="7"/>
    <x v="1"/>
    <m/>
    <m/>
    <x v="1"/>
    <x v="0"/>
    <x v="42"/>
    <x v="0"/>
    <x v="74"/>
    <n v="4"/>
    <n v="4"/>
    <n v="230"/>
    <n v="0"/>
    <n v="0"/>
    <n v="920"/>
    <x v="0"/>
    <x v="1"/>
    <s v="NAP"/>
    <s v="SSH"/>
    <x v="0"/>
    <x v="4"/>
    <x v="76"/>
  </r>
  <r>
    <x v="123"/>
    <x v="7"/>
    <x v="1"/>
    <m/>
    <m/>
    <x v="1"/>
    <x v="0"/>
    <x v="7"/>
    <x v="3"/>
    <x v="15"/>
    <n v="4"/>
    <n v="4"/>
    <n v="160"/>
    <n v="0"/>
    <n v="0"/>
    <n v="640"/>
    <x v="0"/>
    <x v="1"/>
    <s v="SSH"/>
    <s v="BRI"/>
    <x v="1"/>
    <x v="1"/>
    <x v="252"/>
  </r>
  <r>
    <x v="123"/>
    <x v="7"/>
    <x v="1"/>
    <m/>
    <m/>
    <x v="1"/>
    <x v="0"/>
    <x v="5"/>
    <x v="2"/>
    <x v="14"/>
    <n v="4"/>
    <n v="4"/>
    <n v="160"/>
    <n v="0"/>
    <n v="0"/>
    <n v="640"/>
    <x v="0"/>
    <x v="1"/>
    <s v="BRI"/>
    <s v="SSH"/>
    <x v="1"/>
    <x v="1"/>
    <x v="40"/>
  </r>
  <r>
    <x v="123"/>
    <x v="7"/>
    <x v="1"/>
    <m/>
    <m/>
    <x v="1"/>
    <x v="0"/>
    <x v="13"/>
    <x v="17"/>
    <x v="71"/>
    <n v="2"/>
    <n v="2"/>
    <n v="250"/>
    <n v="0"/>
    <n v="0"/>
    <n v="500"/>
    <x v="0"/>
    <x v="1"/>
    <s v="SSH"/>
    <s v="FCO"/>
    <x v="6"/>
    <x v="3"/>
    <x v="42"/>
  </r>
  <r>
    <x v="123"/>
    <x v="7"/>
    <x v="1"/>
    <m/>
    <m/>
    <x v="1"/>
    <x v="0"/>
    <x v="12"/>
    <x v="16"/>
    <x v="70"/>
    <n v="2"/>
    <n v="2"/>
    <n v="250"/>
    <n v="0"/>
    <n v="0"/>
    <n v="500"/>
    <x v="0"/>
    <x v="1"/>
    <s v="FCO"/>
    <s v="SSH"/>
    <x v="6"/>
    <x v="3"/>
    <x v="41"/>
  </r>
  <r>
    <x v="57"/>
    <x v="11"/>
    <x v="0"/>
    <m/>
    <m/>
    <x v="0"/>
    <x v="0"/>
    <x v="33"/>
    <x v="2"/>
    <x v="67"/>
    <n v="20"/>
    <n v="20"/>
    <n v="215"/>
    <n v="0"/>
    <n v="0"/>
    <n v="4300"/>
    <x v="0"/>
    <x v="3"/>
    <s v="BRI"/>
    <s v="SSH"/>
    <x v="1"/>
    <x v="3"/>
    <x v="25"/>
  </r>
  <r>
    <x v="57"/>
    <x v="11"/>
    <x v="0"/>
    <m/>
    <m/>
    <x v="0"/>
    <x v="1"/>
    <x v="34"/>
    <x v="3"/>
    <x v="68"/>
    <n v="20"/>
    <n v="20"/>
    <n v="215"/>
    <n v="0"/>
    <n v="0"/>
    <n v="4300"/>
    <x v="0"/>
    <x v="3"/>
    <s v="SSH"/>
    <s v="BRI"/>
    <x v="1"/>
    <x v="3"/>
    <x v="205"/>
  </r>
  <r>
    <x v="122"/>
    <x v="10"/>
    <x v="1"/>
    <s v="AMADEUS"/>
    <s v="11M00Z"/>
    <x v="1"/>
    <x v="0"/>
    <x v="13"/>
    <x v="17"/>
    <x v="71"/>
    <n v="1"/>
    <n v="1"/>
    <n v="270"/>
    <n v="37.72"/>
    <n v="40"/>
    <n v="347.72"/>
    <x v="0"/>
    <x v="1"/>
    <s v="SSH"/>
    <s v="FCO"/>
    <x v="6"/>
    <x v="3"/>
    <x v="276"/>
  </r>
  <r>
    <x v="122"/>
    <x v="10"/>
    <x v="1"/>
    <s v="AMADEUS"/>
    <s v="11M00Z"/>
    <x v="1"/>
    <x v="0"/>
    <x v="13"/>
    <x v="17"/>
    <x v="71"/>
    <n v="1"/>
    <n v="1"/>
    <n v="270"/>
    <n v="37.72"/>
    <n v="40"/>
    <n v="347.72"/>
    <x v="0"/>
    <x v="1"/>
    <s v="SSH"/>
    <s v="FCO"/>
    <x v="6"/>
    <x v="3"/>
    <x v="276"/>
  </r>
  <r>
    <x v="122"/>
    <x v="10"/>
    <x v="1"/>
    <s v="AMADEUS"/>
    <s v="11M00Z"/>
    <x v="1"/>
    <x v="0"/>
    <x v="13"/>
    <x v="17"/>
    <x v="71"/>
    <n v="1"/>
    <n v="1"/>
    <n v="270"/>
    <n v="37.72"/>
    <n v="40"/>
    <n v="347.72"/>
    <x v="0"/>
    <x v="1"/>
    <s v="SSH"/>
    <s v="FCO"/>
    <x v="6"/>
    <x v="3"/>
    <x v="276"/>
  </r>
  <r>
    <x v="123"/>
    <x v="40"/>
    <x v="0"/>
    <m/>
    <m/>
    <x v="0"/>
    <x v="0"/>
    <x v="43"/>
    <x v="6"/>
    <x v="66"/>
    <n v="90"/>
    <n v="90"/>
    <n v="175.20444444444445"/>
    <n v="0"/>
    <n v="0"/>
    <n v="15768.4"/>
    <x v="0"/>
    <x v="0"/>
    <s v="VRN"/>
    <s v="SSH"/>
    <x v="3"/>
    <x v="3"/>
    <x v="143"/>
  </r>
  <r>
    <x v="123"/>
    <x v="40"/>
    <x v="0"/>
    <m/>
    <m/>
    <x v="0"/>
    <x v="0"/>
    <x v="43"/>
    <x v="6"/>
    <x v="67"/>
    <n v="90"/>
    <n v="90"/>
    <n v="175.20444444444445"/>
    <n v="0"/>
    <n v="0"/>
    <n v="15768.4"/>
    <x v="0"/>
    <x v="0"/>
    <s v="VRN"/>
    <s v="SSH"/>
    <x v="3"/>
    <x v="3"/>
    <x v="144"/>
  </r>
  <r>
    <x v="123"/>
    <x v="40"/>
    <x v="0"/>
    <m/>
    <m/>
    <x v="0"/>
    <x v="0"/>
    <x v="43"/>
    <x v="6"/>
    <x v="68"/>
    <n v="90"/>
    <n v="90"/>
    <n v="175.20444444444445"/>
    <n v="0"/>
    <n v="0"/>
    <n v="15768.4"/>
    <x v="0"/>
    <x v="0"/>
    <s v="VRN"/>
    <s v="SSH"/>
    <x v="3"/>
    <x v="3"/>
    <x v="145"/>
  </r>
  <r>
    <x v="123"/>
    <x v="40"/>
    <x v="0"/>
    <m/>
    <m/>
    <x v="0"/>
    <x v="0"/>
    <x v="43"/>
    <x v="6"/>
    <x v="69"/>
    <n v="90"/>
    <n v="90"/>
    <n v="175.20444444444445"/>
    <n v="0"/>
    <n v="0"/>
    <n v="15768.4"/>
    <x v="0"/>
    <x v="0"/>
    <s v="VRN"/>
    <s v="SSH"/>
    <x v="3"/>
    <x v="3"/>
    <x v="295"/>
  </r>
  <r>
    <x v="123"/>
    <x v="40"/>
    <x v="0"/>
    <m/>
    <m/>
    <x v="0"/>
    <x v="0"/>
    <x v="43"/>
    <x v="6"/>
    <x v="70"/>
    <n v="90"/>
    <n v="90"/>
    <n v="175.20444444444445"/>
    <n v="0"/>
    <n v="0"/>
    <n v="15768.4"/>
    <x v="0"/>
    <x v="0"/>
    <s v="VRN"/>
    <s v="SSH"/>
    <x v="3"/>
    <x v="3"/>
    <x v="41"/>
  </r>
  <r>
    <x v="123"/>
    <x v="40"/>
    <x v="0"/>
    <m/>
    <m/>
    <x v="0"/>
    <x v="0"/>
    <x v="43"/>
    <x v="6"/>
    <x v="71"/>
    <n v="90"/>
    <n v="90"/>
    <n v="175.20444444444445"/>
    <n v="0"/>
    <n v="0"/>
    <n v="15768.4"/>
    <x v="0"/>
    <x v="0"/>
    <s v="VRN"/>
    <s v="SSH"/>
    <x v="3"/>
    <x v="3"/>
    <x v="42"/>
  </r>
  <r>
    <x v="123"/>
    <x v="40"/>
    <x v="0"/>
    <m/>
    <m/>
    <x v="0"/>
    <x v="0"/>
    <x v="43"/>
    <x v="6"/>
    <x v="72"/>
    <n v="90"/>
    <n v="90"/>
    <n v="175.20444444444445"/>
    <n v="0"/>
    <n v="0"/>
    <n v="15768.4"/>
    <x v="0"/>
    <x v="0"/>
    <s v="VRN"/>
    <s v="SSH"/>
    <x v="3"/>
    <x v="3"/>
    <x v="259"/>
  </r>
  <r>
    <x v="123"/>
    <x v="40"/>
    <x v="0"/>
    <m/>
    <m/>
    <x v="0"/>
    <x v="1"/>
    <x v="44"/>
    <x v="7"/>
    <x v="67"/>
    <n v="90"/>
    <n v="90"/>
    <n v="175.20444444444445"/>
    <n v="0"/>
    <n v="0"/>
    <n v="15768.4"/>
    <x v="0"/>
    <x v="0"/>
    <s v="SSH"/>
    <s v="VRN"/>
    <x v="3"/>
    <x v="3"/>
    <x v="144"/>
  </r>
  <r>
    <x v="123"/>
    <x v="40"/>
    <x v="0"/>
    <m/>
    <m/>
    <x v="0"/>
    <x v="1"/>
    <x v="44"/>
    <x v="7"/>
    <x v="68"/>
    <n v="90"/>
    <n v="90"/>
    <n v="175.20444444444445"/>
    <n v="0"/>
    <n v="0"/>
    <n v="15768.4"/>
    <x v="0"/>
    <x v="0"/>
    <s v="SSH"/>
    <s v="VRN"/>
    <x v="3"/>
    <x v="3"/>
    <x v="145"/>
  </r>
  <r>
    <x v="123"/>
    <x v="40"/>
    <x v="0"/>
    <m/>
    <m/>
    <x v="0"/>
    <x v="1"/>
    <x v="44"/>
    <x v="7"/>
    <x v="69"/>
    <n v="90"/>
    <n v="90"/>
    <n v="175.20444444444445"/>
    <n v="0"/>
    <n v="0"/>
    <n v="15768.4"/>
    <x v="0"/>
    <x v="0"/>
    <s v="SSH"/>
    <s v="VRN"/>
    <x v="3"/>
    <x v="3"/>
    <x v="295"/>
  </r>
  <r>
    <x v="123"/>
    <x v="40"/>
    <x v="0"/>
    <m/>
    <m/>
    <x v="0"/>
    <x v="1"/>
    <x v="44"/>
    <x v="7"/>
    <x v="70"/>
    <n v="90"/>
    <n v="90"/>
    <n v="175.20444444444445"/>
    <n v="0"/>
    <n v="0"/>
    <n v="15768.4"/>
    <x v="0"/>
    <x v="0"/>
    <s v="SSH"/>
    <s v="VRN"/>
    <x v="3"/>
    <x v="3"/>
    <x v="41"/>
  </r>
  <r>
    <x v="123"/>
    <x v="40"/>
    <x v="0"/>
    <m/>
    <m/>
    <x v="0"/>
    <x v="1"/>
    <x v="44"/>
    <x v="7"/>
    <x v="71"/>
    <n v="90"/>
    <n v="90"/>
    <n v="175.20444444444445"/>
    <n v="0"/>
    <n v="0"/>
    <n v="15768.4"/>
    <x v="0"/>
    <x v="0"/>
    <s v="SSH"/>
    <s v="VRN"/>
    <x v="3"/>
    <x v="3"/>
    <x v="42"/>
  </r>
  <r>
    <x v="123"/>
    <x v="40"/>
    <x v="0"/>
    <m/>
    <m/>
    <x v="0"/>
    <x v="1"/>
    <x v="44"/>
    <x v="7"/>
    <x v="72"/>
    <n v="90"/>
    <n v="90"/>
    <n v="175.20444444444445"/>
    <n v="0"/>
    <n v="0"/>
    <n v="15768.4"/>
    <x v="0"/>
    <x v="0"/>
    <s v="SSH"/>
    <s v="VRN"/>
    <x v="3"/>
    <x v="3"/>
    <x v="259"/>
  </r>
  <r>
    <x v="123"/>
    <x v="40"/>
    <x v="0"/>
    <m/>
    <m/>
    <x v="0"/>
    <x v="1"/>
    <x v="44"/>
    <x v="7"/>
    <x v="86"/>
    <n v="90"/>
    <n v="90"/>
    <n v="175.20444444444445"/>
    <n v="0"/>
    <n v="0"/>
    <n v="15768.4"/>
    <x v="0"/>
    <x v="0"/>
    <s v="SSH"/>
    <s v="VRN"/>
    <x v="3"/>
    <x v="3"/>
    <x v="199"/>
  </r>
  <r>
    <x v="123"/>
    <x v="40"/>
    <x v="0"/>
    <m/>
    <m/>
    <x v="0"/>
    <x v="0"/>
    <x v="45"/>
    <x v="6"/>
    <x v="15"/>
    <n v="90"/>
    <n v="90"/>
    <n v="175.20444444444445"/>
    <n v="0"/>
    <n v="0"/>
    <n v="15768.4"/>
    <x v="0"/>
    <x v="0"/>
    <s v="VRN"/>
    <s v="SSH"/>
    <x v="3"/>
    <x v="1"/>
    <x v="252"/>
  </r>
  <r>
    <x v="123"/>
    <x v="40"/>
    <x v="0"/>
    <m/>
    <m/>
    <x v="0"/>
    <x v="0"/>
    <x v="45"/>
    <x v="6"/>
    <x v="16"/>
    <n v="90"/>
    <n v="90"/>
    <n v="175.20444444444445"/>
    <n v="0"/>
    <n v="0"/>
    <n v="15768.4"/>
    <x v="0"/>
    <x v="0"/>
    <s v="VRN"/>
    <s v="SSH"/>
    <x v="3"/>
    <x v="1"/>
    <x v="232"/>
  </r>
  <r>
    <x v="123"/>
    <x v="40"/>
    <x v="0"/>
    <m/>
    <m/>
    <x v="0"/>
    <x v="0"/>
    <x v="45"/>
    <x v="6"/>
    <x v="17"/>
    <n v="90"/>
    <n v="90"/>
    <n v="175.20444444444445"/>
    <n v="0"/>
    <n v="0"/>
    <n v="15768.4"/>
    <x v="0"/>
    <x v="0"/>
    <s v="VRN"/>
    <s v="SSH"/>
    <x v="3"/>
    <x v="1"/>
    <x v="202"/>
  </r>
  <r>
    <x v="123"/>
    <x v="40"/>
    <x v="0"/>
    <m/>
    <m/>
    <x v="0"/>
    <x v="0"/>
    <x v="45"/>
    <x v="6"/>
    <x v="18"/>
    <n v="90"/>
    <n v="90"/>
    <n v="175.20444444444445"/>
    <n v="0"/>
    <n v="0"/>
    <n v="15768.4"/>
    <x v="0"/>
    <x v="0"/>
    <s v="VRN"/>
    <s v="SSH"/>
    <x v="3"/>
    <x v="1"/>
    <x v="36"/>
  </r>
  <r>
    <x v="123"/>
    <x v="40"/>
    <x v="0"/>
    <m/>
    <m/>
    <x v="0"/>
    <x v="0"/>
    <x v="45"/>
    <x v="6"/>
    <x v="19"/>
    <n v="90"/>
    <n v="90"/>
    <n v="175.20444444444445"/>
    <n v="0"/>
    <n v="0"/>
    <n v="15768.4"/>
    <x v="0"/>
    <x v="0"/>
    <s v="VRN"/>
    <s v="SSH"/>
    <x v="3"/>
    <x v="1"/>
    <x v="37"/>
  </r>
  <r>
    <x v="123"/>
    <x v="40"/>
    <x v="0"/>
    <m/>
    <m/>
    <x v="0"/>
    <x v="0"/>
    <x v="45"/>
    <x v="6"/>
    <x v="20"/>
    <n v="90"/>
    <n v="90"/>
    <n v="175.20444444444445"/>
    <n v="0"/>
    <n v="0"/>
    <n v="15768.4"/>
    <x v="0"/>
    <x v="0"/>
    <s v="VRN"/>
    <s v="SSH"/>
    <x v="3"/>
    <x v="1"/>
    <x v="38"/>
  </r>
  <r>
    <x v="123"/>
    <x v="40"/>
    <x v="0"/>
    <m/>
    <m/>
    <x v="0"/>
    <x v="1"/>
    <x v="46"/>
    <x v="7"/>
    <x v="16"/>
    <n v="90"/>
    <n v="90"/>
    <n v="175.20444444444445"/>
    <n v="0"/>
    <n v="0"/>
    <n v="15768.4"/>
    <x v="0"/>
    <x v="0"/>
    <s v="SSH"/>
    <s v="VRN"/>
    <x v="3"/>
    <x v="1"/>
    <x v="232"/>
  </r>
  <r>
    <x v="123"/>
    <x v="40"/>
    <x v="0"/>
    <m/>
    <m/>
    <x v="0"/>
    <x v="1"/>
    <x v="46"/>
    <x v="7"/>
    <x v="17"/>
    <n v="90"/>
    <n v="90"/>
    <n v="175.20444444444445"/>
    <n v="0"/>
    <n v="0"/>
    <n v="15768.4"/>
    <x v="0"/>
    <x v="0"/>
    <s v="SSH"/>
    <s v="VRN"/>
    <x v="3"/>
    <x v="1"/>
    <x v="202"/>
  </r>
  <r>
    <x v="123"/>
    <x v="40"/>
    <x v="0"/>
    <m/>
    <m/>
    <x v="0"/>
    <x v="1"/>
    <x v="46"/>
    <x v="7"/>
    <x v="18"/>
    <n v="90"/>
    <n v="90"/>
    <n v="175.20444444444445"/>
    <n v="0"/>
    <n v="0"/>
    <n v="15768.4"/>
    <x v="0"/>
    <x v="0"/>
    <s v="SSH"/>
    <s v="VRN"/>
    <x v="3"/>
    <x v="1"/>
    <x v="36"/>
  </r>
  <r>
    <x v="123"/>
    <x v="40"/>
    <x v="0"/>
    <m/>
    <m/>
    <x v="0"/>
    <x v="1"/>
    <x v="46"/>
    <x v="7"/>
    <x v="19"/>
    <n v="90"/>
    <n v="90"/>
    <n v="175.20444444444445"/>
    <n v="0"/>
    <n v="0"/>
    <n v="15768.4"/>
    <x v="0"/>
    <x v="0"/>
    <s v="SSH"/>
    <s v="VRN"/>
    <x v="3"/>
    <x v="1"/>
    <x v="37"/>
  </r>
  <r>
    <x v="123"/>
    <x v="40"/>
    <x v="0"/>
    <m/>
    <m/>
    <x v="0"/>
    <x v="1"/>
    <x v="46"/>
    <x v="7"/>
    <x v="20"/>
    <n v="90"/>
    <n v="90"/>
    <n v="175.20444444444445"/>
    <n v="0"/>
    <n v="0"/>
    <n v="15768.4"/>
    <x v="0"/>
    <x v="0"/>
    <s v="SSH"/>
    <s v="VRN"/>
    <x v="3"/>
    <x v="1"/>
    <x v="38"/>
  </r>
  <r>
    <x v="123"/>
    <x v="40"/>
    <x v="0"/>
    <m/>
    <m/>
    <x v="0"/>
    <x v="1"/>
    <x v="46"/>
    <x v="7"/>
    <x v="21"/>
    <n v="90"/>
    <n v="90"/>
    <n v="175.20444444444445"/>
    <n v="0"/>
    <n v="0"/>
    <n v="15768.4"/>
    <x v="0"/>
    <x v="0"/>
    <s v="SSH"/>
    <s v="VRN"/>
    <x v="3"/>
    <x v="1"/>
    <x v="184"/>
  </r>
  <r>
    <x v="124"/>
    <x v="7"/>
    <x v="1"/>
    <m/>
    <m/>
    <x v="1"/>
    <x v="0"/>
    <x v="7"/>
    <x v="3"/>
    <x v="37"/>
    <n v="1"/>
    <n v="1"/>
    <n v="160"/>
    <n v="0"/>
    <n v="0"/>
    <n v="160"/>
    <x v="0"/>
    <x v="1"/>
    <s v="SSH"/>
    <s v="BRI"/>
    <x v="1"/>
    <x v="1"/>
    <x v="179"/>
  </r>
  <r>
    <x v="124"/>
    <x v="7"/>
    <x v="1"/>
    <m/>
    <m/>
    <x v="1"/>
    <x v="0"/>
    <x v="12"/>
    <x v="0"/>
    <x v="2"/>
    <n v="4"/>
    <n v="4"/>
    <n v="280"/>
    <n v="0"/>
    <n v="0"/>
    <n v="1120"/>
    <x v="0"/>
    <x v="1"/>
    <s v="NAP"/>
    <s v="SSH"/>
    <x v="0"/>
    <x v="0"/>
    <x v="73"/>
  </r>
  <r>
    <x v="124"/>
    <x v="7"/>
    <x v="1"/>
    <m/>
    <m/>
    <x v="1"/>
    <x v="0"/>
    <x v="13"/>
    <x v="17"/>
    <x v="69"/>
    <n v="3"/>
    <n v="3"/>
    <n v="250"/>
    <n v="0"/>
    <n v="0"/>
    <n v="750"/>
    <x v="0"/>
    <x v="1"/>
    <s v="SSH"/>
    <s v="FCO"/>
    <x v="6"/>
    <x v="3"/>
    <x v="77"/>
  </r>
  <r>
    <x v="124"/>
    <x v="8"/>
    <x v="1"/>
    <m/>
    <s v="6TGT4"/>
    <x v="1"/>
    <x v="0"/>
    <x v="42"/>
    <x v="0"/>
    <x v="76"/>
    <n v="2"/>
    <n v="2"/>
    <n v="230"/>
    <n v="0"/>
    <n v="0"/>
    <n v="460"/>
    <x v="0"/>
    <x v="1"/>
    <s v="NAP"/>
    <s v="SSH"/>
    <x v="0"/>
    <x v="4"/>
    <x v="273"/>
  </r>
  <r>
    <x v="125"/>
    <x v="7"/>
    <x v="1"/>
    <m/>
    <m/>
    <x v="1"/>
    <x v="0"/>
    <x v="13"/>
    <x v="17"/>
    <x v="71"/>
    <n v="4"/>
    <n v="4"/>
    <n v="250"/>
    <n v="0"/>
    <n v="0"/>
    <n v="1000"/>
    <x v="0"/>
    <x v="1"/>
    <s v="SSH"/>
    <s v="FCO"/>
    <x v="6"/>
    <x v="3"/>
    <x v="217"/>
  </r>
  <r>
    <x v="125"/>
    <x v="7"/>
    <x v="1"/>
    <m/>
    <m/>
    <x v="1"/>
    <x v="0"/>
    <x v="12"/>
    <x v="0"/>
    <x v="2"/>
    <n v="3"/>
    <n v="3"/>
    <n v="280"/>
    <n v="0"/>
    <n v="0"/>
    <n v="840"/>
    <x v="0"/>
    <x v="1"/>
    <s v="NAP"/>
    <s v="SSH"/>
    <x v="0"/>
    <x v="0"/>
    <x v="74"/>
  </r>
  <r>
    <x v="125"/>
    <x v="7"/>
    <x v="1"/>
    <m/>
    <m/>
    <x v="1"/>
    <x v="0"/>
    <x v="12"/>
    <x v="16"/>
    <x v="69"/>
    <n v="4"/>
    <n v="4"/>
    <n v="250"/>
    <n v="0"/>
    <n v="0"/>
    <n v="1000"/>
    <x v="0"/>
    <x v="1"/>
    <s v="FCO"/>
    <s v="SSH"/>
    <x v="6"/>
    <x v="3"/>
    <x v="72"/>
  </r>
  <r>
    <x v="120"/>
    <x v="10"/>
    <x v="1"/>
    <s v="AMADEUS"/>
    <s v="11LN55"/>
    <x v="1"/>
    <x v="0"/>
    <x v="25"/>
    <x v="1"/>
    <x v="30"/>
    <n v="1"/>
    <n v="1"/>
    <n v="200"/>
    <n v="38.92"/>
    <n v="40"/>
    <n v="278.92"/>
    <x v="0"/>
    <x v="1"/>
    <s v="SSH"/>
    <s v="NAP"/>
    <x v="0"/>
    <x v="3"/>
    <x v="291"/>
  </r>
  <r>
    <x v="120"/>
    <x v="10"/>
    <x v="1"/>
    <s v="AMADEUS"/>
    <s v="11LN55"/>
    <x v="1"/>
    <x v="0"/>
    <x v="25"/>
    <x v="1"/>
    <x v="30"/>
    <n v="1"/>
    <n v="1"/>
    <n v="200"/>
    <n v="38.92"/>
    <n v="40"/>
    <n v="278.92"/>
    <x v="0"/>
    <x v="1"/>
    <s v="SSH"/>
    <s v="NAP"/>
    <x v="0"/>
    <x v="3"/>
    <x v="291"/>
  </r>
  <r>
    <x v="124"/>
    <x v="24"/>
    <x v="0"/>
    <m/>
    <m/>
    <x v="0"/>
    <x v="0"/>
    <x v="35"/>
    <x v="18"/>
    <x v="87"/>
    <n v="1"/>
    <n v="1"/>
    <n v="215"/>
    <n v="0"/>
    <n v="0"/>
    <n v="215"/>
    <x v="0"/>
    <x v="3"/>
    <s v="PMO"/>
    <s v="SSH"/>
    <x v="7"/>
    <x v="2"/>
    <x v="121"/>
  </r>
  <r>
    <x v="124"/>
    <x v="24"/>
    <x v="0"/>
    <m/>
    <m/>
    <x v="0"/>
    <x v="1"/>
    <x v="36"/>
    <x v="19"/>
    <x v="51"/>
    <n v="1"/>
    <n v="1"/>
    <n v="215"/>
    <n v="0"/>
    <n v="0"/>
    <n v="215"/>
    <x v="0"/>
    <x v="3"/>
    <s v="SSH"/>
    <s v="PMO"/>
    <x v="7"/>
    <x v="2"/>
    <x v="122"/>
  </r>
  <r>
    <x v="124"/>
    <x v="19"/>
    <x v="0"/>
    <m/>
    <m/>
    <x v="0"/>
    <x v="0"/>
    <x v="33"/>
    <x v="2"/>
    <x v="69"/>
    <n v="1"/>
    <n v="1"/>
    <n v="225"/>
    <n v="0"/>
    <n v="0"/>
    <n v="225"/>
    <x v="0"/>
    <x v="5"/>
    <s v="BRI"/>
    <s v="SSH"/>
    <x v="1"/>
    <x v="3"/>
    <x v="77"/>
  </r>
  <r>
    <x v="124"/>
    <x v="19"/>
    <x v="0"/>
    <m/>
    <m/>
    <x v="0"/>
    <x v="1"/>
    <x v="34"/>
    <x v="3"/>
    <x v="70"/>
    <n v="1"/>
    <n v="1"/>
    <n v="225"/>
    <n v="0"/>
    <n v="0"/>
    <n v="225"/>
    <x v="0"/>
    <x v="5"/>
    <s v="SSH"/>
    <s v="BRI"/>
    <x v="1"/>
    <x v="3"/>
    <x v="233"/>
  </r>
  <r>
    <x v="125"/>
    <x v="25"/>
    <x v="1"/>
    <m/>
    <s v="12M99A"/>
    <x v="0"/>
    <x v="1"/>
    <x v="7"/>
    <x v="3"/>
    <x v="39"/>
    <n v="1"/>
    <n v="1"/>
    <n v="170"/>
    <n v="35.529999999999994"/>
    <n v="30"/>
    <n v="235.53"/>
    <x v="0"/>
    <x v="1"/>
    <s v="SSH"/>
    <s v="BRI"/>
    <x v="1"/>
    <x v="1"/>
    <x v="296"/>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6"/>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6"/>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6"/>
  </r>
  <r>
    <x v="125"/>
    <x v="25"/>
    <x v="1"/>
    <m/>
    <s v="12M99A"/>
    <x v="0"/>
    <x v="0"/>
    <x v="5"/>
    <x v="2"/>
    <x v="38"/>
    <n v="1"/>
    <n v="1"/>
    <n v="170"/>
    <n v="17.04"/>
    <n v="30"/>
    <n v="217.04"/>
    <x v="0"/>
    <x v="1"/>
    <s v="BRI"/>
    <s v="SSH"/>
    <x v="1"/>
    <x v="1"/>
    <x v="154"/>
  </r>
  <r>
    <x v="125"/>
    <x v="25"/>
    <x v="1"/>
    <m/>
    <s v="12M99A"/>
    <x v="0"/>
    <x v="1"/>
    <x v="7"/>
    <x v="3"/>
    <x v="39"/>
    <n v="1"/>
    <n v="1"/>
    <n v="130"/>
    <n v="30.28"/>
    <n v="30"/>
    <n v="190.28"/>
    <x v="0"/>
    <x v="1"/>
    <s v="SSH"/>
    <s v="BRI"/>
    <x v="1"/>
    <x v="1"/>
    <x v="296"/>
  </r>
  <r>
    <x v="125"/>
    <x v="25"/>
    <x v="1"/>
    <m/>
    <s v="12M99A"/>
    <x v="0"/>
    <x v="0"/>
    <x v="5"/>
    <x v="2"/>
    <x v="38"/>
    <n v="1"/>
    <n v="1"/>
    <n v="130"/>
    <n v="17.04"/>
    <n v="30"/>
    <n v="177.04"/>
    <x v="0"/>
    <x v="1"/>
    <s v="BRI"/>
    <s v="SSH"/>
    <x v="1"/>
    <x v="1"/>
    <x v="154"/>
  </r>
  <r>
    <x v="125"/>
    <x v="19"/>
    <x v="0"/>
    <m/>
    <m/>
    <x v="0"/>
    <x v="0"/>
    <x v="12"/>
    <x v="16"/>
    <x v="66"/>
    <n v="30"/>
    <n v="30"/>
    <n v="245"/>
    <n v="0"/>
    <n v="0"/>
    <n v="7350"/>
    <x v="0"/>
    <x v="5"/>
    <s v="FCO"/>
    <s v="SSH"/>
    <x v="6"/>
    <x v="3"/>
    <x v="118"/>
  </r>
  <r>
    <x v="125"/>
    <x v="19"/>
    <x v="0"/>
    <m/>
    <m/>
    <x v="0"/>
    <x v="0"/>
    <x v="12"/>
    <x v="16"/>
    <x v="67"/>
    <n v="80"/>
    <n v="80"/>
    <n v="245"/>
    <n v="0"/>
    <n v="0"/>
    <n v="19600"/>
    <x v="0"/>
    <x v="5"/>
    <s v="FCO"/>
    <s v="SSH"/>
    <x v="6"/>
    <x v="3"/>
    <x v="119"/>
  </r>
  <r>
    <x v="125"/>
    <x v="19"/>
    <x v="0"/>
    <m/>
    <m/>
    <x v="0"/>
    <x v="0"/>
    <x v="12"/>
    <x v="16"/>
    <x v="68"/>
    <n v="80"/>
    <n v="80"/>
    <n v="245"/>
    <n v="0"/>
    <n v="0"/>
    <n v="19600"/>
    <x v="0"/>
    <x v="5"/>
    <s v="FCO"/>
    <s v="SSH"/>
    <x v="6"/>
    <x v="3"/>
    <x v="136"/>
  </r>
  <r>
    <x v="125"/>
    <x v="19"/>
    <x v="0"/>
    <m/>
    <m/>
    <x v="0"/>
    <x v="0"/>
    <x v="12"/>
    <x v="16"/>
    <x v="69"/>
    <n v="80"/>
    <n v="80"/>
    <n v="245"/>
    <n v="0"/>
    <n v="0"/>
    <n v="19600"/>
    <x v="0"/>
    <x v="5"/>
    <s v="FCO"/>
    <s v="SSH"/>
    <x v="6"/>
    <x v="3"/>
    <x v="72"/>
  </r>
  <r>
    <x v="125"/>
    <x v="19"/>
    <x v="0"/>
    <m/>
    <m/>
    <x v="0"/>
    <x v="0"/>
    <x v="12"/>
    <x v="16"/>
    <x v="70"/>
    <n v="80"/>
    <n v="80"/>
    <n v="245"/>
    <n v="0"/>
    <n v="0"/>
    <n v="19600"/>
    <x v="0"/>
    <x v="5"/>
    <s v="FCO"/>
    <s v="SSH"/>
    <x v="6"/>
    <x v="3"/>
    <x v="263"/>
  </r>
  <r>
    <x v="125"/>
    <x v="19"/>
    <x v="0"/>
    <m/>
    <m/>
    <x v="0"/>
    <x v="0"/>
    <x v="12"/>
    <x v="16"/>
    <x v="71"/>
    <n v="80"/>
    <n v="80"/>
    <n v="245"/>
    <n v="0"/>
    <n v="0"/>
    <n v="19600"/>
    <x v="0"/>
    <x v="5"/>
    <s v="FCO"/>
    <s v="SSH"/>
    <x v="6"/>
    <x v="3"/>
    <x v="217"/>
  </r>
  <r>
    <x v="125"/>
    <x v="19"/>
    <x v="0"/>
    <m/>
    <m/>
    <x v="0"/>
    <x v="1"/>
    <x v="13"/>
    <x v="17"/>
    <x v="67"/>
    <n v="30"/>
    <n v="30"/>
    <n v="245"/>
    <n v="0"/>
    <n v="0"/>
    <n v="7350"/>
    <x v="0"/>
    <x v="5"/>
    <s v="SSH"/>
    <s v="FCO"/>
    <x v="6"/>
    <x v="3"/>
    <x v="119"/>
  </r>
  <r>
    <x v="125"/>
    <x v="19"/>
    <x v="0"/>
    <m/>
    <m/>
    <x v="0"/>
    <x v="1"/>
    <x v="13"/>
    <x v="17"/>
    <x v="68"/>
    <n v="80"/>
    <n v="80"/>
    <n v="245"/>
    <n v="0"/>
    <n v="0"/>
    <n v="19600"/>
    <x v="0"/>
    <x v="5"/>
    <s v="SSH"/>
    <s v="FCO"/>
    <x v="6"/>
    <x v="3"/>
    <x v="136"/>
  </r>
  <r>
    <x v="125"/>
    <x v="19"/>
    <x v="0"/>
    <m/>
    <m/>
    <x v="0"/>
    <x v="1"/>
    <x v="13"/>
    <x v="17"/>
    <x v="69"/>
    <n v="80"/>
    <n v="80"/>
    <n v="245"/>
    <n v="0"/>
    <n v="0"/>
    <n v="19600"/>
    <x v="0"/>
    <x v="5"/>
    <s v="SSH"/>
    <s v="FCO"/>
    <x v="6"/>
    <x v="3"/>
    <x v="72"/>
  </r>
  <r>
    <x v="125"/>
    <x v="19"/>
    <x v="0"/>
    <m/>
    <m/>
    <x v="0"/>
    <x v="1"/>
    <x v="13"/>
    <x v="17"/>
    <x v="70"/>
    <n v="80"/>
    <n v="80"/>
    <n v="245"/>
    <n v="0"/>
    <n v="0"/>
    <n v="19600"/>
    <x v="0"/>
    <x v="5"/>
    <s v="SSH"/>
    <s v="FCO"/>
    <x v="6"/>
    <x v="3"/>
    <x v="263"/>
  </r>
  <r>
    <x v="125"/>
    <x v="19"/>
    <x v="0"/>
    <m/>
    <m/>
    <x v="0"/>
    <x v="1"/>
    <x v="13"/>
    <x v="17"/>
    <x v="71"/>
    <n v="80"/>
    <n v="80"/>
    <n v="245"/>
    <n v="0"/>
    <n v="0"/>
    <n v="19600"/>
    <x v="0"/>
    <x v="5"/>
    <s v="SSH"/>
    <s v="FCO"/>
    <x v="6"/>
    <x v="3"/>
    <x v="217"/>
  </r>
  <r>
    <x v="125"/>
    <x v="19"/>
    <x v="0"/>
    <m/>
    <m/>
    <x v="0"/>
    <x v="1"/>
    <x v="13"/>
    <x v="17"/>
    <x v="72"/>
    <n v="80"/>
    <n v="80"/>
    <n v="245"/>
    <n v="0"/>
    <n v="0"/>
    <n v="19600"/>
    <x v="0"/>
    <x v="5"/>
    <s v="SSH"/>
    <s v="FCO"/>
    <x v="6"/>
    <x v="3"/>
    <x v="43"/>
  </r>
  <r>
    <x v="125"/>
    <x v="19"/>
    <x v="0"/>
    <m/>
    <m/>
    <x v="0"/>
    <x v="0"/>
    <x v="45"/>
    <x v="6"/>
    <x v="15"/>
    <n v="50"/>
    <n v="50"/>
    <n v="230"/>
    <n v="0"/>
    <n v="0"/>
    <n v="11500"/>
    <x v="0"/>
    <x v="5"/>
    <s v="VRN"/>
    <s v="SSH"/>
    <x v="3"/>
    <x v="1"/>
    <x v="187"/>
  </r>
  <r>
    <x v="125"/>
    <x v="19"/>
    <x v="0"/>
    <m/>
    <m/>
    <x v="0"/>
    <x v="0"/>
    <x v="45"/>
    <x v="6"/>
    <x v="16"/>
    <n v="50"/>
    <n v="50"/>
    <n v="230"/>
    <n v="0"/>
    <n v="0"/>
    <n v="11500"/>
    <x v="0"/>
    <x v="5"/>
    <s v="VRN"/>
    <s v="SSH"/>
    <x v="3"/>
    <x v="1"/>
    <x v="188"/>
  </r>
  <r>
    <x v="125"/>
    <x v="19"/>
    <x v="0"/>
    <m/>
    <m/>
    <x v="0"/>
    <x v="0"/>
    <x v="45"/>
    <x v="6"/>
    <x v="17"/>
    <n v="50"/>
    <n v="50"/>
    <n v="230"/>
    <n v="0"/>
    <n v="0"/>
    <n v="11500"/>
    <x v="0"/>
    <x v="5"/>
    <s v="VRN"/>
    <s v="SSH"/>
    <x v="3"/>
    <x v="1"/>
    <x v="189"/>
  </r>
  <r>
    <x v="125"/>
    <x v="19"/>
    <x v="0"/>
    <m/>
    <m/>
    <x v="0"/>
    <x v="0"/>
    <x v="45"/>
    <x v="6"/>
    <x v="18"/>
    <n v="50"/>
    <n v="50"/>
    <n v="230"/>
    <n v="0"/>
    <n v="0"/>
    <n v="11500"/>
    <x v="0"/>
    <x v="5"/>
    <s v="VRN"/>
    <s v="SSH"/>
    <x v="3"/>
    <x v="1"/>
    <x v="190"/>
  </r>
  <r>
    <x v="125"/>
    <x v="19"/>
    <x v="0"/>
    <m/>
    <m/>
    <x v="0"/>
    <x v="0"/>
    <x v="45"/>
    <x v="6"/>
    <x v="19"/>
    <n v="50"/>
    <n v="50"/>
    <n v="230"/>
    <n v="0"/>
    <n v="0"/>
    <n v="11500"/>
    <x v="0"/>
    <x v="5"/>
    <s v="VRN"/>
    <s v="SSH"/>
    <x v="3"/>
    <x v="1"/>
    <x v="7"/>
  </r>
  <r>
    <x v="125"/>
    <x v="19"/>
    <x v="0"/>
    <m/>
    <m/>
    <x v="0"/>
    <x v="0"/>
    <x v="45"/>
    <x v="6"/>
    <x v="20"/>
    <n v="50"/>
    <n v="50"/>
    <n v="230"/>
    <n v="0"/>
    <n v="0"/>
    <n v="11500"/>
    <x v="0"/>
    <x v="5"/>
    <s v="VRN"/>
    <s v="SSH"/>
    <x v="3"/>
    <x v="1"/>
    <x v="8"/>
  </r>
  <r>
    <x v="125"/>
    <x v="19"/>
    <x v="0"/>
    <m/>
    <m/>
    <x v="0"/>
    <x v="1"/>
    <x v="46"/>
    <x v="7"/>
    <x v="16"/>
    <n v="50"/>
    <n v="50"/>
    <n v="230"/>
    <n v="0"/>
    <n v="0"/>
    <n v="11500"/>
    <x v="0"/>
    <x v="5"/>
    <s v="SSH"/>
    <s v="VRN"/>
    <x v="3"/>
    <x v="1"/>
    <x v="188"/>
  </r>
  <r>
    <x v="125"/>
    <x v="19"/>
    <x v="0"/>
    <m/>
    <m/>
    <x v="0"/>
    <x v="1"/>
    <x v="46"/>
    <x v="7"/>
    <x v="17"/>
    <n v="50"/>
    <n v="50"/>
    <n v="230"/>
    <n v="0"/>
    <n v="0"/>
    <n v="11500"/>
    <x v="0"/>
    <x v="5"/>
    <s v="SSH"/>
    <s v="VRN"/>
    <x v="3"/>
    <x v="1"/>
    <x v="189"/>
  </r>
  <r>
    <x v="125"/>
    <x v="19"/>
    <x v="0"/>
    <m/>
    <m/>
    <x v="0"/>
    <x v="1"/>
    <x v="46"/>
    <x v="7"/>
    <x v="18"/>
    <n v="50"/>
    <n v="50"/>
    <n v="230"/>
    <n v="0"/>
    <n v="0"/>
    <n v="11500"/>
    <x v="0"/>
    <x v="5"/>
    <s v="SSH"/>
    <s v="VRN"/>
    <x v="3"/>
    <x v="1"/>
    <x v="190"/>
  </r>
  <r>
    <x v="125"/>
    <x v="19"/>
    <x v="0"/>
    <m/>
    <m/>
    <x v="0"/>
    <x v="1"/>
    <x v="46"/>
    <x v="7"/>
    <x v="19"/>
    <n v="50"/>
    <n v="50"/>
    <n v="230"/>
    <n v="0"/>
    <n v="0"/>
    <n v="11500"/>
    <x v="0"/>
    <x v="5"/>
    <s v="SSH"/>
    <s v="VRN"/>
    <x v="3"/>
    <x v="1"/>
    <x v="7"/>
  </r>
  <r>
    <x v="125"/>
    <x v="19"/>
    <x v="0"/>
    <m/>
    <m/>
    <x v="0"/>
    <x v="1"/>
    <x v="46"/>
    <x v="7"/>
    <x v="20"/>
    <n v="50"/>
    <n v="50"/>
    <n v="230"/>
    <n v="0"/>
    <n v="0"/>
    <n v="11500"/>
    <x v="0"/>
    <x v="5"/>
    <s v="SSH"/>
    <s v="VRN"/>
    <x v="3"/>
    <x v="1"/>
    <x v="8"/>
  </r>
  <r>
    <x v="125"/>
    <x v="19"/>
    <x v="0"/>
    <m/>
    <m/>
    <x v="0"/>
    <x v="1"/>
    <x v="46"/>
    <x v="7"/>
    <x v="21"/>
    <n v="50"/>
    <n v="50"/>
    <n v="230"/>
    <n v="0"/>
    <n v="0"/>
    <n v="11500"/>
    <x v="0"/>
    <x v="5"/>
    <s v="SSH"/>
    <s v="VRN"/>
    <x v="3"/>
    <x v="1"/>
    <x v="9"/>
  </r>
  <r>
    <x v="125"/>
    <x v="7"/>
    <x v="1"/>
    <m/>
    <m/>
    <x v="1"/>
    <x v="0"/>
    <x v="45"/>
    <x v="6"/>
    <x v="41"/>
    <n v="4"/>
    <n v="4"/>
    <n v="280"/>
    <n v="0"/>
    <n v="0"/>
    <n v="1120"/>
    <x v="0"/>
    <x v="1"/>
    <s v="VRN"/>
    <s v="SSH"/>
    <x v="3"/>
    <x v="1"/>
    <x v="76"/>
  </r>
  <r>
    <x v="125"/>
    <x v="7"/>
    <x v="1"/>
    <m/>
    <m/>
    <x v="1"/>
    <x v="0"/>
    <x v="46"/>
    <x v="7"/>
    <x v="42"/>
    <n v="4"/>
    <n v="4"/>
    <n v="350"/>
    <n v="0"/>
    <n v="0"/>
    <n v="1400"/>
    <x v="0"/>
    <x v="1"/>
    <s v="SSH"/>
    <s v="VRN"/>
    <x v="3"/>
    <x v="1"/>
    <x v="77"/>
  </r>
  <r>
    <x v="125"/>
    <x v="8"/>
    <x v="1"/>
    <m/>
    <s v="J4RWC"/>
    <x v="0"/>
    <x v="0"/>
    <x v="42"/>
    <x v="0"/>
    <x v="75"/>
    <n v="1"/>
    <n v="1"/>
    <n v="300"/>
    <n v="0"/>
    <n v="0"/>
    <n v="300"/>
    <x v="0"/>
    <x v="1"/>
    <s v="NAP"/>
    <s v="SSH"/>
    <x v="0"/>
    <x v="4"/>
    <x v="70"/>
  </r>
  <r>
    <x v="125"/>
    <x v="8"/>
    <x v="1"/>
    <m/>
    <s v="J4RWC"/>
    <x v="0"/>
    <x v="1"/>
    <x v="41"/>
    <x v="1"/>
    <x v="76"/>
    <n v="1"/>
    <n v="1"/>
    <n v="300"/>
    <n v="0"/>
    <n v="0"/>
    <n v="300"/>
    <x v="0"/>
    <x v="1"/>
    <s v="SSH"/>
    <s v="NAP"/>
    <x v="0"/>
    <x v="4"/>
    <x v="71"/>
  </r>
  <r>
    <x v="126"/>
    <x v="7"/>
    <x v="1"/>
    <m/>
    <m/>
    <x v="1"/>
    <x v="0"/>
    <x v="45"/>
    <x v="6"/>
    <x v="41"/>
    <n v="-4"/>
    <n v="-4"/>
    <n v="280"/>
    <n v="0"/>
    <n v="0"/>
    <n v="-1120"/>
    <x v="0"/>
    <x v="1"/>
    <s v="VRN"/>
    <s v="SSH"/>
    <x v="3"/>
    <x v="1"/>
    <x v="136"/>
  </r>
  <r>
    <x v="126"/>
    <x v="7"/>
    <x v="1"/>
    <m/>
    <m/>
    <x v="1"/>
    <x v="0"/>
    <x v="46"/>
    <x v="7"/>
    <x v="42"/>
    <n v="-4"/>
    <n v="-4"/>
    <n v="350"/>
    <n v="0"/>
    <n v="0"/>
    <n v="-1400"/>
    <x v="0"/>
    <x v="1"/>
    <s v="SSH"/>
    <s v="VRN"/>
    <x v="3"/>
    <x v="1"/>
    <x v="72"/>
  </r>
  <r>
    <x v="126"/>
    <x v="7"/>
    <x v="1"/>
    <m/>
    <m/>
    <x v="1"/>
    <x v="0"/>
    <x v="13"/>
    <x v="17"/>
    <x v="69"/>
    <n v="2"/>
    <n v="2"/>
    <n v="250"/>
    <n v="0"/>
    <n v="0"/>
    <n v="500"/>
    <x v="0"/>
    <x v="1"/>
    <s v="SSH"/>
    <s v="FCO"/>
    <x v="6"/>
    <x v="3"/>
    <x v="262"/>
  </r>
  <r>
    <x v="126"/>
    <x v="7"/>
    <x v="1"/>
    <m/>
    <m/>
    <x v="1"/>
    <x v="0"/>
    <x v="13"/>
    <x v="1"/>
    <x v="4"/>
    <n v="2"/>
    <n v="2"/>
    <n v="320"/>
    <n v="0"/>
    <n v="0"/>
    <n v="640"/>
    <x v="0"/>
    <x v="1"/>
    <s v="SSH"/>
    <s v="NAP"/>
    <x v="0"/>
    <x v="0"/>
    <x v="41"/>
  </r>
  <r>
    <x v="126"/>
    <x v="7"/>
    <x v="1"/>
    <m/>
    <m/>
    <x v="1"/>
    <x v="0"/>
    <x v="12"/>
    <x v="16"/>
    <x v="68"/>
    <n v="2"/>
    <n v="2"/>
    <n v="250"/>
    <n v="0"/>
    <n v="0"/>
    <n v="500"/>
    <x v="0"/>
    <x v="1"/>
    <s v="FCO"/>
    <s v="SSH"/>
    <x v="6"/>
    <x v="3"/>
    <x v="135"/>
  </r>
  <r>
    <x v="125"/>
    <x v="9"/>
    <x v="1"/>
    <s v="Website IBE"/>
    <s v="HFOX9R"/>
    <x v="1"/>
    <x v="0"/>
    <x v="5"/>
    <x v="2"/>
    <x v="38"/>
    <n v="1"/>
    <n v="1"/>
    <n v="160"/>
    <n v="32.290000000000006"/>
    <n v="43"/>
    <n v="235.29000000000002"/>
    <x v="0"/>
    <x v="1"/>
    <s v="BRI"/>
    <s v="SSH"/>
    <x v="1"/>
    <x v="1"/>
    <x v="154"/>
  </r>
  <r>
    <x v="125"/>
    <x v="9"/>
    <x v="1"/>
    <s v="Website IBE"/>
    <s v="HFOX9R"/>
    <x v="1"/>
    <x v="0"/>
    <x v="5"/>
    <x v="2"/>
    <x v="38"/>
    <n v="1"/>
    <n v="1"/>
    <n v="160"/>
    <n v="32.290000000000006"/>
    <n v="43"/>
    <n v="235.29000000000002"/>
    <x v="0"/>
    <x v="1"/>
    <s v="BRI"/>
    <s v="SSH"/>
    <x v="1"/>
    <x v="1"/>
    <x v="154"/>
  </r>
  <r>
    <x v="125"/>
    <x v="25"/>
    <x v="1"/>
    <m/>
    <s v="12M9A0"/>
    <x v="0"/>
    <x v="1"/>
    <x v="26"/>
    <x v="7"/>
    <x v="42"/>
    <n v="1"/>
    <n v="1"/>
    <n v="350"/>
    <n v="30.28"/>
    <n v="30"/>
    <n v="410.28"/>
    <x v="0"/>
    <x v="1"/>
    <s v="SSH"/>
    <s v="VRN"/>
    <x v="3"/>
    <x v="1"/>
    <x v="77"/>
  </r>
  <r>
    <x v="125"/>
    <x v="25"/>
    <x v="1"/>
    <m/>
    <s v="12M9A0"/>
    <x v="0"/>
    <x v="0"/>
    <x v="29"/>
    <x v="6"/>
    <x v="41"/>
    <n v="1"/>
    <n v="1"/>
    <n v="350"/>
    <n v="24.400000000000002"/>
    <n v="30"/>
    <n v="404.4"/>
    <x v="0"/>
    <x v="1"/>
    <s v="VRN"/>
    <s v="SSH"/>
    <x v="3"/>
    <x v="1"/>
    <x v="76"/>
  </r>
  <r>
    <x v="125"/>
    <x v="25"/>
    <x v="1"/>
    <m/>
    <s v="12M9A0"/>
    <x v="0"/>
    <x v="1"/>
    <x v="26"/>
    <x v="7"/>
    <x v="42"/>
    <n v="1"/>
    <n v="1"/>
    <n v="350"/>
    <n v="30.28"/>
    <n v="30"/>
    <n v="410.28"/>
    <x v="0"/>
    <x v="1"/>
    <s v="SSH"/>
    <s v="VRN"/>
    <x v="3"/>
    <x v="1"/>
    <x v="77"/>
  </r>
  <r>
    <x v="125"/>
    <x v="25"/>
    <x v="1"/>
    <m/>
    <s v="12M9A0"/>
    <x v="0"/>
    <x v="0"/>
    <x v="29"/>
    <x v="6"/>
    <x v="41"/>
    <n v="1"/>
    <n v="1"/>
    <n v="350"/>
    <n v="24.400000000000002"/>
    <n v="30"/>
    <n v="404.4"/>
    <x v="0"/>
    <x v="1"/>
    <s v="VRN"/>
    <s v="SSH"/>
    <x v="3"/>
    <x v="1"/>
    <x v="76"/>
  </r>
  <r>
    <x v="126"/>
    <x v="8"/>
    <x v="1"/>
    <m/>
    <s v="TLHVP"/>
    <x v="1"/>
    <x v="0"/>
    <x v="12"/>
    <x v="16"/>
    <x v="69"/>
    <n v="2"/>
    <n v="2"/>
    <n v="250"/>
    <n v="0"/>
    <n v="0"/>
    <n v="500"/>
    <x v="0"/>
    <x v="1"/>
    <s v="FCO"/>
    <s v="SSH"/>
    <x v="6"/>
    <x v="3"/>
    <x v="262"/>
  </r>
  <r>
    <x v="126"/>
    <x v="8"/>
    <x v="1"/>
    <m/>
    <s v="6ARWA"/>
    <x v="1"/>
    <x v="0"/>
    <x v="12"/>
    <x v="16"/>
    <x v="69"/>
    <n v="2"/>
    <n v="2"/>
    <n v="250"/>
    <n v="0"/>
    <n v="0"/>
    <n v="500"/>
    <x v="0"/>
    <x v="1"/>
    <s v="FCO"/>
    <s v="SSH"/>
    <x v="6"/>
    <x v="3"/>
    <x v="262"/>
  </r>
  <r>
    <x v="126"/>
    <x v="8"/>
    <x v="1"/>
    <m/>
    <s v="NHNA3"/>
    <x v="0"/>
    <x v="0"/>
    <x v="5"/>
    <x v="2"/>
    <x v="15"/>
    <n v="5"/>
    <n v="5"/>
    <n v="160"/>
    <n v="0"/>
    <n v="0"/>
    <n v="800"/>
    <x v="0"/>
    <x v="1"/>
    <s v="BRI"/>
    <s v="SSH"/>
    <x v="1"/>
    <x v="1"/>
    <x v="27"/>
  </r>
  <r>
    <x v="126"/>
    <x v="8"/>
    <x v="1"/>
    <m/>
    <s v="NHNA3"/>
    <x v="0"/>
    <x v="1"/>
    <x v="7"/>
    <x v="3"/>
    <x v="16"/>
    <n v="5"/>
    <n v="5"/>
    <n v="160"/>
    <n v="0"/>
    <n v="0"/>
    <n v="800"/>
    <x v="0"/>
    <x v="1"/>
    <s v="SSH"/>
    <s v="BRI"/>
    <x v="1"/>
    <x v="1"/>
    <x v="28"/>
  </r>
  <r>
    <x v="126"/>
    <x v="9"/>
    <x v="1"/>
    <s v="Website IBE"/>
    <s v="AJSINB"/>
    <x v="1"/>
    <x v="0"/>
    <x v="7"/>
    <x v="3"/>
    <x v="39"/>
    <n v="1"/>
    <n v="1"/>
    <n v="156.65"/>
    <n v="35.47"/>
    <n v="53"/>
    <n v="245.12"/>
    <x v="0"/>
    <x v="1"/>
    <s v="SSH"/>
    <s v="BRI"/>
    <x v="1"/>
    <x v="1"/>
    <x v="118"/>
  </r>
  <r>
    <x v="126"/>
    <x v="9"/>
    <x v="1"/>
    <s v="Website IBE"/>
    <s v="AJSINB"/>
    <x v="1"/>
    <x v="0"/>
    <x v="7"/>
    <x v="3"/>
    <x v="39"/>
    <n v="1"/>
    <n v="1"/>
    <n v="156.65"/>
    <n v="35.47"/>
    <n v="53"/>
    <n v="245.12"/>
    <x v="0"/>
    <x v="1"/>
    <s v="SSH"/>
    <s v="BRI"/>
    <x v="1"/>
    <x v="1"/>
    <x v="118"/>
  </r>
  <r>
    <x v="127"/>
    <x v="7"/>
    <x v="1"/>
    <m/>
    <m/>
    <x v="1"/>
    <x v="0"/>
    <x v="7"/>
    <x v="3"/>
    <x v="14"/>
    <n v="2"/>
    <n v="2"/>
    <n v="200"/>
    <n v="0"/>
    <n v="0"/>
    <n v="400"/>
    <x v="0"/>
    <x v="1"/>
    <s v="SSH"/>
    <s v="BRI"/>
    <x v="1"/>
    <x v="1"/>
    <x v="34"/>
  </r>
  <r>
    <x v="127"/>
    <x v="7"/>
    <x v="1"/>
    <m/>
    <m/>
    <x v="1"/>
    <x v="0"/>
    <x v="5"/>
    <x v="2"/>
    <x v="38"/>
    <n v="3"/>
    <n v="3"/>
    <n v="160"/>
    <n v="0"/>
    <n v="0"/>
    <n v="480"/>
    <x v="0"/>
    <x v="1"/>
    <s v="BRI"/>
    <s v="SSH"/>
    <x v="1"/>
    <x v="1"/>
    <x v="161"/>
  </r>
  <r>
    <x v="127"/>
    <x v="7"/>
    <x v="1"/>
    <m/>
    <m/>
    <x v="1"/>
    <x v="0"/>
    <x v="12"/>
    <x v="0"/>
    <x v="3"/>
    <n v="2"/>
    <n v="2"/>
    <n v="280"/>
    <n v="0"/>
    <n v="0"/>
    <n v="560"/>
    <x v="0"/>
    <x v="1"/>
    <s v="NAP"/>
    <s v="SSH"/>
    <x v="0"/>
    <x v="0"/>
    <x v="77"/>
  </r>
  <r>
    <x v="125"/>
    <x v="19"/>
    <x v="0"/>
    <m/>
    <m/>
    <x v="0"/>
    <x v="0"/>
    <x v="47"/>
    <x v="22"/>
    <x v="94"/>
    <n v="80"/>
    <n v="80"/>
    <n v="245"/>
    <n v="0"/>
    <n v="0"/>
    <n v="19600"/>
    <x v="0"/>
    <x v="5"/>
    <s v="BLQ"/>
    <s v="SSH"/>
    <x v="9"/>
    <x v="6"/>
    <x v="137"/>
  </r>
  <r>
    <x v="125"/>
    <x v="19"/>
    <x v="0"/>
    <m/>
    <m/>
    <x v="0"/>
    <x v="0"/>
    <x v="47"/>
    <x v="22"/>
    <x v="95"/>
    <n v="80"/>
    <n v="80"/>
    <n v="245"/>
    <n v="0"/>
    <n v="0"/>
    <n v="19600"/>
    <x v="0"/>
    <x v="5"/>
    <s v="BLQ"/>
    <s v="SSH"/>
    <x v="9"/>
    <x v="6"/>
    <x v="135"/>
  </r>
  <r>
    <x v="125"/>
    <x v="19"/>
    <x v="0"/>
    <m/>
    <m/>
    <x v="0"/>
    <x v="0"/>
    <x v="47"/>
    <x v="22"/>
    <x v="96"/>
    <n v="80"/>
    <n v="80"/>
    <n v="245"/>
    <n v="0"/>
    <n v="0"/>
    <n v="19600"/>
    <x v="0"/>
    <x v="5"/>
    <s v="BLQ"/>
    <s v="SSH"/>
    <x v="9"/>
    <x v="6"/>
    <x v="262"/>
  </r>
  <r>
    <x v="125"/>
    <x v="19"/>
    <x v="0"/>
    <m/>
    <m/>
    <x v="0"/>
    <x v="0"/>
    <x v="47"/>
    <x v="22"/>
    <x v="97"/>
    <n v="80"/>
    <n v="80"/>
    <n v="245"/>
    <n v="0"/>
    <n v="0"/>
    <n v="19600"/>
    <x v="0"/>
    <x v="5"/>
    <s v="BLQ"/>
    <s v="SSH"/>
    <x v="9"/>
    <x v="6"/>
    <x v="273"/>
  </r>
  <r>
    <x v="125"/>
    <x v="19"/>
    <x v="0"/>
    <m/>
    <m/>
    <x v="0"/>
    <x v="0"/>
    <x v="47"/>
    <x v="22"/>
    <x v="98"/>
    <n v="80"/>
    <n v="80"/>
    <n v="245"/>
    <n v="0"/>
    <n v="0"/>
    <n v="19600"/>
    <x v="0"/>
    <x v="5"/>
    <s v="BLQ"/>
    <s v="SSH"/>
    <x v="9"/>
    <x v="6"/>
    <x v="274"/>
  </r>
  <r>
    <x v="125"/>
    <x v="19"/>
    <x v="0"/>
    <m/>
    <m/>
    <x v="0"/>
    <x v="1"/>
    <x v="48"/>
    <x v="23"/>
    <x v="95"/>
    <n v="80"/>
    <n v="80"/>
    <n v="245"/>
    <n v="0"/>
    <n v="0"/>
    <n v="19600"/>
    <x v="0"/>
    <x v="5"/>
    <s v="SSH"/>
    <s v="BLQ"/>
    <x v="9"/>
    <x v="6"/>
    <x v="135"/>
  </r>
  <r>
    <x v="125"/>
    <x v="19"/>
    <x v="0"/>
    <m/>
    <m/>
    <x v="0"/>
    <x v="1"/>
    <x v="48"/>
    <x v="23"/>
    <x v="96"/>
    <n v="80"/>
    <n v="80"/>
    <n v="245"/>
    <n v="0"/>
    <n v="0"/>
    <n v="19600"/>
    <x v="0"/>
    <x v="5"/>
    <s v="SSH"/>
    <s v="BLQ"/>
    <x v="9"/>
    <x v="6"/>
    <x v="262"/>
  </r>
  <r>
    <x v="125"/>
    <x v="19"/>
    <x v="0"/>
    <m/>
    <m/>
    <x v="0"/>
    <x v="1"/>
    <x v="48"/>
    <x v="23"/>
    <x v="97"/>
    <n v="80"/>
    <n v="80"/>
    <n v="245"/>
    <n v="0"/>
    <n v="0"/>
    <n v="19600"/>
    <x v="0"/>
    <x v="5"/>
    <s v="SSH"/>
    <s v="BLQ"/>
    <x v="9"/>
    <x v="6"/>
    <x v="273"/>
  </r>
  <r>
    <x v="125"/>
    <x v="19"/>
    <x v="0"/>
    <m/>
    <m/>
    <x v="0"/>
    <x v="1"/>
    <x v="48"/>
    <x v="23"/>
    <x v="98"/>
    <n v="80"/>
    <n v="80"/>
    <n v="245"/>
    <n v="0"/>
    <n v="0"/>
    <n v="19600"/>
    <x v="0"/>
    <x v="5"/>
    <s v="SSH"/>
    <s v="BLQ"/>
    <x v="9"/>
    <x v="6"/>
    <x v="274"/>
  </r>
  <r>
    <x v="125"/>
    <x v="19"/>
    <x v="0"/>
    <m/>
    <m/>
    <x v="0"/>
    <x v="1"/>
    <x v="48"/>
    <x v="23"/>
    <x v="99"/>
    <n v="80"/>
    <n v="80"/>
    <n v="245"/>
    <n v="0"/>
    <n v="0"/>
    <n v="19600"/>
    <x v="0"/>
    <x v="5"/>
    <s v="SSH"/>
    <s v="BLQ"/>
    <x v="9"/>
    <x v="6"/>
    <x v="275"/>
  </r>
  <r>
    <x v="127"/>
    <x v="7"/>
    <x v="1"/>
    <m/>
    <m/>
    <x v="1"/>
    <x v="0"/>
    <x v="5"/>
    <x v="2"/>
    <x v="38"/>
    <n v="-3"/>
    <n v="-3"/>
    <n v="160"/>
    <n v="0"/>
    <n v="0"/>
    <n v="-480"/>
    <x v="1"/>
    <x v="1"/>
    <s v="BRI"/>
    <s v="SSH"/>
    <x v="1"/>
    <x v="1"/>
    <x v="161"/>
  </r>
  <r>
    <x v="127"/>
    <x v="41"/>
    <x v="0"/>
    <m/>
    <m/>
    <x v="0"/>
    <x v="0"/>
    <x v="47"/>
    <x v="22"/>
    <x v="94"/>
    <n v="10"/>
    <n v="10"/>
    <n v="245"/>
    <n v="0"/>
    <n v="0"/>
    <n v="2450"/>
    <x v="0"/>
    <x v="5"/>
    <s v="BLQ"/>
    <s v="SSH"/>
    <x v="9"/>
    <x v="6"/>
    <x v="141"/>
  </r>
  <r>
    <x v="127"/>
    <x v="41"/>
    <x v="0"/>
    <m/>
    <m/>
    <x v="0"/>
    <x v="0"/>
    <x v="47"/>
    <x v="22"/>
    <x v="95"/>
    <n v="10"/>
    <n v="10"/>
    <n v="245"/>
    <n v="0"/>
    <n v="0"/>
    <n v="2450"/>
    <x v="0"/>
    <x v="5"/>
    <s v="BLQ"/>
    <s v="SSH"/>
    <x v="9"/>
    <x v="6"/>
    <x v="120"/>
  </r>
  <r>
    <x v="127"/>
    <x v="41"/>
    <x v="0"/>
    <m/>
    <m/>
    <x v="0"/>
    <x v="0"/>
    <x v="47"/>
    <x v="22"/>
    <x v="96"/>
    <n v="10"/>
    <n v="10"/>
    <n v="245"/>
    <n v="0"/>
    <n v="0"/>
    <n v="2450"/>
    <x v="0"/>
    <x v="5"/>
    <s v="BLQ"/>
    <s v="SSH"/>
    <x v="9"/>
    <x v="6"/>
    <x v="73"/>
  </r>
  <r>
    <x v="127"/>
    <x v="41"/>
    <x v="0"/>
    <m/>
    <m/>
    <x v="0"/>
    <x v="0"/>
    <x v="47"/>
    <x v="22"/>
    <x v="97"/>
    <n v="10"/>
    <n v="10"/>
    <n v="245"/>
    <n v="0"/>
    <n v="0"/>
    <n v="2450"/>
    <x v="0"/>
    <x v="5"/>
    <s v="BLQ"/>
    <s v="SSH"/>
    <x v="9"/>
    <x v="6"/>
    <x v="257"/>
  </r>
  <r>
    <x v="127"/>
    <x v="41"/>
    <x v="0"/>
    <m/>
    <m/>
    <x v="0"/>
    <x v="0"/>
    <x v="47"/>
    <x v="22"/>
    <x v="98"/>
    <n v="10"/>
    <n v="10"/>
    <n v="245"/>
    <n v="0"/>
    <n v="0"/>
    <n v="2450"/>
    <x v="0"/>
    <x v="5"/>
    <s v="BLQ"/>
    <s v="SSH"/>
    <x v="9"/>
    <x v="6"/>
    <x v="256"/>
  </r>
  <r>
    <x v="127"/>
    <x v="41"/>
    <x v="0"/>
    <m/>
    <m/>
    <x v="0"/>
    <x v="1"/>
    <x v="48"/>
    <x v="23"/>
    <x v="95"/>
    <n v="10"/>
    <n v="10"/>
    <n v="245"/>
    <n v="0"/>
    <n v="0"/>
    <n v="2450"/>
    <x v="0"/>
    <x v="5"/>
    <s v="SSH"/>
    <s v="BLQ"/>
    <x v="9"/>
    <x v="6"/>
    <x v="120"/>
  </r>
  <r>
    <x v="127"/>
    <x v="41"/>
    <x v="0"/>
    <m/>
    <m/>
    <x v="0"/>
    <x v="1"/>
    <x v="48"/>
    <x v="23"/>
    <x v="96"/>
    <n v="10"/>
    <n v="10"/>
    <n v="245"/>
    <n v="0"/>
    <n v="0"/>
    <n v="2450"/>
    <x v="0"/>
    <x v="5"/>
    <s v="SSH"/>
    <s v="BLQ"/>
    <x v="9"/>
    <x v="6"/>
    <x v="73"/>
  </r>
  <r>
    <x v="127"/>
    <x v="41"/>
    <x v="0"/>
    <m/>
    <m/>
    <x v="0"/>
    <x v="1"/>
    <x v="48"/>
    <x v="23"/>
    <x v="97"/>
    <n v="10"/>
    <n v="10"/>
    <n v="245"/>
    <n v="0"/>
    <n v="0"/>
    <n v="2450"/>
    <x v="0"/>
    <x v="5"/>
    <s v="SSH"/>
    <s v="BLQ"/>
    <x v="9"/>
    <x v="6"/>
    <x v="257"/>
  </r>
  <r>
    <x v="127"/>
    <x v="41"/>
    <x v="0"/>
    <m/>
    <m/>
    <x v="0"/>
    <x v="1"/>
    <x v="48"/>
    <x v="23"/>
    <x v="98"/>
    <n v="10"/>
    <n v="10"/>
    <n v="245"/>
    <n v="0"/>
    <n v="0"/>
    <n v="2450"/>
    <x v="0"/>
    <x v="5"/>
    <s v="SSH"/>
    <s v="BLQ"/>
    <x v="9"/>
    <x v="6"/>
    <x v="256"/>
  </r>
  <r>
    <x v="127"/>
    <x v="41"/>
    <x v="0"/>
    <m/>
    <m/>
    <x v="0"/>
    <x v="1"/>
    <x v="48"/>
    <x v="23"/>
    <x v="99"/>
    <n v="10"/>
    <n v="10"/>
    <n v="245"/>
    <n v="0"/>
    <n v="0"/>
    <n v="2450"/>
    <x v="0"/>
    <x v="5"/>
    <s v="SSH"/>
    <s v="BLQ"/>
    <x v="9"/>
    <x v="6"/>
    <x v="286"/>
  </r>
  <r>
    <x v="128"/>
    <x v="8"/>
    <x v="1"/>
    <s v=" "/>
    <s v="EEGLW"/>
    <x v="1"/>
    <x v="0"/>
    <x v="7"/>
    <x v="3"/>
    <x v="16"/>
    <n v="1"/>
    <n v="1"/>
    <n v="160"/>
    <n v="0"/>
    <n v="0"/>
    <n v="160"/>
    <x v="0"/>
    <x v="1"/>
    <s v="SSH"/>
    <s v="BRI"/>
    <x v="1"/>
    <x v="1"/>
    <x v="229"/>
  </r>
  <r>
    <x v="129"/>
    <x v="7"/>
    <x v="1"/>
    <m/>
    <m/>
    <x v="1"/>
    <x v="0"/>
    <x v="12"/>
    <x v="0"/>
    <x v="1"/>
    <n v="2"/>
    <n v="2"/>
    <n v="240"/>
    <n v="0"/>
    <n v="0"/>
    <n v="480"/>
    <x v="0"/>
    <x v="1"/>
    <s v="NAP"/>
    <s v="SSH"/>
    <x v="0"/>
    <x v="0"/>
    <x v="138"/>
  </r>
  <r>
    <x v="129"/>
    <x v="7"/>
    <x v="1"/>
    <m/>
    <m/>
    <x v="1"/>
    <x v="0"/>
    <x v="41"/>
    <x v="1"/>
    <x v="77"/>
    <n v="3"/>
    <n v="3"/>
    <n v="230"/>
    <n v="0"/>
    <n v="0"/>
    <n v="690"/>
    <x v="0"/>
    <x v="1"/>
    <s v="SSH"/>
    <s v="NAP"/>
    <x v="0"/>
    <x v="4"/>
    <x v="263"/>
  </r>
  <r>
    <x v="129"/>
    <x v="7"/>
    <x v="1"/>
    <m/>
    <m/>
    <x v="1"/>
    <x v="0"/>
    <x v="42"/>
    <x v="0"/>
    <x v="76"/>
    <n v="3"/>
    <n v="3"/>
    <n v="230"/>
    <n v="0"/>
    <n v="0"/>
    <n v="690"/>
    <x v="0"/>
    <x v="1"/>
    <s v="NAP"/>
    <s v="SSH"/>
    <x v="0"/>
    <x v="4"/>
    <x v="72"/>
  </r>
  <r>
    <x v="129"/>
    <x v="11"/>
    <x v="0"/>
    <m/>
    <m/>
    <x v="0"/>
    <x v="0"/>
    <x v="43"/>
    <x v="6"/>
    <x v="66"/>
    <n v="10"/>
    <n v="10"/>
    <n v="230"/>
    <n v="0"/>
    <n v="0"/>
    <n v="2300"/>
    <x v="0"/>
    <x v="5"/>
    <s v="VRN"/>
    <s v="SSH"/>
    <x v="3"/>
    <x v="3"/>
    <x v="146"/>
  </r>
  <r>
    <x v="129"/>
    <x v="11"/>
    <x v="0"/>
    <m/>
    <m/>
    <x v="0"/>
    <x v="0"/>
    <x v="43"/>
    <x v="6"/>
    <x v="67"/>
    <n v="10"/>
    <n v="10"/>
    <n v="230"/>
    <n v="0"/>
    <n v="0"/>
    <n v="2300"/>
    <x v="0"/>
    <x v="5"/>
    <s v="VRN"/>
    <s v="SSH"/>
    <x v="3"/>
    <x v="3"/>
    <x v="143"/>
  </r>
  <r>
    <x v="129"/>
    <x v="11"/>
    <x v="0"/>
    <m/>
    <m/>
    <x v="0"/>
    <x v="0"/>
    <x v="43"/>
    <x v="6"/>
    <x v="68"/>
    <n v="10"/>
    <n v="10"/>
    <n v="230"/>
    <n v="0"/>
    <n v="0"/>
    <n v="2300"/>
    <x v="0"/>
    <x v="5"/>
    <s v="VRN"/>
    <s v="SSH"/>
    <x v="3"/>
    <x v="3"/>
    <x v="144"/>
  </r>
  <r>
    <x v="129"/>
    <x v="11"/>
    <x v="0"/>
    <m/>
    <m/>
    <x v="0"/>
    <x v="0"/>
    <x v="43"/>
    <x v="6"/>
    <x v="69"/>
    <n v="10"/>
    <n v="10"/>
    <n v="230"/>
    <n v="0"/>
    <n v="0"/>
    <n v="2300"/>
    <x v="0"/>
    <x v="5"/>
    <s v="VRN"/>
    <s v="SSH"/>
    <x v="3"/>
    <x v="3"/>
    <x v="145"/>
  </r>
  <r>
    <x v="129"/>
    <x v="11"/>
    <x v="0"/>
    <m/>
    <m/>
    <x v="0"/>
    <x v="0"/>
    <x v="43"/>
    <x v="6"/>
    <x v="70"/>
    <n v="10"/>
    <n v="10"/>
    <n v="230"/>
    <n v="0"/>
    <n v="0"/>
    <n v="2300"/>
    <x v="0"/>
    <x v="5"/>
    <s v="VRN"/>
    <s v="SSH"/>
    <x v="3"/>
    <x v="3"/>
    <x v="295"/>
  </r>
  <r>
    <x v="129"/>
    <x v="11"/>
    <x v="0"/>
    <m/>
    <m/>
    <x v="0"/>
    <x v="0"/>
    <x v="43"/>
    <x v="6"/>
    <x v="71"/>
    <n v="10"/>
    <n v="10"/>
    <n v="230"/>
    <n v="0"/>
    <n v="0"/>
    <n v="2300"/>
    <x v="0"/>
    <x v="5"/>
    <s v="VRN"/>
    <s v="SSH"/>
    <x v="3"/>
    <x v="3"/>
    <x v="41"/>
  </r>
  <r>
    <x v="129"/>
    <x v="11"/>
    <x v="0"/>
    <m/>
    <m/>
    <x v="0"/>
    <x v="0"/>
    <x v="43"/>
    <x v="6"/>
    <x v="72"/>
    <n v="10"/>
    <n v="10"/>
    <n v="230"/>
    <n v="0"/>
    <n v="0"/>
    <n v="2300"/>
    <x v="0"/>
    <x v="5"/>
    <s v="VRN"/>
    <s v="SSH"/>
    <x v="3"/>
    <x v="3"/>
    <x v="42"/>
  </r>
  <r>
    <x v="129"/>
    <x v="11"/>
    <x v="0"/>
    <m/>
    <m/>
    <x v="0"/>
    <x v="1"/>
    <x v="44"/>
    <x v="7"/>
    <x v="67"/>
    <n v="10"/>
    <n v="10"/>
    <n v="230"/>
    <n v="0"/>
    <n v="0"/>
    <n v="2300"/>
    <x v="0"/>
    <x v="5"/>
    <s v="SSH"/>
    <s v="VRN"/>
    <x v="3"/>
    <x v="3"/>
    <x v="143"/>
  </r>
  <r>
    <x v="129"/>
    <x v="11"/>
    <x v="0"/>
    <m/>
    <m/>
    <x v="0"/>
    <x v="1"/>
    <x v="44"/>
    <x v="7"/>
    <x v="68"/>
    <n v="10"/>
    <n v="10"/>
    <n v="230"/>
    <n v="0"/>
    <n v="0"/>
    <n v="2300"/>
    <x v="0"/>
    <x v="5"/>
    <s v="SSH"/>
    <s v="VRN"/>
    <x v="3"/>
    <x v="3"/>
    <x v="144"/>
  </r>
  <r>
    <x v="129"/>
    <x v="11"/>
    <x v="0"/>
    <m/>
    <m/>
    <x v="0"/>
    <x v="1"/>
    <x v="44"/>
    <x v="7"/>
    <x v="69"/>
    <n v="10"/>
    <n v="10"/>
    <n v="230"/>
    <n v="0"/>
    <n v="0"/>
    <n v="2300"/>
    <x v="0"/>
    <x v="5"/>
    <s v="SSH"/>
    <s v="VRN"/>
    <x v="3"/>
    <x v="3"/>
    <x v="145"/>
  </r>
  <r>
    <x v="129"/>
    <x v="11"/>
    <x v="0"/>
    <m/>
    <m/>
    <x v="0"/>
    <x v="1"/>
    <x v="44"/>
    <x v="7"/>
    <x v="70"/>
    <n v="10"/>
    <n v="10"/>
    <n v="230"/>
    <n v="0"/>
    <n v="0"/>
    <n v="2300"/>
    <x v="0"/>
    <x v="5"/>
    <s v="SSH"/>
    <s v="VRN"/>
    <x v="3"/>
    <x v="3"/>
    <x v="295"/>
  </r>
  <r>
    <x v="129"/>
    <x v="11"/>
    <x v="0"/>
    <m/>
    <m/>
    <x v="0"/>
    <x v="1"/>
    <x v="44"/>
    <x v="7"/>
    <x v="71"/>
    <n v="10"/>
    <n v="10"/>
    <n v="230"/>
    <n v="0"/>
    <n v="0"/>
    <n v="2300"/>
    <x v="0"/>
    <x v="5"/>
    <s v="SSH"/>
    <s v="VRN"/>
    <x v="3"/>
    <x v="3"/>
    <x v="41"/>
  </r>
  <r>
    <x v="129"/>
    <x v="11"/>
    <x v="0"/>
    <m/>
    <m/>
    <x v="0"/>
    <x v="1"/>
    <x v="44"/>
    <x v="7"/>
    <x v="72"/>
    <n v="10"/>
    <n v="10"/>
    <n v="230"/>
    <n v="0"/>
    <n v="0"/>
    <n v="2300"/>
    <x v="0"/>
    <x v="5"/>
    <s v="SSH"/>
    <s v="VRN"/>
    <x v="3"/>
    <x v="3"/>
    <x v="42"/>
  </r>
  <r>
    <x v="129"/>
    <x v="11"/>
    <x v="0"/>
    <m/>
    <m/>
    <x v="0"/>
    <x v="1"/>
    <x v="44"/>
    <x v="7"/>
    <x v="86"/>
    <n v="10"/>
    <n v="10"/>
    <n v="230"/>
    <n v="0"/>
    <n v="0"/>
    <n v="2300"/>
    <x v="0"/>
    <x v="5"/>
    <s v="SSH"/>
    <s v="VRN"/>
    <x v="3"/>
    <x v="3"/>
    <x v="259"/>
  </r>
  <r>
    <x v="129"/>
    <x v="11"/>
    <x v="0"/>
    <m/>
    <m/>
    <x v="0"/>
    <x v="0"/>
    <x v="45"/>
    <x v="6"/>
    <x v="15"/>
    <n v="10"/>
    <n v="10"/>
    <n v="230"/>
    <n v="0"/>
    <n v="0"/>
    <n v="2300"/>
    <x v="0"/>
    <x v="5"/>
    <s v="VRN"/>
    <s v="SSH"/>
    <x v="3"/>
    <x v="1"/>
    <x v="40"/>
  </r>
  <r>
    <x v="129"/>
    <x v="11"/>
    <x v="0"/>
    <m/>
    <m/>
    <x v="0"/>
    <x v="0"/>
    <x v="45"/>
    <x v="6"/>
    <x v="16"/>
    <n v="10"/>
    <n v="10"/>
    <n v="230"/>
    <n v="0"/>
    <n v="0"/>
    <n v="2300"/>
    <x v="0"/>
    <x v="5"/>
    <s v="VRN"/>
    <s v="SSH"/>
    <x v="3"/>
    <x v="1"/>
    <x v="252"/>
  </r>
  <r>
    <x v="129"/>
    <x v="11"/>
    <x v="0"/>
    <m/>
    <m/>
    <x v="0"/>
    <x v="0"/>
    <x v="45"/>
    <x v="6"/>
    <x v="17"/>
    <n v="10"/>
    <n v="10"/>
    <n v="230"/>
    <n v="0"/>
    <n v="0"/>
    <n v="2300"/>
    <x v="0"/>
    <x v="5"/>
    <s v="VRN"/>
    <s v="SSH"/>
    <x v="3"/>
    <x v="1"/>
    <x v="232"/>
  </r>
  <r>
    <x v="129"/>
    <x v="11"/>
    <x v="0"/>
    <m/>
    <m/>
    <x v="0"/>
    <x v="0"/>
    <x v="45"/>
    <x v="6"/>
    <x v="18"/>
    <n v="10"/>
    <n v="10"/>
    <n v="230"/>
    <n v="0"/>
    <n v="0"/>
    <n v="2300"/>
    <x v="0"/>
    <x v="5"/>
    <s v="VRN"/>
    <s v="SSH"/>
    <x v="3"/>
    <x v="1"/>
    <x v="202"/>
  </r>
  <r>
    <x v="129"/>
    <x v="11"/>
    <x v="0"/>
    <m/>
    <m/>
    <x v="0"/>
    <x v="0"/>
    <x v="45"/>
    <x v="6"/>
    <x v="19"/>
    <n v="10"/>
    <n v="10"/>
    <n v="230"/>
    <n v="0"/>
    <n v="0"/>
    <n v="2300"/>
    <x v="0"/>
    <x v="5"/>
    <s v="VRN"/>
    <s v="SSH"/>
    <x v="3"/>
    <x v="1"/>
    <x v="36"/>
  </r>
  <r>
    <x v="129"/>
    <x v="11"/>
    <x v="0"/>
    <m/>
    <m/>
    <x v="0"/>
    <x v="0"/>
    <x v="45"/>
    <x v="6"/>
    <x v="20"/>
    <n v="10"/>
    <n v="10"/>
    <n v="230"/>
    <n v="0"/>
    <n v="0"/>
    <n v="2300"/>
    <x v="0"/>
    <x v="5"/>
    <s v="VRN"/>
    <s v="SSH"/>
    <x v="3"/>
    <x v="1"/>
    <x v="37"/>
  </r>
  <r>
    <x v="129"/>
    <x v="11"/>
    <x v="0"/>
    <m/>
    <m/>
    <x v="0"/>
    <x v="1"/>
    <x v="46"/>
    <x v="7"/>
    <x v="16"/>
    <n v="10"/>
    <n v="10"/>
    <n v="230"/>
    <n v="0"/>
    <n v="0"/>
    <n v="2300"/>
    <x v="0"/>
    <x v="5"/>
    <s v="SSH"/>
    <s v="VRN"/>
    <x v="3"/>
    <x v="1"/>
    <x v="252"/>
  </r>
  <r>
    <x v="129"/>
    <x v="11"/>
    <x v="0"/>
    <m/>
    <m/>
    <x v="0"/>
    <x v="1"/>
    <x v="46"/>
    <x v="7"/>
    <x v="17"/>
    <n v="10"/>
    <n v="10"/>
    <n v="230"/>
    <n v="0"/>
    <n v="0"/>
    <n v="2300"/>
    <x v="0"/>
    <x v="5"/>
    <s v="SSH"/>
    <s v="VRN"/>
    <x v="3"/>
    <x v="1"/>
    <x v="232"/>
  </r>
  <r>
    <x v="129"/>
    <x v="11"/>
    <x v="0"/>
    <m/>
    <m/>
    <x v="0"/>
    <x v="1"/>
    <x v="46"/>
    <x v="7"/>
    <x v="18"/>
    <n v="10"/>
    <n v="10"/>
    <n v="230"/>
    <n v="0"/>
    <n v="0"/>
    <n v="2300"/>
    <x v="0"/>
    <x v="5"/>
    <s v="SSH"/>
    <s v="VRN"/>
    <x v="3"/>
    <x v="1"/>
    <x v="202"/>
  </r>
  <r>
    <x v="129"/>
    <x v="11"/>
    <x v="0"/>
    <m/>
    <m/>
    <x v="0"/>
    <x v="1"/>
    <x v="46"/>
    <x v="7"/>
    <x v="19"/>
    <n v="10"/>
    <n v="10"/>
    <n v="230"/>
    <n v="0"/>
    <n v="0"/>
    <n v="2300"/>
    <x v="0"/>
    <x v="5"/>
    <s v="SSH"/>
    <s v="VRN"/>
    <x v="3"/>
    <x v="1"/>
    <x v="36"/>
  </r>
  <r>
    <x v="129"/>
    <x v="11"/>
    <x v="0"/>
    <m/>
    <m/>
    <x v="0"/>
    <x v="1"/>
    <x v="46"/>
    <x v="7"/>
    <x v="20"/>
    <n v="10"/>
    <n v="10"/>
    <n v="230"/>
    <n v="0"/>
    <n v="0"/>
    <n v="2300"/>
    <x v="0"/>
    <x v="5"/>
    <s v="SSH"/>
    <s v="VRN"/>
    <x v="3"/>
    <x v="1"/>
    <x v="37"/>
  </r>
  <r>
    <x v="129"/>
    <x v="11"/>
    <x v="0"/>
    <m/>
    <m/>
    <x v="0"/>
    <x v="1"/>
    <x v="46"/>
    <x v="7"/>
    <x v="21"/>
    <n v="10"/>
    <n v="10"/>
    <n v="230"/>
    <n v="0"/>
    <n v="0"/>
    <n v="2300"/>
    <x v="0"/>
    <x v="5"/>
    <s v="SSH"/>
    <s v="VRN"/>
    <x v="3"/>
    <x v="1"/>
    <x v="38"/>
  </r>
  <r>
    <x v="129"/>
    <x v="11"/>
    <x v="0"/>
    <m/>
    <m/>
    <x v="0"/>
    <x v="0"/>
    <x v="47"/>
    <x v="22"/>
    <x v="94"/>
    <n v="10"/>
    <n v="10"/>
    <n v="230"/>
    <n v="0"/>
    <n v="0"/>
    <n v="2300"/>
    <x v="0"/>
    <x v="5"/>
    <s v="BLQ"/>
    <s v="SSH"/>
    <x v="9"/>
    <x v="6"/>
    <x v="296"/>
  </r>
  <r>
    <x v="129"/>
    <x v="11"/>
    <x v="0"/>
    <m/>
    <m/>
    <x v="0"/>
    <x v="0"/>
    <x v="47"/>
    <x v="22"/>
    <x v="95"/>
    <n v="10"/>
    <n v="10"/>
    <n v="230"/>
    <n v="0"/>
    <n v="0"/>
    <n v="2300"/>
    <x v="0"/>
    <x v="5"/>
    <s v="BLQ"/>
    <s v="SSH"/>
    <x v="9"/>
    <x v="6"/>
    <x v="95"/>
  </r>
  <r>
    <x v="129"/>
    <x v="11"/>
    <x v="0"/>
    <m/>
    <m/>
    <x v="0"/>
    <x v="0"/>
    <x v="47"/>
    <x v="22"/>
    <x v="96"/>
    <n v="10"/>
    <n v="10"/>
    <n v="230"/>
    <n v="0"/>
    <n v="0"/>
    <n v="2300"/>
    <x v="0"/>
    <x v="5"/>
    <s v="BLQ"/>
    <s v="SSH"/>
    <x v="9"/>
    <x v="6"/>
    <x v="76"/>
  </r>
  <r>
    <x v="129"/>
    <x v="11"/>
    <x v="0"/>
    <m/>
    <m/>
    <x v="0"/>
    <x v="0"/>
    <x v="47"/>
    <x v="22"/>
    <x v="97"/>
    <n v="10"/>
    <n v="10"/>
    <n v="230"/>
    <n v="0"/>
    <n v="0"/>
    <n v="2300"/>
    <x v="0"/>
    <x v="5"/>
    <s v="BLQ"/>
    <s v="SSH"/>
    <x v="9"/>
    <x v="6"/>
    <x v="77"/>
  </r>
  <r>
    <x v="129"/>
    <x v="11"/>
    <x v="0"/>
    <m/>
    <m/>
    <x v="0"/>
    <x v="0"/>
    <x v="47"/>
    <x v="22"/>
    <x v="98"/>
    <n v="10"/>
    <n v="10"/>
    <n v="230"/>
    <n v="0"/>
    <n v="0"/>
    <n v="2300"/>
    <x v="0"/>
    <x v="5"/>
    <s v="BLQ"/>
    <s v="SSH"/>
    <x v="9"/>
    <x v="6"/>
    <x v="233"/>
  </r>
  <r>
    <x v="129"/>
    <x v="11"/>
    <x v="0"/>
    <m/>
    <m/>
    <x v="0"/>
    <x v="1"/>
    <x v="48"/>
    <x v="23"/>
    <x v="95"/>
    <n v="10"/>
    <n v="10"/>
    <n v="230"/>
    <n v="0"/>
    <n v="0"/>
    <n v="2300"/>
    <x v="0"/>
    <x v="5"/>
    <s v="SSH"/>
    <s v="BLQ"/>
    <x v="9"/>
    <x v="6"/>
    <x v="95"/>
  </r>
  <r>
    <x v="129"/>
    <x v="11"/>
    <x v="0"/>
    <m/>
    <m/>
    <x v="0"/>
    <x v="1"/>
    <x v="48"/>
    <x v="23"/>
    <x v="96"/>
    <n v="10"/>
    <n v="10"/>
    <n v="230"/>
    <n v="0"/>
    <n v="0"/>
    <n v="2300"/>
    <x v="0"/>
    <x v="5"/>
    <s v="SSH"/>
    <s v="BLQ"/>
    <x v="9"/>
    <x v="6"/>
    <x v="76"/>
  </r>
  <r>
    <x v="129"/>
    <x v="11"/>
    <x v="0"/>
    <m/>
    <m/>
    <x v="0"/>
    <x v="1"/>
    <x v="48"/>
    <x v="23"/>
    <x v="97"/>
    <n v="10"/>
    <n v="10"/>
    <n v="230"/>
    <n v="0"/>
    <n v="0"/>
    <n v="2300"/>
    <x v="0"/>
    <x v="5"/>
    <s v="SSH"/>
    <s v="BLQ"/>
    <x v="9"/>
    <x v="6"/>
    <x v="77"/>
  </r>
  <r>
    <x v="129"/>
    <x v="11"/>
    <x v="0"/>
    <m/>
    <m/>
    <x v="0"/>
    <x v="1"/>
    <x v="48"/>
    <x v="23"/>
    <x v="98"/>
    <n v="10"/>
    <n v="10"/>
    <n v="230"/>
    <n v="0"/>
    <n v="0"/>
    <n v="2300"/>
    <x v="0"/>
    <x v="5"/>
    <s v="SSH"/>
    <s v="BLQ"/>
    <x v="9"/>
    <x v="6"/>
    <x v="233"/>
  </r>
  <r>
    <x v="129"/>
    <x v="11"/>
    <x v="0"/>
    <m/>
    <m/>
    <x v="0"/>
    <x v="1"/>
    <x v="48"/>
    <x v="23"/>
    <x v="99"/>
    <n v="10"/>
    <n v="10"/>
    <n v="230"/>
    <n v="0"/>
    <n v="0"/>
    <n v="2300"/>
    <x v="0"/>
    <x v="5"/>
    <s v="SSH"/>
    <s v="BLQ"/>
    <x v="9"/>
    <x v="6"/>
    <x v="234"/>
  </r>
  <r>
    <x v="129"/>
    <x v="29"/>
    <x v="0"/>
    <m/>
    <m/>
    <x v="0"/>
    <x v="0"/>
    <x v="37"/>
    <x v="18"/>
    <x v="79"/>
    <n v="30"/>
    <n v="30"/>
    <n v="215"/>
    <n v="0"/>
    <n v="0"/>
    <n v="6450"/>
    <x v="0"/>
    <x v="5"/>
    <s v="PMO"/>
    <s v="SSH"/>
    <x v="7"/>
    <x v="0"/>
    <x v="297"/>
  </r>
  <r>
    <x v="129"/>
    <x v="29"/>
    <x v="0"/>
    <m/>
    <m/>
    <x v="0"/>
    <x v="0"/>
    <x v="37"/>
    <x v="18"/>
    <x v="0"/>
    <n v="30"/>
    <n v="30"/>
    <n v="215"/>
    <n v="0"/>
    <n v="0"/>
    <n v="6450"/>
    <x v="0"/>
    <x v="5"/>
    <s v="PMO"/>
    <s v="SSH"/>
    <x v="7"/>
    <x v="0"/>
    <x v="140"/>
  </r>
  <r>
    <x v="129"/>
    <x v="29"/>
    <x v="0"/>
    <m/>
    <m/>
    <x v="0"/>
    <x v="0"/>
    <x v="37"/>
    <x v="18"/>
    <x v="1"/>
    <n v="30"/>
    <n v="30"/>
    <n v="215"/>
    <n v="0"/>
    <n v="0"/>
    <n v="6450"/>
    <x v="0"/>
    <x v="5"/>
    <s v="PMO"/>
    <s v="SSH"/>
    <x v="7"/>
    <x v="0"/>
    <x v="138"/>
  </r>
  <r>
    <x v="129"/>
    <x v="29"/>
    <x v="0"/>
    <m/>
    <m/>
    <x v="0"/>
    <x v="0"/>
    <x v="37"/>
    <x v="18"/>
    <x v="2"/>
    <n v="30"/>
    <n v="30"/>
    <n v="215"/>
    <n v="0"/>
    <n v="0"/>
    <n v="6450"/>
    <x v="0"/>
    <x v="5"/>
    <s v="PMO"/>
    <s v="SSH"/>
    <x v="7"/>
    <x v="0"/>
    <x v="139"/>
  </r>
  <r>
    <x v="129"/>
    <x v="29"/>
    <x v="0"/>
    <m/>
    <m/>
    <x v="0"/>
    <x v="0"/>
    <x v="37"/>
    <x v="18"/>
    <x v="3"/>
    <n v="30"/>
    <n v="30"/>
    <n v="215"/>
    <n v="0"/>
    <n v="0"/>
    <n v="6450"/>
    <x v="0"/>
    <x v="5"/>
    <s v="PMO"/>
    <s v="SSH"/>
    <x v="7"/>
    <x v="0"/>
    <x v="70"/>
  </r>
  <r>
    <x v="129"/>
    <x v="29"/>
    <x v="0"/>
    <m/>
    <m/>
    <x v="0"/>
    <x v="0"/>
    <x v="37"/>
    <x v="18"/>
    <x v="4"/>
    <n v="30"/>
    <n v="30"/>
    <n v="215"/>
    <n v="0"/>
    <n v="0"/>
    <n v="6450"/>
    <x v="0"/>
    <x v="5"/>
    <s v="PMO"/>
    <s v="SSH"/>
    <x v="7"/>
    <x v="0"/>
    <x v="71"/>
  </r>
  <r>
    <x v="129"/>
    <x v="29"/>
    <x v="0"/>
    <m/>
    <m/>
    <x v="0"/>
    <x v="0"/>
    <x v="37"/>
    <x v="18"/>
    <x v="5"/>
    <n v="30"/>
    <n v="30"/>
    <n v="215"/>
    <n v="0"/>
    <n v="0"/>
    <n v="6450"/>
    <x v="0"/>
    <x v="5"/>
    <s v="PMO"/>
    <s v="SSH"/>
    <x v="7"/>
    <x v="0"/>
    <x v="279"/>
  </r>
  <r>
    <x v="129"/>
    <x v="29"/>
    <x v="0"/>
    <m/>
    <m/>
    <x v="0"/>
    <x v="0"/>
    <x v="37"/>
    <x v="18"/>
    <x v="6"/>
    <n v="30"/>
    <n v="30"/>
    <n v="215"/>
    <n v="0"/>
    <n v="0"/>
    <n v="6450"/>
    <x v="0"/>
    <x v="5"/>
    <s v="PMO"/>
    <s v="SSH"/>
    <x v="7"/>
    <x v="0"/>
    <x v="280"/>
  </r>
  <r>
    <x v="129"/>
    <x v="29"/>
    <x v="0"/>
    <m/>
    <m/>
    <x v="0"/>
    <x v="1"/>
    <x v="38"/>
    <x v="19"/>
    <x v="0"/>
    <n v="30"/>
    <n v="30"/>
    <n v="215"/>
    <n v="0"/>
    <n v="0"/>
    <n v="6450"/>
    <x v="0"/>
    <x v="5"/>
    <s v="SSH"/>
    <s v="PMO"/>
    <x v="7"/>
    <x v="0"/>
    <x v="140"/>
  </r>
  <r>
    <x v="129"/>
    <x v="29"/>
    <x v="0"/>
    <m/>
    <m/>
    <x v="0"/>
    <x v="1"/>
    <x v="38"/>
    <x v="19"/>
    <x v="1"/>
    <n v="30"/>
    <n v="30"/>
    <n v="215"/>
    <n v="0"/>
    <n v="0"/>
    <n v="6450"/>
    <x v="0"/>
    <x v="5"/>
    <s v="SSH"/>
    <s v="PMO"/>
    <x v="7"/>
    <x v="0"/>
    <x v="138"/>
  </r>
  <r>
    <x v="129"/>
    <x v="29"/>
    <x v="0"/>
    <m/>
    <m/>
    <x v="0"/>
    <x v="1"/>
    <x v="38"/>
    <x v="19"/>
    <x v="2"/>
    <n v="30"/>
    <n v="30"/>
    <n v="215"/>
    <n v="0"/>
    <n v="0"/>
    <n v="6450"/>
    <x v="0"/>
    <x v="5"/>
    <s v="SSH"/>
    <s v="PMO"/>
    <x v="7"/>
    <x v="0"/>
    <x v="139"/>
  </r>
  <r>
    <x v="129"/>
    <x v="29"/>
    <x v="0"/>
    <m/>
    <m/>
    <x v="0"/>
    <x v="1"/>
    <x v="38"/>
    <x v="19"/>
    <x v="3"/>
    <n v="30"/>
    <n v="30"/>
    <n v="215"/>
    <n v="0"/>
    <n v="0"/>
    <n v="6450"/>
    <x v="0"/>
    <x v="5"/>
    <s v="SSH"/>
    <s v="PMO"/>
    <x v="7"/>
    <x v="0"/>
    <x v="70"/>
  </r>
  <r>
    <x v="129"/>
    <x v="29"/>
    <x v="0"/>
    <m/>
    <m/>
    <x v="0"/>
    <x v="1"/>
    <x v="38"/>
    <x v="19"/>
    <x v="4"/>
    <n v="30"/>
    <n v="30"/>
    <n v="215"/>
    <n v="0"/>
    <n v="0"/>
    <n v="6450"/>
    <x v="0"/>
    <x v="5"/>
    <s v="SSH"/>
    <s v="PMO"/>
    <x v="7"/>
    <x v="0"/>
    <x v="71"/>
  </r>
  <r>
    <x v="129"/>
    <x v="29"/>
    <x v="0"/>
    <m/>
    <m/>
    <x v="0"/>
    <x v="1"/>
    <x v="38"/>
    <x v="19"/>
    <x v="5"/>
    <n v="30"/>
    <n v="30"/>
    <n v="215"/>
    <n v="0"/>
    <n v="0"/>
    <n v="6450"/>
    <x v="0"/>
    <x v="5"/>
    <s v="SSH"/>
    <s v="PMO"/>
    <x v="7"/>
    <x v="0"/>
    <x v="279"/>
  </r>
  <r>
    <x v="129"/>
    <x v="29"/>
    <x v="0"/>
    <m/>
    <m/>
    <x v="0"/>
    <x v="1"/>
    <x v="38"/>
    <x v="19"/>
    <x v="6"/>
    <n v="30"/>
    <n v="30"/>
    <n v="215"/>
    <n v="0"/>
    <n v="0"/>
    <n v="6450"/>
    <x v="0"/>
    <x v="5"/>
    <s v="SSH"/>
    <s v="PMO"/>
    <x v="7"/>
    <x v="0"/>
    <x v="280"/>
  </r>
  <r>
    <x v="129"/>
    <x v="29"/>
    <x v="0"/>
    <m/>
    <m/>
    <x v="0"/>
    <x v="1"/>
    <x v="38"/>
    <x v="19"/>
    <x v="100"/>
    <n v="30"/>
    <n v="30"/>
    <n v="215"/>
    <n v="0"/>
    <n v="0"/>
    <n v="6450"/>
    <x v="0"/>
    <x v="5"/>
    <s v="SSH"/>
    <s v="PMO"/>
    <x v="7"/>
    <x v="0"/>
    <x v="258"/>
  </r>
  <r>
    <x v="129"/>
    <x v="42"/>
    <x v="0"/>
    <m/>
    <m/>
    <x v="0"/>
    <x v="0"/>
    <x v="37"/>
    <x v="18"/>
    <x v="79"/>
    <n v="41"/>
    <n v="41"/>
    <n v="215"/>
    <n v="0"/>
    <n v="0"/>
    <n v="8815"/>
    <x v="0"/>
    <x v="5"/>
    <s v="PMO"/>
    <s v="SSH"/>
    <x v="7"/>
    <x v="0"/>
    <x v="297"/>
  </r>
  <r>
    <x v="129"/>
    <x v="42"/>
    <x v="0"/>
    <m/>
    <m/>
    <x v="0"/>
    <x v="0"/>
    <x v="37"/>
    <x v="18"/>
    <x v="0"/>
    <n v="41"/>
    <n v="41"/>
    <n v="215"/>
    <n v="0"/>
    <n v="0"/>
    <n v="8815"/>
    <x v="0"/>
    <x v="5"/>
    <s v="PMO"/>
    <s v="SSH"/>
    <x v="7"/>
    <x v="0"/>
    <x v="140"/>
  </r>
  <r>
    <x v="129"/>
    <x v="42"/>
    <x v="0"/>
    <m/>
    <m/>
    <x v="0"/>
    <x v="0"/>
    <x v="37"/>
    <x v="18"/>
    <x v="3"/>
    <n v="12"/>
    <n v="12"/>
    <n v="215"/>
    <n v="0"/>
    <n v="0"/>
    <n v="2580"/>
    <x v="0"/>
    <x v="5"/>
    <s v="PMO"/>
    <s v="SSH"/>
    <x v="7"/>
    <x v="0"/>
    <x v="70"/>
  </r>
  <r>
    <x v="129"/>
    <x v="42"/>
    <x v="0"/>
    <m/>
    <m/>
    <x v="0"/>
    <x v="0"/>
    <x v="37"/>
    <x v="18"/>
    <x v="4"/>
    <n v="40"/>
    <n v="40"/>
    <n v="215"/>
    <n v="0"/>
    <n v="0"/>
    <n v="8600"/>
    <x v="0"/>
    <x v="5"/>
    <s v="PMO"/>
    <s v="SSH"/>
    <x v="7"/>
    <x v="0"/>
    <x v="71"/>
  </r>
  <r>
    <x v="129"/>
    <x v="42"/>
    <x v="0"/>
    <m/>
    <m/>
    <x v="0"/>
    <x v="0"/>
    <x v="37"/>
    <x v="18"/>
    <x v="5"/>
    <n v="40"/>
    <n v="40"/>
    <n v="215"/>
    <n v="0"/>
    <n v="0"/>
    <n v="8600"/>
    <x v="0"/>
    <x v="5"/>
    <s v="PMO"/>
    <s v="SSH"/>
    <x v="7"/>
    <x v="0"/>
    <x v="279"/>
  </r>
  <r>
    <x v="129"/>
    <x v="42"/>
    <x v="0"/>
    <m/>
    <m/>
    <x v="0"/>
    <x v="0"/>
    <x v="37"/>
    <x v="18"/>
    <x v="6"/>
    <n v="37"/>
    <n v="37"/>
    <n v="215"/>
    <n v="0"/>
    <n v="0"/>
    <n v="7955"/>
    <x v="0"/>
    <x v="5"/>
    <s v="PMO"/>
    <s v="SSH"/>
    <x v="7"/>
    <x v="0"/>
    <x v="280"/>
  </r>
  <r>
    <x v="129"/>
    <x v="42"/>
    <x v="0"/>
    <m/>
    <m/>
    <x v="0"/>
    <x v="1"/>
    <x v="38"/>
    <x v="19"/>
    <x v="0"/>
    <n v="41"/>
    <n v="41"/>
    <n v="215"/>
    <n v="0"/>
    <n v="0"/>
    <n v="8815"/>
    <x v="0"/>
    <x v="5"/>
    <s v="SSH"/>
    <s v="PMO"/>
    <x v="7"/>
    <x v="0"/>
    <x v="140"/>
  </r>
  <r>
    <x v="129"/>
    <x v="42"/>
    <x v="0"/>
    <m/>
    <m/>
    <x v="0"/>
    <x v="1"/>
    <x v="38"/>
    <x v="19"/>
    <x v="1"/>
    <n v="41"/>
    <n v="41"/>
    <n v="215"/>
    <n v="0"/>
    <n v="0"/>
    <n v="8815"/>
    <x v="0"/>
    <x v="5"/>
    <s v="SSH"/>
    <s v="PMO"/>
    <x v="7"/>
    <x v="0"/>
    <x v="138"/>
  </r>
  <r>
    <x v="129"/>
    <x v="42"/>
    <x v="0"/>
    <m/>
    <m/>
    <x v="0"/>
    <x v="1"/>
    <x v="38"/>
    <x v="19"/>
    <x v="4"/>
    <n v="12"/>
    <n v="12"/>
    <n v="215"/>
    <n v="0"/>
    <n v="0"/>
    <n v="2580"/>
    <x v="0"/>
    <x v="5"/>
    <s v="SSH"/>
    <s v="PMO"/>
    <x v="7"/>
    <x v="0"/>
    <x v="71"/>
  </r>
  <r>
    <x v="129"/>
    <x v="42"/>
    <x v="0"/>
    <m/>
    <m/>
    <x v="0"/>
    <x v="1"/>
    <x v="38"/>
    <x v="19"/>
    <x v="5"/>
    <n v="40"/>
    <n v="40"/>
    <n v="215"/>
    <n v="0"/>
    <n v="0"/>
    <n v="8600"/>
    <x v="0"/>
    <x v="5"/>
    <s v="SSH"/>
    <s v="PMO"/>
    <x v="7"/>
    <x v="0"/>
    <x v="279"/>
  </r>
  <r>
    <x v="129"/>
    <x v="42"/>
    <x v="0"/>
    <m/>
    <m/>
    <x v="0"/>
    <x v="1"/>
    <x v="38"/>
    <x v="19"/>
    <x v="6"/>
    <n v="40"/>
    <n v="40"/>
    <n v="215"/>
    <n v="0"/>
    <n v="0"/>
    <n v="8600"/>
    <x v="0"/>
    <x v="5"/>
    <s v="SSH"/>
    <s v="PMO"/>
    <x v="7"/>
    <x v="0"/>
    <x v="280"/>
  </r>
  <r>
    <x v="129"/>
    <x v="42"/>
    <x v="0"/>
    <m/>
    <m/>
    <x v="0"/>
    <x v="1"/>
    <x v="38"/>
    <x v="19"/>
    <x v="100"/>
    <n v="37"/>
    <n v="37"/>
    <n v="215"/>
    <n v="0"/>
    <n v="0"/>
    <n v="7955"/>
    <x v="0"/>
    <x v="5"/>
    <s v="SSH"/>
    <s v="PMO"/>
    <x v="7"/>
    <x v="0"/>
    <x v="258"/>
  </r>
  <r>
    <x v="129"/>
    <x v="19"/>
    <x v="0"/>
    <m/>
    <m/>
    <x v="0"/>
    <x v="0"/>
    <x v="37"/>
    <x v="18"/>
    <x v="79"/>
    <n v="20"/>
    <n v="20"/>
    <n v="215"/>
    <n v="0"/>
    <n v="0"/>
    <n v="4300"/>
    <x v="0"/>
    <x v="5"/>
    <s v="PMO"/>
    <s v="SSH"/>
    <x v="7"/>
    <x v="0"/>
    <x v="297"/>
  </r>
  <r>
    <x v="129"/>
    <x v="19"/>
    <x v="0"/>
    <m/>
    <m/>
    <x v="0"/>
    <x v="0"/>
    <x v="37"/>
    <x v="18"/>
    <x v="0"/>
    <n v="20"/>
    <n v="20"/>
    <n v="215"/>
    <n v="0"/>
    <n v="0"/>
    <n v="4300"/>
    <x v="0"/>
    <x v="5"/>
    <s v="PMO"/>
    <s v="SSH"/>
    <x v="7"/>
    <x v="0"/>
    <x v="140"/>
  </r>
  <r>
    <x v="129"/>
    <x v="19"/>
    <x v="0"/>
    <m/>
    <m/>
    <x v="0"/>
    <x v="0"/>
    <x v="37"/>
    <x v="18"/>
    <x v="1"/>
    <n v="20"/>
    <n v="20"/>
    <n v="215"/>
    <n v="0"/>
    <n v="0"/>
    <n v="4300"/>
    <x v="0"/>
    <x v="5"/>
    <s v="PMO"/>
    <s v="SSH"/>
    <x v="7"/>
    <x v="0"/>
    <x v="138"/>
  </r>
  <r>
    <x v="129"/>
    <x v="19"/>
    <x v="0"/>
    <m/>
    <m/>
    <x v="0"/>
    <x v="0"/>
    <x v="37"/>
    <x v="18"/>
    <x v="2"/>
    <n v="20"/>
    <n v="20"/>
    <n v="215"/>
    <n v="0"/>
    <n v="0"/>
    <n v="4300"/>
    <x v="0"/>
    <x v="5"/>
    <s v="PMO"/>
    <s v="SSH"/>
    <x v="7"/>
    <x v="0"/>
    <x v="139"/>
  </r>
  <r>
    <x v="129"/>
    <x v="19"/>
    <x v="0"/>
    <m/>
    <m/>
    <x v="0"/>
    <x v="0"/>
    <x v="37"/>
    <x v="18"/>
    <x v="3"/>
    <n v="20"/>
    <n v="20"/>
    <n v="215"/>
    <n v="0"/>
    <n v="0"/>
    <n v="4300"/>
    <x v="0"/>
    <x v="5"/>
    <s v="PMO"/>
    <s v="SSH"/>
    <x v="7"/>
    <x v="0"/>
    <x v="70"/>
  </r>
  <r>
    <x v="129"/>
    <x v="19"/>
    <x v="0"/>
    <m/>
    <m/>
    <x v="0"/>
    <x v="0"/>
    <x v="37"/>
    <x v="18"/>
    <x v="4"/>
    <n v="20"/>
    <n v="20"/>
    <n v="215"/>
    <n v="0"/>
    <n v="0"/>
    <n v="4300"/>
    <x v="0"/>
    <x v="5"/>
    <s v="PMO"/>
    <s v="SSH"/>
    <x v="7"/>
    <x v="0"/>
    <x v="71"/>
  </r>
  <r>
    <x v="129"/>
    <x v="19"/>
    <x v="0"/>
    <m/>
    <m/>
    <x v="0"/>
    <x v="0"/>
    <x v="37"/>
    <x v="18"/>
    <x v="5"/>
    <n v="20"/>
    <n v="20"/>
    <n v="215"/>
    <n v="0"/>
    <n v="0"/>
    <n v="4300"/>
    <x v="0"/>
    <x v="5"/>
    <s v="PMO"/>
    <s v="SSH"/>
    <x v="7"/>
    <x v="0"/>
    <x v="279"/>
  </r>
  <r>
    <x v="129"/>
    <x v="19"/>
    <x v="0"/>
    <m/>
    <m/>
    <x v="0"/>
    <x v="0"/>
    <x v="37"/>
    <x v="18"/>
    <x v="6"/>
    <n v="50"/>
    <n v="50"/>
    <n v="215"/>
    <n v="0"/>
    <n v="0"/>
    <n v="10750"/>
    <x v="0"/>
    <x v="5"/>
    <s v="PMO"/>
    <s v="SSH"/>
    <x v="7"/>
    <x v="0"/>
    <x v="280"/>
  </r>
  <r>
    <x v="129"/>
    <x v="19"/>
    <x v="0"/>
    <m/>
    <m/>
    <x v="0"/>
    <x v="1"/>
    <x v="38"/>
    <x v="19"/>
    <x v="0"/>
    <n v="20"/>
    <n v="20"/>
    <n v="215"/>
    <n v="0"/>
    <n v="0"/>
    <n v="4300"/>
    <x v="0"/>
    <x v="5"/>
    <s v="SSH"/>
    <s v="PMO"/>
    <x v="7"/>
    <x v="0"/>
    <x v="140"/>
  </r>
  <r>
    <x v="129"/>
    <x v="19"/>
    <x v="0"/>
    <m/>
    <m/>
    <x v="0"/>
    <x v="1"/>
    <x v="38"/>
    <x v="19"/>
    <x v="1"/>
    <n v="20"/>
    <n v="20"/>
    <n v="215"/>
    <n v="0"/>
    <n v="0"/>
    <n v="4300"/>
    <x v="0"/>
    <x v="5"/>
    <s v="SSH"/>
    <s v="PMO"/>
    <x v="7"/>
    <x v="0"/>
    <x v="138"/>
  </r>
  <r>
    <x v="129"/>
    <x v="19"/>
    <x v="0"/>
    <m/>
    <m/>
    <x v="0"/>
    <x v="1"/>
    <x v="38"/>
    <x v="19"/>
    <x v="2"/>
    <n v="20"/>
    <n v="20"/>
    <n v="215"/>
    <n v="0"/>
    <n v="0"/>
    <n v="4300"/>
    <x v="0"/>
    <x v="5"/>
    <s v="SSH"/>
    <s v="PMO"/>
    <x v="7"/>
    <x v="0"/>
    <x v="139"/>
  </r>
  <r>
    <x v="129"/>
    <x v="19"/>
    <x v="0"/>
    <m/>
    <m/>
    <x v="0"/>
    <x v="1"/>
    <x v="38"/>
    <x v="19"/>
    <x v="3"/>
    <n v="20"/>
    <n v="20"/>
    <n v="215"/>
    <n v="0"/>
    <n v="0"/>
    <n v="4300"/>
    <x v="0"/>
    <x v="5"/>
    <s v="SSH"/>
    <s v="PMO"/>
    <x v="7"/>
    <x v="0"/>
    <x v="70"/>
  </r>
  <r>
    <x v="129"/>
    <x v="19"/>
    <x v="0"/>
    <m/>
    <m/>
    <x v="0"/>
    <x v="1"/>
    <x v="38"/>
    <x v="19"/>
    <x v="4"/>
    <n v="20"/>
    <n v="20"/>
    <n v="215"/>
    <n v="0"/>
    <n v="0"/>
    <n v="4300"/>
    <x v="0"/>
    <x v="5"/>
    <s v="SSH"/>
    <s v="PMO"/>
    <x v="7"/>
    <x v="0"/>
    <x v="71"/>
  </r>
  <r>
    <x v="129"/>
    <x v="19"/>
    <x v="0"/>
    <m/>
    <m/>
    <x v="0"/>
    <x v="1"/>
    <x v="38"/>
    <x v="19"/>
    <x v="5"/>
    <n v="20"/>
    <n v="20"/>
    <n v="215"/>
    <n v="0"/>
    <n v="0"/>
    <n v="4300"/>
    <x v="0"/>
    <x v="5"/>
    <s v="SSH"/>
    <s v="PMO"/>
    <x v="7"/>
    <x v="0"/>
    <x v="279"/>
  </r>
  <r>
    <x v="129"/>
    <x v="19"/>
    <x v="0"/>
    <m/>
    <m/>
    <x v="0"/>
    <x v="1"/>
    <x v="38"/>
    <x v="19"/>
    <x v="6"/>
    <n v="20"/>
    <n v="20"/>
    <n v="215"/>
    <n v="0"/>
    <n v="0"/>
    <n v="4300"/>
    <x v="0"/>
    <x v="5"/>
    <s v="SSH"/>
    <s v="PMO"/>
    <x v="7"/>
    <x v="0"/>
    <x v="280"/>
  </r>
  <r>
    <x v="129"/>
    <x v="19"/>
    <x v="0"/>
    <m/>
    <m/>
    <x v="0"/>
    <x v="1"/>
    <x v="38"/>
    <x v="19"/>
    <x v="100"/>
    <n v="50"/>
    <n v="50"/>
    <n v="215"/>
    <n v="0"/>
    <n v="0"/>
    <n v="10750"/>
    <x v="0"/>
    <x v="5"/>
    <s v="SSH"/>
    <s v="PMO"/>
    <x v="7"/>
    <x v="0"/>
    <x v="258"/>
  </r>
  <r>
    <x v="129"/>
    <x v="43"/>
    <x v="0"/>
    <m/>
    <m/>
    <x v="0"/>
    <x v="0"/>
    <x v="37"/>
    <x v="18"/>
    <x v="79"/>
    <n v="8"/>
    <n v="8"/>
    <n v="215"/>
    <n v="0"/>
    <n v="0"/>
    <n v="1720"/>
    <x v="0"/>
    <x v="5"/>
    <s v="PMO"/>
    <s v="SSH"/>
    <x v="7"/>
    <x v="0"/>
    <x v="297"/>
  </r>
  <r>
    <x v="129"/>
    <x v="43"/>
    <x v="0"/>
    <m/>
    <m/>
    <x v="0"/>
    <x v="0"/>
    <x v="37"/>
    <x v="18"/>
    <x v="0"/>
    <n v="50"/>
    <n v="50"/>
    <n v="215"/>
    <n v="0"/>
    <n v="0"/>
    <n v="10750"/>
    <x v="0"/>
    <x v="5"/>
    <s v="PMO"/>
    <s v="SSH"/>
    <x v="7"/>
    <x v="0"/>
    <x v="140"/>
  </r>
  <r>
    <x v="129"/>
    <x v="43"/>
    <x v="0"/>
    <m/>
    <m/>
    <x v="0"/>
    <x v="0"/>
    <x v="37"/>
    <x v="18"/>
    <x v="1"/>
    <n v="6"/>
    <n v="6"/>
    <n v="215"/>
    <n v="0"/>
    <n v="0"/>
    <n v="1290"/>
    <x v="0"/>
    <x v="5"/>
    <s v="PMO"/>
    <s v="SSH"/>
    <x v="7"/>
    <x v="0"/>
    <x v="138"/>
  </r>
  <r>
    <x v="129"/>
    <x v="43"/>
    <x v="0"/>
    <m/>
    <m/>
    <x v="0"/>
    <x v="0"/>
    <x v="37"/>
    <x v="18"/>
    <x v="2"/>
    <n v="34"/>
    <n v="34"/>
    <n v="215"/>
    <n v="0"/>
    <n v="0"/>
    <n v="7310"/>
    <x v="0"/>
    <x v="5"/>
    <s v="PMO"/>
    <s v="SSH"/>
    <x v="7"/>
    <x v="0"/>
    <x v="139"/>
  </r>
  <r>
    <x v="129"/>
    <x v="43"/>
    <x v="0"/>
    <m/>
    <m/>
    <x v="0"/>
    <x v="0"/>
    <x v="37"/>
    <x v="18"/>
    <x v="3"/>
    <n v="40"/>
    <n v="40"/>
    <n v="215"/>
    <n v="0"/>
    <n v="0"/>
    <n v="8600"/>
    <x v="0"/>
    <x v="5"/>
    <s v="PMO"/>
    <s v="SSH"/>
    <x v="7"/>
    <x v="0"/>
    <x v="70"/>
  </r>
  <r>
    <x v="129"/>
    <x v="43"/>
    <x v="0"/>
    <m/>
    <m/>
    <x v="0"/>
    <x v="0"/>
    <x v="37"/>
    <x v="18"/>
    <x v="4"/>
    <n v="4"/>
    <n v="4"/>
    <n v="215"/>
    <n v="0"/>
    <n v="0"/>
    <n v="860"/>
    <x v="0"/>
    <x v="5"/>
    <s v="PMO"/>
    <s v="SSH"/>
    <x v="7"/>
    <x v="0"/>
    <x v="71"/>
  </r>
  <r>
    <x v="129"/>
    <x v="43"/>
    <x v="0"/>
    <m/>
    <m/>
    <x v="0"/>
    <x v="0"/>
    <x v="37"/>
    <x v="18"/>
    <x v="5"/>
    <n v="24"/>
    <n v="24"/>
    <n v="215"/>
    <n v="0"/>
    <n v="0"/>
    <n v="5160"/>
    <x v="0"/>
    <x v="5"/>
    <s v="PMO"/>
    <s v="SSH"/>
    <x v="7"/>
    <x v="0"/>
    <x v="279"/>
  </r>
  <r>
    <x v="129"/>
    <x v="43"/>
    <x v="0"/>
    <m/>
    <m/>
    <x v="0"/>
    <x v="0"/>
    <x v="37"/>
    <x v="18"/>
    <x v="6"/>
    <n v="30"/>
    <n v="30"/>
    <n v="215"/>
    <n v="0"/>
    <n v="0"/>
    <n v="6450"/>
    <x v="0"/>
    <x v="5"/>
    <s v="PMO"/>
    <s v="SSH"/>
    <x v="7"/>
    <x v="0"/>
    <x v="280"/>
  </r>
  <r>
    <x v="129"/>
    <x v="43"/>
    <x v="0"/>
    <m/>
    <m/>
    <x v="0"/>
    <x v="1"/>
    <x v="38"/>
    <x v="19"/>
    <x v="0"/>
    <n v="8"/>
    <n v="8"/>
    <n v="215"/>
    <n v="0"/>
    <n v="0"/>
    <n v="1720"/>
    <x v="0"/>
    <x v="5"/>
    <s v="SSH"/>
    <s v="PMO"/>
    <x v="7"/>
    <x v="0"/>
    <x v="140"/>
  </r>
  <r>
    <x v="129"/>
    <x v="43"/>
    <x v="0"/>
    <m/>
    <m/>
    <x v="0"/>
    <x v="1"/>
    <x v="38"/>
    <x v="19"/>
    <x v="1"/>
    <n v="50"/>
    <n v="50"/>
    <n v="215"/>
    <n v="0"/>
    <n v="0"/>
    <n v="10750"/>
    <x v="0"/>
    <x v="5"/>
    <s v="SSH"/>
    <s v="PMO"/>
    <x v="7"/>
    <x v="0"/>
    <x v="138"/>
  </r>
  <r>
    <x v="129"/>
    <x v="43"/>
    <x v="0"/>
    <m/>
    <m/>
    <x v="0"/>
    <x v="1"/>
    <x v="38"/>
    <x v="19"/>
    <x v="2"/>
    <n v="6"/>
    <n v="6"/>
    <n v="215"/>
    <n v="0"/>
    <n v="0"/>
    <n v="1290"/>
    <x v="0"/>
    <x v="5"/>
    <s v="SSH"/>
    <s v="PMO"/>
    <x v="7"/>
    <x v="0"/>
    <x v="139"/>
  </r>
  <r>
    <x v="129"/>
    <x v="43"/>
    <x v="0"/>
    <m/>
    <m/>
    <x v="0"/>
    <x v="1"/>
    <x v="38"/>
    <x v="19"/>
    <x v="3"/>
    <n v="34"/>
    <n v="34"/>
    <n v="215"/>
    <n v="0"/>
    <n v="0"/>
    <n v="7310"/>
    <x v="0"/>
    <x v="5"/>
    <s v="SSH"/>
    <s v="PMO"/>
    <x v="7"/>
    <x v="0"/>
    <x v="70"/>
  </r>
  <r>
    <x v="129"/>
    <x v="43"/>
    <x v="0"/>
    <m/>
    <m/>
    <x v="0"/>
    <x v="1"/>
    <x v="38"/>
    <x v="19"/>
    <x v="4"/>
    <n v="40"/>
    <n v="40"/>
    <n v="215"/>
    <n v="0"/>
    <n v="0"/>
    <n v="8600"/>
    <x v="0"/>
    <x v="5"/>
    <s v="SSH"/>
    <s v="PMO"/>
    <x v="7"/>
    <x v="0"/>
    <x v="71"/>
  </r>
  <r>
    <x v="129"/>
    <x v="43"/>
    <x v="0"/>
    <m/>
    <m/>
    <x v="0"/>
    <x v="1"/>
    <x v="38"/>
    <x v="19"/>
    <x v="5"/>
    <n v="4"/>
    <n v="4"/>
    <n v="215"/>
    <n v="0"/>
    <n v="0"/>
    <n v="860"/>
    <x v="0"/>
    <x v="5"/>
    <s v="SSH"/>
    <s v="PMO"/>
    <x v="7"/>
    <x v="0"/>
    <x v="279"/>
  </r>
  <r>
    <x v="129"/>
    <x v="43"/>
    <x v="0"/>
    <m/>
    <m/>
    <x v="0"/>
    <x v="1"/>
    <x v="38"/>
    <x v="19"/>
    <x v="6"/>
    <n v="24"/>
    <n v="24"/>
    <n v="215"/>
    <n v="0"/>
    <n v="0"/>
    <n v="5160"/>
    <x v="0"/>
    <x v="5"/>
    <s v="SSH"/>
    <s v="PMO"/>
    <x v="7"/>
    <x v="0"/>
    <x v="280"/>
  </r>
  <r>
    <x v="129"/>
    <x v="43"/>
    <x v="0"/>
    <m/>
    <m/>
    <x v="0"/>
    <x v="1"/>
    <x v="38"/>
    <x v="19"/>
    <x v="100"/>
    <n v="30"/>
    <n v="30"/>
    <n v="215"/>
    <n v="0"/>
    <n v="0"/>
    <n v="6450"/>
    <x v="0"/>
    <x v="5"/>
    <s v="SSH"/>
    <s v="PMO"/>
    <x v="7"/>
    <x v="0"/>
    <x v="258"/>
  </r>
  <r>
    <x v="129"/>
    <x v="44"/>
    <x v="0"/>
    <m/>
    <m/>
    <x v="0"/>
    <x v="0"/>
    <x v="37"/>
    <x v="18"/>
    <x v="79"/>
    <n v="10"/>
    <n v="10"/>
    <n v="215"/>
    <n v="0"/>
    <n v="0"/>
    <n v="2150"/>
    <x v="0"/>
    <x v="5"/>
    <s v="PMO"/>
    <s v="SSH"/>
    <x v="7"/>
    <x v="0"/>
    <x v="297"/>
  </r>
  <r>
    <x v="129"/>
    <x v="44"/>
    <x v="0"/>
    <m/>
    <m/>
    <x v="0"/>
    <x v="0"/>
    <x v="37"/>
    <x v="18"/>
    <x v="0"/>
    <n v="10"/>
    <n v="10"/>
    <n v="215"/>
    <n v="0"/>
    <n v="0"/>
    <n v="2150"/>
    <x v="0"/>
    <x v="5"/>
    <s v="PMO"/>
    <s v="SSH"/>
    <x v="7"/>
    <x v="0"/>
    <x v="140"/>
  </r>
  <r>
    <x v="129"/>
    <x v="44"/>
    <x v="0"/>
    <m/>
    <m/>
    <x v="0"/>
    <x v="0"/>
    <x v="37"/>
    <x v="18"/>
    <x v="1"/>
    <n v="10"/>
    <n v="10"/>
    <n v="215"/>
    <n v="0"/>
    <n v="0"/>
    <n v="2150"/>
    <x v="0"/>
    <x v="5"/>
    <s v="PMO"/>
    <s v="SSH"/>
    <x v="7"/>
    <x v="0"/>
    <x v="138"/>
  </r>
  <r>
    <x v="129"/>
    <x v="44"/>
    <x v="0"/>
    <m/>
    <m/>
    <x v="0"/>
    <x v="0"/>
    <x v="37"/>
    <x v="18"/>
    <x v="2"/>
    <n v="10"/>
    <n v="10"/>
    <n v="215"/>
    <n v="0"/>
    <n v="0"/>
    <n v="2150"/>
    <x v="0"/>
    <x v="5"/>
    <s v="PMO"/>
    <s v="SSH"/>
    <x v="7"/>
    <x v="0"/>
    <x v="139"/>
  </r>
  <r>
    <x v="129"/>
    <x v="44"/>
    <x v="0"/>
    <m/>
    <m/>
    <x v="0"/>
    <x v="0"/>
    <x v="37"/>
    <x v="18"/>
    <x v="3"/>
    <n v="10"/>
    <n v="10"/>
    <n v="215"/>
    <n v="0"/>
    <n v="0"/>
    <n v="2150"/>
    <x v="0"/>
    <x v="5"/>
    <s v="PMO"/>
    <s v="SSH"/>
    <x v="7"/>
    <x v="0"/>
    <x v="70"/>
  </r>
  <r>
    <x v="129"/>
    <x v="44"/>
    <x v="0"/>
    <m/>
    <m/>
    <x v="0"/>
    <x v="0"/>
    <x v="37"/>
    <x v="18"/>
    <x v="4"/>
    <n v="10"/>
    <n v="10"/>
    <n v="215"/>
    <n v="0"/>
    <n v="0"/>
    <n v="2150"/>
    <x v="0"/>
    <x v="5"/>
    <s v="PMO"/>
    <s v="SSH"/>
    <x v="7"/>
    <x v="0"/>
    <x v="71"/>
  </r>
  <r>
    <x v="129"/>
    <x v="44"/>
    <x v="0"/>
    <m/>
    <m/>
    <x v="0"/>
    <x v="0"/>
    <x v="37"/>
    <x v="18"/>
    <x v="5"/>
    <n v="10"/>
    <n v="10"/>
    <n v="215"/>
    <n v="0"/>
    <n v="0"/>
    <n v="2150"/>
    <x v="0"/>
    <x v="5"/>
    <s v="PMO"/>
    <s v="SSH"/>
    <x v="7"/>
    <x v="0"/>
    <x v="279"/>
  </r>
  <r>
    <x v="129"/>
    <x v="44"/>
    <x v="0"/>
    <m/>
    <m/>
    <x v="0"/>
    <x v="0"/>
    <x v="37"/>
    <x v="18"/>
    <x v="6"/>
    <n v="10"/>
    <n v="10"/>
    <n v="215"/>
    <n v="0"/>
    <n v="0"/>
    <n v="2150"/>
    <x v="0"/>
    <x v="5"/>
    <s v="PMO"/>
    <s v="SSH"/>
    <x v="7"/>
    <x v="0"/>
    <x v="280"/>
  </r>
  <r>
    <x v="129"/>
    <x v="44"/>
    <x v="0"/>
    <m/>
    <m/>
    <x v="0"/>
    <x v="1"/>
    <x v="38"/>
    <x v="19"/>
    <x v="0"/>
    <n v="10"/>
    <n v="10"/>
    <n v="215"/>
    <n v="0"/>
    <n v="0"/>
    <n v="2150"/>
    <x v="0"/>
    <x v="5"/>
    <s v="SSH"/>
    <s v="PMO"/>
    <x v="7"/>
    <x v="0"/>
    <x v="140"/>
  </r>
  <r>
    <x v="129"/>
    <x v="44"/>
    <x v="0"/>
    <m/>
    <m/>
    <x v="0"/>
    <x v="1"/>
    <x v="38"/>
    <x v="19"/>
    <x v="1"/>
    <n v="10"/>
    <n v="10"/>
    <n v="215"/>
    <n v="0"/>
    <n v="0"/>
    <n v="2150"/>
    <x v="0"/>
    <x v="5"/>
    <s v="SSH"/>
    <s v="PMO"/>
    <x v="7"/>
    <x v="0"/>
    <x v="138"/>
  </r>
  <r>
    <x v="129"/>
    <x v="44"/>
    <x v="0"/>
    <m/>
    <m/>
    <x v="0"/>
    <x v="1"/>
    <x v="38"/>
    <x v="19"/>
    <x v="2"/>
    <n v="10"/>
    <n v="10"/>
    <n v="215"/>
    <n v="0"/>
    <n v="0"/>
    <n v="2150"/>
    <x v="0"/>
    <x v="5"/>
    <s v="SSH"/>
    <s v="PMO"/>
    <x v="7"/>
    <x v="0"/>
    <x v="139"/>
  </r>
  <r>
    <x v="129"/>
    <x v="44"/>
    <x v="0"/>
    <m/>
    <m/>
    <x v="0"/>
    <x v="1"/>
    <x v="38"/>
    <x v="19"/>
    <x v="3"/>
    <n v="10"/>
    <n v="10"/>
    <n v="215"/>
    <n v="0"/>
    <n v="0"/>
    <n v="2150"/>
    <x v="0"/>
    <x v="5"/>
    <s v="SSH"/>
    <s v="PMO"/>
    <x v="7"/>
    <x v="0"/>
    <x v="70"/>
  </r>
  <r>
    <x v="129"/>
    <x v="44"/>
    <x v="0"/>
    <m/>
    <m/>
    <x v="0"/>
    <x v="1"/>
    <x v="38"/>
    <x v="19"/>
    <x v="4"/>
    <n v="10"/>
    <n v="10"/>
    <n v="215"/>
    <n v="0"/>
    <n v="0"/>
    <n v="2150"/>
    <x v="0"/>
    <x v="5"/>
    <s v="SSH"/>
    <s v="PMO"/>
    <x v="7"/>
    <x v="0"/>
    <x v="71"/>
  </r>
  <r>
    <x v="129"/>
    <x v="44"/>
    <x v="0"/>
    <m/>
    <m/>
    <x v="0"/>
    <x v="1"/>
    <x v="38"/>
    <x v="19"/>
    <x v="5"/>
    <n v="10"/>
    <n v="10"/>
    <n v="215"/>
    <n v="0"/>
    <n v="0"/>
    <n v="2150"/>
    <x v="0"/>
    <x v="5"/>
    <s v="SSH"/>
    <s v="PMO"/>
    <x v="7"/>
    <x v="0"/>
    <x v="279"/>
  </r>
  <r>
    <x v="129"/>
    <x v="44"/>
    <x v="0"/>
    <m/>
    <m/>
    <x v="0"/>
    <x v="1"/>
    <x v="38"/>
    <x v="19"/>
    <x v="6"/>
    <n v="10"/>
    <n v="10"/>
    <n v="215"/>
    <n v="0"/>
    <n v="0"/>
    <n v="2150"/>
    <x v="0"/>
    <x v="5"/>
    <s v="SSH"/>
    <s v="PMO"/>
    <x v="7"/>
    <x v="0"/>
    <x v="280"/>
  </r>
  <r>
    <x v="129"/>
    <x v="44"/>
    <x v="0"/>
    <m/>
    <m/>
    <x v="0"/>
    <x v="1"/>
    <x v="38"/>
    <x v="19"/>
    <x v="100"/>
    <n v="10"/>
    <n v="10"/>
    <n v="215"/>
    <n v="0"/>
    <n v="0"/>
    <n v="2150"/>
    <x v="0"/>
    <x v="5"/>
    <s v="SSH"/>
    <s v="PMO"/>
    <x v="7"/>
    <x v="0"/>
    <x v="258"/>
  </r>
  <r>
    <x v="129"/>
    <x v="45"/>
    <x v="0"/>
    <m/>
    <m/>
    <x v="0"/>
    <x v="0"/>
    <x v="37"/>
    <x v="18"/>
    <x v="79"/>
    <n v="30"/>
    <n v="30"/>
    <n v="215"/>
    <n v="0"/>
    <n v="0"/>
    <n v="6450"/>
    <x v="0"/>
    <x v="5"/>
    <s v="PMO"/>
    <s v="SSH"/>
    <x v="7"/>
    <x v="0"/>
    <x v="297"/>
  </r>
  <r>
    <x v="129"/>
    <x v="45"/>
    <x v="0"/>
    <m/>
    <m/>
    <x v="0"/>
    <x v="0"/>
    <x v="37"/>
    <x v="18"/>
    <x v="0"/>
    <n v="16"/>
    <n v="16"/>
    <n v="215"/>
    <n v="0"/>
    <n v="0"/>
    <n v="3440"/>
    <x v="0"/>
    <x v="5"/>
    <s v="PMO"/>
    <s v="SSH"/>
    <x v="7"/>
    <x v="0"/>
    <x v="140"/>
  </r>
  <r>
    <x v="129"/>
    <x v="45"/>
    <x v="0"/>
    <m/>
    <m/>
    <x v="0"/>
    <x v="0"/>
    <x v="37"/>
    <x v="18"/>
    <x v="1"/>
    <n v="34"/>
    <n v="34"/>
    <n v="215"/>
    <n v="0"/>
    <n v="0"/>
    <n v="7310"/>
    <x v="0"/>
    <x v="5"/>
    <s v="PMO"/>
    <s v="SSH"/>
    <x v="7"/>
    <x v="0"/>
    <x v="138"/>
  </r>
  <r>
    <x v="129"/>
    <x v="45"/>
    <x v="0"/>
    <m/>
    <m/>
    <x v="0"/>
    <x v="0"/>
    <x v="37"/>
    <x v="18"/>
    <x v="2"/>
    <n v="20"/>
    <n v="20"/>
    <n v="215"/>
    <n v="0"/>
    <n v="0"/>
    <n v="4300"/>
    <x v="0"/>
    <x v="5"/>
    <s v="PMO"/>
    <s v="SSH"/>
    <x v="7"/>
    <x v="0"/>
    <x v="139"/>
  </r>
  <r>
    <x v="129"/>
    <x v="45"/>
    <x v="0"/>
    <m/>
    <m/>
    <x v="0"/>
    <x v="0"/>
    <x v="37"/>
    <x v="18"/>
    <x v="3"/>
    <n v="24"/>
    <n v="24"/>
    <n v="215"/>
    <n v="0"/>
    <n v="0"/>
    <n v="5160"/>
    <x v="0"/>
    <x v="5"/>
    <s v="PMO"/>
    <s v="SSH"/>
    <x v="7"/>
    <x v="0"/>
    <x v="70"/>
  </r>
  <r>
    <x v="129"/>
    <x v="45"/>
    <x v="0"/>
    <m/>
    <m/>
    <x v="0"/>
    <x v="0"/>
    <x v="37"/>
    <x v="18"/>
    <x v="4"/>
    <n v="32"/>
    <n v="32"/>
    <n v="215"/>
    <n v="0"/>
    <n v="0"/>
    <n v="6880"/>
    <x v="0"/>
    <x v="5"/>
    <s v="PMO"/>
    <s v="SSH"/>
    <x v="7"/>
    <x v="0"/>
    <x v="71"/>
  </r>
  <r>
    <x v="129"/>
    <x v="45"/>
    <x v="0"/>
    <m/>
    <m/>
    <x v="0"/>
    <x v="0"/>
    <x v="37"/>
    <x v="18"/>
    <x v="5"/>
    <n v="16"/>
    <n v="16"/>
    <n v="215"/>
    <n v="0"/>
    <n v="0"/>
    <n v="3440"/>
    <x v="0"/>
    <x v="5"/>
    <s v="PMO"/>
    <s v="SSH"/>
    <x v="7"/>
    <x v="0"/>
    <x v="279"/>
  </r>
  <r>
    <x v="129"/>
    <x v="45"/>
    <x v="0"/>
    <m/>
    <m/>
    <x v="0"/>
    <x v="0"/>
    <x v="37"/>
    <x v="18"/>
    <x v="6"/>
    <n v="10"/>
    <n v="10"/>
    <n v="215"/>
    <n v="0"/>
    <n v="0"/>
    <n v="2150"/>
    <x v="0"/>
    <x v="5"/>
    <s v="PMO"/>
    <s v="SSH"/>
    <x v="7"/>
    <x v="0"/>
    <x v="280"/>
  </r>
  <r>
    <x v="129"/>
    <x v="45"/>
    <x v="0"/>
    <m/>
    <m/>
    <x v="0"/>
    <x v="1"/>
    <x v="38"/>
    <x v="19"/>
    <x v="0"/>
    <n v="30"/>
    <n v="30"/>
    <n v="215"/>
    <n v="0"/>
    <n v="0"/>
    <n v="6450"/>
    <x v="0"/>
    <x v="5"/>
    <s v="SSH"/>
    <s v="PMO"/>
    <x v="7"/>
    <x v="0"/>
    <x v="140"/>
  </r>
  <r>
    <x v="129"/>
    <x v="45"/>
    <x v="0"/>
    <m/>
    <m/>
    <x v="0"/>
    <x v="1"/>
    <x v="38"/>
    <x v="19"/>
    <x v="1"/>
    <n v="16"/>
    <n v="16"/>
    <n v="215"/>
    <n v="0"/>
    <n v="0"/>
    <n v="3440"/>
    <x v="0"/>
    <x v="5"/>
    <s v="SSH"/>
    <s v="PMO"/>
    <x v="7"/>
    <x v="0"/>
    <x v="138"/>
  </r>
  <r>
    <x v="129"/>
    <x v="45"/>
    <x v="0"/>
    <m/>
    <m/>
    <x v="0"/>
    <x v="1"/>
    <x v="38"/>
    <x v="19"/>
    <x v="2"/>
    <n v="34"/>
    <n v="34"/>
    <n v="215"/>
    <n v="0"/>
    <n v="0"/>
    <n v="7310"/>
    <x v="0"/>
    <x v="5"/>
    <s v="SSH"/>
    <s v="PMO"/>
    <x v="7"/>
    <x v="0"/>
    <x v="139"/>
  </r>
  <r>
    <x v="129"/>
    <x v="45"/>
    <x v="0"/>
    <m/>
    <m/>
    <x v="0"/>
    <x v="1"/>
    <x v="38"/>
    <x v="19"/>
    <x v="3"/>
    <n v="20"/>
    <n v="20"/>
    <n v="215"/>
    <n v="0"/>
    <n v="0"/>
    <n v="4300"/>
    <x v="0"/>
    <x v="5"/>
    <s v="SSH"/>
    <s v="PMO"/>
    <x v="7"/>
    <x v="0"/>
    <x v="70"/>
  </r>
  <r>
    <x v="129"/>
    <x v="45"/>
    <x v="0"/>
    <m/>
    <m/>
    <x v="0"/>
    <x v="1"/>
    <x v="38"/>
    <x v="19"/>
    <x v="4"/>
    <n v="24"/>
    <n v="24"/>
    <n v="215"/>
    <n v="0"/>
    <n v="0"/>
    <n v="5160"/>
    <x v="0"/>
    <x v="5"/>
    <s v="SSH"/>
    <s v="PMO"/>
    <x v="7"/>
    <x v="0"/>
    <x v="71"/>
  </r>
  <r>
    <x v="129"/>
    <x v="45"/>
    <x v="0"/>
    <m/>
    <m/>
    <x v="0"/>
    <x v="1"/>
    <x v="38"/>
    <x v="19"/>
    <x v="5"/>
    <n v="32"/>
    <n v="32"/>
    <n v="215"/>
    <n v="0"/>
    <n v="0"/>
    <n v="6880"/>
    <x v="0"/>
    <x v="5"/>
    <s v="SSH"/>
    <s v="PMO"/>
    <x v="7"/>
    <x v="0"/>
    <x v="279"/>
  </r>
  <r>
    <x v="129"/>
    <x v="45"/>
    <x v="0"/>
    <m/>
    <m/>
    <x v="0"/>
    <x v="1"/>
    <x v="38"/>
    <x v="19"/>
    <x v="6"/>
    <n v="16"/>
    <n v="16"/>
    <n v="215"/>
    <n v="0"/>
    <n v="0"/>
    <n v="3440"/>
    <x v="0"/>
    <x v="5"/>
    <s v="SSH"/>
    <s v="PMO"/>
    <x v="7"/>
    <x v="0"/>
    <x v="280"/>
  </r>
  <r>
    <x v="129"/>
    <x v="45"/>
    <x v="0"/>
    <m/>
    <m/>
    <x v="0"/>
    <x v="1"/>
    <x v="38"/>
    <x v="19"/>
    <x v="100"/>
    <n v="10"/>
    <n v="10"/>
    <n v="215"/>
    <n v="0"/>
    <n v="0"/>
    <n v="2150"/>
    <x v="0"/>
    <x v="5"/>
    <s v="SSH"/>
    <s v="PMO"/>
    <x v="7"/>
    <x v="0"/>
    <x v="258"/>
  </r>
  <r>
    <x v="129"/>
    <x v="34"/>
    <x v="0"/>
    <m/>
    <m/>
    <x v="0"/>
    <x v="0"/>
    <x v="37"/>
    <x v="18"/>
    <x v="79"/>
    <n v="4"/>
    <n v="4"/>
    <n v="215"/>
    <n v="0"/>
    <n v="0"/>
    <n v="860"/>
    <x v="0"/>
    <x v="5"/>
    <s v="PMO"/>
    <s v="SSH"/>
    <x v="7"/>
    <x v="0"/>
    <x v="297"/>
  </r>
  <r>
    <x v="129"/>
    <x v="34"/>
    <x v="0"/>
    <m/>
    <m/>
    <x v="0"/>
    <x v="0"/>
    <x v="37"/>
    <x v="18"/>
    <x v="0"/>
    <n v="4"/>
    <n v="4"/>
    <n v="215"/>
    <n v="0"/>
    <n v="0"/>
    <n v="860"/>
    <x v="0"/>
    <x v="5"/>
    <s v="PMO"/>
    <s v="SSH"/>
    <x v="7"/>
    <x v="0"/>
    <x v="140"/>
  </r>
  <r>
    <x v="129"/>
    <x v="34"/>
    <x v="0"/>
    <m/>
    <m/>
    <x v="0"/>
    <x v="0"/>
    <x v="37"/>
    <x v="18"/>
    <x v="1"/>
    <n v="4"/>
    <n v="4"/>
    <n v="215"/>
    <n v="0"/>
    <n v="0"/>
    <n v="860"/>
    <x v="0"/>
    <x v="5"/>
    <s v="PMO"/>
    <s v="SSH"/>
    <x v="7"/>
    <x v="0"/>
    <x v="138"/>
  </r>
  <r>
    <x v="129"/>
    <x v="34"/>
    <x v="0"/>
    <m/>
    <m/>
    <x v="0"/>
    <x v="0"/>
    <x v="37"/>
    <x v="18"/>
    <x v="2"/>
    <n v="4"/>
    <n v="4"/>
    <n v="215"/>
    <n v="0"/>
    <n v="0"/>
    <n v="860"/>
    <x v="0"/>
    <x v="5"/>
    <s v="PMO"/>
    <s v="SSH"/>
    <x v="7"/>
    <x v="0"/>
    <x v="139"/>
  </r>
  <r>
    <x v="129"/>
    <x v="34"/>
    <x v="0"/>
    <m/>
    <m/>
    <x v="0"/>
    <x v="0"/>
    <x v="37"/>
    <x v="18"/>
    <x v="3"/>
    <n v="4"/>
    <n v="4"/>
    <n v="215"/>
    <n v="0"/>
    <n v="0"/>
    <n v="860"/>
    <x v="0"/>
    <x v="5"/>
    <s v="PMO"/>
    <s v="SSH"/>
    <x v="7"/>
    <x v="0"/>
    <x v="70"/>
  </r>
  <r>
    <x v="129"/>
    <x v="34"/>
    <x v="0"/>
    <m/>
    <m/>
    <x v="0"/>
    <x v="0"/>
    <x v="37"/>
    <x v="18"/>
    <x v="4"/>
    <n v="4"/>
    <n v="4"/>
    <n v="215"/>
    <n v="0"/>
    <n v="0"/>
    <n v="860"/>
    <x v="0"/>
    <x v="5"/>
    <s v="PMO"/>
    <s v="SSH"/>
    <x v="7"/>
    <x v="0"/>
    <x v="71"/>
  </r>
  <r>
    <x v="129"/>
    <x v="34"/>
    <x v="0"/>
    <m/>
    <m/>
    <x v="0"/>
    <x v="0"/>
    <x v="37"/>
    <x v="18"/>
    <x v="5"/>
    <n v="4"/>
    <n v="4"/>
    <n v="215"/>
    <n v="0"/>
    <n v="0"/>
    <n v="860"/>
    <x v="0"/>
    <x v="5"/>
    <s v="PMO"/>
    <s v="SSH"/>
    <x v="7"/>
    <x v="0"/>
    <x v="279"/>
  </r>
  <r>
    <x v="129"/>
    <x v="34"/>
    <x v="0"/>
    <m/>
    <m/>
    <x v="0"/>
    <x v="1"/>
    <x v="38"/>
    <x v="19"/>
    <x v="0"/>
    <n v="4"/>
    <n v="4"/>
    <n v="215"/>
    <n v="0"/>
    <n v="0"/>
    <n v="860"/>
    <x v="0"/>
    <x v="5"/>
    <s v="SSH"/>
    <s v="PMO"/>
    <x v="7"/>
    <x v="0"/>
    <x v="140"/>
  </r>
  <r>
    <x v="129"/>
    <x v="34"/>
    <x v="0"/>
    <m/>
    <m/>
    <x v="0"/>
    <x v="1"/>
    <x v="38"/>
    <x v="19"/>
    <x v="1"/>
    <n v="4"/>
    <n v="4"/>
    <n v="215"/>
    <n v="0"/>
    <n v="0"/>
    <n v="860"/>
    <x v="0"/>
    <x v="5"/>
    <s v="SSH"/>
    <s v="PMO"/>
    <x v="7"/>
    <x v="0"/>
    <x v="138"/>
  </r>
  <r>
    <x v="129"/>
    <x v="34"/>
    <x v="0"/>
    <m/>
    <m/>
    <x v="0"/>
    <x v="1"/>
    <x v="38"/>
    <x v="19"/>
    <x v="2"/>
    <n v="4"/>
    <n v="4"/>
    <n v="215"/>
    <n v="0"/>
    <n v="0"/>
    <n v="860"/>
    <x v="0"/>
    <x v="5"/>
    <s v="SSH"/>
    <s v="PMO"/>
    <x v="7"/>
    <x v="0"/>
    <x v="139"/>
  </r>
  <r>
    <x v="129"/>
    <x v="34"/>
    <x v="0"/>
    <m/>
    <m/>
    <x v="0"/>
    <x v="1"/>
    <x v="38"/>
    <x v="19"/>
    <x v="3"/>
    <n v="4"/>
    <n v="4"/>
    <n v="215"/>
    <n v="0"/>
    <n v="0"/>
    <n v="860"/>
    <x v="0"/>
    <x v="5"/>
    <s v="SSH"/>
    <s v="PMO"/>
    <x v="7"/>
    <x v="0"/>
    <x v="70"/>
  </r>
  <r>
    <x v="129"/>
    <x v="34"/>
    <x v="0"/>
    <m/>
    <m/>
    <x v="0"/>
    <x v="1"/>
    <x v="38"/>
    <x v="19"/>
    <x v="4"/>
    <n v="4"/>
    <n v="4"/>
    <n v="215"/>
    <n v="0"/>
    <n v="0"/>
    <n v="860"/>
    <x v="0"/>
    <x v="5"/>
    <s v="SSH"/>
    <s v="PMO"/>
    <x v="7"/>
    <x v="0"/>
    <x v="71"/>
  </r>
  <r>
    <x v="129"/>
    <x v="34"/>
    <x v="0"/>
    <m/>
    <m/>
    <x v="0"/>
    <x v="1"/>
    <x v="38"/>
    <x v="19"/>
    <x v="5"/>
    <n v="4"/>
    <n v="4"/>
    <n v="215"/>
    <n v="0"/>
    <n v="0"/>
    <n v="860"/>
    <x v="0"/>
    <x v="5"/>
    <s v="SSH"/>
    <s v="PMO"/>
    <x v="7"/>
    <x v="0"/>
    <x v="279"/>
  </r>
  <r>
    <x v="129"/>
    <x v="34"/>
    <x v="0"/>
    <m/>
    <m/>
    <x v="0"/>
    <x v="1"/>
    <x v="38"/>
    <x v="19"/>
    <x v="6"/>
    <n v="4"/>
    <n v="4"/>
    <n v="215"/>
    <n v="0"/>
    <n v="0"/>
    <n v="860"/>
    <x v="0"/>
    <x v="5"/>
    <s v="SSH"/>
    <s v="PMO"/>
    <x v="7"/>
    <x v="0"/>
    <x v="280"/>
  </r>
  <r>
    <x v="129"/>
    <x v="46"/>
    <x v="0"/>
    <m/>
    <m/>
    <x v="0"/>
    <x v="0"/>
    <x v="49"/>
    <x v="24"/>
    <x v="101"/>
    <n v="30"/>
    <n v="30"/>
    <n v="225"/>
    <n v="0"/>
    <n v="0"/>
    <n v="6750"/>
    <x v="0"/>
    <x v="5"/>
    <s v="CTA"/>
    <s v="SSH"/>
    <x v="10"/>
    <x v="6"/>
    <x v="191"/>
  </r>
  <r>
    <x v="129"/>
    <x v="46"/>
    <x v="0"/>
    <m/>
    <m/>
    <x v="0"/>
    <x v="0"/>
    <x v="49"/>
    <x v="24"/>
    <x v="102"/>
    <n v="30"/>
    <n v="30"/>
    <n v="225"/>
    <n v="0"/>
    <n v="0"/>
    <n v="6750"/>
    <x v="0"/>
    <x v="5"/>
    <s v="CTA"/>
    <s v="SSH"/>
    <x v="10"/>
    <x v="6"/>
    <x v="154"/>
  </r>
  <r>
    <x v="129"/>
    <x v="46"/>
    <x v="0"/>
    <m/>
    <m/>
    <x v="0"/>
    <x v="0"/>
    <x v="49"/>
    <x v="24"/>
    <x v="94"/>
    <n v="30"/>
    <n v="30"/>
    <n v="225"/>
    <n v="0"/>
    <n v="0"/>
    <n v="6750"/>
    <x v="0"/>
    <x v="5"/>
    <s v="CTA"/>
    <s v="SSH"/>
    <x v="10"/>
    <x v="6"/>
    <x v="296"/>
  </r>
  <r>
    <x v="129"/>
    <x v="46"/>
    <x v="0"/>
    <m/>
    <m/>
    <x v="0"/>
    <x v="0"/>
    <x v="49"/>
    <x v="24"/>
    <x v="95"/>
    <n v="30"/>
    <n v="30"/>
    <n v="225"/>
    <n v="0"/>
    <n v="0"/>
    <n v="6750"/>
    <x v="0"/>
    <x v="5"/>
    <s v="CTA"/>
    <s v="SSH"/>
    <x v="10"/>
    <x v="6"/>
    <x v="95"/>
  </r>
  <r>
    <x v="129"/>
    <x v="46"/>
    <x v="0"/>
    <m/>
    <m/>
    <x v="0"/>
    <x v="0"/>
    <x v="49"/>
    <x v="24"/>
    <x v="96"/>
    <n v="30"/>
    <n v="30"/>
    <n v="225"/>
    <n v="0"/>
    <n v="0"/>
    <n v="6750"/>
    <x v="0"/>
    <x v="5"/>
    <s v="CTA"/>
    <s v="SSH"/>
    <x v="10"/>
    <x v="6"/>
    <x v="76"/>
  </r>
  <r>
    <x v="129"/>
    <x v="46"/>
    <x v="0"/>
    <m/>
    <m/>
    <x v="0"/>
    <x v="0"/>
    <x v="49"/>
    <x v="24"/>
    <x v="97"/>
    <n v="30"/>
    <n v="30"/>
    <n v="225"/>
    <n v="0"/>
    <n v="0"/>
    <n v="6750"/>
    <x v="0"/>
    <x v="5"/>
    <s v="CTA"/>
    <s v="SSH"/>
    <x v="10"/>
    <x v="6"/>
    <x v="77"/>
  </r>
  <r>
    <x v="129"/>
    <x v="46"/>
    <x v="0"/>
    <m/>
    <m/>
    <x v="0"/>
    <x v="0"/>
    <x v="49"/>
    <x v="24"/>
    <x v="98"/>
    <n v="30"/>
    <n v="30"/>
    <n v="225"/>
    <n v="0"/>
    <n v="0"/>
    <n v="6750"/>
    <x v="0"/>
    <x v="5"/>
    <s v="CTA"/>
    <s v="SSH"/>
    <x v="10"/>
    <x v="6"/>
    <x v="233"/>
  </r>
  <r>
    <x v="129"/>
    <x v="46"/>
    <x v="0"/>
    <m/>
    <m/>
    <x v="0"/>
    <x v="0"/>
    <x v="49"/>
    <x v="24"/>
    <x v="99"/>
    <n v="30"/>
    <n v="30"/>
    <n v="225"/>
    <n v="0"/>
    <n v="0"/>
    <n v="6750"/>
    <x v="0"/>
    <x v="5"/>
    <s v="CTA"/>
    <s v="SSH"/>
    <x v="10"/>
    <x v="6"/>
    <x v="234"/>
  </r>
  <r>
    <x v="129"/>
    <x v="46"/>
    <x v="0"/>
    <m/>
    <m/>
    <x v="0"/>
    <x v="0"/>
    <x v="49"/>
    <x v="24"/>
    <x v="103"/>
    <n v="30"/>
    <n v="30"/>
    <n v="225"/>
    <n v="0"/>
    <n v="0"/>
    <n v="6750"/>
    <x v="0"/>
    <x v="5"/>
    <s v="CTA"/>
    <s v="SSH"/>
    <x v="10"/>
    <x v="6"/>
    <x v="216"/>
  </r>
  <r>
    <x v="129"/>
    <x v="46"/>
    <x v="0"/>
    <m/>
    <m/>
    <x v="0"/>
    <x v="1"/>
    <x v="50"/>
    <x v="25"/>
    <x v="102"/>
    <n v="30"/>
    <n v="30"/>
    <n v="225"/>
    <n v="0"/>
    <n v="0"/>
    <n v="6750"/>
    <x v="0"/>
    <x v="5"/>
    <s v="SSH"/>
    <s v="CTA"/>
    <x v="10"/>
    <x v="6"/>
    <x v="154"/>
  </r>
  <r>
    <x v="129"/>
    <x v="46"/>
    <x v="0"/>
    <m/>
    <m/>
    <x v="0"/>
    <x v="1"/>
    <x v="50"/>
    <x v="25"/>
    <x v="94"/>
    <n v="30"/>
    <n v="30"/>
    <n v="225"/>
    <n v="0"/>
    <n v="0"/>
    <n v="6750"/>
    <x v="0"/>
    <x v="5"/>
    <s v="SSH"/>
    <s v="CTA"/>
    <x v="10"/>
    <x v="6"/>
    <x v="296"/>
  </r>
  <r>
    <x v="129"/>
    <x v="46"/>
    <x v="0"/>
    <m/>
    <m/>
    <x v="0"/>
    <x v="1"/>
    <x v="50"/>
    <x v="25"/>
    <x v="95"/>
    <n v="30"/>
    <n v="30"/>
    <n v="225"/>
    <n v="0"/>
    <n v="0"/>
    <n v="6750"/>
    <x v="0"/>
    <x v="5"/>
    <s v="SSH"/>
    <s v="CTA"/>
    <x v="10"/>
    <x v="6"/>
    <x v="95"/>
  </r>
  <r>
    <x v="129"/>
    <x v="46"/>
    <x v="0"/>
    <m/>
    <m/>
    <x v="0"/>
    <x v="1"/>
    <x v="50"/>
    <x v="25"/>
    <x v="96"/>
    <n v="30"/>
    <n v="30"/>
    <n v="225"/>
    <n v="0"/>
    <n v="0"/>
    <n v="6750"/>
    <x v="0"/>
    <x v="5"/>
    <s v="SSH"/>
    <s v="CTA"/>
    <x v="10"/>
    <x v="6"/>
    <x v="76"/>
  </r>
  <r>
    <x v="129"/>
    <x v="46"/>
    <x v="0"/>
    <m/>
    <m/>
    <x v="0"/>
    <x v="1"/>
    <x v="50"/>
    <x v="25"/>
    <x v="97"/>
    <n v="30"/>
    <n v="30"/>
    <n v="225"/>
    <n v="0"/>
    <n v="0"/>
    <n v="6750"/>
    <x v="0"/>
    <x v="5"/>
    <s v="SSH"/>
    <s v="CTA"/>
    <x v="10"/>
    <x v="6"/>
    <x v="77"/>
  </r>
  <r>
    <x v="129"/>
    <x v="46"/>
    <x v="0"/>
    <m/>
    <m/>
    <x v="0"/>
    <x v="1"/>
    <x v="50"/>
    <x v="25"/>
    <x v="98"/>
    <n v="30"/>
    <n v="30"/>
    <n v="225"/>
    <n v="0"/>
    <n v="0"/>
    <n v="6750"/>
    <x v="0"/>
    <x v="5"/>
    <s v="SSH"/>
    <s v="CTA"/>
    <x v="10"/>
    <x v="6"/>
    <x v="233"/>
  </r>
  <r>
    <x v="129"/>
    <x v="46"/>
    <x v="0"/>
    <m/>
    <m/>
    <x v="0"/>
    <x v="1"/>
    <x v="50"/>
    <x v="25"/>
    <x v="99"/>
    <n v="30"/>
    <n v="30"/>
    <n v="225"/>
    <n v="0"/>
    <n v="0"/>
    <n v="6750"/>
    <x v="0"/>
    <x v="5"/>
    <s v="SSH"/>
    <s v="CTA"/>
    <x v="10"/>
    <x v="6"/>
    <x v="234"/>
  </r>
  <r>
    <x v="129"/>
    <x v="46"/>
    <x v="0"/>
    <m/>
    <m/>
    <x v="0"/>
    <x v="1"/>
    <x v="50"/>
    <x v="25"/>
    <x v="103"/>
    <n v="30"/>
    <n v="30"/>
    <n v="225"/>
    <n v="0"/>
    <n v="0"/>
    <n v="6750"/>
    <x v="0"/>
    <x v="5"/>
    <s v="SSH"/>
    <s v="CTA"/>
    <x v="10"/>
    <x v="6"/>
    <x v="216"/>
  </r>
  <r>
    <x v="129"/>
    <x v="46"/>
    <x v="0"/>
    <m/>
    <m/>
    <x v="0"/>
    <x v="1"/>
    <x v="50"/>
    <x v="25"/>
    <x v="104"/>
    <n v="30"/>
    <n v="30"/>
    <n v="225"/>
    <n v="0"/>
    <n v="0"/>
    <n v="6750"/>
    <x v="0"/>
    <x v="5"/>
    <s v="SSH"/>
    <s v="CTA"/>
    <x v="10"/>
    <x v="6"/>
    <x v="186"/>
  </r>
  <r>
    <x v="129"/>
    <x v="19"/>
    <x v="0"/>
    <m/>
    <m/>
    <x v="0"/>
    <x v="0"/>
    <x v="49"/>
    <x v="24"/>
    <x v="101"/>
    <n v="10"/>
    <n v="10"/>
    <n v="225"/>
    <n v="0"/>
    <n v="0"/>
    <n v="2250"/>
    <x v="0"/>
    <x v="5"/>
    <s v="CTA"/>
    <s v="SSH"/>
    <x v="10"/>
    <x v="6"/>
    <x v="191"/>
  </r>
  <r>
    <x v="129"/>
    <x v="19"/>
    <x v="0"/>
    <m/>
    <m/>
    <x v="0"/>
    <x v="0"/>
    <x v="49"/>
    <x v="24"/>
    <x v="102"/>
    <n v="10"/>
    <n v="10"/>
    <n v="225"/>
    <n v="0"/>
    <n v="0"/>
    <n v="2250"/>
    <x v="0"/>
    <x v="5"/>
    <s v="CTA"/>
    <s v="SSH"/>
    <x v="10"/>
    <x v="6"/>
    <x v="154"/>
  </r>
  <r>
    <x v="129"/>
    <x v="19"/>
    <x v="0"/>
    <m/>
    <m/>
    <x v="0"/>
    <x v="0"/>
    <x v="49"/>
    <x v="24"/>
    <x v="94"/>
    <n v="10"/>
    <n v="10"/>
    <n v="225"/>
    <n v="0"/>
    <n v="0"/>
    <n v="2250"/>
    <x v="0"/>
    <x v="5"/>
    <s v="CTA"/>
    <s v="SSH"/>
    <x v="10"/>
    <x v="6"/>
    <x v="296"/>
  </r>
  <r>
    <x v="129"/>
    <x v="19"/>
    <x v="0"/>
    <m/>
    <m/>
    <x v="0"/>
    <x v="0"/>
    <x v="49"/>
    <x v="24"/>
    <x v="95"/>
    <n v="10"/>
    <n v="10"/>
    <n v="225"/>
    <n v="0"/>
    <n v="0"/>
    <n v="2250"/>
    <x v="0"/>
    <x v="5"/>
    <s v="CTA"/>
    <s v="SSH"/>
    <x v="10"/>
    <x v="6"/>
    <x v="95"/>
  </r>
  <r>
    <x v="129"/>
    <x v="19"/>
    <x v="0"/>
    <m/>
    <m/>
    <x v="0"/>
    <x v="0"/>
    <x v="49"/>
    <x v="24"/>
    <x v="96"/>
    <n v="10"/>
    <n v="10"/>
    <n v="225"/>
    <n v="0"/>
    <n v="0"/>
    <n v="2250"/>
    <x v="0"/>
    <x v="5"/>
    <s v="CTA"/>
    <s v="SSH"/>
    <x v="10"/>
    <x v="6"/>
    <x v="76"/>
  </r>
  <r>
    <x v="129"/>
    <x v="19"/>
    <x v="0"/>
    <m/>
    <m/>
    <x v="0"/>
    <x v="0"/>
    <x v="49"/>
    <x v="24"/>
    <x v="97"/>
    <n v="10"/>
    <n v="10"/>
    <n v="225"/>
    <n v="0"/>
    <n v="0"/>
    <n v="2250"/>
    <x v="0"/>
    <x v="5"/>
    <s v="CTA"/>
    <s v="SSH"/>
    <x v="10"/>
    <x v="6"/>
    <x v="77"/>
  </r>
  <r>
    <x v="129"/>
    <x v="19"/>
    <x v="0"/>
    <m/>
    <m/>
    <x v="0"/>
    <x v="0"/>
    <x v="49"/>
    <x v="24"/>
    <x v="98"/>
    <n v="10"/>
    <n v="10"/>
    <n v="225"/>
    <n v="0"/>
    <n v="0"/>
    <n v="2250"/>
    <x v="0"/>
    <x v="5"/>
    <s v="CTA"/>
    <s v="SSH"/>
    <x v="10"/>
    <x v="6"/>
    <x v="233"/>
  </r>
  <r>
    <x v="129"/>
    <x v="19"/>
    <x v="0"/>
    <m/>
    <m/>
    <x v="0"/>
    <x v="0"/>
    <x v="49"/>
    <x v="24"/>
    <x v="99"/>
    <n v="10"/>
    <n v="10"/>
    <n v="225"/>
    <n v="0"/>
    <n v="0"/>
    <n v="2250"/>
    <x v="0"/>
    <x v="5"/>
    <s v="CTA"/>
    <s v="SSH"/>
    <x v="10"/>
    <x v="6"/>
    <x v="234"/>
  </r>
  <r>
    <x v="129"/>
    <x v="19"/>
    <x v="0"/>
    <m/>
    <m/>
    <x v="0"/>
    <x v="1"/>
    <x v="50"/>
    <x v="25"/>
    <x v="102"/>
    <n v="10"/>
    <n v="10"/>
    <n v="225"/>
    <n v="0"/>
    <n v="0"/>
    <n v="2250"/>
    <x v="0"/>
    <x v="5"/>
    <s v="SSH"/>
    <s v="CTA"/>
    <x v="10"/>
    <x v="6"/>
    <x v="154"/>
  </r>
  <r>
    <x v="129"/>
    <x v="19"/>
    <x v="0"/>
    <m/>
    <m/>
    <x v="0"/>
    <x v="1"/>
    <x v="50"/>
    <x v="25"/>
    <x v="94"/>
    <n v="10"/>
    <n v="10"/>
    <n v="225"/>
    <n v="0"/>
    <n v="0"/>
    <n v="2250"/>
    <x v="0"/>
    <x v="5"/>
    <s v="SSH"/>
    <s v="CTA"/>
    <x v="10"/>
    <x v="6"/>
    <x v="296"/>
  </r>
  <r>
    <x v="129"/>
    <x v="19"/>
    <x v="0"/>
    <m/>
    <m/>
    <x v="0"/>
    <x v="1"/>
    <x v="50"/>
    <x v="25"/>
    <x v="95"/>
    <n v="10"/>
    <n v="10"/>
    <n v="225"/>
    <n v="0"/>
    <n v="0"/>
    <n v="2250"/>
    <x v="0"/>
    <x v="5"/>
    <s v="SSH"/>
    <s v="CTA"/>
    <x v="10"/>
    <x v="6"/>
    <x v="95"/>
  </r>
  <r>
    <x v="129"/>
    <x v="19"/>
    <x v="0"/>
    <m/>
    <m/>
    <x v="0"/>
    <x v="1"/>
    <x v="50"/>
    <x v="25"/>
    <x v="96"/>
    <n v="10"/>
    <n v="10"/>
    <n v="225"/>
    <n v="0"/>
    <n v="0"/>
    <n v="2250"/>
    <x v="0"/>
    <x v="5"/>
    <s v="SSH"/>
    <s v="CTA"/>
    <x v="10"/>
    <x v="6"/>
    <x v="76"/>
  </r>
  <r>
    <x v="129"/>
    <x v="19"/>
    <x v="0"/>
    <m/>
    <m/>
    <x v="0"/>
    <x v="1"/>
    <x v="50"/>
    <x v="25"/>
    <x v="97"/>
    <n v="10"/>
    <n v="10"/>
    <n v="225"/>
    <n v="0"/>
    <n v="0"/>
    <n v="2250"/>
    <x v="0"/>
    <x v="5"/>
    <s v="SSH"/>
    <s v="CTA"/>
    <x v="10"/>
    <x v="6"/>
    <x v="77"/>
  </r>
  <r>
    <x v="129"/>
    <x v="19"/>
    <x v="0"/>
    <m/>
    <m/>
    <x v="0"/>
    <x v="1"/>
    <x v="50"/>
    <x v="25"/>
    <x v="98"/>
    <n v="10"/>
    <n v="10"/>
    <n v="225"/>
    <n v="0"/>
    <n v="0"/>
    <n v="2250"/>
    <x v="0"/>
    <x v="5"/>
    <s v="SSH"/>
    <s v="CTA"/>
    <x v="10"/>
    <x v="6"/>
    <x v="233"/>
  </r>
  <r>
    <x v="129"/>
    <x v="19"/>
    <x v="0"/>
    <m/>
    <m/>
    <x v="0"/>
    <x v="1"/>
    <x v="50"/>
    <x v="25"/>
    <x v="99"/>
    <n v="10"/>
    <n v="10"/>
    <n v="225"/>
    <n v="0"/>
    <n v="0"/>
    <n v="2250"/>
    <x v="0"/>
    <x v="5"/>
    <s v="SSH"/>
    <s v="CTA"/>
    <x v="10"/>
    <x v="6"/>
    <x v="234"/>
  </r>
  <r>
    <x v="129"/>
    <x v="19"/>
    <x v="0"/>
    <m/>
    <m/>
    <x v="0"/>
    <x v="1"/>
    <x v="50"/>
    <x v="25"/>
    <x v="103"/>
    <n v="10"/>
    <n v="10"/>
    <n v="225"/>
    <n v="0"/>
    <n v="0"/>
    <n v="2250"/>
    <x v="0"/>
    <x v="5"/>
    <s v="SSH"/>
    <s v="CTA"/>
    <x v="10"/>
    <x v="6"/>
    <x v="216"/>
  </r>
  <r>
    <x v="129"/>
    <x v="44"/>
    <x v="0"/>
    <m/>
    <m/>
    <x v="0"/>
    <x v="0"/>
    <x v="49"/>
    <x v="24"/>
    <x v="101"/>
    <n v="10"/>
    <n v="10"/>
    <n v="225"/>
    <n v="0"/>
    <n v="0"/>
    <n v="2250"/>
    <x v="0"/>
    <x v="5"/>
    <s v="CTA"/>
    <s v="SSH"/>
    <x v="10"/>
    <x v="6"/>
    <x v="191"/>
  </r>
  <r>
    <x v="129"/>
    <x v="44"/>
    <x v="0"/>
    <m/>
    <m/>
    <x v="0"/>
    <x v="0"/>
    <x v="49"/>
    <x v="24"/>
    <x v="102"/>
    <n v="10"/>
    <n v="10"/>
    <n v="225"/>
    <n v="0"/>
    <n v="0"/>
    <n v="2250"/>
    <x v="0"/>
    <x v="5"/>
    <s v="CTA"/>
    <s v="SSH"/>
    <x v="10"/>
    <x v="6"/>
    <x v="154"/>
  </r>
  <r>
    <x v="129"/>
    <x v="44"/>
    <x v="0"/>
    <m/>
    <m/>
    <x v="0"/>
    <x v="0"/>
    <x v="49"/>
    <x v="24"/>
    <x v="94"/>
    <n v="10"/>
    <n v="10"/>
    <n v="225"/>
    <n v="0"/>
    <n v="0"/>
    <n v="2250"/>
    <x v="0"/>
    <x v="5"/>
    <s v="CTA"/>
    <s v="SSH"/>
    <x v="10"/>
    <x v="6"/>
    <x v="296"/>
  </r>
  <r>
    <x v="129"/>
    <x v="44"/>
    <x v="0"/>
    <m/>
    <m/>
    <x v="0"/>
    <x v="0"/>
    <x v="49"/>
    <x v="24"/>
    <x v="95"/>
    <n v="10"/>
    <n v="10"/>
    <n v="225"/>
    <n v="0"/>
    <n v="0"/>
    <n v="2250"/>
    <x v="0"/>
    <x v="5"/>
    <s v="CTA"/>
    <s v="SSH"/>
    <x v="10"/>
    <x v="6"/>
    <x v="95"/>
  </r>
  <r>
    <x v="129"/>
    <x v="44"/>
    <x v="0"/>
    <m/>
    <m/>
    <x v="0"/>
    <x v="0"/>
    <x v="49"/>
    <x v="24"/>
    <x v="96"/>
    <n v="10"/>
    <n v="10"/>
    <n v="225"/>
    <n v="0"/>
    <n v="0"/>
    <n v="2250"/>
    <x v="0"/>
    <x v="5"/>
    <s v="CTA"/>
    <s v="SSH"/>
    <x v="10"/>
    <x v="6"/>
    <x v="76"/>
  </r>
  <r>
    <x v="129"/>
    <x v="44"/>
    <x v="0"/>
    <m/>
    <m/>
    <x v="0"/>
    <x v="0"/>
    <x v="49"/>
    <x v="24"/>
    <x v="97"/>
    <n v="10"/>
    <n v="10"/>
    <n v="225"/>
    <n v="0"/>
    <n v="0"/>
    <n v="2250"/>
    <x v="0"/>
    <x v="5"/>
    <s v="CTA"/>
    <s v="SSH"/>
    <x v="10"/>
    <x v="6"/>
    <x v="77"/>
  </r>
  <r>
    <x v="129"/>
    <x v="44"/>
    <x v="0"/>
    <m/>
    <m/>
    <x v="0"/>
    <x v="0"/>
    <x v="49"/>
    <x v="24"/>
    <x v="98"/>
    <n v="10"/>
    <n v="10"/>
    <n v="225"/>
    <n v="0"/>
    <n v="0"/>
    <n v="2250"/>
    <x v="0"/>
    <x v="5"/>
    <s v="CTA"/>
    <s v="SSH"/>
    <x v="10"/>
    <x v="6"/>
    <x v="233"/>
  </r>
  <r>
    <x v="129"/>
    <x v="44"/>
    <x v="0"/>
    <m/>
    <m/>
    <x v="0"/>
    <x v="0"/>
    <x v="49"/>
    <x v="24"/>
    <x v="99"/>
    <n v="10"/>
    <n v="10"/>
    <n v="225"/>
    <n v="0"/>
    <n v="0"/>
    <n v="2250"/>
    <x v="0"/>
    <x v="5"/>
    <s v="CTA"/>
    <s v="SSH"/>
    <x v="10"/>
    <x v="6"/>
    <x v="234"/>
  </r>
  <r>
    <x v="129"/>
    <x v="44"/>
    <x v="0"/>
    <m/>
    <m/>
    <x v="0"/>
    <x v="1"/>
    <x v="50"/>
    <x v="25"/>
    <x v="102"/>
    <n v="10"/>
    <n v="10"/>
    <n v="225"/>
    <n v="0"/>
    <n v="0"/>
    <n v="2250"/>
    <x v="0"/>
    <x v="5"/>
    <s v="SSH"/>
    <s v="CTA"/>
    <x v="10"/>
    <x v="6"/>
    <x v="154"/>
  </r>
  <r>
    <x v="129"/>
    <x v="44"/>
    <x v="0"/>
    <m/>
    <m/>
    <x v="0"/>
    <x v="1"/>
    <x v="50"/>
    <x v="25"/>
    <x v="94"/>
    <n v="10"/>
    <n v="10"/>
    <n v="225"/>
    <n v="0"/>
    <n v="0"/>
    <n v="2250"/>
    <x v="0"/>
    <x v="5"/>
    <s v="SSH"/>
    <s v="CTA"/>
    <x v="10"/>
    <x v="6"/>
    <x v="296"/>
  </r>
  <r>
    <x v="129"/>
    <x v="44"/>
    <x v="0"/>
    <m/>
    <m/>
    <x v="0"/>
    <x v="1"/>
    <x v="50"/>
    <x v="25"/>
    <x v="95"/>
    <n v="10"/>
    <n v="10"/>
    <n v="225"/>
    <n v="0"/>
    <n v="0"/>
    <n v="2250"/>
    <x v="0"/>
    <x v="5"/>
    <s v="SSH"/>
    <s v="CTA"/>
    <x v="10"/>
    <x v="6"/>
    <x v="95"/>
  </r>
  <r>
    <x v="129"/>
    <x v="44"/>
    <x v="0"/>
    <m/>
    <m/>
    <x v="0"/>
    <x v="1"/>
    <x v="50"/>
    <x v="25"/>
    <x v="96"/>
    <n v="10"/>
    <n v="10"/>
    <n v="225"/>
    <n v="0"/>
    <n v="0"/>
    <n v="2250"/>
    <x v="0"/>
    <x v="5"/>
    <s v="SSH"/>
    <s v="CTA"/>
    <x v="10"/>
    <x v="6"/>
    <x v="76"/>
  </r>
  <r>
    <x v="129"/>
    <x v="44"/>
    <x v="0"/>
    <m/>
    <m/>
    <x v="0"/>
    <x v="1"/>
    <x v="50"/>
    <x v="25"/>
    <x v="97"/>
    <n v="10"/>
    <n v="10"/>
    <n v="225"/>
    <n v="0"/>
    <n v="0"/>
    <n v="2250"/>
    <x v="0"/>
    <x v="5"/>
    <s v="SSH"/>
    <s v="CTA"/>
    <x v="10"/>
    <x v="6"/>
    <x v="77"/>
  </r>
  <r>
    <x v="129"/>
    <x v="44"/>
    <x v="0"/>
    <m/>
    <m/>
    <x v="0"/>
    <x v="1"/>
    <x v="50"/>
    <x v="25"/>
    <x v="98"/>
    <n v="10"/>
    <n v="10"/>
    <n v="225"/>
    <n v="0"/>
    <n v="0"/>
    <n v="2250"/>
    <x v="0"/>
    <x v="5"/>
    <s v="SSH"/>
    <s v="CTA"/>
    <x v="10"/>
    <x v="6"/>
    <x v="233"/>
  </r>
  <r>
    <x v="129"/>
    <x v="44"/>
    <x v="0"/>
    <m/>
    <m/>
    <x v="0"/>
    <x v="1"/>
    <x v="50"/>
    <x v="25"/>
    <x v="99"/>
    <n v="10"/>
    <n v="10"/>
    <n v="225"/>
    <n v="0"/>
    <n v="0"/>
    <n v="2250"/>
    <x v="0"/>
    <x v="5"/>
    <s v="SSH"/>
    <s v="CTA"/>
    <x v="10"/>
    <x v="6"/>
    <x v="234"/>
  </r>
  <r>
    <x v="129"/>
    <x v="44"/>
    <x v="0"/>
    <m/>
    <m/>
    <x v="0"/>
    <x v="1"/>
    <x v="50"/>
    <x v="25"/>
    <x v="103"/>
    <n v="10"/>
    <n v="10"/>
    <n v="225"/>
    <n v="0"/>
    <n v="0"/>
    <n v="2250"/>
    <x v="0"/>
    <x v="5"/>
    <s v="SSH"/>
    <s v="CTA"/>
    <x v="10"/>
    <x v="6"/>
    <x v="216"/>
  </r>
  <r>
    <x v="129"/>
    <x v="47"/>
    <x v="0"/>
    <m/>
    <m/>
    <x v="0"/>
    <x v="0"/>
    <x v="49"/>
    <x v="24"/>
    <x v="101"/>
    <n v="10"/>
    <n v="10"/>
    <n v="225"/>
    <n v="0"/>
    <n v="0"/>
    <n v="2250"/>
    <x v="0"/>
    <x v="5"/>
    <s v="CTA"/>
    <s v="SSH"/>
    <x v="10"/>
    <x v="6"/>
    <x v="191"/>
  </r>
  <r>
    <x v="129"/>
    <x v="47"/>
    <x v="0"/>
    <m/>
    <m/>
    <x v="0"/>
    <x v="0"/>
    <x v="49"/>
    <x v="24"/>
    <x v="102"/>
    <n v="10"/>
    <n v="10"/>
    <n v="225"/>
    <n v="0"/>
    <n v="0"/>
    <n v="2250"/>
    <x v="0"/>
    <x v="5"/>
    <s v="CTA"/>
    <s v="SSH"/>
    <x v="10"/>
    <x v="6"/>
    <x v="154"/>
  </r>
  <r>
    <x v="129"/>
    <x v="47"/>
    <x v="0"/>
    <m/>
    <m/>
    <x v="0"/>
    <x v="0"/>
    <x v="49"/>
    <x v="24"/>
    <x v="94"/>
    <n v="10"/>
    <n v="10"/>
    <n v="225"/>
    <n v="0"/>
    <n v="0"/>
    <n v="2250"/>
    <x v="0"/>
    <x v="5"/>
    <s v="CTA"/>
    <s v="SSH"/>
    <x v="10"/>
    <x v="6"/>
    <x v="296"/>
  </r>
  <r>
    <x v="129"/>
    <x v="47"/>
    <x v="0"/>
    <m/>
    <m/>
    <x v="0"/>
    <x v="0"/>
    <x v="49"/>
    <x v="24"/>
    <x v="95"/>
    <n v="10"/>
    <n v="10"/>
    <n v="225"/>
    <n v="0"/>
    <n v="0"/>
    <n v="2250"/>
    <x v="0"/>
    <x v="5"/>
    <s v="CTA"/>
    <s v="SSH"/>
    <x v="10"/>
    <x v="6"/>
    <x v="95"/>
  </r>
  <r>
    <x v="129"/>
    <x v="47"/>
    <x v="0"/>
    <m/>
    <m/>
    <x v="0"/>
    <x v="0"/>
    <x v="49"/>
    <x v="24"/>
    <x v="96"/>
    <n v="10"/>
    <n v="10"/>
    <n v="225"/>
    <n v="0"/>
    <n v="0"/>
    <n v="2250"/>
    <x v="0"/>
    <x v="5"/>
    <s v="CTA"/>
    <s v="SSH"/>
    <x v="10"/>
    <x v="6"/>
    <x v="76"/>
  </r>
  <r>
    <x v="129"/>
    <x v="47"/>
    <x v="0"/>
    <m/>
    <m/>
    <x v="0"/>
    <x v="0"/>
    <x v="49"/>
    <x v="24"/>
    <x v="97"/>
    <n v="10"/>
    <n v="10"/>
    <n v="225"/>
    <n v="0"/>
    <n v="0"/>
    <n v="2250"/>
    <x v="0"/>
    <x v="5"/>
    <s v="CTA"/>
    <s v="SSH"/>
    <x v="10"/>
    <x v="6"/>
    <x v="77"/>
  </r>
  <r>
    <x v="129"/>
    <x v="47"/>
    <x v="0"/>
    <m/>
    <m/>
    <x v="0"/>
    <x v="0"/>
    <x v="49"/>
    <x v="24"/>
    <x v="98"/>
    <n v="10"/>
    <n v="10"/>
    <n v="225"/>
    <n v="0"/>
    <n v="0"/>
    <n v="2250"/>
    <x v="0"/>
    <x v="5"/>
    <s v="CTA"/>
    <s v="SSH"/>
    <x v="10"/>
    <x v="6"/>
    <x v="233"/>
  </r>
  <r>
    <x v="129"/>
    <x v="47"/>
    <x v="0"/>
    <m/>
    <m/>
    <x v="0"/>
    <x v="0"/>
    <x v="49"/>
    <x v="24"/>
    <x v="99"/>
    <n v="10"/>
    <n v="10"/>
    <n v="225"/>
    <n v="0"/>
    <n v="0"/>
    <n v="2250"/>
    <x v="0"/>
    <x v="5"/>
    <s v="CTA"/>
    <s v="SSH"/>
    <x v="10"/>
    <x v="6"/>
    <x v="234"/>
  </r>
  <r>
    <x v="129"/>
    <x v="47"/>
    <x v="0"/>
    <m/>
    <m/>
    <x v="0"/>
    <x v="1"/>
    <x v="50"/>
    <x v="25"/>
    <x v="102"/>
    <n v="10"/>
    <n v="10"/>
    <n v="225"/>
    <n v="0"/>
    <n v="0"/>
    <n v="2250"/>
    <x v="0"/>
    <x v="5"/>
    <s v="SSH"/>
    <s v="CTA"/>
    <x v="10"/>
    <x v="6"/>
    <x v="154"/>
  </r>
  <r>
    <x v="129"/>
    <x v="47"/>
    <x v="0"/>
    <m/>
    <m/>
    <x v="0"/>
    <x v="1"/>
    <x v="50"/>
    <x v="25"/>
    <x v="94"/>
    <n v="10"/>
    <n v="10"/>
    <n v="225"/>
    <n v="0"/>
    <n v="0"/>
    <n v="2250"/>
    <x v="0"/>
    <x v="5"/>
    <s v="SSH"/>
    <s v="CTA"/>
    <x v="10"/>
    <x v="6"/>
    <x v="296"/>
  </r>
  <r>
    <x v="129"/>
    <x v="47"/>
    <x v="0"/>
    <m/>
    <m/>
    <x v="0"/>
    <x v="1"/>
    <x v="50"/>
    <x v="25"/>
    <x v="95"/>
    <n v="10"/>
    <n v="10"/>
    <n v="225"/>
    <n v="0"/>
    <n v="0"/>
    <n v="2250"/>
    <x v="0"/>
    <x v="5"/>
    <s v="SSH"/>
    <s v="CTA"/>
    <x v="10"/>
    <x v="6"/>
    <x v="95"/>
  </r>
  <r>
    <x v="129"/>
    <x v="47"/>
    <x v="0"/>
    <m/>
    <m/>
    <x v="0"/>
    <x v="1"/>
    <x v="50"/>
    <x v="25"/>
    <x v="96"/>
    <n v="10"/>
    <n v="10"/>
    <n v="225"/>
    <n v="0"/>
    <n v="0"/>
    <n v="2250"/>
    <x v="0"/>
    <x v="5"/>
    <s v="SSH"/>
    <s v="CTA"/>
    <x v="10"/>
    <x v="6"/>
    <x v="76"/>
  </r>
  <r>
    <x v="129"/>
    <x v="47"/>
    <x v="0"/>
    <m/>
    <m/>
    <x v="0"/>
    <x v="1"/>
    <x v="50"/>
    <x v="25"/>
    <x v="97"/>
    <n v="10"/>
    <n v="10"/>
    <n v="225"/>
    <n v="0"/>
    <n v="0"/>
    <n v="2250"/>
    <x v="0"/>
    <x v="5"/>
    <s v="SSH"/>
    <s v="CTA"/>
    <x v="10"/>
    <x v="6"/>
    <x v="77"/>
  </r>
  <r>
    <x v="129"/>
    <x v="47"/>
    <x v="0"/>
    <m/>
    <m/>
    <x v="0"/>
    <x v="1"/>
    <x v="50"/>
    <x v="25"/>
    <x v="98"/>
    <n v="10"/>
    <n v="10"/>
    <n v="225"/>
    <n v="0"/>
    <n v="0"/>
    <n v="2250"/>
    <x v="0"/>
    <x v="5"/>
    <s v="SSH"/>
    <s v="CTA"/>
    <x v="10"/>
    <x v="6"/>
    <x v="233"/>
  </r>
  <r>
    <x v="129"/>
    <x v="47"/>
    <x v="0"/>
    <m/>
    <m/>
    <x v="0"/>
    <x v="1"/>
    <x v="50"/>
    <x v="25"/>
    <x v="99"/>
    <n v="10"/>
    <n v="10"/>
    <n v="225"/>
    <n v="0"/>
    <n v="0"/>
    <n v="2250"/>
    <x v="0"/>
    <x v="5"/>
    <s v="SSH"/>
    <s v="CTA"/>
    <x v="10"/>
    <x v="6"/>
    <x v="234"/>
  </r>
  <r>
    <x v="129"/>
    <x v="47"/>
    <x v="0"/>
    <m/>
    <m/>
    <x v="0"/>
    <x v="1"/>
    <x v="50"/>
    <x v="25"/>
    <x v="103"/>
    <n v="10"/>
    <n v="10"/>
    <n v="225"/>
    <n v="0"/>
    <n v="0"/>
    <n v="2250"/>
    <x v="0"/>
    <x v="5"/>
    <s v="SSH"/>
    <s v="CTA"/>
    <x v="10"/>
    <x v="6"/>
    <x v="216"/>
  </r>
  <r>
    <x v="129"/>
    <x v="48"/>
    <x v="0"/>
    <m/>
    <m/>
    <x v="0"/>
    <x v="0"/>
    <x v="49"/>
    <x v="24"/>
    <x v="95"/>
    <n v="10"/>
    <n v="10"/>
    <n v="225"/>
    <n v="0"/>
    <n v="0"/>
    <n v="2250"/>
    <x v="0"/>
    <x v="5"/>
    <s v="CTA"/>
    <s v="SSH"/>
    <x v="10"/>
    <x v="6"/>
    <x v="95"/>
  </r>
  <r>
    <x v="129"/>
    <x v="48"/>
    <x v="0"/>
    <m/>
    <m/>
    <x v="0"/>
    <x v="0"/>
    <x v="49"/>
    <x v="24"/>
    <x v="96"/>
    <n v="10"/>
    <n v="10"/>
    <n v="225"/>
    <n v="0"/>
    <n v="0"/>
    <n v="2250"/>
    <x v="0"/>
    <x v="5"/>
    <s v="CTA"/>
    <s v="SSH"/>
    <x v="10"/>
    <x v="6"/>
    <x v="76"/>
  </r>
  <r>
    <x v="129"/>
    <x v="48"/>
    <x v="0"/>
    <m/>
    <m/>
    <x v="0"/>
    <x v="0"/>
    <x v="49"/>
    <x v="24"/>
    <x v="97"/>
    <n v="10"/>
    <n v="10"/>
    <n v="225"/>
    <n v="0"/>
    <n v="0"/>
    <n v="2250"/>
    <x v="0"/>
    <x v="5"/>
    <s v="CTA"/>
    <s v="SSH"/>
    <x v="10"/>
    <x v="6"/>
    <x v="77"/>
  </r>
  <r>
    <x v="129"/>
    <x v="48"/>
    <x v="0"/>
    <m/>
    <m/>
    <x v="0"/>
    <x v="1"/>
    <x v="50"/>
    <x v="25"/>
    <x v="96"/>
    <n v="10"/>
    <n v="10"/>
    <n v="225"/>
    <n v="0"/>
    <n v="0"/>
    <n v="2250"/>
    <x v="0"/>
    <x v="5"/>
    <s v="SSH"/>
    <s v="CTA"/>
    <x v="10"/>
    <x v="6"/>
    <x v="76"/>
  </r>
  <r>
    <x v="129"/>
    <x v="48"/>
    <x v="0"/>
    <m/>
    <m/>
    <x v="0"/>
    <x v="1"/>
    <x v="50"/>
    <x v="25"/>
    <x v="97"/>
    <n v="10"/>
    <n v="10"/>
    <n v="225"/>
    <n v="0"/>
    <n v="0"/>
    <n v="2250"/>
    <x v="0"/>
    <x v="5"/>
    <s v="SSH"/>
    <s v="CTA"/>
    <x v="10"/>
    <x v="6"/>
    <x v="77"/>
  </r>
  <r>
    <x v="129"/>
    <x v="48"/>
    <x v="0"/>
    <m/>
    <m/>
    <x v="0"/>
    <x v="1"/>
    <x v="50"/>
    <x v="25"/>
    <x v="98"/>
    <n v="10"/>
    <n v="10"/>
    <n v="225"/>
    <n v="0"/>
    <n v="0"/>
    <n v="2250"/>
    <x v="0"/>
    <x v="5"/>
    <s v="SSH"/>
    <s v="CTA"/>
    <x v="10"/>
    <x v="6"/>
    <x v="233"/>
  </r>
  <r>
    <x v="129"/>
    <x v="49"/>
    <x v="0"/>
    <m/>
    <m/>
    <x v="0"/>
    <x v="0"/>
    <x v="49"/>
    <x v="24"/>
    <x v="101"/>
    <n v="50"/>
    <n v="50"/>
    <n v="225"/>
    <n v="0"/>
    <n v="0"/>
    <n v="11250"/>
    <x v="0"/>
    <x v="5"/>
    <s v="CTA"/>
    <s v="SSH"/>
    <x v="10"/>
    <x v="6"/>
    <x v="191"/>
  </r>
  <r>
    <x v="129"/>
    <x v="49"/>
    <x v="0"/>
    <m/>
    <m/>
    <x v="0"/>
    <x v="0"/>
    <x v="49"/>
    <x v="24"/>
    <x v="96"/>
    <n v="20"/>
    <n v="20"/>
    <n v="225"/>
    <n v="0"/>
    <n v="0"/>
    <n v="4500"/>
    <x v="0"/>
    <x v="5"/>
    <s v="CTA"/>
    <s v="SSH"/>
    <x v="10"/>
    <x v="6"/>
    <x v="76"/>
  </r>
  <r>
    <x v="129"/>
    <x v="49"/>
    <x v="0"/>
    <m/>
    <m/>
    <x v="0"/>
    <x v="0"/>
    <x v="49"/>
    <x v="24"/>
    <x v="98"/>
    <n v="20"/>
    <n v="20"/>
    <n v="225"/>
    <n v="0"/>
    <n v="0"/>
    <n v="4500"/>
    <x v="0"/>
    <x v="5"/>
    <s v="CTA"/>
    <s v="SSH"/>
    <x v="10"/>
    <x v="6"/>
    <x v="233"/>
  </r>
  <r>
    <x v="129"/>
    <x v="49"/>
    <x v="0"/>
    <m/>
    <m/>
    <x v="0"/>
    <x v="1"/>
    <x v="50"/>
    <x v="25"/>
    <x v="102"/>
    <n v="50"/>
    <n v="50"/>
    <n v="225"/>
    <n v="0"/>
    <n v="0"/>
    <n v="11250"/>
    <x v="0"/>
    <x v="5"/>
    <s v="SSH"/>
    <s v="CTA"/>
    <x v="10"/>
    <x v="6"/>
    <x v="154"/>
  </r>
  <r>
    <x v="129"/>
    <x v="49"/>
    <x v="0"/>
    <m/>
    <m/>
    <x v="0"/>
    <x v="1"/>
    <x v="50"/>
    <x v="25"/>
    <x v="97"/>
    <n v="20"/>
    <n v="20"/>
    <n v="225"/>
    <n v="0"/>
    <n v="0"/>
    <n v="4500"/>
    <x v="0"/>
    <x v="5"/>
    <s v="SSH"/>
    <s v="CTA"/>
    <x v="10"/>
    <x v="6"/>
    <x v="77"/>
  </r>
  <r>
    <x v="129"/>
    <x v="49"/>
    <x v="0"/>
    <m/>
    <m/>
    <x v="0"/>
    <x v="1"/>
    <x v="50"/>
    <x v="25"/>
    <x v="99"/>
    <n v="20"/>
    <n v="20"/>
    <n v="225"/>
    <n v="0"/>
    <n v="0"/>
    <n v="4500"/>
    <x v="0"/>
    <x v="5"/>
    <s v="SSH"/>
    <s v="CTA"/>
    <x v="10"/>
    <x v="6"/>
    <x v="234"/>
  </r>
  <r>
    <x v="129"/>
    <x v="41"/>
    <x v="0"/>
    <m/>
    <m/>
    <x v="0"/>
    <x v="0"/>
    <x v="49"/>
    <x v="24"/>
    <x v="94"/>
    <n v="2"/>
    <n v="2"/>
    <n v="225"/>
    <n v="0"/>
    <n v="0"/>
    <n v="450"/>
    <x v="0"/>
    <x v="5"/>
    <s v="CTA"/>
    <s v="SSH"/>
    <x v="10"/>
    <x v="6"/>
    <x v="296"/>
  </r>
  <r>
    <x v="129"/>
    <x v="41"/>
    <x v="0"/>
    <m/>
    <m/>
    <x v="0"/>
    <x v="1"/>
    <x v="50"/>
    <x v="25"/>
    <x v="95"/>
    <n v="2"/>
    <n v="2"/>
    <n v="225"/>
    <n v="0"/>
    <n v="0"/>
    <n v="450"/>
    <x v="0"/>
    <x v="5"/>
    <s v="SSH"/>
    <s v="CTA"/>
    <x v="10"/>
    <x v="6"/>
    <x v="95"/>
  </r>
  <r>
    <x v="129"/>
    <x v="42"/>
    <x v="0"/>
    <m/>
    <m/>
    <x v="0"/>
    <x v="0"/>
    <x v="49"/>
    <x v="24"/>
    <x v="101"/>
    <n v="2"/>
    <n v="2"/>
    <n v="225"/>
    <n v="0"/>
    <n v="0"/>
    <n v="450"/>
    <x v="0"/>
    <x v="5"/>
    <s v="CTA"/>
    <s v="SSH"/>
    <x v="10"/>
    <x v="6"/>
    <x v="191"/>
  </r>
  <r>
    <x v="129"/>
    <x v="42"/>
    <x v="0"/>
    <m/>
    <m/>
    <x v="0"/>
    <x v="1"/>
    <x v="50"/>
    <x v="25"/>
    <x v="102"/>
    <n v="2"/>
    <n v="2"/>
    <n v="225"/>
    <n v="0"/>
    <n v="0"/>
    <n v="450"/>
    <x v="0"/>
    <x v="5"/>
    <s v="SSH"/>
    <s v="CTA"/>
    <x v="10"/>
    <x v="6"/>
    <x v="154"/>
  </r>
  <r>
    <x v="129"/>
    <x v="18"/>
    <x v="0"/>
    <m/>
    <m/>
    <x v="0"/>
    <x v="0"/>
    <x v="12"/>
    <x v="0"/>
    <x v="1"/>
    <n v="4"/>
    <n v="4"/>
    <n v="275"/>
    <n v="0"/>
    <n v="0"/>
    <n v="1100"/>
    <x v="0"/>
    <x v="5"/>
    <s v="NAP"/>
    <s v="SSH"/>
    <x v="0"/>
    <x v="0"/>
    <x v="138"/>
  </r>
  <r>
    <x v="129"/>
    <x v="18"/>
    <x v="0"/>
    <m/>
    <m/>
    <x v="0"/>
    <x v="1"/>
    <x v="13"/>
    <x v="1"/>
    <x v="3"/>
    <n v="4"/>
    <n v="4"/>
    <n v="275"/>
    <n v="0"/>
    <n v="0"/>
    <n v="1100"/>
    <x v="0"/>
    <x v="5"/>
    <s v="SSH"/>
    <s v="NAP"/>
    <x v="0"/>
    <x v="0"/>
    <x v="70"/>
  </r>
  <r>
    <x v="129"/>
    <x v="18"/>
    <x v="0"/>
    <m/>
    <m/>
    <x v="0"/>
    <x v="0"/>
    <x v="12"/>
    <x v="0"/>
    <x v="3"/>
    <n v="6"/>
    <n v="6"/>
    <n v="225"/>
    <n v="0"/>
    <n v="0"/>
    <n v="1350"/>
    <x v="0"/>
    <x v="5"/>
    <s v="NAP"/>
    <s v="SSH"/>
    <x v="0"/>
    <x v="0"/>
    <x v="70"/>
  </r>
  <r>
    <x v="129"/>
    <x v="18"/>
    <x v="0"/>
    <m/>
    <m/>
    <x v="0"/>
    <x v="1"/>
    <x v="13"/>
    <x v="1"/>
    <x v="4"/>
    <n v="6"/>
    <n v="6"/>
    <n v="225"/>
    <n v="0"/>
    <n v="0"/>
    <n v="1350"/>
    <x v="0"/>
    <x v="5"/>
    <s v="SSH"/>
    <s v="NAP"/>
    <x v="0"/>
    <x v="0"/>
    <x v="71"/>
  </r>
  <r>
    <x v="130"/>
    <x v="7"/>
    <x v="1"/>
    <m/>
    <m/>
    <x v="1"/>
    <x v="0"/>
    <x v="7"/>
    <x v="3"/>
    <x v="16"/>
    <n v="2"/>
    <n v="2"/>
    <n v="160"/>
    <n v="0"/>
    <n v="0"/>
    <n v="320"/>
    <x v="0"/>
    <x v="1"/>
    <s v="SSH"/>
    <s v="BRI"/>
    <x v="1"/>
    <x v="1"/>
    <x v="31"/>
  </r>
  <r>
    <x v="130"/>
    <x v="7"/>
    <x v="1"/>
    <m/>
    <m/>
    <x v="1"/>
    <x v="0"/>
    <x v="5"/>
    <x v="2"/>
    <x v="15"/>
    <n v="2"/>
    <n v="2"/>
    <n v="160"/>
    <n v="0"/>
    <n v="0"/>
    <n v="320"/>
    <x v="0"/>
    <x v="1"/>
    <s v="BRI"/>
    <s v="SSH"/>
    <x v="1"/>
    <x v="1"/>
    <x v="199"/>
  </r>
  <r>
    <x v="130"/>
    <x v="13"/>
    <x v="0"/>
    <m/>
    <m/>
    <x v="0"/>
    <x v="0"/>
    <x v="5"/>
    <x v="2"/>
    <x v="17"/>
    <n v="10"/>
    <n v="10"/>
    <n v="190"/>
    <n v="0"/>
    <n v="0"/>
    <n v="1900"/>
    <x v="0"/>
    <x v="3"/>
    <s v="BRI"/>
    <s v="SSH"/>
    <x v="1"/>
    <x v="1"/>
    <x v="32"/>
  </r>
  <r>
    <x v="130"/>
    <x v="13"/>
    <x v="0"/>
    <m/>
    <m/>
    <x v="0"/>
    <x v="1"/>
    <x v="7"/>
    <x v="3"/>
    <x v="18"/>
    <n v="10"/>
    <n v="10"/>
    <n v="190"/>
    <n v="0"/>
    <n v="0"/>
    <n v="1900"/>
    <x v="0"/>
    <x v="3"/>
    <s v="SSH"/>
    <s v="BRI"/>
    <x v="1"/>
    <x v="1"/>
    <x v="33"/>
  </r>
  <r>
    <x v="130"/>
    <x v="8"/>
    <x v="1"/>
    <s v=" "/>
    <s v="7YNG9"/>
    <x v="0"/>
    <x v="0"/>
    <x v="42"/>
    <x v="0"/>
    <x v="75"/>
    <n v="2"/>
    <n v="2"/>
    <n v="265"/>
    <n v="0"/>
    <n v="0"/>
    <n v="530"/>
    <x v="0"/>
    <x v="1"/>
    <s v="NAP"/>
    <s v="SSH"/>
    <x v="0"/>
    <x v="4"/>
    <x v="135"/>
  </r>
  <r>
    <x v="130"/>
    <x v="8"/>
    <x v="1"/>
    <m/>
    <s v="7YNG9"/>
    <x v="0"/>
    <x v="1"/>
    <x v="41"/>
    <x v="1"/>
    <x v="77"/>
    <n v="2"/>
    <n v="2"/>
    <n v="265"/>
    <n v="0"/>
    <n v="0"/>
    <n v="530"/>
    <x v="0"/>
    <x v="1"/>
    <s v="SSH"/>
    <s v="NAP"/>
    <x v="0"/>
    <x v="4"/>
    <x v="273"/>
  </r>
  <r>
    <x v="131"/>
    <x v="7"/>
    <x v="1"/>
    <m/>
    <m/>
    <x v="1"/>
    <x v="0"/>
    <x v="22"/>
    <x v="12"/>
    <x v="3"/>
    <n v="2"/>
    <n v="2"/>
    <n v="240"/>
    <n v="0"/>
    <n v="0"/>
    <n v="480"/>
    <x v="0"/>
    <x v="1"/>
    <s v="NAP"/>
    <s v="HRG"/>
    <x v="0"/>
    <x v="0"/>
    <x v="74"/>
  </r>
  <r>
    <x v="131"/>
    <x v="14"/>
    <x v="0"/>
    <m/>
    <m/>
    <x v="0"/>
    <x v="0"/>
    <x v="5"/>
    <x v="2"/>
    <x v="41"/>
    <n v="5"/>
    <n v="5"/>
    <n v="250"/>
    <n v="0"/>
    <n v="0"/>
    <n v="1250"/>
    <x v="0"/>
    <x v="3"/>
    <s v="BRI"/>
    <s v="SSH"/>
    <x v="1"/>
    <x v="1"/>
    <x v="95"/>
  </r>
  <r>
    <x v="131"/>
    <x v="14"/>
    <x v="0"/>
    <m/>
    <m/>
    <x v="0"/>
    <x v="0"/>
    <x v="5"/>
    <x v="2"/>
    <x v="42"/>
    <n v="11"/>
    <n v="11"/>
    <n v="230"/>
    <n v="0"/>
    <n v="0"/>
    <n v="2530"/>
    <x v="0"/>
    <x v="3"/>
    <s v="BRI"/>
    <s v="SSH"/>
    <x v="1"/>
    <x v="1"/>
    <x v="76"/>
  </r>
  <r>
    <x v="131"/>
    <x v="14"/>
    <x v="0"/>
    <m/>
    <m/>
    <x v="0"/>
    <x v="1"/>
    <x v="7"/>
    <x v="3"/>
    <x v="42"/>
    <n v="5"/>
    <n v="5"/>
    <n v="250"/>
    <n v="0"/>
    <n v="0"/>
    <n v="1250"/>
    <x v="0"/>
    <x v="3"/>
    <s v="SSH"/>
    <s v="BRI"/>
    <x v="1"/>
    <x v="1"/>
    <x v="76"/>
  </r>
  <r>
    <x v="131"/>
    <x v="14"/>
    <x v="0"/>
    <m/>
    <m/>
    <x v="0"/>
    <x v="1"/>
    <x v="7"/>
    <x v="3"/>
    <x v="43"/>
    <n v="11"/>
    <n v="11"/>
    <n v="230"/>
    <n v="0"/>
    <n v="0"/>
    <n v="2530"/>
    <x v="0"/>
    <x v="3"/>
    <s v="SSH"/>
    <s v="BRI"/>
    <x v="1"/>
    <x v="1"/>
    <x v="77"/>
  </r>
  <r>
    <x v="63"/>
    <x v="4"/>
    <x v="0"/>
    <m/>
    <m/>
    <x v="0"/>
    <x v="0"/>
    <x v="0"/>
    <x v="0"/>
    <x v="5"/>
    <n v="30"/>
    <n v="30"/>
    <n v="185"/>
    <n v="0"/>
    <n v="0"/>
    <n v="5550"/>
    <x v="0"/>
    <x v="5"/>
    <s v="NAP"/>
    <s v="SSH"/>
    <x v="0"/>
    <x v="0"/>
    <x v="17"/>
  </r>
  <r>
    <x v="63"/>
    <x v="4"/>
    <x v="0"/>
    <m/>
    <m/>
    <x v="0"/>
    <x v="1"/>
    <x v="2"/>
    <x v="1"/>
    <x v="6"/>
    <n v="30"/>
    <n v="30"/>
    <n v="185"/>
    <n v="0"/>
    <n v="0"/>
    <n v="5550"/>
    <x v="0"/>
    <x v="5"/>
    <s v="SSH"/>
    <s v="NAP"/>
    <x v="0"/>
    <x v="0"/>
    <x v="18"/>
  </r>
  <r>
    <x v="131"/>
    <x v="19"/>
    <x v="0"/>
    <m/>
    <m/>
    <x v="0"/>
    <x v="0"/>
    <x v="51"/>
    <x v="2"/>
    <x v="40"/>
    <n v="100"/>
    <n v="100"/>
    <n v="230"/>
    <n v="0"/>
    <n v="0"/>
    <n v="23000"/>
    <x v="0"/>
    <x v="5"/>
    <s v="BRI"/>
    <s v="SSH"/>
    <x v="1"/>
    <x v="1"/>
    <x v="296"/>
  </r>
  <r>
    <x v="131"/>
    <x v="19"/>
    <x v="0"/>
    <m/>
    <m/>
    <x v="0"/>
    <x v="0"/>
    <x v="51"/>
    <x v="2"/>
    <x v="41"/>
    <n v="80"/>
    <n v="80"/>
    <n v="230"/>
    <n v="0"/>
    <n v="0"/>
    <n v="18400"/>
    <x v="0"/>
    <x v="5"/>
    <s v="BRI"/>
    <s v="SSH"/>
    <x v="1"/>
    <x v="1"/>
    <x v="95"/>
  </r>
  <r>
    <x v="131"/>
    <x v="19"/>
    <x v="0"/>
    <m/>
    <m/>
    <x v="0"/>
    <x v="0"/>
    <x v="51"/>
    <x v="2"/>
    <x v="42"/>
    <n v="100"/>
    <n v="100"/>
    <n v="230"/>
    <n v="0"/>
    <n v="0"/>
    <n v="23000"/>
    <x v="0"/>
    <x v="5"/>
    <s v="BRI"/>
    <s v="SSH"/>
    <x v="1"/>
    <x v="1"/>
    <x v="76"/>
  </r>
  <r>
    <x v="131"/>
    <x v="19"/>
    <x v="0"/>
    <m/>
    <m/>
    <x v="0"/>
    <x v="0"/>
    <x v="51"/>
    <x v="2"/>
    <x v="43"/>
    <n v="100"/>
    <n v="100"/>
    <n v="230"/>
    <n v="0"/>
    <n v="0"/>
    <n v="23000"/>
    <x v="0"/>
    <x v="5"/>
    <s v="BRI"/>
    <s v="SSH"/>
    <x v="1"/>
    <x v="1"/>
    <x v="77"/>
  </r>
  <r>
    <x v="131"/>
    <x v="19"/>
    <x v="0"/>
    <m/>
    <m/>
    <x v="0"/>
    <x v="0"/>
    <x v="51"/>
    <x v="2"/>
    <x v="12"/>
    <n v="100"/>
    <n v="100"/>
    <n v="230"/>
    <n v="0"/>
    <n v="0"/>
    <n v="23000"/>
    <x v="0"/>
    <x v="5"/>
    <s v="BRI"/>
    <s v="SSH"/>
    <x v="1"/>
    <x v="1"/>
    <x v="233"/>
  </r>
  <r>
    <x v="131"/>
    <x v="19"/>
    <x v="0"/>
    <m/>
    <m/>
    <x v="0"/>
    <x v="0"/>
    <x v="51"/>
    <x v="2"/>
    <x v="13"/>
    <n v="100"/>
    <n v="100"/>
    <n v="230"/>
    <n v="0"/>
    <n v="0"/>
    <n v="23000"/>
    <x v="0"/>
    <x v="5"/>
    <s v="BRI"/>
    <s v="SSH"/>
    <x v="1"/>
    <x v="1"/>
    <x v="234"/>
  </r>
  <r>
    <x v="131"/>
    <x v="19"/>
    <x v="0"/>
    <m/>
    <m/>
    <x v="0"/>
    <x v="1"/>
    <x v="52"/>
    <x v="3"/>
    <x v="41"/>
    <n v="100"/>
    <n v="100"/>
    <n v="230"/>
    <n v="0"/>
    <n v="0"/>
    <n v="23000"/>
    <x v="0"/>
    <x v="5"/>
    <s v="SSH"/>
    <s v="BRI"/>
    <x v="1"/>
    <x v="1"/>
    <x v="95"/>
  </r>
  <r>
    <x v="131"/>
    <x v="19"/>
    <x v="0"/>
    <m/>
    <m/>
    <x v="0"/>
    <x v="1"/>
    <x v="52"/>
    <x v="3"/>
    <x v="42"/>
    <n v="80"/>
    <n v="80"/>
    <n v="230"/>
    <n v="0"/>
    <n v="0"/>
    <n v="18400"/>
    <x v="0"/>
    <x v="5"/>
    <s v="SSH"/>
    <s v="BRI"/>
    <x v="1"/>
    <x v="1"/>
    <x v="76"/>
  </r>
  <r>
    <x v="131"/>
    <x v="19"/>
    <x v="0"/>
    <m/>
    <m/>
    <x v="0"/>
    <x v="1"/>
    <x v="52"/>
    <x v="3"/>
    <x v="43"/>
    <n v="100"/>
    <n v="100"/>
    <n v="230"/>
    <n v="0"/>
    <n v="0"/>
    <n v="23000"/>
    <x v="0"/>
    <x v="5"/>
    <s v="SSH"/>
    <s v="BRI"/>
    <x v="1"/>
    <x v="1"/>
    <x v="77"/>
  </r>
  <r>
    <x v="131"/>
    <x v="19"/>
    <x v="0"/>
    <m/>
    <m/>
    <x v="0"/>
    <x v="1"/>
    <x v="52"/>
    <x v="3"/>
    <x v="12"/>
    <n v="100"/>
    <n v="100"/>
    <n v="230"/>
    <n v="0"/>
    <n v="0"/>
    <n v="23000"/>
    <x v="0"/>
    <x v="5"/>
    <s v="SSH"/>
    <s v="BRI"/>
    <x v="1"/>
    <x v="1"/>
    <x v="233"/>
  </r>
  <r>
    <x v="131"/>
    <x v="19"/>
    <x v="0"/>
    <m/>
    <m/>
    <x v="0"/>
    <x v="1"/>
    <x v="52"/>
    <x v="3"/>
    <x v="13"/>
    <n v="100"/>
    <n v="100"/>
    <n v="230"/>
    <n v="0"/>
    <n v="0"/>
    <n v="23000"/>
    <x v="0"/>
    <x v="5"/>
    <s v="SSH"/>
    <s v="BRI"/>
    <x v="1"/>
    <x v="1"/>
    <x v="234"/>
  </r>
  <r>
    <x v="131"/>
    <x v="19"/>
    <x v="0"/>
    <m/>
    <m/>
    <x v="0"/>
    <x v="1"/>
    <x v="52"/>
    <x v="3"/>
    <x v="14"/>
    <n v="100"/>
    <n v="100"/>
    <n v="230"/>
    <n v="0"/>
    <n v="0"/>
    <n v="23000"/>
    <x v="0"/>
    <x v="5"/>
    <s v="SSH"/>
    <s v="BRI"/>
    <x v="1"/>
    <x v="1"/>
    <x v="216"/>
  </r>
  <r>
    <x v="130"/>
    <x v="25"/>
    <x v="1"/>
    <m/>
    <s v="12MB5D"/>
    <x v="1"/>
    <x v="0"/>
    <x v="7"/>
    <x v="3"/>
    <x v="14"/>
    <n v="1"/>
    <n v="1"/>
    <n v="198"/>
    <n v="35.769999999999996"/>
    <n v="30"/>
    <n v="263.77"/>
    <x v="0"/>
    <x v="1"/>
    <s v="SSH"/>
    <s v="BRI"/>
    <x v="1"/>
    <x v="1"/>
    <x v="259"/>
  </r>
  <r>
    <x v="130"/>
    <x v="25"/>
    <x v="1"/>
    <m/>
    <s v="12MB5F"/>
    <x v="1"/>
    <x v="0"/>
    <x v="7"/>
    <x v="3"/>
    <x v="14"/>
    <n v="1"/>
    <n v="1"/>
    <n v="198"/>
    <n v="35.769999999999996"/>
    <n v="30"/>
    <n v="263.77"/>
    <x v="0"/>
    <x v="1"/>
    <s v="SSH"/>
    <s v="BRI"/>
    <x v="1"/>
    <x v="1"/>
    <x v="259"/>
  </r>
  <r>
    <x v="130"/>
    <x v="25"/>
    <x v="1"/>
    <m/>
    <s v="12MB5F"/>
    <x v="1"/>
    <x v="0"/>
    <x v="7"/>
    <x v="3"/>
    <x v="14"/>
    <n v="1"/>
    <n v="1"/>
    <n v="198"/>
    <n v="35.769999999999996"/>
    <n v="30"/>
    <n v="263.77"/>
    <x v="0"/>
    <x v="1"/>
    <s v="SSH"/>
    <s v="BRI"/>
    <x v="1"/>
    <x v="1"/>
    <x v="259"/>
  </r>
  <r>
    <x v="130"/>
    <x v="25"/>
    <x v="1"/>
    <m/>
    <s v="12MB5B"/>
    <x v="1"/>
    <x v="0"/>
    <x v="7"/>
    <x v="3"/>
    <x v="14"/>
    <n v="1"/>
    <n v="1"/>
    <n v="198"/>
    <n v="35.769999999999996"/>
    <n v="30"/>
    <n v="263.77"/>
    <x v="0"/>
    <x v="1"/>
    <s v="SSH"/>
    <s v="BRI"/>
    <x v="1"/>
    <x v="1"/>
    <x v="259"/>
  </r>
  <r>
    <x v="132"/>
    <x v="7"/>
    <x v="1"/>
    <m/>
    <m/>
    <x v="1"/>
    <x v="0"/>
    <x v="7"/>
    <x v="3"/>
    <x v="35"/>
    <n v="1"/>
    <n v="1"/>
    <n v="160"/>
    <n v="0"/>
    <n v="0"/>
    <n v="160"/>
    <x v="0"/>
    <x v="1"/>
    <s v="SSH"/>
    <s v="BRI"/>
    <x v="1"/>
    <x v="1"/>
    <x v="209"/>
  </r>
  <r>
    <x v="132"/>
    <x v="7"/>
    <x v="1"/>
    <m/>
    <m/>
    <x v="1"/>
    <x v="0"/>
    <x v="5"/>
    <x v="2"/>
    <x v="36"/>
    <n v="2"/>
    <n v="2"/>
    <n v="160"/>
    <n v="0"/>
    <n v="0"/>
    <n v="320"/>
    <x v="0"/>
    <x v="1"/>
    <s v="BRI"/>
    <s v="SSH"/>
    <x v="1"/>
    <x v="1"/>
    <x v="173"/>
  </r>
  <r>
    <x v="105"/>
    <x v="8"/>
    <x v="1"/>
    <m/>
    <s v="CHHDR"/>
    <x v="1"/>
    <x v="0"/>
    <x v="13"/>
    <x v="5"/>
    <x v="28"/>
    <n v="-2"/>
    <n v="-2"/>
    <n v="150"/>
    <n v="0"/>
    <n v="0"/>
    <n v="-300"/>
    <x v="1"/>
    <x v="2"/>
    <s v="SSH"/>
    <s v="MXP"/>
    <x v="2"/>
    <x v="3"/>
    <x v="277"/>
  </r>
  <r>
    <x v="132"/>
    <x v="7"/>
    <x v="1"/>
    <m/>
    <m/>
    <x v="1"/>
    <x v="0"/>
    <x v="5"/>
    <x v="2"/>
    <x v="41"/>
    <n v="2"/>
    <n v="2"/>
    <n v="240"/>
    <n v="0"/>
    <n v="0"/>
    <n v="480"/>
    <x v="0"/>
    <x v="1"/>
    <s v="BRI"/>
    <s v="SSH"/>
    <x v="1"/>
    <x v="1"/>
    <x v="119"/>
  </r>
  <r>
    <x v="132"/>
    <x v="7"/>
    <x v="1"/>
    <m/>
    <m/>
    <x v="1"/>
    <x v="0"/>
    <x v="7"/>
    <x v="3"/>
    <x v="42"/>
    <n v="2"/>
    <n v="2"/>
    <n v="240"/>
    <n v="0"/>
    <n v="0"/>
    <n v="480"/>
    <x v="0"/>
    <x v="1"/>
    <s v="SSH"/>
    <s v="BRI"/>
    <x v="1"/>
    <x v="1"/>
    <x v="136"/>
  </r>
  <r>
    <x v="132"/>
    <x v="50"/>
    <x v="0"/>
    <m/>
    <m/>
    <x v="0"/>
    <x v="0"/>
    <x v="12"/>
    <x v="0"/>
    <x v="1"/>
    <n v="10"/>
    <n v="10"/>
    <n v="185"/>
    <n v="0"/>
    <n v="0"/>
    <n v="1850"/>
    <x v="0"/>
    <x v="5"/>
    <s v="NAP"/>
    <s v="SSH"/>
    <x v="0"/>
    <x v="0"/>
    <x v="143"/>
  </r>
  <r>
    <x v="132"/>
    <x v="50"/>
    <x v="0"/>
    <m/>
    <m/>
    <x v="0"/>
    <x v="0"/>
    <x v="12"/>
    <x v="0"/>
    <x v="2"/>
    <n v="10"/>
    <n v="10"/>
    <n v="185"/>
    <n v="0"/>
    <n v="0"/>
    <n v="1850"/>
    <x v="0"/>
    <x v="5"/>
    <s v="NAP"/>
    <s v="SSH"/>
    <x v="0"/>
    <x v="0"/>
    <x v="144"/>
  </r>
  <r>
    <x v="132"/>
    <x v="50"/>
    <x v="0"/>
    <m/>
    <m/>
    <x v="0"/>
    <x v="0"/>
    <x v="12"/>
    <x v="0"/>
    <x v="3"/>
    <n v="10"/>
    <n v="10"/>
    <n v="185"/>
    <n v="0"/>
    <n v="0"/>
    <n v="1850"/>
    <x v="0"/>
    <x v="5"/>
    <s v="NAP"/>
    <s v="SSH"/>
    <x v="0"/>
    <x v="0"/>
    <x v="145"/>
  </r>
  <r>
    <x v="132"/>
    <x v="50"/>
    <x v="0"/>
    <m/>
    <m/>
    <x v="0"/>
    <x v="0"/>
    <x v="12"/>
    <x v="0"/>
    <x v="4"/>
    <n v="10"/>
    <n v="10"/>
    <n v="185"/>
    <n v="0"/>
    <n v="0"/>
    <n v="1850"/>
    <x v="0"/>
    <x v="5"/>
    <s v="NAP"/>
    <s v="SSH"/>
    <x v="0"/>
    <x v="0"/>
    <x v="295"/>
  </r>
  <r>
    <x v="132"/>
    <x v="50"/>
    <x v="0"/>
    <m/>
    <m/>
    <x v="0"/>
    <x v="0"/>
    <x v="12"/>
    <x v="0"/>
    <x v="5"/>
    <n v="10"/>
    <n v="10"/>
    <n v="185"/>
    <n v="0"/>
    <n v="0"/>
    <n v="1850"/>
    <x v="0"/>
    <x v="5"/>
    <s v="NAP"/>
    <s v="SSH"/>
    <x v="0"/>
    <x v="0"/>
    <x v="41"/>
  </r>
  <r>
    <x v="132"/>
    <x v="50"/>
    <x v="0"/>
    <m/>
    <m/>
    <x v="0"/>
    <x v="1"/>
    <x v="13"/>
    <x v="1"/>
    <x v="2"/>
    <n v="10"/>
    <n v="10"/>
    <n v="185"/>
    <n v="0"/>
    <n v="0"/>
    <n v="1850"/>
    <x v="0"/>
    <x v="5"/>
    <s v="SSH"/>
    <s v="NAP"/>
    <x v="0"/>
    <x v="0"/>
    <x v="144"/>
  </r>
  <r>
    <x v="132"/>
    <x v="50"/>
    <x v="0"/>
    <m/>
    <m/>
    <x v="0"/>
    <x v="1"/>
    <x v="13"/>
    <x v="1"/>
    <x v="3"/>
    <n v="10"/>
    <n v="10"/>
    <n v="185"/>
    <n v="0"/>
    <n v="0"/>
    <n v="1850"/>
    <x v="0"/>
    <x v="5"/>
    <s v="SSH"/>
    <s v="NAP"/>
    <x v="0"/>
    <x v="0"/>
    <x v="145"/>
  </r>
  <r>
    <x v="132"/>
    <x v="50"/>
    <x v="0"/>
    <m/>
    <m/>
    <x v="0"/>
    <x v="1"/>
    <x v="13"/>
    <x v="1"/>
    <x v="4"/>
    <n v="10"/>
    <n v="10"/>
    <n v="185"/>
    <n v="0"/>
    <n v="0"/>
    <n v="1850"/>
    <x v="0"/>
    <x v="5"/>
    <s v="SSH"/>
    <s v="NAP"/>
    <x v="0"/>
    <x v="0"/>
    <x v="295"/>
  </r>
  <r>
    <x v="132"/>
    <x v="50"/>
    <x v="0"/>
    <m/>
    <m/>
    <x v="0"/>
    <x v="1"/>
    <x v="13"/>
    <x v="1"/>
    <x v="5"/>
    <n v="10"/>
    <n v="10"/>
    <n v="185"/>
    <n v="0"/>
    <n v="0"/>
    <n v="1850"/>
    <x v="0"/>
    <x v="5"/>
    <s v="SSH"/>
    <s v="NAP"/>
    <x v="0"/>
    <x v="0"/>
    <x v="41"/>
  </r>
  <r>
    <x v="132"/>
    <x v="50"/>
    <x v="0"/>
    <m/>
    <m/>
    <x v="0"/>
    <x v="1"/>
    <x v="13"/>
    <x v="1"/>
    <x v="6"/>
    <n v="10"/>
    <n v="10"/>
    <n v="185"/>
    <n v="0"/>
    <n v="0"/>
    <n v="1850"/>
    <x v="0"/>
    <x v="5"/>
    <s v="SSH"/>
    <s v="NAP"/>
    <x v="0"/>
    <x v="0"/>
    <x v="42"/>
  </r>
  <r>
    <x v="133"/>
    <x v="7"/>
    <x v="1"/>
    <m/>
    <m/>
    <x v="1"/>
    <x v="0"/>
    <x v="7"/>
    <x v="3"/>
    <x v="37"/>
    <n v="6"/>
    <n v="6"/>
    <n v="160"/>
    <n v="0"/>
    <n v="0"/>
    <n v="960"/>
    <x v="0"/>
    <x v="1"/>
    <s v="SSH"/>
    <s v="BRI"/>
    <x v="1"/>
    <x v="1"/>
    <x v="151"/>
  </r>
  <r>
    <x v="133"/>
    <x v="7"/>
    <x v="1"/>
    <m/>
    <m/>
    <x v="1"/>
    <x v="0"/>
    <x v="5"/>
    <x v="2"/>
    <x v="36"/>
    <n v="6"/>
    <n v="6"/>
    <n v="160"/>
    <n v="0"/>
    <n v="0"/>
    <n v="960"/>
    <x v="0"/>
    <x v="1"/>
    <s v="BRI"/>
    <s v="SSH"/>
    <x v="1"/>
    <x v="1"/>
    <x v="1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F4BBFE-B31B-4392-B7B7-3F25086CF896}" name="PivotTable1"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0">
  <location ref="A31:C45" firstHeaderRow="0" firstDataRow="1" firstDataCol="1"/>
  <pivotFields count="24">
    <pivotField compact="0" numFmtId="14" outline="0" showAll="0" defaultSubtotal="0"/>
    <pivotField compact="0" outline="0" showAll="0">
      <items count="73">
        <item x="17"/>
        <item x="24"/>
        <item m="1" x="59"/>
        <item x="25"/>
        <item m="1" x="71"/>
        <item x="15"/>
        <item m="1" x="57"/>
        <item x="31"/>
        <item x="38"/>
        <item x="6"/>
        <item x="40"/>
        <item x="10"/>
        <item x="30"/>
        <item m="1" x="69"/>
        <item x="28"/>
        <item x="11"/>
        <item m="1" x="56"/>
        <item x="7"/>
        <item x="9"/>
        <item m="1" x="54"/>
        <item m="1" x="55"/>
        <item x="23"/>
        <item x="14"/>
        <item x="3"/>
        <item x="20"/>
        <item x="35"/>
        <item m="1" x="62"/>
        <item x="48"/>
        <item x="29"/>
        <item x="19"/>
        <item m="1" x="52"/>
        <item m="1" x="63"/>
        <item m="1" x="64"/>
        <item x="49"/>
        <item x="41"/>
        <item x="34"/>
        <item x="32"/>
        <item m="1" x="53"/>
        <item x="18"/>
        <item x="46"/>
        <item x="44"/>
        <item x="36"/>
        <item x="45"/>
        <item x="26"/>
        <item x="27"/>
        <item m="1" x="58"/>
        <item x="47"/>
        <item x="42"/>
        <item m="1" x="51"/>
        <item x="43"/>
        <item m="1" x="65"/>
        <item m="1" x="67"/>
        <item x="4"/>
        <item x="12"/>
        <item x="21"/>
        <item m="1" x="70"/>
        <item x="39"/>
        <item x="5"/>
        <item x="13"/>
        <item m="1" x="60"/>
        <item x="16"/>
        <item x="37"/>
        <item m="1" x="66"/>
        <item x="22"/>
        <item x="8"/>
        <item x="1"/>
        <item m="1" x="61"/>
        <item x="33"/>
        <item x="2"/>
        <item x="50"/>
        <item x="0"/>
        <item m="1" x="68"/>
        <item t="default"/>
      </items>
    </pivotField>
    <pivotField compact="0" outline="0" showAll="0">
      <items count="6">
        <item x="1"/>
        <item m="1" x="3"/>
        <item x="0"/>
        <item x="2"/>
        <item m="1" x="4"/>
        <item t="default"/>
      </items>
    </pivotField>
    <pivotField compact="0" outline="0" showAll="0"/>
    <pivotField compact="0" outline="0" showAll="0"/>
    <pivotField compact="0" outline="0" showAll="0"/>
    <pivotField compact="0" outline="0" showAll="0"/>
    <pivotField compact="0" outline="0" showAll="0" defaultSubtotal="0">
      <items count="55">
        <item m="1" x="54"/>
        <item m="1" x="53"/>
        <item x="7"/>
        <item x="5"/>
        <item x="13"/>
        <item x="12"/>
        <item x="6"/>
        <item x="4"/>
        <item x="25"/>
        <item x="24"/>
        <item x="11"/>
        <item x="9"/>
        <item x="2"/>
        <item x="0"/>
        <item x="41"/>
        <item x="42"/>
        <item x="50"/>
        <item x="49"/>
        <item x="34"/>
        <item x="33"/>
        <item x="18"/>
        <item x="16"/>
        <item x="23"/>
        <item x="22"/>
        <item x="38"/>
        <item x="37"/>
        <item x="40"/>
        <item x="39"/>
        <item x="48"/>
        <item x="47"/>
        <item x="28"/>
        <item x="32"/>
        <item x="27"/>
        <item x="44"/>
        <item x="43"/>
        <item x="19"/>
        <item x="17"/>
        <item x="10"/>
        <item x="8"/>
        <item x="3"/>
        <item x="1"/>
        <item x="31"/>
        <item x="30"/>
        <item x="26"/>
        <item x="29"/>
        <item x="21"/>
        <item x="20"/>
        <item x="52"/>
        <item x="51"/>
        <item x="46"/>
        <item x="45"/>
        <item x="36"/>
        <item x="35"/>
        <item x="14"/>
        <item x="15"/>
      </items>
    </pivotField>
    <pivotField compact="0" outline="0" showAll="0" defaultSubtotal="0">
      <items count="30">
        <item x="22"/>
        <item x="2"/>
        <item x="14"/>
        <item x="24"/>
        <item x="16"/>
        <item x="13"/>
        <item x="9"/>
        <item x="10"/>
        <item x="4"/>
        <item m="1" x="27"/>
        <item x="12"/>
        <item x="0"/>
        <item m="1" x="26"/>
        <item x="18"/>
        <item x="20"/>
        <item x="11"/>
        <item x="23"/>
        <item x="3"/>
        <item x="15"/>
        <item x="25"/>
        <item x="17"/>
        <item x="5"/>
        <item m="1" x="28"/>
        <item x="1"/>
        <item x="19"/>
        <item x="21"/>
        <item x="7"/>
        <item x="8"/>
        <item x="6"/>
        <item m="1" x="29"/>
      </items>
    </pivotField>
    <pivotField compact="0" numFmtId="14"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5">
        <item x="1"/>
        <item x="0"/>
        <item x="2"/>
        <item m="1" x="3"/>
        <item t="default"/>
      </items>
    </pivotField>
    <pivotField compact="0" outline="0" showAll="0"/>
    <pivotField compact="0" outline="0" showAll="0"/>
    <pivotField compact="0" outline="0" showAll="0"/>
    <pivotField compact="0" outline="0" showAll="0" defaultSubtotal="0">
      <items count="12">
        <item h="1" m="1" x="11"/>
        <item h="1" x="9"/>
        <item x="1"/>
        <item h="1" x="5"/>
        <item h="1" x="10"/>
        <item h="1" x="6"/>
        <item h="1" x="2"/>
        <item h="1" x="0"/>
        <item h="1" x="7"/>
        <item h="1" x="8"/>
        <item h="1" x="4"/>
        <item h="1" x="3"/>
      </items>
    </pivotField>
    <pivotField compact="0" outline="0" showAll="0">
      <items count="8">
        <item x="0"/>
        <item x="5"/>
        <item x="4"/>
        <item x="6"/>
        <item x="3"/>
        <item x="1"/>
        <item x="2"/>
        <item t="default"/>
      </items>
    </pivotField>
    <pivotField axis="axisRow" compact="0" outline="0" showAll="0" defaultSubtotal="0">
      <items count="15">
        <item x="0"/>
        <item x="14"/>
        <item x="1"/>
        <item x="2"/>
        <item x="3"/>
        <item x="4"/>
        <item x="5"/>
        <item x="6"/>
        <item x="7"/>
        <item x="8"/>
        <item x="9"/>
        <item x="10"/>
        <item x="11"/>
        <item x="12"/>
        <item x="13"/>
      </items>
    </pivotField>
    <pivotField dataField="1" compact="0" outline="0" dragToRow="0" dragToCol="0" dragToPage="0" showAll="0" defaultSubtotal="0"/>
  </pivotFields>
  <rowFields count="1">
    <field x="22"/>
  </rowFields>
  <rowItems count="14">
    <i>
      <x v="2"/>
    </i>
    <i>
      <x v="3"/>
    </i>
    <i>
      <x v="4"/>
    </i>
    <i>
      <x v="5"/>
    </i>
    <i>
      <x v="6"/>
    </i>
    <i>
      <x v="7"/>
    </i>
    <i>
      <x v="8"/>
    </i>
    <i>
      <x v="9"/>
    </i>
    <i>
      <x v="10"/>
    </i>
    <i>
      <x v="11"/>
    </i>
    <i>
      <x v="12"/>
    </i>
    <i>
      <x v="13"/>
    </i>
    <i>
      <x v="14"/>
    </i>
    <i t="grand">
      <x/>
    </i>
  </rowItems>
  <colFields count="1">
    <field x="-2"/>
  </colFields>
  <colItems count="2">
    <i>
      <x/>
    </i>
    <i i="1">
      <x v="1"/>
    </i>
  </colItems>
  <dataFields count="2">
    <dataField name="SEATS_BOOKED " fld="11" baseField="0" baseItem="0" numFmtId="3"/>
    <dataField name="AVG_FARE_PER_SEAT " fld="23" baseField="22" baseItem="3" numFmtId="164"/>
  </dataFields>
  <formats count="2">
    <format dxfId="626">
      <pivotArea dataOnly="0" outline="0" fieldPosition="0">
        <references count="1">
          <reference field="4294967294" count="2">
            <x v="0"/>
            <x v="1"/>
          </reference>
        </references>
      </pivotArea>
    </format>
    <format dxfId="625">
      <pivotArea dataOnly="0"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03F71D-6D19-43E1-8286-70E340C7F012}" name="PivotTable4"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7">
  <location ref="E14:H124" firstHeaderRow="0" firstDataRow="1" firstDataCol="2"/>
  <pivotFields count="24">
    <pivotField compact="0" numFmtId="14" outline="0" showAll="0" defaultSubtotal="0"/>
    <pivotField axis="axisRow" compact="0" outline="0" showAll="0" sortType="descending">
      <items count="73">
        <item x="3"/>
        <item x="0"/>
        <item x="2"/>
        <item x="1"/>
        <item m="1" x="67"/>
        <item x="5"/>
        <item x="6"/>
        <item x="7"/>
        <item x="8"/>
        <item x="9"/>
        <item x="10"/>
        <item x="11"/>
        <item x="12"/>
        <item x="13"/>
        <item x="14"/>
        <item m="1" x="71"/>
        <item x="15"/>
        <item x="16"/>
        <item x="17"/>
        <item x="20"/>
        <item m="1" x="70"/>
        <item m="1" x="68"/>
        <item x="21"/>
        <item m="1" x="69"/>
        <item x="23"/>
        <item x="24"/>
        <item x="25"/>
        <item x="22"/>
        <item x="4"/>
        <item m="1" x="58"/>
        <item x="27"/>
        <item x="28"/>
        <item x="29"/>
        <item x="30"/>
        <item x="19"/>
        <item m="1" x="57"/>
        <item x="32"/>
        <item x="18"/>
        <item m="1" x="64"/>
        <item m="1" x="61"/>
        <item m="1" x="65"/>
        <item x="35"/>
        <item m="1" x="62"/>
        <item m="1" x="66"/>
        <item m="1" x="63"/>
        <item x="34"/>
        <item x="36"/>
        <item x="33"/>
        <item m="1" x="60"/>
        <item x="37"/>
        <item x="38"/>
        <item m="1" x="59"/>
        <item m="1" x="56"/>
        <item x="26"/>
        <item x="31"/>
        <item x="39"/>
        <item m="1" x="54"/>
        <item m="1" x="55"/>
        <item x="40"/>
        <item m="1" x="53"/>
        <item x="41"/>
        <item m="1" x="52"/>
        <item x="46"/>
        <item x="42"/>
        <item m="1" x="51"/>
        <item x="44"/>
        <item x="45"/>
        <item x="47"/>
        <item x="49"/>
        <item x="48"/>
        <item x="43"/>
        <item x="5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defaultSubtotal="0">
      <items count="55">
        <item m="1" x="54"/>
        <item m="1" x="53"/>
        <item x="7"/>
        <item x="5"/>
        <item x="13"/>
        <item x="12"/>
        <item x="6"/>
        <item x="4"/>
        <item x="25"/>
        <item x="24"/>
        <item x="11"/>
        <item x="9"/>
        <item x="2"/>
        <item x="0"/>
        <item x="41"/>
        <item x="42"/>
        <item x="50"/>
        <item x="49"/>
        <item x="34"/>
        <item x="33"/>
        <item x="18"/>
        <item x="16"/>
        <item x="23"/>
        <item x="22"/>
        <item x="38"/>
        <item x="37"/>
        <item x="40"/>
        <item x="39"/>
        <item x="48"/>
        <item x="47"/>
        <item x="28"/>
        <item x="32"/>
        <item x="27"/>
        <item x="44"/>
        <item x="43"/>
        <item x="19"/>
        <item x="17"/>
        <item x="10"/>
        <item x="8"/>
        <item x="3"/>
        <item x="1"/>
        <item x="31"/>
        <item x="30"/>
        <item x="26"/>
        <item x="29"/>
        <item x="21"/>
        <item x="20"/>
        <item x="52"/>
        <item x="51"/>
        <item x="46"/>
        <item x="45"/>
        <item x="36"/>
        <item x="35"/>
        <item x="14"/>
        <item x="15"/>
      </items>
    </pivotField>
    <pivotField compact="0" outline="0" showAll="0" defaultSubtotal="0">
      <items count="30">
        <item x="22"/>
        <item x="2"/>
        <item x="14"/>
        <item x="24"/>
        <item x="16"/>
        <item x="13"/>
        <item x="9"/>
        <item x="10"/>
        <item x="4"/>
        <item m="1" x="27"/>
        <item x="12"/>
        <item x="0"/>
        <item m="1" x="26"/>
        <item x="18"/>
        <item x="20"/>
        <item x="11"/>
        <item x="23"/>
        <item x="3"/>
        <item x="15"/>
        <item x="25"/>
        <item x="17"/>
        <item x="5"/>
        <item m="1" x="28"/>
        <item x="1"/>
        <item x="19"/>
        <item x="21"/>
        <item x="7"/>
        <item x="8"/>
        <item x="6"/>
        <item m="1" x="29"/>
      </items>
    </pivotField>
    <pivotField compact="0" numFmtId="14" outline="0" showAll="0" defaultSubtotal="0">
      <items count="117">
        <item m="1" x="109"/>
        <item x="31"/>
        <item x="32"/>
        <item x="34"/>
        <item x="33"/>
        <item x="22"/>
        <item x="7"/>
        <item x="23"/>
        <item x="8"/>
        <item m="1" x="106"/>
        <item x="24"/>
        <item x="28"/>
        <item x="9"/>
        <item m="1" x="105"/>
        <item x="25"/>
        <item x="29"/>
        <item x="10"/>
        <item x="26"/>
        <item x="30"/>
        <item x="11"/>
        <item x="27"/>
        <item x="83"/>
        <item x="84"/>
        <item m="1" x="111"/>
        <item m="1" x="112"/>
        <item x="93"/>
        <item x="35"/>
        <item x="36"/>
        <item m="1" x="108"/>
        <item x="37"/>
        <item m="1" x="107"/>
        <item x="101"/>
        <item x="85"/>
        <item x="38"/>
        <item x="87"/>
        <item x="79"/>
        <item x="102"/>
        <item x="66"/>
        <item x="39"/>
        <item x="51"/>
        <item x="0"/>
        <item m="1" x="110"/>
        <item x="73"/>
        <item x="94"/>
        <item x="67"/>
        <item x="40"/>
        <item x="52"/>
        <item x="1"/>
        <item x="88"/>
        <item x="74"/>
        <item x="95"/>
        <item x="68"/>
        <item x="41"/>
        <item x="53"/>
        <item x="2"/>
        <item x="89"/>
        <item x="75"/>
        <item x="96"/>
        <item x="69"/>
        <item x="42"/>
        <item x="54"/>
        <item x="3"/>
        <item x="90"/>
        <item x="76"/>
        <item x="97"/>
        <item x="70"/>
        <item x="43"/>
        <item x="55"/>
        <item x="4"/>
        <item x="91"/>
        <item x="77"/>
        <item x="98"/>
        <item x="71"/>
        <item x="12"/>
        <item x="56"/>
        <item x="5"/>
        <item x="92"/>
        <item x="78"/>
        <item x="99"/>
        <item x="72"/>
        <item x="13"/>
        <item x="57"/>
        <item x="6"/>
        <item x="103"/>
        <item x="86"/>
        <item x="14"/>
        <item x="58"/>
        <item x="100"/>
        <item x="104"/>
        <item x="15"/>
        <item x="59"/>
        <item x="16"/>
        <item x="60"/>
        <item x="17"/>
        <item x="61"/>
        <item x="18"/>
        <item x="62"/>
        <item x="19"/>
        <item x="63"/>
        <item x="20"/>
        <item x="64"/>
        <item x="21"/>
        <item x="65"/>
        <item x="44"/>
        <item m="1" x="113"/>
        <item x="45"/>
        <item m="1" x="114"/>
        <item x="46"/>
        <item m="1" x="115"/>
        <item x="49"/>
        <item m="1" x="116"/>
        <item x="47"/>
        <item x="80"/>
        <item x="48"/>
        <item x="81"/>
        <item x="50"/>
        <item x="82"/>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5">
        <item x="1"/>
        <item x="0"/>
        <item x="2"/>
        <item m="1" x="3"/>
        <item t="default"/>
      </items>
    </pivotField>
    <pivotField compact="0" outline="0" showAll="0"/>
    <pivotField compact="0" outline="0" showAll="0"/>
    <pivotField compact="0" outline="0" showAll="0"/>
    <pivotField compact="0" outline="0" showAll="0" defaultSubtotal="0">
      <items count="12">
        <item h="1" m="1" x="11"/>
        <item h="1" x="9"/>
        <item x="1"/>
        <item h="1" x="5"/>
        <item h="1" x="10"/>
        <item h="1" x="6"/>
        <item h="1" x="2"/>
        <item h="1" x="0"/>
        <item h="1" x="7"/>
        <item h="1" x="8"/>
        <item h="1" x="4"/>
        <item h="1" x="3"/>
      </items>
    </pivotField>
    <pivotField compact="0" outline="0" showAll="0">
      <items count="8">
        <item x="0"/>
        <item x="5"/>
        <item x="4"/>
        <item x="6"/>
        <item x="3"/>
        <item x="1"/>
        <item x="2"/>
        <item t="default"/>
      </items>
    </pivotField>
    <pivotField axis="axisRow" compact="0" outline="0" showAll="0" defaultSubtotal="0">
      <items count="15">
        <item x="0"/>
        <item x="14"/>
        <item x="1"/>
        <item x="2"/>
        <item x="3"/>
        <item x="4"/>
        <item x="5"/>
        <item x="6"/>
        <item x="7"/>
        <item x="8"/>
        <item x="9"/>
        <item x="10"/>
        <item x="11"/>
        <item x="12"/>
        <item x="13"/>
      </items>
    </pivotField>
    <pivotField dataField="1" compact="0" outline="0" dragToRow="0" dragToCol="0" dragToPage="0" showAll="0" defaultSubtotal="0"/>
  </pivotFields>
  <rowFields count="2">
    <field x="22"/>
    <field x="1"/>
  </rowFields>
  <rowItems count="110">
    <i>
      <x v="2"/>
      <x v="8"/>
    </i>
    <i r="1">
      <x v="13"/>
    </i>
    <i r="1">
      <x v="7"/>
    </i>
    <i r="1">
      <x v="10"/>
    </i>
    <i r="1">
      <x v="26"/>
    </i>
    <i r="1">
      <x v="22"/>
    </i>
    <i r="1">
      <x v="3"/>
    </i>
    <i r="1">
      <x v="9"/>
    </i>
    <i>
      <x v="3"/>
      <x v="13"/>
    </i>
    <i r="1">
      <x v="7"/>
    </i>
    <i r="1">
      <x v="2"/>
    </i>
    <i r="1">
      <x v="10"/>
    </i>
    <i r="1">
      <x v="8"/>
    </i>
    <i r="1">
      <x v="3"/>
    </i>
    <i r="1">
      <x v="26"/>
    </i>
    <i>
      <x v="4"/>
      <x v="34"/>
    </i>
    <i r="1">
      <x v="13"/>
    </i>
    <i r="1">
      <x v="14"/>
    </i>
    <i r="1">
      <x v="6"/>
    </i>
    <i r="1">
      <x v="7"/>
    </i>
    <i r="1">
      <x v="8"/>
    </i>
    <i r="1">
      <x v="3"/>
    </i>
    <i r="1">
      <x v="9"/>
    </i>
    <i r="1">
      <x v="10"/>
    </i>
    <i r="1">
      <x v="26"/>
    </i>
    <i r="1">
      <x v="11"/>
    </i>
    <i r="1">
      <x v="19"/>
    </i>
    <i r="1">
      <x v="5"/>
    </i>
    <i>
      <x v="5"/>
      <x v="34"/>
    </i>
    <i r="1">
      <x v="13"/>
    </i>
    <i r="1">
      <x v="33"/>
    </i>
    <i r="1">
      <x v="14"/>
    </i>
    <i r="1">
      <x v="3"/>
    </i>
    <i r="1">
      <x v="37"/>
    </i>
    <i r="1">
      <x v="7"/>
    </i>
    <i r="1">
      <x v="10"/>
    </i>
    <i r="1">
      <x v="8"/>
    </i>
    <i r="1">
      <x v="26"/>
    </i>
    <i r="1">
      <x v="22"/>
    </i>
    <i r="1">
      <x v="54"/>
    </i>
    <i r="1">
      <x v="9"/>
    </i>
    <i r="1">
      <x v="28"/>
    </i>
    <i r="1">
      <x v="31"/>
    </i>
    <i r="1">
      <x v="19"/>
    </i>
    <i>
      <x v="6"/>
      <x v="33"/>
    </i>
    <i r="1">
      <x v="28"/>
    </i>
    <i r="1">
      <x v="16"/>
    </i>
    <i r="1">
      <x v="34"/>
    </i>
    <i r="1">
      <x v="30"/>
    </i>
    <i r="1">
      <x v="7"/>
    </i>
    <i r="1">
      <x v="37"/>
    </i>
    <i r="1">
      <x v="8"/>
    </i>
    <i r="1">
      <x v="6"/>
    </i>
    <i r="1">
      <x v="13"/>
    </i>
    <i r="1">
      <x v="10"/>
    </i>
    <i r="1">
      <x v="31"/>
    </i>
    <i r="1">
      <x v="19"/>
    </i>
    <i>
      <x v="7"/>
      <x v="13"/>
    </i>
    <i r="1">
      <x v="34"/>
    </i>
    <i r="1">
      <x v="33"/>
    </i>
    <i r="1">
      <x v="14"/>
    </i>
    <i r="1">
      <x v="11"/>
    </i>
    <i r="1">
      <x v="30"/>
    </i>
    <i r="1">
      <x v="3"/>
    </i>
    <i r="1">
      <x v="6"/>
    </i>
    <i r="1">
      <x v="8"/>
    </i>
    <i r="1">
      <x v="28"/>
    </i>
    <i r="1">
      <x v="7"/>
    </i>
    <i r="1">
      <x v="26"/>
    </i>
    <i r="1">
      <x v="16"/>
    </i>
    <i r="1">
      <x v="10"/>
    </i>
    <i r="1">
      <x v="31"/>
    </i>
    <i r="1">
      <x v="19"/>
    </i>
    <i>
      <x v="8"/>
      <x v="13"/>
    </i>
    <i r="1">
      <x v="34"/>
    </i>
    <i r="1">
      <x v="14"/>
    </i>
    <i r="1">
      <x v="33"/>
    </i>
    <i r="1">
      <x v="6"/>
    </i>
    <i r="1">
      <x v="3"/>
    </i>
    <i r="1">
      <x v="11"/>
    </i>
    <i r="1">
      <x v="10"/>
    </i>
    <i r="1">
      <x v="8"/>
    </i>
    <i r="1">
      <x v="28"/>
    </i>
    <i r="1">
      <x v="31"/>
    </i>
    <i r="1">
      <x v="19"/>
    </i>
    <i>
      <x v="9"/>
      <x v="13"/>
    </i>
    <i r="1">
      <x v="34"/>
    </i>
    <i r="1">
      <x v="6"/>
    </i>
    <i r="1">
      <x v="3"/>
    </i>
    <i r="1">
      <x v="33"/>
    </i>
    <i r="1">
      <x v="8"/>
    </i>
    <i r="1">
      <x v="10"/>
    </i>
    <i r="1">
      <x v="28"/>
    </i>
    <i r="1">
      <x v="31"/>
    </i>
    <i>
      <x v="10"/>
      <x v="13"/>
    </i>
    <i r="1">
      <x v="6"/>
    </i>
    <i r="1">
      <x v="3"/>
    </i>
    <i r="1">
      <x v="28"/>
    </i>
    <i>
      <x v="11"/>
      <x v="13"/>
    </i>
    <i r="1">
      <x v="6"/>
    </i>
    <i r="1">
      <x v="7"/>
    </i>
    <i r="1">
      <x v="28"/>
    </i>
    <i>
      <x v="12"/>
      <x v="6"/>
    </i>
    <i r="1">
      <x v="3"/>
    </i>
    <i r="1">
      <x v="13"/>
    </i>
    <i>
      <x v="13"/>
      <x v="6"/>
    </i>
    <i r="1">
      <x v="3"/>
    </i>
    <i>
      <x v="14"/>
      <x v="6"/>
    </i>
    <i r="1">
      <x v="3"/>
    </i>
    <i t="grand">
      <x/>
    </i>
  </rowItems>
  <colFields count="1">
    <field x="-2"/>
  </colFields>
  <colItems count="2">
    <i>
      <x/>
    </i>
    <i i="1">
      <x v="1"/>
    </i>
  </colItems>
  <dataFields count="2">
    <dataField name="SEATS_BOOKED " fld="11" baseField="0" baseItem="0" numFmtId="3"/>
    <dataField name="AVG_FARE_PER_SEAT " fld="23" baseField="22" baseItem="3" numFmtId="164"/>
  </dataFields>
  <formats count="2">
    <format dxfId="628">
      <pivotArea dataOnly="0" outline="0" fieldPosition="0">
        <references count="1">
          <reference field="4294967294" count="2">
            <x v="0"/>
            <x v="1"/>
          </reference>
        </references>
      </pivotArea>
    </format>
    <format dxfId="627">
      <pivotArea dataOnly="0" outline="0" fieldPosition="0">
        <references count="1">
          <reference field="4294967294" count="1">
            <x v="0"/>
          </reference>
        </references>
      </pivotArea>
    </format>
  </formats>
  <chartFormats count="4">
    <chartFormat chart="3"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17EC06-EA5A-4EFC-B04E-9A59B12E539A}" name="PivotTable1"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1">
  <location ref="A31:C46" firstHeaderRow="0" firstDataRow="1" firstDataCol="1"/>
  <pivotFields count="24">
    <pivotField compact="0" numFmtId="14" outline="0" showAll="0" defaultSubtotal="0"/>
    <pivotField compact="0" outline="0" showAll="0">
      <items count="73">
        <item x="17"/>
        <item x="24"/>
        <item m="1" x="59"/>
        <item x="25"/>
        <item m="1" x="71"/>
        <item x="15"/>
        <item m="1" x="57"/>
        <item x="31"/>
        <item x="38"/>
        <item x="6"/>
        <item x="40"/>
        <item x="10"/>
        <item x="30"/>
        <item m="1" x="69"/>
        <item x="28"/>
        <item x="11"/>
        <item m="1" x="56"/>
        <item x="7"/>
        <item x="9"/>
        <item m="1" x="54"/>
        <item m="1" x="55"/>
        <item x="23"/>
        <item x="14"/>
        <item x="3"/>
        <item x="20"/>
        <item x="35"/>
        <item m="1" x="62"/>
        <item x="48"/>
        <item x="29"/>
        <item x="19"/>
        <item m="1" x="52"/>
        <item m="1" x="63"/>
        <item m="1" x="64"/>
        <item x="49"/>
        <item x="41"/>
        <item x="34"/>
        <item x="32"/>
        <item m="1" x="53"/>
        <item x="18"/>
        <item x="46"/>
        <item x="44"/>
        <item x="36"/>
        <item x="45"/>
        <item x="26"/>
        <item x="27"/>
        <item m="1" x="58"/>
        <item x="47"/>
        <item x="42"/>
        <item m="1" x="51"/>
        <item x="43"/>
        <item m="1" x="65"/>
        <item m="1" x="67"/>
        <item x="4"/>
        <item x="12"/>
        <item x="21"/>
        <item m="1" x="70"/>
        <item x="39"/>
        <item x="5"/>
        <item x="13"/>
        <item m="1" x="60"/>
        <item x="16"/>
        <item x="37"/>
        <item m="1" x="66"/>
        <item x="22"/>
        <item x="8"/>
        <item x="1"/>
        <item m="1" x="61"/>
        <item x="33"/>
        <item x="2"/>
        <item x="50"/>
        <item x="0"/>
        <item m="1" x="68"/>
        <item t="default"/>
      </items>
    </pivotField>
    <pivotField compact="0" outline="0" showAll="0">
      <items count="6">
        <item x="1"/>
        <item m="1" x="3"/>
        <item x="0"/>
        <item x="2"/>
        <item m="1" x="4"/>
        <item t="default"/>
      </items>
    </pivotField>
    <pivotField compact="0" outline="0" showAll="0"/>
    <pivotField compact="0" outline="0" showAll="0"/>
    <pivotField compact="0" outline="0" showAll="0"/>
    <pivotField compact="0" outline="0" showAll="0"/>
    <pivotField compact="0" outline="0" showAll="0" defaultSubtotal="0">
      <items count="55">
        <item m="1" x="54"/>
        <item m="1" x="53"/>
        <item x="7"/>
        <item x="5"/>
        <item x="13"/>
        <item x="12"/>
        <item x="6"/>
        <item x="4"/>
        <item x="25"/>
        <item x="24"/>
        <item x="11"/>
        <item x="9"/>
        <item x="2"/>
        <item x="0"/>
        <item x="41"/>
        <item x="42"/>
        <item x="50"/>
        <item x="49"/>
        <item x="34"/>
        <item x="33"/>
        <item x="18"/>
        <item x="16"/>
        <item x="23"/>
        <item x="22"/>
        <item x="38"/>
        <item x="37"/>
        <item x="40"/>
        <item x="39"/>
        <item x="48"/>
        <item x="47"/>
        <item x="28"/>
        <item x="32"/>
        <item x="27"/>
        <item x="44"/>
        <item x="43"/>
        <item x="19"/>
        <item x="17"/>
        <item x="10"/>
        <item x="8"/>
        <item x="3"/>
        <item x="1"/>
        <item x="31"/>
        <item x="30"/>
        <item x="26"/>
        <item x="29"/>
        <item x="21"/>
        <item x="20"/>
        <item x="52"/>
        <item x="51"/>
        <item x="46"/>
        <item x="45"/>
        <item x="36"/>
        <item x="35"/>
        <item x="14"/>
        <item x="15"/>
      </items>
    </pivotField>
    <pivotField compact="0" outline="0" showAll="0" defaultSubtotal="0">
      <items count="30">
        <item x="22"/>
        <item x="2"/>
        <item x="14"/>
        <item x="24"/>
        <item x="16"/>
        <item x="13"/>
        <item x="9"/>
        <item x="10"/>
        <item x="4"/>
        <item m="1" x="27"/>
        <item x="12"/>
        <item x="0"/>
        <item m="1" x="26"/>
        <item x="18"/>
        <item x="20"/>
        <item x="11"/>
        <item x="23"/>
        <item x="3"/>
        <item x="15"/>
        <item x="25"/>
        <item x="17"/>
        <item x="5"/>
        <item m="1" x="28"/>
        <item x="1"/>
        <item x="19"/>
        <item x="21"/>
        <item x="7"/>
        <item x="8"/>
        <item x="6"/>
        <item m="1" x="29"/>
      </items>
    </pivotField>
    <pivotField compact="0" numFmtId="14"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5">
        <item x="1"/>
        <item x="0"/>
        <item x="2"/>
        <item m="1" x="3"/>
        <item t="default"/>
      </items>
    </pivotField>
    <pivotField compact="0" outline="0" showAll="0"/>
    <pivotField compact="0" outline="0" showAll="0"/>
    <pivotField compact="0" outline="0" showAll="0"/>
    <pivotField compact="0" outline="0" showAll="0" defaultSubtotal="0">
      <items count="12">
        <item m="1" x="11"/>
        <item x="9"/>
        <item x="1"/>
        <item x="5"/>
        <item x="10"/>
        <item x="6"/>
        <item x="2"/>
        <item x="0"/>
        <item x="7"/>
        <item x="8"/>
        <item x="4"/>
        <item x="3"/>
      </items>
    </pivotField>
    <pivotField compact="0" outline="0" showAll="0">
      <items count="8">
        <item x="0"/>
        <item x="5"/>
        <item x="4"/>
        <item x="6"/>
        <item x="3"/>
        <item x="1"/>
        <item x="2"/>
        <item t="default"/>
      </items>
    </pivotField>
    <pivotField axis="axisRow" compact="0" outline="0" showAll="0" defaultSubtotal="0">
      <items count="15">
        <item x="0"/>
        <item x="14"/>
        <item x="1"/>
        <item x="2"/>
        <item x="3"/>
        <item x="4"/>
        <item x="5"/>
        <item x="6"/>
        <item x="7"/>
        <item x="8"/>
        <item x="9"/>
        <item x="10"/>
        <item x="11"/>
        <item x="12"/>
        <item x="13"/>
      </items>
    </pivotField>
    <pivotField dataField="1" compact="0" outline="0" dragToRow="0" dragToCol="0" dragToPage="0" showAll="0" defaultSubtotal="0"/>
  </pivotFields>
  <rowFields count="1">
    <field x="22"/>
  </rowFields>
  <rowItems count="15">
    <i>
      <x/>
    </i>
    <i>
      <x v="2"/>
    </i>
    <i>
      <x v="3"/>
    </i>
    <i>
      <x v="4"/>
    </i>
    <i>
      <x v="5"/>
    </i>
    <i>
      <x v="6"/>
    </i>
    <i>
      <x v="7"/>
    </i>
    <i>
      <x v="8"/>
    </i>
    <i>
      <x v="9"/>
    </i>
    <i>
      <x v="10"/>
    </i>
    <i>
      <x v="11"/>
    </i>
    <i>
      <x v="12"/>
    </i>
    <i>
      <x v="13"/>
    </i>
    <i>
      <x v="14"/>
    </i>
    <i t="grand">
      <x/>
    </i>
  </rowItems>
  <colFields count="1">
    <field x="-2"/>
  </colFields>
  <colItems count="2">
    <i>
      <x/>
    </i>
    <i i="1">
      <x v="1"/>
    </i>
  </colItems>
  <dataFields count="2">
    <dataField name="SEATS_BOOKED " fld="11" baseField="0" baseItem="0" numFmtId="3"/>
    <dataField name="AVG_FARE_PER_SEAT " fld="23" baseField="22" baseItem="3" numFmtId="164"/>
  </dataFields>
  <formats count="2">
    <format dxfId="622">
      <pivotArea dataOnly="0" outline="0" fieldPosition="0">
        <references count="1">
          <reference field="4294967294" count="2">
            <x v="0"/>
            <x v="1"/>
          </reference>
        </references>
      </pivotArea>
    </format>
    <format dxfId="621">
      <pivotArea dataOnly="0" outline="0" fieldPosition="0">
        <references count="1">
          <reference field="4294967294" count="1">
            <x v="0"/>
          </reference>
        </references>
      </pivotArea>
    </format>
  </formats>
  <chartFormats count="4">
    <chartFormat chart="3"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8" format="5"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7094F4-55C9-4D00-A778-7338E66187B5}" name="PivotTable4"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8">
  <location ref="E14:H80" firstHeaderRow="0" firstDataRow="1" firstDataCol="2"/>
  <pivotFields count="24">
    <pivotField compact="0" numFmtId="14" outline="0" showAll="0" defaultSubtotal="0"/>
    <pivotField compact="0" outline="0" showAll="0" sortType="descending">
      <items count="73">
        <item x="17"/>
        <item x="24"/>
        <item m="1" x="59"/>
        <item x="25"/>
        <item m="1" x="71"/>
        <item x="15"/>
        <item m="1" x="57"/>
        <item x="31"/>
        <item x="38"/>
        <item x="6"/>
        <item x="40"/>
        <item x="10"/>
        <item x="30"/>
        <item m="1" x="69"/>
        <item x="28"/>
        <item x="11"/>
        <item m="1" x="56"/>
        <item x="7"/>
        <item x="9"/>
        <item m="1" x="54"/>
        <item m="1" x="55"/>
        <item x="23"/>
        <item x="14"/>
        <item x="3"/>
        <item x="20"/>
        <item x="35"/>
        <item m="1" x="62"/>
        <item x="48"/>
        <item x="29"/>
        <item x="19"/>
        <item m="1" x="52"/>
        <item m="1" x="63"/>
        <item m="1" x="64"/>
        <item x="49"/>
        <item x="41"/>
        <item x="34"/>
        <item x="32"/>
        <item m="1" x="53"/>
        <item x="18"/>
        <item x="46"/>
        <item x="44"/>
        <item x="36"/>
        <item x="45"/>
        <item x="26"/>
        <item x="27"/>
        <item m="1" x="58"/>
        <item x="47"/>
        <item x="42"/>
        <item m="1" x="51"/>
        <item x="43"/>
        <item m="1" x="65"/>
        <item m="1" x="67"/>
        <item x="4"/>
        <item x="12"/>
        <item x="21"/>
        <item m="1" x="70"/>
        <item x="39"/>
        <item x="5"/>
        <item x="13"/>
        <item m="1" x="60"/>
        <item x="16"/>
        <item x="37"/>
        <item m="1" x="66"/>
        <item x="22"/>
        <item x="8"/>
        <item x="1"/>
        <item m="1" x="61"/>
        <item x="33"/>
        <item x="2"/>
        <item x="50"/>
        <item x="0"/>
        <item m="1" x="6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defaultSubtotal="0">
      <items count="55">
        <item m="1" x="54"/>
        <item m="1" x="53"/>
        <item x="7"/>
        <item x="5"/>
        <item x="13"/>
        <item x="12"/>
        <item x="6"/>
        <item x="4"/>
        <item x="25"/>
        <item x="24"/>
        <item x="11"/>
        <item x="9"/>
        <item x="2"/>
        <item x="0"/>
        <item x="41"/>
        <item x="42"/>
        <item x="50"/>
        <item x="49"/>
        <item x="34"/>
        <item x="33"/>
        <item x="18"/>
        <item x="16"/>
        <item x="23"/>
        <item x="22"/>
        <item x="38"/>
        <item x="37"/>
        <item x="40"/>
        <item x="39"/>
        <item x="48"/>
        <item x="47"/>
        <item x="28"/>
        <item x="32"/>
        <item x="27"/>
        <item x="44"/>
        <item x="43"/>
        <item x="19"/>
        <item x="17"/>
        <item x="10"/>
        <item x="8"/>
        <item x="3"/>
        <item x="1"/>
        <item x="31"/>
        <item x="30"/>
        <item x="26"/>
        <item x="29"/>
        <item x="21"/>
        <item x="20"/>
        <item x="52"/>
        <item x="51"/>
        <item x="46"/>
        <item x="45"/>
        <item x="36"/>
        <item x="35"/>
        <item x="14"/>
        <item x="15"/>
      </items>
    </pivotField>
    <pivotField compact="0" outline="0" showAll="0" defaultSubtotal="0">
      <items count="30">
        <item x="22"/>
        <item x="2"/>
        <item x="14"/>
        <item x="24"/>
        <item x="16"/>
        <item x="13"/>
        <item x="9"/>
        <item x="10"/>
        <item x="4"/>
        <item m="1" x="27"/>
        <item x="12"/>
        <item x="0"/>
        <item m="1" x="26"/>
        <item x="18"/>
        <item x="20"/>
        <item x="11"/>
        <item x="23"/>
        <item x="3"/>
        <item x="15"/>
        <item x="25"/>
        <item x="17"/>
        <item x="5"/>
        <item m="1" x="28"/>
        <item x="1"/>
        <item x="19"/>
        <item x="21"/>
        <item x="7"/>
        <item x="8"/>
        <item x="6"/>
        <item m="1" x="29"/>
      </items>
    </pivotField>
    <pivotField compact="0" numFmtId="14" outline="0" showAll="0" defaultSubtotal="0">
      <items count="117">
        <item m="1" x="109"/>
        <item x="31"/>
        <item x="32"/>
        <item x="34"/>
        <item x="33"/>
        <item x="22"/>
        <item x="7"/>
        <item x="23"/>
        <item x="8"/>
        <item m="1" x="106"/>
        <item x="24"/>
        <item x="28"/>
        <item x="9"/>
        <item m="1" x="105"/>
        <item x="25"/>
        <item x="29"/>
        <item x="10"/>
        <item x="26"/>
        <item x="30"/>
        <item x="11"/>
        <item x="27"/>
        <item x="83"/>
        <item x="84"/>
        <item m="1" x="111"/>
        <item m="1" x="112"/>
        <item x="93"/>
        <item x="35"/>
        <item x="36"/>
        <item m="1" x="108"/>
        <item x="37"/>
        <item m="1" x="107"/>
        <item x="101"/>
        <item x="85"/>
        <item x="38"/>
        <item x="87"/>
        <item x="79"/>
        <item x="102"/>
        <item x="66"/>
        <item x="39"/>
        <item x="51"/>
        <item x="0"/>
        <item m="1" x="110"/>
        <item x="73"/>
        <item x="94"/>
        <item x="67"/>
        <item x="40"/>
        <item x="52"/>
        <item x="1"/>
        <item x="88"/>
        <item x="74"/>
        <item x="95"/>
        <item x="68"/>
        <item x="41"/>
        <item x="53"/>
        <item x="2"/>
        <item x="89"/>
        <item x="75"/>
        <item x="96"/>
        <item x="69"/>
        <item x="42"/>
        <item x="54"/>
        <item x="3"/>
        <item x="90"/>
        <item x="76"/>
        <item x="97"/>
        <item x="70"/>
        <item x="43"/>
        <item x="55"/>
        <item x="4"/>
        <item x="91"/>
        <item x="77"/>
        <item x="98"/>
        <item x="71"/>
        <item x="12"/>
        <item x="56"/>
        <item x="5"/>
        <item x="92"/>
        <item x="78"/>
        <item x="99"/>
        <item x="72"/>
        <item x="13"/>
        <item x="57"/>
        <item x="6"/>
        <item x="103"/>
        <item x="86"/>
        <item x="14"/>
        <item x="58"/>
        <item x="100"/>
        <item x="104"/>
        <item x="15"/>
        <item x="59"/>
        <item x="16"/>
        <item x="60"/>
        <item x="17"/>
        <item x="61"/>
        <item x="18"/>
        <item x="62"/>
        <item x="19"/>
        <item x="63"/>
        <item x="20"/>
        <item x="64"/>
        <item x="21"/>
        <item x="65"/>
        <item x="44"/>
        <item m="1" x="113"/>
        <item x="45"/>
        <item m="1" x="114"/>
        <item x="46"/>
        <item m="1" x="115"/>
        <item x="49"/>
        <item m="1" x="116"/>
        <item x="47"/>
        <item x="80"/>
        <item x="48"/>
        <item x="81"/>
        <item x="50"/>
        <item x="82"/>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5">
        <item x="1"/>
        <item x="0"/>
        <item x="2"/>
        <item m="1" x="3"/>
        <item t="default"/>
      </items>
    </pivotField>
    <pivotField compact="0" outline="0" showAll="0"/>
    <pivotField compact="0" outline="0" showAll="0"/>
    <pivotField compact="0" outline="0" showAll="0"/>
    <pivotField axis="axisRow" compact="0" outline="0" showAll="0" defaultSubtotal="0">
      <items count="12">
        <item m="1" x="11"/>
        <item x="1"/>
        <item x="5"/>
        <item x="2"/>
        <item x="0"/>
        <item x="4"/>
        <item x="3"/>
        <item x="6"/>
        <item x="7"/>
        <item x="8"/>
        <item x="9"/>
        <item x="10"/>
      </items>
    </pivotField>
    <pivotField compact="0" outline="0" showAll="0">
      <items count="8">
        <item x="0"/>
        <item x="5"/>
        <item x="4"/>
        <item x="6"/>
        <item x="3"/>
        <item x="1"/>
        <item x="2"/>
        <item t="default"/>
      </items>
    </pivotField>
    <pivotField axis="axisRow" compact="0" outline="0" showAll="0" defaultSubtotal="0">
      <items count="15">
        <item x="0"/>
        <item x="14"/>
        <item x="1"/>
        <item x="2"/>
        <item x="3"/>
        <item x="4"/>
        <item x="5"/>
        <item x="6"/>
        <item x="7"/>
        <item x="8"/>
        <item x="9"/>
        <item x="10"/>
        <item x="11"/>
        <item x="12"/>
        <item x="13"/>
      </items>
    </pivotField>
    <pivotField dataField="1" compact="0" outline="0" dragToRow="0" dragToCol="0" dragToPage="0" showAll="0" defaultSubtotal="0"/>
  </pivotFields>
  <rowFields count="2">
    <field x="22"/>
    <field x="20"/>
  </rowFields>
  <rowItems count="66">
    <i>
      <x/>
      <x v="4"/>
    </i>
    <i>
      <x v="2"/>
      <x v="1"/>
    </i>
    <i r="1">
      <x v="2"/>
    </i>
    <i r="1">
      <x v="3"/>
    </i>
    <i r="1">
      <x v="4"/>
    </i>
    <i r="1">
      <x v="5"/>
    </i>
    <i r="1">
      <x v="6"/>
    </i>
    <i>
      <x v="3"/>
      <x v="1"/>
    </i>
    <i r="1">
      <x v="2"/>
    </i>
    <i r="1">
      <x v="3"/>
    </i>
    <i r="1">
      <x v="4"/>
    </i>
    <i r="1">
      <x v="5"/>
    </i>
    <i r="1">
      <x v="6"/>
    </i>
    <i>
      <x v="4"/>
      <x v="1"/>
    </i>
    <i r="1">
      <x v="2"/>
    </i>
    <i r="1">
      <x v="3"/>
    </i>
    <i r="1">
      <x v="4"/>
    </i>
    <i r="1">
      <x v="6"/>
    </i>
    <i r="1">
      <x v="7"/>
    </i>
    <i r="1">
      <x v="8"/>
    </i>
    <i r="1">
      <x v="10"/>
    </i>
    <i r="1">
      <x v="11"/>
    </i>
    <i>
      <x v="5"/>
      <x v="1"/>
    </i>
    <i r="1">
      <x v="3"/>
    </i>
    <i r="1">
      <x v="4"/>
    </i>
    <i r="1">
      <x v="5"/>
    </i>
    <i r="1">
      <x v="6"/>
    </i>
    <i r="1">
      <x v="7"/>
    </i>
    <i r="1">
      <x v="8"/>
    </i>
    <i r="1">
      <x v="9"/>
    </i>
    <i r="1">
      <x v="10"/>
    </i>
    <i r="1">
      <x v="11"/>
    </i>
    <i>
      <x v="6"/>
      <x v="1"/>
    </i>
    <i r="1">
      <x v="3"/>
    </i>
    <i r="1">
      <x v="4"/>
    </i>
    <i r="1">
      <x v="5"/>
    </i>
    <i r="1">
      <x v="6"/>
    </i>
    <i r="1">
      <x v="7"/>
    </i>
    <i r="1">
      <x v="8"/>
    </i>
    <i r="1">
      <x v="9"/>
    </i>
    <i r="1">
      <x v="11"/>
    </i>
    <i>
      <x v="7"/>
      <x v="1"/>
    </i>
    <i r="1">
      <x v="3"/>
    </i>
    <i r="1">
      <x v="4"/>
    </i>
    <i r="1">
      <x v="6"/>
    </i>
    <i r="1">
      <x v="7"/>
    </i>
    <i r="1">
      <x v="8"/>
    </i>
    <i>
      <x v="8"/>
      <x v="1"/>
    </i>
    <i r="1">
      <x v="3"/>
    </i>
    <i r="1">
      <x v="4"/>
    </i>
    <i r="1">
      <x v="6"/>
    </i>
    <i r="1">
      <x v="7"/>
    </i>
    <i r="1">
      <x v="8"/>
    </i>
    <i>
      <x v="9"/>
      <x v="1"/>
    </i>
    <i r="1">
      <x v="3"/>
    </i>
    <i r="1">
      <x v="4"/>
    </i>
    <i r="1">
      <x v="8"/>
    </i>
    <i>
      <x v="10"/>
      <x v="1"/>
    </i>
    <i r="1">
      <x v="4"/>
    </i>
    <i>
      <x v="11"/>
      <x v="1"/>
    </i>
    <i r="1">
      <x v="4"/>
    </i>
    <i>
      <x v="12"/>
      <x v="1"/>
    </i>
    <i r="1">
      <x v="4"/>
    </i>
    <i>
      <x v="13"/>
      <x v="1"/>
    </i>
    <i>
      <x v="14"/>
      <x v="1"/>
    </i>
    <i t="grand">
      <x/>
    </i>
  </rowItems>
  <colFields count="1">
    <field x="-2"/>
  </colFields>
  <colItems count="2">
    <i>
      <x/>
    </i>
    <i i="1">
      <x v="1"/>
    </i>
  </colItems>
  <dataFields count="2">
    <dataField name="SEATS_BOOKED " fld="11" baseField="0" baseItem="0" numFmtId="3"/>
    <dataField name="AVG_FARE_PER_SEAT " fld="23" baseField="22" baseItem="3" numFmtId="164"/>
  </dataFields>
  <formats count="2">
    <format dxfId="624">
      <pivotArea dataOnly="0" outline="0" fieldPosition="0">
        <references count="1">
          <reference field="4294967294" count="2">
            <x v="0"/>
            <x v="1"/>
          </reference>
        </references>
      </pivotArea>
    </format>
    <format dxfId="623">
      <pivotArea dataOnly="0" outline="0" fieldPosition="0">
        <references count="1">
          <reference field="4294967294" count="1">
            <x v="0"/>
          </reference>
        </references>
      </pivotArea>
    </format>
  </formats>
  <chartFormats count="6">
    <chartFormat chart="3"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5" format="2"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B05B99-1712-41FF-B52E-9A361667920F}" name="PivotTable4"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3">
  <location ref="J23:L30" firstHeaderRow="0" firstDataRow="1" firstDataCol="1" rowPageCount="2" colPageCount="1"/>
  <pivotFields count="24">
    <pivotField axis="axisPage" compact="0" numFmtId="166" outline="0" subtotalTop="0" multipleItemSelectionAllowed="1" showAll="0" sortType="descending" defaultSubtotal="0">
      <items count="144">
        <item h="1" x="133"/>
        <item h="1" x="132"/>
        <item h="1" x="131"/>
        <item h="1" x="130"/>
        <item h="1" x="129"/>
        <item h="1" x="128"/>
        <item h="1" x="127"/>
        <item h="1" m="1" x="135"/>
        <item h="1" x="126"/>
        <item h="1" m="1" x="134"/>
        <item h="1" x="125"/>
        <item h="1" x="124"/>
        <item h="1" x="123"/>
        <item h="1" x="122"/>
        <item h="1" m="1" x="136"/>
        <item h="1" x="121"/>
        <item h="1" x="120"/>
        <item h="1" x="118"/>
        <item h="1" x="119"/>
        <item h="1" x="117"/>
        <item h="1" m="1" x="137"/>
        <item h="1" x="116"/>
        <item h="1" x="115"/>
        <item h="1" x="114"/>
        <item h="1" x="113"/>
        <item h="1" x="112"/>
        <item h="1" x="111"/>
        <item h="1" x="110"/>
        <item h="1" x="109"/>
        <item h="1" x="108"/>
        <item h="1" x="107"/>
        <item h="1" x="106"/>
        <item h="1" x="105"/>
        <item h="1" x="104"/>
        <item h="1" x="103"/>
        <item h="1" m="1" x="138"/>
        <item h="1" x="102"/>
        <item h="1" x="101"/>
        <item h="1" x="100"/>
        <item h="1" x="99"/>
        <item h="1" x="98"/>
        <item h="1" x="97"/>
        <item h="1" x="96"/>
        <item h="1" x="95"/>
        <item h="1" x="94"/>
        <item h="1" x="93"/>
        <item h="1" x="92"/>
        <item h="1" x="91"/>
        <item h="1" x="90"/>
        <item h="1" x="86"/>
        <item h="1" x="87"/>
        <item h="1" x="88"/>
        <item h="1" m="1" x="139"/>
        <item h="1" x="89"/>
        <item h="1" x="85"/>
        <item h="1" x="63"/>
        <item h="1" m="1" x="140"/>
        <item h="1" x="84"/>
        <item h="1" x="83"/>
        <item h="1" x="82"/>
        <item h="1" m="1" x="141"/>
        <item h="1" x="81"/>
        <item h="1" x="80"/>
        <item h="1" x="79"/>
        <item h="1" x="78"/>
        <item h="1" x="77"/>
        <item h="1" x="76"/>
        <item h="1" x="75"/>
        <item h="1" x="74"/>
        <item h="1" x="73"/>
        <item h="1" x="72"/>
        <item h="1" x="71"/>
        <item h="1" x="70"/>
        <item h="1" x="69"/>
        <item h="1" x="68"/>
        <item h="1" x="67"/>
        <item h="1" x="66"/>
        <item h="1" x="65"/>
        <item h="1" x="64"/>
        <item h="1" x="62"/>
        <item h="1" x="61"/>
        <item h="1" x="60"/>
        <item h="1" x="59"/>
        <item h="1" x="58"/>
        <item h="1" x="57"/>
        <item x="56"/>
        <item x="55"/>
        <item x="54"/>
        <item x="53"/>
        <item x="52"/>
        <item x="50"/>
        <item x="51"/>
        <item x="49"/>
        <item x="47"/>
        <item x="48"/>
        <item x="46"/>
        <item x="45"/>
        <item x="44"/>
        <item x="43"/>
        <item x="42"/>
        <item x="41"/>
        <item x="40"/>
        <item x="39"/>
        <item x="38"/>
        <item x="37"/>
        <item x="36"/>
        <item x="35"/>
        <item x="33"/>
        <item x="34"/>
        <item x="32"/>
        <item x="31"/>
        <item x="30"/>
        <item x="29"/>
        <item x="28"/>
        <item x="27"/>
        <item x="26"/>
        <item x="25"/>
        <item x="24"/>
        <item x="23"/>
        <item x="22"/>
        <item x="21"/>
        <item x="20"/>
        <item x="19"/>
        <item x="18"/>
        <item x="17"/>
        <item x="16"/>
        <item x="15"/>
        <item x="14"/>
        <item x="13"/>
        <item x="12"/>
        <item x="11"/>
        <item h="1" m="1" x="143"/>
        <item x="9"/>
        <item x="10"/>
        <item x="7"/>
        <item x="3"/>
        <item x="5"/>
        <item x="4"/>
        <item x="2"/>
        <item x="8"/>
        <item x="6"/>
        <item x="1"/>
        <item h="1" m="1" x="142"/>
        <item x="0"/>
      </items>
    </pivotField>
    <pivotField compact="0" outline="0" subtotalTop="0" showAll="0">
      <items count="73">
        <item x="17"/>
        <item x="24"/>
        <item m="1" x="59"/>
        <item x="25"/>
        <item m="1" x="71"/>
        <item x="15"/>
        <item m="1" x="57"/>
        <item x="31"/>
        <item x="38"/>
        <item x="6"/>
        <item x="40"/>
        <item x="10"/>
        <item x="30"/>
        <item m="1" x="69"/>
        <item x="28"/>
        <item x="11"/>
        <item m="1" x="56"/>
        <item x="7"/>
        <item x="9"/>
        <item m="1" x="54"/>
        <item m="1" x="55"/>
        <item x="23"/>
        <item x="14"/>
        <item x="3"/>
        <item x="20"/>
        <item x="35"/>
        <item m="1" x="62"/>
        <item x="48"/>
        <item x="29"/>
        <item x="19"/>
        <item m="1" x="52"/>
        <item m="1" x="63"/>
        <item m="1" x="64"/>
        <item x="49"/>
        <item x="41"/>
        <item x="34"/>
        <item x="32"/>
        <item m="1" x="53"/>
        <item x="18"/>
        <item x="46"/>
        <item x="44"/>
        <item x="36"/>
        <item x="45"/>
        <item x="26"/>
        <item x="27"/>
        <item m="1" x="58"/>
        <item x="47"/>
        <item x="42"/>
        <item m="1" x="51"/>
        <item x="43"/>
        <item m="1" x="65"/>
        <item m="1" x="67"/>
        <item x="4"/>
        <item x="12"/>
        <item x="21"/>
        <item m="1" x="70"/>
        <item x="39"/>
        <item x="5"/>
        <item x="13"/>
        <item m="1" x="60"/>
        <item x="16"/>
        <item x="37"/>
        <item m="1" x="66"/>
        <item x="22"/>
        <item x="8"/>
        <item x="1"/>
        <item m="1" x="61"/>
        <item x="33"/>
        <item x="2"/>
        <item x="50"/>
        <item x="0"/>
        <item m="1" x="68"/>
        <item t="default"/>
      </items>
    </pivotField>
    <pivotField compact="0" outline="0" subtotalTop="0" showAll="0">
      <items count="6">
        <item x="1"/>
        <item m="1" x="3"/>
        <item x="0"/>
        <item x="2"/>
        <item m="1" x="4"/>
        <item t="default"/>
      </items>
    </pivotField>
    <pivotField compact="0" outline="0" subtotalTop="0" showAll="0"/>
    <pivotField compact="0" outline="0" subtotalTop="0" showAll="0"/>
    <pivotField compact="0" outline="0" subtotalTop="0" showAll="0"/>
    <pivotField compact="0" outline="0" subtotalTop="0" showAll="0"/>
    <pivotField axis="axisPage" compact="0" outline="0" subtotalTop="0" showAll="0">
      <items count="56">
        <item x="5"/>
        <item x="7"/>
        <item x="12"/>
        <item x="13"/>
        <item x="9"/>
        <item x="11"/>
        <item x="4"/>
        <item x="6"/>
        <item x="14"/>
        <item x="15"/>
        <item x="20"/>
        <item x="21"/>
        <item x="22"/>
        <item x="23"/>
        <item x="24"/>
        <item x="25"/>
        <item x="32"/>
        <item x="28"/>
        <item x="30"/>
        <item x="31"/>
        <item x="8"/>
        <item x="10"/>
        <item x="27"/>
        <item x="35"/>
        <item x="36"/>
        <item x="37"/>
        <item x="38"/>
        <item x="29"/>
        <item x="26"/>
        <item x="39"/>
        <item x="40"/>
        <item m="1" x="54"/>
        <item m="1" x="53"/>
        <item x="17"/>
        <item x="19"/>
        <item x="41"/>
        <item x="0"/>
        <item x="2"/>
        <item x="42"/>
        <item x="33"/>
        <item x="34"/>
        <item x="43"/>
        <item x="44"/>
        <item x="45"/>
        <item x="46"/>
        <item x="47"/>
        <item x="48"/>
        <item x="49"/>
        <item x="50"/>
        <item x="18"/>
        <item x="16"/>
        <item x="51"/>
        <item x="52"/>
        <item x="1"/>
        <item x="3"/>
        <item t="default"/>
      </items>
    </pivotField>
    <pivotField compact="0" outline="0" subtotalTop="0" showAll="0" defaultSubtotal="0">
      <items count="30">
        <item x="22"/>
        <item x="2"/>
        <item x="14"/>
        <item x="24"/>
        <item x="16"/>
        <item x="13"/>
        <item x="9"/>
        <item x="10"/>
        <item x="4"/>
        <item m="1" x="27"/>
        <item x="12"/>
        <item x="0"/>
        <item m="1" x="26"/>
        <item x="18"/>
        <item x="20"/>
        <item x="11"/>
        <item x="23"/>
        <item x="3"/>
        <item x="15"/>
        <item x="25"/>
        <item x="17"/>
        <item x="5"/>
        <item m="1" x="28"/>
        <item x="1"/>
        <item x="19"/>
        <item x="21"/>
        <item x="7"/>
        <item x="8"/>
        <item x="6"/>
        <item m="1" x="29"/>
      </items>
    </pivotField>
    <pivotField compact="0" numFmtId="166" outline="0" subtotalTop="0" showAll="0">
      <items count="118">
        <item m="1" x="109"/>
        <item x="31"/>
        <item x="32"/>
        <item x="34"/>
        <item x="33"/>
        <item x="22"/>
        <item x="7"/>
        <item x="23"/>
        <item x="8"/>
        <item m="1" x="106"/>
        <item x="24"/>
        <item x="28"/>
        <item x="9"/>
        <item m="1" x="105"/>
        <item x="25"/>
        <item x="29"/>
        <item x="10"/>
        <item x="26"/>
        <item x="30"/>
        <item x="11"/>
        <item x="27"/>
        <item x="83"/>
        <item x="84"/>
        <item m="1" x="111"/>
        <item m="1" x="112"/>
        <item x="93"/>
        <item x="35"/>
        <item x="36"/>
        <item m="1" x="108"/>
        <item x="37"/>
        <item m="1" x="107"/>
        <item x="101"/>
        <item x="85"/>
        <item x="38"/>
        <item x="87"/>
        <item x="79"/>
        <item x="102"/>
        <item x="66"/>
        <item x="39"/>
        <item x="51"/>
        <item x="0"/>
        <item m="1" x="110"/>
        <item x="73"/>
        <item x="94"/>
        <item x="67"/>
        <item x="40"/>
        <item x="52"/>
        <item x="1"/>
        <item x="88"/>
        <item x="74"/>
        <item x="95"/>
        <item x="68"/>
        <item x="41"/>
        <item x="53"/>
        <item x="2"/>
        <item x="89"/>
        <item x="75"/>
        <item x="96"/>
        <item x="69"/>
        <item x="42"/>
        <item x="54"/>
        <item x="3"/>
        <item x="90"/>
        <item x="76"/>
        <item x="97"/>
        <item x="70"/>
        <item x="43"/>
        <item x="55"/>
        <item x="4"/>
        <item x="91"/>
        <item x="77"/>
        <item x="98"/>
        <item x="71"/>
        <item x="12"/>
        <item x="56"/>
        <item x="5"/>
        <item x="92"/>
        <item x="78"/>
        <item x="99"/>
        <item x="72"/>
        <item x="13"/>
        <item x="57"/>
        <item x="6"/>
        <item x="103"/>
        <item x="86"/>
        <item x="14"/>
        <item x="58"/>
        <item x="100"/>
        <item x="104"/>
        <item x="15"/>
        <item x="59"/>
        <item x="16"/>
        <item x="60"/>
        <item x="17"/>
        <item x="61"/>
        <item x="18"/>
        <item x="62"/>
        <item x="19"/>
        <item x="63"/>
        <item x="20"/>
        <item x="64"/>
        <item x="21"/>
        <item x="65"/>
        <item x="44"/>
        <item m="1" x="113"/>
        <item x="45"/>
        <item m="1" x="114"/>
        <item x="46"/>
        <item m="1" x="115"/>
        <item x="49"/>
        <item m="1" x="116"/>
        <item x="47"/>
        <item x="80"/>
        <item x="48"/>
        <item x="81"/>
        <item x="50"/>
        <item x="82"/>
        <item t="default"/>
      </items>
    </pivotField>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1"/>
        <item x="0"/>
        <item x="2"/>
        <item m="1" x="3"/>
        <item t="default"/>
      </items>
    </pivotField>
    <pivotField compact="0" outline="0" subtotalTop="0" showAll="0"/>
    <pivotField compact="0" outline="0" subtotalTop="0" showAll="0"/>
    <pivotField compact="0" outline="0" subtotalTop="0" showAll="0"/>
    <pivotField axis="axisRow" compact="0" outline="0" subtotalTop="0" showAll="0">
      <items count="13">
        <item m="1" x="11"/>
        <item x="1"/>
        <item x="5"/>
        <item x="2"/>
        <item x="0"/>
        <item x="4"/>
        <item x="3"/>
        <item x="6"/>
        <item x="7"/>
        <item x="8"/>
        <item x="9"/>
        <item x="10"/>
        <item t="default"/>
      </items>
    </pivotField>
    <pivotField compact="0" outline="0" subtotalTop="0" showAll="0">
      <items count="8">
        <item x="0"/>
        <item x="5"/>
        <item x="4"/>
        <item x="6"/>
        <item x="3"/>
        <item x="1"/>
        <item x="2"/>
        <item t="default"/>
      </items>
    </pivotField>
    <pivotField compact="0" outline="0" subtotalTop="0" showAll="0"/>
    <pivotField dataField="1" compact="0" outline="0" subtotalTop="0" dragToRow="0" dragToCol="0" dragToPage="0" showAll="0" defaultSubtotal="0"/>
  </pivotFields>
  <rowFields count="1">
    <field x="20"/>
  </rowFields>
  <rowItems count="7">
    <i>
      <x v="1"/>
    </i>
    <i>
      <x v="2"/>
    </i>
    <i>
      <x v="3"/>
    </i>
    <i>
      <x v="4"/>
    </i>
    <i>
      <x v="5"/>
    </i>
    <i>
      <x v="6"/>
    </i>
    <i t="grand">
      <x/>
    </i>
  </rowItems>
  <colFields count="1">
    <field x="-2"/>
  </colFields>
  <colItems count="2">
    <i>
      <x/>
    </i>
    <i i="1">
      <x v="1"/>
    </i>
  </colItems>
  <pageFields count="2">
    <pageField fld="7" hier="-1"/>
    <pageField fld="0" hier="-1"/>
  </pageFields>
  <dataFields count="2">
    <dataField name="SEATS_BOOKED " fld="11" baseField="0" baseItem="0" numFmtId="3"/>
    <dataField name="AVG_FARE_PER_SEAT " fld="23" baseField="8" baseItem="2" numFmtId="164"/>
  </dataFields>
  <formats count="4">
    <format dxfId="616">
      <pivotArea dataOnly="0" outline="0" fieldPosition="0">
        <references count="1">
          <reference field="4294967294" count="1">
            <x v="0"/>
          </reference>
        </references>
      </pivotArea>
    </format>
    <format dxfId="615">
      <pivotArea dataOnly="0" outline="0" fieldPosition="0">
        <references count="1">
          <reference field="4294967294" count="1">
            <x v="0"/>
          </reference>
        </references>
      </pivotArea>
    </format>
    <format dxfId="614">
      <pivotArea outline="0" fieldPosition="0">
        <references count="1">
          <reference field="4294967294" count="1">
            <x v="1"/>
          </reference>
        </references>
      </pivotArea>
    </format>
    <format dxfId="613">
      <pivotArea dataOnly="0" labelOnly="1" outline="0" fieldPosition="0">
        <references count="1">
          <reference field="0" count="0"/>
        </references>
      </pivotArea>
    </format>
  </formats>
  <chartFormats count="7">
    <chartFormat chart="3"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1"/>
          </reference>
        </references>
      </pivotArea>
    </chartFormat>
    <chartFormat chart="37" format="4" series="1">
      <pivotArea type="data" outline="0" fieldPosition="0">
        <references count="1">
          <reference field="4294967294" count="1" selected="0">
            <x v="0"/>
          </reference>
        </references>
      </pivotArea>
    </chartFormat>
    <chartFormat chart="37" format="6"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81689B-B759-4A16-95A2-7B9396CC6FB4}" name="PivotTable2"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0">
  <location ref="E23:H829" firstHeaderRow="0" firstDataRow="1" firstDataCol="2" rowPageCount="1" colPageCount="1"/>
  <pivotFields count="24">
    <pivotField axis="axisRow" compact="0" numFmtId="166" outline="0" subtotalTop="0" multipleItemSelectionAllowed="1" showAll="0" sortType="descending">
      <items count="145">
        <item x="133"/>
        <item x="132"/>
        <item x="131"/>
        <item x="130"/>
        <item x="129"/>
        <item x="128"/>
        <item x="127"/>
        <item m="1" x="135"/>
        <item x="126"/>
        <item m="1" x="134"/>
        <item x="125"/>
        <item x="124"/>
        <item x="123"/>
        <item x="122"/>
        <item m="1" x="136"/>
        <item x="121"/>
        <item x="120"/>
        <item x="118"/>
        <item x="119"/>
        <item x="117"/>
        <item m="1" x="137"/>
        <item x="116"/>
        <item x="115"/>
        <item x="114"/>
        <item x="113"/>
        <item x="112"/>
        <item x="111"/>
        <item x="110"/>
        <item x="109"/>
        <item x="108"/>
        <item x="107"/>
        <item x="106"/>
        <item x="105"/>
        <item x="104"/>
        <item x="103"/>
        <item m="1" x="138"/>
        <item x="102"/>
        <item x="101"/>
        <item x="100"/>
        <item x="99"/>
        <item x="98"/>
        <item x="97"/>
        <item x="96"/>
        <item x="95"/>
        <item x="94"/>
        <item x="93"/>
        <item x="92"/>
        <item x="91"/>
        <item x="90"/>
        <item x="86"/>
        <item x="87"/>
        <item x="88"/>
        <item m="1" x="139"/>
        <item x="89"/>
        <item x="85"/>
        <item x="63"/>
        <item m="1" x="140"/>
        <item x="84"/>
        <item x="83"/>
        <item x="82"/>
        <item m="1" x="141"/>
        <item x="81"/>
        <item x="80"/>
        <item x="79"/>
        <item x="78"/>
        <item x="77"/>
        <item x="76"/>
        <item x="75"/>
        <item x="74"/>
        <item x="73"/>
        <item x="72"/>
        <item x="71"/>
        <item x="70"/>
        <item x="69"/>
        <item x="68"/>
        <item x="67"/>
        <item x="66"/>
        <item x="65"/>
        <item x="64"/>
        <item x="62"/>
        <item x="61"/>
        <item x="60"/>
        <item x="59"/>
        <item x="58"/>
        <item x="57"/>
        <item x="56"/>
        <item x="55"/>
        <item x="54"/>
        <item x="53"/>
        <item x="52"/>
        <item x="50"/>
        <item x="51"/>
        <item x="49"/>
        <item x="47"/>
        <item x="48"/>
        <item x="46"/>
        <item x="45"/>
        <item x="44"/>
        <item x="43"/>
        <item x="42"/>
        <item x="41"/>
        <item x="40"/>
        <item x="39"/>
        <item x="38"/>
        <item x="37"/>
        <item x="36"/>
        <item x="35"/>
        <item x="33"/>
        <item x="34"/>
        <item x="32"/>
        <item x="31"/>
        <item x="30"/>
        <item x="29"/>
        <item x="28"/>
        <item x="27"/>
        <item x="26"/>
        <item x="25"/>
        <item x="24"/>
        <item x="23"/>
        <item x="22"/>
        <item x="21"/>
        <item x="20"/>
        <item x="19"/>
        <item x="18"/>
        <item x="17"/>
        <item x="16"/>
        <item x="15"/>
        <item x="14"/>
        <item x="13"/>
        <item x="12"/>
        <item x="11"/>
        <item m="1" x="143"/>
        <item x="9"/>
        <item x="10"/>
        <item x="7"/>
        <item x="3"/>
        <item x="5"/>
        <item x="4"/>
        <item x="2"/>
        <item x="8"/>
        <item x="6"/>
        <item x="1"/>
        <item m="1" x="142"/>
        <item x="0"/>
        <item t="default"/>
      </items>
    </pivotField>
    <pivotField compact="0" outline="0" subtotalTop="0" showAll="0">
      <items count="73">
        <item x="17"/>
        <item x="24"/>
        <item m="1" x="59"/>
        <item x="25"/>
        <item m="1" x="71"/>
        <item x="15"/>
        <item m="1" x="57"/>
        <item x="31"/>
        <item x="38"/>
        <item x="6"/>
        <item x="40"/>
        <item x="10"/>
        <item x="30"/>
        <item m="1" x="69"/>
        <item x="28"/>
        <item x="11"/>
        <item m="1" x="56"/>
        <item x="7"/>
        <item x="9"/>
        <item m="1" x="54"/>
        <item m="1" x="55"/>
        <item x="23"/>
        <item x="14"/>
        <item x="3"/>
        <item x="20"/>
        <item x="35"/>
        <item m="1" x="62"/>
        <item x="48"/>
        <item x="29"/>
        <item x="19"/>
        <item m="1" x="52"/>
        <item m="1" x="63"/>
        <item m="1" x="64"/>
        <item x="49"/>
        <item x="41"/>
        <item x="34"/>
        <item x="32"/>
        <item m="1" x="53"/>
        <item x="18"/>
        <item x="46"/>
        <item x="44"/>
        <item x="36"/>
        <item x="45"/>
        <item x="26"/>
        <item x="27"/>
        <item m="1" x="58"/>
        <item x="47"/>
        <item x="42"/>
        <item m="1" x="51"/>
        <item x="43"/>
        <item m="1" x="65"/>
        <item m="1" x="67"/>
        <item x="4"/>
        <item x="12"/>
        <item x="21"/>
        <item m="1" x="70"/>
        <item x="39"/>
        <item x="5"/>
        <item x="13"/>
        <item m="1" x="60"/>
        <item x="16"/>
        <item x="37"/>
        <item m="1" x="66"/>
        <item x="22"/>
        <item x="8"/>
        <item x="1"/>
        <item m="1" x="61"/>
        <item x="33"/>
        <item x="2"/>
        <item x="50"/>
        <item x="0"/>
        <item m="1" x="68"/>
        <item t="default"/>
      </items>
    </pivotField>
    <pivotField compact="0" outline="0" subtotalTop="0" showAll="0">
      <items count="6">
        <item x="1"/>
        <item m="1" x="3"/>
        <item x="0"/>
        <item x="2"/>
        <item m="1" x="4"/>
        <item t="default"/>
      </items>
    </pivotField>
    <pivotField compact="0" outline="0" subtotalTop="0" showAll="0"/>
    <pivotField compact="0" outline="0" subtotalTop="0" showAll="0"/>
    <pivotField compact="0" outline="0" subtotalTop="0" showAll="0"/>
    <pivotField compact="0" outline="0" subtotalTop="0" showAll="0"/>
    <pivotField axis="axisPage" compact="0" outline="0" subtotalTop="0" showAll="0">
      <items count="56">
        <item x="5"/>
        <item x="7"/>
        <item x="12"/>
        <item x="13"/>
        <item x="9"/>
        <item x="11"/>
        <item x="4"/>
        <item x="6"/>
        <item x="14"/>
        <item x="15"/>
        <item x="20"/>
        <item x="21"/>
        <item x="22"/>
        <item x="23"/>
        <item x="24"/>
        <item x="25"/>
        <item x="32"/>
        <item x="28"/>
        <item x="30"/>
        <item x="31"/>
        <item x="8"/>
        <item x="10"/>
        <item x="27"/>
        <item x="35"/>
        <item x="36"/>
        <item x="37"/>
        <item x="38"/>
        <item x="29"/>
        <item x="26"/>
        <item x="39"/>
        <item x="40"/>
        <item m="1" x="54"/>
        <item m="1" x="53"/>
        <item x="17"/>
        <item x="19"/>
        <item x="41"/>
        <item x="0"/>
        <item x="2"/>
        <item x="42"/>
        <item x="33"/>
        <item x="34"/>
        <item x="43"/>
        <item x="44"/>
        <item x="45"/>
        <item x="46"/>
        <item x="47"/>
        <item x="48"/>
        <item x="49"/>
        <item x="50"/>
        <item x="18"/>
        <item x="16"/>
        <item x="51"/>
        <item x="52"/>
        <item x="1"/>
        <item x="3"/>
        <item t="default"/>
      </items>
    </pivotField>
    <pivotField axis="axisRow" compact="0" outline="0" subtotalTop="0" showAll="0" defaultSubtotal="0">
      <items count="30">
        <item x="0"/>
        <item x="1"/>
        <item x="2"/>
        <item x="3"/>
        <item x="5"/>
        <item x="4"/>
        <item x="6"/>
        <item x="7"/>
        <item x="8"/>
        <item x="9"/>
        <item x="10"/>
        <item x="11"/>
        <item x="12"/>
        <item x="13"/>
        <item m="1" x="29"/>
        <item x="14"/>
        <item x="15"/>
        <item x="16"/>
        <item x="17"/>
        <item m="1" x="28"/>
        <item x="18"/>
        <item x="19"/>
        <item m="1" x="27"/>
        <item x="20"/>
        <item x="21"/>
        <item x="22"/>
        <item x="23"/>
        <item x="24"/>
        <item x="25"/>
        <item m="1" x="26"/>
      </items>
    </pivotField>
    <pivotField compact="0" numFmtId="166" outline="0" subtotalTop="0" showAll="0">
      <items count="118">
        <item m="1" x="109"/>
        <item x="31"/>
        <item x="32"/>
        <item x="34"/>
        <item x="33"/>
        <item x="22"/>
        <item x="7"/>
        <item x="23"/>
        <item x="8"/>
        <item m="1" x="106"/>
        <item x="24"/>
        <item x="28"/>
        <item x="9"/>
        <item m="1" x="105"/>
        <item x="25"/>
        <item x="29"/>
        <item x="10"/>
        <item x="26"/>
        <item x="30"/>
        <item x="11"/>
        <item x="27"/>
        <item x="83"/>
        <item x="84"/>
        <item m="1" x="111"/>
        <item m="1" x="112"/>
        <item x="93"/>
        <item x="35"/>
        <item x="36"/>
        <item m="1" x="108"/>
        <item x="37"/>
        <item m="1" x="107"/>
        <item x="101"/>
        <item x="85"/>
        <item x="38"/>
        <item x="87"/>
        <item x="79"/>
        <item x="102"/>
        <item x="66"/>
        <item x="39"/>
        <item x="51"/>
        <item x="0"/>
        <item m="1" x="110"/>
        <item x="73"/>
        <item x="94"/>
        <item x="67"/>
        <item x="40"/>
        <item x="52"/>
        <item x="1"/>
        <item x="88"/>
        <item x="74"/>
        <item x="95"/>
        <item x="68"/>
        <item x="41"/>
        <item x="53"/>
        <item x="2"/>
        <item x="89"/>
        <item x="75"/>
        <item x="96"/>
        <item x="69"/>
        <item x="42"/>
        <item x="54"/>
        <item x="3"/>
        <item x="90"/>
        <item x="76"/>
        <item x="97"/>
        <item x="70"/>
        <item x="43"/>
        <item x="55"/>
        <item x="4"/>
        <item x="91"/>
        <item x="77"/>
        <item x="98"/>
        <item x="71"/>
        <item x="12"/>
        <item x="56"/>
        <item x="5"/>
        <item x="92"/>
        <item x="78"/>
        <item x="99"/>
        <item x="72"/>
        <item x="13"/>
        <item x="57"/>
        <item x="6"/>
        <item x="103"/>
        <item x="86"/>
        <item x="14"/>
        <item x="58"/>
        <item x="100"/>
        <item x="104"/>
        <item x="15"/>
        <item x="59"/>
        <item x="16"/>
        <item x="60"/>
        <item x="17"/>
        <item x="61"/>
        <item x="18"/>
        <item x="62"/>
        <item x="19"/>
        <item x="63"/>
        <item x="20"/>
        <item x="64"/>
        <item x="21"/>
        <item x="65"/>
        <item x="44"/>
        <item m="1" x="113"/>
        <item x="45"/>
        <item m="1" x="114"/>
        <item x="46"/>
        <item m="1" x="115"/>
        <item x="49"/>
        <item m="1" x="116"/>
        <item x="47"/>
        <item x="80"/>
        <item x="48"/>
        <item x="81"/>
        <item x="50"/>
        <item x="82"/>
        <item t="default"/>
      </items>
    </pivotField>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1"/>
        <item x="0"/>
        <item x="2"/>
        <item m="1" x="3"/>
        <item t="default"/>
      </items>
    </pivotField>
    <pivotField compact="0" outline="0" subtotalTop="0" showAll="0"/>
    <pivotField compact="0" outline="0" subtotalTop="0" showAll="0"/>
    <pivotField compact="0" outline="0" subtotalTop="0" showAll="0"/>
    <pivotField compact="0" outline="0" subtotalTop="0" showAll="0">
      <items count="13">
        <item m="1" x="11"/>
        <item x="9"/>
        <item x="1"/>
        <item x="5"/>
        <item x="10"/>
        <item x="6"/>
        <item x="2"/>
        <item x="0"/>
        <item x="7"/>
        <item x="8"/>
        <item x="4"/>
        <item x="3"/>
        <item t="default"/>
      </items>
    </pivotField>
    <pivotField compact="0" outline="0" subtotalTop="0" showAll="0">
      <items count="8">
        <item x="0"/>
        <item x="5"/>
        <item x="4"/>
        <item x="6"/>
        <item x="3"/>
        <item x="1"/>
        <item x="2"/>
        <item t="default"/>
      </items>
    </pivotField>
    <pivotField compact="0" outline="0" subtotalTop="0" showAll="0"/>
    <pivotField dataField="1" compact="0" outline="0" subtotalTop="0" dragToRow="0" dragToCol="0" dragToPage="0" showAll="0" defaultSubtotal="0"/>
  </pivotFields>
  <rowFields count="2">
    <field x="0"/>
    <field x="8"/>
  </rowFields>
  <rowItems count="806">
    <i>
      <x/>
      <x v="2"/>
    </i>
    <i r="1">
      <x v="3"/>
    </i>
    <i t="default">
      <x/>
    </i>
    <i>
      <x v="1"/>
      <x/>
    </i>
    <i r="1">
      <x v="1"/>
    </i>
    <i r="1">
      <x v="2"/>
    </i>
    <i r="1">
      <x v="3"/>
    </i>
    <i t="default">
      <x v="1"/>
    </i>
    <i>
      <x v="2"/>
      <x v="2"/>
    </i>
    <i r="1">
      <x v="3"/>
    </i>
    <i r="1">
      <x v="12"/>
    </i>
    <i t="default">
      <x v="2"/>
    </i>
    <i>
      <x v="3"/>
      <x/>
    </i>
    <i r="1">
      <x v="1"/>
    </i>
    <i r="1">
      <x v="2"/>
    </i>
    <i r="1">
      <x v="3"/>
    </i>
    <i t="default">
      <x v="3"/>
    </i>
    <i>
      <x v="4"/>
      <x/>
    </i>
    <i r="1">
      <x v="1"/>
    </i>
    <i r="1">
      <x v="6"/>
    </i>
    <i r="1">
      <x v="7"/>
    </i>
    <i r="1">
      <x v="20"/>
    </i>
    <i r="1">
      <x v="21"/>
    </i>
    <i r="1">
      <x v="25"/>
    </i>
    <i r="1">
      <x v="26"/>
    </i>
    <i r="1">
      <x v="27"/>
    </i>
    <i r="1">
      <x v="28"/>
    </i>
    <i t="default">
      <x v="4"/>
    </i>
    <i>
      <x v="5"/>
      <x v="3"/>
    </i>
    <i t="default">
      <x v="5"/>
    </i>
    <i>
      <x v="6"/>
      <x/>
    </i>
    <i r="1">
      <x v="2"/>
    </i>
    <i r="1">
      <x v="3"/>
    </i>
    <i r="1">
      <x v="25"/>
    </i>
    <i r="1">
      <x v="26"/>
    </i>
    <i t="default">
      <x v="6"/>
    </i>
    <i>
      <x v="8"/>
      <x v="1"/>
    </i>
    <i r="1">
      <x v="2"/>
    </i>
    <i r="1">
      <x v="3"/>
    </i>
    <i r="1">
      <x v="6"/>
    </i>
    <i r="1">
      <x v="7"/>
    </i>
    <i r="1">
      <x v="17"/>
    </i>
    <i r="1">
      <x v="18"/>
    </i>
    <i t="default">
      <x v="8"/>
    </i>
    <i>
      <x v="10"/>
      <x/>
    </i>
    <i r="1">
      <x v="1"/>
    </i>
    <i r="1">
      <x v="2"/>
    </i>
    <i r="1">
      <x v="3"/>
    </i>
    <i r="1">
      <x v="6"/>
    </i>
    <i r="1">
      <x v="7"/>
    </i>
    <i r="1">
      <x v="17"/>
    </i>
    <i r="1">
      <x v="18"/>
    </i>
    <i r="1">
      <x v="25"/>
    </i>
    <i r="1">
      <x v="26"/>
    </i>
    <i t="default">
      <x v="10"/>
    </i>
    <i>
      <x v="11"/>
      <x/>
    </i>
    <i r="1">
      <x v="2"/>
    </i>
    <i r="1">
      <x v="3"/>
    </i>
    <i r="1">
      <x v="18"/>
    </i>
    <i r="1">
      <x v="20"/>
    </i>
    <i r="1">
      <x v="21"/>
    </i>
    <i t="default">
      <x v="11"/>
    </i>
    <i>
      <x v="12"/>
      <x v="2"/>
    </i>
    <i r="1">
      <x v="3"/>
    </i>
    <i r="1">
      <x v="6"/>
    </i>
    <i r="1">
      <x v="7"/>
    </i>
    <i r="1">
      <x v="17"/>
    </i>
    <i r="1">
      <x v="18"/>
    </i>
    <i t="default">
      <x v="12"/>
    </i>
    <i>
      <x v="13"/>
      <x/>
    </i>
    <i r="1">
      <x v="1"/>
    </i>
    <i r="1">
      <x v="17"/>
    </i>
    <i r="1">
      <x v="18"/>
    </i>
    <i t="default">
      <x v="13"/>
    </i>
    <i>
      <x v="15"/>
      <x/>
    </i>
    <i t="default">
      <x v="15"/>
    </i>
    <i>
      <x v="16"/>
      <x/>
    </i>
    <i r="1">
      <x v="1"/>
    </i>
    <i r="1">
      <x v="2"/>
    </i>
    <i r="1">
      <x v="3"/>
    </i>
    <i r="1">
      <x v="7"/>
    </i>
    <i r="1">
      <x v="20"/>
    </i>
    <i r="1">
      <x v="21"/>
    </i>
    <i t="default">
      <x v="16"/>
    </i>
    <i>
      <x v="17"/>
      <x v="1"/>
    </i>
    <i r="1">
      <x v="13"/>
    </i>
    <i r="1">
      <x v="18"/>
    </i>
    <i t="default">
      <x v="17"/>
    </i>
    <i>
      <x v="18"/>
      <x v="6"/>
    </i>
    <i r="1">
      <x v="7"/>
    </i>
    <i t="default">
      <x v="18"/>
    </i>
    <i>
      <x v="19"/>
      <x/>
    </i>
    <i r="1">
      <x v="1"/>
    </i>
    <i r="1">
      <x v="2"/>
    </i>
    <i r="1">
      <x v="3"/>
    </i>
    <i t="default">
      <x v="19"/>
    </i>
    <i>
      <x v="21"/>
      <x/>
    </i>
    <i r="1">
      <x v="17"/>
    </i>
    <i r="1">
      <x v="18"/>
    </i>
    <i t="default">
      <x v="21"/>
    </i>
    <i>
      <x v="22"/>
      <x v="1"/>
    </i>
    <i r="1">
      <x v="18"/>
    </i>
    <i t="default">
      <x v="22"/>
    </i>
    <i>
      <x v="23"/>
      <x/>
    </i>
    <i r="1">
      <x v="1"/>
    </i>
    <i r="1">
      <x v="2"/>
    </i>
    <i r="1">
      <x v="3"/>
    </i>
    <i t="default">
      <x v="23"/>
    </i>
    <i>
      <x v="24"/>
      <x/>
    </i>
    <i r="1">
      <x v="1"/>
    </i>
    <i r="1">
      <x v="2"/>
    </i>
    <i r="1">
      <x v="3"/>
    </i>
    <i r="1">
      <x v="5"/>
    </i>
    <i r="1">
      <x v="18"/>
    </i>
    <i t="default">
      <x v="24"/>
    </i>
    <i>
      <x v="25"/>
      <x/>
    </i>
    <i r="1">
      <x v="1"/>
    </i>
    <i r="1">
      <x v="2"/>
    </i>
    <i r="1">
      <x v="3"/>
    </i>
    <i r="1">
      <x v="5"/>
    </i>
    <i r="1">
      <x v="6"/>
    </i>
    <i t="default">
      <x v="25"/>
    </i>
    <i>
      <x v="26"/>
      <x/>
    </i>
    <i r="1">
      <x v="1"/>
    </i>
    <i r="1">
      <x v="2"/>
    </i>
    <i r="1">
      <x v="3"/>
    </i>
    <i r="1">
      <x v="5"/>
    </i>
    <i r="1">
      <x v="18"/>
    </i>
    <i t="default">
      <x v="26"/>
    </i>
    <i>
      <x v="27"/>
      <x/>
    </i>
    <i r="1">
      <x v="1"/>
    </i>
    <i r="1">
      <x v="2"/>
    </i>
    <i r="1">
      <x v="3"/>
    </i>
    <i r="1">
      <x v="20"/>
    </i>
    <i r="1">
      <x v="21"/>
    </i>
    <i t="default">
      <x v="27"/>
    </i>
    <i>
      <x v="28"/>
      <x/>
    </i>
    <i r="1">
      <x v="2"/>
    </i>
    <i r="1">
      <x v="3"/>
    </i>
    <i r="1">
      <x v="7"/>
    </i>
    <i r="1">
      <x v="17"/>
    </i>
    <i r="1">
      <x v="18"/>
    </i>
    <i t="default">
      <x v="28"/>
    </i>
    <i>
      <x v="29"/>
      <x v="2"/>
    </i>
    <i r="1">
      <x v="6"/>
    </i>
    <i t="default">
      <x v="29"/>
    </i>
    <i>
      <x v="30"/>
      <x/>
    </i>
    <i r="1">
      <x v="1"/>
    </i>
    <i r="1">
      <x v="2"/>
    </i>
    <i r="1">
      <x v="3"/>
    </i>
    <i r="1">
      <x v="5"/>
    </i>
    <i r="1">
      <x v="7"/>
    </i>
    <i t="default">
      <x v="30"/>
    </i>
    <i>
      <x v="31"/>
      <x/>
    </i>
    <i r="1">
      <x v="5"/>
    </i>
    <i r="1">
      <x v="6"/>
    </i>
    <i r="1">
      <x v="7"/>
    </i>
    <i r="1">
      <x v="13"/>
    </i>
    <i t="default">
      <x v="31"/>
    </i>
    <i>
      <x v="32"/>
      <x/>
    </i>
    <i r="1">
      <x v="1"/>
    </i>
    <i r="1">
      <x v="2"/>
    </i>
    <i r="1">
      <x v="3"/>
    </i>
    <i r="1">
      <x v="4"/>
    </i>
    <i r="1">
      <x v="5"/>
    </i>
    <i r="1">
      <x v="6"/>
    </i>
    <i r="1">
      <x v="7"/>
    </i>
    <i r="1">
      <x v="17"/>
    </i>
    <i r="1">
      <x v="18"/>
    </i>
    <i t="default">
      <x v="32"/>
    </i>
    <i>
      <x v="33"/>
      <x/>
    </i>
    <i r="1">
      <x v="1"/>
    </i>
    <i r="1">
      <x v="3"/>
    </i>
    <i r="1">
      <x v="6"/>
    </i>
    <i r="1">
      <x v="7"/>
    </i>
    <i r="1">
      <x v="18"/>
    </i>
    <i t="default">
      <x v="33"/>
    </i>
    <i>
      <x v="34"/>
      <x/>
    </i>
    <i r="1">
      <x v="1"/>
    </i>
    <i r="1">
      <x v="17"/>
    </i>
    <i r="1">
      <x v="18"/>
    </i>
    <i t="default">
      <x v="34"/>
    </i>
    <i>
      <x v="36"/>
      <x v="1"/>
    </i>
    <i r="1">
      <x v="3"/>
    </i>
    <i r="1">
      <x v="6"/>
    </i>
    <i r="1">
      <x v="7"/>
    </i>
    <i r="1">
      <x v="13"/>
    </i>
    <i r="1">
      <x v="17"/>
    </i>
    <i t="default">
      <x v="36"/>
    </i>
    <i>
      <x v="37"/>
      <x/>
    </i>
    <i r="1">
      <x v="1"/>
    </i>
    <i r="1">
      <x v="2"/>
    </i>
    <i r="1">
      <x v="5"/>
    </i>
    <i r="1">
      <x v="6"/>
    </i>
    <i r="1">
      <x v="7"/>
    </i>
    <i r="1">
      <x v="17"/>
    </i>
    <i t="default">
      <x v="37"/>
    </i>
    <i>
      <x v="38"/>
      <x/>
    </i>
    <i r="1">
      <x v="1"/>
    </i>
    <i r="1">
      <x v="5"/>
    </i>
    <i r="1">
      <x v="6"/>
    </i>
    <i r="1">
      <x v="15"/>
    </i>
    <i r="1">
      <x v="20"/>
    </i>
    <i r="1">
      <x v="21"/>
    </i>
    <i t="default">
      <x v="38"/>
    </i>
    <i>
      <x v="39"/>
      <x/>
    </i>
    <i r="1">
      <x v="2"/>
    </i>
    <i r="1">
      <x v="5"/>
    </i>
    <i r="1">
      <x v="6"/>
    </i>
    <i r="1">
      <x v="7"/>
    </i>
    <i t="default">
      <x v="39"/>
    </i>
    <i>
      <x v="40"/>
      <x/>
    </i>
    <i r="1">
      <x v="1"/>
    </i>
    <i r="1">
      <x v="2"/>
    </i>
    <i r="1">
      <x v="3"/>
    </i>
    <i r="1">
      <x v="6"/>
    </i>
    <i r="1">
      <x v="7"/>
    </i>
    <i r="1">
      <x v="12"/>
    </i>
    <i r="1">
      <x v="13"/>
    </i>
    <i r="1">
      <x v="17"/>
    </i>
    <i t="default">
      <x v="40"/>
    </i>
    <i>
      <x v="41"/>
      <x/>
    </i>
    <i r="1">
      <x v="1"/>
    </i>
    <i r="1">
      <x v="2"/>
    </i>
    <i r="1">
      <x v="3"/>
    </i>
    <i r="1">
      <x v="6"/>
    </i>
    <i r="1">
      <x v="7"/>
    </i>
    <i r="1">
      <x v="12"/>
    </i>
    <i t="default">
      <x v="41"/>
    </i>
    <i>
      <x v="42"/>
      <x/>
    </i>
    <i r="1">
      <x v="1"/>
    </i>
    <i r="1">
      <x v="2"/>
    </i>
    <i r="1">
      <x v="3"/>
    </i>
    <i r="1">
      <x v="5"/>
    </i>
    <i r="1">
      <x v="6"/>
    </i>
    <i r="1">
      <x v="7"/>
    </i>
    <i r="1">
      <x v="12"/>
    </i>
    <i r="1">
      <x v="17"/>
    </i>
    <i r="1">
      <x v="18"/>
    </i>
    <i t="default">
      <x v="42"/>
    </i>
    <i>
      <x v="43"/>
      <x/>
    </i>
    <i r="1">
      <x v="2"/>
    </i>
    <i r="1">
      <x v="3"/>
    </i>
    <i r="1">
      <x v="6"/>
    </i>
    <i r="1">
      <x v="7"/>
    </i>
    <i t="default">
      <x v="43"/>
    </i>
    <i>
      <x v="44"/>
      <x v="3"/>
    </i>
    <i r="1">
      <x v="5"/>
    </i>
    <i r="1">
      <x v="6"/>
    </i>
    <i r="1">
      <x v="7"/>
    </i>
    <i t="default">
      <x v="44"/>
    </i>
    <i>
      <x v="45"/>
      <x/>
    </i>
    <i r="1">
      <x v="2"/>
    </i>
    <i r="1">
      <x v="3"/>
    </i>
    <i r="1">
      <x v="5"/>
    </i>
    <i r="1">
      <x v="6"/>
    </i>
    <i r="1">
      <x v="7"/>
    </i>
    <i t="default">
      <x v="45"/>
    </i>
    <i>
      <x v="46"/>
      <x/>
    </i>
    <i r="1">
      <x v="1"/>
    </i>
    <i r="1">
      <x v="2"/>
    </i>
    <i r="1">
      <x v="3"/>
    </i>
    <i r="1">
      <x v="6"/>
    </i>
    <i r="1">
      <x v="7"/>
    </i>
    <i r="1">
      <x v="10"/>
    </i>
    <i r="1">
      <x v="11"/>
    </i>
    <i r="1">
      <x v="12"/>
    </i>
    <i r="1">
      <x v="13"/>
    </i>
    <i r="1">
      <x v="17"/>
    </i>
    <i r="1">
      <x v="18"/>
    </i>
    <i r="1">
      <x v="23"/>
    </i>
    <i r="1">
      <x v="24"/>
    </i>
    <i t="default">
      <x v="46"/>
    </i>
    <i>
      <x v="47"/>
      <x/>
    </i>
    <i r="1">
      <x v="1"/>
    </i>
    <i r="1">
      <x v="2"/>
    </i>
    <i r="1">
      <x v="3"/>
    </i>
    <i r="1">
      <x v="5"/>
    </i>
    <i r="1">
      <x v="12"/>
    </i>
    <i r="1">
      <x v="13"/>
    </i>
    <i r="1">
      <x v="17"/>
    </i>
    <i r="1">
      <x v="18"/>
    </i>
    <i t="default">
      <x v="47"/>
    </i>
    <i>
      <x v="48"/>
      <x/>
    </i>
    <i r="1">
      <x v="1"/>
    </i>
    <i r="1">
      <x v="2"/>
    </i>
    <i r="1">
      <x v="3"/>
    </i>
    <i r="1">
      <x v="5"/>
    </i>
    <i r="1">
      <x v="6"/>
    </i>
    <i r="1">
      <x v="7"/>
    </i>
    <i r="1">
      <x v="12"/>
    </i>
    <i r="1">
      <x v="13"/>
    </i>
    <i r="1">
      <x v="18"/>
    </i>
    <i t="default">
      <x v="48"/>
    </i>
    <i>
      <x v="49"/>
      <x/>
    </i>
    <i r="1">
      <x v="1"/>
    </i>
    <i r="1">
      <x v="6"/>
    </i>
    <i r="1">
      <x v="7"/>
    </i>
    <i t="default">
      <x v="49"/>
    </i>
    <i>
      <x v="50"/>
      <x/>
    </i>
    <i r="1">
      <x v="5"/>
    </i>
    <i r="1">
      <x v="6"/>
    </i>
    <i t="default">
      <x v="50"/>
    </i>
    <i>
      <x v="51"/>
      <x/>
    </i>
    <i r="1">
      <x v="6"/>
    </i>
    <i r="1">
      <x v="7"/>
    </i>
    <i t="default">
      <x v="51"/>
    </i>
    <i>
      <x v="53"/>
      <x/>
    </i>
    <i r="1">
      <x v="2"/>
    </i>
    <i r="1">
      <x v="3"/>
    </i>
    <i r="1">
      <x v="6"/>
    </i>
    <i r="1">
      <x v="7"/>
    </i>
    <i t="default">
      <x v="53"/>
    </i>
    <i>
      <x v="54"/>
      <x/>
    </i>
    <i r="1">
      <x v="1"/>
    </i>
    <i r="1">
      <x v="2"/>
    </i>
    <i r="1">
      <x v="3"/>
    </i>
    <i r="1">
      <x v="6"/>
    </i>
    <i r="1">
      <x v="7"/>
    </i>
    <i r="1">
      <x v="17"/>
    </i>
    <i r="1">
      <x v="18"/>
    </i>
    <i t="default">
      <x v="54"/>
    </i>
    <i>
      <x v="55"/>
      <x/>
    </i>
    <i r="1">
      <x v="1"/>
    </i>
    <i r="1">
      <x v="2"/>
    </i>
    <i r="1">
      <x v="3"/>
    </i>
    <i r="1">
      <x v="5"/>
    </i>
    <i t="default">
      <x v="55"/>
    </i>
    <i>
      <x v="57"/>
      <x/>
    </i>
    <i r="1">
      <x v="1"/>
    </i>
    <i r="1">
      <x v="2"/>
    </i>
    <i r="1">
      <x v="3"/>
    </i>
    <i r="1">
      <x v="4"/>
    </i>
    <i r="1">
      <x v="5"/>
    </i>
    <i r="1">
      <x v="6"/>
    </i>
    <i r="1">
      <x v="7"/>
    </i>
    <i r="1">
      <x v="10"/>
    </i>
    <i r="1">
      <x v="11"/>
    </i>
    <i r="1">
      <x v="17"/>
    </i>
    <i r="1">
      <x v="18"/>
    </i>
    <i t="default">
      <x v="57"/>
    </i>
    <i>
      <x v="58"/>
      <x v="2"/>
    </i>
    <i r="1">
      <x v="3"/>
    </i>
    <i r="1">
      <x v="6"/>
    </i>
    <i r="1">
      <x v="12"/>
    </i>
    <i r="1">
      <x v="13"/>
    </i>
    <i r="1">
      <x v="17"/>
    </i>
    <i r="1">
      <x v="18"/>
    </i>
    <i t="default">
      <x v="58"/>
    </i>
    <i>
      <x v="59"/>
      <x/>
    </i>
    <i r="1">
      <x v="1"/>
    </i>
    <i r="1">
      <x v="2"/>
    </i>
    <i r="1">
      <x v="3"/>
    </i>
    <i r="1">
      <x v="5"/>
    </i>
    <i r="1">
      <x v="6"/>
    </i>
    <i r="1">
      <x v="7"/>
    </i>
    <i r="1">
      <x v="12"/>
    </i>
    <i r="1">
      <x v="13"/>
    </i>
    <i r="1">
      <x v="17"/>
    </i>
    <i r="1">
      <x v="18"/>
    </i>
    <i t="default">
      <x v="59"/>
    </i>
    <i>
      <x v="61"/>
      <x/>
    </i>
    <i r="1">
      <x v="1"/>
    </i>
    <i r="1">
      <x v="2"/>
    </i>
    <i r="1">
      <x v="3"/>
    </i>
    <i r="1">
      <x v="4"/>
    </i>
    <i r="1">
      <x v="6"/>
    </i>
    <i r="1">
      <x v="7"/>
    </i>
    <i t="default">
      <x v="61"/>
    </i>
    <i>
      <x v="62"/>
      <x v="1"/>
    </i>
    <i r="1">
      <x v="4"/>
    </i>
    <i r="1">
      <x v="5"/>
    </i>
    <i r="1">
      <x v="6"/>
    </i>
    <i r="1">
      <x v="7"/>
    </i>
    <i r="1">
      <x v="12"/>
    </i>
    <i r="1">
      <x v="13"/>
    </i>
    <i t="default">
      <x v="62"/>
    </i>
    <i>
      <x v="63"/>
      <x/>
    </i>
    <i r="1">
      <x v="1"/>
    </i>
    <i r="1">
      <x v="2"/>
    </i>
    <i r="1">
      <x v="3"/>
    </i>
    <i r="1">
      <x v="4"/>
    </i>
    <i r="1">
      <x v="13"/>
    </i>
    <i t="default">
      <x v="63"/>
    </i>
    <i>
      <x v="64"/>
      <x/>
    </i>
    <i r="1">
      <x v="1"/>
    </i>
    <i r="1">
      <x v="2"/>
    </i>
    <i r="1">
      <x v="3"/>
    </i>
    <i r="1">
      <x v="4"/>
    </i>
    <i r="1">
      <x v="6"/>
    </i>
    <i r="1">
      <x v="7"/>
    </i>
    <i r="1">
      <x v="17"/>
    </i>
    <i t="default">
      <x v="64"/>
    </i>
    <i>
      <x v="65"/>
      <x/>
    </i>
    <i r="1">
      <x v="1"/>
    </i>
    <i r="1">
      <x v="2"/>
    </i>
    <i r="1">
      <x v="3"/>
    </i>
    <i r="1">
      <x v="12"/>
    </i>
    <i r="1">
      <x v="13"/>
    </i>
    <i r="1">
      <x v="18"/>
    </i>
    <i r="1">
      <x v="20"/>
    </i>
    <i r="1">
      <x v="21"/>
    </i>
    <i t="default">
      <x v="65"/>
    </i>
    <i>
      <x v="66"/>
      <x/>
    </i>
    <i r="1">
      <x v="1"/>
    </i>
    <i r="1">
      <x v="2"/>
    </i>
    <i r="1">
      <x v="3"/>
    </i>
    <i r="1">
      <x v="6"/>
    </i>
    <i r="1">
      <x v="7"/>
    </i>
    <i r="1">
      <x v="15"/>
    </i>
    <i r="1">
      <x v="16"/>
    </i>
    <i r="1">
      <x v="18"/>
    </i>
    <i t="default">
      <x v="66"/>
    </i>
    <i>
      <x v="67"/>
      <x/>
    </i>
    <i r="1">
      <x v="1"/>
    </i>
    <i r="1">
      <x v="2"/>
    </i>
    <i r="1">
      <x v="3"/>
    </i>
    <i r="1">
      <x v="4"/>
    </i>
    <i r="1">
      <x v="5"/>
    </i>
    <i r="1">
      <x v="7"/>
    </i>
    <i r="1">
      <x v="18"/>
    </i>
    <i t="default">
      <x v="67"/>
    </i>
    <i>
      <x v="68"/>
      <x/>
    </i>
    <i r="1">
      <x v="4"/>
    </i>
    <i r="1">
      <x v="18"/>
    </i>
    <i t="default">
      <x v="68"/>
    </i>
    <i>
      <x v="69"/>
      <x/>
    </i>
    <i r="1">
      <x v="17"/>
    </i>
    <i r="1">
      <x v="18"/>
    </i>
    <i t="default">
      <x v="69"/>
    </i>
    <i>
      <x v="70"/>
      <x/>
    </i>
    <i r="1">
      <x v="1"/>
    </i>
    <i r="1">
      <x v="2"/>
    </i>
    <i r="1">
      <x v="3"/>
    </i>
    <i r="1">
      <x v="7"/>
    </i>
    <i r="1">
      <x v="17"/>
    </i>
    <i t="default">
      <x v="70"/>
    </i>
    <i>
      <x v="71"/>
      <x/>
    </i>
    <i r="1">
      <x v="1"/>
    </i>
    <i r="1">
      <x v="17"/>
    </i>
    <i r="1">
      <x v="18"/>
    </i>
    <i t="default">
      <x v="71"/>
    </i>
    <i>
      <x v="72"/>
      <x/>
    </i>
    <i r="1">
      <x v="1"/>
    </i>
    <i r="1">
      <x v="2"/>
    </i>
    <i r="1">
      <x v="3"/>
    </i>
    <i r="1">
      <x v="15"/>
    </i>
    <i r="1">
      <x v="17"/>
    </i>
    <i r="1">
      <x v="18"/>
    </i>
    <i t="default">
      <x v="72"/>
    </i>
    <i>
      <x v="73"/>
      <x v="4"/>
    </i>
    <i r="1">
      <x v="6"/>
    </i>
    <i r="1">
      <x v="7"/>
    </i>
    <i r="1">
      <x v="17"/>
    </i>
    <i r="1">
      <x v="18"/>
    </i>
    <i t="default">
      <x v="73"/>
    </i>
    <i>
      <x v="74"/>
      <x/>
    </i>
    <i r="1">
      <x v="1"/>
    </i>
    <i r="1">
      <x v="2"/>
    </i>
    <i r="1">
      <x v="3"/>
    </i>
    <i r="1">
      <x v="4"/>
    </i>
    <i r="1">
      <x v="5"/>
    </i>
    <i r="1">
      <x v="7"/>
    </i>
    <i r="1">
      <x v="13"/>
    </i>
    <i r="1">
      <x v="20"/>
    </i>
    <i r="1">
      <x v="21"/>
    </i>
    <i t="default">
      <x v="74"/>
    </i>
    <i>
      <x v="75"/>
      <x/>
    </i>
    <i r="1">
      <x v="1"/>
    </i>
    <i r="1">
      <x v="2"/>
    </i>
    <i r="1">
      <x v="5"/>
    </i>
    <i r="1">
      <x v="7"/>
    </i>
    <i t="default">
      <x v="75"/>
    </i>
    <i>
      <x v="76"/>
      <x/>
    </i>
    <i r="1">
      <x v="1"/>
    </i>
    <i r="1">
      <x v="2"/>
    </i>
    <i r="1">
      <x v="3"/>
    </i>
    <i r="1">
      <x v="4"/>
    </i>
    <i r="1">
      <x v="18"/>
    </i>
    <i t="default">
      <x v="76"/>
    </i>
    <i>
      <x v="77"/>
      <x/>
    </i>
    <i r="1">
      <x v="1"/>
    </i>
    <i r="1">
      <x v="4"/>
    </i>
    <i r="1">
      <x v="5"/>
    </i>
    <i r="1">
      <x v="6"/>
    </i>
    <i t="default">
      <x v="77"/>
    </i>
    <i>
      <x v="78"/>
      <x v="1"/>
    </i>
    <i r="1">
      <x v="2"/>
    </i>
    <i r="1">
      <x v="3"/>
    </i>
    <i r="1">
      <x v="13"/>
    </i>
    <i r="1">
      <x v="18"/>
    </i>
    <i t="default">
      <x v="78"/>
    </i>
    <i>
      <x v="79"/>
      <x/>
    </i>
    <i r="1">
      <x v="1"/>
    </i>
    <i r="1">
      <x v="6"/>
    </i>
    <i r="1">
      <x v="7"/>
    </i>
    <i r="1">
      <x v="18"/>
    </i>
    <i t="default">
      <x v="79"/>
    </i>
    <i>
      <x v="80"/>
      <x/>
    </i>
    <i r="1">
      <x v="1"/>
    </i>
    <i r="1">
      <x v="12"/>
    </i>
    <i r="1">
      <x v="13"/>
    </i>
    <i t="default">
      <x v="80"/>
    </i>
    <i>
      <x v="81"/>
      <x/>
    </i>
    <i r="1">
      <x v="1"/>
    </i>
    <i r="1">
      <x v="2"/>
    </i>
    <i r="1">
      <x v="3"/>
    </i>
    <i r="1">
      <x v="4"/>
    </i>
    <i r="1">
      <x v="6"/>
    </i>
    <i r="1">
      <x v="18"/>
    </i>
    <i t="default">
      <x v="81"/>
    </i>
    <i>
      <x v="82"/>
      <x/>
    </i>
    <i r="1">
      <x v="1"/>
    </i>
    <i r="1">
      <x v="5"/>
    </i>
    <i r="1">
      <x v="6"/>
    </i>
    <i r="1">
      <x v="7"/>
    </i>
    <i t="default">
      <x v="82"/>
    </i>
    <i>
      <x v="83"/>
      <x/>
    </i>
    <i r="1">
      <x v="1"/>
    </i>
    <i r="1">
      <x v="2"/>
    </i>
    <i r="1">
      <x v="3"/>
    </i>
    <i r="1">
      <x v="4"/>
    </i>
    <i r="1">
      <x v="6"/>
    </i>
    <i r="1">
      <x v="7"/>
    </i>
    <i t="default">
      <x v="83"/>
    </i>
    <i>
      <x v="84"/>
      <x/>
    </i>
    <i r="1">
      <x v="1"/>
    </i>
    <i r="1">
      <x v="2"/>
    </i>
    <i r="1">
      <x v="3"/>
    </i>
    <i r="1">
      <x v="5"/>
    </i>
    <i r="1">
      <x v="17"/>
    </i>
    <i r="1">
      <x v="18"/>
    </i>
    <i t="default">
      <x v="84"/>
    </i>
    <i>
      <x v="85"/>
      <x/>
    </i>
    <i r="1">
      <x v="1"/>
    </i>
    <i r="1">
      <x v="2"/>
    </i>
    <i r="1">
      <x v="3"/>
    </i>
    <i t="default">
      <x v="85"/>
    </i>
    <i>
      <x v="86"/>
      <x v="2"/>
    </i>
    <i r="1">
      <x v="3"/>
    </i>
    <i r="1">
      <x v="7"/>
    </i>
    <i t="default">
      <x v="86"/>
    </i>
    <i>
      <x v="87"/>
      <x/>
    </i>
    <i r="1">
      <x v="1"/>
    </i>
    <i t="default">
      <x v="87"/>
    </i>
    <i>
      <x v="88"/>
      <x/>
    </i>
    <i r="1">
      <x v="2"/>
    </i>
    <i t="default">
      <x v="88"/>
    </i>
    <i>
      <x v="89"/>
      <x v="1"/>
    </i>
    <i t="default">
      <x v="89"/>
    </i>
    <i>
      <x v="90"/>
      <x/>
    </i>
    <i r="1">
      <x v="1"/>
    </i>
    <i r="1">
      <x v="2"/>
    </i>
    <i r="1">
      <x v="3"/>
    </i>
    <i r="1">
      <x v="4"/>
    </i>
    <i r="1">
      <x v="5"/>
    </i>
    <i r="1">
      <x v="6"/>
    </i>
    <i r="1">
      <x v="7"/>
    </i>
    <i t="default">
      <x v="90"/>
    </i>
    <i>
      <x v="91"/>
      <x v="6"/>
    </i>
    <i r="1">
      <x v="7"/>
    </i>
    <i t="default">
      <x v="91"/>
    </i>
    <i>
      <x v="92"/>
      <x/>
    </i>
    <i r="1">
      <x v="1"/>
    </i>
    <i r="1">
      <x v="2"/>
    </i>
    <i r="1">
      <x v="3"/>
    </i>
    <i r="1">
      <x v="6"/>
    </i>
    <i r="1">
      <x v="7"/>
    </i>
    <i t="default">
      <x v="92"/>
    </i>
    <i>
      <x v="93"/>
      <x/>
    </i>
    <i r="1">
      <x v="1"/>
    </i>
    <i r="1">
      <x v="2"/>
    </i>
    <i r="1">
      <x v="3"/>
    </i>
    <i r="1">
      <x v="5"/>
    </i>
    <i t="default">
      <x v="93"/>
    </i>
    <i>
      <x v="94"/>
      <x v="6"/>
    </i>
    <i t="default">
      <x v="94"/>
    </i>
    <i>
      <x v="95"/>
      <x/>
    </i>
    <i r="1">
      <x v="1"/>
    </i>
    <i r="1">
      <x v="2"/>
    </i>
    <i r="1">
      <x v="3"/>
    </i>
    <i r="1">
      <x v="4"/>
    </i>
    <i r="1">
      <x v="5"/>
    </i>
    <i r="1">
      <x v="6"/>
    </i>
    <i r="1">
      <x v="7"/>
    </i>
    <i t="default">
      <x v="95"/>
    </i>
    <i>
      <x v="96"/>
      <x v="6"/>
    </i>
    <i r="1">
      <x v="7"/>
    </i>
    <i t="default">
      <x v="96"/>
    </i>
    <i>
      <x v="97"/>
      <x/>
    </i>
    <i r="1">
      <x v="1"/>
    </i>
    <i r="1">
      <x v="6"/>
    </i>
    <i r="1">
      <x v="7"/>
    </i>
    <i t="default">
      <x v="97"/>
    </i>
    <i>
      <x v="98"/>
      <x/>
    </i>
    <i r="1">
      <x v="1"/>
    </i>
    <i r="1">
      <x v="2"/>
    </i>
    <i r="1">
      <x v="3"/>
    </i>
    <i t="default">
      <x v="98"/>
    </i>
    <i>
      <x v="99"/>
      <x v="2"/>
    </i>
    <i r="1">
      <x v="3"/>
    </i>
    <i r="1">
      <x v="5"/>
    </i>
    <i r="1">
      <x v="7"/>
    </i>
    <i t="default">
      <x v="99"/>
    </i>
    <i>
      <x v="100"/>
      <x/>
    </i>
    <i r="1">
      <x v="1"/>
    </i>
    <i r="1">
      <x v="5"/>
    </i>
    <i r="1">
      <x v="7"/>
    </i>
    <i t="default">
      <x v="100"/>
    </i>
    <i>
      <x v="101"/>
      <x/>
    </i>
    <i r="1">
      <x v="1"/>
    </i>
    <i r="1">
      <x v="4"/>
    </i>
    <i r="1">
      <x v="5"/>
    </i>
    <i t="default">
      <x v="101"/>
    </i>
    <i>
      <x v="102"/>
      <x/>
    </i>
    <i r="1">
      <x v="1"/>
    </i>
    <i r="1">
      <x v="2"/>
    </i>
    <i r="1">
      <x v="3"/>
    </i>
    <i r="1">
      <x v="6"/>
    </i>
    <i r="1">
      <x v="7"/>
    </i>
    <i t="default">
      <x v="102"/>
    </i>
    <i>
      <x v="103"/>
      <x v="1"/>
    </i>
    <i r="1">
      <x v="6"/>
    </i>
    <i r="1">
      <x v="7"/>
    </i>
    <i t="default">
      <x v="103"/>
    </i>
    <i>
      <x v="104"/>
      <x v="1"/>
    </i>
    <i r="1">
      <x v="2"/>
    </i>
    <i r="1">
      <x v="7"/>
    </i>
    <i t="default">
      <x v="104"/>
    </i>
    <i>
      <x v="105"/>
      <x/>
    </i>
    <i r="1">
      <x v="1"/>
    </i>
    <i r="1">
      <x v="4"/>
    </i>
    <i r="1">
      <x v="6"/>
    </i>
    <i r="1">
      <x v="7"/>
    </i>
    <i t="default">
      <x v="105"/>
    </i>
    <i>
      <x v="106"/>
      <x v="1"/>
    </i>
    <i r="1">
      <x v="5"/>
    </i>
    <i r="1">
      <x v="7"/>
    </i>
    <i t="default">
      <x v="106"/>
    </i>
    <i>
      <x v="107"/>
      <x/>
    </i>
    <i r="1">
      <x v="1"/>
    </i>
    <i r="1">
      <x v="2"/>
    </i>
    <i r="1">
      <x v="3"/>
    </i>
    <i r="1">
      <x v="5"/>
    </i>
    <i r="1">
      <x v="6"/>
    </i>
    <i r="1">
      <x v="7"/>
    </i>
    <i t="default">
      <x v="107"/>
    </i>
    <i>
      <x v="108"/>
      <x/>
    </i>
    <i t="default">
      <x v="108"/>
    </i>
    <i>
      <x v="109"/>
      <x v="1"/>
    </i>
    <i r="1">
      <x v="2"/>
    </i>
    <i r="1">
      <x v="3"/>
    </i>
    <i r="1">
      <x v="5"/>
    </i>
    <i t="default">
      <x v="109"/>
    </i>
    <i>
      <x v="110"/>
      <x/>
    </i>
    <i r="1">
      <x v="1"/>
    </i>
    <i r="1">
      <x v="4"/>
    </i>
    <i r="1">
      <x v="5"/>
    </i>
    <i t="default">
      <x v="110"/>
    </i>
    <i>
      <x v="111"/>
      <x/>
    </i>
    <i r="1">
      <x v="1"/>
    </i>
    <i r="1">
      <x v="4"/>
    </i>
    <i r="1">
      <x v="5"/>
    </i>
    <i r="1">
      <x v="6"/>
    </i>
    <i r="1">
      <x v="7"/>
    </i>
    <i t="default">
      <x v="111"/>
    </i>
    <i>
      <x v="112"/>
      <x v="6"/>
    </i>
    <i r="1">
      <x v="7"/>
    </i>
    <i t="default">
      <x v="112"/>
    </i>
    <i>
      <x v="113"/>
      <x/>
    </i>
    <i r="1">
      <x v="1"/>
    </i>
    <i r="1">
      <x v="2"/>
    </i>
    <i r="1">
      <x v="3"/>
    </i>
    <i r="1">
      <x v="4"/>
    </i>
    <i r="1">
      <x v="5"/>
    </i>
    <i r="1">
      <x v="6"/>
    </i>
    <i r="1">
      <x v="7"/>
    </i>
    <i r="1">
      <x v="8"/>
    </i>
    <i r="1">
      <x v="9"/>
    </i>
    <i t="default">
      <x v="113"/>
    </i>
    <i>
      <x v="114"/>
      <x/>
    </i>
    <i r="1">
      <x v="1"/>
    </i>
    <i r="1">
      <x v="2"/>
    </i>
    <i r="1">
      <x v="3"/>
    </i>
    <i r="1">
      <x v="4"/>
    </i>
    <i r="1">
      <x v="6"/>
    </i>
    <i r="1">
      <x v="7"/>
    </i>
    <i r="1">
      <x v="15"/>
    </i>
    <i r="1">
      <x v="16"/>
    </i>
    <i t="default">
      <x v="114"/>
    </i>
    <i>
      <x v="115"/>
      <x/>
    </i>
    <i r="1">
      <x v="4"/>
    </i>
    <i r="1">
      <x v="5"/>
    </i>
    <i r="1">
      <x v="7"/>
    </i>
    <i t="default">
      <x v="115"/>
    </i>
    <i>
      <x v="116"/>
      <x/>
    </i>
    <i r="1">
      <x v="1"/>
    </i>
    <i r="1">
      <x v="2"/>
    </i>
    <i r="1">
      <x v="4"/>
    </i>
    <i r="1">
      <x v="7"/>
    </i>
    <i t="default">
      <x v="116"/>
    </i>
    <i>
      <x v="117"/>
      <x/>
    </i>
    <i r="1">
      <x v="1"/>
    </i>
    <i r="1">
      <x v="3"/>
    </i>
    <i r="1">
      <x v="4"/>
    </i>
    <i t="default">
      <x v="117"/>
    </i>
    <i>
      <x v="118"/>
      <x v="2"/>
    </i>
    <i r="1">
      <x v="3"/>
    </i>
    <i r="1">
      <x v="4"/>
    </i>
    <i t="default">
      <x v="118"/>
    </i>
    <i>
      <x v="119"/>
      <x/>
    </i>
    <i r="1">
      <x v="1"/>
    </i>
    <i r="1">
      <x v="2"/>
    </i>
    <i t="default">
      <x v="119"/>
    </i>
    <i>
      <x v="120"/>
      <x/>
    </i>
    <i r="1">
      <x v="1"/>
    </i>
    <i r="1">
      <x v="2"/>
    </i>
    <i r="1">
      <x v="3"/>
    </i>
    <i r="1">
      <x v="4"/>
    </i>
    <i t="default">
      <x v="120"/>
    </i>
    <i>
      <x v="121"/>
      <x/>
    </i>
    <i r="1">
      <x v="1"/>
    </i>
    <i r="1">
      <x v="2"/>
    </i>
    <i r="1">
      <x v="3"/>
    </i>
    <i r="1">
      <x v="4"/>
    </i>
    <i t="default">
      <x v="121"/>
    </i>
    <i>
      <x v="122"/>
      <x v="3"/>
    </i>
    <i t="default">
      <x v="122"/>
    </i>
    <i>
      <x v="123"/>
      <x v="12"/>
    </i>
    <i r="1">
      <x v="13"/>
    </i>
    <i t="default">
      <x v="123"/>
    </i>
    <i>
      <x v="124"/>
      <x v="2"/>
    </i>
    <i r="1">
      <x v="3"/>
    </i>
    <i r="1">
      <x v="10"/>
    </i>
    <i r="1">
      <x v="11"/>
    </i>
    <i t="default">
      <x v="124"/>
    </i>
    <i>
      <x v="125"/>
      <x v="2"/>
    </i>
    <i r="1">
      <x v="3"/>
    </i>
    <i t="default">
      <x v="125"/>
    </i>
    <i>
      <x v="126"/>
      <x/>
    </i>
    <i r="1">
      <x v="1"/>
    </i>
    <i r="1">
      <x v="4"/>
    </i>
    <i r="1">
      <x v="5"/>
    </i>
    <i t="default">
      <x v="126"/>
    </i>
    <i>
      <x v="127"/>
      <x v="6"/>
    </i>
    <i r="1">
      <x v="7"/>
    </i>
    <i t="default">
      <x v="127"/>
    </i>
    <i>
      <x v="128"/>
      <x/>
    </i>
    <i r="1">
      <x v="1"/>
    </i>
    <i r="1">
      <x v="4"/>
    </i>
    <i r="1">
      <x v="5"/>
    </i>
    <i t="default">
      <x v="128"/>
    </i>
    <i>
      <x v="129"/>
      <x v="4"/>
    </i>
    <i r="1">
      <x v="5"/>
    </i>
    <i t="default">
      <x v="129"/>
    </i>
    <i>
      <x v="130"/>
      <x v="5"/>
    </i>
    <i t="default">
      <x v="130"/>
    </i>
    <i>
      <x v="132"/>
      <x/>
    </i>
    <i r="1">
      <x v="2"/>
    </i>
    <i r="1">
      <x v="3"/>
    </i>
    <i r="1">
      <x v="4"/>
    </i>
    <i r="1">
      <x v="5"/>
    </i>
    <i t="default">
      <x v="132"/>
    </i>
    <i>
      <x v="133"/>
      <x/>
    </i>
    <i r="1">
      <x v="1"/>
    </i>
    <i r="1">
      <x v="2"/>
    </i>
    <i r="1">
      <x v="3"/>
    </i>
    <i t="default">
      <x v="133"/>
    </i>
    <i>
      <x v="134"/>
      <x v="2"/>
    </i>
    <i r="1">
      <x v="3"/>
    </i>
    <i t="default">
      <x v="134"/>
    </i>
    <i>
      <x v="135"/>
      <x/>
    </i>
    <i r="1">
      <x v="1"/>
    </i>
    <i t="default">
      <x v="135"/>
    </i>
    <i>
      <x v="136"/>
      <x/>
    </i>
    <i r="1">
      <x v="1"/>
    </i>
    <i t="default">
      <x v="136"/>
    </i>
    <i>
      <x v="137"/>
      <x/>
    </i>
    <i r="1">
      <x v="1"/>
    </i>
    <i r="1">
      <x v="2"/>
    </i>
    <i r="1">
      <x v="3"/>
    </i>
    <i t="default">
      <x v="137"/>
    </i>
    <i>
      <x v="138"/>
      <x v="4"/>
    </i>
    <i r="1">
      <x v="5"/>
    </i>
    <i r="1">
      <x v="6"/>
    </i>
    <i r="1">
      <x v="7"/>
    </i>
    <i t="default">
      <x v="138"/>
    </i>
    <i>
      <x v="139"/>
      <x v="8"/>
    </i>
    <i r="1">
      <x v="9"/>
    </i>
    <i t="default">
      <x v="139"/>
    </i>
    <i>
      <x v="140"/>
      <x/>
    </i>
    <i r="1">
      <x v="1"/>
    </i>
    <i r="1">
      <x v="2"/>
    </i>
    <i r="1">
      <x v="3"/>
    </i>
    <i r="1">
      <x v="8"/>
    </i>
    <i r="1">
      <x v="9"/>
    </i>
    <i t="default">
      <x v="140"/>
    </i>
    <i>
      <x v="141"/>
      <x/>
    </i>
    <i r="1">
      <x v="1"/>
    </i>
    <i r="1">
      <x v="2"/>
    </i>
    <i r="1">
      <x v="3"/>
    </i>
    <i t="default">
      <x v="141"/>
    </i>
    <i>
      <x v="143"/>
      <x/>
    </i>
    <i r="1">
      <x v="1"/>
    </i>
    <i t="default">
      <x v="143"/>
    </i>
    <i t="grand">
      <x/>
    </i>
  </rowItems>
  <colFields count="1">
    <field x="-2"/>
  </colFields>
  <colItems count="2">
    <i>
      <x/>
    </i>
    <i i="1">
      <x v="1"/>
    </i>
  </colItems>
  <pageFields count="1">
    <pageField fld="7" hier="-1"/>
  </pageFields>
  <dataFields count="2">
    <dataField name="SEATS_BOOKED " fld="11" baseField="0" baseItem="0" numFmtId="3"/>
    <dataField name="AVG_FARE_PER_SEAT " fld="23" baseField="8" baseItem="2" numFmtId="164"/>
  </dataFields>
  <formats count="4">
    <format dxfId="620">
      <pivotArea dataOnly="0" outline="0" fieldPosition="0">
        <references count="1">
          <reference field="4294967294" count="1">
            <x v="0"/>
          </reference>
        </references>
      </pivotArea>
    </format>
    <format dxfId="619">
      <pivotArea dataOnly="0" outline="0" fieldPosition="0">
        <references count="1">
          <reference field="4294967294" count="1">
            <x v="0"/>
          </reference>
        </references>
      </pivotArea>
    </format>
    <format dxfId="618">
      <pivotArea outline="0" fieldPosition="0">
        <references count="1">
          <reference field="4294967294" count="1">
            <x v="1"/>
          </reference>
        </references>
      </pivotArea>
    </format>
    <format dxfId="617">
      <pivotArea dataOnly="0" labelOnly="1" outline="0" fieldPosition="0">
        <references count="1">
          <reference field="0" count="0"/>
        </references>
      </pivotArea>
    </format>
  </formats>
  <chartFormats count="3">
    <chartFormat chart="3"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0E63DB-0730-4646-932C-1A8FB47215A5}" name="PivotTable4" cacheId="1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8:AJ75" firstHeaderRow="1" firstDataRow="2" firstDataCol="8" rowPageCount="1" colPageCount="1"/>
  <pivotFields count="29">
    <pivotField compact="0" numFmtId="165" outline="0" showAll="0">
      <extLst>
        <ext xmlns:x14="http://schemas.microsoft.com/office/spreadsheetml/2009/9/main" uri="{2946ED86-A175-432a-8AC1-64E0C546D7DE}">
          <x14:pivotField fillDownLabels="1"/>
        </ext>
      </extLst>
    </pivotField>
    <pivotField axis="axisCol" compact="0" outline="0" showAll="0" sortType="ascending">
      <items count="53">
        <item n=" " x="51"/>
        <item x="17"/>
        <item x="24"/>
        <item x="25"/>
        <item x="15"/>
        <item x="31"/>
        <item x="38"/>
        <item x="6"/>
        <item x="40"/>
        <item x="10"/>
        <item x="30"/>
        <item x="28"/>
        <item x="11"/>
        <item x="7"/>
        <item x="9"/>
        <item x="23"/>
        <item x="14"/>
        <item x="3"/>
        <item x="20"/>
        <item x="35"/>
        <item x="48"/>
        <item x="29"/>
        <item x="19"/>
        <item x="49"/>
        <item x="41"/>
        <item x="34"/>
        <item x="32"/>
        <item x="18"/>
        <item x="46"/>
        <item x="44"/>
        <item x="36"/>
        <item x="45"/>
        <item x="26"/>
        <item x="27"/>
        <item x="47"/>
        <item x="42"/>
        <item x="43"/>
        <item x="4"/>
        <item x="12"/>
        <item x="21"/>
        <item x="39"/>
        <item x="5"/>
        <item x="13"/>
        <item x="16"/>
        <item x="37"/>
        <item x="22"/>
        <item x="8"/>
        <item x="1"/>
        <item x="33"/>
        <item x="2"/>
        <item x="50"/>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54">
        <item x="53"/>
        <item x="12"/>
        <item x="13"/>
        <item x="4"/>
        <item x="5"/>
        <item x="6"/>
        <item x="7"/>
        <item x="8"/>
        <item x="9"/>
        <item x="10"/>
        <item x="11"/>
        <item x="14"/>
        <item x="15"/>
        <item x="20"/>
        <item x="21"/>
        <item x="22"/>
        <item x="23"/>
        <item x="24"/>
        <item x="25"/>
        <item x="26"/>
        <item x="27"/>
        <item x="28"/>
        <item x="29"/>
        <item x="30"/>
        <item x="31"/>
        <item x="32"/>
        <item x="35"/>
        <item x="36"/>
        <item x="37"/>
        <item x="38"/>
        <item x="39"/>
        <item x="40"/>
        <item x="17"/>
        <item x="19"/>
        <item x="41"/>
        <item x="0"/>
        <item x="2"/>
        <item x="42"/>
        <item x="33"/>
        <item x="34"/>
        <item x="43"/>
        <item x="44"/>
        <item x="45"/>
        <item x="46"/>
        <item x="47"/>
        <item x="48"/>
        <item x="49"/>
        <item x="50"/>
        <item x="16"/>
        <item x="18"/>
        <item x="51"/>
        <item x="52"/>
        <item x="1"/>
        <item x="3"/>
      </items>
      <extLst>
        <ext xmlns:x14="http://schemas.microsoft.com/office/spreadsheetml/2009/9/main" uri="{2946ED86-A175-432a-8AC1-64E0C546D7DE}">
          <x14:pivotField fillDownLabels="1"/>
        </ext>
      </extLst>
    </pivotField>
    <pivotField axis="axisRow" compact="0" outline="0" showAll="0" defaultSubtotal="0">
      <items count="27">
        <item x="26"/>
        <item x="0"/>
        <item x="1"/>
        <item x="2"/>
        <item x="3"/>
        <item x="4"/>
        <item x="5"/>
        <item x="6"/>
        <item x="7"/>
        <item x="8"/>
        <item x="9"/>
        <item x="10"/>
        <item x="11"/>
        <item x="12"/>
        <item x="13"/>
        <item x="14"/>
        <item x="15"/>
        <item x="16"/>
        <item x="17"/>
        <item x="18"/>
        <item x="19"/>
        <item x="20"/>
        <item x="21"/>
        <item x="22"/>
        <item x="23"/>
        <item x="24"/>
        <item x="25"/>
      </items>
      <extLst>
        <ext xmlns:x14="http://schemas.microsoft.com/office/spreadsheetml/2009/9/main" uri="{2946ED86-A175-432a-8AC1-64E0C546D7DE}">
          <x14:pivotField fillDownLabels="1"/>
        </ext>
      </extLst>
    </pivotField>
    <pivotField axis="axisRow" compact="0" numFmtId="165" outline="0" showAll="0" sortType="ascending" defaultSubtotal="0">
      <items count="106">
        <item x="31"/>
        <item x="32"/>
        <item x="34"/>
        <item x="33"/>
        <item x="22"/>
        <item x="7"/>
        <item x="23"/>
        <item x="8"/>
        <item x="24"/>
        <item x="28"/>
        <item x="9"/>
        <item x="25"/>
        <item x="29"/>
        <item x="10"/>
        <item x="26"/>
        <item x="30"/>
        <item x="11"/>
        <item x="27"/>
        <item x="83"/>
        <item x="84"/>
        <item x="93"/>
        <item x="35"/>
        <item x="36"/>
        <item x="37"/>
        <item x="101"/>
        <item x="85"/>
        <item x="38"/>
        <item x="87"/>
        <item x="79"/>
        <item x="102"/>
        <item x="66"/>
        <item x="39"/>
        <item x="51"/>
        <item x="0"/>
        <item x="73"/>
        <item x="94"/>
        <item x="67"/>
        <item x="40"/>
        <item x="52"/>
        <item x="1"/>
        <item x="88"/>
        <item x="74"/>
        <item x="95"/>
        <item x="68"/>
        <item x="41"/>
        <item x="53"/>
        <item x="2"/>
        <item x="89"/>
        <item x="75"/>
        <item x="96"/>
        <item x="69"/>
        <item x="42"/>
        <item x="54"/>
        <item x="3"/>
        <item x="90"/>
        <item x="76"/>
        <item x="97"/>
        <item x="70"/>
        <item x="43"/>
        <item x="55"/>
        <item x="4"/>
        <item x="91"/>
        <item x="77"/>
        <item x="98"/>
        <item x="71"/>
        <item x="12"/>
        <item x="56"/>
        <item x="5"/>
        <item x="92"/>
        <item x="78"/>
        <item x="99"/>
        <item x="72"/>
        <item x="13"/>
        <item x="57"/>
        <item x="6"/>
        <item x="103"/>
        <item x="86"/>
        <item x="14"/>
        <item x="58"/>
        <item x="100"/>
        <item x="104"/>
        <item x="15"/>
        <item x="59"/>
        <item x="16"/>
        <item x="60"/>
        <item x="17"/>
        <item x="61"/>
        <item x="18"/>
        <item x="62"/>
        <item x="19"/>
        <item x="63"/>
        <item x="20"/>
        <item x="64"/>
        <item x="21"/>
        <item x="65"/>
        <item x="44"/>
        <item x="45"/>
        <item x="46"/>
        <item x="49"/>
        <item x="47"/>
        <item x="80"/>
        <item x="48"/>
        <item x="81"/>
        <item x="50"/>
        <item x="82"/>
        <item x="105"/>
      </items>
      <extLst>
        <ext xmlns:x14="http://schemas.microsoft.com/office/spreadsheetml/2009/9/main" uri="{2946ED86-A175-432a-8AC1-64E0C546D7DE}">
          <x14:pivotField fillDownLabels="1"/>
        </ext>
      </extLst>
    </pivotField>
    <pivotField compact="0" numFmtId="3" outline="0" showAll="0">
      <extLst>
        <ext xmlns:x14="http://schemas.microsoft.com/office/spreadsheetml/2009/9/main" uri="{2946ED86-A175-432a-8AC1-64E0C546D7DE}">
          <x14:pivotField fillDownLabels="1"/>
        </ext>
      </extLst>
    </pivotField>
    <pivotField dataField="1" compact="0" numFmtId="3"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numFmtId="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3">
        <item x="9"/>
        <item x="1"/>
        <item x="5"/>
        <item x="10"/>
        <item x="6"/>
        <item x="2"/>
        <item x="0"/>
        <item x="7"/>
        <item x="8"/>
        <item x="4"/>
        <item x="3"/>
        <item x="11"/>
        <item t="default"/>
      </items>
      <extLst>
        <ext xmlns:x14="http://schemas.microsoft.com/office/spreadsheetml/2009/9/main" uri="{2946ED86-A175-432a-8AC1-64E0C546D7DE}">
          <x14:pivotField fillDownLabels="1"/>
        </ext>
      </extLst>
    </pivotField>
    <pivotField axis="axisRow" compact="0" outline="0" showAll="0" defaultSubtotal="0">
      <items count="8">
        <item x="0"/>
        <item x="5"/>
        <item x="4"/>
        <item x="3"/>
        <item x="1"/>
        <item x="2"/>
        <item x="7"/>
        <item x="6"/>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items count="37">
        <item x="10"/>
        <item x="2"/>
        <item x="3"/>
        <item x="5"/>
        <item x="6"/>
        <item x="23"/>
        <item x="7"/>
        <item x="8"/>
        <item x="9"/>
        <item x="18"/>
        <item x="20"/>
        <item x="22"/>
        <item x="4"/>
        <item x="14"/>
        <item x="24"/>
        <item x="19"/>
        <item x="12"/>
        <item x="0"/>
        <item x="17"/>
        <item x="15"/>
        <item x="1"/>
        <item x="16"/>
        <item x="21"/>
        <item x="25"/>
        <item x="26"/>
        <item x="27"/>
        <item x="28"/>
        <item x="13"/>
        <item x="29"/>
        <item x="30"/>
        <item x="31"/>
        <item x="33"/>
        <item x="32"/>
        <item x="34"/>
        <item x="11"/>
        <item x="35"/>
        <item t="default"/>
      </items>
      <extLst>
        <ext xmlns:x14="http://schemas.microsoft.com/office/spreadsheetml/2009/9/main" uri="{2946ED86-A175-432a-8AC1-64E0C546D7DE}">
          <x14:pivotField fillDownLabels="1"/>
        </ext>
      </extLst>
    </pivotField>
    <pivotField axis="axisRow" compact="0" outline="0" showAll="0" defaultSubtotal="0">
      <items count="31">
        <item x="30"/>
        <item x="3"/>
        <item x="18"/>
        <item x="2"/>
        <item x="1"/>
        <item x="4"/>
        <item sd="0" x="5"/>
        <item x="6"/>
        <item x="7"/>
        <item x="8"/>
        <item x="11"/>
        <item x="12"/>
        <item x="16"/>
        <item x="21"/>
        <item x="23"/>
        <item x="27"/>
        <item x="10"/>
        <item x="13"/>
        <item x="15"/>
        <item x="20"/>
        <item x="0"/>
        <item x="9"/>
        <item x="28"/>
        <item x="14"/>
        <item x="19"/>
        <item x="17"/>
        <item x="22"/>
        <item x="24"/>
        <item x="25"/>
        <item x="26"/>
        <item x="29"/>
      </items>
      <extLst>
        <ext xmlns:x14="http://schemas.microsoft.com/office/spreadsheetml/2009/9/main" uri="{2946ED86-A175-432a-8AC1-64E0C546D7DE}">
          <x14:pivotField fillDownLabels="1"/>
        </ext>
      </extLst>
    </pivotField>
    <pivotField name="Seats_Booked " axis="axisRow" compact="0" outline="0" showAll="0" defaultSubtotal="0">
      <items count="106">
        <item x="105"/>
        <item x="33"/>
        <item x="31"/>
        <item x="55"/>
        <item x="3"/>
        <item x="5"/>
        <item x="6"/>
        <item x="7"/>
        <item x="10"/>
        <item x="11"/>
        <item x="74"/>
        <item x="23"/>
        <item x="24"/>
        <item x="15"/>
        <item x="27"/>
        <item x="66"/>
        <item x="29"/>
        <item x="30"/>
        <item x="35"/>
        <item x="36"/>
        <item x="50"/>
        <item x="54"/>
        <item x="14"/>
        <item x="45"/>
        <item x="57"/>
        <item x="58"/>
        <item x="0"/>
        <item x="67"/>
        <item x="79"/>
        <item x="89"/>
        <item x="63"/>
        <item x="25"/>
        <item x="9"/>
        <item x="1"/>
        <item x="53"/>
        <item x="34"/>
        <item x="43"/>
        <item x="98"/>
        <item x="95"/>
        <item x="59"/>
        <item x="82"/>
        <item x="71"/>
        <item x="75"/>
        <item x="77"/>
        <item x="73"/>
        <item x="18"/>
        <item x="19"/>
        <item x="20"/>
        <item x="44"/>
        <item x="78"/>
        <item x="83"/>
        <item x="26"/>
        <item x="48"/>
        <item x="28"/>
        <item x="37"/>
        <item x="69"/>
        <item x="70"/>
        <item x="32"/>
        <item x="17"/>
        <item x="12"/>
        <item x="60"/>
        <item x="61"/>
        <item x="88"/>
        <item x="8"/>
        <item x="81"/>
        <item x="68"/>
        <item x="46"/>
        <item x="96"/>
        <item x="16"/>
        <item x="84"/>
        <item x="85"/>
        <item x="86"/>
        <item x="87"/>
        <item x="64"/>
        <item x="72"/>
        <item x="76"/>
        <item x="49"/>
        <item x="102"/>
        <item x="91"/>
        <item x="92"/>
        <item x="103"/>
        <item x="104"/>
        <item x="90"/>
        <item x="47"/>
        <item x="80"/>
        <item x="56"/>
        <item x="13"/>
        <item x="21"/>
        <item x="39"/>
        <item x="42"/>
        <item x="62"/>
        <item x="100"/>
        <item x="101"/>
        <item x="41"/>
        <item x="52"/>
        <item x="2"/>
        <item x="4"/>
        <item x="22"/>
        <item x="99"/>
        <item x="40"/>
        <item x="51"/>
        <item x="97"/>
        <item x="65"/>
        <item x="93"/>
        <item x="94"/>
        <item x="38"/>
      </items>
      <extLst>
        <ext xmlns:x14="http://schemas.microsoft.com/office/spreadsheetml/2009/9/main" uri="{2946ED86-A175-432a-8AC1-64E0C546D7DE}">
          <x14:pivotField fillDownLabels="1"/>
        </ext>
      </extLst>
    </pivotField>
    <pivotField axis="axisRow" compact="0" outline="0" showAll="0">
      <items count="98">
        <item x="96"/>
        <item x="5"/>
        <item x="6"/>
        <item x="1"/>
        <item x="9"/>
        <item x="10"/>
        <item x="53"/>
        <item x="59"/>
        <item x="25"/>
        <item x="8"/>
        <item x="21"/>
        <item x="14"/>
        <item x="57"/>
        <item x="24"/>
        <item x="28"/>
        <item x="16"/>
        <item x="18"/>
        <item x="64"/>
        <item x="0"/>
        <item x="46"/>
        <item x="66"/>
        <item x="27"/>
        <item x="54"/>
        <item x="51"/>
        <item x="2"/>
        <item x="83"/>
        <item x="60"/>
        <item x="63"/>
        <item x="17"/>
        <item x="3"/>
        <item x="36"/>
        <item x="37"/>
        <item x="38"/>
        <item x="22"/>
        <item x="15"/>
        <item x="23"/>
        <item x="41"/>
        <item x="29"/>
        <item x="48"/>
        <item x="84"/>
        <item x="31"/>
        <item x="11"/>
        <item x="85"/>
        <item x="26"/>
        <item x="49"/>
        <item x="50"/>
        <item x="7"/>
        <item x="55"/>
        <item x="67"/>
        <item x="58"/>
        <item x="39"/>
        <item x="74"/>
        <item x="68"/>
        <item x="69"/>
        <item x="70"/>
        <item x="72"/>
        <item x="73"/>
        <item x="75"/>
        <item x="71"/>
        <item x="61"/>
        <item x="62"/>
        <item x="42"/>
        <item x="30"/>
        <item x="87"/>
        <item x="89"/>
        <item x="90"/>
        <item x="80"/>
        <item x="91"/>
        <item x="92"/>
        <item x="93"/>
        <item x="76"/>
        <item x="77"/>
        <item x="78"/>
        <item x="47"/>
        <item x="12"/>
        <item x="13"/>
        <item x="19"/>
        <item x="32"/>
        <item x="35"/>
        <item x="43"/>
        <item x="52"/>
        <item x="34"/>
        <item x="45"/>
        <item x="4"/>
        <item x="94"/>
        <item x="20"/>
        <item x="88"/>
        <item x="33"/>
        <item x="44"/>
        <item x="86"/>
        <item x="56"/>
        <item x="65"/>
        <item x="79"/>
        <item x="81"/>
        <item x="82"/>
        <item x="95"/>
        <item x="40"/>
        <item t="default"/>
      </items>
      <extLst>
        <ext xmlns:x14="http://schemas.microsoft.com/office/spreadsheetml/2009/9/main" uri="{2946ED86-A175-432a-8AC1-64E0C546D7DE}">
          <x14:pivotField fillDownLabels="1"/>
        </ext>
      </extLst>
    </pivotField>
    <pivotField axis="axisPage" compact="0" outline="0" multipleItemSelectionAllowed="1" showAll="0">
      <items count="6">
        <item h="1" x="4"/>
        <item h="1" x="0"/>
        <item x="1"/>
        <item h="1" x="2"/>
        <item h="1" x="3"/>
        <item t="default"/>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8">
    <field x="23"/>
    <field x="21"/>
    <field x="8"/>
    <field x="7"/>
    <field x="9"/>
    <field x="24"/>
    <field x="25"/>
    <field x="26"/>
  </rowFields>
  <rowItems count="56">
    <i>
      <x v="1"/>
      <x v="4"/>
      <x v="3"/>
      <x v="3"/>
      <x v="5"/>
      <x v="3"/>
      <x v="5"/>
      <x v="1"/>
    </i>
    <i r="4">
      <x v="7"/>
      <x v="3"/>
      <x v="6"/>
      <x v="2"/>
    </i>
    <i r="2">
      <x v="4"/>
      <x v="5"/>
      <x v="7"/>
      <x v="3"/>
      <x v="32"/>
      <x v="9"/>
    </i>
    <i t="default">
      <x v="1"/>
    </i>
    <i>
      <x v="2"/>
      <x v="4"/>
      <x v="3"/>
      <x v="4"/>
      <x v="10"/>
      <x v="1"/>
      <x v="7"/>
      <x v="3"/>
    </i>
    <i r="4">
      <x v="13"/>
      <x v="1"/>
      <x v="63"/>
      <x v="46"/>
    </i>
    <i r="2">
      <x v="4"/>
      <x v="6"/>
      <x v="10"/>
      <x v="1"/>
      <x v="8"/>
      <x v="4"/>
    </i>
    <i r="4">
      <x v="13"/>
      <x v="1"/>
      <x v="9"/>
      <x v="5"/>
    </i>
    <i r="4">
      <x v="16"/>
      <x v="1"/>
      <x v="59"/>
      <x v="41"/>
    </i>
    <i t="default">
      <x v="2"/>
    </i>
    <i>
      <x v="3"/>
      <x v="5"/>
      <x v="1"/>
      <x v="7"/>
      <x v="4"/>
      <x v="5"/>
      <x v="11"/>
      <x v="3"/>
    </i>
    <i r="4">
      <x v="6"/>
      <x v="6"/>
    </i>
    <i r="2">
      <x v="2"/>
      <x v="9"/>
      <x v="6"/>
      <x v="5"/>
      <x v="11"/>
      <x v="3"/>
    </i>
    <i r="4">
      <x v="8"/>
      <x v="6"/>
    </i>
    <i t="default">
      <x v="3"/>
    </i>
    <i>
      <x v="4"/>
      <x v="5"/>
      <x v="1"/>
      <x v="8"/>
      <x v="8"/>
      <x v="1"/>
      <x v="31"/>
      <x v="18"/>
    </i>
    <i r="4">
      <x v="11"/>
      <x v="1"/>
      <x v="7"/>
      <x v="3"/>
    </i>
    <i r="4">
      <x v="14"/>
      <x v="1"/>
      <x v="51"/>
      <x v="33"/>
    </i>
    <i r="2">
      <x v="2"/>
      <x v="10"/>
      <x v="11"/>
      <x v="1"/>
      <x v="53"/>
      <x v="35"/>
    </i>
    <i r="4">
      <x v="14"/>
      <x v="1"/>
      <x v="7"/>
      <x v="3"/>
    </i>
    <i r="4">
      <x v="17"/>
      <x v="1"/>
      <x v="16"/>
      <x v="13"/>
    </i>
    <i t="default">
      <x v="4"/>
    </i>
    <i>
      <x v="5"/>
      <x v="5"/>
      <x v="1"/>
      <x v="7"/>
      <x v="17"/>
      <x v="14"/>
      <x v="3"/>
      <x v="3"/>
    </i>
    <i r="2">
      <x v="2"/>
      <x v="9"/>
      <x v="19"/>
      <x v="14"/>
      <x v="3"/>
      <x v="3"/>
    </i>
    <i t="default">
      <x v="5"/>
    </i>
    <i>
      <x v="6"/>
      <x v="3"/>
      <x v="5"/>
      <x v="1"/>
      <x v="9"/>
      <x v="1"/>
      <x v="7"/>
      <x v="3"/>
    </i>
    <i r="4">
      <x v="12"/>
      <x v="1"/>
      <x v="58"/>
      <x v="15"/>
    </i>
    <i r="2">
      <x v="6"/>
      <x v="2"/>
      <x v="12"/>
      <x v="1"/>
      <x v="7"/>
      <x v="3"/>
    </i>
    <i r="4">
      <x v="15"/>
      <x v="1"/>
      <x v="13"/>
      <x v="11"/>
    </i>
    <i t="default">
      <x v="6"/>
    </i>
    <i>
      <x v="7"/>
      <x v="4"/>
      <x v="7"/>
      <x v="3"/>
      <x v="5"/>
      <x v="7"/>
      <x v="17"/>
      <x v="8"/>
    </i>
    <i r="4">
      <x v="7"/>
      <x v="7"/>
      <x v="2"/>
      <x v="10"/>
    </i>
    <i r="2">
      <x v="8"/>
      <x v="5"/>
      <x v="7"/>
      <x v="7"/>
      <x v="1"/>
      <x v="3"/>
    </i>
    <i t="default">
      <x v="7"/>
    </i>
    <i>
      <x v="8"/>
      <x v="4"/>
      <x v="7"/>
      <x v="3"/>
      <x v="10"/>
      <x v="1"/>
      <x v="13"/>
      <x v="11"/>
    </i>
    <i r="4">
      <x v="13"/>
      <x v="1"/>
      <x v="57"/>
      <x v="43"/>
    </i>
    <i r="2">
      <x v="8"/>
      <x v="5"/>
      <x v="10"/>
      <x v="1"/>
      <x v="35"/>
      <x v="21"/>
    </i>
    <i r="4">
      <x v="13"/>
      <x v="1"/>
      <x v="7"/>
      <x v="3"/>
    </i>
    <i r="4">
      <x v="16"/>
      <x v="1"/>
      <x v="59"/>
      <x v="41"/>
    </i>
    <i t="default">
      <x v="8"/>
    </i>
    <i>
      <x v="9"/>
      <x v="3"/>
      <x v="1"/>
      <x v="17"/>
      <x v="9"/>
      <x v="1"/>
      <x v="7"/>
      <x v="3"/>
    </i>
    <i r="4">
      <x v="12"/>
      <x v="1"/>
      <x v="15"/>
      <x v="12"/>
    </i>
    <i r="2">
      <x v="2"/>
      <x v="18"/>
      <x v="12"/>
      <x v="1"/>
      <x v="7"/>
      <x v="3"/>
    </i>
    <i r="4">
      <x v="15"/>
      <x v="1"/>
      <x v="68"/>
      <x v="34"/>
    </i>
    <i t="default">
      <x v="9"/>
    </i>
    <i>
      <x v="10"/>
      <x v="3"/>
      <x v="15"/>
      <x v="20"/>
      <x v="9"/>
      <x v="23"/>
      <x v="52"/>
      <x v="13"/>
    </i>
    <i r="4">
      <x v="12"/>
      <x v="18"/>
      <x v="6"/>
      <x v="7"/>
    </i>
    <i r="2">
      <x v="16"/>
      <x v="21"/>
      <x v="12"/>
      <x v="12"/>
      <x v="27"/>
      <x v="3"/>
    </i>
    <i r="4">
      <x v="15"/>
      <x v="25"/>
      <x v="65"/>
      <x v="3"/>
    </i>
    <i t="default">
      <x v="10"/>
    </i>
    <i>
      <x v="11"/>
      <x v="3"/>
      <x v="1"/>
      <x v="25"/>
      <x v="9"/>
      <x v="24"/>
      <x v="49"/>
      <x v="34"/>
    </i>
    <i r="4">
      <x v="12"/>
      <x v="19"/>
      <x v="17"/>
      <x v="20"/>
    </i>
    <i r="2">
      <x v="2"/>
      <x v="21"/>
      <x v="12"/>
      <x v="13"/>
      <x v="28"/>
      <x v="3"/>
    </i>
    <i r="4">
      <x v="15"/>
      <x v="26"/>
      <x v="84"/>
      <x v="11"/>
    </i>
    <i t="default">
      <x v="11"/>
    </i>
    <i t="grand">
      <x/>
    </i>
  </rowItems>
  <colFields count="1">
    <field x="1"/>
  </colFields>
  <colItems count="28">
    <i>
      <x v="1"/>
    </i>
    <i>
      <x v="2"/>
    </i>
    <i>
      <x v="3"/>
    </i>
    <i>
      <x v="4"/>
    </i>
    <i>
      <x v="5"/>
    </i>
    <i>
      <x v="6"/>
    </i>
    <i>
      <x v="7"/>
    </i>
    <i>
      <x v="9"/>
    </i>
    <i>
      <x v="12"/>
    </i>
    <i>
      <x v="13"/>
    </i>
    <i>
      <x v="14"/>
    </i>
    <i>
      <x v="15"/>
    </i>
    <i>
      <x v="16"/>
    </i>
    <i>
      <x v="17"/>
    </i>
    <i>
      <x v="18"/>
    </i>
    <i>
      <x v="37"/>
    </i>
    <i>
      <x v="39"/>
    </i>
    <i>
      <x v="40"/>
    </i>
    <i>
      <x v="41"/>
    </i>
    <i>
      <x v="42"/>
    </i>
    <i>
      <x v="43"/>
    </i>
    <i>
      <x v="44"/>
    </i>
    <i>
      <x v="45"/>
    </i>
    <i>
      <x v="46"/>
    </i>
    <i>
      <x v="47"/>
    </i>
    <i>
      <x v="48"/>
    </i>
    <i>
      <x v="49"/>
    </i>
    <i t="grand">
      <x/>
    </i>
  </colItems>
  <pageFields count="1">
    <pageField fld="27" hier="-1"/>
  </pageFields>
  <dataFields count="1">
    <dataField name="SEATS_BOOKED  " fld="11" baseField="0" baseItem="0" numFmtId="3"/>
  </dataFields>
  <formats count="181">
    <format dxfId="612">
      <pivotArea field="1" type="button" dataOnly="0" labelOnly="1" outline="0" axis="axisCol" fieldPosition="0"/>
    </format>
    <format dxfId="611">
      <pivotArea type="topRight" dataOnly="0" labelOnly="1" outline="0" fieldPosition="0"/>
    </format>
    <format dxfId="610">
      <pivotArea dataOnly="0" labelOnly="1" grandCol="1" outline="0" fieldPosition="0"/>
    </format>
    <format dxfId="609">
      <pivotArea outline="0" collapsedLevelsAreSubtotals="1" fieldPosition="0"/>
    </format>
    <format dxfId="608">
      <pivotArea field="1" type="button" dataOnly="0" labelOnly="1" outline="0" axis="axisCol" fieldPosition="0"/>
    </format>
    <format dxfId="607">
      <pivotArea type="topRight" dataOnly="0" labelOnly="1" outline="0" fieldPosition="0"/>
    </format>
    <format dxfId="606">
      <pivotArea dataOnly="0" labelOnly="1" grandCol="1" outline="0" fieldPosition="0"/>
    </format>
    <format dxfId="605">
      <pivotArea dataOnly="0" labelOnly="1" outline="0" fieldPosition="0">
        <references count="1">
          <reference field="1" count="0"/>
        </references>
      </pivotArea>
    </format>
    <format dxfId="604">
      <pivotArea dataOnly="0" labelOnly="1" outline="0" fieldPosition="0">
        <references count="1">
          <reference field="26" count="0"/>
        </references>
      </pivotArea>
    </format>
    <format dxfId="603">
      <pivotArea dataOnly="0" labelOnly="1" outline="0" fieldPosition="0">
        <references count="1">
          <reference field="25" count="0"/>
        </references>
      </pivotArea>
    </format>
    <format dxfId="602">
      <pivotArea dataOnly="0" labelOnly="1" outline="0" fieldPosition="0">
        <references count="1">
          <reference field="24" count="0"/>
        </references>
      </pivotArea>
    </format>
    <format dxfId="601">
      <pivotArea type="origin" dataOnly="0" labelOnly="1" outline="0" fieldPosition="0"/>
    </format>
    <format dxfId="600">
      <pivotArea field="23" type="button" dataOnly="0" labelOnly="1" outline="0" axis="axisRow" fieldPosition="0"/>
    </format>
    <format dxfId="599">
      <pivotArea field="21" type="button" dataOnly="0" labelOnly="1" outline="0" axis="axisRow" fieldPosition="1"/>
    </format>
    <format dxfId="598">
      <pivotArea field="8" type="button" dataOnly="0" labelOnly="1" outline="0" axis="axisRow" fieldPosition="2"/>
    </format>
    <format dxfId="597">
      <pivotArea field="7" type="button" dataOnly="0" labelOnly="1" outline="0" axis="axisRow" fieldPosition="3"/>
    </format>
    <format dxfId="596">
      <pivotArea field="9" type="button" dataOnly="0" labelOnly="1" outline="0" axis="axisRow" fieldPosition="4"/>
    </format>
    <format dxfId="595">
      <pivotArea field="24" type="button" dataOnly="0" labelOnly="1" outline="0" axis="axisRow" fieldPosition="5"/>
    </format>
    <format dxfId="594">
      <pivotArea field="25" type="button" dataOnly="0" labelOnly="1" outline="0" axis="axisRow" fieldPosition="6"/>
    </format>
    <format dxfId="593">
      <pivotArea field="26" type="button" dataOnly="0" labelOnly="1" outline="0" axis="axisRow" fieldPosition="7"/>
    </format>
    <format dxfId="592">
      <pivotArea dataOnly="0" labelOnly="1" outline="0" fieldPosition="0">
        <references count="1">
          <reference field="23" count="11">
            <x v="1"/>
            <x v="2"/>
            <x v="3"/>
            <x v="4"/>
            <x v="5"/>
            <x v="6"/>
            <x v="7"/>
            <x v="8"/>
            <x v="9"/>
            <x v="10"/>
            <x v="11"/>
          </reference>
        </references>
      </pivotArea>
    </format>
    <format dxfId="591">
      <pivotArea dataOnly="0" labelOnly="1" outline="0" fieldPosition="0">
        <references count="1">
          <reference field="23" count="11" defaultSubtotal="1">
            <x v="1"/>
            <x v="2"/>
            <x v="3"/>
            <x v="4"/>
            <x v="5"/>
            <x v="6"/>
            <x v="7"/>
            <x v="8"/>
            <x v="9"/>
            <x v="10"/>
            <x v="11"/>
          </reference>
        </references>
      </pivotArea>
    </format>
    <format dxfId="590">
      <pivotArea dataOnly="0" labelOnly="1" grandRow="1" outline="0" fieldPosition="0"/>
    </format>
    <format dxfId="589">
      <pivotArea dataOnly="0" labelOnly="1" outline="0" fieldPosition="0">
        <references count="2">
          <reference field="21" count="1">
            <x v="4"/>
          </reference>
          <reference field="23" count="1" selected="0">
            <x v="1"/>
          </reference>
        </references>
      </pivotArea>
    </format>
    <format dxfId="588">
      <pivotArea dataOnly="0" labelOnly="1" outline="0" fieldPosition="0">
        <references count="2">
          <reference field="21" count="1">
            <x v="4"/>
          </reference>
          <reference field="23" count="1" selected="0">
            <x v="2"/>
          </reference>
        </references>
      </pivotArea>
    </format>
    <format dxfId="587">
      <pivotArea dataOnly="0" labelOnly="1" outline="0" fieldPosition="0">
        <references count="2">
          <reference field="21" count="1">
            <x v="5"/>
          </reference>
          <reference field="23" count="1" selected="0">
            <x v="3"/>
          </reference>
        </references>
      </pivotArea>
    </format>
    <format dxfId="586">
      <pivotArea dataOnly="0" labelOnly="1" outline="0" fieldPosition="0">
        <references count="2">
          <reference field="21" count="1">
            <x v="5"/>
          </reference>
          <reference field="23" count="1" selected="0">
            <x v="4"/>
          </reference>
        </references>
      </pivotArea>
    </format>
    <format dxfId="585">
      <pivotArea dataOnly="0" labelOnly="1" outline="0" fieldPosition="0">
        <references count="2">
          <reference field="21" count="1">
            <x v="5"/>
          </reference>
          <reference field="23" count="1" selected="0">
            <x v="5"/>
          </reference>
        </references>
      </pivotArea>
    </format>
    <format dxfId="584">
      <pivotArea dataOnly="0" labelOnly="1" outline="0" fieldPosition="0">
        <references count="2">
          <reference field="21" count="1">
            <x v="3"/>
          </reference>
          <reference field="23" count="1" selected="0">
            <x v="6"/>
          </reference>
        </references>
      </pivotArea>
    </format>
    <format dxfId="583">
      <pivotArea dataOnly="0" labelOnly="1" outline="0" fieldPosition="0">
        <references count="2">
          <reference field="21" count="1">
            <x v="4"/>
          </reference>
          <reference field="23" count="1" selected="0">
            <x v="7"/>
          </reference>
        </references>
      </pivotArea>
    </format>
    <format dxfId="582">
      <pivotArea dataOnly="0" labelOnly="1" outline="0" fieldPosition="0">
        <references count="2">
          <reference field="21" count="1">
            <x v="4"/>
          </reference>
          <reference field="23" count="1" selected="0">
            <x v="8"/>
          </reference>
        </references>
      </pivotArea>
    </format>
    <format dxfId="581">
      <pivotArea dataOnly="0" labelOnly="1" outline="0" fieldPosition="0">
        <references count="2">
          <reference field="21" count="1">
            <x v="3"/>
          </reference>
          <reference field="23" count="1" selected="0">
            <x v="9"/>
          </reference>
        </references>
      </pivotArea>
    </format>
    <format dxfId="580">
      <pivotArea dataOnly="0" labelOnly="1" outline="0" fieldPosition="0">
        <references count="2">
          <reference field="21" count="1">
            <x v="3"/>
          </reference>
          <reference field="23" count="1" selected="0">
            <x v="10"/>
          </reference>
        </references>
      </pivotArea>
    </format>
    <format dxfId="579">
      <pivotArea dataOnly="0" labelOnly="1" outline="0" fieldPosition="0">
        <references count="2">
          <reference field="21" count="1">
            <x v="3"/>
          </reference>
          <reference field="23" count="1" selected="0">
            <x v="11"/>
          </reference>
        </references>
      </pivotArea>
    </format>
    <format dxfId="578">
      <pivotArea dataOnly="0" labelOnly="1" outline="0" fieldPosition="0">
        <references count="3">
          <reference field="8" count="2">
            <x v="3"/>
            <x v="4"/>
          </reference>
          <reference field="21" count="1" selected="0">
            <x v="4"/>
          </reference>
          <reference field="23" count="1" selected="0">
            <x v="1"/>
          </reference>
        </references>
      </pivotArea>
    </format>
    <format dxfId="577">
      <pivotArea dataOnly="0" labelOnly="1" outline="0" fieldPosition="0">
        <references count="3">
          <reference field="8" count="2">
            <x v="3"/>
            <x v="4"/>
          </reference>
          <reference field="21" count="1" selected="0">
            <x v="4"/>
          </reference>
          <reference field="23" count="1" selected="0">
            <x v="2"/>
          </reference>
        </references>
      </pivotArea>
    </format>
    <format dxfId="576">
      <pivotArea dataOnly="0" labelOnly="1" outline="0" fieldPosition="0">
        <references count="3">
          <reference field="8" count="2">
            <x v="1"/>
            <x v="2"/>
          </reference>
          <reference field="21" count="1" selected="0">
            <x v="5"/>
          </reference>
          <reference field="23" count="1" selected="0">
            <x v="3"/>
          </reference>
        </references>
      </pivotArea>
    </format>
    <format dxfId="575">
      <pivotArea dataOnly="0" labelOnly="1" outline="0" fieldPosition="0">
        <references count="3">
          <reference field="8" count="2">
            <x v="1"/>
            <x v="2"/>
          </reference>
          <reference field="21" count="1" selected="0">
            <x v="5"/>
          </reference>
          <reference field="23" count="1" selected="0">
            <x v="4"/>
          </reference>
        </references>
      </pivotArea>
    </format>
    <format dxfId="574">
      <pivotArea dataOnly="0" labelOnly="1" outline="0" fieldPosition="0">
        <references count="3">
          <reference field="8" count="2">
            <x v="1"/>
            <x v="2"/>
          </reference>
          <reference field="21" count="1" selected="0">
            <x v="5"/>
          </reference>
          <reference field="23" count="1" selected="0">
            <x v="5"/>
          </reference>
        </references>
      </pivotArea>
    </format>
    <format dxfId="573">
      <pivotArea dataOnly="0" labelOnly="1" outline="0" fieldPosition="0">
        <references count="3">
          <reference field="8" count="2">
            <x v="5"/>
            <x v="6"/>
          </reference>
          <reference field="21" count="1" selected="0">
            <x v="3"/>
          </reference>
          <reference field="23" count="1" selected="0">
            <x v="6"/>
          </reference>
        </references>
      </pivotArea>
    </format>
    <format dxfId="572">
      <pivotArea dataOnly="0" labelOnly="1" outline="0" fieldPosition="0">
        <references count="3">
          <reference field="8" count="2">
            <x v="7"/>
            <x v="8"/>
          </reference>
          <reference field="21" count="1" selected="0">
            <x v="4"/>
          </reference>
          <reference field="23" count="1" selected="0">
            <x v="7"/>
          </reference>
        </references>
      </pivotArea>
    </format>
    <format dxfId="571">
      <pivotArea dataOnly="0" labelOnly="1" outline="0" fieldPosition="0">
        <references count="3">
          <reference field="8" count="2">
            <x v="7"/>
            <x v="8"/>
          </reference>
          <reference field="21" count="1" selected="0">
            <x v="4"/>
          </reference>
          <reference field="23" count="1" selected="0">
            <x v="8"/>
          </reference>
        </references>
      </pivotArea>
    </format>
    <format dxfId="570">
      <pivotArea dataOnly="0" labelOnly="1" outline="0" fieldPosition="0">
        <references count="3">
          <reference field="8" count="2">
            <x v="1"/>
            <x v="2"/>
          </reference>
          <reference field="21" count="1" selected="0">
            <x v="3"/>
          </reference>
          <reference field="23" count="1" selected="0">
            <x v="9"/>
          </reference>
        </references>
      </pivotArea>
    </format>
    <format dxfId="569">
      <pivotArea dataOnly="0" labelOnly="1" outline="0" fieldPosition="0">
        <references count="3">
          <reference field="8" count="2">
            <x v="15"/>
            <x v="16"/>
          </reference>
          <reference field="21" count="1" selected="0">
            <x v="3"/>
          </reference>
          <reference field="23" count="1" selected="0">
            <x v="10"/>
          </reference>
        </references>
      </pivotArea>
    </format>
    <format dxfId="568">
      <pivotArea dataOnly="0" labelOnly="1" outline="0" fieldPosition="0">
        <references count="3">
          <reference field="8" count="2">
            <x v="1"/>
            <x v="2"/>
          </reference>
          <reference field="21" count="1" selected="0">
            <x v="3"/>
          </reference>
          <reference field="23" count="1" selected="0">
            <x v="11"/>
          </reference>
        </references>
      </pivotArea>
    </format>
    <format dxfId="567">
      <pivotArea dataOnly="0" labelOnly="1" outline="0" fieldPosition="0">
        <references count="4">
          <reference field="7" count="1">
            <x v="3"/>
          </reference>
          <reference field="8" count="1" selected="0">
            <x v="3"/>
          </reference>
          <reference field="21" count="1" selected="0">
            <x v="4"/>
          </reference>
          <reference field="23" count="1" selected="0">
            <x v="1"/>
          </reference>
        </references>
      </pivotArea>
    </format>
    <format dxfId="566">
      <pivotArea dataOnly="0" labelOnly="1" outline="0" fieldPosition="0">
        <references count="4">
          <reference field="7" count="1">
            <x v="5"/>
          </reference>
          <reference field="8" count="1" selected="0">
            <x v="4"/>
          </reference>
          <reference field="21" count="1" selected="0">
            <x v="4"/>
          </reference>
          <reference field="23" count="1" selected="0">
            <x v="1"/>
          </reference>
        </references>
      </pivotArea>
    </format>
    <format dxfId="565">
      <pivotArea dataOnly="0" labelOnly="1" outline="0" fieldPosition="0">
        <references count="4">
          <reference field="7" count="1">
            <x v="4"/>
          </reference>
          <reference field="8" count="1" selected="0">
            <x v="3"/>
          </reference>
          <reference field="21" count="1" selected="0">
            <x v="4"/>
          </reference>
          <reference field="23" count="1" selected="0">
            <x v="2"/>
          </reference>
        </references>
      </pivotArea>
    </format>
    <format dxfId="564">
      <pivotArea dataOnly="0" labelOnly="1" outline="0" fieldPosition="0">
        <references count="4">
          <reference field="7" count="1">
            <x v="6"/>
          </reference>
          <reference field="8" count="1" selected="0">
            <x v="4"/>
          </reference>
          <reference field="21" count="1" selected="0">
            <x v="4"/>
          </reference>
          <reference field="23" count="1" selected="0">
            <x v="2"/>
          </reference>
        </references>
      </pivotArea>
    </format>
    <format dxfId="563">
      <pivotArea dataOnly="0" labelOnly="1" outline="0" fieldPosition="0">
        <references count="4">
          <reference field="7" count="1">
            <x v="7"/>
          </reference>
          <reference field="8" count="1" selected="0">
            <x v="1"/>
          </reference>
          <reference field="21" count="1" selected="0">
            <x v="5"/>
          </reference>
          <reference field="23" count="1" selected="0">
            <x v="3"/>
          </reference>
        </references>
      </pivotArea>
    </format>
    <format dxfId="562">
      <pivotArea dataOnly="0" labelOnly="1" outline="0" fieldPosition="0">
        <references count="4">
          <reference field="7" count="1">
            <x v="9"/>
          </reference>
          <reference field="8" count="1" selected="0">
            <x v="2"/>
          </reference>
          <reference field="21" count="1" selected="0">
            <x v="5"/>
          </reference>
          <reference field="23" count="1" selected="0">
            <x v="3"/>
          </reference>
        </references>
      </pivotArea>
    </format>
    <format dxfId="561">
      <pivotArea dataOnly="0" labelOnly="1" outline="0" fieldPosition="0">
        <references count="4">
          <reference field="7" count="1">
            <x v="8"/>
          </reference>
          <reference field="8" count="1" selected="0">
            <x v="1"/>
          </reference>
          <reference field="21" count="1" selected="0">
            <x v="5"/>
          </reference>
          <reference field="23" count="1" selected="0">
            <x v="4"/>
          </reference>
        </references>
      </pivotArea>
    </format>
    <format dxfId="560">
      <pivotArea dataOnly="0" labelOnly="1" outline="0" fieldPosition="0">
        <references count="4">
          <reference field="7" count="1">
            <x v="10"/>
          </reference>
          <reference field="8" count="1" selected="0">
            <x v="2"/>
          </reference>
          <reference field="21" count="1" selected="0">
            <x v="5"/>
          </reference>
          <reference field="23" count="1" selected="0">
            <x v="4"/>
          </reference>
        </references>
      </pivotArea>
    </format>
    <format dxfId="559">
      <pivotArea dataOnly="0" labelOnly="1" outline="0" fieldPosition="0">
        <references count="4">
          <reference field="7" count="1">
            <x v="7"/>
          </reference>
          <reference field="8" count="1" selected="0">
            <x v="1"/>
          </reference>
          <reference field="21" count="1" selected="0">
            <x v="5"/>
          </reference>
          <reference field="23" count="1" selected="0">
            <x v="5"/>
          </reference>
        </references>
      </pivotArea>
    </format>
    <format dxfId="558">
      <pivotArea dataOnly="0" labelOnly="1" outline="0" fieldPosition="0">
        <references count="4">
          <reference field="7" count="1">
            <x v="9"/>
          </reference>
          <reference field="8" count="1" selected="0">
            <x v="2"/>
          </reference>
          <reference field="21" count="1" selected="0">
            <x v="5"/>
          </reference>
          <reference field="23" count="1" selected="0">
            <x v="5"/>
          </reference>
        </references>
      </pivotArea>
    </format>
    <format dxfId="557">
      <pivotArea dataOnly="0" labelOnly="1" outline="0" fieldPosition="0">
        <references count="4">
          <reference field="7" count="1">
            <x v="1"/>
          </reference>
          <reference field="8" count="1" selected="0">
            <x v="5"/>
          </reference>
          <reference field="21" count="1" selected="0">
            <x v="3"/>
          </reference>
          <reference field="23" count="1" selected="0">
            <x v="6"/>
          </reference>
        </references>
      </pivotArea>
    </format>
    <format dxfId="556">
      <pivotArea dataOnly="0" labelOnly="1" outline="0" fieldPosition="0">
        <references count="4">
          <reference field="7" count="1">
            <x v="2"/>
          </reference>
          <reference field="8" count="1" selected="0">
            <x v="6"/>
          </reference>
          <reference field="21" count="1" selected="0">
            <x v="3"/>
          </reference>
          <reference field="23" count="1" selected="0">
            <x v="6"/>
          </reference>
        </references>
      </pivotArea>
    </format>
    <format dxfId="555">
      <pivotArea dataOnly="0" labelOnly="1" outline="0" fieldPosition="0">
        <references count="4">
          <reference field="7" count="1">
            <x v="3"/>
          </reference>
          <reference field="8" count="1" selected="0">
            <x v="7"/>
          </reference>
          <reference field="21" count="1" selected="0">
            <x v="4"/>
          </reference>
          <reference field="23" count="1" selected="0">
            <x v="7"/>
          </reference>
        </references>
      </pivotArea>
    </format>
    <format dxfId="554">
      <pivotArea dataOnly="0" labelOnly="1" outline="0" fieldPosition="0">
        <references count="4">
          <reference field="7" count="1">
            <x v="5"/>
          </reference>
          <reference field="8" count="1" selected="0">
            <x v="8"/>
          </reference>
          <reference field="21" count="1" selected="0">
            <x v="4"/>
          </reference>
          <reference field="23" count="1" selected="0">
            <x v="7"/>
          </reference>
        </references>
      </pivotArea>
    </format>
    <format dxfId="553">
      <pivotArea dataOnly="0" labelOnly="1" outline="0" fieldPosition="0">
        <references count="4">
          <reference field="7" count="1">
            <x v="3"/>
          </reference>
          <reference field="8" count="1" selected="0">
            <x v="7"/>
          </reference>
          <reference field="21" count="1" selected="0">
            <x v="4"/>
          </reference>
          <reference field="23" count="1" selected="0">
            <x v="8"/>
          </reference>
        </references>
      </pivotArea>
    </format>
    <format dxfId="552">
      <pivotArea dataOnly="0" labelOnly="1" outline="0" fieldPosition="0">
        <references count="4">
          <reference field="7" count="1">
            <x v="5"/>
          </reference>
          <reference field="8" count="1" selected="0">
            <x v="8"/>
          </reference>
          <reference field="21" count="1" selected="0">
            <x v="4"/>
          </reference>
          <reference field="23" count="1" selected="0">
            <x v="8"/>
          </reference>
        </references>
      </pivotArea>
    </format>
    <format dxfId="551">
      <pivotArea dataOnly="0" labelOnly="1" outline="0" fieldPosition="0">
        <references count="4">
          <reference field="7" count="1">
            <x v="17"/>
          </reference>
          <reference field="8" count="1" selected="0">
            <x v="1"/>
          </reference>
          <reference field="21" count="1" selected="0">
            <x v="3"/>
          </reference>
          <reference field="23" count="1" selected="0">
            <x v="9"/>
          </reference>
        </references>
      </pivotArea>
    </format>
    <format dxfId="550">
      <pivotArea dataOnly="0" labelOnly="1" outline="0" fieldPosition="0">
        <references count="4">
          <reference field="7" count="1">
            <x v="18"/>
          </reference>
          <reference field="8" count="1" selected="0">
            <x v="2"/>
          </reference>
          <reference field="21" count="1" selected="0">
            <x v="3"/>
          </reference>
          <reference field="23" count="1" selected="0">
            <x v="9"/>
          </reference>
        </references>
      </pivotArea>
    </format>
    <format dxfId="549">
      <pivotArea dataOnly="0" labelOnly="1" outline="0" fieldPosition="0">
        <references count="4">
          <reference field="7" count="1">
            <x v="20"/>
          </reference>
          <reference field="8" count="1" selected="0">
            <x v="15"/>
          </reference>
          <reference field="21" count="1" selected="0">
            <x v="3"/>
          </reference>
          <reference field="23" count="1" selected="0">
            <x v="10"/>
          </reference>
        </references>
      </pivotArea>
    </format>
    <format dxfId="548">
      <pivotArea dataOnly="0" labelOnly="1" outline="0" fieldPosition="0">
        <references count="4">
          <reference field="7" count="1">
            <x v="21"/>
          </reference>
          <reference field="8" count="1" selected="0">
            <x v="16"/>
          </reference>
          <reference field="21" count="1" selected="0">
            <x v="3"/>
          </reference>
          <reference field="23" count="1" selected="0">
            <x v="10"/>
          </reference>
        </references>
      </pivotArea>
    </format>
    <format dxfId="547">
      <pivotArea dataOnly="0" labelOnly="1" outline="0" fieldPosition="0">
        <references count="4">
          <reference field="7" count="1">
            <x v="25"/>
          </reference>
          <reference field="8" count="1" selected="0">
            <x v="1"/>
          </reference>
          <reference field="21" count="1" selected="0">
            <x v="3"/>
          </reference>
          <reference field="23" count="1" selected="0">
            <x v="11"/>
          </reference>
        </references>
      </pivotArea>
    </format>
    <format dxfId="546">
      <pivotArea dataOnly="0" labelOnly="1" outline="0" fieldPosition="0">
        <references count="4">
          <reference field="7" count="1">
            <x v="21"/>
          </reference>
          <reference field="8" count="1" selected="0">
            <x v="2"/>
          </reference>
          <reference field="21" count="1" selected="0">
            <x v="3"/>
          </reference>
          <reference field="23" count="1" selected="0">
            <x v="11"/>
          </reference>
        </references>
      </pivotArea>
    </format>
    <format dxfId="545">
      <pivotArea dataOnly="0" labelOnly="1" outline="0" fieldPosition="0">
        <references count="5">
          <reference field="7" count="1" selected="0">
            <x v="3"/>
          </reference>
          <reference field="8" count="1" selected="0">
            <x v="3"/>
          </reference>
          <reference field="9" count="2">
            <x v="5"/>
            <x v="7"/>
          </reference>
          <reference field="21" count="1" selected="0">
            <x v="4"/>
          </reference>
          <reference field="23" count="1" selected="0">
            <x v="1"/>
          </reference>
        </references>
      </pivotArea>
    </format>
    <format dxfId="544">
      <pivotArea dataOnly="0" labelOnly="1" outline="0" fieldPosition="0">
        <references count="5">
          <reference field="7" count="1" selected="0">
            <x v="4"/>
          </reference>
          <reference field="8" count="1" selected="0">
            <x v="3"/>
          </reference>
          <reference field="9" count="2">
            <x v="10"/>
            <x v="13"/>
          </reference>
          <reference field="21" count="1" selected="0">
            <x v="4"/>
          </reference>
          <reference field="23" count="1" selected="0">
            <x v="2"/>
          </reference>
        </references>
      </pivotArea>
    </format>
    <format dxfId="543">
      <pivotArea dataOnly="0" labelOnly="1" outline="0" fieldPosition="0">
        <references count="5">
          <reference field="7" count="1" selected="0">
            <x v="6"/>
          </reference>
          <reference field="8" count="1" selected="0">
            <x v="4"/>
          </reference>
          <reference field="9" count="3">
            <x v="10"/>
            <x v="13"/>
            <x v="16"/>
          </reference>
          <reference field="21" count="1" selected="0">
            <x v="4"/>
          </reference>
          <reference field="23" count="1" selected="0">
            <x v="2"/>
          </reference>
        </references>
      </pivotArea>
    </format>
    <format dxfId="542">
      <pivotArea dataOnly="0" labelOnly="1" outline="0" fieldPosition="0">
        <references count="5">
          <reference field="7" count="1" selected="0">
            <x v="7"/>
          </reference>
          <reference field="8" count="1" selected="0">
            <x v="1"/>
          </reference>
          <reference field="9" count="2">
            <x v="4"/>
            <x v="6"/>
          </reference>
          <reference field="21" count="1" selected="0">
            <x v="5"/>
          </reference>
          <reference field="23" count="1" selected="0">
            <x v="3"/>
          </reference>
        </references>
      </pivotArea>
    </format>
    <format dxfId="541">
      <pivotArea dataOnly="0" labelOnly="1" outline="0" fieldPosition="0">
        <references count="5">
          <reference field="7" count="1" selected="0">
            <x v="9"/>
          </reference>
          <reference field="8" count="1" selected="0">
            <x v="2"/>
          </reference>
          <reference field="9" count="1">
            <x v="8"/>
          </reference>
          <reference field="21" count="1" selected="0">
            <x v="5"/>
          </reference>
          <reference field="23" count="1" selected="0">
            <x v="3"/>
          </reference>
        </references>
      </pivotArea>
    </format>
    <format dxfId="540">
      <pivotArea dataOnly="0" labelOnly="1" outline="0" fieldPosition="0">
        <references count="5">
          <reference field="7" count="1" selected="0">
            <x v="8"/>
          </reference>
          <reference field="8" count="1" selected="0">
            <x v="1"/>
          </reference>
          <reference field="9" count="3">
            <x v="8"/>
            <x v="11"/>
            <x v="14"/>
          </reference>
          <reference field="21" count="1" selected="0">
            <x v="5"/>
          </reference>
          <reference field="23" count="1" selected="0">
            <x v="4"/>
          </reference>
        </references>
      </pivotArea>
    </format>
    <format dxfId="539">
      <pivotArea dataOnly="0" labelOnly="1" outline="0" fieldPosition="0">
        <references count="5">
          <reference field="7" count="1" selected="0">
            <x v="10"/>
          </reference>
          <reference field="8" count="1" selected="0">
            <x v="2"/>
          </reference>
          <reference field="9" count="3">
            <x v="11"/>
            <x v="14"/>
            <x v="17"/>
          </reference>
          <reference field="21" count="1" selected="0">
            <x v="5"/>
          </reference>
          <reference field="23" count="1" selected="0">
            <x v="4"/>
          </reference>
        </references>
      </pivotArea>
    </format>
    <format dxfId="538">
      <pivotArea dataOnly="0" labelOnly="1" outline="0" fieldPosition="0">
        <references count="5">
          <reference field="7" count="1" selected="0">
            <x v="7"/>
          </reference>
          <reference field="8" count="1" selected="0">
            <x v="1"/>
          </reference>
          <reference field="9" count="1">
            <x v="17"/>
          </reference>
          <reference field="21" count="1" selected="0">
            <x v="5"/>
          </reference>
          <reference field="23" count="1" selected="0">
            <x v="5"/>
          </reference>
        </references>
      </pivotArea>
    </format>
    <format dxfId="537">
      <pivotArea dataOnly="0" labelOnly="1" outline="0" fieldPosition="0">
        <references count="5">
          <reference field="7" count="1" selected="0">
            <x v="9"/>
          </reference>
          <reference field="8" count="1" selected="0">
            <x v="2"/>
          </reference>
          <reference field="9" count="1">
            <x v="19"/>
          </reference>
          <reference field="21" count="1" selected="0">
            <x v="5"/>
          </reference>
          <reference field="23" count="1" selected="0">
            <x v="5"/>
          </reference>
        </references>
      </pivotArea>
    </format>
    <format dxfId="536">
      <pivotArea dataOnly="0" labelOnly="1" outline="0" fieldPosition="0">
        <references count="5">
          <reference field="7" count="1" selected="0">
            <x v="1"/>
          </reference>
          <reference field="8" count="1" selected="0">
            <x v="5"/>
          </reference>
          <reference field="9" count="2">
            <x v="9"/>
            <x v="12"/>
          </reference>
          <reference field="21" count="1" selected="0">
            <x v="3"/>
          </reference>
          <reference field="23" count="1" selected="0">
            <x v="6"/>
          </reference>
        </references>
      </pivotArea>
    </format>
    <format dxfId="535">
      <pivotArea dataOnly="0" labelOnly="1" outline="0" fieldPosition="0">
        <references count="5">
          <reference field="7" count="1" selected="0">
            <x v="2"/>
          </reference>
          <reference field="8" count="1" selected="0">
            <x v="6"/>
          </reference>
          <reference field="9" count="1">
            <x v="15"/>
          </reference>
          <reference field="21" count="1" selected="0">
            <x v="3"/>
          </reference>
          <reference field="23" count="1" selected="0">
            <x v="6"/>
          </reference>
        </references>
      </pivotArea>
    </format>
    <format dxfId="534">
      <pivotArea dataOnly="0" labelOnly="1" outline="0" fieldPosition="0">
        <references count="5">
          <reference field="7" count="1" selected="0">
            <x v="3"/>
          </reference>
          <reference field="8" count="1" selected="0">
            <x v="7"/>
          </reference>
          <reference field="9" count="2">
            <x v="5"/>
            <x v="7"/>
          </reference>
          <reference field="21" count="1" selected="0">
            <x v="4"/>
          </reference>
          <reference field="23" count="1" selected="0">
            <x v="7"/>
          </reference>
        </references>
      </pivotArea>
    </format>
    <format dxfId="533">
      <pivotArea dataOnly="0" labelOnly="1" outline="0" fieldPosition="0">
        <references count="5">
          <reference field="7" count="1" selected="0">
            <x v="3"/>
          </reference>
          <reference field="8" count="1" selected="0">
            <x v="7"/>
          </reference>
          <reference field="9" count="2">
            <x v="10"/>
            <x v="13"/>
          </reference>
          <reference field="21" count="1" selected="0">
            <x v="4"/>
          </reference>
          <reference field="23" count="1" selected="0">
            <x v="8"/>
          </reference>
        </references>
      </pivotArea>
    </format>
    <format dxfId="532">
      <pivotArea dataOnly="0" labelOnly="1" outline="0" fieldPosition="0">
        <references count="5">
          <reference field="7" count="1" selected="0">
            <x v="5"/>
          </reference>
          <reference field="8" count="1" selected="0">
            <x v="8"/>
          </reference>
          <reference field="9" count="3">
            <x v="10"/>
            <x v="13"/>
            <x v="16"/>
          </reference>
          <reference field="21" count="1" selected="0">
            <x v="4"/>
          </reference>
          <reference field="23" count="1" selected="0">
            <x v="8"/>
          </reference>
        </references>
      </pivotArea>
    </format>
    <format dxfId="531">
      <pivotArea dataOnly="0" labelOnly="1" outline="0" fieldPosition="0">
        <references count="5">
          <reference field="7" count="1" selected="0">
            <x v="17"/>
          </reference>
          <reference field="8" count="1" selected="0">
            <x v="1"/>
          </reference>
          <reference field="9" count="2">
            <x v="9"/>
            <x v="12"/>
          </reference>
          <reference field="21" count="1" selected="0">
            <x v="3"/>
          </reference>
          <reference field="23" count="1" selected="0">
            <x v="9"/>
          </reference>
        </references>
      </pivotArea>
    </format>
    <format dxfId="530">
      <pivotArea dataOnly="0" labelOnly="1" outline="0" fieldPosition="0">
        <references count="5">
          <reference field="7" count="1" selected="0">
            <x v="18"/>
          </reference>
          <reference field="8" count="1" selected="0">
            <x v="2"/>
          </reference>
          <reference field="9" count="1">
            <x v="15"/>
          </reference>
          <reference field="21" count="1" selected="0">
            <x v="3"/>
          </reference>
          <reference field="23" count="1" selected="0">
            <x v="9"/>
          </reference>
        </references>
      </pivotArea>
    </format>
    <format dxfId="529">
      <pivotArea dataOnly="0" labelOnly="1" outline="0" fieldPosition="0">
        <references count="5">
          <reference field="7" count="1" selected="0">
            <x v="20"/>
          </reference>
          <reference field="8" count="1" selected="0">
            <x v="15"/>
          </reference>
          <reference field="9" count="2">
            <x v="9"/>
            <x v="12"/>
          </reference>
          <reference field="21" count="1" selected="0">
            <x v="3"/>
          </reference>
          <reference field="23" count="1" selected="0">
            <x v="10"/>
          </reference>
        </references>
      </pivotArea>
    </format>
    <format dxfId="528">
      <pivotArea dataOnly="0" labelOnly="1" outline="0" fieldPosition="0">
        <references count="5">
          <reference field="7" count="1" selected="0">
            <x v="21"/>
          </reference>
          <reference field="8" count="1" selected="0">
            <x v="16"/>
          </reference>
          <reference field="9" count="1">
            <x v="15"/>
          </reference>
          <reference field="21" count="1" selected="0">
            <x v="3"/>
          </reference>
          <reference field="23" count="1" selected="0">
            <x v="10"/>
          </reference>
        </references>
      </pivotArea>
    </format>
    <format dxfId="527">
      <pivotArea dataOnly="0" labelOnly="1" outline="0" fieldPosition="0">
        <references count="5">
          <reference field="7" count="1" selected="0">
            <x v="25"/>
          </reference>
          <reference field="8" count="1" selected="0">
            <x v="1"/>
          </reference>
          <reference field="9" count="2">
            <x v="9"/>
            <x v="12"/>
          </reference>
          <reference field="21" count="1" selected="0">
            <x v="3"/>
          </reference>
          <reference field="23" count="1" selected="0">
            <x v="11"/>
          </reference>
        </references>
      </pivotArea>
    </format>
    <format dxfId="526">
      <pivotArea dataOnly="0" labelOnly="1" outline="0" fieldPosition="0">
        <references count="5">
          <reference field="7" count="1" selected="0">
            <x v="21"/>
          </reference>
          <reference field="8" count="1" selected="0">
            <x v="2"/>
          </reference>
          <reference field="9" count="1">
            <x v="15"/>
          </reference>
          <reference field="21" count="1" selected="0">
            <x v="3"/>
          </reference>
          <reference field="23" count="1" selected="0">
            <x v="11"/>
          </reference>
        </references>
      </pivotArea>
    </format>
    <format dxfId="525">
      <pivotArea dataOnly="0" labelOnly="1" outline="0" fieldPosition="0">
        <references count="6">
          <reference field="7" count="1" selected="0">
            <x v="3"/>
          </reference>
          <reference field="8" count="1" selected="0">
            <x v="3"/>
          </reference>
          <reference field="9" count="1" selected="0">
            <x v="5"/>
          </reference>
          <reference field="21" count="1" selected="0">
            <x v="4"/>
          </reference>
          <reference field="23" count="1" selected="0">
            <x v="1"/>
          </reference>
          <reference field="24" count="1">
            <x v="3"/>
          </reference>
        </references>
      </pivotArea>
    </format>
    <format dxfId="524">
      <pivotArea dataOnly="0" labelOnly="1" outline="0" fieldPosition="0">
        <references count="6">
          <reference field="7" count="1" selected="0">
            <x v="4"/>
          </reference>
          <reference field="8" count="1" selected="0">
            <x v="3"/>
          </reference>
          <reference field="9" count="1" selected="0">
            <x v="10"/>
          </reference>
          <reference field="21" count="1" selected="0">
            <x v="4"/>
          </reference>
          <reference field="23" count="1" selected="0">
            <x v="2"/>
          </reference>
          <reference field="24" count="1">
            <x v="1"/>
          </reference>
        </references>
      </pivotArea>
    </format>
    <format dxfId="523">
      <pivotArea dataOnly="0" labelOnly="1" outline="0" fieldPosition="0">
        <references count="6">
          <reference field="7" count="1" selected="0">
            <x v="7"/>
          </reference>
          <reference field="8" count="1" selected="0">
            <x v="1"/>
          </reference>
          <reference field="9" count="1" selected="0">
            <x v="4"/>
          </reference>
          <reference field="21" count="1" selected="0">
            <x v="5"/>
          </reference>
          <reference field="23" count="1" selected="0">
            <x v="3"/>
          </reference>
          <reference field="24" count="1">
            <x v="5"/>
          </reference>
        </references>
      </pivotArea>
    </format>
    <format dxfId="522">
      <pivotArea dataOnly="0" labelOnly="1" outline="0" fieldPosition="0">
        <references count="6">
          <reference field="7" count="1" selected="0">
            <x v="7"/>
          </reference>
          <reference field="8" count="1" selected="0">
            <x v="1"/>
          </reference>
          <reference field="9" count="1" selected="0">
            <x v="6"/>
          </reference>
          <reference field="21" count="1" selected="0">
            <x v="5"/>
          </reference>
          <reference field="23" count="1" selected="0">
            <x v="3"/>
          </reference>
          <reference field="24" count="1">
            <x v="6"/>
          </reference>
        </references>
      </pivotArea>
    </format>
    <format dxfId="521">
      <pivotArea dataOnly="0" labelOnly="1" outline="0" fieldPosition="0">
        <references count="6">
          <reference field="7" count="1" selected="0">
            <x v="9"/>
          </reference>
          <reference field="8" count="1" selected="0">
            <x v="2"/>
          </reference>
          <reference field="9" count="1" selected="0">
            <x v="6"/>
          </reference>
          <reference field="21" count="1" selected="0">
            <x v="5"/>
          </reference>
          <reference field="23" count="1" selected="0">
            <x v="3"/>
          </reference>
          <reference field="24" count="1">
            <x v="5"/>
          </reference>
        </references>
      </pivotArea>
    </format>
    <format dxfId="520">
      <pivotArea dataOnly="0" labelOnly="1" outline="0" fieldPosition="0">
        <references count="6">
          <reference field="7" count="1" selected="0">
            <x v="9"/>
          </reference>
          <reference field="8" count="1" selected="0">
            <x v="2"/>
          </reference>
          <reference field="9" count="1" selected="0">
            <x v="8"/>
          </reference>
          <reference field="21" count="1" selected="0">
            <x v="5"/>
          </reference>
          <reference field="23" count="1" selected="0">
            <x v="3"/>
          </reference>
          <reference field="24" count="1">
            <x v="6"/>
          </reference>
        </references>
      </pivotArea>
    </format>
    <format dxfId="519">
      <pivotArea dataOnly="0" labelOnly="1" outline="0" fieldPosition="0">
        <references count="6">
          <reference field="7" count="1" selected="0">
            <x v="8"/>
          </reference>
          <reference field="8" count="1" selected="0">
            <x v="1"/>
          </reference>
          <reference field="9" count="1" selected="0">
            <x v="8"/>
          </reference>
          <reference field="21" count="1" selected="0">
            <x v="5"/>
          </reference>
          <reference field="23" count="1" selected="0">
            <x v="4"/>
          </reference>
          <reference field="24" count="1">
            <x v="1"/>
          </reference>
        </references>
      </pivotArea>
    </format>
    <format dxfId="518">
      <pivotArea dataOnly="0" labelOnly="1" outline="0" fieldPosition="0">
        <references count="6">
          <reference field="7" count="1" selected="0">
            <x v="7"/>
          </reference>
          <reference field="8" count="1" selected="0">
            <x v="1"/>
          </reference>
          <reference field="9" count="1" selected="0">
            <x v="17"/>
          </reference>
          <reference field="21" count="1" selected="0">
            <x v="5"/>
          </reference>
          <reference field="23" count="1" selected="0">
            <x v="5"/>
          </reference>
          <reference field="24" count="1">
            <x v="14"/>
          </reference>
        </references>
      </pivotArea>
    </format>
    <format dxfId="517">
      <pivotArea dataOnly="0" labelOnly="1" outline="0" fieldPosition="0">
        <references count="6">
          <reference field="7" count="1" selected="0">
            <x v="1"/>
          </reference>
          <reference field="8" count="1" selected="0">
            <x v="5"/>
          </reference>
          <reference field="9" count="1" selected="0">
            <x v="9"/>
          </reference>
          <reference field="21" count="1" selected="0">
            <x v="3"/>
          </reference>
          <reference field="23" count="1" selected="0">
            <x v="6"/>
          </reference>
          <reference field="24" count="1">
            <x v="1"/>
          </reference>
        </references>
      </pivotArea>
    </format>
    <format dxfId="516">
      <pivotArea dataOnly="0" labelOnly="1" outline="0" fieldPosition="0">
        <references count="6">
          <reference field="7" count="1" selected="0">
            <x v="3"/>
          </reference>
          <reference field="8" count="1" selected="0">
            <x v="7"/>
          </reference>
          <reference field="9" count="1" selected="0">
            <x v="5"/>
          </reference>
          <reference field="21" count="1" selected="0">
            <x v="4"/>
          </reference>
          <reference field="23" count="1" selected="0">
            <x v="7"/>
          </reference>
          <reference field="24" count="1">
            <x v="7"/>
          </reference>
        </references>
      </pivotArea>
    </format>
    <format dxfId="515">
      <pivotArea dataOnly="0" labelOnly="1" outline="0" fieldPosition="0">
        <references count="6">
          <reference field="7" count="1" selected="0">
            <x v="3"/>
          </reference>
          <reference field="8" count="1" selected="0">
            <x v="7"/>
          </reference>
          <reference field="9" count="1" selected="0">
            <x v="10"/>
          </reference>
          <reference field="21" count="1" selected="0">
            <x v="4"/>
          </reference>
          <reference field="23" count="1" selected="0">
            <x v="8"/>
          </reference>
          <reference field="24" count="1">
            <x v="1"/>
          </reference>
        </references>
      </pivotArea>
    </format>
    <format dxfId="514">
      <pivotArea dataOnly="0" labelOnly="1" outline="0" fieldPosition="0">
        <references count="6">
          <reference field="7" count="1" selected="0">
            <x v="17"/>
          </reference>
          <reference field="8" count="1" selected="0">
            <x v="1"/>
          </reference>
          <reference field="9" count="1" selected="0">
            <x v="9"/>
          </reference>
          <reference field="21" count="1" selected="0">
            <x v="3"/>
          </reference>
          <reference field="23" count="1" selected="0">
            <x v="9"/>
          </reference>
          <reference field="24" count="1">
            <x v="1"/>
          </reference>
        </references>
      </pivotArea>
    </format>
    <format dxfId="513">
      <pivotArea dataOnly="0" labelOnly="1" outline="0" fieldPosition="0">
        <references count="6">
          <reference field="7" count="1" selected="0">
            <x v="20"/>
          </reference>
          <reference field="8" count="1" selected="0">
            <x v="15"/>
          </reference>
          <reference field="9" count="1" selected="0">
            <x v="9"/>
          </reference>
          <reference field="21" count="1" selected="0">
            <x v="3"/>
          </reference>
          <reference field="23" count="1" selected="0">
            <x v="10"/>
          </reference>
          <reference field="24" count="1">
            <x v="23"/>
          </reference>
        </references>
      </pivotArea>
    </format>
    <format dxfId="512">
      <pivotArea dataOnly="0" labelOnly="1" outline="0" fieldPosition="0">
        <references count="6">
          <reference field="7" count="1" selected="0">
            <x v="20"/>
          </reference>
          <reference field="8" count="1" selected="0">
            <x v="15"/>
          </reference>
          <reference field="9" count="1" selected="0">
            <x v="12"/>
          </reference>
          <reference field="21" count="1" selected="0">
            <x v="3"/>
          </reference>
          <reference field="23" count="1" selected="0">
            <x v="10"/>
          </reference>
          <reference field="24" count="1">
            <x v="18"/>
          </reference>
        </references>
      </pivotArea>
    </format>
    <format dxfId="511">
      <pivotArea dataOnly="0" labelOnly="1" outline="0" fieldPosition="0">
        <references count="6">
          <reference field="7" count="1" selected="0">
            <x v="21"/>
          </reference>
          <reference field="8" count="1" selected="0">
            <x v="16"/>
          </reference>
          <reference field="9" count="1" selected="0">
            <x v="12"/>
          </reference>
          <reference field="21" count="1" selected="0">
            <x v="3"/>
          </reference>
          <reference field="23" count="1" selected="0">
            <x v="10"/>
          </reference>
          <reference field="24" count="1">
            <x v="12"/>
          </reference>
        </references>
      </pivotArea>
    </format>
    <format dxfId="510">
      <pivotArea dataOnly="0" labelOnly="1" outline="0" fieldPosition="0">
        <references count="6">
          <reference field="7" count="1" selected="0">
            <x v="25"/>
          </reference>
          <reference field="8" count="1" selected="0">
            <x v="1"/>
          </reference>
          <reference field="9" count="1" selected="0">
            <x v="9"/>
          </reference>
          <reference field="21" count="1" selected="0">
            <x v="3"/>
          </reference>
          <reference field="23" count="1" selected="0">
            <x v="11"/>
          </reference>
          <reference field="24" count="1">
            <x v="24"/>
          </reference>
        </references>
      </pivotArea>
    </format>
    <format dxfId="509">
      <pivotArea dataOnly="0" labelOnly="1" outline="0" fieldPosition="0">
        <references count="6">
          <reference field="7" count="1" selected="0">
            <x v="25"/>
          </reference>
          <reference field="8" count="1" selected="0">
            <x v="1"/>
          </reference>
          <reference field="9" count="1" selected="0">
            <x v="12"/>
          </reference>
          <reference field="21" count="1" selected="0">
            <x v="3"/>
          </reference>
          <reference field="23" count="1" selected="0">
            <x v="11"/>
          </reference>
          <reference field="24" count="1">
            <x v="19"/>
          </reference>
        </references>
      </pivotArea>
    </format>
    <format dxfId="508">
      <pivotArea dataOnly="0" labelOnly="1" outline="0" fieldPosition="0">
        <references count="6">
          <reference field="7" count="1" selected="0">
            <x v="21"/>
          </reference>
          <reference field="8" count="1" selected="0">
            <x v="2"/>
          </reference>
          <reference field="9" count="1" selected="0">
            <x v="12"/>
          </reference>
          <reference field="21" count="1" selected="0">
            <x v="3"/>
          </reference>
          <reference field="23" count="1" selected="0">
            <x v="11"/>
          </reference>
          <reference field="24" count="1">
            <x v="13"/>
          </reference>
        </references>
      </pivotArea>
    </format>
    <format dxfId="507">
      <pivotArea dataOnly="0" labelOnly="1" outline="0" fieldPosition="0">
        <references count="7">
          <reference field="7" count="1" selected="0">
            <x v="3"/>
          </reference>
          <reference field="8" count="1" selected="0">
            <x v="3"/>
          </reference>
          <reference field="9" count="1" selected="0">
            <x v="5"/>
          </reference>
          <reference field="21" count="1" selected="0">
            <x v="4"/>
          </reference>
          <reference field="23" count="1" selected="0">
            <x v="1"/>
          </reference>
          <reference field="24" count="1" selected="0">
            <x v="3"/>
          </reference>
          <reference field="25" count="1">
            <x v="5"/>
          </reference>
        </references>
      </pivotArea>
    </format>
    <format dxfId="506">
      <pivotArea dataOnly="0" labelOnly="1" outline="0" fieldPosition="0">
        <references count="7">
          <reference field="7" count="1" selected="0">
            <x v="3"/>
          </reference>
          <reference field="8" count="1" selected="0">
            <x v="3"/>
          </reference>
          <reference field="9" count="1" selected="0">
            <x v="7"/>
          </reference>
          <reference field="21" count="1" selected="0">
            <x v="4"/>
          </reference>
          <reference field="23" count="1" selected="0">
            <x v="1"/>
          </reference>
          <reference field="24" count="1" selected="0">
            <x v="3"/>
          </reference>
          <reference field="25" count="1">
            <x v="6"/>
          </reference>
        </references>
      </pivotArea>
    </format>
    <format dxfId="505">
      <pivotArea dataOnly="0" labelOnly="1" outline="0" fieldPosition="0">
        <references count="7">
          <reference field="7" count="1" selected="0">
            <x v="5"/>
          </reference>
          <reference field="8" count="1" selected="0">
            <x v="4"/>
          </reference>
          <reference field="9" count="1" selected="0">
            <x v="7"/>
          </reference>
          <reference field="21" count="1" selected="0">
            <x v="4"/>
          </reference>
          <reference field="23" count="1" selected="0">
            <x v="1"/>
          </reference>
          <reference field="24" count="1" selected="0">
            <x v="3"/>
          </reference>
          <reference field="25" count="1">
            <x v="32"/>
          </reference>
        </references>
      </pivotArea>
    </format>
    <format dxfId="504">
      <pivotArea dataOnly="0" labelOnly="1" outline="0" fieldPosition="0">
        <references count="7">
          <reference field="7" count="1" selected="0">
            <x v="4"/>
          </reference>
          <reference field="8" count="1" selected="0">
            <x v="3"/>
          </reference>
          <reference field="9" count="1" selected="0">
            <x v="10"/>
          </reference>
          <reference field="21" count="1" selected="0">
            <x v="4"/>
          </reference>
          <reference field="23" count="1" selected="0">
            <x v="2"/>
          </reference>
          <reference field="24" count="1" selected="0">
            <x v="1"/>
          </reference>
          <reference field="25" count="1">
            <x v="7"/>
          </reference>
        </references>
      </pivotArea>
    </format>
    <format dxfId="503">
      <pivotArea dataOnly="0" labelOnly="1" outline="0" fieldPosition="0">
        <references count="7">
          <reference field="7" count="1" selected="0">
            <x v="4"/>
          </reference>
          <reference field="8" count="1" selected="0">
            <x v="3"/>
          </reference>
          <reference field="9" count="1" selected="0">
            <x v="13"/>
          </reference>
          <reference field="21" count="1" selected="0">
            <x v="4"/>
          </reference>
          <reference field="23" count="1" selected="0">
            <x v="2"/>
          </reference>
          <reference field="24" count="1" selected="0">
            <x v="1"/>
          </reference>
          <reference field="25" count="1">
            <x v="54"/>
          </reference>
        </references>
      </pivotArea>
    </format>
    <format dxfId="502">
      <pivotArea dataOnly="0" labelOnly="1" outline="0" fieldPosition="0">
        <references count="7">
          <reference field="7" count="1" selected="0">
            <x v="6"/>
          </reference>
          <reference field="8" count="1" selected="0">
            <x v="4"/>
          </reference>
          <reference field="9" count="1" selected="0">
            <x v="10"/>
          </reference>
          <reference field="21" count="1" selected="0">
            <x v="4"/>
          </reference>
          <reference field="23" count="1" selected="0">
            <x v="2"/>
          </reference>
          <reference field="24" count="1" selected="0">
            <x v="1"/>
          </reference>
          <reference field="25" count="1">
            <x v="8"/>
          </reference>
        </references>
      </pivotArea>
    </format>
    <format dxfId="501">
      <pivotArea dataOnly="0" labelOnly="1" outline="0" fieldPosition="0">
        <references count="7">
          <reference field="7" count="1" selected="0">
            <x v="6"/>
          </reference>
          <reference field="8" count="1" selected="0">
            <x v="4"/>
          </reference>
          <reference field="9" count="1" selected="0">
            <x v="13"/>
          </reference>
          <reference field="21" count="1" selected="0">
            <x v="4"/>
          </reference>
          <reference field="23" count="1" selected="0">
            <x v="2"/>
          </reference>
          <reference field="24" count="1" selected="0">
            <x v="1"/>
          </reference>
          <reference field="25" count="1">
            <x v="9"/>
          </reference>
        </references>
      </pivotArea>
    </format>
    <format dxfId="500">
      <pivotArea dataOnly="0" labelOnly="1" outline="0" fieldPosition="0">
        <references count="7">
          <reference field="7" count="1" selected="0">
            <x v="6"/>
          </reference>
          <reference field="8" count="1" selected="0">
            <x v="4"/>
          </reference>
          <reference field="9" count="1" selected="0">
            <x v="16"/>
          </reference>
          <reference field="21" count="1" selected="0">
            <x v="4"/>
          </reference>
          <reference field="23" count="1" selected="0">
            <x v="2"/>
          </reference>
          <reference field="24" count="1" selected="0">
            <x v="1"/>
          </reference>
          <reference field="25" count="1">
            <x v="59"/>
          </reference>
        </references>
      </pivotArea>
    </format>
    <format dxfId="499">
      <pivotArea dataOnly="0" labelOnly="1" outline="0" fieldPosition="0">
        <references count="7">
          <reference field="7" count="1" selected="0">
            <x v="7"/>
          </reference>
          <reference field="8" count="1" selected="0">
            <x v="1"/>
          </reference>
          <reference field="9" count="1" selected="0">
            <x v="4"/>
          </reference>
          <reference field="21" count="1" selected="0">
            <x v="5"/>
          </reference>
          <reference field="23" count="1" selected="0">
            <x v="3"/>
          </reference>
          <reference field="24" count="1" selected="0">
            <x v="5"/>
          </reference>
          <reference field="25" count="1">
            <x v="11"/>
          </reference>
        </references>
      </pivotArea>
    </format>
    <format dxfId="498">
      <pivotArea dataOnly="0" labelOnly="1" outline="0" fieldPosition="0">
        <references count="7">
          <reference field="7" count="1" selected="0">
            <x v="9"/>
          </reference>
          <reference field="8" count="1" selected="0">
            <x v="2"/>
          </reference>
          <reference field="9" count="1" selected="0">
            <x v="6"/>
          </reference>
          <reference field="21" count="1" selected="0">
            <x v="5"/>
          </reference>
          <reference field="23" count="1" selected="0">
            <x v="3"/>
          </reference>
          <reference field="24" count="1" selected="0">
            <x v="5"/>
          </reference>
          <reference field="25" count="1">
            <x v="11"/>
          </reference>
        </references>
      </pivotArea>
    </format>
    <format dxfId="497">
      <pivotArea dataOnly="0" labelOnly="1" outline="0" fieldPosition="0">
        <references count="7">
          <reference field="7" count="1" selected="0">
            <x v="8"/>
          </reference>
          <reference field="8" count="1" selected="0">
            <x v="1"/>
          </reference>
          <reference field="9" count="1" selected="0">
            <x v="8"/>
          </reference>
          <reference field="21" count="1" selected="0">
            <x v="5"/>
          </reference>
          <reference field="23" count="1" selected="0">
            <x v="4"/>
          </reference>
          <reference field="24" count="1" selected="0">
            <x v="1"/>
          </reference>
          <reference field="25" count="1">
            <x v="31"/>
          </reference>
        </references>
      </pivotArea>
    </format>
    <format dxfId="496">
      <pivotArea dataOnly="0" labelOnly="1" outline="0" fieldPosition="0">
        <references count="7">
          <reference field="7" count="1" selected="0">
            <x v="8"/>
          </reference>
          <reference field="8" count="1" selected="0">
            <x v="1"/>
          </reference>
          <reference field="9" count="1" selected="0">
            <x v="11"/>
          </reference>
          <reference field="21" count="1" selected="0">
            <x v="5"/>
          </reference>
          <reference field="23" count="1" selected="0">
            <x v="4"/>
          </reference>
          <reference field="24" count="1" selected="0">
            <x v="1"/>
          </reference>
          <reference field="25" count="1">
            <x v="7"/>
          </reference>
        </references>
      </pivotArea>
    </format>
    <format dxfId="495">
      <pivotArea dataOnly="0" labelOnly="1" outline="0" fieldPosition="0">
        <references count="7">
          <reference field="7" count="1" selected="0">
            <x v="8"/>
          </reference>
          <reference field="8" count="1" selected="0">
            <x v="1"/>
          </reference>
          <reference field="9" count="1" selected="0">
            <x v="14"/>
          </reference>
          <reference field="21" count="1" selected="0">
            <x v="5"/>
          </reference>
          <reference field="23" count="1" selected="0">
            <x v="4"/>
          </reference>
          <reference field="24" count="1" selected="0">
            <x v="1"/>
          </reference>
          <reference field="25" count="1">
            <x v="51"/>
          </reference>
        </references>
      </pivotArea>
    </format>
    <format dxfId="494">
      <pivotArea dataOnly="0" labelOnly="1" outline="0" fieldPosition="0">
        <references count="7">
          <reference field="7" count="1" selected="0">
            <x v="10"/>
          </reference>
          <reference field="8" count="1" selected="0">
            <x v="2"/>
          </reference>
          <reference field="9" count="1" selected="0">
            <x v="11"/>
          </reference>
          <reference field="21" count="1" selected="0">
            <x v="5"/>
          </reference>
          <reference field="23" count="1" selected="0">
            <x v="4"/>
          </reference>
          <reference field="24" count="1" selected="0">
            <x v="1"/>
          </reference>
          <reference field="25" count="1">
            <x v="53"/>
          </reference>
        </references>
      </pivotArea>
    </format>
    <format dxfId="493">
      <pivotArea dataOnly="0" labelOnly="1" outline="0" fieldPosition="0">
        <references count="7">
          <reference field="7" count="1" selected="0">
            <x v="10"/>
          </reference>
          <reference field="8" count="1" selected="0">
            <x v="2"/>
          </reference>
          <reference field="9" count="1" selected="0">
            <x v="14"/>
          </reference>
          <reference field="21" count="1" selected="0">
            <x v="5"/>
          </reference>
          <reference field="23" count="1" selected="0">
            <x v="4"/>
          </reference>
          <reference field="24" count="1" selected="0">
            <x v="1"/>
          </reference>
          <reference field="25" count="1">
            <x v="7"/>
          </reference>
        </references>
      </pivotArea>
    </format>
    <format dxfId="492">
      <pivotArea dataOnly="0" labelOnly="1" outline="0" fieldPosition="0">
        <references count="7">
          <reference field="7" count="1" selected="0">
            <x v="10"/>
          </reference>
          <reference field="8" count="1" selected="0">
            <x v="2"/>
          </reference>
          <reference field="9" count="1" selected="0">
            <x v="17"/>
          </reference>
          <reference field="21" count="1" selected="0">
            <x v="5"/>
          </reference>
          <reference field="23" count="1" selected="0">
            <x v="4"/>
          </reference>
          <reference field="24" count="1" selected="0">
            <x v="1"/>
          </reference>
          <reference field="25" count="1">
            <x v="16"/>
          </reference>
        </references>
      </pivotArea>
    </format>
    <format dxfId="491">
      <pivotArea dataOnly="0" labelOnly="1" outline="0" fieldPosition="0">
        <references count="7">
          <reference field="7" count="1" selected="0">
            <x v="7"/>
          </reference>
          <reference field="8" count="1" selected="0">
            <x v="1"/>
          </reference>
          <reference field="9" count="1" selected="0">
            <x v="17"/>
          </reference>
          <reference field="21" count="1" selected="0">
            <x v="5"/>
          </reference>
          <reference field="23" count="1" selected="0">
            <x v="5"/>
          </reference>
          <reference field="24" count="1" selected="0">
            <x v="14"/>
          </reference>
          <reference field="25" count="1">
            <x v="3"/>
          </reference>
        </references>
      </pivotArea>
    </format>
    <format dxfId="490">
      <pivotArea dataOnly="0" labelOnly="1" outline="0" fieldPosition="0">
        <references count="7">
          <reference field="7" count="1" selected="0">
            <x v="1"/>
          </reference>
          <reference field="8" count="1" selected="0">
            <x v="5"/>
          </reference>
          <reference field="9" count="1" selected="0">
            <x v="9"/>
          </reference>
          <reference field="21" count="1" selected="0">
            <x v="3"/>
          </reference>
          <reference field="23" count="1" selected="0">
            <x v="6"/>
          </reference>
          <reference field="24" count="1" selected="0">
            <x v="1"/>
          </reference>
          <reference field="25" count="1">
            <x v="7"/>
          </reference>
        </references>
      </pivotArea>
    </format>
    <format dxfId="489">
      <pivotArea dataOnly="0" labelOnly="1" outline="0" fieldPosition="0">
        <references count="7">
          <reference field="7" count="1" selected="0">
            <x v="1"/>
          </reference>
          <reference field="8" count="1" selected="0">
            <x v="5"/>
          </reference>
          <reference field="9" count="1" selected="0">
            <x v="12"/>
          </reference>
          <reference field="21" count="1" selected="0">
            <x v="3"/>
          </reference>
          <reference field="23" count="1" selected="0">
            <x v="6"/>
          </reference>
          <reference field="24" count="1" selected="0">
            <x v="1"/>
          </reference>
          <reference field="25" count="1">
            <x v="33"/>
          </reference>
        </references>
      </pivotArea>
    </format>
    <format dxfId="488">
      <pivotArea dataOnly="0" labelOnly="1" outline="0" fieldPosition="0">
        <references count="7">
          <reference field="7" count="1" selected="0">
            <x v="2"/>
          </reference>
          <reference field="8" count="1" selected="0">
            <x v="6"/>
          </reference>
          <reference field="9" count="1" selected="0">
            <x v="12"/>
          </reference>
          <reference field="21" count="1" selected="0">
            <x v="3"/>
          </reference>
          <reference field="23" count="1" selected="0">
            <x v="6"/>
          </reference>
          <reference field="24" count="1" selected="0">
            <x v="1"/>
          </reference>
          <reference field="25" count="1">
            <x v="7"/>
          </reference>
        </references>
      </pivotArea>
    </format>
    <format dxfId="487">
      <pivotArea dataOnly="0" labelOnly="1" outline="0" fieldPosition="0">
        <references count="7">
          <reference field="7" count="1" selected="0">
            <x v="2"/>
          </reference>
          <reference field="8" count="1" selected="0">
            <x v="6"/>
          </reference>
          <reference field="9" count="1" selected="0">
            <x v="15"/>
          </reference>
          <reference field="21" count="1" selected="0">
            <x v="3"/>
          </reference>
          <reference field="23" count="1" selected="0">
            <x v="6"/>
          </reference>
          <reference field="24" count="1" selected="0">
            <x v="1"/>
          </reference>
          <reference field="25" count="1">
            <x v="13"/>
          </reference>
        </references>
      </pivotArea>
    </format>
    <format dxfId="486">
      <pivotArea dataOnly="0" labelOnly="1" outline="0" fieldPosition="0">
        <references count="7">
          <reference field="7" count="1" selected="0">
            <x v="3"/>
          </reference>
          <reference field="8" count="1" selected="0">
            <x v="7"/>
          </reference>
          <reference field="9" count="1" selected="0">
            <x v="5"/>
          </reference>
          <reference field="21" count="1" selected="0">
            <x v="4"/>
          </reference>
          <reference field="23" count="1" selected="0">
            <x v="7"/>
          </reference>
          <reference field="24" count="1" selected="0">
            <x v="7"/>
          </reference>
          <reference field="25" count="1">
            <x v="17"/>
          </reference>
        </references>
      </pivotArea>
    </format>
    <format dxfId="485">
      <pivotArea dataOnly="0" labelOnly="1" outline="0" fieldPosition="0">
        <references count="7">
          <reference field="7" count="1" selected="0">
            <x v="3"/>
          </reference>
          <reference field="8" count="1" selected="0">
            <x v="7"/>
          </reference>
          <reference field="9" count="1" selected="0">
            <x v="7"/>
          </reference>
          <reference field="21" count="1" selected="0">
            <x v="4"/>
          </reference>
          <reference field="23" count="1" selected="0">
            <x v="7"/>
          </reference>
          <reference field="24" count="1" selected="0">
            <x v="7"/>
          </reference>
          <reference field="25" count="1">
            <x v="2"/>
          </reference>
        </references>
      </pivotArea>
    </format>
    <format dxfId="484">
      <pivotArea dataOnly="0" labelOnly="1" outline="0" fieldPosition="0">
        <references count="7">
          <reference field="7" count="1" selected="0">
            <x v="5"/>
          </reference>
          <reference field="8" count="1" selected="0">
            <x v="8"/>
          </reference>
          <reference field="9" count="1" selected="0">
            <x v="7"/>
          </reference>
          <reference field="21" count="1" selected="0">
            <x v="4"/>
          </reference>
          <reference field="23" count="1" selected="0">
            <x v="7"/>
          </reference>
          <reference field="24" count="1" selected="0">
            <x v="7"/>
          </reference>
          <reference field="25" count="1">
            <x v="1"/>
          </reference>
        </references>
      </pivotArea>
    </format>
    <format dxfId="483">
      <pivotArea dataOnly="0" labelOnly="1" outline="0" fieldPosition="0">
        <references count="7">
          <reference field="7" count="1" selected="0">
            <x v="3"/>
          </reference>
          <reference field="8" count="1" selected="0">
            <x v="7"/>
          </reference>
          <reference field="9" count="1" selected="0">
            <x v="10"/>
          </reference>
          <reference field="21" count="1" selected="0">
            <x v="4"/>
          </reference>
          <reference field="23" count="1" selected="0">
            <x v="8"/>
          </reference>
          <reference field="24" count="1" selected="0">
            <x v="1"/>
          </reference>
          <reference field="25" count="1">
            <x v="13"/>
          </reference>
        </references>
      </pivotArea>
    </format>
    <format dxfId="482">
      <pivotArea dataOnly="0" labelOnly="1" outline="0" fieldPosition="0">
        <references count="7">
          <reference field="7" count="1" selected="0">
            <x v="3"/>
          </reference>
          <reference field="8" count="1" selected="0">
            <x v="7"/>
          </reference>
          <reference field="9" count="1" selected="0">
            <x v="13"/>
          </reference>
          <reference field="21" count="1" selected="0">
            <x v="4"/>
          </reference>
          <reference field="23" count="1" selected="0">
            <x v="8"/>
          </reference>
          <reference field="24" count="1" selected="0">
            <x v="1"/>
          </reference>
          <reference field="25" count="1">
            <x v="57"/>
          </reference>
        </references>
      </pivotArea>
    </format>
    <format dxfId="481">
      <pivotArea dataOnly="0" labelOnly="1" outline="0" fieldPosition="0">
        <references count="7">
          <reference field="7" count="1" selected="0">
            <x v="5"/>
          </reference>
          <reference field="8" count="1" selected="0">
            <x v="8"/>
          </reference>
          <reference field="9" count="1" selected="0">
            <x v="10"/>
          </reference>
          <reference field="21" count="1" selected="0">
            <x v="4"/>
          </reference>
          <reference field="23" count="1" selected="0">
            <x v="8"/>
          </reference>
          <reference field="24" count="1" selected="0">
            <x v="1"/>
          </reference>
          <reference field="25" count="1">
            <x v="35"/>
          </reference>
        </references>
      </pivotArea>
    </format>
    <format dxfId="480">
      <pivotArea dataOnly="0" labelOnly="1" outline="0" fieldPosition="0">
        <references count="7">
          <reference field="7" count="1" selected="0">
            <x v="5"/>
          </reference>
          <reference field="8" count="1" selected="0">
            <x v="8"/>
          </reference>
          <reference field="9" count="1" selected="0">
            <x v="13"/>
          </reference>
          <reference field="21" count="1" selected="0">
            <x v="4"/>
          </reference>
          <reference field="23" count="1" selected="0">
            <x v="8"/>
          </reference>
          <reference field="24" count="1" selected="0">
            <x v="1"/>
          </reference>
          <reference field="25" count="1">
            <x v="7"/>
          </reference>
        </references>
      </pivotArea>
    </format>
    <format dxfId="479">
      <pivotArea dataOnly="0" labelOnly="1" outline="0" fieldPosition="0">
        <references count="7">
          <reference field="7" count="1" selected="0">
            <x v="17"/>
          </reference>
          <reference field="8" count="1" selected="0">
            <x v="1"/>
          </reference>
          <reference field="9" count="1" selected="0">
            <x v="9"/>
          </reference>
          <reference field="21" count="1" selected="0">
            <x v="3"/>
          </reference>
          <reference field="23" count="1" selected="0">
            <x v="9"/>
          </reference>
          <reference field="24" count="1" selected="0">
            <x v="1"/>
          </reference>
          <reference field="25" count="1">
            <x v="7"/>
          </reference>
        </references>
      </pivotArea>
    </format>
    <format dxfId="478">
      <pivotArea dataOnly="0" labelOnly="1" outline="0" fieldPosition="0">
        <references count="7">
          <reference field="7" count="1" selected="0">
            <x v="17"/>
          </reference>
          <reference field="8" count="1" selected="0">
            <x v="1"/>
          </reference>
          <reference field="9" count="1" selected="0">
            <x v="12"/>
          </reference>
          <reference field="21" count="1" selected="0">
            <x v="3"/>
          </reference>
          <reference field="23" count="1" selected="0">
            <x v="9"/>
          </reference>
          <reference field="24" count="1" selected="0">
            <x v="1"/>
          </reference>
          <reference field="25" count="1">
            <x v="15"/>
          </reference>
        </references>
      </pivotArea>
    </format>
    <format dxfId="477">
      <pivotArea dataOnly="0" labelOnly="1" outline="0" fieldPosition="0">
        <references count="7">
          <reference field="7" count="1" selected="0">
            <x v="18"/>
          </reference>
          <reference field="8" count="1" selected="0">
            <x v="2"/>
          </reference>
          <reference field="9" count="1" selected="0">
            <x v="12"/>
          </reference>
          <reference field="21" count="1" selected="0">
            <x v="3"/>
          </reference>
          <reference field="23" count="1" selected="0">
            <x v="9"/>
          </reference>
          <reference field="24" count="1" selected="0">
            <x v="1"/>
          </reference>
          <reference field="25" count="1">
            <x v="7"/>
          </reference>
        </references>
      </pivotArea>
    </format>
    <format dxfId="476">
      <pivotArea dataOnly="0" labelOnly="1" outline="0" fieldPosition="0">
        <references count="7">
          <reference field="7" count="1" selected="0">
            <x v="20"/>
          </reference>
          <reference field="8" count="1" selected="0">
            <x v="15"/>
          </reference>
          <reference field="9" count="1" selected="0">
            <x v="9"/>
          </reference>
          <reference field="21" count="1" selected="0">
            <x v="3"/>
          </reference>
          <reference field="23" count="1" selected="0">
            <x v="10"/>
          </reference>
          <reference field="24" count="1" selected="0">
            <x v="23"/>
          </reference>
          <reference field="25" count="1">
            <x v="52"/>
          </reference>
        </references>
      </pivotArea>
    </format>
    <format dxfId="475">
      <pivotArea dataOnly="0" labelOnly="1" outline="0" fieldPosition="0">
        <references count="7">
          <reference field="7" count="1" selected="0">
            <x v="20"/>
          </reference>
          <reference field="8" count="1" selected="0">
            <x v="15"/>
          </reference>
          <reference field="9" count="1" selected="0">
            <x v="12"/>
          </reference>
          <reference field="21" count="1" selected="0">
            <x v="3"/>
          </reference>
          <reference field="23" count="1" selected="0">
            <x v="10"/>
          </reference>
          <reference field="24" count="1" selected="0">
            <x v="18"/>
          </reference>
          <reference field="25" count="1">
            <x v="6"/>
          </reference>
        </references>
      </pivotArea>
    </format>
    <format dxfId="474">
      <pivotArea dataOnly="0" labelOnly="1" outline="0" fieldPosition="0">
        <references count="7">
          <reference field="7" count="1" selected="0">
            <x v="21"/>
          </reference>
          <reference field="8" count="1" selected="0">
            <x v="16"/>
          </reference>
          <reference field="9" count="1" selected="0">
            <x v="12"/>
          </reference>
          <reference field="21" count="1" selected="0">
            <x v="3"/>
          </reference>
          <reference field="23" count="1" selected="0">
            <x v="10"/>
          </reference>
          <reference field="24" count="1" selected="0">
            <x v="12"/>
          </reference>
          <reference field="25" count="1">
            <x v="27"/>
          </reference>
        </references>
      </pivotArea>
    </format>
    <format dxfId="473">
      <pivotArea dataOnly="0" labelOnly="1" outline="0" fieldPosition="0">
        <references count="7">
          <reference field="7" count="1" selected="0">
            <x v="25"/>
          </reference>
          <reference field="8" count="1" selected="0">
            <x v="1"/>
          </reference>
          <reference field="9" count="1" selected="0">
            <x v="9"/>
          </reference>
          <reference field="21" count="1" selected="0">
            <x v="3"/>
          </reference>
          <reference field="23" count="1" selected="0">
            <x v="11"/>
          </reference>
          <reference field="24" count="1" selected="0">
            <x v="24"/>
          </reference>
          <reference field="25" count="1">
            <x v="49"/>
          </reference>
        </references>
      </pivotArea>
    </format>
    <format dxfId="472">
      <pivotArea dataOnly="0" labelOnly="1" outline="0" fieldPosition="0">
        <references count="7">
          <reference field="7" count="1" selected="0">
            <x v="25"/>
          </reference>
          <reference field="8" count="1" selected="0">
            <x v="1"/>
          </reference>
          <reference field="9" count="1" selected="0">
            <x v="12"/>
          </reference>
          <reference field="21" count="1" selected="0">
            <x v="3"/>
          </reference>
          <reference field="23" count="1" selected="0">
            <x v="11"/>
          </reference>
          <reference field="24" count="1" selected="0">
            <x v="19"/>
          </reference>
          <reference field="25" count="1">
            <x v="17"/>
          </reference>
        </references>
      </pivotArea>
    </format>
    <format dxfId="471">
      <pivotArea dataOnly="0" labelOnly="1" outline="0" fieldPosition="0">
        <references count="7">
          <reference field="7" count="1" selected="0">
            <x v="21"/>
          </reference>
          <reference field="8" count="1" selected="0">
            <x v="2"/>
          </reference>
          <reference field="9" count="1" selected="0">
            <x v="12"/>
          </reference>
          <reference field="21" count="1" selected="0">
            <x v="3"/>
          </reference>
          <reference field="23" count="1" selected="0">
            <x v="11"/>
          </reference>
          <reference field="24" count="1" selected="0">
            <x v="13"/>
          </reference>
          <reference field="25" count="1">
            <x v="28"/>
          </reference>
        </references>
      </pivotArea>
    </format>
    <format dxfId="470">
      <pivotArea dataOnly="0" labelOnly="1" outline="0" fieldPosition="0">
        <references count="8">
          <reference field="7" count="1" selected="0">
            <x v="3"/>
          </reference>
          <reference field="8" count="1" selected="0">
            <x v="3"/>
          </reference>
          <reference field="9" count="1" selected="0">
            <x v="5"/>
          </reference>
          <reference field="21" count="1" selected="0">
            <x v="4"/>
          </reference>
          <reference field="23" count="1" selected="0">
            <x v="1"/>
          </reference>
          <reference field="24" count="1" selected="0">
            <x v="3"/>
          </reference>
          <reference field="25" count="1" selected="0">
            <x v="5"/>
          </reference>
          <reference field="26" count="1">
            <x v="1"/>
          </reference>
        </references>
      </pivotArea>
    </format>
    <format dxfId="469">
      <pivotArea dataOnly="0" labelOnly="1" outline="0" fieldPosition="0">
        <references count="8">
          <reference field="7" count="1" selected="0">
            <x v="3"/>
          </reference>
          <reference field="8" count="1" selected="0">
            <x v="3"/>
          </reference>
          <reference field="9" count="1" selected="0">
            <x v="7"/>
          </reference>
          <reference field="21" count="1" selected="0">
            <x v="4"/>
          </reference>
          <reference field="23" count="1" selected="0">
            <x v="1"/>
          </reference>
          <reference field="24" count="1" selected="0">
            <x v="3"/>
          </reference>
          <reference field="25" count="1" selected="0">
            <x v="6"/>
          </reference>
          <reference field="26" count="1">
            <x v="2"/>
          </reference>
        </references>
      </pivotArea>
    </format>
    <format dxfId="468">
      <pivotArea dataOnly="0" labelOnly="1" outline="0" fieldPosition="0">
        <references count="8">
          <reference field="7" count="1" selected="0">
            <x v="5"/>
          </reference>
          <reference field="8" count="1" selected="0">
            <x v="4"/>
          </reference>
          <reference field="9" count="1" selected="0">
            <x v="7"/>
          </reference>
          <reference field="21" count="1" selected="0">
            <x v="4"/>
          </reference>
          <reference field="23" count="1" selected="0">
            <x v="1"/>
          </reference>
          <reference field="24" count="1" selected="0">
            <x v="3"/>
          </reference>
          <reference field="25" count="1" selected="0">
            <x v="32"/>
          </reference>
          <reference field="26" count="1">
            <x v="9"/>
          </reference>
        </references>
      </pivotArea>
    </format>
    <format dxfId="467">
      <pivotArea dataOnly="0" labelOnly="1" outline="0" fieldPosition="0">
        <references count="8">
          <reference field="7" count="1" selected="0">
            <x v="4"/>
          </reference>
          <reference field="8" count="1" selected="0">
            <x v="3"/>
          </reference>
          <reference field="9" count="1" selected="0">
            <x v="10"/>
          </reference>
          <reference field="21" count="1" selected="0">
            <x v="4"/>
          </reference>
          <reference field="23" count="1" selected="0">
            <x v="2"/>
          </reference>
          <reference field="24" count="1" selected="0">
            <x v="1"/>
          </reference>
          <reference field="25" count="1" selected="0">
            <x v="7"/>
          </reference>
          <reference field="26" count="1">
            <x v="3"/>
          </reference>
        </references>
      </pivotArea>
    </format>
    <format dxfId="466">
      <pivotArea dataOnly="0" labelOnly="1" outline="0" fieldPosition="0">
        <references count="8">
          <reference field="7" count="1" selected="0">
            <x v="4"/>
          </reference>
          <reference field="8" count="1" selected="0">
            <x v="3"/>
          </reference>
          <reference field="9" count="1" selected="0">
            <x v="13"/>
          </reference>
          <reference field="21" count="1" selected="0">
            <x v="4"/>
          </reference>
          <reference field="23" count="1" selected="0">
            <x v="2"/>
          </reference>
          <reference field="24" count="1" selected="0">
            <x v="1"/>
          </reference>
          <reference field="25" count="1" selected="0">
            <x v="54"/>
          </reference>
          <reference field="26" count="1">
            <x v="37"/>
          </reference>
        </references>
      </pivotArea>
    </format>
    <format dxfId="465">
      <pivotArea dataOnly="0" labelOnly="1" outline="0" fieldPosition="0">
        <references count="8">
          <reference field="7" count="1" selected="0">
            <x v="6"/>
          </reference>
          <reference field="8" count="1" selected="0">
            <x v="4"/>
          </reference>
          <reference field="9" count="1" selected="0">
            <x v="10"/>
          </reference>
          <reference field="21" count="1" selected="0">
            <x v="4"/>
          </reference>
          <reference field="23" count="1" selected="0">
            <x v="2"/>
          </reference>
          <reference field="24" count="1" selected="0">
            <x v="1"/>
          </reference>
          <reference field="25" count="1" selected="0">
            <x v="8"/>
          </reference>
          <reference field="26" count="1">
            <x v="4"/>
          </reference>
        </references>
      </pivotArea>
    </format>
    <format dxfId="464">
      <pivotArea dataOnly="0" labelOnly="1" outline="0" fieldPosition="0">
        <references count="8">
          <reference field="7" count="1" selected="0">
            <x v="6"/>
          </reference>
          <reference field="8" count="1" selected="0">
            <x v="4"/>
          </reference>
          <reference field="9" count="1" selected="0">
            <x v="13"/>
          </reference>
          <reference field="21" count="1" selected="0">
            <x v="4"/>
          </reference>
          <reference field="23" count="1" selected="0">
            <x v="2"/>
          </reference>
          <reference field="24" count="1" selected="0">
            <x v="1"/>
          </reference>
          <reference field="25" count="1" selected="0">
            <x v="9"/>
          </reference>
          <reference field="26" count="1">
            <x v="5"/>
          </reference>
        </references>
      </pivotArea>
    </format>
    <format dxfId="463">
      <pivotArea dataOnly="0" labelOnly="1" outline="0" fieldPosition="0">
        <references count="8">
          <reference field="7" count="1" selected="0">
            <x v="6"/>
          </reference>
          <reference field="8" count="1" selected="0">
            <x v="4"/>
          </reference>
          <reference field="9" count="1" selected="0">
            <x v="16"/>
          </reference>
          <reference field="21" count="1" selected="0">
            <x v="4"/>
          </reference>
          <reference field="23" count="1" selected="0">
            <x v="2"/>
          </reference>
          <reference field="24" count="1" selected="0">
            <x v="1"/>
          </reference>
          <reference field="25" count="1" selected="0">
            <x v="59"/>
          </reference>
          <reference field="26" count="1">
            <x v="41"/>
          </reference>
        </references>
      </pivotArea>
    </format>
    <format dxfId="462">
      <pivotArea dataOnly="0" labelOnly="1" outline="0" fieldPosition="0">
        <references count="8">
          <reference field="7" count="1" selected="0">
            <x v="7"/>
          </reference>
          <reference field="8" count="1" selected="0">
            <x v="1"/>
          </reference>
          <reference field="9" count="1" selected="0">
            <x v="4"/>
          </reference>
          <reference field="21" count="1" selected="0">
            <x v="5"/>
          </reference>
          <reference field="23" count="1" selected="0">
            <x v="3"/>
          </reference>
          <reference field="24" count="1" selected="0">
            <x v="5"/>
          </reference>
          <reference field="25" count="1" selected="0">
            <x v="11"/>
          </reference>
          <reference field="26" count="1">
            <x v="3"/>
          </reference>
        </references>
      </pivotArea>
    </format>
    <format dxfId="461">
      <pivotArea dataOnly="0" labelOnly="1" outline="0" fieldPosition="0">
        <references count="8">
          <reference field="7" count="1" selected="0">
            <x v="9"/>
          </reference>
          <reference field="8" count="1" selected="0">
            <x v="2"/>
          </reference>
          <reference field="9" count="1" selected="0">
            <x v="6"/>
          </reference>
          <reference field="21" count="1" selected="0">
            <x v="5"/>
          </reference>
          <reference field="23" count="1" selected="0">
            <x v="3"/>
          </reference>
          <reference field="24" count="1" selected="0">
            <x v="5"/>
          </reference>
          <reference field="25" count="1" selected="0">
            <x v="11"/>
          </reference>
          <reference field="26" count="1">
            <x v="3"/>
          </reference>
        </references>
      </pivotArea>
    </format>
    <format dxfId="460">
      <pivotArea dataOnly="0" labelOnly="1" outline="0" fieldPosition="0">
        <references count="8">
          <reference field="7" count="1" selected="0">
            <x v="8"/>
          </reference>
          <reference field="8" count="1" selected="0">
            <x v="1"/>
          </reference>
          <reference field="9" count="1" selected="0">
            <x v="8"/>
          </reference>
          <reference field="21" count="1" selected="0">
            <x v="5"/>
          </reference>
          <reference field="23" count="1" selected="0">
            <x v="4"/>
          </reference>
          <reference field="24" count="1" selected="0">
            <x v="1"/>
          </reference>
          <reference field="25" count="1" selected="0">
            <x v="31"/>
          </reference>
          <reference field="26" count="1">
            <x v="18"/>
          </reference>
        </references>
      </pivotArea>
    </format>
    <format dxfId="459">
      <pivotArea dataOnly="0" labelOnly="1" outline="0" fieldPosition="0">
        <references count="8">
          <reference field="7" count="1" selected="0">
            <x v="8"/>
          </reference>
          <reference field="8" count="1" selected="0">
            <x v="1"/>
          </reference>
          <reference field="9" count="1" selected="0">
            <x v="11"/>
          </reference>
          <reference field="21" count="1" selected="0">
            <x v="5"/>
          </reference>
          <reference field="23" count="1" selected="0">
            <x v="4"/>
          </reference>
          <reference field="24" count="1" selected="0">
            <x v="1"/>
          </reference>
          <reference field="25" count="1" selected="0">
            <x v="7"/>
          </reference>
          <reference field="26" count="1">
            <x v="3"/>
          </reference>
        </references>
      </pivotArea>
    </format>
    <format dxfId="458">
      <pivotArea dataOnly="0" labelOnly="1" outline="0" fieldPosition="0">
        <references count="8">
          <reference field="7" count="1" selected="0">
            <x v="8"/>
          </reference>
          <reference field="8" count="1" selected="0">
            <x v="1"/>
          </reference>
          <reference field="9" count="1" selected="0">
            <x v="14"/>
          </reference>
          <reference field="21" count="1" selected="0">
            <x v="5"/>
          </reference>
          <reference field="23" count="1" selected="0">
            <x v="4"/>
          </reference>
          <reference field="24" count="1" selected="0">
            <x v="1"/>
          </reference>
          <reference field="25" count="1" selected="0">
            <x v="51"/>
          </reference>
          <reference field="26" count="1">
            <x v="33"/>
          </reference>
        </references>
      </pivotArea>
    </format>
    <format dxfId="457">
      <pivotArea dataOnly="0" labelOnly="1" outline="0" fieldPosition="0">
        <references count="8">
          <reference field="7" count="1" selected="0">
            <x v="10"/>
          </reference>
          <reference field="8" count="1" selected="0">
            <x v="2"/>
          </reference>
          <reference field="9" count="1" selected="0">
            <x v="11"/>
          </reference>
          <reference field="21" count="1" selected="0">
            <x v="5"/>
          </reference>
          <reference field="23" count="1" selected="0">
            <x v="4"/>
          </reference>
          <reference field="24" count="1" selected="0">
            <x v="1"/>
          </reference>
          <reference field="25" count="1" selected="0">
            <x v="53"/>
          </reference>
          <reference field="26" count="1">
            <x v="35"/>
          </reference>
        </references>
      </pivotArea>
    </format>
    <format dxfId="456">
      <pivotArea dataOnly="0" labelOnly="1" outline="0" fieldPosition="0">
        <references count="8">
          <reference field="7" count="1" selected="0">
            <x v="10"/>
          </reference>
          <reference field="8" count="1" selected="0">
            <x v="2"/>
          </reference>
          <reference field="9" count="1" selected="0">
            <x v="14"/>
          </reference>
          <reference field="21" count="1" selected="0">
            <x v="5"/>
          </reference>
          <reference field="23" count="1" selected="0">
            <x v="4"/>
          </reference>
          <reference field="24" count="1" selected="0">
            <x v="1"/>
          </reference>
          <reference field="25" count="1" selected="0">
            <x v="7"/>
          </reference>
          <reference field="26" count="1">
            <x v="3"/>
          </reference>
        </references>
      </pivotArea>
    </format>
    <format dxfId="455">
      <pivotArea dataOnly="0" labelOnly="1" outline="0" fieldPosition="0">
        <references count="8">
          <reference field="7" count="1" selected="0">
            <x v="10"/>
          </reference>
          <reference field="8" count="1" selected="0">
            <x v="2"/>
          </reference>
          <reference field="9" count="1" selected="0">
            <x v="17"/>
          </reference>
          <reference field="21" count="1" selected="0">
            <x v="5"/>
          </reference>
          <reference field="23" count="1" selected="0">
            <x v="4"/>
          </reference>
          <reference field="24" count="1" selected="0">
            <x v="1"/>
          </reference>
          <reference field="25" count="1" selected="0">
            <x v="16"/>
          </reference>
          <reference field="26" count="1">
            <x v="13"/>
          </reference>
        </references>
      </pivotArea>
    </format>
    <format dxfId="454">
      <pivotArea dataOnly="0" labelOnly="1" outline="0" fieldPosition="0">
        <references count="8">
          <reference field="7" count="1" selected="0">
            <x v="7"/>
          </reference>
          <reference field="8" count="1" selected="0">
            <x v="1"/>
          </reference>
          <reference field="9" count="1" selected="0">
            <x v="17"/>
          </reference>
          <reference field="21" count="1" selected="0">
            <x v="5"/>
          </reference>
          <reference field="23" count="1" selected="0">
            <x v="5"/>
          </reference>
          <reference field="24" count="1" selected="0">
            <x v="14"/>
          </reference>
          <reference field="25" count="1" selected="0">
            <x v="3"/>
          </reference>
          <reference field="26" count="1">
            <x v="3"/>
          </reference>
        </references>
      </pivotArea>
    </format>
    <format dxfId="453">
      <pivotArea dataOnly="0" labelOnly="1" outline="0" fieldPosition="0">
        <references count="8">
          <reference field="7" count="1" selected="0">
            <x v="9"/>
          </reference>
          <reference field="8" count="1" selected="0">
            <x v="2"/>
          </reference>
          <reference field="9" count="1" selected="0">
            <x v="19"/>
          </reference>
          <reference field="21" count="1" selected="0">
            <x v="5"/>
          </reference>
          <reference field="23" count="1" selected="0">
            <x v="5"/>
          </reference>
          <reference field="24" count="1" selected="0">
            <x v="14"/>
          </reference>
          <reference field="25" count="1" selected="0">
            <x v="3"/>
          </reference>
          <reference field="26" count="1">
            <x v="3"/>
          </reference>
        </references>
      </pivotArea>
    </format>
    <format dxfId="452">
      <pivotArea dataOnly="0" labelOnly="1" outline="0" fieldPosition="0">
        <references count="8">
          <reference field="7" count="1" selected="0">
            <x v="1"/>
          </reference>
          <reference field="8" count="1" selected="0">
            <x v="5"/>
          </reference>
          <reference field="9" count="1" selected="0">
            <x v="9"/>
          </reference>
          <reference field="21" count="1" selected="0">
            <x v="3"/>
          </reference>
          <reference field="23" count="1" selected="0">
            <x v="6"/>
          </reference>
          <reference field="24" count="1" selected="0">
            <x v="1"/>
          </reference>
          <reference field="25" count="1" selected="0">
            <x v="7"/>
          </reference>
          <reference field="26" count="1">
            <x v="3"/>
          </reference>
        </references>
      </pivotArea>
    </format>
    <format dxfId="451">
      <pivotArea dataOnly="0" labelOnly="1" outline="0" fieldPosition="0">
        <references count="8">
          <reference field="7" count="1" selected="0">
            <x v="2"/>
          </reference>
          <reference field="8" count="1" selected="0">
            <x v="6"/>
          </reference>
          <reference field="9" count="1" selected="0">
            <x v="12"/>
          </reference>
          <reference field="21" count="1" selected="0">
            <x v="3"/>
          </reference>
          <reference field="23" count="1" selected="0">
            <x v="6"/>
          </reference>
          <reference field="24" count="1" selected="0">
            <x v="1"/>
          </reference>
          <reference field="25" count="1" selected="0">
            <x v="7"/>
          </reference>
          <reference field="26" count="1">
            <x v="3"/>
          </reference>
        </references>
      </pivotArea>
    </format>
    <format dxfId="450">
      <pivotArea dataOnly="0" labelOnly="1" outline="0" fieldPosition="0">
        <references count="8">
          <reference field="7" count="1" selected="0">
            <x v="2"/>
          </reference>
          <reference field="8" count="1" selected="0">
            <x v="6"/>
          </reference>
          <reference field="9" count="1" selected="0">
            <x v="15"/>
          </reference>
          <reference field="21" count="1" selected="0">
            <x v="3"/>
          </reference>
          <reference field="23" count="1" selected="0">
            <x v="6"/>
          </reference>
          <reference field="24" count="1" selected="0">
            <x v="1"/>
          </reference>
          <reference field="25" count="1" selected="0">
            <x v="13"/>
          </reference>
          <reference field="26" count="1">
            <x v="11"/>
          </reference>
        </references>
      </pivotArea>
    </format>
    <format dxfId="449">
      <pivotArea dataOnly="0" labelOnly="1" outline="0" fieldPosition="0">
        <references count="8">
          <reference field="7" count="1" selected="0">
            <x v="3"/>
          </reference>
          <reference field="8" count="1" selected="0">
            <x v="7"/>
          </reference>
          <reference field="9" count="1" selected="0">
            <x v="5"/>
          </reference>
          <reference field="21" count="1" selected="0">
            <x v="4"/>
          </reference>
          <reference field="23" count="1" selected="0">
            <x v="7"/>
          </reference>
          <reference field="24" count="1" selected="0">
            <x v="7"/>
          </reference>
          <reference field="25" count="1" selected="0">
            <x v="17"/>
          </reference>
          <reference field="26" count="1">
            <x v="8"/>
          </reference>
        </references>
      </pivotArea>
    </format>
    <format dxfId="448">
      <pivotArea dataOnly="0" labelOnly="1" outline="0" fieldPosition="0">
        <references count="8">
          <reference field="7" count="1" selected="0">
            <x v="3"/>
          </reference>
          <reference field="8" count="1" selected="0">
            <x v="7"/>
          </reference>
          <reference field="9" count="1" selected="0">
            <x v="7"/>
          </reference>
          <reference field="21" count="1" selected="0">
            <x v="4"/>
          </reference>
          <reference field="23" count="1" selected="0">
            <x v="7"/>
          </reference>
          <reference field="24" count="1" selected="0">
            <x v="7"/>
          </reference>
          <reference field="25" count="1" selected="0">
            <x v="2"/>
          </reference>
          <reference field="26" count="1">
            <x v="10"/>
          </reference>
        </references>
      </pivotArea>
    </format>
    <format dxfId="447">
      <pivotArea dataOnly="0" labelOnly="1" outline="0" fieldPosition="0">
        <references count="8">
          <reference field="7" count="1" selected="0">
            <x v="5"/>
          </reference>
          <reference field="8" count="1" selected="0">
            <x v="8"/>
          </reference>
          <reference field="9" count="1" selected="0">
            <x v="7"/>
          </reference>
          <reference field="21" count="1" selected="0">
            <x v="4"/>
          </reference>
          <reference field="23" count="1" selected="0">
            <x v="7"/>
          </reference>
          <reference field="24" count="1" selected="0">
            <x v="7"/>
          </reference>
          <reference field="25" count="1" selected="0">
            <x v="1"/>
          </reference>
          <reference field="26" count="1">
            <x v="3"/>
          </reference>
        </references>
      </pivotArea>
    </format>
    <format dxfId="446">
      <pivotArea dataOnly="0" labelOnly="1" outline="0" fieldPosition="0">
        <references count="8">
          <reference field="7" count="1" selected="0">
            <x v="3"/>
          </reference>
          <reference field="8" count="1" selected="0">
            <x v="7"/>
          </reference>
          <reference field="9" count="1" selected="0">
            <x v="10"/>
          </reference>
          <reference field="21" count="1" selected="0">
            <x v="4"/>
          </reference>
          <reference field="23" count="1" selected="0">
            <x v="8"/>
          </reference>
          <reference field="24" count="1" selected="0">
            <x v="1"/>
          </reference>
          <reference field="25" count="1" selected="0">
            <x v="13"/>
          </reference>
          <reference field="26" count="1">
            <x v="11"/>
          </reference>
        </references>
      </pivotArea>
    </format>
    <format dxfId="445">
      <pivotArea dataOnly="0" labelOnly="1" outline="0" fieldPosition="0">
        <references count="8">
          <reference field="7" count="1" selected="0">
            <x v="3"/>
          </reference>
          <reference field="8" count="1" selected="0">
            <x v="7"/>
          </reference>
          <reference field="9" count="1" selected="0">
            <x v="13"/>
          </reference>
          <reference field="21" count="1" selected="0">
            <x v="4"/>
          </reference>
          <reference field="23" count="1" selected="0">
            <x v="8"/>
          </reference>
          <reference field="24" count="1" selected="0">
            <x v="1"/>
          </reference>
          <reference field="25" count="1" selected="0">
            <x v="57"/>
          </reference>
          <reference field="26" count="1">
            <x v="43"/>
          </reference>
        </references>
      </pivotArea>
    </format>
    <format dxfId="444">
      <pivotArea dataOnly="0" labelOnly="1" outline="0" fieldPosition="0">
        <references count="8">
          <reference field="7" count="1" selected="0">
            <x v="5"/>
          </reference>
          <reference field="8" count="1" selected="0">
            <x v="8"/>
          </reference>
          <reference field="9" count="1" selected="0">
            <x v="10"/>
          </reference>
          <reference field="21" count="1" selected="0">
            <x v="4"/>
          </reference>
          <reference field="23" count="1" selected="0">
            <x v="8"/>
          </reference>
          <reference field="24" count="1" selected="0">
            <x v="1"/>
          </reference>
          <reference field="25" count="1" selected="0">
            <x v="35"/>
          </reference>
          <reference field="26" count="1">
            <x v="21"/>
          </reference>
        </references>
      </pivotArea>
    </format>
    <format dxfId="443">
      <pivotArea dataOnly="0" labelOnly="1" outline="0" fieldPosition="0">
        <references count="8">
          <reference field="7" count="1" selected="0">
            <x v="5"/>
          </reference>
          <reference field="8" count="1" selected="0">
            <x v="8"/>
          </reference>
          <reference field="9" count="1" selected="0">
            <x v="13"/>
          </reference>
          <reference field="21" count="1" selected="0">
            <x v="4"/>
          </reference>
          <reference field="23" count="1" selected="0">
            <x v="8"/>
          </reference>
          <reference field="24" count="1" selected="0">
            <x v="1"/>
          </reference>
          <reference field="25" count="1" selected="0">
            <x v="7"/>
          </reference>
          <reference field="26" count="1">
            <x v="3"/>
          </reference>
        </references>
      </pivotArea>
    </format>
    <format dxfId="442">
      <pivotArea dataOnly="0" labelOnly="1" outline="0" fieldPosition="0">
        <references count="8">
          <reference field="7" count="1" selected="0">
            <x v="17"/>
          </reference>
          <reference field="8" count="1" selected="0">
            <x v="1"/>
          </reference>
          <reference field="9" count="1" selected="0">
            <x v="9"/>
          </reference>
          <reference field="21" count="1" selected="0">
            <x v="3"/>
          </reference>
          <reference field="23" count="1" selected="0">
            <x v="9"/>
          </reference>
          <reference field="24" count="1" selected="0">
            <x v="1"/>
          </reference>
          <reference field="25" count="1" selected="0">
            <x v="7"/>
          </reference>
          <reference field="26" count="1">
            <x v="3"/>
          </reference>
        </references>
      </pivotArea>
    </format>
    <format dxfId="441">
      <pivotArea dataOnly="0" labelOnly="1" outline="0" fieldPosition="0">
        <references count="8">
          <reference field="7" count="1" selected="0">
            <x v="17"/>
          </reference>
          <reference field="8" count="1" selected="0">
            <x v="1"/>
          </reference>
          <reference field="9" count="1" selected="0">
            <x v="12"/>
          </reference>
          <reference field="21" count="1" selected="0">
            <x v="3"/>
          </reference>
          <reference field="23" count="1" selected="0">
            <x v="9"/>
          </reference>
          <reference field="24" count="1" selected="0">
            <x v="1"/>
          </reference>
          <reference field="25" count="1" selected="0">
            <x v="15"/>
          </reference>
          <reference field="26" count="1">
            <x v="12"/>
          </reference>
        </references>
      </pivotArea>
    </format>
    <format dxfId="440">
      <pivotArea dataOnly="0" labelOnly="1" outline="0" fieldPosition="0">
        <references count="8">
          <reference field="7" count="1" selected="0">
            <x v="18"/>
          </reference>
          <reference field="8" count="1" selected="0">
            <x v="2"/>
          </reference>
          <reference field="9" count="1" selected="0">
            <x v="12"/>
          </reference>
          <reference field="21" count="1" selected="0">
            <x v="3"/>
          </reference>
          <reference field="23" count="1" selected="0">
            <x v="9"/>
          </reference>
          <reference field="24" count="1" selected="0">
            <x v="1"/>
          </reference>
          <reference field="25" count="1" selected="0">
            <x v="7"/>
          </reference>
          <reference field="26" count="1">
            <x v="3"/>
          </reference>
        </references>
      </pivotArea>
    </format>
    <format dxfId="439">
      <pivotArea dataOnly="0" labelOnly="1" outline="0" fieldPosition="0">
        <references count="8">
          <reference field="7" count="1" selected="0">
            <x v="18"/>
          </reference>
          <reference field="8" count="1" selected="0">
            <x v="2"/>
          </reference>
          <reference field="9" count="1" selected="0">
            <x v="15"/>
          </reference>
          <reference field="21" count="1" selected="0">
            <x v="3"/>
          </reference>
          <reference field="23" count="1" selected="0">
            <x v="9"/>
          </reference>
          <reference field="24" count="1" selected="0">
            <x v="1"/>
          </reference>
          <reference field="25" count="1" selected="0">
            <x v="7"/>
          </reference>
          <reference field="26" count="1">
            <x v="3"/>
          </reference>
        </references>
      </pivotArea>
    </format>
    <format dxfId="438">
      <pivotArea dataOnly="0" labelOnly="1" outline="0" fieldPosition="0">
        <references count="8">
          <reference field="7" count="1" selected="0">
            <x v="20"/>
          </reference>
          <reference field="8" count="1" selected="0">
            <x v="15"/>
          </reference>
          <reference field="9" count="1" selected="0">
            <x v="9"/>
          </reference>
          <reference field="21" count="1" selected="0">
            <x v="3"/>
          </reference>
          <reference field="23" count="1" selected="0">
            <x v="10"/>
          </reference>
          <reference field="24" count="1" selected="0">
            <x v="23"/>
          </reference>
          <reference field="25" count="1" selected="0">
            <x v="52"/>
          </reference>
          <reference field="26" count="1">
            <x v="13"/>
          </reference>
        </references>
      </pivotArea>
    </format>
    <format dxfId="437">
      <pivotArea dataOnly="0" labelOnly="1" outline="0" fieldPosition="0">
        <references count="8">
          <reference field="7" count="1" selected="0">
            <x v="20"/>
          </reference>
          <reference field="8" count="1" selected="0">
            <x v="15"/>
          </reference>
          <reference field="9" count="1" selected="0">
            <x v="12"/>
          </reference>
          <reference field="21" count="1" selected="0">
            <x v="3"/>
          </reference>
          <reference field="23" count="1" selected="0">
            <x v="10"/>
          </reference>
          <reference field="24" count="1" selected="0">
            <x v="18"/>
          </reference>
          <reference field="25" count="1" selected="0">
            <x v="6"/>
          </reference>
          <reference field="26" count="1">
            <x v="7"/>
          </reference>
        </references>
      </pivotArea>
    </format>
    <format dxfId="436">
      <pivotArea dataOnly="0" labelOnly="1" outline="0" fieldPosition="0">
        <references count="8">
          <reference field="7" count="1" selected="0">
            <x v="21"/>
          </reference>
          <reference field="8" count="1" selected="0">
            <x v="16"/>
          </reference>
          <reference field="9" count="1" selected="0">
            <x v="12"/>
          </reference>
          <reference field="21" count="1" selected="0">
            <x v="3"/>
          </reference>
          <reference field="23" count="1" selected="0">
            <x v="10"/>
          </reference>
          <reference field="24" count="1" selected="0">
            <x v="12"/>
          </reference>
          <reference field="25" count="1" selected="0">
            <x v="27"/>
          </reference>
          <reference field="26" count="1">
            <x v="3"/>
          </reference>
        </references>
      </pivotArea>
    </format>
    <format dxfId="435">
      <pivotArea dataOnly="0" labelOnly="1" outline="0" fieldPosition="0">
        <references count="8">
          <reference field="7" count="1" selected="0">
            <x v="25"/>
          </reference>
          <reference field="8" count="1" selected="0">
            <x v="1"/>
          </reference>
          <reference field="9" count="1" selected="0">
            <x v="9"/>
          </reference>
          <reference field="21" count="1" selected="0">
            <x v="3"/>
          </reference>
          <reference field="23" count="1" selected="0">
            <x v="11"/>
          </reference>
          <reference field="24" count="1" selected="0">
            <x v="24"/>
          </reference>
          <reference field="25" count="1" selected="0">
            <x v="49"/>
          </reference>
          <reference field="26" count="1">
            <x v="34"/>
          </reference>
        </references>
      </pivotArea>
    </format>
    <format dxfId="434">
      <pivotArea dataOnly="0" labelOnly="1" outline="0" fieldPosition="0">
        <references count="8">
          <reference field="7" count="1" selected="0">
            <x v="25"/>
          </reference>
          <reference field="8" count="1" selected="0">
            <x v="1"/>
          </reference>
          <reference field="9" count="1" selected="0">
            <x v="12"/>
          </reference>
          <reference field="21" count="1" selected="0">
            <x v="3"/>
          </reference>
          <reference field="23" count="1" selected="0">
            <x v="11"/>
          </reference>
          <reference field="24" count="1" selected="0">
            <x v="19"/>
          </reference>
          <reference field="25" count="1" selected="0">
            <x v="17"/>
          </reference>
          <reference field="26" count="1">
            <x v="20"/>
          </reference>
        </references>
      </pivotArea>
    </format>
    <format dxfId="433">
      <pivotArea dataOnly="0" labelOnly="1" outline="0" fieldPosition="0">
        <references count="8">
          <reference field="7" count="1" selected="0">
            <x v="21"/>
          </reference>
          <reference field="8" count="1" selected="0">
            <x v="2"/>
          </reference>
          <reference field="9" count="1" selected="0">
            <x v="12"/>
          </reference>
          <reference field="21" count="1" selected="0">
            <x v="3"/>
          </reference>
          <reference field="23" count="1" selected="0">
            <x v="11"/>
          </reference>
          <reference field="24" count="1" selected="0">
            <x v="13"/>
          </reference>
          <reference field="25" count="1" selected="0">
            <x v="28"/>
          </reference>
          <reference field="26" count="1">
            <x v="3"/>
          </reference>
        </references>
      </pivotArea>
    </format>
    <format dxfId="432">
      <pivotArea dataOnly="0" labelOnly="1" outline="0" fieldPosition="0">
        <references count="1">
          <reference field="2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h="1" x="13"/>
        <item h="1" x="14"/>
        <item h="1" x="15"/>
        <item h="1" x="16"/>
        <item h="1" x="17"/>
        <item h="1" x="18"/>
        <item h="1" x="23"/>
        <item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v="9"/>
      <x v="6"/>
      <x v="7"/>
      <x v="13"/>
      <x v="78"/>
    </i>
    <i r="3">
      <x v="14"/>
      <x v="79"/>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1" baseField="22" baseItem="19" numFmtId="3"/>
    <dataField name="NET_REVENUE " fld="38" baseField="22" baseItem="20" numFmtId="164"/>
    <dataField name="Sum of Total Taxes" fld="30" baseField="0" baseItem="0" numFmtId="3"/>
  </dataFields>
  <formats count="4">
    <format dxfId="343">
      <pivotArea dataOnly="0" labelOnly="1" outline="0" fieldPosition="0">
        <references count="1">
          <reference field="4294967294" count="3">
            <x v="1"/>
            <x v="2"/>
            <x v="4"/>
          </reference>
        </references>
      </pivotArea>
    </format>
    <format dxfId="342">
      <pivotArea outline="0" fieldPosition="0">
        <references count="1">
          <reference field="4294967294" count="2" selected="0">
            <x v="1"/>
            <x v="2"/>
          </reference>
        </references>
      </pivotArea>
    </format>
    <format dxfId="341">
      <pivotArea dataOnly="0" labelOnly="1" outline="0" fieldPosition="0">
        <references count="1">
          <reference field="4294967294" count="2">
            <x v="1"/>
            <x v="2"/>
          </reference>
        </references>
      </pivotArea>
    </format>
    <format dxfId="340">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3"/>
      <x v="11"/>
      <x v="12"/>
      <x/>
    </i>
    <i r="3">
      <x v="13"/>
      <x v="1"/>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1" baseField="22" baseItem="9" numFmtId="9"/>
    <dataField name="NET_REVENUE " fld="38" baseField="22" baseItem="6" numFmtId="164"/>
    <dataField name="Total Taxes " fld="30" baseField="22" baseItem="10" numFmtId="3"/>
  </dataFields>
  <formats count="10">
    <format dxfId="353">
      <pivotArea dataOnly="0" labelOnly="1" outline="0" fieldPosition="0">
        <references count="1">
          <reference field="4294967294" count="3">
            <x v="1"/>
            <x v="2"/>
            <x v="4"/>
          </reference>
        </references>
      </pivotArea>
    </format>
    <format dxfId="352">
      <pivotArea outline="0" fieldPosition="0">
        <references count="1">
          <reference field="4294967294" count="2" selected="0">
            <x v="1"/>
            <x v="2"/>
          </reference>
        </references>
      </pivotArea>
    </format>
    <format dxfId="351">
      <pivotArea dataOnly="0" labelOnly="1" outline="0" fieldPosition="0">
        <references count="1">
          <reference field="4294967294" count="2">
            <x v="1"/>
            <x v="2"/>
          </reference>
        </references>
      </pivotArea>
    </format>
    <format dxfId="350">
      <pivotArea outline="0" fieldPosition="0">
        <references count="1">
          <reference field="4294967294" count="1">
            <x v="3"/>
          </reference>
        </references>
      </pivotArea>
    </format>
    <format dxfId="349">
      <pivotArea outline="0" fieldPosition="0">
        <references count="1">
          <reference field="4294967294" count="1">
            <x v="4"/>
          </reference>
        </references>
      </pivotArea>
    </format>
    <format dxfId="348">
      <pivotArea dataOnly="0" labelOnly="1" outline="0" fieldPosition="0">
        <references count="1">
          <reference field="25" count="1">
            <x v="1"/>
          </reference>
        </references>
      </pivotArea>
    </format>
    <format dxfId="347">
      <pivotArea field="26" type="button" dataOnly="0" labelOnly="1" outline="0" axis="axisRow" fieldPosition="1"/>
    </format>
    <format dxfId="346">
      <pivotArea field="24" type="button" dataOnly="0" labelOnly="1" outline="0" axis="axisRow" fieldPosition="2"/>
    </format>
    <format dxfId="345">
      <pivotArea field="1" type="button" dataOnly="0" labelOnly="1" outline="0" axis="axisRow" fieldPosition="3"/>
    </format>
    <format dxfId="344">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3"/>
      <x v="11"/>
      <x v="12"/>
      <x/>
    </i>
    <i r="3">
      <x v="13"/>
      <x v="1"/>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1" baseField="22" baseItem="12" numFmtId="9"/>
    <dataField name="NET_REVENUE " fld="38" baseField="22" baseItem="12" numFmtId="164"/>
    <dataField name="Sum of Total Taxes" fld="30" baseField="0" baseItem="0" numFmtId="3"/>
  </dataFields>
  <formats count="5">
    <format dxfId="358">
      <pivotArea dataOnly="0" labelOnly="1" outline="0" fieldPosition="0">
        <references count="1">
          <reference field="4294967294" count="3">
            <x v="1"/>
            <x v="2"/>
            <x v="4"/>
          </reference>
        </references>
      </pivotArea>
    </format>
    <format dxfId="357">
      <pivotArea outline="0" fieldPosition="0">
        <references count="1">
          <reference field="4294967294" count="2" selected="0">
            <x v="1"/>
            <x v="2"/>
          </reference>
        </references>
      </pivotArea>
    </format>
    <format dxfId="356">
      <pivotArea dataOnly="0" labelOnly="1" outline="0" fieldPosition="0">
        <references count="1">
          <reference field="4294967294" count="2">
            <x v="1"/>
            <x v="2"/>
          </reference>
        </references>
      </pivotArea>
    </format>
    <format dxfId="355">
      <pivotArea outline="0" fieldPosition="0">
        <references count="1">
          <reference field="4294967294" count="1">
            <x v="4"/>
          </reference>
        </references>
      </pivotArea>
    </format>
    <format dxfId="354">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20:Y127"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h="1" x="13"/>
        <item h="1" x="14"/>
        <item h="1" x="15"/>
        <item h="1" x="16"/>
        <item h="1" x="17"/>
        <item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7">
    <i>
      <x v="7"/>
      <x v="2"/>
      <x v="7"/>
      <x v="64"/>
      <x v="65"/>
    </i>
    <i r="3">
      <x v="65"/>
      <x v="66"/>
    </i>
    <i r="3">
      <x v="66"/>
      <x v="67"/>
    </i>
    <i r="3">
      <x v="67"/>
      <x v="68"/>
    </i>
    <i r="3">
      <x v="68"/>
      <x v="69"/>
    </i>
    <i r="3">
      <x v="69"/>
      <x v="70"/>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1" baseField="22" baseItem="144" numFmtId="9"/>
    <dataField name="NET_REVENUE " fld="38" baseField="22" baseItem="144" numFmtId="164"/>
    <dataField name="Total Taxes " fld="30" baseField="22" baseItem="144" numFmtId="3"/>
  </dataFields>
  <formats count="5">
    <format dxfId="363">
      <pivotArea dataOnly="0" labelOnly="1" outline="0" fieldPosition="0">
        <references count="1">
          <reference field="4294967294" count="3">
            <x v="1"/>
            <x v="2"/>
            <x v="4"/>
          </reference>
        </references>
      </pivotArea>
    </format>
    <format dxfId="362">
      <pivotArea outline="0" fieldPosition="0">
        <references count="1">
          <reference field="4294967294" count="2" selected="0">
            <x v="1"/>
            <x v="2"/>
          </reference>
        </references>
      </pivotArea>
    </format>
    <format dxfId="361">
      <pivotArea dataOnly="0" labelOnly="1" outline="0" fieldPosition="0">
        <references count="1">
          <reference field="4294967294" count="2">
            <x v="1"/>
            <x v="2"/>
          </reference>
        </references>
      </pivotArea>
    </format>
    <format dxfId="360">
      <pivotArea outline="0" fieldPosition="0">
        <references count="1">
          <reference field="4294967294" count="1">
            <x v="4"/>
          </reference>
        </references>
      </pivotArea>
    </format>
    <format dxfId="359">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h="1" x="13"/>
        <item h="1" x="14"/>
        <item h="1" x="15"/>
        <item h="1" x="16"/>
        <item h="1" x="17"/>
        <item h="1" x="18"/>
        <item h="1" x="23"/>
        <item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v="9"/>
      <x v="7"/>
      <x v="3"/>
      <x v="12"/>
      <x v="77"/>
    </i>
    <i r="3">
      <x v="13"/>
      <x v="78"/>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1" baseField="22" baseItem="19" numFmtId="9"/>
    <dataField name="NET_REVENUE " fld="38" baseField="22" baseItem="19" numFmtId="164"/>
    <dataField name="Sum of Total Taxes" fld="30" baseField="0" baseItem="0" numFmtId="3"/>
  </dataFields>
  <formats count="5">
    <format dxfId="368">
      <pivotArea dataOnly="0" labelOnly="1" outline="0" fieldPosition="0">
        <references count="1">
          <reference field="4294967294" count="3">
            <x v="1"/>
            <x v="2"/>
            <x v="4"/>
          </reference>
        </references>
      </pivotArea>
    </format>
    <format dxfId="367">
      <pivotArea outline="0" fieldPosition="0">
        <references count="1">
          <reference field="4294967294" count="2" selected="0">
            <x v="1"/>
            <x v="2"/>
          </reference>
        </references>
      </pivotArea>
    </format>
    <format dxfId="366">
      <pivotArea dataOnly="0" labelOnly="1" outline="0" fieldPosition="0">
        <references count="1">
          <reference field="4294967294" count="2">
            <x v="1"/>
            <x v="2"/>
          </reference>
        </references>
      </pivotArea>
    </format>
    <format dxfId="365">
      <pivotArea outline="0" fieldPosition="0">
        <references count="1">
          <reference field="4294967294" count="1">
            <x v="4"/>
          </reference>
        </references>
      </pivotArea>
    </format>
    <format dxfId="364">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0"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v="2"/>
      <x v="2"/>
      <x v="10"/>
      <x v="45"/>
      <x v="29"/>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1" baseField="0" baseItem="0" numFmtId="9"/>
    <dataField name="NET_REVENUE " fld="38" baseField="22" baseItem="63" numFmtId="164"/>
    <dataField name="Total Taxes " fld="30" baseField="0" baseItem="0" numFmtId="3"/>
  </dataFields>
  <formats count="5">
    <format dxfId="373">
      <pivotArea dataOnly="0" labelOnly="1" outline="0" fieldPosition="0">
        <references count="1">
          <reference field="4294967294" count="3">
            <x v="1"/>
            <x v="2"/>
            <x v="4"/>
          </reference>
        </references>
      </pivotArea>
    </format>
    <format dxfId="372">
      <pivotArea outline="0" fieldPosition="0">
        <references count="1">
          <reference field="4294967294" count="2" selected="0">
            <x v="1"/>
            <x v="2"/>
          </reference>
        </references>
      </pivotArea>
    </format>
    <format dxfId="371">
      <pivotArea dataOnly="0" labelOnly="1" outline="0" fieldPosition="0">
        <references count="1">
          <reference field="4294967294" count="2">
            <x v="1"/>
            <x v="2"/>
          </reference>
        </references>
      </pivotArea>
    </format>
    <format dxfId="370">
      <pivotArea outline="0" fieldPosition="0">
        <references count="1">
          <reference field="4294967294" count="1">
            <x v="4"/>
          </reference>
        </references>
      </pivotArea>
    </format>
    <format dxfId="369">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3"/>
      <x v="11"/>
      <x v="12"/>
      <x/>
    </i>
    <i r="3">
      <x v="13"/>
      <x v="1"/>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1" baseField="22" baseItem="19" numFmtId="9"/>
    <dataField name="NET_REVENUE " fld="38" baseField="22" baseItem="19" numFmtId="164"/>
    <dataField name="Sum of Total Taxes" fld="30" baseField="0" baseItem="0" numFmtId="3"/>
  </dataFields>
  <formats count="5">
    <format dxfId="378">
      <pivotArea dataOnly="0" labelOnly="1" outline="0" fieldPosition="0">
        <references count="1">
          <reference field="4294967294" count="3">
            <x v="1"/>
            <x v="2"/>
            <x v="4"/>
          </reference>
        </references>
      </pivotArea>
    </format>
    <format dxfId="377">
      <pivotArea outline="0" fieldPosition="0">
        <references count="1">
          <reference field="4294967294" count="2" selected="0">
            <x v="1"/>
            <x v="2"/>
          </reference>
        </references>
      </pivotArea>
    </format>
    <format dxfId="376">
      <pivotArea dataOnly="0" labelOnly="1" outline="0" fieldPosition="0">
        <references count="1">
          <reference field="4294967294" count="2">
            <x v="1"/>
            <x v="2"/>
          </reference>
        </references>
      </pivotArea>
    </format>
    <format dxfId="375">
      <pivotArea outline="0" fieldPosition="0">
        <references count="1">
          <reference field="4294967294" count="1">
            <x v="4"/>
          </reference>
        </references>
      </pivotArea>
    </format>
    <format dxfId="374">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2"/>
      <x v="10"/>
      <x v="13"/>
      <x v="1"/>
    </i>
    <i r="3">
      <x v="14"/>
      <x v="2"/>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1" baseField="22" baseItem="2" numFmtId="9"/>
    <dataField name="NET_REVENUE " fld="38" baseField="22" baseItem="0" numFmtId="164"/>
    <dataField name="Total Taxes " fld="30" baseField="0" baseItem="0" numFmtId="3"/>
  </dataFields>
  <formats count="5">
    <format dxfId="383">
      <pivotArea dataOnly="0" labelOnly="1" outline="0" fieldPosition="0">
        <references count="1">
          <reference field="4294967294" count="3">
            <x v="1"/>
            <x v="2"/>
            <x v="4"/>
          </reference>
        </references>
      </pivotArea>
    </format>
    <format dxfId="382">
      <pivotArea outline="0" fieldPosition="0">
        <references count="1">
          <reference field="4294967294" count="2" selected="0">
            <x v="1"/>
            <x v="2"/>
          </reference>
        </references>
      </pivotArea>
    </format>
    <format dxfId="381">
      <pivotArea dataOnly="0" labelOnly="1" outline="0" fieldPosition="0">
        <references count="1">
          <reference field="4294967294" count="2">
            <x v="1"/>
            <x v="2"/>
          </reference>
        </references>
      </pivotArea>
    </format>
    <format dxfId="380">
      <pivotArea outline="0" fieldPosition="0">
        <references count="1">
          <reference field="4294967294" count="1">
            <x v="4"/>
          </reference>
        </references>
      </pivotArea>
    </format>
    <format dxfId="379">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11"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h="1" x="13"/>
        <item h="1" x="14"/>
        <item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h="1" x="15"/>
        <item h="1" x="13"/>
        <item h="1" x="14"/>
        <item h="1" x="57"/>
        <item h="1" x="33"/>
        <item h="1" x="34"/>
        <item h="1" x="35"/>
        <item h="1" x="36"/>
        <item h="1" x="37"/>
        <item h="1" x="38"/>
        <item h="1" x="39"/>
        <item h="1" x="40"/>
        <item h="1" x="41"/>
        <item h="1" x="42"/>
        <item h="1" x="43"/>
        <item h="1" x="44"/>
        <item h="1" x="45"/>
        <item h="1" x="46"/>
        <item h="1" x="47"/>
        <item h="1" x="48"/>
        <item h="1" x="49"/>
        <item h="1" x="50"/>
        <item h="1" x="51"/>
        <item h="1" x="52"/>
        <item h="1" x="53"/>
        <item h="1" x="54"/>
        <item h="1" x="58"/>
        <item h="1" x="55"/>
        <item h="1" x="56"/>
        <item h="1" x="59"/>
        <item h="1" x="65"/>
        <item h="1" x="60"/>
        <item h="1" x="61"/>
        <item h="1" x="62"/>
        <item h="1" x="63"/>
        <item h="1" x="64"/>
        <item x="73"/>
        <item x="66"/>
        <item x="67"/>
        <item x="68"/>
        <item x="69"/>
        <item x="70"/>
        <item h="1" x="71"/>
        <item h="1" x="81"/>
        <item h="1" x="74"/>
        <item h="1" x="75"/>
        <item h="1" x="76"/>
        <item h="1" x="77"/>
        <item h="1" x="78"/>
        <item h="1" x="79"/>
        <item h="1" x="80"/>
        <item h="1" x="153"/>
        <item h="1" x="154"/>
        <item h="1" x="155"/>
        <item h="1" x="156"/>
        <item h="1" x="157"/>
        <item h="1" x="158"/>
        <item h="1" x="88"/>
        <item h="1" x="82"/>
        <item h="1" x="83"/>
        <item h="1" x="84"/>
        <item h="1" x="85"/>
        <item h="1" x="86"/>
        <item h="1" x="87"/>
        <item h="1" x="95"/>
        <item h="1" x="89"/>
        <item h="1" x="90"/>
        <item h="1" x="91"/>
        <item h="1" x="92"/>
        <item h="1" x="93"/>
        <item h="1" x="94"/>
        <item h="1" x="123"/>
        <item h="1" x="118"/>
        <item h="1" x="119"/>
        <item h="1" x="120"/>
        <item h="1" x="121"/>
        <item h="1" x="122"/>
        <item h="1" x="25"/>
        <item h="1" x="23"/>
        <item h="1" x="24"/>
        <item h="1" x="98"/>
        <item h="1" x="96"/>
        <item h="1" x="97"/>
        <item h="1" x="107"/>
        <item h="1" x="100"/>
        <item h="1" x="101"/>
        <item h="1" x="102"/>
        <item h="1" x="103"/>
        <item h="1" x="104"/>
        <item h="1" x="105"/>
        <item h="1" x="106"/>
        <item h="1" x="0"/>
        <item h="1" x="3"/>
        <item h="1" x="4"/>
        <item h="1" x="2"/>
        <item h="1" x="1"/>
        <item h="1" x="16"/>
        <item h="1" x="19"/>
        <item h="1" x="20"/>
        <item h="1" x="21"/>
        <item h="1" x="22"/>
        <item h="1" x="195"/>
        <item h="1" x="108"/>
        <item h="1" x="109"/>
        <item h="1" x="110"/>
        <item h="1" x="5"/>
        <item h="1" x="6"/>
        <item h="1" x="7"/>
        <item h="1" x="8"/>
        <item h="1" x="9"/>
        <item h="1" x="10"/>
        <item h="1" x="11"/>
        <item h="1" x="117"/>
        <item h="1" x="111"/>
        <item h="1" x="112"/>
        <item h="1" x="113"/>
        <item h="1" x="114"/>
        <item h="1" x="115"/>
        <item h="1" x="116"/>
        <item h="1" x="29"/>
        <item h="1" x="30"/>
        <item h="1" x="31"/>
        <item h="1" x="12"/>
        <item h="1" x="26"/>
        <item h="1" x="27"/>
        <item h="1" x="28"/>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7"/>
        <item h="1" x="18"/>
        <item h="1" x="72"/>
        <item h="1" x="159"/>
        <item h="1" x="160"/>
        <item h="1" x="161"/>
        <item h="1" x="162"/>
        <item h="1" x="163"/>
        <item h="1" x="32"/>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3">
    <i>
      <x v="4"/>
      <x v="29"/>
      <x v="9"/>
      <x v="19"/>
      <x v="36"/>
    </i>
    <i r="3">
      <x v="20"/>
      <x v="37"/>
    </i>
    <i r="3">
      <x v="21"/>
      <x v="38"/>
    </i>
    <i r="3">
      <x v="22"/>
      <x v="39"/>
    </i>
    <i r="3">
      <x v="23"/>
      <x v="40"/>
    </i>
    <i r="3">
      <x v="24"/>
      <x v="41"/>
    </i>
    <i r="3">
      <x v="27"/>
      <x v="36"/>
    </i>
    <i r="3">
      <x v="28"/>
      <x v="37"/>
    </i>
    <i r="3">
      <x v="29"/>
      <x v="38"/>
    </i>
    <i r="3">
      <x v="30"/>
      <x v="39"/>
    </i>
    <i r="3">
      <x v="31"/>
      <x v="40"/>
    </i>
    <i r="3">
      <x v="32"/>
      <x v="41"/>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1" baseField="22" baseItem="66" numFmtId="9"/>
    <dataField name="NET_REVENUE " fld="38" baseField="22" baseItem="66" numFmtId="164"/>
    <dataField name="Total Taxes " fld="30" baseField="0" baseItem="0" numFmtId="3"/>
  </dataFields>
  <formats count="5">
    <format dxfId="388">
      <pivotArea dataOnly="0" labelOnly="1" outline="0" fieldPosition="0">
        <references count="1">
          <reference field="4294967294" count="3">
            <x v="1"/>
            <x v="2"/>
            <x v="4"/>
          </reference>
        </references>
      </pivotArea>
    </format>
    <format dxfId="387">
      <pivotArea outline="0" fieldPosition="0">
        <references count="1">
          <reference field="4294967294" count="2" selected="0">
            <x v="1"/>
            <x v="2"/>
          </reference>
        </references>
      </pivotArea>
    </format>
    <format dxfId="386">
      <pivotArea dataOnly="0" labelOnly="1" outline="0" fieldPosition="0">
        <references count="1">
          <reference field="4294967294" count="2">
            <x v="1"/>
            <x v="2"/>
          </reference>
        </references>
      </pivotArea>
    </format>
    <format dxfId="385">
      <pivotArea outline="0" fieldPosition="0">
        <references count="1">
          <reference field="4294967294" count="1">
            <x v="4"/>
          </reference>
        </references>
      </pivotArea>
    </format>
    <format dxfId="384">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2"/>
      <x v="10"/>
      <x v="13"/>
      <x v="1"/>
    </i>
    <i r="3">
      <x v="14"/>
      <x v="2"/>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1" baseField="0" baseItem="0" numFmtId="3"/>
    <dataField name="NET_REVENUE " fld="38" baseField="22" baseItem="15" numFmtId="164"/>
    <dataField name="Sum of Total Taxes" fld="30" baseField="0" baseItem="0" numFmtId="3"/>
  </dataFields>
  <formats count="4">
    <format dxfId="392">
      <pivotArea dataOnly="0" labelOnly="1" outline="0" fieldPosition="0">
        <references count="1">
          <reference field="4294967294" count="3">
            <x v="1"/>
            <x v="2"/>
            <x v="4"/>
          </reference>
        </references>
      </pivotArea>
    </format>
    <format dxfId="391">
      <pivotArea outline="0" fieldPosition="0">
        <references count="1">
          <reference field="4294967294" count="2" selected="0">
            <x v="1"/>
            <x v="2"/>
          </reference>
        </references>
      </pivotArea>
    </format>
    <format dxfId="390">
      <pivotArea dataOnly="0" labelOnly="1" outline="0" fieldPosition="0">
        <references count="1">
          <reference field="4294967294" count="2">
            <x v="1"/>
            <x v="2"/>
          </reference>
        </references>
      </pivotArea>
    </format>
    <format dxfId="389">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3"/>
      <x v="11"/>
      <x v="12"/>
      <x/>
    </i>
    <i r="3">
      <x v="13"/>
      <x v="1"/>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1" baseField="22" baseItem="3" numFmtId="9"/>
    <dataField name="NET_REVENUE " fld="38" baseField="22" baseItem="0" numFmtId="164"/>
    <dataField name="Total Taxes " fld="30" baseField="0" baseItem="0" numFmtId="3"/>
  </dataFields>
  <formats count="5">
    <format dxfId="397">
      <pivotArea dataOnly="0" labelOnly="1" outline="0" fieldPosition="0">
        <references count="1">
          <reference field="4294967294" count="3">
            <x v="1"/>
            <x v="2"/>
            <x v="4"/>
          </reference>
        </references>
      </pivotArea>
    </format>
    <format dxfId="396">
      <pivotArea outline="0" fieldPosition="0">
        <references count="1">
          <reference field="4294967294" count="1">
            <x v="3"/>
          </reference>
        </references>
      </pivotArea>
    </format>
    <format dxfId="395">
      <pivotArea outline="0" fieldPosition="0">
        <references count="1">
          <reference field="4294967294" count="2" selected="0">
            <x v="1"/>
            <x v="2"/>
          </reference>
        </references>
      </pivotArea>
    </format>
    <format dxfId="394">
      <pivotArea dataOnly="0" labelOnly="1" outline="0" fieldPosition="0">
        <references count="1">
          <reference field="4294967294" count="2">
            <x v="1"/>
            <x v="2"/>
          </reference>
        </references>
      </pivotArea>
    </format>
    <format dxfId="393">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81"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6">
    <i>
      <x v="1"/>
      <x/>
      <x v="5"/>
      <x v="15"/>
      <x v="4"/>
    </i>
    <i r="3">
      <x v="16"/>
      <x v="4"/>
    </i>
    <i r="3">
      <x v="17"/>
      <x v="5"/>
    </i>
    <i r="3">
      <x v="18"/>
      <x v="6"/>
    </i>
    <i r="3">
      <x v="19"/>
      <x v="7"/>
    </i>
    <i r="3">
      <x v="20"/>
      <x v="8"/>
    </i>
    <i r="3">
      <x v="21"/>
      <x v="9"/>
    </i>
    <i r="3">
      <x v="22"/>
      <x v="10"/>
    </i>
    <i r="3">
      <x v="23"/>
      <x v="11"/>
    </i>
    <i r="3">
      <x v="24"/>
      <x v="12"/>
    </i>
    <i r="3">
      <x v="25"/>
      <x v="13"/>
    </i>
    <i r="3">
      <x v="26"/>
      <x v="14"/>
    </i>
    <i r="3">
      <x v="27"/>
      <x v="15"/>
    </i>
    <i r="3">
      <x v="28"/>
      <x v="16"/>
    </i>
    <i r="3">
      <x v="29"/>
      <x v="17"/>
    </i>
    <i r="3">
      <x v="30"/>
      <x v="18"/>
    </i>
    <i r="3">
      <x v="31"/>
      <x v="19"/>
    </i>
    <i r="3">
      <x v="32"/>
      <x v="20"/>
    </i>
    <i r="3">
      <x v="33"/>
      <x v="21"/>
    </i>
    <i r="3">
      <x v="34"/>
      <x v="22"/>
    </i>
    <i r="3">
      <x v="35"/>
      <x v="23"/>
    </i>
    <i r="3">
      <x v="36"/>
      <x v="24"/>
    </i>
    <i r="3">
      <x v="37"/>
      <x v="25"/>
    </i>
    <i r="3">
      <x v="39"/>
      <x v="27"/>
    </i>
    <i r="3">
      <x v="40"/>
      <x v="28"/>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1" baseField="22" baseItem="37" numFmtId="9"/>
    <dataField name="NET_REVENUE " fld="38" baseField="22" baseItem="9" numFmtId="167"/>
    <dataField name="Sum of Total Taxes" fld="30" baseField="0" baseItem="0" numFmtId="3"/>
  </dataFields>
  <formats count="6">
    <format dxfId="403">
      <pivotArea dataOnly="0" labelOnly="1" outline="0" fieldPosition="0">
        <references count="1">
          <reference field="4294967294" count="3">
            <x v="1"/>
            <x v="2"/>
            <x v="4"/>
          </reference>
        </references>
      </pivotArea>
    </format>
    <format dxfId="402">
      <pivotArea outline="0" fieldPosition="0">
        <references count="1">
          <reference field="4294967294" count="2" selected="0">
            <x v="1"/>
            <x v="2"/>
          </reference>
        </references>
      </pivotArea>
    </format>
    <format dxfId="401">
      <pivotArea dataOnly="0" labelOnly="1" outline="0" fieldPosition="0">
        <references count="1">
          <reference field="4294967294" count="2">
            <x v="1"/>
            <x v="2"/>
          </reference>
        </references>
      </pivotArea>
    </format>
    <format dxfId="400">
      <pivotArea outline="0" fieldPosition="0">
        <references count="1">
          <reference field="4294967294" count="1" selected="0">
            <x v="3"/>
          </reference>
        </references>
      </pivotArea>
    </format>
    <format dxfId="399">
      <pivotArea field="1" type="button" dataOnly="0" labelOnly="1" outline="0" axis="axisRow" fieldPosition="3"/>
    </format>
    <format dxfId="398">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v="2"/>
      <x v="2"/>
      <x v="10"/>
      <x v="45"/>
      <x v="29"/>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1" baseField="0" baseItem="0" numFmtId="9"/>
    <dataField name="NET_REVENUE " fld="38" baseField="22" baseItem="63" numFmtId="164"/>
    <dataField name="Total Taxes " fld="30" baseField="0" baseItem="0" numFmtId="3"/>
  </dataFields>
  <formats count="5">
    <format dxfId="408">
      <pivotArea dataOnly="0" labelOnly="1" outline="0" fieldPosition="0">
        <references count="1">
          <reference field="4294967294" count="3">
            <x v="1"/>
            <x v="2"/>
            <x v="4"/>
          </reference>
        </references>
      </pivotArea>
    </format>
    <format dxfId="407">
      <pivotArea outline="0" fieldPosition="0">
        <references count="1">
          <reference field="4294967294" count="2" selected="0">
            <x v="1"/>
            <x v="2"/>
          </reference>
        </references>
      </pivotArea>
    </format>
    <format dxfId="406">
      <pivotArea dataOnly="0" labelOnly="1" outline="0" fieldPosition="0">
        <references count="1">
          <reference field="4294967294" count="2">
            <x v="1"/>
            <x v="2"/>
          </reference>
        </references>
      </pivotArea>
    </format>
    <format dxfId="405">
      <pivotArea outline="0" fieldPosition="0">
        <references count="1">
          <reference field="4294967294" count="1">
            <x v="4"/>
          </reference>
        </references>
      </pivotArea>
    </format>
    <format dxfId="404">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81"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6">
    <i>
      <x v="1"/>
      <x v="1"/>
      <x/>
      <x v="15"/>
      <x v="3"/>
    </i>
    <i r="3">
      <x v="16"/>
      <x v="4"/>
    </i>
    <i r="3">
      <x v="17"/>
      <x v="5"/>
    </i>
    <i r="3">
      <x v="18"/>
      <x v="6"/>
    </i>
    <i r="3">
      <x v="19"/>
      <x v="7"/>
    </i>
    <i r="3">
      <x v="20"/>
      <x v="8"/>
    </i>
    <i r="3">
      <x v="21"/>
      <x v="9"/>
    </i>
    <i r="3">
      <x v="22"/>
      <x v="10"/>
    </i>
    <i r="3">
      <x v="23"/>
      <x v="11"/>
    </i>
    <i r="3">
      <x v="24"/>
      <x v="12"/>
    </i>
    <i r="3">
      <x v="25"/>
      <x v="13"/>
    </i>
    <i r="3">
      <x v="26"/>
      <x v="14"/>
    </i>
    <i r="3">
      <x v="27"/>
      <x v="15"/>
    </i>
    <i r="3">
      <x v="28"/>
      <x v="16"/>
    </i>
    <i r="3">
      <x v="29"/>
      <x v="17"/>
    </i>
    <i r="3">
      <x v="30"/>
      <x v="18"/>
    </i>
    <i r="3">
      <x v="31"/>
      <x v="19"/>
    </i>
    <i r="3">
      <x v="32"/>
      <x v="20"/>
    </i>
    <i r="3">
      <x v="33"/>
      <x v="21"/>
    </i>
    <i r="3">
      <x v="34"/>
      <x v="22"/>
    </i>
    <i r="3">
      <x v="35"/>
      <x v="23"/>
    </i>
    <i r="3">
      <x v="36"/>
      <x v="24"/>
    </i>
    <i r="3">
      <x v="38"/>
      <x v="26"/>
    </i>
    <i r="3">
      <x v="39"/>
      <x v="27"/>
    </i>
    <i r="3">
      <x v="88"/>
      <x v="3"/>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1" baseField="22" baseItem="41" numFmtId="9"/>
    <dataField name="NET_REVENUE " fld="38" baseField="22" baseItem="37" numFmtId="164"/>
    <dataField name="Total Taxes " fld="30" baseField="0" baseItem="0" numFmtId="3"/>
  </dataFields>
  <formats count="5">
    <format dxfId="413">
      <pivotArea dataOnly="0" labelOnly="1" outline="0" fieldPosition="0">
        <references count="1">
          <reference field="4294967294" count="3">
            <x v="1"/>
            <x v="2"/>
            <x v="4"/>
          </reference>
        </references>
      </pivotArea>
    </format>
    <format dxfId="412">
      <pivotArea outline="0" fieldPosition="0">
        <references count="1">
          <reference field="4294967294" count="2" selected="0">
            <x v="1"/>
            <x v="2"/>
          </reference>
        </references>
      </pivotArea>
    </format>
    <format dxfId="411">
      <pivotArea dataOnly="0" labelOnly="1" outline="0" fieldPosition="0">
        <references count="1">
          <reference field="4294967294" count="2">
            <x v="1"/>
            <x v="2"/>
          </reference>
        </references>
      </pivotArea>
    </format>
    <format dxfId="410">
      <pivotArea outline="0" fieldPosition="0">
        <references count="1">
          <reference field="4294967294" count="1">
            <x v="4"/>
          </reference>
        </references>
      </pivotArea>
    </format>
    <format dxfId="409">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v="2"/>
      <x v="3"/>
      <x v="11"/>
      <x v="43"/>
      <x v="29"/>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1" baseField="22" baseItem="66" numFmtId="9"/>
    <dataField name="NET_REVENUE " fld="38" baseField="22" baseItem="66" numFmtId="164"/>
    <dataField name="Total Taxes " fld="30" baseField="0" baseItem="0" numFmtId="3"/>
  </dataFields>
  <formats count="5">
    <format dxfId="418">
      <pivotArea dataOnly="0" labelOnly="1" outline="0" fieldPosition="0">
        <references count="1">
          <reference field="4294967294" count="3">
            <x v="1"/>
            <x v="2"/>
            <x v="4"/>
          </reference>
        </references>
      </pivotArea>
    </format>
    <format dxfId="417">
      <pivotArea outline="0" fieldPosition="0">
        <references count="1">
          <reference field="4294967294" count="2" selected="0">
            <x v="1"/>
            <x v="2"/>
          </reference>
        </references>
      </pivotArea>
    </format>
    <format dxfId="416">
      <pivotArea dataOnly="0" labelOnly="1" outline="0" fieldPosition="0">
        <references count="1">
          <reference field="4294967294" count="2">
            <x v="1"/>
            <x v="2"/>
          </reference>
        </references>
      </pivotArea>
    </format>
    <format dxfId="415">
      <pivotArea outline="0" fieldPosition="0">
        <references count="1">
          <reference field="4294967294" count="1">
            <x v="4"/>
          </reference>
        </references>
      </pivotArea>
    </format>
    <format dxfId="414">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2"/>
      <x v="10"/>
      <x v="13"/>
      <x v="1"/>
    </i>
    <i r="3">
      <x v="14"/>
      <x v="2"/>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1" baseField="22" baseItem="19" numFmtId="3"/>
    <dataField name="NET_REVENUE " fld="38" baseField="22" baseItem="20" numFmtId="164"/>
    <dataField name="Sum of Total Taxes" fld="30" baseField="0" baseItem="0" numFmtId="3"/>
  </dataFields>
  <formats count="4">
    <format dxfId="422">
      <pivotArea dataOnly="0" labelOnly="1" outline="0" fieldPosition="0">
        <references count="1">
          <reference field="4294967294" count="3">
            <x v="1"/>
            <x v="2"/>
            <x v="4"/>
          </reference>
        </references>
      </pivotArea>
    </format>
    <format dxfId="421">
      <pivotArea outline="0" fieldPosition="0">
        <references count="1">
          <reference field="4294967294" count="2" selected="0">
            <x v="1"/>
            <x v="2"/>
          </reference>
        </references>
      </pivotArea>
    </format>
    <format dxfId="420">
      <pivotArea dataOnly="0" labelOnly="1" outline="0" fieldPosition="0">
        <references count="1">
          <reference field="4294967294" count="2">
            <x v="1"/>
            <x v="2"/>
          </reference>
        </references>
      </pivotArea>
    </format>
    <format dxfId="419">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2"/>
      <x v="10"/>
      <x v="13"/>
      <x v="1"/>
    </i>
    <i r="3">
      <x v="14"/>
      <x v="2"/>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1" baseField="22" baseItem="8" numFmtId="3"/>
    <dataField name="NET_REVENUE " fld="38" baseField="22" baseItem="9" numFmtId="164"/>
    <dataField name="Total Taxes " fld="30" baseField="0" baseItem="0" numFmtId="3"/>
  </dataFields>
  <formats count="4">
    <format dxfId="426">
      <pivotArea dataOnly="0" labelOnly="1" outline="0" fieldPosition="0">
        <references count="1">
          <reference field="4294967294" count="3">
            <x v="1"/>
            <x v="2"/>
            <x v="4"/>
          </reference>
        </references>
      </pivotArea>
    </format>
    <format dxfId="425">
      <pivotArea outline="0" fieldPosition="0">
        <references count="1">
          <reference field="4294967294" count="2" selected="0">
            <x v="1"/>
            <x v="2"/>
          </reference>
        </references>
      </pivotArea>
    </format>
    <format dxfId="424">
      <pivotArea dataOnly="0" labelOnly="1" outline="0" fieldPosition="0">
        <references count="1">
          <reference field="4294967294" count="2">
            <x v="1"/>
            <x v="2"/>
          </reference>
        </references>
      </pivotArea>
    </format>
    <format dxfId="423">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20:K127" firstHeaderRow="0" firstDataRow="1" firstDataCol="5"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h="1" x="13"/>
        <item h="1" x="14"/>
        <item h="1" x="15"/>
        <item h="1" x="16"/>
        <item h="1" x="17"/>
        <item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axis="axisRow" compact="0" outline="0" showAll="0" defaultSubtotal="0">
      <items count="53">
        <item x="2"/>
        <item x="3"/>
        <item x="8"/>
        <item x="9"/>
        <item x="0"/>
        <item x="1"/>
        <item x="10"/>
        <item x="11"/>
        <item x="5"/>
        <item x="7"/>
        <item x="26"/>
        <item x="27"/>
        <item x="12"/>
        <item x="14"/>
        <item x="30"/>
        <item x="31"/>
        <item x="52"/>
        <item x="28"/>
        <item x="29"/>
        <item x="6"/>
        <item x="4"/>
        <item x="13"/>
        <item x="32"/>
        <item x="33"/>
        <item x="34"/>
        <item x="35"/>
        <item x="36"/>
        <item x="37"/>
        <item x="18"/>
        <item x="19"/>
        <item x="38"/>
        <item x="39"/>
        <item x="40"/>
        <item x="41"/>
        <item x="22"/>
        <item x="23"/>
        <item x="15"/>
        <item x="16"/>
        <item x="17"/>
        <item x="42"/>
        <item x="43"/>
        <item x="44"/>
        <item x="45"/>
        <item x="20"/>
        <item x="21"/>
        <item x="46"/>
        <item x="47"/>
        <item x="48"/>
        <item x="49"/>
        <item x="50"/>
        <item x="51"/>
        <item x="24"/>
        <item x="2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7">
    <i>
      <x v="7"/>
      <x v="3"/>
      <x v="3"/>
      <x v="63"/>
      <x v="64"/>
    </i>
    <i r="3">
      <x v="64"/>
      <x v="65"/>
    </i>
    <i r="3">
      <x v="65"/>
      <x v="66"/>
    </i>
    <i r="3">
      <x v="66"/>
      <x v="67"/>
    </i>
    <i r="3">
      <x v="67"/>
      <x v="68"/>
    </i>
    <i r="3">
      <x v="68"/>
      <x v="69"/>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1" baseField="22" baseItem="143" numFmtId="9"/>
    <dataField name="NET_REVENUE " fld="38" baseField="22" baseItem="143" numFmtId="164"/>
    <dataField name="Total Taxes " fld="30" baseField="22" baseItem="143" numFmtId="3"/>
  </dataFields>
  <formats count="5">
    <format dxfId="431">
      <pivotArea dataOnly="0" labelOnly="1" outline="0" fieldPosition="0">
        <references count="1">
          <reference field="4294967294" count="3">
            <x v="1"/>
            <x v="2"/>
            <x v="4"/>
          </reference>
        </references>
      </pivotArea>
    </format>
    <format dxfId="430">
      <pivotArea outline="0" fieldPosition="0">
        <references count="1">
          <reference field="4294967294" count="2" selected="0">
            <x v="1"/>
            <x v="2"/>
          </reference>
        </references>
      </pivotArea>
    </format>
    <format dxfId="429">
      <pivotArea dataOnly="0" labelOnly="1" outline="0" fieldPosition="0">
        <references count="1">
          <reference field="4294967294" count="2">
            <x v="1"/>
            <x v="2"/>
          </reference>
        </references>
      </pivotArea>
    </format>
    <format dxfId="428">
      <pivotArea outline="0" fieldPosition="0">
        <references count="1">
          <reference field="4294967294" count="1">
            <x v="4"/>
          </reference>
        </references>
      </pivotArea>
    </format>
    <format dxfId="427">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0"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v="2"/>
      <x v="11"/>
      <x v="43"/>
      <x v="29"/>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1" baseField="22" baseItem="66" numFmtId="9"/>
    <dataField name="NET_REVENUE " fld="38" baseField="22" baseItem="66" numFmtId="164"/>
    <dataField name="Total Taxes " fld="30" baseField="0" baseItem="0" numFmtId="3"/>
  </dataFields>
  <formats count="5">
    <format dxfId="278">
      <pivotArea dataOnly="0" labelOnly="1" outline="0" fieldPosition="0">
        <references count="1">
          <reference field="4294967294" count="3">
            <x v="0"/>
            <x v="1"/>
            <x v="3"/>
          </reference>
        </references>
      </pivotArea>
    </format>
    <format dxfId="277">
      <pivotArea outline="0" fieldPosition="0">
        <references count="1">
          <reference field="4294967294" count="2" selected="0">
            <x v="0"/>
            <x v="1"/>
          </reference>
        </references>
      </pivotArea>
    </format>
    <format dxfId="276">
      <pivotArea dataOnly="0" labelOnly="1" outline="0" fieldPosition="0">
        <references count="1">
          <reference field="4294967294" count="2">
            <x v="0"/>
            <x v="1"/>
          </reference>
        </references>
      </pivotArea>
    </format>
    <format dxfId="275">
      <pivotArea outline="0" fieldPosition="0">
        <references count="1">
          <reference field="4294967294" count="1">
            <x v="3"/>
          </reference>
        </references>
      </pivotArea>
    </format>
    <format dxfId="274">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0"/>
      <x v="13"/>
      <x v="1"/>
    </i>
    <i r="2">
      <x v="14"/>
      <x v="2"/>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1" baseField="22" baseItem="8" numFmtId="3"/>
    <dataField name="NET_REVENUE " fld="38" baseField="22" baseItem="9" numFmtId="164"/>
    <dataField name="Total Taxes " fld="30" baseField="0" baseItem="0" numFmtId="3"/>
  </dataFields>
  <formats count="4">
    <format dxfId="282">
      <pivotArea dataOnly="0" labelOnly="1" outline="0" fieldPosition="0">
        <references count="1">
          <reference field="4294967294" count="3">
            <x v="0"/>
            <x v="1"/>
            <x v="3"/>
          </reference>
        </references>
      </pivotArea>
    </format>
    <format dxfId="281">
      <pivotArea outline="0" fieldPosition="0">
        <references count="1">
          <reference field="4294967294" count="2" selected="0">
            <x v="0"/>
            <x v="1"/>
          </reference>
        </references>
      </pivotArea>
    </format>
    <format dxfId="280">
      <pivotArea dataOnly="0" labelOnly="1" outline="0" fieldPosition="0">
        <references count="1">
          <reference field="4294967294" count="2">
            <x v="0"/>
            <x v="1"/>
          </reference>
        </references>
      </pivotArea>
    </format>
    <format dxfId="279">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1"/>
      <x v="12"/>
      <x/>
    </i>
    <i r="2">
      <x v="13"/>
      <x v="1"/>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1" baseField="22" baseItem="3" numFmtId="9"/>
    <dataField name="NET_REVENUE " fld="38" baseField="22" baseItem="0" numFmtId="164"/>
    <dataField name="Total Taxes " fld="30" baseField="0" baseItem="0" numFmtId="3"/>
  </dataFields>
  <formats count="5">
    <format dxfId="287">
      <pivotArea dataOnly="0" labelOnly="1" outline="0" fieldPosition="0">
        <references count="1">
          <reference field="4294967294" count="3">
            <x v="0"/>
            <x v="1"/>
            <x v="3"/>
          </reference>
        </references>
      </pivotArea>
    </format>
    <format dxfId="286">
      <pivotArea outline="0" fieldPosition="0">
        <references count="1">
          <reference field="4294967294" count="1">
            <x v="2"/>
          </reference>
        </references>
      </pivotArea>
    </format>
    <format dxfId="285">
      <pivotArea outline="0" fieldPosition="0">
        <references count="1">
          <reference field="4294967294" count="2" selected="0">
            <x v="0"/>
            <x v="1"/>
          </reference>
        </references>
      </pivotArea>
    </format>
    <format dxfId="284">
      <pivotArea dataOnly="0" labelOnly="1" outline="0" fieldPosition="0">
        <references count="1">
          <reference field="4294967294" count="2">
            <x v="0"/>
            <x v="1"/>
          </reference>
        </references>
      </pivotArea>
    </format>
    <format dxfId="283">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1"/>
      <x v="12"/>
      <x/>
    </i>
    <i r="2">
      <x v="13"/>
      <x v="1"/>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1" baseField="22" baseItem="19" numFmtId="9"/>
    <dataField name="NET_REVENUE " fld="38" baseField="22" baseItem="19" numFmtId="164"/>
    <dataField name="Sum of Total Taxes" fld="30" baseField="0" baseItem="0" numFmtId="3"/>
  </dataFields>
  <formats count="5">
    <format dxfId="292">
      <pivotArea dataOnly="0" labelOnly="1" outline="0" fieldPosition="0">
        <references count="1">
          <reference field="4294967294" count="3">
            <x v="0"/>
            <x v="1"/>
            <x v="3"/>
          </reference>
        </references>
      </pivotArea>
    </format>
    <format dxfId="291">
      <pivotArea outline="0" fieldPosition="0">
        <references count="1">
          <reference field="4294967294" count="2" selected="0">
            <x v="0"/>
            <x v="1"/>
          </reference>
        </references>
      </pivotArea>
    </format>
    <format dxfId="290">
      <pivotArea dataOnly="0" labelOnly="1" outline="0" fieldPosition="0">
        <references count="1">
          <reference field="4294967294" count="2">
            <x v="0"/>
            <x v="1"/>
          </reference>
        </references>
      </pivotArea>
    </format>
    <format dxfId="289">
      <pivotArea outline="0" fieldPosition="0">
        <references count="1">
          <reference field="4294967294" count="1">
            <x v="3"/>
          </reference>
        </references>
      </pivotArea>
    </format>
    <format dxfId="288">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h="1" x="13"/>
        <item h="1" x="14"/>
        <item h="1" x="15"/>
        <item h="1" x="16"/>
        <item h="1" x="17"/>
        <item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6">
    <i>
      <x v="7"/>
      <x v="7"/>
      <x v="64"/>
      <x v="65"/>
    </i>
    <i r="2">
      <x v="65"/>
      <x v="66"/>
    </i>
    <i r="2">
      <x v="66"/>
      <x v="67"/>
    </i>
    <i r="2">
      <x v="67"/>
      <x v="68"/>
    </i>
    <i r="2">
      <x v="68"/>
      <x v="69"/>
    </i>
    <i r="2">
      <x v="69"/>
      <x v="70"/>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1" baseField="22" baseItem="144" numFmtId="9"/>
    <dataField name="NET_REVENUE " fld="38" baseField="22" baseItem="144" numFmtId="164"/>
    <dataField name="Total Taxes " fld="30" baseField="22" baseItem="144" numFmtId="3"/>
  </dataFields>
  <formats count="5">
    <format dxfId="297">
      <pivotArea dataOnly="0" labelOnly="1" outline="0" fieldPosition="0">
        <references count="1">
          <reference field="4294967294" count="3">
            <x v="0"/>
            <x v="1"/>
            <x v="3"/>
          </reference>
        </references>
      </pivotArea>
    </format>
    <format dxfId="296">
      <pivotArea outline="0" fieldPosition="0">
        <references count="1">
          <reference field="4294967294" count="2" selected="0">
            <x v="0"/>
            <x v="1"/>
          </reference>
        </references>
      </pivotArea>
    </format>
    <format dxfId="295">
      <pivotArea dataOnly="0" labelOnly="1" outline="0" fieldPosition="0">
        <references count="1">
          <reference field="4294967294" count="2">
            <x v="0"/>
            <x v="1"/>
          </reference>
        </references>
      </pivotArea>
    </format>
    <format dxfId="294">
      <pivotArea outline="0" fieldPosition="0">
        <references count="1">
          <reference field="4294967294" count="1">
            <x v="3"/>
          </reference>
        </references>
      </pivotArea>
    </format>
    <format dxfId="293">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h="1" x="13"/>
        <item h="1" x="14"/>
        <item h="1" x="15"/>
        <item h="1" x="16"/>
        <item h="1" x="17"/>
        <item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6">
    <i>
      <x v="7"/>
      <x v="3"/>
      <x v="63"/>
      <x v="64"/>
    </i>
    <i r="2">
      <x v="64"/>
      <x v="65"/>
    </i>
    <i r="2">
      <x v="65"/>
      <x v="66"/>
    </i>
    <i r="2">
      <x v="66"/>
      <x v="67"/>
    </i>
    <i r="2">
      <x v="67"/>
      <x v="68"/>
    </i>
    <i r="2">
      <x v="68"/>
      <x v="69"/>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1" baseField="22" baseItem="143" numFmtId="9"/>
    <dataField name="NET_REVENUE " fld="38" baseField="22" baseItem="143" numFmtId="164"/>
    <dataField name="Total Taxes " fld="30" baseField="22" baseItem="143" numFmtId="3"/>
  </dataFields>
  <formats count="5">
    <format dxfId="302">
      <pivotArea dataOnly="0" labelOnly="1" outline="0" fieldPosition="0">
        <references count="1">
          <reference field="4294967294" count="3">
            <x v="0"/>
            <x v="1"/>
            <x v="3"/>
          </reference>
        </references>
      </pivotArea>
    </format>
    <format dxfId="301">
      <pivotArea outline="0" fieldPosition="0">
        <references count="1">
          <reference field="4294967294" count="2" selected="0">
            <x v="0"/>
            <x v="1"/>
          </reference>
        </references>
      </pivotArea>
    </format>
    <format dxfId="300">
      <pivotArea dataOnly="0" labelOnly="1" outline="0" fieldPosition="0">
        <references count="1">
          <reference field="4294967294" count="2">
            <x v="0"/>
            <x v="1"/>
          </reference>
        </references>
      </pivotArea>
    </format>
    <format dxfId="299">
      <pivotArea outline="0" fieldPosition="0">
        <references count="1">
          <reference field="4294967294" count="1">
            <x v="3"/>
          </reference>
        </references>
      </pivotArea>
    </format>
    <format dxfId="298">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0"/>
      <x v="13"/>
      <x v="1"/>
    </i>
    <i r="2">
      <x v="14"/>
      <x v="2"/>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1" baseField="22" baseItem="2" numFmtId="9"/>
    <dataField name="NET_REVENUE " fld="38" baseField="22" baseItem="0" numFmtId="164"/>
    <dataField name="Total Taxes " fld="30" baseField="0" baseItem="0" numFmtId="3"/>
  </dataFields>
  <formats count="5">
    <format dxfId="307">
      <pivotArea dataOnly="0" labelOnly="1" outline="0" fieldPosition="0">
        <references count="1">
          <reference field="4294967294" count="3">
            <x v="0"/>
            <x v="1"/>
            <x v="3"/>
          </reference>
        </references>
      </pivotArea>
    </format>
    <format dxfId="306">
      <pivotArea outline="0" fieldPosition="0">
        <references count="1">
          <reference field="4294967294" count="2" selected="0">
            <x v="0"/>
            <x v="1"/>
          </reference>
        </references>
      </pivotArea>
    </format>
    <format dxfId="305">
      <pivotArea dataOnly="0" labelOnly="1" outline="0" fieldPosition="0">
        <references count="1">
          <reference field="4294967294" count="2">
            <x v="0"/>
            <x v="1"/>
          </reference>
        </references>
      </pivotArea>
    </format>
    <format dxfId="304">
      <pivotArea outline="0" fieldPosition="0">
        <references count="1">
          <reference field="4294967294" count="1">
            <x v="3"/>
          </reference>
        </references>
      </pivotArea>
    </format>
    <format dxfId="303">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73"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h="1" x="5"/>
        <item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5">
    <i>
      <x v="1"/>
      <x v="5"/>
      <x v="15"/>
      <x v="4"/>
    </i>
    <i r="2">
      <x v="16"/>
      <x v="4"/>
    </i>
    <i r="2">
      <x v="17"/>
      <x v="5"/>
    </i>
    <i r="2">
      <x v="18"/>
      <x v="6"/>
    </i>
    <i r="2">
      <x v="19"/>
      <x v="7"/>
    </i>
    <i r="2">
      <x v="20"/>
      <x v="8"/>
    </i>
    <i r="2">
      <x v="21"/>
      <x v="9"/>
    </i>
    <i r="2">
      <x v="22"/>
      <x v="10"/>
    </i>
    <i r="2">
      <x v="23"/>
      <x v="11"/>
    </i>
    <i r="2">
      <x v="24"/>
      <x v="12"/>
    </i>
    <i r="2">
      <x v="25"/>
      <x v="13"/>
    </i>
    <i r="2">
      <x v="26"/>
      <x v="14"/>
    </i>
    <i r="2">
      <x v="27"/>
      <x v="15"/>
    </i>
    <i r="2">
      <x v="28"/>
      <x v="16"/>
    </i>
    <i r="2">
      <x v="29"/>
      <x v="17"/>
    </i>
    <i r="2">
      <x v="30"/>
      <x v="18"/>
    </i>
    <i r="2">
      <x v="31"/>
      <x v="19"/>
    </i>
    <i r="2">
      <x v="32"/>
      <x v="20"/>
    </i>
    <i r="2">
      <x v="33"/>
      <x v="21"/>
    </i>
    <i r="2">
      <x v="34"/>
      <x v="22"/>
    </i>
    <i r="2">
      <x v="35"/>
      <x v="23"/>
    </i>
    <i r="2">
      <x v="36"/>
      <x v="24"/>
    </i>
    <i r="2">
      <x v="37"/>
      <x v="25"/>
    </i>
    <i r="2">
      <x v="39"/>
      <x v="27"/>
    </i>
    <i r="2">
      <x v="40"/>
      <x v="28"/>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1" baseField="22" baseItem="37" numFmtId="9"/>
    <dataField name="NET_REVENUE " fld="38" baseField="22" baseItem="9" numFmtId="167"/>
    <dataField name="Sum of Total Taxes" fld="30" baseField="0" baseItem="0" numFmtId="3"/>
  </dataFields>
  <formats count="4">
    <format dxfId="311">
      <pivotArea dataOnly="0" labelOnly="1" outline="0" fieldPosition="0">
        <references count="1">
          <reference field="4294967294" count="3">
            <x v="0"/>
            <x v="1"/>
            <x v="3"/>
          </reference>
        </references>
      </pivotArea>
    </format>
    <format dxfId="310">
      <pivotArea outline="0" fieldPosition="0">
        <references count="1">
          <reference field="4294967294" count="2" selected="0">
            <x v="0"/>
            <x v="1"/>
          </reference>
        </references>
      </pivotArea>
    </format>
    <format dxfId="309">
      <pivotArea dataOnly="0" labelOnly="1" outline="0" fieldPosition="0">
        <references count="1">
          <reference field="4294967294" count="2">
            <x v="0"/>
            <x v="1"/>
          </reference>
        </references>
      </pivotArea>
    </format>
    <format dxfId="308">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0"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h="1" x="5"/>
        <item h="1" x="12"/>
        <item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v="2"/>
      <x v="10"/>
      <x v="45"/>
      <x v="29"/>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1" baseField="0" baseItem="0" numFmtId="9"/>
    <dataField name="NET_REVENUE " fld="38" baseField="22" baseItem="63" numFmtId="164"/>
    <dataField name="Total Taxes " fld="30" baseField="0" baseItem="0" numFmtId="3"/>
  </dataFields>
  <formats count="5">
    <format dxfId="316">
      <pivotArea dataOnly="0" labelOnly="1" outline="0" fieldPosition="0">
        <references count="1">
          <reference field="4294967294" count="3">
            <x v="0"/>
            <x v="1"/>
            <x v="3"/>
          </reference>
        </references>
      </pivotArea>
    </format>
    <format dxfId="315">
      <pivotArea outline="0" fieldPosition="0">
        <references count="1">
          <reference field="4294967294" count="2" selected="0">
            <x v="0"/>
            <x v="1"/>
          </reference>
        </references>
      </pivotArea>
    </format>
    <format dxfId="314">
      <pivotArea dataOnly="0" labelOnly="1" outline="0" fieldPosition="0">
        <references count="1">
          <reference field="4294967294" count="2">
            <x v="0"/>
            <x v="1"/>
          </reference>
        </references>
      </pivotArea>
    </format>
    <format dxfId="313">
      <pivotArea outline="0" fieldPosition="0">
        <references count="1">
          <reference field="4294967294" count="1">
            <x v="3"/>
          </reference>
        </references>
      </pivotArea>
    </format>
    <format dxfId="312">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1"/>
      <x v="12"/>
      <x/>
    </i>
    <i r="2">
      <x v="13"/>
      <x v="1"/>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1" baseField="22" baseItem="9" numFmtId="9"/>
    <dataField name="NET_REVENUE " fld="38" baseField="22" baseItem="6" numFmtId="164"/>
    <dataField name="Total Taxes " fld="30" baseField="22" baseItem="10" numFmtId="3"/>
  </dataFields>
  <formats count="5">
    <format dxfId="321">
      <pivotArea dataOnly="0" labelOnly="1" outline="0" fieldPosition="0">
        <references count="1">
          <reference field="4294967294" count="3">
            <x v="0"/>
            <x v="1"/>
            <x v="3"/>
          </reference>
        </references>
      </pivotArea>
    </format>
    <format dxfId="320">
      <pivotArea outline="0" fieldPosition="0">
        <references count="1">
          <reference field="4294967294" count="2" selected="0">
            <x v="0"/>
            <x v="1"/>
          </reference>
        </references>
      </pivotArea>
    </format>
    <format dxfId="319">
      <pivotArea dataOnly="0" labelOnly="1" outline="0" fieldPosition="0">
        <references count="1">
          <reference field="4294967294" count="2">
            <x v="0"/>
            <x v="1"/>
          </reference>
        </references>
      </pivotArea>
    </format>
    <format dxfId="318">
      <pivotArea outline="0" fieldPosition="0">
        <references count="1">
          <reference field="4294967294" count="1">
            <x v="2"/>
          </reference>
        </references>
      </pivotArea>
    </format>
    <format dxfId="317">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73"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h="1" x="5"/>
        <item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5">
    <i>
      <x v="1"/>
      <x/>
      <x v="15"/>
      <x v="3"/>
    </i>
    <i r="2">
      <x v="16"/>
      <x v="4"/>
    </i>
    <i r="2">
      <x v="17"/>
      <x v="5"/>
    </i>
    <i r="2">
      <x v="18"/>
      <x v="6"/>
    </i>
    <i r="2">
      <x v="19"/>
      <x v="7"/>
    </i>
    <i r="2">
      <x v="20"/>
      <x v="8"/>
    </i>
    <i r="2">
      <x v="21"/>
      <x v="9"/>
    </i>
    <i r="2">
      <x v="22"/>
      <x v="10"/>
    </i>
    <i r="2">
      <x v="23"/>
      <x v="11"/>
    </i>
    <i r="2">
      <x v="24"/>
      <x v="12"/>
    </i>
    <i r="2">
      <x v="25"/>
      <x v="13"/>
    </i>
    <i r="2">
      <x v="26"/>
      <x v="14"/>
    </i>
    <i r="2">
      <x v="27"/>
      <x v="15"/>
    </i>
    <i r="2">
      <x v="28"/>
      <x v="16"/>
    </i>
    <i r="2">
      <x v="29"/>
      <x v="17"/>
    </i>
    <i r="2">
      <x v="30"/>
      <x v="18"/>
    </i>
    <i r="2">
      <x v="31"/>
      <x v="19"/>
    </i>
    <i r="2">
      <x v="32"/>
      <x v="20"/>
    </i>
    <i r="2">
      <x v="33"/>
      <x v="21"/>
    </i>
    <i r="2">
      <x v="34"/>
      <x v="22"/>
    </i>
    <i r="2">
      <x v="35"/>
      <x v="23"/>
    </i>
    <i r="2">
      <x v="36"/>
      <x v="24"/>
    </i>
    <i r="2">
      <x v="38"/>
      <x v="26"/>
    </i>
    <i r="2">
      <x v="39"/>
      <x v="27"/>
    </i>
    <i r="2">
      <x v="88"/>
      <x v="3"/>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1" baseField="22" baseItem="41" numFmtId="9"/>
    <dataField name="NET_REVENUE " fld="38" baseField="22" baseItem="37" numFmtId="164"/>
    <dataField name="Total Taxes " fld="30" baseField="0" baseItem="0" numFmtId="3"/>
  </dataFields>
  <formats count="5">
    <format dxfId="326">
      <pivotArea dataOnly="0" labelOnly="1" outline="0" fieldPosition="0">
        <references count="1">
          <reference field="4294967294" count="3">
            <x v="0"/>
            <x v="1"/>
            <x v="3"/>
          </reference>
        </references>
      </pivotArea>
    </format>
    <format dxfId="325">
      <pivotArea outline="0" fieldPosition="0">
        <references count="1">
          <reference field="4294967294" count="2" selected="0">
            <x v="0"/>
            <x v="1"/>
          </reference>
        </references>
      </pivotArea>
    </format>
    <format dxfId="324">
      <pivotArea dataOnly="0" labelOnly="1" outline="0" fieldPosition="0">
        <references count="1">
          <reference field="4294967294" count="2">
            <x v="0"/>
            <x v="1"/>
          </reference>
        </references>
      </pivotArea>
    </format>
    <format dxfId="323">
      <pivotArea outline="0" fieldPosition="0">
        <references count="1">
          <reference field="4294967294" count="1">
            <x v="3"/>
          </reference>
        </references>
      </pivotArea>
    </format>
    <format dxfId="322">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1"/>
      <x v="12"/>
      <x/>
    </i>
    <i r="2">
      <x v="13"/>
      <x v="1"/>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1" baseField="22" baseItem="12" numFmtId="9"/>
    <dataField name="NET_REVENUE " fld="38" baseField="22" baseItem="12" numFmtId="164"/>
    <dataField name="Sum of Total Taxes" fld="30" baseField="0" baseItem="0" numFmtId="3"/>
  </dataFields>
  <formats count="5">
    <format dxfId="331">
      <pivotArea dataOnly="0" labelOnly="1" outline="0" fieldPosition="0">
        <references count="1">
          <reference field="4294967294" count="3">
            <x v="0"/>
            <x v="1"/>
            <x v="3"/>
          </reference>
        </references>
      </pivotArea>
    </format>
    <format dxfId="330">
      <pivotArea outline="0" fieldPosition="0">
        <references count="1">
          <reference field="4294967294" count="2" selected="0">
            <x v="0"/>
            <x v="1"/>
          </reference>
        </references>
      </pivotArea>
    </format>
    <format dxfId="329">
      <pivotArea dataOnly="0" labelOnly="1" outline="0" fieldPosition="0">
        <references count="1">
          <reference field="4294967294" count="2">
            <x v="0"/>
            <x v="1"/>
          </reference>
        </references>
      </pivotArea>
    </format>
    <format dxfId="328">
      <pivotArea outline="0" fieldPosition="0">
        <references count="1">
          <reference field="4294967294" count="1">
            <x v="3"/>
          </reference>
        </references>
      </pivotArea>
    </format>
    <format dxfId="327">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0"/>
      <x v="13"/>
      <x v="1"/>
    </i>
    <i r="2">
      <x v="14"/>
      <x v="2"/>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1" baseField="0" baseItem="0" numFmtId="3"/>
    <dataField name="NET_REVENUE " fld="38" baseField="22" baseItem="15" numFmtId="164"/>
    <dataField name="Sum of Total Taxes" fld="30" baseField="0" baseItem="0" numFmtId="3"/>
  </dataFields>
  <formats count="4">
    <format dxfId="335">
      <pivotArea dataOnly="0" labelOnly="1" outline="0" fieldPosition="0">
        <references count="1">
          <reference field="4294967294" count="3">
            <x v="0"/>
            <x v="1"/>
            <x v="3"/>
          </reference>
        </references>
      </pivotArea>
    </format>
    <format dxfId="334">
      <pivotArea outline="0" fieldPosition="0">
        <references count="1">
          <reference field="4294967294" count="2" selected="0">
            <x v="0"/>
            <x v="1"/>
          </reference>
        </references>
      </pivotArea>
    </format>
    <format dxfId="333">
      <pivotArea dataOnly="0" labelOnly="1" outline="0" fieldPosition="0">
        <references count="1">
          <reference field="4294967294" count="2">
            <x v="0"/>
            <x v="1"/>
          </reference>
        </references>
      </pivotArea>
    </format>
    <format dxfId="332">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2">
    <pivotField compact="0" outline="0" showAll="0"/>
    <pivotField axis="axisRow" compact="0" numFmtId="166" outline="0" showAll="0" defaultSubtotal="0">
      <items count="100">
        <item x="99"/>
        <item x="1"/>
        <item x="0"/>
        <item x="3"/>
        <item x="4"/>
        <item x="2"/>
        <item x="10"/>
        <item x="5"/>
        <item x="6"/>
        <item x="7"/>
        <item x="8"/>
        <item x="9"/>
        <item x="14"/>
        <item x="12"/>
        <item x="13"/>
        <item x="15"/>
        <item x="16"/>
        <item x="17"/>
        <item x="18"/>
        <item x="19"/>
        <item x="20"/>
        <item x="21"/>
        <item x="22"/>
        <item x="23"/>
        <item x="24"/>
        <item x="25"/>
        <item x="26"/>
        <item x="27"/>
        <item x="28"/>
        <item x="29"/>
        <item x="30"/>
        <item x="31"/>
        <item x="32"/>
        <item x="33"/>
        <item x="34"/>
        <item x="35"/>
        <item x="36"/>
        <item x="37"/>
        <item x="41"/>
        <item x="38"/>
        <item x="39"/>
        <item x="68"/>
        <item x="47"/>
        <item x="43"/>
        <item x="44"/>
        <item x="42"/>
        <item x="45"/>
        <item x="46"/>
        <item x="56"/>
        <item x="48"/>
        <item x="49"/>
        <item x="50"/>
        <item x="51"/>
        <item x="52"/>
        <item x="53"/>
        <item x="54"/>
        <item x="55"/>
        <item x="75"/>
        <item x="76"/>
        <item x="77"/>
        <item x="78"/>
        <item x="79"/>
        <item x="80"/>
        <item x="63"/>
        <item x="57"/>
        <item x="58"/>
        <item x="59"/>
        <item x="60"/>
        <item x="61"/>
        <item x="62"/>
        <item x="64"/>
        <item x="65"/>
        <item x="66"/>
        <item x="67"/>
        <item x="88"/>
        <item x="11"/>
        <item x="69"/>
        <item x="70"/>
        <item x="71"/>
        <item x="72"/>
        <item x="73"/>
        <item x="74"/>
        <item x="81"/>
        <item x="83"/>
        <item x="84"/>
        <item x="85"/>
        <item x="86"/>
        <item x="87"/>
        <item x="40"/>
        <item x="89"/>
        <item x="90"/>
        <item x="91"/>
        <item x="92"/>
        <item x="93"/>
        <item x="94"/>
        <item x="95"/>
        <item x="96"/>
        <item x="98"/>
        <item x="82"/>
        <item x="9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pivotField>
    <pivotField axis="axisRow" compact="0" outline="0" showAll="0">
      <items count="197">
        <item x="15"/>
        <item x="13"/>
        <item x="14"/>
        <item x="57"/>
        <item x="33"/>
        <item x="34"/>
        <item x="35"/>
        <item x="36"/>
        <item x="37"/>
        <item x="38"/>
        <item x="39"/>
        <item x="40"/>
        <item x="41"/>
        <item x="42"/>
        <item x="43"/>
        <item x="44"/>
        <item x="45"/>
        <item x="46"/>
        <item x="47"/>
        <item x="48"/>
        <item x="49"/>
        <item x="50"/>
        <item x="51"/>
        <item x="52"/>
        <item x="53"/>
        <item x="54"/>
        <item x="58"/>
        <item x="55"/>
        <item x="56"/>
        <item x="59"/>
        <item x="65"/>
        <item x="60"/>
        <item x="61"/>
        <item x="62"/>
        <item x="63"/>
        <item x="64"/>
        <item x="73"/>
        <item x="66"/>
        <item x="67"/>
        <item x="68"/>
        <item x="69"/>
        <item x="70"/>
        <item x="71"/>
        <item x="81"/>
        <item x="74"/>
        <item x="75"/>
        <item x="76"/>
        <item x="77"/>
        <item x="78"/>
        <item x="79"/>
        <item x="80"/>
        <item x="153"/>
        <item x="154"/>
        <item x="155"/>
        <item x="156"/>
        <item x="157"/>
        <item x="158"/>
        <item x="88"/>
        <item x="82"/>
        <item x="83"/>
        <item x="84"/>
        <item x="85"/>
        <item x="86"/>
        <item x="87"/>
        <item x="95"/>
        <item x="89"/>
        <item x="90"/>
        <item x="91"/>
        <item x="92"/>
        <item x="93"/>
        <item x="94"/>
        <item x="123"/>
        <item x="118"/>
        <item x="119"/>
        <item x="120"/>
        <item x="121"/>
        <item x="122"/>
        <item x="25"/>
        <item x="23"/>
        <item x="24"/>
        <item x="98"/>
        <item x="96"/>
        <item x="97"/>
        <item x="107"/>
        <item x="100"/>
        <item x="101"/>
        <item x="102"/>
        <item x="103"/>
        <item x="104"/>
        <item x="105"/>
        <item x="106"/>
        <item x="0"/>
        <item x="3"/>
        <item x="4"/>
        <item x="2"/>
        <item x="1"/>
        <item x="16"/>
        <item x="19"/>
        <item x="20"/>
        <item x="21"/>
        <item x="22"/>
        <item x="195"/>
        <item x="108"/>
        <item x="109"/>
        <item x="110"/>
        <item x="5"/>
        <item x="6"/>
        <item x="7"/>
        <item x="8"/>
        <item x="9"/>
        <item x="10"/>
        <item x="11"/>
        <item x="117"/>
        <item x="111"/>
        <item x="112"/>
        <item x="113"/>
        <item x="114"/>
        <item x="115"/>
        <item x="116"/>
        <item x="29"/>
        <item x="30"/>
        <item x="31"/>
        <item x="12"/>
        <item x="26"/>
        <item x="27"/>
        <item x="28"/>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7"/>
        <item x="18"/>
        <item x="72"/>
        <item x="159"/>
        <item x="160"/>
        <item x="161"/>
        <item x="162"/>
        <item x="163"/>
        <item x="32"/>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99"/>
        <item t="default"/>
      </items>
    </pivotField>
    <pivotField compact="0" outline="0" showAll="0"/>
    <pivotField axis="axisRow" compact="0" outline="0" showAll="0" defaultSubtotal="0">
      <items count="26">
        <item x="1"/>
        <item x="14"/>
        <item x="16"/>
        <item x="3"/>
        <item x="15"/>
        <item x="0"/>
        <item x="13"/>
        <item x="2"/>
        <item x="6"/>
        <item x="7"/>
        <item x="4"/>
        <item x="5"/>
        <item x="8"/>
        <item x="9"/>
        <item x="25"/>
        <item x="11"/>
        <item x="12"/>
        <item x="17"/>
        <item x="18"/>
        <item x="19"/>
        <item x="20"/>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0"/>
      <x v="13"/>
      <x v="1"/>
    </i>
    <i r="2">
      <x v="14"/>
      <x v="2"/>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1" baseField="22" baseItem="19" numFmtId="3"/>
    <dataField name="NET_REVENUE " fld="38" baseField="22" baseItem="20" numFmtId="164"/>
    <dataField name="Sum of Total Taxes" fld="30" baseField="0" baseItem="0" numFmtId="3"/>
  </dataFields>
  <formats count="4">
    <format dxfId="339">
      <pivotArea dataOnly="0" labelOnly="1" outline="0" fieldPosition="0">
        <references count="1">
          <reference field="4294967294" count="3">
            <x v="0"/>
            <x v="1"/>
            <x v="3"/>
          </reference>
        </references>
      </pivotArea>
    </format>
    <format dxfId="338">
      <pivotArea outline="0" fieldPosition="0">
        <references count="1">
          <reference field="4294967294" count="2" selected="0">
            <x v="0"/>
            <x v="1"/>
          </reference>
        </references>
      </pivotArea>
    </format>
    <format dxfId="337">
      <pivotArea dataOnly="0" labelOnly="1" outline="0" fieldPosition="0">
        <references count="1">
          <reference field="4294967294" count="2">
            <x v="0"/>
            <x v="1"/>
          </reference>
        </references>
      </pivotArea>
    </format>
    <format dxfId="336">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688" firstHeaderRow="0" firstDataRow="1" firstDataCol="4" rowPageCount="3" colPageCount="1"/>
  <pivotFields count="24">
    <pivotField axis="axisPage" compact="0" numFmtId="166" outline="0" showAll="0" defaultSubtotal="0">
      <items count="144">
        <item x="0"/>
        <item m="1" x="142"/>
        <item x="1"/>
        <item x="6"/>
        <item x="8"/>
        <item x="2"/>
        <item x="4"/>
        <item x="5"/>
        <item x="3"/>
        <item x="7"/>
        <item x="10"/>
        <item x="9"/>
        <item m="1" x="143"/>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122"/>
        <item x="61"/>
        <item x="62"/>
        <item x="64"/>
        <item x="65"/>
        <item x="67"/>
        <item x="66"/>
        <item x="68"/>
        <item x="69"/>
        <item x="70"/>
        <item x="71"/>
        <item x="72"/>
        <item x="73"/>
        <item x="74"/>
        <item x="75"/>
        <item x="76"/>
        <item x="77"/>
        <item x="78"/>
        <item x="79"/>
        <item x="80"/>
        <item x="81"/>
        <item m="1" x="141"/>
        <item x="82"/>
        <item x="83"/>
        <item m="1" x="140"/>
        <item x="84"/>
        <item x="63"/>
        <item x="85"/>
        <item x="86"/>
        <item x="87"/>
        <item x="88"/>
        <item x="89"/>
        <item x="90"/>
        <item m="1" x="139"/>
        <item x="91"/>
        <item x="92"/>
        <item x="93"/>
        <item x="94"/>
        <item x="95"/>
        <item x="96"/>
        <item x="97"/>
        <item x="98"/>
        <item x="99"/>
        <item x="100"/>
        <item x="101"/>
        <item x="102"/>
        <item x="103"/>
        <item m="1" x="138"/>
        <item x="104"/>
        <item x="105"/>
        <item x="106"/>
        <item x="107"/>
        <item x="108"/>
        <item x="109"/>
        <item x="110"/>
        <item x="111"/>
        <item x="112"/>
        <item x="113"/>
        <item x="114"/>
        <item x="115"/>
        <item x="116"/>
        <item m="1" x="137"/>
        <item x="117"/>
        <item x="118"/>
        <item x="119"/>
        <item x="120"/>
        <item m="1" x="136"/>
        <item x="121"/>
        <item x="123"/>
        <item x="124"/>
        <item x="125"/>
        <item x="126"/>
        <item m="1" x="134"/>
        <item m="1" x="135"/>
        <item x="127"/>
        <item x="128"/>
        <item x="129"/>
        <item x="130"/>
        <item x="131"/>
        <item x="132"/>
        <item x="133"/>
      </items>
      <extLst>
        <ext xmlns:x14="http://schemas.microsoft.com/office/spreadsheetml/2009/9/main" uri="{2946ED86-A175-432a-8AC1-64E0C546D7DE}">
          <x14:pivotField fillDownLabels="1"/>
        </ext>
      </extLst>
    </pivotField>
    <pivotField axis="axisRow" compact="0" outline="0" showAll="0" defaultSubtotal="0">
      <items count="72">
        <item x="3"/>
        <item x="0"/>
        <item x="2"/>
        <item x="1"/>
        <item m="1" x="67"/>
        <item x="5"/>
        <item x="6"/>
        <item x="7"/>
        <item x="8"/>
        <item x="9"/>
        <item x="10"/>
        <item x="11"/>
        <item x="12"/>
        <item x="13"/>
        <item x="14"/>
        <item m="1" x="71"/>
        <item x="15"/>
        <item x="16"/>
        <item x="17"/>
        <item x="20"/>
        <item m="1" x="70"/>
        <item m="1" x="68"/>
        <item x="21"/>
        <item m="1" x="69"/>
        <item x="23"/>
        <item x="24"/>
        <item x="25"/>
        <item x="22"/>
        <item x="4"/>
        <item m="1" x="58"/>
        <item x="27"/>
        <item x="28"/>
        <item x="29"/>
        <item x="30"/>
        <item x="19"/>
        <item m="1" x="57"/>
        <item x="32"/>
        <item x="18"/>
        <item m="1" x="64"/>
        <item m="1" x="61"/>
        <item m="1" x="65"/>
        <item x="35"/>
        <item m="1" x="62"/>
        <item m="1" x="66"/>
        <item m="1" x="63"/>
        <item x="34"/>
        <item x="36"/>
        <item x="33"/>
        <item m="1" x="60"/>
        <item x="37"/>
        <item x="38"/>
        <item m="1" x="59"/>
        <item m="1" x="56"/>
        <item x="26"/>
        <item x="31"/>
        <item x="39"/>
        <item m="1" x="54"/>
        <item m="1" x="55"/>
        <item x="40"/>
        <item m="1" x="53"/>
        <item x="41"/>
        <item m="1" x="52"/>
        <item x="46"/>
        <item x="42"/>
        <item m="1" x="51"/>
        <item x="44"/>
        <item x="45"/>
        <item x="47"/>
        <item x="49"/>
        <item x="48"/>
        <item x="43"/>
        <item x="50"/>
      </items>
      <extLst>
        <ext xmlns:x14="http://schemas.microsoft.com/office/spreadsheetml/2009/9/main" uri="{2946ED86-A175-432a-8AC1-64E0C546D7DE}">
          <x14:pivotField fillDownLabels="1"/>
        </ext>
      </extLst>
    </pivotField>
    <pivotField compact="0" outline="0" showAll="0">
      <items count="6">
        <item x="1"/>
        <item m="1" x="3"/>
        <item x="0"/>
        <item x="2"/>
        <item m="1"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55">
        <item x="5"/>
        <item x="7"/>
        <item x="12"/>
        <item x="13"/>
        <item x="9"/>
        <item x="11"/>
        <item x="4"/>
        <item x="6"/>
        <item x="14"/>
        <item x="15"/>
        <item x="20"/>
        <item x="21"/>
        <item x="22"/>
        <item x="23"/>
        <item x="24"/>
        <item x="25"/>
        <item x="32"/>
        <item x="28"/>
        <item x="30"/>
        <item x="31"/>
        <item x="8"/>
        <item x="10"/>
        <item x="27"/>
        <item x="35"/>
        <item x="36"/>
        <item x="37"/>
        <item x="38"/>
        <item x="29"/>
        <item x="26"/>
        <item x="39"/>
        <item x="40"/>
        <item m="1" x="54"/>
        <item m="1" x="53"/>
        <item x="17"/>
        <item x="19"/>
        <item x="41"/>
        <item x="0"/>
        <item x="2"/>
        <item x="42"/>
        <item x="33"/>
        <item x="34"/>
        <item x="43"/>
        <item x="44"/>
        <item x="45"/>
        <item x="46"/>
        <item x="47"/>
        <item x="48"/>
        <item x="49"/>
        <item x="50"/>
        <item x="18"/>
        <item x="16"/>
        <item x="51"/>
        <item x="52"/>
        <item x="1"/>
        <item x="3"/>
      </items>
      <extLst>
        <ext xmlns:x14="http://schemas.microsoft.com/office/spreadsheetml/2009/9/main" uri="{2946ED86-A175-432a-8AC1-64E0C546D7DE}">
          <x14:pivotField fillDownLabels="1"/>
        </ext>
      </extLst>
    </pivotField>
    <pivotField axis="axisRow" compact="0" outline="0" showAll="0" defaultSubtotal="0">
      <items count="30">
        <item x="0"/>
        <item x="1"/>
        <item x="2"/>
        <item x="3"/>
        <item x="5"/>
        <item x="4"/>
        <item x="6"/>
        <item x="7"/>
        <item x="8"/>
        <item x="9"/>
        <item x="10"/>
        <item x="11"/>
        <item x="12"/>
        <item x="13"/>
        <item m="1" x="29"/>
        <item x="14"/>
        <item x="15"/>
        <item x="16"/>
        <item x="17"/>
        <item m="1" x="28"/>
        <item x="18"/>
        <item x="19"/>
        <item m="1" x="27"/>
        <item x="20"/>
        <item x="21"/>
        <item x="22"/>
        <item x="23"/>
        <item x="24"/>
        <item x="25"/>
        <item m="1" x="26"/>
      </items>
      <extLst>
        <ext xmlns:x14="http://schemas.microsoft.com/office/spreadsheetml/2009/9/main" uri="{2946ED86-A175-432a-8AC1-64E0C546D7DE}">
          <x14:pivotField fillDownLabels="1"/>
        </ext>
      </extLst>
    </pivotField>
    <pivotField axis="axisRow" compact="0" numFmtId="166" outline="0" showAll="0" defaultSubtotal="0">
      <items count="117">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111"/>
        <item m="1" x="112"/>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113"/>
        <item m="1" x="114"/>
        <item m="1" x="115"/>
        <item m="1" x="116"/>
        <item x="66"/>
        <item x="67"/>
        <item x="68"/>
        <item x="69"/>
        <item x="70"/>
        <item x="71"/>
        <item x="72"/>
        <item m="1" x="110"/>
        <item x="88"/>
        <item x="89"/>
        <item x="90"/>
        <item x="91"/>
        <item x="92"/>
        <item x="79"/>
        <item x="80"/>
        <item x="81"/>
        <item x="82"/>
        <item x="85"/>
        <item x="86"/>
        <item x="73"/>
        <item x="74"/>
        <item x="75"/>
        <item x="76"/>
        <item x="77"/>
        <item x="78"/>
        <item x="87"/>
        <item m="1" x="109"/>
        <item m="1" x="107"/>
        <item m="1" x="108"/>
        <item m="1" x="105"/>
        <item m="1" x="106"/>
        <item x="93"/>
        <item x="94"/>
        <item x="95"/>
        <item x="96"/>
        <item x="97"/>
        <item x="98"/>
        <item x="99"/>
        <item x="100"/>
        <item x="101"/>
        <item x="102"/>
        <item x="103"/>
        <item x="10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2">
        <item m="1" x="11"/>
        <item x="9"/>
        <item x="1"/>
        <item x="5"/>
        <item x="10"/>
        <item x="6"/>
        <item x="2"/>
        <item x="0"/>
        <item x="7"/>
        <item x="8"/>
        <item x="4"/>
        <item x="3"/>
      </items>
      <extLst>
        <ext xmlns:x14="http://schemas.microsoft.com/office/spreadsheetml/2009/9/main" uri="{2946ED86-A175-432a-8AC1-64E0C546D7DE}">
          <x14:pivotField fillDownLabels="1"/>
        </ext>
      </extLst>
    </pivotField>
    <pivotField compact="0" outline="0" showAll="0">
      <items count="8">
        <item x="0"/>
        <item x="5"/>
        <item x="4"/>
        <item x="6"/>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664">
    <i>
      <x/>
      <x v="4"/>
      <x/>
      <x v="26"/>
    </i>
    <i r="3">
      <x v="27"/>
    </i>
    <i r="1">
      <x v="5"/>
      <x v="1"/>
      <x v="27"/>
    </i>
    <i r="3">
      <x v="28"/>
    </i>
    <i r="1">
      <x v="14"/>
      <x/>
      <x v="30"/>
    </i>
    <i r="3">
      <x v="31"/>
    </i>
    <i r="1">
      <x v="15"/>
      <x v="1"/>
      <x v="31"/>
    </i>
    <i r="3">
      <x v="32"/>
    </i>
    <i r="1">
      <x v="36"/>
      <x/>
      <x v="1"/>
    </i>
    <i r="3">
      <x v="2"/>
    </i>
    <i r="1">
      <x v="37"/>
      <x v="1"/>
      <x v="3"/>
    </i>
    <i r="3">
      <x v="4"/>
    </i>
    <i>
      <x v="1"/>
      <x v="2"/>
      <x/>
      <x v="2"/>
    </i>
    <i r="3">
      <x v="3"/>
    </i>
    <i r="1">
      <x v="3"/>
      <x v="1"/>
      <x v="3"/>
    </i>
    <i r="3">
      <x v="4"/>
    </i>
    <i r="1">
      <x v="18"/>
      <x/>
      <x v="88"/>
    </i>
    <i r="3">
      <x v="89"/>
    </i>
    <i r="1">
      <x v="19"/>
      <x v="1"/>
      <x v="89"/>
    </i>
    <i r="3">
      <x v="90"/>
    </i>
    <i r="1">
      <x v="36"/>
      <x/>
      <x/>
    </i>
    <i r="3">
      <x v="1"/>
    </i>
    <i r="3">
      <x v="4"/>
    </i>
    <i r="3">
      <x v="5"/>
    </i>
    <i r="1">
      <x v="37"/>
      <x v="1"/>
      <x v="1"/>
    </i>
    <i r="3">
      <x v="2"/>
    </i>
    <i r="3">
      <x v="5"/>
    </i>
    <i r="3">
      <x v="6"/>
    </i>
    <i r="1">
      <x v="53"/>
      <x/>
      <x v="2"/>
    </i>
    <i r="3">
      <x v="3"/>
    </i>
    <i r="1">
      <x v="54"/>
      <x v="1"/>
      <x v="3"/>
    </i>
    <i r="3">
      <x v="4"/>
    </i>
    <i>
      <x v="2"/>
      <x v="2"/>
      <x v="5"/>
      <x v="30"/>
    </i>
    <i r="3">
      <x v="31"/>
    </i>
    <i r="1">
      <x v="3"/>
      <x v="4"/>
      <x v="31"/>
    </i>
    <i r="3">
      <x v="32"/>
    </i>
    <i r="1">
      <x v="6"/>
      <x v="2"/>
      <x v="9"/>
    </i>
    <i r="2">
      <x v="6"/>
      <x v="9"/>
    </i>
    <i r="3">
      <x v="10"/>
    </i>
    <i r="3">
      <x v="11"/>
    </i>
    <i r="3">
      <x v="12"/>
    </i>
    <i r="1">
      <x v="7"/>
      <x v="3"/>
      <x v="10"/>
    </i>
    <i r="2">
      <x v="7"/>
      <x v="7"/>
    </i>
    <i r="3">
      <x v="10"/>
    </i>
    <i r="3">
      <x v="11"/>
    </i>
    <i r="3">
      <x v="12"/>
    </i>
    <i r="1">
      <x v="27"/>
      <x v="6"/>
      <x v="13"/>
    </i>
    <i r="3">
      <x v="14"/>
    </i>
    <i r="3">
      <x v="43"/>
    </i>
    <i r="3">
      <x v="44"/>
    </i>
    <i r="3">
      <x v="45"/>
    </i>
    <i r="3">
      <x v="46"/>
    </i>
    <i r="3">
      <x v="47"/>
    </i>
    <i r="1">
      <x v="28"/>
      <x v="7"/>
      <x v="13"/>
    </i>
    <i r="3">
      <x v="14"/>
    </i>
    <i r="3">
      <x v="15"/>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4"/>
      <x/>
      <x v="25"/>
    </i>
    <i r="3">
      <x v="26"/>
    </i>
    <i r="3">
      <x v="27"/>
    </i>
    <i r="1">
      <x v="5"/>
      <x v="1"/>
      <x v="26"/>
    </i>
    <i r="3">
      <x v="27"/>
    </i>
    <i r="3">
      <x v="28"/>
    </i>
    <i r="1">
      <x v="6"/>
      <x v="2"/>
      <x v="9"/>
    </i>
    <i r="3">
      <x v="10"/>
    </i>
    <i r="1">
      <x v="7"/>
      <x v="3"/>
      <x v="10"/>
    </i>
    <i r="1">
      <x v="12"/>
      <x v="12"/>
      <x v="3"/>
    </i>
    <i r="1">
      <x v="13"/>
      <x v="13"/>
      <x v="4"/>
    </i>
    <i r="1">
      <x v="20"/>
      <x/>
      <x v="23"/>
    </i>
    <i r="3">
      <x v="24"/>
    </i>
    <i r="3">
      <x v="28"/>
    </i>
    <i r="1">
      <x v="21"/>
      <x v="1"/>
      <x v="24"/>
    </i>
    <i r="3">
      <x v="25"/>
    </i>
    <i r="3">
      <x v="29"/>
    </i>
    <i>
      <x v="5"/>
      <x/>
      <x v="2"/>
      <x v="7"/>
    </i>
    <i r="1">
      <x v="1"/>
      <x v="3"/>
      <x v="8"/>
    </i>
    <i r="1">
      <x v="4"/>
      <x/>
      <x v="26"/>
    </i>
    <i r="1">
      <x v="5"/>
      <x v="1"/>
      <x v="27"/>
    </i>
    <i r="1">
      <x v="14"/>
      <x/>
      <x v="30"/>
    </i>
    <i r="3">
      <x v="31"/>
    </i>
    <i r="1">
      <x v="15"/>
      <x v="1"/>
      <x v="31"/>
    </i>
    <i r="3">
      <x v="32"/>
    </i>
    <i r="1">
      <x v="16"/>
      <x/>
      <x v="30"/>
    </i>
    <i r="3">
      <x v="31"/>
    </i>
    <i r="1">
      <x v="1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4"/>
      <x/>
      <x v="26"/>
    </i>
    <i r="3">
      <x v="27"/>
    </i>
    <i r="1">
      <x v="5"/>
      <x v="1"/>
      <x v="27"/>
    </i>
    <i r="3">
      <x v="28"/>
    </i>
    <i r="1">
      <x v="14"/>
      <x/>
      <x v="30"/>
    </i>
    <i r="1">
      <x v="15"/>
      <x v="1"/>
      <x v="31"/>
    </i>
    <i r="1">
      <x v="16"/>
      <x/>
      <x v="30"/>
    </i>
    <i r="1">
      <x v="17"/>
      <x v="1"/>
      <x v="31"/>
    </i>
    <i r="1">
      <x v="21"/>
      <x v="1"/>
      <x v="68"/>
    </i>
    <i r="3">
      <x v="69"/>
    </i>
    <i r="1">
      <x v="33"/>
      <x/>
      <x v="63"/>
    </i>
    <i r="3">
      <x v="64"/>
    </i>
    <i r="3">
      <x v="65"/>
    </i>
    <i r="3">
      <x v="66"/>
    </i>
    <i r="3">
      <x v="67"/>
    </i>
    <i r="3">
      <x v="68"/>
    </i>
    <i r="1">
      <x v="34"/>
      <x v="1"/>
      <x v="64"/>
    </i>
    <i r="3">
      <x v="65"/>
    </i>
    <i r="3">
      <x v="66"/>
    </i>
    <i r="3">
      <x v="67"/>
    </i>
    <i r="1">
      <x v="49"/>
      <x v="1"/>
      <x v="56"/>
    </i>
    <i r="3">
      <x v="57"/>
    </i>
    <i r="3">
      <x v="58"/>
    </i>
    <i r="3">
      <x v="59"/>
    </i>
    <i r="3">
      <x v="60"/>
    </i>
    <i r="3">
      <x v="61"/>
    </i>
    <i r="3">
      <x v="62"/>
    </i>
    <i r="3">
      <x v="63"/>
    </i>
    <i r="1">
      <x v="50"/>
      <x/>
      <x v="55"/>
    </i>
    <i r="3">
      <x v="56"/>
    </i>
    <i r="3">
      <x v="57"/>
    </i>
    <i r="3">
      <x v="58"/>
    </i>
    <i r="3">
      <x v="59"/>
    </i>
    <i r="3">
      <x v="60"/>
    </i>
    <i r="3">
      <x v="61"/>
    </i>
    <i r="3">
      <x v="62"/>
    </i>
    <i>
      <x v="7"/>
      <x/>
      <x v="2"/>
      <x v="11"/>
    </i>
    <i r="3">
      <x v="12"/>
    </i>
    <i r="3">
      <x v="13"/>
    </i>
    <i r="3">
      <x v="14"/>
    </i>
    <i r="3">
      <x v="15"/>
    </i>
    <i r="3">
      <x v="16"/>
    </i>
    <i r="3">
      <x v="39"/>
    </i>
    <i r="3">
      <x v="40"/>
    </i>
    <i r="3">
      <x v="41"/>
    </i>
    <i r="3">
      <x v="42"/>
    </i>
    <i r="3">
      <x v="44"/>
    </i>
    <i r="3">
      <x v="45"/>
    </i>
    <i r="3">
      <x v="51"/>
    </i>
    <i r="1">
      <x v="1"/>
      <x v="3"/>
      <x v="7"/>
    </i>
    <i r="3">
      <x v="11"/>
    </i>
    <i r="3">
      <x v="12"/>
    </i>
    <i r="3">
      <x v="14"/>
    </i>
    <i r="3">
      <x v="15"/>
    </i>
    <i r="3">
      <x v="16"/>
    </i>
    <i r="3">
      <x v="17"/>
    </i>
    <i r="3">
      <x v="39"/>
    </i>
    <i r="3">
      <x v="40"/>
    </i>
    <i r="3">
      <x v="41"/>
    </i>
    <i r="3">
      <x v="43"/>
    </i>
    <i r="3">
      <x v="45"/>
    </i>
    <i r="3">
      <x v="46"/>
    </i>
    <i r="3">
      <x v="52"/>
    </i>
    <i r="1">
      <x v="2"/>
      <x/>
      <x/>
    </i>
    <i r="3">
      <x v="1"/>
    </i>
    <i r="3">
      <x v="2"/>
    </i>
    <i r="3">
      <x v="3"/>
    </i>
    <i r="3">
      <x v="5"/>
    </i>
    <i r="2">
      <x v="5"/>
      <x v="30"/>
    </i>
    <i r="3">
      <x v="31"/>
    </i>
    <i r="2">
      <x v="17"/>
      <x v="75"/>
    </i>
    <i r="3">
      <x v="76"/>
    </i>
    <i r="3">
      <x v="77"/>
    </i>
    <i r="3">
      <x v="78"/>
    </i>
    <i r="1">
      <x v="3"/>
      <x v="1"/>
      <x v="3"/>
    </i>
    <i r="3">
      <x v="4"/>
    </i>
    <i r="2">
      <x v="4"/>
      <x v="31"/>
    </i>
    <i r="3">
      <x v="32"/>
    </i>
    <i r="2">
      <x v="18"/>
      <x v="77"/>
    </i>
    <i r="3">
      <x v="78"/>
    </i>
    <i r="3">
      <x v="79"/>
    </i>
    <i r="1">
      <x v="4"/>
      <x/>
      <x v="25"/>
    </i>
    <i r="3">
      <x v="26"/>
    </i>
    <i r="3">
      <x v="27"/>
    </i>
    <i r="1">
      <x v="5"/>
      <x v="1"/>
      <x v="26"/>
    </i>
    <i r="3">
      <x v="27"/>
    </i>
    <i r="3">
      <x v="28"/>
    </i>
    <i r="1">
      <x v="6"/>
      <x v="2"/>
      <x v="9"/>
    </i>
    <i r="3">
      <x v="10"/>
    </i>
    <i r="2">
      <x v="6"/>
      <x v="10"/>
    </i>
    <i r="3">
      <x v="11"/>
    </i>
    <i r="3">
      <x v="12"/>
    </i>
    <i r="1">
      <x v="7"/>
      <x v="7"/>
      <x v="7"/>
    </i>
    <i r="3">
      <x v="11"/>
    </i>
    <i r="1">
      <x v="8"/>
      <x v="8"/>
      <x v="35"/>
    </i>
    <i r="3">
      <x v="38"/>
    </i>
    <i r="1">
      <x v="9"/>
      <x v="9"/>
      <x v="36"/>
    </i>
    <i r="3">
      <x v="37"/>
    </i>
    <i r="1">
      <x v="12"/>
      <x v="12"/>
      <x v="2"/>
    </i>
    <i r="3">
      <x v="3"/>
    </i>
    <i r="1">
      <x v="13"/>
      <x v="13"/>
      <x v="3"/>
    </i>
    <i r="3">
      <x v="4"/>
    </i>
    <i r="1">
      <x v="14"/>
      <x/>
      <x v="30"/>
    </i>
    <i r="3">
      <x v="31"/>
    </i>
    <i r="1">
      <x v="15"/>
      <x v="1"/>
      <x v="31"/>
    </i>
    <i r="3">
      <x v="32"/>
    </i>
    <i r="1">
      <x v="17"/>
      <x v="1"/>
      <x v="31"/>
    </i>
    <i r="3">
      <x v="32"/>
    </i>
    <i r="1">
      <x v="28"/>
      <x v="7"/>
      <x v="47"/>
    </i>
    <i r="1">
      <x v="35"/>
      <x v="1"/>
      <x v="97"/>
    </i>
    <i r="3">
      <x v="98"/>
    </i>
    <i r="1">
      <x v="38"/>
      <x/>
      <x v="94"/>
    </i>
    <i r="3">
      <x v="95"/>
    </i>
    <i r="3">
      <x v="96"/>
    </i>
    <i r="1">
      <x v="43"/>
      <x v="6"/>
      <x v="45"/>
    </i>
    <i r="1">
      <x v="44"/>
      <x v="7"/>
      <x v="46"/>
    </i>
    <i>
      <x v="8"/>
      <x/>
      <x v="2"/>
      <x v="11"/>
    </i>
    <i r="3">
      <x v="12"/>
    </i>
    <i r="3">
      <x v="13"/>
    </i>
    <i r="3">
      <x v="14"/>
    </i>
    <i r="3">
      <x v="16"/>
    </i>
    <i r="3">
      <x v="18"/>
    </i>
    <i r="3">
      <x v="40"/>
    </i>
    <i r="3">
      <x v="42"/>
    </i>
    <i r="3">
      <x v="43"/>
    </i>
    <i r="3">
      <x v="44"/>
    </i>
    <i r="3">
      <x v="45"/>
    </i>
    <i r="3">
      <x v="52"/>
    </i>
    <i r="3">
      <x v="105"/>
    </i>
    <i r="1">
      <x v="1"/>
      <x v="3"/>
      <x v="7"/>
    </i>
    <i r="3">
      <x v="12"/>
    </i>
    <i r="3">
      <x v="15"/>
    </i>
    <i r="3">
      <x v="17"/>
    </i>
    <i r="3">
      <x v="39"/>
    </i>
    <i r="3">
      <x v="41"/>
    </i>
    <i r="3">
      <x v="43"/>
    </i>
    <i r="3">
      <x v="44"/>
    </i>
    <i r="3">
      <x v="45"/>
    </i>
    <i r="3">
      <x v="46"/>
    </i>
    <i r="3">
      <x v="47"/>
    </i>
    <i r="3">
      <x v="54"/>
    </i>
    <i r="1">
      <x v="2"/>
      <x/>
      <x/>
    </i>
    <i r="3">
      <x v="1"/>
    </i>
    <i r="3">
      <x v="2"/>
    </i>
    <i r="3">
      <x v="3"/>
    </i>
    <i r="3">
      <x v="5"/>
    </i>
    <i r="2">
      <x v="5"/>
      <x v="30"/>
    </i>
    <i r="3">
      <x v="31"/>
    </i>
    <i r="3">
      <x v="76"/>
    </i>
    <i r="2">
      <x v="17"/>
      <x v="76"/>
    </i>
    <i r="3">
      <x v="77"/>
    </i>
    <i r="3">
      <x v="79"/>
    </i>
    <i r="1">
      <x v="3"/>
      <x v="1"/>
      <x v="3"/>
    </i>
    <i r="3">
      <x v="4"/>
    </i>
    <i r="2">
      <x v="4"/>
      <x v="30"/>
    </i>
    <i r="3">
      <x v="31"/>
    </i>
    <i r="3">
      <x v="32"/>
    </i>
    <i r="3">
      <x v="78"/>
    </i>
    <i r="2">
      <x v="18"/>
      <x v="77"/>
    </i>
    <i r="3">
      <x v="78"/>
    </i>
    <i r="3">
      <x v="79"/>
    </i>
    <i r="3">
      <x v="80"/>
    </i>
    <i r="1">
      <x v="4"/>
      <x/>
      <x v="25"/>
    </i>
    <i r="3">
      <x v="27"/>
    </i>
    <i r="1">
      <x v="5"/>
      <x v="1"/>
      <x v="26"/>
    </i>
    <i r="3">
      <x v="27"/>
    </i>
    <i r="3">
      <x v="28"/>
    </i>
    <i r="1">
      <x v="6"/>
      <x v="2"/>
      <x v="10"/>
    </i>
    <i r="2">
      <x v="6"/>
      <x v="9"/>
    </i>
    <i r="3">
      <x v="10"/>
    </i>
    <i r="3">
      <x v="11"/>
    </i>
    <i r="3">
      <x v="12"/>
    </i>
    <i r="1">
      <x v="7"/>
      <x v="7"/>
      <x v="7"/>
    </i>
    <i r="3">
      <x v="9"/>
    </i>
    <i r="3">
      <x v="10"/>
    </i>
    <i r="3">
      <x v="11"/>
    </i>
    <i r="3">
      <x v="12"/>
    </i>
    <i r="1">
      <x v="12"/>
      <x v="12"/>
      <x v="2"/>
    </i>
    <i r="3">
      <x v="3"/>
    </i>
    <i r="1">
      <x v="13"/>
      <x v="13"/>
      <x v="3"/>
    </i>
    <i r="3">
      <x v="4"/>
    </i>
    <i r="1">
      <x v="14"/>
      <x/>
      <x v="30"/>
    </i>
    <i r="3">
      <x v="31"/>
    </i>
    <i r="1">
      <x v="15"/>
      <x v="1"/>
      <x v="32"/>
    </i>
    <i r="1">
      <x v="20"/>
      <x/>
      <x v="24"/>
    </i>
    <i r="1">
      <x v="21"/>
      <x v="1"/>
      <x v="25"/>
    </i>
    <i r="1">
      <x v="27"/>
      <x v="6"/>
      <x v="44"/>
    </i>
    <i r="3">
      <x v="45"/>
    </i>
    <i r="3">
      <x v="46"/>
    </i>
    <i r="1">
      <x v="28"/>
      <x v="7"/>
      <x v="13"/>
    </i>
    <i r="3">
      <x v="45"/>
    </i>
    <i r="3">
      <x v="46"/>
    </i>
    <i r="3">
      <x v="47"/>
    </i>
    <i r="1">
      <x v="35"/>
      <x v="1"/>
      <x v="96"/>
    </i>
    <i r="3">
      <x v="97"/>
    </i>
    <i r="1">
      <x v="38"/>
      <x/>
      <x v="95"/>
    </i>
    <i r="3">
      <x v="96"/>
    </i>
    <i>
      <x v="9"/>
      <x/>
      <x v="2"/>
      <x v="12"/>
    </i>
    <i r="3">
      <x v="42"/>
    </i>
    <i r="3">
      <x v="45"/>
    </i>
    <i r="1">
      <x v="1"/>
      <x v="3"/>
      <x v="7"/>
    </i>
    <i r="3">
      <x v="11"/>
    </i>
    <i r="3">
      <x v="41"/>
    </i>
    <i r="3">
      <x v="43"/>
    </i>
    <i r="1">
      <x v="2"/>
      <x/>
      <x v="2"/>
    </i>
    <i r="2">
      <x v="5"/>
      <x v="30"/>
    </i>
    <i r="2">
      <x v="17"/>
      <x v="76"/>
    </i>
    <i r="1">
      <x v="3"/>
      <x v="4"/>
      <x v="31"/>
    </i>
    <i r="2">
      <x v="18"/>
      <x v="78"/>
    </i>
    <i r="1">
      <x v="4"/>
      <x/>
      <x v="25"/>
    </i>
    <i r="1">
      <x v="5"/>
      <x v="1"/>
      <x v="28"/>
    </i>
    <i r="1">
      <x v="6"/>
      <x v="6"/>
      <x v="11"/>
    </i>
    <i r="1">
      <x v="7"/>
      <x v="7"/>
      <x v="12"/>
    </i>
    <i r="1">
      <x v="14"/>
      <x/>
      <x v="31"/>
    </i>
    <i r="1">
      <x v="15"/>
      <x v="1"/>
      <x v="32"/>
    </i>
    <i r="1">
      <x v="27"/>
      <x v="6"/>
      <x v="45"/>
    </i>
    <i r="1">
      <x v="28"/>
      <x v="7"/>
      <x v="47"/>
    </i>
    <i>
      <x v="10"/>
      <x/>
      <x v="2"/>
      <x v="11"/>
    </i>
    <i r="3">
      <x v="12"/>
    </i>
    <i r="3">
      <x v="21"/>
    </i>
    <i r="3">
      <x v="45"/>
    </i>
    <i r="1">
      <x v="1"/>
      <x v="3"/>
      <x v="7"/>
    </i>
    <i r="3">
      <x v="11"/>
    </i>
    <i r="3">
      <x v="12"/>
    </i>
    <i r="3">
      <x v="18"/>
    </i>
    <i r="3">
      <x v="22"/>
    </i>
    <i r="3">
      <x v="46"/>
    </i>
    <i r="3">
      <x v="47"/>
    </i>
    <i r="3">
      <x v="50"/>
    </i>
    <i r="1">
      <x v="2"/>
      <x/>
      <x/>
    </i>
    <i r="3">
      <x v="2"/>
    </i>
    <i r="2">
      <x v="5"/>
      <x v="30"/>
    </i>
    <i r="3">
      <x v="31"/>
    </i>
    <i r="2">
      <x v="17"/>
      <x v="76"/>
    </i>
    <i r="3">
      <x v="77"/>
    </i>
    <i r="3">
      <x v="78"/>
    </i>
    <i r="1">
      <x v="3"/>
      <x v="1"/>
      <x v="1"/>
    </i>
    <i r="3">
      <x v="3"/>
    </i>
    <i r="3">
      <x v="4"/>
    </i>
    <i r="2">
      <x v="4"/>
      <x v="31"/>
    </i>
    <i r="3">
      <x v="32"/>
    </i>
    <i r="2">
      <x v="18"/>
      <x v="75"/>
    </i>
    <i r="3">
      <x v="78"/>
    </i>
    <i r="3">
      <x v="79"/>
    </i>
    <i r="1">
      <x v="4"/>
      <x/>
      <x v="25"/>
    </i>
    <i r="3">
      <x v="26"/>
    </i>
    <i r="3">
      <x v="27"/>
    </i>
    <i r="1">
      <x v="5"/>
      <x v="1"/>
      <x v="26"/>
    </i>
    <i r="1">
      <x v="6"/>
      <x v="2"/>
      <x v="9"/>
    </i>
    <i r="3">
      <x v="10"/>
    </i>
    <i r="2">
      <x v="6"/>
      <x v="11"/>
    </i>
    <i r="3">
      <x v="12"/>
    </i>
    <i r="1">
      <x v="7"/>
      <x v="7"/>
      <x v="7"/>
    </i>
    <i r="3">
      <x v="10"/>
    </i>
    <i r="3">
      <x v="11"/>
    </i>
    <i r="3">
      <x v="12"/>
    </i>
    <i r="1">
      <x v="12"/>
      <x v="12"/>
      <x v="1"/>
    </i>
    <i r="3">
      <x v="2"/>
    </i>
    <i r="1">
      <x v="13"/>
      <x v="13"/>
      <x v="3"/>
    </i>
    <i r="3">
      <x v="4"/>
    </i>
    <i r="1">
      <x v="14"/>
      <x/>
      <x v="30"/>
    </i>
    <i r="3">
      <x v="31"/>
    </i>
    <i r="1">
      <x v="15"/>
      <x v="1"/>
      <x v="31"/>
    </i>
    <i r="3">
      <x v="32"/>
    </i>
    <i r="1">
      <x v="16"/>
      <x/>
      <x v="30"/>
    </i>
    <i r="3">
      <x v="31"/>
    </i>
    <i r="1">
      <x v="17"/>
      <x v="1"/>
      <x v="31"/>
    </i>
    <i r="3">
      <x v="32"/>
    </i>
    <i r="2">
      <x v="16"/>
      <x v="32"/>
    </i>
    <i r="1">
      <x v="20"/>
      <x/>
      <x v="24"/>
    </i>
    <i r="1">
      <x v="21"/>
      <x v="1"/>
      <x v="25"/>
    </i>
    <i r="1">
      <x v="22"/>
      <x v="15"/>
      <x v="30"/>
    </i>
    <i r="3">
      <x v="31"/>
    </i>
    <i r="1">
      <x v="27"/>
      <x v="6"/>
      <x v="44"/>
    </i>
    <i r="3">
      <x v="45"/>
    </i>
    <i r="3">
      <x v="46"/>
    </i>
    <i r="3">
      <x v="47"/>
    </i>
    <i r="1">
      <x v="28"/>
      <x v="7"/>
      <x v="13"/>
    </i>
    <i r="3">
      <x v="46"/>
    </i>
    <i r="3">
      <x v="47"/>
    </i>
    <i>
      <x v="11"/>
      <x/>
      <x v="2"/>
      <x v="11"/>
    </i>
    <i r="1">
      <x v="1"/>
      <x v="3"/>
      <x v="12"/>
    </i>
    <i r="1">
      <x v="2"/>
      <x v="5"/>
      <x v="30"/>
    </i>
    <i r="2">
      <x v="17"/>
      <x v="74"/>
    </i>
    <i r="3">
      <x v="75"/>
    </i>
    <i r="3">
      <x v="76"/>
    </i>
    <i r="3">
      <x v="77"/>
    </i>
    <i r="3">
      <x v="78"/>
    </i>
    <i r="3">
      <x v="79"/>
    </i>
    <i r="3">
      <x v="80"/>
    </i>
    <i r="3">
      <x v="91"/>
    </i>
    <i r="1">
      <x v="3"/>
      <x v="4"/>
      <x v="31"/>
    </i>
    <i r="2">
      <x v="18"/>
      <x v="74"/>
    </i>
    <i r="3">
      <x v="75"/>
    </i>
    <i r="3">
      <x v="76"/>
    </i>
    <i r="3">
      <x v="77"/>
    </i>
    <i r="3">
      <x v="78"/>
    </i>
    <i r="3">
      <x v="79"/>
    </i>
    <i r="3">
      <x v="80"/>
    </i>
    <i r="3">
      <x v="92"/>
    </i>
    <i r="1">
      <x v="4"/>
      <x/>
      <x v="26"/>
    </i>
    <i r="3">
      <x v="27"/>
    </i>
    <i r="1">
      <x v="5"/>
      <x v="1"/>
      <x v="27"/>
    </i>
    <i r="3">
      <x v="28"/>
    </i>
    <i r="1">
      <x v="12"/>
      <x v="12"/>
      <x/>
    </i>
    <i r="3">
      <x v="1"/>
    </i>
    <i r="3">
      <x v="2"/>
    </i>
    <i r="3">
      <x v="3"/>
    </i>
    <i r="3">
      <x v="4"/>
    </i>
    <i r="3">
      <x v="5"/>
    </i>
    <i r="3">
      <x v="87"/>
    </i>
    <i r="1">
      <x v="13"/>
      <x v="13"/>
      <x/>
    </i>
    <i r="3">
      <x v="1"/>
    </i>
    <i r="3">
      <x v="2"/>
    </i>
    <i r="3">
      <x v="3"/>
    </i>
    <i r="3">
      <x v="4"/>
    </i>
    <i r="3">
      <x v="5"/>
    </i>
    <i r="3">
      <x v="6"/>
    </i>
    <i r="1">
      <x v="14"/>
      <x/>
      <x v="30"/>
    </i>
    <i r="3">
      <x v="31"/>
    </i>
    <i r="1">
      <x v="15"/>
      <x v="1"/>
      <x v="31"/>
    </i>
    <i r="3">
      <x v="32"/>
    </i>
    <i r="1">
      <x v="36"/>
      <x/>
      <x v="2"/>
    </i>
    <i r="3">
      <x v="3"/>
    </i>
    <i r="1">
      <x v="37"/>
      <x v="1"/>
      <x v="3"/>
    </i>
    <i r="3">
      <x v="4"/>
    </i>
    <i r="1">
      <x v="39"/>
      <x v="2"/>
      <x v="75"/>
    </i>
    <i r="3">
      <x v="76"/>
    </i>
    <i r="3">
      <x v="77"/>
    </i>
    <i r="3">
      <x v="78"/>
    </i>
    <i r="3">
      <x v="79"/>
    </i>
    <i r="1">
      <x v="40"/>
      <x v="3"/>
      <x v="76"/>
    </i>
    <i r="3">
      <x v="77"/>
    </i>
    <i r="3">
      <x v="78"/>
    </i>
    <i r="3">
      <x v="79"/>
    </i>
    <i r="3">
      <x v="80"/>
    </i>
    <i r="1">
      <x v="41"/>
      <x v="6"/>
      <x v="74"/>
    </i>
    <i r="3">
      <x v="75"/>
    </i>
    <i r="3">
      <x v="76"/>
    </i>
    <i r="3">
      <x v="77"/>
    </i>
    <i r="3">
      <x v="78"/>
    </i>
    <i r="3">
      <x v="79"/>
    </i>
    <i r="3">
      <x v="80"/>
    </i>
    <i r="1">
      <x v="42"/>
      <x v="7"/>
      <x v="75"/>
    </i>
    <i r="3">
      <x v="76"/>
    </i>
    <i r="3">
      <x v="77"/>
    </i>
    <i r="3">
      <x v="78"/>
    </i>
    <i r="3">
      <x v="79"/>
    </i>
    <i r="3">
      <x v="80"/>
    </i>
    <i r="3">
      <x v="92"/>
    </i>
    <i r="1">
      <x v="43"/>
      <x v="6"/>
      <x v="16"/>
    </i>
    <i r="3">
      <x v="17"/>
    </i>
    <i r="3">
      <x v="18"/>
    </i>
    <i r="3">
      <x v="19"/>
    </i>
    <i r="3">
      <x v="20"/>
    </i>
    <i r="3">
      <x v="21"/>
    </i>
    <i r="1">
      <x v="44"/>
      <x v="7"/>
      <x v="17"/>
    </i>
    <i r="3">
      <x v="18"/>
    </i>
    <i r="3">
      <x v="19"/>
    </i>
    <i r="3">
      <x v="20"/>
    </i>
    <i r="3">
      <x v="21"/>
    </i>
    <i r="3">
      <x v="22"/>
    </i>
    <i r="1">
      <x v="45"/>
      <x v="25"/>
      <x v="106"/>
    </i>
    <i r="3">
      <x v="107"/>
    </i>
    <i r="3">
      <x v="108"/>
    </i>
    <i r="3">
      <x v="109"/>
    </i>
    <i r="3">
      <x v="110"/>
    </i>
    <i r="1">
      <x v="46"/>
      <x v="26"/>
      <x v="107"/>
    </i>
    <i r="3">
      <x v="108"/>
    </i>
    <i r="3">
      <x v="109"/>
    </i>
    <i r="3">
      <x v="110"/>
    </i>
    <i r="3">
      <x v="111"/>
    </i>
    <i r="1">
      <x v="49"/>
      <x v="1"/>
      <x v="56"/>
    </i>
    <i r="3">
      <x v="57"/>
    </i>
    <i r="3">
      <x v="58"/>
    </i>
    <i r="3">
      <x v="59"/>
    </i>
    <i r="3">
      <x v="60"/>
    </i>
    <i r="3">
      <x v="61"/>
    </i>
    <i r="3">
      <x v="62"/>
    </i>
    <i r="1">
      <x v="50"/>
      <x/>
      <x v="55"/>
    </i>
    <i r="3">
      <x v="56"/>
    </i>
    <i r="3">
      <x v="57"/>
    </i>
    <i r="3">
      <x v="58"/>
    </i>
    <i r="3">
      <x v="59"/>
    </i>
    <i r="3">
      <x v="60"/>
    </i>
    <i r="3">
      <x v="61"/>
    </i>
    <i>
      <x v="12"/>
      <x v="2"/>
      <x v="5"/>
      <x v="74"/>
    </i>
    <i r="3">
      <x v="75"/>
    </i>
    <i r="3">
      <x v="76"/>
    </i>
    <i r="3">
      <x v="77"/>
    </i>
    <i r="3">
      <x v="78"/>
    </i>
    <i r="3">
      <x v="79"/>
    </i>
    <i r="1">
      <x v="3"/>
      <x v="4"/>
      <x v="75"/>
    </i>
    <i r="3">
      <x v="76"/>
    </i>
    <i r="3">
      <x v="77"/>
    </i>
    <i r="3">
      <x v="78"/>
    </i>
    <i r="3">
      <x v="79"/>
    </i>
    <i r="3">
      <x v="80"/>
    </i>
    <i r="1">
      <x v="21"/>
      <x v="1"/>
      <x v="68"/>
    </i>
    <i r="3">
      <x v="69"/>
    </i>
    <i r="1">
      <x v="33"/>
      <x/>
      <x v="63"/>
    </i>
    <i r="3">
      <x v="64"/>
    </i>
    <i r="3">
      <x v="65"/>
    </i>
    <i r="3">
      <x v="66"/>
    </i>
    <i r="3">
      <x v="67"/>
    </i>
    <i r="3">
      <x v="68"/>
    </i>
    <i r="1">
      <x v="34"/>
      <x v="1"/>
      <x v="64"/>
    </i>
    <i r="3">
      <x v="65"/>
    </i>
    <i r="3">
      <x v="66"/>
    </i>
    <i r="3">
      <x v="67"/>
    </i>
    <i r="1">
      <x v="49"/>
      <x v="1"/>
      <x v="56"/>
    </i>
    <i r="3">
      <x v="57"/>
    </i>
    <i r="3">
      <x v="58"/>
    </i>
    <i r="3">
      <x v="59"/>
    </i>
    <i r="3">
      <x v="60"/>
    </i>
    <i r="3">
      <x v="61"/>
    </i>
    <i r="3">
      <x v="62"/>
    </i>
    <i r="3">
      <x v="63"/>
    </i>
    <i r="1">
      <x v="50"/>
      <x/>
      <x v="55"/>
    </i>
    <i r="3">
      <x v="56"/>
    </i>
    <i r="3">
      <x v="57"/>
    </i>
    <i r="3">
      <x v="58"/>
    </i>
    <i r="3">
      <x v="59"/>
    </i>
    <i r="3">
      <x v="60"/>
    </i>
    <i r="3">
      <x v="61"/>
    </i>
    <i r="3">
      <x v="62"/>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3">
      <x v="105"/>
    </i>
    <i r="1">
      <x v="1"/>
      <x v="3"/>
      <x v="7"/>
    </i>
    <i r="3">
      <x v="11"/>
    </i>
    <i r="3">
      <x v="12"/>
    </i>
    <i r="3">
      <x v="13"/>
    </i>
    <i r="3">
      <x v="14"/>
    </i>
    <i r="3">
      <x v="15"/>
    </i>
    <i r="3">
      <x v="16"/>
    </i>
    <i r="3">
      <x v="17"/>
    </i>
    <i r="3">
      <x v="18"/>
    </i>
    <i r="3">
      <x v="19"/>
    </i>
    <i r="3">
      <x v="20"/>
    </i>
    <i r="3">
      <x v="21"/>
    </i>
    <i r="3">
      <x v="22"/>
    </i>
    <i r="3">
      <x v="39"/>
    </i>
    <i r="3">
      <x v="40"/>
    </i>
    <i r="3">
      <x v="44"/>
    </i>
    <i r="3">
      <x v="45"/>
    </i>
    <i r="3">
      <x v="46"/>
    </i>
    <i r="3">
      <x v="47"/>
    </i>
    <i r="3">
      <x v="48"/>
    </i>
    <i r="3">
      <x v="49"/>
    </i>
    <i r="3">
      <x v="50"/>
    </i>
    <i r="3">
      <x v="53"/>
    </i>
    <i r="1">
      <x v="6"/>
      <x v="2"/>
      <x v="9"/>
    </i>
    <i r="3">
      <x v="10"/>
    </i>
    <i r="1">
      <x v="7"/>
      <x v="3"/>
      <x v="10"/>
    </i>
    <i r="2">
      <x v="7"/>
      <x v="10"/>
    </i>
    <i r="1">
      <x v="10"/>
      <x v="10"/>
      <x v="93"/>
    </i>
    <i r="3">
      <x v="94"/>
    </i>
    <i r="3">
      <x v="95"/>
    </i>
    <i r="3">
      <x v="96"/>
    </i>
    <i r="3">
      <x v="97"/>
    </i>
    <i r="1">
      <x v="11"/>
      <x v="11"/>
      <x v="94"/>
    </i>
    <i r="3">
      <x v="95"/>
    </i>
    <i r="3">
      <x v="96"/>
    </i>
    <i r="3">
      <x v="97"/>
    </i>
    <i r="3">
      <x v="98"/>
    </i>
    <i r="1">
      <x v="27"/>
      <x v="6"/>
      <x v="13"/>
    </i>
    <i r="3">
      <x v="43"/>
    </i>
    <i r="3">
      <x v="44"/>
    </i>
    <i r="3">
      <x v="45"/>
    </i>
    <i r="3">
      <x v="46"/>
    </i>
    <i r="3">
      <x v="47"/>
    </i>
    <i r="1">
      <x v="28"/>
      <x v="7"/>
      <x v="13"/>
    </i>
    <i r="3">
      <x v="14"/>
    </i>
    <i r="3">
      <x v="44"/>
    </i>
    <i r="3">
      <x v="45"/>
    </i>
    <i r="3">
      <x v="46"/>
    </i>
    <i r="3">
      <x v="47"/>
    </i>
    <i r="1">
      <x v="39"/>
      <x v="2"/>
      <x v="76"/>
    </i>
    <i r="3">
      <x v="77"/>
    </i>
    <i r="3">
      <x v="78"/>
    </i>
    <i r="3">
      <x v="79"/>
    </i>
    <i r="1">
      <x v="40"/>
      <x v="3"/>
      <x v="77"/>
    </i>
    <i r="3">
      <x v="78"/>
    </i>
    <i r="3">
      <x v="79"/>
    </i>
    <i r="3">
      <x v="80"/>
    </i>
    <i r="1">
      <x v="49"/>
      <x v="1"/>
      <x v="56"/>
    </i>
    <i r="3">
      <x v="57"/>
    </i>
    <i r="3">
      <x v="58"/>
    </i>
    <i r="3">
      <x v="59"/>
    </i>
    <i r="3">
      <x v="60"/>
    </i>
    <i r="3">
      <x v="61"/>
    </i>
    <i r="3">
      <x v="62"/>
    </i>
    <i r="1">
      <x v="50"/>
      <x/>
      <x v="55"/>
    </i>
    <i r="3">
      <x v="56"/>
    </i>
    <i r="3">
      <x v="57"/>
    </i>
    <i r="3">
      <x v="58"/>
    </i>
    <i r="3">
      <x v="59"/>
    </i>
    <i r="3">
      <x v="60"/>
    </i>
    <i r="3">
      <x v="61"/>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6"/>
      <x v="6"/>
      <x v="9"/>
    </i>
    <i r="3">
      <x v="10"/>
    </i>
    <i r="1">
      <x v="7"/>
      <x v="7"/>
      <x v="10"/>
    </i>
    <i r="3">
      <x v="11"/>
    </i>
    <i r="1">
      <x v="49"/>
      <x v="1"/>
      <x v="56"/>
    </i>
    <i r="3">
      <x v="57"/>
    </i>
    <i r="3">
      <x v="58"/>
    </i>
    <i r="3">
      <x v="59"/>
    </i>
    <i r="3">
      <x v="60"/>
    </i>
    <i r="3">
      <x v="61"/>
    </i>
    <i r="3">
      <x v="62"/>
    </i>
    <i r="1">
      <x v="50"/>
      <x/>
      <x v="55"/>
    </i>
    <i r="3">
      <x v="56"/>
    </i>
    <i r="3">
      <x v="57"/>
    </i>
    <i r="3">
      <x v="58"/>
    </i>
    <i r="3">
      <x v="59"/>
    </i>
    <i r="3">
      <x v="60"/>
    </i>
    <i r="3">
      <x v="61"/>
    </i>
    <i>
      <x v="16"/>
      <x/>
      <x v="2"/>
      <x v="13"/>
    </i>
    <i r="3">
      <x v="44"/>
    </i>
    <i r="3">
      <x v="45"/>
    </i>
    <i r="3">
      <x v="46"/>
    </i>
    <i r="3">
      <x v="47"/>
    </i>
    <i r="1">
      <x v="1"/>
      <x v="3"/>
      <x v="13"/>
    </i>
    <i r="3">
      <x v="14"/>
    </i>
    <i r="3">
      <x v="45"/>
    </i>
    <i r="3">
      <x v="46"/>
    </i>
    <i r="3">
      <x v="47"/>
    </i>
    <i r="1">
      <x v="14"/>
      <x/>
      <x v="30"/>
    </i>
    <i r="3">
      <x v="31"/>
    </i>
    <i r="1">
      <x v="15"/>
      <x v="1"/>
      <x v="31"/>
    </i>
    <i r="3">
      <x v="32"/>
    </i>
    <i r="1">
      <x v="16"/>
      <x/>
      <x v="30"/>
    </i>
    <i r="1">
      <x v="17"/>
      <x v="1"/>
      <x v="31"/>
    </i>
    <i r="1">
      <x v="39"/>
      <x v="2"/>
      <x v="75"/>
    </i>
    <i r="3">
      <x v="76"/>
    </i>
    <i r="3">
      <x v="77"/>
    </i>
    <i r="3">
      <x v="78"/>
    </i>
    <i r="3">
      <x v="79"/>
    </i>
    <i r="1">
      <x v="40"/>
      <x v="3"/>
      <x v="76"/>
    </i>
    <i r="3">
      <x v="77"/>
    </i>
    <i r="3">
      <x v="78"/>
    </i>
    <i r="3">
      <x v="79"/>
    </i>
    <i r="3">
      <x v="80"/>
    </i>
    <i>
      <x v="17"/>
      <x v="17"/>
      <x v="16"/>
      <x v="31"/>
    </i>
    <i r="3">
      <x v="32"/>
    </i>
    <i r="1">
      <x v="22"/>
      <x v="15"/>
      <x v="30"/>
    </i>
    <i r="3">
      <x v="31"/>
    </i>
    <i>
      <x v="18"/>
      <x v="14"/>
      <x/>
      <x v="31"/>
    </i>
    <i r="1">
      <x v="15"/>
      <x v="1"/>
      <x v="32"/>
    </i>
    <i>
      <x v="19"/>
      <x/>
      <x v="2"/>
      <x v="15"/>
    </i>
    <i r="3">
      <x v="39"/>
    </i>
    <i r="3">
      <x v="40"/>
    </i>
    <i r="3">
      <x v="41"/>
    </i>
    <i r="3">
      <x v="42"/>
    </i>
    <i r="3">
      <x v="43"/>
    </i>
    <i r="1">
      <x v="1"/>
      <x v="3"/>
      <x v="16"/>
    </i>
    <i r="3">
      <x v="40"/>
    </i>
    <i r="3">
      <x v="41"/>
    </i>
    <i r="3">
      <x v="42"/>
    </i>
    <i r="3">
      <x v="43"/>
    </i>
    <i r="3">
      <x v="44"/>
    </i>
    <i r="1">
      <x v="2"/>
      <x v="5"/>
      <x v="31"/>
    </i>
    <i r="1">
      <x v="3"/>
      <x v="4"/>
      <x v="32"/>
    </i>
    <i r="1">
      <x v="27"/>
      <x v="6"/>
      <x v="13"/>
    </i>
    <i r="3">
      <x v="46"/>
    </i>
    <i r="3">
      <x v="47"/>
    </i>
    <i r="1">
      <x v="28"/>
      <x v="7"/>
      <x v="13"/>
    </i>
    <i r="3">
      <x v="14"/>
    </i>
    <i r="3">
      <x v="47"/>
    </i>
    <i r="1">
      <x v="36"/>
      <x/>
      <x/>
    </i>
    <i r="3">
      <x v="1"/>
    </i>
    <i r="3">
      <x v="2"/>
    </i>
    <i r="3">
      <x v="3"/>
    </i>
    <i r="1">
      <x v="37"/>
      <x v="1"/>
      <x v="1"/>
    </i>
    <i r="3">
      <x v="2"/>
    </i>
    <i r="3">
      <x v="3"/>
    </i>
    <i r="3">
      <x v="4"/>
    </i>
    <i>
      <x v="22"/>
      <x/>
      <x v="2"/>
      <x v="40"/>
    </i>
    <i r="1">
      <x v="1"/>
      <x v="3"/>
      <x v="11"/>
    </i>
    <i r="3">
      <x v="41"/>
    </i>
    <i r="1">
      <x v="2"/>
      <x/>
      <x v="2"/>
    </i>
    <i r="1">
      <x v="3"/>
      <x v="1"/>
      <x v="4"/>
    </i>
    <i r="1">
      <x v="6"/>
      <x v="2"/>
      <x v="10"/>
    </i>
    <i r="2">
      <x v="6"/>
      <x v="11"/>
    </i>
    <i r="3">
      <x v="12"/>
    </i>
    <i r="1">
      <x v="7"/>
      <x v="7"/>
      <x v="7"/>
    </i>
    <i>
      <x v="24"/>
      <x v="6"/>
      <x v="6"/>
      <x v="11"/>
    </i>
    <i r="1">
      <x v="7"/>
      <x v="7"/>
      <x v="12"/>
    </i>
    <i>
      <x v="25"/>
      <x v="6"/>
      <x v="6"/>
      <x v="11"/>
    </i>
    <i r="1">
      <x v="7"/>
      <x v="7"/>
      <x v="12"/>
    </i>
    <i r="1">
      <x v="23"/>
      <x v="20"/>
      <x v="55"/>
    </i>
    <i r="3">
      <x v="56"/>
    </i>
    <i r="3">
      <x v="57"/>
    </i>
    <i r="3">
      <x v="58"/>
    </i>
    <i r="3">
      <x v="59"/>
    </i>
    <i r="3">
      <x v="60"/>
    </i>
    <i r="3">
      <x v="61"/>
    </i>
    <i r="3">
      <x v="62"/>
    </i>
    <i r="3">
      <x v="63"/>
    </i>
    <i r="3">
      <x v="64"/>
    </i>
    <i r="3">
      <x v="65"/>
    </i>
    <i r="3">
      <x v="66"/>
    </i>
    <i r="3">
      <x v="67"/>
    </i>
    <i r="3">
      <x v="68"/>
    </i>
    <i r="3">
      <x v="99"/>
    </i>
    <i r="1">
      <x v="24"/>
      <x v="21"/>
      <x v="55"/>
    </i>
    <i r="3">
      <x v="56"/>
    </i>
    <i r="3">
      <x v="57"/>
    </i>
    <i r="3">
      <x v="58"/>
    </i>
    <i r="3">
      <x v="59"/>
    </i>
    <i r="3">
      <x v="60"/>
    </i>
    <i r="3">
      <x v="61"/>
    </i>
    <i r="3">
      <x v="62"/>
    </i>
    <i r="3">
      <x v="63"/>
    </i>
    <i r="3">
      <x v="64"/>
    </i>
    <i r="3">
      <x v="65"/>
    </i>
    <i r="3">
      <x v="66"/>
    </i>
    <i r="3">
      <x v="67"/>
    </i>
    <i r="3">
      <x v="68"/>
    </i>
    <i r="3">
      <x v="69"/>
    </i>
    <i r="1">
      <x v="25"/>
      <x v="20"/>
      <x/>
    </i>
    <i r="3">
      <x v="1"/>
    </i>
    <i r="3">
      <x v="2"/>
    </i>
    <i r="3">
      <x v="3"/>
    </i>
    <i r="3">
      <x v="4"/>
    </i>
    <i r="3">
      <x v="5"/>
    </i>
    <i r="3">
      <x v="87"/>
    </i>
    <i r="1">
      <x v="26"/>
      <x v="21"/>
      <x/>
    </i>
    <i r="3">
      <x v="1"/>
    </i>
    <i r="3">
      <x v="2"/>
    </i>
    <i r="3">
      <x v="3"/>
    </i>
    <i r="3">
      <x v="4"/>
    </i>
    <i r="3">
      <x v="5"/>
    </i>
    <i r="3">
      <x v="6"/>
    </i>
    <i r="1">
      <x v="36"/>
      <x/>
      <x/>
    </i>
    <i r="3">
      <x v="1"/>
    </i>
    <i r="3">
      <x v="2"/>
    </i>
    <i r="3">
      <x v="3"/>
    </i>
    <i r="3">
      <x v="4"/>
    </i>
    <i r="3">
      <x v="5"/>
    </i>
    <i r="1">
      <x v="37"/>
      <x v="1"/>
      <x v="1"/>
    </i>
    <i r="3">
      <x v="2"/>
    </i>
    <i r="3">
      <x v="3"/>
    </i>
    <i r="3">
      <x v="4"/>
    </i>
    <i r="3">
      <x v="5"/>
    </i>
    <i r="3">
      <x v="6"/>
    </i>
    <i>
      <x v="26"/>
      <x/>
      <x v="2"/>
      <x v="12"/>
    </i>
    <i r="3">
      <x v="16"/>
    </i>
    <i r="3">
      <x v="17"/>
    </i>
    <i r="3">
      <x v="40"/>
    </i>
    <i r="3">
      <x v="42"/>
    </i>
    <i r="3">
      <x v="46"/>
    </i>
    <i r="1">
      <x v="1"/>
      <x v="3"/>
      <x v="7"/>
    </i>
    <i r="3">
      <x v="15"/>
    </i>
    <i r="3">
      <x v="17"/>
    </i>
    <i r="3">
      <x v="41"/>
    </i>
    <i r="3">
      <x v="43"/>
    </i>
    <i r="3">
      <x v="47"/>
    </i>
    <i r="1">
      <x v="2"/>
      <x/>
      <x/>
    </i>
    <i r="3">
      <x v="2"/>
    </i>
    <i r="3">
      <x v="3"/>
    </i>
    <i r="3">
      <x v="5"/>
    </i>
    <i r="2">
      <x v="5"/>
      <x v="30"/>
    </i>
    <i r="3">
      <x v="31"/>
    </i>
    <i r="2">
      <x v="17"/>
      <x v="76"/>
    </i>
    <i r="3">
      <x v="77"/>
    </i>
    <i r="1">
      <x v="3"/>
      <x v="1"/>
      <x v="3"/>
    </i>
    <i r="3">
      <x v="4"/>
    </i>
    <i r="2">
      <x v="4"/>
      <x v="32"/>
    </i>
    <i r="2">
      <x v="18"/>
      <x v="77"/>
    </i>
    <i r="3">
      <x v="78"/>
    </i>
    <i r="3">
      <x v="79"/>
    </i>
    <i r="1">
      <x v="4"/>
      <x/>
      <x v="25"/>
    </i>
    <i r="1">
      <x v="5"/>
      <x v="1"/>
      <x v="26"/>
    </i>
    <i r="3">
      <x v="28"/>
    </i>
    <i r="1">
      <x v="6"/>
      <x v="6"/>
      <x v="10"/>
    </i>
    <i r="3">
      <x v="12"/>
    </i>
    <i r="1">
      <x v="7"/>
      <x v="7"/>
      <x v="7"/>
    </i>
    <i r="1">
      <x v="27"/>
      <x v="6"/>
      <x v="44"/>
    </i>
    <i r="3">
      <x v="45"/>
    </i>
    <i r="1">
      <x v="28"/>
      <x v="7"/>
      <x v="46"/>
    </i>
    <i r="3">
      <x v="47"/>
    </i>
    <i>
      <x v="27"/>
      <x v="2"/>
      <x/>
      <x v="1"/>
    </i>
    <i r="3">
      <x v="2"/>
    </i>
    <i r="3">
      <x v="3"/>
    </i>
    <i r="3">
      <x v="4"/>
    </i>
    <i r="1">
      <x v="3"/>
      <x v="1"/>
      <x v="2"/>
    </i>
    <i r="3">
      <x v="3"/>
    </i>
    <i r="3">
      <x v="4"/>
    </i>
    <i r="3">
      <x v="5"/>
    </i>
    <i r="1">
      <x v="16"/>
      <x/>
      <x v="30"/>
    </i>
    <i r="3">
      <x v="31"/>
    </i>
    <i r="1">
      <x v="17"/>
      <x v="1"/>
      <x v="31"/>
    </i>
    <i r="3">
      <x v="32"/>
    </i>
    <i r="1">
      <x v="36"/>
      <x/>
      <x v="4"/>
    </i>
    <i r="1">
      <x v="37"/>
      <x v="1"/>
      <x v="5"/>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4"/>
      <x/>
      <x v="25"/>
    </i>
    <i r="3">
      <x v="26"/>
    </i>
    <i r="3">
      <x v="27"/>
    </i>
    <i r="1">
      <x v="5"/>
      <x v="1"/>
      <x v="26"/>
    </i>
    <i r="3">
      <x v="27"/>
    </i>
    <i r="3">
      <x v="28"/>
    </i>
    <i r="1">
      <x v="6"/>
      <x v="2"/>
      <x v="9"/>
    </i>
    <i r="3">
      <x v="10"/>
    </i>
    <i r="1">
      <x v="7"/>
      <x v="3"/>
      <x v="10"/>
    </i>
    <i r="1">
      <x v="20"/>
      <x/>
      <x v="24"/>
    </i>
    <i r="1">
      <x v="21"/>
      <x v="1"/>
      <x v="25"/>
    </i>
    <i r="3">
      <x v="68"/>
    </i>
    <i r="3">
      <x v="69"/>
    </i>
    <i r="1">
      <x v="33"/>
      <x/>
      <x v="63"/>
    </i>
    <i r="3">
      <x v="64"/>
    </i>
    <i r="3">
      <x v="65"/>
    </i>
    <i r="3">
      <x v="66"/>
    </i>
    <i r="3">
      <x v="67"/>
    </i>
    <i r="3">
      <x v="68"/>
    </i>
    <i r="1">
      <x v="34"/>
      <x v="1"/>
      <x v="64"/>
    </i>
    <i r="3">
      <x v="65"/>
    </i>
    <i r="3">
      <x v="66"/>
    </i>
    <i r="3">
      <x v="67"/>
    </i>
    <i r="1">
      <x v="36"/>
      <x/>
      <x v="5"/>
    </i>
    <i r="1">
      <x v="37"/>
      <x v="1"/>
      <x v="6"/>
    </i>
    <i r="1">
      <x v="39"/>
      <x v="2"/>
      <x v="75"/>
    </i>
    <i r="3">
      <x v="76"/>
    </i>
    <i r="3">
      <x v="77"/>
    </i>
    <i r="3">
      <x v="78"/>
    </i>
    <i r="3">
      <x v="79"/>
    </i>
    <i r="1">
      <x v="40"/>
      <x v="3"/>
      <x v="76"/>
    </i>
    <i r="3">
      <x v="77"/>
    </i>
    <i r="3">
      <x v="78"/>
    </i>
    <i r="3">
      <x v="79"/>
    </i>
    <i r="3">
      <x v="80"/>
    </i>
    <i r="1">
      <x v="49"/>
      <x v="1"/>
      <x v="56"/>
    </i>
    <i r="3">
      <x v="57"/>
    </i>
    <i r="3">
      <x v="58"/>
    </i>
    <i r="3">
      <x v="59"/>
    </i>
    <i r="3">
      <x v="60"/>
    </i>
    <i r="3">
      <x v="61"/>
    </i>
    <i r="3">
      <x v="62"/>
    </i>
    <i r="3">
      <x v="63"/>
    </i>
    <i r="1">
      <x v="50"/>
      <x/>
      <x v="55"/>
    </i>
    <i r="3">
      <x v="56"/>
    </i>
    <i r="3">
      <x v="57"/>
    </i>
    <i r="3">
      <x v="58"/>
    </i>
    <i r="3">
      <x v="59"/>
    </i>
    <i r="3">
      <x v="60"/>
    </i>
    <i r="3">
      <x v="61"/>
    </i>
    <i r="3">
      <x v="62"/>
    </i>
    <i>
      <x v="30"/>
      <x v="39"/>
      <x v="2"/>
      <x v="75"/>
    </i>
    <i r="3">
      <x v="76"/>
    </i>
    <i r="3">
      <x v="77"/>
    </i>
    <i r="3">
      <x v="78"/>
    </i>
    <i r="3">
      <x v="79"/>
    </i>
    <i r="1">
      <x v="40"/>
      <x v="3"/>
      <x v="76"/>
    </i>
    <i r="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2"/>
      <x/>
      <x v="1"/>
    </i>
    <i r="3">
      <x v="2"/>
    </i>
    <i r="3">
      <x v="3"/>
    </i>
    <i r="3">
      <x v="4"/>
    </i>
    <i r="1">
      <x v="3"/>
      <x v="1"/>
      <x v="2"/>
    </i>
    <i r="3">
      <x v="3"/>
    </i>
    <i r="3">
      <x v="4"/>
    </i>
    <i r="3">
      <x v="5"/>
    </i>
    <i>
      <x v="32"/>
      <x v="2"/>
      <x/>
      <x v="2"/>
    </i>
    <i r="3">
      <x v="3"/>
    </i>
    <i r="2">
      <x v="17"/>
      <x v="74"/>
    </i>
    <i r="3">
      <x v="75"/>
    </i>
    <i r="3">
      <x v="76"/>
    </i>
    <i r="3">
      <x v="77"/>
    </i>
    <i r="3">
      <x v="78"/>
    </i>
    <i r="3">
      <x v="79"/>
    </i>
    <i r="3">
      <x v="80"/>
    </i>
    <i r="3">
      <x v="91"/>
    </i>
    <i r="1">
      <x v="3"/>
      <x v="1"/>
      <x v="3"/>
    </i>
    <i r="3">
      <x v="4"/>
    </i>
    <i r="2">
      <x v="18"/>
      <x v="74"/>
    </i>
    <i r="3">
      <x v="75"/>
    </i>
    <i r="3">
      <x v="76"/>
    </i>
    <i r="3">
      <x v="77"/>
    </i>
    <i r="3">
      <x v="78"/>
    </i>
    <i r="3">
      <x v="79"/>
    </i>
    <i r="3">
      <x v="80"/>
    </i>
    <i r="3">
      <x v="92"/>
    </i>
    <i r="1">
      <x v="25"/>
      <x v="20"/>
      <x/>
    </i>
    <i r="3">
      <x v="1"/>
    </i>
    <i r="3">
      <x v="2"/>
    </i>
    <i r="3">
      <x v="3"/>
    </i>
    <i r="3">
      <x v="4"/>
    </i>
    <i r="3">
      <x v="5"/>
    </i>
    <i r="3">
      <x v="6"/>
    </i>
    <i r="3">
      <x v="87"/>
    </i>
    <i r="1">
      <x v="26"/>
      <x v="21"/>
      <x/>
    </i>
    <i r="3">
      <x v="1"/>
    </i>
    <i r="3">
      <x v="2"/>
    </i>
    <i r="3">
      <x v="3"/>
    </i>
    <i r="3">
      <x v="4"/>
    </i>
    <i r="3">
      <x v="5"/>
    </i>
    <i r="3">
      <x v="6"/>
    </i>
    <i r="3">
      <x v="112"/>
    </i>
    <i r="1">
      <x v="33"/>
      <x/>
      <x v="64"/>
    </i>
    <i r="1">
      <x v="34"/>
      <x v="1"/>
      <x v="65"/>
    </i>
    <i r="1">
      <x v="36"/>
      <x/>
      <x v="3"/>
    </i>
    <i r="3">
      <x v="5"/>
    </i>
    <i r="1">
      <x v="37"/>
      <x v="1"/>
      <x v="4"/>
    </i>
    <i r="3">
      <x v="6"/>
    </i>
    <i r="1">
      <x v="49"/>
      <x v="1"/>
      <x v="58"/>
    </i>
    <i r="1">
      <x v="50"/>
      <x/>
      <x v="57"/>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2"/>
      <x/>
      <x v="1"/>
    </i>
    <i r="3">
      <x v="2"/>
    </i>
    <i r="3">
      <x v="3"/>
    </i>
    <i r="3">
      <x v="4"/>
    </i>
    <i r="1">
      <x v="3"/>
      <x v="1"/>
      <x v="2"/>
    </i>
    <i r="3">
      <x v="3"/>
    </i>
    <i r="3">
      <x v="4"/>
    </i>
    <i r="3">
      <x v="5"/>
    </i>
    <i r="1">
      <x v="27"/>
      <x v="6"/>
      <x v="13"/>
    </i>
    <i r="3">
      <x v="14"/>
    </i>
    <i r="3">
      <x v="43"/>
    </i>
    <i r="3">
      <x v="44"/>
    </i>
    <i r="3">
      <x v="45"/>
    </i>
    <i r="3">
      <x v="46"/>
    </i>
    <i r="3">
      <x v="47"/>
    </i>
    <i r="1">
      <x v="28"/>
      <x v="7"/>
      <x v="13"/>
    </i>
    <i r="3">
      <x v="14"/>
    </i>
    <i r="3">
      <x v="15"/>
    </i>
    <i r="3">
      <x v="44"/>
    </i>
    <i r="3">
      <x v="45"/>
    </i>
    <i r="3">
      <x v="46"/>
    </i>
    <i r="3">
      <x v="47"/>
    </i>
    <i>
      <x v="34"/>
      <x/>
      <x v="2"/>
      <x v="13"/>
    </i>
    <i r="3">
      <x v="14"/>
    </i>
    <i r="3">
      <x v="15"/>
    </i>
    <i r="3">
      <x v="16"/>
    </i>
    <i r="3">
      <x v="17"/>
    </i>
    <i r="3">
      <x v="18"/>
    </i>
    <i r="3">
      <x v="19"/>
    </i>
    <i r="3">
      <x v="20"/>
    </i>
    <i r="3">
      <x v="21"/>
    </i>
    <i r="3">
      <x v="22"/>
    </i>
    <i r="3">
      <x v="39"/>
    </i>
    <i r="3">
      <x v="40"/>
    </i>
    <i r="3">
      <x v="41"/>
    </i>
    <i r="3">
      <x v="42"/>
    </i>
    <i r="3">
      <x v="43"/>
    </i>
    <i r="3">
      <x v="44"/>
    </i>
    <i r="3">
      <x v="45"/>
    </i>
    <i r="3">
      <x v="46"/>
    </i>
    <i r="3">
      <x v="47"/>
    </i>
    <i r="3">
      <x v="48"/>
    </i>
    <i r="3">
      <x v="49"/>
    </i>
    <i r="1">
      <x v="1"/>
      <x v="3"/>
      <x v="13"/>
    </i>
    <i r="3">
      <x v="14"/>
    </i>
    <i r="3">
      <x v="15"/>
    </i>
    <i r="3">
      <x v="16"/>
    </i>
    <i r="3">
      <x v="17"/>
    </i>
    <i r="3">
      <x v="18"/>
    </i>
    <i r="3">
      <x v="19"/>
    </i>
    <i r="3">
      <x v="20"/>
    </i>
    <i r="3">
      <x v="21"/>
    </i>
    <i r="3">
      <x v="22"/>
    </i>
    <i r="3">
      <x v="40"/>
    </i>
    <i r="3">
      <x v="41"/>
    </i>
    <i r="3">
      <x v="42"/>
    </i>
    <i r="3">
      <x v="43"/>
    </i>
    <i r="3">
      <x v="44"/>
    </i>
    <i r="3">
      <x v="45"/>
    </i>
    <i r="3">
      <x v="46"/>
    </i>
    <i r="3">
      <x v="47"/>
    </i>
    <i r="3">
      <x v="48"/>
    </i>
    <i r="3">
      <x v="49"/>
    </i>
    <i r="3">
      <x v="50"/>
    </i>
    <i r="1">
      <x v="2"/>
      <x v="17"/>
      <x v="74"/>
    </i>
    <i r="3">
      <x v="75"/>
    </i>
    <i r="3">
      <x v="76"/>
    </i>
    <i r="3">
      <x v="77"/>
    </i>
    <i r="3">
      <x v="78"/>
    </i>
    <i r="3">
      <x v="79"/>
    </i>
    <i r="1">
      <x v="3"/>
      <x v="18"/>
      <x v="75"/>
    </i>
    <i r="3">
      <x v="76"/>
    </i>
    <i r="3">
      <x v="77"/>
    </i>
    <i r="3">
      <x v="78"/>
    </i>
    <i r="3">
      <x v="79"/>
    </i>
    <i r="3">
      <x v="80"/>
    </i>
    <i r="1">
      <x v="10"/>
      <x v="10"/>
      <x v="93"/>
    </i>
    <i r="3">
      <x v="94"/>
    </i>
    <i r="3">
      <x v="95"/>
    </i>
    <i r="3">
      <x v="96"/>
    </i>
    <i r="3">
      <x v="97"/>
    </i>
    <i r="1">
      <x v="11"/>
      <x v="11"/>
      <x v="94"/>
    </i>
    <i r="3">
      <x v="95"/>
    </i>
    <i r="3">
      <x v="96"/>
    </i>
    <i r="3">
      <x v="97"/>
    </i>
    <i r="3">
      <x v="98"/>
    </i>
    <i r="1">
      <x v="12"/>
      <x v="12"/>
      <x/>
    </i>
    <i r="3">
      <x v="1"/>
    </i>
    <i r="3">
      <x v="2"/>
    </i>
    <i r="3">
      <x v="3"/>
    </i>
    <i r="3">
      <x v="4"/>
    </i>
    <i r="3">
      <x v="5"/>
    </i>
    <i r="3">
      <x v="87"/>
    </i>
    <i r="1">
      <x v="13"/>
      <x v="13"/>
      <x/>
    </i>
    <i r="3">
      <x v="1"/>
    </i>
    <i r="3">
      <x v="2"/>
    </i>
    <i r="3">
      <x v="3"/>
    </i>
    <i r="3">
      <x v="4"/>
    </i>
    <i r="3">
      <x v="5"/>
    </i>
    <i r="3">
      <x v="6"/>
    </i>
    <i r="1">
      <x v="25"/>
      <x v="20"/>
      <x/>
    </i>
    <i r="3">
      <x v="1"/>
    </i>
    <i r="3">
      <x v="2"/>
    </i>
    <i r="3">
      <x v="3"/>
    </i>
    <i r="3">
      <x v="4"/>
    </i>
    <i r="3">
      <x v="5"/>
    </i>
    <i r="3">
      <x v="6"/>
    </i>
    <i r="3">
      <x v="87"/>
    </i>
    <i r="1">
      <x v="26"/>
      <x v="21"/>
      <x/>
    </i>
    <i r="3">
      <x v="1"/>
    </i>
    <i r="3">
      <x v="2"/>
    </i>
    <i r="3">
      <x v="3"/>
    </i>
    <i r="3">
      <x v="4"/>
    </i>
    <i r="3">
      <x v="5"/>
    </i>
    <i r="3">
      <x v="6"/>
    </i>
    <i r="3">
      <x v="112"/>
    </i>
    <i r="1">
      <x v="27"/>
      <x v="6"/>
      <x v="13"/>
    </i>
    <i r="3">
      <x v="14"/>
    </i>
    <i r="3">
      <x v="15"/>
    </i>
    <i r="3">
      <x v="43"/>
    </i>
    <i r="3">
      <x v="44"/>
    </i>
    <i r="3">
      <x v="45"/>
    </i>
    <i r="3">
      <x v="46"/>
    </i>
    <i r="3">
      <x v="47"/>
    </i>
    <i r="1">
      <x v="28"/>
      <x v="7"/>
      <x v="13"/>
    </i>
    <i r="3">
      <x v="14"/>
    </i>
    <i r="3">
      <x v="15"/>
    </i>
    <i r="3">
      <x v="16"/>
    </i>
    <i r="3">
      <x v="44"/>
    </i>
    <i r="3">
      <x v="45"/>
    </i>
    <i r="3">
      <x v="46"/>
    </i>
    <i r="3">
      <x v="47"/>
    </i>
    <i r="1">
      <x v="29"/>
      <x v="23"/>
      <x v="82"/>
    </i>
    <i r="3">
      <x v="83"/>
    </i>
    <i r="3">
      <x v="84"/>
    </i>
    <i r="3">
      <x v="85"/>
    </i>
    <i r="1">
      <x v="30"/>
      <x v="24"/>
      <x v="83"/>
    </i>
    <i r="3">
      <x v="84"/>
    </i>
    <i r="3">
      <x v="85"/>
    </i>
    <i r="3">
      <x v="86"/>
    </i>
    <i r="1">
      <x v="39"/>
      <x v="2"/>
      <x v="75"/>
    </i>
    <i r="3">
      <x v="76"/>
    </i>
    <i r="3">
      <x v="77"/>
    </i>
    <i r="3">
      <x v="78"/>
    </i>
    <i r="3">
      <x v="79"/>
    </i>
    <i r="1">
      <x v="40"/>
      <x v="3"/>
      <x v="76"/>
    </i>
    <i r="3">
      <x v="77"/>
    </i>
    <i r="3">
      <x v="78"/>
    </i>
    <i r="3">
      <x v="79"/>
    </i>
    <i r="3">
      <x v="80"/>
    </i>
    <i r="1">
      <x v="43"/>
      <x v="6"/>
      <x v="16"/>
    </i>
    <i r="3">
      <x v="17"/>
    </i>
    <i r="3">
      <x v="18"/>
    </i>
    <i r="3">
      <x v="19"/>
    </i>
    <i r="3">
      <x v="20"/>
    </i>
    <i r="3">
      <x v="21"/>
    </i>
    <i r="1">
      <x v="44"/>
      <x v="7"/>
      <x v="17"/>
    </i>
    <i r="3">
      <x v="18"/>
    </i>
    <i r="3">
      <x v="19"/>
    </i>
    <i r="3">
      <x v="20"/>
    </i>
    <i r="3">
      <x v="21"/>
    </i>
    <i r="3">
      <x v="22"/>
    </i>
    <i r="1">
      <x v="45"/>
      <x v="25"/>
      <x v="106"/>
    </i>
    <i r="3">
      <x v="107"/>
    </i>
    <i r="3">
      <x v="108"/>
    </i>
    <i r="3">
      <x v="109"/>
    </i>
    <i r="3">
      <x v="110"/>
    </i>
    <i r="1">
      <x v="46"/>
      <x v="26"/>
      <x v="107"/>
    </i>
    <i r="3">
      <x v="108"/>
    </i>
    <i r="3">
      <x v="109"/>
    </i>
    <i r="3">
      <x v="110"/>
    </i>
    <i r="3">
      <x v="111"/>
    </i>
    <i r="1">
      <x v="47"/>
      <x v="27"/>
      <x v="106"/>
    </i>
    <i r="3">
      <x v="107"/>
    </i>
    <i r="3">
      <x v="108"/>
    </i>
    <i r="3">
      <x v="109"/>
    </i>
    <i r="3">
      <x v="110"/>
    </i>
    <i r="3">
      <x v="111"/>
    </i>
    <i r="3">
      <x v="113"/>
    </i>
    <i r="3">
      <x v="114"/>
    </i>
    <i r="1">
      <x v="48"/>
      <x v="28"/>
      <x v="106"/>
    </i>
    <i r="3">
      <x v="107"/>
    </i>
    <i r="3">
      <x v="108"/>
    </i>
    <i r="3">
      <x v="109"/>
    </i>
    <i r="3">
      <x v="110"/>
    </i>
    <i r="3">
      <x v="111"/>
    </i>
    <i r="3">
      <x v="114"/>
    </i>
    <i r="3">
      <x v="115"/>
    </i>
    <i r="1">
      <x v="51"/>
      <x v="2"/>
      <x v="13"/>
    </i>
    <i r="3">
      <x v="14"/>
    </i>
    <i r="3">
      <x v="44"/>
    </i>
    <i r="3">
      <x v="45"/>
    </i>
    <i r="3">
      <x v="46"/>
    </i>
    <i r="3">
      <x v="47"/>
    </i>
    <i r="1">
      <x v="52"/>
      <x v="3"/>
      <x v="13"/>
    </i>
    <i r="3">
      <x v="14"/>
    </i>
    <i r="3">
      <x v="15"/>
    </i>
    <i r="3">
      <x v="45"/>
    </i>
    <i r="3">
      <x v="46"/>
    </i>
    <i r="3">
      <x v="47"/>
    </i>
    <i>
      <x v="36"/>
      <x v="36"/>
      <x/>
      <x/>
    </i>
    <i r="3">
      <x v="1"/>
    </i>
    <i r="3">
      <x v="2"/>
    </i>
    <i r="3">
      <x v="3"/>
    </i>
    <i r="3">
      <x v="4"/>
    </i>
    <i r="3">
      <x v="5"/>
    </i>
    <i r="1">
      <x v="37"/>
      <x v="1"/>
      <x v="1"/>
    </i>
    <i r="3">
      <x v="2"/>
    </i>
    <i r="3">
      <x v="3"/>
    </i>
    <i r="3">
      <x v="4"/>
    </i>
    <i r="3">
      <x v="5"/>
    </i>
    <i r="3">
      <x v="6"/>
    </i>
    <i>
      <x v="37"/>
      <x v="2"/>
      <x/>
      <x v="1"/>
    </i>
    <i r="3">
      <x v="3"/>
    </i>
    <i r="2">
      <x v="17"/>
      <x v="75"/>
    </i>
    <i r="3">
      <x v="76"/>
    </i>
    <i r="3">
      <x v="77"/>
    </i>
    <i r="3">
      <x v="78"/>
    </i>
    <i r="1">
      <x v="3"/>
      <x v="1"/>
      <x v="3"/>
    </i>
    <i r="3">
      <x v="4"/>
    </i>
    <i r="2">
      <x v="18"/>
      <x v="76"/>
    </i>
    <i r="3">
      <x v="77"/>
    </i>
    <i r="3">
      <x v="78"/>
    </i>
    <i r="3">
      <x v="79"/>
    </i>
    <i r="1">
      <x v="36"/>
      <x/>
      <x v="1"/>
    </i>
    <i r="3">
      <x v="2"/>
    </i>
    <i r="3">
      <x v="3"/>
    </i>
    <i r="3">
      <x v="4"/>
    </i>
    <i r="1">
      <x v="37"/>
      <x v="1"/>
      <x v="2"/>
    </i>
    <i r="3">
      <x v="3"/>
    </i>
    <i r="3">
      <x v="4"/>
    </i>
    <i r="3">
      <x v="5"/>
    </i>
    <i r="1">
      <x v="39"/>
      <x v="2"/>
      <x v="76"/>
    </i>
    <i r="3">
      <x v="77"/>
    </i>
    <i r="3">
      <x v="78"/>
    </i>
    <i r="3">
      <x v="79"/>
    </i>
    <i r="1">
      <x v="40"/>
      <x v="3"/>
      <x v="77"/>
    </i>
    <i r="3">
      <x v="78"/>
    </i>
    <i r="3">
      <x v="79"/>
    </i>
    <i r="3">
      <x v="80"/>
    </i>
    <i r="1">
      <x v="49"/>
      <x v="1"/>
      <x v="56"/>
    </i>
    <i r="3">
      <x v="57"/>
    </i>
    <i r="3">
      <x v="58"/>
    </i>
    <i r="3">
      <x v="59"/>
    </i>
    <i r="3">
      <x v="60"/>
    </i>
    <i r="3">
      <x v="61"/>
    </i>
    <i r="1">
      <x v="50"/>
      <x/>
      <x v="55"/>
    </i>
    <i r="3">
      <x v="56"/>
    </i>
    <i r="3">
      <x v="57"/>
    </i>
    <i r="3">
      <x v="58"/>
    </i>
    <i r="3">
      <x v="59"/>
    </i>
    <i r="3">
      <x v="60"/>
    </i>
    <i>
      <x v="41"/>
      <x v="27"/>
      <x v="6"/>
      <x v="43"/>
    </i>
    <i r="1">
      <x v="28"/>
      <x v="7"/>
      <x v="44"/>
    </i>
    <i r="1">
      <x v="36"/>
      <x/>
      <x/>
    </i>
    <i r="1">
      <x v="37"/>
      <x v="1"/>
      <x v="1"/>
    </i>
    <i>
      <x v="45"/>
      <x v="2"/>
      <x v="17"/>
      <x v="74"/>
    </i>
    <i r="3">
      <x v="75"/>
    </i>
    <i r="3">
      <x v="76"/>
    </i>
    <i r="3">
      <x v="77"/>
    </i>
    <i r="3">
      <x v="78"/>
    </i>
    <i r="3">
      <x v="79"/>
    </i>
    <i r="3">
      <x v="80"/>
    </i>
    <i r="3">
      <x v="91"/>
    </i>
    <i r="1">
      <x v="3"/>
      <x v="18"/>
      <x v="74"/>
    </i>
    <i r="3">
      <x v="75"/>
    </i>
    <i r="3">
      <x v="76"/>
    </i>
    <i r="3">
      <x v="77"/>
    </i>
    <i r="3">
      <x v="78"/>
    </i>
    <i r="3">
      <x v="79"/>
    </i>
    <i r="3">
      <x v="80"/>
    </i>
    <i r="3">
      <x v="92"/>
    </i>
    <i r="1">
      <x v="25"/>
      <x v="20"/>
      <x/>
    </i>
    <i r="3">
      <x v="1"/>
    </i>
    <i r="3">
      <x v="2"/>
    </i>
    <i r="3">
      <x v="3"/>
    </i>
    <i r="3">
      <x v="4"/>
    </i>
    <i r="3">
      <x v="5"/>
    </i>
    <i r="3">
      <x v="87"/>
    </i>
    <i r="1">
      <x v="26"/>
      <x v="21"/>
      <x/>
    </i>
    <i r="3">
      <x v="1"/>
    </i>
    <i r="3">
      <x v="2"/>
    </i>
    <i r="3">
      <x v="3"/>
    </i>
    <i r="3">
      <x v="4"/>
    </i>
    <i r="3">
      <x v="5"/>
    </i>
    <i r="3">
      <x v="6"/>
    </i>
    <i r="1">
      <x v="27"/>
      <x v="6"/>
      <x v="13"/>
    </i>
    <i r="3">
      <x v="43"/>
    </i>
    <i r="3">
      <x v="44"/>
    </i>
    <i r="3">
      <x v="45"/>
    </i>
    <i r="3">
      <x v="46"/>
    </i>
    <i r="3">
      <x v="47"/>
    </i>
    <i r="1">
      <x v="28"/>
      <x v="7"/>
      <x v="13"/>
    </i>
    <i r="3">
      <x v="14"/>
    </i>
    <i r="3">
      <x v="44"/>
    </i>
    <i r="3">
      <x v="45"/>
    </i>
    <i r="3">
      <x v="46"/>
    </i>
    <i r="3">
      <x v="47"/>
    </i>
    <i r="1">
      <x v="29"/>
      <x v="23"/>
      <x v="82"/>
    </i>
    <i r="3">
      <x v="83"/>
    </i>
    <i r="3">
      <x v="84"/>
    </i>
    <i r="3">
      <x v="85"/>
    </i>
    <i r="1">
      <x v="30"/>
      <x v="24"/>
      <x v="83"/>
    </i>
    <i r="3">
      <x v="84"/>
    </i>
    <i r="3">
      <x v="85"/>
    </i>
    <i r="3">
      <x v="86"/>
    </i>
    <i>
      <x v="46"/>
      <x v="12"/>
      <x v="12"/>
      <x/>
    </i>
    <i r="3">
      <x v="1"/>
    </i>
    <i r="3">
      <x v="2"/>
    </i>
    <i r="3">
      <x v="3"/>
    </i>
    <i r="3">
      <x v="4"/>
    </i>
    <i r="3">
      <x v="5"/>
    </i>
    <i r="3">
      <x v="87"/>
    </i>
    <i r="1">
      <x v="13"/>
      <x v="13"/>
      <x/>
    </i>
    <i r="3">
      <x v="1"/>
    </i>
    <i r="3">
      <x v="2"/>
    </i>
    <i r="3">
      <x v="3"/>
    </i>
    <i r="3">
      <x v="4"/>
    </i>
    <i r="3">
      <x v="5"/>
    </i>
    <i r="3">
      <x v="6"/>
    </i>
    <i>
      <x v="47"/>
      <x v="4"/>
      <x/>
      <x v="25"/>
    </i>
    <i r="1">
      <x v="5"/>
      <x v="1"/>
      <x v="26"/>
    </i>
    <i>
      <x v="49"/>
      <x v="15"/>
      <x v="1"/>
      <x v="32"/>
    </i>
    <i r="1">
      <x v="22"/>
      <x v="15"/>
      <x v="31"/>
    </i>
    <i>
      <x v="50"/>
      <x v="15"/>
      <x v="1"/>
      <x v="32"/>
    </i>
    <i r="1">
      <x v="22"/>
      <x v="15"/>
      <x v="31"/>
    </i>
    <i>
      <x v="53"/>
      <x v="2"/>
      <x/>
      <x v="1"/>
    </i>
    <i r="3">
      <x v="2"/>
    </i>
    <i r="3">
      <x v="3"/>
    </i>
    <i r="3">
      <x v="4"/>
    </i>
    <i r="1">
      <x v="3"/>
      <x v="1"/>
      <x v="2"/>
    </i>
    <i r="3">
      <x v="3"/>
    </i>
    <i r="3">
      <x v="4"/>
    </i>
    <i r="3">
      <x v="5"/>
    </i>
    <i r="1">
      <x v="36"/>
      <x/>
      <x/>
    </i>
    <i r="3">
      <x v="1"/>
    </i>
    <i r="3">
      <x v="2"/>
    </i>
    <i r="3">
      <x v="3"/>
    </i>
    <i r="3">
      <x v="4"/>
    </i>
    <i r="3">
      <x v="5"/>
    </i>
    <i r="1">
      <x v="37"/>
      <x v="1"/>
      <x v="1"/>
    </i>
    <i r="3">
      <x v="2"/>
    </i>
    <i r="3">
      <x v="3"/>
    </i>
    <i r="3">
      <x v="4"/>
    </i>
    <i r="3">
      <x v="5"/>
    </i>
    <i r="3">
      <x v="6"/>
    </i>
    <i>
      <x v="54"/>
      <x/>
      <x v="2"/>
      <x v="44"/>
    </i>
    <i r="1">
      <x v="2"/>
      <x v="5"/>
      <x v="31"/>
    </i>
    <i r="1">
      <x v="3"/>
      <x v="4"/>
      <x v="32"/>
    </i>
    <i r="1">
      <x v="5"/>
      <x v="1"/>
      <x v="26"/>
    </i>
    <i r="1">
      <x v="7"/>
      <x v="7"/>
      <x v="7"/>
    </i>
    <i r="1">
      <x v="14"/>
      <x/>
      <x v="31"/>
    </i>
    <i>
      <x v="55"/>
      <x v="5"/>
      <x v="1"/>
      <x v="27"/>
    </i>
    <i>
      <x v="58"/>
      <x v="41"/>
      <x v="6"/>
      <x v="74"/>
    </i>
    <i r="3">
      <x v="75"/>
    </i>
    <i r="3">
      <x v="76"/>
    </i>
    <i r="3">
      <x v="77"/>
    </i>
    <i r="3">
      <x v="78"/>
    </i>
    <i r="3">
      <x v="79"/>
    </i>
    <i r="3">
      <x v="80"/>
    </i>
    <i r="1">
      <x v="42"/>
      <x v="7"/>
      <x v="75"/>
    </i>
    <i r="3">
      <x v="76"/>
    </i>
    <i r="3">
      <x v="77"/>
    </i>
    <i r="3">
      <x v="78"/>
    </i>
    <i r="3">
      <x v="79"/>
    </i>
    <i r="3">
      <x v="80"/>
    </i>
    <i r="3">
      <x v="92"/>
    </i>
    <i r="1">
      <x v="43"/>
      <x v="6"/>
      <x v="16"/>
    </i>
    <i r="3">
      <x v="17"/>
    </i>
    <i r="3">
      <x v="18"/>
    </i>
    <i r="3">
      <x v="19"/>
    </i>
    <i r="3">
      <x v="20"/>
    </i>
    <i r="3">
      <x v="21"/>
    </i>
    <i r="1">
      <x v="44"/>
      <x v="7"/>
      <x v="17"/>
    </i>
    <i r="3">
      <x v="18"/>
    </i>
    <i r="3">
      <x v="19"/>
    </i>
    <i r="3">
      <x v="20"/>
    </i>
    <i r="3">
      <x v="21"/>
    </i>
    <i r="3">
      <x v="22"/>
    </i>
    <i>
      <x v="60"/>
      <x v="45"/>
      <x v="25"/>
      <x v="106"/>
    </i>
    <i r="3">
      <x v="107"/>
    </i>
    <i r="3">
      <x v="108"/>
    </i>
    <i r="3">
      <x v="109"/>
    </i>
    <i r="3">
      <x v="110"/>
    </i>
    <i r="1">
      <x v="46"/>
      <x v="26"/>
      <x v="107"/>
    </i>
    <i r="3">
      <x v="108"/>
    </i>
    <i r="3">
      <x v="109"/>
    </i>
    <i r="3">
      <x v="110"/>
    </i>
    <i r="3">
      <x v="111"/>
    </i>
    <i r="1">
      <x v="47"/>
      <x v="27"/>
      <x v="106"/>
    </i>
    <i r="1">
      <x v="48"/>
      <x v="28"/>
      <x v="107"/>
    </i>
    <i>
      <x v="62"/>
      <x v="47"/>
      <x v="27"/>
      <x v="106"/>
    </i>
    <i r="3">
      <x v="107"/>
    </i>
    <i r="3">
      <x v="108"/>
    </i>
    <i r="3">
      <x v="109"/>
    </i>
    <i r="3">
      <x v="110"/>
    </i>
    <i r="3">
      <x v="111"/>
    </i>
    <i r="3">
      <x v="113"/>
    </i>
    <i r="3">
      <x v="114"/>
    </i>
    <i r="3">
      <x v="115"/>
    </i>
    <i r="1">
      <x v="48"/>
      <x v="28"/>
      <x v="106"/>
    </i>
    <i r="3">
      <x v="107"/>
    </i>
    <i r="3">
      <x v="108"/>
    </i>
    <i r="3">
      <x v="109"/>
    </i>
    <i r="3">
      <x v="110"/>
    </i>
    <i r="3">
      <x v="111"/>
    </i>
    <i r="3">
      <x v="114"/>
    </i>
    <i r="3">
      <x v="115"/>
    </i>
    <i r="3">
      <x v="116"/>
    </i>
    <i>
      <x v="63"/>
      <x v="25"/>
      <x v="20"/>
      <x/>
    </i>
    <i r="3">
      <x v="3"/>
    </i>
    <i r="3">
      <x v="4"/>
    </i>
    <i r="3">
      <x v="5"/>
    </i>
    <i r="3">
      <x v="6"/>
    </i>
    <i r="3">
      <x v="87"/>
    </i>
    <i r="1">
      <x v="26"/>
      <x v="21"/>
      <x/>
    </i>
    <i r="3">
      <x v="1"/>
    </i>
    <i r="3">
      <x v="4"/>
    </i>
    <i r="3">
      <x v="5"/>
    </i>
    <i r="3">
      <x v="6"/>
    </i>
    <i r="3">
      <x v="112"/>
    </i>
    <i r="1">
      <x v="47"/>
      <x v="27"/>
      <x v="113"/>
    </i>
    <i r="1">
      <x v="48"/>
      <x v="28"/>
      <x v="114"/>
    </i>
    <i>
      <x v="65"/>
      <x v="25"/>
      <x v="20"/>
      <x/>
    </i>
    <i r="3">
      <x v="1"/>
    </i>
    <i r="3">
      <x v="2"/>
    </i>
    <i r="3">
      <x v="3"/>
    </i>
    <i r="3">
      <x v="4"/>
    </i>
    <i r="3">
      <x v="5"/>
    </i>
    <i r="3">
      <x v="6"/>
    </i>
    <i r="3">
      <x v="87"/>
    </i>
    <i r="1">
      <x v="26"/>
      <x v="21"/>
      <x/>
    </i>
    <i r="3">
      <x v="1"/>
    </i>
    <i r="3">
      <x v="2"/>
    </i>
    <i r="3">
      <x v="3"/>
    </i>
    <i r="3">
      <x v="4"/>
    </i>
    <i r="3">
      <x v="5"/>
    </i>
    <i r="3">
      <x v="6"/>
    </i>
    <i r="3">
      <x v="112"/>
    </i>
    <i r="1">
      <x v="47"/>
      <x v="27"/>
      <x v="106"/>
    </i>
    <i r="3">
      <x v="107"/>
    </i>
    <i r="3">
      <x v="108"/>
    </i>
    <i r="3">
      <x v="109"/>
    </i>
    <i r="3">
      <x v="110"/>
    </i>
    <i r="3">
      <x v="111"/>
    </i>
    <i r="3">
      <x v="113"/>
    </i>
    <i r="3">
      <x v="114"/>
    </i>
    <i r="1">
      <x v="48"/>
      <x v="28"/>
      <x v="106"/>
    </i>
    <i r="3">
      <x v="107"/>
    </i>
    <i r="3">
      <x v="108"/>
    </i>
    <i r="3">
      <x v="109"/>
    </i>
    <i r="3">
      <x v="110"/>
    </i>
    <i r="3">
      <x v="111"/>
    </i>
    <i r="3">
      <x v="114"/>
    </i>
    <i r="3">
      <x v="115"/>
    </i>
    <i>
      <x v="66"/>
      <x v="25"/>
      <x v="20"/>
      <x/>
    </i>
    <i r="3">
      <x v="1"/>
    </i>
    <i r="3">
      <x v="2"/>
    </i>
    <i r="3">
      <x v="3"/>
    </i>
    <i r="3">
      <x v="4"/>
    </i>
    <i r="3">
      <x v="5"/>
    </i>
    <i r="3">
      <x v="6"/>
    </i>
    <i r="3">
      <x v="87"/>
    </i>
    <i r="1">
      <x v="26"/>
      <x v="21"/>
      <x/>
    </i>
    <i r="3">
      <x v="1"/>
    </i>
    <i r="3">
      <x v="2"/>
    </i>
    <i r="3">
      <x v="3"/>
    </i>
    <i r="3">
      <x v="4"/>
    </i>
    <i r="3">
      <x v="5"/>
    </i>
    <i r="3">
      <x v="6"/>
    </i>
    <i r="3">
      <x v="112"/>
    </i>
    <i>
      <x v="67"/>
      <x v="47"/>
      <x v="27"/>
      <x v="106"/>
    </i>
    <i r="3">
      <x v="107"/>
    </i>
    <i r="3">
      <x v="108"/>
    </i>
    <i r="3">
      <x v="109"/>
    </i>
    <i r="3">
      <x v="110"/>
    </i>
    <i r="3">
      <x v="111"/>
    </i>
    <i r="3">
      <x v="113"/>
    </i>
    <i r="3">
      <x v="114"/>
    </i>
    <i r="1">
      <x v="48"/>
      <x v="28"/>
      <x v="106"/>
    </i>
    <i r="3">
      <x v="107"/>
    </i>
    <i r="3">
      <x v="108"/>
    </i>
    <i r="3">
      <x v="109"/>
    </i>
    <i r="3">
      <x v="110"/>
    </i>
    <i r="3">
      <x v="111"/>
    </i>
    <i r="3">
      <x v="114"/>
    </i>
    <i r="3">
      <x v="115"/>
    </i>
    <i>
      <x v="68"/>
      <x v="47"/>
      <x v="27"/>
      <x v="108"/>
    </i>
    <i r="3">
      <x v="110"/>
    </i>
    <i r="3">
      <x v="113"/>
    </i>
    <i r="1">
      <x v="48"/>
      <x v="28"/>
      <x v="109"/>
    </i>
    <i r="3">
      <x v="111"/>
    </i>
    <i r="3">
      <x v="114"/>
    </i>
    <i>
      <x v="69"/>
      <x v="47"/>
      <x v="27"/>
      <x v="107"/>
    </i>
    <i r="3">
      <x v="108"/>
    </i>
    <i r="3">
      <x v="109"/>
    </i>
    <i r="1">
      <x v="48"/>
      <x v="28"/>
      <x v="108"/>
    </i>
    <i r="3">
      <x v="109"/>
    </i>
    <i r="3">
      <x v="110"/>
    </i>
    <i>
      <x v="70"/>
      <x v="25"/>
      <x v="20"/>
      <x/>
    </i>
    <i r="3">
      <x v="1"/>
    </i>
    <i r="3">
      <x v="2"/>
    </i>
    <i r="3">
      <x v="3"/>
    </i>
    <i r="3">
      <x v="4"/>
    </i>
    <i r="3">
      <x v="5"/>
    </i>
    <i r="3">
      <x v="6"/>
    </i>
    <i r="3">
      <x v="87"/>
    </i>
    <i r="1">
      <x v="26"/>
      <x v="21"/>
      <x/>
    </i>
    <i r="3">
      <x v="1"/>
    </i>
    <i r="3">
      <x v="2"/>
    </i>
    <i r="3">
      <x v="3"/>
    </i>
    <i r="3">
      <x v="4"/>
    </i>
    <i r="3">
      <x v="5"/>
    </i>
    <i r="3">
      <x v="6"/>
    </i>
    <i r="3">
      <x v="112"/>
    </i>
    <i>
      <x v="71"/>
      <x v="2"/>
      <x/>
      <x v="1"/>
    </i>
    <i r="3">
      <x v="2"/>
    </i>
    <i r="3">
      <x v="3"/>
    </i>
    <i r="3">
      <x v="4"/>
    </i>
    <i r="3">
      <x v="5"/>
    </i>
    <i r="1">
      <x v="3"/>
      <x v="1"/>
      <x v="2"/>
    </i>
    <i r="3">
      <x v="3"/>
    </i>
    <i r="3">
      <x v="4"/>
    </i>
    <i r="3">
      <x v="5"/>
    </i>
    <i r="3">
      <x v="6"/>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273">
      <pivotArea dataOnly="0" outline="0" fieldPosition="0">
        <references count="1">
          <reference field="4294967294" count="1">
            <x v="0"/>
          </reference>
        </references>
      </pivotArea>
    </format>
    <format dxfId="272">
      <pivotArea dataOnly="0" outline="0" fieldPosition="0">
        <references count="1">
          <reference field="4294967294" count="1">
            <x v="0"/>
          </reference>
        </references>
      </pivotArea>
    </format>
    <format dxfId="271">
      <pivotArea outline="0" fieldPosition="0">
        <references count="1">
          <reference field="4294967294" count="1">
            <x v="1"/>
          </reference>
        </references>
      </pivotArea>
    </format>
    <format dxfId="270">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8" firstHeaderRow="0" firstDataRow="1" firstDataCol="2"/>
  <pivotFields count="24">
    <pivotField compact="0" numFmtId="166" outline="0" showAll="0"/>
    <pivotField axis="axisRow" compact="0" outline="0" showAll="0" sortType="ascending">
      <items count="73">
        <item h="1" x="17"/>
        <item h="1" x="24"/>
        <item h="1" m="1" x="59"/>
        <item h="1" x="25"/>
        <item h="1" m="1" x="71"/>
        <item h="1" x="15"/>
        <item h="1" m="1" x="57"/>
        <item h="1" x="31"/>
        <item h="1" x="38"/>
        <item h="1" x="6"/>
        <item h="1" x="40"/>
        <item x="10"/>
        <item h="1" x="30"/>
        <item h="1" m="1" x="69"/>
        <item h="1" x="28"/>
        <item h="1" x="11"/>
        <item h="1" m="1" x="56"/>
        <item x="7"/>
        <item x="9"/>
        <item h="1" m="1" x="54"/>
        <item h="1" m="1" x="55"/>
        <item h="1" x="23"/>
        <item h="1" x="14"/>
        <item h="1" x="3"/>
        <item h="1" x="20"/>
        <item h="1" x="35"/>
        <item h="1" m="1" x="62"/>
        <item h="1" x="48"/>
        <item h="1" x="29"/>
        <item h="1" x="19"/>
        <item h="1" m="1" x="52"/>
        <item h="1" m="1" x="63"/>
        <item h="1" m="1" x="64"/>
        <item h="1" x="49"/>
        <item h="1" x="41"/>
        <item h="1" x="34"/>
        <item h="1" x="32"/>
        <item h="1" m="1" x="53"/>
        <item h="1" x="18"/>
        <item h="1" x="46"/>
        <item h="1" x="44"/>
        <item h="1" x="36"/>
        <item h="1" x="45"/>
        <item h="1" x="26"/>
        <item h="1" x="27"/>
        <item h="1" m="1" x="58"/>
        <item h="1" x="47"/>
        <item h="1" x="42"/>
        <item h="1" m="1" x="51"/>
        <item h="1" x="43"/>
        <item h="1" m="1" x="65"/>
        <item h="1" m="1" x="67"/>
        <item h="1" x="4"/>
        <item h="1" x="12"/>
        <item h="1" x="21"/>
        <item h="1" m="1" x="70"/>
        <item h="1" x="39"/>
        <item h="1" x="5"/>
        <item h="1" x="13"/>
        <item h="1" m="1" x="60"/>
        <item h="1" x="16"/>
        <item h="1" x="37"/>
        <item h="1" m="1" x="66"/>
        <item h="1" x="22"/>
        <item x="8"/>
        <item h="1" x="1"/>
        <item h="1" m="1" x="61"/>
        <item h="1" x="33"/>
        <item h="1" x="2"/>
        <item h="1" x="50"/>
        <item h="1" x="0"/>
        <item h="1" m="1" x="68"/>
        <item t="default"/>
      </items>
    </pivotField>
    <pivotField compact="0" outline="0" showAll="0"/>
    <pivotField compact="0" outline="0" showAll="0"/>
    <pivotField compact="0" outline="0" showAll="0"/>
    <pivotField compact="0" outline="0" showAll="0"/>
    <pivotField compact="0" outline="0" showAll="0"/>
    <pivotField compact="0" outline="0" showAll="0">
      <items count="56">
        <item m="1" x="54"/>
        <item m="1" x="53"/>
        <item x="7"/>
        <item x="5"/>
        <item x="13"/>
        <item x="12"/>
        <item x="6"/>
        <item x="4"/>
        <item x="25"/>
        <item x="24"/>
        <item x="11"/>
        <item x="9"/>
        <item x="2"/>
        <item x="0"/>
        <item x="41"/>
        <item x="42"/>
        <item x="50"/>
        <item x="49"/>
        <item x="34"/>
        <item x="33"/>
        <item x="18"/>
        <item x="16"/>
        <item x="23"/>
        <item x="22"/>
        <item x="38"/>
        <item x="37"/>
        <item x="40"/>
        <item x="39"/>
        <item x="48"/>
        <item x="47"/>
        <item x="28"/>
        <item x="32"/>
        <item x="27"/>
        <item x="44"/>
        <item x="43"/>
        <item x="19"/>
        <item x="17"/>
        <item x="10"/>
        <item x="8"/>
        <item x="3"/>
        <item x="1"/>
        <item x="31"/>
        <item x="30"/>
        <item x="26"/>
        <item x="29"/>
        <item x="21"/>
        <item x="20"/>
        <item x="52"/>
        <item x="51"/>
        <item x="46"/>
        <item x="45"/>
        <item x="36"/>
        <item x="35"/>
        <item x="14"/>
        <item x="15"/>
        <item t="default"/>
      </items>
    </pivotField>
    <pivotField compact="0" outline="0" showAll="0">
      <items count="31">
        <item x="22"/>
        <item x="2"/>
        <item x="14"/>
        <item x="24"/>
        <item x="16"/>
        <item x="13"/>
        <item x="9"/>
        <item x="10"/>
        <item x="4"/>
        <item m="1" x="27"/>
        <item x="12"/>
        <item x="0"/>
        <item m="1" x="26"/>
        <item x="18"/>
        <item x="20"/>
        <item x="11"/>
        <item x="23"/>
        <item x="3"/>
        <item x="15"/>
        <item x="25"/>
        <item x="17"/>
        <item x="5"/>
        <item m="1" x="28"/>
        <item x="1"/>
        <item x="19"/>
        <item x="21"/>
        <item x="7"/>
        <item x="8"/>
        <item x="6"/>
        <item m="1" x="29"/>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m="1" x="3"/>
        <item t="default"/>
      </items>
    </pivotField>
    <pivotField axis="axisRow" compact="0" outline="0" showAll="0">
      <items count="8">
        <item x="5"/>
        <item x="1"/>
        <item x="0"/>
        <item x="3"/>
        <item m="1" x="6"/>
        <item x="2"/>
        <item x="4"/>
        <item t="default"/>
      </items>
    </pivotField>
    <pivotField compact="0" outline="0" showAll="0"/>
    <pivotField compact="0" outline="0" showAll="0"/>
    <pivotField compact="0" outline="0" showAll="0">
      <items count="13">
        <item m="1" x="11"/>
        <item x="9"/>
        <item x="1"/>
        <item x="5"/>
        <item x="10"/>
        <item x="6"/>
        <item x="2"/>
        <item x="0"/>
        <item x="7"/>
        <item x="8"/>
        <item x="4"/>
        <item x="3"/>
        <item t="default"/>
      </items>
    </pivotField>
    <pivotField compact="0" outline="0" showAll="0">
      <items count="8">
        <item x="0"/>
        <item x="5"/>
        <item x="4"/>
        <item x="6"/>
        <item x="3"/>
        <item x="1"/>
        <item x="2"/>
        <item t="default"/>
      </items>
    </pivotField>
    <pivotField compact="0" outline="0" showAll="0"/>
    <pivotField compact="0" outline="0" dragToRow="0" dragToCol="0" dragToPage="0" showAll="0" defaultSubtotal="0"/>
  </pivotFields>
  <rowFields count="2">
    <field x="1"/>
    <field x="17"/>
  </rowFields>
  <rowItems count="14">
    <i>
      <x v="11"/>
      <x v="1"/>
    </i>
    <i r="1">
      <x v="6"/>
    </i>
    <i t="default">
      <x v="11"/>
    </i>
    <i>
      <x v="17"/>
      <x/>
    </i>
    <i r="1">
      <x v="1"/>
    </i>
    <i r="1">
      <x v="5"/>
    </i>
    <i t="default">
      <x v="17"/>
    </i>
    <i>
      <x v="18"/>
      <x v="1"/>
    </i>
    <i r="1">
      <x v="6"/>
    </i>
    <i t="default">
      <x v="18"/>
    </i>
    <i>
      <x v="64"/>
      <x v="1"/>
    </i>
    <i r="1">
      <x v="5"/>
    </i>
    <i t="default">
      <x v="64"/>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269">
      <pivotArea type="all" dataOnly="0" outline="0" fieldPosition="0"/>
    </format>
    <format dxfId="268">
      <pivotArea outline="0" collapsedLevelsAreSubtotals="1" fieldPosition="0"/>
    </format>
    <format dxfId="267">
      <pivotArea dataOnly="0" labelOnly="1" grandRow="1" outline="0" fieldPosition="0"/>
    </format>
    <format dxfId="266">
      <pivotArea type="all" dataOnly="0" outline="0" fieldPosition="0"/>
    </format>
    <format dxfId="265">
      <pivotArea type="all" dataOnly="0" outline="0" fieldPosition="0"/>
    </format>
    <format dxfId="264">
      <pivotArea outline="0" collapsedLevelsAreSubtotals="1" fieldPosition="0"/>
    </format>
    <format dxfId="263">
      <pivotArea dataOnly="0" labelOnly="1" grandRow="1" outline="0" fieldPosition="0"/>
    </format>
    <format dxfId="262">
      <pivotArea outline="0" fieldPosition="0">
        <references count="1">
          <reference field="4294967294" count="1">
            <x v="0"/>
          </reference>
        </references>
      </pivotArea>
    </format>
    <format dxfId="261">
      <pivotArea outline="0" fieldPosition="0">
        <references count="1">
          <reference field="4294967294" count="1">
            <x v="1"/>
          </reference>
        </references>
      </pivotArea>
    </format>
    <format dxfId="260">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130ED8C-6122-4BE2-A248-FF87C74E0534}" name="PivotTable13"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C30:AE32"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D951150F-E495-4CDB-AD17-E69102E35B1A}" name="PivotTable34"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112:N113"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5"/>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967EB0EE-FA91-473D-B464-CC0C8D7087AF}" name="PivotTable21"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51:Y52"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0">
      <pivotArea outline="0" fieldPosition="0">
        <references count="1">
          <reference field="4294967294" count="1">
            <x v="2"/>
          </reference>
        </references>
      </pivotArea>
    </format>
  </formats>
  <conditionalFormats count="2">
    <conditionalFormat priority="63">
      <pivotAreas count="1">
        <pivotArea type="data" outline="0" collapsedLevelsAreSubtotals="1" fieldPosition="0">
          <references count="1">
            <reference field="4294967294" count="1" selected="0">
              <x v="2"/>
            </reference>
          </references>
        </pivotArea>
      </pivotAreas>
    </conditionalFormat>
    <conditionalFormat priority="65">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5BF1A7E-435F-4E11-8C88-838D4E42F432}" name="PivotTable6"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41:Y44"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h="1" x="0"/>
        <item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6"/>
      <x v="3"/>
      <x v="4"/>
    </i>
    <i r="2">
      <x v="9"/>
      <x v="3"/>
      <x v="4"/>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1">
      <pivotArea outline="0" fieldPosition="0">
        <references count="1">
          <reference field="4294967294" count="1">
            <x v="2"/>
          </reference>
        </references>
      </pivotArea>
    </format>
  </formats>
  <conditionalFormats count="2">
    <conditionalFormat priority="69">
      <pivotAreas count="1">
        <pivotArea type="data" outline="0" collapsedLevelsAreSubtotals="1" fieldPosition="0">
          <references count="1">
            <reference field="4294967294" count="1" selected="0">
              <x v="2"/>
            </reference>
          </references>
        </pivotArea>
      </pivotAreas>
    </conditionalFormat>
    <conditionalFormat priority="71">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F5C52F7E-7A76-4D37-B532-20E0D58FC73F}" name="PivotTable53"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146:Y147"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2">
      <pivotArea outline="0" fieldPosition="0">
        <references count="1">
          <reference field="4294967294" count="1">
            <x v="2"/>
          </reference>
        </references>
      </pivotArea>
    </format>
  </formats>
  <conditionalFormats count="2">
    <conditionalFormat priority="35">
      <pivotAreas count="1">
        <pivotArea type="data" outline="0" collapsedLevelsAreSubtotals="1" fieldPosition="0">
          <references count="1">
            <reference field="4294967294" count="1" selected="0">
              <x v="2"/>
            </reference>
          </references>
        </pivotArea>
      </pivotAreas>
    </conditionalFormat>
    <conditionalFormat priority="37">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152EB53E-0568-4AA1-B5F9-7CD45504126E}" name="PivotTable11"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C19:AE21"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v="2"/>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60603AEF-AB43-45AC-ACCF-EF6847A161FA}" name="PivotTable78"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227:H228"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3">
      <pivotArea outline="0" fieldPosition="0">
        <references count="1">
          <reference field="4294967294" count="1">
            <x v="2"/>
          </reference>
        </references>
      </pivotArea>
    </format>
  </formats>
  <conditionalFormats count="2">
    <conditionalFormat priority="12">
      <pivotAreas count="1">
        <pivotArea type="data" outline="0" collapsedLevelsAreSubtotals="1" fieldPosition="0">
          <references count="1">
            <reference field="4294967294" count="1" selected="0">
              <x v="2"/>
            </reference>
          </references>
        </pivotArea>
      </pivotAreas>
    </conditionalFormat>
    <conditionalFormat priority="14">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250FC387-9F50-414D-9BCE-56F42A232DAD}" name="PivotTable55"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163:H166"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4">
      <pivotArea outline="0" fieldPosition="0">
        <references count="1">
          <reference field="4294967294" count="1">
            <x v="2"/>
          </reference>
        </references>
      </pivotArea>
    </format>
  </formats>
  <conditionalFormats count="2">
    <conditionalFormat priority="32">
      <pivotAreas count="1">
        <pivotArea type="data" outline="0" collapsedLevelsAreSubtotals="1" fieldPosition="0">
          <references count="1">
            <reference field="4294967294" count="1" selected="0">
              <x v="2"/>
            </reference>
          </references>
        </pivotArea>
      </pivotAreas>
    </conditionalFormat>
    <conditionalFormat priority="34">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13BB62E1-8753-4C0D-A87F-8B19739EFBD5}" name="PivotTable23"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63:H66"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5">
      <pivotArea outline="0" fieldPosition="0">
        <references count="1">
          <reference field="4294967294" count="1">
            <x v="2"/>
          </reference>
        </references>
      </pivotArea>
    </format>
  </formats>
  <conditionalFormats count="2">
    <conditionalFormat priority="60">
      <pivotAreas count="1">
        <pivotArea type="data" outline="0" collapsedLevelsAreSubtotals="1" fieldPosition="0">
          <references count="1">
            <reference field="4294967294" count="1" selected="0">
              <x v="2"/>
            </reference>
          </references>
        </pivotArea>
      </pivotAreas>
    </conditionalFormat>
    <conditionalFormat priority="62">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85908FC4-1448-428E-8965-9B6692704E9E}" name="PivotTable35"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111:AE112"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2"/>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5A48DACE-DAA2-4AB3-B682-08DAAC897766}" name="PivotTable61"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177:Y178"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6">
      <pivotArea outline="0" fieldPosition="0">
        <references count="1">
          <reference field="4294967294" count="1">
            <x v="2"/>
          </reference>
        </references>
      </pivotArea>
    </format>
  </formats>
  <conditionalFormats count="2">
    <conditionalFormat priority="27">
      <pivotAreas count="1">
        <pivotArea type="data" outline="0" collapsedLevelsAreSubtotals="1" fieldPosition="0">
          <references count="1">
            <reference field="4294967294" count="1" selected="0">
              <x v="2"/>
            </reference>
          </references>
        </pivotArea>
      </pivotAreas>
    </conditionalFormat>
    <conditionalFormat priority="29">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17C5F43F-4CD8-4CE3-AAC9-80F40175DA4C}" name="PivotTable48"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134:Y135"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h="1" x="0"/>
        <item h="1" x="3"/>
        <item h="1" x="8"/>
        <item h="1" x="7"/>
        <item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7">
      <pivotArea outline="0" fieldPosition="0">
        <references count="1">
          <reference field="4294967294" count="1">
            <x v="2"/>
          </reference>
        </references>
      </pivotArea>
    </format>
  </formats>
  <conditionalFormats count="2">
    <conditionalFormat priority="39">
      <pivotAreas count="1">
        <pivotArea type="data" outline="0" collapsedLevelsAreSubtotals="1" fieldPosition="0">
          <references count="1">
            <reference field="4294967294" count="1" selected="0">
              <x v="2"/>
            </reference>
          </references>
        </pivotArea>
      </pivotAreas>
    </conditionalFormat>
    <conditionalFormat priority="41">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6EBDF6FF-2837-4E82-9C77-FDA3BD6FE012}" name="PivotTable75"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227:AE228"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953EF818-4A19-4923-B447-485B2696D746}" name="PivotTable73"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214:Y215"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8">
      <pivotArea outline="0" fieldPosition="0">
        <references count="1">
          <reference field="4294967294" count="1">
            <x v="2"/>
          </reference>
        </references>
      </pivotArea>
    </format>
  </formats>
  <conditionalFormats count="2">
    <conditionalFormat priority="15">
      <pivotAreas count="1">
        <pivotArea type="data" outline="0" collapsedLevelsAreSubtotals="1" fieldPosition="0">
          <references count="1">
            <reference field="4294967294" count="1" selected="0">
              <x v="2"/>
            </reference>
          </references>
        </pivotArea>
      </pivotAreas>
    </conditionalFormat>
    <conditionalFormat priority="17">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D6125C3E-AAB9-4589-A00F-2DF50A01F19C}" name="PivotTable60"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177:N178"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5"/>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654D49E7-8578-4B2B-A48F-7E70094C79F0}" name="PivotTable41"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121:AE122"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2"/>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ED08D220-70C4-4BA6-A519-AAA7D1F940E8}" name="PivotTable69"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203:Y204"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39">
      <pivotArea outline="0" fieldPosition="0">
        <references count="1">
          <reference field="4294967294" count="1">
            <x v="2"/>
          </reference>
        </references>
      </pivotArea>
    </format>
  </formats>
  <conditionalFormats count="2">
    <conditionalFormat priority="19">
      <pivotAreas count="1">
        <pivotArea type="data" outline="0" collapsedLevelsAreSubtotals="1" fieldPosition="0">
          <references count="1">
            <reference field="4294967294" count="1" selected="0">
              <x v="2"/>
            </reference>
          </references>
        </pivotArea>
      </pivotAreas>
    </conditionalFormat>
    <conditionalFormat priority="21">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A79599C9-E30E-4C3C-99E0-C2DCC20339D3}" name="PivotTable76"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227:N228"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55871B4D-C533-4437-A4BE-57995B8A3BA5}" name="PivotTable31"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101:H104"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0">
      <pivotArea outline="0" fieldPosition="0">
        <references count="1">
          <reference field="4294967294" count="1">
            <x v="2"/>
          </reference>
        </references>
      </pivotArea>
    </format>
  </formats>
  <conditionalFormats count="2">
    <conditionalFormat priority="52">
      <pivotAreas count="1">
        <pivotArea type="data" outline="0" collapsedLevelsAreSubtotals="1" fieldPosition="0">
          <references count="1">
            <reference field="4294967294" count="1" selected="0">
              <x v="2"/>
            </reference>
          </references>
        </pivotArea>
      </pivotAreas>
    </conditionalFormat>
    <conditionalFormat priority="54">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4E9A8F2E-103A-4D77-9F6E-BB4A3EEEC7F6}" name="PivotTable17"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41:N43"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319ECB78-957F-4222-B3CD-A806E22855BF}" name="PivotTable14"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41:H42"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h="1" x="0"/>
        <item h="1" x="3"/>
        <item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1">
      <pivotArea outline="0" fieldPosition="0">
        <references count="1">
          <reference field="4294967294" count="1">
            <x v="2"/>
          </reference>
        </references>
      </pivotArea>
    </format>
  </formats>
  <conditionalFormats count="2">
    <conditionalFormat priority="70">
      <pivotAreas count="1">
        <pivotArea type="data" outline="0" collapsedLevelsAreSubtotals="1" fieldPosition="0">
          <references count="1">
            <reference field="4294967294" count="1" selected="0">
              <x v="2"/>
            </reference>
          </references>
        </pivotArea>
      </pivotAreas>
    </conditionalFormat>
    <conditionalFormat priority="72">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2FB578DC-1FC3-47DD-91D9-9098963AA347}" name="PivotTable37"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111:Y112"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2">
      <pivotArea outline="0" fieldPosition="0">
        <references count="1">
          <reference field="4294967294" count="1">
            <x v="2"/>
          </reference>
        </references>
      </pivotArea>
    </format>
  </formats>
  <conditionalFormats count="2">
    <conditionalFormat priority="47">
      <pivotAreas count="1">
        <pivotArea type="data" outline="0" collapsedLevelsAreSubtotals="1" fieldPosition="0">
          <references count="1">
            <reference field="4294967294" count="1" selected="0">
              <x v="2"/>
            </reference>
          </references>
        </pivotArea>
      </pivotAreas>
    </conditionalFormat>
    <conditionalFormat priority="49">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7375B733-EE3D-4931-A72F-7B4AD68A622D}" name="PivotTable44"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121:H124"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3">
      <pivotArea outline="0" fieldPosition="0">
        <references count="1">
          <reference field="4294967294" count="1">
            <x v="2"/>
          </reference>
        </references>
      </pivotArea>
    </format>
  </formats>
  <conditionalFormats count="2">
    <conditionalFormat priority="44">
      <pivotAreas count="1">
        <pivotArea type="data" outline="0" collapsedLevelsAreSubtotals="1" fieldPosition="0">
          <references count="1">
            <reference field="4294967294" count="1" selected="0">
              <x v="2"/>
            </reference>
          </references>
        </pivotArea>
      </pivotAreas>
    </conditionalFormat>
    <conditionalFormat priority="46">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DBBE3E83-2096-4F73-8A55-35DF03D05CB6}" name="PivotTable85"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249:Y252"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4">
      <pivotArea outline="0" fieldPosition="0">
        <references count="1">
          <reference field="4294967294" count="1">
            <x v="2"/>
          </reference>
        </references>
      </pivotArea>
    </format>
  </formats>
  <conditionalFormats count="2">
    <conditionalFormat priority="3">
      <pivotAreas count="1">
        <pivotArea type="data" outline="0" collapsedLevelsAreSubtotals="1" fieldPosition="0">
          <references count="1">
            <reference field="4294967294" count="1" selected="0">
              <x v="2"/>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AD62EF23-2E29-40E9-A6B6-DB90BD693F06}" name="PivotTable12"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31:N33"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3C1BE3B0-517C-40CA-AFD7-0E8352C742B7}" name="PivotTable19"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C51:AE53"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v="2"/>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96C682A1-3C46-4974-9534-3DD544B84C3A}" name="PivotTable36"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111:H114"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5">
      <pivotArea outline="0" fieldPosition="0">
        <references count="1">
          <reference field="4294967294" count="1">
            <x v="2"/>
          </reference>
        </references>
      </pivotArea>
    </format>
  </formats>
  <conditionalFormats count="2">
    <conditionalFormat priority="48">
      <pivotAreas count="1">
        <pivotArea type="data" outline="0" collapsedLevelsAreSubtotals="1" fieldPosition="0">
          <references count="1">
            <reference field="4294967294" count="1" selected="0">
              <x v="2"/>
            </reference>
          </references>
        </pivotArea>
      </pivotAreas>
    </conditionalFormat>
    <conditionalFormat priority="50">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E38EAA15-7B7F-44D2-8055-D5F2D03108C6}" name="PivotTable92"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238:AG238" firstHeaderRow="0" firstDataRow="1" firstDataCol="3"/>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5">
        <item x="7"/>
        <item h="1" x="5"/>
        <item h="1" x="12"/>
        <item h="1" x="13"/>
        <item h="1" x="9"/>
        <item h="1" x="11"/>
        <item h="1" x="4"/>
        <item h="1" x="6"/>
        <item h="1" x="14"/>
        <item h="1" x="15"/>
        <item h="1" x="20"/>
        <item h="1" x="21"/>
        <item h="1" x="22"/>
        <item h="1" x="23"/>
        <item h="1" x="24"/>
        <item h="1" x="25"/>
        <item h="1" x="32"/>
        <item h="1" x="28"/>
        <item h="1" x="30"/>
        <item h="1" x="31"/>
        <item h="1" x="8"/>
        <item h="1" x="10"/>
        <item h="1" x="27"/>
        <item h="1" x="35"/>
        <item h="1" x="36"/>
        <item h="1" x="37"/>
        <item h="1" x="38"/>
        <item h="1" x="29"/>
        <item h="1" x="26"/>
        <item h="1" x="39"/>
        <item h="1" x="40"/>
        <item h="1" m="1" x="54"/>
        <item h="1" m="1" x="53"/>
        <item h="1" x="17"/>
        <item h="1" x="19"/>
        <item h="1" x="41"/>
        <item h="1" x="0"/>
        <item h="1" x="2"/>
        <item h="1" x="42"/>
        <item h="1" x="33"/>
        <item h="1" x="34"/>
        <item h="1" x="43"/>
        <item h="1" x="44"/>
        <item h="1" x="45"/>
        <item h="1" x="46"/>
        <item h="1" x="47"/>
        <item h="1" x="48"/>
        <item h="1" x="49"/>
        <item h="1" x="50"/>
        <item h="1" x="18"/>
        <item h="1" x="16"/>
        <item h="1" x="51"/>
        <item h="1" x="52"/>
        <item h="1" x="1"/>
        <item h="1" x="3"/>
      </items>
    </pivotField>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axis="axisRow" compact="0" numFmtId="165" outline="0" showAll="0">
      <items count="118">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111"/>
        <item m="1" x="112"/>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113"/>
        <item m="1" x="114"/>
        <item m="1" x="115"/>
        <item m="1" x="116"/>
        <item x="66"/>
        <item x="67"/>
        <item x="68"/>
        <item x="69"/>
        <item x="70"/>
        <item x="71"/>
        <item x="72"/>
        <item m="1" x="110"/>
        <item x="88"/>
        <item x="89"/>
        <item x="90"/>
        <item x="91"/>
        <item x="92"/>
        <item x="79"/>
        <item x="80"/>
        <item x="81"/>
        <item x="82"/>
        <item x="85"/>
        <item x="86"/>
        <item x="73"/>
        <item x="74"/>
        <item x="75"/>
        <item x="76"/>
        <item x="77"/>
        <item x="78"/>
        <item x="87"/>
        <item m="1" x="109"/>
        <item m="1" x="107"/>
        <item m="1" x="108"/>
        <item m="1" x="105"/>
        <item m="1" x="106"/>
        <item x="93"/>
        <item x="94"/>
        <item x="95"/>
        <item x="96"/>
        <item x="97"/>
        <item x="98"/>
        <item x="99"/>
        <item x="100"/>
        <item x="101"/>
        <item x="102"/>
        <item x="103"/>
        <item x="104"/>
        <item t="default"/>
      </items>
    </pivotField>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3">
    <field x="8"/>
    <field x="7"/>
    <field x="9"/>
  </rowField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907EB191-B3FB-4873-8B5C-DFCFCE72374A}" name="PivotTable65"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190:N191"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3C840EF1-CECA-4A26-8341-80DEBA9798C3}" name="PivotTable56"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163:Y164"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6">
      <pivotArea outline="0" fieldPosition="0">
        <references count="1">
          <reference field="4294967294" count="1">
            <x v="2"/>
          </reference>
        </references>
      </pivotArea>
    </format>
  </formats>
  <conditionalFormats count="2">
    <conditionalFormat priority="31">
      <pivotAreas count="1">
        <pivotArea type="data" outline="0" collapsedLevelsAreSubtotals="1" fieldPosition="0">
          <references count="1">
            <reference field="4294967294" count="1" selected="0">
              <x v="2"/>
            </reference>
          </references>
        </pivotArea>
      </pivotAreas>
    </conditionalFormat>
    <conditionalFormat priority="33">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8FCD3436-21E6-4D5E-A827-6D81487B1080}" name="PivotTable70"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203:H206"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7">
      <pivotArea outline="0" fieldPosition="0">
        <references count="1">
          <reference field="4294967294" count="1">
            <x v="2"/>
          </reference>
        </references>
      </pivotArea>
    </format>
  </formats>
  <conditionalFormats count="2">
    <conditionalFormat priority="20">
      <pivotAreas count="1">
        <pivotArea type="data" outline="0" collapsedLevelsAreSubtotals="1" fieldPosition="0">
          <references count="1">
            <reference field="4294967294" count="1" selected="0">
              <x v="2"/>
            </reference>
          </references>
        </pivotArea>
      </pivotAreas>
    </conditionalFormat>
    <conditionalFormat priority="22">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E7626134-2558-4250-B011-DA3D01A9C896}" name="PivotTable24"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C63:AE65"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B53B7407-87D2-4646-AAF7-F1C0DAAA08C2}" name="PivotTable22"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63:Y64"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8">
      <pivotArea outline="0" fieldPosition="0">
        <references count="1">
          <reference field="4294967294" count="1">
            <x v="2"/>
          </reference>
        </references>
      </pivotArea>
    </format>
  </formats>
  <conditionalFormats count="2">
    <conditionalFormat priority="59">
      <pivotAreas count="1">
        <pivotArea type="data" outline="0" collapsedLevelsAreSubtotals="1" fieldPosition="0">
          <references count="1">
            <reference field="4294967294" count="1" selected="0">
              <x v="2"/>
            </reference>
          </references>
        </pivotArea>
      </pivotAreas>
    </conditionalFormat>
    <conditionalFormat priority="61">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308601B1-9FEB-42F7-98D4-A3FF5761EA77}" name="PivotTable49"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135:N136"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h="1" x="1"/>
        <item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6"/>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3D89ACA7-8F5F-4155-9EDE-8E30E99B9A22}" name="PivotTable7"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5:N7"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v="5"/>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B2AE2DA2-0EBA-4C23-BFEF-5BED445C3162}" name="PivotTable63"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190:H193"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49">
      <pivotArea outline="0" fieldPosition="0">
        <references count="1">
          <reference field="4294967294" count="1">
            <x v="2"/>
          </reference>
        </references>
      </pivotArea>
    </format>
  </formats>
  <conditionalFormats count="2">
    <conditionalFormat priority="24">
      <pivotAreas count="1">
        <pivotArea type="data" outline="0" collapsedLevelsAreSubtotals="1" fieldPosition="0">
          <references count="1">
            <reference field="4294967294" count="1" selected="0">
              <x v="2"/>
            </reference>
          </references>
        </pivotArea>
      </pivotAreas>
    </conditionalFormat>
    <conditionalFormat priority="26">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9A7F996D-82D5-4A3D-A026-3002A6F1A77D}" name="PivotTable2"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30:H31"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h="1" x="10"/>
        <item h="1" x="1"/>
        <item h="1" x="5"/>
        <item h="1" x="0"/>
        <item h="1" x="6"/>
        <item h="1" x="14"/>
        <item h="1" x="3"/>
        <item h="1" x="7"/>
        <item h="1" x="12"/>
        <item h="1" x="4"/>
        <item h="1" x="8"/>
        <item h="1" x="13"/>
        <item h="1" x="2"/>
        <item h="1" x="9"/>
        <item h="1" x="11"/>
        <item h="1" x="40"/>
        <item h="1" x="15"/>
        <item h="1" x="16"/>
        <item h="1" x="17"/>
        <item h="1" x="98"/>
        <item h="1" x="18"/>
        <item h="1" x="81"/>
        <item h="1" x="64"/>
        <item h="1" x="89"/>
        <item h="1" x="68"/>
        <item h="1" x="19"/>
        <item h="1" x="56"/>
        <item h="1" x="63"/>
        <item h="1" x="74"/>
        <item h="1" x="90"/>
        <item h="1" x="47"/>
        <item h="1" x="20"/>
        <item h="1" x="48"/>
        <item h="1" x="57"/>
        <item h="1" x="87"/>
        <item h="1" x="69"/>
        <item h="1" x="91"/>
        <item h="1" x="43"/>
        <item h="1" x="21"/>
        <item h="1" x="49"/>
        <item h="1" x="58"/>
        <item h="1" x="83"/>
        <item h="1" x="70"/>
        <item h="1" x="92"/>
        <item h="1" x="44"/>
        <item h="1" x="22"/>
        <item h="1" x="50"/>
        <item h="1" x="59"/>
        <item h="1" x="84"/>
        <item h="1" x="71"/>
        <item h="1" x="93"/>
        <item h="1" x="42"/>
        <item h="1" x="23"/>
        <item h="1" x="51"/>
        <item h="1" x="60"/>
        <item h="1" x="85"/>
        <item h="1" x="72"/>
        <item h="1" x="94"/>
        <item h="1" x="45"/>
        <item h="1" x="24"/>
        <item h="1" x="52"/>
        <item h="1" x="61"/>
        <item h="1" x="86"/>
        <item h="1" x="73"/>
        <item h="1" x="95"/>
        <item h="1" x="46"/>
        <item h="1" x="25"/>
        <item h="1" x="53"/>
        <item h="1" x="62"/>
        <item h="1" x="96"/>
        <item h="1" x="88"/>
        <item h="1" x="26"/>
        <item h="1" x="54"/>
        <item h="1" x="82"/>
        <item h="1" x="97"/>
        <item h="1" x="27"/>
        <item h="1" x="55"/>
        <item h="1" x="28"/>
        <item h="1" x="75"/>
        <item h="1" x="29"/>
        <item h="1" x="76"/>
        <item h="1" x="30"/>
        <item h="1" x="77"/>
        <item h="1" x="31"/>
        <item h="1" x="78"/>
        <item h="1" x="32"/>
        <item h="1" x="79"/>
        <item h="1" x="33"/>
        <item h="1" x="80"/>
        <item h="1" x="34"/>
        <item h="1" x="35"/>
        <item h="1" x="36"/>
        <item h="1" x="37"/>
        <item h="1" x="41"/>
        <item h="1" x="67"/>
        <item h="1" x="38"/>
        <item h="1" x="65"/>
        <item h="1" x="39"/>
        <item h="1"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0">
      <pivotArea outline="0" fieldPosition="0">
        <references count="1">
          <reference field="4294967294" count="1">
            <x v="2"/>
          </reference>
        </references>
      </pivotArea>
    </format>
  </formats>
  <conditionalFormats count="2">
    <conditionalFormat priority="78">
      <pivotAreas count="1">
        <pivotArea type="data" outline="0" collapsedLevelsAreSubtotals="1" fieldPosition="0">
          <references count="1">
            <reference field="4294967294" count="1" selected="0">
              <x v="2"/>
            </reference>
          </references>
        </pivotArea>
      </pivotAreas>
    </conditionalFormat>
    <conditionalFormat priority="80">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A46B1279-1B59-4189-A663-9CC0DFCBFC07}" name="PivotTable26"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89:N90"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5"/>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EB30DEB5-5B34-4D3C-8FBE-F017C38BAD2B}" name="PivotTable8"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19:Y20"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h="1" x="10"/>
        <item h="1" x="1"/>
        <item h="1" x="5"/>
        <item h="1" x="0"/>
        <item h="1" x="6"/>
        <item h="1" x="14"/>
        <item h="1" x="3"/>
        <item h="1" x="7"/>
        <item h="1" x="12"/>
        <item h="1" x="4"/>
        <item h="1" x="8"/>
        <item h="1" x="13"/>
        <item h="1" x="2"/>
        <item h="1" x="9"/>
        <item h="1" x="11"/>
        <item h="1" x="40"/>
        <item h="1" x="15"/>
        <item h="1" x="16"/>
        <item h="1" x="17"/>
        <item h="1" x="98"/>
        <item h="1" x="18"/>
        <item h="1" x="81"/>
        <item h="1" x="64"/>
        <item h="1" x="89"/>
        <item h="1" x="68"/>
        <item h="1" x="19"/>
        <item h="1" x="56"/>
        <item h="1" x="63"/>
        <item h="1" x="74"/>
        <item h="1" x="90"/>
        <item h="1" x="47"/>
        <item h="1" x="20"/>
        <item h="1" x="48"/>
        <item h="1" x="57"/>
        <item h="1" x="87"/>
        <item h="1" x="69"/>
        <item h="1" x="91"/>
        <item h="1" x="43"/>
        <item h="1" x="21"/>
        <item h="1" x="49"/>
        <item h="1" x="58"/>
        <item h="1" x="83"/>
        <item h="1" x="70"/>
        <item h="1" x="92"/>
        <item h="1" x="44"/>
        <item h="1" x="22"/>
        <item h="1" x="50"/>
        <item h="1" x="59"/>
        <item h="1" x="84"/>
        <item h="1" x="71"/>
        <item h="1" x="93"/>
        <item h="1" x="42"/>
        <item h="1" x="23"/>
        <item h="1" x="51"/>
        <item h="1" x="60"/>
        <item h="1" x="85"/>
        <item h="1" x="72"/>
        <item h="1" x="94"/>
        <item h="1" x="45"/>
        <item h="1" x="24"/>
        <item h="1" x="52"/>
        <item h="1" x="61"/>
        <item h="1" x="86"/>
        <item h="1" x="73"/>
        <item h="1" x="95"/>
        <item h="1" x="46"/>
        <item h="1" x="25"/>
        <item h="1" x="53"/>
        <item h="1" x="62"/>
        <item h="1" x="96"/>
        <item h="1" x="88"/>
        <item h="1" x="26"/>
        <item h="1" x="54"/>
        <item h="1" x="82"/>
        <item h="1" x="97"/>
        <item h="1" x="27"/>
        <item h="1" x="55"/>
        <item h="1" x="28"/>
        <item h="1" x="75"/>
        <item h="1" x="29"/>
        <item h="1" x="76"/>
        <item h="1" x="30"/>
        <item h="1" x="77"/>
        <item h="1" x="31"/>
        <item h="1" x="78"/>
        <item h="1" x="32"/>
        <item h="1" x="79"/>
        <item h="1" x="33"/>
        <item h="1" x="80"/>
        <item h="1" x="34"/>
        <item h="1" x="35"/>
        <item h="1" x="36"/>
        <item h="1" x="37"/>
        <item h="1" x="41"/>
        <item h="1" x="67"/>
        <item h="1" x="38"/>
        <item h="1" x="65"/>
        <item h="1" x="39"/>
        <item h="1"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1">
      <pivotArea outline="0" fieldPosition="0">
        <references count="1">
          <reference field="4294967294" count="1">
            <x v="2"/>
          </reference>
        </references>
      </pivotArea>
    </format>
  </formats>
  <conditionalFormats count="2">
    <conditionalFormat priority="81">
      <pivotAreas count="1">
        <pivotArea type="data" outline="0" collapsedLevelsAreSubtotals="1" fieldPosition="0">
          <references count="1">
            <reference field="4294967294" count="1" selected="0">
              <x v="2"/>
            </reference>
          </references>
        </pivotArea>
      </pivotAreas>
    </conditionalFormat>
    <conditionalFormat priority="83">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45167283-1B56-4A85-B839-41DD3A28A40E}" name="PivotTable77"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227:Y228"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2">
      <pivotArea outline="0" fieldPosition="0">
        <references count="1">
          <reference field="4294967294" count="1">
            <x v="2"/>
          </reference>
        </references>
      </pivotArea>
    </format>
  </formats>
  <conditionalFormats count="2">
    <conditionalFormat priority="11">
      <pivotAreas count="1">
        <pivotArea type="data" outline="0" collapsedLevelsAreSubtotals="1" fieldPosition="0">
          <references count="1">
            <reference field="4294967294" count="1" selected="0">
              <x v="2"/>
            </reference>
          </references>
        </pivotArea>
      </pivotAreas>
    </conditionalFormat>
    <conditionalFormat priority="13">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AC38F0B0-7BB6-4E6E-878E-0AC0D177A4BB}" name="PivotTable1"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19:H20"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h="1" x="10"/>
        <item h="1" x="1"/>
        <item h="1" x="5"/>
        <item h="1" x="0"/>
        <item h="1" x="6"/>
        <item h="1" x="14"/>
        <item h="1" x="3"/>
        <item h="1" x="7"/>
        <item h="1" x="12"/>
        <item h="1" x="4"/>
        <item h="1" x="8"/>
        <item h="1" x="13"/>
        <item h="1" x="2"/>
        <item h="1" x="9"/>
        <item h="1" x="11"/>
        <item h="1" x="40"/>
        <item h="1" x="15"/>
        <item h="1" x="16"/>
        <item h="1" x="17"/>
        <item h="1" x="98"/>
        <item h="1" x="18"/>
        <item h="1" x="81"/>
        <item h="1" x="64"/>
        <item h="1" x="89"/>
        <item h="1" x="68"/>
        <item h="1" x="19"/>
        <item h="1" x="56"/>
        <item h="1" x="63"/>
        <item h="1" x="74"/>
        <item h="1" x="90"/>
        <item h="1" x="47"/>
        <item h="1" x="20"/>
        <item h="1" x="48"/>
        <item h="1" x="57"/>
        <item h="1" x="87"/>
        <item h="1" x="69"/>
        <item h="1" x="91"/>
        <item h="1" x="43"/>
        <item h="1" x="21"/>
        <item h="1" x="49"/>
        <item h="1" x="58"/>
        <item h="1" x="83"/>
        <item h="1" x="70"/>
        <item h="1" x="92"/>
        <item h="1" x="44"/>
        <item h="1" x="22"/>
        <item h="1" x="50"/>
        <item h="1" x="59"/>
        <item h="1" x="84"/>
        <item h="1" x="71"/>
        <item h="1" x="93"/>
        <item h="1" x="42"/>
        <item h="1" x="23"/>
        <item h="1" x="51"/>
        <item h="1" x="60"/>
        <item h="1" x="85"/>
        <item h="1" x="72"/>
        <item h="1" x="94"/>
        <item h="1" x="45"/>
        <item h="1" x="24"/>
        <item h="1" x="52"/>
        <item h="1" x="61"/>
        <item h="1" x="86"/>
        <item h="1" x="73"/>
        <item h="1" x="95"/>
        <item h="1" x="46"/>
        <item h="1" x="25"/>
        <item h="1" x="53"/>
        <item h="1" x="62"/>
        <item h="1" x="96"/>
        <item h="1" x="88"/>
        <item h="1" x="26"/>
        <item h="1" x="54"/>
        <item h="1" x="82"/>
        <item h="1" x="97"/>
        <item h="1" x="27"/>
        <item h="1" x="55"/>
        <item h="1" x="28"/>
        <item h="1" x="75"/>
        <item h="1" x="29"/>
        <item h="1" x="76"/>
        <item h="1" x="30"/>
        <item h="1" x="77"/>
        <item h="1" x="31"/>
        <item h="1" x="78"/>
        <item h="1" x="32"/>
        <item h="1" x="79"/>
        <item h="1" x="33"/>
        <item h="1" x="80"/>
        <item h="1" x="34"/>
        <item h="1" x="35"/>
        <item h="1" x="36"/>
        <item h="1" x="37"/>
        <item h="1" x="41"/>
        <item h="1" x="67"/>
        <item h="1" x="38"/>
        <item h="1" x="65"/>
        <item h="1" x="39"/>
        <item h="1"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3">
      <pivotArea outline="0" fieldPosition="0">
        <references count="1">
          <reference field="4294967294" count="1">
            <x v="2"/>
          </reference>
        </references>
      </pivotArea>
    </format>
  </formats>
  <conditionalFormats count="2">
    <conditionalFormat priority="82">
      <pivotAreas count="1">
        <pivotArea type="data" outline="0" collapsedLevelsAreSubtotals="1" fieldPosition="0">
          <references count="1">
            <reference field="4294967294" count="1" selected="0">
              <x v="2"/>
            </reference>
          </references>
        </pivotArea>
      </pivotAreas>
    </conditionalFormat>
    <conditionalFormat priority="84">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1DAF7BBD-5E0B-4A99-BEC1-9E318E61157D}" name="PivotTable62"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177:H180"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4">
      <pivotArea outline="0" fieldPosition="0">
        <references count="1">
          <reference field="4294967294" count="1">
            <x v="2"/>
          </reference>
        </references>
      </pivotArea>
    </format>
  </formats>
  <conditionalFormats count="2">
    <conditionalFormat priority="28">
      <pivotAreas count="1">
        <pivotArea type="data" outline="0" collapsedLevelsAreSubtotals="1" fieldPosition="0">
          <references count="1">
            <reference field="4294967294" count="1" selected="0">
              <x v="2"/>
            </reference>
          </references>
        </pivotArea>
      </pivotAreas>
    </conditionalFormat>
    <conditionalFormat priority="30">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FF3FFC85-6F53-4586-8A09-63A7D863E6EB}" name="PivotTable3"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30:Y31"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h="1" x="0"/>
        <item h="1" x="3"/>
        <item h="1" x="8"/>
        <item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5">
      <pivotArea outline="0" fieldPosition="0">
        <references count="1">
          <reference field="4294967294" count="1">
            <x v="2"/>
          </reference>
        </references>
      </pivotArea>
    </format>
  </formats>
  <conditionalFormats count="2">
    <conditionalFormat priority="77">
      <pivotAreas count="1">
        <pivotArea type="data" outline="0" collapsedLevelsAreSubtotals="1" fieldPosition="0">
          <references count="1">
            <reference field="4294967294" count="1" selected="0">
              <x v="2"/>
            </reference>
          </references>
        </pivotArea>
      </pivotAreas>
    </conditionalFormat>
    <conditionalFormat priority="79">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B22001E4-DA4E-4E3B-A8B5-0BAED564516E}" name="PivotTable32"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102:AE103"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1EDA28A6-F7F1-4F99-A4DD-86E17790CD19}" name="PivotTable84"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249:P249" firstHeaderRow="0" firstDataRow="1" firstDataCol="3"/>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5">
        <item x="7"/>
        <item h="1" x="5"/>
        <item h="1" x="12"/>
        <item h="1" x="13"/>
        <item h="1" x="9"/>
        <item h="1" x="11"/>
        <item h="1" x="4"/>
        <item h="1" x="6"/>
        <item h="1" x="14"/>
        <item h="1" x="15"/>
        <item h="1" x="20"/>
        <item h="1" x="21"/>
        <item h="1" x="22"/>
        <item h="1" x="23"/>
        <item h="1" x="24"/>
        <item h="1" x="25"/>
        <item h="1" x="32"/>
        <item h="1" x="28"/>
        <item h="1" x="30"/>
        <item h="1" x="31"/>
        <item h="1" x="8"/>
        <item h="1" x="10"/>
        <item h="1" x="27"/>
        <item h="1" x="35"/>
        <item h="1" x="36"/>
        <item h="1" x="37"/>
        <item h="1" x="38"/>
        <item h="1" x="29"/>
        <item h="1" x="26"/>
        <item h="1" x="39"/>
        <item h="1" x="40"/>
        <item h="1" m="1" x="54"/>
        <item h="1" m="1" x="53"/>
        <item h="1" x="17"/>
        <item h="1" x="19"/>
        <item h="1" x="41"/>
        <item h="1" x="0"/>
        <item h="1" x="2"/>
        <item h="1" x="42"/>
        <item h="1" x="33"/>
        <item h="1" x="34"/>
        <item h="1" x="43"/>
        <item h="1" x="44"/>
        <item h="1" x="45"/>
        <item h="1" x="46"/>
        <item h="1" x="47"/>
        <item h="1" x="48"/>
        <item h="1" x="49"/>
        <item h="1" x="50"/>
        <item h="1" x="18"/>
        <item h="1" x="16"/>
        <item h="1" x="51"/>
        <item h="1" x="52"/>
        <item h="1" x="1"/>
        <item h="1" x="3"/>
      </items>
    </pivotField>
    <pivotField axis="axisRow" compact="0" outline="0" showAll="0" defaultSubtotal="0">
      <items count="30">
        <item h="1" x="2"/>
        <item h="1" x="4"/>
        <item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axis="axisRow" compact="0" numFmtId="165" outline="0" showAll="0">
      <items count="118">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111"/>
        <item m="1" x="112"/>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113"/>
        <item m="1" x="114"/>
        <item m="1" x="115"/>
        <item m="1" x="116"/>
        <item x="66"/>
        <item x="67"/>
        <item x="68"/>
        <item x="69"/>
        <item x="70"/>
        <item x="71"/>
        <item x="72"/>
        <item m="1" x="110"/>
        <item x="88"/>
        <item x="89"/>
        <item x="90"/>
        <item x="91"/>
        <item x="92"/>
        <item x="79"/>
        <item x="80"/>
        <item x="81"/>
        <item x="82"/>
        <item x="85"/>
        <item x="86"/>
        <item x="73"/>
        <item x="74"/>
        <item x="75"/>
        <item x="76"/>
        <item x="77"/>
        <item x="78"/>
        <item x="87"/>
        <item m="1" x="109"/>
        <item m="1" x="107"/>
        <item m="1" x="108"/>
        <item m="1" x="105"/>
        <item m="1" x="106"/>
        <item x="93"/>
        <item x="94"/>
        <item x="95"/>
        <item x="96"/>
        <item x="97"/>
        <item x="98"/>
        <item x="99"/>
        <item x="100"/>
        <item x="101"/>
        <item x="102"/>
        <item x="103"/>
        <item x="104"/>
        <item t="default"/>
      </items>
    </pivotField>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3">
    <field x="8"/>
    <field x="7"/>
    <field x="9"/>
  </rowField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E6343605-D5AA-4D78-87C3-E84ADADA0907}" name="PivotTable42"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122:N123"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5"/>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5B506B9A-0F30-4993-9E38-7F80BDCAC410}" name="PivotTable57"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164:N165"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5"/>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80DD9DFD-538B-41D3-8ECE-776DFCC6855B}" name="PivotTable9"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C5:AE7"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v="2"/>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F94F855D-6190-45E1-99B5-54D3A33D03D9}" name="PivotTable20"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51:H54"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6">
      <pivotArea outline="0" fieldPosition="0">
        <references count="1">
          <reference field="4294967294" count="1">
            <x v="2"/>
          </reference>
        </references>
      </pivotArea>
    </format>
  </formats>
  <conditionalFormats count="2">
    <conditionalFormat priority="64">
      <pivotAreas count="1">
        <pivotArea type="data" outline="0" collapsedLevelsAreSubtotals="1" fieldPosition="0">
          <references count="1">
            <reference field="4294967294" count="1" selected="0">
              <x v="2"/>
            </reference>
          </references>
        </pivotArea>
      </pivotAreas>
    </conditionalFormat>
    <conditionalFormat priority="66">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9CCB4BFC-3B38-4BB2-BC30-4E0B7B2B66B3}" name="PivotTable18"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51:N53"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v="5"/>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9F2048D0-C90E-4483-BF7D-ED99AEF1D636}" name="PivotTable29"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88:Y89"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7">
      <pivotArea outline="0" fieldPosition="0">
        <references count="1">
          <reference field="4294967294" count="1">
            <x v="2"/>
          </reference>
        </references>
      </pivotArea>
    </format>
  </formats>
  <conditionalFormats count="2">
    <conditionalFormat priority="55">
      <pivotAreas count="1">
        <pivotArea type="data" outline="0" collapsedLevelsAreSubtotals="1" fieldPosition="0">
          <references count="1">
            <reference field="4294967294" count="1" selected="0">
              <x v="2"/>
            </reference>
          </references>
        </pivotArea>
      </pivotAreas>
    </conditionalFormat>
    <conditionalFormat priority="57">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6445EFE0-7F4F-4FC0-8145-C262AC32F19F}" name="PivotTable58"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163:AE164"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2"/>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EDB2B137-0C54-4C09-AAA9-4D6747AFFA9B}" name="PivotTable52"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147:N148"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3"/>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AD187888-B564-40F0-80CB-BC1150A9A305}" name="PivotTable91"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238:P238" firstHeaderRow="0" firstDataRow="1" firstDataCol="3"/>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5">
        <item x="7"/>
        <item h="1" x="5"/>
        <item h="1" x="12"/>
        <item h="1" x="13"/>
        <item h="1" x="9"/>
        <item h="1" x="11"/>
        <item h="1" x="4"/>
        <item h="1" x="6"/>
        <item h="1" x="14"/>
        <item h="1" x="15"/>
        <item h="1" x="20"/>
        <item h="1" x="21"/>
        <item h="1" x="22"/>
        <item h="1" x="23"/>
        <item h="1" x="24"/>
        <item h="1" x="25"/>
        <item h="1" x="32"/>
        <item h="1" x="28"/>
        <item h="1" x="30"/>
        <item h="1" x="31"/>
        <item h="1" x="8"/>
        <item h="1" x="10"/>
        <item h="1" x="27"/>
        <item h="1" x="35"/>
        <item h="1" x="36"/>
        <item h="1" x="37"/>
        <item h="1" x="38"/>
        <item h="1" x="29"/>
        <item h="1" x="26"/>
        <item h="1" x="39"/>
        <item h="1" x="40"/>
        <item h="1" m="1" x="54"/>
        <item h="1" m="1" x="53"/>
        <item h="1" x="17"/>
        <item h="1" x="19"/>
        <item h="1" x="41"/>
        <item h="1" x="0"/>
        <item h="1" x="2"/>
        <item h="1" x="42"/>
        <item h="1" x="33"/>
        <item h="1" x="34"/>
        <item h="1" x="43"/>
        <item h="1" x="44"/>
        <item h="1" x="45"/>
        <item h="1" x="46"/>
        <item h="1" x="47"/>
        <item h="1" x="48"/>
        <item h="1" x="49"/>
        <item h="1" x="50"/>
        <item h="1" x="18"/>
        <item h="1" x="16"/>
        <item h="1" x="51"/>
        <item h="1" x="52"/>
        <item h="1" x="1"/>
        <item h="1" x="3"/>
      </items>
    </pivotField>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axis="axisRow" compact="0" numFmtId="165" outline="0" showAll="0">
      <items count="118">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111"/>
        <item m="1" x="112"/>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113"/>
        <item m="1" x="114"/>
        <item m="1" x="115"/>
        <item m="1" x="116"/>
        <item x="66"/>
        <item x="67"/>
        <item x="68"/>
        <item x="69"/>
        <item x="70"/>
        <item x="71"/>
        <item x="72"/>
        <item m="1" x="110"/>
        <item x="88"/>
        <item x="89"/>
        <item x="90"/>
        <item x="91"/>
        <item x="92"/>
        <item x="79"/>
        <item x="80"/>
        <item x="81"/>
        <item x="82"/>
        <item x="85"/>
        <item x="86"/>
        <item x="73"/>
        <item x="74"/>
        <item x="75"/>
        <item x="76"/>
        <item x="77"/>
        <item x="78"/>
        <item x="87"/>
        <item m="1" x="109"/>
        <item m="1" x="107"/>
        <item m="1" x="108"/>
        <item m="1" x="105"/>
        <item m="1" x="106"/>
        <item x="93"/>
        <item x="94"/>
        <item x="95"/>
        <item x="96"/>
        <item x="97"/>
        <item x="98"/>
        <item x="99"/>
        <item x="100"/>
        <item x="101"/>
        <item x="102"/>
        <item x="103"/>
        <item x="104"/>
        <item t="default"/>
      </items>
    </pivotField>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3">
    <field x="8"/>
    <field x="7"/>
    <field x="9"/>
  </rowField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ACED3223-3FBC-425F-86D8-B84FBA27CAFB}" name="PivotTable5"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5:Y6"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8">
      <pivotArea outline="0" fieldPosition="0">
        <references count="1">
          <reference field="4294967294" count="1">
            <x v="2"/>
          </reference>
        </references>
      </pivotArea>
    </format>
  </formats>
  <conditionalFormats count="2">
    <conditionalFormat priority="73">
      <pivotAreas count="1">
        <pivotArea type="data" outline="0" collapsedLevelsAreSubtotals="1" fieldPosition="0">
          <references count="1">
            <reference field="4294967294" count="1" selected="0">
              <x v="2"/>
            </reference>
          </references>
        </pivotArea>
      </pivotAreas>
    </conditionalFormat>
    <conditionalFormat priority="75">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306B14AA-ABAD-4693-AF9C-37B758A23C39}" name="PivotTable27"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89:AE90"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2"/>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4E6FF92B-6983-431F-B987-F478B65B03C3}" name="PivotTable74"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214:H215"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59">
      <pivotArea outline="0" fieldPosition="0">
        <references count="1">
          <reference field="4294967294" count="1">
            <x v="2"/>
          </reference>
        </references>
      </pivotArea>
    </format>
  </formats>
  <conditionalFormats count="2">
    <conditionalFormat priority="16">
      <pivotAreas count="1">
        <pivotArea type="data" outline="0" collapsedLevelsAreSubtotals="1" fieldPosition="0">
          <references count="1">
            <reference field="4294967294" count="1" selected="0">
              <x v="2"/>
            </reference>
          </references>
        </pivotArea>
      </pivotAreas>
    </conditionalFormat>
    <conditionalFormat priority="18">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F727EBE6-EB33-422B-A110-271405565B7C}" name="PivotTable33"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L102:N103"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3"/>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6BC1EAA2-9675-4B8A-9F22-95D185BEA290}" name="PivotTable59"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177:AE178"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2"/>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1124BE5E-8FCF-43FC-B817-1CD05CB39B29}" name="PivotTable51"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146:AE147"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E67C96DC-151D-40E9-9FED-A9D141B7C0EA}" name="PivotTable4"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5:H8"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0">
      <pivotArea outline="0" fieldPosition="0">
        <references count="1">
          <reference field="4294967294" count="1">
            <x v="2"/>
          </reference>
        </references>
      </pivotArea>
    </format>
  </formats>
  <conditionalFormats count="2">
    <conditionalFormat priority="74">
      <pivotAreas count="1">
        <pivotArea type="data" outline="0" collapsedLevelsAreSubtotals="1" fieldPosition="0">
          <references count="1">
            <reference field="4294967294" count="1" selected="0">
              <x v="2"/>
            </reference>
          </references>
        </pivotArea>
      </pivotAreas>
    </conditionalFormat>
    <conditionalFormat priority="76">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E6DD91CA-BD86-4B3A-8182-1A6DCC2F6F72}" name="PivotTable80"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238:Y239"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1">
      <pivotArea outline="0" fieldPosition="0">
        <references count="1">
          <reference field="4294967294" count="1">
            <x v="2"/>
          </reference>
        </references>
      </pivotArea>
    </format>
  </formats>
  <conditionalFormats count="2">
    <conditionalFormat priority="7">
      <pivotAreas count="1">
        <pivotArea type="data" outline="0" collapsedLevelsAreSubtotals="1" fieldPosition="0">
          <references count="1">
            <reference field="4294967294" count="1" selected="0">
              <x v="2"/>
            </reference>
          </references>
        </pivotArea>
      </pivotAreas>
    </conditionalFormat>
    <conditionalFormat priority="9">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D8F328F2-37D2-4DD6-8704-A435228ABFC1}" name="PivotTable47"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134:H137"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2">
      <pivotArea outline="0" fieldPosition="0">
        <references count="1">
          <reference field="4294967294" count="1">
            <x v="2"/>
          </reference>
        </references>
      </pivotArea>
    </format>
  </formats>
  <conditionalFormats count="2">
    <conditionalFormat priority="40">
      <pivotAreas count="1">
        <pivotArea type="data" outline="0" collapsedLevelsAreSubtotals="1" fieldPosition="0">
          <references count="1">
            <reference field="4294967294" count="1" selected="0">
              <x v="2"/>
            </reference>
          </references>
        </pivotArea>
      </pivotAreas>
    </conditionalFormat>
    <conditionalFormat priority="42">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485845EE-F1A6-432F-A891-6C42823E891D}" name="PivotTable79"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238:H239"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3">
      <pivotArea outline="0" fieldPosition="0">
        <references count="1">
          <reference field="4294967294" count="1">
            <x v="2"/>
          </reference>
        </references>
      </pivotArea>
    </format>
  </formats>
  <conditionalFormats count="2">
    <conditionalFormat priority="8">
      <pivotAreas count="1">
        <pivotArea type="data" outline="0" collapsedLevelsAreSubtotals="1" fieldPosition="0">
          <references count="1">
            <reference field="4294967294" count="1" selected="0">
              <x v="2"/>
            </reference>
          </references>
        </pivotArea>
      </pivotAreas>
    </conditionalFormat>
    <conditionalFormat priority="10">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6F0014A3-0877-45D8-8075-04A253A0A929}" name="PivotTable16"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C41:AE43"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3759684A-CCE4-45BA-ACF5-6A0F54A9D15C}" name="PivotTable30"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101:Y102"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4">
      <pivotArea outline="0" fieldPosition="0">
        <references count="1">
          <reference field="4294967294" count="1">
            <x v="2"/>
          </reference>
        </references>
      </pivotArea>
    </format>
  </formats>
  <conditionalFormats count="2">
    <conditionalFormat priority="51">
      <pivotAreas count="1">
        <pivotArea type="data" outline="0" collapsedLevelsAreSubtotals="1" fieldPosition="0">
          <references count="1">
            <reference field="4294967294" count="1" selected="0">
              <x v="2"/>
            </reference>
          </references>
        </pivotArea>
      </pivotAreas>
    </conditionalFormat>
    <conditionalFormat priority="53">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A44D123F-B9D7-4238-A408-EA6307BC63D6}" name="PivotTable43"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121:Y122"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5">
      <pivotArea outline="0" fieldPosition="0">
        <references count="1">
          <reference field="4294967294" count="1">
            <x v="2"/>
          </reference>
        </references>
      </pivotArea>
    </format>
  </formats>
  <conditionalFormats count="2">
    <conditionalFormat priority="43">
      <pivotAreas count="1">
        <pivotArea type="data" outline="0" collapsedLevelsAreSubtotals="1" fieldPosition="0">
          <references count="1">
            <reference field="4294967294" count="1" selected="0">
              <x v="2"/>
            </reference>
          </references>
        </pivotArea>
      </pivotAreas>
    </conditionalFormat>
    <conditionalFormat priority="45">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A1258E58-3B4B-4047-84A4-DC9387E3DA80}" name="PivotTable28"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88:H91"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3">
    <i>
      <x/>
      <x v="3"/>
      <x v="9"/>
      <x v="2"/>
      <x v="1"/>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6">
      <pivotArea outline="0" fieldPosition="0">
        <references count="1">
          <reference field="4294967294" count="1">
            <x v="2"/>
          </reference>
        </references>
      </pivotArea>
    </format>
  </formats>
  <conditionalFormats count="2">
    <conditionalFormat priority="56">
      <pivotAreas count="1">
        <pivotArea type="data" outline="0" collapsedLevelsAreSubtotals="1" fieldPosition="0">
          <references count="1">
            <reference field="4294967294" count="1" selected="0">
              <x v="2"/>
            </reference>
          </references>
        </pivotArea>
      </pivotAreas>
    </conditionalFormat>
    <conditionalFormat priority="58">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B0D650AE-5AB4-43FC-969B-AB607A29201B}" name="PivotTable86"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249:H250"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h="1" x="1"/>
        <item h="1" x="0"/>
        <item h="1" x="3"/>
        <item h="1" x="8"/>
        <item h="1"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7">
      <pivotArea outline="0" fieldPosition="0">
        <references count="1">
          <reference field="4294967294" count="1">
            <x v="2"/>
          </reference>
        </references>
      </pivotArea>
    </format>
  </formats>
  <conditionalFormats count="2">
    <conditionalFormat priority="4">
      <pivotAreas count="1">
        <pivotArea type="data" outline="0" collapsedLevelsAreSubtotals="1" fieldPosition="0">
          <references count="1">
            <reference field="4294967294" count="1" selected="0">
              <x v="2"/>
            </reference>
          </references>
        </pivotArea>
      </pivotAreas>
    </conditionalFormat>
    <conditionalFormat priority="6">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3AFAEADC-7406-4351-8FC0-BA5172A08331}" name="PivotTable83"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249:AG249" firstHeaderRow="0" firstDataRow="1" firstDataCol="3"/>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5">
        <item x="7"/>
        <item h="1" x="5"/>
        <item h="1" x="12"/>
        <item h="1" x="13"/>
        <item h="1" x="9"/>
        <item h="1" x="11"/>
        <item h="1" x="4"/>
        <item h="1" x="6"/>
        <item h="1" x="14"/>
        <item h="1" x="15"/>
        <item h="1" x="20"/>
        <item h="1" x="21"/>
        <item h="1" x="22"/>
        <item h="1" x="23"/>
        <item h="1" x="24"/>
        <item h="1" x="25"/>
        <item h="1" x="32"/>
        <item h="1" x="28"/>
        <item h="1" x="30"/>
        <item h="1" x="31"/>
        <item h="1" x="8"/>
        <item h="1" x="10"/>
        <item h="1" x="27"/>
        <item h="1" x="35"/>
        <item h="1" x="36"/>
        <item h="1" x="37"/>
        <item h="1" x="38"/>
        <item h="1" x="29"/>
        <item h="1" x="26"/>
        <item h="1" x="39"/>
        <item h="1" x="40"/>
        <item h="1" m="1" x="54"/>
        <item h="1" m="1" x="53"/>
        <item h="1" x="17"/>
        <item h="1" x="19"/>
        <item h="1" x="41"/>
        <item h="1" x="0"/>
        <item h="1" x="2"/>
        <item h="1" x="42"/>
        <item h="1" x="33"/>
        <item h="1" x="34"/>
        <item h="1" x="43"/>
        <item h="1" x="44"/>
        <item h="1" x="45"/>
        <item h="1" x="46"/>
        <item h="1" x="47"/>
        <item h="1" x="48"/>
        <item h="1" x="49"/>
        <item h="1" x="50"/>
        <item h="1" x="18"/>
        <item h="1" x="16"/>
        <item h="1" x="51"/>
        <item h="1" x="52"/>
        <item h="1" x="1"/>
        <item h="1" x="3"/>
      </items>
    </pivotField>
    <pivotField axis="axisRow" compact="0" outline="0" showAll="0" defaultSubtotal="0">
      <items count="30">
        <item h="1" x="2"/>
        <item h="1" x="4"/>
        <item h="1" x="0"/>
        <item h="1" x="3"/>
        <item h="1" x="5"/>
        <item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axis="axisRow" compact="0" numFmtId="165" outline="0" showAll="0">
      <items count="118">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111"/>
        <item m="1" x="112"/>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113"/>
        <item m="1" x="114"/>
        <item m="1" x="115"/>
        <item m="1" x="116"/>
        <item x="66"/>
        <item x="67"/>
        <item x="68"/>
        <item x="69"/>
        <item x="70"/>
        <item x="71"/>
        <item x="72"/>
        <item m="1" x="110"/>
        <item x="88"/>
        <item x="89"/>
        <item x="90"/>
        <item x="91"/>
        <item x="92"/>
        <item x="79"/>
        <item x="80"/>
        <item x="81"/>
        <item x="82"/>
        <item x="85"/>
        <item x="86"/>
        <item x="73"/>
        <item x="74"/>
        <item x="75"/>
        <item x="76"/>
        <item x="77"/>
        <item x="78"/>
        <item x="87"/>
        <item m="1" x="109"/>
        <item m="1" x="107"/>
        <item m="1" x="108"/>
        <item m="1" x="105"/>
        <item m="1" x="106"/>
        <item x="93"/>
        <item x="94"/>
        <item x="95"/>
        <item x="96"/>
        <item x="97"/>
        <item x="98"/>
        <item x="99"/>
        <item x="100"/>
        <item x="101"/>
        <item x="102"/>
        <item x="103"/>
        <item x="104"/>
        <item t="default"/>
      </items>
    </pivotField>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3">
    <field x="8"/>
    <field x="7"/>
    <field x="9"/>
  </rowField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D799025D-8C8E-4A52-9C33-5407287BCE86}" name="PivotTable54"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A146:H151"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x="2"/>
        <item x="1"/>
        <item x="0"/>
        <item x="3"/>
        <item x="8"/>
        <item x="7"/>
        <item x="4"/>
        <item x="5"/>
        <item x="13"/>
        <item x="6"/>
        <item x="9"/>
        <item x="10"/>
        <item x="11"/>
        <item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5">
    <i>
      <x/>
      <x v="3"/>
      <x v="6"/>
      <x v="3"/>
      <x v="4"/>
    </i>
    <i r="2">
      <x v="9"/>
      <x v="2"/>
      <x v="1"/>
    </i>
    <i r="3">
      <x v="3"/>
      <x v="4"/>
    </i>
    <i r="2">
      <x v="12"/>
      <x v="2"/>
      <x v="1"/>
    </i>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8">
      <pivotArea outline="0" fieldPosition="0">
        <references count="1">
          <reference field="4294967294" count="1">
            <x v="2"/>
          </reference>
        </references>
      </pivotArea>
    </format>
  </formats>
  <conditionalFormats count="2">
    <conditionalFormat priority="36">
      <pivotAreas count="1">
        <pivotArea type="data" outline="0" collapsedLevelsAreSubtotals="1" fieldPosition="0">
          <references count="1">
            <reference field="4294967294" count="1" selected="0">
              <x v="2"/>
            </reference>
          </references>
        </pivotArea>
      </pivotAreas>
    </conditionalFormat>
    <conditionalFormat priority="38">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84F50109-1E53-48ED-95CA-4E015C3696C8}" name="PivotTable10"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19:N21"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v="5"/>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804479AA-356F-4797-8922-047CD75C23B5}" name="PivotTable50"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134:AE135"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h="1" x="3"/>
        <item h="1" x="5"/>
        <item h="1" x="1"/>
        <item h="1" x="7"/>
        <item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v="7"/>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66C08DBC-287C-424B-908B-F6F1B26EE587}" name="PivotTable25" cacheId="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63:N65"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h="1" x="2"/>
        <item h="1" x="4"/>
        <item h="1" x="0"/>
        <item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2">
    <i>
      <x v="3"/>
    </i>
    <i t="grand">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5A22BD36-D2C0-4DE4-A741-F61E8BC88CE0}" name="PivotTable66" cacheId="5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C190:AE191" firstHeaderRow="0" firstDataRow="1" firstDataCol="1"/>
  <pivotFields count="24">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2"/>
        <item h="1" x="4"/>
        <item h="1" x="0"/>
        <item h="1" x="3"/>
        <item h="1" x="5"/>
        <item h="1" x="1"/>
        <item h="1" x="7"/>
        <item h="1" x="6"/>
        <item h="1" x="8"/>
        <item h="1" x="9"/>
        <item h="1" x="10"/>
        <item h="1" x="11"/>
        <item h="1" x="12"/>
        <item h="1" x="13"/>
        <item h="1" m="1" x="29"/>
        <item h="1" x="14"/>
        <item h="1" x="15"/>
        <item h="1" x="16"/>
        <item h="1" x="17"/>
        <item h="1" m="1" x="28"/>
        <item h="1" x="18"/>
        <item h="1" x="19"/>
        <item h="1" m="1" x="27"/>
        <item h="1" x="20"/>
        <item h="1" x="21"/>
        <item h="1" x="22"/>
        <item h="1" x="23"/>
        <item h="1" x="24"/>
        <item h="1" x="25"/>
        <item h="1" m="1" x="26"/>
      </items>
    </pivotField>
    <pivotField compact="0" numFmtId="165"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8"/>
  </rowFields>
  <rowItems count="1">
    <i>
      <x/>
    </i>
  </rowItems>
  <colFields count="1">
    <field x="-2"/>
  </colFields>
  <colItems count="2">
    <i>
      <x/>
    </i>
    <i i="1">
      <x v="1"/>
    </i>
  </colItems>
  <dataFields count="2">
    <dataField name="SEATS_BOOKED " fld="11" baseField="18" baseItem="0" numFmtId="3"/>
    <dataField name="NET_REVENUE " fld="15" baseField="18"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4186CACC-3C39-481C-B78E-717AD4AE8EAD}" name="PivotTable64"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4">
  <location ref="R190:Y191" firstHeaderRow="0" firstDataRow="1" firstDataCol="5" rowPageCount="1" colPageCount="1"/>
  <pivotFields count="42">
    <pivotField axis="axisRow" compact="0" outline="0" subtotalTop="0" showAll="0" defaultSubtotal="0">
      <items count="7">
        <item x="3"/>
        <item x="0"/>
        <item x="1"/>
        <item x="2"/>
        <item x="4"/>
        <item x="5"/>
        <item x="6"/>
      </items>
      <extLst>
        <ext xmlns:x14="http://schemas.microsoft.com/office/spreadsheetml/2009/9/main" uri="{2946ED86-A175-432a-8AC1-64E0C546D7DE}">
          <x14:pivotField fillDownLabels="1"/>
        </ext>
      </extLst>
    </pivotField>
    <pivotField axis="axisRow" compact="0" numFmtId="165" outline="0" subtotalTop="0" showAll="0" sortType="ascending" defaultSubtotal="0">
      <items count="100">
        <item x="99"/>
        <item x="10"/>
        <item x="1"/>
        <item x="5"/>
        <item x="0"/>
        <item x="6"/>
        <item x="14"/>
        <item x="3"/>
        <item x="7"/>
        <item x="12"/>
        <item x="4"/>
        <item x="8"/>
        <item x="13"/>
        <item x="2"/>
        <item x="9"/>
        <item x="11"/>
        <item x="40"/>
        <item x="15"/>
        <item x="16"/>
        <item x="17"/>
        <item x="98"/>
        <item x="18"/>
        <item x="81"/>
        <item x="64"/>
        <item x="89"/>
        <item x="68"/>
        <item x="19"/>
        <item x="56"/>
        <item x="63"/>
        <item x="74"/>
        <item x="90"/>
        <item x="47"/>
        <item x="20"/>
        <item x="48"/>
        <item x="57"/>
        <item x="87"/>
        <item x="69"/>
        <item x="91"/>
        <item x="43"/>
        <item x="21"/>
        <item x="49"/>
        <item x="58"/>
        <item x="83"/>
        <item x="70"/>
        <item x="92"/>
        <item x="44"/>
        <item x="22"/>
        <item x="50"/>
        <item x="59"/>
        <item x="84"/>
        <item x="71"/>
        <item x="93"/>
        <item x="42"/>
        <item x="23"/>
        <item x="51"/>
        <item x="60"/>
        <item x="85"/>
        <item x="72"/>
        <item x="94"/>
        <item x="45"/>
        <item x="24"/>
        <item x="52"/>
        <item x="61"/>
        <item x="86"/>
        <item x="73"/>
        <item x="95"/>
        <item x="46"/>
        <item x="25"/>
        <item x="53"/>
        <item x="62"/>
        <item x="96"/>
        <item x="88"/>
        <item x="26"/>
        <item x="54"/>
        <item x="82"/>
        <item x="97"/>
        <item x="27"/>
        <item x="55"/>
        <item x="28"/>
        <item x="75"/>
        <item x="29"/>
        <item x="76"/>
        <item x="30"/>
        <item x="77"/>
        <item x="31"/>
        <item x="78"/>
        <item x="32"/>
        <item x="79"/>
        <item x="33"/>
        <item x="80"/>
        <item x="34"/>
        <item x="35"/>
        <item x="36"/>
        <item x="37"/>
        <item x="41"/>
        <item x="67"/>
        <item x="38"/>
        <item x="65"/>
        <item x="39"/>
        <item x="66"/>
      </items>
      <extLst>
        <ext xmlns:x14="http://schemas.microsoft.com/office/spreadsheetml/2009/9/main" uri="{2946ED86-A175-432a-8AC1-64E0C546D7DE}">
          <x14:pivotField fillDownLabels="1"/>
        </ext>
      </extLst>
    </pivotField>
    <pivotField axis="axisRow" compact="0" outline="0" subtotalTop="0" showAll="0" defaultSubtotal="0">
      <items count="14">
        <item h="1" x="2"/>
        <item h="1" x="1"/>
        <item h="1" x="0"/>
        <item h="1" x="3"/>
        <item h="1" x="8"/>
        <item x="7"/>
        <item h="1" x="4"/>
        <item h="1" x="5"/>
        <item h="1" x="13"/>
        <item h="1" x="6"/>
        <item h="1" x="9"/>
        <item h="1" x="10"/>
        <item h="1" x="11"/>
        <item h="1" x="12"/>
      </items>
      <extLst>
        <ext xmlns:x14="http://schemas.microsoft.com/office/spreadsheetml/2009/9/main" uri="{2946ED86-A175-432a-8AC1-64E0C546D7DE}">
          <x14:pivotField fillDownLabels="1"/>
        </ext>
      </extLst>
    </pivotField>
    <pivotField axis="axisRow" compact="0" outline="0" subtotalTop="0" showAll="0" defaultSubtotal="0">
      <items count="15">
        <item x="0"/>
        <item x="3"/>
        <item x="2"/>
        <item x="9"/>
        <item x="1"/>
        <item x="8"/>
        <item x="4"/>
        <item x="5"/>
        <item x="14"/>
        <item x="7"/>
        <item x="10"/>
        <item x="11"/>
        <item x="6"/>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35">
        <item x="5"/>
        <item h="1" x="12"/>
        <item h="1" x="13"/>
        <item h="1" x="14"/>
        <item h="1" x="15"/>
        <item h="1" x="16"/>
        <item h="1" x="17"/>
        <item h="1" x="18"/>
        <item h="1" x="23"/>
        <item h="1" x="8"/>
        <item h="1" x="34"/>
        <item h="1" x="19"/>
        <item h="1" x="20"/>
        <item h="1" x="0"/>
        <item h="1" x="1"/>
        <item h="1" x="6"/>
        <item h="1" x="7"/>
        <item h="1" x="21"/>
        <item h="1" x="2"/>
        <item h="1" x="3"/>
        <item h="1" x="22"/>
        <item h="1" x="9"/>
        <item h="1" x="10"/>
        <item h="1" x="4"/>
        <item h="1" x="24"/>
        <item h="1" x="25"/>
        <item h="1" x="26"/>
        <item h="1" x="27"/>
        <item h="1" x="28"/>
        <item h="1" x="11"/>
        <item h="1" x="29"/>
        <item h="1" x="30"/>
        <item h="1" x="31"/>
        <item h="1" x="32"/>
        <item h="1" x="3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4"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1"/>
    <field x="0"/>
    <field x="1"/>
    <field x="2"/>
    <field x="3"/>
  </rowFields>
  <rowItems count="1">
    <i t="grand">
      <x/>
    </i>
  </rowItems>
  <colFields count="1">
    <field x="-2"/>
  </colFields>
  <colItems count="3">
    <i>
      <x/>
    </i>
    <i i="1">
      <x v="1"/>
    </i>
    <i i="2">
      <x v="2"/>
    </i>
  </colItems>
  <pageFields count="1">
    <pageField fld="18" hier="-1"/>
  </pageFields>
  <dataFields count="3">
    <dataField name="Seats_Booked " fld="33" baseField="16" baseItem="4"/>
    <dataField name="Avl_Seats_by_Cap " fld="34" baseField="16" baseItem="4"/>
    <dataField name="Bookload %" fld="41" baseField="35" baseItem="15" numFmtId="9"/>
  </dataFields>
  <formats count="1">
    <format dxfId="169">
      <pivotArea outline="0" fieldPosition="0">
        <references count="1">
          <reference field="4294967294" count="1">
            <x v="2"/>
          </reference>
        </references>
      </pivotArea>
    </format>
  </formats>
  <conditionalFormats count="2">
    <conditionalFormat priority="23">
      <pivotAreas count="1">
        <pivotArea type="data" outline="0" collapsedLevelsAreSubtotals="1" fieldPosition="0">
          <references count="1">
            <reference field="4294967294" count="1" selected="0">
              <x v="2"/>
            </reference>
          </references>
        </pivotArea>
      </pivotAreas>
    </conditionalFormat>
    <conditionalFormat priority="25">
      <pivotAreas count="1">
        <pivotArea type="data" outline="0" collapsedLevelsAreSubtotals="1" fieldPosition="0">
          <references count="1">
            <reference field="4294967294" count="1" selected="0">
              <x v="2"/>
            </reference>
          </references>
        </pivotArea>
      </pivotAreas>
    </conditionalFormat>
  </conditionalFormats>
  <chartFormats count="2">
    <chartFormat chart="0" format="2" series="1">
      <pivotArea type="data" outline="0" fieldPosition="0">
        <references count="1">
          <reference field="4294967294" count="1" selected="0">
            <x v="2"/>
          </reference>
        </references>
      </pivotArea>
    </chartFormat>
    <chartFormat chart="43" format="7"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 xr10:uid="{5D88BE2A-5E7D-41DC-AB03-1EA24F8DD700}" sourceName="FLT_NO">
  <pivotTables>
    <pivotTable tabId="121" name="PivotTable1"/>
    <pivotTable tabId="121" name="PivotTable4"/>
  </pivotTables>
  <data>
    <tabular pivotCacheId="156217229">
      <items count="55">
        <i x="7" s="1"/>
        <i x="5" s="1"/>
        <i x="6" s="1"/>
        <i x="4" s="1"/>
        <i x="34" s="1"/>
        <i x="33" s="1"/>
        <i x="52" s="1"/>
        <i x="51" s="1"/>
        <i x="54" s="1" nd="1"/>
        <i x="53" s="1" nd="1"/>
        <i x="13" s="1" nd="1"/>
        <i x="12" s="1" nd="1"/>
        <i x="25" s="1" nd="1"/>
        <i x="24" s="1" nd="1"/>
        <i x="11" s="1" nd="1"/>
        <i x="9" s="1" nd="1"/>
        <i x="2" s="1" nd="1"/>
        <i x="0" s="1" nd="1"/>
        <i x="41" s="1" nd="1"/>
        <i x="42" s="1" nd="1"/>
        <i x="50" s="1" nd="1"/>
        <i x="49" s="1" nd="1"/>
        <i x="18" s="1" nd="1"/>
        <i x="16" s="1" nd="1"/>
        <i x="23" s="1" nd="1"/>
        <i x="22" s="1" nd="1"/>
        <i x="38" s="1" nd="1"/>
        <i x="37" s="1" nd="1"/>
        <i x="40" s="1" nd="1"/>
        <i x="39" s="1" nd="1"/>
        <i x="48" s="1" nd="1"/>
        <i x="47" s="1" nd="1"/>
        <i x="28" s="1" nd="1"/>
        <i x="32" s="1" nd="1"/>
        <i x="27" s="1" nd="1"/>
        <i x="44" s="1" nd="1"/>
        <i x="43" s="1" nd="1"/>
        <i x="19" s="1" nd="1"/>
        <i x="17" s="1" nd="1"/>
        <i x="10" s="1" nd="1"/>
        <i x="8" s="1" nd="1"/>
        <i x="3" s="1" nd="1"/>
        <i x="1" s="1" nd="1"/>
        <i x="31" s="1" nd="1"/>
        <i x="30" s="1" nd="1"/>
        <i x="26" s="1" nd="1"/>
        <i x="29" s="1" nd="1"/>
        <i x="21" s="1" nd="1"/>
        <i x="20" s="1" nd="1"/>
        <i x="46" s="1" nd="1"/>
        <i x="45" s="1" nd="1"/>
        <i x="36" s="1" nd="1"/>
        <i x="35" s="1" nd="1"/>
        <i x="14" s="1" nd="1"/>
        <i x="1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 xr10:uid="{D366BE86-A7A8-4CAF-BA60-4D42BD4CAF03}" sourceName="SECTOR">
  <pivotTables>
    <pivotTable tabId="121" name="PivotTable1"/>
    <pivotTable tabId="121" name="PivotTable4"/>
  </pivotTables>
  <data>
    <tabular pivotCacheId="156217229">
      <items count="30">
        <i x="2" s="1"/>
        <i x="3" s="1"/>
        <i x="22" s="1" nd="1"/>
        <i x="14" s="1" nd="1"/>
        <i x="24" s="1" nd="1"/>
        <i x="16" s="1" nd="1"/>
        <i x="13" s="1" nd="1"/>
        <i x="9" s="1" nd="1"/>
        <i x="10" s="1" nd="1"/>
        <i x="4" s="1" nd="1"/>
        <i x="27" s="1" nd="1"/>
        <i x="12" s="1" nd="1"/>
        <i x="0" s="1" nd="1"/>
        <i x="26" s="1" nd="1"/>
        <i x="18" s="1" nd="1"/>
        <i x="20" s="1" nd="1"/>
        <i x="11" s="1" nd="1"/>
        <i x="23" s="1" nd="1"/>
        <i x="15" s="1" nd="1"/>
        <i x="25" s="1" nd="1"/>
        <i x="17" s="1" nd="1"/>
        <i x="5" s="1" nd="1"/>
        <i x="28" s="1" nd="1"/>
        <i x="1" s="1" nd="1"/>
        <i x="19" s="1" nd="1"/>
        <i x="21" s="1" nd="1"/>
        <i x="7" s="1" nd="1"/>
        <i x="8" s="1" nd="1"/>
        <i x="6" s="1" nd="1"/>
        <i x="2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 xr10:uid="{E3AE51C5-09ED-431E-8FCC-41ED820DBEA8}" sourceName="DAY">
  <pivotTables>
    <pivotTable tabId="121" name="PivotTable1"/>
    <pivotTable tabId="121" name="PivotTable4"/>
  </pivotTables>
  <data>
    <tabular pivotCacheId="156217229">
      <items count="7">
        <i x="3" s="1"/>
        <i x="1" s="1"/>
        <i x="0" s="1" nd="1"/>
        <i x="5" s="1" nd="1"/>
        <i x="4" s="1" nd="1"/>
        <i x="6"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 xr10:uid="{2289366E-5FF6-431E-8D2E-63601C1540A8}" sourceName="BOOKING_STATUS">
  <pivotTables>
    <pivotTable tabId="121" name="PivotTable1"/>
    <pivotTable tabId="121" name="PivotTable4"/>
  </pivotTables>
  <data>
    <tabular pivotCacheId="156217229">
      <items count="4">
        <i x="1" s="1"/>
        <i x="0" s="1"/>
        <i x="2"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4" s="1"/>
        <i x="0" s="1" nd="1"/>
        <i x="3"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55">
        <i x="7" s="1"/>
        <i x="5" s="1"/>
        <i x="13" s="1"/>
        <i x="12" s="1"/>
        <i x="6" s="1"/>
        <i x="4" s="1"/>
        <i x="25" s="1"/>
        <i x="24" s="1"/>
        <i x="11" s="1"/>
        <i x="9" s="1"/>
        <i x="41" s="1"/>
        <i x="42" s="1"/>
        <i x="23" s="1"/>
        <i x="22" s="1"/>
        <i x="28" s="1"/>
        <i x="32" s="1"/>
        <i x="27" s="1"/>
        <i x="10" s="1"/>
        <i x="8" s="1"/>
        <i x="26" s="1"/>
        <i x="29" s="1"/>
        <i x="46" s="1"/>
        <i x="45" s="1"/>
        <i x="14" s="1"/>
        <i x="15" s="1"/>
        <i x="54" s="1" nd="1"/>
        <i x="53" s="1" nd="1"/>
        <i x="2" s="1" nd="1"/>
        <i x="0" s="1" nd="1"/>
        <i x="50" s="1" nd="1"/>
        <i x="49" s="1" nd="1"/>
        <i x="34" s="1" nd="1"/>
        <i x="33" s="1" nd="1"/>
        <i x="18" s="1" nd="1"/>
        <i x="16" s="1" nd="1"/>
        <i x="38" s="1" nd="1"/>
        <i x="37" s="1" nd="1"/>
        <i x="40" s="1" nd="1"/>
        <i x="39" s="1" nd="1"/>
        <i x="48" s="1" nd="1"/>
        <i x="47" s="1" nd="1"/>
        <i x="44" s="1" nd="1"/>
        <i x="43" s="1" nd="1"/>
        <i x="19" s="1" nd="1"/>
        <i x="17" s="1" nd="1"/>
        <i x="3" s="1" nd="1"/>
        <i x="1" s="1" nd="1"/>
        <i x="31" s="1" nd="1"/>
        <i x="30" s="1" nd="1"/>
        <i x="21" s="1" nd="1"/>
        <i x="20" s="1" nd="1"/>
        <i x="52" s="1" nd="1"/>
        <i x="51" s="1" nd="1"/>
        <i x="36" s="1" nd="1"/>
        <i x="3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30">
        <i x="2" s="1"/>
        <i x="14" s="1"/>
        <i x="16" s="1"/>
        <i x="13" s="1"/>
        <i x="9" s="1"/>
        <i x="4" s="1"/>
        <i x="12" s="1"/>
        <i x="0" s="1"/>
        <i x="3" s="1"/>
        <i x="15" s="1"/>
        <i x="17" s="1"/>
        <i x="5" s="1"/>
        <i x="1" s="1"/>
        <i x="7" s="1"/>
        <i x="8" s="1"/>
        <i x="6" s="1"/>
        <i x="22" s="1" nd="1"/>
        <i x="24" s="1" nd="1"/>
        <i x="10" s="1" nd="1"/>
        <i x="27" s="1" nd="1"/>
        <i x="26" s="1" nd="1"/>
        <i x="18" s="1" nd="1"/>
        <i x="20" s="1" nd="1"/>
        <i x="11" s="1" nd="1"/>
        <i x="23" s="1" nd="1"/>
        <i x="25" s="1" nd="1"/>
        <i x="28" s="1" nd="1"/>
        <i x="19" s="1" nd="1"/>
        <i x="21" s="1" nd="1"/>
        <i x="29"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1" xr10:uid="{A04053EB-F27F-4842-B3EE-A6097AEA9D45}" sourceName="CONTRIBUTOR">
  <pivotTables>
    <pivotTable tabId="121" name="PivotTable1"/>
    <pivotTable tabId="121" name="PivotTable4"/>
  </pivotTables>
  <data>
    <tabular pivotCacheId="156217229">
      <items count="72">
        <i x="25" s="1"/>
        <i x="15" s="1"/>
        <i x="31" s="1"/>
        <i x="6" s="1"/>
        <i x="10" s="1"/>
        <i x="30" s="1"/>
        <i x="28" s="1"/>
        <i x="11" s="1"/>
        <i x="7" s="1"/>
        <i x="9" s="1"/>
        <i x="14" s="1"/>
        <i x="20" s="1"/>
        <i x="19" s="1"/>
        <i x="18" s="1"/>
        <i x="27" s="1"/>
        <i x="4" s="1"/>
        <i x="21" s="1"/>
        <i x="5" s="1"/>
        <i x="13" s="1"/>
        <i x="8" s="1"/>
        <i x="1" s="1"/>
        <i x="2" s="1"/>
        <i x="17" s="1" nd="1"/>
        <i x="24" s="1" nd="1"/>
        <i x="59" s="1" nd="1"/>
        <i x="71" s="1" nd="1"/>
        <i x="57" s="1" nd="1"/>
        <i x="38" s="1" nd="1"/>
        <i x="40" s="1" nd="1"/>
        <i x="69" s="1" nd="1"/>
        <i x="56" s="1" nd="1"/>
        <i x="54" s="1" nd="1"/>
        <i x="55" s="1" nd="1"/>
        <i x="23" s="1" nd="1"/>
        <i x="3" s="1" nd="1"/>
        <i x="35" s="1" nd="1"/>
        <i x="62" s="1" nd="1"/>
        <i x="48" s="1" nd="1"/>
        <i x="29" s="1" nd="1"/>
        <i x="52" s="1" nd="1"/>
        <i x="63" s="1" nd="1"/>
        <i x="64" s="1" nd="1"/>
        <i x="49" s="1" nd="1"/>
        <i x="41" s="1" nd="1"/>
        <i x="34" s="1" nd="1"/>
        <i x="32" s="1" nd="1"/>
        <i x="53" s="1" nd="1"/>
        <i x="46" s="1" nd="1"/>
        <i x="44" s="1" nd="1"/>
        <i x="36" s="1" nd="1"/>
        <i x="45" s="1" nd="1"/>
        <i x="26" s="1" nd="1"/>
        <i x="58" s="1" nd="1"/>
        <i x="47" s="1" nd="1"/>
        <i x="42" s="1" nd="1"/>
        <i x="51" s="1" nd="1"/>
        <i x="43" s="1" nd="1"/>
        <i x="65" s="1" nd="1"/>
        <i x="67" s="1" nd="1"/>
        <i x="12" s="1" nd="1"/>
        <i x="70" s="1" nd="1"/>
        <i x="39" s="1" nd="1"/>
        <i x="60" s="1" nd="1"/>
        <i x="16" s="1" nd="1"/>
        <i x="37" s="1" nd="1"/>
        <i x="66" s="1" nd="1"/>
        <i x="22" s="1" nd="1"/>
        <i x="61" s="1" nd="1"/>
        <i x="33" s="1" nd="1"/>
        <i x="50" s="1" nd="1"/>
        <i x="0" s="1" nd="1"/>
        <i x="68"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2023679-D759-4924-8E91-A2060260BF6E}" sourceName="CATEGORY">
  <pivotTables>
    <pivotTable tabId="121" name="PivotTable1"/>
  </pivotTables>
  <data>
    <tabular pivotCacheId="156217229">
      <items count="5">
        <i x="1" s="1"/>
        <i x="0" s="1"/>
        <i x="2" s="1"/>
        <i x="3" s="1" nd="1"/>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 xr10:uid="{DB3F69B8-9836-4B24-9E35-AAAA75A92B2A}" sourceName="ROUTE">
  <pivotTables>
    <pivotTable tabId="121" name="PivotTable1"/>
    <pivotTable tabId="121" name="PivotTable4"/>
  </pivotTables>
  <data>
    <tabular pivotCacheId="156217229">
      <items count="12">
        <i x="9"/>
        <i x="1" s="1"/>
        <i x="5"/>
        <i x="10"/>
        <i x="6"/>
        <i x="2"/>
        <i x="0"/>
        <i x="7"/>
        <i x="8"/>
        <i x="4"/>
        <i x="3"/>
        <i x="1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PRIOR" xr10:uid="{1FA0125A-74DB-41D0-92DC-820844125D12}" sourceName="DAYS_PRIOR">
  <pivotTables>
    <pivotTable tabId="121" name="PivotTable1"/>
    <pivotTable tabId="121" name="PivotTable4"/>
  </pivotTables>
  <data>
    <tabular pivotCacheId="156217229">
      <items count="15">
        <i x="1" s="1"/>
        <i x="5" s="1"/>
        <i x="6" s="1"/>
        <i x="7" s="1"/>
        <i x="8" s="1"/>
        <i x="9" s="1"/>
        <i x="10" s="1"/>
        <i x="11" s="1"/>
        <i x="2" s="1"/>
        <i x="12" s="1"/>
        <i x="13" s="1"/>
        <i x="3" s="1"/>
        <i x="4" s="1"/>
        <i x="0" s="1" nd="1"/>
        <i x="14"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2">
        <i x="1" s="1"/>
        <i x="5" s="1"/>
        <i x="6" s="1"/>
        <i x="2" s="1"/>
        <i x="0" s="1"/>
        <i x="4" s="1"/>
        <i x="3" s="1"/>
        <i x="11" s="1" nd="1"/>
        <i x="9" s="1" nd="1"/>
        <i x="10" s="1" nd="1"/>
        <i x="7" s="1" nd="1"/>
        <i x="8"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7">
        <i x="0" s="1"/>
        <i x="4" s="1"/>
        <i x="3" s="1"/>
        <i x="1" s="1"/>
        <i x="2" s="1"/>
        <i x="5" s="1" nd="1"/>
        <i x="6"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55">
        <i x="7" s="1"/>
        <i x="5" s="1"/>
        <i x="13" s="1"/>
        <i x="12" s="1"/>
        <i x="6" s="1"/>
        <i x="4" s="1"/>
        <i x="25" s="1"/>
        <i x="24" s="1"/>
        <i x="11" s="1"/>
        <i x="9" s="1"/>
        <i x="2" s="1"/>
        <i x="0" s="1"/>
        <i x="41" s="1"/>
        <i x="42" s="1"/>
        <i x="50" s="1"/>
        <i x="49" s="1"/>
        <i x="34" s="1"/>
        <i x="33" s="1"/>
        <i x="18" s="1"/>
        <i x="16" s="1"/>
        <i x="23" s="1"/>
        <i x="22" s="1"/>
        <i x="38" s="1"/>
        <i x="37" s="1"/>
        <i x="40" s="1"/>
        <i x="39" s="1"/>
        <i x="48" s="1"/>
        <i x="47" s="1"/>
        <i x="28" s="1"/>
        <i x="32" s="1"/>
        <i x="27" s="1"/>
        <i x="44" s="1"/>
        <i x="43" s="1"/>
        <i x="19" s="1"/>
        <i x="17" s="1"/>
        <i x="10" s="1"/>
        <i x="8" s="1"/>
        <i x="3" s="1"/>
        <i x="1" s="1"/>
        <i x="31" s="1"/>
        <i x="30" s="1"/>
        <i x="26" s="1"/>
        <i x="29" s="1"/>
        <i x="21" s="1"/>
        <i x="20" s="1"/>
        <i x="52" s="1"/>
        <i x="51" s="1"/>
        <i x="46" s="1"/>
        <i x="45" s="1"/>
        <i x="36" s="1"/>
        <i x="35" s="1"/>
        <i x="14" s="1"/>
        <i x="15" s="1"/>
        <i x="54" s="1" nd="1"/>
        <i x="53"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30">
        <i x="22" s="1"/>
        <i x="2" s="1"/>
        <i x="14" s="1"/>
        <i x="24" s="1"/>
        <i x="16" s="1"/>
        <i x="13" s="1"/>
        <i x="9" s="1"/>
        <i x="10" s="1"/>
        <i x="4" s="1"/>
        <i x="12" s="1"/>
        <i x="0" s="1"/>
        <i x="18" s="1"/>
        <i x="20" s="1"/>
        <i x="11" s="1"/>
        <i x="23" s="1"/>
        <i x="3" s="1"/>
        <i x="15" s="1"/>
        <i x="25" s="1"/>
        <i x="17" s="1"/>
        <i x="5" s="1"/>
        <i x="1" s="1"/>
        <i x="19" s="1"/>
        <i x="21" s="1"/>
        <i x="7" s="1"/>
        <i x="8" s="1"/>
        <i x="6" s="1"/>
        <i x="27" s="1" nd="1"/>
        <i x="26" s="1" nd="1"/>
        <i x="28" s="1" nd="1"/>
        <i x="29"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7">
        <i x="0" s="1"/>
        <i x="5" s="1"/>
        <i x="4" s="1"/>
        <i x="6" s="1"/>
        <i x="3" s="1"/>
        <i x="1" s="1"/>
        <i x="2"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72">
        <i x="17" s="1"/>
        <i x="24" s="1"/>
        <i x="25" s="1"/>
        <i x="15" s="1"/>
        <i x="31" s="1"/>
        <i x="38" s="1"/>
        <i x="6" s="1"/>
        <i x="40" s="1"/>
        <i x="10" s="1"/>
        <i x="30" s="1"/>
        <i x="28" s="1"/>
        <i x="11" s="1"/>
        <i x="7" s="1"/>
        <i x="9" s="1"/>
        <i x="23" s="1"/>
        <i x="14" s="1"/>
        <i x="3" s="1"/>
        <i x="20" s="1"/>
        <i x="35" s="1"/>
        <i x="48" s="1"/>
        <i x="29" s="1"/>
        <i x="19" s="1"/>
        <i x="49" s="1"/>
        <i x="41" s="1"/>
        <i x="34" s="1"/>
        <i x="32" s="1"/>
        <i x="18" s="1"/>
        <i x="46" s="1"/>
        <i x="44" s="1"/>
        <i x="36" s="1"/>
        <i x="45" s="1"/>
        <i x="26" s="1"/>
        <i x="27" s="1"/>
        <i x="47" s="1"/>
        <i x="42" s="1"/>
        <i x="43" s="1"/>
        <i x="4" s="1"/>
        <i x="12" s="1"/>
        <i x="21" s="1"/>
        <i x="39" s="1"/>
        <i x="5" s="1"/>
        <i x="13" s="1"/>
        <i x="16" s="1"/>
        <i x="37" s="1"/>
        <i x="22" s="1"/>
        <i x="8" s="1"/>
        <i x="1" s="1"/>
        <i x="33" s="1"/>
        <i x="2" s="1"/>
        <i x="50" s="1"/>
        <i x="0" s="1"/>
        <i x="59" s="1" nd="1"/>
        <i x="71" s="1" nd="1"/>
        <i x="57" s="1" nd="1"/>
        <i x="69" s="1" nd="1"/>
        <i x="56" s="1" nd="1"/>
        <i x="54" s="1" nd="1"/>
        <i x="55" s="1" nd="1"/>
        <i x="62" s="1" nd="1"/>
        <i x="52" s="1" nd="1"/>
        <i x="63" s="1" nd="1"/>
        <i x="64" s="1" nd="1"/>
        <i x="53" s="1" nd="1"/>
        <i x="58" s="1" nd="1"/>
        <i x="51" s="1" nd="1"/>
        <i x="65" s="1" nd="1"/>
        <i x="67" s="1" nd="1"/>
        <i x="70" s="1" nd="1"/>
        <i x="60" s="1" nd="1"/>
        <i x="66" s="1" nd="1"/>
        <i x="61" s="1" nd="1"/>
        <i x="68" s="1"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5">
        <i x="1" s="1"/>
        <i x="0" s="1"/>
        <i x="2" s="1"/>
        <i x="3" s="1" nd="1"/>
        <i x="4" s="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17">
        <i x="31" s="1"/>
        <i x="32" s="1"/>
        <i x="34" s="1"/>
        <i x="33" s="1"/>
        <i x="22" s="1"/>
        <i x="7" s="1"/>
        <i x="23" s="1"/>
        <i x="8" s="1"/>
        <i x="24" s="1"/>
        <i x="28" s="1"/>
        <i x="9" s="1"/>
        <i x="25" s="1"/>
        <i x="29" s="1"/>
        <i x="10" s="1"/>
        <i x="26" s="1"/>
        <i x="30" s="1"/>
        <i x="11" s="1"/>
        <i x="27" s="1"/>
        <i x="83" s="1"/>
        <i x="84" s="1"/>
        <i x="93" s="1"/>
        <i x="35" s="1"/>
        <i x="36" s="1"/>
        <i x="37" s="1"/>
        <i x="101" s="1"/>
        <i x="85" s="1"/>
        <i x="38" s="1"/>
        <i x="87" s="1"/>
        <i x="79" s="1"/>
        <i x="102" s="1"/>
        <i x="66" s="1"/>
        <i x="39" s="1"/>
        <i x="51" s="1"/>
        <i x="0" s="1"/>
        <i x="73" s="1"/>
        <i x="94" s="1"/>
        <i x="67" s="1"/>
        <i x="40" s="1"/>
        <i x="52" s="1"/>
        <i x="1" s="1"/>
        <i x="88" s="1"/>
        <i x="74" s="1"/>
        <i x="95" s="1"/>
        <i x="68" s="1"/>
        <i x="41" s="1"/>
        <i x="53" s="1"/>
        <i x="2" s="1"/>
        <i x="89" s="1"/>
        <i x="75" s="1"/>
        <i x="96" s="1"/>
        <i x="69" s="1"/>
        <i x="42" s="1"/>
        <i x="54" s="1"/>
        <i x="3" s="1"/>
        <i x="90" s="1"/>
        <i x="76" s="1"/>
        <i x="97" s="1"/>
        <i x="70" s="1"/>
        <i x="43" s="1"/>
        <i x="55" s="1"/>
        <i x="4" s="1"/>
        <i x="91" s="1"/>
        <i x="77" s="1"/>
        <i x="98" s="1"/>
        <i x="71" s="1"/>
        <i x="12" s="1"/>
        <i x="56" s="1"/>
        <i x="5" s="1"/>
        <i x="92" s="1"/>
        <i x="78" s="1"/>
        <i x="99" s="1"/>
        <i x="72" s="1"/>
        <i x="13" s="1"/>
        <i x="57" s="1"/>
        <i x="6" s="1"/>
        <i x="103" s="1"/>
        <i x="86" s="1"/>
        <i x="14" s="1"/>
        <i x="58" s="1"/>
        <i x="100" s="1"/>
        <i x="104" s="1"/>
        <i x="15" s="1"/>
        <i x="59" s="1"/>
        <i x="16" s="1"/>
        <i x="60" s="1"/>
        <i x="17" s="1"/>
        <i x="61" s="1"/>
        <i x="18" s="1"/>
        <i x="62" s="1"/>
        <i x="19" s="1"/>
        <i x="63" s="1"/>
        <i x="20" s="1"/>
        <i x="64" s="1"/>
        <i x="21" s="1"/>
        <i x="65" s="1"/>
        <i x="44" s="1"/>
        <i x="45" s="1"/>
        <i x="46" s="1"/>
        <i x="49" s="1"/>
        <i x="47" s="1"/>
        <i x="80" s="1"/>
        <i x="48" s="1"/>
        <i x="81" s="1"/>
        <i x="50" s="1"/>
        <i x="82" s="1"/>
        <i x="109" s="1" nd="1"/>
        <i x="106" s="1" nd="1"/>
        <i x="105" s="1" nd="1"/>
        <i x="111" s="1" nd="1"/>
        <i x="112" s="1" nd="1"/>
        <i x="108" s="1" nd="1"/>
        <i x="107" s="1" nd="1"/>
        <i x="110" s="1" nd="1"/>
        <i x="113" s="1" nd="1"/>
        <i x="114" s="1" nd="1"/>
        <i x="115" s="1" nd="1"/>
        <i x="116" s="1"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2">
        <i x="9" s="1"/>
        <i x="1" s="1"/>
        <i x="5" s="1"/>
        <i x="10" s="1"/>
        <i x="6" s="1"/>
        <i x="2" s="1"/>
        <i x="0" s="1"/>
        <i x="7" s="1"/>
        <i x="8" s="1"/>
        <i x="4" s="1"/>
        <i x="3" s="1"/>
        <i x="11" s="1"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4" xr10:uid="{2F75737B-A256-46A2-9A80-1BC68F35FDE7}" sourceName="FLT_NO">
  <pivotTables>
    <pivotTable tabId="144" name="PivotTable1"/>
    <pivotTable tabId="144" name="PivotTable4"/>
  </pivotTables>
  <data>
    <tabular pivotCacheId="156217229">
      <items count="55">
        <i x="7" s="1"/>
        <i x="5" s="1"/>
        <i x="13" s="1"/>
        <i x="12" s="1"/>
        <i x="6" s="1"/>
        <i x="4" s="1"/>
        <i x="25" s="1"/>
        <i x="24" s="1"/>
        <i x="11" s="1"/>
        <i x="9" s="1"/>
        <i x="2" s="1"/>
        <i x="0" s="1"/>
        <i x="41" s="1"/>
        <i x="42" s="1"/>
        <i x="50" s="1"/>
        <i x="49" s="1"/>
        <i x="34" s="1"/>
        <i x="33" s="1"/>
        <i x="18" s="1"/>
        <i x="16" s="1"/>
        <i x="23" s="1"/>
        <i x="22" s="1"/>
        <i x="38" s="1"/>
        <i x="37" s="1"/>
        <i x="40" s="1"/>
        <i x="39" s="1"/>
        <i x="48" s="1"/>
        <i x="47" s="1"/>
        <i x="28" s="1"/>
        <i x="32" s="1"/>
        <i x="27" s="1"/>
        <i x="44" s="1"/>
        <i x="43" s="1"/>
        <i x="19" s="1"/>
        <i x="17" s="1"/>
        <i x="10" s="1"/>
        <i x="8" s="1"/>
        <i x="3" s="1"/>
        <i x="1" s="1"/>
        <i x="31" s="1"/>
        <i x="30" s="1"/>
        <i x="26" s="1"/>
        <i x="29" s="1"/>
        <i x="21" s="1"/>
        <i x="20" s="1"/>
        <i x="52" s="1"/>
        <i x="51" s="1"/>
        <i x="46" s="1"/>
        <i x="45" s="1"/>
        <i x="36" s="1"/>
        <i x="35" s="1"/>
        <i x="14" s="1"/>
        <i x="15" s="1"/>
        <i x="54" s="1" nd="1"/>
        <i x="53" s="1" nd="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2" xr10:uid="{E263A739-85A3-4ED9-A6E1-9820A545C36B}" sourceName="SECTOR">
  <pivotTables>
    <pivotTable tabId="144" name="PivotTable1"/>
    <pivotTable tabId="144" name="PivotTable4"/>
  </pivotTables>
  <data>
    <tabular pivotCacheId="156217229">
      <items count="30">
        <i x="22" s="1"/>
        <i x="2" s="1"/>
        <i x="14" s="1"/>
        <i x="24" s="1"/>
        <i x="16" s="1"/>
        <i x="13" s="1"/>
        <i x="9" s="1"/>
        <i x="10" s="1"/>
        <i x="4" s="1"/>
        <i x="12" s="1"/>
        <i x="0" s="1"/>
        <i x="18" s="1"/>
        <i x="20" s="1"/>
        <i x="11" s="1"/>
        <i x="23" s="1"/>
        <i x="3" s="1"/>
        <i x="15" s="1"/>
        <i x="25" s="1"/>
        <i x="17" s="1"/>
        <i x="5" s="1"/>
        <i x="1" s="1"/>
        <i x="19" s="1"/>
        <i x="21" s="1"/>
        <i x="7" s="1"/>
        <i x="8" s="1"/>
        <i x="6" s="1"/>
        <i x="27" s="1" nd="1"/>
        <i x="26" s="1" nd="1"/>
        <i x="28" s="1" nd="1"/>
        <i x="29" s="1" nd="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2" xr10:uid="{B6E3B63C-82B5-40B5-BBBE-ADD564926723}" sourceName="DAY">
  <pivotTables>
    <pivotTable tabId="144" name="PivotTable1"/>
    <pivotTable tabId="144" name="PivotTable4"/>
  </pivotTables>
  <data>
    <tabular pivotCacheId="156217229">
      <items count="7">
        <i x="0" s="1"/>
        <i x="5" s="1"/>
        <i x="4" s="1"/>
        <i x="6" s="1"/>
        <i x="3" s="1"/>
        <i x="1" s="1"/>
        <i x="2" s="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3" xr10:uid="{96B6A014-DCF7-4922-BCF1-9D83F9B34DED}" sourceName="BOOKING_STATUS">
  <pivotTables>
    <pivotTable tabId="144" name="PivotTable1"/>
    <pivotTable tabId="144" name="PivotTable4"/>
  </pivotTables>
  <data>
    <tabular pivotCacheId="156217229">
      <items count="4">
        <i x="1" s="1"/>
        <i x="0" s="1"/>
        <i x="2" s="1"/>
        <i x="3" s="1" nd="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11" xr10:uid="{F427D81F-249C-426E-A497-7BD37A7FB6EF}" sourceName="CONTRIBUTOR">
  <pivotTables>
    <pivotTable tabId="144" name="PivotTable1"/>
    <pivotTable tabId="144" name="PivotTable4"/>
  </pivotTables>
  <data>
    <tabular pivotCacheId="156217229">
      <items count="72">
        <i x="17" s="1"/>
        <i x="24" s="1"/>
        <i x="25" s="1"/>
        <i x="15" s="1"/>
        <i x="31" s="1"/>
        <i x="38" s="1"/>
        <i x="6" s="1"/>
        <i x="40" s="1"/>
        <i x="10" s="1"/>
        <i x="30" s="1"/>
        <i x="28" s="1"/>
        <i x="11" s="1"/>
        <i x="7" s="1"/>
        <i x="9" s="1"/>
        <i x="23" s="1"/>
        <i x="14" s="1"/>
        <i x="3" s="1"/>
        <i x="20" s="1"/>
        <i x="35" s="1"/>
        <i x="48" s="1"/>
        <i x="29" s="1"/>
        <i x="19" s="1"/>
        <i x="49" s="1"/>
        <i x="41" s="1"/>
        <i x="34" s="1"/>
        <i x="32" s="1"/>
        <i x="18" s="1"/>
        <i x="46" s="1"/>
        <i x="44" s="1"/>
        <i x="36" s="1"/>
        <i x="45" s="1"/>
        <i x="26" s="1"/>
        <i x="27" s="1"/>
        <i x="47" s="1"/>
        <i x="42" s="1"/>
        <i x="43" s="1"/>
        <i x="4" s="1"/>
        <i x="12" s="1"/>
        <i x="21" s="1"/>
        <i x="39" s="1"/>
        <i x="5" s="1"/>
        <i x="13" s="1"/>
        <i x="16" s="1"/>
        <i x="37" s="1"/>
        <i x="22" s="1"/>
        <i x="8" s="1"/>
        <i x="1" s="1"/>
        <i x="33" s="1"/>
        <i x="2" s="1"/>
        <i x="50" s="1"/>
        <i x="0" s="1"/>
        <i x="59" s="1" nd="1"/>
        <i x="71" s="1" nd="1"/>
        <i x="57" s="1" nd="1"/>
        <i x="69" s="1" nd="1"/>
        <i x="56" s="1" nd="1"/>
        <i x="54" s="1" nd="1"/>
        <i x="55" s="1" nd="1"/>
        <i x="62" s="1" nd="1"/>
        <i x="52" s="1" nd="1"/>
        <i x="63" s="1" nd="1"/>
        <i x="64" s="1" nd="1"/>
        <i x="53" s="1" nd="1"/>
        <i x="58" s="1" nd="1"/>
        <i x="51" s="1" nd="1"/>
        <i x="65" s="1" nd="1"/>
        <i x="67" s="1" nd="1"/>
        <i x="70" s="1" nd="1"/>
        <i x="60" s="1" nd="1"/>
        <i x="66" s="1" nd="1"/>
        <i x="61" s="1" nd="1"/>
        <i x="68" s="1" nd="1"/>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1" xr10:uid="{DB2E61F4-43B0-4542-8AD4-5EE559579E22}" sourceName="CATEGORY">
  <pivotTables>
    <pivotTable tabId="144" name="PivotTable1"/>
  </pivotTables>
  <data>
    <tabular pivotCacheId="156217229">
      <items count="5">
        <i x="1" s="1"/>
        <i x="0" s="1"/>
        <i x="2" s="1"/>
        <i x="3" s="1" nd="1"/>
        <i x="4" s="1" nd="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4" xr10:uid="{03ECF515-7B76-44C3-9B3A-7ADC31E0E409}" sourceName="ROUTE">
  <pivotTables>
    <pivotTable tabId="144" name="PivotTable1"/>
    <pivotTable tabId="144" name="PivotTable4"/>
  </pivotTables>
  <data>
    <tabular pivotCacheId="156217229">
      <items count="12">
        <i x="9" s="1"/>
        <i x="1" s="1"/>
        <i x="5" s="1"/>
        <i x="10" s="1"/>
        <i x="6" s="1"/>
        <i x="2" s="1"/>
        <i x="0" s="1"/>
        <i x="7" s="1"/>
        <i x="8" s="1"/>
        <i x="4" s="1"/>
        <i x="3" s="1"/>
        <i x="11" s="1" nd="1"/>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PRIOR1" xr10:uid="{3A524D90-94B9-4AB5-9907-E8DD1A93AE41}" sourceName="DAYS_PRIOR">
  <pivotTables>
    <pivotTable tabId="144" name="PivotTable1"/>
    <pivotTable tabId="144" name="PivotTable4"/>
  </pivotTables>
  <data>
    <tabular pivotCacheId="156217229">
      <items count="15">
        <i x="0" s="1"/>
        <i x="1" s="1"/>
        <i x="5" s="1"/>
        <i x="6" s="1"/>
        <i x="7" s="1"/>
        <i x="8" s="1"/>
        <i x="9" s="1"/>
        <i x="10" s="1"/>
        <i x="11" s="1"/>
        <i x="2" s="1"/>
        <i x="12" s="1"/>
        <i x="13" s="1"/>
        <i x="3" s="1"/>
        <i x="4" s="1"/>
        <i x="14" s="1" nd="1"/>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21" xr10:uid="{269F9A98-6AD7-4409-A23D-D4B16FA13E02}" sourceName="FLT_NO">
  <pivotTables>
    <pivotTable tabId="145" name="PivotTable2"/>
    <pivotTable tabId="145" name="PivotTable4"/>
  </pivotTables>
  <data>
    <tabular pivotCacheId="156217229">
      <items count="55">
        <i x="7" s="1"/>
        <i x="5" s="1"/>
        <i x="13" s="1"/>
        <i x="12" s="1"/>
        <i x="6" s="1"/>
        <i x="4" s="1"/>
        <i x="25" s="1"/>
        <i x="24" s="1"/>
        <i x="11" s="1"/>
        <i x="9" s="1"/>
        <i x="2" s="1"/>
        <i x="0" s="1"/>
        <i x="41" s="1"/>
        <i x="42" s="1"/>
        <i x="50" s="1"/>
        <i x="49" s="1"/>
        <i x="34" s="1"/>
        <i x="33" s="1"/>
        <i x="18" s="1"/>
        <i x="16" s="1"/>
        <i x="23" s="1"/>
        <i x="22" s="1"/>
        <i x="38" s="1"/>
        <i x="37" s="1"/>
        <i x="40" s="1"/>
        <i x="39" s="1"/>
        <i x="48" s="1"/>
        <i x="47" s="1"/>
        <i x="28" s="1"/>
        <i x="32" s="1"/>
        <i x="27" s="1"/>
        <i x="44" s="1"/>
        <i x="43" s="1"/>
        <i x="19" s="1"/>
        <i x="17" s="1"/>
        <i x="10" s="1"/>
        <i x="8" s="1"/>
        <i x="3" s="1"/>
        <i x="1" s="1"/>
        <i x="31" s="1"/>
        <i x="30" s="1"/>
        <i x="26" s="1"/>
        <i x="29" s="1"/>
        <i x="21" s="1"/>
        <i x="20" s="1"/>
        <i x="52" s="1"/>
        <i x="51" s="1"/>
        <i x="46" s="1"/>
        <i x="45" s="1"/>
        <i x="36" s="1"/>
        <i x="35" s="1"/>
        <i x="14" s="1"/>
        <i x="15" s="1"/>
        <i x="54" s="1" nd="1"/>
        <i x="53" s="1" nd="1"/>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21" xr10:uid="{383963EA-2FCB-4717-B952-C371236343F9}" sourceName="SECTOR">
  <pivotTables>
    <pivotTable tabId="145" name="PivotTable2"/>
    <pivotTable tabId="145" name="PivotTable4"/>
  </pivotTables>
  <data>
    <tabular pivotCacheId="156217229">
      <items count="30">
        <i x="22" s="1"/>
        <i x="2" s="1"/>
        <i x="14" s="1"/>
        <i x="24" s="1"/>
        <i x="16" s="1"/>
        <i x="13" s="1"/>
        <i x="9" s="1"/>
        <i x="10" s="1"/>
        <i x="4" s="1"/>
        <i x="12" s="1"/>
        <i x="0" s="1"/>
        <i x="18" s="1"/>
        <i x="20" s="1"/>
        <i x="11" s="1"/>
        <i x="23" s="1"/>
        <i x="3" s="1"/>
        <i x="15" s="1"/>
        <i x="25" s="1"/>
        <i x="17" s="1"/>
        <i x="5" s="1"/>
        <i x="1" s="1"/>
        <i x="19" s="1"/>
        <i x="21" s="1"/>
        <i x="7" s="1"/>
        <i x="8" s="1"/>
        <i x="6" s="1"/>
        <i x="27" s="1" nd="1"/>
        <i x="26" s="1" nd="1"/>
        <i x="28" s="1" nd="1"/>
        <i x="29" s="1" nd="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21" xr10:uid="{089B0B6F-6466-4BB6-A8DE-D4332821EB67}" sourceName="DAY">
  <pivotTables>
    <pivotTable tabId="145" name="PivotTable2"/>
    <pivotTable tabId="145" name="PivotTable4"/>
  </pivotTables>
  <data>
    <tabular pivotCacheId="156217229">
      <items count="7">
        <i x="0" s="1"/>
        <i x="5" s="1"/>
        <i x="4" s="1"/>
        <i x="6" s="1"/>
        <i x="3" s="1"/>
        <i x="1" s="1"/>
        <i x="2"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21" xr10:uid="{E5463EF6-5969-4666-8091-1A702478FD8F}" sourceName="BOOKING_STATUS">
  <pivotTables>
    <pivotTable tabId="145" name="PivotTable2"/>
    <pivotTable tabId="145" name="PivotTable4"/>
  </pivotTables>
  <data>
    <tabular pivotCacheId="156217229">
      <items count="4">
        <i x="1" s="1"/>
        <i x="0" s="1"/>
        <i x="2" s="1"/>
        <i x="3" s="1"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31" xr10:uid="{C948E2AB-6827-404E-BF5C-0A1933849E82}" sourceName="CONTRIBUTOR">
  <pivotTables>
    <pivotTable tabId="145" name="PivotTable2"/>
    <pivotTable tabId="145" name="PivotTable4"/>
  </pivotTables>
  <data>
    <tabular pivotCacheId="156217229">
      <items count="72">
        <i x="17" s="1"/>
        <i x="24" s="1"/>
        <i x="25" s="1"/>
        <i x="15" s="1"/>
        <i x="31" s="1"/>
        <i x="38" s="1"/>
        <i x="6" s="1"/>
        <i x="40" s="1"/>
        <i x="10" s="1"/>
        <i x="30" s="1"/>
        <i x="28" s="1"/>
        <i x="11" s="1"/>
        <i x="7" s="1"/>
        <i x="9" s="1"/>
        <i x="23" s="1"/>
        <i x="14" s="1"/>
        <i x="3" s="1"/>
        <i x="20" s="1"/>
        <i x="35" s="1"/>
        <i x="48" s="1"/>
        <i x="29" s="1"/>
        <i x="19" s="1"/>
        <i x="49" s="1"/>
        <i x="41" s="1"/>
        <i x="34" s="1"/>
        <i x="32" s="1"/>
        <i x="18" s="1"/>
        <i x="46" s="1"/>
        <i x="44" s="1"/>
        <i x="36" s="1"/>
        <i x="45" s="1"/>
        <i x="26" s="1"/>
        <i x="27" s="1"/>
        <i x="47" s="1"/>
        <i x="42" s="1"/>
        <i x="43" s="1"/>
        <i x="4" s="1"/>
        <i x="12" s="1"/>
        <i x="21" s="1"/>
        <i x="39" s="1"/>
        <i x="5" s="1"/>
        <i x="13" s="1"/>
        <i x="16" s="1"/>
        <i x="37" s="1"/>
        <i x="22" s="1"/>
        <i x="8" s="1"/>
        <i x="1" s="1"/>
        <i x="33" s="1"/>
        <i x="2" s="1"/>
        <i x="50" s="1"/>
        <i x="0" s="1"/>
        <i x="59" s="1" nd="1"/>
        <i x="71" s="1" nd="1"/>
        <i x="57" s="1" nd="1"/>
        <i x="69" s="1" nd="1"/>
        <i x="56" s="1" nd="1"/>
        <i x="54" s="1" nd="1"/>
        <i x="55" s="1" nd="1"/>
        <i x="62" s="1" nd="1"/>
        <i x="52" s="1" nd="1"/>
        <i x="63" s="1" nd="1"/>
        <i x="64" s="1" nd="1"/>
        <i x="53" s="1" nd="1"/>
        <i x="58" s="1" nd="1"/>
        <i x="51" s="1" nd="1"/>
        <i x="65" s="1" nd="1"/>
        <i x="67" s="1" nd="1"/>
        <i x="70" s="1" nd="1"/>
        <i x="60" s="1" nd="1"/>
        <i x="66" s="1" nd="1"/>
        <i x="61" s="1" nd="1"/>
        <i x="68" s="1" nd="1"/>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1" xr10:uid="{633EE229-E565-4041-B8BF-765F6B78DC79}" sourceName="CATEGORY">
  <pivotTables>
    <pivotTable tabId="145" name="PivotTable2"/>
    <pivotTable tabId="145" name="PivotTable4"/>
  </pivotTables>
  <data>
    <tabular pivotCacheId="156217229">
      <items count="5">
        <i x="1" s="1"/>
        <i x="0" s="1"/>
        <i x="2" s="1"/>
        <i x="3" s="1" nd="1"/>
        <i x="4" s="1" nd="1"/>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21" xr10:uid="{22F7A81E-19C7-4918-8C72-A304933D1AB2}" sourceName="FLIGHT_DATE">
  <pivotTables>
    <pivotTable tabId="145" name="PivotTable2"/>
    <pivotTable tabId="145" name="PivotTable4"/>
  </pivotTables>
  <data>
    <tabular pivotCacheId="156217229">
      <items count="117">
        <i x="31" s="1"/>
        <i x="32" s="1"/>
        <i x="34" s="1"/>
        <i x="33" s="1"/>
        <i x="22" s="1"/>
        <i x="7" s="1"/>
        <i x="23" s="1"/>
        <i x="8" s="1"/>
        <i x="24" s="1"/>
        <i x="28" s="1"/>
        <i x="9" s="1"/>
        <i x="25" s="1"/>
        <i x="29" s="1"/>
        <i x="10" s="1"/>
        <i x="26" s="1"/>
        <i x="30" s="1"/>
        <i x="11" s="1"/>
        <i x="27" s="1"/>
        <i x="83" s="1"/>
        <i x="84" s="1"/>
        <i x="93" s="1"/>
        <i x="35" s="1"/>
        <i x="36" s="1"/>
        <i x="37" s="1"/>
        <i x="101" s="1"/>
        <i x="85" s="1"/>
        <i x="38" s="1"/>
        <i x="87" s="1"/>
        <i x="79" s="1"/>
        <i x="102" s="1"/>
        <i x="66" s="1"/>
        <i x="39" s="1"/>
        <i x="51" s="1"/>
        <i x="0" s="1"/>
        <i x="73" s="1"/>
        <i x="94" s="1"/>
        <i x="67" s="1"/>
        <i x="40" s="1"/>
        <i x="52" s="1"/>
        <i x="1" s="1"/>
        <i x="88" s="1"/>
        <i x="74" s="1"/>
        <i x="95" s="1"/>
        <i x="68" s="1"/>
        <i x="41" s="1"/>
        <i x="53" s="1"/>
        <i x="2" s="1"/>
        <i x="89" s="1"/>
        <i x="75" s="1"/>
        <i x="96" s="1"/>
        <i x="69" s="1"/>
        <i x="42" s="1"/>
        <i x="54" s="1"/>
        <i x="3" s="1"/>
        <i x="90" s="1"/>
        <i x="76" s="1"/>
        <i x="97" s="1"/>
        <i x="70" s="1"/>
        <i x="43" s="1"/>
        <i x="55" s="1"/>
        <i x="4" s="1"/>
        <i x="91" s="1"/>
        <i x="77" s="1"/>
        <i x="98" s="1"/>
        <i x="71" s="1"/>
        <i x="12" s="1"/>
        <i x="56" s="1"/>
        <i x="5" s="1"/>
        <i x="92" s="1"/>
        <i x="78" s="1"/>
        <i x="99" s="1"/>
        <i x="72" s="1"/>
        <i x="13" s="1"/>
        <i x="57" s="1"/>
        <i x="6" s="1"/>
        <i x="103" s="1"/>
        <i x="86" s="1"/>
        <i x="14" s="1"/>
        <i x="58" s="1"/>
        <i x="100" s="1"/>
        <i x="104" s="1"/>
        <i x="15" s="1"/>
        <i x="59" s="1"/>
        <i x="16" s="1"/>
        <i x="60" s="1"/>
        <i x="17" s="1"/>
        <i x="61" s="1"/>
        <i x="18" s="1"/>
        <i x="62" s="1"/>
        <i x="19" s="1"/>
        <i x="63" s="1"/>
        <i x="20" s="1"/>
        <i x="64" s="1"/>
        <i x="21" s="1"/>
        <i x="65" s="1"/>
        <i x="44" s="1"/>
        <i x="45" s="1"/>
        <i x="46" s="1"/>
        <i x="49" s="1"/>
        <i x="47" s="1"/>
        <i x="80" s="1"/>
        <i x="48" s="1"/>
        <i x="81" s="1"/>
        <i x="50" s="1"/>
        <i x="82" s="1"/>
        <i x="109" s="1" nd="1"/>
        <i x="106" s="1" nd="1"/>
        <i x="105" s="1" nd="1"/>
        <i x="111" s="1" nd="1"/>
        <i x="112" s="1" nd="1"/>
        <i x="108" s="1" nd="1"/>
        <i x="107" s="1" nd="1"/>
        <i x="110" s="1" nd="1"/>
        <i x="113" s="1" nd="1"/>
        <i x="114" s="1" nd="1"/>
        <i x="115" s="1" nd="1"/>
        <i x="116" s="1" nd="1"/>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21" xr10:uid="{B60CCEA4-C746-4CA8-BF0A-54C15C4E49D2}" sourceName="ROUTE">
  <pivotTables>
    <pivotTable tabId="145" name="PivotTable2"/>
    <pivotTable tabId="145" name="PivotTable4"/>
  </pivotTables>
  <data>
    <tabular pivotCacheId="156217229">
      <items count="12">
        <i x="9" s="1"/>
        <i x="1" s="1"/>
        <i x="5" s="1"/>
        <i x="10" s="1"/>
        <i x="6" s="1"/>
        <i x="2" s="1"/>
        <i x="0" s="1"/>
        <i x="7" s="1"/>
        <i x="8" s="1"/>
        <i x="4" s="1"/>
        <i x="3" s="1"/>
        <i x="11" s="1" nd="1"/>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6" xr10:uid="{D598088D-9F06-4913-B4A6-C5D4ECE8BF4F}" sourceName="DAY">
  <pivotTables>
    <pivotTable tabId="141" name="PivotTable4"/>
  </pivotTables>
  <data>
    <tabular pivotCacheId="1125295585">
      <items count="8">
        <i x="3" s="1"/>
        <i x="1" s="1"/>
        <i x="2" s="1"/>
        <i x="0" s="1" nd="1"/>
        <i x="5" s="1" nd="1"/>
        <i x="4" s="1" nd="1"/>
        <i x="6" s="1" nd="1"/>
        <i x="7" s="1" nd="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3" xr10:uid="{550246AA-E898-44E5-9D0A-ED55411EFE5E}" sourceName="FLIGHT_DATE">
  <pivotTables>
    <pivotTable tabId="141" name="PivotTable4"/>
  </pivotTables>
  <data>
    <tabular pivotCacheId="1125295585">
      <items count="106">
        <i x="22" s="1"/>
        <i x="7" s="1"/>
        <i x="23" s="1"/>
        <i x="8" s="1"/>
        <i x="24" s="1"/>
        <i x="28" s="1"/>
        <i x="9" s="1"/>
        <i x="25" s="1"/>
        <i x="29" s="1"/>
        <i x="10" s="1"/>
        <i x="26" s="1"/>
        <i x="30" s="1"/>
        <i x="11" s="1"/>
        <i x="27" s="1"/>
        <i x="84" s="1"/>
        <i x="31" s="1" nd="1"/>
        <i x="32" s="1" nd="1"/>
        <i x="34" s="1" nd="1"/>
        <i x="33" s="1" nd="1"/>
        <i x="83" s="1" nd="1"/>
        <i x="93" s="1" nd="1"/>
        <i x="35" s="1" nd="1"/>
        <i x="36" s="1" nd="1"/>
        <i x="37" s="1" nd="1"/>
        <i x="101" s="1" nd="1"/>
        <i x="85" s="1" nd="1"/>
        <i x="38" s="1" nd="1"/>
        <i x="87" s="1" nd="1"/>
        <i x="79" s="1" nd="1"/>
        <i x="102" s="1" nd="1"/>
        <i x="66" s="1" nd="1"/>
        <i x="39" s="1" nd="1"/>
        <i x="51" s="1" nd="1"/>
        <i x="0" s="1" nd="1"/>
        <i x="73" s="1" nd="1"/>
        <i x="94" s="1" nd="1"/>
        <i x="67" s="1" nd="1"/>
        <i x="40" s="1" nd="1"/>
        <i x="52" s="1" nd="1"/>
        <i x="1" s="1" nd="1"/>
        <i x="88" s="1" nd="1"/>
        <i x="74" s="1" nd="1"/>
        <i x="95" s="1" nd="1"/>
        <i x="68" s="1" nd="1"/>
        <i x="41" s="1" nd="1"/>
        <i x="53" s="1" nd="1"/>
        <i x="2" s="1" nd="1"/>
        <i x="89" s="1" nd="1"/>
        <i x="75" s="1" nd="1"/>
        <i x="96" s="1" nd="1"/>
        <i x="69" s="1" nd="1"/>
        <i x="42" s="1" nd="1"/>
        <i x="54" s="1" nd="1"/>
        <i x="3" s="1" nd="1"/>
        <i x="90" s="1" nd="1"/>
        <i x="76" s="1" nd="1"/>
        <i x="97" s="1" nd="1"/>
        <i x="70" s="1" nd="1"/>
        <i x="43" s="1" nd="1"/>
        <i x="55" s="1" nd="1"/>
        <i x="4" s="1" nd="1"/>
        <i x="91" s="1" nd="1"/>
        <i x="77" s="1" nd="1"/>
        <i x="98" s="1" nd="1"/>
        <i x="71" s="1" nd="1"/>
        <i x="12" s="1" nd="1"/>
        <i x="56" s="1" nd="1"/>
        <i x="5" s="1" nd="1"/>
        <i x="92" s="1" nd="1"/>
        <i x="78" s="1" nd="1"/>
        <i x="99" s="1" nd="1"/>
        <i x="72" s="1" nd="1"/>
        <i x="13" s="1" nd="1"/>
        <i x="57" s="1" nd="1"/>
        <i x="6" s="1" nd="1"/>
        <i x="103" s="1" nd="1"/>
        <i x="86" s="1" nd="1"/>
        <i x="14" s="1" nd="1"/>
        <i x="58" s="1" nd="1"/>
        <i x="100" s="1" nd="1"/>
        <i x="104" s="1" nd="1"/>
        <i x="15" s="1" nd="1"/>
        <i x="59" s="1" nd="1"/>
        <i x="16" s="1" nd="1"/>
        <i x="60" s="1" nd="1"/>
        <i x="17" s="1" nd="1"/>
        <i x="61" s="1" nd="1"/>
        <i x="18" s="1" nd="1"/>
        <i x="62" s="1" nd="1"/>
        <i x="19" s="1" nd="1"/>
        <i x="63" s="1" nd="1"/>
        <i x="20" s="1" nd="1"/>
        <i x="64" s="1" nd="1"/>
        <i x="21" s="1" nd="1"/>
        <i x="65" s="1" nd="1"/>
        <i x="44" s="1" nd="1"/>
        <i x="45" s="1" nd="1"/>
        <i x="46" s="1" nd="1"/>
        <i x="49" s="1" nd="1"/>
        <i x="47" s="1" nd="1"/>
        <i x="80" s="1" nd="1"/>
        <i x="48" s="1" nd="1"/>
        <i x="81" s="1" nd="1"/>
        <i x="50" s="1" nd="1"/>
        <i x="82" s="1" nd="1"/>
        <i x="105" s="1" nd="1"/>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5" xr10:uid="{0D738779-EFBB-4A65-B17F-022FBA976EE0}" sourceName="FLIGHT_DATE">
  <pivotTables>
    <pivotTable tabId="144" name="PivotTable4"/>
  </pivotTables>
  <data>
    <tabular pivotCacheId="156217229">
      <items count="117">
        <i x="31" s="1"/>
        <i x="32" s="1"/>
        <i x="34" s="1"/>
        <i x="33" s="1"/>
        <i x="22" s="1"/>
        <i x="7" s="1"/>
        <i x="23" s="1"/>
        <i x="8" s="1"/>
        <i x="24" s="1"/>
        <i x="28" s="1"/>
        <i x="9" s="1"/>
        <i x="25" s="1"/>
        <i x="29" s="1"/>
        <i x="10" s="1"/>
        <i x="26" s="1"/>
        <i x="30" s="1"/>
        <i x="11" s="1"/>
        <i x="27" s="1"/>
        <i x="83" s="1"/>
        <i x="84" s="1"/>
        <i x="93" s="1"/>
        <i x="35" s="1"/>
        <i x="36" s="1"/>
        <i x="37" s="1"/>
        <i x="101" s="1"/>
        <i x="85" s="1"/>
        <i x="38" s="1"/>
        <i x="87" s="1"/>
        <i x="79" s="1"/>
        <i x="102" s="1"/>
        <i x="66" s="1"/>
        <i x="39" s="1"/>
        <i x="51" s="1"/>
        <i x="0" s="1"/>
        <i x="73" s="1"/>
        <i x="94" s="1"/>
        <i x="67" s="1"/>
        <i x="40" s="1"/>
        <i x="52" s="1"/>
        <i x="1" s="1"/>
        <i x="88" s="1"/>
        <i x="74" s="1"/>
        <i x="95" s="1"/>
        <i x="68" s="1"/>
        <i x="41" s="1"/>
        <i x="53" s="1"/>
        <i x="2" s="1"/>
        <i x="89" s="1"/>
        <i x="75" s="1"/>
        <i x="96" s="1"/>
        <i x="69" s="1"/>
        <i x="42" s="1"/>
        <i x="54" s="1"/>
        <i x="3" s="1"/>
        <i x="90" s="1"/>
        <i x="76" s="1"/>
        <i x="97" s="1"/>
        <i x="70" s="1"/>
        <i x="43" s="1"/>
        <i x="55" s="1"/>
        <i x="4" s="1"/>
        <i x="91" s="1"/>
        <i x="77" s="1"/>
        <i x="98" s="1"/>
        <i x="71" s="1"/>
        <i x="12" s="1"/>
        <i x="56" s="1"/>
        <i x="5" s="1"/>
        <i x="92" s="1"/>
        <i x="78" s="1"/>
        <i x="99" s="1"/>
        <i x="72" s="1"/>
        <i x="13" s="1"/>
        <i x="57" s="1"/>
        <i x="6" s="1"/>
        <i x="103" s="1"/>
        <i x="86" s="1"/>
        <i x="14" s="1"/>
        <i x="58" s="1"/>
        <i x="100" s="1"/>
        <i x="104" s="1"/>
        <i x="15" s="1"/>
        <i x="59" s="1"/>
        <i x="16" s="1"/>
        <i x="60" s="1"/>
        <i x="17" s="1"/>
        <i x="61" s="1"/>
        <i x="18" s="1"/>
        <i x="62" s="1"/>
        <i x="19" s="1"/>
        <i x="63" s="1"/>
        <i x="20" s="1"/>
        <i x="64" s="1"/>
        <i x="21" s="1"/>
        <i x="65" s="1"/>
        <i x="44" s="1"/>
        <i x="45" s="1"/>
        <i x="46" s="1"/>
        <i x="49" s="1"/>
        <i x="47" s="1"/>
        <i x="80" s="1"/>
        <i x="48" s="1"/>
        <i x="81" s="1"/>
        <i x="50" s="1"/>
        <i x="82" s="1"/>
        <i x="109" s="1" nd="1"/>
        <i x="106" s="1" nd="1"/>
        <i x="105" s="1" nd="1"/>
        <i x="111" s="1" nd="1"/>
        <i x="112" s="1" nd="1"/>
        <i x="108" s="1" nd="1"/>
        <i x="107" s="1" nd="1"/>
        <i x="110" s="1" nd="1"/>
        <i x="113" s="1" nd="1"/>
        <i x="114" s="1" nd="1"/>
        <i x="115" s="1" nd="1"/>
        <i x="116" s="1" nd="1"/>
      </items>
    </tabular>
  </data>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6" xr10:uid="{2621FBBF-C2D5-4C38-ABA5-86FF7DDB7F03}" sourceName="FLIGHT_DATE">
  <pivotTables>
    <pivotTable tabId="121" name="PivotTable4"/>
  </pivotTables>
  <data>
    <tabular pivotCacheId="156217229">
      <items count="117">
        <i x="7" s="1"/>
        <i x="8" s="1"/>
        <i x="9" s="1"/>
        <i x="10" s="1"/>
        <i x="11" s="1"/>
        <i x="83" s="1"/>
        <i x="93" s="1"/>
        <i x="35" s="1"/>
        <i x="36" s="1"/>
        <i x="37" s="1"/>
        <i x="38" s="1"/>
        <i x="39" s="1"/>
        <i x="67" s="1"/>
        <i x="40" s="1"/>
        <i x="68" s="1"/>
        <i x="41" s="1"/>
        <i x="69" s="1"/>
        <i x="42" s="1"/>
        <i x="70" s="1"/>
        <i x="43" s="1"/>
        <i x="71" s="1"/>
        <i x="12" s="1"/>
        <i x="72" s="1"/>
        <i x="13" s="1"/>
        <i x="14" s="1"/>
        <i x="15" s="1"/>
        <i x="16" s="1"/>
        <i x="17" s="1"/>
        <i x="18" s="1"/>
        <i x="19" s="1"/>
        <i x="20" s="1"/>
        <i x="21" s="1"/>
        <i x="44" s="1"/>
        <i x="45" s="1"/>
        <i x="46" s="1"/>
        <i x="49" s="1"/>
        <i x="47" s="1"/>
        <i x="48" s="1"/>
        <i x="50" s="1"/>
        <i x="109" s="1" nd="1"/>
        <i x="31" s="1" nd="1"/>
        <i x="32" s="1" nd="1"/>
        <i x="34" s="1" nd="1"/>
        <i x="33" s="1" nd="1"/>
        <i x="22" s="1" nd="1"/>
        <i x="23" s="1" nd="1"/>
        <i x="106" s="1" nd="1"/>
        <i x="24" s="1" nd="1"/>
        <i x="28" s="1" nd="1"/>
        <i x="105" s="1" nd="1"/>
        <i x="25" s="1" nd="1"/>
        <i x="29" s="1" nd="1"/>
        <i x="26" s="1" nd="1"/>
        <i x="30" s="1" nd="1"/>
        <i x="27" s="1" nd="1"/>
        <i x="84" s="1" nd="1"/>
        <i x="111" s="1" nd="1"/>
        <i x="112" s="1" nd="1"/>
        <i x="108" s="1" nd="1"/>
        <i x="107" s="1" nd="1"/>
        <i x="101" s="1" nd="1"/>
        <i x="85" s="1" nd="1"/>
        <i x="87" s="1" nd="1"/>
        <i x="79" s="1" nd="1"/>
        <i x="102" s="1" nd="1"/>
        <i x="66" s="1" nd="1"/>
        <i x="51" s="1" nd="1"/>
        <i x="0" s="1" nd="1"/>
        <i x="110" s="1" nd="1"/>
        <i x="73" s="1" nd="1"/>
        <i x="94" s="1" nd="1"/>
        <i x="52" s="1" nd="1"/>
        <i x="1" s="1" nd="1"/>
        <i x="88" s="1" nd="1"/>
        <i x="74" s="1" nd="1"/>
        <i x="95" s="1" nd="1"/>
        <i x="53" s="1" nd="1"/>
        <i x="2" s="1" nd="1"/>
        <i x="89" s="1" nd="1"/>
        <i x="75" s="1" nd="1"/>
        <i x="96" s="1" nd="1"/>
        <i x="54" s="1" nd="1"/>
        <i x="3" s="1" nd="1"/>
        <i x="90" s="1" nd="1"/>
        <i x="76" s="1" nd="1"/>
        <i x="97" s="1" nd="1"/>
        <i x="55" s="1" nd="1"/>
        <i x="4" s="1" nd="1"/>
        <i x="91" s="1" nd="1"/>
        <i x="77" s="1" nd="1"/>
        <i x="98" s="1" nd="1"/>
        <i x="56" s="1" nd="1"/>
        <i x="5" s="1" nd="1"/>
        <i x="92" s="1" nd="1"/>
        <i x="78" s="1" nd="1"/>
        <i x="99" s="1" nd="1"/>
        <i x="57" s="1" nd="1"/>
        <i x="6" s="1" nd="1"/>
        <i x="103" s="1" nd="1"/>
        <i x="86" s="1" nd="1"/>
        <i x="58" s="1" nd="1"/>
        <i x="100" s="1" nd="1"/>
        <i x="104" s="1" nd="1"/>
        <i x="59" s="1" nd="1"/>
        <i x="60" s="1" nd="1"/>
        <i x="61" s="1" nd="1"/>
        <i x="62" s="1" nd="1"/>
        <i x="63" s="1" nd="1"/>
        <i x="64" s="1" nd="1"/>
        <i x="65" s="1" nd="1"/>
        <i x="113" s="1" nd="1"/>
        <i x="114" s="1" nd="1"/>
        <i x="115" s="1" nd="1"/>
        <i x="116" s="1" nd="1"/>
        <i x="80" s="1" nd="1"/>
        <i x="81" s="1" nd="1"/>
        <i x="82" s="1" nd="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6" xr10:uid="{CC7F5393-FAE1-4521-821C-4F2221AD7EE5}" sourceName="ROUTE">
  <pivotTables>
    <pivotTable tabId="141" name="PivotTable4"/>
  </pivotTables>
  <data>
    <tabular pivotCacheId="1125295585">
      <items count="12">
        <i x="1" s="1"/>
        <i x="5" s="1"/>
        <i x="2" s="1"/>
        <i x="0" s="1"/>
        <i x="3" s="1"/>
        <i x="9" s="1" nd="1"/>
        <i x="10" s="1" nd="1"/>
        <i x="6" s="1" nd="1"/>
        <i x="7" s="1" nd="1"/>
        <i x="8" s="1" nd="1"/>
        <i x="4" s="1" nd="1"/>
        <i x="11" s="1" nd="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SCODE2" xr10:uid="{EEBCC986-28C5-4D53-97DE-DEE835729F81}" sourceName="FSCODE">
  <pivotTables>
    <pivotTable tabId="141" name="PivotTable4"/>
  </pivotTables>
  <data>
    <tabular pivotCacheId="1125295585">
      <items count="5">
        <i x="2"/>
        <i x="1" s="1"/>
        <i x="0"/>
        <i x="3"/>
        <i x="4"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4" xr10:uid="{27888AE7-E033-4F7D-94F7-4236C9D6F413}" sourceName="CONTRIBUTOR">
  <pivotTables>
    <pivotTable tabId="141" name="PivotTable4"/>
  </pivotTables>
  <data>
    <tabular pivotCacheId="1125295585">
      <items count="52">
        <i x="17" s="1"/>
        <i x="24" s="1"/>
        <i x="25" s="1"/>
        <i x="15" s="1"/>
        <i x="31" s="1"/>
        <i x="38" s="1"/>
        <i x="6" s="1"/>
        <i x="10" s="1"/>
        <i x="11" s="1"/>
        <i x="7" s="1"/>
        <i x="9" s="1"/>
        <i x="23" s="1"/>
        <i x="14" s="1"/>
        <i x="3" s="1"/>
        <i x="20" s="1"/>
        <i x="4" s="1"/>
        <i x="21" s="1"/>
        <i x="39" s="1"/>
        <i x="5" s="1"/>
        <i x="13" s="1"/>
        <i x="16" s="1"/>
        <i x="37" s="1"/>
        <i x="22" s="1"/>
        <i x="8" s="1"/>
        <i x="1" s="1"/>
        <i x="33" s="1"/>
        <i x="2" s="1"/>
        <i x="51" s="1" nd="1"/>
        <i x="40" s="1" nd="1"/>
        <i x="30" s="1" nd="1"/>
        <i x="28" s="1" nd="1"/>
        <i x="35" s="1" nd="1"/>
        <i x="48" s="1" nd="1"/>
        <i x="29" s="1" nd="1"/>
        <i x="19" s="1" nd="1"/>
        <i x="49" s="1" nd="1"/>
        <i x="41" s="1" nd="1"/>
        <i x="34" s="1" nd="1"/>
        <i x="32" s="1" nd="1"/>
        <i x="18" s="1" nd="1"/>
        <i x="46" s="1" nd="1"/>
        <i x="44" s="1" nd="1"/>
        <i x="36" s="1" nd="1"/>
        <i x="45" s="1" nd="1"/>
        <i x="26" s="1" nd="1"/>
        <i x="27" s="1" nd="1"/>
        <i x="47" s="1" nd="1"/>
        <i x="42" s="1" nd="1"/>
        <i x="43" s="1" nd="1"/>
        <i x="12" s="1" nd="1"/>
        <i x="50" s="1" nd="1"/>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4" xr10:uid="{C7F8D91D-BD53-48E2-B1F4-094025AFDA5E}" sourceName="SECTOR">
  <pivotTables>
    <pivotTable tabId="141" name="PivotTable4"/>
  </pivotTables>
  <data>
    <tabular pivotCacheId="1125295585">
      <items count="27">
        <i x="2" s="1"/>
        <i x="14" s="1"/>
        <i x="4" s="1"/>
        <i x="0" s="1"/>
        <i x="3" s="1"/>
        <i x="15" s="1"/>
        <i x="5" s="1"/>
        <i x="1" s="1"/>
        <i x="7" s="1"/>
        <i x="6" s="1"/>
        <i x="22" s="1" nd="1"/>
        <i x="24" s="1" nd="1"/>
        <i x="16" s="1" nd="1"/>
        <i x="13" s="1" nd="1"/>
        <i x="9" s="1" nd="1"/>
        <i x="10" s="1" nd="1"/>
        <i x="12" s="1" nd="1"/>
        <i x="18" s="1" nd="1"/>
        <i x="20" s="1" nd="1"/>
        <i x="11" s="1" nd="1"/>
        <i x="23" s="1" nd="1"/>
        <i x="25" s="1" nd="1"/>
        <i x="17" s="1" nd="1"/>
        <i x="19" s="1" nd="1"/>
        <i x="21" s="1" nd="1"/>
        <i x="8" s="1" nd="1"/>
        <i x="2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xr10:uid="{4EBDEFCA-931D-46BF-8AE9-18135631838C}" cache="Slicer_FLT_NO" caption="FLT_NO" startItem="3" rowHeight="262466"/>
  <slicer name="SECTOR 1" xr10:uid="{DD215ECB-4335-4489-B9EE-9F5D23F9C925}" cache="Slicer_SECTOR1" caption="SECTOR" rowHeight="262466"/>
  <slicer name="DAY 2" xr10:uid="{00F2BB63-050F-4A5D-AD76-C405956E73D8}" cache="Slicer_DAY2" caption="DAY" columnCount="7" rowHeight="262466"/>
  <slicer name="BOOKING_STATUS" xr10:uid="{94EC2E65-7B95-4FB9-BB83-E047F0CEC5AA}" cache="Slicer_BOOKING_STATUS" caption="BOOKING_STATUS" rowHeight="262466"/>
  <slicer name="CONTRIBUTOR 1" xr10:uid="{746F7874-5620-4EB3-A352-01C3E36A2A2F}" cache="Slicer_CONTRIBUTOR1" caption="CONTRIBUTOR" columnCount="5" rowHeight="262466"/>
  <slicer name="CATEGORY 1" xr10:uid="{A02E9009-3782-46F9-903F-DE12E7868D0D}" cache="Slicer_CATEGORY1" caption="CATEGORY" rowHeight="262466"/>
  <slicer name="ROUTE" xr10:uid="{EEF1C990-A70C-4E9A-9BBD-75CA667DEBD7}" cache="Slicer_ROUTE" caption="ROUTE" rowHeight="262466"/>
  <slicer name="DAYS_PRIOR" xr10:uid="{64CEFB9C-2849-476D-AC8B-2959D96A5A81}" cache="Slicer_DAYS_PRIOR" caption="DAYS_PRIOR" rowHeight="262466"/>
  <slicer name="FLIGHT_DATE 7" xr10:uid="{6B709278-20BB-4AB6-B860-546C1873C0D2}" cache="Slicer_FLIGHT_DATE6" caption="FLIGHT_DATE" columnCount="5"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6" xr10:uid="{C4C9CC73-99D4-43E9-A12A-BD792DE9453B}" cache="Slicer_FLT_NO4" caption="FLT_NO" startItem="3" rowHeight="262466"/>
  <slicer name="SECTOR 8" xr10:uid="{EA4059CC-E12C-4F4A-8226-510E5D530E87}" cache="Slicer_SECTOR12" caption="SECTOR" rowHeight="262466"/>
  <slicer name="DAY 8" xr10:uid="{2DB3956E-1C09-4AC6-90AD-CF370C1A2607}" cache="Slicer_DAY22" caption="DAY" columnCount="7" rowHeight="262466"/>
  <slicer name="BOOKING_STATUS 5" xr10:uid="{93322A31-4C4C-4310-B067-3B7FE0CC9C6B}" cache="Slicer_BOOKING_STATUS3" caption="BOOKING_STATUS" rowHeight="262466"/>
  <slicer name="CONTRIBUTOR 4" xr10:uid="{9937DA58-35D1-42BD-879E-DC3EE96EE7D9}" cache="Slicer_CONTRIBUTOR11" caption="CONTRIBUTOR" columnCount="5" rowHeight="262466"/>
  <slicer name="CATEGORY 4" xr10:uid="{1836FDB3-C682-4444-9D7B-0C325ED3C8FE}" cache="Slicer_CATEGORY11" caption="CATEGORY" rowHeight="262466"/>
  <slicer name="ROUTE 7" xr10:uid="{EDCF1D72-EE2A-407A-946A-22D847C949F0}" cache="Slicer_ROUTE4" caption="ROUTE" rowHeight="262466"/>
  <slicer name="DAYS_PRIOR 1" xr10:uid="{7FF5C78A-3D73-422F-9624-FA3D3C06E908}" cache="Slicer_DAYS_PRIOR1" caption="DAYS_PRIOR" rowHeight="262466"/>
  <slicer name="FLIGHT_DATE 6" xr10:uid="{27CAAAC1-17B8-491A-B03D-D3FAFC64A7CD}" cache="Slicer_FLIGHT_DATE5" caption="FLIGHT_DATE" columnCount="5"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7" xr10:uid="{11114E66-25F6-4190-813C-263524F864EA}" cache="Slicer_FLT_NO121" caption="FLT_NO" rowHeight="262466"/>
  <slicer name="SECTOR 9" xr10:uid="{392F3DF0-620C-49D4-BFDB-21004EC4F031}" cache="Slicer_SECTOR1121" caption="SECTOR" rowHeight="262466"/>
  <slicer name="DAY 9" xr10:uid="{CF0AD0E0-BA0B-448C-A448-C67AF29C60A0}" cache="Slicer_DAY2121" caption="DAY" columnCount="7" rowHeight="262466"/>
  <slicer name="BOOKING_STATUS 6" xr10:uid="{EB291678-EC59-42F2-99C5-B64D001BF7EB}" cache="Slicer_BOOKING_STATUS121" caption="BOOKING_STATUS" columnCount="4" rowHeight="262466"/>
  <slicer name="CONTRIBUTOR 5" xr10:uid="{6371AC23-9AFB-44AD-8E49-076B3B132537}" cache="Slicer_CONTRIBUTOR31" caption="CONTRIBUTOR" columnCount="6" rowHeight="262466"/>
  <slicer name="CATEGORY 5" xr10:uid="{BA2A0A29-567E-4B3B-967B-294548425A85}" cache="Slicer_CATEGORY31" caption="CATEGORY" columnCount="3" rowHeight="262466"/>
  <slicer name="FLIGHT_DATE 3" xr10:uid="{18A2FD24-1FFB-4AA5-BC88-0D4E6DD386D1}" cache="Slicer_FLIGHT_DATE21" caption="FLIGHT_DATE" columnCount="9" rowHeight="262466"/>
  <slicer name="ROUTE 8" xr10:uid="{26244607-EC77-4620-A7EA-D62CCCD6623E}" cache="Slicer_ROUTE221" caption="ROUTE"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1" xr10:uid="{590A8287-E856-4570-8802-FD4AEFFBB95F}" cache="Slicer_DAY6" caption="DAY" columnCount="7" rowHeight="262466"/>
  <slicer name="FLIGHT_DATE 4" xr10:uid="{3C94271F-7E2B-4DF2-B228-9C77B113B867}" cache="Slicer_FLIGHT_DATE3" caption="FLIGHT_DATE" columnCount="5" rowHeight="262466"/>
  <slicer name="ROUTE 10" xr10:uid="{0EB02CA8-C383-4460-B677-6BD59814B7C0}" cache="Slicer_ROUTE6" caption="ROUTE" columnCount="5" rowHeight="262466"/>
  <slicer name="FSCODE 2" xr10:uid="{5CE1C1DE-71A5-437F-9250-D1C3F2DD437A}" cache="Slicer_FSCODE2" caption="FSCODE" columnCount="4" rowHeight="262466"/>
  <slicer name="CONTRIBUTOR 6" xr10:uid="{903A5681-D15D-4129-97A1-1C911A3061D6}" cache="Slicer_CONTRIBUTOR4" caption="CONTRIBUTOR" columnCount="3" rowHeight="262466"/>
  <slicer name="SECTOR 11" xr10:uid="{6CAF3D40-1C80-4AD8-AC31-744441965991}" cache="Slicer_SECTOR4" caption="SECTOR" columnCount="4"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A8355C-0590-43D7-AA22-B1244CE7C852}" name="Table1" displayName="Table1" ref="A1:W2855" totalsRowShown="0" headerRowDxfId="259" dataDxfId="258">
  <tableColumns count="23">
    <tableColumn id="5" xr3:uid="{70180873-F366-4302-8469-B7E9C913FCEA}" name="DATE_BOOKED" dataDxfId="257" totalsRowDxfId="256" dataCellStyle="Normal 8" totalsRowCellStyle="Normal 8"/>
    <tableColumn id="9" xr3:uid="{C9198A0C-D99D-421A-9D8D-9AAA877B1DEE}" name="CONTRIBUTOR" dataDxfId="255" totalsRowDxfId="254" dataCellStyle="Normal 8" totalsRowCellStyle="Normal 8"/>
    <tableColumn id="22" xr3:uid="{E65A6A03-6EAC-49BF-A5E2-8264340C6AD4}" name="CATEGORY" dataDxfId="253" totalsRowDxfId="252" dataCellStyle="Normal 8" totalsRowCellStyle="Normal 8"/>
    <tableColumn id="12" xr3:uid="{8FEB99BF-37A7-4644-916E-18EE1ADB09F1}" name="DISTRIBUTION_CHANNEL" dataDxfId="251" totalsRowDxfId="250" dataCellStyle="Normal 8" totalsRowCellStyle="Normal 8"/>
    <tableColumn id="1" xr3:uid="{34DA7E77-F27D-4AC0-AC3E-21C870711844}" name="DISTRIBUTOR_PNR" dataDxfId="249" totalsRowDxfId="248" dataCellStyle="Normal 8" totalsRowCellStyle="Normal 8"/>
    <tableColumn id="2" xr3:uid="{8E239872-6591-4BC3-B89F-91C8D605C543}" name="JOURNEY" dataDxfId="247" totalsRowDxfId="246" totalsRowCellStyle="Normal 8"/>
    <tableColumn id="3" xr3:uid="{168F6394-A85C-4B2F-B92C-9459586FBEE0}" name="DIRECTION" dataDxfId="245" totalsRowDxfId="244" totalsRowCellStyle="Normal 8"/>
    <tableColumn id="6" xr3:uid="{86B41376-7B81-4A68-A5C4-197E011D813C}" name="FLT_NO" dataDxfId="243" totalsRowDxfId="242" totalsRowCellStyle="Normal 8"/>
    <tableColumn id="7" xr3:uid="{2D5E3072-4F99-4426-8CDF-4DC3AA790563}" name="SECTOR" dataDxfId="241" totalsRowDxfId="240"/>
    <tableColumn id="8" xr3:uid="{4F36FE31-92A6-4936-99BA-4CE03BE9CE9B}" name="FLIGHT_DATE" dataDxfId="239" totalsRowDxfId="238" dataCellStyle="Normal 8" totalsRowCellStyle="Normal 8"/>
    <tableColumn id="15" xr3:uid="{4D91E580-35F0-4F1E-8625-4DE947F068C5}" name="REQUESTED_SEATS" dataDxfId="237" totalsRowDxfId="236" totalsRowCellStyle="Normal 8"/>
    <tableColumn id="14" xr3:uid="{D4699E5E-F950-4803-A513-687314B9C655}" name="SEATS_BOOKED" dataDxfId="235" totalsRowDxfId="234"/>
    <tableColumn id="16" xr3:uid="{2710C639-4A74-46DD-AC01-3E29743868AC}" name="BASE_FARE" dataDxfId="233" totalsRowDxfId="232" totalsRowCellStyle="Normal 8"/>
    <tableColumn id="17" xr3:uid="{CDC00791-4EFA-42C8-A8CA-07FCF15BEA19}" name="TAXES" dataDxfId="231" totalsRowDxfId="230"/>
    <tableColumn id="18" xr3:uid="{8562EAB7-D711-43B6-8A6F-86AFB892DAED}" name="SURCHARGES" dataDxfId="229" totalsRowDxfId="228"/>
    <tableColumn id="19" xr3:uid="{EE69BCA5-A0B4-4B7A-94A6-07F0B45E0497}" name="NET_REVENUE" dataDxfId="227" totalsRowDxfId="226">
      <calculatedColumnFormula>SUM(Table1[[#This Row],[BASE_FARE]:[SURCHARGES]])*Table1[[#This Row],[SEATS_BOOKED]]</calculatedColumnFormula>
    </tableColumn>
    <tableColumn id="20" xr3:uid="{55BFD936-FFA4-4D88-983E-65DB7049333B}" name="BOOKING_STATUS" dataDxfId="225" totalsRowDxfId="224" totalsRowCellStyle="Normal 8"/>
    <tableColumn id="21" xr3:uid="{76DAEBB1-3518-4D78-B825-30C1D2287DF4}" name="CONTRACT_STATUS" dataDxfId="223" totalsRowDxfId="222" totalsRowCellStyle="Normal 8"/>
    <tableColumn id="10" xr3:uid="{30E6B5A7-FF73-4266-B98B-D70D12DF2990}" name="ORGN" dataDxfId="221" totalsRowDxfId="220" dataCellStyle="Normal 8" totalsRowCellStyle="Normal 8">
      <calculatedColumnFormula>LEFT(Table1[[#This Row],[SECTOR]],3)</calculatedColumnFormula>
    </tableColumn>
    <tableColumn id="11" xr3:uid="{32DA7AFA-5586-4FA1-B88C-332E90C69911}" name="DEST" dataDxfId="219" totalsRowDxfId="218" dataCellStyle="Normal 8" totalsRowCellStyle="Normal 8">
      <calculatedColumnFormula>RIGHT(Table1[[#This Row],[SECTOR]],3)</calculatedColumnFormula>
    </tableColumn>
    <tableColumn id="4" xr3:uid="{F069A7C7-6447-45A4-AB50-8C8416DBA914}" name="ROUTE" dataDxfId="217" totalsRowDxfId="216" dataCellStyle="Normal 8" totalsRowCellStyle="Normal 8">
      <calculatedColumnFormula>IF(AND(S2&lt;&gt;"SSH", S2&lt;&gt;"RMF", S2&lt;&gt;"CAI", S2&lt;&gt;"HRG", S2&lt;&gt;"LXR", S2&lt;&gt;"DXB", OR(T2="SSH", T2="RMF", T2="CAI", T2="HRG", T2="LXR", T2="DXB")), S2,
    IF(AND(T2&lt;&gt;"SSH", T2&lt;&gt;"RMF", T2&lt;&gt;"CAI", T2&lt;&gt;"HRG", T2&lt;&gt;"LXR", T2&lt;&gt;"DXB", OR(S2="SSH", S2="RMF", S2="CAI", S2="HRG", S2="LXR", S2="DXB")), T2,
    "VIE"))</calculatedColumnFormula>
    </tableColumn>
    <tableColumn id="24" xr3:uid="{2B47AF36-8DDE-46FD-ADB5-67F69561396A}" name="DAY" dataDxfId="215" totalsRowDxfId="214" totalsRowCellStyle="Normal 8">
      <calculatedColumnFormula>WEEKDAY(Table1[[#This Row],[FLIGHT_DATE]],2)</calculatedColumnFormula>
    </tableColumn>
    <tableColumn id="25" xr3:uid="{EE7AD76C-78E4-4C52-841B-1E1B110024E5}" name="DAYS_PRIOR" dataDxfId="213" totalsRowDxfId="212" totalsRowCellStyle="Normal 8">
      <calculatedColumnFormula>Table1[[#This Row],[FLIGHT_DATE]]-Table1[[#This Row],[DATE_BOOKED]]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6B028DF-CD1E-4A77-8756-64A0729194AE}" name="Table36" displayName="Table36" ref="A1:AM365" totalsRowShown="0" headerRowDxfId="129" tableBorderDxfId="128">
  <tableColumns count="39">
    <tableColumn id="1" xr3:uid="{7B5B3B10-1B27-451B-B1A4-365766641DC4}" name="DAY" dataDxfId="127"/>
    <tableColumn id="2" xr3:uid="{39FC0B02-6F8B-404E-B37A-F6D112035B1D}" name="DEP_DATE" dataDxfId="126"/>
    <tableColumn id="3" xr3:uid="{DF1D99FF-F433-485C-95EA-0E8775B4BEFE}" name="ORGN" dataDxfId="125"/>
    <tableColumn id="4" xr3:uid="{E21899C5-6378-42DE-A1A2-BA656DB4E222}" name="DEST" dataDxfId="124"/>
    <tableColumn id="5" xr3:uid="{BDA3BB29-B76B-4D25-BD77-EE1976CCE5B1}" name="ETD (UTC)" dataDxfId="123"/>
    <tableColumn id="6" xr3:uid="{8CAA2962-8DB7-4E2C-B5F6-FC8DD5154F70}" name="ETA (UTC)" dataDxfId="122"/>
    <tableColumn id="7" xr3:uid="{BF87362F-433B-4290-9A81-F44185A1B5F7}" name="ETD (Local Time)" dataDxfId="121"/>
    <tableColumn id="8" xr3:uid="{D9C23FBA-A3D4-4117-80D5-7C6BDF8A912C}" name="ETA (Local Time)" dataDxfId="120"/>
    <tableColumn id="9" xr3:uid="{A5E2D470-BCED-4EBC-A0AD-5E5CACB36629}" name="WEEKS" dataDxfId="119"/>
    <tableColumn id="10" xr3:uid="{7E123BE5-97D3-4FA0-AD7D-DF8CC4FCF3E5}" name="Charter Cost" dataDxfId="118"/>
    <tableColumn id="11" xr3:uid="{E2B95E7F-AC2B-4557-98E3-3FCBBE3E67F7}" name="Add-on" dataDxfId="117"/>
    <tableColumn id="12" xr3:uid="{3BB3153E-21E7-4FDD-83FF-F6D96312F8FA}" name="Sub-Total" dataDxfId="116"/>
    <tableColumn id="13" xr3:uid="{7FA94199-5661-4D91-A8D7-4623EEC977FA}" name="Rotation-Divisor" dataDxfId="115"/>
    <tableColumn id="14" xr3:uid="{306B92B8-AAE1-4048-8ADA-24FA908AE512}" name="Selling" dataDxfId="114"/>
    <tableColumn id="15" xr3:uid="{F7DEF9A9-2AA6-4880-A5B1-E7D93A5472F3}" name="Cost/Sector" dataDxfId="113"/>
    <tableColumn id="16" xr3:uid="{53265D46-6A50-415A-A15B-1D3514C2E416}" name="Aircraft" dataDxfId="112"/>
    <tableColumn id="17" xr3:uid="{F7E09FC0-6333-4C45-B5AE-578BB4386B5D}" name="Y_Capacity" dataDxfId="111"/>
    <tableColumn id="18" xr3:uid="{58B24F93-BB9F-41F7-97C6-4A63C87F68BE}" name="Y Seats_Sale" dataDxfId="110"/>
    <tableColumn id="19" xr3:uid="{D3BF6779-CB9C-447B-913E-B7D83036E321}" name="FSCODE" dataDxfId="109"/>
    <tableColumn id="20" xr3:uid="{6E58147A-C8AE-4E83-B130-279C26EE1DCF}" name="FS_NO" dataDxfId="108"/>
    <tableColumn id="21" xr3:uid="{10E6C8AE-674E-474A-809B-29FECC6BA73E}" name="WEEK_NO" dataDxfId="107"/>
    <tableColumn id="22" xr3:uid="{F069EEA0-31B1-4F7B-83BD-37A6B58B96EE}" name="SCHED_ID" dataDxfId="106">
      <calculatedColumnFormula>S2&amp;"-"&amp;T2</calculatedColumnFormula>
    </tableColumn>
    <tableColumn id="23" xr3:uid="{F6BBAC93-679D-4DC4-8D76-4D85BA67E4E2}" name="FLT_WK" dataDxfId="105">
      <calculatedColumnFormula>S2&amp;"-"&amp;T2&amp;"-"&amp;U2</calculatedColumnFormula>
    </tableColumn>
    <tableColumn id="37" xr3:uid="{12ACC249-D161-46E5-AC64-0D2D70235389}" name="ROUTE" dataDxfId="104">
      <calculatedColumnFormula>IF(AND(C2&lt;&gt;"SSH", C2&lt;&gt;"RMF", C2&lt;&gt;"CAI", C2&lt;&gt;"LXR", C2&lt;&gt;"VIE", OR(D2="SSH", D2="RMF", D2="CAI", D2="LXR", D2="VIE")), C2,
    IF(AND(D2&lt;&gt;"SSH", D2&lt;&gt;"RMF", D2&lt;&gt;"CAI", D2&lt;&gt;"LXR", D2&lt;&gt;"VIE", OR(C2="SSH", C2="RMF", C2="CAI", C2="LXR", C2="VIE")), D2,
    ""))</calculatedColumnFormula>
    </tableColumn>
    <tableColumn id="24" xr3:uid="{95B4C000-8434-40BD-BCA6-BCA300FDF045}" name="SECTOR" dataDxfId="103">
      <calculatedColumnFormula>IF(ISBLANK(C2),"",(C2&amp;"-"&amp;D2))</calculatedColumnFormula>
    </tableColumn>
    <tableColumn id="25" xr3:uid="{37DF32C2-8D5C-49FF-9C92-E81810BE3A01}" name="DIRECTION" dataDxfId="102">
      <calculatedColumnFormula>IF(ISBLANK(C2),"",VLOOKUP(Y2,[2]Directional!C:D,2,0))</calculatedColumnFormula>
    </tableColumn>
    <tableColumn id="26" xr3:uid="{C7818BA2-E772-4928-8BCF-EC5FAC7FDF30}" name="FLT_NO" dataDxfId="101">
      <calculatedColumnFormula array="1">_xlfn.XLOOKUP(V2&amp;Z2,[2]!Table4[[#All],[SCHED_ID]]&amp;[2]!Table4[[#All],[DIRECTION]],[2]!Table4[[#All],[Flight_No.]],0)</calculatedColumnFormula>
    </tableColumn>
    <tableColumn id="27" xr3:uid="{021D28AD-16CC-453A-A8A6-94B318FC8608}" name="Airline" dataDxfId="100">
      <calculatedColumnFormula array="1">_xlfn.XLOOKUP(V2&amp;Z2,[2]!Table4[[#All],[SCHED_ID]]&amp;[2]!Table4[[#All],[DIRECTION]],[2]!Table4[[#All],[Airline]],0)</calculatedColumnFormula>
    </tableColumn>
    <tableColumn id="28" xr3:uid="{CC511EF8-FA12-41CB-AFE6-7AB95B1EFA8F}" name="Flt_No." dataDxfId="99">
      <calculatedColumnFormula array="1">_xlfn.XLOOKUP(V2&amp;Z2,[2]!Table4[[#All],[SCHED_ID]]&amp;[2]!Table4[[#All],[DIRECTION]],[2]!Table4[[#All],[Flt_No.]],0)</calculatedColumnFormula>
    </tableColumn>
    <tableColumn id="35" xr3:uid="{865C57F2-C30D-49CC-91A7-597C3A1BBABE}" name="Sector Tax" dataDxfId="98">
      <calculatedColumnFormula array="1">INDEX('Routes Taxes'!O:O,MATCH('Flight Rotation Weeks'!V2&amp;Y2,'Routes Taxes'!A:A&amp;'Routes Taxes'!I:I,0))</calculatedColumnFormula>
    </tableColumn>
    <tableColumn id="36" xr3:uid="{E47807A0-232B-4D8C-B340-F34DCB70299F}" name="Total Taxes" dataDxfId="97">
      <calculatedColumnFormula>AD2*AH2</calculatedColumnFormula>
    </tableColumn>
    <tableColumn id="33" xr3:uid="{BED95212-13E6-4F51-B177-BD421080D50F}" name="Requested_Seats" dataDxfId="96">
      <calculatedColumnFormula>SUMIFS(Booking_Data!K:K,Booking_Data!J:J,B2,Booking_Data!H:H,AA2)</calculatedColumnFormula>
    </tableColumn>
    <tableColumn id="30" xr3:uid="{057D8446-6910-47E3-9320-D259DCE3DAF6}" name="Seats_Block_by_Cap" dataDxfId="95">
      <calculatedColumnFormula>R2-AF2</calculatedColumnFormula>
    </tableColumn>
    <tableColumn id="38" xr3:uid="{E80CDFDD-3196-4767-8AB0-2D20CAE688B6}" name="Seats_Booked" dataDxfId="94">
      <calculatedColumnFormula>SUMIFS(Booking_Data!L:L,Booking_Data!J:J,B2,Booking_Data!H:H,AA2,Booking_Data!I:I,Y2)</calculatedColumnFormula>
    </tableColumn>
    <tableColumn id="40" xr3:uid="{8AE1FF73-8FBA-4896-A908-7E827E2A83EB}" name="Avl_Seats_by_Cap" dataDxfId="93">
      <calculatedColumnFormula>R2-AH2</calculatedColumnFormula>
    </tableColumn>
    <tableColumn id="31" xr3:uid="{3756BCD8-E08B-43FB-B8CC-918DA2597A86}" name="Named" dataDxfId="92"/>
    <tableColumn id="32" xr3:uid="{FBD3FCD4-1D21-4FAB-92C9-921954BAF49C}" name="Unnamed" dataDxfId="91">
      <calculatedColumnFormula>AG2-AJ2</calculatedColumnFormula>
    </tableColumn>
    <tableColumn id="29" xr3:uid="{0865F62C-AF8F-4581-9BD5-54C5E96D688F}" name="Remarks" dataDxfId="90"/>
    <tableColumn id="34" xr3:uid="{9A1820BE-E44E-4C0D-9FB8-703B99AE38D4}" name="NET_REVENUE" dataDxfId="89">
      <calculatedColumnFormula>SUMIFS(Booking_Data!P:P,Booking_Data!H:H,AA2,Booking_Data!I:I,Y2,Booking_Data!J:J,B2)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8E349E-411D-4718-AF45-C91500AED77C}" name="Table2" displayName="Table2" ref="A1:T42" totalsRowShown="0" headerRowDxfId="88" headerRowBorderDxfId="87" tableBorderDxfId="86" totalsRowBorderDxfId="85" headerRowCellStyle="Normal 2 2">
  <tableColumns count="20">
    <tableColumn id="1" xr3:uid="{3841E1C7-ACB0-44C5-8C4D-69C9A0076F8E}" name="OB DOW" dataDxfId="84" dataCellStyle="Normal 2 2">
      <calculatedColumnFormula>WEEKDAY(C2,2)</calculatedColumnFormula>
    </tableColumn>
    <tableColumn id="13" xr3:uid="{6AB7939F-9C82-4DBF-A97F-99C50CA289AF}" name="IB DOW" dataDxfId="83" dataCellStyle="Normal 2 2">
      <calculatedColumnFormula>WEEKDAY(D2,2)</calculatedColumnFormula>
    </tableColumn>
    <tableColumn id="2" xr3:uid="{4805C4CE-BA15-41B2-A503-2155DF9D8D4A}" name="START" dataDxfId="82" dataCellStyle="Normal 2 2"/>
    <tableColumn id="3" xr3:uid="{537C5C34-3F4A-4990-9643-C67358D25F62}" name="END" dataDxfId="81" dataCellStyle="Normal 2 2"/>
    <tableColumn id="4" xr3:uid="{8AD4830A-C7B0-4E99-8322-D19792E1859B}" name="ORGN" dataDxfId="80" dataCellStyle="Normal 2 2"/>
    <tableColumn id="5" xr3:uid="{57A9F59D-8490-4083-8851-5570BDFBD85F}" name="DEST" dataDxfId="79" dataCellStyle="Normal 2 2"/>
    <tableColumn id="6" xr3:uid="{93666AA5-D6D6-4084-B72C-89907B4DC97A}" name="Charter Cost" dataDxfId="78"/>
    <tableColumn id="7" xr3:uid="{26DE11FC-3AB4-4BD3-BE59-F01D941F5AD1}" name="Add-on" dataDxfId="77"/>
    <tableColumn id="8" xr3:uid="{882881D6-5A7A-4EEA-A45A-B0853933A3FB}" name="Divisor" dataDxfId="76" dataCellStyle="Normal 2 2">
      <calculatedColumnFormula>(D2-C2)/7+1-1</calculatedColumnFormula>
    </tableColumn>
    <tableColumn id="9" xr3:uid="{A3B3AC49-18E9-4125-B496-C1761A0865DB}" name="SELLING" dataDxfId="75" dataCellStyle="Normal 2 2">
      <calculatedColumnFormula>IFERROR((G2+H2)*L2/I2,0)</calculatedColumnFormula>
    </tableColumn>
    <tableColumn id="10" xr3:uid="{939AF059-7F1B-40D8-9A37-3F4C4F8BF4BB}" name="SCHED_ID" dataDxfId="74" dataCellStyle="Normal 2 2"/>
    <tableColumn id="11" xr3:uid="{0E4F92FC-7A3E-4901-86EF-B7D5F78BE4E5}" name="ROTATION" dataDxfId="73" dataCellStyle="Normal 2 2">
      <calculatedColumnFormula>(D2-C2)/7+1</calculatedColumnFormula>
    </tableColumn>
    <tableColumn id="12" xr3:uid="{D0E3FA78-15A9-4C7D-84FE-58509FA1CFF3}" name="ROUTING" dataDxfId="72" dataCellStyle="Normal 2 2">
      <calculatedColumnFormula>E2&amp;"-"&amp;F2&amp;"-"&amp;E2</calculatedColumnFormula>
    </tableColumn>
    <tableColumn id="14" xr3:uid="{5A0875D1-971F-4996-89E6-59C67A1B990A}" name="Net Cost" dataDxfId="71">
      <calculatedColumnFormula>G2*L2</calculatedColumnFormula>
    </tableColumn>
    <tableColumn id="15" xr3:uid="{C6B9B387-97FC-4B5E-B800-3A1D3A32E888}" name="Aircraft" dataDxfId="70"/>
    <tableColumn id="16" xr3:uid="{BB4C11B4-9DE5-4125-9F8B-C89B920C2F30}" name="Y Capacity" dataDxfId="69"/>
    <tableColumn id="17" xr3:uid="{153F7C24-EA4B-4B6D-9A41-F159C32F455D}" name="J Capacity" dataDxfId="68"/>
    <tableColumn id="18" xr3:uid="{E09E7BA5-7E34-409F-868A-497088A0B7C1}" name="Benchmark" dataDxfId="67">
      <calculatedColumnFormula>Table2[[#This Row],[SELLING]]/Table2[[#This Row],[Y Capacity]]</calculatedColumnFormula>
    </tableColumn>
    <tableColumn id="20" xr3:uid="{F61EF005-2B6F-46EA-8319-96C996EB1AFC}" name="Remarks" dataDxfId="66"/>
    <tableColumn id="22" xr3:uid="{1B58065A-DEB4-409B-8214-5725CE9ED831}" name="Carrier" dataDxfId="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23CAC6-7147-4273-A814-0DA7318F27B3}" name="Table183" displayName="Table183" ref="A1:AS29" totalsRowShown="0" headerRowDxfId="64" dataDxfId="62" headerRowBorderDxfId="63" tableBorderDxfId="61" headerRowCellStyle="Normal 2" dataCellStyle="Normal 4">
  <tableColumns count="45">
    <tableColumn id="1" xr3:uid="{F1C116D5-305F-4D0A-AE71-6ECF4D47DFD3}" name="Route" dataDxfId="60" dataCellStyle="Normal 4"/>
    <tableColumn id="20" xr3:uid="{626B3AAA-B39C-48FF-A54F-F6E9BAB01E02}" name="SSH-BRI-SSH2" dataDxfId="59" dataCellStyle="Normal 4"/>
    <tableColumn id="6" xr3:uid="{1FEC4544-DB9E-4FC1-93DE-15B6A0120EC8}" name="SSH-BRI-SSH22" dataDxfId="58" dataCellStyle="Normal 4"/>
    <tableColumn id="24" xr3:uid="{A814C194-BD15-47FF-8E58-EDD857E6E7E7}" name="SSH-BRI-SSH3" dataDxfId="57" dataCellStyle="Normal 4"/>
    <tableColumn id="9" xr3:uid="{D66E556D-74D6-42D7-A039-C3BF8B153454}" name="SSH-BRI-SSH4" dataDxfId="56" dataCellStyle="Normal 4"/>
    <tableColumn id="22" xr3:uid="{7F0480BC-E004-4D51-94B8-31F9336F2168}" name="SSH-NAP-SSH4" dataDxfId="55" dataCellStyle="Normal 4"/>
    <tableColumn id="10" xr3:uid="{2BFF5AC6-E1B4-453A-91F0-330AE2BA11AB}" name="SSH-NAP-SSH5" dataDxfId="54" dataCellStyle="Normal 4"/>
    <tableColumn id="13" xr3:uid="{7E0B626D-99CC-4B3E-872E-E84E2C8A170E}" name="SSH-NAP-SSH52" dataDxfId="53" dataCellStyle="Normal 4"/>
    <tableColumn id="23" xr3:uid="{C2CD244A-AC07-428E-BF52-FDCCDDBE8023}" name="SSH-MXP-SSH" dataDxfId="52" dataCellStyle="Normal 4"/>
    <tableColumn id="7" xr3:uid="{78637D90-51A6-404C-BC5D-7E003B8B0E77}" name="SSH-VRN-SSH3" dataDxfId="51" dataCellStyle="Normal 4"/>
    <tableColumn id="21" xr3:uid="{D97B8FC2-2503-4415-A1B0-DDD0C086E53F}" name="SSH-VRN-SSH32" dataDxfId="50" dataCellStyle="Normal 4"/>
    <tableColumn id="26" xr3:uid="{6BD37435-291D-4A6F-8EE7-F82EF440D387}" name="SSH-FCO-SSH6" dataDxfId="49" dataCellStyle="Normal 4"/>
    <tableColumn id="31" xr3:uid="{878881F8-973F-4BB5-8275-E07324FDF602}" name="SSH-BRI-SSH8" dataDxfId="48" dataCellStyle="Normal 4"/>
    <tableColumn id="33" xr3:uid="{E29D748E-B675-47BA-8610-106791C987C5}" name="SSH-CTA_SSH" dataDxfId="47" dataCellStyle="Normal 4"/>
    <tableColumn id="27" xr3:uid="{D51F1BD4-1F5C-49ED-8096-00B8B0C589CA}" name="SSH-NAP-SSH6" dataDxfId="46" dataCellStyle="Normal 4"/>
    <tableColumn id="4" xr3:uid="{4A8F32F0-DE94-4AD7-814F-CBE43EBDDA5B}" name="SSH-CAG-SSH" dataDxfId="45" dataCellStyle="Normal 4"/>
    <tableColumn id="12" xr3:uid="{D8D03315-DE40-4A98-98A0-387FAB0676F8}" name="SSH-NAP-SSH" dataDxfId="44" dataCellStyle="Normal 4"/>
    <tableColumn id="34" xr3:uid="{A4D7F856-FCD6-48D5-B27A-F6F4FF5BC315}" name="SSH-BRI-SSH10" dataDxfId="43" dataCellStyle="Normal 4">
      <calculatedColumnFormula>R1+7</calculatedColumnFormula>
    </tableColumn>
    <tableColumn id="35" xr3:uid="{4ECF6629-7DA7-404E-9CC5-51AD9D6100FA}" name="SSH-MXP-SSH11" dataDxfId="42" dataCellStyle="Normal 4"/>
    <tableColumn id="36" xr3:uid="{54F0CDEA-4A6F-466D-B0CF-E84E3A5486A6}" name="SSH-BRI-SSH12" dataDxfId="41" dataCellStyle="Normal 4"/>
    <tableColumn id="37" xr3:uid="{0C254317-6C80-4D4F-93AB-288EFBB22863}" name="SSH-VRN-SSH13" dataDxfId="40" dataCellStyle="Normal 4"/>
    <tableColumn id="38" xr3:uid="{35BB9C9E-252F-4601-BB96-868FFA7039A6}" name="SSH-FCO-SSH14" dataDxfId="39" dataCellStyle="Normal 4"/>
    <tableColumn id="39" xr3:uid="{930227FF-4B46-4020-A498-F59DC35DFC67}" name="SSH-NAP-SSH15" dataDxfId="38" dataCellStyle="Normal 4"/>
    <tableColumn id="40" xr3:uid="{7C897CA5-DD3E-471E-B312-830CAC3643B9}" name="SSH-NAP-SSH16" dataDxfId="37" dataCellStyle="Normal 4"/>
    <tableColumn id="41" xr3:uid="{72DCF63E-C2C3-4638-942D-24C330BEAB5D}" name="SSH-NAP-SSH17" dataDxfId="36" dataCellStyle="Normal 4"/>
    <tableColumn id="42" xr3:uid="{BECB9F00-F8F9-4E0B-BAB0-A2D06114532F}" name="SSH-MXP-SSH18" dataDxfId="35" dataCellStyle="Normal 4"/>
    <tableColumn id="43" xr3:uid="{6E5FA500-EBC8-4426-8D6D-10EE1B5729D0}" name="RMF-MXP-RMF2" dataDxfId="34" dataCellStyle="Normal 4"/>
    <tableColumn id="44" xr3:uid="{2C33C46E-B31E-49C3-9026-FD56C4A497DA}" name="SSH-CAG-SSH20" dataDxfId="33" dataCellStyle="Normal 4"/>
    <tableColumn id="3" xr3:uid="{7247B0A7-BB8F-40E5-AC30-DEAC379F1B86}" name="SSH-NAP-SSH152" dataDxfId="32" dataCellStyle="Normal 4"/>
    <tableColumn id="5" xr3:uid="{EDC94858-9275-4018-B700-76CA66DC0F02}" name="HRG-NAP-HRG" dataDxfId="31" dataCellStyle="Normal 4"/>
    <tableColumn id="8" xr3:uid="{62C8F1C3-6F0B-4E40-A9B7-E4ABAFD2C028}" name="SSH-NAP-SSH2" dataDxfId="30" dataCellStyle="Normal 4"/>
    <tableColumn id="11" xr3:uid="{3B2D59F7-2263-483F-8E5A-17A33BBA213C}" name="SSH-FCO-SSH" dataDxfId="29" dataCellStyle="Normal 4"/>
    <tableColumn id="15" xr3:uid="{4E56ABA2-6DAC-48B1-A6B1-EA15EF9C37D6}" name="SSH-PMO-SSH" dataDxfId="28" dataCellStyle="Normal 4"/>
    <tableColumn id="14" xr3:uid="{D5C78225-7FBD-4043-84A3-531263D11D68}" name="SSH-PMO-SSH2" dataDxfId="27" dataCellStyle="Normal 4"/>
    <tableColumn id="16" xr3:uid="{6DEECBE7-8B4D-4DD5-B016-63D91C0A14F2}" name="SSH-PSA-SSH  " dataDxfId="26" dataCellStyle="Normal 4"/>
    <tableColumn id="17" xr3:uid="{B6407B91-C1FC-4412-AAFC-F9C24F4CAF12}" name="SSH-NAP-SSH153" dataDxfId="25" dataCellStyle="Normal 4"/>
    <tableColumn id="18" xr3:uid="{53D7E1FB-9DFE-47CE-892A-681CFB495265}" name="SSH-NAP-SSH154" dataDxfId="24" dataCellStyle="Normal 4"/>
    <tableColumn id="19" xr3:uid="{6FA7BC7B-4096-4939-A43B-B8DD12F1DF36}" name="SSH-CIY-SSH" dataDxfId="23" dataCellStyle="Normal 4"/>
    <tableColumn id="28" xr3:uid="{BCDF4E28-3120-40C9-AB51-14A37FE675B8}" name="SSH-VRN-SSH" dataDxfId="22" dataCellStyle="Normal 4"/>
    <tableColumn id="29" xr3:uid="{A6D1FBDA-0670-42DB-A3E4-1EDC367E13D2}" name="SSH-VRN-SSH2" dataDxfId="21" dataCellStyle="Normal 4"/>
    <tableColumn id="25" xr3:uid="{A71F5E81-A99D-4AF6-A93D-D2976B5E41B7}" name="SSH-CTA-SSH" dataDxfId="20" dataCellStyle="Normal 4"/>
    <tableColumn id="30" xr3:uid="{911166D8-82A6-4540-836C-774202175B89}" name="SSH-NAP-SSH3" dataDxfId="19" dataCellStyle="Normal 4"/>
    <tableColumn id="32" xr3:uid="{5C3EEA16-C30F-4690-8F33-C2876F0EE6E7}" name="SSH-BLQ-SSH" dataDxfId="18" dataCellStyle="Normal 4"/>
    <tableColumn id="45" xr3:uid="{6A345D0D-A71E-4A84-A075-F639B8116DB9}" name="SSH-BRI-SSH" dataDxfId="17" dataCellStyle="Normal 4"/>
    <tableColumn id="2" xr3:uid="{A70749BE-A1C3-410B-8CC8-96056DDE2F56}" name="VIE-JED-VIE" dataDxfId="16" dataCellStyle="Normal 4"/>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0C704-CB15-408A-A115-7F53EC7DD2F5}" name="Table6" displayName="Table6" ref="A1:P18190" totalsRowShown="0">
  <autoFilter ref="A1:P18190" xr:uid="{1FE0C704-CB15-408A-A115-7F53EC7DD2F5}"/>
  <tableColumns count="16">
    <tableColumn id="1" xr3:uid="{895CD5B6-E424-4B31-8BFC-EDAD001CAAEE}" name="Lastname"/>
    <tableColumn id="2" xr3:uid="{341B7872-E01E-458B-8671-9D598C21F8D8}" name="Firstname"/>
    <tableColumn id="3" xr3:uid="{FDF0BFBE-F9DC-493F-89FC-595D062B634E}" name="Title"/>
    <tableColumn id="4" xr3:uid="{287C63C6-5BF9-4A26-886D-8556A78B18A6}" name="Contributors"/>
    <tableColumn id="5" xr3:uid="{8565CF49-BF9D-42E7-BDBC-71D51D560ABC}" name="Coupon Status"/>
    <tableColumn id="6" xr3:uid="{8960DEE1-031F-4F4B-BE47-2803779B89F0}" name="Passenger Reconcillation List (PRL)"/>
    <tableColumn id="7" xr3:uid="{8C7A5BAF-ABE9-40F0-8286-4D14B725A98D}" name="Remarks"/>
    <tableColumn id="8" xr3:uid="{57761EDD-329B-445E-B8AC-700823F4D698}" name="Travel Date" dataDxfId="0"/>
    <tableColumn id="9" xr3:uid="{D13DBC2D-93B0-46AB-A955-89C7D20B7102}" name="Flt_No."/>
    <tableColumn id="10" xr3:uid="{C7566D20-B1D7-441A-9C15-E3E871369512}" name="Orgn"/>
    <tableColumn id="11" xr3:uid="{C8EF4207-6AAE-4433-B907-9026D6066B7E}" name="Dest"/>
    <tableColumn id="12" xr3:uid="{EEAAD9C1-E5D2-4867-9F96-33EE75DF722B}" name="Sector"/>
    <tableColumn id="13" xr3:uid="{63EF498E-E367-49AB-85AF-EAF337601A15}" name="Pax Type"/>
    <tableColumn id="14" xr3:uid="{09E4F729-8688-4727-BCBB-2B1E68481483}" name="Day"/>
    <tableColumn id="15" xr3:uid="{CF46D15E-D411-49DA-B449-12B79133CA32}" name="Route"/>
    <tableColumn id="16" xr3:uid="{5B6E61DB-1265-4455-90A8-FF4CF948A38D}" name="PAX_COUNT"/>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018951AA-A326-4B31-8D8D-73209CA4DF2F}">
    <text xml:space="preserve">Reprotected on Wizz Air
</text>
  </threadedComment>
  <threadedComment ref="Q652" dT="2025-03-12T12:12:22.90" personId="{84C02806-B629-4F2E-BB86-0051D99E2C64}" id="{F84B7A41-0A4D-4115-AF4B-EA8E001D5CC5}">
    <text>120Y Cancelled due to no payment</text>
  </threadedComment>
  <threadedComment ref="Q653" dT="2025-03-12T12:12:27.44" personId="{84C02806-B629-4F2E-BB86-0051D99E2C64}" id="{71117613-F7D5-40D9-9E20-8C173D3C0D47}">
    <text>120Y Cancelled due to no payment</text>
  </threadedComment>
  <threadedComment ref="L2204" dT="2025-04-17T10:43:15.75" personId="{84C02806-B629-4F2E-BB86-0051D99E2C64}" id="{6D7EC220-0FDB-4EB4-94A1-8F0CBCD5EAF8}">
    <text>Temporary blocks only</text>
  </threadedComment>
  <threadedComment ref="L2209" dT="2025-04-17T10:43:15.75" personId="{84C02806-B629-4F2E-BB86-0051D99E2C64}" id="{911D54B0-8B92-4B77-A104-1EB88D6AC4E4}">
    <text>Temporary blocks only</text>
  </threadedComment>
  <threadedComment ref="B2568" dT="2025-05-09T13:58:24.55" personId="{84C02806-B629-4F2E-BB86-0051D99E2C64}" id="{19D07F30-994F-41BC-B8AE-88725FFCFCAF}">
    <text>Gattinoni of Free Sale</text>
  </threadedComment>
  <threadedComment ref="B2569" dT="2025-05-09T13:58:24.55" personId="{84C02806-B629-4F2E-BB86-0051D99E2C64}" id="{386F70F6-7FA8-4776-8538-3024560ADAB5}">
    <text>Gattinoni of Free Sale</text>
  </threadedComment>
  <threadedComment ref="B2570" dT="2025-05-09T13:58:24.55" personId="{84C02806-B629-4F2E-BB86-0051D99E2C64}" id="{1305726A-5B9A-461F-B9D1-47521ACE582A}">
    <text>Gattinoni of Free Sale</text>
  </threadedComment>
  <threadedComment ref="B2571" dT="2025-05-09T13:58:24.55" personId="{84C02806-B629-4F2E-BB86-0051D99E2C64}" id="{A8054A36-E475-4937-94EC-7B69AFED3F1B}">
    <text>Gattinoni of Free Sale</text>
  </threadedComment>
  <threadedComment ref="B2572" dT="2025-05-09T13:58:24.55" personId="{84C02806-B629-4F2E-BB86-0051D99E2C64}" id="{29A1ADD8-CF4A-47BA-A22C-25053FB72E2A}">
    <text>Gattinoni of Free Sale</text>
  </threadedComment>
  <threadedComment ref="B2573" dT="2025-05-09T13:58:24.55" personId="{84C02806-B629-4F2E-BB86-0051D99E2C64}" id="{4E79527D-48CE-45CD-B057-F6B2806323E3}">
    <text>Gattinoni of Free Sale</text>
  </threadedComment>
  <threadedComment ref="B2574" dT="2025-05-09T13:58:24.55" personId="{84C02806-B629-4F2E-BB86-0051D99E2C64}" id="{00E917C6-704F-4743-923A-E3AFE7EF3109}">
    <text>Gattinoni of Free Sale</text>
  </threadedComment>
  <threadedComment ref="B2575" dT="2025-05-09T13:58:24.55" personId="{84C02806-B629-4F2E-BB86-0051D99E2C64}" id="{97825E3B-0C94-4908-B334-C75B0324E98D}">
    <text>Gattinoni of Free Sale</text>
  </threadedComment>
  <threadedComment ref="B2576" dT="2025-05-09T13:58:24.55" personId="{84C02806-B629-4F2E-BB86-0051D99E2C64}" id="{8848AE02-8173-427E-91C7-502150D11197}">
    <text>Gattinoni of Free Sale</text>
  </threadedComment>
  <threadedComment ref="B2577" dT="2025-05-09T13:58:24.55" personId="{84C02806-B629-4F2E-BB86-0051D99E2C64}" id="{6B1C6650-8F4C-4189-9CE1-427BF02CAE31}">
    <text>Gattinoni of Free Sale</text>
  </threadedComment>
</ThreadedComments>
</file>

<file path=xl/threadedComments/threadedComment2.xml><?xml version="1.0" encoding="utf-8"?>
<ThreadedComments xmlns="http://schemas.microsoft.com/office/spreadsheetml/2018/threadedcomments" xmlns:x="http://schemas.openxmlformats.org/spreadsheetml/2006/main">
  <threadedComment ref="L5" dT="2025-02-24T10:13:19.09" personId="{84C02806-B629-4F2E-BB86-0051D99E2C64}" id="{AFC58913-AD02-45DD-8F0F-C00C8A0BB5F4}">
    <text>Reprotection for 30MAR &amp; 06APR cancellations.</text>
  </threadedComment>
  <threadedComment ref="L7" dT="2025-02-24T12:57:54.42" personId="{84C02806-B629-4F2E-BB86-0051D99E2C64}" id="{E4D53CC6-5875-4785-9B61-D96CC3A9C9D7}">
    <text>50Y for SI Travel</text>
  </threadedComment>
  <threadedComment ref="I16" dT="2025-04-21T07:33:16.94" personId="{84C02806-B629-4F2E-BB86-0051D99E2C64}" id="{8E7B4D02-F758-4C2F-8BB7-BB4EC9B5E6F2}">
    <text>With 4 Ferry Sectors</text>
  </threadedComment>
  <threadedComment ref="L17" dT="2025-03-24T13:30:31.20" personId="{51E32863-3E5E-4413-8B3C-DBFBB0212DEC}" id="{98B600D9-19FC-4AA9-9A7A-ECB992AF0D2B}">
    <text xml:space="preserve">Cancelled flight 4seats to reprotect
</text>
  </threadedComment>
  <threadedComment ref="G18" dT="2025-02-20T06:24:02.65" personId="{84C02806-B629-4F2E-BB86-0051D99E2C64}" id="{CB31BD80-D910-4255-96E2-5AAEEA97A7BF}">
    <text>Estimated budget only</text>
  </threadedComment>
  <threadedComment ref="G28" dT="2025-02-20T06:24:02.65" personId="{84C02806-B629-4F2E-BB86-0051D99E2C64}" id="{C0C3662E-2184-44DE-9A6F-D713E7CA5F63}">
    <text>Estimated budget only</text>
  </threadedComment>
  <threadedComment ref="G31" dT="2025-05-09T13:36:00.08" personId="{84C02806-B629-4F2E-BB86-0051D99E2C64}" id="{E357F6B6-F6BE-4724-95BB-07AED466CC58}">
    <text>Added 100EUR as allowance for any additional seats booked</text>
  </threadedComment>
  <threadedComment ref="G32" dT="2025-05-09T13:36:05.74" personId="{84C02806-B629-4F2E-BB86-0051D99E2C64}" id="{F111C47C-9093-4097-A092-3BC305FAD0DB}">
    <text>Added 100EUR as allowance for any additional seats booked</text>
  </threadedComment>
  <threadedComment ref="L35" dT="2025-04-17T07:09:30.58" personId="{84C02806-B629-4F2E-BB86-0051D99E2C64}" id="{67EB17C4-2E9B-458A-BD2D-F5FACF765710}">
    <text>Extra to maximize book load only</text>
  </threadedComment>
  <threadedComment ref="G38" dT="2025-02-20T06:24:02.65" personId="{84C02806-B629-4F2E-BB86-0051D99E2C64}" id="{4341EB52-8012-4000-9563-D7F2A5DBD068}">
    <text>Estimated budget only</text>
  </threadedComment>
  <threadedComment ref="M42" dT="2025-02-18T14:59:36.69" personId="{84C02806-B629-4F2E-BB86-0051D99E2C64}" id="{7252F709-1E9A-4FD1-BBEF-B185AF441765}">
    <text>Cancelled program, 1 seat reprotected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18" Type="http://schemas.openxmlformats.org/officeDocument/2006/relationships/pivotTable" Target="../pivotTables/pivotTable25.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17" Type="http://schemas.openxmlformats.org/officeDocument/2006/relationships/pivotTable" Target="../pivotTables/pivotTable24.xml"/><Relationship Id="rId2" Type="http://schemas.openxmlformats.org/officeDocument/2006/relationships/pivotTable" Target="../pivotTables/pivotTable9.xml"/><Relationship Id="rId16" Type="http://schemas.openxmlformats.org/officeDocument/2006/relationships/pivotTable" Target="../pivotTables/pivotTable23.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pivotTable" Target="../pivotTables/pivotTable2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ivotTable" Target="../pivotTables/pivotTable2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33.xml"/><Relationship Id="rId13" Type="http://schemas.openxmlformats.org/officeDocument/2006/relationships/pivotTable" Target="../pivotTables/pivotTable38.xml"/><Relationship Id="rId3" Type="http://schemas.openxmlformats.org/officeDocument/2006/relationships/pivotTable" Target="../pivotTables/pivotTable28.xml"/><Relationship Id="rId7" Type="http://schemas.openxmlformats.org/officeDocument/2006/relationships/pivotTable" Target="../pivotTables/pivotTable32.xml"/><Relationship Id="rId12" Type="http://schemas.openxmlformats.org/officeDocument/2006/relationships/pivotTable" Target="../pivotTables/pivotTable37.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pivotTable" Target="../pivotTables/pivotTable31.xml"/><Relationship Id="rId11" Type="http://schemas.openxmlformats.org/officeDocument/2006/relationships/pivotTable" Target="../pivotTables/pivotTable36.xml"/><Relationship Id="rId5" Type="http://schemas.openxmlformats.org/officeDocument/2006/relationships/pivotTable" Target="../pivotTables/pivotTable30.xml"/><Relationship Id="rId10" Type="http://schemas.openxmlformats.org/officeDocument/2006/relationships/pivotTable" Target="../pivotTables/pivotTable35.xml"/><Relationship Id="rId4" Type="http://schemas.openxmlformats.org/officeDocument/2006/relationships/pivotTable" Target="../pivotTables/pivotTable29.xml"/><Relationship Id="rId9" Type="http://schemas.openxmlformats.org/officeDocument/2006/relationships/pivotTable" Target="../pivotTables/pivotTable34.xml"/><Relationship Id="rId14" Type="http://schemas.openxmlformats.org/officeDocument/2006/relationships/pivotTable" Target="../pivotTables/pivotTable39.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0.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4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3" Type="http://schemas.openxmlformats.org/officeDocument/2006/relationships/pivotTable" Target="../pivotTables/pivotTable54.xml"/><Relationship Id="rId18" Type="http://schemas.openxmlformats.org/officeDocument/2006/relationships/pivotTable" Target="../pivotTables/pivotTable59.xml"/><Relationship Id="rId26" Type="http://schemas.openxmlformats.org/officeDocument/2006/relationships/pivotTable" Target="../pivotTables/pivotTable67.xml"/><Relationship Id="rId39" Type="http://schemas.openxmlformats.org/officeDocument/2006/relationships/pivotTable" Target="../pivotTables/pivotTable80.xml"/><Relationship Id="rId21" Type="http://schemas.openxmlformats.org/officeDocument/2006/relationships/pivotTable" Target="../pivotTables/pivotTable62.xml"/><Relationship Id="rId34" Type="http://schemas.openxmlformats.org/officeDocument/2006/relationships/pivotTable" Target="../pivotTables/pivotTable75.xml"/><Relationship Id="rId42" Type="http://schemas.openxmlformats.org/officeDocument/2006/relationships/pivotTable" Target="../pivotTables/pivotTable83.xml"/><Relationship Id="rId47" Type="http://schemas.openxmlformats.org/officeDocument/2006/relationships/pivotTable" Target="../pivotTables/pivotTable88.xml"/><Relationship Id="rId50" Type="http://schemas.openxmlformats.org/officeDocument/2006/relationships/pivotTable" Target="../pivotTables/pivotTable91.xml"/><Relationship Id="rId55" Type="http://schemas.openxmlformats.org/officeDocument/2006/relationships/pivotTable" Target="../pivotTables/pivotTable96.xml"/><Relationship Id="rId63" Type="http://schemas.openxmlformats.org/officeDocument/2006/relationships/pivotTable" Target="../pivotTables/pivotTable104.xml"/><Relationship Id="rId68" Type="http://schemas.openxmlformats.org/officeDocument/2006/relationships/pivotTable" Target="../pivotTables/pivotTable109.xml"/><Relationship Id="rId76" Type="http://schemas.openxmlformats.org/officeDocument/2006/relationships/pivotTable" Target="../pivotTables/pivotTable117.xml"/><Relationship Id="rId7" Type="http://schemas.openxmlformats.org/officeDocument/2006/relationships/pivotTable" Target="../pivotTables/pivotTable48.xml"/><Relationship Id="rId71" Type="http://schemas.openxmlformats.org/officeDocument/2006/relationships/pivotTable" Target="../pivotTables/pivotTable112.xml"/><Relationship Id="rId2" Type="http://schemas.openxmlformats.org/officeDocument/2006/relationships/pivotTable" Target="../pivotTables/pivotTable43.xml"/><Relationship Id="rId16" Type="http://schemas.openxmlformats.org/officeDocument/2006/relationships/pivotTable" Target="../pivotTables/pivotTable57.xml"/><Relationship Id="rId29" Type="http://schemas.openxmlformats.org/officeDocument/2006/relationships/pivotTable" Target="../pivotTables/pivotTable70.xml"/><Relationship Id="rId11" Type="http://schemas.openxmlformats.org/officeDocument/2006/relationships/pivotTable" Target="../pivotTables/pivotTable52.xml"/><Relationship Id="rId24" Type="http://schemas.openxmlformats.org/officeDocument/2006/relationships/pivotTable" Target="../pivotTables/pivotTable65.xml"/><Relationship Id="rId32" Type="http://schemas.openxmlformats.org/officeDocument/2006/relationships/pivotTable" Target="../pivotTables/pivotTable73.xml"/><Relationship Id="rId37" Type="http://schemas.openxmlformats.org/officeDocument/2006/relationships/pivotTable" Target="../pivotTables/pivotTable78.xml"/><Relationship Id="rId40" Type="http://schemas.openxmlformats.org/officeDocument/2006/relationships/pivotTable" Target="../pivotTables/pivotTable81.xml"/><Relationship Id="rId45" Type="http://schemas.openxmlformats.org/officeDocument/2006/relationships/pivotTable" Target="../pivotTables/pivotTable86.xml"/><Relationship Id="rId53" Type="http://schemas.openxmlformats.org/officeDocument/2006/relationships/pivotTable" Target="../pivotTables/pivotTable94.xml"/><Relationship Id="rId58" Type="http://schemas.openxmlformats.org/officeDocument/2006/relationships/pivotTable" Target="../pivotTables/pivotTable99.xml"/><Relationship Id="rId66" Type="http://schemas.openxmlformats.org/officeDocument/2006/relationships/pivotTable" Target="../pivotTables/pivotTable107.xml"/><Relationship Id="rId74" Type="http://schemas.openxmlformats.org/officeDocument/2006/relationships/pivotTable" Target="../pivotTables/pivotTable115.xml"/><Relationship Id="rId5" Type="http://schemas.openxmlformats.org/officeDocument/2006/relationships/pivotTable" Target="../pivotTables/pivotTable46.xml"/><Relationship Id="rId15" Type="http://schemas.openxmlformats.org/officeDocument/2006/relationships/pivotTable" Target="../pivotTables/pivotTable56.xml"/><Relationship Id="rId23" Type="http://schemas.openxmlformats.org/officeDocument/2006/relationships/pivotTable" Target="../pivotTables/pivotTable64.xml"/><Relationship Id="rId28" Type="http://schemas.openxmlformats.org/officeDocument/2006/relationships/pivotTable" Target="../pivotTables/pivotTable69.xml"/><Relationship Id="rId36" Type="http://schemas.openxmlformats.org/officeDocument/2006/relationships/pivotTable" Target="../pivotTables/pivotTable77.xml"/><Relationship Id="rId49" Type="http://schemas.openxmlformats.org/officeDocument/2006/relationships/pivotTable" Target="../pivotTables/pivotTable90.xml"/><Relationship Id="rId57" Type="http://schemas.openxmlformats.org/officeDocument/2006/relationships/pivotTable" Target="../pivotTables/pivotTable98.xml"/><Relationship Id="rId61" Type="http://schemas.openxmlformats.org/officeDocument/2006/relationships/pivotTable" Target="../pivotTables/pivotTable102.xml"/><Relationship Id="rId10" Type="http://schemas.openxmlformats.org/officeDocument/2006/relationships/pivotTable" Target="../pivotTables/pivotTable51.xml"/><Relationship Id="rId19" Type="http://schemas.openxmlformats.org/officeDocument/2006/relationships/pivotTable" Target="../pivotTables/pivotTable60.xml"/><Relationship Id="rId31" Type="http://schemas.openxmlformats.org/officeDocument/2006/relationships/pivotTable" Target="../pivotTables/pivotTable72.xml"/><Relationship Id="rId44" Type="http://schemas.openxmlformats.org/officeDocument/2006/relationships/pivotTable" Target="../pivotTables/pivotTable85.xml"/><Relationship Id="rId52" Type="http://schemas.openxmlformats.org/officeDocument/2006/relationships/pivotTable" Target="../pivotTables/pivotTable93.xml"/><Relationship Id="rId60" Type="http://schemas.openxmlformats.org/officeDocument/2006/relationships/pivotTable" Target="../pivotTables/pivotTable101.xml"/><Relationship Id="rId65" Type="http://schemas.openxmlformats.org/officeDocument/2006/relationships/pivotTable" Target="../pivotTables/pivotTable106.xml"/><Relationship Id="rId73" Type="http://schemas.openxmlformats.org/officeDocument/2006/relationships/pivotTable" Target="../pivotTables/pivotTable114.xml"/><Relationship Id="rId4" Type="http://schemas.openxmlformats.org/officeDocument/2006/relationships/pivotTable" Target="../pivotTables/pivotTable45.xml"/><Relationship Id="rId9" Type="http://schemas.openxmlformats.org/officeDocument/2006/relationships/pivotTable" Target="../pivotTables/pivotTable50.xml"/><Relationship Id="rId14" Type="http://schemas.openxmlformats.org/officeDocument/2006/relationships/pivotTable" Target="../pivotTables/pivotTable55.xml"/><Relationship Id="rId22" Type="http://schemas.openxmlformats.org/officeDocument/2006/relationships/pivotTable" Target="../pivotTables/pivotTable63.xml"/><Relationship Id="rId27" Type="http://schemas.openxmlformats.org/officeDocument/2006/relationships/pivotTable" Target="../pivotTables/pivotTable68.xml"/><Relationship Id="rId30" Type="http://schemas.openxmlformats.org/officeDocument/2006/relationships/pivotTable" Target="../pivotTables/pivotTable71.xml"/><Relationship Id="rId35" Type="http://schemas.openxmlformats.org/officeDocument/2006/relationships/pivotTable" Target="../pivotTables/pivotTable76.xml"/><Relationship Id="rId43" Type="http://schemas.openxmlformats.org/officeDocument/2006/relationships/pivotTable" Target="../pivotTables/pivotTable84.xml"/><Relationship Id="rId48" Type="http://schemas.openxmlformats.org/officeDocument/2006/relationships/pivotTable" Target="../pivotTables/pivotTable89.xml"/><Relationship Id="rId56" Type="http://schemas.openxmlformats.org/officeDocument/2006/relationships/pivotTable" Target="../pivotTables/pivotTable97.xml"/><Relationship Id="rId64" Type="http://schemas.openxmlformats.org/officeDocument/2006/relationships/pivotTable" Target="../pivotTables/pivotTable105.xml"/><Relationship Id="rId69" Type="http://schemas.openxmlformats.org/officeDocument/2006/relationships/pivotTable" Target="../pivotTables/pivotTable110.xml"/><Relationship Id="rId77" Type="http://schemas.openxmlformats.org/officeDocument/2006/relationships/printerSettings" Target="../printerSettings/printerSettings2.bin"/><Relationship Id="rId8" Type="http://schemas.openxmlformats.org/officeDocument/2006/relationships/pivotTable" Target="../pivotTables/pivotTable49.xml"/><Relationship Id="rId51" Type="http://schemas.openxmlformats.org/officeDocument/2006/relationships/pivotTable" Target="../pivotTables/pivotTable92.xml"/><Relationship Id="rId72" Type="http://schemas.openxmlformats.org/officeDocument/2006/relationships/pivotTable" Target="../pivotTables/pivotTable113.xml"/><Relationship Id="rId3" Type="http://schemas.openxmlformats.org/officeDocument/2006/relationships/pivotTable" Target="../pivotTables/pivotTable44.xml"/><Relationship Id="rId12" Type="http://schemas.openxmlformats.org/officeDocument/2006/relationships/pivotTable" Target="../pivotTables/pivotTable53.xml"/><Relationship Id="rId17" Type="http://schemas.openxmlformats.org/officeDocument/2006/relationships/pivotTable" Target="../pivotTables/pivotTable58.xml"/><Relationship Id="rId25" Type="http://schemas.openxmlformats.org/officeDocument/2006/relationships/pivotTable" Target="../pivotTables/pivotTable66.xml"/><Relationship Id="rId33" Type="http://schemas.openxmlformats.org/officeDocument/2006/relationships/pivotTable" Target="../pivotTables/pivotTable74.xml"/><Relationship Id="rId38" Type="http://schemas.openxmlformats.org/officeDocument/2006/relationships/pivotTable" Target="../pivotTables/pivotTable79.xml"/><Relationship Id="rId46" Type="http://schemas.openxmlformats.org/officeDocument/2006/relationships/pivotTable" Target="../pivotTables/pivotTable87.xml"/><Relationship Id="rId59" Type="http://schemas.openxmlformats.org/officeDocument/2006/relationships/pivotTable" Target="../pivotTables/pivotTable100.xml"/><Relationship Id="rId67" Type="http://schemas.openxmlformats.org/officeDocument/2006/relationships/pivotTable" Target="../pivotTables/pivotTable108.xml"/><Relationship Id="rId20" Type="http://schemas.openxmlformats.org/officeDocument/2006/relationships/pivotTable" Target="../pivotTables/pivotTable61.xml"/><Relationship Id="rId41" Type="http://schemas.openxmlformats.org/officeDocument/2006/relationships/pivotTable" Target="../pivotTables/pivotTable82.xml"/><Relationship Id="rId54" Type="http://schemas.openxmlformats.org/officeDocument/2006/relationships/pivotTable" Target="../pivotTables/pivotTable95.xml"/><Relationship Id="rId62" Type="http://schemas.openxmlformats.org/officeDocument/2006/relationships/pivotTable" Target="../pivotTables/pivotTable103.xml"/><Relationship Id="rId70" Type="http://schemas.openxmlformats.org/officeDocument/2006/relationships/pivotTable" Target="../pivotTables/pivotTable111.xml"/><Relationship Id="rId75" Type="http://schemas.openxmlformats.org/officeDocument/2006/relationships/pivotTable" Target="../pivotTables/pivotTable116.xml"/><Relationship Id="rId1" Type="http://schemas.openxmlformats.org/officeDocument/2006/relationships/pivotTable" Target="../pivotTables/pivotTable42.xml"/><Relationship Id="rId6" Type="http://schemas.openxmlformats.org/officeDocument/2006/relationships/pivotTable" Target="../pivotTables/pivotTable47.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drawing" Target="../drawings/drawing7.xml"/><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671C-E67A-4587-8251-7A499586CFB3}">
  <sheetPr>
    <tabColor rgb="FFFFFF00"/>
  </sheetPr>
  <dimension ref="A14:H124"/>
  <sheetViews>
    <sheetView showGridLines="0" zoomScale="80" zoomScaleNormal="80" workbookViewId="0">
      <selection activeCell="Q24" sqref="Q24"/>
    </sheetView>
  </sheetViews>
  <sheetFormatPr defaultColWidth="8.9140625" defaultRowHeight="15.5" x14ac:dyDescent="0.35"/>
  <cols>
    <col min="1" max="1" width="14.1640625" bestFit="1" customWidth="1"/>
    <col min="2" max="2" width="14.5" bestFit="1" customWidth="1"/>
    <col min="3" max="3" width="19.75" bestFit="1" customWidth="1"/>
    <col min="4" max="4" width="20" bestFit="1" customWidth="1"/>
    <col min="5" max="5" width="15" bestFit="1" customWidth="1"/>
    <col min="6" max="6" width="19.33203125" bestFit="1" customWidth="1"/>
    <col min="7" max="7" width="14.5" bestFit="1" customWidth="1"/>
    <col min="8" max="8" width="19.75" bestFit="1" customWidth="1"/>
    <col min="9" max="10" width="20" bestFit="1" customWidth="1"/>
  </cols>
  <sheetData>
    <row r="14" spans="5:8" x14ac:dyDescent="0.35">
      <c r="E14" s="54" t="s">
        <v>154</v>
      </c>
      <c r="F14" s="54" t="s">
        <v>136</v>
      </c>
      <c r="G14" s="42" t="s">
        <v>145</v>
      </c>
      <c r="H14" s="3559" t="s">
        <v>158</v>
      </c>
    </row>
    <row r="15" spans="5:8" x14ac:dyDescent="0.35">
      <c r="E15" t="s">
        <v>815</v>
      </c>
      <c r="F15" t="s">
        <v>385</v>
      </c>
      <c r="G15" s="40">
        <v>18</v>
      </c>
      <c r="H15" s="3562">
        <v>138.33333333333334</v>
      </c>
    </row>
    <row r="16" spans="5:8" x14ac:dyDescent="0.35">
      <c r="F16" t="s">
        <v>411</v>
      </c>
      <c r="G16" s="40">
        <v>17</v>
      </c>
      <c r="H16" s="3562">
        <v>220</v>
      </c>
    </row>
    <row r="17" spans="1:8" x14ac:dyDescent="0.35">
      <c r="F17" t="s">
        <v>332</v>
      </c>
      <c r="G17" s="40">
        <v>16</v>
      </c>
      <c r="H17" s="3562">
        <v>140.625</v>
      </c>
    </row>
    <row r="18" spans="1:8" x14ac:dyDescent="0.35">
      <c r="F18" t="s">
        <v>390</v>
      </c>
      <c r="G18" s="40">
        <v>15</v>
      </c>
      <c r="H18" s="3562">
        <v>183.9306666666667</v>
      </c>
    </row>
    <row r="19" spans="1:8" x14ac:dyDescent="0.35">
      <c r="F19" t="s">
        <v>631</v>
      </c>
      <c r="G19" s="40">
        <v>13</v>
      </c>
      <c r="H19" s="3562">
        <v>224.09692307692313</v>
      </c>
    </row>
    <row r="20" spans="1:8" x14ac:dyDescent="0.35">
      <c r="F20" t="s">
        <v>578</v>
      </c>
      <c r="G20" s="40">
        <v>10</v>
      </c>
      <c r="H20" s="3562">
        <v>157.82499999999999</v>
      </c>
    </row>
    <row r="21" spans="1:8" x14ac:dyDescent="0.35">
      <c r="F21" t="s">
        <v>112</v>
      </c>
      <c r="G21" s="40">
        <v>6</v>
      </c>
      <c r="H21" s="3562">
        <v>175</v>
      </c>
    </row>
    <row r="22" spans="1:8" x14ac:dyDescent="0.35">
      <c r="F22" t="s">
        <v>387</v>
      </c>
      <c r="G22" s="40">
        <v>6</v>
      </c>
      <c r="H22" s="3562">
        <v>253.28999999999996</v>
      </c>
    </row>
    <row r="23" spans="1:8" x14ac:dyDescent="0.35">
      <c r="E23" t="s">
        <v>597</v>
      </c>
      <c r="F23" t="s">
        <v>411</v>
      </c>
      <c r="G23" s="40">
        <v>120</v>
      </c>
      <c r="H23" s="3562">
        <v>170</v>
      </c>
    </row>
    <row r="24" spans="1:8" x14ac:dyDescent="0.35">
      <c r="F24" t="s">
        <v>332</v>
      </c>
      <c r="G24" s="40">
        <v>33</v>
      </c>
      <c r="H24" s="3562">
        <v>187.27272727272728</v>
      </c>
    </row>
    <row r="25" spans="1:8" x14ac:dyDescent="0.35">
      <c r="F25" t="s">
        <v>97</v>
      </c>
      <c r="G25" s="40">
        <v>32</v>
      </c>
      <c r="H25" s="3562">
        <v>170</v>
      </c>
    </row>
    <row r="26" spans="1:8" x14ac:dyDescent="0.35">
      <c r="F26" t="s">
        <v>390</v>
      </c>
      <c r="G26" s="40">
        <v>20</v>
      </c>
      <c r="H26" s="3562">
        <v>249.58049999999997</v>
      </c>
    </row>
    <row r="27" spans="1:8" x14ac:dyDescent="0.35">
      <c r="F27" t="s">
        <v>385</v>
      </c>
      <c r="G27" s="40">
        <v>8</v>
      </c>
      <c r="H27" s="3562">
        <v>155</v>
      </c>
    </row>
    <row r="28" spans="1:8" x14ac:dyDescent="0.35">
      <c r="F28" t="s">
        <v>112</v>
      </c>
      <c r="G28" s="40">
        <v>6</v>
      </c>
      <c r="H28" s="3562">
        <v>175</v>
      </c>
    </row>
    <row r="29" spans="1:8" x14ac:dyDescent="0.35">
      <c r="F29" t="s">
        <v>631</v>
      </c>
      <c r="G29" s="40">
        <v>5</v>
      </c>
      <c r="H29" s="3562">
        <v>226.75</v>
      </c>
    </row>
    <row r="30" spans="1:8" x14ac:dyDescent="0.35">
      <c r="E30" t="s">
        <v>598</v>
      </c>
      <c r="F30" t="s">
        <v>1010</v>
      </c>
      <c r="G30" s="40">
        <v>370</v>
      </c>
      <c r="H30" s="3562">
        <v>220.27027027027026</v>
      </c>
    </row>
    <row r="31" spans="1:8" x14ac:dyDescent="0.35">
      <c r="A31" s="54" t="s">
        <v>154</v>
      </c>
      <c r="B31" s="42" t="s">
        <v>145</v>
      </c>
      <c r="C31" s="3559" t="s">
        <v>158</v>
      </c>
      <c r="F31" t="s">
        <v>411</v>
      </c>
      <c r="G31" s="40">
        <v>300</v>
      </c>
      <c r="H31" s="3562">
        <v>196</v>
      </c>
    </row>
    <row r="32" spans="1:8" x14ac:dyDescent="0.35">
      <c r="A32" t="s">
        <v>815</v>
      </c>
      <c r="B32" s="40">
        <v>101</v>
      </c>
      <c r="C32" s="3562">
        <v>181.19019801980193</v>
      </c>
      <c r="F32" t="s">
        <v>443</v>
      </c>
      <c r="G32" s="40">
        <v>43</v>
      </c>
      <c r="H32" s="3562">
        <v>253.72093023255815</v>
      </c>
    </row>
    <row r="33" spans="1:8" x14ac:dyDescent="0.35">
      <c r="A33" t="s">
        <v>597</v>
      </c>
      <c r="B33" s="40">
        <v>224</v>
      </c>
      <c r="C33" s="3562">
        <v>180.51499999999987</v>
      </c>
      <c r="F33" t="s">
        <v>313</v>
      </c>
      <c r="G33" s="40">
        <v>40</v>
      </c>
      <c r="H33" s="3562">
        <v>270</v>
      </c>
    </row>
    <row r="34" spans="1:8" x14ac:dyDescent="0.35">
      <c r="A34" t="s">
        <v>598</v>
      </c>
      <c r="B34" s="40">
        <v>906</v>
      </c>
      <c r="C34" s="3562">
        <v>216.33418322295807</v>
      </c>
      <c r="F34" t="s">
        <v>332</v>
      </c>
      <c r="G34" s="40">
        <v>34</v>
      </c>
      <c r="H34" s="3562">
        <v>218.8235294117647</v>
      </c>
    </row>
    <row r="35" spans="1:8" x14ac:dyDescent="0.35">
      <c r="A35" t="s">
        <v>599</v>
      </c>
      <c r="B35" s="40">
        <v>1712</v>
      </c>
      <c r="C35" s="3562">
        <v>214.81955023364497</v>
      </c>
      <c r="F35" t="s">
        <v>385</v>
      </c>
      <c r="G35" s="40">
        <v>33</v>
      </c>
      <c r="H35" s="3562">
        <v>210.75757575757575</v>
      </c>
    </row>
    <row r="36" spans="1:8" x14ac:dyDescent="0.35">
      <c r="A36" t="s">
        <v>600</v>
      </c>
      <c r="B36" s="40">
        <v>979</v>
      </c>
      <c r="C36" s="3562">
        <v>208.76242083758936</v>
      </c>
      <c r="F36" t="s">
        <v>112</v>
      </c>
      <c r="G36" s="40">
        <v>30</v>
      </c>
      <c r="H36" s="3562">
        <v>195</v>
      </c>
    </row>
    <row r="37" spans="1:8" x14ac:dyDescent="0.35">
      <c r="A37" t="s">
        <v>601</v>
      </c>
      <c r="B37" s="40">
        <v>2054</v>
      </c>
      <c r="C37" s="3562">
        <v>217.08026777020456</v>
      </c>
      <c r="F37" t="s">
        <v>387</v>
      </c>
      <c r="G37" s="40">
        <v>18</v>
      </c>
      <c r="H37" s="3562">
        <v>235.83111111111111</v>
      </c>
    </row>
    <row r="38" spans="1:8" x14ac:dyDescent="0.35">
      <c r="A38" t="s">
        <v>602</v>
      </c>
      <c r="B38" s="40">
        <v>1948</v>
      </c>
      <c r="C38" s="3562">
        <v>184.65663244353183</v>
      </c>
      <c r="F38" t="s">
        <v>390</v>
      </c>
      <c r="G38" s="40">
        <v>16</v>
      </c>
      <c r="H38" s="3562">
        <v>278.575625</v>
      </c>
    </row>
    <row r="39" spans="1:8" x14ac:dyDescent="0.35">
      <c r="A39" t="s">
        <v>603</v>
      </c>
      <c r="B39" s="40">
        <v>1757</v>
      </c>
      <c r="C39" s="3562">
        <v>171.23329538986911</v>
      </c>
      <c r="F39" t="s">
        <v>631</v>
      </c>
      <c r="G39" s="40">
        <v>10</v>
      </c>
      <c r="H39" s="3562">
        <v>217.76</v>
      </c>
    </row>
    <row r="40" spans="1:8" x14ac:dyDescent="0.35">
      <c r="A40" t="s">
        <v>604</v>
      </c>
      <c r="B40" s="40">
        <v>1243</v>
      </c>
      <c r="C40" s="3562">
        <v>179.87329042638777</v>
      </c>
      <c r="F40" t="s">
        <v>394</v>
      </c>
      <c r="G40" s="40">
        <v>8</v>
      </c>
      <c r="H40" s="3562">
        <v>273</v>
      </c>
    </row>
    <row r="41" spans="1:8" x14ac:dyDescent="0.35">
      <c r="A41" t="s">
        <v>605</v>
      </c>
      <c r="B41" s="40">
        <v>804</v>
      </c>
      <c r="C41" s="3562">
        <v>174.4278606965174</v>
      </c>
      <c r="F41" t="s">
        <v>499</v>
      </c>
      <c r="G41" s="40">
        <v>4</v>
      </c>
      <c r="H41" s="3562">
        <v>170</v>
      </c>
    </row>
    <row r="42" spans="1:8" x14ac:dyDescent="0.35">
      <c r="A42" t="s">
        <v>606</v>
      </c>
      <c r="B42" s="40">
        <v>350</v>
      </c>
      <c r="C42" s="3562">
        <v>181.57142857142858</v>
      </c>
      <c r="F42" t="s">
        <v>312</v>
      </c>
      <c r="G42" s="40">
        <v>0</v>
      </c>
      <c r="H42" s="3562">
        <v>0</v>
      </c>
    </row>
    <row r="43" spans="1:8" x14ac:dyDescent="0.35">
      <c r="A43" t="s">
        <v>607</v>
      </c>
      <c r="B43" s="40">
        <v>200</v>
      </c>
      <c r="C43" s="3562">
        <v>205</v>
      </c>
      <c r="E43" t="s">
        <v>599</v>
      </c>
      <c r="F43" t="s">
        <v>1010</v>
      </c>
      <c r="G43" s="40">
        <v>1032</v>
      </c>
      <c r="H43" s="3562">
        <v>226.21124031007753</v>
      </c>
    </row>
    <row r="44" spans="1:8" x14ac:dyDescent="0.35">
      <c r="A44" t="s">
        <v>608</v>
      </c>
      <c r="B44" s="40">
        <v>50</v>
      </c>
      <c r="C44" s="3562">
        <v>215</v>
      </c>
      <c r="F44" t="s">
        <v>411</v>
      </c>
      <c r="G44" s="40">
        <v>200</v>
      </c>
      <c r="H44" s="3562">
        <v>194</v>
      </c>
    </row>
    <row r="45" spans="1:8" x14ac:dyDescent="0.35">
      <c r="A45" t="s">
        <v>8</v>
      </c>
      <c r="B45" s="40">
        <v>12328</v>
      </c>
      <c r="C45" s="3562">
        <v>195.68926103179749</v>
      </c>
      <c r="F45" t="s">
        <v>834</v>
      </c>
      <c r="G45" s="40">
        <v>168</v>
      </c>
      <c r="H45" s="3562">
        <v>195</v>
      </c>
    </row>
    <row r="46" spans="1:8" x14ac:dyDescent="0.35">
      <c r="F46" t="s">
        <v>443</v>
      </c>
      <c r="G46" s="40">
        <v>125</v>
      </c>
      <c r="H46" s="3562">
        <v>257.36</v>
      </c>
    </row>
    <row r="47" spans="1:8" x14ac:dyDescent="0.35">
      <c r="F47" t="s">
        <v>112</v>
      </c>
      <c r="G47" s="40">
        <v>70</v>
      </c>
      <c r="H47" s="3562">
        <v>195</v>
      </c>
    </row>
    <row r="48" spans="1:8" x14ac:dyDescent="0.35">
      <c r="F48" t="s">
        <v>878</v>
      </c>
      <c r="G48" s="40">
        <v>50</v>
      </c>
      <c r="H48" s="3562">
        <v>0</v>
      </c>
    </row>
    <row r="49" spans="5:8" x14ac:dyDescent="0.35">
      <c r="F49" t="s">
        <v>332</v>
      </c>
      <c r="G49" s="40">
        <v>23</v>
      </c>
      <c r="H49" s="3562">
        <v>215</v>
      </c>
    </row>
    <row r="50" spans="5:8" x14ac:dyDescent="0.35">
      <c r="F50" t="s">
        <v>390</v>
      </c>
      <c r="G50" s="40">
        <v>15</v>
      </c>
      <c r="H50" s="3562">
        <v>315.1339999999999</v>
      </c>
    </row>
    <row r="51" spans="5:8" x14ac:dyDescent="0.35">
      <c r="F51" t="s">
        <v>385</v>
      </c>
      <c r="G51" s="40">
        <v>11</v>
      </c>
      <c r="H51" s="3562">
        <v>285</v>
      </c>
    </row>
    <row r="52" spans="5:8" x14ac:dyDescent="0.35">
      <c r="F52" t="s">
        <v>631</v>
      </c>
      <c r="G52" s="40">
        <v>10</v>
      </c>
      <c r="H52" s="3562">
        <v>233.22200000000004</v>
      </c>
    </row>
    <row r="53" spans="5:8" x14ac:dyDescent="0.35">
      <c r="F53" t="s">
        <v>578</v>
      </c>
      <c r="G53" s="40">
        <v>4</v>
      </c>
      <c r="H53" s="3562">
        <v>169.49</v>
      </c>
    </row>
    <row r="54" spans="5:8" x14ac:dyDescent="0.35">
      <c r="F54" t="s">
        <v>1212</v>
      </c>
      <c r="G54" s="40">
        <v>2</v>
      </c>
      <c r="H54" s="3562">
        <v>240</v>
      </c>
    </row>
    <row r="55" spans="5:8" x14ac:dyDescent="0.35">
      <c r="F55" t="s">
        <v>387</v>
      </c>
      <c r="G55" s="40">
        <v>2</v>
      </c>
      <c r="H55" s="3562">
        <v>321.94</v>
      </c>
    </row>
    <row r="56" spans="5:8" x14ac:dyDescent="0.35">
      <c r="F56" t="s">
        <v>785</v>
      </c>
      <c r="G56" s="40">
        <v>0</v>
      </c>
      <c r="H56" s="3562">
        <v>0</v>
      </c>
    </row>
    <row r="57" spans="5:8" x14ac:dyDescent="0.35">
      <c r="F57" t="s">
        <v>787</v>
      </c>
      <c r="G57" s="40">
        <v>0</v>
      </c>
      <c r="H57" s="3562">
        <v>0</v>
      </c>
    </row>
    <row r="58" spans="5:8" x14ac:dyDescent="0.35">
      <c r="F58" t="s">
        <v>499</v>
      </c>
      <c r="G58" s="40">
        <v>0</v>
      </c>
      <c r="H58" s="3562">
        <v>0</v>
      </c>
    </row>
    <row r="59" spans="5:8" x14ac:dyDescent="0.35">
      <c r="E59" t="s">
        <v>600</v>
      </c>
      <c r="F59" t="s">
        <v>834</v>
      </c>
      <c r="G59" s="40">
        <v>292</v>
      </c>
      <c r="H59" s="3562">
        <v>221.36986301369862</v>
      </c>
    </row>
    <row r="60" spans="5:8" x14ac:dyDescent="0.35">
      <c r="F60" t="s">
        <v>785</v>
      </c>
      <c r="G60" s="40">
        <v>210</v>
      </c>
      <c r="H60" s="3562">
        <v>210</v>
      </c>
    </row>
    <row r="61" spans="5:8" x14ac:dyDescent="0.35">
      <c r="F61" t="s">
        <v>477</v>
      </c>
      <c r="G61" s="40">
        <v>150</v>
      </c>
      <c r="H61" s="3562">
        <v>210</v>
      </c>
    </row>
    <row r="62" spans="5:8" x14ac:dyDescent="0.35">
      <c r="F62" t="s">
        <v>1010</v>
      </c>
      <c r="G62" s="40">
        <v>90</v>
      </c>
      <c r="H62" s="3562">
        <v>225</v>
      </c>
    </row>
    <row r="63" spans="5:8" x14ac:dyDescent="0.35">
      <c r="F63" t="s">
        <v>786</v>
      </c>
      <c r="G63" s="40">
        <v>75</v>
      </c>
      <c r="H63" s="3562">
        <v>225</v>
      </c>
    </row>
    <row r="64" spans="5:8" x14ac:dyDescent="0.35">
      <c r="F64" t="s">
        <v>332</v>
      </c>
      <c r="G64" s="40">
        <v>59</v>
      </c>
      <c r="H64" s="3562">
        <v>193.89830508474577</v>
      </c>
    </row>
    <row r="65" spans="5:8" x14ac:dyDescent="0.35">
      <c r="F65" t="s">
        <v>878</v>
      </c>
      <c r="G65" s="40">
        <v>30</v>
      </c>
      <c r="H65" s="3562">
        <v>0</v>
      </c>
    </row>
    <row r="66" spans="5:8" x14ac:dyDescent="0.35">
      <c r="F66" t="s">
        <v>385</v>
      </c>
      <c r="G66" s="40">
        <v>25</v>
      </c>
      <c r="H66" s="3562">
        <v>174.4</v>
      </c>
    </row>
    <row r="67" spans="5:8" x14ac:dyDescent="0.35">
      <c r="F67" t="s">
        <v>313</v>
      </c>
      <c r="G67" s="40">
        <v>20</v>
      </c>
      <c r="H67" s="3562">
        <v>250</v>
      </c>
    </row>
    <row r="68" spans="5:8" x14ac:dyDescent="0.35">
      <c r="F68" t="s">
        <v>411</v>
      </c>
      <c r="G68" s="40">
        <v>20</v>
      </c>
      <c r="H68" s="3562">
        <v>190</v>
      </c>
    </row>
    <row r="69" spans="5:8" x14ac:dyDescent="0.35">
      <c r="F69" t="s">
        <v>390</v>
      </c>
      <c r="G69" s="40">
        <v>8</v>
      </c>
      <c r="H69" s="3562">
        <v>301.67624999999998</v>
      </c>
    </row>
    <row r="70" spans="5:8" x14ac:dyDescent="0.35">
      <c r="F70" t="s">
        <v>787</v>
      </c>
      <c r="G70" s="40">
        <v>0</v>
      </c>
      <c r="H70" s="3562">
        <v>0</v>
      </c>
    </row>
    <row r="71" spans="5:8" x14ac:dyDescent="0.35">
      <c r="F71" t="s">
        <v>499</v>
      </c>
      <c r="G71" s="40">
        <v>0</v>
      </c>
      <c r="H71" s="3562">
        <v>0</v>
      </c>
    </row>
    <row r="72" spans="5:8" x14ac:dyDescent="0.35">
      <c r="E72" t="s">
        <v>601</v>
      </c>
      <c r="F72" t="s">
        <v>411</v>
      </c>
      <c r="G72" s="40">
        <v>490</v>
      </c>
      <c r="H72" s="3562">
        <v>230</v>
      </c>
    </row>
    <row r="73" spans="5:8" x14ac:dyDescent="0.35">
      <c r="F73" t="s">
        <v>1010</v>
      </c>
      <c r="G73" s="40">
        <v>390</v>
      </c>
      <c r="H73" s="3562">
        <v>212.69230769230768</v>
      </c>
    </row>
    <row r="74" spans="5:8" x14ac:dyDescent="0.35">
      <c r="F74" t="s">
        <v>834</v>
      </c>
      <c r="G74" s="40">
        <v>320</v>
      </c>
      <c r="H74" s="3562">
        <v>212.625</v>
      </c>
    </row>
    <row r="75" spans="5:8" x14ac:dyDescent="0.35">
      <c r="F75" t="s">
        <v>443</v>
      </c>
      <c r="G75" s="40">
        <v>210</v>
      </c>
      <c r="H75" s="3562">
        <v>210</v>
      </c>
    </row>
    <row r="76" spans="5:8" x14ac:dyDescent="0.35">
      <c r="F76" t="s">
        <v>394</v>
      </c>
      <c r="G76" s="40">
        <v>180</v>
      </c>
      <c r="H76" s="3562">
        <v>215</v>
      </c>
    </row>
    <row r="77" spans="5:8" x14ac:dyDescent="0.35">
      <c r="F77" t="s">
        <v>786</v>
      </c>
      <c r="G77" s="40">
        <v>175</v>
      </c>
      <c r="H77" s="3562">
        <v>225</v>
      </c>
    </row>
    <row r="78" spans="5:8" x14ac:dyDescent="0.35">
      <c r="F78" t="s">
        <v>112</v>
      </c>
      <c r="G78" s="40">
        <v>110</v>
      </c>
      <c r="H78" s="3562">
        <v>175</v>
      </c>
    </row>
    <row r="79" spans="5:8" x14ac:dyDescent="0.35">
      <c r="F79" t="s">
        <v>313</v>
      </c>
      <c r="G79" s="40">
        <v>60</v>
      </c>
      <c r="H79" s="3562">
        <v>225</v>
      </c>
    </row>
    <row r="80" spans="5:8" x14ac:dyDescent="0.35">
      <c r="F80" t="s">
        <v>385</v>
      </c>
      <c r="G80" s="40">
        <v>43</v>
      </c>
      <c r="H80" s="3562">
        <v>237.03488372093022</v>
      </c>
    </row>
    <row r="81" spans="5:8" x14ac:dyDescent="0.35">
      <c r="F81" t="s">
        <v>785</v>
      </c>
      <c r="G81" s="40">
        <v>30</v>
      </c>
      <c r="H81" s="3562">
        <v>210</v>
      </c>
    </row>
    <row r="82" spans="5:8" x14ac:dyDescent="0.35">
      <c r="F82" t="s">
        <v>332</v>
      </c>
      <c r="G82" s="40">
        <v>18</v>
      </c>
      <c r="H82" s="3562">
        <v>184.44444444444446</v>
      </c>
    </row>
    <row r="83" spans="5:8" x14ac:dyDescent="0.35">
      <c r="F83" t="s">
        <v>631</v>
      </c>
      <c r="G83" s="40">
        <v>15</v>
      </c>
      <c r="H83" s="3562">
        <v>303.19266666666664</v>
      </c>
    </row>
    <row r="84" spans="5:8" x14ac:dyDescent="0.35">
      <c r="F84" t="s">
        <v>477</v>
      </c>
      <c r="G84" s="40">
        <v>10</v>
      </c>
      <c r="H84" s="3562">
        <v>210</v>
      </c>
    </row>
    <row r="85" spans="5:8" x14ac:dyDescent="0.35">
      <c r="F85" t="s">
        <v>390</v>
      </c>
      <c r="G85" s="40">
        <v>3</v>
      </c>
      <c r="H85" s="3562">
        <v>269.16000000000003</v>
      </c>
    </row>
    <row r="86" spans="5:8" x14ac:dyDescent="0.35">
      <c r="F86" t="s">
        <v>787</v>
      </c>
      <c r="G86" s="40">
        <v>0</v>
      </c>
      <c r="H86" s="3562">
        <v>0</v>
      </c>
    </row>
    <row r="87" spans="5:8" x14ac:dyDescent="0.35">
      <c r="F87" t="s">
        <v>499</v>
      </c>
      <c r="G87" s="40">
        <v>0</v>
      </c>
      <c r="H87" s="3562">
        <v>0</v>
      </c>
    </row>
    <row r="88" spans="5:8" x14ac:dyDescent="0.35">
      <c r="E88" t="s">
        <v>602</v>
      </c>
      <c r="F88" t="s">
        <v>411</v>
      </c>
      <c r="G88" s="40">
        <v>868</v>
      </c>
      <c r="H88" s="3562">
        <v>176.63594470046084</v>
      </c>
    </row>
    <row r="89" spans="5:8" x14ac:dyDescent="0.35">
      <c r="F89" t="s">
        <v>1010</v>
      </c>
      <c r="G89" s="40">
        <v>412</v>
      </c>
      <c r="H89" s="3562">
        <v>177.18446601941747</v>
      </c>
    </row>
    <row r="90" spans="5:8" x14ac:dyDescent="0.35">
      <c r="F90" t="s">
        <v>443</v>
      </c>
      <c r="G90" s="40">
        <v>210</v>
      </c>
      <c r="H90" s="3562">
        <v>210</v>
      </c>
    </row>
    <row r="91" spans="5:8" x14ac:dyDescent="0.35">
      <c r="F91" t="s">
        <v>834</v>
      </c>
      <c r="G91" s="40">
        <v>192</v>
      </c>
      <c r="H91" s="3562">
        <v>196.875</v>
      </c>
    </row>
    <row r="92" spans="5:8" x14ac:dyDescent="0.35">
      <c r="F92" t="s">
        <v>313</v>
      </c>
      <c r="G92" s="40">
        <v>180</v>
      </c>
      <c r="H92" s="3562">
        <v>191.11111111111111</v>
      </c>
    </row>
    <row r="93" spans="5:8" x14ac:dyDescent="0.35">
      <c r="F93" t="s">
        <v>112</v>
      </c>
      <c r="G93" s="40">
        <v>59</v>
      </c>
      <c r="H93" s="3562">
        <v>182.41525423728814</v>
      </c>
    </row>
    <row r="94" spans="5:8" x14ac:dyDescent="0.35">
      <c r="F94" t="s">
        <v>394</v>
      </c>
      <c r="G94" s="40">
        <v>20</v>
      </c>
      <c r="H94" s="3562">
        <v>215</v>
      </c>
    </row>
    <row r="95" spans="5:8" x14ac:dyDescent="0.35">
      <c r="F95" t="s">
        <v>390</v>
      </c>
      <c r="G95" s="40">
        <v>4</v>
      </c>
      <c r="H95" s="3562">
        <v>299.02999999999997</v>
      </c>
    </row>
    <row r="96" spans="5:8" x14ac:dyDescent="0.35">
      <c r="F96" t="s">
        <v>385</v>
      </c>
      <c r="G96" s="40">
        <v>3</v>
      </c>
      <c r="H96" s="3562">
        <v>277.5</v>
      </c>
    </row>
    <row r="97" spans="5:8" x14ac:dyDescent="0.35">
      <c r="F97" t="s">
        <v>785</v>
      </c>
      <c r="G97" s="40">
        <v>0</v>
      </c>
      <c r="H97" s="3562">
        <v>0</v>
      </c>
    </row>
    <row r="98" spans="5:8" x14ac:dyDescent="0.35">
      <c r="F98" t="s">
        <v>787</v>
      </c>
      <c r="G98" s="40">
        <v>0</v>
      </c>
      <c r="H98" s="3562">
        <v>0</v>
      </c>
    </row>
    <row r="99" spans="5:8" x14ac:dyDescent="0.35">
      <c r="F99" t="s">
        <v>499</v>
      </c>
      <c r="G99" s="40">
        <v>0</v>
      </c>
      <c r="H99" s="3562">
        <v>0</v>
      </c>
    </row>
    <row r="100" spans="5:8" x14ac:dyDescent="0.35">
      <c r="E100" t="s">
        <v>603</v>
      </c>
      <c r="F100" t="s">
        <v>411</v>
      </c>
      <c r="G100" s="40">
        <v>900</v>
      </c>
      <c r="H100" s="3562">
        <v>175.77777777777777</v>
      </c>
    </row>
    <row r="101" spans="5:8" x14ac:dyDescent="0.35">
      <c r="F101" t="s">
        <v>1010</v>
      </c>
      <c r="G101" s="40">
        <v>330</v>
      </c>
      <c r="H101" s="3562">
        <v>103.63636363636364</v>
      </c>
    </row>
    <row r="102" spans="5:8" x14ac:dyDescent="0.35">
      <c r="F102" t="s">
        <v>313</v>
      </c>
      <c r="G102" s="40">
        <v>260</v>
      </c>
      <c r="H102" s="3562">
        <v>219.23076923076923</v>
      </c>
    </row>
    <row r="103" spans="5:8" x14ac:dyDescent="0.35">
      <c r="F103" t="s">
        <v>112</v>
      </c>
      <c r="G103" s="40">
        <v>180</v>
      </c>
      <c r="H103" s="3562">
        <v>180</v>
      </c>
    </row>
    <row r="104" spans="5:8" x14ac:dyDescent="0.35">
      <c r="F104" t="s">
        <v>834</v>
      </c>
      <c r="G104" s="40">
        <v>72</v>
      </c>
      <c r="H104" s="3562">
        <v>210</v>
      </c>
    </row>
    <row r="105" spans="5:8" x14ac:dyDescent="0.35">
      <c r="F105" t="s">
        <v>385</v>
      </c>
      <c r="G105" s="40">
        <v>11</v>
      </c>
      <c r="H105" s="3562">
        <v>258.18181818181819</v>
      </c>
    </row>
    <row r="106" spans="5:8" x14ac:dyDescent="0.35">
      <c r="F106" t="s">
        <v>390</v>
      </c>
      <c r="G106" s="40">
        <v>4</v>
      </c>
      <c r="H106" s="3562">
        <v>274.22500000000002</v>
      </c>
    </row>
    <row r="107" spans="5:8" x14ac:dyDescent="0.35">
      <c r="F107" t="s">
        <v>785</v>
      </c>
      <c r="G107" s="40">
        <v>0</v>
      </c>
      <c r="H107" s="3562">
        <v>0</v>
      </c>
    </row>
    <row r="108" spans="5:8" x14ac:dyDescent="0.35">
      <c r="F108" t="s">
        <v>787</v>
      </c>
      <c r="G108" s="40">
        <v>0</v>
      </c>
      <c r="H108" s="3562">
        <v>0</v>
      </c>
    </row>
    <row r="109" spans="5:8" x14ac:dyDescent="0.35">
      <c r="E109" t="s">
        <v>604</v>
      </c>
      <c r="F109" t="s">
        <v>411</v>
      </c>
      <c r="G109" s="40">
        <v>878</v>
      </c>
      <c r="H109" s="3562">
        <v>171.77676537585421</v>
      </c>
    </row>
    <row r="110" spans="5:8" x14ac:dyDescent="0.35">
      <c r="F110" t="s">
        <v>313</v>
      </c>
      <c r="G110" s="40">
        <v>260</v>
      </c>
      <c r="H110" s="3562">
        <v>206.15384615384616</v>
      </c>
    </row>
    <row r="111" spans="5:8" x14ac:dyDescent="0.35">
      <c r="F111" t="s">
        <v>112</v>
      </c>
      <c r="G111" s="40">
        <v>105</v>
      </c>
      <c r="H111" s="3562">
        <v>182.5</v>
      </c>
    </row>
    <row r="112" spans="5:8" x14ac:dyDescent="0.35">
      <c r="F112" t="s">
        <v>785</v>
      </c>
      <c r="G112" s="40">
        <v>0</v>
      </c>
      <c r="H112" s="3562">
        <v>0</v>
      </c>
    </row>
    <row r="113" spans="5:8" x14ac:dyDescent="0.35">
      <c r="E113" t="s">
        <v>605</v>
      </c>
      <c r="F113" t="s">
        <v>411</v>
      </c>
      <c r="G113" s="40">
        <v>640</v>
      </c>
      <c r="H113" s="3562">
        <v>170</v>
      </c>
    </row>
    <row r="114" spans="5:8" x14ac:dyDescent="0.35">
      <c r="F114" t="s">
        <v>313</v>
      </c>
      <c r="G114" s="40">
        <v>160</v>
      </c>
      <c r="H114" s="3562">
        <v>190</v>
      </c>
    </row>
    <row r="115" spans="5:8" x14ac:dyDescent="0.35">
      <c r="F115" t="s">
        <v>332</v>
      </c>
      <c r="G115" s="40">
        <v>4</v>
      </c>
      <c r="H115" s="3562">
        <v>260</v>
      </c>
    </row>
    <row r="116" spans="5:8" x14ac:dyDescent="0.35">
      <c r="F116" t="s">
        <v>785</v>
      </c>
      <c r="G116" s="40">
        <v>0</v>
      </c>
      <c r="H116" s="3562">
        <v>0</v>
      </c>
    </row>
    <row r="117" spans="5:8" x14ac:dyDescent="0.35">
      <c r="E117" t="s">
        <v>606</v>
      </c>
      <c r="F117" t="s">
        <v>313</v>
      </c>
      <c r="G117" s="40">
        <v>180</v>
      </c>
      <c r="H117" s="3562">
        <v>190</v>
      </c>
    </row>
    <row r="118" spans="5:8" x14ac:dyDescent="0.35">
      <c r="F118" t="s">
        <v>112</v>
      </c>
      <c r="G118" s="40">
        <v>90</v>
      </c>
      <c r="H118" s="3562">
        <v>175</v>
      </c>
    </row>
    <row r="119" spans="5:8" x14ac:dyDescent="0.35">
      <c r="F119" t="s">
        <v>411</v>
      </c>
      <c r="G119" s="40">
        <v>80</v>
      </c>
      <c r="H119" s="3562">
        <v>170</v>
      </c>
    </row>
    <row r="120" spans="5:8" x14ac:dyDescent="0.35">
      <c r="E120" t="s">
        <v>607</v>
      </c>
      <c r="F120" t="s">
        <v>313</v>
      </c>
      <c r="G120" s="40">
        <v>120</v>
      </c>
      <c r="H120" s="3562">
        <v>225</v>
      </c>
    </row>
    <row r="121" spans="5:8" x14ac:dyDescent="0.35">
      <c r="F121" t="s">
        <v>112</v>
      </c>
      <c r="G121" s="40">
        <v>80</v>
      </c>
      <c r="H121" s="3562">
        <v>175</v>
      </c>
    </row>
    <row r="122" spans="5:8" x14ac:dyDescent="0.35">
      <c r="E122" t="s">
        <v>608</v>
      </c>
      <c r="F122" t="s">
        <v>313</v>
      </c>
      <c r="G122" s="40">
        <v>40</v>
      </c>
      <c r="H122" s="3562">
        <v>225</v>
      </c>
    </row>
    <row r="123" spans="5:8" x14ac:dyDescent="0.35">
      <c r="F123" t="s">
        <v>112</v>
      </c>
      <c r="G123" s="40">
        <v>10</v>
      </c>
      <c r="H123" s="3562">
        <v>175</v>
      </c>
    </row>
    <row r="124" spans="5:8" x14ac:dyDescent="0.35">
      <c r="E124" t="s">
        <v>8</v>
      </c>
      <c r="G124" s="40">
        <v>12328</v>
      </c>
      <c r="H124" s="3562">
        <v>195.68926103179757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95FBF-4928-4516-BEEA-893A0C1AE0E4}">
  <sheetPr>
    <tabColor rgb="FFFFFF00"/>
  </sheetPr>
  <dimension ref="A14:H80"/>
  <sheetViews>
    <sheetView showGridLines="0" zoomScale="80" zoomScaleNormal="80" workbookViewId="0">
      <selection activeCell="G19" sqref="G19"/>
    </sheetView>
  </sheetViews>
  <sheetFormatPr defaultColWidth="8.9140625" defaultRowHeight="15.5" x14ac:dyDescent="0.35"/>
  <cols>
    <col min="1" max="1" width="14.1640625" bestFit="1" customWidth="1"/>
    <col min="2" max="2" width="14.5" bestFit="1" customWidth="1"/>
    <col min="3" max="3" width="19.75" bestFit="1" customWidth="1"/>
    <col min="4" max="4" width="20" bestFit="1" customWidth="1"/>
    <col min="5" max="5" width="14.08203125" bestFit="1" customWidth="1"/>
    <col min="6" max="6" width="9.1640625" bestFit="1" customWidth="1"/>
    <col min="7" max="7" width="14.5" bestFit="1" customWidth="1"/>
    <col min="8" max="8" width="19.75" bestFit="1" customWidth="1"/>
    <col min="9" max="10" width="20" bestFit="1" customWidth="1"/>
  </cols>
  <sheetData>
    <row r="14" spans="5:8" x14ac:dyDescent="0.35">
      <c r="E14" s="54" t="s">
        <v>154</v>
      </c>
      <c r="F14" s="54" t="s">
        <v>152</v>
      </c>
      <c r="G14" s="42" t="s">
        <v>145</v>
      </c>
      <c r="H14" s="3559" t="s">
        <v>158</v>
      </c>
    </row>
    <row r="15" spans="5:8" x14ac:dyDescent="0.35">
      <c r="E15" t="s">
        <v>1208</v>
      </c>
      <c r="F15" t="s">
        <v>2</v>
      </c>
      <c r="G15" s="40">
        <v>-1</v>
      </c>
      <c r="H15" s="3562">
        <v>177.29000000000002</v>
      </c>
    </row>
    <row r="16" spans="5:8" x14ac:dyDescent="0.35">
      <c r="E16" t="s">
        <v>815</v>
      </c>
      <c r="F16" t="s">
        <v>3</v>
      </c>
      <c r="G16" s="40">
        <v>101</v>
      </c>
      <c r="H16" s="3562">
        <v>181.19019801980201</v>
      </c>
    </row>
    <row r="17" spans="1:8" x14ac:dyDescent="0.35">
      <c r="F17" t="s">
        <v>294</v>
      </c>
      <c r="G17" s="40">
        <v>0</v>
      </c>
      <c r="H17" s="3562">
        <v>0</v>
      </c>
    </row>
    <row r="18" spans="1:8" x14ac:dyDescent="0.35">
      <c r="F18" t="s">
        <v>4</v>
      </c>
      <c r="G18" s="40">
        <v>36</v>
      </c>
      <c r="H18" s="3562">
        <v>137.82083333333333</v>
      </c>
    </row>
    <row r="19" spans="1:8" x14ac:dyDescent="0.35">
      <c r="F19" t="s">
        <v>2</v>
      </c>
      <c r="G19" s="40">
        <v>147</v>
      </c>
      <c r="H19" s="3562">
        <v>175.65632653061226</v>
      </c>
    </row>
    <row r="20" spans="1:8" x14ac:dyDescent="0.35">
      <c r="F20" t="s">
        <v>166</v>
      </c>
      <c r="G20" s="40">
        <v>-1</v>
      </c>
      <c r="H20" s="3562">
        <v>200</v>
      </c>
    </row>
    <row r="21" spans="1:8" x14ac:dyDescent="0.35">
      <c r="F21" t="s">
        <v>124</v>
      </c>
      <c r="G21" s="40">
        <v>167</v>
      </c>
      <c r="H21" s="3562">
        <v>157.35676646706582</v>
      </c>
    </row>
    <row r="22" spans="1:8" x14ac:dyDescent="0.35">
      <c r="E22" t="s">
        <v>597</v>
      </c>
      <c r="F22" t="s">
        <v>3</v>
      </c>
      <c r="G22" s="40">
        <v>224</v>
      </c>
      <c r="H22" s="3562">
        <v>180.51500000000004</v>
      </c>
    </row>
    <row r="23" spans="1:8" x14ac:dyDescent="0.35">
      <c r="F23" t="s">
        <v>294</v>
      </c>
      <c r="G23" s="40">
        <v>44</v>
      </c>
      <c r="H23" s="3562">
        <v>283.74</v>
      </c>
    </row>
    <row r="24" spans="1:8" x14ac:dyDescent="0.35">
      <c r="F24" t="s">
        <v>4</v>
      </c>
      <c r="G24" s="40">
        <v>97</v>
      </c>
      <c r="H24" s="3562">
        <v>250.84216494845376</v>
      </c>
    </row>
    <row r="25" spans="1:8" x14ac:dyDescent="0.35">
      <c r="F25" t="s">
        <v>2</v>
      </c>
      <c r="G25" s="40">
        <v>450</v>
      </c>
      <c r="H25" s="3562">
        <v>232.91226666666634</v>
      </c>
    </row>
    <row r="26" spans="1:8" x14ac:dyDescent="0.35">
      <c r="F26" t="s">
        <v>166</v>
      </c>
      <c r="G26" s="40">
        <v>-7</v>
      </c>
      <c r="H26" s="3562">
        <v>200</v>
      </c>
    </row>
    <row r="27" spans="1:8" x14ac:dyDescent="0.35">
      <c r="F27" t="s">
        <v>124</v>
      </c>
      <c r="G27" s="40">
        <v>128</v>
      </c>
      <c r="H27" s="3562">
        <v>241.47554687500002</v>
      </c>
    </row>
    <row r="28" spans="1:8" x14ac:dyDescent="0.35">
      <c r="E28" t="s">
        <v>598</v>
      </c>
      <c r="F28" t="s">
        <v>3</v>
      </c>
      <c r="G28" s="40">
        <v>906</v>
      </c>
      <c r="H28" s="3562">
        <v>216.33418322295799</v>
      </c>
    </row>
    <row r="29" spans="1:8" x14ac:dyDescent="0.35">
      <c r="F29" t="s">
        <v>294</v>
      </c>
      <c r="G29" s="40">
        <v>320</v>
      </c>
      <c r="H29" s="3562">
        <v>280</v>
      </c>
    </row>
    <row r="30" spans="1:8" x14ac:dyDescent="0.35">
      <c r="F30" t="s">
        <v>4</v>
      </c>
      <c r="G30" s="40">
        <v>202</v>
      </c>
      <c r="H30" s="3562">
        <v>311.72539603960394</v>
      </c>
    </row>
    <row r="31" spans="1:8" x14ac:dyDescent="0.35">
      <c r="A31" s="54" t="s">
        <v>154</v>
      </c>
      <c r="B31" s="42" t="s">
        <v>145</v>
      </c>
      <c r="C31" s="3559" t="s">
        <v>158</v>
      </c>
      <c r="F31" t="s">
        <v>2</v>
      </c>
      <c r="G31" s="40">
        <v>828</v>
      </c>
      <c r="H31" s="3562">
        <v>241.77955314009697</v>
      </c>
    </row>
    <row r="32" spans="1:8" x14ac:dyDescent="0.35">
      <c r="A32" t="s">
        <v>1208</v>
      </c>
      <c r="B32" s="40">
        <v>-1</v>
      </c>
      <c r="C32" s="3562">
        <v>177.29000000000002</v>
      </c>
      <c r="F32" t="s">
        <v>124</v>
      </c>
      <c r="G32" s="40">
        <v>630</v>
      </c>
      <c r="H32" s="3562">
        <v>234.96115873015881</v>
      </c>
    </row>
    <row r="33" spans="1:8" x14ac:dyDescent="0.35">
      <c r="A33" t="s">
        <v>815</v>
      </c>
      <c r="B33" s="40">
        <v>450</v>
      </c>
      <c r="C33" s="3562">
        <v>167.02626666666666</v>
      </c>
      <c r="F33" t="s">
        <v>113</v>
      </c>
      <c r="G33" s="40">
        <v>142</v>
      </c>
      <c r="H33" s="3562">
        <v>245.07042253521126</v>
      </c>
    </row>
    <row r="34" spans="1:8" x14ac:dyDescent="0.35">
      <c r="A34" t="s">
        <v>597</v>
      </c>
      <c r="B34" s="40">
        <v>936</v>
      </c>
      <c r="C34" s="3562">
        <v>226.0373931623931</v>
      </c>
      <c r="F34" t="s">
        <v>527</v>
      </c>
      <c r="G34" s="40">
        <v>956</v>
      </c>
      <c r="H34" s="3562">
        <v>215</v>
      </c>
    </row>
    <row r="35" spans="1:8" x14ac:dyDescent="0.35">
      <c r="A35" t="s">
        <v>598</v>
      </c>
      <c r="B35" s="40">
        <v>4822</v>
      </c>
      <c r="C35" s="3562">
        <v>234.5969099958522</v>
      </c>
      <c r="F35" t="s">
        <v>1312</v>
      </c>
      <c r="G35" s="40">
        <v>300</v>
      </c>
      <c r="H35" s="3562">
        <v>243.5</v>
      </c>
    </row>
    <row r="36" spans="1:8" x14ac:dyDescent="0.35">
      <c r="A36" t="s">
        <v>599</v>
      </c>
      <c r="B36" s="40">
        <v>8181</v>
      </c>
      <c r="C36" s="3562">
        <v>209.67428890111239</v>
      </c>
      <c r="F36" t="s">
        <v>164</v>
      </c>
      <c r="G36" s="40">
        <v>538</v>
      </c>
      <c r="H36" s="3562">
        <v>225</v>
      </c>
    </row>
    <row r="37" spans="1:8" x14ac:dyDescent="0.35">
      <c r="A37" t="s">
        <v>600</v>
      </c>
      <c r="B37" s="40">
        <v>8165</v>
      </c>
      <c r="C37" s="3562">
        <v>201.54032578077172</v>
      </c>
      <c r="E37" t="s">
        <v>599</v>
      </c>
      <c r="F37" t="s">
        <v>3</v>
      </c>
      <c r="G37" s="40">
        <v>1712</v>
      </c>
      <c r="H37" s="3562">
        <v>214.81955023364492</v>
      </c>
    </row>
    <row r="38" spans="1:8" x14ac:dyDescent="0.35">
      <c r="A38" t="s">
        <v>601</v>
      </c>
      <c r="B38" s="40">
        <v>6699</v>
      </c>
      <c r="C38" s="3562">
        <v>220.14609643230307</v>
      </c>
      <c r="F38" t="s">
        <v>4</v>
      </c>
      <c r="G38" s="40">
        <v>42</v>
      </c>
      <c r="H38" s="3562">
        <v>289.85619047619048</v>
      </c>
    </row>
    <row r="39" spans="1:8" x14ac:dyDescent="0.35">
      <c r="A39" t="s">
        <v>602</v>
      </c>
      <c r="B39" s="40">
        <v>4748</v>
      </c>
      <c r="C39" s="3562">
        <v>211.50490732940187</v>
      </c>
      <c r="F39" t="s">
        <v>2</v>
      </c>
      <c r="G39" s="40">
        <v>1364</v>
      </c>
      <c r="H39" s="3562">
        <v>186.38203629032253</v>
      </c>
    </row>
    <row r="40" spans="1:8" x14ac:dyDescent="0.35">
      <c r="A40" t="s">
        <v>603</v>
      </c>
      <c r="B40" s="40">
        <v>2587</v>
      </c>
      <c r="C40" s="3562">
        <v>192.27170467723232</v>
      </c>
      <c r="F40" t="s">
        <v>166</v>
      </c>
      <c r="G40" s="40">
        <v>5</v>
      </c>
      <c r="H40" s="3562">
        <v>200</v>
      </c>
    </row>
    <row r="41" spans="1:8" x14ac:dyDescent="0.35">
      <c r="A41" t="s">
        <v>604</v>
      </c>
      <c r="B41" s="40">
        <v>1443</v>
      </c>
      <c r="C41" s="3562">
        <v>182.73215523215524</v>
      </c>
      <c r="F41" t="s">
        <v>124</v>
      </c>
      <c r="G41" s="40">
        <v>1548</v>
      </c>
      <c r="H41" s="3562">
        <v>190.23215762273907</v>
      </c>
    </row>
    <row r="42" spans="1:8" x14ac:dyDescent="0.35">
      <c r="A42" t="s">
        <v>605</v>
      </c>
      <c r="B42" s="40">
        <v>1114</v>
      </c>
      <c r="C42" s="3562">
        <v>183.47396768402155</v>
      </c>
      <c r="F42" t="s">
        <v>113</v>
      </c>
      <c r="G42" s="40">
        <v>867</v>
      </c>
      <c r="H42" s="3562">
        <v>247.00213379469434</v>
      </c>
    </row>
    <row r="43" spans="1:8" x14ac:dyDescent="0.35">
      <c r="A43" t="s">
        <v>606</v>
      </c>
      <c r="B43" s="40">
        <v>1740</v>
      </c>
      <c r="C43" s="3562">
        <v>227.35632183908046</v>
      </c>
      <c r="F43" t="s">
        <v>527</v>
      </c>
      <c r="G43" s="40">
        <v>1133</v>
      </c>
      <c r="H43" s="3562">
        <v>215</v>
      </c>
    </row>
    <row r="44" spans="1:8" x14ac:dyDescent="0.35">
      <c r="A44" t="s">
        <v>607</v>
      </c>
      <c r="B44" s="40">
        <v>200</v>
      </c>
      <c r="C44" s="3562">
        <v>205</v>
      </c>
      <c r="F44" t="s">
        <v>789</v>
      </c>
      <c r="G44" s="40">
        <v>110</v>
      </c>
      <c r="H44" s="3562">
        <v>0</v>
      </c>
    </row>
    <row r="45" spans="1:8" x14ac:dyDescent="0.35">
      <c r="A45" t="s">
        <v>608</v>
      </c>
      <c r="B45" s="40">
        <v>50</v>
      </c>
      <c r="C45" s="3562">
        <v>215</v>
      </c>
      <c r="F45" t="s">
        <v>1312</v>
      </c>
      <c r="G45" s="40">
        <v>700</v>
      </c>
      <c r="H45" s="3562">
        <v>243.5</v>
      </c>
    </row>
    <row r="46" spans="1:8" x14ac:dyDescent="0.35">
      <c r="A46" t="s">
        <v>8</v>
      </c>
      <c r="B46" s="40">
        <v>41134</v>
      </c>
      <c r="C46" s="3562">
        <v>210.78711886760354</v>
      </c>
      <c r="F46" t="s">
        <v>164</v>
      </c>
      <c r="G46" s="40">
        <v>700</v>
      </c>
      <c r="H46" s="3562">
        <v>225</v>
      </c>
    </row>
    <row r="47" spans="1:8" x14ac:dyDescent="0.35">
      <c r="E47" t="s">
        <v>600</v>
      </c>
      <c r="F47" t="s">
        <v>3</v>
      </c>
      <c r="G47" s="40">
        <v>979</v>
      </c>
      <c r="H47" s="3562">
        <v>208.76242083758942</v>
      </c>
    </row>
    <row r="48" spans="1:8" x14ac:dyDescent="0.35">
      <c r="F48" t="s">
        <v>4</v>
      </c>
      <c r="G48" s="40">
        <v>630</v>
      </c>
      <c r="H48" s="3562">
        <v>272.85714285714283</v>
      </c>
    </row>
    <row r="49" spans="5:8" x14ac:dyDescent="0.35">
      <c r="F49" t="s">
        <v>2</v>
      </c>
      <c r="G49" s="40">
        <v>1979</v>
      </c>
      <c r="H49" s="3562">
        <v>206.10610914603345</v>
      </c>
    </row>
    <row r="50" spans="5:8" x14ac:dyDescent="0.35">
      <c r="F50" t="s">
        <v>166</v>
      </c>
      <c r="G50" s="40">
        <v>4</v>
      </c>
      <c r="H50" s="3562">
        <v>275</v>
      </c>
    </row>
    <row r="51" spans="5:8" x14ac:dyDescent="0.35">
      <c r="F51" t="s">
        <v>124</v>
      </c>
      <c r="G51" s="40">
        <v>2864</v>
      </c>
      <c r="H51" s="3562">
        <v>223.79163058659216</v>
      </c>
    </row>
    <row r="52" spans="5:8" x14ac:dyDescent="0.35">
      <c r="F52" t="s">
        <v>113</v>
      </c>
      <c r="G52" s="40">
        <v>390</v>
      </c>
      <c r="H52" s="3562">
        <v>253.69264102564111</v>
      </c>
    </row>
    <row r="53" spans="5:8" x14ac:dyDescent="0.35">
      <c r="F53" t="s">
        <v>527</v>
      </c>
      <c r="G53" s="40">
        <v>519</v>
      </c>
      <c r="H53" s="3562">
        <v>219.04624277456648</v>
      </c>
    </row>
    <row r="54" spans="5:8" x14ac:dyDescent="0.35">
      <c r="F54" t="s">
        <v>789</v>
      </c>
      <c r="G54" s="40">
        <v>770</v>
      </c>
      <c r="H54" s="3562">
        <v>0</v>
      </c>
    </row>
    <row r="55" spans="5:8" x14ac:dyDescent="0.35">
      <c r="F55" t="s">
        <v>164</v>
      </c>
      <c r="G55" s="40">
        <v>30</v>
      </c>
      <c r="H55" s="3562">
        <v>225</v>
      </c>
    </row>
    <row r="56" spans="5:8" x14ac:dyDescent="0.35">
      <c r="E56" t="s">
        <v>601</v>
      </c>
      <c r="F56" t="s">
        <v>3</v>
      </c>
      <c r="G56" s="40">
        <v>2054</v>
      </c>
      <c r="H56" s="3562">
        <v>217.08026777020459</v>
      </c>
    </row>
    <row r="57" spans="5:8" x14ac:dyDescent="0.35">
      <c r="F57" t="s">
        <v>4</v>
      </c>
      <c r="G57" s="40">
        <v>134</v>
      </c>
      <c r="H57" s="3562">
        <v>272.38805970149252</v>
      </c>
    </row>
    <row r="58" spans="5:8" x14ac:dyDescent="0.35">
      <c r="F58" t="s">
        <v>2</v>
      </c>
      <c r="G58" s="40">
        <v>2014</v>
      </c>
      <c r="H58" s="3562">
        <v>217.40072989076475</v>
      </c>
    </row>
    <row r="59" spans="5:8" x14ac:dyDescent="0.35">
      <c r="F59" t="s">
        <v>124</v>
      </c>
      <c r="G59" s="40">
        <v>1825</v>
      </c>
      <c r="H59" s="3562">
        <v>214.50784657534251</v>
      </c>
    </row>
    <row r="60" spans="5:8" x14ac:dyDescent="0.35">
      <c r="F60" t="s">
        <v>113</v>
      </c>
      <c r="G60" s="40">
        <v>286</v>
      </c>
      <c r="H60" s="3562">
        <v>272.60118881118888</v>
      </c>
    </row>
    <row r="61" spans="5:8" x14ac:dyDescent="0.35">
      <c r="F61" t="s">
        <v>527</v>
      </c>
      <c r="G61" s="40">
        <v>386</v>
      </c>
      <c r="H61" s="3562">
        <v>220.44041450777203</v>
      </c>
    </row>
    <row r="62" spans="5:8" x14ac:dyDescent="0.35">
      <c r="E62" t="s">
        <v>602</v>
      </c>
      <c r="F62" t="s">
        <v>3</v>
      </c>
      <c r="G62" s="40">
        <v>1948</v>
      </c>
      <c r="H62" s="3562">
        <v>184.65663244353189</v>
      </c>
    </row>
    <row r="63" spans="5:8" x14ac:dyDescent="0.35">
      <c r="F63" t="s">
        <v>4</v>
      </c>
      <c r="G63" s="40">
        <v>494</v>
      </c>
      <c r="H63" s="3562">
        <v>285.12145748987854</v>
      </c>
    </row>
    <row r="64" spans="5:8" x14ac:dyDescent="0.35">
      <c r="F64" t="s">
        <v>2</v>
      </c>
      <c r="G64" s="40">
        <v>2042</v>
      </c>
      <c r="H64" s="3562">
        <v>217.09536728697356</v>
      </c>
    </row>
    <row r="65" spans="5:8" x14ac:dyDescent="0.35">
      <c r="F65" t="s">
        <v>124</v>
      </c>
      <c r="G65" s="40">
        <v>44</v>
      </c>
      <c r="H65" s="3562">
        <v>271.71454545454543</v>
      </c>
    </row>
    <row r="66" spans="5:8" x14ac:dyDescent="0.35">
      <c r="F66" t="s">
        <v>113</v>
      </c>
      <c r="G66" s="40">
        <v>20</v>
      </c>
      <c r="H66" s="3562">
        <v>270</v>
      </c>
    </row>
    <row r="67" spans="5:8" x14ac:dyDescent="0.35">
      <c r="F67" t="s">
        <v>527</v>
      </c>
      <c r="G67" s="40">
        <v>200</v>
      </c>
      <c r="H67" s="3562">
        <v>215</v>
      </c>
    </row>
    <row r="68" spans="5:8" x14ac:dyDescent="0.35">
      <c r="E68" t="s">
        <v>603</v>
      </c>
      <c r="F68" t="s">
        <v>3</v>
      </c>
      <c r="G68" s="40">
        <v>1757</v>
      </c>
      <c r="H68" s="3562">
        <v>171.23329538986911</v>
      </c>
    </row>
    <row r="69" spans="5:8" x14ac:dyDescent="0.35">
      <c r="F69" t="s">
        <v>4</v>
      </c>
      <c r="G69" s="40">
        <v>210</v>
      </c>
      <c r="H69" s="3562">
        <v>285</v>
      </c>
    </row>
    <row r="70" spans="5:8" x14ac:dyDescent="0.35">
      <c r="F70" t="s">
        <v>2</v>
      </c>
      <c r="G70" s="40">
        <v>520</v>
      </c>
      <c r="H70" s="3562">
        <v>221.53846153846155</v>
      </c>
    </row>
    <row r="71" spans="5:8" x14ac:dyDescent="0.35">
      <c r="F71" t="s">
        <v>527</v>
      </c>
      <c r="G71" s="40">
        <v>100</v>
      </c>
      <c r="H71" s="3562">
        <v>215</v>
      </c>
    </row>
    <row r="72" spans="5:8" x14ac:dyDescent="0.35">
      <c r="E72" t="s">
        <v>604</v>
      </c>
      <c r="F72" t="s">
        <v>3</v>
      </c>
      <c r="G72" s="40">
        <v>1243</v>
      </c>
      <c r="H72" s="3562">
        <v>179.87329042638777</v>
      </c>
    </row>
    <row r="73" spans="5:8" x14ac:dyDescent="0.35">
      <c r="F73" t="s">
        <v>2</v>
      </c>
      <c r="G73" s="40">
        <v>200</v>
      </c>
      <c r="H73" s="3562">
        <v>200.5</v>
      </c>
    </row>
    <row r="74" spans="5:8" x14ac:dyDescent="0.35">
      <c r="E74" t="s">
        <v>605</v>
      </c>
      <c r="F74" t="s">
        <v>3</v>
      </c>
      <c r="G74" s="40">
        <v>804</v>
      </c>
      <c r="H74" s="3562">
        <v>174.4278606965174</v>
      </c>
    </row>
    <row r="75" spans="5:8" x14ac:dyDescent="0.35">
      <c r="F75" t="s">
        <v>2</v>
      </c>
      <c r="G75" s="40">
        <v>310</v>
      </c>
      <c r="H75" s="3562">
        <v>206.93548387096774</v>
      </c>
    </row>
    <row r="76" spans="5:8" x14ac:dyDescent="0.35">
      <c r="E76" t="s">
        <v>606</v>
      </c>
      <c r="F76" t="s">
        <v>3</v>
      </c>
      <c r="G76" s="40">
        <v>350</v>
      </c>
      <c r="H76" s="3562">
        <v>181.57142857142858</v>
      </c>
    </row>
    <row r="77" spans="5:8" x14ac:dyDescent="0.35">
      <c r="F77" t="s">
        <v>2</v>
      </c>
      <c r="G77" s="40">
        <v>1390</v>
      </c>
      <c r="H77" s="3562">
        <v>238.88489208633092</v>
      </c>
    </row>
    <row r="78" spans="5:8" x14ac:dyDescent="0.35">
      <c r="E78" t="s">
        <v>607</v>
      </c>
      <c r="F78" t="s">
        <v>3</v>
      </c>
      <c r="G78" s="40">
        <v>200</v>
      </c>
      <c r="H78" s="3562">
        <v>205</v>
      </c>
    </row>
    <row r="79" spans="5:8" x14ac:dyDescent="0.35">
      <c r="E79" t="s">
        <v>608</v>
      </c>
      <c r="F79" t="s">
        <v>3</v>
      </c>
      <c r="G79" s="40">
        <v>50</v>
      </c>
      <c r="H79" s="3562">
        <v>215</v>
      </c>
    </row>
    <row r="80" spans="5:8" x14ac:dyDescent="0.35">
      <c r="E80" t="s">
        <v>8</v>
      </c>
      <c r="G80" s="40">
        <v>41134</v>
      </c>
      <c r="H80" s="3562">
        <v>210.78711886760337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B7A05-FA28-4EE1-83E7-EC7C115C039B}">
  <sheetPr>
    <tabColor rgb="FFFFFF00"/>
  </sheetPr>
  <dimension ref="E20:L829"/>
  <sheetViews>
    <sheetView showGridLines="0" zoomScaleNormal="100" workbookViewId="0">
      <selection activeCell="L31" sqref="L31"/>
    </sheetView>
  </sheetViews>
  <sheetFormatPr defaultColWidth="8.9140625" defaultRowHeight="15.5" x14ac:dyDescent="0.35"/>
  <cols>
    <col min="5" max="5" width="16.5" bestFit="1" customWidth="1"/>
    <col min="6" max="6" width="9.25" bestFit="1" customWidth="1"/>
    <col min="7" max="7" width="14.25" bestFit="1" customWidth="1"/>
    <col min="8" max="8" width="19.25" bestFit="1" customWidth="1"/>
    <col min="9" max="9" width="14.08203125" bestFit="1" customWidth="1"/>
    <col min="10" max="10" width="13.25" bestFit="1" customWidth="1"/>
    <col min="11" max="11" width="18.1640625" bestFit="1" customWidth="1"/>
    <col min="12" max="12" width="19.25" bestFit="1" customWidth="1"/>
    <col min="13" max="13" width="19.4140625" bestFit="1" customWidth="1"/>
    <col min="14" max="14" width="13.4140625" bestFit="1" customWidth="1"/>
    <col min="15" max="16" width="14" bestFit="1" customWidth="1"/>
    <col min="17" max="17" width="14" customWidth="1"/>
    <col min="18" max="18" width="15.9140625" bestFit="1" customWidth="1"/>
    <col min="19" max="19" width="14.08203125" bestFit="1" customWidth="1"/>
    <col min="20" max="22" width="14.08203125" customWidth="1"/>
    <col min="23" max="23" width="13.4140625" bestFit="1" customWidth="1"/>
    <col min="24" max="24" width="13.5" bestFit="1" customWidth="1"/>
    <col min="25" max="25" width="23.58203125" bestFit="1" customWidth="1"/>
    <col min="26" max="26" width="14.9140625" bestFit="1" customWidth="1"/>
    <col min="27" max="27" width="14.08203125" bestFit="1" customWidth="1"/>
    <col min="28" max="28" width="20" bestFit="1" customWidth="1"/>
    <col min="29" max="29" width="18.5" bestFit="1" customWidth="1"/>
  </cols>
  <sheetData>
    <row r="20" spans="5:12" x14ac:dyDescent="0.35">
      <c r="J20" s="54" t="s">
        <v>153</v>
      </c>
      <c r="K20" t="s">
        <v>90</v>
      </c>
    </row>
    <row r="21" spans="5:12" x14ac:dyDescent="0.35">
      <c r="E21" s="54" t="s">
        <v>153</v>
      </c>
      <c r="F21" t="s">
        <v>90</v>
      </c>
      <c r="J21" s="54" t="s">
        <v>135</v>
      </c>
      <c r="K21" s="16" t="s">
        <v>581</v>
      </c>
    </row>
    <row r="23" spans="5:12" x14ac:dyDescent="0.35">
      <c r="E23" s="54" t="s">
        <v>135</v>
      </c>
      <c r="F23" s="54" t="s">
        <v>14</v>
      </c>
      <c r="G23" s="42" t="s">
        <v>145</v>
      </c>
      <c r="H23" t="s">
        <v>158</v>
      </c>
      <c r="J23" s="54" t="s">
        <v>152</v>
      </c>
      <c r="K23" s="42" t="s">
        <v>145</v>
      </c>
      <c r="L23" t="s">
        <v>158</v>
      </c>
    </row>
    <row r="24" spans="5:12" x14ac:dyDescent="0.35">
      <c r="E24" s="82">
        <v>45793</v>
      </c>
      <c r="F24" t="s">
        <v>26</v>
      </c>
      <c r="G24" s="40">
        <v>6</v>
      </c>
      <c r="H24" s="37">
        <v>160</v>
      </c>
      <c r="J24" t="s">
        <v>3</v>
      </c>
      <c r="K24" s="40">
        <v>7350</v>
      </c>
      <c r="L24" s="37">
        <v>194.2628897959184</v>
      </c>
    </row>
    <row r="25" spans="5:12" x14ac:dyDescent="0.35">
      <c r="E25" s="16"/>
      <c r="F25" t="s">
        <v>27</v>
      </c>
      <c r="G25" s="40">
        <v>6</v>
      </c>
      <c r="H25" s="37">
        <v>160</v>
      </c>
      <c r="J25" t="s">
        <v>294</v>
      </c>
      <c r="K25" s="40">
        <v>320</v>
      </c>
      <c r="L25" s="37">
        <v>280</v>
      </c>
    </row>
    <row r="26" spans="5:12" x14ac:dyDescent="0.35">
      <c r="E26" s="59" t="s">
        <v>1380</v>
      </c>
      <c r="G26" s="40">
        <v>12</v>
      </c>
      <c r="H26" s="37">
        <v>160</v>
      </c>
      <c r="J26" t="s">
        <v>4</v>
      </c>
      <c r="K26" s="40">
        <v>1318</v>
      </c>
      <c r="L26" s="37">
        <v>285.65439301972685</v>
      </c>
    </row>
    <row r="27" spans="5:12" x14ac:dyDescent="0.35">
      <c r="E27" s="82">
        <v>45792</v>
      </c>
      <c r="F27" t="s">
        <v>28</v>
      </c>
      <c r="G27" s="40">
        <v>50</v>
      </c>
      <c r="H27" s="37">
        <v>185</v>
      </c>
      <c r="J27" t="s">
        <v>2</v>
      </c>
      <c r="K27" s="40">
        <v>6435</v>
      </c>
      <c r="L27" s="37">
        <v>224.69182905982882</v>
      </c>
    </row>
    <row r="28" spans="5:12" x14ac:dyDescent="0.35">
      <c r="E28" s="16"/>
      <c r="F28" t="s">
        <v>29</v>
      </c>
      <c r="G28" s="40">
        <v>50</v>
      </c>
      <c r="H28" s="37">
        <v>185</v>
      </c>
      <c r="J28" t="s">
        <v>166</v>
      </c>
      <c r="K28" s="40">
        <v>1</v>
      </c>
      <c r="L28" s="37">
        <v>500</v>
      </c>
    </row>
    <row r="29" spans="5:12" x14ac:dyDescent="0.35">
      <c r="E29" s="16"/>
      <c r="F29" t="s">
        <v>26</v>
      </c>
      <c r="G29" s="40">
        <v>4</v>
      </c>
      <c r="H29" s="37">
        <v>200</v>
      </c>
      <c r="J29" t="s">
        <v>124</v>
      </c>
      <c r="K29" s="40">
        <v>962</v>
      </c>
      <c r="L29" s="37">
        <v>259.40874220374229</v>
      </c>
    </row>
    <row r="30" spans="5:12" x14ac:dyDescent="0.35">
      <c r="E30" s="16"/>
      <c r="F30" t="s">
        <v>27</v>
      </c>
      <c r="G30" s="40">
        <v>3</v>
      </c>
      <c r="H30" s="37">
        <v>213.33333333333334</v>
      </c>
      <c r="J30" t="s">
        <v>8</v>
      </c>
      <c r="K30" s="40">
        <v>16386</v>
      </c>
      <c r="L30" s="37">
        <v>219.08140241669747</v>
      </c>
    </row>
    <row r="31" spans="5:12" x14ac:dyDescent="0.35">
      <c r="E31" s="59" t="s">
        <v>1367</v>
      </c>
      <c r="G31" s="40">
        <v>107</v>
      </c>
      <c r="H31" s="37">
        <v>186.35514018691589</v>
      </c>
    </row>
    <row r="32" spans="5:12" x14ac:dyDescent="0.35">
      <c r="E32" s="82">
        <v>45791</v>
      </c>
      <c r="F32" t="s">
        <v>26</v>
      </c>
      <c r="G32" s="40">
        <v>596</v>
      </c>
      <c r="H32" s="37">
        <v>230.16778523489933</v>
      </c>
    </row>
    <row r="33" spans="5:8" x14ac:dyDescent="0.35">
      <c r="E33" s="16"/>
      <c r="F33" t="s">
        <v>27</v>
      </c>
      <c r="G33" s="40">
        <v>596</v>
      </c>
      <c r="H33" s="37">
        <v>230.16778523489933</v>
      </c>
    </row>
    <row r="34" spans="5:8" x14ac:dyDescent="0.35">
      <c r="E34" s="16"/>
      <c r="F34" t="s">
        <v>418</v>
      </c>
      <c r="G34" s="40">
        <v>2</v>
      </c>
      <c r="H34" s="37">
        <v>240</v>
      </c>
    </row>
    <row r="35" spans="5:8" x14ac:dyDescent="0.35">
      <c r="E35" s="59" t="s">
        <v>1363</v>
      </c>
      <c r="G35" s="40">
        <v>1194</v>
      </c>
      <c r="H35" s="37">
        <v>230.18425460636516</v>
      </c>
    </row>
    <row r="36" spans="5:8" x14ac:dyDescent="0.35">
      <c r="E36" s="82">
        <v>45790</v>
      </c>
      <c r="F36" t="s">
        <v>28</v>
      </c>
      <c r="G36" s="40">
        <v>2</v>
      </c>
      <c r="H36" s="37">
        <v>265</v>
      </c>
    </row>
    <row r="37" spans="5:8" x14ac:dyDescent="0.35">
      <c r="E37" s="16"/>
      <c r="F37" t="s">
        <v>29</v>
      </c>
      <c r="G37" s="40">
        <v>2</v>
      </c>
      <c r="H37" s="37">
        <v>265</v>
      </c>
    </row>
    <row r="38" spans="5:8" x14ac:dyDescent="0.35">
      <c r="E38" s="16"/>
      <c r="F38" t="s">
        <v>26</v>
      </c>
      <c r="G38" s="40">
        <v>12</v>
      </c>
      <c r="H38" s="37">
        <v>185</v>
      </c>
    </row>
    <row r="39" spans="5:8" x14ac:dyDescent="0.35">
      <c r="E39" s="16"/>
      <c r="F39" t="s">
        <v>27</v>
      </c>
      <c r="G39" s="40">
        <v>16</v>
      </c>
      <c r="H39" s="37">
        <v>204.6925</v>
      </c>
    </row>
    <row r="40" spans="5:8" x14ac:dyDescent="0.35">
      <c r="E40" s="59" t="s">
        <v>1355</v>
      </c>
      <c r="G40" s="40">
        <v>32</v>
      </c>
      <c r="H40" s="37">
        <v>204.84625000000005</v>
      </c>
    </row>
    <row r="41" spans="5:8" x14ac:dyDescent="0.35">
      <c r="E41" s="82">
        <v>45789</v>
      </c>
      <c r="F41" t="s">
        <v>28</v>
      </c>
      <c r="G41" s="40">
        <v>15</v>
      </c>
      <c r="H41" s="37">
        <v>241.33333333333334</v>
      </c>
    </row>
    <row r="42" spans="5:8" x14ac:dyDescent="0.35">
      <c r="E42" s="16"/>
      <c r="F42" t="s">
        <v>29</v>
      </c>
      <c r="G42" s="40">
        <v>13</v>
      </c>
      <c r="H42" s="37">
        <v>241.53846153846155</v>
      </c>
    </row>
    <row r="43" spans="5:8" x14ac:dyDescent="0.35">
      <c r="E43" s="16"/>
      <c r="F43" t="s">
        <v>130</v>
      </c>
      <c r="G43" s="40">
        <v>130</v>
      </c>
      <c r="H43" s="37">
        <v>230</v>
      </c>
    </row>
    <row r="44" spans="5:8" x14ac:dyDescent="0.35">
      <c r="E44" s="16"/>
      <c r="F44" t="s">
        <v>126</v>
      </c>
      <c r="G44" s="40">
        <v>130</v>
      </c>
      <c r="H44" s="37">
        <v>230</v>
      </c>
    </row>
    <row r="45" spans="5:8" x14ac:dyDescent="0.35">
      <c r="E45" s="16"/>
      <c r="F45" t="s">
        <v>532</v>
      </c>
      <c r="G45" s="40">
        <v>1127</v>
      </c>
      <c r="H45" s="37">
        <v>215</v>
      </c>
    </row>
    <row r="46" spans="5:8" x14ac:dyDescent="0.35">
      <c r="E46" s="16"/>
      <c r="F46" t="s">
        <v>530</v>
      </c>
      <c r="G46" s="40">
        <v>1127</v>
      </c>
      <c r="H46" s="37">
        <v>215</v>
      </c>
    </row>
    <row r="47" spans="5:8" x14ac:dyDescent="0.35">
      <c r="E47" s="16"/>
      <c r="F47" t="s">
        <v>1322</v>
      </c>
      <c r="G47" s="40">
        <v>50</v>
      </c>
      <c r="H47" s="37">
        <v>230</v>
      </c>
    </row>
    <row r="48" spans="5:8" x14ac:dyDescent="0.35">
      <c r="E48" s="16"/>
      <c r="F48" t="s">
        <v>1314</v>
      </c>
      <c r="G48" s="40">
        <v>50</v>
      </c>
      <c r="H48" s="37">
        <v>230</v>
      </c>
    </row>
    <row r="49" spans="5:8" x14ac:dyDescent="0.35">
      <c r="E49" s="16"/>
      <c r="F49" t="s">
        <v>171</v>
      </c>
      <c r="G49" s="40">
        <v>634</v>
      </c>
      <c r="H49" s="37">
        <v>225</v>
      </c>
    </row>
    <row r="50" spans="5:8" x14ac:dyDescent="0.35">
      <c r="E50" s="16"/>
      <c r="F50" t="s">
        <v>170</v>
      </c>
      <c r="G50" s="40">
        <v>634</v>
      </c>
      <c r="H50" s="37">
        <v>225</v>
      </c>
    </row>
    <row r="51" spans="5:8" x14ac:dyDescent="0.35">
      <c r="E51" s="59" t="s">
        <v>1344</v>
      </c>
      <c r="G51" s="40">
        <v>3910</v>
      </c>
      <c r="H51" s="37">
        <v>219.81329923273657</v>
      </c>
    </row>
    <row r="52" spans="5:8" x14ac:dyDescent="0.35">
      <c r="E52" s="82">
        <v>45787</v>
      </c>
      <c r="F52" t="s">
        <v>27</v>
      </c>
      <c r="G52" s="40">
        <v>1</v>
      </c>
      <c r="H52" s="37">
        <v>160</v>
      </c>
    </row>
    <row r="53" spans="5:8" x14ac:dyDescent="0.35">
      <c r="E53" s="59" t="s">
        <v>1343</v>
      </c>
      <c r="G53" s="40">
        <v>1</v>
      </c>
      <c r="H53" s="37">
        <v>160</v>
      </c>
    </row>
    <row r="54" spans="5:8" x14ac:dyDescent="0.35">
      <c r="E54" s="82">
        <v>45786</v>
      </c>
      <c r="F54" t="s">
        <v>28</v>
      </c>
      <c r="G54" s="40">
        <v>2</v>
      </c>
      <c r="H54" s="37">
        <v>280</v>
      </c>
    </row>
    <row r="55" spans="5:8" x14ac:dyDescent="0.35">
      <c r="E55" s="16"/>
      <c r="F55" t="s">
        <v>26</v>
      </c>
      <c r="G55" s="40">
        <v>0</v>
      </c>
      <c r="H55" s="37">
        <v>0</v>
      </c>
    </row>
    <row r="56" spans="5:8" x14ac:dyDescent="0.35">
      <c r="E56" s="16"/>
      <c r="F56" t="s">
        <v>27</v>
      </c>
      <c r="G56" s="40">
        <v>2</v>
      </c>
      <c r="H56" s="37">
        <v>200</v>
      </c>
    </row>
    <row r="57" spans="5:8" x14ac:dyDescent="0.35">
      <c r="E57" s="16"/>
      <c r="F57" t="s">
        <v>1322</v>
      </c>
      <c r="G57" s="40">
        <v>50</v>
      </c>
      <c r="H57" s="37">
        <v>245</v>
      </c>
    </row>
    <row r="58" spans="5:8" x14ac:dyDescent="0.35">
      <c r="E58" s="16"/>
      <c r="F58" t="s">
        <v>1314</v>
      </c>
      <c r="G58" s="40">
        <v>50</v>
      </c>
      <c r="H58" s="37">
        <v>245</v>
      </c>
    </row>
    <row r="59" spans="5:8" x14ac:dyDescent="0.35">
      <c r="E59" s="59" t="s">
        <v>1336</v>
      </c>
      <c r="G59" s="40">
        <v>104</v>
      </c>
      <c r="H59" s="37">
        <v>244.80769230769232</v>
      </c>
    </row>
    <row r="60" spans="5:8" x14ac:dyDescent="0.35">
      <c r="E60" s="82">
        <v>45785</v>
      </c>
      <c r="F60" t="s">
        <v>29</v>
      </c>
      <c r="G60" s="40">
        <v>2</v>
      </c>
      <c r="H60" s="37">
        <v>320</v>
      </c>
    </row>
    <row r="61" spans="5:8" x14ac:dyDescent="0.35">
      <c r="E61" s="16"/>
      <c r="F61" t="s">
        <v>26</v>
      </c>
      <c r="G61" s="40">
        <v>5</v>
      </c>
      <c r="H61" s="37">
        <v>160</v>
      </c>
    </row>
    <row r="62" spans="5:8" x14ac:dyDescent="0.35">
      <c r="E62" s="16"/>
      <c r="F62" t="s">
        <v>27</v>
      </c>
      <c r="G62" s="40">
        <v>7</v>
      </c>
      <c r="H62" s="37">
        <v>184.31999999999996</v>
      </c>
    </row>
    <row r="63" spans="5:8" x14ac:dyDescent="0.35">
      <c r="E63" s="16"/>
      <c r="F63" t="s">
        <v>130</v>
      </c>
      <c r="G63" s="40">
        <v>-4</v>
      </c>
      <c r="H63" s="37">
        <v>280</v>
      </c>
    </row>
    <row r="64" spans="5:8" x14ac:dyDescent="0.35">
      <c r="E64" s="16"/>
      <c r="F64" t="s">
        <v>126</v>
      </c>
      <c r="G64" s="40">
        <v>-4</v>
      </c>
      <c r="H64" s="37">
        <v>350</v>
      </c>
    </row>
    <row r="65" spans="5:8" x14ac:dyDescent="0.35">
      <c r="E65" s="16"/>
      <c r="F65" t="s">
        <v>115</v>
      </c>
      <c r="G65" s="40">
        <v>6</v>
      </c>
      <c r="H65" s="37">
        <v>250</v>
      </c>
    </row>
    <row r="66" spans="5:8" x14ac:dyDescent="0.35">
      <c r="E66" s="16"/>
      <c r="F66" t="s">
        <v>114</v>
      </c>
      <c r="G66" s="40">
        <v>2</v>
      </c>
      <c r="H66" s="37">
        <v>250</v>
      </c>
    </row>
    <row r="67" spans="5:8" x14ac:dyDescent="0.35">
      <c r="E67" s="59" t="s">
        <v>1295</v>
      </c>
      <c r="G67" s="40">
        <v>14</v>
      </c>
      <c r="H67" s="37">
        <v>157.87428571428569</v>
      </c>
    </row>
    <row r="68" spans="5:8" x14ac:dyDescent="0.35">
      <c r="E68" s="82">
        <v>45784</v>
      </c>
      <c r="F68" t="s">
        <v>28</v>
      </c>
      <c r="G68" s="40">
        <v>4</v>
      </c>
      <c r="H68" s="37">
        <v>285</v>
      </c>
    </row>
    <row r="69" spans="5:8" x14ac:dyDescent="0.35">
      <c r="E69" s="16"/>
      <c r="F69" t="s">
        <v>29</v>
      </c>
      <c r="G69" s="40">
        <v>1</v>
      </c>
      <c r="H69" s="37">
        <v>300</v>
      </c>
    </row>
    <row r="70" spans="5:8" x14ac:dyDescent="0.35">
      <c r="E70" s="16"/>
      <c r="F70" t="s">
        <v>26</v>
      </c>
      <c r="G70" s="40">
        <v>7</v>
      </c>
      <c r="H70" s="37">
        <v>216.54</v>
      </c>
    </row>
    <row r="71" spans="5:8" x14ac:dyDescent="0.35">
      <c r="E71" s="16"/>
      <c r="F71" t="s">
        <v>27</v>
      </c>
      <c r="G71" s="40">
        <v>5</v>
      </c>
      <c r="H71" s="37">
        <v>226.48000000000002</v>
      </c>
    </row>
    <row r="72" spans="5:8" x14ac:dyDescent="0.35">
      <c r="E72" s="16"/>
      <c r="F72" t="s">
        <v>130</v>
      </c>
      <c r="G72" s="40">
        <v>306</v>
      </c>
      <c r="H72" s="37">
        <v>231.79346405228753</v>
      </c>
    </row>
    <row r="73" spans="5:8" x14ac:dyDescent="0.35">
      <c r="E73" s="16"/>
      <c r="F73" t="s">
        <v>126</v>
      </c>
      <c r="G73" s="40">
        <v>306</v>
      </c>
      <c r="H73" s="37">
        <v>232.74692810457515</v>
      </c>
    </row>
    <row r="74" spans="5:8" x14ac:dyDescent="0.35">
      <c r="E74" s="16"/>
      <c r="F74" t="s">
        <v>115</v>
      </c>
      <c r="G74" s="40">
        <v>434</v>
      </c>
      <c r="H74" s="37">
        <v>245.04608294930875</v>
      </c>
    </row>
    <row r="75" spans="5:8" x14ac:dyDescent="0.35">
      <c r="E75" s="16"/>
      <c r="F75" t="s">
        <v>114</v>
      </c>
      <c r="G75" s="40">
        <v>434</v>
      </c>
      <c r="H75" s="37">
        <v>245.04608294930875</v>
      </c>
    </row>
    <row r="76" spans="5:8" x14ac:dyDescent="0.35">
      <c r="E76" s="16"/>
      <c r="F76" t="s">
        <v>1322</v>
      </c>
      <c r="G76" s="40">
        <v>400</v>
      </c>
      <c r="H76" s="37">
        <v>245</v>
      </c>
    </row>
    <row r="77" spans="5:8" x14ac:dyDescent="0.35">
      <c r="E77" s="16"/>
      <c r="F77" t="s">
        <v>1314</v>
      </c>
      <c r="G77" s="40">
        <v>400</v>
      </c>
      <c r="H77" s="37">
        <v>245</v>
      </c>
    </row>
    <row r="78" spans="5:8" x14ac:dyDescent="0.35">
      <c r="E78" s="59" t="s">
        <v>1288</v>
      </c>
      <c r="G78" s="40">
        <v>2297</v>
      </c>
      <c r="H78" s="37">
        <v>241.59231171092731</v>
      </c>
    </row>
    <row r="79" spans="5:8" x14ac:dyDescent="0.35">
      <c r="E79" s="82">
        <v>45783</v>
      </c>
      <c r="F79" t="s">
        <v>28</v>
      </c>
      <c r="G79" s="40">
        <v>6</v>
      </c>
      <c r="H79" s="37">
        <v>263.33333333333331</v>
      </c>
    </row>
    <row r="80" spans="5:8" x14ac:dyDescent="0.35">
      <c r="E80" s="16"/>
      <c r="F80" t="s">
        <v>26</v>
      </c>
      <c r="G80" s="40">
        <v>1</v>
      </c>
      <c r="H80" s="37">
        <v>225</v>
      </c>
    </row>
    <row r="81" spans="5:8" x14ac:dyDescent="0.35">
      <c r="E81" s="16"/>
      <c r="F81" t="s">
        <v>27</v>
      </c>
      <c r="G81" s="40">
        <v>2</v>
      </c>
      <c r="H81" s="37">
        <v>192.5</v>
      </c>
    </row>
    <row r="82" spans="5:8" x14ac:dyDescent="0.35">
      <c r="E82" s="16"/>
      <c r="F82" t="s">
        <v>114</v>
      </c>
      <c r="G82" s="40">
        <v>3</v>
      </c>
      <c r="H82" s="37">
        <v>250</v>
      </c>
    </row>
    <row r="83" spans="5:8" x14ac:dyDescent="0.35">
      <c r="E83" s="16"/>
      <c r="F83" t="s">
        <v>532</v>
      </c>
      <c r="G83" s="40">
        <v>1</v>
      </c>
      <c r="H83" s="37">
        <v>215</v>
      </c>
    </row>
    <row r="84" spans="5:8" x14ac:dyDescent="0.35">
      <c r="E84" s="16"/>
      <c r="F84" t="s">
        <v>530</v>
      </c>
      <c r="G84" s="40">
        <v>1</v>
      </c>
      <c r="H84" s="37">
        <v>215</v>
      </c>
    </row>
    <row r="85" spans="5:8" x14ac:dyDescent="0.35">
      <c r="E85" s="59" t="s">
        <v>1286</v>
      </c>
      <c r="G85" s="40">
        <v>14</v>
      </c>
      <c r="H85" s="37">
        <v>240.71428571428572</v>
      </c>
    </row>
    <row r="86" spans="5:8" x14ac:dyDescent="0.35">
      <c r="E86" s="82">
        <v>45782</v>
      </c>
      <c r="F86" t="s">
        <v>26</v>
      </c>
      <c r="G86" s="40">
        <v>4</v>
      </c>
      <c r="H86" s="37">
        <v>160</v>
      </c>
    </row>
    <row r="87" spans="5:8" x14ac:dyDescent="0.35">
      <c r="E87" s="16"/>
      <c r="F87" t="s">
        <v>27</v>
      </c>
      <c r="G87" s="40">
        <v>4</v>
      </c>
      <c r="H87" s="37">
        <v>160</v>
      </c>
    </row>
    <row r="88" spans="5:8" x14ac:dyDescent="0.35">
      <c r="E88" s="16"/>
      <c r="F88" t="s">
        <v>130</v>
      </c>
      <c r="G88" s="40">
        <v>1170</v>
      </c>
      <c r="H88" s="37">
        <v>175.20444444444439</v>
      </c>
    </row>
    <row r="89" spans="5:8" x14ac:dyDescent="0.35">
      <c r="E89" s="16"/>
      <c r="F89" t="s">
        <v>126</v>
      </c>
      <c r="G89" s="40">
        <v>1170</v>
      </c>
      <c r="H89" s="37">
        <v>175.20444444444439</v>
      </c>
    </row>
    <row r="90" spans="5:8" x14ac:dyDescent="0.35">
      <c r="E90" s="16"/>
      <c r="F90" t="s">
        <v>115</v>
      </c>
      <c r="G90" s="40">
        <v>2</v>
      </c>
      <c r="H90" s="37">
        <v>250</v>
      </c>
    </row>
    <row r="91" spans="5:8" x14ac:dyDescent="0.35">
      <c r="E91" s="16"/>
      <c r="F91" t="s">
        <v>114</v>
      </c>
      <c r="G91" s="40">
        <v>2</v>
      </c>
      <c r="H91" s="37">
        <v>250</v>
      </c>
    </row>
    <row r="92" spans="5:8" x14ac:dyDescent="0.35">
      <c r="E92" s="59" t="s">
        <v>1256</v>
      </c>
      <c r="G92" s="40">
        <v>2352</v>
      </c>
      <c r="H92" s="37">
        <v>175.27993197278917</v>
      </c>
    </row>
    <row r="93" spans="5:8" x14ac:dyDescent="0.35">
      <c r="E93" s="82">
        <v>45781</v>
      </c>
      <c r="F93" t="s">
        <v>28</v>
      </c>
      <c r="G93" s="40">
        <v>4</v>
      </c>
      <c r="H93" s="37">
        <v>230</v>
      </c>
    </row>
    <row r="94" spans="5:8" x14ac:dyDescent="0.35">
      <c r="E94" s="16"/>
      <c r="F94" t="s">
        <v>29</v>
      </c>
      <c r="G94" s="40">
        <v>6</v>
      </c>
      <c r="H94" s="37">
        <v>230</v>
      </c>
    </row>
    <row r="95" spans="5:8" x14ac:dyDescent="0.35">
      <c r="E95" s="16"/>
      <c r="F95" t="s">
        <v>115</v>
      </c>
      <c r="G95" s="40">
        <v>2</v>
      </c>
      <c r="H95" s="37">
        <v>250</v>
      </c>
    </row>
    <row r="96" spans="5:8" x14ac:dyDescent="0.35">
      <c r="E96" s="16"/>
      <c r="F96" t="s">
        <v>114</v>
      </c>
      <c r="G96" s="40">
        <v>3</v>
      </c>
      <c r="H96" s="37">
        <v>347.72</v>
      </c>
    </row>
    <row r="97" spans="5:8" x14ac:dyDescent="0.35">
      <c r="E97" s="59" t="s">
        <v>1254</v>
      </c>
      <c r="G97" s="40">
        <v>15</v>
      </c>
      <c r="H97" s="37">
        <v>256.21066666666673</v>
      </c>
    </row>
    <row r="98" spans="5:8" x14ac:dyDescent="0.35">
      <c r="E98" s="82">
        <v>45780</v>
      </c>
      <c r="F98" t="s">
        <v>28</v>
      </c>
      <c r="G98" s="40">
        <v>8</v>
      </c>
      <c r="H98" s="37">
        <v>460.14749999999992</v>
      </c>
    </row>
    <row r="99" spans="5:8" x14ac:dyDescent="0.35">
      <c r="E99" s="59" t="s">
        <v>1255</v>
      </c>
      <c r="G99" s="40">
        <v>8</v>
      </c>
      <c r="H99" s="37">
        <v>460.14749999999992</v>
      </c>
    </row>
    <row r="100" spans="5:8" x14ac:dyDescent="0.35">
      <c r="E100" s="82">
        <v>45779</v>
      </c>
      <c r="F100" t="s">
        <v>28</v>
      </c>
      <c r="G100" s="40">
        <v>7</v>
      </c>
      <c r="H100" s="37">
        <v>294.28571428571428</v>
      </c>
    </row>
    <row r="101" spans="5:8" x14ac:dyDescent="0.35">
      <c r="E101" s="16"/>
      <c r="F101" t="s">
        <v>29</v>
      </c>
      <c r="G101" s="40">
        <v>6</v>
      </c>
      <c r="H101" s="37">
        <v>326.30666666666667</v>
      </c>
    </row>
    <row r="102" spans="5:8" x14ac:dyDescent="0.35">
      <c r="E102" s="16"/>
      <c r="F102" t="s">
        <v>26</v>
      </c>
      <c r="G102" s="40">
        <v>5</v>
      </c>
      <c r="H102" s="37">
        <v>260</v>
      </c>
    </row>
    <row r="103" spans="5:8" x14ac:dyDescent="0.35">
      <c r="E103" s="16"/>
      <c r="F103" t="s">
        <v>27</v>
      </c>
      <c r="G103" s="40">
        <v>9</v>
      </c>
      <c r="H103" s="37">
        <v>277.34666666666664</v>
      </c>
    </row>
    <row r="104" spans="5:8" x14ac:dyDescent="0.35">
      <c r="E104" s="16"/>
      <c r="F104" t="s">
        <v>126</v>
      </c>
      <c r="G104" s="40">
        <v>-1</v>
      </c>
      <c r="H104" s="37">
        <v>346.63</v>
      </c>
    </row>
    <row r="105" spans="5:8" x14ac:dyDescent="0.35">
      <c r="E105" s="16"/>
      <c r="F105" t="s">
        <v>532</v>
      </c>
      <c r="G105" s="40">
        <v>1</v>
      </c>
      <c r="H105" s="37">
        <v>215</v>
      </c>
    </row>
    <row r="106" spans="5:8" x14ac:dyDescent="0.35">
      <c r="E106" s="16"/>
      <c r="F106" t="s">
        <v>530</v>
      </c>
      <c r="G106" s="40">
        <v>1</v>
      </c>
      <c r="H106" s="37">
        <v>215</v>
      </c>
    </row>
    <row r="107" spans="5:8" x14ac:dyDescent="0.35">
      <c r="E107" s="59" t="s">
        <v>1244</v>
      </c>
      <c r="G107" s="40">
        <v>28</v>
      </c>
      <c r="H107" s="37">
        <v>282.04749999999996</v>
      </c>
    </row>
    <row r="108" spans="5:8" x14ac:dyDescent="0.35">
      <c r="E108" s="82">
        <v>45778</v>
      </c>
      <c r="F108" t="s">
        <v>29</v>
      </c>
      <c r="G108" s="40">
        <v>13</v>
      </c>
      <c r="H108" s="37">
        <v>320</v>
      </c>
    </row>
    <row r="109" spans="5:8" x14ac:dyDescent="0.35">
      <c r="E109" s="16"/>
      <c r="F109" t="s">
        <v>416</v>
      </c>
      <c r="G109" s="40">
        <v>2</v>
      </c>
      <c r="H109" s="37">
        <v>240</v>
      </c>
    </row>
    <row r="110" spans="5:8" x14ac:dyDescent="0.35">
      <c r="E110" s="16"/>
      <c r="F110" t="s">
        <v>114</v>
      </c>
      <c r="G110" s="40">
        <v>4</v>
      </c>
      <c r="H110" s="37">
        <v>300.11999999999995</v>
      </c>
    </row>
    <row r="111" spans="5:8" x14ac:dyDescent="0.35">
      <c r="E111" s="59" t="s">
        <v>1241</v>
      </c>
      <c r="G111" s="40">
        <v>19</v>
      </c>
      <c r="H111" s="37">
        <v>307.39368421052632</v>
      </c>
    </row>
    <row r="112" spans="5:8" x14ac:dyDescent="0.35">
      <c r="E112" s="82">
        <v>45777</v>
      </c>
      <c r="F112" t="s">
        <v>130</v>
      </c>
      <c r="G112" s="40">
        <v>2</v>
      </c>
      <c r="H112" s="37">
        <v>403.64</v>
      </c>
    </row>
    <row r="113" spans="5:8" x14ac:dyDescent="0.35">
      <c r="E113" s="16"/>
      <c r="F113" t="s">
        <v>126</v>
      </c>
      <c r="G113" s="40">
        <v>2</v>
      </c>
      <c r="H113" s="37">
        <v>427.72</v>
      </c>
    </row>
    <row r="114" spans="5:8" x14ac:dyDescent="0.35">
      <c r="E114" s="59" t="s">
        <v>1243</v>
      </c>
      <c r="G114" s="40">
        <v>4</v>
      </c>
      <c r="H114" s="37">
        <v>415.68</v>
      </c>
    </row>
    <row r="115" spans="5:8" x14ac:dyDescent="0.35">
      <c r="E115" s="82">
        <v>45776</v>
      </c>
      <c r="F115" t="s">
        <v>28</v>
      </c>
      <c r="G115" s="40">
        <v>7</v>
      </c>
      <c r="H115" s="37">
        <v>269.67964285714282</v>
      </c>
    </row>
    <row r="116" spans="5:8" x14ac:dyDescent="0.35">
      <c r="E116" s="16"/>
      <c r="F116" t="s">
        <v>29</v>
      </c>
      <c r="G116" s="40">
        <v>5</v>
      </c>
      <c r="H116" s="37">
        <v>299.94200000000001</v>
      </c>
    </row>
    <row r="117" spans="5:8" x14ac:dyDescent="0.35">
      <c r="E117" s="16"/>
      <c r="F117" t="s">
        <v>26</v>
      </c>
      <c r="G117" s="40">
        <v>4</v>
      </c>
      <c r="H117" s="37">
        <v>160</v>
      </c>
    </row>
    <row r="118" spans="5:8" x14ac:dyDescent="0.35">
      <c r="E118" s="16"/>
      <c r="F118" t="s">
        <v>27</v>
      </c>
      <c r="G118" s="40">
        <v>4</v>
      </c>
      <c r="H118" s="37">
        <v>160</v>
      </c>
    </row>
    <row r="119" spans="5:8" x14ac:dyDescent="0.35">
      <c r="E119" s="59" t="s">
        <v>1236</v>
      </c>
      <c r="G119" s="40">
        <v>20</v>
      </c>
      <c r="H119" s="37">
        <v>233.37337500000004</v>
      </c>
    </row>
    <row r="120" spans="5:8" x14ac:dyDescent="0.35">
      <c r="E120" s="82">
        <v>45775</v>
      </c>
      <c r="F120" t="s">
        <v>28</v>
      </c>
      <c r="G120" s="40">
        <v>2</v>
      </c>
      <c r="H120" s="37">
        <v>361.27</v>
      </c>
    </row>
    <row r="121" spans="5:8" x14ac:dyDescent="0.35">
      <c r="E121" s="16"/>
      <c r="F121" t="s">
        <v>115</v>
      </c>
      <c r="G121" s="40">
        <v>4</v>
      </c>
      <c r="H121" s="37">
        <v>250</v>
      </c>
    </row>
    <row r="122" spans="5:8" x14ac:dyDescent="0.35">
      <c r="E122" s="16"/>
      <c r="F122" t="s">
        <v>114</v>
      </c>
      <c r="G122" s="40">
        <v>4</v>
      </c>
      <c r="H122" s="37">
        <v>250</v>
      </c>
    </row>
    <row r="123" spans="5:8" x14ac:dyDescent="0.35">
      <c r="E123" s="59" t="s">
        <v>1233</v>
      </c>
      <c r="G123" s="40">
        <v>10</v>
      </c>
      <c r="H123" s="37">
        <v>272.25400000000002</v>
      </c>
    </row>
    <row r="124" spans="5:8" x14ac:dyDescent="0.35">
      <c r="E124" s="82">
        <v>45774</v>
      </c>
      <c r="F124" t="s">
        <v>29</v>
      </c>
      <c r="G124" s="40">
        <v>2</v>
      </c>
      <c r="H124" s="37">
        <v>300</v>
      </c>
    </row>
    <row r="125" spans="5:8" x14ac:dyDescent="0.35">
      <c r="E125" s="16"/>
      <c r="F125" t="s">
        <v>114</v>
      </c>
      <c r="G125" s="40">
        <v>2</v>
      </c>
      <c r="H125" s="37">
        <v>250</v>
      </c>
    </row>
    <row r="126" spans="5:8" x14ac:dyDescent="0.35">
      <c r="E126" s="59" t="s">
        <v>1227</v>
      </c>
      <c r="G126" s="40">
        <v>4</v>
      </c>
      <c r="H126" s="37">
        <v>275</v>
      </c>
    </row>
    <row r="127" spans="5:8" x14ac:dyDescent="0.35">
      <c r="E127" s="82">
        <v>45773</v>
      </c>
      <c r="F127" t="s">
        <v>28</v>
      </c>
      <c r="G127" s="40">
        <v>3</v>
      </c>
      <c r="H127" s="37">
        <v>220</v>
      </c>
    </row>
    <row r="128" spans="5:8" x14ac:dyDescent="0.35">
      <c r="E128" s="16"/>
      <c r="F128" t="s">
        <v>29</v>
      </c>
      <c r="G128" s="40">
        <v>4</v>
      </c>
      <c r="H128" s="37">
        <v>300</v>
      </c>
    </row>
    <row r="129" spans="5:8" x14ac:dyDescent="0.35">
      <c r="E129" s="16"/>
      <c r="F129" t="s">
        <v>26</v>
      </c>
      <c r="G129" s="40">
        <v>3</v>
      </c>
      <c r="H129" s="37">
        <v>140</v>
      </c>
    </row>
    <row r="130" spans="5:8" x14ac:dyDescent="0.35">
      <c r="E130" s="16"/>
      <c r="F130" t="s">
        <v>27</v>
      </c>
      <c r="G130" s="40">
        <v>2</v>
      </c>
      <c r="H130" s="37">
        <v>160</v>
      </c>
    </row>
    <row r="131" spans="5:8" x14ac:dyDescent="0.35">
      <c r="E131" s="59" t="s">
        <v>1225</v>
      </c>
      <c r="G131" s="40">
        <v>12</v>
      </c>
      <c r="H131" s="37">
        <v>216.66666666666666</v>
      </c>
    </row>
    <row r="132" spans="5:8" x14ac:dyDescent="0.35">
      <c r="E132" s="82">
        <v>45772</v>
      </c>
      <c r="F132" t="s">
        <v>28</v>
      </c>
      <c r="G132" s="40">
        <v>13</v>
      </c>
      <c r="H132" s="37">
        <v>260.58</v>
      </c>
    </row>
    <row r="133" spans="5:8" x14ac:dyDescent="0.35">
      <c r="E133" s="16"/>
      <c r="F133" t="s">
        <v>29</v>
      </c>
      <c r="G133" s="40">
        <v>7</v>
      </c>
      <c r="H133" s="37">
        <v>289.28571428571428</v>
      </c>
    </row>
    <row r="134" spans="5:8" x14ac:dyDescent="0.35">
      <c r="E134" s="16"/>
      <c r="F134" t="s">
        <v>26</v>
      </c>
      <c r="G134" s="40">
        <v>4</v>
      </c>
      <c r="H134" s="37">
        <v>205</v>
      </c>
    </row>
    <row r="135" spans="5:8" x14ac:dyDescent="0.35">
      <c r="E135" s="16"/>
      <c r="F135" t="s">
        <v>27</v>
      </c>
      <c r="G135" s="40">
        <v>4</v>
      </c>
      <c r="H135" s="37">
        <v>205</v>
      </c>
    </row>
    <row r="136" spans="5:8" x14ac:dyDescent="0.35">
      <c r="E136" s="16"/>
      <c r="F136" t="s">
        <v>163</v>
      </c>
      <c r="G136" s="40">
        <v>1</v>
      </c>
      <c r="H136" s="37">
        <v>200</v>
      </c>
    </row>
    <row r="137" spans="5:8" x14ac:dyDescent="0.35">
      <c r="E137" s="16"/>
      <c r="F137" t="s">
        <v>114</v>
      </c>
      <c r="G137" s="40">
        <v>2</v>
      </c>
      <c r="H137" s="37">
        <v>250</v>
      </c>
    </row>
    <row r="138" spans="5:8" x14ac:dyDescent="0.35">
      <c r="E138" s="59" t="s">
        <v>1219</v>
      </c>
      <c r="G138" s="40">
        <v>31</v>
      </c>
      <c r="H138" s="37">
        <v>250.08193548387098</v>
      </c>
    </row>
    <row r="139" spans="5:8" x14ac:dyDescent="0.35">
      <c r="E139" s="82">
        <v>45771</v>
      </c>
      <c r="F139" t="s">
        <v>28</v>
      </c>
      <c r="G139" s="40">
        <v>4</v>
      </c>
      <c r="H139" s="37">
        <v>258.75</v>
      </c>
    </row>
    <row r="140" spans="5:8" x14ac:dyDescent="0.35">
      <c r="E140" s="16"/>
      <c r="F140" t="s">
        <v>29</v>
      </c>
      <c r="G140" s="40">
        <v>3</v>
      </c>
      <c r="H140" s="37">
        <v>265</v>
      </c>
    </row>
    <row r="141" spans="5:8" x14ac:dyDescent="0.35">
      <c r="E141" s="16"/>
      <c r="F141" t="s">
        <v>26</v>
      </c>
      <c r="G141" s="40">
        <v>5</v>
      </c>
      <c r="H141" s="37">
        <v>166</v>
      </c>
    </row>
    <row r="142" spans="5:8" x14ac:dyDescent="0.35">
      <c r="E142" s="16"/>
      <c r="F142" t="s">
        <v>27</v>
      </c>
      <c r="G142" s="40">
        <v>7</v>
      </c>
      <c r="H142" s="37">
        <v>191.15142857142857</v>
      </c>
    </row>
    <row r="143" spans="5:8" x14ac:dyDescent="0.35">
      <c r="E143" s="16"/>
      <c r="F143" t="s">
        <v>163</v>
      </c>
      <c r="G143" s="40">
        <v>1</v>
      </c>
      <c r="H143" s="37">
        <v>100</v>
      </c>
    </row>
    <row r="144" spans="5:8" x14ac:dyDescent="0.35">
      <c r="E144" s="16"/>
      <c r="F144" t="s">
        <v>130</v>
      </c>
      <c r="G144" s="40">
        <v>4</v>
      </c>
      <c r="H144" s="37">
        <v>120</v>
      </c>
    </row>
    <row r="145" spans="5:8" x14ac:dyDescent="0.35">
      <c r="E145" s="59" t="s">
        <v>1211</v>
      </c>
      <c r="G145" s="40">
        <v>24</v>
      </c>
      <c r="H145" s="37">
        <v>190.75250000000003</v>
      </c>
    </row>
    <row r="146" spans="5:8" x14ac:dyDescent="0.35">
      <c r="E146" s="82">
        <v>45770</v>
      </c>
      <c r="F146" t="s">
        <v>28</v>
      </c>
      <c r="G146" s="40">
        <v>172</v>
      </c>
      <c r="H146" s="37">
        <v>0</v>
      </c>
    </row>
    <row r="147" spans="5:8" x14ac:dyDescent="0.35">
      <c r="E147" s="16"/>
      <c r="F147" t="s">
        <v>29</v>
      </c>
      <c r="G147" s="40">
        <v>171</v>
      </c>
      <c r="H147" s="37">
        <v>-1.0367836257309944</v>
      </c>
    </row>
    <row r="148" spans="5:8" x14ac:dyDescent="0.35">
      <c r="E148" s="16"/>
      <c r="F148" t="s">
        <v>26</v>
      </c>
      <c r="G148" s="40">
        <v>47</v>
      </c>
      <c r="H148" s="37">
        <v>28.973191489361703</v>
      </c>
    </row>
    <row r="149" spans="5:8" x14ac:dyDescent="0.35">
      <c r="E149" s="16"/>
      <c r="F149" t="s">
        <v>27</v>
      </c>
      <c r="G149" s="40">
        <v>44</v>
      </c>
      <c r="H149" s="37">
        <v>14.545454545454545</v>
      </c>
    </row>
    <row r="150" spans="5:8" x14ac:dyDescent="0.35">
      <c r="E150" s="16"/>
      <c r="F150" t="s">
        <v>163</v>
      </c>
      <c r="G150" s="40">
        <v>1</v>
      </c>
      <c r="H150" s="37">
        <v>100</v>
      </c>
    </row>
    <row r="151" spans="5:8" x14ac:dyDescent="0.35">
      <c r="E151" s="16"/>
      <c r="F151" t="s">
        <v>114</v>
      </c>
      <c r="G151" s="40">
        <v>2</v>
      </c>
      <c r="H151" s="37">
        <v>397.72</v>
      </c>
    </row>
    <row r="152" spans="5:8" x14ac:dyDescent="0.35">
      <c r="E152" s="59" t="s">
        <v>1206</v>
      </c>
      <c r="G152" s="40">
        <v>437</v>
      </c>
      <c r="H152" s="37">
        <v>6.2240045766590395</v>
      </c>
    </row>
    <row r="153" spans="5:8" x14ac:dyDescent="0.35">
      <c r="E153" s="82">
        <v>45769</v>
      </c>
      <c r="F153" t="s">
        <v>28</v>
      </c>
      <c r="G153" s="40">
        <v>180</v>
      </c>
      <c r="H153" s="37">
        <v>210</v>
      </c>
    </row>
    <row r="154" spans="5:8" x14ac:dyDescent="0.35">
      <c r="E154" s="16"/>
      <c r="F154" t="s">
        <v>29</v>
      </c>
      <c r="G154" s="40">
        <v>184</v>
      </c>
      <c r="H154" s="37">
        <v>211.95652173913044</v>
      </c>
    </row>
    <row r="155" spans="5:8" x14ac:dyDescent="0.35">
      <c r="E155" s="16"/>
      <c r="F155" t="s">
        <v>26</v>
      </c>
      <c r="G155" s="40">
        <v>6</v>
      </c>
      <c r="H155" s="37">
        <v>213.98000000000002</v>
      </c>
    </row>
    <row r="156" spans="5:8" x14ac:dyDescent="0.35">
      <c r="E156" s="16"/>
      <c r="F156" t="s">
        <v>27</v>
      </c>
      <c r="G156" s="40">
        <v>6</v>
      </c>
      <c r="H156" s="37">
        <v>213.01</v>
      </c>
    </row>
    <row r="157" spans="5:8" x14ac:dyDescent="0.35">
      <c r="E157" s="16"/>
      <c r="F157" t="s">
        <v>532</v>
      </c>
      <c r="G157" s="40">
        <v>4</v>
      </c>
      <c r="H157" s="37">
        <v>215</v>
      </c>
    </row>
    <row r="158" spans="5:8" x14ac:dyDescent="0.35">
      <c r="E158" s="16"/>
      <c r="F158" t="s">
        <v>530</v>
      </c>
      <c r="G158" s="40">
        <v>4</v>
      </c>
      <c r="H158" s="37">
        <v>215</v>
      </c>
    </row>
    <row r="159" spans="5:8" x14ac:dyDescent="0.35">
      <c r="E159" s="59" t="s">
        <v>1201</v>
      </c>
      <c r="G159" s="40">
        <v>384</v>
      </c>
      <c r="H159" s="37">
        <v>211.15088541666668</v>
      </c>
    </row>
    <row r="160" spans="5:8" x14ac:dyDescent="0.35">
      <c r="E160" s="82">
        <v>45768</v>
      </c>
      <c r="F160" t="s">
        <v>28</v>
      </c>
      <c r="G160" s="40">
        <v>3</v>
      </c>
      <c r="H160" s="37">
        <v>120</v>
      </c>
    </row>
    <row r="161" spans="5:8" x14ac:dyDescent="0.35">
      <c r="E161" s="16"/>
      <c r="F161" t="s">
        <v>26</v>
      </c>
      <c r="G161" s="40">
        <v>120</v>
      </c>
      <c r="H161" s="37">
        <v>170</v>
      </c>
    </row>
    <row r="162" spans="5:8" x14ac:dyDescent="0.35">
      <c r="E162" s="16"/>
      <c r="F162" t="s">
        <v>27</v>
      </c>
      <c r="G162" s="40">
        <v>120</v>
      </c>
      <c r="H162" s="37">
        <v>170</v>
      </c>
    </row>
    <row r="163" spans="5:8" x14ac:dyDescent="0.35">
      <c r="E163" s="16"/>
      <c r="F163" t="s">
        <v>126</v>
      </c>
      <c r="G163" s="40">
        <v>4</v>
      </c>
      <c r="H163" s="37">
        <v>150</v>
      </c>
    </row>
    <row r="164" spans="5:8" x14ac:dyDescent="0.35">
      <c r="E164" s="16"/>
      <c r="F164" t="s">
        <v>115</v>
      </c>
      <c r="G164" s="40">
        <v>4</v>
      </c>
      <c r="H164" s="37">
        <v>250</v>
      </c>
    </row>
    <row r="165" spans="5:8" x14ac:dyDescent="0.35">
      <c r="E165" s="16"/>
      <c r="F165" t="s">
        <v>114</v>
      </c>
      <c r="G165" s="40">
        <v>4</v>
      </c>
      <c r="H165" s="37">
        <v>250</v>
      </c>
    </row>
    <row r="166" spans="5:8" x14ac:dyDescent="0.35">
      <c r="E166" s="59" t="s">
        <v>1196</v>
      </c>
      <c r="G166" s="40">
        <v>255</v>
      </c>
      <c r="H166" s="37">
        <v>171.60784313725489</v>
      </c>
    </row>
    <row r="167" spans="5:8" x14ac:dyDescent="0.35">
      <c r="E167" s="82">
        <v>45767</v>
      </c>
      <c r="F167" t="s">
        <v>26</v>
      </c>
      <c r="G167" s="40">
        <v>2</v>
      </c>
      <c r="H167" s="37">
        <v>129.42000000000002</v>
      </c>
    </row>
    <row r="168" spans="5:8" x14ac:dyDescent="0.35">
      <c r="E168" s="16"/>
      <c r="F168" t="s">
        <v>130</v>
      </c>
      <c r="G168" s="40">
        <v>1</v>
      </c>
      <c r="H168" s="37">
        <v>100</v>
      </c>
    </row>
    <row r="169" spans="5:8" x14ac:dyDescent="0.35">
      <c r="E169" s="59" t="s">
        <v>1195</v>
      </c>
      <c r="G169" s="40">
        <v>3</v>
      </c>
      <c r="H169" s="37">
        <v>119.61333333333334</v>
      </c>
    </row>
    <row r="170" spans="5:8" x14ac:dyDescent="0.35">
      <c r="E170" s="82">
        <v>45766</v>
      </c>
      <c r="F170" t="s">
        <v>28</v>
      </c>
      <c r="G170" s="40">
        <v>87</v>
      </c>
      <c r="H170" s="37">
        <v>247.40275862068967</v>
      </c>
    </row>
    <row r="171" spans="5:8" x14ac:dyDescent="0.35">
      <c r="E171" s="16"/>
      <c r="F171" t="s">
        <v>29</v>
      </c>
      <c r="G171" s="40">
        <v>82</v>
      </c>
      <c r="H171" s="37">
        <v>246.34146341463415</v>
      </c>
    </row>
    <row r="172" spans="5:8" x14ac:dyDescent="0.35">
      <c r="E172" s="16"/>
      <c r="F172" t="s">
        <v>26</v>
      </c>
      <c r="G172" s="40">
        <v>6</v>
      </c>
      <c r="H172" s="37">
        <v>262.53000000000003</v>
      </c>
    </row>
    <row r="173" spans="5:8" x14ac:dyDescent="0.35">
      <c r="E173" s="16"/>
      <c r="F173" t="s">
        <v>27</v>
      </c>
      <c r="G173" s="40">
        <v>6</v>
      </c>
      <c r="H173" s="37">
        <v>275.6033333333333</v>
      </c>
    </row>
    <row r="174" spans="5:8" x14ac:dyDescent="0.35">
      <c r="E174" s="16"/>
      <c r="F174" t="s">
        <v>163</v>
      </c>
      <c r="G174" s="40">
        <v>2</v>
      </c>
      <c r="H174" s="37">
        <v>100</v>
      </c>
    </row>
    <row r="175" spans="5:8" x14ac:dyDescent="0.35">
      <c r="E175" s="16"/>
      <c r="F175" t="s">
        <v>126</v>
      </c>
      <c r="G175" s="40">
        <v>2</v>
      </c>
      <c r="H175" s="37">
        <v>350</v>
      </c>
    </row>
    <row r="176" spans="5:8" x14ac:dyDescent="0.35">
      <c r="E176" s="59" t="s">
        <v>1177</v>
      </c>
      <c r="G176" s="40">
        <v>185</v>
      </c>
      <c r="H176" s="37">
        <v>247.85318918918912</v>
      </c>
    </row>
    <row r="177" spans="5:8" x14ac:dyDescent="0.35">
      <c r="E177" s="82">
        <v>45765</v>
      </c>
      <c r="F177" t="s">
        <v>28</v>
      </c>
      <c r="G177" s="40">
        <v>4</v>
      </c>
      <c r="H177" s="37">
        <v>345.29</v>
      </c>
    </row>
    <row r="178" spans="5:8" x14ac:dyDescent="0.35">
      <c r="E178" s="16"/>
      <c r="F178" t="s">
        <v>163</v>
      </c>
      <c r="G178" s="40">
        <v>2</v>
      </c>
      <c r="H178" s="37">
        <v>100</v>
      </c>
    </row>
    <row r="179" spans="5:8" x14ac:dyDescent="0.35">
      <c r="E179" s="16"/>
      <c r="F179" t="s">
        <v>130</v>
      </c>
      <c r="G179" s="40">
        <v>5</v>
      </c>
      <c r="H179" s="37">
        <v>100</v>
      </c>
    </row>
    <row r="180" spans="5:8" x14ac:dyDescent="0.35">
      <c r="E180" s="16"/>
      <c r="F180" t="s">
        <v>126</v>
      </c>
      <c r="G180" s="40">
        <v>9</v>
      </c>
      <c r="H180" s="37">
        <v>148.88888888888889</v>
      </c>
    </row>
    <row r="181" spans="5:8" x14ac:dyDescent="0.35">
      <c r="E181" s="16"/>
      <c r="F181" t="s">
        <v>416</v>
      </c>
      <c r="G181" s="40">
        <v>2</v>
      </c>
      <c r="H181" s="37">
        <v>240</v>
      </c>
    </row>
    <row r="182" spans="5:8" x14ac:dyDescent="0.35">
      <c r="E182" s="59" t="s">
        <v>1164</v>
      </c>
      <c r="G182" s="40">
        <v>22</v>
      </c>
      <c r="H182" s="37">
        <v>177.32545454545453</v>
      </c>
    </row>
    <row r="183" spans="5:8" x14ac:dyDescent="0.35">
      <c r="E183" s="82">
        <v>45764</v>
      </c>
      <c r="F183" t="s">
        <v>28</v>
      </c>
      <c r="G183" s="40">
        <v>166</v>
      </c>
      <c r="H183" s="37">
        <v>213.50939759036143</v>
      </c>
    </row>
    <row r="184" spans="5:8" x14ac:dyDescent="0.35">
      <c r="E184" s="16"/>
      <c r="F184" t="s">
        <v>29</v>
      </c>
      <c r="G184" s="40">
        <v>166</v>
      </c>
      <c r="H184" s="37">
        <v>213.73493975903614</v>
      </c>
    </row>
    <row r="185" spans="5:8" x14ac:dyDescent="0.35">
      <c r="E185" s="16"/>
      <c r="F185" t="s">
        <v>26</v>
      </c>
      <c r="G185" s="40">
        <v>30</v>
      </c>
      <c r="H185" s="37">
        <v>225</v>
      </c>
    </row>
    <row r="186" spans="5:8" x14ac:dyDescent="0.35">
      <c r="E186" s="16"/>
      <c r="F186" t="s">
        <v>27</v>
      </c>
      <c r="G186" s="40">
        <v>34</v>
      </c>
      <c r="H186" s="37">
        <v>227.24705882352941</v>
      </c>
    </row>
    <row r="187" spans="5:8" x14ac:dyDescent="0.35">
      <c r="E187" s="16"/>
      <c r="F187" t="s">
        <v>162</v>
      </c>
      <c r="G187" s="40">
        <v>-2</v>
      </c>
      <c r="H187" s="37">
        <v>150</v>
      </c>
    </row>
    <row r="188" spans="5:8" x14ac:dyDescent="0.35">
      <c r="E188" s="16"/>
      <c r="F188" t="s">
        <v>163</v>
      </c>
      <c r="G188" s="40">
        <v>2</v>
      </c>
      <c r="H188" s="37">
        <v>120</v>
      </c>
    </row>
    <row r="189" spans="5:8" x14ac:dyDescent="0.35">
      <c r="E189" s="16"/>
      <c r="F189" t="s">
        <v>130</v>
      </c>
      <c r="G189" s="40">
        <v>225</v>
      </c>
      <c r="H189" s="37">
        <v>244.58800000000002</v>
      </c>
    </row>
    <row r="190" spans="5:8" x14ac:dyDescent="0.35">
      <c r="E190" s="16"/>
      <c r="F190" t="s">
        <v>126</v>
      </c>
      <c r="G190" s="40">
        <v>229</v>
      </c>
      <c r="H190" s="37">
        <v>249.26973799126634</v>
      </c>
    </row>
    <row r="191" spans="5:8" x14ac:dyDescent="0.35">
      <c r="E191" s="16"/>
      <c r="F191" t="s">
        <v>115</v>
      </c>
      <c r="G191" s="40">
        <v>2</v>
      </c>
      <c r="H191" s="37">
        <v>250</v>
      </c>
    </row>
    <row r="192" spans="5:8" x14ac:dyDescent="0.35">
      <c r="E192" s="16"/>
      <c r="F192" t="s">
        <v>114</v>
      </c>
      <c r="G192" s="40">
        <v>2</v>
      </c>
      <c r="H192" s="37">
        <v>250</v>
      </c>
    </row>
    <row r="193" spans="5:8" x14ac:dyDescent="0.35">
      <c r="E193" s="59" t="s">
        <v>1157</v>
      </c>
      <c r="G193" s="40">
        <v>854</v>
      </c>
      <c r="H193" s="37">
        <v>232.3817681498829</v>
      </c>
    </row>
    <row r="194" spans="5:8" x14ac:dyDescent="0.35">
      <c r="E194" s="82">
        <v>45763</v>
      </c>
      <c r="F194" t="s">
        <v>28</v>
      </c>
      <c r="G194" s="40">
        <v>2</v>
      </c>
      <c r="H194" s="37">
        <v>358.27</v>
      </c>
    </row>
    <row r="195" spans="5:8" x14ac:dyDescent="0.35">
      <c r="E195" s="16"/>
      <c r="F195" t="s">
        <v>29</v>
      </c>
      <c r="G195" s="40">
        <v>3</v>
      </c>
      <c r="H195" s="37">
        <v>259.09666666666664</v>
      </c>
    </row>
    <row r="196" spans="5:8" x14ac:dyDescent="0.35">
      <c r="E196" s="16"/>
      <c r="F196" t="s">
        <v>27</v>
      </c>
      <c r="G196" s="40">
        <v>8</v>
      </c>
      <c r="H196" s="37">
        <v>230.97500000000002</v>
      </c>
    </row>
    <row r="197" spans="5:8" x14ac:dyDescent="0.35">
      <c r="E197" s="16"/>
      <c r="F197" t="s">
        <v>130</v>
      </c>
      <c r="G197" s="40">
        <v>4</v>
      </c>
      <c r="H197" s="37">
        <v>360.54</v>
      </c>
    </row>
    <row r="198" spans="5:8" x14ac:dyDescent="0.35">
      <c r="E198" s="16"/>
      <c r="F198" t="s">
        <v>126</v>
      </c>
      <c r="G198" s="40">
        <v>4</v>
      </c>
      <c r="H198" s="37">
        <v>383.97</v>
      </c>
    </row>
    <row r="199" spans="5:8" x14ac:dyDescent="0.35">
      <c r="E199" s="16"/>
      <c r="F199" t="s">
        <v>114</v>
      </c>
      <c r="G199" s="40">
        <v>7</v>
      </c>
      <c r="H199" s="37">
        <v>274.66285714285715</v>
      </c>
    </row>
    <row r="200" spans="5:8" x14ac:dyDescent="0.35">
      <c r="E200" s="59" t="s">
        <v>1127</v>
      </c>
      <c r="G200" s="40">
        <v>28</v>
      </c>
      <c r="H200" s="37">
        <v>294.36821428571432</v>
      </c>
    </row>
    <row r="201" spans="5:8" x14ac:dyDescent="0.35">
      <c r="E201" s="82">
        <v>45762</v>
      </c>
      <c r="F201" t="s">
        <v>28</v>
      </c>
      <c r="G201" s="40">
        <v>3</v>
      </c>
      <c r="H201" s="37">
        <v>225.51999999999998</v>
      </c>
    </row>
    <row r="202" spans="5:8" x14ac:dyDescent="0.35">
      <c r="E202" s="16"/>
      <c r="F202" t="s">
        <v>29</v>
      </c>
      <c r="G202" s="40">
        <v>3</v>
      </c>
      <c r="H202" s="37">
        <v>300</v>
      </c>
    </row>
    <row r="203" spans="5:8" x14ac:dyDescent="0.35">
      <c r="E203" s="16"/>
      <c r="F203" t="s">
        <v>115</v>
      </c>
      <c r="G203" s="40">
        <v>2</v>
      </c>
      <c r="H203" s="37">
        <v>250</v>
      </c>
    </row>
    <row r="204" spans="5:8" x14ac:dyDescent="0.35">
      <c r="E204" s="16"/>
      <c r="F204" t="s">
        <v>114</v>
      </c>
      <c r="G204" s="40">
        <v>2</v>
      </c>
      <c r="H204" s="37">
        <v>292.5</v>
      </c>
    </row>
    <row r="205" spans="5:8" x14ac:dyDescent="0.35">
      <c r="E205" s="59" t="s">
        <v>1119</v>
      </c>
      <c r="G205" s="40">
        <v>10</v>
      </c>
      <c r="H205" s="37">
        <v>266.15600000000001</v>
      </c>
    </row>
    <row r="206" spans="5:8" x14ac:dyDescent="0.35">
      <c r="E206" s="82">
        <v>45761</v>
      </c>
      <c r="F206" t="s">
        <v>29</v>
      </c>
      <c r="G206" s="40">
        <v>2</v>
      </c>
      <c r="H206" s="37">
        <v>100</v>
      </c>
    </row>
    <row r="207" spans="5:8" x14ac:dyDescent="0.35">
      <c r="E207" s="16"/>
      <c r="F207" t="s">
        <v>27</v>
      </c>
      <c r="G207" s="40">
        <v>2</v>
      </c>
      <c r="H207" s="37">
        <v>365.21</v>
      </c>
    </row>
    <row r="208" spans="5:8" x14ac:dyDescent="0.35">
      <c r="E208" s="16"/>
      <c r="F208" t="s">
        <v>130</v>
      </c>
      <c r="G208" s="40">
        <v>5</v>
      </c>
      <c r="H208" s="37">
        <v>124</v>
      </c>
    </row>
    <row r="209" spans="5:8" x14ac:dyDescent="0.35">
      <c r="E209" s="16"/>
      <c r="F209" t="s">
        <v>126</v>
      </c>
      <c r="G209" s="40">
        <v>4</v>
      </c>
      <c r="H209" s="37">
        <v>117.5</v>
      </c>
    </row>
    <row r="210" spans="5:8" x14ac:dyDescent="0.35">
      <c r="E210" s="16"/>
      <c r="F210" t="s">
        <v>416</v>
      </c>
      <c r="G210" s="40">
        <v>4</v>
      </c>
      <c r="H210" s="37">
        <v>315.52999999999997</v>
      </c>
    </row>
    <row r="211" spans="5:8" x14ac:dyDescent="0.35">
      <c r="E211" s="16"/>
      <c r="F211" t="s">
        <v>115</v>
      </c>
      <c r="G211" s="40">
        <v>2</v>
      </c>
      <c r="H211" s="37">
        <v>350.69</v>
      </c>
    </row>
    <row r="212" spans="5:8" x14ac:dyDescent="0.35">
      <c r="E212" s="59" t="s">
        <v>1110</v>
      </c>
      <c r="G212" s="40">
        <v>19</v>
      </c>
      <c r="H212" s="37">
        <v>209.67999999999995</v>
      </c>
    </row>
    <row r="213" spans="5:8" x14ac:dyDescent="0.35">
      <c r="E213" s="82">
        <v>45760</v>
      </c>
      <c r="F213" t="s">
        <v>28</v>
      </c>
      <c r="G213" s="40">
        <v>2</v>
      </c>
      <c r="H213" s="37">
        <v>280</v>
      </c>
    </row>
    <row r="214" spans="5:8" x14ac:dyDescent="0.35">
      <c r="E214" s="16"/>
      <c r="F214" t="s">
        <v>29</v>
      </c>
      <c r="G214" s="40">
        <v>2</v>
      </c>
      <c r="H214" s="37">
        <v>378.92</v>
      </c>
    </row>
    <row r="215" spans="5:8" x14ac:dyDescent="0.35">
      <c r="E215" s="16"/>
      <c r="F215" t="s">
        <v>26</v>
      </c>
      <c r="G215" s="40">
        <v>3</v>
      </c>
      <c r="H215" s="37">
        <v>129.42000000000002</v>
      </c>
    </row>
    <row r="216" spans="5:8" x14ac:dyDescent="0.35">
      <c r="E216" s="16"/>
      <c r="F216" t="s">
        <v>163</v>
      </c>
      <c r="G216" s="40">
        <v>2</v>
      </c>
      <c r="H216" s="37">
        <v>129.31</v>
      </c>
    </row>
    <row r="217" spans="5:8" x14ac:dyDescent="0.35">
      <c r="E217" s="16"/>
      <c r="F217" t="s">
        <v>130</v>
      </c>
      <c r="G217" s="40">
        <v>3</v>
      </c>
      <c r="H217" s="37">
        <v>127.51666666666665</v>
      </c>
    </row>
    <row r="218" spans="5:8" x14ac:dyDescent="0.35">
      <c r="E218" s="16"/>
      <c r="F218" t="s">
        <v>126</v>
      </c>
      <c r="G218" s="40">
        <v>3</v>
      </c>
      <c r="H218" s="37">
        <v>135.05000000000001</v>
      </c>
    </row>
    <row r="219" spans="5:8" x14ac:dyDescent="0.35">
      <c r="E219" s="16"/>
      <c r="F219" t="s">
        <v>115</v>
      </c>
      <c r="G219" s="40">
        <v>1</v>
      </c>
      <c r="H219" s="37">
        <v>308.84999999999997</v>
      </c>
    </row>
    <row r="220" spans="5:8" x14ac:dyDescent="0.35">
      <c r="E220" s="59" t="s">
        <v>1109</v>
      </c>
      <c r="G220" s="40">
        <v>16</v>
      </c>
      <c r="H220" s="37">
        <v>191.32937500000003</v>
      </c>
    </row>
    <row r="221" spans="5:8" x14ac:dyDescent="0.35">
      <c r="E221" s="82">
        <v>45759</v>
      </c>
      <c r="F221" t="s">
        <v>28</v>
      </c>
      <c r="G221" s="40">
        <v>7</v>
      </c>
      <c r="H221" s="37">
        <v>213.30571428571426</v>
      </c>
    </row>
    <row r="222" spans="5:8" x14ac:dyDescent="0.35">
      <c r="E222" s="16"/>
      <c r="F222" t="s">
        <v>29</v>
      </c>
      <c r="G222" s="40">
        <v>8</v>
      </c>
      <c r="H222" s="37">
        <v>217.51249999999999</v>
      </c>
    </row>
    <row r="223" spans="5:8" x14ac:dyDescent="0.35">
      <c r="E223" s="16"/>
      <c r="F223" t="s">
        <v>163</v>
      </c>
      <c r="G223" s="40">
        <v>3</v>
      </c>
      <c r="H223" s="37">
        <v>100</v>
      </c>
    </row>
    <row r="224" spans="5:8" x14ac:dyDescent="0.35">
      <c r="E224" s="16"/>
      <c r="F224" t="s">
        <v>130</v>
      </c>
      <c r="G224" s="40">
        <v>6</v>
      </c>
      <c r="H224" s="37">
        <v>161.98000000000002</v>
      </c>
    </row>
    <row r="225" spans="5:8" x14ac:dyDescent="0.35">
      <c r="E225" s="16"/>
      <c r="F225" t="s">
        <v>297</v>
      </c>
      <c r="G225" s="40">
        <v>0</v>
      </c>
      <c r="H225" s="37">
        <v>0</v>
      </c>
    </row>
    <row r="226" spans="5:8" x14ac:dyDescent="0.35">
      <c r="E226" s="16"/>
      <c r="F226" t="s">
        <v>532</v>
      </c>
      <c r="G226" s="40">
        <v>2</v>
      </c>
      <c r="H226" s="37">
        <v>215</v>
      </c>
    </row>
    <row r="227" spans="5:8" x14ac:dyDescent="0.35">
      <c r="E227" s="16"/>
      <c r="F227" t="s">
        <v>530</v>
      </c>
      <c r="G227" s="40">
        <v>2</v>
      </c>
      <c r="H227" s="37">
        <v>215</v>
      </c>
    </row>
    <row r="228" spans="5:8" x14ac:dyDescent="0.35">
      <c r="E228" s="59" t="s">
        <v>1070</v>
      </c>
      <c r="G228" s="40">
        <v>28</v>
      </c>
      <c r="H228" s="37">
        <v>191.61142857142858</v>
      </c>
    </row>
    <row r="229" spans="5:8" x14ac:dyDescent="0.35">
      <c r="E229" s="82">
        <v>45758</v>
      </c>
      <c r="F229" t="s">
        <v>28</v>
      </c>
      <c r="G229" s="40">
        <v>3</v>
      </c>
      <c r="H229" s="37">
        <v>120</v>
      </c>
    </row>
    <row r="230" spans="5:8" x14ac:dyDescent="0.35">
      <c r="E230" s="16"/>
      <c r="F230" t="s">
        <v>26</v>
      </c>
      <c r="G230" s="40">
        <v>2</v>
      </c>
      <c r="H230" s="37">
        <v>192.31</v>
      </c>
    </row>
    <row r="231" spans="5:8" x14ac:dyDescent="0.35">
      <c r="E231" s="16"/>
      <c r="F231" t="s">
        <v>163</v>
      </c>
      <c r="G231" s="40">
        <v>4</v>
      </c>
      <c r="H231" s="37">
        <v>122.3275</v>
      </c>
    </row>
    <row r="232" spans="5:8" x14ac:dyDescent="0.35">
      <c r="E232" s="16"/>
      <c r="F232" t="s">
        <v>130</v>
      </c>
      <c r="G232" s="40">
        <v>3</v>
      </c>
      <c r="H232" s="37">
        <v>332.24</v>
      </c>
    </row>
    <row r="233" spans="5:8" x14ac:dyDescent="0.35">
      <c r="E233" s="16"/>
      <c r="F233" t="s">
        <v>126</v>
      </c>
      <c r="G233" s="40">
        <v>11</v>
      </c>
      <c r="H233" s="37">
        <v>220</v>
      </c>
    </row>
    <row r="234" spans="5:8" x14ac:dyDescent="0.35">
      <c r="E234" s="59" t="s">
        <v>1029</v>
      </c>
      <c r="G234" s="40">
        <v>23</v>
      </c>
      <c r="H234" s="37">
        <v>202.20217391304345</v>
      </c>
    </row>
    <row r="235" spans="5:8" x14ac:dyDescent="0.35">
      <c r="E235" s="82">
        <v>45757</v>
      </c>
      <c r="F235" t="s">
        <v>28</v>
      </c>
      <c r="G235" s="40">
        <v>20</v>
      </c>
      <c r="H235" s="37">
        <v>130.404</v>
      </c>
    </row>
    <row r="236" spans="5:8" x14ac:dyDescent="0.35">
      <c r="E236" s="16"/>
      <c r="F236" t="s">
        <v>29</v>
      </c>
      <c r="G236" s="40">
        <v>9</v>
      </c>
      <c r="H236" s="37">
        <v>100</v>
      </c>
    </row>
    <row r="237" spans="5:8" x14ac:dyDescent="0.35">
      <c r="E237" s="16"/>
      <c r="F237" t="s">
        <v>26</v>
      </c>
      <c r="G237" s="40">
        <v>3</v>
      </c>
      <c r="H237" s="37">
        <v>113.33333333333333</v>
      </c>
    </row>
    <row r="238" spans="5:8" x14ac:dyDescent="0.35">
      <c r="E238" s="16"/>
      <c r="F238" t="s">
        <v>27</v>
      </c>
      <c r="G238" s="40">
        <v>3</v>
      </c>
      <c r="H238" s="37">
        <v>113.33333333333333</v>
      </c>
    </row>
    <row r="239" spans="5:8" x14ac:dyDescent="0.35">
      <c r="E239" s="16"/>
      <c r="F239" t="s">
        <v>130</v>
      </c>
      <c r="G239" s="40">
        <v>8</v>
      </c>
      <c r="H239" s="37">
        <v>121.11500000000001</v>
      </c>
    </row>
    <row r="240" spans="5:8" x14ac:dyDescent="0.35">
      <c r="E240" s="16"/>
      <c r="F240" t="s">
        <v>126</v>
      </c>
      <c r="G240" s="40">
        <v>4</v>
      </c>
      <c r="H240" s="37">
        <v>120.64499999999998</v>
      </c>
    </row>
    <row r="241" spans="5:8" x14ac:dyDescent="0.35">
      <c r="E241" s="16"/>
      <c r="F241" t="s">
        <v>418</v>
      </c>
      <c r="G241" s="40">
        <v>3</v>
      </c>
      <c r="H241" s="37">
        <v>212.39333333333332</v>
      </c>
    </row>
    <row r="242" spans="5:8" x14ac:dyDescent="0.35">
      <c r="E242" s="16"/>
      <c r="F242" t="s">
        <v>416</v>
      </c>
      <c r="G242" s="40">
        <v>3</v>
      </c>
      <c r="H242" s="37">
        <v>222.18666666666664</v>
      </c>
    </row>
    <row r="243" spans="5:8" x14ac:dyDescent="0.35">
      <c r="E243" s="16"/>
      <c r="F243" t="s">
        <v>115</v>
      </c>
      <c r="G243" s="40">
        <v>2</v>
      </c>
      <c r="H243" s="37">
        <v>250</v>
      </c>
    </row>
    <row r="244" spans="5:8" x14ac:dyDescent="0.35">
      <c r="E244" s="59" t="s">
        <v>1030</v>
      </c>
      <c r="G244" s="40">
        <v>55</v>
      </c>
      <c r="H244" s="37">
        <v>135.33309090909091</v>
      </c>
    </row>
    <row r="245" spans="5:8" x14ac:dyDescent="0.35">
      <c r="E245" s="82">
        <v>45756</v>
      </c>
      <c r="F245" t="s">
        <v>28</v>
      </c>
      <c r="G245" s="40">
        <v>9</v>
      </c>
      <c r="H245" s="37">
        <v>113.33333333333333</v>
      </c>
    </row>
    <row r="246" spans="5:8" x14ac:dyDescent="0.35">
      <c r="E246" s="16"/>
      <c r="F246" t="s">
        <v>29</v>
      </c>
      <c r="G246" s="40">
        <v>4</v>
      </c>
      <c r="H246" s="37">
        <v>100</v>
      </c>
    </row>
    <row r="247" spans="5:8" x14ac:dyDescent="0.35">
      <c r="E247" s="16"/>
      <c r="F247" t="s">
        <v>26</v>
      </c>
      <c r="G247" s="40">
        <v>8</v>
      </c>
      <c r="H247" s="37">
        <v>160</v>
      </c>
    </row>
    <row r="248" spans="5:8" x14ac:dyDescent="0.35">
      <c r="E248" s="16"/>
      <c r="F248" t="s">
        <v>27</v>
      </c>
      <c r="G248" s="40">
        <v>5</v>
      </c>
      <c r="H248" s="37">
        <v>200</v>
      </c>
    </row>
    <row r="249" spans="5:8" x14ac:dyDescent="0.35">
      <c r="E249" s="16"/>
      <c r="F249" t="s">
        <v>130</v>
      </c>
      <c r="G249" s="40">
        <v>3</v>
      </c>
      <c r="H249" s="37">
        <v>100</v>
      </c>
    </row>
    <row r="250" spans="5:8" x14ac:dyDescent="0.35">
      <c r="E250" s="16"/>
      <c r="F250" t="s">
        <v>126</v>
      </c>
      <c r="G250" s="40">
        <v>7</v>
      </c>
      <c r="H250" s="37">
        <v>195.06285714285715</v>
      </c>
    </row>
    <row r="251" spans="5:8" x14ac:dyDescent="0.35">
      <c r="E251" s="16"/>
      <c r="F251" t="s">
        <v>418</v>
      </c>
      <c r="G251" s="40">
        <v>6</v>
      </c>
      <c r="H251" s="37">
        <v>240</v>
      </c>
    </row>
    <row r="252" spans="5:8" x14ac:dyDescent="0.35">
      <c r="E252" s="59" t="s">
        <v>1031</v>
      </c>
      <c r="G252" s="40">
        <v>42</v>
      </c>
      <c r="H252" s="37">
        <v>162.03428571428572</v>
      </c>
    </row>
    <row r="253" spans="5:8" x14ac:dyDescent="0.35">
      <c r="E253" s="82">
        <v>45755</v>
      </c>
      <c r="F253" t="s">
        <v>28</v>
      </c>
      <c r="G253" s="40">
        <v>5</v>
      </c>
      <c r="H253" s="37">
        <v>235.61599999999999</v>
      </c>
    </row>
    <row r="254" spans="5:8" x14ac:dyDescent="0.35">
      <c r="E254" s="16"/>
      <c r="F254" t="s">
        <v>29</v>
      </c>
      <c r="G254" s="40">
        <v>3</v>
      </c>
      <c r="H254" s="37">
        <v>332.6133333333334</v>
      </c>
    </row>
    <row r="255" spans="5:8" x14ac:dyDescent="0.35">
      <c r="E255" s="16"/>
      <c r="F255" t="s">
        <v>26</v>
      </c>
      <c r="G255" s="40">
        <v>2</v>
      </c>
      <c r="H255" s="37">
        <v>150</v>
      </c>
    </row>
    <row r="256" spans="5:8" x14ac:dyDescent="0.35">
      <c r="E256" s="16"/>
      <c r="F256" t="s">
        <v>27</v>
      </c>
      <c r="G256" s="40">
        <v>2</v>
      </c>
      <c r="H256" s="37">
        <v>150</v>
      </c>
    </row>
    <row r="257" spans="5:8" x14ac:dyDescent="0.35">
      <c r="E257" s="16"/>
      <c r="F257" t="s">
        <v>163</v>
      </c>
      <c r="G257" s="40">
        <v>2</v>
      </c>
      <c r="H257" s="37">
        <v>100</v>
      </c>
    </row>
    <row r="258" spans="5:8" x14ac:dyDescent="0.35">
      <c r="E258" s="16"/>
      <c r="F258" t="s">
        <v>130</v>
      </c>
      <c r="G258" s="40">
        <v>5</v>
      </c>
      <c r="H258" s="37">
        <v>120</v>
      </c>
    </row>
    <row r="259" spans="5:8" x14ac:dyDescent="0.35">
      <c r="E259" s="16"/>
      <c r="F259" t="s">
        <v>126</v>
      </c>
      <c r="G259" s="40">
        <v>5</v>
      </c>
      <c r="H259" s="37">
        <v>120</v>
      </c>
    </row>
    <row r="260" spans="5:8" x14ac:dyDescent="0.35">
      <c r="E260" s="16"/>
      <c r="F260" t="s">
        <v>418</v>
      </c>
      <c r="G260" s="40">
        <v>13</v>
      </c>
      <c r="H260" s="37">
        <v>308.36000000000007</v>
      </c>
    </row>
    <row r="261" spans="5:8" x14ac:dyDescent="0.35">
      <c r="E261" s="16"/>
      <c r="F261" t="s">
        <v>115</v>
      </c>
      <c r="G261" s="40">
        <v>3</v>
      </c>
      <c r="H261" s="37">
        <v>318.17</v>
      </c>
    </row>
    <row r="262" spans="5:8" x14ac:dyDescent="0.35">
      <c r="E262" s="16"/>
      <c r="F262" t="s">
        <v>114</v>
      </c>
      <c r="G262" s="40">
        <v>7</v>
      </c>
      <c r="H262" s="37">
        <v>349.86285714285714</v>
      </c>
    </row>
    <row r="263" spans="5:8" x14ac:dyDescent="0.35">
      <c r="E263" s="59" t="s">
        <v>991</v>
      </c>
      <c r="G263" s="40">
        <v>47</v>
      </c>
      <c r="H263" s="37">
        <v>246.55638297872321</v>
      </c>
    </row>
    <row r="264" spans="5:8" x14ac:dyDescent="0.35">
      <c r="E264" s="82">
        <v>45754</v>
      </c>
      <c r="F264" t="s">
        <v>28</v>
      </c>
      <c r="G264" s="40">
        <v>3</v>
      </c>
      <c r="H264" s="37">
        <v>150</v>
      </c>
    </row>
    <row r="265" spans="5:8" x14ac:dyDescent="0.35">
      <c r="E265" s="16"/>
      <c r="F265" t="s">
        <v>26</v>
      </c>
      <c r="G265" s="40">
        <v>53</v>
      </c>
      <c r="H265" s="37">
        <v>192.45283018867926</v>
      </c>
    </row>
    <row r="266" spans="5:8" x14ac:dyDescent="0.35">
      <c r="E266" s="16"/>
      <c r="F266" t="s">
        <v>27</v>
      </c>
      <c r="G266" s="40">
        <v>55</v>
      </c>
      <c r="H266" s="37">
        <v>193.1</v>
      </c>
    </row>
    <row r="267" spans="5:8" x14ac:dyDescent="0.35">
      <c r="E267" s="16"/>
      <c r="F267" t="s">
        <v>130</v>
      </c>
      <c r="G267" s="40">
        <v>4</v>
      </c>
      <c r="H267" s="37">
        <v>254.01999999999998</v>
      </c>
    </row>
    <row r="268" spans="5:8" x14ac:dyDescent="0.35">
      <c r="E268" s="16"/>
      <c r="F268" t="s">
        <v>126</v>
      </c>
      <c r="G268" s="40">
        <v>8</v>
      </c>
      <c r="H268" s="37">
        <v>242.04000000000002</v>
      </c>
    </row>
    <row r="269" spans="5:8" x14ac:dyDescent="0.35">
      <c r="E269" s="59" t="s">
        <v>1032</v>
      </c>
      <c r="G269" s="40">
        <v>123</v>
      </c>
      <c r="H269" s="37">
        <v>196.93414634146347</v>
      </c>
    </row>
    <row r="270" spans="5:8" x14ac:dyDescent="0.35">
      <c r="E270" s="82">
        <v>45753</v>
      </c>
      <c r="F270" t="s">
        <v>27</v>
      </c>
      <c r="G270" s="40">
        <v>2</v>
      </c>
      <c r="H270" s="37">
        <v>319.02999999999997</v>
      </c>
    </row>
    <row r="271" spans="5:8" x14ac:dyDescent="0.35">
      <c r="E271" s="16"/>
      <c r="F271" t="s">
        <v>163</v>
      </c>
      <c r="G271" s="40">
        <v>2</v>
      </c>
      <c r="H271" s="37">
        <v>150</v>
      </c>
    </row>
    <row r="272" spans="5:8" x14ac:dyDescent="0.35">
      <c r="E272" s="16"/>
      <c r="F272" t="s">
        <v>130</v>
      </c>
      <c r="G272" s="40">
        <v>2</v>
      </c>
      <c r="H272" s="37">
        <v>231.06</v>
      </c>
    </row>
    <row r="273" spans="5:8" x14ac:dyDescent="0.35">
      <c r="E273" s="16"/>
      <c r="F273" t="s">
        <v>126</v>
      </c>
      <c r="G273" s="40">
        <v>2</v>
      </c>
      <c r="H273" s="37">
        <v>273.935</v>
      </c>
    </row>
    <row r="274" spans="5:8" x14ac:dyDescent="0.35">
      <c r="E274" s="59" t="s">
        <v>1033</v>
      </c>
      <c r="G274" s="40">
        <v>8</v>
      </c>
      <c r="H274" s="37">
        <v>243.50624999999999</v>
      </c>
    </row>
    <row r="275" spans="5:8" x14ac:dyDescent="0.35">
      <c r="E275" s="82">
        <v>45752</v>
      </c>
      <c r="F275" t="s">
        <v>28</v>
      </c>
      <c r="G275" s="40">
        <v>1</v>
      </c>
      <c r="H275" s="37">
        <v>220</v>
      </c>
    </row>
    <row r="276" spans="5:8" x14ac:dyDescent="0.35">
      <c r="E276" s="16"/>
      <c r="F276" t="s">
        <v>26</v>
      </c>
      <c r="G276" s="40">
        <v>2</v>
      </c>
      <c r="H276" s="37">
        <v>189.42000000000002</v>
      </c>
    </row>
    <row r="277" spans="5:8" x14ac:dyDescent="0.35">
      <c r="E277" s="16"/>
      <c r="F277" t="s">
        <v>27</v>
      </c>
      <c r="G277" s="40">
        <v>2</v>
      </c>
      <c r="H277" s="37">
        <v>209.03</v>
      </c>
    </row>
    <row r="278" spans="5:8" x14ac:dyDescent="0.35">
      <c r="E278" s="16"/>
      <c r="F278" t="s">
        <v>163</v>
      </c>
      <c r="G278" s="40">
        <v>2</v>
      </c>
      <c r="H278" s="37">
        <v>150</v>
      </c>
    </row>
    <row r="279" spans="5:8" x14ac:dyDescent="0.35">
      <c r="E279" s="16"/>
      <c r="F279" t="s">
        <v>130</v>
      </c>
      <c r="G279" s="40">
        <v>4</v>
      </c>
      <c r="H279" s="37">
        <v>215</v>
      </c>
    </row>
    <row r="280" spans="5:8" x14ac:dyDescent="0.35">
      <c r="E280" s="16"/>
      <c r="F280" t="s">
        <v>126</v>
      </c>
      <c r="G280" s="40">
        <v>6</v>
      </c>
      <c r="H280" s="37">
        <v>193.33333333333334</v>
      </c>
    </row>
    <row r="281" spans="5:8" x14ac:dyDescent="0.35">
      <c r="E281" s="59" t="s">
        <v>964</v>
      </c>
      <c r="G281" s="40">
        <v>17</v>
      </c>
      <c r="H281" s="37">
        <v>196.28823529411764</v>
      </c>
    </row>
    <row r="282" spans="5:8" x14ac:dyDescent="0.35">
      <c r="E282" s="82">
        <v>45751</v>
      </c>
      <c r="F282" t="s">
        <v>28</v>
      </c>
      <c r="G282" s="40">
        <v>30</v>
      </c>
      <c r="H282" s="37">
        <v>0</v>
      </c>
    </row>
    <row r="283" spans="5:8" x14ac:dyDescent="0.35">
      <c r="E283" s="16"/>
      <c r="F283" t="s">
        <v>29</v>
      </c>
      <c r="G283" s="40">
        <v>30</v>
      </c>
      <c r="H283" s="37">
        <v>0</v>
      </c>
    </row>
    <row r="284" spans="5:8" x14ac:dyDescent="0.35">
      <c r="E284" s="16"/>
      <c r="F284" t="s">
        <v>26</v>
      </c>
      <c r="G284" s="40">
        <v>206</v>
      </c>
      <c r="H284" s="37">
        <v>88.565145631067949</v>
      </c>
    </row>
    <row r="285" spans="5:8" x14ac:dyDescent="0.35">
      <c r="E285" s="16"/>
      <c r="F285" t="s">
        <v>27</v>
      </c>
      <c r="G285" s="40">
        <v>208</v>
      </c>
      <c r="H285" s="37">
        <v>90.21168269230769</v>
      </c>
    </row>
    <row r="286" spans="5:8" x14ac:dyDescent="0.35">
      <c r="E286" s="16"/>
      <c r="F286" t="s">
        <v>130</v>
      </c>
      <c r="G286" s="40">
        <v>35</v>
      </c>
      <c r="H286" s="37">
        <v>45.902285714285718</v>
      </c>
    </row>
    <row r="287" spans="5:8" x14ac:dyDescent="0.35">
      <c r="E287" s="16"/>
      <c r="F287" t="s">
        <v>126</v>
      </c>
      <c r="G287" s="40">
        <v>37</v>
      </c>
      <c r="H287" s="37">
        <v>57.424324324324331</v>
      </c>
    </row>
    <row r="288" spans="5:8" x14ac:dyDescent="0.35">
      <c r="E288" s="16"/>
      <c r="F288" t="s">
        <v>79</v>
      </c>
      <c r="G288" s="40">
        <v>0</v>
      </c>
      <c r="H288" s="37">
        <v>0</v>
      </c>
    </row>
    <row r="289" spans="5:8" x14ac:dyDescent="0.35">
      <c r="E289" s="16"/>
      <c r="F289" t="s">
        <v>75</v>
      </c>
      <c r="G289" s="40">
        <v>0</v>
      </c>
      <c r="H289" s="37">
        <v>0</v>
      </c>
    </row>
    <row r="290" spans="5:8" x14ac:dyDescent="0.35">
      <c r="E290" s="16"/>
      <c r="F290" t="s">
        <v>418</v>
      </c>
      <c r="G290" s="40">
        <v>285</v>
      </c>
      <c r="H290" s="37">
        <v>240</v>
      </c>
    </row>
    <row r="291" spans="5:8" x14ac:dyDescent="0.35">
      <c r="E291" s="16"/>
      <c r="F291" t="s">
        <v>416</v>
      </c>
      <c r="G291" s="40">
        <v>285</v>
      </c>
      <c r="H291" s="37">
        <v>240</v>
      </c>
    </row>
    <row r="292" spans="5:8" x14ac:dyDescent="0.35">
      <c r="E292" s="16"/>
      <c r="F292" t="s">
        <v>115</v>
      </c>
      <c r="G292" s="40">
        <v>2</v>
      </c>
      <c r="H292" s="37">
        <v>250</v>
      </c>
    </row>
    <row r="293" spans="5:8" x14ac:dyDescent="0.35">
      <c r="E293" s="16"/>
      <c r="F293" t="s">
        <v>114</v>
      </c>
      <c r="G293" s="40">
        <v>7</v>
      </c>
      <c r="H293" s="37">
        <v>317.55428571428575</v>
      </c>
    </row>
    <row r="294" spans="5:8" x14ac:dyDescent="0.35">
      <c r="E294" s="16"/>
      <c r="F294" t="s">
        <v>799</v>
      </c>
      <c r="G294" s="40">
        <v>440</v>
      </c>
      <c r="H294" s="37">
        <v>0</v>
      </c>
    </row>
    <row r="295" spans="5:8" x14ac:dyDescent="0.35">
      <c r="E295" s="16"/>
      <c r="F295" t="s">
        <v>792</v>
      </c>
      <c r="G295" s="40">
        <v>440</v>
      </c>
      <c r="H295" s="37">
        <v>0</v>
      </c>
    </row>
    <row r="296" spans="5:8" x14ac:dyDescent="0.35">
      <c r="E296" s="59" t="s">
        <v>950</v>
      </c>
      <c r="G296" s="40">
        <v>2005</v>
      </c>
      <c r="H296" s="37">
        <v>89.906538653366596</v>
      </c>
    </row>
    <row r="297" spans="5:8" x14ac:dyDescent="0.35">
      <c r="E297" s="82">
        <v>45750</v>
      </c>
      <c r="F297" t="s">
        <v>28</v>
      </c>
      <c r="G297" s="40">
        <v>23</v>
      </c>
      <c r="H297" s="37">
        <v>49.565217391304351</v>
      </c>
    </row>
    <row r="298" spans="5:8" x14ac:dyDescent="0.35">
      <c r="E298" s="16"/>
      <c r="F298" t="s">
        <v>29</v>
      </c>
      <c r="G298" s="40">
        <v>21</v>
      </c>
      <c r="H298" s="37">
        <v>45.714285714285715</v>
      </c>
    </row>
    <row r="299" spans="5:8" x14ac:dyDescent="0.35">
      <c r="E299" s="16"/>
      <c r="F299" t="s">
        <v>26</v>
      </c>
      <c r="G299" s="40">
        <v>2</v>
      </c>
      <c r="H299" s="37">
        <v>211.74</v>
      </c>
    </row>
    <row r="300" spans="5:8" x14ac:dyDescent="0.35">
      <c r="E300" s="16"/>
      <c r="F300" t="s">
        <v>27</v>
      </c>
      <c r="G300" s="40">
        <v>6</v>
      </c>
      <c r="H300" s="37">
        <v>173.11666666666667</v>
      </c>
    </row>
    <row r="301" spans="5:8" x14ac:dyDescent="0.35">
      <c r="E301" s="16"/>
      <c r="F301" t="s">
        <v>163</v>
      </c>
      <c r="G301" s="40">
        <v>1</v>
      </c>
      <c r="H301" s="37">
        <v>150</v>
      </c>
    </row>
    <row r="302" spans="5:8" x14ac:dyDescent="0.35">
      <c r="E302" s="16"/>
      <c r="F302" t="s">
        <v>418</v>
      </c>
      <c r="G302" s="40">
        <v>4</v>
      </c>
      <c r="H302" s="37">
        <v>308.36</v>
      </c>
    </row>
    <row r="303" spans="5:8" x14ac:dyDescent="0.35">
      <c r="E303" s="16"/>
      <c r="F303" t="s">
        <v>416</v>
      </c>
      <c r="G303" s="40">
        <v>4</v>
      </c>
      <c r="H303" s="37">
        <v>315.52999999999997</v>
      </c>
    </row>
    <row r="304" spans="5:8" x14ac:dyDescent="0.35">
      <c r="E304" s="16"/>
      <c r="F304" t="s">
        <v>115</v>
      </c>
      <c r="G304" s="40">
        <v>170</v>
      </c>
      <c r="H304" s="37">
        <v>246.05164705882353</v>
      </c>
    </row>
    <row r="305" spans="5:8" x14ac:dyDescent="0.35">
      <c r="E305" s="16"/>
      <c r="F305" t="s">
        <v>114</v>
      </c>
      <c r="G305" s="40">
        <v>168</v>
      </c>
      <c r="H305" s="37">
        <v>245</v>
      </c>
    </row>
    <row r="306" spans="5:8" x14ac:dyDescent="0.35">
      <c r="E306" s="59" t="s">
        <v>1034</v>
      </c>
      <c r="G306" s="40">
        <v>399</v>
      </c>
      <c r="H306" s="37">
        <v>223.55017543859645</v>
      </c>
    </row>
    <row r="307" spans="5:8" x14ac:dyDescent="0.35">
      <c r="E307" s="82">
        <v>45749</v>
      </c>
      <c r="F307" t="s">
        <v>28</v>
      </c>
      <c r="G307" s="40">
        <v>64</v>
      </c>
      <c r="H307" s="37">
        <v>228.125</v>
      </c>
    </row>
    <row r="308" spans="5:8" x14ac:dyDescent="0.35">
      <c r="E308" s="16"/>
      <c r="F308" t="s">
        <v>29</v>
      </c>
      <c r="G308" s="40">
        <v>65</v>
      </c>
      <c r="H308" s="37">
        <v>228.15384615384616</v>
      </c>
    </row>
    <row r="309" spans="5:8" x14ac:dyDescent="0.35">
      <c r="E309" s="16"/>
      <c r="F309" t="s">
        <v>26</v>
      </c>
      <c r="G309" s="40">
        <v>21</v>
      </c>
      <c r="H309" s="37">
        <v>206.25714285714284</v>
      </c>
    </row>
    <row r="310" spans="5:8" x14ac:dyDescent="0.35">
      <c r="E310" s="16"/>
      <c r="F310" t="s">
        <v>27</v>
      </c>
      <c r="G310" s="40">
        <v>21</v>
      </c>
      <c r="H310" s="37">
        <v>207.70523809523812</v>
      </c>
    </row>
    <row r="311" spans="5:8" x14ac:dyDescent="0.35">
      <c r="E311" s="16"/>
      <c r="F311" t="s">
        <v>163</v>
      </c>
      <c r="G311" s="40">
        <v>2</v>
      </c>
      <c r="H311" s="37">
        <v>150</v>
      </c>
    </row>
    <row r="312" spans="5:8" x14ac:dyDescent="0.35">
      <c r="E312" s="16"/>
      <c r="F312" t="s">
        <v>130</v>
      </c>
      <c r="G312" s="40">
        <v>988</v>
      </c>
      <c r="H312" s="37">
        <v>223.15283400809716</v>
      </c>
    </row>
    <row r="313" spans="5:8" x14ac:dyDescent="0.35">
      <c r="E313" s="16"/>
      <c r="F313" t="s">
        <v>126</v>
      </c>
      <c r="G313" s="40">
        <v>989</v>
      </c>
      <c r="H313" s="37">
        <v>223.48331648129422</v>
      </c>
    </row>
    <row r="314" spans="5:8" x14ac:dyDescent="0.35">
      <c r="E314" s="16"/>
      <c r="F314" t="s">
        <v>418</v>
      </c>
      <c r="G314" s="40">
        <v>4</v>
      </c>
      <c r="H314" s="37">
        <v>276.84749999999997</v>
      </c>
    </row>
    <row r="315" spans="5:8" x14ac:dyDescent="0.35">
      <c r="E315" s="16"/>
      <c r="F315" t="s">
        <v>416</v>
      </c>
      <c r="G315" s="40">
        <v>4</v>
      </c>
      <c r="H315" s="37">
        <v>278.64</v>
      </c>
    </row>
    <row r="316" spans="5:8" x14ac:dyDescent="0.35">
      <c r="E316" s="16"/>
      <c r="F316" t="s">
        <v>114</v>
      </c>
      <c r="G316" s="40">
        <v>7</v>
      </c>
      <c r="H316" s="37">
        <v>250</v>
      </c>
    </row>
    <row r="317" spans="5:8" x14ac:dyDescent="0.35">
      <c r="E317" s="59" t="s">
        <v>931</v>
      </c>
      <c r="G317" s="40">
        <v>2165</v>
      </c>
      <c r="H317" s="37">
        <v>223.50815704387992</v>
      </c>
    </row>
    <row r="318" spans="5:8" x14ac:dyDescent="0.35">
      <c r="E318" s="82">
        <v>45748</v>
      </c>
      <c r="F318" t="s">
        <v>28</v>
      </c>
      <c r="G318" s="40">
        <v>3</v>
      </c>
      <c r="H318" s="37">
        <v>150</v>
      </c>
    </row>
    <row r="319" spans="5:8" x14ac:dyDescent="0.35">
      <c r="E319" s="16"/>
      <c r="F319" t="s">
        <v>29</v>
      </c>
      <c r="G319" s="40">
        <v>1</v>
      </c>
      <c r="H319" s="37">
        <v>178.92000000000002</v>
      </c>
    </row>
    <row r="320" spans="5:8" x14ac:dyDescent="0.35">
      <c r="E320" s="16"/>
      <c r="F320" t="s">
        <v>130</v>
      </c>
      <c r="G320" s="40">
        <v>2</v>
      </c>
      <c r="H320" s="37">
        <v>393.04</v>
      </c>
    </row>
    <row r="321" spans="5:8" x14ac:dyDescent="0.35">
      <c r="E321" s="16"/>
      <c r="F321" t="s">
        <v>126</v>
      </c>
      <c r="G321" s="40">
        <v>4</v>
      </c>
      <c r="H321" s="37">
        <v>273.86</v>
      </c>
    </row>
    <row r="322" spans="5:8" x14ac:dyDescent="0.35">
      <c r="E322" s="59" t="s">
        <v>1071</v>
      </c>
      <c r="G322" s="40">
        <v>10</v>
      </c>
      <c r="H322" s="37">
        <v>251.04399999999995</v>
      </c>
    </row>
    <row r="323" spans="5:8" x14ac:dyDescent="0.35">
      <c r="E323" s="82">
        <v>45747</v>
      </c>
      <c r="F323" t="s">
        <v>28</v>
      </c>
      <c r="G323" s="40">
        <v>3</v>
      </c>
      <c r="H323" s="37">
        <v>220</v>
      </c>
    </row>
    <row r="324" spans="5:8" x14ac:dyDescent="0.35">
      <c r="E324" s="16"/>
      <c r="F324" t="s">
        <v>163</v>
      </c>
      <c r="G324" s="40">
        <v>1</v>
      </c>
      <c r="H324" s="37">
        <v>325</v>
      </c>
    </row>
    <row r="325" spans="5:8" x14ac:dyDescent="0.35">
      <c r="E325" s="16"/>
      <c r="F325" t="s">
        <v>130</v>
      </c>
      <c r="G325" s="40">
        <v>1</v>
      </c>
      <c r="H325" s="37">
        <v>393.04</v>
      </c>
    </row>
    <row r="326" spans="5:8" x14ac:dyDescent="0.35">
      <c r="E326" s="59" t="s">
        <v>1072</v>
      </c>
      <c r="G326" s="40">
        <v>5</v>
      </c>
      <c r="H326" s="37">
        <v>275.608</v>
      </c>
    </row>
    <row r="327" spans="5:8" x14ac:dyDescent="0.35">
      <c r="E327" s="82">
        <v>45746</v>
      </c>
      <c r="F327" t="s">
        <v>28</v>
      </c>
      <c r="G327" s="40">
        <v>10</v>
      </c>
      <c r="H327" s="37">
        <v>199</v>
      </c>
    </row>
    <row r="328" spans="5:8" x14ac:dyDescent="0.35">
      <c r="E328" s="16"/>
      <c r="F328" t="s">
        <v>130</v>
      </c>
      <c r="G328" s="40">
        <v>2</v>
      </c>
      <c r="H328" s="37">
        <v>315</v>
      </c>
    </row>
    <row r="329" spans="5:8" x14ac:dyDescent="0.35">
      <c r="E329" s="16"/>
      <c r="F329" t="s">
        <v>126</v>
      </c>
      <c r="G329" s="40">
        <v>4</v>
      </c>
      <c r="H329" s="37">
        <v>261.36</v>
      </c>
    </row>
    <row r="330" spans="5:8" x14ac:dyDescent="0.35">
      <c r="E330" s="59" t="s">
        <v>1073</v>
      </c>
      <c r="G330" s="40">
        <v>16</v>
      </c>
      <c r="H330" s="37">
        <v>229.08999999999997</v>
      </c>
    </row>
    <row r="331" spans="5:8" x14ac:dyDescent="0.35">
      <c r="E331" s="82">
        <v>45745</v>
      </c>
      <c r="F331" t="s">
        <v>28</v>
      </c>
      <c r="G331" s="40">
        <v>2</v>
      </c>
      <c r="H331" s="37">
        <v>150</v>
      </c>
    </row>
    <row r="332" spans="5:8" x14ac:dyDescent="0.35">
      <c r="E332" s="16"/>
      <c r="F332" t="s">
        <v>26</v>
      </c>
      <c r="G332" s="40">
        <v>2</v>
      </c>
      <c r="H332" s="37">
        <v>202.35</v>
      </c>
    </row>
    <row r="333" spans="5:8" x14ac:dyDescent="0.35">
      <c r="E333" s="16"/>
      <c r="F333" t="s">
        <v>27</v>
      </c>
      <c r="G333" s="40">
        <v>2</v>
      </c>
      <c r="H333" s="37">
        <v>150</v>
      </c>
    </row>
    <row r="334" spans="5:8" x14ac:dyDescent="0.35">
      <c r="E334" s="16"/>
      <c r="F334" t="s">
        <v>130</v>
      </c>
      <c r="G334" s="40">
        <v>2</v>
      </c>
      <c r="H334" s="37">
        <v>171.51999999999998</v>
      </c>
    </row>
    <row r="335" spans="5:8" x14ac:dyDescent="0.35">
      <c r="E335" s="16"/>
      <c r="F335" t="s">
        <v>126</v>
      </c>
      <c r="G335" s="40">
        <v>1</v>
      </c>
      <c r="H335" s="37">
        <v>150</v>
      </c>
    </row>
    <row r="336" spans="5:8" x14ac:dyDescent="0.35">
      <c r="E336" s="59" t="s">
        <v>1035</v>
      </c>
      <c r="G336" s="40">
        <v>9</v>
      </c>
      <c r="H336" s="37">
        <v>166.41555555555556</v>
      </c>
    </row>
    <row r="337" spans="5:8" x14ac:dyDescent="0.35">
      <c r="E337" s="82">
        <v>45744</v>
      </c>
      <c r="F337" t="s">
        <v>28</v>
      </c>
      <c r="G337" s="40">
        <v>7</v>
      </c>
      <c r="H337" s="37">
        <v>219.87857142857143</v>
      </c>
    </row>
    <row r="338" spans="5:8" x14ac:dyDescent="0.35">
      <c r="E338" s="16"/>
      <c r="F338" t="s">
        <v>29</v>
      </c>
      <c r="G338" s="40">
        <v>5</v>
      </c>
      <c r="H338" s="37">
        <v>212.23200000000003</v>
      </c>
    </row>
    <row r="339" spans="5:8" x14ac:dyDescent="0.35">
      <c r="E339" s="16"/>
      <c r="F339" t="s">
        <v>26</v>
      </c>
      <c r="G339" s="40">
        <v>110</v>
      </c>
      <c r="H339" s="37">
        <v>201.81818181818181</v>
      </c>
    </row>
    <row r="340" spans="5:8" x14ac:dyDescent="0.35">
      <c r="E340" s="16"/>
      <c r="F340" t="s">
        <v>27</v>
      </c>
      <c r="G340" s="40">
        <v>119</v>
      </c>
      <c r="H340" s="37">
        <v>200.10630252100836</v>
      </c>
    </row>
    <row r="341" spans="5:8" x14ac:dyDescent="0.35">
      <c r="E341" s="16"/>
      <c r="F341" t="s">
        <v>130</v>
      </c>
      <c r="G341" s="40">
        <v>5</v>
      </c>
      <c r="H341" s="37">
        <v>150</v>
      </c>
    </row>
    <row r="342" spans="5:8" x14ac:dyDescent="0.35">
      <c r="E342" s="16"/>
      <c r="F342" t="s">
        <v>126</v>
      </c>
      <c r="G342" s="40">
        <v>13</v>
      </c>
      <c r="H342" s="37">
        <v>179.06692307692308</v>
      </c>
    </row>
    <row r="343" spans="5:8" x14ac:dyDescent="0.35">
      <c r="E343" s="16"/>
      <c r="F343" t="s">
        <v>115</v>
      </c>
      <c r="G343" s="40">
        <v>4</v>
      </c>
      <c r="H343" s="37">
        <v>331.04</v>
      </c>
    </row>
    <row r="344" spans="5:8" x14ac:dyDescent="0.35">
      <c r="E344" s="16"/>
      <c r="F344" t="s">
        <v>114</v>
      </c>
      <c r="G344" s="40">
        <v>2</v>
      </c>
      <c r="H344" s="37">
        <v>301.82</v>
      </c>
    </row>
    <row r="345" spans="5:8" x14ac:dyDescent="0.35">
      <c r="E345" s="59" t="s">
        <v>1036</v>
      </c>
      <c r="G345" s="40">
        <v>265</v>
      </c>
      <c r="H345" s="37">
        <v>202.33445283018867</v>
      </c>
    </row>
    <row r="346" spans="5:8" x14ac:dyDescent="0.35">
      <c r="E346" s="82">
        <v>45743</v>
      </c>
      <c r="F346" t="s">
        <v>28</v>
      </c>
      <c r="G346" s="40">
        <v>294</v>
      </c>
      <c r="H346" s="37">
        <v>184.21768707482994</v>
      </c>
    </row>
    <row r="347" spans="5:8" x14ac:dyDescent="0.35">
      <c r="E347" s="16"/>
      <c r="F347" t="s">
        <v>29</v>
      </c>
      <c r="G347" s="40">
        <v>299</v>
      </c>
      <c r="H347" s="37">
        <v>187.04240802675582</v>
      </c>
    </row>
    <row r="348" spans="5:8" x14ac:dyDescent="0.35">
      <c r="E348" s="16"/>
      <c r="F348" t="s">
        <v>26</v>
      </c>
      <c r="G348" s="40">
        <v>5</v>
      </c>
      <c r="H348" s="37">
        <v>196.14600000000002</v>
      </c>
    </row>
    <row r="349" spans="5:8" x14ac:dyDescent="0.35">
      <c r="E349" s="16"/>
      <c r="F349" t="s">
        <v>27</v>
      </c>
      <c r="G349" s="40">
        <v>5</v>
      </c>
      <c r="H349" s="37">
        <v>226.66199999999998</v>
      </c>
    </row>
    <row r="350" spans="5:8" x14ac:dyDescent="0.35">
      <c r="E350" s="16"/>
      <c r="F350" t="s">
        <v>163</v>
      </c>
      <c r="G350" s="40">
        <v>7</v>
      </c>
      <c r="H350" s="37">
        <v>164.08857142857141</v>
      </c>
    </row>
    <row r="351" spans="5:8" x14ac:dyDescent="0.35">
      <c r="E351" s="59" t="s">
        <v>907</v>
      </c>
      <c r="G351" s="40">
        <v>610</v>
      </c>
      <c r="H351" s="37">
        <v>185.81695081967212</v>
      </c>
    </row>
    <row r="352" spans="5:8" x14ac:dyDescent="0.35">
      <c r="E352" s="82">
        <v>45742</v>
      </c>
      <c r="F352" t="s">
        <v>28</v>
      </c>
      <c r="G352" s="40">
        <v>14</v>
      </c>
      <c r="H352" s="37">
        <v>196.15428571428569</v>
      </c>
    </row>
    <row r="353" spans="5:8" x14ac:dyDescent="0.35">
      <c r="E353" s="16"/>
      <c r="F353" t="s">
        <v>29</v>
      </c>
      <c r="G353" s="40">
        <v>17</v>
      </c>
      <c r="H353" s="37">
        <v>189.15764705882356</v>
      </c>
    </row>
    <row r="354" spans="5:8" x14ac:dyDescent="0.35">
      <c r="E354" s="16"/>
      <c r="F354" t="s">
        <v>26</v>
      </c>
      <c r="G354" s="40">
        <v>18</v>
      </c>
      <c r="H354" s="37">
        <v>168.77833333333331</v>
      </c>
    </row>
    <row r="355" spans="5:8" x14ac:dyDescent="0.35">
      <c r="E355" s="16"/>
      <c r="F355" t="s">
        <v>27</v>
      </c>
      <c r="G355" s="40">
        <v>21</v>
      </c>
      <c r="H355" s="37">
        <v>176.39333333333337</v>
      </c>
    </row>
    <row r="356" spans="5:8" x14ac:dyDescent="0.35">
      <c r="E356" s="16"/>
      <c r="F356" t="s">
        <v>162</v>
      </c>
      <c r="G356" s="40">
        <v>2</v>
      </c>
      <c r="H356" s="37">
        <v>200</v>
      </c>
    </row>
    <row r="357" spans="5:8" x14ac:dyDescent="0.35">
      <c r="E357" s="16"/>
      <c r="F357" t="s">
        <v>163</v>
      </c>
      <c r="G357" s="40">
        <v>3</v>
      </c>
      <c r="H357" s="37">
        <v>150</v>
      </c>
    </row>
    <row r="358" spans="5:8" x14ac:dyDescent="0.35">
      <c r="E358" s="16"/>
      <c r="F358" t="s">
        <v>130</v>
      </c>
      <c r="G358" s="40">
        <v>6</v>
      </c>
      <c r="H358" s="37">
        <v>315</v>
      </c>
    </row>
    <row r="359" spans="5:8" x14ac:dyDescent="0.35">
      <c r="E359" s="16"/>
      <c r="F359" t="s">
        <v>126</v>
      </c>
      <c r="G359" s="40">
        <v>6</v>
      </c>
      <c r="H359" s="37">
        <v>315</v>
      </c>
    </row>
    <row r="360" spans="5:8" x14ac:dyDescent="0.35">
      <c r="E360" s="16"/>
      <c r="F360" t="s">
        <v>79</v>
      </c>
      <c r="G360" s="40">
        <v>200</v>
      </c>
      <c r="H360" s="37">
        <v>275</v>
      </c>
    </row>
    <row r="361" spans="5:8" x14ac:dyDescent="0.35">
      <c r="E361" s="16"/>
      <c r="F361" t="s">
        <v>75</v>
      </c>
      <c r="G361" s="40">
        <v>200</v>
      </c>
      <c r="H361" s="37">
        <v>275</v>
      </c>
    </row>
    <row r="362" spans="5:8" x14ac:dyDescent="0.35">
      <c r="E362" s="16"/>
      <c r="F362" t="s">
        <v>115</v>
      </c>
      <c r="G362" s="40">
        <v>4</v>
      </c>
      <c r="H362" s="37">
        <v>250</v>
      </c>
    </row>
    <row r="363" spans="5:8" x14ac:dyDescent="0.35">
      <c r="E363" s="16"/>
      <c r="F363" t="s">
        <v>114</v>
      </c>
      <c r="G363" s="40">
        <v>4</v>
      </c>
      <c r="H363" s="37">
        <v>250</v>
      </c>
    </row>
    <row r="364" spans="5:8" x14ac:dyDescent="0.35">
      <c r="E364" s="59" t="s">
        <v>891</v>
      </c>
      <c r="G364" s="40">
        <v>495</v>
      </c>
      <c r="H364" s="37">
        <v>261.28103030303032</v>
      </c>
    </row>
    <row r="365" spans="5:8" x14ac:dyDescent="0.35">
      <c r="E365" s="82">
        <v>45741</v>
      </c>
      <c r="F365" t="s">
        <v>26</v>
      </c>
      <c r="G365" s="40">
        <v>0</v>
      </c>
      <c r="H365" s="37">
        <v>0</v>
      </c>
    </row>
    <row r="366" spans="5:8" x14ac:dyDescent="0.35">
      <c r="E366" s="16"/>
      <c r="F366" t="s">
        <v>27</v>
      </c>
      <c r="G366" s="40">
        <v>0</v>
      </c>
      <c r="H366" s="37">
        <v>0</v>
      </c>
    </row>
    <row r="367" spans="5:8" x14ac:dyDescent="0.35">
      <c r="E367" s="16"/>
      <c r="F367" t="s">
        <v>130</v>
      </c>
      <c r="G367" s="40">
        <v>4</v>
      </c>
      <c r="H367" s="37">
        <v>280</v>
      </c>
    </row>
    <row r="368" spans="5:8" x14ac:dyDescent="0.35">
      <c r="E368" s="16"/>
      <c r="F368" t="s">
        <v>418</v>
      </c>
      <c r="G368" s="40">
        <v>2</v>
      </c>
      <c r="H368" s="37">
        <v>240</v>
      </c>
    </row>
    <row r="369" spans="5:8" x14ac:dyDescent="0.35">
      <c r="E369" s="16"/>
      <c r="F369" t="s">
        <v>416</v>
      </c>
      <c r="G369" s="40">
        <v>2</v>
      </c>
      <c r="H369" s="37">
        <v>240</v>
      </c>
    </row>
    <row r="370" spans="5:8" x14ac:dyDescent="0.35">
      <c r="E370" s="16"/>
      <c r="F370" t="s">
        <v>115</v>
      </c>
      <c r="G370" s="40">
        <v>2</v>
      </c>
      <c r="H370" s="37">
        <v>250</v>
      </c>
    </row>
    <row r="371" spans="5:8" x14ac:dyDescent="0.35">
      <c r="E371" s="16"/>
      <c r="F371" t="s">
        <v>114</v>
      </c>
      <c r="G371" s="40">
        <v>4</v>
      </c>
      <c r="H371" s="37">
        <v>250</v>
      </c>
    </row>
    <row r="372" spans="5:8" x14ac:dyDescent="0.35">
      <c r="E372" s="59" t="s">
        <v>1037</v>
      </c>
      <c r="G372" s="40">
        <v>14</v>
      </c>
      <c r="H372" s="37">
        <v>255.71428571428572</v>
      </c>
    </row>
    <row r="373" spans="5:8" x14ac:dyDescent="0.35">
      <c r="E373" s="82">
        <v>45740</v>
      </c>
      <c r="F373" t="s">
        <v>28</v>
      </c>
      <c r="G373" s="40">
        <v>60</v>
      </c>
      <c r="H373" s="37">
        <v>235</v>
      </c>
    </row>
    <row r="374" spans="5:8" x14ac:dyDescent="0.35">
      <c r="E374" s="16"/>
      <c r="F374" t="s">
        <v>29</v>
      </c>
      <c r="G374" s="40">
        <v>60</v>
      </c>
      <c r="H374" s="37">
        <v>235</v>
      </c>
    </row>
    <row r="375" spans="5:8" x14ac:dyDescent="0.35">
      <c r="E375" s="16"/>
      <c r="F375" t="s">
        <v>26</v>
      </c>
      <c r="G375" s="40">
        <v>4</v>
      </c>
      <c r="H375" s="37">
        <v>247.21000000000004</v>
      </c>
    </row>
    <row r="376" spans="5:8" x14ac:dyDescent="0.35">
      <c r="E376" s="16"/>
      <c r="F376" t="s">
        <v>27</v>
      </c>
      <c r="G376" s="40">
        <v>4</v>
      </c>
      <c r="H376" s="37">
        <v>282.01499999999999</v>
      </c>
    </row>
    <row r="377" spans="5:8" x14ac:dyDescent="0.35">
      <c r="E377" s="16"/>
      <c r="F377" t="s">
        <v>163</v>
      </c>
      <c r="G377" s="40">
        <v>3</v>
      </c>
      <c r="H377" s="37">
        <v>260.2166666666667</v>
      </c>
    </row>
    <row r="378" spans="5:8" x14ac:dyDescent="0.35">
      <c r="E378" s="16"/>
      <c r="F378" t="s">
        <v>130</v>
      </c>
      <c r="G378" s="40">
        <v>2</v>
      </c>
      <c r="H378" s="37">
        <v>318.04000000000002</v>
      </c>
    </row>
    <row r="379" spans="5:8" x14ac:dyDescent="0.35">
      <c r="E379" s="16"/>
      <c r="F379" t="s">
        <v>126</v>
      </c>
      <c r="G379" s="40">
        <v>2</v>
      </c>
      <c r="H379" s="37">
        <v>332.72</v>
      </c>
    </row>
    <row r="380" spans="5:8" x14ac:dyDescent="0.35">
      <c r="E380" s="16"/>
      <c r="F380" t="s">
        <v>418</v>
      </c>
      <c r="G380" s="40">
        <v>2</v>
      </c>
      <c r="H380" s="37">
        <v>240</v>
      </c>
    </row>
    <row r="381" spans="5:8" x14ac:dyDescent="0.35">
      <c r="E381" s="16"/>
      <c r="F381" t="s">
        <v>416</v>
      </c>
      <c r="G381" s="40">
        <v>2</v>
      </c>
      <c r="H381" s="37">
        <v>240</v>
      </c>
    </row>
    <row r="382" spans="5:8" x14ac:dyDescent="0.35">
      <c r="E382" s="16"/>
      <c r="F382" t="s">
        <v>115</v>
      </c>
      <c r="G382" s="40">
        <v>43</v>
      </c>
      <c r="H382" s="37">
        <v>245.34883720930233</v>
      </c>
    </row>
    <row r="383" spans="5:8" x14ac:dyDescent="0.35">
      <c r="E383" s="16"/>
      <c r="F383" t="s">
        <v>114</v>
      </c>
      <c r="G383" s="40">
        <v>42</v>
      </c>
      <c r="H383" s="37">
        <v>245.23809523809524</v>
      </c>
    </row>
    <row r="384" spans="5:8" x14ac:dyDescent="0.35">
      <c r="E384" s="59" t="s">
        <v>1038</v>
      </c>
      <c r="G384" s="40">
        <v>224</v>
      </c>
      <c r="H384" s="37">
        <v>242.00477678571428</v>
      </c>
    </row>
    <row r="385" spans="5:8" x14ac:dyDescent="0.35">
      <c r="E385" s="82">
        <v>45739</v>
      </c>
      <c r="F385" t="s">
        <v>28</v>
      </c>
      <c r="G385" s="40">
        <v>8</v>
      </c>
      <c r="H385" s="37">
        <v>250</v>
      </c>
    </row>
    <row r="386" spans="5:8" x14ac:dyDescent="0.35">
      <c r="E386" s="16"/>
      <c r="F386" t="s">
        <v>29</v>
      </c>
      <c r="G386" s="40">
        <v>2</v>
      </c>
      <c r="H386" s="37">
        <v>278.92</v>
      </c>
    </row>
    <row r="387" spans="5:8" x14ac:dyDescent="0.35">
      <c r="E387" s="16"/>
      <c r="F387" t="s">
        <v>26</v>
      </c>
      <c r="G387" s="40">
        <v>2</v>
      </c>
      <c r="H387" s="37">
        <v>169.26</v>
      </c>
    </row>
    <row r="388" spans="5:8" x14ac:dyDescent="0.35">
      <c r="E388" s="16"/>
      <c r="F388" t="s">
        <v>27</v>
      </c>
      <c r="G388" s="40">
        <v>2</v>
      </c>
      <c r="H388" s="37">
        <v>169.72</v>
      </c>
    </row>
    <row r="389" spans="5:8" x14ac:dyDescent="0.35">
      <c r="E389" s="16"/>
      <c r="F389" t="s">
        <v>162</v>
      </c>
      <c r="G389" s="40">
        <v>2</v>
      </c>
      <c r="H389" s="37">
        <v>250</v>
      </c>
    </row>
    <row r="390" spans="5:8" x14ac:dyDescent="0.35">
      <c r="E390" s="16"/>
      <c r="F390" t="s">
        <v>130</v>
      </c>
      <c r="G390" s="40">
        <v>2</v>
      </c>
      <c r="H390" s="37">
        <v>250</v>
      </c>
    </row>
    <row r="391" spans="5:8" x14ac:dyDescent="0.35">
      <c r="E391" s="16"/>
      <c r="F391" t="s">
        <v>126</v>
      </c>
      <c r="G391" s="40">
        <v>2</v>
      </c>
      <c r="H391" s="37">
        <v>250</v>
      </c>
    </row>
    <row r="392" spans="5:8" x14ac:dyDescent="0.35">
      <c r="E392" s="59" t="s">
        <v>1039</v>
      </c>
      <c r="G392" s="40">
        <v>20</v>
      </c>
      <c r="H392" s="37">
        <v>236.79000000000002</v>
      </c>
    </row>
    <row r="393" spans="5:8" x14ac:dyDescent="0.35">
      <c r="E393" s="82">
        <v>45738</v>
      </c>
      <c r="F393" t="s">
        <v>29</v>
      </c>
      <c r="G393" s="40">
        <v>2</v>
      </c>
      <c r="H393" s="37">
        <v>320</v>
      </c>
    </row>
    <row r="394" spans="5:8" x14ac:dyDescent="0.35">
      <c r="E394" s="16"/>
      <c r="F394" t="s">
        <v>162</v>
      </c>
      <c r="G394" s="40">
        <v>12</v>
      </c>
      <c r="H394" s="37">
        <v>241.66666666666666</v>
      </c>
    </row>
    <row r="395" spans="5:8" x14ac:dyDescent="0.35">
      <c r="E395" s="16"/>
      <c r="F395" t="s">
        <v>163</v>
      </c>
      <c r="G395" s="40">
        <v>4</v>
      </c>
      <c r="H395" s="37">
        <v>225</v>
      </c>
    </row>
    <row r="396" spans="5:8" x14ac:dyDescent="0.35">
      <c r="E396" s="16"/>
      <c r="F396" t="s">
        <v>130</v>
      </c>
      <c r="G396" s="40">
        <v>3</v>
      </c>
      <c r="H396" s="37">
        <v>250</v>
      </c>
    </row>
    <row r="397" spans="5:8" x14ac:dyDescent="0.35">
      <c r="E397" s="16"/>
      <c r="F397" t="s">
        <v>126</v>
      </c>
      <c r="G397" s="40">
        <v>3</v>
      </c>
      <c r="H397" s="37">
        <v>250</v>
      </c>
    </row>
    <row r="398" spans="5:8" x14ac:dyDescent="0.35">
      <c r="E398" s="16"/>
      <c r="F398" t="s">
        <v>418</v>
      </c>
      <c r="G398" s="40">
        <v>4</v>
      </c>
      <c r="H398" s="37">
        <v>275.23500000000001</v>
      </c>
    </row>
    <row r="399" spans="5:8" x14ac:dyDescent="0.35">
      <c r="E399" s="16"/>
      <c r="F399" t="s">
        <v>416</v>
      </c>
      <c r="G399" s="40">
        <v>4</v>
      </c>
      <c r="H399" s="37">
        <v>285.52999999999997</v>
      </c>
    </row>
    <row r="400" spans="5:8" x14ac:dyDescent="0.35">
      <c r="E400" s="59" t="s">
        <v>1074</v>
      </c>
      <c r="G400" s="40">
        <v>32</v>
      </c>
      <c r="H400" s="37">
        <v>255.72062499999993</v>
      </c>
    </row>
    <row r="401" spans="5:8" x14ac:dyDescent="0.35">
      <c r="E401" s="82">
        <v>45737</v>
      </c>
      <c r="F401" t="s">
        <v>28</v>
      </c>
      <c r="G401" s="40">
        <v>9</v>
      </c>
      <c r="H401" s="37">
        <v>269.80888888888887</v>
      </c>
    </row>
    <row r="402" spans="5:8" x14ac:dyDescent="0.35">
      <c r="E402" s="16"/>
      <c r="F402" t="s">
        <v>29</v>
      </c>
      <c r="G402" s="40">
        <v>7</v>
      </c>
      <c r="H402" s="37">
        <v>272.08571428571435</v>
      </c>
    </row>
    <row r="403" spans="5:8" x14ac:dyDescent="0.35">
      <c r="E403" s="16"/>
      <c r="F403" t="s">
        <v>26</v>
      </c>
      <c r="G403" s="40">
        <v>4</v>
      </c>
      <c r="H403" s="37">
        <v>240</v>
      </c>
    </row>
    <row r="404" spans="5:8" x14ac:dyDescent="0.35">
      <c r="E404" s="16"/>
      <c r="F404" t="s">
        <v>27</v>
      </c>
      <c r="G404" s="40">
        <v>4</v>
      </c>
      <c r="H404" s="37">
        <v>240</v>
      </c>
    </row>
    <row r="405" spans="5:8" x14ac:dyDescent="0.35">
      <c r="E405" s="16"/>
      <c r="F405" t="s">
        <v>162</v>
      </c>
      <c r="G405" s="40">
        <v>6</v>
      </c>
      <c r="H405" s="37">
        <v>306.57666666666665</v>
      </c>
    </row>
    <row r="406" spans="5:8" x14ac:dyDescent="0.35">
      <c r="E406" s="16"/>
      <c r="F406" t="s">
        <v>416</v>
      </c>
      <c r="G406" s="40">
        <v>1</v>
      </c>
      <c r="H406" s="37">
        <v>240</v>
      </c>
    </row>
    <row r="407" spans="5:8" x14ac:dyDescent="0.35">
      <c r="E407" s="59" t="s">
        <v>1040</v>
      </c>
      <c r="G407" s="40">
        <v>31</v>
      </c>
      <c r="H407" s="37">
        <v>268.78516129032261</v>
      </c>
    </row>
    <row r="408" spans="5:8" x14ac:dyDescent="0.35">
      <c r="E408" s="82">
        <v>45736</v>
      </c>
      <c r="F408" t="s">
        <v>28</v>
      </c>
      <c r="G408" s="40">
        <v>2</v>
      </c>
      <c r="H408" s="37">
        <v>300</v>
      </c>
    </row>
    <row r="409" spans="5:8" x14ac:dyDescent="0.35">
      <c r="E409" s="16"/>
      <c r="F409" t="s">
        <v>29</v>
      </c>
      <c r="G409" s="40">
        <v>11</v>
      </c>
      <c r="H409" s="37">
        <v>281.23181818181814</v>
      </c>
    </row>
    <row r="410" spans="5:8" x14ac:dyDescent="0.35">
      <c r="E410" s="16"/>
      <c r="F410" t="s">
        <v>26</v>
      </c>
      <c r="G410" s="40">
        <v>2</v>
      </c>
      <c r="H410" s="37">
        <v>200</v>
      </c>
    </row>
    <row r="411" spans="5:8" x14ac:dyDescent="0.35">
      <c r="E411" s="16"/>
      <c r="F411" t="s">
        <v>27</v>
      </c>
      <c r="G411" s="40">
        <v>2</v>
      </c>
      <c r="H411" s="37">
        <v>200</v>
      </c>
    </row>
    <row r="412" spans="5:8" x14ac:dyDescent="0.35">
      <c r="E412" s="16"/>
      <c r="F412" t="s">
        <v>162</v>
      </c>
      <c r="G412" s="40">
        <v>6</v>
      </c>
      <c r="H412" s="37">
        <v>306.1633333333333</v>
      </c>
    </row>
    <row r="413" spans="5:8" x14ac:dyDescent="0.35">
      <c r="E413" s="16"/>
      <c r="F413" t="s">
        <v>130</v>
      </c>
      <c r="G413" s="40">
        <v>150</v>
      </c>
      <c r="H413" s="37">
        <v>250</v>
      </c>
    </row>
    <row r="414" spans="5:8" x14ac:dyDescent="0.35">
      <c r="E414" s="16"/>
      <c r="F414" t="s">
        <v>126</v>
      </c>
      <c r="G414" s="40">
        <v>150</v>
      </c>
      <c r="H414" s="37">
        <v>250</v>
      </c>
    </row>
    <row r="415" spans="5:8" x14ac:dyDescent="0.35">
      <c r="E415" s="16"/>
      <c r="F415" t="s">
        <v>115</v>
      </c>
      <c r="G415" s="40">
        <v>2</v>
      </c>
      <c r="H415" s="37">
        <v>311.37</v>
      </c>
    </row>
    <row r="416" spans="5:8" x14ac:dyDescent="0.35">
      <c r="E416" s="59" t="s">
        <v>1041</v>
      </c>
      <c r="G416" s="40">
        <v>325</v>
      </c>
      <c r="H416" s="37">
        <v>252.16390769230765</v>
      </c>
    </row>
    <row r="417" spans="5:8" x14ac:dyDescent="0.35">
      <c r="E417" s="82">
        <v>45735</v>
      </c>
      <c r="F417" t="s">
        <v>28</v>
      </c>
      <c r="G417" s="40">
        <v>0</v>
      </c>
      <c r="H417" s="37">
        <v>0</v>
      </c>
    </row>
    <row r="418" spans="5:8" x14ac:dyDescent="0.35">
      <c r="E418" s="16"/>
      <c r="F418" t="s">
        <v>29</v>
      </c>
      <c r="G418" s="40">
        <v>6</v>
      </c>
      <c r="H418" s="37">
        <v>184.46000000000004</v>
      </c>
    </row>
    <row r="419" spans="5:8" x14ac:dyDescent="0.35">
      <c r="E419" s="16"/>
      <c r="F419" t="s">
        <v>26</v>
      </c>
      <c r="G419" s="40">
        <v>645</v>
      </c>
      <c r="H419" s="37">
        <v>211.8294573643411</v>
      </c>
    </row>
    <row r="420" spans="5:8" x14ac:dyDescent="0.35">
      <c r="E420" s="16"/>
      <c r="F420" t="s">
        <v>27</v>
      </c>
      <c r="G420" s="40">
        <v>642</v>
      </c>
      <c r="H420" s="37">
        <v>212.11838006230531</v>
      </c>
    </row>
    <row r="421" spans="5:8" x14ac:dyDescent="0.35">
      <c r="E421" s="16"/>
      <c r="F421" t="s">
        <v>418</v>
      </c>
      <c r="G421" s="40">
        <v>2</v>
      </c>
      <c r="H421" s="37">
        <v>240</v>
      </c>
    </row>
    <row r="422" spans="5:8" x14ac:dyDescent="0.35">
      <c r="E422" s="16"/>
      <c r="F422" t="s">
        <v>416</v>
      </c>
      <c r="G422" s="40">
        <v>2</v>
      </c>
      <c r="H422" s="37">
        <v>240</v>
      </c>
    </row>
    <row r="423" spans="5:8" x14ac:dyDescent="0.35">
      <c r="E423" s="16"/>
      <c r="F423" t="s">
        <v>114</v>
      </c>
      <c r="G423" s="40">
        <v>3</v>
      </c>
      <c r="H423" s="37">
        <v>276.58666666666664</v>
      </c>
    </row>
    <row r="424" spans="5:8" x14ac:dyDescent="0.35">
      <c r="E424" s="16"/>
      <c r="F424" t="s">
        <v>532</v>
      </c>
      <c r="G424" s="40">
        <v>2</v>
      </c>
      <c r="H424" s="37">
        <v>215</v>
      </c>
    </row>
    <row r="425" spans="5:8" x14ac:dyDescent="0.35">
      <c r="E425" s="16"/>
      <c r="F425" t="s">
        <v>530</v>
      </c>
      <c r="G425" s="40">
        <v>2</v>
      </c>
      <c r="H425" s="37">
        <v>215</v>
      </c>
    </row>
    <row r="426" spans="5:8" x14ac:dyDescent="0.35">
      <c r="E426" s="59" t="s">
        <v>836</v>
      </c>
      <c r="G426" s="40">
        <v>1304</v>
      </c>
      <c r="H426" s="37">
        <v>212.09088957055212</v>
      </c>
    </row>
    <row r="427" spans="5:8" x14ac:dyDescent="0.35">
      <c r="E427" s="82">
        <v>45734</v>
      </c>
      <c r="F427" t="s">
        <v>28</v>
      </c>
      <c r="G427" s="40">
        <v>141</v>
      </c>
      <c r="H427" s="37">
        <v>225.1418439716312</v>
      </c>
    </row>
    <row r="428" spans="5:8" x14ac:dyDescent="0.35">
      <c r="E428" s="16"/>
      <c r="F428" t="s">
        <v>29</v>
      </c>
      <c r="G428" s="40">
        <v>141</v>
      </c>
      <c r="H428" s="37">
        <v>225.1418439716312</v>
      </c>
    </row>
    <row r="429" spans="5:8" x14ac:dyDescent="0.35">
      <c r="E429" s="16"/>
      <c r="F429" t="s">
        <v>26</v>
      </c>
      <c r="G429" s="40">
        <v>14</v>
      </c>
      <c r="H429" s="37">
        <v>220</v>
      </c>
    </row>
    <row r="430" spans="5:8" x14ac:dyDescent="0.35">
      <c r="E430" s="16"/>
      <c r="F430" t="s">
        <v>27</v>
      </c>
      <c r="G430" s="40">
        <v>3</v>
      </c>
      <c r="H430" s="37">
        <v>220</v>
      </c>
    </row>
    <row r="431" spans="5:8" x14ac:dyDescent="0.35">
      <c r="E431" s="16"/>
      <c r="F431" t="s">
        <v>130</v>
      </c>
      <c r="G431" s="40">
        <v>0</v>
      </c>
      <c r="H431" s="37">
        <v>0</v>
      </c>
    </row>
    <row r="432" spans="5:8" x14ac:dyDescent="0.35">
      <c r="E432" s="16"/>
      <c r="F432" t="s">
        <v>126</v>
      </c>
      <c r="G432" s="40">
        <v>0</v>
      </c>
      <c r="H432" s="37">
        <v>0</v>
      </c>
    </row>
    <row r="433" spans="5:8" x14ac:dyDescent="0.35">
      <c r="E433" s="16"/>
      <c r="F433" t="s">
        <v>297</v>
      </c>
      <c r="G433" s="40">
        <v>22</v>
      </c>
      <c r="H433" s="37">
        <v>281.27636363636361</v>
      </c>
    </row>
    <row r="434" spans="5:8" x14ac:dyDescent="0.35">
      <c r="E434" s="16"/>
      <c r="F434" t="s">
        <v>296</v>
      </c>
      <c r="G434" s="40">
        <v>18</v>
      </c>
      <c r="H434" s="37">
        <v>282.10222222222222</v>
      </c>
    </row>
    <row r="435" spans="5:8" x14ac:dyDescent="0.35">
      <c r="E435" s="16"/>
      <c r="F435" t="s">
        <v>114</v>
      </c>
      <c r="G435" s="40">
        <v>4</v>
      </c>
      <c r="H435" s="37">
        <v>298.86</v>
      </c>
    </row>
    <row r="436" spans="5:8" x14ac:dyDescent="0.35">
      <c r="E436" s="59" t="s">
        <v>832</v>
      </c>
      <c r="G436" s="40">
        <v>343</v>
      </c>
      <c r="H436" s="37">
        <v>232.33632653061221</v>
      </c>
    </row>
    <row r="437" spans="5:8" x14ac:dyDescent="0.35">
      <c r="E437" s="82">
        <v>45733</v>
      </c>
      <c r="F437" t="s">
        <v>28</v>
      </c>
      <c r="G437" s="40">
        <v>2</v>
      </c>
      <c r="H437" s="37">
        <v>145</v>
      </c>
    </row>
    <row r="438" spans="5:8" x14ac:dyDescent="0.35">
      <c r="E438" s="16"/>
      <c r="F438" t="s">
        <v>29</v>
      </c>
      <c r="G438" s="40">
        <v>10</v>
      </c>
      <c r="H438" s="37">
        <v>212</v>
      </c>
    </row>
    <row r="439" spans="5:8" x14ac:dyDescent="0.35">
      <c r="E439" s="16"/>
      <c r="F439" t="s">
        <v>26</v>
      </c>
      <c r="G439" s="40">
        <v>42</v>
      </c>
      <c r="H439" s="37">
        <v>174.49619047619049</v>
      </c>
    </row>
    <row r="440" spans="5:8" x14ac:dyDescent="0.35">
      <c r="E440" s="16"/>
      <c r="F440" t="s">
        <v>27</v>
      </c>
      <c r="G440" s="40">
        <v>42</v>
      </c>
      <c r="H440" s="37">
        <v>175.42999999999998</v>
      </c>
    </row>
    <row r="441" spans="5:8" x14ac:dyDescent="0.35">
      <c r="E441" s="16"/>
      <c r="F441" t="s">
        <v>162</v>
      </c>
      <c r="G441" s="40">
        <v>10</v>
      </c>
      <c r="H441" s="37">
        <v>210</v>
      </c>
    </row>
    <row r="442" spans="5:8" x14ac:dyDescent="0.35">
      <c r="E442" s="16"/>
      <c r="F442" t="s">
        <v>163</v>
      </c>
      <c r="G442" s="40">
        <v>5</v>
      </c>
      <c r="H442" s="37">
        <v>200</v>
      </c>
    </row>
    <row r="443" spans="5:8" x14ac:dyDescent="0.35">
      <c r="E443" s="16"/>
      <c r="F443" t="s">
        <v>126</v>
      </c>
      <c r="G443" s="40">
        <v>2</v>
      </c>
      <c r="H443" s="37">
        <v>350</v>
      </c>
    </row>
    <row r="444" spans="5:8" x14ac:dyDescent="0.35">
      <c r="E444" s="16"/>
      <c r="F444" t="s">
        <v>114</v>
      </c>
      <c r="G444" s="40">
        <v>8</v>
      </c>
      <c r="H444" s="37">
        <v>347.72</v>
      </c>
    </row>
    <row r="445" spans="5:8" x14ac:dyDescent="0.35">
      <c r="E445" s="59" t="s">
        <v>1042</v>
      </c>
      <c r="G445" s="40">
        <v>121</v>
      </c>
      <c r="H445" s="37">
        <v>195.77404958677693</v>
      </c>
    </row>
    <row r="446" spans="5:8" x14ac:dyDescent="0.35">
      <c r="E446" s="82">
        <v>45732</v>
      </c>
      <c r="F446" t="s">
        <v>28</v>
      </c>
      <c r="G446" s="40">
        <v>5</v>
      </c>
      <c r="H446" s="37">
        <v>150</v>
      </c>
    </row>
    <row r="447" spans="5:8" x14ac:dyDescent="0.35">
      <c r="E447" s="16"/>
      <c r="F447" t="s">
        <v>162</v>
      </c>
      <c r="G447" s="40">
        <v>8</v>
      </c>
      <c r="H447" s="37">
        <v>250</v>
      </c>
    </row>
    <row r="448" spans="5:8" x14ac:dyDescent="0.35">
      <c r="E448" s="16"/>
      <c r="F448" t="s">
        <v>114</v>
      </c>
      <c r="G448" s="40">
        <v>2</v>
      </c>
      <c r="H448" s="37">
        <v>250</v>
      </c>
    </row>
    <row r="449" spans="5:8" x14ac:dyDescent="0.35">
      <c r="E449" s="59" t="s">
        <v>1075</v>
      </c>
      <c r="G449" s="40">
        <v>15</v>
      </c>
      <c r="H449" s="37">
        <v>216.66666666666666</v>
      </c>
    </row>
    <row r="450" spans="5:8" x14ac:dyDescent="0.35">
      <c r="E450" s="82">
        <v>45731</v>
      </c>
      <c r="F450" t="s">
        <v>28</v>
      </c>
      <c r="G450" s="40">
        <v>2</v>
      </c>
      <c r="H450" s="37">
        <v>200</v>
      </c>
    </row>
    <row r="451" spans="5:8" x14ac:dyDescent="0.35">
      <c r="E451" s="16"/>
      <c r="F451" t="s">
        <v>115</v>
      </c>
      <c r="G451" s="40">
        <v>2</v>
      </c>
      <c r="H451" s="37">
        <v>350.69</v>
      </c>
    </row>
    <row r="452" spans="5:8" x14ac:dyDescent="0.35">
      <c r="E452" s="16"/>
      <c r="F452" t="s">
        <v>114</v>
      </c>
      <c r="G452" s="40">
        <v>2</v>
      </c>
      <c r="H452" s="37">
        <v>347.72</v>
      </c>
    </row>
    <row r="453" spans="5:8" x14ac:dyDescent="0.35">
      <c r="E453" s="59" t="s">
        <v>1076</v>
      </c>
      <c r="G453" s="40">
        <v>6</v>
      </c>
      <c r="H453" s="37">
        <v>299.47000000000003</v>
      </c>
    </row>
    <row r="454" spans="5:8" x14ac:dyDescent="0.35">
      <c r="E454" s="82">
        <v>45730</v>
      </c>
      <c r="F454" t="s">
        <v>28</v>
      </c>
      <c r="G454" s="40">
        <v>10</v>
      </c>
      <c r="H454" s="37">
        <v>245</v>
      </c>
    </row>
    <row r="455" spans="5:8" x14ac:dyDescent="0.35">
      <c r="E455" s="16"/>
      <c r="F455" t="s">
        <v>29</v>
      </c>
      <c r="G455" s="40">
        <v>10</v>
      </c>
      <c r="H455" s="37">
        <v>245</v>
      </c>
    </row>
    <row r="456" spans="5:8" x14ac:dyDescent="0.35">
      <c r="E456" s="16"/>
      <c r="F456" t="s">
        <v>26</v>
      </c>
      <c r="G456" s="40">
        <v>208</v>
      </c>
      <c r="H456" s="37">
        <v>190</v>
      </c>
    </row>
    <row r="457" spans="5:8" x14ac:dyDescent="0.35">
      <c r="E457" s="16"/>
      <c r="F457" t="s">
        <v>27</v>
      </c>
      <c r="G457" s="40">
        <v>208</v>
      </c>
      <c r="H457" s="37">
        <v>190</v>
      </c>
    </row>
    <row r="458" spans="5:8" x14ac:dyDescent="0.35">
      <c r="E458" s="16"/>
      <c r="F458" t="s">
        <v>126</v>
      </c>
      <c r="G458" s="40">
        <v>2</v>
      </c>
      <c r="H458" s="37">
        <v>250</v>
      </c>
    </row>
    <row r="459" spans="5:8" x14ac:dyDescent="0.35">
      <c r="E459" s="16"/>
      <c r="F459" t="s">
        <v>115</v>
      </c>
      <c r="G459" s="40">
        <v>2</v>
      </c>
      <c r="H459" s="37">
        <v>250</v>
      </c>
    </row>
    <row r="460" spans="5:8" x14ac:dyDescent="0.35">
      <c r="E460" s="59" t="s">
        <v>1043</v>
      </c>
      <c r="G460" s="40">
        <v>440</v>
      </c>
      <c r="H460" s="37">
        <v>193.04545454545453</v>
      </c>
    </row>
    <row r="461" spans="5:8" x14ac:dyDescent="0.35">
      <c r="E461" s="82">
        <v>45729</v>
      </c>
      <c r="F461" t="s">
        <v>28</v>
      </c>
      <c r="G461" s="40">
        <v>2</v>
      </c>
      <c r="H461" s="37">
        <v>200</v>
      </c>
    </row>
    <row r="462" spans="5:8" x14ac:dyDescent="0.35">
      <c r="E462" s="16"/>
      <c r="F462" t="s">
        <v>29</v>
      </c>
      <c r="G462" s="40">
        <v>5</v>
      </c>
      <c r="H462" s="37">
        <v>199.85200000000003</v>
      </c>
    </row>
    <row r="463" spans="5:8" x14ac:dyDescent="0.35">
      <c r="E463" s="16"/>
      <c r="F463" t="s">
        <v>115</v>
      </c>
      <c r="G463" s="40">
        <v>2</v>
      </c>
      <c r="H463" s="37">
        <v>250</v>
      </c>
    </row>
    <row r="464" spans="5:8" x14ac:dyDescent="0.35">
      <c r="E464" s="16"/>
      <c r="F464" t="s">
        <v>114</v>
      </c>
      <c r="G464" s="40">
        <v>2</v>
      </c>
      <c r="H464" s="37">
        <v>250</v>
      </c>
    </row>
    <row r="465" spans="5:8" x14ac:dyDescent="0.35">
      <c r="E465" s="59" t="s">
        <v>1077</v>
      </c>
      <c r="G465" s="40">
        <v>11</v>
      </c>
      <c r="H465" s="37">
        <v>218.11454545454546</v>
      </c>
    </row>
    <row r="466" spans="5:8" x14ac:dyDescent="0.35">
      <c r="E466" s="82">
        <v>45728</v>
      </c>
      <c r="F466" t="s">
        <v>28</v>
      </c>
      <c r="G466" s="40">
        <v>4</v>
      </c>
      <c r="H466" s="37">
        <v>224.04</v>
      </c>
    </row>
    <row r="467" spans="5:8" x14ac:dyDescent="0.35">
      <c r="E467" s="16"/>
      <c r="F467" t="s">
        <v>29</v>
      </c>
      <c r="G467" s="40">
        <v>8</v>
      </c>
      <c r="H467" s="37">
        <v>281.35750000000002</v>
      </c>
    </row>
    <row r="468" spans="5:8" x14ac:dyDescent="0.35">
      <c r="E468" s="16"/>
      <c r="F468" t="s">
        <v>26</v>
      </c>
      <c r="G468" s="40">
        <v>9</v>
      </c>
      <c r="H468" s="37">
        <v>215.55555555555554</v>
      </c>
    </row>
    <row r="469" spans="5:8" x14ac:dyDescent="0.35">
      <c r="E469" s="16"/>
      <c r="F469" t="s">
        <v>27</v>
      </c>
      <c r="G469" s="40">
        <v>12</v>
      </c>
      <c r="H469" s="37">
        <v>201.66666666666666</v>
      </c>
    </row>
    <row r="470" spans="5:8" x14ac:dyDescent="0.35">
      <c r="E470" s="16"/>
      <c r="F470" t="s">
        <v>297</v>
      </c>
      <c r="G470" s="40">
        <v>4</v>
      </c>
      <c r="H470" s="37">
        <v>304.65999999999997</v>
      </c>
    </row>
    <row r="471" spans="5:8" x14ac:dyDescent="0.35">
      <c r="E471" s="16"/>
      <c r="F471" t="s">
        <v>115</v>
      </c>
      <c r="G471" s="40">
        <v>0</v>
      </c>
      <c r="H471" s="37">
        <v>0</v>
      </c>
    </row>
    <row r="472" spans="5:8" x14ac:dyDescent="0.35">
      <c r="E472" s="16"/>
      <c r="F472" t="s">
        <v>114</v>
      </c>
      <c r="G472" s="40">
        <v>0</v>
      </c>
      <c r="H472" s="37">
        <v>0</v>
      </c>
    </row>
    <row r="473" spans="5:8" x14ac:dyDescent="0.35">
      <c r="E473" s="59" t="s">
        <v>1044</v>
      </c>
      <c r="G473" s="40">
        <v>37</v>
      </c>
      <c r="H473" s="37">
        <v>235.82864864864865</v>
      </c>
    </row>
    <row r="474" spans="5:8" x14ac:dyDescent="0.35">
      <c r="E474" s="82">
        <v>45727</v>
      </c>
      <c r="F474" t="s">
        <v>162</v>
      </c>
      <c r="G474" s="40">
        <v>2</v>
      </c>
      <c r="H474" s="37">
        <v>200</v>
      </c>
    </row>
    <row r="475" spans="5:8" x14ac:dyDescent="0.35">
      <c r="E475" s="16"/>
      <c r="F475" t="s">
        <v>130</v>
      </c>
      <c r="G475" s="40">
        <v>4</v>
      </c>
      <c r="H475" s="37">
        <v>334.55</v>
      </c>
    </row>
    <row r="476" spans="5:8" x14ac:dyDescent="0.35">
      <c r="E476" s="16"/>
      <c r="F476" t="s">
        <v>126</v>
      </c>
      <c r="G476" s="40">
        <v>5</v>
      </c>
      <c r="H476" s="37">
        <v>355.38400000000001</v>
      </c>
    </row>
    <row r="477" spans="5:8" x14ac:dyDescent="0.35">
      <c r="E477" s="16"/>
      <c r="F477" t="s">
        <v>115</v>
      </c>
      <c r="G477" s="40">
        <v>10</v>
      </c>
      <c r="H477" s="37">
        <v>301.82800000000009</v>
      </c>
    </row>
    <row r="478" spans="5:8" x14ac:dyDescent="0.35">
      <c r="E478" s="16"/>
      <c r="F478" t="s">
        <v>114</v>
      </c>
      <c r="G478" s="40">
        <v>10</v>
      </c>
      <c r="H478" s="37">
        <v>302.61199999999997</v>
      </c>
    </row>
    <row r="479" spans="5:8" x14ac:dyDescent="0.35">
      <c r="E479" s="59" t="s">
        <v>1078</v>
      </c>
      <c r="G479" s="40">
        <v>31</v>
      </c>
      <c r="H479" s="37">
        <v>308.37161290322575</v>
      </c>
    </row>
    <row r="480" spans="5:8" x14ac:dyDescent="0.35">
      <c r="E480" s="82">
        <v>45726</v>
      </c>
      <c r="F480" t="s">
        <v>28</v>
      </c>
      <c r="G480" s="40">
        <v>120</v>
      </c>
      <c r="H480" s="37">
        <v>233.83333333333334</v>
      </c>
    </row>
    <row r="481" spans="5:8" x14ac:dyDescent="0.35">
      <c r="E481" s="16"/>
      <c r="F481" t="s">
        <v>29</v>
      </c>
      <c r="G481" s="40">
        <v>129</v>
      </c>
      <c r="H481" s="37">
        <v>231.36186046511622</v>
      </c>
    </row>
    <row r="482" spans="5:8" x14ac:dyDescent="0.35">
      <c r="E482" s="16"/>
      <c r="F482" t="s">
        <v>26</v>
      </c>
      <c r="G482" s="40">
        <v>125</v>
      </c>
      <c r="H482" s="37">
        <v>225</v>
      </c>
    </row>
    <row r="483" spans="5:8" x14ac:dyDescent="0.35">
      <c r="E483" s="16"/>
      <c r="F483" t="s">
        <v>27</v>
      </c>
      <c r="G483" s="40">
        <v>125</v>
      </c>
      <c r="H483" s="37">
        <v>225</v>
      </c>
    </row>
    <row r="484" spans="5:8" x14ac:dyDescent="0.35">
      <c r="E484" s="16"/>
      <c r="F484" t="s">
        <v>162</v>
      </c>
      <c r="G484" s="40">
        <v>4</v>
      </c>
      <c r="H484" s="37">
        <v>200</v>
      </c>
    </row>
    <row r="485" spans="5:8" x14ac:dyDescent="0.35">
      <c r="E485" s="16"/>
      <c r="F485" t="s">
        <v>163</v>
      </c>
      <c r="G485" s="40">
        <v>8</v>
      </c>
      <c r="H485" s="37">
        <v>246.875</v>
      </c>
    </row>
    <row r="486" spans="5:8" x14ac:dyDescent="0.35">
      <c r="E486" s="16"/>
      <c r="F486" t="s">
        <v>126</v>
      </c>
      <c r="G486" s="40">
        <v>6</v>
      </c>
      <c r="H486" s="37">
        <v>175</v>
      </c>
    </row>
    <row r="487" spans="5:8" x14ac:dyDescent="0.35">
      <c r="E487" s="16"/>
      <c r="F487" t="s">
        <v>416</v>
      </c>
      <c r="G487" s="40">
        <v>3</v>
      </c>
      <c r="H487" s="37">
        <v>240</v>
      </c>
    </row>
    <row r="488" spans="5:8" x14ac:dyDescent="0.35">
      <c r="E488" s="16"/>
      <c r="F488" t="s">
        <v>532</v>
      </c>
      <c r="G488" s="40">
        <v>510</v>
      </c>
      <c r="H488" s="37">
        <v>219.11764705882354</v>
      </c>
    </row>
    <row r="489" spans="5:8" x14ac:dyDescent="0.35">
      <c r="E489" s="16"/>
      <c r="F489" t="s">
        <v>530</v>
      </c>
      <c r="G489" s="40">
        <v>510</v>
      </c>
      <c r="H489" s="37">
        <v>219.11764705882354</v>
      </c>
    </row>
    <row r="490" spans="5:8" x14ac:dyDescent="0.35">
      <c r="E490" s="59" t="s">
        <v>1045</v>
      </c>
      <c r="G490" s="40">
        <v>1540</v>
      </c>
      <c r="H490" s="37">
        <v>222.20823376623377</v>
      </c>
    </row>
    <row r="491" spans="5:8" x14ac:dyDescent="0.35">
      <c r="E491" s="82">
        <v>45725</v>
      </c>
      <c r="F491" t="s">
        <v>28</v>
      </c>
      <c r="G491" s="40">
        <v>6</v>
      </c>
      <c r="H491" s="37">
        <v>210</v>
      </c>
    </row>
    <row r="492" spans="5:8" x14ac:dyDescent="0.35">
      <c r="E492" s="16"/>
      <c r="F492" t="s">
        <v>29</v>
      </c>
      <c r="G492" s="40">
        <v>6</v>
      </c>
      <c r="H492" s="37">
        <v>210</v>
      </c>
    </row>
    <row r="493" spans="5:8" x14ac:dyDescent="0.35">
      <c r="E493" s="16"/>
      <c r="F493" t="s">
        <v>26</v>
      </c>
      <c r="G493" s="40">
        <v>3</v>
      </c>
      <c r="H493" s="37">
        <v>220</v>
      </c>
    </row>
    <row r="494" spans="5:8" x14ac:dyDescent="0.35">
      <c r="E494" s="16"/>
      <c r="F494" t="s">
        <v>163</v>
      </c>
      <c r="G494" s="40">
        <v>2</v>
      </c>
      <c r="H494" s="37">
        <v>200</v>
      </c>
    </row>
    <row r="495" spans="5:8" x14ac:dyDescent="0.35">
      <c r="E495" s="16"/>
      <c r="F495" t="s">
        <v>126</v>
      </c>
      <c r="G495" s="40">
        <v>2</v>
      </c>
      <c r="H495" s="37">
        <v>377.72</v>
      </c>
    </row>
    <row r="496" spans="5:8" x14ac:dyDescent="0.35">
      <c r="E496" s="59" t="s">
        <v>1046</v>
      </c>
      <c r="G496" s="40">
        <v>19</v>
      </c>
      <c r="H496" s="37">
        <v>228.18105263157898</v>
      </c>
    </row>
    <row r="497" spans="5:8" x14ac:dyDescent="0.35">
      <c r="E497" s="82">
        <v>45724</v>
      </c>
      <c r="F497" t="s">
        <v>28</v>
      </c>
      <c r="G497" s="40">
        <v>3</v>
      </c>
      <c r="H497" s="37">
        <v>284.87333333333333</v>
      </c>
    </row>
    <row r="498" spans="5:8" x14ac:dyDescent="0.35">
      <c r="E498" s="16"/>
      <c r="F498" t="s">
        <v>29</v>
      </c>
      <c r="G498" s="40">
        <v>3</v>
      </c>
      <c r="H498" s="37">
        <v>216.42</v>
      </c>
    </row>
    <row r="499" spans="5:8" x14ac:dyDescent="0.35">
      <c r="E499" s="16"/>
      <c r="F499" t="s">
        <v>26</v>
      </c>
      <c r="G499" s="40">
        <v>3</v>
      </c>
      <c r="H499" s="37">
        <v>309.42</v>
      </c>
    </row>
    <row r="500" spans="5:8" x14ac:dyDescent="0.35">
      <c r="E500" s="16"/>
      <c r="F500" t="s">
        <v>27</v>
      </c>
      <c r="G500" s="40">
        <v>3</v>
      </c>
      <c r="H500" s="37">
        <v>429.03</v>
      </c>
    </row>
    <row r="501" spans="5:8" x14ac:dyDescent="0.35">
      <c r="E501" s="16"/>
      <c r="F501" t="s">
        <v>162</v>
      </c>
      <c r="G501" s="40">
        <v>2</v>
      </c>
      <c r="H501" s="37">
        <v>250</v>
      </c>
    </row>
    <row r="502" spans="5:8" x14ac:dyDescent="0.35">
      <c r="E502" s="16"/>
      <c r="F502" t="s">
        <v>114</v>
      </c>
      <c r="G502" s="40">
        <v>2</v>
      </c>
      <c r="H502" s="37">
        <v>250</v>
      </c>
    </row>
    <row r="503" spans="5:8" x14ac:dyDescent="0.35">
      <c r="E503" s="59" t="s">
        <v>1047</v>
      </c>
      <c r="G503" s="40">
        <v>16</v>
      </c>
      <c r="H503" s="37">
        <v>294.95187499999997</v>
      </c>
    </row>
    <row r="504" spans="5:8" x14ac:dyDescent="0.35">
      <c r="E504" s="82">
        <v>45723</v>
      </c>
      <c r="F504" t="s">
        <v>28</v>
      </c>
      <c r="G504" s="40">
        <v>2</v>
      </c>
      <c r="H504" s="37">
        <v>280</v>
      </c>
    </row>
    <row r="505" spans="5:8" x14ac:dyDescent="0.35">
      <c r="E505" s="16"/>
      <c r="F505" t="s">
        <v>29</v>
      </c>
      <c r="G505" s="40">
        <v>11</v>
      </c>
      <c r="H505" s="37">
        <v>175.90909090909091</v>
      </c>
    </row>
    <row r="506" spans="5:8" x14ac:dyDescent="0.35">
      <c r="E506" s="16"/>
      <c r="F506" t="s">
        <v>162</v>
      </c>
      <c r="G506" s="40">
        <v>3</v>
      </c>
      <c r="H506" s="37">
        <v>200</v>
      </c>
    </row>
    <row r="507" spans="5:8" x14ac:dyDescent="0.35">
      <c r="E507" s="16"/>
      <c r="F507" t="s">
        <v>163</v>
      </c>
      <c r="G507" s="40">
        <v>2</v>
      </c>
      <c r="H507" s="37">
        <v>200</v>
      </c>
    </row>
    <row r="508" spans="5:8" x14ac:dyDescent="0.35">
      <c r="E508" s="16"/>
      <c r="F508" t="s">
        <v>130</v>
      </c>
      <c r="G508" s="40">
        <v>1</v>
      </c>
      <c r="H508" s="37">
        <v>224.64</v>
      </c>
    </row>
    <row r="509" spans="5:8" x14ac:dyDescent="0.35">
      <c r="E509" s="59" t="s">
        <v>1079</v>
      </c>
      <c r="G509" s="40">
        <v>19</v>
      </c>
      <c r="H509" s="37">
        <v>195.77052631578945</v>
      </c>
    </row>
    <row r="510" spans="5:8" x14ac:dyDescent="0.35">
      <c r="E510" s="82">
        <v>45722</v>
      </c>
      <c r="F510" t="s">
        <v>29</v>
      </c>
      <c r="G510" s="40">
        <v>21</v>
      </c>
      <c r="H510" s="37">
        <v>237.20761904761906</v>
      </c>
    </row>
    <row r="511" spans="5:8" x14ac:dyDescent="0.35">
      <c r="E511" s="16"/>
      <c r="F511" t="s">
        <v>26</v>
      </c>
      <c r="G511" s="40">
        <v>0</v>
      </c>
      <c r="H511" s="37">
        <v>0</v>
      </c>
    </row>
    <row r="512" spans="5:8" x14ac:dyDescent="0.35">
      <c r="E512" s="16"/>
      <c r="F512" t="s">
        <v>27</v>
      </c>
      <c r="G512" s="40">
        <v>0</v>
      </c>
      <c r="H512" s="37">
        <v>0</v>
      </c>
    </row>
    <row r="513" spans="5:8" x14ac:dyDescent="0.35">
      <c r="E513" s="16"/>
      <c r="F513" t="s">
        <v>416</v>
      </c>
      <c r="G513" s="40">
        <v>2</v>
      </c>
      <c r="H513" s="37">
        <v>240</v>
      </c>
    </row>
    <row r="514" spans="5:8" x14ac:dyDescent="0.35">
      <c r="E514" s="16"/>
      <c r="F514" t="s">
        <v>114</v>
      </c>
      <c r="G514" s="40">
        <v>5</v>
      </c>
      <c r="H514" s="37">
        <v>347.72</v>
      </c>
    </row>
    <row r="515" spans="5:8" x14ac:dyDescent="0.35">
      <c r="E515" s="59" t="s">
        <v>1048</v>
      </c>
      <c r="G515" s="40">
        <v>28</v>
      </c>
      <c r="H515" s="37">
        <v>257.14142857142866</v>
      </c>
    </row>
    <row r="516" spans="5:8" x14ac:dyDescent="0.35">
      <c r="E516" s="82">
        <v>45721</v>
      </c>
      <c r="F516" t="s">
        <v>28</v>
      </c>
      <c r="G516" s="40">
        <v>5</v>
      </c>
      <c r="H516" s="37">
        <v>290</v>
      </c>
    </row>
    <row r="517" spans="5:8" x14ac:dyDescent="0.35">
      <c r="E517" s="16"/>
      <c r="F517" t="s">
        <v>29</v>
      </c>
      <c r="G517" s="40">
        <v>5</v>
      </c>
      <c r="H517" s="37">
        <v>290</v>
      </c>
    </row>
    <row r="518" spans="5:8" x14ac:dyDescent="0.35">
      <c r="E518" s="16"/>
      <c r="F518" t="s">
        <v>130</v>
      </c>
      <c r="G518" s="40">
        <v>4</v>
      </c>
      <c r="H518" s="37">
        <v>175</v>
      </c>
    </row>
    <row r="519" spans="5:8" x14ac:dyDescent="0.35">
      <c r="E519" s="16"/>
      <c r="F519" t="s">
        <v>126</v>
      </c>
      <c r="G519" s="40">
        <v>4</v>
      </c>
      <c r="H519" s="37">
        <v>175</v>
      </c>
    </row>
    <row r="520" spans="5:8" x14ac:dyDescent="0.35">
      <c r="E520" s="16"/>
      <c r="F520" t="s">
        <v>114</v>
      </c>
      <c r="G520" s="40">
        <v>4</v>
      </c>
      <c r="H520" s="37">
        <v>250</v>
      </c>
    </row>
    <row r="521" spans="5:8" x14ac:dyDescent="0.35">
      <c r="E521" s="59" t="s">
        <v>1080</v>
      </c>
      <c r="G521" s="40">
        <v>22</v>
      </c>
      <c r="H521" s="37">
        <v>240.90909090909091</v>
      </c>
    </row>
    <row r="522" spans="5:8" x14ac:dyDescent="0.35">
      <c r="E522" s="82">
        <v>45720</v>
      </c>
      <c r="F522" t="s">
        <v>28</v>
      </c>
      <c r="G522" s="40">
        <v>10</v>
      </c>
      <c r="H522" s="37">
        <v>277</v>
      </c>
    </row>
    <row r="523" spans="5:8" x14ac:dyDescent="0.35">
      <c r="E523" s="16"/>
      <c r="F523" t="s">
        <v>29</v>
      </c>
      <c r="G523" s="40">
        <v>7</v>
      </c>
      <c r="H523" s="37">
        <v>257.85714285714283</v>
      </c>
    </row>
    <row r="524" spans="5:8" x14ac:dyDescent="0.35">
      <c r="E524" s="16"/>
      <c r="F524" t="s">
        <v>418</v>
      </c>
      <c r="G524" s="40">
        <v>4</v>
      </c>
      <c r="H524" s="37">
        <v>240</v>
      </c>
    </row>
    <row r="525" spans="5:8" x14ac:dyDescent="0.35">
      <c r="E525" s="16"/>
      <c r="F525" t="s">
        <v>416</v>
      </c>
      <c r="G525" s="40">
        <v>6</v>
      </c>
      <c r="H525" s="37">
        <v>240</v>
      </c>
    </row>
    <row r="526" spans="5:8" x14ac:dyDescent="0.35">
      <c r="E526" s="59" t="s">
        <v>1081</v>
      </c>
      <c r="G526" s="40">
        <v>27</v>
      </c>
      <c r="H526" s="37">
        <v>258.33333333333331</v>
      </c>
    </row>
    <row r="527" spans="5:8" x14ac:dyDescent="0.35">
      <c r="E527" s="82">
        <v>45719</v>
      </c>
      <c r="F527" t="s">
        <v>28</v>
      </c>
      <c r="G527" s="40">
        <v>43</v>
      </c>
      <c r="H527" s="37">
        <v>247.49116279069773</v>
      </c>
    </row>
    <row r="528" spans="5:8" x14ac:dyDescent="0.35">
      <c r="E528" s="16"/>
      <c r="F528" t="s">
        <v>29</v>
      </c>
      <c r="G528" s="40">
        <v>37</v>
      </c>
      <c r="H528" s="37">
        <v>232.34486486486486</v>
      </c>
    </row>
    <row r="529" spans="5:8" x14ac:dyDescent="0.35">
      <c r="E529" s="16"/>
      <c r="F529" t="s">
        <v>26</v>
      </c>
      <c r="G529" s="40">
        <v>6</v>
      </c>
      <c r="H529" s="37">
        <v>193.33333333333334</v>
      </c>
    </row>
    <row r="530" spans="5:8" x14ac:dyDescent="0.35">
      <c r="E530" s="16"/>
      <c r="F530" t="s">
        <v>27</v>
      </c>
      <c r="G530" s="40">
        <v>2</v>
      </c>
      <c r="H530" s="37">
        <v>260</v>
      </c>
    </row>
    <row r="531" spans="5:8" x14ac:dyDescent="0.35">
      <c r="E531" s="16"/>
      <c r="F531" t="s">
        <v>162</v>
      </c>
      <c r="G531" s="40">
        <v>2</v>
      </c>
      <c r="H531" s="37">
        <v>300</v>
      </c>
    </row>
    <row r="532" spans="5:8" x14ac:dyDescent="0.35">
      <c r="E532" s="16"/>
      <c r="F532" t="s">
        <v>130</v>
      </c>
      <c r="G532" s="40">
        <v>2</v>
      </c>
      <c r="H532" s="37">
        <v>467.55</v>
      </c>
    </row>
    <row r="533" spans="5:8" x14ac:dyDescent="0.35">
      <c r="E533" s="16"/>
      <c r="F533" t="s">
        <v>114</v>
      </c>
      <c r="G533" s="40">
        <v>2</v>
      </c>
      <c r="H533" s="37">
        <v>347.72</v>
      </c>
    </row>
    <row r="534" spans="5:8" x14ac:dyDescent="0.35">
      <c r="E534" s="59" t="s">
        <v>1049</v>
      </c>
      <c r="G534" s="40">
        <v>94</v>
      </c>
      <c r="H534" s="37">
        <v>246.27042553191487</v>
      </c>
    </row>
    <row r="535" spans="5:8" x14ac:dyDescent="0.35">
      <c r="E535" s="82">
        <v>45717</v>
      </c>
      <c r="F535" t="s">
        <v>28</v>
      </c>
      <c r="G535" s="40">
        <v>1</v>
      </c>
      <c r="H535" s="37">
        <v>164.04</v>
      </c>
    </row>
    <row r="536" spans="5:8" x14ac:dyDescent="0.35">
      <c r="E536" s="16"/>
      <c r="F536" t="s">
        <v>29</v>
      </c>
      <c r="G536" s="40">
        <v>8</v>
      </c>
      <c r="H536" s="37">
        <v>175</v>
      </c>
    </row>
    <row r="537" spans="5:8" x14ac:dyDescent="0.35">
      <c r="E537" s="16"/>
      <c r="F537" t="s">
        <v>163</v>
      </c>
      <c r="G537" s="40">
        <v>2</v>
      </c>
      <c r="H537" s="37">
        <v>325</v>
      </c>
    </row>
    <row r="538" spans="5:8" x14ac:dyDescent="0.35">
      <c r="E538" s="16"/>
      <c r="F538" t="s">
        <v>130</v>
      </c>
      <c r="G538" s="40">
        <v>4</v>
      </c>
      <c r="H538" s="37">
        <v>302.16500000000002</v>
      </c>
    </row>
    <row r="539" spans="5:8" x14ac:dyDescent="0.35">
      <c r="E539" s="16"/>
      <c r="F539" t="s">
        <v>126</v>
      </c>
      <c r="G539" s="40">
        <v>4</v>
      </c>
      <c r="H539" s="37">
        <v>316.84500000000003</v>
      </c>
    </row>
    <row r="540" spans="5:8" x14ac:dyDescent="0.35">
      <c r="E540" s="59" t="s">
        <v>1082</v>
      </c>
      <c r="G540" s="40">
        <v>19</v>
      </c>
      <c r="H540" s="37">
        <v>246.84631578947372</v>
      </c>
    </row>
    <row r="541" spans="5:8" x14ac:dyDescent="0.35">
      <c r="E541" s="82">
        <v>45716</v>
      </c>
      <c r="F541" t="s">
        <v>28</v>
      </c>
      <c r="G541" s="40">
        <v>10</v>
      </c>
      <c r="H541" s="37">
        <v>140</v>
      </c>
    </row>
    <row r="542" spans="5:8" x14ac:dyDescent="0.35">
      <c r="E542" s="16"/>
      <c r="F542" t="s">
        <v>29</v>
      </c>
      <c r="G542" s="40">
        <v>8</v>
      </c>
      <c r="H542" s="37">
        <v>234.82999999999998</v>
      </c>
    </row>
    <row r="543" spans="5:8" x14ac:dyDescent="0.35">
      <c r="E543" s="16"/>
      <c r="F543" t="s">
        <v>26</v>
      </c>
      <c r="G543" s="40">
        <v>1</v>
      </c>
      <c r="H543" s="37">
        <v>175</v>
      </c>
    </row>
    <row r="544" spans="5:8" x14ac:dyDescent="0.35">
      <c r="E544" s="16"/>
      <c r="F544" t="s">
        <v>27</v>
      </c>
      <c r="G544" s="40">
        <v>1</v>
      </c>
      <c r="H544" s="37">
        <v>175</v>
      </c>
    </row>
    <row r="545" spans="5:8" x14ac:dyDescent="0.35">
      <c r="E545" s="16"/>
      <c r="F545" t="s">
        <v>162</v>
      </c>
      <c r="G545" s="40">
        <v>4</v>
      </c>
      <c r="H545" s="37">
        <v>200</v>
      </c>
    </row>
    <row r="546" spans="5:8" x14ac:dyDescent="0.35">
      <c r="E546" s="16"/>
      <c r="F546" t="s">
        <v>130</v>
      </c>
      <c r="G546" s="40">
        <v>2</v>
      </c>
      <c r="H546" s="37">
        <v>200</v>
      </c>
    </row>
    <row r="547" spans="5:8" x14ac:dyDescent="0.35">
      <c r="E547" s="16"/>
      <c r="F547" t="s">
        <v>126</v>
      </c>
      <c r="G547" s="40">
        <v>2</v>
      </c>
      <c r="H547" s="37">
        <v>200</v>
      </c>
    </row>
    <row r="548" spans="5:8" x14ac:dyDescent="0.35">
      <c r="E548" s="59" t="s">
        <v>706</v>
      </c>
      <c r="G548" s="40">
        <v>28</v>
      </c>
      <c r="H548" s="37">
        <v>186.73714285714283</v>
      </c>
    </row>
    <row r="549" spans="5:8" x14ac:dyDescent="0.35">
      <c r="E549" s="82">
        <v>45715</v>
      </c>
      <c r="F549" t="s">
        <v>28</v>
      </c>
      <c r="G549" s="40">
        <v>386</v>
      </c>
      <c r="H549" s="37">
        <v>234.92227979274611</v>
      </c>
    </row>
    <row r="550" spans="5:8" x14ac:dyDescent="0.35">
      <c r="E550" s="16"/>
      <c r="F550" t="s">
        <v>29</v>
      </c>
      <c r="G550" s="40">
        <v>390</v>
      </c>
      <c r="H550" s="37">
        <v>235.07692307692307</v>
      </c>
    </row>
    <row r="551" spans="5:8" x14ac:dyDescent="0.35">
      <c r="E551" s="16"/>
      <c r="F551" t="s">
        <v>26</v>
      </c>
      <c r="G551" s="40">
        <v>109</v>
      </c>
      <c r="H551" s="37">
        <v>219.97798165137621</v>
      </c>
    </row>
    <row r="552" spans="5:8" x14ac:dyDescent="0.35">
      <c r="E552" s="16"/>
      <c r="F552" t="s">
        <v>27</v>
      </c>
      <c r="G552" s="40">
        <v>108</v>
      </c>
      <c r="H552" s="37">
        <v>222.87777777777779</v>
      </c>
    </row>
    <row r="553" spans="5:8" x14ac:dyDescent="0.35">
      <c r="E553" s="16"/>
      <c r="F553" t="s">
        <v>163</v>
      </c>
      <c r="G553" s="40">
        <v>2</v>
      </c>
      <c r="H553" s="37">
        <v>349.8</v>
      </c>
    </row>
    <row r="554" spans="5:8" x14ac:dyDescent="0.35">
      <c r="E554" s="16"/>
      <c r="F554" t="s">
        <v>115</v>
      </c>
      <c r="G554" s="40">
        <v>120</v>
      </c>
      <c r="H554" s="37">
        <v>270</v>
      </c>
    </row>
    <row r="555" spans="5:8" x14ac:dyDescent="0.35">
      <c r="E555" s="16"/>
      <c r="F555" t="s">
        <v>114</v>
      </c>
      <c r="G555" s="40">
        <v>120</v>
      </c>
      <c r="H555" s="37">
        <v>270</v>
      </c>
    </row>
    <row r="556" spans="5:8" x14ac:dyDescent="0.35">
      <c r="E556" s="59" t="s">
        <v>1050</v>
      </c>
      <c r="G556" s="40">
        <v>1235</v>
      </c>
      <c r="H556" s="37">
        <v>239.60161943319838</v>
      </c>
    </row>
    <row r="557" spans="5:8" x14ac:dyDescent="0.35">
      <c r="E557" s="82">
        <v>45714</v>
      </c>
      <c r="F557" t="s">
        <v>28</v>
      </c>
      <c r="G557" s="40">
        <v>45</v>
      </c>
      <c r="H557" s="37">
        <v>284.0262222222222</v>
      </c>
    </row>
    <row r="558" spans="5:8" x14ac:dyDescent="0.35">
      <c r="E558" s="16"/>
      <c r="F558" t="s">
        <v>29</v>
      </c>
      <c r="G558" s="40">
        <v>41</v>
      </c>
      <c r="H558" s="37">
        <v>285</v>
      </c>
    </row>
    <row r="559" spans="5:8" x14ac:dyDescent="0.35">
      <c r="E559" s="16"/>
      <c r="F559" t="s">
        <v>26</v>
      </c>
      <c r="G559" s="40">
        <v>281</v>
      </c>
      <c r="H559" s="37">
        <v>230.2470462633452</v>
      </c>
    </row>
    <row r="560" spans="5:8" x14ac:dyDescent="0.35">
      <c r="E560" s="16"/>
      <c r="F560" t="s">
        <v>27</v>
      </c>
      <c r="G560" s="40">
        <v>280</v>
      </c>
      <c r="H560" s="37">
        <v>230</v>
      </c>
    </row>
    <row r="561" spans="5:8" x14ac:dyDescent="0.35">
      <c r="E561" s="59" t="s">
        <v>1051</v>
      </c>
      <c r="G561" s="40">
        <v>647</v>
      </c>
      <c r="H561" s="37">
        <v>237.35023183925813</v>
      </c>
    </row>
    <row r="562" spans="5:8" x14ac:dyDescent="0.35">
      <c r="E562" s="82">
        <v>45713</v>
      </c>
      <c r="F562" t="s">
        <v>26</v>
      </c>
      <c r="G562" s="40">
        <v>14</v>
      </c>
      <c r="H562" s="37">
        <v>217.14285714285714</v>
      </c>
    </row>
    <row r="563" spans="5:8" x14ac:dyDescent="0.35">
      <c r="E563" s="16"/>
      <c r="F563" t="s">
        <v>27</v>
      </c>
      <c r="G563" s="40">
        <v>12</v>
      </c>
      <c r="H563" s="37">
        <v>213.33333333333334</v>
      </c>
    </row>
    <row r="564" spans="5:8" x14ac:dyDescent="0.35">
      <c r="E564" s="16"/>
      <c r="F564" t="s">
        <v>126</v>
      </c>
      <c r="G564" s="40">
        <v>2</v>
      </c>
      <c r="H564" s="37">
        <v>300</v>
      </c>
    </row>
    <row r="565" spans="5:8" x14ac:dyDescent="0.35">
      <c r="E565" s="59" t="s">
        <v>814</v>
      </c>
      <c r="G565" s="40">
        <v>28</v>
      </c>
      <c r="H565" s="37">
        <v>221.42857142857142</v>
      </c>
    </row>
    <row r="566" spans="5:8" x14ac:dyDescent="0.35">
      <c r="E566" s="82">
        <v>45712</v>
      </c>
      <c r="F566" t="s">
        <v>28</v>
      </c>
      <c r="G566" s="40">
        <v>67</v>
      </c>
      <c r="H566" s="37">
        <v>199.22507462686571</v>
      </c>
    </row>
    <row r="567" spans="5:8" x14ac:dyDescent="0.35">
      <c r="E567" s="16"/>
      <c r="F567" t="s">
        <v>29</v>
      </c>
      <c r="G567" s="40">
        <v>65</v>
      </c>
      <c r="H567" s="37">
        <v>193.84615384615384</v>
      </c>
    </row>
    <row r="568" spans="5:8" x14ac:dyDescent="0.35">
      <c r="E568" s="59" t="s">
        <v>1083</v>
      </c>
      <c r="G568" s="40">
        <v>132</v>
      </c>
      <c r="H568" s="37">
        <v>196.57636363636365</v>
      </c>
    </row>
    <row r="569" spans="5:8" x14ac:dyDescent="0.35">
      <c r="E569" s="82">
        <v>45711</v>
      </c>
      <c r="F569" t="s">
        <v>28</v>
      </c>
      <c r="G569" s="40">
        <v>4</v>
      </c>
      <c r="H569" s="37">
        <v>151.54</v>
      </c>
    </row>
    <row r="570" spans="5:8" x14ac:dyDescent="0.35">
      <c r="E570" s="16"/>
      <c r="F570" t="s">
        <v>26</v>
      </c>
      <c r="G570" s="40">
        <v>4</v>
      </c>
      <c r="H570" s="37">
        <v>240</v>
      </c>
    </row>
    <row r="571" spans="5:8" x14ac:dyDescent="0.35">
      <c r="E571" s="59" t="s">
        <v>1052</v>
      </c>
      <c r="G571" s="40">
        <v>8</v>
      </c>
      <c r="H571" s="37">
        <v>195.76999999999998</v>
      </c>
    </row>
    <row r="572" spans="5:8" x14ac:dyDescent="0.35">
      <c r="E572" s="82">
        <v>45710</v>
      </c>
      <c r="F572" t="s">
        <v>29</v>
      </c>
      <c r="G572" s="40">
        <v>2</v>
      </c>
      <c r="H572" s="37">
        <v>240</v>
      </c>
    </row>
    <row r="573" spans="5:8" x14ac:dyDescent="0.35">
      <c r="E573" s="59" t="s">
        <v>1084</v>
      </c>
      <c r="G573" s="40">
        <v>2</v>
      </c>
      <c r="H573" s="37">
        <v>240</v>
      </c>
    </row>
    <row r="574" spans="5:8" x14ac:dyDescent="0.35">
      <c r="E574" s="82">
        <v>45709</v>
      </c>
      <c r="F574" t="s">
        <v>28</v>
      </c>
      <c r="G574" s="40">
        <v>5</v>
      </c>
      <c r="H574" s="37">
        <v>353.05</v>
      </c>
    </row>
    <row r="575" spans="5:8" x14ac:dyDescent="0.35">
      <c r="E575" s="16"/>
      <c r="F575" t="s">
        <v>29</v>
      </c>
      <c r="G575" s="40">
        <v>17</v>
      </c>
      <c r="H575" s="37">
        <v>322.18941176470588</v>
      </c>
    </row>
    <row r="576" spans="5:8" x14ac:dyDescent="0.35">
      <c r="E576" s="16"/>
      <c r="F576" t="s">
        <v>26</v>
      </c>
      <c r="G576" s="40">
        <v>16</v>
      </c>
      <c r="H576" s="37">
        <v>170</v>
      </c>
    </row>
    <row r="577" spans="5:8" x14ac:dyDescent="0.35">
      <c r="E577" s="16"/>
      <c r="F577" t="s">
        <v>27</v>
      </c>
      <c r="G577" s="40">
        <v>16</v>
      </c>
      <c r="H577" s="37">
        <v>170</v>
      </c>
    </row>
    <row r="578" spans="5:8" x14ac:dyDescent="0.35">
      <c r="E578" s="16"/>
      <c r="F578" t="s">
        <v>162</v>
      </c>
      <c r="G578" s="40">
        <v>4</v>
      </c>
      <c r="H578" s="37">
        <v>275</v>
      </c>
    </row>
    <row r="579" spans="5:8" x14ac:dyDescent="0.35">
      <c r="E579" s="16"/>
      <c r="F579" t="s">
        <v>163</v>
      </c>
      <c r="G579" s="40">
        <v>6</v>
      </c>
      <c r="H579" s="37">
        <v>291.66666666666669</v>
      </c>
    </row>
    <row r="580" spans="5:8" x14ac:dyDescent="0.35">
      <c r="E580" s="16"/>
      <c r="F580" t="s">
        <v>130</v>
      </c>
      <c r="G580" s="40">
        <v>3</v>
      </c>
      <c r="H580" s="37">
        <v>255</v>
      </c>
    </row>
    <row r="581" spans="5:8" x14ac:dyDescent="0.35">
      <c r="E581" s="16"/>
      <c r="F581" t="s">
        <v>126</v>
      </c>
      <c r="G581" s="40">
        <v>3</v>
      </c>
      <c r="H581" s="37">
        <v>255</v>
      </c>
    </row>
    <row r="582" spans="5:8" x14ac:dyDescent="0.35">
      <c r="E582" s="59" t="s">
        <v>685</v>
      </c>
      <c r="G582" s="40">
        <v>70</v>
      </c>
      <c r="H582" s="37">
        <v>243.74957142857144</v>
      </c>
    </row>
    <row r="583" spans="5:8" x14ac:dyDescent="0.35">
      <c r="E583" s="82">
        <v>45708</v>
      </c>
      <c r="F583" t="s">
        <v>130</v>
      </c>
      <c r="G583" s="40">
        <v>4</v>
      </c>
      <c r="H583" s="37">
        <v>264.28999999999996</v>
      </c>
    </row>
    <row r="584" spans="5:8" x14ac:dyDescent="0.35">
      <c r="E584" s="16"/>
      <c r="F584" t="s">
        <v>126</v>
      </c>
      <c r="G584" s="40">
        <v>6</v>
      </c>
      <c r="H584" s="37">
        <v>301.8966666666667</v>
      </c>
    </row>
    <row r="585" spans="5:8" x14ac:dyDescent="0.35">
      <c r="E585" s="59" t="s">
        <v>1085</v>
      </c>
      <c r="G585" s="40">
        <v>10</v>
      </c>
      <c r="H585" s="37">
        <v>286.85399999999998</v>
      </c>
    </row>
    <row r="586" spans="5:8" x14ac:dyDescent="0.35">
      <c r="E586" s="82">
        <v>45707</v>
      </c>
      <c r="F586" t="s">
        <v>28</v>
      </c>
      <c r="G586" s="40">
        <v>5</v>
      </c>
      <c r="H586" s="37">
        <v>155.61599999999999</v>
      </c>
    </row>
    <row r="587" spans="5:8" x14ac:dyDescent="0.35">
      <c r="E587" s="16"/>
      <c r="F587" t="s">
        <v>29</v>
      </c>
      <c r="G587" s="40">
        <v>7</v>
      </c>
      <c r="H587" s="37">
        <v>225.2257142857143</v>
      </c>
    </row>
    <row r="588" spans="5:8" x14ac:dyDescent="0.35">
      <c r="E588" s="16"/>
      <c r="F588" t="s">
        <v>26</v>
      </c>
      <c r="G588" s="40">
        <v>60</v>
      </c>
      <c r="H588" s="37">
        <v>190</v>
      </c>
    </row>
    <row r="589" spans="5:8" x14ac:dyDescent="0.35">
      <c r="E589" s="16"/>
      <c r="F589" t="s">
        <v>27</v>
      </c>
      <c r="G589" s="40">
        <v>60</v>
      </c>
      <c r="H589" s="37">
        <v>190</v>
      </c>
    </row>
    <row r="590" spans="5:8" x14ac:dyDescent="0.35">
      <c r="E590" s="16"/>
      <c r="F590" t="s">
        <v>130</v>
      </c>
      <c r="G590" s="40">
        <v>50</v>
      </c>
      <c r="H590" s="37">
        <v>255</v>
      </c>
    </row>
    <row r="591" spans="5:8" x14ac:dyDescent="0.35">
      <c r="E591" s="16"/>
      <c r="F591" t="s">
        <v>126</v>
      </c>
      <c r="G591" s="40">
        <v>52</v>
      </c>
      <c r="H591" s="37">
        <v>252.88461538461539</v>
      </c>
    </row>
    <row r="592" spans="5:8" x14ac:dyDescent="0.35">
      <c r="E592" s="59" t="s">
        <v>1053</v>
      </c>
      <c r="G592" s="40">
        <v>234</v>
      </c>
      <c r="H592" s="37">
        <v>218.18230769230772</v>
      </c>
    </row>
    <row r="593" spans="5:8" x14ac:dyDescent="0.35">
      <c r="E593" s="82">
        <v>45706</v>
      </c>
      <c r="F593" t="s">
        <v>28</v>
      </c>
      <c r="G593" s="40">
        <v>211</v>
      </c>
      <c r="H593" s="37">
        <v>209.71563981042655</v>
      </c>
    </row>
    <row r="594" spans="5:8" x14ac:dyDescent="0.35">
      <c r="E594" s="16"/>
      <c r="F594" t="s">
        <v>29</v>
      </c>
      <c r="G594" s="40">
        <v>211</v>
      </c>
      <c r="H594" s="37">
        <v>209.71563981042655</v>
      </c>
    </row>
    <row r="595" spans="5:8" x14ac:dyDescent="0.35">
      <c r="E595" s="16"/>
      <c r="F595" t="s">
        <v>26</v>
      </c>
      <c r="G595" s="40">
        <v>210</v>
      </c>
      <c r="H595" s="37">
        <v>210</v>
      </c>
    </row>
    <row r="596" spans="5:8" x14ac:dyDescent="0.35">
      <c r="E596" s="16"/>
      <c r="F596" t="s">
        <v>27</v>
      </c>
      <c r="G596" s="40">
        <v>210</v>
      </c>
      <c r="H596" s="37">
        <v>210</v>
      </c>
    </row>
    <row r="597" spans="5:8" x14ac:dyDescent="0.35">
      <c r="E597" s="16"/>
      <c r="F597" t="s">
        <v>163</v>
      </c>
      <c r="G597" s="40">
        <v>4</v>
      </c>
      <c r="H597" s="37">
        <v>325</v>
      </c>
    </row>
    <row r="598" spans="5:8" x14ac:dyDescent="0.35">
      <c r="E598" s="59" t="s">
        <v>1054</v>
      </c>
      <c r="G598" s="40">
        <v>846</v>
      </c>
      <c r="H598" s="37">
        <v>210.4018912529551</v>
      </c>
    </row>
    <row r="599" spans="5:8" x14ac:dyDescent="0.35">
      <c r="E599" s="82">
        <v>45705.5</v>
      </c>
      <c r="F599" t="s">
        <v>130</v>
      </c>
      <c r="G599" s="40">
        <v>2</v>
      </c>
      <c r="H599" s="37">
        <v>367.69</v>
      </c>
    </row>
    <row r="600" spans="5:8" x14ac:dyDescent="0.35">
      <c r="E600" s="59" t="s">
        <v>1055</v>
      </c>
      <c r="G600" s="40">
        <v>2</v>
      </c>
      <c r="H600" s="37">
        <v>367.69</v>
      </c>
    </row>
    <row r="601" spans="5:8" x14ac:dyDescent="0.35">
      <c r="E601" s="82">
        <v>45705</v>
      </c>
      <c r="F601" t="s">
        <v>28</v>
      </c>
      <c r="G601" s="40">
        <v>45</v>
      </c>
      <c r="H601" s="37">
        <v>237.21822222222221</v>
      </c>
    </row>
    <row r="602" spans="5:8" x14ac:dyDescent="0.35">
      <c r="E602" s="16"/>
      <c r="F602" t="s">
        <v>29</v>
      </c>
      <c r="G602" s="40">
        <v>41</v>
      </c>
      <c r="H602" s="37">
        <v>233.2412195121951</v>
      </c>
    </row>
    <row r="603" spans="5:8" x14ac:dyDescent="0.35">
      <c r="E603" s="16"/>
      <c r="F603" t="s">
        <v>26</v>
      </c>
      <c r="G603" s="40">
        <v>3</v>
      </c>
      <c r="H603" s="37">
        <v>277.5</v>
      </c>
    </row>
    <row r="604" spans="5:8" x14ac:dyDescent="0.35">
      <c r="E604" s="16"/>
      <c r="F604" t="s">
        <v>27</v>
      </c>
      <c r="G604" s="40">
        <v>3</v>
      </c>
      <c r="H604" s="37">
        <v>277.5</v>
      </c>
    </row>
    <row r="605" spans="5:8" x14ac:dyDescent="0.35">
      <c r="E605" s="16"/>
      <c r="F605" t="s">
        <v>162</v>
      </c>
      <c r="G605" s="40">
        <v>2</v>
      </c>
      <c r="H605" s="37">
        <v>275</v>
      </c>
    </row>
    <row r="606" spans="5:8" x14ac:dyDescent="0.35">
      <c r="E606" s="16"/>
      <c r="F606" t="s">
        <v>163</v>
      </c>
      <c r="G606" s="40">
        <v>2</v>
      </c>
      <c r="H606" s="37">
        <v>275</v>
      </c>
    </row>
    <row r="607" spans="5:8" x14ac:dyDescent="0.35">
      <c r="E607" s="16"/>
      <c r="F607" t="s">
        <v>130</v>
      </c>
      <c r="G607" s="40">
        <v>22</v>
      </c>
      <c r="H607" s="37">
        <v>260.73090909090911</v>
      </c>
    </row>
    <row r="608" spans="5:8" x14ac:dyDescent="0.35">
      <c r="E608" s="16"/>
      <c r="F608" t="s">
        <v>126</v>
      </c>
      <c r="G608" s="40">
        <v>22</v>
      </c>
      <c r="H608" s="37">
        <v>262.06545454545454</v>
      </c>
    </row>
    <row r="609" spans="5:8" x14ac:dyDescent="0.35">
      <c r="E609" s="59" t="s">
        <v>1055</v>
      </c>
      <c r="G609" s="40">
        <v>140</v>
      </c>
      <c r="H609" s="37">
        <v>246.45878571428574</v>
      </c>
    </row>
    <row r="610" spans="5:8" x14ac:dyDescent="0.35">
      <c r="E610" s="82">
        <v>45704</v>
      </c>
      <c r="F610" t="s">
        <v>130</v>
      </c>
      <c r="G610" s="40">
        <v>3</v>
      </c>
      <c r="H610" s="37">
        <v>365.02</v>
      </c>
    </row>
    <row r="611" spans="5:8" x14ac:dyDescent="0.35">
      <c r="E611" s="16"/>
      <c r="F611" t="s">
        <v>126</v>
      </c>
      <c r="G611" s="40">
        <v>5</v>
      </c>
      <c r="H611" s="37">
        <v>354.02600000000001</v>
      </c>
    </row>
    <row r="612" spans="5:8" x14ac:dyDescent="0.35">
      <c r="E612" s="59" t="s">
        <v>1086</v>
      </c>
      <c r="G612" s="40">
        <v>8</v>
      </c>
      <c r="H612" s="37">
        <v>358.14875000000001</v>
      </c>
    </row>
    <row r="613" spans="5:8" x14ac:dyDescent="0.35">
      <c r="E613" s="82">
        <v>45703</v>
      </c>
      <c r="F613" t="s">
        <v>28</v>
      </c>
      <c r="G613" s="40">
        <v>3</v>
      </c>
      <c r="H613" s="37">
        <v>144.95666666666668</v>
      </c>
    </row>
    <row r="614" spans="5:8" x14ac:dyDescent="0.35">
      <c r="E614" s="16"/>
      <c r="F614" t="s">
        <v>29</v>
      </c>
      <c r="G614" s="40">
        <v>3</v>
      </c>
      <c r="H614" s="37">
        <v>154.55666666666664</v>
      </c>
    </row>
    <row r="615" spans="5:8" x14ac:dyDescent="0.35">
      <c r="E615" s="16"/>
      <c r="F615" t="s">
        <v>130</v>
      </c>
      <c r="G615" s="40">
        <v>2</v>
      </c>
      <c r="H615" s="37">
        <v>300</v>
      </c>
    </row>
    <row r="616" spans="5:8" x14ac:dyDescent="0.35">
      <c r="E616" s="16"/>
      <c r="F616" t="s">
        <v>126</v>
      </c>
      <c r="G616" s="40">
        <v>2</v>
      </c>
      <c r="H616" s="37">
        <v>300</v>
      </c>
    </row>
    <row r="617" spans="5:8" x14ac:dyDescent="0.35">
      <c r="E617" s="59" t="s">
        <v>1087</v>
      </c>
      <c r="G617" s="40">
        <v>10</v>
      </c>
      <c r="H617" s="37">
        <v>209.85399999999998</v>
      </c>
    </row>
    <row r="618" spans="5:8" x14ac:dyDescent="0.35">
      <c r="E618" s="82">
        <v>45702</v>
      </c>
      <c r="F618" t="s">
        <v>28</v>
      </c>
      <c r="G618" s="40">
        <v>2</v>
      </c>
      <c r="H618" s="37">
        <v>358.14</v>
      </c>
    </row>
    <row r="619" spans="5:8" x14ac:dyDescent="0.35">
      <c r="E619" s="16"/>
      <c r="F619" t="s">
        <v>29</v>
      </c>
      <c r="G619" s="40">
        <v>2</v>
      </c>
      <c r="H619" s="37">
        <v>363.06</v>
      </c>
    </row>
    <row r="620" spans="5:8" x14ac:dyDescent="0.35">
      <c r="E620" s="16"/>
      <c r="F620" t="s">
        <v>26</v>
      </c>
      <c r="G620" s="40">
        <v>4</v>
      </c>
      <c r="H620" s="37">
        <v>230</v>
      </c>
    </row>
    <row r="621" spans="5:8" x14ac:dyDescent="0.35">
      <c r="E621" s="16"/>
      <c r="F621" t="s">
        <v>27</v>
      </c>
      <c r="G621" s="40">
        <v>2</v>
      </c>
      <c r="H621" s="37">
        <v>240</v>
      </c>
    </row>
    <row r="622" spans="5:8" x14ac:dyDescent="0.35">
      <c r="E622" s="59" t="s">
        <v>1056</v>
      </c>
      <c r="G622" s="40">
        <v>10</v>
      </c>
      <c r="H622" s="37">
        <v>284.23999999999995</v>
      </c>
    </row>
    <row r="623" spans="5:8" x14ac:dyDescent="0.35">
      <c r="E623" s="82">
        <v>45701</v>
      </c>
      <c r="F623" t="s">
        <v>26</v>
      </c>
      <c r="G623" s="40">
        <v>2</v>
      </c>
      <c r="H623" s="37">
        <v>189.42000000000002</v>
      </c>
    </row>
    <row r="624" spans="5:8" x14ac:dyDescent="0.35">
      <c r="E624" s="16"/>
      <c r="F624" t="s">
        <v>27</v>
      </c>
      <c r="G624" s="40">
        <v>2</v>
      </c>
      <c r="H624" s="37">
        <v>229.97</v>
      </c>
    </row>
    <row r="625" spans="5:8" x14ac:dyDescent="0.35">
      <c r="E625" s="16"/>
      <c r="F625" t="s">
        <v>163</v>
      </c>
      <c r="G625" s="40">
        <v>3</v>
      </c>
      <c r="H625" s="37">
        <v>345</v>
      </c>
    </row>
    <row r="626" spans="5:8" x14ac:dyDescent="0.35">
      <c r="E626" s="16"/>
      <c r="F626" t="s">
        <v>126</v>
      </c>
      <c r="G626" s="40">
        <v>4</v>
      </c>
      <c r="H626" s="37">
        <v>363.19000000000005</v>
      </c>
    </row>
    <row r="627" spans="5:8" x14ac:dyDescent="0.35">
      <c r="E627" s="59" t="s">
        <v>686</v>
      </c>
      <c r="G627" s="40">
        <v>11</v>
      </c>
      <c r="H627" s="37">
        <v>302.4127272727273</v>
      </c>
    </row>
    <row r="628" spans="5:8" x14ac:dyDescent="0.35">
      <c r="E628" s="82">
        <v>45700</v>
      </c>
      <c r="F628" t="s">
        <v>28</v>
      </c>
      <c r="G628" s="40">
        <v>1</v>
      </c>
      <c r="H628" s="37">
        <v>164.04</v>
      </c>
    </row>
    <row r="629" spans="5:8" x14ac:dyDescent="0.35">
      <c r="E629" s="16"/>
      <c r="F629" t="s">
        <v>29</v>
      </c>
      <c r="G629" s="40">
        <v>2</v>
      </c>
      <c r="H629" s="37">
        <v>329.9</v>
      </c>
    </row>
    <row r="630" spans="5:8" x14ac:dyDescent="0.35">
      <c r="E630" s="16"/>
      <c r="F630" t="s">
        <v>163</v>
      </c>
      <c r="G630" s="40">
        <v>2</v>
      </c>
      <c r="H630" s="37">
        <v>325</v>
      </c>
    </row>
    <row r="631" spans="5:8" x14ac:dyDescent="0.35">
      <c r="E631" s="16"/>
      <c r="F631" t="s">
        <v>126</v>
      </c>
      <c r="G631" s="40">
        <v>2</v>
      </c>
      <c r="H631" s="37">
        <v>379.76</v>
      </c>
    </row>
    <row r="632" spans="5:8" x14ac:dyDescent="0.35">
      <c r="E632" s="59" t="s">
        <v>1088</v>
      </c>
      <c r="G632" s="40">
        <v>7</v>
      </c>
      <c r="H632" s="37">
        <v>319.05142857142852</v>
      </c>
    </row>
    <row r="633" spans="5:8" x14ac:dyDescent="0.35">
      <c r="E633" s="82">
        <v>45699</v>
      </c>
      <c r="F633" t="s">
        <v>28</v>
      </c>
      <c r="G633" s="40">
        <v>4</v>
      </c>
      <c r="H633" s="37">
        <v>164.04</v>
      </c>
    </row>
    <row r="634" spans="5:8" x14ac:dyDescent="0.35">
      <c r="E634" s="16"/>
      <c r="F634" t="s">
        <v>29</v>
      </c>
      <c r="G634" s="40">
        <v>4</v>
      </c>
      <c r="H634" s="37">
        <v>168.92000000000002</v>
      </c>
    </row>
    <row r="635" spans="5:8" x14ac:dyDescent="0.35">
      <c r="E635" s="16"/>
      <c r="F635" t="s">
        <v>162</v>
      </c>
      <c r="G635" s="40">
        <v>4</v>
      </c>
      <c r="H635" s="37">
        <v>300</v>
      </c>
    </row>
    <row r="636" spans="5:8" x14ac:dyDescent="0.35">
      <c r="E636" s="16"/>
      <c r="F636" t="s">
        <v>163</v>
      </c>
      <c r="G636" s="40">
        <v>4</v>
      </c>
      <c r="H636" s="37">
        <v>300</v>
      </c>
    </row>
    <row r="637" spans="5:8" x14ac:dyDescent="0.35">
      <c r="E637" s="59" t="s">
        <v>1089</v>
      </c>
      <c r="G637" s="40">
        <v>16</v>
      </c>
      <c r="H637" s="37">
        <v>233.24</v>
      </c>
    </row>
    <row r="638" spans="5:8" x14ac:dyDescent="0.35">
      <c r="E638" s="82">
        <v>45698</v>
      </c>
      <c r="F638" t="s">
        <v>28</v>
      </c>
      <c r="G638" s="40">
        <v>197</v>
      </c>
      <c r="H638" s="37">
        <v>240.44223350253807</v>
      </c>
    </row>
    <row r="639" spans="5:8" x14ac:dyDescent="0.35">
      <c r="E639" s="16"/>
      <c r="F639" t="s">
        <v>29</v>
      </c>
      <c r="G639" s="40">
        <v>203</v>
      </c>
      <c r="H639" s="37">
        <v>239.59330049261078</v>
      </c>
    </row>
    <row r="640" spans="5:8" x14ac:dyDescent="0.35">
      <c r="E640" s="16"/>
      <c r="F640" t="s">
        <v>26</v>
      </c>
      <c r="G640" s="40">
        <v>139</v>
      </c>
      <c r="H640" s="37">
        <v>181.85251798561151</v>
      </c>
    </row>
    <row r="641" spans="5:8" x14ac:dyDescent="0.35">
      <c r="E641" s="16"/>
      <c r="F641" t="s">
        <v>27</v>
      </c>
      <c r="G641" s="40">
        <v>139</v>
      </c>
      <c r="H641" s="37">
        <v>181.85251798561151</v>
      </c>
    </row>
    <row r="642" spans="5:8" x14ac:dyDescent="0.35">
      <c r="E642" s="16"/>
      <c r="F642" t="s">
        <v>130</v>
      </c>
      <c r="G642" s="40">
        <v>7</v>
      </c>
      <c r="H642" s="37">
        <v>306.8471428571429</v>
      </c>
    </row>
    <row r="643" spans="5:8" x14ac:dyDescent="0.35">
      <c r="E643" s="16"/>
      <c r="F643" t="s">
        <v>126</v>
      </c>
      <c r="G643" s="40">
        <v>9</v>
      </c>
      <c r="H643" s="37">
        <v>368.10555555555561</v>
      </c>
    </row>
    <row r="644" spans="5:8" x14ac:dyDescent="0.35">
      <c r="E644" s="59" t="s">
        <v>1057</v>
      </c>
      <c r="G644" s="40">
        <v>694</v>
      </c>
      <c r="H644" s="37">
        <v>219.04962536023061</v>
      </c>
    </row>
    <row r="645" spans="5:8" x14ac:dyDescent="0.35">
      <c r="E645" s="82">
        <v>45697</v>
      </c>
      <c r="F645" t="s">
        <v>29</v>
      </c>
      <c r="G645" s="40">
        <v>5</v>
      </c>
      <c r="H645" s="37">
        <v>240</v>
      </c>
    </row>
    <row r="646" spans="5:8" x14ac:dyDescent="0.35">
      <c r="E646" s="16"/>
      <c r="F646" t="s">
        <v>130</v>
      </c>
      <c r="G646" s="40">
        <v>2</v>
      </c>
      <c r="H646" s="37">
        <v>300</v>
      </c>
    </row>
    <row r="647" spans="5:8" x14ac:dyDescent="0.35">
      <c r="E647" s="16"/>
      <c r="F647" t="s">
        <v>126</v>
      </c>
      <c r="G647" s="40">
        <v>3</v>
      </c>
      <c r="H647" s="37">
        <v>325.22000000000003</v>
      </c>
    </row>
    <row r="648" spans="5:8" x14ac:dyDescent="0.35">
      <c r="E648" s="59" t="s">
        <v>1090</v>
      </c>
      <c r="G648" s="40">
        <v>10</v>
      </c>
      <c r="H648" s="37">
        <v>277.56600000000009</v>
      </c>
    </row>
    <row r="649" spans="5:8" x14ac:dyDescent="0.35">
      <c r="E649" s="82">
        <v>45696</v>
      </c>
      <c r="F649" t="s">
        <v>29</v>
      </c>
      <c r="G649" s="40">
        <v>11</v>
      </c>
      <c r="H649" s="37">
        <v>200</v>
      </c>
    </row>
    <row r="650" spans="5:8" x14ac:dyDescent="0.35">
      <c r="E650" s="16"/>
      <c r="F650" t="s">
        <v>26</v>
      </c>
      <c r="G650" s="40">
        <v>4</v>
      </c>
      <c r="H650" s="37">
        <v>189.42000000000002</v>
      </c>
    </row>
    <row r="651" spans="5:8" x14ac:dyDescent="0.35">
      <c r="E651" s="16"/>
      <c r="F651" t="s">
        <v>126</v>
      </c>
      <c r="G651" s="40">
        <v>2</v>
      </c>
      <c r="H651" s="37">
        <v>187.72</v>
      </c>
    </row>
    <row r="652" spans="5:8" x14ac:dyDescent="0.35">
      <c r="E652" s="59" t="s">
        <v>609</v>
      </c>
      <c r="G652" s="40">
        <v>17</v>
      </c>
      <c r="H652" s="37">
        <v>196.06588235294117</v>
      </c>
    </row>
    <row r="653" spans="5:8" x14ac:dyDescent="0.35">
      <c r="E653" s="82">
        <v>45695</v>
      </c>
      <c r="F653" t="s">
        <v>28</v>
      </c>
      <c r="G653" s="40">
        <v>60</v>
      </c>
      <c r="H653" s="37">
        <v>195</v>
      </c>
    </row>
    <row r="654" spans="5:8" x14ac:dyDescent="0.35">
      <c r="E654" s="16"/>
      <c r="F654" t="s">
        <v>29</v>
      </c>
      <c r="G654" s="40">
        <v>60</v>
      </c>
      <c r="H654" s="37">
        <v>195</v>
      </c>
    </row>
    <row r="655" spans="5:8" x14ac:dyDescent="0.35">
      <c r="E655" s="16"/>
      <c r="F655" t="s">
        <v>162</v>
      </c>
      <c r="G655" s="40">
        <v>2</v>
      </c>
      <c r="H655" s="37">
        <v>425</v>
      </c>
    </row>
    <row r="656" spans="5:8" x14ac:dyDescent="0.35">
      <c r="E656" s="16"/>
      <c r="F656" t="s">
        <v>130</v>
      </c>
      <c r="G656" s="40">
        <v>2</v>
      </c>
      <c r="H656" s="37">
        <v>310</v>
      </c>
    </row>
    <row r="657" spans="5:8" x14ac:dyDescent="0.35">
      <c r="E657" s="16"/>
      <c r="F657" t="s">
        <v>126</v>
      </c>
      <c r="G657" s="40">
        <v>2</v>
      </c>
      <c r="H657" s="37">
        <v>310</v>
      </c>
    </row>
    <row r="658" spans="5:8" x14ac:dyDescent="0.35">
      <c r="E658" s="59" t="s">
        <v>1091</v>
      </c>
      <c r="G658" s="40">
        <v>126</v>
      </c>
      <c r="H658" s="37">
        <v>202.30158730158729</v>
      </c>
    </row>
    <row r="659" spans="5:8" x14ac:dyDescent="0.35">
      <c r="E659" s="82">
        <v>45694</v>
      </c>
      <c r="F659" t="s">
        <v>29</v>
      </c>
      <c r="G659" s="40">
        <v>2</v>
      </c>
      <c r="H659" s="37">
        <v>375</v>
      </c>
    </row>
    <row r="660" spans="5:8" x14ac:dyDescent="0.35">
      <c r="E660" s="16"/>
      <c r="F660" t="s">
        <v>163</v>
      </c>
      <c r="G660" s="40">
        <v>2</v>
      </c>
      <c r="H660" s="37">
        <v>325</v>
      </c>
    </row>
    <row r="661" spans="5:8" x14ac:dyDescent="0.35">
      <c r="E661" s="16"/>
      <c r="F661" t="s">
        <v>126</v>
      </c>
      <c r="G661" s="40">
        <v>2</v>
      </c>
      <c r="H661" s="37">
        <v>320</v>
      </c>
    </row>
    <row r="662" spans="5:8" x14ac:dyDescent="0.35">
      <c r="E662" s="59" t="s">
        <v>1092</v>
      </c>
      <c r="G662" s="40">
        <v>6</v>
      </c>
      <c r="H662" s="37">
        <v>340</v>
      </c>
    </row>
    <row r="663" spans="5:8" x14ac:dyDescent="0.35">
      <c r="E663" s="82">
        <v>45693</v>
      </c>
      <c r="F663" t="s">
        <v>28</v>
      </c>
      <c r="G663" s="40">
        <v>4</v>
      </c>
      <c r="H663" s="37">
        <v>225</v>
      </c>
    </row>
    <row r="664" spans="5:8" x14ac:dyDescent="0.35">
      <c r="E664" s="16"/>
      <c r="F664" t="s">
        <v>29</v>
      </c>
      <c r="G664" s="40">
        <v>6</v>
      </c>
      <c r="H664" s="37">
        <v>216.66666666666666</v>
      </c>
    </row>
    <row r="665" spans="5:8" x14ac:dyDescent="0.35">
      <c r="E665" s="16"/>
      <c r="F665" t="s">
        <v>26</v>
      </c>
      <c r="G665" s="40">
        <v>320</v>
      </c>
      <c r="H665" s="37">
        <v>208.75</v>
      </c>
    </row>
    <row r="666" spans="5:8" x14ac:dyDescent="0.35">
      <c r="E666" s="16"/>
      <c r="F666" t="s">
        <v>27</v>
      </c>
      <c r="G666" s="40">
        <v>320</v>
      </c>
      <c r="H666" s="37">
        <v>208.75</v>
      </c>
    </row>
    <row r="667" spans="5:8" x14ac:dyDescent="0.35">
      <c r="E667" s="16"/>
      <c r="F667" t="s">
        <v>163</v>
      </c>
      <c r="G667" s="40">
        <v>6</v>
      </c>
      <c r="H667" s="37">
        <v>376.83666666666664</v>
      </c>
    </row>
    <row r="668" spans="5:8" x14ac:dyDescent="0.35">
      <c r="E668" s="16"/>
      <c r="F668" t="s">
        <v>130</v>
      </c>
      <c r="G668" s="40">
        <v>110</v>
      </c>
      <c r="H668" s="37">
        <v>251.81818181818181</v>
      </c>
    </row>
    <row r="669" spans="5:8" x14ac:dyDescent="0.35">
      <c r="E669" s="16"/>
      <c r="F669" t="s">
        <v>126</v>
      </c>
      <c r="G669" s="40">
        <v>112</v>
      </c>
      <c r="H669" s="37">
        <v>252.94642857142858</v>
      </c>
    </row>
    <row r="670" spans="5:8" x14ac:dyDescent="0.35">
      <c r="E670" s="59" t="s">
        <v>1058</v>
      </c>
      <c r="G670" s="40">
        <v>878</v>
      </c>
      <c r="H670" s="37">
        <v>221.0603872437357</v>
      </c>
    </row>
    <row r="671" spans="5:8" x14ac:dyDescent="0.35">
      <c r="E671" s="82">
        <v>45692.5</v>
      </c>
      <c r="F671" t="s">
        <v>28</v>
      </c>
      <c r="G671" s="40">
        <v>4</v>
      </c>
      <c r="H671" s="37">
        <v>268.03500000000003</v>
      </c>
    </row>
    <row r="672" spans="5:8" x14ac:dyDescent="0.35">
      <c r="E672" s="59" t="s">
        <v>1059</v>
      </c>
      <c r="G672" s="40">
        <v>4</v>
      </c>
      <c r="H672" s="37">
        <v>268.03500000000003</v>
      </c>
    </row>
    <row r="673" spans="5:8" x14ac:dyDescent="0.35">
      <c r="E673" s="82">
        <v>45692</v>
      </c>
      <c r="F673" t="s">
        <v>29</v>
      </c>
      <c r="G673" s="40">
        <v>8</v>
      </c>
      <c r="H673" s="37">
        <v>275</v>
      </c>
    </row>
    <row r="674" spans="5:8" x14ac:dyDescent="0.35">
      <c r="E674" s="16"/>
      <c r="F674" t="s">
        <v>26</v>
      </c>
      <c r="G674" s="40">
        <v>3</v>
      </c>
      <c r="H674" s="37">
        <v>285</v>
      </c>
    </row>
    <row r="675" spans="5:8" x14ac:dyDescent="0.35">
      <c r="E675" s="16"/>
      <c r="F675" t="s">
        <v>27</v>
      </c>
      <c r="G675" s="40">
        <v>2</v>
      </c>
      <c r="H675" s="37">
        <v>359.03</v>
      </c>
    </row>
    <row r="676" spans="5:8" x14ac:dyDescent="0.35">
      <c r="E676" s="16"/>
      <c r="F676" t="s">
        <v>163</v>
      </c>
      <c r="G676" s="40">
        <v>2</v>
      </c>
      <c r="H676" s="37">
        <v>325</v>
      </c>
    </row>
    <row r="677" spans="5:8" x14ac:dyDescent="0.35">
      <c r="E677" s="59" t="s">
        <v>1059</v>
      </c>
      <c r="G677" s="40">
        <v>15</v>
      </c>
      <c r="H677" s="37">
        <v>294.87066666666664</v>
      </c>
    </row>
    <row r="678" spans="5:8" x14ac:dyDescent="0.35">
      <c r="E678" s="82">
        <v>45691</v>
      </c>
      <c r="F678" t="s">
        <v>28</v>
      </c>
      <c r="G678" s="40">
        <v>190</v>
      </c>
      <c r="H678" s="37">
        <v>226.05263157894737</v>
      </c>
    </row>
    <row r="679" spans="5:8" x14ac:dyDescent="0.35">
      <c r="E679" s="16"/>
      <c r="F679" t="s">
        <v>29</v>
      </c>
      <c r="G679" s="40">
        <v>190</v>
      </c>
      <c r="H679" s="37">
        <v>226.05263157894737</v>
      </c>
    </row>
    <row r="680" spans="5:8" x14ac:dyDescent="0.35">
      <c r="E680" s="16"/>
      <c r="F680" t="s">
        <v>162</v>
      </c>
      <c r="G680" s="40">
        <v>9</v>
      </c>
      <c r="H680" s="37">
        <v>342.5</v>
      </c>
    </row>
    <row r="681" spans="5:8" x14ac:dyDescent="0.35">
      <c r="E681" s="16"/>
      <c r="F681" t="s">
        <v>163</v>
      </c>
      <c r="G681" s="40">
        <v>3</v>
      </c>
      <c r="H681" s="37">
        <v>377.5</v>
      </c>
    </row>
    <row r="682" spans="5:8" x14ac:dyDescent="0.35">
      <c r="E682" s="59" t="s">
        <v>1093</v>
      </c>
      <c r="G682" s="40">
        <v>392</v>
      </c>
      <c r="H682" s="37">
        <v>229.88520408163265</v>
      </c>
    </row>
    <row r="683" spans="5:8" x14ac:dyDescent="0.35">
      <c r="E683" s="82">
        <v>45690</v>
      </c>
      <c r="F683" t="s">
        <v>28</v>
      </c>
      <c r="G683" s="40">
        <v>6</v>
      </c>
      <c r="H683" s="37">
        <v>344.04</v>
      </c>
    </row>
    <row r="684" spans="5:8" x14ac:dyDescent="0.35">
      <c r="E684" s="16"/>
      <c r="F684" t="s">
        <v>29</v>
      </c>
      <c r="G684" s="40">
        <v>6</v>
      </c>
      <c r="H684" s="37">
        <v>348.92</v>
      </c>
    </row>
    <row r="685" spans="5:8" x14ac:dyDescent="0.35">
      <c r="E685" s="16"/>
      <c r="F685" t="s">
        <v>162</v>
      </c>
      <c r="G685" s="40">
        <v>7</v>
      </c>
      <c r="H685" s="37">
        <v>353.8528571428572</v>
      </c>
    </row>
    <row r="686" spans="5:8" x14ac:dyDescent="0.35">
      <c r="E686" s="16"/>
      <c r="F686" t="s">
        <v>163</v>
      </c>
      <c r="G686" s="40">
        <v>2</v>
      </c>
      <c r="H686" s="37">
        <v>325</v>
      </c>
    </row>
    <row r="687" spans="5:8" x14ac:dyDescent="0.35">
      <c r="E687" s="16"/>
      <c r="F687" t="s">
        <v>130</v>
      </c>
      <c r="G687" s="40">
        <v>3</v>
      </c>
      <c r="H687" s="37">
        <v>300</v>
      </c>
    </row>
    <row r="688" spans="5:8" x14ac:dyDescent="0.35">
      <c r="E688" s="16"/>
      <c r="F688" t="s">
        <v>126</v>
      </c>
      <c r="G688" s="40">
        <v>3</v>
      </c>
      <c r="H688" s="37">
        <v>300</v>
      </c>
    </row>
    <row r="689" spans="5:8" x14ac:dyDescent="0.35">
      <c r="E689" s="59" t="s">
        <v>1094</v>
      </c>
      <c r="G689" s="40">
        <v>27</v>
      </c>
      <c r="H689" s="37">
        <v>336.47148148148148</v>
      </c>
    </row>
    <row r="690" spans="5:8" x14ac:dyDescent="0.35">
      <c r="E690" s="82">
        <v>45689</v>
      </c>
      <c r="F690" t="s">
        <v>130</v>
      </c>
      <c r="G690" s="40">
        <v>3</v>
      </c>
      <c r="H690" s="37">
        <v>300</v>
      </c>
    </row>
    <row r="691" spans="5:8" x14ac:dyDescent="0.35">
      <c r="E691" s="16"/>
      <c r="F691" t="s">
        <v>126</v>
      </c>
      <c r="G691" s="40">
        <v>3</v>
      </c>
      <c r="H691" s="37">
        <v>325.22000000000003</v>
      </c>
    </row>
    <row r="692" spans="5:8" x14ac:dyDescent="0.35">
      <c r="E692" s="59" t="s">
        <v>1095</v>
      </c>
      <c r="G692" s="40">
        <v>6</v>
      </c>
      <c r="H692" s="37">
        <v>312.61</v>
      </c>
    </row>
    <row r="693" spans="5:8" x14ac:dyDescent="0.35">
      <c r="E693" s="82">
        <v>45688</v>
      </c>
      <c r="F693" t="s">
        <v>28</v>
      </c>
      <c r="G693" s="40">
        <v>2</v>
      </c>
      <c r="H693" s="37">
        <v>294.04000000000002</v>
      </c>
    </row>
    <row r="694" spans="5:8" x14ac:dyDescent="0.35">
      <c r="E694" s="16"/>
      <c r="F694" t="s">
        <v>29</v>
      </c>
      <c r="G694" s="40">
        <v>2</v>
      </c>
      <c r="H694" s="37">
        <v>298.92</v>
      </c>
    </row>
    <row r="695" spans="5:8" x14ac:dyDescent="0.35">
      <c r="E695" s="16"/>
      <c r="F695" t="s">
        <v>26</v>
      </c>
      <c r="G695" s="40">
        <v>4</v>
      </c>
      <c r="H695" s="37">
        <v>273</v>
      </c>
    </row>
    <row r="696" spans="5:8" x14ac:dyDescent="0.35">
      <c r="E696" s="16"/>
      <c r="F696" t="s">
        <v>27</v>
      </c>
      <c r="G696" s="40">
        <v>4</v>
      </c>
      <c r="H696" s="37">
        <v>273</v>
      </c>
    </row>
    <row r="697" spans="5:8" x14ac:dyDescent="0.35">
      <c r="E697" s="16"/>
      <c r="F697" t="s">
        <v>162</v>
      </c>
      <c r="G697" s="40">
        <v>60</v>
      </c>
      <c r="H697" s="37">
        <v>297.5</v>
      </c>
    </row>
    <row r="698" spans="5:8" x14ac:dyDescent="0.35">
      <c r="E698" s="16"/>
      <c r="F698" t="s">
        <v>163</v>
      </c>
      <c r="G698" s="40">
        <v>60</v>
      </c>
      <c r="H698" s="37">
        <v>297.5</v>
      </c>
    </row>
    <row r="699" spans="5:8" x14ac:dyDescent="0.35">
      <c r="E699" s="16"/>
      <c r="F699" t="s">
        <v>130</v>
      </c>
      <c r="G699" s="40">
        <v>80</v>
      </c>
      <c r="H699" s="37">
        <v>290</v>
      </c>
    </row>
    <row r="700" spans="5:8" x14ac:dyDescent="0.35">
      <c r="E700" s="16"/>
      <c r="F700" t="s">
        <v>126</v>
      </c>
      <c r="G700" s="40">
        <v>80</v>
      </c>
      <c r="H700" s="37">
        <v>290</v>
      </c>
    </row>
    <row r="701" spans="5:8" x14ac:dyDescent="0.35">
      <c r="E701" s="16"/>
      <c r="F701" t="s">
        <v>173</v>
      </c>
      <c r="G701" s="40">
        <v>-4</v>
      </c>
      <c r="H701" s="37">
        <v>200</v>
      </c>
    </row>
    <row r="702" spans="5:8" x14ac:dyDescent="0.35">
      <c r="E702" s="16"/>
      <c r="F702" t="s">
        <v>172</v>
      </c>
      <c r="G702" s="40">
        <v>-4</v>
      </c>
      <c r="H702" s="37">
        <v>200</v>
      </c>
    </row>
    <row r="703" spans="5:8" x14ac:dyDescent="0.35">
      <c r="E703" s="59" t="s">
        <v>1060</v>
      </c>
      <c r="G703" s="40">
        <v>284</v>
      </c>
      <c r="H703" s="37">
        <v>295.31661971830988</v>
      </c>
    </row>
    <row r="704" spans="5:8" x14ac:dyDescent="0.35">
      <c r="E704" s="82">
        <v>45687</v>
      </c>
      <c r="F704" t="s">
        <v>28</v>
      </c>
      <c r="G704" s="40">
        <v>114</v>
      </c>
      <c r="H704" s="37">
        <v>257.18122807017545</v>
      </c>
    </row>
    <row r="705" spans="5:8" x14ac:dyDescent="0.35">
      <c r="E705" s="16"/>
      <c r="F705" t="s">
        <v>29</v>
      </c>
      <c r="G705" s="40">
        <v>124</v>
      </c>
      <c r="H705" s="37">
        <v>258.29177419354835</v>
      </c>
    </row>
    <row r="706" spans="5:8" x14ac:dyDescent="0.35">
      <c r="E706" s="16"/>
      <c r="F706" t="s">
        <v>26</v>
      </c>
      <c r="G706" s="40">
        <v>6</v>
      </c>
      <c r="H706" s="37">
        <v>230</v>
      </c>
    </row>
    <row r="707" spans="5:8" x14ac:dyDescent="0.35">
      <c r="E707" s="16"/>
      <c r="F707" t="s">
        <v>27</v>
      </c>
      <c r="G707" s="40">
        <v>9</v>
      </c>
      <c r="H707" s="37">
        <v>248.33333333333334</v>
      </c>
    </row>
    <row r="708" spans="5:8" x14ac:dyDescent="0.35">
      <c r="E708" s="16"/>
      <c r="F708" t="s">
        <v>162</v>
      </c>
      <c r="G708" s="40">
        <v>4</v>
      </c>
      <c r="H708" s="37">
        <v>421.89</v>
      </c>
    </row>
    <row r="709" spans="5:8" x14ac:dyDescent="0.35">
      <c r="E709" s="16"/>
      <c r="F709" t="s">
        <v>130</v>
      </c>
      <c r="G709" s="40">
        <v>4</v>
      </c>
      <c r="H709" s="37">
        <v>296.25</v>
      </c>
    </row>
    <row r="710" spans="5:8" x14ac:dyDescent="0.35">
      <c r="E710" s="16"/>
      <c r="F710" t="s">
        <v>126</v>
      </c>
      <c r="G710" s="40">
        <v>9</v>
      </c>
      <c r="H710" s="37">
        <v>306.66666666666669</v>
      </c>
    </row>
    <row r="711" spans="5:8" x14ac:dyDescent="0.35">
      <c r="E711" s="16"/>
      <c r="F711" t="s">
        <v>297</v>
      </c>
      <c r="G711" s="40">
        <v>160</v>
      </c>
      <c r="H711" s="37">
        <v>280</v>
      </c>
    </row>
    <row r="712" spans="5:8" x14ac:dyDescent="0.35">
      <c r="E712" s="16"/>
      <c r="F712" t="s">
        <v>296</v>
      </c>
      <c r="G712" s="40">
        <v>160</v>
      </c>
      <c r="H712" s="37">
        <v>280</v>
      </c>
    </row>
    <row r="713" spans="5:8" x14ac:dyDescent="0.35">
      <c r="E713" s="59" t="s">
        <v>690</v>
      </c>
      <c r="G713" s="40">
        <v>590</v>
      </c>
      <c r="H713" s="37">
        <v>271.51593220338981</v>
      </c>
    </row>
    <row r="714" spans="5:8" x14ac:dyDescent="0.35">
      <c r="E714" s="82">
        <v>45686</v>
      </c>
      <c r="F714" t="s">
        <v>28</v>
      </c>
      <c r="G714" s="40">
        <v>3</v>
      </c>
      <c r="H714" s="37">
        <v>316.12333333333328</v>
      </c>
    </row>
    <row r="715" spans="5:8" x14ac:dyDescent="0.35">
      <c r="E715" s="16"/>
      <c r="F715" t="s">
        <v>162</v>
      </c>
      <c r="G715" s="40">
        <v>8</v>
      </c>
      <c r="H715" s="37">
        <v>349.0625</v>
      </c>
    </row>
    <row r="716" spans="5:8" x14ac:dyDescent="0.35">
      <c r="E716" s="16"/>
      <c r="F716" t="s">
        <v>163</v>
      </c>
      <c r="G716" s="40">
        <v>5</v>
      </c>
      <c r="H716" s="37">
        <v>342.5</v>
      </c>
    </row>
    <row r="717" spans="5:8" x14ac:dyDescent="0.35">
      <c r="E717" s="16"/>
      <c r="F717" t="s">
        <v>126</v>
      </c>
      <c r="G717" s="40">
        <v>2</v>
      </c>
      <c r="H717" s="37">
        <v>300</v>
      </c>
    </row>
    <row r="718" spans="5:8" x14ac:dyDescent="0.35">
      <c r="E718" s="59" t="s">
        <v>1096</v>
      </c>
      <c r="G718" s="40">
        <v>18</v>
      </c>
      <c r="H718" s="37">
        <v>336.29833333333335</v>
      </c>
    </row>
    <row r="719" spans="5:8" x14ac:dyDescent="0.35">
      <c r="E719" s="82">
        <v>45685</v>
      </c>
      <c r="F719" t="s">
        <v>28</v>
      </c>
      <c r="G719" s="40">
        <v>5</v>
      </c>
      <c r="H719" s="37">
        <v>156</v>
      </c>
    </row>
    <row r="720" spans="5:8" x14ac:dyDescent="0.35">
      <c r="E720" s="16"/>
      <c r="F720" t="s">
        <v>29</v>
      </c>
      <c r="G720" s="40">
        <v>5</v>
      </c>
      <c r="H720" s="37">
        <v>156</v>
      </c>
    </row>
    <row r="721" spans="5:8" x14ac:dyDescent="0.35">
      <c r="E721" s="16"/>
      <c r="F721" t="s">
        <v>26</v>
      </c>
      <c r="G721" s="40">
        <v>7</v>
      </c>
      <c r="H721" s="37">
        <v>208.57142857142858</v>
      </c>
    </row>
    <row r="722" spans="5:8" x14ac:dyDescent="0.35">
      <c r="E722" s="16"/>
      <c r="F722" t="s">
        <v>162</v>
      </c>
      <c r="G722" s="40">
        <v>2</v>
      </c>
      <c r="H722" s="37">
        <v>325</v>
      </c>
    </row>
    <row r="723" spans="5:8" x14ac:dyDescent="0.35">
      <c r="E723" s="16"/>
      <c r="F723" t="s">
        <v>126</v>
      </c>
      <c r="G723" s="40">
        <v>4</v>
      </c>
      <c r="H723" s="37">
        <v>378.91500000000002</v>
      </c>
    </row>
    <row r="724" spans="5:8" x14ac:dyDescent="0.35">
      <c r="E724" s="59" t="s">
        <v>691</v>
      </c>
      <c r="G724" s="40">
        <v>23</v>
      </c>
      <c r="H724" s="37">
        <v>225.46347826086961</v>
      </c>
    </row>
    <row r="725" spans="5:8" x14ac:dyDescent="0.35">
      <c r="E725" s="82">
        <v>45684</v>
      </c>
      <c r="F725" t="s">
        <v>28</v>
      </c>
      <c r="G725" s="40">
        <v>62</v>
      </c>
      <c r="H725" s="37">
        <v>270.16129032258067</v>
      </c>
    </row>
    <row r="726" spans="5:8" x14ac:dyDescent="0.35">
      <c r="E726" s="16"/>
      <c r="F726" t="s">
        <v>29</v>
      </c>
      <c r="G726" s="40">
        <v>62</v>
      </c>
      <c r="H726" s="37">
        <v>271.77419354838707</v>
      </c>
    </row>
    <row r="727" spans="5:8" x14ac:dyDescent="0.35">
      <c r="E727" s="16"/>
      <c r="F727" t="s">
        <v>27</v>
      </c>
      <c r="G727" s="40">
        <v>5</v>
      </c>
      <c r="H727" s="37">
        <v>364.03</v>
      </c>
    </row>
    <row r="728" spans="5:8" x14ac:dyDescent="0.35">
      <c r="E728" s="16"/>
      <c r="F728" t="s">
        <v>162</v>
      </c>
      <c r="G728" s="40">
        <v>6</v>
      </c>
      <c r="H728" s="37">
        <v>320</v>
      </c>
    </row>
    <row r="729" spans="5:8" x14ac:dyDescent="0.35">
      <c r="E729" s="59" t="s">
        <v>1061</v>
      </c>
      <c r="G729" s="40">
        <v>135</v>
      </c>
      <c r="H729" s="37">
        <v>276.59370370370368</v>
      </c>
    </row>
    <row r="730" spans="5:8" x14ac:dyDescent="0.35">
      <c r="E730" s="82">
        <v>45683</v>
      </c>
      <c r="F730" t="s">
        <v>26</v>
      </c>
      <c r="G730" s="40">
        <v>2</v>
      </c>
      <c r="H730" s="37">
        <v>334.42</v>
      </c>
    </row>
    <row r="731" spans="5:8" x14ac:dyDescent="0.35">
      <c r="E731" s="16"/>
      <c r="F731" t="s">
        <v>27</v>
      </c>
      <c r="G731" s="40">
        <v>2</v>
      </c>
      <c r="H731" s="37">
        <v>364.03</v>
      </c>
    </row>
    <row r="732" spans="5:8" x14ac:dyDescent="0.35">
      <c r="E732" s="16"/>
      <c r="F732" t="s">
        <v>162</v>
      </c>
      <c r="G732" s="40">
        <v>2</v>
      </c>
      <c r="H732" s="37">
        <v>150</v>
      </c>
    </row>
    <row r="733" spans="5:8" x14ac:dyDescent="0.35">
      <c r="E733" s="59" t="s">
        <v>1062</v>
      </c>
      <c r="G733" s="40">
        <v>6</v>
      </c>
      <c r="H733" s="37">
        <v>282.81666666666666</v>
      </c>
    </row>
    <row r="734" spans="5:8" x14ac:dyDescent="0.35">
      <c r="E734" s="82">
        <v>45682</v>
      </c>
      <c r="F734" t="s">
        <v>28</v>
      </c>
      <c r="G734" s="40">
        <v>2</v>
      </c>
      <c r="H734" s="37">
        <v>337.5</v>
      </c>
    </row>
    <row r="735" spans="5:8" x14ac:dyDescent="0.35">
      <c r="E735" s="16"/>
      <c r="F735" t="s">
        <v>29</v>
      </c>
      <c r="G735" s="40">
        <v>2</v>
      </c>
      <c r="H735" s="37">
        <v>337.5</v>
      </c>
    </row>
    <row r="736" spans="5:8" x14ac:dyDescent="0.35">
      <c r="E736" s="16"/>
      <c r="F736" t="s">
        <v>26</v>
      </c>
      <c r="G736" s="40">
        <v>5</v>
      </c>
      <c r="H736" s="37">
        <v>175</v>
      </c>
    </row>
    <row r="737" spans="5:8" x14ac:dyDescent="0.35">
      <c r="E737" s="59" t="s">
        <v>692</v>
      </c>
      <c r="G737" s="40">
        <v>9</v>
      </c>
      <c r="H737" s="37">
        <v>247.22222222222223</v>
      </c>
    </row>
    <row r="738" spans="5:8" x14ac:dyDescent="0.35">
      <c r="E738" s="82">
        <v>45681</v>
      </c>
      <c r="F738" t="s">
        <v>28</v>
      </c>
      <c r="G738" s="40">
        <v>90</v>
      </c>
      <c r="H738" s="37">
        <v>266.55555555555554</v>
      </c>
    </row>
    <row r="739" spans="5:8" x14ac:dyDescent="0.35">
      <c r="E739" s="16"/>
      <c r="F739" t="s">
        <v>29</v>
      </c>
      <c r="G739" s="40">
        <v>86</v>
      </c>
      <c r="H739" s="37">
        <v>266.95348837209303</v>
      </c>
    </row>
    <row r="740" spans="5:8" x14ac:dyDescent="0.35">
      <c r="E740" s="16"/>
      <c r="F740" t="s">
        <v>26</v>
      </c>
      <c r="G740" s="40">
        <v>25</v>
      </c>
      <c r="H740" s="37">
        <v>260.88400000000001</v>
      </c>
    </row>
    <row r="741" spans="5:8" x14ac:dyDescent="0.35">
      <c r="E741" s="16"/>
      <c r="F741" t="s">
        <v>27</v>
      </c>
      <c r="G741" s="40">
        <v>25</v>
      </c>
      <c r="H741" s="37">
        <v>264.80599999999993</v>
      </c>
    </row>
    <row r="742" spans="5:8" x14ac:dyDescent="0.35">
      <c r="E742" s="16"/>
      <c r="F742" t="s">
        <v>162</v>
      </c>
      <c r="G742" s="40">
        <v>2</v>
      </c>
      <c r="H742" s="37">
        <v>403.99</v>
      </c>
    </row>
    <row r="743" spans="5:8" x14ac:dyDescent="0.35">
      <c r="E743" s="59" t="s">
        <v>693</v>
      </c>
      <c r="G743" s="40">
        <v>228</v>
      </c>
      <c r="H743" s="37">
        <v>267.09749999999991</v>
      </c>
    </row>
    <row r="744" spans="5:8" x14ac:dyDescent="0.35">
      <c r="E744" s="82">
        <v>45680</v>
      </c>
      <c r="F744" t="s">
        <v>28</v>
      </c>
      <c r="G744" s="40">
        <v>2</v>
      </c>
      <c r="H744" s="37">
        <v>277.5</v>
      </c>
    </row>
    <row r="745" spans="5:8" x14ac:dyDescent="0.35">
      <c r="E745" s="16"/>
      <c r="F745" t="s">
        <v>29</v>
      </c>
      <c r="G745" s="40">
        <v>2</v>
      </c>
      <c r="H745" s="37">
        <v>277.5</v>
      </c>
    </row>
    <row r="746" spans="5:8" x14ac:dyDescent="0.35">
      <c r="E746" s="16"/>
      <c r="F746" t="s">
        <v>26</v>
      </c>
      <c r="G746" s="40">
        <v>65</v>
      </c>
      <c r="H746" s="37">
        <v>271.15384615384613</v>
      </c>
    </row>
    <row r="747" spans="5:8" x14ac:dyDescent="0.35">
      <c r="E747" s="16"/>
      <c r="F747" t="s">
        <v>27</v>
      </c>
      <c r="G747" s="40">
        <v>65</v>
      </c>
      <c r="H747" s="37">
        <v>271.15384615384613</v>
      </c>
    </row>
    <row r="748" spans="5:8" x14ac:dyDescent="0.35">
      <c r="E748" s="16"/>
      <c r="F748" t="s">
        <v>162</v>
      </c>
      <c r="G748" s="40">
        <v>3</v>
      </c>
      <c r="H748" s="37">
        <v>320</v>
      </c>
    </row>
    <row r="749" spans="5:8" x14ac:dyDescent="0.35">
      <c r="E749" s="59" t="s">
        <v>1063</v>
      </c>
      <c r="G749" s="40">
        <v>137</v>
      </c>
      <c r="H749" s="37">
        <v>272.40875912408757</v>
      </c>
    </row>
    <row r="750" spans="5:8" x14ac:dyDescent="0.35">
      <c r="E750" s="82">
        <v>45679</v>
      </c>
      <c r="F750" t="s">
        <v>27</v>
      </c>
      <c r="G750" s="40">
        <v>2</v>
      </c>
      <c r="H750" s="37">
        <v>285</v>
      </c>
    </row>
    <row r="751" spans="5:8" x14ac:dyDescent="0.35">
      <c r="E751" s="59" t="s">
        <v>1064</v>
      </c>
      <c r="G751" s="40">
        <v>2</v>
      </c>
      <c r="H751" s="37">
        <v>285</v>
      </c>
    </row>
    <row r="752" spans="5:8" x14ac:dyDescent="0.35">
      <c r="E752" s="82">
        <v>45678</v>
      </c>
      <c r="F752" t="s">
        <v>418</v>
      </c>
      <c r="G752" s="40">
        <v>700</v>
      </c>
      <c r="H752" s="37">
        <v>230</v>
      </c>
    </row>
    <row r="753" spans="5:8" x14ac:dyDescent="0.35">
      <c r="E753" s="16"/>
      <c r="F753" t="s">
        <v>416</v>
      </c>
      <c r="G753" s="40">
        <v>700</v>
      </c>
      <c r="H753" s="37">
        <v>230</v>
      </c>
    </row>
    <row r="754" spans="5:8" x14ac:dyDescent="0.35">
      <c r="E754" s="59" t="s">
        <v>1097</v>
      </c>
      <c r="G754" s="40">
        <v>1400</v>
      </c>
      <c r="H754" s="37">
        <v>230</v>
      </c>
    </row>
    <row r="755" spans="5:8" x14ac:dyDescent="0.35">
      <c r="E755" s="82">
        <v>45677</v>
      </c>
      <c r="F755" t="s">
        <v>26</v>
      </c>
      <c r="G755" s="40">
        <v>1565</v>
      </c>
      <c r="H755" s="37">
        <v>174.20127795527156</v>
      </c>
    </row>
    <row r="756" spans="5:8" x14ac:dyDescent="0.35">
      <c r="E756" s="16"/>
      <c r="F756" t="s">
        <v>27</v>
      </c>
      <c r="G756" s="40">
        <v>1565</v>
      </c>
      <c r="H756" s="37">
        <v>174.20127795527156</v>
      </c>
    </row>
    <row r="757" spans="5:8" x14ac:dyDescent="0.35">
      <c r="E757" s="16"/>
      <c r="F757" t="s">
        <v>79</v>
      </c>
      <c r="G757" s="40">
        <v>350</v>
      </c>
      <c r="H757" s="37">
        <v>285</v>
      </c>
    </row>
    <row r="758" spans="5:8" x14ac:dyDescent="0.35">
      <c r="E758" s="16"/>
      <c r="F758" t="s">
        <v>75</v>
      </c>
      <c r="G758" s="40">
        <v>350</v>
      </c>
      <c r="H758" s="37">
        <v>285</v>
      </c>
    </row>
    <row r="759" spans="5:8" x14ac:dyDescent="0.35">
      <c r="E759" s="59" t="s">
        <v>687</v>
      </c>
      <c r="G759" s="40">
        <v>3830</v>
      </c>
      <c r="H759" s="37">
        <v>194.45169712793734</v>
      </c>
    </row>
    <row r="760" spans="5:8" x14ac:dyDescent="0.35">
      <c r="E760" s="82">
        <v>45676</v>
      </c>
      <c r="F760" t="s">
        <v>26</v>
      </c>
      <c r="G760" s="40">
        <v>4</v>
      </c>
      <c r="H760" s="37">
        <v>285</v>
      </c>
    </row>
    <row r="761" spans="5:8" x14ac:dyDescent="0.35">
      <c r="E761" s="16"/>
      <c r="F761" t="s">
        <v>27</v>
      </c>
      <c r="G761" s="40">
        <v>4</v>
      </c>
      <c r="H761" s="37">
        <v>285</v>
      </c>
    </row>
    <row r="762" spans="5:8" x14ac:dyDescent="0.35">
      <c r="E762" s="59" t="s">
        <v>1065</v>
      </c>
      <c r="G762" s="40">
        <v>8</v>
      </c>
      <c r="H762" s="37">
        <v>285</v>
      </c>
    </row>
    <row r="763" spans="5:8" x14ac:dyDescent="0.35">
      <c r="E763" s="82">
        <v>45674</v>
      </c>
      <c r="F763" t="s">
        <v>28</v>
      </c>
      <c r="G763" s="40">
        <v>4</v>
      </c>
      <c r="H763" s="37">
        <v>150</v>
      </c>
    </row>
    <row r="764" spans="5:8" x14ac:dyDescent="0.35">
      <c r="E764" s="16"/>
      <c r="F764" t="s">
        <v>29</v>
      </c>
      <c r="G764" s="40">
        <v>4</v>
      </c>
      <c r="H764" s="37">
        <v>150</v>
      </c>
    </row>
    <row r="765" spans="5:8" x14ac:dyDescent="0.35">
      <c r="E765" s="16"/>
      <c r="F765" t="s">
        <v>162</v>
      </c>
      <c r="G765" s="40">
        <v>0</v>
      </c>
      <c r="H765" s="37">
        <v>0</v>
      </c>
    </row>
    <row r="766" spans="5:8" x14ac:dyDescent="0.35">
      <c r="E766" s="16"/>
      <c r="F766" t="s">
        <v>163</v>
      </c>
      <c r="G766" s="40">
        <v>0</v>
      </c>
      <c r="H766" s="37">
        <v>0</v>
      </c>
    </row>
    <row r="767" spans="5:8" x14ac:dyDescent="0.35">
      <c r="E767" s="59" t="s">
        <v>1098</v>
      </c>
      <c r="G767" s="40">
        <v>8</v>
      </c>
      <c r="H767" s="37">
        <v>150</v>
      </c>
    </row>
    <row r="768" spans="5:8" x14ac:dyDescent="0.35">
      <c r="E768" s="82">
        <v>45672</v>
      </c>
      <c r="F768" t="s">
        <v>130</v>
      </c>
      <c r="G768" s="40">
        <v>4</v>
      </c>
      <c r="H768" s="37">
        <v>200</v>
      </c>
    </row>
    <row r="769" spans="5:8" x14ac:dyDescent="0.35">
      <c r="E769" s="16"/>
      <c r="F769" t="s">
        <v>126</v>
      </c>
      <c r="G769" s="40">
        <v>4</v>
      </c>
      <c r="H769" s="37">
        <v>200</v>
      </c>
    </row>
    <row r="770" spans="5:8" x14ac:dyDescent="0.35">
      <c r="E770" s="59" t="s">
        <v>1099</v>
      </c>
      <c r="G770" s="40">
        <v>8</v>
      </c>
      <c r="H770" s="37">
        <v>200</v>
      </c>
    </row>
    <row r="771" spans="5:8" x14ac:dyDescent="0.35">
      <c r="E771" s="82">
        <v>45671</v>
      </c>
      <c r="F771" t="s">
        <v>28</v>
      </c>
      <c r="G771" s="40">
        <v>33</v>
      </c>
      <c r="H771" s="37">
        <v>289.57181818181829</v>
      </c>
    </row>
    <row r="772" spans="5:8" x14ac:dyDescent="0.35">
      <c r="E772" s="16"/>
      <c r="F772" t="s">
        <v>29</v>
      </c>
      <c r="G772" s="40">
        <v>34</v>
      </c>
      <c r="H772" s="37">
        <v>265.88235294117646</v>
      </c>
    </row>
    <row r="773" spans="5:8" x14ac:dyDescent="0.35">
      <c r="E773" s="16"/>
      <c r="F773" t="s">
        <v>162</v>
      </c>
      <c r="G773" s="40">
        <v>14</v>
      </c>
      <c r="H773" s="37">
        <v>298.57142857142856</v>
      </c>
    </row>
    <row r="774" spans="5:8" x14ac:dyDescent="0.35">
      <c r="E774" s="16"/>
      <c r="F774" t="s">
        <v>163</v>
      </c>
      <c r="G774" s="40">
        <v>14</v>
      </c>
      <c r="H774" s="37">
        <v>298.57142857142856</v>
      </c>
    </row>
    <row r="775" spans="5:8" x14ac:dyDescent="0.35">
      <c r="E775" s="59" t="s">
        <v>1100</v>
      </c>
      <c r="G775" s="40">
        <v>95</v>
      </c>
      <c r="H775" s="37">
        <v>283.74600000000004</v>
      </c>
    </row>
    <row r="776" spans="5:8" x14ac:dyDescent="0.35">
      <c r="E776" s="82">
        <v>45669</v>
      </c>
      <c r="F776" t="s">
        <v>162</v>
      </c>
      <c r="G776" s="40">
        <v>3</v>
      </c>
      <c r="H776" s="37">
        <v>228.99</v>
      </c>
    </row>
    <row r="777" spans="5:8" x14ac:dyDescent="0.35">
      <c r="E777" s="16"/>
      <c r="F777" t="s">
        <v>163</v>
      </c>
      <c r="G777" s="40">
        <v>3</v>
      </c>
      <c r="H777" s="37">
        <v>384.31</v>
      </c>
    </row>
    <row r="778" spans="5:8" x14ac:dyDescent="0.35">
      <c r="E778" s="59" t="s">
        <v>1101</v>
      </c>
      <c r="G778" s="40">
        <v>6</v>
      </c>
      <c r="H778" s="37">
        <v>306.64999999999998</v>
      </c>
    </row>
    <row r="779" spans="5:8" x14ac:dyDescent="0.35">
      <c r="E779" s="82">
        <v>45668</v>
      </c>
      <c r="F779" t="s">
        <v>163</v>
      </c>
      <c r="G779" s="40">
        <v>4</v>
      </c>
      <c r="H779" s="37">
        <v>209.31</v>
      </c>
    </row>
    <row r="780" spans="5:8" x14ac:dyDescent="0.35">
      <c r="E780" s="59" t="s">
        <v>1102</v>
      </c>
      <c r="G780" s="40">
        <v>4</v>
      </c>
      <c r="H780" s="37">
        <v>209.31</v>
      </c>
    </row>
    <row r="781" spans="5:8" x14ac:dyDescent="0.35">
      <c r="E781" s="82">
        <v>45667</v>
      </c>
      <c r="F781" t="s">
        <v>28</v>
      </c>
      <c r="G781" s="40">
        <v>2</v>
      </c>
      <c r="H781" s="37">
        <v>205.29</v>
      </c>
    </row>
    <row r="782" spans="5:8" x14ac:dyDescent="0.35">
      <c r="E782" s="16"/>
      <c r="F782" t="s">
        <v>26</v>
      </c>
      <c r="G782" s="40">
        <v>30</v>
      </c>
      <c r="H782" s="37">
        <v>175</v>
      </c>
    </row>
    <row r="783" spans="5:8" x14ac:dyDescent="0.35">
      <c r="E783" s="16"/>
      <c r="F783" t="s">
        <v>27</v>
      </c>
      <c r="G783" s="40">
        <v>30</v>
      </c>
      <c r="H783" s="37">
        <v>175</v>
      </c>
    </row>
    <row r="784" spans="5:8" x14ac:dyDescent="0.35">
      <c r="E784" s="16"/>
      <c r="F784" t="s">
        <v>162</v>
      </c>
      <c r="G784" s="40">
        <v>2</v>
      </c>
      <c r="H784" s="37">
        <v>243.41000000000003</v>
      </c>
    </row>
    <row r="785" spans="5:8" x14ac:dyDescent="0.35">
      <c r="E785" s="16"/>
      <c r="F785" t="s">
        <v>163</v>
      </c>
      <c r="G785" s="40">
        <v>2</v>
      </c>
      <c r="H785" s="37">
        <v>325</v>
      </c>
    </row>
    <row r="786" spans="5:8" x14ac:dyDescent="0.35">
      <c r="E786" s="59" t="s">
        <v>1066</v>
      </c>
      <c r="G786" s="40">
        <v>66</v>
      </c>
      <c r="H786" s="37">
        <v>182.53636363636363</v>
      </c>
    </row>
    <row r="787" spans="5:8" x14ac:dyDescent="0.35">
      <c r="E787" s="82">
        <v>45650</v>
      </c>
      <c r="F787" t="s">
        <v>28</v>
      </c>
      <c r="G787" s="40">
        <v>280</v>
      </c>
      <c r="H787" s="37">
        <v>201.42857142857142</v>
      </c>
    </row>
    <row r="788" spans="5:8" x14ac:dyDescent="0.35">
      <c r="E788" s="16"/>
      <c r="F788" t="s">
        <v>29</v>
      </c>
      <c r="G788" s="40">
        <v>280</v>
      </c>
      <c r="H788" s="37">
        <v>201.42857142857142</v>
      </c>
    </row>
    <row r="789" spans="5:8" x14ac:dyDescent="0.35">
      <c r="E789" s="16"/>
      <c r="F789" t="s">
        <v>26</v>
      </c>
      <c r="G789" s="40">
        <v>600</v>
      </c>
      <c r="H789" s="37">
        <v>204.66666666666666</v>
      </c>
    </row>
    <row r="790" spans="5:8" x14ac:dyDescent="0.35">
      <c r="E790" s="16"/>
      <c r="F790" t="s">
        <v>27</v>
      </c>
      <c r="G790" s="40">
        <v>600</v>
      </c>
      <c r="H790" s="37">
        <v>204.66666666666666</v>
      </c>
    </row>
    <row r="791" spans="5:8" x14ac:dyDescent="0.35">
      <c r="E791" s="59" t="s">
        <v>1067</v>
      </c>
      <c r="G791" s="40">
        <v>1760</v>
      </c>
      <c r="H791" s="37">
        <v>203.63636363636363</v>
      </c>
    </row>
    <row r="792" spans="5:8" x14ac:dyDescent="0.35">
      <c r="E792" s="82">
        <v>45649</v>
      </c>
      <c r="F792" t="s">
        <v>26</v>
      </c>
      <c r="G792" s="40">
        <v>10</v>
      </c>
      <c r="H792" s="37">
        <v>250</v>
      </c>
    </row>
    <row r="793" spans="5:8" x14ac:dyDescent="0.35">
      <c r="E793" s="16"/>
      <c r="F793" t="s">
        <v>27</v>
      </c>
      <c r="G793" s="40">
        <v>10</v>
      </c>
      <c r="H793" s="37">
        <v>250</v>
      </c>
    </row>
    <row r="794" spans="5:8" x14ac:dyDescent="0.35">
      <c r="E794" s="59" t="s">
        <v>1068</v>
      </c>
      <c r="G794" s="40">
        <v>20</v>
      </c>
      <c r="H794" s="37">
        <v>250</v>
      </c>
    </row>
    <row r="795" spans="5:8" x14ac:dyDescent="0.35">
      <c r="E795" s="82">
        <v>45630</v>
      </c>
      <c r="F795" t="s">
        <v>28</v>
      </c>
      <c r="G795" s="40">
        <v>50</v>
      </c>
      <c r="H795" s="37">
        <v>220</v>
      </c>
    </row>
    <row r="796" spans="5:8" x14ac:dyDescent="0.35">
      <c r="E796" s="16"/>
      <c r="F796" t="s">
        <v>29</v>
      </c>
      <c r="G796" s="40">
        <v>50</v>
      </c>
      <c r="H796" s="37">
        <v>220</v>
      </c>
    </row>
    <row r="797" spans="5:8" x14ac:dyDescent="0.35">
      <c r="E797" s="59" t="s">
        <v>1103</v>
      </c>
      <c r="G797" s="40">
        <v>100</v>
      </c>
      <c r="H797" s="37">
        <v>220</v>
      </c>
    </row>
    <row r="798" spans="5:8" x14ac:dyDescent="0.35">
      <c r="E798" s="82">
        <v>45626</v>
      </c>
      <c r="F798" t="s">
        <v>28</v>
      </c>
      <c r="G798" s="40">
        <v>20</v>
      </c>
      <c r="H798" s="37">
        <v>245</v>
      </c>
    </row>
    <row r="799" spans="5:8" x14ac:dyDescent="0.35">
      <c r="E799" s="16"/>
      <c r="F799" t="s">
        <v>29</v>
      </c>
      <c r="G799" s="40">
        <v>20</v>
      </c>
      <c r="H799" s="37">
        <v>245</v>
      </c>
    </row>
    <row r="800" spans="5:8" x14ac:dyDescent="0.35">
      <c r="E800" s="59" t="s">
        <v>1104</v>
      </c>
      <c r="G800" s="40">
        <v>40</v>
      </c>
      <c r="H800" s="37">
        <v>245</v>
      </c>
    </row>
    <row r="801" spans="5:8" x14ac:dyDescent="0.35">
      <c r="E801" s="82">
        <v>45625</v>
      </c>
      <c r="F801" t="s">
        <v>28</v>
      </c>
      <c r="G801" s="40">
        <v>114</v>
      </c>
      <c r="H801" s="37">
        <v>205</v>
      </c>
    </row>
    <row r="802" spans="5:8" x14ac:dyDescent="0.35">
      <c r="E802" s="16"/>
      <c r="F802" t="s">
        <v>29</v>
      </c>
      <c r="G802" s="40">
        <v>110</v>
      </c>
      <c r="H802" s="37">
        <v>205</v>
      </c>
    </row>
    <row r="803" spans="5:8" x14ac:dyDescent="0.35">
      <c r="E803" s="16"/>
      <c r="F803" t="s">
        <v>26</v>
      </c>
      <c r="G803" s="40">
        <v>120</v>
      </c>
      <c r="H803" s="37">
        <v>210</v>
      </c>
    </row>
    <row r="804" spans="5:8" x14ac:dyDescent="0.35">
      <c r="E804" s="16"/>
      <c r="F804" t="s">
        <v>27</v>
      </c>
      <c r="G804" s="40">
        <v>120</v>
      </c>
      <c r="H804" s="37">
        <v>210</v>
      </c>
    </row>
    <row r="805" spans="5:8" x14ac:dyDescent="0.35">
      <c r="E805" s="59" t="s">
        <v>688</v>
      </c>
      <c r="G805" s="40">
        <v>464</v>
      </c>
      <c r="H805" s="37">
        <v>207.58620689655172</v>
      </c>
    </row>
    <row r="806" spans="5:8" x14ac:dyDescent="0.35">
      <c r="E806" s="82">
        <v>45624</v>
      </c>
      <c r="F806" t="s">
        <v>162</v>
      </c>
      <c r="G806" s="40">
        <v>180</v>
      </c>
      <c r="H806" s="37">
        <v>270</v>
      </c>
    </row>
    <row r="807" spans="5:8" x14ac:dyDescent="0.35">
      <c r="E807" s="16"/>
      <c r="F807" t="s">
        <v>163</v>
      </c>
      <c r="G807" s="40">
        <v>180</v>
      </c>
      <c r="H807" s="37">
        <v>270</v>
      </c>
    </row>
    <row r="808" spans="5:8" x14ac:dyDescent="0.35">
      <c r="E808" s="16"/>
      <c r="F808" t="s">
        <v>130</v>
      </c>
      <c r="G808" s="40">
        <v>164</v>
      </c>
      <c r="H808" s="37">
        <v>235</v>
      </c>
    </row>
    <row r="809" spans="5:8" x14ac:dyDescent="0.35">
      <c r="E809" s="16"/>
      <c r="F809" t="s">
        <v>126</v>
      </c>
      <c r="G809" s="40">
        <v>164</v>
      </c>
      <c r="H809" s="37">
        <v>235</v>
      </c>
    </row>
    <row r="810" spans="5:8" x14ac:dyDescent="0.35">
      <c r="E810" s="59" t="s">
        <v>1105</v>
      </c>
      <c r="G810" s="40">
        <v>688</v>
      </c>
      <c r="H810" s="37">
        <v>253.31395348837211</v>
      </c>
    </row>
    <row r="811" spans="5:8" x14ac:dyDescent="0.35">
      <c r="E811" s="82">
        <v>45617</v>
      </c>
      <c r="F811" t="s">
        <v>173</v>
      </c>
      <c r="G811" s="40">
        <v>3</v>
      </c>
      <c r="H811" s="37">
        <v>200</v>
      </c>
    </row>
    <row r="812" spans="5:8" x14ac:dyDescent="0.35">
      <c r="E812" s="16"/>
      <c r="F812" t="s">
        <v>172</v>
      </c>
      <c r="G812" s="40">
        <v>3</v>
      </c>
      <c r="H812" s="37">
        <v>200</v>
      </c>
    </row>
    <row r="813" spans="5:8" x14ac:dyDescent="0.35">
      <c r="E813" s="59" t="s">
        <v>1106</v>
      </c>
      <c r="G813" s="40">
        <v>6</v>
      </c>
      <c r="H813" s="37">
        <v>200</v>
      </c>
    </row>
    <row r="814" spans="5:8" x14ac:dyDescent="0.35">
      <c r="E814" s="82">
        <v>45608</v>
      </c>
      <c r="F814" t="s">
        <v>28</v>
      </c>
      <c r="G814" s="40">
        <v>16</v>
      </c>
      <c r="H814" s="37">
        <v>225</v>
      </c>
    </row>
    <row r="815" spans="5:8" x14ac:dyDescent="0.35">
      <c r="E815" s="16"/>
      <c r="F815" t="s">
        <v>29</v>
      </c>
      <c r="G815" s="40">
        <v>16</v>
      </c>
      <c r="H815" s="37">
        <v>225</v>
      </c>
    </row>
    <row r="816" spans="5:8" x14ac:dyDescent="0.35">
      <c r="E816" s="16"/>
      <c r="F816" t="s">
        <v>26</v>
      </c>
      <c r="G816" s="40">
        <v>30</v>
      </c>
      <c r="H816" s="37">
        <v>225</v>
      </c>
    </row>
    <row r="817" spans="5:8" x14ac:dyDescent="0.35">
      <c r="E817" s="16"/>
      <c r="F817" t="s">
        <v>27</v>
      </c>
      <c r="G817" s="40">
        <v>30</v>
      </c>
      <c r="H817" s="37">
        <v>225</v>
      </c>
    </row>
    <row r="818" spans="5:8" x14ac:dyDescent="0.35">
      <c r="E818" s="16"/>
      <c r="F818" t="s">
        <v>173</v>
      </c>
      <c r="G818" s="40">
        <v>1</v>
      </c>
      <c r="H818" s="37">
        <v>200</v>
      </c>
    </row>
    <row r="819" spans="5:8" x14ac:dyDescent="0.35">
      <c r="E819" s="16"/>
      <c r="F819" t="s">
        <v>172</v>
      </c>
      <c r="G819" s="40">
        <v>2</v>
      </c>
      <c r="H819" s="37">
        <v>350</v>
      </c>
    </row>
    <row r="820" spans="5:8" x14ac:dyDescent="0.35">
      <c r="E820" s="59" t="s">
        <v>1069</v>
      </c>
      <c r="G820" s="40">
        <v>95</v>
      </c>
      <c r="H820" s="37">
        <v>227.36842105263159</v>
      </c>
    </row>
    <row r="821" spans="5:8" x14ac:dyDescent="0.35">
      <c r="E821" s="82">
        <v>45588</v>
      </c>
      <c r="F821" t="s">
        <v>28</v>
      </c>
      <c r="G821" s="40">
        <v>250</v>
      </c>
      <c r="H821" s="37">
        <v>165</v>
      </c>
    </row>
    <row r="822" spans="5:8" x14ac:dyDescent="0.35">
      <c r="E822" s="16"/>
      <c r="F822" t="s">
        <v>29</v>
      </c>
      <c r="G822" s="40">
        <v>250</v>
      </c>
      <c r="H822" s="37">
        <v>165</v>
      </c>
    </row>
    <row r="823" spans="5:8" x14ac:dyDescent="0.35">
      <c r="E823" s="16"/>
      <c r="F823" t="s">
        <v>26</v>
      </c>
      <c r="G823" s="40">
        <v>150</v>
      </c>
      <c r="H823" s="37">
        <v>175</v>
      </c>
    </row>
    <row r="824" spans="5:8" x14ac:dyDescent="0.35">
      <c r="E824" s="16"/>
      <c r="F824" t="s">
        <v>27</v>
      </c>
      <c r="G824" s="40">
        <v>150</v>
      </c>
      <c r="H824" s="37">
        <v>175</v>
      </c>
    </row>
    <row r="825" spans="5:8" x14ac:dyDescent="0.35">
      <c r="E825" s="59" t="s">
        <v>689</v>
      </c>
      <c r="G825" s="40">
        <v>800</v>
      </c>
      <c r="H825" s="37">
        <v>168.75</v>
      </c>
    </row>
    <row r="826" spans="5:8" x14ac:dyDescent="0.35">
      <c r="E826" s="82">
        <v>45569</v>
      </c>
      <c r="F826" t="s">
        <v>28</v>
      </c>
      <c r="G826" s="40">
        <v>600</v>
      </c>
      <c r="H826" s="37">
        <v>235</v>
      </c>
    </row>
    <row r="827" spans="5:8" x14ac:dyDescent="0.35">
      <c r="E827" s="16"/>
      <c r="F827" t="s">
        <v>29</v>
      </c>
      <c r="G827" s="40">
        <v>600</v>
      </c>
      <c r="H827" s="37">
        <v>235</v>
      </c>
    </row>
    <row r="828" spans="5:8" x14ac:dyDescent="0.35">
      <c r="E828" s="59" t="s">
        <v>1107</v>
      </c>
      <c r="G828" s="40">
        <v>1200</v>
      </c>
      <c r="H828" s="37">
        <v>235</v>
      </c>
    </row>
    <row r="829" spans="5:8" x14ac:dyDescent="0.35">
      <c r="E829" s="59" t="s">
        <v>8</v>
      </c>
      <c r="G829" s="40">
        <v>41134</v>
      </c>
      <c r="H829" s="37">
        <v>210.78711886760294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D2487-0868-4428-A54F-38125B95510D}">
  <sheetPr>
    <tabColor rgb="FFFFFF00"/>
  </sheetPr>
  <dimension ref="A16:AJ346"/>
  <sheetViews>
    <sheetView showGridLines="0" zoomScale="85" zoomScaleNormal="85" workbookViewId="0">
      <pane xSplit="8" ySplit="19" topLeftCell="I20" activePane="bottomRight" state="frozen"/>
      <selection pane="topRight" activeCell="I1" sqref="I1"/>
      <selection pane="bottomLeft" activeCell="A20" sqref="A20"/>
      <selection pane="bottomRight" activeCell="J15" sqref="J15"/>
    </sheetView>
  </sheetViews>
  <sheetFormatPr defaultColWidth="8.9140625" defaultRowHeight="15.5" x14ac:dyDescent="0.35"/>
  <cols>
    <col min="1" max="1" width="15.6640625" style="16" bestFit="1" customWidth="1"/>
    <col min="2" max="2" width="6.9140625" style="16" bestFit="1" customWidth="1"/>
    <col min="3" max="3" width="12.4140625" style="16" bestFit="1" customWidth="1"/>
    <col min="4" max="4" width="12.08203125" style="16" customWidth="1"/>
    <col min="5" max="5" width="16.08203125" style="16" bestFit="1" customWidth="1"/>
    <col min="6" max="6" width="15.08203125" style="16" bestFit="1" customWidth="1"/>
    <col min="7" max="7" width="18.6640625" style="16" bestFit="1" customWidth="1"/>
    <col min="8" max="8" width="20.75" style="16" bestFit="1" customWidth="1"/>
    <col min="9" max="18" width="23.83203125" style="16" bestFit="1" customWidth="1"/>
    <col min="19" max="35" width="23.83203125" bestFit="1" customWidth="1"/>
    <col min="36" max="36" width="10.6640625" bestFit="1" customWidth="1"/>
    <col min="37" max="50" width="25.1640625" bestFit="1" customWidth="1"/>
    <col min="51" max="51" width="11.1640625" bestFit="1" customWidth="1"/>
  </cols>
  <sheetData>
    <row r="16" spans="1:2" x14ac:dyDescent="0.35">
      <c r="A16" s="54" t="s">
        <v>25</v>
      </c>
      <c r="B16" s="16" t="s">
        <v>456</v>
      </c>
    </row>
    <row r="18" spans="1:36" x14ac:dyDescent="0.35">
      <c r="A18" s="400" t="s">
        <v>444</v>
      </c>
      <c r="I18" s="240" t="s">
        <v>136</v>
      </c>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row>
    <row r="19" spans="1:36" x14ac:dyDescent="0.35">
      <c r="A19" s="400" t="s">
        <v>35</v>
      </c>
      <c r="B19" s="400" t="s">
        <v>0</v>
      </c>
      <c r="C19" s="400" t="s">
        <v>14</v>
      </c>
      <c r="D19" s="400" t="s">
        <v>153</v>
      </c>
      <c r="E19" s="400" t="s">
        <v>137</v>
      </c>
      <c r="F19" s="400" t="s">
        <v>438</v>
      </c>
      <c r="G19" s="400" t="s">
        <v>151</v>
      </c>
      <c r="H19" s="400" t="s">
        <v>150</v>
      </c>
      <c r="I19" s="3559" t="s">
        <v>497</v>
      </c>
      <c r="J19" s="3559" t="s">
        <v>619</v>
      </c>
      <c r="K19" s="3559" t="s">
        <v>631</v>
      </c>
      <c r="L19" s="3559" t="s">
        <v>477</v>
      </c>
      <c r="M19" s="3559" t="s">
        <v>1212</v>
      </c>
      <c r="N19" s="3559" t="s">
        <v>1025</v>
      </c>
      <c r="O19" s="3559" t="s">
        <v>313</v>
      </c>
      <c r="P19" s="3559" t="s">
        <v>390</v>
      </c>
      <c r="Q19" s="3559" t="s">
        <v>394</v>
      </c>
      <c r="R19" s="3559" t="s">
        <v>332</v>
      </c>
      <c r="S19" s="3559" t="s">
        <v>387</v>
      </c>
      <c r="T19" s="3559" t="s">
        <v>612</v>
      </c>
      <c r="U19" s="3559" t="s">
        <v>443</v>
      </c>
      <c r="V19" s="3559" t="s">
        <v>98</v>
      </c>
      <c r="W19" s="3559" t="s">
        <v>499</v>
      </c>
      <c r="X19" s="3559" t="s">
        <v>785</v>
      </c>
      <c r="Y19" s="3559" t="s">
        <v>578</v>
      </c>
      <c r="Z19" s="3559" t="s">
        <v>1226</v>
      </c>
      <c r="AA19" s="3559" t="s">
        <v>312</v>
      </c>
      <c r="AB19" s="3559" t="s">
        <v>411</v>
      </c>
      <c r="AC19" s="3559" t="s">
        <v>478</v>
      </c>
      <c r="AD19" s="3559" t="s">
        <v>1024</v>
      </c>
      <c r="AE19" s="3559" t="s">
        <v>656</v>
      </c>
      <c r="AF19" s="3559" t="s">
        <v>385</v>
      </c>
      <c r="AG19" s="3559" t="s">
        <v>112</v>
      </c>
      <c r="AH19" s="3559" t="s">
        <v>1018</v>
      </c>
      <c r="AI19" s="3559" t="s">
        <v>97</v>
      </c>
      <c r="AJ19" s="240" t="s">
        <v>8</v>
      </c>
    </row>
    <row r="20" spans="1:36" x14ac:dyDescent="0.35">
      <c r="A20" s="16" t="s">
        <v>523</v>
      </c>
      <c r="B20" s="16">
        <v>6</v>
      </c>
      <c r="C20" s="16" t="s">
        <v>26</v>
      </c>
      <c r="D20" s="16" t="s">
        <v>194</v>
      </c>
      <c r="E20" s="432">
        <v>45752</v>
      </c>
      <c r="F20" s="16">
        <v>113</v>
      </c>
      <c r="G20" s="16">
        <v>109</v>
      </c>
      <c r="H20" s="16">
        <v>4</v>
      </c>
      <c r="I20" s="24"/>
      <c r="J20" s="24"/>
      <c r="K20" s="24"/>
      <c r="L20" s="24"/>
      <c r="M20" s="24"/>
      <c r="N20" s="24"/>
      <c r="O20" s="24"/>
      <c r="P20" s="24">
        <v>6</v>
      </c>
      <c r="Q20" s="24"/>
      <c r="R20" s="24">
        <v>2</v>
      </c>
      <c r="S20" s="24"/>
      <c r="T20" s="24"/>
      <c r="U20" s="24"/>
      <c r="V20" s="24"/>
      <c r="W20" s="24"/>
      <c r="X20" s="24">
        <v>30</v>
      </c>
      <c r="Y20" s="24"/>
      <c r="Z20" s="24"/>
      <c r="AA20" s="24"/>
      <c r="AB20" s="24">
        <v>44</v>
      </c>
      <c r="AC20" s="24"/>
      <c r="AD20" s="24"/>
      <c r="AE20" s="24"/>
      <c r="AF20" s="24"/>
      <c r="AG20" s="24">
        <v>11</v>
      </c>
      <c r="AH20" s="24"/>
      <c r="AI20" s="24">
        <v>16</v>
      </c>
      <c r="AJ20" s="24">
        <v>109</v>
      </c>
    </row>
    <row r="21" spans="1:36" x14ac:dyDescent="0.35">
      <c r="A21" s="16" t="s">
        <v>523</v>
      </c>
      <c r="B21" s="16">
        <v>6</v>
      </c>
      <c r="C21" s="16" t="s">
        <v>26</v>
      </c>
      <c r="D21" s="16" t="s">
        <v>194</v>
      </c>
      <c r="E21" s="432">
        <v>45759</v>
      </c>
      <c r="F21" s="16">
        <v>113</v>
      </c>
      <c r="G21" s="16">
        <v>102</v>
      </c>
      <c r="H21" s="16">
        <v>11</v>
      </c>
      <c r="I21" s="24"/>
      <c r="J21" s="24"/>
      <c r="K21" s="24"/>
      <c r="L21" s="24"/>
      <c r="M21" s="24"/>
      <c r="N21" s="24"/>
      <c r="O21" s="24"/>
      <c r="P21" s="24">
        <v>9</v>
      </c>
      <c r="Q21" s="24"/>
      <c r="R21" s="24">
        <v>5</v>
      </c>
      <c r="S21" s="24"/>
      <c r="T21" s="24"/>
      <c r="U21" s="24"/>
      <c r="V21" s="24"/>
      <c r="W21" s="24"/>
      <c r="X21" s="24">
        <v>30</v>
      </c>
      <c r="Y21" s="24">
        <v>5</v>
      </c>
      <c r="Z21" s="24"/>
      <c r="AA21" s="24"/>
      <c r="AB21" s="24">
        <v>30</v>
      </c>
      <c r="AC21" s="24"/>
      <c r="AD21" s="24"/>
      <c r="AE21" s="24"/>
      <c r="AF21" s="24">
        <v>12</v>
      </c>
      <c r="AG21" s="24">
        <v>11</v>
      </c>
      <c r="AH21" s="24"/>
      <c r="AI21" s="24"/>
      <c r="AJ21" s="24">
        <v>102</v>
      </c>
    </row>
    <row r="22" spans="1:36" x14ac:dyDescent="0.35">
      <c r="A22" s="16" t="s">
        <v>523</v>
      </c>
      <c r="B22" s="16">
        <v>6</v>
      </c>
      <c r="C22" s="16" t="s">
        <v>27</v>
      </c>
      <c r="D22" s="16" t="s">
        <v>195</v>
      </c>
      <c r="E22" s="1">
        <v>45759</v>
      </c>
      <c r="F22" s="16">
        <v>113</v>
      </c>
      <c r="G22" s="16">
        <v>90</v>
      </c>
      <c r="H22" s="16">
        <v>23</v>
      </c>
      <c r="I22" s="24"/>
      <c r="J22" s="24"/>
      <c r="K22" s="24"/>
      <c r="L22" s="24"/>
      <c r="M22" s="24"/>
      <c r="N22" s="24"/>
      <c r="O22" s="24"/>
      <c r="P22" s="24"/>
      <c r="Q22" s="24"/>
      <c r="R22" s="24"/>
      <c r="S22" s="24"/>
      <c r="T22" s="24"/>
      <c r="U22" s="24"/>
      <c r="V22" s="24"/>
      <c r="W22" s="24"/>
      <c r="X22" s="24">
        <v>30</v>
      </c>
      <c r="Y22" s="24"/>
      <c r="Z22" s="24"/>
      <c r="AA22" s="24"/>
      <c r="AB22" s="24">
        <v>33</v>
      </c>
      <c r="AC22" s="24"/>
      <c r="AD22" s="24"/>
      <c r="AE22" s="24"/>
      <c r="AF22" s="24"/>
      <c r="AG22" s="24">
        <v>11</v>
      </c>
      <c r="AH22" s="24"/>
      <c r="AI22" s="24">
        <v>16</v>
      </c>
      <c r="AJ22" s="24">
        <v>90</v>
      </c>
    </row>
    <row r="23" spans="1:36" x14ac:dyDescent="0.35">
      <c r="A23" s="16" t="s">
        <v>995</v>
      </c>
      <c r="I23" s="24"/>
      <c r="J23" s="24"/>
      <c r="K23" s="24"/>
      <c r="L23" s="24"/>
      <c r="M23" s="24"/>
      <c r="N23" s="24"/>
      <c r="O23" s="24"/>
      <c r="P23" s="24">
        <v>15</v>
      </c>
      <c r="Q23" s="24"/>
      <c r="R23" s="24">
        <v>7</v>
      </c>
      <c r="S23" s="24"/>
      <c r="T23" s="24"/>
      <c r="U23" s="24"/>
      <c r="V23" s="24"/>
      <c r="W23" s="24"/>
      <c r="X23" s="24">
        <v>90</v>
      </c>
      <c r="Y23" s="24">
        <v>5</v>
      </c>
      <c r="Z23" s="24"/>
      <c r="AA23" s="24"/>
      <c r="AB23" s="24">
        <v>107</v>
      </c>
      <c r="AC23" s="24"/>
      <c r="AD23" s="24"/>
      <c r="AE23" s="24"/>
      <c r="AF23" s="24">
        <v>12</v>
      </c>
      <c r="AG23" s="24">
        <v>33</v>
      </c>
      <c r="AH23" s="24"/>
      <c r="AI23" s="24">
        <v>32</v>
      </c>
      <c r="AJ23" s="24">
        <v>301</v>
      </c>
    </row>
    <row r="24" spans="1:36" x14ac:dyDescent="0.35">
      <c r="A24" s="16" t="s">
        <v>526</v>
      </c>
      <c r="B24" s="16">
        <v>6</v>
      </c>
      <c r="C24" s="16" t="s">
        <v>26</v>
      </c>
      <c r="D24" s="16" t="s">
        <v>89</v>
      </c>
      <c r="E24" s="432">
        <v>45766</v>
      </c>
      <c r="F24" s="16">
        <v>186</v>
      </c>
      <c r="G24" s="16">
        <v>186</v>
      </c>
      <c r="H24" s="16">
        <v>0</v>
      </c>
      <c r="I24" s="24"/>
      <c r="J24" s="24"/>
      <c r="K24" s="24"/>
      <c r="L24" s="24"/>
      <c r="M24" s="24"/>
      <c r="N24" s="24"/>
      <c r="O24" s="24">
        <v>40</v>
      </c>
      <c r="P24" s="24">
        <v>2</v>
      </c>
      <c r="Q24" s="24">
        <v>4</v>
      </c>
      <c r="R24" s="24">
        <v>11</v>
      </c>
      <c r="S24" s="24"/>
      <c r="T24" s="24"/>
      <c r="U24" s="24">
        <v>30</v>
      </c>
      <c r="V24" s="24"/>
      <c r="W24" s="24"/>
      <c r="X24" s="24">
        <v>30</v>
      </c>
      <c r="Y24" s="24"/>
      <c r="Z24" s="24"/>
      <c r="AA24" s="24"/>
      <c r="AB24" s="24">
        <v>30</v>
      </c>
      <c r="AC24" s="24"/>
      <c r="AD24" s="24"/>
      <c r="AE24" s="24"/>
      <c r="AF24" s="24">
        <v>9</v>
      </c>
      <c r="AG24" s="24">
        <v>30</v>
      </c>
      <c r="AH24" s="24"/>
      <c r="AI24" s="24"/>
      <c r="AJ24" s="24">
        <v>186</v>
      </c>
    </row>
    <row r="25" spans="1:36" x14ac:dyDescent="0.35">
      <c r="A25" s="16" t="s">
        <v>526</v>
      </c>
      <c r="B25" s="16">
        <v>6</v>
      </c>
      <c r="C25" s="16" t="s">
        <v>26</v>
      </c>
      <c r="D25" s="16" t="s">
        <v>89</v>
      </c>
      <c r="E25" s="432">
        <v>45773</v>
      </c>
      <c r="F25" s="16">
        <v>186</v>
      </c>
      <c r="G25" s="16">
        <v>167</v>
      </c>
      <c r="H25" s="16">
        <v>19</v>
      </c>
      <c r="I25" s="24"/>
      <c r="J25" s="24"/>
      <c r="K25" s="24">
        <v>9</v>
      </c>
      <c r="L25" s="24"/>
      <c r="M25" s="24"/>
      <c r="N25" s="24"/>
      <c r="O25" s="24">
        <v>20</v>
      </c>
      <c r="P25" s="24">
        <v>8</v>
      </c>
      <c r="Q25" s="24"/>
      <c r="R25" s="24">
        <v>12</v>
      </c>
      <c r="S25" s="24">
        <v>4</v>
      </c>
      <c r="T25" s="24"/>
      <c r="U25" s="24">
        <v>30</v>
      </c>
      <c r="V25" s="24"/>
      <c r="W25" s="24"/>
      <c r="X25" s="24">
        <v>30</v>
      </c>
      <c r="Y25" s="24"/>
      <c r="Z25" s="24"/>
      <c r="AA25" s="24"/>
      <c r="AB25" s="24">
        <v>30</v>
      </c>
      <c r="AC25" s="24"/>
      <c r="AD25" s="24"/>
      <c r="AE25" s="24"/>
      <c r="AF25" s="24">
        <v>10</v>
      </c>
      <c r="AG25" s="24">
        <v>14</v>
      </c>
      <c r="AH25" s="24"/>
      <c r="AI25" s="24"/>
      <c r="AJ25" s="24">
        <v>167</v>
      </c>
    </row>
    <row r="26" spans="1:36" x14ac:dyDescent="0.35">
      <c r="A26" s="16" t="s">
        <v>526</v>
      </c>
      <c r="B26" s="16">
        <v>6</v>
      </c>
      <c r="C26" s="16" t="s">
        <v>27</v>
      </c>
      <c r="D26" s="16" t="s">
        <v>88</v>
      </c>
      <c r="E26" s="432">
        <v>45766</v>
      </c>
      <c r="F26" s="16">
        <v>186</v>
      </c>
      <c r="G26" s="16">
        <v>91</v>
      </c>
      <c r="H26" s="16">
        <v>95</v>
      </c>
      <c r="I26" s="24"/>
      <c r="J26" s="24"/>
      <c r="K26" s="24"/>
      <c r="L26" s="24"/>
      <c r="M26" s="24"/>
      <c r="N26" s="24"/>
      <c r="O26" s="24"/>
      <c r="P26" s="24">
        <v>9</v>
      </c>
      <c r="Q26" s="24"/>
      <c r="R26" s="24">
        <v>4</v>
      </c>
      <c r="S26" s="24">
        <v>2</v>
      </c>
      <c r="T26" s="24"/>
      <c r="U26" s="24"/>
      <c r="V26" s="24"/>
      <c r="W26" s="24"/>
      <c r="X26" s="24">
        <v>30</v>
      </c>
      <c r="Y26" s="24">
        <v>5</v>
      </c>
      <c r="Z26" s="24"/>
      <c r="AA26" s="24"/>
      <c r="AB26" s="24">
        <v>30</v>
      </c>
      <c r="AC26" s="24"/>
      <c r="AD26" s="24"/>
      <c r="AE26" s="24"/>
      <c r="AF26" s="24"/>
      <c r="AG26" s="24">
        <v>11</v>
      </c>
      <c r="AH26" s="24"/>
      <c r="AI26" s="24"/>
      <c r="AJ26" s="24">
        <v>91</v>
      </c>
    </row>
    <row r="27" spans="1:36" x14ac:dyDescent="0.35">
      <c r="A27" s="16" t="s">
        <v>526</v>
      </c>
      <c r="B27" s="16">
        <v>6</v>
      </c>
      <c r="C27" s="16" t="s">
        <v>27</v>
      </c>
      <c r="D27" s="16" t="s">
        <v>88</v>
      </c>
      <c r="E27" s="432">
        <v>45773</v>
      </c>
      <c r="F27" s="16">
        <v>186</v>
      </c>
      <c r="G27" s="16">
        <v>188</v>
      </c>
      <c r="H27" s="16">
        <v>-2</v>
      </c>
      <c r="I27" s="24"/>
      <c r="J27" s="24"/>
      <c r="K27" s="24"/>
      <c r="L27" s="24"/>
      <c r="M27" s="24"/>
      <c r="N27" s="24"/>
      <c r="O27" s="24">
        <v>40</v>
      </c>
      <c r="P27" s="24">
        <v>2</v>
      </c>
      <c r="Q27" s="24">
        <v>4</v>
      </c>
      <c r="R27" s="24">
        <v>8</v>
      </c>
      <c r="S27" s="24"/>
      <c r="T27" s="24"/>
      <c r="U27" s="24">
        <v>30</v>
      </c>
      <c r="V27" s="24"/>
      <c r="W27" s="24"/>
      <c r="X27" s="24">
        <v>30</v>
      </c>
      <c r="Y27" s="24"/>
      <c r="Z27" s="24"/>
      <c r="AA27" s="24"/>
      <c r="AB27" s="24">
        <v>30</v>
      </c>
      <c r="AC27" s="24"/>
      <c r="AD27" s="24"/>
      <c r="AE27" s="24"/>
      <c r="AF27" s="24">
        <v>14</v>
      </c>
      <c r="AG27" s="24">
        <v>30</v>
      </c>
      <c r="AH27" s="24"/>
      <c r="AI27" s="24"/>
      <c r="AJ27" s="24">
        <v>188</v>
      </c>
    </row>
    <row r="28" spans="1:36" x14ac:dyDescent="0.35">
      <c r="A28" s="16" t="s">
        <v>526</v>
      </c>
      <c r="B28" s="16">
        <v>6</v>
      </c>
      <c r="C28" s="16" t="s">
        <v>27</v>
      </c>
      <c r="D28" s="16" t="s">
        <v>88</v>
      </c>
      <c r="E28" s="432">
        <v>45780</v>
      </c>
      <c r="F28" s="16">
        <v>186</v>
      </c>
      <c r="G28" s="16">
        <v>181</v>
      </c>
      <c r="H28" s="16">
        <v>5</v>
      </c>
      <c r="I28" s="24"/>
      <c r="J28" s="24"/>
      <c r="K28" s="24">
        <v>9</v>
      </c>
      <c r="L28" s="24"/>
      <c r="M28" s="24"/>
      <c r="N28" s="24"/>
      <c r="O28" s="24">
        <v>20</v>
      </c>
      <c r="P28" s="24">
        <v>20</v>
      </c>
      <c r="Q28" s="24"/>
      <c r="R28" s="24">
        <v>17</v>
      </c>
      <c r="S28" s="24">
        <v>2</v>
      </c>
      <c r="T28" s="24"/>
      <c r="U28" s="24">
        <v>30</v>
      </c>
      <c r="V28" s="24"/>
      <c r="W28" s="24"/>
      <c r="X28" s="24">
        <v>30</v>
      </c>
      <c r="Y28" s="24"/>
      <c r="Z28" s="24"/>
      <c r="AA28" s="24"/>
      <c r="AB28" s="24">
        <v>30</v>
      </c>
      <c r="AC28" s="24"/>
      <c r="AD28" s="24"/>
      <c r="AE28" s="24"/>
      <c r="AF28" s="24">
        <v>9</v>
      </c>
      <c r="AG28" s="24">
        <v>14</v>
      </c>
      <c r="AH28" s="24"/>
      <c r="AI28" s="24"/>
      <c r="AJ28" s="24">
        <v>181</v>
      </c>
    </row>
    <row r="29" spans="1:36" x14ac:dyDescent="0.35">
      <c r="A29" s="16" t="s">
        <v>996</v>
      </c>
      <c r="I29" s="24"/>
      <c r="J29" s="24"/>
      <c r="K29" s="24">
        <v>18</v>
      </c>
      <c r="L29" s="24"/>
      <c r="M29" s="24"/>
      <c r="N29" s="24"/>
      <c r="O29" s="24">
        <v>120</v>
      </c>
      <c r="P29" s="24">
        <v>41</v>
      </c>
      <c r="Q29" s="24">
        <v>8</v>
      </c>
      <c r="R29" s="24">
        <v>52</v>
      </c>
      <c r="S29" s="24">
        <v>8</v>
      </c>
      <c r="T29" s="24"/>
      <c r="U29" s="24">
        <v>120</v>
      </c>
      <c r="V29" s="24"/>
      <c r="W29" s="24"/>
      <c r="X29" s="24">
        <v>150</v>
      </c>
      <c r="Y29" s="24">
        <v>5</v>
      </c>
      <c r="Z29" s="24"/>
      <c r="AA29" s="24"/>
      <c r="AB29" s="24">
        <v>150</v>
      </c>
      <c r="AC29" s="24"/>
      <c r="AD29" s="24"/>
      <c r="AE29" s="24"/>
      <c r="AF29" s="24">
        <v>42</v>
      </c>
      <c r="AG29" s="24">
        <v>99</v>
      </c>
      <c r="AH29" s="24"/>
      <c r="AI29" s="24"/>
      <c r="AJ29" s="24">
        <v>813</v>
      </c>
    </row>
    <row r="30" spans="1:36" x14ac:dyDescent="0.35">
      <c r="A30" s="16" t="s">
        <v>621</v>
      </c>
      <c r="B30" s="16">
        <v>7</v>
      </c>
      <c r="C30" s="16" t="s">
        <v>28</v>
      </c>
      <c r="D30" s="16" t="s">
        <v>627</v>
      </c>
      <c r="E30" s="432">
        <v>45746</v>
      </c>
      <c r="F30" s="16">
        <v>30</v>
      </c>
      <c r="G30" s="16">
        <v>30</v>
      </c>
      <c r="H30" s="16">
        <v>0</v>
      </c>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v>30</v>
      </c>
      <c r="AH30" s="24"/>
      <c r="AI30" s="24"/>
      <c r="AJ30" s="24">
        <v>30</v>
      </c>
    </row>
    <row r="31" spans="1:36" x14ac:dyDescent="0.35">
      <c r="A31" s="16" t="s">
        <v>621</v>
      </c>
      <c r="B31" s="16">
        <v>7</v>
      </c>
      <c r="C31" s="16" t="s">
        <v>28</v>
      </c>
      <c r="D31" s="16" t="s">
        <v>627</v>
      </c>
      <c r="E31" s="432">
        <v>45753</v>
      </c>
      <c r="F31" s="16">
        <v>85</v>
      </c>
      <c r="G31"/>
      <c r="H31"/>
      <c r="I31" s="24"/>
      <c r="J31" s="24"/>
      <c r="K31" s="24"/>
      <c r="L31" s="24"/>
      <c r="M31" s="24"/>
      <c r="N31" s="24"/>
      <c r="O31" s="24"/>
      <c r="P31" s="24">
        <v>8</v>
      </c>
      <c r="Q31" s="24"/>
      <c r="R31" s="24"/>
      <c r="S31" s="24"/>
      <c r="T31" s="24"/>
      <c r="U31" s="24"/>
      <c r="V31" s="24"/>
      <c r="W31" s="24"/>
      <c r="X31" s="24">
        <v>30</v>
      </c>
      <c r="Y31" s="24"/>
      <c r="Z31" s="24"/>
      <c r="AA31" s="24"/>
      <c r="AB31" s="24"/>
      <c r="AC31" s="24"/>
      <c r="AD31" s="24"/>
      <c r="AE31" s="24"/>
      <c r="AF31" s="24">
        <v>4</v>
      </c>
      <c r="AG31" s="24">
        <v>40</v>
      </c>
      <c r="AH31" s="24"/>
      <c r="AI31" s="24"/>
      <c r="AJ31" s="24">
        <v>82</v>
      </c>
    </row>
    <row r="32" spans="1:36" x14ac:dyDescent="0.35">
      <c r="A32" s="16" t="s">
        <v>621</v>
      </c>
      <c r="B32" s="16">
        <v>7</v>
      </c>
      <c r="C32" s="16" t="s">
        <v>29</v>
      </c>
      <c r="D32" s="16" t="s">
        <v>628</v>
      </c>
      <c r="E32" s="1">
        <v>45753</v>
      </c>
      <c r="F32" s="16">
        <v>30</v>
      </c>
      <c r="G32" s="16">
        <v>30</v>
      </c>
      <c r="H32" s="16">
        <v>0</v>
      </c>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v>30</v>
      </c>
      <c r="AH32" s="24"/>
      <c r="AI32" s="24"/>
      <c r="AJ32" s="24">
        <v>30</v>
      </c>
    </row>
    <row r="33" spans="1:36" x14ac:dyDescent="0.35">
      <c r="A33" s="16" t="s">
        <v>621</v>
      </c>
      <c r="B33" s="16">
        <v>7</v>
      </c>
      <c r="C33" s="16" t="s">
        <v>29</v>
      </c>
      <c r="D33" s="16" t="s">
        <v>628</v>
      </c>
      <c r="E33" s="432">
        <v>45760</v>
      </c>
      <c r="F33" s="16">
        <v>85</v>
      </c>
      <c r="G33"/>
      <c r="H33"/>
      <c r="I33" s="24"/>
      <c r="J33" s="24"/>
      <c r="K33" s="24"/>
      <c r="L33" s="24"/>
      <c r="M33" s="24"/>
      <c r="N33" s="24"/>
      <c r="O33" s="24"/>
      <c r="P33" s="24">
        <v>7</v>
      </c>
      <c r="Q33" s="24"/>
      <c r="R33" s="24"/>
      <c r="S33" s="24"/>
      <c r="T33" s="24"/>
      <c r="U33" s="24"/>
      <c r="V33" s="24"/>
      <c r="W33" s="24"/>
      <c r="X33" s="24">
        <v>30</v>
      </c>
      <c r="Y33" s="24"/>
      <c r="Z33" s="24"/>
      <c r="AA33" s="24"/>
      <c r="AB33" s="24"/>
      <c r="AC33" s="24"/>
      <c r="AD33" s="24"/>
      <c r="AE33" s="24"/>
      <c r="AF33" s="24">
        <v>8</v>
      </c>
      <c r="AG33" s="24">
        <v>40</v>
      </c>
      <c r="AH33" s="24"/>
      <c r="AI33" s="24"/>
      <c r="AJ33" s="24">
        <v>85</v>
      </c>
    </row>
    <row r="34" spans="1:36" x14ac:dyDescent="0.35">
      <c r="A34" s="16" t="s">
        <v>997</v>
      </c>
      <c r="I34" s="24"/>
      <c r="J34" s="24"/>
      <c r="K34" s="24"/>
      <c r="L34" s="24"/>
      <c r="M34" s="24"/>
      <c r="N34" s="24"/>
      <c r="O34" s="24"/>
      <c r="P34" s="24">
        <v>15</v>
      </c>
      <c r="Q34" s="24"/>
      <c r="R34" s="24"/>
      <c r="S34" s="24"/>
      <c r="T34" s="24"/>
      <c r="U34" s="24"/>
      <c r="V34" s="24"/>
      <c r="W34" s="24"/>
      <c r="X34" s="24">
        <v>60</v>
      </c>
      <c r="Y34" s="24"/>
      <c r="Z34" s="24"/>
      <c r="AA34" s="24"/>
      <c r="AB34" s="24"/>
      <c r="AC34" s="24"/>
      <c r="AD34" s="24"/>
      <c r="AE34" s="24"/>
      <c r="AF34" s="24">
        <v>12</v>
      </c>
      <c r="AG34" s="24">
        <v>140</v>
      </c>
      <c r="AH34" s="24"/>
      <c r="AI34" s="24"/>
      <c r="AJ34" s="24">
        <v>227</v>
      </c>
    </row>
    <row r="35" spans="1:36" x14ac:dyDescent="0.35">
      <c r="A35" s="16" t="s">
        <v>622</v>
      </c>
      <c r="B35" s="16">
        <v>7</v>
      </c>
      <c r="C35" s="16" t="s">
        <v>28</v>
      </c>
      <c r="D35" s="16" t="s">
        <v>192</v>
      </c>
      <c r="E35" s="432">
        <v>45760</v>
      </c>
      <c r="F35" s="16">
        <v>186</v>
      </c>
      <c r="G35" s="16">
        <v>157</v>
      </c>
      <c r="H35" s="16">
        <v>29</v>
      </c>
      <c r="I35" s="24"/>
      <c r="J35" s="24"/>
      <c r="K35" s="24">
        <v>4</v>
      </c>
      <c r="L35" s="24"/>
      <c r="M35" s="24"/>
      <c r="N35" s="24"/>
      <c r="O35" s="24"/>
      <c r="P35" s="24">
        <v>10</v>
      </c>
      <c r="Q35" s="24"/>
      <c r="R35" s="24">
        <v>31</v>
      </c>
      <c r="S35" s="24">
        <v>4</v>
      </c>
      <c r="T35" s="24"/>
      <c r="U35" s="24"/>
      <c r="V35" s="24"/>
      <c r="W35" s="24"/>
      <c r="X35" s="24">
        <v>30</v>
      </c>
      <c r="Y35" s="24"/>
      <c r="Z35" s="24"/>
      <c r="AA35" s="24"/>
      <c r="AB35" s="24"/>
      <c r="AC35" s="24"/>
      <c r="AD35" s="24"/>
      <c r="AE35" s="24"/>
      <c r="AF35" s="24">
        <v>25</v>
      </c>
      <c r="AG35" s="24">
        <v>50</v>
      </c>
      <c r="AH35" s="24">
        <v>3</v>
      </c>
      <c r="AI35" s="24"/>
      <c r="AJ35" s="24">
        <v>157</v>
      </c>
    </row>
    <row r="36" spans="1:36" x14ac:dyDescent="0.35">
      <c r="A36" s="16" t="s">
        <v>622</v>
      </c>
      <c r="B36" s="16">
        <v>7</v>
      </c>
      <c r="C36" s="16" t="s">
        <v>28</v>
      </c>
      <c r="D36" s="16" t="s">
        <v>192</v>
      </c>
      <c r="E36" s="432">
        <v>45767</v>
      </c>
      <c r="F36" s="16">
        <v>186</v>
      </c>
      <c r="G36" s="16">
        <v>186</v>
      </c>
      <c r="H36" s="16">
        <v>0</v>
      </c>
      <c r="I36" s="24"/>
      <c r="J36" s="24"/>
      <c r="K36" s="24"/>
      <c r="L36" s="24"/>
      <c r="M36" s="24"/>
      <c r="N36" s="24"/>
      <c r="O36" s="24">
        <v>10</v>
      </c>
      <c r="P36" s="24">
        <v>5</v>
      </c>
      <c r="Q36" s="24">
        <v>20</v>
      </c>
      <c r="R36" s="24">
        <v>7</v>
      </c>
      <c r="S36" s="24"/>
      <c r="T36" s="24"/>
      <c r="U36" s="24"/>
      <c r="V36" s="24">
        <v>30</v>
      </c>
      <c r="W36" s="24"/>
      <c r="X36" s="24">
        <v>24</v>
      </c>
      <c r="Y36" s="24"/>
      <c r="Z36" s="24"/>
      <c r="AA36" s="24">
        <v>20</v>
      </c>
      <c r="AB36" s="24"/>
      <c r="AC36" s="24"/>
      <c r="AD36" s="24"/>
      <c r="AE36" s="24"/>
      <c r="AF36" s="24"/>
      <c r="AG36" s="24">
        <v>70</v>
      </c>
      <c r="AH36" s="24"/>
      <c r="AI36" s="24"/>
      <c r="AJ36" s="24">
        <v>186</v>
      </c>
    </row>
    <row r="37" spans="1:36" x14ac:dyDescent="0.35">
      <c r="A37" s="16" t="s">
        <v>622</v>
      </c>
      <c r="B37" s="16">
        <v>7</v>
      </c>
      <c r="C37" s="16" t="s">
        <v>28</v>
      </c>
      <c r="D37" s="16" t="s">
        <v>192</v>
      </c>
      <c r="E37" s="432">
        <v>45774</v>
      </c>
      <c r="F37" s="16">
        <v>186</v>
      </c>
      <c r="G37" s="16">
        <v>135</v>
      </c>
      <c r="H37" s="16">
        <v>51</v>
      </c>
      <c r="I37" s="24"/>
      <c r="J37" s="24"/>
      <c r="K37" s="24"/>
      <c r="L37" s="24"/>
      <c r="M37" s="24"/>
      <c r="N37" s="24"/>
      <c r="O37" s="24">
        <v>6</v>
      </c>
      <c r="P37" s="24">
        <v>1</v>
      </c>
      <c r="Q37" s="24">
        <v>10</v>
      </c>
      <c r="R37" s="24">
        <v>1</v>
      </c>
      <c r="S37" s="24"/>
      <c r="T37" s="24"/>
      <c r="U37" s="24"/>
      <c r="V37" s="24">
        <v>20</v>
      </c>
      <c r="W37" s="24"/>
      <c r="X37" s="24">
        <v>30</v>
      </c>
      <c r="Y37" s="24"/>
      <c r="Z37" s="24"/>
      <c r="AA37" s="24"/>
      <c r="AB37" s="24"/>
      <c r="AC37" s="24"/>
      <c r="AD37" s="24"/>
      <c r="AE37" s="24"/>
      <c r="AF37" s="24">
        <v>7</v>
      </c>
      <c r="AG37" s="24">
        <v>60</v>
      </c>
      <c r="AH37" s="24"/>
      <c r="AI37" s="24"/>
      <c r="AJ37" s="24">
        <v>135</v>
      </c>
    </row>
    <row r="38" spans="1:36" x14ac:dyDescent="0.35">
      <c r="A38" s="16" t="s">
        <v>622</v>
      </c>
      <c r="B38" s="16">
        <v>7</v>
      </c>
      <c r="C38" s="16" t="s">
        <v>29</v>
      </c>
      <c r="D38" s="16" t="s">
        <v>193</v>
      </c>
      <c r="E38" s="432">
        <v>45767</v>
      </c>
      <c r="F38" s="16">
        <v>186</v>
      </c>
      <c r="G38" s="16">
        <v>162</v>
      </c>
      <c r="H38" s="16">
        <v>24</v>
      </c>
      <c r="I38" s="24"/>
      <c r="J38" s="24"/>
      <c r="K38" s="24">
        <v>4</v>
      </c>
      <c r="L38" s="24"/>
      <c r="M38" s="24">
        <v>3</v>
      </c>
      <c r="N38" s="24"/>
      <c r="O38" s="24"/>
      <c r="P38" s="24">
        <v>15</v>
      </c>
      <c r="Q38" s="24"/>
      <c r="R38" s="24">
        <v>34</v>
      </c>
      <c r="S38" s="24"/>
      <c r="T38" s="24"/>
      <c r="U38" s="24"/>
      <c r="V38" s="24"/>
      <c r="W38" s="24"/>
      <c r="X38" s="24">
        <v>30</v>
      </c>
      <c r="Y38" s="24"/>
      <c r="Z38" s="24"/>
      <c r="AA38" s="24"/>
      <c r="AB38" s="24"/>
      <c r="AC38" s="24"/>
      <c r="AD38" s="24"/>
      <c r="AE38" s="24"/>
      <c r="AF38" s="24">
        <v>23</v>
      </c>
      <c r="AG38" s="24">
        <v>50</v>
      </c>
      <c r="AH38" s="24">
        <v>3</v>
      </c>
      <c r="AI38" s="24"/>
      <c r="AJ38" s="24">
        <v>162</v>
      </c>
    </row>
    <row r="39" spans="1:36" x14ac:dyDescent="0.35">
      <c r="A39" s="16" t="s">
        <v>622</v>
      </c>
      <c r="B39" s="16">
        <v>7</v>
      </c>
      <c r="C39" s="16" t="s">
        <v>29</v>
      </c>
      <c r="D39" s="16" t="s">
        <v>193</v>
      </c>
      <c r="E39" s="432">
        <v>45774</v>
      </c>
      <c r="F39" s="16">
        <v>186</v>
      </c>
      <c r="G39" s="16">
        <v>186</v>
      </c>
      <c r="H39" s="16">
        <v>0</v>
      </c>
      <c r="I39" s="24"/>
      <c r="J39" s="24"/>
      <c r="K39" s="24"/>
      <c r="L39" s="24"/>
      <c r="M39" s="24"/>
      <c r="N39" s="24"/>
      <c r="O39" s="24">
        <v>10</v>
      </c>
      <c r="P39" s="24"/>
      <c r="Q39" s="24">
        <v>20</v>
      </c>
      <c r="R39" s="24">
        <v>6</v>
      </c>
      <c r="S39" s="24"/>
      <c r="T39" s="24"/>
      <c r="U39" s="24"/>
      <c r="V39" s="24">
        <v>30</v>
      </c>
      <c r="W39" s="24"/>
      <c r="X39" s="24">
        <v>20</v>
      </c>
      <c r="Y39" s="24"/>
      <c r="Z39" s="24">
        <v>4</v>
      </c>
      <c r="AA39" s="24">
        <v>20</v>
      </c>
      <c r="AB39" s="24"/>
      <c r="AC39" s="24"/>
      <c r="AD39" s="24"/>
      <c r="AE39" s="24"/>
      <c r="AF39" s="24">
        <v>6</v>
      </c>
      <c r="AG39" s="24">
        <v>70</v>
      </c>
      <c r="AH39" s="24"/>
      <c r="AI39" s="24"/>
      <c r="AJ39" s="24">
        <v>186</v>
      </c>
    </row>
    <row r="40" spans="1:36" x14ac:dyDescent="0.35">
      <c r="A40" s="16" t="s">
        <v>622</v>
      </c>
      <c r="B40" s="16">
        <v>7</v>
      </c>
      <c r="C40" s="16" t="s">
        <v>29</v>
      </c>
      <c r="D40" s="16" t="s">
        <v>193</v>
      </c>
      <c r="E40" s="432">
        <v>45781</v>
      </c>
      <c r="F40" s="16">
        <v>186</v>
      </c>
      <c r="G40" s="16">
        <v>187</v>
      </c>
      <c r="H40" s="16">
        <v>-1</v>
      </c>
      <c r="I40" s="24"/>
      <c r="J40" s="24"/>
      <c r="K40" s="24">
        <v>4</v>
      </c>
      <c r="L40" s="24"/>
      <c r="M40" s="24"/>
      <c r="N40" s="24"/>
      <c r="O40" s="24">
        <v>6</v>
      </c>
      <c r="P40" s="24"/>
      <c r="Q40" s="24">
        <v>10</v>
      </c>
      <c r="R40" s="24">
        <v>18</v>
      </c>
      <c r="S40" s="24">
        <v>2</v>
      </c>
      <c r="T40" s="24"/>
      <c r="U40" s="24"/>
      <c r="V40" s="24">
        <v>20</v>
      </c>
      <c r="W40" s="24"/>
      <c r="X40" s="24">
        <v>30</v>
      </c>
      <c r="Y40" s="24"/>
      <c r="Z40" s="24"/>
      <c r="AA40" s="24"/>
      <c r="AB40" s="24"/>
      <c r="AC40" s="24"/>
      <c r="AD40" s="24"/>
      <c r="AE40" s="24"/>
      <c r="AF40" s="24">
        <v>37</v>
      </c>
      <c r="AG40" s="24">
        <v>60</v>
      </c>
      <c r="AH40" s="24"/>
      <c r="AI40" s="24"/>
      <c r="AJ40" s="24">
        <v>187</v>
      </c>
    </row>
    <row r="41" spans="1:36" x14ac:dyDescent="0.35">
      <c r="A41" s="16" t="s">
        <v>998</v>
      </c>
      <c r="I41" s="24"/>
      <c r="J41" s="24"/>
      <c r="K41" s="24">
        <v>12</v>
      </c>
      <c r="L41" s="24"/>
      <c r="M41" s="24">
        <v>3</v>
      </c>
      <c r="N41" s="24"/>
      <c r="O41" s="24">
        <v>32</v>
      </c>
      <c r="P41" s="24">
        <v>31</v>
      </c>
      <c r="Q41" s="24">
        <v>60</v>
      </c>
      <c r="R41" s="24">
        <v>97</v>
      </c>
      <c r="S41" s="24">
        <v>6</v>
      </c>
      <c r="T41" s="24"/>
      <c r="U41" s="24"/>
      <c r="V41" s="24">
        <v>100</v>
      </c>
      <c r="W41" s="24"/>
      <c r="X41" s="24">
        <v>164</v>
      </c>
      <c r="Y41" s="24"/>
      <c r="Z41" s="24">
        <v>4</v>
      </c>
      <c r="AA41" s="24">
        <v>40</v>
      </c>
      <c r="AB41" s="24"/>
      <c r="AC41" s="24"/>
      <c r="AD41" s="24"/>
      <c r="AE41" s="24"/>
      <c r="AF41" s="24">
        <v>98</v>
      </c>
      <c r="AG41" s="24">
        <v>360</v>
      </c>
      <c r="AH41" s="24">
        <v>6</v>
      </c>
      <c r="AI41" s="24"/>
      <c r="AJ41" s="24">
        <v>1013</v>
      </c>
    </row>
    <row r="42" spans="1:36" x14ac:dyDescent="0.35">
      <c r="A42" s="16" t="s">
        <v>678</v>
      </c>
      <c r="B42" s="16">
        <v>7</v>
      </c>
      <c r="C42" s="16" t="s">
        <v>28</v>
      </c>
      <c r="D42" s="16" t="s">
        <v>627</v>
      </c>
      <c r="E42" s="432">
        <v>45781</v>
      </c>
      <c r="F42" s="16">
        <v>50</v>
      </c>
      <c r="G42" s="16">
        <v>50</v>
      </c>
      <c r="H42" s="16">
        <v>0</v>
      </c>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v>50</v>
      </c>
      <c r="AH42" s="24"/>
      <c r="AI42" s="24"/>
      <c r="AJ42" s="24">
        <v>50</v>
      </c>
    </row>
    <row r="43" spans="1:36" x14ac:dyDescent="0.35">
      <c r="A43" s="16" t="s">
        <v>678</v>
      </c>
      <c r="B43" s="16">
        <v>7</v>
      </c>
      <c r="C43" s="16" t="s">
        <v>29</v>
      </c>
      <c r="D43" s="16" t="s">
        <v>628</v>
      </c>
      <c r="E43" s="432">
        <v>45788</v>
      </c>
      <c r="F43" s="16">
        <v>50</v>
      </c>
      <c r="G43" s="16">
        <v>50</v>
      </c>
      <c r="H43" s="16">
        <v>0</v>
      </c>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v>50</v>
      </c>
      <c r="AH43" s="24"/>
      <c r="AI43" s="24"/>
      <c r="AJ43" s="24">
        <v>50</v>
      </c>
    </row>
    <row r="44" spans="1:36" x14ac:dyDescent="0.35">
      <c r="A44" s="16" t="s">
        <v>999</v>
      </c>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v>100</v>
      </c>
      <c r="AH44" s="24"/>
      <c r="AI44" s="24"/>
      <c r="AJ44" s="24">
        <v>100</v>
      </c>
    </row>
    <row r="45" spans="1:36" x14ac:dyDescent="0.35">
      <c r="A45" s="16" t="s">
        <v>199</v>
      </c>
      <c r="B45" s="16">
        <v>5</v>
      </c>
      <c r="C45" s="16" t="s">
        <v>163</v>
      </c>
      <c r="D45" s="16" t="s">
        <v>190</v>
      </c>
      <c r="E45" s="432">
        <v>45765</v>
      </c>
      <c r="F45" s="16">
        <v>186</v>
      </c>
      <c r="G45" s="16">
        <v>186</v>
      </c>
      <c r="H45" s="16">
        <v>0</v>
      </c>
      <c r="I45" s="24"/>
      <c r="J45" s="24"/>
      <c r="K45" s="24">
        <v>2</v>
      </c>
      <c r="L45" s="24"/>
      <c r="M45" s="24"/>
      <c r="N45" s="24"/>
      <c r="O45" s="24"/>
      <c r="P45" s="24">
        <v>9</v>
      </c>
      <c r="Q45" s="24">
        <v>10</v>
      </c>
      <c r="R45" s="24">
        <v>5</v>
      </c>
      <c r="S45" s="24">
        <v>4</v>
      </c>
      <c r="T45" s="24"/>
      <c r="U45" s="24"/>
      <c r="V45" s="24"/>
      <c r="W45" s="24"/>
      <c r="X45" s="24"/>
      <c r="Y45" s="24"/>
      <c r="Z45" s="24"/>
      <c r="AA45" s="24"/>
      <c r="AB45" s="24"/>
      <c r="AC45" s="24"/>
      <c r="AD45" s="24"/>
      <c r="AE45" s="24"/>
      <c r="AF45" s="24">
        <v>32</v>
      </c>
      <c r="AG45" s="24"/>
      <c r="AH45" s="24"/>
      <c r="AI45" s="24">
        <v>124</v>
      </c>
      <c r="AJ45" s="24">
        <v>186</v>
      </c>
    </row>
    <row r="46" spans="1:36" x14ac:dyDescent="0.35">
      <c r="A46" s="16" t="s">
        <v>199</v>
      </c>
      <c r="B46" s="16">
        <v>5</v>
      </c>
      <c r="C46" s="16" t="s">
        <v>163</v>
      </c>
      <c r="D46" s="16" t="s">
        <v>190</v>
      </c>
      <c r="E46" s="432">
        <v>45772</v>
      </c>
      <c r="F46" s="16">
        <v>186</v>
      </c>
      <c r="G46" s="16">
        <v>180</v>
      </c>
      <c r="H46" s="16">
        <v>6</v>
      </c>
      <c r="I46" s="24"/>
      <c r="J46" s="24"/>
      <c r="K46" s="24">
        <v>3</v>
      </c>
      <c r="L46" s="24"/>
      <c r="M46" s="24">
        <v>2</v>
      </c>
      <c r="N46" s="24"/>
      <c r="O46" s="24"/>
      <c r="P46" s="24">
        <v>5</v>
      </c>
      <c r="Q46" s="24"/>
      <c r="R46" s="24">
        <v>26</v>
      </c>
      <c r="S46" s="24"/>
      <c r="T46" s="24"/>
      <c r="U46" s="24"/>
      <c r="V46" s="24"/>
      <c r="W46" s="24">
        <v>2</v>
      </c>
      <c r="X46" s="24"/>
      <c r="Y46" s="24"/>
      <c r="Z46" s="24"/>
      <c r="AA46" s="24"/>
      <c r="AB46" s="24"/>
      <c r="AC46" s="24"/>
      <c r="AD46" s="24"/>
      <c r="AE46" s="24"/>
      <c r="AF46" s="24">
        <v>22</v>
      </c>
      <c r="AG46" s="24"/>
      <c r="AH46" s="24"/>
      <c r="AI46" s="24">
        <v>120</v>
      </c>
      <c r="AJ46" s="24">
        <v>180</v>
      </c>
    </row>
    <row r="47" spans="1:36" x14ac:dyDescent="0.35">
      <c r="A47" s="16" t="s">
        <v>199</v>
      </c>
      <c r="B47" s="16">
        <v>5</v>
      </c>
      <c r="C47" s="16" t="s">
        <v>162</v>
      </c>
      <c r="D47" s="16" t="s">
        <v>191</v>
      </c>
      <c r="E47" s="1">
        <v>45772</v>
      </c>
      <c r="F47" s="16">
        <v>186</v>
      </c>
      <c r="G47" s="16">
        <v>186</v>
      </c>
      <c r="H47" s="16">
        <v>0</v>
      </c>
      <c r="I47" s="24"/>
      <c r="J47" s="24"/>
      <c r="K47" s="24"/>
      <c r="L47" s="24"/>
      <c r="M47" s="24"/>
      <c r="N47" s="24"/>
      <c r="O47" s="24"/>
      <c r="P47" s="24">
        <v>8</v>
      </c>
      <c r="Q47" s="24">
        <v>10</v>
      </c>
      <c r="R47" s="24">
        <v>10</v>
      </c>
      <c r="S47" s="24">
        <v>6</v>
      </c>
      <c r="T47" s="24"/>
      <c r="U47" s="24"/>
      <c r="V47" s="24"/>
      <c r="W47" s="24"/>
      <c r="X47" s="24"/>
      <c r="Y47" s="24"/>
      <c r="Z47" s="24"/>
      <c r="AA47" s="24"/>
      <c r="AB47" s="24"/>
      <c r="AC47" s="24"/>
      <c r="AD47" s="24"/>
      <c r="AE47" s="24"/>
      <c r="AF47" s="24">
        <v>28</v>
      </c>
      <c r="AG47" s="24"/>
      <c r="AH47" s="24"/>
      <c r="AI47" s="24">
        <v>124</v>
      </c>
      <c r="AJ47" s="24">
        <v>186</v>
      </c>
    </row>
    <row r="48" spans="1:36" x14ac:dyDescent="0.35">
      <c r="A48" s="16" t="s">
        <v>199</v>
      </c>
      <c r="B48" s="16">
        <v>5</v>
      </c>
      <c r="C48" s="16" t="s">
        <v>162</v>
      </c>
      <c r="D48" s="16" t="s">
        <v>191</v>
      </c>
      <c r="E48" s="432">
        <v>45779</v>
      </c>
      <c r="F48" s="16">
        <v>186</v>
      </c>
      <c r="G48" s="16">
        <v>185</v>
      </c>
      <c r="H48" s="16">
        <v>1</v>
      </c>
      <c r="I48" s="24"/>
      <c r="J48" s="24"/>
      <c r="K48" s="24">
        <v>9</v>
      </c>
      <c r="L48" s="24"/>
      <c r="M48" s="24">
        <v>8</v>
      </c>
      <c r="N48" s="24"/>
      <c r="O48" s="24"/>
      <c r="P48" s="24">
        <v>3</v>
      </c>
      <c r="Q48" s="24"/>
      <c r="R48" s="24">
        <v>21</v>
      </c>
      <c r="S48" s="24"/>
      <c r="T48" s="24"/>
      <c r="U48" s="24"/>
      <c r="V48" s="24"/>
      <c r="W48" s="24">
        <v>2</v>
      </c>
      <c r="X48" s="24"/>
      <c r="Y48" s="24"/>
      <c r="Z48" s="24"/>
      <c r="AA48" s="24"/>
      <c r="AB48" s="24"/>
      <c r="AC48" s="24"/>
      <c r="AD48" s="24"/>
      <c r="AE48" s="24"/>
      <c r="AF48" s="24">
        <v>22</v>
      </c>
      <c r="AG48" s="24"/>
      <c r="AH48" s="24"/>
      <c r="AI48" s="24">
        <v>120</v>
      </c>
      <c r="AJ48" s="24">
        <v>185</v>
      </c>
    </row>
    <row r="49" spans="1:36" x14ac:dyDescent="0.35">
      <c r="A49" s="16" t="s">
        <v>1000</v>
      </c>
      <c r="I49" s="24"/>
      <c r="J49" s="24"/>
      <c r="K49" s="24">
        <v>14</v>
      </c>
      <c r="L49" s="24"/>
      <c r="M49" s="24">
        <v>10</v>
      </c>
      <c r="N49" s="24"/>
      <c r="O49" s="24"/>
      <c r="P49" s="24">
        <v>25</v>
      </c>
      <c r="Q49" s="24">
        <v>20</v>
      </c>
      <c r="R49" s="24">
        <v>62</v>
      </c>
      <c r="S49" s="24">
        <v>10</v>
      </c>
      <c r="T49" s="24"/>
      <c r="U49" s="24"/>
      <c r="V49" s="24"/>
      <c r="W49" s="24">
        <v>4</v>
      </c>
      <c r="X49" s="24"/>
      <c r="Y49" s="24"/>
      <c r="Z49" s="24"/>
      <c r="AA49" s="24"/>
      <c r="AB49" s="24"/>
      <c r="AC49" s="24"/>
      <c r="AD49" s="24"/>
      <c r="AE49" s="24"/>
      <c r="AF49" s="24">
        <v>104</v>
      </c>
      <c r="AG49" s="24"/>
      <c r="AH49" s="24"/>
      <c r="AI49" s="24">
        <v>488</v>
      </c>
      <c r="AJ49" s="24">
        <v>737</v>
      </c>
    </row>
    <row r="50" spans="1:36" x14ac:dyDescent="0.35">
      <c r="A50" s="16" t="s">
        <v>524</v>
      </c>
      <c r="B50" s="16">
        <v>6</v>
      </c>
      <c r="C50" s="16" t="s">
        <v>130</v>
      </c>
      <c r="D50" s="16" t="s">
        <v>194</v>
      </c>
      <c r="E50" s="432">
        <v>45752</v>
      </c>
      <c r="F50" s="16">
        <v>63</v>
      </c>
      <c r="G50" s="16">
        <v>48</v>
      </c>
      <c r="H50" s="16">
        <v>15</v>
      </c>
      <c r="I50" s="24"/>
      <c r="J50" s="24"/>
      <c r="K50" s="24"/>
      <c r="L50" s="24"/>
      <c r="M50" s="24"/>
      <c r="N50" s="24"/>
      <c r="O50" s="24"/>
      <c r="P50" s="24"/>
      <c r="Q50" s="24"/>
      <c r="R50" s="24"/>
      <c r="S50" s="24"/>
      <c r="T50" s="24"/>
      <c r="U50" s="24">
        <v>0</v>
      </c>
      <c r="V50" s="24"/>
      <c r="W50" s="24"/>
      <c r="X50" s="24"/>
      <c r="Y50" s="24"/>
      <c r="Z50" s="24"/>
      <c r="AA50" s="24"/>
      <c r="AB50" s="24"/>
      <c r="AC50" s="24"/>
      <c r="AD50" s="24"/>
      <c r="AE50" s="24"/>
      <c r="AF50" s="24">
        <v>4</v>
      </c>
      <c r="AG50" s="24"/>
      <c r="AH50" s="24"/>
      <c r="AI50" s="24">
        <v>44</v>
      </c>
      <c r="AJ50" s="24">
        <v>48</v>
      </c>
    </row>
    <row r="51" spans="1:36" x14ac:dyDescent="0.35">
      <c r="A51" s="16" t="s">
        <v>524</v>
      </c>
      <c r="B51" s="16">
        <v>6</v>
      </c>
      <c r="C51" s="16" t="s">
        <v>130</v>
      </c>
      <c r="D51" s="16" t="s">
        <v>194</v>
      </c>
      <c r="E51" s="432">
        <v>45759</v>
      </c>
      <c r="F51" s="16">
        <v>63</v>
      </c>
      <c r="G51" s="16">
        <v>60</v>
      </c>
      <c r="H51" s="16">
        <v>3</v>
      </c>
      <c r="I51" s="24"/>
      <c r="J51" s="24"/>
      <c r="K51" s="24">
        <v>1</v>
      </c>
      <c r="L51" s="24"/>
      <c r="M51" s="24"/>
      <c r="N51" s="24"/>
      <c r="O51" s="24"/>
      <c r="P51" s="24"/>
      <c r="Q51" s="24"/>
      <c r="R51" s="24">
        <v>5</v>
      </c>
      <c r="S51" s="24"/>
      <c r="T51" s="24"/>
      <c r="U51" s="24">
        <v>0</v>
      </c>
      <c r="V51" s="24"/>
      <c r="W51" s="24"/>
      <c r="X51" s="24"/>
      <c r="Y51" s="24"/>
      <c r="Z51" s="24"/>
      <c r="AA51" s="24"/>
      <c r="AB51" s="24"/>
      <c r="AC51" s="24"/>
      <c r="AD51" s="24"/>
      <c r="AE51" s="24"/>
      <c r="AF51" s="24">
        <v>14</v>
      </c>
      <c r="AG51" s="24"/>
      <c r="AH51" s="24"/>
      <c r="AI51" s="24">
        <v>40</v>
      </c>
      <c r="AJ51" s="24">
        <v>60</v>
      </c>
    </row>
    <row r="52" spans="1:36" x14ac:dyDescent="0.35">
      <c r="A52" s="16" t="s">
        <v>524</v>
      </c>
      <c r="B52" s="16">
        <v>6</v>
      </c>
      <c r="C52" s="16" t="s">
        <v>126</v>
      </c>
      <c r="D52" s="16" t="s">
        <v>195</v>
      </c>
      <c r="E52" s="1">
        <v>45759</v>
      </c>
      <c r="F52" s="16">
        <v>63</v>
      </c>
      <c r="G52" s="16">
        <v>63</v>
      </c>
      <c r="H52" s="16">
        <v>0</v>
      </c>
      <c r="I52" s="24"/>
      <c r="J52" s="24"/>
      <c r="K52" s="24"/>
      <c r="L52" s="24"/>
      <c r="M52" s="24"/>
      <c r="N52" s="24"/>
      <c r="O52" s="24"/>
      <c r="P52" s="24">
        <v>4</v>
      </c>
      <c r="Q52" s="24"/>
      <c r="R52" s="24"/>
      <c r="S52" s="24"/>
      <c r="T52" s="24"/>
      <c r="U52" s="24">
        <v>0</v>
      </c>
      <c r="V52" s="24"/>
      <c r="W52" s="24"/>
      <c r="X52" s="24"/>
      <c r="Y52" s="24"/>
      <c r="Z52" s="24"/>
      <c r="AA52" s="24"/>
      <c r="AB52" s="24">
        <v>11</v>
      </c>
      <c r="AC52" s="24"/>
      <c r="AD52" s="24"/>
      <c r="AE52" s="24"/>
      <c r="AF52" s="24">
        <v>4</v>
      </c>
      <c r="AG52" s="24"/>
      <c r="AH52" s="24"/>
      <c r="AI52" s="24">
        <v>44</v>
      </c>
      <c r="AJ52" s="24">
        <v>63</v>
      </c>
    </row>
    <row r="53" spans="1:36" x14ac:dyDescent="0.35">
      <c r="A53" s="16" t="s">
        <v>1001</v>
      </c>
      <c r="I53" s="24"/>
      <c r="J53" s="24"/>
      <c r="K53" s="24">
        <v>1</v>
      </c>
      <c r="L53" s="24"/>
      <c r="M53" s="24"/>
      <c r="N53" s="24"/>
      <c r="O53" s="24"/>
      <c r="P53" s="24">
        <v>4</v>
      </c>
      <c r="Q53" s="24"/>
      <c r="R53" s="24">
        <v>5</v>
      </c>
      <c r="S53" s="24"/>
      <c r="T53" s="24"/>
      <c r="U53" s="24">
        <v>0</v>
      </c>
      <c r="V53" s="24"/>
      <c r="W53" s="24"/>
      <c r="X53" s="24"/>
      <c r="Y53" s="24"/>
      <c r="Z53" s="24"/>
      <c r="AA53" s="24"/>
      <c r="AB53" s="24">
        <v>11</v>
      </c>
      <c r="AC53" s="24"/>
      <c r="AD53" s="24"/>
      <c r="AE53" s="24"/>
      <c r="AF53" s="24">
        <v>22</v>
      </c>
      <c r="AG53" s="24"/>
      <c r="AH53" s="24"/>
      <c r="AI53" s="24">
        <v>128</v>
      </c>
      <c r="AJ53" s="24">
        <v>171</v>
      </c>
    </row>
    <row r="54" spans="1:36" x14ac:dyDescent="0.35">
      <c r="A54" s="16" t="s">
        <v>525</v>
      </c>
      <c r="B54" s="16">
        <v>6</v>
      </c>
      <c r="C54" s="16" t="s">
        <v>130</v>
      </c>
      <c r="D54" s="16" t="s">
        <v>194</v>
      </c>
      <c r="E54" s="432">
        <v>45766</v>
      </c>
      <c r="F54" s="16">
        <v>186</v>
      </c>
      <c r="G54" s="16">
        <v>185</v>
      </c>
      <c r="H54" s="16">
        <v>1</v>
      </c>
      <c r="I54" s="24"/>
      <c r="J54" s="24">
        <v>50</v>
      </c>
      <c r="K54" s="24"/>
      <c r="L54" s="24"/>
      <c r="M54" s="24"/>
      <c r="N54" s="24"/>
      <c r="O54" s="24"/>
      <c r="P54" s="24">
        <v>5</v>
      </c>
      <c r="Q54" s="24"/>
      <c r="R54" s="24">
        <v>1</v>
      </c>
      <c r="S54" s="24">
        <v>7</v>
      </c>
      <c r="T54" s="24">
        <v>20</v>
      </c>
      <c r="U54" s="24"/>
      <c r="V54" s="24"/>
      <c r="W54" s="24"/>
      <c r="X54" s="24"/>
      <c r="Y54" s="24">
        <v>4</v>
      </c>
      <c r="Z54" s="24"/>
      <c r="AA54" s="24"/>
      <c r="AB54" s="24"/>
      <c r="AC54" s="24"/>
      <c r="AD54" s="24"/>
      <c r="AE54" s="24"/>
      <c r="AF54" s="24">
        <v>15</v>
      </c>
      <c r="AG54" s="24"/>
      <c r="AH54" s="24"/>
      <c r="AI54" s="24">
        <v>83</v>
      </c>
      <c r="AJ54" s="24">
        <v>185</v>
      </c>
    </row>
    <row r="55" spans="1:36" x14ac:dyDescent="0.35">
      <c r="A55" s="16" t="s">
        <v>525</v>
      </c>
      <c r="B55" s="16">
        <v>6</v>
      </c>
      <c r="C55" s="16" t="s">
        <v>130</v>
      </c>
      <c r="D55" s="16" t="s">
        <v>194</v>
      </c>
      <c r="E55" s="432">
        <v>45773</v>
      </c>
      <c r="F55" s="16">
        <v>186</v>
      </c>
      <c r="G55" s="16">
        <v>148</v>
      </c>
      <c r="H55" s="16">
        <v>38</v>
      </c>
      <c r="I55" s="24"/>
      <c r="J55" s="24"/>
      <c r="K55" s="24">
        <v>10</v>
      </c>
      <c r="L55" s="24"/>
      <c r="M55" s="24"/>
      <c r="N55" s="24"/>
      <c r="O55" s="24"/>
      <c r="P55" s="24">
        <v>9</v>
      </c>
      <c r="Q55" s="24"/>
      <c r="R55" s="24">
        <v>29</v>
      </c>
      <c r="S55" s="24"/>
      <c r="T55" s="24"/>
      <c r="U55" s="24"/>
      <c r="V55" s="24"/>
      <c r="W55" s="24"/>
      <c r="X55" s="24"/>
      <c r="Y55" s="24">
        <v>3</v>
      </c>
      <c r="Z55" s="24"/>
      <c r="AA55" s="24"/>
      <c r="AB55" s="24"/>
      <c r="AC55" s="24"/>
      <c r="AD55" s="24"/>
      <c r="AE55" s="24"/>
      <c r="AF55" s="24">
        <v>17</v>
      </c>
      <c r="AG55" s="24"/>
      <c r="AH55" s="24"/>
      <c r="AI55" s="24">
        <v>80</v>
      </c>
      <c r="AJ55" s="24">
        <v>148</v>
      </c>
    </row>
    <row r="56" spans="1:36" x14ac:dyDescent="0.35">
      <c r="A56" s="16" t="s">
        <v>525</v>
      </c>
      <c r="B56" s="16">
        <v>6</v>
      </c>
      <c r="C56" s="16" t="s">
        <v>126</v>
      </c>
      <c r="D56" s="16" t="s">
        <v>195</v>
      </c>
      <c r="E56" s="432">
        <v>45766</v>
      </c>
      <c r="F56" s="16">
        <v>186</v>
      </c>
      <c r="G56" s="16">
        <v>67</v>
      </c>
      <c r="H56" s="16">
        <v>119</v>
      </c>
      <c r="I56" s="24"/>
      <c r="J56" s="24"/>
      <c r="K56" s="24"/>
      <c r="L56" s="24"/>
      <c r="M56" s="24"/>
      <c r="N56" s="24"/>
      <c r="O56" s="24"/>
      <c r="P56" s="24">
        <v>4</v>
      </c>
      <c r="Q56" s="24"/>
      <c r="R56" s="24">
        <v>12</v>
      </c>
      <c r="S56" s="24"/>
      <c r="T56" s="24"/>
      <c r="U56" s="24">
        <v>0</v>
      </c>
      <c r="V56" s="24"/>
      <c r="W56" s="24"/>
      <c r="X56" s="24"/>
      <c r="Y56" s="24"/>
      <c r="Z56" s="24"/>
      <c r="AA56" s="24"/>
      <c r="AB56" s="24"/>
      <c r="AC56" s="24"/>
      <c r="AD56" s="24"/>
      <c r="AE56" s="24"/>
      <c r="AF56" s="24">
        <v>11</v>
      </c>
      <c r="AG56" s="24"/>
      <c r="AH56" s="24"/>
      <c r="AI56" s="24">
        <v>40</v>
      </c>
      <c r="AJ56" s="24">
        <v>67</v>
      </c>
    </row>
    <row r="57" spans="1:36" x14ac:dyDescent="0.35">
      <c r="A57" s="16" t="s">
        <v>525</v>
      </c>
      <c r="B57" s="16">
        <v>6</v>
      </c>
      <c r="C57" s="16" t="s">
        <v>126</v>
      </c>
      <c r="D57" s="16" t="s">
        <v>195</v>
      </c>
      <c r="E57" s="432">
        <v>45773</v>
      </c>
      <c r="F57" s="16">
        <v>186</v>
      </c>
      <c r="G57" s="16">
        <v>186</v>
      </c>
      <c r="H57" s="16">
        <v>0</v>
      </c>
      <c r="I57" s="24"/>
      <c r="J57" s="24">
        <v>50</v>
      </c>
      <c r="K57" s="24"/>
      <c r="L57" s="24"/>
      <c r="M57" s="24"/>
      <c r="N57" s="24"/>
      <c r="O57" s="24"/>
      <c r="P57" s="24">
        <v>7</v>
      </c>
      <c r="Q57" s="24"/>
      <c r="R57" s="24"/>
      <c r="S57" s="24">
        <v>9</v>
      </c>
      <c r="T57" s="24">
        <v>20</v>
      </c>
      <c r="U57" s="24"/>
      <c r="V57" s="24"/>
      <c r="W57" s="24"/>
      <c r="X57" s="24"/>
      <c r="Y57" s="24"/>
      <c r="Z57" s="24"/>
      <c r="AA57" s="24"/>
      <c r="AB57" s="24"/>
      <c r="AC57" s="24"/>
      <c r="AD57" s="24"/>
      <c r="AE57" s="24"/>
      <c r="AF57" s="24">
        <v>17</v>
      </c>
      <c r="AG57" s="24"/>
      <c r="AH57" s="24"/>
      <c r="AI57" s="24">
        <v>83</v>
      </c>
      <c r="AJ57" s="24">
        <v>186</v>
      </c>
    </row>
    <row r="58" spans="1:36" x14ac:dyDescent="0.35">
      <c r="A58" s="16" t="s">
        <v>525</v>
      </c>
      <c r="B58" s="16">
        <v>6</v>
      </c>
      <c r="C58" s="16" t="s">
        <v>126</v>
      </c>
      <c r="D58" s="16" t="s">
        <v>195</v>
      </c>
      <c r="E58" s="432">
        <v>45780</v>
      </c>
      <c r="F58" s="16">
        <v>186</v>
      </c>
      <c r="G58" s="16">
        <v>181</v>
      </c>
      <c r="H58" s="16">
        <v>5</v>
      </c>
      <c r="I58" s="24"/>
      <c r="J58" s="24"/>
      <c r="K58" s="24">
        <v>10</v>
      </c>
      <c r="L58" s="24"/>
      <c r="M58" s="24">
        <v>15</v>
      </c>
      <c r="N58" s="24"/>
      <c r="O58" s="24"/>
      <c r="P58" s="24">
        <v>18</v>
      </c>
      <c r="Q58" s="24"/>
      <c r="R58" s="24">
        <v>31</v>
      </c>
      <c r="S58" s="24"/>
      <c r="T58" s="24"/>
      <c r="U58" s="24"/>
      <c r="V58" s="24"/>
      <c r="W58" s="24"/>
      <c r="X58" s="24"/>
      <c r="Y58" s="24">
        <v>4</v>
      </c>
      <c r="Z58" s="24"/>
      <c r="AA58" s="24"/>
      <c r="AB58" s="24"/>
      <c r="AC58" s="24"/>
      <c r="AD58" s="24"/>
      <c r="AE58" s="24"/>
      <c r="AF58" s="24">
        <v>23</v>
      </c>
      <c r="AG58" s="24"/>
      <c r="AH58" s="24"/>
      <c r="AI58" s="24">
        <v>80</v>
      </c>
      <c r="AJ58" s="24">
        <v>181</v>
      </c>
    </row>
    <row r="59" spans="1:36" x14ac:dyDescent="0.35">
      <c r="A59" s="16" t="s">
        <v>1002</v>
      </c>
      <c r="I59" s="24"/>
      <c r="J59" s="24">
        <v>100</v>
      </c>
      <c r="K59" s="24">
        <v>20</v>
      </c>
      <c r="L59" s="24"/>
      <c r="M59" s="24">
        <v>15</v>
      </c>
      <c r="N59" s="24"/>
      <c r="O59" s="24"/>
      <c r="P59" s="24">
        <v>43</v>
      </c>
      <c r="Q59" s="24"/>
      <c r="R59" s="24">
        <v>73</v>
      </c>
      <c r="S59" s="24">
        <v>16</v>
      </c>
      <c r="T59" s="24">
        <v>40</v>
      </c>
      <c r="U59" s="24">
        <v>0</v>
      </c>
      <c r="V59" s="24"/>
      <c r="W59" s="24"/>
      <c r="X59" s="24"/>
      <c r="Y59" s="24">
        <v>11</v>
      </c>
      <c r="Z59" s="24"/>
      <c r="AA59" s="24"/>
      <c r="AB59" s="24"/>
      <c r="AC59" s="24"/>
      <c r="AD59" s="24"/>
      <c r="AE59" s="24"/>
      <c r="AF59" s="24">
        <v>83</v>
      </c>
      <c r="AG59" s="24"/>
      <c r="AH59" s="24"/>
      <c r="AI59" s="24">
        <v>366</v>
      </c>
      <c r="AJ59" s="24">
        <v>767</v>
      </c>
    </row>
    <row r="60" spans="1:36" x14ac:dyDescent="0.35">
      <c r="A60" s="16" t="s">
        <v>314</v>
      </c>
      <c r="B60" s="16">
        <v>5</v>
      </c>
      <c r="C60" s="16" t="s">
        <v>28</v>
      </c>
      <c r="D60" s="16" t="s">
        <v>447</v>
      </c>
      <c r="E60" s="432">
        <v>45765</v>
      </c>
      <c r="F60" s="16">
        <v>186</v>
      </c>
      <c r="G60" s="16">
        <v>186</v>
      </c>
      <c r="H60" s="16">
        <v>0</v>
      </c>
      <c r="I60" s="24"/>
      <c r="J60" s="24"/>
      <c r="K60" s="24"/>
      <c r="L60" s="24">
        <v>61</v>
      </c>
      <c r="M60" s="24"/>
      <c r="N60" s="24"/>
      <c r="O60" s="24">
        <v>10</v>
      </c>
      <c r="P60" s="24">
        <v>15</v>
      </c>
      <c r="Q60" s="24">
        <v>40</v>
      </c>
      <c r="R60" s="24">
        <v>2</v>
      </c>
      <c r="S60" s="24"/>
      <c r="T60" s="24"/>
      <c r="U60" s="24"/>
      <c r="V60" s="24">
        <v>40</v>
      </c>
      <c r="W60" s="24"/>
      <c r="X60" s="24"/>
      <c r="Y60" s="24"/>
      <c r="Z60" s="24"/>
      <c r="AA60" s="24">
        <v>10</v>
      </c>
      <c r="AB60" s="24"/>
      <c r="AC60" s="24"/>
      <c r="AD60" s="24"/>
      <c r="AE60" s="24"/>
      <c r="AF60" s="24">
        <v>8</v>
      </c>
      <c r="AG60" s="24"/>
      <c r="AH60" s="24"/>
      <c r="AI60" s="24"/>
      <c r="AJ60" s="24">
        <v>186</v>
      </c>
    </row>
    <row r="61" spans="1:36" x14ac:dyDescent="0.35">
      <c r="A61" s="16" t="s">
        <v>314</v>
      </c>
      <c r="B61" s="16">
        <v>5</v>
      </c>
      <c r="C61" s="16" t="s">
        <v>28</v>
      </c>
      <c r="D61" s="16" t="s">
        <v>447</v>
      </c>
      <c r="E61" s="432">
        <v>45772</v>
      </c>
      <c r="F61" s="16">
        <v>186</v>
      </c>
      <c r="G61" s="16">
        <v>184</v>
      </c>
      <c r="H61" s="16">
        <v>2</v>
      </c>
      <c r="I61" s="24">
        <v>10</v>
      </c>
      <c r="J61" s="24"/>
      <c r="K61" s="24"/>
      <c r="L61" s="24">
        <v>40</v>
      </c>
      <c r="M61" s="24">
        <v>6</v>
      </c>
      <c r="N61" s="24"/>
      <c r="O61" s="24"/>
      <c r="P61" s="24">
        <v>14</v>
      </c>
      <c r="Q61" s="24">
        <v>40</v>
      </c>
      <c r="R61" s="24">
        <v>24</v>
      </c>
      <c r="S61" s="24">
        <v>4</v>
      </c>
      <c r="T61" s="24"/>
      <c r="U61" s="24"/>
      <c r="V61" s="24">
        <v>20</v>
      </c>
      <c r="W61" s="24"/>
      <c r="X61" s="24"/>
      <c r="Y61" s="24"/>
      <c r="Z61" s="24"/>
      <c r="AA61" s="24">
        <v>10</v>
      </c>
      <c r="AB61" s="24"/>
      <c r="AC61" s="24"/>
      <c r="AD61" s="24"/>
      <c r="AE61" s="24"/>
      <c r="AF61" s="24">
        <v>16</v>
      </c>
      <c r="AG61" s="24"/>
      <c r="AH61" s="24"/>
      <c r="AI61" s="24"/>
      <c r="AJ61" s="24">
        <v>184</v>
      </c>
    </row>
    <row r="62" spans="1:36" x14ac:dyDescent="0.35">
      <c r="A62" s="16" t="s">
        <v>314</v>
      </c>
      <c r="B62" s="16">
        <v>5</v>
      </c>
      <c r="C62" s="16" t="s">
        <v>29</v>
      </c>
      <c r="D62" s="16" t="s">
        <v>445</v>
      </c>
      <c r="E62" s="1">
        <v>45772</v>
      </c>
      <c r="F62" s="16">
        <v>186</v>
      </c>
      <c r="G62" s="16">
        <v>186</v>
      </c>
      <c r="H62" s="16">
        <v>0</v>
      </c>
      <c r="I62" s="24"/>
      <c r="J62" s="24"/>
      <c r="K62" s="24"/>
      <c r="L62" s="24">
        <v>61</v>
      </c>
      <c r="M62" s="24"/>
      <c r="N62" s="24"/>
      <c r="O62" s="24">
        <v>10</v>
      </c>
      <c r="P62" s="24">
        <v>12</v>
      </c>
      <c r="Q62" s="24">
        <v>40</v>
      </c>
      <c r="R62" s="24">
        <v>3</v>
      </c>
      <c r="S62" s="24"/>
      <c r="T62" s="24"/>
      <c r="U62" s="24"/>
      <c r="V62" s="24">
        <v>40</v>
      </c>
      <c r="W62" s="24"/>
      <c r="X62" s="24"/>
      <c r="Y62" s="24"/>
      <c r="Z62" s="24"/>
      <c r="AA62" s="24">
        <v>20</v>
      </c>
      <c r="AB62" s="24"/>
      <c r="AC62" s="24"/>
      <c r="AD62" s="24"/>
      <c r="AE62" s="24"/>
      <c r="AF62" s="24"/>
      <c r="AG62" s="24"/>
      <c r="AH62" s="24"/>
      <c r="AI62" s="24"/>
      <c r="AJ62" s="24">
        <v>186</v>
      </c>
    </row>
    <row r="63" spans="1:36" x14ac:dyDescent="0.35">
      <c r="A63" s="16" t="s">
        <v>314</v>
      </c>
      <c r="B63" s="16">
        <v>5</v>
      </c>
      <c r="C63" s="16" t="s">
        <v>29</v>
      </c>
      <c r="D63" s="16" t="s">
        <v>445</v>
      </c>
      <c r="E63" s="432">
        <v>45779</v>
      </c>
      <c r="F63" s="16">
        <v>186</v>
      </c>
      <c r="G63" s="16">
        <v>189</v>
      </c>
      <c r="H63" s="16">
        <v>-3</v>
      </c>
      <c r="I63" s="24">
        <v>10</v>
      </c>
      <c r="J63" s="24"/>
      <c r="K63" s="24"/>
      <c r="L63" s="24">
        <v>40</v>
      </c>
      <c r="M63" s="24"/>
      <c r="N63" s="24">
        <v>0</v>
      </c>
      <c r="O63" s="24"/>
      <c r="P63" s="24">
        <v>15</v>
      </c>
      <c r="Q63" s="24">
        <v>36</v>
      </c>
      <c r="R63" s="24">
        <v>24</v>
      </c>
      <c r="S63" s="24">
        <v>9</v>
      </c>
      <c r="T63" s="24"/>
      <c r="U63" s="24"/>
      <c r="V63" s="24">
        <v>20</v>
      </c>
      <c r="W63" s="24"/>
      <c r="X63" s="24"/>
      <c r="Y63" s="24"/>
      <c r="Z63" s="24"/>
      <c r="AA63" s="24">
        <v>10</v>
      </c>
      <c r="AB63" s="24"/>
      <c r="AC63" s="24"/>
      <c r="AD63" s="24">
        <v>0</v>
      </c>
      <c r="AE63" s="24"/>
      <c r="AF63" s="24">
        <v>25</v>
      </c>
      <c r="AG63" s="24"/>
      <c r="AH63" s="24"/>
      <c r="AI63" s="24"/>
      <c r="AJ63" s="24">
        <v>189</v>
      </c>
    </row>
    <row r="64" spans="1:36" x14ac:dyDescent="0.35">
      <c r="A64" s="16" t="s">
        <v>1003</v>
      </c>
      <c r="I64" s="24">
        <v>20</v>
      </c>
      <c r="J64" s="24"/>
      <c r="K64" s="24"/>
      <c r="L64" s="24">
        <v>202</v>
      </c>
      <c r="M64" s="24">
        <v>6</v>
      </c>
      <c r="N64" s="24">
        <v>0</v>
      </c>
      <c r="O64" s="24">
        <v>20</v>
      </c>
      <c r="P64" s="24">
        <v>56</v>
      </c>
      <c r="Q64" s="24">
        <v>156</v>
      </c>
      <c r="R64" s="24">
        <v>53</v>
      </c>
      <c r="S64" s="24">
        <v>13</v>
      </c>
      <c r="T64" s="24"/>
      <c r="U64" s="24"/>
      <c r="V64" s="24">
        <v>120</v>
      </c>
      <c r="W64" s="24"/>
      <c r="X64" s="24"/>
      <c r="Y64" s="24"/>
      <c r="Z64" s="24"/>
      <c r="AA64" s="24">
        <v>50</v>
      </c>
      <c r="AB64" s="24"/>
      <c r="AC64" s="24"/>
      <c r="AD64" s="24">
        <v>0</v>
      </c>
      <c r="AE64" s="24"/>
      <c r="AF64" s="24">
        <v>49</v>
      </c>
      <c r="AG64" s="24"/>
      <c r="AH64" s="24"/>
      <c r="AI64" s="24"/>
      <c r="AJ64" s="24">
        <v>745</v>
      </c>
    </row>
    <row r="65" spans="1:36" x14ac:dyDescent="0.35">
      <c r="A65" s="16" t="s">
        <v>638</v>
      </c>
      <c r="B65" s="16">
        <v>5</v>
      </c>
      <c r="C65" s="16" t="s">
        <v>297</v>
      </c>
      <c r="D65" s="16" t="s">
        <v>654</v>
      </c>
      <c r="E65" s="432">
        <v>45765</v>
      </c>
      <c r="F65" s="16">
        <v>83</v>
      </c>
      <c r="G65" s="16">
        <v>84</v>
      </c>
      <c r="H65" s="16">
        <v>-1</v>
      </c>
      <c r="I65" s="24"/>
      <c r="J65" s="24"/>
      <c r="K65" s="24"/>
      <c r="L65" s="24"/>
      <c r="M65" s="24"/>
      <c r="N65" s="24"/>
      <c r="O65" s="24"/>
      <c r="P65" s="24">
        <v>4</v>
      </c>
      <c r="Q65" s="24"/>
      <c r="R65" s="24"/>
      <c r="S65" s="24"/>
      <c r="T65" s="24"/>
      <c r="U65" s="24"/>
      <c r="V65" s="24"/>
      <c r="W65" s="24"/>
      <c r="X65" s="24"/>
      <c r="Y65" s="24"/>
      <c r="Z65" s="24"/>
      <c r="AA65" s="24"/>
      <c r="AB65" s="24"/>
      <c r="AC65" s="24">
        <v>80</v>
      </c>
      <c r="AD65" s="24"/>
      <c r="AE65" s="24"/>
      <c r="AF65" s="24"/>
      <c r="AG65" s="24"/>
      <c r="AH65" s="24"/>
      <c r="AI65" s="24"/>
      <c r="AJ65" s="24">
        <v>84</v>
      </c>
    </row>
    <row r="66" spans="1:36" x14ac:dyDescent="0.35">
      <c r="A66" s="16" t="s">
        <v>638</v>
      </c>
      <c r="B66" s="16">
        <v>5</v>
      </c>
      <c r="C66" s="16" t="s">
        <v>297</v>
      </c>
      <c r="D66" s="16" t="s">
        <v>654</v>
      </c>
      <c r="E66" s="432">
        <v>45772</v>
      </c>
      <c r="F66" s="16">
        <v>110</v>
      </c>
      <c r="G66" s="16">
        <v>102</v>
      </c>
      <c r="H66" s="16">
        <v>8</v>
      </c>
      <c r="I66" s="24"/>
      <c r="J66" s="24"/>
      <c r="K66" s="24"/>
      <c r="L66" s="24"/>
      <c r="M66" s="24"/>
      <c r="N66" s="24">
        <v>0</v>
      </c>
      <c r="O66" s="24"/>
      <c r="P66" s="24">
        <v>2</v>
      </c>
      <c r="Q66" s="24"/>
      <c r="R66" s="24"/>
      <c r="S66" s="24"/>
      <c r="T66" s="24"/>
      <c r="U66" s="24"/>
      <c r="V66" s="24"/>
      <c r="W66" s="24"/>
      <c r="X66" s="24"/>
      <c r="Y66" s="24"/>
      <c r="Z66" s="24"/>
      <c r="AA66" s="24"/>
      <c r="AB66" s="24"/>
      <c r="AC66" s="24">
        <v>100</v>
      </c>
      <c r="AD66" s="24">
        <v>0</v>
      </c>
      <c r="AE66" s="24"/>
      <c r="AF66" s="24"/>
      <c r="AG66" s="24"/>
      <c r="AH66" s="24"/>
      <c r="AI66" s="24"/>
      <c r="AJ66" s="24">
        <v>102</v>
      </c>
    </row>
    <row r="67" spans="1:36" x14ac:dyDescent="0.35">
      <c r="A67" s="16" t="s">
        <v>638</v>
      </c>
      <c r="B67" s="16">
        <v>5</v>
      </c>
      <c r="C67" s="16" t="s">
        <v>296</v>
      </c>
      <c r="D67" s="16" t="s">
        <v>480</v>
      </c>
      <c r="E67" s="1">
        <v>45772</v>
      </c>
      <c r="F67" s="16">
        <v>80</v>
      </c>
      <c r="G67" s="16">
        <v>80</v>
      </c>
      <c r="H67" s="16">
        <v>0</v>
      </c>
      <c r="I67" s="24"/>
      <c r="J67" s="24"/>
      <c r="K67" s="24"/>
      <c r="L67" s="24"/>
      <c r="M67" s="24"/>
      <c r="N67" s="24"/>
      <c r="O67" s="24"/>
      <c r="P67" s="24"/>
      <c r="Q67" s="24"/>
      <c r="R67" s="24"/>
      <c r="S67" s="24"/>
      <c r="T67" s="24"/>
      <c r="U67" s="24"/>
      <c r="V67" s="24"/>
      <c r="W67" s="24"/>
      <c r="X67" s="24"/>
      <c r="Y67" s="24"/>
      <c r="Z67" s="24"/>
      <c r="AA67" s="24"/>
      <c r="AB67" s="24"/>
      <c r="AC67" s="24">
        <v>80</v>
      </c>
      <c r="AD67" s="24"/>
      <c r="AE67" s="24"/>
      <c r="AF67" s="24"/>
      <c r="AG67" s="24"/>
      <c r="AH67" s="24"/>
      <c r="AI67" s="24"/>
      <c r="AJ67" s="24">
        <v>80</v>
      </c>
    </row>
    <row r="68" spans="1:36" x14ac:dyDescent="0.35">
      <c r="A68" s="16" t="s">
        <v>638</v>
      </c>
      <c r="B68" s="16">
        <v>5</v>
      </c>
      <c r="C68" s="16" t="s">
        <v>296</v>
      </c>
      <c r="D68" s="16" t="s">
        <v>480</v>
      </c>
      <c r="E68" s="432">
        <v>45779</v>
      </c>
      <c r="F68" s="16">
        <v>98</v>
      </c>
      <c r="G68" s="16">
        <v>98</v>
      </c>
      <c r="H68" s="16">
        <v>0</v>
      </c>
      <c r="I68" s="24"/>
      <c r="J68" s="24"/>
      <c r="K68" s="24"/>
      <c r="L68" s="24"/>
      <c r="M68" s="24"/>
      <c r="N68" s="24"/>
      <c r="O68" s="24"/>
      <c r="P68" s="24">
        <v>2</v>
      </c>
      <c r="Q68" s="24"/>
      <c r="R68" s="24"/>
      <c r="S68" s="24"/>
      <c r="T68" s="24"/>
      <c r="U68" s="24"/>
      <c r="V68" s="24"/>
      <c r="W68" s="24"/>
      <c r="X68" s="24"/>
      <c r="Y68" s="24"/>
      <c r="Z68" s="24"/>
      <c r="AA68" s="24"/>
      <c r="AB68" s="24"/>
      <c r="AC68" s="24">
        <v>96</v>
      </c>
      <c r="AD68" s="24"/>
      <c r="AE68" s="24"/>
      <c r="AF68" s="24"/>
      <c r="AG68" s="24"/>
      <c r="AH68" s="24"/>
      <c r="AI68" s="24"/>
      <c r="AJ68" s="24">
        <v>98</v>
      </c>
    </row>
    <row r="69" spans="1:36" x14ac:dyDescent="0.35">
      <c r="A69" s="16" t="s">
        <v>1004</v>
      </c>
      <c r="I69" s="24"/>
      <c r="J69" s="24"/>
      <c r="K69" s="24"/>
      <c r="L69" s="24"/>
      <c r="M69" s="24"/>
      <c r="N69" s="24">
        <v>0</v>
      </c>
      <c r="O69" s="24"/>
      <c r="P69" s="24">
        <v>8</v>
      </c>
      <c r="Q69" s="24"/>
      <c r="R69" s="24"/>
      <c r="S69" s="24"/>
      <c r="T69" s="24"/>
      <c r="U69" s="24"/>
      <c r="V69" s="24"/>
      <c r="W69" s="24"/>
      <c r="X69" s="24"/>
      <c r="Y69" s="24"/>
      <c r="Z69" s="24"/>
      <c r="AA69" s="24"/>
      <c r="AB69" s="24"/>
      <c r="AC69" s="24">
        <v>356</v>
      </c>
      <c r="AD69" s="24">
        <v>0</v>
      </c>
      <c r="AE69" s="24"/>
      <c r="AF69" s="24"/>
      <c r="AG69" s="24"/>
      <c r="AH69" s="24"/>
      <c r="AI69" s="24"/>
      <c r="AJ69" s="24">
        <v>364</v>
      </c>
    </row>
    <row r="70" spans="1:36" x14ac:dyDescent="0.35">
      <c r="A70" s="16" t="s">
        <v>639</v>
      </c>
      <c r="B70" s="16">
        <v>5</v>
      </c>
      <c r="C70" s="16" t="s">
        <v>28</v>
      </c>
      <c r="D70" s="16" t="s">
        <v>479</v>
      </c>
      <c r="E70" s="432">
        <v>45765</v>
      </c>
      <c r="F70" s="16">
        <v>96</v>
      </c>
      <c r="G70" s="16">
        <v>99</v>
      </c>
      <c r="H70" s="16">
        <v>-3</v>
      </c>
      <c r="I70" s="24"/>
      <c r="J70" s="24"/>
      <c r="K70" s="24"/>
      <c r="L70" s="24">
        <v>40</v>
      </c>
      <c r="M70" s="24"/>
      <c r="N70" s="24"/>
      <c r="O70" s="24">
        <v>15</v>
      </c>
      <c r="P70" s="24">
        <v>4</v>
      </c>
      <c r="Q70" s="24"/>
      <c r="R70" s="24"/>
      <c r="S70" s="24"/>
      <c r="T70" s="24"/>
      <c r="U70" s="24"/>
      <c r="V70" s="24"/>
      <c r="W70" s="24"/>
      <c r="X70" s="24"/>
      <c r="Y70" s="24"/>
      <c r="Z70" s="24"/>
      <c r="AA70" s="24">
        <v>20</v>
      </c>
      <c r="AB70" s="24"/>
      <c r="AC70" s="24"/>
      <c r="AD70" s="24"/>
      <c r="AE70" s="24">
        <v>20</v>
      </c>
      <c r="AF70" s="24"/>
      <c r="AG70" s="24"/>
      <c r="AH70" s="24"/>
      <c r="AI70" s="24"/>
      <c r="AJ70" s="24">
        <v>99</v>
      </c>
    </row>
    <row r="71" spans="1:36" x14ac:dyDescent="0.35">
      <c r="A71" s="16" t="s">
        <v>639</v>
      </c>
      <c r="B71" s="16">
        <v>5</v>
      </c>
      <c r="C71" s="16" t="s">
        <v>28</v>
      </c>
      <c r="D71" s="16" t="s">
        <v>479</v>
      </c>
      <c r="E71" s="432">
        <v>45772</v>
      </c>
      <c r="F71" s="16">
        <v>65</v>
      </c>
      <c r="G71" s="16">
        <v>48</v>
      </c>
      <c r="H71" s="16">
        <v>17</v>
      </c>
      <c r="I71" s="24"/>
      <c r="J71" s="24"/>
      <c r="K71" s="24"/>
      <c r="L71" s="24"/>
      <c r="M71" s="24"/>
      <c r="N71" s="24"/>
      <c r="O71" s="24"/>
      <c r="P71" s="24">
        <v>8</v>
      </c>
      <c r="Q71" s="24"/>
      <c r="R71" s="24"/>
      <c r="S71" s="24"/>
      <c r="T71" s="24"/>
      <c r="U71" s="24"/>
      <c r="V71" s="24"/>
      <c r="W71" s="24"/>
      <c r="X71" s="24"/>
      <c r="Y71" s="24"/>
      <c r="Z71" s="24"/>
      <c r="AA71" s="24">
        <v>20</v>
      </c>
      <c r="AB71" s="24"/>
      <c r="AC71" s="24"/>
      <c r="AD71" s="24"/>
      <c r="AE71" s="24">
        <v>20</v>
      </c>
      <c r="AF71" s="24"/>
      <c r="AG71" s="24"/>
      <c r="AH71" s="24"/>
      <c r="AI71" s="24"/>
      <c r="AJ71" s="24">
        <v>48</v>
      </c>
    </row>
    <row r="72" spans="1:36" x14ac:dyDescent="0.35">
      <c r="A72" s="16" t="s">
        <v>639</v>
      </c>
      <c r="B72" s="16">
        <v>5</v>
      </c>
      <c r="C72" s="16" t="s">
        <v>29</v>
      </c>
      <c r="D72" s="16" t="s">
        <v>480</v>
      </c>
      <c r="E72" s="1">
        <v>45772</v>
      </c>
      <c r="F72" s="16">
        <v>95</v>
      </c>
      <c r="G72" s="16">
        <v>95</v>
      </c>
      <c r="H72" s="16">
        <v>0</v>
      </c>
      <c r="I72" s="24"/>
      <c r="J72" s="24"/>
      <c r="K72" s="24"/>
      <c r="L72" s="24">
        <v>40</v>
      </c>
      <c r="M72" s="24"/>
      <c r="N72" s="24"/>
      <c r="O72" s="24">
        <v>15</v>
      </c>
      <c r="P72" s="24">
        <v>8</v>
      </c>
      <c r="Q72" s="24"/>
      <c r="R72" s="24">
        <v>2</v>
      </c>
      <c r="S72" s="24"/>
      <c r="T72" s="24"/>
      <c r="U72" s="24"/>
      <c r="V72" s="24"/>
      <c r="W72" s="24"/>
      <c r="X72" s="24"/>
      <c r="Y72" s="24"/>
      <c r="Z72" s="24"/>
      <c r="AA72" s="24">
        <v>10</v>
      </c>
      <c r="AB72" s="24"/>
      <c r="AC72" s="24"/>
      <c r="AD72" s="24"/>
      <c r="AE72" s="24">
        <v>20</v>
      </c>
      <c r="AF72" s="24"/>
      <c r="AG72" s="24"/>
      <c r="AH72" s="24"/>
      <c r="AI72" s="24"/>
      <c r="AJ72" s="24">
        <v>95</v>
      </c>
    </row>
    <row r="73" spans="1:36" x14ac:dyDescent="0.35">
      <c r="A73" s="16" t="s">
        <v>639</v>
      </c>
      <c r="B73" s="16">
        <v>5</v>
      </c>
      <c r="C73" s="16" t="s">
        <v>29</v>
      </c>
      <c r="D73" s="16" t="s">
        <v>480</v>
      </c>
      <c r="E73" s="432">
        <v>45779</v>
      </c>
      <c r="F73" s="16">
        <v>77</v>
      </c>
      <c r="G73" s="16">
        <v>76</v>
      </c>
      <c r="H73" s="16">
        <v>1</v>
      </c>
      <c r="I73" s="24"/>
      <c r="J73" s="24"/>
      <c r="K73" s="24"/>
      <c r="L73" s="24"/>
      <c r="M73" s="24"/>
      <c r="N73" s="24"/>
      <c r="O73" s="24"/>
      <c r="P73" s="24">
        <v>10</v>
      </c>
      <c r="Q73" s="24"/>
      <c r="R73" s="24">
        <v>26</v>
      </c>
      <c r="S73" s="24"/>
      <c r="T73" s="24"/>
      <c r="U73" s="24"/>
      <c r="V73" s="24"/>
      <c r="W73" s="24"/>
      <c r="X73" s="24"/>
      <c r="Y73" s="24"/>
      <c r="Z73" s="24"/>
      <c r="AA73" s="24">
        <v>20</v>
      </c>
      <c r="AB73" s="24"/>
      <c r="AC73" s="24"/>
      <c r="AD73" s="24"/>
      <c r="AE73" s="24">
        <v>20</v>
      </c>
      <c r="AF73" s="24"/>
      <c r="AG73" s="24"/>
      <c r="AH73" s="24"/>
      <c r="AI73" s="24"/>
      <c r="AJ73" s="24">
        <v>76</v>
      </c>
    </row>
    <row r="74" spans="1:36" x14ac:dyDescent="0.35">
      <c r="A74" s="16" t="s">
        <v>1005</v>
      </c>
      <c r="I74" s="24"/>
      <c r="J74" s="24"/>
      <c r="K74" s="24"/>
      <c r="L74" s="24">
        <v>80</v>
      </c>
      <c r="M74" s="24"/>
      <c r="N74" s="24"/>
      <c r="O74" s="24">
        <v>30</v>
      </c>
      <c r="P74" s="24">
        <v>30</v>
      </c>
      <c r="Q74" s="24"/>
      <c r="R74" s="24">
        <v>28</v>
      </c>
      <c r="S74" s="24"/>
      <c r="T74" s="24"/>
      <c r="U74" s="24"/>
      <c r="V74" s="24"/>
      <c r="W74" s="24"/>
      <c r="X74" s="24"/>
      <c r="Y74" s="24"/>
      <c r="Z74" s="24"/>
      <c r="AA74" s="24">
        <v>70</v>
      </c>
      <c r="AB74" s="24"/>
      <c r="AC74" s="24"/>
      <c r="AD74" s="24"/>
      <c r="AE74" s="24">
        <v>80</v>
      </c>
      <c r="AF74" s="24"/>
      <c r="AG74" s="24"/>
      <c r="AH74" s="24"/>
      <c r="AI74" s="24"/>
      <c r="AJ74" s="24">
        <v>318</v>
      </c>
    </row>
    <row r="75" spans="1:36" x14ac:dyDescent="0.35">
      <c r="A75" s="16" t="s">
        <v>8</v>
      </c>
      <c r="I75" s="24">
        <v>20</v>
      </c>
      <c r="J75" s="24">
        <v>100</v>
      </c>
      <c r="K75" s="24">
        <v>65</v>
      </c>
      <c r="L75" s="24">
        <v>282</v>
      </c>
      <c r="M75" s="24">
        <v>34</v>
      </c>
      <c r="N75" s="24">
        <v>0</v>
      </c>
      <c r="O75" s="24">
        <v>202</v>
      </c>
      <c r="P75" s="24">
        <v>268</v>
      </c>
      <c r="Q75" s="24">
        <v>244</v>
      </c>
      <c r="R75" s="24">
        <v>377</v>
      </c>
      <c r="S75" s="24">
        <v>53</v>
      </c>
      <c r="T75" s="24">
        <v>40</v>
      </c>
      <c r="U75" s="24">
        <v>120</v>
      </c>
      <c r="V75" s="24">
        <v>220</v>
      </c>
      <c r="W75" s="24">
        <v>4</v>
      </c>
      <c r="X75" s="24">
        <v>464</v>
      </c>
      <c r="Y75" s="24">
        <v>21</v>
      </c>
      <c r="Z75" s="24">
        <v>4</v>
      </c>
      <c r="AA75" s="24">
        <v>160</v>
      </c>
      <c r="AB75" s="24">
        <v>268</v>
      </c>
      <c r="AC75" s="24">
        <v>356</v>
      </c>
      <c r="AD75" s="24">
        <v>0</v>
      </c>
      <c r="AE75" s="24">
        <v>80</v>
      </c>
      <c r="AF75" s="24">
        <v>422</v>
      </c>
      <c r="AG75" s="24">
        <v>732</v>
      </c>
      <c r="AH75" s="24">
        <v>6</v>
      </c>
      <c r="AI75" s="24">
        <v>1014</v>
      </c>
      <c r="AJ75" s="24">
        <v>5556</v>
      </c>
    </row>
    <row r="76" spans="1:36" x14ac:dyDescent="0.35">
      <c r="I76"/>
      <c r="J76"/>
      <c r="K76"/>
      <c r="L76"/>
      <c r="M76"/>
      <c r="N76"/>
      <c r="O76"/>
      <c r="P76"/>
      <c r="Q76"/>
      <c r="R76"/>
    </row>
    <row r="77" spans="1:36" x14ac:dyDescent="0.35">
      <c r="I77"/>
      <c r="J77"/>
      <c r="K77"/>
      <c r="L77"/>
      <c r="M77"/>
      <c r="N77"/>
      <c r="O77"/>
      <c r="P77"/>
      <c r="Q77"/>
      <c r="R77"/>
    </row>
    <row r="78" spans="1:36" x14ac:dyDescent="0.35">
      <c r="I78"/>
      <c r="J78"/>
      <c r="K78"/>
      <c r="L78"/>
      <c r="M78"/>
      <c r="N78"/>
      <c r="O78"/>
      <c r="P78"/>
      <c r="Q78"/>
      <c r="R78"/>
    </row>
    <row r="79" spans="1:36" x14ac:dyDescent="0.35">
      <c r="I79"/>
      <c r="J79"/>
      <c r="K79"/>
      <c r="L79"/>
      <c r="M79"/>
      <c r="N79"/>
      <c r="O79"/>
      <c r="P79"/>
      <c r="Q79"/>
      <c r="R79"/>
    </row>
    <row r="80" spans="1:36" x14ac:dyDescent="0.35">
      <c r="I80"/>
      <c r="J80"/>
      <c r="K80"/>
      <c r="L80"/>
      <c r="M80"/>
      <c r="N80"/>
      <c r="O80"/>
      <c r="P80"/>
      <c r="Q80"/>
      <c r="R80"/>
    </row>
    <row r="81" spans="1:8" customFormat="1" x14ac:dyDescent="0.35">
      <c r="A81" s="16"/>
      <c r="B81" s="16"/>
      <c r="C81" s="16"/>
      <c r="D81" s="16"/>
      <c r="E81" s="16"/>
      <c r="F81" s="16"/>
      <c r="G81" s="16"/>
      <c r="H81" s="16"/>
    </row>
    <row r="82" spans="1:8" customFormat="1" x14ac:dyDescent="0.35">
      <c r="A82" s="16"/>
      <c r="B82" s="16"/>
      <c r="C82" s="16"/>
      <c r="D82" s="16"/>
      <c r="E82" s="16"/>
      <c r="F82" s="16"/>
      <c r="G82" s="16"/>
      <c r="H82" s="16"/>
    </row>
    <row r="83" spans="1:8" customFormat="1" x14ac:dyDescent="0.35">
      <c r="A83" s="16"/>
      <c r="B83" s="16"/>
      <c r="C83" s="16"/>
      <c r="D83" s="16"/>
      <c r="E83" s="16"/>
      <c r="F83" s="16"/>
      <c r="G83" s="16"/>
      <c r="H83" s="16"/>
    </row>
    <row r="84" spans="1:8" customFormat="1" x14ac:dyDescent="0.35">
      <c r="A84" s="16"/>
      <c r="B84" s="16"/>
      <c r="C84" s="16"/>
      <c r="D84" s="16"/>
      <c r="E84" s="16"/>
      <c r="F84" s="16"/>
      <c r="G84" s="16"/>
      <c r="H84" s="16"/>
    </row>
    <row r="85" spans="1:8" customFormat="1" x14ac:dyDescent="0.35">
      <c r="A85" s="16"/>
      <c r="B85" s="16"/>
      <c r="C85" s="16"/>
      <c r="D85" s="16"/>
      <c r="E85" s="16"/>
      <c r="F85" s="16"/>
      <c r="G85" s="16"/>
      <c r="H85" s="16"/>
    </row>
    <row r="86" spans="1:8" customFormat="1" x14ac:dyDescent="0.35">
      <c r="A86" s="16"/>
      <c r="B86" s="16"/>
      <c r="C86" s="16"/>
      <c r="D86" s="16"/>
      <c r="E86" s="16"/>
      <c r="F86" s="16"/>
      <c r="G86" s="16"/>
      <c r="H86" s="16"/>
    </row>
    <row r="87" spans="1:8" customFormat="1" x14ac:dyDescent="0.35">
      <c r="A87" s="16"/>
      <c r="B87" s="16"/>
      <c r="C87" s="16"/>
      <c r="D87" s="16"/>
      <c r="E87" s="16"/>
      <c r="F87" s="16"/>
      <c r="G87" s="16"/>
      <c r="H87" s="16"/>
    </row>
    <row r="88" spans="1:8" customFormat="1" x14ac:dyDescent="0.35">
      <c r="A88" s="16"/>
      <c r="B88" s="16"/>
      <c r="C88" s="16"/>
      <c r="D88" s="16"/>
      <c r="E88" s="16"/>
      <c r="F88" s="16"/>
      <c r="G88" s="16"/>
      <c r="H88" s="16"/>
    </row>
    <row r="89" spans="1:8" customFormat="1" x14ac:dyDescent="0.35">
      <c r="A89" s="16"/>
      <c r="B89" s="16"/>
      <c r="C89" s="16"/>
      <c r="D89" s="16"/>
      <c r="E89" s="16"/>
      <c r="F89" s="16"/>
      <c r="G89" s="16"/>
      <c r="H89" s="16"/>
    </row>
    <row r="90" spans="1:8" customFormat="1" x14ac:dyDescent="0.35">
      <c r="A90" s="16"/>
      <c r="B90" s="16"/>
      <c r="C90" s="16"/>
      <c r="D90" s="16"/>
      <c r="E90" s="16"/>
      <c r="F90" s="16"/>
      <c r="G90" s="16"/>
      <c r="H90" s="16"/>
    </row>
    <row r="91" spans="1:8" customFormat="1" x14ac:dyDescent="0.35">
      <c r="A91" s="16"/>
      <c r="B91" s="16"/>
      <c r="C91" s="16"/>
      <c r="D91" s="16"/>
      <c r="E91" s="16"/>
      <c r="F91" s="16"/>
      <c r="G91" s="16"/>
      <c r="H91" s="16"/>
    </row>
    <row r="92" spans="1:8" customFormat="1" x14ac:dyDescent="0.35">
      <c r="A92" s="16"/>
      <c r="B92" s="16"/>
      <c r="C92" s="16"/>
      <c r="D92" s="16"/>
      <c r="E92" s="16"/>
      <c r="F92" s="16"/>
      <c r="G92" s="16"/>
      <c r="H92" s="16"/>
    </row>
    <row r="93" spans="1:8" customFormat="1" x14ac:dyDescent="0.35">
      <c r="A93" s="16"/>
      <c r="B93" s="16"/>
      <c r="C93" s="16"/>
      <c r="D93" s="16"/>
      <c r="E93" s="16"/>
      <c r="F93" s="16"/>
      <c r="G93" s="16"/>
      <c r="H93" s="16"/>
    </row>
    <row r="94" spans="1:8" customFormat="1" x14ac:dyDescent="0.35">
      <c r="A94" s="16"/>
      <c r="B94" s="16"/>
      <c r="C94" s="16"/>
      <c r="D94" s="16"/>
      <c r="E94" s="16"/>
      <c r="F94" s="16"/>
      <c r="G94" s="16"/>
      <c r="H94" s="16"/>
    </row>
    <row r="95" spans="1:8" customFormat="1" x14ac:dyDescent="0.35">
      <c r="A95" s="16"/>
      <c r="B95" s="16"/>
      <c r="C95" s="16"/>
      <c r="D95" s="16"/>
      <c r="E95" s="16"/>
      <c r="F95" s="16"/>
      <c r="G95" s="16"/>
      <c r="H95" s="16"/>
    </row>
    <row r="96" spans="1:8" customFormat="1" x14ac:dyDescent="0.35">
      <c r="A96" s="16"/>
      <c r="B96" s="16"/>
      <c r="C96" s="16"/>
      <c r="D96" s="16"/>
      <c r="E96" s="16"/>
      <c r="F96" s="16"/>
      <c r="G96" s="16"/>
      <c r="H96" s="16"/>
    </row>
    <row r="97" spans="1:8" customFormat="1" x14ac:dyDescent="0.35">
      <c r="A97" s="16"/>
      <c r="B97" s="16"/>
      <c r="C97" s="16"/>
      <c r="D97" s="16"/>
      <c r="E97" s="16"/>
      <c r="F97" s="16"/>
      <c r="G97" s="16"/>
      <c r="H97" s="16"/>
    </row>
    <row r="98" spans="1:8" customFormat="1" x14ac:dyDescent="0.35">
      <c r="A98" s="16"/>
      <c r="B98" s="16"/>
      <c r="C98" s="16"/>
      <c r="D98" s="16"/>
      <c r="E98" s="16"/>
      <c r="F98" s="16"/>
      <c r="G98" s="16"/>
      <c r="H98" s="16"/>
    </row>
    <row r="99" spans="1:8" customFormat="1" x14ac:dyDescent="0.35">
      <c r="A99" s="16"/>
      <c r="B99" s="16"/>
      <c r="C99" s="16"/>
      <c r="D99" s="16"/>
      <c r="E99" s="16"/>
      <c r="F99" s="16"/>
      <c r="G99" s="16"/>
      <c r="H99" s="16"/>
    </row>
    <row r="100" spans="1:8" customFormat="1" x14ac:dyDescent="0.35">
      <c r="A100" s="16"/>
      <c r="B100" s="16"/>
      <c r="C100" s="16"/>
      <c r="D100" s="16"/>
      <c r="E100" s="16"/>
      <c r="F100" s="16"/>
      <c r="G100" s="16"/>
      <c r="H100" s="16"/>
    </row>
    <row r="101" spans="1:8" customFormat="1" x14ac:dyDescent="0.35">
      <c r="A101" s="16"/>
      <c r="B101" s="16"/>
      <c r="C101" s="16"/>
      <c r="D101" s="16"/>
      <c r="E101" s="16"/>
      <c r="F101" s="16"/>
      <c r="G101" s="16"/>
      <c r="H101" s="16"/>
    </row>
    <row r="102" spans="1:8" customFormat="1" x14ac:dyDescent="0.35">
      <c r="A102" s="16"/>
      <c r="B102" s="16"/>
      <c r="C102" s="16"/>
      <c r="D102" s="16"/>
      <c r="E102" s="16"/>
      <c r="F102" s="16"/>
      <c r="G102" s="16"/>
      <c r="H102" s="16"/>
    </row>
    <row r="103" spans="1:8" customFormat="1" x14ac:dyDescent="0.35">
      <c r="A103" s="16"/>
      <c r="B103" s="16"/>
      <c r="C103" s="16"/>
      <c r="D103" s="16"/>
      <c r="E103" s="16"/>
      <c r="F103" s="16"/>
      <c r="G103" s="16"/>
      <c r="H103" s="16"/>
    </row>
    <row r="104" spans="1:8" customFormat="1" x14ac:dyDescent="0.35">
      <c r="A104" s="16"/>
      <c r="B104" s="16"/>
      <c r="C104" s="16"/>
      <c r="D104" s="16"/>
      <c r="E104" s="16"/>
      <c r="F104" s="16"/>
      <c r="G104" s="16"/>
      <c r="H104" s="16"/>
    </row>
    <row r="105" spans="1:8" customFormat="1" x14ac:dyDescent="0.35">
      <c r="A105" s="16"/>
      <c r="B105" s="16"/>
      <c r="C105" s="16"/>
      <c r="D105" s="16"/>
      <c r="E105" s="16"/>
      <c r="F105" s="16"/>
      <c r="G105" s="16"/>
      <c r="H105" s="16"/>
    </row>
    <row r="106" spans="1:8" customFormat="1" x14ac:dyDescent="0.35">
      <c r="A106" s="16"/>
      <c r="B106" s="16"/>
      <c r="C106" s="16"/>
      <c r="D106" s="16"/>
      <c r="E106" s="16"/>
      <c r="F106" s="16"/>
      <c r="G106" s="16"/>
      <c r="H106" s="16"/>
    </row>
    <row r="107" spans="1:8" customFormat="1" x14ac:dyDescent="0.35">
      <c r="A107" s="16"/>
      <c r="B107" s="16"/>
      <c r="C107" s="16"/>
      <c r="D107" s="16"/>
      <c r="E107" s="16"/>
      <c r="F107" s="16"/>
      <c r="G107" s="16"/>
      <c r="H107" s="16"/>
    </row>
    <row r="108" spans="1:8" customFormat="1" x14ac:dyDescent="0.35">
      <c r="A108" s="16"/>
      <c r="B108" s="16"/>
      <c r="C108" s="16"/>
      <c r="D108" s="16"/>
      <c r="E108" s="16"/>
      <c r="F108" s="16"/>
      <c r="G108" s="16"/>
      <c r="H108" s="16"/>
    </row>
    <row r="109" spans="1:8" customFormat="1" x14ac:dyDescent="0.35">
      <c r="A109" s="16"/>
      <c r="B109" s="16"/>
      <c r="C109" s="16"/>
      <c r="D109" s="16"/>
      <c r="E109" s="16"/>
      <c r="F109" s="16"/>
      <c r="G109" s="16"/>
      <c r="H109" s="16"/>
    </row>
    <row r="110" spans="1:8" customFormat="1" x14ac:dyDescent="0.35">
      <c r="A110" s="16"/>
      <c r="B110" s="16"/>
      <c r="C110" s="16"/>
      <c r="D110" s="16"/>
      <c r="E110" s="16"/>
      <c r="F110" s="16"/>
      <c r="G110" s="16"/>
      <c r="H110" s="16"/>
    </row>
    <row r="111" spans="1:8" customFormat="1" x14ac:dyDescent="0.35">
      <c r="A111" s="16"/>
      <c r="B111" s="16"/>
      <c r="C111" s="16"/>
      <c r="D111" s="16"/>
      <c r="E111" s="16"/>
      <c r="F111" s="16"/>
      <c r="G111" s="16"/>
      <c r="H111" s="16"/>
    </row>
    <row r="112" spans="1:8" customFormat="1" x14ac:dyDescent="0.35">
      <c r="A112" s="16"/>
      <c r="B112" s="16"/>
      <c r="C112" s="16"/>
      <c r="D112" s="16"/>
      <c r="E112" s="16"/>
      <c r="F112" s="16"/>
      <c r="G112" s="16"/>
      <c r="H112" s="16"/>
    </row>
    <row r="113" spans="1:8" customFormat="1" x14ac:dyDescent="0.35">
      <c r="A113" s="16"/>
      <c r="B113" s="16"/>
      <c r="C113" s="16"/>
      <c r="D113" s="16"/>
      <c r="E113" s="16"/>
      <c r="F113" s="16"/>
      <c r="G113" s="16"/>
      <c r="H113" s="16"/>
    </row>
    <row r="114" spans="1:8" customFormat="1" x14ac:dyDescent="0.35">
      <c r="A114" s="16"/>
      <c r="B114" s="16"/>
      <c r="C114" s="16"/>
      <c r="D114" s="16"/>
      <c r="E114" s="16"/>
      <c r="F114" s="16"/>
      <c r="G114" s="16"/>
      <c r="H114" s="16"/>
    </row>
    <row r="115" spans="1:8" customFormat="1" x14ac:dyDescent="0.35">
      <c r="A115" s="16"/>
      <c r="B115" s="16"/>
      <c r="C115" s="16"/>
      <c r="D115" s="16"/>
      <c r="E115" s="16"/>
      <c r="F115" s="16"/>
      <c r="G115" s="16"/>
      <c r="H115" s="16"/>
    </row>
    <row r="116" spans="1:8" customFormat="1" x14ac:dyDescent="0.35">
      <c r="A116" s="16"/>
      <c r="B116" s="16"/>
      <c r="C116" s="16"/>
      <c r="D116" s="16"/>
      <c r="E116" s="16"/>
      <c r="F116" s="16"/>
      <c r="G116" s="16"/>
      <c r="H116" s="16"/>
    </row>
    <row r="117" spans="1:8" customFormat="1" x14ac:dyDescent="0.35">
      <c r="A117" s="16"/>
      <c r="B117" s="16"/>
      <c r="C117" s="16"/>
      <c r="D117" s="16"/>
      <c r="E117" s="16"/>
      <c r="F117" s="16"/>
      <c r="G117" s="16"/>
      <c r="H117" s="16"/>
    </row>
    <row r="118" spans="1:8" customFormat="1" x14ac:dyDescent="0.35">
      <c r="A118" s="16"/>
      <c r="B118" s="16"/>
      <c r="C118" s="16"/>
      <c r="D118" s="16"/>
      <c r="E118" s="16"/>
      <c r="F118" s="16"/>
      <c r="G118" s="16"/>
      <c r="H118" s="16"/>
    </row>
    <row r="119" spans="1:8" customFormat="1" x14ac:dyDescent="0.35">
      <c r="A119" s="16"/>
      <c r="B119" s="16"/>
      <c r="C119" s="16"/>
      <c r="D119" s="16"/>
      <c r="E119" s="16"/>
      <c r="F119" s="16"/>
      <c r="G119" s="16"/>
      <c r="H119" s="16"/>
    </row>
    <row r="120" spans="1:8" customFormat="1" x14ac:dyDescent="0.35">
      <c r="A120" s="16"/>
      <c r="B120" s="16"/>
      <c r="C120" s="16"/>
      <c r="D120" s="16"/>
      <c r="E120" s="16"/>
      <c r="F120" s="16"/>
      <c r="G120" s="16"/>
      <c r="H120" s="16"/>
    </row>
    <row r="121" spans="1:8" customFormat="1" x14ac:dyDescent="0.35">
      <c r="A121" s="16"/>
      <c r="B121" s="16"/>
      <c r="C121" s="16"/>
      <c r="D121" s="16"/>
      <c r="E121" s="16"/>
      <c r="F121" s="16"/>
      <c r="G121" s="16"/>
      <c r="H121" s="16"/>
    </row>
    <row r="122" spans="1:8" customFormat="1" x14ac:dyDescent="0.35">
      <c r="A122" s="16"/>
      <c r="B122" s="16"/>
      <c r="C122" s="16"/>
      <c r="D122" s="16"/>
      <c r="E122" s="16"/>
      <c r="F122" s="16"/>
      <c r="G122" s="16"/>
      <c r="H122" s="16"/>
    </row>
    <row r="123" spans="1:8" customFormat="1" x14ac:dyDescent="0.35">
      <c r="A123" s="16"/>
      <c r="B123" s="16"/>
      <c r="C123" s="16"/>
      <c r="D123" s="16"/>
      <c r="E123" s="16"/>
      <c r="F123" s="16"/>
      <c r="G123" s="16"/>
      <c r="H123" s="16"/>
    </row>
    <row r="124" spans="1:8" customFormat="1" x14ac:dyDescent="0.35">
      <c r="A124" s="16"/>
      <c r="B124" s="16"/>
      <c r="C124" s="16"/>
      <c r="D124" s="16"/>
      <c r="E124" s="16"/>
      <c r="F124" s="16"/>
      <c r="G124" s="16"/>
      <c r="H124" s="16"/>
    </row>
    <row r="125" spans="1:8" customFormat="1" x14ac:dyDescent="0.35">
      <c r="A125" s="16"/>
      <c r="B125" s="16"/>
      <c r="C125" s="16"/>
      <c r="D125" s="16"/>
      <c r="E125" s="16"/>
      <c r="F125" s="16"/>
      <c r="G125" s="16"/>
      <c r="H125" s="16"/>
    </row>
    <row r="126" spans="1:8" customFormat="1" x14ac:dyDescent="0.35">
      <c r="A126" s="16"/>
      <c r="B126" s="16"/>
      <c r="C126" s="16"/>
      <c r="D126" s="16"/>
      <c r="E126" s="16"/>
      <c r="F126" s="16"/>
      <c r="G126" s="16"/>
      <c r="H126" s="16"/>
    </row>
    <row r="127" spans="1:8" customFormat="1" x14ac:dyDescent="0.35">
      <c r="A127" s="16"/>
      <c r="B127" s="16"/>
      <c r="C127" s="16"/>
      <c r="D127" s="16"/>
      <c r="E127" s="16"/>
      <c r="F127" s="16"/>
      <c r="G127" s="16"/>
      <c r="H127" s="16"/>
    </row>
    <row r="128" spans="1:8" customFormat="1" x14ac:dyDescent="0.35">
      <c r="A128" s="16"/>
      <c r="B128" s="16"/>
      <c r="C128" s="16"/>
      <c r="D128" s="16"/>
      <c r="E128" s="16"/>
      <c r="F128" s="16"/>
      <c r="G128" s="16"/>
      <c r="H128" s="16"/>
    </row>
    <row r="129" spans="1:8" customFormat="1" x14ac:dyDescent="0.35">
      <c r="A129" s="16"/>
      <c r="B129" s="16"/>
      <c r="C129" s="16"/>
      <c r="D129" s="16"/>
      <c r="E129" s="16"/>
      <c r="F129" s="16"/>
      <c r="G129" s="16"/>
      <c r="H129" s="16"/>
    </row>
    <row r="130" spans="1:8" customFormat="1" x14ac:dyDescent="0.35">
      <c r="A130" s="16"/>
      <c r="B130" s="16"/>
      <c r="C130" s="16"/>
      <c r="D130" s="16"/>
      <c r="E130" s="16"/>
      <c r="F130" s="16"/>
      <c r="G130" s="16"/>
      <c r="H130" s="16"/>
    </row>
    <row r="131" spans="1:8" customFormat="1" x14ac:dyDescent="0.35">
      <c r="A131" s="16"/>
      <c r="B131" s="16"/>
      <c r="C131" s="16"/>
      <c r="D131" s="16"/>
      <c r="E131" s="16"/>
      <c r="F131" s="16"/>
      <c r="G131" s="16"/>
      <c r="H131" s="16"/>
    </row>
    <row r="132" spans="1:8" customFormat="1" x14ac:dyDescent="0.35">
      <c r="A132" s="16"/>
      <c r="B132" s="16"/>
      <c r="C132" s="16"/>
      <c r="D132" s="16"/>
      <c r="E132" s="16"/>
      <c r="F132" s="16"/>
      <c r="G132" s="16"/>
      <c r="H132" s="16"/>
    </row>
    <row r="133" spans="1:8" customFormat="1" x14ac:dyDescent="0.35">
      <c r="A133" s="16"/>
      <c r="B133" s="16"/>
      <c r="C133" s="16"/>
      <c r="D133" s="16"/>
      <c r="E133" s="16"/>
      <c r="F133" s="16"/>
      <c r="G133" s="16"/>
      <c r="H133" s="16"/>
    </row>
    <row r="134" spans="1:8" customFormat="1" x14ac:dyDescent="0.35">
      <c r="A134" s="16"/>
      <c r="B134" s="16"/>
      <c r="C134" s="16"/>
      <c r="D134" s="16"/>
      <c r="E134" s="16"/>
      <c r="F134" s="16"/>
      <c r="G134" s="16"/>
      <c r="H134" s="16"/>
    </row>
    <row r="135" spans="1:8" customFormat="1" x14ac:dyDescent="0.35">
      <c r="A135" s="16"/>
      <c r="B135" s="16"/>
      <c r="C135" s="16"/>
      <c r="D135" s="16"/>
      <c r="E135" s="16"/>
      <c r="F135" s="16"/>
      <c r="G135" s="16"/>
      <c r="H135" s="16"/>
    </row>
    <row r="136" spans="1:8" customFormat="1" x14ac:dyDescent="0.35">
      <c r="A136" s="16"/>
      <c r="B136" s="16"/>
      <c r="C136" s="16"/>
      <c r="D136" s="16"/>
      <c r="E136" s="16"/>
      <c r="F136" s="16"/>
      <c r="G136" s="16"/>
      <c r="H136" s="16"/>
    </row>
    <row r="137" spans="1:8" customFormat="1" x14ac:dyDescent="0.35">
      <c r="A137" s="16"/>
      <c r="B137" s="16"/>
      <c r="C137" s="16"/>
      <c r="D137" s="16"/>
      <c r="E137" s="16"/>
      <c r="F137" s="16"/>
      <c r="G137" s="16"/>
      <c r="H137" s="16"/>
    </row>
    <row r="138" spans="1:8" customFormat="1" x14ac:dyDescent="0.35">
      <c r="A138" s="16"/>
      <c r="B138" s="16"/>
      <c r="C138" s="16"/>
      <c r="D138" s="16"/>
      <c r="E138" s="16"/>
      <c r="F138" s="16"/>
      <c r="G138" s="16"/>
      <c r="H138" s="16"/>
    </row>
    <row r="139" spans="1:8" customFormat="1" x14ac:dyDescent="0.35">
      <c r="A139" s="16"/>
      <c r="B139" s="16"/>
      <c r="C139" s="16"/>
      <c r="D139" s="16"/>
      <c r="E139" s="16"/>
      <c r="F139" s="16"/>
      <c r="G139" s="16"/>
      <c r="H139" s="16"/>
    </row>
    <row r="140" spans="1:8" customFormat="1" x14ac:dyDescent="0.35">
      <c r="A140" s="16"/>
      <c r="B140" s="16"/>
      <c r="C140" s="16"/>
      <c r="D140" s="16"/>
      <c r="E140" s="16"/>
      <c r="F140" s="16"/>
      <c r="G140" s="16"/>
      <c r="H140" s="16"/>
    </row>
    <row r="141" spans="1:8" customFormat="1" x14ac:dyDescent="0.35">
      <c r="A141" s="16"/>
      <c r="B141" s="16"/>
      <c r="C141" s="16"/>
      <c r="D141" s="16"/>
      <c r="E141" s="16"/>
      <c r="F141" s="16"/>
      <c r="G141" s="16"/>
      <c r="H141" s="16"/>
    </row>
    <row r="142" spans="1:8" customFormat="1" x14ac:dyDescent="0.35">
      <c r="A142" s="16"/>
      <c r="B142" s="16"/>
      <c r="C142" s="16"/>
      <c r="D142" s="16"/>
      <c r="E142" s="16"/>
      <c r="F142" s="16"/>
      <c r="G142" s="16"/>
      <c r="H142" s="16"/>
    </row>
    <row r="143" spans="1:8" customFormat="1" x14ac:dyDescent="0.35">
      <c r="A143" s="16"/>
      <c r="B143" s="16"/>
      <c r="C143" s="16"/>
      <c r="D143" s="16"/>
      <c r="E143" s="16"/>
      <c r="F143" s="16"/>
      <c r="G143" s="16"/>
      <c r="H143" s="16"/>
    </row>
    <row r="144" spans="1:8" customFormat="1" x14ac:dyDescent="0.35">
      <c r="A144" s="16"/>
      <c r="B144" s="16"/>
      <c r="C144" s="16"/>
      <c r="D144" s="16"/>
      <c r="E144" s="16"/>
      <c r="F144" s="16"/>
      <c r="G144" s="16"/>
      <c r="H144" s="16"/>
    </row>
    <row r="145" spans="1:8" customFormat="1" x14ac:dyDescent="0.35">
      <c r="A145" s="16"/>
      <c r="B145" s="16"/>
      <c r="C145" s="16"/>
      <c r="D145" s="16"/>
      <c r="E145" s="16"/>
      <c r="F145" s="16"/>
      <c r="G145" s="16"/>
      <c r="H145" s="16"/>
    </row>
    <row r="146" spans="1:8" customFormat="1" x14ac:dyDescent="0.35">
      <c r="A146" s="16"/>
      <c r="B146" s="16"/>
      <c r="C146" s="16"/>
      <c r="D146" s="16"/>
      <c r="E146" s="16"/>
      <c r="F146" s="16"/>
      <c r="G146" s="16"/>
      <c r="H146" s="16"/>
    </row>
    <row r="147" spans="1:8" customFormat="1" x14ac:dyDescent="0.35">
      <c r="A147" s="16"/>
      <c r="B147" s="16"/>
      <c r="C147" s="16"/>
      <c r="D147" s="16"/>
      <c r="E147" s="16"/>
      <c r="F147" s="16"/>
      <c r="G147" s="16"/>
      <c r="H147" s="16"/>
    </row>
    <row r="148" spans="1:8" customFormat="1" x14ac:dyDescent="0.35">
      <c r="A148" s="16"/>
      <c r="B148" s="16"/>
      <c r="C148" s="16"/>
      <c r="D148" s="16"/>
      <c r="E148" s="16"/>
      <c r="F148" s="16"/>
      <c r="G148" s="16"/>
      <c r="H148" s="16"/>
    </row>
    <row r="149" spans="1:8" customFormat="1" x14ac:dyDescent="0.35">
      <c r="A149" s="16"/>
      <c r="B149" s="16"/>
      <c r="C149" s="16"/>
      <c r="D149" s="16"/>
      <c r="E149" s="16"/>
      <c r="F149" s="16"/>
      <c r="G149" s="16"/>
      <c r="H149" s="16"/>
    </row>
    <row r="150" spans="1:8" customFormat="1" x14ac:dyDescent="0.35">
      <c r="A150" s="16"/>
      <c r="B150" s="16"/>
      <c r="C150" s="16"/>
      <c r="D150" s="16"/>
      <c r="E150" s="16"/>
      <c r="F150" s="16"/>
      <c r="G150" s="16"/>
      <c r="H150" s="16"/>
    </row>
    <row r="151" spans="1:8" customFormat="1" x14ac:dyDescent="0.35">
      <c r="A151" s="16"/>
      <c r="B151" s="16"/>
      <c r="C151" s="16"/>
      <c r="D151" s="16"/>
      <c r="E151" s="16"/>
      <c r="F151" s="16"/>
      <c r="G151" s="16"/>
      <c r="H151" s="16"/>
    </row>
    <row r="152" spans="1:8" customFormat="1" x14ac:dyDescent="0.35">
      <c r="A152" s="16"/>
      <c r="B152" s="16"/>
      <c r="C152" s="16"/>
      <c r="D152" s="16"/>
      <c r="E152" s="16"/>
      <c r="F152" s="16"/>
      <c r="G152" s="16"/>
      <c r="H152" s="16"/>
    </row>
    <row r="153" spans="1:8" customFormat="1" x14ac:dyDescent="0.35">
      <c r="A153" s="16"/>
      <c r="B153" s="16"/>
      <c r="C153" s="16"/>
      <c r="D153" s="16"/>
      <c r="E153" s="16"/>
      <c r="F153" s="16"/>
      <c r="G153" s="16"/>
      <c r="H153" s="16"/>
    </row>
    <row r="154" spans="1:8" customFormat="1" x14ac:dyDescent="0.35">
      <c r="A154" s="16"/>
      <c r="B154" s="16"/>
      <c r="C154" s="16"/>
      <c r="D154" s="16"/>
      <c r="E154" s="16"/>
      <c r="F154" s="16"/>
      <c r="G154" s="16"/>
      <c r="H154" s="16"/>
    </row>
    <row r="155" spans="1:8" customFormat="1" x14ac:dyDescent="0.35">
      <c r="A155" s="16"/>
      <c r="B155" s="16"/>
      <c r="C155" s="16"/>
      <c r="D155" s="16"/>
      <c r="E155" s="16"/>
      <c r="F155" s="16"/>
      <c r="G155" s="16"/>
      <c r="H155" s="16"/>
    </row>
    <row r="156" spans="1:8" customFormat="1" x14ac:dyDescent="0.35">
      <c r="A156" s="16"/>
      <c r="B156" s="16"/>
      <c r="C156" s="16"/>
      <c r="D156" s="16"/>
      <c r="E156" s="16"/>
      <c r="F156" s="16"/>
      <c r="G156" s="16"/>
      <c r="H156" s="16"/>
    </row>
    <row r="157" spans="1:8" customFormat="1" x14ac:dyDescent="0.35">
      <c r="A157" s="16"/>
      <c r="B157" s="16"/>
      <c r="C157" s="16"/>
      <c r="D157" s="16"/>
      <c r="E157" s="16"/>
      <c r="F157" s="16"/>
      <c r="G157" s="16"/>
      <c r="H157" s="16"/>
    </row>
    <row r="158" spans="1:8" customFormat="1" x14ac:dyDescent="0.35">
      <c r="A158" s="16"/>
      <c r="B158" s="16"/>
      <c r="C158" s="16"/>
      <c r="D158" s="16"/>
      <c r="E158" s="16"/>
      <c r="F158" s="16"/>
      <c r="G158" s="16"/>
      <c r="H158" s="16"/>
    </row>
    <row r="159" spans="1:8" customFormat="1" x14ac:dyDescent="0.35">
      <c r="A159" s="16"/>
      <c r="B159" s="16"/>
      <c r="C159" s="16"/>
      <c r="D159" s="16"/>
      <c r="E159" s="16"/>
      <c r="F159" s="16"/>
      <c r="G159" s="16"/>
      <c r="H159" s="16"/>
    </row>
    <row r="160" spans="1:8" customFormat="1" x14ac:dyDescent="0.35">
      <c r="A160" s="16"/>
      <c r="B160" s="16"/>
      <c r="C160" s="16"/>
      <c r="D160" s="16"/>
      <c r="E160" s="16"/>
      <c r="F160" s="16"/>
      <c r="G160" s="16"/>
      <c r="H160" s="16"/>
    </row>
    <row r="161" spans="1:8" customFormat="1" x14ac:dyDescent="0.35">
      <c r="A161" s="16"/>
      <c r="B161" s="16"/>
      <c r="C161" s="16"/>
      <c r="D161" s="16"/>
      <c r="E161" s="16"/>
      <c r="F161" s="16"/>
      <c r="G161" s="16"/>
      <c r="H161" s="16"/>
    </row>
    <row r="162" spans="1:8" customFormat="1" x14ac:dyDescent="0.35">
      <c r="A162" s="16"/>
      <c r="B162" s="16"/>
      <c r="C162" s="16"/>
      <c r="D162" s="16"/>
      <c r="E162" s="16"/>
      <c r="F162" s="16"/>
      <c r="G162" s="16"/>
      <c r="H162" s="16"/>
    </row>
    <row r="163" spans="1:8" customFormat="1" x14ac:dyDescent="0.35">
      <c r="A163" s="16"/>
      <c r="B163" s="16"/>
      <c r="C163" s="16"/>
      <c r="D163" s="16"/>
      <c r="E163" s="16"/>
      <c r="F163" s="16"/>
      <c r="G163" s="16"/>
      <c r="H163" s="16"/>
    </row>
    <row r="164" spans="1:8" customFormat="1" x14ac:dyDescent="0.35">
      <c r="A164" s="16"/>
      <c r="B164" s="16"/>
      <c r="C164" s="16"/>
      <c r="D164" s="16"/>
      <c r="E164" s="16"/>
      <c r="F164" s="16"/>
      <c r="G164" s="16"/>
      <c r="H164" s="16"/>
    </row>
    <row r="165" spans="1:8" customFormat="1" x14ac:dyDescent="0.35">
      <c r="A165" s="16"/>
      <c r="B165" s="16"/>
      <c r="C165" s="16"/>
      <c r="D165" s="16"/>
      <c r="E165" s="16"/>
      <c r="F165" s="16"/>
      <c r="G165" s="16"/>
      <c r="H165" s="16"/>
    </row>
    <row r="166" spans="1:8" customFormat="1" x14ac:dyDescent="0.35">
      <c r="A166" s="16"/>
      <c r="B166" s="16"/>
      <c r="C166" s="16"/>
      <c r="D166" s="16"/>
      <c r="E166" s="16"/>
      <c r="F166" s="16"/>
      <c r="G166" s="16"/>
      <c r="H166" s="16"/>
    </row>
    <row r="167" spans="1:8" customFormat="1" x14ac:dyDescent="0.35">
      <c r="A167" s="16"/>
      <c r="B167" s="16"/>
      <c r="C167" s="16"/>
      <c r="D167" s="16"/>
      <c r="E167" s="16"/>
      <c r="F167" s="16"/>
      <c r="G167" s="16"/>
      <c r="H167" s="16"/>
    </row>
    <row r="168" spans="1:8" customFormat="1" x14ac:dyDescent="0.35">
      <c r="A168" s="16"/>
      <c r="B168" s="16"/>
      <c r="C168" s="16"/>
      <c r="D168" s="16"/>
      <c r="E168" s="16"/>
      <c r="F168" s="16"/>
      <c r="G168" s="16"/>
      <c r="H168" s="16"/>
    </row>
    <row r="169" spans="1:8" customFormat="1" x14ac:dyDescent="0.35">
      <c r="A169" s="16"/>
      <c r="B169" s="16"/>
      <c r="C169" s="16"/>
      <c r="D169" s="16"/>
      <c r="E169" s="16"/>
      <c r="F169" s="16"/>
      <c r="G169" s="16"/>
      <c r="H169" s="16"/>
    </row>
    <row r="170" spans="1:8" customFormat="1" x14ac:dyDescent="0.35">
      <c r="A170" s="16"/>
      <c r="B170" s="16"/>
      <c r="C170" s="16"/>
      <c r="D170" s="16"/>
      <c r="E170" s="16"/>
      <c r="F170" s="16"/>
      <c r="G170" s="16"/>
      <c r="H170" s="16"/>
    </row>
    <row r="171" spans="1:8" customFormat="1" x14ac:dyDescent="0.35">
      <c r="A171" s="16"/>
      <c r="B171" s="16"/>
      <c r="C171" s="16"/>
      <c r="D171" s="16"/>
      <c r="E171" s="16"/>
      <c r="F171" s="16"/>
      <c r="G171" s="16"/>
      <c r="H171" s="16"/>
    </row>
    <row r="172" spans="1:8" customFormat="1" x14ac:dyDescent="0.35">
      <c r="A172" s="16"/>
      <c r="B172" s="16"/>
      <c r="C172" s="16"/>
      <c r="D172" s="16"/>
      <c r="E172" s="16"/>
      <c r="F172" s="16"/>
      <c r="G172" s="16"/>
      <c r="H172" s="16"/>
    </row>
    <row r="173" spans="1:8" customFormat="1" x14ac:dyDescent="0.35">
      <c r="A173" s="16"/>
      <c r="B173" s="16"/>
      <c r="C173" s="16"/>
      <c r="D173" s="16"/>
      <c r="E173" s="16"/>
      <c r="F173" s="16"/>
      <c r="G173" s="16"/>
      <c r="H173" s="16"/>
    </row>
    <row r="174" spans="1:8" customFormat="1" x14ac:dyDescent="0.35">
      <c r="A174" s="16"/>
      <c r="B174" s="16"/>
      <c r="C174" s="16"/>
      <c r="D174" s="16"/>
      <c r="E174" s="16"/>
      <c r="F174" s="16"/>
      <c r="G174" s="16"/>
      <c r="H174" s="16"/>
    </row>
    <row r="175" spans="1:8" customFormat="1" x14ac:dyDescent="0.35">
      <c r="A175" s="16"/>
      <c r="B175" s="16"/>
      <c r="C175" s="16"/>
      <c r="D175" s="16"/>
      <c r="E175" s="16"/>
      <c r="F175" s="16"/>
      <c r="G175" s="16"/>
      <c r="H175" s="16"/>
    </row>
    <row r="176" spans="1:8" customFormat="1" x14ac:dyDescent="0.35">
      <c r="A176" s="16"/>
      <c r="B176" s="16"/>
      <c r="C176" s="16"/>
      <c r="D176" s="16"/>
      <c r="E176" s="16"/>
      <c r="F176" s="16"/>
      <c r="G176" s="16"/>
      <c r="H176" s="16"/>
    </row>
    <row r="177" spans="1:8" customFormat="1" x14ac:dyDescent="0.35">
      <c r="A177" s="16"/>
      <c r="B177" s="16"/>
      <c r="C177" s="16"/>
      <c r="D177" s="16"/>
      <c r="E177" s="16"/>
      <c r="F177" s="16"/>
      <c r="G177" s="16"/>
      <c r="H177" s="16"/>
    </row>
    <row r="178" spans="1:8" customFormat="1" x14ac:dyDescent="0.35">
      <c r="A178" s="16"/>
      <c r="B178" s="16"/>
      <c r="C178" s="16"/>
      <c r="D178" s="16"/>
      <c r="E178" s="16"/>
      <c r="F178" s="16"/>
      <c r="G178" s="16"/>
      <c r="H178" s="16"/>
    </row>
    <row r="179" spans="1:8" customFormat="1" x14ac:dyDescent="0.35">
      <c r="A179" s="16"/>
      <c r="B179" s="16"/>
      <c r="C179" s="16"/>
      <c r="D179" s="16"/>
      <c r="E179" s="16"/>
      <c r="F179" s="16"/>
      <c r="G179" s="16"/>
      <c r="H179" s="16"/>
    </row>
    <row r="180" spans="1:8" customFormat="1" x14ac:dyDescent="0.35">
      <c r="A180" s="16"/>
      <c r="B180" s="16"/>
      <c r="C180" s="16"/>
      <c r="D180" s="16"/>
      <c r="E180" s="16"/>
      <c r="F180" s="16"/>
      <c r="G180" s="16"/>
      <c r="H180" s="16"/>
    </row>
    <row r="181" spans="1:8" customFormat="1" x14ac:dyDescent="0.35">
      <c r="A181" s="16"/>
      <c r="B181" s="16"/>
      <c r="C181" s="16"/>
      <c r="D181" s="16"/>
      <c r="E181" s="16"/>
      <c r="F181" s="16"/>
      <c r="G181" s="16"/>
      <c r="H181" s="16"/>
    </row>
    <row r="182" spans="1:8" customFormat="1" x14ac:dyDescent="0.35">
      <c r="A182" s="16"/>
      <c r="B182" s="16"/>
      <c r="C182" s="16"/>
      <c r="D182" s="16"/>
      <c r="E182" s="16"/>
      <c r="F182" s="16"/>
      <c r="G182" s="16"/>
      <c r="H182" s="16"/>
    </row>
    <row r="183" spans="1:8" customFormat="1" x14ac:dyDescent="0.35">
      <c r="A183" s="16"/>
      <c r="B183" s="16"/>
      <c r="C183" s="16"/>
      <c r="D183" s="16"/>
      <c r="E183" s="16"/>
      <c r="F183" s="16"/>
      <c r="G183" s="16"/>
      <c r="H183" s="16"/>
    </row>
    <row r="184" spans="1:8" customFormat="1" x14ac:dyDescent="0.35">
      <c r="A184" s="16"/>
      <c r="B184" s="16"/>
      <c r="C184" s="16"/>
      <c r="D184" s="16"/>
      <c r="E184" s="16"/>
      <c r="F184" s="16"/>
      <c r="G184" s="16"/>
      <c r="H184" s="16"/>
    </row>
    <row r="185" spans="1:8" customFormat="1" x14ac:dyDescent="0.35">
      <c r="A185" s="16"/>
      <c r="B185" s="16"/>
      <c r="C185" s="16"/>
      <c r="D185" s="16"/>
      <c r="E185" s="16"/>
      <c r="F185" s="16"/>
      <c r="G185" s="16"/>
      <c r="H185" s="16"/>
    </row>
    <row r="186" spans="1:8" customFormat="1" x14ac:dyDescent="0.35">
      <c r="A186" s="16"/>
      <c r="B186" s="16"/>
      <c r="C186" s="16"/>
      <c r="D186" s="16"/>
      <c r="E186" s="16"/>
      <c r="F186" s="16"/>
      <c r="G186" s="16"/>
      <c r="H186" s="16"/>
    </row>
    <row r="187" spans="1:8" customFormat="1" x14ac:dyDescent="0.35">
      <c r="A187" s="16"/>
      <c r="B187" s="16"/>
      <c r="C187" s="16"/>
      <c r="D187" s="16"/>
      <c r="E187" s="16"/>
      <c r="F187" s="16"/>
      <c r="G187" s="16"/>
      <c r="H187" s="16"/>
    </row>
    <row r="188" spans="1:8" customFormat="1" x14ac:dyDescent="0.35">
      <c r="A188" s="16"/>
      <c r="B188" s="16"/>
      <c r="C188" s="16"/>
      <c r="D188" s="16"/>
      <c r="E188" s="16"/>
      <c r="F188" s="16"/>
      <c r="G188" s="16"/>
      <c r="H188" s="16"/>
    </row>
    <row r="189" spans="1:8" customFormat="1" x14ac:dyDescent="0.35">
      <c r="A189" s="16"/>
      <c r="B189" s="16"/>
      <c r="C189" s="16"/>
      <c r="D189" s="16"/>
      <c r="E189" s="16"/>
      <c r="F189" s="16"/>
      <c r="G189" s="16"/>
      <c r="H189" s="16"/>
    </row>
    <row r="190" spans="1:8" customFormat="1" x14ac:dyDescent="0.35">
      <c r="A190" s="16"/>
      <c r="B190" s="16"/>
      <c r="C190" s="16"/>
      <c r="D190" s="16"/>
      <c r="E190" s="16"/>
      <c r="F190" s="16"/>
      <c r="G190" s="16"/>
      <c r="H190" s="16"/>
    </row>
    <row r="191" spans="1:8" customFormat="1" x14ac:dyDescent="0.35">
      <c r="A191" s="16"/>
      <c r="B191" s="16"/>
      <c r="C191" s="16"/>
      <c r="D191" s="16"/>
      <c r="E191" s="16"/>
      <c r="F191" s="16"/>
      <c r="G191" s="16"/>
      <c r="H191" s="16"/>
    </row>
    <row r="192" spans="1:8" customFormat="1" x14ac:dyDescent="0.35">
      <c r="A192" s="16"/>
      <c r="B192" s="16"/>
      <c r="C192" s="16"/>
      <c r="D192" s="16"/>
      <c r="E192" s="16"/>
      <c r="F192" s="16"/>
      <c r="G192" s="16"/>
      <c r="H192" s="16"/>
    </row>
    <row r="193" spans="1:8" customFormat="1" x14ac:dyDescent="0.35">
      <c r="A193" s="16"/>
      <c r="B193" s="16"/>
      <c r="C193" s="16"/>
      <c r="D193" s="16"/>
      <c r="E193" s="16"/>
      <c r="F193" s="16"/>
      <c r="G193" s="16"/>
      <c r="H193" s="16"/>
    </row>
    <row r="194" spans="1:8" customFormat="1" x14ac:dyDescent="0.35">
      <c r="A194" s="16"/>
      <c r="B194" s="16"/>
      <c r="C194" s="16"/>
      <c r="D194" s="16"/>
      <c r="E194" s="16"/>
      <c r="F194" s="16"/>
      <c r="G194" s="16"/>
      <c r="H194" s="16"/>
    </row>
    <row r="195" spans="1:8" customFormat="1" x14ac:dyDescent="0.35">
      <c r="A195" s="16"/>
      <c r="B195" s="16"/>
      <c r="C195" s="16"/>
      <c r="D195" s="16"/>
      <c r="E195" s="16"/>
      <c r="F195" s="16"/>
      <c r="G195" s="16"/>
      <c r="H195" s="16"/>
    </row>
    <row r="196" spans="1:8" customFormat="1" x14ac:dyDescent="0.35">
      <c r="A196" s="16"/>
      <c r="B196" s="16"/>
      <c r="C196" s="16"/>
      <c r="D196" s="16"/>
      <c r="E196" s="16"/>
      <c r="F196" s="16"/>
      <c r="G196" s="16"/>
      <c r="H196" s="16"/>
    </row>
    <row r="197" spans="1:8" customFormat="1" x14ac:dyDescent="0.35">
      <c r="A197" s="16"/>
      <c r="B197" s="16"/>
      <c r="C197" s="16"/>
      <c r="D197" s="16"/>
      <c r="E197" s="16"/>
      <c r="F197" s="16"/>
      <c r="G197" s="16"/>
      <c r="H197" s="16"/>
    </row>
    <row r="198" spans="1:8" customFormat="1" x14ac:dyDescent="0.35">
      <c r="A198" s="16"/>
      <c r="B198" s="16"/>
      <c r="C198" s="16"/>
      <c r="D198" s="16"/>
      <c r="E198" s="16"/>
      <c r="F198" s="16"/>
      <c r="G198" s="16"/>
      <c r="H198" s="16"/>
    </row>
    <row r="199" spans="1:8" customFormat="1" x14ac:dyDescent="0.35">
      <c r="A199" s="16"/>
      <c r="B199" s="16"/>
      <c r="C199" s="16"/>
      <c r="D199" s="16"/>
      <c r="E199" s="16"/>
      <c r="F199" s="16"/>
      <c r="G199" s="16"/>
      <c r="H199" s="16"/>
    </row>
    <row r="200" spans="1:8" customFormat="1" x14ac:dyDescent="0.35">
      <c r="A200" s="16"/>
      <c r="B200" s="16"/>
      <c r="C200" s="16"/>
      <c r="D200" s="16"/>
      <c r="E200" s="16"/>
      <c r="F200" s="16"/>
      <c r="G200" s="16"/>
      <c r="H200" s="16"/>
    </row>
    <row r="201" spans="1:8" customFormat="1" x14ac:dyDescent="0.35">
      <c r="A201" s="16"/>
      <c r="B201" s="16"/>
      <c r="C201" s="16"/>
      <c r="D201" s="16"/>
      <c r="E201" s="16"/>
      <c r="F201" s="16"/>
      <c r="G201" s="16"/>
      <c r="H201" s="16"/>
    </row>
    <row r="202" spans="1:8" customFormat="1" x14ac:dyDescent="0.35">
      <c r="A202" s="16"/>
      <c r="B202" s="16"/>
      <c r="C202" s="16"/>
      <c r="D202" s="16"/>
      <c r="E202" s="16"/>
      <c r="F202" s="16"/>
      <c r="G202" s="16"/>
      <c r="H202" s="16"/>
    </row>
    <row r="203" spans="1:8" customFormat="1" x14ac:dyDescent="0.35">
      <c r="A203" s="16"/>
      <c r="B203" s="16"/>
      <c r="C203" s="16"/>
      <c r="D203" s="16"/>
      <c r="E203" s="16"/>
      <c r="F203" s="16"/>
      <c r="G203" s="16"/>
      <c r="H203" s="16"/>
    </row>
    <row r="204" spans="1:8" customFormat="1" x14ac:dyDescent="0.35">
      <c r="A204" s="16"/>
      <c r="B204" s="16"/>
      <c r="C204" s="16"/>
      <c r="D204" s="16"/>
      <c r="E204" s="16"/>
      <c r="F204" s="16"/>
      <c r="G204" s="16"/>
      <c r="H204" s="16"/>
    </row>
    <row r="205" spans="1:8" customFormat="1" x14ac:dyDescent="0.35">
      <c r="A205" s="16"/>
      <c r="B205" s="16"/>
      <c r="C205" s="16"/>
      <c r="D205" s="16"/>
      <c r="E205" s="16"/>
      <c r="F205" s="16"/>
      <c r="G205" s="16"/>
      <c r="H205" s="16"/>
    </row>
    <row r="206" spans="1:8" customFormat="1" x14ac:dyDescent="0.35">
      <c r="A206" s="16"/>
      <c r="B206" s="16"/>
      <c r="C206" s="16"/>
      <c r="D206" s="16"/>
      <c r="E206" s="16"/>
      <c r="F206" s="16"/>
      <c r="G206" s="16"/>
      <c r="H206" s="16"/>
    </row>
    <row r="207" spans="1:8" customFormat="1" x14ac:dyDescent="0.35">
      <c r="A207" s="16"/>
      <c r="B207" s="16"/>
      <c r="C207" s="16"/>
      <c r="D207" s="16"/>
      <c r="E207" s="16"/>
      <c r="F207" s="16"/>
      <c r="G207" s="16"/>
      <c r="H207" s="16"/>
    </row>
    <row r="208" spans="1:8" customFormat="1" x14ac:dyDescent="0.35">
      <c r="A208" s="16"/>
      <c r="B208" s="16"/>
      <c r="C208" s="16"/>
      <c r="D208" s="16"/>
      <c r="E208" s="16"/>
      <c r="F208" s="16"/>
      <c r="G208" s="16"/>
      <c r="H208" s="16"/>
    </row>
    <row r="209" spans="1:8" customFormat="1" x14ac:dyDescent="0.35">
      <c r="A209" s="16"/>
      <c r="B209" s="16"/>
      <c r="C209" s="16"/>
      <c r="D209" s="16"/>
      <c r="E209" s="16"/>
      <c r="F209" s="16"/>
      <c r="G209" s="16"/>
      <c r="H209" s="16"/>
    </row>
    <row r="210" spans="1:8" customFormat="1" x14ac:dyDescent="0.35">
      <c r="A210" s="16"/>
      <c r="B210" s="16"/>
      <c r="C210" s="16"/>
      <c r="D210" s="16"/>
      <c r="E210" s="16"/>
      <c r="F210" s="16"/>
      <c r="G210" s="16"/>
      <c r="H210" s="16"/>
    </row>
    <row r="211" spans="1:8" customFormat="1" x14ac:dyDescent="0.35">
      <c r="A211" s="16"/>
      <c r="B211" s="16"/>
      <c r="C211" s="16"/>
      <c r="D211" s="16"/>
      <c r="E211" s="16"/>
      <c r="F211" s="16"/>
      <c r="G211" s="16"/>
      <c r="H211" s="16"/>
    </row>
    <row r="212" spans="1:8" customFormat="1" x14ac:dyDescent="0.35">
      <c r="A212" s="16"/>
      <c r="B212" s="16"/>
      <c r="C212" s="16"/>
      <c r="D212" s="16"/>
      <c r="E212" s="16"/>
      <c r="F212" s="16"/>
      <c r="G212" s="16"/>
      <c r="H212" s="16"/>
    </row>
    <row r="213" spans="1:8" customFormat="1" x14ac:dyDescent="0.35">
      <c r="A213" s="16"/>
      <c r="B213" s="16"/>
      <c r="C213" s="16"/>
      <c r="D213" s="16"/>
      <c r="E213" s="16"/>
      <c r="F213" s="16"/>
      <c r="G213" s="16"/>
      <c r="H213" s="16"/>
    </row>
    <row r="214" spans="1:8" customFormat="1" x14ac:dyDescent="0.35">
      <c r="A214" s="16"/>
      <c r="B214" s="16"/>
      <c r="C214" s="16"/>
      <c r="D214" s="16"/>
      <c r="E214" s="16"/>
      <c r="F214" s="16"/>
      <c r="G214" s="16"/>
      <c r="H214" s="16"/>
    </row>
    <row r="215" spans="1:8" customFormat="1" x14ac:dyDescent="0.35">
      <c r="A215" s="16"/>
      <c r="B215" s="16"/>
      <c r="C215" s="16"/>
      <c r="D215" s="16"/>
      <c r="E215" s="16"/>
      <c r="F215" s="16"/>
      <c r="G215" s="16"/>
      <c r="H215" s="16"/>
    </row>
    <row r="216" spans="1:8" customFormat="1" x14ac:dyDescent="0.35">
      <c r="A216" s="16"/>
      <c r="B216" s="16"/>
      <c r="C216" s="16"/>
      <c r="D216" s="16"/>
      <c r="E216" s="16"/>
      <c r="F216" s="16"/>
      <c r="G216" s="16"/>
      <c r="H216" s="16"/>
    </row>
    <row r="217" spans="1:8" customFormat="1" x14ac:dyDescent="0.35">
      <c r="A217" s="16"/>
      <c r="B217" s="16"/>
      <c r="C217" s="16"/>
      <c r="D217" s="16"/>
      <c r="E217" s="16"/>
      <c r="F217" s="16"/>
      <c r="G217" s="16"/>
      <c r="H217" s="16"/>
    </row>
    <row r="218" spans="1:8" customFormat="1" x14ac:dyDescent="0.35">
      <c r="A218" s="16"/>
      <c r="B218" s="16"/>
      <c r="C218" s="16"/>
      <c r="D218" s="16"/>
      <c r="E218" s="16"/>
      <c r="F218" s="16"/>
      <c r="G218" s="16"/>
      <c r="H218" s="16"/>
    </row>
    <row r="219" spans="1:8" customFormat="1" x14ac:dyDescent="0.35">
      <c r="A219" s="16"/>
      <c r="B219" s="16"/>
      <c r="C219" s="16"/>
      <c r="D219" s="16"/>
      <c r="E219" s="16"/>
      <c r="F219" s="16"/>
      <c r="G219" s="16"/>
      <c r="H219" s="16"/>
    </row>
    <row r="220" spans="1:8" customFormat="1" x14ac:dyDescent="0.35">
      <c r="A220" s="16"/>
      <c r="B220" s="16"/>
      <c r="C220" s="16"/>
      <c r="D220" s="16"/>
      <c r="E220" s="16"/>
      <c r="F220" s="16"/>
      <c r="G220" s="16"/>
      <c r="H220" s="16"/>
    </row>
    <row r="221" spans="1:8" customFormat="1" x14ac:dyDescent="0.35">
      <c r="A221" s="16"/>
      <c r="B221" s="16"/>
      <c r="C221" s="16"/>
      <c r="D221" s="16"/>
      <c r="E221" s="16"/>
      <c r="F221" s="16"/>
      <c r="G221" s="16"/>
      <c r="H221" s="16"/>
    </row>
    <row r="222" spans="1:8" customFormat="1" x14ac:dyDescent="0.35">
      <c r="A222" s="16"/>
      <c r="B222" s="16"/>
      <c r="C222" s="16"/>
      <c r="D222" s="16"/>
      <c r="E222" s="16"/>
      <c r="F222" s="16"/>
      <c r="G222" s="16"/>
      <c r="H222" s="16"/>
    </row>
    <row r="223" spans="1:8" customFormat="1" x14ac:dyDescent="0.35">
      <c r="A223" s="16"/>
      <c r="B223" s="16"/>
      <c r="C223" s="16"/>
      <c r="D223" s="16"/>
      <c r="E223" s="16"/>
      <c r="F223" s="16"/>
      <c r="G223" s="16"/>
      <c r="H223" s="16"/>
    </row>
    <row r="224" spans="1:8" customFormat="1" x14ac:dyDescent="0.35">
      <c r="A224" s="16"/>
      <c r="B224" s="16"/>
      <c r="C224" s="16"/>
      <c r="D224" s="16"/>
      <c r="E224" s="16"/>
      <c r="F224" s="16"/>
      <c r="G224" s="16"/>
      <c r="H224" s="16"/>
    </row>
    <row r="225" spans="1:8" customFormat="1" x14ac:dyDescent="0.35">
      <c r="A225" s="16"/>
      <c r="B225" s="16"/>
      <c r="C225" s="16"/>
      <c r="D225" s="16"/>
      <c r="E225" s="16"/>
      <c r="F225" s="16"/>
      <c r="G225" s="16"/>
      <c r="H225" s="16"/>
    </row>
    <row r="226" spans="1:8" customFormat="1" x14ac:dyDescent="0.35">
      <c r="A226" s="16"/>
      <c r="B226" s="16"/>
      <c r="C226" s="16"/>
      <c r="D226" s="16"/>
      <c r="E226" s="16"/>
      <c r="F226" s="16"/>
      <c r="G226" s="16"/>
      <c r="H226" s="16"/>
    </row>
    <row r="227" spans="1:8" customFormat="1" x14ac:dyDescent="0.35">
      <c r="A227" s="16"/>
      <c r="B227" s="16"/>
      <c r="C227" s="16"/>
      <c r="D227" s="16"/>
      <c r="E227" s="16"/>
      <c r="F227" s="16"/>
      <c r="G227" s="16"/>
      <c r="H227" s="16"/>
    </row>
    <row r="228" spans="1:8" customFormat="1" x14ac:dyDescent="0.35">
      <c r="A228" s="16"/>
      <c r="B228" s="16"/>
      <c r="C228" s="16"/>
      <c r="D228" s="16"/>
      <c r="E228" s="16"/>
      <c r="F228" s="16"/>
      <c r="G228" s="16"/>
      <c r="H228" s="16"/>
    </row>
    <row r="229" spans="1:8" customFormat="1" x14ac:dyDescent="0.35">
      <c r="A229" s="16"/>
      <c r="B229" s="16"/>
      <c r="C229" s="16"/>
      <c r="D229" s="16"/>
      <c r="E229" s="16"/>
      <c r="F229" s="16"/>
      <c r="G229" s="16"/>
      <c r="H229" s="16"/>
    </row>
    <row r="230" spans="1:8" customFormat="1" x14ac:dyDescent="0.35">
      <c r="A230" s="16"/>
      <c r="B230" s="16"/>
      <c r="C230" s="16"/>
      <c r="D230" s="16"/>
      <c r="E230" s="16"/>
      <c r="F230" s="16"/>
      <c r="G230" s="16"/>
      <c r="H230" s="16"/>
    </row>
    <row r="231" spans="1:8" customFormat="1" x14ac:dyDescent="0.35">
      <c r="A231" s="16"/>
      <c r="B231" s="16"/>
      <c r="C231" s="16"/>
      <c r="D231" s="16"/>
      <c r="E231" s="16"/>
      <c r="F231" s="16"/>
      <c r="G231" s="16"/>
      <c r="H231" s="16"/>
    </row>
    <row r="232" spans="1:8" customFormat="1" x14ac:dyDescent="0.35">
      <c r="A232" s="16"/>
      <c r="B232" s="16"/>
      <c r="C232" s="16"/>
      <c r="D232" s="16"/>
      <c r="E232" s="16"/>
      <c r="F232" s="16"/>
      <c r="G232" s="16"/>
      <c r="H232" s="16"/>
    </row>
    <row r="233" spans="1:8" customFormat="1" x14ac:dyDescent="0.35">
      <c r="A233" s="16"/>
      <c r="B233" s="16"/>
      <c r="C233" s="16"/>
      <c r="D233" s="16"/>
      <c r="E233" s="16"/>
      <c r="F233" s="16"/>
      <c r="G233" s="16"/>
      <c r="H233" s="16"/>
    </row>
    <row r="234" spans="1:8" customFormat="1" x14ac:dyDescent="0.35">
      <c r="A234" s="16"/>
      <c r="B234" s="16"/>
      <c r="C234" s="16"/>
      <c r="D234" s="16"/>
      <c r="E234" s="16"/>
      <c r="F234" s="16"/>
      <c r="G234" s="16"/>
      <c r="H234" s="16"/>
    </row>
    <row r="235" spans="1:8" customFormat="1" x14ac:dyDescent="0.35">
      <c r="A235" s="16"/>
      <c r="B235" s="16"/>
      <c r="C235" s="16"/>
      <c r="D235" s="16"/>
      <c r="E235" s="16"/>
      <c r="F235" s="16"/>
      <c r="G235" s="16"/>
      <c r="H235" s="16"/>
    </row>
    <row r="236" spans="1:8" customFormat="1" x14ac:dyDescent="0.35">
      <c r="A236" s="16"/>
      <c r="B236" s="16"/>
      <c r="C236" s="16"/>
      <c r="D236" s="16"/>
      <c r="E236" s="16"/>
      <c r="F236" s="16"/>
      <c r="G236" s="16"/>
      <c r="H236" s="16"/>
    </row>
    <row r="237" spans="1:8" customFormat="1" x14ac:dyDescent="0.35">
      <c r="A237" s="16"/>
      <c r="B237" s="16"/>
      <c r="C237" s="16"/>
      <c r="D237" s="16"/>
      <c r="E237" s="16"/>
      <c r="F237" s="16"/>
      <c r="G237" s="16"/>
      <c r="H237" s="16"/>
    </row>
    <row r="238" spans="1:8" customFormat="1" x14ac:dyDescent="0.35">
      <c r="A238" s="16"/>
      <c r="B238" s="16"/>
      <c r="C238" s="16"/>
      <c r="D238" s="16"/>
      <c r="E238" s="16"/>
      <c r="F238" s="16"/>
      <c r="G238" s="16"/>
      <c r="H238" s="16"/>
    </row>
    <row r="239" spans="1:8" customFormat="1" x14ac:dyDescent="0.35">
      <c r="A239" s="16"/>
      <c r="B239" s="16"/>
      <c r="C239" s="16"/>
      <c r="D239" s="16"/>
      <c r="E239" s="16"/>
      <c r="F239" s="16"/>
      <c r="G239" s="16"/>
      <c r="H239" s="16"/>
    </row>
    <row r="240" spans="1:8" customFormat="1" x14ac:dyDescent="0.35">
      <c r="A240" s="16"/>
      <c r="B240" s="16"/>
      <c r="C240" s="16"/>
      <c r="D240" s="16"/>
      <c r="E240" s="16"/>
      <c r="F240" s="16"/>
      <c r="G240" s="16"/>
      <c r="H240" s="16"/>
    </row>
    <row r="241" spans="1:8" customFormat="1" x14ac:dyDescent="0.35">
      <c r="A241" s="16"/>
      <c r="B241" s="16"/>
      <c r="C241" s="16"/>
      <c r="D241" s="16"/>
      <c r="E241" s="16"/>
      <c r="F241" s="16"/>
      <c r="G241" s="16"/>
      <c r="H241" s="16"/>
    </row>
    <row r="242" spans="1:8" customFormat="1" x14ac:dyDescent="0.35">
      <c r="A242" s="16"/>
      <c r="B242" s="16"/>
      <c r="C242" s="16"/>
      <c r="D242" s="16"/>
      <c r="E242" s="16"/>
      <c r="F242" s="16"/>
      <c r="G242" s="16"/>
      <c r="H242" s="16"/>
    </row>
    <row r="243" spans="1:8" customFormat="1" x14ac:dyDescent="0.35">
      <c r="A243" s="16"/>
      <c r="B243" s="16"/>
      <c r="C243" s="16"/>
      <c r="D243" s="16"/>
      <c r="E243" s="16"/>
      <c r="F243" s="16"/>
      <c r="G243" s="16"/>
      <c r="H243" s="16"/>
    </row>
    <row r="244" spans="1:8" customFormat="1" x14ac:dyDescent="0.35">
      <c r="A244" s="16"/>
      <c r="B244" s="16"/>
      <c r="C244" s="16"/>
      <c r="D244" s="16"/>
      <c r="E244" s="16"/>
      <c r="F244" s="16"/>
      <c r="G244" s="16"/>
      <c r="H244" s="16"/>
    </row>
    <row r="245" spans="1:8" customFormat="1" x14ac:dyDescent="0.35">
      <c r="A245" s="16"/>
      <c r="B245" s="16"/>
      <c r="C245" s="16"/>
      <c r="D245" s="16"/>
      <c r="E245" s="16"/>
      <c r="F245" s="16"/>
      <c r="G245" s="16"/>
      <c r="H245" s="16"/>
    </row>
    <row r="246" spans="1:8" customFormat="1" x14ac:dyDescent="0.35">
      <c r="A246" s="16"/>
      <c r="B246" s="16"/>
      <c r="C246" s="16"/>
      <c r="D246" s="16"/>
      <c r="E246" s="16"/>
      <c r="F246" s="16"/>
      <c r="G246" s="16"/>
      <c r="H246" s="16"/>
    </row>
    <row r="247" spans="1:8" customFormat="1" x14ac:dyDescent="0.35">
      <c r="A247" s="16"/>
      <c r="B247" s="16"/>
      <c r="C247" s="16"/>
      <c r="D247" s="16"/>
      <c r="E247" s="16"/>
      <c r="F247" s="16"/>
      <c r="G247" s="16"/>
      <c r="H247" s="16"/>
    </row>
    <row r="248" spans="1:8" customFormat="1" x14ac:dyDescent="0.35">
      <c r="A248" s="16"/>
      <c r="B248" s="16"/>
      <c r="C248" s="16"/>
      <c r="D248" s="16"/>
      <c r="E248" s="16"/>
      <c r="F248" s="16"/>
      <c r="G248" s="16"/>
      <c r="H248" s="16"/>
    </row>
    <row r="249" spans="1:8" customFormat="1" x14ac:dyDescent="0.35">
      <c r="A249" s="16"/>
      <c r="B249" s="16"/>
      <c r="C249" s="16"/>
      <c r="D249" s="16"/>
      <c r="E249" s="16"/>
      <c r="F249" s="16"/>
      <c r="G249" s="16"/>
      <c r="H249" s="16"/>
    </row>
    <row r="250" spans="1:8" customFormat="1" x14ac:dyDescent="0.35">
      <c r="A250" s="16"/>
      <c r="B250" s="16"/>
      <c r="C250" s="16"/>
      <c r="D250" s="16"/>
      <c r="E250" s="16"/>
      <c r="F250" s="16"/>
      <c r="G250" s="16"/>
      <c r="H250" s="16"/>
    </row>
    <row r="251" spans="1:8" customFormat="1" x14ac:dyDescent="0.35">
      <c r="A251" s="16"/>
      <c r="B251" s="16"/>
      <c r="C251" s="16"/>
      <c r="D251" s="16"/>
      <c r="E251" s="16"/>
      <c r="F251" s="16"/>
      <c r="G251" s="16"/>
      <c r="H251" s="16"/>
    </row>
    <row r="252" spans="1:8" customFormat="1" x14ac:dyDescent="0.35">
      <c r="A252" s="16"/>
      <c r="B252" s="16"/>
      <c r="C252" s="16"/>
      <c r="D252" s="16"/>
      <c r="E252" s="16"/>
      <c r="F252" s="16"/>
      <c r="G252" s="16"/>
      <c r="H252" s="16"/>
    </row>
    <row r="253" spans="1:8" customFormat="1" x14ac:dyDescent="0.35">
      <c r="A253" s="16"/>
      <c r="B253" s="16"/>
      <c r="C253" s="16"/>
      <c r="D253" s="16"/>
      <c r="E253" s="16"/>
      <c r="F253" s="16"/>
      <c r="G253" s="16"/>
      <c r="H253" s="16"/>
    </row>
    <row r="254" spans="1:8" customFormat="1" x14ac:dyDescent="0.35">
      <c r="A254" s="16"/>
      <c r="B254" s="16"/>
      <c r="C254" s="16"/>
      <c r="D254" s="16"/>
      <c r="E254" s="16"/>
      <c r="F254" s="16"/>
      <c r="G254" s="16"/>
      <c r="H254" s="16"/>
    </row>
    <row r="255" spans="1:8" customFormat="1" x14ac:dyDescent="0.35">
      <c r="A255" s="16"/>
      <c r="B255" s="16"/>
      <c r="C255" s="16"/>
      <c r="D255" s="16"/>
      <c r="E255" s="16"/>
      <c r="F255" s="16"/>
      <c r="G255" s="16"/>
      <c r="H255" s="16"/>
    </row>
    <row r="256" spans="1:8" customFormat="1" x14ac:dyDescent="0.35">
      <c r="A256" s="16"/>
      <c r="B256" s="16"/>
      <c r="C256" s="16"/>
      <c r="D256" s="16"/>
      <c r="E256" s="16"/>
      <c r="F256" s="16"/>
      <c r="G256" s="16"/>
      <c r="H256" s="16"/>
    </row>
    <row r="257" spans="1:8" customFormat="1" x14ac:dyDescent="0.35">
      <c r="A257" s="16"/>
      <c r="B257" s="16"/>
      <c r="C257" s="16"/>
      <c r="D257" s="16"/>
      <c r="E257" s="16"/>
      <c r="F257" s="16"/>
      <c r="G257" s="16"/>
      <c r="H257" s="16"/>
    </row>
    <row r="258" spans="1:8" customFormat="1" x14ac:dyDescent="0.35">
      <c r="A258" s="16"/>
      <c r="B258" s="16"/>
      <c r="C258" s="16"/>
      <c r="D258" s="16"/>
      <c r="E258" s="16"/>
      <c r="F258" s="16"/>
      <c r="G258" s="16"/>
      <c r="H258" s="16"/>
    </row>
    <row r="259" spans="1:8" customFormat="1" x14ac:dyDescent="0.35">
      <c r="A259" s="16"/>
      <c r="B259" s="16"/>
      <c r="C259" s="16"/>
      <c r="D259" s="16"/>
      <c r="E259" s="16"/>
      <c r="F259" s="16"/>
      <c r="G259" s="16"/>
      <c r="H259" s="16"/>
    </row>
    <row r="260" spans="1:8" customFormat="1" x14ac:dyDescent="0.35">
      <c r="A260" s="16"/>
      <c r="B260" s="16"/>
      <c r="C260" s="16"/>
      <c r="D260" s="16"/>
      <c r="E260" s="16"/>
      <c r="F260" s="16"/>
      <c r="G260" s="16"/>
      <c r="H260" s="16"/>
    </row>
    <row r="261" spans="1:8" customFormat="1" x14ac:dyDescent="0.35">
      <c r="A261" s="16"/>
      <c r="B261" s="16"/>
      <c r="C261" s="16"/>
      <c r="D261" s="16"/>
      <c r="E261" s="16"/>
      <c r="F261" s="16"/>
      <c r="G261" s="16"/>
      <c r="H261" s="16"/>
    </row>
    <row r="262" spans="1:8" customFormat="1" x14ac:dyDescent="0.35">
      <c r="A262" s="16"/>
      <c r="B262" s="16"/>
      <c r="C262" s="16"/>
      <c r="D262" s="16"/>
      <c r="E262" s="16"/>
      <c r="F262" s="16"/>
      <c r="G262" s="16"/>
      <c r="H262" s="16"/>
    </row>
    <row r="263" spans="1:8" customFormat="1" x14ac:dyDescent="0.35">
      <c r="A263" s="16"/>
      <c r="B263" s="16"/>
      <c r="C263" s="16"/>
      <c r="D263" s="16"/>
      <c r="E263" s="16"/>
      <c r="F263" s="16"/>
      <c r="G263" s="16"/>
      <c r="H263" s="16"/>
    </row>
    <row r="264" spans="1:8" customFormat="1" x14ac:dyDescent="0.35">
      <c r="A264" s="16"/>
      <c r="B264" s="16"/>
      <c r="C264" s="16"/>
      <c r="D264" s="16"/>
      <c r="E264" s="16"/>
      <c r="F264" s="16"/>
      <c r="G264" s="16"/>
      <c r="H264" s="16"/>
    </row>
    <row r="265" spans="1:8" customFormat="1" x14ac:dyDescent="0.35">
      <c r="A265" s="16"/>
      <c r="B265" s="16"/>
      <c r="C265" s="16"/>
      <c r="D265" s="16"/>
      <c r="E265" s="16"/>
      <c r="F265" s="16"/>
      <c r="G265" s="16"/>
      <c r="H265" s="16"/>
    </row>
    <row r="266" spans="1:8" customFormat="1" x14ac:dyDescent="0.35">
      <c r="A266" s="16"/>
      <c r="B266" s="16"/>
      <c r="C266" s="16"/>
      <c r="D266" s="16"/>
      <c r="E266" s="16"/>
      <c r="F266" s="16"/>
      <c r="G266" s="16"/>
      <c r="H266" s="16"/>
    </row>
    <row r="267" spans="1:8" customFormat="1" x14ac:dyDescent="0.35">
      <c r="A267" s="16"/>
      <c r="B267" s="16"/>
      <c r="C267" s="16"/>
      <c r="D267" s="16"/>
      <c r="E267" s="16"/>
      <c r="F267" s="16"/>
      <c r="G267" s="16"/>
      <c r="H267" s="16"/>
    </row>
    <row r="268" spans="1:8" customFormat="1" x14ac:dyDescent="0.35">
      <c r="A268" s="16"/>
      <c r="B268" s="16"/>
      <c r="C268" s="16"/>
      <c r="D268" s="16"/>
      <c r="E268" s="16"/>
      <c r="F268" s="16"/>
      <c r="G268" s="16"/>
      <c r="H268" s="16"/>
    </row>
    <row r="269" spans="1:8" customFormat="1" x14ac:dyDescent="0.35">
      <c r="A269" s="16"/>
      <c r="B269" s="16"/>
      <c r="C269" s="16"/>
      <c r="D269" s="16"/>
      <c r="E269" s="16"/>
      <c r="F269" s="16"/>
      <c r="G269" s="16"/>
      <c r="H269" s="16"/>
    </row>
    <row r="270" spans="1:8" customFormat="1" x14ac:dyDescent="0.35">
      <c r="A270" s="16"/>
      <c r="B270" s="16"/>
      <c r="C270" s="16"/>
      <c r="D270" s="16"/>
      <c r="E270" s="16"/>
      <c r="F270" s="16"/>
      <c r="G270" s="16"/>
      <c r="H270" s="16"/>
    </row>
    <row r="271" spans="1:8" customFormat="1" x14ac:dyDescent="0.35">
      <c r="A271" s="16"/>
      <c r="B271" s="16"/>
      <c r="C271" s="16"/>
      <c r="D271" s="16"/>
      <c r="E271" s="16"/>
      <c r="F271" s="16"/>
      <c r="G271" s="16"/>
      <c r="H271" s="16"/>
    </row>
    <row r="272" spans="1:8" customFormat="1" x14ac:dyDescent="0.35">
      <c r="A272" s="16"/>
      <c r="B272" s="16"/>
      <c r="C272" s="16"/>
      <c r="D272" s="16"/>
      <c r="E272" s="16"/>
      <c r="F272" s="16"/>
      <c r="G272" s="16"/>
      <c r="H272" s="16"/>
    </row>
    <row r="273" spans="1:8" customFormat="1" x14ac:dyDescent="0.35">
      <c r="A273" s="16"/>
      <c r="B273" s="16"/>
      <c r="C273" s="16"/>
      <c r="D273" s="16"/>
      <c r="E273" s="16"/>
      <c r="F273" s="16"/>
      <c r="G273" s="16"/>
      <c r="H273" s="16"/>
    </row>
    <row r="274" spans="1:8" customFormat="1" x14ac:dyDescent="0.35">
      <c r="A274" s="16"/>
      <c r="B274" s="16"/>
      <c r="C274" s="16"/>
      <c r="D274" s="16"/>
      <c r="E274" s="16"/>
      <c r="F274" s="16"/>
      <c r="G274" s="16"/>
      <c r="H274" s="16"/>
    </row>
    <row r="275" spans="1:8" customFormat="1" x14ac:dyDescent="0.35">
      <c r="A275" s="16"/>
      <c r="B275" s="16"/>
      <c r="C275" s="16"/>
      <c r="D275" s="16"/>
      <c r="E275" s="16"/>
      <c r="F275" s="16"/>
      <c r="G275" s="16"/>
      <c r="H275" s="16"/>
    </row>
    <row r="276" spans="1:8" customFormat="1" x14ac:dyDescent="0.35">
      <c r="A276" s="16"/>
      <c r="B276" s="16"/>
      <c r="C276" s="16"/>
      <c r="D276" s="16"/>
      <c r="E276" s="16"/>
      <c r="F276" s="16"/>
      <c r="G276" s="16"/>
      <c r="H276" s="16"/>
    </row>
    <row r="277" spans="1:8" customFormat="1" x14ac:dyDescent="0.35">
      <c r="A277" s="16"/>
      <c r="B277" s="16"/>
      <c r="C277" s="16"/>
      <c r="D277" s="16"/>
      <c r="E277" s="16"/>
      <c r="F277" s="16"/>
      <c r="G277" s="16"/>
      <c r="H277" s="16"/>
    </row>
    <row r="278" spans="1:8" customFormat="1" x14ac:dyDescent="0.35">
      <c r="A278" s="16"/>
      <c r="B278" s="16"/>
      <c r="C278" s="16"/>
      <c r="D278" s="16"/>
      <c r="E278" s="16"/>
      <c r="F278" s="16"/>
      <c r="G278" s="16"/>
      <c r="H278" s="16"/>
    </row>
    <row r="279" spans="1:8" customFormat="1" x14ac:dyDescent="0.35">
      <c r="A279" s="16"/>
      <c r="B279" s="16"/>
      <c r="C279" s="16"/>
      <c r="D279" s="16"/>
      <c r="E279" s="16"/>
      <c r="F279" s="16"/>
      <c r="G279" s="16"/>
      <c r="H279" s="16"/>
    </row>
    <row r="280" spans="1:8" customFormat="1" x14ac:dyDescent="0.35">
      <c r="A280" s="16"/>
      <c r="B280" s="16"/>
      <c r="C280" s="16"/>
      <c r="D280" s="16"/>
      <c r="E280" s="16"/>
      <c r="F280" s="16"/>
      <c r="G280" s="16"/>
      <c r="H280" s="16"/>
    </row>
    <row r="281" spans="1:8" customFormat="1" x14ac:dyDescent="0.35">
      <c r="A281" s="16"/>
      <c r="B281" s="16"/>
      <c r="C281" s="16"/>
      <c r="D281" s="16"/>
      <c r="E281" s="16"/>
      <c r="F281" s="16"/>
      <c r="G281" s="16"/>
      <c r="H281" s="16"/>
    </row>
    <row r="282" spans="1:8" customFormat="1" x14ac:dyDescent="0.35">
      <c r="A282" s="16"/>
      <c r="B282" s="16"/>
      <c r="C282" s="16"/>
      <c r="D282" s="16"/>
      <c r="E282" s="16"/>
      <c r="F282" s="16"/>
      <c r="G282" s="16"/>
      <c r="H282" s="16"/>
    </row>
    <row r="283" spans="1:8" customFormat="1" x14ac:dyDescent="0.35">
      <c r="A283" s="16"/>
      <c r="B283" s="16"/>
      <c r="C283" s="16"/>
      <c r="D283" s="16"/>
      <c r="E283" s="16"/>
      <c r="F283" s="16"/>
      <c r="G283" s="16"/>
      <c r="H283" s="16"/>
    </row>
    <row r="284" spans="1:8" customFormat="1" x14ac:dyDescent="0.35">
      <c r="A284" s="16"/>
      <c r="B284" s="16"/>
      <c r="C284" s="16"/>
      <c r="D284" s="16"/>
      <c r="E284" s="16"/>
      <c r="F284" s="16"/>
      <c r="G284" s="16"/>
      <c r="H284" s="16"/>
    </row>
    <row r="285" spans="1:8" customFormat="1" x14ac:dyDescent="0.35">
      <c r="A285" s="16"/>
      <c r="B285" s="16"/>
      <c r="C285" s="16"/>
      <c r="D285" s="16"/>
      <c r="E285" s="16"/>
      <c r="F285" s="16"/>
      <c r="G285" s="16"/>
      <c r="H285" s="16"/>
    </row>
    <row r="286" spans="1:8" customFormat="1" x14ac:dyDescent="0.35">
      <c r="A286" s="16"/>
      <c r="B286" s="16"/>
      <c r="C286" s="16"/>
      <c r="D286" s="16"/>
      <c r="E286" s="16"/>
      <c r="F286" s="16"/>
      <c r="G286" s="16"/>
      <c r="H286" s="16"/>
    </row>
    <row r="287" spans="1:8" customFormat="1" x14ac:dyDescent="0.35">
      <c r="A287" s="16"/>
      <c r="B287" s="16"/>
      <c r="C287" s="16"/>
      <c r="D287" s="16"/>
      <c r="E287" s="16"/>
      <c r="F287" s="16"/>
      <c r="G287" s="16"/>
      <c r="H287" s="16"/>
    </row>
    <row r="288" spans="1:8" customFormat="1" x14ac:dyDescent="0.35">
      <c r="A288" s="16"/>
      <c r="B288" s="16"/>
      <c r="C288" s="16"/>
      <c r="D288" s="16"/>
      <c r="E288" s="16"/>
      <c r="F288" s="16"/>
      <c r="G288" s="16"/>
      <c r="H288" s="16"/>
    </row>
    <row r="289" spans="1:8" customFormat="1" x14ac:dyDescent="0.35">
      <c r="A289" s="16"/>
      <c r="B289" s="16"/>
      <c r="C289" s="16"/>
      <c r="D289" s="16"/>
      <c r="E289" s="16"/>
      <c r="F289" s="16"/>
      <c r="G289" s="16"/>
      <c r="H289" s="16"/>
    </row>
    <row r="290" spans="1:8" customFormat="1" x14ac:dyDescent="0.35">
      <c r="A290" s="16"/>
      <c r="B290" s="16"/>
      <c r="C290" s="16"/>
      <c r="D290" s="16"/>
      <c r="E290" s="16"/>
      <c r="F290" s="16"/>
      <c r="G290" s="16"/>
      <c r="H290" s="16"/>
    </row>
    <row r="291" spans="1:8" customFormat="1" x14ac:dyDescent="0.35">
      <c r="A291" s="16"/>
      <c r="B291" s="16"/>
      <c r="C291" s="16"/>
      <c r="D291" s="16"/>
      <c r="E291" s="16"/>
      <c r="F291" s="16"/>
      <c r="G291" s="16"/>
      <c r="H291" s="16"/>
    </row>
    <row r="292" spans="1:8" customFormat="1" x14ac:dyDescent="0.35">
      <c r="A292" s="16"/>
      <c r="B292" s="16"/>
      <c r="C292" s="16"/>
      <c r="D292" s="16"/>
      <c r="E292" s="16"/>
      <c r="F292" s="16"/>
      <c r="G292" s="16"/>
      <c r="H292" s="16"/>
    </row>
    <row r="293" spans="1:8" customFormat="1" x14ac:dyDescent="0.35">
      <c r="A293" s="16"/>
      <c r="B293" s="16"/>
      <c r="C293" s="16"/>
      <c r="D293" s="16"/>
      <c r="E293" s="16"/>
      <c r="F293" s="16"/>
      <c r="G293" s="16"/>
      <c r="H293" s="16"/>
    </row>
    <row r="294" spans="1:8" customFormat="1" x14ac:dyDescent="0.35">
      <c r="A294" s="16"/>
      <c r="B294" s="16"/>
      <c r="C294" s="16"/>
      <c r="D294" s="16"/>
      <c r="E294" s="16"/>
      <c r="F294" s="16"/>
      <c r="G294" s="16"/>
      <c r="H294" s="16"/>
    </row>
    <row r="295" spans="1:8" customFormat="1" x14ac:dyDescent="0.35">
      <c r="A295" s="16"/>
      <c r="B295" s="16"/>
      <c r="C295" s="16"/>
      <c r="D295" s="16"/>
      <c r="E295" s="16"/>
      <c r="F295" s="16"/>
      <c r="G295" s="16"/>
      <c r="H295" s="16"/>
    </row>
    <row r="296" spans="1:8" customFormat="1" x14ac:dyDescent="0.35">
      <c r="A296" s="16"/>
      <c r="B296" s="16"/>
      <c r="C296" s="16"/>
      <c r="D296" s="16"/>
      <c r="E296" s="16"/>
      <c r="F296" s="16"/>
      <c r="G296" s="16"/>
      <c r="H296" s="16"/>
    </row>
    <row r="297" spans="1:8" customFormat="1" x14ac:dyDescent="0.35">
      <c r="A297" s="16"/>
      <c r="B297" s="16"/>
      <c r="C297" s="16"/>
      <c r="D297" s="16"/>
      <c r="E297" s="16"/>
      <c r="F297" s="16"/>
      <c r="G297" s="16"/>
      <c r="H297" s="16"/>
    </row>
    <row r="298" spans="1:8" customFormat="1" x14ac:dyDescent="0.35">
      <c r="A298" s="16"/>
      <c r="B298" s="16"/>
      <c r="C298" s="16"/>
      <c r="D298" s="16"/>
      <c r="E298" s="16"/>
      <c r="F298" s="16"/>
      <c r="G298" s="16"/>
      <c r="H298" s="16"/>
    </row>
    <row r="299" spans="1:8" customFormat="1" x14ac:dyDescent="0.35">
      <c r="A299" s="16"/>
      <c r="B299" s="16"/>
      <c r="C299" s="16"/>
      <c r="D299" s="16"/>
      <c r="E299" s="16"/>
      <c r="F299" s="16"/>
      <c r="G299" s="16"/>
      <c r="H299" s="16"/>
    </row>
    <row r="300" spans="1:8" customFormat="1" x14ac:dyDescent="0.35">
      <c r="A300" s="16"/>
      <c r="B300" s="16"/>
      <c r="C300" s="16"/>
      <c r="D300" s="16"/>
      <c r="E300" s="16"/>
      <c r="F300" s="16"/>
      <c r="G300" s="16"/>
      <c r="H300" s="16"/>
    </row>
    <row r="301" spans="1:8" customFormat="1" x14ac:dyDescent="0.35">
      <c r="A301" s="16"/>
      <c r="B301" s="16"/>
      <c r="C301" s="16"/>
      <c r="D301" s="16"/>
      <c r="E301" s="16"/>
      <c r="F301" s="16"/>
      <c r="G301" s="16"/>
      <c r="H301" s="16"/>
    </row>
    <row r="302" spans="1:8" customFormat="1" x14ac:dyDescent="0.35">
      <c r="A302" s="16"/>
      <c r="B302" s="16"/>
      <c r="C302" s="16"/>
      <c r="D302" s="16"/>
      <c r="E302" s="16"/>
      <c r="F302" s="16"/>
      <c r="G302" s="16"/>
      <c r="H302" s="16"/>
    </row>
    <row r="303" spans="1:8" customFormat="1" x14ac:dyDescent="0.35">
      <c r="A303" s="16"/>
      <c r="B303" s="16"/>
      <c r="C303" s="16"/>
      <c r="D303" s="16"/>
      <c r="E303" s="16"/>
      <c r="F303" s="16"/>
      <c r="G303" s="16"/>
      <c r="H303" s="16"/>
    </row>
    <row r="304" spans="1:8" customFormat="1" x14ac:dyDescent="0.35">
      <c r="A304" s="16"/>
      <c r="B304" s="16"/>
      <c r="C304" s="16"/>
      <c r="D304" s="16"/>
      <c r="E304" s="16"/>
      <c r="F304" s="16"/>
      <c r="G304" s="16"/>
      <c r="H304" s="16"/>
    </row>
    <row r="305" spans="1:8" customFormat="1" x14ac:dyDescent="0.35">
      <c r="A305" s="16"/>
      <c r="B305" s="16"/>
      <c r="C305" s="16"/>
      <c r="D305" s="16"/>
      <c r="E305" s="16"/>
      <c r="F305" s="16"/>
      <c r="G305" s="16"/>
      <c r="H305" s="16"/>
    </row>
    <row r="306" spans="1:8" customFormat="1" x14ac:dyDescent="0.35">
      <c r="A306" s="16"/>
      <c r="B306" s="16"/>
      <c r="C306" s="16"/>
      <c r="D306" s="16"/>
      <c r="E306" s="16"/>
      <c r="F306" s="16"/>
      <c r="G306" s="16"/>
      <c r="H306" s="16"/>
    </row>
    <row r="307" spans="1:8" customFormat="1" x14ac:dyDescent="0.35">
      <c r="A307" s="16"/>
      <c r="B307" s="16"/>
      <c r="C307" s="16"/>
      <c r="D307" s="16"/>
      <c r="E307" s="16"/>
      <c r="F307" s="16"/>
      <c r="G307" s="16"/>
      <c r="H307" s="16"/>
    </row>
    <row r="308" spans="1:8" customFormat="1" x14ac:dyDescent="0.35">
      <c r="A308" s="16"/>
      <c r="B308" s="16"/>
      <c r="C308" s="16"/>
      <c r="D308" s="16"/>
      <c r="E308" s="16"/>
      <c r="F308" s="16"/>
      <c r="G308" s="16"/>
      <c r="H308" s="16"/>
    </row>
    <row r="309" spans="1:8" customFormat="1" x14ac:dyDescent="0.35">
      <c r="A309" s="16"/>
      <c r="B309" s="16"/>
      <c r="C309" s="16"/>
      <c r="D309" s="16"/>
      <c r="E309" s="16"/>
      <c r="F309" s="16"/>
      <c r="G309" s="16"/>
      <c r="H309" s="16"/>
    </row>
    <row r="310" spans="1:8" customFormat="1" x14ac:dyDescent="0.35">
      <c r="A310" s="16"/>
      <c r="B310" s="16"/>
      <c r="C310" s="16"/>
      <c r="D310" s="16"/>
      <c r="E310" s="16"/>
      <c r="F310" s="16"/>
      <c r="G310" s="16"/>
      <c r="H310" s="16"/>
    </row>
    <row r="311" spans="1:8" customFormat="1" x14ac:dyDescent="0.35">
      <c r="A311" s="16"/>
      <c r="B311" s="16"/>
      <c r="C311" s="16"/>
      <c r="D311" s="16"/>
      <c r="E311" s="16"/>
      <c r="F311" s="16"/>
      <c r="G311" s="16"/>
      <c r="H311" s="16"/>
    </row>
    <row r="312" spans="1:8" customFormat="1" x14ac:dyDescent="0.35">
      <c r="A312" s="16"/>
      <c r="B312" s="16"/>
      <c r="C312" s="16"/>
      <c r="D312" s="16"/>
      <c r="E312" s="16"/>
      <c r="F312" s="16"/>
      <c r="G312" s="16"/>
      <c r="H312" s="16"/>
    </row>
    <row r="313" spans="1:8" customFormat="1" x14ac:dyDescent="0.35">
      <c r="A313" s="16"/>
      <c r="B313" s="16"/>
      <c r="C313" s="16"/>
      <c r="D313" s="16"/>
      <c r="E313" s="16"/>
      <c r="F313" s="16"/>
      <c r="G313" s="16"/>
      <c r="H313" s="16"/>
    </row>
    <row r="314" spans="1:8" customFormat="1" x14ac:dyDescent="0.35">
      <c r="A314" s="16"/>
      <c r="B314" s="16"/>
      <c r="C314" s="16"/>
      <c r="D314" s="16"/>
      <c r="E314" s="16"/>
      <c r="F314" s="16"/>
      <c r="G314" s="16"/>
      <c r="H314" s="16"/>
    </row>
    <row r="315" spans="1:8" customFormat="1" x14ac:dyDescent="0.35">
      <c r="A315" s="16"/>
      <c r="B315" s="16"/>
      <c r="C315" s="16"/>
      <c r="D315" s="16"/>
      <c r="E315" s="16"/>
      <c r="F315" s="16"/>
      <c r="G315" s="16"/>
      <c r="H315" s="16"/>
    </row>
    <row r="316" spans="1:8" customFormat="1" x14ac:dyDescent="0.35">
      <c r="A316" s="16"/>
      <c r="B316" s="16"/>
      <c r="C316" s="16"/>
      <c r="D316" s="16"/>
      <c r="E316" s="16"/>
      <c r="F316" s="16"/>
      <c r="G316" s="16"/>
      <c r="H316" s="16"/>
    </row>
    <row r="317" spans="1:8" customFormat="1" x14ac:dyDescent="0.35">
      <c r="A317" s="16"/>
      <c r="B317" s="16"/>
      <c r="C317" s="16"/>
      <c r="D317" s="16"/>
      <c r="E317" s="16"/>
      <c r="F317" s="16"/>
      <c r="G317" s="16"/>
      <c r="H317" s="16"/>
    </row>
    <row r="318" spans="1:8" customFormat="1" x14ac:dyDescent="0.35">
      <c r="A318" s="16"/>
      <c r="B318" s="16"/>
      <c r="C318" s="16"/>
      <c r="D318" s="16"/>
      <c r="E318" s="16"/>
      <c r="F318" s="16"/>
      <c r="G318" s="16"/>
      <c r="H318" s="16"/>
    </row>
    <row r="319" spans="1:8" customFormat="1" x14ac:dyDescent="0.35">
      <c r="A319" s="16"/>
      <c r="B319" s="16"/>
      <c r="C319" s="16"/>
      <c r="D319" s="16"/>
      <c r="E319" s="16"/>
      <c r="F319" s="16"/>
      <c r="G319" s="16"/>
      <c r="H319" s="16"/>
    </row>
    <row r="320" spans="1:8" customFormat="1" x14ac:dyDescent="0.35">
      <c r="A320" s="16"/>
      <c r="B320" s="16"/>
      <c r="C320" s="16"/>
      <c r="D320" s="16"/>
      <c r="E320" s="16"/>
      <c r="F320" s="16"/>
      <c r="G320" s="16"/>
      <c r="H320" s="16"/>
    </row>
    <row r="321" spans="1:8" customFormat="1" x14ac:dyDescent="0.35">
      <c r="A321" s="16"/>
      <c r="B321" s="16"/>
      <c r="C321" s="16"/>
      <c r="D321" s="16"/>
      <c r="E321" s="16"/>
      <c r="F321" s="16"/>
      <c r="G321" s="16"/>
      <c r="H321" s="16"/>
    </row>
    <row r="322" spans="1:8" customFormat="1" x14ac:dyDescent="0.35">
      <c r="A322" s="16"/>
      <c r="B322" s="16"/>
      <c r="C322" s="16"/>
      <c r="D322" s="16"/>
      <c r="E322" s="16"/>
      <c r="F322" s="16"/>
      <c r="G322" s="16"/>
      <c r="H322" s="16"/>
    </row>
    <row r="323" spans="1:8" customFormat="1" x14ac:dyDescent="0.35">
      <c r="A323" s="16"/>
      <c r="B323" s="16"/>
      <c r="C323" s="16"/>
      <c r="D323" s="16"/>
      <c r="E323" s="16"/>
      <c r="F323" s="16"/>
      <c r="G323" s="16"/>
      <c r="H323" s="16"/>
    </row>
    <row r="324" spans="1:8" customFormat="1" x14ac:dyDescent="0.35">
      <c r="A324" s="16"/>
      <c r="B324" s="16"/>
      <c r="C324" s="16"/>
      <c r="D324" s="16"/>
      <c r="E324" s="16"/>
      <c r="F324" s="16"/>
      <c r="G324" s="16"/>
      <c r="H324" s="16"/>
    </row>
    <row r="325" spans="1:8" customFormat="1" x14ac:dyDescent="0.35">
      <c r="A325" s="16"/>
      <c r="B325" s="16"/>
      <c r="C325" s="16"/>
      <c r="D325" s="16"/>
      <c r="E325" s="16"/>
      <c r="F325" s="16"/>
      <c r="G325" s="16"/>
      <c r="H325" s="16"/>
    </row>
    <row r="326" spans="1:8" customFormat="1" x14ac:dyDescent="0.35">
      <c r="A326" s="16"/>
      <c r="B326" s="16"/>
      <c r="C326" s="16"/>
      <c r="D326" s="16"/>
      <c r="E326" s="16"/>
      <c r="F326" s="16"/>
      <c r="G326" s="16"/>
      <c r="H326" s="16"/>
    </row>
    <row r="327" spans="1:8" customFormat="1" x14ac:dyDescent="0.35">
      <c r="A327" s="16"/>
      <c r="B327" s="16"/>
      <c r="C327" s="16"/>
      <c r="D327" s="16"/>
      <c r="E327" s="16"/>
      <c r="F327" s="16"/>
      <c r="G327" s="16"/>
      <c r="H327" s="16"/>
    </row>
    <row r="328" spans="1:8" customFormat="1" x14ac:dyDescent="0.35">
      <c r="A328" s="16"/>
      <c r="B328" s="16"/>
      <c r="C328" s="16"/>
      <c r="D328" s="16"/>
      <c r="E328" s="16"/>
      <c r="F328" s="16"/>
      <c r="G328" s="16"/>
      <c r="H328" s="16"/>
    </row>
    <row r="329" spans="1:8" customFormat="1" x14ac:dyDescent="0.35">
      <c r="A329" s="16"/>
      <c r="B329" s="16"/>
      <c r="C329" s="16"/>
      <c r="D329" s="16"/>
      <c r="E329" s="16"/>
      <c r="F329" s="16"/>
      <c r="G329" s="16"/>
      <c r="H329" s="16"/>
    </row>
    <row r="330" spans="1:8" customFormat="1" x14ac:dyDescent="0.35">
      <c r="A330" s="16"/>
      <c r="B330" s="16"/>
      <c r="C330" s="16"/>
      <c r="D330" s="16"/>
      <c r="E330" s="16"/>
      <c r="F330" s="16"/>
      <c r="G330" s="16"/>
      <c r="H330" s="16"/>
    </row>
    <row r="331" spans="1:8" customFormat="1" x14ac:dyDescent="0.35">
      <c r="A331" s="16"/>
      <c r="B331" s="16"/>
      <c r="C331" s="16"/>
      <c r="D331" s="16"/>
      <c r="E331" s="16"/>
      <c r="F331" s="16"/>
      <c r="G331" s="16"/>
      <c r="H331" s="16"/>
    </row>
    <row r="332" spans="1:8" customFormat="1" x14ac:dyDescent="0.35">
      <c r="A332" s="16"/>
      <c r="B332" s="16"/>
      <c r="C332" s="16"/>
      <c r="D332" s="16"/>
      <c r="E332" s="16"/>
      <c r="F332" s="16"/>
      <c r="G332" s="16"/>
      <c r="H332" s="16"/>
    </row>
    <row r="333" spans="1:8" customFormat="1" x14ac:dyDescent="0.35">
      <c r="A333" s="16"/>
      <c r="B333" s="16"/>
      <c r="C333" s="16"/>
      <c r="D333" s="16"/>
      <c r="E333" s="16"/>
      <c r="F333" s="16"/>
      <c r="G333" s="16"/>
      <c r="H333" s="16"/>
    </row>
    <row r="334" spans="1:8" customFormat="1" x14ac:dyDescent="0.35">
      <c r="A334" s="16"/>
      <c r="B334" s="16"/>
      <c r="C334" s="16"/>
      <c r="D334" s="16"/>
      <c r="E334" s="16"/>
      <c r="F334" s="16"/>
      <c r="G334" s="16"/>
      <c r="H334" s="16"/>
    </row>
    <row r="335" spans="1:8" customFormat="1" x14ac:dyDescent="0.35">
      <c r="A335" s="16"/>
      <c r="B335" s="16"/>
      <c r="C335" s="16"/>
      <c r="D335" s="16"/>
      <c r="E335" s="16"/>
      <c r="F335" s="16"/>
      <c r="G335" s="16"/>
      <c r="H335" s="16"/>
    </row>
    <row r="336" spans="1:8" customFormat="1" x14ac:dyDescent="0.35">
      <c r="A336" s="16"/>
      <c r="B336" s="16"/>
      <c r="C336" s="16"/>
      <c r="D336" s="16"/>
      <c r="E336" s="16"/>
      <c r="F336" s="16"/>
      <c r="G336" s="16"/>
      <c r="H336" s="16"/>
    </row>
    <row r="337" spans="1:8" customFormat="1" x14ac:dyDescent="0.35">
      <c r="A337" s="16"/>
      <c r="B337" s="16"/>
      <c r="C337" s="16"/>
      <c r="D337" s="16"/>
      <c r="E337" s="16"/>
      <c r="F337" s="16"/>
      <c r="G337" s="16"/>
      <c r="H337" s="16"/>
    </row>
    <row r="338" spans="1:8" customFormat="1" x14ac:dyDescent="0.35">
      <c r="A338" s="16"/>
      <c r="B338" s="16"/>
      <c r="C338" s="16"/>
      <c r="D338" s="16"/>
      <c r="E338" s="16"/>
      <c r="F338" s="16"/>
      <c r="G338" s="16"/>
      <c r="H338" s="16"/>
    </row>
    <row r="339" spans="1:8" customFormat="1" x14ac:dyDescent="0.35">
      <c r="A339" s="16"/>
      <c r="B339" s="16"/>
      <c r="C339" s="16"/>
      <c r="D339" s="16"/>
      <c r="E339" s="16"/>
      <c r="F339" s="16"/>
      <c r="G339" s="16"/>
      <c r="H339" s="16"/>
    </row>
    <row r="340" spans="1:8" customFormat="1" x14ac:dyDescent="0.35">
      <c r="A340" s="16"/>
      <c r="B340" s="16"/>
      <c r="C340" s="16"/>
      <c r="D340" s="16"/>
      <c r="E340" s="16"/>
      <c r="F340" s="16"/>
      <c r="G340" s="16"/>
      <c r="H340" s="16"/>
    </row>
    <row r="341" spans="1:8" customFormat="1" x14ac:dyDescent="0.35">
      <c r="A341" s="16"/>
      <c r="B341" s="16"/>
      <c r="C341" s="16"/>
      <c r="D341" s="16"/>
      <c r="E341" s="16"/>
      <c r="F341" s="16"/>
      <c r="G341" s="16"/>
      <c r="H341" s="16"/>
    </row>
    <row r="342" spans="1:8" customFormat="1" x14ac:dyDescent="0.35">
      <c r="A342" s="16"/>
      <c r="B342" s="16"/>
      <c r="C342" s="16"/>
      <c r="D342" s="16"/>
      <c r="E342" s="16"/>
      <c r="F342" s="16"/>
      <c r="G342" s="16"/>
      <c r="H342" s="16"/>
    </row>
    <row r="343" spans="1:8" customFormat="1" x14ac:dyDescent="0.35">
      <c r="A343" s="16"/>
      <c r="B343" s="16"/>
      <c r="C343" s="16"/>
      <c r="D343" s="16"/>
      <c r="E343" s="16"/>
      <c r="F343" s="16"/>
      <c r="G343" s="16"/>
      <c r="H343" s="16"/>
    </row>
    <row r="344" spans="1:8" customFormat="1" x14ac:dyDescent="0.35">
      <c r="A344" s="16"/>
      <c r="B344" s="16"/>
      <c r="C344" s="16"/>
      <c r="D344" s="16"/>
      <c r="E344" s="16"/>
      <c r="F344" s="16"/>
      <c r="G344" s="16"/>
      <c r="H344" s="16"/>
    </row>
    <row r="345" spans="1:8" customFormat="1" x14ac:dyDescent="0.35">
      <c r="A345" s="16"/>
      <c r="B345" s="16"/>
      <c r="C345" s="16"/>
      <c r="D345" s="16"/>
      <c r="E345" s="16"/>
      <c r="F345" s="16"/>
      <c r="G345" s="16"/>
      <c r="H345" s="16"/>
    </row>
    <row r="346" spans="1:8" customFormat="1" x14ac:dyDescent="0.35">
      <c r="A346" s="16"/>
      <c r="B346" s="16"/>
      <c r="C346" s="16"/>
      <c r="D346" s="16"/>
      <c r="E346" s="16"/>
      <c r="F346" s="16"/>
      <c r="G346" s="16"/>
      <c r="H346" s="16"/>
    </row>
  </sheetData>
  <conditionalFormatting sqref="H1:H1048576">
    <cfRule type="cellIs" dxfId="15" priority="1" operator="between">
      <formula>0</formula>
      <formula>9</formula>
    </cfRule>
    <cfRule type="cellIs" dxfId="14" priority="2" operator="equal">
      <formula>0</formula>
    </cfRule>
    <cfRule type="cellIs" dxfId="13" priority="3" operator="less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32"/>
  <sheetViews>
    <sheetView showGridLines="0" zoomScale="85" zoomScaleNormal="85" workbookViewId="0">
      <pane xSplit="2" ySplit="5" topLeftCell="C79" activePane="bottomRight" state="frozen"/>
      <selection pane="topRight" activeCell="C1" sqref="C1"/>
      <selection pane="bottomLeft" activeCell="A6" sqref="A6"/>
      <selection pane="bottomRight" activeCell="G113" sqref="G113"/>
    </sheetView>
  </sheetViews>
  <sheetFormatPr defaultColWidth="8.9140625" defaultRowHeight="15.5" x14ac:dyDescent="0.35"/>
  <cols>
    <col min="1" max="1" width="11" bestFit="1" customWidth="1"/>
    <col min="2" max="2" width="11.58203125" style="16" bestFit="1" customWidth="1"/>
    <col min="3" max="3" width="11.08203125" style="16" customWidth="1"/>
    <col min="4" max="4" width="15.08203125" style="16" customWidth="1"/>
    <col min="5" max="5" width="9.75" style="16" bestFit="1" customWidth="1"/>
    <col min="6" max="6" width="6" style="16" bestFit="1" customWidth="1"/>
    <col min="7" max="7" width="13" style="16" bestFit="1" customWidth="1"/>
    <col min="8" max="8" width="16.5" style="16" bestFit="1" customWidth="1"/>
    <col min="9" max="9" width="9.1640625" bestFit="1" customWidth="1"/>
    <col min="10" max="10" width="13.58203125" bestFit="1" customWidth="1"/>
    <col min="11" max="11" width="10.6640625" bestFit="1" customWidth="1"/>
    <col min="12" max="12" width="3.4140625" customWidth="1"/>
    <col min="13" max="14" width="3.9140625" customWidth="1"/>
    <col min="15" max="15" width="11" customWidth="1"/>
    <col min="16" max="16" width="13.5" customWidth="1"/>
    <col min="17" max="17" width="12.4140625" customWidth="1"/>
    <col min="18" max="18" width="12.9140625" style="16" customWidth="1"/>
    <col min="19" max="19" width="9.75" style="16" bestFit="1" customWidth="1"/>
    <col min="20" max="20" width="6" style="16" bestFit="1" customWidth="1"/>
    <col min="21" max="21" width="13" style="16" bestFit="1" customWidth="1"/>
    <col min="22" max="22" width="16.5" style="16" bestFit="1" customWidth="1"/>
    <col min="23" max="23" width="9.1640625" bestFit="1" customWidth="1"/>
    <col min="24" max="24" width="13.58203125" bestFit="1" customWidth="1"/>
    <col min="25" max="25" width="10.6640625" bestFit="1" customWidth="1"/>
    <col min="26" max="27" width="3.5" customWidth="1"/>
    <col min="28" max="28" width="11" style="16" customWidth="1"/>
    <col min="29" max="29" width="11" customWidth="1"/>
    <col min="30" max="32" width="11" style="16" customWidth="1"/>
    <col min="33" max="33" width="14.5" customWidth="1"/>
    <col min="34" max="34" width="1.4140625" customWidth="1"/>
    <col min="35" max="35" width="11" style="16" customWidth="1"/>
    <col min="36" max="36" width="11" customWidth="1"/>
    <col min="37" max="39" width="11" style="16" customWidth="1"/>
    <col min="40" max="40" width="13.9140625" customWidth="1"/>
    <col min="41" max="41" width="1.4140625" customWidth="1"/>
    <col min="42" max="44" width="11" style="16" customWidth="1"/>
    <col min="45" max="45" width="12" style="42" bestFit="1" customWidth="1"/>
    <col min="46" max="46" width="1.9140625" customWidth="1"/>
    <col min="47" max="47" width="15.58203125" bestFit="1" customWidth="1"/>
    <col min="48" max="48" width="11.08203125" bestFit="1" customWidth="1"/>
    <col min="49" max="49" width="14.9140625" bestFit="1" customWidth="1"/>
    <col min="50" max="50" width="11.08203125" bestFit="1" customWidth="1"/>
    <col min="51" max="51" width="13.9140625" customWidth="1"/>
    <col min="52" max="52" width="5.9140625" customWidth="1"/>
    <col min="53" max="53" width="19.08203125" customWidth="1"/>
    <col min="54" max="54" width="2.4140625" customWidth="1"/>
    <col min="55" max="55" width="13.5" bestFit="1" customWidth="1"/>
    <col min="56" max="56" width="8.4140625" bestFit="1" customWidth="1"/>
    <col min="57" max="57" width="11.5" bestFit="1" customWidth="1"/>
    <col min="58" max="58" width="7.5" bestFit="1" customWidth="1"/>
    <col min="59" max="59" width="10.58203125" bestFit="1" customWidth="1"/>
    <col min="60" max="60" width="6.58203125" bestFit="1" customWidth="1"/>
    <col min="61" max="61" width="9.08203125" bestFit="1" customWidth="1"/>
    <col min="62" max="62" width="12" bestFit="1" customWidth="1"/>
    <col min="63" max="63" width="3" customWidth="1"/>
    <col min="64" max="64" width="19.5" customWidth="1"/>
    <col min="65" max="65" width="2.4140625" customWidth="1"/>
    <col min="66" max="66" width="17.9140625" bestFit="1" customWidth="1"/>
    <col min="67" max="67" width="11" customWidth="1"/>
    <col min="68" max="69" width="19" customWidth="1"/>
    <col min="70" max="70" width="14.9140625" customWidth="1"/>
    <col min="71" max="72" width="19" customWidth="1"/>
  </cols>
  <sheetData>
    <row r="2" spans="1:72" x14ac:dyDescent="0.35">
      <c r="A2" s="38" t="s">
        <v>348</v>
      </c>
      <c r="B2" s="740"/>
    </row>
    <row r="3" spans="1:72" x14ac:dyDescent="0.35">
      <c r="A3" s="54" t="s">
        <v>9</v>
      </c>
      <c r="B3" t="s">
        <v>10</v>
      </c>
      <c r="O3" s="54" t="s">
        <v>9</v>
      </c>
      <c r="P3" t="s">
        <v>11</v>
      </c>
    </row>
    <row r="4" spans="1:72" ht="16" thickBot="1" x14ac:dyDescent="0.4"/>
    <row r="5" spans="1:72" x14ac:dyDescent="0.35">
      <c r="A5" s="54" t="s">
        <v>35</v>
      </c>
      <c r="B5" s="54" t="s">
        <v>153</v>
      </c>
      <c r="C5" s="54" t="s">
        <v>14</v>
      </c>
      <c r="D5" s="54" t="s">
        <v>7</v>
      </c>
      <c r="E5" s="54" t="s">
        <v>23</v>
      </c>
      <c r="F5" t="s">
        <v>518</v>
      </c>
      <c r="G5" s="16" t="s">
        <v>151</v>
      </c>
      <c r="H5" s="16" t="s">
        <v>155</v>
      </c>
      <c r="I5" t="s">
        <v>350</v>
      </c>
      <c r="J5" s="16" t="s">
        <v>146</v>
      </c>
      <c r="K5" t="s">
        <v>84</v>
      </c>
      <c r="O5" s="54" t="s">
        <v>35</v>
      </c>
      <c r="P5" s="54" t="s">
        <v>153</v>
      </c>
      <c r="Q5" s="54" t="s">
        <v>14</v>
      </c>
      <c r="R5" s="54" t="s">
        <v>7</v>
      </c>
      <c r="S5" s="54" t="s">
        <v>23</v>
      </c>
      <c r="T5" t="s">
        <v>518</v>
      </c>
      <c r="U5" s="16" t="s">
        <v>151</v>
      </c>
      <c r="V5" s="16" t="s">
        <v>155</v>
      </c>
      <c r="W5" t="s">
        <v>350</v>
      </c>
      <c r="X5" s="16" t="s">
        <v>146</v>
      </c>
      <c r="Y5" t="s">
        <v>84</v>
      </c>
      <c r="Z5" s="16"/>
      <c r="AA5" s="16"/>
      <c r="AB5" s="139" t="s">
        <v>364</v>
      </c>
      <c r="AC5" s="139" t="s">
        <v>355</v>
      </c>
      <c r="AD5" s="139" t="s">
        <v>356</v>
      </c>
      <c r="AE5" s="139" t="s">
        <v>357</v>
      </c>
      <c r="AF5" s="139" t="s">
        <v>358</v>
      </c>
      <c r="AG5" s="140" t="s">
        <v>362</v>
      </c>
      <c r="AH5" s="145"/>
      <c r="AI5" s="139" t="s">
        <v>365</v>
      </c>
      <c r="AJ5" s="139" t="s">
        <v>355</v>
      </c>
      <c r="AK5" s="139" t="s">
        <v>356</v>
      </c>
      <c r="AL5" s="139" t="s">
        <v>357</v>
      </c>
      <c r="AM5" s="139" t="s">
        <v>358</v>
      </c>
      <c r="AN5" s="140" t="s">
        <v>362</v>
      </c>
      <c r="AO5" s="145"/>
      <c r="AP5" s="139" t="s">
        <v>359</v>
      </c>
      <c r="AQ5" s="139" t="s">
        <v>360</v>
      </c>
      <c r="AR5" s="139" t="s">
        <v>361</v>
      </c>
      <c r="AS5" s="141" t="s">
        <v>363</v>
      </c>
      <c r="AT5" s="16"/>
      <c r="AU5" s="156" t="s">
        <v>373</v>
      </c>
      <c r="AV5" s="156" t="s">
        <v>374</v>
      </c>
      <c r="AW5" s="156" t="s">
        <v>375</v>
      </c>
      <c r="AX5" s="156" t="s">
        <v>376</v>
      </c>
      <c r="AY5" s="156" t="s">
        <v>377</v>
      </c>
      <c r="AZ5" s="16"/>
      <c r="BA5" s="156" t="s">
        <v>379</v>
      </c>
      <c r="BB5" s="16"/>
      <c r="BC5" s="129" t="s">
        <v>353</v>
      </c>
      <c r="BD5" s="129" t="s">
        <v>366</v>
      </c>
      <c r="BE5" s="129" t="s">
        <v>369</v>
      </c>
      <c r="BF5" s="129" t="s">
        <v>367</v>
      </c>
      <c r="BG5" s="129" t="s">
        <v>370</v>
      </c>
      <c r="BH5" s="129" t="s">
        <v>81</v>
      </c>
      <c r="BI5" s="129" t="s">
        <v>368</v>
      </c>
      <c r="BJ5" s="129" t="s">
        <v>371</v>
      </c>
      <c r="BK5" s="16"/>
      <c r="BL5" s="141" t="s">
        <v>372</v>
      </c>
      <c r="BM5" s="16"/>
      <c r="BN5" s="141" t="s">
        <v>378</v>
      </c>
      <c r="BO5" s="16"/>
      <c r="BP5" s="129" t="s">
        <v>187</v>
      </c>
      <c r="BQ5" s="129" t="s">
        <v>353</v>
      </c>
      <c r="BR5" s="129" t="s">
        <v>141</v>
      </c>
      <c r="BS5" s="129" t="s">
        <v>351</v>
      </c>
      <c r="BT5" s="129" t="s">
        <v>354</v>
      </c>
    </row>
    <row r="6" spans="1:72" x14ac:dyDescent="0.35">
      <c r="A6" t="s">
        <v>199</v>
      </c>
      <c r="B6" t="s">
        <v>190</v>
      </c>
      <c r="C6" t="s">
        <v>163</v>
      </c>
      <c r="D6" s="59">
        <v>45765</v>
      </c>
      <c r="E6" t="s">
        <v>201</v>
      </c>
      <c r="F6" s="3560">
        <v>186</v>
      </c>
      <c r="G6" s="24">
        <v>186</v>
      </c>
      <c r="H6" s="3561">
        <v>0</v>
      </c>
      <c r="I6" s="30">
        <v>1</v>
      </c>
      <c r="J6" s="37">
        <v>54485.790000000015</v>
      </c>
      <c r="K6" s="10">
        <v>5526.0599999999995</v>
      </c>
      <c r="O6" t="s">
        <v>199</v>
      </c>
      <c r="P6" t="s">
        <v>191</v>
      </c>
      <c r="Q6" t="s">
        <v>162</v>
      </c>
      <c r="R6" s="59">
        <v>45772</v>
      </c>
      <c r="S6" t="s">
        <v>202</v>
      </c>
      <c r="T6" s="3560">
        <v>186</v>
      </c>
      <c r="U6" s="24">
        <v>186</v>
      </c>
      <c r="V6" s="3561">
        <v>0</v>
      </c>
      <c r="W6" s="30">
        <v>1</v>
      </c>
      <c r="X6" s="37">
        <v>54906.299999999996</v>
      </c>
      <c r="Y6" s="10">
        <v>6091.5</v>
      </c>
      <c r="Z6" s="61"/>
      <c r="AA6" s="61"/>
      <c r="AB6" s="16" t="str">
        <f>IF(ISBLANK(C6),"",C6)</f>
        <v>MXP-SSH</v>
      </c>
      <c r="AC6" s="82">
        <f>IF(ISBLANK(D6),"",D6)</f>
        <v>45765</v>
      </c>
      <c r="AD6" s="16">
        <f t="shared" ref="AD6:AF9" si="0">F6</f>
        <v>186</v>
      </c>
      <c r="AE6" s="16">
        <f t="shared" si="0"/>
        <v>186</v>
      </c>
      <c r="AF6" s="16">
        <f t="shared" si="0"/>
        <v>0</v>
      </c>
      <c r="AG6" s="23">
        <f>J6</f>
        <v>54485.790000000015</v>
      </c>
      <c r="AH6" s="23"/>
      <c r="AI6" s="16" t="str">
        <f>Q6</f>
        <v>SSH-MXP</v>
      </c>
      <c r="AJ6" s="82">
        <f>R6</f>
        <v>45772</v>
      </c>
      <c r="AK6" s="16">
        <f t="shared" ref="AK6:AM9" si="1">T6</f>
        <v>186</v>
      </c>
      <c r="AL6" s="16">
        <f t="shared" si="1"/>
        <v>186</v>
      </c>
      <c r="AM6" s="16">
        <f t="shared" si="1"/>
        <v>0</v>
      </c>
      <c r="AN6" s="23">
        <f>X6</f>
        <v>54906.299999999996</v>
      </c>
      <c r="AO6" s="23"/>
      <c r="AP6" s="16">
        <f>AD6+AK6</f>
        <v>372</v>
      </c>
      <c r="AQ6" s="16">
        <f t="shared" ref="AQ6:AS9" si="2">AE6+AL6</f>
        <v>372</v>
      </c>
      <c r="AR6" s="16">
        <f t="shared" si="2"/>
        <v>0</v>
      </c>
      <c r="AS6" s="39">
        <f t="shared" si="2"/>
        <v>109392.09000000001</v>
      </c>
      <c r="AT6" s="61"/>
      <c r="AU6" s="39">
        <v>175</v>
      </c>
      <c r="AV6" s="39">
        <f>AU6*AM6</f>
        <v>0</v>
      </c>
      <c r="AW6" s="39">
        <v>175</v>
      </c>
      <c r="AX6" s="39">
        <f>AW6*AM6</f>
        <v>0</v>
      </c>
      <c r="AY6" s="39">
        <f>AV6+AX6</f>
        <v>0</v>
      </c>
      <c r="AZ6" s="61"/>
      <c r="BA6" s="39">
        <f>AS6+AY6</f>
        <v>109392.09000000001</v>
      </c>
      <c r="BB6" s="61"/>
      <c r="BC6" s="131">
        <v>56250</v>
      </c>
      <c r="BD6" s="37" t="e">
        <f>VLOOKUP(AB6,'Routes Taxes'!#REF!,7,0)</f>
        <v>#REF!</v>
      </c>
      <c r="BE6" s="61" t="e">
        <f>AD6*BD6</f>
        <v>#REF!</v>
      </c>
      <c r="BF6" s="37" t="e">
        <f>VLOOKUP(AI6,'Routes Taxes'!#REF!,7,0)</f>
        <v>#REF!</v>
      </c>
      <c r="BG6" s="61" t="e">
        <f>BF6*AK6</f>
        <v>#REF!</v>
      </c>
      <c r="BH6" s="37" t="e">
        <f t="shared" ref="BH6:BI9" si="3">BD6+BF6</f>
        <v>#REF!</v>
      </c>
      <c r="BI6" s="131" t="e">
        <f t="shared" si="3"/>
        <v>#REF!</v>
      </c>
      <c r="BJ6" s="131" t="e">
        <f>BC6+BI6</f>
        <v>#REF!</v>
      </c>
      <c r="BK6" s="61"/>
      <c r="BL6" s="39" t="e">
        <f>AS6-BJ6</f>
        <v>#REF!</v>
      </c>
      <c r="BM6" s="61"/>
      <c r="BN6" s="39" t="e">
        <f>(AS6+AY6)-BJ6</f>
        <v>#REF!</v>
      </c>
      <c r="BO6" s="61"/>
      <c r="BP6" s="131">
        <f>IF(ISNUMBER(J6), IF(ISNUMBER(X6), J6 + X6, J6), IF(ISNUMBER(X6), X6,0))</f>
        <v>109392.09000000001</v>
      </c>
      <c r="BQ6" s="131">
        <f>BC6</f>
        <v>56250</v>
      </c>
      <c r="BR6" s="131">
        <f>K6+Y6</f>
        <v>11617.56</v>
      </c>
      <c r="BS6" s="131">
        <f>BQ6+BR6</f>
        <v>67867.56</v>
      </c>
      <c r="BT6" s="131">
        <f>BP6-BS6</f>
        <v>41524.530000000013</v>
      </c>
    </row>
    <row r="7" spans="1:72" x14ac:dyDescent="0.35">
      <c r="B7"/>
      <c r="C7"/>
      <c r="D7" s="59">
        <v>45772</v>
      </c>
      <c r="E7" t="s">
        <v>202</v>
      </c>
      <c r="F7" s="3560">
        <v>186</v>
      </c>
      <c r="G7" s="24">
        <v>180</v>
      </c>
      <c r="H7" s="3561">
        <v>6</v>
      </c>
      <c r="I7" s="30">
        <v>0.967741935483871</v>
      </c>
      <c r="J7" s="37">
        <v>43192.199999999983</v>
      </c>
      <c r="K7" s="10">
        <v>5347.7999999999993</v>
      </c>
      <c r="R7" s="59">
        <v>45779</v>
      </c>
      <c r="S7" t="s">
        <v>203</v>
      </c>
      <c r="T7" s="3560">
        <v>186</v>
      </c>
      <c r="U7" s="24">
        <v>185</v>
      </c>
      <c r="V7" s="3561">
        <v>1</v>
      </c>
      <c r="W7" s="30">
        <v>0.9946236559139785</v>
      </c>
      <c r="X7" s="37">
        <v>49051.44000000001</v>
      </c>
      <c r="Y7" s="10">
        <v>6058.75</v>
      </c>
      <c r="Z7" s="61"/>
      <c r="AA7" s="61"/>
      <c r="AB7" s="16" t="str">
        <f>AB6</f>
        <v>MXP-SSH</v>
      </c>
      <c r="AC7" s="82">
        <f>IF(ISBLANK(D7),"",D7)</f>
        <v>45772</v>
      </c>
      <c r="AD7" s="16">
        <f t="shared" si="0"/>
        <v>186</v>
      </c>
      <c r="AE7" s="16">
        <f t="shared" si="0"/>
        <v>180</v>
      </c>
      <c r="AF7" s="16">
        <f t="shared" si="0"/>
        <v>6</v>
      </c>
      <c r="AG7" s="23">
        <f>J7</f>
        <v>43192.199999999983</v>
      </c>
      <c r="AH7" s="23"/>
      <c r="AI7" s="16" t="str">
        <f>AI6</f>
        <v>SSH-MXP</v>
      </c>
      <c r="AJ7" s="82">
        <f>R7</f>
        <v>45779</v>
      </c>
      <c r="AK7" s="16">
        <f t="shared" si="1"/>
        <v>186</v>
      </c>
      <c r="AL7" s="16">
        <f t="shared" si="1"/>
        <v>185</v>
      </c>
      <c r="AM7" s="16">
        <f t="shared" si="1"/>
        <v>1</v>
      </c>
      <c r="AN7" s="23">
        <f>X7</f>
        <v>49051.44000000001</v>
      </c>
      <c r="AO7" s="23"/>
      <c r="AP7" s="16">
        <f>AD7+AK7</f>
        <v>372</v>
      </c>
      <c r="AQ7" s="16">
        <f t="shared" si="2"/>
        <v>365</v>
      </c>
      <c r="AR7" s="16">
        <f t="shared" si="2"/>
        <v>7</v>
      </c>
      <c r="AS7" s="39">
        <f t="shared" si="2"/>
        <v>92243.639999999985</v>
      </c>
      <c r="AT7" s="61"/>
      <c r="AU7" s="39">
        <v>175</v>
      </c>
      <c r="AV7" s="39">
        <f>AU7*AM7</f>
        <v>175</v>
      </c>
      <c r="AW7" s="39">
        <v>175</v>
      </c>
      <c r="AX7" s="39">
        <f>AW7*AM7</f>
        <v>175</v>
      </c>
      <c r="AY7" s="39">
        <f>AV7+AX7</f>
        <v>350</v>
      </c>
      <c r="AZ7" s="61"/>
      <c r="BA7" s="39">
        <f>AS7+AY7</f>
        <v>92593.639999999985</v>
      </c>
      <c r="BB7" s="61"/>
      <c r="BC7" s="131">
        <v>56250</v>
      </c>
      <c r="BD7" s="37" t="e">
        <f>VLOOKUP(AB7,'Routes Taxes'!#REF!,7,0)</f>
        <v>#REF!</v>
      </c>
      <c r="BE7" s="61" t="e">
        <f>AD7*BD7</f>
        <v>#REF!</v>
      </c>
      <c r="BF7" s="37" t="e">
        <f>VLOOKUP(AI7,'Routes Taxes'!#REF!,7,0)</f>
        <v>#REF!</v>
      </c>
      <c r="BG7" s="61" t="e">
        <f>BF7*AK7</f>
        <v>#REF!</v>
      </c>
      <c r="BH7" s="37" t="e">
        <f t="shared" si="3"/>
        <v>#REF!</v>
      </c>
      <c r="BI7" s="131" t="e">
        <f t="shared" si="3"/>
        <v>#REF!</v>
      </c>
      <c r="BJ7" s="131" t="e">
        <f>BC7+BI7</f>
        <v>#REF!</v>
      </c>
      <c r="BK7" s="61"/>
      <c r="BL7" s="39" t="e">
        <f>AS7-BJ7</f>
        <v>#REF!</v>
      </c>
      <c r="BM7" s="61"/>
      <c r="BN7" s="39" t="e">
        <f>(AS7+AY7)-BJ7</f>
        <v>#REF!</v>
      </c>
      <c r="BO7" s="61"/>
      <c r="BP7" s="131">
        <f>IF(ISNUMBER(J7), IF(ISNUMBER(X7), J7 + X7, J7), IF(ISNUMBER(X7), X7,0))</f>
        <v>92243.639999999985</v>
      </c>
      <c r="BQ7" s="131">
        <f>BC7</f>
        <v>56250</v>
      </c>
      <c r="BR7" s="131">
        <f>K7+Y7</f>
        <v>11406.55</v>
      </c>
      <c r="BS7" s="131">
        <f>BQ7+BR7</f>
        <v>67656.55</v>
      </c>
      <c r="BT7" s="131">
        <f>BP7-BS7</f>
        <v>24587.089999999982</v>
      </c>
    </row>
    <row r="8" spans="1:72" x14ac:dyDescent="0.35">
      <c r="A8" t="s">
        <v>8</v>
      </c>
      <c r="B8"/>
      <c r="C8"/>
      <c r="D8"/>
      <c r="E8"/>
      <c r="F8" s="3560">
        <v>372</v>
      </c>
      <c r="G8" s="24">
        <v>366</v>
      </c>
      <c r="H8" s="3561">
        <v>6</v>
      </c>
      <c r="I8" s="30">
        <v>0.9838709677419355</v>
      </c>
      <c r="J8" s="37">
        <v>97677.989999999991</v>
      </c>
      <c r="K8" s="10">
        <v>10873.859999999999</v>
      </c>
      <c r="O8" t="s">
        <v>8</v>
      </c>
      <c r="R8"/>
      <c r="S8"/>
      <c r="T8" s="3560">
        <v>372</v>
      </c>
      <c r="U8" s="24">
        <v>371</v>
      </c>
      <c r="V8" s="3561">
        <v>1</v>
      </c>
      <c r="W8" s="30">
        <v>0.99731182795698925</v>
      </c>
      <c r="X8" s="37">
        <v>103957.74</v>
      </c>
      <c r="Y8" s="10">
        <v>12150.25</v>
      </c>
      <c r="Z8" s="61"/>
      <c r="AA8" s="61"/>
      <c r="AB8" s="16" t="str">
        <f>AB7</f>
        <v>MXP-SSH</v>
      </c>
      <c r="AC8" s="82" t="str">
        <f>IF(ISBLANK(D8),"",D8)</f>
        <v/>
      </c>
      <c r="AD8" s="16">
        <f t="shared" si="0"/>
        <v>372</v>
      </c>
      <c r="AE8" s="16">
        <f t="shared" si="0"/>
        <v>366</v>
      </c>
      <c r="AF8" s="16">
        <f t="shared" si="0"/>
        <v>6</v>
      </c>
      <c r="AG8" s="23">
        <f>J8</f>
        <v>97677.989999999991</v>
      </c>
      <c r="AH8" s="23"/>
      <c r="AI8" s="16" t="str">
        <f>AI7</f>
        <v>SSH-MXP</v>
      </c>
      <c r="AJ8" s="82">
        <f>R8</f>
        <v>0</v>
      </c>
      <c r="AK8" s="16">
        <f t="shared" si="1"/>
        <v>372</v>
      </c>
      <c r="AL8" s="16">
        <f t="shared" si="1"/>
        <v>371</v>
      </c>
      <c r="AM8" s="16">
        <f t="shared" si="1"/>
        <v>1</v>
      </c>
      <c r="AN8" s="23">
        <f>X8</f>
        <v>103957.74</v>
      </c>
      <c r="AO8" s="23"/>
      <c r="AP8" s="16">
        <f>AD8+AK8</f>
        <v>744</v>
      </c>
      <c r="AQ8" s="16">
        <f t="shared" si="2"/>
        <v>737</v>
      </c>
      <c r="AR8" s="16">
        <f t="shared" si="2"/>
        <v>7</v>
      </c>
      <c r="AS8" s="39">
        <f t="shared" si="2"/>
        <v>201635.72999999998</v>
      </c>
      <c r="AT8" s="61"/>
      <c r="AU8" s="39">
        <v>285</v>
      </c>
      <c r="AV8" s="39">
        <f>AU8*AM8</f>
        <v>285</v>
      </c>
      <c r="AW8" s="39">
        <v>285</v>
      </c>
      <c r="AX8" s="39">
        <f>AW8*AM8</f>
        <v>285</v>
      </c>
      <c r="AY8" s="39">
        <f>AV8+AX8</f>
        <v>570</v>
      </c>
      <c r="AZ8" s="61"/>
      <c r="BA8" s="39">
        <f>AS8+AY8</f>
        <v>202205.72999999998</v>
      </c>
      <c r="BB8" s="61"/>
      <c r="BC8" s="131">
        <v>56250</v>
      </c>
      <c r="BD8" s="37" t="e">
        <f>VLOOKUP(AB8,'Routes Taxes'!#REF!,7,0)</f>
        <v>#REF!</v>
      </c>
      <c r="BE8" s="61" t="e">
        <f>AD8*BD8</f>
        <v>#REF!</v>
      </c>
      <c r="BF8" s="37" t="e">
        <f>VLOOKUP(AI8,'Routes Taxes'!#REF!,7,0)</f>
        <v>#REF!</v>
      </c>
      <c r="BG8" s="61" t="e">
        <f>BF8*AK8</f>
        <v>#REF!</v>
      </c>
      <c r="BH8" s="37" t="e">
        <f t="shared" si="3"/>
        <v>#REF!</v>
      </c>
      <c r="BI8" s="131" t="e">
        <f t="shared" si="3"/>
        <v>#REF!</v>
      </c>
      <c r="BJ8" s="131" t="e">
        <f>BC8+BI8</f>
        <v>#REF!</v>
      </c>
      <c r="BK8" s="61"/>
      <c r="BL8" s="39" t="e">
        <f>AS8-BJ8</f>
        <v>#REF!</v>
      </c>
      <c r="BM8" s="61"/>
      <c r="BN8" s="39" t="e">
        <f>(AS8+AY8)-BJ8</f>
        <v>#REF!</v>
      </c>
      <c r="BO8" s="61"/>
      <c r="BP8" s="131">
        <f>IF(ISNUMBER(J8), IF(ISNUMBER(X8), J8 + X8, J8), IF(ISNUMBER(X8), X8,0))</f>
        <v>201635.72999999998</v>
      </c>
      <c r="BQ8" s="131">
        <f>BC8</f>
        <v>56250</v>
      </c>
      <c r="BR8" s="131">
        <f>K8+Y8</f>
        <v>23024.11</v>
      </c>
      <c r="BS8" s="131">
        <f>BQ8+BR8</f>
        <v>79274.11</v>
      </c>
      <c r="BT8" s="131">
        <f>BP8-BS8</f>
        <v>122361.61999999998</v>
      </c>
    </row>
    <row r="9" spans="1:72" ht="16" thickBot="1" x14ac:dyDescent="0.4">
      <c r="B9"/>
      <c r="C9"/>
      <c r="D9"/>
      <c r="E9"/>
      <c r="F9"/>
      <c r="G9"/>
      <c r="H9"/>
      <c r="R9"/>
      <c r="S9"/>
      <c r="T9"/>
      <c r="U9"/>
      <c r="V9"/>
      <c r="Z9" s="61"/>
      <c r="AA9" s="61"/>
      <c r="AB9" s="16" t="str">
        <f>AB8</f>
        <v>MXP-SSH</v>
      </c>
      <c r="AC9" s="82" t="str">
        <f>IF(ISBLANK(D9),"",D9)</f>
        <v/>
      </c>
      <c r="AD9" s="16">
        <f t="shared" si="0"/>
        <v>0</v>
      </c>
      <c r="AE9" s="16">
        <f t="shared" si="0"/>
        <v>0</v>
      </c>
      <c r="AF9" s="16">
        <f t="shared" si="0"/>
        <v>0</v>
      </c>
      <c r="AG9" s="23">
        <f>J9</f>
        <v>0</v>
      </c>
      <c r="AH9" s="23"/>
      <c r="AI9" s="16" t="str">
        <f>AI8</f>
        <v>SSH-MXP</v>
      </c>
      <c r="AJ9" s="82">
        <f>R9</f>
        <v>0</v>
      </c>
      <c r="AK9" s="16">
        <f t="shared" si="1"/>
        <v>0</v>
      </c>
      <c r="AL9" s="16">
        <f t="shared" si="1"/>
        <v>0</v>
      </c>
      <c r="AM9" s="16">
        <f t="shared" si="1"/>
        <v>0</v>
      </c>
      <c r="AN9" s="23">
        <f>X9</f>
        <v>0</v>
      </c>
      <c r="AO9" s="23"/>
      <c r="AP9" s="16">
        <f>AD9+AK9</f>
        <v>0</v>
      </c>
      <c r="AQ9" s="16">
        <f t="shared" si="2"/>
        <v>0</v>
      </c>
      <c r="AR9" s="16">
        <f t="shared" si="2"/>
        <v>0</v>
      </c>
      <c r="AS9" s="39">
        <f t="shared" si="2"/>
        <v>0</v>
      </c>
      <c r="AT9" s="61"/>
      <c r="AU9" s="39">
        <v>285</v>
      </c>
      <c r="AV9" s="39">
        <f>AU9*AM9</f>
        <v>0</v>
      </c>
      <c r="AW9" s="39">
        <v>285</v>
      </c>
      <c r="AX9" s="39">
        <f>AW9*AM9</f>
        <v>0</v>
      </c>
      <c r="AY9" s="39">
        <f>AV9+AX9</f>
        <v>0</v>
      </c>
      <c r="AZ9" s="61"/>
      <c r="BA9" s="39">
        <f>AS9+AY9</f>
        <v>0</v>
      </c>
      <c r="BB9" s="61"/>
      <c r="BC9" s="131">
        <v>56250</v>
      </c>
      <c r="BD9" s="37" t="e">
        <f>VLOOKUP(AB9,'Routes Taxes'!#REF!,7,0)</f>
        <v>#REF!</v>
      </c>
      <c r="BE9" s="61" t="e">
        <f>AD9*BD9</f>
        <v>#REF!</v>
      </c>
      <c r="BF9" s="37" t="e">
        <f>VLOOKUP(AI9,'Routes Taxes'!#REF!,7,0)</f>
        <v>#REF!</v>
      </c>
      <c r="BG9" s="61" t="e">
        <f>BF9*AK9</f>
        <v>#REF!</v>
      </c>
      <c r="BH9" s="37" t="e">
        <f t="shared" si="3"/>
        <v>#REF!</v>
      </c>
      <c r="BI9" s="131" t="e">
        <f t="shared" si="3"/>
        <v>#REF!</v>
      </c>
      <c r="BJ9" s="131" t="e">
        <f>BC9+BI9</f>
        <v>#REF!</v>
      </c>
      <c r="BK9" s="61"/>
      <c r="BL9" s="39" t="e">
        <f>AS9-BJ9</f>
        <v>#REF!</v>
      </c>
      <c r="BM9" s="61"/>
      <c r="BN9" s="39" t="e">
        <f>(AS9+AY9)-BJ9</f>
        <v>#REF!</v>
      </c>
      <c r="BO9" s="61"/>
      <c r="BP9" s="131">
        <f>IF(ISNUMBER(J9), IF(ISNUMBER(X9), J9 + X9, J9), IF(ISNUMBER(X9), X9,0))</f>
        <v>0</v>
      </c>
      <c r="BQ9" s="131">
        <f>BC9</f>
        <v>56250</v>
      </c>
      <c r="BR9" s="131">
        <f>K9+Y9</f>
        <v>0</v>
      </c>
      <c r="BS9" s="131">
        <f>BQ9+BR9</f>
        <v>56250</v>
      </c>
      <c r="BT9" s="131">
        <f>BP9-BS9</f>
        <v>-56250</v>
      </c>
    </row>
    <row r="10" spans="1:72" ht="16" thickBot="1" x14ac:dyDescent="0.4">
      <c r="B10"/>
      <c r="C10"/>
      <c r="D10"/>
      <c r="E10"/>
      <c r="F10"/>
      <c r="G10"/>
      <c r="H10"/>
      <c r="R10"/>
      <c r="S10"/>
      <c r="T10"/>
      <c r="U10"/>
      <c r="V10"/>
      <c r="Z10" s="61"/>
      <c r="AA10" s="61"/>
      <c r="AC10" s="82" t="str">
        <f>IF(ISBLANK(D10),"",D10)</f>
        <v/>
      </c>
      <c r="AD10" s="152">
        <f>SUM(AD6:AD9)</f>
        <v>744</v>
      </c>
      <c r="AE10" s="153">
        <f>SUM(AE6:AE9)</f>
        <v>732</v>
      </c>
      <c r="AF10" s="153">
        <f>SUM(AF6:AF9)</f>
        <v>12</v>
      </c>
      <c r="AG10" s="154">
        <f>SUM(AG6:AG9)</f>
        <v>195355.97999999998</v>
      </c>
      <c r="AH10" s="23"/>
      <c r="AJ10" s="82"/>
      <c r="AK10" s="152">
        <f>SUM(AK6:AK9)</f>
        <v>744</v>
      </c>
      <c r="AL10" s="153">
        <f>SUM(AL6:AL9)</f>
        <v>742</v>
      </c>
      <c r="AM10" s="153">
        <f>SUM(AM6:AM9)</f>
        <v>2</v>
      </c>
      <c r="AN10" s="154">
        <f>SUM(AN6:AN9)</f>
        <v>207915.48</v>
      </c>
      <c r="AO10" s="149"/>
      <c r="AP10" s="151">
        <f>SUM(AP6:AP9)</f>
        <v>1488</v>
      </c>
      <c r="AQ10" s="147">
        <f>SUM(AQ6:AQ9)</f>
        <v>1474</v>
      </c>
      <c r="AR10" s="147">
        <f>SUM(AR6:AR9)</f>
        <v>14</v>
      </c>
      <c r="AS10" s="148">
        <f>SUM(AS6:AS9)</f>
        <v>403271.45999999996</v>
      </c>
      <c r="AT10" s="61"/>
      <c r="AU10" s="159">
        <f ca="1">AVERAGE(AU6:AU10)</f>
        <v>229.99648000000002</v>
      </c>
      <c r="AV10" s="160">
        <f>SUM(AV6:AV9)</f>
        <v>460</v>
      </c>
      <c r="AW10" s="160">
        <f ca="1">AVERAGE(AW6:AW10)</f>
        <v>229.99648000000002</v>
      </c>
      <c r="AX10" s="160">
        <f>SUM(AX6:AX9)</f>
        <v>460</v>
      </c>
      <c r="AY10" s="157">
        <f>SUM(AY6:AY9)</f>
        <v>920</v>
      </c>
      <c r="AZ10" s="61"/>
      <c r="BA10" s="158">
        <f>SUM(BA6:BA9)</f>
        <v>404191.45999999996</v>
      </c>
      <c r="BB10" s="61"/>
      <c r="BC10" s="132">
        <f>SUM(BC6:BC9)</f>
        <v>225000</v>
      </c>
      <c r="BD10" s="132"/>
      <c r="BE10" s="132" t="e">
        <f>SUM(BE6:BE9)</f>
        <v>#REF!</v>
      </c>
      <c r="BF10" s="132"/>
      <c r="BG10" s="132" t="e">
        <f>SUM(BG6:BG9)</f>
        <v>#REF!</v>
      </c>
      <c r="BH10" s="132"/>
      <c r="BI10" s="132" t="e">
        <f>SUM(BI6:BI9)</f>
        <v>#REF!</v>
      </c>
      <c r="BJ10" s="132" t="e">
        <f>SUM(BJ6:BJ9)</f>
        <v>#REF!</v>
      </c>
      <c r="BK10" s="61"/>
      <c r="BL10" s="161" t="e">
        <f>SUM(BL6:BL9)</f>
        <v>#REF!</v>
      </c>
      <c r="BM10" s="61"/>
      <c r="BN10" s="161" t="e">
        <f>SUM(BN6:BN9)</f>
        <v>#REF!</v>
      </c>
      <c r="BO10" s="61"/>
      <c r="BP10" s="132">
        <f>SUM(BP6:BP9)</f>
        <v>403271.45999999996</v>
      </c>
      <c r="BQ10" s="132">
        <f>SUM(BQ6:BQ9)</f>
        <v>225000</v>
      </c>
      <c r="BR10" s="132">
        <f>SUM(BR6:BR9)</f>
        <v>46048.22</v>
      </c>
      <c r="BS10" s="132">
        <f>SUM(BS6:BS9)</f>
        <v>271048.21999999997</v>
      </c>
      <c r="BT10" s="132">
        <f>SUM(BT6:BT9)</f>
        <v>132223.24</v>
      </c>
    </row>
    <row r="11" spans="1:72" x14ac:dyDescent="0.35">
      <c r="B11"/>
      <c r="C11"/>
      <c r="D11"/>
      <c r="E11"/>
      <c r="F11"/>
      <c r="G11"/>
      <c r="H11"/>
      <c r="R11"/>
      <c r="S11"/>
      <c r="T11"/>
      <c r="U11"/>
      <c r="V11"/>
      <c r="Z11" s="61"/>
      <c r="AA11" s="61"/>
      <c r="AC11" s="82"/>
      <c r="AH11" s="23"/>
      <c r="AJ11" s="82"/>
      <c r="BO11" s="61"/>
    </row>
    <row r="12" spans="1:72" hidden="1" x14ac:dyDescent="0.35">
      <c r="B12"/>
      <c r="C12"/>
      <c r="D12"/>
      <c r="E12"/>
      <c r="F12"/>
      <c r="G12"/>
      <c r="H12"/>
      <c r="R12"/>
      <c r="S12"/>
      <c r="T12"/>
      <c r="U12"/>
      <c r="V12"/>
      <c r="Z12" s="61"/>
      <c r="AA12" s="61"/>
      <c r="AC12" s="61"/>
      <c r="AG12" s="37"/>
      <c r="AH12" s="37"/>
      <c r="AN12" s="37"/>
      <c r="AO12" s="37"/>
      <c r="AT12" s="61"/>
      <c r="AU12" s="61"/>
      <c r="AV12" s="61"/>
      <c r="AW12" s="61"/>
      <c r="AX12" s="61"/>
      <c r="AY12" s="61"/>
      <c r="AZ12" s="61"/>
      <c r="BA12" s="61"/>
      <c r="BB12" s="61"/>
      <c r="BC12" s="61"/>
      <c r="BD12" s="61"/>
      <c r="BE12" s="61"/>
      <c r="BF12" s="61"/>
      <c r="BG12" s="61"/>
      <c r="BH12" s="61"/>
      <c r="BI12" s="61"/>
      <c r="BJ12" s="61"/>
      <c r="BK12" s="61"/>
      <c r="BL12" s="61"/>
      <c r="BM12" s="61"/>
      <c r="BN12" s="61"/>
      <c r="BO12" s="61"/>
    </row>
    <row r="13" spans="1:72" hidden="1" x14ac:dyDescent="0.35">
      <c r="A13" s="54" t="s">
        <v>9</v>
      </c>
      <c r="B13" s="16" t="s">
        <v>10</v>
      </c>
      <c r="O13" s="54" t="s">
        <v>9</v>
      </c>
      <c r="P13" t="s">
        <v>11</v>
      </c>
      <c r="AG13" s="37"/>
      <c r="AH13" s="37"/>
      <c r="AN13" s="37"/>
      <c r="AO13" s="37"/>
      <c r="AS13" s="39"/>
    </row>
    <row r="14" spans="1:72" ht="16" hidden="1" thickBot="1" x14ac:dyDescent="0.4">
      <c r="AG14" s="37"/>
      <c r="AH14" s="37"/>
      <c r="AN14" s="37"/>
      <c r="AO14" s="37"/>
      <c r="AS14" s="39"/>
      <c r="BP14" s="83"/>
      <c r="BQ14" s="83"/>
      <c r="BR14" s="83"/>
      <c r="BS14" s="83"/>
      <c r="BT14" s="83"/>
    </row>
    <row r="15" spans="1:72" hidden="1" x14ac:dyDescent="0.35">
      <c r="A15" s="54" t="s">
        <v>35</v>
      </c>
      <c r="B15" s="400" t="s">
        <v>153</v>
      </c>
      <c r="C15" s="400" t="s">
        <v>14</v>
      </c>
      <c r="D15" s="400" t="s">
        <v>7</v>
      </c>
      <c r="E15" s="400" t="s">
        <v>23</v>
      </c>
      <c r="F15" t="s">
        <v>518</v>
      </c>
      <c r="G15" s="16" t="s">
        <v>151</v>
      </c>
      <c r="H15" s="16" t="s">
        <v>155</v>
      </c>
      <c r="I15" t="s">
        <v>350</v>
      </c>
      <c r="J15" s="16" t="s">
        <v>146</v>
      </c>
      <c r="K15" t="s">
        <v>84</v>
      </c>
      <c r="O15" s="54" t="s">
        <v>35</v>
      </c>
      <c r="P15" s="54" t="s">
        <v>153</v>
      </c>
      <c r="Q15" s="54" t="s">
        <v>14</v>
      </c>
      <c r="R15" s="54" t="s">
        <v>7</v>
      </c>
      <c r="S15" s="54" t="s">
        <v>23</v>
      </c>
      <c r="T15" t="s">
        <v>518</v>
      </c>
      <c r="U15" s="16" t="s">
        <v>151</v>
      </c>
      <c r="V15" s="16" t="s">
        <v>155</v>
      </c>
      <c r="W15" t="s">
        <v>350</v>
      </c>
      <c r="X15" s="16" t="s">
        <v>146</v>
      </c>
      <c r="Y15" t="s">
        <v>84</v>
      </c>
      <c r="Z15" s="16"/>
      <c r="AA15" s="16"/>
      <c r="AB15" s="139" t="s">
        <v>364</v>
      </c>
      <c r="AC15" s="139" t="s">
        <v>355</v>
      </c>
      <c r="AD15" s="139" t="s">
        <v>356</v>
      </c>
      <c r="AE15" s="139" t="s">
        <v>357</v>
      </c>
      <c r="AF15" s="139" t="s">
        <v>358</v>
      </c>
      <c r="AG15" s="140" t="s">
        <v>362</v>
      </c>
      <c r="AH15" s="145"/>
      <c r="AI15" s="139" t="s">
        <v>365</v>
      </c>
      <c r="AJ15" s="139" t="s">
        <v>355</v>
      </c>
      <c r="AK15" s="139" t="s">
        <v>356</v>
      </c>
      <c r="AL15" s="139" t="s">
        <v>357</v>
      </c>
      <c r="AM15" s="139" t="s">
        <v>358</v>
      </c>
      <c r="AN15" s="140" t="s">
        <v>362</v>
      </c>
      <c r="AO15" s="145"/>
      <c r="AP15" s="139" t="s">
        <v>359</v>
      </c>
      <c r="AQ15" s="139" t="s">
        <v>360</v>
      </c>
      <c r="AR15" s="139" t="s">
        <v>361</v>
      </c>
      <c r="AS15" s="141" t="s">
        <v>363</v>
      </c>
      <c r="AT15" s="16"/>
      <c r="AU15" s="156" t="s">
        <v>373</v>
      </c>
      <c r="AV15" s="156" t="s">
        <v>374</v>
      </c>
      <c r="AW15" s="156" t="s">
        <v>375</v>
      </c>
      <c r="AX15" s="156" t="s">
        <v>376</v>
      </c>
      <c r="AY15" s="156" t="s">
        <v>377</v>
      </c>
      <c r="AZ15" s="16"/>
      <c r="BA15" s="156" t="s">
        <v>379</v>
      </c>
      <c r="BB15" s="16"/>
      <c r="BC15" s="129" t="s">
        <v>353</v>
      </c>
      <c r="BD15" s="129" t="s">
        <v>366</v>
      </c>
      <c r="BE15" s="129" t="s">
        <v>369</v>
      </c>
      <c r="BF15" s="129" t="s">
        <v>367</v>
      </c>
      <c r="BG15" s="129" t="s">
        <v>370</v>
      </c>
      <c r="BH15" s="129" t="s">
        <v>81</v>
      </c>
      <c r="BI15" s="129" t="s">
        <v>368</v>
      </c>
      <c r="BJ15" s="129" t="s">
        <v>371</v>
      </c>
      <c r="BK15" s="16"/>
      <c r="BL15" s="141" t="s">
        <v>372</v>
      </c>
      <c r="BM15" s="16"/>
      <c r="BN15" s="141" t="s">
        <v>378</v>
      </c>
      <c r="BO15" s="16"/>
      <c r="BP15" s="129" t="s">
        <v>187</v>
      </c>
      <c r="BQ15" s="129" t="s">
        <v>353</v>
      </c>
      <c r="BR15" s="129" t="s">
        <v>141</v>
      </c>
      <c r="BS15" s="129" t="s">
        <v>351</v>
      </c>
      <c r="BT15" s="129" t="s">
        <v>354</v>
      </c>
    </row>
    <row r="16" spans="1:72" hidden="1" x14ac:dyDescent="0.35">
      <c r="A16" t="s">
        <v>199</v>
      </c>
      <c r="B16" t="s">
        <v>190</v>
      </c>
      <c r="C16" t="s">
        <v>163</v>
      </c>
      <c r="D16" s="59">
        <v>45765</v>
      </c>
      <c r="E16" t="s">
        <v>201</v>
      </c>
      <c r="F16" s="3560">
        <v>186</v>
      </c>
      <c r="G16" s="24">
        <v>186</v>
      </c>
      <c r="H16" s="3561">
        <v>0</v>
      </c>
      <c r="I16" s="30">
        <v>1</v>
      </c>
      <c r="J16" s="37">
        <v>54485.790000000015</v>
      </c>
      <c r="K16" s="10">
        <v>5526.0599999999995</v>
      </c>
      <c r="O16" t="s">
        <v>199</v>
      </c>
      <c r="P16" t="s">
        <v>191</v>
      </c>
      <c r="Q16" t="s">
        <v>162</v>
      </c>
      <c r="R16" s="59">
        <v>45772</v>
      </c>
      <c r="S16" t="s">
        <v>202</v>
      </c>
      <c r="T16" s="3560">
        <v>186</v>
      </c>
      <c r="U16" s="24">
        <v>186</v>
      </c>
      <c r="V16" s="3561">
        <v>0</v>
      </c>
      <c r="W16" s="10">
        <v>1</v>
      </c>
      <c r="X16" s="37">
        <v>54906.299999999996</v>
      </c>
      <c r="Y16" s="10">
        <v>6091.5</v>
      </c>
      <c r="Z16" s="61"/>
      <c r="AA16" s="61"/>
      <c r="AB16" s="16" t="str">
        <f>IF(ISBLANK(C16),"",C16)</f>
        <v>MXP-SSH</v>
      </c>
      <c r="AC16" s="82">
        <f>IF(ISBLANK(D16),"",D16)</f>
        <v>45765</v>
      </c>
      <c r="AD16" s="16">
        <f t="shared" ref="AD16:AF20" si="4">F16</f>
        <v>186</v>
      </c>
      <c r="AE16" s="16">
        <f t="shared" si="4"/>
        <v>186</v>
      </c>
      <c r="AF16" s="16">
        <f t="shared" si="4"/>
        <v>0</v>
      </c>
      <c r="AG16" s="23">
        <f>J16</f>
        <v>54485.790000000015</v>
      </c>
      <c r="AH16" s="23"/>
      <c r="AI16" s="16" t="str">
        <f>Q16</f>
        <v>SSH-MXP</v>
      </c>
      <c r="AJ16" s="82">
        <f>R16</f>
        <v>45772</v>
      </c>
      <c r="AK16" s="16">
        <f t="shared" ref="AK16:AM20" si="5">T16</f>
        <v>186</v>
      </c>
      <c r="AL16" s="16">
        <f t="shared" si="5"/>
        <v>186</v>
      </c>
      <c r="AM16" s="16">
        <f t="shared" si="5"/>
        <v>0</v>
      </c>
      <c r="AN16" s="23">
        <f>X16</f>
        <v>54906.299999999996</v>
      </c>
      <c r="AO16" s="23"/>
      <c r="AP16" s="16">
        <f t="shared" ref="AP16:AS20" si="6">AD16+AK16</f>
        <v>372</v>
      </c>
      <c r="AQ16" s="16">
        <f t="shared" si="6"/>
        <v>372</v>
      </c>
      <c r="AR16" s="16">
        <f t="shared" si="6"/>
        <v>0</v>
      </c>
      <c r="AS16" s="39">
        <f t="shared" si="6"/>
        <v>109392.09000000001</v>
      </c>
      <c r="AT16" s="61"/>
      <c r="AU16" s="39">
        <v>175</v>
      </c>
      <c r="AV16" s="39">
        <f>AU16*AM16</f>
        <v>0</v>
      </c>
      <c r="AW16" s="39">
        <v>175</v>
      </c>
      <c r="AX16" s="39">
        <f>AW16*AM16</f>
        <v>0</v>
      </c>
      <c r="AY16" s="39">
        <f>AV16+AX16</f>
        <v>0</v>
      </c>
      <c r="AZ16" s="61"/>
      <c r="BA16" s="39">
        <f>AS16+AY16</f>
        <v>109392.09000000001</v>
      </c>
      <c r="BB16" s="61"/>
      <c r="BC16" s="131">
        <v>54000</v>
      </c>
      <c r="BD16" s="37" t="e">
        <f>VLOOKUP(AB16,'Routes Taxes'!#REF!,7,0)</f>
        <v>#REF!</v>
      </c>
      <c r="BE16" s="61" t="e">
        <f>AD16*BD16</f>
        <v>#REF!</v>
      </c>
      <c r="BF16" s="37" t="e">
        <f>VLOOKUP(AI16,'Routes Taxes'!#REF!,7,0)</f>
        <v>#REF!</v>
      </c>
      <c r="BG16" s="61" t="e">
        <f>BF16*AK16</f>
        <v>#REF!</v>
      </c>
      <c r="BH16" s="37" t="e">
        <f t="shared" ref="BH16:BI20" si="7">BD16+BF16</f>
        <v>#REF!</v>
      </c>
      <c r="BI16" s="131" t="e">
        <f t="shared" si="7"/>
        <v>#REF!</v>
      </c>
      <c r="BJ16" s="131" t="e">
        <f>BC16+BI16</f>
        <v>#REF!</v>
      </c>
      <c r="BK16" s="61"/>
      <c r="BL16" s="39" t="e">
        <f>AS16-BJ16</f>
        <v>#REF!</v>
      </c>
      <c r="BM16" s="61"/>
      <c r="BN16" s="39" t="e">
        <f>(AS16+AY16)-BJ16</f>
        <v>#REF!</v>
      </c>
      <c r="BO16" s="61"/>
      <c r="BP16" s="131">
        <f>IF(ISNUMBER(J16), IF(ISNUMBER(X16), J16 + X16, J16), IF(ISNUMBER(X16), X16,0))</f>
        <v>109392.09000000001</v>
      </c>
      <c r="BQ16" s="131">
        <f>BC16</f>
        <v>54000</v>
      </c>
      <c r="BR16" s="131">
        <f>K16+Y16</f>
        <v>11617.56</v>
      </c>
      <c r="BS16" s="131">
        <f>BQ16+BR16</f>
        <v>65617.56</v>
      </c>
      <c r="BT16" s="131">
        <f>BP16-BS16</f>
        <v>43774.530000000013</v>
      </c>
    </row>
    <row r="17" spans="1:72" hidden="1" x14ac:dyDescent="0.35">
      <c r="B17"/>
      <c r="C17"/>
      <c r="D17" s="59">
        <v>45772</v>
      </c>
      <c r="E17" t="s">
        <v>202</v>
      </c>
      <c r="F17" s="3560">
        <v>186</v>
      </c>
      <c r="G17" s="24">
        <v>180</v>
      </c>
      <c r="H17" s="3561">
        <v>6</v>
      </c>
      <c r="I17" s="30">
        <v>0.967741935483871</v>
      </c>
      <c r="J17" s="37">
        <v>43192.199999999983</v>
      </c>
      <c r="K17" s="10">
        <v>5347.7999999999993</v>
      </c>
      <c r="R17" s="59">
        <v>45779</v>
      </c>
      <c r="S17" t="s">
        <v>203</v>
      </c>
      <c r="T17" s="3560">
        <v>186</v>
      </c>
      <c r="U17" s="24">
        <v>185</v>
      </c>
      <c r="V17" s="3561">
        <v>1</v>
      </c>
      <c r="W17" s="10">
        <v>0.9946236559139785</v>
      </c>
      <c r="X17" s="37">
        <v>49051.44000000001</v>
      </c>
      <c r="Y17" s="10">
        <v>6058.75</v>
      </c>
      <c r="Z17" s="61"/>
      <c r="AA17" s="61"/>
      <c r="AB17" s="16" t="str">
        <f>AB16</f>
        <v>MXP-SSH</v>
      </c>
      <c r="AC17" s="82">
        <f>IF(ISBLANK(D17),"",D17)</f>
        <v>45772</v>
      </c>
      <c r="AD17" s="16">
        <f t="shared" si="4"/>
        <v>186</v>
      </c>
      <c r="AE17" s="16">
        <f t="shared" si="4"/>
        <v>180</v>
      </c>
      <c r="AF17" s="16">
        <f t="shared" si="4"/>
        <v>6</v>
      </c>
      <c r="AG17" s="23">
        <f>J17</f>
        <v>43192.199999999983</v>
      </c>
      <c r="AH17" s="23"/>
      <c r="AI17" s="16" t="str">
        <f>AI16</f>
        <v>SSH-MXP</v>
      </c>
      <c r="AJ17" s="82">
        <f>R17</f>
        <v>45779</v>
      </c>
      <c r="AK17" s="16">
        <f t="shared" si="5"/>
        <v>186</v>
      </c>
      <c r="AL17" s="16">
        <f t="shared" si="5"/>
        <v>185</v>
      </c>
      <c r="AM17" s="16">
        <f t="shared" si="5"/>
        <v>1</v>
      </c>
      <c r="AN17" s="23">
        <f>X17</f>
        <v>49051.44000000001</v>
      </c>
      <c r="AO17" s="23"/>
      <c r="AP17" s="16">
        <f t="shared" si="6"/>
        <v>372</v>
      </c>
      <c r="AQ17" s="16">
        <f t="shared" si="6"/>
        <v>365</v>
      </c>
      <c r="AR17" s="16">
        <f t="shared" si="6"/>
        <v>7</v>
      </c>
      <c r="AS17" s="39">
        <f t="shared" si="6"/>
        <v>92243.639999999985</v>
      </c>
      <c r="AT17" s="61"/>
      <c r="AU17" s="39">
        <v>175</v>
      </c>
      <c r="AV17" s="39">
        <f>AU17*AM17</f>
        <v>175</v>
      </c>
      <c r="AW17" s="39">
        <v>175</v>
      </c>
      <c r="AX17" s="39">
        <f>AW17*AM17</f>
        <v>175</v>
      </c>
      <c r="AY17" s="39">
        <f>AV17+AX17</f>
        <v>350</v>
      </c>
      <c r="AZ17" s="61"/>
      <c r="BA17" s="39">
        <f>AS17+AY17</f>
        <v>92593.639999999985</v>
      </c>
      <c r="BB17" s="61"/>
      <c r="BC17" s="131">
        <v>54000</v>
      </c>
      <c r="BD17" s="37" t="e">
        <f>VLOOKUP(AB17,'Routes Taxes'!#REF!,7,0)</f>
        <v>#REF!</v>
      </c>
      <c r="BE17" s="61" t="e">
        <f>AD17*BD17</f>
        <v>#REF!</v>
      </c>
      <c r="BF17" s="37" t="e">
        <f>VLOOKUP(AI17,'Routes Taxes'!#REF!,7,0)</f>
        <v>#REF!</v>
      </c>
      <c r="BG17" s="61" t="e">
        <f>BF17*AK17</f>
        <v>#REF!</v>
      </c>
      <c r="BH17" s="37" t="e">
        <f t="shared" si="7"/>
        <v>#REF!</v>
      </c>
      <c r="BI17" s="131" t="e">
        <f t="shared" si="7"/>
        <v>#REF!</v>
      </c>
      <c r="BJ17" s="131" t="e">
        <f>BC17+BI17</f>
        <v>#REF!</v>
      </c>
      <c r="BK17" s="61"/>
      <c r="BL17" s="39" t="e">
        <f>AS17-BJ17</f>
        <v>#REF!</v>
      </c>
      <c r="BM17" s="61"/>
      <c r="BN17" s="39" t="e">
        <f>(AS17+AY17)-BJ17</f>
        <v>#REF!</v>
      </c>
      <c r="BO17" s="61"/>
      <c r="BP17" s="131">
        <f>IF(ISNUMBER(J17), IF(ISNUMBER(X17), J17 + X17, J17), IF(ISNUMBER(X17), X17,0))</f>
        <v>92243.639999999985</v>
      </c>
      <c r="BQ17" s="131">
        <f>BC17</f>
        <v>54000</v>
      </c>
      <c r="BR17" s="131">
        <f>K17+Y17</f>
        <v>11406.55</v>
      </c>
      <c r="BS17" s="131">
        <f>BQ17+BR17</f>
        <v>65406.55</v>
      </c>
      <c r="BT17" s="131">
        <f>BP17-BS17</f>
        <v>26837.089999999982</v>
      </c>
    </row>
    <row r="18" spans="1:72" hidden="1" x14ac:dyDescent="0.35">
      <c r="A18" t="s">
        <v>8</v>
      </c>
      <c r="B18"/>
      <c r="C18"/>
      <c r="D18"/>
      <c r="E18"/>
      <c r="F18" s="3560">
        <v>372</v>
      </c>
      <c r="G18" s="24">
        <v>366</v>
      </c>
      <c r="H18" s="3561">
        <v>6</v>
      </c>
      <c r="I18" s="30">
        <v>0.9838709677419355</v>
      </c>
      <c r="J18" s="37">
        <v>97677.989999999991</v>
      </c>
      <c r="K18" s="10">
        <v>10873.859999999999</v>
      </c>
      <c r="O18" t="s">
        <v>8</v>
      </c>
      <c r="R18"/>
      <c r="S18"/>
      <c r="T18" s="3560">
        <v>372</v>
      </c>
      <c r="U18" s="24">
        <v>371</v>
      </c>
      <c r="V18" s="3561">
        <v>1</v>
      </c>
      <c r="W18" s="10">
        <v>0.99731182795698925</v>
      </c>
      <c r="X18" s="37">
        <v>103957.74</v>
      </c>
      <c r="Y18" s="10">
        <v>12150.25</v>
      </c>
      <c r="Z18" s="61"/>
      <c r="AA18" s="61"/>
      <c r="AB18" s="16" t="str">
        <f>AB17</f>
        <v>MXP-SSH</v>
      </c>
      <c r="AC18" s="82" t="str">
        <f>IF(ISBLANK(D18),"",D18)</f>
        <v/>
      </c>
      <c r="AD18" s="16">
        <f t="shared" si="4"/>
        <v>372</v>
      </c>
      <c r="AE18" s="16">
        <f t="shared" si="4"/>
        <v>366</v>
      </c>
      <c r="AF18" s="16">
        <f t="shared" si="4"/>
        <v>6</v>
      </c>
      <c r="AG18" s="23">
        <f>J18</f>
        <v>97677.989999999991</v>
      </c>
      <c r="AH18" s="23"/>
      <c r="AI18" s="16" t="str">
        <f>AI17</f>
        <v>SSH-MXP</v>
      </c>
      <c r="AJ18" s="82">
        <f>R18</f>
        <v>0</v>
      </c>
      <c r="AK18" s="16">
        <f t="shared" si="5"/>
        <v>372</v>
      </c>
      <c r="AL18" s="16">
        <f t="shared" si="5"/>
        <v>371</v>
      </c>
      <c r="AM18" s="16">
        <f t="shared" si="5"/>
        <v>1</v>
      </c>
      <c r="AN18" s="23">
        <f>X18</f>
        <v>103957.74</v>
      </c>
      <c r="AO18" s="23"/>
      <c r="AP18" s="16">
        <f t="shared" si="6"/>
        <v>744</v>
      </c>
      <c r="AQ18" s="16">
        <f t="shared" si="6"/>
        <v>737</v>
      </c>
      <c r="AR18" s="16">
        <f t="shared" si="6"/>
        <v>7</v>
      </c>
      <c r="AS18" s="39">
        <f t="shared" si="6"/>
        <v>201635.72999999998</v>
      </c>
      <c r="AT18" s="61"/>
      <c r="AU18" s="39">
        <v>285</v>
      </c>
      <c r="AV18" s="39">
        <f>AU18*AM18</f>
        <v>285</v>
      </c>
      <c r="AW18" s="39">
        <v>285</v>
      </c>
      <c r="AX18" s="39">
        <f>AW18*AM18</f>
        <v>285</v>
      </c>
      <c r="AY18" s="39">
        <f>AV18+AX18</f>
        <v>570</v>
      </c>
      <c r="AZ18" s="61"/>
      <c r="BA18" s="39">
        <f>AS18+AY18</f>
        <v>202205.72999999998</v>
      </c>
      <c r="BB18" s="61"/>
      <c r="BC18" s="131">
        <v>54000</v>
      </c>
      <c r="BD18" s="37" t="e">
        <f>VLOOKUP(AB18,'Routes Taxes'!#REF!,7,0)</f>
        <v>#REF!</v>
      </c>
      <c r="BE18" s="61" t="e">
        <f>AD18*BD18</f>
        <v>#REF!</v>
      </c>
      <c r="BF18" s="37" t="e">
        <f>VLOOKUP(AI18,'Routes Taxes'!#REF!,7,0)</f>
        <v>#REF!</v>
      </c>
      <c r="BG18" s="61" t="e">
        <f>BF18*AK18</f>
        <v>#REF!</v>
      </c>
      <c r="BH18" s="37" t="e">
        <f t="shared" si="7"/>
        <v>#REF!</v>
      </c>
      <c r="BI18" s="131" t="e">
        <f t="shared" si="7"/>
        <v>#REF!</v>
      </c>
      <c r="BJ18" s="131" t="e">
        <f>BC18+BI18</f>
        <v>#REF!</v>
      </c>
      <c r="BK18" s="61"/>
      <c r="BL18" s="39" t="e">
        <f>AS18-BJ18</f>
        <v>#REF!</v>
      </c>
      <c r="BM18" s="61"/>
      <c r="BN18" s="39" t="e">
        <f>(AS18+AY18)-BJ18</f>
        <v>#REF!</v>
      </c>
      <c r="BO18" s="61"/>
      <c r="BP18" s="131">
        <f>IF(ISNUMBER(J18), IF(ISNUMBER(X18), J18 + X18, J18), IF(ISNUMBER(X18), X18,0))</f>
        <v>201635.72999999998</v>
      </c>
      <c r="BQ18" s="131">
        <f>BC18</f>
        <v>54000</v>
      </c>
      <c r="BR18" s="131">
        <f>K18+Y18</f>
        <v>23024.11</v>
      </c>
      <c r="BS18" s="131">
        <f>BQ18+BR18</f>
        <v>77024.11</v>
      </c>
      <c r="BT18" s="131">
        <f>BP18-BS18</f>
        <v>124611.61999999998</v>
      </c>
    </row>
    <row r="19" spans="1:72" hidden="1" x14ac:dyDescent="0.35">
      <c r="B19"/>
      <c r="C19"/>
      <c r="D19"/>
      <c r="E19"/>
      <c r="F19"/>
      <c r="G19"/>
      <c r="H19"/>
      <c r="R19"/>
      <c r="S19"/>
      <c r="T19"/>
      <c r="U19"/>
      <c r="V19"/>
      <c r="Z19" s="61"/>
      <c r="AA19" s="61"/>
      <c r="AB19" s="16" t="str">
        <f>AB18</f>
        <v>MXP-SSH</v>
      </c>
      <c r="AC19" s="82" t="str">
        <f>IF(ISBLANK(D19),"",D19)</f>
        <v/>
      </c>
      <c r="AD19" s="16">
        <f t="shared" si="4"/>
        <v>0</v>
      </c>
      <c r="AE19" s="16">
        <f t="shared" si="4"/>
        <v>0</v>
      </c>
      <c r="AF19" s="16">
        <f t="shared" si="4"/>
        <v>0</v>
      </c>
      <c r="AG19" s="23">
        <f>J19</f>
        <v>0</v>
      </c>
      <c r="AH19" s="23"/>
      <c r="AI19" s="16" t="str">
        <f>AI18</f>
        <v>SSH-MXP</v>
      </c>
      <c r="AJ19" s="82">
        <f>R19</f>
        <v>0</v>
      </c>
      <c r="AK19" s="16">
        <f t="shared" si="5"/>
        <v>0</v>
      </c>
      <c r="AL19" s="16">
        <f t="shared" si="5"/>
        <v>0</v>
      </c>
      <c r="AM19" s="16">
        <f t="shared" si="5"/>
        <v>0</v>
      </c>
      <c r="AN19" s="23">
        <f>X19</f>
        <v>0</v>
      </c>
      <c r="AO19" s="23"/>
      <c r="AP19" s="16">
        <f t="shared" si="6"/>
        <v>0</v>
      </c>
      <c r="AQ19" s="16">
        <f t="shared" si="6"/>
        <v>0</v>
      </c>
      <c r="AR19" s="16">
        <f t="shared" si="6"/>
        <v>0</v>
      </c>
      <c r="AS19" s="39">
        <f t="shared" si="6"/>
        <v>0</v>
      </c>
      <c r="AT19" s="61"/>
      <c r="AU19" s="39">
        <v>285</v>
      </c>
      <c r="AV19" s="39">
        <f>AU19*AM19</f>
        <v>0</v>
      </c>
      <c r="AW19" s="39">
        <v>285</v>
      </c>
      <c r="AX19" s="39">
        <f>AW19*AM19</f>
        <v>0</v>
      </c>
      <c r="AY19" s="39">
        <f>AV19+AX19</f>
        <v>0</v>
      </c>
      <c r="AZ19" s="61"/>
      <c r="BA19" s="39">
        <f>AS19+AY19</f>
        <v>0</v>
      </c>
      <c r="BB19" s="61"/>
      <c r="BC19" s="131">
        <v>54000</v>
      </c>
      <c r="BD19" s="37" t="e">
        <f>VLOOKUP(AB19,'Routes Taxes'!#REF!,7,0)</f>
        <v>#REF!</v>
      </c>
      <c r="BE19" s="61" t="e">
        <f>AD19*BD19</f>
        <v>#REF!</v>
      </c>
      <c r="BF19" s="37" t="e">
        <f>VLOOKUP(AI19,'Routes Taxes'!#REF!,7,0)</f>
        <v>#REF!</v>
      </c>
      <c r="BG19" s="61" t="e">
        <f>BF19*AK19</f>
        <v>#REF!</v>
      </c>
      <c r="BH19" s="37" t="e">
        <f t="shared" si="7"/>
        <v>#REF!</v>
      </c>
      <c r="BI19" s="131" t="e">
        <f t="shared" si="7"/>
        <v>#REF!</v>
      </c>
      <c r="BJ19" s="131" t="e">
        <f>BC19+BI19</f>
        <v>#REF!</v>
      </c>
      <c r="BK19" s="61"/>
      <c r="BL19" s="39" t="e">
        <f>AS19-BJ19</f>
        <v>#REF!</v>
      </c>
      <c r="BM19" s="61"/>
      <c r="BN19" s="39" t="e">
        <f>(AS19+AY19)-BJ19</f>
        <v>#REF!</v>
      </c>
      <c r="BO19" s="61"/>
      <c r="BP19" s="131">
        <f>IF(ISNUMBER(J19), IF(ISNUMBER(X19), J19 + X19, J19), IF(ISNUMBER(X19), X19,0))</f>
        <v>0</v>
      </c>
      <c r="BQ19" s="131">
        <f>BC19</f>
        <v>54000</v>
      </c>
      <c r="BR19" s="131">
        <f>K19+Y19</f>
        <v>0</v>
      </c>
      <c r="BS19" s="131">
        <f>BQ19+BR19</f>
        <v>54000</v>
      </c>
      <c r="BT19" s="131">
        <f>BP19-BS19</f>
        <v>-54000</v>
      </c>
    </row>
    <row r="20" spans="1:72" ht="16" hidden="1" thickBot="1" x14ac:dyDescent="0.4">
      <c r="B20"/>
      <c r="C20"/>
      <c r="D20"/>
      <c r="E20"/>
      <c r="F20"/>
      <c r="G20"/>
      <c r="H20"/>
      <c r="R20"/>
      <c r="S20"/>
      <c r="T20"/>
      <c r="U20"/>
      <c r="V20"/>
      <c r="Z20" s="61"/>
      <c r="AA20" s="61"/>
      <c r="AB20" s="16" t="str">
        <f>AB19</f>
        <v>MXP-SSH</v>
      </c>
      <c r="AC20" s="82" t="str">
        <f>IF(ISBLANK(D20),"",D20)</f>
        <v/>
      </c>
      <c r="AD20" s="16">
        <f t="shared" si="4"/>
        <v>0</v>
      </c>
      <c r="AE20" s="16">
        <f t="shared" si="4"/>
        <v>0</v>
      </c>
      <c r="AF20" s="16">
        <f t="shared" si="4"/>
        <v>0</v>
      </c>
      <c r="AG20" s="23">
        <f>J20</f>
        <v>0</v>
      </c>
      <c r="AH20" s="23"/>
      <c r="AI20" s="16" t="str">
        <f>AI19</f>
        <v>SSH-MXP</v>
      </c>
      <c r="AJ20" s="82">
        <f>R20</f>
        <v>0</v>
      </c>
      <c r="AK20" s="16">
        <f t="shared" si="5"/>
        <v>0</v>
      </c>
      <c r="AL20" s="16">
        <f t="shared" si="5"/>
        <v>0</v>
      </c>
      <c r="AM20" s="16">
        <f t="shared" si="5"/>
        <v>0</v>
      </c>
      <c r="AN20" s="23">
        <f>X20</f>
        <v>0</v>
      </c>
      <c r="AO20" s="23"/>
      <c r="AP20" s="16">
        <f t="shared" si="6"/>
        <v>0</v>
      </c>
      <c r="AQ20" s="16">
        <f t="shared" si="6"/>
        <v>0</v>
      </c>
      <c r="AR20" s="16">
        <f t="shared" si="6"/>
        <v>0</v>
      </c>
      <c r="AS20" s="39">
        <f t="shared" si="6"/>
        <v>0</v>
      </c>
      <c r="AT20" s="61"/>
      <c r="AU20" s="39">
        <v>285</v>
      </c>
      <c r="AV20" s="39">
        <f>AU20*AM20</f>
        <v>0</v>
      </c>
      <c r="AW20" s="39">
        <v>285</v>
      </c>
      <c r="AX20" s="39">
        <f>AW20*AM20</f>
        <v>0</v>
      </c>
      <c r="AY20" s="39">
        <f>AV20+AX20</f>
        <v>0</v>
      </c>
      <c r="AZ20" s="61"/>
      <c r="BA20" s="39">
        <f>AS20+AY20</f>
        <v>0</v>
      </c>
      <c r="BB20" s="61"/>
      <c r="BC20" s="131">
        <v>54000</v>
      </c>
      <c r="BD20" s="37" t="e">
        <f>VLOOKUP(AB20,'Routes Taxes'!#REF!,7,0)</f>
        <v>#REF!</v>
      </c>
      <c r="BE20" s="61" t="e">
        <f>AD20*BD20</f>
        <v>#REF!</v>
      </c>
      <c r="BF20" s="37" t="e">
        <f>VLOOKUP(AI20,'Routes Taxes'!#REF!,7,0)</f>
        <v>#REF!</v>
      </c>
      <c r="BG20" s="61" t="e">
        <f>BF20*AK20</f>
        <v>#REF!</v>
      </c>
      <c r="BH20" s="37" t="e">
        <f t="shared" si="7"/>
        <v>#REF!</v>
      </c>
      <c r="BI20" s="131" t="e">
        <f t="shared" si="7"/>
        <v>#REF!</v>
      </c>
      <c r="BJ20" s="131" t="e">
        <f>BC20+BI20</f>
        <v>#REF!</v>
      </c>
      <c r="BK20" s="61"/>
      <c r="BL20" s="39" t="e">
        <f>AS20-BJ20</f>
        <v>#REF!</v>
      </c>
      <c r="BM20" s="61"/>
      <c r="BN20" s="39" t="e">
        <f>(AS20+AY20)-BJ20</f>
        <v>#REF!</v>
      </c>
      <c r="BO20" s="61"/>
      <c r="BP20" s="131">
        <f>IF(ISNUMBER(J20), IF(ISNUMBER(X20), J20 + X20, J20), IF(ISNUMBER(X20), X20,0))</f>
        <v>0</v>
      </c>
      <c r="BQ20" s="131">
        <f>BC20</f>
        <v>54000</v>
      </c>
      <c r="BR20" s="131">
        <f>K20+Y20</f>
        <v>0</v>
      </c>
      <c r="BS20" s="131">
        <f>BQ20+BR20</f>
        <v>54000</v>
      </c>
      <c r="BT20" s="131">
        <f>BP20-BS20</f>
        <v>-54000</v>
      </c>
    </row>
    <row r="21" spans="1:72" ht="16" hidden="1" thickBot="1" x14ac:dyDescent="0.4">
      <c r="B21"/>
      <c r="C21"/>
      <c r="D21"/>
      <c r="E21"/>
      <c r="F21"/>
      <c r="G21"/>
      <c r="H21"/>
      <c r="R21"/>
      <c r="S21"/>
      <c r="T21"/>
      <c r="U21"/>
      <c r="V21"/>
      <c r="Z21" s="61"/>
      <c r="AA21" s="61"/>
      <c r="AC21" s="82"/>
      <c r="AD21" s="152">
        <f>SUM(AD16:AD20)</f>
        <v>744</v>
      </c>
      <c r="AE21" s="153">
        <f>SUM(AE16:AE20)</f>
        <v>732</v>
      </c>
      <c r="AF21" s="153">
        <f>SUM(AF16:AF20)</f>
        <v>12</v>
      </c>
      <c r="AG21" s="154">
        <f>SUM(AG16:AG20)</f>
        <v>195355.97999999998</v>
      </c>
      <c r="AH21" s="23"/>
      <c r="AJ21" s="82"/>
      <c r="AK21" s="152">
        <f>SUM(AK16:AK20)</f>
        <v>744</v>
      </c>
      <c r="AL21" s="153">
        <f>SUM(AL16:AL20)</f>
        <v>742</v>
      </c>
      <c r="AM21" s="153">
        <f>SUM(AM16:AM20)</f>
        <v>2</v>
      </c>
      <c r="AN21" s="154">
        <f>SUM(AN16:AN20)</f>
        <v>207915.48</v>
      </c>
      <c r="AO21" s="149"/>
      <c r="AP21" s="151">
        <f>SUM(AP16:AP20)</f>
        <v>1488</v>
      </c>
      <c r="AQ21" s="147">
        <f>SUM(AQ16:AQ20)</f>
        <v>1474</v>
      </c>
      <c r="AR21" s="147">
        <f>SUM(AR16:AR20)</f>
        <v>14</v>
      </c>
      <c r="AS21" s="148">
        <f>SUM(AS16:AS20)</f>
        <v>403271.45999999996</v>
      </c>
      <c r="AT21" s="61"/>
      <c r="AU21" s="159">
        <f>AVERAGE(AU16:AU20)</f>
        <v>241</v>
      </c>
      <c r="AV21" s="160">
        <f>SUM(AV16:AV20)</f>
        <v>460</v>
      </c>
      <c r="AW21" s="160">
        <f>AVERAGE(AW16:AW20)</f>
        <v>241</v>
      </c>
      <c r="AX21" s="160">
        <f>SUM(AX16:AX20)</f>
        <v>460</v>
      </c>
      <c r="AY21" s="157">
        <f>SUM(AY16:AY20)</f>
        <v>920</v>
      </c>
      <c r="AZ21" s="61"/>
      <c r="BA21" s="158">
        <f>SUM(BA16:BA20)</f>
        <v>404191.45999999996</v>
      </c>
      <c r="BB21" s="61"/>
      <c r="BC21" s="132">
        <f>SUM(BC16:BC20)</f>
        <v>270000</v>
      </c>
      <c r="BD21" s="132"/>
      <c r="BE21" s="132" t="e">
        <f>SUM(BE16:BE20)</f>
        <v>#REF!</v>
      </c>
      <c r="BF21" s="132"/>
      <c r="BG21" s="132" t="e">
        <f>SUM(BG16:BG20)</f>
        <v>#REF!</v>
      </c>
      <c r="BH21" s="132"/>
      <c r="BI21" s="132" t="e">
        <f>SUM(BI16:BI20)</f>
        <v>#REF!</v>
      </c>
      <c r="BJ21" s="132" t="e">
        <f>SUM(BJ16:BJ20)</f>
        <v>#REF!</v>
      </c>
      <c r="BK21" s="61"/>
      <c r="BL21" s="161" t="e">
        <f>SUM(BL16:BL20)</f>
        <v>#REF!</v>
      </c>
      <c r="BM21" s="61"/>
      <c r="BN21" s="161" t="e">
        <f>SUM(BN16:BN20)</f>
        <v>#REF!</v>
      </c>
      <c r="BO21" s="61"/>
      <c r="BP21" s="132">
        <f>SUM(BP16:BP20)</f>
        <v>403271.45999999996</v>
      </c>
      <c r="BQ21" s="132">
        <f>SUM(BQ16:BQ20)</f>
        <v>270000</v>
      </c>
      <c r="BR21" s="132">
        <f>SUM(BR16:BR20)</f>
        <v>46048.22</v>
      </c>
      <c r="BS21" s="132">
        <f>SUM(BS16:BS20)</f>
        <v>316048.21999999997</v>
      </c>
      <c r="BT21" s="132">
        <f>SUM(BT16:BT20)</f>
        <v>87223.239999999991</v>
      </c>
    </row>
    <row r="22" spans="1:72" hidden="1" x14ac:dyDescent="0.35">
      <c r="B22"/>
      <c r="C22"/>
      <c r="D22"/>
      <c r="E22"/>
      <c r="F22"/>
      <c r="G22"/>
      <c r="H22"/>
      <c r="R22"/>
      <c r="S22"/>
      <c r="T22"/>
      <c r="U22"/>
      <c r="V22"/>
      <c r="AC22" s="61"/>
      <c r="AG22" s="37"/>
      <c r="AH22" s="37"/>
      <c r="AN22" s="23"/>
      <c r="AO22" s="23"/>
      <c r="AS22" s="39"/>
    </row>
    <row r="23" spans="1:72" hidden="1" x14ac:dyDescent="0.35">
      <c r="A23" s="54" t="s">
        <v>9</v>
      </c>
      <c r="B23" t="s">
        <v>10</v>
      </c>
      <c r="O23" s="54" t="s">
        <v>9</v>
      </c>
      <c r="P23" t="s">
        <v>11</v>
      </c>
      <c r="AG23" s="37"/>
      <c r="AH23" s="37"/>
      <c r="AN23" s="37"/>
      <c r="AO23" s="37"/>
      <c r="AS23" s="39"/>
      <c r="BP23" s="83"/>
      <c r="BQ23" s="83"/>
      <c r="BR23" s="83"/>
      <c r="BS23" s="83"/>
      <c r="BT23" s="83"/>
    </row>
    <row r="24" spans="1:72" ht="16" hidden="1" thickBot="1" x14ac:dyDescent="0.4">
      <c r="AG24" s="37"/>
      <c r="AH24" s="37"/>
      <c r="AN24" s="37"/>
      <c r="AO24" s="37"/>
      <c r="AS24" s="39"/>
      <c r="BP24" s="83"/>
      <c r="BQ24" s="83"/>
      <c r="BR24" s="83"/>
      <c r="BS24" s="83"/>
      <c r="BT24" s="83"/>
    </row>
    <row r="25" spans="1:72" hidden="1" x14ac:dyDescent="0.35">
      <c r="A25" s="54" t="s">
        <v>35</v>
      </c>
      <c r="B25" s="54" t="s">
        <v>153</v>
      </c>
      <c r="C25" s="54" t="s">
        <v>14</v>
      </c>
      <c r="D25" s="54" t="s">
        <v>7</v>
      </c>
      <c r="E25" s="54" t="s">
        <v>23</v>
      </c>
      <c r="F25" t="s">
        <v>518</v>
      </c>
      <c r="G25" s="16" t="s">
        <v>151</v>
      </c>
      <c r="H25" s="16" t="s">
        <v>155</v>
      </c>
      <c r="I25" t="s">
        <v>350</v>
      </c>
      <c r="J25" s="16" t="s">
        <v>146</v>
      </c>
      <c r="K25" t="s">
        <v>349</v>
      </c>
      <c r="O25" s="54" t="s">
        <v>35</v>
      </c>
      <c r="P25" s="54" t="s">
        <v>153</v>
      </c>
      <c r="Q25" s="54" t="s">
        <v>14</v>
      </c>
      <c r="R25" s="54" t="s">
        <v>7</v>
      </c>
      <c r="S25" s="54" t="s">
        <v>23</v>
      </c>
      <c r="T25" t="s">
        <v>518</v>
      </c>
      <c r="U25" s="16" t="s">
        <v>151</v>
      </c>
      <c r="V25" s="16" t="s">
        <v>155</v>
      </c>
      <c r="W25" t="s">
        <v>350</v>
      </c>
      <c r="X25" s="16" t="s">
        <v>146</v>
      </c>
      <c r="Y25" t="s">
        <v>349</v>
      </c>
      <c r="Z25" s="16"/>
      <c r="AA25" s="16"/>
      <c r="AB25" s="139" t="s">
        <v>364</v>
      </c>
      <c r="AC25" s="139" t="s">
        <v>355</v>
      </c>
      <c r="AD25" s="139" t="s">
        <v>356</v>
      </c>
      <c r="AE25" s="139" t="s">
        <v>357</v>
      </c>
      <c r="AF25" s="139" t="s">
        <v>358</v>
      </c>
      <c r="AG25" s="140" t="s">
        <v>362</v>
      </c>
      <c r="AH25" s="145"/>
      <c r="AI25" s="139" t="s">
        <v>365</v>
      </c>
      <c r="AJ25" s="139" t="s">
        <v>355</v>
      </c>
      <c r="AK25" s="139" t="s">
        <v>356</v>
      </c>
      <c r="AL25" s="139" t="s">
        <v>357</v>
      </c>
      <c r="AM25" s="139" t="s">
        <v>358</v>
      </c>
      <c r="AN25" s="140" t="s">
        <v>362</v>
      </c>
      <c r="AO25" s="145"/>
      <c r="AP25" s="139" t="s">
        <v>359</v>
      </c>
      <c r="AQ25" s="139" t="s">
        <v>360</v>
      </c>
      <c r="AR25" s="139" t="s">
        <v>361</v>
      </c>
      <c r="AS25" s="141" t="s">
        <v>363</v>
      </c>
      <c r="AT25" s="16"/>
      <c r="AU25" s="156" t="s">
        <v>373</v>
      </c>
      <c r="AV25" s="156" t="s">
        <v>374</v>
      </c>
      <c r="AW25" s="156" t="s">
        <v>375</v>
      </c>
      <c r="AX25" s="156" t="s">
        <v>376</v>
      </c>
      <c r="AY25" s="156" t="s">
        <v>377</v>
      </c>
      <c r="AZ25" s="16"/>
      <c r="BA25" s="156" t="s">
        <v>379</v>
      </c>
      <c r="BB25" s="16"/>
      <c r="BC25" s="129" t="s">
        <v>353</v>
      </c>
      <c r="BD25" s="129" t="s">
        <v>366</v>
      </c>
      <c r="BE25" s="129" t="s">
        <v>369</v>
      </c>
      <c r="BF25" s="129" t="s">
        <v>367</v>
      </c>
      <c r="BG25" s="129" t="s">
        <v>370</v>
      </c>
      <c r="BH25" s="129" t="s">
        <v>81</v>
      </c>
      <c r="BI25" s="129" t="s">
        <v>368</v>
      </c>
      <c r="BJ25" s="129" t="s">
        <v>371</v>
      </c>
      <c r="BK25" s="16"/>
      <c r="BL25" s="141" t="s">
        <v>372</v>
      </c>
      <c r="BM25" s="16"/>
      <c r="BN25" s="141" t="s">
        <v>378</v>
      </c>
      <c r="BO25" s="16"/>
      <c r="BP25" s="129" t="s">
        <v>187</v>
      </c>
      <c r="BQ25" s="129" t="s">
        <v>353</v>
      </c>
      <c r="BR25" s="129" t="s">
        <v>141</v>
      </c>
      <c r="BS25" s="129" t="s">
        <v>351</v>
      </c>
      <c r="BT25" s="129" t="s">
        <v>354</v>
      </c>
    </row>
    <row r="26" spans="1:72" hidden="1" x14ac:dyDescent="0.35">
      <c r="A26" t="s">
        <v>199</v>
      </c>
      <c r="B26" t="s">
        <v>190</v>
      </c>
      <c r="C26" t="s">
        <v>163</v>
      </c>
      <c r="D26" s="59">
        <v>45765</v>
      </c>
      <c r="E26" t="s">
        <v>201</v>
      </c>
      <c r="F26" s="3560">
        <v>186</v>
      </c>
      <c r="G26" s="24">
        <v>186</v>
      </c>
      <c r="H26" s="3561">
        <v>0</v>
      </c>
      <c r="I26" s="30">
        <v>1</v>
      </c>
      <c r="J26" s="37">
        <v>54485.790000000015</v>
      </c>
      <c r="K26" s="10">
        <v>5526.0599999999995</v>
      </c>
      <c r="O26" t="s">
        <v>199</v>
      </c>
      <c r="P26" t="s">
        <v>191</v>
      </c>
      <c r="Q26" t="s">
        <v>162</v>
      </c>
      <c r="R26" s="59">
        <v>45772</v>
      </c>
      <c r="S26" t="s">
        <v>202</v>
      </c>
      <c r="T26" s="3560">
        <v>186</v>
      </c>
      <c r="U26" s="24">
        <v>186</v>
      </c>
      <c r="V26" s="3561">
        <v>0</v>
      </c>
      <c r="W26" s="10">
        <v>1</v>
      </c>
      <c r="X26" s="37">
        <v>54906.299999999996</v>
      </c>
      <c r="Y26" s="10">
        <v>6091.5</v>
      </c>
      <c r="Z26" s="61"/>
      <c r="AA26" s="61"/>
      <c r="AB26" s="16" t="str">
        <f>IF(ISBLANK(C26),"",C26)</f>
        <v>MXP-SSH</v>
      </c>
      <c r="AC26" s="82">
        <f>IF(ISBLANK(D26),"",D26)</f>
        <v>45765</v>
      </c>
      <c r="AD26" s="16">
        <f t="shared" ref="AD26:AF29" si="8">F26</f>
        <v>186</v>
      </c>
      <c r="AE26" s="16">
        <f t="shared" si="8"/>
        <v>186</v>
      </c>
      <c r="AF26" s="16">
        <f t="shared" si="8"/>
        <v>0</v>
      </c>
      <c r="AG26" s="23">
        <f>J26</f>
        <v>54485.790000000015</v>
      </c>
      <c r="AH26" s="23"/>
      <c r="AI26" s="16" t="str">
        <f>Q26</f>
        <v>SSH-MXP</v>
      </c>
      <c r="AJ26" s="82">
        <f>R26</f>
        <v>45772</v>
      </c>
      <c r="AK26" s="16">
        <f t="shared" ref="AK26:AM29" si="9">T26</f>
        <v>186</v>
      </c>
      <c r="AL26" s="16">
        <f t="shared" si="9"/>
        <v>186</v>
      </c>
      <c r="AM26" s="16">
        <f t="shared" si="9"/>
        <v>0</v>
      </c>
      <c r="AN26" s="23">
        <f>X26</f>
        <v>54906.299999999996</v>
      </c>
      <c r="AO26" s="23"/>
      <c r="AP26" s="16">
        <f t="shared" ref="AP26:AS29" si="10">AD26+AK26</f>
        <v>372</v>
      </c>
      <c r="AQ26" s="16">
        <f t="shared" si="10"/>
        <v>372</v>
      </c>
      <c r="AR26" s="16">
        <f t="shared" si="10"/>
        <v>0</v>
      </c>
      <c r="AS26" s="39">
        <f t="shared" si="10"/>
        <v>109392.09000000001</v>
      </c>
      <c r="AT26" s="61"/>
      <c r="AU26" s="39">
        <v>175</v>
      </c>
      <c r="AV26" s="39">
        <f>AU26*AM26</f>
        <v>0</v>
      </c>
      <c r="AW26" s="39">
        <v>175</v>
      </c>
      <c r="AX26" s="39">
        <f>AW26*AM26</f>
        <v>0</v>
      </c>
      <c r="AY26" s="39">
        <f>AV26+AX26</f>
        <v>0</v>
      </c>
      <c r="AZ26" s="61"/>
      <c r="BA26" s="39">
        <f>AS26+AY26</f>
        <v>109392.09000000001</v>
      </c>
      <c r="BB26" s="61"/>
      <c r="BC26" s="131">
        <v>71250</v>
      </c>
      <c r="BD26" s="37" t="e">
        <f>VLOOKUP(AB26,'Routes Taxes'!#REF!,7,0)</f>
        <v>#REF!</v>
      </c>
      <c r="BE26" s="61" t="e">
        <f>AD26*BD26</f>
        <v>#REF!</v>
      </c>
      <c r="BF26" s="37" t="e">
        <f>VLOOKUP(AI26,'Routes Taxes'!#REF!,7,0)</f>
        <v>#REF!</v>
      </c>
      <c r="BG26" s="61" t="e">
        <f>BF26*AK26</f>
        <v>#REF!</v>
      </c>
      <c r="BH26" s="37" t="e">
        <f t="shared" ref="BH26:BI29" si="11">BD26+BF26</f>
        <v>#REF!</v>
      </c>
      <c r="BI26" s="131" t="e">
        <f t="shared" si="11"/>
        <v>#REF!</v>
      </c>
      <c r="BJ26" s="131" t="e">
        <f>BC26+BI26</f>
        <v>#REF!</v>
      </c>
      <c r="BK26" s="61"/>
      <c r="BL26" s="39" t="e">
        <f>AS26-BJ26</f>
        <v>#REF!</v>
      </c>
      <c r="BM26" s="61"/>
      <c r="BN26" s="39" t="e">
        <f>(AS26+AY26)-BJ26</f>
        <v>#REF!</v>
      </c>
      <c r="BO26" s="61"/>
      <c r="BP26" s="131">
        <f>IF(ISNUMBER(J26), IF(ISNUMBER(X26), J26 + X26, J26), IF(ISNUMBER(X26), X26,0))</f>
        <v>109392.09000000001</v>
      </c>
      <c r="BQ26" s="131">
        <f>BC26</f>
        <v>71250</v>
      </c>
      <c r="BR26" s="131">
        <f>K26+Y26</f>
        <v>11617.56</v>
      </c>
      <c r="BS26" s="131">
        <f>BQ26+BR26</f>
        <v>82867.56</v>
      </c>
      <c r="BT26" s="131">
        <f>BP26-BS26</f>
        <v>26524.530000000013</v>
      </c>
    </row>
    <row r="27" spans="1:72" hidden="1" x14ac:dyDescent="0.35">
      <c r="B27"/>
      <c r="C27"/>
      <c r="D27" s="59">
        <v>45772</v>
      </c>
      <c r="E27" t="s">
        <v>202</v>
      </c>
      <c r="F27" s="3560">
        <v>186</v>
      </c>
      <c r="G27" s="24">
        <v>180</v>
      </c>
      <c r="H27" s="3561">
        <v>6</v>
      </c>
      <c r="I27" s="30">
        <v>0.967741935483871</v>
      </c>
      <c r="J27" s="37">
        <v>43192.199999999983</v>
      </c>
      <c r="K27" s="10">
        <v>5347.7999999999993</v>
      </c>
      <c r="R27" s="59">
        <v>45779</v>
      </c>
      <c r="S27" t="s">
        <v>203</v>
      </c>
      <c r="T27" s="3560">
        <v>186</v>
      </c>
      <c r="U27" s="24">
        <v>185</v>
      </c>
      <c r="V27" s="3561">
        <v>1</v>
      </c>
      <c r="W27" s="10">
        <v>0.9946236559139785</v>
      </c>
      <c r="X27" s="37">
        <v>49051.44000000001</v>
      </c>
      <c r="Y27" s="10">
        <v>6058.75</v>
      </c>
      <c r="Z27" s="61"/>
      <c r="AA27" s="61"/>
      <c r="AB27" s="16" t="str">
        <f>AB26</f>
        <v>MXP-SSH</v>
      </c>
      <c r="AC27" s="82">
        <f>IF(ISBLANK(D27),"",D27)</f>
        <v>45772</v>
      </c>
      <c r="AD27" s="16">
        <f t="shared" si="8"/>
        <v>186</v>
      </c>
      <c r="AE27" s="16">
        <f t="shared" si="8"/>
        <v>180</v>
      </c>
      <c r="AF27" s="16">
        <f t="shared" si="8"/>
        <v>6</v>
      </c>
      <c r="AG27" s="23">
        <f>J27</f>
        <v>43192.199999999983</v>
      </c>
      <c r="AH27" s="23"/>
      <c r="AI27" s="16" t="str">
        <f>AI26</f>
        <v>SSH-MXP</v>
      </c>
      <c r="AJ27" s="82">
        <f>R27</f>
        <v>45779</v>
      </c>
      <c r="AK27" s="16">
        <f t="shared" si="9"/>
        <v>186</v>
      </c>
      <c r="AL27" s="16">
        <f t="shared" si="9"/>
        <v>185</v>
      </c>
      <c r="AM27" s="16">
        <f t="shared" si="9"/>
        <v>1</v>
      </c>
      <c r="AN27" s="23">
        <f>X27</f>
        <v>49051.44000000001</v>
      </c>
      <c r="AO27" s="23"/>
      <c r="AP27" s="16">
        <f t="shared" si="10"/>
        <v>372</v>
      </c>
      <c r="AQ27" s="16">
        <f t="shared" si="10"/>
        <v>365</v>
      </c>
      <c r="AR27" s="16">
        <f t="shared" si="10"/>
        <v>7</v>
      </c>
      <c r="AS27" s="39">
        <f t="shared" si="10"/>
        <v>92243.639999999985</v>
      </c>
      <c r="AT27" s="61"/>
      <c r="AU27" s="39">
        <v>175</v>
      </c>
      <c r="AV27" s="39">
        <f>AU27*AM27</f>
        <v>175</v>
      </c>
      <c r="AW27" s="39">
        <v>175</v>
      </c>
      <c r="AX27" s="39">
        <f>AW27*AM27</f>
        <v>175</v>
      </c>
      <c r="AY27" s="39">
        <f>AV27+AX27</f>
        <v>350</v>
      </c>
      <c r="AZ27" s="61"/>
      <c r="BA27" s="39">
        <f>AS27+AY27</f>
        <v>92593.639999999985</v>
      </c>
      <c r="BB27" s="61"/>
      <c r="BC27" s="131">
        <v>71250</v>
      </c>
      <c r="BD27" s="37" t="e">
        <f>VLOOKUP(AB27,'Routes Taxes'!#REF!,7,0)</f>
        <v>#REF!</v>
      </c>
      <c r="BE27" s="61" t="e">
        <f>AD27*BD27</f>
        <v>#REF!</v>
      </c>
      <c r="BF27" s="37" t="e">
        <f>VLOOKUP(AI27,'Routes Taxes'!#REF!,7,0)</f>
        <v>#REF!</v>
      </c>
      <c r="BG27" s="61" t="e">
        <f>BF27*AK27</f>
        <v>#REF!</v>
      </c>
      <c r="BH27" s="37" t="e">
        <f t="shared" si="11"/>
        <v>#REF!</v>
      </c>
      <c r="BI27" s="131" t="e">
        <f t="shared" si="11"/>
        <v>#REF!</v>
      </c>
      <c r="BJ27" s="131" t="e">
        <f>BC27+BI27</f>
        <v>#REF!</v>
      </c>
      <c r="BK27" s="61"/>
      <c r="BL27" s="39" t="e">
        <f>AS27-BJ27</f>
        <v>#REF!</v>
      </c>
      <c r="BM27" s="61"/>
      <c r="BN27" s="39" t="e">
        <f>(AS27+AY27)-BJ27</f>
        <v>#REF!</v>
      </c>
      <c r="BO27" s="61"/>
      <c r="BP27" s="131">
        <f>IF(ISNUMBER(J27), IF(ISNUMBER(X27), J27 + X27, J27), IF(ISNUMBER(X27), X27,0))</f>
        <v>92243.639999999985</v>
      </c>
      <c r="BQ27" s="131">
        <f>BC27</f>
        <v>71250</v>
      </c>
      <c r="BR27" s="131">
        <f>K27+Y27</f>
        <v>11406.55</v>
      </c>
      <c r="BS27" s="131">
        <f>BQ27+BR27</f>
        <v>82656.55</v>
      </c>
      <c r="BT27" s="131">
        <f>BP27-BS27</f>
        <v>9587.089999999982</v>
      </c>
    </row>
    <row r="28" spans="1:72" hidden="1" x14ac:dyDescent="0.35">
      <c r="A28" t="s">
        <v>8</v>
      </c>
      <c r="B28"/>
      <c r="C28"/>
      <c r="D28"/>
      <c r="E28"/>
      <c r="F28" s="3560">
        <v>372</v>
      </c>
      <c r="G28" s="24">
        <v>366</v>
      </c>
      <c r="H28" s="3561">
        <v>6</v>
      </c>
      <c r="I28" s="30">
        <v>0.9838709677419355</v>
      </c>
      <c r="J28" s="37">
        <v>97677.989999999991</v>
      </c>
      <c r="K28" s="10">
        <v>10873.859999999999</v>
      </c>
      <c r="O28" t="s">
        <v>8</v>
      </c>
      <c r="R28"/>
      <c r="S28"/>
      <c r="T28" s="3560">
        <v>372</v>
      </c>
      <c r="U28" s="24">
        <v>371</v>
      </c>
      <c r="V28" s="3561">
        <v>1</v>
      </c>
      <c r="W28" s="10">
        <v>0.99731182795698925</v>
      </c>
      <c r="X28" s="37">
        <v>103957.74</v>
      </c>
      <c r="Y28" s="10">
        <v>12150.25</v>
      </c>
      <c r="Z28" s="61"/>
      <c r="AA28" s="61"/>
      <c r="AB28" s="16" t="str">
        <f>AB27</f>
        <v>MXP-SSH</v>
      </c>
      <c r="AC28" s="82" t="str">
        <f>IF(ISBLANK(D28),"",D28)</f>
        <v/>
      </c>
      <c r="AD28" s="16">
        <f t="shared" si="8"/>
        <v>372</v>
      </c>
      <c r="AE28" s="16">
        <f t="shared" si="8"/>
        <v>366</v>
      </c>
      <c r="AF28" s="16">
        <f t="shared" si="8"/>
        <v>6</v>
      </c>
      <c r="AG28" s="23">
        <f>J28</f>
        <v>97677.989999999991</v>
      </c>
      <c r="AH28" s="23"/>
      <c r="AI28" s="16" t="str">
        <f>AI27</f>
        <v>SSH-MXP</v>
      </c>
      <c r="AJ28" s="82">
        <f>R28</f>
        <v>0</v>
      </c>
      <c r="AK28" s="16">
        <f t="shared" si="9"/>
        <v>372</v>
      </c>
      <c r="AL28" s="16">
        <f t="shared" si="9"/>
        <v>371</v>
      </c>
      <c r="AM28" s="16">
        <f t="shared" si="9"/>
        <v>1</v>
      </c>
      <c r="AN28" s="23">
        <f>X28</f>
        <v>103957.74</v>
      </c>
      <c r="AO28" s="23"/>
      <c r="AP28" s="16">
        <f t="shared" si="10"/>
        <v>744</v>
      </c>
      <c r="AQ28" s="16">
        <f t="shared" si="10"/>
        <v>737</v>
      </c>
      <c r="AR28" s="16">
        <f t="shared" si="10"/>
        <v>7</v>
      </c>
      <c r="AS28" s="39">
        <f t="shared" si="10"/>
        <v>201635.72999999998</v>
      </c>
      <c r="AT28" s="61"/>
      <c r="AU28" s="39">
        <v>285</v>
      </c>
      <c r="AV28" s="39">
        <f>AU28*AM28</f>
        <v>285</v>
      </c>
      <c r="AW28" s="39">
        <v>285</v>
      </c>
      <c r="AX28" s="39">
        <f>AW28*AM28</f>
        <v>285</v>
      </c>
      <c r="AY28" s="39">
        <f>AV28+AX28</f>
        <v>570</v>
      </c>
      <c r="AZ28" s="61"/>
      <c r="BA28" s="39">
        <f>AS28+AY28</f>
        <v>202205.72999999998</v>
      </c>
      <c r="BB28" s="61"/>
      <c r="BC28" s="131">
        <v>71250</v>
      </c>
      <c r="BD28" s="37" t="e">
        <f>VLOOKUP(AB28,'Routes Taxes'!#REF!,7,0)</f>
        <v>#REF!</v>
      </c>
      <c r="BE28" s="61" t="e">
        <f>AD28*BD28</f>
        <v>#REF!</v>
      </c>
      <c r="BF28" s="37" t="e">
        <f>VLOOKUP(AI28,'Routes Taxes'!#REF!,7,0)</f>
        <v>#REF!</v>
      </c>
      <c r="BG28" s="61" t="e">
        <f>BF28*AK28</f>
        <v>#REF!</v>
      </c>
      <c r="BH28" s="37" t="e">
        <f t="shared" si="11"/>
        <v>#REF!</v>
      </c>
      <c r="BI28" s="131" t="e">
        <f t="shared" si="11"/>
        <v>#REF!</v>
      </c>
      <c r="BJ28" s="131" t="e">
        <f>BC28+BI28</f>
        <v>#REF!</v>
      </c>
      <c r="BK28" s="61"/>
      <c r="BL28" s="39" t="e">
        <f>AS28-BJ28</f>
        <v>#REF!</v>
      </c>
      <c r="BM28" s="61"/>
      <c r="BN28" s="39" t="e">
        <f>(AS28+AY28)-BJ28</f>
        <v>#REF!</v>
      </c>
      <c r="BO28" s="61"/>
      <c r="BP28" s="131">
        <f>IF(ISNUMBER(J28), IF(ISNUMBER(X28), J28 + X28, J28), IF(ISNUMBER(X28), X28,0))</f>
        <v>201635.72999999998</v>
      </c>
      <c r="BQ28" s="131">
        <f>BC28</f>
        <v>71250</v>
      </c>
      <c r="BR28" s="131">
        <f>K28+Y28</f>
        <v>23024.11</v>
      </c>
      <c r="BS28" s="131">
        <f>BQ28+BR28</f>
        <v>94274.11</v>
      </c>
      <c r="BT28" s="131">
        <f>BP28-BS28</f>
        <v>107361.61999999998</v>
      </c>
    </row>
    <row r="29" spans="1:72" ht="16" hidden="1" thickBot="1" x14ac:dyDescent="0.4">
      <c r="B29"/>
      <c r="C29"/>
      <c r="D29"/>
      <c r="E29"/>
      <c r="F29"/>
      <c r="G29"/>
      <c r="H29"/>
      <c r="R29"/>
      <c r="S29"/>
      <c r="T29"/>
      <c r="U29"/>
      <c r="V29"/>
      <c r="Z29" s="61"/>
      <c r="AA29" s="61"/>
      <c r="AB29" s="16" t="str">
        <f>AB28</f>
        <v>MXP-SSH</v>
      </c>
      <c r="AC29" s="82" t="str">
        <f>IF(ISBLANK(D29),"",D29)</f>
        <v/>
      </c>
      <c r="AD29" s="16">
        <f t="shared" si="8"/>
        <v>0</v>
      </c>
      <c r="AE29" s="16">
        <f t="shared" si="8"/>
        <v>0</v>
      </c>
      <c r="AF29" s="16">
        <f t="shared" si="8"/>
        <v>0</v>
      </c>
      <c r="AG29" s="23">
        <f>J29</f>
        <v>0</v>
      </c>
      <c r="AH29" s="23"/>
      <c r="AI29" s="16" t="str">
        <f>AI28</f>
        <v>SSH-MXP</v>
      </c>
      <c r="AJ29" s="82">
        <f>R29</f>
        <v>0</v>
      </c>
      <c r="AK29" s="16">
        <f t="shared" si="9"/>
        <v>0</v>
      </c>
      <c r="AL29" s="16">
        <f t="shared" si="9"/>
        <v>0</v>
      </c>
      <c r="AM29" s="16">
        <f t="shared" si="9"/>
        <v>0</v>
      </c>
      <c r="AN29" s="23">
        <f>X29</f>
        <v>0</v>
      </c>
      <c r="AO29" s="23"/>
      <c r="AP29" s="16">
        <f t="shared" si="10"/>
        <v>0</v>
      </c>
      <c r="AQ29" s="16">
        <f t="shared" si="10"/>
        <v>0</v>
      </c>
      <c r="AR29" s="16">
        <f t="shared" si="10"/>
        <v>0</v>
      </c>
      <c r="AS29" s="39">
        <f t="shared" si="10"/>
        <v>0</v>
      </c>
      <c r="AT29" s="61"/>
      <c r="AU29" s="39">
        <v>285</v>
      </c>
      <c r="AV29" s="39">
        <f>AU29*AM29</f>
        <v>0</v>
      </c>
      <c r="AW29" s="39">
        <v>285</v>
      </c>
      <c r="AX29" s="39">
        <f>AW29*AM29</f>
        <v>0</v>
      </c>
      <c r="AY29" s="39">
        <f>AV29+AX29</f>
        <v>0</v>
      </c>
      <c r="AZ29" s="61"/>
      <c r="BA29" s="39">
        <f>AS29+AY29</f>
        <v>0</v>
      </c>
      <c r="BB29" s="61"/>
      <c r="BC29" s="131">
        <v>71250</v>
      </c>
      <c r="BD29" s="37" t="e">
        <f>VLOOKUP(AB29,'Routes Taxes'!#REF!,7,0)</f>
        <v>#REF!</v>
      </c>
      <c r="BE29" s="61" t="e">
        <f>AD29*BD29</f>
        <v>#REF!</v>
      </c>
      <c r="BF29" s="37" t="e">
        <f>VLOOKUP(AI29,'Routes Taxes'!#REF!,7,0)</f>
        <v>#REF!</v>
      </c>
      <c r="BG29" s="61" t="e">
        <f>BF29*AK29</f>
        <v>#REF!</v>
      </c>
      <c r="BH29" s="37" t="e">
        <f t="shared" si="11"/>
        <v>#REF!</v>
      </c>
      <c r="BI29" s="131" t="e">
        <f t="shared" si="11"/>
        <v>#REF!</v>
      </c>
      <c r="BJ29" s="131" t="e">
        <f>BC29+BI29</f>
        <v>#REF!</v>
      </c>
      <c r="BK29" s="61"/>
      <c r="BL29" s="39" t="e">
        <f>AS29-BJ29</f>
        <v>#REF!</v>
      </c>
      <c r="BM29" s="61"/>
      <c r="BN29" s="39" t="e">
        <f>(AS29+AY29)-BJ29</f>
        <v>#REF!</v>
      </c>
      <c r="BO29" s="61"/>
      <c r="BP29" s="131">
        <f>IF(ISNUMBER(J29), IF(ISNUMBER(X29), J29 + X29, J29), IF(ISNUMBER(X29), X29,0))</f>
        <v>0</v>
      </c>
      <c r="BQ29" s="131">
        <f>BC29</f>
        <v>71250</v>
      </c>
      <c r="BR29" s="131">
        <f>K29+Y29</f>
        <v>0</v>
      </c>
      <c r="BS29" s="131">
        <f>BQ29+BR29</f>
        <v>71250</v>
      </c>
      <c r="BT29" s="131">
        <f>BP29-BS29</f>
        <v>-71250</v>
      </c>
    </row>
    <row r="30" spans="1:72" ht="16" hidden="1" thickBot="1" x14ac:dyDescent="0.4">
      <c r="B30"/>
      <c r="C30"/>
      <c r="D30"/>
      <c r="E30"/>
      <c r="F30"/>
      <c r="G30"/>
      <c r="H30"/>
      <c r="R30"/>
      <c r="S30"/>
      <c r="T30"/>
      <c r="U30"/>
      <c r="V30"/>
      <c r="Z30" s="61"/>
      <c r="AA30" s="61"/>
      <c r="AC30" s="82"/>
      <c r="AD30" s="152">
        <f>SUM(AD26:AD29)</f>
        <v>744</v>
      </c>
      <c r="AE30" s="153">
        <f>SUM(AE26:AE29)</f>
        <v>732</v>
      </c>
      <c r="AF30" s="153">
        <f>SUM(AF26:AF29)</f>
        <v>12</v>
      </c>
      <c r="AG30" s="154">
        <f>SUM(AG26:AG29)</f>
        <v>195355.97999999998</v>
      </c>
      <c r="AH30" s="23"/>
      <c r="AJ30" s="82"/>
      <c r="AK30" s="152">
        <f>SUM(AK26:AK29)</f>
        <v>744</v>
      </c>
      <c r="AL30" s="153">
        <f>SUM(AL26:AL29)</f>
        <v>742</v>
      </c>
      <c r="AM30" s="153">
        <f>SUM(AM26:AM29)</f>
        <v>2</v>
      </c>
      <c r="AN30" s="154">
        <f>SUM(AN26:AN29)</f>
        <v>207915.48</v>
      </c>
      <c r="AO30" s="149"/>
      <c r="AP30" s="151">
        <f>SUM(AP26:AP29)</f>
        <v>1488</v>
      </c>
      <c r="AQ30" s="147">
        <f>SUM(AQ26:AQ29)</f>
        <v>1474</v>
      </c>
      <c r="AR30" s="147">
        <f>SUM(AR26:AR29)</f>
        <v>14</v>
      </c>
      <c r="AS30" s="148">
        <f>SUM(AS26:AS29)</f>
        <v>403271.45999999996</v>
      </c>
      <c r="AT30" s="61"/>
      <c r="AU30" s="159">
        <f>AVERAGE(AU26:AU29)</f>
        <v>230</v>
      </c>
      <c r="AV30" s="160">
        <f>SUM(AV26:AV29)</f>
        <v>460</v>
      </c>
      <c r="AW30" s="160">
        <f>AVERAGE(AW26:AW29)</f>
        <v>230</v>
      </c>
      <c r="AX30" s="160">
        <f>SUM(AX26:AX29)</f>
        <v>460</v>
      </c>
      <c r="AY30" s="157">
        <f>SUM(AY26:AY29)</f>
        <v>920</v>
      </c>
      <c r="AZ30" s="61"/>
      <c r="BA30" s="158">
        <f>SUM(BA26:BA29)</f>
        <v>404191.45999999996</v>
      </c>
      <c r="BB30" s="61"/>
      <c r="BC30" s="132">
        <f>SUM(BC26:BC29)</f>
        <v>285000</v>
      </c>
      <c r="BD30" s="132"/>
      <c r="BE30" s="132" t="e">
        <f t="shared" ref="BE30:BJ30" si="12">SUM(BE26:BE29)</f>
        <v>#REF!</v>
      </c>
      <c r="BF30" s="132"/>
      <c r="BG30" s="132" t="e">
        <f t="shared" si="12"/>
        <v>#REF!</v>
      </c>
      <c r="BH30" s="132"/>
      <c r="BI30" s="132" t="e">
        <f t="shared" si="12"/>
        <v>#REF!</v>
      </c>
      <c r="BJ30" s="132" t="e">
        <f t="shared" si="12"/>
        <v>#REF!</v>
      </c>
      <c r="BK30" s="61"/>
      <c r="BL30" s="161" t="e">
        <f>SUM(BL26:BL29)</f>
        <v>#REF!</v>
      </c>
      <c r="BM30" s="61"/>
      <c r="BN30" s="161" t="e">
        <f>SUM(BN26:BN29)</f>
        <v>#REF!</v>
      </c>
      <c r="BO30" s="61"/>
      <c r="BP30" s="132">
        <f>SUM(BP26:BP29)</f>
        <v>403271.45999999996</v>
      </c>
      <c r="BQ30" s="132">
        <f>SUM(BQ26:BQ29)</f>
        <v>285000</v>
      </c>
      <c r="BR30" s="132">
        <f>SUM(BR26:BR29)</f>
        <v>46048.22</v>
      </c>
      <c r="BS30" s="132">
        <f>SUM(BS26:BS29)</f>
        <v>331048.21999999997</v>
      </c>
      <c r="BT30" s="132">
        <f>SUM(BT26:BT29)</f>
        <v>72223.239999999991</v>
      </c>
    </row>
    <row r="31" spans="1:72" hidden="1" x14ac:dyDescent="0.35">
      <c r="B31"/>
      <c r="C31"/>
      <c r="D31"/>
      <c r="E31"/>
      <c r="F31"/>
      <c r="G31"/>
      <c r="H31"/>
      <c r="R31"/>
      <c r="S31"/>
      <c r="T31"/>
      <c r="U31"/>
      <c r="V31"/>
    </row>
    <row r="32" spans="1:72" x14ac:dyDescent="0.35">
      <c r="AC32" s="61"/>
      <c r="AG32" s="37"/>
      <c r="AH32" s="37"/>
      <c r="AN32" s="37"/>
      <c r="AO32" s="37"/>
      <c r="AS32" s="39"/>
      <c r="BP32" s="83"/>
      <c r="BQ32" s="83"/>
      <c r="BR32" s="83"/>
      <c r="BS32" s="83"/>
      <c r="BT32" s="83"/>
    </row>
    <row r="33" spans="1:72" x14ac:dyDescent="0.35">
      <c r="A33" s="54" t="s">
        <v>9</v>
      </c>
      <c r="B33" t="s">
        <v>10</v>
      </c>
      <c r="O33" s="54" t="s">
        <v>9</v>
      </c>
      <c r="P33" t="s">
        <v>11</v>
      </c>
      <c r="AG33" s="37"/>
      <c r="AH33" s="37"/>
      <c r="AN33" s="37"/>
      <c r="AO33" s="37"/>
      <c r="AS33" s="39"/>
      <c r="BP33" s="83"/>
      <c r="BQ33" s="83"/>
      <c r="BR33" s="83"/>
      <c r="BS33" s="83"/>
      <c r="BT33" s="83"/>
    </row>
    <row r="34" spans="1:72" ht="16" thickBot="1" x14ac:dyDescent="0.4">
      <c r="AG34" s="37"/>
      <c r="AH34" s="37"/>
      <c r="AN34" s="37"/>
      <c r="AO34" s="37"/>
      <c r="AS34" s="39"/>
      <c r="BP34" s="83"/>
      <c r="BQ34" s="83"/>
      <c r="BR34" s="83"/>
      <c r="BS34" s="83"/>
      <c r="BT34" s="83"/>
    </row>
    <row r="35" spans="1:72" x14ac:dyDescent="0.35">
      <c r="A35" s="54" t="s">
        <v>35</v>
      </c>
      <c r="B35" s="54" t="s">
        <v>153</v>
      </c>
      <c r="C35" s="54" t="s">
        <v>14</v>
      </c>
      <c r="D35" s="54" t="s">
        <v>7</v>
      </c>
      <c r="E35" s="54" t="s">
        <v>23</v>
      </c>
      <c r="F35" t="s">
        <v>518</v>
      </c>
      <c r="G35" s="16" t="s">
        <v>151</v>
      </c>
      <c r="H35" s="16" t="s">
        <v>155</v>
      </c>
      <c r="I35" t="s">
        <v>350</v>
      </c>
      <c r="J35" s="16" t="s">
        <v>146</v>
      </c>
      <c r="K35" t="s">
        <v>349</v>
      </c>
      <c r="O35" s="54" t="s">
        <v>35</v>
      </c>
      <c r="P35" s="54" t="s">
        <v>153</v>
      </c>
      <c r="Q35" s="54" t="s">
        <v>14</v>
      </c>
      <c r="R35" s="54" t="s">
        <v>7</v>
      </c>
      <c r="S35" s="54" t="s">
        <v>23</v>
      </c>
      <c r="T35" t="s">
        <v>518</v>
      </c>
      <c r="U35" s="16" t="s">
        <v>151</v>
      </c>
      <c r="V35" s="16" t="s">
        <v>155</v>
      </c>
      <c r="W35" t="s">
        <v>350</v>
      </c>
      <c r="X35" s="16" t="s">
        <v>146</v>
      </c>
      <c r="Y35" t="s">
        <v>349</v>
      </c>
      <c r="Z35" s="16"/>
      <c r="AA35" s="16"/>
      <c r="AB35" s="139" t="s">
        <v>364</v>
      </c>
      <c r="AC35" s="139" t="s">
        <v>355</v>
      </c>
      <c r="AD35" s="139" t="s">
        <v>356</v>
      </c>
      <c r="AE35" s="139" t="s">
        <v>357</v>
      </c>
      <c r="AF35" s="139" t="s">
        <v>358</v>
      </c>
      <c r="AG35" s="140" t="s">
        <v>362</v>
      </c>
      <c r="AH35" s="145"/>
      <c r="AI35" s="139" t="s">
        <v>365</v>
      </c>
      <c r="AJ35" s="139" t="s">
        <v>355</v>
      </c>
      <c r="AK35" s="139" t="s">
        <v>356</v>
      </c>
      <c r="AL35" s="139" t="s">
        <v>357</v>
      </c>
      <c r="AM35" s="139" t="s">
        <v>358</v>
      </c>
      <c r="AN35" s="140" t="s">
        <v>362</v>
      </c>
      <c r="AO35" s="145"/>
      <c r="AP35" s="139" t="s">
        <v>359</v>
      </c>
      <c r="AQ35" s="139" t="s">
        <v>360</v>
      </c>
      <c r="AR35" s="139" t="s">
        <v>361</v>
      </c>
      <c r="AS35" s="141" t="s">
        <v>363</v>
      </c>
      <c r="AT35" s="16"/>
      <c r="AU35" s="156" t="s">
        <v>373</v>
      </c>
      <c r="AV35" s="156" t="s">
        <v>374</v>
      </c>
      <c r="AW35" s="156" t="s">
        <v>375</v>
      </c>
      <c r="AX35" s="156" t="s">
        <v>376</v>
      </c>
      <c r="AY35" s="156" t="s">
        <v>377</v>
      </c>
      <c r="AZ35" s="16"/>
      <c r="BA35" s="156" t="s">
        <v>379</v>
      </c>
      <c r="BB35" s="16"/>
      <c r="BC35" s="129" t="s">
        <v>353</v>
      </c>
      <c r="BD35" s="129" t="s">
        <v>366</v>
      </c>
      <c r="BE35" s="129" t="s">
        <v>369</v>
      </c>
      <c r="BF35" s="129" t="s">
        <v>367</v>
      </c>
      <c r="BG35" s="129" t="s">
        <v>370</v>
      </c>
      <c r="BH35" s="129" t="s">
        <v>81</v>
      </c>
      <c r="BI35" s="129" t="s">
        <v>368</v>
      </c>
      <c r="BJ35" s="129" t="s">
        <v>371</v>
      </c>
      <c r="BK35" s="16"/>
      <c r="BL35" s="141" t="s">
        <v>372</v>
      </c>
      <c r="BM35" s="16"/>
      <c r="BN35" s="141" t="s">
        <v>378</v>
      </c>
      <c r="BO35" s="16"/>
      <c r="BP35" s="129" t="s">
        <v>187</v>
      </c>
      <c r="BQ35" s="129" t="s">
        <v>353</v>
      </c>
      <c r="BR35" s="129" t="s">
        <v>141</v>
      </c>
      <c r="BS35" s="129" t="s">
        <v>351</v>
      </c>
      <c r="BT35" s="129" t="s">
        <v>354</v>
      </c>
    </row>
    <row r="36" spans="1:72" x14ac:dyDescent="0.35">
      <c r="A36" t="s">
        <v>199</v>
      </c>
      <c r="B36" t="s">
        <v>190</v>
      </c>
      <c r="C36" t="s">
        <v>163</v>
      </c>
      <c r="D36" s="59">
        <v>45765</v>
      </c>
      <c r="E36" t="s">
        <v>201</v>
      </c>
      <c r="F36" s="3560">
        <v>186</v>
      </c>
      <c r="G36" s="24">
        <v>186</v>
      </c>
      <c r="H36" s="3561">
        <v>0</v>
      </c>
      <c r="I36" s="30">
        <v>1</v>
      </c>
      <c r="J36" s="37">
        <v>54485.790000000015</v>
      </c>
      <c r="K36" s="10">
        <v>5526.0599999999995</v>
      </c>
      <c r="O36" t="s">
        <v>199</v>
      </c>
      <c r="P36" t="s">
        <v>191</v>
      </c>
      <c r="Q36" t="s">
        <v>162</v>
      </c>
      <c r="R36" s="59">
        <v>45772</v>
      </c>
      <c r="S36" t="s">
        <v>202</v>
      </c>
      <c r="T36" s="3560">
        <v>186</v>
      </c>
      <c r="U36" s="24">
        <v>186</v>
      </c>
      <c r="V36" s="3561">
        <v>0</v>
      </c>
      <c r="W36" s="10">
        <v>1</v>
      </c>
      <c r="X36" s="37">
        <v>54906.299999999996</v>
      </c>
      <c r="Y36" s="10">
        <v>6091.5</v>
      </c>
      <c r="Z36" s="61"/>
      <c r="AA36" s="61"/>
      <c r="AB36" s="16" t="str">
        <f>IF(ISBLANK(C36),"",C36)</f>
        <v>MXP-SSH</v>
      </c>
      <c r="AC36" s="82">
        <f>IF(ISBLANK(D36),"",D36)</f>
        <v>45765</v>
      </c>
      <c r="AD36" s="16">
        <f t="shared" ref="AD36:AF40" si="13">F36</f>
        <v>186</v>
      </c>
      <c r="AE36" s="16">
        <f t="shared" si="13"/>
        <v>186</v>
      </c>
      <c r="AF36" s="16">
        <f t="shared" si="13"/>
        <v>0</v>
      </c>
      <c r="AG36" s="23">
        <f>J36</f>
        <v>54485.790000000015</v>
      </c>
      <c r="AH36" s="23"/>
      <c r="AI36" s="16" t="str">
        <f>Q36</f>
        <v>SSH-MXP</v>
      </c>
      <c r="AJ36" s="82">
        <f>R36</f>
        <v>45772</v>
      </c>
      <c r="AK36" s="16">
        <f t="shared" ref="AK36:AM40" si="14">T36</f>
        <v>186</v>
      </c>
      <c r="AL36" s="16">
        <f t="shared" si="14"/>
        <v>186</v>
      </c>
      <c r="AM36" s="16">
        <f t="shared" si="14"/>
        <v>0</v>
      </c>
      <c r="AN36" s="23">
        <f>X36</f>
        <v>54906.299999999996</v>
      </c>
      <c r="AO36" s="23"/>
      <c r="AP36" s="16">
        <f t="shared" ref="AP36:AS40" si="15">AD36+AK36</f>
        <v>372</v>
      </c>
      <c r="AQ36" s="16">
        <f t="shared" si="15"/>
        <v>372</v>
      </c>
      <c r="AR36" s="16">
        <f t="shared" si="15"/>
        <v>0</v>
      </c>
      <c r="AS36" s="39">
        <f t="shared" si="15"/>
        <v>109392.09000000001</v>
      </c>
      <c r="AT36" s="61"/>
      <c r="AU36" s="39">
        <v>175</v>
      </c>
      <c r="AV36" s="39">
        <f>AU36*AM36</f>
        <v>0</v>
      </c>
      <c r="AW36" s="39">
        <v>175</v>
      </c>
      <c r="AX36" s="39">
        <f>AW36*AM36</f>
        <v>0</v>
      </c>
      <c r="AY36" s="39">
        <f>AV36+AX36</f>
        <v>0</v>
      </c>
      <c r="AZ36" s="61"/>
      <c r="BA36" s="39">
        <f>AS36+AY36</f>
        <v>109392.09000000001</v>
      </c>
      <c r="BB36" s="61"/>
      <c r="BC36" s="131">
        <v>63600</v>
      </c>
      <c r="BD36" s="37" t="e">
        <f>VLOOKUP(AB36,'Routes Taxes'!#REF!,7,0)</f>
        <v>#REF!</v>
      </c>
      <c r="BE36" s="61" t="e">
        <f>AD36*BD36</f>
        <v>#REF!</v>
      </c>
      <c r="BF36" s="37" t="e">
        <f>VLOOKUP(AI36,'Routes Taxes'!#REF!,7,0)</f>
        <v>#REF!</v>
      </c>
      <c r="BG36" s="61" t="e">
        <f>BF36*AK36</f>
        <v>#REF!</v>
      </c>
      <c r="BH36" s="37" t="e">
        <f t="shared" ref="BH36:BI40" si="16">BD36+BF36</f>
        <v>#REF!</v>
      </c>
      <c r="BI36" s="131" t="e">
        <f t="shared" si="16"/>
        <v>#REF!</v>
      </c>
      <c r="BJ36" s="131" t="e">
        <f>BC36+BI36</f>
        <v>#REF!</v>
      </c>
      <c r="BK36" s="61"/>
      <c r="BL36" s="39" t="e">
        <f>AS36-BJ36</f>
        <v>#REF!</v>
      </c>
      <c r="BM36" s="61"/>
      <c r="BN36" s="39" t="e">
        <f>(AS36+AY36)-BJ36</f>
        <v>#REF!</v>
      </c>
      <c r="BO36" s="61"/>
      <c r="BP36" s="131">
        <f>IF(ISNUMBER(J36), IF(ISNUMBER(X36), J36 + X36, J36), IF(ISNUMBER(X36), X36,0))</f>
        <v>109392.09000000001</v>
      </c>
      <c r="BQ36" s="131">
        <f>BC36</f>
        <v>63600</v>
      </c>
      <c r="BR36" s="131">
        <f>K36+Y36</f>
        <v>11617.56</v>
      </c>
      <c r="BS36" s="131">
        <f>BQ36+BR36</f>
        <v>75217.56</v>
      </c>
      <c r="BT36" s="131">
        <f>BP36-BS36</f>
        <v>34174.530000000013</v>
      </c>
    </row>
    <row r="37" spans="1:72" x14ac:dyDescent="0.35">
      <c r="B37"/>
      <c r="C37"/>
      <c r="D37" s="59">
        <v>45772</v>
      </c>
      <c r="E37" t="s">
        <v>202</v>
      </c>
      <c r="F37" s="3560">
        <v>186</v>
      </c>
      <c r="G37" s="24">
        <v>180</v>
      </c>
      <c r="H37" s="3561">
        <v>6</v>
      </c>
      <c r="I37" s="30">
        <v>0.967741935483871</v>
      </c>
      <c r="J37" s="37">
        <v>43192.199999999983</v>
      </c>
      <c r="K37" s="10">
        <v>5347.7999999999993</v>
      </c>
      <c r="R37" s="59">
        <v>45779</v>
      </c>
      <c r="S37" t="s">
        <v>203</v>
      </c>
      <c r="T37" s="3560">
        <v>186</v>
      </c>
      <c r="U37" s="24">
        <v>185</v>
      </c>
      <c r="V37" s="3561">
        <v>1</v>
      </c>
      <c r="W37" s="10">
        <v>0.9946236559139785</v>
      </c>
      <c r="X37" s="37">
        <v>49051.44000000001</v>
      </c>
      <c r="Y37" s="10">
        <v>6058.75</v>
      </c>
      <c r="Z37" s="61"/>
      <c r="AA37" s="61"/>
      <c r="AB37" s="16" t="str">
        <f>AB36</f>
        <v>MXP-SSH</v>
      </c>
      <c r="AC37" s="82">
        <f>IF(ISBLANK(D37),"",D37)</f>
        <v>45772</v>
      </c>
      <c r="AD37" s="16">
        <f t="shared" si="13"/>
        <v>186</v>
      </c>
      <c r="AE37" s="16">
        <f t="shared" si="13"/>
        <v>180</v>
      </c>
      <c r="AF37" s="16">
        <f t="shared" si="13"/>
        <v>6</v>
      </c>
      <c r="AG37" s="23">
        <f>J37</f>
        <v>43192.199999999983</v>
      </c>
      <c r="AH37" s="23"/>
      <c r="AI37" s="16" t="str">
        <f>AI36</f>
        <v>SSH-MXP</v>
      </c>
      <c r="AJ37" s="82">
        <f>R37</f>
        <v>45779</v>
      </c>
      <c r="AK37" s="16">
        <f t="shared" si="14"/>
        <v>186</v>
      </c>
      <c r="AL37" s="16">
        <f t="shared" si="14"/>
        <v>185</v>
      </c>
      <c r="AM37" s="16">
        <f t="shared" si="14"/>
        <v>1</v>
      </c>
      <c r="AN37" s="23">
        <f>X37</f>
        <v>49051.44000000001</v>
      </c>
      <c r="AO37" s="23"/>
      <c r="AP37" s="16">
        <f t="shared" si="15"/>
        <v>372</v>
      </c>
      <c r="AQ37" s="16">
        <f t="shared" si="15"/>
        <v>365</v>
      </c>
      <c r="AR37" s="16">
        <f t="shared" si="15"/>
        <v>7</v>
      </c>
      <c r="AS37" s="39">
        <f t="shared" si="15"/>
        <v>92243.639999999985</v>
      </c>
      <c r="AT37" s="61"/>
      <c r="AU37" s="39">
        <v>175</v>
      </c>
      <c r="AV37" s="39">
        <f>AU37*AM37</f>
        <v>175</v>
      </c>
      <c r="AW37" s="39">
        <v>175</v>
      </c>
      <c r="AX37" s="39">
        <f>AW37*AM37</f>
        <v>175</v>
      </c>
      <c r="AY37" s="39">
        <f>AV37+AX37</f>
        <v>350</v>
      </c>
      <c r="AZ37" s="61"/>
      <c r="BA37" s="39">
        <f>AS37+AY37</f>
        <v>92593.639999999985</v>
      </c>
      <c r="BB37" s="61"/>
      <c r="BC37" s="131">
        <v>63600</v>
      </c>
      <c r="BD37" s="37" t="e">
        <f>VLOOKUP(AB37,'Routes Taxes'!#REF!,7,0)</f>
        <v>#REF!</v>
      </c>
      <c r="BE37" s="61" t="e">
        <f>AD37*BD37</f>
        <v>#REF!</v>
      </c>
      <c r="BF37" s="37" t="e">
        <f>VLOOKUP(AI37,'Routes Taxes'!#REF!,7,0)</f>
        <v>#REF!</v>
      </c>
      <c r="BG37" s="61" t="e">
        <f>BF37*AK37</f>
        <v>#REF!</v>
      </c>
      <c r="BH37" s="37" t="e">
        <f t="shared" si="16"/>
        <v>#REF!</v>
      </c>
      <c r="BI37" s="131" t="e">
        <f t="shared" si="16"/>
        <v>#REF!</v>
      </c>
      <c r="BJ37" s="131" t="e">
        <f>BC37+BI37</f>
        <v>#REF!</v>
      </c>
      <c r="BK37" s="61"/>
      <c r="BL37" s="39" t="e">
        <f>AS37-BJ37</f>
        <v>#REF!</v>
      </c>
      <c r="BM37" s="61"/>
      <c r="BN37" s="39" t="e">
        <f>(AS37+AY37)-BJ37</f>
        <v>#REF!</v>
      </c>
      <c r="BO37" s="61"/>
      <c r="BP37" s="131">
        <f>IF(ISNUMBER(J37), IF(ISNUMBER(X37), J37 + X37, J37), IF(ISNUMBER(X37), X37,0))</f>
        <v>92243.639999999985</v>
      </c>
      <c r="BQ37" s="131">
        <f>BC37</f>
        <v>63600</v>
      </c>
      <c r="BR37" s="131">
        <f>K37+Y37</f>
        <v>11406.55</v>
      </c>
      <c r="BS37" s="131">
        <f>BQ37+BR37</f>
        <v>75006.55</v>
      </c>
      <c r="BT37" s="131">
        <f>BP37-BS37</f>
        <v>17237.089999999982</v>
      </c>
    </row>
    <row r="38" spans="1:72" x14ac:dyDescent="0.35">
      <c r="A38" t="s">
        <v>8</v>
      </c>
      <c r="B38"/>
      <c r="C38"/>
      <c r="D38"/>
      <c r="E38"/>
      <c r="F38" s="3560">
        <v>372</v>
      </c>
      <c r="G38" s="24">
        <v>366</v>
      </c>
      <c r="H38" s="3561">
        <v>6</v>
      </c>
      <c r="I38" s="30">
        <v>0.9838709677419355</v>
      </c>
      <c r="J38" s="37">
        <v>97677.989999999991</v>
      </c>
      <c r="K38" s="10">
        <v>10873.859999999999</v>
      </c>
      <c r="O38" t="s">
        <v>8</v>
      </c>
      <c r="R38"/>
      <c r="S38"/>
      <c r="T38" s="3560">
        <v>372</v>
      </c>
      <c r="U38" s="24">
        <v>371</v>
      </c>
      <c r="V38" s="3561">
        <v>1</v>
      </c>
      <c r="W38" s="10">
        <v>0.99731182795698925</v>
      </c>
      <c r="X38" s="37">
        <v>103957.74</v>
      </c>
      <c r="Y38" s="10">
        <v>12150.25</v>
      </c>
      <c r="Z38" s="61"/>
      <c r="AA38" s="61"/>
      <c r="AB38" s="16" t="str">
        <f>AB37</f>
        <v>MXP-SSH</v>
      </c>
      <c r="AC38" s="82" t="str">
        <f>IF(ISBLANK(D38),"",D38)</f>
        <v/>
      </c>
      <c r="AD38" s="16">
        <f t="shared" si="13"/>
        <v>372</v>
      </c>
      <c r="AE38" s="16">
        <f t="shared" si="13"/>
        <v>366</v>
      </c>
      <c r="AF38" s="16">
        <f t="shared" si="13"/>
        <v>6</v>
      </c>
      <c r="AG38" s="23">
        <f>J38</f>
        <v>97677.989999999991</v>
      </c>
      <c r="AH38" s="23"/>
      <c r="AI38" s="16" t="str">
        <f>AI37</f>
        <v>SSH-MXP</v>
      </c>
      <c r="AJ38" s="82">
        <f>R38</f>
        <v>0</v>
      </c>
      <c r="AK38" s="16">
        <f t="shared" si="14"/>
        <v>372</v>
      </c>
      <c r="AL38" s="16">
        <f t="shared" si="14"/>
        <v>371</v>
      </c>
      <c r="AM38" s="16">
        <f t="shared" si="14"/>
        <v>1</v>
      </c>
      <c r="AN38" s="23">
        <f>X38</f>
        <v>103957.74</v>
      </c>
      <c r="AO38" s="23"/>
      <c r="AP38" s="16">
        <f t="shared" si="15"/>
        <v>744</v>
      </c>
      <c r="AQ38" s="16">
        <f t="shared" si="15"/>
        <v>737</v>
      </c>
      <c r="AR38" s="16">
        <f t="shared" si="15"/>
        <v>7</v>
      </c>
      <c r="AS38" s="39">
        <f t="shared" si="15"/>
        <v>201635.72999999998</v>
      </c>
      <c r="AT38" s="61"/>
      <c r="AU38" s="39">
        <v>285</v>
      </c>
      <c r="AV38" s="39">
        <f>AU38*AM38</f>
        <v>285</v>
      </c>
      <c r="AW38" s="39">
        <v>285</v>
      </c>
      <c r="AX38" s="39">
        <f>AW38*AM38</f>
        <v>285</v>
      </c>
      <c r="AY38" s="39">
        <f>AV38+AX38</f>
        <v>570</v>
      </c>
      <c r="AZ38" s="61"/>
      <c r="BA38" s="39">
        <f>AS38+AY38</f>
        <v>202205.72999999998</v>
      </c>
      <c r="BB38" s="61"/>
      <c r="BC38" s="131">
        <v>63600</v>
      </c>
      <c r="BD38" s="37" t="e">
        <f>VLOOKUP(AB38,'Routes Taxes'!#REF!,7,0)</f>
        <v>#REF!</v>
      </c>
      <c r="BE38" s="61" t="e">
        <f>AD38*BD38</f>
        <v>#REF!</v>
      </c>
      <c r="BF38" s="37" t="e">
        <f>VLOOKUP(AI38,'Routes Taxes'!#REF!,7,0)</f>
        <v>#REF!</v>
      </c>
      <c r="BG38" s="61" t="e">
        <f>BF38*AK38</f>
        <v>#REF!</v>
      </c>
      <c r="BH38" s="37" t="e">
        <f t="shared" si="16"/>
        <v>#REF!</v>
      </c>
      <c r="BI38" s="131" t="e">
        <f t="shared" si="16"/>
        <v>#REF!</v>
      </c>
      <c r="BJ38" s="131" t="e">
        <f>BC38+BI38</f>
        <v>#REF!</v>
      </c>
      <c r="BK38" s="61"/>
      <c r="BL38" s="39" t="e">
        <f>AS38-BJ38</f>
        <v>#REF!</v>
      </c>
      <c r="BM38" s="61"/>
      <c r="BN38" s="39" t="e">
        <f>(AS38+AY38)-BJ38</f>
        <v>#REF!</v>
      </c>
      <c r="BO38" s="61"/>
      <c r="BP38" s="131">
        <f>IF(ISNUMBER(J38), IF(ISNUMBER(X38), J38 + X38, J38), IF(ISNUMBER(X38), X38,0))</f>
        <v>201635.72999999998</v>
      </c>
      <c r="BQ38" s="131">
        <f>BC38</f>
        <v>63600</v>
      </c>
      <c r="BR38" s="131">
        <f>K38+Y38</f>
        <v>23024.11</v>
      </c>
      <c r="BS38" s="131">
        <f>BQ38+BR38</f>
        <v>86624.11</v>
      </c>
      <c r="BT38" s="131">
        <f>BP38-BS38</f>
        <v>115011.61999999998</v>
      </c>
    </row>
    <row r="39" spans="1:72" x14ac:dyDescent="0.35">
      <c r="B39"/>
      <c r="C39"/>
      <c r="D39"/>
      <c r="E39"/>
      <c r="F39"/>
      <c r="G39"/>
      <c r="H39"/>
      <c r="R39"/>
      <c r="S39"/>
      <c r="T39"/>
      <c r="U39"/>
      <c r="V39"/>
      <c r="Z39" s="61"/>
      <c r="AA39" s="61"/>
      <c r="AB39" s="16" t="str">
        <f>AB38</f>
        <v>MXP-SSH</v>
      </c>
      <c r="AC39" s="82" t="str">
        <f>IF(ISBLANK(D39),"",D39)</f>
        <v/>
      </c>
      <c r="AD39" s="16">
        <f t="shared" si="13"/>
        <v>0</v>
      </c>
      <c r="AE39" s="16">
        <f t="shared" si="13"/>
        <v>0</v>
      </c>
      <c r="AF39" s="16">
        <f t="shared" si="13"/>
        <v>0</v>
      </c>
      <c r="AG39" s="23">
        <f>J39</f>
        <v>0</v>
      </c>
      <c r="AH39" s="23"/>
      <c r="AI39" s="16" t="str">
        <f>AI38</f>
        <v>SSH-MXP</v>
      </c>
      <c r="AJ39" s="82">
        <f>R39</f>
        <v>0</v>
      </c>
      <c r="AK39" s="16">
        <f t="shared" si="14"/>
        <v>0</v>
      </c>
      <c r="AL39" s="16">
        <f t="shared" si="14"/>
        <v>0</v>
      </c>
      <c r="AM39" s="16">
        <f t="shared" si="14"/>
        <v>0</v>
      </c>
      <c r="AN39" s="23">
        <f>X39</f>
        <v>0</v>
      </c>
      <c r="AO39" s="23"/>
      <c r="AP39" s="16">
        <f t="shared" si="15"/>
        <v>0</v>
      </c>
      <c r="AQ39" s="16">
        <f t="shared" si="15"/>
        <v>0</v>
      </c>
      <c r="AR39" s="16">
        <f t="shared" si="15"/>
        <v>0</v>
      </c>
      <c r="AS39" s="39">
        <f t="shared" si="15"/>
        <v>0</v>
      </c>
      <c r="AT39" s="61"/>
      <c r="AU39" s="39">
        <v>285</v>
      </c>
      <c r="AV39" s="39">
        <f>AU39*AM39</f>
        <v>0</v>
      </c>
      <c r="AW39" s="39">
        <v>285</v>
      </c>
      <c r="AX39" s="39">
        <f>AW39*AM39</f>
        <v>0</v>
      </c>
      <c r="AY39" s="39">
        <f>AV39+AX39</f>
        <v>0</v>
      </c>
      <c r="AZ39" s="61"/>
      <c r="BA39" s="39">
        <f>AS39+AY39</f>
        <v>0</v>
      </c>
      <c r="BB39" s="61"/>
      <c r="BC39" s="131">
        <v>63600</v>
      </c>
      <c r="BD39" s="37" t="e">
        <f>VLOOKUP(AB39,'Routes Taxes'!#REF!,7,0)</f>
        <v>#REF!</v>
      </c>
      <c r="BE39" s="61" t="e">
        <f>AD39*BD39</f>
        <v>#REF!</v>
      </c>
      <c r="BF39" s="37" t="e">
        <f>VLOOKUP(AI39,'Routes Taxes'!#REF!,7,0)</f>
        <v>#REF!</v>
      </c>
      <c r="BG39" s="61" t="e">
        <f>BF39*AK39</f>
        <v>#REF!</v>
      </c>
      <c r="BH39" s="37" t="e">
        <f t="shared" si="16"/>
        <v>#REF!</v>
      </c>
      <c r="BI39" s="131" t="e">
        <f t="shared" si="16"/>
        <v>#REF!</v>
      </c>
      <c r="BJ39" s="131" t="e">
        <f>BC39+BI39</f>
        <v>#REF!</v>
      </c>
      <c r="BK39" s="61"/>
      <c r="BL39" s="39" t="e">
        <f>AS39-BJ39</f>
        <v>#REF!</v>
      </c>
      <c r="BM39" s="61"/>
      <c r="BN39" s="39" t="e">
        <f>(AS39+AY39)-BJ39</f>
        <v>#REF!</v>
      </c>
      <c r="BO39" s="61"/>
      <c r="BP39" s="131">
        <f>IF(ISNUMBER(J39), IF(ISNUMBER(X39), J39 + X39, J39), IF(ISNUMBER(X39), X39,0))</f>
        <v>0</v>
      </c>
      <c r="BQ39" s="131">
        <f>BC39</f>
        <v>63600</v>
      </c>
      <c r="BR39" s="131">
        <f>K39+Y39</f>
        <v>0</v>
      </c>
      <c r="BS39" s="131">
        <f>BQ39+BR39</f>
        <v>63600</v>
      </c>
      <c r="BT39" s="131">
        <f>BP39-BS39</f>
        <v>-63600</v>
      </c>
    </row>
    <row r="40" spans="1:72" ht="16" thickBot="1" x14ac:dyDescent="0.4">
      <c r="B40"/>
      <c r="C40"/>
      <c r="D40"/>
      <c r="E40"/>
      <c r="F40"/>
      <c r="G40"/>
      <c r="H40"/>
      <c r="R40"/>
      <c r="S40"/>
      <c r="T40"/>
      <c r="U40"/>
      <c r="V40"/>
      <c r="Z40" s="61"/>
      <c r="AA40" s="61"/>
      <c r="AB40" s="16" t="str">
        <f>AB39</f>
        <v>MXP-SSH</v>
      </c>
      <c r="AC40" s="82" t="str">
        <f>IF(ISBLANK(D40),"",D40)</f>
        <v/>
      </c>
      <c r="AD40" s="16">
        <f t="shared" si="13"/>
        <v>0</v>
      </c>
      <c r="AE40" s="16">
        <f t="shared" si="13"/>
        <v>0</v>
      </c>
      <c r="AF40" s="16">
        <f t="shared" si="13"/>
        <v>0</v>
      </c>
      <c r="AG40" s="23">
        <f>J40</f>
        <v>0</v>
      </c>
      <c r="AH40" s="23"/>
      <c r="AI40" s="16" t="str">
        <f>AI39</f>
        <v>SSH-MXP</v>
      </c>
      <c r="AJ40" s="82">
        <f>R40</f>
        <v>0</v>
      </c>
      <c r="AK40" s="16">
        <f t="shared" si="14"/>
        <v>0</v>
      </c>
      <c r="AL40" s="16">
        <f t="shared" si="14"/>
        <v>0</v>
      </c>
      <c r="AM40" s="16">
        <f t="shared" si="14"/>
        <v>0</v>
      </c>
      <c r="AN40" s="23">
        <f>X40</f>
        <v>0</v>
      </c>
      <c r="AO40" s="23"/>
      <c r="AP40" s="16">
        <f t="shared" si="15"/>
        <v>0</v>
      </c>
      <c r="AQ40" s="16">
        <f t="shared" si="15"/>
        <v>0</v>
      </c>
      <c r="AR40" s="16">
        <f t="shared" si="15"/>
        <v>0</v>
      </c>
      <c r="AS40" s="39">
        <f t="shared" si="15"/>
        <v>0</v>
      </c>
      <c r="AT40" s="61"/>
      <c r="AU40" s="39">
        <v>285</v>
      </c>
      <c r="AV40" s="39">
        <f>AU40*AM40</f>
        <v>0</v>
      </c>
      <c r="AW40" s="39">
        <v>285</v>
      </c>
      <c r="AX40" s="39">
        <f>AW40*AM40</f>
        <v>0</v>
      </c>
      <c r="AY40" s="39">
        <f>AV40+AX40</f>
        <v>0</v>
      </c>
      <c r="AZ40" s="61"/>
      <c r="BA40" s="39">
        <f>AS40+AY40</f>
        <v>0</v>
      </c>
      <c r="BB40" s="61"/>
      <c r="BC40" s="131">
        <v>63600</v>
      </c>
      <c r="BD40" s="37" t="e">
        <f>VLOOKUP(AB40,'Routes Taxes'!#REF!,7,0)</f>
        <v>#REF!</v>
      </c>
      <c r="BE40" s="61" t="e">
        <f>AD40*BD40</f>
        <v>#REF!</v>
      </c>
      <c r="BF40" s="37" t="e">
        <f>VLOOKUP(AI40,'Routes Taxes'!#REF!,7,0)</f>
        <v>#REF!</v>
      </c>
      <c r="BG40" s="61" t="e">
        <f>BF40*AK40</f>
        <v>#REF!</v>
      </c>
      <c r="BH40" s="37" t="e">
        <f t="shared" si="16"/>
        <v>#REF!</v>
      </c>
      <c r="BI40" s="131" t="e">
        <f t="shared" si="16"/>
        <v>#REF!</v>
      </c>
      <c r="BJ40" s="131" t="e">
        <f>BC40+BI40</f>
        <v>#REF!</v>
      </c>
      <c r="BK40" s="61"/>
      <c r="BL40" s="39" t="e">
        <f>AS40-BJ40</f>
        <v>#REF!</v>
      </c>
      <c r="BM40" s="61"/>
      <c r="BN40" s="39" t="e">
        <f>(AS40+AY40)-BJ40</f>
        <v>#REF!</v>
      </c>
      <c r="BO40" s="61"/>
      <c r="BP40" s="131">
        <f>IF(ISNUMBER(J40), IF(ISNUMBER(X40), J40 + X40, J40), IF(ISNUMBER(X40), X40,0))</f>
        <v>0</v>
      </c>
      <c r="BQ40" s="131">
        <f>BC40</f>
        <v>63600</v>
      </c>
      <c r="BR40" s="131">
        <f>K40+Y40</f>
        <v>0</v>
      </c>
      <c r="BS40" s="131">
        <f>BQ40+BR40</f>
        <v>63600</v>
      </c>
      <c r="BT40" s="131">
        <f>BP40-BS40</f>
        <v>-63600</v>
      </c>
    </row>
    <row r="41" spans="1:72" ht="16" thickBot="1" x14ac:dyDescent="0.4">
      <c r="B41"/>
      <c r="C41"/>
      <c r="D41"/>
      <c r="E41"/>
      <c r="F41"/>
      <c r="G41"/>
      <c r="H41"/>
      <c r="R41"/>
      <c r="S41"/>
      <c r="T41"/>
      <c r="U41"/>
      <c r="V41"/>
      <c r="Z41" s="61"/>
      <c r="AA41" s="61"/>
      <c r="AC41" s="82"/>
      <c r="AD41" s="152">
        <f>SUM(AD36:AD40)</f>
        <v>744</v>
      </c>
      <c r="AE41" s="153">
        <f>SUM(AE36:AE40)</f>
        <v>732</v>
      </c>
      <c r="AF41" s="153">
        <f>SUM(AF36:AF40)</f>
        <v>12</v>
      </c>
      <c r="AG41" s="154">
        <f>SUM(AG36:AG40)</f>
        <v>195355.97999999998</v>
      </c>
      <c r="AH41" s="23"/>
      <c r="AJ41" s="82"/>
      <c r="AK41" s="152">
        <f>SUM(AK36:AK40)</f>
        <v>744</v>
      </c>
      <c r="AL41" s="153">
        <f>SUM(AL36:AL40)</f>
        <v>742</v>
      </c>
      <c r="AM41" s="153">
        <f>SUM(AM36:AM40)</f>
        <v>2</v>
      </c>
      <c r="AN41" s="154">
        <f>SUM(AN36:AN40)</f>
        <v>207915.48</v>
      </c>
      <c r="AO41" s="149"/>
      <c r="AP41" s="151">
        <f>SUM(AP36:AP40)</f>
        <v>1488</v>
      </c>
      <c r="AQ41" s="147">
        <f>SUM(AQ36:AQ40)</f>
        <v>1474</v>
      </c>
      <c r="AR41" s="147">
        <f>SUM(AR36:AR40)</f>
        <v>14</v>
      </c>
      <c r="AS41" s="148">
        <f>SUM(AS36:AS40)</f>
        <v>403271.45999999996</v>
      </c>
      <c r="AT41" s="61"/>
      <c r="AU41" s="159">
        <f>AVERAGE(AU36:AU40)</f>
        <v>241</v>
      </c>
      <c r="AV41" s="160">
        <f>SUM(AV36:AV40)</f>
        <v>460</v>
      </c>
      <c r="AW41" s="160">
        <f>AVERAGE(AW36:AW40)</f>
        <v>241</v>
      </c>
      <c r="AX41" s="160">
        <f>SUM(AX36:AX40)</f>
        <v>460</v>
      </c>
      <c r="AY41" s="157">
        <f>SUM(AY36:AY40)</f>
        <v>920</v>
      </c>
      <c r="AZ41" s="61"/>
      <c r="BA41" s="158">
        <f>SUM(BA36:BA40)</f>
        <v>404191.45999999996</v>
      </c>
      <c r="BB41" s="61"/>
      <c r="BC41" s="132">
        <f>SUM(BC36:BC40)</f>
        <v>318000</v>
      </c>
      <c r="BD41" s="132"/>
      <c r="BE41" s="132" t="e">
        <f>SUM(BE36:BE40)</f>
        <v>#REF!</v>
      </c>
      <c r="BF41" s="132"/>
      <c r="BG41" s="132" t="e">
        <f>SUM(BG36:BG40)</f>
        <v>#REF!</v>
      </c>
      <c r="BH41" s="132"/>
      <c r="BI41" s="132" t="e">
        <f>SUM(BI36:BI40)</f>
        <v>#REF!</v>
      </c>
      <c r="BJ41" s="132" t="e">
        <f>SUM(BJ36:BJ40)</f>
        <v>#REF!</v>
      </c>
      <c r="BK41" s="61"/>
      <c r="BL41" s="161" t="e">
        <f>SUM(BL36:BL40)</f>
        <v>#REF!</v>
      </c>
      <c r="BM41" s="61"/>
      <c r="BN41" s="161" t="e">
        <f>SUM(BN36:BN40)</f>
        <v>#REF!</v>
      </c>
      <c r="BO41" s="61"/>
      <c r="BP41" s="132">
        <f>SUM(BP36:BP40)</f>
        <v>403271.45999999996</v>
      </c>
      <c r="BQ41" s="132">
        <f>SUM(BQ36:BQ40)</f>
        <v>318000</v>
      </c>
      <c r="BR41" s="132">
        <f>SUM(BR36:BR40)</f>
        <v>46048.22</v>
      </c>
      <c r="BS41" s="132">
        <f>SUM(BS36:BS40)</f>
        <v>364048.22</v>
      </c>
      <c r="BT41" s="132">
        <f>SUM(BT36:BT40)</f>
        <v>39223.239999999991</v>
      </c>
    </row>
    <row r="42" spans="1:72" x14ac:dyDescent="0.35">
      <c r="B42"/>
      <c r="C42"/>
      <c r="D42"/>
      <c r="E42"/>
      <c r="F42"/>
      <c r="G42"/>
      <c r="H42"/>
      <c r="R42"/>
      <c r="S42"/>
      <c r="T42"/>
      <c r="U42"/>
      <c r="V42"/>
      <c r="AC42" s="61"/>
      <c r="AG42" s="37"/>
      <c r="AH42" s="37"/>
    </row>
    <row r="43" spans="1:72" x14ac:dyDescent="0.35">
      <c r="A43" s="54" t="s">
        <v>9</v>
      </c>
      <c r="B43" t="s">
        <v>10</v>
      </c>
      <c r="O43" s="54" t="s">
        <v>9</v>
      </c>
      <c r="P43" t="s">
        <v>11</v>
      </c>
      <c r="AG43" s="37"/>
      <c r="AH43" s="37"/>
      <c r="AN43" s="37"/>
      <c r="AO43" s="37"/>
      <c r="AS43" s="39"/>
      <c r="BP43" s="83"/>
      <c r="BQ43" s="83"/>
      <c r="BR43" s="83"/>
      <c r="BS43" s="83"/>
      <c r="BT43" s="83"/>
    </row>
    <row r="44" spans="1:72" ht="16" thickBot="1" x14ac:dyDescent="0.4">
      <c r="AG44" s="37"/>
      <c r="AH44" s="37"/>
      <c r="AN44" s="37"/>
      <c r="AO44" s="37"/>
      <c r="AS44" s="39"/>
      <c r="BP44" s="83"/>
      <c r="BQ44" s="83"/>
      <c r="BR44" s="83"/>
      <c r="BS44" s="83"/>
      <c r="BT44" s="83"/>
    </row>
    <row r="45" spans="1:72" x14ac:dyDescent="0.35">
      <c r="A45" s="54" t="s">
        <v>35</v>
      </c>
      <c r="B45" s="54" t="s">
        <v>153</v>
      </c>
      <c r="C45" s="54" t="s">
        <v>14</v>
      </c>
      <c r="D45" s="54" t="s">
        <v>7</v>
      </c>
      <c r="E45" s="54" t="s">
        <v>23</v>
      </c>
      <c r="F45" t="s">
        <v>518</v>
      </c>
      <c r="G45" s="16" t="s">
        <v>151</v>
      </c>
      <c r="H45" s="16" t="s">
        <v>155</v>
      </c>
      <c r="I45" t="s">
        <v>350</v>
      </c>
      <c r="J45" s="16" t="s">
        <v>146</v>
      </c>
      <c r="K45" t="s">
        <v>349</v>
      </c>
      <c r="O45" s="54" t="s">
        <v>35</v>
      </c>
      <c r="P45" s="54" t="s">
        <v>153</v>
      </c>
      <c r="Q45" s="54" t="s">
        <v>14</v>
      </c>
      <c r="R45" s="54" t="s">
        <v>7</v>
      </c>
      <c r="S45" s="54" t="s">
        <v>23</v>
      </c>
      <c r="T45" t="s">
        <v>518</v>
      </c>
      <c r="U45" s="16" t="s">
        <v>151</v>
      </c>
      <c r="V45" s="16" t="s">
        <v>155</v>
      </c>
      <c r="W45" t="s">
        <v>350</v>
      </c>
      <c r="X45" s="16" t="s">
        <v>146</v>
      </c>
      <c r="Y45" t="s">
        <v>349</v>
      </c>
      <c r="Z45" s="16"/>
      <c r="AA45" s="16"/>
      <c r="AB45" s="139" t="s">
        <v>364</v>
      </c>
      <c r="AC45" s="139" t="s">
        <v>355</v>
      </c>
      <c r="AD45" s="139" t="s">
        <v>356</v>
      </c>
      <c r="AE45" s="139" t="s">
        <v>357</v>
      </c>
      <c r="AF45" s="139" t="s">
        <v>358</v>
      </c>
      <c r="AG45" s="140" t="s">
        <v>362</v>
      </c>
      <c r="AH45" s="145"/>
      <c r="AI45" s="139" t="s">
        <v>365</v>
      </c>
      <c r="AJ45" s="139" t="s">
        <v>355</v>
      </c>
      <c r="AK45" s="139" t="s">
        <v>356</v>
      </c>
      <c r="AL45" s="139" t="s">
        <v>357</v>
      </c>
      <c r="AM45" s="139" t="s">
        <v>358</v>
      </c>
      <c r="AN45" s="140" t="s">
        <v>362</v>
      </c>
      <c r="AO45" s="145"/>
      <c r="AP45" s="139" t="s">
        <v>359</v>
      </c>
      <c r="AQ45" s="139" t="s">
        <v>360</v>
      </c>
      <c r="AR45" s="139" t="s">
        <v>361</v>
      </c>
      <c r="AS45" s="141" t="s">
        <v>363</v>
      </c>
      <c r="AT45" s="16"/>
      <c r="AU45" s="156" t="s">
        <v>373</v>
      </c>
      <c r="AV45" s="156" t="s">
        <v>374</v>
      </c>
      <c r="AW45" s="156" t="s">
        <v>375</v>
      </c>
      <c r="AX45" s="156" t="s">
        <v>376</v>
      </c>
      <c r="AY45" s="156" t="s">
        <v>377</v>
      </c>
      <c r="AZ45" s="16"/>
      <c r="BA45" s="156" t="s">
        <v>379</v>
      </c>
      <c r="BB45" s="16"/>
      <c r="BC45" s="129" t="s">
        <v>353</v>
      </c>
      <c r="BD45" s="129" t="s">
        <v>366</v>
      </c>
      <c r="BE45" s="129" t="s">
        <v>369</v>
      </c>
      <c r="BF45" s="129" t="s">
        <v>367</v>
      </c>
      <c r="BG45" s="129" t="s">
        <v>370</v>
      </c>
      <c r="BH45" s="129" t="s">
        <v>81</v>
      </c>
      <c r="BI45" s="129" t="s">
        <v>368</v>
      </c>
      <c r="BJ45" s="129" t="s">
        <v>371</v>
      </c>
      <c r="BK45" s="16"/>
      <c r="BL45" s="141" t="s">
        <v>372</v>
      </c>
      <c r="BM45" s="16"/>
      <c r="BN45" s="141" t="s">
        <v>378</v>
      </c>
      <c r="BO45" s="16"/>
      <c r="BP45" s="129" t="s">
        <v>187</v>
      </c>
      <c r="BQ45" s="129" t="s">
        <v>353</v>
      </c>
      <c r="BR45" s="129" t="s">
        <v>141</v>
      </c>
      <c r="BS45" s="129" t="s">
        <v>351</v>
      </c>
      <c r="BT45" s="129" t="s">
        <v>354</v>
      </c>
    </row>
    <row r="46" spans="1:72" x14ac:dyDescent="0.35">
      <c r="A46" t="s">
        <v>314</v>
      </c>
      <c r="B46" t="s">
        <v>447</v>
      </c>
      <c r="C46" t="s">
        <v>28</v>
      </c>
      <c r="D46" s="59">
        <v>45765</v>
      </c>
      <c r="E46" t="s">
        <v>327</v>
      </c>
      <c r="F46" s="3560">
        <v>186</v>
      </c>
      <c r="G46" s="24">
        <v>186</v>
      </c>
      <c r="H46" s="3561">
        <v>0</v>
      </c>
      <c r="I46" s="30">
        <v>1</v>
      </c>
      <c r="J46" s="37">
        <v>50699.350000000013</v>
      </c>
      <c r="K46" s="10">
        <v>5269.38</v>
      </c>
      <c r="O46" t="s">
        <v>314</v>
      </c>
      <c r="P46" t="s">
        <v>445</v>
      </c>
      <c r="Q46" t="s">
        <v>29</v>
      </c>
      <c r="R46" s="59">
        <v>45772</v>
      </c>
      <c r="S46" t="s">
        <v>328</v>
      </c>
      <c r="T46" s="3560">
        <v>186</v>
      </c>
      <c r="U46" s="24">
        <v>186</v>
      </c>
      <c r="V46" s="3561">
        <v>0</v>
      </c>
      <c r="W46" s="10">
        <v>1</v>
      </c>
      <c r="X46" s="37">
        <v>50824.539999999979</v>
      </c>
      <c r="Y46" s="10">
        <v>6091.5</v>
      </c>
      <c r="Z46" s="61"/>
      <c r="AA46" s="61"/>
      <c r="AB46" s="16" t="str">
        <f>IF(ISBLANK(C46),"",C46)</f>
        <v>NAP-SSH</v>
      </c>
      <c r="AC46" s="82">
        <f>IF(ISBLANK(D46),"",D46)</f>
        <v>45765</v>
      </c>
      <c r="AD46" s="16">
        <f t="shared" ref="AD46:AF47" si="17">F46</f>
        <v>186</v>
      </c>
      <c r="AE46" s="16">
        <f t="shared" si="17"/>
        <v>186</v>
      </c>
      <c r="AF46" s="16">
        <f t="shared" si="17"/>
        <v>0</v>
      </c>
      <c r="AG46" s="23">
        <f>J46</f>
        <v>50699.350000000013</v>
      </c>
      <c r="AH46" s="23"/>
      <c r="AI46" s="16" t="str">
        <f>Q46</f>
        <v>SSH-NAP</v>
      </c>
      <c r="AJ46" s="82">
        <f>R46</f>
        <v>45772</v>
      </c>
      <c r="AK46" s="16">
        <f t="shared" ref="AK46:AM47" si="18">T46</f>
        <v>186</v>
      </c>
      <c r="AL46" s="16">
        <f t="shared" si="18"/>
        <v>186</v>
      </c>
      <c r="AM46" s="16">
        <f t="shared" si="18"/>
        <v>0</v>
      </c>
      <c r="AN46" s="23">
        <f>X46</f>
        <v>50824.539999999979</v>
      </c>
      <c r="AO46" s="23"/>
      <c r="AP46" s="16">
        <f t="shared" ref="AP46:AS47" si="19">AD46+AK46</f>
        <v>372</v>
      </c>
      <c r="AQ46" s="16">
        <f t="shared" si="19"/>
        <v>372</v>
      </c>
      <c r="AR46" s="16">
        <f t="shared" si="19"/>
        <v>0</v>
      </c>
      <c r="AS46" s="39">
        <f t="shared" si="19"/>
        <v>101523.88999999998</v>
      </c>
      <c r="AT46" s="61"/>
      <c r="AU46" s="39">
        <v>275</v>
      </c>
      <c r="AV46" s="39">
        <f>AU46*AM46</f>
        <v>0</v>
      </c>
      <c r="AW46" s="39">
        <v>275</v>
      </c>
      <c r="AX46" s="39">
        <f>AW46*AM46</f>
        <v>0</v>
      </c>
      <c r="AY46" s="39">
        <f>AV46+AX46</f>
        <v>0</v>
      </c>
      <c r="AZ46" s="61"/>
      <c r="BA46" s="39">
        <f>AS46+AY46</f>
        <v>101523.88999999998</v>
      </c>
      <c r="BB46" s="61"/>
      <c r="BC46" s="131">
        <v>72300</v>
      </c>
      <c r="BD46" s="37" t="e">
        <f>VLOOKUP(AB46,'Routes Taxes'!#REF!,7,0)</f>
        <v>#REF!</v>
      </c>
      <c r="BE46" s="61" t="e">
        <f>AD46*BD46</f>
        <v>#REF!</v>
      </c>
      <c r="BF46" s="37" t="e">
        <f>VLOOKUP(AI46,'Routes Taxes'!#REF!,7,0)</f>
        <v>#REF!</v>
      </c>
      <c r="BG46" s="61" t="e">
        <f>BF46*AK46</f>
        <v>#REF!</v>
      </c>
      <c r="BH46" s="37" t="e">
        <f>BD46+BF46</f>
        <v>#REF!</v>
      </c>
      <c r="BI46" s="131" t="e">
        <f>BE46+BG46</f>
        <v>#REF!</v>
      </c>
      <c r="BJ46" s="131" t="e">
        <f>BC46+BI46</f>
        <v>#REF!</v>
      </c>
      <c r="BK46" s="61"/>
      <c r="BL46" s="39" t="e">
        <f>AS46-BJ46</f>
        <v>#REF!</v>
      </c>
      <c r="BM46" s="61"/>
      <c r="BN46" s="39" t="e">
        <f>(AS46+AY46)-BJ46</f>
        <v>#REF!</v>
      </c>
      <c r="BO46" s="61"/>
      <c r="BP46" s="131">
        <f>IF(ISNUMBER(J46), IF(ISNUMBER(X46), J46 + X46, J46), IF(ISNUMBER(X46), X46,0))</f>
        <v>101523.88999999998</v>
      </c>
      <c r="BQ46" s="131">
        <f>BC46</f>
        <v>72300</v>
      </c>
      <c r="BR46" s="131">
        <f>K46+Y46</f>
        <v>11360.880000000001</v>
      </c>
      <c r="BS46" s="131">
        <f>BQ46+BR46</f>
        <v>83660.88</v>
      </c>
      <c r="BT46" s="131">
        <f>BP46-BS46</f>
        <v>17863.00999999998</v>
      </c>
    </row>
    <row r="47" spans="1:72" ht="16" thickBot="1" x14ac:dyDescent="0.4">
      <c r="B47"/>
      <c r="C47"/>
      <c r="D47" s="59">
        <v>45772</v>
      </c>
      <c r="E47" t="s">
        <v>328</v>
      </c>
      <c r="F47" s="3560">
        <v>186</v>
      </c>
      <c r="G47" s="24">
        <v>184</v>
      </c>
      <c r="H47" s="3561">
        <v>2</v>
      </c>
      <c r="I47" s="30">
        <v>0.989247311827957</v>
      </c>
      <c r="J47" s="37">
        <v>42881.200000000019</v>
      </c>
      <c r="K47" s="10">
        <v>5212.7199999999993</v>
      </c>
      <c r="R47" s="59">
        <v>45779</v>
      </c>
      <c r="S47" t="s">
        <v>329</v>
      </c>
      <c r="T47" s="3560">
        <v>186</v>
      </c>
      <c r="U47" s="24">
        <v>189</v>
      </c>
      <c r="V47" s="3561">
        <v>-3</v>
      </c>
      <c r="W47" s="10">
        <v>1.0161290322580645</v>
      </c>
      <c r="X47" s="37">
        <v>46175.149999999987</v>
      </c>
      <c r="Y47" s="10">
        <v>6189.75</v>
      </c>
      <c r="Z47" s="61"/>
      <c r="AA47" s="61"/>
      <c r="AB47" s="16" t="str">
        <f>AB46</f>
        <v>NAP-SSH</v>
      </c>
      <c r="AC47" s="82">
        <f>IF(ISBLANK(D47),"",D47)</f>
        <v>45772</v>
      </c>
      <c r="AD47" s="16">
        <f t="shared" si="17"/>
        <v>186</v>
      </c>
      <c r="AE47" s="16">
        <f t="shared" si="17"/>
        <v>184</v>
      </c>
      <c r="AF47" s="16">
        <f t="shared" si="17"/>
        <v>2</v>
      </c>
      <c r="AG47" s="23">
        <f>J47</f>
        <v>42881.200000000019</v>
      </c>
      <c r="AH47" s="23"/>
      <c r="AI47" s="16" t="str">
        <f>AI46</f>
        <v>SSH-NAP</v>
      </c>
      <c r="AJ47" s="82">
        <f>R47</f>
        <v>45779</v>
      </c>
      <c r="AK47" s="16">
        <f t="shared" si="18"/>
        <v>186</v>
      </c>
      <c r="AL47" s="16">
        <f t="shared" si="18"/>
        <v>189</v>
      </c>
      <c r="AM47" s="16">
        <f t="shared" si="18"/>
        <v>-3</v>
      </c>
      <c r="AN47" s="23">
        <f>X47</f>
        <v>46175.149999999987</v>
      </c>
      <c r="AO47" s="23"/>
      <c r="AP47" s="16">
        <f t="shared" si="19"/>
        <v>372</v>
      </c>
      <c r="AQ47" s="16">
        <f t="shared" si="19"/>
        <v>373</v>
      </c>
      <c r="AR47" s="16">
        <f t="shared" si="19"/>
        <v>-1</v>
      </c>
      <c r="AS47" s="39">
        <f t="shared" si="19"/>
        <v>89056.35</v>
      </c>
      <c r="AT47" s="61"/>
      <c r="AU47" s="39">
        <v>275</v>
      </c>
      <c r="AV47" s="39">
        <f>AU47*AM47</f>
        <v>-825</v>
      </c>
      <c r="AW47" s="39">
        <v>275</v>
      </c>
      <c r="AX47" s="39">
        <f>AW47*AM47</f>
        <v>-825</v>
      </c>
      <c r="AY47" s="39">
        <f>AV47+AX47</f>
        <v>-1650</v>
      </c>
      <c r="AZ47" s="61"/>
      <c r="BA47" s="39">
        <f>AS47+AY47</f>
        <v>87406.35</v>
      </c>
      <c r="BB47" s="61"/>
      <c r="BC47" s="131">
        <v>72300</v>
      </c>
      <c r="BD47" s="37" t="e">
        <f>VLOOKUP(AB47,'Routes Taxes'!#REF!,7,0)</f>
        <v>#REF!</v>
      </c>
      <c r="BE47" s="61" t="e">
        <f>AD47*BD47</f>
        <v>#REF!</v>
      </c>
      <c r="BF47" s="37" t="e">
        <f>VLOOKUP(AI47,'Routes Taxes'!#REF!,7,0)</f>
        <v>#REF!</v>
      </c>
      <c r="BG47" s="61" t="e">
        <f>BF47*AK47</f>
        <v>#REF!</v>
      </c>
      <c r="BH47" s="37" t="e">
        <f>BD47+BF47</f>
        <v>#REF!</v>
      </c>
      <c r="BI47" s="131" t="e">
        <f>BE47+BG47</f>
        <v>#REF!</v>
      </c>
      <c r="BJ47" s="131" t="e">
        <f>BC47+BI47</f>
        <v>#REF!</v>
      </c>
      <c r="BK47" s="61"/>
      <c r="BL47" s="39" t="e">
        <f>AS47-BJ47</f>
        <v>#REF!</v>
      </c>
      <c r="BM47" s="61"/>
      <c r="BN47" s="39" t="e">
        <f>(AS47+AY47)-BJ47</f>
        <v>#REF!</v>
      </c>
      <c r="BO47" s="61"/>
      <c r="BP47" s="131">
        <f>IF(ISNUMBER(J47), IF(ISNUMBER(X47), J47 + X47, J47), IF(ISNUMBER(X47), X47,0))</f>
        <v>89056.35</v>
      </c>
      <c r="BQ47" s="131">
        <f>BC47</f>
        <v>72300</v>
      </c>
      <c r="BR47" s="131">
        <f>K47+Y47</f>
        <v>11402.47</v>
      </c>
      <c r="BS47" s="131">
        <f>BQ47+BR47</f>
        <v>83702.47</v>
      </c>
      <c r="BT47" s="131">
        <f>BP47-BS47</f>
        <v>5353.8800000000047</v>
      </c>
    </row>
    <row r="48" spans="1:72" ht="16" thickBot="1" x14ac:dyDescent="0.4">
      <c r="A48" t="s">
        <v>8</v>
      </c>
      <c r="B48"/>
      <c r="C48"/>
      <c r="D48"/>
      <c r="E48"/>
      <c r="F48" s="3560">
        <v>372</v>
      </c>
      <c r="G48" s="24">
        <v>370</v>
      </c>
      <c r="H48" s="3561">
        <v>2</v>
      </c>
      <c r="I48" s="30">
        <v>0.9946236559139785</v>
      </c>
      <c r="J48" s="37">
        <v>93580.550000000032</v>
      </c>
      <c r="K48" s="10">
        <v>10482.099999999999</v>
      </c>
      <c r="O48" t="s">
        <v>8</v>
      </c>
      <c r="R48"/>
      <c r="S48"/>
      <c r="T48" s="3560">
        <v>372</v>
      </c>
      <c r="U48" s="24">
        <v>375</v>
      </c>
      <c r="V48" s="3561">
        <v>-3</v>
      </c>
      <c r="W48" s="10">
        <v>1.0080645161290323</v>
      </c>
      <c r="X48" s="37">
        <v>96999.689999999973</v>
      </c>
      <c r="Y48" s="10">
        <v>12281.25</v>
      </c>
      <c r="Z48" s="61"/>
      <c r="AA48" s="61"/>
      <c r="AC48" s="82"/>
      <c r="AD48" s="152">
        <f>SUM(AD46:AD47)</f>
        <v>372</v>
      </c>
      <c r="AE48" s="153">
        <f>SUM(AE46:AE47)</f>
        <v>370</v>
      </c>
      <c r="AF48" s="153">
        <f>SUM(AF46:AF47)</f>
        <v>2</v>
      </c>
      <c r="AG48" s="154">
        <f>SUM(AG46:AG47)</f>
        <v>93580.550000000032</v>
      </c>
      <c r="AH48" s="23"/>
      <c r="AJ48" s="82"/>
      <c r="AK48" s="152">
        <f>SUM(AK46:AK47)</f>
        <v>372</v>
      </c>
      <c r="AL48" s="153">
        <f>SUM(AL46:AL47)</f>
        <v>375</v>
      </c>
      <c r="AM48" s="153">
        <f>SUM(AM46:AM47)</f>
        <v>-3</v>
      </c>
      <c r="AN48" s="154">
        <f>SUM(AN46:AN47)</f>
        <v>96999.689999999973</v>
      </c>
      <c r="AO48" s="149"/>
      <c r="AP48" s="151">
        <f>SUM(AP46:AP47)</f>
        <v>744</v>
      </c>
      <c r="AQ48" s="147">
        <f>SUM(AQ46:AQ47)</f>
        <v>745</v>
      </c>
      <c r="AR48" s="147">
        <f>SUM(AR46:AR47)</f>
        <v>-1</v>
      </c>
      <c r="AS48" s="148">
        <f>SUM(AS46:AS47)</f>
        <v>190580.24</v>
      </c>
      <c r="AT48" s="61"/>
      <c r="AU48" s="159">
        <f>AVERAGE(AU46:AU47)</f>
        <v>275</v>
      </c>
      <c r="AV48" s="160">
        <f>SUM(AV46:AV47)</f>
        <v>-825</v>
      </c>
      <c r="AW48" s="160">
        <f>AVERAGE(AW46:AW47)</f>
        <v>275</v>
      </c>
      <c r="AX48" s="160">
        <f>SUM(AX46:AX47)</f>
        <v>-825</v>
      </c>
      <c r="AY48" s="157">
        <f>SUM(AY46:AY47)</f>
        <v>-1650</v>
      </c>
      <c r="AZ48" s="61"/>
      <c r="BA48" s="158">
        <f>SUM(BA46:BA47)</f>
        <v>188930.24</v>
      </c>
      <c r="BB48" s="61"/>
      <c r="BC48" s="132">
        <f ca="1">SUM(BC46:BC50)</f>
        <v>1004250</v>
      </c>
      <c r="BD48" s="132"/>
      <c r="BE48" s="132" t="e">
        <f>SUM(BE46:BE50)</f>
        <v>#REF!</v>
      </c>
      <c r="BF48" s="132"/>
      <c r="BG48" s="132" t="e">
        <f>SUM(BG46:BG50)</f>
        <v>#REF!</v>
      </c>
      <c r="BH48" s="132"/>
      <c r="BI48" s="132" t="e">
        <f>SUM(BI46:BI50)</f>
        <v>#REF!</v>
      </c>
      <c r="BJ48" s="132" t="e">
        <f>SUM(BJ46:BJ50)</f>
        <v>#REF!</v>
      </c>
      <c r="BK48" s="61"/>
      <c r="BL48" s="161" t="e">
        <f>SUM(BL46:BL47)</f>
        <v>#REF!</v>
      </c>
      <c r="BM48" s="61"/>
      <c r="BN48" s="161" t="e">
        <f>SUM(BN46:BN47)</f>
        <v>#REF!</v>
      </c>
      <c r="BO48" s="61"/>
      <c r="BP48" s="132">
        <f>SUM(BP46:BP47)</f>
        <v>190580.24</v>
      </c>
      <c r="BQ48" s="132">
        <f ca="1">SUM(BQ46:BQ50)</f>
        <v>28249014.144000001</v>
      </c>
      <c r="BR48" s="132">
        <f ca="1">SUM(BR46:BR50)</f>
        <v>6857845.5423999988</v>
      </c>
      <c r="BS48" s="132">
        <f ca="1">SUM(BS46:BS50)</f>
        <v>32305130.758400001</v>
      </c>
      <c r="BT48" s="132">
        <f ca="1">SUM(BT46:BT50)</f>
        <v>-3188259.1023999965</v>
      </c>
    </row>
    <row r="49" spans="1:72" ht="16" thickBot="1" x14ac:dyDescent="0.4">
      <c r="B49"/>
      <c r="C49"/>
      <c r="D49"/>
      <c r="E49"/>
      <c r="F49"/>
      <c r="G49"/>
      <c r="H49"/>
      <c r="R49"/>
      <c r="S49"/>
      <c r="T49"/>
      <c r="U49"/>
      <c r="V49"/>
      <c r="Z49" s="61"/>
      <c r="AA49" s="61"/>
      <c r="AC49" s="61"/>
      <c r="AG49" s="37"/>
      <c r="AH49" s="37"/>
    </row>
    <row r="50" spans="1:72" ht="16" thickBot="1" x14ac:dyDescent="0.4">
      <c r="B50"/>
      <c r="C50"/>
      <c r="D50"/>
      <c r="E50"/>
      <c r="F50"/>
      <c r="G50"/>
      <c r="H50"/>
      <c r="R50"/>
      <c r="S50"/>
      <c r="T50"/>
      <c r="U50"/>
      <c r="V50"/>
      <c r="Z50" s="61"/>
      <c r="AA50" s="61"/>
      <c r="AG50" s="37"/>
      <c r="AH50" s="37"/>
      <c r="AP50" s="163">
        <f>SUM(AP10,AP21,AP30,AP41,AP48)</f>
        <v>6696</v>
      </c>
      <c r="AQ50" s="164">
        <f>SUM(AQ10,AQ21,AQ30,AQ41,AQ48)</f>
        <v>6641</v>
      </c>
      <c r="AR50" s="164">
        <f>SUM(AR10,AR21,AR30,AR41,AR48)</f>
        <v>55</v>
      </c>
      <c r="AS50" s="165">
        <f>SUM(AS10,AS21,AS30,AS41,AS48)</f>
        <v>1803666.0799999998</v>
      </c>
      <c r="AY50" s="158">
        <f>SUM(AY10,AY21,AY30,AY41,AY48)</f>
        <v>2030</v>
      </c>
      <c r="BA50" s="158">
        <f>SUM(BA10,BA21,BA30,BA41,BA48)</f>
        <v>1805696.0799999998</v>
      </c>
      <c r="BL50" s="162" t="e">
        <f>SUM(BL10,BL21,BL30,BL41,BL48)</f>
        <v>#REF!</v>
      </c>
      <c r="BN50" s="162" t="e">
        <f t="shared" ref="BN50:BT50" si="20">SUM(BN10,BN21,BN30,BN41,BN48)</f>
        <v>#REF!</v>
      </c>
      <c r="BP50" s="162">
        <f>SUM(BP10,BP21,BP30,BP41,BP48)</f>
        <v>1803666.0799999998</v>
      </c>
      <c r="BQ50" s="162">
        <f t="shared" ca="1" si="20"/>
        <v>29347014.144000001</v>
      </c>
      <c r="BR50" s="162">
        <f t="shared" ca="1" si="20"/>
        <v>3505190.5311999996</v>
      </c>
      <c r="BS50" s="162">
        <f t="shared" ca="1" si="20"/>
        <v>16705533.1392</v>
      </c>
      <c r="BT50" s="162">
        <f t="shared" ca="1" si="20"/>
        <v>-1443142.5711999983</v>
      </c>
    </row>
    <row r="51" spans="1:72" x14ac:dyDescent="0.35">
      <c r="AG51" s="37"/>
      <c r="AH51" s="37"/>
      <c r="BP51" s="83"/>
      <c r="BQ51" s="83"/>
      <c r="BR51" s="83"/>
      <c r="BS51" s="83"/>
      <c r="BT51" s="83"/>
    </row>
    <row r="52" spans="1:72" x14ac:dyDescent="0.35">
      <c r="A52" s="38" t="s">
        <v>347</v>
      </c>
      <c r="B52" s="740"/>
      <c r="AG52" s="37"/>
      <c r="AH52" s="37"/>
      <c r="BP52" s="83"/>
      <c r="BQ52" s="83"/>
      <c r="BR52" s="83"/>
      <c r="BS52" s="83"/>
      <c r="BT52" s="83"/>
    </row>
    <row r="53" spans="1:72" x14ac:dyDescent="0.35">
      <c r="A53" s="54" t="s">
        <v>9</v>
      </c>
      <c r="B53" t="s">
        <v>10</v>
      </c>
      <c r="O53" s="54" t="s">
        <v>9</v>
      </c>
      <c r="P53" t="s">
        <v>11</v>
      </c>
      <c r="AG53" s="37"/>
      <c r="AH53" s="37"/>
      <c r="BP53" s="83"/>
      <c r="BQ53" s="83"/>
      <c r="BR53" s="83"/>
      <c r="BS53" s="83"/>
      <c r="BT53" s="83"/>
    </row>
    <row r="54" spans="1:72" ht="16" thickBot="1" x14ac:dyDescent="0.4">
      <c r="W54" t="s">
        <v>352</v>
      </c>
      <c r="AG54" s="37"/>
      <c r="AH54" s="37"/>
      <c r="BP54" s="83"/>
      <c r="BQ54" s="83"/>
      <c r="BR54" s="83"/>
      <c r="BS54" s="83"/>
      <c r="BT54" s="83"/>
    </row>
    <row r="55" spans="1:72" x14ac:dyDescent="0.35">
      <c r="A55" s="54" t="s">
        <v>35</v>
      </c>
      <c r="B55" s="54" t="s">
        <v>153</v>
      </c>
      <c r="C55" s="54" t="s">
        <v>14</v>
      </c>
      <c r="D55" s="54" t="s">
        <v>7</v>
      </c>
      <c r="E55" s="54" t="s">
        <v>23</v>
      </c>
      <c r="F55" t="s">
        <v>518</v>
      </c>
      <c r="G55" s="16" t="s">
        <v>151</v>
      </c>
      <c r="H55" s="16" t="s">
        <v>155</v>
      </c>
      <c r="I55" t="s">
        <v>350</v>
      </c>
      <c r="J55" s="16" t="s">
        <v>146</v>
      </c>
      <c r="K55" t="s">
        <v>84</v>
      </c>
      <c r="O55" s="54" t="s">
        <v>35</v>
      </c>
      <c r="P55" s="54" t="s">
        <v>153</v>
      </c>
      <c r="Q55" s="54" t="s">
        <v>14</v>
      </c>
      <c r="R55" s="400" t="s">
        <v>7</v>
      </c>
      <c r="S55" s="400" t="s">
        <v>23</v>
      </c>
      <c r="T55" t="s">
        <v>518</v>
      </c>
      <c r="U55" s="16" t="s">
        <v>151</v>
      </c>
      <c r="V55" s="16" t="s">
        <v>155</v>
      </c>
      <c r="W55" t="s">
        <v>350</v>
      </c>
      <c r="X55" s="16" t="s">
        <v>146</v>
      </c>
      <c r="Y55" t="s">
        <v>349</v>
      </c>
      <c r="Z55" s="16"/>
      <c r="AA55" s="16"/>
      <c r="AC55" s="16"/>
      <c r="AG55" s="23"/>
      <c r="AH55" s="23"/>
      <c r="AJ55" s="16"/>
      <c r="AN55" s="16"/>
      <c r="AO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29" t="s">
        <v>187</v>
      </c>
      <c r="BQ55" s="129" t="s">
        <v>353</v>
      </c>
      <c r="BR55" s="129" t="s">
        <v>141</v>
      </c>
      <c r="BS55" s="129" t="s">
        <v>351</v>
      </c>
      <c r="BT55" s="129" t="s">
        <v>354</v>
      </c>
    </row>
    <row r="56" spans="1:72" x14ac:dyDescent="0.35">
      <c r="A56" t="s">
        <v>208</v>
      </c>
      <c r="B56" t="s">
        <v>89</v>
      </c>
      <c r="C56" t="s">
        <v>26</v>
      </c>
      <c r="D56" s="59">
        <v>45836</v>
      </c>
      <c r="E56" t="s">
        <v>209</v>
      </c>
      <c r="F56" s="3560">
        <v>186</v>
      </c>
      <c r="G56" s="24">
        <v>166</v>
      </c>
      <c r="H56" s="3561">
        <v>20</v>
      </c>
      <c r="I56" s="30">
        <v>0.89247311827956988</v>
      </c>
      <c r="J56" s="37">
        <v>30530</v>
      </c>
      <c r="K56" s="10">
        <v>3293.44</v>
      </c>
      <c r="O56" t="s">
        <v>208</v>
      </c>
      <c r="P56" t="s">
        <v>88</v>
      </c>
      <c r="Q56" t="s">
        <v>27</v>
      </c>
      <c r="R56" s="59">
        <v>45836</v>
      </c>
      <c r="S56" t="s">
        <v>210</v>
      </c>
      <c r="T56" s="3560">
        <v>186</v>
      </c>
      <c r="U56" s="24">
        <v>125</v>
      </c>
      <c r="V56" s="3561">
        <v>61</v>
      </c>
      <c r="W56" s="30">
        <v>0.67204301075268813</v>
      </c>
      <c r="X56" s="61">
        <v>21200</v>
      </c>
      <c r="Y56" s="10">
        <v>4093.75</v>
      </c>
      <c r="Z56" s="61"/>
      <c r="AA56" s="61"/>
      <c r="AC56" s="61"/>
      <c r="AG56" s="37"/>
      <c r="AH56" s="37"/>
      <c r="AN56" s="61"/>
      <c r="AO56" s="61"/>
      <c r="AS56" s="142"/>
      <c r="AT56" s="61"/>
      <c r="AU56" s="61"/>
      <c r="AV56" s="61"/>
      <c r="AW56" s="61"/>
      <c r="AX56" s="61"/>
      <c r="AY56" s="61"/>
      <c r="AZ56" s="61"/>
      <c r="BA56" s="61"/>
      <c r="BB56" s="61"/>
      <c r="BC56" s="61"/>
      <c r="BD56" s="61"/>
      <c r="BE56" s="61"/>
      <c r="BF56" s="61"/>
      <c r="BG56" s="61"/>
      <c r="BH56" s="61"/>
      <c r="BI56" s="61"/>
      <c r="BJ56" s="61"/>
      <c r="BK56" s="61"/>
      <c r="BL56" s="61"/>
      <c r="BM56" s="61"/>
      <c r="BN56" s="61"/>
      <c r="BO56" s="61"/>
      <c r="BP56" s="131">
        <f t="shared" ref="BP56:BP81" si="21">IF(ISNUMBER(J56), IF(ISNUMBER(X56), J56 + X56, J56), IF(ISNUMBER(X56), X56,0))</f>
        <v>51730</v>
      </c>
      <c r="BQ56" s="131">
        <v>46500</v>
      </c>
      <c r="BR56" s="131">
        <f t="shared" ref="BR56:BR81" si="22">L56+Y56</f>
        <v>4093.75</v>
      </c>
      <c r="BS56" s="131">
        <f t="shared" ref="BS56:BS81" si="23">BQ56+BR56</f>
        <v>50593.75</v>
      </c>
      <c r="BT56" s="131">
        <f t="shared" ref="BT56:BT81" si="24">BP56-BS56</f>
        <v>1136.25</v>
      </c>
    </row>
    <row r="57" spans="1:72" x14ac:dyDescent="0.35">
      <c r="B57"/>
      <c r="C57"/>
      <c r="D57" s="59">
        <v>45843</v>
      </c>
      <c r="E57" t="s">
        <v>210</v>
      </c>
      <c r="F57" s="3560">
        <v>186</v>
      </c>
      <c r="G57" s="24">
        <v>107</v>
      </c>
      <c r="H57" s="3561">
        <v>79</v>
      </c>
      <c r="I57" s="30">
        <v>0.57526881720430112</v>
      </c>
      <c r="J57" s="37">
        <v>20330.409999999996</v>
      </c>
      <c r="K57" s="10">
        <v>2122.88</v>
      </c>
      <c r="R57" s="59">
        <v>45843</v>
      </c>
      <c r="S57" t="s">
        <v>210</v>
      </c>
      <c r="T57" s="3560">
        <v>186</v>
      </c>
      <c r="U57" s="24">
        <v>166</v>
      </c>
      <c r="V57" s="3561">
        <v>20</v>
      </c>
      <c r="W57" s="30">
        <v>0.89247311827956988</v>
      </c>
      <c r="X57" s="61">
        <v>30530</v>
      </c>
      <c r="Y57" s="10">
        <v>5436.5</v>
      </c>
      <c r="Z57" s="61"/>
      <c r="AA57" s="61"/>
      <c r="AC57" s="61"/>
      <c r="AG57" s="37"/>
      <c r="AH57" s="37"/>
      <c r="AN57" s="61"/>
      <c r="AO57" s="61"/>
      <c r="AS57" s="142"/>
      <c r="AT57" s="61"/>
      <c r="AU57" s="61"/>
      <c r="AV57" s="61"/>
      <c r="AW57" s="61"/>
      <c r="AX57" s="61"/>
      <c r="AY57" s="61"/>
      <c r="AZ57" s="61"/>
      <c r="BA57" s="61"/>
      <c r="BB57" s="61"/>
      <c r="BC57" s="61"/>
      <c r="BD57" s="61"/>
      <c r="BE57" s="61"/>
      <c r="BF57" s="61"/>
      <c r="BG57" s="61"/>
      <c r="BH57" s="61"/>
      <c r="BI57" s="61"/>
      <c r="BJ57" s="61"/>
      <c r="BK57" s="61"/>
      <c r="BL57" s="61"/>
      <c r="BM57" s="61"/>
      <c r="BN57" s="61"/>
      <c r="BO57" s="61"/>
      <c r="BP57" s="131">
        <f t="shared" si="21"/>
        <v>50860.409999999996</v>
      </c>
      <c r="BQ57" s="131">
        <v>46500</v>
      </c>
      <c r="BR57" s="131">
        <f t="shared" si="22"/>
        <v>5436.5</v>
      </c>
      <c r="BS57" s="131">
        <f t="shared" si="23"/>
        <v>51936.5</v>
      </c>
      <c r="BT57" s="131">
        <f t="shared" si="24"/>
        <v>-1076.0900000000038</v>
      </c>
    </row>
    <row r="58" spans="1:72" x14ac:dyDescent="0.35">
      <c r="B58"/>
      <c r="C58"/>
      <c r="D58" s="59">
        <v>45850</v>
      </c>
      <c r="E58" t="s">
        <v>211</v>
      </c>
      <c r="F58" s="3560">
        <v>186</v>
      </c>
      <c r="G58" s="24">
        <v>91</v>
      </c>
      <c r="H58" s="3561">
        <v>95</v>
      </c>
      <c r="I58" s="30">
        <v>0.489247311827957</v>
      </c>
      <c r="J58" s="37">
        <v>17250</v>
      </c>
      <c r="K58" s="10">
        <v>1805.44</v>
      </c>
      <c r="R58" s="59">
        <v>45850</v>
      </c>
      <c r="S58" t="s">
        <v>211</v>
      </c>
      <c r="T58" s="3560">
        <v>186</v>
      </c>
      <c r="U58" s="24">
        <v>112</v>
      </c>
      <c r="V58" s="3561">
        <v>74</v>
      </c>
      <c r="W58" s="30">
        <v>0.60215053763440862</v>
      </c>
      <c r="X58" s="61">
        <v>21708.89000000001</v>
      </c>
      <c r="Y58" s="10">
        <v>3668</v>
      </c>
      <c r="Z58" s="61"/>
      <c r="AA58" s="61"/>
      <c r="AC58" s="61"/>
      <c r="AG58" s="37"/>
      <c r="AH58" s="37"/>
      <c r="AN58" s="61"/>
      <c r="AO58" s="61"/>
      <c r="AS58" s="142"/>
      <c r="AT58" s="61"/>
      <c r="AU58" s="61"/>
      <c r="AV58" s="61"/>
      <c r="AW58" s="61"/>
      <c r="AX58" s="61"/>
      <c r="AY58" s="61"/>
      <c r="AZ58" s="61"/>
      <c r="BA58" s="61"/>
      <c r="BB58" s="61"/>
      <c r="BC58" s="61"/>
      <c r="BD58" s="61"/>
      <c r="BE58" s="61"/>
      <c r="BF58" s="61"/>
      <c r="BG58" s="61"/>
      <c r="BH58" s="61"/>
      <c r="BI58" s="61"/>
      <c r="BJ58" s="61"/>
      <c r="BK58" s="61"/>
      <c r="BL58" s="61"/>
      <c r="BM58" s="61"/>
      <c r="BN58" s="61"/>
      <c r="BO58" s="61"/>
      <c r="BP58" s="131">
        <f t="shared" si="21"/>
        <v>38958.890000000014</v>
      </c>
      <c r="BQ58" s="131">
        <v>46500</v>
      </c>
      <c r="BR58" s="131">
        <f t="shared" si="22"/>
        <v>3668</v>
      </c>
      <c r="BS58" s="131">
        <f t="shared" si="23"/>
        <v>50168</v>
      </c>
      <c r="BT58" s="131">
        <f t="shared" si="24"/>
        <v>-11209.109999999986</v>
      </c>
    </row>
    <row r="59" spans="1:72" x14ac:dyDescent="0.35">
      <c r="B59"/>
      <c r="C59"/>
      <c r="D59" s="59">
        <v>45857</v>
      </c>
      <c r="E59" t="s">
        <v>212</v>
      </c>
      <c r="F59" s="3560">
        <v>186</v>
      </c>
      <c r="G59" s="24">
        <v>109</v>
      </c>
      <c r="H59" s="3561">
        <v>77</v>
      </c>
      <c r="I59" s="30">
        <v>0.58602150537634412</v>
      </c>
      <c r="J59" s="37">
        <v>20545.780000000006</v>
      </c>
      <c r="K59" s="10">
        <v>2162.56</v>
      </c>
      <c r="R59" s="59">
        <v>45857</v>
      </c>
      <c r="S59" t="s">
        <v>212</v>
      </c>
      <c r="T59" s="3560">
        <v>186</v>
      </c>
      <c r="U59" s="24">
        <v>84</v>
      </c>
      <c r="V59" s="3561">
        <v>102</v>
      </c>
      <c r="W59" s="30">
        <v>0.45161290322580644</v>
      </c>
      <c r="X59" s="61">
        <v>16130</v>
      </c>
      <c r="Y59" s="10">
        <v>2751</v>
      </c>
      <c r="Z59" s="61"/>
      <c r="AA59" s="61"/>
      <c r="AC59" s="61"/>
      <c r="AG59" s="37"/>
      <c r="AH59" s="37"/>
      <c r="AN59" s="61"/>
      <c r="AO59" s="61"/>
      <c r="AS59" s="142"/>
      <c r="AT59" s="61"/>
      <c r="AU59" s="61"/>
      <c r="AV59" s="61"/>
      <c r="AW59" s="61"/>
      <c r="AX59" s="61"/>
      <c r="AY59" s="61"/>
      <c r="AZ59" s="61"/>
      <c r="BA59" s="61"/>
      <c r="BB59" s="61"/>
      <c r="BC59" s="61"/>
      <c r="BD59" s="61"/>
      <c r="BE59" s="61"/>
      <c r="BF59" s="61"/>
      <c r="BG59" s="61"/>
      <c r="BH59" s="61"/>
      <c r="BI59" s="61"/>
      <c r="BJ59" s="61"/>
      <c r="BK59" s="61"/>
      <c r="BL59" s="61"/>
      <c r="BM59" s="61"/>
      <c r="BN59" s="61"/>
      <c r="BO59" s="61"/>
      <c r="BP59" s="131">
        <f t="shared" si="21"/>
        <v>36675.780000000006</v>
      </c>
      <c r="BQ59" s="131">
        <v>46500</v>
      </c>
      <c r="BR59" s="131">
        <f t="shared" si="22"/>
        <v>2751</v>
      </c>
      <c r="BS59" s="131">
        <f t="shared" si="23"/>
        <v>49251</v>
      </c>
      <c r="BT59" s="131">
        <f t="shared" si="24"/>
        <v>-12575.219999999994</v>
      </c>
    </row>
    <row r="60" spans="1:72" x14ac:dyDescent="0.35">
      <c r="B60"/>
      <c r="C60"/>
      <c r="D60" s="59">
        <v>45864</v>
      </c>
      <c r="E60" t="s">
        <v>213</v>
      </c>
      <c r="F60" s="3560">
        <v>186</v>
      </c>
      <c r="G60" s="24">
        <v>198</v>
      </c>
      <c r="H60" s="3561">
        <v>-12</v>
      </c>
      <c r="I60" s="30">
        <v>1.064516129032258</v>
      </c>
      <c r="J60" s="37">
        <v>37110</v>
      </c>
      <c r="K60" s="10">
        <v>3928.32</v>
      </c>
      <c r="R60" s="59">
        <v>45864</v>
      </c>
      <c r="S60" t="s">
        <v>213</v>
      </c>
      <c r="T60" s="3560">
        <v>186</v>
      </c>
      <c r="U60" s="24">
        <v>115</v>
      </c>
      <c r="V60" s="3561">
        <v>71</v>
      </c>
      <c r="W60" s="30">
        <v>0.61827956989247312</v>
      </c>
      <c r="X60" s="61">
        <v>21612.639999999992</v>
      </c>
      <c r="Y60" s="10">
        <v>3766.25</v>
      </c>
      <c r="Z60" s="61"/>
      <c r="AA60" s="61"/>
      <c r="AC60" s="61"/>
      <c r="AG60" s="37"/>
      <c r="AH60" s="37"/>
      <c r="AN60" s="61"/>
      <c r="AO60" s="61"/>
      <c r="AS60" s="142"/>
      <c r="AT60" s="61"/>
      <c r="AU60" s="61"/>
      <c r="AV60" s="61"/>
      <c r="AW60" s="61"/>
      <c r="AX60" s="61"/>
      <c r="AY60" s="61"/>
      <c r="AZ60" s="61"/>
      <c r="BA60" s="61"/>
      <c r="BB60" s="61"/>
      <c r="BC60" s="61"/>
      <c r="BD60" s="61"/>
      <c r="BE60" s="61"/>
      <c r="BF60" s="61"/>
      <c r="BG60" s="61"/>
      <c r="BH60" s="61"/>
      <c r="BI60" s="61"/>
      <c r="BJ60" s="61"/>
      <c r="BK60" s="61"/>
      <c r="BL60" s="61"/>
      <c r="BM60" s="61"/>
      <c r="BN60" s="61"/>
      <c r="BO60" s="61"/>
      <c r="BP60" s="131">
        <f t="shared" si="21"/>
        <v>58722.639999999992</v>
      </c>
      <c r="BQ60" s="131">
        <v>46500</v>
      </c>
      <c r="BR60" s="131">
        <f t="shared" si="22"/>
        <v>3766.25</v>
      </c>
      <c r="BS60" s="131">
        <f t="shared" si="23"/>
        <v>50266.25</v>
      </c>
      <c r="BT60" s="131">
        <f t="shared" si="24"/>
        <v>8456.3899999999921</v>
      </c>
    </row>
    <row r="61" spans="1:72" x14ac:dyDescent="0.35">
      <c r="B61"/>
      <c r="C61"/>
      <c r="D61" s="59">
        <v>45871</v>
      </c>
      <c r="E61" t="s">
        <v>214</v>
      </c>
      <c r="F61" s="3560">
        <v>186</v>
      </c>
      <c r="G61" s="24">
        <v>224</v>
      </c>
      <c r="H61" s="3561">
        <v>-38</v>
      </c>
      <c r="I61" s="30">
        <v>1.2043010752688172</v>
      </c>
      <c r="J61" s="37">
        <v>45220</v>
      </c>
      <c r="K61" s="10">
        <v>4444.16</v>
      </c>
      <c r="R61" s="59">
        <v>45871</v>
      </c>
      <c r="S61" t="s">
        <v>214</v>
      </c>
      <c r="T61" s="3560">
        <v>186</v>
      </c>
      <c r="U61" s="24">
        <v>198</v>
      </c>
      <c r="V61" s="3561">
        <v>-12</v>
      </c>
      <c r="W61" s="30">
        <v>1.064516129032258</v>
      </c>
      <c r="X61" s="61">
        <v>37110</v>
      </c>
      <c r="Y61" s="10">
        <v>6484.5</v>
      </c>
      <c r="Z61" s="61"/>
      <c r="AA61" s="61"/>
      <c r="AC61" s="61"/>
      <c r="AG61" s="37"/>
      <c r="AH61" s="37"/>
      <c r="AN61" s="61"/>
      <c r="AO61" s="61"/>
      <c r="AS61" s="142"/>
      <c r="AT61" s="61"/>
      <c r="AU61" s="61"/>
      <c r="AV61" s="61"/>
      <c r="AW61" s="61"/>
      <c r="AX61" s="61"/>
      <c r="AY61" s="61"/>
      <c r="AZ61" s="61"/>
      <c r="BA61" s="61"/>
      <c r="BB61" s="61"/>
      <c r="BC61" s="61"/>
      <c r="BD61" s="61"/>
      <c r="BE61" s="61"/>
      <c r="BF61" s="61"/>
      <c r="BG61" s="61"/>
      <c r="BH61" s="61"/>
      <c r="BI61" s="61"/>
      <c r="BJ61" s="61"/>
      <c r="BK61" s="61"/>
      <c r="BL61" s="61"/>
      <c r="BM61" s="61"/>
      <c r="BN61" s="61"/>
      <c r="BO61" s="61"/>
      <c r="BP61" s="131">
        <f t="shared" si="21"/>
        <v>82330</v>
      </c>
      <c r="BQ61" s="131">
        <v>46500</v>
      </c>
      <c r="BR61" s="131">
        <f t="shared" si="22"/>
        <v>6484.5</v>
      </c>
      <c r="BS61" s="131">
        <f t="shared" si="23"/>
        <v>52984.5</v>
      </c>
      <c r="BT61" s="131">
        <f t="shared" si="24"/>
        <v>29345.5</v>
      </c>
    </row>
    <row r="62" spans="1:72" x14ac:dyDescent="0.35">
      <c r="B62"/>
      <c r="C62"/>
      <c r="D62" s="59">
        <v>45878</v>
      </c>
      <c r="E62" t="s">
        <v>215</v>
      </c>
      <c r="F62" s="3560">
        <v>186</v>
      </c>
      <c r="G62" s="24">
        <v>274</v>
      </c>
      <c r="H62" s="3561">
        <v>-88</v>
      </c>
      <c r="I62" s="30">
        <v>1.4731182795698925</v>
      </c>
      <c r="J62" s="37">
        <v>58029.239999999991</v>
      </c>
      <c r="K62" s="10">
        <v>5436.16</v>
      </c>
      <c r="R62" s="59">
        <v>45878</v>
      </c>
      <c r="S62" t="s">
        <v>215</v>
      </c>
      <c r="T62" s="3560">
        <v>186</v>
      </c>
      <c r="U62" s="24">
        <v>220</v>
      </c>
      <c r="V62" s="3561">
        <v>-34</v>
      </c>
      <c r="W62" s="30">
        <v>1.1827956989247312</v>
      </c>
      <c r="X62" s="61">
        <v>44260</v>
      </c>
      <c r="Y62" s="10">
        <v>7205</v>
      </c>
      <c r="Z62" s="61"/>
      <c r="AA62" s="61"/>
      <c r="AC62" s="61"/>
      <c r="AG62" s="37"/>
      <c r="AH62" s="37"/>
      <c r="AN62" s="61"/>
      <c r="AO62" s="61"/>
      <c r="AS62" s="142"/>
      <c r="AT62" s="61"/>
      <c r="AU62" s="61"/>
      <c r="AV62" s="61"/>
      <c r="AW62" s="61"/>
      <c r="AX62" s="61"/>
      <c r="AY62" s="61"/>
      <c r="AZ62" s="61"/>
      <c r="BA62" s="61"/>
      <c r="BB62" s="61"/>
      <c r="BC62" s="61"/>
      <c r="BD62" s="61"/>
      <c r="BE62" s="61"/>
      <c r="BF62" s="61"/>
      <c r="BG62" s="61"/>
      <c r="BH62" s="61"/>
      <c r="BI62" s="61"/>
      <c r="BJ62" s="61"/>
      <c r="BK62" s="61"/>
      <c r="BL62" s="61"/>
      <c r="BM62" s="61"/>
      <c r="BN62" s="61"/>
      <c r="BO62" s="61"/>
      <c r="BP62" s="131">
        <f t="shared" si="21"/>
        <v>102289.23999999999</v>
      </c>
      <c r="BQ62" s="131">
        <v>46500</v>
      </c>
      <c r="BR62" s="131">
        <f t="shared" si="22"/>
        <v>7205</v>
      </c>
      <c r="BS62" s="131">
        <f t="shared" si="23"/>
        <v>53705</v>
      </c>
      <c r="BT62" s="131">
        <f t="shared" si="24"/>
        <v>48584.239999999991</v>
      </c>
    </row>
    <row r="63" spans="1:72" x14ac:dyDescent="0.35">
      <c r="B63"/>
      <c r="C63"/>
      <c r="D63" s="59">
        <v>45885</v>
      </c>
      <c r="E63" t="s">
        <v>216</v>
      </c>
      <c r="F63" s="3560">
        <v>186</v>
      </c>
      <c r="G63" s="24">
        <v>249</v>
      </c>
      <c r="H63" s="3561">
        <v>-63</v>
      </c>
      <c r="I63" s="30">
        <v>1.3387096774193548</v>
      </c>
      <c r="J63" s="37">
        <v>51707.600000000006</v>
      </c>
      <c r="K63" s="10">
        <v>4940.16</v>
      </c>
      <c r="R63" s="59">
        <v>45885</v>
      </c>
      <c r="S63" t="s">
        <v>216</v>
      </c>
      <c r="T63" s="3560">
        <v>186</v>
      </c>
      <c r="U63" s="24">
        <v>268</v>
      </c>
      <c r="V63" s="3561">
        <v>-82</v>
      </c>
      <c r="W63" s="30">
        <v>1.4408602150537635</v>
      </c>
      <c r="X63" s="61">
        <v>56638.76999999999</v>
      </c>
      <c r="Y63" s="10">
        <v>8777</v>
      </c>
      <c r="Z63" s="61"/>
      <c r="AA63" s="61"/>
      <c r="AC63" s="61"/>
      <c r="AG63" s="37"/>
      <c r="AH63" s="37"/>
      <c r="AN63" s="61"/>
      <c r="AO63" s="61"/>
      <c r="AS63" s="142"/>
      <c r="AT63" s="61"/>
      <c r="AU63" s="61"/>
      <c r="AV63" s="61"/>
      <c r="AW63" s="61"/>
      <c r="AX63" s="61"/>
      <c r="AY63" s="61"/>
      <c r="AZ63" s="61"/>
      <c r="BA63" s="61"/>
      <c r="BB63" s="61"/>
      <c r="BC63" s="61"/>
      <c r="BD63" s="61"/>
      <c r="BE63" s="61"/>
      <c r="BF63" s="61"/>
      <c r="BG63" s="61"/>
      <c r="BH63" s="61"/>
      <c r="BI63" s="61"/>
      <c r="BJ63" s="61"/>
      <c r="BK63" s="61"/>
      <c r="BL63" s="61"/>
      <c r="BM63" s="61"/>
      <c r="BN63" s="61"/>
      <c r="BO63" s="61"/>
      <c r="BP63" s="131">
        <f t="shared" si="21"/>
        <v>108346.37</v>
      </c>
      <c r="BQ63" s="131">
        <v>46500</v>
      </c>
      <c r="BR63" s="131">
        <f t="shared" si="22"/>
        <v>8777</v>
      </c>
      <c r="BS63" s="131">
        <f t="shared" si="23"/>
        <v>55277</v>
      </c>
      <c r="BT63" s="131">
        <f t="shared" si="24"/>
        <v>53069.369999999995</v>
      </c>
    </row>
    <row r="64" spans="1:72" x14ac:dyDescent="0.35">
      <c r="B64"/>
      <c r="C64"/>
      <c r="D64" s="59">
        <v>45892</v>
      </c>
      <c r="E64" t="s">
        <v>217</v>
      </c>
      <c r="F64" s="3560">
        <v>186</v>
      </c>
      <c r="G64" s="24">
        <v>234</v>
      </c>
      <c r="H64" s="3561">
        <v>-48</v>
      </c>
      <c r="I64" s="30">
        <v>1.2580645161290323</v>
      </c>
      <c r="J64" s="37">
        <v>47820</v>
      </c>
      <c r="K64" s="10">
        <v>4642.5600000000004</v>
      </c>
      <c r="R64" s="59">
        <v>45892</v>
      </c>
      <c r="S64" t="s">
        <v>217</v>
      </c>
      <c r="T64" s="3560">
        <v>186</v>
      </c>
      <c r="U64" s="24">
        <v>254</v>
      </c>
      <c r="V64" s="3561">
        <v>-68</v>
      </c>
      <c r="W64" s="30">
        <v>1.3655913978494623</v>
      </c>
      <c r="X64" s="61">
        <v>53521.359999999986</v>
      </c>
      <c r="Y64" s="10">
        <v>8318.5</v>
      </c>
      <c r="Z64" s="61"/>
      <c r="AA64" s="61"/>
      <c r="AC64" s="61"/>
      <c r="AG64" s="37"/>
      <c r="AH64" s="37"/>
      <c r="AN64" s="61"/>
      <c r="AO64" s="61"/>
      <c r="AS64" s="142"/>
      <c r="AT64" s="61"/>
      <c r="AU64" s="61"/>
      <c r="AV64" s="61"/>
      <c r="AW64" s="61"/>
      <c r="AX64" s="61"/>
      <c r="AY64" s="61"/>
      <c r="AZ64" s="61"/>
      <c r="BA64" s="61"/>
      <c r="BB64" s="61"/>
      <c r="BC64" s="61"/>
      <c r="BD64" s="61"/>
      <c r="BE64" s="61"/>
      <c r="BF64" s="61"/>
      <c r="BG64" s="61"/>
      <c r="BH64" s="61"/>
      <c r="BI64" s="61"/>
      <c r="BJ64" s="61"/>
      <c r="BK64" s="61"/>
      <c r="BL64" s="61"/>
      <c r="BM64" s="61"/>
      <c r="BN64" s="61"/>
      <c r="BO64" s="61"/>
      <c r="BP64" s="131">
        <f t="shared" si="21"/>
        <v>101341.35999999999</v>
      </c>
      <c r="BQ64" s="131">
        <v>46500</v>
      </c>
      <c r="BR64" s="131">
        <f t="shared" si="22"/>
        <v>8318.5</v>
      </c>
      <c r="BS64" s="131">
        <f t="shared" si="23"/>
        <v>54818.5</v>
      </c>
      <c r="BT64" s="131">
        <f t="shared" si="24"/>
        <v>46522.859999999986</v>
      </c>
    </row>
    <row r="65" spans="2:72" x14ac:dyDescent="0.35">
      <c r="B65"/>
      <c r="C65"/>
      <c r="D65" s="59">
        <v>45899</v>
      </c>
      <c r="E65" t="s">
        <v>218</v>
      </c>
      <c r="F65" s="3560">
        <v>186</v>
      </c>
      <c r="G65" s="24">
        <v>239</v>
      </c>
      <c r="H65" s="3561">
        <v>-53</v>
      </c>
      <c r="I65" s="30">
        <v>1.2849462365591398</v>
      </c>
      <c r="J65" s="37">
        <v>47690</v>
      </c>
      <c r="K65" s="10">
        <v>4741.76</v>
      </c>
      <c r="R65" s="59">
        <v>45899</v>
      </c>
      <c r="S65" t="s">
        <v>218</v>
      </c>
      <c r="T65" s="3560">
        <v>186</v>
      </c>
      <c r="U65" s="24">
        <v>234</v>
      </c>
      <c r="V65" s="3561">
        <v>-48</v>
      </c>
      <c r="W65" s="30">
        <v>1.2580645161290323</v>
      </c>
      <c r="X65" s="61">
        <v>47820</v>
      </c>
      <c r="Y65" s="10">
        <v>7663.5</v>
      </c>
      <c r="Z65" s="61"/>
      <c r="AA65" s="61"/>
      <c r="AC65" s="61"/>
      <c r="AG65" s="37"/>
      <c r="AH65" s="37"/>
      <c r="AN65" s="61"/>
      <c r="AO65" s="61"/>
      <c r="AS65" s="142"/>
      <c r="AT65" s="61"/>
      <c r="AU65" s="61"/>
      <c r="AV65" s="61"/>
      <c r="AW65" s="61"/>
      <c r="AX65" s="61"/>
      <c r="AY65" s="61"/>
      <c r="AZ65" s="61"/>
      <c r="BA65" s="61"/>
      <c r="BB65" s="61"/>
      <c r="BC65" s="61"/>
      <c r="BD65" s="61"/>
      <c r="BE65" s="61"/>
      <c r="BF65" s="61"/>
      <c r="BG65" s="61"/>
      <c r="BH65" s="61"/>
      <c r="BI65" s="61"/>
      <c r="BJ65" s="61"/>
      <c r="BK65" s="61"/>
      <c r="BL65" s="61"/>
      <c r="BM65" s="61"/>
      <c r="BN65" s="61"/>
      <c r="BO65" s="61"/>
      <c r="BP65" s="131">
        <f t="shared" si="21"/>
        <v>95510</v>
      </c>
      <c r="BQ65" s="131">
        <v>46500</v>
      </c>
      <c r="BR65" s="131">
        <f t="shared" si="22"/>
        <v>7663.5</v>
      </c>
      <c r="BS65" s="131">
        <f t="shared" si="23"/>
        <v>54163.5</v>
      </c>
      <c r="BT65" s="131">
        <f t="shared" si="24"/>
        <v>41346.5</v>
      </c>
    </row>
    <row r="66" spans="2:72" x14ac:dyDescent="0.35">
      <c r="B66"/>
      <c r="C66"/>
      <c r="D66" s="59">
        <v>45906</v>
      </c>
      <c r="E66" t="s">
        <v>219</v>
      </c>
      <c r="F66" s="3560">
        <v>186</v>
      </c>
      <c r="G66" s="24">
        <v>243</v>
      </c>
      <c r="H66" s="3561">
        <v>-57</v>
      </c>
      <c r="I66" s="30">
        <v>1.3064516129032258</v>
      </c>
      <c r="J66" s="37">
        <v>44747.5</v>
      </c>
      <c r="K66" s="10">
        <v>4821.12</v>
      </c>
      <c r="R66" s="59">
        <v>45906</v>
      </c>
      <c r="S66" t="s">
        <v>219</v>
      </c>
      <c r="T66" s="3560">
        <v>186</v>
      </c>
      <c r="U66" s="24">
        <v>236</v>
      </c>
      <c r="V66" s="3561">
        <v>-50</v>
      </c>
      <c r="W66" s="30">
        <v>1.2688172043010753</v>
      </c>
      <c r="X66" s="61">
        <v>47110</v>
      </c>
      <c r="Y66" s="10">
        <v>7729</v>
      </c>
      <c r="Z66" s="61"/>
      <c r="AA66" s="61"/>
      <c r="AC66" s="61"/>
      <c r="AG66" s="37"/>
      <c r="AH66" s="37"/>
      <c r="AN66" s="61"/>
      <c r="AO66" s="61"/>
      <c r="AS66" s="142"/>
      <c r="AT66" s="61"/>
      <c r="AU66" s="61"/>
      <c r="AV66" s="61"/>
      <c r="AW66" s="61"/>
      <c r="AX66" s="61"/>
      <c r="AY66" s="61"/>
      <c r="AZ66" s="61"/>
      <c r="BA66" s="61"/>
      <c r="BB66" s="61"/>
      <c r="BC66" s="61"/>
      <c r="BD66" s="61"/>
      <c r="BE66" s="61"/>
      <c r="BF66" s="61"/>
      <c r="BG66" s="61"/>
      <c r="BH66" s="61"/>
      <c r="BI66" s="61"/>
      <c r="BJ66" s="61"/>
      <c r="BK66" s="61"/>
      <c r="BL66" s="61"/>
      <c r="BM66" s="61"/>
      <c r="BN66" s="61"/>
      <c r="BO66" s="61"/>
      <c r="BP66" s="131">
        <f t="shared" si="21"/>
        <v>91857.5</v>
      </c>
      <c r="BQ66" s="131">
        <v>46500</v>
      </c>
      <c r="BR66" s="131">
        <f t="shared" si="22"/>
        <v>7729</v>
      </c>
      <c r="BS66" s="131">
        <f t="shared" si="23"/>
        <v>54229</v>
      </c>
      <c r="BT66" s="131">
        <f t="shared" si="24"/>
        <v>37628.5</v>
      </c>
    </row>
    <row r="67" spans="2:72" x14ac:dyDescent="0.35">
      <c r="B67"/>
      <c r="C67"/>
      <c r="D67" s="59">
        <v>45913</v>
      </c>
      <c r="E67" t="s">
        <v>220</v>
      </c>
      <c r="F67" s="3560">
        <v>186</v>
      </c>
      <c r="G67" s="24">
        <v>185</v>
      </c>
      <c r="H67" s="3561">
        <v>1</v>
      </c>
      <c r="I67" s="30">
        <v>0.9946236559139785</v>
      </c>
      <c r="J67" s="37">
        <v>33227.5</v>
      </c>
      <c r="K67" s="10">
        <v>3670.4</v>
      </c>
      <c r="R67" s="59">
        <v>45913</v>
      </c>
      <c r="S67" t="s">
        <v>220</v>
      </c>
      <c r="T67" s="3560">
        <v>186</v>
      </c>
      <c r="U67" s="24">
        <v>251</v>
      </c>
      <c r="V67" s="3561">
        <v>-65</v>
      </c>
      <c r="W67" s="30">
        <v>1.3494623655913978</v>
      </c>
      <c r="X67" s="61">
        <v>46602.579999999987</v>
      </c>
      <c r="Y67" s="10">
        <v>8220.25</v>
      </c>
      <c r="Z67" s="61"/>
      <c r="AA67" s="61"/>
      <c r="AC67" s="61"/>
      <c r="AG67" s="37"/>
      <c r="AH67" s="37"/>
      <c r="AN67" s="61"/>
      <c r="AO67" s="61"/>
      <c r="AS67" s="142"/>
      <c r="AT67" s="61"/>
      <c r="AU67" s="61"/>
      <c r="AV67" s="61"/>
      <c r="AW67" s="61"/>
      <c r="AX67" s="61"/>
      <c r="AY67" s="61"/>
      <c r="AZ67" s="61"/>
      <c r="BA67" s="61"/>
      <c r="BB67" s="61"/>
      <c r="BC67" s="61"/>
      <c r="BD67" s="61"/>
      <c r="BE67" s="61"/>
      <c r="BF67" s="61"/>
      <c r="BG67" s="61"/>
      <c r="BH67" s="61"/>
      <c r="BI67" s="61"/>
      <c r="BJ67" s="61"/>
      <c r="BK67" s="61"/>
      <c r="BL67" s="61"/>
      <c r="BM67" s="61"/>
      <c r="BN67" s="61"/>
      <c r="BO67" s="61"/>
      <c r="BP67" s="131">
        <f t="shared" si="21"/>
        <v>79830.079999999987</v>
      </c>
      <c r="BQ67" s="131">
        <v>46500</v>
      </c>
      <c r="BR67" s="131">
        <f t="shared" si="22"/>
        <v>8220.25</v>
      </c>
      <c r="BS67" s="131">
        <f t="shared" si="23"/>
        <v>54720.25</v>
      </c>
      <c r="BT67" s="131">
        <f t="shared" si="24"/>
        <v>25109.829999999987</v>
      </c>
    </row>
    <row r="68" spans="2:72" x14ac:dyDescent="0.35">
      <c r="B68"/>
      <c r="C68"/>
      <c r="D68" s="59">
        <v>45920</v>
      </c>
      <c r="E68" t="s">
        <v>221</v>
      </c>
      <c r="F68" s="3560">
        <v>186</v>
      </c>
      <c r="G68" s="24">
        <v>189</v>
      </c>
      <c r="H68" s="3561">
        <v>-3</v>
      </c>
      <c r="I68" s="30">
        <v>1.0161290322580645</v>
      </c>
      <c r="J68" s="37">
        <v>34009.360000000001</v>
      </c>
      <c r="K68" s="10">
        <v>3749.7599999999998</v>
      </c>
      <c r="R68" s="59">
        <v>45920</v>
      </c>
      <c r="S68" t="s">
        <v>221</v>
      </c>
      <c r="T68" s="3560">
        <v>186</v>
      </c>
      <c r="U68" s="24">
        <v>189</v>
      </c>
      <c r="V68" s="3561">
        <v>-3</v>
      </c>
      <c r="W68" s="30">
        <v>1.0161290322580645</v>
      </c>
      <c r="X68" s="61">
        <v>33867.5</v>
      </c>
      <c r="Y68" s="10">
        <v>6189.75</v>
      </c>
      <c r="Z68" s="61"/>
      <c r="AA68" s="61"/>
      <c r="AC68" s="61"/>
      <c r="AG68" s="37"/>
      <c r="AH68" s="37"/>
      <c r="AN68" s="61"/>
      <c r="AO68" s="61"/>
      <c r="AS68" s="142"/>
      <c r="AT68" s="61"/>
      <c r="AU68" s="61"/>
      <c r="AV68" s="61"/>
      <c r="AW68" s="61"/>
      <c r="AX68" s="61"/>
      <c r="AY68" s="61"/>
      <c r="AZ68" s="61"/>
      <c r="BA68" s="61"/>
      <c r="BB68" s="61"/>
      <c r="BC68" s="61"/>
      <c r="BD68" s="61"/>
      <c r="BE68" s="61"/>
      <c r="BF68" s="61"/>
      <c r="BG68" s="61"/>
      <c r="BH68" s="61"/>
      <c r="BI68" s="61"/>
      <c r="BJ68" s="61"/>
      <c r="BK68" s="61"/>
      <c r="BL68" s="61"/>
      <c r="BM68" s="61"/>
      <c r="BN68" s="61"/>
      <c r="BO68" s="61"/>
      <c r="BP68" s="131">
        <f t="shared" si="21"/>
        <v>67876.86</v>
      </c>
      <c r="BQ68" s="131">
        <v>46500</v>
      </c>
      <c r="BR68" s="131">
        <f t="shared" si="22"/>
        <v>6189.75</v>
      </c>
      <c r="BS68" s="131">
        <f t="shared" si="23"/>
        <v>52689.75</v>
      </c>
      <c r="BT68" s="131">
        <f t="shared" si="24"/>
        <v>15187.11</v>
      </c>
    </row>
    <row r="69" spans="2:72" x14ac:dyDescent="0.35">
      <c r="B69"/>
      <c r="C69"/>
      <c r="D69" s="59">
        <v>45927</v>
      </c>
      <c r="E69" t="s">
        <v>222</v>
      </c>
      <c r="F69" s="3560">
        <v>186</v>
      </c>
      <c r="G69" s="24">
        <v>180</v>
      </c>
      <c r="H69" s="3561">
        <v>6</v>
      </c>
      <c r="I69" s="30">
        <v>0.967741935483871</v>
      </c>
      <c r="J69" s="37">
        <v>32490.06</v>
      </c>
      <c r="K69" s="10">
        <v>3571.2</v>
      </c>
      <c r="R69" s="59">
        <v>45927</v>
      </c>
      <c r="S69" t="s">
        <v>222</v>
      </c>
      <c r="T69" s="3560">
        <v>186</v>
      </c>
      <c r="U69" s="24">
        <v>190</v>
      </c>
      <c r="V69" s="3561">
        <v>-4</v>
      </c>
      <c r="W69" s="30">
        <v>1.021505376344086</v>
      </c>
      <c r="X69" s="61">
        <v>34202.57</v>
      </c>
      <c r="Y69" s="10">
        <v>6222.5</v>
      </c>
      <c r="Z69" s="61"/>
      <c r="AA69" s="61"/>
      <c r="AC69" s="61"/>
      <c r="AG69" s="37"/>
      <c r="AH69" s="37"/>
      <c r="AN69" s="61"/>
      <c r="AO69" s="61"/>
      <c r="AS69" s="142"/>
      <c r="AT69" s="61"/>
      <c r="AU69" s="61"/>
      <c r="AV69" s="61"/>
      <c r="AW69" s="61"/>
      <c r="AX69" s="61"/>
      <c r="AY69" s="61"/>
      <c r="AZ69" s="61"/>
      <c r="BA69" s="61"/>
      <c r="BB69" s="61"/>
      <c r="BC69" s="61"/>
      <c r="BD69" s="61"/>
      <c r="BE69" s="61"/>
      <c r="BF69" s="61"/>
      <c r="BG69" s="61"/>
      <c r="BH69" s="61"/>
      <c r="BI69" s="61"/>
      <c r="BJ69" s="61"/>
      <c r="BK69" s="61"/>
      <c r="BL69" s="61"/>
      <c r="BM69" s="61"/>
      <c r="BN69" s="61"/>
      <c r="BO69" s="61"/>
      <c r="BP69" s="131">
        <f t="shared" si="21"/>
        <v>66692.63</v>
      </c>
      <c r="BQ69" s="131">
        <v>46500</v>
      </c>
      <c r="BR69" s="131">
        <f t="shared" si="22"/>
        <v>6222.5</v>
      </c>
      <c r="BS69" s="131">
        <f t="shared" si="23"/>
        <v>52722.5</v>
      </c>
      <c r="BT69" s="131">
        <f t="shared" si="24"/>
        <v>13970.130000000005</v>
      </c>
    </row>
    <row r="70" spans="2:72" x14ac:dyDescent="0.35">
      <c r="B70"/>
      <c r="C70"/>
      <c r="D70" s="59">
        <v>45934</v>
      </c>
      <c r="E70" t="s">
        <v>223</v>
      </c>
      <c r="F70" s="3560">
        <v>186</v>
      </c>
      <c r="G70" s="24">
        <v>186</v>
      </c>
      <c r="H70" s="3561">
        <v>0</v>
      </c>
      <c r="I70" s="30">
        <v>1</v>
      </c>
      <c r="J70" s="37">
        <v>33647.5</v>
      </c>
      <c r="K70" s="10">
        <v>3690.24</v>
      </c>
      <c r="R70" s="59">
        <v>45934</v>
      </c>
      <c r="S70" t="s">
        <v>223</v>
      </c>
      <c r="T70" s="3560">
        <v>186</v>
      </c>
      <c r="U70" s="24">
        <v>181</v>
      </c>
      <c r="V70" s="3561">
        <v>5</v>
      </c>
      <c r="W70" s="30">
        <v>0.9731182795698925</v>
      </c>
      <c r="X70" s="61">
        <v>32775.56</v>
      </c>
      <c r="Y70" s="10">
        <v>5927.75</v>
      </c>
      <c r="Z70" s="61"/>
      <c r="AA70" s="61"/>
      <c r="AC70" s="61"/>
      <c r="AG70" s="37"/>
      <c r="AH70" s="37"/>
      <c r="AN70" s="61"/>
      <c r="AO70" s="61"/>
      <c r="AS70" s="142"/>
      <c r="AT70" s="61"/>
      <c r="AU70" s="61"/>
      <c r="AV70" s="61"/>
      <c r="AW70" s="61"/>
      <c r="AX70" s="61"/>
      <c r="AY70" s="61"/>
      <c r="AZ70" s="61"/>
      <c r="BA70" s="61"/>
      <c r="BB70" s="61"/>
      <c r="BC70" s="61"/>
      <c r="BD70" s="61"/>
      <c r="BE70" s="61"/>
      <c r="BF70" s="61"/>
      <c r="BG70" s="61"/>
      <c r="BH70" s="61"/>
      <c r="BI70" s="61"/>
      <c r="BJ70" s="61"/>
      <c r="BK70" s="61"/>
      <c r="BL70" s="61"/>
      <c r="BM70" s="61"/>
      <c r="BN70" s="61"/>
      <c r="BO70" s="61"/>
      <c r="BP70" s="131">
        <f t="shared" si="21"/>
        <v>66423.06</v>
      </c>
      <c r="BQ70" s="131">
        <v>46500</v>
      </c>
      <c r="BR70" s="131">
        <f t="shared" si="22"/>
        <v>5927.75</v>
      </c>
      <c r="BS70" s="131">
        <f t="shared" si="23"/>
        <v>52427.75</v>
      </c>
      <c r="BT70" s="131">
        <f t="shared" si="24"/>
        <v>13995.309999999998</v>
      </c>
    </row>
    <row r="71" spans="2:72" x14ac:dyDescent="0.35">
      <c r="B71"/>
      <c r="C71"/>
      <c r="D71" s="59">
        <v>45941</v>
      </c>
      <c r="E71" t="s">
        <v>224</v>
      </c>
      <c r="F71" s="3560">
        <v>186</v>
      </c>
      <c r="G71" s="24">
        <v>177</v>
      </c>
      <c r="H71" s="3561">
        <v>9</v>
      </c>
      <c r="I71" s="30">
        <v>0.95161290322580649</v>
      </c>
      <c r="J71" s="37">
        <v>31907.5</v>
      </c>
      <c r="K71" s="10">
        <v>3511.68</v>
      </c>
      <c r="R71" s="59">
        <v>45941</v>
      </c>
      <c r="S71" t="s">
        <v>224</v>
      </c>
      <c r="T71" s="3560">
        <v>186</v>
      </c>
      <c r="U71" s="24">
        <v>185</v>
      </c>
      <c r="V71" s="3561">
        <v>1</v>
      </c>
      <c r="W71" s="30">
        <v>0.9946236559139785</v>
      </c>
      <c r="X71" s="61">
        <v>33407.5</v>
      </c>
      <c r="Y71" s="10">
        <v>6058.75</v>
      </c>
      <c r="Z71" s="61"/>
      <c r="AA71" s="61"/>
      <c r="AC71" s="61"/>
      <c r="AG71" s="37"/>
      <c r="AH71" s="37"/>
      <c r="AN71" s="61"/>
      <c r="AO71" s="61"/>
      <c r="AS71" s="142"/>
      <c r="AT71" s="61"/>
      <c r="AU71" s="61"/>
      <c r="AV71" s="61"/>
      <c r="AW71" s="61"/>
      <c r="AX71" s="61"/>
      <c r="AY71" s="61"/>
      <c r="AZ71" s="61"/>
      <c r="BA71" s="61"/>
      <c r="BB71" s="61"/>
      <c r="BC71" s="61"/>
      <c r="BD71" s="61"/>
      <c r="BE71" s="61"/>
      <c r="BF71" s="61"/>
      <c r="BG71" s="61"/>
      <c r="BH71" s="61"/>
      <c r="BI71" s="61"/>
      <c r="BJ71" s="61"/>
      <c r="BK71" s="61"/>
      <c r="BL71" s="61"/>
      <c r="BM71" s="61"/>
      <c r="BN71" s="61"/>
      <c r="BO71" s="61"/>
      <c r="BP71" s="131">
        <f t="shared" si="21"/>
        <v>65315</v>
      </c>
      <c r="BQ71" s="131">
        <v>46500</v>
      </c>
      <c r="BR71" s="131">
        <f t="shared" si="22"/>
        <v>6058.75</v>
      </c>
      <c r="BS71" s="131">
        <f t="shared" si="23"/>
        <v>52558.75</v>
      </c>
      <c r="BT71" s="131">
        <f t="shared" si="24"/>
        <v>12756.25</v>
      </c>
    </row>
    <row r="72" spans="2:72" x14ac:dyDescent="0.35">
      <c r="B72"/>
      <c r="C72"/>
      <c r="D72" s="59">
        <v>45948</v>
      </c>
      <c r="E72" t="s">
        <v>225</v>
      </c>
      <c r="F72" s="3560">
        <v>186</v>
      </c>
      <c r="G72" s="24">
        <v>190</v>
      </c>
      <c r="H72" s="3561">
        <v>-4</v>
      </c>
      <c r="I72" s="30">
        <v>1.021505376344086</v>
      </c>
      <c r="J72" s="37">
        <v>34605</v>
      </c>
      <c r="K72" s="10">
        <v>3769.6</v>
      </c>
      <c r="R72" s="59">
        <v>45948</v>
      </c>
      <c r="S72" t="s">
        <v>225</v>
      </c>
      <c r="T72" s="3560">
        <v>186</v>
      </c>
      <c r="U72" s="24">
        <v>177</v>
      </c>
      <c r="V72" s="3561">
        <v>9</v>
      </c>
      <c r="W72" s="30">
        <v>0.95161290322580649</v>
      </c>
      <c r="X72" s="61">
        <v>31907.5</v>
      </c>
      <c r="Y72" s="10">
        <v>5796.75</v>
      </c>
      <c r="Z72" s="61"/>
      <c r="AA72" s="61"/>
      <c r="AC72" s="61"/>
      <c r="AG72" s="37"/>
      <c r="AH72" s="37"/>
      <c r="AN72" s="61"/>
      <c r="AO72" s="61"/>
      <c r="AS72" s="142"/>
      <c r="AT72" s="61"/>
      <c r="AU72" s="61"/>
      <c r="AV72" s="61"/>
      <c r="AW72" s="61"/>
      <c r="AX72" s="61"/>
      <c r="AY72" s="61"/>
      <c r="AZ72" s="61"/>
      <c r="BA72" s="61"/>
      <c r="BB72" s="61"/>
      <c r="BC72" s="61"/>
      <c r="BD72" s="61"/>
      <c r="BE72" s="61"/>
      <c r="BF72" s="61"/>
      <c r="BG72" s="61"/>
      <c r="BH72" s="61"/>
      <c r="BI72" s="61"/>
      <c r="BJ72" s="61"/>
      <c r="BK72" s="61"/>
      <c r="BL72" s="61"/>
      <c r="BM72" s="61"/>
      <c r="BN72" s="61"/>
      <c r="BO72" s="61"/>
      <c r="BP72" s="131">
        <f t="shared" si="21"/>
        <v>66512.5</v>
      </c>
      <c r="BQ72" s="131">
        <v>46500</v>
      </c>
      <c r="BR72" s="131">
        <f t="shared" si="22"/>
        <v>5796.75</v>
      </c>
      <c r="BS72" s="131">
        <f t="shared" si="23"/>
        <v>52296.75</v>
      </c>
      <c r="BT72" s="131">
        <f t="shared" si="24"/>
        <v>14215.75</v>
      </c>
    </row>
    <row r="73" spans="2:72" x14ac:dyDescent="0.35">
      <c r="B73"/>
      <c r="C73"/>
      <c r="D73" s="59">
        <v>45955</v>
      </c>
      <c r="E73" t="s">
        <v>226</v>
      </c>
      <c r="F73" s="3560">
        <v>186</v>
      </c>
      <c r="G73" s="24">
        <v>198</v>
      </c>
      <c r="H73" s="3561">
        <v>-12</v>
      </c>
      <c r="I73" s="30">
        <v>1.064516129032258</v>
      </c>
      <c r="J73" s="37">
        <v>32396.339999999997</v>
      </c>
      <c r="K73" s="10">
        <v>3928.32</v>
      </c>
      <c r="R73" s="59">
        <v>45955</v>
      </c>
      <c r="S73" t="s">
        <v>226</v>
      </c>
      <c r="T73" s="3560">
        <v>186</v>
      </c>
      <c r="U73" s="24">
        <v>190</v>
      </c>
      <c r="V73" s="3561">
        <v>-4</v>
      </c>
      <c r="W73" s="30">
        <v>1.021505376344086</v>
      </c>
      <c r="X73" s="61">
        <v>34605</v>
      </c>
      <c r="Y73" s="10">
        <v>6222.5</v>
      </c>
      <c r="Z73" s="61"/>
      <c r="AA73" s="61"/>
      <c r="AC73" s="61"/>
      <c r="AG73" s="37"/>
      <c r="AH73" s="37"/>
      <c r="AN73" s="61"/>
      <c r="AO73" s="61"/>
      <c r="AS73" s="142"/>
      <c r="AT73" s="61"/>
      <c r="AU73" s="61"/>
      <c r="AV73" s="61"/>
      <c r="AW73" s="61"/>
      <c r="AX73" s="61"/>
      <c r="AY73" s="61"/>
      <c r="AZ73" s="61"/>
      <c r="BA73" s="61"/>
      <c r="BB73" s="61"/>
      <c r="BC73" s="61"/>
      <c r="BD73" s="61"/>
      <c r="BE73" s="61"/>
      <c r="BF73" s="61"/>
      <c r="BG73" s="61"/>
      <c r="BH73" s="61"/>
      <c r="BI73" s="61"/>
      <c r="BJ73" s="61"/>
      <c r="BK73" s="61"/>
      <c r="BL73" s="61"/>
      <c r="BM73" s="61"/>
      <c r="BN73" s="61"/>
      <c r="BO73" s="61"/>
      <c r="BP73" s="131">
        <f t="shared" si="21"/>
        <v>67001.34</v>
      </c>
      <c r="BQ73" s="131">
        <v>46500</v>
      </c>
      <c r="BR73" s="131">
        <f t="shared" si="22"/>
        <v>6222.5</v>
      </c>
      <c r="BS73" s="131">
        <f t="shared" si="23"/>
        <v>52722.5</v>
      </c>
      <c r="BT73" s="131">
        <f t="shared" si="24"/>
        <v>14278.839999999997</v>
      </c>
    </row>
    <row r="74" spans="2:72" x14ac:dyDescent="0.35">
      <c r="B74"/>
      <c r="C74"/>
      <c r="D74" s="59">
        <v>45962</v>
      </c>
      <c r="E74" t="s">
        <v>227</v>
      </c>
      <c r="F74" s="3560">
        <v>186</v>
      </c>
      <c r="G74" s="24">
        <v>156</v>
      </c>
      <c r="H74" s="3561">
        <v>30</v>
      </c>
      <c r="I74" s="30">
        <v>0.83870967741935487</v>
      </c>
      <c r="J74" s="37">
        <v>22340</v>
      </c>
      <c r="K74" s="10">
        <v>3095.04</v>
      </c>
      <c r="R74" s="59">
        <v>45962</v>
      </c>
      <c r="S74" t="s">
        <v>227</v>
      </c>
      <c r="T74" s="3560">
        <v>186</v>
      </c>
      <c r="U74" s="24">
        <v>198</v>
      </c>
      <c r="V74" s="3561">
        <v>-12</v>
      </c>
      <c r="W74" s="30">
        <v>1.064516129032258</v>
      </c>
      <c r="X74" s="61">
        <v>32435.559999999998</v>
      </c>
      <c r="Y74" s="10">
        <v>6484.5</v>
      </c>
      <c r="Z74" s="61"/>
      <c r="AA74" s="61"/>
      <c r="AC74" s="61"/>
      <c r="AG74" s="37"/>
      <c r="AH74" s="37"/>
      <c r="AN74" s="61"/>
      <c r="AO74" s="61"/>
      <c r="AS74" s="142"/>
      <c r="AT74" s="61"/>
      <c r="AU74" s="61"/>
      <c r="AV74" s="61"/>
      <c r="AW74" s="61"/>
      <c r="AX74" s="61"/>
      <c r="AY74" s="61"/>
      <c r="AZ74" s="61"/>
      <c r="BA74" s="61"/>
      <c r="BB74" s="61"/>
      <c r="BC74" s="61"/>
      <c r="BD74" s="61"/>
      <c r="BE74" s="61"/>
      <c r="BF74" s="61"/>
      <c r="BG74" s="61"/>
      <c r="BH74" s="61"/>
      <c r="BI74" s="61"/>
      <c r="BJ74" s="61"/>
      <c r="BK74" s="61"/>
      <c r="BL74" s="61"/>
      <c r="BM74" s="61"/>
      <c r="BN74" s="61"/>
      <c r="BO74" s="61"/>
      <c r="BP74" s="131">
        <f t="shared" si="21"/>
        <v>54775.56</v>
      </c>
      <c r="BQ74" s="131">
        <v>46500</v>
      </c>
      <c r="BR74" s="131">
        <f t="shared" si="22"/>
        <v>6484.5</v>
      </c>
      <c r="BS74" s="131">
        <f t="shared" si="23"/>
        <v>52984.5</v>
      </c>
      <c r="BT74" s="131">
        <f t="shared" si="24"/>
        <v>1791.0599999999977</v>
      </c>
    </row>
    <row r="75" spans="2:72" x14ac:dyDescent="0.35">
      <c r="B75"/>
      <c r="C75"/>
      <c r="D75" s="59">
        <v>45969</v>
      </c>
      <c r="E75" t="s">
        <v>228</v>
      </c>
      <c r="F75" s="3560">
        <v>186</v>
      </c>
      <c r="G75" s="24">
        <v>156</v>
      </c>
      <c r="H75" s="3561">
        <v>30</v>
      </c>
      <c r="I75" s="30">
        <v>0.83870967741935487</v>
      </c>
      <c r="J75" s="37">
        <v>22340</v>
      </c>
      <c r="K75" s="10">
        <v>3095.04</v>
      </c>
      <c r="R75" s="59">
        <v>45969</v>
      </c>
      <c r="S75" t="s">
        <v>228</v>
      </c>
      <c r="T75" s="3560">
        <v>186</v>
      </c>
      <c r="U75" s="24">
        <v>156</v>
      </c>
      <c r="V75" s="3561">
        <v>30</v>
      </c>
      <c r="W75" s="30">
        <v>0.83870967741935487</v>
      </c>
      <c r="X75" s="61">
        <v>22340</v>
      </c>
      <c r="Y75" s="10">
        <v>5109</v>
      </c>
      <c r="Z75" s="61"/>
      <c r="AA75" s="61"/>
      <c r="AC75" s="61"/>
      <c r="AG75" s="37"/>
      <c r="AH75" s="37"/>
      <c r="AN75" s="61"/>
      <c r="AO75" s="61"/>
      <c r="AS75" s="142"/>
      <c r="AT75" s="61"/>
      <c r="AU75" s="61"/>
      <c r="AV75" s="61"/>
      <c r="AW75" s="61"/>
      <c r="AX75" s="61"/>
      <c r="AY75" s="61"/>
      <c r="AZ75" s="61"/>
      <c r="BA75" s="61"/>
      <c r="BB75" s="61"/>
      <c r="BC75" s="61"/>
      <c r="BD75" s="61"/>
      <c r="BE75" s="61"/>
      <c r="BF75" s="61"/>
      <c r="BG75" s="61"/>
      <c r="BH75" s="61"/>
      <c r="BI75" s="61"/>
      <c r="BJ75" s="61"/>
      <c r="BK75" s="61"/>
      <c r="BL75" s="61"/>
      <c r="BM75" s="61"/>
      <c r="BN75" s="61"/>
      <c r="BO75" s="61"/>
      <c r="BP75" s="131">
        <f t="shared" si="21"/>
        <v>44680</v>
      </c>
      <c r="BQ75" s="131">
        <v>46500</v>
      </c>
      <c r="BR75" s="131">
        <f t="shared" si="22"/>
        <v>5109</v>
      </c>
      <c r="BS75" s="131">
        <f t="shared" si="23"/>
        <v>51609</v>
      </c>
      <c r="BT75" s="131">
        <f t="shared" si="24"/>
        <v>-6929</v>
      </c>
    </row>
    <row r="76" spans="2:72" x14ac:dyDescent="0.35">
      <c r="B76"/>
      <c r="C76"/>
      <c r="D76" s="59">
        <v>45976</v>
      </c>
      <c r="E76" t="s">
        <v>229</v>
      </c>
      <c r="F76" s="3560">
        <v>186</v>
      </c>
      <c r="G76" s="24">
        <v>156</v>
      </c>
      <c r="H76" s="3561">
        <v>30</v>
      </c>
      <c r="I76" s="30">
        <v>0.83870967741935487</v>
      </c>
      <c r="J76" s="37">
        <v>22340</v>
      </c>
      <c r="K76" s="10">
        <v>3095.04</v>
      </c>
      <c r="R76" s="59">
        <v>45976</v>
      </c>
      <c r="S76" t="s">
        <v>229</v>
      </c>
      <c r="T76" s="3560">
        <v>186</v>
      </c>
      <c r="U76" s="24">
        <v>156</v>
      </c>
      <c r="V76" s="3561">
        <v>30</v>
      </c>
      <c r="W76" s="30">
        <v>0.83870967741935487</v>
      </c>
      <c r="X76" s="61">
        <v>22340</v>
      </c>
      <c r="Y76" s="10">
        <v>5109</v>
      </c>
      <c r="Z76" s="61"/>
      <c r="AA76" s="61"/>
      <c r="AC76" s="61"/>
      <c r="AG76" s="37"/>
      <c r="AH76" s="37"/>
      <c r="AN76" s="61"/>
      <c r="AO76" s="61"/>
      <c r="AS76" s="142"/>
      <c r="AT76" s="61"/>
      <c r="AU76" s="61"/>
      <c r="AV76" s="61"/>
      <c r="AW76" s="61"/>
      <c r="AX76" s="61"/>
      <c r="AY76" s="61"/>
      <c r="AZ76" s="61"/>
      <c r="BA76" s="61"/>
      <c r="BB76" s="61"/>
      <c r="BC76" s="61"/>
      <c r="BD76" s="61"/>
      <c r="BE76" s="61"/>
      <c r="BF76" s="61"/>
      <c r="BG76" s="61"/>
      <c r="BH76" s="61"/>
      <c r="BI76" s="61"/>
      <c r="BJ76" s="61"/>
      <c r="BK76" s="61"/>
      <c r="BL76" s="61"/>
      <c r="BM76" s="61"/>
      <c r="BN76" s="61"/>
      <c r="BO76" s="61"/>
      <c r="BP76" s="131">
        <f t="shared" si="21"/>
        <v>44680</v>
      </c>
      <c r="BQ76" s="131">
        <v>46500</v>
      </c>
      <c r="BR76" s="131">
        <f t="shared" si="22"/>
        <v>5109</v>
      </c>
      <c r="BS76" s="131">
        <f t="shared" si="23"/>
        <v>51609</v>
      </c>
      <c r="BT76" s="131">
        <f t="shared" si="24"/>
        <v>-6929</v>
      </c>
    </row>
    <row r="77" spans="2:72" x14ac:dyDescent="0.35">
      <c r="B77"/>
      <c r="C77"/>
      <c r="D77" s="59">
        <v>45983</v>
      </c>
      <c r="E77" t="s">
        <v>230</v>
      </c>
      <c r="F77" s="3560">
        <v>186</v>
      </c>
      <c r="G77" s="24">
        <v>126</v>
      </c>
      <c r="H77" s="3561">
        <v>60</v>
      </c>
      <c r="I77" s="30">
        <v>0.67741935483870963</v>
      </c>
      <c r="J77" s="37">
        <v>22340</v>
      </c>
      <c r="K77" s="10">
        <v>2499.84</v>
      </c>
      <c r="R77" s="59">
        <v>45983</v>
      </c>
      <c r="S77" t="s">
        <v>230</v>
      </c>
      <c r="T77" s="3560">
        <v>186</v>
      </c>
      <c r="U77" s="24">
        <v>160</v>
      </c>
      <c r="V77" s="3561">
        <v>26</v>
      </c>
      <c r="W77" s="30">
        <v>0.86021505376344087</v>
      </c>
      <c r="X77" s="61">
        <v>23536.119999999995</v>
      </c>
      <c r="Y77" s="10">
        <v>5240</v>
      </c>
      <c r="Z77" s="61"/>
      <c r="AA77" s="61"/>
      <c r="AC77" s="61"/>
      <c r="AG77" s="37"/>
      <c r="AH77" s="37"/>
      <c r="AN77" s="61"/>
      <c r="AO77" s="61"/>
      <c r="AS77" s="142"/>
      <c r="AT77" s="61"/>
      <c r="AU77" s="61"/>
      <c r="AV77" s="61"/>
      <c r="AW77" s="61"/>
      <c r="AX77" s="61"/>
      <c r="AY77" s="61"/>
      <c r="AZ77" s="61"/>
      <c r="BA77" s="61"/>
      <c r="BB77" s="61"/>
      <c r="BC77" s="61"/>
      <c r="BD77" s="61"/>
      <c r="BE77" s="61"/>
      <c r="BF77" s="61"/>
      <c r="BG77" s="61"/>
      <c r="BH77" s="61"/>
      <c r="BI77" s="61"/>
      <c r="BJ77" s="61"/>
      <c r="BK77" s="61"/>
      <c r="BL77" s="61"/>
      <c r="BM77" s="61"/>
      <c r="BN77" s="61"/>
      <c r="BO77" s="61"/>
      <c r="BP77" s="131">
        <f t="shared" si="21"/>
        <v>45876.119999999995</v>
      </c>
      <c r="BQ77" s="131">
        <v>46500</v>
      </c>
      <c r="BR77" s="131">
        <f t="shared" si="22"/>
        <v>5240</v>
      </c>
      <c r="BS77" s="131">
        <f t="shared" si="23"/>
        <v>51740</v>
      </c>
      <c r="BT77" s="131">
        <f t="shared" si="24"/>
        <v>-5863.8800000000047</v>
      </c>
    </row>
    <row r="78" spans="2:72" x14ac:dyDescent="0.35">
      <c r="B78"/>
      <c r="C78"/>
      <c r="D78" s="59">
        <v>46011</v>
      </c>
      <c r="E78" t="s">
        <v>232</v>
      </c>
      <c r="F78" s="3560">
        <v>186</v>
      </c>
      <c r="G78" s="24">
        <v>42</v>
      </c>
      <c r="H78" s="3561">
        <v>144</v>
      </c>
      <c r="I78" s="30">
        <v>0.22580645161290322</v>
      </c>
      <c r="J78" s="37">
        <v>9520</v>
      </c>
      <c r="K78" s="10">
        <v>833.28</v>
      </c>
      <c r="R78" s="59">
        <v>45990</v>
      </c>
      <c r="S78" t="s">
        <v>231</v>
      </c>
      <c r="T78" s="3560">
        <v>186</v>
      </c>
      <c r="U78" s="24">
        <v>126</v>
      </c>
      <c r="V78" s="3561">
        <v>60</v>
      </c>
      <c r="W78" s="30">
        <v>0.67741935483870963</v>
      </c>
      <c r="X78" s="61">
        <v>22340</v>
      </c>
      <c r="Y78" s="10">
        <v>4126.5</v>
      </c>
      <c r="Z78" s="61"/>
      <c r="AA78" s="61"/>
      <c r="AC78" s="61"/>
      <c r="AG78" s="37"/>
      <c r="AH78" s="37"/>
      <c r="AN78" s="61"/>
      <c r="AO78" s="61"/>
      <c r="AS78" s="142"/>
      <c r="AT78" s="61"/>
      <c r="AU78" s="61"/>
      <c r="AV78" s="61"/>
      <c r="AW78" s="61"/>
      <c r="AX78" s="61"/>
      <c r="AY78" s="61"/>
      <c r="AZ78" s="61"/>
      <c r="BA78" s="61"/>
      <c r="BB78" s="61"/>
      <c r="BC78" s="61"/>
      <c r="BD78" s="61"/>
      <c r="BE78" s="61"/>
      <c r="BF78" s="61"/>
      <c r="BG78" s="61"/>
      <c r="BH78" s="61"/>
      <c r="BI78" s="61"/>
      <c r="BJ78" s="61"/>
      <c r="BK78" s="61"/>
      <c r="BL78" s="61"/>
      <c r="BM78" s="61"/>
      <c r="BN78" s="61"/>
      <c r="BO78" s="61"/>
      <c r="BP78" s="131">
        <f t="shared" si="21"/>
        <v>31860</v>
      </c>
      <c r="BQ78" s="131">
        <v>46500</v>
      </c>
      <c r="BR78" s="131">
        <f t="shared" si="22"/>
        <v>4126.5</v>
      </c>
      <c r="BS78" s="131">
        <f t="shared" si="23"/>
        <v>50626.5</v>
      </c>
      <c r="BT78" s="131">
        <f t="shared" si="24"/>
        <v>-18766.5</v>
      </c>
    </row>
    <row r="79" spans="2:72" x14ac:dyDescent="0.35">
      <c r="B79"/>
      <c r="C79"/>
      <c r="D79" s="59">
        <v>46018</v>
      </c>
      <c r="E79" t="s">
        <v>233</v>
      </c>
      <c r="F79" s="3560">
        <v>186</v>
      </c>
      <c r="G79" s="24">
        <v>45</v>
      </c>
      <c r="H79" s="3561">
        <v>141</v>
      </c>
      <c r="I79" s="30">
        <v>0.24193548387096775</v>
      </c>
      <c r="J79" s="37">
        <v>10300</v>
      </c>
      <c r="K79" s="10">
        <v>892.8</v>
      </c>
      <c r="R79" s="59">
        <v>46018</v>
      </c>
      <c r="S79" t="s">
        <v>233</v>
      </c>
      <c r="T79" s="3560">
        <v>186</v>
      </c>
      <c r="U79" s="24">
        <v>42</v>
      </c>
      <c r="V79" s="3561">
        <v>144</v>
      </c>
      <c r="W79" s="30">
        <v>0.22580645161290322</v>
      </c>
      <c r="X79" s="61">
        <v>9520</v>
      </c>
      <c r="Y79" s="10">
        <v>1375.5</v>
      </c>
      <c r="Z79" s="61"/>
      <c r="AA79" s="61"/>
      <c r="AC79" s="61"/>
      <c r="AG79" s="37"/>
      <c r="AH79" s="37"/>
      <c r="AN79" s="61"/>
      <c r="AO79" s="61"/>
      <c r="AS79" s="142"/>
      <c r="AT79" s="61"/>
      <c r="AU79" s="61"/>
      <c r="AV79" s="61"/>
      <c r="AW79" s="61"/>
      <c r="AX79" s="61"/>
      <c r="AY79" s="61"/>
      <c r="AZ79" s="61"/>
      <c r="BA79" s="61"/>
      <c r="BB79" s="61"/>
      <c r="BC79" s="61"/>
      <c r="BD79" s="61"/>
      <c r="BE79" s="61"/>
      <c r="BF79" s="61"/>
      <c r="BG79" s="61"/>
      <c r="BH79" s="61"/>
      <c r="BI79" s="61"/>
      <c r="BJ79" s="61"/>
      <c r="BK79" s="61"/>
      <c r="BL79" s="61"/>
      <c r="BM79" s="61"/>
      <c r="BN79" s="61"/>
      <c r="BO79" s="61"/>
      <c r="BP79" s="131">
        <f t="shared" si="21"/>
        <v>19820</v>
      </c>
      <c r="BQ79" s="131">
        <v>46500</v>
      </c>
      <c r="BR79" s="131">
        <f t="shared" si="22"/>
        <v>1375.5</v>
      </c>
      <c r="BS79" s="131">
        <f t="shared" si="23"/>
        <v>47875.5</v>
      </c>
      <c r="BT79" s="131">
        <f t="shared" si="24"/>
        <v>-28055.5</v>
      </c>
    </row>
    <row r="80" spans="2:72" x14ac:dyDescent="0.35">
      <c r="B80"/>
      <c r="C80"/>
      <c r="D80" s="59">
        <v>45829</v>
      </c>
      <c r="E80" t="s">
        <v>209</v>
      </c>
      <c r="F80" s="3560">
        <v>186</v>
      </c>
      <c r="G80" s="24">
        <v>124</v>
      </c>
      <c r="H80" s="3561">
        <v>62</v>
      </c>
      <c r="I80" s="30">
        <v>0.66666666666666663</v>
      </c>
      <c r="J80" s="37">
        <v>21040</v>
      </c>
      <c r="K80" s="10">
        <v>2460.16</v>
      </c>
      <c r="R80" s="59">
        <v>46025</v>
      </c>
      <c r="S80" t="s">
        <v>234</v>
      </c>
      <c r="T80" s="3560">
        <v>186</v>
      </c>
      <c r="U80" s="24">
        <v>45</v>
      </c>
      <c r="V80" s="3561">
        <v>141</v>
      </c>
      <c r="W80" s="30">
        <v>0.24193548387096775</v>
      </c>
      <c r="X80" s="61">
        <v>10300</v>
      </c>
      <c r="Y80" s="10">
        <v>1473.75</v>
      </c>
      <c r="Z80" s="61"/>
      <c r="AA80" s="61"/>
      <c r="AC80" s="61"/>
      <c r="AG80" s="37"/>
      <c r="AH80" s="37"/>
      <c r="AN80" s="61"/>
      <c r="AO80" s="61"/>
      <c r="AS80" s="142"/>
      <c r="AT80" s="61"/>
      <c r="AU80" s="61"/>
      <c r="AV80" s="61"/>
      <c r="AW80" s="61"/>
      <c r="AX80" s="61"/>
      <c r="AY80" s="61"/>
      <c r="AZ80" s="61"/>
      <c r="BA80" s="61"/>
      <c r="BB80" s="61"/>
      <c r="BC80" s="61"/>
      <c r="BD80" s="61"/>
      <c r="BE80" s="61"/>
      <c r="BF80" s="61"/>
      <c r="BG80" s="61"/>
      <c r="BH80" s="61"/>
      <c r="BI80" s="61"/>
      <c r="BJ80" s="61"/>
      <c r="BK80" s="61"/>
      <c r="BL80" s="61"/>
      <c r="BM80" s="61"/>
      <c r="BN80" s="61"/>
      <c r="BO80" s="61"/>
      <c r="BP80" s="131">
        <f t="shared" si="21"/>
        <v>31340</v>
      </c>
      <c r="BQ80" s="131">
        <v>46500</v>
      </c>
      <c r="BR80" s="131">
        <f t="shared" si="22"/>
        <v>1473.75</v>
      </c>
      <c r="BS80" s="131">
        <f t="shared" si="23"/>
        <v>47973.75</v>
      </c>
      <c r="BT80" s="131">
        <f t="shared" si="24"/>
        <v>-16633.75</v>
      </c>
    </row>
    <row r="81" spans="1:72" x14ac:dyDescent="0.35">
      <c r="A81" t="s">
        <v>8</v>
      </c>
      <c r="B81"/>
      <c r="C81"/>
      <c r="D81"/>
      <c r="E81"/>
      <c r="F81" s="3560">
        <v>4650</v>
      </c>
      <c r="G81" s="24">
        <v>4244</v>
      </c>
      <c r="H81" s="3561">
        <v>406</v>
      </c>
      <c r="I81" s="30">
        <v>0.91268817204301078</v>
      </c>
      <c r="J81" s="37">
        <v>783483.78999999992</v>
      </c>
      <c r="K81" s="10">
        <v>84200.959999999992</v>
      </c>
      <c r="O81" t="s">
        <v>8</v>
      </c>
      <c r="R81"/>
      <c r="S81"/>
      <c r="T81" s="3560">
        <v>4650</v>
      </c>
      <c r="U81" s="24">
        <v>4258</v>
      </c>
      <c r="V81" s="3561">
        <v>392</v>
      </c>
      <c r="W81" s="30">
        <v>0.91569892473118275</v>
      </c>
      <c r="X81" s="61">
        <v>787821.54999999993</v>
      </c>
      <c r="Y81" s="10">
        <v>139449.5</v>
      </c>
      <c r="Z81" s="61"/>
      <c r="AA81" s="61"/>
      <c r="AC81" s="61"/>
      <c r="AG81" s="37"/>
      <c r="AH81" s="37"/>
      <c r="AN81" s="61"/>
      <c r="AO81" s="61"/>
      <c r="AS81" s="142"/>
      <c r="AT81" s="61"/>
      <c r="AU81" s="61"/>
      <c r="AV81" s="61"/>
      <c r="AW81" s="61"/>
      <c r="AX81" s="61"/>
      <c r="AY81" s="61"/>
      <c r="AZ81" s="61"/>
      <c r="BA81" s="61"/>
      <c r="BB81" s="61"/>
      <c r="BC81" s="61"/>
      <c r="BD81" s="61"/>
      <c r="BE81" s="61"/>
      <c r="BF81" s="61"/>
      <c r="BG81" s="61"/>
      <c r="BH81" s="61"/>
      <c r="BI81" s="61"/>
      <c r="BJ81" s="61"/>
      <c r="BK81" s="61"/>
      <c r="BL81" s="61"/>
      <c r="BM81" s="61"/>
      <c r="BN81" s="61"/>
      <c r="BO81" s="61"/>
      <c r="BP81" s="131">
        <f t="shared" si="21"/>
        <v>1571305.3399999999</v>
      </c>
      <c r="BQ81" s="131">
        <v>46500</v>
      </c>
      <c r="BR81" s="131">
        <f t="shared" si="22"/>
        <v>139449.5</v>
      </c>
      <c r="BS81" s="131">
        <f t="shared" si="23"/>
        <v>185949.5</v>
      </c>
      <c r="BT81" s="131">
        <f t="shared" si="24"/>
        <v>1385355.8399999999</v>
      </c>
    </row>
    <row r="82" spans="1:72" x14ac:dyDescent="0.35">
      <c r="B82"/>
      <c r="C82"/>
      <c r="D82"/>
      <c r="E82"/>
      <c r="F82"/>
      <c r="G82"/>
      <c r="H82"/>
      <c r="R82"/>
      <c r="S82"/>
      <c r="T82"/>
      <c r="U82"/>
      <c r="V82"/>
      <c r="BP82" s="132">
        <f>SUM(BP56:BP81)</f>
        <v>3142610.6799999997</v>
      </c>
      <c r="BQ82" s="132">
        <f>SUM(BQ56:BQ81)</f>
        <v>1209000</v>
      </c>
      <c r="BR82" s="132">
        <f>SUM(BR56:BR81)</f>
        <v>278899</v>
      </c>
      <c r="BS82" s="132">
        <f>SUM(BS56:BS81)</f>
        <v>1487899</v>
      </c>
      <c r="BT82" s="132">
        <f>SUM(BT56:BT81)</f>
        <v>1654711.6799999997</v>
      </c>
    </row>
    <row r="83" spans="1:72" x14ac:dyDescent="0.35">
      <c r="BP83" s="83"/>
      <c r="BQ83" s="83"/>
      <c r="BR83" s="83"/>
      <c r="BS83" s="83"/>
      <c r="BT83" s="83"/>
    </row>
    <row r="84" spans="1:72" x14ac:dyDescent="0.35">
      <c r="A84" s="54" t="s">
        <v>9</v>
      </c>
      <c r="B84" t="s">
        <v>10</v>
      </c>
      <c r="O84" s="54" t="s">
        <v>9</v>
      </c>
      <c r="P84" t="s">
        <v>11</v>
      </c>
      <c r="BP84" s="83"/>
      <c r="BQ84" s="83"/>
      <c r="BR84" s="83"/>
      <c r="BS84" s="83"/>
      <c r="BT84" s="83"/>
    </row>
    <row r="85" spans="1:72" ht="16" thickBot="1" x14ac:dyDescent="0.4">
      <c r="BP85" s="83"/>
      <c r="BQ85" s="83"/>
      <c r="BR85" s="83"/>
      <c r="BS85" s="83"/>
      <c r="BT85" s="83"/>
    </row>
    <row r="86" spans="1:72" x14ac:dyDescent="0.35">
      <c r="A86" s="54" t="s">
        <v>35</v>
      </c>
      <c r="B86" s="54" t="s">
        <v>153</v>
      </c>
      <c r="C86" s="54" t="s">
        <v>14</v>
      </c>
      <c r="D86" s="54" t="s">
        <v>7</v>
      </c>
      <c r="E86" s="54" t="s">
        <v>23</v>
      </c>
      <c r="F86" t="s">
        <v>520</v>
      </c>
      <c r="G86" s="16" t="s">
        <v>151</v>
      </c>
      <c r="H86" s="16" t="s">
        <v>155</v>
      </c>
      <c r="I86" t="s">
        <v>350</v>
      </c>
      <c r="J86" s="16" t="s">
        <v>146</v>
      </c>
      <c r="K86" t="s">
        <v>84</v>
      </c>
      <c r="O86" s="54" t="s">
        <v>35</v>
      </c>
      <c r="P86" s="54" t="s">
        <v>153</v>
      </c>
      <c r="Q86" s="54" t="s">
        <v>14</v>
      </c>
      <c r="R86" s="54" t="s">
        <v>7</v>
      </c>
      <c r="S86" s="54" t="s">
        <v>23</v>
      </c>
      <c r="T86" t="s">
        <v>518</v>
      </c>
      <c r="U86" s="16" t="s">
        <v>151</v>
      </c>
      <c r="V86" s="16" t="s">
        <v>155</v>
      </c>
      <c r="W86" t="s">
        <v>350</v>
      </c>
      <c r="X86" s="16" t="s">
        <v>146</v>
      </c>
      <c r="Y86" t="s">
        <v>84</v>
      </c>
      <c r="Z86" s="16"/>
      <c r="AA86" s="16"/>
      <c r="AC86" s="16"/>
      <c r="AG86" s="16"/>
      <c r="AH86" s="16"/>
      <c r="AJ86" s="16"/>
      <c r="AN86" s="16"/>
      <c r="AO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29" t="s">
        <v>187</v>
      </c>
      <c r="BQ86" s="129" t="s">
        <v>353</v>
      </c>
      <c r="BR86" s="129" t="s">
        <v>141</v>
      </c>
      <c r="BS86" s="129" t="s">
        <v>351</v>
      </c>
      <c r="BT86" s="129" t="s">
        <v>354</v>
      </c>
    </row>
    <row r="87" spans="1:72" x14ac:dyDescent="0.35">
      <c r="A87" t="s">
        <v>235</v>
      </c>
      <c r="B87" t="s">
        <v>190</v>
      </c>
      <c r="C87" t="s">
        <v>163</v>
      </c>
      <c r="D87" s="59">
        <v>45877</v>
      </c>
      <c r="E87" t="s">
        <v>236</v>
      </c>
      <c r="F87" s="3560">
        <v>4</v>
      </c>
      <c r="G87" s="24">
        <v>4</v>
      </c>
      <c r="H87" s="3561">
        <v>0</v>
      </c>
      <c r="I87" s="30">
        <v>1</v>
      </c>
      <c r="J87" s="37">
        <v>1200</v>
      </c>
      <c r="K87" s="10">
        <v>118.83999999999999</v>
      </c>
      <c r="O87" t="s">
        <v>235</v>
      </c>
      <c r="P87" t="s">
        <v>191</v>
      </c>
      <c r="Q87" t="s">
        <v>162</v>
      </c>
      <c r="R87" s="59">
        <v>45891</v>
      </c>
      <c r="S87" t="s">
        <v>236</v>
      </c>
      <c r="T87" s="3560">
        <v>4</v>
      </c>
      <c r="U87" s="24">
        <v>4</v>
      </c>
      <c r="V87" s="3561">
        <v>0</v>
      </c>
      <c r="W87" s="30">
        <v>1</v>
      </c>
      <c r="X87" s="37">
        <v>1200</v>
      </c>
      <c r="Y87" s="10">
        <v>131</v>
      </c>
      <c r="Z87" s="61"/>
      <c r="AA87" s="61"/>
      <c r="AC87" s="61"/>
      <c r="AN87" s="61"/>
      <c r="AO87" s="61"/>
      <c r="AS87" s="142"/>
      <c r="AT87" s="61"/>
      <c r="AU87" s="61"/>
      <c r="AV87" s="61"/>
      <c r="AW87" s="61"/>
      <c r="AX87" s="61"/>
      <c r="AY87" s="61"/>
      <c r="AZ87" s="61"/>
      <c r="BA87" s="61"/>
      <c r="BB87" s="61"/>
      <c r="BC87" s="61"/>
      <c r="BD87" s="61"/>
      <c r="BE87" s="61"/>
      <c r="BF87" s="61"/>
      <c r="BG87" s="61"/>
      <c r="BH87" s="61"/>
      <c r="BI87" s="61"/>
      <c r="BJ87" s="61"/>
      <c r="BK87" s="61"/>
      <c r="BL87" s="61"/>
      <c r="BM87" s="61"/>
      <c r="BN87" s="61"/>
      <c r="BO87" s="61"/>
      <c r="BP87" s="131">
        <f t="shared" ref="BP87:BP93" si="25">IF(ISNUMBER(J87), IF(ISNUMBER(X87), J87 + X87, J87), IF(ISNUMBER(X87), X87,0))</f>
        <v>2400</v>
      </c>
      <c r="BQ87" s="131">
        <v>57000</v>
      </c>
      <c r="BR87" s="131">
        <f t="shared" ref="BR87:BR93" si="26">L87+Y87</f>
        <v>131</v>
      </c>
      <c r="BS87" s="131">
        <f t="shared" ref="BS87:BS93" si="27">BQ87+BR87</f>
        <v>57131</v>
      </c>
      <c r="BT87" s="131">
        <f t="shared" ref="BT87:BT93" si="28">BP87-BS87</f>
        <v>-54731</v>
      </c>
    </row>
    <row r="88" spans="1:72" x14ac:dyDescent="0.35">
      <c r="A88" t="s">
        <v>8</v>
      </c>
      <c r="B88"/>
      <c r="C88"/>
      <c r="D88"/>
      <c r="E88"/>
      <c r="F88" s="3560">
        <v>4</v>
      </c>
      <c r="G88" s="24">
        <v>4</v>
      </c>
      <c r="H88" s="3561">
        <v>0</v>
      </c>
      <c r="I88" s="30">
        <v>1</v>
      </c>
      <c r="J88" s="37">
        <v>1200</v>
      </c>
      <c r="K88" s="10">
        <v>118.83999999999999</v>
      </c>
      <c r="O88" t="s">
        <v>8</v>
      </c>
      <c r="R88"/>
      <c r="S88"/>
      <c r="T88" s="3560">
        <v>4</v>
      </c>
      <c r="U88" s="24">
        <v>4</v>
      </c>
      <c r="V88" s="3561">
        <v>0</v>
      </c>
      <c r="W88" s="30">
        <v>1</v>
      </c>
      <c r="X88" s="37">
        <v>1200</v>
      </c>
      <c r="Y88" s="10">
        <v>131</v>
      </c>
      <c r="Z88" s="61"/>
      <c r="AA88" s="61"/>
      <c r="AC88" s="61"/>
      <c r="AN88" s="61"/>
      <c r="AO88" s="61"/>
      <c r="AS88" s="142"/>
      <c r="AT88" s="61"/>
      <c r="AU88" s="61"/>
      <c r="AV88" s="61"/>
      <c r="AW88" s="61"/>
      <c r="AX88" s="61"/>
      <c r="AY88" s="61"/>
      <c r="AZ88" s="61"/>
      <c r="BA88" s="61"/>
      <c r="BB88" s="61"/>
      <c r="BC88" s="61"/>
      <c r="BD88" s="61"/>
      <c r="BE88" s="61"/>
      <c r="BF88" s="61"/>
      <c r="BG88" s="61"/>
      <c r="BH88" s="61"/>
      <c r="BI88" s="61"/>
      <c r="BJ88" s="61"/>
      <c r="BK88" s="61"/>
      <c r="BL88" s="61"/>
      <c r="BM88" s="61"/>
      <c r="BN88" s="61"/>
      <c r="BO88" s="61"/>
      <c r="BP88" s="131">
        <f t="shared" si="25"/>
        <v>2400</v>
      </c>
      <c r="BQ88" s="131">
        <v>57000</v>
      </c>
      <c r="BR88" s="131">
        <f t="shared" si="26"/>
        <v>131</v>
      </c>
      <c r="BS88" s="131">
        <f t="shared" si="27"/>
        <v>57131</v>
      </c>
      <c r="BT88" s="131">
        <f t="shared" si="28"/>
        <v>-54731</v>
      </c>
    </row>
    <row r="89" spans="1:72" x14ac:dyDescent="0.35">
      <c r="B89"/>
      <c r="C89"/>
      <c r="D89"/>
      <c r="E89"/>
      <c r="F89"/>
      <c r="G89"/>
      <c r="H89"/>
      <c r="R89"/>
      <c r="S89"/>
      <c r="T89"/>
      <c r="U89"/>
      <c r="V89"/>
      <c r="Z89" s="61"/>
      <c r="AA89" s="61"/>
      <c r="AC89" s="61"/>
      <c r="AN89" s="61"/>
      <c r="AO89" s="61"/>
      <c r="AS89" s="142"/>
      <c r="AT89" s="61"/>
      <c r="AU89" s="61"/>
      <c r="AV89" s="61"/>
      <c r="AW89" s="61"/>
      <c r="AX89" s="61"/>
      <c r="AY89" s="61"/>
      <c r="AZ89" s="61"/>
      <c r="BA89" s="61"/>
      <c r="BB89" s="61"/>
      <c r="BC89" s="61"/>
      <c r="BD89" s="61"/>
      <c r="BE89" s="61"/>
      <c r="BF89" s="61"/>
      <c r="BG89" s="61"/>
      <c r="BH89" s="61"/>
      <c r="BI89" s="61"/>
      <c r="BJ89" s="61"/>
      <c r="BK89" s="61"/>
      <c r="BL89" s="61"/>
      <c r="BM89" s="61"/>
      <c r="BN89" s="61"/>
      <c r="BO89" s="61"/>
      <c r="BP89" s="131">
        <f t="shared" si="25"/>
        <v>0</v>
      </c>
      <c r="BQ89" s="131">
        <v>57000</v>
      </c>
      <c r="BR89" s="131">
        <f t="shared" si="26"/>
        <v>0</v>
      </c>
      <c r="BS89" s="131">
        <f t="shared" si="27"/>
        <v>57000</v>
      </c>
      <c r="BT89" s="131">
        <f t="shared" si="28"/>
        <v>-57000</v>
      </c>
    </row>
    <row r="90" spans="1:72" x14ac:dyDescent="0.35">
      <c r="B90"/>
      <c r="C90"/>
      <c r="D90"/>
      <c r="E90"/>
      <c r="F90"/>
      <c r="G90"/>
      <c r="H90"/>
      <c r="R90"/>
      <c r="S90"/>
      <c r="T90"/>
      <c r="U90"/>
      <c r="V90"/>
      <c r="Z90" s="61"/>
      <c r="AA90" s="61"/>
      <c r="AC90" s="61"/>
      <c r="AN90" s="61"/>
      <c r="AO90" s="61"/>
      <c r="AS90" s="142"/>
      <c r="AT90" s="61"/>
      <c r="AU90" s="61"/>
      <c r="AV90" s="61"/>
      <c r="AW90" s="61"/>
      <c r="AX90" s="61"/>
      <c r="AY90" s="61"/>
      <c r="AZ90" s="61"/>
      <c r="BA90" s="61"/>
      <c r="BB90" s="61"/>
      <c r="BC90" s="61"/>
      <c r="BD90" s="61"/>
      <c r="BE90" s="61"/>
      <c r="BF90" s="61"/>
      <c r="BG90" s="61"/>
      <c r="BH90" s="61"/>
      <c r="BI90" s="61"/>
      <c r="BJ90" s="61"/>
      <c r="BK90" s="61"/>
      <c r="BL90" s="61"/>
      <c r="BM90" s="61"/>
      <c r="BN90" s="61"/>
      <c r="BO90" s="61"/>
      <c r="BP90" s="131">
        <f t="shared" si="25"/>
        <v>0</v>
      </c>
      <c r="BQ90" s="131">
        <v>57000</v>
      </c>
      <c r="BR90" s="131">
        <f t="shared" si="26"/>
        <v>0</v>
      </c>
      <c r="BS90" s="131">
        <f t="shared" si="27"/>
        <v>57000</v>
      </c>
      <c r="BT90" s="131">
        <f t="shared" si="28"/>
        <v>-57000</v>
      </c>
    </row>
    <row r="91" spans="1:72" x14ac:dyDescent="0.35">
      <c r="B91"/>
      <c r="C91"/>
      <c r="D91"/>
      <c r="E91"/>
      <c r="F91"/>
      <c r="G91"/>
      <c r="H91"/>
      <c r="R91"/>
      <c r="S91"/>
      <c r="T91"/>
      <c r="U91"/>
      <c r="V91"/>
      <c r="Z91" s="61"/>
      <c r="AA91" s="61"/>
      <c r="AC91" s="61"/>
      <c r="AN91" s="61"/>
      <c r="AO91" s="61"/>
      <c r="AS91" s="142"/>
      <c r="AT91" s="61"/>
      <c r="AU91" s="61"/>
      <c r="AV91" s="61"/>
      <c r="AW91" s="61"/>
      <c r="AX91" s="61"/>
      <c r="AY91" s="61"/>
      <c r="AZ91" s="61"/>
      <c r="BA91" s="61"/>
      <c r="BB91" s="61"/>
      <c r="BC91" s="61"/>
      <c r="BD91" s="61"/>
      <c r="BE91" s="61"/>
      <c r="BF91" s="61"/>
      <c r="BG91" s="61"/>
      <c r="BH91" s="61"/>
      <c r="BI91" s="61"/>
      <c r="BJ91" s="61"/>
      <c r="BK91" s="61"/>
      <c r="BL91" s="61"/>
      <c r="BM91" s="61"/>
      <c r="BN91" s="61"/>
      <c r="BO91" s="61"/>
      <c r="BP91" s="131">
        <f t="shared" si="25"/>
        <v>0</v>
      </c>
      <c r="BQ91" s="131">
        <v>57000</v>
      </c>
      <c r="BR91" s="131">
        <f t="shared" si="26"/>
        <v>0</v>
      </c>
      <c r="BS91" s="131">
        <f t="shared" si="27"/>
        <v>57000</v>
      </c>
      <c r="BT91" s="131">
        <f t="shared" si="28"/>
        <v>-57000</v>
      </c>
    </row>
    <row r="92" spans="1:72" x14ac:dyDescent="0.35">
      <c r="B92"/>
      <c r="C92"/>
      <c r="D92"/>
      <c r="E92"/>
      <c r="F92"/>
      <c r="G92"/>
      <c r="H92"/>
      <c r="R92"/>
      <c r="S92"/>
      <c r="T92"/>
      <c r="U92"/>
      <c r="V92"/>
      <c r="Z92" s="61"/>
      <c r="AA92" s="61"/>
      <c r="AC92" s="61"/>
      <c r="AN92" s="61"/>
      <c r="AO92" s="61"/>
      <c r="AS92" s="142"/>
      <c r="AT92" s="61"/>
      <c r="AU92" s="61"/>
      <c r="AV92" s="61"/>
      <c r="AW92" s="61"/>
      <c r="AX92" s="61"/>
      <c r="AY92" s="61"/>
      <c r="AZ92" s="61"/>
      <c r="BA92" s="61"/>
      <c r="BB92" s="61"/>
      <c r="BC92" s="61"/>
      <c r="BD92" s="61"/>
      <c r="BE92" s="61"/>
      <c r="BF92" s="61"/>
      <c r="BG92" s="61"/>
      <c r="BH92" s="61"/>
      <c r="BI92" s="61"/>
      <c r="BJ92" s="61"/>
      <c r="BK92" s="61"/>
      <c r="BL92" s="61"/>
      <c r="BM92" s="61"/>
      <c r="BN92" s="61"/>
      <c r="BO92" s="61"/>
      <c r="BP92" s="131">
        <f t="shared" si="25"/>
        <v>0</v>
      </c>
      <c r="BQ92" s="131">
        <v>57000</v>
      </c>
      <c r="BR92" s="131">
        <f t="shared" si="26"/>
        <v>0</v>
      </c>
      <c r="BS92" s="131">
        <f t="shared" si="27"/>
        <v>57000</v>
      </c>
      <c r="BT92" s="131">
        <f t="shared" si="28"/>
        <v>-57000</v>
      </c>
    </row>
    <row r="93" spans="1:72" x14ac:dyDescent="0.35">
      <c r="B93"/>
      <c r="C93"/>
      <c r="D93"/>
      <c r="E93"/>
      <c r="F93"/>
      <c r="G93"/>
      <c r="H93"/>
      <c r="R93"/>
      <c r="S93"/>
      <c r="T93"/>
      <c r="U93"/>
      <c r="V93"/>
      <c r="Z93" s="61"/>
      <c r="AA93" s="61"/>
      <c r="AC93" s="61"/>
      <c r="AN93" s="61"/>
      <c r="AO93" s="61"/>
      <c r="AS93" s="142"/>
      <c r="AT93" s="61"/>
      <c r="AU93" s="61"/>
      <c r="AV93" s="61"/>
      <c r="AW93" s="61"/>
      <c r="AX93" s="61"/>
      <c r="AY93" s="61"/>
      <c r="AZ93" s="61"/>
      <c r="BA93" s="61"/>
      <c r="BB93" s="61"/>
      <c r="BC93" s="61"/>
      <c r="BD93" s="61"/>
      <c r="BE93" s="61"/>
      <c r="BF93" s="61"/>
      <c r="BG93" s="61"/>
      <c r="BH93" s="61"/>
      <c r="BI93" s="61"/>
      <c r="BJ93" s="61"/>
      <c r="BK93" s="61"/>
      <c r="BL93" s="61"/>
      <c r="BM93" s="61"/>
      <c r="BN93" s="61"/>
      <c r="BO93" s="61"/>
      <c r="BP93" s="131">
        <f t="shared" si="25"/>
        <v>0</v>
      </c>
      <c r="BQ93" s="131">
        <v>57000</v>
      </c>
      <c r="BR93" s="131">
        <f t="shared" si="26"/>
        <v>0</v>
      </c>
      <c r="BS93" s="131">
        <f t="shared" si="27"/>
        <v>57000</v>
      </c>
      <c r="BT93" s="131">
        <f t="shared" si="28"/>
        <v>-57000</v>
      </c>
    </row>
    <row r="94" spans="1:72" x14ac:dyDescent="0.35">
      <c r="B94"/>
      <c r="C94"/>
      <c r="D94"/>
      <c r="E94"/>
      <c r="F94"/>
      <c r="G94"/>
      <c r="H94"/>
      <c r="R94"/>
      <c r="S94"/>
      <c r="T94"/>
      <c r="U94"/>
      <c r="V94"/>
      <c r="BP94" s="132">
        <f>SUM(BP87:BP93)</f>
        <v>4800</v>
      </c>
      <c r="BQ94" s="132">
        <f>SUM(BQ87:BQ93)</f>
        <v>399000</v>
      </c>
      <c r="BR94" s="132">
        <f>SUM(BR87:BR93)</f>
        <v>262</v>
      </c>
      <c r="BS94" s="132">
        <f>SUM(BS87:BS93)</f>
        <v>399262</v>
      </c>
      <c r="BT94" s="132">
        <f>SUM(BT87:BT93)</f>
        <v>-394462</v>
      </c>
    </row>
    <row r="96" spans="1:72" x14ac:dyDescent="0.35">
      <c r="A96" s="54" t="s">
        <v>9</v>
      </c>
      <c r="B96" t="s">
        <v>10</v>
      </c>
      <c r="O96" s="54" t="s">
        <v>9</v>
      </c>
      <c r="P96" t="s">
        <v>11</v>
      </c>
      <c r="BP96" s="83"/>
      <c r="BQ96" s="83"/>
      <c r="BR96" s="83"/>
      <c r="BS96" s="83"/>
      <c r="BT96" s="83"/>
    </row>
    <row r="97" spans="1:72" ht="16" thickBot="1" x14ac:dyDescent="0.4">
      <c r="BP97" s="83"/>
      <c r="BQ97" s="83"/>
      <c r="BR97" s="83"/>
      <c r="BS97" s="83"/>
      <c r="BT97" s="83"/>
    </row>
    <row r="98" spans="1:72" x14ac:dyDescent="0.35">
      <c r="A98" s="54" t="s">
        <v>35</v>
      </c>
      <c r="B98" s="54" t="s">
        <v>153</v>
      </c>
      <c r="C98" s="54" t="s">
        <v>14</v>
      </c>
      <c r="D98" s="54" t="s">
        <v>7</v>
      </c>
      <c r="E98" s="54" t="s">
        <v>23</v>
      </c>
      <c r="F98" t="s">
        <v>518</v>
      </c>
      <c r="G98" s="16" t="s">
        <v>151</v>
      </c>
      <c r="H98" s="16" t="s">
        <v>155</v>
      </c>
      <c r="I98" t="s">
        <v>350</v>
      </c>
      <c r="J98" s="16" t="s">
        <v>146</v>
      </c>
      <c r="K98" t="s">
        <v>84</v>
      </c>
      <c r="O98" s="54" t="s">
        <v>35</v>
      </c>
      <c r="P98" s="54" t="s">
        <v>153</v>
      </c>
      <c r="Q98" s="54" t="s">
        <v>14</v>
      </c>
      <c r="R98" s="54" t="s">
        <v>7</v>
      </c>
      <c r="S98" s="54" t="s">
        <v>23</v>
      </c>
      <c r="T98" t="s">
        <v>518</v>
      </c>
      <c r="U98" s="16" t="s">
        <v>151</v>
      </c>
      <c r="V98" s="16" t="s">
        <v>155</v>
      </c>
      <c r="W98" t="s">
        <v>350</v>
      </c>
      <c r="X98" s="16" t="s">
        <v>146</v>
      </c>
      <c r="Y98" t="s">
        <v>84</v>
      </c>
      <c r="Z98" s="16"/>
      <c r="AA98" s="16"/>
      <c r="AC98" s="16"/>
      <c r="AG98" s="16"/>
      <c r="AH98" s="16"/>
      <c r="AJ98" s="16"/>
      <c r="AN98" s="16"/>
      <c r="AO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29" t="s">
        <v>187</v>
      </c>
      <c r="BQ98" s="129" t="s">
        <v>353</v>
      </c>
      <c r="BR98" s="129" t="s">
        <v>141</v>
      </c>
      <c r="BS98" s="129" t="s">
        <v>351</v>
      </c>
      <c r="BT98" s="129" t="s">
        <v>354</v>
      </c>
    </row>
    <row r="99" spans="1:72" x14ac:dyDescent="0.35">
      <c r="A99" t="s">
        <v>246</v>
      </c>
      <c r="B99" t="s">
        <v>922</v>
      </c>
      <c r="C99" t="s">
        <v>130</v>
      </c>
      <c r="D99" s="59">
        <v>45864</v>
      </c>
      <c r="E99" t="s">
        <v>247</v>
      </c>
      <c r="F99" s="3560">
        <v>218</v>
      </c>
      <c r="G99" s="24">
        <v>225</v>
      </c>
      <c r="H99" s="3561">
        <v>-7</v>
      </c>
      <c r="I99" s="30">
        <v>1.0321100917431192</v>
      </c>
      <c r="J99" s="37">
        <v>44475</v>
      </c>
      <c r="K99" s="10">
        <v>5573.25</v>
      </c>
      <c r="O99" t="s">
        <v>235</v>
      </c>
      <c r="P99" t="s">
        <v>191</v>
      </c>
      <c r="Q99" t="s">
        <v>162</v>
      </c>
      <c r="R99" s="59">
        <v>45891</v>
      </c>
      <c r="S99" t="s">
        <v>236</v>
      </c>
      <c r="T99" s="3560">
        <v>4</v>
      </c>
      <c r="U99" s="24">
        <v>4</v>
      </c>
      <c r="V99" s="3561">
        <v>0</v>
      </c>
      <c r="W99" s="30">
        <v>1</v>
      </c>
      <c r="X99" s="37">
        <v>1200</v>
      </c>
      <c r="Y99" s="10">
        <v>131</v>
      </c>
      <c r="Z99" s="61"/>
      <c r="AA99" s="61"/>
      <c r="AC99" s="61"/>
      <c r="AN99" s="61"/>
      <c r="AO99" s="61"/>
      <c r="AS99" s="142"/>
      <c r="AT99" s="61"/>
      <c r="AU99" s="61"/>
      <c r="AV99" s="61"/>
      <c r="AW99" s="61"/>
      <c r="AX99" s="61"/>
      <c r="AY99" s="61"/>
      <c r="AZ99" s="61"/>
      <c r="BA99" s="61"/>
      <c r="BB99" s="61"/>
      <c r="BC99" s="61"/>
      <c r="BD99" s="61"/>
      <c r="BE99" s="61"/>
      <c r="BF99" s="61"/>
      <c r="BG99" s="61"/>
      <c r="BH99" s="61"/>
      <c r="BI99" s="61"/>
      <c r="BJ99" s="61"/>
      <c r="BK99" s="61"/>
      <c r="BL99" s="61"/>
      <c r="BM99" s="61"/>
      <c r="BN99" s="61"/>
      <c r="BO99" s="61"/>
      <c r="BP99" s="131">
        <f t="shared" ref="BP99:BP105" si="29">IF(ISNUMBER(J99), IF(ISNUMBER(X99), J99 + X99, J99), IF(ISNUMBER(X99), X99,0))</f>
        <v>45675</v>
      </c>
      <c r="BQ99" s="131">
        <v>57000</v>
      </c>
      <c r="BR99" s="131">
        <f t="shared" ref="BR99:BR105" si="30">L99+Y99</f>
        <v>131</v>
      </c>
      <c r="BS99" s="131">
        <f t="shared" ref="BS99:BS105" si="31">BQ99+BR99</f>
        <v>57131</v>
      </c>
      <c r="BT99" s="131">
        <f t="shared" ref="BT99:BT105" si="32">BP99-BS99</f>
        <v>-11456</v>
      </c>
    </row>
    <row r="100" spans="1:72" x14ac:dyDescent="0.35">
      <c r="B100"/>
      <c r="C100"/>
      <c r="D100" s="59">
        <v>45871</v>
      </c>
      <c r="E100" t="s">
        <v>248</v>
      </c>
      <c r="F100" s="3560">
        <v>218</v>
      </c>
      <c r="G100" s="24">
        <v>220</v>
      </c>
      <c r="H100" s="3561">
        <v>-2</v>
      </c>
      <c r="I100" s="30">
        <v>1.0091743119266054</v>
      </c>
      <c r="J100" s="37">
        <v>52318.740000000013</v>
      </c>
      <c r="K100" s="10">
        <v>5449.4</v>
      </c>
      <c r="O100" t="s">
        <v>8</v>
      </c>
      <c r="R100"/>
      <c r="S100"/>
      <c r="T100" s="3560">
        <v>4</v>
      </c>
      <c r="U100" s="24">
        <v>4</v>
      </c>
      <c r="V100" s="3561">
        <v>0</v>
      </c>
      <c r="W100" s="30">
        <v>1</v>
      </c>
      <c r="X100" s="37">
        <v>1200</v>
      </c>
      <c r="Y100" s="10">
        <v>131</v>
      </c>
      <c r="Z100" s="61"/>
      <c r="AA100" s="61"/>
      <c r="AC100" s="61"/>
      <c r="AN100" s="61"/>
      <c r="AO100" s="61"/>
      <c r="AS100" s="142"/>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131">
        <f t="shared" si="29"/>
        <v>53518.740000000013</v>
      </c>
      <c r="BQ100" s="131">
        <v>57000</v>
      </c>
      <c r="BR100" s="131">
        <f t="shared" si="30"/>
        <v>131</v>
      </c>
      <c r="BS100" s="131">
        <f t="shared" si="31"/>
        <v>57131</v>
      </c>
      <c r="BT100" s="131">
        <f t="shared" si="32"/>
        <v>-3612.2599999999875</v>
      </c>
    </row>
    <row r="101" spans="1:72" x14ac:dyDescent="0.35">
      <c r="B101"/>
      <c r="C101"/>
      <c r="D101" s="59">
        <v>45878</v>
      </c>
      <c r="E101" t="s">
        <v>249</v>
      </c>
      <c r="F101" s="3560">
        <v>218</v>
      </c>
      <c r="G101" s="24">
        <v>232</v>
      </c>
      <c r="H101" s="3561">
        <v>-14</v>
      </c>
      <c r="I101" s="30">
        <v>1.0642201834862386</v>
      </c>
      <c r="J101" s="37">
        <v>56719.54</v>
      </c>
      <c r="K101" s="10">
        <v>5746.64</v>
      </c>
      <c r="R101"/>
      <c r="S101"/>
      <c r="T101"/>
      <c r="U101"/>
      <c r="V101"/>
      <c r="Z101" s="61"/>
      <c r="AA101" s="61"/>
      <c r="AC101" s="61"/>
      <c r="AN101" s="61"/>
      <c r="AO101" s="61"/>
      <c r="AS101" s="142"/>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131">
        <f t="shared" si="29"/>
        <v>56719.54</v>
      </c>
      <c r="BQ101" s="131">
        <v>57000</v>
      </c>
      <c r="BR101" s="131">
        <f t="shared" si="30"/>
        <v>0</v>
      </c>
      <c r="BS101" s="131">
        <f t="shared" si="31"/>
        <v>57000</v>
      </c>
      <c r="BT101" s="131">
        <f t="shared" si="32"/>
        <v>-280.45999999999913</v>
      </c>
    </row>
    <row r="102" spans="1:72" x14ac:dyDescent="0.35">
      <c r="B102"/>
      <c r="C102"/>
      <c r="D102" s="59">
        <v>45885</v>
      </c>
      <c r="E102" t="s">
        <v>250</v>
      </c>
      <c r="F102" s="3560">
        <v>218</v>
      </c>
      <c r="G102" s="24">
        <v>222</v>
      </c>
      <c r="H102" s="3561">
        <v>-4</v>
      </c>
      <c r="I102" s="30">
        <v>1.0183486238532109</v>
      </c>
      <c r="J102" s="37">
        <v>52902.28</v>
      </c>
      <c r="K102" s="10">
        <v>5498.94</v>
      </c>
      <c r="R102"/>
      <c r="S102"/>
      <c r="T102"/>
      <c r="U102"/>
      <c r="V102"/>
      <c r="Z102" s="61"/>
      <c r="AA102" s="61"/>
      <c r="AC102" s="61"/>
      <c r="AN102" s="61"/>
      <c r="AO102" s="61"/>
      <c r="AS102" s="142"/>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131">
        <f t="shared" si="29"/>
        <v>52902.28</v>
      </c>
      <c r="BQ102" s="131">
        <v>57000</v>
      </c>
      <c r="BR102" s="131">
        <f t="shared" si="30"/>
        <v>0</v>
      </c>
      <c r="BS102" s="131">
        <f t="shared" si="31"/>
        <v>57000</v>
      </c>
      <c r="BT102" s="131">
        <f t="shared" si="32"/>
        <v>-4097.7200000000012</v>
      </c>
    </row>
    <row r="103" spans="1:72" x14ac:dyDescent="0.35">
      <c r="B103"/>
      <c r="C103"/>
      <c r="D103" s="59">
        <v>45892</v>
      </c>
      <c r="E103" t="s">
        <v>251</v>
      </c>
      <c r="F103" s="3560">
        <v>218</v>
      </c>
      <c r="G103" s="24">
        <v>222</v>
      </c>
      <c r="H103" s="3561">
        <v>-4</v>
      </c>
      <c r="I103" s="30">
        <v>1.0183486238532109</v>
      </c>
      <c r="J103" s="37">
        <v>52797.16</v>
      </c>
      <c r="K103" s="10">
        <v>5498.94</v>
      </c>
      <c r="R103"/>
      <c r="S103"/>
      <c r="T103"/>
      <c r="U103"/>
      <c r="V103"/>
      <c r="Z103" s="61"/>
      <c r="AA103" s="61"/>
      <c r="AC103" s="61"/>
      <c r="AN103" s="61"/>
      <c r="AO103" s="61"/>
      <c r="AS103" s="142"/>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131">
        <f t="shared" si="29"/>
        <v>52797.16</v>
      </c>
      <c r="BQ103" s="131">
        <v>57000</v>
      </c>
      <c r="BR103" s="131">
        <f t="shared" si="30"/>
        <v>0</v>
      </c>
      <c r="BS103" s="131">
        <f t="shared" si="31"/>
        <v>57000</v>
      </c>
      <c r="BT103" s="131">
        <f t="shared" si="32"/>
        <v>-4202.8399999999965</v>
      </c>
    </row>
    <row r="104" spans="1:72" x14ac:dyDescent="0.35">
      <c r="B104"/>
      <c r="C104"/>
      <c r="D104" s="59">
        <v>45899</v>
      </c>
      <c r="E104" t="s">
        <v>252</v>
      </c>
      <c r="F104" s="3560">
        <v>218</v>
      </c>
      <c r="G104" s="24">
        <v>218</v>
      </c>
      <c r="H104" s="3561">
        <v>0</v>
      </c>
      <c r="I104" s="30">
        <v>1</v>
      </c>
      <c r="J104" s="37">
        <v>51355</v>
      </c>
      <c r="K104" s="10">
        <v>5399.86</v>
      </c>
      <c r="R104"/>
      <c r="S104"/>
      <c r="T104"/>
      <c r="U104"/>
      <c r="V104"/>
      <c r="Z104" s="61"/>
      <c r="AA104" s="61"/>
      <c r="AC104" s="61"/>
      <c r="AN104" s="61"/>
      <c r="AO104" s="61"/>
      <c r="AS104" s="142"/>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131">
        <f t="shared" si="29"/>
        <v>51355</v>
      </c>
      <c r="BQ104" s="131">
        <v>57000</v>
      </c>
      <c r="BR104" s="131">
        <f t="shared" si="30"/>
        <v>0</v>
      </c>
      <c r="BS104" s="131">
        <f t="shared" si="31"/>
        <v>57000</v>
      </c>
      <c r="BT104" s="131">
        <f t="shared" si="32"/>
        <v>-5645</v>
      </c>
    </row>
    <row r="105" spans="1:72" x14ac:dyDescent="0.35">
      <c r="B105"/>
      <c r="C105"/>
      <c r="D105" s="59">
        <v>45920</v>
      </c>
      <c r="E105" t="s">
        <v>247</v>
      </c>
      <c r="F105" s="3560">
        <v>218</v>
      </c>
      <c r="G105" s="24">
        <v>0</v>
      </c>
      <c r="H105" s="3561">
        <v>218</v>
      </c>
      <c r="I105" s="30">
        <v>0</v>
      </c>
      <c r="J105" s="37">
        <v>0</v>
      </c>
      <c r="K105" s="10">
        <v>0</v>
      </c>
      <c r="R105"/>
      <c r="S105"/>
      <c r="T105"/>
      <c r="U105"/>
      <c r="V105"/>
      <c r="Z105" s="61"/>
      <c r="AA105" s="61"/>
      <c r="AC105" s="61"/>
      <c r="AN105" s="61"/>
      <c r="AO105" s="61"/>
      <c r="AS105" s="142"/>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131">
        <f t="shared" si="29"/>
        <v>0</v>
      </c>
      <c r="BQ105" s="131">
        <v>57000</v>
      </c>
      <c r="BR105" s="131">
        <f t="shared" si="30"/>
        <v>0</v>
      </c>
      <c r="BS105" s="131">
        <f t="shared" si="31"/>
        <v>57000</v>
      </c>
      <c r="BT105" s="131">
        <f t="shared" si="32"/>
        <v>-57000</v>
      </c>
    </row>
    <row r="106" spans="1:72" x14ac:dyDescent="0.35">
      <c r="B106"/>
      <c r="C106"/>
      <c r="D106" s="59">
        <v>45927</v>
      </c>
      <c r="E106" t="s">
        <v>248</v>
      </c>
      <c r="F106" s="3560">
        <v>218</v>
      </c>
      <c r="G106" s="24">
        <v>0</v>
      </c>
      <c r="H106" s="3561">
        <v>218</v>
      </c>
      <c r="I106" s="30">
        <v>0</v>
      </c>
      <c r="J106" s="37">
        <v>0</v>
      </c>
      <c r="K106" s="10">
        <v>0</v>
      </c>
      <c r="R106"/>
      <c r="S106"/>
      <c r="T106"/>
      <c r="U106"/>
      <c r="V106"/>
      <c r="Z106" s="61"/>
      <c r="AA106" s="61"/>
      <c r="AC106" s="61"/>
      <c r="AN106" s="61"/>
      <c r="AO106" s="61"/>
      <c r="AS106" s="142"/>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131"/>
      <c r="BQ106" s="131"/>
      <c r="BR106" s="131"/>
      <c r="BS106" s="131"/>
      <c r="BT106" s="131"/>
    </row>
    <row r="107" spans="1:72" x14ac:dyDescent="0.35">
      <c r="B107"/>
      <c r="C107"/>
      <c r="D107" s="59">
        <v>45934</v>
      </c>
      <c r="E107" t="s">
        <v>249</v>
      </c>
      <c r="F107" s="3560">
        <v>218</v>
      </c>
      <c r="G107" s="24">
        <v>0</v>
      </c>
      <c r="H107" s="3561">
        <v>218</v>
      </c>
      <c r="I107" s="30">
        <v>0</v>
      </c>
      <c r="J107" s="37">
        <v>0</v>
      </c>
      <c r="K107" s="10">
        <v>0</v>
      </c>
      <c r="R107"/>
      <c r="S107"/>
      <c r="T107"/>
      <c r="U107"/>
      <c r="V107"/>
      <c r="Z107" s="61"/>
      <c r="AA107" s="61"/>
      <c r="AC107" s="61"/>
      <c r="AN107" s="61"/>
      <c r="AO107" s="61"/>
      <c r="AS107" s="142"/>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c r="BP107" s="131"/>
      <c r="BQ107" s="131"/>
      <c r="BR107" s="131"/>
      <c r="BS107" s="131"/>
      <c r="BT107" s="131"/>
    </row>
    <row r="108" spans="1:72" x14ac:dyDescent="0.35">
      <c r="B108"/>
      <c r="C108"/>
      <c r="D108" s="59">
        <v>45941</v>
      </c>
      <c r="E108" t="s">
        <v>250</v>
      </c>
      <c r="F108" s="3560">
        <v>218</v>
      </c>
      <c r="G108" s="24">
        <v>0</v>
      </c>
      <c r="H108" s="3561">
        <v>218</v>
      </c>
      <c r="I108" s="30">
        <v>0</v>
      </c>
      <c r="J108" s="37">
        <v>0</v>
      </c>
      <c r="K108" s="10">
        <v>0</v>
      </c>
      <c r="R108"/>
      <c r="S108"/>
      <c r="T108"/>
      <c r="U108"/>
      <c r="V108"/>
      <c r="Z108" s="61"/>
      <c r="AA108" s="61"/>
      <c r="AC108" s="61"/>
      <c r="AN108" s="61"/>
      <c r="AO108" s="61"/>
      <c r="AS108" s="142"/>
      <c r="AT108" s="61"/>
      <c r="AU108" s="61"/>
      <c r="AV108" s="61"/>
      <c r="AW108" s="61"/>
      <c r="AX108" s="61"/>
      <c r="AY108" s="61"/>
      <c r="AZ108" s="61"/>
      <c r="BA108" s="61"/>
      <c r="BB108" s="61"/>
      <c r="BC108" s="61"/>
      <c r="BD108" s="61"/>
      <c r="BE108" s="61"/>
      <c r="BF108" s="61"/>
      <c r="BG108" s="61"/>
      <c r="BH108" s="61"/>
      <c r="BI108" s="61"/>
      <c r="BJ108" s="61"/>
      <c r="BK108" s="61"/>
      <c r="BL108" s="61"/>
      <c r="BM108" s="61"/>
      <c r="BN108" s="61"/>
      <c r="BO108" s="61"/>
      <c r="BP108" s="131"/>
      <c r="BQ108" s="131"/>
      <c r="BR108" s="131"/>
      <c r="BS108" s="131"/>
      <c r="BT108" s="131"/>
    </row>
    <row r="109" spans="1:72" x14ac:dyDescent="0.35">
      <c r="B109"/>
      <c r="C109"/>
      <c r="D109" s="59">
        <v>45948</v>
      </c>
      <c r="E109" t="s">
        <v>251</v>
      </c>
      <c r="F109" s="3560">
        <v>218</v>
      </c>
      <c r="G109" s="24">
        <v>0</v>
      </c>
      <c r="H109" s="3561">
        <v>218</v>
      </c>
      <c r="I109" s="30">
        <v>0</v>
      </c>
      <c r="J109" s="37">
        <v>0</v>
      </c>
      <c r="K109" s="10">
        <v>0</v>
      </c>
      <c r="R109"/>
      <c r="S109"/>
      <c r="T109"/>
      <c r="U109"/>
      <c r="V109"/>
      <c r="Z109" s="61"/>
      <c r="AA109" s="61"/>
      <c r="AC109" s="61"/>
      <c r="AN109" s="61"/>
      <c r="AO109" s="61"/>
      <c r="AS109" s="142"/>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131"/>
      <c r="BQ109" s="131"/>
      <c r="BR109" s="131"/>
      <c r="BS109" s="131"/>
      <c r="BT109" s="131"/>
    </row>
    <row r="110" spans="1:72" x14ac:dyDescent="0.35">
      <c r="B110"/>
      <c r="C110"/>
      <c r="D110" s="59">
        <v>45955</v>
      </c>
      <c r="E110" t="s">
        <v>252</v>
      </c>
      <c r="F110" s="3560">
        <v>218</v>
      </c>
      <c r="G110" s="24">
        <v>0</v>
      </c>
      <c r="H110" s="3561">
        <v>218</v>
      </c>
      <c r="I110" s="30">
        <v>0</v>
      </c>
      <c r="J110" s="37">
        <v>0</v>
      </c>
      <c r="K110" s="10">
        <v>0</v>
      </c>
      <c r="R110"/>
      <c r="S110"/>
      <c r="T110"/>
      <c r="U110"/>
      <c r="V110"/>
      <c r="Z110" s="61"/>
      <c r="AA110" s="61"/>
      <c r="AC110" s="61"/>
      <c r="AN110" s="61"/>
      <c r="AO110" s="61"/>
      <c r="AS110" s="142"/>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131"/>
      <c r="BQ110" s="131"/>
      <c r="BR110" s="131"/>
      <c r="BS110" s="131"/>
      <c r="BT110" s="131"/>
    </row>
    <row r="111" spans="1:72" x14ac:dyDescent="0.35">
      <c r="A111" t="s">
        <v>8</v>
      </c>
      <c r="B111"/>
      <c r="C111"/>
      <c r="D111"/>
      <c r="E111"/>
      <c r="F111" s="3560">
        <v>2616</v>
      </c>
      <c r="G111" s="24">
        <v>1339</v>
      </c>
      <c r="H111" s="3561">
        <v>1277</v>
      </c>
      <c r="I111" s="30">
        <v>0.51185015290519875</v>
      </c>
      <c r="J111" s="37">
        <v>310567.72000000003</v>
      </c>
      <c r="K111" s="10">
        <v>33167.03</v>
      </c>
      <c r="R111"/>
      <c r="S111"/>
      <c r="T111"/>
      <c r="U111"/>
      <c r="V111"/>
      <c r="Z111" s="61"/>
      <c r="AA111" s="61"/>
      <c r="AC111" s="61"/>
      <c r="AN111" s="61"/>
      <c r="AO111" s="61"/>
      <c r="AS111" s="142"/>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131"/>
      <c r="BQ111" s="131"/>
      <c r="BR111" s="131"/>
      <c r="BS111" s="131"/>
      <c r="BT111" s="131"/>
    </row>
    <row r="112" spans="1:72" x14ac:dyDescent="0.35">
      <c r="B112"/>
      <c r="C112"/>
      <c r="D112"/>
      <c r="E112"/>
      <c r="F112"/>
      <c r="G112" s="24"/>
      <c r="I112" s="30"/>
      <c r="J112" s="37"/>
      <c r="K112" s="10"/>
      <c r="R112"/>
      <c r="S112"/>
      <c r="T112"/>
      <c r="U112"/>
      <c r="V112"/>
      <c r="Z112" s="61"/>
      <c r="AA112" s="61"/>
      <c r="AC112" s="61"/>
      <c r="AN112" s="61"/>
      <c r="AO112" s="61"/>
      <c r="AS112" s="142"/>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c r="BP112" s="131"/>
      <c r="BQ112" s="131"/>
      <c r="BR112" s="131"/>
      <c r="BS112" s="131"/>
      <c r="BT112" s="131"/>
    </row>
    <row r="113" spans="1:72" x14ac:dyDescent="0.35">
      <c r="B113"/>
      <c r="C113"/>
      <c r="D113"/>
      <c r="E113"/>
      <c r="F113"/>
      <c r="G113" s="24"/>
      <c r="I113" s="30"/>
      <c r="J113" s="37"/>
      <c r="K113" s="10"/>
      <c r="R113"/>
      <c r="S113"/>
      <c r="T113"/>
      <c r="U113"/>
      <c r="V113"/>
      <c r="Z113" s="61"/>
      <c r="AA113" s="61"/>
      <c r="AC113" s="61"/>
      <c r="AN113" s="61"/>
      <c r="AO113" s="61"/>
      <c r="AS113" s="142"/>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c r="BP113" s="131"/>
      <c r="BQ113" s="131"/>
      <c r="BR113" s="131"/>
      <c r="BS113" s="131"/>
      <c r="BT113" s="131"/>
    </row>
    <row r="114" spans="1:72" x14ac:dyDescent="0.35">
      <c r="B114"/>
      <c r="C114"/>
      <c r="D114"/>
      <c r="E114"/>
      <c r="F114"/>
      <c r="G114" s="24"/>
      <c r="I114" s="30"/>
      <c r="J114" s="37"/>
      <c r="K114" s="10"/>
      <c r="R114"/>
      <c r="S114"/>
      <c r="T114"/>
      <c r="U114"/>
      <c r="V114"/>
      <c r="Z114" s="61"/>
      <c r="AA114" s="61"/>
      <c r="AC114" s="61"/>
      <c r="AN114" s="61"/>
      <c r="AO114" s="61"/>
      <c r="AS114" s="142"/>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c r="BP114" s="131"/>
      <c r="BQ114" s="131"/>
      <c r="BR114" s="131"/>
      <c r="BS114" s="131"/>
      <c r="BT114" s="131"/>
    </row>
    <row r="115" spans="1:72" x14ac:dyDescent="0.35">
      <c r="B115"/>
      <c r="C115"/>
      <c r="D115"/>
      <c r="E115"/>
      <c r="F115"/>
      <c r="G115" s="24"/>
      <c r="I115" s="30"/>
      <c r="J115" s="37"/>
      <c r="K115" s="10"/>
      <c r="R115"/>
      <c r="S115"/>
      <c r="T115"/>
      <c r="U115"/>
      <c r="V115"/>
      <c r="Z115" s="61"/>
      <c r="AA115" s="61"/>
      <c r="AC115" s="61"/>
      <c r="AN115" s="61"/>
      <c r="AO115" s="61"/>
      <c r="AS115" s="142"/>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c r="BP115" s="131"/>
      <c r="BQ115" s="131"/>
      <c r="BR115" s="131"/>
      <c r="BS115" s="131"/>
      <c r="BT115" s="131"/>
    </row>
    <row r="116" spans="1:72" x14ac:dyDescent="0.35">
      <c r="B116"/>
      <c r="C116"/>
      <c r="F116"/>
      <c r="G116"/>
      <c r="H116"/>
      <c r="R116"/>
      <c r="S116"/>
      <c r="T116"/>
      <c r="U116"/>
      <c r="V116"/>
      <c r="BP116" s="132">
        <f>SUM(BP99:BP105)</f>
        <v>312967.72000000003</v>
      </c>
      <c r="BQ116" s="132">
        <f>SUM(BQ99:BQ105)</f>
        <v>399000</v>
      </c>
      <c r="BR116" s="132">
        <f>SUM(BR99:BR105)</f>
        <v>262</v>
      </c>
      <c r="BS116" s="132">
        <f>SUM(BS99:BS105)</f>
        <v>399262</v>
      </c>
      <c r="BT116" s="132">
        <f>SUM(BT99:BT105)</f>
        <v>-86294.279999999984</v>
      </c>
    </row>
    <row r="118" spans="1:72" x14ac:dyDescent="0.35">
      <c r="A118" s="54" t="s">
        <v>9</v>
      </c>
      <c r="B118" t="s">
        <v>10</v>
      </c>
      <c r="O118" s="54" t="s">
        <v>9</v>
      </c>
      <c r="P118" t="s">
        <v>11</v>
      </c>
      <c r="BP118" s="83"/>
      <c r="BQ118" s="83"/>
      <c r="BR118" s="83"/>
      <c r="BS118" s="83"/>
      <c r="BT118" s="83"/>
    </row>
    <row r="119" spans="1:72" ht="16" thickBot="1" x14ac:dyDescent="0.4">
      <c r="BP119" s="83"/>
      <c r="BQ119" s="83"/>
      <c r="BR119" s="83"/>
      <c r="BS119" s="83"/>
      <c r="BT119" s="83"/>
    </row>
    <row r="120" spans="1:72" x14ac:dyDescent="0.35">
      <c r="A120" s="54" t="s">
        <v>35</v>
      </c>
      <c r="B120" s="54" t="s">
        <v>153</v>
      </c>
      <c r="C120" s="54" t="s">
        <v>14</v>
      </c>
      <c r="D120" s="54" t="s">
        <v>7</v>
      </c>
      <c r="E120" s="54" t="s">
        <v>23</v>
      </c>
      <c r="F120" t="s">
        <v>518</v>
      </c>
      <c r="G120" s="16" t="s">
        <v>151</v>
      </c>
      <c r="H120" s="16" t="s">
        <v>155</v>
      </c>
      <c r="I120" t="s">
        <v>350</v>
      </c>
      <c r="J120" s="16" t="s">
        <v>146</v>
      </c>
      <c r="K120" t="s">
        <v>84</v>
      </c>
      <c r="O120" s="54" t="s">
        <v>35</v>
      </c>
      <c r="P120" s="54" t="s">
        <v>153</v>
      </c>
      <c r="Q120" s="54" t="s">
        <v>14</v>
      </c>
      <c r="R120" s="54" t="s">
        <v>7</v>
      </c>
      <c r="S120" s="54" t="s">
        <v>23</v>
      </c>
      <c r="T120" t="s">
        <v>518</v>
      </c>
      <c r="U120" s="16" t="s">
        <v>151</v>
      </c>
      <c r="V120" s="16" t="s">
        <v>155</v>
      </c>
      <c r="W120" t="s">
        <v>350</v>
      </c>
      <c r="X120" s="16" t="s">
        <v>146</v>
      </c>
      <c r="Y120" t="s">
        <v>84</v>
      </c>
      <c r="Z120" s="16"/>
      <c r="AA120" s="16"/>
      <c r="AC120" s="16"/>
      <c r="AG120" s="16"/>
      <c r="AH120" s="16"/>
      <c r="AJ120" s="16"/>
      <c r="AN120" s="16"/>
      <c r="AO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29" t="s">
        <v>187</v>
      </c>
      <c r="BQ120" s="129" t="s">
        <v>353</v>
      </c>
      <c r="BR120" s="129" t="s">
        <v>141</v>
      </c>
      <c r="BS120" s="129" t="s">
        <v>351</v>
      </c>
      <c r="BT120" s="129" t="s">
        <v>354</v>
      </c>
    </row>
    <row r="121" spans="1:72" x14ac:dyDescent="0.35">
      <c r="A121" t="s">
        <v>278</v>
      </c>
      <c r="B121" t="s">
        <v>190</v>
      </c>
      <c r="C121" t="s">
        <v>28</v>
      </c>
      <c r="D121" s="59">
        <v>45866</v>
      </c>
      <c r="E121" t="s">
        <v>279</v>
      </c>
      <c r="F121" s="3560">
        <v>186</v>
      </c>
      <c r="G121" s="24">
        <v>16</v>
      </c>
      <c r="H121" s="3561">
        <v>170</v>
      </c>
      <c r="I121" s="30">
        <v>8.6021505376344093E-2</v>
      </c>
      <c r="J121" s="37">
        <v>3814.26</v>
      </c>
      <c r="K121" s="10">
        <v>453.28</v>
      </c>
      <c r="O121" t="s">
        <v>278</v>
      </c>
      <c r="P121" t="s">
        <v>191</v>
      </c>
      <c r="Q121" t="s">
        <v>29</v>
      </c>
      <c r="R121" s="59">
        <v>45873</v>
      </c>
      <c r="S121" t="s">
        <v>280</v>
      </c>
      <c r="T121" s="3560">
        <v>186</v>
      </c>
      <c r="U121" s="24">
        <v>2</v>
      </c>
      <c r="V121" s="3561">
        <v>184</v>
      </c>
      <c r="W121" s="30">
        <v>1.0752688172043012E-2</v>
      </c>
      <c r="X121" s="37">
        <v>547.84</v>
      </c>
      <c r="Y121" s="10">
        <v>65.5</v>
      </c>
      <c r="Z121" s="61"/>
      <c r="AA121" s="61"/>
      <c r="AC121" s="61"/>
      <c r="AN121" s="61"/>
      <c r="AO121" s="61"/>
      <c r="AS121" s="142"/>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c r="BP121" s="131">
        <f t="shared" ref="BP121:BP127" si="33">IF(ISNUMBER(J121), IF(ISNUMBER(X121), J121 + X121, J121), IF(ISNUMBER(X121), X121,0))</f>
        <v>4362.1000000000004</v>
      </c>
      <c r="BQ121" s="131">
        <v>46500</v>
      </c>
      <c r="BR121" s="131">
        <f t="shared" ref="BR121:BR127" si="34">L121+Y121</f>
        <v>65.5</v>
      </c>
      <c r="BS121" s="131">
        <f t="shared" ref="BS121:BS127" si="35">BQ121+BR121</f>
        <v>46565.5</v>
      </c>
      <c r="BT121" s="131">
        <f t="shared" ref="BT121:BT127" si="36">BP121-BS121</f>
        <v>-42203.4</v>
      </c>
    </row>
    <row r="122" spans="1:72" x14ac:dyDescent="0.35">
      <c r="B122"/>
      <c r="C122"/>
      <c r="D122" s="59">
        <v>45873</v>
      </c>
      <c r="E122" t="s">
        <v>280</v>
      </c>
      <c r="F122" s="3560">
        <v>186</v>
      </c>
      <c r="G122" s="24">
        <v>77</v>
      </c>
      <c r="H122" s="3561">
        <v>109</v>
      </c>
      <c r="I122" s="30">
        <v>0.41397849462365593</v>
      </c>
      <c r="J122" s="37">
        <v>16820</v>
      </c>
      <c r="K122" s="10">
        <v>2181.41</v>
      </c>
      <c r="R122" s="59">
        <v>45880</v>
      </c>
      <c r="S122" t="s">
        <v>281</v>
      </c>
      <c r="T122" s="3560">
        <v>186</v>
      </c>
      <c r="U122" s="24">
        <v>60</v>
      </c>
      <c r="V122" s="3561">
        <v>126</v>
      </c>
      <c r="W122" s="30">
        <v>0.32258064516129031</v>
      </c>
      <c r="X122" s="37">
        <v>12600</v>
      </c>
      <c r="Y122" s="10">
        <v>1965</v>
      </c>
      <c r="Z122" s="61"/>
      <c r="AA122" s="61"/>
      <c r="AC122" s="61"/>
      <c r="AN122" s="61"/>
      <c r="AO122" s="61"/>
      <c r="AS122" s="142"/>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c r="BP122" s="131">
        <f t="shared" si="33"/>
        <v>29420</v>
      </c>
      <c r="BQ122" s="131">
        <v>46500</v>
      </c>
      <c r="BR122" s="131">
        <f t="shared" si="34"/>
        <v>1965</v>
      </c>
      <c r="BS122" s="131">
        <f t="shared" si="35"/>
        <v>48465</v>
      </c>
      <c r="BT122" s="131">
        <f t="shared" si="36"/>
        <v>-19045</v>
      </c>
    </row>
    <row r="123" spans="1:72" x14ac:dyDescent="0.35">
      <c r="B123"/>
      <c r="C123"/>
      <c r="D123" s="59">
        <v>45880</v>
      </c>
      <c r="E123" t="s">
        <v>281</v>
      </c>
      <c r="F123" s="3560">
        <v>186</v>
      </c>
      <c r="G123" s="24">
        <v>153</v>
      </c>
      <c r="H123" s="3561">
        <v>33</v>
      </c>
      <c r="I123" s="30">
        <v>0.82258064516129037</v>
      </c>
      <c r="J123" s="37">
        <v>37521.187500000015</v>
      </c>
      <c r="K123" s="10">
        <v>4334.49</v>
      </c>
      <c r="R123" s="59">
        <v>45887</v>
      </c>
      <c r="S123" t="s">
        <v>282</v>
      </c>
      <c r="T123" s="3560">
        <v>186</v>
      </c>
      <c r="U123" s="24">
        <v>109</v>
      </c>
      <c r="V123" s="3561">
        <v>77</v>
      </c>
      <c r="W123" s="30">
        <v>0.58602150537634412</v>
      </c>
      <c r="X123" s="37">
        <v>23341.799999999996</v>
      </c>
      <c r="Y123" s="10">
        <v>3569.75</v>
      </c>
      <c r="Z123" s="61"/>
      <c r="AA123" s="61"/>
      <c r="AC123" s="61"/>
      <c r="AN123" s="61"/>
      <c r="AO123" s="61"/>
      <c r="AS123" s="142"/>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131">
        <f t="shared" si="33"/>
        <v>60862.98750000001</v>
      </c>
      <c r="BQ123" s="131">
        <v>46500</v>
      </c>
      <c r="BR123" s="131">
        <f t="shared" si="34"/>
        <v>3569.75</v>
      </c>
      <c r="BS123" s="131">
        <f t="shared" si="35"/>
        <v>50069.75</v>
      </c>
      <c r="BT123" s="131">
        <f t="shared" si="36"/>
        <v>10793.23750000001</v>
      </c>
    </row>
    <row r="124" spans="1:72" x14ac:dyDescent="0.35">
      <c r="B124"/>
      <c r="C124"/>
      <c r="D124" s="59">
        <v>45887</v>
      </c>
      <c r="E124" t="s">
        <v>282</v>
      </c>
      <c r="F124" s="3560">
        <v>186</v>
      </c>
      <c r="G124" s="24">
        <v>98</v>
      </c>
      <c r="H124" s="3561">
        <v>88</v>
      </c>
      <c r="I124" s="30">
        <v>0.5268817204301075</v>
      </c>
      <c r="J124" s="37">
        <v>21653.08</v>
      </c>
      <c r="K124" s="10">
        <v>2776.3399999999997</v>
      </c>
      <c r="R124" s="59">
        <v>45894</v>
      </c>
      <c r="S124" t="s">
        <v>283</v>
      </c>
      <c r="T124" s="3560">
        <v>186</v>
      </c>
      <c r="U124" s="24">
        <v>138</v>
      </c>
      <c r="V124" s="3561">
        <v>48</v>
      </c>
      <c r="W124" s="30">
        <v>0.74193548387096775</v>
      </c>
      <c r="X124" s="37">
        <v>35618.61</v>
      </c>
      <c r="Y124" s="10">
        <v>4519.5</v>
      </c>
      <c r="Z124" s="61"/>
      <c r="AA124" s="61"/>
      <c r="AC124" s="61"/>
      <c r="AN124" s="61"/>
      <c r="AO124" s="61"/>
      <c r="AS124" s="142"/>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131">
        <f t="shared" si="33"/>
        <v>57271.69</v>
      </c>
      <c r="BQ124" s="131">
        <v>46500</v>
      </c>
      <c r="BR124" s="131">
        <f t="shared" si="34"/>
        <v>4519.5</v>
      </c>
      <c r="BS124" s="131">
        <f t="shared" si="35"/>
        <v>51019.5</v>
      </c>
      <c r="BT124" s="131">
        <f t="shared" si="36"/>
        <v>6252.1900000000023</v>
      </c>
    </row>
    <row r="125" spans="1:72" x14ac:dyDescent="0.35">
      <c r="B125"/>
      <c r="C125"/>
      <c r="D125" s="59">
        <v>45894</v>
      </c>
      <c r="E125" t="s">
        <v>283</v>
      </c>
      <c r="F125" s="3560">
        <v>186</v>
      </c>
      <c r="G125" s="24">
        <v>40</v>
      </c>
      <c r="H125" s="3561">
        <v>146</v>
      </c>
      <c r="I125" s="30">
        <v>0.21505376344086022</v>
      </c>
      <c r="J125" s="37">
        <v>8400</v>
      </c>
      <c r="K125" s="10">
        <v>1133.1999999999998</v>
      </c>
      <c r="R125" s="59">
        <v>45901</v>
      </c>
      <c r="S125" t="s">
        <v>284</v>
      </c>
      <c r="T125" s="3560">
        <v>186</v>
      </c>
      <c r="U125" s="24">
        <v>40</v>
      </c>
      <c r="V125" s="3561">
        <v>146</v>
      </c>
      <c r="W125" s="30">
        <v>0.21505376344086022</v>
      </c>
      <c r="X125" s="37">
        <v>8400</v>
      </c>
      <c r="Y125" s="10">
        <v>1310</v>
      </c>
      <c r="Z125" s="61"/>
      <c r="AA125" s="61"/>
      <c r="AC125" s="61"/>
      <c r="AN125" s="61"/>
      <c r="AO125" s="61"/>
      <c r="AS125" s="142"/>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131">
        <f t="shared" si="33"/>
        <v>16800</v>
      </c>
      <c r="BQ125" s="131">
        <v>46500</v>
      </c>
      <c r="BR125" s="131">
        <f t="shared" si="34"/>
        <v>1310</v>
      </c>
      <c r="BS125" s="131">
        <f t="shared" si="35"/>
        <v>47810</v>
      </c>
      <c r="BT125" s="131">
        <f t="shared" si="36"/>
        <v>-31010</v>
      </c>
    </row>
    <row r="126" spans="1:72" x14ac:dyDescent="0.35">
      <c r="B126"/>
      <c r="C126"/>
      <c r="D126" s="59">
        <v>45901</v>
      </c>
      <c r="E126" t="s">
        <v>284</v>
      </c>
      <c r="F126" s="3560">
        <v>186</v>
      </c>
      <c r="G126" s="24">
        <v>31</v>
      </c>
      <c r="H126" s="3561">
        <v>155</v>
      </c>
      <c r="I126" s="30">
        <v>0.16666666666666666</v>
      </c>
      <c r="J126" s="37">
        <v>6606.5599999999995</v>
      </c>
      <c r="K126" s="10">
        <v>878.2299999999999</v>
      </c>
      <c r="R126" s="59">
        <v>45908</v>
      </c>
      <c r="S126" t="s">
        <v>285</v>
      </c>
      <c r="T126" s="3560">
        <v>186</v>
      </c>
      <c r="U126" s="24">
        <v>10</v>
      </c>
      <c r="V126" s="3561">
        <v>176</v>
      </c>
      <c r="W126" s="30">
        <v>5.3763440860215055E-2</v>
      </c>
      <c r="X126" s="37">
        <v>1850</v>
      </c>
      <c r="Y126" s="10">
        <v>327.5</v>
      </c>
      <c r="Z126" s="61"/>
      <c r="AA126" s="61"/>
      <c r="AC126" s="61"/>
      <c r="AN126" s="61"/>
      <c r="AO126" s="61"/>
      <c r="AS126" s="142"/>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c r="BP126" s="131">
        <f t="shared" si="33"/>
        <v>8456.56</v>
      </c>
      <c r="BQ126" s="131">
        <v>46500</v>
      </c>
      <c r="BR126" s="131">
        <f t="shared" si="34"/>
        <v>327.5</v>
      </c>
      <c r="BS126" s="131">
        <f t="shared" si="35"/>
        <v>46827.5</v>
      </c>
      <c r="BT126" s="131">
        <f t="shared" si="36"/>
        <v>-38370.94</v>
      </c>
    </row>
    <row r="127" spans="1:72" x14ac:dyDescent="0.35">
      <c r="A127" t="s">
        <v>8</v>
      </c>
      <c r="B127"/>
      <c r="C127"/>
      <c r="D127"/>
      <c r="E127"/>
      <c r="F127" s="3560">
        <v>1116</v>
      </c>
      <c r="G127" s="24">
        <v>415</v>
      </c>
      <c r="H127" s="3561">
        <v>701</v>
      </c>
      <c r="I127" s="30">
        <v>0.37186379928315411</v>
      </c>
      <c r="J127" s="37">
        <v>94815.087500000023</v>
      </c>
      <c r="K127" s="10">
        <v>11756.949999999997</v>
      </c>
      <c r="O127" t="s">
        <v>8</v>
      </c>
      <c r="R127"/>
      <c r="S127"/>
      <c r="T127" s="3560">
        <v>1116</v>
      </c>
      <c r="U127" s="24">
        <v>359</v>
      </c>
      <c r="V127" s="3561">
        <v>757</v>
      </c>
      <c r="W127" s="30">
        <v>0.32168458781362008</v>
      </c>
      <c r="X127" s="37">
        <v>82358.25</v>
      </c>
      <c r="Y127" s="10">
        <v>11757.25</v>
      </c>
      <c r="Z127" s="61"/>
      <c r="AA127" s="61"/>
      <c r="AC127" s="61"/>
      <c r="AN127" s="61"/>
      <c r="AO127" s="61"/>
      <c r="AS127" s="142"/>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c r="BP127" s="131">
        <f t="shared" si="33"/>
        <v>177173.33750000002</v>
      </c>
      <c r="BQ127" s="131">
        <v>46500</v>
      </c>
      <c r="BR127" s="131">
        <f t="shared" si="34"/>
        <v>11757.25</v>
      </c>
      <c r="BS127" s="131">
        <f t="shared" si="35"/>
        <v>58257.25</v>
      </c>
      <c r="BT127" s="131">
        <f t="shared" si="36"/>
        <v>118916.08750000002</v>
      </c>
    </row>
    <row r="128" spans="1:72" x14ac:dyDescent="0.35">
      <c r="B128"/>
      <c r="C128"/>
      <c r="D128"/>
      <c r="E128"/>
      <c r="F128"/>
      <c r="G128"/>
      <c r="H128"/>
      <c r="R128"/>
      <c r="S128"/>
      <c r="T128"/>
      <c r="U128"/>
      <c r="V128"/>
      <c r="BP128" s="132">
        <f>SUM(BP121:BP127)</f>
        <v>354346.67500000005</v>
      </c>
      <c r="BQ128" s="132">
        <f>SUM(BQ121:BQ127)</f>
        <v>325500</v>
      </c>
      <c r="BR128" s="132">
        <f>SUM(BR121:BR127)</f>
        <v>23514.5</v>
      </c>
      <c r="BS128" s="132">
        <f>SUM(BS121:BS127)</f>
        <v>349014.5</v>
      </c>
      <c r="BT128" s="132">
        <f>SUM(BT121:BT127)</f>
        <v>5332.175000000032</v>
      </c>
    </row>
    <row r="131" spans="28:72" ht="18.899999999999999" customHeight="1" x14ac:dyDescent="0.45">
      <c r="AB131" s="137"/>
      <c r="AC131" s="133" t="s">
        <v>186</v>
      </c>
      <c r="AD131" s="137"/>
      <c r="AE131" s="137"/>
      <c r="AF131" s="137"/>
      <c r="AG131" s="135"/>
      <c r="AH131" s="146"/>
      <c r="AI131" s="137"/>
      <c r="AJ131" s="135"/>
      <c r="AK131" s="137"/>
      <c r="AL131" s="137"/>
      <c r="AM131" s="137"/>
      <c r="AN131" s="133"/>
      <c r="AO131" s="150"/>
      <c r="AP131" s="137"/>
      <c r="AQ131" s="137"/>
      <c r="AR131" s="137"/>
      <c r="AS131" s="14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f>SUM(BP10,BP21,BP30,BP41,BP82,BP94,BP128)</f>
        <v>5114843.1949999994</v>
      </c>
      <c r="BQ131" s="133">
        <f>SUM(BQ10,BQ21,BQ30,BQ41,BQ82,BQ94,BQ128)</f>
        <v>3031500</v>
      </c>
      <c r="BR131" s="133">
        <f>SUM(BR10,BR21,BR30,BR41,BR82,BR94,BR128)</f>
        <v>486868.38</v>
      </c>
      <c r="BS131" s="133">
        <f>SUM(BS10,BS21,BS30,BS41,BS82,BS94,BS128)</f>
        <v>3518368.38</v>
      </c>
      <c r="BT131" s="133">
        <f>SUM(BT10,BT21,BT30,BT41,BT82,BT94,BT128)</f>
        <v>1596474.8149999997</v>
      </c>
    </row>
    <row r="132" spans="28:72" ht="4.5" customHeight="1" x14ac:dyDescent="0.45">
      <c r="AB132" s="138"/>
      <c r="AC132" s="134"/>
      <c r="AD132" s="138"/>
      <c r="AE132" s="138"/>
      <c r="AF132" s="138"/>
      <c r="AG132" s="136"/>
      <c r="AH132" s="146"/>
      <c r="AI132" s="138"/>
      <c r="AJ132" s="136"/>
      <c r="AK132" s="138"/>
      <c r="AL132" s="138"/>
      <c r="AM132" s="138"/>
      <c r="AN132" s="134"/>
      <c r="AO132" s="150"/>
      <c r="AP132" s="138"/>
      <c r="AQ132" s="138"/>
      <c r="AR132" s="138"/>
      <c r="AS132" s="144"/>
      <c r="AT132" s="134"/>
      <c r="AU132" s="134"/>
      <c r="AV132" s="134"/>
      <c r="AW132" s="134"/>
      <c r="AX132" s="134"/>
      <c r="AY132" s="134"/>
      <c r="AZ132" s="134"/>
      <c r="BA132" s="134"/>
      <c r="BB132" s="134"/>
      <c r="BC132" s="134"/>
      <c r="BD132" s="134"/>
      <c r="BE132" s="134"/>
      <c r="BF132" s="134"/>
      <c r="BG132" s="134"/>
      <c r="BH132" s="134"/>
      <c r="BI132" s="134"/>
      <c r="BJ132" s="134"/>
      <c r="BK132" s="134"/>
      <c r="BL132" s="134"/>
      <c r="BM132" s="134"/>
      <c r="BN132" s="134"/>
      <c r="BO132" s="134"/>
      <c r="BP132" s="134">
        <f>BP131</f>
        <v>5114843.1949999994</v>
      </c>
      <c r="BQ132" s="134">
        <f>BQ131</f>
        <v>3031500</v>
      </c>
      <c r="BR132" s="134">
        <f>BR131</f>
        <v>486868.38</v>
      </c>
      <c r="BS132" s="134">
        <f>BS131</f>
        <v>3518368.38</v>
      </c>
      <c r="BT132" s="134">
        <f>BP132-BS132</f>
        <v>1596474.8149999995</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81">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8">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21:W127">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81">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8">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21:I127">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0">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11">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W56:W81</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W87:W88</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W121:W127</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I56:I81</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I87:I88</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I121:I127</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W99:W100</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I99:I111</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9140625" defaultRowHeight="15.5" x14ac:dyDescent="0.35"/>
  <cols>
    <col min="1" max="1" width="11" bestFit="1" customWidth="1"/>
    <col min="2" max="2" width="13.5" bestFit="1" customWidth="1"/>
    <col min="3" max="3" width="9.9140625" bestFit="1" customWidth="1"/>
    <col min="4" max="4" width="9.5" bestFit="1" customWidth="1"/>
    <col min="5" max="5" width="13" bestFit="1" customWidth="1"/>
    <col min="6" max="6" width="16.5" style="16" bestFit="1" customWidth="1"/>
    <col min="7" max="7" width="9.08203125" style="16" bestFit="1" customWidth="1"/>
    <col min="8" max="8" width="13.58203125" style="16" bestFit="1" customWidth="1"/>
    <col min="9" max="9" width="16.5" bestFit="1" customWidth="1"/>
    <col min="10" max="10" width="13.58203125" bestFit="1" customWidth="1"/>
    <col min="11" max="11" width="10.5" hidden="1" customWidth="1"/>
    <col min="12" max="13" width="3.9140625" customWidth="1"/>
    <col min="14" max="14" width="11" bestFit="1" customWidth="1"/>
    <col min="15" max="15" width="13.5" bestFit="1" customWidth="1"/>
    <col min="16" max="16" width="9.9140625" bestFit="1" customWidth="1"/>
    <col min="17" max="17" width="9.5" bestFit="1" customWidth="1"/>
    <col min="18" max="18" width="13" bestFit="1" customWidth="1"/>
    <col min="19" max="19" width="16.5" style="16" bestFit="1" customWidth="1"/>
    <col min="20" max="20" width="9.08203125" style="16" bestFit="1" customWidth="1"/>
    <col min="21" max="21" width="13.58203125" style="16" bestFit="1" customWidth="1"/>
    <col min="22" max="22" width="16.5" bestFit="1" customWidth="1"/>
    <col min="23" max="23" width="13.58203125" bestFit="1" customWidth="1"/>
    <col min="24" max="24" width="10.5" hidden="1" customWidth="1"/>
    <col min="25" max="25" width="3.5" customWidth="1"/>
    <col min="26" max="26" width="15" customWidth="1"/>
    <col min="27" max="28" width="19" customWidth="1"/>
    <col min="29" max="29" width="14.9140625" customWidth="1"/>
    <col min="30" max="31" width="19" customWidth="1"/>
  </cols>
  <sheetData>
    <row r="2" spans="1:31" x14ac:dyDescent="0.35">
      <c r="A2" s="38" t="s">
        <v>348</v>
      </c>
      <c r="B2" s="130"/>
    </row>
    <row r="3" spans="1:31" x14ac:dyDescent="0.35">
      <c r="A3" s="54" t="s">
        <v>9</v>
      </c>
      <c r="B3" t="s">
        <v>10</v>
      </c>
      <c r="N3" s="54" t="s">
        <v>9</v>
      </c>
      <c r="O3" t="s">
        <v>11</v>
      </c>
    </row>
    <row r="4" spans="1:31" ht="16" thickBot="1" x14ac:dyDescent="0.4"/>
    <row r="5" spans="1:31" x14ac:dyDescent="0.35">
      <c r="A5" s="54" t="s">
        <v>35</v>
      </c>
      <c r="B5" s="54" t="s">
        <v>14</v>
      </c>
      <c r="C5" s="54" t="s">
        <v>7</v>
      </c>
      <c r="D5" s="54" t="s">
        <v>23</v>
      </c>
      <c r="E5" s="16" t="s">
        <v>151</v>
      </c>
      <c r="F5" s="16" t="s">
        <v>155</v>
      </c>
      <c r="G5" t="s">
        <v>350</v>
      </c>
      <c r="H5" s="16" t="s">
        <v>146</v>
      </c>
      <c r="I5" t="s">
        <v>84</v>
      </c>
      <c r="N5" s="54" t="s">
        <v>35</v>
      </c>
      <c r="O5" s="54" t="s">
        <v>14</v>
      </c>
      <c r="P5" s="54" t="s">
        <v>7</v>
      </c>
      <c r="Q5" s="54" t="s">
        <v>23</v>
      </c>
      <c r="R5" s="16" t="s">
        <v>151</v>
      </c>
      <c r="S5" s="16" t="s">
        <v>155</v>
      </c>
      <c r="T5" t="s">
        <v>350</v>
      </c>
      <c r="U5" s="16" t="s">
        <v>146</v>
      </c>
      <c r="V5" t="s">
        <v>84</v>
      </c>
      <c r="Y5" s="16"/>
      <c r="Z5" s="16"/>
      <c r="AA5" s="129" t="s">
        <v>187</v>
      </c>
      <c r="AB5" s="129" t="s">
        <v>353</v>
      </c>
      <c r="AC5" s="129" t="s">
        <v>141</v>
      </c>
      <c r="AD5" s="129" t="s">
        <v>351</v>
      </c>
      <c r="AE5" s="129" t="s">
        <v>354</v>
      </c>
    </row>
    <row r="6" spans="1:31" x14ac:dyDescent="0.35">
      <c r="A6" t="s">
        <v>199</v>
      </c>
      <c r="B6" t="s">
        <v>163</v>
      </c>
      <c r="C6" s="59">
        <v>45765</v>
      </c>
      <c r="D6" t="s">
        <v>201</v>
      </c>
      <c r="E6" s="24">
        <v>186</v>
      </c>
      <c r="F6" s="3561">
        <v>0</v>
      </c>
      <c r="G6" s="30">
        <v>1</v>
      </c>
      <c r="H6" s="37">
        <v>54485.790000000015</v>
      </c>
      <c r="I6" s="10">
        <v>5526.0599999999995</v>
      </c>
      <c r="N6" t="s">
        <v>199</v>
      </c>
      <c r="O6" t="s">
        <v>162</v>
      </c>
      <c r="P6" s="59">
        <v>45772</v>
      </c>
      <c r="Q6" t="s">
        <v>202</v>
      </c>
      <c r="R6" s="24">
        <v>186</v>
      </c>
      <c r="S6" s="3561">
        <v>0</v>
      </c>
      <c r="T6" s="30">
        <v>1</v>
      </c>
      <c r="U6" s="37">
        <v>54906.299999999996</v>
      </c>
      <c r="V6" s="10">
        <v>6091.5</v>
      </c>
      <c r="Y6" s="61"/>
      <c r="Z6" s="61"/>
      <c r="AA6" s="131">
        <f t="shared" ref="AA6:AA11" si="0">IF(ISNUMBER(J6), IF(ISNUMBER(W6), J6 + W6, J6), IF(ISNUMBER(W6), W6,0))</f>
        <v>0</v>
      </c>
      <c r="AB6" s="131">
        <v>45000</v>
      </c>
      <c r="AC6" s="131">
        <f t="shared" ref="AC6:AC11" si="1">K6+X6</f>
        <v>0</v>
      </c>
      <c r="AD6" s="131">
        <f t="shared" ref="AD6:AD11" si="2">AB6+AC6</f>
        <v>45000</v>
      </c>
      <c r="AE6" s="131">
        <f t="shared" ref="AE6:AE11" si="3">AA6-AD6</f>
        <v>-45000</v>
      </c>
    </row>
    <row r="7" spans="1:31" x14ac:dyDescent="0.35">
      <c r="C7" s="59">
        <v>45772</v>
      </c>
      <c r="D7" t="s">
        <v>202</v>
      </c>
      <c r="E7" s="24">
        <v>180</v>
      </c>
      <c r="F7" s="3561">
        <v>6</v>
      </c>
      <c r="G7" s="30">
        <v>0.967741935483871</v>
      </c>
      <c r="H7" s="37">
        <v>43192.199999999983</v>
      </c>
      <c r="I7" s="10">
        <v>5347.7999999999993</v>
      </c>
      <c r="P7" s="59">
        <v>45779</v>
      </c>
      <c r="Q7" t="s">
        <v>203</v>
      </c>
      <c r="R7" s="24">
        <v>185</v>
      </c>
      <c r="S7" s="3561">
        <v>1</v>
      </c>
      <c r="T7" s="30">
        <v>0.9946236559139785</v>
      </c>
      <c r="U7" s="37">
        <v>49051.44000000001</v>
      </c>
      <c r="V7" s="10">
        <v>6058.75</v>
      </c>
      <c r="Y7" s="61"/>
      <c r="Z7" s="61"/>
      <c r="AA7" s="131">
        <f t="shared" si="0"/>
        <v>0</v>
      </c>
      <c r="AB7" s="131">
        <v>45000</v>
      </c>
      <c r="AC7" s="131">
        <f t="shared" si="1"/>
        <v>0</v>
      </c>
      <c r="AD7" s="131">
        <f t="shared" si="2"/>
        <v>45000</v>
      </c>
      <c r="AE7" s="131">
        <f t="shared" si="3"/>
        <v>-45000</v>
      </c>
    </row>
    <row r="8" spans="1:31" x14ac:dyDescent="0.35">
      <c r="F8"/>
      <c r="G8"/>
      <c r="H8"/>
      <c r="S8"/>
      <c r="T8"/>
      <c r="U8"/>
      <c r="Y8" s="61"/>
      <c r="Z8" s="61"/>
      <c r="AA8" s="131">
        <f t="shared" si="0"/>
        <v>0</v>
      </c>
      <c r="AB8" s="131">
        <v>45000</v>
      </c>
      <c r="AC8" s="131">
        <f t="shared" si="1"/>
        <v>0</v>
      </c>
      <c r="AD8" s="131">
        <f t="shared" si="2"/>
        <v>45000</v>
      </c>
      <c r="AE8" s="131">
        <f t="shared" si="3"/>
        <v>-45000</v>
      </c>
    </row>
    <row r="9" spans="1:31" x14ac:dyDescent="0.35">
      <c r="F9"/>
      <c r="G9"/>
      <c r="H9"/>
      <c r="S9"/>
      <c r="T9"/>
      <c r="U9"/>
      <c r="Y9" s="61"/>
      <c r="Z9" s="61"/>
      <c r="AA9" s="131">
        <f t="shared" si="0"/>
        <v>0</v>
      </c>
      <c r="AB9" s="131">
        <v>45000</v>
      </c>
      <c r="AC9" s="131">
        <f t="shared" si="1"/>
        <v>0</v>
      </c>
      <c r="AD9" s="131">
        <f t="shared" si="2"/>
        <v>45000</v>
      </c>
      <c r="AE9" s="131">
        <f t="shared" si="3"/>
        <v>-45000</v>
      </c>
    </row>
    <row r="10" spans="1:31" x14ac:dyDescent="0.35">
      <c r="F10"/>
      <c r="G10"/>
      <c r="H10"/>
      <c r="S10"/>
      <c r="T10"/>
      <c r="U10"/>
      <c r="Y10" s="61"/>
      <c r="Z10" s="61"/>
      <c r="AA10" s="131">
        <f t="shared" si="0"/>
        <v>0</v>
      </c>
      <c r="AB10" s="131">
        <v>45000</v>
      </c>
      <c r="AC10" s="131">
        <f t="shared" si="1"/>
        <v>0</v>
      </c>
      <c r="AD10" s="131">
        <f t="shared" si="2"/>
        <v>45000</v>
      </c>
      <c r="AE10" s="131">
        <f t="shared" si="3"/>
        <v>-45000</v>
      </c>
    </row>
    <row r="11" spans="1:31" x14ac:dyDescent="0.35">
      <c r="F11"/>
      <c r="G11"/>
      <c r="H11"/>
      <c r="S11"/>
      <c r="T11"/>
      <c r="U11"/>
      <c r="Y11" s="61"/>
      <c r="Z11" s="61"/>
      <c r="AA11" s="131">
        <f t="shared" si="0"/>
        <v>0</v>
      </c>
      <c r="AB11" s="131">
        <v>45000</v>
      </c>
      <c r="AC11" s="131">
        <f t="shared" si="1"/>
        <v>0</v>
      </c>
      <c r="AD11" s="131">
        <f t="shared" si="2"/>
        <v>45000</v>
      </c>
      <c r="AE11" s="131">
        <f t="shared" si="3"/>
        <v>-45000</v>
      </c>
    </row>
    <row r="12" spans="1:31" x14ac:dyDescent="0.35">
      <c r="F12"/>
      <c r="G12"/>
      <c r="H12"/>
      <c r="Q12" s="59"/>
      <c r="T12" s="24"/>
      <c r="V12" s="61"/>
      <c r="W12" s="61"/>
      <c r="X12" s="61"/>
      <c r="Y12" s="61"/>
      <c r="Z12" s="61"/>
      <c r="AA12" s="132">
        <f>SUM(AA6:AA11)</f>
        <v>0</v>
      </c>
      <c r="AB12" s="132">
        <f>SUM(AB6:AB11)</f>
        <v>270000</v>
      </c>
      <c r="AC12" s="132">
        <f>SUM(AC6:AC11)</f>
        <v>0</v>
      </c>
      <c r="AD12" s="132">
        <f>SUM(AD6:AD11)</f>
        <v>270000</v>
      </c>
      <c r="AE12" s="132">
        <f>SUM(AE6:AE11)</f>
        <v>-270000</v>
      </c>
    </row>
    <row r="13" spans="1:31" hidden="1" x14ac:dyDescent="0.35">
      <c r="A13" s="54" t="s">
        <v>9</v>
      </c>
      <c r="B13" t="s">
        <v>10</v>
      </c>
      <c r="N13" s="54" t="s">
        <v>9</v>
      </c>
      <c r="O13" t="s">
        <v>11</v>
      </c>
    </row>
    <row r="14" spans="1:31" ht="16" thickBot="1" x14ac:dyDescent="0.4">
      <c r="AA14" s="83"/>
      <c r="AB14" s="83"/>
      <c r="AC14" s="83"/>
      <c r="AD14" s="83"/>
      <c r="AE14" s="83"/>
    </row>
    <row r="15" spans="1:31" x14ac:dyDescent="0.35">
      <c r="A15" s="54" t="s">
        <v>35</v>
      </c>
      <c r="B15" s="54" t="s">
        <v>14</v>
      </c>
      <c r="C15" s="54" t="s">
        <v>7</v>
      </c>
      <c r="D15" s="54" t="s">
        <v>23</v>
      </c>
      <c r="E15" s="16" t="s">
        <v>151</v>
      </c>
      <c r="F15" s="16" t="s">
        <v>155</v>
      </c>
      <c r="G15" t="s">
        <v>350</v>
      </c>
      <c r="H15" s="16" t="s">
        <v>146</v>
      </c>
      <c r="I15" t="s">
        <v>84</v>
      </c>
      <c r="N15" s="54" t="s">
        <v>35</v>
      </c>
      <c r="O15" s="54" t="s">
        <v>14</v>
      </c>
      <c r="P15" s="54" t="s">
        <v>7</v>
      </c>
      <c r="Q15" s="54" t="s">
        <v>23</v>
      </c>
      <c r="R15" s="16" t="s">
        <v>151</v>
      </c>
      <c r="S15" s="16" t="s">
        <v>155</v>
      </c>
      <c r="T15" t="s">
        <v>350</v>
      </c>
      <c r="U15" s="16" t="s">
        <v>146</v>
      </c>
      <c r="V15" t="s">
        <v>84</v>
      </c>
      <c r="Y15" s="16"/>
      <c r="Z15" s="16"/>
      <c r="AA15" s="129" t="s">
        <v>187</v>
      </c>
      <c r="AB15" s="129" t="s">
        <v>353</v>
      </c>
      <c r="AC15" s="129" t="s">
        <v>141</v>
      </c>
      <c r="AD15" s="129" t="s">
        <v>351</v>
      </c>
      <c r="AE15" s="129" t="s">
        <v>354</v>
      </c>
    </row>
    <row r="16" spans="1:31" x14ac:dyDescent="0.35">
      <c r="A16" t="s">
        <v>199</v>
      </c>
      <c r="B16" t="s">
        <v>163</v>
      </c>
      <c r="C16" s="59">
        <v>45765</v>
      </c>
      <c r="D16" t="s">
        <v>201</v>
      </c>
      <c r="E16" s="24">
        <v>186</v>
      </c>
      <c r="F16" s="3561">
        <v>0</v>
      </c>
      <c r="G16" s="30">
        <v>1</v>
      </c>
      <c r="H16" s="37">
        <v>54485.790000000015</v>
      </c>
      <c r="I16" s="10">
        <v>5526.0599999999995</v>
      </c>
      <c r="N16" t="s">
        <v>199</v>
      </c>
      <c r="O16" t="s">
        <v>162</v>
      </c>
      <c r="P16" s="59">
        <v>45772</v>
      </c>
      <c r="Q16" t="s">
        <v>202</v>
      </c>
      <c r="R16" s="24">
        <v>186</v>
      </c>
      <c r="S16" s="3561">
        <v>0</v>
      </c>
      <c r="T16" s="10">
        <v>1</v>
      </c>
      <c r="U16" s="37">
        <v>54906.299999999996</v>
      </c>
      <c r="V16" s="10">
        <v>6091.5</v>
      </c>
      <c r="Y16" s="61"/>
      <c r="Z16" s="61"/>
      <c r="AA16" s="131">
        <f t="shared" ref="AA16:AA21" si="4">IF(ISNUMBER(J16), IF(ISNUMBER(W16), J16 + W16, J16), IF(ISNUMBER(W16), W16,0))</f>
        <v>0</v>
      </c>
      <c r="AB16" s="131">
        <v>45000</v>
      </c>
      <c r="AC16" s="131">
        <f t="shared" ref="AC16:AC21" si="5">K16+X16</f>
        <v>0</v>
      </c>
      <c r="AD16" s="131">
        <f t="shared" ref="AD16:AD21" si="6">AB16+AC16</f>
        <v>45000</v>
      </c>
      <c r="AE16" s="131">
        <f t="shared" ref="AE16:AE21" si="7">AA16-AD16</f>
        <v>-45000</v>
      </c>
    </row>
    <row r="17" spans="1:31" x14ac:dyDescent="0.35">
      <c r="C17" s="59">
        <v>45772</v>
      </c>
      <c r="D17" t="s">
        <v>202</v>
      </c>
      <c r="E17" s="24">
        <v>180</v>
      </c>
      <c r="F17" s="3561">
        <v>6</v>
      </c>
      <c r="G17" s="30">
        <v>0.967741935483871</v>
      </c>
      <c r="H17" s="37">
        <v>43192.199999999983</v>
      </c>
      <c r="I17" s="10">
        <v>5347.7999999999993</v>
      </c>
      <c r="P17" s="59">
        <v>45779</v>
      </c>
      <c r="Q17" t="s">
        <v>203</v>
      </c>
      <c r="R17" s="24">
        <v>185</v>
      </c>
      <c r="S17" s="3561">
        <v>1</v>
      </c>
      <c r="T17" s="10">
        <v>0.9946236559139785</v>
      </c>
      <c r="U17" s="37">
        <v>49051.44000000001</v>
      </c>
      <c r="V17" s="10">
        <v>6058.75</v>
      </c>
      <c r="Y17" s="61"/>
      <c r="Z17" s="61"/>
      <c r="AA17" s="131">
        <f t="shared" si="4"/>
        <v>0</v>
      </c>
      <c r="AB17" s="131">
        <v>45000</v>
      </c>
      <c r="AC17" s="131">
        <f t="shared" si="5"/>
        <v>0</v>
      </c>
      <c r="AD17" s="131">
        <f t="shared" si="6"/>
        <v>45000</v>
      </c>
      <c r="AE17" s="131">
        <f t="shared" si="7"/>
        <v>-45000</v>
      </c>
    </row>
    <row r="18" spans="1:31" x14ac:dyDescent="0.35">
      <c r="F18"/>
      <c r="G18"/>
      <c r="H18"/>
      <c r="S18"/>
      <c r="T18"/>
      <c r="U18"/>
      <c r="Y18" s="61"/>
      <c r="Z18" s="61"/>
      <c r="AA18" s="131">
        <f t="shared" si="4"/>
        <v>0</v>
      </c>
      <c r="AB18" s="131">
        <v>45000</v>
      </c>
      <c r="AC18" s="131">
        <f t="shared" si="5"/>
        <v>0</v>
      </c>
      <c r="AD18" s="131">
        <f t="shared" si="6"/>
        <v>45000</v>
      </c>
      <c r="AE18" s="131">
        <f t="shared" si="7"/>
        <v>-45000</v>
      </c>
    </row>
    <row r="19" spans="1:31" x14ac:dyDescent="0.35">
      <c r="F19"/>
      <c r="G19"/>
      <c r="H19"/>
      <c r="S19"/>
      <c r="T19"/>
      <c r="U19"/>
      <c r="Y19" s="61"/>
      <c r="Z19" s="61"/>
      <c r="AA19" s="131">
        <f t="shared" si="4"/>
        <v>0</v>
      </c>
      <c r="AB19" s="131">
        <v>45000</v>
      </c>
      <c r="AC19" s="131">
        <f t="shared" si="5"/>
        <v>0</v>
      </c>
      <c r="AD19" s="131">
        <f t="shared" si="6"/>
        <v>45000</v>
      </c>
      <c r="AE19" s="131">
        <f t="shared" si="7"/>
        <v>-45000</v>
      </c>
    </row>
    <row r="20" spans="1:31" x14ac:dyDescent="0.35">
      <c r="F20"/>
      <c r="G20"/>
      <c r="H20"/>
      <c r="S20"/>
      <c r="T20"/>
      <c r="U20"/>
      <c r="Y20" s="61"/>
      <c r="Z20" s="61"/>
      <c r="AA20" s="131">
        <f t="shared" si="4"/>
        <v>0</v>
      </c>
      <c r="AB20" s="131">
        <v>45000</v>
      </c>
      <c r="AC20" s="131">
        <f t="shared" si="5"/>
        <v>0</v>
      </c>
      <c r="AD20" s="131">
        <f t="shared" si="6"/>
        <v>45000</v>
      </c>
      <c r="AE20" s="131">
        <f t="shared" si="7"/>
        <v>-45000</v>
      </c>
    </row>
    <row r="21" spans="1:31" x14ac:dyDescent="0.35">
      <c r="F21"/>
      <c r="G21"/>
      <c r="H21"/>
      <c r="S21"/>
      <c r="T21"/>
      <c r="U21"/>
      <c r="Y21" s="61"/>
      <c r="Z21" s="61"/>
      <c r="AA21" s="131">
        <f t="shared" si="4"/>
        <v>0</v>
      </c>
      <c r="AB21" s="131">
        <v>45000</v>
      </c>
      <c r="AC21" s="131">
        <f t="shared" si="5"/>
        <v>0</v>
      </c>
      <c r="AD21" s="131">
        <f t="shared" si="6"/>
        <v>45000</v>
      </c>
      <c r="AE21" s="131">
        <f t="shared" si="7"/>
        <v>-45000</v>
      </c>
    </row>
    <row r="22" spans="1:31" x14ac:dyDescent="0.35">
      <c r="F22"/>
      <c r="G22"/>
      <c r="H22"/>
      <c r="AA22" s="132">
        <f>SUM(AA16:AA21)</f>
        <v>0</v>
      </c>
      <c r="AB22" s="132">
        <f>SUM(AB16:AB21)</f>
        <v>270000</v>
      </c>
      <c r="AC22" s="132">
        <f>SUM(AC16:AC21)</f>
        <v>0</v>
      </c>
      <c r="AD22" s="132">
        <f>SUM(AD16:AD21)</f>
        <v>270000</v>
      </c>
      <c r="AE22" s="132">
        <f>SUM(AE16:AE21)</f>
        <v>-270000</v>
      </c>
    </row>
    <row r="23" spans="1:31" hidden="1" x14ac:dyDescent="0.35">
      <c r="A23" s="54" t="s">
        <v>9</v>
      </c>
      <c r="B23" t="s">
        <v>10</v>
      </c>
      <c r="N23" s="54" t="s">
        <v>9</v>
      </c>
      <c r="O23" t="s">
        <v>11</v>
      </c>
      <c r="AA23" s="83"/>
      <c r="AB23" s="83"/>
      <c r="AC23" s="83"/>
      <c r="AD23" s="83"/>
      <c r="AE23" s="83"/>
    </row>
    <row r="24" spans="1:31" ht="16" thickBot="1" x14ac:dyDescent="0.4">
      <c r="AA24" s="83"/>
      <c r="AB24" s="83"/>
      <c r="AC24" s="83"/>
      <c r="AD24" s="83"/>
      <c r="AE24" s="83"/>
    </row>
    <row r="25" spans="1:31" x14ac:dyDescent="0.35">
      <c r="A25" s="54" t="s">
        <v>35</v>
      </c>
      <c r="B25" s="54" t="s">
        <v>14</v>
      </c>
      <c r="C25" s="54" t="s">
        <v>7</v>
      </c>
      <c r="D25" s="54" t="s">
        <v>23</v>
      </c>
      <c r="E25" s="16" t="s">
        <v>151</v>
      </c>
      <c r="F25" s="16" t="s">
        <v>155</v>
      </c>
      <c r="G25" t="s">
        <v>350</v>
      </c>
      <c r="H25" s="16" t="s">
        <v>146</v>
      </c>
      <c r="I25" t="s">
        <v>349</v>
      </c>
      <c r="N25" s="54" t="s">
        <v>35</v>
      </c>
      <c r="O25" s="54" t="s">
        <v>14</v>
      </c>
      <c r="P25" s="54" t="s">
        <v>7</v>
      </c>
      <c r="Q25" s="54" t="s">
        <v>23</v>
      </c>
      <c r="R25" s="16" t="s">
        <v>151</v>
      </c>
      <c r="S25" s="16" t="s">
        <v>155</v>
      </c>
      <c r="T25" t="s">
        <v>350</v>
      </c>
      <c r="U25" s="16" t="s">
        <v>146</v>
      </c>
      <c r="V25" t="s">
        <v>349</v>
      </c>
      <c r="Y25" s="16"/>
      <c r="Z25" s="16"/>
      <c r="AA25" s="129" t="s">
        <v>187</v>
      </c>
      <c r="AB25" s="129" t="s">
        <v>353</v>
      </c>
      <c r="AC25" s="129" t="s">
        <v>141</v>
      </c>
      <c r="AD25" s="129" t="s">
        <v>351</v>
      </c>
      <c r="AE25" s="129" t="s">
        <v>354</v>
      </c>
    </row>
    <row r="26" spans="1:31" x14ac:dyDescent="0.35">
      <c r="A26" t="s">
        <v>199</v>
      </c>
      <c r="B26" t="s">
        <v>163</v>
      </c>
      <c r="C26" s="59">
        <v>45765</v>
      </c>
      <c r="D26" t="s">
        <v>201</v>
      </c>
      <c r="E26" s="24">
        <v>186</v>
      </c>
      <c r="F26" s="3561">
        <v>0</v>
      </c>
      <c r="G26" s="30">
        <v>1</v>
      </c>
      <c r="H26" s="37">
        <v>54485.790000000015</v>
      </c>
      <c r="I26" s="10">
        <v>5526.0599999999995</v>
      </c>
      <c r="N26" t="s">
        <v>199</v>
      </c>
      <c r="O26" t="s">
        <v>162</v>
      </c>
      <c r="P26" s="59">
        <v>45772</v>
      </c>
      <c r="Q26" t="s">
        <v>202</v>
      </c>
      <c r="R26" s="24">
        <v>186</v>
      </c>
      <c r="S26" s="3561">
        <v>0</v>
      </c>
      <c r="T26" s="10">
        <v>1</v>
      </c>
      <c r="U26" s="37">
        <v>54906.299999999996</v>
      </c>
      <c r="V26" s="10">
        <v>6091.5</v>
      </c>
      <c r="Y26" s="61"/>
      <c r="Z26" s="61"/>
      <c r="AA26" s="131">
        <f>IF(ISNUMBER(J26), IF(ISNUMBER(W26), J26 + W26, J26), IF(ISNUMBER(W26), W26,0))</f>
        <v>0</v>
      </c>
      <c r="AB26" s="131">
        <v>57000</v>
      </c>
      <c r="AC26" s="131">
        <f>K26+X26</f>
        <v>0</v>
      </c>
      <c r="AD26" s="131">
        <f>AB26+AC26</f>
        <v>57000</v>
      </c>
      <c r="AE26" s="131">
        <f>AA26-AD26</f>
        <v>-57000</v>
      </c>
    </row>
    <row r="27" spans="1:31" x14ac:dyDescent="0.35">
      <c r="C27" s="59">
        <v>45772</v>
      </c>
      <c r="D27" t="s">
        <v>202</v>
      </c>
      <c r="E27" s="24">
        <v>180</v>
      </c>
      <c r="F27" s="3561">
        <v>6</v>
      </c>
      <c r="G27" s="30">
        <v>0.967741935483871</v>
      </c>
      <c r="H27" s="37">
        <v>43192.199999999983</v>
      </c>
      <c r="I27" s="10">
        <v>5347.7999999999993</v>
      </c>
      <c r="P27" s="59">
        <v>45779</v>
      </c>
      <c r="Q27" t="s">
        <v>203</v>
      </c>
      <c r="R27" s="24">
        <v>185</v>
      </c>
      <c r="S27" s="3561">
        <v>1</v>
      </c>
      <c r="T27" s="10">
        <v>0.9946236559139785</v>
      </c>
      <c r="U27" s="37">
        <v>49051.44000000001</v>
      </c>
      <c r="V27" s="10">
        <v>6058.75</v>
      </c>
      <c r="Y27" s="61"/>
      <c r="Z27" s="61"/>
      <c r="AA27" s="131">
        <f>IF(ISNUMBER(J27), IF(ISNUMBER(W27), J27 + W27, J27), IF(ISNUMBER(W27), W27,0))</f>
        <v>0</v>
      </c>
      <c r="AB27" s="131">
        <v>57000</v>
      </c>
      <c r="AC27" s="131">
        <f>K27+X27</f>
        <v>0</v>
      </c>
      <c r="AD27" s="131">
        <f>AB27+AC27</f>
        <v>57000</v>
      </c>
      <c r="AE27" s="131">
        <f>AA27-AD27</f>
        <v>-57000</v>
      </c>
    </row>
    <row r="28" spans="1:31" x14ac:dyDescent="0.35">
      <c r="F28"/>
      <c r="G28"/>
      <c r="H28"/>
      <c r="S28"/>
      <c r="T28"/>
      <c r="U28"/>
      <c r="Y28" s="61"/>
      <c r="Z28" s="61"/>
      <c r="AA28" s="131">
        <f>IF(ISNUMBER(J28), IF(ISNUMBER(W28), J28 + W28, J28), IF(ISNUMBER(W28), W28,0))</f>
        <v>0</v>
      </c>
      <c r="AB28" s="131">
        <v>57000</v>
      </c>
      <c r="AC28" s="131">
        <f>K28+X28</f>
        <v>0</v>
      </c>
      <c r="AD28" s="131">
        <f>AB28+AC28</f>
        <v>57000</v>
      </c>
      <c r="AE28" s="131">
        <f>AA28-AD28</f>
        <v>-57000</v>
      </c>
    </row>
    <row r="29" spans="1:31" x14ac:dyDescent="0.35">
      <c r="F29"/>
      <c r="G29"/>
      <c r="H29"/>
      <c r="S29"/>
      <c r="T29"/>
      <c r="U29"/>
      <c r="Y29" s="61"/>
      <c r="Z29" s="61"/>
      <c r="AA29" s="131">
        <f>IF(ISNUMBER(J29), IF(ISNUMBER(W29), J29 + W29, J29), IF(ISNUMBER(W29), W29,0))</f>
        <v>0</v>
      </c>
      <c r="AB29" s="131">
        <v>57000</v>
      </c>
      <c r="AC29" s="131">
        <f>K29+X29</f>
        <v>0</v>
      </c>
      <c r="AD29" s="131">
        <f>AB29+AC29</f>
        <v>57000</v>
      </c>
      <c r="AE29" s="131">
        <f>AA29-AD29</f>
        <v>-57000</v>
      </c>
    </row>
    <row r="30" spans="1:31" x14ac:dyDescent="0.35">
      <c r="F30"/>
      <c r="G30"/>
      <c r="H30"/>
      <c r="S30"/>
      <c r="T30"/>
      <c r="U30"/>
      <c r="Y30" s="61"/>
      <c r="Z30" s="61"/>
      <c r="AA30" s="131">
        <f>IF(ISNUMBER(J30), IF(ISNUMBER(W30), J30 + W30, J30), IF(ISNUMBER(W30), W30,0))</f>
        <v>0</v>
      </c>
      <c r="AB30" s="131">
        <v>57000</v>
      </c>
      <c r="AC30" s="131">
        <f>K30+X30</f>
        <v>0</v>
      </c>
      <c r="AD30" s="131">
        <f>AB30+AC30</f>
        <v>57000</v>
      </c>
      <c r="AE30" s="131">
        <f>AA30-AD30</f>
        <v>-57000</v>
      </c>
    </row>
    <row r="31" spans="1:31" x14ac:dyDescent="0.35">
      <c r="I31" s="30"/>
      <c r="V31" s="30"/>
      <c r="AA31" s="132">
        <f>SUM(AA26:AA30)</f>
        <v>0</v>
      </c>
      <c r="AB31" s="132">
        <f>SUM(AB26:AB30)</f>
        <v>285000</v>
      </c>
      <c r="AC31" s="132">
        <f>SUM(AC26:AC30)</f>
        <v>0</v>
      </c>
      <c r="AD31" s="132">
        <f>SUM(AD26:AD30)</f>
        <v>285000</v>
      </c>
      <c r="AE31" s="132">
        <f>SUM(AE26:AE30)</f>
        <v>-285000</v>
      </c>
    </row>
    <row r="32" spans="1:31" x14ac:dyDescent="0.35">
      <c r="AA32" s="83"/>
      <c r="AB32" s="83"/>
      <c r="AC32" s="83"/>
      <c r="AD32" s="83"/>
      <c r="AE32" s="83"/>
    </row>
    <row r="33" spans="1:31" hidden="1" x14ac:dyDescent="0.35">
      <c r="A33" s="54" t="s">
        <v>9</v>
      </c>
      <c r="B33" t="s">
        <v>10</v>
      </c>
      <c r="N33" s="54" t="s">
        <v>9</v>
      </c>
      <c r="O33" t="s">
        <v>11</v>
      </c>
      <c r="AA33" s="83"/>
      <c r="AB33" s="83"/>
      <c r="AC33" s="83"/>
      <c r="AD33" s="83"/>
      <c r="AE33" s="83"/>
    </row>
    <row r="34" spans="1:31" ht="16" thickBot="1" x14ac:dyDescent="0.4">
      <c r="AA34" s="83"/>
      <c r="AB34" s="83"/>
      <c r="AC34" s="83"/>
      <c r="AD34" s="83"/>
      <c r="AE34" s="83"/>
    </row>
    <row r="35" spans="1:31" x14ac:dyDescent="0.35">
      <c r="A35" s="54" t="s">
        <v>35</v>
      </c>
      <c r="B35" s="54" t="s">
        <v>14</v>
      </c>
      <c r="C35" s="54" t="s">
        <v>7</v>
      </c>
      <c r="D35" s="54" t="s">
        <v>23</v>
      </c>
      <c r="E35" s="16" t="s">
        <v>151</v>
      </c>
      <c r="F35" s="16" t="s">
        <v>155</v>
      </c>
      <c r="G35" t="s">
        <v>350</v>
      </c>
      <c r="H35" s="16" t="s">
        <v>146</v>
      </c>
      <c r="I35" t="s">
        <v>349</v>
      </c>
      <c r="N35" s="54" t="s">
        <v>35</v>
      </c>
      <c r="O35" s="54" t="s">
        <v>14</v>
      </c>
      <c r="P35" s="54" t="s">
        <v>7</v>
      </c>
      <c r="Q35" s="54" t="s">
        <v>23</v>
      </c>
      <c r="R35" s="16" t="s">
        <v>151</v>
      </c>
      <c r="S35" s="16" t="s">
        <v>155</v>
      </c>
      <c r="T35" t="s">
        <v>350</v>
      </c>
      <c r="U35" s="16" t="s">
        <v>146</v>
      </c>
      <c r="V35" t="s">
        <v>349</v>
      </c>
      <c r="Y35" s="16"/>
      <c r="Z35" s="16"/>
      <c r="AA35" s="129" t="s">
        <v>187</v>
      </c>
      <c r="AB35" s="129" t="s">
        <v>353</v>
      </c>
      <c r="AC35" s="129" t="s">
        <v>141</v>
      </c>
      <c r="AD35" s="129" t="s">
        <v>351</v>
      </c>
      <c r="AE35" s="129" t="s">
        <v>354</v>
      </c>
    </row>
    <row r="36" spans="1:31" x14ac:dyDescent="0.35">
      <c r="A36" t="s">
        <v>199</v>
      </c>
      <c r="B36" t="s">
        <v>163</v>
      </c>
      <c r="C36" s="59">
        <v>45765</v>
      </c>
      <c r="D36" t="s">
        <v>201</v>
      </c>
      <c r="E36" s="24">
        <v>186</v>
      </c>
      <c r="F36" s="3561">
        <v>0</v>
      </c>
      <c r="G36" s="30">
        <v>1</v>
      </c>
      <c r="H36" s="37">
        <v>54485.790000000015</v>
      </c>
      <c r="I36" s="10">
        <v>5526.0599999999995</v>
      </c>
      <c r="N36" t="s">
        <v>199</v>
      </c>
      <c r="O36" t="s">
        <v>162</v>
      </c>
      <c r="P36" s="59">
        <v>45772</v>
      </c>
      <c r="Q36" t="s">
        <v>202</v>
      </c>
      <c r="R36" s="24">
        <v>186</v>
      </c>
      <c r="S36" s="3561">
        <v>0</v>
      </c>
      <c r="T36" s="10">
        <v>1</v>
      </c>
      <c r="U36" s="37">
        <v>54906.299999999996</v>
      </c>
      <c r="V36" s="10">
        <v>6091.5</v>
      </c>
      <c r="Y36" s="61"/>
      <c r="Z36" s="61"/>
      <c r="AA36" s="131">
        <f t="shared" ref="AA36:AA41" si="8">IF(ISNUMBER(J36), IF(ISNUMBER(W36), J36 + W36, J36), IF(ISNUMBER(W36), W36,0))</f>
        <v>0</v>
      </c>
      <c r="AB36" s="131">
        <v>53000</v>
      </c>
      <c r="AC36" s="131">
        <f t="shared" ref="AC36:AC41" si="9">K36+X36</f>
        <v>0</v>
      </c>
      <c r="AD36" s="131">
        <f t="shared" ref="AD36:AD41" si="10">AB36+AC36</f>
        <v>53000</v>
      </c>
      <c r="AE36" s="131">
        <f t="shared" ref="AE36:AE41" si="11">AA36-AD36</f>
        <v>-53000</v>
      </c>
    </row>
    <row r="37" spans="1:31" x14ac:dyDescent="0.35">
      <c r="C37" s="59">
        <v>45772</v>
      </c>
      <c r="D37" t="s">
        <v>202</v>
      </c>
      <c r="E37" s="24">
        <v>180</v>
      </c>
      <c r="F37" s="3561">
        <v>6</v>
      </c>
      <c r="G37" s="30">
        <v>0.967741935483871</v>
      </c>
      <c r="H37" s="37">
        <v>43192.199999999983</v>
      </c>
      <c r="I37" s="10">
        <v>5347.7999999999993</v>
      </c>
      <c r="P37" s="59">
        <v>45779</v>
      </c>
      <c r="Q37" t="s">
        <v>203</v>
      </c>
      <c r="R37" s="24">
        <v>185</v>
      </c>
      <c r="S37" s="3561">
        <v>1</v>
      </c>
      <c r="T37" s="10">
        <v>0.9946236559139785</v>
      </c>
      <c r="U37" s="37">
        <v>49051.44000000001</v>
      </c>
      <c r="V37" s="10">
        <v>6058.75</v>
      </c>
      <c r="Y37" s="61"/>
      <c r="Z37" s="61"/>
      <c r="AA37" s="131">
        <f t="shared" si="8"/>
        <v>0</v>
      </c>
      <c r="AB37" s="131">
        <v>53000</v>
      </c>
      <c r="AC37" s="131">
        <f t="shared" si="9"/>
        <v>0</v>
      </c>
      <c r="AD37" s="131">
        <f t="shared" si="10"/>
        <v>53000</v>
      </c>
      <c r="AE37" s="131">
        <f t="shared" si="11"/>
        <v>-53000</v>
      </c>
    </row>
    <row r="38" spans="1:31" x14ac:dyDescent="0.35">
      <c r="F38"/>
      <c r="G38"/>
      <c r="H38"/>
      <c r="S38"/>
      <c r="T38"/>
      <c r="U38"/>
      <c r="Y38" s="61"/>
      <c r="Z38" s="61"/>
      <c r="AA38" s="131">
        <f t="shared" si="8"/>
        <v>0</v>
      </c>
      <c r="AB38" s="131">
        <v>53000</v>
      </c>
      <c r="AC38" s="131">
        <f t="shared" si="9"/>
        <v>0</v>
      </c>
      <c r="AD38" s="131">
        <f t="shared" si="10"/>
        <v>53000</v>
      </c>
      <c r="AE38" s="131">
        <f t="shared" si="11"/>
        <v>-53000</v>
      </c>
    </row>
    <row r="39" spans="1:31" x14ac:dyDescent="0.35">
      <c r="F39"/>
      <c r="G39"/>
      <c r="H39"/>
      <c r="S39"/>
      <c r="T39"/>
      <c r="U39"/>
      <c r="Y39" s="61"/>
      <c r="Z39" s="61"/>
      <c r="AA39" s="131">
        <f t="shared" si="8"/>
        <v>0</v>
      </c>
      <c r="AB39" s="131">
        <v>53000</v>
      </c>
      <c r="AC39" s="131">
        <f t="shared" si="9"/>
        <v>0</v>
      </c>
      <c r="AD39" s="131">
        <f t="shared" si="10"/>
        <v>53000</v>
      </c>
      <c r="AE39" s="131">
        <f t="shared" si="11"/>
        <v>-53000</v>
      </c>
    </row>
    <row r="40" spans="1:31" x14ac:dyDescent="0.35">
      <c r="F40"/>
      <c r="G40"/>
      <c r="H40"/>
      <c r="S40"/>
      <c r="T40"/>
      <c r="U40"/>
      <c r="Y40" s="61"/>
      <c r="Z40" s="61"/>
      <c r="AA40" s="131">
        <f t="shared" si="8"/>
        <v>0</v>
      </c>
      <c r="AB40" s="131">
        <v>53000</v>
      </c>
      <c r="AC40" s="131">
        <f t="shared" si="9"/>
        <v>0</v>
      </c>
      <c r="AD40" s="131">
        <f t="shared" si="10"/>
        <v>53000</v>
      </c>
      <c r="AE40" s="131">
        <f t="shared" si="11"/>
        <v>-53000</v>
      </c>
    </row>
    <row r="41" spans="1:31" x14ac:dyDescent="0.35">
      <c r="F41"/>
      <c r="G41"/>
      <c r="H41"/>
      <c r="S41"/>
      <c r="T41"/>
      <c r="U41"/>
      <c r="Y41" s="61"/>
      <c r="Z41" s="61"/>
      <c r="AA41" s="131">
        <f t="shared" si="8"/>
        <v>0</v>
      </c>
      <c r="AB41" s="131">
        <v>53000</v>
      </c>
      <c r="AC41" s="131">
        <f t="shared" si="9"/>
        <v>0</v>
      </c>
      <c r="AD41" s="131">
        <f t="shared" si="10"/>
        <v>53000</v>
      </c>
      <c r="AE41" s="131">
        <f t="shared" si="11"/>
        <v>-53000</v>
      </c>
    </row>
    <row r="42" spans="1:31" x14ac:dyDescent="0.35">
      <c r="AA42" s="132">
        <f>SUM(AA36:AA41)</f>
        <v>0</v>
      </c>
      <c r="AB42" s="132">
        <f>SUM(AB36:AB41)</f>
        <v>318000</v>
      </c>
      <c r="AC42" s="132">
        <f>SUM(AC36:AC41)</f>
        <v>0</v>
      </c>
      <c r="AD42" s="132">
        <f>SUM(AD36:AD41)</f>
        <v>318000</v>
      </c>
      <c r="AE42" s="132">
        <f>SUM(AE36:AE41)</f>
        <v>-318000</v>
      </c>
    </row>
    <row r="43" spans="1:31" x14ac:dyDescent="0.35">
      <c r="AA43" s="83"/>
      <c r="AB43" s="83"/>
      <c r="AC43" s="83"/>
      <c r="AD43" s="83"/>
      <c r="AE43" s="83"/>
    </row>
    <row r="44" spans="1:31" x14ac:dyDescent="0.35">
      <c r="AA44" s="83"/>
      <c r="AB44" s="83"/>
      <c r="AC44" s="83"/>
      <c r="AD44" s="83"/>
      <c r="AE44" s="83"/>
    </row>
    <row r="45" spans="1:31" x14ac:dyDescent="0.35">
      <c r="A45" s="38" t="s">
        <v>347</v>
      </c>
      <c r="B45" s="130"/>
      <c r="AA45" s="83"/>
      <c r="AB45" s="83"/>
      <c r="AC45" s="83"/>
      <c r="AD45" s="83"/>
      <c r="AE45" s="83"/>
    </row>
    <row r="46" spans="1:31" x14ac:dyDescent="0.35">
      <c r="A46" s="54" t="s">
        <v>9</v>
      </c>
      <c r="B46" t="s">
        <v>10</v>
      </c>
      <c r="N46" s="54" t="s">
        <v>9</v>
      </c>
      <c r="O46" t="s">
        <v>11</v>
      </c>
      <c r="AA46" s="83"/>
      <c r="AB46" s="83"/>
      <c r="AC46" s="83"/>
      <c r="AD46" s="83"/>
      <c r="AE46" s="83"/>
    </row>
    <row r="47" spans="1:31" ht="16" thickBot="1" x14ac:dyDescent="0.4">
      <c r="V47" t="s">
        <v>352</v>
      </c>
      <c r="AA47" s="83"/>
      <c r="AB47" s="83"/>
      <c r="AC47" s="83"/>
      <c r="AD47" s="83"/>
      <c r="AE47" s="83"/>
    </row>
    <row r="48" spans="1:31" x14ac:dyDescent="0.35">
      <c r="A48" s="54" t="s">
        <v>35</v>
      </c>
      <c r="B48" s="54" t="s">
        <v>14</v>
      </c>
      <c r="C48" s="54" t="s">
        <v>7</v>
      </c>
      <c r="D48" s="54" t="s">
        <v>23</v>
      </c>
      <c r="E48" s="16" t="s">
        <v>151</v>
      </c>
      <c r="F48" s="16" t="s">
        <v>155</v>
      </c>
      <c r="G48" t="s">
        <v>350</v>
      </c>
      <c r="H48" s="16" t="s">
        <v>146</v>
      </c>
      <c r="I48" t="s">
        <v>84</v>
      </c>
      <c r="N48" s="54" t="s">
        <v>35</v>
      </c>
      <c r="O48" s="54" t="s">
        <v>14</v>
      </c>
      <c r="P48" s="54" t="s">
        <v>7</v>
      </c>
      <c r="Q48" s="54" t="s">
        <v>23</v>
      </c>
      <c r="R48" s="16" t="s">
        <v>151</v>
      </c>
      <c r="S48" s="16" t="s">
        <v>155</v>
      </c>
      <c r="T48" t="s">
        <v>350</v>
      </c>
      <c r="U48" s="16" t="s">
        <v>146</v>
      </c>
      <c r="V48" t="s">
        <v>349</v>
      </c>
      <c r="Y48" s="16"/>
      <c r="Z48" s="16"/>
      <c r="AA48" s="129" t="s">
        <v>187</v>
      </c>
      <c r="AB48" s="129" t="s">
        <v>353</v>
      </c>
      <c r="AC48" s="129" t="s">
        <v>141</v>
      </c>
      <c r="AD48" s="129" t="s">
        <v>351</v>
      </c>
      <c r="AE48" s="129" t="s">
        <v>354</v>
      </c>
    </row>
    <row r="49" spans="1:31" x14ac:dyDescent="0.35">
      <c r="A49" t="s">
        <v>208</v>
      </c>
      <c r="B49" t="s">
        <v>26</v>
      </c>
      <c r="C49" s="59">
        <v>45836</v>
      </c>
      <c r="D49" t="s">
        <v>209</v>
      </c>
      <c r="E49" s="24">
        <v>166</v>
      </c>
      <c r="F49" s="3561">
        <v>20</v>
      </c>
      <c r="G49" s="30">
        <v>0.89247311827956988</v>
      </c>
      <c r="H49" s="37">
        <v>30530</v>
      </c>
      <c r="I49" s="10">
        <v>3293.44</v>
      </c>
      <c r="N49" t="s">
        <v>208</v>
      </c>
      <c r="O49" t="s">
        <v>27</v>
      </c>
      <c r="P49" s="59">
        <v>45836</v>
      </c>
      <c r="Q49" t="s">
        <v>210</v>
      </c>
      <c r="R49" s="24">
        <v>125</v>
      </c>
      <c r="S49" s="3561">
        <v>61</v>
      </c>
      <c r="T49" s="30">
        <v>0.67204301075268813</v>
      </c>
      <c r="U49" s="61">
        <v>21200</v>
      </c>
      <c r="V49" s="10">
        <v>4093.75</v>
      </c>
      <c r="Y49" s="61"/>
      <c r="Z49" s="61"/>
      <c r="AA49" s="131">
        <f t="shared" ref="AA49:AA74" si="12">IF(ISNUMBER(J49), IF(ISNUMBER(W49), J49 + W49, J49), IF(ISNUMBER(W49), W49,0))</f>
        <v>0</v>
      </c>
      <c r="AB49" s="131">
        <v>46500</v>
      </c>
      <c r="AC49" s="131">
        <f t="shared" ref="AC49:AC74" si="13">K49+X49</f>
        <v>0</v>
      </c>
      <c r="AD49" s="131">
        <f t="shared" ref="AD49:AD74" si="14">AB49+AC49</f>
        <v>46500</v>
      </c>
      <c r="AE49" s="131">
        <f t="shared" ref="AE49:AE74" si="15">AA49-AD49</f>
        <v>-46500</v>
      </c>
    </row>
    <row r="50" spans="1:31" x14ac:dyDescent="0.35">
      <c r="C50" s="59">
        <v>45843</v>
      </c>
      <c r="D50" t="s">
        <v>210</v>
      </c>
      <c r="E50" s="24">
        <v>107</v>
      </c>
      <c r="F50" s="3561">
        <v>79</v>
      </c>
      <c r="G50" s="30">
        <v>0.57526881720430112</v>
      </c>
      <c r="H50" s="37">
        <v>20330.409999999996</v>
      </c>
      <c r="I50" s="10">
        <v>2122.88</v>
      </c>
      <c r="P50" s="59">
        <v>45843</v>
      </c>
      <c r="Q50" t="s">
        <v>210</v>
      </c>
      <c r="R50" s="24">
        <v>166</v>
      </c>
      <c r="S50" s="3561">
        <v>20</v>
      </c>
      <c r="T50" s="30">
        <v>0.89247311827956988</v>
      </c>
      <c r="U50" s="61">
        <v>30530</v>
      </c>
      <c r="V50" s="10">
        <v>5436.5</v>
      </c>
      <c r="Y50" s="61"/>
      <c r="Z50" s="61"/>
      <c r="AA50" s="131">
        <f t="shared" si="12"/>
        <v>0</v>
      </c>
      <c r="AB50" s="131">
        <v>46500</v>
      </c>
      <c r="AC50" s="131">
        <f t="shared" si="13"/>
        <v>0</v>
      </c>
      <c r="AD50" s="131">
        <f t="shared" si="14"/>
        <v>46500</v>
      </c>
      <c r="AE50" s="131">
        <f t="shared" si="15"/>
        <v>-46500</v>
      </c>
    </row>
    <row r="51" spans="1:31" x14ac:dyDescent="0.35">
      <c r="C51" s="59">
        <v>45850</v>
      </c>
      <c r="D51" t="s">
        <v>211</v>
      </c>
      <c r="E51" s="24">
        <v>91</v>
      </c>
      <c r="F51" s="3561">
        <v>95</v>
      </c>
      <c r="G51" s="30">
        <v>0.489247311827957</v>
      </c>
      <c r="H51" s="37">
        <v>17250</v>
      </c>
      <c r="I51" s="10">
        <v>1805.44</v>
      </c>
      <c r="P51" s="59">
        <v>45850</v>
      </c>
      <c r="Q51" t="s">
        <v>211</v>
      </c>
      <c r="R51" s="24">
        <v>112</v>
      </c>
      <c r="S51" s="3561">
        <v>74</v>
      </c>
      <c r="T51" s="30">
        <v>0.60215053763440862</v>
      </c>
      <c r="U51" s="61">
        <v>21708.89000000001</v>
      </c>
      <c r="V51" s="10">
        <v>3668</v>
      </c>
      <c r="Y51" s="61"/>
      <c r="Z51" s="61"/>
      <c r="AA51" s="131">
        <f t="shared" si="12"/>
        <v>0</v>
      </c>
      <c r="AB51" s="131">
        <v>46500</v>
      </c>
      <c r="AC51" s="131">
        <f t="shared" si="13"/>
        <v>0</v>
      </c>
      <c r="AD51" s="131">
        <f t="shared" si="14"/>
        <v>46500</v>
      </c>
      <c r="AE51" s="131">
        <f t="shared" si="15"/>
        <v>-46500</v>
      </c>
    </row>
    <row r="52" spans="1:31" x14ac:dyDescent="0.35">
      <c r="C52" s="59">
        <v>45857</v>
      </c>
      <c r="D52" t="s">
        <v>212</v>
      </c>
      <c r="E52" s="24">
        <v>109</v>
      </c>
      <c r="F52" s="3561">
        <v>77</v>
      </c>
      <c r="G52" s="30">
        <v>0.58602150537634412</v>
      </c>
      <c r="H52" s="37">
        <v>20545.780000000006</v>
      </c>
      <c r="I52" s="10">
        <v>2162.56</v>
      </c>
      <c r="P52" s="59">
        <v>45857</v>
      </c>
      <c r="Q52" t="s">
        <v>212</v>
      </c>
      <c r="R52" s="24">
        <v>84</v>
      </c>
      <c r="S52" s="3561">
        <v>102</v>
      </c>
      <c r="T52" s="30">
        <v>0.45161290322580644</v>
      </c>
      <c r="U52" s="61">
        <v>16130</v>
      </c>
      <c r="V52" s="10">
        <v>2751</v>
      </c>
      <c r="Y52" s="61"/>
      <c r="Z52" s="61"/>
      <c r="AA52" s="131">
        <f t="shared" si="12"/>
        <v>0</v>
      </c>
      <c r="AB52" s="131">
        <v>46500</v>
      </c>
      <c r="AC52" s="131">
        <f t="shared" si="13"/>
        <v>0</v>
      </c>
      <c r="AD52" s="131">
        <f t="shared" si="14"/>
        <v>46500</v>
      </c>
      <c r="AE52" s="131">
        <f t="shared" si="15"/>
        <v>-46500</v>
      </c>
    </row>
    <row r="53" spans="1:31" x14ac:dyDescent="0.35">
      <c r="C53" s="59">
        <v>45864</v>
      </c>
      <c r="D53" t="s">
        <v>213</v>
      </c>
      <c r="E53" s="24">
        <v>198</v>
      </c>
      <c r="F53" s="3561">
        <v>-12</v>
      </c>
      <c r="G53" s="30">
        <v>1.064516129032258</v>
      </c>
      <c r="H53" s="37">
        <v>37110</v>
      </c>
      <c r="I53" s="10">
        <v>3928.32</v>
      </c>
      <c r="P53" s="59">
        <v>45864</v>
      </c>
      <c r="Q53" t="s">
        <v>213</v>
      </c>
      <c r="R53" s="24">
        <v>115</v>
      </c>
      <c r="S53" s="3561">
        <v>71</v>
      </c>
      <c r="T53" s="30">
        <v>0.61827956989247312</v>
      </c>
      <c r="U53" s="61">
        <v>21612.639999999992</v>
      </c>
      <c r="V53" s="10">
        <v>3766.25</v>
      </c>
      <c r="Y53" s="61"/>
      <c r="Z53" s="61"/>
      <c r="AA53" s="131">
        <f t="shared" si="12"/>
        <v>0</v>
      </c>
      <c r="AB53" s="131">
        <v>46500</v>
      </c>
      <c r="AC53" s="131">
        <f t="shared" si="13"/>
        <v>0</v>
      </c>
      <c r="AD53" s="131">
        <f t="shared" si="14"/>
        <v>46500</v>
      </c>
      <c r="AE53" s="131">
        <f t="shared" si="15"/>
        <v>-46500</v>
      </c>
    </row>
    <row r="54" spans="1:31" x14ac:dyDescent="0.35">
      <c r="C54" s="59">
        <v>45871</v>
      </c>
      <c r="D54" t="s">
        <v>214</v>
      </c>
      <c r="E54" s="24">
        <v>224</v>
      </c>
      <c r="F54" s="3561">
        <v>-38</v>
      </c>
      <c r="G54" s="30">
        <v>1.2043010752688172</v>
      </c>
      <c r="H54" s="37">
        <v>45220</v>
      </c>
      <c r="I54" s="10">
        <v>4444.16</v>
      </c>
      <c r="P54" s="59">
        <v>45871</v>
      </c>
      <c r="Q54" t="s">
        <v>214</v>
      </c>
      <c r="R54" s="24">
        <v>198</v>
      </c>
      <c r="S54" s="3561">
        <v>-12</v>
      </c>
      <c r="T54" s="30">
        <v>1.064516129032258</v>
      </c>
      <c r="U54" s="61">
        <v>37110</v>
      </c>
      <c r="V54" s="10">
        <v>6484.5</v>
      </c>
      <c r="Y54" s="61"/>
      <c r="Z54" s="61"/>
      <c r="AA54" s="131">
        <f t="shared" si="12"/>
        <v>0</v>
      </c>
      <c r="AB54" s="131">
        <v>46500</v>
      </c>
      <c r="AC54" s="131">
        <f t="shared" si="13"/>
        <v>0</v>
      </c>
      <c r="AD54" s="131">
        <f t="shared" si="14"/>
        <v>46500</v>
      </c>
      <c r="AE54" s="131">
        <f t="shared" si="15"/>
        <v>-46500</v>
      </c>
    </row>
    <row r="55" spans="1:31" x14ac:dyDescent="0.35">
      <c r="C55" s="59">
        <v>45878</v>
      </c>
      <c r="D55" t="s">
        <v>215</v>
      </c>
      <c r="E55" s="24">
        <v>274</v>
      </c>
      <c r="F55" s="3561">
        <v>-88</v>
      </c>
      <c r="G55" s="30">
        <v>1.4731182795698925</v>
      </c>
      <c r="H55" s="37">
        <v>58029.239999999991</v>
      </c>
      <c r="I55" s="10">
        <v>5436.16</v>
      </c>
      <c r="P55" s="59">
        <v>45878</v>
      </c>
      <c r="Q55" t="s">
        <v>215</v>
      </c>
      <c r="R55" s="24">
        <v>220</v>
      </c>
      <c r="S55" s="3561">
        <v>-34</v>
      </c>
      <c r="T55" s="30">
        <v>1.1827956989247312</v>
      </c>
      <c r="U55" s="61">
        <v>44260</v>
      </c>
      <c r="V55" s="10">
        <v>7205</v>
      </c>
      <c r="Y55" s="61"/>
      <c r="Z55" s="61"/>
      <c r="AA55" s="131">
        <f t="shared" si="12"/>
        <v>0</v>
      </c>
      <c r="AB55" s="131">
        <v>46500</v>
      </c>
      <c r="AC55" s="131">
        <f t="shared" si="13"/>
        <v>0</v>
      </c>
      <c r="AD55" s="131">
        <f t="shared" si="14"/>
        <v>46500</v>
      </c>
      <c r="AE55" s="131">
        <f t="shared" si="15"/>
        <v>-46500</v>
      </c>
    </row>
    <row r="56" spans="1:31" x14ac:dyDescent="0.35">
      <c r="C56" s="59">
        <v>45885</v>
      </c>
      <c r="D56" t="s">
        <v>216</v>
      </c>
      <c r="E56" s="24">
        <v>249</v>
      </c>
      <c r="F56" s="3561">
        <v>-63</v>
      </c>
      <c r="G56" s="30">
        <v>1.3387096774193548</v>
      </c>
      <c r="H56" s="37">
        <v>51707.600000000006</v>
      </c>
      <c r="I56" s="10">
        <v>4940.16</v>
      </c>
      <c r="P56" s="59">
        <v>45885</v>
      </c>
      <c r="Q56" t="s">
        <v>216</v>
      </c>
      <c r="R56" s="24">
        <v>268</v>
      </c>
      <c r="S56" s="3561">
        <v>-82</v>
      </c>
      <c r="T56" s="30">
        <v>1.4408602150537635</v>
      </c>
      <c r="U56" s="61">
        <v>56638.76999999999</v>
      </c>
      <c r="V56" s="10">
        <v>8777</v>
      </c>
      <c r="Y56" s="61"/>
      <c r="Z56" s="61"/>
      <c r="AA56" s="131">
        <f t="shared" si="12"/>
        <v>0</v>
      </c>
      <c r="AB56" s="131">
        <v>46500</v>
      </c>
      <c r="AC56" s="131">
        <f t="shared" si="13"/>
        <v>0</v>
      </c>
      <c r="AD56" s="131">
        <f t="shared" si="14"/>
        <v>46500</v>
      </c>
      <c r="AE56" s="131">
        <f t="shared" si="15"/>
        <v>-46500</v>
      </c>
    </row>
    <row r="57" spans="1:31" x14ac:dyDescent="0.35">
      <c r="C57" s="59">
        <v>45892</v>
      </c>
      <c r="D57" t="s">
        <v>217</v>
      </c>
      <c r="E57" s="24">
        <v>234</v>
      </c>
      <c r="F57" s="3561">
        <v>-48</v>
      </c>
      <c r="G57" s="30">
        <v>1.2580645161290323</v>
      </c>
      <c r="H57" s="37">
        <v>47820</v>
      </c>
      <c r="I57" s="10">
        <v>4642.5600000000004</v>
      </c>
      <c r="P57" s="59">
        <v>45892</v>
      </c>
      <c r="Q57" t="s">
        <v>217</v>
      </c>
      <c r="R57" s="24">
        <v>254</v>
      </c>
      <c r="S57" s="3561">
        <v>-68</v>
      </c>
      <c r="T57" s="30">
        <v>1.3655913978494623</v>
      </c>
      <c r="U57" s="61">
        <v>53521.359999999986</v>
      </c>
      <c r="V57" s="10">
        <v>8318.5</v>
      </c>
      <c r="Y57" s="61"/>
      <c r="Z57" s="61"/>
      <c r="AA57" s="131">
        <f t="shared" si="12"/>
        <v>0</v>
      </c>
      <c r="AB57" s="131">
        <v>46500</v>
      </c>
      <c r="AC57" s="131">
        <f t="shared" si="13"/>
        <v>0</v>
      </c>
      <c r="AD57" s="131">
        <f t="shared" si="14"/>
        <v>46500</v>
      </c>
      <c r="AE57" s="131">
        <f t="shared" si="15"/>
        <v>-46500</v>
      </c>
    </row>
    <row r="58" spans="1:31" x14ac:dyDescent="0.35">
      <c r="C58" s="59">
        <v>45899</v>
      </c>
      <c r="D58" t="s">
        <v>218</v>
      </c>
      <c r="E58" s="24">
        <v>239</v>
      </c>
      <c r="F58" s="3561">
        <v>-53</v>
      </c>
      <c r="G58" s="30">
        <v>1.2849462365591398</v>
      </c>
      <c r="H58" s="37">
        <v>47690</v>
      </c>
      <c r="I58" s="10">
        <v>4741.76</v>
      </c>
      <c r="P58" s="59">
        <v>45899</v>
      </c>
      <c r="Q58" t="s">
        <v>218</v>
      </c>
      <c r="R58" s="24">
        <v>234</v>
      </c>
      <c r="S58" s="3561">
        <v>-48</v>
      </c>
      <c r="T58" s="30">
        <v>1.2580645161290323</v>
      </c>
      <c r="U58" s="61">
        <v>47820</v>
      </c>
      <c r="V58" s="10">
        <v>7663.5</v>
      </c>
      <c r="Y58" s="61"/>
      <c r="Z58" s="61"/>
      <c r="AA58" s="131">
        <f t="shared" si="12"/>
        <v>0</v>
      </c>
      <c r="AB58" s="131">
        <v>46500</v>
      </c>
      <c r="AC58" s="131">
        <f t="shared" si="13"/>
        <v>0</v>
      </c>
      <c r="AD58" s="131">
        <f t="shared" si="14"/>
        <v>46500</v>
      </c>
      <c r="AE58" s="131">
        <f t="shared" si="15"/>
        <v>-46500</v>
      </c>
    </row>
    <row r="59" spans="1:31" x14ac:dyDescent="0.35">
      <c r="C59" s="59">
        <v>45906</v>
      </c>
      <c r="D59" t="s">
        <v>219</v>
      </c>
      <c r="E59" s="24">
        <v>243</v>
      </c>
      <c r="F59" s="3561">
        <v>-57</v>
      </c>
      <c r="G59" s="30">
        <v>1.3064516129032258</v>
      </c>
      <c r="H59" s="37">
        <v>44747.5</v>
      </c>
      <c r="I59" s="10">
        <v>4821.12</v>
      </c>
      <c r="P59" s="59">
        <v>45906</v>
      </c>
      <c r="Q59" t="s">
        <v>219</v>
      </c>
      <c r="R59" s="24">
        <v>236</v>
      </c>
      <c r="S59" s="3561">
        <v>-50</v>
      </c>
      <c r="T59" s="30">
        <v>1.2688172043010753</v>
      </c>
      <c r="U59" s="61">
        <v>47110</v>
      </c>
      <c r="V59" s="10">
        <v>7729</v>
      </c>
      <c r="Y59" s="61"/>
      <c r="Z59" s="61"/>
      <c r="AA59" s="131">
        <f t="shared" si="12"/>
        <v>0</v>
      </c>
      <c r="AB59" s="131">
        <v>46500</v>
      </c>
      <c r="AC59" s="131">
        <f t="shared" si="13"/>
        <v>0</v>
      </c>
      <c r="AD59" s="131">
        <f t="shared" si="14"/>
        <v>46500</v>
      </c>
      <c r="AE59" s="131">
        <f t="shared" si="15"/>
        <v>-46500</v>
      </c>
    </row>
    <row r="60" spans="1:31" x14ac:dyDescent="0.35">
      <c r="C60" s="59">
        <v>45913</v>
      </c>
      <c r="D60" t="s">
        <v>220</v>
      </c>
      <c r="E60" s="24">
        <v>185</v>
      </c>
      <c r="F60" s="3561">
        <v>1</v>
      </c>
      <c r="G60" s="30">
        <v>0.9946236559139785</v>
      </c>
      <c r="H60" s="37">
        <v>33227.5</v>
      </c>
      <c r="I60" s="10">
        <v>3670.4</v>
      </c>
      <c r="P60" s="59">
        <v>45913</v>
      </c>
      <c r="Q60" t="s">
        <v>220</v>
      </c>
      <c r="R60" s="24">
        <v>251</v>
      </c>
      <c r="S60" s="3561">
        <v>-65</v>
      </c>
      <c r="T60" s="30">
        <v>1.3494623655913978</v>
      </c>
      <c r="U60" s="61">
        <v>46602.579999999987</v>
      </c>
      <c r="V60" s="10">
        <v>8220.25</v>
      </c>
      <c r="Y60" s="61"/>
      <c r="Z60" s="61"/>
      <c r="AA60" s="131">
        <f t="shared" si="12"/>
        <v>0</v>
      </c>
      <c r="AB60" s="131">
        <v>46500</v>
      </c>
      <c r="AC60" s="131">
        <f t="shared" si="13"/>
        <v>0</v>
      </c>
      <c r="AD60" s="131">
        <f t="shared" si="14"/>
        <v>46500</v>
      </c>
      <c r="AE60" s="131">
        <f t="shared" si="15"/>
        <v>-46500</v>
      </c>
    </row>
    <row r="61" spans="1:31" x14ac:dyDescent="0.35">
      <c r="C61" s="59">
        <v>45920</v>
      </c>
      <c r="D61" t="s">
        <v>221</v>
      </c>
      <c r="E61" s="24">
        <v>189</v>
      </c>
      <c r="F61" s="3561">
        <v>-3</v>
      </c>
      <c r="G61" s="30">
        <v>1.0161290322580645</v>
      </c>
      <c r="H61" s="37">
        <v>34009.360000000001</v>
      </c>
      <c r="I61" s="10">
        <v>3749.7599999999998</v>
      </c>
      <c r="P61" s="59">
        <v>45920</v>
      </c>
      <c r="Q61" t="s">
        <v>221</v>
      </c>
      <c r="R61" s="24">
        <v>189</v>
      </c>
      <c r="S61" s="3561">
        <v>-3</v>
      </c>
      <c r="T61" s="30">
        <v>1.0161290322580645</v>
      </c>
      <c r="U61" s="61">
        <v>33867.5</v>
      </c>
      <c r="V61" s="10">
        <v>6189.75</v>
      </c>
      <c r="Y61" s="61"/>
      <c r="Z61" s="61"/>
      <c r="AA61" s="131">
        <f t="shared" si="12"/>
        <v>0</v>
      </c>
      <c r="AB61" s="131">
        <v>46500</v>
      </c>
      <c r="AC61" s="131">
        <f t="shared" si="13"/>
        <v>0</v>
      </c>
      <c r="AD61" s="131">
        <f t="shared" si="14"/>
        <v>46500</v>
      </c>
      <c r="AE61" s="131">
        <f t="shared" si="15"/>
        <v>-46500</v>
      </c>
    </row>
    <row r="62" spans="1:31" x14ac:dyDescent="0.35">
      <c r="C62" s="59">
        <v>45927</v>
      </c>
      <c r="D62" t="s">
        <v>222</v>
      </c>
      <c r="E62" s="24">
        <v>180</v>
      </c>
      <c r="F62" s="3561">
        <v>6</v>
      </c>
      <c r="G62" s="30">
        <v>0.967741935483871</v>
      </c>
      <c r="H62" s="37">
        <v>32490.06</v>
      </c>
      <c r="I62" s="10">
        <v>3571.2</v>
      </c>
      <c r="P62" s="59">
        <v>45927</v>
      </c>
      <c r="Q62" t="s">
        <v>222</v>
      </c>
      <c r="R62" s="24">
        <v>190</v>
      </c>
      <c r="S62" s="3561">
        <v>-4</v>
      </c>
      <c r="T62" s="30">
        <v>1.021505376344086</v>
      </c>
      <c r="U62" s="61">
        <v>34202.57</v>
      </c>
      <c r="V62" s="10">
        <v>6222.5</v>
      </c>
      <c r="Y62" s="61"/>
      <c r="Z62" s="61"/>
      <c r="AA62" s="131">
        <f t="shared" si="12"/>
        <v>0</v>
      </c>
      <c r="AB62" s="131">
        <v>46500</v>
      </c>
      <c r="AC62" s="131">
        <f t="shared" si="13"/>
        <v>0</v>
      </c>
      <c r="AD62" s="131">
        <f t="shared" si="14"/>
        <v>46500</v>
      </c>
      <c r="AE62" s="131">
        <f t="shared" si="15"/>
        <v>-46500</v>
      </c>
    </row>
    <row r="63" spans="1:31" x14ac:dyDescent="0.35">
      <c r="C63" s="59">
        <v>45934</v>
      </c>
      <c r="D63" t="s">
        <v>223</v>
      </c>
      <c r="E63" s="24">
        <v>186</v>
      </c>
      <c r="F63" s="3561">
        <v>0</v>
      </c>
      <c r="G63" s="30">
        <v>1</v>
      </c>
      <c r="H63" s="37">
        <v>33647.5</v>
      </c>
      <c r="I63" s="10">
        <v>3690.24</v>
      </c>
      <c r="P63" s="59">
        <v>45934</v>
      </c>
      <c r="Q63" t="s">
        <v>223</v>
      </c>
      <c r="R63" s="24">
        <v>181</v>
      </c>
      <c r="S63" s="3561">
        <v>5</v>
      </c>
      <c r="T63" s="30">
        <v>0.9731182795698925</v>
      </c>
      <c r="U63" s="61">
        <v>32775.56</v>
      </c>
      <c r="V63" s="10">
        <v>5927.75</v>
      </c>
      <c r="Y63" s="61"/>
      <c r="Z63" s="61"/>
      <c r="AA63" s="131">
        <f t="shared" si="12"/>
        <v>0</v>
      </c>
      <c r="AB63" s="131">
        <v>46500</v>
      </c>
      <c r="AC63" s="131">
        <f t="shared" si="13"/>
        <v>0</v>
      </c>
      <c r="AD63" s="131">
        <f t="shared" si="14"/>
        <v>46500</v>
      </c>
      <c r="AE63" s="131">
        <f t="shared" si="15"/>
        <v>-46500</v>
      </c>
    </row>
    <row r="64" spans="1:31" x14ac:dyDescent="0.35">
      <c r="C64" s="59">
        <v>45941</v>
      </c>
      <c r="D64" t="s">
        <v>224</v>
      </c>
      <c r="E64" s="24">
        <v>177</v>
      </c>
      <c r="F64" s="3561">
        <v>9</v>
      </c>
      <c r="G64" s="30">
        <v>0.95161290322580649</v>
      </c>
      <c r="H64" s="37">
        <v>31907.5</v>
      </c>
      <c r="I64" s="10">
        <v>3511.68</v>
      </c>
      <c r="P64" s="59">
        <v>45941</v>
      </c>
      <c r="Q64" t="s">
        <v>224</v>
      </c>
      <c r="R64" s="24">
        <v>185</v>
      </c>
      <c r="S64" s="3561">
        <v>1</v>
      </c>
      <c r="T64" s="30">
        <v>0.9946236559139785</v>
      </c>
      <c r="U64" s="61">
        <v>33407.5</v>
      </c>
      <c r="V64" s="10">
        <v>6058.75</v>
      </c>
      <c r="Y64" s="61"/>
      <c r="Z64" s="61"/>
      <c r="AA64" s="131">
        <f t="shared" si="12"/>
        <v>0</v>
      </c>
      <c r="AB64" s="131">
        <v>46500</v>
      </c>
      <c r="AC64" s="131">
        <f t="shared" si="13"/>
        <v>0</v>
      </c>
      <c r="AD64" s="131">
        <f t="shared" si="14"/>
        <v>46500</v>
      </c>
      <c r="AE64" s="131">
        <f t="shared" si="15"/>
        <v>-46500</v>
      </c>
    </row>
    <row r="65" spans="1:31" x14ac:dyDescent="0.35">
      <c r="C65" s="59">
        <v>45948</v>
      </c>
      <c r="D65" t="s">
        <v>225</v>
      </c>
      <c r="E65" s="24">
        <v>190</v>
      </c>
      <c r="F65" s="3561">
        <v>-4</v>
      </c>
      <c r="G65" s="30">
        <v>1.021505376344086</v>
      </c>
      <c r="H65" s="37">
        <v>34605</v>
      </c>
      <c r="I65" s="10">
        <v>3769.6</v>
      </c>
      <c r="P65" s="59">
        <v>45948</v>
      </c>
      <c r="Q65" t="s">
        <v>225</v>
      </c>
      <c r="R65" s="24">
        <v>177</v>
      </c>
      <c r="S65" s="3561">
        <v>9</v>
      </c>
      <c r="T65" s="30">
        <v>0.95161290322580649</v>
      </c>
      <c r="U65" s="61">
        <v>31907.5</v>
      </c>
      <c r="V65" s="10">
        <v>5796.75</v>
      </c>
      <c r="Y65" s="61"/>
      <c r="Z65" s="61"/>
      <c r="AA65" s="131">
        <f t="shared" si="12"/>
        <v>0</v>
      </c>
      <c r="AB65" s="131">
        <v>46500</v>
      </c>
      <c r="AC65" s="131">
        <f t="shared" si="13"/>
        <v>0</v>
      </c>
      <c r="AD65" s="131">
        <f t="shared" si="14"/>
        <v>46500</v>
      </c>
      <c r="AE65" s="131">
        <f t="shared" si="15"/>
        <v>-46500</v>
      </c>
    </row>
    <row r="66" spans="1:31" x14ac:dyDescent="0.35">
      <c r="C66" s="59">
        <v>45955</v>
      </c>
      <c r="D66" t="s">
        <v>226</v>
      </c>
      <c r="E66" s="24">
        <v>198</v>
      </c>
      <c r="F66" s="3561">
        <v>-12</v>
      </c>
      <c r="G66" s="30">
        <v>1.064516129032258</v>
      </c>
      <c r="H66" s="37">
        <v>32396.339999999997</v>
      </c>
      <c r="I66" s="10">
        <v>3928.32</v>
      </c>
      <c r="P66" s="59">
        <v>45955</v>
      </c>
      <c r="Q66" t="s">
        <v>226</v>
      </c>
      <c r="R66" s="24">
        <v>190</v>
      </c>
      <c r="S66" s="3561">
        <v>-4</v>
      </c>
      <c r="T66" s="30">
        <v>1.021505376344086</v>
      </c>
      <c r="U66" s="61">
        <v>34605</v>
      </c>
      <c r="V66" s="10">
        <v>6222.5</v>
      </c>
      <c r="Y66" s="61"/>
      <c r="Z66" s="61"/>
      <c r="AA66" s="131">
        <f t="shared" si="12"/>
        <v>0</v>
      </c>
      <c r="AB66" s="131">
        <v>46500</v>
      </c>
      <c r="AC66" s="131">
        <f t="shared" si="13"/>
        <v>0</v>
      </c>
      <c r="AD66" s="131">
        <f t="shared" si="14"/>
        <v>46500</v>
      </c>
      <c r="AE66" s="131">
        <f t="shared" si="15"/>
        <v>-46500</v>
      </c>
    </row>
    <row r="67" spans="1:31" x14ac:dyDescent="0.35">
      <c r="C67" s="59">
        <v>45962</v>
      </c>
      <c r="D67" t="s">
        <v>227</v>
      </c>
      <c r="E67" s="24">
        <v>156</v>
      </c>
      <c r="F67" s="3561">
        <v>30</v>
      </c>
      <c r="G67" s="30">
        <v>0.83870967741935487</v>
      </c>
      <c r="H67" s="37">
        <v>22340</v>
      </c>
      <c r="I67" s="10">
        <v>3095.04</v>
      </c>
      <c r="P67" s="59">
        <v>45962</v>
      </c>
      <c r="Q67" t="s">
        <v>227</v>
      </c>
      <c r="R67" s="24">
        <v>198</v>
      </c>
      <c r="S67" s="3561">
        <v>-12</v>
      </c>
      <c r="T67" s="30">
        <v>1.064516129032258</v>
      </c>
      <c r="U67" s="61">
        <v>32435.559999999998</v>
      </c>
      <c r="V67" s="10">
        <v>6484.5</v>
      </c>
      <c r="Y67" s="61"/>
      <c r="Z67" s="61"/>
      <c r="AA67" s="131">
        <f t="shared" si="12"/>
        <v>0</v>
      </c>
      <c r="AB67" s="131">
        <v>46500</v>
      </c>
      <c r="AC67" s="131">
        <f t="shared" si="13"/>
        <v>0</v>
      </c>
      <c r="AD67" s="131">
        <f t="shared" si="14"/>
        <v>46500</v>
      </c>
      <c r="AE67" s="131">
        <f t="shared" si="15"/>
        <v>-46500</v>
      </c>
    </row>
    <row r="68" spans="1:31" x14ac:dyDescent="0.35">
      <c r="C68" s="59">
        <v>45969</v>
      </c>
      <c r="D68" t="s">
        <v>228</v>
      </c>
      <c r="E68" s="24">
        <v>156</v>
      </c>
      <c r="F68" s="3561">
        <v>30</v>
      </c>
      <c r="G68" s="30">
        <v>0.83870967741935487</v>
      </c>
      <c r="H68" s="37">
        <v>22340</v>
      </c>
      <c r="I68" s="10">
        <v>3095.04</v>
      </c>
      <c r="P68" s="59">
        <v>45969</v>
      </c>
      <c r="Q68" t="s">
        <v>228</v>
      </c>
      <c r="R68" s="24">
        <v>156</v>
      </c>
      <c r="S68" s="3561">
        <v>30</v>
      </c>
      <c r="T68" s="30">
        <v>0.83870967741935487</v>
      </c>
      <c r="U68" s="61">
        <v>22340</v>
      </c>
      <c r="V68" s="10">
        <v>5109</v>
      </c>
      <c r="Y68" s="61"/>
      <c r="Z68" s="61"/>
      <c r="AA68" s="131">
        <f t="shared" si="12"/>
        <v>0</v>
      </c>
      <c r="AB68" s="131">
        <v>46500</v>
      </c>
      <c r="AC68" s="131">
        <f t="shared" si="13"/>
        <v>0</v>
      </c>
      <c r="AD68" s="131">
        <f t="shared" si="14"/>
        <v>46500</v>
      </c>
      <c r="AE68" s="131">
        <f t="shared" si="15"/>
        <v>-46500</v>
      </c>
    </row>
    <row r="69" spans="1:31" x14ac:dyDescent="0.35">
      <c r="C69" s="59">
        <v>45976</v>
      </c>
      <c r="D69" t="s">
        <v>229</v>
      </c>
      <c r="E69" s="24">
        <v>156</v>
      </c>
      <c r="F69" s="3561">
        <v>30</v>
      </c>
      <c r="G69" s="30">
        <v>0.83870967741935487</v>
      </c>
      <c r="H69" s="37">
        <v>22340</v>
      </c>
      <c r="I69" s="10">
        <v>3095.04</v>
      </c>
      <c r="P69" s="59">
        <v>45976</v>
      </c>
      <c r="Q69" t="s">
        <v>229</v>
      </c>
      <c r="R69" s="24">
        <v>156</v>
      </c>
      <c r="S69" s="3561">
        <v>30</v>
      </c>
      <c r="T69" s="30">
        <v>0.83870967741935487</v>
      </c>
      <c r="U69" s="61">
        <v>22340</v>
      </c>
      <c r="V69" s="10">
        <v>5109</v>
      </c>
      <c r="Y69" s="61"/>
      <c r="Z69" s="61"/>
      <c r="AA69" s="131">
        <f t="shared" si="12"/>
        <v>0</v>
      </c>
      <c r="AB69" s="131">
        <v>46500</v>
      </c>
      <c r="AC69" s="131">
        <f t="shared" si="13"/>
        <v>0</v>
      </c>
      <c r="AD69" s="131">
        <f t="shared" si="14"/>
        <v>46500</v>
      </c>
      <c r="AE69" s="131">
        <f t="shared" si="15"/>
        <v>-46500</v>
      </c>
    </row>
    <row r="70" spans="1:31" x14ac:dyDescent="0.35">
      <c r="C70" s="59">
        <v>45983</v>
      </c>
      <c r="D70" t="s">
        <v>230</v>
      </c>
      <c r="E70" s="24">
        <v>126</v>
      </c>
      <c r="F70" s="3561">
        <v>60</v>
      </c>
      <c r="G70" s="30">
        <v>0.67741935483870963</v>
      </c>
      <c r="H70" s="37">
        <v>22340</v>
      </c>
      <c r="I70" s="10">
        <v>2499.84</v>
      </c>
      <c r="P70" s="59">
        <v>45983</v>
      </c>
      <c r="Q70" t="s">
        <v>230</v>
      </c>
      <c r="R70" s="24">
        <v>160</v>
      </c>
      <c r="S70" s="3561">
        <v>26</v>
      </c>
      <c r="T70" s="30">
        <v>0.86021505376344087</v>
      </c>
      <c r="U70" s="61">
        <v>23536.119999999995</v>
      </c>
      <c r="V70" s="10">
        <v>5240</v>
      </c>
      <c r="Y70" s="61"/>
      <c r="Z70" s="61"/>
      <c r="AA70" s="131">
        <f t="shared" si="12"/>
        <v>0</v>
      </c>
      <c r="AB70" s="131">
        <v>46500</v>
      </c>
      <c r="AC70" s="131">
        <f t="shared" si="13"/>
        <v>0</v>
      </c>
      <c r="AD70" s="131">
        <f t="shared" si="14"/>
        <v>46500</v>
      </c>
      <c r="AE70" s="131">
        <f t="shared" si="15"/>
        <v>-46500</v>
      </c>
    </row>
    <row r="71" spans="1:31" x14ac:dyDescent="0.35">
      <c r="C71" s="59">
        <v>46011</v>
      </c>
      <c r="D71" t="s">
        <v>232</v>
      </c>
      <c r="E71" s="24">
        <v>42</v>
      </c>
      <c r="F71" s="3561">
        <v>144</v>
      </c>
      <c r="G71" s="30">
        <v>0.22580645161290322</v>
      </c>
      <c r="H71" s="37">
        <v>9520</v>
      </c>
      <c r="I71" s="10">
        <v>833.28</v>
      </c>
      <c r="P71" s="59">
        <v>45990</v>
      </c>
      <c r="Q71" t="s">
        <v>231</v>
      </c>
      <c r="R71" s="24">
        <v>126</v>
      </c>
      <c r="S71" s="3561">
        <v>60</v>
      </c>
      <c r="T71" s="30">
        <v>0.67741935483870963</v>
      </c>
      <c r="U71" s="61">
        <v>22340</v>
      </c>
      <c r="V71" s="10">
        <v>4126.5</v>
      </c>
      <c r="Y71" s="61"/>
      <c r="Z71" s="61"/>
      <c r="AA71" s="131">
        <f t="shared" si="12"/>
        <v>0</v>
      </c>
      <c r="AB71" s="131">
        <v>46500</v>
      </c>
      <c r="AC71" s="131">
        <f t="shared" si="13"/>
        <v>0</v>
      </c>
      <c r="AD71" s="131">
        <f t="shared" si="14"/>
        <v>46500</v>
      </c>
      <c r="AE71" s="131">
        <f t="shared" si="15"/>
        <v>-46500</v>
      </c>
    </row>
    <row r="72" spans="1:31" x14ac:dyDescent="0.35">
      <c r="C72" s="59">
        <v>46018</v>
      </c>
      <c r="D72" t="s">
        <v>233</v>
      </c>
      <c r="E72" s="24">
        <v>45</v>
      </c>
      <c r="F72" s="3561">
        <v>141</v>
      </c>
      <c r="G72" s="30">
        <v>0.24193548387096775</v>
      </c>
      <c r="H72" s="37">
        <v>10300</v>
      </c>
      <c r="I72" s="10">
        <v>892.8</v>
      </c>
      <c r="P72" s="59">
        <v>46018</v>
      </c>
      <c r="Q72" t="s">
        <v>233</v>
      </c>
      <c r="R72" s="24">
        <v>42</v>
      </c>
      <c r="S72" s="3561">
        <v>144</v>
      </c>
      <c r="T72" s="30">
        <v>0.22580645161290322</v>
      </c>
      <c r="U72" s="61">
        <v>9520</v>
      </c>
      <c r="V72" s="10">
        <v>1375.5</v>
      </c>
      <c r="Y72" s="61"/>
      <c r="Z72" s="61"/>
      <c r="AA72" s="131">
        <f t="shared" si="12"/>
        <v>0</v>
      </c>
      <c r="AB72" s="131">
        <v>46500</v>
      </c>
      <c r="AC72" s="131">
        <f t="shared" si="13"/>
        <v>0</v>
      </c>
      <c r="AD72" s="131">
        <f t="shared" si="14"/>
        <v>46500</v>
      </c>
      <c r="AE72" s="131">
        <f t="shared" si="15"/>
        <v>-46500</v>
      </c>
    </row>
    <row r="73" spans="1:31" x14ac:dyDescent="0.35">
      <c r="C73" s="59">
        <v>45829</v>
      </c>
      <c r="D73" t="s">
        <v>209</v>
      </c>
      <c r="E73" s="24">
        <v>124</v>
      </c>
      <c r="F73" s="3561">
        <v>62</v>
      </c>
      <c r="G73" s="30">
        <v>0.66666666666666663</v>
      </c>
      <c r="H73" s="37">
        <v>21040</v>
      </c>
      <c r="I73" s="10">
        <v>2460.16</v>
      </c>
      <c r="P73" s="59">
        <v>46025</v>
      </c>
      <c r="Q73" t="s">
        <v>234</v>
      </c>
      <c r="R73" s="24">
        <v>45</v>
      </c>
      <c r="S73" s="3561">
        <v>141</v>
      </c>
      <c r="T73" s="30">
        <v>0.24193548387096775</v>
      </c>
      <c r="U73" s="61">
        <v>10300</v>
      </c>
      <c r="V73" s="10">
        <v>1473.75</v>
      </c>
      <c r="Y73" s="61"/>
      <c r="Z73" s="61"/>
      <c r="AA73" s="131">
        <f t="shared" si="12"/>
        <v>0</v>
      </c>
      <c r="AB73" s="131">
        <v>46500</v>
      </c>
      <c r="AC73" s="131">
        <f t="shared" si="13"/>
        <v>0</v>
      </c>
      <c r="AD73" s="131">
        <f t="shared" si="14"/>
        <v>46500</v>
      </c>
      <c r="AE73" s="131">
        <f t="shared" si="15"/>
        <v>-46500</v>
      </c>
    </row>
    <row r="74" spans="1:31" x14ac:dyDescent="0.35">
      <c r="F74"/>
      <c r="G74"/>
      <c r="H74"/>
      <c r="S74"/>
      <c r="T74"/>
      <c r="U74"/>
      <c r="Y74" s="61"/>
      <c r="Z74" s="61"/>
      <c r="AA74" s="131">
        <f t="shared" si="12"/>
        <v>0</v>
      </c>
      <c r="AB74" s="131">
        <v>46500</v>
      </c>
      <c r="AC74" s="131">
        <f t="shared" si="13"/>
        <v>0</v>
      </c>
      <c r="AD74" s="131">
        <f t="shared" si="14"/>
        <v>46500</v>
      </c>
      <c r="AE74" s="131">
        <f t="shared" si="15"/>
        <v>-46500</v>
      </c>
    </row>
    <row r="75" spans="1:31" x14ac:dyDescent="0.35">
      <c r="AA75" s="132">
        <f>SUM(AA49:AA74)</f>
        <v>0</v>
      </c>
      <c r="AB75" s="132">
        <f>SUM(AB49:AB74)</f>
        <v>1209000</v>
      </c>
      <c r="AC75" s="132">
        <f>SUM(AC49:AC74)</f>
        <v>0</v>
      </c>
      <c r="AD75" s="132">
        <f>SUM(AD49:AD74)</f>
        <v>1209000</v>
      </c>
      <c r="AE75" s="132">
        <f>SUM(AE49:AE74)</f>
        <v>-1209000</v>
      </c>
    </row>
    <row r="76" spans="1:31" x14ac:dyDescent="0.35">
      <c r="AA76" s="83"/>
      <c r="AB76" s="83"/>
      <c r="AC76" s="83"/>
      <c r="AD76" s="83"/>
      <c r="AE76" s="83"/>
    </row>
    <row r="77" spans="1:31" hidden="1" x14ac:dyDescent="0.35">
      <c r="A77" s="54" t="s">
        <v>9</v>
      </c>
      <c r="B77" t="s">
        <v>10</v>
      </c>
      <c r="N77" s="54" t="s">
        <v>9</v>
      </c>
      <c r="O77" t="s">
        <v>11</v>
      </c>
      <c r="AA77" s="83"/>
      <c r="AB77" s="83"/>
      <c r="AC77" s="83"/>
      <c r="AD77" s="83"/>
      <c r="AE77" s="83"/>
    </row>
    <row r="78" spans="1:31" ht="16" thickBot="1" x14ac:dyDescent="0.4">
      <c r="AA78" s="83"/>
      <c r="AB78" s="83"/>
      <c r="AC78" s="83"/>
      <c r="AD78" s="83"/>
      <c r="AE78" s="83"/>
    </row>
    <row r="79" spans="1:31" x14ac:dyDescent="0.35">
      <c r="A79" s="54" t="s">
        <v>35</v>
      </c>
      <c r="B79" s="54" t="s">
        <v>14</v>
      </c>
      <c r="C79" s="54" t="s">
        <v>7</v>
      </c>
      <c r="D79" s="54" t="s">
        <v>23</v>
      </c>
      <c r="E79" s="16" t="s">
        <v>151</v>
      </c>
      <c r="F79" s="16" t="s">
        <v>155</v>
      </c>
      <c r="G79" t="s">
        <v>350</v>
      </c>
      <c r="H79" s="16" t="s">
        <v>146</v>
      </c>
      <c r="I79" t="s">
        <v>84</v>
      </c>
      <c r="N79" s="54" t="s">
        <v>35</v>
      </c>
      <c r="O79" s="54" t="s">
        <v>14</v>
      </c>
      <c r="P79" s="54" t="s">
        <v>7</v>
      </c>
      <c r="Q79" s="54" t="s">
        <v>23</v>
      </c>
      <c r="R79" s="16" t="s">
        <v>151</v>
      </c>
      <c r="S79" s="16" t="s">
        <v>155</v>
      </c>
      <c r="T79" t="s">
        <v>350</v>
      </c>
      <c r="U79" s="16" t="s">
        <v>146</v>
      </c>
      <c r="V79" t="s">
        <v>84</v>
      </c>
      <c r="Y79" s="16"/>
      <c r="Z79" s="16"/>
      <c r="AA79" s="129" t="s">
        <v>187</v>
      </c>
      <c r="AB79" s="129" t="s">
        <v>353</v>
      </c>
      <c r="AC79" s="129" t="s">
        <v>141</v>
      </c>
      <c r="AD79" s="129" t="s">
        <v>351</v>
      </c>
      <c r="AE79" s="129" t="s">
        <v>354</v>
      </c>
    </row>
    <row r="80" spans="1:31" x14ac:dyDescent="0.35">
      <c r="A80" t="s">
        <v>235</v>
      </c>
      <c r="B80" t="s">
        <v>163</v>
      </c>
      <c r="C80" s="59">
        <v>45877</v>
      </c>
      <c r="D80" t="s">
        <v>236</v>
      </c>
      <c r="E80" s="24">
        <v>4</v>
      </c>
      <c r="F80" s="3561">
        <v>0</v>
      </c>
      <c r="G80" s="30">
        <v>1</v>
      </c>
      <c r="H80" s="37">
        <v>1200</v>
      </c>
      <c r="I80" s="10">
        <v>118.83999999999999</v>
      </c>
      <c r="N80" t="s">
        <v>235</v>
      </c>
      <c r="O80" t="s">
        <v>162</v>
      </c>
      <c r="P80" s="59">
        <v>45891</v>
      </c>
      <c r="Q80" t="s">
        <v>236</v>
      </c>
      <c r="R80" s="24">
        <v>4</v>
      </c>
      <c r="S80" s="3561">
        <v>0</v>
      </c>
      <c r="T80" s="30">
        <v>1</v>
      </c>
      <c r="U80" s="37">
        <v>1200</v>
      </c>
      <c r="V80" s="10">
        <v>131</v>
      </c>
      <c r="Y80" s="61"/>
      <c r="Z80" s="61"/>
      <c r="AA80" s="131">
        <f t="shared" ref="AA80:AA86" si="16">IF(ISNUMBER(J80), IF(ISNUMBER(W80), J80 + W80, J80), IF(ISNUMBER(W80), W80,0))</f>
        <v>0</v>
      </c>
      <c r="AB80" s="131">
        <v>57000</v>
      </c>
      <c r="AC80" s="131">
        <f t="shared" ref="AC80:AC86" si="17">K80+X80</f>
        <v>0</v>
      </c>
      <c r="AD80" s="131">
        <f t="shared" ref="AD80:AD86" si="18">AB80+AC80</f>
        <v>57000</v>
      </c>
      <c r="AE80" s="131">
        <f t="shared" ref="AE80:AE86" si="19">AA80-AD80</f>
        <v>-57000</v>
      </c>
    </row>
    <row r="81" spans="1:31" x14ac:dyDescent="0.35">
      <c r="F81"/>
      <c r="G81"/>
      <c r="H81"/>
      <c r="S81"/>
      <c r="T81"/>
      <c r="U81"/>
      <c r="Y81" s="61"/>
      <c r="Z81" s="61"/>
      <c r="AA81" s="131">
        <f t="shared" si="16"/>
        <v>0</v>
      </c>
      <c r="AB81" s="131">
        <v>57000</v>
      </c>
      <c r="AC81" s="131">
        <f t="shared" si="17"/>
        <v>0</v>
      </c>
      <c r="AD81" s="131">
        <f t="shared" si="18"/>
        <v>57000</v>
      </c>
      <c r="AE81" s="131">
        <f t="shared" si="19"/>
        <v>-57000</v>
      </c>
    </row>
    <row r="82" spans="1:31" x14ac:dyDescent="0.35">
      <c r="F82"/>
      <c r="G82"/>
      <c r="H82"/>
      <c r="S82"/>
      <c r="T82"/>
      <c r="U82"/>
      <c r="Y82" s="61"/>
      <c r="Z82" s="61"/>
      <c r="AA82" s="131">
        <f t="shared" si="16"/>
        <v>0</v>
      </c>
      <c r="AB82" s="131">
        <v>57000</v>
      </c>
      <c r="AC82" s="131">
        <f t="shared" si="17"/>
        <v>0</v>
      </c>
      <c r="AD82" s="131">
        <f t="shared" si="18"/>
        <v>57000</v>
      </c>
      <c r="AE82" s="131">
        <f t="shared" si="19"/>
        <v>-57000</v>
      </c>
    </row>
    <row r="83" spans="1:31" x14ac:dyDescent="0.35">
      <c r="F83"/>
      <c r="G83"/>
      <c r="H83"/>
      <c r="S83"/>
      <c r="T83"/>
      <c r="U83"/>
      <c r="Y83" s="61"/>
      <c r="Z83" s="61"/>
      <c r="AA83" s="131">
        <f t="shared" si="16"/>
        <v>0</v>
      </c>
      <c r="AB83" s="131">
        <v>57000</v>
      </c>
      <c r="AC83" s="131">
        <f t="shared" si="17"/>
        <v>0</v>
      </c>
      <c r="AD83" s="131">
        <f t="shared" si="18"/>
        <v>57000</v>
      </c>
      <c r="AE83" s="131">
        <f t="shared" si="19"/>
        <v>-57000</v>
      </c>
    </row>
    <row r="84" spans="1:31" x14ac:dyDescent="0.35">
      <c r="F84"/>
      <c r="G84"/>
      <c r="H84"/>
      <c r="S84"/>
      <c r="T84"/>
      <c r="U84"/>
      <c r="Y84" s="61"/>
      <c r="Z84" s="61"/>
      <c r="AA84" s="131">
        <f t="shared" si="16"/>
        <v>0</v>
      </c>
      <c r="AB84" s="131">
        <v>57000</v>
      </c>
      <c r="AC84" s="131">
        <f t="shared" si="17"/>
        <v>0</v>
      </c>
      <c r="AD84" s="131">
        <f t="shared" si="18"/>
        <v>57000</v>
      </c>
      <c r="AE84" s="131">
        <f t="shared" si="19"/>
        <v>-57000</v>
      </c>
    </row>
    <row r="85" spans="1:31" x14ac:dyDescent="0.35">
      <c r="F85"/>
      <c r="G85"/>
      <c r="H85"/>
      <c r="S85"/>
      <c r="T85"/>
      <c r="U85"/>
      <c r="Y85" s="61"/>
      <c r="Z85" s="61"/>
      <c r="AA85" s="131">
        <f t="shared" si="16"/>
        <v>0</v>
      </c>
      <c r="AB85" s="131">
        <v>57000</v>
      </c>
      <c r="AC85" s="131">
        <f t="shared" si="17"/>
        <v>0</v>
      </c>
      <c r="AD85" s="131">
        <f t="shared" si="18"/>
        <v>57000</v>
      </c>
      <c r="AE85" s="131">
        <f t="shared" si="19"/>
        <v>-57000</v>
      </c>
    </row>
    <row r="86" spans="1:31" x14ac:dyDescent="0.35">
      <c r="F86"/>
      <c r="G86"/>
      <c r="H86"/>
      <c r="S86"/>
      <c r="T86"/>
      <c r="U86"/>
      <c r="Y86" s="61"/>
      <c r="Z86" s="61"/>
      <c r="AA86" s="131">
        <f t="shared" si="16"/>
        <v>0</v>
      </c>
      <c r="AB86" s="131">
        <v>57000</v>
      </c>
      <c r="AC86" s="131">
        <f t="shared" si="17"/>
        <v>0</v>
      </c>
      <c r="AD86" s="131">
        <f t="shared" si="18"/>
        <v>57000</v>
      </c>
      <c r="AE86" s="131">
        <f t="shared" si="19"/>
        <v>-57000</v>
      </c>
    </row>
    <row r="87" spans="1:31" x14ac:dyDescent="0.35">
      <c r="AA87" s="132">
        <f>SUM(AA80:AA86)</f>
        <v>0</v>
      </c>
      <c r="AB87" s="132">
        <f>SUM(AB80:AB86)</f>
        <v>399000</v>
      </c>
      <c r="AC87" s="132">
        <f>SUM(AC80:AC86)</f>
        <v>0</v>
      </c>
      <c r="AD87" s="132">
        <f>SUM(AD80:AD86)</f>
        <v>399000</v>
      </c>
      <c r="AE87" s="132">
        <f>SUM(AE80:AE86)</f>
        <v>-399000</v>
      </c>
    </row>
    <row r="89" spans="1:31" hidden="1" x14ac:dyDescent="0.35">
      <c r="A89" s="54" t="s">
        <v>9</v>
      </c>
      <c r="B89" t="s">
        <v>10</v>
      </c>
      <c r="N89" s="54" t="s">
        <v>9</v>
      </c>
      <c r="O89" t="s">
        <v>11</v>
      </c>
      <c r="AA89" s="83"/>
      <c r="AB89" s="83"/>
      <c r="AC89" s="83"/>
      <c r="AD89" s="83"/>
      <c r="AE89" s="83"/>
    </row>
    <row r="90" spans="1:31" ht="16" thickBot="1" x14ac:dyDescent="0.4">
      <c r="AA90" s="83"/>
      <c r="AB90" s="83"/>
      <c r="AC90" s="83"/>
      <c r="AD90" s="83"/>
      <c r="AE90" s="83"/>
    </row>
    <row r="91" spans="1:31" x14ac:dyDescent="0.35">
      <c r="A91" s="54" t="s">
        <v>35</v>
      </c>
      <c r="B91" s="54" t="s">
        <v>14</v>
      </c>
      <c r="C91" s="54" t="s">
        <v>7</v>
      </c>
      <c r="D91" s="54" t="s">
        <v>23</v>
      </c>
      <c r="E91" s="16" t="s">
        <v>151</v>
      </c>
      <c r="F91" s="16" t="s">
        <v>155</v>
      </c>
      <c r="G91" t="s">
        <v>350</v>
      </c>
      <c r="H91" s="16" t="s">
        <v>146</v>
      </c>
      <c r="I91" t="s">
        <v>84</v>
      </c>
      <c r="N91" s="54" t="s">
        <v>35</v>
      </c>
      <c r="O91" s="54" t="s">
        <v>14</v>
      </c>
      <c r="P91" s="54" t="s">
        <v>7</v>
      </c>
      <c r="Q91" s="54" t="s">
        <v>23</v>
      </c>
      <c r="R91" s="16" t="s">
        <v>151</v>
      </c>
      <c r="S91" s="16" t="s">
        <v>155</v>
      </c>
      <c r="T91" t="s">
        <v>350</v>
      </c>
      <c r="U91" s="16" t="s">
        <v>146</v>
      </c>
      <c r="V91" t="s">
        <v>84</v>
      </c>
      <c r="Y91" s="16"/>
      <c r="Z91" s="16"/>
      <c r="AA91" s="129" t="s">
        <v>187</v>
      </c>
      <c r="AB91" s="129" t="s">
        <v>353</v>
      </c>
      <c r="AC91" s="129" t="s">
        <v>141</v>
      </c>
      <c r="AD91" s="129" t="s">
        <v>351</v>
      </c>
      <c r="AE91" s="129" t="s">
        <v>354</v>
      </c>
    </row>
    <row r="92" spans="1:31" x14ac:dyDescent="0.35">
      <c r="A92" t="s">
        <v>278</v>
      </c>
      <c r="B92" t="s">
        <v>28</v>
      </c>
      <c r="C92" s="59">
        <v>45866</v>
      </c>
      <c r="D92" t="s">
        <v>279</v>
      </c>
      <c r="E92" s="24">
        <v>16</v>
      </c>
      <c r="F92" s="3561">
        <v>170</v>
      </c>
      <c r="G92" s="30">
        <v>8.6021505376344093E-2</v>
      </c>
      <c r="H92" s="37">
        <v>3814.26</v>
      </c>
      <c r="I92" s="10">
        <v>453.28</v>
      </c>
      <c r="N92" t="s">
        <v>278</v>
      </c>
      <c r="O92" t="s">
        <v>29</v>
      </c>
      <c r="P92" s="59">
        <v>45873</v>
      </c>
      <c r="Q92" t="s">
        <v>280</v>
      </c>
      <c r="R92" s="24">
        <v>2</v>
      </c>
      <c r="S92" s="3561">
        <v>184</v>
      </c>
      <c r="T92" s="30">
        <v>1.0752688172043012E-2</v>
      </c>
      <c r="U92" s="37">
        <v>547.84</v>
      </c>
      <c r="V92" s="10">
        <v>65.5</v>
      </c>
      <c r="Y92" s="61"/>
      <c r="Z92" s="61"/>
      <c r="AA92" s="131">
        <f t="shared" ref="AA92:AA98" si="20">IF(ISNUMBER(J92), IF(ISNUMBER(W92), J92 + W92, J92), IF(ISNUMBER(W92), W92,0))</f>
        <v>0</v>
      </c>
      <c r="AB92" s="131">
        <v>46500</v>
      </c>
      <c r="AC92" s="131">
        <f t="shared" ref="AC92:AC98" si="21">K92+X92</f>
        <v>0</v>
      </c>
      <c r="AD92" s="131">
        <f t="shared" ref="AD92:AD98" si="22">AB92+AC92</f>
        <v>46500</v>
      </c>
      <c r="AE92" s="131">
        <f t="shared" ref="AE92:AE98" si="23">AA92-AD92</f>
        <v>-46500</v>
      </c>
    </row>
    <row r="93" spans="1:31" x14ac:dyDescent="0.35">
      <c r="C93" s="59">
        <v>45873</v>
      </c>
      <c r="D93" t="s">
        <v>280</v>
      </c>
      <c r="E93" s="24">
        <v>77</v>
      </c>
      <c r="F93" s="3561">
        <v>109</v>
      </c>
      <c r="G93" s="30">
        <v>0.41397849462365593</v>
      </c>
      <c r="H93" s="37">
        <v>16820</v>
      </c>
      <c r="I93" s="10">
        <v>2181.41</v>
      </c>
      <c r="P93" s="59">
        <v>45880</v>
      </c>
      <c r="Q93" t="s">
        <v>281</v>
      </c>
      <c r="R93" s="24">
        <v>60</v>
      </c>
      <c r="S93" s="3561">
        <v>126</v>
      </c>
      <c r="T93" s="30">
        <v>0.32258064516129031</v>
      </c>
      <c r="U93" s="37">
        <v>12600</v>
      </c>
      <c r="V93" s="10">
        <v>1965</v>
      </c>
      <c r="Y93" s="61"/>
      <c r="Z93" s="61"/>
      <c r="AA93" s="131">
        <f t="shared" si="20"/>
        <v>0</v>
      </c>
      <c r="AB93" s="131">
        <v>46500</v>
      </c>
      <c r="AC93" s="131">
        <f t="shared" si="21"/>
        <v>0</v>
      </c>
      <c r="AD93" s="131">
        <f t="shared" si="22"/>
        <v>46500</v>
      </c>
      <c r="AE93" s="131">
        <f t="shared" si="23"/>
        <v>-46500</v>
      </c>
    </row>
    <row r="94" spans="1:31" x14ac:dyDescent="0.35">
      <c r="C94" s="59">
        <v>45880</v>
      </c>
      <c r="D94" t="s">
        <v>281</v>
      </c>
      <c r="E94" s="24">
        <v>153</v>
      </c>
      <c r="F94" s="3561">
        <v>33</v>
      </c>
      <c r="G94" s="30">
        <v>0.82258064516129037</v>
      </c>
      <c r="H94" s="37">
        <v>37521.187500000015</v>
      </c>
      <c r="I94" s="10">
        <v>4334.49</v>
      </c>
      <c r="P94" s="59">
        <v>45887</v>
      </c>
      <c r="Q94" t="s">
        <v>282</v>
      </c>
      <c r="R94" s="24">
        <v>109</v>
      </c>
      <c r="S94" s="3561">
        <v>77</v>
      </c>
      <c r="T94" s="30">
        <v>0.58602150537634412</v>
      </c>
      <c r="U94" s="37">
        <v>23341.799999999996</v>
      </c>
      <c r="V94" s="10">
        <v>3569.75</v>
      </c>
      <c r="Y94" s="61"/>
      <c r="Z94" s="61"/>
      <c r="AA94" s="131">
        <f t="shared" si="20"/>
        <v>0</v>
      </c>
      <c r="AB94" s="131">
        <v>46500</v>
      </c>
      <c r="AC94" s="131">
        <f t="shared" si="21"/>
        <v>0</v>
      </c>
      <c r="AD94" s="131">
        <f t="shared" si="22"/>
        <v>46500</v>
      </c>
      <c r="AE94" s="131">
        <f t="shared" si="23"/>
        <v>-46500</v>
      </c>
    </row>
    <row r="95" spans="1:31" x14ac:dyDescent="0.35">
      <c r="C95" s="59">
        <v>45887</v>
      </c>
      <c r="D95" t="s">
        <v>282</v>
      </c>
      <c r="E95" s="24">
        <v>98</v>
      </c>
      <c r="F95" s="3561">
        <v>88</v>
      </c>
      <c r="G95" s="30">
        <v>0.5268817204301075</v>
      </c>
      <c r="H95" s="37">
        <v>21653.08</v>
      </c>
      <c r="I95" s="10">
        <v>2776.3399999999997</v>
      </c>
      <c r="P95" s="59">
        <v>45894</v>
      </c>
      <c r="Q95" t="s">
        <v>283</v>
      </c>
      <c r="R95" s="24">
        <v>138</v>
      </c>
      <c r="S95" s="3561">
        <v>48</v>
      </c>
      <c r="T95" s="30">
        <v>0.74193548387096775</v>
      </c>
      <c r="U95" s="37">
        <v>35618.61</v>
      </c>
      <c r="V95" s="10">
        <v>4519.5</v>
      </c>
      <c r="Y95" s="61"/>
      <c r="Z95" s="61"/>
      <c r="AA95" s="131">
        <f t="shared" si="20"/>
        <v>0</v>
      </c>
      <c r="AB95" s="131">
        <v>46500</v>
      </c>
      <c r="AC95" s="131">
        <f t="shared" si="21"/>
        <v>0</v>
      </c>
      <c r="AD95" s="131">
        <f t="shared" si="22"/>
        <v>46500</v>
      </c>
      <c r="AE95" s="131">
        <f t="shared" si="23"/>
        <v>-46500</v>
      </c>
    </row>
    <row r="96" spans="1:31" x14ac:dyDescent="0.35">
      <c r="C96" s="59">
        <v>45894</v>
      </c>
      <c r="D96" t="s">
        <v>283</v>
      </c>
      <c r="E96" s="24">
        <v>40</v>
      </c>
      <c r="F96" s="3561">
        <v>146</v>
      </c>
      <c r="G96" s="30">
        <v>0.21505376344086022</v>
      </c>
      <c r="H96" s="37">
        <v>8400</v>
      </c>
      <c r="I96" s="10">
        <v>1133.1999999999998</v>
      </c>
      <c r="P96" s="59">
        <v>45901</v>
      </c>
      <c r="Q96" t="s">
        <v>284</v>
      </c>
      <c r="R96" s="24">
        <v>40</v>
      </c>
      <c r="S96" s="3561">
        <v>146</v>
      </c>
      <c r="T96" s="30">
        <v>0.21505376344086022</v>
      </c>
      <c r="U96" s="37">
        <v>8400</v>
      </c>
      <c r="V96" s="10">
        <v>1310</v>
      </c>
      <c r="Y96" s="61"/>
      <c r="Z96" s="61"/>
      <c r="AA96" s="131">
        <f t="shared" si="20"/>
        <v>0</v>
      </c>
      <c r="AB96" s="131">
        <v>46500</v>
      </c>
      <c r="AC96" s="131">
        <f t="shared" si="21"/>
        <v>0</v>
      </c>
      <c r="AD96" s="131">
        <f t="shared" si="22"/>
        <v>46500</v>
      </c>
      <c r="AE96" s="131">
        <f t="shared" si="23"/>
        <v>-46500</v>
      </c>
    </row>
    <row r="97" spans="3:31" x14ac:dyDescent="0.35">
      <c r="C97" s="59">
        <v>45901</v>
      </c>
      <c r="D97" t="s">
        <v>284</v>
      </c>
      <c r="E97" s="24">
        <v>31</v>
      </c>
      <c r="F97" s="3561">
        <v>155</v>
      </c>
      <c r="G97" s="30">
        <v>0.16666666666666666</v>
      </c>
      <c r="H97" s="37">
        <v>6606.5599999999995</v>
      </c>
      <c r="I97" s="10">
        <v>878.2299999999999</v>
      </c>
      <c r="P97" s="59">
        <v>45908</v>
      </c>
      <c r="Q97" t="s">
        <v>285</v>
      </c>
      <c r="R97" s="24">
        <v>10</v>
      </c>
      <c r="S97" s="3561">
        <v>176</v>
      </c>
      <c r="T97" s="30">
        <v>5.3763440860215055E-2</v>
      </c>
      <c r="U97" s="37">
        <v>1850</v>
      </c>
      <c r="V97" s="10">
        <v>327.5</v>
      </c>
      <c r="Y97" s="61"/>
      <c r="Z97" s="61"/>
      <c r="AA97" s="131">
        <f t="shared" si="20"/>
        <v>0</v>
      </c>
      <c r="AB97" s="131">
        <v>46500</v>
      </c>
      <c r="AC97" s="131">
        <f t="shared" si="21"/>
        <v>0</v>
      </c>
      <c r="AD97" s="131">
        <f t="shared" si="22"/>
        <v>46500</v>
      </c>
      <c r="AE97" s="131">
        <f t="shared" si="23"/>
        <v>-46500</v>
      </c>
    </row>
    <row r="98" spans="3:31" x14ac:dyDescent="0.35">
      <c r="F98"/>
      <c r="G98"/>
      <c r="H98"/>
      <c r="S98"/>
      <c r="T98"/>
      <c r="U98"/>
      <c r="Y98" s="61"/>
      <c r="Z98" s="61"/>
      <c r="AA98" s="131">
        <f t="shared" si="20"/>
        <v>0</v>
      </c>
      <c r="AB98" s="131">
        <v>46500</v>
      </c>
      <c r="AC98" s="131">
        <f t="shared" si="21"/>
        <v>0</v>
      </c>
      <c r="AD98" s="131">
        <f t="shared" si="22"/>
        <v>46500</v>
      </c>
      <c r="AE98" s="131">
        <f t="shared" si="23"/>
        <v>-46500</v>
      </c>
    </row>
    <row r="99" spans="3:31" x14ac:dyDescent="0.35">
      <c r="AA99" s="132">
        <f>SUM(AA92:AA98)</f>
        <v>0</v>
      </c>
      <c r="AB99" s="132">
        <f>SUM(AB92:AB98)</f>
        <v>325500</v>
      </c>
      <c r="AC99" s="132">
        <f>SUM(AC92:AC98)</f>
        <v>0</v>
      </c>
      <c r="AD99" s="132">
        <f>SUM(AD92:AD98)</f>
        <v>325500</v>
      </c>
      <c r="AE99" s="132">
        <f>SUM(AE92:AE98)</f>
        <v>-325500</v>
      </c>
    </row>
    <row r="102" spans="3:31" ht="18.899999999999999" customHeight="1" x14ac:dyDescent="0.45">
      <c r="Z102" s="133" t="s">
        <v>186</v>
      </c>
      <c r="AA102" s="133">
        <f>SUM(AA12,AA22,AA31,AA42,AA75,AA87,AA99)</f>
        <v>0</v>
      </c>
      <c r="AB102" s="133">
        <f>SUM(AB12,AB22,AB31,AB42,AB75,AB87,AB99)</f>
        <v>3076500</v>
      </c>
      <c r="AC102" s="133">
        <f>SUM(AC12,AC22,AC31,AC42,AC75,AC87,AC99)</f>
        <v>0</v>
      </c>
      <c r="AD102" s="133">
        <f>SUM(AD12,AD22,AD31,AD42,AD75,AD87,AD99)</f>
        <v>3076500</v>
      </c>
      <c r="AE102" s="133">
        <f>SUM(AE12,AE22,AE31,AE42,AE75,AE87,AE99)</f>
        <v>-3076500</v>
      </c>
    </row>
    <row r="103" spans="3:31" ht="4.5" customHeight="1" x14ac:dyDescent="0.45">
      <c r="Z103" s="134"/>
      <c r="AA103" s="134">
        <f>AA102</f>
        <v>0</v>
      </c>
      <c r="AB103" s="134">
        <f>AB102</f>
        <v>3076500</v>
      </c>
      <c r="AC103" s="134">
        <f>AC102</f>
        <v>0</v>
      </c>
      <c r="AD103" s="134">
        <f>AD102</f>
        <v>3076500</v>
      </c>
      <c r="AE103" s="134">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73">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7">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73">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7">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T49:T73</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T92:T97</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G49:G73</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688"/>
  <sheetViews>
    <sheetView showGridLines="0" topLeftCell="B13" zoomScale="85" zoomScaleNormal="85" workbookViewId="0">
      <selection activeCell="O38" sqref="O38"/>
    </sheetView>
  </sheetViews>
  <sheetFormatPr defaultColWidth="8.9140625" defaultRowHeight="15.5" x14ac:dyDescent="0.35"/>
  <cols>
    <col min="5" max="5" width="14" bestFit="1" customWidth="1"/>
    <col min="6" max="6" width="17.5" bestFit="1" customWidth="1"/>
    <col min="7" max="7" width="15" bestFit="1" customWidth="1"/>
    <col min="8" max="8" width="14.1640625" bestFit="1" customWidth="1"/>
    <col min="9" max="9" width="14.25" bestFit="1" customWidth="1"/>
    <col min="10" max="10" width="19.25" bestFit="1" customWidth="1"/>
    <col min="11" max="11" width="13.4140625" bestFit="1" customWidth="1"/>
    <col min="12" max="15" width="14" bestFit="1" customWidth="1"/>
    <col min="16" max="16" width="14" customWidth="1"/>
    <col min="17" max="17" width="16" bestFit="1" customWidth="1"/>
    <col min="18" max="18" width="14.914062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35">
      <c r="E20" s="54" t="s">
        <v>135</v>
      </c>
      <c r="F20" t="s">
        <v>90</v>
      </c>
    </row>
    <row r="21" spans="5:11" x14ac:dyDescent="0.35">
      <c r="E21" s="54" t="s">
        <v>134</v>
      </c>
      <c r="F21" t="s">
        <v>90</v>
      </c>
    </row>
    <row r="22" spans="5:11" x14ac:dyDescent="0.35">
      <c r="E22" s="54" t="s">
        <v>9</v>
      </c>
      <c r="F22" t="s">
        <v>90</v>
      </c>
    </row>
    <row r="24" spans="5:11" x14ac:dyDescent="0.35">
      <c r="E24" s="54" t="s">
        <v>136</v>
      </c>
      <c r="F24" s="54" t="s">
        <v>153</v>
      </c>
      <c r="G24" s="54" t="s">
        <v>14</v>
      </c>
      <c r="H24" s="54" t="s">
        <v>137</v>
      </c>
      <c r="I24" s="42" t="s">
        <v>145</v>
      </c>
      <c r="J24" t="s">
        <v>158</v>
      </c>
      <c r="K24" t="s">
        <v>146</v>
      </c>
    </row>
    <row r="25" spans="5:11" x14ac:dyDescent="0.35">
      <c r="E25" t="s">
        <v>98</v>
      </c>
      <c r="F25" t="s">
        <v>192</v>
      </c>
      <c r="G25" t="s">
        <v>28</v>
      </c>
      <c r="H25" s="82">
        <v>45767</v>
      </c>
      <c r="I25" s="40">
        <v>30</v>
      </c>
      <c r="J25" s="61">
        <v>220</v>
      </c>
      <c r="K25" s="61">
        <v>6600</v>
      </c>
    </row>
    <row r="26" spans="5:11" x14ac:dyDescent="0.35">
      <c r="E26" t="s">
        <v>98</v>
      </c>
      <c r="F26" t="s">
        <v>192</v>
      </c>
      <c r="G26" t="s">
        <v>28</v>
      </c>
      <c r="H26" s="82">
        <v>45774</v>
      </c>
      <c r="I26" s="40">
        <v>20</v>
      </c>
      <c r="J26" s="61">
        <v>220</v>
      </c>
      <c r="K26" s="61">
        <v>4400</v>
      </c>
    </row>
    <row r="27" spans="5:11" x14ac:dyDescent="0.35">
      <c r="E27" t="s">
        <v>98</v>
      </c>
      <c r="F27" t="s">
        <v>193</v>
      </c>
      <c r="G27" t="s">
        <v>29</v>
      </c>
      <c r="H27" s="82">
        <v>45774</v>
      </c>
      <c r="I27" s="40">
        <v>30</v>
      </c>
      <c r="J27" s="61">
        <v>220</v>
      </c>
      <c r="K27" s="61">
        <v>6600</v>
      </c>
    </row>
    <row r="28" spans="5:11" x14ac:dyDescent="0.35">
      <c r="E28" t="s">
        <v>98</v>
      </c>
      <c r="F28" t="s">
        <v>193</v>
      </c>
      <c r="G28" t="s">
        <v>29</v>
      </c>
      <c r="H28" s="82">
        <v>45781</v>
      </c>
      <c r="I28" s="40">
        <v>20</v>
      </c>
      <c r="J28" s="61">
        <v>220</v>
      </c>
      <c r="K28" s="61">
        <v>4400</v>
      </c>
    </row>
    <row r="29" spans="5:11" x14ac:dyDescent="0.35">
      <c r="E29" t="s">
        <v>98</v>
      </c>
      <c r="F29" t="s">
        <v>447</v>
      </c>
      <c r="G29" t="s">
        <v>28</v>
      </c>
      <c r="H29" s="82">
        <v>45765</v>
      </c>
      <c r="I29" s="40">
        <v>40</v>
      </c>
      <c r="J29" s="61">
        <v>270</v>
      </c>
      <c r="K29" s="61">
        <v>10800</v>
      </c>
    </row>
    <row r="30" spans="5:11" x14ac:dyDescent="0.35">
      <c r="E30" t="s">
        <v>98</v>
      </c>
      <c r="F30" t="s">
        <v>447</v>
      </c>
      <c r="G30" t="s">
        <v>28</v>
      </c>
      <c r="H30" s="82">
        <v>45772</v>
      </c>
      <c r="I30" s="40">
        <v>20</v>
      </c>
      <c r="J30" s="61">
        <v>270</v>
      </c>
      <c r="K30" s="61">
        <v>5400</v>
      </c>
    </row>
    <row r="31" spans="5:11" x14ac:dyDescent="0.35">
      <c r="E31" t="s">
        <v>98</v>
      </c>
      <c r="F31" t="s">
        <v>445</v>
      </c>
      <c r="G31" t="s">
        <v>29</v>
      </c>
      <c r="H31" s="82">
        <v>45772</v>
      </c>
      <c r="I31" s="40">
        <v>40</v>
      </c>
      <c r="J31" s="61">
        <v>270</v>
      </c>
      <c r="K31" s="61">
        <v>10800</v>
      </c>
    </row>
    <row r="32" spans="5:11" x14ac:dyDescent="0.35">
      <c r="E32" t="s">
        <v>98</v>
      </c>
      <c r="F32" t="s">
        <v>445</v>
      </c>
      <c r="G32" t="s">
        <v>29</v>
      </c>
      <c r="H32" s="82">
        <v>45779</v>
      </c>
      <c r="I32" s="40">
        <v>20</v>
      </c>
      <c r="J32" s="61">
        <v>270</v>
      </c>
      <c r="K32" s="61">
        <v>5400</v>
      </c>
    </row>
    <row r="33" spans="5:11" x14ac:dyDescent="0.35">
      <c r="E33" t="s">
        <v>98</v>
      </c>
      <c r="F33" t="s">
        <v>1203</v>
      </c>
      <c r="G33" t="s">
        <v>28</v>
      </c>
      <c r="H33" s="82">
        <v>45873</v>
      </c>
      <c r="I33" s="40">
        <v>9</v>
      </c>
      <c r="J33" s="61">
        <v>275</v>
      </c>
      <c r="K33" s="61">
        <v>2475</v>
      </c>
    </row>
    <row r="34" spans="5:11" x14ac:dyDescent="0.35">
      <c r="E34" t="s">
        <v>98</v>
      </c>
      <c r="F34" t="s">
        <v>1203</v>
      </c>
      <c r="G34" t="s">
        <v>28</v>
      </c>
      <c r="H34" s="82">
        <v>45880</v>
      </c>
      <c r="I34" s="40">
        <v>4</v>
      </c>
      <c r="J34" s="61">
        <v>225</v>
      </c>
      <c r="K34" s="61">
        <v>900</v>
      </c>
    </row>
    <row r="35" spans="5:11" x14ac:dyDescent="0.35">
      <c r="E35" t="s">
        <v>98</v>
      </c>
      <c r="F35" t="s">
        <v>1202</v>
      </c>
      <c r="G35" t="s">
        <v>29</v>
      </c>
      <c r="H35" s="82">
        <v>45887</v>
      </c>
      <c r="I35" s="40">
        <v>9</v>
      </c>
      <c r="J35" s="61">
        <v>275</v>
      </c>
      <c r="K35" s="61">
        <v>2475</v>
      </c>
    </row>
    <row r="36" spans="5:11" x14ac:dyDescent="0.35">
      <c r="E36" t="s">
        <v>98</v>
      </c>
      <c r="F36" t="s">
        <v>1202</v>
      </c>
      <c r="G36" t="s">
        <v>29</v>
      </c>
      <c r="H36" s="82">
        <v>45894</v>
      </c>
      <c r="I36" s="40">
        <v>4</v>
      </c>
      <c r="J36" s="61">
        <v>225</v>
      </c>
      <c r="K36" s="61">
        <v>900</v>
      </c>
    </row>
    <row r="37" spans="5:11" x14ac:dyDescent="0.35">
      <c r="E37" t="s">
        <v>111</v>
      </c>
      <c r="F37" t="s">
        <v>190</v>
      </c>
      <c r="G37" t="s">
        <v>28</v>
      </c>
      <c r="H37" s="82">
        <v>45880</v>
      </c>
      <c r="I37" s="40">
        <v>0</v>
      </c>
      <c r="J37" s="61">
        <v>0</v>
      </c>
      <c r="K37" s="61">
        <v>0</v>
      </c>
    </row>
    <row r="38" spans="5:11" x14ac:dyDescent="0.35">
      <c r="E38" t="s">
        <v>111</v>
      </c>
      <c r="F38" t="s">
        <v>190</v>
      </c>
      <c r="G38" t="s">
        <v>28</v>
      </c>
      <c r="H38" s="82">
        <v>45887</v>
      </c>
      <c r="I38" s="40">
        <v>0</v>
      </c>
      <c r="J38" s="61">
        <v>0</v>
      </c>
      <c r="K38" s="61">
        <v>0</v>
      </c>
    </row>
    <row r="39" spans="5:11" x14ac:dyDescent="0.35">
      <c r="E39" t="s">
        <v>111</v>
      </c>
      <c r="F39" t="s">
        <v>191</v>
      </c>
      <c r="G39" t="s">
        <v>29</v>
      </c>
      <c r="H39" s="82">
        <v>45887</v>
      </c>
      <c r="I39" s="40">
        <v>0</v>
      </c>
      <c r="J39" s="61">
        <v>0</v>
      </c>
      <c r="K39" s="61">
        <v>0</v>
      </c>
    </row>
    <row r="40" spans="5:11" x14ac:dyDescent="0.35">
      <c r="E40" t="s">
        <v>111</v>
      </c>
      <c r="F40" t="s">
        <v>191</v>
      </c>
      <c r="G40" t="s">
        <v>29</v>
      </c>
      <c r="H40" s="82">
        <v>45894</v>
      </c>
      <c r="I40" s="40">
        <v>0</v>
      </c>
      <c r="J40" s="61">
        <v>0</v>
      </c>
      <c r="K40" s="61">
        <v>0</v>
      </c>
    </row>
    <row r="41" spans="5:11" x14ac:dyDescent="0.35">
      <c r="E41" t="s">
        <v>111</v>
      </c>
      <c r="F41" t="s">
        <v>560</v>
      </c>
      <c r="G41" t="s">
        <v>28</v>
      </c>
      <c r="H41" s="82">
        <v>46013</v>
      </c>
      <c r="I41" s="40">
        <v>80</v>
      </c>
      <c r="J41" s="61">
        <v>250</v>
      </c>
      <c r="K41" s="61">
        <v>20000</v>
      </c>
    </row>
    <row r="42" spans="5:11" x14ac:dyDescent="0.35">
      <c r="E42" t="s">
        <v>111</v>
      </c>
      <c r="F42" t="s">
        <v>560</v>
      </c>
      <c r="G42" t="s">
        <v>28</v>
      </c>
      <c r="H42" s="82">
        <v>46020</v>
      </c>
      <c r="I42" s="40">
        <v>80</v>
      </c>
      <c r="J42" s="61">
        <v>250</v>
      </c>
      <c r="K42" s="61">
        <v>20000</v>
      </c>
    </row>
    <row r="43" spans="5:11" x14ac:dyDescent="0.35">
      <c r="E43" t="s">
        <v>111</v>
      </c>
      <c r="F43" t="s">
        <v>561</v>
      </c>
      <c r="G43" t="s">
        <v>29</v>
      </c>
      <c r="H43" s="82">
        <v>46020</v>
      </c>
      <c r="I43" s="40">
        <v>80</v>
      </c>
      <c r="J43" s="61">
        <v>250</v>
      </c>
      <c r="K43" s="61">
        <v>20000</v>
      </c>
    </row>
    <row r="44" spans="5:11" x14ac:dyDescent="0.35">
      <c r="E44" t="s">
        <v>111</v>
      </c>
      <c r="F44" t="s">
        <v>561</v>
      </c>
      <c r="G44" t="s">
        <v>29</v>
      </c>
      <c r="H44" s="82">
        <v>46027</v>
      </c>
      <c r="I44" s="40">
        <v>80</v>
      </c>
      <c r="J44" s="61">
        <v>250</v>
      </c>
      <c r="K44" s="61">
        <v>20000</v>
      </c>
    </row>
    <row r="45" spans="5:11" x14ac:dyDescent="0.35">
      <c r="E45" t="s">
        <v>111</v>
      </c>
      <c r="F45" t="s">
        <v>1203</v>
      </c>
      <c r="G45" t="s">
        <v>28</v>
      </c>
      <c r="H45" s="82">
        <v>45866</v>
      </c>
      <c r="I45" s="40">
        <v>50</v>
      </c>
      <c r="J45" s="61">
        <v>225</v>
      </c>
      <c r="K45" s="61">
        <v>11250</v>
      </c>
    </row>
    <row r="46" spans="5:11" x14ac:dyDescent="0.35">
      <c r="E46" t="s">
        <v>111</v>
      </c>
      <c r="F46" t="s">
        <v>1203</v>
      </c>
      <c r="G46" t="s">
        <v>28</v>
      </c>
      <c r="H46" s="82">
        <v>45873</v>
      </c>
      <c r="I46" s="40">
        <v>50</v>
      </c>
      <c r="J46" s="61">
        <v>225</v>
      </c>
      <c r="K46" s="61">
        <v>11250</v>
      </c>
    </row>
    <row r="47" spans="5:11" x14ac:dyDescent="0.35">
      <c r="E47" t="s">
        <v>111</v>
      </c>
      <c r="F47" t="s">
        <v>1203</v>
      </c>
      <c r="G47" t="s">
        <v>28</v>
      </c>
      <c r="H47" s="82">
        <v>45894</v>
      </c>
      <c r="I47" s="40">
        <v>50</v>
      </c>
      <c r="J47" s="61">
        <v>225</v>
      </c>
      <c r="K47" s="61">
        <v>11250</v>
      </c>
    </row>
    <row r="48" spans="5:11" x14ac:dyDescent="0.35">
      <c r="E48" t="s">
        <v>111</v>
      </c>
      <c r="F48" t="s">
        <v>1203</v>
      </c>
      <c r="G48" t="s">
        <v>28</v>
      </c>
      <c r="H48" s="82">
        <v>45901</v>
      </c>
      <c r="I48" s="40">
        <v>50</v>
      </c>
      <c r="J48" s="61">
        <v>225</v>
      </c>
      <c r="K48" s="61">
        <v>11250</v>
      </c>
    </row>
    <row r="49" spans="5:11" x14ac:dyDescent="0.35">
      <c r="E49" t="s">
        <v>111</v>
      </c>
      <c r="F49" t="s">
        <v>1202</v>
      </c>
      <c r="G49" t="s">
        <v>29</v>
      </c>
      <c r="H49" s="82">
        <v>45873</v>
      </c>
      <c r="I49" s="40">
        <v>50</v>
      </c>
      <c r="J49" s="61">
        <v>225</v>
      </c>
      <c r="K49" s="61">
        <v>11250</v>
      </c>
    </row>
    <row r="50" spans="5:11" x14ac:dyDescent="0.35">
      <c r="E50" t="s">
        <v>111</v>
      </c>
      <c r="F50" t="s">
        <v>1202</v>
      </c>
      <c r="G50" t="s">
        <v>29</v>
      </c>
      <c r="H50" s="82">
        <v>45880</v>
      </c>
      <c r="I50" s="40">
        <v>50</v>
      </c>
      <c r="J50" s="61">
        <v>225</v>
      </c>
      <c r="K50" s="61">
        <v>11250</v>
      </c>
    </row>
    <row r="51" spans="5:11" x14ac:dyDescent="0.35">
      <c r="E51" t="s">
        <v>111</v>
      </c>
      <c r="F51" t="s">
        <v>1202</v>
      </c>
      <c r="G51" t="s">
        <v>29</v>
      </c>
      <c r="H51" s="82">
        <v>45901</v>
      </c>
      <c r="I51" s="40">
        <v>50</v>
      </c>
      <c r="J51" s="61">
        <v>225</v>
      </c>
      <c r="K51" s="61">
        <v>11250</v>
      </c>
    </row>
    <row r="52" spans="5:11" x14ac:dyDescent="0.35">
      <c r="E52" t="s">
        <v>111</v>
      </c>
      <c r="F52" t="s">
        <v>1202</v>
      </c>
      <c r="G52" t="s">
        <v>29</v>
      </c>
      <c r="H52" s="82">
        <v>45908</v>
      </c>
      <c r="I52" s="40">
        <v>50</v>
      </c>
      <c r="J52" s="61">
        <v>225</v>
      </c>
      <c r="K52" s="61">
        <v>11250</v>
      </c>
    </row>
    <row r="53" spans="5:11" x14ac:dyDescent="0.35">
      <c r="E53" t="s">
        <v>111</v>
      </c>
      <c r="F53" t="s">
        <v>1370</v>
      </c>
      <c r="G53" t="s">
        <v>28</v>
      </c>
      <c r="H53" s="82">
        <v>45880</v>
      </c>
      <c r="I53" s="40">
        <v>200</v>
      </c>
      <c r="J53" s="61">
        <v>240</v>
      </c>
      <c r="K53" s="61">
        <v>48000</v>
      </c>
    </row>
    <row r="54" spans="5:11" x14ac:dyDescent="0.35">
      <c r="E54" t="s">
        <v>111</v>
      </c>
      <c r="F54" t="s">
        <v>1370</v>
      </c>
      <c r="G54" t="s">
        <v>28</v>
      </c>
      <c r="H54" s="82">
        <v>45887</v>
      </c>
      <c r="I54" s="40">
        <v>200</v>
      </c>
      <c r="J54" s="61">
        <v>240</v>
      </c>
      <c r="K54" s="61">
        <v>48000</v>
      </c>
    </row>
    <row r="55" spans="5:11" x14ac:dyDescent="0.35">
      <c r="E55" t="s">
        <v>111</v>
      </c>
      <c r="F55" t="s">
        <v>1368</v>
      </c>
      <c r="G55" t="s">
        <v>29</v>
      </c>
      <c r="H55" s="82">
        <v>45887</v>
      </c>
      <c r="I55" s="40">
        <v>200</v>
      </c>
      <c r="J55" s="61">
        <v>240</v>
      </c>
      <c r="K55" s="61">
        <v>48000</v>
      </c>
    </row>
    <row r="56" spans="5:11" x14ac:dyDescent="0.35">
      <c r="E56" t="s">
        <v>111</v>
      </c>
      <c r="F56" t="s">
        <v>1368</v>
      </c>
      <c r="G56" t="s">
        <v>29</v>
      </c>
      <c r="H56" s="82">
        <v>45894</v>
      </c>
      <c r="I56" s="40">
        <v>200</v>
      </c>
      <c r="J56" s="61">
        <v>240</v>
      </c>
      <c r="K56" s="61">
        <v>48000</v>
      </c>
    </row>
    <row r="57" spans="5:11" x14ac:dyDescent="0.35">
      <c r="E57" t="s">
        <v>97</v>
      </c>
      <c r="F57" t="s">
        <v>190</v>
      </c>
      <c r="G57" t="s">
        <v>163</v>
      </c>
      <c r="H57" s="82">
        <v>45765</v>
      </c>
      <c r="I57" s="40">
        <v>124</v>
      </c>
      <c r="J57" s="61">
        <v>276.81451612903226</v>
      </c>
      <c r="K57" s="61">
        <v>34325</v>
      </c>
    </row>
    <row r="58" spans="5:11" x14ac:dyDescent="0.35">
      <c r="E58" t="s">
        <v>97</v>
      </c>
      <c r="F58" t="s">
        <v>190</v>
      </c>
      <c r="G58" t="s">
        <v>163</v>
      </c>
      <c r="H58" s="82">
        <v>45772</v>
      </c>
      <c r="I58" s="40">
        <v>120</v>
      </c>
      <c r="J58" s="61">
        <v>276.875</v>
      </c>
      <c r="K58" s="61">
        <v>33225</v>
      </c>
    </row>
    <row r="59" spans="5:11" x14ac:dyDescent="0.35">
      <c r="E59" t="s">
        <v>97</v>
      </c>
      <c r="F59" t="s">
        <v>191</v>
      </c>
      <c r="G59" t="s">
        <v>162</v>
      </c>
      <c r="H59" s="82">
        <v>45772</v>
      </c>
      <c r="I59" s="40">
        <v>124</v>
      </c>
      <c r="J59" s="61">
        <v>276.81451612903226</v>
      </c>
      <c r="K59" s="61">
        <v>34325</v>
      </c>
    </row>
    <row r="60" spans="5:11" x14ac:dyDescent="0.35">
      <c r="E60" t="s">
        <v>97</v>
      </c>
      <c r="F60" t="s">
        <v>191</v>
      </c>
      <c r="G60" t="s">
        <v>162</v>
      </c>
      <c r="H60" s="82">
        <v>45779</v>
      </c>
      <c r="I60" s="40">
        <v>120</v>
      </c>
      <c r="J60" s="61">
        <v>276.875</v>
      </c>
      <c r="K60" s="61">
        <v>33225</v>
      </c>
    </row>
    <row r="61" spans="5:11" x14ac:dyDescent="0.35">
      <c r="E61" t="s">
        <v>97</v>
      </c>
      <c r="F61" t="s">
        <v>194</v>
      </c>
      <c r="G61" t="s">
        <v>26</v>
      </c>
      <c r="H61" s="82">
        <v>45752</v>
      </c>
      <c r="I61" s="40">
        <v>16</v>
      </c>
      <c r="J61" s="61">
        <v>170</v>
      </c>
      <c r="K61" s="61">
        <v>2720</v>
      </c>
    </row>
    <row r="62" spans="5:11" x14ac:dyDescent="0.35">
      <c r="E62" t="s">
        <v>97</v>
      </c>
      <c r="F62" t="s">
        <v>194</v>
      </c>
      <c r="G62" t="s">
        <v>130</v>
      </c>
      <c r="H62" s="82">
        <v>45752</v>
      </c>
      <c r="I62" s="40">
        <v>44</v>
      </c>
      <c r="J62" s="61">
        <v>235</v>
      </c>
      <c r="K62" s="61">
        <v>10340</v>
      </c>
    </row>
    <row r="63" spans="5:11" x14ac:dyDescent="0.35">
      <c r="E63" t="s">
        <v>97</v>
      </c>
      <c r="F63" t="s">
        <v>194</v>
      </c>
      <c r="G63" t="s">
        <v>130</v>
      </c>
      <c r="H63" s="82">
        <v>45759</v>
      </c>
      <c r="I63" s="40">
        <v>40</v>
      </c>
      <c r="J63" s="61">
        <v>235</v>
      </c>
      <c r="K63" s="61">
        <v>9400</v>
      </c>
    </row>
    <row r="64" spans="5:11" x14ac:dyDescent="0.35">
      <c r="E64" t="s">
        <v>97</v>
      </c>
      <c r="F64" t="s">
        <v>194</v>
      </c>
      <c r="G64" t="s">
        <v>130</v>
      </c>
      <c r="H64" s="82">
        <v>45766</v>
      </c>
      <c r="I64" s="40">
        <v>83</v>
      </c>
      <c r="J64" s="61">
        <v>262.22891566265059</v>
      </c>
      <c r="K64" s="61">
        <v>21765</v>
      </c>
    </row>
    <row r="65" spans="5:11" x14ac:dyDescent="0.35">
      <c r="E65" t="s">
        <v>97</v>
      </c>
      <c r="F65" t="s">
        <v>194</v>
      </c>
      <c r="G65" t="s">
        <v>130</v>
      </c>
      <c r="H65" s="82">
        <v>45773</v>
      </c>
      <c r="I65" s="40">
        <v>80</v>
      </c>
      <c r="J65" s="61">
        <v>262.5</v>
      </c>
      <c r="K65" s="61">
        <v>21000</v>
      </c>
    </row>
    <row r="66" spans="5:11" x14ac:dyDescent="0.35">
      <c r="E66" t="s">
        <v>97</v>
      </c>
      <c r="F66" t="s">
        <v>195</v>
      </c>
      <c r="G66" t="s">
        <v>27</v>
      </c>
      <c r="H66" s="82">
        <v>45759</v>
      </c>
      <c r="I66" s="40">
        <v>16</v>
      </c>
      <c r="J66" s="61">
        <v>170</v>
      </c>
      <c r="K66" s="61">
        <v>2720</v>
      </c>
    </row>
    <row r="67" spans="5:11" x14ac:dyDescent="0.35">
      <c r="E67" t="s">
        <v>97</v>
      </c>
      <c r="F67" t="s">
        <v>195</v>
      </c>
      <c r="G67" t="s">
        <v>126</v>
      </c>
      <c r="H67" s="82">
        <v>45780</v>
      </c>
      <c r="I67" s="40">
        <v>80</v>
      </c>
      <c r="J67" s="61">
        <v>262.5</v>
      </c>
      <c r="K67" s="61">
        <v>21000</v>
      </c>
    </row>
    <row r="68" spans="5:11" x14ac:dyDescent="0.35">
      <c r="E68" t="s">
        <v>97</v>
      </c>
      <c r="F68" t="s">
        <v>195</v>
      </c>
      <c r="G68" t="s">
        <v>126</v>
      </c>
      <c r="H68" s="82">
        <v>45759</v>
      </c>
      <c r="I68" s="40">
        <v>44</v>
      </c>
      <c r="J68" s="61">
        <v>235</v>
      </c>
      <c r="K68" s="61">
        <v>10340</v>
      </c>
    </row>
    <row r="69" spans="5:11" x14ac:dyDescent="0.35">
      <c r="E69" t="s">
        <v>97</v>
      </c>
      <c r="F69" t="s">
        <v>195</v>
      </c>
      <c r="G69" t="s">
        <v>126</v>
      </c>
      <c r="H69" s="82">
        <v>45766</v>
      </c>
      <c r="I69" s="40">
        <v>40</v>
      </c>
      <c r="J69" s="61">
        <v>235</v>
      </c>
      <c r="K69" s="61">
        <v>9400</v>
      </c>
    </row>
    <row r="70" spans="5:11" x14ac:dyDescent="0.35">
      <c r="E70" t="s">
        <v>97</v>
      </c>
      <c r="F70" t="s">
        <v>195</v>
      </c>
      <c r="G70" t="s">
        <v>126</v>
      </c>
      <c r="H70" s="82">
        <v>45773</v>
      </c>
      <c r="I70" s="40">
        <v>83</v>
      </c>
      <c r="J70" s="61">
        <v>262.22891566265059</v>
      </c>
      <c r="K70" s="61">
        <v>21765</v>
      </c>
    </row>
    <row r="71" spans="5:11" x14ac:dyDescent="0.35">
      <c r="E71" t="s">
        <v>97</v>
      </c>
      <c r="F71" t="s">
        <v>922</v>
      </c>
      <c r="G71" t="s">
        <v>130</v>
      </c>
      <c r="H71" s="82">
        <v>45899</v>
      </c>
      <c r="I71" s="40">
        <v>130</v>
      </c>
      <c r="J71" s="61">
        <v>222.5</v>
      </c>
      <c r="K71" s="61">
        <v>28925</v>
      </c>
    </row>
    <row r="72" spans="5:11" x14ac:dyDescent="0.35">
      <c r="E72" t="s">
        <v>97</v>
      </c>
      <c r="F72" t="s">
        <v>922</v>
      </c>
      <c r="G72" t="s">
        <v>130</v>
      </c>
      <c r="H72" s="82">
        <v>45906</v>
      </c>
      <c r="I72" s="40">
        <v>130</v>
      </c>
      <c r="J72" s="61">
        <v>222.5</v>
      </c>
      <c r="K72" s="61">
        <v>28925</v>
      </c>
    </row>
    <row r="73" spans="5:11" x14ac:dyDescent="0.35">
      <c r="E73" t="s">
        <v>97</v>
      </c>
      <c r="F73" t="s">
        <v>922</v>
      </c>
      <c r="G73" t="s">
        <v>130</v>
      </c>
      <c r="H73" s="82">
        <v>45864</v>
      </c>
      <c r="I73" s="40">
        <v>130</v>
      </c>
      <c r="J73" s="61">
        <v>222.5</v>
      </c>
      <c r="K73" s="61">
        <v>28925</v>
      </c>
    </row>
    <row r="74" spans="5:11" x14ac:dyDescent="0.35">
      <c r="E74" t="s">
        <v>97</v>
      </c>
      <c r="F74" t="s">
        <v>922</v>
      </c>
      <c r="G74" t="s">
        <v>130</v>
      </c>
      <c r="H74" s="82">
        <v>45871</v>
      </c>
      <c r="I74" s="40">
        <v>130</v>
      </c>
      <c r="J74" s="61">
        <v>222.5</v>
      </c>
      <c r="K74" s="61">
        <v>28925</v>
      </c>
    </row>
    <row r="75" spans="5:11" x14ac:dyDescent="0.35">
      <c r="E75" t="s">
        <v>97</v>
      </c>
      <c r="F75" t="s">
        <v>922</v>
      </c>
      <c r="G75" t="s">
        <v>130</v>
      </c>
      <c r="H75" s="82">
        <v>45878</v>
      </c>
      <c r="I75" s="40">
        <v>130</v>
      </c>
      <c r="J75" s="61">
        <v>222.5</v>
      </c>
      <c r="K75" s="61">
        <v>28925</v>
      </c>
    </row>
    <row r="76" spans="5:11" x14ac:dyDescent="0.35">
      <c r="E76" t="s">
        <v>97</v>
      </c>
      <c r="F76" t="s">
        <v>922</v>
      </c>
      <c r="G76" t="s">
        <v>130</v>
      </c>
      <c r="H76" s="82">
        <v>45885</v>
      </c>
      <c r="I76" s="40">
        <v>130</v>
      </c>
      <c r="J76" s="61">
        <v>222.5</v>
      </c>
      <c r="K76" s="61">
        <v>28925</v>
      </c>
    </row>
    <row r="77" spans="5:11" x14ac:dyDescent="0.35">
      <c r="E77" t="s">
        <v>97</v>
      </c>
      <c r="F77" t="s">
        <v>922</v>
      </c>
      <c r="G77" t="s">
        <v>130</v>
      </c>
      <c r="H77" s="82">
        <v>45892</v>
      </c>
      <c r="I77" s="40">
        <v>130</v>
      </c>
      <c r="J77" s="61">
        <v>222.5</v>
      </c>
      <c r="K77" s="61">
        <v>28925</v>
      </c>
    </row>
    <row r="78" spans="5:11" x14ac:dyDescent="0.35">
      <c r="E78" t="s">
        <v>97</v>
      </c>
      <c r="F78" t="s">
        <v>921</v>
      </c>
      <c r="G78" t="s">
        <v>126</v>
      </c>
      <c r="H78" s="82">
        <v>45899</v>
      </c>
      <c r="I78" s="40">
        <v>130</v>
      </c>
      <c r="J78" s="61">
        <v>222.5</v>
      </c>
      <c r="K78" s="61">
        <v>28925</v>
      </c>
    </row>
    <row r="79" spans="5:11" x14ac:dyDescent="0.35">
      <c r="E79" t="s">
        <v>97</v>
      </c>
      <c r="F79" t="s">
        <v>921</v>
      </c>
      <c r="G79" t="s">
        <v>126</v>
      </c>
      <c r="H79" s="82">
        <v>45906</v>
      </c>
      <c r="I79" s="40">
        <v>130</v>
      </c>
      <c r="J79" s="61">
        <v>222.5</v>
      </c>
      <c r="K79" s="61">
        <v>28925</v>
      </c>
    </row>
    <row r="80" spans="5:11" x14ac:dyDescent="0.35">
      <c r="E80" t="s">
        <v>97</v>
      </c>
      <c r="F80" t="s">
        <v>921</v>
      </c>
      <c r="G80" t="s">
        <v>126</v>
      </c>
      <c r="H80" s="82">
        <v>45913</v>
      </c>
      <c r="I80" s="40">
        <v>130</v>
      </c>
      <c r="J80" s="61">
        <v>222.5</v>
      </c>
      <c r="K80" s="61">
        <v>28925</v>
      </c>
    </row>
    <row r="81" spans="5:11" x14ac:dyDescent="0.35">
      <c r="E81" t="s">
        <v>97</v>
      </c>
      <c r="F81" t="s">
        <v>921</v>
      </c>
      <c r="G81" t="s">
        <v>126</v>
      </c>
      <c r="H81" s="82">
        <v>45871</v>
      </c>
      <c r="I81" s="40">
        <v>130</v>
      </c>
      <c r="J81" s="61">
        <v>222.5</v>
      </c>
      <c r="K81" s="61">
        <v>28925</v>
      </c>
    </row>
    <row r="82" spans="5:11" x14ac:dyDescent="0.35">
      <c r="E82" t="s">
        <v>97</v>
      </c>
      <c r="F82" t="s">
        <v>921</v>
      </c>
      <c r="G82" t="s">
        <v>126</v>
      </c>
      <c r="H82" s="82">
        <v>45878</v>
      </c>
      <c r="I82" s="40">
        <v>130</v>
      </c>
      <c r="J82" s="61">
        <v>222.5</v>
      </c>
      <c r="K82" s="61">
        <v>28925</v>
      </c>
    </row>
    <row r="83" spans="5:11" x14ac:dyDescent="0.35">
      <c r="E83" t="s">
        <v>97</v>
      </c>
      <c r="F83" t="s">
        <v>921</v>
      </c>
      <c r="G83" t="s">
        <v>126</v>
      </c>
      <c r="H83" s="82">
        <v>45885</v>
      </c>
      <c r="I83" s="40">
        <v>130</v>
      </c>
      <c r="J83" s="61">
        <v>222.5</v>
      </c>
      <c r="K83" s="61">
        <v>28925</v>
      </c>
    </row>
    <row r="84" spans="5:11" x14ac:dyDescent="0.35">
      <c r="E84" t="s">
        <v>97</v>
      </c>
      <c r="F84" t="s">
        <v>921</v>
      </c>
      <c r="G84" t="s">
        <v>126</v>
      </c>
      <c r="H84" s="82">
        <v>45892</v>
      </c>
      <c r="I84" s="40">
        <v>130</v>
      </c>
      <c r="J84" s="61">
        <v>222.5</v>
      </c>
      <c r="K84" s="61">
        <v>28925</v>
      </c>
    </row>
    <row r="85" spans="5:11" x14ac:dyDescent="0.35">
      <c r="E85" t="s">
        <v>112</v>
      </c>
      <c r="F85" t="s">
        <v>89</v>
      </c>
      <c r="G85" t="s">
        <v>26</v>
      </c>
      <c r="H85" s="82">
        <v>45766</v>
      </c>
      <c r="I85" s="40">
        <v>30</v>
      </c>
      <c r="J85" s="61">
        <v>175</v>
      </c>
      <c r="K85" s="61">
        <v>5250</v>
      </c>
    </row>
    <row r="86" spans="5:11" x14ac:dyDescent="0.35">
      <c r="E86" t="s">
        <v>112</v>
      </c>
      <c r="F86" t="s">
        <v>89</v>
      </c>
      <c r="G86" t="s">
        <v>26</v>
      </c>
      <c r="H86" s="82">
        <v>45773</v>
      </c>
      <c r="I86" s="40">
        <v>14</v>
      </c>
      <c r="J86" s="61">
        <v>175</v>
      </c>
      <c r="K86" s="61">
        <v>2450</v>
      </c>
    </row>
    <row r="87" spans="5:11" x14ac:dyDescent="0.35">
      <c r="E87" t="s">
        <v>112</v>
      </c>
      <c r="F87" t="s">
        <v>89</v>
      </c>
      <c r="G87" t="s">
        <v>26</v>
      </c>
      <c r="H87" s="82">
        <v>45899</v>
      </c>
      <c r="I87" s="40">
        <v>10</v>
      </c>
      <c r="J87" s="61">
        <v>175</v>
      </c>
      <c r="K87" s="61">
        <v>1750</v>
      </c>
    </row>
    <row r="88" spans="5:11" x14ac:dyDescent="0.35">
      <c r="E88" t="s">
        <v>112</v>
      </c>
      <c r="F88" t="s">
        <v>89</v>
      </c>
      <c r="G88" t="s">
        <v>26</v>
      </c>
      <c r="H88" s="82">
        <v>45906</v>
      </c>
      <c r="I88" s="40">
        <v>55</v>
      </c>
      <c r="J88" s="61">
        <v>177.04545454545453</v>
      </c>
      <c r="K88" s="61">
        <v>9737.5</v>
      </c>
    </row>
    <row r="89" spans="5:11" x14ac:dyDescent="0.35">
      <c r="E89" t="s">
        <v>112</v>
      </c>
      <c r="F89" t="s">
        <v>89</v>
      </c>
      <c r="G89" t="s">
        <v>26</v>
      </c>
      <c r="H89" s="82">
        <v>45913</v>
      </c>
      <c r="I89" s="40">
        <v>25</v>
      </c>
      <c r="J89" s="61">
        <v>179.5</v>
      </c>
      <c r="K89" s="61">
        <v>4487.5</v>
      </c>
    </row>
    <row r="90" spans="5:11" x14ac:dyDescent="0.35">
      <c r="E90" t="s">
        <v>112</v>
      </c>
      <c r="F90" t="s">
        <v>89</v>
      </c>
      <c r="G90" t="s">
        <v>26</v>
      </c>
      <c r="H90" s="82">
        <v>45920</v>
      </c>
      <c r="I90" s="40">
        <v>25</v>
      </c>
      <c r="J90" s="61">
        <v>179.5</v>
      </c>
      <c r="K90" s="61">
        <v>4487.5</v>
      </c>
    </row>
    <row r="91" spans="5:11" x14ac:dyDescent="0.35">
      <c r="E91" t="s">
        <v>112</v>
      </c>
      <c r="F91" t="s">
        <v>89</v>
      </c>
      <c r="G91" t="s">
        <v>26</v>
      </c>
      <c r="H91" s="82">
        <v>45927</v>
      </c>
      <c r="I91" s="40">
        <v>25</v>
      </c>
      <c r="J91" s="61">
        <v>179.5</v>
      </c>
      <c r="K91" s="61">
        <v>4487.5</v>
      </c>
    </row>
    <row r="92" spans="5:11" x14ac:dyDescent="0.35">
      <c r="E92" t="s">
        <v>112</v>
      </c>
      <c r="F92" t="s">
        <v>89</v>
      </c>
      <c r="G92" t="s">
        <v>26</v>
      </c>
      <c r="H92" s="82">
        <v>45934</v>
      </c>
      <c r="I92" s="40">
        <v>25</v>
      </c>
      <c r="J92" s="61">
        <v>179.5</v>
      </c>
      <c r="K92" s="61">
        <v>4487.5</v>
      </c>
    </row>
    <row r="93" spans="5:11" x14ac:dyDescent="0.35">
      <c r="E93" t="s">
        <v>112</v>
      </c>
      <c r="F93" t="s">
        <v>89</v>
      </c>
      <c r="G93" t="s">
        <v>26</v>
      </c>
      <c r="H93" s="82">
        <v>45941</v>
      </c>
      <c r="I93" s="40">
        <v>27</v>
      </c>
      <c r="J93" s="61">
        <v>181.0185185185185</v>
      </c>
      <c r="K93" s="61">
        <v>4887.5</v>
      </c>
    </row>
    <row r="94" spans="5:11" x14ac:dyDescent="0.35">
      <c r="E94" t="s">
        <v>112</v>
      </c>
      <c r="F94" t="s">
        <v>89</v>
      </c>
      <c r="G94" t="s">
        <v>26</v>
      </c>
      <c r="H94" s="82">
        <v>45948</v>
      </c>
      <c r="I94" s="40">
        <v>40</v>
      </c>
      <c r="J94" s="61">
        <v>180.625</v>
      </c>
      <c r="K94" s="61">
        <v>7225</v>
      </c>
    </row>
    <row r="95" spans="5:11" x14ac:dyDescent="0.35">
      <c r="E95" t="s">
        <v>112</v>
      </c>
      <c r="F95" t="s">
        <v>89</v>
      </c>
      <c r="G95" t="s">
        <v>26</v>
      </c>
      <c r="H95" s="82">
        <v>45955</v>
      </c>
      <c r="I95" s="40">
        <v>25</v>
      </c>
      <c r="J95" s="61">
        <v>179.5</v>
      </c>
      <c r="K95" s="61">
        <v>4487.5</v>
      </c>
    </row>
    <row r="96" spans="5:11" x14ac:dyDescent="0.35">
      <c r="E96" t="s">
        <v>112</v>
      </c>
      <c r="F96" t="s">
        <v>89</v>
      </c>
      <c r="G96" t="s">
        <v>26</v>
      </c>
      <c r="H96" s="82">
        <v>45836</v>
      </c>
      <c r="I96" s="40">
        <v>10</v>
      </c>
      <c r="J96" s="61">
        <v>195</v>
      </c>
      <c r="K96" s="61">
        <v>1950</v>
      </c>
    </row>
    <row r="97" spans="5:11" x14ac:dyDescent="0.35">
      <c r="E97" t="s">
        <v>112</v>
      </c>
      <c r="F97" t="s">
        <v>89</v>
      </c>
      <c r="G97" t="s">
        <v>26</v>
      </c>
      <c r="H97" s="82">
        <v>45843</v>
      </c>
      <c r="I97" s="40">
        <v>10</v>
      </c>
      <c r="J97" s="61">
        <v>195</v>
      </c>
      <c r="K97" s="61">
        <v>1950</v>
      </c>
    </row>
    <row r="98" spans="5:11" x14ac:dyDescent="0.35">
      <c r="E98" t="s">
        <v>112</v>
      </c>
      <c r="F98" t="s">
        <v>89</v>
      </c>
      <c r="G98" t="s">
        <v>26</v>
      </c>
      <c r="H98" s="82">
        <v>45850</v>
      </c>
      <c r="I98" s="40">
        <v>10</v>
      </c>
      <c r="J98" s="61">
        <v>195</v>
      </c>
      <c r="K98" s="61">
        <v>1950</v>
      </c>
    </row>
    <row r="99" spans="5:11" x14ac:dyDescent="0.35">
      <c r="E99" t="s">
        <v>112</v>
      </c>
      <c r="F99" t="s">
        <v>89</v>
      </c>
      <c r="G99" t="s">
        <v>26</v>
      </c>
      <c r="H99" s="82">
        <v>45857</v>
      </c>
      <c r="I99" s="40">
        <v>10</v>
      </c>
      <c r="J99" s="61">
        <v>195</v>
      </c>
      <c r="K99" s="61">
        <v>1950</v>
      </c>
    </row>
    <row r="100" spans="5:11" x14ac:dyDescent="0.35">
      <c r="E100" t="s">
        <v>112</v>
      </c>
      <c r="F100" t="s">
        <v>89</v>
      </c>
      <c r="G100" t="s">
        <v>26</v>
      </c>
      <c r="H100" s="82">
        <v>45864</v>
      </c>
      <c r="I100" s="40">
        <v>10</v>
      </c>
      <c r="J100" s="61">
        <v>195</v>
      </c>
      <c r="K100" s="61">
        <v>1950</v>
      </c>
    </row>
    <row r="101" spans="5:11" x14ac:dyDescent="0.35">
      <c r="E101" t="s">
        <v>112</v>
      </c>
      <c r="F101" t="s">
        <v>88</v>
      </c>
      <c r="G101" t="s">
        <v>27</v>
      </c>
      <c r="H101" s="82">
        <v>45780</v>
      </c>
      <c r="I101" s="40">
        <v>14</v>
      </c>
      <c r="J101" s="61">
        <v>175</v>
      </c>
      <c r="K101" s="61">
        <v>2450</v>
      </c>
    </row>
    <row r="102" spans="5:11" x14ac:dyDescent="0.35">
      <c r="E102" t="s">
        <v>112</v>
      </c>
      <c r="F102" t="s">
        <v>88</v>
      </c>
      <c r="G102" t="s">
        <v>27</v>
      </c>
      <c r="H102" s="82">
        <v>45766</v>
      </c>
      <c r="I102" s="40">
        <v>11</v>
      </c>
      <c r="J102" s="61">
        <v>175</v>
      </c>
      <c r="K102" s="61">
        <v>1925</v>
      </c>
    </row>
    <row r="103" spans="5:11" x14ac:dyDescent="0.35">
      <c r="E103" t="s">
        <v>112</v>
      </c>
      <c r="F103" t="s">
        <v>88</v>
      </c>
      <c r="G103" t="s">
        <v>27</v>
      </c>
      <c r="H103" s="82">
        <v>45773</v>
      </c>
      <c r="I103" s="40">
        <v>30</v>
      </c>
      <c r="J103" s="61">
        <v>175</v>
      </c>
      <c r="K103" s="61">
        <v>5250</v>
      </c>
    </row>
    <row r="104" spans="5:11" x14ac:dyDescent="0.35">
      <c r="E104" t="s">
        <v>112</v>
      </c>
      <c r="F104" t="s">
        <v>88</v>
      </c>
      <c r="G104" t="s">
        <v>27</v>
      </c>
      <c r="H104" s="82">
        <v>45906</v>
      </c>
      <c r="I104" s="40">
        <v>10</v>
      </c>
      <c r="J104" s="61">
        <v>175</v>
      </c>
      <c r="K104" s="61">
        <v>1750</v>
      </c>
    </row>
    <row r="105" spans="5:11" x14ac:dyDescent="0.35">
      <c r="E105" t="s">
        <v>112</v>
      </c>
      <c r="F105" t="s">
        <v>88</v>
      </c>
      <c r="G105" t="s">
        <v>27</v>
      </c>
      <c r="H105" s="82">
        <v>45913</v>
      </c>
      <c r="I105" s="40">
        <v>55</v>
      </c>
      <c r="J105" s="61">
        <v>177.04545454545453</v>
      </c>
      <c r="K105" s="61">
        <v>9737.5</v>
      </c>
    </row>
    <row r="106" spans="5:11" x14ac:dyDescent="0.35">
      <c r="E106" t="s">
        <v>112</v>
      </c>
      <c r="F106" t="s">
        <v>88</v>
      </c>
      <c r="G106" t="s">
        <v>27</v>
      </c>
      <c r="H106" s="82">
        <v>45920</v>
      </c>
      <c r="I106" s="40">
        <v>25</v>
      </c>
      <c r="J106" s="61">
        <v>179.5</v>
      </c>
      <c r="K106" s="61">
        <v>4487.5</v>
      </c>
    </row>
    <row r="107" spans="5:11" x14ac:dyDescent="0.35">
      <c r="E107" t="s">
        <v>112</v>
      </c>
      <c r="F107" t="s">
        <v>88</v>
      </c>
      <c r="G107" t="s">
        <v>27</v>
      </c>
      <c r="H107" s="82">
        <v>45927</v>
      </c>
      <c r="I107" s="40">
        <v>25</v>
      </c>
      <c r="J107" s="61">
        <v>179.5</v>
      </c>
      <c r="K107" s="61">
        <v>4487.5</v>
      </c>
    </row>
    <row r="108" spans="5:11" x14ac:dyDescent="0.35">
      <c r="E108" t="s">
        <v>112</v>
      </c>
      <c r="F108" t="s">
        <v>88</v>
      </c>
      <c r="G108" t="s">
        <v>27</v>
      </c>
      <c r="H108" s="82">
        <v>45934</v>
      </c>
      <c r="I108" s="40">
        <v>25</v>
      </c>
      <c r="J108" s="61">
        <v>179.5</v>
      </c>
      <c r="K108" s="61">
        <v>4487.5</v>
      </c>
    </row>
    <row r="109" spans="5:11" x14ac:dyDescent="0.35">
      <c r="E109" t="s">
        <v>112</v>
      </c>
      <c r="F109" t="s">
        <v>88</v>
      </c>
      <c r="G109" t="s">
        <v>27</v>
      </c>
      <c r="H109" s="82">
        <v>45941</v>
      </c>
      <c r="I109" s="40">
        <v>25</v>
      </c>
      <c r="J109" s="61">
        <v>179.5</v>
      </c>
      <c r="K109" s="61">
        <v>4487.5</v>
      </c>
    </row>
    <row r="110" spans="5:11" x14ac:dyDescent="0.35">
      <c r="E110" t="s">
        <v>112</v>
      </c>
      <c r="F110" t="s">
        <v>88</v>
      </c>
      <c r="G110" t="s">
        <v>27</v>
      </c>
      <c r="H110" s="82">
        <v>45948</v>
      </c>
      <c r="I110" s="40">
        <v>27</v>
      </c>
      <c r="J110" s="61">
        <v>181.0185185185185</v>
      </c>
      <c r="K110" s="61">
        <v>4887.5</v>
      </c>
    </row>
    <row r="111" spans="5:11" x14ac:dyDescent="0.35">
      <c r="E111" t="s">
        <v>112</v>
      </c>
      <c r="F111" t="s">
        <v>88</v>
      </c>
      <c r="G111" t="s">
        <v>27</v>
      </c>
      <c r="H111" s="82">
        <v>45955</v>
      </c>
      <c r="I111" s="40">
        <v>40</v>
      </c>
      <c r="J111" s="61">
        <v>180.625</v>
      </c>
      <c r="K111" s="61">
        <v>7225</v>
      </c>
    </row>
    <row r="112" spans="5:11" x14ac:dyDescent="0.35">
      <c r="E112" t="s">
        <v>112</v>
      </c>
      <c r="F112" t="s">
        <v>88</v>
      </c>
      <c r="G112" t="s">
        <v>27</v>
      </c>
      <c r="H112" s="82">
        <v>45962</v>
      </c>
      <c r="I112" s="40">
        <v>25</v>
      </c>
      <c r="J112" s="61">
        <v>179.5</v>
      </c>
      <c r="K112" s="61">
        <v>4487.5</v>
      </c>
    </row>
    <row r="113" spans="5:11" x14ac:dyDescent="0.35">
      <c r="E113" t="s">
        <v>112</v>
      </c>
      <c r="F113" t="s">
        <v>88</v>
      </c>
      <c r="G113" t="s">
        <v>27</v>
      </c>
      <c r="H113" s="82">
        <v>45843</v>
      </c>
      <c r="I113" s="40">
        <v>10</v>
      </c>
      <c r="J113" s="61">
        <v>195</v>
      </c>
      <c r="K113" s="61">
        <v>1950</v>
      </c>
    </row>
    <row r="114" spans="5:11" x14ac:dyDescent="0.35">
      <c r="E114" t="s">
        <v>112</v>
      </c>
      <c r="F114" t="s">
        <v>88</v>
      </c>
      <c r="G114" t="s">
        <v>27</v>
      </c>
      <c r="H114" s="82">
        <v>45850</v>
      </c>
      <c r="I114" s="40">
        <v>10</v>
      </c>
      <c r="J114" s="61">
        <v>195</v>
      </c>
      <c r="K114" s="61">
        <v>1950</v>
      </c>
    </row>
    <row r="115" spans="5:11" x14ac:dyDescent="0.35">
      <c r="E115" t="s">
        <v>112</v>
      </c>
      <c r="F115" t="s">
        <v>88</v>
      </c>
      <c r="G115" t="s">
        <v>27</v>
      </c>
      <c r="H115" s="82">
        <v>45857</v>
      </c>
      <c r="I115" s="40">
        <v>10</v>
      </c>
      <c r="J115" s="61">
        <v>195</v>
      </c>
      <c r="K115" s="61">
        <v>1950</v>
      </c>
    </row>
    <row r="116" spans="5:11" x14ac:dyDescent="0.35">
      <c r="E116" t="s">
        <v>112</v>
      </c>
      <c r="F116" t="s">
        <v>88</v>
      </c>
      <c r="G116" t="s">
        <v>27</v>
      </c>
      <c r="H116" s="82">
        <v>45864</v>
      </c>
      <c r="I116" s="40">
        <v>10</v>
      </c>
      <c r="J116" s="61">
        <v>195</v>
      </c>
      <c r="K116" s="61">
        <v>1950</v>
      </c>
    </row>
    <row r="117" spans="5:11" x14ac:dyDescent="0.35">
      <c r="E117" t="s">
        <v>112</v>
      </c>
      <c r="F117" t="s">
        <v>88</v>
      </c>
      <c r="G117" t="s">
        <v>27</v>
      </c>
      <c r="H117" s="82">
        <v>45871</v>
      </c>
      <c r="I117" s="40">
        <v>10</v>
      </c>
      <c r="J117" s="61">
        <v>195</v>
      </c>
      <c r="K117" s="61">
        <v>1950</v>
      </c>
    </row>
    <row r="118" spans="5:11" x14ac:dyDescent="0.35">
      <c r="E118" t="s">
        <v>112</v>
      </c>
      <c r="F118" t="s">
        <v>192</v>
      </c>
      <c r="G118" t="s">
        <v>28</v>
      </c>
      <c r="H118" s="82">
        <v>45760</v>
      </c>
      <c r="I118" s="40">
        <v>50</v>
      </c>
      <c r="J118" s="61">
        <v>165</v>
      </c>
      <c r="K118" s="61">
        <v>8250</v>
      </c>
    </row>
    <row r="119" spans="5:11" x14ac:dyDescent="0.35">
      <c r="E119" t="s">
        <v>112</v>
      </c>
      <c r="F119" t="s">
        <v>192</v>
      </c>
      <c r="G119" t="s">
        <v>28</v>
      </c>
      <c r="H119" s="82">
        <v>45767</v>
      </c>
      <c r="I119" s="40">
        <v>70</v>
      </c>
      <c r="J119" s="61">
        <v>165</v>
      </c>
      <c r="K119" s="61">
        <v>11550</v>
      </c>
    </row>
    <row r="120" spans="5:11" x14ac:dyDescent="0.35">
      <c r="E120" t="s">
        <v>112</v>
      </c>
      <c r="F120" t="s">
        <v>192</v>
      </c>
      <c r="G120" t="s">
        <v>28</v>
      </c>
      <c r="H120" s="82">
        <v>45774</v>
      </c>
      <c r="I120" s="40">
        <v>60</v>
      </c>
      <c r="J120" s="61">
        <v>165</v>
      </c>
      <c r="K120" s="61">
        <v>9900</v>
      </c>
    </row>
    <row r="121" spans="5:11" x14ac:dyDescent="0.35">
      <c r="E121" t="s">
        <v>112</v>
      </c>
      <c r="F121" t="s">
        <v>193</v>
      </c>
      <c r="G121" t="s">
        <v>29</v>
      </c>
      <c r="H121" s="82">
        <v>45767</v>
      </c>
      <c r="I121" s="40">
        <v>50</v>
      </c>
      <c r="J121" s="61">
        <v>165</v>
      </c>
      <c r="K121" s="61">
        <v>8250</v>
      </c>
    </row>
    <row r="122" spans="5:11" x14ac:dyDescent="0.35">
      <c r="E122" t="s">
        <v>112</v>
      </c>
      <c r="F122" t="s">
        <v>193</v>
      </c>
      <c r="G122" t="s">
        <v>29</v>
      </c>
      <c r="H122" s="82">
        <v>45774</v>
      </c>
      <c r="I122" s="40">
        <v>70</v>
      </c>
      <c r="J122" s="61">
        <v>165</v>
      </c>
      <c r="K122" s="61">
        <v>11550</v>
      </c>
    </row>
    <row r="123" spans="5:11" x14ac:dyDescent="0.35">
      <c r="E123" t="s">
        <v>112</v>
      </c>
      <c r="F123" t="s">
        <v>193</v>
      </c>
      <c r="G123" t="s">
        <v>29</v>
      </c>
      <c r="H123" s="82">
        <v>45781</v>
      </c>
      <c r="I123" s="40">
        <v>60</v>
      </c>
      <c r="J123" s="61">
        <v>165</v>
      </c>
      <c r="K123" s="61">
        <v>9900</v>
      </c>
    </row>
    <row r="124" spans="5:11" x14ac:dyDescent="0.35">
      <c r="E124" t="s">
        <v>112</v>
      </c>
      <c r="F124" t="s">
        <v>194</v>
      </c>
      <c r="G124" t="s">
        <v>26</v>
      </c>
      <c r="H124" s="82">
        <v>45752</v>
      </c>
      <c r="I124" s="40">
        <v>11</v>
      </c>
      <c r="J124" s="61">
        <v>175</v>
      </c>
      <c r="K124" s="61">
        <v>1925</v>
      </c>
    </row>
    <row r="125" spans="5:11" x14ac:dyDescent="0.35">
      <c r="E125" t="s">
        <v>112</v>
      </c>
      <c r="F125" t="s">
        <v>194</v>
      </c>
      <c r="G125" t="s">
        <v>26</v>
      </c>
      <c r="H125" s="82">
        <v>45759</v>
      </c>
      <c r="I125" s="40">
        <v>11</v>
      </c>
      <c r="J125" s="61">
        <v>175</v>
      </c>
      <c r="K125" s="61">
        <v>1925</v>
      </c>
    </row>
    <row r="126" spans="5:11" x14ac:dyDescent="0.35">
      <c r="E126" t="s">
        <v>112</v>
      </c>
      <c r="F126" t="s">
        <v>195</v>
      </c>
      <c r="G126" t="s">
        <v>27</v>
      </c>
      <c r="H126" s="82">
        <v>45759</v>
      </c>
      <c r="I126" s="40">
        <v>11</v>
      </c>
      <c r="J126" s="61">
        <v>175</v>
      </c>
      <c r="K126" s="61">
        <v>1925</v>
      </c>
    </row>
    <row r="127" spans="5:11" x14ac:dyDescent="0.35">
      <c r="E127" t="s">
        <v>112</v>
      </c>
      <c r="F127" t="s">
        <v>433</v>
      </c>
      <c r="G127" t="s">
        <v>418</v>
      </c>
      <c r="H127" s="82">
        <v>45887</v>
      </c>
      <c r="I127" s="40">
        <v>3</v>
      </c>
      <c r="J127" s="61">
        <v>212.39333333333332</v>
      </c>
      <c r="K127" s="61">
        <v>637.17999999999995</v>
      </c>
    </row>
    <row r="128" spans="5:11" x14ac:dyDescent="0.35">
      <c r="E128" t="s">
        <v>112</v>
      </c>
      <c r="F128" t="s">
        <v>432</v>
      </c>
      <c r="G128" t="s">
        <v>416</v>
      </c>
      <c r="H128" s="82">
        <v>45894</v>
      </c>
      <c r="I128" s="40">
        <v>3</v>
      </c>
      <c r="J128" s="61">
        <v>222.18666666666664</v>
      </c>
      <c r="K128" s="61">
        <v>666.56</v>
      </c>
    </row>
    <row r="129" spans="5:11" x14ac:dyDescent="0.35">
      <c r="E129" t="s">
        <v>112</v>
      </c>
      <c r="F129" t="s">
        <v>627</v>
      </c>
      <c r="G129" t="s">
        <v>28</v>
      </c>
      <c r="H129" s="82">
        <v>45746</v>
      </c>
      <c r="I129" s="40">
        <v>30</v>
      </c>
      <c r="J129" s="61">
        <v>165</v>
      </c>
      <c r="K129" s="61">
        <v>4950</v>
      </c>
    </row>
    <row r="130" spans="5:11" x14ac:dyDescent="0.35">
      <c r="E130" t="s">
        <v>112</v>
      </c>
      <c r="F130" t="s">
        <v>627</v>
      </c>
      <c r="G130" t="s">
        <v>28</v>
      </c>
      <c r="H130" s="82">
        <v>45753</v>
      </c>
      <c r="I130" s="40">
        <v>40</v>
      </c>
      <c r="J130" s="61">
        <v>165</v>
      </c>
      <c r="K130" s="61">
        <v>6600</v>
      </c>
    </row>
    <row r="131" spans="5:11" x14ac:dyDescent="0.35">
      <c r="E131" t="s">
        <v>112</v>
      </c>
      <c r="F131" t="s">
        <v>627</v>
      </c>
      <c r="G131" t="s">
        <v>28</v>
      </c>
      <c r="H131" s="82">
        <v>45781</v>
      </c>
      <c r="I131" s="40">
        <v>50</v>
      </c>
      <c r="J131" s="61">
        <v>165</v>
      </c>
      <c r="K131" s="61">
        <v>8250</v>
      </c>
    </row>
    <row r="132" spans="5:11" x14ac:dyDescent="0.35">
      <c r="E132" t="s">
        <v>112</v>
      </c>
      <c r="F132" t="s">
        <v>628</v>
      </c>
      <c r="G132" t="s">
        <v>29</v>
      </c>
      <c r="H132" s="82">
        <v>45753</v>
      </c>
      <c r="I132" s="40">
        <v>30</v>
      </c>
      <c r="J132" s="61">
        <v>165</v>
      </c>
      <c r="K132" s="61">
        <v>4950</v>
      </c>
    </row>
    <row r="133" spans="5:11" x14ac:dyDescent="0.35">
      <c r="E133" t="s">
        <v>112</v>
      </c>
      <c r="F133" t="s">
        <v>628</v>
      </c>
      <c r="G133" t="s">
        <v>29</v>
      </c>
      <c r="H133" s="82">
        <v>45760</v>
      </c>
      <c r="I133" s="40">
        <v>40</v>
      </c>
      <c r="J133" s="61">
        <v>165</v>
      </c>
      <c r="K133" s="61">
        <v>6600</v>
      </c>
    </row>
    <row r="134" spans="5:11" x14ac:dyDescent="0.35">
      <c r="E134" t="s">
        <v>112</v>
      </c>
      <c r="F134" t="s">
        <v>628</v>
      </c>
      <c r="G134" t="s">
        <v>29</v>
      </c>
      <c r="H134" s="82">
        <v>45788</v>
      </c>
      <c r="I134" s="40">
        <v>50</v>
      </c>
      <c r="J134" s="61">
        <v>165</v>
      </c>
      <c r="K134" s="61">
        <v>8250</v>
      </c>
    </row>
    <row r="135" spans="5:11" x14ac:dyDescent="0.35">
      <c r="E135" t="s">
        <v>312</v>
      </c>
      <c r="F135" t="s">
        <v>89</v>
      </c>
      <c r="G135" t="s">
        <v>26</v>
      </c>
      <c r="H135" s="82">
        <v>45780</v>
      </c>
      <c r="I135" s="40">
        <v>0</v>
      </c>
      <c r="J135" s="61">
        <v>0</v>
      </c>
      <c r="K135" s="61">
        <v>0</v>
      </c>
    </row>
    <row r="136" spans="5:11" x14ac:dyDescent="0.35">
      <c r="E136" t="s">
        <v>312</v>
      </c>
      <c r="F136" t="s">
        <v>88</v>
      </c>
      <c r="G136" t="s">
        <v>27</v>
      </c>
      <c r="H136" s="82">
        <v>45787</v>
      </c>
      <c r="I136" s="40">
        <v>0</v>
      </c>
      <c r="J136" s="61">
        <v>0</v>
      </c>
      <c r="K136" s="61">
        <v>0</v>
      </c>
    </row>
    <row r="137" spans="5:11" x14ac:dyDescent="0.35">
      <c r="E137" t="s">
        <v>312</v>
      </c>
      <c r="F137" t="s">
        <v>192</v>
      </c>
      <c r="G137" t="s">
        <v>28</v>
      </c>
      <c r="H137" s="82">
        <v>45767</v>
      </c>
      <c r="I137" s="40">
        <v>20</v>
      </c>
      <c r="J137" s="61">
        <v>245</v>
      </c>
      <c r="K137" s="61">
        <v>4900</v>
      </c>
    </row>
    <row r="138" spans="5:11" x14ac:dyDescent="0.35">
      <c r="E138" t="s">
        <v>312</v>
      </c>
      <c r="F138" t="s">
        <v>193</v>
      </c>
      <c r="G138" t="s">
        <v>29</v>
      </c>
      <c r="H138" s="82">
        <v>45774</v>
      </c>
      <c r="I138" s="40">
        <v>20</v>
      </c>
      <c r="J138" s="61">
        <v>245</v>
      </c>
      <c r="K138" s="61">
        <v>4900</v>
      </c>
    </row>
    <row r="139" spans="5:11" x14ac:dyDescent="0.35">
      <c r="E139" t="s">
        <v>312</v>
      </c>
      <c r="F139" t="s">
        <v>447</v>
      </c>
      <c r="G139" t="s">
        <v>28</v>
      </c>
      <c r="H139" s="82">
        <v>45765</v>
      </c>
      <c r="I139" s="40">
        <v>10</v>
      </c>
      <c r="J139" s="61">
        <v>265</v>
      </c>
      <c r="K139" s="61">
        <v>2650</v>
      </c>
    </row>
    <row r="140" spans="5:11" x14ac:dyDescent="0.35">
      <c r="E140" t="s">
        <v>312</v>
      </c>
      <c r="F140" t="s">
        <v>447</v>
      </c>
      <c r="G140" t="s">
        <v>28</v>
      </c>
      <c r="H140" s="82">
        <v>45772</v>
      </c>
      <c r="I140" s="40">
        <v>10</v>
      </c>
      <c r="J140" s="61">
        <v>265</v>
      </c>
      <c r="K140" s="61">
        <v>2650</v>
      </c>
    </row>
    <row r="141" spans="5:11" x14ac:dyDescent="0.35">
      <c r="E141" t="s">
        <v>312</v>
      </c>
      <c r="F141" t="s">
        <v>445</v>
      </c>
      <c r="G141" t="s">
        <v>29</v>
      </c>
      <c r="H141" s="82">
        <v>45772</v>
      </c>
      <c r="I141" s="40">
        <v>20</v>
      </c>
      <c r="J141" s="61">
        <v>265</v>
      </c>
      <c r="K141" s="61">
        <v>5300</v>
      </c>
    </row>
    <row r="142" spans="5:11" x14ac:dyDescent="0.35">
      <c r="E142" t="s">
        <v>312</v>
      </c>
      <c r="F142" t="s">
        <v>445</v>
      </c>
      <c r="G142" t="s">
        <v>29</v>
      </c>
      <c r="H142" s="82">
        <v>45779</v>
      </c>
      <c r="I142" s="40">
        <v>10</v>
      </c>
      <c r="J142" s="61">
        <v>265</v>
      </c>
      <c r="K142" s="61">
        <v>2650</v>
      </c>
    </row>
    <row r="143" spans="5:11" x14ac:dyDescent="0.35">
      <c r="E143" t="s">
        <v>312</v>
      </c>
      <c r="F143" t="s">
        <v>479</v>
      </c>
      <c r="G143" t="s">
        <v>28</v>
      </c>
      <c r="H143" s="82">
        <v>45765</v>
      </c>
      <c r="I143" s="40">
        <v>20</v>
      </c>
      <c r="J143" s="61">
        <v>265</v>
      </c>
      <c r="K143" s="61">
        <v>5300</v>
      </c>
    </row>
    <row r="144" spans="5:11" x14ac:dyDescent="0.35">
      <c r="E144" t="s">
        <v>312</v>
      </c>
      <c r="F144" t="s">
        <v>479</v>
      </c>
      <c r="G144" t="s">
        <v>28</v>
      </c>
      <c r="H144" s="82">
        <v>45772</v>
      </c>
      <c r="I144" s="40">
        <v>20</v>
      </c>
      <c r="J144" s="61">
        <v>245</v>
      </c>
      <c r="K144" s="61">
        <v>4900</v>
      </c>
    </row>
    <row r="145" spans="5:11" x14ac:dyDescent="0.35">
      <c r="E145" t="s">
        <v>312</v>
      </c>
      <c r="F145" t="s">
        <v>480</v>
      </c>
      <c r="G145" t="s">
        <v>29</v>
      </c>
      <c r="H145" s="82">
        <v>45772</v>
      </c>
      <c r="I145" s="40">
        <v>10</v>
      </c>
      <c r="J145" s="61">
        <v>265</v>
      </c>
      <c r="K145" s="61">
        <v>2650</v>
      </c>
    </row>
    <row r="146" spans="5:11" x14ac:dyDescent="0.35">
      <c r="E146" t="s">
        <v>312</v>
      </c>
      <c r="F146" t="s">
        <v>480</v>
      </c>
      <c r="G146" t="s">
        <v>29</v>
      </c>
      <c r="H146" s="82">
        <v>45779</v>
      </c>
      <c r="I146" s="40">
        <v>20</v>
      </c>
      <c r="J146" s="61">
        <v>245</v>
      </c>
      <c r="K146" s="61">
        <v>4900</v>
      </c>
    </row>
    <row r="147" spans="5:11" x14ac:dyDescent="0.35">
      <c r="E147" t="s">
        <v>313</v>
      </c>
      <c r="F147" t="s">
        <v>89</v>
      </c>
      <c r="G147" t="s">
        <v>26</v>
      </c>
      <c r="H147" s="82">
        <v>45766</v>
      </c>
      <c r="I147" s="40">
        <v>40</v>
      </c>
      <c r="J147" s="61">
        <v>247.5</v>
      </c>
      <c r="K147" s="61">
        <v>9900</v>
      </c>
    </row>
    <row r="148" spans="5:11" x14ac:dyDescent="0.35">
      <c r="E148" t="s">
        <v>313</v>
      </c>
      <c r="F148" t="s">
        <v>89</v>
      </c>
      <c r="G148" t="s">
        <v>26</v>
      </c>
      <c r="H148" s="82">
        <v>45773</v>
      </c>
      <c r="I148" s="40">
        <v>20</v>
      </c>
      <c r="J148" s="61">
        <v>237.5</v>
      </c>
      <c r="K148" s="61">
        <v>4750</v>
      </c>
    </row>
    <row r="149" spans="5:11" x14ac:dyDescent="0.35">
      <c r="E149" t="s">
        <v>313</v>
      </c>
      <c r="F149" t="s">
        <v>89</v>
      </c>
      <c r="G149" t="s">
        <v>26</v>
      </c>
      <c r="H149" s="82">
        <v>45899</v>
      </c>
      <c r="I149" s="40">
        <v>40</v>
      </c>
      <c r="J149" s="61">
        <v>225</v>
      </c>
      <c r="K149" s="61">
        <v>9000</v>
      </c>
    </row>
    <row r="150" spans="5:11" x14ac:dyDescent="0.35">
      <c r="E150" t="s">
        <v>313</v>
      </c>
      <c r="F150" t="s">
        <v>89</v>
      </c>
      <c r="G150" t="s">
        <v>26</v>
      </c>
      <c r="H150" s="82">
        <v>45906</v>
      </c>
      <c r="I150" s="40">
        <v>20</v>
      </c>
      <c r="J150" s="61">
        <v>190</v>
      </c>
      <c r="K150" s="61">
        <v>3800</v>
      </c>
    </row>
    <row r="151" spans="5:11" x14ac:dyDescent="0.35">
      <c r="E151" t="s">
        <v>313</v>
      </c>
      <c r="F151" t="s">
        <v>89</v>
      </c>
      <c r="G151" t="s">
        <v>26</v>
      </c>
      <c r="H151" s="82">
        <v>45913</v>
      </c>
      <c r="I151" s="40">
        <v>20</v>
      </c>
      <c r="J151" s="61">
        <v>190</v>
      </c>
      <c r="K151" s="61">
        <v>3800</v>
      </c>
    </row>
    <row r="152" spans="5:11" x14ac:dyDescent="0.35">
      <c r="E152" t="s">
        <v>313</v>
      </c>
      <c r="F152" t="s">
        <v>89</v>
      </c>
      <c r="G152" t="s">
        <v>26</v>
      </c>
      <c r="H152" s="82">
        <v>45920</v>
      </c>
      <c r="I152" s="40">
        <v>20</v>
      </c>
      <c r="J152" s="61">
        <v>190</v>
      </c>
      <c r="K152" s="61">
        <v>3800</v>
      </c>
    </row>
    <row r="153" spans="5:11" x14ac:dyDescent="0.35">
      <c r="E153" t="s">
        <v>313</v>
      </c>
      <c r="F153" t="s">
        <v>89</v>
      </c>
      <c r="G153" t="s">
        <v>26</v>
      </c>
      <c r="H153" s="82">
        <v>45927</v>
      </c>
      <c r="I153" s="40">
        <v>20</v>
      </c>
      <c r="J153" s="61">
        <v>190</v>
      </c>
      <c r="K153" s="61">
        <v>3800</v>
      </c>
    </row>
    <row r="154" spans="5:11" x14ac:dyDescent="0.35">
      <c r="E154" t="s">
        <v>313</v>
      </c>
      <c r="F154" t="s">
        <v>89</v>
      </c>
      <c r="G154" t="s">
        <v>26</v>
      </c>
      <c r="H154" s="82">
        <v>45934</v>
      </c>
      <c r="I154" s="40">
        <v>20</v>
      </c>
      <c r="J154" s="61">
        <v>190</v>
      </c>
      <c r="K154" s="61">
        <v>3800</v>
      </c>
    </row>
    <row r="155" spans="5:11" x14ac:dyDescent="0.35">
      <c r="E155" t="s">
        <v>313</v>
      </c>
      <c r="F155" t="s">
        <v>89</v>
      </c>
      <c r="G155" t="s">
        <v>26</v>
      </c>
      <c r="H155" s="82">
        <v>45941</v>
      </c>
      <c r="I155" s="40">
        <v>20</v>
      </c>
      <c r="J155" s="61">
        <v>190</v>
      </c>
      <c r="K155" s="61">
        <v>3800</v>
      </c>
    </row>
    <row r="156" spans="5:11" x14ac:dyDescent="0.35">
      <c r="E156" t="s">
        <v>313</v>
      </c>
      <c r="F156" t="s">
        <v>89</v>
      </c>
      <c r="G156" t="s">
        <v>26</v>
      </c>
      <c r="H156" s="82">
        <v>45948</v>
      </c>
      <c r="I156" s="40">
        <v>20</v>
      </c>
      <c r="J156" s="61">
        <v>190</v>
      </c>
      <c r="K156" s="61">
        <v>3800</v>
      </c>
    </row>
    <row r="157" spans="5:11" x14ac:dyDescent="0.35">
      <c r="E157" t="s">
        <v>313</v>
      </c>
      <c r="F157" t="s">
        <v>89</v>
      </c>
      <c r="G157" t="s">
        <v>26</v>
      </c>
      <c r="H157" s="82">
        <v>45955</v>
      </c>
      <c r="I157" s="40">
        <v>20</v>
      </c>
      <c r="J157" s="61">
        <v>190</v>
      </c>
      <c r="K157" s="61">
        <v>3800</v>
      </c>
    </row>
    <row r="158" spans="5:11" x14ac:dyDescent="0.35">
      <c r="E158" t="s">
        <v>313</v>
      </c>
      <c r="F158" t="s">
        <v>89</v>
      </c>
      <c r="G158" t="s">
        <v>26</v>
      </c>
      <c r="H158" s="82">
        <v>45962</v>
      </c>
      <c r="I158" s="40">
        <v>20</v>
      </c>
      <c r="J158" s="61">
        <v>190</v>
      </c>
      <c r="K158" s="61">
        <v>3800</v>
      </c>
    </row>
    <row r="159" spans="5:11" x14ac:dyDescent="0.35">
      <c r="E159" t="s">
        <v>313</v>
      </c>
      <c r="F159" t="s">
        <v>89</v>
      </c>
      <c r="G159" t="s">
        <v>26</v>
      </c>
      <c r="H159" s="82">
        <v>45836</v>
      </c>
      <c r="I159" s="40">
        <v>20</v>
      </c>
      <c r="J159" s="61">
        <v>190</v>
      </c>
      <c r="K159" s="61">
        <v>3800</v>
      </c>
    </row>
    <row r="160" spans="5:11" x14ac:dyDescent="0.35">
      <c r="E160" t="s">
        <v>313</v>
      </c>
      <c r="F160" t="s">
        <v>89</v>
      </c>
      <c r="G160" t="s">
        <v>26</v>
      </c>
      <c r="H160" s="82">
        <v>45843</v>
      </c>
      <c r="I160" s="40">
        <v>20</v>
      </c>
      <c r="J160" s="61">
        <v>190</v>
      </c>
      <c r="K160" s="61">
        <v>3800</v>
      </c>
    </row>
    <row r="161" spans="5:11" x14ac:dyDescent="0.35">
      <c r="E161" t="s">
        <v>313</v>
      </c>
      <c r="F161" t="s">
        <v>89</v>
      </c>
      <c r="G161" t="s">
        <v>26</v>
      </c>
      <c r="H161" s="82">
        <v>45850</v>
      </c>
      <c r="I161" s="40">
        <v>20</v>
      </c>
      <c r="J161" s="61">
        <v>190</v>
      </c>
      <c r="K161" s="61">
        <v>3800</v>
      </c>
    </row>
    <row r="162" spans="5:11" x14ac:dyDescent="0.35">
      <c r="E162" t="s">
        <v>313</v>
      </c>
      <c r="F162" t="s">
        <v>89</v>
      </c>
      <c r="G162" t="s">
        <v>26</v>
      </c>
      <c r="H162" s="82">
        <v>45857</v>
      </c>
      <c r="I162" s="40">
        <v>20</v>
      </c>
      <c r="J162" s="61">
        <v>190</v>
      </c>
      <c r="K162" s="61">
        <v>3800</v>
      </c>
    </row>
    <row r="163" spans="5:11" x14ac:dyDescent="0.35">
      <c r="E163" t="s">
        <v>313</v>
      </c>
      <c r="F163" t="s">
        <v>89</v>
      </c>
      <c r="G163" t="s">
        <v>26</v>
      </c>
      <c r="H163" s="82">
        <v>45864</v>
      </c>
      <c r="I163" s="40">
        <v>20</v>
      </c>
      <c r="J163" s="61">
        <v>200</v>
      </c>
      <c r="K163" s="61">
        <v>4000</v>
      </c>
    </row>
    <row r="164" spans="5:11" x14ac:dyDescent="0.35">
      <c r="E164" t="s">
        <v>313</v>
      </c>
      <c r="F164" t="s">
        <v>89</v>
      </c>
      <c r="G164" t="s">
        <v>26</v>
      </c>
      <c r="H164" s="82">
        <v>45871</v>
      </c>
      <c r="I164" s="40">
        <v>20</v>
      </c>
      <c r="J164" s="61">
        <v>200</v>
      </c>
      <c r="K164" s="61">
        <v>4000</v>
      </c>
    </row>
    <row r="165" spans="5:11" x14ac:dyDescent="0.35">
      <c r="E165" t="s">
        <v>313</v>
      </c>
      <c r="F165" t="s">
        <v>89</v>
      </c>
      <c r="G165" t="s">
        <v>26</v>
      </c>
      <c r="H165" s="82">
        <v>45878</v>
      </c>
      <c r="I165" s="40">
        <v>40</v>
      </c>
      <c r="J165" s="61">
        <v>225</v>
      </c>
      <c r="K165" s="61">
        <v>9000</v>
      </c>
    </row>
    <row r="166" spans="5:11" x14ac:dyDescent="0.35">
      <c r="E166" t="s">
        <v>313</v>
      </c>
      <c r="F166" t="s">
        <v>89</v>
      </c>
      <c r="G166" t="s">
        <v>26</v>
      </c>
      <c r="H166" s="82">
        <v>45885</v>
      </c>
      <c r="I166" s="40">
        <v>40</v>
      </c>
      <c r="J166" s="61">
        <v>225</v>
      </c>
      <c r="K166" s="61">
        <v>9000</v>
      </c>
    </row>
    <row r="167" spans="5:11" x14ac:dyDescent="0.35">
      <c r="E167" t="s">
        <v>313</v>
      </c>
      <c r="F167" t="s">
        <v>89</v>
      </c>
      <c r="G167" t="s">
        <v>26</v>
      </c>
      <c r="H167" s="82">
        <v>45892</v>
      </c>
      <c r="I167" s="40">
        <v>40</v>
      </c>
      <c r="J167" s="61">
        <v>225</v>
      </c>
      <c r="K167" s="61">
        <v>9000</v>
      </c>
    </row>
    <row r="168" spans="5:11" x14ac:dyDescent="0.35">
      <c r="E168" t="s">
        <v>313</v>
      </c>
      <c r="F168" t="s">
        <v>89</v>
      </c>
      <c r="G168" t="s">
        <v>26</v>
      </c>
      <c r="H168" s="82">
        <v>45969</v>
      </c>
      <c r="I168" s="40">
        <v>20</v>
      </c>
      <c r="J168" s="61">
        <v>190</v>
      </c>
      <c r="K168" s="61">
        <v>3800</v>
      </c>
    </row>
    <row r="169" spans="5:11" x14ac:dyDescent="0.35">
      <c r="E169" t="s">
        <v>313</v>
      </c>
      <c r="F169" t="s">
        <v>89</v>
      </c>
      <c r="G169" t="s">
        <v>26</v>
      </c>
      <c r="H169" s="82">
        <v>45976</v>
      </c>
      <c r="I169" s="40">
        <v>20</v>
      </c>
      <c r="J169" s="61">
        <v>190</v>
      </c>
      <c r="K169" s="61">
        <v>3800</v>
      </c>
    </row>
    <row r="170" spans="5:11" x14ac:dyDescent="0.35">
      <c r="E170" t="s">
        <v>313</v>
      </c>
      <c r="F170" t="s">
        <v>89</v>
      </c>
      <c r="G170" t="s">
        <v>26</v>
      </c>
      <c r="H170" s="82">
        <v>45983</v>
      </c>
      <c r="I170" s="40">
        <v>20</v>
      </c>
      <c r="J170" s="61">
        <v>190</v>
      </c>
      <c r="K170" s="61">
        <v>3800</v>
      </c>
    </row>
    <row r="171" spans="5:11" x14ac:dyDescent="0.35">
      <c r="E171" t="s">
        <v>313</v>
      </c>
      <c r="F171" t="s">
        <v>89</v>
      </c>
      <c r="G171" t="s">
        <v>26</v>
      </c>
      <c r="H171" s="82">
        <v>46011</v>
      </c>
      <c r="I171" s="40">
        <v>40</v>
      </c>
      <c r="J171" s="61">
        <v>225</v>
      </c>
      <c r="K171" s="61">
        <v>9000</v>
      </c>
    </row>
    <row r="172" spans="5:11" x14ac:dyDescent="0.35">
      <c r="E172" t="s">
        <v>313</v>
      </c>
      <c r="F172" t="s">
        <v>89</v>
      </c>
      <c r="G172" t="s">
        <v>26</v>
      </c>
      <c r="H172" s="82">
        <v>46018</v>
      </c>
      <c r="I172" s="40">
        <v>40</v>
      </c>
      <c r="J172" s="61">
        <v>225</v>
      </c>
      <c r="K172" s="61">
        <v>9000</v>
      </c>
    </row>
    <row r="173" spans="5:11" x14ac:dyDescent="0.35">
      <c r="E173" t="s">
        <v>313</v>
      </c>
      <c r="F173" t="s">
        <v>88</v>
      </c>
      <c r="G173" t="s">
        <v>27</v>
      </c>
      <c r="H173" s="82">
        <v>45780</v>
      </c>
      <c r="I173" s="40">
        <v>20</v>
      </c>
      <c r="J173" s="61">
        <v>237.5</v>
      </c>
      <c r="K173" s="61">
        <v>4750</v>
      </c>
    </row>
    <row r="174" spans="5:11" x14ac:dyDescent="0.35">
      <c r="E174" t="s">
        <v>313</v>
      </c>
      <c r="F174" t="s">
        <v>88</v>
      </c>
      <c r="G174" t="s">
        <v>27</v>
      </c>
      <c r="H174" s="82">
        <v>45773</v>
      </c>
      <c r="I174" s="40">
        <v>40</v>
      </c>
      <c r="J174" s="61">
        <v>247.5</v>
      </c>
      <c r="K174" s="61">
        <v>9900</v>
      </c>
    </row>
    <row r="175" spans="5:11" x14ac:dyDescent="0.35">
      <c r="E175" t="s">
        <v>313</v>
      </c>
      <c r="F175" t="s">
        <v>88</v>
      </c>
      <c r="G175" t="s">
        <v>27</v>
      </c>
      <c r="H175" s="82">
        <v>45899</v>
      </c>
      <c r="I175" s="40">
        <v>40</v>
      </c>
      <c r="J175" s="61">
        <v>225</v>
      </c>
      <c r="K175" s="61">
        <v>9000</v>
      </c>
    </row>
    <row r="176" spans="5:11" x14ac:dyDescent="0.35">
      <c r="E176" t="s">
        <v>313</v>
      </c>
      <c r="F176" t="s">
        <v>88</v>
      </c>
      <c r="G176" t="s">
        <v>27</v>
      </c>
      <c r="H176" s="82">
        <v>45906</v>
      </c>
      <c r="I176" s="40">
        <v>40</v>
      </c>
      <c r="J176" s="61">
        <v>225</v>
      </c>
      <c r="K176" s="61">
        <v>9000</v>
      </c>
    </row>
    <row r="177" spans="5:11" x14ac:dyDescent="0.35">
      <c r="E177" t="s">
        <v>313</v>
      </c>
      <c r="F177" t="s">
        <v>88</v>
      </c>
      <c r="G177" t="s">
        <v>27</v>
      </c>
      <c r="H177" s="82">
        <v>45913</v>
      </c>
      <c r="I177" s="40">
        <v>20</v>
      </c>
      <c r="J177" s="61">
        <v>190</v>
      </c>
      <c r="K177" s="61">
        <v>3800</v>
      </c>
    </row>
    <row r="178" spans="5:11" x14ac:dyDescent="0.35">
      <c r="E178" t="s">
        <v>313</v>
      </c>
      <c r="F178" t="s">
        <v>88</v>
      </c>
      <c r="G178" t="s">
        <v>27</v>
      </c>
      <c r="H178" s="82">
        <v>45920</v>
      </c>
      <c r="I178" s="40">
        <v>20</v>
      </c>
      <c r="J178" s="61">
        <v>190</v>
      </c>
      <c r="K178" s="61">
        <v>3800</v>
      </c>
    </row>
    <row r="179" spans="5:11" x14ac:dyDescent="0.35">
      <c r="E179" t="s">
        <v>313</v>
      </c>
      <c r="F179" t="s">
        <v>88</v>
      </c>
      <c r="G179" t="s">
        <v>27</v>
      </c>
      <c r="H179" s="82">
        <v>45927</v>
      </c>
      <c r="I179" s="40">
        <v>20</v>
      </c>
      <c r="J179" s="61">
        <v>190</v>
      </c>
      <c r="K179" s="61">
        <v>3800</v>
      </c>
    </row>
    <row r="180" spans="5:11" x14ac:dyDescent="0.35">
      <c r="E180" t="s">
        <v>313</v>
      </c>
      <c r="F180" t="s">
        <v>88</v>
      </c>
      <c r="G180" t="s">
        <v>27</v>
      </c>
      <c r="H180" s="82">
        <v>45934</v>
      </c>
      <c r="I180" s="40">
        <v>20</v>
      </c>
      <c r="J180" s="61">
        <v>190</v>
      </c>
      <c r="K180" s="61">
        <v>3800</v>
      </c>
    </row>
    <row r="181" spans="5:11" x14ac:dyDescent="0.35">
      <c r="E181" t="s">
        <v>313</v>
      </c>
      <c r="F181" t="s">
        <v>88</v>
      </c>
      <c r="G181" t="s">
        <v>27</v>
      </c>
      <c r="H181" s="82">
        <v>45941</v>
      </c>
      <c r="I181" s="40">
        <v>20</v>
      </c>
      <c r="J181" s="61">
        <v>190</v>
      </c>
      <c r="K181" s="61">
        <v>3800</v>
      </c>
    </row>
    <row r="182" spans="5:11" x14ac:dyDescent="0.35">
      <c r="E182" t="s">
        <v>313</v>
      </c>
      <c r="F182" t="s">
        <v>88</v>
      </c>
      <c r="G182" t="s">
        <v>27</v>
      </c>
      <c r="H182" s="82">
        <v>45948</v>
      </c>
      <c r="I182" s="40">
        <v>20</v>
      </c>
      <c r="J182" s="61">
        <v>190</v>
      </c>
      <c r="K182" s="61">
        <v>3800</v>
      </c>
    </row>
    <row r="183" spans="5:11" x14ac:dyDescent="0.35">
      <c r="E183" t="s">
        <v>313</v>
      </c>
      <c r="F183" t="s">
        <v>88</v>
      </c>
      <c r="G183" t="s">
        <v>27</v>
      </c>
      <c r="H183" s="82">
        <v>45955</v>
      </c>
      <c r="I183" s="40">
        <v>20</v>
      </c>
      <c r="J183" s="61">
        <v>190</v>
      </c>
      <c r="K183" s="61">
        <v>3800</v>
      </c>
    </row>
    <row r="184" spans="5:11" x14ac:dyDescent="0.35">
      <c r="E184" t="s">
        <v>313</v>
      </c>
      <c r="F184" t="s">
        <v>88</v>
      </c>
      <c r="G184" t="s">
        <v>27</v>
      </c>
      <c r="H184" s="82">
        <v>45962</v>
      </c>
      <c r="I184" s="40">
        <v>20</v>
      </c>
      <c r="J184" s="61">
        <v>190</v>
      </c>
      <c r="K184" s="61">
        <v>3800</v>
      </c>
    </row>
    <row r="185" spans="5:11" x14ac:dyDescent="0.35">
      <c r="E185" t="s">
        <v>313</v>
      </c>
      <c r="F185" t="s">
        <v>88</v>
      </c>
      <c r="G185" t="s">
        <v>27</v>
      </c>
      <c r="H185" s="82">
        <v>45843</v>
      </c>
      <c r="I185" s="40">
        <v>20</v>
      </c>
      <c r="J185" s="61">
        <v>190</v>
      </c>
      <c r="K185" s="61">
        <v>3800</v>
      </c>
    </row>
    <row r="186" spans="5:11" x14ac:dyDescent="0.35">
      <c r="E186" t="s">
        <v>313</v>
      </c>
      <c r="F186" t="s">
        <v>88</v>
      </c>
      <c r="G186" t="s">
        <v>27</v>
      </c>
      <c r="H186" s="82">
        <v>45850</v>
      </c>
      <c r="I186" s="40">
        <v>20</v>
      </c>
      <c r="J186" s="61">
        <v>190</v>
      </c>
      <c r="K186" s="61">
        <v>3800</v>
      </c>
    </row>
    <row r="187" spans="5:11" x14ac:dyDescent="0.35">
      <c r="E187" t="s">
        <v>313</v>
      </c>
      <c r="F187" t="s">
        <v>88</v>
      </c>
      <c r="G187" t="s">
        <v>27</v>
      </c>
      <c r="H187" s="82">
        <v>45857</v>
      </c>
      <c r="I187" s="40">
        <v>20</v>
      </c>
      <c r="J187" s="61">
        <v>190</v>
      </c>
      <c r="K187" s="61">
        <v>3800</v>
      </c>
    </row>
    <row r="188" spans="5:11" x14ac:dyDescent="0.35">
      <c r="E188" t="s">
        <v>313</v>
      </c>
      <c r="F188" t="s">
        <v>88</v>
      </c>
      <c r="G188" t="s">
        <v>27</v>
      </c>
      <c r="H188" s="82">
        <v>45864</v>
      </c>
      <c r="I188" s="40">
        <v>20</v>
      </c>
      <c r="J188" s="61">
        <v>190</v>
      </c>
      <c r="K188" s="61">
        <v>3800</v>
      </c>
    </row>
    <row r="189" spans="5:11" x14ac:dyDescent="0.35">
      <c r="E189" t="s">
        <v>313</v>
      </c>
      <c r="F189" t="s">
        <v>88</v>
      </c>
      <c r="G189" t="s">
        <v>27</v>
      </c>
      <c r="H189" s="82">
        <v>45871</v>
      </c>
      <c r="I189" s="40">
        <v>20</v>
      </c>
      <c r="J189" s="61">
        <v>200</v>
      </c>
      <c r="K189" s="61">
        <v>4000</v>
      </c>
    </row>
    <row r="190" spans="5:11" x14ac:dyDescent="0.35">
      <c r="E190" t="s">
        <v>313</v>
      </c>
      <c r="F190" t="s">
        <v>88</v>
      </c>
      <c r="G190" t="s">
        <v>27</v>
      </c>
      <c r="H190" s="82">
        <v>45878</v>
      </c>
      <c r="I190" s="40">
        <v>20</v>
      </c>
      <c r="J190" s="61">
        <v>200</v>
      </c>
      <c r="K190" s="61">
        <v>4000</v>
      </c>
    </row>
    <row r="191" spans="5:11" x14ac:dyDescent="0.35">
      <c r="E191" t="s">
        <v>313</v>
      </c>
      <c r="F191" t="s">
        <v>88</v>
      </c>
      <c r="G191" t="s">
        <v>27</v>
      </c>
      <c r="H191" s="82">
        <v>45885</v>
      </c>
      <c r="I191" s="40">
        <v>40</v>
      </c>
      <c r="J191" s="61">
        <v>225</v>
      </c>
      <c r="K191" s="61">
        <v>9000</v>
      </c>
    </row>
    <row r="192" spans="5:11" x14ac:dyDescent="0.35">
      <c r="E192" t="s">
        <v>313</v>
      </c>
      <c r="F192" t="s">
        <v>88</v>
      </c>
      <c r="G192" t="s">
        <v>27</v>
      </c>
      <c r="H192" s="82">
        <v>45892</v>
      </c>
      <c r="I192" s="40">
        <v>40</v>
      </c>
      <c r="J192" s="61">
        <v>225</v>
      </c>
      <c r="K192" s="61">
        <v>9000</v>
      </c>
    </row>
    <row r="193" spans="5:11" x14ac:dyDescent="0.35">
      <c r="E193" t="s">
        <v>313</v>
      </c>
      <c r="F193" t="s">
        <v>88</v>
      </c>
      <c r="G193" t="s">
        <v>27</v>
      </c>
      <c r="H193" s="82">
        <v>45969</v>
      </c>
      <c r="I193" s="40">
        <v>20</v>
      </c>
      <c r="J193" s="61">
        <v>190</v>
      </c>
      <c r="K193" s="61">
        <v>3800</v>
      </c>
    </row>
    <row r="194" spans="5:11" x14ac:dyDescent="0.35">
      <c r="E194" t="s">
        <v>313</v>
      </c>
      <c r="F194" t="s">
        <v>88</v>
      </c>
      <c r="G194" t="s">
        <v>27</v>
      </c>
      <c r="H194" s="82">
        <v>45976</v>
      </c>
      <c r="I194" s="40">
        <v>20</v>
      </c>
      <c r="J194" s="61">
        <v>190</v>
      </c>
      <c r="K194" s="61">
        <v>3800</v>
      </c>
    </row>
    <row r="195" spans="5:11" x14ac:dyDescent="0.35">
      <c r="E195" t="s">
        <v>313</v>
      </c>
      <c r="F195" t="s">
        <v>88</v>
      </c>
      <c r="G195" t="s">
        <v>27</v>
      </c>
      <c r="H195" s="82">
        <v>45983</v>
      </c>
      <c r="I195" s="40">
        <v>20</v>
      </c>
      <c r="J195" s="61">
        <v>190</v>
      </c>
      <c r="K195" s="61">
        <v>3800</v>
      </c>
    </row>
    <row r="196" spans="5:11" x14ac:dyDescent="0.35">
      <c r="E196" t="s">
        <v>313</v>
      </c>
      <c r="F196" t="s">
        <v>88</v>
      </c>
      <c r="G196" t="s">
        <v>27</v>
      </c>
      <c r="H196" s="82">
        <v>46018</v>
      </c>
      <c r="I196" s="40">
        <v>40</v>
      </c>
      <c r="J196" s="61">
        <v>225</v>
      </c>
      <c r="K196" s="61">
        <v>9000</v>
      </c>
    </row>
    <row r="197" spans="5:11" x14ac:dyDescent="0.35">
      <c r="E197" t="s">
        <v>313</v>
      </c>
      <c r="F197" t="s">
        <v>88</v>
      </c>
      <c r="G197" t="s">
        <v>27</v>
      </c>
      <c r="H197" s="82">
        <v>45990</v>
      </c>
      <c r="I197" s="40">
        <v>20</v>
      </c>
      <c r="J197" s="61">
        <v>190</v>
      </c>
      <c r="K197" s="61">
        <v>3800</v>
      </c>
    </row>
    <row r="198" spans="5:11" x14ac:dyDescent="0.35">
      <c r="E198" t="s">
        <v>313</v>
      </c>
      <c r="F198" t="s">
        <v>88</v>
      </c>
      <c r="G198" t="s">
        <v>27</v>
      </c>
      <c r="H198" s="82">
        <v>46025</v>
      </c>
      <c r="I198" s="40">
        <v>40</v>
      </c>
      <c r="J198" s="61">
        <v>225</v>
      </c>
      <c r="K198" s="61">
        <v>9000</v>
      </c>
    </row>
    <row r="199" spans="5:11" x14ac:dyDescent="0.35">
      <c r="E199" t="s">
        <v>313</v>
      </c>
      <c r="F199" t="s">
        <v>192</v>
      </c>
      <c r="G199" t="s">
        <v>28</v>
      </c>
      <c r="H199" s="82">
        <v>45767</v>
      </c>
      <c r="I199" s="40">
        <v>10</v>
      </c>
      <c r="J199" s="61">
        <v>225</v>
      </c>
      <c r="K199" s="61">
        <v>2250</v>
      </c>
    </row>
    <row r="200" spans="5:11" x14ac:dyDescent="0.35">
      <c r="E200" t="s">
        <v>313</v>
      </c>
      <c r="F200" t="s">
        <v>192</v>
      </c>
      <c r="G200" t="s">
        <v>28</v>
      </c>
      <c r="H200" s="82">
        <v>45774</v>
      </c>
      <c r="I200" s="40">
        <v>6</v>
      </c>
      <c r="J200" s="61">
        <v>225</v>
      </c>
      <c r="K200" s="61">
        <v>1350</v>
      </c>
    </row>
    <row r="201" spans="5:11" x14ac:dyDescent="0.35">
      <c r="E201" t="s">
        <v>313</v>
      </c>
      <c r="F201" t="s">
        <v>193</v>
      </c>
      <c r="G201" t="s">
        <v>29</v>
      </c>
      <c r="H201" s="82">
        <v>45774</v>
      </c>
      <c r="I201" s="40">
        <v>10</v>
      </c>
      <c r="J201" s="61">
        <v>225</v>
      </c>
      <c r="K201" s="61">
        <v>2250</v>
      </c>
    </row>
    <row r="202" spans="5:11" x14ac:dyDescent="0.35">
      <c r="E202" t="s">
        <v>313</v>
      </c>
      <c r="F202" t="s">
        <v>193</v>
      </c>
      <c r="G202" t="s">
        <v>29</v>
      </c>
      <c r="H202" s="82">
        <v>45781</v>
      </c>
      <c r="I202" s="40">
        <v>6</v>
      </c>
      <c r="J202" s="61">
        <v>225</v>
      </c>
      <c r="K202" s="61">
        <v>1350</v>
      </c>
    </row>
    <row r="203" spans="5:11" x14ac:dyDescent="0.35">
      <c r="E203" t="s">
        <v>313</v>
      </c>
      <c r="F203" t="s">
        <v>447</v>
      </c>
      <c r="G203" t="s">
        <v>28</v>
      </c>
      <c r="H203" s="82">
        <v>45765</v>
      </c>
      <c r="I203" s="40">
        <v>10</v>
      </c>
      <c r="J203" s="61">
        <v>275</v>
      </c>
      <c r="K203" s="61">
        <v>2750</v>
      </c>
    </row>
    <row r="204" spans="5:11" x14ac:dyDescent="0.35">
      <c r="E204" t="s">
        <v>313</v>
      </c>
      <c r="F204" t="s">
        <v>445</v>
      </c>
      <c r="G204" t="s">
        <v>29</v>
      </c>
      <c r="H204" s="82">
        <v>45772</v>
      </c>
      <c r="I204" s="40">
        <v>10</v>
      </c>
      <c r="J204" s="61">
        <v>275</v>
      </c>
      <c r="K204" s="61">
        <v>2750</v>
      </c>
    </row>
    <row r="205" spans="5:11" x14ac:dyDescent="0.35">
      <c r="E205" t="s">
        <v>313</v>
      </c>
      <c r="F205" t="s">
        <v>479</v>
      </c>
      <c r="G205" t="s">
        <v>28</v>
      </c>
      <c r="H205" s="82">
        <v>45765</v>
      </c>
      <c r="I205" s="40">
        <v>15</v>
      </c>
      <c r="J205" s="61">
        <v>290</v>
      </c>
      <c r="K205" s="61">
        <v>4350</v>
      </c>
    </row>
    <row r="206" spans="5:11" x14ac:dyDescent="0.35">
      <c r="E206" t="s">
        <v>313</v>
      </c>
      <c r="F206" t="s">
        <v>480</v>
      </c>
      <c r="G206" t="s">
        <v>29</v>
      </c>
      <c r="H206" s="82">
        <v>45772</v>
      </c>
      <c r="I206" s="40">
        <v>15</v>
      </c>
      <c r="J206" s="61">
        <v>290</v>
      </c>
      <c r="K206" s="61">
        <v>4350</v>
      </c>
    </row>
    <row r="207" spans="5:11" x14ac:dyDescent="0.35">
      <c r="E207" t="s">
        <v>313</v>
      </c>
      <c r="F207" t="s">
        <v>628</v>
      </c>
      <c r="G207" t="s">
        <v>29</v>
      </c>
      <c r="H207" s="82">
        <v>45956</v>
      </c>
      <c r="I207" s="40">
        <v>20</v>
      </c>
      <c r="J207" s="61">
        <v>190</v>
      </c>
      <c r="K207" s="61">
        <v>3800</v>
      </c>
    </row>
    <row r="208" spans="5:11" x14ac:dyDescent="0.35">
      <c r="E208" t="s">
        <v>313</v>
      </c>
      <c r="F208" t="s">
        <v>628</v>
      </c>
      <c r="G208" t="s">
        <v>29</v>
      </c>
      <c r="H208" s="82">
        <v>45963</v>
      </c>
      <c r="I208" s="40">
        <v>20</v>
      </c>
      <c r="J208" s="61">
        <v>190</v>
      </c>
      <c r="K208" s="61">
        <v>3800</v>
      </c>
    </row>
    <row r="209" spans="5:11" x14ac:dyDescent="0.35">
      <c r="E209" t="s">
        <v>313</v>
      </c>
      <c r="F209" t="s">
        <v>1139</v>
      </c>
      <c r="G209" t="s">
        <v>28</v>
      </c>
      <c r="H209" s="82">
        <v>45921</v>
      </c>
      <c r="I209" s="40">
        <v>20</v>
      </c>
      <c r="J209" s="61">
        <v>190</v>
      </c>
      <c r="K209" s="61">
        <v>3800</v>
      </c>
    </row>
    <row r="210" spans="5:11" x14ac:dyDescent="0.35">
      <c r="E210" t="s">
        <v>313</v>
      </c>
      <c r="F210" t="s">
        <v>1139</v>
      </c>
      <c r="G210" t="s">
        <v>28</v>
      </c>
      <c r="H210" s="82">
        <v>45928</v>
      </c>
      <c r="I210" s="40">
        <v>20</v>
      </c>
      <c r="J210" s="61">
        <v>190</v>
      </c>
      <c r="K210" s="61">
        <v>3800</v>
      </c>
    </row>
    <row r="211" spans="5:11" x14ac:dyDescent="0.35">
      <c r="E211" t="s">
        <v>313</v>
      </c>
      <c r="F211" t="s">
        <v>1139</v>
      </c>
      <c r="G211" t="s">
        <v>28</v>
      </c>
      <c r="H211" s="82">
        <v>45935</v>
      </c>
      <c r="I211" s="40">
        <v>20</v>
      </c>
      <c r="J211" s="61">
        <v>190</v>
      </c>
      <c r="K211" s="61">
        <v>3800</v>
      </c>
    </row>
    <row r="212" spans="5:11" x14ac:dyDescent="0.35">
      <c r="E212" t="s">
        <v>313</v>
      </c>
      <c r="F212" t="s">
        <v>1139</v>
      </c>
      <c r="G212" t="s">
        <v>28</v>
      </c>
      <c r="H212" s="82">
        <v>45942</v>
      </c>
      <c r="I212" s="40">
        <v>20</v>
      </c>
      <c r="J212" s="61">
        <v>190</v>
      </c>
      <c r="K212" s="61">
        <v>3800</v>
      </c>
    </row>
    <row r="213" spans="5:11" x14ac:dyDescent="0.35">
      <c r="E213" t="s">
        <v>313</v>
      </c>
      <c r="F213" t="s">
        <v>1139</v>
      </c>
      <c r="G213" t="s">
        <v>28</v>
      </c>
      <c r="H213" s="82">
        <v>45949</v>
      </c>
      <c r="I213" s="40">
        <v>20</v>
      </c>
      <c r="J213" s="61">
        <v>190</v>
      </c>
      <c r="K213" s="61">
        <v>3800</v>
      </c>
    </row>
    <row r="214" spans="5:11" x14ac:dyDescent="0.35">
      <c r="E214" t="s">
        <v>313</v>
      </c>
      <c r="F214" t="s">
        <v>1139</v>
      </c>
      <c r="G214" t="s">
        <v>28</v>
      </c>
      <c r="H214" s="82">
        <v>45956</v>
      </c>
      <c r="I214" s="40">
        <v>20</v>
      </c>
      <c r="J214" s="61">
        <v>190</v>
      </c>
      <c r="K214" s="61">
        <v>3800</v>
      </c>
    </row>
    <row r="215" spans="5:11" x14ac:dyDescent="0.35">
      <c r="E215" t="s">
        <v>313</v>
      </c>
      <c r="F215" t="s">
        <v>1140</v>
      </c>
      <c r="G215" t="s">
        <v>29</v>
      </c>
      <c r="H215" s="82">
        <v>45928</v>
      </c>
      <c r="I215" s="40">
        <v>20</v>
      </c>
      <c r="J215" s="61">
        <v>190</v>
      </c>
      <c r="K215" s="61">
        <v>3800</v>
      </c>
    </row>
    <row r="216" spans="5:11" x14ac:dyDescent="0.35">
      <c r="E216" t="s">
        <v>313</v>
      </c>
      <c r="F216" t="s">
        <v>1140</v>
      </c>
      <c r="G216" t="s">
        <v>29</v>
      </c>
      <c r="H216" s="82">
        <v>45935</v>
      </c>
      <c r="I216" s="40">
        <v>20</v>
      </c>
      <c r="J216" s="61">
        <v>190</v>
      </c>
      <c r="K216" s="61">
        <v>3800</v>
      </c>
    </row>
    <row r="217" spans="5:11" x14ac:dyDescent="0.35">
      <c r="E217" t="s">
        <v>313</v>
      </c>
      <c r="F217" t="s">
        <v>1140</v>
      </c>
      <c r="G217" t="s">
        <v>29</v>
      </c>
      <c r="H217" s="82">
        <v>45942</v>
      </c>
      <c r="I217" s="40">
        <v>20</v>
      </c>
      <c r="J217" s="61">
        <v>190</v>
      </c>
      <c r="K217" s="61">
        <v>3800</v>
      </c>
    </row>
    <row r="218" spans="5:11" x14ac:dyDescent="0.35">
      <c r="E218" t="s">
        <v>313</v>
      </c>
      <c r="F218" t="s">
        <v>1140</v>
      </c>
      <c r="G218" t="s">
        <v>29</v>
      </c>
      <c r="H218" s="82">
        <v>45949</v>
      </c>
      <c r="I218" s="40">
        <v>20</v>
      </c>
      <c r="J218" s="61">
        <v>190</v>
      </c>
      <c r="K218" s="61">
        <v>3800</v>
      </c>
    </row>
    <row r="219" spans="5:11" x14ac:dyDescent="0.35">
      <c r="E219" t="s">
        <v>313</v>
      </c>
      <c r="F219" t="s">
        <v>1290</v>
      </c>
      <c r="G219" t="s">
        <v>29</v>
      </c>
      <c r="H219" s="82">
        <v>45872</v>
      </c>
      <c r="I219" s="40">
        <v>20</v>
      </c>
      <c r="J219" s="61">
        <v>200</v>
      </c>
      <c r="K219" s="61">
        <v>4000</v>
      </c>
    </row>
    <row r="220" spans="5:11" x14ac:dyDescent="0.35">
      <c r="E220" t="s">
        <v>313</v>
      </c>
      <c r="F220" t="s">
        <v>1290</v>
      </c>
      <c r="G220" t="s">
        <v>29</v>
      </c>
      <c r="H220" s="82">
        <v>45879</v>
      </c>
      <c r="I220" s="40">
        <v>20</v>
      </c>
      <c r="J220" s="61">
        <v>200</v>
      </c>
      <c r="K220" s="61">
        <v>4000</v>
      </c>
    </row>
    <row r="221" spans="5:11" x14ac:dyDescent="0.35">
      <c r="E221" t="s">
        <v>313</v>
      </c>
      <c r="F221" t="s">
        <v>1290</v>
      </c>
      <c r="G221" t="s">
        <v>29</v>
      </c>
      <c r="H221" s="82">
        <v>45886</v>
      </c>
      <c r="I221" s="40">
        <v>20</v>
      </c>
      <c r="J221" s="61">
        <v>225</v>
      </c>
      <c r="K221" s="61">
        <v>4500</v>
      </c>
    </row>
    <row r="222" spans="5:11" x14ac:dyDescent="0.35">
      <c r="E222" t="s">
        <v>313</v>
      </c>
      <c r="F222" t="s">
        <v>1290</v>
      </c>
      <c r="G222" t="s">
        <v>29</v>
      </c>
      <c r="H222" s="82">
        <v>45893</v>
      </c>
      <c r="I222" s="40">
        <v>20</v>
      </c>
      <c r="J222" s="61">
        <v>225</v>
      </c>
      <c r="K222" s="61">
        <v>4500</v>
      </c>
    </row>
    <row r="223" spans="5:11" x14ac:dyDescent="0.35">
      <c r="E223" t="s">
        <v>313</v>
      </c>
      <c r="F223" t="s">
        <v>1290</v>
      </c>
      <c r="G223" t="s">
        <v>29</v>
      </c>
      <c r="H223" s="82">
        <v>45900</v>
      </c>
      <c r="I223" s="40">
        <v>20</v>
      </c>
      <c r="J223" s="61">
        <v>225</v>
      </c>
      <c r="K223" s="61">
        <v>4500</v>
      </c>
    </row>
    <row r="224" spans="5:11" x14ac:dyDescent="0.35">
      <c r="E224" t="s">
        <v>313</v>
      </c>
      <c r="F224" t="s">
        <v>1290</v>
      </c>
      <c r="G224" t="s">
        <v>29</v>
      </c>
      <c r="H224" s="82">
        <v>45907</v>
      </c>
      <c r="I224" s="40">
        <v>20</v>
      </c>
      <c r="J224" s="61">
        <v>225</v>
      </c>
      <c r="K224" s="61">
        <v>4500</v>
      </c>
    </row>
    <row r="225" spans="5:11" x14ac:dyDescent="0.35">
      <c r="E225" t="s">
        <v>313</v>
      </c>
      <c r="F225" t="s">
        <v>1290</v>
      </c>
      <c r="G225" t="s">
        <v>29</v>
      </c>
      <c r="H225" s="82">
        <v>45914</v>
      </c>
      <c r="I225" s="40">
        <v>20</v>
      </c>
      <c r="J225" s="61">
        <v>190</v>
      </c>
      <c r="K225" s="61">
        <v>3800</v>
      </c>
    </row>
    <row r="226" spans="5:11" x14ac:dyDescent="0.35">
      <c r="E226" t="s">
        <v>313</v>
      </c>
      <c r="F226" t="s">
        <v>1290</v>
      </c>
      <c r="G226" t="s">
        <v>29</v>
      </c>
      <c r="H226" s="82">
        <v>45921</v>
      </c>
      <c r="I226" s="40">
        <v>20</v>
      </c>
      <c r="J226" s="61">
        <v>190</v>
      </c>
      <c r="K226" s="61">
        <v>3800</v>
      </c>
    </row>
    <row r="227" spans="5:11" x14ac:dyDescent="0.35">
      <c r="E227" t="s">
        <v>313</v>
      </c>
      <c r="F227" t="s">
        <v>1291</v>
      </c>
      <c r="G227" t="s">
        <v>28</v>
      </c>
      <c r="H227" s="82">
        <v>45865</v>
      </c>
      <c r="I227" s="40">
        <v>20</v>
      </c>
      <c r="J227" s="61">
        <v>200</v>
      </c>
      <c r="K227" s="61">
        <v>4000</v>
      </c>
    </row>
    <row r="228" spans="5:11" x14ac:dyDescent="0.35">
      <c r="E228" t="s">
        <v>313</v>
      </c>
      <c r="F228" t="s">
        <v>1291</v>
      </c>
      <c r="G228" t="s">
        <v>28</v>
      </c>
      <c r="H228" s="82">
        <v>45872</v>
      </c>
      <c r="I228" s="40">
        <v>20</v>
      </c>
      <c r="J228" s="61">
        <v>200</v>
      </c>
      <c r="K228" s="61">
        <v>4000</v>
      </c>
    </row>
    <row r="229" spans="5:11" x14ac:dyDescent="0.35">
      <c r="E229" t="s">
        <v>313</v>
      </c>
      <c r="F229" t="s">
        <v>1291</v>
      </c>
      <c r="G229" t="s">
        <v>28</v>
      </c>
      <c r="H229" s="82">
        <v>45879</v>
      </c>
      <c r="I229" s="40">
        <v>20</v>
      </c>
      <c r="J229" s="61">
        <v>225</v>
      </c>
      <c r="K229" s="61">
        <v>4500</v>
      </c>
    </row>
    <row r="230" spans="5:11" x14ac:dyDescent="0.35">
      <c r="E230" t="s">
        <v>313</v>
      </c>
      <c r="F230" t="s">
        <v>1291</v>
      </c>
      <c r="G230" t="s">
        <v>28</v>
      </c>
      <c r="H230" s="82">
        <v>45886</v>
      </c>
      <c r="I230" s="40">
        <v>20</v>
      </c>
      <c r="J230" s="61">
        <v>225</v>
      </c>
      <c r="K230" s="61">
        <v>4500</v>
      </c>
    </row>
    <row r="231" spans="5:11" x14ac:dyDescent="0.35">
      <c r="E231" t="s">
        <v>313</v>
      </c>
      <c r="F231" t="s">
        <v>1291</v>
      </c>
      <c r="G231" t="s">
        <v>28</v>
      </c>
      <c r="H231" s="82">
        <v>45893</v>
      </c>
      <c r="I231" s="40">
        <v>20</v>
      </c>
      <c r="J231" s="61">
        <v>225</v>
      </c>
      <c r="K231" s="61">
        <v>4500</v>
      </c>
    </row>
    <row r="232" spans="5:11" x14ac:dyDescent="0.35">
      <c r="E232" t="s">
        <v>313</v>
      </c>
      <c r="F232" t="s">
        <v>1291</v>
      </c>
      <c r="G232" t="s">
        <v>28</v>
      </c>
      <c r="H232" s="82">
        <v>45900</v>
      </c>
      <c r="I232" s="40">
        <v>20</v>
      </c>
      <c r="J232" s="61">
        <v>225</v>
      </c>
      <c r="K232" s="61">
        <v>4500</v>
      </c>
    </row>
    <row r="233" spans="5:11" x14ac:dyDescent="0.35">
      <c r="E233" t="s">
        <v>313</v>
      </c>
      <c r="F233" t="s">
        <v>1291</v>
      </c>
      <c r="G233" t="s">
        <v>28</v>
      </c>
      <c r="H233" s="82">
        <v>45907</v>
      </c>
      <c r="I233" s="40">
        <v>20</v>
      </c>
      <c r="J233" s="61">
        <v>190</v>
      </c>
      <c r="K233" s="61">
        <v>3800</v>
      </c>
    </row>
    <row r="234" spans="5:11" x14ac:dyDescent="0.35">
      <c r="E234" t="s">
        <v>313</v>
      </c>
      <c r="F234" t="s">
        <v>1291</v>
      </c>
      <c r="G234" t="s">
        <v>28</v>
      </c>
      <c r="H234" s="82">
        <v>45914</v>
      </c>
      <c r="I234" s="40">
        <v>20</v>
      </c>
      <c r="J234" s="61">
        <v>190</v>
      </c>
      <c r="K234" s="61">
        <v>3800</v>
      </c>
    </row>
    <row r="235" spans="5:11" x14ac:dyDescent="0.35">
      <c r="E235" t="s">
        <v>332</v>
      </c>
      <c r="F235" t="s">
        <v>89</v>
      </c>
      <c r="G235" t="s">
        <v>26</v>
      </c>
      <c r="H235" s="82">
        <v>45766</v>
      </c>
      <c r="I235" s="40">
        <v>11</v>
      </c>
      <c r="J235" s="61">
        <v>285</v>
      </c>
      <c r="K235" s="61">
        <v>3135</v>
      </c>
    </row>
    <row r="236" spans="5:11" x14ac:dyDescent="0.35">
      <c r="E236" t="s">
        <v>332</v>
      </c>
      <c r="F236" t="s">
        <v>89</v>
      </c>
      <c r="G236" t="s">
        <v>26</v>
      </c>
      <c r="H236" s="82">
        <v>45773</v>
      </c>
      <c r="I236" s="40">
        <v>12</v>
      </c>
      <c r="J236" s="61">
        <v>186.66666666666666</v>
      </c>
      <c r="K236" s="61">
        <v>2240</v>
      </c>
    </row>
    <row r="237" spans="5:11" x14ac:dyDescent="0.35">
      <c r="E237" t="s">
        <v>332</v>
      </c>
      <c r="F237" t="s">
        <v>89</v>
      </c>
      <c r="G237" t="s">
        <v>26</v>
      </c>
      <c r="H237" s="82">
        <v>45899</v>
      </c>
      <c r="I237" s="40">
        <v>2</v>
      </c>
      <c r="J237" s="61">
        <v>220</v>
      </c>
      <c r="K237" s="61">
        <v>440</v>
      </c>
    </row>
    <row r="238" spans="5:11" x14ac:dyDescent="0.35">
      <c r="E238" t="s">
        <v>332</v>
      </c>
      <c r="F238" t="s">
        <v>89</v>
      </c>
      <c r="G238" t="s">
        <v>26</v>
      </c>
      <c r="H238" s="82">
        <v>45906</v>
      </c>
      <c r="I238" s="40">
        <v>2</v>
      </c>
      <c r="J238" s="61">
        <v>250</v>
      </c>
      <c r="K238" s="61">
        <v>500</v>
      </c>
    </row>
    <row r="239" spans="5:11" x14ac:dyDescent="0.35">
      <c r="E239" t="s">
        <v>332</v>
      </c>
      <c r="F239" t="s">
        <v>89</v>
      </c>
      <c r="G239" t="s">
        <v>26</v>
      </c>
      <c r="H239" s="82">
        <v>45913</v>
      </c>
      <c r="I239" s="40">
        <v>6</v>
      </c>
      <c r="J239" s="61">
        <v>160</v>
      </c>
      <c r="K239" s="61">
        <v>960</v>
      </c>
    </row>
    <row r="240" spans="5:11" x14ac:dyDescent="0.35">
      <c r="E240" t="s">
        <v>332</v>
      </c>
      <c r="F240" t="s">
        <v>89</v>
      </c>
      <c r="G240" t="s">
        <v>26</v>
      </c>
      <c r="H240" s="82">
        <v>45920</v>
      </c>
      <c r="I240" s="40">
        <v>2</v>
      </c>
      <c r="J240" s="61">
        <v>160</v>
      </c>
      <c r="K240" s="61">
        <v>320</v>
      </c>
    </row>
    <row r="241" spans="5:11" x14ac:dyDescent="0.35">
      <c r="E241" t="s">
        <v>332</v>
      </c>
      <c r="F241" t="s">
        <v>89</v>
      </c>
      <c r="G241" t="s">
        <v>26</v>
      </c>
      <c r="H241" s="82">
        <v>45836</v>
      </c>
      <c r="I241" s="40">
        <v>4</v>
      </c>
      <c r="J241" s="61">
        <v>160</v>
      </c>
      <c r="K241" s="61">
        <v>640</v>
      </c>
    </row>
    <row r="242" spans="5:11" x14ac:dyDescent="0.35">
      <c r="E242" t="s">
        <v>332</v>
      </c>
      <c r="F242" t="s">
        <v>89</v>
      </c>
      <c r="G242" t="s">
        <v>26</v>
      </c>
      <c r="H242" s="82">
        <v>45843</v>
      </c>
      <c r="I242" s="40">
        <v>9</v>
      </c>
      <c r="J242" s="61">
        <v>160</v>
      </c>
      <c r="K242" s="61">
        <v>1440</v>
      </c>
    </row>
    <row r="243" spans="5:11" x14ac:dyDescent="0.35">
      <c r="E243" t="s">
        <v>332</v>
      </c>
      <c r="F243" t="s">
        <v>89</v>
      </c>
      <c r="G243" t="s">
        <v>26</v>
      </c>
      <c r="H243" s="82">
        <v>45850</v>
      </c>
      <c r="I243" s="40">
        <v>7</v>
      </c>
      <c r="J243" s="61">
        <v>160</v>
      </c>
      <c r="K243" s="61">
        <v>1120</v>
      </c>
    </row>
    <row r="244" spans="5:11" x14ac:dyDescent="0.35">
      <c r="E244" t="s">
        <v>332</v>
      </c>
      <c r="F244" t="s">
        <v>89</v>
      </c>
      <c r="G244" t="s">
        <v>26</v>
      </c>
      <c r="H244" s="82">
        <v>45857</v>
      </c>
      <c r="I244" s="40">
        <v>12</v>
      </c>
      <c r="J244" s="61">
        <v>160</v>
      </c>
      <c r="K244" s="61">
        <v>1920</v>
      </c>
    </row>
    <row r="245" spans="5:11" x14ac:dyDescent="0.35">
      <c r="E245" t="s">
        <v>332</v>
      </c>
      <c r="F245" t="s">
        <v>89</v>
      </c>
      <c r="G245" t="s">
        <v>26</v>
      </c>
      <c r="H245" s="82">
        <v>45871</v>
      </c>
      <c r="I245" s="40">
        <v>2</v>
      </c>
      <c r="J245" s="61">
        <v>240</v>
      </c>
      <c r="K245" s="61">
        <v>480</v>
      </c>
    </row>
    <row r="246" spans="5:11" x14ac:dyDescent="0.35">
      <c r="E246" t="s">
        <v>332</v>
      </c>
      <c r="F246" t="s">
        <v>89</v>
      </c>
      <c r="G246" t="s">
        <v>26</v>
      </c>
      <c r="H246" s="82">
        <v>45878</v>
      </c>
      <c r="I246" s="40">
        <v>12</v>
      </c>
      <c r="J246" s="61">
        <v>240</v>
      </c>
      <c r="K246" s="61">
        <v>2880</v>
      </c>
    </row>
    <row r="247" spans="5:11" x14ac:dyDescent="0.35">
      <c r="E247" t="s">
        <v>332</v>
      </c>
      <c r="F247" t="s">
        <v>89</v>
      </c>
      <c r="G247" t="s">
        <v>26</v>
      </c>
      <c r="H247" s="82">
        <v>46011</v>
      </c>
      <c r="I247" s="40">
        <v>2</v>
      </c>
      <c r="J247" s="61">
        <v>260</v>
      </c>
      <c r="K247" s="61">
        <v>520</v>
      </c>
    </row>
    <row r="248" spans="5:11" x14ac:dyDescent="0.35">
      <c r="E248" t="s">
        <v>332</v>
      </c>
      <c r="F248" t="s">
        <v>88</v>
      </c>
      <c r="G248" t="s">
        <v>27</v>
      </c>
      <c r="H248" s="82">
        <v>45780</v>
      </c>
      <c r="I248" s="40">
        <v>17</v>
      </c>
      <c r="J248" s="61">
        <v>178.8235294117647</v>
      </c>
      <c r="K248" s="61">
        <v>3040</v>
      </c>
    </row>
    <row r="249" spans="5:11" x14ac:dyDescent="0.35">
      <c r="E249" t="s">
        <v>332</v>
      </c>
      <c r="F249" t="s">
        <v>88</v>
      </c>
      <c r="G249" t="s">
        <v>27</v>
      </c>
      <c r="H249" s="82">
        <v>45766</v>
      </c>
      <c r="I249" s="40">
        <v>4</v>
      </c>
      <c r="J249" s="61">
        <v>168.75</v>
      </c>
      <c r="K249" s="61">
        <v>675</v>
      </c>
    </row>
    <row r="250" spans="5:11" x14ac:dyDescent="0.35">
      <c r="E250" t="s">
        <v>332</v>
      </c>
      <c r="F250" t="s">
        <v>88</v>
      </c>
      <c r="G250" t="s">
        <v>27</v>
      </c>
      <c r="H250" s="82">
        <v>45773</v>
      </c>
      <c r="I250" s="40">
        <v>8</v>
      </c>
      <c r="J250" s="61">
        <v>285</v>
      </c>
      <c r="K250" s="61">
        <v>2280</v>
      </c>
    </row>
    <row r="251" spans="5:11" x14ac:dyDescent="0.35">
      <c r="E251" t="s">
        <v>332</v>
      </c>
      <c r="F251" t="s">
        <v>88</v>
      </c>
      <c r="G251" t="s">
        <v>27</v>
      </c>
      <c r="H251" s="82">
        <v>45906</v>
      </c>
      <c r="I251" s="40">
        <v>2</v>
      </c>
      <c r="J251" s="61">
        <v>260</v>
      </c>
      <c r="K251" s="61">
        <v>520</v>
      </c>
    </row>
    <row r="252" spans="5:11" x14ac:dyDescent="0.35">
      <c r="E252" t="s">
        <v>332</v>
      </c>
      <c r="F252" t="s">
        <v>88</v>
      </c>
      <c r="G252" t="s">
        <v>27</v>
      </c>
      <c r="H252" s="82">
        <v>45913</v>
      </c>
      <c r="I252" s="40">
        <v>6</v>
      </c>
      <c r="J252" s="61">
        <v>216.66666666666666</v>
      </c>
      <c r="K252" s="61">
        <v>1300</v>
      </c>
    </row>
    <row r="253" spans="5:11" x14ac:dyDescent="0.35">
      <c r="E253" t="s">
        <v>332</v>
      </c>
      <c r="F253" t="s">
        <v>88</v>
      </c>
      <c r="G253" t="s">
        <v>27</v>
      </c>
      <c r="H253" s="82">
        <v>45920</v>
      </c>
      <c r="I253" s="40">
        <v>10</v>
      </c>
      <c r="J253" s="61">
        <v>160</v>
      </c>
      <c r="K253" s="61">
        <v>1600</v>
      </c>
    </row>
    <row r="254" spans="5:11" x14ac:dyDescent="0.35">
      <c r="E254" t="s">
        <v>332</v>
      </c>
      <c r="F254" t="s">
        <v>88</v>
      </c>
      <c r="G254" t="s">
        <v>27</v>
      </c>
      <c r="H254" s="82">
        <v>45927</v>
      </c>
      <c r="I254" s="40">
        <v>2</v>
      </c>
      <c r="J254" s="61">
        <v>160</v>
      </c>
      <c r="K254" s="61">
        <v>320</v>
      </c>
    </row>
    <row r="255" spans="5:11" x14ac:dyDescent="0.35">
      <c r="E255" t="s">
        <v>332</v>
      </c>
      <c r="F255" t="s">
        <v>88</v>
      </c>
      <c r="G255" t="s">
        <v>27</v>
      </c>
      <c r="H255" s="82">
        <v>45836</v>
      </c>
      <c r="I255" s="40">
        <v>1</v>
      </c>
      <c r="J255" s="61">
        <v>160</v>
      </c>
      <c r="K255" s="61">
        <v>160</v>
      </c>
    </row>
    <row r="256" spans="5:11" x14ac:dyDescent="0.35">
      <c r="E256" t="s">
        <v>332</v>
      </c>
      <c r="F256" t="s">
        <v>88</v>
      </c>
      <c r="G256" t="s">
        <v>27</v>
      </c>
      <c r="H256" s="82">
        <v>45843</v>
      </c>
      <c r="I256" s="40">
        <v>4</v>
      </c>
      <c r="J256" s="61">
        <v>160</v>
      </c>
      <c r="K256" s="61">
        <v>640</v>
      </c>
    </row>
    <row r="257" spans="5:11" x14ac:dyDescent="0.35">
      <c r="E257" t="s">
        <v>332</v>
      </c>
      <c r="F257" t="s">
        <v>88</v>
      </c>
      <c r="G257" t="s">
        <v>27</v>
      </c>
      <c r="H257" s="82">
        <v>45850</v>
      </c>
      <c r="I257" s="40">
        <v>7</v>
      </c>
      <c r="J257" s="61">
        <v>160</v>
      </c>
      <c r="K257" s="61">
        <v>1120</v>
      </c>
    </row>
    <row r="258" spans="5:11" x14ac:dyDescent="0.35">
      <c r="E258" t="s">
        <v>332</v>
      </c>
      <c r="F258" t="s">
        <v>88</v>
      </c>
      <c r="G258" t="s">
        <v>27</v>
      </c>
      <c r="H258" s="82">
        <v>45864</v>
      </c>
      <c r="I258" s="40">
        <v>18</v>
      </c>
      <c r="J258" s="61">
        <v>160</v>
      </c>
      <c r="K258" s="61">
        <v>2880</v>
      </c>
    </row>
    <row r="259" spans="5:11" x14ac:dyDescent="0.35">
      <c r="E259" t="s">
        <v>332</v>
      </c>
      <c r="F259" t="s">
        <v>88</v>
      </c>
      <c r="G259" t="s">
        <v>27</v>
      </c>
      <c r="H259" s="82">
        <v>45878</v>
      </c>
      <c r="I259" s="40">
        <v>4</v>
      </c>
      <c r="J259" s="61">
        <v>240</v>
      </c>
      <c r="K259" s="61">
        <v>960</v>
      </c>
    </row>
    <row r="260" spans="5:11" x14ac:dyDescent="0.35">
      <c r="E260" t="s">
        <v>332</v>
      </c>
      <c r="F260" t="s">
        <v>88</v>
      </c>
      <c r="G260" t="s">
        <v>27</v>
      </c>
      <c r="H260" s="82">
        <v>45885</v>
      </c>
      <c r="I260" s="40">
        <v>12</v>
      </c>
      <c r="J260" s="61">
        <v>240</v>
      </c>
      <c r="K260" s="61">
        <v>2880</v>
      </c>
    </row>
    <row r="261" spans="5:11" x14ac:dyDescent="0.35">
      <c r="E261" t="s">
        <v>332</v>
      </c>
      <c r="F261" t="s">
        <v>88</v>
      </c>
      <c r="G261" t="s">
        <v>27</v>
      </c>
      <c r="H261" s="82">
        <v>46018</v>
      </c>
      <c r="I261" s="40">
        <v>2</v>
      </c>
      <c r="J261" s="61">
        <v>260</v>
      </c>
      <c r="K261" s="61">
        <v>520</v>
      </c>
    </row>
    <row r="262" spans="5:11" x14ac:dyDescent="0.35">
      <c r="E262" t="s">
        <v>332</v>
      </c>
      <c r="F262" t="s">
        <v>190</v>
      </c>
      <c r="G262" t="s">
        <v>28</v>
      </c>
      <c r="H262" s="82">
        <v>45866</v>
      </c>
      <c r="I262" s="40">
        <v>3</v>
      </c>
      <c r="J262" s="61">
        <v>220</v>
      </c>
      <c r="K262" s="61">
        <v>660</v>
      </c>
    </row>
    <row r="263" spans="5:11" x14ac:dyDescent="0.35">
      <c r="E263" t="s">
        <v>332</v>
      </c>
      <c r="F263" t="s">
        <v>190</v>
      </c>
      <c r="G263" t="s">
        <v>28</v>
      </c>
      <c r="H263" s="82">
        <v>45873</v>
      </c>
      <c r="I263" s="40">
        <v>11</v>
      </c>
      <c r="J263" s="61">
        <v>240</v>
      </c>
      <c r="K263" s="61">
        <v>2640</v>
      </c>
    </row>
    <row r="264" spans="5:11" x14ac:dyDescent="0.35">
      <c r="E264" t="s">
        <v>332</v>
      </c>
      <c r="F264" t="s">
        <v>190</v>
      </c>
      <c r="G264" t="s">
        <v>28</v>
      </c>
      <c r="H264" s="82">
        <v>45880</v>
      </c>
      <c r="I264" s="40">
        <v>30</v>
      </c>
      <c r="J264" s="61">
        <v>280</v>
      </c>
      <c r="K264" s="61">
        <v>8400</v>
      </c>
    </row>
    <row r="265" spans="5:11" x14ac:dyDescent="0.35">
      <c r="E265" t="s">
        <v>332</v>
      </c>
      <c r="F265" t="s">
        <v>190</v>
      </c>
      <c r="G265" t="s">
        <v>28</v>
      </c>
      <c r="H265" s="82">
        <v>45887</v>
      </c>
      <c r="I265" s="40">
        <v>8</v>
      </c>
      <c r="J265" s="61">
        <v>280</v>
      </c>
      <c r="K265" s="61">
        <v>2240</v>
      </c>
    </row>
    <row r="266" spans="5:11" x14ac:dyDescent="0.35">
      <c r="E266" t="s">
        <v>332</v>
      </c>
      <c r="F266" t="s">
        <v>190</v>
      </c>
      <c r="G266" t="s">
        <v>28</v>
      </c>
      <c r="H266" s="82">
        <v>45901</v>
      </c>
      <c r="I266" s="40">
        <v>5</v>
      </c>
      <c r="J266" s="61">
        <v>220</v>
      </c>
      <c r="K266" s="61">
        <v>1100</v>
      </c>
    </row>
    <row r="267" spans="5:11" x14ac:dyDescent="0.35">
      <c r="E267" t="s">
        <v>332</v>
      </c>
      <c r="F267" t="s">
        <v>190</v>
      </c>
      <c r="G267" t="s">
        <v>163</v>
      </c>
      <c r="H267" s="82">
        <v>45765</v>
      </c>
      <c r="I267" s="40">
        <v>5</v>
      </c>
      <c r="J267" s="61">
        <v>325</v>
      </c>
      <c r="K267" s="61">
        <v>1625</v>
      </c>
    </row>
    <row r="268" spans="5:11" x14ac:dyDescent="0.35">
      <c r="E268" t="s">
        <v>332</v>
      </c>
      <c r="F268" t="s">
        <v>190</v>
      </c>
      <c r="G268" t="s">
        <v>163</v>
      </c>
      <c r="H268" s="82">
        <v>45772</v>
      </c>
      <c r="I268" s="40">
        <v>26</v>
      </c>
      <c r="J268" s="61">
        <v>153.84615384615384</v>
      </c>
      <c r="K268" s="61">
        <v>4000</v>
      </c>
    </row>
    <row r="269" spans="5:11" x14ac:dyDescent="0.35">
      <c r="E269" t="s">
        <v>332</v>
      </c>
      <c r="F269" t="s">
        <v>190</v>
      </c>
      <c r="G269" t="s">
        <v>115</v>
      </c>
      <c r="H269" s="82">
        <v>45870</v>
      </c>
      <c r="I269" s="40">
        <v>2</v>
      </c>
      <c r="J269" s="61">
        <v>250</v>
      </c>
      <c r="K269" s="61">
        <v>500</v>
      </c>
    </row>
    <row r="270" spans="5:11" x14ac:dyDescent="0.35">
      <c r="E270" t="s">
        <v>332</v>
      </c>
      <c r="F270" t="s">
        <v>190</v>
      </c>
      <c r="G270" t="s">
        <v>115</v>
      </c>
      <c r="H270" s="82">
        <v>45877</v>
      </c>
      <c r="I270" s="40">
        <v>11</v>
      </c>
      <c r="J270" s="61">
        <v>250</v>
      </c>
      <c r="K270" s="61">
        <v>2750</v>
      </c>
    </row>
    <row r="271" spans="5:11" x14ac:dyDescent="0.35">
      <c r="E271" t="s">
        <v>332</v>
      </c>
      <c r="F271" t="s">
        <v>190</v>
      </c>
      <c r="G271" t="s">
        <v>115</v>
      </c>
      <c r="H271" s="82">
        <v>45884</v>
      </c>
      <c r="I271" s="40">
        <v>10</v>
      </c>
      <c r="J271" s="61">
        <v>250</v>
      </c>
      <c r="K271" s="61">
        <v>2500</v>
      </c>
    </row>
    <row r="272" spans="5:11" x14ac:dyDescent="0.35">
      <c r="E272" t="s">
        <v>332</v>
      </c>
      <c r="F272" t="s">
        <v>190</v>
      </c>
      <c r="G272" t="s">
        <v>115</v>
      </c>
      <c r="H272" s="82">
        <v>45891</v>
      </c>
      <c r="I272" s="40">
        <v>2</v>
      </c>
      <c r="J272" s="61">
        <v>250</v>
      </c>
      <c r="K272" s="61">
        <v>500</v>
      </c>
    </row>
    <row r="273" spans="5:11" x14ac:dyDescent="0.35">
      <c r="E273" t="s">
        <v>332</v>
      </c>
      <c r="F273" t="s">
        <v>191</v>
      </c>
      <c r="G273" t="s">
        <v>29</v>
      </c>
      <c r="H273" s="82">
        <v>45887</v>
      </c>
      <c r="I273" s="40">
        <v>12</v>
      </c>
      <c r="J273" s="61">
        <v>300</v>
      </c>
      <c r="K273" s="61">
        <v>3600</v>
      </c>
    </row>
    <row r="274" spans="5:11" x14ac:dyDescent="0.35">
      <c r="E274" t="s">
        <v>332</v>
      </c>
      <c r="F274" t="s">
        <v>191</v>
      </c>
      <c r="G274" t="s">
        <v>29</v>
      </c>
      <c r="H274" s="82">
        <v>45894</v>
      </c>
      <c r="I274" s="40">
        <v>28</v>
      </c>
      <c r="J274" s="61">
        <v>320</v>
      </c>
      <c r="K274" s="61">
        <v>8960</v>
      </c>
    </row>
    <row r="275" spans="5:11" x14ac:dyDescent="0.35">
      <c r="E275" t="s">
        <v>332</v>
      </c>
      <c r="F275" t="s">
        <v>191</v>
      </c>
      <c r="G275" t="s">
        <v>162</v>
      </c>
      <c r="H275" s="82">
        <v>45772</v>
      </c>
      <c r="I275" s="40">
        <v>10</v>
      </c>
      <c r="J275" s="61">
        <v>345</v>
      </c>
      <c r="K275" s="61">
        <v>3450</v>
      </c>
    </row>
    <row r="276" spans="5:11" x14ac:dyDescent="0.35">
      <c r="E276" t="s">
        <v>332</v>
      </c>
      <c r="F276" t="s">
        <v>191</v>
      </c>
      <c r="G276" t="s">
        <v>162</v>
      </c>
      <c r="H276" s="82">
        <v>45779</v>
      </c>
      <c r="I276" s="40">
        <v>21</v>
      </c>
      <c r="J276" s="61">
        <v>209.52380952380952</v>
      </c>
      <c r="K276" s="61">
        <v>4400</v>
      </c>
    </row>
    <row r="277" spans="5:11" x14ac:dyDescent="0.35">
      <c r="E277" t="s">
        <v>332</v>
      </c>
      <c r="F277" t="s">
        <v>191</v>
      </c>
      <c r="G277" t="s">
        <v>114</v>
      </c>
      <c r="H277" s="82">
        <v>45884</v>
      </c>
      <c r="I277" s="40">
        <v>7</v>
      </c>
      <c r="J277" s="61">
        <v>250</v>
      </c>
      <c r="K277" s="61">
        <v>1750</v>
      </c>
    </row>
    <row r="278" spans="5:11" x14ac:dyDescent="0.35">
      <c r="E278" t="s">
        <v>332</v>
      </c>
      <c r="F278" t="s">
        <v>191</v>
      </c>
      <c r="G278" t="s">
        <v>114</v>
      </c>
      <c r="H278" s="82">
        <v>45891</v>
      </c>
      <c r="I278" s="40">
        <v>19</v>
      </c>
      <c r="J278" s="61">
        <v>250</v>
      </c>
      <c r="K278" s="61">
        <v>4750</v>
      </c>
    </row>
    <row r="279" spans="5:11" x14ac:dyDescent="0.35">
      <c r="E279" t="s">
        <v>332</v>
      </c>
      <c r="F279" t="s">
        <v>191</v>
      </c>
      <c r="G279" t="s">
        <v>114</v>
      </c>
      <c r="H279" s="82">
        <v>45898</v>
      </c>
      <c r="I279" s="40">
        <v>10</v>
      </c>
      <c r="J279" s="61">
        <v>250</v>
      </c>
      <c r="K279" s="61">
        <v>2500</v>
      </c>
    </row>
    <row r="280" spans="5:11" x14ac:dyDescent="0.35">
      <c r="E280" t="s">
        <v>332</v>
      </c>
      <c r="F280" t="s">
        <v>192</v>
      </c>
      <c r="G280" t="s">
        <v>28</v>
      </c>
      <c r="H280" s="82">
        <v>45760</v>
      </c>
      <c r="I280" s="40">
        <v>31</v>
      </c>
      <c r="J280" s="61">
        <v>124.51612903225806</v>
      </c>
      <c r="K280" s="61">
        <v>3860</v>
      </c>
    </row>
    <row r="281" spans="5:11" x14ac:dyDescent="0.35">
      <c r="E281" t="s">
        <v>332</v>
      </c>
      <c r="F281" t="s">
        <v>192</v>
      </c>
      <c r="G281" t="s">
        <v>28</v>
      </c>
      <c r="H281" s="82">
        <v>45767</v>
      </c>
      <c r="I281" s="40">
        <v>7</v>
      </c>
      <c r="J281" s="61">
        <v>278.57142857142856</v>
      </c>
      <c r="K281" s="61">
        <v>1950</v>
      </c>
    </row>
    <row r="282" spans="5:11" x14ac:dyDescent="0.35">
      <c r="E282" t="s">
        <v>332</v>
      </c>
      <c r="F282" t="s">
        <v>192</v>
      </c>
      <c r="G282" t="s">
        <v>28</v>
      </c>
      <c r="H282" s="82">
        <v>45774</v>
      </c>
      <c r="I282" s="40">
        <v>1</v>
      </c>
      <c r="J282" s="61">
        <v>100</v>
      </c>
      <c r="K282" s="61">
        <v>100</v>
      </c>
    </row>
    <row r="283" spans="5:11" x14ac:dyDescent="0.35">
      <c r="E283" t="s">
        <v>332</v>
      </c>
      <c r="F283" t="s">
        <v>193</v>
      </c>
      <c r="G283" t="s">
        <v>29</v>
      </c>
      <c r="H283" s="82">
        <v>45767</v>
      </c>
      <c r="I283" s="40">
        <v>34</v>
      </c>
      <c r="J283" s="61">
        <v>128.8235294117647</v>
      </c>
      <c r="K283" s="61">
        <v>4380</v>
      </c>
    </row>
    <row r="284" spans="5:11" x14ac:dyDescent="0.35">
      <c r="E284" t="s">
        <v>332</v>
      </c>
      <c r="F284" t="s">
        <v>193</v>
      </c>
      <c r="G284" t="s">
        <v>29</v>
      </c>
      <c r="H284" s="82">
        <v>45774</v>
      </c>
      <c r="I284" s="40">
        <v>6</v>
      </c>
      <c r="J284" s="61">
        <v>308.33333333333331</v>
      </c>
      <c r="K284" s="61">
        <v>1850</v>
      </c>
    </row>
    <row r="285" spans="5:11" x14ac:dyDescent="0.35">
      <c r="E285" t="s">
        <v>332</v>
      </c>
      <c r="F285" t="s">
        <v>193</v>
      </c>
      <c r="G285" t="s">
        <v>29</v>
      </c>
      <c r="H285" s="82">
        <v>45781</v>
      </c>
      <c r="I285" s="40">
        <v>18</v>
      </c>
      <c r="J285" s="61">
        <v>190.55555555555554</v>
      </c>
      <c r="K285" s="61">
        <v>3430</v>
      </c>
    </row>
    <row r="286" spans="5:11" x14ac:dyDescent="0.35">
      <c r="E286" t="s">
        <v>332</v>
      </c>
      <c r="F286" t="s">
        <v>194</v>
      </c>
      <c r="G286" t="s">
        <v>26</v>
      </c>
      <c r="H286" s="82">
        <v>45752</v>
      </c>
      <c r="I286" s="40">
        <v>2</v>
      </c>
      <c r="J286" s="61">
        <v>150</v>
      </c>
      <c r="K286" s="61">
        <v>300</v>
      </c>
    </row>
    <row r="287" spans="5:11" x14ac:dyDescent="0.35">
      <c r="E287" t="s">
        <v>332</v>
      </c>
      <c r="F287" t="s">
        <v>194</v>
      </c>
      <c r="G287" t="s">
        <v>26</v>
      </c>
      <c r="H287" s="82">
        <v>45759</v>
      </c>
      <c r="I287" s="40">
        <v>5</v>
      </c>
      <c r="J287" s="61">
        <v>165</v>
      </c>
      <c r="K287" s="61">
        <v>825</v>
      </c>
    </row>
    <row r="288" spans="5:11" x14ac:dyDescent="0.35">
      <c r="E288" t="s">
        <v>332</v>
      </c>
      <c r="F288" t="s">
        <v>194</v>
      </c>
      <c r="G288" t="s">
        <v>130</v>
      </c>
      <c r="H288" s="82">
        <v>45759</v>
      </c>
      <c r="I288" s="40">
        <v>5</v>
      </c>
      <c r="J288" s="61">
        <v>130</v>
      </c>
      <c r="K288" s="61">
        <v>650</v>
      </c>
    </row>
    <row r="289" spans="5:11" x14ac:dyDescent="0.35">
      <c r="E289" t="s">
        <v>332</v>
      </c>
      <c r="F289" t="s">
        <v>194</v>
      </c>
      <c r="G289" t="s">
        <v>130</v>
      </c>
      <c r="H289" s="82">
        <v>45766</v>
      </c>
      <c r="I289" s="40">
        <v>1</v>
      </c>
      <c r="J289" s="61">
        <v>150</v>
      </c>
      <c r="K289" s="61">
        <v>150</v>
      </c>
    </row>
    <row r="290" spans="5:11" x14ac:dyDescent="0.35">
      <c r="E290" t="s">
        <v>332</v>
      </c>
      <c r="F290" t="s">
        <v>194</v>
      </c>
      <c r="G290" t="s">
        <v>130</v>
      </c>
      <c r="H290" s="82">
        <v>45773</v>
      </c>
      <c r="I290" s="40">
        <v>29</v>
      </c>
      <c r="J290" s="61">
        <v>115.51724137931035</v>
      </c>
      <c r="K290" s="61">
        <v>3350</v>
      </c>
    </row>
    <row r="291" spans="5:11" x14ac:dyDescent="0.35">
      <c r="E291" t="s">
        <v>332</v>
      </c>
      <c r="F291" t="s">
        <v>195</v>
      </c>
      <c r="G291" t="s">
        <v>126</v>
      </c>
      <c r="H291" s="82">
        <v>45780</v>
      </c>
      <c r="I291" s="40">
        <v>31</v>
      </c>
      <c r="J291" s="61">
        <v>162.90322580645162</v>
      </c>
      <c r="K291" s="61">
        <v>5050</v>
      </c>
    </row>
    <row r="292" spans="5:11" x14ac:dyDescent="0.35">
      <c r="E292" t="s">
        <v>332</v>
      </c>
      <c r="F292" t="s">
        <v>195</v>
      </c>
      <c r="G292" t="s">
        <v>126</v>
      </c>
      <c r="H292" s="82">
        <v>45766</v>
      </c>
      <c r="I292" s="40">
        <v>12</v>
      </c>
      <c r="J292" s="61">
        <v>150</v>
      </c>
      <c r="K292" s="61">
        <v>1800</v>
      </c>
    </row>
    <row r="293" spans="5:11" x14ac:dyDescent="0.35">
      <c r="E293" t="s">
        <v>332</v>
      </c>
      <c r="F293" t="s">
        <v>334</v>
      </c>
      <c r="G293" t="s">
        <v>173</v>
      </c>
      <c r="H293" s="82">
        <v>45717</v>
      </c>
      <c r="I293" s="40">
        <v>0</v>
      </c>
      <c r="J293" s="61">
        <v>0</v>
      </c>
      <c r="K293" s="61">
        <v>0</v>
      </c>
    </row>
    <row r="294" spans="5:11" x14ac:dyDescent="0.35">
      <c r="E294" t="s">
        <v>332</v>
      </c>
      <c r="F294" t="s">
        <v>334</v>
      </c>
      <c r="G294" t="s">
        <v>173</v>
      </c>
      <c r="H294" s="82">
        <v>45738</v>
      </c>
      <c r="I294" s="40">
        <v>0</v>
      </c>
      <c r="J294" s="61">
        <v>0</v>
      </c>
      <c r="K294" s="61">
        <v>0</v>
      </c>
    </row>
    <row r="295" spans="5:11" x14ac:dyDescent="0.35">
      <c r="E295" t="s">
        <v>332</v>
      </c>
      <c r="F295" t="s">
        <v>336</v>
      </c>
      <c r="G295" t="s">
        <v>172</v>
      </c>
      <c r="H295" s="82">
        <v>45724</v>
      </c>
      <c r="I295" s="40">
        <v>0</v>
      </c>
      <c r="J295" s="61">
        <v>0</v>
      </c>
      <c r="K295" s="61">
        <v>0</v>
      </c>
    </row>
    <row r="296" spans="5:11" x14ac:dyDescent="0.35">
      <c r="E296" t="s">
        <v>332</v>
      </c>
      <c r="F296" t="s">
        <v>336</v>
      </c>
      <c r="G296" t="s">
        <v>172</v>
      </c>
      <c r="H296" s="82">
        <v>45745</v>
      </c>
      <c r="I296" s="40">
        <v>1</v>
      </c>
      <c r="J296" s="61">
        <v>500</v>
      </c>
      <c r="K296" s="61">
        <v>500</v>
      </c>
    </row>
    <row r="297" spans="5:11" x14ac:dyDescent="0.35">
      <c r="E297" t="s">
        <v>332</v>
      </c>
      <c r="F297" t="s">
        <v>433</v>
      </c>
      <c r="G297" t="s">
        <v>418</v>
      </c>
      <c r="H297" s="82">
        <v>45880</v>
      </c>
      <c r="I297" s="40">
        <v>10</v>
      </c>
      <c r="J297" s="61">
        <v>240</v>
      </c>
      <c r="K297" s="61">
        <v>2400</v>
      </c>
    </row>
    <row r="298" spans="5:11" x14ac:dyDescent="0.35">
      <c r="E298" t="s">
        <v>332</v>
      </c>
      <c r="F298" t="s">
        <v>433</v>
      </c>
      <c r="G298" t="s">
        <v>418</v>
      </c>
      <c r="H298" s="82">
        <v>45887</v>
      </c>
      <c r="I298" s="40">
        <v>2</v>
      </c>
      <c r="J298" s="61">
        <v>240</v>
      </c>
      <c r="K298" s="61">
        <v>480</v>
      </c>
    </row>
    <row r="299" spans="5:11" x14ac:dyDescent="0.35">
      <c r="E299" t="s">
        <v>332</v>
      </c>
      <c r="F299" t="s">
        <v>432</v>
      </c>
      <c r="G299" t="s">
        <v>416</v>
      </c>
      <c r="H299" s="82">
        <v>45887</v>
      </c>
      <c r="I299" s="40">
        <v>6</v>
      </c>
      <c r="J299" s="61">
        <v>240</v>
      </c>
      <c r="K299" s="61">
        <v>1440</v>
      </c>
    </row>
    <row r="300" spans="5:11" x14ac:dyDescent="0.35">
      <c r="E300" t="s">
        <v>332</v>
      </c>
      <c r="F300" t="s">
        <v>432</v>
      </c>
      <c r="G300" t="s">
        <v>416</v>
      </c>
      <c r="H300" s="82">
        <v>45894</v>
      </c>
      <c r="I300" s="40">
        <v>9</v>
      </c>
      <c r="J300" s="61">
        <v>240</v>
      </c>
      <c r="K300" s="61">
        <v>2160</v>
      </c>
    </row>
    <row r="301" spans="5:11" x14ac:dyDescent="0.35">
      <c r="E301" t="s">
        <v>332</v>
      </c>
      <c r="F301" t="s">
        <v>447</v>
      </c>
      <c r="G301" t="s">
        <v>28</v>
      </c>
      <c r="H301" s="82">
        <v>45765</v>
      </c>
      <c r="I301" s="40">
        <v>2</v>
      </c>
      <c r="J301" s="61">
        <v>275</v>
      </c>
      <c r="K301" s="61">
        <v>550</v>
      </c>
    </row>
    <row r="302" spans="5:11" x14ac:dyDescent="0.35">
      <c r="E302" t="s">
        <v>332</v>
      </c>
      <c r="F302" t="s">
        <v>447</v>
      </c>
      <c r="G302" t="s">
        <v>28</v>
      </c>
      <c r="H302" s="82">
        <v>45772</v>
      </c>
      <c r="I302" s="40">
        <v>24</v>
      </c>
      <c r="J302" s="61">
        <v>179.16666666666666</v>
      </c>
      <c r="K302" s="61">
        <v>4300</v>
      </c>
    </row>
    <row r="303" spans="5:11" x14ac:dyDescent="0.35">
      <c r="E303" t="s">
        <v>332</v>
      </c>
      <c r="F303" t="s">
        <v>445</v>
      </c>
      <c r="G303" t="s">
        <v>29</v>
      </c>
      <c r="H303" s="82">
        <v>45772</v>
      </c>
      <c r="I303" s="40">
        <v>3</v>
      </c>
      <c r="J303" s="61">
        <v>400</v>
      </c>
      <c r="K303" s="61">
        <v>1200</v>
      </c>
    </row>
    <row r="304" spans="5:11" x14ac:dyDescent="0.35">
      <c r="E304" t="s">
        <v>332</v>
      </c>
      <c r="F304" t="s">
        <v>445</v>
      </c>
      <c r="G304" t="s">
        <v>29</v>
      </c>
      <c r="H304" s="82">
        <v>45779</v>
      </c>
      <c r="I304" s="40">
        <v>24</v>
      </c>
      <c r="J304" s="61">
        <v>191.66666666666666</v>
      </c>
      <c r="K304" s="61">
        <v>4600</v>
      </c>
    </row>
    <row r="305" spans="5:11" x14ac:dyDescent="0.35">
      <c r="E305" t="s">
        <v>332</v>
      </c>
      <c r="F305" t="s">
        <v>480</v>
      </c>
      <c r="G305" t="s">
        <v>29</v>
      </c>
      <c r="H305" s="82">
        <v>45772</v>
      </c>
      <c r="I305" s="40">
        <v>2</v>
      </c>
      <c r="J305" s="61">
        <v>250</v>
      </c>
      <c r="K305" s="61">
        <v>500</v>
      </c>
    </row>
    <row r="306" spans="5:11" x14ac:dyDescent="0.35">
      <c r="E306" t="s">
        <v>332</v>
      </c>
      <c r="F306" t="s">
        <v>480</v>
      </c>
      <c r="G306" t="s">
        <v>29</v>
      </c>
      <c r="H306" s="82">
        <v>45779</v>
      </c>
      <c r="I306" s="40">
        <v>26</v>
      </c>
      <c r="J306" s="61">
        <v>211.53846153846155</v>
      </c>
      <c r="K306" s="61">
        <v>5500</v>
      </c>
    </row>
    <row r="307" spans="5:11" x14ac:dyDescent="0.35">
      <c r="E307" t="s">
        <v>332</v>
      </c>
      <c r="F307" t="s">
        <v>921</v>
      </c>
      <c r="G307" t="s">
        <v>126</v>
      </c>
      <c r="H307" s="82">
        <v>45892</v>
      </c>
      <c r="I307" s="40">
        <v>2</v>
      </c>
      <c r="J307" s="61">
        <v>300</v>
      </c>
      <c r="K307" s="61">
        <v>600</v>
      </c>
    </row>
    <row r="308" spans="5:11" x14ac:dyDescent="0.35">
      <c r="E308" t="s">
        <v>332</v>
      </c>
      <c r="F308" t="s">
        <v>1152</v>
      </c>
      <c r="G308" t="s">
        <v>29</v>
      </c>
      <c r="H308" s="82">
        <v>45896</v>
      </c>
      <c r="I308" s="40">
        <v>5</v>
      </c>
      <c r="J308" s="61">
        <v>230</v>
      </c>
      <c r="K308" s="61">
        <v>1150</v>
      </c>
    </row>
    <row r="309" spans="5:11" x14ac:dyDescent="0.35">
      <c r="E309" t="s">
        <v>332</v>
      </c>
      <c r="F309" t="s">
        <v>1152</v>
      </c>
      <c r="G309" t="s">
        <v>29</v>
      </c>
      <c r="H309" s="82">
        <v>45903</v>
      </c>
      <c r="I309" s="40">
        <v>4</v>
      </c>
      <c r="J309" s="61">
        <v>230</v>
      </c>
      <c r="K309" s="61">
        <v>920</v>
      </c>
    </row>
    <row r="310" spans="5:11" x14ac:dyDescent="0.35">
      <c r="E310" t="s">
        <v>332</v>
      </c>
      <c r="F310" t="s">
        <v>1158</v>
      </c>
      <c r="G310" t="s">
        <v>28</v>
      </c>
      <c r="H310" s="82">
        <v>45875</v>
      </c>
      <c r="I310" s="40">
        <v>4</v>
      </c>
      <c r="J310" s="61">
        <v>230</v>
      </c>
      <c r="K310" s="61">
        <v>920</v>
      </c>
    </row>
    <row r="311" spans="5:11" x14ac:dyDescent="0.35">
      <c r="E311" t="s">
        <v>332</v>
      </c>
      <c r="F311" t="s">
        <v>1158</v>
      </c>
      <c r="G311" t="s">
        <v>28</v>
      </c>
      <c r="H311" s="82">
        <v>45882</v>
      </c>
      <c r="I311" s="40">
        <v>5</v>
      </c>
      <c r="J311" s="61">
        <v>300</v>
      </c>
      <c r="K311" s="61">
        <v>1500</v>
      </c>
    </row>
    <row r="312" spans="5:11" x14ac:dyDescent="0.35">
      <c r="E312" t="s">
        <v>332</v>
      </c>
      <c r="F312" t="s">
        <v>1158</v>
      </c>
      <c r="G312" t="s">
        <v>28</v>
      </c>
      <c r="H312" s="82">
        <v>45889</v>
      </c>
      <c r="I312" s="40">
        <v>3</v>
      </c>
      <c r="J312" s="61">
        <v>230</v>
      </c>
      <c r="K312" s="61">
        <v>690</v>
      </c>
    </row>
    <row r="313" spans="5:11" x14ac:dyDescent="0.35">
      <c r="E313" t="s">
        <v>332</v>
      </c>
      <c r="F313" t="s">
        <v>1281</v>
      </c>
      <c r="G313" t="s">
        <v>130</v>
      </c>
      <c r="H313" s="82">
        <v>45878</v>
      </c>
      <c r="I313" s="40">
        <v>0</v>
      </c>
      <c r="J313" s="61">
        <v>0</v>
      </c>
      <c r="K313" s="61">
        <v>0</v>
      </c>
    </row>
    <row r="314" spans="5:11" x14ac:dyDescent="0.35">
      <c r="E314" t="s">
        <v>332</v>
      </c>
      <c r="F314" t="s">
        <v>1273</v>
      </c>
      <c r="G314" t="s">
        <v>126</v>
      </c>
      <c r="H314" s="82">
        <v>45885</v>
      </c>
      <c r="I314" s="40">
        <v>0</v>
      </c>
      <c r="J314" s="61">
        <v>0</v>
      </c>
      <c r="K314" s="61">
        <v>0</v>
      </c>
    </row>
    <row r="315" spans="5:11" x14ac:dyDescent="0.35">
      <c r="E315" t="s">
        <v>385</v>
      </c>
      <c r="F315" t="s">
        <v>89</v>
      </c>
      <c r="G315" t="s">
        <v>26</v>
      </c>
      <c r="H315" s="82">
        <v>45766</v>
      </c>
      <c r="I315" s="40">
        <v>9</v>
      </c>
      <c r="J315" s="61">
        <v>285</v>
      </c>
      <c r="K315" s="61">
        <v>2565</v>
      </c>
    </row>
    <row r="316" spans="5:11" x14ac:dyDescent="0.35">
      <c r="E316" t="s">
        <v>385</v>
      </c>
      <c r="F316" t="s">
        <v>89</v>
      </c>
      <c r="G316" t="s">
        <v>26</v>
      </c>
      <c r="H316" s="82">
        <v>45773</v>
      </c>
      <c r="I316" s="40">
        <v>10</v>
      </c>
      <c r="J316" s="61">
        <v>135</v>
      </c>
      <c r="K316" s="61">
        <v>1350</v>
      </c>
    </row>
    <row r="317" spans="5:11" x14ac:dyDescent="0.35">
      <c r="E317" t="s">
        <v>385</v>
      </c>
      <c r="F317" t="s">
        <v>89</v>
      </c>
      <c r="G317" t="s">
        <v>26</v>
      </c>
      <c r="H317" s="82">
        <v>45899</v>
      </c>
      <c r="I317" s="40">
        <v>3</v>
      </c>
      <c r="J317" s="61">
        <v>220</v>
      </c>
      <c r="K317" s="61">
        <v>660</v>
      </c>
    </row>
    <row r="318" spans="5:11" x14ac:dyDescent="0.35">
      <c r="E318" t="s">
        <v>385</v>
      </c>
      <c r="F318" t="s">
        <v>89</v>
      </c>
      <c r="G318" t="s">
        <v>26</v>
      </c>
      <c r="H318" s="82">
        <v>45906</v>
      </c>
      <c r="I318" s="40">
        <v>2</v>
      </c>
      <c r="J318" s="61">
        <v>215</v>
      </c>
      <c r="K318" s="61">
        <v>430</v>
      </c>
    </row>
    <row r="319" spans="5:11" x14ac:dyDescent="0.35">
      <c r="E319" t="s">
        <v>385</v>
      </c>
      <c r="F319" t="s">
        <v>89</v>
      </c>
      <c r="G319" t="s">
        <v>26</v>
      </c>
      <c r="H319" s="82">
        <v>45920</v>
      </c>
      <c r="I319" s="40">
        <v>5</v>
      </c>
      <c r="J319" s="61">
        <v>160</v>
      </c>
      <c r="K319" s="61">
        <v>800</v>
      </c>
    </row>
    <row r="320" spans="5:11" x14ac:dyDescent="0.35">
      <c r="E320" t="s">
        <v>385</v>
      </c>
      <c r="F320" t="s">
        <v>89</v>
      </c>
      <c r="G320" t="s">
        <v>26</v>
      </c>
      <c r="H320" s="82">
        <v>45934</v>
      </c>
      <c r="I320" s="40">
        <v>1</v>
      </c>
      <c r="J320" s="61">
        <v>240</v>
      </c>
      <c r="K320" s="61">
        <v>240</v>
      </c>
    </row>
    <row r="321" spans="5:11" x14ac:dyDescent="0.35">
      <c r="E321" t="s">
        <v>385</v>
      </c>
      <c r="F321" t="s">
        <v>89</v>
      </c>
      <c r="G321" t="s">
        <v>26</v>
      </c>
      <c r="H321" s="82">
        <v>45843</v>
      </c>
      <c r="I321" s="40">
        <v>9</v>
      </c>
      <c r="J321" s="61">
        <v>200</v>
      </c>
      <c r="K321" s="61">
        <v>1800</v>
      </c>
    </row>
    <row r="322" spans="5:11" x14ac:dyDescent="0.35">
      <c r="E322" t="s">
        <v>385</v>
      </c>
      <c r="F322" t="s">
        <v>89</v>
      </c>
      <c r="G322" t="s">
        <v>26</v>
      </c>
      <c r="H322" s="82">
        <v>45857</v>
      </c>
      <c r="I322" s="40">
        <v>4</v>
      </c>
      <c r="J322" s="61">
        <v>160</v>
      </c>
      <c r="K322" s="61">
        <v>640</v>
      </c>
    </row>
    <row r="323" spans="5:11" x14ac:dyDescent="0.35">
      <c r="E323" t="s">
        <v>385</v>
      </c>
      <c r="F323" t="s">
        <v>89</v>
      </c>
      <c r="G323" t="s">
        <v>26</v>
      </c>
      <c r="H323" s="82">
        <v>45864</v>
      </c>
      <c r="I323" s="40">
        <v>4</v>
      </c>
      <c r="J323" s="61">
        <v>220</v>
      </c>
      <c r="K323" s="61">
        <v>880</v>
      </c>
    </row>
    <row r="324" spans="5:11" x14ac:dyDescent="0.35">
      <c r="E324" t="s">
        <v>385</v>
      </c>
      <c r="F324" t="s">
        <v>89</v>
      </c>
      <c r="G324" t="s">
        <v>26</v>
      </c>
      <c r="H324" s="82">
        <v>45871</v>
      </c>
      <c r="I324" s="40">
        <v>6</v>
      </c>
      <c r="J324" s="61">
        <v>240</v>
      </c>
      <c r="K324" s="61">
        <v>1440</v>
      </c>
    </row>
    <row r="325" spans="5:11" x14ac:dyDescent="0.35">
      <c r="E325" t="s">
        <v>385</v>
      </c>
      <c r="F325" t="s">
        <v>89</v>
      </c>
      <c r="G325" t="s">
        <v>26</v>
      </c>
      <c r="H325" s="82">
        <v>45878</v>
      </c>
      <c r="I325" s="40">
        <v>13</v>
      </c>
      <c r="J325" s="61">
        <v>248.65384615384616</v>
      </c>
      <c r="K325" s="61">
        <v>3232.5</v>
      </c>
    </row>
    <row r="326" spans="5:11" x14ac:dyDescent="0.35">
      <c r="E326" t="s">
        <v>385</v>
      </c>
      <c r="F326" t="s">
        <v>89</v>
      </c>
      <c r="G326" t="s">
        <v>26</v>
      </c>
      <c r="H326" s="82">
        <v>46018</v>
      </c>
      <c r="I326" s="40">
        <v>5</v>
      </c>
      <c r="J326" s="61">
        <v>260</v>
      </c>
      <c r="K326" s="61">
        <v>1300</v>
      </c>
    </row>
    <row r="327" spans="5:11" x14ac:dyDescent="0.35">
      <c r="E327" t="s">
        <v>385</v>
      </c>
      <c r="F327" t="s">
        <v>89</v>
      </c>
      <c r="G327" t="s">
        <v>26</v>
      </c>
      <c r="H327" s="82">
        <v>45829</v>
      </c>
      <c r="I327" s="40">
        <v>4</v>
      </c>
      <c r="J327" s="61">
        <v>160</v>
      </c>
      <c r="K327" s="61">
        <v>640</v>
      </c>
    </row>
    <row r="328" spans="5:11" x14ac:dyDescent="0.35">
      <c r="E328" t="s">
        <v>385</v>
      </c>
      <c r="F328" t="s">
        <v>88</v>
      </c>
      <c r="G328" t="s">
        <v>27</v>
      </c>
      <c r="H328" s="82">
        <v>45780</v>
      </c>
      <c r="I328" s="40">
        <v>9</v>
      </c>
      <c r="J328" s="61">
        <v>143.33333333333334</v>
      </c>
      <c r="K328" s="61">
        <v>1290</v>
      </c>
    </row>
    <row r="329" spans="5:11" x14ac:dyDescent="0.35">
      <c r="E329" t="s">
        <v>385</v>
      </c>
      <c r="F329" t="s">
        <v>88</v>
      </c>
      <c r="G329" t="s">
        <v>27</v>
      </c>
      <c r="H329" s="82">
        <v>45773</v>
      </c>
      <c r="I329" s="40">
        <v>14</v>
      </c>
      <c r="J329" s="61">
        <v>285</v>
      </c>
      <c r="K329" s="61">
        <v>3990</v>
      </c>
    </row>
    <row r="330" spans="5:11" x14ac:dyDescent="0.35">
      <c r="E330" t="s">
        <v>385</v>
      </c>
      <c r="F330" t="s">
        <v>88</v>
      </c>
      <c r="G330" t="s">
        <v>27</v>
      </c>
      <c r="H330" s="82">
        <v>45913</v>
      </c>
      <c r="I330" s="40">
        <v>2</v>
      </c>
      <c r="J330" s="61">
        <v>215</v>
      </c>
      <c r="K330" s="61">
        <v>430</v>
      </c>
    </row>
    <row r="331" spans="5:11" x14ac:dyDescent="0.35">
      <c r="E331" t="s">
        <v>385</v>
      </c>
      <c r="F331" t="s">
        <v>88</v>
      </c>
      <c r="G331" t="s">
        <v>27</v>
      </c>
      <c r="H331" s="82">
        <v>45927</v>
      </c>
      <c r="I331" s="40">
        <v>6</v>
      </c>
      <c r="J331" s="61">
        <v>160</v>
      </c>
      <c r="K331" s="61">
        <v>960</v>
      </c>
    </row>
    <row r="332" spans="5:11" x14ac:dyDescent="0.35">
      <c r="E332" t="s">
        <v>385</v>
      </c>
      <c r="F332" t="s">
        <v>88</v>
      </c>
      <c r="G332" t="s">
        <v>27</v>
      </c>
      <c r="H332" s="82">
        <v>45836</v>
      </c>
      <c r="I332" s="40">
        <v>4</v>
      </c>
      <c r="J332" s="61">
        <v>160</v>
      </c>
      <c r="K332" s="61">
        <v>640</v>
      </c>
    </row>
    <row r="333" spans="5:11" x14ac:dyDescent="0.35">
      <c r="E333" t="s">
        <v>385</v>
      </c>
      <c r="F333" t="s">
        <v>88</v>
      </c>
      <c r="G333" t="s">
        <v>27</v>
      </c>
      <c r="H333" s="82">
        <v>45850</v>
      </c>
      <c r="I333" s="40">
        <v>4</v>
      </c>
      <c r="J333" s="61">
        <v>160</v>
      </c>
      <c r="K333" s="61">
        <v>640</v>
      </c>
    </row>
    <row r="334" spans="5:11" x14ac:dyDescent="0.35">
      <c r="E334" t="s">
        <v>385</v>
      </c>
      <c r="F334" t="s">
        <v>88</v>
      </c>
      <c r="G334" t="s">
        <v>27</v>
      </c>
      <c r="H334" s="82">
        <v>45864</v>
      </c>
      <c r="I334" s="40">
        <v>4</v>
      </c>
      <c r="J334" s="61">
        <v>160</v>
      </c>
      <c r="K334" s="61">
        <v>640</v>
      </c>
    </row>
    <row r="335" spans="5:11" x14ac:dyDescent="0.35">
      <c r="E335" t="s">
        <v>385</v>
      </c>
      <c r="F335" t="s">
        <v>88</v>
      </c>
      <c r="G335" t="s">
        <v>27</v>
      </c>
      <c r="H335" s="82">
        <v>45871</v>
      </c>
      <c r="I335" s="40">
        <v>4</v>
      </c>
      <c r="J335" s="61">
        <v>220</v>
      </c>
      <c r="K335" s="61">
        <v>880</v>
      </c>
    </row>
    <row r="336" spans="5:11" x14ac:dyDescent="0.35">
      <c r="E336" t="s">
        <v>385</v>
      </c>
      <c r="F336" t="s">
        <v>88</v>
      </c>
      <c r="G336" t="s">
        <v>27</v>
      </c>
      <c r="H336" s="82">
        <v>45878</v>
      </c>
      <c r="I336" s="40">
        <v>2</v>
      </c>
      <c r="J336" s="61">
        <v>240</v>
      </c>
      <c r="K336" s="61">
        <v>480</v>
      </c>
    </row>
    <row r="337" spans="5:11" x14ac:dyDescent="0.35">
      <c r="E337" t="s">
        <v>385</v>
      </c>
      <c r="F337" t="s">
        <v>88</v>
      </c>
      <c r="G337" t="s">
        <v>27</v>
      </c>
      <c r="H337" s="82">
        <v>45885</v>
      </c>
      <c r="I337" s="40">
        <v>8</v>
      </c>
      <c r="J337" s="61">
        <v>240</v>
      </c>
      <c r="K337" s="61">
        <v>1920</v>
      </c>
    </row>
    <row r="338" spans="5:11" x14ac:dyDescent="0.35">
      <c r="E338" t="s">
        <v>385</v>
      </c>
      <c r="F338" t="s">
        <v>88</v>
      </c>
      <c r="G338" t="s">
        <v>27</v>
      </c>
      <c r="H338" s="82">
        <v>45892</v>
      </c>
      <c r="I338" s="40">
        <v>3</v>
      </c>
      <c r="J338" s="61">
        <v>277.5</v>
      </c>
      <c r="K338" s="61">
        <v>832.5</v>
      </c>
    </row>
    <row r="339" spans="5:11" x14ac:dyDescent="0.35">
      <c r="E339" t="s">
        <v>385</v>
      </c>
      <c r="F339" t="s">
        <v>88</v>
      </c>
      <c r="G339" t="s">
        <v>27</v>
      </c>
      <c r="H339" s="82">
        <v>46025</v>
      </c>
      <c r="I339" s="40">
        <v>5</v>
      </c>
      <c r="J339" s="61">
        <v>260</v>
      </c>
      <c r="K339" s="61">
        <v>1300</v>
      </c>
    </row>
    <row r="340" spans="5:11" x14ac:dyDescent="0.35">
      <c r="E340" t="s">
        <v>385</v>
      </c>
      <c r="F340" t="s">
        <v>190</v>
      </c>
      <c r="G340" t="s">
        <v>28</v>
      </c>
      <c r="H340" s="82">
        <v>45866</v>
      </c>
      <c r="I340" s="40">
        <v>7</v>
      </c>
      <c r="J340" s="61">
        <v>220</v>
      </c>
      <c r="K340" s="61">
        <v>1540</v>
      </c>
    </row>
    <row r="341" spans="5:11" x14ac:dyDescent="0.35">
      <c r="E341" t="s">
        <v>385</v>
      </c>
      <c r="F341" t="s">
        <v>190</v>
      </c>
      <c r="G341" t="s">
        <v>28</v>
      </c>
      <c r="H341" s="82">
        <v>45873</v>
      </c>
      <c r="I341" s="40">
        <v>2</v>
      </c>
      <c r="J341" s="61">
        <v>240</v>
      </c>
      <c r="K341" s="61">
        <v>480</v>
      </c>
    </row>
    <row r="342" spans="5:11" x14ac:dyDescent="0.35">
      <c r="E342" t="s">
        <v>385</v>
      </c>
      <c r="F342" t="s">
        <v>190</v>
      </c>
      <c r="G342" t="s">
        <v>28</v>
      </c>
      <c r="H342" s="82">
        <v>45880</v>
      </c>
      <c r="I342" s="40">
        <v>13</v>
      </c>
      <c r="J342" s="61">
        <v>283.46153846153845</v>
      </c>
      <c r="K342" s="61">
        <v>3685</v>
      </c>
    </row>
    <row r="343" spans="5:11" x14ac:dyDescent="0.35">
      <c r="E343" t="s">
        <v>385</v>
      </c>
      <c r="F343" t="s">
        <v>190</v>
      </c>
      <c r="G343" t="s">
        <v>28</v>
      </c>
      <c r="H343" s="82">
        <v>45887</v>
      </c>
      <c r="I343" s="40">
        <v>6</v>
      </c>
      <c r="J343" s="61">
        <v>286.66666666666669</v>
      </c>
      <c r="K343" s="61">
        <v>1720</v>
      </c>
    </row>
    <row r="344" spans="5:11" x14ac:dyDescent="0.35">
      <c r="E344" t="s">
        <v>385</v>
      </c>
      <c r="F344" t="s">
        <v>190</v>
      </c>
      <c r="G344" t="s">
        <v>28</v>
      </c>
      <c r="H344" s="82">
        <v>45901</v>
      </c>
      <c r="I344" s="40">
        <v>14</v>
      </c>
      <c r="J344" s="61">
        <v>220</v>
      </c>
      <c r="K344" s="61">
        <v>3080</v>
      </c>
    </row>
    <row r="345" spans="5:11" x14ac:dyDescent="0.35">
      <c r="E345" t="s">
        <v>385</v>
      </c>
      <c r="F345" t="s">
        <v>190</v>
      </c>
      <c r="G345" t="s">
        <v>163</v>
      </c>
      <c r="H345" s="82">
        <v>45765</v>
      </c>
      <c r="I345" s="40">
        <v>32</v>
      </c>
      <c r="J345" s="61">
        <v>332.96875</v>
      </c>
      <c r="K345" s="61">
        <v>10655</v>
      </c>
    </row>
    <row r="346" spans="5:11" x14ac:dyDescent="0.35">
      <c r="E346" t="s">
        <v>385</v>
      </c>
      <c r="F346" t="s">
        <v>190</v>
      </c>
      <c r="G346" t="s">
        <v>163</v>
      </c>
      <c r="H346" s="82">
        <v>45772</v>
      </c>
      <c r="I346" s="40">
        <v>22</v>
      </c>
      <c r="J346" s="61">
        <v>165.90909090909091</v>
      </c>
      <c r="K346" s="61">
        <v>3650</v>
      </c>
    </row>
    <row r="347" spans="5:11" x14ac:dyDescent="0.35">
      <c r="E347" t="s">
        <v>385</v>
      </c>
      <c r="F347" t="s">
        <v>190</v>
      </c>
      <c r="G347" t="s">
        <v>163</v>
      </c>
      <c r="H347" s="82">
        <v>45877</v>
      </c>
      <c r="I347" s="40">
        <v>4</v>
      </c>
      <c r="J347" s="61">
        <v>300</v>
      </c>
      <c r="K347" s="61">
        <v>1200</v>
      </c>
    </row>
    <row r="348" spans="5:11" x14ac:dyDescent="0.35">
      <c r="E348" t="s">
        <v>385</v>
      </c>
      <c r="F348" t="s">
        <v>190</v>
      </c>
      <c r="G348" t="s">
        <v>115</v>
      </c>
      <c r="H348" s="82">
        <v>45877</v>
      </c>
      <c r="I348" s="40">
        <v>10</v>
      </c>
      <c r="J348" s="61">
        <v>250</v>
      </c>
      <c r="K348" s="61">
        <v>2500</v>
      </c>
    </row>
    <row r="349" spans="5:11" x14ac:dyDescent="0.35">
      <c r="E349" t="s">
        <v>385</v>
      </c>
      <c r="F349" t="s">
        <v>190</v>
      </c>
      <c r="G349" t="s">
        <v>115</v>
      </c>
      <c r="H349" s="82">
        <v>45884</v>
      </c>
      <c r="I349" s="40">
        <v>8</v>
      </c>
      <c r="J349" s="61">
        <v>250</v>
      </c>
      <c r="K349" s="61">
        <v>2000</v>
      </c>
    </row>
    <row r="350" spans="5:11" x14ac:dyDescent="0.35">
      <c r="E350" t="s">
        <v>385</v>
      </c>
      <c r="F350" t="s">
        <v>190</v>
      </c>
      <c r="G350" t="s">
        <v>115</v>
      </c>
      <c r="H350" s="82">
        <v>45898</v>
      </c>
      <c r="I350" s="40">
        <v>4</v>
      </c>
      <c r="J350" s="61">
        <v>250</v>
      </c>
      <c r="K350" s="61">
        <v>1000</v>
      </c>
    </row>
    <row r="351" spans="5:11" x14ac:dyDescent="0.35">
      <c r="E351" t="s">
        <v>385</v>
      </c>
      <c r="F351" t="s">
        <v>191</v>
      </c>
      <c r="G351" t="s">
        <v>29</v>
      </c>
      <c r="H351" s="82">
        <v>45887</v>
      </c>
      <c r="I351" s="40">
        <v>5</v>
      </c>
      <c r="J351" s="61">
        <v>290</v>
      </c>
      <c r="K351" s="61">
        <v>1450</v>
      </c>
    </row>
    <row r="352" spans="5:11" x14ac:dyDescent="0.35">
      <c r="E352" t="s">
        <v>385</v>
      </c>
      <c r="F352" t="s">
        <v>191</v>
      </c>
      <c r="G352" t="s">
        <v>29</v>
      </c>
      <c r="H352" s="82">
        <v>45894</v>
      </c>
      <c r="I352" s="40">
        <v>12</v>
      </c>
      <c r="J352" s="61">
        <v>309.58333333333331</v>
      </c>
      <c r="K352" s="61">
        <v>3715</v>
      </c>
    </row>
    <row r="353" spans="5:11" x14ac:dyDescent="0.35">
      <c r="E353" t="s">
        <v>385</v>
      </c>
      <c r="F353" t="s">
        <v>191</v>
      </c>
      <c r="G353" t="s">
        <v>162</v>
      </c>
      <c r="H353" s="82">
        <v>45765</v>
      </c>
      <c r="I353" s="40">
        <v>0</v>
      </c>
      <c r="J353" s="61">
        <v>0</v>
      </c>
      <c r="K353" s="61">
        <v>0</v>
      </c>
    </row>
    <row r="354" spans="5:11" x14ac:dyDescent="0.35">
      <c r="E354" t="s">
        <v>385</v>
      </c>
      <c r="F354" t="s">
        <v>191</v>
      </c>
      <c r="G354" t="s">
        <v>162</v>
      </c>
      <c r="H354" s="82">
        <v>45772</v>
      </c>
      <c r="I354" s="40">
        <v>28</v>
      </c>
      <c r="J354" s="61">
        <v>333.39285714285717</v>
      </c>
      <c r="K354" s="61">
        <v>9335</v>
      </c>
    </row>
    <row r="355" spans="5:11" x14ac:dyDescent="0.35">
      <c r="E355" t="s">
        <v>385</v>
      </c>
      <c r="F355" t="s">
        <v>191</v>
      </c>
      <c r="G355" t="s">
        <v>162</v>
      </c>
      <c r="H355" s="82">
        <v>45779</v>
      </c>
      <c r="I355" s="40">
        <v>22</v>
      </c>
      <c r="J355" s="61">
        <v>236.36363636363637</v>
      </c>
      <c r="K355" s="61">
        <v>5200</v>
      </c>
    </row>
    <row r="356" spans="5:11" x14ac:dyDescent="0.35">
      <c r="E356" t="s">
        <v>385</v>
      </c>
      <c r="F356" t="s">
        <v>191</v>
      </c>
      <c r="G356" t="s">
        <v>162</v>
      </c>
      <c r="H356" s="82">
        <v>45891</v>
      </c>
      <c r="I356" s="40">
        <v>4</v>
      </c>
      <c r="J356" s="61">
        <v>300</v>
      </c>
      <c r="K356" s="61">
        <v>1200</v>
      </c>
    </row>
    <row r="357" spans="5:11" x14ac:dyDescent="0.35">
      <c r="E357" t="s">
        <v>385</v>
      </c>
      <c r="F357" t="s">
        <v>191</v>
      </c>
      <c r="G357" t="s">
        <v>114</v>
      </c>
      <c r="H357" s="82">
        <v>45884</v>
      </c>
      <c r="I357" s="40">
        <v>2</v>
      </c>
      <c r="J357" s="61">
        <v>250</v>
      </c>
      <c r="K357" s="61">
        <v>500</v>
      </c>
    </row>
    <row r="358" spans="5:11" x14ac:dyDescent="0.35">
      <c r="E358" t="s">
        <v>385</v>
      </c>
      <c r="F358" t="s">
        <v>191</v>
      </c>
      <c r="G358" t="s">
        <v>114</v>
      </c>
      <c r="H358" s="82">
        <v>45891</v>
      </c>
      <c r="I358" s="40">
        <v>10</v>
      </c>
      <c r="J358" s="61">
        <v>250</v>
      </c>
      <c r="K358" s="61">
        <v>2500</v>
      </c>
    </row>
    <row r="359" spans="5:11" x14ac:dyDescent="0.35">
      <c r="E359" t="s">
        <v>385</v>
      </c>
      <c r="F359" t="s">
        <v>191</v>
      </c>
      <c r="G359" t="s">
        <v>114</v>
      </c>
      <c r="H359" s="82">
        <v>45898</v>
      </c>
      <c r="I359" s="40">
        <v>11</v>
      </c>
      <c r="J359" s="61">
        <v>250</v>
      </c>
      <c r="K359" s="61">
        <v>2750</v>
      </c>
    </row>
    <row r="360" spans="5:11" x14ac:dyDescent="0.35">
      <c r="E360" t="s">
        <v>385</v>
      </c>
      <c r="F360" t="s">
        <v>191</v>
      </c>
      <c r="G360" t="s">
        <v>114</v>
      </c>
      <c r="H360" s="82">
        <v>45905</v>
      </c>
      <c r="I360" s="40">
        <v>6</v>
      </c>
      <c r="J360" s="61">
        <v>250</v>
      </c>
      <c r="K360" s="61">
        <v>1500</v>
      </c>
    </row>
    <row r="361" spans="5:11" x14ac:dyDescent="0.35">
      <c r="E361" t="s">
        <v>385</v>
      </c>
      <c r="F361" t="s">
        <v>192</v>
      </c>
      <c r="G361" t="s">
        <v>28</v>
      </c>
      <c r="H361" s="82">
        <v>45760</v>
      </c>
      <c r="I361" s="40">
        <v>25</v>
      </c>
      <c r="J361" s="61">
        <v>136.80000000000001</v>
      </c>
      <c r="K361" s="61">
        <v>3420</v>
      </c>
    </row>
    <row r="362" spans="5:11" x14ac:dyDescent="0.35">
      <c r="E362" t="s">
        <v>385</v>
      </c>
      <c r="F362" t="s">
        <v>192</v>
      </c>
      <c r="G362" t="s">
        <v>28</v>
      </c>
      <c r="H362" s="82">
        <v>45774</v>
      </c>
      <c r="I362" s="40">
        <v>7</v>
      </c>
      <c r="J362" s="61">
        <v>150.71428571428572</v>
      </c>
      <c r="K362" s="61">
        <v>1055</v>
      </c>
    </row>
    <row r="363" spans="5:11" x14ac:dyDescent="0.35">
      <c r="E363" t="s">
        <v>385</v>
      </c>
      <c r="F363" t="s">
        <v>193</v>
      </c>
      <c r="G363" t="s">
        <v>29</v>
      </c>
      <c r="H363" s="82">
        <v>45767</v>
      </c>
      <c r="I363" s="40">
        <v>23</v>
      </c>
      <c r="J363" s="61">
        <v>133.47826086956522</v>
      </c>
      <c r="K363" s="61">
        <v>3070</v>
      </c>
    </row>
    <row r="364" spans="5:11" x14ac:dyDescent="0.35">
      <c r="E364" t="s">
        <v>385</v>
      </c>
      <c r="F364" t="s">
        <v>193</v>
      </c>
      <c r="G364" t="s">
        <v>29</v>
      </c>
      <c r="H364" s="82">
        <v>45774</v>
      </c>
      <c r="I364" s="40">
        <v>6</v>
      </c>
      <c r="J364" s="61">
        <v>345.83333333333331</v>
      </c>
      <c r="K364" s="61">
        <v>2075</v>
      </c>
    </row>
    <row r="365" spans="5:11" x14ac:dyDescent="0.35">
      <c r="E365" t="s">
        <v>385</v>
      </c>
      <c r="F365" t="s">
        <v>193</v>
      </c>
      <c r="G365" t="s">
        <v>29</v>
      </c>
      <c r="H365" s="82">
        <v>45781</v>
      </c>
      <c r="I365" s="40">
        <v>37</v>
      </c>
      <c r="J365" s="61">
        <v>220.13513513513513</v>
      </c>
      <c r="K365" s="61">
        <v>8145</v>
      </c>
    </row>
    <row r="366" spans="5:11" x14ac:dyDescent="0.35">
      <c r="E366" t="s">
        <v>385</v>
      </c>
      <c r="F366" t="s">
        <v>194</v>
      </c>
      <c r="G366" t="s">
        <v>26</v>
      </c>
      <c r="H366" s="82">
        <v>45759</v>
      </c>
      <c r="I366" s="40">
        <v>12</v>
      </c>
      <c r="J366" s="61">
        <v>172.08333333333334</v>
      </c>
      <c r="K366" s="61">
        <v>2065</v>
      </c>
    </row>
    <row r="367" spans="5:11" x14ac:dyDescent="0.35">
      <c r="E367" t="s">
        <v>385</v>
      </c>
      <c r="F367" t="s">
        <v>194</v>
      </c>
      <c r="G367" t="s">
        <v>130</v>
      </c>
      <c r="H367" s="82">
        <v>45752</v>
      </c>
      <c r="I367" s="40">
        <v>4</v>
      </c>
      <c r="J367" s="61">
        <v>175</v>
      </c>
      <c r="K367" s="61">
        <v>700</v>
      </c>
    </row>
    <row r="368" spans="5:11" x14ac:dyDescent="0.35">
      <c r="E368" t="s">
        <v>385</v>
      </c>
      <c r="F368" t="s">
        <v>194</v>
      </c>
      <c r="G368" t="s">
        <v>130</v>
      </c>
      <c r="H368" s="82">
        <v>45759</v>
      </c>
      <c r="I368" s="40">
        <v>14</v>
      </c>
      <c r="J368" s="61">
        <v>172.5</v>
      </c>
      <c r="K368" s="61">
        <v>2415</v>
      </c>
    </row>
    <row r="369" spans="5:11" x14ac:dyDescent="0.35">
      <c r="E369" t="s">
        <v>385</v>
      </c>
      <c r="F369" t="s">
        <v>194</v>
      </c>
      <c r="G369" t="s">
        <v>130</v>
      </c>
      <c r="H369" s="82">
        <v>45766</v>
      </c>
      <c r="I369" s="40">
        <v>15</v>
      </c>
      <c r="J369" s="61">
        <v>281.33333333333331</v>
      </c>
      <c r="K369" s="61">
        <v>4220</v>
      </c>
    </row>
    <row r="370" spans="5:11" x14ac:dyDescent="0.35">
      <c r="E370" t="s">
        <v>385</v>
      </c>
      <c r="F370" t="s">
        <v>194</v>
      </c>
      <c r="G370" t="s">
        <v>130</v>
      </c>
      <c r="H370" s="82">
        <v>45773</v>
      </c>
      <c r="I370" s="40">
        <v>17</v>
      </c>
      <c r="J370" s="61">
        <v>161.76470588235293</v>
      </c>
      <c r="K370" s="61">
        <v>2750</v>
      </c>
    </row>
    <row r="371" spans="5:11" x14ac:dyDescent="0.35">
      <c r="E371" t="s">
        <v>385</v>
      </c>
      <c r="F371" t="s">
        <v>195</v>
      </c>
      <c r="G371" t="s">
        <v>126</v>
      </c>
      <c r="H371" s="82">
        <v>45780</v>
      </c>
      <c r="I371" s="40">
        <v>23</v>
      </c>
      <c r="J371" s="61">
        <v>222.82608695652175</v>
      </c>
      <c r="K371" s="61">
        <v>5125</v>
      </c>
    </row>
    <row r="372" spans="5:11" x14ac:dyDescent="0.35">
      <c r="E372" t="s">
        <v>385</v>
      </c>
      <c r="F372" t="s">
        <v>195</v>
      </c>
      <c r="G372" t="s">
        <v>126</v>
      </c>
      <c r="H372" s="82">
        <v>45752</v>
      </c>
      <c r="I372" s="40">
        <v>2</v>
      </c>
      <c r="J372" s="61">
        <v>200</v>
      </c>
      <c r="K372" s="61">
        <v>400</v>
      </c>
    </row>
    <row r="373" spans="5:11" x14ac:dyDescent="0.35">
      <c r="E373" t="s">
        <v>385</v>
      </c>
      <c r="F373" t="s">
        <v>195</v>
      </c>
      <c r="G373" t="s">
        <v>126</v>
      </c>
      <c r="H373" s="82">
        <v>45759</v>
      </c>
      <c r="I373" s="40">
        <v>4</v>
      </c>
      <c r="J373" s="61">
        <v>175</v>
      </c>
      <c r="K373" s="61">
        <v>700</v>
      </c>
    </row>
    <row r="374" spans="5:11" x14ac:dyDescent="0.35">
      <c r="E374" t="s">
        <v>385</v>
      </c>
      <c r="F374" t="s">
        <v>195</v>
      </c>
      <c r="G374" t="s">
        <v>126</v>
      </c>
      <c r="H374" s="82">
        <v>45766</v>
      </c>
      <c r="I374" s="40">
        <v>11</v>
      </c>
      <c r="J374" s="61">
        <v>177.27272727272728</v>
      </c>
      <c r="K374" s="61">
        <v>1950</v>
      </c>
    </row>
    <row r="375" spans="5:11" x14ac:dyDescent="0.35">
      <c r="E375" t="s">
        <v>385</v>
      </c>
      <c r="F375" t="s">
        <v>195</v>
      </c>
      <c r="G375" t="s">
        <v>126</v>
      </c>
      <c r="H375" s="82">
        <v>45773</v>
      </c>
      <c r="I375" s="40">
        <v>17</v>
      </c>
      <c r="J375" s="61">
        <v>308.52941176470586</v>
      </c>
      <c r="K375" s="61">
        <v>5245</v>
      </c>
    </row>
    <row r="376" spans="5:11" x14ac:dyDescent="0.35">
      <c r="E376" t="s">
        <v>385</v>
      </c>
      <c r="F376" t="s">
        <v>433</v>
      </c>
      <c r="G376" t="s">
        <v>418</v>
      </c>
      <c r="H376" s="82">
        <v>45880</v>
      </c>
      <c r="I376" s="40">
        <v>4</v>
      </c>
      <c r="J376" s="61">
        <v>240</v>
      </c>
      <c r="K376" s="61">
        <v>960</v>
      </c>
    </row>
    <row r="377" spans="5:11" x14ac:dyDescent="0.35">
      <c r="E377" t="s">
        <v>385</v>
      </c>
      <c r="F377" t="s">
        <v>433</v>
      </c>
      <c r="G377" t="s">
        <v>418</v>
      </c>
      <c r="H377" s="82">
        <v>45887</v>
      </c>
      <c r="I377" s="40">
        <v>4</v>
      </c>
      <c r="J377" s="61">
        <v>240</v>
      </c>
      <c r="K377" s="61">
        <v>960</v>
      </c>
    </row>
    <row r="378" spans="5:11" x14ac:dyDescent="0.35">
      <c r="E378" t="s">
        <v>385</v>
      </c>
      <c r="F378" t="s">
        <v>432</v>
      </c>
      <c r="G378" t="s">
        <v>416</v>
      </c>
      <c r="H378" s="82">
        <v>45887</v>
      </c>
      <c r="I378" s="40">
        <v>5</v>
      </c>
      <c r="J378" s="61">
        <v>240</v>
      </c>
      <c r="K378" s="61">
        <v>1200</v>
      </c>
    </row>
    <row r="379" spans="5:11" x14ac:dyDescent="0.35">
      <c r="E379" t="s">
        <v>385</v>
      </c>
      <c r="F379" t="s">
        <v>432</v>
      </c>
      <c r="G379" t="s">
        <v>416</v>
      </c>
      <c r="H379" s="82">
        <v>45894</v>
      </c>
      <c r="I379" s="40">
        <v>4</v>
      </c>
      <c r="J379" s="61">
        <v>240</v>
      </c>
      <c r="K379" s="61">
        <v>960</v>
      </c>
    </row>
    <row r="380" spans="5:11" x14ac:dyDescent="0.35">
      <c r="E380" t="s">
        <v>385</v>
      </c>
      <c r="F380" t="s">
        <v>447</v>
      </c>
      <c r="G380" t="s">
        <v>28</v>
      </c>
      <c r="H380" s="82">
        <v>45765</v>
      </c>
      <c r="I380" s="40">
        <v>8</v>
      </c>
      <c r="J380" s="61">
        <v>290.625</v>
      </c>
      <c r="K380" s="61">
        <v>2325</v>
      </c>
    </row>
    <row r="381" spans="5:11" x14ac:dyDescent="0.35">
      <c r="E381" t="s">
        <v>385</v>
      </c>
      <c r="F381" t="s">
        <v>447</v>
      </c>
      <c r="G381" t="s">
        <v>28</v>
      </c>
      <c r="H381" s="82">
        <v>45772</v>
      </c>
      <c r="I381" s="40">
        <v>16</v>
      </c>
      <c r="J381" s="61">
        <v>180</v>
      </c>
      <c r="K381" s="61">
        <v>2880</v>
      </c>
    </row>
    <row r="382" spans="5:11" x14ac:dyDescent="0.35">
      <c r="E382" t="s">
        <v>385</v>
      </c>
      <c r="F382" t="s">
        <v>445</v>
      </c>
      <c r="G382" t="s">
        <v>29</v>
      </c>
      <c r="H382" s="82">
        <v>45779</v>
      </c>
      <c r="I382" s="40">
        <v>25</v>
      </c>
      <c r="J382" s="61">
        <v>227.6</v>
      </c>
      <c r="K382" s="61">
        <v>5690</v>
      </c>
    </row>
    <row r="383" spans="5:11" x14ac:dyDescent="0.35">
      <c r="E383" t="s">
        <v>385</v>
      </c>
      <c r="F383" t="s">
        <v>627</v>
      </c>
      <c r="G383" t="s">
        <v>28</v>
      </c>
      <c r="H383" s="82">
        <v>45753</v>
      </c>
      <c r="I383" s="40">
        <v>4</v>
      </c>
      <c r="J383" s="61">
        <v>150</v>
      </c>
      <c r="K383" s="61">
        <v>600</v>
      </c>
    </row>
    <row r="384" spans="5:11" x14ac:dyDescent="0.35">
      <c r="E384" t="s">
        <v>385</v>
      </c>
      <c r="F384" t="s">
        <v>628</v>
      </c>
      <c r="G384" t="s">
        <v>29</v>
      </c>
      <c r="H384" s="82">
        <v>45760</v>
      </c>
      <c r="I384" s="40">
        <v>8</v>
      </c>
      <c r="J384" s="61">
        <v>150</v>
      </c>
      <c r="K384" s="61">
        <v>1200</v>
      </c>
    </row>
    <row r="385" spans="5:11" x14ac:dyDescent="0.35">
      <c r="E385" t="s">
        <v>385</v>
      </c>
      <c r="F385" t="s">
        <v>922</v>
      </c>
      <c r="G385" t="s">
        <v>130</v>
      </c>
      <c r="H385" s="82">
        <v>45871</v>
      </c>
      <c r="I385" s="40">
        <v>6</v>
      </c>
      <c r="J385" s="61">
        <v>280</v>
      </c>
      <c r="K385" s="61">
        <v>1680</v>
      </c>
    </row>
    <row r="386" spans="5:11" x14ac:dyDescent="0.35">
      <c r="E386" t="s">
        <v>385</v>
      </c>
      <c r="F386" t="s">
        <v>922</v>
      </c>
      <c r="G386" t="s">
        <v>130</v>
      </c>
      <c r="H386" s="82">
        <v>45878</v>
      </c>
      <c r="I386" s="40">
        <v>10</v>
      </c>
      <c r="J386" s="61">
        <v>312</v>
      </c>
      <c r="K386" s="61">
        <v>3120</v>
      </c>
    </row>
    <row r="387" spans="5:11" x14ac:dyDescent="0.35">
      <c r="E387" t="s">
        <v>385</v>
      </c>
      <c r="F387" t="s">
        <v>922</v>
      </c>
      <c r="G387" t="s">
        <v>130</v>
      </c>
      <c r="H387" s="82">
        <v>45885</v>
      </c>
      <c r="I387" s="40">
        <v>4</v>
      </c>
      <c r="J387" s="61">
        <v>315</v>
      </c>
      <c r="K387" s="61">
        <v>1260</v>
      </c>
    </row>
    <row r="388" spans="5:11" x14ac:dyDescent="0.35">
      <c r="E388" t="s">
        <v>385</v>
      </c>
      <c r="F388" t="s">
        <v>921</v>
      </c>
      <c r="G388" t="s">
        <v>126</v>
      </c>
      <c r="H388" s="82">
        <v>45899</v>
      </c>
      <c r="I388" s="40">
        <v>2</v>
      </c>
      <c r="J388" s="61">
        <v>350</v>
      </c>
      <c r="K388" s="61">
        <v>700</v>
      </c>
    </row>
    <row r="389" spans="5:11" x14ac:dyDescent="0.35">
      <c r="E389" t="s">
        <v>385</v>
      </c>
      <c r="F389" t="s">
        <v>921</v>
      </c>
      <c r="G389" t="s">
        <v>126</v>
      </c>
      <c r="H389" s="82">
        <v>45878</v>
      </c>
      <c r="I389" s="40">
        <v>2</v>
      </c>
      <c r="J389" s="61">
        <v>280</v>
      </c>
      <c r="K389" s="61">
        <v>560</v>
      </c>
    </row>
    <row r="390" spans="5:11" x14ac:dyDescent="0.35">
      <c r="E390" t="s">
        <v>385</v>
      </c>
      <c r="F390" t="s">
        <v>921</v>
      </c>
      <c r="G390" t="s">
        <v>126</v>
      </c>
      <c r="H390" s="82">
        <v>45885</v>
      </c>
      <c r="I390" s="40">
        <v>10</v>
      </c>
      <c r="J390" s="61">
        <v>312</v>
      </c>
      <c r="K390" s="61">
        <v>3120</v>
      </c>
    </row>
    <row r="391" spans="5:11" x14ac:dyDescent="0.35">
      <c r="E391" t="s">
        <v>385</v>
      </c>
      <c r="F391" t="s">
        <v>921</v>
      </c>
      <c r="G391" t="s">
        <v>126</v>
      </c>
      <c r="H391" s="82">
        <v>45892</v>
      </c>
      <c r="I391" s="40">
        <v>10</v>
      </c>
      <c r="J391" s="61">
        <v>336</v>
      </c>
      <c r="K391" s="61">
        <v>3360</v>
      </c>
    </row>
    <row r="392" spans="5:11" x14ac:dyDescent="0.35">
      <c r="E392" t="s">
        <v>385</v>
      </c>
      <c r="F392" t="s">
        <v>1152</v>
      </c>
      <c r="G392" t="s">
        <v>29</v>
      </c>
      <c r="H392" s="82">
        <v>45889</v>
      </c>
      <c r="I392" s="40">
        <v>5</v>
      </c>
      <c r="J392" s="61">
        <v>300</v>
      </c>
      <c r="K392" s="61">
        <v>1500</v>
      </c>
    </row>
    <row r="393" spans="5:11" x14ac:dyDescent="0.35">
      <c r="E393" t="s">
        <v>385</v>
      </c>
      <c r="F393" t="s">
        <v>1152</v>
      </c>
      <c r="G393" t="s">
        <v>29</v>
      </c>
      <c r="H393" s="82">
        <v>45896</v>
      </c>
      <c r="I393" s="40">
        <v>5</v>
      </c>
      <c r="J393" s="61">
        <v>265</v>
      </c>
      <c r="K393" s="61">
        <v>1325</v>
      </c>
    </row>
    <row r="394" spans="5:11" x14ac:dyDescent="0.35">
      <c r="E394" t="s">
        <v>385</v>
      </c>
      <c r="F394" t="s">
        <v>1158</v>
      </c>
      <c r="G394" t="s">
        <v>28</v>
      </c>
      <c r="H394" s="82">
        <v>45882</v>
      </c>
      <c r="I394" s="40">
        <v>6</v>
      </c>
      <c r="J394" s="61">
        <v>270.83333333333331</v>
      </c>
      <c r="K394" s="61">
        <v>1625</v>
      </c>
    </row>
    <row r="395" spans="5:11" x14ac:dyDescent="0.35">
      <c r="E395" t="s">
        <v>385</v>
      </c>
      <c r="F395" t="s">
        <v>1158</v>
      </c>
      <c r="G395" t="s">
        <v>28</v>
      </c>
      <c r="H395" s="82">
        <v>45889</v>
      </c>
      <c r="I395" s="40">
        <v>2</v>
      </c>
      <c r="J395" s="61">
        <v>230</v>
      </c>
      <c r="K395" s="61">
        <v>460</v>
      </c>
    </row>
    <row r="396" spans="5:11" x14ac:dyDescent="0.35">
      <c r="E396" t="s">
        <v>387</v>
      </c>
      <c r="F396" t="s">
        <v>89</v>
      </c>
      <c r="G396" t="s">
        <v>26</v>
      </c>
      <c r="H396" s="82">
        <v>45773</v>
      </c>
      <c r="I396" s="40">
        <v>4</v>
      </c>
      <c r="J396" s="61">
        <v>197.32999999999998</v>
      </c>
      <c r="K396" s="61">
        <v>789.31999999999994</v>
      </c>
    </row>
    <row r="397" spans="5:11" x14ac:dyDescent="0.35">
      <c r="E397" t="s">
        <v>387</v>
      </c>
      <c r="F397" t="s">
        <v>89</v>
      </c>
      <c r="G397" t="s">
        <v>26</v>
      </c>
      <c r="H397" s="82">
        <v>45857</v>
      </c>
      <c r="I397" s="40">
        <v>2</v>
      </c>
      <c r="J397" s="61">
        <v>235.29000000000002</v>
      </c>
      <c r="K397" s="61">
        <v>470.58000000000004</v>
      </c>
    </row>
    <row r="398" spans="5:11" x14ac:dyDescent="0.35">
      <c r="E398" t="s">
        <v>387</v>
      </c>
      <c r="F398" t="s">
        <v>89</v>
      </c>
      <c r="G398" t="s">
        <v>26</v>
      </c>
      <c r="H398" s="82">
        <v>45878</v>
      </c>
      <c r="I398" s="40">
        <v>2</v>
      </c>
      <c r="J398" s="61">
        <v>321.94</v>
      </c>
      <c r="K398" s="61">
        <v>643.88</v>
      </c>
    </row>
    <row r="399" spans="5:11" x14ac:dyDescent="0.35">
      <c r="E399" t="s">
        <v>387</v>
      </c>
      <c r="F399" t="s">
        <v>88</v>
      </c>
      <c r="G399" t="s">
        <v>27</v>
      </c>
      <c r="H399" s="82">
        <v>45780</v>
      </c>
      <c r="I399" s="40">
        <v>2</v>
      </c>
      <c r="J399" s="61">
        <v>365.21</v>
      </c>
      <c r="K399" s="61">
        <v>730.42</v>
      </c>
    </row>
    <row r="400" spans="5:11" x14ac:dyDescent="0.35">
      <c r="E400" t="s">
        <v>387</v>
      </c>
      <c r="F400" t="s">
        <v>88</v>
      </c>
      <c r="G400" t="s">
        <v>27</v>
      </c>
      <c r="H400" s="82">
        <v>45766</v>
      </c>
      <c r="I400" s="40">
        <v>2</v>
      </c>
      <c r="J400" s="61">
        <v>229.97</v>
      </c>
      <c r="K400" s="61">
        <v>459.94</v>
      </c>
    </row>
    <row r="401" spans="5:11" x14ac:dyDescent="0.35">
      <c r="E401" t="s">
        <v>387</v>
      </c>
      <c r="F401" t="s">
        <v>88</v>
      </c>
      <c r="G401" t="s">
        <v>27</v>
      </c>
      <c r="H401" s="82">
        <v>45850</v>
      </c>
      <c r="I401" s="40">
        <v>12</v>
      </c>
      <c r="J401" s="61">
        <v>235.35</v>
      </c>
      <c r="K401" s="61">
        <v>2824.2</v>
      </c>
    </row>
    <row r="402" spans="5:11" x14ac:dyDescent="0.35">
      <c r="E402" t="s">
        <v>387</v>
      </c>
      <c r="F402" t="s">
        <v>88</v>
      </c>
      <c r="G402" t="s">
        <v>27</v>
      </c>
      <c r="H402" s="82">
        <v>45864</v>
      </c>
      <c r="I402" s="40">
        <v>2</v>
      </c>
      <c r="J402" s="61">
        <v>245.12</v>
      </c>
      <c r="K402" s="61">
        <v>490.24</v>
      </c>
    </row>
    <row r="403" spans="5:11" x14ac:dyDescent="0.35">
      <c r="E403" t="s">
        <v>387</v>
      </c>
      <c r="F403" t="s">
        <v>190</v>
      </c>
      <c r="G403" t="s">
        <v>28</v>
      </c>
      <c r="H403" s="82">
        <v>45880</v>
      </c>
      <c r="I403" s="40">
        <v>14</v>
      </c>
      <c r="J403" s="61">
        <v>417.77285714285705</v>
      </c>
      <c r="K403" s="61">
        <v>5848.8199999999988</v>
      </c>
    </row>
    <row r="404" spans="5:11" x14ac:dyDescent="0.35">
      <c r="E404" t="s">
        <v>387</v>
      </c>
      <c r="F404" t="s">
        <v>190</v>
      </c>
      <c r="G404" t="s">
        <v>163</v>
      </c>
      <c r="H404" s="82">
        <v>45765</v>
      </c>
      <c r="I404" s="40">
        <v>4</v>
      </c>
      <c r="J404" s="61">
        <v>383.1</v>
      </c>
      <c r="K404" s="61">
        <v>1532.4</v>
      </c>
    </row>
    <row r="405" spans="5:11" x14ac:dyDescent="0.35">
      <c r="E405" t="s">
        <v>387</v>
      </c>
      <c r="F405" t="s">
        <v>190</v>
      </c>
      <c r="G405" t="s">
        <v>115</v>
      </c>
      <c r="H405" s="82">
        <v>45877</v>
      </c>
      <c r="I405" s="40">
        <v>5</v>
      </c>
      <c r="J405" s="61">
        <v>324.65800000000002</v>
      </c>
      <c r="K405" s="61">
        <v>1623.2900000000002</v>
      </c>
    </row>
    <row r="406" spans="5:11" x14ac:dyDescent="0.35">
      <c r="E406" t="s">
        <v>387</v>
      </c>
      <c r="F406" t="s">
        <v>191</v>
      </c>
      <c r="G406" t="s">
        <v>162</v>
      </c>
      <c r="H406" s="82">
        <v>45772</v>
      </c>
      <c r="I406" s="40">
        <v>6</v>
      </c>
      <c r="J406" s="61">
        <v>362.3966666666667</v>
      </c>
      <c r="K406" s="61">
        <v>2174.38</v>
      </c>
    </row>
    <row r="407" spans="5:11" x14ac:dyDescent="0.35">
      <c r="E407" t="s">
        <v>387</v>
      </c>
      <c r="F407" t="s">
        <v>191</v>
      </c>
      <c r="G407" t="s">
        <v>114</v>
      </c>
      <c r="H407" s="82">
        <v>45891</v>
      </c>
      <c r="I407" s="40">
        <v>2</v>
      </c>
      <c r="J407" s="61">
        <v>292.5</v>
      </c>
      <c r="K407" s="61">
        <v>585</v>
      </c>
    </row>
    <row r="408" spans="5:11" x14ac:dyDescent="0.35">
      <c r="E408" t="s">
        <v>387</v>
      </c>
      <c r="F408" t="s">
        <v>192</v>
      </c>
      <c r="G408" t="s">
        <v>28</v>
      </c>
      <c r="H408" s="82">
        <v>45760</v>
      </c>
      <c r="I408" s="40">
        <v>4</v>
      </c>
      <c r="J408" s="61">
        <v>166.65</v>
      </c>
      <c r="K408" s="61">
        <v>666.6</v>
      </c>
    </row>
    <row r="409" spans="5:11" x14ac:dyDescent="0.35">
      <c r="E409" t="s">
        <v>387</v>
      </c>
      <c r="F409" t="s">
        <v>193</v>
      </c>
      <c r="G409" t="s">
        <v>29</v>
      </c>
      <c r="H409" s="82">
        <v>45781</v>
      </c>
      <c r="I409" s="40">
        <v>2</v>
      </c>
      <c r="J409" s="61">
        <v>287.59000000000003</v>
      </c>
      <c r="K409" s="61">
        <v>575.18000000000006</v>
      </c>
    </row>
    <row r="410" spans="5:11" x14ac:dyDescent="0.35">
      <c r="E410" t="s">
        <v>387</v>
      </c>
      <c r="F410" t="s">
        <v>194</v>
      </c>
      <c r="G410" t="s">
        <v>130</v>
      </c>
      <c r="H410" s="82">
        <v>45766</v>
      </c>
      <c r="I410" s="40">
        <v>7</v>
      </c>
      <c r="J410" s="61">
        <v>395.07714285714292</v>
      </c>
      <c r="K410" s="61">
        <v>2765.5400000000004</v>
      </c>
    </row>
    <row r="411" spans="5:11" x14ac:dyDescent="0.35">
      <c r="E411" t="s">
        <v>387</v>
      </c>
      <c r="F411" t="s">
        <v>195</v>
      </c>
      <c r="G411" t="s">
        <v>126</v>
      </c>
      <c r="H411" s="82">
        <v>45773</v>
      </c>
      <c r="I411" s="40">
        <v>9</v>
      </c>
      <c r="J411" s="61">
        <v>364.71222222222224</v>
      </c>
      <c r="K411" s="61">
        <v>3282.4100000000003</v>
      </c>
    </row>
    <row r="412" spans="5:11" x14ac:dyDescent="0.35">
      <c r="E412" t="s">
        <v>387</v>
      </c>
      <c r="F412" t="s">
        <v>447</v>
      </c>
      <c r="G412" t="s">
        <v>28</v>
      </c>
      <c r="H412" s="82">
        <v>45772</v>
      </c>
      <c r="I412" s="40">
        <v>4</v>
      </c>
      <c r="J412" s="61">
        <v>268.03500000000003</v>
      </c>
      <c r="K412" s="61">
        <v>1072.1400000000001</v>
      </c>
    </row>
    <row r="413" spans="5:11" x14ac:dyDescent="0.35">
      <c r="E413" t="s">
        <v>387</v>
      </c>
      <c r="F413" t="s">
        <v>445</v>
      </c>
      <c r="G413" t="s">
        <v>29</v>
      </c>
      <c r="H413" s="82">
        <v>45779</v>
      </c>
      <c r="I413" s="40">
        <v>9</v>
      </c>
      <c r="J413" s="61">
        <v>305.92777777777775</v>
      </c>
      <c r="K413" s="61">
        <v>2753.35</v>
      </c>
    </row>
    <row r="414" spans="5:11" x14ac:dyDescent="0.35">
      <c r="E414" t="s">
        <v>387</v>
      </c>
      <c r="F414" t="s">
        <v>922</v>
      </c>
      <c r="G414" t="s">
        <v>130</v>
      </c>
      <c r="H414" s="82">
        <v>45878</v>
      </c>
      <c r="I414" s="40">
        <v>3</v>
      </c>
      <c r="J414" s="61">
        <v>332.24</v>
      </c>
      <c r="K414" s="61">
        <v>996.72</v>
      </c>
    </row>
    <row r="415" spans="5:11" x14ac:dyDescent="0.35">
      <c r="E415" t="s">
        <v>387</v>
      </c>
      <c r="F415" t="s">
        <v>921</v>
      </c>
      <c r="G415" t="s">
        <v>126</v>
      </c>
      <c r="H415" s="82">
        <v>45892</v>
      </c>
      <c r="I415" s="40">
        <v>3</v>
      </c>
      <c r="J415" s="61">
        <v>388.79</v>
      </c>
      <c r="K415" s="61">
        <v>1166.3700000000001</v>
      </c>
    </row>
    <row r="416" spans="5:11" x14ac:dyDescent="0.35">
      <c r="E416" t="s">
        <v>390</v>
      </c>
      <c r="F416" t="s">
        <v>89</v>
      </c>
      <c r="G416" t="s">
        <v>26</v>
      </c>
      <c r="H416" s="82">
        <v>45766</v>
      </c>
      <c r="I416" s="40">
        <v>2</v>
      </c>
      <c r="J416" s="61">
        <v>334.42</v>
      </c>
      <c r="K416" s="61">
        <v>668.84</v>
      </c>
    </row>
    <row r="417" spans="5:11" x14ac:dyDescent="0.35">
      <c r="E417" t="s">
        <v>390</v>
      </c>
      <c r="F417" t="s">
        <v>89</v>
      </c>
      <c r="G417" t="s">
        <v>26</v>
      </c>
      <c r="H417" s="82">
        <v>45773</v>
      </c>
      <c r="I417" s="40">
        <v>8</v>
      </c>
      <c r="J417" s="61">
        <v>196.92000000000004</v>
      </c>
      <c r="K417" s="61">
        <v>1575.3600000000004</v>
      </c>
    </row>
    <row r="418" spans="5:11" x14ac:dyDescent="0.35">
      <c r="E418" t="s">
        <v>390</v>
      </c>
      <c r="F418" t="s">
        <v>89</v>
      </c>
      <c r="G418" t="s">
        <v>26</v>
      </c>
      <c r="H418" s="82">
        <v>45955</v>
      </c>
      <c r="I418" s="40">
        <v>2</v>
      </c>
      <c r="J418" s="61">
        <v>264.42</v>
      </c>
      <c r="K418" s="61">
        <v>528.84</v>
      </c>
    </row>
    <row r="419" spans="5:11" x14ac:dyDescent="0.35">
      <c r="E419" t="s">
        <v>390</v>
      </c>
      <c r="F419" t="s">
        <v>89</v>
      </c>
      <c r="G419" t="s">
        <v>26</v>
      </c>
      <c r="H419" s="82">
        <v>45878</v>
      </c>
      <c r="I419" s="40">
        <v>8</v>
      </c>
      <c r="J419" s="61">
        <v>275.35750000000002</v>
      </c>
      <c r="K419" s="61">
        <v>2202.86</v>
      </c>
    </row>
    <row r="420" spans="5:11" x14ac:dyDescent="0.35">
      <c r="E420" t="s">
        <v>390</v>
      </c>
      <c r="F420" t="s">
        <v>88</v>
      </c>
      <c r="G420" t="s">
        <v>27</v>
      </c>
      <c r="H420" s="82">
        <v>45780</v>
      </c>
      <c r="I420" s="40">
        <v>20</v>
      </c>
      <c r="J420" s="61">
        <v>294.15499999999986</v>
      </c>
      <c r="K420" s="61">
        <v>5883.0999999999976</v>
      </c>
    </row>
    <row r="421" spans="5:11" x14ac:dyDescent="0.35">
      <c r="E421" t="s">
        <v>390</v>
      </c>
      <c r="F421" t="s">
        <v>88</v>
      </c>
      <c r="G421" t="s">
        <v>27</v>
      </c>
      <c r="H421" s="82">
        <v>45766</v>
      </c>
      <c r="I421" s="40">
        <v>9</v>
      </c>
      <c r="J421" s="61">
        <v>241.80777777777777</v>
      </c>
      <c r="K421" s="61">
        <v>2176.27</v>
      </c>
    </row>
    <row r="422" spans="5:11" x14ac:dyDescent="0.35">
      <c r="E422" t="s">
        <v>390</v>
      </c>
      <c r="F422" t="s">
        <v>88</v>
      </c>
      <c r="G422" t="s">
        <v>27</v>
      </c>
      <c r="H422" s="82">
        <v>45773</v>
      </c>
      <c r="I422" s="40">
        <v>2</v>
      </c>
      <c r="J422" s="61">
        <v>364.03</v>
      </c>
      <c r="K422" s="61">
        <v>728.06</v>
      </c>
    </row>
    <row r="423" spans="5:11" x14ac:dyDescent="0.35">
      <c r="E423" t="s">
        <v>390</v>
      </c>
      <c r="F423" t="s">
        <v>88</v>
      </c>
      <c r="G423" t="s">
        <v>27</v>
      </c>
      <c r="H423" s="82">
        <v>45934</v>
      </c>
      <c r="I423" s="40">
        <v>2</v>
      </c>
      <c r="J423" s="61">
        <v>254.03</v>
      </c>
      <c r="K423" s="61">
        <v>508.06</v>
      </c>
    </row>
    <row r="424" spans="5:11" x14ac:dyDescent="0.35">
      <c r="E424" t="s">
        <v>390</v>
      </c>
      <c r="F424" t="s">
        <v>88</v>
      </c>
      <c r="G424" t="s">
        <v>27</v>
      </c>
      <c r="H424" s="82">
        <v>45962</v>
      </c>
      <c r="I424" s="40">
        <v>2</v>
      </c>
      <c r="J424" s="61">
        <v>284.02999999999997</v>
      </c>
      <c r="K424" s="61">
        <v>568.05999999999995</v>
      </c>
    </row>
    <row r="425" spans="5:11" x14ac:dyDescent="0.35">
      <c r="E425" t="s">
        <v>390</v>
      </c>
      <c r="F425" t="s">
        <v>88</v>
      </c>
      <c r="G425" t="s">
        <v>27</v>
      </c>
      <c r="H425" s="82">
        <v>45885</v>
      </c>
      <c r="I425" s="40">
        <v>9</v>
      </c>
      <c r="J425" s="61">
        <v>307.64111111111106</v>
      </c>
      <c r="K425" s="61">
        <v>2768.7699999999995</v>
      </c>
    </row>
    <row r="426" spans="5:11" x14ac:dyDescent="0.35">
      <c r="E426" t="s">
        <v>390</v>
      </c>
      <c r="F426" t="s">
        <v>88</v>
      </c>
      <c r="G426" t="s">
        <v>27</v>
      </c>
      <c r="H426" s="82">
        <v>45892</v>
      </c>
      <c r="I426" s="40">
        <v>2</v>
      </c>
      <c r="J426" s="61">
        <v>324.02999999999997</v>
      </c>
      <c r="K426" s="61">
        <v>648.05999999999995</v>
      </c>
    </row>
    <row r="427" spans="5:11" x14ac:dyDescent="0.35">
      <c r="E427" t="s">
        <v>390</v>
      </c>
      <c r="F427" t="s">
        <v>88</v>
      </c>
      <c r="G427" t="s">
        <v>27</v>
      </c>
      <c r="H427" s="82">
        <v>45983</v>
      </c>
      <c r="I427" s="40">
        <v>4</v>
      </c>
      <c r="J427" s="61">
        <v>299.02999999999997</v>
      </c>
      <c r="K427" s="61">
        <v>1196.1199999999999</v>
      </c>
    </row>
    <row r="428" spans="5:11" x14ac:dyDescent="0.35">
      <c r="E428" t="s">
        <v>390</v>
      </c>
      <c r="F428" t="s">
        <v>190</v>
      </c>
      <c r="G428" t="s">
        <v>28</v>
      </c>
      <c r="H428" s="82">
        <v>45866</v>
      </c>
      <c r="I428" s="40">
        <v>2</v>
      </c>
      <c r="J428" s="61">
        <v>259.03999999999996</v>
      </c>
      <c r="K428" s="61">
        <v>518.07999999999993</v>
      </c>
    </row>
    <row r="429" spans="5:11" x14ac:dyDescent="0.35">
      <c r="E429" t="s">
        <v>390</v>
      </c>
      <c r="F429" t="s">
        <v>190</v>
      </c>
      <c r="G429" t="s">
        <v>28</v>
      </c>
      <c r="H429" s="82">
        <v>45880</v>
      </c>
      <c r="I429" s="40">
        <v>4</v>
      </c>
      <c r="J429" s="61">
        <v>374.04</v>
      </c>
      <c r="K429" s="61">
        <v>1496.16</v>
      </c>
    </row>
    <row r="430" spans="5:11" x14ac:dyDescent="0.35">
      <c r="E430" t="s">
        <v>390</v>
      </c>
      <c r="F430" t="s">
        <v>190</v>
      </c>
      <c r="G430" t="s">
        <v>163</v>
      </c>
      <c r="H430" s="82">
        <v>45765</v>
      </c>
      <c r="I430" s="40">
        <v>9</v>
      </c>
      <c r="J430" s="61">
        <v>302.08777777777777</v>
      </c>
      <c r="K430" s="61">
        <v>2718.79</v>
      </c>
    </row>
    <row r="431" spans="5:11" x14ac:dyDescent="0.35">
      <c r="E431" t="s">
        <v>390</v>
      </c>
      <c r="F431" t="s">
        <v>190</v>
      </c>
      <c r="G431" t="s">
        <v>163</v>
      </c>
      <c r="H431" s="82">
        <v>45772</v>
      </c>
      <c r="I431" s="40">
        <v>5</v>
      </c>
      <c r="J431" s="61">
        <v>157.31</v>
      </c>
      <c r="K431" s="61">
        <v>786.55</v>
      </c>
    </row>
    <row r="432" spans="5:11" x14ac:dyDescent="0.35">
      <c r="E432" t="s">
        <v>390</v>
      </c>
      <c r="F432" t="s">
        <v>190</v>
      </c>
      <c r="G432" t="s">
        <v>115</v>
      </c>
      <c r="H432" s="82">
        <v>45877</v>
      </c>
      <c r="I432" s="40">
        <v>2</v>
      </c>
      <c r="J432" s="61">
        <v>350.69</v>
      </c>
      <c r="K432" s="61">
        <v>701.38</v>
      </c>
    </row>
    <row r="433" spans="5:11" x14ac:dyDescent="0.35">
      <c r="E433" t="s">
        <v>390</v>
      </c>
      <c r="F433" t="s">
        <v>190</v>
      </c>
      <c r="G433" t="s">
        <v>115</v>
      </c>
      <c r="H433" s="82">
        <v>45884</v>
      </c>
      <c r="I433" s="40">
        <v>2</v>
      </c>
      <c r="J433" s="61">
        <v>350.69</v>
      </c>
      <c r="K433" s="61">
        <v>701.38</v>
      </c>
    </row>
    <row r="434" spans="5:11" x14ac:dyDescent="0.35">
      <c r="E434" t="s">
        <v>390</v>
      </c>
      <c r="F434" t="s">
        <v>190</v>
      </c>
      <c r="G434" t="s">
        <v>115</v>
      </c>
      <c r="H434" s="82">
        <v>45891</v>
      </c>
      <c r="I434" s="40">
        <v>2</v>
      </c>
      <c r="J434" s="61">
        <v>350.69</v>
      </c>
      <c r="K434" s="61">
        <v>701.38</v>
      </c>
    </row>
    <row r="435" spans="5:11" x14ac:dyDescent="0.35">
      <c r="E435" t="s">
        <v>390</v>
      </c>
      <c r="F435" t="s">
        <v>191</v>
      </c>
      <c r="G435" t="s">
        <v>29</v>
      </c>
      <c r="H435" s="82">
        <v>45873</v>
      </c>
      <c r="I435" s="40">
        <v>2</v>
      </c>
      <c r="J435" s="61">
        <v>273.92</v>
      </c>
      <c r="K435" s="61">
        <v>547.84</v>
      </c>
    </row>
    <row r="436" spans="5:11" x14ac:dyDescent="0.35">
      <c r="E436" t="s">
        <v>390</v>
      </c>
      <c r="F436" t="s">
        <v>191</v>
      </c>
      <c r="G436" t="s">
        <v>29</v>
      </c>
      <c r="H436" s="82">
        <v>45887</v>
      </c>
      <c r="I436" s="40">
        <v>4</v>
      </c>
      <c r="J436" s="61">
        <v>378.92</v>
      </c>
      <c r="K436" s="61">
        <v>1515.68</v>
      </c>
    </row>
    <row r="437" spans="5:11" x14ac:dyDescent="0.35">
      <c r="E437" t="s">
        <v>390</v>
      </c>
      <c r="F437" t="s">
        <v>191</v>
      </c>
      <c r="G437" t="s">
        <v>29</v>
      </c>
      <c r="H437" s="82">
        <v>45894</v>
      </c>
      <c r="I437" s="40">
        <v>6</v>
      </c>
      <c r="J437" s="61">
        <v>395.58666666666664</v>
      </c>
      <c r="K437" s="61">
        <v>2373.52</v>
      </c>
    </row>
    <row r="438" spans="5:11" x14ac:dyDescent="0.35">
      <c r="E438" t="s">
        <v>390</v>
      </c>
      <c r="F438" t="s">
        <v>191</v>
      </c>
      <c r="G438" t="s">
        <v>162</v>
      </c>
      <c r="H438" s="82">
        <v>45772</v>
      </c>
      <c r="I438" s="40">
        <v>8</v>
      </c>
      <c r="J438" s="61">
        <v>336.49</v>
      </c>
      <c r="K438" s="61">
        <v>2691.92</v>
      </c>
    </row>
    <row r="439" spans="5:11" x14ac:dyDescent="0.35">
      <c r="E439" t="s">
        <v>390</v>
      </c>
      <c r="F439" t="s">
        <v>191</v>
      </c>
      <c r="G439" t="s">
        <v>162</v>
      </c>
      <c r="H439" s="82">
        <v>45779</v>
      </c>
      <c r="I439" s="40">
        <v>3</v>
      </c>
      <c r="J439" s="61">
        <v>353.99</v>
      </c>
      <c r="K439" s="61">
        <v>1061.97</v>
      </c>
    </row>
    <row r="440" spans="5:11" x14ac:dyDescent="0.35">
      <c r="E440" t="s">
        <v>390</v>
      </c>
      <c r="F440" t="s">
        <v>191</v>
      </c>
      <c r="G440" t="s">
        <v>114</v>
      </c>
      <c r="H440" s="82">
        <v>45870</v>
      </c>
      <c r="I440" s="40">
        <v>4</v>
      </c>
      <c r="J440" s="61">
        <v>313.97000000000003</v>
      </c>
      <c r="K440" s="61">
        <v>1255.8800000000001</v>
      </c>
    </row>
    <row r="441" spans="5:11" x14ac:dyDescent="0.35">
      <c r="E441" t="s">
        <v>390</v>
      </c>
      <c r="F441" t="s">
        <v>191</v>
      </c>
      <c r="G441" t="s">
        <v>114</v>
      </c>
      <c r="H441" s="82">
        <v>45891</v>
      </c>
      <c r="I441" s="40">
        <v>17</v>
      </c>
      <c r="J441" s="61">
        <v>372.99764705882365</v>
      </c>
      <c r="K441" s="61">
        <v>6340.9600000000019</v>
      </c>
    </row>
    <row r="442" spans="5:11" x14ac:dyDescent="0.35">
      <c r="E442" t="s">
        <v>390</v>
      </c>
      <c r="F442" t="s">
        <v>191</v>
      </c>
      <c r="G442" t="s">
        <v>114</v>
      </c>
      <c r="H442" s="82">
        <v>45898</v>
      </c>
      <c r="I442" s="40">
        <v>13</v>
      </c>
      <c r="J442" s="61">
        <v>347.72000000000014</v>
      </c>
      <c r="K442" s="61">
        <v>4520.3600000000015</v>
      </c>
    </row>
    <row r="443" spans="5:11" x14ac:dyDescent="0.35">
      <c r="E443" t="s">
        <v>390</v>
      </c>
      <c r="F443" t="s">
        <v>192</v>
      </c>
      <c r="G443" t="s">
        <v>28</v>
      </c>
      <c r="H443" s="82">
        <v>45760</v>
      </c>
      <c r="I443" s="40">
        <v>10</v>
      </c>
      <c r="J443" s="61">
        <v>154.04</v>
      </c>
      <c r="K443" s="61">
        <v>1540.3999999999999</v>
      </c>
    </row>
    <row r="444" spans="5:11" x14ac:dyDescent="0.35">
      <c r="E444" t="s">
        <v>390</v>
      </c>
      <c r="F444" t="s">
        <v>192</v>
      </c>
      <c r="G444" t="s">
        <v>28</v>
      </c>
      <c r="H444" s="82">
        <v>45767</v>
      </c>
      <c r="I444" s="40">
        <v>5</v>
      </c>
      <c r="J444" s="61">
        <v>305.29000000000002</v>
      </c>
      <c r="K444" s="61">
        <v>1526.45</v>
      </c>
    </row>
    <row r="445" spans="5:11" x14ac:dyDescent="0.35">
      <c r="E445" t="s">
        <v>390</v>
      </c>
      <c r="F445" t="s">
        <v>192</v>
      </c>
      <c r="G445" t="s">
        <v>28</v>
      </c>
      <c r="H445" s="82">
        <v>45774</v>
      </c>
      <c r="I445" s="40">
        <v>1</v>
      </c>
      <c r="J445" s="61">
        <v>124.03999999999999</v>
      </c>
      <c r="K445" s="61">
        <v>124.03999999999999</v>
      </c>
    </row>
    <row r="446" spans="5:11" x14ac:dyDescent="0.35">
      <c r="E446" t="s">
        <v>390</v>
      </c>
      <c r="F446" t="s">
        <v>193</v>
      </c>
      <c r="G446" t="s">
        <v>29</v>
      </c>
      <c r="H446" s="82">
        <v>45767</v>
      </c>
      <c r="I446" s="40">
        <v>15</v>
      </c>
      <c r="J446" s="61">
        <v>198.92000000000004</v>
      </c>
      <c r="K446" s="61">
        <v>2983.8000000000006</v>
      </c>
    </row>
    <row r="447" spans="5:11" x14ac:dyDescent="0.35">
      <c r="E447" t="s">
        <v>390</v>
      </c>
      <c r="F447" t="s">
        <v>194</v>
      </c>
      <c r="G447" t="s">
        <v>26</v>
      </c>
      <c r="H447" s="82">
        <v>45752</v>
      </c>
      <c r="I447" s="40">
        <v>6</v>
      </c>
      <c r="J447" s="61">
        <v>189.42000000000004</v>
      </c>
      <c r="K447" s="61">
        <v>1136.5200000000002</v>
      </c>
    </row>
    <row r="448" spans="5:11" x14ac:dyDescent="0.35">
      <c r="E448" t="s">
        <v>390</v>
      </c>
      <c r="F448" t="s">
        <v>194</v>
      </c>
      <c r="G448" t="s">
        <v>26</v>
      </c>
      <c r="H448" s="82">
        <v>45759</v>
      </c>
      <c r="I448" s="40">
        <v>9</v>
      </c>
      <c r="J448" s="61">
        <v>206.64222222222227</v>
      </c>
      <c r="K448" s="61">
        <v>1859.7800000000004</v>
      </c>
    </row>
    <row r="449" spans="5:11" x14ac:dyDescent="0.35">
      <c r="E449" t="s">
        <v>390</v>
      </c>
      <c r="F449" t="s">
        <v>194</v>
      </c>
      <c r="G449" t="s">
        <v>130</v>
      </c>
      <c r="H449" s="82">
        <v>45766</v>
      </c>
      <c r="I449" s="40">
        <v>5</v>
      </c>
      <c r="J449" s="61">
        <v>373.04</v>
      </c>
      <c r="K449" s="61">
        <v>1865.2</v>
      </c>
    </row>
    <row r="450" spans="5:11" x14ac:dyDescent="0.35">
      <c r="E450" t="s">
        <v>390</v>
      </c>
      <c r="F450" t="s">
        <v>194</v>
      </c>
      <c r="G450" t="s">
        <v>130</v>
      </c>
      <c r="H450" s="82">
        <v>45773</v>
      </c>
      <c r="I450" s="40">
        <v>9</v>
      </c>
      <c r="J450" s="61">
        <v>201.48888888888888</v>
      </c>
      <c r="K450" s="61">
        <v>1813.3999999999999</v>
      </c>
    </row>
    <row r="451" spans="5:11" x14ac:dyDescent="0.35">
      <c r="E451" t="s">
        <v>390</v>
      </c>
      <c r="F451" t="s">
        <v>195</v>
      </c>
      <c r="G451" t="s">
        <v>126</v>
      </c>
      <c r="H451" s="82">
        <v>45780</v>
      </c>
      <c r="I451" s="40">
        <v>18</v>
      </c>
      <c r="J451" s="61">
        <v>275.17555555555555</v>
      </c>
      <c r="K451" s="61">
        <v>4953.16</v>
      </c>
    </row>
    <row r="452" spans="5:11" x14ac:dyDescent="0.35">
      <c r="E452" t="s">
        <v>390</v>
      </c>
      <c r="F452" t="s">
        <v>195</v>
      </c>
      <c r="G452" t="s">
        <v>126</v>
      </c>
      <c r="H452" s="82">
        <v>45759</v>
      </c>
      <c r="I452" s="40">
        <v>4</v>
      </c>
      <c r="J452" s="61">
        <v>192.72</v>
      </c>
      <c r="K452" s="61">
        <v>770.88</v>
      </c>
    </row>
    <row r="453" spans="5:11" x14ac:dyDescent="0.35">
      <c r="E453" t="s">
        <v>390</v>
      </c>
      <c r="F453" t="s">
        <v>195</v>
      </c>
      <c r="G453" t="s">
        <v>126</v>
      </c>
      <c r="H453" s="82">
        <v>45766</v>
      </c>
      <c r="I453" s="40">
        <v>4</v>
      </c>
      <c r="J453" s="61">
        <v>197.72</v>
      </c>
      <c r="K453" s="61">
        <v>790.88</v>
      </c>
    </row>
    <row r="454" spans="5:11" x14ac:dyDescent="0.35">
      <c r="E454" t="s">
        <v>390</v>
      </c>
      <c r="F454" t="s">
        <v>195</v>
      </c>
      <c r="G454" t="s">
        <v>126</v>
      </c>
      <c r="H454" s="82">
        <v>45773</v>
      </c>
      <c r="I454" s="40">
        <v>7</v>
      </c>
      <c r="J454" s="61">
        <v>369.5371428571429</v>
      </c>
      <c r="K454" s="61">
        <v>2586.7600000000002</v>
      </c>
    </row>
    <row r="455" spans="5:11" x14ac:dyDescent="0.35">
      <c r="E455" t="s">
        <v>390</v>
      </c>
      <c r="F455" t="s">
        <v>433</v>
      </c>
      <c r="G455" t="s">
        <v>418</v>
      </c>
      <c r="H455" s="82">
        <v>45873</v>
      </c>
      <c r="I455" s="40">
        <v>4</v>
      </c>
      <c r="J455" s="61">
        <v>308.36</v>
      </c>
      <c r="K455" s="61">
        <v>1233.44</v>
      </c>
    </row>
    <row r="456" spans="5:11" x14ac:dyDescent="0.35">
      <c r="E456" t="s">
        <v>390</v>
      </c>
      <c r="F456" t="s">
        <v>433</v>
      </c>
      <c r="G456" t="s">
        <v>418</v>
      </c>
      <c r="H456" s="82">
        <v>45880</v>
      </c>
      <c r="I456" s="40">
        <v>19</v>
      </c>
      <c r="J456" s="61">
        <v>301.94789473684204</v>
      </c>
      <c r="K456" s="61">
        <v>5737.0099999999993</v>
      </c>
    </row>
    <row r="457" spans="5:11" x14ac:dyDescent="0.35">
      <c r="E457" t="s">
        <v>390</v>
      </c>
      <c r="F457" t="s">
        <v>432</v>
      </c>
      <c r="G457" t="s">
        <v>416</v>
      </c>
      <c r="H457" s="82">
        <v>45887</v>
      </c>
      <c r="I457" s="40">
        <v>6</v>
      </c>
      <c r="J457" s="61">
        <v>316.11333333333329</v>
      </c>
      <c r="K457" s="61">
        <v>1896.6799999999998</v>
      </c>
    </row>
    <row r="458" spans="5:11" x14ac:dyDescent="0.35">
      <c r="E458" t="s">
        <v>390</v>
      </c>
      <c r="F458" t="s">
        <v>432</v>
      </c>
      <c r="G458" t="s">
        <v>416</v>
      </c>
      <c r="H458" s="82">
        <v>45894</v>
      </c>
      <c r="I458" s="40">
        <v>8</v>
      </c>
      <c r="J458" s="61">
        <v>300.52999999999997</v>
      </c>
      <c r="K458" s="61">
        <v>2404.2399999999998</v>
      </c>
    </row>
    <row r="459" spans="5:11" x14ac:dyDescent="0.35">
      <c r="E459" t="s">
        <v>390</v>
      </c>
      <c r="F459" t="s">
        <v>447</v>
      </c>
      <c r="G459" t="s">
        <v>28</v>
      </c>
      <c r="H459" s="82">
        <v>45765</v>
      </c>
      <c r="I459" s="40">
        <v>15</v>
      </c>
      <c r="J459" s="61">
        <v>321.28999999999996</v>
      </c>
      <c r="K459" s="61">
        <v>4819.3499999999995</v>
      </c>
    </row>
    <row r="460" spans="5:11" x14ac:dyDescent="0.35">
      <c r="E460" t="s">
        <v>390</v>
      </c>
      <c r="F460" t="s">
        <v>447</v>
      </c>
      <c r="G460" t="s">
        <v>28</v>
      </c>
      <c r="H460" s="82">
        <v>45772</v>
      </c>
      <c r="I460" s="40">
        <v>14</v>
      </c>
      <c r="J460" s="61">
        <v>261.36142857142852</v>
      </c>
      <c r="K460" s="61">
        <v>3659.0599999999995</v>
      </c>
    </row>
    <row r="461" spans="5:11" x14ac:dyDescent="0.35">
      <c r="E461" t="s">
        <v>390</v>
      </c>
      <c r="F461" t="s">
        <v>445</v>
      </c>
      <c r="G461" t="s">
        <v>29</v>
      </c>
      <c r="H461" s="82">
        <v>45772</v>
      </c>
      <c r="I461" s="40">
        <v>12</v>
      </c>
      <c r="J461" s="61">
        <v>330.79500000000002</v>
      </c>
      <c r="K461" s="61">
        <v>3969.5400000000004</v>
      </c>
    </row>
    <row r="462" spans="5:11" x14ac:dyDescent="0.35">
      <c r="E462" t="s">
        <v>390</v>
      </c>
      <c r="F462" t="s">
        <v>445</v>
      </c>
      <c r="G462" t="s">
        <v>29</v>
      </c>
      <c r="H462" s="82">
        <v>45779</v>
      </c>
      <c r="I462" s="40">
        <v>15</v>
      </c>
      <c r="J462" s="61">
        <v>272.92</v>
      </c>
      <c r="K462" s="61">
        <v>4093.8000000000006</v>
      </c>
    </row>
    <row r="463" spans="5:11" x14ac:dyDescent="0.35">
      <c r="E463" t="s">
        <v>390</v>
      </c>
      <c r="F463" t="s">
        <v>479</v>
      </c>
      <c r="G463" t="s">
        <v>28</v>
      </c>
      <c r="H463" s="82">
        <v>45765</v>
      </c>
      <c r="I463" s="40">
        <v>4</v>
      </c>
      <c r="J463" s="61">
        <v>345.29</v>
      </c>
      <c r="K463" s="61">
        <v>1381.16</v>
      </c>
    </row>
    <row r="464" spans="5:11" x14ac:dyDescent="0.35">
      <c r="E464" t="s">
        <v>390</v>
      </c>
      <c r="F464" t="s">
        <v>479</v>
      </c>
      <c r="G464" t="s">
        <v>28</v>
      </c>
      <c r="H464" s="82">
        <v>45772</v>
      </c>
      <c r="I464" s="40">
        <v>8</v>
      </c>
      <c r="J464" s="61">
        <v>199.04</v>
      </c>
      <c r="K464" s="61">
        <v>1592.32</v>
      </c>
    </row>
    <row r="465" spans="5:11" x14ac:dyDescent="0.35">
      <c r="E465" t="s">
        <v>390</v>
      </c>
      <c r="F465" t="s">
        <v>480</v>
      </c>
      <c r="G465" t="s">
        <v>29</v>
      </c>
      <c r="H465" s="82">
        <v>45772</v>
      </c>
      <c r="I465" s="40">
        <v>8</v>
      </c>
      <c r="J465" s="61">
        <v>328.92</v>
      </c>
      <c r="K465" s="61">
        <v>2631.36</v>
      </c>
    </row>
    <row r="466" spans="5:11" x14ac:dyDescent="0.35">
      <c r="E466" t="s">
        <v>390</v>
      </c>
      <c r="F466" t="s">
        <v>480</v>
      </c>
      <c r="G466" t="s">
        <v>29</v>
      </c>
      <c r="H466" s="82">
        <v>45779</v>
      </c>
      <c r="I466" s="40">
        <v>10</v>
      </c>
      <c r="J466" s="61">
        <v>246.42000000000002</v>
      </c>
      <c r="K466" s="61">
        <v>2464.2000000000003</v>
      </c>
    </row>
    <row r="467" spans="5:11" x14ac:dyDescent="0.35">
      <c r="E467" t="s">
        <v>390</v>
      </c>
      <c r="F467" t="s">
        <v>480</v>
      </c>
      <c r="G467" t="s">
        <v>296</v>
      </c>
      <c r="H467" s="82">
        <v>45779</v>
      </c>
      <c r="I467" s="40">
        <v>2</v>
      </c>
      <c r="J467" s="61">
        <v>298.92</v>
      </c>
      <c r="K467" s="61">
        <v>597.84</v>
      </c>
    </row>
    <row r="468" spans="5:11" x14ac:dyDescent="0.35">
      <c r="E468" t="s">
        <v>390</v>
      </c>
      <c r="F468" t="s">
        <v>627</v>
      </c>
      <c r="G468" t="s">
        <v>28</v>
      </c>
      <c r="H468" s="82">
        <v>45753</v>
      </c>
      <c r="I468" s="40">
        <v>8</v>
      </c>
      <c r="J468" s="61">
        <v>160.91499999999999</v>
      </c>
      <c r="K468" s="61">
        <v>1287.32</v>
      </c>
    </row>
    <row r="469" spans="5:11" x14ac:dyDescent="0.35">
      <c r="E469" t="s">
        <v>390</v>
      </c>
      <c r="F469" t="s">
        <v>628</v>
      </c>
      <c r="G469" t="s">
        <v>29</v>
      </c>
      <c r="H469" s="82">
        <v>45760</v>
      </c>
      <c r="I469" s="40">
        <v>7</v>
      </c>
      <c r="J469" s="61">
        <v>165.34857142857146</v>
      </c>
      <c r="K469" s="61">
        <v>1157.4400000000003</v>
      </c>
    </row>
    <row r="470" spans="5:11" x14ac:dyDescent="0.35">
      <c r="E470" t="s">
        <v>390</v>
      </c>
      <c r="F470" t="s">
        <v>654</v>
      </c>
      <c r="G470" t="s">
        <v>297</v>
      </c>
      <c r="H470" s="82">
        <v>45765</v>
      </c>
      <c r="I470" s="40">
        <v>4</v>
      </c>
      <c r="J470" s="61">
        <v>304.65999999999997</v>
      </c>
      <c r="K470" s="61">
        <v>1218.6399999999999</v>
      </c>
    </row>
    <row r="471" spans="5:11" x14ac:dyDescent="0.35">
      <c r="E471" t="s">
        <v>390</v>
      </c>
      <c r="F471" t="s">
        <v>654</v>
      </c>
      <c r="G471" t="s">
        <v>297</v>
      </c>
      <c r="H471" s="82">
        <v>45772</v>
      </c>
      <c r="I471" s="40">
        <v>2</v>
      </c>
      <c r="J471" s="61">
        <v>294.03999999999996</v>
      </c>
      <c r="K471" s="61">
        <v>588.07999999999993</v>
      </c>
    </row>
    <row r="472" spans="5:11" x14ac:dyDescent="0.35">
      <c r="E472" t="s">
        <v>390</v>
      </c>
      <c r="F472" t="s">
        <v>922</v>
      </c>
      <c r="G472" t="s">
        <v>130</v>
      </c>
      <c r="H472" s="82">
        <v>45871</v>
      </c>
      <c r="I472" s="40">
        <v>4</v>
      </c>
      <c r="J472" s="61">
        <v>264.28999999999996</v>
      </c>
      <c r="K472" s="61">
        <v>1057.1599999999999</v>
      </c>
    </row>
    <row r="473" spans="5:11" x14ac:dyDescent="0.35">
      <c r="E473" t="s">
        <v>390</v>
      </c>
      <c r="F473" t="s">
        <v>922</v>
      </c>
      <c r="G473" t="s">
        <v>130</v>
      </c>
      <c r="H473" s="82">
        <v>45878</v>
      </c>
      <c r="I473" s="40">
        <v>8</v>
      </c>
      <c r="J473" s="61">
        <v>310.10250000000002</v>
      </c>
      <c r="K473" s="61">
        <v>2480.8200000000002</v>
      </c>
    </row>
    <row r="474" spans="5:11" x14ac:dyDescent="0.35">
      <c r="E474" t="s">
        <v>390</v>
      </c>
      <c r="F474" t="s">
        <v>922</v>
      </c>
      <c r="G474" t="s">
        <v>130</v>
      </c>
      <c r="H474" s="82">
        <v>45885</v>
      </c>
      <c r="I474" s="40">
        <v>2</v>
      </c>
      <c r="J474" s="61">
        <v>403.64</v>
      </c>
      <c r="K474" s="61">
        <v>807.28</v>
      </c>
    </row>
    <row r="475" spans="5:11" x14ac:dyDescent="0.35">
      <c r="E475" t="s">
        <v>390</v>
      </c>
      <c r="F475" t="s">
        <v>922</v>
      </c>
      <c r="G475" t="s">
        <v>130</v>
      </c>
      <c r="H475" s="82">
        <v>45892</v>
      </c>
      <c r="I475" s="40">
        <v>4</v>
      </c>
      <c r="J475" s="61">
        <v>360.54</v>
      </c>
      <c r="K475" s="61">
        <v>1442.16</v>
      </c>
    </row>
    <row r="476" spans="5:11" x14ac:dyDescent="0.35">
      <c r="E476" t="s">
        <v>390</v>
      </c>
      <c r="F476" t="s">
        <v>921</v>
      </c>
      <c r="G476" t="s">
        <v>126</v>
      </c>
      <c r="H476" s="82">
        <v>45899</v>
      </c>
      <c r="I476" s="40">
        <v>6</v>
      </c>
      <c r="J476" s="61">
        <v>415.22000000000008</v>
      </c>
      <c r="K476" s="61">
        <v>2491.3200000000006</v>
      </c>
    </row>
    <row r="477" spans="5:11" x14ac:dyDescent="0.35">
      <c r="E477" t="s">
        <v>390</v>
      </c>
      <c r="F477" t="s">
        <v>921</v>
      </c>
      <c r="G477" t="s">
        <v>126</v>
      </c>
      <c r="H477" s="82">
        <v>45885</v>
      </c>
      <c r="I477" s="40">
        <v>6</v>
      </c>
      <c r="J477" s="61">
        <v>312.80333333333334</v>
      </c>
      <c r="K477" s="61">
        <v>1876.8200000000002</v>
      </c>
    </row>
    <row r="478" spans="5:11" x14ac:dyDescent="0.35">
      <c r="E478" t="s">
        <v>390</v>
      </c>
      <c r="F478" t="s">
        <v>921</v>
      </c>
      <c r="G478" t="s">
        <v>126</v>
      </c>
      <c r="H478" s="82">
        <v>45892</v>
      </c>
      <c r="I478" s="40">
        <v>8</v>
      </c>
      <c r="J478" s="61">
        <v>348.53250000000003</v>
      </c>
      <c r="K478" s="61">
        <v>2788.26</v>
      </c>
    </row>
    <row r="479" spans="5:11" x14ac:dyDescent="0.35">
      <c r="E479" t="s">
        <v>394</v>
      </c>
      <c r="F479" t="s">
        <v>89</v>
      </c>
      <c r="G479" t="s">
        <v>26</v>
      </c>
      <c r="H479" s="82">
        <v>45766</v>
      </c>
      <c r="I479" s="40">
        <v>4</v>
      </c>
      <c r="J479" s="61">
        <v>273</v>
      </c>
      <c r="K479" s="61">
        <v>1092</v>
      </c>
    </row>
    <row r="480" spans="5:11" x14ac:dyDescent="0.35">
      <c r="E480" t="s">
        <v>394</v>
      </c>
      <c r="F480" t="s">
        <v>88</v>
      </c>
      <c r="G480" t="s">
        <v>27</v>
      </c>
      <c r="H480" s="82">
        <v>45773</v>
      </c>
      <c r="I480" s="40">
        <v>4</v>
      </c>
      <c r="J480" s="61">
        <v>273</v>
      </c>
      <c r="K480" s="61">
        <v>1092</v>
      </c>
    </row>
    <row r="481" spans="5:11" x14ac:dyDescent="0.35">
      <c r="E481" t="s">
        <v>394</v>
      </c>
      <c r="F481" t="s">
        <v>190</v>
      </c>
      <c r="G481" t="s">
        <v>163</v>
      </c>
      <c r="H481" s="82">
        <v>45765</v>
      </c>
      <c r="I481" s="40">
        <v>10</v>
      </c>
      <c r="J481" s="61">
        <v>293</v>
      </c>
      <c r="K481" s="61">
        <v>2930</v>
      </c>
    </row>
    <row r="482" spans="5:11" x14ac:dyDescent="0.35">
      <c r="E482" t="s">
        <v>394</v>
      </c>
      <c r="F482" t="s">
        <v>190</v>
      </c>
      <c r="G482" t="s">
        <v>115</v>
      </c>
      <c r="H482" s="82">
        <v>45863</v>
      </c>
      <c r="I482" s="40">
        <v>20</v>
      </c>
      <c r="J482" s="61">
        <v>270</v>
      </c>
      <c r="K482" s="61">
        <v>5400</v>
      </c>
    </row>
    <row r="483" spans="5:11" x14ac:dyDescent="0.35">
      <c r="E483" t="s">
        <v>394</v>
      </c>
      <c r="F483" t="s">
        <v>190</v>
      </c>
      <c r="G483" t="s">
        <v>115</v>
      </c>
      <c r="H483" s="82">
        <v>45870</v>
      </c>
      <c r="I483" s="40">
        <v>20</v>
      </c>
      <c r="J483" s="61">
        <v>270</v>
      </c>
      <c r="K483" s="61">
        <v>5400</v>
      </c>
    </row>
    <row r="484" spans="5:11" x14ac:dyDescent="0.35">
      <c r="E484" t="s">
        <v>394</v>
      </c>
      <c r="F484" t="s">
        <v>190</v>
      </c>
      <c r="G484" t="s">
        <v>115</v>
      </c>
      <c r="H484" s="82">
        <v>45877</v>
      </c>
      <c r="I484" s="40">
        <v>20</v>
      </c>
      <c r="J484" s="61">
        <v>270</v>
      </c>
      <c r="K484" s="61">
        <v>5400</v>
      </c>
    </row>
    <row r="485" spans="5:11" x14ac:dyDescent="0.35">
      <c r="E485" t="s">
        <v>394</v>
      </c>
      <c r="F485" t="s">
        <v>190</v>
      </c>
      <c r="G485" t="s">
        <v>115</v>
      </c>
      <c r="H485" s="82">
        <v>45884</v>
      </c>
      <c r="I485" s="40">
        <v>20</v>
      </c>
      <c r="J485" s="61">
        <v>270</v>
      </c>
      <c r="K485" s="61">
        <v>5400</v>
      </c>
    </row>
    <row r="486" spans="5:11" x14ac:dyDescent="0.35">
      <c r="E486" t="s">
        <v>394</v>
      </c>
      <c r="F486" t="s">
        <v>190</v>
      </c>
      <c r="G486" t="s">
        <v>115</v>
      </c>
      <c r="H486" s="82">
        <v>45891</v>
      </c>
      <c r="I486" s="40">
        <v>20</v>
      </c>
      <c r="J486" s="61">
        <v>270</v>
      </c>
      <c r="K486" s="61">
        <v>5400</v>
      </c>
    </row>
    <row r="487" spans="5:11" x14ac:dyDescent="0.35">
      <c r="E487" t="s">
        <v>394</v>
      </c>
      <c r="F487" t="s">
        <v>190</v>
      </c>
      <c r="G487" t="s">
        <v>115</v>
      </c>
      <c r="H487" s="82">
        <v>45898</v>
      </c>
      <c r="I487" s="40">
        <v>20</v>
      </c>
      <c r="J487" s="61">
        <v>270</v>
      </c>
      <c r="K487" s="61">
        <v>5400</v>
      </c>
    </row>
    <row r="488" spans="5:11" x14ac:dyDescent="0.35">
      <c r="E488" t="s">
        <v>394</v>
      </c>
      <c r="F488" t="s">
        <v>190</v>
      </c>
      <c r="G488" t="s">
        <v>115</v>
      </c>
      <c r="H488" s="82">
        <v>45905</v>
      </c>
      <c r="I488" s="40">
        <v>0</v>
      </c>
      <c r="J488" s="61">
        <v>0</v>
      </c>
      <c r="K488" s="61">
        <v>0</v>
      </c>
    </row>
    <row r="489" spans="5:11" x14ac:dyDescent="0.35">
      <c r="E489" t="s">
        <v>394</v>
      </c>
      <c r="F489" t="s">
        <v>190</v>
      </c>
      <c r="G489" t="s">
        <v>115</v>
      </c>
      <c r="H489" s="82">
        <v>45856</v>
      </c>
      <c r="I489" s="40">
        <v>0</v>
      </c>
      <c r="J489" s="61">
        <v>0</v>
      </c>
      <c r="K489" s="61">
        <v>0</v>
      </c>
    </row>
    <row r="490" spans="5:11" x14ac:dyDescent="0.35">
      <c r="E490" t="s">
        <v>394</v>
      </c>
      <c r="F490" t="s">
        <v>191</v>
      </c>
      <c r="G490" t="s">
        <v>162</v>
      </c>
      <c r="H490" s="82">
        <v>45772</v>
      </c>
      <c r="I490" s="40">
        <v>10</v>
      </c>
      <c r="J490" s="61">
        <v>293</v>
      </c>
      <c r="K490" s="61">
        <v>2930</v>
      </c>
    </row>
    <row r="491" spans="5:11" x14ac:dyDescent="0.35">
      <c r="E491" t="s">
        <v>394</v>
      </c>
      <c r="F491" t="s">
        <v>191</v>
      </c>
      <c r="G491" t="s">
        <v>114</v>
      </c>
      <c r="H491" s="82">
        <v>45863</v>
      </c>
      <c r="I491" s="40">
        <v>0</v>
      </c>
      <c r="J491" s="61">
        <v>0</v>
      </c>
      <c r="K491" s="61">
        <v>0</v>
      </c>
    </row>
    <row r="492" spans="5:11" x14ac:dyDescent="0.35">
      <c r="E492" t="s">
        <v>394</v>
      </c>
      <c r="F492" t="s">
        <v>191</v>
      </c>
      <c r="G492" t="s">
        <v>114</v>
      </c>
      <c r="H492" s="82">
        <v>45870</v>
      </c>
      <c r="I492" s="40">
        <v>20</v>
      </c>
      <c r="J492" s="61">
        <v>270</v>
      </c>
      <c r="K492" s="61">
        <v>5400</v>
      </c>
    </row>
    <row r="493" spans="5:11" x14ac:dyDescent="0.35">
      <c r="E493" t="s">
        <v>394</v>
      </c>
      <c r="F493" t="s">
        <v>191</v>
      </c>
      <c r="G493" t="s">
        <v>114</v>
      </c>
      <c r="H493" s="82">
        <v>45877</v>
      </c>
      <c r="I493" s="40">
        <v>20</v>
      </c>
      <c r="J493" s="61">
        <v>270</v>
      </c>
      <c r="K493" s="61">
        <v>5400</v>
      </c>
    </row>
    <row r="494" spans="5:11" x14ac:dyDescent="0.35">
      <c r="E494" t="s">
        <v>394</v>
      </c>
      <c r="F494" t="s">
        <v>191</v>
      </c>
      <c r="G494" t="s">
        <v>114</v>
      </c>
      <c r="H494" s="82">
        <v>45884</v>
      </c>
      <c r="I494" s="40">
        <v>20</v>
      </c>
      <c r="J494" s="61">
        <v>270</v>
      </c>
      <c r="K494" s="61">
        <v>5400</v>
      </c>
    </row>
    <row r="495" spans="5:11" x14ac:dyDescent="0.35">
      <c r="E495" t="s">
        <v>394</v>
      </c>
      <c r="F495" t="s">
        <v>191</v>
      </c>
      <c r="G495" t="s">
        <v>114</v>
      </c>
      <c r="H495" s="82">
        <v>45891</v>
      </c>
      <c r="I495" s="40">
        <v>20</v>
      </c>
      <c r="J495" s="61">
        <v>270</v>
      </c>
      <c r="K495" s="61">
        <v>5400</v>
      </c>
    </row>
    <row r="496" spans="5:11" x14ac:dyDescent="0.35">
      <c r="E496" t="s">
        <v>394</v>
      </c>
      <c r="F496" t="s">
        <v>191</v>
      </c>
      <c r="G496" t="s">
        <v>114</v>
      </c>
      <c r="H496" s="82">
        <v>45898</v>
      </c>
      <c r="I496" s="40">
        <v>20</v>
      </c>
      <c r="J496" s="61">
        <v>270</v>
      </c>
      <c r="K496" s="61">
        <v>5400</v>
      </c>
    </row>
    <row r="497" spans="5:11" x14ac:dyDescent="0.35">
      <c r="E497" t="s">
        <v>394</v>
      </c>
      <c r="F497" t="s">
        <v>191</v>
      </c>
      <c r="G497" t="s">
        <v>114</v>
      </c>
      <c r="H497" s="82">
        <v>45905</v>
      </c>
      <c r="I497" s="40">
        <v>20</v>
      </c>
      <c r="J497" s="61">
        <v>270</v>
      </c>
      <c r="K497" s="61">
        <v>5400</v>
      </c>
    </row>
    <row r="498" spans="5:11" x14ac:dyDescent="0.35">
      <c r="E498" t="s">
        <v>394</v>
      </c>
      <c r="F498" t="s">
        <v>191</v>
      </c>
      <c r="G498" t="s">
        <v>114</v>
      </c>
      <c r="H498" s="82">
        <v>45912</v>
      </c>
      <c r="I498" s="40">
        <v>0</v>
      </c>
      <c r="J498" s="61">
        <v>0</v>
      </c>
      <c r="K498" s="61">
        <v>0</v>
      </c>
    </row>
    <row r="499" spans="5:11" x14ac:dyDescent="0.35">
      <c r="E499" t="s">
        <v>394</v>
      </c>
      <c r="F499" t="s">
        <v>192</v>
      </c>
      <c r="G499" t="s">
        <v>28</v>
      </c>
      <c r="H499" s="82">
        <v>45767</v>
      </c>
      <c r="I499" s="40">
        <v>20</v>
      </c>
      <c r="J499" s="61">
        <v>288</v>
      </c>
      <c r="K499" s="61">
        <v>5760</v>
      </c>
    </row>
    <row r="500" spans="5:11" x14ac:dyDescent="0.35">
      <c r="E500" t="s">
        <v>394</v>
      </c>
      <c r="F500" t="s">
        <v>192</v>
      </c>
      <c r="G500" t="s">
        <v>28</v>
      </c>
      <c r="H500" s="82">
        <v>45774</v>
      </c>
      <c r="I500" s="40">
        <v>10</v>
      </c>
      <c r="J500" s="61">
        <v>268</v>
      </c>
      <c r="K500" s="61">
        <v>2680</v>
      </c>
    </row>
    <row r="501" spans="5:11" x14ac:dyDescent="0.35">
      <c r="E501" t="s">
        <v>394</v>
      </c>
      <c r="F501" t="s">
        <v>193</v>
      </c>
      <c r="G501" t="s">
        <v>29</v>
      </c>
      <c r="H501" s="82">
        <v>45774</v>
      </c>
      <c r="I501" s="40">
        <v>20</v>
      </c>
      <c r="J501" s="61">
        <v>288</v>
      </c>
      <c r="K501" s="61">
        <v>5760</v>
      </c>
    </row>
    <row r="502" spans="5:11" x14ac:dyDescent="0.35">
      <c r="E502" t="s">
        <v>394</v>
      </c>
      <c r="F502" t="s">
        <v>193</v>
      </c>
      <c r="G502" t="s">
        <v>29</v>
      </c>
      <c r="H502" s="82">
        <v>45781</v>
      </c>
      <c r="I502" s="40">
        <v>10</v>
      </c>
      <c r="J502" s="61">
        <v>268</v>
      </c>
      <c r="K502" s="61">
        <v>2680</v>
      </c>
    </row>
    <row r="503" spans="5:11" x14ac:dyDescent="0.35">
      <c r="E503" t="s">
        <v>394</v>
      </c>
      <c r="F503" t="s">
        <v>433</v>
      </c>
      <c r="G503" t="s">
        <v>418</v>
      </c>
      <c r="H503" s="82">
        <v>45866</v>
      </c>
      <c r="I503" s="40">
        <v>100</v>
      </c>
      <c r="J503" s="61">
        <v>230</v>
      </c>
      <c r="K503" s="61">
        <v>23000</v>
      </c>
    </row>
    <row r="504" spans="5:11" x14ac:dyDescent="0.35">
      <c r="E504" t="s">
        <v>394</v>
      </c>
      <c r="F504" t="s">
        <v>433</v>
      </c>
      <c r="G504" t="s">
        <v>418</v>
      </c>
      <c r="H504" s="82">
        <v>45873</v>
      </c>
      <c r="I504" s="40">
        <v>100</v>
      </c>
      <c r="J504" s="61">
        <v>230</v>
      </c>
      <c r="K504" s="61">
        <v>23000</v>
      </c>
    </row>
    <row r="505" spans="5:11" x14ac:dyDescent="0.35">
      <c r="E505" t="s">
        <v>394</v>
      </c>
      <c r="F505" t="s">
        <v>433</v>
      </c>
      <c r="G505" t="s">
        <v>418</v>
      </c>
      <c r="H505" s="82">
        <v>45880</v>
      </c>
      <c r="I505" s="40">
        <v>100</v>
      </c>
      <c r="J505" s="61">
        <v>230</v>
      </c>
      <c r="K505" s="61">
        <v>23000</v>
      </c>
    </row>
    <row r="506" spans="5:11" x14ac:dyDescent="0.35">
      <c r="E506" t="s">
        <v>394</v>
      </c>
      <c r="F506" t="s">
        <v>433</v>
      </c>
      <c r="G506" t="s">
        <v>418</v>
      </c>
      <c r="H506" s="82">
        <v>45887</v>
      </c>
      <c r="I506" s="40">
        <v>100</v>
      </c>
      <c r="J506" s="61">
        <v>230</v>
      </c>
      <c r="K506" s="61">
        <v>23000</v>
      </c>
    </row>
    <row r="507" spans="5:11" x14ac:dyDescent="0.35">
      <c r="E507" t="s">
        <v>394</v>
      </c>
      <c r="F507" t="s">
        <v>433</v>
      </c>
      <c r="G507" t="s">
        <v>418</v>
      </c>
      <c r="H507" s="82">
        <v>45894</v>
      </c>
      <c r="I507" s="40">
        <v>100</v>
      </c>
      <c r="J507" s="61">
        <v>230</v>
      </c>
      <c r="K507" s="61">
        <v>23000</v>
      </c>
    </row>
    <row r="508" spans="5:11" x14ac:dyDescent="0.35">
      <c r="E508" t="s">
        <v>394</v>
      </c>
      <c r="F508" t="s">
        <v>433</v>
      </c>
      <c r="G508" t="s">
        <v>418</v>
      </c>
      <c r="H508" s="82">
        <v>45901</v>
      </c>
      <c r="I508" s="40">
        <v>100</v>
      </c>
      <c r="J508" s="61">
        <v>230</v>
      </c>
      <c r="K508" s="61">
        <v>23000</v>
      </c>
    </row>
    <row r="509" spans="5:11" x14ac:dyDescent="0.35">
      <c r="E509" t="s">
        <v>394</v>
      </c>
      <c r="F509" t="s">
        <v>433</v>
      </c>
      <c r="G509" t="s">
        <v>418</v>
      </c>
      <c r="H509" s="82">
        <v>45859</v>
      </c>
      <c r="I509" s="40">
        <v>100</v>
      </c>
      <c r="J509" s="61">
        <v>230</v>
      </c>
      <c r="K509" s="61">
        <v>23000</v>
      </c>
    </row>
    <row r="510" spans="5:11" x14ac:dyDescent="0.35">
      <c r="E510" t="s">
        <v>394</v>
      </c>
      <c r="F510" t="s">
        <v>432</v>
      </c>
      <c r="G510" t="s">
        <v>416</v>
      </c>
      <c r="H510" s="82">
        <v>45866</v>
      </c>
      <c r="I510" s="40">
        <v>100</v>
      </c>
      <c r="J510" s="61">
        <v>230</v>
      </c>
      <c r="K510" s="61">
        <v>23000</v>
      </c>
    </row>
    <row r="511" spans="5:11" x14ac:dyDescent="0.35">
      <c r="E511" t="s">
        <v>394</v>
      </c>
      <c r="F511" t="s">
        <v>432</v>
      </c>
      <c r="G511" t="s">
        <v>416</v>
      </c>
      <c r="H511" s="82">
        <v>45873</v>
      </c>
      <c r="I511" s="40">
        <v>100</v>
      </c>
      <c r="J511" s="61">
        <v>230</v>
      </c>
      <c r="K511" s="61">
        <v>23000</v>
      </c>
    </row>
    <row r="512" spans="5:11" x14ac:dyDescent="0.35">
      <c r="E512" t="s">
        <v>394</v>
      </c>
      <c r="F512" t="s">
        <v>432</v>
      </c>
      <c r="G512" t="s">
        <v>416</v>
      </c>
      <c r="H512" s="82">
        <v>45880</v>
      </c>
      <c r="I512" s="40">
        <v>100</v>
      </c>
      <c r="J512" s="61">
        <v>230</v>
      </c>
      <c r="K512" s="61">
        <v>23000</v>
      </c>
    </row>
    <row r="513" spans="5:11" x14ac:dyDescent="0.35">
      <c r="E513" t="s">
        <v>394</v>
      </c>
      <c r="F513" t="s">
        <v>432</v>
      </c>
      <c r="G513" t="s">
        <v>416</v>
      </c>
      <c r="H513" s="82">
        <v>45887</v>
      </c>
      <c r="I513" s="40">
        <v>100</v>
      </c>
      <c r="J513" s="61">
        <v>230</v>
      </c>
      <c r="K513" s="61">
        <v>23000</v>
      </c>
    </row>
    <row r="514" spans="5:11" x14ac:dyDescent="0.35">
      <c r="E514" t="s">
        <v>394</v>
      </c>
      <c r="F514" t="s">
        <v>432</v>
      </c>
      <c r="G514" t="s">
        <v>416</v>
      </c>
      <c r="H514" s="82">
        <v>45894</v>
      </c>
      <c r="I514" s="40">
        <v>100</v>
      </c>
      <c r="J514" s="61">
        <v>230</v>
      </c>
      <c r="K514" s="61">
        <v>23000</v>
      </c>
    </row>
    <row r="515" spans="5:11" x14ac:dyDescent="0.35">
      <c r="E515" t="s">
        <v>394</v>
      </c>
      <c r="F515" t="s">
        <v>432</v>
      </c>
      <c r="G515" t="s">
        <v>416</v>
      </c>
      <c r="H515" s="82">
        <v>45901</v>
      </c>
      <c r="I515" s="40">
        <v>100</v>
      </c>
      <c r="J515" s="61">
        <v>230</v>
      </c>
      <c r="K515" s="61">
        <v>23000</v>
      </c>
    </row>
    <row r="516" spans="5:11" x14ac:dyDescent="0.35">
      <c r="E516" t="s">
        <v>394</v>
      </c>
      <c r="F516" t="s">
        <v>432</v>
      </c>
      <c r="G516" t="s">
        <v>416</v>
      </c>
      <c r="H516" s="82">
        <v>45908</v>
      </c>
      <c r="I516" s="40">
        <v>100</v>
      </c>
      <c r="J516" s="61">
        <v>230</v>
      </c>
      <c r="K516" s="61">
        <v>23000</v>
      </c>
    </row>
    <row r="517" spans="5:11" x14ac:dyDescent="0.35">
      <c r="E517" t="s">
        <v>394</v>
      </c>
      <c r="F517" t="s">
        <v>447</v>
      </c>
      <c r="G517" t="s">
        <v>28</v>
      </c>
      <c r="H517" s="82">
        <v>45765</v>
      </c>
      <c r="I517" s="40">
        <v>40</v>
      </c>
      <c r="J517" s="61">
        <v>273</v>
      </c>
      <c r="K517" s="61">
        <v>10920</v>
      </c>
    </row>
    <row r="518" spans="5:11" x14ac:dyDescent="0.35">
      <c r="E518" t="s">
        <v>394</v>
      </c>
      <c r="F518" t="s">
        <v>447</v>
      </c>
      <c r="G518" t="s">
        <v>28</v>
      </c>
      <c r="H518" s="82">
        <v>45772</v>
      </c>
      <c r="I518" s="40">
        <v>40</v>
      </c>
      <c r="J518" s="61">
        <v>258</v>
      </c>
      <c r="K518" s="61">
        <v>10320</v>
      </c>
    </row>
    <row r="519" spans="5:11" x14ac:dyDescent="0.35">
      <c r="E519" t="s">
        <v>394</v>
      </c>
      <c r="F519" t="s">
        <v>445</v>
      </c>
      <c r="G519" t="s">
        <v>29</v>
      </c>
      <c r="H519" s="82">
        <v>45772</v>
      </c>
      <c r="I519" s="40">
        <v>40</v>
      </c>
      <c r="J519" s="61">
        <v>273</v>
      </c>
      <c r="K519" s="61">
        <v>10920</v>
      </c>
    </row>
    <row r="520" spans="5:11" x14ac:dyDescent="0.35">
      <c r="E520" t="s">
        <v>394</v>
      </c>
      <c r="F520" t="s">
        <v>445</v>
      </c>
      <c r="G520" t="s">
        <v>29</v>
      </c>
      <c r="H520" s="82">
        <v>45779</v>
      </c>
      <c r="I520" s="40">
        <v>36</v>
      </c>
      <c r="J520" s="61">
        <v>258</v>
      </c>
      <c r="K520" s="61">
        <v>9288</v>
      </c>
    </row>
    <row r="521" spans="5:11" x14ac:dyDescent="0.35">
      <c r="E521" t="s">
        <v>394</v>
      </c>
      <c r="F521" t="s">
        <v>1203</v>
      </c>
      <c r="G521" t="s">
        <v>28</v>
      </c>
      <c r="H521" s="82">
        <v>45880</v>
      </c>
      <c r="I521" s="40">
        <v>50</v>
      </c>
      <c r="J521" s="61">
        <v>260</v>
      </c>
      <c r="K521" s="61">
        <v>13000</v>
      </c>
    </row>
    <row r="522" spans="5:11" x14ac:dyDescent="0.35">
      <c r="E522" t="s">
        <v>394</v>
      </c>
      <c r="F522" t="s">
        <v>1203</v>
      </c>
      <c r="G522" t="s">
        <v>28</v>
      </c>
      <c r="H522" s="82">
        <v>45887</v>
      </c>
      <c r="I522" s="40">
        <v>50</v>
      </c>
      <c r="J522" s="61">
        <v>260</v>
      </c>
      <c r="K522" s="61">
        <v>13000</v>
      </c>
    </row>
    <row r="523" spans="5:11" x14ac:dyDescent="0.35">
      <c r="E523" t="s">
        <v>394</v>
      </c>
      <c r="F523" t="s">
        <v>1202</v>
      </c>
      <c r="G523" t="s">
        <v>29</v>
      </c>
      <c r="H523" s="82">
        <v>45887</v>
      </c>
      <c r="I523" s="40">
        <v>50</v>
      </c>
      <c r="J523" s="61">
        <v>260</v>
      </c>
      <c r="K523" s="61">
        <v>13000</v>
      </c>
    </row>
    <row r="524" spans="5:11" x14ac:dyDescent="0.35">
      <c r="E524" t="s">
        <v>394</v>
      </c>
      <c r="F524" t="s">
        <v>1202</v>
      </c>
      <c r="G524" t="s">
        <v>29</v>
      </c>
      <c r="H524" s="82">
        <v>45894</v>
      </c>
      <c r="I524" s="40">
        <v>50</v>
      </c>
      <c r="J524" s="61">
        <v>260</v>
      </c>
      <c r="K524" s="61">
        <v>13000</v>
      </c>
    </row>
    <row r="525" spans="5:11" x14ac:dyDescent="0.35">
      <c r="E525" t="s">
        <v>394</v>
      </c>
      <c r="F525" t="s">
        <v>1249</v>
      </c>
      <c r="G525" t="s">
        <v>26</v>
      </c>
      <c r="H525" s="82">
        <v>45870</v>
      </c>
      <c r="I525" s="40">
        <v>20</v>
      </c>
      <c r="J525" s="61">
        <v>215</v>
      </c>
      <c r="K525" s="61">
        <v>4300</v>
      </c>
    </row>
    <row r="526" spans="5:11" x14ac:dyDescent="0.35">
      <c r="E526" t="s">
        <v>394</v>
      </c>
      <c r="F526" t="s">
        <v>1249</v>
      </c>
      <c r="G526" t="s">
        <v>26</v>
      </c>
      <c r="H526" s="82">
        <v>45877</v>
      </c>
      <c r="I526" s="40">
        <v>20</v>
      </c>
      <c r="J526" s="61">
        <v>215</v>
      </c>
      <c r="K526" s="61">
        <v>4300</v>
      </c>
    </row>
    <row r="527" spans="5:11" x14ac:dyDescent="0.35">
      <c r="E527" t="s">
        <v>394</v>
      </c>
      <c r="F527" t="s">
        <v>1249</v>
      </c>
      <c r="G527" t="s">
        <v>26</v>
      </c>
      <c r="H527" s="82">
        <v>45884</v>
      </c>
      <c r="I527" s="40">
        <v>20</v>
      </c>
      <c r="J527" s="61">
        <v>215</v>
      </c>
      <c r="K527" s="61">
        <v>4300</v>
      </c>
    </row>
    <row r="528" spans="5:11" x14ac:dyDescent="0.35">
      <c r="E528" t="s">
        <v>394</v>
      </c>
      <c r="F528" t="s">
        <v>1249</v>
      </c>
      <c r="G528" t="s">
        <v>26</v>
      </c>
      <c r="H528" s="82">
        <v>45891</v>
      </c>
      <c r="I528" s="40">
        <v>20</v>
      </c>
      <c r="J528" s="61">
        <v>215</v>
      </c>
      <c r="K528" s="61">
        <v>4300</v>
      </c>
    </row>
    <row r="529" spans="5:11" x14ac:dyDescent="0.35">
      <c r="E529" t="s">
        <v>394</v>
      </c>
      <c r="F529" t="s">
        <v>1249</v>
      </c>
      <c r="G529" t="s">
        <v>26</v>
      </c>
      <c r="H529" s="82">
        <v>45898</v>
      </c>
      <c r="I529" s="40">
        <v>20</v>
      </c>
      <c r="J529" s="61">
        <v>215</v>
      </c>
      <c r="K529" s="61">
        <v>4300</v>
      </c>
    </row>
    <row r="530" spans="5:11" x14ac:dyDescent="0.35">
      <c r="E530" t="s">
        <v>394</v>
      </c>
      <c r="F530" t="s">
        <v>1248</v>
      </c>
      <c r="G530" t="s">
        <v>27</v>
      </c>
      <c r="H530" s="82">
        <v>45877</v>
      </c>
      <c r="I530" s="40">
        <v>20</v>
      </c>
      <c r="J530" s="61">
        <v>215</v>
      </c>
      <c r="K530" s="61">
        <v>4300</v>
      </c>
    </row>
    <row r="531" spans="5:11" x14ac:dyDescent="0.35">
      <c r="E531" t="s">
        <v>394</v>
      </c>
      <c r="F531" t="s">
        <v>1248</v>
      </c>
      <c r="G531" t="s">
        <v>27</v>
      </c>
      <c r="H531" s="82">
        <v>45884</v>
      </c>
      <c r="I531" s="40">
        <v>20</v>
      </c>
      <c r="J531" s="61">
        <v>215</v>
      </c>
      <c r="K531" s="61">
        <v>4300</v>
      </c>
    </row>
    <row r="532" spans="5:11" x14ac:dyDescent="0.35">
      <c r="E532" t="s">
        <v>394</v>
      </c>
      <c r="F532" t="s">
        <v>1248</v>
      </c>
      <c r="G532" t="s">
        <v>27</v>
      </c>
      <c r="H532" s="82">
        <v>45891</v>
      </c>
      <c r="I532" s="40">
        <v>20</v>
      </c>
      <c r="J532" s="61">
        <v>215</v>
      </c>
      <c r="K532" s="61">
        <v>4300</v>
      </c>
    </row>
    <row r="533" spans="5:11" x14ac:dyDescent="0.35">
      <c r="E533" t="s">
        <v>394</v>
      </c>
      <c r="F533" t="s">
        <v>1248</v>
      </c>
      <c r="G533" t="s">
        <v>27</v>
      </c>
      <c r="H533" s="82">
        <v>45898</v>
      </c>
      <c r="I533" s="40">
        <v>20</v>
      </c>
      <c r="J533" s="61">
        <v>215</v>
      </c>
      <c r="K533" s="61">
        <v>4300</v>
      </c>
    </row>
    <row r="534" spans="5:11" x14ac:dyDescent="0.35">
      <c r="E534" t="s">
        <v>394</v>
      </c>
      <c r="F534" t="s">
        <v>1248</v>
      </c>
      <c r="G534" t="s">
        <v>27</v>
      </c>
      <c r="H534" s="82">
        <v>45905</v>
      </c>
      <c r="I534" s="40">
        <v>20</v>
      </c>
      <c r="J534" s="61">
        <v>215</v>
      </c>
      <c r="K534" s="61">
        <v>4300</v>
      </c>
    </row>
    <row r="535" spans="5:11" x14ac:dyDescent="0.35">
      <c r="E535" t="s">
        <v>394</v>
      </c>
      <c r="F535" t="s">
        <v>1269</v>
      </c>
      <c r="G535" t="s">
        <v>130</v>
      </c>
      <c r="H535" s="82">
        <v>45863</v>
      </c>
      <c r="I535" s="40">
        <v>10</v>
      </c>
      <c r="J535" s="61">
        <v>230</v>
      </c>
      <c r="K535" s="61">
        <v>2300</v>
      </c>
    </row>
    <row r="536" spans="5:11" x14ac:dyDescent="0.35">
      <c r="E536" t="s">
        <v>394</v>
      </c>
      <c r="F536" t="s">
        <v>1269</v>
      </c>
      <c r="G536" t="s">
        <v>130</v>
      </c>
      <c r="H536" s="82">
        <v>45870</v>
      </c>
      <c r="I536" s="40">
        <v>10</v>
      </c>
      <c r="J536" s="61">
        <v>230</v>
      </c>
      <c r="K536" s="61">
        <v>2300</v>
      </c>
    </row>
    <row r="537" spans="5:11" x14ac:dyDescent="0.35">
      <c r="E537" t="s">
        <v>394</v>
      </c>
      <c r="F537" t="s">
        <v>1269</v>
      </c>
      <c r="G537" t="s">
        <v>130</v>
      </c>
      <c r="H537" s="82">
        <v>45877</v>
      </c>
      <c r="I537" s="40">
        <v>10</v>
      </c>
      <c r="J537" s="61">
        <v>230</v>
      </c>
      <c r="K537" s="61">
        <v>2300</v>
      </c>
    </row>
    <row r="538" spans="5:11" x14ac:dyDescent="0.35">
      <c r="E538" t="s">
        <v>394</v>
      </c>
      <c r="F538" t="s">
        <v>1269</v>
      </c>
      <c r="G538" t="s">
        <v>130</v>
      </c>
      <c r="H538" s="82">
        <v>45884</v>
      </c>
      <c r="I538" s="40">
        <v>10</v>
      </c>
      <c r="J538" s="61">
        <v>230</v>
      </c>
      <c r="K538" s="61">
        <v>2300</v>
      </c>
    </row>
    <row r="539" spans="5:11" x14ac:dyDescent="0.35">
      <c r="E539" t="s">
        <v>394</v>
      </c>
      <c r="F539" t="s">
        <v>1269</v>
      </c>
      <c r="G539" t="s">
        <v>130</v>
      </c>
      <c r="H539" s="82">
        <v>45891</v>
      </c>
      <c r="I539" s="40">
        <v>10</v>
      </c>
      <c r="J539" s="61">
        <v>230</v>
      </c>
      <c r="K539" s="61">
        <v>2300</v>
      </c>
    </row>
    <row r="540" spans="5:11" x14ac:dyDescent="0.35">
      <c r="E540" t="s">
        <v>394</v>
      </c>
      <c r="F540" t="s">
        <v>1269</v>
      </c>
      <c r="G540" t="s">
        <v>130</v>
      </c>
      <c r="H540" s="82">
        <v>45898</v>
      </c>
      <c r="I540" s="40">
        <v>10</v>
      </c>
      <c r="J540" s="61">
        <v>230</v>
      </c>
      <c r="K540" s="61">
        <v>2300</v>
      </c>
    </row>
    <row r="541" spans="5:11" x14ac:dyDescent="0.35">
      <c r="E541" t="s">
        <v>394</v>
      </c>
      <c r="F541" t="s">
        <v>1269</v>
      </c>
      <c r="G541" t="s">
        <v>130</v>
      </c>
      <c r="H541" s="82">
        <v>45905</v>
      </c>
      <c r="I541" s="40">
        <v>10</v>
      </c>
      <c r="J541" s="61">
        <v>230</v>
      </c>
      <c r="K541" s="61">
        <v>2300</v>
      </c>
    </row>
    <row r="542" spans="5:11" x14ac:dyDescent="0.35">
      <c r="E542" t="s">
        <v>394</v>
      </c>
      <c r="F542" t="s">
        <v>1259</v>
      </c>
      <c r="G542" t="s">
        <v>126</v>
      </c>
      <c r="H542" s="82">
        <v>45870</v>
      </c>
      <c r="I542" s="40">
        <v>10</v>
      </c>
      <c r="J542" s="61">
        <v>230</v>
      </c>
      <c r="K542" s="61">
        <v>2300</v>
      </c>
    </row>
    <row r="543" spans="5:11" x14ac:dyDescent="0.35">
      <c r="E543" t="s">
        <v>394</v>
      </c>
      <c r="F543" t="s">
        <v>1259</v>
      </c>
      <c r="G543" t="s">
        <v>126</v>
      </c>
      <c r="H543" s="82">
        <v>45877</v>
      </c>
      <c r="I543" s="40">
        <v>10</v>
      </c>
      <c r="J543" s="61">
        <v>230</v>
      </c>
      <c r="K543" s="61">
        <v>2300</v>
      </c>
    </row>
    <row r="544" spans="5:11" x14ac:dyDescent="0.35">
      <c r="E544" t="s">
        <v>394</v>
      </c>
      <c r="F544" t="s">
        <v>1259</v>
      </c>
      <c r="G544" t="s">
        <v>126</v>
      </c>
      <c r="H544" s="82">
        <v>45884</v>
      </c>
      <c r="I544" s="40">
        <v>10</v>
      </c>
      <c r="J544" s="61">
        <v>230</v>
      </c>
      <c r="K544" s="61">
        <v>2300</v>
      </c>
    </row>
    <row r="545" spans="5:11" x14ac:dyDescent="0.35">
      <c r="E545" t="s">
        <v>394</v>
      </c>
      <c r="F545" t="s">
        <v>1259</v>
      </c>
      <c r="G545" t="s">
        <v>126</v>
      </c>
      <c r="H545" s="82">
        <v>45891</v>
      </c>
      <c r="I545" s="40">
        <v>10</v>
      </c>
      <c r="J545" s="61">
        <v>230</v>
      </c>
      <c r="K545" s="61">
        <v>2300</v>
      </c>
    </row>
    <row r="546" spans="5:11" x14ac:dyDescent="0.35">
      <c r="E546" t="s">
        <v>394</v>
      </c>
      <c r="F546" t="s">
        <v>1259</v>
      </c>
      <c r="G546" t="s">
        <v>126</v>
      </c>
      <c r="H546" s="82">
        <v>45898</v>
      </c>
      <c r="I546" s="40">
        <v>10</v>
      </c>
      <c r="J546" s="61">
        <v>230</v>
      </c>
      <c r="K546" s="61">
        <v>2300</v>
      </c>
    </row>
    <row r="547" spans="5:11" x14ac:dyDescent="0.35">
      <c r="E547" t="s">
        <v>394</v>
      </c>
      <c r="F547" t="s">
        <v>1259</v>
      </c>
      <c r="G547" t="s">
        <v>126</v>
      </c>
      <c r="H547" s="82">
        <v>45905</v>
      </c>
      <c r="I547" s="40">
        <v>10</v>
      </c>
      <c r="J547" s="61">
        <v>230</v>
      </c>
      <c r="K547" s="61">
        <v>2300</v>
      </c>
    </row>
    <row r="548" spans="5:11" x14ac:dyDescent="0.35">
      <c r="E548" t="s">
        <v>394</v>
      </c>
      <c r="F548" t="s">
        <v>1259</v>
      </c>
      <c r="G548" t="s">
        <v>126</v>
      </c>
      <c r="H548" s="82">
        <v>45912</v>
      </c>
      <c r="I548" s="40">
        <v>10</v>
      </c>
      <c r="J548" s="61">
        <v>230</v>
      </c>
      <c r="K548" s="61">
        <v>2300</v>
      </c>
    </row>
    <row r="549" spans="5:11" x14ac:dyDescent="0.35">
      <c r="E549" t="s">
        <v>394</v>
      </c>
      <c r="F549" t="s">
        <v>1281</v>
      </c>
      <c r="G549" t="s">
        <v>130</v>
      </c>
      <c r="H549" s="82">
        <v>45920</v>
      </c>
      <c r="I549" s="40">
        <v>10</v>
      </c>
      <c r="J549" s="61">
        <v>230</v>
      </c>
      <c r="K549" s="61">
        <v>2300</v>
      </c>
    </row>
    <row r="550" spans="5:11" x14ac:dyDescent="0.35">
      <c r="E550" t="s">
        <v>394</v>
      </c>
      <c r="F550" t="s">
        <v>1281</v>
      </c>
      <c r="G550" t="s">
        <v>130</v>
      </c>
      <c r="H550" s="82">
        <v>45927</v>
      </c>
      <c r="I550" s="40">
        <v>10</v>
      </c>
      <c r="J550" s="61">
        <v>230</v>
      </c>
      <c r="K550" s="61">
        <v>2300</v>
      </c>
    </row>
    <row r="551" spans="5:11" x14ac:dyDescent="0.35">
      <c r="E551" t="s">
        <v>394</v>
      </c>
      <c r="F551" t="s">
        <v>1281</v>
      </c>
      <c r="G551" t="s">
        <v>130</v>
      </c>
      <c r="H551" s="82">
        <v>45934</v>
      </c>
      <c r="I551" s="40">
        <v>10</v>
      </c>
      <c r="J551" s="61">
        <v>230</v>
      </c>
      <c r="K551" s="61">
        <v>2300</v>
      </c>
    </row>
    <row r="552" spans="5:11" x14ac:dyDescent="0.35">
      <c r="E552" t="s">
        <v>394</v>
      </c>
      <c r="F552" t="s">
        <v>1281</v>
      </c>
      <c r="G552" t="s">
        <v>130</v>
      </c>
      <c r="H552" s="82">
        <v>45941</v>
      </c>
      <c r="I552" s="40">
        <v>10</v>
      </c>
      <c r="J552" s="61">
        <v>230</v>
      </c>
      <c r="K552" s="61">
        <v>2300</v>
      </c>
    </row>
    <row r="553" spans="5:11" x14ac:dyDescent="0.35">
      <c r="E553" t="s">
        <v>394</v>
      </c>
      <c r="F553" t="s">
        <v>1281</v>
      </c>
      <c r="G553" t="s">
        <v>130</v>
      </c>
      <c r="H553" s="82">
        <v>45948</v>
      </c>
      <c r="I553" s="40">
        <v>10</v>
      </c>
      <c r="J553" s="61">
        <v>230</v>
      </c>
      <c r="K553" s="61">
        <v>2300</v>
      </c>
    </row>
    <row r="554" spans="5:11" x14ac:dyDescent="0.35">
      <c r="E554" t="s">
        <v>394</v>
      </c>
      <c r="F554" t="s">
        <v>1281</v>
      </c>
      <c r="G554" t="s">
        <v>130</v>
      </c>
      <c r="H554" s="82">
        <v>45955</v>
      </c>
      <c r="I554" s="40">
        <v>10</v>
      </c>
      <c r="J554" s="61">
        <v>230</v>
      </c>
      <c r="K554" s="61">
        <v>2300</v>
      </c>
    </row>
    <row r="555" spans="5:11" x14ac:dyDescent="0.35">
      <c r="E555" t="s">
        <v>394</v>
      </c>
      <c r="F555" t="s">
        <v>1273</v>
      </c>
      <c r="G555" t="s">
        <v>126</v>
      </c>
      <c r="H555" s="82">
        <v>45927</v>
      </c>
      <c r="I555" s="40">
        <v>10</v>
      </c>
      <c r="J555" s="61">
        <v>230</v>
      </c>
      <c r="K555" s="61">
        <v>2300</v>
      </c>
    </row>
    <row r="556" spans="5:11" x14ac:dyDescent="0.35">
      <c r="E556" t="s">
        <v>394</v>
      </c>
      <c r="F556" t="s">
        <v>1273</v>
      </c>
      <c r="G556" t="s">
        <v>126</v>
      </c>
      <c r="H556" s="82">
        <v>45934</v>
      </c>
      <c r="I556" s="40">
        <v>10</v>
      </c>
      <c r="J556" s="61">
        <v>230</v>
      </c>
      <c r="K556" s="61">
        <v>2300</v>
      </c>
    </row>
    <row r="557" spans="5:11" x14ac:dyDescent="0.35">
      <c r="E557" t="s">
        <v>394</v>
      </c>
      <c r="F557" t="s">
        <v>1273</v>
      </c>
      <c r="G557" t="s">
        <v>126</v>
      </c>
      <c r="H557" s="82">
        <v>45941</v>
      </c>
      <c r="I557" s="40">
        <v>10</v>
      </c>
      <c r="J557" s="61">
        <v>230</v>
      </c>
      <c r="K557" s="61">
        <v>2300</v>
      </c>
    </row>
    <row r="558" spans="5:11" x14ac:dyDescent="0.35">
      <c r="E558" t="s">
        <v>394</v>
      </c>
      <c r="F558" t="s">
        <v>1273</v>
      </c>
      <c r="G558" t="s">
        <v>126</v>
      </c>
      <c r="H558" s="82">
        <v>45948</v>
      </c>
      <c r="I558" s="40">
        <v>10</v>
      </c>
      <c r="J558" s="61">
        <v>230</v>
      </c>
      <c r="K558" s="61">
        <v>2300</v>
      </c>
    </row>
    <row r="559" spans="5:11" x14ac:dyDescent="0.35">
      <c r="E559" t="s">
        <v>394</v>
      </c>
      <c r="F559" t="s">
        <v>1273</v>
      </c>
      <c r="G559" t="s">
        <v>126</v>
      </c>
      <c r="H559" s="82">
        <v>45955</v>
      </c>
      <c r="I559" s="40">
        <v>10</v>
      </c>
      <c r="J559" s="61">
        <v>230</v>
      </c>
      <c r="K559" s="61">
        <v>2300</v>
      </c>
    </row>
    <row r="560" spans="5:11" x14ac:dyDescent="0.35">
      <c r="E560" t="s">
        <v>394</v>
      </c>
      <c r="F560" t="s">
        <v>1273</v>
      </c>
      <c r="G560" t="s">
        <v>126</v>
      </c>
      <c r="H560" s="82">
        <v>45962</v>
      </c>
      <c r="I560" s="40">
        <v>10</v>
      </c>
      <c r="J560" s="61">
        <v>230</v>
      </c>
      <c r="K560" s="61">
        <v>2300</v>
      </c>
    </row>
    <row r="561" spans="5:11" x14ac:dyDescent="0.35">
      <c r="E561" t="s">
        <v>394</v>
      </c>
      <c r="F561" t="s">
        <v>1323</v>
      </c>
      <c r="G561" t="s">
        <v>1322</v>
      </c>
      <c r="H561" s="82">
        <v>45869</v>
      </c>
      <c r="I561" s="40">
        <v>10</v>
      </c>
      <c r="J561" s="61">
        <v>230</v>
      </c>
      <c r="K561" s="61">
        <v>2300</v>
      </c>
    </row>
    <row r="562" spans="5:11" x14ac:dyDescent="0.35">
      <c r="E562" t="s">
        <v>394</v>
      </c>
      <c r="F562" t="s">
        <v>1323</v>
      </c>
      <c r="G562" t="s">
        <v>1322</v>
      </c>
      <c r="H562" s="82">
        <v>45876</v>
      </c>
      <c r="I562" s="40">
        <v>10</v>
      </c>
      <c r="J562" s="61">
        <v>230</v>
      </c>
      <c r="K562" s="61">
        <v>2300</v>
      </c>
    </row>
    <row r="563" spans="5:11" x14ac:dyDescent="0.35">
      <c r="E563" t="s">
        <v>394</v>
      </c>
      <c r="F563" t="s">
        <v>1323</v>
      </c>
      <c r="G563" t="s">
        <v>1322</v>
      </c>
      <c r="H563" s="82">
        <v>45883</v>
      </c>
      <c r="I563" s="40">
        <v>10</v>
      </c>
      <c r="J563" s="61">
        <v>230</v>
      </c>
      <c r="K563" s="61">
        <v>2300</v>
      </c>
    </row>
    <row r="564" spans="5:11" x14ac:dyDescent="0.35">
      <c r="E564" t="s">
        <v>394</v>
      </c>
      <c r="F564" t="s">
        <v>1323</v>
      </c>
      <c r="G564" t="s">
        <v>1322</v>
      </c>
      <c r="H564" s="82">
        <v>45890</v>
      </c>
      <c r="I564" s="40">
        <v>10</v>
      </c>
      <c r="J564" s="61">
        <v>230</v>
      </c>
      <c r="K564" s="61">
        <v>2300</v>
      </c>
    </row>
    <row r="565" spans="5:11" x14ac:dyDescent="0.35">
      <c r="E565" t="s">
        <v>394</v>
      </c>
      <c r="F565" t="s">
        <v>1323</v>
      </c>
      <c r="G565" t="s">
        <v>1322</v>
      </c>
      <c r="H565" s="82">
        <v>45897</v>
      </c>
      <c r="I565" s="40">
        <v>10</v>
      </c>
      <c r="J565" s="61">
        <v>230</v>
      </c>
      <c r="K565" s="61">
        <v>2300</v>
      </c>
    </row>
    <row r="566" spans="5:11" x14ac:dyDescent="0.35">
      <c r="E566" t="s">
        <v>394</v>
      </c>
      <c r="F566" t="s">
        <v>1315</v>
      </c>
      <c r="G566" t="s">
        <v>1314</v>
      </c>
      <c r="H566" s="82">
        <v>45876</v>
      </c>
      <c r="I566" s="40">
        <v>10</v>
      </c>
      <c r="J566" s="61">
        <v>230</v>
      </c>
      <c r="K566" s="61">
        <v>2300</v>
      </c>
    </row>
    <row r="567" spans="5:11" x14ac:dyDescent="0.35">
      <c r="E567" t="s">
        <v>394</v>
      </c>
      <c r="F567" t="s">
        <v>1315</v>
      </c>
      <c r="G567" t="s">
        <v>1314</v>
      </c>
      <c r="H567" s="82">
        <v>45883</v>
      </c>
      <c r="I567" s="40">
        <v>10</v>
      </c>
      <c r="J567" s="61">
        <v>230</v>
      </c>
      <c r="K567" s="61">
        <v>2300</v>
      </c>
    </row>
    <row r="568" spans="5:11" x14ac:dyDescent="0.35">
      <c r="E568" t="s">
        <v>394</v>
      </c>
      <c r="F568" t="s">
        <v>1315</v>
      </c>
      <c r="G568" t="s">
        <v>1314</v>
      </c>
      <c r="H568" s="82">
        <v>45890</v>
      </c>
      <c r="I568" s="40">
        <v>10</v>
      </c>
      <c r="J568" s="61">
        <v>230</v>
      </c>
      <c r="K568" s="61">
        <v>2300</v>
      </c>
    </row>
    <row r="569" spans="5:11" x14ac:dyDescent="0.35">
      <c r="E569" t="s">
        <v>394</v>
      </c>
      <c r="F569" t="s">
        <v>1315</v>
      </c>
      <c r="G569" t="s">
        <v>1314</v>
      </c>
      <c r="H569" s="82">
        <v>45897</v>
      </c>
      <c r="I569" s="40">
        <v>10</v>
      </c>
      <c r="J569" s="61">
        <v>230</v>
      </c>
      <c r="K569" s="61">
        <v>2300</v>
      </c>
    </row>
    <row r="570" spans="5:11" x14ac:dyDescent="0.35">
      <c r="E570" t="s">
        <v>394</v>
      </c>
      <c r="F570" t="s">
        <v>1315</v>
      </c>
      <c r="G570" t="s">
        <v>1314</v>
      </c>
      <c r="H570" s="82">
        <v>45904</v>
      </c>
      <c r="I570" s="40">
        <v>10</v>
      </c>
      <c r="J570" s="61">
        <v>230</v>
      </c>
      <c r="K570" s="61">
        <v>2300</v>
      </c>
    </row>
    <row r="571" spans="5:11" x14ac:dyDescent="0.35">
      <c r="E571" t="s">
        <v>394</v>
      </c>
      <c r="F571" t="s">
        <v>1290</v>
      </c>
      <c r="G571" t="s">
        <v>29</v>
      </c>
      <c r="H571" s="82">
        <v>45872</v>
      </c>
      <c r="I571" s="40">
        <v>40</v>
      </c>
      <c r="J571" s="61">
        <v>225</v>
      </c>
      <c r="K571" s="61">
        <v>9000</v>
      </c>
    </row>
    <row r="572" spans="5:11" x14ac:dyDescent="0.35">
      <c r="E572" t="s">
        <v>394</v>
      </c>
      <c r="F572" t="s">
        <v>1290</v>
      </c>
      <c r="G572" t="s">
        <v>29</v>
      </c>
      <c r="H572" s="82">
        <v>45879</v>
      </c>
      <c r="I572" s="40">
        <v>40</v>
      </c>
      <c r="J572" s="61">
        <v>225</v>
      </c>
      <c r="K572" s="61">
        <v>9000</v>
      </c>
    </row>
    <row r="573" spans="5:11" x14ac:dyDescent="0.35">
      <c r="E573" t="s">
        <v>394</v>
      </c>
      <c r="F573" t="s">
        <v>1290</v>
      </c>
      <c r="G573" t="s">
        <v>29</v>
      </c>
      <c r="H573" s="82">
        <v>45886</v>
      </c>
      <c r="I573" s="40">
        <v>40</v>
      </c>
      <c r="J573" s="61">
        <v>225</v>
      </c>
      <c r="K573" s="61">
        <v>9000</v>
      </c>
    </row>
    <row r="574" spans="5:11" x14ac:dyDescent="0.35">
      <c r="E574" t="s">
        <v>394</v>
      </c>
      <c r="F574" t="s">
        <v>1290</v>
      </c>
      <c r="G574" t="s">
        <v>29</v>
      </c>
      <c r="H574" s="82">
        <v>45893</v>
      </c>
      <c r="I574" s="40">
        <v>40</v>
      </c>
      <c r="J574" s="61">
        <v>225</v>
      </c>
      <c r="K574" s="61">
        <v>9000</v>
      </c>
    </row>
    <row r="575" spans="5:11" x14ac:dyDescent="0.35">
      <c r="E575" t="s">
        <v>394</v>
      </c>
      <c r="F575" t="s">
        <v>1290</v>
      </c>
      <c r="G575" t="s">
        <v>29</v>
      </c>
      <c r="H575" s="82">
        <v>45900</v>
      </c>
      <c r="I575" s="40">
        <v>40</v>
      </c>
      <c r="J575" s="61">
        <v>225</v>
      </c>
      <c r="K575" s="61">
        <v>9000</v>
      </c>
    </row>
    <row r="576" spans="5:11" x14ac:dyDescent="0.35">
      <c r="E576" t="s">
        <v>394</v>
      </c>
      <c r="F576" t="s">
        <v>1290</v>
      </c>
      <c r="G576" t="s">
        <v>29</v>
      </c>
      <c r="H576" s="82">
        <v>45907</v>
      </c>
      <c r="I576" s="40">
        <v>40</v>
      </c>
      <c r="J576" s="61">
        <v>225</v>
      </c>
      <c r="K576" s="61">
        <v>9000</v>
      </c>
    </row>
    <row r="577" spans="5:11" x14ac:dyDescent="0.35">
      <c r="E577" t="s">
        <v>394</v>
      </c>
      <c r="F577" t="s">
        <v>1290</v>
      </c>
      <c r="G577" t="s">
        <v>29</v>
      </c>
      <c r="H577" s="82">
        <v>45914</v>
      </c>
      <c r="I577" s="40">
        <v>40</v>
      </c>
      <c r="J577" s="61">
        <v>225</v>
      </c>
      <c r="K577" s="61">
        <v>9000</v>
      </c>
    </row>
    <row r="578" spans="5:11" x14ac:dyDescent="0.35">
      <c r="E578" t="s">
        <v>394</v>
      </c>
      <c r="F578" t="s">
        <v>1291</v>
      </c>
      <c r="G578" t="s">
        <v>28</v>
      </c>
      <c r="H578" s="82">
        <v>45865</v>
      </c>
      <c r="I578" s="40">
        <v>40</v>
      </c>
      <c r="J578" s="61">
        <v>225</v>
      </c>
      <c r="K578" s="61">
        <v>9000</v>
      </c>
    </row>
    <row r="579" spans="5:11" x14ac:dyDescent="0.35">
      <c r="E579" t="s">
        <v>394</v>
      </c>
      <c r="F579" t="s">
        <v>1291</v>
      </c>
      <c r="G579" t="s">
        <v>28</v>
      </c>
      <c r="H579" s="82">
        <v>45872</v>
      </c>
      <c r="I579" s="40">
        <v>40</v>
      </c>
      <c r="J579" s="61">
        <v>225</v>
      </c>
      <c r="K579" s="61">
        <v>9000</v>
      </c>
    </row>
    <row r="580" spans="5:11" x14ac:dyDescent="0.35">
      <c r="E580" t="s">
        <v>394</v>
      </c>
      <c r="F580" t="s">
        <v>1291</v>
      </c>
      <c r="G580" t="s">
        <v>28</v>
      </c>
      <c r="H580" s="82">
        <v>45879</v>
      </c>
      <c r="I580" s="40">
        <v>40</v>
      </c>
      <c r="J580" s="61">
        <v>225</v>
      </c>
      <c r="K580" s="61">
        <v>9000</v>
      </c>
    </row>
    <row r="581" spans="5:11" x14ac:dyDescent="0.35">
      <c r="E581" t="s">
        <v>394</v>
      </c>
      <c r="F581" t="s">
        <v>1291</v>
      </c>
      <c r="G581" t="s">
        <v>28</v>
      </c>
      <c r="H581" s="82">
        <v>45886</v>
      </c>
      <c r="I581" s="40">
        <v>40</v>
      </c>
      <c r="J581" s="61">
        <v>225</v>
      </c>
      <c r="K581" s="61">
        <v>9000</v>
      </c>
    </row>
    <row r="582" spans="5:11" x14ac:dyDescent="0.35">
      <c r="E582" t="s">
        <v>394</v>
      </c>
      <c r="F582" t="s">
        <v>1291</v>
      </c>
      <c r="G582" t="s">
        <v>28</v>
      </c>
      <c r="H582" s="82">
        <v>45893</v>
      </c>
      <c r="I582" s="40">
        <v>40</v>
      </c>
      <c r="J582" s="61">
        <v>225</v>
      </c>
      <c r="K582" s="61">
        <v>9000</v>
      </c>
    </row>
    <row r="583" spans="5:11" x14ac:dyDescent="0.35">
      <c r="E583" t="s">
        <v>394</v>
      </c>
      <c r="F583" t="s">
        <v>1291</v>
      </c>
      <c r="G583" t="s">
        <v>28</v>
      </c>
      <c r="H583" s="82">
        <v>45900</v>
      </c>
      <c r="I583" s="40">
        <v>40</v>
      </c>
      <c r="J583" s="61">
        <v>225</v>
      </c>
      <c r="K583" s="61">
        <v>9000</v>
      </c>
    </row>
    <row r="584" spans="5:11" x14ac:dyDescent="0.35">
      <c r="E584" t="s">
        <v>394</v>
      </c>
      <c r="F584" t="s">
        <v>1291</v>
      </c>
      <c r="G584" t="s">
        <v>28</v>
      </c>
      <c r="H584" s="82">
        <v>45907</v>
      </c>
      <c r="I584" s="40">
        <v>40</v>
      </c>
      <c r="J584" s="61">
        <v>225</v>
      </c>
      <c r="K584" s="61">
        <v>9000</v>
      </c>
    </row>
    <row r="585" spans="5:11" x14ac:dyDescent="0.35">
      <c r="E585" t="s">
        <v>408</v>
      </c>
      <c r="F585" t="s">
        <v>190</v>
      </c>
      <c r="G585" t="s">
        <v>163</v>
      </c>
      <c r="H585" s="82">
        <v>45863</v>
      </c>
      <c r="I585" s="40">
        <v>0</v>
      </c>
      <c r="J585" s="61">
        <v>0</v>
      </c>
      <c r="K585" s="61">
        <v>0</v>
      </c>
    </row>
    <row r="586" spans="5:11" x14ac:dyDescent="0.35">
      <c r="E586" t="s">
        <v>408</v>
      </c>
      <c r="F586" t="s">
        <v>190</v>
      </c>
      <c r="G586" t="s">
        <v>163</v>
      </c>
      <c r="H586" s="82">
        <v>45870</v>
      </c>
      <c r="I586" s="40">
        <v>0</v>
      </c>
      <c r="J586" s="61">
        <v>0</v>
      </c>
      <c r="K586" s="61">
        <v>0</v>
      </c>
    </row>
    <row r="587" spans="5:11" x14ac:dyDescent="0.35">
      <c r="E587" t="s">
        <v>408</v>
      </c>
      <c r="F587" t="s">
        <v>190</v>
      </c>
      <c r="G587" t="s">
        <v>163</v>
      </c>
      <c r="H587" s="82">
        <v>45877</v>
      </c>
      <c r="I587" s="40">
        <v>0</v>
      </c>
      <c r="J587" s="61">
        <v>0</v>
      </c>
      <c r="K587" s="61">
        <v>0</v>
      </c>
    </row>
    <row r="588" spans="5:11" x14ac:dyDescent="0.35">
      <c r="E588" t="s">
        <v>408</v>
      </c>
      <c r="F588" t="s">
        <v>190</v>
      </c>
      <c r="G588" t="s">
        <v>163</v>
      </c>
      <c r="H588" s="82">
        <v>45884</v>
      </c>
      <c r="I588" s="40">
        <v>0</v>
      </c>
      <c r="J588" s="61">
        <v>0</v>
      </c>
      <c r="K588" s="61">
        <v>0</v>
      </c>
    </row>
    <row r="589" spans="5:11" x14ac:dyDescent="0.35">
      <c r="E589" t="s">
        <v>408</v>
      </c>
      <c r="F589" t="s">
        <v>190</v>
      </c>
      <c r="G589" t="s">
        <v>163</v>
      </c>
      <c r="H589" s="82">
        <v>45891</v>
      </c>
      <c r="I589" s="40">
        <v>0</v>
      </c>
      <c r="J589" s="61">
        <v>0</v>
      </c>
      <c r="K589" s="61">
        <v>0</v>
      </c>
    </row>
    <row r="590" spans="5:11" x14ac:dyDescent="0.35">
      <c r="E590" t="s">
        <v>408</v>
      </c>
      <c r="F590" t="s">
        <v>190</v>
      </c>
      <c r="G590" t="s">
        <v>163</v>
      </c>
      <c r="H590" s="82">
        <v>45898</v>
      </c>
      <c r="I590" s="40">
        <v>0</v>
      </c>
      <c r="J590" s="61">
        <v>0</v>
      </c>
      <c r="K590" s="61">
        <v>0</v>
      </c>
    </row>
    <row r="591" spans="5:11" x14ac:dyDescent="0.35">
      <c r="E591" t="s">
        <v>408</v>
      </c>
      <c r="F591" t="s">
        <v>191</v>
      </c>
      <c r="G591" t="s">
        <v>162</v>
      </c>
      <c r="H591" s="82">
        <v>45870</v>
      </c>
      <c r="I591" s="40">
        <v>0</v>
      </c>
      <c r="J591" s="61">
        <v>0</v>
      </c>
      <c r="K591" s="61">
        <v>0</v>
      </c>
    </row>
    <row r="592" spans="5:11" x14ac:dyDescent="0.35">
      <c r="E592" t="s">
        <v>408</v>
      </c>
      <c r="F592" t="s">
        <v>191</v>
      </c>
      <c r="G592" t="s">
        <v>162</v>
      </c>
      <c r="H592" s="82">
        <v>45877</v>
      </c>
      <c r="I592" s="40">
        <v>0</v>
      </c>
      <c r="J592" s="61">
        <v>0</v>
      </c>
      <c r="K592" s="61">
        <v>0</v>
      </c>
    </row>
    <row r="593" spans="5:11" x14ac:dyDescent="0.35">
      <c r="E593" t="s">
        <v>408</v>
      </c>
      <c r="F593" t="s">
        <v>191</v>
      </c>
      <c r="G593" t="s">
        <v>162</v>
      </c>
      <c r="H593" s="82">
        <v>45884</v>
      </c>
      <c r="I593" s="40">
        <v>0</v>
      </c>
      <c r="J593" s="61">
        <v>0</v>
      </c>
      <c r="K593" s="61">
        <v>0</v>
      </c>
    </row>
    <row r="594" spans="5:11" x14ac:dyDescent="0.35">
      <c r="E594" t="s">
        <v>408</v>
      </c>
      <c r="F594" t="s">
        <v>191</v>
      </c>
      <c r="G594" t="s">
        <v>162</v>
      </c>
      <c r="H594" s="82">
        <v>45891</v>
      </c>
      <c r="I594" s="40">
        <v>0</v>
      </c>
      <c r="J594" s="61">
        <v>0</v>
      </c>
      <c r="K594" s="61">
        <v>0</v>
      </c>
    </row>
    <row r="595" spans="5:11" x14ac:dyDescent="0.35">
      <c r="E595" t="s">
        <v>408</v>
      </c>
      <c r="F595" t="s">
        <v>191</v>
      </c>
      <c r="G595" t="s">
        <v>162</v>
      </c>
      <c r="H595" s="82">
        <v>45898</v>
      </c>
      <c r="I595" s="40">
        <v>0</v>
      </c>
      <c r="J595" s="61">
        <v>0</v>
      </c>
      <c r="K595" s="61">
        <v>0</v>
      </c>
    </row>
    <row r="596" spans="5:11" x14ac:dyDescent="0.35">
      <c r="E596" t="s">
        <v>408</v>
      </c>
      <c r="F596" t="s">
        <v>191</v>
      </c>
      <c r="G596" t="s">
        <v>162</v>
      </c>
      <c r="H596" s="82">
        <v>45905</v>
      </c>
      <c r="I596" s="40">
        <v>0</v>
      </c>
      <c r="J596" s="61">
        <v>0</v>
      </c>
      <c r="K596" s="61">
        <v>0</v>
      </c>
    </row>
    <row r="597" spans="5:11" x14ac:dyDescent="0.35">
      <c r="E597" t="s">
        <v>408</v>
      </c>
      <c r="F597" t="s">
        <v>628</v>
      </c>
      <c r="G597" t="s">
        <v>29</v>
      </c>
      <c r="H597" s="82">
        <v>45956</v>
      </c>
      <c r="I597" s="40">
        <v>0</v>
      </c>
      <c r="J597" s="61">
        <v>0</v>
      </c>
      <c r="K597" s="61">
        <v>0</v>
      </c>
    </row>
    <row r="598" spans="5:11" x14ac:dyDescent="0.35">
      <c r="E598" t="s">
        <v>408</v>
      </c>
      <c r="F598" t="s">
        <v>628</v>
      </c>
      <c r="G598" t="s">
        <v>29</v>
      </c>
      <c r="H598" s="82">
        <v>45963</v>
      </c>
      <c r="I598" s="40">
        <v>0</v>
      </c>
      <c r="J598" s="61">
        <v>0</v>
      </c>
      <c r="K598" s="61">
        <v>0</v>
      </c>
    </row>
    <row r="599" spans="5:11" x14ac:dyDescent="0.35">
      <c r="E599" t="s">
        <v>408</v>
      </c>
      <c r="F599" t="s">
        <v>1139</v>
      </c>
      <c r="G599" t="s">
        <v>28</v>
      </c>
      <c r="H599" s="82">
        <v>45921</v>
      </c>
      <c r="I599" s="40">
        <v>0</v>
      </c>
      <c r="J599" s="61">
        <v>0</v>
      </c>
      <c r="K599" s="61">
        <v>0</v>
      </c>
    </row>
    <row r="600" spans="5:11" x14ac:dyDescent="0.35">
      <c r="E600" t="s">
        <v>408</v>
      </c>
      <c r="F600" t="s">
        <v>1139</v>
      </c>
      <c r="G600" t="s">
        <v>28</v>
      </c>
      <c r="H600" s="82">
        <v>45928</v>
      </c>
      <c r="I600" s="40">
        <v>0</v>
      </c>
      <c r="J600" s="61">
        <v>0</v>
      </c>
      <c r="K600" s="61">
        <v>0</v>
      </c>
    </row>
    <row r="601" spans="5:11" x14ac:dyDescent="0.35">
      <c r="E601" t="s">
        <v>408</v>
      </c>
      <c r="F601" t="s">
        <v>1139</v>
      </c>
      <c r="G601" t="s">
        <v>28</v>
      </c>
      <c r="H601" s="82">
        <v>45935</v>
      </c>
      <c r="I601" s="40">
        <v>0</v>
      </c>
      <c r="J601" s="61">
        <v>0</v>
      </c>
      <c r="K601" s="61">
        <v>0</v>
      </c>
    </row>
    <row r="602" spans="5:11" x14ac:dyDescent="0.35">
      <c r="E602" t="s">
        <v>408</v>
      </c>
      <c r="F602" t="s">
        <v>1139</v>
      </c>
      <c r="G602" t="s">
        <v>28</v>
      </c>
      <c r="H602" s="82">
        <v>45942</v>
      </c>
      <c r="I602" s="40">
        <v>0</v>
      </c>
      <c r="J602" s="61">
        <v>0</v>
      </c>
      <c r="K602" s="61">
        <v>0</v>
      </c>
    </row>
    <row r="603" spans="5:11" x14ac:dyDescent="0.35">
      <c r="E603" t="s">
        <v>408</v>
      </c>
      <c r="F603" t="s">
        <v>1139</v>
      </c>
      <c r="G603" t="s">
        <v>28</v>
      </c>
      <c r="H603" s="82">
        <v>45949</v>
      </c>
      <c r="I603" s="40">
        <v>0</v>
      </c>
      <c r="J603" s="61">
        <v>0</v>
      </c>
      <c r="K603" s="61">
        <v>0</v>
      </c>
    </row>
    <row r="604" spans="5:11" x14ac:dyDescent="0.35">
      <c r="E604" t="s">
        <v>408</v>
      </c>
      <c r="F604" t="s">
        <v>1139</v>
      </c>
      <c r="G604" t="s">
        <v>28</v>
      </c>
      <c r="H604" s="82">
        <v>45956</v>
      </c>
      <c r="I604" s="40">
        <v>0</v>
      </c>
      <c r="J604" s="61">
        <v>0</v>
      </c>
      <c r="K604" s="61">
        <v>0</v>
      </c>
    </row>
    <row r="605" spans="5:11" x14ac:dyDescent="0.35">
      <c r="E605" t="s">
        <v>408</v>
      </c>
      <c r="F605" t="s">
        <v>1140</v>
      </c>
      <c r="G605" t="s">
        <v>29</v>
      </c>
      <c r="H605" s="82">
        <v>45928</v>
      </c>
      <c r="I605" s="40">
        <v>0</v>
      </c>
      <c r="J605" s="61">
        <v>0</v>
      </c>
      <c r="K605" s="61">
        <v>0</v>
      </c>
    </row>
    <row r="606" spans="5:11" x14ac:dyDescent="0.35">
      <c r="E606" t="s">
        <v>408</v>
      </c>
      <c r="F606" t="s">
        <v>1140</v>
      </c>
      <c r="G606" t="s">
        <v>29</v>
      </c>
      <c r="H606" s="82">
        <v>45935</v>
      </c>
      <c r="I606" s="40">
        <v>0</v>
      </c>
      <c r="J606" s="61">
        <v>0</v>
      </c>
      <c r="K606" s="61">
        <v>0</v>
      </c>
    </row>
    <row r="607" spans="5:11" x14ac:dyDescent="0.35">
      <c r="E607" t="s">
        <v>408</v>
      </c>
      <c r="F607" t="s">
        <v>1140</v>
      </c>
      <c r="G607" t="s">
        <v>29</v>
      </c>
      <c r="H607" s="82">
        <v>45942</v>
      </c>
      <c r="I607" s="40">
        <v>0</v>
      </c>
      <c r="J607" s="61">
        <v>0</v>
      </c>
      <c r="K607" s="61">
        <v>0</v>
      </c>
    </row>
    <row r="608" spans="5:11" x14ac:dyDescent="0.35">
      <c r="E608" t="s">
        <v>408</v>
      </c>
      <c r="F608" t="s">
        <v>1140</v>
      </c>
      <c r="G608" t="s">
        <v>29</v>
      </c>
      <c r="H608" s="82">
        <v>45949</v>
      </c>
      <c r="I608" s="40">
        <v>0</v>
      </c>
      <c r="J608" s="61">
        <v>0</v>
      </c>
      <c r="K608" s="61">
        <v>0</v>
      </c>
    </row>
    <row r="609" spans="5:11" x14ac:dyDescent="0.35">
      <c r="E609" t="s">
        <v>408</v>
      </c>
      <c r="F609" t="s">
        <v>1290</v>
      </c>
      <c r="G609" t="s">
        <v>29</v>
      </c>
      <c r="H609" s="82">
        <v>45872</v>
      </c>
      <c r="I609" s="40">
        <v>0</v>
      </c>
      <c r="J609" s="61">
        <v>0</v>
      </c>
      <c r="K609" s="61">
        <v>0</v>
      </c>
    </row>
    <row r="610" spans="5:11" x14ac:dyDescent="0.35">
      <c r="E610" t="s">
        <v>408</v>
      </c>
      <c r="F610" t="s">
        <v>1290</v>
      </c>
      <c r="G610" t="s">
        <v>29</v>
      </c>
      <c r="H610" s="82">
        <v>45879</v>
      </c>
      <c r="I610" s="40">
        <v>0</v>
      </c>
      <c r="J610" s="61">
        <v>0</v>
      </c>
      <c r="K610" s="61">
        <v>0</v>
      </c>
    </row>
    <row r="611" spans="5:11" x14ac:dyDescent="0.35">
      <c r="E611" t="s">
        <v>408</v>
      </c>
      <c r="F611" t="s">
        <v>1290</v>
      </c>
      <c r="G611" t="s">
        <v>29</v>
      </c>
      <c r="H611" s="82">
        <v>45886</v>
      </c>
      <c r="I611" s="40">
        <v>0</v>
      </c>
      <c r="J611" s="61">
        <v>0</v>
      </c>
      <c r="K611" s="61">
        <v>0</v>
      </c>
    </row>
    <row r="612" spans="5:11" x14ac:dyDescent="0.35">
      <c r="E612" t="s">
        <v>408</v>
      </c>
      <c r="F612" t="s">
        <v>1290</v>
      </c>
      <c r="G612" t="s">
        <v>29</v>
      </c>
      <c r="H612" s="82">
        <v>45893</v>
      </c>
      <c r="I612" s="40">
        <v>0</v>
      </c>
      <c r="J612" s="61">
        <v>0</v>
      </c>
      <c r="K612" s="61">
        <v>0</v>
      </c>
    </row>
    <row r="613" spans="5:11" x14ac:dyDescent="0.35">
      <c r="E613" t="s">
        <v>408</v>
      </c>
      <c r="F613" t="s">
        <v>1290</v>
      </c>
      <c r="G613" t="s">
        <v>29</v>
      </c>
      <c r="H613" s="82">
        <v>45900</v>
      </c>
      <c r="I613" s="40">
        <v>0</v>
      </c>
      <c r="J613" s="61">
        <v>0</v>
      </c>
      <c r="K613" s="61">
        <v>0</v>
      </c>
    </row>
    <row r="614" spans="5:11" x14ac:dyDescent="0.35">
      <c r="E614" t="s">
        <v>408</v>
      </c>
      <c r="F614" t="s">
        <v>1290</v>
      </c>
      <c r="G614" t="s">
        <v>29</v>
      </c>
      <c r="H614" s="82">
        <v>45907</v>
      </c>
      <c r="I614" s="40">
        <v>0</v>
      </c>
      <c r="J614" s="61">
        <v>0</v>
      </c>
      <c r="K614" s="61">
        <v>0</v>
      </c>
    </row>
    <row r="615" spans="5:11" x14ac:dyDescent="0.35">
      <c r="E615" t="s">
        <v>408</v>
      </c>
      <c r="F615" t="s">
        <v>1290</v>
      </c>
      <c r="G615" t="s">
        <v>29</v>
      </c>
      <c r="H615" s="82">
        <v>45914</v>
      </c>
      <c r="I615" s="40">
        <v>0</v>
      </c>
      <c r="J615" s="61">
        <v>0</v>
      </c>
      <c r="K615" s="61">
        <v>0</v>
      </c>
    </row>
    <row r="616" spans="5:11" x14ac:dyDescent="0.35">
      <c r="E616" t="s">
        <v>408</v>
      </c>
      <c r="F616" t="s">
        <v>1290</v>
      </c>
      <c r="G616" t="s">
        <v>29</v>
      </c>
      <c r="H616" s="82">
        <v>45921</v>
      </c>
      <c r="I616" s="40">
        <v>0</v>
      </c>
      <c r="J616" s="61">
        <v>0</v>
      </c>
      <c r="K616" s="61">
        <v>0</v>
      </c>
    </row>
    <row r="617" spans="5:11" x14ac:dyDescent="0.35">
      <c r="E617" t="s">
        <v>408</v>
      </c>
      <c r="F617" t="s">
        <v>1291</v>
      </c>
      <c r="G617" t="s">
        <v>28</v>
      </c>
      <c r="H617" s="82">
        <v>45865</v>
      </c>
      <c r="I617" s="40">
        <v>0</v>
      </c>
      <c r="J617" s="61">
        <v>0</v>
      </c>
      <c r="K617" s="61">
        <v>0</v>
      </c>
    </row>
    <row r="618" spans="5:11" x14ac:dyDescent="0.35">
      <c r="E618" t="s">
        <v>408</v>
      </c>
      <c r="F618" t="s">
        <v>1291</v>
      </c>
      <c r="G618" t="s">
        <v>28</v>
      </c>
      <c r="H618" s="82">
        <v>45872</v>
      </c>
      <c r="I618" s="40">
        <v>0</v>
      </c>
      <c r="J618" s="61">
        <v>0</v>
      </c>
      <c r="K618" s="61">
        <v>0</v>
      </c>
    </row>
    <row r="619" spans="5:11" x14ac:dyDescent="0.35">
      <c r="E619" t="s">
        <v>408</v>
      </c>
      <c r="F619" t="s">
        <v>1291</v>
      </c>
      <c r="G619" t="s">
        <v>28</v>
      </c>
      <c r="H619" s="82">
        <v>45879</v>
      </c>
      <c r="I619" s="40">
        <v>0</v>
      </c>
      <c r="J619" s="61">
        <v>0</v>
      </c>
      <c r="K619" s="61">
        <v>0</v>
      </c>
    </row>
    <row r="620" spans="5:11" x14ac:dyDescent="0.35">
      <c r="E620" t="s">
        <v>408</v>
      </c>
      <c r="F620" t="s">
        <v>1291</v>
      </c>
      <c r="G620" t="s">
        <v>28</v>
      </c>
      <c r="H620" s="82">
        <v>45886</v>
      </c>
      <c r="I620" s="40">
        <v>0</v>
      </c>
      <c r="J620" s="61">
        <v>0</v>
      </c>
      <c r="K620" s="61">
        <v>0</v>
      </c>
    </row>
    <row r="621" spans="5:11" x14ac:dyDescent="0.35">
      <c r="E621" t="s">
        <v>408</v>
      </c>
      <c r="F621" t="s">
        <v>1291</v>
      </c>
      <c r="G621" t="s">
        <v>28</v>
      </c>
      <c r="H621" s="82">
        <v>45893</v>
      </c>
      <c r="I621" s="40">
        <v>0</v>
      </c>
      <c r="J621" s="61">
        <v>0</v>
      </c>
      <c r="K621" s="61">
        <v>0</v>
      </c>
    </row>
    <row r="622" spans="5:11" x14ac:dyDescent="0.35">
      <c r="E622" t="s">
        <v>408</v>
      </c>
      <c r="F622" t="s">
        <v>1291</v>
      </c>
      <c r="G622" t="s">
        <v>28</v>
      </c>
      <c r="H622" s="82">
        <v>45900</v>
      </c>
      <c r="I622" s="40">
        <v>0</v>
      </c>
      <c r="J622" s="61">
        <v>0</v>
      </c>
      <c r="K622" s="61">
        <v>0</v>
      </c>
    </row>
    <row r="623" spans="5:11" x14ac:dyDescent="0.35">
      <c r="E623" t="s">
        <v>408</v>
      </c>
      <c r="F623" t="s">
        <v>1291</v>
      </c>
      <c r="G623" t="s">
        <v>28</v>
      </c>
      <c r="H623" s="82">
        <v>45907</v>
      </c>
      <c r="I623" s="40">
        <v>0</v>
      </c>
      <c r="J623" s="61">
        <v>0</v>
      </c>
      <c r="K623" s="61">
        <v>0</v>
      </c>
    </row>
    <row r="624" spans="5:11" x14ac:dyDescent="0.35">
      <c r="E624" t="s">
        <v>408</v>
      </c>
      <c r="F624" t="s">
        <v>1291</v>
      </c>
      <c r="G624" t="s">
        <v>28</v>
      </c>
      <c r="H624" s="82">
        <v>45914</v>
      </c>
      <c r="I624" s="40">
        <v>0</v>
      </c>
      <c r="J624" s="61">
        <v>0</v>
      </c>
      <c r="K624" s="61">
        <v>0</v>
      </c>
    </row>
    <row r="625" spans="5:11" x14ac:dyDescent="0.35">
      <c r="E625" t="s">
        <v>411</v>
      </c>
      <c r="F625" t="s">
        <v>89</v>
      </c>
      <c r="G625" t="s">
        <v>26</v>
      </c>
      <c r="H625" s="82">
        <v>45766</v>
      </c>
      <c r="I625" s="40">
        <v>30</v>
      </c>
      <c r="J625" s="61">
        <v>220</v>
      </c>
      <c r="K625" s="61">
        <v>6600</v>
      </c>
    </row>
    <row r="626" spans="5:11" x14ac:dyDescent="0.35">
      <c r="E626" t="s">
        <v>411</v>
      </c>
      <c r="F626" t="s">
        <v>89</v>
      </c>
      <c r="G626" t="s">
        <v>26</v>
      </c>
      <c r="H626" s="82">
        <v>45773</v>
      </c>
      <c r="I626" s="40">
        <v>30</v>
      </c>
      <c r="J626" s="61">
        <v>220</v>
      </c>
      <c r="K626" s="61">
        <v>6600</v>
      </c>
    </row>
    <row r="627" spans="5:11" x14ac:dyDescent="0.35">
      <c r="E627" t="s">
        <v>411</v>
      </c>
      <c r="F627" t="s">
        <v>89</v>
      </c>
      <c r="G627" t="s">
        <v>26</v>
      </c>
      <c r="H627" s="82">
        <v>45899</v>
      </c>
      <c r="I627" s="40">
        <v>80</v>
      </c>
      <c r="J627" s="61">
        <v>170</v>
      </c>
      <c r="K627" s="61">
        <v>13600</v>
      </c>
    </row>
    <row r="628" spans="5:11" x14ac:dyDescent="0.35">
      <c r="E628" t="s">
        <v>411</v>
      </c>
      <c r="F628" t="s">
        <v>89</v>
      </c>
      <c r="G628" t="s">
        <v>26</v>
      </c>
      <c r="H628" s="82">
        <v>45906</v>
      </c>
      <c r="I628" s="40">
        <v>80</v>
      </c>
      <c r="J628" s="61">
        <v>170</v>
      </c>
      <c r="K628" s="61">
        <v>13600</v>
      </c>
    </row>
    <row r="629" spans="5:11" x14ac:dyDescent="0.35">
      <c r="E629" t="s">
        <v>411</v>
      </c>
      <c r="F629" t="s">
        <v>89</v>
      </c>
      <c r="G629" t="s">
        <v>26</v>
      </c>
      <c r="H629" s="82">
        <v>45913</v>
      </c>
      <c r="I629" s="40">
        <v>80</v>
      </c>
      <c r="J629" s="61">
        <v>170</v>
      </c>
      <c r="K629" s="61">
        <v>13600</v>
      </c>
    </row>
    <row r="630" spans="5:11" x14ac:dyDescent="0.35">
      <c r="E630" t="s">
        <v>411</v>
      </c>
      <c r="F630" t="s">
        <v>89</v>
      </c>
      <c r="G630" t="s">
        <v>26</v>
      </c>
      <c r="H630" s="82">
        <v>45920</v>
      </c>
      <c r="I630" s="40">
        <v>80</v>
      </c>
      <c r="J630" s="61">
        <v>170</v>
      </c>
      <c r="K630" s="61">
        <v>13600</v>
      </c>
    </row>
    <row r="631" spans="5:11" x14ac:dyDescent="0.35">
      <c r="E631" t="s">
        <v>411</v>
      </c>
      <c r="F631" t="s">
        <v>89</v>
      </c>
      <c r="G631" t="s">
        <v>26</v>
      </c>
      <c r="H631" s="82">
        <v>45927</v>
      </c>
      <c r="I631" s="40">
        <v>80</v>
      </c>
      <c r="J631" s="61">
        <v>170</v>
      </c>
      <c r="K631" s="61">
        <v>13600</v>
      </c>
    </row>
    <row r="632" spans="5:11" x14ac:dyDescent="0.35">
      <c r="E632" t="s">
        <v>411</v>
      </c>
      <c r="F632" t="s">
        <v>89</v>
      </c>
      <c r="G632" t="s">
        <v>26</v>
      </c>
      <c r="H632" s="82">
        <v>45934</v>
      </c>
      <c r="I632" s="40">
        <v>116</v>
      </c>
      <c r="J632" s="61">
        <v>176.20689655172413</v>
      </c>
      <c r="K632" s="61">
        <v>20440</v>
      </c>
    </row>
    <row r="633" spans="5:11" x14ac:dyDescent="0.35">
      <c r="E633" t="s">
        <v>411</v>
      </c>
      <c r="F633" t="s">
        <v>89</v>
      </c>
      <c r="G633" t="s">
        <v>26</v>
      </c>
      <c r="H633" s="82">
        <v>45941</v>
      </c>
      <c r="I633" s="40">
        <v>106</v>
      </c>
      <c r="J633" s="61">
        <v>174.90566037735849</v>
      </c>
      <c r="K633" s="61">
        <v>18540</v>
      </c>
    </row>
    <row r="634" spans="5:11" x14ac:dyDescent="0.35">
      <c r="E634" t="s">
        <v>411</v>
      </c>
      <c r="F634" t="s">
        <v>89</v>
      </c>
      <c r="G634" t="s">
        <v>26</v>
      </c>
      <c r="H634" s="82">
        <v>45948</v>
      </c>
      <c r="I634" s="40">
        <v>106</v>
      </c>
      <c r="J634" s="61">
        <v>174.90566037735849</v>
      </c>
      <c r="K634" s="61">
        <v>18540</v>
      </c>
    </row>
    <row r="635" spans="5:11" x14ac:dyDescent="0.35">
      <c r="E635" t="s">
        <v>411</v>
      </c>
      <c r="F635" t="s">
        <v>89</v>
      </c>
      <c r="G635" t="s">
        <v>26</v>
      </c>
      <c r="H635" s="82">
        <v>45955</v>
      </c>
      <c r="I635" s="40">
        <v>106</v>
      </c>
      <c r="J635" s="61">
        <v>174.90566037735849</v>
      </c>
      <c r="K635" s="61">
        <v>18540</v>
      </c>
    </row>
    <row r="636" spans="5:11" x14ac:dyDescent="0.35">
      <c r="E636" t="s">
        <v>411</v>
      </c>
      <c r="F636" t="s">
        <v>89</v>
      </c>
      <c r="G636" t="s">
        <v>26</v>
      </c>
      <c r="H636" s="82">
        <v>45962</v>
      </c>
      <c r="I636" s="40">
        <v>106</v>
      </c>
      <c r="J636" s="61">
        <v>174.90566037735849</v>
      </c>
      <c r="K636" s="61">
        <v>18540</v>
      </c>
    </row>
    <row r="637" spans="5:11" x14ac:dyDescent="0.35">
      <c r="E637" t="s">
        <v>411</v>
      </c>
      <c r="F637" t="s">
        <v>89</v>
      </c>
      <c r="G637" t="s">
        <v>26</v>
      </c>
      <c r="H637" s="82">
        <v>45836</v>
      </c>
      <c r="I637" s="40">
        <v>70</v>
      </c>
      <c r="J637" s="61">
        <v>174.28571428571428</v>
      </c>
      <c r="K637" s="61">
        <v>12200</v>
      </c>
    </row>
    <row r="638" spans="5:11" x14ac:dyDescent="0.35">
      <c r="E638" t="s">
        <v>411</v>
      </c>
      <c r="F638" t="s">
        <v>89</v>
      </c>
      <c r="G638" t="s">
        <v>26</v>
      </c>
      <c r="H638" s="82">
        <v>45864</v>
      </c>
      <c r="I638" s="40">
        <v>80</v>
      </c>
      <c r="J638" s="61">
        <v>170</v>
      </c>
      <c r="K638" s="61">
        <v>13600</v>
      </c>
    </row>
    <row r="639" spans="5:11" x14ac:dyDescent="0.35">
      <c r="E639" t="s">
        <v>411</v>
      </c>
      <c r="F639" t="s">
        <v>89</v>
      </c>
      <c r="G639" t="s">
        <v>26</v>
      </c>
      <c r="H639" s="82">
        <v>45871</v>
      </c>
      <c r="I639" s="40">
        <v>80</v>
      </c>
      <c r="J639" s="61">
        <v>170</v>
      </c>
      <c r="K639" s="61">
        <v>13600</v>
      </c>
    </row>
    <row r="640" spans="5:11" x14ac:dyDescent="0.35">
      <c r="E640" t="s">
        <v>411</v>
      </c>
      <c r="F640" t="s">
        <v>89</v>
      </c>
      <c r="G640" t="s">
        <v>26</v>
      </c>
      <c r="H640" s="82">
        <v>45878</v>
      </c>
      <c r="I640" s="40">
        <v>80</v>
      </c>
      <c r="J640" s="61">
        <v>170</v>
      </c>
      <c r="K640" s="61">
        <v>13600</v>
      </c>
    </row>
    <row r="641" spans="5:11" x14ac:dyDescent="0.35">
      <c r="E641" t="s">
        <v>411</v>
      </c>
      <c r="F641" t="s">
        <v>89</v>
      </c>
      <c r="G641" t="s">
        <v>26</v>
      </c>
      <c r="H641" s="82">
        <v>45885</v>
      </c>
      <c r="I641" s="40">
        <v>80</v>
      </c>
      <c r="J641" s="61">
        <v>170</v>
      </c>
      <c r="K641" s="61">
        <v>13600</v>
      </c>
    </row>
    <row r="642" spans="5:11" x14ac:dyDescent="0.35">
      <c r="E642" t="s">
        <v>411</v>
      </c>
      <c r="F642" t="s">
        <v>89</v>
      </c>
      <c r="G642" t="s">
        <v>26</v>
      </c>
      <c r="H642" s="82">
        <v>45892</v>
      </c>
      <c r="I642" s="40">
        <v>80</v>
      </c>
      <c r="J642" s="61">
        <v>170</v>
      </c>
      <c r="K642" s="61">
        <v>13600</v>
      </c>
    </row>
    <row r="643" spans="5:11" x14ac:dyDescent="0.35">
      <c r="E643" t="s">
        <v>411</v>
      </c>
      <c r="F643" t="s">
        <v>89</v>
      </c>
      <c r="G643" t="s">
        <v>26</v>
      </c>
      <c r="H643" s="82">
        <v>45969</v>
      </c>
      <c r="I643" s="40">
        <v>106</v>
      </c>
      <c r="J643" s="61">
        <v>174.90566037735849</v>
      </c>
      <c r="K643" s="61">
        <v>18540</v>
      </c>
    </row>
    <row r="644" spans="5:11" x14ac:dyDescent="0.35">
      <c r="E644" t="s">
        <v>411</v>
      </c>
      <c r="F644" t="s">
        <v>89</v>
      </c>
      <c r="G644" t="s">
        <v>26</v>
      </c>
      <c r="H644" s="82">
        <v>45976</v>
      </c>
      <c r="I644" s="40">
        <v>106</v>
      </c>
      <c r="J644" s="61">
        <v>174.90566037735849</v>
      </c>
      <c r="K644" s="61">
        <v>18540</v>
      </c>
    </row>
    <row r="645" spans="5:11" x14ac:dyDescent="0.35">
      <c r="E645" t="s">
        <v>411</v>
      </c>
      <c r="F645" t="s">
        <v>89</v>
      </c>
      <c r="G645" t="s">
        <v>26</v>
      </c>
      <c r="H645" s="82">
        <v>45983</v>
      </c>
      <c r="I645" s="40">
        <v>106</v>
      </c>
      <c r="J645" s="61">
        <v>174.90566037735849</v>
      </c>
      <c r="K645" s="61">
        <v>18540</v>
      </c>
    </row>
    <row r="646" spans="5:11" x14ac:dyDescent="0.35">
      <c r="E646" t="s">
        <v>411</v>
      </c>
      <c r="F646" t="s">
        <v>89</v>
      </c>
      <c r="G646" t="s">
        <v>26</v>
      </c>
      <c r="H646" s="82">
        <v>45829</v>
      </c>
      <c r="I646" s="40">
        <v>120</v>
      </c>
      <c r="J646" s="61">
        <v>170</v>
      </c>
      <c r="K646" s="61">
        <v>20400</v>
      </c>
    </row>
    <row r="647" spans="5:11" x14ac:dyDescent="0.35">
      <c r="E647" t="s">
        <v>411</v>
      </c>
      <c r="F647" t="s">
        <v>88</v>
      </c>
      <c r="G647" t="s">
        <v>27</v>
      </c>
      <c r="H647" s="82">
        <v>45780</v>
      </c>
      <c r="I647" s="40">
        <v>30</v>
      </c>
      <c r="J647" s="61">
        <v>220</v>
      </c>
      <c r="K647" s="61">
        <v>6600</v>
      </c>
    </row>
    <row r="648" spans="5:11" x14ac:dyDescent="0.35">
      <c r="E648" t="s">
        <v>411</v>
      </c>
      <c r="F648" t="s">
        <v>88</v>
      </c>
      <c r="G648" t="s">
        <v>27</v>
      </c>
      <c r="H648" s="82">
        <v>45766</v>
      </c>
      <c r="I648" s="40">
        <v>30</v>
      </c>
      <c r="J648" s="61">
        <v>220</v>
      </c>
      <c r="K648" s="61">
        <v>6600</v>
      </c>
    </row>
    <row r="649" spans="5:11" x14ac:dyDescent="0.35">
      <c r="E649" t="s">
        <v>411</v>
      </c>
      <c r="F649" t="s">
        <v>88</v>
      </c>
      <c r="G649" t="s">
        <v>27</v>
      </c>
      <c r="H649" s="82">
        <v>45773</v>
      </c>
      <c r="I649" s="40">
        <v>30</v>
      </c>
      <c r="J649" s="61">
        <v>220</v>
      </c>
      <c r="K649" s="61">
        <v>6600</v>
      </c>
    </row>
    <row r="650" spans="5:11" x14ac:dyDescent="0.35">
      <c r="E650" t="s">
        <v>411</v>
      </c>
      <c r="F650" t="s">
        <v>88</v>
      </c>
      <c r="G650" t="s">
        <v>27</v>
      </c>
      <c r="H650" s="82">
        <v>45899</v>
      </c>
      <c r="I650" s="40">
        <v>80</v>
      </c>
      <c r="J650" s="61">
        <v>170</v>
      </c>
      <c r="K650" s="61">
        <v>13600</v>
      </c>
    </row>
    <row r="651" spans="5:11" x14ac:dyDescent="0.35">
      <c r="E651" t="s">
        <v>411</v>
      </c>
      <c r="F651" t="s">
        <v>88</v>
      </c>
      <c r="G651" t="s">
        <v>27</v>
      </c>
      <c r="H651" s="82">
        <v>45906</v>
      </c>
      <c r="I651" s="40">
        <v>80</v>
      </c>
      <c r="J651" s="61">
        <v>170</v>
      </c>
      <c r="K651" s="61">
        <v>13600</v>
      </c>
    </row>
    <row r="652" spans="5:11" x14ac:dyDescent="0.35">
      <c r="E652" t="s">
        <v>411</v>
      </c>
      <c r="F652" t="s">
        <v>88</v>
      </c>
      <c r="G652" t="s">
        <v>27</v>
      </c>
      <c r="H652" s="82">
        <v>45913</v>
      </c>
      <c r="I652" s="40">
        <v>80</v>
      </c>
      <c r="J652" s="61">
        <v>170</v>
      </c>
      <c r="K652" s="61">
        <v>13600</v>
      </c>
    </row>
    <row r="653" spans="5:11" x14ac:dyDescent="0.35">
      <c r="E653" t="s">
        <v>411</v>
      </c>
      <c r="F653" t="s">
        <v>88</v>
      </c>
      <c r="G653" t="s">
        <v>27</v>
      </c>
      <c r="H653" s="82">
        <v>45920</v>
      </c>
      <c r="I653" s="40">
        <v>80</v>
      </c>
      <c r="J653" s="61">
        <v>170</v>
      </c>
      <c r="K653" s="61">
        <v>13600</v>
      </c>
    </row>
    <row r="654" spans="5:11" x14ac:dyDescent="0.35">
      <c r="E654" t="s">
        <v>411</v>
      </c>
      <c r="F654" t="s">
        <v>88</v>
      </c>
      <c r="G654" t="s">
        <v>27</v>
      </c>
      <c r="H654" s="82">
        <v>45927</v>
      </c>
      <c r="I654" s="40">
        <v>80</v>
      </c>
      <c r="J654" s="61">
        <v>170</v>
      </c>
      <c r="K654" s="61">
        <v>13600</v>
      </c>
    </row>
    <row r="655" spans="5:11" x14ac:dyDescent="0.35">
      <c r="E655" t="s">
        <v>411</v>
      </c>
      <c r="F655" t="s">
        <v>88</v>
      </c>
      <c r="G655" t="s">
        <v>27</v>
      </c>
      <c r="H655" s="82">
        <v>45934</v>
      </c>
      <c r="I655" s="40">
        <v>80</v>
      </c>
      <c r="J655" s="61">
        <v>170</v>
      </c>
      <c r="K655" s="61">
        <v>13600</v>
      </c>
    </row>
    <row r="656" spans="5:11" x14ac:dyDescent="0.35">
      <c r="E656" t="s">
        <v>411</v>
      </c>
      <c r="F656" t="s">
        <v>88</v>
      </c>
      <c r="G656" t="s">
        <v>27</v>
      </c>
      <c r="H656" s="82">
        <v>45941</v>
      </c>
      <c r="I656" s="40">
        <v>116</v>
      </c>
      <c r="J656" s="61">
        <v>176.20689655172413</v>
      </c>
      <c r="K656" s="61">
        <v>20440</v>
      </c>
    </row>
    <row r="657" spans="5:11" x14ac:dyDescent="0.35">
      <c r="E657" t="s">
        <v>411</v>
      </c>
      <c r="F657" t="s">
        <v>88</v>
      </c>
      <c r="G657" t="s">
        <v>27</v>
      </c>
      <c r="H657" s="82">
        <v>45948</v>
      </c>
      <c r="I657" s="40">
        <v>106</v>
      </c>
      <c r="J657" s="61">
        <v>174.90566037735849</v>
      </c>
      <c r="K657" s="61">
        <v>18540</v>
      </c>
    </row>
    <row r="658" spans="5:11" x14ac:dyDescent="0.35">
      <c r="E658" t="s">
        <v>411</v>
      </c>
      <c r="F658" t="s">
        <v>88</v>
      </c>
      <c r="G658" t="s">
        <v>27</v>
      </c>
      <c r="H658" s="82">
        <v>45955</v>
      </c>
      <c r="I658" s="40">
        <v>106</v>
      </c>
      <c r="J658" s="61">
        <v>174.90566037735849</v>
      </c>
      <c r="K658" s="61">
        <v>18540</v>
      </c>
    </row>
    <row r="659" spans="5:11" x14ac:dyDescent="0.35">
      <c r="E659" t="s">
        <v>411</v>
      </c>
      <c r="F659" t="s">
        <v>88</v>
      </c>
      <c r="G659" t="s">
        <v>27</v>
      </c>
      <c r="H659" s="82">
        <v>45962</v>
      </c>
      <c r="I659" s="40">
        <v>106</v>
      </c>
      <c r="J659" s="61">
        <v>174.90566037735849</v>
      </c>
      <c r="K659" s="61">
        <v>18540</v>
      </c>
    </row>
    <row r="660" spans="5:11" x14ac:dyDescent="0.35">
      <c r="E660" t="s">
        <v>411</v>
      </c>
      <c r="F660" t="s">
        <v>88</v>
      </c>
      <c r="G660" t="s">
        <v>27</v>
      </c>
      <c r="H660" s="82">
        <v>45836</v>
      </c>
      <c r="I660" s="40">
        <v>120</v>
      </c>
      <c r="J660" s="61">
        <v>170</v>
      </c>
      <c r="K660" s="61">
        <v>20400</v>
      </c>
    </row>
    <row r="661" spans="5:11" x14ac:dyDescent="0.35">
      <c r="E661" t="s">
        <v>411</v>
      </c>
      <c r="F661" t="s">
        <v>88</v>
      </c>
      <c r="G661" t="s">
        <v>27</v>
      </c>
      <c r="H661" s="82">
        <v>45843</v>
      </c>
      <c r="I661" s="40">
        <v>70</v>
      </c>
      <c r="J661" s="61">
        <v>174.28571428571428</v>
      </c>
      <c r="K661" s="61">
        <v>12200</v>
      </c>
    </row>
    <row r="662" spans="5:11" x14ac:dyDescent="0.35">
      <c r="E662" t="s">
        <v>411</v>
      </c>
      <c r="F662" t="s">
        <v>88</v>
      </c>
      <c r="G662" t="s">
        <v>27</v>
      </c>
      <c r="H662" s="82">
        <v>45871</v>
      </c>
      <c r="I662" s="40">
        <v>80</v>
      </c>
      <c r="J662" s="61">
        <v>170</v>
      </c>
      <c r="K662" s="61">
        <v>13600</v>
      </c>
    </row>
    <row r="663" spans="5:11" x14ac:dyDescent="0.35">
      <c r="E663" t="s">
        <v>411</v>
      </c>
      <c r="F663" t="s">
        <v>88</v>
      </c>
      <c r="G663" t="s">
        <v>27</v>
      </c>
      <c r="H663" s="82">
        <v>45878</v>
      </c>
      <c r="I663" s="40">
        <v>80</v>
      </c>
      <c r="J663" s="61">
        <v>170</v>
      </c>
      <c r="K663" s="61">
        <v>13600</v>
      </c>
    </row>
    <row r="664" spans="5:11" x14ac:dyDescent="0.35">
      <c r="E664" t="s">
        <v>411</v>
      </c>
      <c r="F664" t="s">
        <v>88</v>
      </c>
      <c r="G664" t="s">
        <v>27</v>
      </c>
      <c r="H664" s="82">
        <v>45885</v>
      </c>
      <c r="I664" s="40">
        <v>80</v>
      </c>
      <c r="J664" s="61">
        <v>170</v>
      </c>
      <c r="K664" s="61">
        <v>13600</v>
      </c>
    </row>
    <row r="665" spans="5:11" x14ac:dyDescent="0.35">
      <c r="E665" t="s">
        <v>411</v>
      </c>
      <c r="F665" t="s">
        <v>88</v>
      </c>
      <c r="G665" t="s">
        <v>27</v>
      </c>
      <c r="H665" s="82">
        <v>45892</v>
      </c>
      <c r="I665" s="40">
        <v>80</v>
      </c>
      <c r="J665" s="61">
        <v>170</v>
      </c>
      <c r="K665" s="61">
        <v>13600</v>
      </c>
    </row>
    <row r="666" spans="5:11" x14ac:dyDescent="0.35">
      <c r="E666" t="s">
        <v>411</v>
      </c>
      <c r="F666" t="s">
        <v>88</v>
      </c>
      <c r="G666" t="s">
        <v>27</v>
      </c>
      <c r="H666" s="82">
        <v>45969</v>
      </c>
      <c r="I666" s="40">
        <v>106</v>
      </c>
      <c r="J666" s="61">
        <v>174.90566037735849</v>
      </c>
      <c r="K666" s="61">
        <v>18540</v>
      </c>
    </row>
    <row r="667" spans="5:11" x14ac:dyDescent="0.35">
      <c r="E667" t="s">
        <v>411</v>
      </c>
      <c r="F667" t="s">
        <v>88</v>
      </c>
      <c r="G667" t="s">
        <v>27</v>
      </c>
      <c r="H667" s="82">
        <v>45976</v>
      </c>
      <c r="I667" s="40">
        <v>106</v>
      </c>
      <c r="J667" s="61">
        <v>174.90566037735849</v>
      </c>
      <c r="K667" s="61">
        <v>18540</v>
      </c>
    </row>
    <row r="668" spans="5:11" x14ac:dyDescent="0.35">
      <c r="E668" t="s">
        <v>411</v>
      </c>
      <c r="F668" t="s">
        <v>88</v>
      </c>
      <c r="G668" t="s">
        <v>27</v>
      </c>
      <c r="H668" s="82">
        <v>45983</v>
      </c>
      <c r="I668" s="40">
        <v>106</v>
      </c>
      <c r="J668" s="61">
        <v>174.90566037735849</v>
      </c>
      <c r="K668" s="61">
        <v>18540</v>
      </c>
    </row>
    <row r="669" spans="5:11" x14ac:dyDescent="0.35">
      <c r="E669" t="s">
        <v>411</v>
      </c>
      <c r="F669" t="s">
        <v>88</v>
      </c>
      <c r="G669" t="s">
        <v>27</v>
      </c>
      <c r="H669" s="82">
        <v>45990</v>
      </c>
      <c r="I669" s="40">
        <v>106</v>
      </c>
      <c r="J669" s="61">
        <v>174.90566037735849</v>
      </c>
      <c r="K669" s="61">
        <v>18540</v>
      </c>
    </row>
    <row r="670" spans="5:11" x14ac:dyDescent="0.35">
      <c r="E670" t="s">
        <v>411</v>
      </c>
      <c r="F670" t="s">
        <v>194</v>
      </c>
      <c r="G670" t="s">
        <v>26</v>
      </c>
      <c r="H670" s="82">
        <v>45752</v>
      </c>
      <c r="I670" s="40">
        <v>44</v>
      </c>
      <c r="J670" s="61">
        <v>220</v>
      </c>
      <c r="K670" s="61">
        <v>9680</v>
      </c>
    </row>
    <row r="671" spans="5:11" x14ac:dyDescent="0.35">
      <c r="E671" t="s">
        <v>411</v>
      </c>
      <c r="F671" t="s">
        <v>194</v>
      </c>
      <c r="G671" t="s">
        <v>26</v>
      </c>
      <c r="H671" s="82">
        <v>45759</v>
      </c>
      <c r="I671" s="40">
        <v>30</v>
      </c>
      <c r="J671" s="61">
        <v>220</v>
      </c>
      <c r="K671" s="61">
        <v>6600</v>
      </c>
    </row>
    <row r="672" spans="5:11" x14ac:dyDescent="0.35">
      <c r="E672" t="s">
        <v>411</v>
      </c>
      <c r="F672" t="s">
        <v>195</v>
      </c>
      <c r="G672" t="s">
        <v>27</v>
      </c>
      <c r="H672" s="82">
        <v>45759</v>
      </c>
      <c r="I672" s="40">
        <v>33</v>
      </c>
      <c r="J672" s="61">
        <v>220</v>
      </c>
      <c r="K672" s="61">
        <v>7260</v>
      </c>
    </row>
    <row r="673" spans="5:11" x14ac:dyDescent="0.35">
      <c r="E673" t="s">
        <v>411</v>
      </c>
      <c r="F673" t="s">
        <v>195</v>
      </c>
      <c r="G673" t="s">
        <v>126</v>
      </c>
      <c r="H673" s="82">
        <v>45759</v>
      </c>
      <c r="I673" s="40">
        <v>11</v>
      </c>
      <c r="J673" s="61">
        <v>220</v>
      </c>
      <c r="K673" s="61">
        <v>2420</v>
      </c>
    </row>
    <row r="674" spans="5:11" x14ac:dyDescent="0.35">
      <c r="E674" t="s">
        <v>411</v>
      </c>
      <c r="F674" t="s">
        <v>412</v>
      </c>
      <c r="G674" t="s">
        <v>79</v>
      </c>
      <c r="H674" s="82">
        <v>45868</v>
      </c>
      <c r="I674" s="40">
        <v>70</v>
      </c>
      <c r="J674" s="61">
        <v>285</v>
      </c>
      <c r="K674" s="61">
        <v>19950</v>
      </c>
    </row>
    <row r="675" spans="5:11" x14ac:dyDescent="0.35">
      <c r="E675" t="s">
        <v>411</v>
      </c>
      <c r="F675" t="s">
        <v>412</v>
      </c>
      <c r="G675" t="s">
        <v>79</v>
      </c>
      <c r="H675" s="82">
        <v>45875</v>
      </c>
      <c r="I675" s="40">
        <v>70</v>
      </c>
      <c r="J675" s="61">
        <v>285</v>
      </c>
      <c r="K675" s="61">
        <v>19950</v>
      </c>
    </row>
    <row r="676" spans="5:11" x14ac:dyDescent="0.35">
      <c r="E676" t="s">
        <v>411</v>
      </c>
      <c r="F676" t="s">
        <v>412</v>
      </c>
      <c r="G676" t="s">
        <v>79</v>
      </c>
      <c r="H676" s="82">
        <v>45882</v>
      </c>
      <c r="I676" s="40">
        <v>70</v>
      </c>
      <c r="J676" s="61">
        <v>285</v>
      </c>
      <c r="K676" s="61">
        <v>19950</v>
      </c>
    </row>
    <row r="677" spans="5:11" x14ac:dyDescent="0.35">
      <c r="E677" t="s">
        <v>411</v>
      </c>
      <c r="F677" t="s">
        <v>412</v>
      </c>
      <c r="G677" t="s">
        <v>79</v>
      </c>
      <c r="H677" s="82">
        <v>45889</v>
      </c>
      <c r="I677" s="40">
        <v>70</v>
      </c>
      <c r="J677" s="61">
        <v>285</v>
      </c>
      <c r="K677" s="61">
        <v>19950</v>
      </c>
    </row>
    <row r="678" spans="5:11" x14ac:dyDescent="0.35">
      <c r="E678" t="s">
        <v>411</v>
      </c>
      <c r="F678" t="s">
        <v>412</v>
      </c>
      <c r="G678" t="s">
        <v>79</v>
      </c>
      <c r="H678" s="82">
        <v>45896</v>
      </c>
      <c r="I678" s="40">
        <v>70</v>
      </c>
      <c r="J678" s="61">
        <v>285</v>
      </c>
      <c r="K678" s="61">
        <v>19950</v>
      </c>
    </row>
    <row r="679" spans="5:11" x14ac:dyDescent="0.35">
      <c r="E679" t="s">
        <v>411</v>
      </c>
      <c r="F679" t="s">
        <v>413</v>
      </c>
      <c r="G679" t="s">
        <v>75</v>
      </c>
      <c r="H679" s="82">
        <v>45875</v>
      </c>
      <c r="I679" s="40">
        <v>70</v>
      </c>
      <c r="J679" s="61">
        <v>285</v>
      </c>
      <c r="K679" s="61">
        <v>19950</v>
      </c>
    </row>
    <row r="680" spans="5:11" x14ac:dyDescent="0.35">
      <c r="E680" t="s">
        <v>411</v>
      </c>
      <c r="F680" t="s">
        <v>413</v>
      </c>
      <c r="G680" t="s">
        <v>75</v>
      </c>
      <c r="H680" s="82">
        <v>45882</v>
      </c>
      <c r="I680" s="40">
        <v>70</v>
      </c>
      <c r="J680" s="61">
        <v>285</v>
      </c>
      <c r="K680" s="61">
        <v>19950</v>
      </c>
    </row>
    <row r="681" spans="5:11" x14ac:dyDescent="0.35">
      <c r="E681" t="s">
        <v>411</v>
      </c>
      <c r="F681" t="s">
        <v>413</v>
      </c>
      <c r="G681" t="s">
        <v>75</v>
      </c>
      <c r="H681" s="82">
        <v>45889</v>
      </c>
      <c r="I681" s="40">
        <v>70</v>
      </c>
      <c r="J681" s="61">
        <v>285</v>
      </c>
      <c r="K681" s="61">
        <v>19950</v>
      </c>
    </row>
    <row r="682" spans="5:11" x14ac:dyDescent="0.35">
      <c r="E682" t="s">
        <v>411</v>
      </c>
      <c r="F682" t="s">
        <v>413</v>
      </c>
      <c r="G682" t="s">
        <v>75</v>
      </c>
      <c r="H682" s="82">
        <v>45896</v>
      </c>
      <c r="I682" s="40">
        <v>70</v>
      </c>
      <c r="J682" s="61">
        <v>285</v>
      </c>
      <c r="K682" s="61">
        <v>19950</v>
      </c>
    </row>
    <row r="683" spans="5:11" x14ac:dyDescent="0.35">
      <c r="E683" t="s">
        <v>411</v>
      </c>
      <c r="F683" t="s">
        <v>413</v>
      </c>
      <c r="G683" t="s">
        <v>75</v>
      </c>
      <c r="H683" s="82">
        <v>45903</v>
      </c>
      <c r="I683" s="40">
        <v>70</v>
      </c>
      <c r="J683" s="61">
        <v>285</v>
      </c>
      <c r="K683" s="61">
        <v>19950</v>
      </c>
    </row>
    <row r="684" spans="5:11" x14ac:dyDescent="0.35">
      <c r="E684" t="s">
        <v>411</v>
      </c>
      <c r="F684" t="s">
        <v>922</v>
      </c>
      <c r="G684" t="s">
        <v>130</v>
      </c>
      <c r="H684" s="82">
        <v>45899</v>
      </c>
      <c r="I684" s="40">
        <v>25</v>
      </c>
      <c r="J684" s="61">
        <v>250</v>
      </c>
      <c r="K684" s="61">
        <v>6250</v>
      </c>
    </row>
    <row r="685" spans="5:11" x14ac:dyDescent="0.35">
      <c r="E685" t="s">
        <v>411</v>
      </c>
      <c r="F685" t="s">
        <v>922</v>
      </c>
      <c r="G685" t="s">
        <v>130</v>
      </c>
      <c r="H685" s="82">
        <v>45864</v>
      </c>
      <c r="I685" s="40">
        <v>25</v>
      </c>
      <c r="J685" s="61">
        <v>250</v>
      </c>
      <c r="K685" s="61">
        <v>6250</v>
      </c>
    </row>
    <row r="686" spans="5:11" x14ac:dyDescent="0.35">
      <c r="E686" t="s">
        <v>411</v>
      </c>
      <c r="F686" t="s">
        <v>922</v>
      </c>
      <c r="G686" t="s">
        <v>130</v>
      </c>
      <c r="H686" s="82">
        <v>45871</v>
      </c>
      <c r="I686" s="40">
        <v>25</v>
      </c>
      <c r="J686" s="61">
        <v>250</v>
      </c>
      <c r="K686" s="61">
        <v>6250</v>
      </c>
    </row>
    <row r="687" spans="5:11" x14ac:dyDescent="0.35">
      <c r="E687" t="s">
        <v>411</v>
      </c>
      <c r="F687" t="s">
        <v>922</v>
      </c>
      <c r="G687" t="s">
        <v>130</v>
      </c>
      <c r="H687" s="82">
        <v>45878</v>
      </c>
      <c r="I687" s="40">
        <v>25</v>
      </c>
      <c r="J687" s="61">
        <v>250</v>
      </c>
      <c r="K687" s="61">
        <v>6250</v>
      </c>
    </row>
    <row r="688" spans="5:11" x14ac:dyDescent="0.35">
      <c r="E688" t="s">
        <v>411</v>
      </c>
      <c r="F688" t="s">
        <v>922</v>
      </c>
      <c r="G688" t="s">
        <v>130</v>
      </c>
      <c r="H688" s="82">
        <v>45885</v>
      </c>
      <c r="I688" s="40">
        <v>25</v>
      </c>
      <c r="J688" s="61">
        <v>250</v>
      </c>
      <c r="K688" s="61">
        <v>6250</v>
      </c>
    </row>
    <row r="689" spans="5:11" x14ac:dyDescent="0.35">
      <c r="E689" t="s">
        <v>411</v>
      </c>
      <c r="F689" t="s">
        <v>922</v>
      </c>
      <c r="G689" t="s">
        <v>130</v>
      </c>
      <c r="H689" s="82">
        <v>45892</v>
      </c>
      <c r="I689" s="40">
        <v>25</v>
      </c>
      <c r="J689" s="61">
        <v>250</v>
      </c>
      <c r="K689" s="61">
        <v>6250</v>
      </c>
    </row>
    <row r="690" spans="5:11" x14ac:dyDescent="0.35">
      <c r="E690" t="s">
        <v>411</v>
      </c>
      <c r="F690" t="s">
        <v>921</v>
      </c>
      <c r="G690" t="s">
        <v>126</v>
      </c>
      <c r="H690" s="82">
        <v>45899</v>
      </c>
      <c r="I690" s="40">
        <v>25</v>
      </c>
      <c r="J690" s="61">
        <v>250</v>
      </c>
      <c r="K690" s="61">
        <v>6250</v>
      </c>
    </row>
    <row r="691" spans="5:11" x14ac:dyDescent="0.35">
      <c r="E691" t="s">
        <v>411</v>
      </c>
      <c r="F691" t="s">
        <v>921</v>
      </c>
      <c r="G691" t="s">
        <v>126</v>
      </c>
      <c r="H691" s="82">
        <v>45906</v>
      </c>
      <c r="I691" s="40">
        <v>25</v>
      </c>
      <c r="J691" s="61">
        <v>250</v>
      </c>
      <c r="K691" s="61">
        <v>6250</v>
      </c>
    </row>
    <row r="692" spans="5:11" x14ac:dyDescent="0.35">
      <c r="E692" t="s">
        <v>411</v>
      </c>
      <c r="F692" t="s">
        <v>921</v>
      </c>
      <c r="G692" t="s">
        <v>126</v>
      </c>
      <c r="H692" s="82">
        <v>45871</v>
      </c>
      <c r="I692" s="40">
        <v>25</v>
      </c>
      <c r="J692" s="61">
        <v>250</v>
      </c>
      <c r="K692" s="61">
        <v>6250</v>
      </c>
    </row>
    <row r="693" spans="5:11" x14ac:dyDescent="0.35">
      <c r="E693" t="s">
        <v>411</v>
      </c>
      <c r="F693" t="s">
        <v>921</v>
      </c>
      <c r="G693" t="s">
        <v>126</v>
      </c>
      <c r="H693" s="82">
        <v>45878</v>
      </c>
      <c r="I693" s="40">
        <v>25</v>
      </c>
      <c r="J693" s="61">
        <v>250</v>
      </c>
      <c r="K693" s="61">
        <v>6250</v>
      </c>
    </row>
    <row r="694" spans="5:11" x14ac:dyDescent="0.35">
      <c r="E694" t="s">
        <v>411</v>
      </c>
      <c r="F694" t="s">
        <v>921</v>
      </c>
      <c r="G694" t="s">
        <v>126</v>
      </c>
      <c r="H694" s="82">
        <v>45885</v>
      </c>
      <c r="I694" s="40">
        <v>25</v>
      </c>
      <c r="J694" s="61">
        <v>250</v>
      </c>
      <c r="K694" s="61">
        <v>6250</v>
      </c>
    </row>
    <row r="695" spans="5:11" x14ac:dyDescent="0.35">
      <c r="E695" t="s">
        <v>411</v>
      </c>
      <c r="F695" t="s">
        <v>921</v>
      </c>
      <c r="G695" t="s">
        <v>126</v>
      </c>
      <c r="H695" s="82">
        <v>45892</v>
      </c>
      <c r="I695" s="40">
        <v>25</v>
      </c>
      <c r="J695" s="61">
        <v>250</v>
      </c>
      <c r="K695" s="61">
        <v>6250</v>
      </c>
    </row>
    <row r="696" spans="5:11" x14ac:dyDescent="0.35">
      <c r="E696" t="s">
        <v>411</v>
      </c>
      <c r="F696" t="s">
        <v>1249</v>
      </c>
      <c r="G696" t="s">
        <v>26</v>
      </c>
      <c r="H696" s="82">
        <v>45877</v>
      </c>
      <c r="I696" s="40">
        <v>70</v>
      </c>
      <c r="J696" s="61">
        <v>230</v>
      </c>
      <c r="K696" s="61">
        <v>16100</v>
      </c>
    </row>
    <row r="697" spans="5:11" x14ac:dyDescent="0.35">
      <c r="E697" t="s">
        <v>411</v>
      </c>
      <c r="F697" t="s">
        <v>1249</v>
      </c>
      <c r="G697" t="s">
        <v>26</v>
      </c>
      <c r="H697" s="82">
        <v>45884</v>
      </c>
      <c r="I697" s="40">
        <v>70</v>
      </c>
      <c r="J697" s="61">
        <v>230</v>
      </c>
      <c r="K697" s="61">
        <v>16100</v>
      </c>
    </row>
    <row r="698" spans="5:11" x14ac:dyDescent="0.35">
      <c r="E698" t="s">
        <v>411</v>
      </c>
      <c r="F698" t="s">
        <v>1249</v>
      </c>
      <c r="G698" t="s">
        <v>26</v>
      </c>
      <c r="H698" s="82">
        <v>45891</v>
      </c>
      <c r="I698" s="40">
        <v>70</v>
      </c>
      <c r="J698" s="61">
        <v>230</v>
      </c>
      <c r="K698" s="61">
        <v>16100</v>
      </c>
    </row>
    <row r="699" spans="5:11" x14ac:dyDescent="0.35">
      <c r="E699" t="s">
        <v>411</v>
      </c>
      <c r="F699" t="s">
        <v>1249</v>
      </c>
      <c r="G699" t="s">
        <v>26</v>
      </c>
      <c r="H699" s="82">
        <v>45898</v>
      </c>
      <c r="I699" s="40">
        <v>70</v>
      </c>
      <c r="J699" s="61">
        <v>230</v>
      </c>
      <c r="K699" s="61">
        <v>16100</v>
      </c>
    </row>
    <row r="700" spans="5:11" x14ac:dyDescent="0.35">
      <c r="E700" t="s">
        <v>411</v>
      </c>
      <c r="F700" t="s">
        <v>1248</v>
      </c>
      <c r="G700" t="s">
        <v>27</v>
      </c>
      <c r="H700" s="82">
        <v>45884</v>
      </c>
      <c r="I700" s="40">
        <v>70</v>
      </c>
      <c r="J700" s="61">
        <v>230</v>
      </c>
      <c r="K700" s="61">
        <v>16100</v>
      </c>
    </row>
    <row r="701" spans="5:11" x14ac:dyDescent="0.35">
      <c r="E701" t="s">
        <v>411</v>
      </c>
      <c r="F701" t="s">
        <v>1248</v>
      </c>
      <c r="G701" t="s">
        <v>27</v>
      </c>
      <c r="H701" s="82">
        <v>45891</v>
      </c>
      <c r="I701" s="40">
        <v>70</v>
      </c>
      <c r="J701" s="61">
        <v>230</v>
      </c>
      <c r="K701" s="61">
        <v>16100</v>
      </c>
    </row>
    <row r="702" spans="5:11" x14ac:dyDescent="0.35">
      <c r="E702" t="s">
        <v>411</v>
      </c>
      <c r="F702" t="s">
        <v>1248</v>
      </c>
      <c r="G702" t="s">
        <v>27</v>
      </c>
      <c r="H702" s="82">
        <v>45898</v>
      </c>
      <c r="I702" s="40">
        <v>70</v>
      </c>
      <c r="J702" s="61">
        <v>230</v>
      </c>
      <c r="K702" s="61">
        <v>16100</v>
      </c>
    </row>
    <row r="703" spans="5:11" x14ac:dyDescent="0.35">
      <c r="E703" t="s">
        <v>411</v>
      </c>
      <c r="F703" t="s">
        <v>1248</v>
      </c>
      <c r="G703" t="s">
        <v>27</v>
      </c>
      <c r="H703" s="82">
        <v>45905</v>
      </c>
      <c r="I703" s="40">
        <v>70</v>
      </c>
      <c r="J703" s="61">
        <v>230</v>
      </c>
      <c r="K703" s="61">
        <v>16100</v>
      </c>
    </row>
    <row r="704" spans="5:11" x14ac:dyDescent="0.35">
      <c r="E704" t="s">
        <v>411</v>
      </c>
      <c r="F704" t="s">
        <v>1290</v>
      </c>
      <c r="G704" t="s">
        <v>29</v>
      </c>
      <c r="H704" s="82">
        <v>45872</v>
      </c>
      <c r="I704" s="40">
        <v>20</v>
      </c>
      <c r="J704" s="61">
        <v>225</v>
      </c>
      <c r="K704" s="61">
        <v>4500</v>
      </c>
    </row>
    <row r="705" spans="5:11" x14ac:dyDescent="0.35">
      <c r="E705" t="s">
        <v>411</v>
      </c>
      <c r="F705" t="s">
        <v>1290</v>
      </c>
      <c r="G705" t="s">
        <v>29</v>
      </c>
      <c r="H705" s="82">
        <v>45879</v>
      </c>
      <c r="I705" s="40">
        <v>20</v>
      </c>
      <c r="J705" s="61">
        <v>225</v>
      </c>
      <c r="K705" s="61">
        <v>4500</v>
      </c>
    </row>
    <row r="706" spans="5:11" x14ac:dyDescent="0.35">
      <c r="E706" t="s">
        <v>411</v>
      </c>
      <c r="F706" t="s">
        <v>1290</v>
      </c>
      <c r="G706" t="s">
        <v>29</v>
      </c>
      <c r="H706" s="82">
        <v>45886</v>
      </c>
      <c r="I706" s="40">
        <v>20</v>
      </c>
      <c r="J706" s="61">
        <v>225</v>
      </c>
      <c r="K706" s="61">
        <v>4500</v>
      </c>
    </row>
    <row r="707" spans="5:11" x14ac:dyDescent="0.35">
      <c r="E707" t="s">
        <v>411</v>
      </c>
      <c r="F707" t="s">
        <v>1290</v>
      </c>
      <c r="G707" t="s">
        <v>29</v>
      </c>
      <c r="H707" s="82">
        <v>45893</v>
      </c>
      <c r="I707" s="40">
        <v>20</v>
      </c>
      <c r="J707" s="61">
        <v>225</v>
      </c>
      <c r="K707" s="61">
        <v>4500</v>
      </c>
    </row>
    <row r="708" spans="5:11" x14ac:dyDescent="0.35">
      <c r="E708" t="s">
        <v>411</v>
      </c>
      <c r="F708" t="s">
        <v>1290</v>
      </c>
      <c r="G708" t="s">
        <v>29</v>
      </c>
      <c r="H708" s="82">
        <v>45900</v>
      </c>
      <c r="I708" s="40">
        <v>20</v>
      </c>
      <c r="J708" s="61">
        <v>225</v>
      </c>
      <c r="K708" s="61">
        <v>4500</v>
      </c>
    </row>
    <row r="709" spans="5:11" x14ac:dyDescent="0.35">
      <c r="E709" t="s">
        <v>411</v>
      </c>
      <c r="F709" t="s">
        <v>1290</v>
      </c>
      <c r="G709" t="s">
        <v>29</v>
      </c>
      <c r="H709" s="82">
        <v>45907</v>
      </c>
      <c r="I709" s="40">
        <v>50</v>
      </c>
      <c r="J709" s="61">
        <v>216</v>
      </c>
      <c r="K709" s="61">
        <v>10800</v>
      </c>
    </row>
    <row r="710" spans="5:11" x14ac:dyDescent="0.35">
      <c r="E710" t="s">
        <v>411</v>
      </c>
      <c r="F710" t="s">
        <v>1290</v>
      </c>
      <c r="G710" t="s">
        <v>29</v>
      </c>
      <c r="H710" s="82">
        <v>45914</v>
      </c>
      <c r="I710" s="40">
        <v>80</v>
      </c>
      <c r="J710" s="61">
        <v>202.5</v>
      </c>
      <c r="K710" s="61">
        <v>16200</v>
      </c>
    </row>
    <row r="711" spans="5:11" x14ac:dyDescent="0.35">
      <c r="E711" t="s">
        <v>411</v>
      </c>
      <c r="F711" t="s">
        <v>1291</v>
      </c>
      <c r="G711" t="s">
        <v>28</v>
      </c>
      <c r="H711" s="82">
        <v>45865</v>
      </c>
      <c r="I711" s="40">
        <v>20</v>
      </c>
      <c r="J711" s="61">
        <v>225</v>
      </c>
      <c r="K711" s="61">
        <v>4500</v>
      </c>
    </row>
    <row r="712" spans="5:11" x14ac:dyDescent="0.35">
      <c r="E712" t="s">
        <v>411</v>
      </c>
      <c r="F712" t="s">
        <v>1291</v>
      </c>
      <c r="G712" t="s">
        <v>28</v>
      </c>
      <c r="H712" s="82">
        <v>45872</v>
      </c>
      <c r="I712" s="40">
        <v>20</v>
      </c>
      <c r="J712" s="61">
        <v>225</v>
      </c>
      <c r="K712" s="61">
        <v>4500</v>
      </c>
    </row>
    <row r="713" spans="5:11" x14ac:dyDescent="0.35">
      <c r="E713" t="s">
        <v>411</v>
      </c>
      <c r="F713" t="s">
        <v>1291</v>
      </c>
      <c r="G713" t="s">
        <v>28</v>
      </c>
      <c r="H713" s="82">
        <v>45879</v>
      </c>
      <c r="I713" s="40">
        <v>20</v>
      </c>
      <c r="J713" s="61">
        <v>225</v>
      </c>
      <c r="K713" s="61">
        <v>4500</v>
      </c>
    </row>
    <row r="714" spans="5:11" x14ac:dyDescent="0.35">
      <c r="E714" t="s">
        <v>411</v>
      </c>
      <c r="F714" t="s">
        <v>1291</v>
      </c>
      <c r="G714" t="s">
        <v>28</v>
      </c>
      <c r="H714" s="82">
        <v>45886</v>
      </c>
      <c r="I714" s="40">
        <v>20</v>
      </c>
      <c r="J714" s="61">
        <v>225</v>
      </c>
      <c r="K714" s="61">
        <v>4500</v>
      </c>
    </row>
    <row r="715" spans="5:11" x14ac:dyDescent="0.35">
      <c r="E715" t="s">
        <v>411</v>
      </c>
      <c r="F715" t="s">
        <v>1291</v>
      </c>
      <c r="G715" t="s">
        <v>28</v>
      </c>
      <c r="H715" s="82">
        <v>45893</v>
      </c>
      <c r="I715" s="40">
        <v>20</v>
      </c>
      <c r="J715" s="61">
        <v>225</v>
      </c>
      <c r="K715" s="61">
        <v>4500</v>
      </c>
    </row>
    <row r="716" spans="5:11" x14ac:dyDescent="0.35">
      <c r="E716" t="s">
        <v>411</v>
      </c>
      <c r="F716" t="s">
        <v>1291</v>
      </c>
      <c r="G716" t="s">
        <v>28</v>
      </c>
      <c r="H716" s="82">
        <v>45900</v>
      </c>
      <c r="I716" s="40">
        <v>50</v>
      </c>
      <c r="J716" s="61">
        <v>216</v>
      </c>
      <c r="K716" s="61">
        <v>10800</v>
      </c>
    </row>
    <row r="717" spans="5:11" x14ac:dyDescent="0.35">
      <c r="E717" t="s">
        <v>411</v>
      </c>
      <c r="F717" t="s">
        <v>1291</v>
      </c>
      <c r="G717" t="s">
        <v>28</v>
      </c>
      <c r="H717" s="82">
        <v>45907</v>
      </c>
      <c r="I717" s="40">
        <v>80</v>
      </c>
      <c r="J717" s="61">
        <v>202.5</v>
      </c>
      <c r="K717" s="61">
        <v>16200</v>
      </c>
    </row>
    <row r="718" spans="5:11" x14ac:dyDescent="0.35">
      <c r="E718" t="s">
        <v>443</v>
      </c>
      <c r="F718" t="s">
        <v>89</v>
      </c>
      <c r="G718" t="s">
        <v>26</v>
      </c>
      <c r="H718" s="82">
        <v>45766</v>
      </c>
      <c r="I718" s="40">
        <v>30</v>
      </c>
      <c r="J718" s="61">
        <v>270</v>
      </c>
      <c r="K718" s="61">
        <v>8100</v>
      </c>
    </row>
    <row r="719" spans="5:11" x14ac:dyDescent="0.35">
      <c r="E719" t="s">
        <v>443</v>
      </c>
      <c r="F719" t="s">
        <v>89</v>
      </c>
      <c r="G719" t="s">
        <v>26</v>
      </c>
      <c r="H719" s="82">
        <v>45773</v>
      </c>
      <c r="I719" s="40">
        <v>30</v>
      </c>
      <c r="J719" s="61">
        <v>270</v>
      </c>
      <c r="K719" s="61">
        <v>8100</v>
      </c>
    </row>
    <row r="720" spans="5:11" x14ac:dyDescent="0.35">
      <c r="E720" t="s">
        <v>443</v>
      </c>
      <c r="F720" t="s">
        <v>89</v>
      </c>
      <c r="G720" t="s">
        <v>26</v>
      </c>
      <c r="H720" s="82">
        <v>45899</v>
      </c>
      <c r="I720" s="40">
        <v>30</v>
      </c>
      <c r="J720" s="61">
        <v>210</v>
      </c>
      <c r="K720" s="61">
        <v>6300</v>
      </c>
    </row>
    <row r="721" spans="5:11" x14ac:dyDescent="0.35">
      <c r="E721" t="s">
        <v>443</v>
      </c>
      <c r="F721" t="s">
        <v>89</v>
      </c>
      <c r="G721" t="s">
        <v>26</v>
      </c>
      <c r="H721" s="82">
        <v>45906</v>
      </c>
      <c r="I721" s="40">
        <v>30</v>
      </c>
      <c r="J721" s="61">
        <v>210</v>
      </c>
      <c r="K721" s="61">
        <v>6300</v>
      </c>
    </row>
    <row r="722" spans="5:11" x14ac:dyDescent="0.35">
      <c r="E722" t="s">
        <v>443</v>
      </c>
      <c r="F722" t="s">
        <v>89</v>
      </c>
      <c r="G722" t="s">
        <v>26</v>
      </c>
      <c r="H722" s="82">
        <v>45836</v>
      </c>
      <c r="I722" s="40">
        <v>8</v>
      </c>
      <c r="J722" s="61">
        <v>195</v>
      </c>
      <c r="K722" s="61">
        <v>1560</v>
      </c>
    </row>
    <row r="723" spans="5:11" x14ac:dyDescent="0.35">
      <c r="E723" t="s">
        <v>443</v>
      </c>
      <c r="F723" t="s">
        <v>89</v>
      </c>
      <c r="G723" t="s">
        <v>26</v>
      </c>
      <c r="H723" s="82">
        <v>45864</v>
      </c>
      <c r="I723" s="40">
        <v>30</v>
      </c>
      <c r="J723" s="61">
        <v>210</v>
      </c>
      <c r="K723" s="61">
        <v>6300</v>
      </c>
    </row>
    <row r="724" spans="5:11" x14ac:dyDescent="0.35">
      <c r="E724" t="s">
        <v>443</v>
      </c>
      <c r="F724" t="s">
        <v>89</v>
      </c>
      <c r="G724" t="s">
        <v>26</v>
      </c>
      <c r="H724" s="82">
        <v>45871</v>
      </c>
      <c r="I724" s="40">
        <v>30</v>
      </c>
      <c r="J724" s="61">
        <v>210</v>
      </c>
      <c r="K724" s="61">
        <v>6300</v>
      </c>
    </row>
    <row r="725" spans="5:11" x14ac:dyDescent="0.35">
      <c r="E725" t="s">
        <v>443</v>
      </c>
      <c r="F725" t="s">
        <v>89</v>
      </c>
      <c r="G725" t="s">
        <v>26</v>
      </c>
      <c r="H725" s="82">
        <v>45878</v>
      </c>
      <c r="I725" s="40">
        <v>35</v>
      </c>
      <c r="J725" s="61">
        <v>215.71428571428572</v>
      </c>
      <c r="K725" s="61">
        <v>7550</v>
      </c>
    </row>
    <row r="726" spans="5:11" x14ac:dyDescent="0.35">
      <c r="E726" t="s">
        <v>443</v>
      </c>
      <c r="F726" t="s">
        <v>89</v>
      </c>
      <c r="G726" t="s">
        <v>26</v>
      </c>
      <c r="H726" s="82">
        <v>45885</v>
      </c>
      <c r="I726" s="40">
        <v>41</v>
      </c>
      <c r="J726" s="61">
        <v>215.36585365853659</v>
      </c>
      <c r="K726" s="61">
        <v>8830</v>
      </c>
    </row>
    <row r="727" spans="5:11" x14ac:dyDescent="0.35">
      <c r="E727" t="s">
        <v>443</v>
      </c>
      <c r="F727" t="s">
        <v>89</v>
      </c>
      <c r="G727" t="s">
        <v>26</v>
      </c>
      <c r="H727" s="82">
        <v>45892</v>
      </c>
      <c r="I727" s="40">
        <v>30</v>
      </c>
      <c r="J727" s="61">
        <v>210</v>
      </c>
      <c r="K727" s="61">
        <v>6300</v>
      </c>
    </row>
    <row r="728" spans="5:11" x14ac:dyDescent="0.35">
      <c r="E728" t="s">
        <v>443</v>
      </c>
      <c r="F728" t="s">
        <v>88</v>
      </c>
      <c r="G728" t="s">
        <v>27</v>
      </c>
      <c r="H728" s="82">
        <v>45780</v>
      </c>
      <c r="I728" s="40">
        <v>30</v>
      </c>
      <c r="J728" s="61">
        <v>270</v>
      </c>
      <c r="K728" s="61">
        <v>8100</v>
      </c>
    </row>
    <row r="729" spans="5:11" x14ac:dyDescent="0.35">
      <c r="E729" t="s">
        <v>443</v>
      </c>
      <c r="F729" t="s">
        <v>88</v>
      </c>
      <c r="G729" t="s">
        <v>27</v>
      </c>
      <c r="H729" s="82">
        <v>45773</v>
      </c>
      <c r="I729" s="40">
        <v>30</v>
      </c>
      <c r="J729" s="61">
        <v>270</v>
      </c>
      <c r="K729" s="61">
        <v>8100</v>
      </c>
    </row>
    <row r="730" spans="5:11" x14ac:dyDescent="0.35">
      <c r="E730" t="s">
        <v>443</v>
      </c>
      <c r="F730" t="s">
        <v>88</v>
      </c>
      <c r="G730" t="s">
        <v>27</v>
      </c>
      <c r="H730" s="82">
        <v>45899</v>
      </c>
      <c r="I730" s="40">
        <v>30</v>
      </c>
      <c r="J730" s="61">
        <v>210</v>
      </c>
      <c r="K730" s="61">
        <v>6300</v>
      </c>
    </row>
    <row r="731" spans="5:11" x14ac:dyDescent="0.35">
      <c r="E731" t="s">
        <v>443</v>
      </c>
      <c r="F731" t="s">
        <v>88</v>
      </c>
      <c r="G731" t="s">
        <v>27</v>
      </c>
      <c r="H731" s="82">
        <v>45906</v>
      </c>
      <c r="I731" s="40">
        <v>30</v>
      </c>
      <c r="J731" s="61">
        <v>210</v>
      </c>
      <c r="K731" s="61">
        <v>6300</v>
      </c>
    </row>
    <row r="732" spans="5:11" x14ac:dyDescent="0.35">
      <c r="E732" t="s">
        <v>443</v>
      </c>
      <c r="F732" t="s">
        <v>88</v>
      </c>
      <c r="G732" t="s">
        <v>27</v>
      </c>
      <c r="H732" s="82">
        <v>45913</v>
      </c>
      <c r="I732" s="40">
        <v>30</v>
      </c>
      <c r="J732" s="61">
        <v>210</v>
      </c>
      <c r="K732" s="61">
        <v>6300</v>
      </c>
    </row>
    <row r="733" spans="5:11" x14ac:dyDescent="0.35">
      <c r="E733" t="s">
        <v>443</v>
      </c>
      <c r="F733" t="s">
        <v>88</v>
      </c>
      <c r="G733" t="s">
        <v>27</v>
      </c>
      <c r="H733" s="82">
        <v>45843</v>
      </c>
      <c r="I733" s="40">
        <v>8</v>
      </c>
      <c r="J733" s="61">
        <v>195</v>
      </c>
      <c r="K733" s="61">
        <v>1560</v>
      </c>
    </row>
    <row r="734" spans="5:11" x14ac:dyDescent="0.35">
      <c r="E734" t="s">
        <v>443</v>
      </c>
      <c r="F734" t="s">
        <v>88</v>
      </c>
      <c r="G734" t="s">
        <v>27</v>
      </c>
      <c r="H734" s="82">
        <v>45871</v>
      </c>
      <c r="I734" s="40">
        <v>30</v>
      </c>
      <c r="J734" s="61">
        <v>210</v>
      </c>
      <c r="K734" s="61">
        <v>6300</v>
      </c>
    </row>
    <row r="735" spans="5:11" x14ac:dyDescent="0.35">
      <c r="E735" t="s">
        <v>443</v>
      </c>
      <c r="F735" t="s">
        <v>88</v>
      </c>
      <c r="G735" t="s">
        <v>27</v>
      </c>
      <c r="H735" s="82">
        <v>45878</v>
      </c>
      <c r="I735" s="40">
        <v>30</v>
      </c>
      <c r="J735" s="61">
        <v>210</v>
      </c>
      <c r="K735" s="61">
        <v>6300</v>
      </c>
    </row>
    <row r="736" spans="5:11" x14ac:dyDescent="0.35">
      <c r="E736" t="s">
        <v>443</v>
      </c>
      <c r="F736" t="s">
        <v>88</v>
      </c>
      <c r="G736" t="s">
        <v>27</v>
      </c>
      <c r="H736" s="82">
        <v>45885</v>
      </c>
      <c r="I736" s="40">
        <v>35</v>
      </c>
      <c r="J736" s="61">
        <v>215.71428571428572</v>
      </c>
      <c r="K736" s="61">
        <v>7550</v>
      </c>
    </row>
    <row r="737" spans="5:11" x14ac:dyDescent="0.35">
      <c r="E737" t="s">
        <v>443</v>
      </c>
      <c r="F737" t="s">
        <v>88</v>
      </c>
      <c r="G737" t="s">
        <v>27</v>
      </c>
      <c r="H737" s="82">
        <v>45892</v>
      </c>
      <c r="I737" s="40">
        <v>41</v>
      </c>
      <c r="J737" s="61">
        <v>215.36585365853659</v>
      </c>
      <c r="K737" s="61">
        <v>8830</v>
      </c>
    </row>
    <row r="738" spans="5:11" x14ac:dyDescent="0.35">
      <c r="E738" t="s">
        <v>443</v>
      </c>
      <c r="F738" t="s">
        <v>194</v>
      </c>
      <c r="G738" t="s">
        <v>130</v>
      </c>
      <c r="H738" s="82">
        <v>45752</v>
      </c>
      <c r="I738" s="40">
        <v>0</v>
      </c>
      <c r="J738" s="61">
        <v>0</v>
      </c>
      <c r="K738" s="61">
        <v>0</v>
      </c>
    </row>
    <row r="739" spans="5:11" x14ac:dyDescent="0.35">
      <c r="E739" t="s">
        <v>443</v>
      </c>
      <c r="F739" t="s">
        <v>194</v>
      </c>
      <c r="G739" t="s">
        <v>130</v>
      </c>
      <c r="H739" s="82">
        <v>45759</v>
      </c>
      <c r="I739" s="40">
        <v>0</v>
      </c>
      <c r="J739" s="61">
        <v>0</v>
      </c>
      <c r="K739" s="61">
        <v>0</v>
      </c>
    </row>
    <row r="740" spans="5:11" x14ac:dyDescent="0.35">
      <c r="E740" t="s">
        <v>443</v>
      </c>
      <c r="F740" t="s">
        <v>195</v>
      </c>
      <c r="G740" t="s">
        <v>126</v>
      </c>
      <c r="H740" s="82">
        <v>45759</v>
      </c>
      <c r="I740" s="40">
        <v>0</v>
      </c>
      <c r="J740" s="61">
        <v>0</v>
      </c>
      <c r="K740" s="61">
        <v>0</v>
      </c>
    </row>
    <row r="741" spans="5:11" x14ac:dyDescent="0.35">
      <c r="E741" t="s">
        <v>443</v>
      </c>
      <c r="F741" t="s">
        <v>195</v>
      </c>
      <c r="G741" t="s">
        <v>126</v>
      </c>
      <c r="H741" s="82">
        <v>45766</v>
      </c>
      <c r="I741" s="40">
        <v>0</v>
      </c>
      <c r="J741" s="61">
        <v>0</v>
      </c>
      <c r="K741" s="61">
        <v>0</v>
      </c>
    </row>
    <row r="742" spans="5:11" x14ac:dyDescent="0.35">
      <c r="E742" t="s">
        <v>443</v>
      </c>
      <c r="F742" t="s">
        <v>1290</v>
      </c>
      <c r="G742" t="s">
        <v>29</v>
      </c>
      <c r="H742" s="82">
        <v>45872</v>
      </c>
      <c r="I742" s="40">
        <v>30</v>
      </c>
      <c r="J742" s="61">
        <v>210</v>
      </c>
      <c r="K742" s="61">
        <v>6300</v>
      </c>
    </row>
    <row r="743" spans="5:11" x14ac:dyDescent="0.35">
      <c r="E743" t="s">
        <v>443</v>
      </c>
      <c r="F743" t="s">
        <v>1290</v>
      </c>
      <c r="G743" t="s">
        <v>29</v>
      </c>
      <c r="H743" s="82">
        <v>45879</v>
      </c>
      <c r="I743" s="40">
        <v>30</v>
      </c>
      <c r="J743" s="61">
        <v>210</v>
      </c>
      <c r="K743" s="61">
        <v>6300</v>
      </c>
    </row>
    <row r="744" spans="5:11" x14ac:dyDescent="0.35">
      <c r="E744" t="s">
        <v>443</v>
      </c>
      <c r="F744" t="s">
        <v>1290</v>
      </c>
      <c r="G744" t="s">
        <v>29</v>
      </c>
      <c r="H744" s="82">
        <v>45886</v>
      </c>
      <c r="I744" s="40">
        <v>30</v>
      </c>
      <c r="J744" s="61">
        <v>210</v>
      </c>
      <c r="K744" s="61">
        <v>6300</v>
      </c>
    </row>
    <row r="745" spans="5:11" x14ac:dyDescent="0.35">
      <c r="E745" t="s">
        <v>443</v>
      </c>
      <c r="F745" t="s">
        <v>1290</v>
      </c>
      <c r="G745" t="s">
        <v>29</v>
      </c>
      <c r="H745" s="82">
        <v>45893</v>
      </c>
      <c r="I745" s="40">
        <v>30</v>
      </c>
      <c r="J745" s="61">
        <v>210</v>
      </c>
      <c r="K745" s="61">
        <v>6300</v>
      </c>
    </row>
    <row r="746" spans="5:11" x14ac:dyDescent="0.35">
      <c r="E746" t="s">
        <v>443</v>
      </c>
      <c r="F746" t="s">
        <v>1290</v>
      </c>
      <c r="G746" t="s">
        <v>29</v>
      </c>
      <c r="H746" s="82">
        <v>45900</v>
      </c>
      <c r="I746" s="40">
        <v>30</v>
      </c>
      <c r="J746" s="61">
        <v>210</v>
      </c>
      <c r="K746" s="61">
        <v>6300</v>
      </c>
    </row>
    <row r="747" spans="5:11" x14ac:dyDescent="0.35">
      <c r="E747" t="s">
        <v>443</v>
      </c>
      <c r="F747" t="s">
        <v>1290</v>
      </c>
      <c r="G747" t="s">
        <v>29</v>
      </c>
      <c r="H747" s="82">
        <v>45907</v>
      </c>
      <c r="I747" s="40">
        <v>30</v>
      </c>
      <c r="J747" s="61">
        <v>210</v>
      </c>
      <c r="K747" s="61">
        <v>6300</v>
      </c>
    </row>
    <row r="748" spans="5:11" x14ac:dyDescent="0.35">
      <c r="E748" t="s">
        <v>443</v>
      </c>
      <c r="F748" t="s">
        <v>1290</v>
      </c>
      <c r="G748" t="s">
        <v>29</v>
      </c>
      <c r="H748" s="82">
        <v>45914</v>
      </c>
      <c r="I748" s="40">
        <v>30</v>
      </c>
      <c r="J748" s="61">
        <v>210</v>
      </c>
      <c r="K748" s="61">
        <v>6300</v>
      </c>
    </row>
    <row r="749" spans="5:11" x14ac:dyDescent="0.35">
      <c r="E749" t="s">
        <v>443</v>
      </c>
      <c r="F749" t="s">
        <v>1291</v>
      </c>
      <c r="G749" t="s">
        <v>28</v>
      </c>
      <c r="H749" s="82">
        <v>45865</v>
      </c>
      <c r="I749" s="40">
        <v>30</v>
      </c>
      <c r="J749" s="61">
        <v>210</v>
      </c>
      <c r="K749" s="61">
        <v>6300</v>
      </c>
    </row>
    <row r="750" spans="5:11" x14ac:dyDescent="0.35">
      <c r="E750" t="s">
        <v>443</v>
      </c>
      <c r="F750" t="s">
        <v>1291</v>
      </c>
      <c r="G750" t="s">
        <v>28</v>
      </c>
      <c r="H750" s="82">
        <v>45872</v>
      </c>
      <c r="I750" s="40">
        <v>30</v>
      </c>
      <c r="J750" s="61">
        <v>210</v>
      </c>
      <c r="K750" s="61">
        <v>6300</v>
      </c>
    </row>
    <row r="751" spans="5:11" x14ac:dyDescent="0.35">
      <c r="E751" t="s">
        <v>443</v>
      </c>
      <c r="F751" t="s">
        <v>1291</v>
      </c>
      <c r="G751" t="s">
        <v>28</v>
      </c>
      <c r="H751" s="82">
        <v>45879</v>
      </c>
      <c r="I751" s="40">
        <v>30</v>
      </c>
      <c r="J751" s="61">
        <v>210</v>
      </c>
      <c r="K751" s="61">
        <v>6300</v>
      </c>
    </row>
    <row r="752" spans="5:11" x14ac:dyDescent="0.35">
      <c r="E752" t="s">
        <v>443</v>
      </c>
      <c r="F752" t="s">
        <v>1291</v>
      </c>
      <c r="G752" t="s">
        <v>28</v>
      </c>
      <c r="H752" s="82">
        <v>45886</v>
      </c>
      <c r="I752" s="40">
        <v>30</v>
      </c>
      <c r="J752" s="61">
        <v>210</v>
      </c>
      <c r="K752" s="61">
        <v>6300</v>
      </c>
    </row>
    <row r="753" spans="5:11" x14ac:dyDescent="0.35">
      <c r="E753" t="s">
        <v>443</v>
      </c>
      <c r="F753" t="s">
        <v>1291</v>
      </c>
      <c r="G753" t="s">
        <v>28</v>
      </c>
      <c r="H753" s="82">
        <v>45893</v>
      </c>
      <c r="I753" s="40">
        <v>30</v>
      </c>
      <c r="J753" s="61">
        <v>210</v>
      </c>
      <c r="K753" s="61">
        <v>6300</v>
      </c>
    </row>
    <row r="754" spans="5:11" x14ac:dyDescent="0.35">
      <c r="E754" t="s">
        <v>443</v>
      </c>
      <c r="F754" t="s">
        <v>1291</v>
      </c>
      <c r="G754" t="s">
        <v>28</v>
      </c>
      <c r="H754" s="82">
        <v>45900</v>
      </c>
      <c r="I754" s="40">
        <v>30</v>
      </c>
      <c r="J754" s="61">
        <v>210</v>
      </c>
      <c r="K754" s="61">
        <v>6300</v>
      </c>
    </row>
    <row r="755" spans="5:11" x14ac:dyDescent="0.35">
      <c r="E755" t="s">
        <v>443</v>
      </c>
      <c r="F755" t="s">
        <v>1291</v>
      </c>
      <c r="G755" t="s">
        <v>28</v>
      </c>
      <c r="H755" s="82">
        <v>45907</v>
      </c>
      <c r="I755" s="40">
        <v>30</v>
      </c>
      <c r="J755" s="61">
        <v>210</v>
      </c>
      <c r="K755" s="61">
        <v>6300</v>
      </c>
    </row>
    <row r="756" spans="5:11" x14ac:dyDescent="0.35">
      <c r="E756" t="s">
        <v>477</v>
      </c>
      <c r="F756" t="s">
        <v>89</v>
      </c>
      <c r="G756" t="s">
        <v>26</v>
      </c>
      <c r="H756" s="82">
        <v>45899</v>
      </c>
      <c r="I756" s="40">
        <v>0</v>
      </c>
      <c r="J756" s="61">
        <v>0</v>
      </c>
      <c r="K756" s="61">
        <v>0</v>
      </c>
    </row>
    <row r="757" spans="5:11" x14ac:dyDescent="0.35">
      <c r="E757" t="s">
        <v>477</v>
      </c>
      <c r="F757" t="s">
        <v>89</v>
      </c>
      <c r="G757" t="s">
        <v>26</v>
      </c>
      <c r="H757" s="82">
        <v>45871</v>
      </c>
      <c r="I757" s="40">
        <v>0</v>
      </c>
      <c r="J757" s="61">
        <v>0</v>
      </c>
      <c r="K757" s="61">
        <v>0</v>
      </c>
    </row>
    <row r="758" spans="5:11" x14ac:dyDescent="0.35">
      <c r="E758" t="s">
        <v>477</v>
      </c>
      <c r="F758" t="s">
        <v>89</v>
      </c>
      <c r="G758" t="s">
        <v>26</v>
      </c>
      <c r="H758" s="82">
        <v>45878</v>
      </c>
      <c r="I758" s="40">
        <v>0</v>
      </c>
      <c r="J758" s="61">
        <v>0</v>
      </c>
      <c r="K758" s="61">
        <v>0</v>
      </c>
    </row>
    <row r="759" spans="5:11" x14ac:dyDescent="0.35">
      <c r="E759" t="s">
        <v>477</v>
      </c>
      <c r="F759" t="s">
        <v>89</v>
      </c>
      <c r="G759" t="s">
        <v>26</v>
      </c>
      <c r="H759" s="82">
        <v>45885</v>
      </c>
      <c r="I759" s="40">
        <v>0</v>
      </c>
      <c r="J759" s="61">
        <v>0</v>
      </c>
      <c r="K759" s="61">
        <v>0</v>
      </c>
    </row>
    <row r="760" spans="5:11" x14ac:dyDescent="0.35">
      <c r="E760" t="s">
        <v>477</v>
      </c>
      <c r="F760" t="s">
        <v>89</v>
      </c>
      <c r="G760" t="s">
        <v>26</v>
      </c>
      <c r="H760" s="82">
        <v>45892</v>
      </c>
      <c r="I760" s="40">
        <v>0</v>
      </c>
      <c r="J760" s="61">
        <v>0</v>
      </c>
      <c r="K760" s="61">
        <v>0</v>
      </c>
    </row>
    <row r="761" spans="5:11" x14ac:dyDescent="0.35">
      <c r="E761" t="s">
        <v>477</v>
      </c>
      <c r="F761" t="s">
        <v>88</v>
      </c>
      <c r="G761" t="s">
        <v>27</v>
      </c>
      <c r="H761" s="82">
        <v>45899</v>
      </c>
      <c r="I761" s="40">
        <v>0</v>
      </c>
      <c r="J761" s="61">
        <v>0</v>
      </c>
      <c r="K761" s="61">
        <v>0</v>
      </c>
    </row>
    <row r="762" spans="5:11" x14ac:dyDescent="0.35">
      <c r="E762" t="s">
        <v>477</v>
      </c>
      <c r="F762" t="s">
        <v>88</v>
      </c>
      <c r="G762" t="s">
        <v>27</v>
      </c>
      <c r="H762" s="82">
        <v>45906</v>
      </c>
      <c r="I762" s="40">
        <v>0</v>
      </c>
      <c r="J762" s="61">
        <v>0</v>
      </c>
      <c r="K762" s="61">
        <v>0</v>
      </c>
    </row>
    <row r="763" spans="5:11" x14ac:dyDescent="0.35">
      <c r="E763" t="s">
        <v>477</v>
      </c>
      <c r="F763" t="s">
        <v>88</v>
      </c>
      <c r="G763" t="s">
        <v>27</v>
      </c>
      <c r="H763" s="82">
        <v>45878</v>
      </c>
      <c r="I763" s="40">
        <v>0</v>
      </c>
      <c r="J763" s="61">
        <v>0</v>
      </c>
      <c r="K763" s="61">
        <v>0</v>
      </c>
    </row>
    <row r="764" spans="5:11" x14ac:dyDescent="0.35">
      <c r="E764" t="s">
        <v>477</v>
      </c>
      <c r="F764" t="s">
        <v>88</v>
      </c>
      <c r="G764" t="s">
        <v>27</v>
      </c>
      <c r="H764" s="82">
        <v>45885</v>
      </c>
      <c r="I764" s="40">
        <v>0</v>
      </c>
      <c r="J764" s="61">
        <v>0</v>
      </c>
      <c r="K764" s="61">
        <v>0</v>
      </c>
    </row>
    <row r="765" spans="5:11" x14ac:dyDescent="0.35">
      <c r="E765" t="s">
        <v>477</v>
      </c>
      <c r="F765" t="s">
        <v>88</v>
      </c>
      <c r="G765" t="s">
        <v>27</v>
      </c>
      <c r="H765" s="82">
        <v>45892</v>
      </c>
      <c r="I765" s="40">
        <v>0</v>
      </c>
      <c r="J765" s="61">
        <v>0</v>
      </c>
      <c r="K765" s="61">
        <v>0</v>
      </c>
    </row>
    <row r="766" spans="5:11" x14ac:dyDescent="0.35">
      <c r="E766" t="s">
        <v>477</v>
      </c>
      <c r="F766" t="s">
        <v>447</v>
      </c>
      <c r="G766" t="s">
        <v>28</v>
      </c>
      <c r="H766" s="82">
        <v>45765</v>
      </c>
      <c r="I766" s="40">
        <v>61</v>
      </c>
      <c r="J766" s="61">
        <v>260.40983606557376</v>
      </c>
      <c r="K766" s="61">
        <v>15885</v>
      </c>
    </row>
    <row r="767" spans="5:11" x14ac:dyDescent="0.35">
      <c r="E767" t="s">
        <v>477</v>
      </c>
      <c r="F767" t="s">
        <v>447</v>
      </c>
      <c r="G767" t="s">
        <v>28</v>
      </c>
      <c r="H767" s="82">
        <v>45772</v>
      </c>
      <c r="I767" s="40">
        <v>40</v>
      </c>
      <c r="J767" s="61">
        <v>231.25</v>
      </c>
      <c r="K767" s="61">
        <v>9250</v>
      </c>
    </row>
    <row r="768" spans="5:11" x14ac:dyDescent="0.35">
      <c r="E768" t="s">
        <v>477</v>
      </c>
      <c r="F768" t="s">
        <v>445</v>
      </c>
      <c r="G768" t="s">
        <v>29</v>
      </c>
      <c r="H768" s="82">
        <v>45772</v>
      </c>
      <c r="I768" s="40">
        <v>61</v>
      </c>
      <c r="J768" s="61">
        <v>260.40983606557376</v>
      </c>
      <c r="K768" s="61">
        <v>15885</v>
      </c>
    </row>
    <row r="769" spans="5:11" x14ac:dyDescent="0.35">
      <c r="E769" t="s">
        <v>477</v>
      </c>
      <c r="F769" t="s">
        <v>445</v>
      </c>
      <c r="G769" t="s">
        <v>29</v>
      </c>
      <c r="H769" s="82">
        <v>45779</v>
      </c>
      <c r="I769" s="40">
        <v>40</v>
      </c>
      <c r="J769" s="61">
        <v>231.25</v>
      </c>
      <c r="K769" s="61">
        <v>9250</v>
      </c>
    </row>
    <row r="770" spans="5:11" x14ac:dyDescent="0.35">
      <c r="E770" t="s">
        <v>477</v>
      </c>
      <c r="F770" t="s">
        <v>479</v>
      </c>
      <c r="G770" t="s">
        <v>28</v>
      </c>
      <c r="H770" s="82">
        <v>45765</v>
      </c>
      <c r="I770" s="40">
        <v>40</v>
      </c>
      <c r="J770" s="61">
        <v>285</v>
      </c>
      <c r="K770" s="61">
        <v>11400</v>
      </c>
    </row>
    <row r="771" spans="5:11" x14ac:dyDescent="0.35">
      <c r="E771" t="s">
        <v>477</v>
      </c>
      <c r="F771" t="s">
        <v>480</v>
      </c>
      <c r="G771" t="s">
        <v>29</v>
      </c>
      <c r="H771" s="82">
        <v>45772</v>
      </c>
      <c r="I771" s="40">
        <v>40</v>
      </c>
      <c r="J771" s="61">
        <v>285</v>
      </c>
      <c r="K771" s="61">
        <v>11400</v>
      </c>
    </row>
    <row r="772" spans="5:11" x14ac:dyDescent="0.35">
      <c r="E772" t="s">
        <v>477</v>
      </c>
      <c r="F772" t="s">
        <v>1249</v>
      </c>
      <c r="G772" t="s">
        <v>26</v>
      </c>
      <c r="H772" s="82">
        <v>45870</v>
      </c>
      <c r="I772" s="40">
        <v>10</v>
      </c>
      <c r="J772" s="61">
        <v>210</v>
      </c>
      <c r="K772" s="61">
        <v>2100</v>
      </c>
    </row>
    <row r="773" spans="5:11" x14ac:dyDescent="0.35">
      <c r="E773" t="s">
        <v>477</v>
      </c>
      <c r="F773" t="s">
        <v>1249</v>
      </c>
      <c r="G773" t="s">
        <v>26</v>
      </c>
      <c r="H773" s="82">
        <v>45877</v>
      </c>
      <c r="I773" s="40">
        <v>20</v>
      </c>
      <c r="J773" s="61">
        <v>210</v>
      </c>
      <c r="K773" s="61">
        <v>4200</v>
      </c>
    </row>
    <row r="774" spans="5:11" x14ac:dyDescent="0.35">
      <c r="E774" t="s">
        <v>477</v>
      </c>
      <c r="F774" t="s">
        <v>1249</v>
      </c>
      <c r="G774" t="s">
        <v>26</v>
      </c>
      <c r="H774" s="82">
        <v>45884</v>
      </c>
      <c r="I774" s="40">
        <v>20</v>
      </c>
      <c r="J774" s="61">
        <v>210</v>
      </c>
      <c r="K774" s="61">
        <v>4200</v>
      </c>
    </row>
    <row r="775" spans="5:11" x14ac:dyDescent="0.35">
      <c r="E775" t="s">
        <v>477</v>
      </c>
      <c r="F775" t="s">
        <v>1249</v>
      </c>
      <c r="G775" t="s">
        <v>26</v>
      </c>
      <c r="H775" s="82">
        <v>45891</v>
      </c>
      <c r="I775" s="40">
        <v>20</v>
      </c>
      <c r="J775" s="61">
        <v>210</v>
      </c>
      <c r="K775" s="61">
        <v>4200</v>
      </c>
    </row>
    <row r="776" spans="5:11" x14ac:dyDescent="0.35">
      <c r="E776" t="s">
        <v>477</v>
      </c>
      <c r="F776" t="s">
        <v>1249</v>
      </c>
      <c r="G776" t="s">
        <v>26</v>
      </c>
      <c r="H776" s="82">
        <v>45898</v>
      </c>
      <c r="I776" s="40">
        <v>10</v>
      </c>
      <c r="J776" s="61">
        <v>210</v>
      </c>
      <c r="K776" s="61">
        <v>2100</v>
      </c>
    </row>
    <row r="777" spans="5:11" x14ac:dyDescent="0.35">
      <c r="E777" t="s">
        <v>477</v>
      </c>
      <c r="F777" t="s">
        <v>1248</v>
      </c>
      <c r="G777" t="s">
        <v>27</v>
      </c>
      <c r="H777" s="82">
        <v>45877</v>
      </c>
      <c r="I777" s="40">
        <v>10</v>
      </c>
      <c r="J777" s="61">
        <v>210</v>
      </c>
      <c r="K777" s="61">
        <v>2100</v>
      </c>
    </row>
    <row r="778" spans="5:11" x14ac:dyDescent="0.35">
      <c r="E778" t="s">
        <v>477</v>
      </c>
      <c r="F778" t="s">
        <v>1248</v>
      </c>
      <c r="G778" t="s">
        <v>27</v>
      </c>
      <c r="H778" s="82">
        <v>45884</v>
      </c>
      <c r="I778" s="40">
        <v>20</v>
      </c>
      <c r="J778" s="61">
        <v>210</v>
      </c>
      <c r="K778" s="61">
        <v>4200</v>
      </c>
    </row>
    <row r="779" spans="5:11" x14ac:dyDescent="0.35">
      <c r="E779" t="s">
        <v>477</v>
      </c>
      <c r="F779" t="s">
        <v>1248</v>
      </c>
      <c r="G779" t="s">
        <v>27</v>
      </c>
      <c r="H779" s="82">
        <v>45891</v>
      </c>
      <c r="I779" s="40">
        <v>20</v>
      </c>
      <c r="J779" s="61">
        <v>210</v>
      </c>
      <c r="K779" s="61">
        <v>4200</v>
      </c>
    </row>
    <row r="780" spans="5:11" x14ac:dyDescent="0.35">
      <c r="E780" t="s">
        <v>477</v>
      </c>
      <c r="F780" t="s">
        <v>1248</v>
      </c>
      <c r="G780" t="s">
        <v>27</v>
      </c>
      <c r="H780" s="82">
        <v>45898</v>
      </c>
      <c r="I780" s="40">
        <v>20</v>
      </c>
      <c r="J780" s="61">
        <v>210</v>
      </c>
      <c r="K780" s="61">
        <v>4200</v>
      </c>
    </row>
    <row r="781" spans="5:11" x14ac:dyDescent="0.35">
      <c r="E781" t="s">
        <v>477</v>
      </c>
      <c r="F781" t="s">
        <v>1248</v>
      </c>
      <c r="G781" t="s">
        <v>27</v>
      </c>
      <c r="H781" s="82">
        <v>45905</v>
      </c>
      <c r="I781" s="40">
        <v>10</v>
      </c>
      <c r="J781" s="61">
        <v>210</v>
      </c>
      <c r="K781" s="61">
        <v>2100</v>
      </c>
    </row>
    <row r="782" spans="5:11" x14ac:dyDescent="0.35">
      <c r="E782" t="s">
        <v>478</v>
      </c>
      <c r="F782" t="s">
        <v>480</v>
      </c>
      <c r="G782" t="s">
        <v>296</v>
      </c>
      <c r="H782" s="82">
        <v>45772</v>
      </c>
      <c r="I782" s="40">
        <v>80</v>
      </c>
      <c r="J782" s="61">
        <v>280</v>
      </c>
      <c r="K782" s="61">
        <v>22400</v>
      </c>
    </row>
    <row r="783" spans="5:11" x14ac:dyDescent="0.35">
      <c r="E783" t="s">
        <v>478</v>
      </c>
      <c r="F783" t="s">
        <v>480</v>
      </c>
      <c r="G783" t="s">
        <v>296</v>
      </c>
      <c r="H783" s="82">
        <v>45779</v>
      </c>
      <c r="I783" s="40">
        <v>96</v>
      </c>
      <c r="J783" s="61">
        <v>280</v>
      </c>
      <c r="K783" s="61">
        <v>26880</v>
      </c>
    </row>
    <row r="784" spans="5:11" x14ac:dyDescent="0.35">
      <c r="E784" t="s">
        <v>478</v>
      </c>
      <c r="F784" t="s">
        <v>654</v>
      </c>
      <c r="G784" t="s">
        <v>297</v>
      </c>
      <c r="H784" s="82">
        <v>45765</v>
      </c>
      <c r="I784" s="40">
        <v>80</v>
      </c>
      <c r="J784" s="61">
        <v>280</v>
      </c>
      <c r="K784" s="61">
        <v>22400</v>
      </c>
    </row>
    <row r="785" spans="5:11" x14ac:dyDescent="0.35">
      <c r="E785" t="s">
        <v>478</v>
      </c>
      <c r="F785" t="s">
        <v>654</v>
      </c>
      <c r="G785" t="s">
        <v>297</v>
      </c>
      <c r="H785" s="82">
        <v>45772</v>
      </c>
      <c r="I785" s="40">
        <v>100</v>
      </c>
      <c r="J785" s="61">
        <v>280</v>
      </c>
      <c r="K785" s="61">
        <v>28000</v>
      </c>
    </row>
    <row r="786" spans="5:11" x14ac:dyDescent="0.35">
      <c r="E786" t="s">
        <v>497</v>
      </c>
      <c r="F786" t="s">
        <v>447</v>
      </c>
      <c r="G786" t="s">
        <v>28</v>
      </c>
      <c r="H786" s="82">
        <v>45772</v>
      </c>
      <c r="I786" s="40">
        <v>10</v>
      </c>
      <c r="J786" s="61">
        <v>245</v>
      </c>
      <c r="K786" s="61">
        <v>2450</v>
      </c>
    </row>
    <row r="787" spans="5:11" x14ac:dyDescent="0.35">
      <c r="E787" t="s">
        <v>497</v>
      </c>
      <c r="F787" t="s">
        <v>445</v>
      </c>
      <c r="G787" t="s">
        <v>29</v>
      </c>
      <c r="H787" s="82">
        <v>45779</v>
      </c>
      <c r="I787" s="40">
        <v>10</v>
      </c>
      <c r="J787" s="61">
        <v>245</v>
      </c>
      <c r="K787" s="61">
        <v>2450</v>
      </c>
    </row>
    <row r="788" spans="5:11" x14ac:dyDescent="0.35">
      <c r="E788" t="s">
        <v>499</v>
      </c>
      <c r="F788" t="s">
        <v>89</v>
      </c>
      <c r="G788" t="s">
        <v>26</v>
      </c>
      <c r="H788" s="82">
        <v>45913</v>
      </c>
      <c r="I788" s="40">
        <v>0</v>
      </c>
      <c r="J788" s="61">
        <v>0</v>
      </c>
      <c r="K788" s="61">
        <v>0</v>
      </c>
    </row>
    <row r="789" spans="5:11" x14ac:dyDescent="0.35">
      <c r="E789" t="s">
        <v>499</v>
      </c>
      <c r="F789" t="s">
        <v>89</v>
      </c>
      <c r="G789" t="s">
        <v>26</v>
      </c>
      <c r="H789" s="82">
        <v>45836</v>
      </c>
      <c r="I789" s="40">
        <v>0</v>
      </c>
      <c r="J789" s="61">
        <v>0</v>
      </c>
      <c r="K789" s="61">
        <v>0</v>
      </c>
    </row>
    <row r="790" spans="5:11" x14ac:dyDescent="0.35">
      <c r="E790" t="s">
        <v>499</v>
      </c>
      <c r="F790" t="s">
        <v>89</v>
      </c>
      <c r="G790" t="s">
        <v>26</v>
      </c>
      <c r="H790" s="82">
        <v>45843</v>
      </c>
      <c r="I790" s="40">
        <v>0</v>
      </c>
      <c r="J790" s="61">
        <v>0</v>
      </c>
      <c r="K790" s="61">
        <v>0</v>
      </c>
    </row>
    <row r="791" spans="5:11" x14ac:dyDescent="0.35">
      <c r="E791" t="s">
        <v>499</v>
      </c>
      <c r="F791" t="s">
        <v>89</v>
      </c>
      <c r="G791" t="s">
        <v>26</v>
      </c>
      <c r="H791" s="82">
        <v>45850</v>
      </c>
      <c r="I791" s="40">
        <v>0</v>
      </c>
      <c r="J791" s="61">
        <v>0</v>
      </c>
      <c r="K791" s="61">
        <v>0</v>
      </c>
    </row>
    <row r="792" spans="5:11" x14ac:dyDescent="0.35">
      <c r="E792" t="s">
        <v>499</v>
      </c>
      <c r="F792" t="s">
        <v>89</v>
      </c>
      <c r="G792" t="s">
        <v>26</v>
      </c>
      <c r="H792" s="82">
        <v>45857</v>
      </c>
      <c r="I792" s="40">
        <v>2</v>
      </c>
      <c r="J792" s="61">
        <v>170</v>
      </c>
      <c r="K792" s="61">
        <v>340</v>
      </c>
    </row>
    <row r="793" spans="5:11" x14ac:dyDescent="0.35">
      <c r="E793" t="s">
        <v>499</v>
      </c>
      <c r="F793" t="s">
        <v>89</v>
      </c>
      <c r="G793" t="s">
        <v>26</v>
      </c>
      <c r="H793" s="82">
        <v>45864</v>
      </c>
      <c r="I793" s="40">
        <v>0</v>
      </c>
      <c r="J793" s="61">
        <v>0</v>
      </c>
      <c r="K793" s="61">
        <v>0</v>
      </c>
    </row>
    <row r="794" spans="5:11" x14ac:dyDescent="0.35">
      <c r="E794" t="s">
        <v>499</v>
      </c>
      <c r="F794" t="s">
        <v>88</v>
      </c>
      <c r="G794" t="s">
        <v>27</v>
      </c>
      <c r="H794" s="82">
        <v>45920</v>
      </c>
      <c r="I794" s="40">
        <v>0</v>
      </c>
      <c r="J794" s="61">
        <v>0</v>
      </c>
      <c r="K794" s="61">
        <v>0</v>
      </c>
    </row>
    <row r="795" spans="5:11" x14ac:dyDescent="0.35">
      <c r="E795" t="s">
        <v>499</v>
      </c>
      <c r="F795" t="s">
        <v>88</v>
      </c>
      <c r="G795" t="s">
        <v>27</v>
      </c>
      <c r="H795" s="82">
        <v>45843</v>
      </c>
      <c r="I795" s="40">
        <v>0</v>
      </c>
      <c r="J795" s="61">
        <v>0</v>
      </c>
      <c r="K795" s="61">
        <v>0</v>
      </c>
    </row>
    <row r="796" spans="5:11" x14ac:dyDescent="0.35">
      <c r="E796" t="s">
        <v>499</v>
      </c>
      <c r="F796" t="s">
        <v>88</v>
      </c>
      <c r="G796" t="s">
        <v>27</v>
      </c>
      <c r="H796" s="82">
        <v>45850</v>
      </c>
      <c r="I796" s="40">
        <v>0</v>
      </c>
      <c r="J796" s="61">
        <v>0</v>
      </c>
      <c r="K796" s="61">
        <v>0</v>
      </c>
    </row>
    <row r="797" spans="5:11" x14ac:dyDescent="0.35">
      <c r="E797" t="s">
        <v>499</v>
      </c>
      <c r="F797" t="s">
        <v>88</v>
      </c>
      <c r="G797" t="s">
        <v>27</v>
      </c>
      <c r="H797" s="82">
        <v>45857</v>
      </c>
      <c r="I797" s="40">
        <v>0</v>
      </c>
      <c r="J797" s="61">
        <v>0</v>
      </c>
      <c r="K797" s="61">
        <v>0</v>
      </c>
    </row>
    <row r="798" spans="5:11" x14ac:dyDescent="0.35">
      <c r="E798" t="s">
        <v>499</v>
      </c>
      <c r="F798" t="s">
        <v>88</v>
      </c>
      <c r="G798" t="s">
        <v>27</v>
      </c>
      <c r="H798" s="82">
        <v>45864</v>
      </c>
      <c r="I798" s="40">
        <v>2</v>
      </c>
      <c r="J798" s="61">
        <v>170</v>
      </c>
      <c r="K798" s="61">
        <v>340</v>
      </c>
    </row>
    <row r="799" spans="5:11" x14ac:dyDescent="0.35">
      <c r="E799" t="s">
        <v>499</v>
      </c>
      <c r="F799" t="s">
        <v>88</v>
      </c>
      <c r="G799" t="s">
        <v>27</v>
      </c>
      <c r="H799" s="82">
        <v>45871</v>
      </c>
      <c r="I799" s="40">
        <v>0</v>
      </c>
      <c r="J799" s="61">
        <v>0</v>
      </c>
      <c r="K799" s="61">
        <v>0</v>
      </c>
    </row>
    <row r="800" spans="5:11" x14ac:dyDescent="0.35">
      <c r="E800" t="s">
        <v>499</v>
      </c>
      <c r="F800" t="s">
        <v>190</v>
      </c>
      <c r="G800" t="s">
        <v>163</v>
      </c>
      <c r="H800" s="82">
        <v>45772</v>
      </c>
      <c r="I800" s="40">
        <v>2</v>
      </c>
      <c r="J800" s="61">
        <v>275</v>
      </c>
      <c r="K800" s="61">
        <v>550</v>
      </c>
    </row>
    <row r="801" spans="5:11" x14ac:dyDescent="0.35">
      <c r="E801" t="s">
        <v>499</v>
      </c>
      <c r="F801" t="s">
        <v>191</v>
      </c>
      <c r="G801" t="s">
        <v>162</v>
      </c>
      <c r="H801" s="82">
        <v>45779</v>
      </c>
      <c r="I801" s="40">
        <v>2</v>
      </c>
      <c r="J801" s="61">
        <v>275</v>
      </c>
      <c r="K801" s="61">
        <v>550</v>
      </c>
    </row>
    <row r="802" spans="5:11" x14ac:dyDescent="0.35">
      <c r="E802" t="s">
        <v>499</v>
      </c>
      <c r="F802" t="s">
        <v>922</v>
      </c>
      <c r="G802" t="s">
        <v>130</v>
      </c>
      <c r="H802" s="82">
        <v>45899</v>
      </c>
      <c r="I802" s="40">
        <v>0</v>
      </c>
      <c r="J802" s="61">
        <v>0</v>
      </c>
      <c r="K802" s="61">
        <v>0</v>
      </c>
    </row>
    <row r="803" spans="5:11" x14ac:dyDescent="0.35">
      <c r="E803" t="s">
        <v>499</v>
      </c>
      <c r="F803" t="s">
        <v>922</v>
      </c>
      <c r="G803" t="s">
        <v>130</v>
      </c>
      <c r="H803" s="82">
        <v>45885</v>
      </c>
      <c r="I803" s="40">
        <v>0</v>
      </c>
      <c r="J803" s="61">
        <v>0</v>
      </c>
      <c r="K803" s="61">
        <v>0</v>
      </c>
    </row>
    <row r="804" spans="5:11" x14ac:dyDescent="0.35">
      <c r="E804" t="s">
        <v>499</v>
      </c>
      <c r="F804" t="s">
        <v>922</v>
      </c>
      <c r="G804" t="s">
        <v>130</v>
      </c>
      <c r="H804" s="82">
        <v>45892</v>
      </c>
      <c r="I804" s="40">
        <v>0</v>
      </c>
      <c r="J804" s="61">
        <v>0</v>
      </c>
      <c r="K804" s="61">
        <v>0</v>
      </c>
    </row>
    <row r="805" spans="5:11" x14ac:dyDescent="0.35">
      <c r="E805" t="s">
        <v>499</v>
      </c>
      <c r="F805" t="s">
        <v>921</v>
      </c>
      <c r="G805" t="s">
        <v>126</v>
      </c>
      <c r="H805" s="82">
        <v>45899</v>
      </c>
      <c r="I805" s="40">
        <v>0</v>
      </c>
      <c r="J805" s="61">
        <v>0</v>
      </c>
      <c r="K805" s="61">
        <v>0</v>
      </c>
    </row>
    <row r="806" spans="5:11" x14ac:dyDescent="0.35">
      <c r="E806" t="s">
        <v>499</v>
      </c>
      <c r="F806" t="s">
        <v>921</v>
      </c>
      <c r="G806" t="s">
        <v>126</v>
      </c>
      <c r="H806" s="82">
        <v>45906</v>
      </c>
      <c r="I806" s="40">
        <v>0</v>
      </c>
      <c r="J806" s="61">
        <v>0</v>
      </c>
      <c r="K806" s="61">
        <v>0</v>
      </c>
    </row>
    <row r="807" spans="5:11" x14ac:dyDescent="0.35">
      <c r="E807" t="s">
        <v>499</v>
      </c>
      <c r="F807" t="s">
        <v>921</v>
      </c>
      <c r="G807" t="s">
        <v>126</v>
      </c>
      <c r="H807" s="82">
        <v>45892</v>
      </c>
      <c r="I807" s="40">
        <v>0</v>
      </c>
      <c r="J807" s="61">
        <v>0</v>
      </c>
      <c r="K807" s="61">
        <v>0</v>
      </c>
    </row>
    <row r="808" spans="5:11" x14ac:dyDescent="0.35">
      <c r="E808" t="s">
        <v>499</v>
      </c>
      <c r="F808" t="s">
        <v>1203</v>
      </c>
      <c r="G808" t="s">
        <v>28</v>
      </c>
      <c r="H808" s="82">
        <v>45866</v>
      </c>
      <c r="I808" s="40">
        <v>20</v>
      </c>
      <c r="J808" s="61">
        <v>245</v>
      </c>
      <c r="K808" s="61">
        <v>4900</v>
      </c>
    </row>
    <row r="809" spans="5:11" x14ac:dyDescent="0.35">
      <c r="E809" t="s">
        <v>499</v>
      </c>
      <c r="F809" t="s">
        <v>1203</v>
      </c>
      <c r="G809" t="s">
        <v>28</v>
      </c>
      <c r="H809" s="82">
        <v>45873</v>
      </c>
      <c r="I809" s="40">
        <v>20</v>
      </c>
      <c r="J809" s="61">
        <v>245</v>
      </c>
      <c r="K809" s="61">
        <v>4900</v>
      </c>
    </row>
    <row r="810" spans="5:11" x14ac:dyDescent="0.35">
      <c r="E810" t="s">
        <v>499</v>
      </c>
      <c r="F810" t="s">
        <v>1203</v>
      </c>
      <c r="G810" t="s">
        <v>28</v>
      </c>
      <c r="H810" s="82">
        <v>45880</v>
      </c>
      <c r="I810" s="40">
        <v>20</v>
      </c>
      <c r="J810" s="61">
        <v>245</v>
      </c>
      <c r="K810" s="61">
        <v>4900</v>
      </c>
    </row>
    <row r="811" spans="5:11" x14ac:dyDescent="0.35">
      <c r="E811" t="s">
        <v>499</v>
      </c>
      <c r="F811" t="s">
        <v>1203</v>
      </c>
      <c r="G811" t="s">
        <v>28</v>
      </c>
      <c r="H811" s="82">
        <v>45887</v>
      </c>
      <c r="I811" s="40">
        <v>20</v>
      </c>
      <c r="J811" s="61">
        <v>245</v>
      </c>
      <c r="K811" s="61">
        <v>4900</v>
      </c>
    </row>
    <row r="812" spans="5:11" x14ac:dyDescent="0.35">
      <c r="E812" t="s">
        <v>499</v>
      </c>
      <c r="F812" t="s">
        <v>1202</v>
      </c>
      <c r="G812" t="s">
        <v>29</v>
      </c>
      <c r="H812" s="82">
        <v>45873</v>
      </c>
      <c r="I812" s="40">
        <v>20</v>
      </c>
      <c r="J812" s="61">
        <v>245</v>
      </c>
      <c r="K812" s="61">
        <v>4900</v>
      </c>
    </row>
    <row r="813" spans="5:11" x14ac:dyDescent="0.35">
      <c r="E813" t="s">
        <v>499</v>
      </c>
      <c r="F813" t="s">
        <v>1202</v>
      </c>
      <c r="G813" t="s">
        <v>29</v>
      </c>
      <c r="H813" s="82">
        <v>45880</v>
      </c>
      <c r="I813" s="40">
        <v>20</v>
      </c>
      <c r="J813" s="61">
        <v>245</v>
      </c>
      <c r="K813" s="61">
        <v>4900</v>
      </c>
    </row>
    <row r="814" spans="5:11" x14ac:dyDescent="0.35">
      <c r="E814" t="s">
        <v>499</v>
      </c>
      <c r="F814" t="s">
        <v>1202</v>
      </c>
      <c r="G814" t="s">
        <v>29</v>
      </c>
      <c r="H814" s="82">
        <v>45887</v>
      </c>
      <c r="I814" s="40">
        <v>20</v>
      </c>
      <c r="J814" s="61">
        <v>245</v>
      </c>
      <c r="K814" s="61">
        <v>4900</v>
      </c>
    </row>
    <row r="815" spans="5:11" x14ac:dyDescent="0.35">
      <c r="E815" t="s">
        <v>499</v>
      </c>
      <c r="F815" t="s">
        <v>1202</v>
      </c>
      <c r="G815" t="s">
        <v>29</v>
      </c>
      <c r="H815" s="82">
        <v>45894</v>
      </c>
      <c r="I815" s="40">
        <v>20</v>
      </c>
      <c r="J815" s="61">
        <v>245</v>
      </c>
      <c r="K815" s="61">
        <v>4900</v>
      </c>
    </row>
    <row r="816" spans="5:11" x14ac:dyDescent="0.35">
      <c r="E816" t="s">
        <v>578</v>
      </c>
      <c r="F816" t="s">
        <v>89</v>
      </c>
      <c r="G816" t="s">
        <v>26</v>
      </c>
      <c r="H816" s="82">
        <v>45843</v>
      </c>
      <c r="I816" s="40">
        <v>2</v>
      </c>
      <c r="J816" s="61">
        <v>169.26</v>
      </c>
      <c r="K816" s="61">
        <v>338.52</v>
      </c>
    </row>
    <row r="817" spans="5:11" x14ac:dyDescent="0.35">
      <c r="E817" t="s">
        <v>578</v>
      </c>
      <c r="F817" t="s">
        <v>88</v>
      </c>
      <c r="G817" t="s">
        <v>27</v>
      </c>
      <c r="H817" s="82">
        <v>45766</v>
      </c>
      <c r="I817" s="40">
        <v>5</v>
      </c>
      <c r="J817" s="61">
        <v>158.42000000000002</v>
      </c>
      <c r="K817" s="61">
        <v>792.1</v>
      </c>
    </row>
    <row r="818" spans="5:11" x14ac:dyDescent="0.35">
      <c r="E818" t="s">
        <v>578</v>
      </c>
      <c r="F818" t="s">
        <v>88</v>
      </c>
      <c r="G818" t="s">
        <v>27</v>
      </c>
      <c r="H818" s="82">
        <v>45850</v>
      </c>
      <c r="I818" s="40">
        <v>2</v>
      </c>
      <c r="J818" s="61">
        <v>169.72</v>
      </c>
      <c r="K818" s="61">
        <v>339.44</v>
      </c>
    </row>
    <row r="819" spans="5:11" x14ac:dyDescent="0.35">
      <c r="E819" t="s">
        <v>578</v>
      </c>
      <c r="F819" t="s">
        <v>190</v>
      </c>
      <c r="G819" t="s">
        <v>28</v>
      </c>
      <c r="H819" s="82">
        <v>45880</v>
      </c>
      <c r="I819" s="40">
        <v>3</v>
      </c>
      <c r="J819" s="61">
        <v>219.89250000000001</v>
      </c>
      <c r="K819" s="61">
        <v>659.67750000000001</v>
      </c>
    </row>
    <row r="820" spans="5:11" x14ac:dyDescent="0.35">
      <c r="E820" t="s">
        <v>578</v>
      </c>
      <c r="F820" t="s">
        <v>191</v>
      </c>
      <c r="G820" t="s">
        <v>29</v>
      </c>
      <c r="H820" s="82">
        <v>45894</v>
      </c>
      <c r="I820" s="40">
        <v>3</v>
      </c>
      <c r="J820" s="61">
        <v>247.29</v>
      </c>
      <c r="K820" s="61">
        <v>741.87</v>
      </c>
    </row>
    <row r="821" spans="5:11" x14ac:dyDescent="0.35">
      <c r="E821" t="s">
        <v>578</v>
      </c>
      <c r="F821" t="s">
        <v>194</v>
      </c>
      <c r="G821" t="s">
        <v>26</v>
      </c>
      <c r="H821" s="82">
        <v>45759</v>
      </c>
      <c r="I821" s="40">
        <v>5</v>
      </c>
      <c r="J821" s="61">
        <v>157.22999999999996</v>
      </c>
      <c r="K821" s="61">
        <v>786.14999999999986</v>
      </c>
    </row>
    <row r="822" spans="5:11" x14ac:dyDescent="0.35">
      <c r="E822" t="s">
        <v>578</v>
      </c>
      <c r="F822" t="s">
        <v>194</v>
      </c>
      <c r="G822" t="s">
        <v>130</v>
      </c>
      <c r="H822" s="82">
        <v>45766</v>
      </c>
      <c r="I822" s="40">
        <v>4</v>
      </c>
      <c r="J822" s="61">
        <v>285.97000000000003</v>
      </c>
      <c r="K822" s="61">
        <v>1143.8800000000001</v>
      </c>
    </row>
    <row r="823" spans="5:11" x14ac:dyDescent="0.35">
      <c r="E823" t="s">
        <v>578</v>
      </c>
      <c r="F823" t="s">
        <v>194</v>
      </c>
      <c r="G823" t="s">
        <v>130</v>
      </c>
      <c r="H823" s="82">
        <v>45773</v>
      </c>
      <c r="I823" s="40">
        <v>3</v>
      </c>
      <c r="J823" s="61">
        <v>269.95000000000005</v>
      </c>
      <c r="K823" s="61">
        <v>809.85000000000014</v>
      </c>
    </row>
    <row r="824" spans="5:11" x14ac:dyDescent="0.35">
      <c r="E824" t="s">
        <v>578</v>
      </c>
      <c r="F824" t="s">
        <v>195</v>
      </c>
      <c r="G824" t="s">
        <v>126</v>
      </c>
      <c r="H824" s="82">
        <v>45780</v>
      </c>
      <c r="I824" s="40">
        <v>4</v>
      </c>
      <c r="J824" s="61">
        <v>328.86</v>
      </c>
      <c r="K824" s="61">
        <v>1315.44</v>
      </c>
    </row>
    <row r="825" spans="5:11" x14ac:dyDescent="0.35">
      <c r="E825" t="s">
        <v>612</v>
      </c>
      <c r="F825" t="s">
        <v>194</v>
      </c>
      <c r="G825" t="s">
        <v>130</v>
      </c>
      <c r="H825" s="82">
        <v>45766</v>
      </c>
      <c r="I825" s="40">
        <v>20</v>
      </c>
      <c r="J825" s="61">
        <v>255</v>
      </c>
      <c r="K825" s="61">
        <v>5100</v>
      </c>
    </row>
    <row r="826" spans="5:11" x14ac:dyDescent="0.35">
      <c r="E826" t="s">
        <v>612</v>
      </c>
      <c r="F826" t="s">
        <v>195</v>
      </c>
      <c r="G826" t="s">
        <v>126</v>
      </c>
      <c r="H826" s="82">
        <v>45773</v>
      </c>
      <c r="I826" s="40">
        <v>20</v>
      </c>
      <c r="J826" s="61">
        <v>255</v>
      </c>
      <c r="K826" s="61">
        <v>5100</v>
      </c>
    </row>
    <row r="827" spans="5:11" x14ac:dyDescent="0.35">
      <c r="E827" t="s">
        <v>619</v>
      </c>
      <c r="F827" t="s">
        <v>194</v>
      </c>
      <c r="G827" t="s">
        <v>130</v>
      </c>
      <c r="H827" s="82">
        <v>45766</v>
      </c>
      <c r="I827" s="40">
        <v>50</v>
      </c>
      <c r="J827" s="61">
        <v>255</v>
      </c>
      <c r="K827" s="61">
        <v>12750</v>
      </c>
    </row>
    <row r="828" spans="5:11" x14ac:dyDescent="0.35">
      <c r="E828" t="s">
        <v>619</v>
      </c>
      <c r="F828" t="s">
        <v>195</v>
      </c>
      <c r="G828" t="s">
        <v>126</v>
      </c>
      <c r="H828" s="82">
        <v>45773</v>
      </c>
      <c r="I828" s="40">
        <v>50</v>
      </c>
      <c r="J828" s="61">
        <v>255</v>
      </c>
      <c r="K828" s="61">
        <v>12750</v>
      </c>
    </row>
    <row r="829" spans="5:11" x14ac:dyDescent="0.35">
      <c r="E829" t="s">
        <v>619</v>
      </c>
      <c r="F829" t="s">
        <v>764</v>
      </c>
      <c r="G829" t="s">
        <v>532</v>
      </c>
      <c r="H829" s="82">
        <v>45865</v>
      </c>
      <c r="I829" s="40">
        <v>20</v>
      </c>
      <c r="J829" s="61">
        <v>215</v>
      </c>
      <c r="K829" s="61">
        <v>4300</v>
      </c>
    </row>
    <row r="830" spans="5:11" x14ac:dyDescent="0.35">
      <c r="E830" t="s">
        <v>619</v>
      </c>
      <c r="F830" t="s">
        <v>764</v>
      </c>
      <c r="G830" t="s">
        <v>532</v>
      </c>
      <c r="H830" s="82">
        <v>45872</v>
      </c>
      <c r="I830" s="40">
        <v>20</v>
      </c>
      <c r="J830" s="61">
        <v>215</v>
      </c>
      <c r="K830" s="61">
        <v>4300</v>
      </c>
    </row>
    <row r="831" spans="5:11" x14ac:dyDescent="0.35">
      <c r="E831" t="s">
        <v>619</v>
      </c>
      <c r="F831" t="s">
        <v>764</v>
      </c>
      <c r="G831" t="s">
        <v>532</v>
      </c>
      <c r="H831" s="82">
        <v>45879</v>
      </c>
      <c r="I831" s="40">
        <v>20</v>
      </c>
      <c r="J831" s="61">
        <v>215</v>
      </c>
      <c r="K831" s="61">
        <v>4300</v>
      </c>
    </row>
    <row r="832" spans="5:11" x14ac:dyDescent="0.35">
      <c r="E832" t="s">
        <v>619</v>
      </c>
      <c r="F832" t="s">
        <v>764</v>
      </c>
      <c r="G832" t="s">
        <v>532</v>
      </c>
      <c r="H832" s="82">
        <v>45886</v>
      </c>
      <c r="I832" s="40">
        <v>20</v>
      </c>
      <c r="J832" s="61">
        <v>215</v>
      </c>
      <c r="K832" s="61">
        <v>4300</v>
      </c>
    </row>
    <row r="833" spans="5:11" x14ac:dyDescent="0.35">
      <c r="E833" t="s">
        <v>619</v>
      </c>
      <c r="F833" t="s">
        <v>764</v>
      </c>
      <c r="G833" t="s">
        <v>532</v>
      </c>
      <c r="H833" s="82">
        <v>45893</v>
      </c>
      <c r="I833" s="40">
        <v>20</v>
      </c>
      <c r="J833" s="61">
        <v>215</v>
      </c>
      <c r="K833" s="61">
        <v>4300</v>
      </c>
    </row>
    <row r="834" spans="5:11" x14ac:dyDescent="0.35">
      <c r="E834" t="s">
        <v>619</v>
      </c>
      <c r="F834" t="s">
        <v>764</v>
      </c>
      <c r="G834" t="s">
        <v>532</v>
      </c>
      <c r="H834" s="82">
        <v>45900</v>
      </c>
      <c r="I834" s="40">
        <v>22</v>
      </c>
      <c r="J834" s="61">
        <v>215</v>
      </c>
      <c r="K834" s="61">
        <v>4730</v>
      </c>
    </row>
    <row r="835" spans="5:11" x14ac:dyDescent="0.35">
      <c r="E835" t="s">
        <v>619</v>
      </c>
      <c r="F835" t="s">
        <v>764</v>
      </c>
      <c r="G835" t="s">
        <v>532</v>
      </c>
      <c r="H835" s="82">
        <v>45907</v>
      </c>
      <c r="I835" s="40">
        <v>20</v>
      </c>
      <c r="J835" s="61">
        <v>215</v>
      </c>
      <c r="K835" s="61">
        <v>4300</v>
      </c>
    </row>
    <row r="836" spans="5:11" x14ac:dyDescent="0.35">
      <c r="E836" t="s">
        <v>619</v>
      </c>
      <c r="F836" t="s">
        <v>764</v>
      </c>
      <c r="G836" t="s">
        <v>532</v>
      </c>
      <c r="H836" s="82">
        <v>45914</v>
      </c>
      <c r="I836" s="40">
        <v>22</v>
      </c>
      <c r="J836" s="61">
        <v>215</v>
      </c>
      <c r="K836" s="61">
        <v>4730</v>
      </c>
    </row>
    <row r="837" spans="5:11" x14ac:dyDescent="0.35">
      <c r="E837" t="s">
        <v>619</v>
      </c>
      <c r="F837" t="s">
        <v>764</v>
      </c>
      <c r="G837" t="s">
        <v>532</v>
      </c>
      <c r="H837" s="82">
        <v>45921</v>
      </c>
      <c r="I837" s="40">
        <v>21</v>
      </c>
      <c r="J837" s="61">
        <v>215</v>
      </c>
      <c r="K837" s="61">
        <v>4515</v>
      </c>
    </row>
    <row r="838" spans="5:11" x14ac:dyDescent="0.35">
      <c r="E838" t="s">
        <v>619</v>
      </c>
      <c r="F838" t="s">
        <v>764</v>
      </c>
      <c r="G838" t="s">
        <v>532</v>
      </c>
      <c r="H838" s="82">
        <v>45928</v>
      </c>
      <c r="I838" s="40">
        <v>24</v>
      </c>
      <c r="J838" s="61">
        <v>215</v>
      </c>
      <c r="K838" s="61">
        <v>5160</v>
      </c>
    </row>
    <row r="839" spans="5:11" x14ac:dyDescent="0.35">
      <c r="E839" t="s">
        <v>619</v>
      </c>
      <c r="F839" t="s">
        <v>764</v>
      </c>
      <c r="G839" t="s">
        <v>532</v>
      </c>
      <c r="H839" s="82">
        <v>45935</v>
      </c>
      <c r="I839" s="40">
        <v>20</v>
      </c>
      <c r="J839" s="61">
        <v>215</v>
      </c>
      <c r="K839" s="61">
        <v>4300</v>
      </c>
    </row>
    <row r="840" spans="5:11" x14ac:dyDescent="0.35">
      <c r="E840" t="s">
        <v>619</v>
      </c>
      <c r="F840" t="s">
        <v>764</v>
      </c>
      <c r="G840" t="s">
        <v>532</v>
      </c>
      <c r="H840" s="82">
        <v>45942</v>
      </c>
      <c r="I840" s="40">
        <v>20</v>
      </c>
      <c r="J840" s="61">
        <v>215</v>
      </c>
      <c r="K840" s="61">
        <v>4300</v>
      </c>
    </row>
    <row r="841" spans="5:11" x14ac:dyDescent="0.35">
      <c r="E841" t="s">
        <v>619</v>
      </c>
      <c r="F841" t="s">
        <v>764</v>
      </c>
      <c r="G841" t="s">
        <v>532</v>
      </c>
      <c r="H841" s="82">
        <v>45949</v>
      </c>
      <c r="I841" s="40">
        <v>20</v>
      </c>
      <c r="J841" s="61">
        <v>215</v>
      </c>
      <c r="K841" s="61">
        <v>4300</v>
      </c>
    </row>
    <row r="842" spans="5:11" x14ac:dyDescent="0.35">
      <c r="E842" t="s">
        <v>619</v>
      </c>
      <c r="F842" t="s">
        <v>764</v>
      </c>
      <c r="G842" t="s">
        <v>532</v>
      </c>
      <c r="H842" s="82">
        <v>45956</v>
      </c>
      <c r="I842" s="40">
        <v>20</v>
      </c>
      <c r="J842" s="61">
        <v>215</v>
      </c>
      <c r="K842" s="61">
        <v>4300</v>
      </c>
    </row>
    <row r="843" spans="5:11" x14ac:dyDescent="0.35">
      <c r="E843" t="s">
        <v>619</v>
      </c>
      <c r="F843" t="s">
        <v>764</v>
      </c>
      <c r="G843" t="s">
        <v>532</v>
      </c>
      <c r="H843" s="82">
        <v>45858</v>
      </c>
      <c r="I843" s="40">
        <v>21</v>
      </c>
      <c r="J843" s="61">
        <v>215</v>
      </c>
      <c r="K843" s="61">
        <v>4515</v>
      </c>
    </row>
    <row r="844" spans="5:11" x14ac:dyDescent="0.35">
      <c r="E844" t="s">
        <v>619</v>
      </c>
      <c r="F844" t="s">
        <v>747</v>
      </c>
      <c r="G844" t="s">
        <v>530</v>
      </c>
      <c r="H844" s="82">
        <v>45865</v>
      </c>
      <c r="I844" s="40">
        <v>21</v>
      </c>
      <c r="J844" s="61">
        <v>215</v>
      </c>
      <c r="K844" s="61">
        <v>4515</v>
      </c>
    </row>
    <row r="845" spans="5:11" x14ac:dyDescent="0.35">
      <c r="E845" t="s">
        <v>619</v>
      </c>
      <c r="F845" t="s">
        <v>747</v>
      </c>
      <c r="G845" t="s">
        <v>530</v>
      </c>
      <c r="H845" s="82">
        <v>45872</v>
      </c>
      <c r="I845" s="40">
        <v>20</v>
      </c>
      <c r="J845" s="61">
        <v>215</v>
      </c>
      <c r="K845" s="61">
        <v>4300</v>
      </c>
    </row>
    <row r="846" spans="5:11" x14ac:dyDescent="0.35">
      <c r="E846" t="s">
        <v>619</v>
      </c>
      <c r="F846" t="s">
        <v>747</v>
      </c>
      <c r="G846" t="s">
        <v>530</v>
      </c>
      <c r="H846" s="82">
        <v>45879</v>
      </c>
      <c r="I846" s="40">
        <v>20</v>
      </c>
      <c r="J846" s="61">
        <v>215</v>
      </c>
      <c r="K846" s="61">
        <v>4300</v>
      </c>
    </row>
    <row r="847" spans="5:11" x14ac:dyDescent="0.35">
      <c r="E847" t="s">
        <v>619</v>
      </c>
      <c r="F847" t="s">
        <v>747</v>
      </c>
      <c r="G847" t="s">
        <v>530</v>
      </c>
      <c r="H847" s="82">
        <v>45886</v>
      </c>
      <c r="I847" s="40">
        <v>20</v>
      </c>
      <c r="J847" s="61">
        <v>215</v>
      </c>
      <c r="K847" s="61">
        <v>4300</v>
      </c>
    </row>
    <row r="848" spans="5:11" x14ac:dyDescent="0.35">
      <c r="E848" t="s">
        <v>619</v>
      </c>
      <c r="F848" t="s">
        <v>747</v>
      </c>
      <c r="G848" t="s">
        <v>530</v>
      </c>
      <c r="H848" s="82">
        <v>45893</v>
      </c>
      <c r="I848" s="40">
        <v>20</v>
      </c>
      <c r="J848" s="61">
        <v>215</v>
      </c>
      <c r="K848" s="61">
        <v>4300</v>
      </c>
    </row>
    <row r="849" spans="5:11" x14ac:dyDescent="0.35">
      <c r="E849" t="s">
        <v>619</v>
      </c>
      <c r="F849" t="s">
        <v>747</v>
      </c>
      <c r="G849" t="s">
        <v>530</v>
      </c>
      <c r="H849" s="82">
        <v>45900</v>
      </c>
      <c r="I849" s="40">
        <v>20</v>
      </c>
      <c r="J849" s="61">
        <v>215</v>
      </c>
      <c r="K849" s="61">
        <v>4300</v>
      </c>
    </row>
    <row r="850" spans="5:11" x14ac:dyDescent="0.35">
      <c r="E850" t="s">
        <v>619</v>
      </c>
      <c r="F850" t="s">
        <v>747</v>
      </c>
      <c r="G850" t="s">
        <v>530</v>
      </c>
      <c r="H850" s="82">
        <v>45907</v>
      </c>
      <c r="I850" s="40">
        <v>22</v>
      </c>
      <c r="J850" s="61">
        <v>215</v>
      </c>
      <c r="K850" s="61">
        <v>4730</v>
      </c>
    </row>
    <row r="851" spans="5:11" x14ac:dyDescent="0.35">
      <c r="E851" t="s">
        <v>619</v>
      </c>
      <c r="F851" t="s">
        <v>747</v>
      </c>
      <c r="G851" t="s">
        <v>530</v>
      </c>
      <c r="H851" s="82">
        <v>45914</v>
      </c>
      <c r="I851" s="40">
        <v>20</v>
      </c>
      <c r="J851" s="61">
        <v>215</v>
      </c>
      <c r="K851" s="61">
        <v>4300</v>
      </c>
    </row>
    <row r="852" spans="5:11" x14ac:dyDescent="0.35">
      <c r="E852" t="s">
        <v>619</v>
      </c>
      <c r="F852" t="s">
        <v>747</v>
      </c>
      <c r="G852" t="s">
        <v>530</v>
      </c>
      <c r="H852" s="82">
        <v>45921</v>
      </c>
      <c r="I852" s="40">
        <v>22</v>
      </c>
      <c r="J852" s="61">
        <v>215</v>
      </c>
      <c r="K852" s="61">
        <v>4730</v>
      </c>
    </row>
    <row r="853" spans="5:11" x14ac:dyDescent="0.35">
      <c r="E853" t="s">
        <v>619</v>
      </c>
      <c r="F853" t="s">
        <v>747</v>
      </c>
      <c r="G853" t="s">
        <v>530</v>
      </c>
      <c r="H853" s="82">
        <v>45928</v>
      </c>
      <c r="I853" s="40">
        <v>21</v>
      </c>
      <c r="J853" s="61">
        <v>215</v>
      </c>
      <c r="K853" s="61">
        <v>4515</v>
      </c>
    </row>
    <row r="854" spans="5:11" x14ac:dyDescent="0.35">
      <c r="E854" t="s">
        <v>619</v>
      </c>
      <c r="F854" t="s">
        <v>747</v>
      </c>
      <c r="G854" t="s">
        <v>530</v>
      </c>
      <c r="H854" s="82">
        <v>45935</v>
      </c>
      <c r="I854" s="40">
        <v>24</v>
      </c>
      <c r="J854" s="61">
        <v>215</v>
      </c>
      <c r="K854" s="61">
        <v>5160</v>
      </c>
    </row>
    <row r="855" spans="5:11" x14ac:dyDescent="0.35">
      <c r="E855" t="s">
        <v>619</v>
      </c>
      <c r="F855" t="s">
        <v>747</v>
      </c>
      <c r="G855" t="s">
        <v>530</v>
      </c>
      <c r="H855" s="82">
        <v>45942</v>
      </c>
      <c r="I855" s="40">
        <v>20</v>
      </c>
      <c r="J855" s="61">
        <v>215</v>
      </c>
      <c r="K855" s="61">
        <v>4300</v>
      </c>
    </row>
    <row r="856" spans="5:11" x14ac:dyDescent="0.35">
      <c r="E856" t="s">
        <v>619</v>
      </c>
      <c r="F856" t="s">
        <v>747</v>
      </c>
      <c r="G856" t="s">
        <v>530</v>
      </c>
      <c r="H856" s="82">
        <v>45949</v>
      </c>
      <c r="I856" s="40">
        <v>20</v>
      </c>
      <c r="J856" s="61">
        <v>215</v>
      </c>
      <c r="K856" s="61">
        <v>4300</v>
      </c>
    </row>
    <row r="857" spans="5:11" x14ac:dyDescent="0.35">
      <c r="E857" t="s">
        <v>619</v>
      </c>
      <c r="F857" t="s">
        <v>747</v>
      </c>
      <c r="G857" t="s">
        <v>530</v>
      </c>
      <c r="H857" s="82">
        <v>45956</v>
      </c>
      <c r="I857" s="40">
        <v>20</v>
      </c>
      <c r="J857" s="61">
        <v>215</v>
      </c>
      <c r="K857" s="61">
        <v>4300</v>
      </c>
    </row>
    <row r="858" spans="5:11" x14ac:dyDescent="0.35">
      <c r="E858" t="s">
        <v>619</v>
      </c>
      <c r="F858" t="s">
        <v>747</v>
      </c>
      <c r="G858" t="s">
        <v>530</v>
      </c>
      <c r="H858" s="82">
        <v>45963</v>
      </c>
      <c r="I858" s="40">
        <v>20</v>
      </c>
      <c r="J858" s="61">
        <v>215</v>
      </c>
      <c r="K858" s="61">
        <v>4300</v>
      </c>
    </row>
    <row r="859" spans="5:11" x14ac:dyDescent="0.35">
      <c r="E859" t="s">
        <v>619</v>
      </c>
      <c r="F859" t="s">
        <v>777</v>
      </c>
      <c r="G859" t="s">
        <v>532</v>
      </c>
      <c r="H859" s="82">
        <v>45866</v>
      </c>
      <c r="I859" s="40">
        <v>30</v>
      </c>
      <c r="J859" s="61">
        <v>225</v>
      </c>
      <c r="K859" s="61">
        <v>6750</v>
      </c>
    </row>
    <row r="860" spans="5:11" x14ac:dyDescent="0.35">
      <c r="E860" t="s">
        <v>619</v>
      </c>
      <c r="F860" t="s">
        <v>777</v>
      </c>
      <c r="G860" t="s">
        <v>532</v>
      </c>
      <c r="H860" s="82">
        <v>45873</v>
      </c>
      <c r="I860" s="40">
        <v>30</v>
      </c>
      <c r="J860" s="61">
        <v>225</v>
      </c>
      <c r="K860" s="61">
        <v>6750</v>
      </c>
    </row>
    <row r="861" spans="5:11" x14ac:dyDescent="0.35">
      <c r="E861" t="s">
        <v>619</v>
      </c>
      <c r="F861" t="s">
        <v>777</v>
      </c>
      <c r="G861" t="s">
        <v>532</v>
      </c>
      <c r="H861" s="82">
        <v>45880</v>
      </c>
      <c r="I861" s="40">
        <v>30</v>
      </c>
      <c r="J861" s="61">
        <v>225</v>
      </c>
      <c r="K861" s="61">
        <v>6750</v>
      </c>
    </row>
    <row r="862" spans="5:11" x14ac:dyDescent="0.35">
      <c r="E862" t="s">
        <v>619</v>
      </c>
      <c r="F862" t="s">
        <v>777</v>
      </c>
      <c r="G862" t="s">
        <v>532</v>
      </c>
      <c r="H862" s="82">
        <v>45887</v>
      </c>
      <c r="I862" s="40">
        <v>30</v>
      </c>
      <c r="J862" s="61">
        <v>225</v>
      </c>
      <c r="K862" s="61">
        <v>6750</v>
      </c>
    </row>
    <row r="863" spans="5:11" x14ac:dyDescent="0.35">
      <c r="E863" t="s">
        <v>619</v>
      </c>
      <c r="F863" t="s">
        <v>777</v>
      </c>
      <c r="G863" t="s">
        <v>532</v>
      </c>
      <c r="H863" s="82">
        <v>45894</v>
      </c>
      <c r="I863" s="40">
        <v>30</v>
      </c>
      <c r="J863" s="61">
        <v>225</v>
      </c>
      <c r="K863" s="61">
        <v>6750</v>
      </c>
    </row>
    <row r="864" spans="5:11" x14ac:dyDescent="0.35">
      <c r="E864" t="s">
        <v>619</v>
      </c>
      <c r="F864" t="s">
        <v>777</v>
      </c>
      <c r="G864" t="s">
        <v>532</v>
      </c>
      <c r="H864" s="82">
        <v>45901</v>
      </c>
      <c r="I864" s="40">
        <v>30</v>
      </c>
      <c r="J864" s="61">
        <v>225</v>
      </c>
      <c r="K864" s="61">
        <v>6750</v>
      </c>
    </row>
    <row r="865" spans="5:11" x14ac:dyDescent="0.35">
      <c r="E865" t="s">
        <v>619</v>
      </c>
      <c r="F865" t="s">
        <v>777</v>
      </c>
      <c r="G865" t="s">
        <v>532</v>
      </c>
      <c r="H865" s="82">
        <v>45859</v>
      </c>
      <c r="I865" s="40">
        <v>30</v>
      </c>
      <c r="J865" s="61">
        <v>225</v>
      </c>
      <c r="K865" s="61">
        <v>6750</v>
      </c>
    </row>
    <row r="866" spans="5:11" x14ac:dyDescent="0.35">
      <c r="E866" t="s">
        <v>619</v>
      </c>
      <c r="F866" t="s">
        <v>768</v>
      </c>
      <c r="G866" t="s">
        <v>530</v>
      </c>
      <c r="H866" s="82">
        <v>45866</v>
      </c>
      <c r="I866" s="40">
        <v>30</v>
      </c>
      <c r="J866" s="61">
        <v>225</v>
      </c>
      <c r="K866" s="61">
        <v>6750</v>
      </c>
    </row>
    <row r="867" spans="5:11" x14ac:dyDescent="0.35">
      <c r="E867" t="s">
        <v>619</v>
      </c>
      <c r="F867" t="s">
        <v>768</v>
      </c>
      <c r="G867" t="s">
        <v>530</v>
      </c>
      <c r="H867" s="82">
        <v>45873</v>
      </c>
      <c r="I867" s="40">
        <v>30</v>
      </c>
      <c r="J867" s="61">
        <v>225</v>
      </c>
      <c r="K867" s="61">
        <v>6750</v>
      </c>
    </row>
    <row r="868" spans="5:11" x14ac:dyDescent="0.35">
      <c r="E868" t="s">
        <v>619</v>
      </c>
      <c r="F868" t="s">
        <v>768</v>
      </c>
      <c r="G868" t="s">
        <v>530</v>
      </c>
      <c r="H868" s="82">
        <v>45880</v>
      </c>
      <c r="I868" s="40">
        <v>30</v>
      </c>
      <c r="J868" s="61">
        <v>225</v>
      </c>
      <c r="K868" s="61">
        <v>6750</v>
      </c>
    </row>
    <row r="869" spans="5:11" x14ac:dyDescent="0.35">
      <c r="E869" t="s">
        <v>619</v>
      </c>
      <c r="F869" t="s">
        <v>768</v>
      </c>
      <c r="G869" t="s">
        <v>530</v>
      </c>
      <c r="H869" s="82">
        <v>45887</v>
      </c>
      <c r="I869" s="40">
        <v>30</v>
      </c>
      <c r="J869" s="61">
        <v>225</v>
      </c>
      <c r="K869" s="61">
        <v>6750</v>
      </c>
    </row>
    <row r="870" spans="5:11" x14ac:dyDescent="0.35">
      <c r="E870" t="s">
        <v>619</v>
      </c>
      <c r="F870" t="s">
        <v>768</v>
      </c>
      <c r="G870" t="s">
        <v>530</v>
      </c>
      <c r="H870" s="82">
        <v>45894</v>
      </c>
      <c r="I870" s="40">
        <v>30</v>
      </c>
      <c r="J870" s="61">
        <v>225</v>
      </c>
      <c r="K870" s="61">
        <v>6750</v>
      </c>
    </row>
    <row r="871" spans="5:11" x14ac:dyDescent="0.35">
      <c r="E871" t="s">
        <v>619</v>
      </c>
      <c r="F871" t="s">
        <v>768</v>
      </c>
      <c r="G871" t="s">
        <v>530</v>
      </c>
      <c r="H871" s="82">
        <v>45901</v>
      </c>
      <c r="I871" s="40">
        <v>30</v>
      </c>
      <c r="J871" s="61">
        <v>225</v>
      </c>
      <c r="K871" s="61">
        <v>6750</v>
      </c>
    </row>
    <row r="872" spans="5:11" x14ac:dyDescent="0.35">
      <c r="E872" t="s">
        <v>619</v>
      </c>
      <c r="F872" t="s">
        <v>768</v>
      </c>
      <c r="G872" t="s">
        <v>530</v>
      </c>
      <c r="H872" s="82">
        <v>45908</v>
      </c>
      <c r="I872" s="40">
        <v>30</v>
      </c>
      <c r="J872" s="61">
        <v>225</v>
      </c>
      <c r="K872" s="61">
        <v>6750</v>
      </c>
    </row>
    <row r="873" spans="5:11" x14ac:dyDescent="0.35">
      <c r="E873" t="s">
        <v>619</v>
      </c>
      <c r="F873" t="s">
        <v>1203</v>
      </c>
      <c r="G873" t="s">
        <v>28</v>
      </c>
      <c r="H873" s="82">
        <v>45866</v>
      </c>
      <c r="I873" s="40">
        <v>30</v>
      </c>
      <c r="J873" s="61">
        <v>210</v>
      </c>
      <c r="K873" s="61">
        <v>6300</v>
      </c>
    </row>
    <row r="874" spans="5:11" x14ac:dyDescent="0.35">
      <c r="E874" t="s">
        <v>619</v>
      </c>
      <c r="F874" t="s">
        <v>1203</v>
      </c>
      <c r="G874" t="s">
        <v>28</v>
      </c>
      <c r="H874" s="82">
        <v>45873</v>
      </c>
      <c r="I874" s="40">
        <v>30</v>
      </c>
      <c r="J874" s="61">
        <v>210</v>
      </c>
      <c r="K874" s="61">
        <v>6300</v>
      </c>
    </row>
    <row r="875" spans="5:11" x14ac:dyDescent="0.35">
      <c r="E875" t="s">
        <v>619</v>
      </c>
      <c r="F875" t="s">
        <v>1203</v>
      </c>
      <c r="G875" t="s">
        <v>28</v>
      </c>
      <c r="H875" s="82">
        <v>45880</v>
      </c>
      <c r="I875" s="40">
        <v>30</v>
      </c>
      <c r="J875" s="61">
        <v>210</v>
      </c>
      <c r="K875" s="61">
        <v>6300</v>
      </c>
    </row>
    <row r="876" spans="5:11" x14ac:dyDescent="0.35">
      <c r="E876" t="s">
        <v>619</v>
      </c>
      <c r="F876" t="s">
        <v>1203</v>
      </c>
      <c r="G876" t="s">
        <v>28</v>
      </c>
      <c r="H876" s="82">
        <v>45887</v>
      </c>
      <c r="I876" s="40">
        <v>30</v>
      </c>
      <c r="J876" s="61">
        <v>210</v>
      </c>
      <c r="K876" s="61">
        <v>6300</v>
      </c>
    </row>
    <row r="877" spans="5:11" x14ac:dyDescent="0.35">
      <c r="E877" t="s">
        <v>619</v>
      </c>
      <c r="F877" t="s">
        <v>1203</v>
      </c>
      <c r="G877" t="s">
        <v>28</v>
      </c>
      <c r="H877" s="82">
        <v>45894</v>
      </c>
      <c r="I877" s="40">
        <v>30</v>
      </c>
      <c r="J877" s="61">
        <v>210</v>
      </c>
      <c r="K877" s="61">
        <v>6300</v>
      </c>
    </row>
    <row r="878" spans="5:11" x14ac:dyDescent="0.35">
      <c r="E878" t="s">
        <v>619</v>
      </c>
      <c r="F878" t="s">
        <v>1203</v>
      </c>
      <c r="G878" t="s">
        <v>28</v>
      </c>
      <c r="H878" s="82">
        <v>45901</v>
      </c>
      <c r="I878" s="40">
        <v>30</v>
      </c>
      <c r="J878" s="61">
        <v>210</v>
      </c>
      <c r="K878" s="61">
        <v>6300</v>
      </c>
    </row>
    <row r="879" spans="5:11" x14ac:dyDescent="0.35">
      <c r="E879" t="s">
        <v>619</v>
      </c>
      <c r="F879" t="s">
        <v>1202</v>
      </c>
      <c r="G879" t="s">
        <v>29</v>
      </c>
      <c r="H879" s="82">
        <v>45873</v>
      </c>
      <c r="I879" s="40">
        <v>30</v>
      </c>
      <c r="J879" s="61">
        <v>210</v>
      </c>
      <c r="K879" s="61">
        <v>6300</v>
      </c>
    </row>
    <row r="880" spans="5:11" x14ac:dyDescent="0.35">
      <c r="E880" t="s">
        <v>619</v>
      </c>
      <c r="F880" t="s">
        <v>1202</v>
      </c>
      <c r="G880" t="s">
        <v>29</v>
      </c>
      <c r="H880" s="82">
        <v>45880</v>
      </c>
      <c r="I880" s="40">
        <v>30</v>
      </c>
      <c r="J880" s="61">
        <v>210</v>
      </c>
      <c r="K880" s="61">
        <v>6300</v>
      </c>
    </row>
    <row r="881" spans="5:11" x14ac:dyDescent="0.35">
      <c r="E881" t="s">
        <v>619</v>
      </c>
      <c r="F881" t="s">
        <v>1202</v>
      </c>
      <c r="G881" t="s">
        <v>29</v>
      </c>
      <c r="H881" s="82">
        <v>45887</v>
      </c>
      <c r="I881" s="40">
        <v>30</v>
      </c>
      <c r="J881" s="61">
        <v>210</v>
      </c>
      <c r="K881" s="61">
        <v>6300</v>
      </c>
    </row>
    <row r="882" spans="5:11" x14ac:dyDescent="0.35">
      <c r="E882" t="s">
        <v>619</v>
      </c>
      <c r="F882" t="s">
        <v>1202</v>
      </c>
      <c r="G882" t="s">
        <v>29</v>
      </c>
      <c r="H882" s="82">
        <v>45894</v>
      </c>
      <c r="I882" s="40">
        <v>30</v>
      </c>
      <c r="J882" s="61">
        <v>210</v>
      </c>
      <c r="K882" s="61">
        <v>6300</v>
      </c>
    </row>
    <row r="883" spans="5:11" x14ac:dyDescent="0.35">
      <c r="E883" t="s">
        <v>619</v>
      </c>
      <c r="F883" t="s">
        <v>1202</v>
      </c>
      <c r="G883" t="s">
        <v>29</v>
      </c>
      <c r="H883" s="82">
        <v>45901</v>
      </c>
      <c r="I883" s="40">
        <v>30</v>
      </c>
      <c r="J883" s="61">
        <v>210</v>
      </c>
      <c r="K883" s="61">
        <v>6300</v>
      </c>
    </row>
    <row r="884" spans="5:11" x14ac:dyDescent="0.35">
      <c r="E884" t="s">
        <v>619</v>
      </c>
      <c r="F884" t="s">
        <v>1202</v>
      </c>
      <c r="G884" t="s">
        <v>29</v>
      </c>
      <c r="H884" s="82">
        <v>45908</v>
      </c>
      <c r="I884" s="40">
        <v>30</v>
      </c>
      <c r="J884" s="61">
        <v>210</v>
      </c>
      <c r="K884" s="61">
        <v>6300</v>
      </c>
    </row>
    <row r="885" spans="5:11" x14ac:dyDescent="0.35">
      <c r="E885" t="s">
        <v>631</v>
      </c>
      <c r="F885" t="s">
        <v>89</v>
      </c>
      <c r="G885" t="s">
        <v>26</v>
      </c>
      <c r="H885" s="82">
        <v>45773</v>
      </c>
      <c r="I885" s="40">
        <v>9</v>
      </c>
      <c r="J885" s="61">
        <v>232.67333333333332</v>
      </c>
      <c r="K885" s="61">
        <v>2094.06</v>
      </c>
    </row>
    <row r="886" spans="5:11" x14ac:dyDescent="0.35">
      <c r="E886" t="s">
        <v>631</v>
      </c>
      <c r="F886" t="s">
        <v>89</v>
      </c>
      <c r="G886" t="s">
        <v>26</v>
      </c>
      <c r="H886" s="82">
        <v>45920</v>
      </c>
      <c r="I886" s="40">
        <v>3</v>
      </c>
      <c r="J886" s="61">
        <v>207.28666666666666</v>
      </c>
      <c r="K886" s="61">
        <v>621.86</v>
      </c>
    </row>
    <row r="887" spans="5:11" x14ac:dyDescent="0.35">
      <c r="E887" t="s">
        <v>631</v>
      </c>
      <c r="F887" t="s">
        <v>89</v>
      </c>
      <c r="G887" t="s">
        <v>26</v>
      </c>
      <c r="H887" s="82">
        <v>45927</v>
      </c>
      <c r="I887" s="40">
        <v>1</v>
      </c>
      <c r="J887" s="61">
        <v>222.56</v>
      </c>
      <c r="K887" s="61">
        <v>222.56</v>
      </c>
    </row>
    <row r="888" spans="5:11" x14ac:dyDescent="0.35">
      <c r="E888" t="s">
        <v>631</v>
      </c>
      <c r="F888" t="s">
        <v>89</v>
      </c>
      <c r="G888" t="s">
        <v>26</v>
      </c>
      <c r="H888" s="82">
        <v>45843</v>
      </c>
      <c r="I888" s="40">
        <v>3</v>
      </c>
      <c r="J888" s="61">
        <v>207.29666666666665</v>
      </c>
      <c r="K888" s="61">
        <v>621.89</v>
      </c>
    </row>
    <row r="889" spans="5:11" x14ac:dyDescent="0.35">
      <c r="E889" t="s">
        <v>631</v>
      </c>
      <c r="F889" t="s">
        <v>89</v>
      </c>
      <c r="G889" t="s">
        <v>26</v>
      </c>
      <c r="H889" s="82">
        <v>45857</v>
      </c>
      <c r="I889" s="40">
        <v>5</v>
      </c>
      <c r="J889" s="61">
        <v>209.04000000000002</v>
      </c>
      <c r="K889" s="61">
        <v>1045.2</v>
      </c>
    </row>
    <row r="890" spans="5:11" x14ac:dyDescent="0.35">
      <c r="E890" t="s">
        <v>631</v>
      </c>
      <c r="F890" t="s">
        <v>89</v>
      </c>
      <c r="G890" t="s">
        <v>26</v>
      </c>
      <c r="H890" s="82">
        <v>45885</v>
      </c>
      <c r="I890" s="40">
        <v>4</v>
      </c>
      <c r="J890" s="61">
        <v>339.4</v>
      </c>
      <c r="K890" s="61">
        <v>1357.6</v>
      </c>
    </row>
    <row r="891" spans="5:11" x14ac:dyDescent="0.35">
      <c r="E891" t="s">
        <v>631</v>
      </c>
      <c r="F891" t="s">
        <v>88</v>
      </c>
      <c r="G891" t="s">
        <v>27</v>
      </c>
      <c r="H891" s="82">
        <v>45780</v>
      </c>
      <c r="I891" s="40">
        <v>9</v>
      </c>
      <c r="J891" s="61">
        <v>216.99444444444441</v>
      </c>
      <c r="K891" s="61">
        <v>1952.9499999999998</v>
      </c>
    </row>
    <row r="892" spans="5:11" x14ac:dyDescent="0.35">
      <c r="E892" t="s">
        <v>631</v>
      </c>
      <c r="F892" t="s">
        <v>88</v>
      </c>
      <c r="G892" t="s">
        <v>27</v>
      </c>
      <c r="H892" s="82">
        <v>45913</v>
      </c>
      <c r="I892" s="40">
        <v>4</v>
      </c>
      <c r="J892" s="61">
        <v>263.77</v>
      </c>
      <c r="K892" s="61">
        <v>1055.08</v>
      </c>
    </row>
    <row r="893" spans="5:11" x14ac:dyDescent="0.35">
      <c r="E893" t="s">
        <v>631</v>
      </c>
      <c r="F893" t="s">
        <v>88</v>
      </c>
      <c r="G893" t="s">
        <v>27</v>
      </c>
      <c r="H893" s="82">
        <v>45927</v>
      </c>
      <c r="I893" s="40">
        <v>3</v>
      </c>
      <c r="J893" s="61">
        <v>218.35666666666665</v>
      </c>
      <c r="K893" s="61">
        <v>655.06999999999994</v>
      </c>
    </row>
    <row r="894" spans="5:11" x14ac:dyDescent="0.35">
      <c r="E894" t="s">
        <v>631</v>
      </c>
      <c r="F894" t="s">
        <v>88</v>
      </c>
      <c r="G894" t="s">
        <v>27</v>
      </c>
      <c r="H894" s="82">
        <v>45850</v>
      </c>
      <c r="I894" s="40">
        <v>3</v>
      </c>
      <c r="J894" s="61">
        <v>218.41666666666666</v>
      </c>
      <c r="K894" s="61">
        <v>655.25</v>
      </c>
    </row>
    <row r="895" spans="5:11" x14ac:dyDescent="0.35">
      <c r="E895" t="s">
        <v>631</v>
      </c>
      <c r="F895" t="s">
        <v>88</v>
      </c>
      <c r="G895" t="s">
        <v>27</v>
      </c>
      <c r="H895" s="82">
        <v>45864</v>
      </c>
      <c r="I895" s="40">
        <v>5</v>
      </c>
      <c r="J895" s="61">
        <v>226.48000000000002</v>
      </c>
      <c r="K895" s="61">
        <v>1132.4000000000001</v>
      </c>
    </row>
    <row r="896" spans="5:11" x14ac:dyDescent="0.35">
      <c r="E896" t="s">
        <v>631</v>
      </c>
      <c r="F896" t="s">
        <v>88</v>
      </c>
      <c r="G896" t="s">
        <v>27</v>
      </c>
      <c r="H896" s="82">
        <v>45892</v>
      </c>
      <c r="I896" s="40">
        <v>4</v>
      </c>
      <c r="J896" s="61">
        <v>422.7</v>
      </c>
      <c r="K896" s="61">
        <v>1690.8</v>
      </c>
    </row>
    <row r="897" spans="5:11" x14ac:dyDescent="0.35">
      <c r="E897" t="s">
        <v>631</v>
      </c>
      <c r="F897" t="s">
        <v>190</v>
      </c>
      <c r="G897" t="s">
        <v>28</v>
      </c>
      <c r="H897" s="82">
        <v>45866</v>
      </c>
      <c r="I897" s="40">
        <v>4</v>
      </c>
      <c r="J897" s="61">
        <v>274.04500000000002</v>
      </c>
      <c r="K897" s="61">
        <v>1096.18</v>
      </c>
    </row>
    <row r="898" spans="5:11" x14ac:dyDescent="0.35">
      <c r="E898" t="s">
        <v>631</v>
      </c>
      <c r="F898" t="s">
        <v>190</v>
      </c>
      <c r="G898" t="s">
        <v>28</v>
      </c>
      <c r="H898" s="82">
        <v>45880</v>
      </c>
      <c r="I898" s="40">
        <v>7</v>
      </c>
      <c r="J898" s="61">
        <v>354.50428571428574</v>
      </c>
      <c r="K898" s="61">
        <v>2481.5300000000002</v>
      </c>
    </row>
    <row r="899" spans="5:11" x14ac:dyDescent="0.35">
      <c r="E899" t="s">
        <v>631</v>
      </c>
      <c r="F899" t="s">
        <v>190</v>
      </c>
      <c r="G899" t="s">
        <v>28</v>
      </c>
      <c r="H899" s="82">
        <v>45887</v>
      </c>
      <c r="I899" s="40">
        <v>4</v>
      </c>
      <c r="J899" s="61">
        <v>348.27</v>
      </c>
      <c r="K899" s="61">
        <v>1393.08</v>
      </c>
    </row>
    <row r="900" spans="5:11" x14ac:dyDescent="0.35">
      <c r="E900" t="s">
        <v>631</v>
      </c>
      <c r="F900" t="s">
        <v>190</v>
      </c>
      <c r="G900" t="s">
        <v>28</v>
      </c>
      <c r="H900" s="82">
        <v>45901</v>
      </c>
      <c r="I900" s="40">
        <v>2</v>
      </c>
      <c r="J900" s="61">
        <v>288.27999999999997</v>
      </c>
      <c r="K900" s="61">
        <v>576.55999999999995</v>
      </c>
    </row>
    <row r="901" spans="5:11" x14ac:dyDescent="0.35">
      <c r="E901" t="s">
        <v>631</v>
      </c>
      <c r="F901" t="s">
        <v>190</v>
      </c>
      <c r="G901" t="s">
        <v>163</v>
      </c>
      <c r="H901" s="82">
        <v>45765</v>
      </c>
      <c r="I901" s="40">
        <v>2</v>
      </c>
      <c r="J901" s="61">
        <v>349.8</v>
      </c>
      <c r="K901" s="61">
        <v>699.6</v>
      </c>
    </row>
    <row r="902" spans="5:11" x14ac:dyDescent="0.35">
      <c r="E902" t="s">
        <v>631</v>
      </c>
      <c r="F902" t="s">
        <v>190</v>
      </c>
      <c r="G902" t="s">
        <v>163</v>
      </c>
      <c r="H902" s="82">
        <v>45772</v>
      </c>
      <c r="I902" s="40">
        <v>3</v>
      </c>
      <c r="J902" s="61">
        <v>260.2166666666667</v>
      </c>
      <c r="K902" s="61">
        <v>780.65000000000009</v>
      </c>
    </row>
    <row r="903" spans="5:11" x14ac:dyDescent="0.35">
      <c r="E903" t="s">
        <v>631</v>
      </c>
      <c r="F903" t="s">
        <v>190</v>
      </c>
      <c r="G903" t="s">
        <v>115</v>
      </c>
      <c r="H903" s="82">
        <v>45877</v>
      </c>
      <c r="I903" s="40">
        <v>6</v>
      </c>
      <c r="J903" s="61">
        <v>336.38000000000005</v>
      </c>
      <c r="K903" s="61">
        <v>2018.2800000000002</v>
      </c>
    </row>
    <row r="904" spans="5:11" x14ac:dyDescent="0.35">
      <c r="E904" t="s">
        <v>631</v>
      </c>
      <c r="F904" t="s">
        <v>190</v>
      </c>
      <c r="G904" t="s">
        <v>115</v>
      </c>
      <c r="H904" s="82">
        <v>45884</v>
      </c>
      <c r="I904" s="40">
        <v>5</v>
      </c>
      <c r="J904" s="61">
        <v>310.87399999999997</v>
      </c>
      <c r="K904" s="61">
        <v>1554.37</v>
      </c>
    </row>
    <row r="905" spans="5:11" x14ac:dyDescent="0.35">
      <c r="E905" t="s">
        <v>631</v>
      </c>
      <c r="F905" t="s">
        <v>191</v>
      </c>
      <c r="G905" t="s">
        <v>29</v>
      </c>
      <c r="H905" s="82">
        <v>45887</v>
      </c>
      <c r="I905" s="40">
        <v>2</v>
      </c>
      <c r="J905" s="61">
        <v>363.06</v>
      </c>
      <c r="K905" s="61">
        <v>726.12</v>
      </c>
    </row>
    <row r="906" spans="5:11" x14ac:dyDescent="0.35">
      <c r="E906" t="s">
        <v>631</v>
      </c>
      <c r="F906" t="s">
        <v>191</v>
      </c>
      <c r="G906" t="s">
        <v>29</v>
      </c>
      <c r="H906" s="82">
        <v>45894</v>
      </c>
      <c r="I906" s="40">
        <v>9</v>
      </c>
      <c r="J906" s="61">
        <v>392.0244444444445</v>
      </c>
      <c r="K906" s="61">
        <v>3528.2200000000003</v>
      </c>
    </row>
    <row r="907" spans="5:11" x14ac:dyDescent="0.35">
      <c r="E907" t="s">
        <v>631</v>
      </c>
      <c r="F907" t="s">
        <v>191</v>
      </c>
      <c r="G907" t="s">
        <v>162</v>
      </c>
      <c r="H907" s="82">
        <v>45779</v>
      </c>
      <c r="I907" s="40">
        <v>9</v>
      </c>
      <c r="J907" s="61">
        <v>290.49666666666667</v>
      </c>
      <c r="K907" s="61">
        <v>2614.4699999999998</v>
      </c>
    </row>
    <row r="908" spans="5:11" x14ac:dyDescent="0.35">
      <c r="E908" t="s">
        <v>631</v>
      </c>
      <c r="F908" t="s">
        <v>191</v>
      </c>
      <c r="G908" t="s">
        <v>114</v>
      </c>
      <c r="H908" s="82">
        <v>45884</v>
      </c>
      <c r="I908" s="40">
        <v>4</v>
      </c>
      <c r="J908" s="61">
        <v>300.11999999999995</v>
      </c>
      <c r="K908" s="61">
        <v>1200.4799999999998</v>
      </c>
    </row>
    <row r="909" spans="5:11" x14ac:dyDescent="0.35">
      <c r="E909" t="s">
        <v>631</v>
      </c>
      <c r="F909" t="s">
        <v>191</v>
      </c>
      <c r="G909" t="s">
        <v>114</v>
      </c>
      <c r="H909" s="82">
        <v>45891</v>
      </c>
      <c r="I909" s="40">
        <v>10</v>
      </c>
      <c r="J909" s="61">
        <v>318.81200000000001</v>
      </c>
      <c r="K909" s="61">
        <v>3188.1200000000003</v>
      </c>
    </row>
    <row r="910" spans="5:11" x14ac:dyDescent="0.35">
      <c r="E910" t="s">
        <v>631</v>
      </c>
      <c r="F910" t="s">
        <v>191</v>
      </c>
      <c r="G910" t="s">
        <v>114</v>
      </c>
      <c r="H910" s="82">
        <v>45898</v>
      </c>
      <c r="I910" s="40">
        <v>5</v>
      </c>
      <c r="J910" s="61">
        <v>288.80800000000005</v>
      </c>
      <c r="K910" s="61">
        <v>1444.0400000000002</v>
      </c>
    </row>
    <row r="911" spans="5:11" x14ac:dyDescent="0.35">
      <c r="E911" t="s">
        <v>631</v>
      </c>
      <c r="F911" t="s">
        <v>192</v>
      </c>
      <c r="G911" t="s">
        <v>28</v>
      </c>
      <c r="H911" s="82">
        <v>45760</v>
      </c>
      <c r="I911" s="40">
        <v>4</v>
      </c>
      <c r="J911" s="61">
        <v>147.42250000000001</v>
      </c>
      <c r="K911" s="61">
        <v>589.69000000000005</v>
      </c>
    </row>
    <row r="912" spans="5:11" x14ac:dyDescent="0.35">
      <c r="E912" t="s">
        <v>631</v>
      </c>
      <c r="F912" t="s">
        <v>193</v>
      </c>
      <c r="G912" t="s">
        <v>29</v>
      </c>
      <c r="H912" s="82">
        <v>45767</v>
      </c>
      <c r="I912" s="40">
        <v>4</v>
      </c>
      <c r="J912" s="61">
        <v>156.63999999999999</v>
      </c>
      <c r="K912" s="61">
        <v>626.55999999999995</v>
      </c>
    </row>
    <row r="913" spans="5:11" x14ac:dyDescent="0.35">
      <c r="E913" t="s">
        <v>631</v>
      </c>
      <c r="F913" t="s">
        <v>193</v>
      </c>
      <c r="G913" t="s">
        <v>29</v>
      </c>
      <c r="H913" s="82">
        <v>45781</v>
      </c>
      <c r="I913" s="40">
        <v>4</v>
      </c>
      <c r="J913" s="61">
        <v>329.65999999999997</v>
      </c>
      <c r="K913" s="61">
        <v>1318.6399999999999</v>
      </c>
    </row>
    <row r="914" spans="5:11" x14ac:dyDescent="0.35">
      <c r="E914" t="s">
        <v>631</v>
      </c>
      <c r="F914" t="s">
        <v>194</v>
      </c>
      <c r="G914" t="s">
        <v>130</v>
      </c>
      <c r="H914" s="82">
        <v>45759</v>
      </c>
      <c r="I914" s="40">
        <v>1</v>
      </c>
      <c r="J914" s="61">
        <v>224.64</v>
      </c>
      <c r="K914" s="61">
        <v>224.64</v>
      </c>
    </row>
    <row r="915" spans="5:11" x14ac:dyDescent="0.35">
      <c r="E915" t="s">
        <v>631</v>
      </c>
      <c r="F915" t="s">
        <v>194</v>
      </c>
      <c r="G915" t="s">
        <v>130</v>
      </c>
      <c r="H915" s="82">
        <v>45773</v>
      </c>
      <c r="I915" s="40">
        <v>10</v>
      </c>
      <c r="J915" s="61">
        <v>126.16099999999999</v>
      </c>
      <c r="K915" s="61">
        <v>1261.6099999999999</v>
      </c>
    </row>
    <row r="916" spans="5:11" x14ac:dyDescent="0.35">
      <c r="E916" t="s">
        <v>631</v>
      </c>
      <c r="F916" t="s">
        <v>195</v>
      </c>
      <c r="G916" t="s">
        <v>126</v>
      </c>
      <c r="H916" s="82">
        <v>45780</v>
      </c>
      <c r="I916" s="40">
        <v>10</v>
      </c>
      <c r="J916" s="61">
        <v>185.41299999999998</v>
      </c>
      <c r="K916" s="61">
        <v>1854.1299999999999</v>
      </c>
    </row>
    <row r="917" spans="5:11" x14ac:dyDescent="0.35">
      <c r="E917" t="s">
        <v>631</v>
      </c>
      <c r="F917" t="s">
        <v>922</v>
      </c>
      <c r="G917" t="s">
        <v>130</v>
      </c>
      <c r="H917" s="82">
        <v>45871</v>
      </c>
      <c r="I917" s="40">
        <v>5</v>
      </c>
      <c r="J917" s="61">
        <v>321.31600000000003</v>
      </c>
      <c r="K917" s="61">
        <v>1606.5800000000002</v>
      </c>
    </row>
    <row r="918" spans="5:11" x14ac:dyDescent="0.35">
      <c r="E918" t="s">
        <v>631</v>
      </c>
      <c r="F918" t="s">
        <v>922</v>
      </c>
      <c r="G918" t="s">
        <v>130</v>
      </c>
      <c r="H918" s="82">
        <v>45878</v>
      </c>
      <c r="I918" s="40">
        <v>6</v>
      </c>
      <c r="J918" s="61">
        <v>357.83333333333331</v>
      </c>
      <c r="K918" s="61">
        <v>2147</v>
      </c>
    </row>
    <row r="919" spans="5:11" x14ac:dyDescent="0.35">
      <c r="E919" t="s">
        <v>631</v>
      </c>
      <c r="F919" t="s">
        <v>921</v>
      </c>
      <c r="G919" t="s">
        <v>126</v>
      </c>
      <c r="H919" s="82">
        <v>45885</v>
      </c>
      <c r="I919" s="40">
        <v>7</v>
      </c>
      <c r="J919" s="61">
        <v>377.89428571428573</v>
      </c>
      <c r="K919" s="61">
        <v>2645.26</v>
      </c>
    </row>
    <row r="920" spans="5:11" x14ac:dyDescent="0.35">
      <c r="E920" t="s">
        <v>631</v>
      </c>
      <c r="F920" t="s">
        <v>921</v>
      </c>
      <c r="G920" t="s">
        <v>126</v>
      </c>
      <c r="H920" s="82">
        <v>45892</v>
      </c>
      <c r="I920" s="40">
        <v>4</v>
      </c>
      <c r="J920" s="61">
        <v>381.73</v>
      </c>
      <c r="K920" s="61">
        <v>1526.92</v>
      </c>
    </row>
    <row r="921" spans="5:11" x14ac:dyDescent="0.35">
      <c r="E921" t="s">
        <v>656</v>
      </c>
      <c r="F921" t="s">
        <v>190</v>
      </c>
      <c r="G921" t="s">
        <v>28</v>
      </c>
      <c r="H921" s="82">
        <v>45873</v>
      </c>
      <c r="I921" s="40">
        <v>40</v>
      </c>
      <c r="J921" s="61">
        <v>210</v>
      </c>
      <c r="K921" s="61">
        <v>8400</v>
      </c>
    </row>
    <row r="922" spans="5:11" x14ac:dyDescent="0.35">
      <c r="E922" t="s">
        <v>656</v>
      </c>
      <c r="F922" t="s">
        <v>190</v>
      </c>
      <c r="G922" t="s">
        <v>28</v>
      </c>
      <c r="H922" s="82">
        <v>45880</v>
      </c>
      <c r="I922" s="40">
        <v>40</v>
      </c>
      <c r="J922" s="61">
        <v>210</v>
      </c>
      <c r="K922" s="61">
        <v>8400</v>
      </c>
    </row>
    <row r="923" spans="5:11" x14ac:dyDescent="0.35">
      <c r="E923" t="s">
        <v>656</v>
      </c>
      <c r="F923" t="s">
        <v>190</v>
      </c>
      <c r="G923" t="s">
        <v>28</v>
      </c>
      <c r="H923" s="82">
        <v>45887</v>
      </c>
      <c r="I923" s="40">
        <v>40</v>
      </c>
      <c r="J923" s="61">
        <v>210</v>
      </c>
      <c r="K923" s="61">
        <v>8400</v>
      </c>
    </row>
    <row r="924" spans="5:11" x14ac:dyDescent="0.35">
      <c r="E924" t="s">
        <v>656</v>
      </c>
      <c r="F924" t="s">
        <v>190</v>
      </c>
      <c r="G924" t="s">
        <v>28</v>
      </c>
      <c r="H924" s="82">
        <v>45894</v>
      </c>
      <c r="I924" s="40">
        <v>20</v>
      </c>
      <c r="J924" s="61">
        <v>210</v>
      </c>
      <c r="K924" s="61">
        <v>4200</v>
      </c>
    </row>
    <row r="925" spans="5:11" x14ac:dyDescent="0.35">
      <c r="E925" t="s">
        <v>656</v>
      </c>
      <c r="F925" t="s">
        <v>191</v>
      </c>
      <c r="G925" t="s">
        <v>29</v>
      </c>
      <c r="H925" s="82">
        <v>45880</v>
      </c>
      <c r="I925" s="40">
        <v>40</v>
      </c>
      <c r="J925" s="61">
        <v>210</v>
      </c>
      <c r="K925" s="61">
        <v>8400</v>
      </c>
    </row>
    <row r="926" spans="5:11" x14ac:dyDescent="0.35">
      <c r="E926" t="s">
        <v>656</v>
      </c>
      <c r="F926" t="s">
        <v>191</v>
      </c>
      <c r="G926" t="s">
        <v>29</v>
      </c>
      <c r="H926" s="82">
        <v>45887</v>
      </c>
      <c r="I926" s="40">
        <v>40</v>
      </c>
      <c r="J926" s="61">
        <v>210</v>
      </c>
      <c r="K926" s="61">
        <v>8400</v>
      </c>
    </row>
    <row r="927" spans="5:11" x14ac:dyDescent="0.35">
      <c r="E927" t="s">
        <v>656</v>
      </c>
      <c r="F927" t="s">
        <v>191</v>
      </c>
      <c r="G927" t="s">
        <v>29</v>
      </c>
      <c r="H927" s="82">
        <v>45894</v>
      </c>
      <c r="I927" s="40">
        <v>40</v>
      </c>
      <c r="J927" s="61">
        <v>210</v>
      </c>
      <c r="K927" s="61">
        <v>8400</v>
      </c>
    </row>
    <row r="928" spans="5:11" x14ac:dyDescent="0.35">
      <c r="E928" t="s">
        <v>656</v>
      </c>
      <c r="F928" t="s">
        <v>191</v>
      </c>
      <c r="G928" t="s">
        <v>29</v>
      </c>
      <c r="H928" s="82">
        <v>45901</v>
      </c>
      <c r="I928" s="40">
        <v>20</v>
      </c>
      <c r="J928" s="61">
        <v>210</v>
      </c>
      <c r="K928" s="61">
        <v>4200</v>
      </c>
    </row>
    <row r="929" spans="5:11" x14ac:dyDescent="0.35">
      <c r="E929" t="s">
        <v>656</v>
      </c>
      <c r="F929" t="s">
        <v>479</v>
      </c>
      <c r="G929" t="s">
        <v>28</v>
      </c>
      <c r="H929" s="82">
        <v>45765</v>
      </c>
      <c r="I929" s="40">
        <v>20</v>
      </c>
      <c r="J929" s="61">
        <v>235</v>
      </c>
      <c r="K929" s="61">
        <v>4700</v>
      </c>
    </row>
    <row r="930" spans="5:11" x14ac:dyDescent="0.35">
      <c r="E930" t="s">
        <v>656</v>
      </c>
      <c r="F930" t="s">
        <v>479</v>
      </c>
      <c r="G930" t="s">
        <v>28</v>
      </c>
      <c r="H930" s="82">
        <v>45772</v>
      </c>
      <c r="I930" s="40">
        <v>20</v>
      </c>
      <c r="J930" s="61">
        <v>235</v>
      </c>
      <c r="K930" s="61">
        <v>4700</v>
      </c>
    </row>
    <row r="931" spans="5:11" x14ac:dyDescent="0.35">
      <c r="E931" t="s">
        <v>656</v>
      </c>
      <c r="F931" t="s">
        <v>480</v>
      </c>
      <c r="G931" t="s">
        <v>29</v>
      </c>
      <c r="H931" s="82">
        <v>45772</v>
      </c>
      <c r="I931" s="40">
        <v>20</v>
      </c>
      <c r="J931" s="61">
        <v>235</v>
      </c>
      <c r="K931" s="61">
        <v>4700</v>
      </c>
    </row>
    <row r="932" spans="5:11" x14ac:dyDescent="0.35">
      <c r="E932" t="s">
        <v>656</v>
      </c>
      <c r="F932" t="s">
        <v>480</v>
      </c>
      <c r="G932" t="s">
        <v>29</v>
      </c>
      <c r="H932" s="82">
        <v>45779</v>
      </c>
      <c r="I932" s="40">
        <v>20</v>
      </c>
      <c r="J932" s="61">
        <v>235</v>
      </c>
      <c r="K932" s="61">
        <v>4700</v>
      </c>
    </row>
    <row r="933" spans="5:11" x14ac:dyDescent="0.35">
      <c r="E933" t="s">
        <v>656</v>
      </c>
      <c r="F933" t="s">
        <v>1203</v>
      </c>
      <c r="G933" t="s">
        <v>28</v>
      </c>
      <c r="H933" s="82">
        <v>45894</v>
      </c>
      <c r="I933" s="40">
        <v>20</v>
      </c>
      <c r="J933" s="61">
        <v>210</v>
      </c>
      <c r="K933" s="61">
        <v>4200</v>
      </c>
    </row>
    <row r="934" spans="5:11" x14ac:dyDescent="0.35">
      <c r="E934" t="s">
        <v>656</v>
      </c>
      <c r="F934" t="s">
        <v>1202</v>
      </c>
      <c r="G934" t="s">
        <v>29</v>
      </c>
      <c r="H934" s="82">
        <v>45901</v>
      </c>
      <c r="I934" s="40">
        <v>20</v>
      </c>
      <c r="J934" s="61">
        <v>210</v>
      </c>
      <c r="K934" s="61">
        <v>4200</v>
      </c>
    </row>
    <row r="935" spans="5:11" x14ac:dyDescent="0.35">
      <c r="E935" t="s">
        <v>785</v>
      </c>
      <c r="F935" t="s">
        <v>89</v>
      </c>
      <c r="G935" t="s">
        <v>26</v>
      </c>
      <c r="H935" s="82">
        <v>45766</v>
      </c>
      <c r="I935" s="40">
        <v>30</v>
      </c>
      <c r="J935" s="61">
        <v>210</v>
      </c>
      <c r="K935" s="61">
        <v>6300</v>
      </c>
    </row>
    <row r="936" spans="5:11" x14ac:dyDescent="0.35">
      <c r="E936" t="s">
        <v>785</v>
      </c>
      <c r="F936" t="s">
        <v>89</v>
      </c>
      <c r="G936" t="s">
        <v>26</v>
      </c>
      <c r="H936" s="82">
        <v>45773</v>
      </c>
      <c r="I936" s="40">
        <v>30</v>
      </c>
      <c r="J936" s="61">
        <v>210</v>
      </c>
      <c r="K936" s="61">
        <v>6300</v>
      </c>
    </row>
    <row r="937" spans="5:11" x14ac:dyDescent="0.35">
      <c r="E937" t="s">
        <v>785</v>
      </c>
      <c r="F937" t="s">
        <v>89</v>
      </c>
      <c r="G937" t="s">
        <v>26</v>
      </c>
      <c r="H937" s="82">
        <v>45906</v>
      </c>
      <c r="I937" s="40">
        <v>0</v>
      </c>
      <c r="J937" s="61">
        <v>0</v>
      </c>
      <c r="K937" s="61">
        <v>0</v>
      </c>
    </row>
    <row r="938" spans="5:11" x14ac:dyDescent="0.35">
      <c r="E938" t="s">
        <v>785</v>
      </c>
      <c r="F938" t="s">
        <v>89</v>
      </c>
      <c r="G938" t="s">
        <v>26</v>
      </c>
      <c r="H938" s="82">
        <v>45913</v>
      </c>
      <c r="I938" s="40">
        <v>0</v>
      </c>
      <c r="J938" s="61">
        <v>0</v>
      </c>
      <c r="K938" s="61">
        <v>0</v>
      </c>
    </row>
    <row r="939" spans="5:11" x14ac:dyDescent="0.35">
      <c r="E939" t="s">
        <v>785</v>
      </c>
      <c r="F939" t="s">
        <v>89</v>
      </c>
      <c r="G939" t="s">
        <v>26</v>
      </c>
      <c r="H939" s="82">
        <v>45920</v>
      </c>
      <c r="I939" s="40">
        <v>0</v>
      </c>
      <c r="J939" s="61">
        <v>0</v>
      </c>
      <c r="K939" s="61">
        <v>0</v>
      </c>
    </row>
    <row r="940" spans="5:11" x14ac:dyDescent="0.35">
      <c r="E940" t="s">
        <v>785</v>
      </c>
      <c r="F940" t="s">
        <v>89</v>
      </c>
      <c r="G940" t="s">
        <v>26</v>
      </c>
      <c r="H940" s="82">
        <v>45927</v>
      </c>
      <c r="I940" s="40">
        <v>0</v>
      </c>
      <c r="J940" s="61">
        <v>0</v>
      </c>
      <c r="K940" s="61">
        <v>0</v>
      </c>
    </row>
    <row r="941" spans="5:11" x14ac:dyDescent="0.35">
      <c r="E941" t="s">
        <v>785</v>
      </c>
      <c r="F941" t="s">
        <v>89</v>
      </c>
      <c r="G941" t="s">
        <v>26</v>
      </c>
      <c r="H941" s="82">
        <v>45934</v>
      </c>
      <c r="I941" s="40">
        <v>0</v>
      </c>
      <c r="J941" s="61">
        <v>0</v>
      </c>
      <c r="K941" s="61">
        <v>0</v>
      </c>
    </row>
    <row r="942" spans="5:11" x14ac:dyDescent="0.35">
      <c r="E942" t="s">
        <v>785</v>
      </c>
      <c r="F942" t="s">
        <v>89</v>
      </c>
      <c r="G942" t="s">
        <v>26</v>
      </c>
      <c r="H942" s="82">
        <v>45941</v>
      </c>
      <c r="I942" s="40">
        <v>0</v>
      </c>
      <c r="J942" s="61">
        <v>0</v>
      </c>
      <c r="K942" s="61">
        <v>0</v>
      </c>
    </row>
    <row r="943" spans="5:11" x14ac:dyDescent="0.35">
      <c r="E943" t="s">
        <v>785</v>
      </c>
      <c r="F943" t="s">
        <v>89</v>
      </c>
      <c r="G943" t="s">
        <v>26</v>
      </c>
      <c r="H943" s="82">
        <v>45948</v>
      </c>
      <c r="I943" s="40">
        <v>0</v>
      </c>
      <c r="J943" s="61">
        <v>0</v>
      </c>
      <c r="K943" s="61">
        <v>0</v>
      </c>
    </row>
    <row r="944" spans="5:11" x14ac:dyDescent="0.35">
      <c r="E944" t="s">
        <v>785</v>
      </c>
      <c r="F944" t="s">
        <v>89</v>
      </c>
      <c r="G944" t="s">
        <v>26</v>
      </c>
      <c r="H944" s="82">
        <v>45955</v>
      </c>
      <c r="I944" s="40">
        <v>0</v>
      </c>
      <c r="J944" s="61">
        <v>0</v>
      </c>
      <c r="K944" s="61">
        <v>0</v>
      </c>
    </row>
    <row r="945" spans="5:11" x14ac:dyDescent="0.35">
      <c r="E945" t="s">
        <v>785</v>
      </c>
      <c r="F945" t="s">
        <v>89</v>
      </c>
      <c r="G945" t="s">
        <v>26</v>
      </c>
      <c r="H945" s="82">
        <v>45962</v>
      </c>
      <c r="I945" s="40">
        <v>0</v>
      </c>
      <c r="J945" s="61">
        <v>0</v>
      </c>
      <c r="K945" s="61">
        <v>0</v>
      </c>
    </row>
    <row r="946" spans="5:11" x14ac:dyDescent="0.35">
      <c r="E946" t="s">
        <v>785</v>
      </c>
      <c r="F946" t="s">
        <v>89</v>
      </c>
      <c r="G946" t="s">
        <v>26</v>
      </c>
      <c r="H946" s="82">
        <v>45836</v>
      </c>
      <c r="I946" s="40">
        <v>0</v>
      </c>
      <c r="J946" s="61">
        <v>0</v>
      </c>
      <c r="K946" s="61">
        <v>0</v>
      </c>
    </row>
    <row r="947" spans="5:11" x14ac:dyDescent="0.35">
      <c r="E947" t="s">
        <v>785</v>
      </c>
      <c r="F947" t="s">
        <v>89</v>
      </c>
      <c r="G947" t="s">
        <v>26</v>
      </c>
      <c r="H947" s="82">
        <v>45843</v>
      </c>
      <c r="I947" s="40">
        <v>0</v>
      </c>
      <c r="J947" s="61">
        <v>0</v>
      </c>
      <c r="K947" s="61">
        <v>0</v>
      </c>
    </row>
    <row r="948" spans="5:11" x14ac:dyDescent="0.35">
      <c r="E948" t="s">
        <v>785</v>
      </c>
      <c r="F948" t="s">
        <v>89</v>
      </c>
      <c r="G948" t="s">
        <v>26</v>
      </c>
      <c r="H948" s="82">
        <v>45850</v>
      </c>
      <c r="I948" s="40">
        <v>0</v>
      </c>
      <c r="J948" s="61">
        <v>0</v>
      </c>
      <c r="K948" s="61">
        <v>0</v>
      </c>
    </row>
    <row r="949" spans="5:11" x14ac:dyDescent="0.35">
      <c r="E949" t="s">
        <v>785</v>
      </c>
      <c r="F949" t="s">
        <v>89</v>
      </c>
      <c r="G949" t="s">
        <v>26</v>
      </c>
      <c r="H949" s="82">
        <v>45857</v>
      </c>
      <c r="I949" s="40">
        <v>0</v>
      </c>
      <c r="J949" s="61">
        <v>0</v>
      </c>
      <c r="K949" s="61">
        <v>0</v>
      </c>
    </row>
    <row r="950" spans="5:11" x14ac:dyDescent="0.35">
      <c r="E950" t="s">
        <v>785</v>
      </c>
      <c r="F950" t="s">
        <v>89</v>
      </c>
      <c r="G950" t="s">
        <v>26</v>
      </c>
      <c r="H950" s="82">
        <v>45864</v>
      </c>
      <c r="I950" s="40">
        <v>0</v>
      </c>
      <c r="J950" s="61">
        <v>0</v>
      </c>
      <c r="K950" s="61">
        <v>0</v>
      </c>
    </row>
    <row r="951" spans="5:11" x14ac:dyDescent="0.35">
      <c r="E951" t="s">
        <v>785</v>
      </c>
      <c r="F951" t="s">
        <v>89</v>
      </c>
      <c r="G951" t="s">
        <v>26</v>
      </c>
      <c r="H951" s="82">
        <v>45969</v>
      </c>
      <c r="I951" s="40">
        <v>0</v>
      </c>
      <c r="J951" s="61">
        <v>0</v>
      </c>
      <c r="K951" s="61">
        <v>0</v>
      </c>
    </row>
    <row r="952" spans="5:11" x14ac:dyDescent="0.35">
      <c r="E952" t="s">
        <v>785</v>
      </c>
      <c r="F952" t="s">
        <v>89</v>
      </c>
      <c r="G952" t="s">
        <v>26</v>
      </c>
      <c r="H952" s="82">
        <v>45976</v>
      </c>
      <c r="I952" s="40">
        <v>0</v>
      </c>
      <c r="J952" s="61">
        <v>0</v>
      </c>
      <c r="K952" s="61">
        <v>0</v>
      </c>
    </row>
    <row r="953" spans="5:11" x14ac:dyDescent="0.35">
      <c r="E953" t="s">
        <v>785</v>
      </c>
      <c r="F953" t="s">
        <v>89</v>
      </c>
      <c r="G953" t="s">
        <v>26</v>
      </c>
      <c r="H953" s="82">
        <v>45983</v>
      </c>
      <c r="I953" s="40">
        <v>0</v>
      </c>
      <c r="J953" s="61">
        <v>0</v>
      </c>
      <c r="K953" s="61">
        <v>0</v>
      </c>
    </row>
    <row r="954" spans="5:11" x14ac:dyDescent="0.35">
      <c r="E954" t="s">
        <v>785</v>
      </c>
      <c r="F954" t="s">
        <v>89</v>
      </c>
      <c r="G954" t="s">
        <v>26</v>
      </c>
      <c r="H954" s="82">
        <v>46011</v>
      </c>
      <c r="I954" s="40">
        <v>0</v>
      </c>
      <c r="J954" s="61">
        <v>0</v>
      </c>
      <c r="K954" s="61">
        <v>0</v>
      </c>
    </row>
    <row r="955" spans="5:11" x14ac:dyDescent="0.35">
      <c r="E955" t="s">
        <v>785</v>
      </c>
      <c r="F955" t="s">
        <v>89</v>
      </c>
      <c r="G955" t="s">
        <v>26</v>
      </c>
      <c r="H955" s="82">
        <v>46018</v>
      </c>
      <c r="I955" s="40">
        <v>0</v>
      </c>
      <c r="J955" s="61">
        <v>0</v>
      </c>
      <c r="K955" s="61">
        <v>0</v>
      </c>
    </row>
    <row r="956" spans="5:11" x14ac:dyDescent="0.35">
      <c r="E956" t="s">
        <v>785</v>
      </c>
      <c r="F956" t="s">
        <v>88</v>
      </c>
      <c r="G956" t="s">
        <v>27</v>
      </c>
      <c r="H956" s="82">
        <v>45780</v>
      </c>
      <c r="I956" s="40">
        <v>30</v>
      </c>
      <c r="J956" s="61">
        <v>210</v>
      </c>
      <c r="K956" s="61">
        <v>6300</v>
      </c>
    </row>
    <row r="957" spans="5:11" x14ac:dyDescent="0.35">
      <c r="E957" t="s">
        <v>785</v>
      </c>
      <c r="F957" t="s">
        <v>88</v>
      </c>
      <c r="G957" t="s">
        <v>27</v>
      </c>
      <c r="H957" s="82">
        <v>45766</v>
      </c>
      <c r="I957" s="40">
        <v>30</v>
      </c>
      <c r="J957" s="61">
        <v>210</v>
      </c>
      <c r="K957" s="61">
        <v>6300</v>
      </c>
    </row>
    <row r="958" spans="5:11" x14ac:dyDescent="0.35">
      <c r="E958" t="s">
        <v>785</v>
      </c>
      <c r="F958" t="s">
        <v>88</v>
      </c>
      <c r="G958" t="s">
        <v>27</v>
      </c>
      <c r="H958" s="82">
        <v>45773</v>
      </c>
      <c r="I958" s="40">
        <v>30</v>
      </c>
      <c r="J958" s="61">
        <v>210</v>
      </c>
      <c r="K958" s="61">
        <v>6300</v>
      </c>
    </row>
    <row r="959" spans="5:11" x14ac:dyDescent="0.35">
      <c r="E959" t="s">
        <v>785</v>
      </c>
      <c r="F959" t="s">
        <v>88</v>
      </c>
      <c r="G959" t="s">
        <v>27</v>
      </c>
      <c r="H959" s="82">
        <v>45913</v>
      </c>
      <c r="I959" s="40">
        <v>0</v>
      </c>
      <c r="J959" s="61">
        <v>0</v>
      </c>
      <c r="K959" s="61">
        <v>0</v>
      </c>
    </row>
    <row r="960" spans="5:11" x14ac:dyDescent="0.35">
      <c r="E960" t="s">
        <v>785</v>
      </c>
      <c r="F960" t="s">
        <v>88</v>
      </c>
      <c r="G960" t="s">
        <v>27</v>
      </c>
      <c r="H960" s="82">
        <v>45920</v>
      </c>
      <c r="I960" s="40">
        <v>0</v>
      </c>
      <c r="J960" s="61">
        <v>0</v>
      </c>
      <c r="K960" s="61">
        <v>0</v>
      </c>
    </row>
    <row r="961" spans="5:11" x14ac:dyDescent="0.35">
      <c r="E961" t="s">
        <v>785</v>
      </c>
      <c r="F961" t="s">
        <v>88</v>
      </c>
      <c r="G961" t="s">
        <v>27</v>
      </c>
      <c r="H961" s="82">
        <v>45927</v>
      </c>
      <c r="I961" s="40">
        <v>0</v>
      </c>
      <c r="J961" s="61">
        <v>0</v>
      </c>
      <c r="K961" s="61">
        <v>0</v>
      </c>
    </row>
    <row r="962" spans="5:11" x14ac:dyDescent="0.35">
      <c r="E962" t="s">
        <v>785</v>
      </c>
      <c r="F962" t="s">
        <v>88</v>
      </c>
      <c r="G962" t="s">
        <v>27</v>
      </c>
      <c r="H962" s="82">
        <v>45934</v>
      </c>
      <c r="I962" s="40">
        <v>0</v>
      </c>
      <c r="J962" s="61">
        <v>0</v>
      </c>
      <c r="K962" s="61">
        <v>0</v>
      </c>
    </row>
    <row r="963" spans="5:11" x14ac:dyDescent="0.35">
      <c r="E963" t="s">
        <v>785</v>
      </c>
      <c r="F963" t="s">
        <v>88</v>
      </c>
      <c r="G963" t="s">
        <v>27</v>
      </c>
      <c r="H963" s="82">
        <v>45941</v>
      </c>
      <c r="I963" s="40">
        <v>0</v>
      </c>
      <c r="J963" s="61">
        <v>0</v>
      </c>
      <c r="K963" s="61">
        <v>0</v>
      </c>
    </row>
    <row r="964" spans="5:11" x14ac:dyDescent="0.35">
      <c r="E964" t="s">
        <v>785</v>
      </c>
      <c r="F964" t="s">
        <v>88</v>
      </c>
      <c r="G964" t="s">
        <v>27</v>
      </c>
      <c r="H964" s="82">
        <v>45948</v>
      </c>
      <c r="I964" s="40">
        <v>0</v>
      </c>
      <c r="J964" s="61">
        <v>0</v>
      </c>
      <c r="K964" s="61">
        <v>0</v>
      </c>
    </row>
    <row r="965" spans="5:11" x14ac:dyDescent="0.35">
      <c r="E965" t="s">
        <v>785</v>
      </c>
      <c r="F965" t="s">
        <v>88</v>
      </c>
      <c r="G965" t="s">
        <v>27</v>
      </c>
      <c r="H965" s="82">
        <v>45955</v>
      </c>
      <c r="I965" s="40">
        <v>0</v>
      </c>
      <c r="J965" s="61">
        <v>0</v>
      </c>
      <c r="K965" s="61">
        <v>0</v>
      </c>
    </row>
    <row r="966" spans="5:11" x14ac:dyDescent="0.35">
      <c r="E966" t="s">
        <v>785</v>
      </c>
      <c r="F966" t="s">
        <v>88</v>
      </c>
      <c r="G966" t="s">
        <v>27</v>
      </c>
      <c r="H966" s="82">
        <v>45962</v>
      </c>
      <c r="I966" s="40">
        <v>0</v>
      </c>
      <c r="J966" s="61">
        <v>0</v>
      </c>
      <c r="K966" s="61">
        <v>0</v>
      </c>
    </row>
    <row r="967" spans="5:11" x14ac:dyDescent="0.35">
      <c r="E967" t="s">
        <v>785</v>
      </c>
      <c r="F967" t="s">
        <v>88</v>
      </c>
      <c r="G967" t="s">
        <v>27</v>
      </c>
      <c r="H967" s="82">
        <v>45843</v>
      </c>
      <c r="I967" s="40">
        <v>0</v>
      </c>
      <c r="J967" s="61">
        <v>0</v>
      </c>
      <c r="K967" s="61">
        <v>0</v>
      </c>
    </row>
    <row r="968" spans="5:11" x14ac:dyDescent="0.35">
      <c r="E968" t="s">
        <v>785</v>
      </c>
      <c r="F968" t="s">
        <v>88</v>
      </c>
      <c r="G968" t="s">
        <v>27</v>
      </c>
      <c r="H968" s="82">
        <v>45850</v>
      </c>
      <c r="I968" s="40">
        <v>0</v>
      </c>
      <c r="J968" s="61">
        <v>0</v>
      </c>
      <c r="K968" s="61">
        <v>0</v>
      </c>
    </row>
    <row r="969" spans="5:11" x14ac:dyDescent="0.35">
      <c r="E969" t="s">
        <v>785</v>
      </c>
      <c r="F969" t="s">
        <v>88</v>
      </c>
      <c r="G969" t="s">
        <v>27</v>
      </c>
      <c r="H969" s="82">
        <v>45857</v>
      </c>
      <c r="I969" s="40">
        <v>0</v>
      </c>
      <c r="J969" s="61">
        <v>0</v>
      </c>
      <c r="K969" s="61">
        <v>0</v>
      </c>
    </row>
    <row r="970" spans="5:11" x14ac:dyDescent="0.35">
      <c r="E970" t="s">
        <v>785</v>
      </c>
      <c r="F970" t="s">
        <v>88</v>
      </c>
      <c r="G970" t="s">
        <v>27</v>
      </c>
      <c r="H970" s="82">
        <v>45864</v>
      </c>
      <c r="I970" s="40">
        <v>0</v>
      </c>
      <c r="J970" s="61">
        <v>0</v>
      </c>
      <c r="K970" s="61">
        <v>0</v>
      </c>
    </row>
    <row r="971" spans="5:11" x14ac:dyDescent="0.35">
      <c r="E971" t="s">
        <v>785</v>
      </c>
      <c r="F971" t="s">
        <v>88</v>
      </c>
      <c r="G971" t="s">
        <v>27</v>
      </c>
      <c r="H971" s="82">
        <v>45871</v>
      </c>
      <c r="I971" s="40">
        <v>0</v>
      </c>
      <c r="J971" s="61">
        <v>0</v>
      </c>
      <c r="K971" s="61">
        <v>0</v>
      </c>
    </row>
    <row r="972" spans="5:11" x14ac:dyDescent="0.35">
      <c r="E972" t="s">
        <v>785</v>
      </c>
      <c r="F972" t="s">
        <v>88</v>
      </c>
      <c r="G972" t="s">
        <v>27</v>
      </c>
      <c r="H972" s="82">
        <v>45969</v>
      </c>
      <c r="I972" s="40">
        <v>0</v>
      </c>
      <c r="J972" s="61">
        <v>0</v>
      </c>
      <c r="K972" s="61">
        <v>0</v>
      </c>
    </row>
    <row r="973" spans="5:11" x14ac:dyDescent="0.35">
      <c r="E973" t="s">
        <v>785</v>
      </c>
      <c r="F973" t="s">
        <v>88</v>
      </c>
      <c r="G973" t="s">
        <v>27</v>
      </c>
      <c r="H973" s="82">
        <v>45976</v>
      </c>
      <c r="I973" s="40">
        <v>0</v>
      </c>
      <c r="J973" s="61">
        <v>0</v>
      </c>
      <c r="K973" s="61">
        <v>0</v>
      </c>
    </row>
    <row r="974" spans="5:11" x14ac:dyDescent="0.35">
      <c r="E974" t="s">
        <v>785</v>
      </c>
      <c r="F974" t="s">
        <v>88</v>
      </c>
      <c r="G974" t="s">
        <v>27</v>
      </c>
      <c r="H974" s="82">
        <v>45983</v>
      </c>
      <c r="I974" s="40">
        <v>0</v>
      </c>
      <c r="J974" s="61">
        <v>0</v>
      </c>
      <c r="K974" s="61">
        <v>0</v>
      </c>
    </row>
    <row r="975" spans="5:11" x14ac:dyDescent="0.35">
      <c r="E975" t="s">
        <v>785</v>
      </c>
      <c r="F975" t="s">
        <v>88</v>
      </c>
      <c r="G975" t="s">
        <v>27</v>
      </c>
      <c r="H975" s="82">
        <v>46018</v>
      </c>
      <c r="I975" s="40">
        <v>0</v>
      </c>
      <c r="J975" s="61">
        <v>0</v>
      </c>
      <c r="K975" s="61">
        <v>0</v>
      </c>
    </row>
    <row r="976" spans="5:11" x14ac:dyDescent="0.35">
      <c r="E976" t="s">
        <v>785</v>
      </c>
      <c r="F976" t="s">
        <v>88</v>
      </c>
      <c r="G976" t="s">
        <v>27</v>
      </c>
      <c r="H976" s="82">
        <v>45990</v>
      </c>
      <c r="I976" s="40">
        <v>0</v>
      </c>
      <c r="J976" s="61">
        <v>0</v>
      </c>
      <c r="K976" s="61">
        <v>0</v>
      </c>
    </row>
    <row r="977" spans="5:11" x14ac:dyDescent="0.35">
      <c r="E977" t="s">
        <v>785</v>
      </c>
      <c r="F977" t="s">
        <v>88</v>
      </c>
      <c r="G977" t="s">
        <v>27</v>
      </c>
      <c r="H977" s="82">
        <v>46025</v>
      </c>
      <c r="I977" s="40">
        <v>0</v>
      </c>
      <c r="J977" s="61">
        <v>0</v>
      </c>
      <c r="K977" s="61">
        <v>0</v>
      </c>
    </row>
    <row r="978" spans="5:11" x14ac:dyDescent="0.35">
      <c r="E978" t="s">
        <v>785</v>
      </c>
      <c r="F978" t="s">
        <v>192</v>
      </c>
      <c r="G978" t="s">
        <v>28</v>
      </c>
      <c r="H978" s="82">
        <v>45760</v>
      </c>
      <c r="I978" s="40">
        <v>30</v>
      </c>
      <c r="J978" s="61">
        <v>205</v>
      </c>
      <c r="K978" s="61">
        <v>6150</v>
      </c>
    </row>
    <row r="979" spans="5:11" x14ac:dyDescent="0.35">
      <c r="E979" t="s">
        <v>785</v>
      </c>
      <c r="F979" t="s">
        <v>192</v>
      </c>
      <c r="G979" t="s">
        <v>28</v>
      </c>
      <c r="H979" s="82">
        <v>45767</v>
      </c>
      <c r="I979" s="40">
        <v>24</v>
      </c>
      <c r="J979" s="61">
        <v>205</v>
      </c>
      <c r="K979" s="61">
        <v>4920</v>
      </c>
    </row>
    <row r="980" spans="5:11" x14ac:dyDescent="0.35">
      <c r="E980" t="s">
        <v>785</v>
      </c>
      <c r="F980" t="s">
        <v>192</v>
      </c>
      <c r="G980" t="s">
        <v>28</v>
      </c>
      <c r="H980" s="82">
        <v>45774</v>
      </c>
      <c r="I980" s="40">
        <v>30</v>
      </c>
      <c r="J980" s="61">
        <v>205</v>
      </c>
      <c r="K980" s="61">
        <v>6150</v>
      </c>
    </row>
    <row r="981" spans="5:11" x14ac:dyDescent="0.35">
      <c r="E981" t="s">
        <v>785</v>
      </c>
      <c r="F981" t="s">
        <v>193</v>
      </c>
      <c r="G981" t="s">
        <v>29</v>
      </c>
      <c r="H981" s="82">
        <v>45767</v>
      </c>
      <c r="I981" s="40">
        <v>30</v>
      </c>
      <c r="J981" s="61">
        <v>205</v>
      </c>
      <c r="K981" s="61">
        <v>6150</v>
      </c>
    </row>
    <row r="982" spans="5:11" x14ac:dyDescent="0.35">
      <c r="E982" t="s">
        <v>785</v>
      </c>
      <c r="F982" t="s">
        <v>193</v>
      </c>
      <c r="G982" t="s">
        <v>29</v>
      </c>
      <c r="H982" s="82">
        <v>45774</v>
      </c>
      <c r="I982" s="40">
        <v>20</v>
      </c>
      <c r="J982" s="61">
        <v>205</v>
      </c>
      <c r="K982" s="61">
        <v>4100</v>
      </c>
    </row>
    <row r="983" spans="5:11" x14ac:dyDescent="0.35">
      <c r="E983" t="s">
        <v>785</v>
      </c>
      <c r="F983" t="s">
        <v>193</v>
      </c>
      <c r="G983" t="s">
        <v>29</v>
      </c>
      <c r="H983" s="82">
        <v>45781</v>
      </c>
      <c r="I983" s="40">
        <v>30</v>
      </c>
      <c r="J983" s="61">
        <v>205</v>
      </c>
      <c r="K983" s="61">
        <v>6150</v>
      </c>
    </row>
    <row r="984" spans="5:11" x14ac:dyDescent="0.35">
      <c r="E984" t="s">
        <v>785</v>
      </c>
      <c r="F984" t="s">
        <v>194</v>
      </c>
      <c r="G984" t="s">
        <v>26</v>
      </c>
      <c r="H984" s="82">
        <v>45752</v>
      </c>
      <c r="I984" s="40">
        <v>30</v>
      </c>
      <c r="J984" s="61">
        <v>210</v>
      </c>
      <c r="K984" s="61">
        <v>6300</v>
      </c>
    </row>
    <row r="985" spans="5:11" x14ac:dyDescent="0.35">
      <c r="E985" t="s">
        <v>785</v>
      </c>
      <c r="F985" t="s">
        <v>194</v>
      </c>
      <c r="G985" t="s">
        <v>26</v>
      </c>
      <c r="H985" s="82">
        <v>45759</v>
      </c>
      <c r="I985" s="40">
        <v>30</v>
      </c>
      <c r="J985" s="61">
        <v>210</v>
      </c>
      <c r="K985" s="61">
        <v>6300</v>
      </c>
    </row>
    <row r="986" spans="5:11" x14ac:dyDescent="0.35">
      <c r="E986" t="s">
        <v>785</v>
      </c>
      <c r="F986" t="s">
        <v>195</v>
      </c>
      <c r="G986" t="s">
        <v>27</v>
      </c>
      <c r="H986" s="82">
        <v>45759</v>
      </c>
      <c r="I986" s="40">
        <v>30</v>
      </c>
      <c r="J986" s="61">
        <v>210</v>
      </c>
      <c r="K986" s="61">
        <v>6300</v>
      </c>
    </row>
    <row r="987" spans="5:11" x14ac:dyDescent="0.35">
      <c r="E987" t="s">
        <v>785</v>
      </c>
      <c r="F987" t="s">
        <v>627</v>
      </c>
      <c r="G987" t="s">
        <v>28</v>
      </c>
      <c r="H987" s="82">
        <v>45753</v>
      </c>
      <c r="I987" s="40">
        <v>30</v>
      </c>
      <c r="J987" s="61">
        <v>205</v>
      </c>
      <c r="K987" s="61">
        <v>6150</v>
      </c>
    </row>
    <row r="988" spans="5:11" x14ac:dyDescent="0.35">
      <c r="E988" t="s">
        <v>785</v>
      </c>
      <c r="F988" t="s">
        <v>628</v>
      </c>
      <c r="G988" t="s">
        <v>29</v>
      </c>
      <c r="H988" s="82">
        <v>45760</v>
      </c>
      <c r="I988" s="40">
        <v>30</v>
      </c>
      <c r="J988" s="61">
        <v>205</v>
      </c>
      <c r="K988" s="61">
        <v>6150</v>
      </c>
    </row>
    <row r="989" spans="5:11" x14ac:dyDescent="0.35">
      <c r="E989" t="s">
        <v>785</v>
      </c>
      <c r="F989" t="s">
        <v>628</v>
      </c>
      <c r="G989" t="s">
        <v>29</v>
      </c>
      <c r="H989" s="82">
        <v>45956</v>
      </c>
      <c r="I989" s="40">
        <v>0</v>
      </c>
      <c r="J989" s="61">
        <v>0</v>
      </c>
      <c r="K989" s="61">
        <v>0</v>
      </c>
    </row>
    <row r="990" spans="5:11" x14ac:dyDescent="0.35">
      <c r="E990" t="s">
        <v>785</v>
      </c>
      <c r="F990" t="s">
        <v>628</v>
      </c>
      <c r="G990" t="s">
        <v>29</v>
      </c>
      <c r="H990" s="82">
        <v>45963</v>
      </c>
      <c r="I990" s="40">
        <v>0</v>
      </c>
      <c r="J990" s="61">
        <v>0</v>
      </c>
      <c r="K990" s="61">
        <v>0</v>
      </c>
    </row>
    <row r="991" spans="5:11" x14ac:dyDescent="0.35">
      <c r="E991" t="s">
        <v>785</v>
      </c>
      <c r="F991" t="s">
        <v>1139</v>
      </c>
      <c r="G991" t="s">
        <v>28</v>
      </c>
      <c r="H991" s="82">
        <v>45921</v>
      </c>
      <c r="I991" s="40">
        <v>20</v>
      </c>
      <c r="J991" s="61">
        <v>185</v>
      </c>
      <c r="K991" s="61">
        <v>3700</v>
      </c>
    </row>
    <row r="992" spans="5:11" x14ac:dyDescent="0.35">
      <c r="E992" t="s">
        <v>785</v>
      </c>
      <c r="F992" t="s">
        <v>1139</v>
      </c>
      <c r="G992" t="s">
        <v>28</v>
      </c>
      <c r="H992" s="82">
        <v>45928</v>
      </c>
      <c r="I992" s="40">
        <v>18</v>
      </c>
      <c r="J992" s="61">
        <v>185</v>
      </c>
      <c r="K992" s="61">
        <v>3330</v>
      </c>
    </row>
    <row r="993" spans="5:11" x14ac:dyDescent="0.35">
      <c r="E993" t="s">
        <v>785</v>
      </c>
      <c r="F993" t="s">
        <v>1139</v>
      </c>
      <c r="G993" t="s">
        <v>28</v>
      </c>
      <c r="H993" s="82">
        <v>45935</v>
      </c>
      <c r="I993" s="40">
        <v>20</v>
      </c>
      <c r="J993" s="61">
        <v>185</v>
      </c>
      <c r="K993" s="61">
        <v>3700</v>
      </c>
    </row>
    <row r="994" spans="5:11" x14ac:dyDescent="0.35">
      <c r="E994" t="s">
        <v>785</v>
      </c>
      <c r="F994" t="s">
        <v>1139</v>
      </c>
      <c r="G994" t="s">
        <v>28</v>
      </c>
      <c r="H994" s="82">
        <v>45942</v>
      </c>
      <c r="I994" s="40">
        <v>20</v>
      </c>
      <c r="J994" s="61">
        <v>185</v>
      </c>
      <c r="K994" s="61">
        <v>3700</v>
      </c>
    </row>
    <row r="995" spans="5:11" x14ac:dyDescent="0.35">
      <c r="E995" t="s">
        <v>785</v>
      </c>
      <c r="F995" t="s">
        <v>1139</v>
      </c>
      <c r="G995" t="s">
        <v>28</v>
      </c>
      <c r="H995" s="82">
        <v>45949</v>
      </c>
      <c r="I995" s="40">
        <v>0</v>
      </c>
      <c r="J995" s="61">
        <v>0</v>
      </c>
      <c r="K995" s="61">
        <v>0</v>
      </c>
    </row>
    <row r="996" spans="5:11" x14ac:dyDescent="0.35">
      <c r="E996" t="s">
        <v>785</v>
      </c>
      <c r="F996" t="s">
        <v>1139</v>
      </c>
      <c r="G996" t="s">
        <v>28</v>
      </c>
      <c r="H996" s="82">
        <v>45956</v>
      </c>
      <c r="I996" s="40">
        <v>0</v>
      </c>
      <c r="J996" s="61">
        <v>0</v>
      </c>
      <c r="K996" s="61">
        <v>0</v>
      </c>
    </row>
    <row r="997" spans="5:11" x14ac:dyDescent="0.35">
      <c r="E997" t="s">
        <v>785</v>
      </c>
      <c r="F997" t="s">
        <v>1140</v>
      </c>
      <c r="G997" t="s">
        <v>29</v>
      </c>
      <c r="H997" s="82">
        <v>45928</v>
      </c>
      <c r="I997" s="40">
        <v>20</v>
      </c>
      <c r="J997" s="61">
        <v>185</v>
      </c>
      <c r="K997" s="61">
        <v>3700</v>
      </c>
    </row>
    <row r="998" spans="5:11" x14ac:dyDescent="0.35">
      <c r="E998" t="s">
        <v>785</v>
      </c>
      <c r="F998" t="s">
        <v>1140</v>
      </c>
      <c r="G998" t="s">
        <v>29</v>
      </c>
      <c r="H998" s="82">
        <v>45935</v>
      </c>
      <c r="I998" s="40">
        <v>18</v>
      </c>
      <c r="J998" s="61">
        <v>185</v>
      </c>
      <c r="K998" s="61">
        <v>3330</v>
      </c>
    </row>
    <row r="999" spans="5:11" x14ac:dyDescent="0.35">
      <c r="E999" t="s">
        <v>785</v>
      </c>
      <c r="F999" t="s">
        <v>1140</v>
      </c>
      <c r="G999" t="s">
        <v>29</v>
      </c>
      <c r="H999" s="82">
        <v>45942</v>
      </c>
      <c r="I999" s="40">
        <v>20</v>
      </c>
      <c r="J999" s="61">
        <v>185</v>
      </c>
      <c r="K999" s="61">
        <v>3700</v>
      </c>
    </row>
    <row r="1000" spans="5:11" x14ac:dyDescent="0.35">
      <c r="E1000" t="s">
        <v>785</v>
      </c>
      <c r="F1000" t="s">
        <v>1140</v>
      </c>
      <c r="G1000" t="s">
        <v>29</v>
      </c>
      <c r="H1000" s="82">
        <v>45949</v>
      </c>
      <c r="I1000" s="40">
        <v>20</v>
      </c>
      <c r="J1000" s="61">
        <v>185</v>
      </c>
      <c r="K1000" s="61">
        <v>3700</v>
      </c>
    </row>
    <row r="1001" spans="5:11" x14ac:dyDescent="0.35">
      <c r="E1001" t="s">
        <v>785</v>
      </c>
      <c r="F1001" t="s">
        <v>1203</v>
      </c>
      <c r="G1001" t="s">
        <v>28</v>
      </c>
      <c r="H1001" s="82">
        <v>45901</v>
      </c>
      <c r="I1001" s="40">
        <v>30</v>
      </c>
      <c r="J1001" s="61">
        <v>185</v>
      </c>
      <c r="K1001" s="61">
        <v>5550</v>
      </c>
    </row>
    <row r="1002" spans="5:11" x14ac:dyDescent="0.35">
      <c r="E1002" t="s">
        <v>785</v>
      </c>
      <c r="F1002" t="s">
        <v>1202</v>
      </c>
      <c r="G1002" t="s">
        <v>29</v>
      </c>
      <c r="H1002" s="82">
        <v>45908</v>
      </c>
      <c r="I1002" s="40">
        <v>30</v>
      </c>
      <c r="J1002" s="61">
        <v>185</v>
      </c>
      <c r="K1002" s="61">
        <v>5550</v>
      </c>
    </row>
    <row r="1003" spans="5:11" x14ac:dyDescent="0.35">
      <c r="E1003" t="s">
        <v>785</v>
      </c>
      <c r="F1003" t="s">
        <v>1249</v>
      </c>
      <c r="G1003" t="s">
        <v>26</v>
      </c>
      <c r="H1003" s="82">
        <v>45870</v>
      </c>
      <c r="I1003" s="40">
        <v>0</v>
      </c>
      <c r="J1003" s="61">
        <v>0</v>
      </c>
      <c r="K1003" s="61">
        <v>0</v>
      </c>
    </row>
    <row r="1004" spans="5:11" x14ac:dyDescent="0.35">
      <c r="E1004" t="s">
        <v>785</v>
      </c>
      <c r="F1004" t="s">
        <v>1249</v>
      </c>
      <c r="G1004" t="s">
        <v>26</v>
      </c>
      <c r="H1004" s="82">
        <v>45877</v>
      </c>
      <c r="I1004" s="40">
        <v>0</v>
      </c>
      <c r="J1004" s="61">
        <v>0</v>
      </c>
      <c r="K1004" s="61">
        <v>0</v>
      </c>
    </row>
    <row r="1005" spans="5:11" x14ac:dyDescent="0.35">
      <c r="E1005" t="s">
        <v>785</v>
      </c>
      <c r="F1005" t="s">
        <v>1249</v>
      </c>
      <c r="G1005" t="s">
        <v>26</v>
      </c>
      <c r="H1005" s="82">
        <v>45884</v>
      </c>
      <c r="I1005" s="40">
        <v>0</v>
      </c>
      <c r="J1005" s="61">
        <v>0</v>
      </c>
      <c r="K1005" s="61">
        <v>0</v>
      </c>
    </row>
    <row r="1006" spans="5:11" x14ac:dyDescent="0.35">
      <c r="E1006" t="s">
        <v>785</v>
      </c>
      <c r="F1006" t="s">
        <v>1249</v>
      </c>
      <c r="G1006" t="s">
        <v>26</v>
      </c>
      <c r="H1006" s="82">
        <v>45891</v>
      </c>
      <c r="I1006" s="40">
        <v>0</v>
      </c>
      <c r="J1006" s="61">
        <v>0</v>
      </c>
      <c r="K1006" s="61">
        <v>0</v>
      </c>
    </row>
    <row r="1007" spans="5:11" x14ac:dyDescent="0.35">
      <c r="E1007" t="s">
        <v>785</v>
      </c>
      <c r="F1007" t="s">
        <v>1249</v>
      </c>
      <c r="G1007" t="s">
        <v>26</v>
      </c>
      <c r="H1007" s="82">
        <v>45898</v>
      </c>
      <c r="I1007" s="40">
        <v>0</v>
      </c>
      <c r="J1007" s="61">
        <v>0</v>
      </c>
      <c r="K1007" s="61">
        <v>0</v>
      </c>
    </row>
    <row r="1008" spans="5:11" x14ac:dyDescent="0.35">
      <c r="E1008" t="s">
        <v>785</v>
      </c>
      <c r="F1008" t="s">
        <v>1248</v>
      </c>
      <c r="G1008" t="s">
        <v>27</v>
      </c>
      <c r="H1008" s="82">
        <v>45877</v>
      </c>
      <c r="I1008" s="40">
        <v>0</v>
      </c>
      <c r="J1008" s="61">
        <v>0</v>
      </c>
      <c r="K1008" s="61">
        <v>0</v>
      </c>
    </row>
    <row r="1009" spans="5:11" x14ac:dyDescent="0.35">
      <c r="E1009" t="s">
        <v>785</v>
      </c>
      <c r="F1009" t="s">
        <v>1248</v>
      </c>
      <c r="G1009" t="s">
        <v>27</v>
      </c>
      <c r="H1009" s="82">
        <v>45884</v>
      </c>
      <c r="I1009" s="40">
        <v>0</v>
      </c>
      <c r="J1009" s="61">
        <v>0</v>
      </c>
      <c r="K1009" s="61">
        <v>0</v>
      </c>
    </row>
    <row r="1010" spans="5:11" x14ac:dyDescent="0.35">
      <c r="E1010" t="s">
        <v>785</v>
      </c>
      <c r="F1010" t="s">
        <v>1248</v>
      </c>
      <c r="G1010" t="s">
        <v>27</v>
      </c>
      <c r="H1010" s="82">
        <v>45891</v>
      </c>
      <c r="I1010" s="40">
        <v>0</v>
      </c>
      <c r="J1010" s="61">
        <v>0</v>
      </c>
      <c r="K1010" s="61">
        <v>0</v>
      </c>
    </row>
    <row r="1011" spans="5:11" x14ac:dyDescent="0.35">
      <c r="E1011" t="s">
        <v>785</v>
      </c>
      <c r="F1011" t="s">
        <v>1248</v>
      </c>
      <c r="G1011" t="s">
        <v>27</v>
      </c>
      <c r="H1011" s="82">
        <v>45898</v>
      </c>
      <c r="I1011" s="40">
        <v>0</v>
      </c>
      <c r="J1011" s="61">
        <v>0</v>
      </c>
      <c r="K1011" s="61">
        <v>0</v>
      </c>
    </row>
    <row r="1012" spans="5:11" x14ac:dyDescent="0.35">
      <c r="E1012" t="s">
        <v>785</v>
      </c>
      <c r="F1012" t="s">
        <v>1248</v>
      </c>
      <c r="G1012" t="s">
        <v>27</v>
      </c>
      <c r="H1012" s="82">
        <v>45905</v>
      </c>
      <c r="I1012" s="40">
        <v>0</v>
      </c>
      <c r="J1012" s="61">
        <v>0</v>
      </c>
      <c r="K1012" s="61">
        <v>0</v>
      </c>
    </row>
    <row r="1013" spans="5:11" x14ac:dyDescent="0.35">
      <c r="E1013" t="s">
        <v>785</v>
      </c>
      <c r="F1013" t="s">
        <v>1290</v>
      </c>
      <c r="G1013" t="s">
        <v>29</v>
      </c>
      <c r="H1013" s="82">
        <v>45872</v>
      </c>
      <c r="I1013" s="40">
        <v>30</v>
      </c>
      <c r="J1013" s="61">
        <v>185</v>
      </c>
      <c r="K1013" s="61">
        <v>5550</v>
      </c>
    </row>
    <row r="1014" spans="5:11" x14ac:dyDescent="0.35">
      <c r="E1014" t="s">
        <v>785</v>
      </c>
      <c r="F1014" t="s">
        <v>1290</v>
      </c>
      <c r="G1014" t="s">
        <v>29</v>
      </c>
      <c r="H1014" s="82">
        <v>45879</v>
      </c>
      <c r="I1014" s="40">
        <v>30</v>
      </c>
      <c r="J1014" s="61">
        <v>185</v>
      </c>
      <c r="K1014" s="61">
        <v>5550</v>
      </c>
    </row>
    <row r="1015" spans="5:11" x14ac:dyDescent="0.35">
      <c r="E1015" t="s">
        <v>785</v>
      </c>
      <c r="F1015" t="s">
        <v>1290</v>
      </c>
      <c r="G1015" t="s">
        <v>29</v>
      </c>
      <c r="H1015" s="82">
        <v>45886</v>
      </c>
      <c r="I1015" s="40">
        <v>30</v>
      </c>
      <c r="J1015" s="61">
        <v>185</v>
      </c>
      <c r="K1015" s="61">
        <v>5550</v>
      </c>
    </row>
    <row r="1016" spans="5:11" x14ac:dyDescent="0.35">
      <c r="E1016" t="s">
        <v>785</v>
      </c>
      <c r="F1016" t="s">
        <v>1290</v>
      </c>
      <c r="G1016" t="s">
        <v>29</v>
      </c>
      <c r="H1016" s="82">
        <v>45893</v>
      </c>
      <c r="I1016" s="40">
        <v>30</v>
      </c>
      <c r="J1016" s="61">
        <v>185</v>
      </c>
      <c r="K1016" s="61">
        <v>5550</v>
      </c>
    </row>
    <row r="1017" spans="5:11" x14ac:dyDescent="0.35">
      <c r="E1017" t="s">
        <v>785</v>
      </c>
      <c r="F1017" t="s">
        <v>1290</v>
      </c>
      <c r="G1017" t="s">
        <v>29</v>
      </c>
      <c r="H1017" s="82">
        <v>45900</v>
      </c>
      <c r="I1017" s="40">
        <v>30</v>
      </c>
      <c r="J1017" s="61">
        <v>185</v>
      </c>
      <c r="K1017" s="61">
        <v>5550</v>
      </c>
    </row>
    <row r="1018" spans="5:11" x14ac:dyDescent="0.35">
      <c r="E1018" t="s">
        <v>785</v>
      </c>
      <c r="F1018" t="s">
        <v>1290</v>
      </c>
      <c r="G1018" t="s">
        <v>29</v>
      </c>
      <c r="H1018" s="82">
        <v>45907</v>
      </c>
      <c r="I1018" s="40">
        <v>0</v>
      </c>
      <c r="J1018" s="61">
        <v>0</v>
      </c>
      <c r="K1018" s="61">
        <v>0</v>
      </c>
    </row>
    <row r="1019" spans="5:11" x14ac:dyDescent="0.35">
      <c r="E1019" t="s">
        <v>785</v>
      </c>
      <c r="F1019" t="s">
        <v>1290</v>
      </c>
      <c r="G1019" t="s">
        <v>29</v>
      </c>
      <c r="H1019" s="82">
        <v>45914</v>
      </c>
      <c r="I1019" s="40">
        <v>0</v>
      </c>
      <c r="J1019" s="61">
        <v>0</v>
      </c>
      <c r="K1019" s="61">
        <v>0</v>
      </c>
    </row>
    <row r="1020" spans="5:11" x14ac:dyDescent="0.35">
      <c r="E1020" t="s">
        <v>785</v>
      </c>
      <c r="F1020" t="s">
        <v>1290</v>
      </c>
      <c r="G1020" t="s">
        <v>29</v>
      </c>
      <c r="H1020" s="82">
        <v>45921</v>
      </c>
      <c r="I1020" s="40">
        <v>30</v>
      </c>
      <c r="J1020" s="61">
        <v>185</v>
      </c>
      <c r="K1020" s="61">
        <v>5550</v>
      </c>
    </row>
    <row r="1021" spans="5:11" x14ac:dyDescent="0.35">
      <c r="E1021" t="s">
        <v>785</v>
      </c>
      <c r="F1021" t="s">
        <v>1291</v>
      </c>
      <c r="G1021" t="s">
        <v>28</v>
      </c>
      <c r="H1021" s="82">
        <v>45865</v>
      </c>
      <c r="I1021" s="40">
        <v>30</v>
      </c>
      <c r="J1021" s="61">
        <v>185</v>
      </c>
      <c r="K1021" s="61">
        <v>5550</v>
      </c>
    </row>
    <row r="1022" spans="5:11" x14ac:dyDescent="0.35">
      <c r="E1022" t="s">
        <v>785</v>
      </c>
      <c r="F1022" t="s">
        <v>1291</v>
      </c>
      <c r="G1022" t="s">
        <v>28</v>
      </c>
      <c r="H1022" s="82">
        <v>45872</v>
      </c>
      <c r="I1022" s="40">
        <v>30</v>
      </c>
      <c r="J1022" s="61">
        <v>185</v>
      </c>
      <c r="K1022" s="61">
        <v>5550</v>
      </c>
    </row>
    <row r="1023" spans="5:11" x14ac:dyDescent="0.35">
      <c r="E1023" t="s">
        <v>785</v>
      </c>
      <c r="F1023" t="s">
        <v>1291</v>
      </c>
      <c r="G1023" t="s">
        <v>28</v>
      </c>
      <c r="H1023" s="82">
        <v>45879</v>
      </c>
      <c r="I1023" s="40">
        <v>30</v>
      </c>
      <c r="J1023" s="61">
        <v>185</v>
      </c>
      <c r="K1023" s="61">
        <v>5550</v>
      </c>
    </row>
    <row r="1024" spans="5:11" x14ac:dyDescent="0.35">
      <c r="E1024" t="s">
        <v>785</v>
      </c>
      <c r="F1024" t="s">
        <v>1291</v>
      </c>
      <c r="G1024" t="s">
        <v>28</v>
      </c>
      <c r="H1024" s="82">
        <v>45886</v>
      </c>
      <c r="I1024" s="40">
        <v>30</v>
      </c>
      <c r="J1024" s="61">
        <v>185</v>
      </c>
      <c r="K1024" s="61">
        <v>5550</v>
      </c>
    </row>
    <row r="1025" spans="5:11" x14ac:dyDescent="0.35">
      <c r="E1025" t="s">
        <v>785</v>
      </c>
      <c r="F1025" t="s">
        <v>1291</v>
      </c>
      <c r="G1025" t="s">
        <v>28</v>
      </c>
      <c r="H1025" s="82">
        <v>45893</v>
      </c>
      <c r="I1025" s="40">
        <v>30</v>
      </c>
      <c r="J1025" s="61">
        <v>185</v>
      </c>
      <c r="K1025" s="61">
        <v>5550</v>
      </c>
    </row>
    <row r="1026" spans="5:11" x14ac:dyDescent="0.35">
      <c r="E1026" t="s">
        <v>785</v>
      </c>
      <c r="F1026" t="s">
        <v>1291</v>
      </c>
      <c r="G1026" t="s">
        <v>28</v>
      </c>
      <c r="H1026" s="82">
        <v>45900</v>
      </c>
      <c r="I1026" s="40">
        <v>0</v>
      </c>
      <c r="J1026" s="61">
        <v>0</v>
      </c>
      <c r="K1026" s="61">
        <v>0</v>
      </c>
    </row>
    <row r="1027" spans="5:11" x14ac:dyDescent="0.35">
      <c r="E1027" t="s">
        <v>785</v>
      </c>
      <c r="F1027" t="s">
        <v>1291</v>
      </c>
      <c r="G1027" t="s">
        <v>28</v>
      </c>
      <c r="H1027" s="82">
        <v>45907</v>
      </c>
      <c r="I1027" s="40">
        <v>0</v>
      </c>
      <c r="J1027" s="61">
        <v>0</v>
      </c>
      <c r="K1027" s="61">
        <v>0</v>
      </c>
    </row>
    <row r="1028" spans="5:11" x14ac:dyDescent="0.35">
      <c r="E1028" t="s">
        <v>785</v>
      </c>
      <c r="F1028" t="s">
        <v>1291</v>
      </c>
      <c r="G1028" t="s">
        <v>28</v>
      </c>
      <c r="H1028" s="82">
        <v>45914</v>
      </c>
      <c r="I1028" s="40">
        <v>30</v>
      </c>
      <c r="J1028" s="61">
        <v>185</v>
      </c>
      <c r="K1028" s="61">
        <v>5550</v>
      </c>
    </row>
    <row r="1029" spans="5:11" x14ac:dyDescent="0.35">
      <c r="E1029" t="s">
        <v>786</v>
      </c>
      <c r="F1029" t="s">
        <v>1249</v>
      </c>
      <c r="G1029" t="s">
        <v>26</v>
      </c>
      <c r="H1029" s="82">
        <v>45870</v>
      </c>
      <c r="I1029" s="40">
        <v>25</v>
      </c>
      <c r="J1029" s="61">
        <v>225</v>
      </c>
      <c r="K1029" s="61">
        <v>5625</v>
      </c>
    </row>
    <row r="1030" spans="5:11" x14ac:dyDescent="0.35">
      <c r="E1030" t="s">
        <v>786</v>
      </c>
      <c r="F1030" t="s">
        <v>1249</v>
      </c>
      <c r="G1030" t="s">
        <v>26</v>
      </c>
      <c r="H1030" s="82">
        <v>45877</v>
      </c>
      <c r="I1030" s="40">
        <v>25</v>
      </c>
      <c r="J1030" s="61">
        <v>225</v>
      </c>
      <c r="K1030" s="61">
        <v>5625</v>
      </c>
    </row>
    <row r="1031" spans="5:11" x14ac:dyDescent="0.35">
      <c r="E1031" t="s">
        <v>786</v>
      </c>
      <c r="F1031" t="s">
        <v>1249</v>
      </c>
      <c r="G1031" t="s">
        <v>26</v>
      </c>
      <c r="H1031" s="82">
        <v>45884</v>
      </c>
      <c r="I1031" s="40">
        <v>25</v>
      </c>
      <c r="J1031" s="61">
        <v>225</v>
      </c>
      <c r="K1031" s="61">
        <v>5625</v>
      </c>
    </row>
    <row r="1032" spans="5:11" x14ac:dyDescent="0.35">
      <c r="E1032" t="s">
        <v>786</v>
      </c>
      <c r="F1032" t="s">
        <v>1249</v>
      </c>
      <c r="G1032" t="s">
        <v>26</v>
      </c>
      <c r="H1032" s="82">
        <v>45891</v>
      </c>
      <c r="I1032" s="40">
        <v>25</v>
      </c>
      <c r="J1032" s="61">
        <v>225</v>
      </c>
      <c r="K1032" s="61">
        <v>5625</v>
      </c>
    </row>
    <row r="1033" spans="5:11" x14ac:dyDescent="0.35">
      <c r="E1033" t="s">
        <v>786</v>
      </c>
      <c r="F1033" t="s">
        <v>1249</v>
      </c>
      <c r="G1033" t="s">
        <v>26</v>
      </c>
      <c r="H1033" s="82">
        <v>45898</v>
      </c>
      <c r="I1033" s="40">
        <v>25</v>
      </c>
      <c r="J1033" s="61">
        <v>225</v>
      </c>
      <c r="K1033" s="61">
        <v>5625</v>
      </c>
    </row>
    <row r="1034" spans="5:11" x14ac:dyDescent="0.35">
      <c r="E1034" t="s">
        <v>786</v>
      </c>
      <c r="F1034" t="s">
        <v>1248</v>
      </c>
      <c r="G1034" t="s">
        <v>27</v>
      </c>
      <c r="H1034" s="82">
        <v>45877</v>
      </c>
      <c r="I1034" s="40">
        <v>25</v>
      </c>
      <c r="J1034" s="61">
        <v>225</v>
      </c>
      <c r="K1034" s="61">
        <v>5625</v>
      </c>
    </row>
    <row r="1035" spans="5:11" x14ac:dyDescent="0.35">
      <c r="E1035" t="s">
        <v>786</v>
      </c>
      <c r="F1035" t="s">
        <v>1248</v>
      </c>
      <c r="G1035" t="s">
        <v>27</v>
      </c>
      <c r="H1035" s="82">
        <v>45884</v>
      </c>
      <c r="I1035" s="40">
        <v>25</v>
      </c>
      <c r="J1035" s="61">
        <v>225</v>
      </c>
      <c r="K1035" s="61">
        <v>5625</v>
      </c>
    </row>
    <row r="1036" spans="5:11" x14ac:dyDescent="0.35">
      <c r="E1036" t="s">
        <v>786</v>
      </c>
      <c r="F1036" t="s">
        <v>1248</v>
      </c>
      <c r="G1036" t="s">
        <v>27</v>
      </c>
      <c r="H1036" s="82">
        <v>45891</v>
      </c>
      <c r="I1036" s="40">
        <v>25</v>
      </c>
      <c r="J1036" s="61">
        <v>225</v>
      </c>
      <c r="K1036" s="61">
        <v>5625</v>
      </c>
    </row>
    <row r="1037" spans="5:11" x14ac:dyDescent="0.35">
      <c r="E1037" t="s">
        <v>786</v>
      </c>
      <c r="F1037" t="s">
        <v>1248</v>
      </c>
      <c r="G1037" t="s">
        <v>27</v>
      </c>
      <c r="H1037" s="82">
        <v>45898</v>
      </c>
      <c r="I1037" s="40">
        <v>25</v>
      </c>
      <c r="J1037" s="61">
        <v>225</v>
      </c>
      <c r="K1037" s="61">
        <v>5625</v>
      </c>
    </row>
    <row r="1038" spans="5:11" x14ac:dyDescent="0.35">
      <c r="E1038" t="s">
        <v>786</v>
      </c>
      <c r="F1038" t="s">
        <v>1248</v>
      </c>
      <c r="G1038" t="s">
        <v>27</v>
      </c>
      <c r="H1038" s="82">
        <v>45905</v>
      </c>
      <c r="I1038" s="40">
        <v>25</v>
      </c>
      <c r="J1038" s="61">
        <v>225</v>
      </c>
      <c r="K1038" s="61">
        <v>5625</v>
      </c>
    </row>
    <row r="1039" spans="5:11" x14ac:dyDescent="0.35">
      <c r="E1039" t="s">
        <v>787</v>
      </c>
      <c r="F1039" t="s">
        <v>89</v>
      </c>
      <c r="G1039" t="s">
        <v>26</v>
      </c>
      <c r="H1039" s="82">
        <v>45899</v>
      </c>
      <c r="I1039" s="40">
        <v>0</v>
      </c>
      <c r="J1039" s="61">
        <v>0</v>
      </c>
      <c r="K1039" s="61">
        <v>0</v>
      </c>
    </row>
    <row r="1040" spans="5:11" x14ac:dyDescent="0.35">
      <c r="E1040" t="s">
        <v>787</v>
      </c>
      <c r="F1040" t="s">
        <v>89</v>
      </c>
      <c r="G1040" t="s">
        <v>26</v>
      </c>
      <c r="H1040" s="82">
        <v>45906</v>
      </c>
      <c r="I1040" s="40">
        <v>0</v>
      </c>
      <c r="J1040" s="61">
        <v>0</v>
      </c>
      <c r="K1040" s="61">
        <v>0</v>
      </c>
    </row>
    <row r="1041" spans="5:11" x14ac:dyDescent="0.35">
      <c r="E1041" t="s">
        <v>787</v>
      </c>
      <c r="F1041" t="s">
        <v>89</v>
      </c>
      <c r="G1041" t="s">
        <v>26</v>
      </c>
      <c r="H1041" s="82">
        <v>45913</v>
      </c>
      <c r="I1041" s="40">
        <v>0</v>
      </c>
      <c r="J1041" s="61">
        <v>0</v>
      </c>
      <c r="K1041" s="61">
        <v>0</v>
      </c>
    </row>
    <row r="1042" spans="5:11" x14ac:dyDescent="0.35">
      <c r="E1042" t="s">
        <v>787</v>
      </c>
      <c r="F1042" t="s">
        <v>89</v>
      </c>
      <c r="G1042" t="s">
        <v>26</v>
      </c>
      <c r="H1042" s="82">
        <v>45920</v>
      </c>
      <c r="I1042" s="40">
        <v>0</v>
      </c>
      <c r="J1042" s="61">
        <v>0</v>
      </c>
      <c r="K1042" s="61">
        <v>0</v>
      </c>
    </row>
    <row r="1043" spans="5:11" x14ac:dyDescent="0.35">
      <c r="E1043" t="s">
        <v>787</v>
      </c>
      <c r="F1043" t="s">
        <v>89</v>
      </c>
      <c r="G1043" t="s">
        <v>26</v>
      </c>
      <c r="H1043" s="82">
        <v>45927</v>
      </c>
      <c r="I1043" s="40">
        <v>0</v>
      </c>
      <c r="J1043" s="61">
        <v>0</v>
      </c>
      <c r="K1043" s="61">
        <v>0</v>
      </c>
    </row>
    <row r="1044" spans="5:11" x14ac:dyDescent="0.35">
      <c r="E1044" t="s">
        <v>787</v>
      </c>
      <c r="F1044" t="s">
        <v>89</v>
      </c>
      <c r="G1044" t="s">
        <v>26</v>
      </c>
      <c r="H1044" s="82">
        <v>45934</v>
      </c>
      <c r="I1044" s="40">
        <v>0</v>
      </c>
      <c r="J1044" s="61">
        <v>0</v>
      </c>
      <c r="K1044" s="61">
        <v>0</v>
      </c>
    </row>
    <row r="1045" spans="5:11" x14ac:dyDescent="0.35">
      <c r="E1045" t="s">
        <v>787</v>
      </c>
      <c r="F1045" t="s">
        <v>89</v>
      </c>
      <c r="G1045" t="s">
        <v>26</v>
      </c>
      <c r="H1045" s="82">
        <v>45941</v>
      </c>
      <c r="I1045" s="40">
        <v>0</v>
      </c>
      <c r="J1045" s="61">
        <v>0</v>
      </c>
      <c r="K1045" s="61">
        <v>0</v>
      </c>
    </row>
    <row r="1046" spans="5:11" x14ac:dyDescent="0.35">
      <c r="E1046" t="s">
        <v>787</v>
      </c>
      <c r="F1046" t="s">
        <v>89</v>
      </c>
      <c r="G1046" t="s">
        <v>26</v>
      </c>
      <c r="H1046" s="82">
        <v>45948</v>
      </c>
      <c r="I1046" s="40">
        <v>0</v>
      </c>
      <c r="J1046" s="61">
        <v>0</v>
      </c>
      <c r="K1046" s="61">
        <v>0</v>
      </c>
    </row>
    <row r="1047" spans="5:11" x14ac:dyDescent="0.35">
      <c r="E1047" t="s">
        <v>787</v>
      </c>
      <c r="F1047" t="s">
        <v>89</v>
      </c>
      <c r="G1047" t="s">
        <v>26</v>
      </c>
      <c r="H1047" s="82">
        <v>45955</v>
      </c>
      <c r="I1047" s="40">
        <v>0</v>
      </c>
      <c r="J1047" s="61">
        <v>0</v>
      </c>
      <c r="K1047" s="61">
        <v>0</v>
      </c>
    </row>
    <row r="1048" spans="5:11" x14ac:dyDescent="0.35">
      <c r="E1048" t="s">
        <v>787</v>
      </c>
      <c r="F1048" t="s">
        <v>89</v>
      </c>
      <c r="G1048" t="s">
        <v>26</v>
      </c>
      <c r="H1048" s="82">
        <v>45836</v>
      </c>
      <c r="I1048" s="40">
        <v>0</v>
      </c>
      <c r="J1048" s="61">
        <v>0</v>
      </c>
      <c r="K1048" s="61">
        <v>0</v>
      </c>
    </row>
    <row r="1049" spans="5:11" x14ac:dyDescent="0.35">
      <c r="E1049" t="s">
        <v>787</v>
      </c>
      <c r="F1049" t="s">
        <v>89</v>
      </c>
      <c r="G1049" t="s">
        <v>26</v>
      </c>
      <c r="H1049" s="82">
        <v>45843</v>
      </c>
      <c r="I1049" s="40">
        <v>0</v>
      </c>
      <c r="J1049" s="61">
        <v>0</v>
      </c>
      <c r="K1049" s="61">
        <v>0</v>
      </c>
    </row>
    <row r="1050" spans="5:11" x14ac:dyDescent="0.35">
      <c r="E1050" t="s">
        <v>787</v>
      </c>
      <c r="F1050" t="s">
        <v>89</v>
      </c>
      <c r="G1050" t="s">
        <v>26</v>
      </c>
      <c r="H1050" s="82">
        <v>45850</v>
      </c>
      <c r="I1050" s="40">
        <v>0</v>
      </c>
      <c r="J1050" s="61">
        <v>0</v>
      </c>
      <c r="K1050" s="61">
        <v>0</v>
      </c>
    </row>
    <row r="1051" spans="5:11" x14ac:dyDescent="0.35">
      <c r="E1051" t="s">
        <v>787</v>
      </c>
      <c r="F1051" t="s">
        <v>89</v>
      </c>
      <c r="G1051" t="s">
        <v>26</v>
      </c>
      <c r="H1051" s="82">
        <v>45857</v>
      </c>
      <c r="I1051" s="40">
        <v>0</v>
      </c>
      <c r="J1051" s="61">
        <v>0</v>
      </c>
      <c r="K1051" s="61">
        <v>0</v>
      </c>
    </row>
    <row r="1052" spans="5:11" x14ac:dyDescent="0.35">
      <c r="E1052" t="s">
        <v>787</v>
      </c>
      <c r="F1052" t="s">
        <v>89</v>
      </c>
      <c r="G1052" t="s">
        <v>26</v>
      </c>
      <c r="H1052" s="82">
        <v>45864</v>
      </c>
      <c r="I1052" s="40">
        <v>0</v>
      </c>
      <c r="J1052" s="61">
        <v>0</v>
      </c>
      <c r="K1052" s="61">
        <v>0</v>
      </c>
    </row>
    <row r="1053" spans="5:11" x14ac:dyDescent="0.35">
      <c r="E1053" t="s">
        <v>787</v>
      </c>
      <c r="F1053" t="s">
        <v>89</v>
      </c>
      <c r="G1053" t="s">
        <v>26</v>
      </c>
      <c r="H1053" s="82">
        <v>45871</v>
      </c>
      <c r="I1053" s="40">
        <v>0</v>
      </c>
      <c r="J1053" s="61">
        <v>0</v>
      </c>
      <c r="K1053" s="61">
        <v>0</v>
      </c>
    </row>
    <row r="1054" spans="5:11" x14ac:dyDescent="0.35">
      <c r="E1054" t="s">
        <v>787</v>
      </c>
      <c r="F1054" t="s">
        <v>89</v>
      </c>
      <c r="G1054" t="s">
        <v>26</v>
      </c>
      <c r="H1054" s="82">
        <v>45878</v>
      </c>
      <c r="I1054" s="40">
        <v>0</v>
      </c>
      <c r="J1054" s="61">
        <v>0</v>
      </c>
      <c r="K1054" s="61">
        <v>0</v>
      </c>
    </row>
    <row r="1055" spans="5:11" x14ac:dyDescent="0.35">
      <c r="E1055" t="s">
        <v>787</v>
      </c>
      <c r="F1055" t="s">
        <v>89</v>
      </c>
      <c r="G1055" t="s">
        <v>26</v>
      </c>
      <c r="H1055" s="82">
        <v>45885</v>
      </c>
      <c r="I1055" s="40">
        <v>0</v>
      </c>
      <c r="J1055" s="61">
        <v>0</v>
      </c>
      <c r="K1055" s="61">
        <v>0</v>
      </c>
    </row>
    <row r="1056" spans="5:11" x14ac:dyDescent="0.35">
      <c r="E1056" t="s">
        <v>787</v>
      </c>
      <c r="F1056" t="s">
        <v>89</v>
      </c>
      <c r="G1056" t="s">
        <v>26</v>
      </c>
      <c r="H1056" s="82">
        <v>45892</v>
      </c>
      <c r="I1056" s="40">
        <v>0</v>
      </c>
      <c r="J1056" s="61">
        <v>0</v>
      </c>
      <c r="K1056" s="61">
        <v>0</v>
      </c>
    </row>
    <row r="1057" spans="5:11" x14ac:dyDescent="0.35">
      <c r="E1057" t="s">
        <v>787</v>
      </c>
      <c r="F1057" t="s">
        <v>88</v>
      </c>
      <c r="G1057" t="s">
        <v>27</v>
      </c>
      <c r="H1057" s="82">
        <v>45899</v>
      </c>
      <c r="I1057" s="40">
        <v>0</v>
      </c>
      <c r="J1057" s="61">
        <v>0</v>
      </c>
      <c r="K1057" s="61">
        <v>0</v>
      </c>
    </row>
    <row r="1058" spans="5:11" x14ac:dyDescent="0.35">
      <c r="E1058" t="s">
        <v>787</v>
      </c>
      <c r="F1058" t="s">
        <v>88</v>
      </c>
      <c r="G1058" t="s">
        <v>27</v>
      </c>
      <c r="H1058" s="82">
        <v>45906</v>
      </c>
      <c r="I1058" s="40">
        <v>0</v>
      </c>
      <c r="J1058" s="61">
        <v>0</v>
      </c>
      <c r="K1058" s="61">
        <v>0</v>
      </c>
    </row>
    <row r="1059" spans="5:11" x14ac:dyDescent="0.35">
      <c r="E1059" t="s">
        <v>787</v>
      </c>
      <c r="F1059" t="s">
        <v>88</v>
      </c>
      <c r="G1059" t="s">
        <v>27</v>
      </c>
      <c r="H1059" s="82">
        <v>45913</v>
      </c>
      <c r="I1059" s="40">
        <v>0</v>
      </c>
      <c r="J1059" s="61">
        <v>0</v>
      </c>
      <c r="K1059" s="61">
        <v>0</v>
      </c>
    </row>
    <row r="1060" spans="5:11" x14ac:dyDescent="0.35">
      <c r="E1060" t="s">
        <v>787</v>
      </c>
      <c r="F1060" t="s">
        <v>88</v>
      </c>
      <c r="G1060" t="s">
        <v>27</v>
      </c>
      <c r="H1060" s="82">
        <v>45920</v>
      </c>
      <c r="I1060" s="40">
        <v>0</v>
      </c>
      <c r="J1060" s="61">
        <v>0</v>
      </c>
      <c r="K1060" s="61">
        <v>0</v>
      </c>
    </row>
    <row r="1061" spans="5:11" x14ac:dyDescent="0.35">
      <c r="E1061" t="s">
        <v>787</v>
      </c>
      <c r="F1061" t="s">
        <v>88</v>
      </c>
      <c r="G1061" t="s">
        <v>27</v>
      </c>
      <c r="H1061" s="82">
        <v>45927</v>
      </c>
      <c r="I1061" s="40">
        <v>0</v>
      </c>
      <c r="J1061" s="61">
        <v>0</v>
      </c>
      <c r="K1061" s="61">
        <v>0</v>
      </c>
    </row>
    <row r="1062" spans="5:11" x14ac:dyDescent="0.35">
      <c r="E1062" t="s">
        <v>787</v>
      </c>
      <c r="F1062" t="s">
        <v>88</v>
      </c>
      <c r="G1062" t="s">
        <v>27</v>
      </c>
      <c r="H1062" s="82">
        <v>45934</v>
      </c>
      <c r="I1062" s="40">
        <v>0</v>
      </c>
      <c r="J1062" s="61">
        <v>0</v>
      </c>
      <c r="K1062" s="61">
        <v>0</v>
      </c>
    </row>
    <row r="1063" spans="5:11" x14ac:dyDescent="0.35">
      <c r="E1063" t="s">
        <v>787</v>
      </c>
      <c r="F1063" t="s">
        <v>88</v>
      </c>
      <c r="G1063" t="s">
        <v>27</v>
      </c>
      <c r="H1063" s="82">
        <v>45941</v>
      </c>
      <c r="I1063" s="40">
        <v>0</v>
      </c>
      <c r="J1063" s="61">
        <v>0</v>
      </c>
      <c r="K1063" s="61">
        <v>0</v>
      </c>
    </row>
    <row r="1064" spans="5:11" x14ac:dyDescent="0.35">
      <c r="E1064" t="s">
        <v>787</v>
      </c>
      <c r="F1064" t="s">
        <v>88</v>
      </c>
      <c r="G1064" t="s">
        <v>27</v>
      </c>
      <c r="H1064" s="82">
        <v>45948</v>
      </c>
      <c r="I1064" s="40">
        <v>0</v>
      </c>
      <c r="J1064" s="61">
        <v>0</v>
      </c>
      <c r="K1064" s="61">
        <v>0</v>
      </c>
    </row>
    <row r="1065" spans="5:11" x14ac:dyDescent="0.35">
      <c r="E1065" t="s">
        <v>787</v>
      </c>
      <c r="F1065" t="s">
        <v>88</v>
      </c>
      <c r="G1065" t="s">
        <v>27</v>
      </c>
      <c r="H1065" s="82">
        <v>45955</v>
      </c>
      <c r="I1065" s="40">
        <v>0</v>
      </c>
      <c r="J1065" s="61">
        <v>0</v>
      </c>
      <c r="K1065" s="61">
        <v>0</v>
      </c>
    </row>
    <row r="1066" spans="5:11" x14ac:dyDescent="0.35">
      <c r="E1066" t="s">
        <v>787</v>
      </c>
      <c r="F1066" t="s">
        <v>88</v>
      </c>
      <c r="G1066" t="s">
        <v>27</v>
      </c>
      <c r="H1066" s="82">
        <v>45962</v>
      </c>
      <c r="I1066" s="40">
        <v>0</v>
      </c>
      <c r="J1066" s="61">
        <v>0</v>
      </c>
      <c r="K1066" s="61">
        <v>0</v>
      </c>
    </row>
    <row r="1067" spans="5:11" x14ac:dyDescent="0.35">
      <c r="E1067" t="s">
        <v>787</v>
      </c>
      <c r="F1067" t="s">
        <v>88</v>
      </c>
      <c r="G1067" t="s">
        <v>27</v>
      </c>
      <c r="H1067" s="82">
        <v>45843</v>
      </c>
      <c r="I1067" s="40">
        <v>0</v>
      </c>
      <c r="J1067" s="61">
        <v>0</v>
      </c>
      <c r="K1067" s="61">
        <v>0</v>
      </c>
    </row>
    <row r="1068" spans="5:11" x14ac:dyDescent="0.35">
      <c r="E1068" t="s">
        <v>787</v>
      </c>
      <c r="F1068" t="s">
        <v>88</v>
      </c>
      <c r="G1068" t="s">
        <v>27</v>
      </c>
      <c r="H1068" s="82">
        <v>45850</v>
      </c>
      <c r="I1068" s="40">
        <v>0</v>
      </c>
      <c r="J1068" s="61">
        <v>0</v>
      </c>
      <c r="K1068" s="61">
        <v>0</v>
      </c>
    </row>
    <row r="1069" spans="5:11" x14ac:dyDescent="0.35">
      <c r="E1069" t="s">
        <v>787</v>
      </c>
      <c r="F1069" t="s">
        <v>88</v>
      </c>
      <c r="G1069" t="s">
        <v>27</v>
      </c>
      <c r="H1069" s="82">
        <v>45857</v>
      </c>
      <c r="I1069" s="40">
        <v>0</v>
      </c>
      <c r="J1069" s="61">
        <v>0</v>
      </c>
      <c r="K1069" s="61">
        <v>0</v>
      </c>
    </row>
    <row r="1070" spans="5:11" x14ac:dyDescent="0.35">
      <c r="E1070" t="s">
        <v>787</v>
      </c>
      <c r="F1070" t="s">
        <v>88</v>
      </c>
      <c r="G1070" t="s">
        <v>27</v>
      </c>
      <c r="H1070" s="82">
        <v>45864</v>
      </c>
      <c r="I1070" s="40">
        <v>0</v>
      </c>
      <c r="J1070" s="61">
        <v>0</v>
      </c>
      <c r="K1070" s="61">
        <v>0</v>
      </c>
    </row>
    <row r="1071" spans="5:11" x14ac:dyDescent="0.35">
      <c r="E1071" t="s">
        <v>787</v>
      </c>
      <c r="F1071" t="s">
        <v>88</v>
      </c>
      <c r="G1071" t="s">
        <v>27</v>
      </c>
      <c r="H1071" s="82">
        <v>45871</v>
      </c>
      <c r="I1071" s="40">
        <v>0</v>
      </c>
      <c r="J1071" s="61">
        <v>0</v>
      </c>
      <c r="K1071" s="61">
        <v>0</v>
      </c>
    </row>
    <row r="1072" spans="5:11" x14ac:dyDescent="0.35">
      <c r="E1072" t="s">
        <v>787</v>
      </c>
      <c r="F1072" t="s">
        <v>88</v>
      </c>
      <c r="G1072" t="s">
        <v>27</v>
      </c>
      <c r="H1072" s="82">
        <v>45878</v>
      </c>
      <c r="I1072" s="40">
        <v>0</v>
      </c>
      <c r="J1072" s="61">
        <v>0</v>
      </c>
      <c r="K1072" s="61">
        <v>0</v>
      </c>
    </row>
    <row r="1073" spans="5:11" x14ac:dyDescent="0.35">
      <c r="E1073" t="s">
        <v>787</v>
      </c>
      <c r="F1073" t="s">
        <v>88</v>
      </c>
      <c r="G1073" t="s">
        <v>27</v>
      </c>
      <c r="H1073" s="82">
        <v>45885</v>
      </c>
      <c r="I1073" s="40">
        <v>0</v>
      </c>
      <c r="J1073" s="61">
        <v>0</v>
      </c>
      <c r="K1073" s="61">
        <v>0</v>
      </c>
    </row>
    <row r="1074" spans="5:11" x14ac:dyDescent="0.35">
      <c r="E1074" t="s">
        <v>787</v>
      </c>
      <c r="F1074" t="s">
        <v>88</v>
      </c>
      <c r="G1074" t="s">
        <v>27</v>
      </c>
      <c r="H1074" s="82">
        <v>45892</v>
      </c>
      <c r="I1074" s="40">
        <v>0</v>
      </c>
      <c r="J1074" s="61">
        <v>0</v>
      </c>
      <c r="K1074" s="61">
        <v>0</v>
      </c>
    </row>
    <row r="1075" spans="5:11" x14ac:dyDescent="0.35">
      <c r="E1075" t="s">
        <v>787</v>
      </c>
      <c r="F1075" t="s">
        <v>190</v>
      </c>
      <c r="G1075" t="s">
        <v>28</v>
      </c>
      <c r="H1075" s="82">
        <v>45873</v>
      </c>
      <c r="I1075" s="40">
        <v>0</v>
      </c>
      <c r="J1075" s="61">
        <v>0</v>
      </c>
      <c r="K1075" s="61">
        <v>0</v>
      </c>
    </row>
    <row r="1076" spans="5:11" x14ac:dyDescent="0.35">
      <c r="E1076" t="s">
        <v>787</v>
      </c>
      <c r="F1076" t="s">
        <v>190</v>
      </c>
      <c r="G1076" t="s">
        <v>28</v>
      </c>
      <c r="H1076" s="82">
        <v>45880</v>
      </c>
      <c r="I1076" s="40">
        <v>0</v>
      </c>
      <c r="J1076" s="61">
        <v>0</v>
      </c>
      <c r="K1076" s="61">
        <v>0</v>
      </c>
    </row>
    <row r="1077" spans="5:11" x14ac:dyDescent="0.35">
      <c r="E1077" t="s">
        <v>787</v>
      </c>
      <c r="F1077" t="s">
        <v>190</v>
      </c>
      <c r="G1077" t="s">
        <v>28</v>
      </c>
      <c r="H1077" s="82">
        <v>45887</v>
      </c>
      <c r="I1077" s="40">
        <v>0</v>
      </c>
      <c r="J1077" s="61">
        <v>0</v>
      </c>
      <c r="K1077" s="61">
        <v>0</v>
      </c>
    </row>
    <row r="1078" spans="5:11" x14ac:dyDescent="0.35">
      <c r="E1078" t="s">
        <v>787</v>
      </c>
      <c r="F1078" t="s">
        <v>190</v>
      </c>
      <c r="G1078" t="s">
        <v>28</v>
      </c>
      <c r="H1078" s="82">
        <v>45894</v>
      </c>
      <c r="I1078" s="40">
        <v>0</v>
      </c>
      <c r="J1078" s="61">
        <v>0</v>
      </c>
      <c r="K1078" s="61">
        <v>0</v>
      </c>
    </row>
    <row r="1079" spans="5:11" x14ac:dyDescent="0.35">
      <c r="E1079" t="s">
        <v>787</v>
      </c>
      <c r="F1079" t="s">
        <v>191</v>
      </c>
      <c r="G1079" t="s">
        <v>29</v>
      </c>
      <c r="H1079" s="82">
        <v>45880</v>
      </c>
      <c r="I1079" s="40">
        <v>0</v>
      </c>
      <c r="J1079" s="61">
        <v>0</v>
      </c>
      <c r="K1079" s="61">
        <v>0</v>
      </c>
    </row>
    <row r="1080" spans="5:11" x14ac:dyDescent="0.35">
      <c r="E1080" t="s">
        <v>787</v>
      </c>
      <c r="F1080" t="s">
        <v>191</v>
      </c>
      <c r="G1080" t="s">
        <v>29</v>
      </c>
      <c r="H1080" s="82">
        <v>45887</v>
      </c>
      <c r="I1080" s="40">
        <v>0</v>
      </c>
      <c r="J1080" s="61">
        <v>0</v>
      </c>
      <c r="K1080" s="61">
        <v>0</v>
      </c>
    </row>
    <row r="1081" spans="5:11" x14ac:dyDescent="0.35">
      <c r="E1081" t="s">
        <v>787</v>
      </c>
      <c r="F1081" t="s">
        <v>191</v>
      </c>
      <c r="G1081" t="s">
        <v>29</v>
      </c>
      <c r="H1081" s="82">
        <v>45894</v>
      </c>
      <c r="I1081" s="40">
        <v>0</v>
      </c>
      <c r="J1081" s="61">
        <v>0</v>
      </c>
      <c r="K1081" s="61">
        <v>0</v>
      </c>
    </row>
    <row r="1082" spans="5:11" x14ac:dyDescent="0.35">
      <c r="E1082" t="s">
        <v>787</v>
      </c>
      <c r="F1082" t="s">
        <v>191</v>
      </c>
      <c r="G1082" t="s">
        <v>29</v>
      </c>
      <c r="H1082" s="82">
        <v>45901</v>
      </c>
      <c r="I1082" s="40">
        <v>0</v>
      </c>
      <c r="J1082" s="61">
        <v>0</v>
      </c>
      <c r="K1082" s="61">
        <v>0</v>
      </c>
    </row>
    <row r="1083" spans="5:11" x14ac:dyDescent="0.35">
      <c r="E1083" t="s">
        <v>788</v>
      </c>
      <c r="F1083" t="s">
        <v>190</v>
      </c>
      <c r="G1083" t="s">
        <v>28</v>
      </c>
      <c r="H1083" s="82">
        <v>45880</v>
      </c>
      <c r="I1083" s="40">
        <v>12</v>
      </c>
      <c r="J1083" s="61">
        <v>0</v>
      </c>
      <c r="K1083" s="61">
        <v>0</v>
      </c>
    </row>
    <row r="1084" spans="5:11" x14ac:dyDescent="0.35">
      <c r="E1084" t="s">
        <v>788</v>
      </c>
      <c r="F1084" t="s">
        <v>190</v>
      </c>
      <c r="G1084" t="s">
        <v>28</v>
      </c>
      <c r="H1084" s="82">
        <v>45887</v>
      </c>
      <c r="I1084" s="40">
        <v>4</v>
      </c>
      <c r="J1084" s="61">
        <v>0</v>
      </c>
      <c r="K1084" s="61">
        <v>0</v>
      </c>
    </row>
    <row r="1085" spans="5:11" x14ac:dyDescent="0.35">
      <c r="E1085" t="s">
        <v>788</v>
      </c>
      <c r="F1085" t="s">
        <v>190</v>
      </c>
      <c r="G1085" t="s">
        <v>115</v>
      </c>
      <c r="H1085" s="82">
        <v>45863</v>
      </c>
      <c r="I1085" s="40">
        <v>30</v>
      </c>
      <c r="J1085" s="61">
        <v>245</v>
      </c>
      <c r="K1085" s="61">
        <v>7350</v>
      </c>
    </row>
    <row r="1086" spans="5:11" x14ac:dyDescent="0.35">
      <c r="E1086" t="s">
        <v>788</v>
      </c>
      <c r="F1086" t="s">
        <v>190</v>
      </c>
      <c r="G1086" t="s">
        <v>115</v>
      </c>
      <c r="H1086" s="82">
        <v>45870</v>
      </c>
      <c r="I1086" s="40">
        <v>30</v>
      </c>
      <c r="J1086" s="61">
        <v>245</v>
      </c>
      <c r="K1086" s="61">
        <v>7350</v>
      </c>
    </row>
    <row r="1087" spans="5:11" x14ac:dyDescent="0.35">
      <c r="E1087" t="s">
        <v>788</v>
      </c>
      <c r="F1087" t="s">
        <v>190</v>
      </c>
      <c r="G1087" t="s">
        <v>115</v>
      </c>
      <c r="H1087" s="82">
        <v>45877</v>
      </c>
      <c r="I1087" s="40">
        <v>30</v>
      </c>
      <c r="J1087" s="61">
        <v>245</v>
      </c>
      <c r="K1087" s="61">
        <v>7350</v>
      </c>
    </row>
    <row r="1088" spans="5:11" x14ac:dyDescent="0.35">
      <c r="E1088" t="s">
        <v>788</v>
      </c>
      <c r="F1088" t="s">
        <v>190</v>
      </c>
      <c r="G1088" t="s">
        <v>115</v>
      </c>
      <c r="H1088" s="82">
        <v>45884</v>
      </c>
      <c r="I1088" s="40">
        <v>18</v>
      </c>
      <c r="J1088" s="61">
        <v>245</v>
      </c>
      <c r="K1088" s="61">
        <v>4410</v>
      </c>
    </row>
    <row r="1089" spans="5:11" x14ac:dyDescent="0.35">
      <c r="E1089" t="s">
        <v>788</v>
      </c>
      <c r="F1089" t="s">
        <v>190</v>
      </c>
      <c r="G1089" t="s">
        <v>115</v>
      </c>
      <c r="H1089" s="82">
        <v>45891</v>
      </c>
      <c r="I1089" s="40">
        <v>30</v>
      </c>
      <c r="J1089" s="61">
        <v>245</v>
      </c>
      <c r="K1089" s="61">
        <v>7350</v>
      </c>
    </row>
    <row r="1090" spans="5:11" x14ac:dyDescent="0.35">
      <c r="E1090" t="s">
        <v>788</v>
      </c>
      <c r="F1090" t="s">
        <v>190</v>
      </c>
      <c r="G1090" t="s">
        <v>115</v>
      </c>
      <c r="H1090" s="82">
        <v>45898</v>
      </c>
      <c r="I1090" s="40">
        <v>30</v>
      </c>
      <c r="J1090" s="61">
        <v>245</v>
      </c>
      <c r="K1090" s="61">
        <v>7350</v>
      </c>
    </row>
    <row r="1091" spans="5:11" x14ac:dyDescent="0.35">
      <c r="E1091" t="s">
        <v>788</v>
      </c>
      <c r="F1091" t="s">
        <v>190</v>
      </c>
      <c r="G1091" t="s">
        <v>115</v>
      </c>
      <c r="H1091" s="82">
        <v>45905</v>
      </c>
      <c r="I1091" s="40">
        <v>0</v>
      </c>
      <c r="J1091" s="61">
        <v>0</v>
      </c>
      <c r="K1091" s="61">
        <v>0</v>
      </c>
    </row>
    <row r="1092" spans="5:11" x14ac:dyDescent="0.35">
      <c r="E1092" t="s">
        <v>788</v>
      </c>
      <c r="F1092" t="s">
        <v>190</v>
      </c>
      <c r="G1092" t="s">
        <v>115</v>
      </c>
      <c r="H1092" s="82">
        <v>45856</v>
      </c>
      <c r="I1092" s="40">
        <v>0</v>
      </c>
      <c r="J1092" s="61">
        <v>0</v>
      </c>
      <c r="K1092" s="61">
        <v>0</v>
      </c>
    </row>
    <row r="1093" spans="5:11" x14ac:dyDescent="0.35">
      <c r="E1093" t="s">
        <v>788</v>
      </c>
      <c r="F1093" t="s">
        <v>191</v>
      </c>
      <c r="G1093" t="s">
        <v>29</v>
      </c>
      <c r="H1093" s="82">
        <v>45887</v>
      </c>
      <c r="I1093" s="40">
        <v>12</v>
      </c>
      <c r="J1093" s="61">
        <v>0</v>
      </c>
      <c r="K1093" s="61">
        <v>0</v>
      </c>
    </row>
    <row r="1094" spans="5:11" x14ac:dyDescent="0.35">
      <c r="E1094" t="s">
        <v>788</v>
      </c>
      <c r="F1094" t="s">
        <v>191</v>
      </c>
      <c r="G1094" t="s">
        <v>29</v>
      </c>
      <c r="H1094" s="82">
        <v>45894</v>
      </c>
      <c r="I1094" s="40">
        <v>4</v>
      </c>
      <c r="J1094" s="61">
        <v>0</v>
      </c>
      <c r="K1094" s="61">
        <v>0</v>
      </c>
    </row>
    <row r="1095" spans="5:11" x14ac:dyDescent="0.35">
      <c r="E1095" t="s">
        <v>788</v>
      </c>
      <c r="F1095" t="s">
        <v>191</v>
      </c>
      <c r="G1095" t="s">
        <v>114</v>
      </c>
      <c r="H1095" s="82">
        <v>45863</v>
      </c>
      <c r="I1095" s="40">
        <v>0</v>
      </c>
      <c r="J1095" s="61">
        <v>0</v>
      </c>
      <c r="K1095" s="61">
        <v>0</v>
      </c>
    </row>
    <row r="1096" spans="5:11" x14ac:dyDescent="0.35">
      <c r="E1096" t="s">
        <v>788</v>
      </c>
      <c r="F1096" t="s">
        <v>191</v>
      </c>
      <c r="G1096" t="s">
        <v>114</v>
      </c>
      <c r="H1096" s="82">
        <v>45870</v>
      </c>
      <c r="I1096" s="40">
        <v>30</v>
      </c>
      <c r="J1096" s="61">
        <v>245</v>
      </c>
      <c r="K1096" s="61">
        <v>7350</v>
      </c>
    </row>
    <row r="1097" spans="5:11" x14ac:dyDescent="0.35">
      <c r="E1097" t="s">
        <v>788</v>
      </c>
      <c r="F1097" t="s">
        <v>191</v>
      </c>
      <c r="G1097" t="s">
        <v>114</v>
      </c>
      <c r="H1097" s="82">
        <v>45877</v>
      </c>
      <c r="I1097" s="40">
        <v>30</v>
      </c>
      <c r="J1097" s="61">
        <v>245</v>
      </c>
      <c r="K1097" s="61">
        <v>7350</v>
      </c>
    </row>
    <row r="1098" spans="5:11" x14ac:dyDescent="0.35">
      <c r="E1098" t="s">
        <v>788</v>
      </c>
      <c r="F1098" t="s">
        <v>191</v>
      </c>
      <c r="G1098" t="s">
        <v>114</v>
      </c>
      <c r="H1098" s="82">
        <v>45884</v>
      </c>
      <c r="I1098" s="40">
        <v>30</v>
      </c>
      <c r="J1098" s="61">
        <v>245</v>
      </c>
      <c r="K1098" s="61">
        <v>7350</v>
      </c>
    </row>
    <row r="1099" spans="5:11" x14ac:dyDescent="0.35">
      <c r="E1099" t="s">
        <v>788</v>
      </c>
      <c r="F1099" t="s">
        <v>191</v>
      </c>
      <c r="G1099" t="s">
        <v>114</v>
      </c>
      <c r="H1099" s="82">
        <v>45891</v>
      </c>
      <c r="I1099" s="40">
        <v>18</v>
      </c>
      <c r="J1099" s="61">
        <v>245</v>
      </c>
      <c r="K1099" s="61">
        <v>4410</v>
      </c>
    </row>
    <row r="1100" spans="5:11" x14ac:dyDescent="0.35">
      <c r="E1100" t="s">
        <v>788</v>
      </c>
      <c r="F1100" t="s">
        <v>191</v>
      </c>
      <c r="G1100" t="s">
        <v>114</v>
      </c>
      <c r="H1100" s="82">
        <v>45898</v>
      </c>
      <c r="I1100" s="40">
        <v>30</v>
      </c>
      <c r="J1100" s="61">
        <v>245</v>
      </c>
      <c r="K1100" s="61">
        <v>7350</v>
      </c>
    </row>
    <row r="1101" spans="5:11" x14ac:dyDescent="0.35">
      <c r="E1101" t="s">
        <v>788</v>
      </c>
      <c r="F1101" t="s">
        <v>191</v>
      </c>
      <c r="G1101" t="s">
        <v>114</v>
      </c>
      <c r="H1101" s="82">
        <v>45905</v>
      </c>
      <c r="I1101" s="40">
        <v>30</v>
      </c>
      <c r="J1101" s="61">
        <v>245</v>
      </c>
      <c r="K1101" s="61">
        <v>7350</v>
      </c>
    </row>
    <row r="1102" spans="5:11" x14ac:dyDescent="0.35">
      <c r="E1102" t="s">
        <v>788</v>
      </c>
      <c r="F1102" t="s">
        <v>191</v>
      </c>
      <c r="G1102" t="s">
        <v>114</v>
      </c>
      <c r="H1102" s="82">
        <v>45912</v>
      </c>
      <c r="I1102" s="40">
        <v>0</v>
      </c>
      <c r="J1102" s="61">
        <v>0</v>
      </c>
      <c r="K1102" s="61">
        <v>0</v>
      </c>
    </row>
    <row r="1103" spans="5:11" x14ac:dyDescent="0.35">
      <c r="E1103" t="s">
        <v>788</v>
      </c>
      <c r="F1103" t="s">
        <v>777</v>
      </c>
      <c r="G1103" t="s">
        <v>532</v>
      </c>
      <c r="H1103" s="82">
        <v>45866</v>
      </c>
      <c r="I1103" s="40">
        <v>30</v>
      </c>
      <c r="J1103" s="61">
        <v>215</v>
      </c>
      <c r="K1103" s="61">
        <v>6450</v>
      </c>
    </row>
    <row r="1104" spans="5:11" x14ac:dyDescent="0.35">
      <c r="E1104" t="s">
        <v>788</v>
      </c>
      <c r="F1104" t="s">
        <v>777</v>
      </c>
      <c r="G1104" t="s">
        <v>532</v>
      </c>
      <c r="H1104" s="82">
        <v>45873</v>
      </c>
      <c r="I1104" s="40">
        <v>30</v>
      </c>
      <c r="J1104" s="61">
        <v>215</v>
      </c>
      <c r="K1104" s="61">
        <v>6450</v>
      </c>
    </row>
    <row r="1105" spans="5:11" x14ac:dyDescent="0.35">
      <c r="E1105" t="s">
        <v>788</v>
      </c>
      <c r="F1105" t="s">
        <v>777</v>
      </c>
      <c r="G1105" t="s">
        <v>532</v>
      </c>
      <c r="H1105" s="82">
        <v>45880</v>
      </c>
      <c r="I1105" s="40">
        <v>30</v>
      </c>
      <c r="J1105" s="61">
        <v>215</v>
      </c>
      <c r="K1105" s="61">
        <v>6450</v>
      </c>
    </row>
    <row r="1106" spans="5:11" x14ac:dyDescent="0.35">
      <c r="E1106" t="s">
        <v>788</v>
      </c>
      <c r="F1106" t="s">
        <v>777</v>
      </c>
      <c r="G1106" t="s">
        <v>532</v>
      </c>
      <c r="H1106" s="82">
        <v>45887</v>
      </c>
      <c r="I1106" s="40">
        <v>30</v>
      </c>
      <c r="J1106" s="61">
        <v>215</v>
      </c>
      <c r="K1106" s="61">
        <v>6450</v>
      </c>
    </row>
    <row r="1107" spans="5:11" x14ac:dyDescent="0.35">
      <c r="E1107" t="s">
        <v>788</v>
      </c>
      <c r="F1107" t="s">
        <v>777</v>
      </c>
      <c r="G1107" t="s">
        <v>532</v>
      </c>
      <c r="H1107" s="82">
        <v>45894</v>
      </c>
      <c r="I1107" s="40">
        <v>30</v>
      </c>
      <c r="J1107" s="61">
        <v>215</v>
      </c>
      <c r="K1107" s="61">
        <v>6450</v>
      </c>
    </row>
    <row r="1108" spans="5:11" x14ac:dyDescent="0.35">
      <c r="E1108" t="s">
        <v>788</v>
      </c>
      <c r="F1108" t="s">
        <v>777</v>
      </c>
      <c r="G1108" t="s">
        <v>532</v>
      </c>
      <c r="H1108" s="82">
        <v>45901</v>
      </c>
      <c r="I1108" s="40">
        <v>30</v>
      </c>
      <c r="J1108" s="61">
        <v>215</v>
      </c>
      <c r="K1108" s="61">
        <v>6450</v>
      </c>
    </row>
    <row r="1109" spans="5:11" x14ac:dyDescent="0.35">
      <c r="E1109" t="s">
        <v>788</v>
      </c>
      <c r="F1109" t="s">
        <v>777</v>
      </c>
      <c r="G1109" t="s">
        <v>532</v>
      </c>
      <c r="H1109" s="82">
        <v>45908</v>
      </c>
      <c r="I1109" s="40">
        <v>30</v>
      </c>
      <c r="J1109" s="61">
        <v>215</v>
      </c>
      <c r="K1109" s="61">
        <v>6450</v>
      </c>
    </row>
    <row r="1110" spans="5:11" x14ac:dyDescent="0.35">
      <c r="E1110" t="s">
        <v>788</v>
      </c>
      <c r="F1110" t="s">
        <v>777</v>
      </c>
      <c r="G1110" t="s">
        <v>532</v>
      </c>
      <c r="H1110" s="82">
        <v>45859</v>
      </c>
      <c r="I1110" s="40">
        <v>30</v>
      </c>
      <c r="J1110" s="61">
        <v>215</v>
      </c>
      <c r="K1110" s="61">
        <v>6450</v>
      </c>
    </row>
    <row r="1111" spans="5:11" x14ac:dyDescent="0.35">
      <c r="E1111" t="s">
        <v>788</v>
      </c>
      <c r="F1111" t="s">
        <v>768</v>
      </c>
      <c r="G1111" t="s">
        <v>530</v>
      </c>
      <c r="H1111" s="82">
        <v>45866</v>
      </c>
      <c r="I1111" s="40">
        <v>30</v>
      </c>
      <c r="J1111" s="61">
        <v>215</v>
      </c>
      <c r="K1111" s="61">
        <v>6450</v>
      </c>
    </row>
    <row r="1112" spans="5:11" x14ac:dyDescent="0.35">
      <c r="E1112" t="s">
        <v>788</v>
      </c>
      <c r="F1112" t="s">
        <v>768</v>
      </c>
      <c r="G1112" t="s">
        <v>530</v>
      </c>
      <c r="H1112" s="82">
        <v>45873</v>
      </c>
      <c r="I1112" s="40">
        <v>30</v>
      </c>
      <c r="J1112" s="61">
        <v>215</v>
      </c>
      <c r="K1112" s="61">
        <v>6450</v>
      </c>
    </row>
    <row r="1113" spans="5:11" x14ac:dyDescent="0.35">
      <c r="E1113" t="s">
        <v>788</v>
      </c>
      <c r="F1113" t="s">
        <v>768</v>
      </c>
      <c r="G1113" t="s">
        <v>530</v>
      </c>
      <c r="H1113" s="82">
        <v>45880</v>
      </c>
      <c r="I1113" s="40">
        <v>30</v>
      </c>
      <c r="J1113" s="61">
        <v>215</v>
      </c>
      <c r="K1113" s="61">
        <v>6450</v>
      </c>
    </row>
    <row r="1114" spans="5:11" x14ac:dyDescent="0.35">
      <c r="E1114" t="s">
        <v>788</v>
      </c>
      <c r="F1114" t="s">
        <v>768</v>
      </c>
      <c r="G1114" t="s">
        <v>530</v>
      </c>
      <c r="H1114" s="82">
        <v>45887</v>
      </c>
      <c r="I1114" s="40">
        <v>30</v>
      </c>
      <c r="J1114" s="61">
        <v>215</v>
      </c>
      <c r="K1114" s="61">
        <v>6450</v>
      </c>
    </row>
    <row r="1115" spans="5:11" x14ac:dyDescent="0.35">
      <c r="E1115" t="s">
        <v>788</v>
      </c>
      <c r="F1115" t="s">
        <v>768</v>
      </c>
      <c r="G1115" t="s">
        <v>530</v>
      </c>
      <c r="H1115" s="82">
        <v>45894</v>
      </c>
      <c r="I1115" s="40">
        <v>30</v>
      </c>
      <c r="J1115" s="61">
        <v>215</v>
      </c>
      <c r="K1115" s="61">
        <v>6450</v>
      </c>
    </row>
    <row r="1116" spans="5:11" x14ac:dyDescent="0.35">
      <c r="E1116" t="s">
        <v>788</v>
      </c>
      <c r="F1116" t="s">
        <v>768</v>
      </c>
      <c r="G1116" t="s">
        <v>530</v>
      </c>
      <c r="H1116" s="82">
        <v>45901</v>
      </c>
      <c r="I1116" s="40">
        <v>30</v>
      </c>
      <c r="J1116" s="61">
        <v>215</v>
      </c>
      <c r="K1116" s="61">
        <v>6450</v>
      </c>
    </row>
    <row r="1117" spans="5:11" x14ac:dyDescent="0.35">
      <c r="E1117" t="s">
        <v>788</v>
      </c>
      <c r="F1117" t="s">
        <v>768</v>
      </c>
      <c r="G1117" t="s">
        <v>530</v>
      </c>
      <c r="H1117" s="82">
        <v>45908</v>
      </c>
      <c r="I1117" s="40">
        <v>30</v>
      </c>
      <c r="J1117" s="61">
        <v>215</v>
      </c>
      <c r="K1117" s="61">
        <v>6450</v>
      </c>
    </row>
    <row r="1118" spans="5:11" x14ac:dyDescent="0.35">
      <c r="E1118" t="s">
        <v>788</v>
      </c>
      <c r="F1118" t="s">
        <v>768</v>
      </c>
      <c r="G1118" t="s">
        <v>530</v>
      </c>
      <c r="H1118" s="82">
        <v>45915</v>
      </c>
      <c r="I1118" s="40">
        <v>30</v>
      </c>
      <c r="J1118" s="61">
        <v>215</v>
      </c>
      <c r="K1118" s="61">
        <v>6450</v>
      </c>
    </row>
    <row r="1119" spans="5:11" x14ac:dyDescent="0.35">
      <c r="E1119" t="s">
        <v>788</v>
      </c>
      <c r="F1119" t="s">
        <v>1139</v>
      </c>
      <c r="G1119" t="s">
        <v>28</v>
      </c>
      <c r="H1119" s="82">
        <v>45928</v>
      </c>
      <c r="I1119" s="40">
        <v>2</v>
      </c>
      <c r="J1119" s="61">
        <v>0</v>
      </c>
      <c r="K1119" s="61">
        <v>0</v>
      </c>
    </row>
    <row r="1120" spans="5:11" x14ac:dyDescent="0.35">
      <c r="E1120" t="s">
        <v>788</v>
      </c>
      <c r="F1120" t="s">
        <v>1140</v>
      </c>
      <c r="G1120" t="s">
        <v>29</v>
      </c>
      <c r="H1120" s="82">
        <v>45935</v>
      </c>
      <c r="I1120" s="40">
        <v>2</v>
      </c>
      <c r="J1120" s="61">
        <v>0</v>
      </c>
      <c r="K1120" s="61">
        <v>0</v>
      </c>
    </row>
    <row r="1121" spans="5:11" x14ac:dyDescent="0.35">
      <c r="E1121" t="s">
        <v>788</v>
      </c>
      <c r="F1121" t="s">
        <v>1203</v>
      </c>
      <c r="G1121" t="s">
        <v>28</v>
      </c>
      <c r="H1121" s="82">
        <v>45887</v>
      </c>
      <c r="I1121" s="40">
        <v>4</v>
      </c>
      <c r="J1121" s="61">
        <v>0</v>
      </c>
      <c r="K1121" s="61">
        <v>0</v>
      </c>
    </row>
    <row r="1122" spans="5:11" x14ac:dyDescent="0.35">
      <c r="E1122" t="s">
        <v>788</v>
      </c>
      <c r="F1122" t="s">
        <v>1203</v>
      </c>
      <c r="G1122" t="s">
        <v>28</v>
      </c>
      <c r="H1122" s="82">
        <v>45901</v>
      </c>
      <c r="I1122" s="40">
        <v>2</v>
      </c>
      <c r="J1122" s="61">
        <v>0</v>
      </c>
      <c r="K1122" s="61">
        <v>0</v>
      </c>
    </row>
    <row r="1123" spans="5:11" x14ac:dyDescent="0.35">
      <c r="E1123" t="s">
        <v>788</v>
      </c>
      <c r="F1123" t="s">
        <v>1202</v>
      </c>
      <c r="G1123" t="s">
        <v>29</v>
      </c>
      <c r="H1123" s="82">
        <v>45894</v>
      </c>
      <c r="I1123" s="40">
        <v>4</v>
      </c>
      <c r="J1123" s="61">
        <v>0</v>
      </c>
      <c r="K1123" s="61">
        <v>0</v>
      </c>
    </row>
    <row r="1124" spans="5:11" x14ac:dyDescent="0.35">
      <c r="E1124" t="s">
        <v>788</v>
      </c>
      <c r="F1124" t="s">
        <v>1202</v>
      </c>
      <c r="G1124" t="s">
        <v>29</v>
      </c>
      <c r="H1124" s="82">
        <v>45908</v>
      </c>
      <c r="I1124" s="40">
        <v>2</v>
      </c>
      <c r="J1124" s="61">
        <v>0</v>
      </c>
      <c r="K1124" s="61">
        <v>0</v>
      </c>
    </row>
    <row r="1125" spans="5:11" x14ac:dyDescent="0.35">
      <c r="E1125" t="s">
        <v>788</v>
      </c>
      <c r="F1125" t="s">
        <v>1290</v>
      </c>
      <c r="G1125" t="s">
        <v>29</v>
      </c>
      <c r="H1125" s="82">
        <v>45886</v>
      </c>
      <c r="I1125" s="40">
        <v>6</v>
      </c>
      <c r="J1125" s="61">
        <v>0</v>
      </c>
      <c r="K1125" s="61">
        <v>0</v>
      </c>
    </row>
    <row r="1126" spans="5:11" x14ac:dyDescent="0.35">
      <c r="E1126" t="s">
        <v>788</v>
      </c>
      <c r="F1126" t="s">
        <v>1291</v>
      </c>
      <c r="G1126" t="s">
        <v>28</v>
      </c>
      <c r="H1126" s="82">
        <v>45879</v>
      </c>
      <c r="I1126" s="40">
        <v>6</v>
      </c>
      <c r="J1126" s="61">
        <v>0</v>
      </c>
      <c r="K1126" s="61">
        <v>0</v>
      </c>
    </row>
    <row r="1127" spans="5:11" x14ac:dyDescent="0.35">
      <c r="E1127" t="s">
        <v>834</v>
      </c>
      <c r="F1127" t="s">
        <v>89</v>
      </c>
      <c r="G1127" t="s">
        <v>26</v>
      </c>
      <c r="H1127" s="82">
        <v>45899</v>
      </c>
      <c r="I1127" s="40">
        <v>34</v>
      </c>
      <c r="J1127" s="61">
        <v>210</v>
      </c>
      <c r="K1127" s="61">
        <v>7140</v>
      </c>
    </row>
    <row r="1128" spans="5:11" x14ac:dyDescent="0.35">
      <c r="E1128" t="s">
        <v>834</v>
      </c>
      <c r="F1128" t="s">
        <v>89</v>
      </c>
      <c r="G1128" t="s">
        <v>26</v>
      </c>
      <c r="H1128" s="82">
        <v>45906</v>
      </c>
      <c r="I1128" s="40">
        <v>24</v>
      </c>
      <c r="J1128" s="61">
        <v>195</v>
      </c>
      <c r="K1128" s="61">
        <v>4680</v>
      </c>
    </row>
    <row r="1129" spans="5:11" x14ac:dyDescent="0.35">
      <c r="E1129" t="s">
        <v>834</v>
      </c>
      <c r="F1129" t="s">
        <v>89</v>
      </c>
      <c r="G1129" t="s">
        <v>26</v>
      </c>
      <c r="H1129" s="82">
        <v>45913</v>
      </c>
      <c r="I1129" s="40">
        <v>24</v>
      </c>
      <c r="J1129" s="61">
        <v>195</v>
      </c>
      <c r="K1129" s="61">
        <v>4680</v>
      </c>
    </row>
    <row r="1130" spans="5:11" x14ac:dyDescent="0.35">
      <c r="E1130" t="s">
        <v>834</v>
      </c>
      <c r="F1130" t="s">
        <v>89</v>
      </c>
      <c r="G1130" t="s">
        <v>26</v>
      </c>
      <c r="H1130" s="82">
        <v>45920</v>
      </c>
      <c r="I1130" s="40">
        <v>24</v>
      </c>
      <c r="J1130" s="61">
        <v>195</v>
      </c>
      <c r="K1130" s="61">
        <v>4680</v>
      </c>
    </row>
    <row r="1131" spans="5:11" x14ac:dyDescent="0.35">
      <c r="E1131" t="s">
        <v>834</v>
      </c>
      <c r="F1131" t="s">
        <v>89</v>
      </c>
      <c r="G1131" t="s">
        <v>26</v>
      </c>
      <c r="H1131" s="82">
        <v>45927</v>
      </c>
      <c r="I1131" s="40">
        <v>24</v>
      </c>
      <c r="J1131" s="61">
        <v>195</v>
      </c>
      <c r="K1131" s="61">
        <v>4680</v>
      </c>
    </row>
    <row r="1132" spans="5:11" x14ac:dyDescent="0.35">
      <c r="E1132" t="s">
        <v>834</v>
      </c>
      <c r="F1132" t="s">
        <v>89</v>
      </c>
      <c r="G1132" t="s">
        <v>26</v>
      </c>
      <c r="H1132" s="82">
        <v>45934</v>
      </c>
      <c r="I1132" s="40">
        <v>24</v>
      </c>
      <c r="J1132" s="61">
        <v>195</v>
      </c>
      <c r="K1132" s="61">
        <v>4680</v>
      </c>
    </row>
    <row r="1133" spans="5:11" x14ac:dyDescent="0.35">
      <c r="E1133" t="s">
        <v>834</v>
      </c>
      <c r="F1133" t="s">
        <v>89</v>
      </c>
      <c r="G1133" t="s">
        <v>26</v>
      </c>
      <c r="H1133" s="82">
        <v>45941</v>
      </c>
      <c r="I1133" s="40">
        <v>24</v>
      </c>
      <c r="J1133" s="61">
        <v>195</v>
      </c>
      <c r="K1133" s="61">
        <v>4680</v>
      </c>
    </row>
    <row r="1134" spans="5:11" x14ac:dyDescent="0.35">
      <c r="E1134" t="s">
        <v>834</v>
      </c>
      <c r="F1134" t="s">
        <v>89</v>
      </c>
      <c r="G1134" t="s">
        <v>26</v>
      </c>
      <c r="H1134" s="82">
        <v>45948</v>
      </c>
      <c r="I1134" s="40">
        <v>24</v>
      </c>
      <c r="J1134" s="61">
        <v>210</v>
      </c>
      <c r="K1134" s="61">
        <v>5040</v>
      </c>
    </row>
    <row r="1135" spans="5:11" x14ac:dyDescent="0.35">
      <c r="E1135" t="s">
        <v>834</v>
      </c>
      <c r="F1135" t="s">
        <v>89</v>
      </c>
      <c r="G1135" t="s">
        <v>26</v>
      </c>
      <c r="H1135" s="82">
        <v>45955</v>
      </c>
      <c r="I1135" s="40">
        <v>24</v>
      </c>
      <c r="J1135" s="61">
        <v>210</v>
      </c>
      <c r="K1135" s="61">
        <v>5040</v>
      </c>
    </row>
    <row r="1136" spans="5:11" x14ac:dyDescent="0.35">
      <c r="E1136" t="s">
        <v>834</v>
      </c>
      <c r="F1136" t="s">
        <v>89</v>
      </c>
      <c r="G1136" t="s">
        <v>26</v>
      </c>
      <c r="H1136" s="82">
        <v>45836</v>
      </c>
      <c r="I1136" s="40">
        <v>24</v>
      </c>
      <c r="J1136" s="61">
        <v>195</v>
      </c>
      <c r="K1136" s="61">
        <v>4680</v>
      </c>
    </row>
    <row r="1137" spans="5:11" x14ac:dyDescent="0.35">
      <c r="E1137" t="s">
        <v>834</v>
      </c>
      <c r="F1137" t="s">
        <v>89</v>
      </c>
      <c r="G1137" t="s">
        <v>26</v>
      </c>
      <c r="H1137" s="82">
        <v>45843</v>
      </c>
      <c r="I1137" s="40">
        <v>24</v>
      </c>
      <c r="J1137" s="61">
        <v>195</v>
      </c>
      <c r="K1137" s="61">
        <v>4680</v>
      </c>
    </row>
    <row r="1138" spans="5:11" x14ac:dyDescent="0.35">
      <c r="E1138" t="s">
        <v>834</v>
      </c>
      <c r="F1138" t="s">
        <v>89</v>
      </c>
      <c r="G1138" t="s">
        <v>26</v>
      </c>
      <c r="H1138" s="82">
        <v>45850</v>
      </c>
      <c r="I1138" s="40">
        <v>24</v>
      </c>
      <c r="J1138" s="61">
        <v>195</v>
      </c>
      <c r="K1138" s="61">
        <v>4680</v>
      </c>
    </row>
    <row r="1139" spans="5:11" x14ac:dyDescent="0.35">
      <c r="E1139" t="s">
        <v>834</v>
      </c>
      <c r="F1139" t="s">
        <v>89</v>
      </c>
      <c r="G1139" t="s">
        <v>26</v>
      </c>
      <c r="H1139" s="82">
        <v>45857</v>
      </c>
      <c r="I1139" s="40">
        <v>24</v>
      </c>
      <c r="J1139" s="61">
        <v>195</v>
      </c>
      <c r="K1139" s="61">
        <v>4680</v>
      </c>
    </row>
    <row r="1140" spans="5:11" x14ac:dyDescent="0.35">
      <c r="E1140" t="s">
        <v>834</v>
      </c>
      <c r="F1140" t="s">
        <v>89</v>
      </c>
      <c r="G1140" t="s">
        <v>26</v>
      </c>
      <c r="H1140" s="82">
        <v>45864</v>
      </c>
      <c r="I1140" s="40">
        <v>24</v>
      </c>
      <c r="J1140" s="61">
        <v>195</v>
      </c>
      <c r="K1140" s="61">
        <v>4680</v>
      </c>
    </row>
    <row r="1141" spans="5:11" x14ac:dyDescent="0.35">
      <c r="E1141" t="s">
        <v>834</v>
      </c>
      <c r="F1141" t="s">
        <v>89</v>
      </c>
      <c r="G1141" t="s">
        <v>26</v>
      </c>
      <c r="H1141" s="82">
        <v>45871</v>
      </c>
      <c r="I1141" s="40">
        <v>44</v>
      </c>
      <c r="J1141" s="61">
        <v>230</v>
      </c>
      <c r="K1141" s="61">
        <v>10120</v>
      </c>
    </row>
    <row r="1142" spans="5:11" x14ac:dyDescent="0.35">
      <c r="E1142" t="s">
        <v>834</v>
      </c>
      <c r="F1142" t="s">
        <v>89</v>
      </c>
      <c r="G1142" t="s">
        <v>26</v>
      </c>
      <c r="H1142" s="82">
        <v>45878</v>
      </c>
      <c r="I1142" s="40">
        <v>44</v>
      </c>
      <c r="J1142" s="61">
        <v>230</v>
      </c>
      <c r="K1142" s="61">
        <v>10120</v>
      </c>
    </row>
    <row r="1143" spans="5:11" x14ac:dyDescent="0.35">
      <c r="E1143" t="s">
        <v>834</v>
      </c>
      <c r="F1143" t="s">
        <v>89</v>
      </c>
      <c r="G1143" t="s">
        <v>26</v>
      </c>
      <c r="H1143" s="82">
        <v>45885</v>
      </c>
      <c r="I1143" s="40">
        <v>44</v>
      </c>
      <c r="J1143" s="61">
        <v>230</v>
      </c>
      <c r="K1143" s="61">
        <v>10120</v>
      </c>
    </row>
    <row r="1144" spans="5:11" x14ac:dyDescent="0.35">
      <c r="E1144" t="s">
        <v>834</v>
      </c>
      <c r="F1144" t="s">
        <v>89</v>
      </c>
      <c r="G1144" t="s">
        <v>26</v>
      </c>
      <c r="H1144" s="82">
        <v>45892</v>
      </c>
      <c r="I1144" s="40">
        <v>44</v>
      </c>
      <c r="J1144" s="61">
        <v>230</v>
      </c>
      <c r="K1144" s="61">
        <v>10120</v>
      </c>
    </row>
    <row r="1145" spans="5:11" x14ac:dyDescent="0.35">
      <c r="E1145" t="s">
        <v>834</v>
      </c>
      <c r="F1145" t="s">
        <v>88</v>
      </c>
      <c r="G1145" t="s">
        <v>27</v>
      </c>
      <c r="H1145" s="82">
        <v>45899</v>
      </c>
      <c r="I1145" s="40">
        <v>44</v>
      </c>
      <c r="J1145" s="61">
        <v>230</v>
      </c>
      <c r="K1145" s="61">
        <v>10120</v>
      </c>
    </row>
    <row r="1146" spans="5:11" x14ac:dyDescent="0.35">
      <c r="E1146" t="s">
        <v>834</v>
      </c>
      <c r="F1146" t="s">
        <v>88</v>
      </c>
      <c r="G1146" t="s">
        <v>27</v>
      </c>
      <c r="H1146" s="82">
        <v>45906</v>
      </c>
      <c r="I1146" s="40">
        <v>34</v>
      </c>
      <c r="J1146" s="61">
        <v>210</v>
      </c>
      <c r="K1146" s="61">
        <v>7140</v>
      </c>
    </row>
    <row r="1147" spans="5:11" x14ac:dyDescent="0.35">
      <c r="E1147" t="s">
        <v>834</v>
      </c>
      <c r="F1147" t="s">
        <v>88</v>
      </c>
      <c r="G1147" t="s">
        <v>27</v>
      </c>
      <c r="H1147" s="82">
        <v>45913</v>
      </c>
      <c r="I1147" s="40">
        <v>24</v>
      </c>
      <c r="J1147" s="61">
        <v>195</v>
      </c>
      <c r="K1147" s="61">
        <v>4680</v>
      </c>
    </row>
    <row r="1148" spans="5:11" x14ac:dyDescent="0.35">
      <c r="E1148" t="s">
        <v>834</v>
      </c>
      <c r="F1148" t="s">
        <v>88</v>
      </c>
      <c r="G1148" t="s">
        <v>27</v>
      </c>
      <c r="H1148" s="82">
        <v>45920</v>
      </c>
      <c r="I1148" s="40">
        <v>24</v>
      </c>
      <c r="J1148" s="61">
        <v>195</v>
      </c>
      <c r="K1148" s="61">
        <v>4680</v>
      </c>
    </row>
    <row r="1149" spans="5:11" x14ac:dyDescent="0.35">
      <c r="E1149" t="s">
        <v>834</v>
      </c>
      <c r="F1149" t="s">
        <v>88</v>
      </c>
      <c r="G1149" t="s">
        <v>27</v>
      </c>
      <c r="H1149" s="82">
        <v>45927</v>
      </c>
      <c r="I1149" s="40">
        <v>24</v>
      </c>
      <c r="J1149" s="61">
        <v>195</v>
      </c>
      <c r="K1149" s="61">
        <v>4680</v>
      </c>
    </row>
    <row r="1150" spans="5:11" x14ac:dyDescent="0.35">
      <c r="E1150" t="s">
        <v>834</v>
      </c>
      <c r="F1150" t="s">
        <v>88</v>
      </c>
      <c r="G1150" t="s">
        <v>27</v>
      </c>
      <c r="H1150" s="82">
        <v>45934</v>
      </c>
      <c r="I1150" s="40">
        <v>24</v>
      </c>
      <c r="J1150" s="61">
        <v>195</v>
      </c>
      <c r="K1150" s="61">
        <v>4680</v>
      </c>
    </row>
    <row r="1151" spans="5:11" x14ac:dyDescent="0.35">
      <c r="E1151" t="s">
        <v>834</v>
      </c>
      <c r="F1151" t="s">
        <v>88</v>
      </c>
      <c r="G1151" t="s">
        <v>27</v>
      </c>
      <c r="H1151" s="82">
        <v>45941</v>
      </c>
      <c r="I1151" s="40">
        <v>24</v>
      </c>
      <c r="J1151" s="61">
        <v>195</v>
      </c>
      <c r="K1151" s="61">
        <v>4680</v>
      </c>
    </row>
    <row r="1152" spans="5:11" x14ac:dyDescent="0.35">
      <c r="E1152" t="s">
        <v>834</v>
      </c>
      <c r="F1152" t="s">
        <v>88</v>
      </c>
      <c r="G1152" t="s">
        <v>27</v>
      </c>
      <c r="H1152" s="82">
        <v>45948</v>
      </c>
      <c r="I1152" s="40">
        <v>24</v>
      </c>
      <c r="J1152" s="61">
        <v>195</v>
      </c>
      <c r="K1152" s="61">
        <v>4680</v>
      </c>
    </row>
    <row r="1153" spans="5:11" x14ac:dyDescent="0.35">
      <c r="E1153" t="s">
        <v>834</v>
      </c>
      <c r="F1153" t="s">
        <v>88</v>
      </c>
      <c r="G1153" t="s">
        <v>27</v>
      </c>
      <c r="H1153" s="82">
        <v>45955</v>
      </c>
      <c r="I1153" s="40">
        <v>24</v>
      </c>
      <c r="J1153" s="61">
        <v>210</v>
      </c>
      <c r="K1153" s="61">
        <v>5040</v>
      </c>
    </row>
    <row r="1154" spans="5:11" x14ac:dyDescent="0.35">
      <c r="E1154" t="s">
        <v>834</v>
      </c>
      <c r="F1154" t="s">
        <v>88</v>
      </c>
      <c r="G1154" t="s">
        <v>27</v>
      </c>
      <c r="H1154" s="82">
        <v>45962</v>
      </c>
      <c r="I1154" s="40">
        <v>24</v>
      </c>
      <c r="J1154" s="61">
        <v>210</v>
      </c>
      <c r="K1154" s="61">
        <v>5040</v>
      </c>
    </row>
    <row r="1155" spans="5:11" x14ac:dyDescent="0.35">
      <c r="E1155" t="s">
        <v>834</v>
      </c>
      <c r="F1155" t="s">
        <v>88</v>
      </c>
      <c r="G1155" t="s">
        <v>27</v>
      </c>
      <c r="H1155" s="82">
        <v>45843</v>
      </c>
      <c r="I1155" s="40">
        <v>24</v>
      </c>
      <c r="J1155" s="61">
        <v>195</v>
      </c>
      <c r="K1155" s="61">
        <v>4680</v>
      </c>
    </row>
    <row r="1156" spans="5:11" x14ac:dyDescent="0.35">
      <c r="E1156" t="s">
        <v>834</v>
      </c>
      <c r="F1156" t="s">
        <v>88</v>
      </c>
      <c r="G1156" t="s">
        <v>27</v>
      </c>
      <c r="H1156" s="82">
        <v>45850</v>
      </c>
      <c r="I1156" s="40">
        <v>24</v>
      </c>
      <c r="J1156" s="61">
        <v>195</v>
      </c>
      <c r="K1156" s="61">
        <v>4680</v>
      </c>
    </row>
    <row r="1157" spans="5:11" x14ac:dyDescent="0.35">
      <c r="E1157" t="s">
        <v>834</v>
      </c>
      <c r="F1157" t="s">
        <v>88</v>
      </c>
      <c r="G1157" t="s">
        <v>27</v>
      </c>
      <c r="H1157" s="82">
        <v>45857</v>
      </c>
      <c r="I1157" s="40">
        <v>24</v>
      </c>
      <c r="J1157" s="61">
        <v>195</v>
      </c>
      <c r="K1157" s="61">
        <v>4680</v>
      </c>
    </row>
    <row r="1158" spans="5:11" x14ac:dyDescent="0.35">
      <c r="E1158" t="s">
        <v>834</v>
      </c>
      <c r="F1158" t="s">
        <v>88</v>
      </c>
      <c r="G1158" t="s">
        <v>27</v>
      </c>
      <c r="H1158" s="82">
        <v>45864</v>
      </c>
      <c r="I1158" s="40">
        <v>24</v>
      </c>
      <c r="J1158" s="61">
        <v>195</v>
      </c>
      <c r="K1158" s="61">
        <v>4680</v>
      </c>
    </row>
    <row r="1159" spans="5:11" x14ac:dyDescent="0.35">
      <c r="E1159" t="s">
        <v>834</v>
      </c>
      <c r="F1159" t="s">
        <v>88</v>
      </c>
      <c r="G1159" t="s">
        <v>27</v>
      </c>
      <c r="H1159" s="82">
        <v>45871</v>
      </c>
      <c r="I1159" s="40">
        <v>24</v>
      </c>
      <c r="J1159" s="61">
        <v>195</v>
      </c>
      <c r="K1159" s="61">
        <v>4680</v>
      </c>
    </row>
    <row r="1160" spans="5:11" x14ac:dyDescent="0.35">
      <c r="E1160" t="s">
        <v>834</v>
      </c>
      <c r="F1160" t="s">
        <v>88</v>
      </c>
      <c r="G1160" t="s">
        <v>27</v>
      </c>
      <c r="H1160" s="82">
        <v>45878</v>
      </c>
      <c r="I1160" s="40">
        <v>44</v>
      </c>
      <c r="J1160" s="61">
        <v>230</v>
      </c>
      <c r="K1160" s="61">
        <v>10120</v>
      </c>
    </row>
    <row r="1161" spans="5:11" x14ac:dyDescent="0.35">
      <c r="E1161" t="s">
        <v>834</v>
      </c>
      <c r="F1161" t="s">
        <v>88</v>
      </c>
      <c r="G1161" t="s">
        <v>27</v>
      </c>
      <c r="H1161" s="82">
        <v>45885</v>
      </c>
      <c r="I1161" s="40">
        <v>44</v>
      </c>
      <c r="J1161" s="61">
        <v>230</v>
      </c>
      <c r="K1161" s="61">
        <v>10120</v>
      </c>
    </row>
    <row r="1162" spans="5:11" x14ac:dyDescent="0.35">
      <c r="E1162" t="s">
        <v>834</v>
      </c>
      <c r="F1162" t="s">
        <v>88</v>
      </c>
      <c r="G1162" t="s">
        <v>27</v>
      </c>
      <c r="H1162" s="82">
        <v>45892</v>
      </c>
      <c r="I1162" s="40">
        <v>44</v>
      </c>
      <c r="J1162" s="61">
        <v>230</v>
      </c>
      <c r="K1162" s="61">
        <v>10120</v>
      </c>
    </row>
    <row r="1163" spans="5:11" x14ac:dyDescent="0.35">
      <c r="E1163" t="s">
        <v>834</v>
      </c>
      <c r="F1163" t="s">
        <v>190</v>
      </c>
      <c r="G1163" t="s">
        <v>28</v>
      </c>
      <c r="H1163" s="82">
        <v>45873</v>
      </c>
      <c r="I1163" s="40">
        <v>0</v>
      </c>
      <c r="J1163" s="61">
        <v>0</v>
      </c>
      <c r="K1163" s="61">
        <v>0</v>
      </c>
    </row>
    <row r="1164" spans="5:11" x14ac:dyDescent="0.35">
      <c r="E1164" t="s">
        <v>834</v>
      </c>
      <c r="F1164" t="s">
        <v>190</v>
      </c>
      <c r="G1164" t="s">
        <v>28</v>
      </c>
      <c r="H1164" s="82">
        <v>45880</v>
      </c>
      <c r="I1164" s="40">
        <v>0</v>
      </c>
      <c r="J1164" s="61">
        <v>0</v>
      </c>
      <c r="K1164" s="61">
        <v>0</v>
      </c>
    </row>
    <row r="1165" spans="5:11" x14ac:dyDescent="0.35">
      <c r="E1165" t="s">
        <v>834</v>
      </c>
      <c r="F1165" t="s">
        <v>190</v>
      </c>
      <c r="G1165" t="s">
        <v>28</v>
      </c>
      <c r="H1165" s="82">
        <v>45887</v>
      </c>
      <c r="I1165" s="40">
        <v>0</v>
      </c>
      <c r="J1165" s="61">
        <v>0</v>
      </c>
      <c r="K1165" s="61">
        <v>0</v>
      </c>
    </row>
    <row r="1166" spans="5:11" x14ac:dyDescent="0.35">
      <c r="E1166" t="s">
        <v>834</v>
      </c>
      <c r="F1166" t="s">
        <v>190</v>
      </c>
      <c r="G1166" t="s">
        <v>28</v>
      </c>
      <c r="H1166" s="82">
        <v>45894</v>
      </c>
      <c r="I1166" s="40">
        <v>0</v>
      </c>
      <c r="J1166" s="61">
        <v>0</v>
      </c>
      <c r="K1166" s="61">
        <v>0</v>
      </c>
    </row>
    <row r="1167" spans="5:11" x14ac:dyDescent="0.35">
      <c r="E1167" t="s">
        <v>834</v>
      </c>
      <c r="F1167" t="s">
        <v>191</v>
      </c>
      <c r="G1167" t="s">
        <v>29</v>
      </c>
      <c r="H1167" s="82">
        <v>45880</v>
      </c>
      <c r="I1167" s="40">
        <v>0</v>
      </c>
      <c r="J1167" s="61">
        <v>0</v>
      </c>
      <c r="K1167" s="61">
        <v>0</v>
      </c>
    </row>
    <row r="1168" spans="5:11" x14ac:dyDescent="0.35">
      <c r="E1168" t="s">
        <v>834</v>
      </c>
      <c r="F1168" t="s">
        <v>191</v>
      </c>
      <c r="G1168" t="s">
        <v>29</v>
      </c>
      <c r="H1168" s="82">
        <v>45887</v>
      </c>
      <c r="I1168" s="40">
        <v>0</v>
      </c>
      <c r="J1168" s="61">
        <v>0</v>
      </c>
      <c r="K1168" s="61">
        <v>0</v>
      </c>
    </row>
    <row r="1169" spans="5:11" x14ac:dyDescent="0.35">
      <c r="E1169" t="s">
        <v>834</v>
      </c>
      <c r="F1169" t="s">
        <v>191</v>
      </c>
      <c r="G1169" t="s">
        <v>29</v>
      </c>
      <c r="H1169" s="82">
        <v>45894</v>
      </c>
      <c r="I1169" s="40">
        <v>0</v>
      </c>
      <c r="J1169" s="61">
        <v>0</v>
      </c>
      <c r="K1169" s="61">
        <v>0</v>
      </c>
    </row>
    <row r="1170" spans="5:11" x14ac:dyDescent="0.35">
      <c r="E1170" t="s">
        <v>834</v>
      </c>
      <c r="F1170" t="s">
        <v>191</v>
      </c>
      <c r="G1170" t="s">
        <v>29</v>
      </c>
      <c r="H1170" s="82">
        <v>45901</v>
      </c>
      <c r="I1170" s="40">
        <v>0</v>
      </c>
      <c r="J1170" s="61">
        <v>0</v>
      </c>
      <c r="K1170" s="61">
        <v>0</v>
      </c>
    </row>
    <row r="1171" spans="5:11" x14ac:dyDescent="0.35">
      <c r="E1171" t="s">
        <v>834</v>
      </c>
      <c r="F1171" t="s">
        <v>922</v>
      </c>
      <c r="G1171" t="s">
        <v>130</v>
      </c>
      <c r="H1171" s="82">
        <v>45899</v>
      </c>
      <c r="I1171" s="40">
        <v>10</v>
      </c>
      <c r="J1171" s="61">
        <v>240</v>
      </c>
      <c r="K1171" s="61">
        <v>2400</v>
      </c>
    </row>
    <row r="1172" spans="5:11" x14ac:dyDescent="0.35">
      <c r="E1172" t="s">
        <v>834</v>
      </c>
      <c r="F1172" t="s">
        <v>922</v>
      </c>
      <c r="G1172" t="s">
        <v>130</v>
      </c>
      <c r="H1172" s="82">
        <v>45906</v>
      </c>
      <c r="I1172" s="40">
        <v>10</v>
      </c>
      <c r="J1172" s="61">
        <v>240</v>
      </c>
      <c r="K1172" s="61">
        <v>2400</v>
      </c>
    </row>
    <row r="1173" spans="5:11" x14ac:dyDescent="0.35">
      <c r="E1173" t="s">
        <v>834</v>
      </c>
      <c r="F1173" t="s">
        <v>922</v>
      </c>
      <c r="G1173" t="s">
        <v>130</v>
      </c>
      <c r="H1173" s="82">
        <v>45864</v>
      </c>
      <c r="I1173" s="40">
        <v>10</v>
      </c>
      <c r="J1173" s="61">
        <v>240</v>
      </c>
      <c r="K1173" s="61">
        <v>2400</v>
      </c>
    </row>
    <row r="1174" spans="5:11" x14ac:dyDescent="0.35">
      <c r="E1174" t="s">
        <v>834</v>
      </c>
      <c r="F1174" t="s">
        <v>922</v>
      </c>
      <c r="G1174" t="s">
        <v>130</v>
      </c>
      <c r="H1174" s="82">
        <v>45871</v>
      </c>
      <c r="I1174" s="40">
        <v>10</v>
      </c>
      <c r="J1174" s="61">
        <v>240</v>
      </c>
      <c r="K1174" s="61">
        <v>2400</v>
      </c>
    </row>
    <row r="1175" spans="5:11" x14ac:dyDescent="0.35">
      <c r="E1175" t="s">
        <v>834</v>
      </c>
      <c r="F1175" t="s">
        <v>922</v>
      </c>
      <c r="G1175" t="s">
        <v>130</v>
      </c>
      <c r="H1175" s="82">
        <v>45878</v>
      </c>
      <c r="I1175" s="40">
        <v>10</v>
      </c>
      <c r="J1175" s="61">
        <v>240</v>
      </c>
      <c r="K1175" s="61">
        <v>2400</v>
      </c>
    </row>
    <row r="1176" spans="5:11" x14ac:dyDescent="0.35">
      <c r="E1176" t="s">
        <v>834</v>
      </c>
      <c r="F1176" t="s">
        <v>922</v>
      </c>
      <c r="G1176" t="s">
        <v>130</v>
      </c>
      <c r="H1176" s="82">
        <v>45885</v>
      </c>
      <c r="I1176" s="40">
        <v>10</v>
      </c>
      <c r="J1176" s="61">
        <v>240</v>
      </c>
      <c r="K1176" s="61">
        <v>2400</v>
      </c>
    </row>
    <row r="1177" spans="5:11" x14ac:dyDescent="0.35">
      <c r="E1177" t="s">
        <v>834</v>
      </c>
      <c r="F1177" t="s">
        <v>922</v>
      </c>
      <c r="G1177" t="s">
        <v>130</v>
      </c>
      <c r="H1177" s="82">
        <v>45892</v>
      </c>
      <c r="I1177" s="40">
        <v>10</v>
      </c>
      <c r="J1177" s="61">
        <v>240</v>
      </c>
      <c r="K1177" s="61">
        <v>2400</v>
      </c>
    </row>
    <row r="1178" spans="5:11" x14ac:dyDescent="0.35">
      <c r="E1178" t="s">
        <v>834</v>
      </c>
      <c r="F1178" t="s">
        <v>921</v>
      </c>
      <c r="G1178" t="s">
        <v>126</v>
      </c>
      <c r="H1178" s="82">
        <v>45899</v>
      </c>
      <c r="I1178" s="40">
        <v>10</v>
      </c>
      <c r="J1178" s="61">
        <v>240</v>
      </c>
      <c r="K1178" s="61">
        <v>2400</v>
      </c>
    </row>
    <row r="1179" spans="5:11" x14ac:dyDescent="0.35">
      <c r="E1179" t="s">
        <v>834</v>
      </c>
      <c r="F1179" t="s">
        <v>921</v>
      </c>
      <c r="G1179" t="s">
        <v>126</v>
      </c>
      <c r="H1179" s="82">
        <v>45906</v>
      </c>
      <c r="I1179" s="40">
        <v>10</v>
      </c>
      <c r="J1179" s="61">
        <v>240</v>
      </c>
      <c r="K1179" s="61">
        <v>2400</v>
      </c>
    </row>
    <row r="1180" spans="5:11" x14ac:dyDescent="0.35">
      <c r="E1180" t="s">
        <v>834</v>
      </c>
      <c r="F1180" t="s">
        <v>921</v>
      </c>
      <c r="G1180" t="s">
        <v>126</v>
      </c>
      <c r="H1180" s="82">
        <v>45913</v>
      </c>
      <c r="I1180" s="40">
        <v>10</v>
      </c>
      <c r="J1180" s="61">
        <v>240</v>
      </c>
      <c r="K1180" s="61">
        <v>2400</v>
      </c>
    </row>
    <row r="1181" spans="5:11" x14ac:dyDescent="0.35">
      <c r="E1181" t="s">
        <v>834</v>
      </c>
      <c r="F1181" t="s">
        <v>921</v>
      </c>
      <c r="G1181" t="s">
        <v>126</v>
      </c>
      <c r="H1181" s="82">
        <v>45871</v>
      </c>
      <c r="I1181" s="40">
        <v>10</v>
      </c>
      <c r="J1181" s="61">
        <v>240</v>
      </c>
      <c r="K1181" s="61">
        <v>2400</v>
      </c>
    </row>
    <row r="1182" spans="5:11" x14ac:dyDescent="0.35">
      <c r="E1182" t="s">
        <v>834</v>
      </c>
      <c r="F1182" t="s">
        <v>921</v>
      </c>
      <c r="G1182" t="s">
        <v>126</v>
      </c>
      <c r="H1182" s="82">
        <v>45878</v>
      </c>
      <c r="I1182" s="40">
        <v>10</v>
      </c>
      <c r="J1182" s="61">
        <v>240</v>
      </c>
      <c r="K1182" s="61">
        <v>2400</v>
      </c>
    </row>
    <row r="1183" spans="5:11" x14ac:dyDescent="0.35">
      <c r="E1183" t="s">
        <v>834</v>
      </c>
      <c r="F1183" t="s">
        <v>921</v>
      </c>
      <c r="G1183" t="s">
        <v>126</v>
      </c>
      <c r="H1183" s="82">
        <v>45885</v>
      </c>
      <c r="I1183" s="40">
        <v>10</v>
      </c>
      <c r="J1183" s="61">
        <v>240</v>
      </c>
      <c r="K1183" s="61">
        <v>2400</v>
      </c>
    </row>
    <row r="1184" spans="5:11" x14ac:dyDescent="0.35">
      <c r="E1184" t="s">
        <v>834</v>
      </c>
      <c r="F1184" t="s">
        <v>921</v>
      </c>
      <c r="G1184" t="s">
        <v>126</v>
      </c>
      <c r="H1184" s="82">
        <v>45892</v>
      </c>
      <c r="I1184" s="40">
        <v>10</v>
      </c>
      <c r="J1184" s="61">
        <v>240</v>
      </c>
      <c r="K1184" s="61">
        <v>2400</v>
      </c>
    </row>
    <row r="1185" spans="5:11" x14ac:dyDescent="0.35">
      <c r="E1185" t="s">
        <v>1010</v>
      </c>
      <c r="F1185" t="s">
        <v>89</v>
      </c>
      <c r="G1185" t="s">
        <v>26</v>
      </c>
      <c r="H1185" s="82">
        <v>45899</v>
      </c>
      <c r="I1185" s="40">
        <v>40</v>
      </c>
      <c r="J1185" s="61">
        <v>220</v>
      </c>
      <c r="K1185" s="61">
        <v>8800</v>
      </c>
    </row>
    <row r="1186" spans="5:11" x14ac:dyDescent="0.35">
      <c r="E1186" t="s">
        <v>1010</v>
      </c>
      <c r="F1186" t="s">
        <v>89</v>
      </c>
      <c r="G1186" t="s">
        <v>26</v>
      </c>
      <c r="H1186" s="82">
        <v>45906</v>
      </c>
      <c r="I1186" s="40">
        <v>30</v>
      </c>
      <c r="J1186" s="61">
        <v>190</v>
      </c>
      <c r="K1186" s="61">
        <v>5700</v>
      </c>
    </row>
    <row r="1187" spans="5:11" x14ac:dyDescent="0.35">
      <c r="E1187" t="s">
        <v>1010</v>
      </c>
      <c r="F1187" t="s">
        <v>89</v>
      </c>
      <c r="G1187" t="s">
        <v>26</v>
      </c>
      <c r="H1187" s="82">
        <v>45913</v>
      </c>
      <c r="I1187" s="40">
        <v>30</v>
      </c>
      <c r="J1187" s="61">
        <v>190</v>
      </c>
      <c r="K1187" s="61">
        <v>5700</v>
      </c>
    </row>
    <row r="1188" spans="5:11" x14ac:dyDescent="0.35">
      <c r="E1188" t="s">
        <v>1010</v>
      </c>
      <c r="F1188" t="s">
        <v>89</v>
      </c>
      <c r="G1188" t="s">
        <v>26</v>
      </c>
      <c r="H1188" s="82">
        <v>45920</v>
      </c>
      <c r="I1188" s="40">
        <v>30</v>
      </c>
      <c r="J1188" s="61">
        <v>190</v>
      </c>
      <c r="K1188" s="61">
        <v>5700</v>
      </c>
    </row>
    <row r="1189" spans="5:11" x14ac:dyDescent="0.35">
      <c r="E1189" t="s">
        <v>1010</v>
      </c>
      <c r="F1189" t="s">
        <v>89</v>
      </c>
      <c r="G1189" t="s">
        <v>26</v>
      </c>
      <c r="H1189" s="82">
        <v>45927</v>
      </c>
      <c r="I1189" s="40">
        <v>30</v>
      </c>
      <c r="J1189" s="61">
        <v>190</v>
      </c>
      <c r="K1189" s="61">
        <v>5700</v>
      </c>
    </row>
    <row r="1190" spans="5:11" x14ac:dyDescent="0.35">
      <c r="E1190" t="s">
        <v>1010</v>
      </c>
      <c r="F1190" t="s">
        <v>89</v>
      </c>
      <c r="G1190" t="s">
        <v>26</v>
      </c>
      <c r="H1190" s="82">
        <v>45934</v>
      </c>
      <c r="I1190" s="40">
        <v>0</v>
      </c>
      <c r="J1190" s="61">
        <v>0</v>
      </c>
      <c r="K1190" s="61">
        <v>0</v>
      </c>
    </row>
    <row r="1191" spans="5:11" x14ac:dyDescent="0.35">
      <c r="E1191" t="s">
        <v>1010</v>
      </c>
      <c r="F1191" t="s">
        <v>89</v>
      </c>
      <c r="G1191" t="s">
        <v>26</v>
      </c>
      <c r="H1191" s="82">
        <v>45941</v>
      </c>
      <c r="I1191" s="40">
        <v>0</v>
      </c>
      <c r="J1191" s="61">
        <v>0</v>
      </c>
      <c r="K1191" s="61">
        <v>0</v>
      </c>
    </row>
    <row r="1192" spans="5:11" x14ac:dyDescent="0.35">
      <c r="E1192" t="s">
        <v>1010</v>
      </c>
      <c r="F1192" t="s">
        <v>89</v>
      </c>
      <c r="G1192" t="s">
        <v>26</v>
      </c>
      <c r="H1192" s="82">
        <v>45948</v>
      </c>
      <c r="I1192" s="40">
        <v>0</v>
      </c>
      <c r="J1192" s="61">
        <v>0</v>
      </c>
      <c r="K1192" s="61">
        <v>0</v>
      </c>
    </row>
    <row r="1193" spans="5:11" x14ac:dyDescent="0.35">
      <c r="E1193" t="s">
        <v>1010</v>
      </c>
      <c r="F1193" t="s">
        <v>89</v>
      </c>
      <c r="G1193" t="s">
        <v>26</v>
      </c>
      <c r="H1193" s="82">
        <v>45955</v>
      </c>
      <c r="I1193" s="40">
        <v>21</v>
      </c>
      <c r="J1193" s="61">
        <v>0</v>
      </c>
      <c r="K1193" s="61">
        <v>0</v>
      </c>
    </row>
    <row r="1194" spans="5:11" x14ac:dyDescent="0.35">
      <c r="E1194" t="s">
        <v>1010</v>
      </c>
      <c r="F1194" t="s">
        <v>89</v>
      </c>
      <c r="G1194" t="s">
        <v>26</v>
      </c>
      <c r="H1194" s="82">
        <v>45962</v>
      </c>
      <c r="I1194" s="40">
        <v>30</v>
      </c>
      <c r="J1194" s="61">
        <v>0</v>
      </c>
      <c r="K1194" s="61">
        <v>0</v>
      </c>
    </row>
    <row r="1195" spans="5:11" x14ac:dyDescent="0.35">
      <c r="E1195" t="s">
        <v>1010</v>
      </c>
      <c r="F1195" t="s">
        <v>89</v>
      </c>
      <c r="G1195" t="s">
        <v>26</v>
      </c>
      <c r="H1195" s="82">
        <v>45836</v>
      </c>
      <c r="I1195" s="40">
        <v>30</v>
      </c>
      <c r="J1195" s="61">
        <v>190</v>
      </c>
      <c r="K1195" s="61">
        <v>5700</v>
      </c>
    </row>
    <row r="1196" spans="5:11" x14ac:dyDescent="0.35">
      <c r="E1196" t="s">
        <v>1010</v>
      </c>
      <c r="F1196" t="s">
        <v>89</v>
      </c>
      <c r="G1196" t="s">
        <v>26</v>
      </c>
      <c r="H1196" s="82">
        <v>45843</v>
      </c>
      <c r="I1196" s="40">
        <v>30</v>
      </c>
      <c r="J1196" s="61">
        <v>190</v>
      </c>
      <c r="K1196" s="61">
        <v>5700</v>
      </c>
    </row>
    <row r="1197" spans="5:11" x14ac:dyDescent="0.35">
      <c r="E1197" t="s">
        <v>1010</v>
      </c>
      <c r="F1197" t="s">
        <v>89</v>
      </c>
      <c r="G1197" t="s">
        <v>26</v>
      </c>
      <c r="H1197" s="82">
        <v>45850</v>
      </c>
      <c r="I1197" s="40">
        <v>30</v>
      </c>
      <c r="J1197" s="61">
        <v>190</v>
      </c>
      <c r="K1197" s="61">
        <v>5700</v>
      </c>
    </row>
    <row r="1198" spans="5:11" x14ac:dyDescent="0.35">
      <c r="E1198" t="s">
        <v>1010</v>
      </c>
      <c r="F1198" t="s">
        <v>89</v>
      </c>
      <c r="G1198" t="s">
        <v>26</v>
      </c>
      <c r="H1198" s="82">
        <v>45857</v>
      </c>
      <c r="I1198" s="40">
        <v>30</v>
      </c>
      <c r="J1198" s="61">
        <v>190</v>
      </c>
      <c r="K1198" s="61">
        <v>5700</v>
      </c>
    </row>
    <row r="1199" spans="5:11" x14ac:dyDescent="0.35">
      <c r="E1199" t="s">
        <v>1010</v>
      </c>
      <c r="F1199" t="s">
        <v>89</v>
      </c>
      <c r="G1199" t="s">
        <v>26</v>
      </c>
      <c r="H1199" s="82">
        <v>45864</v>
      </c>
      <c r="I1199" s="40">
        <v>30</v>
      </c>
      <c r="J1199" s="61">
        <v>190</v>
      </c>
      <c r="K1199" s="61">
        <v>5700</v>
      </c>
    </row>
    <row r="1200" spans="5:11" x14ac:dyDescent="0.35">
      <c r="E1200" t="s">
        <v>1010</v>
      </c>
      <c r="F1200" t="s">
        <v>89</v>
      </c>
      <c r="G1200" t="s">
        <v>26</v>
      </c>
      <c r="H1200" s="82">
        <v>45871</v>
      </c>
      <c r="I1200" s="40">
        <v>40</v>
      </c>
      <c r="J1200" s="61">
        <v>220</v>
      </c>
      <c r="K1200" s="61">
        <v>8800</v>
      </c>
    </row>
    <row r="1201" spans="5:11" x14ac:dyDescent="0.35">
      <c r="E1201" t="s">
        <v>1010</v>
      </c>
      <c r="F1201" t="s">
        <v>89</v>
      </c>
      <c r="G1201" t="s">
        <v>26</v>
      </c>
      <c r="H1201" s="82">
        <v>45878</v>
      </c>
      <c r="I1201" s="40">
        <v>40</v>
      </c>
      <c r="J1201" s="61">
        <v>220</v>
      </c>
      <c r="K1201" s="61">
        <v>8800</v>
      </c>
    </row>
    <row r="1202" spans="5:11" x14ac:dyDescent="0.35">
      <c r="E1202" t="s">
        <v>1010</v>
      </c>
      <c r="F1202" t="s">
        <v>89</v>
      </c>
      <c r="G1202" t="s">
        <v>26</v>
      </c>
      <c r="H1202" s="82">
        <v>45885</v>
      </c>
      <c r="I1202" s="40">
        <v>40</v>
      </c>
      <c r="J1202" s="61">
        <v>220</v>
      </c>
      <c r="K1202" s="61">
        <v>8800</v>
      </c>
    </row>
    <row r="1203" spans="5:11" x14ac:dyDescent="0.35">
      <c r="E1203" t="s">
        <v>1010</v>
      </c>
      <c r="F1203" t="s">
        <v>89</v>
      </c>
      <c r="G1203" t="s">
        <v>26</v>
      </c>
      <c r="H1203" s="82">
        <v>45892</v>
      </c>
      <c r="I1203" s="40">
        <v>40</v>
      </c>
      <c r="J1203" s="61">
        <v>220</v>
      </c>
      <c r="K1203" s="61">
        <v>8800</v>
      </c>
    </row>
    <row r="1204" spans="5:11" x14ac:dyDescent="0.35">
      <c r="E1204" t="s">
        <v>1010</v>
      </c>
      <c r="F1204" t="s">
        <v>89</v>
      </c>
      <c r="G1204" t="s">
        <v>26</v>
      </c>
      <c r="H1204" s="82">
        <v>45969</v>
      </c>
      <c r="I1204" s="40">
        <v>30</v>
      </c>
      <c r="J1204" s="61">
        <v>0</v>
      </c>
      <c r="K1204" s="61">
        <v>0</v>
      </c>
    </row>
    <row r="1205" spans="5:11" x14ac:dyDescent="0.35">
      <c r="E1205" t="s">
        <v>1010</v>
      </c>
      <c r="F1205" t="s">
        <v>89</v>
      </c>
      <c r="G1205" t="s">
        <v>26</v>
      </c>
      <c r="H1205" s="82">
        <v>45976</v>
      </c>
      <c r="I1205" s="40">
        <v>30</v>
      </c>
      <c r="J1205" s="61">
        <v>0</v>
      </c>
      <c r="K1205" s="61">
        <v>0</v>
      </c>
    </row>
    <row r="1206" spans="5:11" x14ac:dyDescent="0.35">
      <c r="E1206" t="s">
        <v>1010</v>
      </c>
      <c r="F1206" t="s">
        <v>88</v>
      </c>
      <c r="G1206" t="s">
        <v>27</v>
      </c>
      <c r="H1206" s="82">
        <v>45899</v>
      </c>
      <c r="I1206" s="40">
        <v>40</v>
      </c>
      <c r="J1206" s="61">
        <v>220</v>
      </c>
      <c r="K1206" s="61">
        <v>8800</v>
      </c>
    </row>
    <row r="1207" spans="5:11" x14ac:dyDescent="0.35">
      <c r="E1207" t="s">
        <v>1010</v>
      </c>
      <c r="F1207" t="s">
        <v>88</v>
      </c>
      <c r="G1207" t="s">
        <v>27</v>
      </c>
      <c r="H1207" s="82">
        <v>45906</v>
      </c>
      <c r="I1207" s="40">
        <v>40</v>
      </c>
      <c r="J1207" s="61">
        <v>220</v>
      </c>
      <c r="K1207" s="61">
        <v>8800</v>
      </c>
    </row>
    <row r="1208" spans="5:11" x14ac:dyDescent="0.35">
      <c r="E1208" t="s">
        <v>1010</v>
      </c>
      <c r="F1208" t="s">
        <v>88</v>
      </c>
      <c r="G1208" t="s">
        <v>27</v>
      </c>
      <c r="H1208" s="82">
        <v>45913</v>
      </c>
      <c r="I1208" s="40">
        <v>30</v>
      </c>
      <c r="J1208" s="61">
        <v>190</v>
      </c>
      <c r="K1208" s="61">
        <v>5700</v>
      </c>
    </row>
    <row r="1209" spans="5:11" x14ac:dyDescent="0.35">
      <c r="E1209" t="s">
        <v>1010</v>
      </c>
      <c r="F1209" t="s">
        <v>88</v>
      </c>
      <c r="G1209" t="s">
        <v>27</v>
      </c>
      <c r="H1209" s="82">
        <v>45920</v>
      </c>
      <c r="I1209" s="40">
        <v>30</v>
      </c>
      <c r="J1209" s="61">
        <v>190</v>
      </c>
      <c r="K1209" s="61">
        <v>5700</v>
      </c>
    </row>
    <row r="1210" spans="5:11" x14ac:dyDescent="0.35">
      <c r="E1210" t="s">
        <v>1010</v>
      </c>
      <c r="F1210" t="s">
        <v>88</v>
      </c>
      <c r="G1210" t="s">
        <v>27</v>
      </c>
      <c r="H1210" s="82">
        <v>45927</v>
      </c>
      <c r="I1210" s="40">
        <v>30</v>
      </c>
      <c r="J1210" s="61">
        <v>190</v>
      </c>
      <c r="K1210" s="61">
        <v>5700</v>
      </c>
    </row>
    <row r="1211" spans="5:11" x14ac:dyDescent="0.35">
      <c r="E1211" t="s">
        <v>1010</v>
      </c>
      <c r="F1211" t="s">
        <v>88</v>
      </c>
      <c r="G1211" t="s">
        <v>27</v>
      </c>
      <c r="H1211" s="82">
        <v>45934</v>
      </c>
      <c r="I1211" s="40">
        <v>30</v>
      </c>
      <c r="J1211" s="61">
        <v>190</v>
      </c>
      <c r="K1211" s="61">
        <v>5700</v>
      </c>
    </row>
    <row r="1212" spans="5:11" x14ac:dyDescent="0.35">
      <c r="E1212" t="s">
        <v>1010</v>
      </c>
      <c r="F1212" t="s">
        <v>88</v>
      </c>
      <c r="G1212" t="s">
        <v>27</v>
      </c>
      <c r="H1212" s="82">
        <v>45941</v>
      </c>
      <c r="I1212" s="40">
        <v>0</v>
      </c>
      <c r="J1212" s="61">
        <v>0</v>
      </c>
      <c r="K1212" s="61">
        <v>0</v>
      </c>
    </row>
    <row r="1213" spans="5:11" x14ac:dyDescent="0.35">
      <c r="E1213" t="s">
        <v>1010</v>
      </c>
      <c r="F1213" t="s">
        <v>88</v>
      </c>
      <c r="G1213" t="s">
        <v>27</v>
      </c>
      <c r="H1213" s="82">
        <v>45948</v>
      </c>
      <c r="I1213" s="40">
        <v>0</v>
      </c>
      <c r="J1213" s="61">
        <v>0</v>
      </c>
      <c r="K1213" s="61">
        <v>0</v>
      </c>
    </row>
    <row r="1214" spans="5:11" x14ac:dyDescent="0.35">
      <c r="E1214" t="s">
        <v>1010</v>
      </c>
      <c r="F1214" t="s">
        <v>88</v>
      </c>
      <c r="G1214" t="s">
        <v>27</v>
      </c>
      <c r="H1214" s="82">
        <v>45955</v>
      </c>
      <c r="I1214" s="40">
        <v>0</v>
      </c>
      <c r="J1214" s="61">
        <v>0</v>
      </c>
      <c r="K1214" s="61">
        <v>0</v>
      </c>
    </row>
    <row r="1215" spans="5:11" x14ac:dyDescent="0.35">
      <c r="E1215" t="s">
        <v>1010</v>
      </c>
      <c r="F1215" t="s">
        <v>88</v>
      </c>
      <c r="G1215" t="s">
        <v>27</v>
      </c>
      <c r="H1215" s="82">
        <v>45962</v>
      </c>
      <c r="I1215" s="40">
        <v>21</v>
      </c>
      <c r="J1215" s="61">
        <v>0</v>
      </c>
      <c r="K1215" s="61">
        <v>0</v>
      </c>
    </row>
    <row r="1216" spans="5:11" x14ac:dyDescent="0.35">
      <c r="E1216" t="s">
        <v>1010</v>
      </c>
      <c r="F1216" t="s">
        <v>88</v>
      </c>
      <c r="G1216" t="s">
        <v>27</v>
      </c>
      <c r="H1216" s="82">
        <v>45843</v>
      </c>
      <c r="I1216" s="40">
        <v>30</v>
      </c>
      <c r="J1216" s="61">
        <v>190</v>
      </c>
      <c r="K1216" s="61">
        <v>5700</v>
      </c>
    </row>
    <row r="1217" spans="5:11" x14ac:dyDescent="0.35">
      <c r="E1217" t="s">
        <v>1010</v>
      </c>
      <c r="F1217" t="s">
        <v>88</v>
      </c>
      <c r="G1217" t="s">
        <v>27</v>
      </c>
      <c r="H1217" s="82">
        <v>45850</v>
      </c>
      <c r="I1217" s="40">
        <v>30</v>
      </c>
      <c r="J1217" s="61">
        <v>190</v>
      </c>
      <c r="K1217" s="61">
        <v>5700</v>
      </c>
    </row>
    <row r="1218" spans="5:11" x14ac:dyDescent="0.35">
      <c r="E1218" t="s">
        <v>1010</v>
      </c>
      <c r="F1218" t="s">
        <v>88</v>
      </c>
      <c r="G1218" t="s">
        <v>27</v>
      </c>
      <c r="H1218" s="82">
        <v>45857</v>
      </c>
      <c r="I1218" s="40">
        <v>30</v>
      </c>
      <c r="J1218" s="61">
        <v>190</v>
      </c>
      <c r="K1218" s="61">
        <v>5700</v>
      </c>
    </row>
    <row r="1219" spans="5:11" x14ac:dyDescent="0.35">
      <c r="E1219" t="s">
        <v>1010</v>
      </c>
      <c r="F1219" t="s">
        <v>88</v>
      </c>
      <c r="G1219" t="s">
        <v>27</v>
      </c>
      <c r="H1219" s="82">
        <v>45864</v>
      </c>
      <c r="I1219" s="40">
        <v>30</v>
      </c>
      <c r="J1219" s="61">
        <v>190</v>
      </c>
      <c r="K1219" s="61">
        <v>5700</v>
      </c>
    </row>
    <row r="1220" spans="5:11" x14ac:dyDescent="0.35">
      <c r="E1220" t="s">
        <v>1010</v>
      </c>
      <c r="F1220" t="s">
        <v>88</v>
      </c>
      <c r="G1220" t="s">
        <v>27</v>
      </c>
      <c r="H1220" s="82">
        <v>45871</v>
      </c>
      <c r="I1220" s="40">
        <v>30</v>
      </c>
      <c r="J1220" s="61">
        <v>190</v>
      </c>
      <c r="K1220" s="61">
        <v>5700</v>
      </c>
    </row>
    <row r="1221" spans="5:11" x14ac:dyDescent="0.35">
      <c r="E1221" t="s">
        <v>1010</v>
      </c>
      <c r="F1221" t="s">
        <v>88</v>
      </c>
      <c r="G1221" t="s">
        <v>27</v>
      </c>
      <c r="H1221" s="82">
        <v>45878</v>
      </c>
      <c r="I1221" s="40">
        <v>40</v>
      </c>
      <c r="J1221" s="61">
        <v>220</v>
      </c>
      <c r="K1221" s="61">
        <v>8800</v>
      </c>
    </row>
    <row r="1222" spans="5:11" x14ac:dyDescent="0.35">
      <c r="E1222" t="s">
        <v>1010</v>
      </c>
      <c r="F1222" t="s">
        <v>88</v>
      </c>
      <c r="G1222" t="s">
        <v>27</v>
      </c>
      <c r="H1222" s="82">
        <v>45885</v>
      </c>
      <c r="I1222" s="40">
        <v>40</v>
      </c>
      <c r="J1222" s="61">
        <v>220</v>
      </c>
      <c r="K1222" s="61">
        <v>8800</v>
      </c>
    </row>
    <row r="1223" spans="5:11" x14ac:dyDescent="0.35">
      <c r="E1223" t="s">
        <v>1010</v>
      </c>
      <c r="F1223" t="s">
        <v>88</v>
      </c>
      <c r="G1223" t="s">
        <v>27</v>
      </c>
      <c r="H1223" s="82">
        <v>45892</v>
      </c>
      <c r="I1223" s="40">
        <v>40</v>
      </c>
      <c r="J1223" s="61">
        <v>220</v>
      </c>
      <c r="K1223" s="61">
        <v>8800</v>
      </c>
    </row>
    <row r="1224" spans="5:11" x14ac:dyDescent="0.35">
      <c r="E1224" t="s">
        <v>1010</v>
      </c>
      <c r="F1224" t="s">
        <v>88</v>
      </c>
      <c r="G1224" t="s">
        <v>27</v>
      </c>
      <c r="H1224" s="82">
        <v>45969</v>
      </c>
      <c r="I1224" s="40">
        <v>30</v>
      </c>
      <c r="J1224" s="61">
        <v>0</v>
      </c>
      <c r="K1224" s="61">
        <v>0</v>
      </c>
    </row>
    <row r="1225" spans="5:11" x14ac:dyDescent="0.35">
      <c r="E1225" t="s">
        <v>1010</v>
      </c>
      <c r="F1225" t="s">
        <v>88</v>
      </c>
      <c r="G1225" t="s">
        <v>27</v>
      </c>
      <c r="H1225" s="82">
        <v>45976</v>
      </c>
      <c r="I1225" s="40">
        <v>30</v>
      </c>
      <c r="J1225" s="61">
        <v>0</v>
      </c>
      <c r="K1225" s="61">
        <v>0</v>
      </c>
    </row>
    <row r="1226" spans="5:11" x14ac:dyDescent="0.35">
      <c r="E1226" t="s">
        <v>1010</v>
      </c>
      <c r="F1226" t="s">
        <v>88</v>
      </c>
      <c r="G1226" t="s">
        <v>27</v>
      </c>
      <c r="H1226" s="82">
        <v>45983</v>
      </c>
      <c r="I1226" s="40">
        <v>30</v>
      </c>
      <c r="J1226" s="61">
        <v>0</v>
      </c>
      <c r="K1226" s="61">
        <v>0</v>
      </c>
    </row>
    <row r="1227" spans="5:11" x14ac:dyDescent="0.35">
      <c r="E1227" t="s">
        <v>1010</v>
      </c>
      <c r="F1227" t="s">
        <v>190</v>
      </c>
      <c r="G1227" t="s">
        <v>115</v>
      </c>
      <c r="H1227" s="82">
        <v>45863</v>
      </c>
      <c r="I1227" s="40">
        <v>30</v>
      </c>
      <c r="J1227" s="61">
        <v>245</v>
      </c>
      <c r="K1227" s="61">
        <v>7350</v>
      </c>
    </row>
    <row r="1228" spans="5:11" x14ac:dyDescent="0.35">
      <c r="E1228" t="s">
        <v>1010</v>
      </c>
      <c r="F1228" t="s">
        <v>190</v>
      </c>
      <c r="G1228" t="s">
        <v>115</v>
      </c>
      <c r="H1228" s="82">
        <v>45870</v>
      </c>
      <c r="I1228" s="40">
        <v>80</v>
      </c>
      <c r="J1228" s="61">
        <v>245</v>
      </c>
      <c r="K1228" s="61">
        <v>19600</v>
      </c>
    </row>
    <row r="1229" spans="5:11" x14ac:dyDescent="0.35">
      <c r="E1229" t="s">
        <v>1010</v>
      </c>
      <c r="F1229" t="s">
        <v>190</v>
      </c>
      <c r="G1229" t="s">
        <v>115</v>
      </c>
      <c r="H1229" s="82">
        <v>45877</v>
      </c>
      <c r="I1229" s="40">
        <v>80</v>
      </c>
      <c r="J1229" s="61">
        <v>245</v>
      </c>
      <c r="K1229" s="61">
        <v>19600</v>
      </c>
    </row>
    <row r="1230" spans="5:11" x14ac:dyDescent="0.35">
      <c r="E1230" t="s">
        <v>1010</v>
      </c>
      <c r="F1230" t="s">
        <v>190</v>
      </c>
      <c r="G1230" t="s">
        <v>115</v>
      </c>
      <c r="H1230" s="82">
        <v>45884</v>
      </c>
      <c r="I1230" s="40">
        <v>80</v>
      </c>
      <c r="J1230" s="61">
        <v>245</v>
      </c>
      <c r="K1230" s="61">
        <v>19600</v>
      </c>
    </row>
    <row r="1231" spans="5:11" x14ac:dyDescent="0.35">
      <c r="E1231" t="s">
        <v>1010</v>
      </c>
      <c r="F1231" t="s">
        <v>190</v>
      </c>
      <c r="G1231" t="s">
        <v>115</v>
      </c>
      <c r="H1231" s="82">
        <v>45891</v>
      </c>
      <c r="I1231" s="40">
        <v>80</v>
      </c>
      <c r="J1231" s="61">
        <v>245</v>
      </c>
      <c r="K1231" s="61">
        <v>19600</v>
      </c>
    </row>
    <row r="1232" spans="5:11" x14ac:dyDescent="0.35">
      <c r="E1232" t="s">
        <v>1010</v>
      </c>
      <c r="F1232" t="s">
        <v>190</v>
      </c>
      <c r="G1232" t="s">
        <v>115</v>
      </c>
      <c r="H1232" s="82">
        <v>45898</v>
      </c>
      <c r="I1232" s="40">
        <v>80</v>
      </c>
      <c r="J1232" s="61">
        <v>245</v>
      </c>
      <c r="K1232" s="61">
        <v>19600</v>
      </c>
    </row>
    <row r="1233" spans="5:11" x14ac:dyDescent="0.35">
      <c r="E1233" t="s">
        <v>1010</v>
      </c>
      <c r="F1233" t="s">
        <v>191</v>
      </c>
      <c r="G1233" t="s">
        <v>114</v>
      </c>
      <c r="H1233" s="82">
        <v>45870</v>
      </c>
      <c r="I1233" s="40">
        <v>30</v>
      </c>
      <c r="J1233" s="61">
        <v>245</v>
      </c>
      <c r="K1233" s="61">
        <v>7350</v>
      </c>
    </row>
    <row r="1234" spans="5:11" x14ac:dyDescent="0.35">
      <c r="E1234" t="s">
        <v>1010</v>
      </c>
      <c r="F1234" t="s">
        <v>191</v>
      </c>
      <c r="G1234" t="s">
        <v>114</v>
      </c>
      <c r="H1234" s="82">
        <v>45877</v>
      </c>
      <c r="I1234" s="40">
        <v>80</v>
      </c>
      <c r="J1234" s="61">
        <v>245</v>
      </c>
      <c r="K1234" s="61">
        <v>19600</v>
      </c>
    </row>
    <row r="1235" spans="5:11" x14ac:dyDescent="0.35">
      <c r="E1235" t="s">
        <v>1010</v>
      </c>
      <c r="F1235" t="s">
        <v>191</v>
      </c>
      <c r="G1235" t="s">
        <v>114</v>
      </c>
      <c r="H1235" s="82">
        <v>45884</v>
      </c>
      <c r="I1235" s="40">
        <v>80</v>
      </c>
      <c r="J1235" s="61">
        <v>245</v>
      </c>
      <c r="K1235" s="61">
        <v>19600</v>
      </c>
    </row>
    <row r="1236" spans="5:11" x14ac:dyDescent="0.35">
      <c r="E1236" t="s">
        <v>1010</v>
      </c>
      <c r="F1236" t="s">
        <v>191</v>
      </c>
      <c r="G1236" t="s">
        <v>114</v>
      </c>
      <c r="H1236" s="82">
        <v>45891</v>
      </c>
      <c r="I1236" s="40">
        <v>80</v>
      </c>
      <c r="J1236" s="61">
        <v>245</v>
      </c>
      <c r="K1236" s="61">
        <v>19600</v>
      </c>
    </row>
    <row r="1237" spans="5:11" x14ac:dyDescent="0.35">
      <c r="E1237" t="s">
        <v>1010</v>
      </c>
      <c r="F1237" t="s">
        <v>191</v>
      </c>
      <c r="G1237" t="s">
        <v>114</v>
      </c>
      <c r="H1237" s="82">
        <v>45898</v>
      </c>
      <c r="I1237" s="40">
        <v>80</v>
      </c>
      <c r="J1237" s="61">
        <v>245</v>
      </c>
      <c r="K1237" s="61">
        <v>19600</v>
      </c>
    </row>
    <row r="1238" spans="5:11" x14ac:dyDescent="0.35">
      <c r="E1238" t="s">
        <v>1010</v>
      </c>
      <c r="F1238" t="s">
        <v>191</v>
      </c>
      <c r="G1238" t="s">
        <v>114</v>
      </c>
      <c r="H1238" s="82">
        <v>45905</v>
      </c>
      <c r="I1238" s="40">
        <v>80</v>
      </c>
      <c r="J1238" s="61">
        <v>245</v>
      </c>
      <c r="K1238" s="61">
        <v>19600</v>
      </c>
    </row>
    <row r="1239" spans="5:11" x14ac:dyDescent="0.35">
      <c r="E1239" t="s">
        <v>1010</v>
      </c>
      <c r="F1239" t="s">
        <v>412</v>
      </c>
      <c r="G1239" t="s">
        <v>79</v>
      </c>
      <c r="H1239" s="82">
        <v>45868</v>
      </c>
      <c r="I1239" s="40">
        <v>40</v>
      </c>
      <c r="J1239" s="61">
        <v>275</v>
      </c>
      <c r="K1239" s="61">
        <v>11000</v>
      </c>
    </row>
    <row r="1240" spans="5:11" x14ac:dyDescent="0.35">
      <c r="E1240" t="s">
        <v>1010</v>
      </c>
      <c r="F1240" t="s">
        <v>412</v>
      </c>
      <c r="G1240" t="s">
        <v>79</v>
      </c>
      <c r="H1240" s="82">
        <v>45875</v>
      </c>
      <c r="I1240" s="40">
        <v>40</v>
      </c>
      <c r="J1240" s="61">
        <v>275</v>
      </c>
      <c r="K1240" s="61">
        <v>11000</v>
      </c>
    </row>
    <row r="1241" spans="5:11" x14ac:dyDescent="0.35">
      <c r="E1241" t="s">
        <v>1010</v>
      </c>
      <c r="F1241" t="s">
        <v>412</v>
      </c>
      <c r="G1241" t="s">
        <v>79</v>
      </c>
      <c r="H1241" s="82">
        <v>45882</v>
      </c>
      <c r="I1241" s="40">
        <v>40</v>
      </c>
      <c r="J1241" s="61">
        <v>275</v>
      </c>
      <c r="K1241" s="61">
        <v>11000</v>
      </c>
    </row>
    <row r="1242" spans="5:11" x14ac:dyDescent="0.35">
      <c r="E1242" t="s">
        <v>1010</v>
      </c>
      <c r="F1242" t="s">
        <v>412</v>
      </c>
      <c r="G1242" t="s">
        <v>79</v>
      </c>
      <c r="H1242" s="82">
        <v>45889</v>
      </c>
      <c r="I1242" s="40">
        <v>40</v>
      </c>
      <c r="J1242" s="61">
        <v>275</v>
      </c>
      <c r="K1242" s="61">
        <v>11000</v>
      </c>
    </row>
    <row r="1243" spans="5:11" x14ac:dyDescent="0.35">
      <c r="E1243" t="s">
        <v>1010</v>
      </c>
      <c r="F1243" t="s">
        <v>412</v>
      </c>
      <c r="G1243" t="s">
        <v>79</v>
      </c>
      <c r="H1243" s="82">
        <v>45896</v>
      </c>
      <c r="I1243" s="40">
        <v>40</v>
      </c>
      <c r="J1243" s="61">
        <v>275</v>
      </c>
      <c r="K1243" s="61">
        <v>11000</v>
      </c>
    </row>
    <row r="1244" spans="5:11" x14ac:dyDescent="0.35">
      <c r="E1244" t="s">
        <v>1010</v>
      </c>
      <c r="F1244" t="s">
        <v>413</v>
      </c>
      <c r="G1244" t="s">
        <v>75</v>
      </c>
      <c r="H1244" s="82">
        <v>45875</v>
      </c>
      <c r="I1244" s="40">
        <v>40</v>
      </c>
      <c r="J1244" s="61">
        <v>275</v>
      </c>
      <c r="K1244" s="61">
        <v>11000</v>
      </c>
    </row>
    <row r="1245" spans="5:11" x14ac:dyDescent="0.35">
      <c r="E1245" t="s">
        <v>1010</v>
      </c>
      <c r="F1245" t="s">
        <v>413</v>
      </c>
      <c r="G1245" t="s">
        <v>75</v>
      </c>
      <c r="H1245" s="82">
        <v>45882</v>
      </c>
      <c r="I1245" s="40">
        <v>40</v>
      </c>
      <c r="J1245" s="61">
        <v>275</v>
      </c>
      <c r="K1245" s="61">
        <v>11000</v>
      </c>
    </row>
    <row r="1246" spans="5:11" x14ac:dyDescent="0.35">
      <c r="E1246" t="s">
        <v>1010</v>
      </c>
      <c r="F1246" t="s">
        <v>413</v>
      </c>
      <c r="G1246" t="s">
        <v>75</v>
      </c>
      <c r="H1246" s="82">
        <v>45889</v>
      </c>
      <c r="I1246" s="40">
        <v>40</v>
      </c>
      <c r="J1246" s="61">
        <v>275</v>
      </c>
      <c r="K1246" s="61">
        <v>11000</v>
      </c>
    </row>
    <row r="1247" spans="5:11" x14ac:dyDescent="0.35">
      <c r="E1247" t="s">
        <v>1010</v>
      </c>
      <c r="F1247" t="s">
        <v>413</v>
      </c>
      <c r="G1247" t="s">
        <v>75</v>
      </c>
      <c r="H1247" s="82">
        <v>45896</v>
      </c>
      <c r="I1247" s="40">
        <v>40</v>
      </c>
      <c r="J1247" s="61">
        <v>275</v>
      </c>
      <c r="K1247" s="61">
        <v>11000</v>
      </c>
    </row>
    <row r="1248" spans="5:11" x14ac:dyDescent="0.35">
      <c r="E1248" t="s">
        <v>1010</v>
      </c>
      <c r="F1248" t="s">
        <v>413</v>
      </c>
      <c r="G1248" t="s">
        <v>75</v>
      </c>
      <c r="H1248" s="82">
        <v>45903</v>
      </c>
      <c r="I1248" s="40">
        <v>40</v>
      </c>
      <c r="J1248" s="61">
        <v>275</v>
      </c>
      <c r="K1248" s="61">
        <v>11000</v>
      </c>
    </row>
    <row r="1249" spans="5:11" x14ac:dyDescent="0.35">
      <c r="E1249" t="s">
        <v>1010</v>
      </c>
      <c r="F1249" t="s">
        <v>433</v>
      </c>
      <c r="G1249" t="s">
        <v>418</v>
      </c>
      <c r="H1249" s="82">
        <v>45866</v>
      </c>
      <c r="I1249" s="40">
        <v>30</v>
      </c>
      <c r="J1249" s="61">
        <v>240</v>
      </c>
      <c r="K1249" s="61">
        <v>7200</v>
      </c>
    </row>
    <row r="1250" spans="5:11" x14ac:dyDescent="0.35">
      <c r="E1250" t="s">
        <v>1010</v>
      </c>
      <c r="F1250" t="s">
        <v>433</v>
      </c>
      <c r="G1250" t="s">
        <v>418</v>
      </c>
      <c r="H1250" s="82">
        <v>45873</v>
      </c>
      <c r="I1250" s="40">
        <v>50</v>
      </c>
      <c r="J1250" s="61">
        <v>240</v>
      </c>
      <c r="K1250" s="61">
        <v>12000</v>
      </c>
    </row>
    <row r="1251" spans="5:11" x14ac:dyDescent="0.35">
      <c r="E1251" t="s">
        <v>1010</v>
      </c>
      <c r="F1251" t="s">
        <v>433</v>
      </c>
      <c r="G1251" t="s">
        <v>418</v>
      </c>
      <c r="H1251" s="82">
        <v>45880</v>
      </c>
      <c r="I1251" s="40">
        <v>33</v>
      </c>
      <c r="J1251" s="61">
        <v>240</v>
      </c>
      <c r="K1251" s="61">
        <v>7920</v>
      </c>
    </row>
    <row r="1252" spans="5:11" x14ac:dyDescent="0.35">
      <c r="E1252" t="s">
        <v>1010</v>
      </c>
      <c r="F1252" t="s">
        <v>433</v>
      </c>
      <c r="G1252" t="s">
        <v>418</v>
      </c>
      <c r="H1252" s="82">
        <v>45887</v>
      </c>
      <c r="I1252" s="40">
        <v>42</v>
      </c>
      <c r="J1252" s="61">
        <v>240</v>
      </c>
      <c r="K1252" s="61">
        <v>10080</v>
      </c>
    </row>
    <row r="1253" spans="5:11" x14ac:dyDescent="0.35">
      <c r="E1253" t="s">
        <v>1010</v>
      </c>
      <c r="F1253" t="s">
        <v>433</v>
      </c>
      <c r="G1253" t="s">
        <v>418</v>
      </c>
      <c r="H1253" s="82">
        <v>45894</v>
      </c>
      <c r="I1253" s="40">
        <v>60</v>
      </c>
      <c r="J1253" s="61">
        <v>240</v>
      </c>
      <c r="K1253" s="61">
        <v>14400</v>
      </c>
    </row>
    <row r="1254" spans="5:11" x14ac:dyDescent="0.35">
      <c r="E1254" t="s">
        <v>1010</v>
      </c>
      <c r="F1254" t="s">
        <v>433</v>
      </c>
      <c r="G1254" t="s">
        <v>418</v>
      </c>
      <c r="H1254" s="82">
        <v>45901</v>
      </c>
      <c r="I1254" s="40">
        <v>40</v>
      </c>
      <c r="J1254" s="61">
        <v>240</v>
      </c>
      <c r="K1254" s="61">
        <v>9600</v>
      </c>
    </row>
    <row r="1255" spans="5:11" x14ac:dyDescent="0.35">
      <c r="E1255" t="s">
        <v>1010</v>
      </c>
      <c r="F1255" t="s">
        <v>433</v>
      </c>
      <c r="G1255" t="s">
        <v>418</v>
      </c>
      <c r="H1255" s="82">
        <v>45859</v>
      </c>
      <c r="I1255" s="40">
        <v>30</v>
      </c>
      <c r="J1255" s="61">
        <v>240</v>
      </c>
      <c r="K1255" s="61">
        <v>7200</v>
      </c>
    </row>
    <row r="1256" spans="5:11" x14ac:dyDescent="0.35">
      <c r="E1256" t="s">
        <v>1010</v>
      </c>
      <c r="F1256" t="s">
        <v>432</v>
      </c>
      <c r="G1256" t="s">
        <v>416</v>
      </c>
      <c r="H1256" s="82">
        <v>45866</v>
      </c>
      <c r="I1256" s="40">
        <v>30</v>
      </c>
      <c r="J1256" s="61">
        <v>240</v>
      </c>
      <c r="K1256" s="61">
        <v>7200</v>
      </c>
    </row>
    <row r="1257" spans="5:11" x14ac:dyDescent="0.35">
      <c r="E1257" t="s">
        <v>1010</v>
      </c>
      <c r="F1257" t="s">
        <v>432</v>
      </c>
      <c r="G1257" t="s">
        <v>416</v>
      </c>
      <c r="H1257" s="82">
        <v>45873</v>
      </c>
      <c r="I1257" s="40">
        <v>30</v>
      </c>
      <c r="J1257" s="61">
        <v>240</v>
      </c>
      <c r="K1257" s="61">
        <v>7200</v>
      </c>
    </row>
    <row r="1258" spans="5:11" x14ac:dyDescent="0.35">
      <c r="E1258" t="s">
        <v>1010</v>
      </c>
      <c r="F1258" t="s">
        <v>432</v>
      </c>
      <c r="G1258" t="s">
        <v>416</v>
      </c>
      <c r="H1258" s="82">
        <v>45880</v>
      </c>
      <c r="I1258" s="40">
        <v>50</v>
      </c>
      <c r="J1258" s="61">
        <v>240</v>
      </c>
      <c r="K1258" s="61">
        <v>12000</v>
      </c>
    </row>
    <row r="1259" spans="5:11" x14ac:dyDescent="0.35">
      <c r="E1259" t="s">
        <v>1010</v>
      </c>
      <c r="F1259" t="s">
        <v>432</v>
      </c>
      <c r="G1259" t="s">
        <v>416</v>
      </c>
      <c r="H1259" s="82">
        <v>45887</v>
      </c>
      <c r="I1259" s="40">
        <v>33</v>
      </c>
      <c r="J1259" s="61">
        <v>240</v>
      </c>
      <c r="K1259" s="61">
        <v>7920</v>
      </c>
    </row>
    <row r="1260" spans="5:11" x14ac:dyDescent="0.35">
      <c r="E1260" t="s">
        <v>1010</v>
      </c>
      <c r="F1260" t="s">
        <v>432</v>
      </c>
      <c r="G1260" t="s">
        <v>416</v>
      </c>
      <c r="H1260" s="82">
        <v>45894</v>
      </c>
      <c r="I1260" s="40">
        <v>42</v>
      </c>
      <c r="J1260" s="61">
        <v>240</v>
      </c>
      <c r="K1260" s="61">
        <v>10080</v>
      </c>
    </row>
    <row r="1261" spans="5:11" x14ac:dyDescent="0.35">
      <c r="E1261" t="s">
        <v>1010</v>
      </c>
      <c r="F1261" t="s">
        <v>432</v>
      </c>
      <c r="G1261" t="s">
        <v>416</v>
      </c>
      <c r="H1261" s="82">
        <v>45901</v>
      </c>
      <c r="I1261" s="40">
        <v>60</v>
      </c>
      <c r="J1261" s="61">
        <v>240</v>
      </c>
      <c r="K1261" s="61">
        <v>14400</v>
      </c>
    </row>
    <row r="1262" spans="5:11" x14ac:dyDescent="0.35">
      <c r="E1262" t="s">
        <v>1010</v>
      </c>
      <c r="F1262" t="s">
        <v>432</v>
      </c>
      <c r="G1262" t="s">
        <v>416</v>
      </c>
      <c r="H1262" s="82">
        <v>45908</v>
      </c>
      <c r="I1262" s="40">
        <v>40</v>
      </c>
      <c r="J1262" s="61">
        <v>240</v>
      </c>
      <c r="K1262" s="61">
        <v>9600</v>
      </c>
    </row>
    <row r="1263" spans="5:11" x14ac:dyDescent="0.35">
      <c r="E1263" t="s">
        <v>1010</v>
      </c>
      <c r="F1263" t="s">
        <v>777</v>
      </c>
      <c r="G1263" t="s">
        <v>532</v>
      </c>
      <c r="H1263" s="82">
        <v>45866</v>
      </c>
      <c r="I1263" s="40">
        <v>20</v>
      </c>
      <c r="J1263" s="61">
        <v>215</v>
      </c>
      <c r="K1263" s="61">
        <v>4300</v>
      </c>
    </row>
    <row r="1264" spans="5:11" x14ac:dyDescent="0.35">
      <c r="E1264" t="s">
        <v>1010</v>
      </c>
      <c r="F1264" t="s">
        <v>777</v>
      </c>
      <c r="G1264" t="s">
        <v>532</v>
      </c>
      <c r="H1264" s="82">
        <v>45873</v>
      </c>
      <c r="I1264" s="40">
        <v>20</v>
      </c>
      <c r="J1264" s="61">
        <v>215</v>
      </c>
      <c r="K1264" s="61">
        <v>4300</v>
      </c>
    </row>
    <row r="1265" spans="5:11" x14ac:dyDescent="0.35">
      <c r="E1265" t="s">
        <v>1010</v>
      </c>
      <c r="F1265" t="s">
        <v>777</v>
      </c>
      <c r="G1265" t="s">
        <v>532</v>
      </c>
      <c r="H1265" s="82">
        <v>45880</v>
      </c>
      <c r="I1265" s="40">
        <v>20</v>
      </c>
      <c r="J1265" s="61">
        <v>215</v>
      </c>
      <c r="K1265" s="61">
        <v>4300</v>
      </c>
    </row>
    <row r="1266" spans="5:11" x14ac:dyDescent="0.35">
      <c r="E1266" t="s">
        <v>1010</v>
      </c>
      <c r="F1266" t="s">
        <v>777</v>
      </c>
      <c r="G1266" t="s">
        <v>532</v>
      </c>
      <c r="H1266" s="82">
        <v>45887</v>
      </c>
      <c r="I1266" s="40">
        <v>20</v>
      </c>
      <c r="J1266" s="61">
        <v>215</v>
      </c>
      <c r="K1266" s="61">
        <v>4300</v>
      </c>
    </row>
    <row r="1267" spans="5:11" x14ac:dyDescent="0.35">
      <c r="E1267" t="s">
        <v>1010</v>
      </c>
      <c r="F1267" t="s">
        <v>777</v>
      </c>
      <c r="G1267" t="s">
        <v>532</v>
      </c>
      <c r="H1267" s="82">
        <v>45894</v>
      </c>
      <c r="I1267" s="40">
        <v>20</v>
      </c>
      <c r="J1267" s="61">
        <v>215</v>
      </c>
      <c r="K1267" s="61">
        <v>4300</v>
      </c>
    </row>
    <row r="1268" spans="5:11" x14ac:dyDescent="0.35">
      <c r="E1268" t="s">
        <v>1010</v>
      </c>
      <c r="F1268" t="s">
        <v>777</v>
      </c>
      <c r="G1268" t="s">
        <v>532</v>
      </c>
      <c r="H1268" s="82">
        <v>45901</v>
      </c>
      <c r="I1268" s="40">
        <v>20</v>
      </c>
      <c r="J1268" s="61">
        <v>215</v>
      </c>
      <c r="K1268" s="61">
        <v>4300</v>
      </c>
    </row>
    <row r="1269" spans="5:11" x14ac:dyDescent="0.35">
      <c r="E1269" t="s">
        <v>1010</v>
      </c>
      <c r="F1269" t="s">
        <v>777</v>
      </c>
      <c r="G1269" t="s">
        <v>532</v>
      </c>
      <c r="H1269" s="82">
        <v>45908</v>
      </c>
      <c r="I1269" s="40">
        <v>50</v>
      </c>
      <c r="J1269" s="61">
        <v>215</v>
      </c>
      <c r="K1269" s="61">
        <v>10750</v>
      </c>
    </row>
    <row r="1270" spans="5:11" x14ac:dyDescent="0.35">
      <c r="E1270" t="s">
        <v>1010</v>
      </c>
      <c r="F1270" t="s">
        <v>777</v>
      </c>
      <c r="G1270" t="s">
        <v>532</v>
      </c>
      <c r="H1270" s="82">
        <v>45859</v>
      </c>
      <c r="I1270" s="40">
        <v>20</v>
      </c>
      <c r="J1270" s="61">
        <v>215</v>
      </c>
      <c r="K1270" s="61">
        <v>4300</v>
      </c>
    </row>
    <row r="1271" spans="5:11" x14ac:dyDescent="0.35">
      <c r="E1271" t="s">
        <v>1010</v>
      </c>
      <c r="F1271" t="s">
        <v>768</v>
      </c>
      <c r="G1271" t="s">
        <v>530</v>
      </c>
      <c r="H1271" s="82">
        <v>45866</v>
      </c>
      <c r="I1271" s="40">
        <v>20</v>
      </c>
      <c r="J1271" s="61">
        <v>215</v>
      </c>
      <c r="K1271" s="61">
        <v>4300</v>
      </c>
    </row>
    <row r="1272" spans="5:11" x14ac:dyDescent="0.35">
      <c r="E1272" t="s">
        <v>1010</v>
      </c>
      <c r="F1272" t="s">
        <v>768</v>
      </c>
      <c r="G1272" t="s">
        <v>530</v>
      </c>
      <c r="H1272" s="82">
        <v>45873</v>
      </c>
      <c r="I1272" s="40">
        <v>20</v>
      </c>
      <c r="J1272" s="61">
        <v>215</v>
      </c>
      <c r="K1272" s="61">
        <v>4300</v>
      </c>
    </row>
    <row r="1273" spans="5:11" x14ac:dyDescent="0.35">
      <c r="E1273" t="s">
        <v>1010</v>
      </c>
      <c r="F1273" t="s">
        <v>768</v>
      </c>
      <c r="G1273" t="s">
        <v>530</v>
      </c>
      <c r="H1273" s="82">
        <v>45880</v>
      </c>
      <c r="I1273" s="40">
        <v>20</v>
      </c>
      <c r="J1273" s="61">
        <v>215</v>
      </c>
      <c r="K1273" s="61">
        <v>4300</v>
      </c>
    </row>
    <row r="1274" spans="5:11" x14ac:dyDescent="0.35">
      <c r="E1274" t="s">
        <v>1010</v>
      </c>
      <c r="F1274" t="s">
        <v>768</v>
      </c>
      <c r="G1274" t="s">
        <v>530</v>
      </c>
      <c r="H1274" s="82">
        <v>45887</v>
      </c>
      <c r="I1274" s="40">
        <v>20</v>
      </c>
      <c r="J1274" s="61">
        <v>215</v>
      </c>
      <c r="K1274" s="61">
        <v>4300</v>
      </c>
    </row>
    <row r="1275" spans="5:11" x14ac:dyDescent="0.35">
      <c r="E1275" t="s">
        <v>1010</v>
      </c>
      <c r="F1275" t="s">
        <v>768</v>
      </c>
      <c r="G1275" t="s">
        <v>530</v>
      </c>
      <c r="H1275" s="82">
        <v>45894</v>
      </c>
      <c r="I1275" s="40">
        <v>20</v>
      </c>
      <c r="J1275" s="61">
        <v>215</v>
      </c>
      <c r="K1275" s="61">
        <v>4300</v>
      </c>
    </row>
    <row r="1276" spans="5:11" x14ac:dyDescent="0.35">
      <c r="E1276" t="s">
        <v>1010</v>
      </c>
      <c r="F1276" t="s">
        <v>768</v>
      </c>
      <c r="G1276" t="s">
        <v>530</v>
      </c>
      <c r="H1276" s="82">
        <v>45901</v>
      </c>
      <c r="I1276" s="40">
        <v>20</v>
      </c>
      <c r="J1276" s="61">
        <v>215</v>
      </c>
      <c r="K1276" s="61">
        <v>4300</v>
      </c>
    </row>
    <row r="1277" spans="5:11" x14ac:dyDescent="0.35">
      <c r="E1277" t="s">
        <v>1010</v>
      </c>
      <c r="F1277" t="s">
        <v>768</v>
      </c>
      <c r="G1277" t="s">
        <v>530</v>
      </c>
      <c r="H1277" s="82">
        <v>45908</v>
      </c>
      <c r="I1277" s="40">
        <v>20</v>
      </c>
      <c r="J1277" s="61">
        <v>215</v>
      </c>
      <c r="K1277" s="61">
        <v>4300</v>
      </c>
    </row>
    <row r="1278" spans="5:11" x14ac:dyDescent="0.35">
      <c r="E1278" t="s">
        <v>1010</v>
      </c>
      <c r="F1278" t="s">
        <v>768</v>
      </c>
      <c r="G1278" t="s">
        <v>530</v>
      </c>
      <c r="H1278" s="82">
        <v>45915</v>
      </c>
      <c r="I1278" s="40">
        <v>50</v>
      </c>
      <c r="J1278" s="61">
        <v>215</v>
      </c>
      <c r="K1278" s="61">
        <v>10750</v>
      </c>
    </row>
    <row r="1279" spans="5:11" x14ac:dyDescent="0.35">
      <c r="E1279" t="s">
        <v>1010</v>
      </c>
      <c r="F1279" t="s">
        <v>922</v>
      </c>
      <c r="G1279" t="s">
        <v>130</v>
      </c>
      <c r="H1279" s="82">
        <v>45899</v>
      </c>
      <c r="I1279" s="40">
        <v>53</v>
      </c>
      <c r="J1279" s="61">
        <v>260</v>
      </c>
      <c r="K1279" s="61">
        <v>13780</v>
      </c>
    </row>
    <row r="1280" spans="5:11" x14ac:dyDescent="0.35">
      <c r="E1280" t="s">
        <v>1010</v>
      </c>
      <c r="F1280" t="s">
        <v>922</v>
      </c>
      <c r="G1280" t="s">
        <v>130</v>
      </c>
      <c r="H1280" s="82">
        <v>45906</v>
      </c>
      <c r="I1280" s="40">
        <v>50</v>
      </c>
      <c r="J1280" s="61">
        <v>230</v>
      </c>
      <c r="K1280" s="61">
        <v>11500</v>
      </c>
    </row>
    <row r="1281" spans="5:11" x14ac:dyDescent="0.35">
      <c r="E1281" t="s">
        <v>1010</v>
      </c>
      <c r="F1281" t="s">
        <v>922</v>
      </c>
      <c r="G1281" t="s">
        <v>130</v>
      </c>
      <c r="H1281" s="82">
        <v>45913</v>
      </c>
      <c r="I1281" s="40">
        <v>0</v>
      </c>
      <c r="J1281" s="61">
        <v>0</v>
      </c>
      <c r="K1281" s="61">
        <v>0</v>
      </c>
    </row>
    <row r="1282" spans="5:11" x14ac:dyDescent="0.35">
      <c r="E1282" t="s">
        <v>1010</v>
      </c>
      <c r="F1282" t="s">
        <v>922</v>
      </c>
      <c r="G1282" t="s">
        <v>130</v>
      </c>
      <c r="H1282" s="82">
        <v>45864</v>
      </c>
      <c r="I1282" s="40">
        <v>30</v>
      </c>
      <c r="J1282" s="61">
        <v>230</v>
      </c>
      <c r="K1282" s="61">
        <v>6900</v>
      </c>
    </row>
    <row r="1283" spans="5:11" x14ac:dyDescent="0.35">
      <c r="E1283" t="s">
        <v>1010</v>
      </c>
      <c r="F1283" t="s">
        <v>922</v>
      </c>
      <c r="G1283" t="s">
        <v>130</v>
      </c>
      <c r="H1283" s="82">
        <v>45871</v>
      </c>
      <c r="I1283" s="40">
        <v>40</v>
      </c>
      <c r="J1283" s="61">
        <v>260</v>
      </c>
      <c r="K1283" s="61">
        <v>10400</v>
      </c>
    </row>
    <row r="1284" spans="5:11" x14ac:dyDescent="0.35">
      <c r="E1284" t="s">
        <v>1010</v>
      </c>
      <c r="F1284" t="s">
        <v>922</v>
      </c>
      <c r="G1284" t="s">
        <v>130</v>
      </c>
      <c r="H1284" s="82">
        <v>45878</v>
      </c>
      <c r="I1284" s="40">
        <v>40</v>
      </c>
      <c r="J1284" s="61">
        <v>260</v>
      </c>
      <c r="K1284" s="61">
        <v>10400</v>
      </c>
    </row>
    <row r="1285" spans="5:11" x14ac:dyDescent="0.35">
      <c r="E1285" t="s">
        <v>1010</v>
      </c>
      <c r="F1285" t="s">
        <v>922</v>
      </c>
      <c r="G1285" t="s">
        <v>130</v>
      </c>
      <c r="H1285" s="82">
        <v>45885</v>
      </c>
      <c r="I1285" s="40">
        <v>51</v>
      </c>
      <c r="J1285" s="61">
        <v>260</v>
      </c>
      <c r="K1285" s="61">
        <v>13260</v>
      </c>
    </row>
    <row r="1286" spans="5:11" x14ac:dyDescent="0.35">
      <c r="E1286" t="s">
        <v>1010</v>
      </c>
      <c r="F1286" t="s">
        <v>922</v>
      </c>
      <c r="G1286" t="s">
        <v>130</v>
      </c>
      <c r="H1286" s="82">
        <v>45892</v>
      </c>
      <c r="I1286" s="40">
        <v>53</v>
      </c>
      <c r="J1286" s="61">
        <v>260</v>
      </c>
      <c r="K1286" s="61">
        <v>13780</v>
      </c>
    </row>
    <row r="1287" spans="5:11" x14ac:dyDescent="0.35">
      <c r="E1287" t="s">
        <v>1010</v>
      </c>
      <c r="F1287" t="s">
        <v>921</v>
      </c>
      <c r="G1287" t="s">
        <v>126</v>
      </c>
      <c r="H1287" s="82">
        <v>45899</v>
      </c>
      <c r="I1287" s="40">
        <v>53</v>
      </c>
      <c r="J1287" s="61">
        <v>260</v>
      </c>
      <c r="K1287" s="61">
        <v>13780</v>
      </c>
    </row>
    <row r="1288" spans="5:11" x14ac:dyDescent="0.35">
      <c r="E1288" t="s">
        <v>1010</v>
      </c>
      <c r="F1288" t="s">
        <v>921</v>
      </c>
      <c r="G1288" t="s">
        <v>126</v>
      </c>
      <c r="H1288" s="82">
        <v>45906</v>
      </c>
      <c r="I1288" s="40">
        <v>53</v>
      </c>
      <c r="J1288" s="61">
        <v>260</v>
      </c>
      <c r="K1288" s="61">
        <v>13780</v>
      </c>
    </row>
    <row r="1289" spans="5:11" x14ac:dyDescent="0.35">
      <c r="E1289" t="s">
        <v>1010</v>
      </c>
      <c r="F1289" t="s">
        <v>921</v>
      </c>
      <c r="G1289" t="s">
        <v>126</v>
      </c>
      <c r="H1289" s="82">
        <v>45913</v>
      </c>
      <c r="I1289" s="40">
        <v>50</v>
      </c>
      <c r="J1289" s="61">
        <v>230</v>
      </c>
      <c r="K1289" s="61">
        <v>11500</v>
      </c>
    </row>
    <row r="1290" spans="5:11" x14ac:dyDescent="0.35">
      <c r="E1290" t="s">
        <v>1010</v>
      </c>
      <c r="F1290" t="s">
        <v>921</v>
      </c>
      <c r="G1290" t="s">
        <v>126</v>
      </c>
      <c r="H1290" s="82">
        <v>45920</v>
      </c>
      <c r="I1290" s="40">
        <v>0</v>
      </c>
      <c r="J1290" s="61">
        <v>0</v>
      </c>
      <c r="K1290" s="61">
        <v>0</v>
      </c>
    </row>
    <row r="1291" spans="5:11" x14ac:dyDescent="0.35">
      <c r="E1291" t="s">
        <v>1010</v>
      </c>
      <c r="F1291" t="s">
        <v>921</v>
      </c>
      <c r="G1291" t="s">
        <v>126</v>
      </c>
      <c r="H1291" s="82">
        <v>45871</v>
      </c>
      <c r="I1291" s="40">
        <v>30</v>
      </c>
      <c r="J1291" s="61">
        <v>230</v>
      </c>
      <c r="K1291" s="61">
        <v>6900</v>
      </c>
    </row>
    <row r="1292" spans="5:11" x14ac:dyDescent="0.35">
      <c r="E1292" t="s">
        <v>1010</v>
      </c>
      <c r="F1292" t="s">
        <v>921</v>
      </c>
      <c r="G1292" t="s">
        <v>126</v>
      </c>
      <c r="H1292" s="82">
        <v>45878</v>
      </c>
      <c r="I1292" s="40">
        <v>40</v>
      </c>
      <c r="J1292" s="61">
        <v>260</v>
      </c>
      <c r="K1292" s="61">
        <v>10400</v>
      </c>
    </row>
    <row r="1293" spans="5:11" x14ac:dyDescent="0.35">
      <c r="E1293" t="s">
        <v>1010</v>
      </c>
      <c r="F1293" t="s">
        <v>921</v>
      </c>
      <c r="G1293" t="s">
        <v>126</v>
      </c>
      <c r="H1293" s="82">
        <v>45885</v>
      </c>
      <c r="I1293" s="40">
        <v>40</v>
      </c>
      <c r="J1293" s="61">
        <v>260</v>
      </c>
      <c r="K1293" s="61">
        <v>10400</v>
      </c>
    </row>
    <row r="1294" spans="5:11" x14ac:dyDescent="0.35">
      <c r="E1294" t="s">
        <v>1010</v>
      </c>
      <c r="F1294" t="s">
        <v>921</v>
      </c>
      <c r="G1294" t="s">
        <v>126</v>
      </c>
      <c r="H1294" s="82">
        <v>45892</v>
      </c>
      <c r="I1294" s="40">
        <v>51</v>
      </c>
      <c r="J1294" s="61">
        <v>260</v>
      </c>
      <c r="K1294" s="61">
        <v>13260</v>
      </c>
    </row>
    <row r="1295" spans="5:11" x14ac:dyDescent="0.35">
      <c r="E1295" t="s">
        <v>1010</v>
      </c>
      <c r="F1295" t="s">
        <v>800</v>
      </c>
      <c r="G1295" t="s">
        <v>799</v>
      </c>
      <c r="H1295" s="82">
        <v>45874</v>
      </c>
      <c r="I1295" s="40">
        <v>110</v>
      </c>
      <c r="J1295" s="61">
        <v>0</v>
      </c>
      <c r="K1295" s="61">
        <v>0</v>
      </c>
    </row>
    <row r="1296" spans="5:11" x14ac:dyDescent="0.35">
      <c r="E1296" t="s">
        <v>1010</v>
      </c>
      <c r="F1296" t="s">
        <v>800</v>
      </c>
      <c r="G1296" t="s">
        <v>799</v>
      </c>
      <c r="H1296" s="82">
        <v>45881</v>
      </c>
      <c r="I1296" s="40">
        <v>110</v>
      </c>
      <c r="J1296" s="61">
        <v>0</v>
      </c>
      <c r="K1296" s="61">
        <v>0</v>
      </c>
    </row>
    <row r="1297" spans="5:11" x14ac:dyDescent="0.35">
      <c r="E1297" t="s">
        <v>1010</v>
      </c>
      <c r="F1297" t="s">
        <v>800</v>
      </c>
      <c r="G1297" t="s">
        <v>799</v>
      </c>
      <c r="H1297" s="82">
        <v>45888</v>
      </c>
      <c r="I1297" s="40">
        <v>110</v>
      </c>
      <c r="J1297" s="61">
        <v>0</v>
      </c>
      <c r="K1297" s="61">
        <v>0</v>
      </c>
    </row>
    <row r="1298" spans="5:11" x14ac:dyDescent="0.35">
      <c r="E1298" t="s">
        <v>1010</v>
      </c>
      <c r="F1298" t="s">
        <v>800</v>
      </c>
      <c r="G1298" t="s">
        <v>799</v>
      </c>
      <c r="H1298" s="82">
        <v>45895</v>
      </c>
      <c r="I1298" s="40">
        <v>110</v>
      </c>
      <c r="J1298" s="61">
        <v>0</v>
      </c>
      <c r="K1298" s="61">
        <v>0</v>
      </c>
    </row>
    <row r="1299" spans="5:11" x14ac:dyDescent="0.35">
      <c r="E1299" t="s">
        <v>1010</v>
      </c>
      <c r="F1299" t="s">
        <v>793</v>
      </c>
      <c r="G1299" t="s">
        <v>792</v>
      </c>
      <c r="H1299" s="82">
        <v>45881</v>
      </c>
      <c r="I1299" s="40">
        <v>110</v>
      </c>
      <c r="J1299" s="61">
        <v>0</v>
      </c>
      <c r="K1299" s="61">
        <v>0</v>
      </c>
    </row>
    <row r="1300" spans="5:11" x14ac:dyDescent="0.35">
      <c r="E1300" t="s">
        <v>1010</v>
      </c>
      <c r="F1300" t="s">
        <v>793</v>
      </c>
      <c r="G1300" t="s">
        <v>792</v>
      </c>
      <c r="H1300" s="82">
        <v>45888</v>
      </c>
      <c r="I1300" s="40">
        <v>110</v>
      </c>
      <c r="J1300" s="61">
        <v>0</v>
      </c>
      <c r="K1300" s="61">
        <v>0</v>
      </c>
    </row>
    <row r="1301" spans="5:11" x14ac:dyDescent="0.35">
      <c r="E1301" t="s">
        <v>1010</v>
      </c>
      <c r="F1301" t="s">
        <v>793</v>
      </c>
      <c r="G1301" t="s">
        <v>792</v>
      </c>
      <c r="H1301" s="82">
        <v>45895</v>
      </c>
      <c r="I1301" s="40">
        <v>110</v>
      </c>
      <c r="J1301" s="61">
        <v>0</v>
      </c>
      <c r="K1301" s="61">
        <v>0</v>
      </c>
    </row>
    <row r="1302" spans="5:11" x14ac:dyDescent="0.35">
      <c r="E1302" t="s">
        <v>1010</v>
      </c>
      <c r="F1302" t="s">
        <v>793</v>
      </c>
      <c r="G1302" t="s">
        <v>792</v>
      </c>
      <c r="H1302" s="82">
        <v>45902</v>
      </c>
      <c r="I1302" s="40">
        <v>110</v>
      </c>
      <c r="J1302" s="61">
        <v>0</v>
      </c>
      <c r="K1302" s="61">
        <v>0</v>
      </c>
    </row>
    <row r="1303" spans="5:11" x14ac:dyDescent="0.35">
      <c r="E1303" t="s">
        <v>1010</v>
      </c>
      <c r="F1303" t="s">
        <v>1249</v>
      </c>
      <c r="G1303" t="s">
        <v>26</v>
      </c>
      <c r="H1303" s="82">
        <v>45870</v>
      </c>
      <c r="I1303" s="40">
        <v>30</v>
      </c>
      <c r="J1303" s="61">
        <v>225</v>
      </c>
      <c r="K1303" s="61">
        <v>6750</v>
      </c>
    </row>
    <row r="1304" spans="5:11" x14ac:dyDescent="0.35">
      <c r="E1304" t="s">
        <v>1010</v>
      </c>
      <c r="F1304" t="s">
        <v>1249</v>
      </c>
      <c r="G1304" t="s">
        <v>26</v>
      </c>
      <c r="H1304" s="82">
        <v>45877</v>
      </c>
      <c r="I1304" s="40">
        <v>30</v>
      </c>
      <c r="J1304" s="61">
        <v>225</v>
      </c>
      <c r="K1304" s="61">
        <v>6750</v>
      </c>
    </row>
    <row r="1305" spans="5:11" x14ac:dyDescent="0.35">
      <c r="E1305" t="s">
        <v>1010</v>
      </c>
      <c r="F1305" t="s">
        <v>1249</v>
      </c>
      <c r="G1305" t="s">
        <v>26</v>
      </c>
      <c r="H1305" s="82">
        <v>45884</v>
      </c>
      <c r="I1305" s="40">
        <v>31</v>
      </c>
      <c r="J1305" s="61">
        <v>225</v>
      </c>
      <c r="K1305" s="61">
        <v>6975</v>
      </c>
    </row>
    <row r="1306" spans="5:11" x14ac:dyDescent="0.35">
      <c r="E1306" t="s">
        <v>1010</v>
      </c>
      <c r="F1306" t="s">
        <v>1249</v>
      </c>
      <c r="G1306" t="s">
        <v>26</v>
      </c>
      <c r="H1306" s="82">
        <v>45891</v>
      </c>
      <c r="I1306" s="40">
        <v>30</v>
      </c>
      <c r="J1306" s="61">
        <v>225</v>
      </c>
      <c r="K1306" s="61">
        <v>6750</v>
      </c>
    </row>
    <row r="1307" spans="5:11" x14ac:dyDescent="0.35">
      <c r="E1307" t="s">
        <v>1010</v>
      </c>
      <c r="F1307" t="s">
        <v>1249</v>
      </c>
      <c r="G1307" t="s">
        <v>26</v>
      </c>
      <c r="H1307" s="82">
        <v>45898</v>
      </c>
      <c r="I1307" s="40">
        <v>30</v>
      </c>
      <c r="J1307" s="61">
        <v>225</v>
      </c>
      <c r="K1307" s="61">
        <v>6750</v>
      </c>
    </row>
    <row r="1308" spans="5:11" x14ac:dyDescent="0.35">
      <c r="E1308" t="s">
        <v>1010</v>
      </c>
      <c r="F1308" t="s">
        <v>1248</v>
      </c>
      <c r="G1308" t="s">
        <v>27</v>
      </c>
      <c r="H1308" s="82">
        <v>45877</v>
      </c>
      <c r="I1308" s="40">
        <v>30</v>
      </c>
      <c r="J1308" s="61">
        <v>225</v>
      </c>
      <c r="K1308" s="61">
        <v>6750</v>
      </c>
    </row>
    <row r="1309" spans="5:11" x14ac:dyDescent="0.35">
      <c r="E1309" t="s">
        <v>1010</v>
      </c>
      <c r="F1309" t="s">
        <v>1248</v>
      </c>
      <c r="G1309" t="s">
        <v>27</v>
      </c>
      <c r="H1309" s="82">
        <v>45884</v>
      </c>
      <c r="I1309" s="40">
        <v>30</v>
      </c>
      <c r="J1309" s="61">
        <v>225</v>
      </c>
      <c r="K1309" s="61">
        <v>6750</v>
      </c>
    </row>
    <row r="1310" spans="5:11" x14ac:dyDescent="0.35">
      <c r="E1310" t="s">
        <v>1010</v>
      </c>
      <c r="F1310" t="s">
        <v>1248</v>
      </c>
      <c r="G1310" t="s">
        <v>27</v>
      </c>
      <c r="H1310" s="82">
        <v>45891</v>
      </c>
      <c r="I1310" s="40">
        <v>31</v>
      </c>
      <c r="J1310" s="61">
        <v>225</v>
      </c>
      <c r="K1310" s="61">
        <v>6975</v>
      </c>
    </row>
    <row r="1311" spans="5:11" x14ac:dyDescent="0.35">
      <c r="E1311" t="s">
        <v>1010</v>
      </c>
      <c r="F1311" t="s">
        <v>1248</v>
      </c>
      <c r="G1311" t="s">
        <v>27</v>
      </c>
      <c r="H1311" s="82">
        <v>45898</v>
      </c>
      <c r="I1311" s="40">
        <v>30</v>
      </c>
      <c r="J1311" s="61">
        <v>225</v>
      </c>
      <c r="K1311" s="61">
        <v>6750</v>
      </c>
    </row>
    <row r="1312" spans="5:11" x14ac:dyDescent="0.35">
      <c r="E1312" t="s">
        <v>1010</v>
      </c>
      <c r="F1312" t="s">
        <v>1248</v>
      </c>
      <c r="G1312" t="s">
        <v>27</v>
      </c>
      <c r="H1312" s="82">
        <v>45905</v>
      </c>
      <c r="I1312" s="40">
        <v>30</v>
      </c>
      <c r="J1312" s="61">
        <v>225</v>
      </c>
      <c r="K1312" s="61">
        <v>6750</v>
      </c>
    </row>
    <row r="1313" spans="5:11" x14ac:dyDescent="0.35">
      <c r="E1313" t="s">
        <v>1010</v>
      </c>
      <c r="F1313" t="s">
        <v>1281</v>
      </c>
      <c r="G1313" t="s">
        <v>130</v>
      </c>
      <c r="H1313" s="82">
        <v>45920</v>
      </c>
      <c r="I1313" s="40">
        <v>50</v>
      </c>
      <c r="J1313" s="61">
        <v>230</v>
      </c>
      <c r="K1313" s="61">
        <v>11500</v>
      </c>
    </row>
    <row r="1314" spans="5:11" x14ac:dyDescent="0.35">
      <c r="E1314" t="s">
        <v>1010</v>
      </c>
      <c r="F1314" t="s">
        <v>1281</v>
      </c>
      <c r="G1314" t="s">
        <v>130</v>
      </c>
      <c r="H1314" s="82">
        <v>45927</v>
      </c>
      <c r="I1314" s="40">
        <v>50</v>
      </c>
      <c r="J1314" s="61">
        <v>230</v>
      </c>
      <c r="K1314" s="61">
        <v>11500</v>
      </c>
    </row>
    <row r="1315" spans="5:11" x14ac:dyDescent="0.35">
      <c r="E1315" t="s">
        <v>1010</v>
      </c>
      <c r="F1315" t="s">
        <v>1281</v>
      </c>
      <c r="G1315" t="s">
        <v>130</v>
      </c>
      <c r="H1315" s="82">
        <v>45934</v>
      </c>
      <c r="I1315" s="40">
        <v>50</v>
      </c>
      <c r="J1315" s="61">
        <v>230</v>
      </c>
      <c r="K1315" s="61">
        <v>11500</v>
      </c>
    </row>
    <row r="1316" spans="5:11" x14ac:dyDescent="0.35">
      <c r="E1316" t="s">
        <v>1010</v>
      </c>
      <c r="F1316" t="s">
        <v>1281</v>
      </c>
      <c r="G1316" t="s">
        <v>130</v>
      </c>
      <c r="H1316" s="82">
        <v>45941</v>
      </c>
      <c r="I1316" s="40">
        <v>50</v>
      </c>
      <c r="J1316" s="61">
        <v>230</v>
      </c>
      <c r="K1316" s="61">
        <v>11500</v>
      </c>
    </row>
    <row r="1317" spans="5:11" x14ac:dyDescent="0.35">
      <c r="E1317" t="s">
        <v>1010</v>
      </c>
      <c r="F1317" t="s">
        <v>1281</v>
      </c>
      <c r="G1317" t="s">
        <v>130</v>
      </c>
      <c r="H1317" s="82">
        <v>45948</v>
      </c>
      <c r="I1317" s="40">
        <v>50</v>
      </c>
      <c r="J1317" s="61">
        <v>230</v>
      </c>
      <c r="K1317" s="61">
        <v>11500</v>
      </c>
    </row>
    <row r="1318" spans="5:11" x14ac:dyDescent="0.35">
      <c r="E1318" t="s">
        <v>1010</v>
      </c>
      <c r="F1318" t="s">
        <v>1281</v>
      </c>
      <c r="G1318" t="s">
        <v>130</v>
      </c>
      <c r="H1318" s="82">
        <v>45955</v>
      </c>
      <c r="I1318" s="40">
        <v>50</v>
      </c>
      <c r="J1318" s="61">
        <v>230</v>
      </c>
      <c r="K1318" s="61">
        <v>11500</v>
      </c>
    </row>
    <row r="1319" spans="5:11" x14ac:dyDescent="0.35">
      <c r="E1319" t="s">
        <v>1010</v>
      </c>
      <c r="F1319" t="s">
        <v>1273</v>
      </c>
      <c r="G1319" t="s">
        <v>126</v>
      </c>
      <c r="H1319" s="82">
        <v>45927</v>
      </c>
      <c r="I1319" s="40">
        <v>50</v>
      </c>
      <c r="J1319" s="61">
        <v>230</v>
      </c>
      <c r="K1319" s="61">
        <v>11500</v>
      </c>
    </row>
    <row r="1320" spans="5:11" x14ac:dyDescent="0.35">
      <c r="E1320" t="s">
        <v>1010</v>
      </c>
      <c r="F1320" t="s">
        <v>1273</v>
      </c>
      <c r="G1320" t="s">
        <v>126</v>
      </c>
      <c r="H1320" s="82">
        <v>45934</v>
      </c>
      <c r="I1320" s="40">
        <v>50</v>
      </c>
      <c r="J1320" s="61">
        <v>230</v>
      </c>
      <c r="K1320" s="61">
        <v>11500</v>
      </c>
    </row>
    <row r="1321" spans="5:11" x14ac:dyDescent="0.35">
      <c r="E1321" t="s">
        <v>1010</v>
      </c>
      <c r="F1321" t="s">
        <v>1273</v>
      </c>
      <c r="G1321" t="s">
        <v>126</v>
      </c>
      <c r="H1321" s="82">
        <v>45941</v>
      </c>
      <c r="I1321" s="40">
        <v>50</v>
      </c>
      <c r="J1321" s="61">
        <v>230</v>
      </c>
      <c r="K1321" s="61">
        <v>11500</v>
      </c>
    </row>
    <row r="1322" spans="5:11" x14ac:dyDescent="0.35">
      <c r="E1322" t="s">
        <v>1010</v>
      </c>
      <c r="F1322" t="s">
        <v>1273</v>
      </c>
      <c r="G1322" t="s">
        <v>126</v>
      </c>
      <c r="H1322" s="82">
        <v>45948</v>
      </c>
      <c r="I1322" s="40">
        <v>50</v>
      </c>
      <c r="J1322" s="61">
        <v>230</v>
      </c>
      <c r="K1322" s="61">
        <v>11500</v>
      </c>
    </row>
    <row r="1323" spans="5:11" x14ac:dyDescent="0.35">
      <c r="E1323" t="s">
        <v>1010</v>
      </c>
      <c r="F1323" t="s">
        <v>1273</v>
      </c>
      <c r="G1323" t="s">
        <v>126</v>
      </c>
      <c r="H1323" s="82">
        <v>45955</v>
      </c>
      <c r="I1323" s="40">
        <v>50</v>
      </c>
      <c r="J1323" s="61">
        <v>230</v>
      </c>
      <c r="K1323" s="61">
        <v>11500</v>
      </c>
    </row>
    <row r="1324" spans="5:11" x14ac:dyDescent="0.35">
      <c r="E1324" t="s">
        <v>1010</v>
      </c>
      <c r="F1324" t="s">
        <v>1273</v>
      </c>
      <c r="G1324" t="s">
        <v>126</v>
      </c>
      <c r="H1324" s="82">
        <v>45962</v>
      </c>
      <c r="I1324" s="40">
        <v>50</v>
      </c>
      <c r="J1324" s="61">
        <v>230</v>
      </c>
      <c r="K1324" s="61">
        <v>11500</v>
      </c>
    </row>
    <row r="1325" spans="5:11" x14ac:dyDescent="0.35">
      <c r="E1325" t="s">
        <v>1010</v>
      </c>
      <c r="F1325" t="s">
        <v>1323</v>
      </c>
      <c r="G1325" t="s">
        <v>1322</v>
      </c>
      <c r="H1325" s="82">
        <v>45869</v>
      </c>
      <c r="I1325" s="40">
        <v>80</v>
      </c>
      <c r="J1325" s="61">
        <v>245</v>
      </c>
      <c r="K1325" s="61">
        <v>19600</v>
      </c>
    </row>
    <row r="1326" spans="5:11" x14ac:dyDescent="0.35">
      <c r="E1326" t="s">
        <v>1010</v>
      </c>
      <c r="F1326" t="s">
        <v>1323</v>
      </c>
      <c r="G1326" t="s">
        <v>1322</v>
      </c>
      <c r="H1326" s="82">
        <v>45876</v>
      </c>
      <c r="I1326" s="40">
        <v>80</v>
      </c>
      <c r="J1326" s="61">
        <v>245</v>
      </c>
      <c r="K1326" s="61">
        <v>19600</v>
      </c>
    </row>
    <row r="1327" spans="5:11" x14ac:dyDescent="0.35">
      <c r="E1327" t="s">
        <v>1010</v>
      </c>
      <c r="F1327" t="s">
        <v>1323</v>
      </c>
      <c r="G1327" t="s">
        <v>1322</v>
      </c>
      <c r="H1327" s="82">
        <v>45883</v>
      </c>
      <c r="I1327" s="40">
        <v>80</v>
      </c>
      <c r="J1327" s="61">
        <v>245</v>
      </c>
      <c r="K1327" s="61">
        <v>19600</v>
      </c>
    </row>
    <row r="1328" spans="5:11" x14ac:dyDescent="0.35">
      <c r="E1328" t="s">
        <v>1010</v>
      </c>
      <c r="F1328" t="s">
        <v>1323</v>
      </c>
      <c r="G1328" t="s">
        <v>1322</v>
      </c>
      <c r="H1328" s="82">
        <v>45890</v>
      </c>
      <c r="I1328" s="40">
        <v>80</v>
      </c>
      <c r="J1328" s="61">
        <v>245</v>
      </c>
      <c r="K1328" s="61">
        <v>19600</v>
      </c>
    </row>
    <row r="1329" spans="5:11" x14ac:dyDescent="0.35">
      <c r="E1329" t="s">
        <v>1010</v>
      </c>
      <c r="F1329" t="s">
        <v>1323</v>
      </c>
      <c r="G1329" t="s">
        <v>1322</v>
      </c>
      <c r="H1329" s="82">
        <v>45897</v>
      </c>
      <c r="I1329" s="40">
        <v>80</v>
      </c>
      <c r="J1329" s="61">
        <v>245</v>
      </c>
      <c r="K1329" s="61">
        <v>19600</v>
      </c>
    </row>
    <row r="1330" spans="5:11" x14ac:dyDescent="0.35">
      <c r="E1330" t="s">
        <v>1010</v>
      </c>
      <c r="F1330" t="s">
        <v>1315</v>
      </c>
      <c r="G1330" t="s">
        <v>1314</v>
      </c>
      <c r="H1330" s="82">
        <v>45876</v>
      </c>
      <c r="I1330" s="40">
        <v>80</v>
      </c>
      <c r="J1330" s="61">
        <v>245</v>
      </c>
      <c r="K1330" s="61">
        <v>19600</v>
      </c>
    </row>
    <row r="1331" spans="5:11" x14ac:dyDescent="0.35">
      <c r="E1331" t="s">
        <v>1010</v>
      </c>
      <c r="F1331" t="s">
        <v>1315</v>
      </c>
      <c r="G1331" t="s">
        <v>1314</v>
      </c>
      <c r="H1331" s="82">
        <v>45883</v>
      </c>
      <c r="I1331" s="40">
        <v>80</v>
      </c>
      <c r="J1331" s="61">
        <v>245</v>
      </c>
      <c r="K1331" s="61">
        <v>19600</v>
      </c>
    </row>
    <row r="1332" spans="5:11" x14ac:dyDescent="0.35">
      <c r="E1332" t="s">
        <v>1010</v>
      </c>
      <c r="F1332" t="s">
        <v>1315</v>
      </c>
      <c r="G1332" t="s">
        <v>1314</v>
      </c>
      <c r="H1332" s="82">
        <v>45890</v>
      </c>
      <c r="I1332" s="40">
        <v>80</v>
      </c>
      <c r="J1332" s="61">
        <v>245</v>
      </c>
      <c r="K1332" s="61">
        <v>19600</v>
      </c>
    </row>
    <row r="1333" spans="5:11" x14ac:dyDescent="0.35">
      <c r="E1333" t="s">
        <v>1010</v>
      </c>
      <c r="F1333" t="s">
        <v>1315</v>
      </c>
      <c r="G1333" t="s">
        <v>1314</v>
      </c>
      <c r="H1333" s="82">
        <v>45897</v>
      </c>
      <c r="I1333" s="40">
        <v>80</v>
      </c>
      <c r="J1333" s="61">
        <v>245</v>
      </c>
      <c r="K1333" s="61">
        <v>19600</v>
      </c>
    </row>
    <row r="1334" spans="5:11" x14ac:dyDescent="0.35">
      <c r="E1334" t="s">
        <v>1010</v>
      </c>
      <c r="F1334" t="s">
        <v>1315</v>
      </c>
      <c r="G1334" t="s">
        <v>1314</v>
      </c>
      <c r="H1334" s="82">
        <v>45904</v>
      </c>
      <c r="I1334" s="40">
        <v>80</v>
      </c>
      <c r="J1334" s="61">
        <v>245</v>
      </c>
      <c r="K1334" s="61">
        <v>19600</v>
      </c>
    </row>
    <row r="1335" spans="5:11" x14ac:dyDescent="0.35">
      <c r="E1335" t="s">
        <v>1010</v>
      </c>
      <c r="F1335" t="s">
        <v>1310</v>
      </c>
      <c r="G1335" t="s">
        <v>171</v>
      </c>
      <c r="H1335" s="82">
        <v>45869</v>
      </c>
      <c r="I1335" s="40">
        <v>10</v>
      </c>
      <c r="J1335" s="61">
        <v>225</v>
      </c>
      <c r="K1335" s="61">
        <v>2250</v>
      </c>
    </row>
    <row r="1336" spans="5:11" x14ac:dyDescent="0.35">
      <c r="E1336" t="s">
        <v>1010</v>
      </c>
      <c r="F1336" t="s">
        <v>1310</v>
      </c>
      <c r="G1336" t="s">
        <v>171</v>
      </c>
      <c r="H1336" s="82">
        <v>45876</v>
      </c>
      <c r="I1336" s="40">
        <v>10</v>
      </c>
      <c r="J1336" s="61">
        <v>225</v>
      </c>
      <c r="K1336" s="61">
        <v>2250</v>
      </c>
    </row>
    <row r="1337" spans="5:11" x14ac:dyDescent="0.35">
      <c r="E1337" t="s">
        <v>1010</v>
      </c>
      <c r="F1337" t="s">
        <v>1310</v>
      </c>
      <c r="G1337" t="s">
        <v>171</v>
      </c>
      <c r="H1337" s="82">
        <v>45883</v>
      </c>
      <c r="I1337" s="40">
        <v>10</v>
      </c>
      <c r="J1337" s="61">
        <v>225</v>
      </c>
      <c r="K1337" s="61">
        <v>2250</v>
      </c>
    </row>
    <row r="1338" spans="5:11" x14ac:dyDescent="0.35">
      <c r="E1338" t="s">
        <v>1010</v>
      </c>
      <c r="F1338" t="s">
        <v>1310</v>
      </c>
      <c r="G1338" t="s">
        <v>171</v>
      </c>
      <c r="H1338" s="82">
        <v>45890</v>
      </c>
      <c r="I1338" s="40">
        <v>10</v>
      </c>
      <c r="J1338" s="61">
        <v>225</v>
      </c>
      <c r="K1338" s="61">
        <v>2250</v>
      </c>
    </row>
    <row r="1339" spans="5:11" x14ac:dyDescent="0.35">
      <c r="E1339" t="s">
        <v>1010</v>
      </c>
      <c r="F1339" t="s">
        <v>1310</v>
      </c>
      <c r="G1339" t="s">
        <v>171</v>
      </c>
      <c r="H1339" s="82">
        <v>45897</v>
      </c>
      <c r="I1339" s="40">
        <v>10</v>
      </c>
      <c r="J1339" s="61">
        <v>225</v>
      </c>
      <c r="K1339" s="61">
        <v>2250</v>
      </c>
    </row>
    <row r="1340" spans="5:11" x14ac:dyDescent="0.35">
      <c r="E1340" t="s">
        <v>1010</v>
      </c>
      <c r="F1340" t="s">
        <v>1310</v>
      </c>
      <c r="G1340" t="s">
        <v>171</v>
      </c>
      <c r="H1340" s="82">
        <v>45904</v>
      </c>
      <c r="I1340" s="40">
        <v>10</v>
      </c>
      <c r="J1340" s="61">
        <v>225</v>
      </c>
      <c r="K1340" s="61">
        <v>2250</v>
      </c>
    </row>
    <row r="1341" spans="5:11" x14ac:dyDescent="0.35">
      <c r="E1341" t="s">
        <v>1010</v>
      </c>
      <c r="F1341" t="s">
        <v>1310</v>
      </c>
      <c r="G1341" t="s">
        <v>171</v>
      </c>
      <c r="H1341" s="82">
        <v>45855</v>
      </c>
      <c r="I1341" s="40">
        <v>10</v>
      </c>
      <c r="J1341" s="61">
        <v>225</v>
      </c>
      <c r="K1341" s="61">
        <v>2250</v>
      </c>
    </row>
    <row r="1342" spans="5:11" x14ac:dyDescent="0.35">
      <c r="E1342" t="s">
        <v>1010</v>
      </c>
      <c r="F1342" t="s">
        <v>1310</v>
      </c>
      <c r="G1342" t="s">
        <v>171</v>
      </c>
      <c r="H1342" s="82">
        <v>45862</v>
      </c>
      <c r="I1342" s="40">
        <v>10</v>
      </c>
      <c r="J1342" s="61">
        <v>225</v>
      </c>
      <c r="K1342" s="61">
        <v>2250</v>
      </c>
    </row>
    <row r="1343" spans="5:11" x14ac:dyDescent="0.35">
      <c r="E1343" t="s">
        <v>1010</v>
      </c>
      <c r="F1343" t="s">
        <v>1300</v>
      </c>
      <c r="G1343" t="s">
        <v>170</v>
      </c>
      <c r="H1343" s="82">
        <v>45869</v>
      </c>
      <c r="I1343" s="40">
        <v>10</v>
      </c>
      <c r="J1343" s="61">
        <v>225</v>
      </c>
      <c r="K1343" s="61">
        <v>2250</v>
      </c>
    </row>
    <row r="1344" spans="5:11" x14ac:dyDescent="0.35">
      <c r="E1344" t="s">
        <v>1010</v>
      </c>
      <c r="F1344" t="s">
        <v>1300</v>
      </c>
      <c r="G1344" t="s">
        <v>170</v>
      </c>
      <c r="H1344" s="82">
        <v>45876</v>
      </c>
      <c r="I1344" s="40">
        <v>10</v>
      </c>
      <c r="J1344" s="61">
        <v>225</v>
      </c>
      <c r="K1344" s="61">
        <v>2250</v>
      </c>
    </row>
    <row r="1345" spans="5:11" x14ac:dyDescent="0.35">
      <c r="E1345" t="s">
        <v>1010</v>
      </c>
      <c r="F1345" t="s">
        <v>1300</v>
      </c>
      <c r="G1345" t="s">
        <v>170</v>
      </c>
      <c r="H1345" s="82">
        <v>45883</v>
      </c>
      <c r="I1345" s="40">
        <v>10</v>
      </c>
      <c r="J1345" s="61">
        <v>225</v>
      </c>
      <c r="K1345" s="61">
        <v>2250</v>
      </c>
    </row>
    <row r="1346" spans="5:11" x14ac:dyDescent="0.35">
      <c r="E1346" t="s">
        <v>1010</v>
      </c>
      <c r="F1346" t="s">
        <v>1300</v>
      </c>
      <c r="G1346" t="s">
        <v>170</v>
      </c>
      <c r="H1346" s="82">
        <v>45890</v>
      </c>
      <c r="I1346" s="40">
        <v>10</v>
      </c>
      <c r="J1346" s="61">
        <v>225</v>
      </c>
      <c r="K1346" s="61">
        <v>2250</v>
      </c>
    </row>
    <row r="1347" spans="5:11" x14ac:dyDescent="0.35">
      <c r="E1347" t="s">
        <v>1010</v>
      </c>
      <c r="F1347" t="s">
        <v>1300</v>
      </c>
      <c r="G1347" t="s">
        <v>170</v>
      </c>
      <c r="H1347" s="82">
        <v>45897</v>
      </c>
      <c r="I1347" s="40">
        <v>10</v>
      </c>
      <c r="J1347" s="61">
        <v>225</v>
      </c>
      <c r="K1347" s="61">
        <v>2250</v>
      </c>
    </row>
    <row r="1348" spans="5:11" x14ac:dyDescent="0.35">
      <c r="E1348" t="s">
        <v>1010</v>
      </c>
      <c r="F1348" t="s">
        <v>1300</v>
      </c>
      <c r="G1348" t="s">
        <v>170</v>
      </c>
      <c r="H1348" s="82">
        <v>45904</v>
      </c>
      <c r="I1348" s="40">
        <v>10</v>
      </c>
      <c r="J1348" s="61">
        <v>225</v>
      </c>
      <c r="K1348" s="61">
        <v>2250</v>
      </c>
    </row>
    <row r="1349" spans="5:11" x14ac:dyDescent="0.35">
      <c r="E1349" t="s">
        <v>1010</v>
      </c>
      <c r="F1349" t="s">
        <v>1300</v>
      </c>
      <c r="G1349" t="s">
        <v>170</v>
      </c>
      <c r="H1349" s="82">
        <v>45862</v>
      </c>
      <c r="I1349" s="40">
        <v>10</v>
      </c>
      <c r="J1349" s="61">
        <v>225</v>
      </c>
      <c r="K1349" s="61">
        <v>2250</v>
      </c>
    </row>
    <row r="1350" spans="5:11" x14ac:dyDescent="0.35">
      <c r="E1350" t="s">
        <v>1010</v>
      </c>
      <c r="F1350" t="s">
        <v>1300</v>
      </c>
      <c r="G1350" t="s">
        <v>170</v>
      </c>
      <c r="H1350" s="82">
        <v>45911</v>
      </c>
      <c r="I1350" s="40">
        <v>10</v>
      </c>
      <c r="J1350" s="61">
        <v>225</v>
      </c>
      <c r="K1350" s="61">
        <v>2250</v>
      </c>
    </row>
    <row r="1351" spans="5:11" x14ac:dyDescent="0.35">
      <c r="E1351" t="s">
        <v>1010</v>
      </c>
      <c r="F1351" t="s">
        <v>1360</v>
      </c>
      <c r="G1351" t="s">
        <v>26</v>
      </c>
      <c r="H1351" s="82">
        <v>45899</v>
      </c>
      <c r="I1351" s="40">
        <v>100</v>
      </c>
      <c r="J1351" s="61">
        <v>230</v>
      </c>
      <c r="K1351" s="61">
        <v>23000</v>
      </c>
    </row>
    <row r="1352" spans="5:11" x14ac:dyDescent="0.35">
      <c r="E1352" t="s">
        <v>1010</v>
      </c>
      <c r="F1352" t="s">
        <v>1360</v>
      </c>
      <c r="G1352" t="s">
        <v>26</v>
      </c>
      <c r="H1352" s="82">
        <v>45906</v>
      </c>
      <c r="I1352" s="40">
        <v>100</v>
      </c>
      <c r="J1352" s="61">
        <v>230</v>
      </c>
      <c r="K1352" s="61">
        <v>23000</v>
      </c>
    </row>
    <row r="1353" spans="5:11" x14ac:dyDescent="0.35">
      <c r="E1353" t="s">
        <v>1010</v>
      </c>
      <c r="F1353" t="s">
        <v>1360</v>
      </c>
      <c r="G1353" t="s">
        <v>26</v>
      </c>
      <c r="H1353" s="82">
        <v>45871</v>
      </c>
      <c r="I1353" s="40">
        <v>100</v>
      </c>
      <c r="J1353" s="61">
        <v>230</v>
      </c>
      <c r="K1353" s="61">
        <v>23000</v>
      </c>
    </row>
    <row r="1354" spans="5:11" x14ac:dyDescent="0.35">
      <c r="E1354" t="s">
        <v>1010</v>
      </c>
      <c r="F1354" t="s">
        <v>1360</v>
      </c>
      <c r="G1354" t="s">
        <v>26</v>
      </c>
      <c r="H1354" s="82">
        <v>45878</v>
      </c>
      <c r="I1354" s="40">
        <v>80</v>
      </c>
      <c r="J1354" s="61">
        <v>230</v>
      </c>
      <c r="K1354" s="61">
        <v>18400</v>
      </c>
    </row>
    <row r="1355" spans="5:11" x14ac:dyDescent="0.35">
      <c r="E1355" t="s">
        <v>1010</v>
      </c>
      <c r="F1355" t="s">
        <v>1360</v>
      </c>
      <c r="G1355" t="s">
        <v>26</v>
      </c>
      <c r="H1355" s="82">
        <v>45885</v>
      </c>
      <c r="I1355" s="40">
        <v>100</v>
      </c>
      <c r="J1355" s="61">
        <v>230</v>
      </c>
      <c r="K1355" s="61">
        <v>23000</v>
      </c>
    </row>
    <row r="1356" spans="5:11" x14ac:dyDescent="0.35">
      <c r="E1356" t="s">
        <v>1010</v>
      </c>
      <c r="F1356" t="s">
        <v>1360</v>
      </c>
      <c r="G1356" t="s">
        <v>26</v>
      </c>
      <c r="H1356" s="82">
        <v>45892</v>
      </c>
      <c r="I1356" s="40">
        <v>100</v>
      </c>
      <c r="J1356" s="61">
        <v>230</v>
      </c>
      <c r="K1356" s="61">
        <v>23000</v>
      </c>
    </row>
    <row r="1357" spans="5:11" x14ac:dyDescent="0.35">
      <c r="E1357" t="s">
        <v>1010</v>
      </c>
      <c r="F1357" t="s">
        <v>1357</v>
      </c>
      <c r="G1357" t="s">
        <v>27</v>
      </c>
      <c r="H1357" s="82">
        <v>45899</v>
      </c>
      <c r="I1357" s="40">
        <v>100</v>
      </c>
      <c r="J1357" s="61">
        <v>230</v>
      </c>
      <c r="K1357" s="61">
        <v>23000</v>
      </c>
    </row>
    <row r="1358" spans="5:11" x14ac:dyDescent="0.35">
      <c r="E1358" t="s">
        <v>1010</v>
      </c>
      <c r="F1358" t="s">
        <v>1357</v>
      </c>
      <c r="G1358" t="s">
        <v>27</v>
      </c>
      <c r="H1358" s="82">
        <v>45906</v>
      </c>
      <c r="I1358" s="40">
        <v>100</v>
      </c>
      <c r="J1358" s="61">
        <v>230</v>
      </c>
      <c r="K1358" s="61">
        <v>23000</v>
      </c>
    </row>
    <row r="1359" spans="5:11" x14ac:dyDescent="0.35">
      <c r="E1359" t="s">
        <v>1010</v>
      </c>
      <c r="F1359" t="s">
        <v>1357</v>
      </c>
      <c r="G1359" t="s">
        <v>27</v>
      </c>
      <c r="H1359" s="82">
        <v>45913</v>
      </c>
      <c r="I1359" s="40">
        <v>100</v>
      </c>
      <c r="J1359" s="61">
        <v>230</v>
      </c>
      <c r="K1359" s="61">
        <v>23000</v>
      </c>
    </row>
    <row r="1360" spans="5:11" x14ac:dyDescent="0.35">
      <c r="E1360" t="s">
        <v>1010</v>
      </c>
      <c r="F1360" t="s">
        <v>1357</v>
      </c>
      <c r="G1360" t="s">
        <v>27</v>
      </c>
      <c r="H1360" s="82">
        <v>45878</v>
      </c>
      <c r="I1360" s="40">
        <v>100</v>
      </c>
      <c r="J1360" s="61">
        <v>230</v>
      </c>
      <c r="K1360" s="61">
        <v>23000</v>
      </c>
    </row>
    <row r="1361" spans="5:11" x14ac:dyDescent="0.35">
      <c r="E1361" t="s">
        <v>1010</v>
      </c>
      <c r="F1361" t="s">
        <v>1357</v>
      </c>
      <c r="G1361" t="s">
        <v>27</v>
      </c>
      <c r="H1361" s="82">
        <v>45885</v>
      </c>
      <c r="I1361" s="40">
        <v>80</v>
      </c>
      <c r="J1361" s="61">
        <v>230</v>
      </c>
      <c r="K1361" s="61">
        <v>18400</v>
      </c>
    </row>
    <row r="1362" spans="5:11" x14ac:dyDescent="0.35">
      <c r="E1362" t="s">
        <v>1010</v>
      </c>
      <c r="F1362" t="s">
        <v>1357</v>
      </c>
      <c r="G1362" t="s">
        <v>27</v>
      </c>
      <c r="H1362" s="82">
        <v>45892</v>
      </c>
      <c r="I1362" s="40">
        <v>100</v>
      </c>
      <c r="J1362" s="61">
        <v>230</v>
      </c>
      <c r="K1362" s="61">
        <v>23000</v>
      </c>
    </row>
    <row r="1363" spans="5:11" x14ac:dyDescent="0.35">
      <c r="E1363" t="s">
        <v>874</v>
      </c>
      <c r="F1363" t="s">
        <v>1203</v>
      </c>
      <c r="G1363" t="s">
        <v>28</v>
      </c>
      <c r="H1363" s="82">
        <v>45866</v>
      </c>
      <c r="I1363" s="40">
        <v>10</v>
      </c>
      <c r="J1363" s="61">
        <v>235</v>
      </c>
      <c r="K1363" s="61">
        <v>2350</v>
      </c>
    </row>
    <row r="1364" spans="5:11" x14ac:dyDescent="0.35">
      <c r="E1364" t="s">
        <v>874</v>
      </c>
      <c r="F1364" t="s">
        <v>1203</v>
      </c>
      <c r="G1364" t="s">
        <v>28</v>
      </c>
      <c r="H1364" s="82">
        <v>45873</v>
      </c>
      <c r="I1364" s="40">
        <v>10</v>
      </c>
      <c r="J1364" s="61">
        <v>235</v>
      </c>
      <c r="K1364" s="61">
        <v>2350</v>
      </c>
    </row>
    <row r="1365" spans="5:11" x14ac:dyDescent="0.35">
      <c r="E1365" t="s">
        <v>874</v>
      </c>
      <c r="F1365" t="s">
        <v>1203</v>
      </c>
      <c r="G1365" t="s">
        <v>28</v>
      </c>
      <c r="H1365" s="82">
        <v>45880</v>
      </c>
      <c r="I1365" s="40">
        <v>10</v>
      </c>
      <c r="J1365" s="61">
        <v>235</v>
      </c>
      <c r="K1365" s="61">
        <v>2350</v>
      </c>
    </row>
    <row r="1366" spans="5:11" x14ac:dyDescent="0.35">
      <c r="E1366" t="s">
        <v>874</v>
      </c>
      <c r="F1366" t="s">
        <v>1203</v>
      </c>
      <c r="G1366" t="s">
        <v>28</v>
      </c>
      <c r="H1366" s="82">
        <v>45887</v>
      </c>
      <c r="I1366" s="40">
        <v>10</v>
      </c>
      <c r="J1366" s="61">
        <v>235</v>
      </c>
      <c r="K1366" s="61">
        <v>2350</v>
      </c>
    </row>
    <row r="1367" spans="5:11" x14ac:dyDescent="0.35">
      <c r="E1367" t="s">
        <v>874</v>
      </c>
      <c r="F1367" t="s">
        <v>1203</v>
      </c>
      <c r="G1367" t="s">
        <v>28</v>
      </c>
      <c r="H1367" s="82">
        <v>45894</v>
      </c>
      <c r="I1367" s="40">
        <v>10</v>
      </c>
      <c r="J1367" s="61">
        <v>235</v>
      </c>
      <c r="K1367" s="61">
        <v>2350</v>
      </c>
    </row>
    <row r="1368" spans="5:11" x14ac:dyDescent="0.35">
      <c r="E1368" t="s">
        <v>874</v>
      </c>
      <c r="F1368" t="s">
        <v>1203</v>
      </c>
      <c r="G1368" t="s">
        <v>28</v>
      </c>
      <c r="H1368" s="82">
        <v>45901</v>
      </c>
      <c r="I1368" s="40">
        <v>10</v>
      </c>
      <c r="J1368" s="61">
        <v>235</v>
      </c>
      <c r="K1368" s="61">
        <v>2350</v>
      </c>
    </row>
    <row r="1369" spans="5:11" x14ac:dyDescent="0.35">
      <c r="E1369" t="s">
        <v>874</v>
      </c>
      <c r="F1369" t="s">
        <v>1202</v>
      </c>
      <c r="G1369" t="s">
        <v>29</v>
      </c>
      <c r="H1369" s="82">
        <v>45873</v>
      </c>
      <c r="I1369" s="40">
        <v>10</v>
      </c>
      <c r="J1369" s="61">
        <v>235</v>
      </c>
      <c r="K1369" s="61">
        <v>2350</v>
      </c>
    </row>
    <row r="1370" spans="5:11" x14ac:dyDescent="0.35">
      <c r="E1370" t="s">
        <v>874</v>
      </c>
      <c r="F1370" t="s">
        <v>1202</v>
      </c>
      <c r="G1370" t="s">
        <v>29</v>
      </c>
      <c r="H1370" s="82">
        <v>45880</v>
      </c>
      <c r="I1370" s="40">
        <v>10</v>
      </c>
      <c r="J1370" s="61">
        <v>235</v>
      </c>
      <c r="K1370" s="61">
        <v>2350</v>
      </c>
    </row>
    <row r="1371" spans="5:11" x14ac:dyDescent="0.35">
      <c r="E1371" t="s">
        <v>874</v>
      </c>
      <c r="F1371" t="s">
        <v>1202</v>
      </c>
      <c r="G1371" t="s">
        <v>29</v>
      </c>
      <c r="H1371" s="82">
        <v>45887</v>
      </c>
      <c r="I1371" s="40">
        <v>10</v>
      </c>
      <c r="J1371" s="61">
        <v>235</v>
      </c>
      <c r="K1371" s="61">
        <v>2350</v>
      </c>
    </row>
    <row r="1372" spans="5:11" x14ac:dyDescent="0.35">
      <c r="E1372" t="s">
        <v>874</v>
      </c>
      <c r="F1372" t="s">
        <v>1202</v>
      </c>
      <c r="G1372" t="s">
        <v>29</v>
      </c>
      <c r="H1372" s="82">
        <v>45894</v>
      </c>
      <c r="I1372" s="40">
        <v>10</v>
      </c>
      <c r="J1372" s="61">
        <v>235</v>
      </c>
      <c r="K1372" s="61">
        <v>2350</v>
      </c>
    </row>
    <row r="1373" spans="5:11" x14ac:dyDescent="0.35">
      <c r="E1373" t="s">
        <v>874</v>
      </c>
      <c r="F1373" t="s">
        <v>1202</v>
      </c>
      <c r="G1373" t="s">
        <v>29</v>
      </c>
      <c r="H1373" s="82">
        <v>45901</v>
      </c>
      <c r="I1373" s="40">
        <v>10</v>
      </c>
      <c r="J1373" s="61">
        <v>235</v>
      </c>
      <c r="K1373" s="61">
        <v>2350</v>
      </c>
    </row>
    <row r="1374" spans="5:11" x14ac:dyDescent="0.35">
      <c r="E1374" t="s">
        <v>874</v>
      </c>
      <c r="F1374" t="s">
        <v>1202</v>
      </c>
      <c r="G1374" t="s">
        <v>29</v>
      </c>
      <c r="H1374" s="82">
        <v>45908</v>
      </c>
      <c r="I1374" s="40">
        <v>10</v>
      </c>
      <c r="J1374" s="61">
        <v>235</v>
      </c>
      <c r="K1374" s="61">
        <v>2350</v>
      </c>
    </row>
    <row r="1375" spans="5:11" x14ac:dyDescent="0.35">
      <c r="E1375" t="s">
        <v>878</v>
      </c>
      <c r="F1375" t="s">
        <v>190</v>
      </c>
      <c r="G1375" t="s">
        <v>28</v>
      </c>
      <c r="H1375" s="82">
        <v>45873</v>
      </c>
      <c r="I1375" s="40">
        <v>4</v>
      </c>
      <c r="J1375" s="61">
        <v>275</v>
      </c>
      <c r="K1375" s="61">
        <v>1100</v>
      </c>
    </row>
    <row r="1376" spans="5:11" x14ac:dyDescent="0.35">
      <c r="E1376" t="s">
        <v>878</v>
      </c>
      <c r="F1376" t="s">
        <v>190</v>
      </c>
      <c r="G1376" t="s">
        <v>28</v>
      </c>
      <c r="H1376" s="82">
        <v>45887</v>
      </c>
      <c r="I1376" s="40">
        <v>6</v>
      </c>
      <c r="J1376" s="61">
        <v>225</v>
      </c>
      <c r="K1376" s="61">
        <v>1350</v>
      </c>
    </row>
    <row r="1377" spans="5:11" x14ac:dyDescent="0.35">
      <c r="E1377" t="s">
        <v>878</v>
      </c>
      <c r="F1377" t="s">
        <v>190</v>
      </c>
      <c r="G1377" t="s">
        <v>115</v>
      </c>
      <c r="H1377" s="82">
        <v>45870</v>
      </c>
      <c r="I1377" s="40">
        <v>10</v>
      </c>
      <c r="J1377" s="61">
        <v>245</v>
      </c>
      <c r="K1377" s="61">
        <v>2450</v>
      </c>
    </row>
    <row r="1378" spans="5:11" x14ac:dyDescent="0.35">
      <c r="E1378" t="s">
        <v>878</v>
      </c>
      <c r="F1378" t="s">
        <v>190</v>
      </c>
      <c r="G1378" t="s">
        <v>115</v>
      </c>
      <c r="H1378" s="82">
        <v>45877</v>
      </c>
      <c r="I1378" s="40">
        <v>10</v>
      </c>
      <c r="J1378" s="61">
        <v>245</v>
      </c>
      <c r="K1378" s="61">
        <v>2450</v>
      </c>
    </row>
    <row r="1379" spans="5:11" x14ac:dyDescent="0.35">
      <c r="E1379" t="s">
        <v>878</v>
      </c>
      <c r="F1379" t="s">
        <v>190</v>
      </c>
      <c r="G1379" t="s">
        <v>115</v>
      </c>
      <c r="H1379" s="82">
        <v>45884</v>
      </c>
      <c r="I1379" s="40">
        <v>10</v>
      </c>
      <c r="J1379" s="61">
        <v>245</v>
      </c>
      <c r="K1379" s="61">
        <v>2450</v>
      </c>
    </row>
    <row r="1380" spans="5:11" x14ac:dyDescent="0.35">
      <c r="E1380" t="s">
        <v>878</v>
      </c>
      <c r="F1380" t="s">
        <v>190</v>
      </c>
      <c r="G1380" t="s">
        <v>115</v>
      </c>
      <c r="H1380" s="82">
        <v>45891</v>
      </c>
      <c r="I1380" s="40">
        <v>10</v>
      </c>
      <c r="J1380" s="61">
        <v>245</v>
      </c>
      <c r="K1380" s="61">
        <v>2450</v>
      </c>
    </row>
    <row r="1381" spans="5:11" x14ac:dyDescent="0.35">
      <c r="E1381" t="s">
        <v>878</v>
      </c>
      <c r="F1381" t="s">
        <v>191</v>
      </c>
      <c r="G1381" t="s">
        <v>29</v>
      </c>
      <c r="H1381" s="82">
        <v>45887</v>
      </c>
      <c r="I1381" s="40">
        <v>4</v>
      </c>
      <c r="J1381" s="61">
        <v>275</v>
      </c>
      <c r="K1381" s="61">
        <v>1100</v>
      </c>
    </row>
    <row r="1382" spans="5:11" x14ac:dyDescent="0.35">
      <c r="E1382" t="s">
        <v>878</v>
      </c>
      <c r="F1382" t="s">
        <v>191</v>
      </c>
      <c r="G1382" t="s">
        <v>29</v>
      </c>
      <c r="H1382" s="82">
        <v>45894</v>
      </c>
      <c r="I1382" s="40">
        <v>6</v>
      </c>
      <c r="J1382" s="61">
        <v>225</v>
      </c>
      <c r="K1382" s="61">
        <v>1350</v>
      </c>
    </row>
    <row r="1383" spans="5:11" x14ac:dyDescent="0.35">
      <c r="E1383" t="s">
        <v>878</v>
      </c>
      <c r="F1383" t="s">
        <v>191</v>
      </c>
      <c r="G1383" t="s">
        <v>114</v>
      </c>
      <c r="H1383" s="82">
        <v>45877</v>
      </c>
      <c r="I1383" s="40">
        <v>10</v>
      </c>
      <c r="J1383" s="61">
        <v>245</v>
      </c>
      <c r="K1383" s="61">
        <v>2450</v>
      </c>
    </row>
    <row r="1384" spans="5:11" x14ac:dyDescent="0.35">
      <c r="E1384" t="s">
        <v>878</v>
      </c>
      <c r="F1384" t="s">
        <v>191</v>
      </c>
      <c r="G1384" t="s">
        <v>114</v>
      </c>
      <c r="H1384" s="82">
        <v>45884</v>
      </c>
      <c r="I1384" s="40">
        <v>10</v>
      </c>
      <c r="J1384" s="61">
        <v>245</v>
      </c>
      <c r="K1384" s="61">
        <v>2450</v>
      </c>
    </row>
    <row r="1385" spans="5:11" x14ac:dyDescent="0.35">
      <c r="E1385" t="s">
        <v>878</v>
      </c>
      <c r="F1385" t="s">
        <v>191</v>
      </c>
      <c r="G1385" t="s">
        <v>114</v>
      </c>
      <c r="H1385" s="82">
        <v>45891</v>
      </c>
      <c r="I1385" s="40">
        <v>10</v>
      </c>
      <c r="J1385" s="61">
        <v>245</v>
      </c>
      <c r="K1385" s="61">
        <v>2450</v>
      </c>
    </row>
    <row r="1386" spans="5:11" x14ac:dyDescent="0.35">
      <c r="E1386" t="s">
        <v>878</v>
      </c>
      <c r="F1386" t="s">
        <v>191</v>
      </c>
      <c r="G1386" t="s">
        <v>114</v>
      </c>
      <c r="H1386" s="82">
        <v>45898</v>
      </c>
      <c r="I1386" s="40">
        <v>10</v>
      </c>
      <c r="J1386" s="61">
        <v>245</v>
      </c>
      <c r="K1386" s="61">
        <v>2450</v>
      </c>
    </row>
    <row r="1387" spans="5:11" x14ac:dyDescent="0.35">
      <c r="E1387" t="s">
        <v>878</v>
      </c>
      <c r="F1387" t="s">
        <v>1203</v>
      </c>
      <c r="G1387" t="s">
        <v>28</v>
      </c>
      <c r="H1387" s="82">
        <v>45873</v>
      </c>
      <c r="I1387" s="40">
        <v>40</v>
      </c>
      <c r="J1387" s="61">
        <v>0</v>
      </c>
      <c r="K1387" s="61">
        <v>0</v>
      </c>
    </row>
    <row r="1388" spans="5:11" x14ac:dyDescent="0.35">
      <c r="E1388" t="s">
        <v>878</v>
      </c>
      <c r="F1388" t="s">
        <v>1203</v>
      </c>
      <c r="G1388" t="s">
        <v>28</v>
      </c>
      <c r="H1388" s="82">
        <v>45880</v>
      </c>
      <c r="I1388" s="40">
        <v>40</v>
      </c>
      <c r="J1388" s="61">
        <v>0</v>
      </c>
      <c r="K1388" s="61">
        <v>0</v>
      </c>
    </row>
    <row r="1389" spans="5:11" x14ac:dyDescent="0.35">
      <c r="E1389" t="s">
        <v>878</v>
      </c>
      <c r="F1389" t="s">
        <v>1203</v>
      </c>
      <c r="G1389" t="s">
        <v>28</v>
      </c>
      <c r="H1389" s="82">
        <v>45887</v>
      </c>
      <c r="I1389" s="40">
        <v>40</v>
      </c>
      <c r="J1389" s="61">
        <v>0</v>
      </c>
      <c r="K1389" s="61">
        <v>0</v>
      </c>
    </row>
    <row r="1390" spans="5:11" x14ac:dyDescent="0.35">
      <c r="E1390" t="s">
        <v>878</v>
      </c>
      <c r="F1390" t="s">
        <v>1203</v>
      </c>
      <c r="G1390" t="s">
        <v>28</v>
      </c>
      <c r="H1390" s="82">
        <v>45894</v>
      </c>
      <c r="I1390" s="40">
        <v>40</v>
      </c>
      <c r="J1390" s="61">
        <v>0</v>
      </c>
      <c r="K1390" s="61">
        <v>0</v>
      </c>
    </row>
    <row r="1391" spans="5:11" x14ac:dyDescent="0.35">
      <c r="E1391" t="s">
        <v>878</v>
      </c>
      <c r="F1391" t="s">
        <v>1202</v>
      </c>
      <c r="G1391" t="s">
        <v>29</v>
      </c>
      <c r="H1391" s="82">
        <v>45880</v>
      </c>
      <c r="I1391" s="40">
        <v>40</v>
      </c>
      <c r="J1391" s="61">
        <v>0</v>
      </c>
      <c r="K1391" s="61">
        <v>0</v>
      </c>
    </row>
    <row r="1392" spans="5:11" x14ac:dyDescent="0.35">
      <c r="E1392" t="s">
        <v>878</v>
      </c>
      <c r="F1392" t="s">
        <v>1202</v>
      </c>
      <c r="G1392" t="s">
        <v>29</v>
      </c>
      <c r="H1392" s="82">
        <v>45887</v>
      </c>
      <c r="I1392" s="40">
        <v>40</v>
      </c>
      <c r="J1392" s="61">
        <v>0</v>
      </c>
      <c r="K1392" s="61">
        <v>0</v>
      </c>
    </row>
    <row r="1393" spans="5:11" x14ac:dyDescent="0.35">
      <c r="E1393" t="s">
        <v>878</v>
      </c>
      <c r="F1393" t="s">
        <v>1202</v>
      </c>
      <c r="G1393" t="s">
        <v>29</v>
      </c>
      <c r="H1393" s="82">
        <v>45894</v>
      </c>
      <c r="I1393" s="40">
        <v>40</v>
      </c>
      <c r="J1393" s="61">
        <v>0</v>
      </c>
      <c r="K1393" s="61">
        <v>0</v>
      </c>
    </row>
    <row r="1394" spans="5:11" x14ac:dyDescent="0.35">
      <c r="E1394" t="s">
        <v>878</v>
      </c>
      <c r="F1394" t="s">
        <v>1202</v>
      </c>
      <c r="G1394" t="s">
        <v>29</v>
      </c>
      <c r="H1394" s="82">
        <v>45901</v>
      </c>
      <c r="I1394" s="40">
        <v>40</v>
      </c>
      <c r="J1394" s="61">
        <v>0</v>
      </c>
      <c r="K1394" s="61">
        <v>0</v>
      </c>
    </row>
    <row r="1395" spans="5:11" x14ac:dyDescent="0.35">
      <c r="E1395" t="s">
        <v>878</v>
      </c>
      <c r="F1395" t="s">
        <v>1249</v>
      </c>
      <c r="G1395" t="s">
        <v>26</v>
      </c>
      <c r="H1395" s="82">
        <v>45877</v>
      </c>
      <c r="I1395" s="40">
        <v>10</v>
      </c>
      <c r="J1395" s="61">
        <v>0</v>
      </c>
      <c r="K1395" s="61">
        <v>0</v>
      </c>
    </row>
    <row r="1396" spans="5:11" x14ac:dyDescent="0.35">
      <c r="E1396" t="s">
        <v>878</v>
      </c>
      <c r="F1396" t="s">
        <v>1249</v>
      </c>
      <c r="G1396" t="s">
        <v>26</v>
      </c>
      <c r="H1396" s="82">
        <v>45884</v>
      </c>
      <c r="I1396" s="40">
        <v>10</v>
      </c>
      <c r="J1396" s="61">
        <v>0</v>
      </c>
      <c r="K1396" s="61">
        <v>0</v>
      </c>
    </row>
    <row r="1397" spans="5:11" x14ac:dyDescent="0.35">
      <c r="E1397" t="s">
        <v>878</v>
      </c>
      <c r="F1397" t="s">
        <v>1249</v>
      </c>
      <c r="G1397" t="s">
        <v>26</v>
      </c>
      <c r="H1397" s="82">
        <v>45891</v>
      </c>
      <c r="I1397" s="40">
        <v>10</v>
      </c>
      <c r="J1397" s="61">
        <v>0</v>
      </c>
      <c r="K1397" s="61">
        <v>0</v>
      </c>
    </row>
    <row r="1398" spans="5:11" x14ac:dyDescent="0.35">
      <c r="E1398" t="s">
        <v>878</v>
      </c>
      <c r="F1398" t="s">
        <v>1249</v>
      </c>
      <c r="G1398" t="s">
        <v>26</v>
      </c>
      <c r="H1398" s="82">
        <v>45898</v>
      </c>
      <c r="I1398" s="40">
        <v>10</v>
      </c>
      <c r="J1398" s="61">
        <v>0</v>
      </c>
      <c r="K1398" s="61">
        <v>0</v>
      </c>
    </row>
    <row r="1399" spans="5:11" x14ac:dyDescent="0.35">
      <c r="E1399" t="s">
        <v>878</v>
      </c>
      <c r="F1399" t="s">
        <v>1248</v>
      </c>
      <c r="G1399" t="s">
        <v>27</v>
      </c>
      <c r="H1399" s="82">
        <v>45884</v>
      </c>
      <c r="I1399" s="40">
        <v>10</v>
      </c>
      <c r="J1399" s="61">
        <v>0</v>
      </c>
      <c r="K1399" s="61">
        <v>0</v>
      </c>
    </row>
    <row r="1400" spans="5:11" x14ac:dyDescent="0.35">
      <c r="E1400" t="s">
        <v>878</v>
      </c>
      <c r="F1400" t="s">
        <v>1248</v>
      </c>
      <c r="G1400" t="s">
        <v>27</v>
      </c>
      <c r="H1400" s="82">
        <v>45891</v>
      </c>
      <c r="I1400" s="40">
        <v>10</v>
      </c>
      <c r="J1400" s="61">
        <v>0</v>
      </c>
      <c r="K1400" s="61">
        <v>0</v>
      </c>
    </row>
    <row r="1401" spans="5:11" x14ac:dyDescent="0.35">
      <c r="E1401" t="s">
        <v>878</v>
      </c>
      <c r="F1401" t="s">
        <v>1248</v>
      </c>
      <c r="G1401" t="s">
        <v>27</v>
      </c>
      <c r="H1401" s="82">
        <v>45898</v>
      </c>
      <c r="I1401" s="40">
        <v>10</v>
      </c>
      <c r="J1401" s="61">
        <v>0</v>
      </c>
      <c r="K1401" s="61">
        <v>0</v>
      </c>
    </row>
    <row r="1402" spans="5:11" x14ac:dyDescent="0.35">
      <c r="E1402" t="s">
        <v>878</v>
      </c>
      <c r="F1402" t="s">
        <v>1248</v>
      </c>
      <c r="G1402" t="s">
        <v>27</v>
      </c>
      <c r="H1402" s="82">
        <v>45905</v>
      </c>
      <c r="I1402" s="40">
        <v>10</v>
      </c>
      <c r="J1402" s="61">
        <v>0</v>
      </c>
      <c r="K1402" s="61">
        <v>0</v>
      </c>
    </row>
    <row r="1403" spans="5:11" x14ac:dyDescent="0.35">
      <c r="E1403" t="s">
        <v>878</v>
      </c>
      <c r="F1403" t="s">
        <v>1290</v>
      </c>
      <c r="G1403" t="s">
        <v>29</v>
      </c>
      <c r="H1403" s="82">
        <v>45872</v>
      </c>
      <c r="I1403" s="40">
        <v>30</v>
      </c>
      <c r="J1403" s="61">
        <v>225</v>
      </c>
      <c r="K1403" s="61">
        <v>6750</v>
      </c>
    </row>
    <row r="1404" spans="5:11" x14ac:dyDescent="0.35">
      <c r="E1404" t="s">
        <v>878</v>
      </c>
      <c r="F1404" t="s">
        <v>1290</v>
      </c>
      <c r="G1404" t="s">
        <v>29</v>
      </c>
      <c r="H1404" s="82">
        <v>45879</v>
      </c>
      <c r="I1404" s="40">
        <v>30</v>
      </c>
      <c r="J1404" s="61">
        <v>225</v>
      </c>
      <c r="K1404" s="61">
        <v>6750</v>
      </c>
    </row>
    <row r="1405" spans="5:11" x14ac:dyDescent="0.35">
      <c r="E1405" t="s">
        <v>878</v>
      </c>
      <c r="F1405" t="s">
        <v>1290</v>
      </c>
      <c r="G1405" t="s">
        <v>29</v>
      </c>
      <c r="H1405" s="82">
        <v>45886</v>
      </c>
      <c r="I1405" s="40">
        <v>30</v>
      </c>
      <c r="J1405" s="61">
        <v>225</v>
      </c>
      <c r="K1405" s="61">
        <v>6750</v>
      </c>
    </row>
    <row r="1406" spans="5:11" x14ac:dyDescent="0.35">
      <c r="E1406" t="s">
        <v>878</v>
      </c>
      <c r="F1406" t="s">
        <v>1290</v>
      </c>
      <c r="G1406" t="s">
        <v>29</v>
      </c>
      <c r="H1406" s="82">
        <v>45893</v>
      </c>
      <c r="I1406" s="40">
        <v>30</v>
      </c>
      <c r="J1406" s="61">
        <v>225</v>
      </c>
      <c r="K1406" s="61">
        <v>6750</v>
      </c>
    </row>
    <row r="1407" spans="5:11" x14ac:dyDescent="0.35">
      <c r="E1407" t="s">
        <v>878</v>
      </c>
      <c r="F1407" t="s">
        <v>1290</v>
      </c>
      <c r="G1407" t="s">
        <v>29</v>
      </c>
      <c r="H1407" s="82">
        <v>45900</v>
      </c>
      <c r="I1407" s="40">
        <v>30</v>
      </c>
      <c r="J1407" s="61">
        <v>225</v>
      </c>
      <c r="K1407" s="61">
        <v>6750</v>
      </c>
    </row>
    <row r="1408" spans="5:11" x14ac:dyDescent="0.35">
      <c r="E1408" t="s">
        <v>878</v>
      </c>
      <c r="F1408" t="s">
        <v>1290</v>
      </c>
      <c r="G1408" t="s">
        <v>29</v>
      </c>
      <c r="H1408" s="82">
        <v>45907</v>
      </c>
      <c r="I1408" s="40">
        <v>30</v>
      </c>
      <c r="J1408" s="61">
        <v>225</v>
      </c>
      <c r="K1408" s="61">
        <v>6750</v>
      </c>
    </row>
    <row r="1409" spans="5:11" x14ac:dyDescent="0.35">
      <c r="E1409" t="s">
        <v>878</v>
      </c>
      <c r="F1409" t="s">
        <v>1291</v>
      </c>
      <c r="G1409" t="s">
        <v>28</v>
      </c>
      <c r="H1409" s="82">
        <v>45865</v>
      </c>
      <c r="I1409" s="40">
        <v>30</v>
      </c>
      <c r="J1409" s="61">
        <v>225</v>
      </c>
      <c r="K1409" s="61">
        <v>6750</v>
      </c>
    </row>
    <row r="1410" spans="5:11" x14ac:dyDescent="0.35">
      <c r="E1410" t="s">
        <v>878</v>
      </c>
      <c r="F1410" t="s">
        <v>1291</v>
      </c>
      <c r="G1410" t="s">
        <v>28</v>
      </c>
      <c r="H1410" s="82">
        <v>45872</v>
      </c>
      <c r="I1410" s="40">
        <v>30</v>
      </c>
      <c r="J1410" s="61">
        <v>225</v>
      </c>
      <c r="K1410" s="61">
        <v>6750</v>
      </c>
    </row>
    <row r="1411" spans="5:11" x14ac:dyDescent="0.35">
      <c r="E1411" t="s">
        <v>878</v>
      </c>
      <c r="F1411" t="s">
        <v>1291</v>
      </c>
      <c r="G1411" t="s">
        <v>28</v>
      </c>
      <c r="H1411" s="82">
        <v>45879</v>
      </c>
      <c r="I1411" s="40">
        <v>30</v>
      </c>
      <c r="J1411" s="61">
        <v>225</v>
      </c>
      <c r="K1411" s="61">
        <v>6750</v>
      </c>
    </row>
    <row r="1412" spans="5:11" x14ac:dyDescent="0.35">
      <c r="E1412" t="s">
        <v>878</v>
      </c>
      <c r="F1412" t="s">
        <v>1291</v>
      </c>
      <c r="G1412" t="s">
        <v>28</v>
      </c>
      <c r="H1412" s="82">
        <v>45886</v>
      </c>
      <c r="I1412" s="40">
        <v>30</v>
      </c>
      <c r="J1412" s="61">
        <v>225</v>
      </c>
      <c r="K1412" s="61">
        <v>6750</v>
      </c>
    </row>
    <row r="1413" spans="5:11" x14ac:dyDescent="0.35">
      <c r="E1413" t="s">
        <v>878</v>
      </c>
      <c r="F1413" t="s">
        <v>1291</v>
      </c>
      <c r="G1413" t="s">
        <v>28</v>
      </c>
      <c r="H1413" s="82">
        <v>45893</v>
      </c>
      <c r="I1413" s="40">
        <v>30</v>
      </c>
      <c r="J1413" s="61">
        <v>225</v>
      </c>
      <c r="K1413" s="61">
        <v>6750</v>
      </c>
    </row>
    <row r="1414" spans="5:11" x14ac:dyDescent="0.35">
      <c r="E1414" t="s">
        <v>878</v>
      </c>
      <c r="F1414" t="s">
        <v>1291</v>
      </c>
      <c r="G1414" t="s">
        <v>28</v>
      </c>
      <c r="H1414" s="82">
        <v>45900</v>
      </c>
      <c r="I1414" s="40">
        <v>30</v>
      </c>
      <c r="J1414" s="61">
        <v>225</v>
      </c>
      <c r="K1414" s="61">
        <v>6750</v>
      </c>
    </row>
    <row r="1415" spans="5:11" x14ac:dyDescent="0.35">
      <c r="E1415" t="s">
        <v>949</v>
      </c>
      <c r="F1415" t="s">
        <v>922</v>
      </c>
      <c r="G1415" t="s">
        <v>130</v>
      </c>
      <c r="H1415" s="82">
        <v>45864</v>
      </c>
      <c r="I1415" s="40">
        <v>30</v>
      </c>
      <c r="J1415" s="61">
        <v>0</v>
      </c>
      <c r="K1415" s="61">
        <v>0</v>
      </c>
    </row>
    <row r="1416" spans="5:11" x14ac:dyDescent="0.35">
      <c r="E1416" t="s">
        <v>949</v>
      </c>
      <c r="F1416" t="s">
        <v>921</v>
      </c>
      <c r="G1416" t="s">
        <v>126</v>
      </c>
      <c r="H1416" s="82">
        <v>45871</v>
      </c>
      <c r="I1416" s="40">
        <v>30</v>
      </c>
      <c r="J1416" s="61">
        <v>0</v>
      </c>
      <c r="K1416" s="61">
        <v>0</v>
      </c>
    </row>
    <row r="1417" spans="5:11" x14ac:dyDescent="0.35">
      <c r="E1417" t="s">
        <v>949</v>
      </c>
      <c r="F1417" t="s">
        <v>1203</v>
      </c>
      <c r="G1417" t="s">
        <v>28</v>
      </c>
      <c r="H1417" s="82">
        <v>45866</v>
      </c>
      <c r="I1417" s="40">
        <v>30</v>
      </c>
      <c r="J1417" s="61">
        <v>0</v>
      </c>
      <c r="K1417" s="61">
        <v>0</v>
      </c>
    </row>
    <row r="1418" spans="5:11" x14ac:dyDescent="0.35">
      <c r="E1418" t="s">
        <v>949</v>
      </c>
      <c r="F1418" t="s">
        <v>1202</v>
      </c>
      <c r="G1418" t="s">
        <v>29</v>
      </c>
      <c r="H1418" s="82">
        <v>45873</v>
      </c>
      <c r="I1418" s="40">
        <v>30</v>
      </c>
      <c r="J1418" s="61">
        <v>0</v>
      </c>
      <c r="K1418" s="61">
        <v>0</v>
      </c>
    </row>
    <row r="1419" spans="5:11" x14ac:dyDescent="0.35">
      <c r="E1419" t="s">
        <v>1011</v>
      </c>
      <c r="F1419" t="s">
        <v>190</v>
      </c>
      <c r="G1419" t="s">
        <v>115</v>
      </c>
      <c r="H1419" s="82">
        <v>45863</v>
      </c>
      <c r="I1419" s="40">
        <v>0</v>
      </c>
      <c r="J1419" s="61">
        <v>0</v>
      </c>
      <c r="K1419" s="61">
        <v>0</v>
      </c>
    </row>
    <row r="1420" spans="5:11" x14ac:dyDescent="0.35">
      <c r="E1420" t="s">
        <v>1011</v>
      </c>
      <c r="F1420" t="s">
        <v>190</v>
      </c>
      <c r="G1420" t="s">
        <v>115</v>
      </c>
      <c r="H1420" s="82">
        <v>45870</v>
      </c>
      <c r="I1420" s="40">
        <v>0</v>
      </c>
      <c r="J1420" s="61">
        <v>0</v>
      </c>
      <c r="K1420" s="61">
        <v>0</v>
      </c>
    </row>
    <row r="1421" spans="5:11" x14ac:dyDescent="0.35">
      <c r="E1421" t="s">
        <v>1011</v>
      </c>
      <c r="F1421" t="s">
        <v>190</v>
      </c>
      <c r="G1421" t="s">
        <v>115</v>
      </c>
      <c r="H1421" s="82">
        <v>45877</v>
      </c>
      <c r="I1421" s="40">
        <v>0</v>
      </c>
      <c r="J1421" s="61">
        <v>0</v>
      </c>
      <c r="K1421" s="61">
        <v>0</v>
      </c>
    </row>
    <row r="1422" spans="5:11" x14ac:dyDescent="0.35">
      <c r="E1422" t="s">
        <v>1011</v>
      </c>
      <c r="F1422" t="s">
        <v>190</v>
      </c>
      <c r="G1422" t="s">
        <v>115</v>
      </c>
      <c r="H1422" s="82">
        <v>45884</v>
      </c>
      <c r="I1422" s="40">
        <v>0</v>
      </c>
      <c r="J1422" s="61">
        <v>0</v>
      </c>
      <c r="K1422" s="61">
        <v>0</v>
      </c>
    </row>
    <row r="1423" spans="5:11" x14ac:dyDescent="0.35">
      <c r="E1423" t="s">
        <v>1011</v>
      </c>
      <c r="F1423" t="s">
        <v>190</v>
      </c>
      <c r="G1423" t="s">
        <v>115</v>
      </c>
      <c r="H1423" s="82">
        <v>45891</v>
      </c>
      <c r="I1423" s="40">
        <v>0</v>
      </c>
      <c r="J1423" s="61">
        <v>0</v>
      </c>
      <c r="K1423" s="61">
        <v>0</v>
      </c>
    </row>
    <row r="1424" spans="5:11" x14ac:dyDescent="0.35">
      <c r="E1424" t="s">
        <v>1011</v>
      </c>
      <c r="F1424" t="s">
        <v>190</v>
      </c>
      <c r="G1424" t="s">
        <v>115</v>
      </c>
      <c r="H1424" s="82">
        <v>45898</v>
      </c>
      <c r="I1424" s="40">
        <v>0</v>
      </c>
      <c r="J1424" s="61">
        <v>0</v>
      </c>
      <c r="K1424" s="61">
        <v>0</v>
      </c>
    </row>
    <row r="1425" spans="5:11" x14ac:dyDescent="0.35">
      <c r="E1425" t="s">
        <v>1011</v>
      </c>
      <c r="F1425" t="s">
        <v>190</v>
      </c>
      <c r="G1425" t="s">
        <v>115</v>
      </c>
      <c r="H1425" s="82">
        <v>45905</v>
      </c>
      <c r="I1425" s="40">
        <v>0</v>
      </c>
      <c r="J1425" s="61">
        <v>0</v>
      </c>
      <c r="K1425" s="61">
        <v>0</v>
      </c>
    </row>
    <row r="1426" spans="5:11" x14ac:dyDescent="0.35">
      <c r="E1426" t="s">
        <v>1011</v>
      </c>
      <c r="F1426" t="s">
        <v>190</v>
      </c>
      <c r="G1426" t="s">
        <v>115</v>
      </c>
      <c r="H1426" s="82">
        <v>45856</v>
      </c>
      <c r="I1426" s="40">
        <v>0</v>
      </c>
      <c r="J1426" s="61">
        <v>0</v>
      </c>
      <c r="K1426" s="61">
        <v>0</v>
      </c>
    </row>
    <row r="1427" spans="5:11" x14ac:dyDescent="0.35">
      <c r="E1427" t="s">
        <v>1011</v>
      </c>
      <c r="F1427" t="s">
        <v>191</v>
      </c>
      <c r="G1427" t="s">
        <v>114</v>
      </c>
      <c r="H1427" s="82">
        <v>45863</v>
      </c>
      <c r="I1427" s="40">
        <v>0</v>
      </c>
      <c r="J1427" s="61">
        <v>0</v>
      </c>
      <c r="K1427" s="61">
        <v>0</v>
      </c>
    </row>
    <row r="1428" spans="5:11" x14ac:dyDescent="0.35">
      <c r="E1428" t="s">
        <v>1011</v>
      </c>
      <c r="F1428" t="s">
        <v>191</v>
      </c>
      <c r="G1428" t="s">
        <v>114</v>
      </c>
      <c r="H1428" s="82">
        <v>45870</v>
      </c>
      <c r="I1428" s="40">
        <v>0</v>
      </c>
      <c r="J1428" s="61">
        <v>0</v>
      </c>
      <c r="K1428" s="61">
        <v>0</v>
      </c>
    </row>
    <row r="1429" spans="5:11" x14ac:dyDescent="0.35">
      <c r="E1429" t="s">
        <v>1011</v>
      </c>
      <c r="F1429" t="s">
        <v>191</v>
      </c>
      <c r="G1429" t="s">
        <v>114</v>
      </c>
      <c r="H1429" s="82">
        <v>45877</v>
      </c>
      <c r="I1429" s="40">
        <v>0</v>
      </c>
      <c r="J1429" s="61">
        <v>0</v>
      </c>
      <c r="K1429" s="61">
        <v>0</v>
      </c>
    </row>
    <row r="1430" spans="5:11" x14ac:dyDescent="0.35">
      <c r="E1430" t="s">
        <v>1011</v>
      </c>
      <c r="F1430" t="s">
        <v>191</v>
      </c>
      <c r="G1430" t="s">
        <v>114</v>
      </c>
      <c r="H1430" s="82">
        <v>45884</v>
      </c>
      <c r="I1430" s="40">
        <v>0</v>
      </c>
      <c r="J1430" s="61">
        <v>0</v>
      </c>
      <c r="K1430" s="61">
        <v>0</v>
      </c>
    </row>
    <row r="1431" spans="5:11" x14ac:dyDescent="0.35">
      <c r="E1431" t="s">
        <v>1011</v>
      </c>
      <c r="F1431" t="s">
        <v>191</v>
      </c>
      <c r="G1431" t="s">
        <v>114</v>
      </c>
      <c r="H1431" s="82">
        <v>45891</v>
      </c>
      <c r="I1431" s="40">
        <v>0</v>
      </c>
      <c r="J1431" s="61">
        <v>0</v>
      </c>
      <c r="K1431" s="61">
        <v>0</v>
      </c>
    </row>
    <row r="1432" spans="5:11" x14ac:dyDescent="0.35">
      <c r="E1432" t="s">
        <v>1011</v>
      </c>
      <c r="F1432" t="s">
        <v>191</v>
      </c>
      <c r="G1432" t="s">
        <v>114</v>
      </c>
      <c r="H1432" s="82">
        <v>45898</v>
      </c>
      <c r="I1432" s="40">
        <v>0</v>
      </c>
      <c r="J1432" s="61">
        <v>0</v>
      </c>
      <c r="K1432" s="61">
        <v>0</v>
      </c>
    </row>
    <row r="1433" spans="5:11" x14ac:dyDescent="0.35">
      <c r="E1433" t="s">
        <v>1011</v>
      </c>
      <c r="F1433" t="s">
        <v>191</v>
      </c>
      <c r="G1433" t="s">
        <v>114</v>
      </c>
      <c r="H1433" s="82">
        <v>45905</v>
      </c>
      <c r="I1433" s="40">
        <v>0</v>
      </c>
      <c r="J1433" s="61">
        <v>0</v>
      </c>
      <c r="K1433" s="61">
        <v>0</v>
      </c>
    </row>
    <row r="1434" spans="5:11" x14ac:dyDescent="0.35">
      <c r="E1434" t="s">
        <v>1011</v>
      </c>
      <c r="F1434" t="s">
        <v>191</v>
      </c>
      <c r="G1434" t="s">
        <v>114</v>
      </c>
      <c r="H1434" s="82">
        <v>45912</v>
      </c>
      <c r="I1434" s="40">
        <v>0</v>
      </c>
      <c r="J1434" s="61">
        <v>0</v>
      </c>
      <c r="K1434" s="61">
        <v>0</v>
      </c>
    </row>
    <row r="1435" spans="5:11" x14ac:dyDescent="0.35">
      <c r="E1435" t="s">
        <v>1011</v>
      </c>
      <c r="F1435" t="s">
        <v>777</v>
      </c>
      <c r="G1435" t="s">
        <v>532</v>
      </c>
      <c r="H1435" s="82">
        <v>45866</v>
      </c>
      <c r="I1435" s="40">
        <v>4</v>
      </c>
      <c r="J1435" s="61">
        <v>215</v>
      </c>
      <c r="K1435" s="61">
        <v>860</v>
      </c>
    </row>
    <row r="1436" spans="5:11" x14ac:dyDescent="0.35">
      <c r="E1436" t="s">
        <v>1011</v>
      </c>
      <c r="F1436" t="s">
        <v>777</v>
      </c>
      <c r="G1436" t="s">
        <v>532</v>
      </c>
      <c r="H1436" s="82">
        <v>45873</v>
      </c>
      <c r="I1436" s="40">
        <v>4</v>
      </c>
      <c r="J1436" s="61">
        <v>215</v>
      </c>
      <c r="K1436" s="61">
        <v>860</v>
      </c>
    </row>
    <row r="1437" spans="5:11" x14ac:dyDescent="0.35">
      <c r="E1437" t="s">
        <v>1011</v>
      </c>
      <c r="F1437" t="s">
        <v>777</v>
      </c>
      <c r="G1437" t="s">
        <v>532</v>
      </c>
      <c r="H1437" s="82">
        <v>45880</v>
      </c>
      <c r="I1437" s="40">
        <v>4</v>
      </c>
      <c r="J1437" s="61">
        <v>215</v>
      </c>
      <c r="K1437" s="61">
        <v>860</v>
      </c>
    </row>
    <row r="1438" spans="5:11" x14ac:dyDescent="0.35">
      <c r="E1438" t="s">
        <v>1011</v>
      </c>
      <c r="F1438" t="s">
        <v>777</v>
      </c>
      <c r="G1438" t="s">
        <v>532</v>
      </c>
      <c r="H1438" s="82">
        <v>45887</v>
      </c>
      <c r="I1438" s="40">
        <v>4</v>
      </c>
      <c r="J1438" s="61">
        <v>215</v>
      </c>
      <c r="K1438" s="61">
        <v>860</v>
      </c>
    </row>
    <row r="1439" spans="5:11" x14ac:dyDescent="0.35">
      <c r="E1439" t="s">
        <v>1011</v>
      </c>
      <c r="F1439" t="s">
        <v>777</v>
      </c>
      <c r="G1439" t="s">
        <v>532</v>
      </c>
      <c r="H1439" s="82">
        <v>45894</v>
      </c>
      <c r="I1439" s="40">
        <v>4</v>
      </c>
      <c r="J1439" s="61">
        <v>215</v>
      </c>
      <c r="K1439" s="61">
        <v>860</v>
      </c>
    </row>
    <row r="1440" spans="5:11" x14ac:dyDescent="0.35">
      <c r="E1440" t="s">
        <v>1011</v>
      </c>
      <c r="F1440" t="s">
        <v>777</v>
      </c>
      <c r="G1440" t="s">
        <v>532</v>
      </c>
      <c r="H1440" s="82">
        <v>45901</v>
      </c>
      <c r="I1440" s="40">
        <v>4</v>
      </c>
      <c r="J1440" s="61">
        <v>215</v>
      </c>
      <c r="K1440" s="61">
        <v>860</v>
      </c>
    </row>
    <row r="1441" spans="5:11" x14ac:dyDescent="0.35">
      <c r="E1441" t="s">
        <v>1011</v>
      </c>
      <c r="F1441" t="s">
        <v>777</v>
      </c>
      <c r="G1441" t="s">
        <v>532</v>
      </c>
      <c r="H1441" s="82">
        <v>45859</v>
      </c>
      <c r="I1441" s="40">
        <v>4</v>
      </c>
      <c r="J1441" s="61">
        <v>215</v>
      </c>
      <c r="K1441" s="61">
        <v>860</v>
      </c>
    </row>
    <row r="1442" spans="5:11" x14ac:dyDescent="0.35">
      <c r="E1442" t="s">
        <v>1011</v>
      </c>
      <c r="F1442" t="s">
        <v>768</v>
      </c>
      <c r="G1442" t="s">
        <v>530</v>
      </c>
      <c r="H1442" s="82">
        <v>45866</v>
      </c>
      <c r="I1442" s="40">
        <v>4</v>
      </c>
      <c r="J1442" s="61">
        <v>215</v>
      </c>
      <c r="K1442" s="61">
        <v>860</v>
      </c>
    </row>
    <row r="1443" spans="5:11" x14ac:dyDescent="0.35">
      <c r="E1443" t="s">
        <v>1011</v>
      </c>
      <c r="F1443" t="s">
        <v>768</v>
      </c>
      <c r="G1443" t="s">
        <v>530</v>
      </c>
      <c r="H1443" s="82">
        <v>45873</v>
      </c>
      <c r="I1443" s="40">
        <v>4</v>
      </c>
      <c r="J1443" s="61">
        <v>215</v>
      </c>
      <c r="K1443" s="61">
        <v>860</v>
      </c>
    </row>
    <row r="1444" spans="5:11" x14ac:dyDescent="0.35">
      <c r="E1444" t="s">
        <v>1011</v>
      </c>
      <c r="F1444" t="s">
        <v>768</v>
      </c>
      <c r="G1444" t="s">
        <v>530</v>
      </c>
      <c r="H1444" s="82">
        <v>45880</v>
      </c>
      <c r="I1444" s="40">
        <v>4</v>
      </c>
      <c r="J1444" s="61">
        <v>215</v>
      </c>
      <c r="K1444" s="61">
        <v>860</v>
      </c>
    </row>
    <row r="1445" spans="5:11" x14ac:dyDescent="0.35">
      <c r="E1445" t="s">
        <v>1011</v>
      </c>
      <c r="F1445" t="s">
        <v>768</v>
      </c>
      <c r="G1445" t="s">
        <v>530</v>
      </c>
      <c r="H1445" s="82">
        <v>45887</v>
      </c>
      <c r="I1445" s="40">
        <v>4</v>
      </c>
      <c r="J1445" s="61">
        <v>215</v>
      </c>
      <c r="K1445" s="61">
        <v>860</v>
      </c>
    </row>
    <row r="1446" spans="5:11" x14ac:dyDescent="0.35">
      <c r="E1446" t="s">
        <v>1011</v>
      </c>
      <c r="F1446" t="s">
        <v>768</v>
      </c>
      <c r="G1446" t="s">
        <v>530</v>
      </c>
      <c r="H1446" s="82">
        <v>45894</v>
      </c>
      <c r="I1446" s="40">
        <v>4</v>
      </c>
      <c r="J1446" s="61">
        <v>215</v>
      </c>
      <c r="K1446" s="61">
        <v>860</v>
      </c>
    </row>
    <row r="1447" spans="5:11" x14ac:dyDescent="0.35">
      <c r="E1447" t="s">
        <v>1011</v>
      </c>
      <c r="F1447" t="s">
        <v>768</v>
      </c>
      <c r="G1447" t="s">
        <v>530</v>
      </c>
      <c r="H1447" s="82">
        <v>45901</v>
      </c>
      <c r="I1447" s="40">
        <v>4</v>
      </c>
      <c r="J1447" s="61">
        <v>215</v>
      </c>
      <c r="K1447" s="61">
        <v>860</v>
      </c>
    </row>
    <row r="1448" spans="5:11" x14ac:dyDescent="0.35">
      <c r="E1448" t="s">
        <v>1011</v>
      </c>
      <c r="F1448" t="s">
        <v>768</v>
      </c>
      <c r="G1448" t="s">
        <v>530</v>
      </c>
      <c r="H1448" s="82">
        <v>45908</v>
      </c>
      <c r="I1448" s="40">
        <v>4</v>
      </c>
      <c r="J1448" s="61">
        <v>215</v>
      </c>
      <c r="K1448" s="61">
        <v>860</v>
      </c>
    </row>
    <row r="1449" spans="5:11" x14ac:dyDescent="0.35">
      <c r="E1449" t="s">
        <v>1011</v>
      </c>
      <c r="F1449" t="s">
        <v>922</v>
      </c>
      <c r="G1449" t="s">
        <v>130</v>
      </c>
      <c r="H1449" s="82">
        <v>45899</v>
      </c>
      <c r="I1449" s="40">
        <v>0</v>
      </c>
      <c r="J1449" s="61">
        <v>0</v>
      </c>
      <c r="K1449" s="61">
        <v>0</v>
      </c>
    </row>
    <row r="1450" spans="5:11" x14ac:dyDescent="0.35">
      <c r="E1450" t="s">
        <v>1011</v>
      </c>
      <c r="F1450" t="s">
        <v>922</v>
      </c>
      <c r="G1450" t="s">
        <v>130</v>
      </c>
      <c r="H1450" s="82">
        <v>45864</v>
      </c>
      <c r="I1450" s="40">
        <v>0</v>
      </c>
      <c r="J1450" s="61">
        <v>0</v>
      </c>
      <c r="K1450" s="61">
        <v>0</v>
      </c>
    </row>
    <row r="1451" spans="5:11" x14ac:dyDescent="0.35">
      <c r="E1451" t="s">
        <v>1011</v>
      </c>
      <c r="F1451" t="s">
        <v>922</v>
      </c>
      <c r="G1451" t="s">
        <v>130</v>
      </c>
      <c r="H1451" s="82">
        <v>45871</v>
      </c>
      <c r="I1451" s="40">
        <v>0</v>
      </c>
      <c r="J1451" s="61">
        <v>0</v>
      </c>
      <c r="K1451" s="61">
        <v>0</v>
      </c>
    </row>
    <row r="1452" spans="5:11" x14ac:dyDescent="0.35">
      <c r="E1452" t="s">
        <v>1011</v>
      </c>
      <c r="F1452" t="s">
        <v>922</v>
      </c>
      <c r="G1452" t="s">
        <v>130</v>
      </c>
      <c r="H1452" s="82">
        <v>45878</v>
      </c>
      <c r="I1452" s="40">
        <v>0</v>
      </c>
      <c r="J1452" s="61">
        <v>0</v>
      </c>
      <c r="K1452" s="61">
        <v>0</v>
      </c>
    </row>
    <row r="1453" spans="5:11" x14ac:dyDescent="0.35">
      <c r="E1453" t="s">
        <v>1011</v>
      </c>
      <c r="F1453" t="s">
        <v>922</v>
      </c>
      <c r="G1453" t="s">
        <v>130</v>
      </c>
      <c r="H1453" s="82">
        <v>45885</v>
      </c>
      <c r="I1453" s="40">
        <v>0</v>
      </c>
      <c r="J1453" s="61">
        <v>0</v>
      </c>
      <c r="K1453" s="61">
        <v>0</v>
      </c>
    </row>
    <row r="1454" spans="5:11" x14ac:dyDescent="0.35">
      <c r="E1454" t="s">
        <v>1011</v>
      </c>
      <c r="F1454" t="s">
        <v>922</v>
      </c>
      <c r="G1454" t="s">
        <v>130</v>
      </c>
      <c r="H1454" s="82">
        <v>45892</v>
      </c>
      <c r="I1454" s="40">
        <v>0</v>
      </c>
      <c r="J1454" s="61">
        <v>0</v>
      </c>
      <c r="K1454" s="61">
        <v>0</v>
      </c>
    </row>
    <row r="1455" spans="5:11" x14ac:dyDescent="0.35">
      <c r="E1455" t="s">
        <v>1011</v>
      </c>
      <c r="F1455" t="s">
        <v>921</v>
      </c>
      <c r="G1455" t="s">
        <v>126</v>
      </c>
      <c r="H1455" s="82">
        <v>45899</v>
      </c>
      <c r="I1455" s="40">
        <v>0</v>
      </c>
      <c r="J1455" s="61">
        <v>0</v>
      </c>
      <c r="K1455" s="61">
        <v>0</v>
      </c>
    </row>
    <row r="1456" spans="5:11" x14ac:dyDescent="0.35">
      <c r="E1456" t="s">
        <v>1011</v>
      </c>
      <c r="F1456" t="s">
        <v>921</v>
      </c>
      <c r="G1456" t="s">
        <v>126</v>
      </c>
      <c r="H1456" s="82">
        <v>45906</v>
      </c>
      <c r="I1456" s="40">
        <v>0</v>
      </c>
      <c r="J1456" s="61">
        <v>0</v>
      </c>
      <c r="K1456" s="61">
        <v>0</v>
      </c>
    </row>
    <row r="1457" spans="5:11" x14ac:dyDescent="0.35">
      <c r="E1457" t="s">
        <v>1011</v>
      </c>
      <c r="F1457" t="s">
        <v>921</v>
      </c>
      <c r="G1457" t="s">
        <v>126</v>
      </c>
      <c r="H1457" s="82">
        <v>45871</v>
      </c>
      <c r="I1457" s="40">
        <v>0</v>
      </c>
      <c r="J1457" s="61">
        <v>0</v>
      </c>
      <c r="K1457" s="61">
        <v>0</v>
      </c>
    </row>
    <row r="1458" spans="5:11" x14ac:dyDescent="0.35">
      <c r="E1458" t="s">
        <v>1011</v>
      </c>
      <c r="F1458" t="s">
        <v>921</v>
      </c>
      <c r="G1458" t="s">
        <v>126</v>
      </c>
      <c r="H1458" s="82">
        <v>45878</v>
      </c>
      <c r="I1458" s="40">
        <v>0</v>
      </c>
      <c r="J1458" s="61">
        <v>0</v>
      </c>
      <c r="K1458" s="61">
        <v>0</v>
      </c>
    </row>
    <row r="1459" spans="5:11" x14ac:dyDescent="0.35">
      <c r="E1459" t="s">
        <v>1011</v>
      </c>
      <c r="F1459" t="s">
        <v>921</v>
      </c>
      <c r="G1459" t="s">
        <v>126</v>
      </c>
      <c r="H1459" s="82">
        <v>45885</v>
      </c>
      <c r="I1459" s="40">
        <v>0</v>
      </c>
      <c r="J1459" s="61">
        <v>0</v>
      </c>
      <c r="K1459" s="61">
        <v>0</v>
      </c>
    </row>
    <row r="1460" spans="5:11" x14ac:dyDescent="0.35">
      <c r="E1460" t="s">
        <v>1011</v>
      </c>
      <c r="F1460" t="s">
        <v>921</v>
      </c>
      <c r="G1460" t="s">
        <v>126</v>
      </c>
      <c r="H1460" s="82">
        <v>45892</v>
      </c>
      <c r="I1460" s="40">
        <v>0</v>
      </c>
      <c r="J1460" s="61">
        <v>0</v>
      </c>
      <c r="K1460" s="61">
        <v>0</v>
      </c>
    </row>
    <row r="1461" spans="5:11" x14ac:dyDescent="0.35">
      <c r="E1461" t="s">
        <v>1011</v>
      </c>
      <c r="F1461" t="s">
        <v>800</v>
      </c>
      <c r="G1461" t="s">
        <v>799</v>
      </c>
      <c r="H1461" s="82">
        <v>45874</v>
      </c>
      <c r="I1461" s="40">
        <v>0</v>
      </c>
      <c r="J1461" s="61">
        <v>0</v>
      </c>
      <c r="K1461" s="61">
        <v>0</v>
      </c>
    </row>
    <row r="1462" spans="5:11" x14ac:dyDescent="0.35">
      <c r="E1462" t="s">
        <v>1011</v>
      </c>
      <c r="F1462" t="s">
        <v>800</v>
      </c>
      <c r="G1462" t="s">
        <v>799</v>
      </c>
      <c r="H1462" s="82">
        <v>45881</v>
      </c>
      <c r="I1462" s="40">
        <v>0</v>
      </c>
      <c r="J1462" s="61">
        <v>0</v>
      </c>
      <c r="K1462" s="61">
        <v>0</v>
      </c>
    </row>
    <row r="1463" spans="5:11" x14ac:dyDescent="0.35">
      <c r="E1463" t="s">
        <v>1011</v>
      </c>
      <c r="F1463" t="s">
        <v>800</v>
      </c>
      <c r="G1463" t="s">
        <v>799</v>
      </c>
      <c r="H1463" s="82">
        <v>45888</v>
      </c>
      <c r="I1463" s="40">
        <v>0</v>
      </c>
      <c r="J1463" s="61">
        <v>0</v>
      </c>
      <c r="K1463" s="61">
        <v>0</v>
      </c>
    </row>
    <row r="1464" spans="5:11" x14ac:dyDescent="0.35">
      <c r="E1464" t="s">
        <v>1011</v>
      </c>
      <c r="F1464" t="s">
        <v>800</v>
      </c>
      <c r="G1464" t="s">
        <v>799</v>
      </c>
      <c r="H1464" s="82">
        <v>45895</v>
      </c>
      <c r="I1464" s="40">
        <v>0</v>
      </c>
      <c r="J1464" s="61">
        <v>0</v>
      </c>
      <c r="K1464" s="61">
        <v>0</v>
      </c>
    </row>
    <row r="1465" spans="5:11" x14ac:dyDescent="0.35">
      <c r="E1465" t="s">
        <v>1011</v>
      </c>
      <c r="F1465" t="s">
        <v>793</v>
      </c>
      <c r="G1465" t="s">
        <v>792</v>
      </c>
      <c r="H1465" s="82">
        <v>45881</v>
      </c>
      <c r="I1465" s="40">
        <v>0</v>
      </c>
      <c r="J1465" s="61">
        <v>0</v>
      </c>
      <c r="K1465" s="61">
        <v>0</v>
      </c>
    </row>
    <row r="1466" spans="5:11" x14ac:dyDescent="0.35">
      <c r="E1466" t="s">
        <v>1011</v>
      </c>
      <c r="F1466" t="s">
        <v>793</v>
      </c>
      <c r="G1466" t="s">
        <v>792</v>
      </c>
      <c r="H1466" s="82">
        <v>45888</v>
      </c>
      <c r="I1466" s="40">
        <v>0</v>
      </c>
      <c r="J1466" s="61">
        <v>0</v>
      </c>
      <c r="K1466" s="61">
        <v>0</v>
      </c>
    </row>
    <row r="1467" spans="5:11" x14ac:dyDescent="0.35">
      <c r="E1467" t="s">
        <v>1011</v>
      </c>
      <c r="F1467" t="s">
        <v>793</v>
      </c>
      <c r="G1467" t="s">
        <v>792</v>
      </c>
      <c r="H1467" s="82">
        <v>45895</v>
      </c>
      <c r="I1467" s="40">
        <v>0</v>
      </c>
      <c r="J1467" s="61">
        <v>0</v>
      </c>
      <c r="K1467" s="61">
        <v>0</v>
      </c>
    </row>
    <row r="1468" spans="5:11" x14ac:dyDescent="0.35">
      <c r="E1468" t="s">
        <v>1011</v>
      </c>
      <c r="F1468" t="s">
        <v>793</v>
      </c>
      <c r="G1468" t="s">
        <v>792</v>
      </c>
      <c r="H1468" s="82">
        <v>45902</v>
      </c>
      <c r="I1468" s="40">
        <v>0</v>
      </c>
      <c r="J1468" s="61">
        <v>0</v>
      </c>
      <c r="K1468" s="61">
        <v>0</v>
      </c>
    </row>
    <row r="1469" spans="5:11" x14ac:dyDescent="0.35">
      <c r="E1469" t="s">
        <v>1015</v>
      </c>
      <c r="F1469" t="s">
        <v>433</v>
      </c>
      <c r="G1469" t="s">
        <v>418</v>
      </c>
      <c r="H1469" s="82">
        <v>45866</v>
      </c>
      <c r="I1469" s="40">
        <v>0</v>
      </c>
      <c r="J1469" s="61">
        <v>0</v>
      </c>
      <c r="K1469" s="61">
        <v>0</v>
      </c>
    </row>
    <row r="1470" spans="5:11" x14ac:dyDescent="0.35">
      <c r="E1470" t="s">
        <v>1015</v>
      </c>
      <c r="F1470" t="s">
        <v>433</v>
      </c>
      <c r="G1470" t="s">
        <v>418</v>
      </c>
      <c r="H1470" s="82">
        <v>45873</v>
      </c>
      <c r="I1470" s="40">
        <v>0</v>
      </c>
      <c r="J1470" s="61">
        <v>0</v>
      </c>
      <c r="K1470" s="61">
        <v>0</v>
      </c>
    </row>
    <row r="1471" spans="5:11" x14ac:dyDescent="0.35">
      <c r="E1471" t="s">
        <v>1015</v>
      </c>
      <c r="F1471" t="s">
        <v>433</v>
      </c>
      <c r="G1471" t="s">
        <v>418</v>
      </c>
      <c r="H1471" s="82">
        <v>45880</v>
      </c>
      <c r="I1471" s="40">
        <v>0</v>
      </c>
      <c r="J1471" s="61">
        <v>0</v>
      </c>
      <c r="K1471" s="61">
        <v>0</v>
      </c>
    </row>
    <row r="1472" spans="5:11" x14ac:dyDescent="0.35">
      <c r="E1472" t="s">
        <v>1015</v>
      </c>
      <c r="F1472" t="s">
        <v>433</v>
      </c>
      <c r="G1472" t="s">
        <v>418</v>
      </c>
      <c r="H1472" s="82">
        <v>45887</v>
      </c>
      <c r="I1472" s="40">
        <v>0</v>
      </c>
      <c r="J1472" s="61">
        <v>0</v>
      </c>
      <c r="K1472" s="61">
        <v>0</v>
      </c>
    </row>
    <row r="1473" spans="5:11" x14ac:dyDescent="0.35">
      <c r="E1473" t="s">
        <v>1015</v>
      </c>
      <c r="F1473" t="s">
        <v>433</v>
      </c>
      <c r="G1473" t="s">
        <v>418</v>
      </c>
      <c r="H1473" s="82">
        <v>45894</v>
      </c>
      <c r="I1473" s="40">
        <v>0</v>
      </c>
      <c r="J1473" s="61">
        <v>0</v>
      </c>
      <c r="K1473" s="61">
        <v>0</v>
      </c>
    </row>
    <row r="1474" spans="5:11" x14ac:dyDescent="0.35">
      <c r="E1474" t="s">
        <v>1015</v>
      </c>
      <c r="F1474" t="s">
        <v>433</v>
      </c>
      <c r="G1474" t="s">
        <v>418</v>
      </c>
      <c r="H1474" s="82">
        <v>45901</v>
      </c>
      <c r="I1474" s="40">
        <v>0</v>
      </c>
      <c r="J1474" s="61">
        <v>0</v>
      </c>
      <c r="K1474" s="61">
        <v>0</v>
      </c>
    </row>
    <row r="1475" spans="5:11" x14ac:dyDescent="0.35">
      <c r="E1475" t="s">
        <v>1015</v>
      </c>
      <c r="F1475" t="s">
        <v>433</v>
      </c>
      <c r="G1475" t="s">
        <v>418</v>
      </c>
      <c r="H1475" s="82">
        <v>45859</v>
      </c>
      <c r="I1475" s="40">
        <v>0</v>
      </c>
      <c r="J1475" s="61">
        <v>0</v>
      </c>
      <c r="K1475" s="61">
        <v>0</v>
      </c>
    </row>
    <row r="1476" spans="5:11" x14ac:dyDescent="0.35">
      <c r="E1476" t="s">
        <v>1015</v>
      </c>
      <c r="F1476" t="s">
        <v>432</v>
      </c>
      <c r="G1476" t="s">
        <v>416</v>
      </c>
      <c r="H1476" s="82">
        <v>45866</v>
      </c>
      <c r="I1476" s="40">
        <v>0</v>
      </c>
      <c r="J1476" s="61">
        <v>0</v>
      </c>
      <c r="K1476" s="61">
        <v>0</v>
      </c>
    </row>
    <row r="1477" spans="5:11" x14ac:dyDescent="0.35">
      <c r="E1477" t="s">
        <v>1015</v>
      </c>
      <c r="F1477" t="s">
        <v>432</v>
      </c>
      <c r="G1477" t="s">
        <v>416</v>
      </c>
      <c r="H1477" s="82">
        <v>45873</v>
      </c>
      <c r="I1477" s="40">
        <v>0</v>
      </c>
      <c r="J1477" s="61">
        <v>0</v>
      </c>
      <c r="K1477" s="61">
        <v>0</v>
      </c>
    </row>
    <row r="1478" spans="5:11" x14ac:dyDescent="0.35">
      <c r="E1478" t="s">
        <v>1015</v>
      </c>
      <c r="F1478" t="s">
        <v>432</v>
      </c>
      <c r="G1478" t="s">
        <v>416</v>
      </c>
      <c r="H1478" s="82">
        <v>45880</v>
      </c>
      <c r="I1478" s="40">
        <v>0</v>
      </c>
      <c r="J1478" s="61">
        <v>0</v>
      </c>
      <c r="K1478" s="61">
        <v>0</v>
      </c>
    </row>
    <row r="1479" spans="5:11" x14ac:dyDescent="0.35">
      <c r="E1479" t="s">
        <v>1015</v>
      </c>
      <c r="F1479" t="s">
        <v>432</v>
      </c>
      <c r="G1479" t="s">
        <v>416</v>
      </c>
      <c r="H1479" s="82">
        <v>45887</v>
      </c>
      <c r="I1479" s="40">
        <v>0</v>
      </c>
      <c r="J1479" s="61">
        <v>0</v>
      </c>
      <c r="K1479" s="61">
        <v>0</v>
      </c>
    </row>
    <row r="1480" spans="5:11" x14ac:dyDescent="0.35">
      <c r="E1480" t="s">
        <v>1015</v>
      </c>
      <c r="F1480" t="s">
        <v>432</v>
      </c>
      <c r="G1480" t="s">
        <v>416</v>
      </c>
      <c r="H1480" s="82">
        <v>45894</v>
      </c>
      <c r="I1480" s="40">
        <v>0</v>
      </c>
      <c r="J1480" s="61">
        <v>0</v>
      </c>
      <c r="K1480" s="61">
        <v>0</v>
      </c>
    </row>
    <row r="1481" spans="5:11" x14ac:dyDescent="0.35">
      <c r="E1481" t="s">
        <v>1015</v>
      </c>
      <c r="F1481" t="s">
        <v>432</v>
      </c>
      <c r="G1481" t="s">
        <v>416</v>
      </c>
      <c r="H1481" s="82">
        <v>45901</v>
      </c>
      <c r="I1481" s="40">
        <v>0</v>
      </c>
      <c r="J1481" s="61">
        <v>0</v>
      </c>
      <c r="K1481" s="61">
        <v>0</v>
      </c>
    </row>
    <row r="1482" spans="5:11" x14ac:dyDescent="0.35">
      <c r="E1482" t="s">
        <v>1015</v>
      </c>
      <c r="F1482" t="s">
        <v>432</v>
      </c>
      <c r="G1482" t="s">
        <v>416</v>
      </c>
      <c r="H1482" s="82">
        <v>45908</v>
      </c>
      <c r="I1482" s="40">
        <v>0</v>
      </c>
      <c r="J1482" s="61">
        <v>0</v>
      </c>
      <c r="K1482" s="61">
        <v>0</v>
      </c>
    </row>
    <row r="1483" spans="5:11" x14ac:dyDescent="0.35">
      <c r="E1483" t="s">
        <v>1018</v>
      </c>
      <c r="F1483" t="s">
        <v>192</v>
      </c>
      <c r="G1483" t="s">
        <v>28</v>
      </c>
      <c r="H1483" s="82">
        <v>45760</v>
      </c>
      <c r="I1483" s="40">
        <v>3</v>
      </c>
      <c r="J1483" s="61">
        <v>143.69</v>
      </c>
      <c r="K1483" s="61">
        <v>431.07</v>
      </c>
    </row>
    <row r="1484" spans="5:11" x14ac:dyDescent="0.35">
      <c r="E1484" t="s">
        <v>1018</v>
      </c>
      <c r="F1484" t="s">
        <v>193</v>
      </c>
      <c r="G1484" t="s">
        <v>29</v>
      </c>
      <c r="H1484" s="82">
        <v>45767</v>
      </c>
      <c r="I1484" s="40">
        <v>3</v>
      </c>
      <c r="J1484" s="61">
        <v>140.38666666666666</v>
      </c>
      <c r="K1484" s="61">
        <v>421.15999999999997</v>
      </c>
    </row>
    <row r="1485" spans="5:11" x14ac:dyDescent="0.35">
      <c r="E1485" t="s">
        <v>1024</v>
      </c>
      <c r="F1485" t="s">
        <v>445</v>
      </c>
      <c r="G1485" t="s">
        <v>29</v>
      </c>
      <c r="H1485" s="82">
        <v>45779</v>
      </c>
      <c r="I1485" s="40">
        <v>0</v>
      </c>
      <c r="J1485" s="61">
        <v>0</v>
      </c>
      <c r="K1485" s="61">
        <v>0</v>
      </c>
    </row>
    <row r="1486" spans="5:11" x14ac:dyDescent="0.35">
      <c r="E1486" t="s">
        <v>1024</v>
      </c>
      <c r="F1486" t="s">
        <v>654</v>
      </c>
      <c r="G1486" t="s">
        <v>297</v>
      </c>
      <c r="H1486" s="82">
        <v>45772</v>
      </c>
      <c r="I1486" s="40">
        <v>0</v>
      </c>
      <c r="J1486" s="61">
        <v>0</v>
      </c>
      <c r="K1486" s="61">
        <v>0</v>
      </c>
    </row>
    <row r="1487" spans="5:11" x14ac:dyDescent="0.35">
      <c r="E1487" t="s">
        <v>1025</v>
      </c>
      <c r="F1487" t="s">
        <v>445</v>
      </c>
      <c r="G1487" t="s">
        <v>29</v>
      </c>
      <c r="H1487" s="82">
        <v>45779</v>
      </c>
      <c r="I1487" s="40">
        <v>0</v>
      </c>
      <c r="J1487" s="61">
        <v>0</v>
      </c>
      <c r="K1487" s="61">
        <v>0</v>
      </c>
    </row>
    <row r="1488" spans="5:11" x14ac:dyDescent="0.35">
      <c r="E1488" t="s">
        <v>1025</v>
      </c>
      <c r="F1488" t="s">
        <v>654</v>
      </c>
      <c r="G1488" t="s">
        <v>297</v>
      </c>
      <c r="H1488" s="82">
        <v>45772</v>
      </c>
      <c r="I1488" s="40">
        <v>0</v>
      </c>
      <c r="J1488" s="61">
        <v>0</v>
      </c>
      <c r="K1488" s="61">
        <v>0</v>
      </c>
    </row>
    <row r="1489" spans="5:11" x14ac:dyDescent="0.35">
      <c r="E1489" t="s">
        <v>1207</v>
      </c>
      <c r="F1489" t="s">
        <v>190</v>
      </c>
      <c r="G1489" t="s">
        <v>28</v>
      </c>
      <c r="H1489" s="82">
        <v>45873</v>
      </c>
      <c r="I1489" s="40">
        <v>10</v>
      </c>
      <c r="J1489" s="61">
        <v>235</v>
      </c>
      <c r="K1489" s="61">
        <v>2350</v>
      </c>
    </row>
    <row r="1490" spans="5:11" x14ac:dyDescent="0.35">
      <c r="E1490" t="s">
        <v>1207</v>
      </c>
      <c r="F1490" t="s">
        <v>190</v>
      </c>
      <c r="G1490" t="s">
        <v>28</v>
      </c>
      <c r="H1490" s="82">
        <v>45880</v>
      </c>
      <c r="I1490" s="40">
        <v>20</v>
      </c>
      <c r="J1490" s="61">
        <v>235</v>
      </c>
      <c r="K1490" s="61">
        <v>4700</v>
      </c>
    </row>
    <row r="1491" spans="5:11" x14ac:dyDescent="0.35">
      <c r="E1491" t="s">
        <v>1207</v>
      </c>
      <c r="F1491" t="s">
        <v>190</v>
      </c>
      <c r="G1491" t="s">
        <v>28</v>
      </c>
      <c r="H1491" s="82">
        <v>45887</v>
      </c>
      <c r="I1491" s="40">
        <v>20</v>
      </c>
      <c r="J1491" s="61">
        <v>235</v>
      </c>
      <c r="K1491" s="61">
        <v>4700</v>
      </c>
    </row>
    <row r="1492" spans="5:11" x14ac:dyDescent="0.35">
      <c r="E1492" t="s">
        <v>1207</v>
      </c>
      <c r="F1492" t="s">
        <v>190</v>
      </c>
      <c r="G1492" t="s">
        <v>28</v>
      </c>
      <c r="H1492" s="82">
        <v>45894</v>
      </c>
      <c r="I1492" s="40">
        <v>10</v>
      </c>
      <c r="J1492" s="61">
        <v>235</v>
      </c>
      <c r="K1492" s="61">
        <v>2350</v>
      </c>
    </row>
    <row r="1493" spans="5:11" x14ac:dyDescent="0.35">
      <c r="E1493" t="s">
        <v>1207</v>
      </c>
      <c r="F1493" t="s">
        <v>191</v>
      </c>
      <c r="G1493" t="s">
        <v>29</v>
      </c>
      <c r="H1493" s="82">
        <v>45880</v>
      </c>
      <c r="I1493" s="40">
        <v>10</v>
      </c>
      <c r="J1493" s="61">
        <v>235</v>
      </c>
      <c r="K1493" s="61">
        <v>2350</v>
      </c>
    </row>
    <row r="1494" spans="5:11" x14ac:dyDescent="0.35">
      <c r="E1494" t="s">
        <v>1207</v>
      </c>
      <c r="F1494" t="s">
        <v>191</v>
      </c>
      <c r="G1494" t="s">
        <v>29</v>
      </c>
      <c r="H1494" s="82">
        <v>45887</v>
      </c>
      <c r="I1494" s="40">
        <v>20</v>
      </c>
      <c r="J1494" s="61">
        <v>235</v>
      </c>
      <c r="K1494" s="61">
        <v>4700</v>
      </c>
    </row>
    <row r="1495" spans="5:11" x14ac:dyDescent="0.35">
      <c r="E1495" t="s">
        <v>1207</v>
      </c>
      <c r="F1495" t="s">
        <v>191</v>
      </c>
      <c r="G1495" t="s">
        <v>29</v>
      </c>
      <c r="H1495" s="82">
        <v>45894</v>
      </c>
      <c r="I1495" s="40">
        <v>20</v>
      </c>
      <c r="J1495" s="61">
        <v>235</v>
      </c>
      <c r="K1495" s="61">
        <v>4700</v>
      </c>
    </row>
    <row r="1496" spans="5:11" x14ac:dyDescent="0.35">
      <c r="E1496" t="s">
        <v>1207</v>
      </c>
      <c r="F1496" t="s">
        <v>191</v>
      </c>
      <c r="G1496" t="s">
        <v>29</v>
      </c>
      <c r="H1496" s="82">
        <v>45901</v>
      </c>
      <c r="I1496" s="40">
        <v>10</v>
      </c>
      <c r="J1496" s="61">
        <v>235</v>
      </c>
      <c r="K1496" s="61">
        <v>2350</v>
      </c>
    </row>
    <row r="1497" spans="5:11" x14ac:dyDescent="0.35">
      <c r="E1497" t="s">
        <v>1207</v>
      </c>
      <c r="F1497" t="s">
        <v>1203</v>
      </c>
      <c r="G1497" t="s">
        <v>28</v>
      </c>
      <c r="H1497" s="82">
        <v>45866</v>
      </c>
      <c r="I1497" s="40">
        <v>10</v>
      </c>
      <c r="J1497" s="61">
        <v>235</v>
      </c>
      <c r="K1497" s="61">
        <v>2350</v>
      </c>
    </row>
    <row r="1498" spans="5:11" x14ac:dyDescent="0.35">
      <c r="E1498" t="s">
        <v>1207</v>
      </c>
      <c r="F1498" t="s">
        <v>1203</v>
      </c>
      <c r="G1498" t="s">
        <v>28</v>
      </c>
      <c r="H1498" s="82">
        <v>45873</v>
      </c>
      <c r="I1498" s="40">
        <v>20</v>
      </c>
      <c r="J1498" s="61">
        <v>235</v>
      </c>
      <c r="K1498" s="61">
        <v>4700</v>
      </c>
    </row>
    <row r="1499" spans="5:11" x14ac:dyDescent="0.35">
      <c r="E1499" t="s">
        <v>1207</v>
      </c>
      <c r="F1499" t="s">
        <v>1203</v>
      </c>
      <c r="G1499" t="s">
        <v>28</v>
      </c>
      <c r="H1499" s="82">
        <v>45880</v>
      </c>
      <c r="I1499" s="40">
        <v>20</v>
      </c>
      <c r="J1499" s="61">
        <v>235</v>
      </c>
      <c r="K1499" s="61">
        <v>4700</v>
      </c>
    </row>
    <row r="1500" spans="5:11" x14ac:dyDescent="0.35">
      <c r="E1500" t="s">
        <v>1207</v>
      </c>
      <c r="F1500" t="s">
        <v>1203</v>
      </c>
      <c r="G1500" t="s">
        <v>28</v>
      </c>
      <c r="H1500" s="82">
        <v>45887</v>
      </c>
      <c r="I1500" s="40">
        <v>20</v>
      </c>
      <c r="J1500" s="61">
        <v>235</v>
      </c>
      <c r="K1500" s="61">
        <v>4700</v>
      </c>
    </row>
    <row r="1501" spans="5:11" x14ac:dyDescent="0.35">
      <c r="E1501" t="s">
        <v>1207</v>
      </c>
      <c r="F1501" t="s">
        <v>1203</v>
      </c>
      <c r="G1501" t="s">
        <v>28</v>
      </c>
      <c r="H1501" s="82">
        <v>45894</v>
      </c>
      <c r="I1501" s="40">
        <v>20</v>
      </c>
      <c r="J1501" s="61">
        <v>235</v>
      </c>
      <c r="K1501" s="61">
        <v>4700</v>
      </c>
    </row>
    <row r="1502" spans="5:11" x14ac:dyDescent="0.35">
      <c r="E1502" t="s">
        <v>1207</v>
      </c>
      <c r="F1502" t="s">
        <v>1203</v>
      </c>
      <c r="G1502" t="s">
        <v>28</v>
      </c>
      <c r="H1502" s="82">
        <v>45901</v>
      </c>
      <c r="I1502" s="40">
        <v>10</v>
      </c>
      <c r="J1502" s="61">
        <v>235</v>
      </c>
      <c r="K1502" s="61">
        <v>2350</v>
      </c>
    </row>
    <row r="1503" spans="5:11" x14ac:dyDescent="0.35">
      <c r="E1503" t="s">
        <v>1207</v>
      </c>
      <c r="F1503" t="s">
        <v>1202</v>
      </c>
      <c r="G1503" t="s">
        <v>29</v>
      </c>
      <c r="H1503" s="82">
        <v>45873</v>
      </c>
      <c r="I1503" s="40">
        <v>10</v>
      </c>
      <c r="J1503" s="61">
        <v>235</v>
      </c>
      <c r="K1503" s="61">
        <v>2350</v>
      </c>
    </row>
    <row r="1504" spans="5:11" x14ac:dyDescent="0.35">
      <c r="E1504" t="s">
        <v>1207</v>
      </c>
      <c r="F1504" t="s">
        <v>1202</v>
      </c>
      <c r="G1504" t="s">
        <v>29</v>
      </c>
      <c r="H1504" s="82">
        <v>45880</v>
      </c>
      <c r="I1504" s="40">
        <v>20</v>
      </c>
      <c r="J1504" s="61">
        <v>235</v>
      </c>
      <c r="K1504" s="61">
        <v>4700</v>
      </c>
    </row>
    <row r="1505" spans="5:11" x14ac:dyDescent="0.35">
      <c r="E1505" t="s">
        <v>1207</v>
      </c>
      <c r="F1505" t="s">
        <v>1202</v>
      </c>
      <c r="G1505" t="s">
        <v>29</v>
      </c>
      <c r="H1505" s="82">
        <v>45887</v>
      </c>
      <c r="I1505" s="40">
        <v>20</v>
      </c>
      <c r="J1505" s="61">
        <v>235</v>
      </c>
      <c r="K1505" s="61">
        <v>4700</v>
      </c>
    </row>
    <row r="1506" spans="5:11" x14ac:dyDescent="0.35">
      <c r="E1506" t="s">
        <v>1207</v>
      </c>
      <c r="F1506" t="s">
        <v>1202</v>
      </c>
      <c r="G1506" t="s">
        <v>29</v>
      </c>
      <c r="H1506" s="82">
        <v>45894</v>
      </c>
      <c r="I1506" s="40">
        <v>20</v>
      </c>
      <c r="J1506" s="61">
        <v>235</v>
      </c>
      <c r="K1506" s="61">
        <v>4700</v>
      </c>
    </row>
    <row r="1507" spans="5:11" x14ac:dyDescent="0.35">
      <c r="E1507" t="s">
        <v>1207</v>
      </c>
      <c r="F1507" t="s">
        <v>1202</v>
      </c>
      <c r="G1507" t="s">
        <v>29</v>
      </c>
      <c r="H1507" s="82">
        <v>45901</v>
      </c>
      <c r="I1507" s="40">
        <v>20</v>
      </c>
      <c r="J1507" s="61">
        <v>235</v>
      </c>
      <c r="K1507" s="61">
        <v>4700</v>
      </c>
    </row>
    <row r="1508" spans="5:11" x14ac:dyDescent="0.35">
      <c r="E1508" t="s">
        <v>1207</v>
      </c>
      <c r="F1508" t="s">
        <v>1202</v>
      </c>
      <c r="G1508" t="s">
        <v>29</v>
      </c>
      <c r="H1508" s="82">
        <v>45908</v>
      </c>
      <c r="I1508" s="40">
        <v>10</v>
      </c>
      <c r="J1508" s="61">
        <v>235</v>
      </c>
      <c r="K1508" s="61">
        <v>2350</v>
      </c>
    </row>
    <row r="1509" spans="5:11" x14ac:dyDescent="0.35">
      <c r="E1509" t="s">
        <v>1212</v>
      </c>
      <c r="F1509" t="s">
        <v>89</v>
      </c>
      <c r="G1509" t="s">
        <v>26</v>
      </c>
      <c r="H1509" s="82">
        <v>45871</v>
      </c>
      <c r="I1509" s="40">
        <v>2</v>
      </c>
      <c r="J1509" s="61">
        <v>240</v>
      </c>
      <c r="K1509" s="61">
        <v>480</v>
      </c>
    </row>
    <row r="1510" spans="5:11" x14ac:dyDescent="0.35">
      <c r="E1510" t="s">
        <v>1212</v>
      </c>
      <c r="F1510" t="s">
        <v>190</v>
      </c>
      <c r="G1510" t="s">
        <v>163</v>
      </c>
      <c r="H1510" s="82">
        <v>45772</v>
      </c>
      <c r="I1510" s="40">
        <v>2</v>
      </c>
      <c r="J1510" s="61">
        <v>100</v>
      </c>
      <c r="K1510" s="61">
        <v>200</v>
      </c>
    </row>
    <row r="1511" spans="5:11" x14ac:dyDescent="0.35">
      <c r="E1511" t="s">
        <v>1212</v>
      </c>
      <c r="F1511" t="s">
        <v>191</v>
      </c>
      <c r="G1511" t="s">
        <v>162</v>
      </c>
      <c r="H1511" s="82">
        <v>45779</v>
      </c>
      <c r="I1511" s="40">
        <v>8</v>
      </c>
      <c r="J1511" s="61">
        <v>250</v>
      </c>
      <c r="K1511" s="61">
        <v>2000</v>
      </c>
    </row>
    <row r="1512" spans="5:11" x14ac:dyDescent="0.35">
      <c r="E1512" t="s">
        <v>1212</v>
      </c>
      <c r="F1512" t="s">
        <v>193</v>
      </c>
      <c r="G1512" t="s">
        <v>29</v>
      </c>
      <c r="H1512" s="82">
        <v>45767</v>
      </c>
      <c r="I1512" s="40">
        <v>3</v>
      </c>
      <c r="J1512" s="61">
        <v>140</v>
      </c>
      <c r="K1512" s="61">
        <v>420</v>
      </c>
    </row>
    <row r="1513" spans="5:11" x14ac:dyDescent="0.35">
      <c r="E1513" t="s">
        <v>1212</v>
      </c>
      <c r="F1513" t="s">
        <v>195</v>
      </c>
      <c r="G1513" t="s">
        <v>126</v>
      </c>
      <c r="H1513" s="82">
        <v>45780</v>
      </c>
      <c r="I1513" s="40">
        <v>15</v>
      </c>
      <c r="J1513" s="61">
        <v>146</v>
      </c>
      <c r="K1513" s="61">
        <v>2190</v>
      </c>
    </row>
    <row r="1514" spans="5:11" x14ac:dyDescent="0.35">
      <c r="E1514" t="s">
        <v>1212</v>
      </c>
      <c r="F1514" t="s">
        <v>447</v>
      </c>
      <c r="G1514" t="s">
        <v>28</v>
      </c>
      <c r="H1514" s="82">
        <v>45772</v>
      </c>
      <c r="I1514" s="40">
        <v>6</v>
      </c>
      <c r="J1514" s="61">
        <v>150</v>
      </c>
      <c r="K1514" s="61">
        <v>900</v>
      </c>
    </row>
    <row r="1515" spans="5:11" x14ac:dyDescent="0.35">
      <c r="E1515" t="s">
        <v>1226</v>
      </c>
      <c r="F1515" t="s">
        <v>193</v>
      </c>
      <c r="G1515" t="s">
        <v>29</v>
      </c>
      <c r="H1515" s="82">
        <v>45774</v>
      </c>
      <c r="I1515" s="40">
        <v>4</v>
      </c>
      <c r="J1515" s="61">
        <v>300</v>
      </c>
      <c r="K1515" s="61">
        <v>1200</v>
      </c>
    </row>
    <row r="1516" spans="5:11" x14ac:dyDescent="0.35">
      <c r="E1516" t="s">
        <v>1285</v>
      </c>
      <c r="F1516" t="s">
        <v>1269</v>
      </c>
      <c r="G1516" t="s">
        <v>130</v>
      </c>
      <c r="H1516" s="82">
        <v>45863</v>
      </c>
      <c r="I1516" s="40">
        <v>90</v>
      </c>
      <c r="J1516" s="61">
        <v>175.20444444444445</v>
      </c>
      <c r="K1516" s="61">
        <v>15768.4</v>
      </c>
    </row>
    <row r="1517" spans="5:11" x14ac:dyDescent="0.35">
      <c r="E1517" t="s">
        <v>1285</v>
      </c>
      <c r="F1517" t="s">
        <v>1269</v>
      </c>
      <c r="G1517" t="s">
        <v>130</v>
      </c>
      <c r="H1517" s="82">
        <v>45870</v>
      </c>
      <c r="I1517" s="40">
        <v>90</v>
      </c>
      <c r="J1517" s="61">
        <v>175.20444444444445</v>
      </c>
      <c r="K1517" s="61">
        <v>15768.4</v>
      </c>
    </row>
    <row r="1518" spans="5:11" x14ac:dyDescent="0.35">
      <c r="E1518" t="s">
        <v>1285</v>
      </c>
      <c r="F1518" t="s">
        <v>1269</v>
      </c>
      <c r="G1518" t="s">
        <v>130</v>
      </c>
      <c r="H1518" s="82">
        <v>45877</v>
      </c>
      <c r="I1518" s="40">
        <v>90</v>
      </c>
      <c r="J1518" s="61">
        <v>175.20444444444445</v>
      </c>
      <c r="K1518" s="61">
        <v>15768.4</v>
      </c>
    </row>
    <row r="1519" spans="5:11" x14ac:dyDescent="0.35">
      <c r="E1519" t="s">
        <v>1285</v>
      </c>
      <c r="F1519" t="s">
        <v>1269</v>
      </c>
      <c r="G1519" t="s">
        <v>130</v>
      </c>
      <c r="H1519" s="82">
        <v>45884</v>
      </c>
      <c r="I1519" s="40">
        <v>90</v>
      </c>
      <c r="J1519" s="61">
        <v>175.20444444444445</v>
      </c>
      <c r="K1519" s="61">
        <v>15768.4</v>
      </c>
    </row>
    <row r="1520" spans="5:11" x14ac:dyDescent="0.35">
      <c r="E1520" t="s">
        <v>1285</v>
      </c>
      <c r="F1520" t="s">
        <v>1269</v>
      </c>
      <c r="G1520" t="s">
        <v>130</v>
      </c>
      <c r="H1520" s="82">
        <v>45891</v>
      </c>
      <c r="I1520" s="40">
        <v>90</v>
      </c>
      <c r="J1520" s="61">
        <v>175.20444444444445</v>
      </c>
      <c r="K1520" s="61">
        <v>15768.4</v>
      </c>
    </row>
    <row r="1521" spans="5:11" x14ac:dyDescent="0.35">
      <c r="E1521" t="s">
        <v>1285</v>
      </c>
      <c r="F1521" t="s">
        <v>1269</v>
      </c>
      <c r="G1521" t="s">
        <v>130</v>
      </c>
      <c r="H1521" s="82">
        <v>45898</v>
      </c>
      <c r="I1521" s="40">
        <v>90</v>
      </c>
      <c r="J1521" s="61">
        <v>175.20444444444445</v>
      </c>
      <c r="K1521" s="61">
        <v>15768.4</v>
      </c>
    </row>
    <row r="1522" spans="5:11" x14ac:dyDescent="0.35">
      <c r="E1522" t="s">
        <v>1285</v>
      </c>
      <c r="F1522" t="s">
        <v>1269</v>
      </c>
      <c r="G1522" t="s">
        <v>130</v>
      </c>
      <c r="H1522" s="82">
        <v>45905</v>
      </c>
      <c r="I1522" s="40">
        <v>90</v>
      </c>
      <c r="J1522" s="61">
        <v>175.20444444444445</v>
      </c>
      <c r="K1522" s="61">
        <v>15768.4</v>
      </c>
    </row>
    <row r="1523" spans="5:11" x14ac:dyDescent="0.35">
      <c r="E1523" t="s">
        <v>1285</v>
      </c>
      <c r="F1523" t="s">
        <v>1259</v>
      </c>
      <c r="G1523" t="s">
        <v>126</v>
      </c>
      <c r="H1523" s="82">
        <v>45870</v>
      </c>
      <c r="I1523" s="40">
        <v>90</v>
      </c>
      <c r="J1523" s="61">
        <v>175.20444444444445</v>
      </c>
      <c r="K1523" s="61">
        <v>15768.4</v>
      </c>
    </row>
    <row r="1524" spans="5:11" x14ac:dyDescent="0.35">
      <c r="E1524" t="s">
        <v>1285</v>
      </c>
      <c r="F1524" t="s">
        <v>1259</v>
      </c>
      <c r="G1524" t="s">
        <v>126</v>
      </c>
      <c r="H1524" s="82">
        <v>45877</v>
      </c>
      <c r="I1524" s="40">
        <v>90</v>
      </c>
      <c r="J1524" s="61">
        <v>175.20444444444445</v>
      </c>
      <c r="K1524" s="61">
        <v>15768.4</v>
      </c>
    </row>
    <row r="1525" spans="5:11" x14ac:dyDescent="0.35">
      <c r="E1525" t="s">
        <v>1285</v>
      </c>
      <c r="F1525" t="s">
        <v>1259</v>
      </c>
      <c r="G1525" t="s">
        <v>126</v>
      </c>
      <c r="H1525" s="82">
        <v>45884</v>
      </c>
      <c r="I1525" s="40">
        <v>90</v>
      </c>
      <c r="J1525" s="61">
        <v>175.20444444444445</v>
      </c>
      <c r="K1525" s="61">
        <v>15768.4</v>
      </c>
    </row>
    <row r="1526" spans="5:11" x14ac:dyDescent="0.35">
      <c r="E1526" t="s">
        <v>1285</v>
      </c>
      <c r="F1526" t="s">
        <v>1259</v>
      </c>
      <c r="G1526" t="s">
        <v>126</v>
      </c>
      <c r="H1526" s="82">
        <v>45891</v>
      </c>
      <c r="I1526" s="40">
        <v>90</v>
      </c>
      <c r="J1526" s="61">
        <v>175.20444444444445</v>
      </c>
      <c r="K1526" s="61">
        <v>15768.4</v>
      </c>
    </row>
    <row r="1527" spans="5:11" x14ac:dyDescent="0.35">
      <c r="E1527" t="s">
        <v>1285</v>
      </c>
      <c r="F1527" t="s">
        <v>1259</v>
      </c>
      <c r="G1527" t="s">
        <v>126</v>
      </c>
      <c r="H1527" s="82">
        <v>45898</v>
      </c>
      <c r="I1527" s="40">
        <v>90</v>
      </c>
      <c r="J1527" s="61">
        <v>175.20444444444445</v>
      </c>
      <c r="K1527" s="61">
        <v>15768.4</v>
      </c>
    </row>
    <row r="1528" spans="5:11" x14ac:dyDescent="0.35">
      <c r="E1528" t="s">
        <v>1285</v>
      </c>
      <c r="F1528" t="s">
        <v>1259</v>
      </c>
      <c r="G1528" t="s">
        <v>126</v>
      </c>
      <c r="H1528" s="82">
        <v>45905</v>
      </c>
      <c r="I1528" s="40">
        <v>90</v>
      </c>
      <c r="J1528" s="61">
        <v>175.20444444444445</v>
      </c>
      <c r="K1528" s="61">
        <v>15768.4</v>
      </c>
    </row>
    <row r="1529" spans="5:11" x14ac:dyDescent="0.35">
      <c r="E1529" t="s">
        <v>1285</v>
      </c>
      <c r="F1529" t="s">
        <v>1259</v>
      </c>
      <c r="G1529" t="s">
        <v>126</v>
      </c>
      <c r="H1529" s="82">
        <v>45912</v>
      </c>
      <c r="I1529" s="40">
        <v>90</v>
      </c>
      <c r="J1529" s="61">
        <v>175.20444444444445</v>
      </c>
      <c r="K1529" s="61">
        <v>15768.4</v>
      </c>
    </row>
    <row r="1530" spans="5:11" x14ac:dyDescent="0.35">
      <c r="E1530" t="s">
        <v>1285</v>
      </c>
      <c r="F1530" t="s">
        <v>1281</v>
      </c>
      <c r="G1530" t="s">
        <v>130</v>
      </c>
      <c r="H1530" s="82">
        <v>45920</v>
      </c>
      <c r="I1530" s="40">
        <v>90</v>
      </c>
      <c r="J1530" s="61">
        <v>175.20444444444445</v>
      </c>
      <c r="K1530" s="61">
        <v>15768.4</v>
      </c>
    </row>
    <row r="1531" spans="5:11" x14ac:dyDescent="0.35">
      <c r="E1531" t="s">
        <v>1285</v>
      </c>
      <c r="F1531" t="s">
        <v>1281</v>
      </c>
      <c r="G1531" t="s">
        <v>130</v>
      </c>
      <c r="H1531" s="82">
        <v>45927</v>
      </c>
      <c r="I1531" s="40">
        <v>90</v>
      </c>
      <c r="J1531" s="61">
        <v>175.20444444444445</v>
      </c>
      <c r="K1531" s="61">
        <v>15768.4</v>
      </c>
    </row>
    <row r="1532" spans="5:11" x14ac:dyDescent="0.35">
      <c r="E1532" t="s">
        <v>1285</v>
      </c>
      <c r="F1532" t="s">
        <v>1281</v>
      </c>
      <c r="G1532" t="s">
        <v>130</v>
      </c>
      <c r="H1532" s="82">
        <v>45934</v>
      </c>
      <c r="I1532" s="40">
        <v>90</v>
      </c>
      <c r="J1532" s="61">
        <v>175.20444444444445</v>
      </c>
      <c r="K1532" s="61">
        <v>15768.4</v>
      </c>
    </row>
    <row r="1533" spans="5:11" x14ac:dyDescent="0.35">
      <c r="E1533" t="s">
        <v>1285</v>
      </c>
      <c r="F1533" t="s">
        <v>1281</v>
      </c>
      <c r="G1533" t="s">
        <v>130</v>
      </c>
      <c r="H1533" s="82">
        <v>45941</v>
      </c>
      <c r="I1533" s="40">
        <v>90</v>
      </c>
      <c r="J1533" s="61">
        <v>175.20444444444445</v>
      </c>
      <c r="K1533" s="61">
        <v>15768.4</v>
      </c>
    </row>
    <row r="1534" spans="5:11" x14ac:dyDescent="0.35">
      <c r="E1534" t="s">
        <v>1285</v>
      </c>
      <c r="F1534" t="s">
        <v>1281</v>
      </c>
      <c r="G1534" t="s">
        <v>130</v>
      </c>
      <c r="H1534" s="82">
        <v>45948</v>
      </c>
      <c r="I1534" s="40">
        <v>90</v>
      </c>
      <c r="J1534" s="61">
        <v>175.20444444444445</v>
      </c>
      <c r="K1534" s="61">
        <v>15768.4</v>
      </c>
    </row>
    <row r="1535" spans="5:11" x14ac:dyDescent="0.35">
      <c r="E1535" t="s">
        <v>1285</v>
      </c>
      <c r="F1535" t="s">
        <v>1281</v>
      </c>
      <c r="G1535" t="s">
        <v>130</v>
      </c>
      <c r="H1535" s="82">
        <v>45955</v>
      </c>
      <c r="I1535" s="40">
        <v>90</v>
      </c>
      <c r="J1535" s="61">
        <v>175.20444444444445</v>
      </c>
      <c r="K1535" s="61">
        <v>15768.4</v>
      </c>
    </row>
    <row r="1536" spans="5:11" x14ac:dyDescent="0.35">
      <c r="E1536" t="s">
        <v>1285</v>
      </c>
      <c r="F1536" t="s">
        <v>1273</v>
      </c>
      <c r="G1536" t="s">
        <v>126</v>
      </c>
      <c r="H1536" s="82">
        <v>45927</v>
      </c>
      <c r="I1536" s="40">
        <v>90</v>
      </c>
      <c r="J1536" s="61">
        <v>175.20444444444445</v>
      </c>
      <c r="K1536" s="61">
        <v>15768.4</v>
      </c>
    </row>
    <row r="1537" spans="5:11" x14ac:dyDescent="0.35">
      <c r="E1537" t="s">
        <v>1285</v>
      </c>
      <c r="F1537" t="s">
        <v>1273</v>
      </c>
      <c r="G1537" t="s">
        <v>126</v>
      </c>
      <c r="H1537" s="82">
        <v>45934</v>
      </c>
      <c r="I1537" s="40">
        <v>90</v>
      </c>
      <c r="J1537" s="61">
        <v>175.20444444444445</v>
      </c>
      <c r="K1537" s="61">
        <v>15768.4</v>
      </c>
    </row>
    <row r="1538" spans="5:11" x14ac:dyDescent="0.35">
      <c r="E1538" t="s">
        <v>1285</v>
      </c>
      <c r="F1538" t="s">
        <v>1273</v>
      </c>
      <c r="G1538" t="s">
        <v>126</v>
      </c>
      <c r="H1538" s="82">
        <v>45941</v>
      </c>
      <c r="I1538" s="40">
        <v>90</v>
      </c>
      <c r="J1538" s="61">
        <v>175.20444444444445</v>
      </c>
      <c r="K1538" s="61">
        <v>15768.4</v>
      </c>
    </row>
    <row r="1539" spans="5:11" x14ac:dyDescent="0.35">
      <c r="E1539" t="s">
        <v>1285</v>
      </c>
      <c r="F1539" t="s">
        <v>1273</v>
      </c>
      <c r="G1539" t="s">
        <v>126</v>
      </c>
      <c r="H1539" s="82">
        <v>45948</v>
      </c>
      <c r="I1539" s="40">
        <v>90</v>
      </c>
      <c r="J1539" s="61">
        <v>175.20444444444445</v>
      </c>
      <c r="K1539" s="61">
        <v>15768.4</v>
      </c>
    </row>
    <row r="1540" spans="5:11" x14ac:dyDescent="0.35">
      <c r="E1540" t="s">
        <v>1285</v>
      </c>
      <c r="F1540" t="s">
        <v>1273</v>
      </c>
      <c r="G1540" t="s">
        <v>126</v>
      </c>
      <c r="H1540" s="82">
        <v>45955</v>
      </c>
      <c r="I1540" s="40">
        <v>90</v>
      </c>
      <c r="J1540" s="61">
        <v>175.20444444444445</v>
      </c>
      <c r="K1540" s="61">
        <v>15768.4</v>
      </c>
    </row>
    <row r="1541" spans="5:11" x14ac:dyDescent="0.35">
      <c r="E1541" t="s">
        <v>1285</v>
      </c>
      <c r="F1541" t="s">
        <v>1273</v>
      </c>
      <c r="G1541" t="s">
        <v>126</v>
      </c>
      <c r="H1541" s="82">
        <v>45962</v>
      </c>
      <c r="I1541" s="40">
        <v>90</v>
      </c>
      <c r="J1541" s="61">
        <v>175.20444444444445</v>
      </c>
      <c r="K1541" s="61">
        <v>15768.4</v>
      </c>
    </row>
    <row r="1542" spans="5:11" x14ac:dyDescent="0.35">
      <c r="E1542" t="s">
        <v>1341</v>
      </c>
      <c r="F1542" t="s">
        <v>1323</v>
      </c>
      <c r="G1542" t="s">
        <v>1322</v>
      </c>
      <c r="H1542" s="82">
        <v>45869</v>
      </c>
      <c r="I1542" s="40">
        <v>10</v>
      </c>
      <c r="J1542" s="61">
        <v>245</v>
      </c>
      <c r="K1542" s="61">
        <v>2450</v>
      </c>
    </row>
    <row r="1543" spans="5:11" x14ac:dyDescent="0.35">
      <c r="E1543" t="s">
        <v>1341</v>
      </c>
      <c r="F1543" t="s">
        <v>1323</v>
      </c>
      <c r="G1543" t="s">
        <v>1322</v>
      </c>
      <c r="H1543" s="82">
        <v>45876</v>
      </c>
      <c r="I1543" s="40">
        <v>10</v>
      </c>
      <c r="J1543" s="61">
        <v>245</v>
      </c>
      <c r="K1543" s="61">
        <v>2450</v>
      </c>
    </row>
    <row r="1544" spans="5:11" x14ac:dyDescent="0.35">
      <c r="E1544" t="s">
        <v>1341</v>
      </c>
      <c r="F1544" t="s">
        <v>1323</v>
      </c>
      <c r="G1544" t="s">
        <v>1322</v>
      </c>
      <c r="H1544" s="82">
        <v>45883</v>
      </c>
      <c r="I1544" s="40">
        <v>10</v>
      </c>
      <c r="J1544" s="61">
        <v>245</v>
      </c>
      <c r="K1544" s="61">
        <v>2450</v>
      </c>
    </row>
    <row r="1545" spans="5:11" x14ac:dyDescent="0.35">
      <c r="E1545" t="s">
        <v>1341</v>
      </c>
      <c r="F1545" t="s">
        <v>1323</v>
      </c>
      <c r="G1545" t="s">
        <v>1322</v>
      </c>
      <c r="H1545" s="82">
        <v>45890</v>
      </c>
      <c r="I1545" s="40">
        <v>10</v>
      </c>
      <c r="J1545" s="61">
        <v>245</v>
      </c>
      <c r="K1545" s="61">
        <v>2450</v>
      </c>
    </row>
    <row r="1546" spans="5:11" x14ac:dyDescent="0.35">
      <c r="E1546" t="s">
        <v>1341</v>
      </c>
      <c r="F1546" t="s">
        <v>1323</v>
      </c>
      <c r="G1546" t="s">
        <v>1322</v>
      </c>
      <c r="H1546" s="82">
        <v>45897</v>
      </c>
      <c r="I1546" s="40">
        <v>10</v>
      </c>
      <c r="J1546" s="61">
        <v>245</v>
      </c>
      <c r="K1546" s="61">
        <v>2450</v>
      </c>
    </row>
    <row r="1547" spans="5:11" x14ac:dyDescent="0.35">
      <c r="E1547" t="s">
        <v>1341</v>
      </c>
      <c r="F1547" t="s">
        <v>1315</v>
      </c>
      <c r="G1547" t="s">
        <v>1314</v>
      </c>
      <c r="H1547" s="82">
        <v>45876</v>
      </c>
      <c r="I1547" s="40">
        <v>10</v>
      </c>
      <c r="J1547" s="61">
        <v>245</v>
      </c>
      <c r="K1547" s="61">
        <v>2450</v>
      </c>
    </row>
    <row r="1548" spans="5:11" x14ac:dyDescent="0.35">
      <c r="E1548" t="s">
        <v>1341</v>
      </c>
      <c r="F1548" t="s">
        <v>1315</v>
      </c>
      <c r="G1548" t="s">
        <v>1314</v>
      </c>
      <c r="H1548" s="82">
        <v>45883</v>
      </c>
      <c r="I1548" s="40">
        <v>10</v>
      </c>
      <c r="J1548" s="61">
        <v>245</v>
      </c>
      <c r="K1548" s="61">
        <v>2450</v>
      </c>
    </row>
    <row r="1549" spans="5:11" x14ac:dyDescent="0.35">
      <c r="E1549" t="s">
        <v>1341</v>
      </c>
      <c r="F1549" t="s">
        <v>1315</v>
      </c>
      <c r="G1549" t="s">
        <v>1314</v>
      </c>
      <c r="H1549" s="82">
        <v>45890</v>
      </c>
      <c r="I1549" s="40">
        <v>10</v>
      </c>
      <c r="J1549" s="61">
        <v>245</v>
      </c>
      <c r="K1549" s="61">
        <v>2450</v>
      </c>
    </row>
    <row r="1550" spans="5:11" x14ac:dyDescent="0.35">
      <c r="E1550" t="s">
        <v>1341</v>
      </c>
      <c r="F1550" t="s">
        <v>1315</v>
      </c>
      <c r="G1550" t="s">
        <v>1314</v>
      </c>
      <c r="H1550" s="82">
        <v>45897</v>
      </c>
      <c r="I1550" s="40">
        <v>10</v>
      </c>
      <c r="J1550" s="61">
        <v>245</v>
      </c>
      <c r="K1550" s="61">
        <v>2450</v>
      </c>
    </row>
    <row r="1551" spans="5:11" x14ac:dyDescent="0.35">
      <c r="E1551" t="s">
        <v>1341</v>
      </c>
      <c r="F1551" t="s">
        <v>1315</v>
      </c>
      <c r="G1551" t="s">
        <v>1314</v>
      </c>
      <c r="H1551" s="82">
        <v>45904</v>
      </c>
      <c r="I1551" s="40">
        <v>10</v>
      </c>
      <c r="J1551" s="61">
        <v>245</v>
      </c>
      <c r="K1551" s="61">
        <v>2450</v>
      </c>
    </row>
    <row r="1552" spans="5:11" x14ac:dyDescent="0.35">
      <c r="E1552" t="s">
        <v>1341</v>
      </c>
      <c r="F1552" t="s">
        <v>1310</v>
      </c>
      <c r="G1552" t="s">
        <v>171</v>
      </c>
      <c r="H1552" s="82">
        <v>45869</v>
      </c>
      <c r="I1552" s="40">
        <v>2</v>
      </c>
      <c r="J1552" s="61">
        <v>225</v>
      </c>
      <c r="K1552" s="61">
        <v>450</v>
      </c>
    </row>
    <row r="1553" spans="5:11" x14ac:dyDescent="0.35">
      <c r="E1553" t="s">
        <v>1341</v>
      </c>
      <c r="F1553" t="s">
        <v>1300</v>
      </c>
      <c r="G1553" t="s">
        <v>170</v>
      </c>
      <c r="H1553" s="82">
        <v>45876</v>
      </c>
      <c r="I1553" s="40">
        <v>2</v>
      </c>
      <c r="J1553" s="61">
        <v>225</v>
      </c>
      <c r="K1553" s="61">
        <v>450</v>
      </c>
    </row>
    <row r="1554" spans="5:11" x14ac:dyDescent="0.35">
      <c r="E1554" t="s">
        <v>1349</v>
      </c>
      <c r="F1554" t="s">
        <v>1310</v>
      </c>
      <c r="G1554" t="s">
        <v>171</v>
      </c>
      <c r="H1554" s="82">
        <v>45869</v>
      </c>
      <c r="I1554" s="40">
        <v>30</v>
      </c>
      <c r="J1554" s="61">
        <v>225</v>
      </c>
      <c r="K1554" s="61">
        <v>6750</v>
      </c>
    </row>
    <row r="1555" spans="5:11" x14ac:dyDescent="0.35">
      <c r="E1555" t="s">
        <v>1349</v>
      </c>
      <c r="F1555" t="s">
        <v>1310</v>
      </c>
      <c r="G1555" t="s">
        <v>171</v>
      </c>
      <c r="H1555" s="82">
        <v>45876</v>
      </c>
      <c r="I1555" s="40">
        <v>30</v>
      </c>
      <c r="J1555" s="61">
        <v>225</v>
      </c>
      <c r="K1555" s="61">
        <v>6750</v>
      </c>
    </row>
    <row r="1556" spans="5:11" x14ac:dyDescent="0.35">
      <c r="E1556" t="s">
        <v>1349</v>
      </c>
      <c r="F1556" t="s">
        <v>1310</v>
      </c>
      <c r="G1556" t="s">
        <v>171</v>
      </c>
      <c r="H1556" s="82">
        <v>45883</v>
      </c>
      <c r="I1556" s="40">
        <v>30</v>
      </c>
      <c r="J1556" s="61">
        <v>225</v>
      </c>
      <c r="K1556" s="61">
        <v>6750</v>
      </c>
    </row>
    <row r="1557" spans="5:11" x14ac:dyDescent="0.35">
      <c r="E1557" t="s">
        <v>1349</v>
      </c>
      <c r="F1557" t="s">
        <v>1310</v>
      </c>
      <c r="G1557" t="s">
        <v>171</v>
      </c>
      <c r="H1557" s="82">
        <v>45890</v>
      </c>
      <c r="I1557" s="40">
        <v>30</v>
      </c>
      <c r="J1557" s="61">
        <v>225</v>
      </c>
      <c r="K1557" s="61">
        <v>6750</v>
      </c>
    </row>
    <row r="1558" spans="5:11" x14ac:dyDescent="0.35">
      <c r="E1558" t="s">
        <v>1349</v>
      </c>
      <c r="F1558" t="s">
        <v>1310</v>
      </c>
      <c r="G1558" t="s">
        <v>171</v>
      </c>
      <c r="H1558" s="82">
        <v>45897</v>
      </c>
      <c r="I1558" s="40">
        <v>30</v>
      </c>
      <c r="J1558" s="61">
        <v>225</v>
      </c>
      <c r="K1558" s="61">
        <v>6750</v>
      </c>
    </row>
    <row r="1559" spans="5:11" x14ac:dyDescent="0.35">
      <c r="E1559" t="s">
        <v>1349</v>
      </c>
      <c r="F1559" t="s">
        <v>1310</v>
      </c>
      <c r="G1559" t="s">
        <v>171</v>
      </c>
      <c r="H1559" s="82">
        <v>45904</v>
      </c>
      <c r="I1559" s="40">
        <v>30</v>
      </c>
      <c r="J1559" s="61">
        <v>225</v>
      </c>
      <c r="K1559" s="61">
        <v>6750</v>
      </c>
    </row>
    <row r="1560" spans="5:11" x14ac:dyDescent="0.35">
      <c r="E1560" t="s">
        <v>1349</v>
      </c>
      <c r="F1560" t="s">
        <v>1310</v>
      </c>
      <c r="G1560" t="s">
        <v>171</v>
      </c>
      <c r="H1560" s="82">
        <v>45855</v>
      </c>
      <c r="I1560" s="40">
        <v>30</v>
      </c>
      <c r="J1560" s="61">
        <v>225</v>
      </c>
      <c r="K1560" s="61">
        <v>6750</v>
      </c>
    </row>
    <row r="1561" spans="5:11" x14ac:dyDescent="0.35">
      <c r="E1561" t="s">
        <v>1349</v>
      </c>
      <c r="F1561" t="s">
        <v>1310</v>
      </c>
      <c r="G1561" t="s">
        <v>171</v>
      </c>
      <c r="H1561" s="82">
        <v>45862</v>
      </c>
      <c r="I1561" s="40">
        <v>30</v>
      </c>
      <c r="J1561" s="61">
        <v>225</v>
      </c>
      <c r="K1561" s="61">
        <v>6750</v>
      </c>
    </row>
    <row r="1562" spans="5:11" x14ac:dyDescent="0.35">
      <c r="E1562" t="s">
        <v>1349</v>
      </c>
      <c r="F1562" t="s">
        <v>1310</v>
      </c>
      <c r="G1562" t="s">
        <v>171</v>
      </c>
      <c r="H1562" s="82">
        <v>45911</v>
      </c>
      <c r="I1562" s="40">
        <v>30</v>
      </c>
      <c r="J1562" s="61">
        <v>225</v>
      </c>
      <c r="K1562" s="61">
        <v>6750</v>
      </c>
    </row>
    <row r="1563" spans="5:11" x14ac:dyDescent="0.35">
      <c r="E1563" t="s">
        <v>1349</v>
      </c>
      <c r="F1563" t="s">
        <v>1300</v>
      </c>
      <c r="G1563" t="s">
        <v>170</v>
      </c>
      <c r="H1563" s="82">
        <v>45869</v>
      </c>
      <c r="I1563" s="40">
        <v>30</v>
      </c>
      <c r="J1563" s="61">
        <v>225</v>
      </c>
      <c r="K1563" s="61">
        <v>6750</v>
      </c>
    </row>
    <row r="1564" spans="5:11" x14ac:dyDescent="0.35">
      <c r="E1564" t="s">
        <v>1349</v>
      </c>
      <c r="F1564" t="s">
        <v>1300</v>
      </c>
      <c r="G1564" t="s">
        <v>170</v>
      </c>
      <c r="H1564" s="82">
        <v>45876</v>
      </c>
      <c r="I1564" s="40">
        <v>30</v>
      </c>
      <c r="J1564" s="61">
        <v>225</v>
      </c>
      <c r="K1564" s="61">
        <v>6750</v>
      </c>
    </row>
    <row r="1565" spans="5:11" x14ac:dyDescent="0.35">
      <c r="E1565" t="s">
        <v>1349</v>
      </c>
      <c r="F1565" t="s">
        <v>1300</v>
      </c>
      <c r="G1565" t="s">
        <v>170</v>
      </c>
      <c r="H1565" s="82">
        <v>45883</v>
      </c>
      <c r="I1565" s="40">
        <v>30</v>
      </c>
      <c r="J1565" s="61">
        <v>225</v>
      </c>
      <c r="K1565" s="61">
        <v>6750</v>
      </c>
    </row>
    <row r="1566" spans="5:11" x14ac:dyDescent="0.35">
      <c r="E1566" t="s">
        <v>1349</v>
      </c>
      <c r="F1566" t="s">
        <v>1300</v>
      </c>
      <c r="G1566" t="s">
        <v>170</v>
      </c>
      <c r="H1566" s="82">
        <v>45890</v>
      </c>
      <c r="I1566" s="40">
        <v>30</v>
      </c>
      <c r="J1566" s="61">
        <v>225</v>
      </c>
      <c r="K1566" s="61">
        <v>6750</v>
      </c>
    </row>
    <row r="1567" spans="5:11" x14ac:dyDescent="0.35">
      <c r="E1567" t="s">
        <v>1349</v>
      </c>
      <c r="F1567" t="s">
        <v>1300</v>
      </c>
      <c r="G1567" t="s">
        <v>170</v>
      </c>
      <c r="H1567" s="82">
        <v>45897</v>
      </c>
      <c r="I1567" s="40">
        <v>30</v>
      </c>
      <c r="J1567" s="61">
        <v>225</v>
      </c>
      <c r="K1567" s="61">
        <v>6750</v>
      </c>
    </row>
    <row r="1568" spans="5:11" x14ac:dyDescent="0.35">
      <c r="E1568" t="s">
        <v>1349</v>
      </c>
      <c r="F1568" t="s">
        <v>1300</v>
      </c>
      <c r="G1568" t="s">
        <v>170</v>
      </c>
      <c r="H1568" s="82">
        <v>45904</v>
      </c>
      <c r="I1568" s="40">
        <v>30</v>
      </c>
      <c r="J1568" s="61">
        <v>225</v>
      </c>
      <c r="K1568" s="61">
        <v>6750</v>
      </c>
    </row>
    <row r="1569" spans="5:11" x14ac:dyDescent="0.35">
      <c r="E1569" t="s">
        <v>1349</v>
      </c>
      <c r="F1569" t="s">
        <v>1300</v>
      </c>
      <c r="G1569" t="s">
        <v>170</v>
      </c>
      <c r="H1569" s="82">
        <v>45862</v>
      </c>
      <c r="I1569" s="40">
        <v>30</v>
      </c>
      <c r="J1569" s="61">
        <v>225</v>
      </c>
      <c r="K1569" s="61">
        <v>6750</v>
      </c>
    </row>
    <row r="1570" spans="5:11" x14ac:dyDescent="0.35">
      <c r="E1570" t="s">
        <v>1349</v>
      </c>
      <c r="F1570" t="s">
        <v>1300</v>
      </c>
      <c r="G1570" t="s">
        <v>170</v>
      </c>
      <c r="H1570" s="82">
        <v>45911</v>
      </c>
      <c r="I1570" s="40">
        <v>30</v>
      </c>
      <c r="J1570" s="61">
        <v>225</v>
      </c>
      <c r="K1570" s="61">
        <v>6750</v>
      </c>
    </row>
    <row r="1571" spans="5:11" x14ac:dyDescent="0.35">
      <c r="E1571" t="s">
        <v>1349</v>
      </c>
      <c r="F1571" t="s">
        <v>1300</v>
      </c>
      <c r="G1571" t="s">
        <v>170</v>
      </c>
      <c r="H1571" s="82">
        <v>45918</v>
      </c>
      <c r="I1571" s="40">
        <v>30</v>
      </c>
      <c r="J1571" s="61">
        <v>225</v>
      </c>
      <c r="K1571" s="61">
        <v>6750</v>
      </c>
    </row>
    <row r="1572" spans="5:11" x14ac:dyDescent="0.35">
      <c r="E1572" t="s">
        <v>1345</v>
      </c>
      <c r="F1572" t="s">
        <v>777</v>
      </c>
      <c r="G1572" t="s">
        <v>532</v>
      </c>
      <c r="H1572" s="82">
        <v>45866</v>
      </c>
      <c r="I1572" s="40">
        <v>41</v>
      </c>
      <c r="J1572" s="61">
        <v>215</v>
      </c>
      <c r="K1572" s="61">
        <v>8815</v>
      </c>
    </row>
    <row r="1573" spans="5:11" x14ac:dyDescent="0.35">
      <c r="E1573" t="s">
        <v>1345</v>
      </c>
      <c r="F1573" t="s">
        <v>777</v>
      </c>
      <c r="G1573" t="s">
        <v>532</v>
      </c>
      <c r="H1573" s="82">
        <v>45887</v>
      </c>
      <c r="I1573" s="40">
        <v>12</v>
      </c>
      <c r="J1573" s="61">
        <v>215</v>
      </c>
      <c r="K1573" s="61">
        <v>2580</v>
      </c>
    </row>
    <row r="1574" spans="5:11" x14ac:dyDescent="0.35">
      <c r="E1574" t="s">
        <v>1345</v>
      </c>
      <c r="F1574" t="s">
        <v>777</v>
      </c>
      <c r="G1574" t="s">
        <v>532</v>
      </c>
      <c r="H1574" s="82">
        <v>45894</v>
      </c>
      <c r="I1574" s="40">
        <v>40</v>
      </c>
      <c r="J1574" s="61">
        <v>215</v>
      </c>
      <c r="K1574" s="61">
        <v>8600</v>
      </c>
    </row>
    <row r="1575" spans="5:11" x14ac:dyDescent="0.35">
      <c r="E1575" t="s">
        <v>1345</v>
      </c>
      <c r="F1575" t="s">
        <v>777</v>
      </c>
      <c r="G1575" t="s">
        <v>532</v>
      </c>
      <c r="H1575" s="82">
        <v>45901</v>
      </c>
      <c r="I1575" s="40">
        <v>40</v>
      </c>
      <c r="J1575" s="61">
        <v>215</v>
      </c>
      <c r="K1575" s="61">
        <v>8600</v>
      </c>
    </row>
    <row r="1576" spans="5:11" x14ac:dyDescent="0.35">
      <c r="E1576" t="s">
        <v>1345</v>
      </c>
      <c r="F1576" t="s">
        <v>777</v>
      </c>
      <c r="G1576" t="s">
        <v>532</v>
      </c>
      <c r="H1576" s="82">
        <v>45908</v>
      </c>
      <c r="I1576" s="40">
        <v>37</v>
      </c>
      <c r="J1576" s="61">
        <v>215</v>
      </c>
      <c r="K1576" s="61">
        <v>7955</v>
      </c>
    </row>
    <row r="1577" spans="5:11" x14ac:dyDescent="0.35">
      <c r="E1577" t="s">
        <v>1345</v>
      </c>
      <c r="F1577" t="s">
        <v>777</v>
      </c>
      <c r="G1577" t="s">
        <v>532</v>
      </c>
      <c r="H1577" s="82">
        <v>45859</v>
      </c>
      <c r="I1577" s="40">
        <v>41</v>
      </c>
      <c r="J1577" s="61">
        <v>215</v>
      </c>
      <c r="K1577" s="61">
        <v>8815</v>
      </c>
    </row>
    <row r="1578" spans="5:11" x14ac:dyDescent="0.35">
      <c r="E1578" t="s">
        <v>1345</v>
      </c>
      <c r="F1578" t="s">
        <v>768</v>
      </c>
      <c r="G1578" t="s">
        <v>530</v>
      </c>
      <c r="H1578" s="82">
        <v>45866</v>
      </c>
      <c r="I1578" s="40">
        <v>41</v>
      </c>
      <c r="J1578" s="61">
        <v>215</v>
      </c>
      <c r="K1578" s="61">
        <v>8815</v>
      </c>
    </row>
    <row r="1579" spans="5:11" x14ac:dyDescent="0.35">
      <c r="E1579" t="s">
        <v>1345</v>
      </c>
      <c r="F1579" t="s">
        <v>768</v>
      </c>
      <c r="G1579" t="s">
        <v>530</v>
      </c>
      <c r="H1579" s="82">
        <v>45873</v>
      </c>
      <c r="I1579" s="40">
        <v>41</v>
      </c>
      <c r="J1579" s="61">
        <v>215</v>
      </c>
      <c r="K1579" s="61">
        <v>8815</v>
      </c>
    </row>
    <row r="1580" spans="5:11" x14ac:dyDescent="0.35">
      <c r="E1580" t="s">
        <v>1345</v>
      </c>
      <c r="F1580" t="s">
        <v>768</v>
      </c>
      <c r="G1580" t="s">
        <v>530</v>
      </c>
      <c r="H1580" s="82">
        <v>45894</v>
      </c>
      <c r="I1580" s="40">
        <v>12</v>
      </c>
      <c r="J1580" s="61">
        <v>215</v>
      </c>
      <c r="K1580" s="61">
        <v>2580</v>
      </c>
    </row>
    <row r="1581" spans="5:11" x14ac:dyDescent="0.35">
      <c r="E1581" t="s">
        <v>1345</v>
      </c>
      <c r="F1581" t="s">
        <v>768</v>
      </c>
      <c r="G1581" t="s">
        <v>530</v>
      </c>
      <c r="H1581" s="82">
        <v>45901</v>
      </c>
      <c r="I1581" s="40">
        <v>40</v>
      </c>
      <c r="J1581" s="61">
        <v>215</v>
      </c>
      <c r="K1581" s="61">
        <v>8600</v>
      </c>
    </row>
    <row r="1582" spans="5:11" x14ac:dyDescent="0.35">
      <c r="E1582" t="s">
        <v>1345</v>
      </c>
      <c r="F1582" t="s">
        <v>768</v>
      </c>
      <c r="G1582" t="s">
        <v>530</v>
      </c>
      <c r="H1582" s="82">
        <v>45908</v>
      </c>
      <c r="I1582" s="40">
        <v>40</v>
      </c>
      <c r="J1582" s="61">
        <v>215</v>
      </c>
      <c r="K1582" s="61">
        <v>8600</v>
      </c>
    </row>
    <row r="1583" spans="5:11" x14ac:dyDescent="0.35">
      <c r="E1583" t="s">
        <v>1345</v>
      </c>
      <c r="F1583" t="s">
        <v>768</v>
      </c>
      <c r="G1583" t="s">
        <v>530</v>
      </c>
      <c r="H1583" s="82">
        <v>45915</v>
      </c>
      <c r="I1583" s="40">
        <v>37</v>
      </c>
      <c r="J1583" s="61">
        <v>215</v>
      </c>
      <c r="K1583" s="61">
        <v>7955</v>
      </c>
    </row>
    <row r="1584" spans="5:11" x14ac:dyDescent="0.35">
      <c r="E1584" t="s">
        <v>1345</v>
      </c>
      <c r="F1584" t="s">
        <v>1310</v>
      </c>
      <c r="G1584" t="s">
        <v>171</v>
      </c>
      <c r="H1584" s="82">
        <v>45855</v>
      </c>
      <c r="I1584" s="40">
        <v>2</v>
      </c>
      <c r="J1584" s="61">
        <v>225</v>
      </c>
      <c r="K1584" s="61">
        <v>450</v>
      </c>
    </row>
    <row r="1585" spans="5:11" x14ac:dyDescent="0.35">
      <c r="E1585" t="s">
        <v>1345</v>
      </c>
      <c r="F1585" t="s">
        <v>1300</v>
      </c>
      <c r="G1585" t="s">
        <v>170</v>
      </c>
      <c r="H1585" s="82">
        <v>45862</v>
      </c>
      <c r="I1585" s="40">
        <v>2</v>
      </c>
      <c r="J1585" s="61">
        <v>225</v>
      </c>
      <c r="K1585" s="61">
        <v>450</v>
      </c>
    </row>
    <row r="1586" spans="5:11" x14ac:dyDescent="0.35">
      <c r="E1586" t="s">
        <v>1346</v>
      </c>
      <c r="F1586" t="s">
        <v>777</v>
      </c>
      <c r="G1586" t="s">
        <v>532</v>
      </c>
      <c r="H1586" s="82">
        <v>45866</v>
      </c>
      <c r="I1586" s="40">
        <v>10</v>
      </c>
      <c r="J1586" s="61">
        <v>215</v>
      </c>
      <c r="K1586" s="61">
        <v>2150</v>
      </c>
    </row>
    <row r="1587" spans="5:11" x14ac:dyDescent="0.35">
      <c r="E1587" t="s">
        <v>1346</v>
      </c>
      <c r="F1587" t="s">
        <v>777</v>
      </c>
      <c r="G1587" t="s">
        <v>532</v>
      </c>
      <c r="H1587" s="82">
        <v>45873</v>
      </c>
      <c r="I1587" s="40">
        <v>10</v>
      </c>
      <c r="J1587" s="61">
        <v>215</v>
      </c>
      <c r="K1587" s="61">
        <v>2150</v>
      </c>
    </row>
    <row r="1588" spans="5:11" x14ac:dyDescent="0.35">
      <c r="E1588" t="s">
        <v>1346</v>
      </c>
      <c r="F1588" t="s">
        <v>777</v>
      </c>
      <c r="G1588" t="s">
        <v>532</v>
      </c>
      <c r="H1588" s="82">
        <v>45880</v>
      </c>
      <c r="I1588" s="40">
        <v>10</v>
      </c>
      <c r="J1588" s="61">
        <v>215</v>
      </c>
      <c r="K1588" s="61">
        <v>2150</v>
      </c>
    </row>
    <row r="1589" spans="5:11" x14ac:dyDescent="0.35">
      <c r="E1589" t="s">
        <v>1346</v>
      </c>
      <c r="F1589" t="s">
        <v>777</v>
      </c>
      <c r="G1589" t="s">
        <v>532</v>
      </c>
      <c r="H1589" s="82">
        <v>45887</v>
      </c>
      <c r="I1589" s="40">
        <v>10</v>
      </c>
      <c r="J1589" s="61">
        <v>215</v>
      </c>
      <c r="K1589" s="61">
        <v>2150</v>
      </c>
    </row>
    <row r="1590" spans="5:11" x14ac:dyDescent="0.35">
      <c r="E1590" t="s">
        <v>1346</v>
      </c>
      <c r="F1590" t="s">
        <v>777</v>
      </c>
      <c r="G1590" t="s">
        <v>532</v>
      </c>
      <c r="H1590" s="82">
        <v>45894</v>
      </c>
      <c r="I1590" s="40">
        <v>10</v>
      </c>
      <c r="J1590" s="61">
        <v>215</v>
      </c>
      <c r="K1590" s="61">
        <v>2150</v>
      </c>
    </row>
    <row r="1591" spans="5:11" x14ac:dyDescent="0.35">
      <c r="E1591" t="s">
        <v>1346</v>
      </c>
      <c r="F1591" t="s">
        <v>777</v>
      </c>
      <c r="G1591" t="s">
        <v>532</v>
      </c>
      <c r="H1591" s="82">
        <v>45901</v>
      </c>
      <c r="I1591" s="40">
        <v>10</v>
      </c>
      <c r="J1591" s="61">
        <v>215</v>
      </c>
      <c r="K1591" s="61">
        <v>2150</v>
      </c>
    </row>
    <row r="1592" spans="5:11" x14ac:dyDescent="0.35">
      <c r="E1592" t="s">
        <v>1346</v>
      </c>
      <c r="F1592" t="s">
        <v>777</v>
      </c>
      <c r="G1592" t="s">
        <v>532</v>
      </c>
      <c r="H1592" s="82">
        <v>45908</v>
      </c>
      <c r="I1592" s="40">
        <v>10</v>
      </c>
      <c r="J1592" s="61">
        <v>215</v>
      </c>
      <c r="K1592" s="61">
        <v>2150</v>
      </c>
    </row>
    <row r="1593" spans="5:11" x14ac:dyDescent="0.35">
      <c r="E1593" t="s">
        <v>1346</v>
      </c>
      <c r="F1593" t="s">
        <v>777</v>
      </c>
      <c r="G1593" t="s">
        <v>532</v>
      </c>
      <c r="H1593" s="82">
        <v>45859</v>
      </c>
      <c r="I1593" s="40">
        <v>10</v>
      </c>
      <c r="J1593" s="61">
        <v>215</v>
      </c>
      <c r="K1593" s="61">
        <v>2150</v>
      </c>
    </row>
    <row r="1594" spans="5:11" x14ac:dyDescent="0.35">
      <c r="E1594" t="s">
        <v>1346</v>
      </c>
      <c r="F1594" t="s">
        <v>768</v>
      </c>
      <c r="G1594" t="s">
        <v>530</v>
      </c>
      <c r="H1594" s="82">
        <v>45866</v>
      </c>
      <c r="I1594" s="40">
        <v>10</v>
      </c>
      <c r="J1594" s="61">
        <v>215</v>
      </c>
      <c r="K1594" s="61">
        <v>2150</v>
      </c>
    </row>
    <row r="1595" spans="5:11" x14ac:dyDescent="0.35">
      <c r="E1595" t="s">
        <v>1346</v>
      </c>
      <c r="F1595" t="s">
        <v>768</v>
      </c>
      <c r="G1595" t="s">
        <v>530</v>
      </c>
      <c r="H1595" s="82">
        <v>45873</v>
      </c>
      <c r="I1595" s="40">
        <v>10</v>
      </c>
      <c r="J1595" s="61">
        <v>215</v>
      </c>
      <c r="K1595" s="61">
        <v>2150</v>
      </c>
    </row>
    <row r="1596" spans="5:11" x14ac:dyDescent="0.35">
      <c r="E1596" t="s">
        <v>1346</v>
      </c>
      <c r="F1596" t="s">
        <v>768</v>
      </c>
      <c r="G1596" t="s">
        <v>530</v>
      </c>
      <c r="H1596" s="82">
        <v>45880</v>
      </c>
      <c r="I1596" s="40">
        <v>10</v>
      </c>
      <c r="J1596" s="61">
        <v>215</v>
      </c>
      <c r="K1596" s="61">
        <v>2150</v>
      </c>
    </row>
    <row r="1597" spans="5:11" x14ac:dyDescent="0.35">
      <c r="E1597" t="s">
        <v>1346</v>
      </c>
      <c r="F1597" t="s">
        <v>768</v>
      </c>
      <c r="G1597" t="s">
        <v>530</v>
      </c>
      <c r="H1597" s="82">
        <v>45887</v>
      </c>
      <c r="I1597" s="40">
        <v>10</v>
      </c>
      <c r="J1597" s="61">
        <v>215</v>
      </c>
      <c r="K1597" s="61">
        <v>2150</v>
      </c>
    </row>
    <row r="1598" spans="5:11" x14ac:dyDescent="0.35">
      <c r="E1598" t="s">
        <v>1346</v>
      </c>
      <c r="F1598" t="s">
        <v>768</v>
      </c>
      <c r="G1598" t="s">
        <v>530</v>
      </c>
      <c r="H1598" s="82">
        <v>45894</v>
      </c>
      <c r="I1598" s="40">
        <v>10</v>
      </c>
      <c r="J1598" s="61">
        <v>215</v>
      </c>
      <c r="K1598" s="61">
        <v>2150</v>
      </c>
    </row>
    <row r="1599" spans="5:11" x14ac:dyDescent="0.35">
      <c r="E1599" t="s">
        <v>1346</v>
      </c>
      <c r="F1599" t="s">
        <v>768</v>
      </c>
      <c r="G1599" t="s">
        <v>530</v>
      </c>
      <c r="H1599" s="82">
        <v>45901</v>
      </c>
      <c r="I1599" s="40">
        <v>10</v>
      </c>
      <c r="J1599" s="61">
        <v>215</v>
      </c>
      <c r="K1599" s="61">
        <v>2150</v>
      </c>
    </row>
    <row r="1600" spans="5:11" x14ac:dyDescent="0.35">
      <c r="E1600" t="s">
        <v>1346</v>
      </c>
      <c r="F1600" t="s">
        <v>768</v>
      </c>
      <c r="G1600" t="s">
        <v>530</v>
      </c>
      <c r="H1600" s="82">
        <v>45908</v>
      </c>
      <c r="I1600" s="40">
        <v>10</v>
      </c>
      <c r="J1600" s="61">
        <v>215</v>
      </c>
      <c r="K1600" s="61">
        <v>2150</v>
      </c>
    </row>
    <row r="1601" spans="5:11" x14ac:dyDescent="0.35">
      <c r="E1601" t="s">
        <v>1346</v>
      </c>
      <c r="F1601" t="s">
        <v>768</v>
      </c>
      <c r="G1601" t="s">
        <v>530</v>
      </c>
      <c r="H1601" s="82">
        <v>45915</v>
      </c>
      <c r="I1601" s="40">
        <v>10</v>
      </c>
      <c r="J1601" s="61">
        <v>215</v>
      </c>
      <c r="K1601" s="61">
        <v>2150</v>
      </c>
    </row>
    <row r="1602" spans="5:11" x14ac:dyDescent="0.35">
      <c r="E1602" t="s">
        <v>1346</v>
      </c>
      <c r="F1602" t="s">
        <v>1310</v>
      </c>
      <c r="G1602" t="s">
        <v>171</v>
      </c>
      <c r="H1602" s="82">
        <v>45869</v>
      </c>
      <c r="I1602" s="40">
        <v>10</v>
      </c>
      <c r="J1602" s="61">
        <v>225</v>
      </c>
      <c r="K1602" s="61">
        <v>2250</v>
      </c>
    </row>
    <row r="1603" spans="5:11" x14ac:dyDescent="0.35">
      <c r="E1603" t="s">
        <v>1346</v>
      </c>
      <c r="F1603" t="s">
        <v>1310</v>
      </c>
      <c r="G1603" t="s">
        <v>171</v>
      </c>
      <c r="H1603" s="82">
        <v>45876</v>
      </c>
      <c r="I1603" s="40">
        <v>10</v>
      </c>
      <c r="J1603" s="61">
        <v>225</v>
      </c>
      <c r="K1603" s="61">
        <v>2250</v>
      </c>
    </row>
    <row r="1604" spans="5:11" x14ac:dyDescent="0.35">
      <c r="E1604" t="s">
        <v>1346</v>
      </c>
      <c r="F1604" t="s">
        <v>1310</v>
      </c>
      <c r="G1604" t="s">
        <v>171</v>
      </c>
      <c r="H1604" s="82">
        <v>45883</v>
      </c>
      <c r="I1604" s="40">
        <v>10</v>
      </c>
      <c r="J1604" s="61">
        <v>225</v>
      </c>
      <c r="K1604" s="61">
        <v>2250</v>
      </c>
    </row>
    <row r="1605" spans="5:11" x14ac:dyDescent="0.35">
      <c r="E1605" t="s">
        <v>1346</v>
      </c>
      <c r="F1605" t="s">
        <v>1310</v>
      </c>
      <c r="G1605" t="s">
        <v>171</v>
      </c>
      <c r="H1605" s="82">
        <v>45890</v>
      </c>
      <c r="I1605" s="40">
        <v>10</v>
      </c>
      <c r="J1605" s="61">
        <v>225</v>
      </c>
      <c r="K1605" s="61">
        <v>2250</v>
      </c>
    </row>
    <row r="1606" spans="5:11" x14ac:dyDescent="0.35">
      <c r="E1606" t="s">
        <v>1346</v>
      </c>
      <c r="F1606" t="s">
        <v>1310</v>
      </c>
      <c r="G1606" t="s">
        <v>171</v>
      </c>
      <c r="H1606" s="82">
        <v>45897</v>
      </c>
      <c r="I1606" s="40">
        <v>10</v>
      </c>
      <c r="J1606" s="61">
        <v>225</v>
      </c>
      <c r="K1606" s="61">
        <v>2250</v>
      </c>
    </row>
    <row r="1607" spans="5:11" x14ac:dyDescent="0.35">
      <c r="E1607" t="s">
        <v>1346</v>
      </c>
      <c r="F1607" t="s">
        <v>1310</v>
      </c>
      <c r="G1607" t="s">
        <v>171</v>
      </c>
      <c r="H1607" s="82">
        <v>45904</v>
      </c>
      <c r="I1607" s="40">
        <v>10</v>
      </c>
      <c r="J1607" s="61">
        <v>225</v>
      </c>
      <c r="K1607" s="61">
        <v>2250</v>
      </c>
    </row>
    <row r="1608" spans="5:11" x14ac:dyDescent="0.35">
      <c r="E1608" t="s">
        <v>1346</v>
      </c>
      <c r="F1608" t="s">
        <v>1310</v>
      </c>
      <c r="G1608" t="s">
        <v>171</v>
      </c>
      <c r="H1608" s="82">
        <v>45855</v>
      </c>
      <c r="I1608" s="40">
        <v>10</v>
      </c>
      <c r="J1608" s="61">
        <v>225</v>
      </c>
      <c r="K1608" s="61">
        <v>2250</v>
      </c>
    </row>
    <row r="1609" spans="5:11" x14ac:dyDescent="0.35">
      <c r="E1609" t="s">
        <v>1346</v>
      </c>
      <c r="F1609" t="s">
        <v>1310</v>
      </c>
      <c r="G1609" t="s">
        <v>171</v>
      </c>
      <c r="H1609" s="82">
        <v>45862</v>
      </c>
      <c r="I1609" s="40">
        <v>10</v>
      </c>
      <c r="J1609" s="61">
        <v>225</v>
      </c>
      <c r="K1609" s="61">
        <v>2250</v>
      </c>
    </row>
    <row r="1610" spans="5:11" x14ac:dyDescent="0.35">
      <c r="E1610" t="s">
        <v>1346</v>
      </c>
      <c r="F1610" t="s">
        <v>1300</v>
      </c>
      <c r="G1610" t="s">
        <v>170</v>
      </c>
      <c r="H1610" s="82">
        <v>45869</v>
      </c>
      <c r="I1610" s="40">
        <v>10</v>
      </c>
      <c r="J1610" s="61">
        <v>225</v>
      </c>
      <c r="K1610" s="61">
        <v>2250</v>
      </c>
    </row>
    <row r="1611" spans="5:11" x14ac:dyDescent="0.35">
      <c r="E1611" t="s">
        <v>1346</v>
      </c>
      <c r="F1611" t="s">
        <v>1300</v>
      </c>
      <c r="G1611" t="s">
        <v>170</v>
      </c>
      <c r="H1611" s="82">
        <v>45876</v>
      </c>
      <c r="I1611" s="40">
        <v>10</v>
      </c>
      <c r="J1611" s="61">
        <v>225</v>
      </c>
      <c r="K1611" s="61">
        <v>2250</v>
      </c>
    </row>
    <row r="1612" spans="5:11" x14ac:dyDescent="0.35">
      <c r="E1612" t="s">
        <v>1346</v>
      </c>
      <c r="F1612" t="s">
        <v>1300</v>
      </c>
      <c r="G1612" t="s">
        <v>170</v>
      </c>
      <c r="H1612" s="82">
        <v>45883</v>
      </c>
      <c r="I1612" s="40">
        <v>10</v>
      </c>
      <c r="J1612" s="61">
        <v>225</v>
      </c>
      <c r="K1612" s="61">
        <v>2250</v>
      </c>
    </row>
    <row r="1613" spans="5:11" x14ac:dyDescent="0.35">
      <c r="E1613" t="s">
        <v>1346</v>
      </c>
      <c r="F1613" t="s">
        <v>1300</v>
      </c>
      <c r="G1613" t="s">
        <v>170</v>
      </c>
      <c r="H1613" s="82">
        <v>45890</v>
      </c>
      <c r="I1613" s="40">
        <v>10</v>
      </c>
      <c r="J1613" s="61">
        <v>225</v>
      </c>
      <c r="K1613" s="61">
        <v>2250</v>
      </c>
    </row>
    <row r="1614" spans="5:11" x14ac:dyDescent="0.35">
      <c r="E1614" t="s">
        <v>1346</v>
      </c>
      <c r="F1614" t="s">
        <v>1300</v>
      </c>
      <c r="G1614" t="s">
        <v>170</v>
      </c>
      <c r="H1614" s="82">
        <v>45897</v>
      </c>
      <c r="I1614" s="40">
        <v>10</v>
      </c>
      <c r="J1614" s="61">
        <v>225</v>
      </c>
      <c r="K1614" s="61">
        <v>2250</v>
      </c>
    </row>
    <row r="1615" spans="5:11" x14ac:dyDescent="0.35">
      <c r="E1615" t="s">
        <v>1346</v>
      </c>
      <c r="F1615" t="s">
        <v>1300</v>
      </c>
      <c r="G1615" t="s">
        <v>170</v>
      </c>
      <c r="H1615" s="82">
        <v>45904</v>
      </c>
      <c r="I1615" s="40">
        <v>10</v>
      </c>
      <c r="J1615" s="61">
        <v>225</v>
      </c>
      <c r="K1615" s="61">
        <v>2250</v>
      </c>
    </row>
    <row r="1616" spans="5:11" x14ac:dyDescent="0.35">
      <c r="E1616" t="s">
        <v>1346</v>
      </c>
      <c r="F1616" t="s">
        <v>1300</v>
      </c>
      <c r="G1616" t="s">
        <v>170</v>
      </c>
      <c r="H1616" s="82">
        <v>45862</v>
      </c>
      <c r="I1616" s="40">
        <v>10</v>
      </c>
      <c r="J1616" s="61">
        <v>225</v>
      </c>
      <c r="K1616" s="61">
        <v>2250</v>
      </c>
    </row>
    <row r="1617" spans="5:11" x14ac:dyDescent="0.35">
      <c r="E1617" t="s">
        <v>1346</v>
      </c>
      <c r="F1617" t="s">
        <v>1300</v>
      </c>
      <c r="G1617" t="s">
        <v>170</v>
      </c>
      <c r="H1617" s="82">
        <v>45911</v>
      </c>
      <c r="I1617" s="40">
        <v>10</v>
      </c>
      <c r="J1617" s="61">
        <v>225</v>
      </c>
      <c r="K1617" s="61">
        <v>2250</v>
      </c>
    </row>
    <row r="1618" spans="5:11" x14ac:dyDescent="0.35">
      <c r="E1618" t="s">
        <v>1347</v>
      </c>
      <c r="F1618" t="s">
        <v>777</v>
      </c>
      <c r="G1618" t="s">
        <v>532</v>
      </c>
      <c r="H1618" s="82">
        <v>45866</v>
      </c>
      <c r="I1618" s="40">
        <v>16</v>
      </c>
      <c r="J1618" s="61">
        <v>215</v>
      </c>
      <c r="K1618" s="61">
        <v>3440</v>
      </c>
    </row>
    <row r="1619" spans="5:11" x14ac:dyDescent="0.35">
      <c r="E1619" t="s">
        <v>1347</v>
      </c>
      <c r="F1619" t="s">
        <v>777</v>
      </c>
      <c r="G1619" t="s">
        <v>532</v>
      </c>
      <c r="H1619" s="82">
        <v>45873</v>
      </c>
      <c r="I1619" s="40">
        <v>34</v>
      </c>
      <c r="J1619" s="61">
        <v>215</v>
      </c>
      <c r="K1619" s="61">
        <v>7310</v>
      </c>
    </row>
    <row r="1620" spans="5:11" x14ac:dyDescent="0.35">
      <c r="E1620" t="s">
        <v>1347</v>
      </c>
      <c r="F1620" t="s">
        <v>777</v>
      </c>
      <c r="G1620" t="s">
        <v>532</v>
      </c>
      <c r="H1620" s="82">
        <v>45880</v>
      </c>
      <c r="I1620" s="40">
        <v>20</v>
      </c>
      <c r="J1620" s="61">
        <v>215</v>
      </c>
      <c r="K1620" s="61">
        <v>4300</v>
      </c>
    </row>
    <row r="1621" spans="5:11" x14ac:dyDescent="0.35">
      <c r="E1621" t="s">
        <v>1347</v>
      </c>
      <c r="F1621" t="s">
        <v>777</v>
      </c>
      <c r="G1621" t="s">
        <v>532</v>
      </c>
      <c r="H1621" s="82">
        <v>45887</v>
      </c>
      <c r="I1621" s="40">
        <v>24</v>
      </c>
      <c r="J1621" s="61">
        <v>215</v>
      </c>
      <c r="K1621" s="61">
        <v>5160</v>
      </c>
    </row>
    <row r="1622" spans="5:11" x14ac:dyDescent="0.35">
      <c r="E1622" t="s">
        <v>1347</v>
      </c>
      <c r="F1622" t="s">
        <v>777</v>
      </c>
      <c r="G1622" t="s">
        <v>532</v>
      </c>
      <c r="H1622" s="82">
        <v>45894</v>
      </c>
      <c r="I1622" s="40">
        <v>32</v>
      </c>
      <c r="J1622" s="61">
        <v>215</v>
      </c>
      <c r="K1622" s="61">
        <v>6880</v>
      </c>
    </row>
    <row r="1623" spans="5:11" x14ac:dyDescent="0.35">
      <c r="E1623" t="s">
        <v>1347</v>
      </c>
      <c r="F1623" t="s">
        <v>777</v>
      </c>
      <c r="G1623" t="s">
        <v>532</v>
      </c>
      <c r="H1623" s="82">
        <v>45901</v>
      </c>
      <c r="I1623" s="40">
        <v>16</v>
      </c>
      <c r="J1623" s="61">
        <v>215</v>
      </c>
      <c r="K1623" s="61">
        <v>3440</v>
      </c>
    </row>
    <row r="1624" spans="5:11" x14ac:dyDescent="0.35">
      <c r="E1624" t="s">
        <v>1347</v>
      </c>
      <c r="F1624" t="s">
        <v>777</v>
      </c>
      <c r="G1624" t="s">
        <v>532</v>
      </c>
      <c r="H1624" s="82">
        <v>45908</v>
      </c>
      <c r="I1624" s="40">
        <v>10</v>
      </c>
      <c r="J1624" s="61">
        <v>215</v>
      </c>
      <c r="K1624" s="61">
        <v>2150</v>
      </c>
    </row>
    <row r="1625" spans="5:11" x14ac:dyDescent="0.35">
      <c r="E1625" t="s">
        <v>1347</v>
      </c>
      <c r="F1625" t="s">
        <v>777</v>
      </c>
      <c r="G1625" t="s">
        <v>532</v>
      </c>
      <c r="H1625" s="82">
        <v>45859</v>
      </c>
      <c r="I1625" s="40">
        <v>30</v>
      </c>
      <c r="J1625" s="61">
        <v>215</v>
      </c>
      <c r="K1625" s="61">
        <v>6450</v>
      </c>
    </row>
    <row r="1626" spans="5:11" x14ac:dyDescent="0.35">
      <c r="E1626" t="s">
        <v>1347</v>
      </c>
      <c r="F1626" t="s">
        <v>768</v>
      </c>
      <c r="G1626" t="s">
        <v>530</v>
      </c>
      <c r="H1626" s="82">
        <v>45866</v>
      </c>
      <c r="I1626" s="40">
        <v>30</v>
      </c>
      <c r="J1626" s="61">
        <v>215</v>
      </c>
      <c r="K1626" s="61">
        <v>6450</v>
      </c>
    </row>
    <row r="1627" spans="5:11" x14ac:dyDescent="0.35">
      <c r="E1627" t="s">
        <v>1347</v>
      </c>
      <c r="F1627" t="s">
        <v>768</v>
      </c>
      <c r="G1627" t="s">
        <v>530</v>
      </c>
      <c r="H1627" s="82">
        <v>45873</v>
      </c>
      <c r="I1627" s="40">
        <v>16</v>
      </c>
      <c r="J1627" s="61">
        <v>215</v>
      </c>
      <c r="K1627" s="61">
        <v>3440</v>
      </c>
    </row>
    <row r="1628" spans="5:11" x14ac:dyDescent="0.35">
      <c r="E1628" t="s">
        <v>1347</v>
      </c>
      <c r="F1628" t="s">
        <v>768</v>
      </c>
      <c r="G1628" t="s">
        <v>530</v>
      </c>
      <c r="H1628" s="82">
        <v>45880</v>
      </c>
      <c r="I1628" s="40">
        <v>34</v>
      </c>
      <c r="J1628" s="61">
        <v>215</v>
      </c>
      <c r="K1628" s="61">
        <v>7310</v>
      </c>
    </row>
    <row r="1629" spans="5:11" x14ac:dyDescent="0.35">
      <c r="E1629" t="s">
        <v>1347</v>
      </c>
      <c r="F1629" t="s">
        <v>768</v>
      </c>
      <c r="G1629" t="s">
        <v>530</v>
      </c>
      <c r="H1629" s="82">
        <v>45887</v>
      </c>
      <c r="I1629" s="40">
        <v>20</v>
      </c>
      <c r="J1629" s="61">
        <v>215</v>
      </c>
      <c r="K1629" s="61">
        <v>4300</v>
      </c>
    </row>
    <row r="1630" spans="5:11" x14ac:dyDescent="0.35">
      <c r="E1630" t="s">
        <v>1347</v>
      </c>
      <c r="F1630" t="s">
        <v>768</v>
      </c>
      <c r="G1630" t="s">
        <v>530</v>
      </c>
      <c r="H1630" s="82">
        <v>45894</v>
      </c>
      <c r="I1630" s="40">
        <v>24</v>
      </c>
      <c r="J1630" s="61">
        <v>215</v>
      </c>
      <c r="K1630" s="61">
        <v>5160</v>
      </c>
    </row>
    <row r="1631" spans="5:11" x14ac:dyDescent="0.35">
      <c r="E1631" t="s">
        <v>1347</v>
      </c>
      <c r="F1631" t="s">
        <v>768</v>
      </c>
      <c r="G1631" t="s">
        <v>530</v>
      </c>
      <c r="H1631" s="82">
        <v>45901</v>
      </c>
      <c r="I1631" s="40">
        <v>32</v>
      </c>
      <c r="J1631" s="61">
        <v>215</v>
      </c>
      <c r="K1631" s="61">
        <v>6880</v>
      </c>
    </row>
    <row r="1632" spans="5:11" x14ac:dyDescent="0.35">
      <c r="E1632" t="s">
        <v>1347</v>
      </c>
      <c r="F1632" t="s">
        <v>768</v>
      </c>
      <c r="G1632" t="s">
        <v>530</v>
      </c>
      <c r="H1632" s="82">
        <v>45908</v>
      </c>
      <c r="I1632" s="40">
        <v>16</v>
      </c>
      <c r="J1632" s="61">
        <v>215</v>
      </c>
      <c r="K1632" s="61">
        <v>3440</v>
      </c>
    </row>
    <row r="1633" spans="5:11" x14ac:dyDescent="0.35">
      <c r="E1633" t="s">
        <v>1347</v>
      </c>
      <c r="F1633" t="s">
        <v>768</v>
      </c>
      <c r="G1633" t="s">
        <v>530</v>
      </c>
      <c r="H1633" s="82">
        <v>45915</v>
      </c>
      <c r="I1633" s="40">
        <v>10</v>
      </c>
      <c r="J1633" s="61">
        <v>215</v>
      </c>
      <c r="K1633" s="61">
        <v>2150</v>
      </c>
    </row>
    <row r="1634" spans="5:11" x14ac:dyDescent="0.35">
      <c r="E1634" t="s">
        <v>1350</v>
      </c>
      <c r="F1634" t="s">
        <v>1310</v>
      </c>
      <c r="G1634" t="s">
        <v>171</v>
      </c>
      <c r="H1634" s="82">
        <v>45869</v>
      </c>
      <c r="I1634" s="40">
        <v>10</v>
      </c>
      <c r="J1634" s="61">
        <v>225</v>
      </c>
      <c r="K1634" s="61">
        <v>2250</v>
      </c>
    </row>
    <row r="1635" spans="5:11" x14ac:dyDescent="0.35">
      <c r="E1635" t="s">
        <v>1350</v>
      </c>
      <c r="F1635" t="s">
        <v>1310</v>
      </c>
      <c r="G1635" t="s">
        <v>171</v>
      </c>
      <c r="H1635" s="82">
        <v>45876</v>
      </c>
      <c r="I1635" s="40">
        <v>10</v>
      </c>
      <c r="J1635" s="61">
        <v>225</v>
      </c>
      <c r="K1635" s="61">
        <v>2250</v>
      </c>
    </row>
    <row r="1636" spans="5:11" x14ac:dyDescent="0.35">
      <c r="E1636" t="s">
        <v>1350</v>
      </c>
      <c r="F1636" t="s">
        <v>1310</v>
      </c>
      <c r="G1636" t="s">
        <v>171</v>
      </c>
      <c r="H1636" s="82">
        <v>45883</v>
      </c>
      <c r="I1636" s="40">
        <v>10</v>
      </c>
      <c r="J1636" s="61">
        <v>225</v>
      </c>
      <c r="K1636" s="61">
        <v>2250</v>
      </c>
    </row>
    <row r="1637" spans="5:11" x14ac:dyDescent="0.35">
      <c r="E1637" t="s">
        <v>1350</v>
      </c>
      <c r="F1637" t="s">
        <v>1310</v>
      </c>
      <c r="G1637" t="s">
        <v>171</v>
      </c>
      <c r="H1637" s="82">
        <v>45890</v>
      </c>
      <c r="I1637" s="40">
        <v>10</v>
      </c>
      <c r="J1637" s="61">
        <v>225</v>
      </c>
      <c r="K1637" s="61">
        <v>2250</v>
      </c>
    </row>
    <row r="1638" spans="5:11" x14ac:dyDescent="0.35">
      <c r="E1638" t="s">
        <v>1350</v>
      </c>
      <c r="F1638" t="s">
        <v>1310</v>
      </c>
      <c r="G1638" t="s">
        <v>171</v>
      </c>
      <c r="H1638" s="82">
        <v>45897</v>
      </c>
      <c r="I1638" s="40">
        <v>10</v>
      </c>
      <c r="J1638" s="61">
        <v>225</v>
      </c>
      <c r="K1638" s="61">
        <v>2250</v>
      </c>
    </row>
    <row r="1639" spans="5:11" x14ac:dyDescent="0.35">
      <c r="E1639" t="s">
        <v>1350</v>
      </c>
      <c r="F1639" t="s">
        <v>1310</v>
      </c>
      <c r="G1639" t="s">
        <v>171</v>
      </c>
      <c r="H1639" s="82">
        <v>45904</v>
      </c>
      <c r="I1639" s="40">
        <v>10</v>
      </c>
      <c r="J1639" s="61">
        <v>225</v>
      </c>
      <c r="K1639" s="61">
        <v>2250</v>
      </c>
    </row>
    <row r="1640" spans="5:11" x14ac:dyDescent="0.35">
      <c r="E1640" t="s">
        <v>1350</v>
      </c>
      <c r="F1640" t="s">
        <v>1310</v>
      </c>
      <c r="G1640" t="s">
        <v>171</v>
      </c>
      <c r="H1640" s="82">
        <v>45855</v>
      </c>
      <c r="I1640" s="40">
        <v>10</v>
      </c>
      <c r="J1640" s="61">
        <v>225</v>
      </c>
      <c r="K1640" s="61">
        <v>2250</v>
      </c>
    </row>
    <row r="1641" spans="5:11" x14ac:dyDescent="0.35">
      <c r="E1641" t="s">
        <v>1350</v>
      </c>
      <c r="F1641" t="s">
        <v>1310</v>
      </c>
      <c r="G1641" t="s">
        <v>171</v>
      </c>
      <c r="H1641" s="82">
        <v>45862</v>
      </c>
      <c r="I1641" s="40">
        <v>10</v>
      </c>
      <c r="J1641" s="61">
        <v>225</v>
      </c>
      <c r="K1641" s="61">
        <v>2250</v>
      </c>
    </row>
    <row r="1642" spans="5:11" x14ac:dyDescent="0.35">
      <c r="E1642" t="s">
        <v>1350</v>
      </c>
      <c r="F1642" t="s">
        <v>1300</v>
      </c>
      <c r="G1642" t="s">
        <v>170</v>
      </c>
      <c r="H1642" s="82">
        <v>45869</v>
      </c>
      <c r="I1642" s="40">
        <v>10</v>
      </c>
      <c r="J1642" s="61">
        <v>225</v>
      </c>
      <c r="K1642" s="61">
        <v>2250</v>
      </c>
    </row>
    <row r="1643" spans="5:11" x14ac:dyDescent="0.35">
      <c r="E1643" t="s">
        <v>1350</v>
      </c>
      <c r="F1643" t="s">
        <v>1300</v>
      </c>
      <c r="G1643" t="s">
        <v>170</v>
      </c>
      <c r="H1643" s="82">
        <v>45876</v>
      </c>
      <c r="I1643" s="40">
        <v>10</v>
      </c>
      <c r="J1643" s="61">
        <v>225</v>
      </c>
      <c r="K1643" s="61">
        <v>2250</v>
      </c>
    </row>
    <row r="1644" spans="5:11" x14ac:dyDescent="0.35">
      <c r="E1644" t="s">
        <v>1350</v>
      </c>
      <c r="F1644" t="s">
        <v>1300</v>
      </c>
      <c r="G1644" t="s">
        <v>170</v>
      </c>
      <c r="H1644" s="82">
        <v>45883</v>
      </c>
      <c r="I1644" s="40">
        <v>10</v>
      </c>
      <c r="J1644" s="61">
        <v>225</v>
      </c>
      <c r="K1644" s="61">
        <v>2250</v>
      </c>
    </row>
    <row r="1645" spans="5:11" x14ac:dyDescent="0.35">
      <c r="E1645" t="s">
        <v>1350</v>
      </c>
      <c r="F1645" t="s">
        <v>1300</v>
      </c>
      <c r="G1645" t="s">
        <v>170</v>
      </c>
      <c r="H1645" s="82">
        <v>45890</v>
      </c>
      <c r="I1645" s="40">
        <v>10</v>
      </c>
      <c r="J1645" s="61">
        <v>225</v>
      </c>
      <c r="K1645" s="61">
        <v>2250</v>
      </c>
    </row>
    <row r="1646" spans="5:11" x14ac:dyDescent="0.35">
      <c r="E1646" t="s">
        <v>1350</v>
      </c>
      <c r="F1646" t="s">
        <v>1300</v>
      </c>
      <c r="G1646" t="s">
        <v>170</v>
      </c>
      <c r="H1646" s="82">
        <v>45897</v>
      </c>
      <c r="I1646" s="40">
        <v>10</v>
      </c>
      <c r="J1646" s="61">
        <v>225</v>
      </c>
      <c r="K1646" s="61">
        <v>2250</v>
      </c>
    </row>
    <row r="1647" spans="5:11" x14ac:dyDescent="0.35">
      <c r="E1647" t="s">
        <v>1350</v>
      </c>
      <c r="F1647" t="s">
        <v>1300</v>
      </c>
      <c r="G1647" t="s">
        <v>170</v>
      </c>
      <c r="H1647" s="82">
        <v>45904</v>
      </c>
      <c r="I1647" s="40">
        <v>10</v>
      </c>
      <c r="J1647" s="61">
        <v>225</v>
      </c>
      <c r="K1647" s="61">
        <v>2250</v>
      </c>
    </row>
    <row r="1648" spans="5:11" x14ac:dyDescent="0.35">
      <c r="E1648" t="s">
        <v>1350</v>
      </c>
      <c r="F1648" t="s">
        <v>1300</v>
      </c>
      <c r="G1648" t="s">
        <v>170</v>
      </c>
      <c r="H1648" s="82">
        <v>45862</v>
      </c>
      <c r="I1648" s="40">
        <v>10</v>
      </c>
      <c r="J1648" s="61">
        <v>225</v>
      </c>
      <c r="K1648" s="61">
        <v>2250</v>
      </c>
    </row>
    <row r="1649" spans="5:11" x14ac:dyDescent="0.35">
      <c r="E1649" t="s">
        <v>1350</v>
      </c>
      <c r="F1649" t="s">
        <v>1300</v>
      </c>
      <c r="G1649" t="s">
        <v>170</v>
      </c>
      <c r="H1649" s="82">
        <v>45911</v>
      </c>
      <c r="I1649" s="40">
        <v>10</v>
      </c>
      <c r="J1649" s="61">
        <v>225</v>
      </c>
      <c r="K1649" s="61">
        <v>2250</v>
      </c>
    </row>
    <row r="1650" spans="5:11" x14ac:dyDescent="0.35">
      <c r="E1650" t="s">
        <v>1351</v>
      </c>
      <c r="F1650" t="s">
        <v>1310</v>
      </c>
      <c r="G1650" t="s">
        <v>171</v>
      </c>
      <c r="H1650" s="82">
        <v>45883</v>
      </c>
      <c r="I1650" s="40">
        <v>20</v>
      </c>
      <c r="J1650" s="61">
        <v>225</v>
      </c>
      <c r="K1650" s="61">
        <v>4500</v>
      </c>
    </row>
    <row r="1651" spans="5:11" x14ac:dyDescent="0.35">
      <c r="E1651" t="s">
        <v>1351</v>
      </c>
      <c r="F1651" t="s">
        <v>1310</v>
      </c>
      <c r="G1651" t="s">
        <v>171</v>
      </c>
      <c r="H1651" s="82">
        <v>45897</v>
      </c>
      <c r="I1651" s="40">
        <v>20</v>
      </c>
      <c r="J1651" s="61">
        <v>225</v>
      </c>
      <c r="K1651" s="61">
        <v>4500</v>
      </c>
    </row>
    <row r="1652" spans="5:11" x14ac:dyDescent="0.35">
      <c r="E1652" t="s">
        <v>1351</v>
      </c>
      <c r="F1652" t="s">
        <v>1310</v>
      </c>
      <c r="G1652" t="s">
        <v>171</v>
      </c>
      <c r="H1652" s="82">
        <v>45855</v>
      </c>
      <c r="I1652" s="40">
        <v>50</v>
      </c>
      <c r="J1652" s="61">
        <v>225</v>
      </c>
      <c r="K1652" s="61">
        <v>11250</v>
      </c>
    </row>
    <row r="1653" spans="5:11" x14ac:dyDescent="0.35">
      <c r="E1653" t="s">
        <v>1351</v>
      </c>
      <c r="F1653" t="s">
        <v>1300</v>
      </c>
      <c r="G1653" t="s">
        <v>170</v>
      </c>
      <c r="H1653" s="82">
        <v>45890</v>
      </c>
      <c r="I1653" s="40">
        <v>20</v>
      </c>
      <c r="J1653" s="61">
        <v>225</v>
      </c>
      <c r="K1653" s="61">
        <v>4500</v>
      </c>
    </row>
    <row r="1654" spans="5:11" x14ac:dyDescent="0.35">
      <c r="E1654" t="s">
        <v>1351</v>
      </c>
      <c r="F1654" t="s">
        <v>1300</v>
      </c>
      <c r="G1654" t="s">
        <v>170</v>
      </c>
      <c r="H1654" s="82">
        <v>45904</v>
      </c>
      <c r="I1654" s="40">
        <v>20</v>
      </c>
      <c r="J1654" s="61">
        <v>225</v>
      </c>
      <c r="K1654" s="61">
        <v>4500</v>
      </c>
    </row>
    <row r="1655" spans="5:11" x14ac:dyDescent="0.35">
      <c r="E1655" t="s">
        <v>1351</v>
      </c>
      <c r="F1655" t="s">
        <v>1300</v>
      </c>
      <c r="G1655" t="s">
        <v>170</v>
      </c>
      <c r="H1655" s="82">
        <v>45862</v>
      </c>
      <c r="I1655" s="40">
        <v>50</v>
      </c>
      <c r="J1655" s="61">
        <v>225</v>
      </c>
      <c r="K1655" s="61">
        <v>11250</v>
      </c>
    </row>
    <row r="1656" spans="5:11" x14ac:dyDescent="0.35">
      <c r="E1656" t="s">
        <v>1352</v>
      </c>
      <c r="F1656" t="s">
        <v>1310</v>
      </c>
      <c r="G1656" t="s">
        <v>171</v>
      </c>
      <c r="H1656" s="82">
        <v>45876</v>
      </c>
      <c r="I1656" s="40">
        <v>10</v>
      </c>
      <c r="J1656" s="61">
        <v>225</v>
      </c>
      <c r="K1656" s="61">
        <v>2250</v>
      </c>
    </row>
    <row r="1657" spans="5:11" x14ac:dyDescent="0.35">
      <c r="E1657" t="s">
        <v>1352</v>
      </c>
      <c r="F1657" t="s">
        <v>1310</v>
      </c>
      <c r="G1657" t="s">
        <v>171</v>
      </c>
      <c r="H1657" s="82">
        <v>45883</v>
      </c>
      <c r="I1657" s="40">
        <v>10</v>
      </c>
      <c r="J1657" s="61">
        <v>225</v>
      </c>
      <c r="K1657" s="61">
        <v>2250</v>
      </c>
    </row>
    <row r="1658" spans="5:11" x14ac:dyDescent="0.35">
      <c r="E1658" t="s">
        <v>1352</v>
      </c>
      <c r="F1658" t="s">
        <v>1310</v>
      </c>
      <c r="G1658" t="s">
        <v>171</v>
      </c>
      <c r="H1658" s="82">
        <v>45890</v>
      </c>
      <c r="I1658" s="40">
        <v>10</v>
      </c>
      <c r="J1658" s="61">
        <v>225</v>
      </c>
      <c r="K1658" s="61">
        <v>2250</v>
      </c>
    </row>
    <row r="1659" spans="5:11" x14ac:dyDescent="0.35">
      <c r="E1659" t="s">
        <v>1352</v>
      </c>
      <c r="F1659" t="s">
        <v>1300</v>
      </c>
      <c r="G1659" t="s">
        <v>170</v>
      </c>
      <c r="H1659" s="82">
        <v>45883</v>
      </c>
      <c r="I1659" s="40">
        <v>10</v>
      </c>
      <c r="J1659" s="61">
        <v>225</v>
      </c>
      <c r="K1659" s="61">
        <v>2250</v>
      </c>
    </row>
    <row r="1660" spans="5:11" x14ac:dyDescent="0.35">
      <c r="E1660" t="s">
        <v>1352</v>
      </c>
      <c r="F1660" t="s">
        <v>1300</v>
      </c>
      <c r="G1660" t="s">
        <v>170</v>
      </c>
      <c r="H1660" s="82">
        <v>45890</v>
      </c>
      <c r="I1660" s="40">
        <v>10</v>
      </c>
      <c r="J1660" s="61">
        <v>225</v>
      </c>
      <c r="K1660" s="61">
        <v>2250</v>
      </c>
    </row>
    <row r="1661" spans="5:11" x14ac:dyDescent="0.35">
      <c r="E1661" t="s">
        <v>1352</v>
      </c>
      <c r="F1661" t="s">
        <v>1300</v>
      </c>
      <c r="G1661" t="s">
        <v>170</v>
      </c>
      <c r="H1661" s="82">
        <v>45897</v>
      </c>
      <c r="I1661" s="40">
        <v>10</v>
      </c>
      <c r="J1661" s="61">
        <v>225</v>
      </c>
      <c r="K1661" s="61">
        <v>2250</v>
      </c>
    </row>
    <row r="1662" spans="5:11" x14ac:dyDescent="0.35">
      <c r="E1662" t="s">
        <v>1354</v>
      </c>
      <c r="F1662" t="s">
        <v>777</v>
      </c>
      <c r="G1662" t="s">
        <v>532</v>
      </c>
      <c r="H1662" s="82">
        <v>45866</v>
      </c>
      <c r="I1662" s="40">
        <v>50</v>
      </c>
      <c r="J1662" s="61">
        <v>215</v>
      </c>
      <c r="K1662" s="61">
        <v>10750</v>
      </c>
    </row>
    <row r="1663" spans="5:11" x14ac:dyDescent="0.35">
      <c r="E1663" t="s">
        <v>1354</v>
      </c>
      <c r="F1663" t="s">
        <v>777</v>
      </c>
      <c r="G1663" t="s">
        <v>532</v>
      </c>
      <c r="H1663" s="82">
        <v>45873</v>
      </c>
      <c r="I1663" s="40">
        <v>6</v>
      </c>
      <c r="J1663" s="61">
        <v>215</v>
      </c>
      <c r="K1663" s="61">
        <v>1290</v>
      </c>
    </row>
    <row r="1664" spans="5:11" x14ac:dyDescent="0.35">
      <c r="E1664" t="s">
        <v>1354</v>
      </c>
      <c r="F1664" t="s">
        <v>777</v>
      </c>
      <c r="G1664" t="s">
        <v>532</v>
      </c>
      <c r="H1664" s="82">
        <v>45880</v>
      </c>
      <c r="I1664" s="40">
        <v>34</v>
      </c>
      <c r="J1664" s="61">
        <v>215</v>
      </c>
      <c r="K1664" s="61">
        <v>7310</v>
      </c>
    </row>
    <row r="1665" spans="5:11" x14ac:dyDescent="0.35">
      <c r="E1665" t="s">
        <v>1354</v>
      </c>
      <c r="F1665" t="s">
        <v>777</v>
      </c>
      <c r="G1665" t="s">
        <v>532</v>
      </c>
      <c r="H1665" s="82">
        <v>45887</v>
      </c>
      <c r="I1665" s="40">
        <v>40</v>
      </c>
      <c r="J1665" s="61">
        <v>215</v>
      </c>
      <c r="K1665" s="61">
        <v>8600</v>
      </c>
    </row>
    <row r="1666" spans="5:11" x14ac:dyDescent="0.35">
      <c r="E1666" t="s">
        <v>1354</v>
      </c>
      <c r="F1666" t="s">
        <v>777</v>
      </c>
      <c r="G1666" t="s">
        <v>532</v>
      </c>
      <c r="H1666" s="82">
        <v>45894</v>
      </c>
      <c r="I1666" s="40">
        <v>4</v>
      </c>
      <c r="J1666" s="61">
        <v>215</v>
      </c>
      <c r="K1666" s="61">
        <v>860</v>
      </c>
    </row>
    <row r="1667" spans="5:11" x14ac:dyDescent="0.35">
      <c r="E1667" t="s">
        <v>1354</v>
      </c>
      <c r="F1667" t="s">
        <v>777</v>
      </c>
      <c r="G1667" t="s">
        <v>532</v>
      </c>
      <c r="H1667" s="82">
        <v>45901</v>
      </c>
      <c r="I1667" s="40">
        <v>24</v>
      </c>
      <c r="J1667" s="61">
        <v>215</v>
      </c>
      <c r="K1667" s="61">
        <v>5160</v>
      </c>
    </row>
    <row r="1668" spans="5:11" x14ac:dyDescent="0.35">
      <c r="E1668" t="s">
        <v>1354</v>
      </c>
      <c r="F1668" t="s">
        <v>777</v>
      </c>
      <c r="G1668" t="s">
        <v>532</v>
      </c>
      <c r="H1668" s="82">
        <v>45908</v>
      </c>
      <c r="I1668" s="40">
        <v>30</v>
      </c>
      <c r="J1668" s="61">
        <v>215</v>
      </c>
      <c r="K1668" s="61">
        <v>6450</v>
      </c>
    </row>
    <row r="1669" spans="5:11" x14ac:dyDescent="0.35">
      <c r="E1669" t="s">
        <v>1354</v>
      </c>
      <c r="F1669" t="s">
        <v>777</v>
      </c>
      <c r="G1669" t="s">
        <v>532</v>
      </c>
      <c r="H1669" s="82">
        <v>45859</v>
      </c>
      <c r="I1669" s="40">
        <v>8</v>
      </c>
      <c r="J1669" s="61">
        <v>215</v>
      </c>
      <c r="K1669" s="61">
        <v>1720</v>
      </c>
    </row>
    <row r="1670" spans="5:11" x14ac:dyDescent="0.35">
      <c r="E1670" t="s">
        <v>1354</v>
      </c>
      <c r="F1670" t="s">
        <v>768</v>
      </c>
      <c r="G1670" t="s">
        <v>530</v>
      </c>
      <c r="H1670" s="82">
        <v>45866</v>
      </c>
      <c r="I1670" s="40">
        <v>8</v>
      </c>
      <c r="J1670" s="61">
        <v>215</v>
      </c>
      <c r="K1670" s="61">
        <v>1720</v>
      </c>
    </row>
    <row r="1671" spans="5:11" x14ac:dyDescent="0.35">
      <c r="E1671" t="s">
        <v>1354</v>
      </c>
      <c r="F1671" t="s">
        <v>768</v>
      </c>
      <c r="G1671" t="s">
        <v>530</v>
      </c>
      <c r="H1671" s="82">
        <v>45873</v>
      </c>
      <c r="I1671" s="40">
        <v>50</v>
      </c>
      <c r="J1671" s="61">
        <v>215</v>
      </c>
      <c r="K1671" s="61">
        <v>10750</v>
      </c>
    </row>
    <row r="1672" spans="5:11" x14ac:dyDescent="0.35">
      <c r="E1672" t="s">
        <v>1354</v>
      </c>
      <c r="F1672" t="s">
        <v>768</v>
      </c>
      <c r="G1672" t="s">
        <v>530</v>
      </c>
      <c r="H1672" s="82">
        <v>45880</v>
      </c>
      <c r="I1672" s="40">
        <v>6</v>
      </c>
      <c r="J1672" s="61">
        <v>215</v>
      </c>
      <c r="K1672" s="61">
        <v>1290</v>
      </c>
    </row>
    <row r="1673" spans="5:11" x14ac:dyDescent="0.35">
      <c r="E1673" t="s">
        <v>1354</v>
      </c>
      <c r="F1673" t="s">
        <v>768</v>
      </c>
      <c r="G1673" t="s">
        <v>530</v>
      </c>
      <c r="H1673" s="82">
        <v>45887</v>
      </c>
      <c r="I1673" s="40">
        <v>34</v>
      </c>
      <c r="J1673" s="61">
        <v>215</v>
      </c>
      <c r="K1673" s="61">
        <v>7310</v>
      </c>
    </row>
    <row r="1674" spans="5:11" x14ac:dyDescent="0.35">
      <c r="E1674" t="s">
        <v>1354</v>
      </c>
      <c r="F1674" t="s">
        <v>768</v>
      </c>
      <c r="G1674" t="s">
        <v>530</v>
      </c>
      <c r="H1674" s="82">
        <v>45894</v>
      </c>
      <c r="I1674" s="40">
        <v>40</v>
      </c>
      <c r="J1674" s="61">
        <v>215</v>
      </c>
      <c r="K1674" s="61">
        <v>8600</v>
      </c>
    </row>
    <row r="1675" spans="5:11" x14ac:dyDescent="0.35">
      <c r="E1675" t="s">
        <v>1354</v>
      </c>
      <c r="F1675" t="s">
        <v>768</v>
      </c>
      <c r="G1675" t="s">
        <v>530</v>
      </c>
      <c r="H1675" s="82">
        <v>45901</v>
      </c>
      <c r="I1675" s="40">
        <v>4</v>
      </c>
      <c r="J1675" s="61">
        <v>215</v>
      </c>
      <c r="K1675" s="61">
        <v>860</v>
      </c>
    </row>
    <row r="1676" spans="5:11" x14ac:dyDescent="0.35">
      <c r="E1676" t="s">
        <v>1354</v>
      </c>
      <c r="F1676" t="s">
        <v>768</v>
      </c>
      <c r="G1676" t="s">
        <v>530</v>
      </c>
      <c r="H1676" s="82">
        <v>45908</v>
      </c>
      <c r="I1676" s="40">
        <v>24</v>
      </c>
      <c r="J1676" s="61">
        <v>215</v>
      </c>
      <c r="K1676" s="61">
        <v>5160</v>
      </c>
    </row>
    <row r="1677" spans="5:11" x14ac:dyDescent="0.35">
      <c r="E1677" t="s">
        <v>1354</v>
      </c>
      <c r="F1677" t="s">
        <v>768</v>
      </c>
      <c r="G1677" t="s">
        <v>530</v>
      </c>
      <c r="H1677" s="82">
        <v>45915</v>
      </c>
      <c r="I1677" s="40">
        <v>30</v>
      </c>
      <c r="J1677" s="61">
        <v>215</v>
      </c>
      <c r="K1677" s="61">
        <v>6450</v>
      </c>
    </row>
    <row r="1678" spans="5:11" x14ac:dyDescent="0.35">
      <c r="E1678" t="s">
        <v>1374</v>
      </c>
      <c r="F1678" t="s">
        <v>190</v>
      </c>
      <c r="G1678" t="s">
        <v>28</v>
      </c>
      <c r="H1678" s="82">
        <v>45873</v>
      </c>
      <c r="I1678" s="40">
        <v>10</v>
      </c>
      <c r="J1678" s="61">
        <v>185</v>
      </c>
      <c r="K1678" s="61">
        <v>1850</v>
      </c>
    </row>
    <row r="1679" spans="5:11" x14ac:dyDescent="0.35">
      <c r="E1679" t="s">
        <v>1374</v>
      </c>
      <c r="F1679" t="s">
        <v>190</v>
      </c>
      <c r="G1679" t="s">
        <v>28</v>
      </c>
      <c r="H1679" s="82">
        <v>45880</v>
      </c>
      <c r="I1679" s="40">
        <v>10</v>
      </c>
      <c r="J1679" s="61">
        <v>185</v>
      </c>
      <c r="K1679" s="61">
        <v>1850</v>
      </c>
    </row>
    <row r="1680" spans="5:11" x14ac:dyDescent="0.35">
      <c r="E1680" t="s">
        <v>1374</v>
      </c>
      <c r="F1680" t="s">
        <v>190</v>
      </c>
      <c r="G1680" t="s">
        <v>28</v>
      </c>
      <c r="H1680" s="82">
        <v>45887</v>
      </c>
      <c r="I1680" s="40">
        <v>10</v>
      </c>
      <c r="J1680" s="61">
        <v>185</v>
      </c>
      <c r="K1680" s="61">
        <v>1850</v>
      </c>
    </row>
    <row r="1681" spans="5:11" x14ac:dyDescent="0.35">
      <c r="E1681" t="s">
        <v>1374</v>
      </c>
      <c r="F1681" t="s">
        <v>190</v>
      </c>
      <c r="G1681" t="s">
        <v>28</v>
      </c>
      <c r="H1681" s="82">
        <v>45894</v>
      </c>
      <c r="I1681" s="40">
        <v>10</v>
      </c>
      <c r="J1681" s="61">
        <v>185</v>
      </c>
      <c r="K1681" s="61">
        <v>1850</v>
      </c>
    </row>
    <row r="1682" spans="5:11" x14ac:dyDescent="0.35">
      <c r="E1682" t="s">
        <v>1374</v>
      </c>
      <c r="F1682" t="s">
        <v>190</v>
      </c>
      <c r="G1682" t="s">
        <v>28</v>
      </c>
      <c r="H1682" s="82">
        <v>45901</v>
      </c>
      <c r="I1682" s="40">
        <v>10</v>
      </c>
      <c r="J1682" s="61">
        <v>185</v>
      </c>
      <c r="K1682" s="61">
        <v>1850</v>
      </c>
    </row>
    <row r="1683" spans="5:11" x14ac:dyDescent="0.35">
      <c r="E1683" t="s">
        <v>1374</v>
      </c>
      <c r="F1683" t="s">
        <v>191</v>
      </c>
      <c r="G1683" t="s">
        <v>29</v>
      </c>
      <c r="H1683" s="82">
        <v>45880</v>
      </c>
      <c r="I1683" s="40">
        <v>10</v>
      </c>
      <c r="J1683" s="61">
        <v>185</v>
      </c>
      <c r="K1683" s="61">
        <v>1850</v>
      </c>
    </row>
    <row r="1684" spans="5:11" x14ac:dyDescent="0.35">
      <c r="E1684" t="s">
        <v>1374</v>
      </c>
      <c r="F1684" t="s">
        <v>191</v>
      </c>
      <c r="G1684" t="s">
        <v>29</v>
      </c>
      <c r="H1684" s="82">
        <v>45887</v>
      </c>
      <c r="I1684" s="40">
        <v>10</v>
      </c>
      <c r="J1684" s="61">
        <v>185</v>
      </c>
      <c r="K1684" s="61">
        <v>1850</v>
      </c>
    </row>
    <row r="1685" spans="5:11" x14ac:dyDescent="0.35">
      <c r="E1685" t="s">
        <v>1374</v>
      </c>
      <c r="F1685" t="s">
        <v>191</v>
      </c>
      <c r="G1685" t="s">
        <v>29</v>
      </c>
      <c r="H1685" s="82">
        <v>45894</v>
      </c>
      <c r="I1685" s="40">
        <v>10</v>
      </c>
      <c r="J1685" s="61">
        <v>185</v>
      </c>
      <c r="K1685" s="61">
        <v>1850</v>
      </c>
    </row>
    <row r="1686" spans="5:11" x14ac:dyDescent="0.35">
      <c r="E1686" t="s">
        <v>1374</v>
      </c>
      <c r="F1686" t="s">
        <v>191</v>
      </c>
      <c r="G1686" t="s">
        <v>29</v>
      </c>
      <c r="H1686" s="82">
        <v>45901</v>
      </c>
      <c r="I1686" s="40">
        <v>10</v>
      </c>
      <c r="J1686" s="61">
        <v>185</v>
      </c>
      <c r="K1686" s="61">
        <v>1850</v>
      </c>
    </row>
    <row r="1687" spans="5:11" x14ac:dyDescent="0.35">
      <c r="E1687" t="s">
        <v>1374</v>
      </c>
      <c r="F1687" t="s">
        <v>191</v>
      </c>
      <c r="G1687" t="s">
        <v>29</v>
      </c>
      <c r="H1687" s="82">
        <v>45908</v>
      </c>
      <c r="I1687" s="40">
        <v>10</v>
      </c>
      <c r="J1687" s="61">
        <v>185</v>
      </c>
      <c r="K1687" s="61">
        <v>1850</v>
      </c>
    </row>
    <row r="1688" spans="5:11" x14ac:dyDescent="0.35">
      <c r="E1688" t="s">
        <v>8</v>
      </c>
      <c r="I1688" s="40">
        <v>41134</v>
      </c>
      <c r="J1688" s="61">
        <v>210.78711886760379</v>
      </c>
      <c r="K1688" s="61">
        <v>8670517.3475000095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8"/>
  <sheetViews>
    <sheetView showGridLines="0" zoomScale="85" zoomScaleNormal="85" workbookViewId="0">
      <selection activeCell="D16" sqref="D16"/>
    </sheetView>
  </sheetViews>
  <sheetFormatPr defaultColWidth="8.9140625" defaultRowHeight="15.5" x14ac:dyDescent="0.35"/>
  <cols>
    <col min="1" max="1" width="17.5" bestFit="1" customWidth="1"/>
    <col min="2" max="2" width="9.5" customWidth="1"/>
    <col min="3" max="3" width="20" bestFit="1" customWidth="1"/>
    <col min="4" max="4" width="19.6640625" bestFit="1" customWidth="1"/>
    <col min="5" max="5" width="17.4140625" bestFit="1" customWidth="1"/>
    <col min="6" max="6" width="14.5" bestFit="1" customWidth="1"/>
    <col min="7" max="7" width="13.58203125" bestFit="1" customWidth="1"/>
    <col min="8" max="8" width="14" bestFit="1" customWidth="1"/>
  </cols>
  <sheetData>
    <row r="1" spans="1:7" x14ac:dyDescent="0.35">
      <c r="A1" s="47" t="s">
        <v>96</v>
      </c>
      <c r="B1" s="48"/>
      <c r="C1" s="47"/>
    </row>
    <row r="14" spans="1:7" x14ac:dyDescent="0.35">
      <c r="C14" s="3563" t="s">
        <v>136</v>
      </c>
      <c r="D14" s="3563" t="s">
        <v>157</v>
      </c>
      <c r="E14" s="3563" t="s">
        <v>159</v>
      </c>
      <c r="F14" s="3563" t="s">
        <v>145</v>
      </c>
      <c r="G14" s="3563" t="s">
        <v>146</v>
      </c>
    </row>
    <row r="15" spans="1:7" x14ac:dyDescent="0.35">
      <c r="C15" s="3563" t="s">
        <v>390</v>
      </c>
      <c r="D15" s="3563" t="s">
        <v>335</v>
      </c>
      <c r="E15" s="3564">
        <v>430</v>
      </c>
      <c r="F15" s="3564">
        <v>430</v>
      </c>
      <c r="G15" s="3565">
        <v>123010.81999999948</v>
      </c>
    </row>
    <row r="16" spans="1:7" x14ac:dyDescent="0.35">
      <c r="C16" s="3563"/>
      <c r="D16" s="3563" t="s">
        <v>694</v>
      </c>
      <c r="E16" s="3564">
        <v>0</v>
      </c>
      <c r="F16" s="3564">
        <v>0</v>
      </c>
      <c r="G16" s="3565">
        <v>0</v>
      </c>
    </row>
    <row r="17" spans="3:7" x14ac:dyDescent="0.35">
      <c r="C17" s="3563" t="s">
        <v>392</v>
      </c>
      <c r="D17" s="3563"/>
      <c r="E17" s="3564">
        <v>430</v>
      </c>
      <c r="F17" s="3564">
        <v>430</v>
      </c>
      <c r="G17" s="3565">
        <v>123010.81999999948</v>
      </c>
    </row>
    <row r="18" spans="3:7" x14ac:dyDescent="0.35">
      <c r="C18" s="3563" t="s">
        <v>332</v>
      </c>
      <c r="D18" s="3563" t="s">
        <v>95</v>
      </c>
      <c r="E18" s="3564">
        <v>4</v>
      </c>
      <c r="F18" s="3564">
        <v>4</v>
      </c>
      <c r="G18" s="3565">
        <v>1200</v>
      </c>
    </row>
    <row r="19" spans="3:7" x14ac:dyDescent="0.35">
      <c r="C19" s="3563"/>
      <c r="D19" s="3563" t="s">
        <v>335</v>
      </c>
      <c r="E19" s="3564">
        <v>718</v>
      </c>
      <c r="F19" s="3564">
        <v>718</v>
      </c>
      <c r="G19" s="3565">
        <v>149320</v>
      </c>
    </row>
    <row r="20" spans="3:7" x14ac:dyDescent="0.35">
      <c r="C20" s="3563"/>
      <c r="D20" s="3563" t="s">
        <v>463</v>
      </c>
      <c r="E20" s="3564">
        <v>-8</v>
      </c>
      <c r="F20" s="3564">
        <v>-8</v>
      </c>
      <c r="G20" s="3565">
        <v>-1600</v>
      </c>
    </row>
    <row r="21" spans="3:7" x14ac:dyDescent="0.35">
      <c r="C21" s="3563" t="s">
        <v>344</v>
      </c>
      <c r="D21" s="3563"/>
      <c r="E21" s="3564">
        <v>714</v>
      </c>
      <c r="F21" s="3564">
        <v>714</v>
      </c>
      <c r="G21" s="3565">
        <v>148920</v>
      </c>
    </row>
    <row r="22" spans="3:7" x14ac:dyDescent="0.35">
      <c r="C22" s="3563" t="s">
        <v>387</v>
      </c>
      <c r="D22" s="3563" t="s">
        <v>335</v>
      </c>
      <c r="E22" s="3564">
        <v>98</v>
      </c>
      <c r="F22" s="3564">
        <v>98</v>
      </c>
      <c r="G22" s="3565">
        <v>31450.780000000006</v>
      </c>
    </row>
    <row r="23" spans="3:7" x14ac:dyDescent="0.35">
      <c r="C23" s="3563"/>
      <c r="D23" s="3563" t="s">
        <v>694</v>
      </c>
      <c r="E23" s="3564">
        <v>0</v>
      </c>
      <c r="F23" s="3564">
        <v>0</v>
      </c>
      <c r="G23" s="3565">
        <v>0</v>
      </c>
    </row>
    <row r="24" spans="3:7" x14ac:dyDescent="0.35">
      <c r="C24" s="3563" t="s">
        <v>389</v>
      </c>
      <c r="D24" s="3563"/>
      <c r="E24" s="3564">
        <v>98</v>
      </c>
      <c r="F24" s="3564">
        <v>98</v>
      </c>
      <c r="G24" s="3565">
        <v>31450.780000000006</v>
      </c>
    </row>
    <row r="25" spans="3:7" x14ac:dyDescent="0.35">
      <c r="C25" s="3563" t="s">
        <v>385</v>
      </c>
      <c r="D25" s="3563" t="s">
        <v>335</v>
      </c>
      <c r="E25" s="3564">
        <v>721</v>
      </c>
      <c r="F25" s="3564">
        <v>721</v>
      </c>
      <c r="G25" s="3565">
        <v>168760</v>
      </c>
    </row>
    <row r="26" spans="3:7" x14ac:dyDescent="0.35">
      <c r="C26" s="3563"/>
      <c r="D26" s="3563" t="s">
        <v>463</v>
      </c>
      <c r="E26" s="3564">
        <v>-2</v>
      </c>
      <c r="F26" s="3564">
        <v>-2</v>
      </c>
      <c r="G26" s="3565">
        <v>-300</v>
      </c>
    </row>
    <row r="27" spans="3:7" x14ac:dyDescent="0.35">
      <c r="C27" s="3563" t="s">
        <v>399</v>
      </c>
      <c r="D27" s="3563"/>
      <c r="E27" s="3564">
        <v>719</v>
      </c>
      <c r="F27" s="3564">
        <v>719</v>
      </c>
      <c r="G27" s="3565">
        <v>168460</v>
      </c>
    </row>
    <row r="28" spans="3:7" x14ac:dyDescent="0.35">
      <c r="C28" s="3563" t="s">
        <v>8</v>
      </c>
      <c r="D28" s="3563"/>
      <c r="E28" s="3564">
        <v>1961</v>
      </c>
      <c r="F28" s="3564">
        <v>1961</v>
      </c>
      <c r="G28" s="3565">
        <v>471841.59999999951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AB2855"/>
  <sheetViews>
    <sheetView topLeftCell="O1" zoomScale="90" zoomScaleNormal="90" workbookViewId="0">
      <pane ySplit="1" topLeftCell="A2835" activePane="bottomLeft" state="frozen"/>
      <selection activeCell="D27" sqref="D27"/>
      <selection pane="bottomLeft" sqref="A1:W2855"/>
    </sheetView>
  </sheetViews>
  <sheetFormatPr defaultColWidth="8.5" defaultRowHeight="14.5" x14ac:dyDescent="0.35"/>
  <cols>
    <col min="1" max="1" width="18.5" style="76" customWidth="1"/>
    <col min="2" max="2" width="22.08203125" style="67" bestFit="1" customWidth="1"/>
    <col min="3" max="3" width="19.5" style="66" customWidth="1"/>
    <col min="4" max="4" width="23.5" style="66" customWidth="1"/>
    <col min="5" max="5" width="19.4140625" style="76" customWidth="1"/>
    <col min="6" max="6" width="19.5" style="66" customWidth="1"/>
    <col min="7" max="7" width="15.4140625" style="66" customWidth="1"/>
    <col min="8" max="8" width="18.5" style="66" customWidth="1"/>
    <col min="9" max="9" width="14.4140625" style="67" customWidth="1"/>
    <col min="10" max="10" width="23" style="65" customWidth="1"/>
    <col min="11" max="11" width="20.1640625" style="66" bestFit="1" customWidth="1"/>
    <col min="12" max="12" width="18.5" style="67" customWidth="1"/>
    <col min="13" max="13" width="17.5" style="66" customWidth="1"/>
    <col min="14" max="14" width="19.5" style="67" bestFit="1" customWidth="1"/>
    <col min="15" max="15" width="17" style="67" bestFit="1" customWidth="1"/>
    <col min="16" max="16" width="16" style="67" customWidth="1"/>
    <col min="17" max="17" width="16.4140625" style="66" customWidth="1"/>
    <col min="18" max="18" width="22.58203125" style="68" customWidth="1"/>
    <col min="19" max="19" width="16" style="75" bestFit="1" customWidth="1"/>
    <col min="20" max="20" width="13" style="75" bestFit="1" customWidth="1"/>
    <col min="21" max="21" width="20.5" style="66" customWidth="1"/>
    <col min="22" max="22" width="12.5" style="66" customWidth="1"/>
    <col min="23" max="23" width="17" style="75" bestFit="1" customWidth="1"/>
    <col min="24" max="24" width="6" style="60" bestFit="1" customWidth="1"/>
    <col min="25" max="16384" width="8.5" style="60"/>
  </cols>
  <sheetData>
    <row r="1" spans="1:23" x14ac:dyDescent="0.35">
      <c r="A1" s="69" t="s">
        <v>135</v>
      </c>
      <c r="B1" s="69" t="s">
        <v>136</v>
      </c>
      <c r="C1" s="69" t="s">
        <v>144</v>
      </c>
      <c r="D1" s="834" t="s">
        <v>571</v>
      </c>
      <c r="E1" s="69" t="s">
        <v>133</v>
      </c>
      <c r="F1" s="2390" t="s">
        <v>134</v>
      </c>
      <c r="G1" s="257" t="s">
        <v>9</v>
      </c>
      <c r="H1" s="69" t="s">
        <v>153</v>
      </c>
      <c r="I1" s="70" t="s">
        <v>14</v>
      </c>
      <c r="J1" s="84" t="s">
        <v>137</v>
      </c>
      <c r="K1" s="71" t="s">
        <v>138</v>
      </c>
      <c r="L1" s="1935" t="s">
        <v>139</v>
      </c>
      <c r="M1" s="72" t="s">
        <v>140</v>
      </c>
      <c r="N1" s="72" t="s">
        <v>141</v>
      </c>
      <c r="O1" s="72" t="s">
        <v>142</v>
      </c>
      <c r="P1" s="73" t="s">
        <v>143</v>
      </c>
      <c r="Q1" s="69" t="s">
        <v>156</v>
      </c>
      <c r="R1" s="69" t="s">
        <v>157</v>
      </c>
      <c r="S1" s="74" t="s">
        <v>12</v>
      </c>
      <c r="T1" s="74" t="s">
        <v>13</v>
      </c>
      <c r="U1" s="74" t="s">
        <v>152</v>
      </c>
      <c r="V1" s="74" t="s">
        <v>0</v>
      </c>
      <c r="W1" s="74" t="s">
        <v>154</v>
      </c>
    </row>
    <row r="2" spans="1:23" x14ac:dyDescent="0.35">
      <c r="A2" s="87">
        <v>45569</v>
      </c>
      <c r="B2" s="88" t="s">
        <v>111</v>
      </c>
      <c r="C2" s="66" t="s">
        <v>160</v>
      </c>
      <c r="E2" s="88"/>
      <c r="F2" s="88" t="s">
        <v>54</v>
      </c>
      <c r="G2" s="88" t="s">
        <v>10</v>
      </c>
      <c r="H2" s="2969" t="s">
        <v>1203</v>
      </c>
      <c r="I2" s="86" t="s">
        <v>28</v>
      </c>
      <c r="J2" s="87">
        <v>45866</v>
      </c>
      <c r="K2" s="91">
        <v>50</v>
      </c>
      <c r="L2" s="89">
        <v>50</v>
      </c>
      <c r="M2" s="92">
        <v>225</v>
      </c>
      <c r="N2" s="85">
        <v>0</v>
      </c>
      <c r="O2" s="85">
        <v>0</v>
      </c>
      <c r="P2" s="90">
        <f>SUM(Table1[[#This Row],[BASE_FARE]:[SURCHARGES]])*Table1[[#This Row],[SEATS_BOOKED]]</f>
        <v>11250</v>
      </c>
      <c r="Q2" s="88" t="s">
        <v>161</v>
      </c>
      <c r="R2" s="561" t="s">
        <v>384</v>
      </c>
      <c r="S2" s="88" t="str">
        <f>LEFT(Table1[[#This Row],[SECTOR]],3)</f>
        <v>NAP</v>
      </c>
      <c r="T2" s="88" t="str">
        <f>RIGHT(Table1[[#This Row],[SECTOR]],3)</f>
        <v>SSH</v>
      </c>
      <c r="U2" s="88" t="str">
        <f t="shared" ref="U2:U29" si="0">IF(AND(S2&lt;&gt;"SSH", S2&lt;&gt;"RMF", S2&lt;&gt;"CAI", S2&lt;&gt;"HRG", S2&lt;&gt;"LXR", S2&lt;&gt;"DXB", OR(T2="SSH", T2="RMF", T2="CAI", T2="HRG", T2="LXR", T2="DXB")), S2,
    IF(AND(T2&lt;&gt;"SSH", T2&lt;&gt;"RMF", T2&lt;&gt;"CAI", T2&lt;&gt;"HRG", T2&lt;&gt;"LXR", T2&lt;&gt;"DXB", OR(S2="SSH", S2="RMF", S2="CAI", S2="HRG", S2="LXR", S2="DXB")), T2,
    "VIE"))</f>
        <v>NAP</v>
      </c>
      <c r="V2" s="88">
        <f>WEEKDAY(Table1[[#This Row],[FLIGHT_DATE]],2)</f>
        <v>1</v>
      </c>
      <c r="W2" s="88">
        <f>Table1[[#This Row],[FLIGHT_DATE]]-Table1[[#This Row],[DATE_BOOKED]]</f>
        <v>297</v>
      </c>
    </row>
    <row r="3" spans="1:23" x14ac:dyDescent="0.35">
      <c r="A3" s="87">
        <v>45569</v>
      </c>
      <c r="B3" s="88" t="s">
        <v>111</v>
      </c>
      <c r="C3" s="66" t="s">
        <v>160</v>
      </c>
      <c r="E3" s="88"/>
      <c r="F3" s="88" t="s">
        <v>54</v>
      </c>
      <c r="G3" s="88" t="s">
        <v>10</v>
      </c>
      <c r="H3" s="2969" t="s">
        <v>1203</v>
      </c>
      <c r="I3" s="86" t="s">
        <v>28</v>
      </c>
      <c r="J3" s="87">
        <v>45873</v>
      </c>
      <c r="K3" s="91">
        <v>50</v>
      </c>
      <c r="L3" s="89">
        <v>50</v>
      </c>
      <c r="M3" s="92">
        <v>225</v>
      </c>
      <c r="N3" s="85">
        <v>0</v>
      </c>
      <c r="O3" s="85">
        <v>0</v>
      </c>
      <c r="P3" s="90">
        <f>SUM(Table1[[#This Row],[BASE_FARE]:[SURCHARGES]])*Table1[[#This Row],[SEATS_BOOKED]]</f>
        <v>11250</v>
      </c>
      <c r="Q3" s="88" t="s">
        <v>161</v>
      </c>
      <c r="R3" s="561" t="s">
        <v>384</v>
      </c>
      <c r="S3" s="88" t="str">
        <f>LEFT(Table1[[#This Row],[SECTOR]],3)</f>
        <v>NAP</v>
      </c>
      <c r="T3" s="88" t="str">
        <f>RIGHT(Table1[[#This Row],[SECTOR]],3)</f>
        <v>SSH</v>
      </c>
      <c r="U3" s="88" t="str">
        <f t="shared" si="0"/>
        <v>NAP</v>
      </c>
      <c r="V3" s="88">
        <f>WEEKDAY(Table1[[#This Row],[FLIGHT_DATE]],2)</f>
        <v>1</v>
      </c>
      <c r="W3" s="88">
        <f>Table1[[#This Row],[FLIGHT_DATE]]-Table1[[#This Row],[DATE_BOOKED]]</f>
        <v>304</v>
      </c>
    </row>
    <row r="4" spans="1:23" x14ac:dyDescent="0.35">
      <c r="A4" s="87">
        <v>45569</v>
      </c>
      <c r="B4" s="88" t="s">
        <v>111</v>
      </c>
      <c r="C4" s="66" t="s">
        <v>160</v>
      </c>
      <c r="E4" s="88"/>
      <c r="F4" s="88" t="s">
        <v>54</v>
      </c>
      <c r="G4" s="88" t="s">
        <v>10</v>
      </c>
      <c r="H4" s="3534" t="s">
        <v>1370</v>
      </c>
      <c r="I4" s="86" t="s">
        <v>28</v>
      </c>
      <c r="J4" s="87">
        <v>45880</v>
      </c>
      <c r="K4" s="91">
        <v>100</v>
      </c>
      <c r="L4" s="91">
        <v>100</v>
      </c>
      <c r="M4" s="92">
        <v>240</v>
      </c>
      <c r="N4" s="85">
        <v>0</v>
      </c>
      <c r="O4" s="85">
        <v>0</v>
      </c>
      <c r="P4" s="90">
        <f>SUM(Table1[[#This Row],[BASE_FARE]:[SURCHARGES]])*Table1[[#This Row],[SEATS_BOOKED]]</f>
        <v>24000</v>
      </c>
      <c r="Q4" s="88" t="s">
        <v>161</v>
      </c>
      <c r="R4" s="561" t="s">
        <v>384</v>
      </c>
      <c r="S4" s="88" t="str">
        <f>LEFT(Table1[[#This Row],[SECTOR]],3)</f>
        <v>NAP</v>
      </c>
      <c r="T4" s="88" t="str">
        <f>RIGHT(Table1[[#This Row],[SECTOR]],3)</f>
        <v>SSH</v>
      </c>
      <c r="U4" s="88" t="str">
        <f t="shared" si="0"/>
        <v>NAP</v>
      </c>
      <c r="V4" s="88">
        <f>WEEKDAY(Table1[[#This Row],[FLIGHT_DATE]],2)</f>
        <v>1</v>
      </c>
      <c r="W4" s="88">
        <f>Table1[[#This Row],[FLIGHT_DATE]]-Table1[[#This Row],[DATE_BOOKED]]</f>
        <v>311</v>
      </c>
    </row>
    <row r="5" spans="1:23" x14ac:dyDescent="0.35">
      <c r="A5" s="87">
        <v>45569</v>
      </c>
      <c r="B5" s="88" t="s">
        <v>111</v>
      </c>
      <c r="C5" s="66" t="s">
        <v>160</v>
      </c>
      <c r="E5" s="88"/>
      <c r="F5" s="88" t="s">
        <v>54</v>
      </c>
      <c r="G5" s="88" t="s">
        <v>10</v>
      </c>
      <c r="H5" s="3534" t="s">
        <v>1370</v>
      </c>
      <c r="I5" s="86" t="s">
        <v>28</v>
      </c>
      <c r="J5" s="87">
        <v>45887</v>
      </c>
      <c r="K5" s="91">
        <v>100</v>
      </c>
      <c r="L5" s="91">
        <v>100</v>
      </c>
      <c r="M5" s="92">
        <v>240</v>
      </c>
      <c r="N5" s="85">
        <v>0</v>
      </c>
      <c r="O5" s="85">
        <v>0</v>
      </c>
      <c r="P5" s="90">
        <f>SUM(Table1[[#This Row],[BASE_FARE]:[SURCHARGES]])*Table1[[#This Row],[SEATS_BOOKED]]</f>
        <v>24000</v>
      </c>
      <c r="Q5" s="88" t="s">
        <v>161</v>
      </c>
      <c r="R5" s="561" t="s">
        <v>384</v>
      </c>
      <c r="S5" s="88" t="str">
        <f>LEFT(Table1[[#This Row],[SECTOR]],3)</f>
        <v>NAP</v>
      </c>
      <c r="T5" s="88" t="str">
        <f>RIGHT(Table1[[#This Row],[SECTOR]],3)</f>
        <v>SSH</v>
      </c>
      <c r="U5" s="88" t="str">
        <f t="shared" si="0"/>
        <v>NAP</v>
      </c>
      <c r="V5" s="88">
        <f>WEEKDAY(Table1[[#This Row],[FLIGHT_DATE]],2)</f>
        <v>1</v>
      </c>
      <c r="W5" s="88">
        <f>Table1[[#This Row],[FLIGHT_DATE]]-Table1[[#This Row],[DATE_BOOKED]]</f>
        <v>318</v>
      </c>
    </row>
    <row r="6" spans="1:23" x14ac:dyDescent="0.35">
      <c r="A6" s="87">
        <v>45569</v>
      </c>
      <c r="B6" s="88" t="s">
        <v>111</v>
      </c>
      <c r="C6" s="66" t="s">
        <v>160</v>
      </c>
      <c r="E6" s="88"/>
      <c r="F6" s="88" t="s">
        <v>54</v>
      </c>
      <c r="G6" s="88" t="s">
        <v>10</v>
      </c>
      <c r="H6" s="2969" t="s">
        <v>1203</v>
      </c>
      <c r="I6" s="86" t="s">
        <v>28</v>
      </c>
      <c r="J6" s="87">
        <v>45894</v>
      </c>
      <c r="K6" s="91">
        <v>50</v>
      </c>
      <c r="L6" s="89">
        <v>50</v>
      </c>
      <c r="M6" s="92">
        <v>225</v>
      </c>
      <c r="N6" s="85">
        <v>0</v>
      </c>
      <c r="O6" s="85">
        <v>0</v>
      </c>
      <c r="P6" s="90">
        <f>SUM(Table1[[#This Row],[BASE_FARE]:[SURCHARGES]])*Table1[[#This Row],[SEATS_BOOKED]]</f>
        <v>11250</v>
      </c>
      <c r="Q6" s="88" t="s">
        <v>161</v>
      </c>
      <c r="R6" s="561" t="s">
        <v>384</v>
      </c>
      <c r="S6" s="88" t="str">
        <f>LEFT(Table1[[#This Row],[SECTOR]],3)</f>
        <v>NAP</v>
      </c>
      <c r="T6" s="88" t="str">
        <f>RIGHT(Table1[[#This Row],[SECTOR]],3)</f>
        <v>SSH</v>
      </c>
      <c r="U6" s="88" t="str">
        <f t="shared" si="0"/>
        <v>NAP</v>
      </c>
      <c r="V6" s="88">
        <f>WEEKDAY(Table1[[#This Row],[FLIGHT_DATE]],2)</f>
        <v>1</v>
      </c>
      <c r="W6" s="88">
        <f>Table1[[#This Row],[FLIGHT_DATE]]-Table1[[#This Row],[DATE_BOOKED]]</f>
        <v>325</v>
      </c>
    </row>
    <row r="7" spans="1:23" x14ac:dyDescent="0.35">
      <c r="A7" s="87">
        <v>45569</v>
      </c>
      <c r="B7" s="88" t="s">
        <v>111</v>
      </c>
      <c r="C7" s="66" t="s">
        <v>160</v>
      </c>
      <c r="E7" s="88"/>
      <c r="F7" s="88" t="s">
        <v>54</v>
      </c>
      <c r="G7" s="88" t="s">
        <v>10</v>
      </c>
      <c r="H7" s="2969" t="s">
        <v>1203</v>
      </c>
      <c r="I7" s="86" t="s">
        <v>28</v>
      </c>
      <c r="J7" s="87">
        <v>45901</v>
      </c>
      <c r="K7" s="91">
        <v>50</v>
      </c>
      <c r="L7" s="89">
        <v>50</v>
      </c>
      <c r="M7" s="92">
        <v>225</v>
      </c>
      <c r="N7" s="85">
        <v>0</v>
      </c>
      <c r="O7" s="85">
        <v>0</v>
      </c>
      <c r="P7" s="90">
        <f>SUM(Table1[[#This Row],[BASE_FARE]:[SURCHARGES]])*Table1[[#This Row],[SEATS_BOOKED]]</f>
        <v>11250</v>
      </c>
      <c r="Q7" s="88" t="s">
        <v>161</v>
      </c>
      <c r="R7" s="561" t="s">
        <v>384</v>
      </c>
      <c r="S7" s="88" t="str">
        <f>LEFT(Table1[[#This Row],[SECTOR]],3)</f>
        <v>NAP</v>
      </c>
      <c r="T7" s="88" t="str">
        <f>RIGHT(Table1[[#This Row],[SECTOR]],3)</f>
        <v>SSH</v>
      </c>
      <c r="U7" s="88" t="str">
        <f t="shared" si="0"/>
        <v>NAP</v>
      </c>
      <c r="V7" s="88">
        <f>WEEKDAY(Table1[[#This Row],[FLIGHT_DATE]],2)</f>
        <v>1</v>
      </c>
      <c r="W7" s="88">
        <f>Table1[[#This Row],[FLIGHT_DATE]]-Table1[[#This Row],[DATE_BOOKED]]</f>
        <v>332</v>
      </c>
    </row>
    <row r="8" spans="1:23" x14ac:dyDescent="0.35">
      <c r="A8" s="87">
        <v>45569</v>
      </c>
      <c r="B8" s="88" t="s">
        <v>111</v>
      </c>
      <c r="C8" s="66" t="s">
        <v>160</v>
      </c>
      <c r="E8" s="88"/>
      <c r="F8" s="88" t="s">
        <v>54</v>
      </c>
      <c r="G8" s="88" t="s">
        <v>11</v>
      </c>
      <c r="H8" s="2969" t="s">
        <v>1202</v>
      </c>
      <c r="I8" s="86" t="s">
        <v>29</v>
      </c>
      <c r="J8" s="87">
        <v>45873</v>
      </c>
      <c r="K8" s="91">
        <v>50</v>
      </c>
      <c r="L8" s="89">
        <v>50</v>
      </c>
      <c r="M8" s="92">
        <v>225</v>
      </c>
      <c r="N8" s="85">
        <v>0</v>
      </c>
      <c r="O8" s="85">
        <v>0</v>
      </c>
      <c r="P8" s="90">
        <f>SUM(Table1[[#This Row],[BASE_FARE]:[SURCHARGES]])*Table1[[#This Row],[SEATS_BOOKED]]</f>
        <v>11250</v>
      </c>
      <c r="Q8" s="88" t="s">
        <v>161</v>
      </c>
      <c r="R8" s="561" t="s">
        <v>384</v>
      </c>
      <c r="S8" s="88" t="str">
        <f>LEFT(Table1[[#This Row],[SECTOR]],3)</f>
        <v>SSH</v>
      </c>
      <c r="T8" s="88" t="str">
        <f>RIGHT(Table1[[#This Row],[SECTOR]],3)</f>
        <v>NAP</v>
      </c>
      <c r="U8" s="88" t="str">
        <f t="shared" si="0"/>
        <v>NAP</v>
      </c>
      <c r="V8" s="88">
        <f>WEEKDAY(Table1[[#This Row],[FLIGHT_DATE]],2)</f>
        <v>1</v>
      </c>
      <c r="W8" s="88">
        <f>Table1[[#This Row],[FLIGHT_DATE]]-Table1[[#This Row],[DATE_BOOKED]]</f>
        <v>304</v>
      </c>
    </row>
    <row r="9" spans="1:23" x14ac:dyDescent="0.35">
      <c r="A9" s="87">
        <v>45569</v>
      </c>
      <c r="B9" s="88" t="s">
        <v>111</v>
      </c>
      <c r="C9" s="66" t="s">
        <v>160</v>
      </c>
      <c r="E9" s="88"/>
      <c r="F9" s="88" t="s">
        <v>54</v>
      </c>
      <c r="G9" s="88" t="s">
        <v>11</v>
      </c>
      <c r="H9" s="2969" t="s">
        <v>1202</v>
      </c>
      <c r="I9" s="86" t="s">
        <v>29</v>
      </c>
      <c r="J9" s="87">
        <v>45880</v>
      </c>
      <c r="K9" s="91">
        <v>50</v>
      </c>
      <c r="L9" s="89">
        <v>50</v>
      </c>
      <c r="M9" s="92">
        <v>225</v>
      </c>
      <c r="N9" s="85">
        <v>0</v>
      </c>
      <c r="O9" s="85">
        <v>0</v>
      </c>
      <c r="P9" s="90">
        <f>SUM(Table1[[#This Row],[BASE_FARE]:[SURCHARGES]])*Table1[[#This Row],[SEATS_BOOKED]]</f>
        <v>11250</v>
      </c>
      <c r="Q9" s="88" t="s">
        <v>161</v>
      </c>
      <c r="R9" s="561" t="s">
        <v>384</v>
      </c>
      <c r="S9" s="88" t="str">
        <f>LEFT(Table1[[#This Row],[SECTOR]],3)</f>
        <v>SSH</v>
      </c>
      <c r="T9" s="88" t="str">
        <f>RIGHT(Table1[[#This Row],[SECTOR]],3)</f>
        <v>NAP</v>
      </c>
      <c r="U9" s="88" t="str">
        <f t="shared" si="0"/>
        <v>NAP</v>
      </c>
      <c r="V9" s="88">
        <f>WEEKDAY(Table1[[#This Row],[FLIGHT_DATE]],2)</f>
        <v>1</v>
      </c>
      <c r="W9" s="88">
        <f>Table1[[#This Row],[FLIGHT_DATE]]-Table1[[#This Row],[DATE_BOOKED]]</f>
        <v>311</v>
      </c>
    </row>
    <row r="10" spans="1:23" x14ac:dyDescent="0.35">
      <c r="A10" s="87">
        <v>45569</v>
      </c>
      <c r="B10" s="88" t="s">
        <v>111</v>
      </c>
      <c r="C10" s="66" t="s">
        <v>160</v>
      </c>
      <c r="E10" s="88"/>
      <c r="F10" s="88" t="s">
        <v>54</v>
      </c>
      <c r="G10" s="88" t="s">
        <v>11</v>
      </c>
      <c r="H10" s="3534" t="s">
        <v>1368</v>
      </c>
      <c r="I10" s="86" t="s">
        <v>29</v>
      </c>
      <c r="J10" s="87">
        <v>45887</v>
      </c>
      <c r="K10" s="91">
        <v>100</v>
      </c>
      <c r="L10" s="91">
        <v>100</v>
      </c>
      <c r="M10" s="92">
        <v>240</v>
      </c>
      <c r="N10" s="85">
        <v>0</v>
      </c>
      <c r="O10" s="85">
        <v>0</v>
      </c>
      <c r="P10" s="90">
        <f>SUM(Table1[[#This Row],[BASE_FARE]:[SURCHARGES]])*Table1[[#This Row],[SEATS_BOOKED]]</f>
        <v>24000</v>
      </c>
      <c r="Q10" s="88" t="s">
        <v>161</v>
      </c>
      <c r="R10" s="561" t="s">
        <v>384</v>
      </c>
      <c r="S10" s="88" t="str">
        <f>LEFT(Table1[[#This Row],[SECTOR]],3)</f>
        <v>SSH</v>
      </c>
      <c r="T10" s="88" t="str">
        <f>RIGHT(Table1[[#This Row],[SECTOR]],3)</f>
        <v>NAP</v>
      </c>
      <c r="U10" s="88" t="str">
        <f t="shared" si="0"/>
        <v>NAP</v>
      </c>
      <c r="V10" s="88">
        <f>WEEKDAY(Table1[[#This Row],[FLIGHT_DATE]],2)</f>
        <v>1</v>
      </c>
      <c r="W10" s="88">
        <f>Table1[[#This Row],[FLIGHT_DATE]]-Table1[[#This Row],[DATE_BOOKED]]</f>
        <v>318</v>
      </c>
    </row>
    <row r="11" spans="1:23" x14ac:dyDescent="0.35">
      <c r="A11" s="87">
        <v>45569</v>
      </c>
      <c r="B11" s="88" t="s">
        <v>111</v>
      </c>
      <c r="C11" s="66" t="s">
        <v>160</v>
      </c>
      <c r="E11" s="88"/>
      <c r="F11" s="88" t="s">
        <v>54</v>
      </c>
      <c r="G11" s="88" t="s">
        <v>11</v>
      </c>
      <c r="H11" s="3534" t="s">
        <v>1368</v>
      </c>
      <c r="I11" s="86" t="s">
        <v>29</v>
      </c>
      <c r="J11" s="87">
        <v>45894</v>
      </c>
      <c r="K11" s="91">
        <v>100</v>
      </c>
      <c r="L11" s="91">
        <v>100</v>
      </c>
      <c r="M11" s="92">
        <v>240</v>
      </c>
      <c r="N11" s="85">
        <v>0</v>
      </c>
      <c r="O11" s="85">
        <v>0</v>
      </c>
      <c r="P11" s="90">
        <f>SUM(Table1[[#This Row],[BASE_FARE]:[SURCHARGES]])*Table1[[#This Row],[SEATS_BOOKED]]</f>
        <v>24000</v>
      </c>
      <c r="Q11" s="88" t="s">
        <v>161</v>
      </c>
      <c r="R11" s="561" t="s">
        <v>384</v>
      </c>
      <c r="S11" s="88" t="str">
        <f>LEFT(Table1[[#This Row],[SECTOR]],3)</f>
        <v>SSH</v>
      </c>
      <c r="T11" s="88" t="str">
        <f>RIGHT(Table1[[#This Row],[SECTOR]],3)</f>
        <v>NAP</v>
      </c>
      <c r="U11" s="88" t="str">
        <f t="shared" si="0"/>
        <v>NAP</v>
      </c>
      <c r="V11" s="88">
        <f>WEEKDAY(Table1[[#This Row],[FLIGHT_DATE]],2)</f>
        <v>1</v>
      </c>
      <c r="W11" s="88">
        <f>Table1[[#This Row],[FLIGHT_DATE]]-Table1[[#This Row],[DATE_BOOKED]]</f>
        <v>325</v>
      </c>
    </row>
    <row r="12" spans="1:23" x14ac:dyDescent="0.35">
      <c r="A12" s="87">
        <v>45569</v>
      </c>
      <c r="B12" s="88" t="s">
        <v>111</v>
      </c>
      <c r="C12" s="66" t="s">
        <v>160</v>
      </c>
      <c r="E12" s="88"/>
      <c r="F12" s="88" t="s">
        <v>54</v>
      </c>
      <c r="G12" s="88" t="s">
        <v>11</v>
      </c>
      <c r="H12" s="2969" t="s">
        <v>1202</v>
      </c>
      <c r="I12" s="86" t="s">
        <v>29</v>
      </c>
      <c r="J12" s="87">
        <v>45901</v>
      </c>
      <c r="K12" s="91">
        <v>50</v>
      </c>
      <c r="L12" s="89">
        <v>50</v>
      </c>
      <c r="M12" s="92">
        <v>225</v>
      </c>
      <c r="N12" s="85">
        <v>0</v>
      </c>
      <c r="O12" s="85">
        <v>0</v>
      </c>
      <c r="P12" s="90">
        <f>SUM(Table1[[#This Row],[BASE_FARE]:[SURCHARGES]])*Table1[[#This Row],[SEATS_BOOKED]]</f>
        <v>11250</v>
      </c>
      <c r="Q12" s="88" t="s">
        <v>161</v>
      </c>
      <c r="R12" s="561" t="s">
        <v>384</v>
      </c>
      <c r="S12" s="88" t="str">
        <f>LEFT(Table1[[#This Row],[SECTOR]],3)</f>
        <v>SSH</v>
      </c>
      <c r="T12" s="88" t="str">
        <f>RIGHT(Table1[[#This Row],[SECTOR]],3)</f>
        <v>NAP</v>
      </c>
      <c r="U12" s="88" t="str">
        <f t="shared" si="0"/>
        <v>NAP</v>
      </c>
      <c r="V12" s="88">
        <f>WEEKDAY(Table1[[#This Row],[FLIGHT_DATE]],2)</f>
        <v>1</v>
      </c>
      <c r="W12" s="88">
        <f>Table1[[#This Row],[FLIGHT_DATE]]-Table1[[#This Row],[DATE_BOOKED]]</f>
        <v>332</v>
      </c>
    </row>
    <row r="13" spans="1:23" x14ac:dyDescent="0.35">
      <c r="A13" s="87">
        <v>45569</v>
      </c>
      <c r="B13" s="88" t="s">
        <v>111</v>
      </c>
      <c r="C13" s="66" t="s">
        <v>160</v>
      </c>
      <c r="E13" s="88"/>
      <c r="F13" s="88" t="s">
        <v>54</v>
      </c>
      <c r="G13" s="88" t="s">
        <v>11</v>
      </c>
      <c r="H13" s="2969" t="s">
        <v>1202</v>
      </c>
      <c r="I13" s="86" t="s">
        <v>29</v>
      </c>
      <c r="J13" s="87">
        <v>45908</v>
      </c>
      <c r="K13" s="91">
        <v>50</v>
      </c>
      <c r="L13" s="89">
        <v>50</v>
      </c>
      <c r="M13" s="92">
        <v>225</v>
      </c>
      <c r="N13" s="85">
        <v>0</v>
      </c>
      <c r="O13" s="85">
        <v>0</v>
      </c>
      <c r="P13" s="90">
        <f>SUM(Table1[[#This Row],[BASE_FARE]:[SURCHARGES]])*Table1[[#This Row],[SEATS_BOOKED]]</f>
        <v>11250</v>
      </c>
      <c r="Q13" s="88" t="s">
        <v>161</v>
      </c>
      <c r="R13" s="561" t="s">
        <v>384</v>
      </c>
      <c r="S13" s="88" t="str">
        <f>LEFT(Table1[[#This Row],[SECTOR]],3)</f>
        <v>SSH</v>
      </c>
      <c r="T13" s="88" t="str">
        <f>RIGHT(Table1[[#This Row],[SECTOR]],3)</f>
        <v>NAP</v>
      </c>
      <c r="U13" s="88" t="str">
        <f t="shared" si="0"/>
        <v>NAP</v>
      </c>
      <c r="V13" s="88">
        <f>WEEKDAY(Table1[[#This Row],[FLIGHT_DATE]],2)</f>
        <v>1</v>
      </c>
      <c r="W13" s="88">
        <f>Table1[[#This Row],[FLIGHT_DATE]]-Table1[[#This Row],[DATE_BOOKED]]</f>
        <v>339</v>
      </c>
    </row>
    <row r="14" spans="1:23" x14ac:dyDescent="0.35">
      <c r="A14" s="87">
        <v>45569</v>
      </c>
      <c r="B14" s="88" t="s">
        <v>111</v>
      </c>
      <c r="C14" s="66" t="s">
        <v>160</v>
      </c>
      <c r="E14" s="88"/>
      <c r="F14" s="88" t="s">
        <v>54</v>
      </c>
      <c r="G14" s="88" t="s">
        <v>10</v>
      </c>
      <c r="H14" s="3534" t="s">
        <v>1370</v>
      </c>
      <c r="I14" s="86" t="s">
        <v>28</v>
      </c>
      <c r="J14" s="87">
        <v>45880</v>
      </c>
      <c r="K14" s="91">
        <v>100</v>
      </c>
      <c r="L14" s="91">
        <v>100</v>
      </c>
      <c r="M14" s="92">
        <v>240</v>
      </c>
      <c r="N14" s="85">
        <v>0</v>
      </c>
      <c r="O14" s="85">
        <v>0</v>
      </c>
      <c r="P14" s="90">
        <f>SUM(Table1[[#This Row],[BASE_FARE]:[SURCHARGES]])*Table1[[#This Row],[SEATS_BOOKED]]</f>
        <v>24000</v>
      </c>
      <c r="Q14" s="88" t="s">
        <v>161</v>
      </c>
      <c r="R14" s="561" t="s">
        <v>384</v>
      </c>
      <c r="S14" s="88" t="str">
        <f>LEFT(Table1[[#This Row],[SECTOR]],3)</f>
        <v>NAP</v>
      </c>
      <c r="T14" s="88" t="str">
        <f>RIGHT(Table1[[#This Row],[SECTOR]],3)</f>
        <v>SSH</v>
      </c>
      <c r="U14" s="88" t="str">
        <f t="shared" si="0"/>
        <v>NAP</v>
      </c>
      <c r="V14" s="88">
        <f>WEEKDAY(Table1[[#This Row],[FLIGHT_DATE]],2)</f>
        <v>1</v>
      </c>
      <c r="W14" s="88">
        <f>Table1[[#This Row],[FLIGHT_DATE]]-Table1[[#This Row],[DATE_BOOKED]]</f>
        <v>311</v>
      </c>
    </row>
    <row r="15" spans="1:23" x14ac:dyDescent="0.35">
      <c r="A15" s="87">
        <v>45569</v>
      </c>
      <c r="B15" s="88" t="s">
        <v>111</v>
      </c>
      <c r="C15" s="66" t="s">
        <v>160</v>
      </c>
      <c r="E15" s="88"/>
      <c r="F15" s="88" t="s">
        <v>54</v>
      </c>
      <c r="G15" s="88" t="s">
        <v>10</v>
      </c>
      <c r="H15" s="3534" t="s">
        <v>1370</v>
      </c>
      <c r="I15" s="86" t="s">
        <v>28</v>
      </c>
      <c r="J15" s="87">
        <v>45887</v>
      </c>
      <c r="K15" s="91">
        <v>100</v>
      </c>
      <c r="L15" s="91">
        <v>100</v>
      </c>
      <c r="M15" s="92">
        <v>240</v>
      </c>
      <c r="N15" s="85">
        <v>0</v>
      </c>
      <c r="O15" s="85">
        <v>0</v>
      </c>
      <c r="P15" s="90">
        <f>SUM(Table1[[#This Row],[BASE_FARE]:[SURCHARGES]])*Table1[[#This Row],[SEATS_BOOKED]]</f>
        <v>24000</v>
      </c>
      <c r="Q15" s="88" t="s">
        <v>161</v>
      </c>
      <c r="R15" s="561" t="s">
        <v>384</v>
      </c>
      <c r="S15" s="88" t="str">
        <f>LEFT(Table1[[#This Row],[SECTOR]],3)</f>
        <v>NAP</v>
      </c>
      <c r="T15" s="88" t="str">
        <f>RIGHT(Table1[[#This Row],[SECTOR]],3)</f>
        <v>SSH</v>
      </c>
      <c r="U15" s="88" t="str">
        <f t="shared" si="0"/>
        <v>NAP</v>
      </c>
      <c r="V15" s="88">
        <f>WEEKDAY(Table1[[#This Row],[FLIGHT_DATE]],2)</f>
        <v>1</v>
      </c>
      <c r="W15" s="88">
        <f>Table1[[#This Row],[FLIGHT_DATE]]-Table1[[#This Row],[DATE_BOOKED]]</f>
        <v>318</v>
      </c>
    </row>
    <row r="16" spans="1:23" x14ac:dyDescent="0.35">
      <c r="A16" s="87">
        <v>45569</v>
      </c>
      <c r="B16" s="88" t="s">
        <v>111</v>
      </c>
      <c r="C16" s="66" t="s">
        <v>160</v>
      </c>
      <c r="E16" s="88"/>
      <c r="F16" s="88" t="s">
        <v>54</v>
      </c>
      <c r="G16" s="88" t="s">
        <v>11</v>
      </c>
      <c r="H16" s="3534" t="s">
        <v>1368</v>
      </c>
      <c r="I16" s="86" t="s">
        <v>29</v>
      </c>
      <c r="J16" s="87">
        <v>45887</v>
      </c>
      <c r="K16" s="91">
        <v>100</v>
      </c>
      <c r="L16" s="91">
        <v>100</v>
      </c>
      <c r="M16" s="92">
        <v>240</v>
      </c>
      <c r="N16" s="85">
        <v>0</v>
      </c>
      <c r="O16" s="85">
        <v>0</v>
      </c>
      <c r="P16" s="90">
        <f>SUM(Table1[[#This Row],[BASE_FARE]:[SURCHARGES]])*Table1[[#This Row],[SEATS_BOOKED]]</f>
        <v>24000</v>
      </c>
      <c r="Q16" s="88" t="s">
        <v>161</v>
      </c>
      <c r="R16" s="561" t="s">
        <v>384</v>
      </c>
      <c r="S16" s="88" t="str">
        <f>LEFT(Table1[[#This Row],[SECTOR]],3)</f>
        <v>SSH</v>
      </c>
      <c r="T16" s="88" t="str">
        <f>RIGHT(Table1[[#This Row],[SECTOR]],3)</f>
        <v>NAP</v>
      </c>
      <c r="U16" s="88" t="str">
        <f t="shared" si="0"/>
        <v>NAP</v>
      </c>
      <c r="V16" s="88">
        <f>WEEKDAY(Table1[[#This Row],[FLIGHT_DATE]],2)</f>
        <v>1</v>
      </c>
      <c r="W16" s="88">
        <f>Table1[[#This Row],[FLIGHT_DATE]]-Table1[[#This Row],[DATE_BOOKED]]</f>
        <v>318</v>
      </c>
    </row>
    <row r="17" spans="1:23" x14ac:dyDescent="0.35">
      <c r="A17" s="87">
        <v>45569</v>
      </c>
      <c r="B17" s="88" t="s">
        <v>111</v>
      </c>
      <c r="C17" s="66" t="s">
        <v>160</v>
      </c>
      <c r="E17" s="88"/>
      <c r="F17" s="88" t="s">
        <v>54</v>
      </c>
      <c r="G17" s="88" t="s">
        <v>11</v>
      </c>
      <c r="H17" s="3534" t="s">
        <v>1368</v>
      </c>
      <c r="I17" s="86" t="s">
        <v>29</v>
      </c>
      <c r="J17" s="87">
        <v>45894</v>
      </c>
      <c r="K17" s="91">
        <v>100</v>
      </c>
      <c r="L17" s="91">
        <v>100</v>
      </c>
      <c r="M17" s="92">
        <v>240</v>
      </c>
      <c r="N17" s="85">
        <v>0</v>
      </c>
      <c r="O17" s="85">
        <v>0</v>
      </c>
      <c r="P17" s="90">
        <f>SUM(Table1[[#This Row],[BASE_FARE]:[SURCHARGES]])*Table1[[#This Row],[SEATS_BOOKED]]</f>
        <v>24000</v>
      </c>
      <c r="Q17" s="88" t="s">
        <v>161</v>
      </c>
      <c r="R17" s="561" t="s">
        <v>384</v>
      </c>
      <c r="S17" s="88" t="str">
        <f>LEFT(Table1[[#This Row],[SECTOR]],3)</f>
        <v>SSH</v>
      </c>
      <c r="T17" s="88" t="str">
        <f>RIGHT(Table1[[#This Row],[SECTOR]],3)</f>
        <v>NAP</v>
      </c>
      <c r="U17" s="88" t="str">
        <f t="shared" si="0"/>
        <v>NAP</v>
      </c>
      <c r="V17" s="88">
        <f>WEEKDAY(Table1[[#This Row],[FLIGHT_DATE]],2)</f>
        <v>1</v>
      </c>
      <c r="W17" s="88">
        <f>Table1[[#This Row],[FLIGHT_DATE]]-Table1[[#This Row],[DATE_BOOKED]]</f>
        <v>325</v>
      </c>
    </row>
    <row r="18" spans="1:23" x14ac:dyDescent="0.35">
      <c r="A18" s="87">
        <v>45588</v>
      </c>
      <c r="B18" s="88" t="s">
        <v>112</v>
      </c>
      <c r="C18" s="66" t="s">
        <v>160</v>
      </c>
      <c r="E18" s="88"/>
      <c r="F18" s="88" t="s">
        <v>54</v>
      </c>
      <c r="G18" s="88" t="s">
        <v>10</v>
      </c>
      <c r="H18" s="1084" t="s">
        <v>194</v>
      </c>
      <c r="I18" s="86" t="s">
        <v>26</v>
      </c>
      <c r="J18" s="87">
        <v>45752</v>
      </c>
      <c r="K18" s="91">
        <v>10</v>
      </c>
      <c r="L18" s="89">
        <v>10</v>
      </c>
      <c r="M18" s="92">
        <v>175</v>
      </c>
      <c r="N18" s="85">
        <v>0</v>
      </c>
      <c r="O18" s="85">
        <v>0</v>
      </c>
      <c r="P18" s="90">
        <f>SUM(Table1[[#This Row],[BASE_FARE]:[SURCHARGES]])*Table1[[#This Row],[SEATS_BOOKED]]</f>
        <v>1750</v>
      </c>
      <c r="Q18" s="88" t="s">
        <v>161</v>
      </c>
      <c r="R18" s="410" t="s">
        <v>384</v>
      </c>
      <c r="S18" s="88" t="str">
        <f>LEFT(Table1[[#This Row],[SECTOR]],3)</f>
        <v>BRI</v>
      </c>
      <c r="T18" s="88" t="str">
        <f>RIGHT(Table1[[#This Row],[SECTOR]],3)</f>
        <v>SSH</v>
      </c>
      <c r="U18" s="88" t="str">
        <f t="shared" si="0"/>
        <v>BRI</v>
      </c>
      <c r="V18" s="88">
        <f>WEEKDAY(Table1[[#This Row],[FLIGHT_DATE]],2)</f>
        <v>6</v>
      </c>
      <c r="W18" s="88">
        <f>Table1[[#This Row],[FLIGHT_DATE]]-Table1[[#This Row],[DATE_BOOKED]]</f>
        <v>164</v>
      </c>
    </row>
    <row r="19" spans="1:23" x14ac:dyDescent="0.35">
      <c r="A19" s="87">
        <v>45588</v>
      </c>
      <c r="B19" s="88" t="s">
        <v>112</v>
      </c>
      <c r="C19" s="66" t="s">
        <v>160</v>
      </c>
      <c r="E19" s="88"/>
      <c r="F19" s="88" t="s">
        <v>54</v>
      </c>
      <c r="G19" s="88" t="s">
        <v>10</v>
      </c>
      <c r="H19" s="1084" t="s">
        <v>194</v>
      </c>
      <c r="I19" s="86" t="s">
        <v>26</v>
      </c>
      <c r="J19" s="87">
        <v>45759</v>
      </c>
      <c r="K19" s="91">
        <v>10</v>
      </c>
      <c r="L19" s="89">
        <v>10</v>
      </c>
      <c r="M19" s="92">
        <v>175</v>
      </c>
      <c r="N19" s="85">
        <v>0</v>
      </c>
      <c r="O19" s="85">
        <v>0</v>
      </c>
      <c r="P19" s="90">
        <f>SUM(Table1[[#This Row],[BASE_FARE]:[SURCHARGES]])*Table1[[#This Row],[SEATS_BOOKED]]</f>
        <v>1750</v>
      </c>
      <c r="Q19" s="88" t="s">
        <v>161</v>
      </c>
      <c r="R19" s="410" t="s">
        <v>384</v>
      </c>
      <c r="S19" s="88" t="str">
        <f>LEFT(Table1[[#This Row],[SECTOR]],3)</f>
        <v>BRI</v>
      </c>
      <c r="T19" s="88" t="str">
        <f>RIGHT(Table1[[#This Row],[SECTOR]],3)</f>
        <v>SSH</v>
      </c>
      <c r="U19" s="88" t="str">
        <f t="shared" si="0"/>
        <v>BRI</v>
      </c>
      <c r="V19" s="88">
        <f>WEEKDAY(Table1[[#This Row],[FLIGHT_DATE]],2)</f>
        <v>6</v>
      </c>
      <c r="W19" s="88">
        <f>Table1[[#This Row],[FLIGHT_DATE]]-Table1[[#This Row],[DATE_BOOKED]]</f>
        <v>171</v>
      </c>
    </row>
    <row r="20" spans="1:23" x14ac:dyDescent="0.35">
      <c r="A20" s="87">
        <v>45588</v>
      </c>
      <c r="B20" s="88" t="s">
        <v>112</v>
      </c>
      <c r="C20" s="66" t="s">
        <v>160</v>
      </c>
      <c r="E20" s="88"/>
      <c r="F20" s="88" t="s">
        <v>54</v>
      </c>
      <c r="G20" s="88" t="s">
        <v>10</v>
      </c>
      <c r="H20" s="88" t="s">
        <v>89</v>
      </c>
      <c r="I20" s="86" t="s">
        <v>26</v>
      </c>
      <c r="J20" s="87">
        <v>45766</v>
      </c>
      <c r="K20" s="91">
        <v>30</v>
      </c>
      <c r="L20" s="89">
        <v>30</v>
      </c>
      <c r="M20" s="92">
        <v>175</v>
      </c>
      <c r="N20" s="85">
        <v>0</v>
      </c>
      <c r="O20" s="85">
        <v>0</v>
      </c>
      <c r="P20" s="90">
        <f>SUM(Table1[[#This Row],[BASE_FARE]:[SURCHARGES]])*Table1[[#This Row],[SEATS_BOOKED]]</f>
        <v>5250</v>
      </c>
      <c r="Q20" s="88" t="s">
        <v>161</v>
      </c>
      <c r="R20" s="410" t="s">
        <v>384</v>
      </c>
      <c r="S20" s="88" t="str">
        <f>LEFT(Table1[[#This Row],[SECTOR]],3)</f>
        <v>BRI</v>
      </c>
      <c r="T20" s="88" t="str">
        <f>RIGHT(Table1[[#This Row],[SECTOR]],3)</f>
        <v>SSH</v>
      </c>
      <c r="U20" s="88" t="str">
        <f t="shared" si="0"/>
        <v>BRI</v>
      </c>
      <c r="V20" s="88">
        <f>WEEKDAY(Table1[[#This Row],[FLIGHT_DATE]],2)</f>
        <v>6</v>
      </c>
      <c r="W20" s="88">
        <f>Table1[[#This Row],[FLIGHT_DATE]]-Table1[[#This Row],[DATE_BOOKED]]</f>
        <v>178</v>
      </c>
    </row>
    <row r="21" spans="1:23" x14ac:dyDescent="0.35">
      <c r="A21" s="87">
        <v>45588</v>
      </c>
      <c r="B21" s="88" t="s">
        <v>112</v>
      </c>
      <c r="C21" s="66" t="s">
        <v>160</v>
      </c>
      <c r="E21" s="88"/>
      <c r="F21" s="88" t="s">
        <v>54</v>
      </c>
      <c r="G21" s="88" t="s">
        <v>10</v>
      </c>
      <c r="H21" s="88" t="s">
        <v>89</v>
      </c>
      <c r="I21" s="86" t="s">
        <v>26</v>
      </c>
      <c r="J21" s="87">
        <v>45773</v>
      </c>
      <c r="K21" s="91">
        <v>10</v>
      </c>
      <c r="L21" s="89">
        <v>10</v>
      </c>
      <c r="M21" s="92">
        <v>175</v>
      </c>
      <c r="N21" s="85">
        <v>0</v>
      </c>
      <c r="O21" s="85">
        <v>0</v>
      </c>
      <c r="P21" s="90">
        <f>SUM(Table1[[#This Row],[BASE_FARE]:[SURCHARGES]])*Table1[[#This Row],[SEATS_BOOKED]]</f>
        <v>1750</v>
      </c>
      <c r="Q21" s="88" t="s">
        <v>161</v>
      </c>
      <c r="R21" s="410" t="s">
        <v>384</v>
      </c>
      <c r="S21" s="88" t="str">
        <f>LEFT(Table1[[#This Row],[SECTOR]],3)</f>
        <v>BRI</v>
      </c>
      <c r="T21" s="88" t="str">
        <f>RIGHT(Table1[[#This Row],[SECTOR]],3)</f>
        <v>SSH</v>
      </c>
      <c r="U21" s="88" t="str">
        <f t="shared" si="0"/>
        <v>BRI</v>
      </c>
      <c r="V21" s="88">
        <f>WEEKDAY(Table1[[#This Row],[FLIGHT_DATE]],2)</f>
        <v>6</v>
      </c>
      <c r="W21" s="88">
        <f>Table1[[#This Row],[FLIGHT_DATE]]-Table1[[#This Row],[DATE_BOOKED]]</f>
        <v>185</v>
      </c>
    </row>
    <row r="22" spans="1:23" x14ac:dyDescent="0.35">
      <c r="A22" s="87">
        <v>45588</v>
      </c>
      <c r="B22" s="88" t="s">
        <v>112</v>
      </c>
      <c r="C22" s="66" t="s">
        <v>160</v>
      </c>
      <c r="E22" s="88"/>
      <c r="F22" s="88" t="s">
        <v>54</v>
      </c>
      <c r="G22" s="88" t="s">
        <v>11</v>
      </c>
      <c r="H22" s="769" t="s">
        <v>195</v>
      </c>
      <c r="I22" s="86" t="s">
        <v>27</v>
      </c>
      <c r="J22" s="87">
        <v>45759</v>
      </c>
      <c r="K22" s="91">
        <v>10</v>
      </c>
      <c r="L22" s="89">
        <v>10</v>
      </c>
      <c r="M22" s="92">
        <v>175</v>
      </c>
      <c r="N22" s="85">
        <v>0</v>
      </c>
      <c r="O22" s="85">
        <v>0</v>
      </c>
      <c r="P22" s="90">
        <f>SUM(Table1[[#This Row],[BASE_FARE]:[SURCHARGES]])*Table1[[#This Row],[SEATS_BOOKED]]</f>
        <v>1750</v>
      </c>
      <c r="Q22" s="88" t="s">
        <v>161</v>
      </c>
      <c r="R22" s="410" t="s">
        <v>384</v>
      </c>
      <c r="S22" s="88" t="str">
        <f>LEFT(Table1[[#This Row],[SECTOR]],3)</f>
        <v>SSH</v>
      </c>
      <c r="T22" s="88" t="str">
        <f>RIGHT(Table1[[#This Row],[SECTOR]],3)</f>
        <v>BRI</v>
      </c>
      <c r="U22" s="88" t="str">
        <f t="shared" si="0"/>
        <v>BRI</v>
      </c>
      <c r="V22" s="88">
        <f>WEEKDAY(Table1[[#This Row],[FLIGHT_DATE]],2)</f>
        <v>6</v>
      </c>
      <c r="W22" s="88">
        <f>Table1[[#This Row],[FLIGHT_DATE]]-Table1[[#This Row],[DATE_BOOKED]]</f>
        <v>171</v>
      </c>
    </row>
    <row r="23" spans="1:23" x14ac:dyDescent="0.35">
      <c r="A23" s="87">
        <v>45588</v>
      </c>
      <c r="B23" s="88" t="s">
        <v>112</v>
      </c>
      <c r="C23" s="66" t="s">
        <v>160</v>
      </c>
      <c r="E23" s="88"/>
      <c r="F23" s="88" t="s">
        <v>54</v>
      </c>
      <c r="G23" s="88" t="s">
        <v>11</v>
      </c>
      <c r="H23" s="88" t="s">
        <v>88</v>
      </c>
      <c r="I23" s="86" t="s">
        <v>27</v>
      </c>
      <c r="J23" s="87">
        <v>45766</v>
      </c>
      <c r="K23" s="91">
        <v>10</v>
      </c>
      <c r="L23" s="89">
        <v>10</v>
      </c>
      <c r="M23" s="92">
        <v>175</v>
      </c>
      <c r="N23" s="85">
        <v>0</v>
      </c>
      <c r="O23" s="85">
        <v>0</v>
      </c>
      <c r="P23" s="90">
        <f>SUM(Table1[[#This Row],[BASE_FARE]:[SURCHARGES]])*Table1[[#This Row],[SEATS_BOOKED]]</f>
        <v>1750</v>
      </c>
      <c r="Q23" s="88" t="s">
        <v>161</v>
      </c>
      <c r="R23" s="410" t="s">
        <v>384</v>
      </c>
      <c r="S23" s="88" t="str">
        <f>LEFT(Table1[[#This Row],[SECTOR]],3)</f>
        <v>SSH</v>
      </c>
      <c r="T23" s="88" t="str">
        <f>RIGHT(Table1[[#This Row],[SECTOR]],3)</f>
        <v>BRI</v>
      </c>
      <c r="U23" s="88" t="str">
        <f t="shared" si="0"/>
        <v>BRI</v>
      </c>
      <c r="V23" s="88">
        <f>WEEKDAY(Table1[[#This Row],[FLIGHT_DATE]],2)</f>
        <v>6</v>
      </c>
      <c r="W23" s="88">
        <f>Table1[[#This Row],[FLIGHT_DATE]]-Table1[[#This Row],[DATE_BOOKED]]</f>
        <v>178</v>
      </c>
    </row>
    <row r="24" spans="1:23" x14ac:dyDescent="0.35">
      <c r="A24" s="87">
        <v>45588</v>
      </c>
      <c r="B24" s="88" t="s">
        <v>112</v>
      </c>
      <c r="C24" s="66" t="s">
        <v>160</v>
      </c>
      <c r="E24" s="88"/>
      <c r="F24" s="88" t="s">
        <v>54</v>
      </c>
      <c r="G24" s="88" t="s">
        <v>11</v>
      </c>
      <c r="H24" s="88" t="s">
        <v>88</v>
      </c>
      <c r="I24" s="86" t="s">
        <v>27</v>
      </c>
      <c r="J24" s="87">
        <v>45773</v>
      </c>
      <c r="K24" s="91">
        <v>30</v>
      </c>
      <c r="L24" s="89">
        <v>30</v>
      </c>
      <c r="M24" s="92">
        <v>175</v>
      </c>
      <c r="N24" s="85">
        <v>0</v>
      </c>
      <c r="O24" s="85">
        <v>0</v>
      </c>
      <c r="P24" s="90">
        <f>SUM(Table1[[#This Row],[BASE_FARE]:[SURCHARGES]])*Table1[[#This Row],[SEATS_BOOKED]]</f>
        <v>5250</v>
      </c>
      <c r="Q24" s="88" t="s">
        <v>161</v>
      </c>
      <c r="R24" s="410" t="s">
        <v>384</v>
      </c>
      <c r="S24" s="88" t="str">
        <f>LEFT(Table1[[#This Row],[SECTOR]],3)</f>
        <v>SSH</v>
      </c>
      <c r="T24" s="88" t="str">
        <f>RIGHT(Table1[[#This Row],[SECTOR]],3)</f>
        <v>BRI</v>
      </c>
      <c r="U24" s="88" t="str">
        <f t="shared" si="0"/>
        <v>BRI</v>
      </c>
      <c r="V24" s="88">
        <f>WEEKDAY(Table1[[#This Row],[FLIGHT_DATE]],2)</f>
        <v>6</v>
      </c>
      <c r="W24" s="88">
        <f>Table1[[#This Row],[FLIGHT_DATE]]-Table1[[#This Row],[DATE_BOOKED]]</f>
        <v>185</v>
      </c>
    </row>
    <row r="25" spans="1:23" x14ac:dyDescent="0.35">
      <c r="A25" s="87">
        <v>45588</v>
      </c>
      <c r="B25" s="88" t="s">
        <v>112</v>
      </c>
      <c r="C25" s="66" t="s">
        <v>160</v>
      </c>
      <c r="E25" s="88"/>
      <c r="F25" s="88" t="s">
        <v>54</v>
      </c>
      <c r="G25" s="88" t="s">
        <v>11</v>
      </c>
      <c r="H25" s="88" t="s">
        <v>88</v>
      </c>
      <c r="I25" s="86" t="s">
        <v>27</v>
      </c>
      <c r="J25" s="87">
        <v>45780</v>
      </c>
      <c r="K25" s="91">
        <v>10</v>
      </c>
      <c r="L25" s="89">
        <v>10</v>
      </c>
      <c r="M25" s="92">
        <v>175</v>
      </c>
      <c r="N25" s="85">
        <v>0</v>
      </c>
      <c r="O25" s="85">
        <v>0</v>
      </c>
      <c r="P25" s="90">
        <f>SUM(Table1[[#This Row],[BASE_FARE]:[SURCHARGES]])*Table1[[#This Row],[SEATS_BOOKED]]</f>
        <v>1750</v>
      </c>
      <c r="Q25" s="88" t="s">
        <v>161</v>
      </c>
      <c r="R25" s="410" t="s">
        <v>384</v>
      </c>
      <c r="S25" s="88" t="str">
        <f>LEFT(Table1[[#This Row],[SECTOR]],3)</f>
        <v>SSH</v>
      </c>
      <c r="T25" s="88" t="str">
        <f>RIGHT(Table1[[#This Row],[SECTOR]],3)</f>
        <v>BRI</v>
      </c>
      <c r="U25" s="88" t="str">
        <f t="shared" si="0"/>
        <v>BRI</v>
      </c>
      <c r="V25" s="88">
        <f>WEEKDAY(Table1[[#This Row],[FLIGHT_DATE]],2)</f>
        <v>6</v>
      </c>
      <c r="W25" s="88">
        <f>Table1[[#This Row],[FLIGHT_DATE]]-Table1[[#This Row],[DATE_BOOKED]]</f>
        <v>192</v>
      </c>
    </row>
    <row r="26" spans="1:23" x14ac:dyDescent="0.35">
      <c r="A26" s="87">
        <v>45588</v>
      </c>
      <c r="B26" s="88" t="s">
        <v>112</v>
      </c>
      <c r="C26" s="66" t="s">
        <v>160</v>
      </c>
      <c r="E26" s="88"/>
      <c r="F26" s="88" t="s">
        <v>54</v>
      </c>
      <c r="G26" s="88" t="s">
        <v>10</v>
      </c>
      <c r="H26" s="88" t="s">
        <v>89</v>
      </c>
      <c r="I26" s="86" t="s">
        <v>26</v>
      </c>
      <c r="J26" s="87">
        <v>45899</v>
      </c>
      <c r="K26" s="91">
        <v>10</v>
      </c>
      <c r="L26" s="89">
        <v>10</v>
      </c>
      <c r="M26" s="92">
        <v>175</v>
      </c>
      <c r="N26" s="85">
        <v>0</v>
      </c>
      <c r="O26" s="85">
        <v>0</v>
      </c>
      <c r="P26" s="90">
        <f>SUM(Table1[[#This Row],[BASE_FARE]:[SURCHARGES]])*Table1[[#This Row],[SEATS_BOOKED]]</f>
        <v>1750</v>
      </c>
      <c r="Q26" s="88" t="s">
        <v>161</v>
      </c>
      <c r="R26" s="410" t="s">
        <v>384</v>
      </c>
      <c r="S26" s="88" t="str">
        <f>LEFT(Table1[[#This Row],[SECTOR]],3)</f>
        <v>BRI</v>
      </c>
      <c r="T26" s="88" t="str">
        <f>RIGHT(Table1[[#This Row],[SECTOR]],3)</f>
        <v>SSH</v>
      </c>
      <c r="U26" s="88" t="str">
        <f t="shared" si="0"/>
        <v>BRI</v>
      </c>
      <c r="V26" s="88">
        <f>WEEKDAY(Table1[[#This Row],[FLIGHT_DATE]],2)</f>
        <v>6</v>
      </c>
      <c r="W26" s="88">
        <f>Table1[[#This Row],[FLIGHT_DATE]]-Table1[[#This Row],[DATE_BOOKED]]</f>
        <v>311</v>
      </c>
    </row>
    <row r="27" spans="1:23" x14ac:dyDescent="0.35">
      <c r="A27" s="87">
        <v>45588</v>
      </c>
      <c r="B27" s="88" t="s">
        <v>112</v>
      </c>
      <c r="C27" s="66" t="s">
        <v>160</v>
      </c>
      <c r="E27" s="88"/>
      <c r="F27" s="88" t="s">
        <v>54</v>
      </c>
      <c r="G27" s="88" t="s">
        <v>10</v>
      </c>
      <c r="H27" s="88" t="s">
        <v>89</v>
      </c>
      <c r="I27" s="86" t="s">
        <v>26</v>
      </c>
      <c r="J27" s="87">
        <v>45906</v>
      </c>
      <c r="K27" s="91">
        <v>10</v>
      </c>
      <c r="L27" s="89">
        <v>10</v>
      </c>
      <c r="M27" s="92">
        <v>175</v>
      </c>
      <c r="N27" s="85">
        <v>0</v>
      </c>
      <c r="O27" s="85">
        <v>0</v>
      </c>
      <c r="P27" s="90">
        <f>SUM(Table1[[#This Row],[BASE_FARE]:[SURCHARGES]])*Table1[[#This Row],[SEATS_BOOKED]]</f>
        <v>1750</v>
      </c>
      <c r="Q27" s="88" t="s">
        <v>161</v>
      </c>
      <c r="R27" s="410" t="s">
        <v>384</v>
      </c>
      <c r="S27" s="88" t="str">
        <f>LEFT(Table1[[#This Row],[SECTOR]],3)</f>
        <v>BRI</v>
      </c>
      <c r="T27" s="88" t="str">
        <f>RIGHT(Table1[[#This Row],[SECTOR]],3)</f>
        <v>SSH</v>
      </c>
      <c r="U27" s="88" t="str">
        <f t="shared" si="0"/>
        <v>BRI</v>
      </c>
      <c r="V27" s="88">
        <f>WEEKDAY(Table1[[#This Row],[FLIGHT_DATE]],2)</f>
        <v>6</v>
      </c>
      <c r="W27" s="88">
        <f>Table1[[#This Row],[FLIGHT_DATE]]-Table1[[#This Row],[DATE_BOOKED]]</f>
        <v>318</v>
      </c>
    </row>
    <row r="28" spans="1:23" x14ac:dyDescent="0.35">
      <c r="A28" s="87">
        <v>45588</v>
      </c>
      <c r="B28" s="88" t="s">
        <v>112</v>
      </c>
      <c r="C28" s="66" t="s">
        <v>160</v>
      </c>
      <c r="E28" s="88"/>
      <c r="F28" s="88" t="s">
        <v>54</v>
      </c>
      <c r="G28" s="88" t="s">
        <v>10</v>
      </c>
      <c r="H28" s="88" t="s">
        <v>89</v>
      </c>
      <c r="I28" s="86" t="s">
        <v>26</v>
      </c>
      <c r="J28" s="87">
        <v>45913</v>
      </c>
      <c r="K28" s="91">
        <v>10</v>
      </c>
      <c r="L28" s="89">
        <v>10</v>
      </c>
      <c r="M28" s="92">
        <v>175</v>
      </c>
      <c r="N28" s="85">
        <v>0</v>
      </c>
      <c r="O28" s="85">
        <v>0</v>
      </c>
      <c r="P28" s="90">
        <f>SUM(Table1[[#This Row],[BASE_FARE]:[SURCHARGES]])*Table1[[#This Row],[SEATS_BOOKED]]</f>
        <v>1750</v>
      </c>
      <c r="Q28" s="88" t="s">
        <v>161</v>
      </c>
      <c r="R28" s="410" t="s">
        <v>384</v>
      </c>
      <c r="S28" s="88" t="str">
        <f>LEFT(Table1[[#This Row],[SECTOR]],3)</f>
        <v>BRI</v>
      </c>
      <c r="T28" s="88" t="str">
        <f>RIGHT(Table1[[#This Row],[SECTOR]],3)</f>
        <v>SSH</v>
      </c>
      <c r="U28" s="88" t="str">
        <f t="shared" si="0"/>
        <v>BRI</v>
      </c>
      <c r="V28" s="88">
        <f>WEEKDAY(Table1[[#This Row],[FLIGHT_DATE]],2)</f>
        <v>6</v>
      </c>
      <c r="W28" s="88">
        <f>Table1[[#This Row],[FLIGHT_DATE]]-Table1[[#This Row],[DATE_BOOKED]]</f>
        <v>325</v>
      </c>
    </row>
    <row r="29" spans="1:23" x14ac:dyDescent="0.35">
      <c r="A29" s="87">
        <v>45588</v>
      </c>
      <c r="B29" s="88" t="s">
        <v>112</v>
      </c>
      <c r="C29" s="66" t="s">
        <v>160</v>
      </c>
      <c r="E29" s="88"/>
      <c r="F29" s="88" t="s">
        <v>54</v>
      </c>
      <c r="G29" s="88" t="s">
        <v>10</v>
      </c>
      <c r="H29" s="88" t="s">
        <v>89</v>
      </c>
      <c r="I29" s="86" t="s">
        <v>26</v>
      </c>
      <c r="J29" s="87">
        <v>45920</v>
      </c>
      <c r="K29" s="91">
        <v>10</v>
      </c>
      <c r="L29" s="89">
        <v>10</v>
      </c>
      <c r="M29" s="92">
        <v>175</v>
      </c>
      <c r="N29" s="85">
        <v>0</v>
      </c>
      <c r="O29" s="85">
        <v>0</v>
      </c>
      <c r="P29" s="90">
        <f>SUM(Table1[[#This Row],[BASE_FARE]:[SURCHARGES]])*Table1[[#This Row],[SEATS_BOOKED]]</f>
        <v>1750</v>
      </c>
      <c r="Q29" s="88" t="s">
        <v>161</v>
      </c>
      <c r="R29" s="410" t="s">
        <v>384</v>
      </c>
      <c r="S29" s="88" t="str">
        <f>LEFT(Table1[[#This Row],[SECTOR]],3)</f>
        <v>BRI</v>
      </c>
      <c r="T29" s="88" t="str">
        <f>RIGHT(Table1[[#This Row],[SECTOR]],3)</f>
        <v>SSH</v>
      </c>
      <c r="U29" s="88" t="str">
        <f t="shared" si="0"/>
        <v>BRI</v>
      </c>
      <c r="V29" s="88">
        <f>WEEKDAY(Table1[[#This Row],[FLIGHT_DATE]],2)</f>
        <v>6</v>
      </c>
      <c r="W29" s="88">
        <f>Table1[[#This Row],[FLIGHT_DATE]]-Table1[[#This Row],[DATE_BOOKED]]</f>
        <v>332</v>
      </c>
    </row>
    <row r="30" spans="1:23" x14ac:dyDescent="0.35">
      <c r="A30" s="87">
        <v>45588</v>
      </c>
      <c r="B30" s="88" t="s">
        <v>112</v>
      </c>
      <c r="C30" s="66" t="s">
        <v>160</v>
      </c>
      <c r="E30" s="88"/>
      <c r="F30" s="88" t="s">
        <v>54</v>
      </c>
      <c r="G30" s="88" t="s">
        <v>10</v>
      </c>
      <c r="H30" s="88" t="s">
        <v>89</v>
      </c>
      <c r="I30" s="86" t="s">
        <v>26</v>
      </c>
      <c r="J30" s="87">
        <v>45927</v>
      </c>
      <c r="K30" s="91">
        <v>10</v>
      </c>
      <c r="L30" s="89">
        <v>10</v>
      </c>
      <c r="M30" s="92">
        <v>175</v>
      </c>
      <c r="N30" s="85">
        <v>0</v>
      </c>
      <c r="O30" s="85">
        <v>0</v>
      </c>
      <c r="P30" s="90">
        <f>SUM(Table1[[#This Row],[BASE_FARE]:[SURCHARGES]])*Table1[[#This Row],[SEATS_BOOKED]]</f>
        <v>1750</v>
      </c>
      <c r="Q30" s="88" t="s">
        <v>161</v>
      </c>
      <c r="R30" s="410" t="s">
        <v>384</v>
      </c>
      <c r="S30" s="88" t="str">
        <f>LEFT(Table1[[#This Row],[SECTOR]],3)</f>
        <v>BRI</v>
      </c>
      <c r="T30" s="88" t="str">
        <f>RIGHT(Table1[[#This Row],[SECTOR]],3)</f>
        <v>SSH</v>
      </c>
      <c r="U30" s="88" t="str">
        <f t="shared" ref="U30:U59" si="1">IF(AND(S30&lt;&gt;"SSH", S30&lt;&gt;"RMF", S30&lt;&gt;"CAI", S30&lt;&gt;"HRG", S30&lt;&gt;"LXR", S30&lt;&gt;"DXB", OR(T30="SSH", T30="RMF", T30="CAI", T30="HRG", T30="LXR", T30="DXB")), S30,
    IF(AND(T30&lt;&gt;"SSH", T30&lt;&gt;"RMF", T30&lt;&gt;"CAI", T30&lt;&gt;"HRG", T30&lt;&gt;"LXR", T30&lt;&gt;"DXB", OR(S30="SSH", S30="RMF", S30="CAI", S30="HRG", S30="LXR", S30="DXB")), T30,
    "VIE"))</f>
        <v>BRI</v>
      </c>
      <c r="V30" s="88">
        <f>WEEKDAY(Table1[[#This Row],[FLIGHT_DATE]],2)</f>
        <v>6</v>
      </c>
      <c r="W30" s="88">
        <f>Table1[[#This Row],[FLIGHT_DATE]]-Table1[[#This Row],[DATE_BOOKED]]</f>
        <v>339</v>
      </c>
    </row>
    <row r="31" spans="1:23" x14ac:dyDescent="0.35">
      <c r="A31" s="87">
        <v>45588</v>
      </c>
      <c r="B31" s="88" t="s">
        <v>112</v>
      </c>
      <c r="C31" s="66" t="s">
        <v>160</v>
      </c>
      <c r="E31" s="88"/>
      <c r="F31" s="88" t="s">
        <v>54</v>
      </c>
      <c r="G31" s="88" t="s">
        <v>10</v>
      </c>
      <c r="H31" s="88" t="s">
        <v>89</v>
      </c>
      <c r="I31" s="86" t="s">
        <v>26</v>
      </c>
      <c r="J31" s="87">
        <v>45934</v>
      </c>
      <c r="K31" s="91">
        <v>10</v>
      </c>
      <c r="L31" s="89">
        <v>10</v>
      </c>
      <c r="M31" s="92">
        <v>175</v>
      </c>
      <c r="N31" s="85">
        <v>0</v>
      </c>
      <c r="O31" s="85">
        <v>0</v>
      </c>
      <c r="P31" s="90">
        <f>SUM(Table1[[#This Row],[BASE_FARE]:[SURCHARGES]])*Table1[[#This Row],[SEATS_BOOKED]]</f>
        <v>1750</v>
      </c>
      <c r="Q31" s="88" t="s">
        <v>161</v>
      </c>
      <c r="R31" s="410" t="s">
        <v>384</v>
      </c>
      <c r="S31" s="88" t="str">
        <f>LEFT(Table1[[#This Row],[SECTOR]],3)</f>
        <v>BRI</v>
      </c>
      <c r="T31" s="88" t="str">
        <f>RIGHT(Table1[[#This Row],[SECTOR]],3)</f>
        <v>SSH</v>
      </c>
      <c r="U31" s="88" t="str">
        <f t="shared" si="1"/>
        <v>BRI</v>
      </c>
      <c r="V31" s="88">
        <f>WEEKDAY(Table1[[#This Row],[FLIGHT_DATE]],2)</f>
        <v>6</v>
      </c>
      <c r="W31" s="88">
        <f>Table1[[#This Row],[FLIGHT_DATE]]-Table1[[#This Row],[DATE_BOOKED]]</f>
        <v>346</v>
      </c>
    </row>
    <row r="32" spans="1:23" x14ac:dyDescent="0.35">
      <c r="A32" s="87">
        <v>45588</v>
      </c>
      <c r="B32" s="88" t="s">
        <v>112</v>
      </c>
      <c r="C32" s="66" t="s">
        <v>160</v>
      </c>
      <c r="E32" s="88"/>
      <c r="F32" s="88" t="s">
        <v>54</v>
      </c>
      <c r="G32" s="88" t="s">
        <v>10</v>
      </c>
      <c r="H32" s="88" t="s">
        <v>89</v>
      </c>
      <c r="I32" s="86" t="s">
        <v>26</v>
      </c>
      <c r="J32" s="87">
        <v>45941</v>
      </c>
      <c r="K32" s="91">
        <v>10</v>
      </c>
      <c r="L32" s="89">
        <v>10</v>
      </c>
      <c r="M32" s="92">
        <v>175</v>
      </c>
      <c r="N32" s="85">
        <v>0</v>
      </c>
      <c r="O32" s="85">
        <v>0</v>
      </c>
      <c r="P32" s="90">
        <f>SUM(Table1[[#This Row],[BASE_FARE]:[SURCHARGES]])*Table1[[#This Row],[SEATS_BOOKED]]</f>
        <v>1750</v>
      </c>
      <c r="Q32" s="88" t="s">
        <v>161</v>
      </c>
      <c r="R32" s="410" t="s">
        <v>384</v>
      </c>
      <c r="S32" s="88" t="str">
        <f>LEFT(Table1[[#This Row],[SECTOR]],3)</f>
        <v>BRI</v>
      </c>
      <c r="T32" s="88" t="str">
        <f>RIGHT(Table1[[#This Row],[SECTOR]],3)</f>
        <v>SSH</v>
      </c>
      <c r="U32" s="88" t="str">
        <f t="shared" si="1"/>
        <v>BRI</v>
      </c>
      <c r="V32" s="88">
        <f>WEEKDAY(Table1[[#This Row],[FLIGHT_DATE]],2)</f>
        <v>6</v>
      </c>
      <c r="W32" s="88">
        <f>Table1[[#This Row],[FLIGHT_DATE]]-Table1[[#This Row],[DATE_BOOKED]]</f>
        <v>353</v>
      </c>
    </row>
    <row r="33" spans="1:23" x14ac:dyDescent="0.35">
      <c r="A33" s="87">
        <v>45588</v>
      </c>
      <c r="B33" s="88" t="s">
        <v>112</v>
      </c>
      <c r="C33" s="66" t="s">
        <v>160</v>
      </c>
      <c r="E33" s="88"/>
      <c r="F33" s="88" t="s">
        <v>54</v>
      </c>
      <c r="G33" s="88" t="s">
        <v>10</v>
      </c>
      <c r="H33" s="88" t="s">
        <v>89</v>
      </c>
      <c r="I33" s="86" t="s">
        <v>26</v>
      </c>
      <c r="J33" s="87">
        <v>45948</v>
      </c>
      <c r="K33" s="91">
        <v>10</v>
      </c>
      <c r="L33" s="89">
        <v>10</v>
      </c>
      <c r="M33" s="92">
        <v>175</v>
      </c>
      <c r="N33" s="85">
        <v>0</v>
      </c>
      <c r="O33" s="85">
        <v>0</v>
      </c>
      <c r="P33" s="90">
        <f>SUM(Table1[[#This Row],[BASE_FARE]:[SURCHARGES]])*Table1[[#This Row],[SEATS_BOOKED]]</f>
        <v>1750</v>
      </c>
      <c r="Q33" s="88" t="s">
        <v>161</v>
      </c>
      <c r="R33" s="410" t="s">
        <v>384</v>
      </c>
      <c r="S33" s="88" t="str">
        <f>LEFT(Table1[[#This Row],[SECTOR]],3)</f>
        <v>BRI</v>
      </c>
      <c r="T33" s="88" t="str">
        <f>RIGHT(Table1[[#This Row],[SECTOR]],3)</f>
        <v>SSH</v>
      </c>
      <c r="U33" s="88" t="str">
        <f t="shared" si="1"/>
        <v>BRI</v>
      </c>
      <c r="V33" s="88">
        <f>WEEKDAY(Table1[[#This Row],[FLIGHT_DATE]],2)</f>
        <v>6</v>
      </c>
      <c r="W33" s="88">
        <f>Table1[[#This Row],[FLIGHT_DATE]]-Table1[[#This Row],[DATE_BOOKED]]</f>
        <v>360</v>
      </c>
    </row>
    <row r="34" spans="1:23" x14ac:dyDescent="0.35">
      <c r="A34" s="87">
        <v>45588</v>
      </c>
      <c r="B34" s="88" t="s">
        <v>112</v>
      </c>
      <c r="C34" s="66" t="s">
        <v>160</v>
      </c>
      <c r="E34" s="88"/>
      <c r="F34" s="88" t="s">
        <v>54</v>
      </c>
      <c r="G34" s="88" t="s">
        <v>10</v>
      </c>
      <c r="H34" s="88" t="s">
        <v>89</v>
      </c>
      <c r="I34" s="86" t="s">
        <v>26</v>
      </c>
      <c r="J34" s="87">
        <v>45955</v>
      </c>
      <c r="K34" s="91">
        <v>10</v>
      </c>
      <c r="L34" s="89">
        <v>10</v>
      </c>
      <c r="M34" s="92">
        <v>175</v>
      </c>
      <c r="N34" s="85">
        <v>0</v>
      </c>
      <c r="O34" s="85">
        <v>0</v>
      </c>
      <c r="P34" s="90">
        <f>SUM(Table1[[#This Row],[BASE_FARE]:[SURCHARGES]])*Table1[[#This Row],[SEATS_BOOKED]]</f>
        <v>1750</v>
      </c>
      <c r="Q34" s="88" t="s">
        <v>161</v>
      </c>
      <c r="R34" s="410" t="s">
        <v>384</v>
      </c>
      <c r="S34" s="88" t="str">
        <f>LEFT(Table1[[#This Row],[SECTOR]],3)</f>
        <v>BRI</v>
      </c>
      <c r="T34" s="88" t="str">
        <f>RIGHT(Table1[[#This Row],[SECTOR]],3)</f>
        <v>SSH</v>
      </c>
      <c r="U34" s="88" t="str">
        <f t="shared" si="1"/>
        <v>BRI</v>
      </c>
      <c r="V34" s="88">
        <f>WEEKDAY(Table1[[#This Row],[FLIGHT_DATE]],2)</f>
        <v>6</v>
      </c>
      <c r="W34" s="88">
        <f>Table1[[#This Row],[FLIGHT_DATE]]-Table1[[#This Row],[DATE_BOOKED]]</f>
        <v>367</v>
      </c>
    </row>
    <row r="35" spans="1:23" x14ac:dyDescent="0.35">
      <c r="A35" s="87">
        <v>45588</v>
      </c>
      <c r="B35" s="88" t="s">
        <v>112</v>
      </c>
      <c r="C35" s="66" t="s">
        <v>160</v>
      </c>
      <c r="E35" s="88"/>
      <c r="F35" s="88" t="s">
        <v>54</v>
      </c>
      <c r="G35" s="88" t="s">
        <v>11</v>
      </c>
      <c r="H35" s="88" t="s">
        <v>88</v>
      </c>
      <c r="I35" s="86" t="s">
        <v>27</v>
      </c>
      <c r="J35" s="87">
        <v>45906</v>
      </c>
      <c r="K35" s="91">
        <v>10</v>
      </c>
      <c r="L35" s="89">
        <v>10</v>
      </c>
      <c r="M35" s="92">
        <v>175</v>
      </c>
      <c r="N35" s="85">
        <v>0</v>
      </c>
      <c r="O35" s="85">
        <v>0</v>
      </c>
      <c r="P35" s="90">
        <f>SUM(Table1[[#This Row],[BASE_FARE]:[SURCHARGES]])*Table1[[#This Row],[SEATS_BOOKED]]</f>
        <v>1750</v>
      </c>
      <c r="Q35" s="88" t="s">
        <v>161</v>
      </c>
      <c r="R35" s="410" t="s">
        <v>384</v>
      </c>
      <c r="S35" s="88" t="str">
        <f>LEFT(Table1[[#This Row],[SECTOR]],3)</f>
        <v>SSH</v>
      </c>
      <c r="T35" s="88" t="str">
        <f>RIGHT(Table1[[#This Row],[SECTOR]],3)</f>
        <v>BRI</v>
      </c>
      <c r="U35" s="88" t="str">
        <f t="shared" si="1"/>
        <v>BRI</v>
      </c>
      <c r="V35" s="88">
        <f>WEEKDAY(Table1[[#This Row],[FLIGHT_DATE]],2)</f>
        <v>6</v>
      </c>
      <c r="W35" s="88">
        <f>Table1[[#This Row],[FLIGHT_DATE]]-Table1[[#This Row],[DATE_BOOKED]]</f>
        <v>318</v>
      </c>
    </row>
    <row r="36" spans="1:23" x14ac:dyDescent="0.35">
      <c r="A36" s="87">
        <v>45588</v>
      </c>
      <c r="B36" s="88" t="s">
        <v>112</v>
      </c>
      <c r="C36" s="66" t="s">
        <v>160</v>
      </c>
      <c r="E36" s="88"/>
      <c r="F36" s="88" t="s">
        <v>54</v>
      </c>
      <c r="G36" s="88" t="s">
        <v>11</v>
      </c>
      <c r="H36" s="88" t="s">
        <v>88</v>
      </c>
      <c r="I36" s="86" t="s">
        <v>27</v>
      </c>
      <c r="J36" s="87">
        <v>45913</v>
      </c>
      <c r="K36" s="91">
        <v>10</v>
      </c>
      <c r="L36" s="89">
        <v>10</v>
      </c>
      <c r="M36" s="92">
        <v>175</v>
      </c>
      <c r="N36" s="85">
        <v>0</v>
      </c>
      <c r="O36" s="85">
        <v>0</v>
      </c>
      <c r="P36" s="90">
        <f>SUM(Table1[[#This Row],[BASE_FARE]:[SURCHARGES]])*Table1[[#This Row],[SEATS_BOOKED]]</f>
        <v>1750</v>
      </c>
      <c r="Q36" s="88" t="s">
        <v>161</v>
      </c>
      <c r="R36" s="410" t="s">
        <v>384</v>
      </c>
      <c r="S36" s="88" t="str">
        <f>LEFT(Table1[[#This Row],[SECTOR]],3)</f>
        <v>SSH</v>
      </c>
      <c r="T36" s="88" t="str">
        <f>RIGHT(Table1[[#This Row],[SECTOR]],3)</f>
        <v>BRI</v>
      </c>
      <c r="U36" s="88" t="str">
        <f t="shared" si="1"/>
        <v>BRI</v>
      </c>
      <c r="V36" s="88">
        <f>WEEKDAY(Table1[[#This Row],[FLIGHT_DATE]],2)</f>
        <v>6</v>
      </c>
      <c r="W36" s="88">
        <f>Table1[[#This Row],[FLIGHT_DATE]]-Table1[[#This Row],[DATE_BOOKED]]</f>
        <v>325</v>
      </c>
    </row>
    <row r="37" spans="1:23" x14ac:dyDescent="0.35">
      <c r="A37" s="87">
        <v>45588</v>
      </c>
      <c r="B37" s="88" t="s">
        <v>112</v>
      </c>
      <c r="C37" s="66" t="s">
        <v>160</v>
      </c>
      <c r="E37" s="88"/>
      <c r="F37" s="88" t="s">
        <v>54</v>
      </c>
      <c r="G37" s="88" t="s">
        <v>11</v>
      </c>
      <c r="H37" s="88" t="s">
        <v>88</v>
      </c>
      <c r="I37" s="86" t="s">
        <v>27</v>
      </c>
      <c r="J37" s="87">
        <v>45920</v>
      </c>
      <c r="K37" s="91">
        <v>10</v>
      </c>
      <c r="L37" s="89">
        <v>10</v>
      </c>
      <c r="M37" s="92">
        <v>175</v>
      </c>
      <c r="N37" s="85">
        <v>0</v>
      </c>
      <c r="O37" s="85">
        <v>0</v>
      </c>
      <c r="P37" s="90">
        <f>SUM(Table1[[#This Row],[BASE_FARE]:[SURCHARGES]])*Table1[[#This Row],[SEATS_BOOKED]]</f>
        <v>1750</v>
      </c>
      <c r="Q37" s="88" t="s">
        <v>161</v>
      </c>
      <c r="R37" s="410" t="s">
        <v>384</v>
      </c>
      <c r="S37" s="88" t="str">
        <f>LEFT(Table1[[#This Row],[SECTOR]],3)</f>
        <v>SSH</v>
      </c>
      <c r="T37" s="88" t="str">
        <f>RIGHT(Table1[[#This Row],[SECTOR]],3)</f>
        <v>BRI</v>
      </c>
      <c r="U37" s="88" t="str">
        <f t="shared" si="1"/>
        <v>BRI</v>
      </c>
      <c r="V37" s="88">
        <f>WEEKDAY(Table1[[#This Row],[FLIGHT_DATE]],2)</f>
        <v>6</v>
      </c>
      <c r="W37" s="88">
        <f>Table1[[#This Row],[FLIGHT_DATE]]-Table1[[#This Row],[DATE_BOOKED]]</f>
        <v>332</v>
      </c>
    </row>
    <row r="38" spans="1:23" x14ac:dyDescent="0.35">
      <c r="A38" s="87">
        <v>45588</v>
      </c>
      <c r="B38" s="88" t="s">
        <v>112</v>
      </c>
      <c r="C38" s="66" t="s">
        <v>160</v>
      </c>
      <c r="E38" s="88"/>
      <c r="F38" s="88" t="s">
        <v>54</v>
      </c>
      <c r="G38" s="88" t="s">
        <v>11</v>
      </c>
      <c r="H38" s="88" t="s">
        <v>88</v>
      </c>
      <c r="I38" s="86" t="s">
        <v>27</v>
      </c>
      <c r="J38" s="87">
        <v>45927</v>
      </c>
      <c r="K38" s="91">
        <v>10</v>
      </c>
      <c r="L38" s="89">
        <v>10</v>
      </c>
      <c r="M38" s="92">
        <v>175</v>
      </c>
      <c r="N38" s="85">
        <v>0</v>
      </c>
      <c r="O38" s="85">
        <v>0</v>
      </c>
      <c r="P38" s="90">
        <f>SUM(Table1[[#This Row],[BASE_FARE]:[SURCHARGES]])*Table1[[#This Row],[SEATS_BOOKED]]</f>
        <v>1750</v>
      </c>
      <c r="Q38" s="88" t="s">
        <v>161</v>
      </c>
      <c r="R38" s="410" t="s">
        <v>384</v>
      </c>
      <c r="S38" s="88" t="str">
        <f>LEFT(Table1[[#This Row],[SECTOR]],3)</f>
        <v>SSH</v>
      </c>
      <c r="T38" s="88" t="str">
        <f>RIGHT(Table1[[#This Row],[SECTOR]],3)</f>
        <v>BRI</v>
      </c>
      <c r="U38" s="88" t="str">
        <f t="shared" si="1"/>
        <v>BRI</v>
      </c>
      <c r="V38" s="88">
        <f>WEEKDAY(Table1[[#This Row],[FLIGHT_DATE]],2)</f>
        <v>6</v>
      </c>
      <c r="W38" s="88">
        <f>Table1[[#This Row],[FLIGHT_DATE]]-Table1[[#This Row],[DATE_BOOKED]]</f>
        <v>339</v>
      </c>
    </row>
    <row r="39" spans="1:23" x14ac:dyDescent="0.35">
      <c r="A39" s="87">
        <v>45588</v>
      </c>
      <c r="B39" s="88" t="s">
        <v>112</v>
      </c>
      <c r="C39" s="66" t="s">
        <v>160</v>
      </c>
      <c r="E39" s="88"/>
      <c r="F39" s="88" t="s">
        <v>54</v>
      </c>
      <c r="G39" s="88" t="s">
        <v>11</v>
      </c>
      <c r="H39" s="88" t="s">
        <v>88</v>
      </c>
      <c r="I39" s="86" t="s">
        <v>27</v>
      </c>
      <c r="J39" s="87">
        <v>45934</v>
      </c>
      <c r="K39" s="91">
        <v>10</v>
      </c>
      <c r="L39" s="89">
        <v>10</v>
      </c>
      <c r="M39" s="92">
        <v>175</v>
      </c>
      <c r="N39" s="85">
        <v>0</v>
      </c>
      <c r="O39" s="85">
        <v>0</v>
      </c>
      <c r="P39" s="90">
        <f>SUM(Table1[[#This Row],[BASE_FARE]:[SURCHARGES]])*Table1[[#This Row],[SEATS_BOOKED]]</f>
        <v>1750</v>
      </c>
      <c r="Q39" s="88" t="s">
        <v>161</v>
      </c>
      <c r="R39" s="410" t="s">
        <v>384</v>
      </c>
      <c r="S39" s="88" t="str">
        <f>LEFT(Table1[[#This Row],[SECTOR]],3)</f>
        <v>SSH</v>
      </c>
      <c r="T39" s="88" t="str">
        <f>RIGHT(Table1[[#This Row],[SECTOR]],3)</f>
        <v>BRI</v>
      </c>
      <c r="U39" s="88" t="str">
        <f t="shared" si="1"/>
        <v>BRI</v>
      </c>
      <c r="V39" s="88">
        <f>WEEKDAY(Table1[[#This Row],[FLIGHT_DATE]],2)</f>
        <v>6</v>
      </c>
      <c r="W39" s="88">
        <f>Table1[[#This Row],[FLIGHT_DATE]]-Table1[[#This Row],[DATE_BOOKED]]</f>
        <v>346</v>
      </c>
    </row>
    <row r="40" spans="1:23" x14ac:dyDescent="0.35">
      <c r="A40" s="87">
        <v>45588</v>
      </c>
      <c r="B40" s="88" t="s">
        <v>112</v>
      </c>
      <c r="C40" s="66" t="s">
        <v>160</v>
      </c>
      <c r="E40" s="88"/>
      <c r="F40" s="88" t="s">
        <v>54</v>
      </c>
      <c r="G40" s="88" t="s">
        <v>11</v>
      </c>
      <c r="H40" s="88" t="s">
        <v>88</v>
      </c>
      <c r="I40" s="86" t="s">
        <v>27</v>
      </c>
      <c r="J40" s="87">
        <v>45941</v>
      </c>
      <c r="K40" s="91">
        <v>10</v>
      </c>
      <c r="L40" s="89">
        <v>10</v>
      </c>
      <c r="M40" s="92">
        <v>175</v>
      </c>
      <c r="N40" s="85">
        <v>0</v>
      </c>
      <c r="O40" s="85">
        <v>0</v>
      </c>
      <c r="P40" s="90">
        <f>SUM(Table1[[#This Row],[BASE_FARE]:[SURCHARGES]])*Table1[[#This Row],[SEATS_BOOKED]]</f>
        <v>1750</v>
      </c>
      <c r="Q40" s="88" t="s">
        <v>161</v>
      </c>
      <c r="R40" s="410" t="s">
        <v>384</v>
      </c>
      <c r="S40" s="88" t="str">
        <f>LEFT(Table1[[#This Row],[SECTOR]],3)</f>
        <v>SSH</v>
      </c>
      <c r="T40" s="88" t="str">
        <f>RIGHT(Table1[[#This Row],[SECTOR]],3)</f>
        <v>BRI</v>
      </c>
      <c r="U40" s="88" t="str">
        <f t="shared" si="1"/>
        <v>BRI</v>
      </c>
      <c r="V40" s="88">
        <f>WEEKDAY(Table1[[#This Row],[FLIGHT_DATE]],2)</f>
        <v>6</v>
      </c>
      <c r="W40" s="88">
        <f>Table1[[#This Row],[FLIGHT_DATE]]-Table1[[#This Row],[DATE_BOOKED]]</f>
        <v>353</v>
      </c>
    </row>
    <row r="41" spans="1:23" x14ac:dyDescent="0.35">
      <c r="A41" s="87">
        <v>45588</v>
      </c>
      <c r="B41" s="88" t="s">
        <v>112</v>
      </c>
      <c r="C41" s="66" t="s">
        <v>160</v>
      </c>
      <c r="E41" s="88"/>
      <c r="F41" s="88" t="s">
        <v>54</v>
      </c>
      <c r="G41" s="88" t="s">
        <v>11</v>
      </c>
      <c r="H41" s="88" t="s">
        <v>88</v>
      </c>
      <c r="I41" s="86" t="s">
        <v>27</v>
      </c>
      <c r="J41" s="87">
        <v>45948</v>
      </c>
      <c r="K41" s="91">
        <v>10</v>
      </c>
      <c r="L41" s="89">
        <v>10</v>
      </c>
      <c r="M41" s="92">
        <v>175</v>
      </c>
      <c r="N41" s="85">
        <v>0</v>
      </c>
      <c r="O41" s="85">
        <v>0</v>
      </c>
      <c r="P41" s="90">
        <f>SUM(Table1[[#This Row],[BASE_FARE]:[SURCHARGES]])*Table1[[#This Row],[SEATS_BOOKED]]</f>
        <v>1750</v>
      </c>
      <c r="Q41" s="88" t="s">
        <v>161</v>
      </c>
      <c r="R41" s="410" t="s">
        <v>384</v>
      </c>
      <c r="S41" s="88" t="str">
        <f>LEFT(Table1[[#This Row],[SECTOR]],3)</f>
        <v>SSH</v>
      </c>
      <c r="T41" s="88" t="str">
        <f>RIGHT(Table1[[#This Row],[SECTOR]],3)</f>
        <v>BRI</v>
      </c>
      <c r="U41" s="88" t="str">
        <f t="shared" si="1"/>
        <v>BRI</v>
      </c>
      <c r="V41" s="88">
        <f>WEEKDAY(Table1[[#This Row],[FLIGHT_DATE]],2)</f>
        <v>6</v>
      </c>
      <c r="W41" s="88">
        <f>Table1[[#This Row],[FLIGHT_DATE]]-Table1[[#This Row],[DATE_BOOKED]]</f>
        <v>360</v>
      </c>
    </row>
    <row r="42" spans="1:23" x14ac:dyDescent="0.35">
      <c r="A42" s="87">
        <v>45588</v>
      </c>
      <c r="B42" s="88" t="s">
        <v>112</v>
      </c>
      <c r="C42" s="66" t="s">
        <v>160</v>
      </c>
      <c r="E42" s="88"/>
      <c r="F42" s="88" t="s">
        <v>54</v>
      </c>
      <c r="G42" s="88" t="s">
        <v>11</v>
      </c>
      <c r="H42" s="88" t="s">
        <v>88</v>
      </c>
      <c r="I42" s="86" t="s">
        <v>27</v>
      </c>
      <c r="J42" s="87">
        <v>45955</v>
      </c>
      <c r="K42" s="91">
        <v>10</v>
      </c>
      <c r="L42" s="89">
        <v>10</v>
      </c>
      <c r="M42" s="92">
        <v>175</v>
      </c>
      <c r="N42" s="85">
        <v>0</v>
      </c>
      <c r="O42" s="85">
        <v>0</v>
      </c>
      <c r="P42" s="90">
        <f>SUM(Table1[[#This Row],[BASE_FARE]:[SURCHARGES]])*Table1[[#This Row],[SEATS_BOOKED]]</f>
        <v>1750</v>
      </c>
      <c r="Q42" s="88" t="s">
        <v>161</v>
      </c>
      <c r="R42" s="410" t="s">
        <v>384</v>
      </c>
      <c r="S42" s="88" t="str">
        <f>LEFT(Table1[[#This Row],[SECTOR]],3)</f>
        <v>SSH</v>
      </c>
      <c r="T42" s="88" t="str">
        <f>RIGHT(Table1[[#This Row],[SECTOR]],3)</f>
        <v>BRI</v>
      </c>
      <c r="U42" s="88" t="str">
        <f t="shared" si="1"/>
        <v>BRI</v>
      </c>
      <c r="V42" s="88">
        <f>WEEKDAY(Table1[[#This Row],[FLIGHT_DATE]],2)</f>
        <v>6</v>
      </c>
      <c r="W42" s="88">
        <f>Table1[[#This Row],[FLIGHT_DATE]]-Table1[[#This Row],[DATE_BOOKED]]</f>
        <v>367</v>
      </c>
    </row>
    <row r="43" spans="1:23" x14ac:dyDescent="0.35">
      <c r="A43" s="87">
        <v>45588</v>
      </c>
      <c r="B43" s="88" t="s">
        <v>112</v>
      </c>
      <c r="C43" s="66" t="s">
        <v>160</v>
      </c>
      <c r="E43" s="88"/>
      <c r="F43" s="88" t="s">
        <v>54</v>
      </c>
      <c r="G43" s="88" t="s">
        <v>11</v>
      </c>
      <c r="H43" s="88" t="s">
        <v>88</v>
      </c>
      <c r="I43" s="86" t="s">
        <v>27</v>
      </c>
      <c r="J43" s="87">
        <v>45962</v>
      </c>
      <c r="K43" s="91">
        <v>10</v>
      </c>
      <c r="L43" s="89">
        <v>10</v>
      </c>
      <c r="M43" s="92">
        <v>175</v>
      </c>
      <c r="N43" s="85">
        <v>0</v>
      </c>
      <c r="O43" s="85">
        <v>0</v>
      </c>
      <c r="P43" s="90">
        <f>SUM(Table1[[#This Row],[BASE_FARE]:[SURCHARGES]])*Table1[[#This Row],[SEATS_BOOKED]]</f>
        <v>1750</v>
      </c>
      <c r="Q43" s="88" t="s">
        <v>161</v>
      </c>
      <c r="R43" s="410" t="s">
        <v>384</v>
      </c>
      <c r="S43" s="88" t="str">
        <f>LEFT(Table1[[#This Row],[SECTOR]],3)</f>
        <v>SSH</v>
      </c>
      <c r="T43" s="88" t="str">
        <f>RIGHT(Table1[[#This Row],[SECTOR]],3)</f>
        <v>BRI</v>
      </c>
      <c r="U43" s="88" t="str">
        <f t="shared" si="1"/>
        <v>BRI</v>
      </c>
      <c r="V43" s="88">
        <f>WEEKDAY(Table1[[#This Row],[FLIGHT_DATE]],2)</f>
        <v>6</v>
      </c>
      <c r="W43" s="88">
        <f>Table1[[#This Row],[FLIGHT_DATE]]-Table1[[#This Row],[DATE_BOOKED]]</f>
        <v>374</v>
      </c>
    </row>
    <row r="44" spans="1:23" x14ac:dyDescent="0.35">
      <c r="A44" s="87">
        <v>45588</v>
      </c>
      <c r="B44" s="88" t="s">
        <v>112</v>
      </c>
      <c r="C44" s="66" t="s">
        <v>160</v>
      </c>
      <c r="E44" s="88"/>
      <c r="F44" s="88" t="s">
        <v>54</v>
      </c>
      <c r="G44" s="88" t="s">
        <v>10</v>
      </c>
      <c r="H44" s="1043" t="s">
        <v>627</v>
      </c>
      <c r="I44" s="86" t="s">
        <v>28</v>
      </c>
      <c r="J44" s="87">
        <v>45746</v>
      </c>
      <c r="K44" s="91">
        <v>30</v>
      </c>
      <c r="L44" s="89">
        <v>30</v>
      </c>
      <c r="M44" s="92">
        <v>165</v>
      </c>
      <c r="N44" s="85">
        <v>0</v>
      </c>
      <c r="O44" s="85">
        <v>0</v>
      </c>
      <c r="P44" s="90">
        <f>SUM(Table1[[#This Row],[BASE_FARE]:[SURCHARGES]])*Table1[[#This Row],[SEATS_BOOKED]]</f>
        <v>4950</v>
      </c>
      <c r="Q44" s="88" t="s">
        <v>161</v>
      </c>
      <c r="R44" s="410" t="s">
        <v>384</v>
      </c>
      <c r="S44" s="88" t="str">
        <f>LEFT(Table1[[#This Row],[SECTOR]],3)</f>
        <v>NAP</v>
      </c>
      <c r="T44" s="88" t="str">
        <f>RIGHT(Table1[[#This Row],[SECTOR]],3)</f>
        <v>SSH</v>
      </c>
      <c r="U44" s="88" t="str">
        <f t="shared" si="1"/>
        <v>NAP</v>
      </c>
      <c r="V44" s="88">
        <f>WEEKDAY(Table1[[#This Row],[FLIGHT_DATE]],2)</f>
        <v>7</v>
      </c>
      <c r="W44" s="88">
        <f>Table1[[#This Row],[FLIGHT_DATE]]-Table1[[#This Row],[DATE_BOOKED]]</f>
        <v>158</v>
      </c>
    </row>
    <row r="45" spans="1:23" x14ac:dyDescent="0.35">
      <c r="A45" s="87">
        <v>45588</v>
      </c>
      <c r="B45" s="88" t="s">
        <v>112</v>
      </c>
      <c r="C45" s="66" t="s">
        <v>160</v>
      </c>
      <c r="E45" s="88"/>
      <c r="F45" s="88" t="s">
        <v>54</v>
      </c>
      <c r="G45" s="88" t="s">
        <v>10</v>
      </c>
      <c r="H45" s="1043" t="s">
        <v>627</v>
      </c>
      <c r="I45" s="86" t="s">
        <v>28</v>
      </c>
      <c r="J45" s="87">
        <v>45753</v>
      </c>
      <c r="K45" s="91">
        <v>40</v>
      </c>
      <c r="L45" s="89">
        <v>40</v>
      </c>
      <c r="M45" s="92">
        <v>165</v>
      </c>
      <c r="N45" s="85">
        <v>0</v>
      </c>
      <c r="O45" s="85">
        <v>0</v>
      </c>
      <c r="P45" s="90">
        <f>SUM(Table1[[#This Row],[BASE_FARE]:[SURCHARGES]])*Table1[[#This Row],[SEATS_BOOKED]]</f>
        <v>6600</v>
      </c>
      <c r="Q45" s="88" t="s">
        <v>161</v>
      </c>
      <c r="R45" s="410" t="s">
        <v>384</v>
      </c>
      <c r="S45" s="88" t="str">
        <f>LEFT(Table1[[#This Row],[SECTOR]],3)</f>
        <v>NAP</v>
      </c>
      <c r="T45" s="88" t="str">
        <f>RIGHT(Table1[[#This Row],[SECTOR]],3)</f>
        <v>SSH</v>
      </c>
      <c r="U45" s="88" t="str">
        <f t="shared" si="1"/>
        <v>NAP</v>
      </c>
      <c r="V45" s="88">
        <f>WEEKDAY(Table1[[#This Row],[FLIGHT_DATE]],2)</f>
        <v>7</v>
      </c>
      <c r="W45" s="88">
        <f>Table1[[#This Row],[FLIGHT_DATE]]-Table1[[#This Row],[DATE_BOOKED]]</f>
        <v>165</v>
      </c>
    </row>
    <row r="46" spans="1:23" x14ac:dyDescent="0.35">
      <c r="A46" s="87">
        <v>45588</v>
      </c>
      <c r="B46" s="88" t="s">
        <v>112</v>
      </c>
      <c r="C46" s="66" t="s">
        <v>160</v>
      </c>
      <c r="E46" s="88"/>
      <c r="F46" s="88" t="s">
        <v>54</v>
      </c>
      <c r="G46" s="88" t="s">
        <v>10</v>
      </c>
      <c r="H46" s="88" t="s">
        <v>192</v>
      </c>
      <c r="I46" s="86" t="s">
        <v>28</v>
      </c>
      <c r="J46" s="87">
        <v>45760</v>
      </c>
      <c r="K46" s="91">
        <v>50</v>
      </c>
      <c r="L46" s="89">
        <v>50</v>
      </c>
      <c r="M46" s="92">
        <v>165</v>
      </c>
      <c r="N46" s="85">
        <v>0</v>
      </c>
      <c r="O46" s="85">
        <v>0</v>
      </c>
      <c r="P46" s="90">
        <f>SUM(Table1[[#This Row],[BASE_FARE]:[SURCHARGES]])*Table1[[#This Row],[SEATS_BOOKED]]</f>
        <v>8250</v>
      </c>
      <c r="Q46" s="88" t="s">
        <v>161</v>
      </c>
      <c r="R46" s="410" t="s">
        <v>384</v>
      </c>
      <c r="S46" s="88" t="str">
        <f>LEFT(Table1[[#This Row],[SECTOR]],3)</f>
        <v>NAP</v>
      </c>
      <c r="T46" s="88" t="str">
        <f>RIGHT(Table1[[#This Row],[SECTOR]],3)</f>
        <v>SSH</v>
      </c>
      <c r="U46" s="88" t="str">
        <f t="shared" si="1"/>
        <v>NAP</v>
      </c>
      <c r="V46" s="88">
        <f>WEEKDAY(Table1[[#This Row],[FLIGHT_DATE]],2)</f>
        <v>7</v>
      </c>
      <c r="W46" s="88">
        <f>Table1[[#This Row],[FLIGHT_DATE]]-Table1[[#This Row],[DATE_BOOKED]]</f>
        <v>172</v>
      </c>
    </row>
    <row r="47" spans="1:23" x14ac:dyDescent="0.35">
      <c r="A47" s="87">
        <v>45588</v>
      </c>
      <c r="B47" s="88" t="s">
        <v>112</v>
      </c>
      <c r="C47" s="66" t="s">
        <v>160</v>
      </c>
      <c r="E47" s="88"/>
      <c r="F47" s="88" t="s">
        <v>54</v>
      </c>
      <c r="G47" s="88" t="s">
        <v>10</v>
      </c>
      <c r="H47" s="88" t="s">
        <v>192</v>
      </c>
      <c r="I47" s="86" t="s">
        <v>28</v>
      </c>
      <c r="J47" s="87">
        <v>45767</v>
      </c>
      <c r="K47" s="91">
        <v>70</v>
      </c>
      <c r="L47" s="89">
        <v>70</v>
      </c>
      <c r="M47" s="92">
        <v>165</v>
      </c>
      <c r="N47" s="85">
        <v>0</v>
      </c>
      <c r="O47" s="85">
        <v>0</v>
      </c>
      <c r="P47" s="90">
        <f>SUM(Table1[[#This Row],[BASE_FARE]:[SURCHARGES]])*Table1[[#This Row],[SEATS_BOOKED]]</f>
        <v>11550</v>
      </c>
      <c r="Q47" s="88" t="s">
        <v>161</v>
      </c>
      <c r="R47" s="410" t="s">
        <v>384</v>
      </c>
      <c r="S47" s="88" t="str">
        <f>LEFT(Table1[[#This Row],[SECTOR]],3)</f>
        <v>NAP</v>
      </c>
      <c r="T47" s="88" t="str">
        <f>RIGHT(Table1[[#This Row],[SECTOR]],3)</f>
        <v>SSH</v>
      </c>
      <c r="U47" s="88" t="str">
        <f t="shared" si="1"/>
        <v>NAP</v>
      </c>
      <c r="V47" s="88">
        <f>WEEKDAY(Table1[[#This Row],[FLIGHT_DATE]],2)</f>
        <v>7</v>
      </c>
      <c r="W47" s="88">
        <f>Table1[[#This Row],[FLIGHT_DATE]]-Table1[[#This Row],[DATE_BOOKED]]</f>
        <v>179</v>
      </c>
    </row>
    <row r="48" spans="1:23" x14ac:dyDescent="0.35">
      <c r="A48" s="87">
        <v>45588</v>
      </c>
      <c r="B48" s="88" t="s">
        <v>112</v>
      </c>
      <c r="C48" s="66" t="s">
        <v>160</v>
      </c>
      <c r="E48" s="88"/>
      <c r="F48" s="88" t="s">
        <v>54</v>
      </c>
      <c r="G48" s="88" t="s">
        <v>10</v>
      </c>
      <c r="H48" s="88" t="s">
        <v>192</v>
      </c>
      <c r="I48" s="86" t="s">
        <v>28</v>
      </c>
      <c r="J48" s="87">
        <v>45774</v>
      </c>
      <c r="K48" s="91">
        <v>60</v>
      </c>
      <c r="L48" s="89">
        <v>60</v>
      </c>
      <c r="M48" s="92">
        <v>165</v>
      </c>
      <c r="N48" s="85">
        <v>0</v>
      </c>
      <c r="O48" s="85">
        <v>0</v>
      </c>
      <c r="P48" s="90">
        <f>SUM(Table1[[#This Row],[BASE_FARE]:[SURCHARGES]])*Table1[[#This Row],[SEATS_BOOKED]]</f>
        <v>9900</v>
      </c>
      <c r="Q48" s="88" t="s">
        <v>161</v>
      </c>
      <c r="R48" s="410" t="s">
        <v>384</v>
      </c>
      <c r="S48" s="88" t="str">
        <f>LEFT(Table1[[#This Row],[SECTOR]],3)</f>
        <v>NAP</v>
      </c>
      <c r="T48" s="88" t="str">
        <f>RIGHT(Table1[[#This Row],[SECTOR]],3)</f>
        <v>SSH</v>
      </c>
      <c r="U48" s="88" t="str">
        <f t="shared" si="1"/>
        <v>NAP</v>
      </c>
      <c r="V48" s="88">
        <f>WEEKDAY(Table1[[#This Row],[FLIGHT_DATE]],2)</f>
        <v>7</v>
      </c>
      <c r="W48" s="88">
        <f>Table1[[#This Row],[FLIGHT_DATE]]-Table1[[#This Row],[DATE_BOOKED]]</f>
        <v>186</v>
      </c>
    </row>
    <row r="49" spans="1:23" x14ac:dyDescent="0.35">
      <c r="A49" s="87">
        <v>45588</v>
      </c>
      <c r="B49" s="88" t="s">
        <v>112</v>
      </c>
      <c r="C49" s="66" t="s">
        <v>160</v>
      </c>
      <c r="E49" s="88"/>
      <c r="F49" s="88" t="s">
        <v>54</v>
      </c>
      <c r="G49" s="88" t="s">
        <v>11</v>
      </c>
      <c r="H49" s="1043" t="s">
        <v>628</v>
      </c>
      <c r="I49" s="86" t="s">
        <v>29</v>
      </c>
      <c r="J49" s="87">
        <v>45753</v>
      </c>
      <c r="K49" s="91">
        <v>30</v>
      </c>
      <c r="L49" s="89">
        <v>30</v>
      </c>
      <c r="M49" s="92">
        <v>165</v>
      </c>
      <c r="N49" s="85">
        <v>0</v>
      </c>
      <c r="O49" s="85">
        <v>0</v>
      </c>
      <c r="P49" s="90">
        <f>SUM(Table1[[#This Row],[BASE_FARE]:[SURCHARGES]])*Table1[[#This Row],[SEATS_BOOKED]]</f>
        <v>4950</v>
      </c>
      <c r="Q49" s="88" t="s">
        <v>161</v>
      </c>
      <c r="R49" s="410" t="s">
        <v>384</v>
      </c>
      <c r="S49" s="88" t="str">
        <f>LEFT(Table1[[#This Row],[SECTOR]],3)</f>
        <v>SSH</v>
      </c>
      <c r="T49" s="88" t="str">
        <f>RIGHT(Table1[[#This Row],[SECTOR]],3)</f>
        <v>NAP</v>
      </c>
      <c r="U49" s="88" t="str">
        <f t="shared" si="1"/>
        <v>NAP</v>
      </c>
      <c r="V49" s="88">
        <f>WEEKDAY(Table1[[#This Row],[FLIGHT_DATE]],2)</f>
        <v>7</v>
      </c>
      <c r="W49" s="88">
        <f>Table1[[#This Row],[FLIGHT_DATE]]-Table1[[#This Row],[DATE_BOOKED]]</f>
        <v>165</v>
      </c>
    </row>
    <row r="50" spans="1:23" x14ac:dyDescent="0.35">
      <c r="A50" s="87">
        <v>45588</v>
      </c>
      <c r="B50" s="88" t="s">
        <v>112</v>
      </c>
      <c r="C50" s="66" t="s">
        <v>160</v>
      </c>
      <c r="E50" s="88"/>
      <c r="F50" s="88" t="s">
        <v>54</v>
      </c>
      <c r="G50" s="88" t="s">
        <v>11</v>
      </c>
      <c r="H50" s="1043" t="s">
        <v>628</v>
      </c>
      <c r="I50" s="86" t="s">
        <v>29</v>
      </c>
      <c r="J50" s="87">
        <v>45760</v>
      </c>
      <c r="K50" s="91">
        <v>40</v>
      </c>
      <c r="L50" s="89">
        <v>40</v>
      </c>
      <c r="M50" s="92">
        <v>165</v>
      </c>
      <c r="N50" s="85">
        <v>0</v>
      </c>
      <c r="O50" s="85">
        <v>0</v>
      </c>
      <c r="P50" s="90">
        <f>SUM(Table1[[#This Row],[BASE_FARE]:[SURCHARGES]])*Table1[[#This Row],[SEATS_BOOKED]]</f>
        <v>6600</v>
      </c>
      <c r="Q50" s="88" t="s">
        <v>161</v>
      </c>
      <c r="R50" s="410" t="s">
        <v>384</v>
      </c>
      <c r="S50" s="88" t="str">
        <f>LEFT(Table1[[#This Row],[SECTOR]],3)</f>
        <v>SSH</v>
      </c>
      <c r="T50" s="88" t="str">
        <f>RIGHT(Table1[[#This Row],[SECTOR]],3)</f>
        <v>NAP</v>
      </c>
      <c r="U50" s="88" t="str">
        <f t="shared" si="1"/>
        <v>NAP</v>
      </c>
      <c r="V50" s="88">
        <f>WEEKDAY(Table1[[#This Row],[FLIGHT_DATE]],2)</f>
        <v>7</v>
      </c>
      <c r="W50" s="88">
        <f>Table1[[#This Row],[FLIGHT_DATE]]-Table1[[#This Row],[DATE_BOOKED]]</f>
        <v>172</v>
      </c>
    </row>
    <row r="51" spans="1:23" x14ac:dyDescent="0.35">
      <c r="A51" s="87">
        <v>45588</v>
      </c>
      <c r="B51" s="88" t="s">
        <v>112</v>
      </c>
      <c r="C51" s="66" t="s">
        <v>160</v>
      </c>
      <c r="E51" s="88"/>
      <c r="F51" s="88" t="s">
        <v>54</v>
      </c>
      <c r="G51" s="88" t="s">
        <v>11</v>
      </c>
      <c r="H51" s="88" t="s">
        <v>193</v>
      </c>
      <c r="I51" s="86" t="s">
        <v>29</v>
      </c>
      <c r="J51" s="87">
        <v>45767</v>
      </c>
      <c r="K51" s="91">
        <v>50</v>
      </c>
      <c r="L51" s="89">
        <v>50</v>
      </c>
      <c r="M51" s="92">
        <v>165</v>
      </c>
      <c r="N51" s="85">
        <v>0</v>
      </c>
      <c r="O51" s="85">
        <v>0</v>
      </c>
      <c r="P51" s="90">
        <f>SUM(Table1[[#This Row],[BASE_FARE]:[SURCHARGES]])*Table1[[#This Row],[SEATS_BOOKED]]</f>
        <v>8250</v>
      </c>
      <c r="Q51" s="88" t="s">
        <v>161</v>
      </c>
      <c r="R51" s="410" t="s">
        <v>384</v>
      </c>
      <c r="S51" s="88" t="str">
        <f>LEFT(Table1[[#This Row],[SECTOR]],3)</f>
        <v>SSH</v>
      </c>
      <c r="T51" s="88" t="str">
        <f>RIGHT(Table1[[#This Row],[SECTOR]],3)</f>
        <v>NAP</v>
      </c>
      <c r="U51" s="88" t="str">
        <f t="shared" si="1"/>
        <v>NAP</v>
      </c>
      <c r="V51" s="88">
        <f>WEEKDAY(Table1[[#This Row],[FLIGHT_DATE]],2)</f>
        <v>7</v>
      </c>
      <c r="W51" s="88">
        <f>Table1[[#This Row],[FLIGHT_DATE]]-Table1[[#This Row],[DATE_BOOKED]]</f>
        <v>179</v>
      </c>
    </row>
    <row r="52" spans="1:23" x14ac:dyDescent="0.35">
      <c r="A52" s="87">
        <v>45588</v>
      </c>
      <c r="B52" s="88" t="s">
        <v>112</v>
      </c>
      <c r="C52" s="66" t="s">
        <v>160</v>
      </c>
      <c r="E52" s="88"/>
      <c r="F52" s="88" t="s">
        <v>54</v>
      </c>
      <c r="G52" s="88" t="s">
        <v>11</v>
      </c>
      <c r="H52" s="88" t="s">
        <v>193</v>
      </c>
      <c r="I52" s="86" t="s">
        <v>29</v>
      </c>
      <c r="J52" s="87">
        <v>45774</v>
      </c>
      <c r="K52" s="91">
        <v>70</v>
      </c>
      <c r="L52" s="89">
        <v>70</v>
      </c>
      <c r="M52" s="92">
        <v>165</v>
      </c>
      <c r="N52" s="85">
        <v>0</v>
      </c>
      <c r="O52" s="85">
        <v>0</v>
      </c>
      <c r="P52" s="90">
        <f>SUM(Table1[[#This Row],[BASE_FARE]:[SURCHARGES]])*Table1[[#This Row],[SEATS_BOOKED]]</f>
        <v>11550</v>
      </c>
      <c r="Q52" s="88" t="s">
        <v>161</v>
      </c>
      <c r="R52" s="410" t="s">
        <v>384</v>
      </c>
      <c r="S52" s="88" t="str">
        <f>LEFT(Table1[[#This Row],[SECTOR]],3)</f>
        <v>SSH</v>
      </c>
      <c r="T52" s="88" t="str">
        <f>RIGHT(Table1[[#This Row],[SECTOR]],3)</f>
        <v>NAP</v>
      </c>
      <c r="U52" s="88" t="str">
        <f t="shared" si="1"/>
        <v>NAP</v>
      </c>
      <c r="V52" s="88">
        <f>WEEKDAY(Table1[[#This Row],[FLIGHT_DATE]],2)</f>
        <v>7</v>
      </c>
      <c r="W52" s="88">
        <f>Table1[[#This Row],[FLIGHT_DATE]]-Table1[[#This Row],[DATE_BOOKED]]</f>
        <v>186</v>
      </c>
    </row>
    <row r="53" spans="1:23" x14ac:dyDescent="0.35">
      <c r="A53" s="87">
        <v>45588</v>
      </c>
      <c r="B53" s="88" t="s">
        <v>112</v>
      </c>
      <c r="C53" s="66" t="s">
        <v>160</v>
      </c>
      <c r="E53" s="88"/>
      <c r="F53" s="88" t="s">
        <v>54</v>
      </c>
      <c r="G53" s="88" t="s">
        <v>11</v>
      </c>
      <c r="H53" s="88" t="s">
        <v>193</v>
      </c>
      <c r="I53" s="86" t="s">
        <v>29</v>
      </c>
      <c r="J53" s="87">
        <v>45781</v>
      </c>
      <c r="K53" s="91">
        <v>60</v>
      </c>
      <c r="L53" s="89">
        <v>60</v>
      </c>
      <c r="M53" s="92">
        <v>165</v>
      </c>
      <c r="N53" s="85">
        <v>0</v>
      </c>
      <c r="O53" s="85">
        <v>0</v>
      </c>
      <c r="P53" s="90">
        <f>SUM(Table1[[#This Row],[BASE_FARE]:[SURCHARGES]])*Table1[[#This Row],[SEATS_BOOKED]]</f>
        <v>9900</v>
      </c>
      <c r="Q53" s="88" t="s">
        <v>161</v>
      </c>
      <c r="R53" s="410" t="s">
        <v>384</v>
      </c>
      <c r="S53" s="88" t="str">
        <f>LEFT(Table1[[#This Row],[SECTOR]],3)</f>
        <v>SSH</v>
      </c>
      <c r="T53" s="88" t="str">
        <f>RIGHT(Table1[[#This Row],[SECTOR]],3)</f>
        <v>NAP</v>
      </c>
      <c r="U53" s="88" t="str">
        <f t="shared" si="1"/>
        <v>NAP</v>
      </c>
      <c r="V53" s="88">
        <f>WEEKDAY(Table1[[#This Row],[FLIGHT_DATE]],2)</f>
        <v>7</v>
      </c>
      <c r="W53" s="88">
        <f>Table1[[#This Row],[FLIGHT_DATE]]-Table1[[#This Row],[DATE_BOOKED]]</f>
        <v>193</v>
      </c>
    </row>
    <row r="54" spans="1:23" x14ac:dyDescent="0.35">
      <c r="A54" s="87">
        <v>45624</v>
      </c>
      <c r="B54" s="88" t="s">
        <v>97</v>
      </c>
      <c r="C54" s="66" t="s">
        <v>160</v>
      </c>
      <c r="E54" s="88"/>
      <c r="F54" s="88" t="s">
        <v>54</v>
      </c>
      <c r="G54" s="88" t="s">
        <v>10</v>
      </c>
      <c r="H54" s="88" t="s">
        <v>190</v>
      </c>
      <c r="I54" s="86" t="s">
        <v>163</v>
      </c>
      <c r="J54" s="87">
        <v>45765</v>
      </c>
      <c r="K54" s="91">
        <v>90</v>
      </c>
      <c r="L54" s="89">
        <v>90</v>
      </c>
      <c r="M54" s="92">
        <v>270</v>
      </c>
      <c r="N54" s="85">
        <v>0</v>
      </c>
      <c r="O54" s="85">
        <v>0</v>
      </c>
      <c r="P54" s="90">
        <f>SUM(Table1[[#This Row],[BASE_FARE]:[SURCHARGES]])*Table1[[#This Row],[SEATS_BOOKED]]</f>
        <v>24300</v>
      </c>
      <c r="Q54" s="88" t="s">
        <v>161</v>
      </c>
      <c r="R54" s="266" t="s">
        <v>384</v>
      </c>
      <c r="S54" s="88" t="str">
        <f>LEFT(Table1[[#This Row],[SECTOR]],3)</f>
        <v>MXP</v>
      </c>
      <c r="T54" s="88" t="str">
        <f>RIGHT(Table1[[#This Row],[SECTOR]],3)</f>
        <v>SSH</v>
      </c>
      <c r="U54" s="88" t="str">
        <f t="shared" si="1"/>
        <v>MXP</v>
      </c>
      <c r="V54" s="88">
        <f>WEEKDAY(Table1[[#This Row],[FLIGHT_DATE]],2)</f>
        <v>5</v>
      </c>
      <c r="W54" s="88">
        <f>Table1[[#This Row],[FLIGHT_DATE]]-Table1[[#This Row],[DATE_BOOKED]]</f>
        <v>141</v>
      </c>
    </row>
    <row r="55" spans="1:23" x14ac:dyDescent="0.35">
      <c r="A55" s="87">
        <v>45624</v>
      </c>
      <c r="B55" s="88" t="s">
        <v>97</v>
      </c>
      <c r="C55" s="66" t="s">
        <v>160</v>
      </c>
      <c r="E55" s="88"/>
      <c r="F55" s="88" t="s">
        <v>54</v>
      </c>
      <c r="G55" s="88" t="s">
        <v>10</v>
      </c>
      <c r="H55" s="88" t="s">
        <v>190</v>
      </c>
      <c r="I55" s="86" t="s">
        <v>163</v>
      </c>
      <c r="J55" s="87">
        <v>45772</v>
      </c>
      <c r="K55" s="91">
        <v>90</v>
      </c>
      <c r="L55" s="89">
        <v>90</v>
      </c>
      <c r="M55" s="92">
        <v>270</v>
      </c>
      <c r="N55" s="85">
        <v>0</v>
      </c>
      <c r="O55" s="85">
        <v>0</v>
      </c>
      <c r="P55" s="90">
        <f>SUM(Table1[[#This Row],[BASE_FARE]:[SURCHARGES]])*Table1[[#This Row],[SEATS_BOOKED]]</f>
        <v>24300</v>
      </c>
      <c r="Q55" s="88" t="s">
        <v>161</v>
      </c>
      <c r="R55" s="266" t="s">
        <v>384</v>
      </c>
      <c r="S55" s="88" t="str">
        <f>LEFT(Table1[[#This Row],[SECTOR]],3)</f>
        <v>MXP</v>
      </c>
      <c r="T55" s="88" t="str">
        <f>RIGHT(Table1[[#This Row],[SECTOR]],3)</f>
        <v>SSH</v>
      </c>
      <c r="U55" s="88" t="str">
        <f t="shared" si="1"/>
        <v>MXP</v>
      </c>
      <c r="V55" s="88">
        <f>WEEKDAY(Table1[[#This Row],[FLIGHT_DATE]],2)</f>
        <v>5</v>
      </c>
      <c r="W55" s="88">
        <f>Table1[[#This Row],[FLIGHT_DATE]]-Table1[[#This Row],[DATE_BOOKED]]</f>
        <v>148</v>
      </c>
    </row>
    <row r="56" spans="1:23" x14ac:dyDescent="0.35">
      <c r="A56" s="87">
        <v>45624</v>
      </c>
      <c r="B56" s="88" t="s">
        <v>97</v>
      </c>
      <c r="C56" s="66" t="s">
        <v>160</v>
      </c>
      <c r="E56" s="88"/>
      <c r="F56" s="88" t="s">
        <v>54</v>
      </c>
      <c r="G56" s="88" t="s">
        <v>11</v>
      </c>
      <c r="H56" s="88" t="s">
        <v>191</v>
      </c>
      <c r="I56" s="86" t="s">
        <v>162</v>
      </c>
      <c r="J56" s="87">
        <v>45772</v>
      </c>
      <c r="K56" s="91">
        <v>90</v>
      </c>
      <c r="L56" s="89">
        <v>90</v>
      </c>
      <c r="M56" s="92">
        <v>270</v>
      </c>
      <c r="N56" s="85">
        <v>0</v>
      </c>
      <c r="O56" s="85">
        <v>0</v>
      </c>
      <c r="P56" s="90">
        <f>SUM(Table1[[#This Row],[BASE_FARE]:[SURCHARGES]])*Table1[[#This Row],[SEATS_BOOKED]]</f>
        <v>24300</v>
      </c>
      <c r="Q56" s="88" t="s">
        <v>161</v>
      </c>
      <c r="R56" s="266" t="s">
        <v>384</v>
      </c>
      <c r="S56" s="88" t="str">
        <f>LEFT(Table1[[#This Row],[SECTOR]],3)</f>
        <v>SSH</v>
      </c>
      <c r="T56" s="88" t="str">
        <f>RIGHT(Table1[[#This Row],[SECTOR]],3)</f>
        <v>MXP</v>
      </c>
      <c r="U56" s="88" t="str">
        <f t="shared" si="1"/>
        <v>MXP</v>
      </c>
      <c r="V56" s="88">
        <f>WEEKDAY(Table1[[#This Row],[FLIGHT_DATE]],2)</f>
        <v>5</v>
      </c>
      <c r="W56" s="88">
        <f>Table1[[#This Row],[FLIGHT_DATE]]-Table1[[#This Row],[DATE_BOOKED]]</f>
        <v>148</v>
      </c>
    </row>
    <row r="57" spans="1:23" x14ac:dyDescent="0.35">
      <c r="A57" s="87">
        <v>45624</v>
      </c>
      <c r="B57" s="88" t="s">
        <v>97</v>
      </c>
      <c r="C57" s="66" t="s">
        <v>160</v>
      </c>
      <c r="E57" s="88"/>
      <c r="F57" s="88" t="s">
        <v>54</v>
      </c>
      <c r="G57" s="88" t="s">
        <v>11</v>
      </c>
      <c r="H57" s="88" t="s">
        <v>191</v>
      </c>
      <c r="I57" s="86" t="s">
        <v>162</v>
      </c>
      <c r="J57" s="87">
        <v>45779</v>
      </c>
      <c r="K57" s="91">
        <v>90</v>
      </c>
      <c r="L57" s="89">
        <v>90</v>
      </c>
      <c r="M57" s="92">
        <v>270</v>
      </c>
      <c r="N57" s="85">
        <v>0</v>
      </c>
      <c r="O57" s="85">
        <v>0</v>
      </c>
      <c r="P57" s="90">
        <f>SUM(Table1[[#This Row],[BASE_FARE]:[SURCHARGES]])*Table1[[#This Row],[SEATS_BOOKED]]</f>
        <v>24300</v>
      </c>
      <c r="Q57" s="88" t="s">
        <v>161</v>
      </c>
      <c r="R57" s="266" t="s">
        <v>384</v>
      </c>
      <c r="S57" s="88" t="str">
        <f>LEFT(Table1[[#This Row],[SECTOR]],3)</f>
        <v>SSH</v>
      </c>
      <c r="T57" s="88" t="str">
        <f>RIGHT(Table1[[#This Row],[SECTOR]],3)</f>
        <v>MXP</v>
      </c>
      <c r="U57" s="88" t="str">
        <f t="shared" si="1"/>
        <v>MXP</v>
      </c>
      <c r="V57" s="88">
        <f>WEEKDAY(Table1[[#This Row],[FLIGHT_DATE]],2)</f>
        <v>5</v>
      </c>
      <c r="W57" s="88">
        <f>Table1[[#This Row],[FLIGHT_DATE]]-Table1[[#This Row],[DATE_BOOKED]]</f>
        <v>155</v>
      </c>
    </row>
    <row r="58" spans="1:23" x14ac:dyDescent="0.35">
      <c r="A58" s="87">
        <v>45624</v>
      </c>
      <c r="B58" s="88" t="s">
        <v>97</v>
      </c>
      <c r="C58" s="66" t="s">
        <v>160</v>
      </c>
      <c r="E58" s="88"/>
      <c r="F58" s="88" t="s">
        <v>54</v>
      </c>
      <c r="G58" s="88" t="s">
        <v>10</v>
      </c>
      <c r="H58" s="88" t="s">
        <v>194</v>
      </c>
      <c r="I58" s="86" t="s">
        <v>130</v>
      </c>
      <c r="J58" s="87">
        <v>45752</v>
      </c>
      <c r="K58" s="91">
        <v>44</v>
      </c>
      <c r="L58" s="91">
        <v>44</v>
      </c>
      <c r="M58" s="92">
        <v>235</v>
      </c>
      <c r="N58" s="85">
        <v>0</v>
      </c>
      <c r="O58" s="85">
        <v>0</v>
      </c>
      <c r="P58" s="90">
        <f>SUM(Table1[[#This Row],[BASE_FARE]:[SURCHARGES]])*Table1[[#This Row],[SEATS_BOOKED]]</f>
        <v>10340</v>
      </c>
      <c r="Q58" s="88" t="s">
        <v>161</v>
      </c>
      <c r="R58" s="266" t="s">
        <v>384</v>
      </c>
      <c r="S58" s="88" t="str">
        <f>LEFT(Table1[[#This Row],[SECTOR]],3)</f>
        <v>VRN</v>
      </c>
      <c r="T58" s="88" t="str">
        <f>RIGHT(Table1[[#This Row],[SECTOR]],3)</f>
        <v>SSH</v>
      </c>
      <c r="U58" s="88" t="str">
        <f t="shared" si="1"/>
        <v>VRN</v>
      </c>
      <c r="V58" s="88">
        <f>WEEKDAY(Table1[[#This Row],[FLIGHT_DATE]],2)</f>
        <v>6</v>
      </c>
      <c r="W58" s="88">
        <f>Table1[[#This Row],[FLIGHT_DATE]]-Table1[[#This Row],[DATE_BOOKED]]</f>
        <v>128</v>
      </c>
    </row>
    <row r="59" spans="1:23" x14ac:dyDescent="0.35">
      <c r="A59" s="87">
        <v>45624</v>
      </c>
      <c r="B59" s="88" t="s">
        <v>97</v>
      </c>
      <c r="C59" s="66" t="s">
        <v>160</v>
      </c>
      <c r="E59" s="88"/>
      <c r="F59" s="88" t="s">
        <v>54</v>
      </c>
      <c r="G59" s="88" t="s">
        <v>10</v>
      </c>
      <c r="H59" s="88" t="s">
        <v>194</v>
      </c>
      <c r="I59" s="86" t="s">
        <v>130</v>
      </c>
      <c r="J59" s="87">
        <v>45759</v>
      </c>
      <c r="K59" s="91">
        <v>40</v>
      </c>
      <c r="L59" s="89">
        <v>40</v>
      </c>
      <c r="M59" s="92">
        <v>235</v>
      </c>
      <c r="N59" s="85">
        <v>0</v>
      </c>
      <c r="O59" s="85">
        <v>0</v>
      </c>
      <c r="P59" s="90">
        <f>SUM(Table1[[#This Row],[BASE_FARE]:[SURCHARGES]])*Table1[[#This Row],[SEATS_BOOKED]]</f>
        <v>9400</v>
      </c>
      <c r="Q59" s="88" t="s">
        <v>161</v>
      </c>
      <c r="R59" s="266" t="s">
        <v>384</v>
      </c>
      <c r="S59" s="88" t="str">
        <f>LEFT(Table1[[#This Row],[SECTOR]],3)</f>
        <v>VRN</v>
      </c>
      <c r="T59" s="88" t="str">
        <f>RIGHT(Table1[[#This Row],[SECTOR]],3)</f>
        <v>SSH</v>
      </c>
      <c r="U59" s="88" t="str">
        <f t="shared" si="1"/>
        <v>VRN</v>
      </c>
      <c r="V59" s="88">
        <f>WEEKDAY(Table1[[#This Row],[FLIGHT_DATE]],2)</f>
        <v>6</v>
      </c>
      <c r="W59" s="88">
        <f>Table1[[#This Row],[FLIGHT_DATE]]-Table1[[#This Row],[DATE_BOOKED]]</f>
        <v>135</v>
      </c>
    </row>
    <row r="60" spans="1:23" x14ac:dyDescent="0.35">
      <c r="A60" s="87">
        <v>45624</v>
      </c>
      <c r="B60" s="88" t="s">
        <v>97</v>
      </c>
      <c r="C60" s="66" t="s">
        <v>160</v>
      </c>
      <c r="E60" s="88"/>
      <c r="F60" s="88" t="s">
        <v>54</v>
      </c>
      <c r="G60" s="88" t="s">
        <v>10</v>
      </c>
      <c r="H60" s="88" t="s">
        <v>194</v>
      </c>
      <c r="I60" s="86" t="s">
        <v>130</v>
      </c>
      <c r="J60" s="87">
        <v>45766</v>
      </c>
      <c r="K60" s="91">
        <v>40</v>
      </c>
      <c r="L60" s="89">
        <v>40</v>
      </c>
      <c r="M60" s="92">
        <v>235</v>
      </c>
      <c r="N60" s="85">
        <v>0</v>
      </c>
      <c r="O60" s="85">
        <v>0</v>
      </c>
      <c r="P60" s="90">
        <f>SUM(Table1[[#This Row],[BASE_FARE]:[SURCHARGES]])*Table1[[#This Row],[SEATS_BOOKED]]</f>
        <v>9400</v>
      </c>
      <c r="Q60" s="88" t="s">
        <v>161</v>
      </c>
      <c r="R60" s="266" t="s">
        <v>384</v>
      </c>
      <c r="S60" s="88" t="str">
        <f>LEFT(Table1[[#This Row],[SECTOR]],3)</f>
        <v>VRN</v>
      </c>
      <c r="T60" s="88" t="str">
        <f>RIGHT(Table1[[#This Row],[SECTOR]],3)</f>
        <v>SSH</v>
      </c>
      <c r="U60" s="88" t="str">
        <f t="shared" ref="U60:U90" si="2">IF(AND(S60&lt;&gt;"SSH", S60&lt;&gt;"RMF", S60&lt;&gt;"CAI", S60&lt;&gt;"HRG", S60&lt;&gt;"LXR", S60&lt;&gt;"DXB", OR(T60="SSH", T60="RMF", T60="CAI", T60="HRG", T60="LXR", T60="DXB")), S60,
    IF(AND(T60&lt;&gt;"SSH", T60&lt;&gt;"RMF", T60&lt;&gt;"CAI", T60&lt;&gt;"HRG", T60&lt;&gt;"LXR", T60&lt;&gt;"DXB", OR(S60="SSH", S60="RMF", S60="CAI", S60="HRG", S60="LXR", S60="DXB")), T60,
    "VIE"))</f>
        <v>VRN</v>
      </c>
      <c r="V60" s="88">
        <f>WEEKDAY(Table1[[#This Row],[FLIGHT_DATE]],2)</f>
        <v>6</v>
      </c>
      <c r="W60" s="88">
        <f>Table1[[#This Row],[FLIGHT_DATE]]-Table1[[#This Row],[DATE_BOOKED]]</f>
        <v>142</v>
      </c>
    </row>
    <row r="61" spans="1:23" x14ac:dyDescent="0.35">
      <c r="A61" s="87">
        <v>45624</v>
      </c>
      <c r="B61" s="88" t="s">
        <v>97</v>
      </c>
      <c r="C61" s="66" t="s">
        <v>160</v>
      </c>
      <c r="E61" s="88"/>
      <c r="F61" s="88" t="s">
        <v>54</v>
      </c>
      <c r="G61" s="88" t="s">
        <v>10</v>
      </c>
      <c r="H61" s="88" t="s">
        <v>194</v>
      </c>
      <c r="I61" s="86" t="s">
        <v>130</v>
      </c>
      <c r="J61" s="87">
        <v>45773</v>
      </c>
      <c r="K61" s="91">
        <v>40</v>
      </c>
      <c r="L61" s="89">
        <v>40</v>
      </c>
      <c r="M61" s="92">
        <v>235</v>
      </c>
      <c r="N61" s="85">
        <v>0</v>
      </c>
      <c r="O61" s="85">
        <v>0</v>
      </c>
      <c r="P61" s="90">
        <f>SUM(Table1[[#This Row],[BASE_FARE]:[SURCHARGES]])*Table1[[#This Row],[SEATS_BOOKED]]</f>
        <v>9400</v>
      </c>
      <c r="Q61" s="88" t="s">
        <v>161</v>
      </c>
      <c r="R61" s="266" t="s">
        <v>384</v>
      </c>
      <c r="S61" s="88" t="str">
        <f>LEFT(Table1[[#This Row],[SECTOR]],3)</f>
        <v>VRN</v>
      </c>
      <c r="T61" s="88" t="str">
        <f>RIGHT(Table1[[#This Row],[SECTOR]],3)</f>
        <v>SSH</v>
      </c>
      <c r="U61" s="88" t="str">
        <f t="shared" si="2"/>
        <v>VRN</v>
      </c>
      <c r="V61" s="88">
        <f>WEEKDAY(Table1[[#This Row],[FLIGHT_DATE]],2)</f>
        <v>6</v>
      </c>
      <c r="W61" s="88">
        <f>Table1[[#This Row],[FLIGHT_DATE]]-Table1[[#This Row],[DATE_BOOKED]]</f>
        <v>149</v>
      </c>
    </row>
    <row r="62" spans="1:23" x14ac:dyDescent="0.35">
      <c r="A62" s="87">
        <v>45624</v>
      </c>
      <c r="B62" s="88" t="s">
        <v>97</v>
      </c>
      <c r="C62" s="66" t="s">
        <v>160</v>
      </c>
      <c r="E62" s="88"/>
      <c r="F62" s="88" t="s">
        <v>54</v>
      </c>
      <c r="G62" s="88" t="s">
        <v>11</v>
      </c>
      <c r="H62" s="88" t="s">
        <v>195</v>
      </c>
      <c r="I62" s="86" t="s">
        <v>126</v>
      </c>
      <c r="J62" s="87">
        <v>45759</v>
      </c>
      <c r="K62" s="91">
        <v>44</v>
      </c>
      <c r="L62" s="91">
        <v>44</v>
      </c>
      <c r="M62" s="92">
        <v>235</v>
      </c>
      <c r="N62" s="85">
        <v>0</v>
      </c>
      <c r="O62" s="85">
        <v>0</v>
      </c>
      <c r="P62" s="90">
        <f>SUM(Table1[[#This Row],[BASE_FARE]:[SURCHARGES]])*Table1[[#This Row],[SEATS_BOOKED]]</f>
        <v>10340</v>
      </c>
      <c r="Q62" s="88" t="s">
        <v>161</v>
      </c>
      <c r="R62" s="266" t="s">
        <v>384</v>
      </c>
      <c r="S62" s="88" t="str">
        <f>LEFT(Table1[[#This Row],[SECTOR]],3)</f>
        <v>SSH</v>
      </c>
      <c r="T62" s="88" t="str">
        <f>RIGHT(Table1[[#This Row],[SECTOR]],3)</f>
        <v>VRN</v>
      </c>
      <c r="U62" s="88" t="str">
        <f t="shared" si="2"/>
        <v>VRN</v>
      </c>
      <c r="V62" s="88">
        <f>WEEKDAY(Table1[[#This Row],[FLIGHT_DATE]],2)</f>
        <v>6</v>
      </c>
      <c r="W62" s="88">
        <f>Table1[[#This Row],[FLIGHT_DATE]]-Table1[[#This Row],[DATE_BOOKED]]</f>
        <v>135</v>
      </c>
    </row>
    <row r="63" spans="1:23" x14ac:dyDescent="0.35">
      <c r="A63" s="87">
        <v>45624</v>
      </c>
      <c r="B63" s="88" t="s">
        <v>97</v>
      </c>
      <c r="C63" s="66" t="s">
        <v>160</v>
      </c>
      <c r="E63" s="88"/>
      <c r="F63" s="88" t="s">
        <v>54</v>
      </c>
      <c r="G63" s="88" t="s">
        <v>11</v>
      </c>
      <c r="H63" s="88" t="s">
        <v>195</v>
      </c>
      <c r="I63" s="86" t="s">
        <v>126</v>
      </c>
      <c r="J63" s="87">
        <v>45766</v>
      </c>
      <c r="K63" s="91">
        <v>40</v>
      </c>
      <c r="L63" s="89">
        <v>40</v>
      </c>
      <c r="M63" s="92">
        <v>235</v>
      </c>
      <c r="N63" s="85">
        <v>0</v>
      </c>
      <c r="O63" s="85">
        <v>0</v>
      </c>
      <c r="P63" s="90">
        <f>SUM(Table1[[#This Row],[BASE_FARE]:[SURCHARGES]])*Table1[[#This Row],[SEATS_BOOKED]]</f>
        <v>9400</v>
      </c>
      <c r="Q63" s="88" t="s">
        <v>161</v>
      </c>
      <c r="R63" s="266" t="s">
        <v>384</v>
      </c>
      <c r="S63" s="88" t="str">
        <f>LEFT(Table1[[#This Row],[SECTOR]],3)</f>
        <v>SSH</v>
      </c>
      <c r="T63" s="88" t="str">
        <f>RIGHT(Table1[[#This Row],[SECTOR]],3)</f>
        <v>VRN</v>
      </c>
      <c r="U63" s="88" t="str">
        <f t="shared" si="2"/>
        <v>VRN</v>
      </c>
      <c r="V63" s="88">
        <f>WEEKDAY(Table1[[#This Row],[FLIGHT_DATE]],2)</f>
        <v>6</v>
      </c>
      <c r="W63" s="88">
        <f>Table1[[#This Row],[FLIGHT_DATE]]-Table1[[#This Row],[DATE_BOOKED]]</f>
        <v>142</v>
      </c>
    </row>
    <row r="64" spans="1:23" x14ac:dyDescent="0.35">
      <c r="A64" s="87">
        <v>45624</v>
      </c>
      <c r="B64" s="88" t="s">
        <v>97</v>
      </c>
      <c r="C64" s="66" t="s">
        <v>160</v>
      </c>
      <c r="E64" s="88"/>
      <c r="F64" s="88" t="s">
        <v>54</v>
      </c>
      <c r="G64" s="88" t="s">
        <v>11</v>
      </c>
      <c r="H64" s="88" t="s">
        <v>195</v>
      </c>
      <c r="I64" s="86" t="s">
        <v>126</v>
      </c>
      <c r="J64" s="87">
        <v>45773</v>
      </c>
      <c r="K64" s="91">
        <v>40</v>
      </c>
      <c r="L64" s="89">
        <v>40</v>
      </c>
      <c r="M64" s="92">
        <v>235</v>
      </c>
      <c r="N64" s="85">
        <v>0</v>
      </c>
      <c r="O64" s="85">
        <v>0</v>
      </c>
      <c r="P64" s="90">
        <f>SUM(Table1[[#This Row],[BASE_FARE]:[SURCHARGES]])*Table1[[#This Row],[SEATS_BOOKED]]</f>
        <v>9400</v>
      </c>
      <c r="Q64" s="88" t="s">
        <v>161</v>
      </c>
      <c r="R64" s="266" t="s">
        <v>384</v>
      </c>
      <c r="S64" s="88" t="str">
        <f>LEFT(Table1[[#This Row],[SECTOR]],3)</f>
        <v>SSH</v>
      </c>
      <c r="T64" s="88" t="str">
        <f>RIGHT(Table1[[#This Row],[SECTOR]],3)</f>
        <v>VRN</v>
      </c>
      <c r="U64" s="88" t="str">
        <f t="shared" si="2"/>
        <v>VRN</v>
      </c>
      <c r="V64" s="88">
        <f>WEEKDAY(Table1[[#This Row],[FLIGHT_DATE]],2)</f>
        <v>6</v>
      </c>
      <c r="W64" s="88">
        <f>Table1[[#This Row],[FLIGHT_DATE]]-Table1[[#This Row],[DATE_BOOKED]]</f>
        <v>149</v>
      </c>
    </row>
    <row r="65" spans="1:23" x14ac:dyDescent="0.35">
      <c r="A65" s="87">
        <v>45624</v>
      </c>
      <c r="B65" s="88" t="s">
        <v>97</v>
      </c>
      <c r="C65" s="66" t="s">
        <v>160</v>
      </c>
      <c r="E65" s="88"/>
      <c r="F65" s="88" t="s">
        <v>54</v>
      </c>
      <c r="G65" s="88" t="s">
        <v>11</v>
      </c>
      <c r="H65" s="88" t="s">
        <v>195</v>
      </c>
      <c r="I65" s="86" t="s">
        <v>126</v>
      </c>
      <c r="J65" s="87">
        <v>45780</v>
      </c>
      <c r="K65" s="91">
        <v>40</v>
      </c>
      <c r="L65" s="89">
        <v>40</v>
      </c>
      <c r="M65" s="92">
        <v>235</v>
      </c>
      <c r="N65" s="85">
        <v>0</v>
      </c>
      <c r="O65" s="85">
        <v>0</v>
      </c>
      <c r="P65" s="90">
        <f>SUM(Table1[[#This Row],[BASE_FARE]:[SURCHARGES]])*Table1[[#This Row],[SEATS_BOOKED]]</f>
        <v>9400</v>
      </c>
      <c r="Q65" s="88" t="s">
        <v>161</v>
      </c>
      <c r="R65" s="266" t="s">
        <v>384</v>
      </c>
      <c r="S65" s="88" t="str">
        <f>LEFT(Table1[[#This Row],[SECTOR]],3)</f>
        <v>SSH</v>
      </c>
      <c r="T65" s="88" t="str">
        <f>RIGHT(Table1[[#This Row],[SECTOR]],3)</f>
        <v>VRN</v>
      </c>
      <c r="U65" s="88" t="str">
        <f t="shared" si="2"/>
        <v>VRN</v>
      </c>
      <c r="V65" s="88">
        <f>WEEKDAY(Table1[[#This Row],[FLIGHT_DATE]],2)</f>
        <v>6</v>
      </c>
      <c r="W65" s="88">
        <f>Table1[[#This Row],[FLIGHT_DATE]]-Table1[[#This Row],[DATE_BOOKED]]</f>
        <v>156</v>
      </c>
    </row>
    <row r="66" spans="1:23" x14ac:dyDescent="0.35">
      <c r="A66" s="87">
        <v>45630</v>
      </c>
      <c r="B66" s="88" t="s">
        <v>98</v>
      </c>
      <c r="C66" s="66" t="s">
        <v>160</v>
      </c>
      <c r="E66" s="88"/>
      <c r="F66" s="88" t="s">
        <v>54</v>
      </c>
      <c r="G66" s="88" t="s">
        <v>10</v>
      </c>
      <c r="H66" s="88" t="s">
        <v>192</v>
      </c>
      <c r="I66" s="86" t="s">
        <v>28</v>
      </c>
      <c r="J66" s="87">
        <v>45767</v>
      </c>
      <c r="K66" s="91">
        <v>30</v>
      </c>
      <c r="L66" s="89">
        <v>30</v>
      </c>
      <c r="M66" s="92">
        <v>220</v>
      </c>
      <c r="N66" s="85">
        <v>0</v>
      </c>
      <c r="O66" s="85">
        <v>0</v>
      </c>
      <c r="P66" s="90">
        <f>SUM(Table1[[#This Row],[BASE_FARE]:[SURCHARGES]])*Table1[[#This Row],[SEATS_BOOKED]]</f>
        <v>6600</v>
      </c>
      <c r="Q66" s="88" t="s">
        <v>161</v>
      </c>
      <c r="R66" s="267" t="s">
        <v>384</v>
      </c>
      <c r="S66" s="88" t="str">
        <f>LEFT(Table1[[#This Row],[SECTOR]],3)</f>
        <v>NAP</v>
      </c>
      <c r="T66" s="88" t="str">
        <f>RIGHT(Table1[[#This Row],[SECTOR]],3)</f>
        <v>SSH</v>
      </c>
      <c r="U66" s="88" t="str">
        <f t="shared" si="2"/>
        <v>NAP</v>
      </c>
      <c r="V66" s="88">
        <f>WEEKDAY(Table1[[#This Row],[FLIGHT_DATE]],2)</f>
        <v>7</v>
      </c>
      <c r="W66" s="88">
        <f>Table1[[#This Row],[FLIGHT_DATE]]-Table1[[#This Row],[DATE_BOOKED]]</f>
        <v>137</v>
      </c>
    </row>
    <row r="67" spans="1:23" x14ac:dyDescent="0.35">
      <c r="A67" s="87">
        <v>45630</v>
      </c>
      <c r="B67" s="88" t="s">
        <v>98</v>
      </c>
      <c r="C67" s="66" t="s">
        <v>160</v>
      </c>
      <c r="E67" s="88"/>
      <c r="F67" s="88" t="s">
        <v>54</v>
      </c>
      <c r="G67" s="88" t="s">
        <v>10</v>
      </c>
      <c r="H67" s="88" t="s">
        <v>192</v>
      </c>
      <c r="I67" s="86" t="s">
        <v>28</v>
      </c>
      <c r="J67" s="87">
        <v>45774</v>
      </c>
      <c r="K67" s="91">
        <v>20</v>
      </c>
      <c r="L67" s="89">
        <v>20</v>
      </c>
      <c r="M67" s="92">
        <v>220</v>
      </c>
      <c r="N67" s="85">
        <v>0</v>
      </c>
      <c r="O67" s="85">
        <v>0</v>
      </c>
      <c r="P67" s="90">
        <f>SUM(Table1[[#This Row],[BASE_FARE]:[SURCHARGES]])*Table1[[#This Row],[SEATS_BOOKED]]</f>
        <v>4400</v>
      </c>
      <c r="Q67" s="88" t="s">
        <v>161</v>
      </c>
      <c r="R67" s="267" t="s">
        <v>384</v>
      </c>
      <c r="S67" s="88" t="str">
        <f>LEFT(Table1[[#This Row],[SECTOR]],3)</f>
        <v>NAP</v>
      </c>
      <c r="T67" s="88" t="str">
        <f>RIGHT(Table1[[#This Row],[SECTOR]],3)</f>
        <v>SSH</v>
      </c>
      <c r="U67" s="88" t="str">
        <f t="shared" si="2"/>
        <v>NAP</v>
      </c>
      <c r="V67" s="88">
        <f>WEEKDAY(Table1[[#This Row],[FLIGHT_DATE]],2)</f>
        <v>7</v>
      </c>
      <c r="W67" s="88">
        <f>Table1[[#This Row],[FLIGHT_DATE]]-Table1[[#This Row],[DATE_BOOKED]]</f>
        <v>144</v>
      </c>
    </row>
    <row r="68" spans="1:23" x14ac:dyDescent="0.35">
      <c r="A68" s="87">
        <v>45630</v>
      </c>
      <c r="B68" s="88" t="s">
        <v>98</v>
      </c>
      <c r="C68" s="66" t="s">
        <v>160</v>
      </c>
      <c r="E68" s="88"/>
      <c r="F68" s="88" t="s">
        <v>54</v>
      </c>
      <c r="G68" s="88" t="s">
        <v>11</v>
      </c>
      <c r="H68" s="88" t="s">
        <v>193</v>
      </c>
      <c r="I68" s="86" t="s">
        <v>29</v>
      </c>
      <c r="J68" s="87">
        <v>45774</v>
      </c>
      <c r="K68" s="91">
        <v>30</v>
      </c>
      <c r="L68" s="89">
        <v>30</v>
      </c>
      <c r="M68" s="92">
        <v>220</v>
      </c>
      <c r="N68" s="85">
        <v>0</v>
      </c>
      <c r="O68" s="85">
        <v>0</v>
      </c>
      <c r="P68" s="90">
        <f>SUM(Table1[[#This Row],[BASE_FARE]:[SURCHARGES]])*Table1[[#This Row],[SEATS_BOOKED]]</f>
        <v>6600</v>
      </c>
      <c r="Q68" s="88" t="s">
        <v>161</v>
      </c>
      <c r="R68" s="267" t="s">
        <v>384</v>
      </c>
      <c r="S68" s="88" t="str">
        <f>LEFT(Table1[[#This Row],[SECTOR]],3)</f>
        <v>SSH</v>
      </c>
      <c r="T68" s="88" t="str">
        <f>RIGHT(Table1[[#This Row],[SECTOR]],3)</f>
        <v>NAP</v>
      </c>
      <c r="U68" s="88" t="str">
        <f t="shared" si="2"/>
        <v>NAP</v>
      </c>
      <c r="V68" s="88">
        <f>WEEKDAY(Table1[[#This Row],[FLIGHT_DATE]],2)</f>
        <v>7</v>
      </c>
      <c r="W68" s="88">
        <f>Table1[[#This Row],[FLIGHT_DATE]]-Table1[[#This Row],[DATE_BOOKED]]</f>
        <v>144</v>
      </c>
    </row>
    <row r="69" spans="1:23" x14ac:dyDescent="0.35">
      <c r="A69" s="87">
        <v>45630</v>
      </c>
      <c r="B69" s="88" t="s">
        <v>98</v>
      </c>
      <c r="C69" s="66" t="s">
        <v>160</v>
      </c>
      <c r="E69" s="88"/>
      <c r="F69" s="88" t="s">
        <v>54</v>
      </c>
      <c r="G69" s="88" t="s">
        <v>11</v>
      </c>
      <c r="H69" s="88" t="s">
        <v>193</v>
      </c>
      <c r="I69" s="86" t="s">
        <v>29</v>
      </c>
      <c r="J69" s="87">
        <v>45781</v>
      </c>
      <c r="K69" s="91">
        <v>20</v>
      </c>
      <c r="L69" s="89">
        <v>20</v>
      </c>
      <c r="M69" s="92">
        <v>220</v>
      </c>
      <c r="N69" s="85">
        <v>0</v>
      </c>
      <c r="O69" s="85">
        <v>0</v>
      </c>
      <c r="P69" s="90">
        <f>SUM(Table1[[#This Row],[BASE_FARE]:[SURCHARGES]])*Table1[[#This Row],[SEATS_BOOKED]]</f>
        <v>4400</v>
      </c>
      <c r="Q69" s="88" t="s">
        <v>161</v>
      </c>
      <c r="R69" s="267" t="s">
        <v>384</v>
      </c>
      <c r="S69" s="88" t="str">
        <f>LEFT(Table1[[#This Row],[SECTOR]],3)</f>
        <v>SSH</v>
      </c>
      <c r="T69" s="88" t="str">
        <f>RIGHT(Table1[[#This Row],[SECTOR]],3)</f>
        <v>NAP</v>
      </c>
      <c r="U69" s="88" t="str">
        <f t="shared" si="2"/>
        <v>NAP</v>
      </c>
      <c r="V69" s="88">
        <f>WEEKDAY(Table1[[#This Row],[FLIGHT_DATE]],2)</f>
        <v>7</v>
      </c>
      <c r="W69" s="88">
        <f>Table1[[#This Row],[FLIGHT_DATE]]-Table1[[#This Row],[DATE_BOOKED]]</f>
        <v>151</v>
      </c>
    </row>
    <row r="70" spans="1:23" x14ac:dyDescent="0.35">
      <c r="A70" s="95">
        <v>45625</v>
      </c>
      <c r="B70" s="96" t="s">
        <v>785</v>
      </c>
      <c r="C70" s="66" t="s">
        <v>160</v>
      </c>
      <c r="E70" s="96"/>
      <c r="F70" s="96" t="s">
        <v>54</v>
      </c>
      <c r="G70" s="96" t="s">
        <v>10</v>
      </c>
      <c r="H70" s="1084" t="s">
        <v>194</v>
      </c>
      <c r="I70" s="97" t="s">
        <v>26</v>
      </c>
      <c r="J70" s="95">
        <v>45752</v>
      </c>
      <c r="K70" s="98">
        <v>30</v>
      </c>
      <c r="L70" s="99">
        <v>30</v>
      </c>
      <c r="M70" s="100">
        <v>210</v>
      </c>
      <c r="N70" s="101">
        <v>0</v>
      </c>
      <c r="O70" s="101">
        <v>0</v>
      </c>
      <c r="P70" s="102">
        <f>SUM(Table1[[#This Row],[BASE_FARE]:[SURCHARGES]])*Table1[[#This Row],[SEATS_BOOKED]]</f>
        <v>6300</v>
      </c>
      <c r="Q70" s="96" t="s">
        <v>161</v>
      </c>
      <c r="R70" s="410" t="s">
        <v>384</v>
      </c>
      <c r="S70" s="96" t="str">
        <f>LEFT(Table1[[#This Row],[SECTOR]],3)</f>
        <v>BRI</v>
      </c>
      <c r="T70" s="96" t="str">
        <f>RIGHT(Table1[[#This Row],[SECTOR]],3)</f>
        <v>SSH</v>
      </c>
      <c r="U70" s="96" t="str">
        <f t="shared" si="2"/>
        <v>BRI</v>
      </c>
      <c r="V70" s="96">
        <f>WEEKDAY(Table1[[#This Row],[FLIGHT_DATE]],2)</f>
        <v>6</v>
      </c>
      <c r="W70" s="96">
        <f>Table1[[#This Row],[FLIGHT_DATE]]-Table1[[#This Row],[DATE_BOOKED]]</f>
        <v>127</v>
      </c>
    </row>
    <row r="71" spans="1:23" x14ac:dyDescent="0.35">
      <c r="A71" s="95">
        <v>45625</v>
      </c>
      <c r="B71" s="96" t="s">
        <v>785</v>
      </c>
      <c r="C71" s="66" t="s">
        <v>160</v>
      </c>
      <c r="E71" s="96"/>
      <c r="F71" s="96" t="s">
        <v>54</v>
      </c>
      <c r="G71" s="96" t="s">
        <v>10</v>
      </c>
      <c r="H71" s="1084" t="s">
        <v>194</v>
      </c>
      <c r="I71" s="97" t="s">
        <v>26</v>
      </c>
      <c r="J71" s="95">
        <v>45759</v>
      </c>
      <c r="K71" s="98">
        <v>30</v>
      </c>
      <c r="L71" s="99">
        <v>30</v>
      </c>
      <c r="M71" s="100">
        <v>210</v>
      </c>
      <c r="N71" s="101">
        <v>0</v>
      </c>
      <c r="O71" s="101">
        <v>0</v>
      </c>
      <c r="P71" s="102">
        <f>SUM(Table1[[#This Row],[BASE_FARE]:[SURCHARGES]])*Table1[[#This Row],[SEATS_BOOKED]]</f>
        <v>6300</v>
      </c>
      <c r="Q71" s="96" t="s">
        <v>161</v>
      </c>
      <c r="R71" s="410" t="s">
        <v>384</v>
      </c>
      <c r="S71" s="96" t="str">
        <f>LEFT(Table1[[#This Row],[SECTOR]],3)</f>
        <v>BRI</v>
      </c>
      <c r="T71" s="96" t="str">
        <f>RIGHT(Table1[[#This Row],[SECTOR]],3)</f>
        <v>SSH</v>
      </c>
      <c r="U71" s="96" t="str">
        <f t="shared" si="2"/>
        <v>BRI</v>
      </c>
      <c r="V71" s="96">
        <f>WEEKDAY(Table1[[#This Row],[FLIGHT_DATE]],2)</f>
        <v>6</v>
      </c>
      <c r="W71" s="96">
        <f>Table1[[#This Row],[FLIGHT_DATE]]-Table1[[#This Row],[DATE_BOOKED]]</f>
        <v>134</v>
      </c>
    </row>
    <row r="72" spans="1:23" x14ac:dyDescent="0.35">
      <c r="A72" s="95">
        <v>45625</v>
      </c>
      <c r="B72" s="96" t="s">
        <v>785</v>
      </c>
      <c r="C72" s="66" t="s">
        <v>160</v>
      </c>
      <c r="E72" s="96"/>
      <c r="F72" s="96" t="s">
        <v>54</v>
      </c>
      <c r="G72" s="96" t="s">
        <v>10</v>
      </c>
      <c r="H72" s="96" t="s">
        <v>89</v>
      </c>
      <c r="I72" s="97" t="s">
        <v>26</v>
      </c>
      <c r="J72" s="95">
        <v>45766</v>
      </c>
      <c r="K72" s="98">
        <v>30</v>
      </c>
      <c r="L72" s="99">
        <v>30</v>
      </c>
      <c r="M72" s="100">
        <v>210</v>
      </c>
      <c r="N72" s="101">
        <v>0</v>
      </c>
      <c r="O72" s="101">
        <v>0</v>
      </c>
      <c r="P72" s="102">
        <f>SUM(Table1[[#This Row],[BASE_FARE]:[SURCHARGES]])*Table1[[#This Row],[SEATS_BOOKED]]</f>
        <v>6300</v>
      </c>
      <c r="Q72" s="96" t="s">
        <v>161</v>
      </c>
      <c r="R72" s="410" t="s">
        <v>384</v>
      </c>
      <c r="S72" s="96" t="str">
        <f>LEFT(Table1[[#This Row],[SECTOR]],3)</f>
        <v>BRI</v>
      </c>
      <c r="T72" s="96" t="str">
        <f>RIGHT(Table1[[#This Row],[SECTOR]],3)</f>
        <v>SSH</v>
      </c>
      <c r="U72" s="96" t="str">
        <f t="shared" si="2"/>
        <v>BRI</v>
      </c>
      <c r="V72" s="96">
        <f>WEEKDAY(Table1[[#This Row],[FLIGHT_DATE]],2)</f>
        <v>6</v>
      </c>
      <c r="W72" s="96">
        <f>Table1[[#This Row],[FLIGHT_DATE]]-Table1[[#This Row],[DATE_BOOKED]]</f>
        <v>141</v>
      </c>
    </row>
    <row r="73" spans="1:23" x14ac:dyDescent="0.35">
      <c r="A73" s="95">
        <v>45625</v>
      </c>
      <c r="B73" s="96" t="s">
        <v>785</v>
      </c>
      <c r="C73" s="66" t="s">
        <v>160</v>
      </c>
      <c r="E73" s="96"/>
      <c r="F73" s="96" t="s">
        <v>54</v>
      </c>
      <c r="G73" s="96" t="s">
        <v>10</v>
      </c>
      <c r="H73" s="96" t="s">
        <v>89</v>
      </c>
      <c r="I73" s="97" t="s">
        <v>26</v>
      </c>
      <c r="J73" s="95">
        <v>45773</v>
      </c>
      <c r="K73" s="98">
        <v>30</v>
      </c>
      <c r="L73" s="99">
        <v>30</v>
      </c>
      <c r="M73" s="100">
        <v>210</v>
      </c>
      <c r="N73" s="101">
        <v>0</v>
      </c>
      <c r="O73" s="101">
        <v>0</v>
      </c>
      <c r="P73" s="102">
        <f>SUM(Table1[[#This Row],[BASE_FARE]:[SURCHARGES]])*Table1[[#This Row],[SEATS_BOOKED]]</f>
        <v>6300</v>
      </c>
      <c r="Q73" s="96" t="s">
        <v>161</v>
      </c>
      <c r="R73" s="410" t="s">
        <v>384</v>
      </c>
      <c r="S73" s="96" t="str">
        <f>LEFT(Table1[[#This Row],[SECTOR]],3)</f>
        <v>BRI</v>
      </c>
      <c r="T73" s="96" t="str">
        <f>RIGHT(Table1[[#This Row],[SECTOR]],3)</f>
        <v>SSH</v>
      </c>
      <c r="U73" s="96" t="str">
        <f t="shared" si="2"/>
        <v>BRI</v>
      </c>
      <c r="V73" s="96">
        <f>WEEKDAY(Table1[[#This Row],[FLIGHT_DATE]],2)</f>
        <v>6</v>
      </c>
      <c r="W73" s="96">
        <f>Table1[[#This Row],[FLIGHT_DATE]]-Table1[[#This Row],[DATE_BOOKED]]</f>
        <v>148</v>
      </c>
    </row>
    <row r="74" spans="1:23" x14ac:dyDescent="0.35">
      <c r="A74" s="95">
        <v>45625</v>
      </c>
      <c r="B74" s="96" t="s">
        <v>785</v>
      </c>
      <c r="C74" s="66" t="s">
        <v>160</v>
      </c>
      <c r="E74" s="96"/>
      <c r="F74" s="96" t="s">
        <v>54</v>
      </c>
      <c r="G74" s="96" t="s">
        <v>11</v>
      </c>
      <c r="H74" s="769" t="s">
        <v>195</v>
      </c>
      <c r="I74" s="97" t="s">
        <v>27</v>
      </c>
      <c r="J74" s="95">
        <v>45759</v>
      </c>
      <c r="K74" s="98">
        <v>30</v>
      </c>
      <c r="L74" s="99">
        <v>30</v>
      </c>
      <c r="M74" s="100">
        <v>210</v>
      </c>
      <c r="N74" s="101">
        <v>0</v>
      </c>
      <c r="O74" s="101">
        <v>0</v>
      </c>
      <c r="P74" s="102">
        <f>SUM(Table1[[#This Row],[BASE_FARE]:[SURCHARGES]])*Table1[[#This Row],[SEATS_BOOKED]]</f>
        <v>6300</v>
      </c>
      <c r="Q74" s="96" t="s">
        <v>161</v>
      </c>
      <c r="R74" s="410" t="s">
        <v>384</v>
      </c>
      <c r="S74" s="96" t="str">
        <f>LEFT(Table1[[#This Row],[SECTOR]],3)</f>
        <v>SSH</v>
      </c>
      <c r="T74" s="96" t="str">
        <f>RIGHT(Table1[[#This Row],[SECTOR]],3)</f>
        <v>BRI</v>
      </c>
      <c r="U74" s="96" t="str">
        <f t="shared" si="2"/>
        <v>BRI</v>
      </c>
      <c r="V74" s="96">
        <f>WEEKDAY(Table1[[#This Row],[FLIGHT_DATE]],2)</f>
        <v>6</v>
      </c>
      <c r="W74" s="96">
        <f>Table1[[#This Row],[FLIGHT_DATE]]-Table1[[#This Row],[DATE_BOOKED]]</f>
        <v>134</v>
      </c>
    </row>
    <row r="75" spans="1:23" x14ac:dyDescent="0.35">
      <c r="A75" s="95">
        <v>45625</v>
      </c>
      <c r="B75" s="96" t="s">
        <v>785</v>
      </c>
      <c r="C75" s="66" t="s">
        <v>160</v>
      </c>
      <c r="E75" s="96"/>
      <c r="F75" s="96" t="s">
        <v>54</v>
      </c>
      <c r="G75" s="96" t="s">
        <v>11</v>
      </c>
      <c r="H75" s="96" t="s">
        <v>88</v>
      </c>
      <c r="I75" s="97" t="s">
        <v>27</v>
      </c>
      <c r="J75" s="95">
        <v>45766</v>
      </c>
      <c r="K75" s="98">
        <v>30</v>
      </c>
      <c r="L75" s="99">
        <v>30</v>
      </c>
      <c r="M75" s="100">
        <v>210</v>
      </c>
      <c r="N75" s="101">
        <v>0</v>
      </c>
      <c r="O75" s="101">
        <v>0</v>
      </c>
      <c r="P75" s="102">
        <f>SUM(Table1[[#This Row],[BASE_FARE]:[SURCHARGES]])*Table1[[#This Row],[SEATS_BOOKED]]</f>
        <v>6300</v>
      </c>
      <c r="Q75" s="96" t="s">
        <v>161</v>
      </c>
      <c r="R75" s="410" t="s">
        <v>384</v>
      </c>
      <c r="S75" s="96" t="str">
        <f>LEFT(Table1[[#This Row],[SECTOR]],3)</f>
        <v>SSH</v>
      </c>
      <c r="T75" s="96" t="str">
        <f>RIGHT(Table1[[#This Row],[SECTOR]],3)</f>
        <v>BRI</v>
      </c>
      <c r="U75" s="96" t="str">
        <f t="shared" si="2"/>
        <v>BRI</v>
      </c>
      <c r="V75" s="96">
        <f>WEEKDAY(Table1[[#This Row],[FLIGHT_DATE]],2)</f>
        <v>6</v>
      </c>
      <c r="W75" s="96">
        <f>Table1[[#This Row],[FLIGHT_DATE]]-Table1[[#This Row],[DATE_BOOKED]]</f>
        <v>141</v>
      </c>
    </row>
    <row r="76" spans="1:23" x14ac:dyDescent="0.35">
      <c r="A76" s="95">
        <v>45625</v>
      </c>
      <c r="B76" s="96" t="s">
        <v>785</v>
      </c>
      <c r="C76" s="66" t="s">
        <v>160</v>
      </c>
      <c r="E76" s="96"/>
      <c r="F76" s="96" t="s">
        <v>54</v>
      </c>
      <c r="G76" s="96" t="s">
        <v>11</v>
      </c>
      <c r="H76" s="96" t="s">
        <v>88</v>
      </c>
      <c r="I76" s="97" t="s">
        <v>27</v>
      </c>
      <c r="J76" s="95">
        <v>45773</v>
      </c>
      <c r="K76" s="98">
        <v>30</v>
      </c>
      <c r="L76" s="99">
        <v>30</v>
      </c>
      <c r="M76" s="100">
        <v>210</v>
      </c>
      <c r="N76" s="101">
        <v>0</v>
      </c>
      <c r="O76" s="101">
        <v>0</v>
      </c>
      <c r="P76" s="102">
        <f>SUM(Table1[[#This Row],[BASE_FARE]:[SURCHARGES]])*Table1[[#This Row],[SEATS_BOOKED]]</f>
        <v>6300</v>
      </c>
      <c r="Q76" s="96" t="s">
        <v>161</v>
      </c>
      <c r="R76" s="410" t="s">
        <v>384</v>
      </c>
      <c r="S76" s="96" t="str">
        <f>LEFT(Table1[[#This Row],[SECTOR]],3)</f>
        <v>SSH</v>
      </c>
      <c r="T76" s="96" t="str">
        <f>RIGHT(Table1[[#This Row],[SECTOR]],3)</f>
        <v>BRI</v>
      </c>
      <c r="U76" s="96" t="str">
        <f t="shared" si="2"/>
        <v>BRI</v>
      </c>
      <c r="V76" s="96">
        <f>WEEKDAY(Table1[[#This Row],[FLIGHT_DATE]],2)</f>
        <v>6</v>
      </c>
      <c r="W76" s="96">
        <f>Table1[[#This Row],[FLIGHT_DATE]]-Table1[[#This Row],[DATE_BOOKED]]</f>
        <v>148</v>
      </c>
    </row>
    <row r="77" spans="1:23" x14ac:dyDescent="0.35">
      <c r="A77" s="95">
        <v>45625</v>
      </c>
      <c r="B77" s="96" t="s">
        <v>785</v>
      </c>
      <c r="C77" s="66" t="s">
        <v>160</v>
      </c>
      <c r="E77" s="96"/>
      <c r="F77" s="96" t="s">
        <v>54</v>
      </c>
      <c r="G77" s="96" t="s">
        <v>11</v>
      </c>
      <c r="H77" s="96" t="s">
        <v>88</v>
      </c>
      <c r="I77" s="97" t="s">
        <v>27</v>
      </c>
      <c r="J77" s="95">
        <v>45780</v>
      </c>
      <c r="K77" s="98">
        <v>30</v>
      </c>
      <c r="L77" s="99">
        <v>30</v>
      </c>
      <c r="M77" s="100">
        <v>210</v>
      </c>
      <c r="N77" s="101">
        <v>0</v>
      </c>
      <c r="O77" s="101">
        <v>0</v>
      </c>
      <c r="P77" s="102">
        <f>SUM(Table1[[#This Row],[BASE_FARE]:[SURCHARGES]])*Table1[[#This Row],[SEATS_BOOKED]]</f>
        <v>6300</v>
      </c>
      <c r="Q77" s="96" t="s">
        <v>161</v>
      </c>
      <c r="R77" s="410" t="s">
        <v>384</v>
      </c>
      <c r="S77" s="96" t="str">
        <f>LEFT(Table1[[#This Row],[SECTOR]],3)</f>
        <v>SSH</v>
      </c>
      <c r="T77" s="96" t="str">
        <f>RIGHT(Table1[[#This Row],[SECTOR]],3)</f>
        <v>BRI</v>
      </c>
      <c r="U77" s="96" t="str">
        <f t="shared" si="2"/>
        <v>BRI</v>
      </c>
      <c r="V77" s="96">
        <f>WEEKDAY(Table1[[#This Row],[FLIGHT_DATE]],2)</f>
        <v>6</v>
      </c>
      <c r="W77" s="96">
        <f>Table1[[#This Row],[FLIGHT_DATE]]-Table1[[#This Row],[DATE_BOOKED]]</f>
        <v>155</v>
      </c>
    </row>
    <row r="78" spans="1:23" x14ac:dyDescent="0.35">
      <c r="A78" s="95">
        <v>45625</v>
      </c>
      <c r="B78" s="96" t="s">
        <v>785</v>
      </c>
      <c r="C78" s="66" t="s">
        <v>160</v>
      </c>
      <c r="E78" s="96"/>
      <c r="F78" s="96" t="s">
        <v>54</v>
      </c>
      <c r="G78" s="96" t="s">
        <v>10</v>
      </c>
      <c r="H78" s="1043" t="s">
        <v>627</v>
      </c>
      <c r="I78" s="97" t="s">
        <v>28</v>
      </c>
      <c r="J78" s="95">
        <v>45753</v>
      </c>
      <c r="K78" s="98">
        <v>30</v>
      </c>
      <c r="L78" s="99">
        <v>30</v>
      </c>
      <c r="M78" s="100">
        <v>205</v>
      </c>
      <c r="N78" s="101">
        <v>0</v>
      </c>
      <c r="O78" s="101">
        <v>0</v>
      </c>
      <c r="P78" s="102">
        <f>SUM(Table1[[#This Row],[BASE_FARE]:[SURCHARGES]])*Table1[[#This Row],[SEATS_BOOKED]]</f>
        <v>6150</v>
      </c>
      <c r="Q78" s="96" t="s">
        <v>161</v>
      </c>
      <c r="R78" s="410" t="s">
        <v>384</v>
      </c>
      <c r="S78" s="96" t="str">
        <f>LEFT(Table1[[#This Row],[SECTOR]],3)</f>
        <v>NAP</v>
      </c>
      <c r="T78" s="96" t="str">
        <f>RIGHT(Table1[[#This Row],[SECTOR]],3)</f>
        <v>SSH</v>
      </c>
      <c r="U78" s="96" t="str">
        <f t="shared" si="2"/>
        <v>NAP</v>
      </c>
      <c r="V78" s="96">
        <f>WEEKDAY(Table1[[#This Row],[FLIGHT_DATE]],2)</f>
        <v>7</v>
      </c>
      <c r="W78" s="96">
        <f>Table1[[#This Row],[FLIGHT_DATE]]-Table1[[#This Row],[DATE_BOOKED]]</f>
        <v>128</v>
      </c>
    </row>
    <row r="79" spans="1:23" x14ac:dyDescent="0.35">
      <c r="A79" s="95">
        <v>45625</v>
      </c>
      <c r="B79" s="96" t="s">
        <v>785</v>
      </c>
      <c r="C79" s="66" t="s">
        <v>160</v>
      </c>
      <c r="E79" s="96"/>
      <c r="F79" s="96" t="s">
        <v>54</v>
      </c>
      <c r="G79" s="96" t="s">
        <v>10</v>
      </c>
      <c r="H79" s="258" t="s">
        <v>192</v>
      </c>
      <c r="I79" s="97" t="s">
        <v>28</v>
      </c>
      <c r="J79" s="95">
        <v>45760</v>
      </c>
      <c r="K79" s="98">
        <v>30</v>
      </c>
      <c r="L79" s="99">
        <v>30</v>
      </c>
      <c r="M79" s="100">
        <v>205</v>
      </c>
      <c r="N79" s="101">
        <v>0</v>
      </c>
      <c r="O79" s="101">
        <v>0</v>
      </c>
      <c r="P79" s="102">
        <f>SUM(Table1[[#This Row],[BASE_FARE]:[SURCHARGES]])*Table1[[#This Row],[SEATS_BOOKED]]</f>
        <v>6150</v>
      </c>
      <c r="Q79" s="96" t="s">
        <v>161</v>
      </c>
      <c r="R79" s="410" t="s">
        <v>384</v>
      </c>
      <c r="S79" s="96" t="str">
        <f>LEFT(Table1[[#This Row],[SECTOR]],3)</f>
        <v>NAP</v>
      </c>
      <c r="T79" s="96" t="str">
        <f>RIGHT(Table1[[#This Row],[SECTOR]],3)</f>
        <v>SSH</v>
      </c>
      <c r="U79" s="96" t="str">
        <f t="shared" si="2"/>
        <v>NAP</v>
      </c>
      <c r="V79" s="96">
        <f>WEEKDAY(Table1[[#This Row],[FLIGHT_DATE]],2)</f>
        <v>7</v>
      </c>
      <c r="W79" s="96">
        <f>Table1[[#This Row],[FLIGHT_DATE]]-Table1[[#This Row],[DATE_BOOKED]]</f>
        <v>135</v>
      </c>
    </row>
    <row r="80" spans="1:23" x14ac:dyDescent="0.35">
      <c r="A80" s="95">
        <v>45625</v>
      </c>
      <c r="B80" s="96" t="s">
        <v>785</v>
      </c>
      <c r="C80" s="66" t="s">
        <v>160</v>
      </c>
      <c r="E80" s="96"/>
      <c r="F80" s="96" t="s">
        <v>54</v>
      </c>
      <c r="G80" s="96" t="s">
        <v>10</v>
      </c>
      <c r="H80" s="258" t="s">
        <v>192</v>
      </c>
      <c r="I80" s="97" t="s">
        <v>28</v>
      </c>
      <c r="J80" s="95">
        <v>45767</v>
      </c>
      <c r="K80" s="98">
        <v>24</v>
      </c>
      <c r="L80" s="99">
        <v>24</v>
      </c>
      <c r="M80" s="100">
        <v>205</v>
      </c>
      <c r="N80" s="101">
        <v>0</v>
      </c>
      <c r="O80" s="101">
        <v>0</v>
      </c>
      <c r="P80" s="102">
        <f>SUM(Table1[[#This Row],[BASE_FARE]:[SURCHARGES]])*Table1[[#This Row],[SEATS_BOOKED]]</f>
        <v>4920</v>
      </c>
      <c r="Q80" s="96" t="s">
        <v>161</v>
      </c>
      <c r="R80" s="410" t="s">
        <v>384</v>
      </c>
      <c r="S80" s="96" t="str">
        <f>LEFT(Table1[[#This Row],[SECTOR]],3)</f>
        <v>NAP</v>
      </c>
      <c r="T80" s="96" t="str">
        <f>RIGHT(Table1[[#This Row],[SECTOR]],3)</f>
        <v>SSH</v>
      </c>
      <c r="U80" s="96" t="str">
        <f t="shared" si="2"/>
        <v>NAP</v>
      </c>
      <c r="V80" s="96">
        <f>WEEKDAY(Table1[[#This Row],[FLIGHT_DATE]],2)</f>
        <v>7</v>
      </c>
      <c r="W80" s="96">
        <f>Table1[[#This Row],[FLIGHT_DATE]]-Table1[[#This Row],[DATE_BOOKED]]</f>
        <v>142</v>
      </c>
    </row>
    <row r="81" spans="1:23" x14ac:dyDescent="0.35">
      <c r="A81" s="95">
        <v>45625</v>
      </c>
      <c r="B81" s="96" t="s">
        <v>785</v>
      </c>
      <c r="C81" s="66" t="s">
        <v>160</v>
      </c>
      <c r="E81" s="96"/>
      <c r="F81" s="96" t="s">
        <v>54</v>
      </c>
      <c r="G81" s="96" t="s">
        <v>10</v>
      </c>
      <c r="H81" s="258" t="s">
        <v>192</v>
      </c>
      <c r="I81" s="97" t="s">
        <v>28</v>
      </c>
      <c r="J81" s="95">
        <v>45774</v>
      </c>
      <c r="K81" s="98">
        <v>30</v>
      </c>
      <c r="L81" s="99">
        <v>30</v>
      </c>
      <c r="M81" s="100">
        <v>205</v>
      </c>
      <c r="N81" s="101">
        <v>0</v>
      </c>
      <c r="O81" s="101">
        <v>0</v>
      </c>
      <c r="P81" s="102">
        <f>SUM(Table1[[#This Row],[BASE_FARE]:[SURCHARGES]])*Table1[[#This Row],[SEATS_BOOKED]]</f>
        <v>6150</v>
      </c>
      <c r="Q81" s="96" t="s">
        <v>161</v>
      </c>
      <c r="R81" s="410" t="s">
        <v>384</v>
      </c>
      <c r="S81" s="96" t="str">
        <f>LEFT(Table1[[#This Row],[SECTOR]],3)</f>
        <v>NAP</v>
      </c>
      <c r="T81" s="96" t="str">
        <f>RIGHT(Table1[[#This Row],[SECTOR]],3)</f>
        <v>SSH</v>
      </c>
      <c r="U81" s="96" t="str">
        <f t="shared" si="2"/>
        <v>NAP</v>
      </c>
      <c r="V81" s="96">
        <f>WEEKDAY(Table1[[#This Row],[FLIGHT_DATE]],2)</f>
        <v>7</v>
      </c>
      <c r="W81" s="96">
        <f>Table1[[#This Row],[FLIGHT_DATE]]-Table1[[#This Row],[DATE_BOOKED]]</f>
        <v>149</v>
      </c>
    </row>
    <row r="82" spans="1:23" x14ac:dyDescent="0.35">
      <c r="A82" s="95">
        <v>45625</v>
      </c>
      <c r="B82" s="96" t="s">
        <v>785</v>
      </c>
      <c r="C82" s="66" t="s">
        <v>160</v>
      </c>
      <c r="E82" s="96"/>
      <c r="F82" s="96" t="s">
        <v>54</v>
      </c>
      <c r="G82" s="96" t="s">
        <v>11</v>
      </c>
      <c r="H82" s="1043" t="s">
        <v>628</v>
      </c>
      <c r="I82" s="97" t="s">
        <v>29</v>
      </c>
      <c r="J82" s="95">
        <v>45760</v>
      </c>
      <c r="K82" s="98">
        <v>30</v>
      </c>
      <c r="L82" s="99">
        <v>30</v>
      </c>
      <c r="M82" s="100">
        <v>205</v>
      </c>
      <c r="N82" s="101">
        <v>0</v>
      </c>
      <c r="O82" s="101">
        <v>0</v>
      </c>
      <c r="P82" s="102">
        <f>SUM(Table1[[#This Row],[BASE_FARE]:[SURCHARGES]])*Table1[[#This Row],[SEATS_BOOKED]]</f>
        <v>6150</v>
      </c>
      <c r="Q82" s="96" t="s">
        <v>161</v>
      </c>
      <c r="R82" s="410" t="s">
        <v>384</v>
      </c>
      <c r="S82" s="96" t="str">
        <f>LEFT(Table1[[#This Row],[SECTOR]],3)</f>
        <v>SSH</v>
      </c>
      <c r="T82" s="96" t="str">
        <f>RIGHT(Table1[[#This Row],[SECTOR]],3)</f>
        <v>NAP</v>
      </c>
      <c r="U82" s="96" t="str">
        <f t="shared" si="2"/>
        <v>NAP</v>
      </c>
      <c r="V82" s="96">
        <f>WEEKDAY(Table1[[#This Row],[FLIGHT_DATE]],2)</f>
        <v>7</v>
      </c>
      <c r="W82" s="96">
        <f>Table1[[#This Row],[FLIGHT_DATE]]-Table1[[#This Row],[DATE_BOOKED]]</f>
        <v>135</v>
      </c>
    </row>
    <row r="83" spans="1:23" x14ac:dyDescent="0.35">
      <c r="A83" s="95">
        <v>45625</v>
      </c>
      <c r="B83" s="96" t="s">
        <v>785</v>
      </c>
      <c r="C83" s="66" t="s">
        <v>160</v>
      </c>
      <c r="E83" s="96"/>
      <c r="F83" s="96" t="s">
        <v>54</v>
      </c>
      <c r="G83" s="96" t="s">
        <v>11</v>
      </c>
      <c r="H83" s="96" t="s">
        <v>193</v>
      </c>
      <c r="I83" s="97" t="s">
        <v>29</v>
      </c>
      <c r="J83" s="95">
        <v>45767</v>
      </c>
      <c r="K83" s="98">
        <v>30</v>
      </c>
      <c r="L83" s="99">
        <v>30</v>
      </c>
      <c r="M83" s="100">
        <v>205</v>
      </c>
      <c r="N83" s="101">
        <v>0</v>
      </c>
      <c r="O83" s="101">
        <v>0</v>
      </c>
      <c r="P83" s="102">
        <f>SUM(Table1[[#This Row],[BASE_FARE]:[SURCHARGES]])*Table1[[#This Row],[SEATS_BOOKED]]</f>
        <v>6150</v>
      </c>
      <c r="Q83" s="96" t="s">
        <v>161</v>
      </c>
      <c r="R83" s="410" t="s">
        <v>384</v>
      </c>
      <c r="S83" s="96" t="str">
        <f>LEFT(Table1[[#This Row],[SECTOR]],3)</f>
        <v>SSH</v>
      </c>
      <c r="T83" s="96" t="str">
        <f>RIGHT(Table1[[#This Row],[SECTOR]],3)</f>
        <v>NAP</v>
      </c>
      <c r="U83" s="96" t="str">
        <f t="shared" si="2"/>
        <v>NAP</v>
      </c>
      <c r="V83" s="96">
        <f>WEEKDAY(Table1[[#This Row],[FLIGHT_DATE]],2)</f>
        <v>7</v>
      </c>
      <c r="W83" s="96">
        <f>Table1[[#This Row],[FLIGHT_DATE]]-Table1[[#This Row],[DATE_BOOKED]]</f>
        <v>142</v>
      </c>
    </row>
    <row r="84" spans="1:23" x14ac:dyDescent="0.35">
      <c r="A84" s="95">
        <v>45625</v>
      </c>
      <c r="B84" s="96" t="s">
        <v>785</v>
      </c>
      <c r="C84" s="66" t="s">
        <v>160</v>
      </c>
      <c r="E84" s="96"/>
      <c r="F84" s="96" t="s">
        <v>54</v>
      </c>
      <c r="G84" s="96" t="s">
        <v>11</v>
      </c>
      <c r="H84" s="258" t="s">
        <v>193</v>
      </c>
      <c r="I84" s="97" t="s">
        <v>29</v>
      </c>
      <c r="J84" s="95">
        <v>45774</v>
      </c>
      <c r="K84" s="98">
        <v>20</v>
      </c>
      <c r="L84" s="99">
        <v>20</v>
      </c>
      <c r="M84" s="100">
        <v>205</v>
      </c>
      <c r="N84" s="101">
        <v>0</v>
      </c>
      <c r="O84" s="101">
        <v>0</v>
      </c>
      <c r="P84" s="102">
        <f>SUM(Table1[[#This Row],[BASE_FARE]:[SURCHARGES]])*Table1[[#This Row],[SEATS_BOOKED]]</f>
        <v>4100</v>
      </c>
      <c r="Q84" s="96" t="s">
        <v>161</v>
      </c>
      <c r="R84" s="410" t="s">
        <v>384</v>
      </c>
      <c r="S84" s="96" t="str">
        <f>LEFT(Table1[[#This Row],[SECTOR]],3)</f>
        <v>SSH</v>
      </c>
      <c r="T84" s="96" t="str">
        <f>RIGHT(Table1[[#This Row],[SECTOR]],3)</f>
        <v>NAP</v>
      </c>
      <c r="U84" s="96" t="str">
        <f t="shared" si="2"/>
        <v>NAP</v>
      </c>
      <c r="V84" s="96">
        <f>WEEKDAY(Table1[[#This Row],[FLIGHT_DATE]],2)</f>
        <v>7</v>
      </c>
      <c r="W84" s="96">
        <f>Table1[[#This Row],[FLIGHT_DATE]]-Table1[[#This Row],[DATE_BOOKED]]</f>
        <v>149</v>
      </c>
    </row>
    <row r="85" spans="1:23" x14ac:dyDescent="0.35">
      <c r="A85" s="95">
        <v>45625</v>
      </c>
      <c r="B85" s="96" t="s">
        <v>785</v>
      </c>
      <c r="C85" s="66" t="s">
        <v>160</v>
      </c>
      <c r="E85" s="96"/>
      <c r="F85" s="96" t="s">
        <v>54</v>
      </c>
      <c r="G85" s="96" t="s">
        <v>11</v>
      </c>
      <c r="H85" s="258" t="s">
        <v>193</v>
      </c>
      <c r="I85" s="97" t="s">
        <v>29</v>
      </c>
      <c r="J85" s="95">
        <v>45781</v>
      </c>
      <c r="K85" s="98">
        <v>30</v>
      </c>
      <c r="L85" s="99">
        <v>30</v>
      </c>
      <c r="M85" s="100">
        <v>205</v>
      </c>
      <c r="N85" s="101">
        <v>0</v>
      </c>
      <c r="O85" s="101">
        <v>0</v>
      </c>
      <c r="P85" s="102">
        <f>SUM(Table1[[#This Row],[BASE_FARE]:[SURCHARGES]])*Table1[[#This Row],[SEATS_BOOKED]]</f>
        <v>6150</v>
      </c>
      <c r="Q85" s="96" t="s">
        <v>161</v>
      </c>
      <c r="R85" s="410" t="s">
        <v>384</v>
      </c>
      <c r="S85" s="96" t="str">
        <f>LEFT(Table1[[#This Row],[SECTOR]],3)</f>
        <v>SSH</v>
      </c>
      <c r="T85" s="96" t="str">
        <f>RIGHT(Table1[[#This Row],[SECTOR]],3)</f>
        <v>NAP</v>
      </c>
      <c r="U85" s="96" t="str">
        <f t="shared" si="2"/>
        <v>NAP</v>
      </c>
      <c r="V85" s="96">
        <f>WEEKDAY(Table1[[#This Row],[FLIGHT_DATE]],2)</f>
        <v>7</v>
      </c>
      <c r="W85" s="96">
        <f>Table1[[#This Row],[FLIGHT_DATE]]-Table1[[#This Row],[DATE_BOOKED]]</f>
        <v>156</v>
      </c>
    </row>
    <row r="86" spans="1:23" x14ac:dyDescent="0.35">
      <c r="A86" s="104">
        <v>45626</v>
      </c>
      <c r="B86" s="103" t="s">
        <v>312</v>
      </c>
      <c r="C86" s="66" t="s">
        <v>160</v>
      </c>
      <c r="E86" s="103"/>
      <c r="F86" s="103" t="s">
        <v>54</v>
      </c>
      <c r="G86" s="103" t="s">
        <v>10</v>
      </c>
      <c r="H86" s="103" t="s">
        <v>192</v>
      </c>
      <c r="I86" s="105" t="s">
        <v>28</v>
      </c>
      <c r="J86" s="104">
        <v>45767</v>
      </c>
      <c r="K86" s="106">
        <v>20</v>
      </c>
      <c r="L86" s="107">
        <v>20</v>
      </c>
      <c r="M86" s="108">
        <v>245</v>
      </c>
      <c r="N86" s="101">
        <v>0</v>
      </c>
      <c r="O86" s="101">
        <v>0</v>
      </c>
      <c r="P86" s="110">
        <f>SUM(Table1[[#This Row],[BASE_FARE]:[SURCHARGES]])*Table1[[#This Row],[SEATS_BOOKED]]</f>
        <v>4900</v>
      </c>
      <c r="Q86" s="103" t="s">
        <v>161</v>
      </c>
      <c r="R86" s="561" t="s">
        <v>384</v>
      </c>
      <c r="S86" s="103" t="str">
        <f>LEFT(Table1[[#This Row],[SECTOR]],3)</f>
        <v>NAP</v>
      </c>
      <c r="T86" s="103" t="str">
        <f>RIGHT(Table1[[#This Row],[SECTOR]],3)</f>
        <v>SSH</v>
      </c>
      <c r="U86" s="103" t="str">
        <f t="shared" si="2"/>
        <v>NAP</v>
      </c>
      <c r="V86" s="103">
        <f>WEEKDAY(Table1[[#This Row],[FLIGHT_DATE]],2)</f>
        <v>7</v>
      </c>
      <c r="W86" s="103">
        <f>Table1[[#This Row],[FLIGHT_DATE]]-Table1[[#This Row],[DATE_BOOKED]]</f>
        <v>141</v>
      </c>
    </row>
    <row r="87" spans="1:23" x14ac:dyDescent="0.35">
      <c r="A87" s="104">
        <v>45626</v>
      </c>
      <c r="B87" s="103" t="s">
        <v>312</v>
      </c>
      <c r="C87" s="66" t="s">
        <v>160</v>
      </c>
      <c r="E87" s="103"/>
      <c r="F87" s="103" t="s">
        <v>54</v>
      </c>
      <c r="G87" s="103" t="s">
        <v>11</v>
      </c>
      <c r="H87" s="103" t="s">
        <v>193</v>
      </c>
      <c r="I87" s="105" t="s">
        <v>29</v>
      </c>
      <c r="J87" s="104">
        <v>45774</v>
      </c>
      <c r="K87" s="106">
        <v>20</v>
      </c>
      <c r="L87" s="107">
        <v>20</v>
      </c>
      <c r="M87" s="108">
        <v>245</v>
      </c>
      <c r="N87" s="101">
        <v>0</v>
      </c>
      <c r="O87" s="101">
        <v>0</v>
      </c>
      <c r="P87" s="110">
        <f>SUM(Table1[[#This Row],[BASE_FARE]:[SURCHARGES]])*Table1[[#This Row],[SEATS_BOOKED]]</f>
        <v>4900</v>
      </c>
      <c r="Q87" s="103" t="s">
        <v>161</v>
      </c>
      <c r="R87" s="561" t="s">
        <v>384</v>
      </c>
      <c r="S87" s="103" t="str">
        <f>LEFT(Table1[[#This Row],[SECTOR]],3)</f>
        <v>SSH</v>
      </c>
      <c r="T87" s="103" t="str">
        <f>RIGHT(Table1[[#This Row],[SECTOR]],3)</f>
        <v>NAP</v>
      </c>
      <c r="U87" s="103" t="str">
        <f t="shared" si="2"/>
        <v>NAP</v>
      </c>
      <c r="V87" s="103">
        <f>WEEKDAY(Table1[[#This Row],[FLIGHT_DATE]],2)</f>
        <v>7</v>
      </c>
      <c r="W87" s="103">
        <f>Table1[[#This Row],[FLIGHT_DATE]]-Table1[[#This Row],[DATE_BOOKED]]</f>
        <v>148</v>
      </c>
    </row>
    <row r="88" spans="1:23" x14ac:dyDescent="0.35">
      <c r="A88" s="104">
        <v>45608</v>
      </c>
      <c r="B88" s="103" t="s">
        <v>313</v>
      </c>
      <c r="C88" s="66" t="s">
        <v>160</v>
      </c>
      <c r="E88" s="103"/>
      <c r="F88" s="103" t="s">
        <v>54</v>
      </c>
      <c r="G88" s="103" t="s">
        <v>10</v>
      </c>
      <c r="H88" s="103" t="s">
        <v>89</v>
      </c>
      <c r="I88" s="105" t="s">
        <v>26</v>
      </c>
      <c r="J88" s="104">
        <v>45766</v>
      </c>
      <c r="K88" s="106">
        <v>20</v>
      </c>
      <c r="L88" s="107">
        <v>20</v>
      </c>
      <c r="M88" s="108">
        <v>225</v>
      </c>
      <c r="N88" s="109">
        <v>0</v>
      </c>
      <c r="O88" s="109">
        <v>0</v>
      </c>
      <c r="P88" s="110">
        <f>SUM(Table1[[#This Row],[BASE_FARE]:[SURCHARGES]])*Table1[[#This Row],[SEATS_BOOKED]]</f>
        <v>4500</v>
      </c>
      <c r="Q88" s="103" t="s">
        <v>161</v>
      </c>
      <c r="R88" s="561" t="s">
        <v>384</v>
      </c>
      <c r="S88" s="103" t="str">
        <f>LEFT(Table1[[#This Row],[SECTOR]],3)</f>
        <v>BRI</v>
      </c>
      <c r="T88" s="103" t="str">
        <f>RIGHT(Table1[[#This Row],[SECTOR]],3)</f>
        <v>SSH</v>
      </c>
      <c r="U88" s="103" t="str">
        <f t="shared" si="2"/>
        <v>BRI</v>
      </c>
      <c r="V88" s="103">
        <f>WEEKDAY(Table1[[#This Row],[FLIGHT_DATE]],2)</f>
        <v>6</v>
      </c>
      <c r="W88" s="103">
        <f>Table1[[#This Row],[FLIGHT_DATE]]-Table1[[#This Row],[DATE_BOOKED]]</f>
        <v>158</v>
      </c>
    </row>
    <row r="89" spans="1:23" x14ac:dyDescent="0.35">
      <c r="A89" s="104">
        <v>45608</v>
      </c>
      <c r="B89" s="103" t="s">
        <v>313</v>
      </c>
      <c r="C89" s="66" t="s">
        <v>160</v>
      </c>
      <c r="E89" s="103"/>
      <c r="F89" s="103" t="s">
        <v>54</v>
      </c>
      <c r="G89" s="103" t="s">
        <v>10</v>
      </c>
      <c r="H89" s="103" t="s">
        <v>89</v>
      </c>
      <c r="I89" s="105" t="s">
        <v>26</v>
      </c>
      <c r="J89" s="104">
        <v>45773</v>
      </c>
      <c r="K89" s="106">
        <v>10</v>
      </c>
      <c r="L89" s="107">
        <v>10</v>
      </c>
      <c r="M89" s="108">
        <v>225</v>
      </c>
      <c r="N89" s="109">
        <v>0</v>
      </c>
      <c r="O89" s="109">
        <v>0</v>
      </c>
      <c r="P89" s="110">
        <f>SUM(Table1[[#This Row],[BASE_FARE]:[SURCHARGES]])*Table1[[#This Row],[SEATS_BOOKED]]</f>
        <v>2250</v>
      </c>
      <c r="Q89" s="103" t="s">
        <v>161</v>
      </c>
      <c r="R89" s="561" t="s">
        <v>384</v>
      </c>
      <c r="S89" s="103" t="str">
        <f>LEFT(Table1[[#This Row],[SECTOR]],3)</f>
        <v>BRI</v>
      </c>
      <c r="T89" s="103" t="str">
        <f>RIGHT(Table1[[#This Row],[SECTOR]],3)</f>
        <v>SSH</v>
      </c>
      <c r="U89" s="103" t="str">
        <f t="shared" si="2"/>
        <v>BRI</v>
      </c>
      <c r="V89" s="103">
        <f>WEEKDAY(Table1[[#This Row],[FLIGHT_DATE]],2)</f>
        <v>6</v>
      </c>
      <c r="W89" s="103">
        <f>Table1[[#This Row],[FLIGHT_DATE]]-Table1[[#This Row],[DATE_BOOKED]]</f>
        <v>165</v>
      </c>
    </row>
    <row r="90" spans="1:23" x14ac:dyDescent="0.35">
      <c r="A90" s="104">
        <v>45608</v>
      </c>
      <c r="B90" s="103" t="s">
        <v>313</v>
      </c>
      <c r="C90" s="66" t="s">
        <v>160</v>
      </c>
      <c r="E90" s="103"/>
      <c r="F90" s="103" t="s">
        <v>54</v>
      </c>
      <c r="G90" s="103" t="s">
        <v>11</v>
      </c>
      <c r="H90" s="103" t="s">
        <v>88</v>
      </c>
      <c r="I90" s="105" t="s">
        <v>27</v>
      </c>
      <c r="J90" s="104">
        <v>45773</v>
      </c>
      <c r="K90" s="106">
        <v>20</v>
      </c>
      <c r="L90" s="107">
        <v>20</v>
      </c>
      <c r="M90" s="108">
        <v>225</v>
      </c>
      <c r="N90" s="109">
        <v>0</v>
      </c>
      <c r="O90" s="109">
        <v>0</v>
      </c>
      <c r="P90" s="110">
        <f>SUM(Table1[[#This Row],[BASE_FARE]:[SURCHARGES]])*Table1[[#This Row],[SEATS_BOOKED]]</f>
        <v>4500</v>
      </c>
      <c r="Q90" s="103" t="s">
        <v>161</v>
      </c>
      <c r="R90" s="561" t="s">
        <v>384</v>
      </c>
      <c r="S90" s="103" t="str">
        <f>LEFT(Table1[[#This Row],[SECTOR]],3)</f>
        <v>SSH</v>
      </c>
      <c r="T90" s="103" t="str">
        <f>RIGHT(Table1[[#This Row],[SECTOR]],3)</f>
        <v>BRI</v>
      </c>
      <c r="U90" s="103" t="str">
        <f t="shared" si="2"/>
        <v>BRI</v>
      </c>
      <c r="V90" s="103">
        <f>WEEKDAY(Table1[[#This Row],[FLIGHT_DATE]],2)</f>
        <v>6</v>
      </c>
      <c r="W90" s="103">
        <f>Table1[[#This Row],[FLIGHT_DATE]]-Table1[[#This Row],[DATE_BOOKED]]</f>
        <v>165</v>
      </c>
    </row>
    <row r="91" spans="1:23" x14ac:dyDescent="0.35">
      <c r="A91" s="104">
        <v>45608</v>
      </c>
      <c r="B91" s="103" t="s">
        <v>313</v>
      </c>
      <c r="C91" s="66" t="s">
        <v>160</v>
      </c>
      <c r="E91" s="103"/>
      <c r="F91" s="103" t="s">
        <v>54</v>
      </c>
      <c r="G91" s="103" t="s">
        <v>11</v>
      </c>
      <c r="H91" s="103" t="s">
        <v>88</v>
      </c>
      <c r="I91" s="105" t="s">
        <v>27</v>
      </c>
      <c r="J91" s="104">
        <v>45780</v>
      </c>
      <c r="K91" s="106">
        <v>10</v>
      </c>
      <c r="L91" s="107">
        <v>10</v>
      </c>
      <c r="M91" s="108">
        <v>225</v>
      </c>
      <c r="N91" s="109">
        <v>0</v>
      </c>
      <c r="O91" s="109">
        <v>0</v>
      </c>
      <c r="P91" s="110">
        <f>SUM(Table1[[#This Row],[BASE_FARE]:[SURCHARGES]])*Table1[[#This Row],[SEATS_BOOKED]]</f>
        <v>2250</v>
      </c>
      <c r="Q91" s="103" t="s">
        <v>161</v>
      </c>
      <c r="R91" s="561" t="s">
        <v>384</v>
      </c>
      <c r="S91" s="103" t="str">
        <f>LEFT(Table1[[#This Row],[SECTOR]],3)</f>
        <v>SSH</v>
      </c>
      <c r="T91" s="103" t="str">
        <f>RIGHT(Table1[[#This Row],[SECTOR]],3)</f>
        <v>BRI</v>
      </c>
      <c r="U91" s="103" t="str">
        <f t="shared" ref="U91:U102" si="3">IF(AND(S91&lt;&gt;"SSH", S91&lt;&gt;"RMF", S91&lt;&gt;"CAI", S91&lt;&gt;"HRG", S91&lt;&gt;"LXR", S91&lt;&gt;"DXB", OR(T91="SSH", T91="RMF", T91="CAI", T91="HRG", T91="LXR", T91="DXB")), S91,
    IF(AND(T91&lt;&gt;"SSH", T91&lt;&gt;"RMF", T91&lt;&gt;"CAI", T91&lt;&gt;"HRG", T91&lt;&gt;"LXR", T91&lt;&gt;"DXB", OR(S91="SSH", S91="RMF", S91="CAI", S91="HRG", S91="LXR", S91="DXB")), T91,
    "VIE"))</f>
        <v>BRI</v>
      </c>
      <c r="V91" s="103">
        <f>WEEKDAY(Table1[[#This Row],[FLIGHT_DATE]],2)</f>
        <v>6</v>
      </c>
      <c r="W91" s="103">
        <f>Table1[[#This Row],[FLIGHT_DATE]]-Table1[[#This Row],[DATE_BOOKED]]</f>
        <v>172</v>
      </c>
    </row>
    <row r="92" spans="1:23" x14ac:dyDescent="0.35">
      <c r="A92" s="104">
        <v>45608</v>
      </c>
      <c r="B92" s="103" t="s">
        <v>313</v>
      </c>
      <c r="C92" s="66" t="s">
        <v>160</v>
      </c>
      <c r="E92" s="103"/>
      <c r="F92" s="103" t="s">
        <v>54</v>
      </c>
      <c r="G92" s="103" t="s">
        <v>10</v>
      </c>
      <c r="H92" s="321" t="s">
        <v>192</v>
      </c>
      <c r="I92" s="105" t="s">
        <v>28</v>
      </c>
      <c r="J92" s="104">
        <v>45767</v>
      </c>
      <c r="K92" s="106">
        <v>10</v>
      </c>
      <c r="L92" s="107">
        <v>10</v>
      </c>
      <c r="M92" s="108">
        <v>225</v>
      </c>
      <c r="N92" s="109">
        <v>0</v>
      </c>
      <c r="O92" s="109">
        <v>0</v>
      </c>
      <c r="P92" s="110">
        <f>SUM(Table1[[#This Row],[BASE_FARE]:[SURCHARGES]])*Table1[[#This Row],[SEATS_BOOKED]]</f>
        <v>2250</v>
      </c>
      <c r="Q92" s="103" t="s">
        <v>161</v>
      </c>
      <c r="R92" s="561" t="s">
        <v>384</v>
      </c>
      <c r="S92" s="103" t="str">
        <f>LEFT(Table1[[#This Row],[SECTOR]],3)</f>
        <v>NAP</v>
      </c>
      <c r="T92" s="103" t="str">
        <f>RIGHT(Table1[[#This Row],[SECTOR]],3)</f>
        <v>SSH</v>
      </c>
      <c r="U92" s="103" t="str">
        <f t="shared" si="3"/>
        <v>NAP</v>
      </c>
      <c r="V92" s="103">
        <f>WEEKDAY(Table1[[#This Row],[FLIGHT_DATE]],2)</f>
        <v>7</v>
      </c>
      <c r="W92" s="103">
        <f>Table1[[#This Row],[FLIGHT_DATE]]-Table1[[#This Row],[DATE_BOOKED]]</f>
        <v>159</v>
      </c>
    </row>
    <row r="93" spans="1:23" x14ac:dyDescent="0.35">
      <c r="A93" s="104">
        <v>45608</v>
      </c>
      <c r="B93" s="103" t="s">
        <v>313</v>
      </c>
      <c r="C93" s="66" t="s">
        <v>160</v>
      </c>
      <c r="E93" s="103"/>
      <c r="F93" s="103" t="s">
        <v>54</v>
      </c>
      <c r="G93" s="103" t="s">
        <v>10</v>
      </c>
      <c r="H93" s="321" t="s">
        <v>192</v>
      </c>
      <c r="I93" s="105" t="s">
        <v>28</v>
      </c>
      <c r="J93" s="104">
        <v>45774</v>
      </c>
      <c r="K93" s="106">
        <v>6</v>
      </c>
      <c r="L93" s="107">
        <v>6</v>
      </c>
      <c r="M93" s="108">
        <v>225</v>
      </c>
      <c r="N93" s="109">
        <v>0</v>
      </c>
      <c r="O93" s="109">
        <v>0</v>
      </c>
      <c r="P93" s="110">
        <f>SUM(Table1[[#This Row],[BASE_FARE]:[SURCHARGES]])*Table1[[#This Row],[SEATS_BOOKED]]</f>
        <v>1350</v>
      </c>
      <c r="Q93" s="103" t="s">
        <v>161</v>
      </c>
      <c r="R93" s="561" t="s">
        <v>384</v>
      </c>
      <c r="S93" s="103" t="str">
        <f>LEFT(Table1[[#This Row],[SECTOR]],3)</f>
        <v>NAP</v>
      </c>
      <c r="T93" s="103" t="str">
        <f>RIGHT(Table1[[#This Row],[SECTOR]],3)</f>
        <v>SSH</v>
      </c>
      <c r="U93" s="103" t="str">
        <f t="shared" si="3"/>
        <v>NAP</v>
      </c>
      <c r="V93" s="103">
        <f>WEEKDAY(Table1[[#This Row],[FLIGHT_DATE]],2)</f>
        <v>7</v>
      </c>
      <c r="W93" s="103">
        <f>Table1[[#This Row],[FLIGHT_DATE]]-Table1[[#This Row],[DATE_BOOKED]]</f>
        <v>166</v>
      </c>
    </row>
    <row r="94" spans="1:23" x14ac:dyDescent="0.35">
      <c r="A94" s="104">
        <v>45608</v>
      </c>
      <c r="B94" s="103" t="s">
        <v>313</v>
      </c>
      <c r="C94" s="66" t="s">
        <v>160</v>
      </c>
      <c r="E94" s="103"/>
      <c r="F94" s="103" t="s">
        <v>54</v>
      </c>
      <c r="G94" s="103" t="s">
        <v>11</v>
      </c>
      <c r="H94" s="321" t="s">
        <v>193</v>
      </c>
      <c r="I94" s="105" t="s">
        <v>29</v>
      </c>
      <c r="J94" s="104">
        <v>45774</v>
      </c>
      <c r="K94" s="106">
        <v>10</v>
      </c>
      <c r="L94" s="107">
        <v>10</v>
      </c>
      <c r="M94" s="108">
        <v>225</v>
      </c>
      <c r="N94" s="109">
        <v>0</v>
      </c>
      <c r="O94" s="109">
        <v>0</v>
      </c>
      <c r="P94" s="110">
        <f>SUM(Table1[[#This Row],[BASE_FARE]:[SURCHARGES]])*Table1[[#This Row],[SEATS_BOOKED]]</f>
        <v>2250</v>
      </c>
      <c r="Q94" s="103" t="s">
        <v>161</v>
      </c>
      <c r="R94" s="561" t="s">
        <v>384</v>
      </c>
      <c r="S94" s="103" t="str">
        <f>LEFT(Table1[[#This Row],[SECTOR]],3)</f>
        <v>SSH</v>
      </c>
      <c r="T94" s="103" t="str">
        <f>RIGHT(Table1[[#This Row],[SECTOR]],3)</f>
        <v>NAP</v>
      </c>
      <c r="U94" s="103" t="str">
        <f t="shared" si="3"/>
        <v>NAP</v>
      </c>
      <c r="V94" s="103">
        <f>WEEKDAY(Table1[[#This Row],[FLIGHT_DATE]],2)</f>
        <v>7</v>
      </c>
      <c r="W94" s="103">
        <f>Table1[[#This Row],[FLIGHT_DATE]]-Table1[[#This Row],[DATE_BOOKED]]</f>
        <v>166</v>
      </c>
    </row>
    <row r="95" spans="1:23" x14ac:dyDescent="0.35">
      <c r="A95" s="104">
        <v>45608</v>
      </c>
      <c r="B95" s="103" t="s">
        <v>313</v>
      </c>
      <c r="C95" s="66" t="s">
        <v>160</v>
      </c>
      <c r="E95" s="103"/>
      <c r="F95" s="103" t="s">
        <v>54</v>
      </c>
      <c r="G95" s="103" t="s">
        <v>11</v>
      </c>
      <c r="H95" s="321" t="s">
        <v>193</v>
      </c>
      <c r="I95" s="105" t="s">
        <v>29</v>
      </c>
      <c r="J95" s="104">
        <f>J94+7</f>
        <v>45781</v>
      </c>
      <c r="K95" s="106">
        <v>6</v>
      </c>
      <c r="L95" s="107">
        <v>6</v>
      </c>
      <c r="M95" s="108">
        <v>225</v>
      </c>
      <c r="N95" s="109">
        <v>0</v>
      </c>
      <c r="O95" s="109">
        <v>0</v>
      </c>
      <c r="P95" s="110">
        <f>SUM(Table1[[#This Row],[BASE_FARE]:[SURCHARGES]])*Table1[[#This Row],[SEATS_BOOKED]]</f>
        <v>1350</v>
      </c>
      <c r="Q95" s="103" t="s">
        <v>161</v>
      </c>
      <c r="R95" s="561" t="s">
        <v>384</v>
      </c>
      <c r="S95" s="103" t="str">
        <f>LEFT(Table1[[#This Row],[SECTOR]],3)</f>
        <v>SSH</v>
      </c>
      <c r="T95" s="103" t="str">
        <f>RIGHT(Table1[[#This Row],[SECTOR]],3)</f>
        <v>NAP</v>
      </c>
      <c r="U95" s="103" t="str">
        <f t="shared" si="3"/>
        <v>NAP</v>
      </c>
      <c r="V95" s="103">
        <f>WEEKDAY(Table1[[#This Row],[FLIGHT_DATE]],2)</f>
        <v>7</v>
      </c>
      <c r="W95" s="103">
        <f>Table1[[#This Row],[FLIGHT_DATE]]-Table1[[#This Row],[DATE_BOOKED]]</f>
        <v>173</v>
      </c>
    </row>
    <row r="96" spans="1:23" x14ac:dyDescent="0.35">
      <c r="A96" s="112">
        <v>45649</v>
      </c>
      <c r="B96" s="103" t="s">
        <v>313</v>
      </c>
      <c r="C96" s="66" t="s">
        <v>160</v>
      </c>
      <c r="E96" s="113"/>
      <c r="F96" s="103" t="s">
        <v>54</v>
      </c>
      <c r="G96" s="103" t="s">
        <v>10</v>
      </c>
      <c r="H96" s="113" t="s">
        <v>89</v>
      </c>
      <c r="I96" s="114" t="s">
        <v>26</v>
      </c>
      <c r="J96" s="112">
        <v>45773</v>
      </c>
      <c r="K96" s="115">
        <v>10</v>
      </c>
      <c r="L96" s="116">
        <v>10</v>
      </c>
      <c r="M96" s="117">
        <v>250</v>
      </c>
      <c r="N96" s="109">
        <v>0</v>
      </c>
      <c r="O96" s="109">
        <v>0</v>
      </c>
      <c r="P96" s="119">
        <f>SUM(Table1[[#This Row],[BASE_FARE]:[SURCHARGES]])*Table1[[#This Row],[SEATS_BOOKED]]</f>
        <v>2500</v>
      </c>
      <c r="Q96" s="103" t="s">
        <v>161</v>
      </c>
      <c r="R96" s="399" t="s">
        <v>384</v>
      </c>
      <c r="S96" s="113" t="str">
        <f>LEFT(Table1[[#This Row],[SECTOR]],3)</f>
        <v>BRI</v>
      </c>
      <c r="T96" s="113" t="str">
        <f>RIGHT(Table1[[#This Row],[SECTOR]],3)</f>
        <v>SSH</v>
      </c>
      <c r="U96" s="113" t="str">
        <f t="shared" si="3"/>
        <v>BRI</v>
      </c>
      <c r="V96" s="113">
        <f>WEEKDAY(Table1[[#This Row],[FLIGHT_DATE]],2)</f>
        <v>6</v>
      </c>
      <c r="W96" s="113">
        <f>Table1[[#This Row],[FLIGHT_DATE]]-Table1[[#This Row],[DATE_BOOKED]]</f>
        <v>124</v>
      </c>
    </row>
    <row r="97" spans="1:23" x14ac:dyDescent="0.35">
      <c r="A97" s="112">
        <v>45649</v>
      </c>
      <c r="B97" s="113" t="s">
        <v>313</v>
      </c>
      <c r="C97" s="66" t="s">
        <v>160</v>
      </c>
      <c r="E97" s="113"/>
      <c r="F97" s="113" t="s">
        <v>54</v>
      </c>
      <c r="G97" s="113" t="s">
        <v>11</v>
      </c>
      <c r="H97" s="113" t="s">
        <v>88</v>
      </c>
      <c r="I97" s="114" t="s">
        <v>27</v>
      </c>
      <c r="J97" s="112">
        <v>45780</v>
      </c>
      <c r="K97" s="115">
        <v>10</v>
      </c>
      <c r="L97" s="116">
        <v>10</v>
      </c>
      <c r="M97" s="117">
        <v>250</v>
      </c>
      <c r="N97" s="118">
        <v>0</v>
      </c>
      <c r="O97" s="118">
        <v>0</v>
      </c>
      <c r="P97" s="119">
        <f>SUM(Table1[[#This Row],[BASE_FARE]:[SURCHARGES]])*Table1[[#This Row],[SEATS_BOOKED]]</f>
        <v>2500</v>
      </c>
      <c r="Q97" s="113" t="s">
        <v>161</v>
      </c>
      <c r="R97" s="399" t="s">
        <v>384</v>
      </c>
      <c r="S97" s="113" t="str">
        <f>LEFT(Table1[[#This Row],[SECTOR]],3)</f>
        <v>SSH</v>
      </c>
      <c r="T97" s="113" t="str">
        <f>RIGHT(Table1[[#This Row],[SECTOR]],3)</f>
        <v>BRI</v>
      </c>
      <c r="U97" s="113" t="str">
        <f t="shared" si="3"/>
        <v>BRI</v>
      </c>
      <c r="V97" s="113">
        <f>WEEKDAY(Table1[[#This Row],[FLIGHT_DATE]],2)</f>
        <v>6</v>
      </c>
      <c r="W97" s="113">
        <f>Table1[[#This Row],[FLIGHT_DATE]]-Table1[[#This Row],[DATE_BOOKED]]</f>
        <v>131</v>
      </c>
    </row>
    <row r="98" spans="1:23" x14ac:dyDescent="0.35">
      <c r="A98" s="120">
        <v>45608</v>
      </c>
      <c r="B98" s="121" t="s">
        <v>332</v>
      </c>
      <c r="C98" s="66" t="s">
        <v>333</v>
      </c>
      <c r="E98" s="121"/>
      <c r="F98" s="121" t="s">
        <v>56</v>
      </c>
      <c r="G98" s="121" t="s">
        <v>10</v>
      </c>
      <c r="H98" s="121" t="s">
        <v>334</v>
      </c>
      <c r="I98" s="122" t="s">
        <v>173</v>
      </c>
      <c r="J98" s="120">
        <v>45717</v>
      </c>
      <c r="K98" s="123">
        <v>1</v>
      </c>
      <c r="L98" s="124">
        <v>1</v>
      </c>
      <c r="M98" s="125">
        <v>200</v>
      </c>
      <c r="N98" s="126">
        <v>0</v>
      </c>
      <c r="O98" s="126">
        <v>0</v>
      </c>
      <c r="P98" s="127">
        <v>200</v>
      </c>
      <c r="Q98" s="121" t="s">
        <v>161</v>
      </c>
      <c r="R98" s="123" t="s">
        <v>335</v>
      </c>
      <c r="S98" s="121" t="str">
        <f>LEFT(Table1[[#This Row],[SECTOR]],3)</f>
        <v>VIE</v>
      </c>
      <c r="T98" s="121" t="str">
        <f>RIGHT(Table1[[#This Row],[SECTOR]],3)</f>
        <v>JED</v>
      </c>
      <c r="U98" s="113" t="str">
        <f t="shared" si="3"/>
        <v>VIE</v>
      </c>
      <c r="V98" s="121">
        <f>WEEKDAY(Table1[[#This Row],[FLIGHT_DATE]],2)</f>
        <v>6</v>
      </c>
      <c r="W98" s="121">
        <f>Table1[[#This Row],[FLIGHT_DATE]]-Table1[[#This Row],[DATE_BOOKED]]</f>
        <v>109</v>
      </c>
    </row>
    <row r="99" spans="1:23" x14ac:dyDescent="0.35">
      <c r="A99" s="120">
        <v>45608</v>
      </c>
      <c r="B99" s="121" t="s">
        <v>332</v>
      </c>
      <c r="C99" s="66" t="s">
        <v>333</v>
      </c>
      <c r="E99" s="121"/>
      <c r="F99" s="121" t="s">
        <v>56</v>
      </c>
      <c r="G99" s="121" t="s">
        <v>10</v>
      </c>
      <c r="H99" s="121" t="s">
        <v>336</v>
      </c>
      <c r="I99" s="122" t="s">
        <v>172</v>
      </c>
      <c r="J99" s="120">
        <v>45724</v>
      </c>
      <c r="K99" s="123">
        <v>1</v>
      </c>
      <c r="L99" s="124">
        <v>1</v>
      </c>
      <c r="M99" s="125">
        <v>200</v>
      </c>
      <c r="N99" s="126">
        <v>0</v>
      </c>
      <c r="O99" s="126">
        <v>0</v>
      </c>
      <c r="P99" s="127">
        <v>200</v>
      </c>
      <c r="Q99" s="121" t="s">
        <v>161</v>
      </c>
      <c r="R99" s="123" t="s">
        <v>335</v>
      </c>
      <c r="S99" s="121" t="str">
        <f>LEFT(Table1[[#This Row],[SECTOR]],3)</f>
        <v>JED</v>
      </c>
      <c r="T99" s="121" t="str">
        <f>RIGHT(Table1[[#This Row],[SECTOR]],3)</f>
        <v>VIE</v>
      </c>
      <c r="U99" s="113" t="str">
        <f t="shared" si="3"/>
        <v>VIE</v>
      </c>
      <c r="V99" s="121">
        <f>WEEKDAY(Table1[[#This Row],[FLIGHT_DATE]],2)</f>
        <v>6</v>
      </c>
      <c r="W99" s="121">
        <f>Table1[[#This Row],[FLIGHT_DATE]]-Table1[[#This Row],[DATE_BOOKED]]</f>
        <v>116</v>
      </c>
    </row>
    <row r="100" spans="1:23" x14ac:dyDescent="0.35">
      <c r="A100" s="120">
        <v>45608</v>
      </c>
      <c r="B100" s="121" t="s">
        <v>332</v>
      </c>
      <c r="C100" s="66" t="s">
        <v>333</v>
      </c>
      <c r="E100" s="121"/>
      <c r="F100" s="121" t="s">
        <v>56</v>
      </c>
      <c r="G100" s="121" t="s">
        <v>10</v>
      </c>
      <c r="H100" s="322" t="s">
        <v>336</v>
      </c>
      <c r="I100" s="122" t="s">
        <v>172</v>
      </c>
      <c r="J100" s="120">
        <v>45745</v>
      </c>
      <c r="K100" s="123">
        <v>1</v>
      </c>
      <c r="L100" s="124">
        <v>1</v>
      </c>
      <c r="M100" s="125">
        <v>500</v>
      </c>
      <c r="N100" s="126">
        <v>0</v>
      </c>
      <c r="O100" s="126">
        <v>0</v>
      </c>
      <c r="P100" s="127">
        <v>500</v>
      </c>
      <c r="Q100" s="121" t="s">
        <v>161</v>
      </c>
      <c r="R100" s="123" t="s">
        <v>335</v>
      </c>
      <c r="S100" s="121" t="str">
        <f>LEFT(Table1[[#This Row],[SECTOR]],3)</f>
        <v>JED</v>
      </c>
      <c r="T100" s="121" t="str">
        <f>RIGHT(Table1[[#This Row],[SECTOR]],3)</f>
        <v>VIE</v>
      </c>
      <c r="U100" s="113" t="str">
        <f t="shared" si="3"/>
        <v>VIE</v>
      </c>
      <c r="V100" s="121">
        <f>WEEKDAY(Table1[[#This Row],[FLIGHT_DATE]],2)</f>
        <v>6</v>
      </c>
      <c r="W100" s="121">
        <f>Table1[[#This Row],[FLIGHT_DATE]]-Table1[[#This Row],[DATE_BOOKED]]</f>
        <v>137</v>
      </c>
    </row>
    <row r="101" spans="1:23" x14ac:dyDescent="0.35">
      <c r="A101" s="120">
        <v>45617</v>
      </c>
      <c r="B101" s="121" t="s">
        <v>332</v>
      </c>
      <c r="C101" s="66" t="s">
        <v>333</v>
      </c>
      <c r="E101" s="121"/>
      <c r="F101" s="121" t="s">
        <v>56</v>
      </c>
      <c r="G101" s="121" t="s">
        <v>10</v>
      </c>
      <c r="H101" s="121" t="s">
        <v>334</v>
      </c>
      <c r="I101" s="122" t="s">
        <v>173</v>
      </c>
      <c r="J101" s="120">
        <v>45738</v>
      </c>
      <c r="K101" s="123">
        <v>3</v>
      </c>
      <c r="L101" s="124">
        <v>3</v>
      </c>
      <c r="M101" s="125">
        <v>200</v>
      </c>
      <c r="N101" s="126">
        <v>0</v>
      </c>
      <c r="O101" s="126">
        <v>0</v>
      </c>
      <c r="P101" s="127">
        <v>600</v>
      </c>
      <c r="Q101" s="121" t="s">
        <v>161</v>
      </c>
      <c r="R101" s="123" t="s">
        <v>335</v>
      </c>
      <c r="S101" s="121" t="str">
        <f>LEFT(Table1[[#This Row],[SECTOR]],3)</f>
        <v>VIE</v>
      </c>
      <c r="T101" s="121" t="str">
        <f>RIGHT(Table1[[#This Row],[SECTOR]],3)</f>
        <v>JED</v>
      </c>
      <c r="U101" s="113" t="str">
        <f t="shared" si="3"/>
        <v>VIE</v>
      </c>
      <c r="V101" s="121">
        <f>WEEKDAY(Table1[[#This Row],[FLIGHT_DATE]],2)</f>
        <v>6</v>
      </c>
      <c r="W101" s="121">
        <f>Table1[[#This Row],[FLIGHT_DATE]]-Table1[[#This Row],[DATE_BOOKED]]</f>
        <v>121</v>
      </c>
    </row>
    <row r="102" spans="1:23" x14ac:dyDescent="0.35">
      <c r="A102" s="120">
        <v>45617</v>
      </c>
      <c r="B102" s="121" t="s">
        <v>332</v>
      </c>
      <c r="C102" s="66" t="s">
        <v>333</v>
      </c>
      <c r="E102" s="121"/>
      <c r="F102" s="121" t="s">
        <v>56</v>
      </c>
      <c r="G102" s="121" t="s">
        <v>10</v>
      </c>
      <c r="H102" s="121" t="s">
        <v>336</v>
      </c>
      <c r="I102" s="122" t="s">
        <v>172</v>
      </c>
      <c r="J102" s="120">
        <v>45745</v>
      </c>
      <c r="K102" s="123">
        <v>3</v>
      </c>
      <c r="L102" s="124">
        <v>3</v>
      </c>
      <c r="M102" s="125">
        <v>200</v>
      </c>
      <c r="N102" s="126">
        <v>0</v>
      </c>
      <c r="O102" s="126">
        <v>0</v>
      </c>
      <c r="P102" s="127">
        <v>600</v>
      </c>
      <c r="Q102" s="121" t="s">
        <v>161</v>
      </c>
      <c r="R102" s="123" t="s">
        <v>335</v>
      </c>
      <c r="S102" s="121" t="str">
        <f>LEFT(Table1[[#This Row],[SECTOR]],3)</f>
        <v>JED</v>
      </c>
      <c r="T102" s="121" t="str">
        <f>RIGHT(Table1[[#This Row],[SECTOR]],3)</f>
        <v>VIE</v>
      </c>
      <c r="U102" s="113" t="str">
        <f t="shared" si="3"/>
        <v>VIE</v>
      </c>
      <c r="V102" s="121">
        <f>WEEKDAY(Table1[[#This Row],[FLIGHT_DATE]],2)</f>
        <v>6</v>
      </c>
      <c r="W102" s="121">
        <f>Table1[[#This Row],[FLIGHT_DATE]]-Table1[[#This Row],[DATE_BOOKED]]</f>
        <v>128</v>
      </c>
    </row>
    <row r="103" spans="1:23" x14ac:dyDescent="0.35">
      <c r="A103" s="166">
        <v>45667</v>
      </c>
      <c r="B103" s="167" t="s">
        <v>112</v>
      </c>
      <c r="C103" s="66" t="s">
        <v>160</v>
      </c>
      <c r="E103" s="167"/>
      <c r="F103" s="167" t="s">
        <v>54</v>
      </c>
      <c r="G103" s="167" t="s">
        <v>10</v>
      </c>
      <c r="H103" s="167" t="s">
        <v>89</v>
      </c>
      <c r="I103" s="168" t="s">
        <v>26</v>
      </c>
      <c r="J103" s="166">
        <v>45906</v>
      </c>
      <c r="K103" s="169">
        <v>30</v>
      </c>
      <c r="L103" s="170">
        <v>30</v>
      </c>
      <c r="M103" s="171">
        <v>175</v>
      </c>
      <c r="N103" s="126">
        <v>0</v>
      </c>
      <c r="O103" s="126">
        <v>0</v>
      </c>
      <c r="P103" s="172">
        <f>SUM(Table1[[#This Row],[BASE_FARE]:[SURCHARGES]])*Table1[[#This Row],[SEATS_BOOKED]]</f>
        <v>5250</v>
      </c>
      <c r="Q103" s="167" t="s">
        <v>161</v>
      </c>
      <c r="R103" s="399" t="s">
        <v>384</v>
      </c>
      <c r="S103" s="167" t="str">
        <f>LEFT(Table1[[#This Row],[SECTOR]],3)</f>
        <v>BRI</v>
      </c>
      <c r="T103" s="167" t="str">
        <f>RIGHT(Table1[[#This Row],[SECTOR]],3)</f>
        <v>SSH</v>
      </c>
      <c r="U103" s="167" t="str">
        <f>IF(AND(S103&lt;&gt;"SSH", S103&lt;&gt;"RMF", S103&lt;&gt;"CAI", S103&lt;&gt;"HRG", S103&lt;&gt;"LXR", S103&lt;&gt;"DXB", OR(T103="SSH", T103="RMF", T103="CAI", T103="HRG", T103="LXR", T103="DXB")), S103,
    IF(AND(T103&lt;&gt;"SSH", T103&lt;&gt;"RMF", T103&lt;&gt;"CAI", T103&lt;&gt;"HRG", T103&lt;&gt;"LXR", T103&lt;&gt;"DXB", OR(S103="SSH", S103="RMF", S103="CAI", S103="HRG", S103="LXR", S103="DXB")), T103,
    "VIE"))</f>
        <v>BRI</v>
      </c>
      <c r="V103" s="167">
        <f>WEEKDAY(Table1[[#This Row],[FLIGHT_DATE]],2)</f>
        <v>6</v>
      </c>
      <c r="W103" s="167">
        <f>Table1[[#This Row],[FLIGHT_DATE]]-Table1[[#This Row],[DATE_BOOKED]]</f>
        <v>239</v>
      </c>
    </row>
    <row r="104" spans="1:23" x14ac:dyDescent="0.35">
      <c r="A104" s="166">
        <v>45667</v>
      </c>
      <c r="B104" s="167" t="s">
        <v>112</v>
      </c>
      <c r="C104" s="66" t="s">
        <v>160</v>
      </c>
      <c r="E104" s="167"/>
      <c r="F104" s="167" t="s">
        <v>54</v>
      </c>
      <c r="G104" s="167" t="s">
        <v>11</v>
      </c>
      <c r="H104" s="167" t="s">
        <v>88</v>
      </c>
      <c r="I104" s="168" t="s">
        <v>27</v>
      </c>
      <c r="J104" s="166">
        <v>45913</v>
      </c>
      <c r="K104" s="169">
        <v>30</v>
      </c>
      <c r="L104" s="170">
        <v>30</v>
      </c>
      <c r="M104" s="171">
        <v>175</v>
      </c>
      <c r="N104" s="126">
        <v>0</v>
      </c>
      <c r="O104" s="126">
        <v>0</v>
      </c>
      <c r="P104" s="172">
        <f>SUM(Table1[[#This Row],[BASE_FARE]:[SURCHARGES]])*Table1[[#This Row],[SEATS_BOOKED]]</f>
        <v>5250</v>
      </c>
      <c r="Q104" s="167" t="s">
        <v>161</v>
      </c>
      <c r="R104" s="399" t="s">
        <v>384</v>
      </c>
      <c r="S104" s="167" t="str">
        <f>LEFT(Table1[[#This Row],[SECTOR]],3)</f>
        <v>SSH</v>
      </c>
      <c r="T104" s="167" t="str">
        <f>RIGHT(Table1[[#This Row],[SECTOR]],3)</f>
        <v>BRI</v>
      </c>
      <c r="U104" s="167" t="str">
        <f>IF(AND(S104&lt;&gt;"SSH", S104&lt;&gt;"RMF", S104&lt;&gt;"CAI", S104&lt;&gt;"HRG", S104&lt;&gt;"LXR", S104&lt;&gt;"DXB", OR(T104="SSH", T104="RMF", T104="CAI", T104="HRG", T104="LXR", T104="DXB")), S104,
    IF(AND(T104&lt;&gt;"SSH", T104&lt;&gt;"RMF", T104&lt;&gt;"CAI", T104&lt;&gt;"HRG", T104&lt;&gt;"LXR", T104&lt;&gt;"DXB", OR(S104="SSH", S104="RMF", S104="CAI", S104="HRG", S104="LXR", S104="DXB")), T104,
    "VIE"))</f>
        <v>BRI</v>
      </c>
      <c r="V104" s="167">
        <f>WEEKDAY(Table1[[#This Row],[FLIGHT_DATE]],2)</f>
        <v>6</v>
      </c>
      <c r="W104" s="167">
        <f>Table1[[#This Row],[FLIGHT_DATE]]-Table1[[#This Row],[DATE_BOOKED]]</f>
        <v>246</v>
      </c>
    </row>
    <row r="105" spans="1:23" x14ac:dyDescent="0.35">
      <c r="A105" s="173">
        <v>45650</v>
      </c>
      <c r="B105" s="174" t="s">
        <v>313</v>
      </c>
      <c r="C105" s="66" t="s">
        <v>160</v>
      </c>
      <c r="E105" s="167"/>
      <c r="F105" s="167" t="s">
        <v>54</v>
      </c>
      <c r="G105" s="174" t="s">
        <v>10</v>
      </c>
      <c r="H105" s="174" t="s">
        <v>89</v>
      </c>
      <c r="I105" s="175" t="s">
        <v>26</v>
      </c>
      <c r="J105" s="173">
        <v>45836</v>
      </c>
      <c r="K105" s="176">
        <v>20</v>
      </c>
      <c r="L105" s="177">
        <v>20</v>
      </c>
      <c r="M105" s="178">
        <v>190</v>
      </c>
      <c r="N105" s="126">
        <v>0</v>
      </c>
      <c r="O105" s="126">
        <v>0</v>
      </c>
      <c r="P105" s="179">
        <f>SUM(Table1[[#This Row],[BASE_FARE]:[SURCHARGES]])*Table1[[#This Row],[SEATS_BOOKED]]</f>
        <v>3800</v>
      </c>
      <c r="Q105" s="167" t="s">
        <v>161</v>
      </c>
      <c r="R105" s="176" t="s">
        <v>384</v>
      </c>
      <c r="S105" s="174" t="str">
        <f>LEFT(Table1[[#This Row],[SECTOR]],3)</f>
        <v>BRI</v>
      </c>
      <c r="T105" s="174" t="str">
        <f>RIGHT(Table1[[#This Row],[SECTOR]],3)</f>
        <v>SSH</v>
      </c>
      <c r="U105" s="174" t="str">
        <f>IF(AND(S105&lt;&gt;"SSH", S105&lt;&gt;"RMF", S105&lt;&gt;"CAI", S105&lt;&gt;"HRG", S105&lt;&gt;"LXR", S105&lt;&gt;"DXB", OR(T105="SSH", T105="RMF", T105="CAI", T105="HRG", T105="LXR", T105="DXB")), S105,
    IF(AND(T105&lt;&gt;"SSH", T105&lt;&gt;"RMF", T105&lt;&gt;"CAI", T105&lt;&gt;"HRG", T105&lt;&gt;"LXR", T105&lt;&gt;"DXB", OR(S105="SSH", S105="RMF", S105="CAI", S105="HRG", S105="LXR", S105="DXB")), T105,
    "VIE"))</f>
        <v>BRI</v>
      </c>
      <c r="V105" s="174">
        <f>WEEKDAY(Table1[[#This Row],[FLIGHT_DATE]],2)</f>
        <v>6</v>
      </c>
      <c r="W105" s="174">
        <f>Table1[[#This Row],[FLIGHT_DATE]]-Table1[[#This Row],[DATE_BOOKED]]</f>
        <v>186</v>
      </c>
    </row>
    <row r="106" spans="1:23" x14ac:dyDescent="0.35">
      <c r="A106" s="173">
        <v>45650</v>
      </c>
      <c r="B106" s="174" t="s">
        <v>313</v>
      </c>
      <c r="C106" s="66" t="s">
        <v>160</v>
      </c>
      <c r="E106" s="174"/>
      <c r="F106" s="174" t="s">
        <v>54</v>
      </c>
      <c r="G106" s="174" t="s">
        <v>10</v>
      </c>
      <c r="H106" s="174" t="s">
        <v>89</v>
      </c>
      <c r="I106" s="175" t="s">
        <v>26</v>
      </c>
      <c r="J106" s="173">
        <v>45843</v>
      </c>
      <c r="K106" s="176">
        <v>20</v>
      </c>
      <c r="L106" s="177">
        <v>20</v>
      </c>
      <c r="M106" s="178">
        <v>190</v>
      </c>
      <c r="N106" s="126">
        <v>0</v>
      </c>
      <c r="O106" s="126">
        <v>0</v>
      </c>
      <c r="P106" s="179">
        <f>SUM(Table1[[#This Row],[BASE_FARE]:[SURCHARGES]])*Table1[[#This Row],[SEATS_BOOKED]]</f>
        <v>3800</v>
      </c>
      <c r="Q106" s="167" t="s">
        <v>161</v>
      </c>
      <c r="R106" s="176" t="s">
        <v>384</v>
      </c>
      <c r="S106" s="174" t="str">
        <f>LEFT(Table1[[#This Row],[SECTOR]],3)</f>
        <v>BRI</v>
      </c>
      <c r="T106" s="174" t="str">
        <f>RIGHT(Table1[[#This Row],[SECTOR]],3)</f>
        <v>SSH</v>
      </c>
      <c r="U106" s="174" t="str">
        <f t="shared" ref="U106:U128" si="4">IF(AND(S106&lt;&gt;"SSH", S106&lt;&gt;"RMF", S106&lt;&gt;"CAI", S106&lt;&gt;"HRG", S106&lt;&gt;"LXR", S106&lt;&gt;"DXB", OR(T106="SSH", T106="RMF", T106="CAI", T106="HRG", T106="LXR", T106="DXB")), S106,
    IF(AND(T106&lt;&gt;"SSH", T106&lt;&gt;"RMF", T106&lt;&gt;"CAI", T106&lt;&gt;"HRG", T106&lt;&gt;"LXR", T106&lt;&gt;"DXB", OR(S106="SSH", S106="RMF", S106="CAI", S106="HRG", S106="LXR", S106="DXB")), T106,
    "VIE"))</f>
        <v>BRI</v>
      </c>
      <c r="V106" s="174">
        <f>WEEKDAY(Table1[[#This Row],[FLIGHT_DATE]],2)</f>
        <v>6</v>
      </c>
      <c r="W106" s="174">
        <f>Table1[[#This Row],[FLIGHT_DATE]]-Table1[[#This Row],[DATE_BOOKED]]</f>
        <v>193</v>
      </c>
    </row>
    <row r="107" spans="1:23" x14ac:dyDescent="0.35">
      <c r="A107" s="173">
        <v>45650</v>
      </c>
      <c r="B107" s="174" t="s">
        <v>313</v>
      </c>
      <c r="C107" s="66" t="s">
        <v>160</v>
      </c>
      <c r="E107" s="174"/>
      <c r="F107" s="174" t="s">
        <v>54</v>
      </c>
      <c r="G107" s="174" t="s">
        <v>10</v>
      </c>
      <c r="H107" s="174" t="s">
        <v>89</v>
      </c>
      <c r="I107" s="175" t="s">
        <v>26</v>
      </c>
      <c r="J107" s="173">
        <v>45850</v>
      </c>
      <c r="K107" s="176">
        <v>20</v>
      </c>
      <c r="L107" s="177">
        <v>20</v>
      </c>
      <c r="M107" s="178">
        <v>190</v>
      </c>
      <c r="N107" s="126">
        <v>0</v>
      </c>
      <c r="O107" s="126">
        <v>0</v>
      </c>
      <c r="P107" s="179">
        <f>SUM(Table1[[#This Row],[BASE_FARE]:[SURCHARGES]])*Table1[[#This Row],[SEATS_BOOKED]]</f>
        <v>3800</v>
      </c>
      <c r="Q107" s="167" t="s">
        <v>161</v>
      </c>
      <c r="R107" s="176" t="s">
        <v>384</v>
      </c>
      <c r="S107" s="174" t="str">
        <f>LEFT(Table1[[#This Row],[SECTOR]],3)</f>
        <v>BRI</v>
      </c>
      <c r="T107" s="174" t="str">
        <f>RIGHT(Table1[[#This Row],[SECTOR]],3)</f>
        <v>SSH</v>
      </c>
      <c r="U107" s="174" t="str">
        <f t="shared" si="4"/>
        <v>BRI</v>
      </c>
      <c r="V107" s="174">
        <f>WEEKDAY(Table1[[#This Row],[FLIGHT_DATE]],2)</f>
        <v>6</v>
      </c>
      <c r="W107" s="174">
        <f>Table1[[#This Row],[FLIGHT_DATE]]-Table1[[#This Row],[DATE_BOOKED]]</f>
        <v>200</v>
      </c>
    </row>
    <row r="108" spans="1:23" x14ac:dyDescent="0.35">
      <c r="A108" s="173">
        <v>45650</v>
      </c>
      <c r="B108" s="174" t="s">
        <v>313</v>
      </c>
      <c r="C108" s="66" t="s">
        <v>160</v>
      </c>
      <c r="E108" s="174"/>
      <c r="F108" s="174" t="s">
        <v>54</v>
      </c>
      <c r="G108" s="174" t="s">
        <v>10</v>
      </c>
      <c r="H108" s="174" t="s">
        <v>89</v>
      </c>
      <c r="I108" s="175" t="s">
        <v>26</v>
      </c>
      <c r="J108" s="173">
        <v>45857</v>
      </c>
      <c r="K108" s="176">
        <v>20</v>
      </c>
      <c r="L108" s="177">
        <v>20</v>
      </c>
      <c r="M108" s="178">
        <v>190</v>
      </c>
      <c r="N108" s="126">
        <v>0</v>
      </c>
      <c r="O108" s="126">
        <v>0</v>
      </c>
      <c r="P108" s="179">
        <f>SUM(Table1[[#This Row],[BASE_FARE]:[SURCHARGES]])*Table1[[#This Row],[SEATS_BOOKED]]</f>
        <v>3800</v>
      </c>
      <c r="Q108" s="167" t="s">
        <v>161</v>
      </c>
      <c r="R108" s="176" t="s">
        <v>384</v>
      </c>
      <c r="S108" s="174" t="str">
        <f>LEFT(Table1[[#This Row],[SECTOR]],3)</f>
        <v>BRI</v>
      </c>
      <c r="T108" s="174" t="str">
        <f>RIGHT(Table1[[#This Row],[SECTOR]],3)</f>
        <v>SSH</v>
      </c>
      <c r="U108" s="174" t="str">
        <f t="shared" si="4"/>
        <v>BRI</v>
      </c>
      <c r="V108" s="174">
        <f>WEEKDAY(Table1[[#This Row],[FLIGHT_DATE]],2)</f>
        <v>6</v>
      </c>
      <c r="W108" s="174">
        <f>Table1[[#This Row],[FLIGHT_DATE]]-Table1[[#This Row],[DATE_BOOKED]]</f>
        <v>207</v>
      </c>
    </row>
    <row r="109" spans="1:23" x14ac:dyDescent="0.35">
      <c r="A109" s="173">
        <v>45650</v>
      </c>
      <c r="B109" s="174" t="s">
        <v>313</v>
      </c>
      <c r="C109" s="66" t="s">
        <v>160</v>
      </c>
      <c r="E109" s="174"/>
      <c r="F109" s="174" t="s">
        <v>54</v>
      </c>
      <c r="G109" s="174" t="s">
        <v>10</v>
      </c>
      <c r="H109" s="174" t="s">
        <v>89</v>
      </c>
      <c r="I109" s="175" t="s">
        <v>26</v>
      </c>
      <c r="J109" s="173">
        <v>45864</v>
      </c>
      <c r="K109" s="176">
        <v>20</v>
      </c>
      <c r="L109" s="177">
        <v>20</v>
      </c>
      <c r="M109" s="178">
        <v>200</v>
      </c>
      <c r="N109" s="126">
        <v>0</v>
      </c>
      <c r="O109" s="126">
        <v>0</v>
      </c>
      <c r="P109" s="179">
        <f>SUM(Table1[[#This Row],[BASE_FARE]:[SURCHARGES]])*Table1[[#This Row],[SEATS_BOOKED]]</f>
        <v>4000</v>
      </c>
      <c r="Q109" s="167" t="s">
        <v>161</v>
      </c>
      <c r="R109" s="176" t="s">
        <v>384</v>
      </c>
      <c r="S109" s="174" t="str">
        <f>LEFT(Table1[[#This Row],[SECTOR]],3)</f>
        <v>BRI</v>
      </c>
      <c r="T109" s="174" t="str">
        <f>RIGHT(Table1[[#This Row],[SECTOR]],3)</f>
        <v>SSH</v>
      </c>
      <c r="U109" s="174" t="str">
        <f t="shared" si="4"/>
        <v>BRI</v>
      </c>
      <c r="V109" s="174">
        <f>WEEKDAY(Table1[[#This Row],[FLIGHT_DATE]],2)</f>
        <v>6</v>
      </c>
      <c r="W109" s="174">
        <f>Table1[[#This Row],[FLIGHT_DATE]]-Table1[[#This Row],[DATE_BOOKED]]</f>
        <v>214</v>
      </c>
    </row>
    <row r="110" spans="1:23" x14ac:dyDescent="0.35">
      <c r="A110" s="173">
        <v>45650</v>
      </c>
      <c r="B110" s="174" t="s">
        <v>313</v>
      </c>
      <c r="C110" s="66" t="s">
        <v>160</v>
      </c>
      <c r="E110" s="174"/>
      <c r="F110" s="174" t="s">
        <v>54</v>
      </c>
      <c r="G110" s="174" t="s">
        <v>10</v>
      </c>
      <c r="H110" s="174" t="s">
        <v>89</v>
      </c>
      <c r="I110" s="175" t="s">
        <v>26</v>
      </c>
      <c r="J110" s="173">
        <v>45871</v>
      </c>
      <c r="K110" s="176">
        <v>20</v>
      </c>
      <c r="L110" s="177">
        <v>20</v>
      </c>
      <c r="M110" s="178">
        <v>200</v>
      </c>
      <c r="N110" s="126">
        <v>0</v>
      </c>
      <c r="O110" s="126">
        <v>0</v>
      </c>
      <c r="P110" s="179">
        <f>SUM(Table1[[#This Row],[BASE_FARE]:[SURCHARGES]])*Table1[[#This Row],[SEATS_BOOKED]]</f>
        <v>4000</v>
      </c>
      <c r="Q110" s="167" t="s">
        <v>161</v>
      </c>
      <c r="R110" s="176" t="s">
        <v>384</v>
      </c>
      <c r="S110" s="174" t="str">
        <f>LEFT(Table1[[#This Row],[SECTOR]],3)</f>
        <v>BRI</v>
      </c>
      <c r="T110" s="174" t="str">
        <f>RIGHT(Table1[[#This Row],[SECTOR]],3)</f>
        <v>SSH</v>
      </c>
      <c r="U110" s="174" t="str">
        <f t="shared" si="4"/>
        <v>BRI</v>
      </c>
      <c r="V110" s="174">
        <f>WEEKDAY(Table1[[#This Row],[FLIGHT_DATE]],2)</f>
        <v>6</v>
      </c>
      <c r="W110" s="174">
        <f>Table1[[#This Row],[FLIGHT_DATE]]-Table1[[#This Row],[DATE_BOOKED]]</f>
        <v>221</v>
      </c>
    </row>
    <row r="111" spans="1:23" x14ac:dyDescent="0.35">
      <c r="A111" s="173">
        <v>45650</v>
      </c>
      <c r="B111" s="174" t="s">
        <v>313</v>
      </c>
      <c r="C111" s="66" t="s">
        <v>160</v>
      </c>
      <c r="E111" s="174"/>
      <c r="F111" s="174" t="s">
        <v>54</v>
      </c>
      <c r="G111" s="174" t="s">
        <v>10</v>
      </c>
      <c r="H111" s="174" t="s">
        <v>89</v>
      </c>
      <c r="I111" s="175" t="s">
        <v>26</v>
      </c>
      <c r="J111" s="173">
        <v>45878</v>
      </c>
      <c r="K111" s="176">
        <v>40</v>
      </c>
      <c r="L111" s="177">
        <v>40</v>
      </c>
      <c r="M111" s="178">
        <v>225</v>
      </c>
      <c r="N111" s="126">
        <v>0</v>
      </c>
      <c r="O111" s="126">
        <v>0</v>
      </c>
      <c r="P111" s="179">
        <f>SUM(Table1[[#This Row],[BASE_FARE]:[SURCHARGES]])*Table1[[#This Row],[SEATS_BOOKED]]</f>
        <v>9000</v>
      </c>
      <c r="Q111" s="167" t="s">
        <v>161</v>
      </c>
      <c r="R111" s="176" t="s">
        <v>384</v>
      </c>
      <c r="S111" s="174" t="str">
        <f>LEFT(Table1[[#This Row],[SECTOR]],3)</f>
        <v>BRI</v>
      </c>
      <c r="T111" s="174" t="str">
        <f>RIGHT(Table1[[#This Row],[SECTOR]],3)</f>
        <v>SSH</v>
      </c>
      <c r="U111" s="174" t="str">
        <f t="shared" si="4"/>
        <v>BRI</v>
      </c>
      <c r="V111" s="174">
        <f>WEEKDAY(Table1[[#This Row],[FLIGHT_DATE]],2)</f>
        <v>6</v>
      </c>
      <c r="W111" s="174">
        <f>Table1[[#This Row],[FLIGHT_DATE]]-Table1[[#This Row],[DATE_BOOKED]]</f>
        <v>228</v>
      </c>
    </row>
    <row r="112" spans="1:23" x14ac:dyDescent="0.35">
      <c r="A112" s="173">
        <v>45650</v>
      </c>
      <c r="B112" s="174" t="s">
        <v>313</v>
      </c>
      <c r="C112" s="66" t="s">
        <v>160</v>
      </c>
      <c r="E112" s="174"/>
      <c r="F112" s="174" t="s">
        <v>54</v>
      </c>
      <c r="G112" s="174" t="s">
        <v>10</v>
      </c>
      <c r="H112" s="174" t="s">
        <v>89</v>
      </c>
      <c r="I112" s="175" t="s">
        <v>26</v>
      </c>
      <c r="J112" s="173">
        <v>45885</v>
      </c>
      <c r="K112" s="176">
        <v>40</v>
      </c>
      <c r="L112" s="177">
        <v>40</v>
      </c>
      <c r="M112" s="178">
        <v>225</v>
      </c>
      <c r="N112" s="126">
        <v>0</v>
      </c>
      <c r="O112" s="126">
        <v>0</v>
      </c>
      <c r="P112" s="179">
        <f>SUM(Table1[[#This Row],[BASE_FARE]:[SURCHARGES]])*Table1[[#This Row],[SEATS_BOOKED]]</f>
        <v>9000</v>
      </c>
      <c r="Q112" s="167" t="s">
        <v>161</v>
      </c>
      <c r="R112" s="176" t="s">
        <v>384</v>
      </c>
      <c r="S112" s="174" t="str">
        <f>LEFT(Table1[[#This Row],[SECTOR]],3)</f>
        <v>BRI</v>
      </c>
      <c r="T112" s="174" t="str">
        <f>RIGHT(Table1[[#This Row],[SECTOR]],3)</f>
        <v>SSH</v>
      </c>
      <c r="U112" s="174" t="str">
        <f t="shared" si="4"/>
        <v>BRI</v>
      </c>
      <c r="V112" s="174">
        <f>WEEKDAY(Table1[[#This Row],[FLIGHT_DATE]],2)</f>
        <v>6</v>
      </c>
      <c r="W112" s="174">
        <f>Table1[[#This Row],[FLIGHT_DATE]]-Table1[[#This Row],[DATE_BOOKED]]</f>
        <v>235</v>
      </c>
    </row>
    <row r="113" spans="1:23" x14ac:dyDescent="0.35">
      <c r="A113" s="173">
        <v>45650</v>
      </c>
      <c r="B113" s="174" t="s">
        <v>313</v>
      </c>
      <c r="C113" s="66" t="s">
        <v>160</v>
      </c>
      <c r="E113" s="174"/>
      <c r="F113" s="174" t="s">
        <v>54</v>
      </c>
      <c r="G113" s="174" t="s">
        <v>10</v>
      </c>
      <c r="H113" s="174" t="s">
        <v>89</v>
      </c>
      <c r="I113" s="175" t="s">
        <v>26</v>
      </c>
      <c r="J113" s="173">
        <v>45892</v>
      </c>
      <c r="K113" s="176">
        <v>40</v>
      </c>
      <c r="L113" s="177">
        <v>40</v>
      </c>
      <c r="M113" s="178">
        <v>225</v>
      </c>
      <c r="N113" s="126">
        <v>0</v>
      </c>
      <c r="O113" s="126">
        <v>0</v>
      </c>
      <c r="P113" s="179">
        <f>SUM(Table1[[#This Row],[BASE_FARE]:[SURCHARGES]])*Table1[[#This Row],[SEATS_BOOKED]]</f>
        <v>9000</v>
      </c>
      <c r="Q113" s="167" t="s">
        <v>161</v>
      </c>
      <c r="R113" s="176" t="s">
        <v>384</v>
      </c>
      <c r="S113" s="174" t="str">
        <f>LEFT(Table1[[#This Row],[SECTOR]],3)</f>
        <v>BRI</v>
      </c>
      <c r="T113" s="174" t="str">
        <f>RIGHT(Table1[[#This Row],[SECTOR]],3)</f>
        <v>SSH</v>
      </c>
      <c r="U113" s="174" t="str">
        <f t="shared" si="4"/>
        <v>BRI</v>
      </c>
      <c r="V113" s="174">
        <f>WEEKDAY(Table1[[#This Row],[FLIGHT_DATE]],2)</f>
        <v>6</v>
      </c>
      <c r="W113" s="174">
        <f>Table1[[#This Row],[FLIGHT_DATE]]-Table1[[#This Row],[DATE_BOOKED]]</f>
        <v>242</v>
      </c>
    </row>
    <row r="114" spans="1:23" x14ac:dyDescent="0.35">
      <c r="A114" s="173">
        <v>45650</v>
      </c>
      <c r="B114" s="174" t="s">
        <v>313</v>
      </c>
      <c r="C114" s="66" t="s">
        <v>160</v>
      </c>
      <c r="E114" s="174"/>
      <c r="F114" s="174" t="s">
        <v>54</v>
      </c>
      <c r="G114" s="174" t="s">
        <v>10</v>
      </c>
      <c r="H114" s="174" t="s">
        <v>89</v>
      </c>
      <c r="I114" s="175" t="s">
        <v>26</v>
      </c>
      <c r="J114" s="173">
        <v>45899</v>
      </c>
      <c r="K114" s="176">
        <v>40</v>
      </c>
      <c r="L114" s="177">
        <v>40</v>
      </c>
      <c r="M114" s="178">
        <v>225</v>
      </c>
      <c r="N114" s="126">
        <v>0</v>
      </c>
      <c r="O114" s="126">
        <v>0</v>
      </c>
      <c r="P114" s="179">
        <f>SUM(Table1[[#This Row],[BASE_FARE]:[SURCHARGES]])*Table1[[#This Row],[SEATS_BOOKED]]</f>
        <v>9000</v>
      </c>
      <c r="Q114" s="167" t="s">
        <v>161</v>
      </c>
      <c r="R114" s="176" t="s">
        <v>384</v>
      </c>
      <c r="S114" s="174" t="str">
        <f>LEFT(Table1[[#This Row],[SECTOR]],3)</f>
        <v>BRI</v>
      </c>
      <c r="T114" s="174" t="str">
        <f>RIGHT(Table1[[#This Row],[SECTOR]],3)</f>
        <v>SSH</v>
      </c>
      <c r="U114" s="174" t="str">
        <f t="shared" si="4"/>
        <v>BRI</v>
      </c>
      <c r="V114" s="174">
        <f>WEEKDAY(Table1[[#This Row],[FLIGHT_DATE]],2)</f>
        <v>6</v>
      </c>
      <c r="W114" s="174">
        <f>Table1[[#This Row],[FLIGHT_DATE]]-Table1[[#This Row],[DATE_BOOKED]]</f>
        <v>249</v>
      </c>
    </row>
    <row r="115" spans="1:23" x14ac:dyDescent="0.35">
      <c r="A115" s="173">
        <v>45650</v>
      </c>
      <c r="B115" s="174" t="s">
        <v>313</v>
      </c>
      <c r="C115" s="66" t="s">
        <v>160</v>
      </c>
      <c r="E115" s="174"/>
      <c r="F115" s="174" t="s">
        <v>54</v>
      </c>
      <c r="G115" s="174" t="s">
        <v>10</v>
      </c>
      <c r="H115" s="174" t="s">
        <v>89</v>
      </c>
      <c r="I115" s="175" t="s">
        <v>26</v>
      </c>
      <c r="J115" s="173">
        <v>45906</v>
      </c>
      <c r="K115" s="176">
        <v>20</v>
      </c>
      <c r="L115" s="177">
        <v>20</v>
      </c>
      <c r="M115" s="178">
        <v>190</v>
      </c>
      <c r="N115" s="126">
        <v>0</v>
      </c>
      <c r="O115" s="126">
        <v>0</v>
      </c>
      <c r="P115" s="179">
        <f>SUM(Table1[[#This Row],[BASE_FARE]:[SURCHARGES]])*Table1[[#This Row],[SEATS_BOOKED]]</f>
        <v>3800</v>
      </c>
      <c r="Q115" s="167" t="s">
        <v>161</v>
      </c>
      <c r="R115" s="176" t="s">
        <v>384</v>
      </c>
      <c r="S115" s="174" t="str">
        <f>LEFT(Table1[[#This Row],[SECTOR]],3)</f>
        <v>BRI</v>
      </c>
      <c r="T115" s="174" t="str">
        <f>RIGHT(Table1[[#This Row],[SECTOR]],3)</f>
        <v>SSH</v>
      </c>
      <c r="U115" s="174" t="str">
        <f t="shared" si="4"/>
        <v>BRI</v>
      </c>
      <c r="V115" s="174">
        <f>WEEKDAY(Table1[[#This Row],[FLIGHT_DATE]],2)</f>
        <v>6</v>
      </c>
      <c r="W115" s="174">
        <f>Table1[[#This Row],[FLIGHT_DATE]]-Table1[[#This Row],[DATE_BOOKED]]</f>
        <v>256</v>
      </c>
    </row>
    <row r="116" spans="1:23" x14ac:dyDescent="0.35">
      <c r="A116" s="173">
        <v>45650</v>
      </c>
      <c r="B116" s="174" t="s">
        <v>313</v>
      </c>
      <c r="C116" s="66" t="s">
        <v>160</v>
      </c>
      <c r="E116" s="174"/>
      <c r="F116" s="174" t="s">
        <v>54</v>
      </c>
      <c r="G116" s="174" t="s">
        <v>10</v>
      </c>
      <c r="H116" s="174" t="s">
        <v>89</v>
      </c>
      <c r="I116" s="175" t="s">
        <v>26</v>
      </c>
      <c r="J116" s="173">
        <v>45913</v>
      </c>
      <c r="K116" s="176">
        <v>20</v>
      </c>
      <c r="L116" s="177">
        <v>20</v>
      </c>
      <c r="M116" s="178">
        <v>190</v>
      </c>
      <c r="N116" s="126">
        <v>0</v>
      </c>
      <c r="O116" s="126">
        <v>0</v>
      </c>
      <c r="P116" s="179">
        <f>SUM(Table1[[#This Row],[BASE_FARE]:[SURCHARGES]])*Table1[[#This Row],[SEATS_BOOKED]]</f>
        <v>3800</v>
      </c>
      <c r="Q116" s="167" t="s">
        <v>161</v>
      </c>
      <c r="R116" s="176" t="s">
        <v>384</v>
      </c>
      <c r="S116" s="174" t="str">
        <f>LEFT(Table1[[#This Row],[SECTOR]],3)</f>
        <v>BRI</v>
      </c>
      <c r="T116" s="174" t="str">
        <f>RIGHT(Table1[[#This Row],[SECTOR]],3)</f>
        <v>SSH</v>
      </c>
      <c r="U116" s="174" t="str">
        <f t="shared" si="4"/>
        <v>BRI</v>
      </c>
      <c r="V116" s="174">
        <f>WEEKDAY(Table1[[#This Row],[FLIGHT_DATE]],2)</f>
        <v>6</v>
      </c>
      <c r="W116" s="174">
        <f>Table1[[#This Row],[FLIGHT_DATE]]-Table1[[#This Row],[DATE_BOOKED]]</f>
        <v>263</v>
      </c>
    </row>
    <row r="117" spans="1:23" x14ac:dyDescent="0.35">
      <c r="A117" s="173">
        <v>45650</v>
      </c>
      <c r="B117" s="174" t="s">
        <v>313</v>
      </c>
      <c r="C117" s="66" t="s">
        <v>160</v>
      </c>
      <c r="E117" s="174"/>
      <c r="F117" s="174" t="s">
        <v>54</v>
      </c>
      <c r="G117" s="174" t="s">
        <v>10</v>
      </c>
      <c r="H117" s="174" t="s">
        <v>89</v>
      </c>
      <c r="I117" s="175" t="s">
        <v>26</v>
      </c>
      <c r="J117" s="173">
        <v>45920</v>
      </c>
      <c r="K117" s="176">
        <v>20</v>
      </c>
      <c r="L117" s="177">
        <v>20</v>
      </c>
      <c r="M117" s="178">
        <v>190</v>
      </c>
      <c r="N117" s="126">
        <v>0</v>
      </c>
      <c r="O117" s="126">
        <v>0</v>
      </c>
      <c r="P117" s="179">
        <f>SUM(Table1[[#This Row],[BASE_FARE]:[SURCHARGES]])*Table1[[#This Row],[SEATS_BOOKED]]</f>
        <v>3800</v>
      </c>
      <c r="Q117" s="167" t="s">
        <v>161</v>
      </c>
      <c r="R117" s="176" t="s">
        <v>384</v>
      </c>
      <c r="S117" s="174" t="str">
        <f>LEFT(Table1[[#This Row],[SECTOR]],3)</f>
        <v>BRI</v>
      </c>
      <c r="T117" s="174" t="str">
        <f>RIGHT(Table1[[#This Row],[SECTOR]],3)</f>
        <v>SSH</v>
      </c>
      <c r="U117" s="174" t="str">
        <f t="shared" si="4"/>
        <v>BRI</v>
      </c>
      <c r="V117" s="174">
        <f>WEEKDAY(Table1[[#This Row],[FLIGHT_DATE]],2)</f>
        <v>6</v>
      </c>
      <c r="W117" s="174">
        <f>Table1[[#This Row],[FLIGHT_DATE]]-Table1[[#This Row],[DATE_BOOKED]]</f>
        <v>270</v>
      </c>
    </row>
    <row r="118" spans="1:23" x14ac:dyDescent="0.35">
      <c r="A118" s="173">
        <v>45650</v>
      </c>
      <c r="B118" s="174" t="s">
        <v>313</v>
      </c>
      <c r="C118" s="66" t="s">
        <v>160</v>
      </c>
      <c r="E118" s="174"/>
      <c r="F118" s="174" t="s">
        <v>54</v>
      </c>
      <c r="G118" s="174" t="s">
        <v>10</v>
      </c>
      <c r="H118" s="174" t="s">
        <v>89</v>
      </c>
      <c r="I118" s="175" t="s">
        <v>26</v>
      </c>
      <c r="J118" s="173">
        <v>45927</v>
      </c>
      <c r="K118" s="176">
        <v>20</v>
      </c>
      <c r="L118" s="177">
        <v>20</v>
      </c>
      <c r="M118" s="178">
        <v>190</v>
      </c>
      <c r="N118" s="126">
        <v>0</v>
      </c>
      <c r="O118" s="126">
        <v>0</v>
      </c>
      <c r="P118" s="179">
        <f>SUM(Table1[[#This Row],[BASE_FARE]:[SURCHARGES]])*Table1[[#This Row],[SEATS_BOOKED]]</f>
        <v>3800</v>
      </c>
      <c r="Q118" s="167" t="s">
        <v>161</v>
      </c>
      <c r="R118" s="176" t="s">
        <v>384</v>
      </c>
      <c r="S118" s="174" t="str">
        <f>LEFT(Table1[[#This Row],[SECTOR]],3)</f>
        <v>BRI</v>
      </c>
      <c r="T118" s="174" t="str">
        <f>RIGHT(Table1[[#This Row],[SECTOR]],3)</f>
        <v>SSH</v>
      </c>
      <c r="U118" s="174" t="str">
        <f t="shared" si="4"/>
        <v>BRI</v>
      </c>
      <c r="V118" s="174">
        <f>WEEKDAY(Table1[[#This Row],[FLIGHT_DATE]],2)</f>
        <v>6</v>
      </c>
      <c r="W118" s="174">
        <f>Table1[[#This Row],[FLIGHT_DATE]]-Table1[[#This Row],[DATE_BOOKED]]</f>
        <v>277</v>
      </c>
    </row>
    <row r="119" spans="1:23" x14ac:dyDescent="0.35">
      <c r="A119" s="173">
        <v>45650</v>
      </c>
      <c r="B119" s="174" t="s">
        <v>313</v>
      </c>
      <c r="C119" s="66" t="s">
        <v>160</v>
      </c>
      <c r="E119" s="174"/>
      <c r="F119" s="174" t="s">
        <v>54</v>
      </c>
      <c r="G119" s="174" t="s">
        <v>10</v>
      </c>
      <c r="H119" s="174" t="s">
        <v>89</v>
      </c>
      <c r="I119" s="175" t="s">
        <v>26</v>
      </c>
      <c r="J119" s="173">
        <v>45934</v>
      </c>
      <c r="K119" s="176">
        <v>20</v>
      </c>
      <c r="L119" s="177">
        <v>20</v>
      </c>
      <c r="M119" s="178">
        <v>190</v>
      </c>
      <c r="N119" s="126">
        <v>0</v>
      </c>
      <c r="O119" s="126">
        <v>0</v>
      </c>
      <c r="P119" s="179">
        <f>SUM(Table1[[#This Row],[BASE_FARE]:[SURCHARGES]])*Table1[[#This Row],[SEATS_BOOKED]]</f>
        <v>3800</v>
      </c>
      <c r="Q119" s="167" t="s">
        <v>161</v>
      </c>
      <c r="R119" s="176" t="s">
        <v>384</v>
      </c>
      <c r="S119" s="174" t="str">
        <f>LEFT(Table1[[#This Row],[SECTOR]],3)</f>
        <v>BRI</v>
      </c>
      <c r="T119" s="174" t="str">
        <f>RIGHT(Table1[[#This Row],[SECTOR]],3)</f>
        <v>SSH</v>
      </c>
      <c r="U119" s="174" t="str">
        <f t="shared" si="4"/>
        <v>BRI</v>
      </c>
      <c r="V119" s="174">
        <f>WEEKDAY(Table1[[#This Row],[FLIGHT_DATE]],2)</f>
        <v>6</v>
      </c>
      <c r="W119" s="174">
        <f>Table1[[#This Row],[FLIGHT_DATE]]-Table1[[#This Row],[DATE_BOOKED]]</f>
        <v>284</v>
      </c>
    </row>
    <row r="120" spans="1:23" x14ac:dyDescent="0.35">
      <c r="A120" s="173">
        <v>45650</v>
      </c>
      <c r="B120" s="174" t="s">
        <v>313</v>
      </c>
      <c r="C120" s="66" t="s">
        <v>160</v>
      </c>
      <c r="E120" s="174"/>
      <c r="F120" s="174" t="s">
        <v>54</v>
      </c>
      <c r="G120" s="174" t="s">
        <v>10</v>
      </c>
      <c r="H120" s="174" t="s">
        <v>89</v>
      </c>
      <c r="I120" s="175" t="s">
        <v>26</v>
      </c>
      <c r="J120" s="173">
        <v>45941</v>
      </c>
      <c r="K120" s="176">
        <v>20</v>
      </c>
      <c r="L120" s="177">
        <v>20</v>
      </c>
      <c r="M120" s="178">
        <v>190</v>
      </c>
      <c r="N120" s="126">
        <v>0</v>
      </c>
      <c r="O120" s="126">
        <v>0</v>
      </c>
      <c r="P120" s="179">
        <f>SUM(Table1[[#This Row],[BASE_FARE]:[SURCHARGES]])*Table1[[#This Row],[SEATS_BOOKED]]</f>
        <v>3800</v>
      </c>
      <c r="Q120" s="167" t="s">
        <v>161</v>
      </c>
      <c r="R120" s="176" t="s">
        <v>384</v>
      </c>
      <c r="S120" s="174" t="str">
        <f>LEFT(Table1[[#This Row],[SECTOR]],3)</f>
        <v>BRI</v>
      </c>
      <c r="T120" s="174" t="str">
        <f>RIGHT(Table1[[#This Row],[SECTOR]],3)</f>
        <v>SSH</v>
      </c>
      <c r="U120" s="174" t="str">
        <f t="shared" si="4"/>
        <v>BRI</v>
      </c>
      <c r="V120" s="174">
        <f>WEEKDAY(Table1[[#This Row],[FLIGHT_DATE]],2)</f>
        <v>6</v>
      </c>
      <c r="W120" s="174">
        <f>Table1[[#This Row],[FLIGHT_DATE]]-Table1[[#This Row],[DATE_BOOKED]]</f>
        <v>291</v>
      </c>
    </row>
    <row r="121" spans="1:23" x14ac:dyDescent="0.35">
      <c r="A121" s="173">
        <v>45650</v>
      </c>
      <c r="B121" s="174" t="s">
        <v>313</v>
      </c>
      <c r="C121" s="66" t="s">
        <v>160</v>
      </c>
      <c r="E121" s="174"/>
      <c r="F121" s="174" t="s">
        <v>54</v>
      </c>
      <c r="G121" s="174" t="s">
        <v>10</v>
      </c>
      <c r="H121" s="174" t="s">
        <v>89</v>
      </c>
      <c r="I121" s="175" t="s">
        <v>26</v>
      </c>
      <c r="J121" s="173">
        <v>45948</v>
      </c>
      <c r="K121" s="176">
        <v>20</v>
      </c>
      <c r="L121" s="177">
        <v>20</v>
      </c>
      <c r="M121" s="178">
        <v>190</v>
      </c>
      <c r="N121" s="126">
        <v>0</v>
      </c>
      <c r="O121" s="126">
        <v>0</v>
      </c>
      <c r="P121" s="179">
        <f>SUM(Table1[[#This Row],[BASE_FARE]:[SURCHARGES]])*Table1[[#This Row],[SEATS_BOOKED]]</f>
        <v>3800</v>
      </c>
      <c r="Q121" s="167" t="s">
        <v>161</v>
      </c>
      <c r="R121" s="176" t="s">
        <v>384</v>
      </c>
      <c r="S121" s="174" t="str">
        <f>LEFT(Table1[[#This Row],[SECTOR]],3)</f>
        <v>BRI</v>
      </c>
      <c r="T121" s="174" t="str">
        <f>RIGHT(Table1[[#This Row],[SECTOR]],3)</f>
        <v>SSH</v>
      </c>
      <c r="U121" s="174" t="str">
        <f t="shared" si="4"/>
        <v>BRI</v>
      </c>
      <c r="V121" s="174">
        <f>WEEKDAY(Table1[[#This Row],[FLIGHT_DATE]],2)</f>
        <v>6</v>
      </c>
      <c r="W121" s="174">
        <f>Table1[[#This Row],[FLIGHT_DATE]]-Table1[[#This Row],[DATE_BOOKED]]</f>
        <v>298</v>
      </c>
    </row>
    <row r="122" spans="1:23" x14ac:dyDescent="0.35">
      <c r="A122" s="173">
        <v>45650</v>
      </c>
      <c r="B122" s="174" t="s">
        <v>313</v>
      </c>
      <c r="C122" s="66" t="s">
        <v>160</v>
      </c>
      <c r="E122" s="174"/>
      <c r="F122" s="174" t="s">
        <v>54</v>
      </c>
      <c r="G122" s="174" t="s">
        <v>10</v>
      </c>
      <c r="H122" s="174" t="s">
        <v>89</v>
      </c>
      <c r="I122" s="175" t="s">
        <v>26</v>
      </c>
      <c r="J122" s="173">
        <v>45955</v>
      </c>
      <c r="K122" s="176">
        <v>20</v>
      </c>
      <c r="L122" s="177">
        <v>20</v>
      </c>
      <c r="M122" s="178">
        <v>190</v>
      </c>
      <c r="N122" s="126">
        <v>0</v>
      </c>
      <c r="O122" s="126">
        <v>0</v>
      </c>
      <c r="P122" s="179">
        <f>SUM(Table1[[#This Row],[BASE_FARE]:[SURCHARGES]])*Table1[[#This Row],[SEATS_BOOKED]]</f>
        <v>3800</v>
      </c>
      <c r="Q122" s="167" t="s">
        <v>161</v>
      </c>
      <c r="R122" s="176" t="s">
        <v>384</v>
      </c>
      <c r="S122" s="174" t="str">
        <f>LEFT(Table1[[#This Row],[SECTOR]],3)</f>
        <v>BRI</v>
      </c>
      <c r="T122" s="174" t="str">
        <f>RIGHT(Table1[[#This Row],[SECTOR]],3)</f>
        <v>SSH</v>
      </c>
      <c r="U122" s="174" t="str">
        <f t="shared" si="4"/>
        <v>BRI</v>
      </c>
      <c r="V122" s="174">
        <f>WEEKDAY(Table1[[#This Row],[FLIGHT_DATE]],2)</f>
        <v>6</v>
      </c>
      <c r="W122" s="174">
        <f>Table1[[#This Row],[FLIGHT_DATE]]-Table1[[#This Row],[DATE_BOOKED]]</f>
        <v>305</v>
      </c>
    </row>
    <row r="123" spans="1:23" x14ac:dyDescent="0.35">
      <c r="A123" s="173">
        <v>45650</v>
      </c>
      <c r="B123" s="174" t="s">
        <v>313</v>
      </c>
      <c r="C123" s="66" t="s">
        <v>160</v>
      </c>
      <c r="E123" s="174"/>
      <c r="F123" s="174" t="s">
        <v>54</v>
      </c>
      <c r="G123" s="174" t="s">
        <v>10</v>
      </c>
      <c r="H123" s="174" t="s">
        <v>89</v>
      </c>
      <c r="I123" s="175" t="s">
        <v>26</v>
      </c>
      <c r="J123" s="173">
        <v>45962</v>
      </c>
      <c r="K123" s="176">
        <v>20</v>
      </c>
      <c r="L123" s="177">
        <v>20</v>
      </c>
      <c r="M123" s="178">
        <v>190</v>
      </c>
      <c r="N123" s="126">
        <v>0</v>
      </c>
      <c r="O123" s="126">
        <v>0</v>
      </c>
      <c r="P123" s="179">
        <f>SUM(Table1[[#This Row],[BASE_FARE]:[SURCHARGES]])*Table1[[#This Row],[SEATS_BOOKED]]</f>
        <v>3800</v>
      </c>
      <c r="Q123" s="167" t="s">
        <v>161</v>
      </c>
      <c r="R123" s="176" t="s">
        <v>384</v>
      </c>
      <c r="S123" s="174" t="str">
        <f>LEFT(Table1[[#This Row],[SECTOR]],3)</f>
        <v>BRI</v>
      </c>
      <c r="T123" s="174" t="str">
        <f>RIGHT(Table1[[#This Row],[SECTOR]],3)</f>
        <v>SSH</v>
      </c>
      <c r="U123" s="174" t="str">
        <f t="shared" si="4"/>
        <v>BRI</v>
      </c>
      <c r="V123" s="174">
        <f>WEEKDAY(Table1[[#This Row],[FLIGHT_DATE]],2)</f>
        <v>6</v>
      </c>
      <c r="W123" s="174">
        <f>Table1[[#This Row],[FLIGHT_DATE]]-Table1[[#This Row],[DATE_BOOKED]]</f>
        <v>312</v>
      </c>
    </row>
    <row r="124" spans="1:23" x14ac:dyDescent="0.35">
      <c r="A124" s="173">
        <v>45650</v>
      </c>
      <c r="B124" s="174" t="s">
        <v>313</v>
      </c>
      <c r="C124" s="66" t="s">
        <v>160</v>
      </c>
      <c r="E124" s="174"/>
      <c r="F124" s="174" t="s">
        <v>54</v>
      </c>
      <c r="G124" s="174" t="s">
        <v>10</v>
      </c>
      <c r="H124" s="174" t="s">
        <v>89</v>
      </c>
      <c r="I124" s="175" t="s">
        <v>26</v>
      </c>
      <c r="J124" s="173">
        <v>45969</v>
      </c>
      <c r="K124" s="176">
        <v>20</v>
      </c>
      <c r="L124" s="177">
        <v>20</v>
      </c>
      <c r="M124" s="178">
        <v>190</v>
      </c>
      <c r="N124" s="126">
        <v>0</v>
      </c>
      <c r="O124" s="126">
        <v>0</v>
      </c>
      <c r="P124" s="179">
        <f>SUM(Table1[[#This Row],[BASE_FARE]:[SURCHARGES]])*Table1[[#This Row],[SEATS_BOOKED]]</f>
        <v>3800</v>
      </c>
      <c r="Q124" s="167" t="s">
        <v>161</v>
      </c>
      <c r="R124" s="176" t="s">
        <v>384</v>
      </c>
      <c r="S124" s="174" t="str">
        <f>LEFT(Table1[[#This Row],[SECTOR]],3)</f>
        <v>BRI</v>
      </c>
      <c r="T124" s="174" t="str">
        <f>RIGHT(Table1[[#This Row],[SECTOR]],3)</f>
        <v>SSH</v>
      </c>
      <c r="U124" s="174" t="str">
        <f t="shared" si="4"/>
        <v>BRI</v>
      </c>
      <c r="V124" s="174">
        <f>WEEKDAY(Table1[[#This Row],[FLIGHT_DATE]],2)</f>
        <v>6</v>
      </c>
      <c r="W124" s="174">
        <f>Table1[[#This Row],[FLIGHT_DATE]]-Table1[[#This Row],[DATE_BOOKED]]</f>
        <v>319</v>
      </c>
    </row>
    <row r="125" spans="1:23" x14ac:dyDescent="0.35">
      <c r="A125" s="173">
        <v>45650</v>
      </c>
      <c r="B125" s="174" t="s">
        <v>313</v>
      </c>
      <c r="C125" s="66" t="s">
        <v>160</v>
      </c>
      <c r="E125" s="174"/>
      <c r="F125" s="174" t="s">
        <v>54</v>
      </c>
      <c r="G125" s="174" t="s">
        <v>10</v>
      </c>
      <c r="H125" s="174" t="s">
        <v>89</v>
      </c>
      <c r="I125" s="175" t="s">
        <v>26</v>
      </c>
      <c r="J125" s="173">
        <v>45976</v>
      </c>
      <c r="K125" s="176">
        <v>20</v>
      </c>
      <c r="L125" s="177">
        <v>20</v>
      </c>
      <c r="M125" s="178">
        <v>190</v>
      </c>
      <c r="N125" s="126">
        <v>0</v>
      </c>
      <c r="O125" s="126">
        <v>0</v>
      </c>
      <c r="P125" s="179">
        <f>SUM(Table1[[#This Row],[BASE_FARE]:[SURCHARGES]])*Table1[[#This Row],[SEATS_BOOKED]]</f>
        <v>3800</v>
      </c>
      <c r="Q125" s="167" t="s">
        <v>161</v>
      </c>
      <c r="R125" s="176" t="s">
        <v>384</v>
      </c>
      <c r="S125" s="174" t="str">
        <f>LEFT(Table1[[#This Row],[SECTOR]],3)</f>
        <v>BRI</v>
      </c>
      <c r="T125" s="174" t="str">
        <f>RIGHT(Table1[[#This Row],[SECTOR]],3)</f>
        <v>SSH</v>
      </c>
      <c r="U125" s="174" t="str">
        <f t="shared" si="4"/>
        <v>BRI</v>
      </c>
      <c r="V125" s="174">
        <f>WEEKDAY(Table1[[#This Row],[FLIGHT_DATE]],2)</f>
        <v>6</v>
      </c>
      <c r="W125" s="174">
        <f>Table1[[#This Row],[FLIGHT_DATE]]-Table1[[#This Row],[DATE_BOOKED]]</f>
        <v>326</v>
      </c>
    </row>
    <row r="126" spans="1:23" x14ac:dyDescent="0.35">
      <c r="A126" s="173">
        <v>45650</v>
      </c>
      <c r="B126" s="174" t="s">
        <v>313</v>
      </c>
      <c r="C126" s="66" t="s">
        <v>160</v>
      </c>
      <c r="E126" s="174"/>
      <c r="F126" s="174" t="s">
        <v>54</v>
      </c>
      <c r="G126" s="174" t="s">
        <v>10</v>
      </c>
      <c r="H126" s="174" t="s">
        <v>89</v>
      </c>
      <c r="I126" s="175" t="s">
        <v>26</v>
      </c>
      <c r="J126" s="173">
        <v>45983</v>
      </c>
      <c r="K126" s="176">
        <v>20</v>
      </c>
      <c r="L126" s="177">
        <v>20</v>
      </c>
      <c r="M126" s="178">
        <v>190</v>
      </c>
      <c r="N126" s="126">
        <v>0</v>
      </c>
      <c r="O126" s="126">
        <v>0</v>
      </c>
      <c r="P126" s="179">
        <f>SUM(Table1[[#This Row],[BASE_FARE]:[SURCHARGES]])*Table1[[#This Row],[SEATS_BOOKED]]</f>
        <v>3800</v>
      </c>
      <c r="Q126" s="167" t="s">
        <v>161</v>
      </c>
      <c r="R126" s="176" t="s">
        <v>384</v>
      </c>
      <c r="S126" s="174" t="str">
        <f>LEFT(Table1[[#This Row],[SECTOR]],3)</f>
        <v>BRI</v>
      </c>
      <c r="T126" s="174" t="str">
        <f>RIGHT(Table1[[#This Row],[SECTOR]],3)</f>
        <v>SSH</v>
      </c>
      <c r="U126" s="174" t="str">
        <f t="shared" si="4"/>
        <v>BRI</v>
      </c>
      <c r="V126" s="174">
        <f>WEEKDAY(Table1[[#This Row],[FLIGHT_DATE]],2)</f>
        <v>6</v>
      </c>
      <c r="W126" s="174">
        <f>Table1[[#This Row],[FLIGHT_DATE]]-Table1[[#This Row],[DATE_BOOKED]]</f>
        <v>333</v>
      </c>
    </row>
    <row r="127" spans="1:23" x14ac:dyDescent="0.35">
      <c r="A127" s="173">
        <v>45650</v>
      </c>
      <c r="B127" s="174" t="s">
        <v>313</v>
      </c>
      <c r="C127" s="66" t="s">
        <v>160</v>
      </c>
      <c r="E127" s="174"/>
      <c r="F127" s="174" t="s">
        <v>54</v>
      </c>
      <c r="G127" s="174" t="s">
        <v>10</v>
      </c>
      <c r="H127" s="174" t="s">
        <v>89</v>
      </c>
      <c r="I127" s="175" t="s">
        <v>26</v>
      </c>
      <c r="J127" s="173">
        <v>46011</v>
      </c>
      <c r="K127" s="176">
        <v>40</v>
      </c>
      <c r="L127" s="177">
        <v>40</v>
      </c>
      <c r="M127" s="178">
        <v>225</v>
      </c>
      <c r="N127" s="126">
        <v>0</v>
      </c>
      <c r="O127" s="126">
        <v>0</v>
      </c>
      <c r="P127" s="179">
        <f>SUM(Table1[[#This Row],[BASE_FARE]:[SURCHARGES]])*Table1[[#This Row],[SEATS_BOOKED]]</f>
        <v>9000</v>
      </c>
      <c r="Q127" s="167" t="s">
        <v>161</v>
      </c>
      <c r="R127" s="176" t="s">
        <v>384</v>
      </c>
      <c r="S127" s="174" t="str">
        <f>LEFT(Table1[[#This Row],[SECTOR]],3)</f>
        <v>BRI</v>
      </c>
      <c r="T127" s="174" t="str">
        <f>RIGHT(Table1[[#This Row],[SECTOR]],3)</f>
        <v>SSH</v>
      </c>
      <c r="U127" s="174" t="str">
        <f t="shared" si="4"/>
        <v>BRI</v>
      </c>
      <c r="V127" s="174">
        <f>WEEKDAY(Table1[[#This Row],[FLIGHT_DATE]],2)</f>
        <v>6</v>
      </c>
      <c r="W127" s="174">
        <f>Table1[[#This Row],[FLIGHT_DATE]]-Table1[[#This Row],[DATE_BOOKED]]</f>
        <v>361</v>
      </c>
    </row>
    <row r="128" spans="1:23" x14ac:dyDescent="0.35">
      <c r="A128" s="173">
        <v>45650</v>
      </c>
      <c r="B128" s="174" t="s">
        <v>313</v>
      </c>
      <c r="C128" s="66" t="s">
        <v>160</v>
      </c>
      <c r="E128" s="174"/>
      <c r="F128" s="174" t="s">
        <v>54</v>
      </c>
      <c r="G128" s="174" t="s">
        <v>10</v>
      </c>
      <c r="H128" s="174" t="s">
        <v>89</v>
      </c>
      <c r="I128" s="175" t="s">
        <v>26</v>
      </c>
      <c r="J128" s="173">
        <v>46018</v>
      </c>
      <c r="K128" s="176">
        <v>40</v>
      </c>
      <c r="L128" s="177">
        <v>40</v>
      </c>
      <c r="M128" s="178">
        <v>225</v>
      </c>
      <c r="N128" s="126">
        <v>0</v>
      </c>
      <c r="O128" s="126">
        <v>0</v>
      </c>
      <c r="P128" s="179">
        <f>SUM(Table1[[#This Row],[BASE_FARE]:[SURCHARGES]])*Table1[[#This Row],[SEATS_BOOKED]]</f>
        <v>9000</v>
      </c>
      <c r="Q128" s="167" t="s">
        <v>161</v>
      </c>
      <c r="R128" s="176" t="s">
        <v>384</v>
      </c>
      <c r="S128" s="174" t="str">
        <f>LEFT(Table1[[#This Row],[SECTOR]],3)</f>
        <v>BRI</v>
      </c>
      <c r="T128" s="174" t="str">
        <f>RIGHT(Table1[[#This Row],[SECTOR]],3)</f>
        <v>SSH</v>
      </c>
      <c r="U128" s="174" t="str">
        <f t="shared" si="4"/>
        <v>BRI</v>
      </c>
      <c r="V128" s="174">
        <f>WEEKDAY(Table1[[#This Row],[FLIGHT_DATE]],2)</f>
        <v>6</v>
      </c>
      <c r="W128" s="174">
        <f>Table1[[#This Row],[FLIGHT_DATE]]-Table1[[#This Row],[DATE_BOOKED]]</f>
        <v>368</v>
      </c>
    </row>
    <row r="129" spans="1:23" x14ac:dyDescent="0.35">
      <c r="A129" s="173">
        <v>45650</v>
      </c>
      <c r="B129" s="174" t="s">
        <v>313</v>
      </c>
      <c r="C129" s="66" t="s">
        <v>160</v>
      </c>
      <c r="E129" s="174"/>
      <c r="F129" s="174" t="s">
        <v>54</v>
      </c>
      <c r="G129" s="174" t="s">
        <v>11</v>
      </c>
      <c r="H129" s="174" t="s">
        <v>88</v>
      </c>
      <c r="I129" s="175" t="s">
        <v>27</v>
      </c>
      <c r="J129" s="173">
        <v>45843</v>
      </c>
      <c r="K129" s="176">
        <v>20</v>
      </c>
      <c r="L129" s="177">
        <v>20</v>
      </c>
      <c r="M129" s="178">
        <v>190</v>
      </c>
      <c r="N129" s="126">
        <v>0</v>
      </c>
      <c r="O129" s="126">
        <v>0</v>
      </c>
      <c r="P129" s="179">
        <f>SUM(Table1[[#This Row],[BASE_FARE]:[SURCHARGES]])*Table1[[#This Row],[SEATS_BOOKED]]</f>
        <v>3800</v>
      </c>
      <c r="Q129" s="167" t="s">
        <v>161</v>
      </c>
      <c r="R129" s="176" t="s">
        <v>384</v>
      </c>
      <c r="S129" s="174" t="str">
        <f>LEFT(Table1[[#This Row],[SECTOR]],3)</f>
        <v>SSH</v>
      </c>
      <c r="T129" s="174" t="str">
        <f>RIGHT(Table1[[#This Row],[SECTOR]],3)</f>
        <v>BRI</v>
      </c>
      <c r="U129" s="174" t="str">
        <f t="shared" ref="U129:U152" si="5">IF(AND(S129&lt;&gt;"SSH", S129&lt;&gt;"RMF", S129&lt;&gt;"CAI", S129&lt;&gt;"HRG", S129&lt;&gt;"LXR", S129&lt;&gt;"DXB", OR(T129="SSH", T129="RMF", T129="CAI", T129="HRG", T129="LXR", T129="DXB")), S129,
    IF(AND(T129&lt;&gt;"SSH", T129&lt;&gt;"RMF", T129&lt;&gt;"CAI", T129&lt;&gt;"HRG", T129&lt;&gt;"LXR", T129&lt;&gt;"DXB", OR(S129="SSH", S129="RMF", S129="CAI", S129="HRG", S129="LXR", S129="DXB")), T129,
    "VIE"))</f>
        <v>BRI</v>
      </c>
      <c r="V129" s="174">
        <f>WEEKDAY(Table1[[#This Row],[FLIGHT_DATE]],2)</f>
        <v>6</v>
      </c>
      <c r="W129" s="174">
        <f>Table1[[#This Row],[FLIGHT_DATE]]-Table1[[#This Row],[DATE_BOOKED]]</f>
        <v>193</v>
      </c>
    </row>
    <row r="130" spans="1:23" x14ac:dyDescent="0.35">
      <c r="A130" s="173">
        <v>45650</v>
      </c>
      <c r="B130" s="174" t="s">
        <v>313</v>
      </c>
      <c r="C130" s="66" t="s">
        <v>160</v>
      </c>
      <c r="E130" s="174"/>
      <c r="F130" s="174" t="s">
        <v>54</v>
      </c>
      <c r="G130" s="174" t="s">
        <v>11</v>
      </c>
      <c r="H130" s="174" t="s">
        <v>88</v>
      </c>
      <c r="I130" s="175" t="s">
        <v>27</v>
      </c>
      <c r="J130" s="173">
        <v>45850</v>
      </c>
      <c r="K130" s="176">
        <v>20</v>
      </c>
      <c r="L130" s="177">
        <v>20</v>
      </c>
      <c r="M130" s="178">
        <v>190</v>
      </c>
      <c r="N130" s="126">
        <v>0</v>
      </c>
      <c r="O130" s="126">
        <v>0</v>
      </c>
      <c r="P130" s="179">
        <f>SUM(Table1[[#This Row],[BASE_FARE]:[SURCHARGES]])*Table1[[#This Row],[SEATS_BOOKED]]</f>
        <v>3800</v>
      </c>
      <c r="Q130" s="167" t="s">
        <v>161</v>
      </c>
      <c r="R130" s="176" t="s">
        <v>384</v>
      </c>
      <c r="S130" s="174" t="str">
        <f>LEFT(Table1[[#This Row],[SECTOR]],3)</f>
        <v>SSH</v>
      </c>
      <c r="T130" s="174" t="str">
        <f>RIGHT(Table1[[#This Row],[SECTOR]],3)</f>
        <v>BRI</v>
      </c>
      <c r="U130" s="174" t="str">
        <f t="shared" si="5"/>
        <v>BRI</v>
      </c>
      <c r="V130" s="174">
        <f>WEEKDAY(Table1[[#This Row],[FLIGHT_DATE]],2)</f>
        <v>6</v>
      </c>
      <c r="W130" s="174">
        <f>Table1[[#This Row],[FLIGHT_DATE]]-Table1[[#This Row],[DATE_BOOKED]]</f>
        <v>200</v>
      </c>
    </row>
    <row r="131" spans="1:23" x14ac:dyDescent="0.35">
      <c r="A131" s="173">
        <v>45650</v>
      </c>
      <c r="B131" s="174" t="s">
        <v>313</v>
      </c>
      <c r="C131" s="66" t="s">
        <v>160</v>
      </c>
      <c r="E131" s="174"/>
      <c r="F131" s="174" t="s">
        <v>54</v>
      </c>
      <c r="G131" s="174" t="s">
        <v>11</v>
      </c>
      <c r="H131" s="174" t="s">
        <v>88</v>
      </c>
      <c r="I131" s="175" t="s">
        <v>27</v>
      </c>
      <c r="J131" s="173">
        <v>45857</v>
      </c>
      <c r="K131" s="176">
        <v>20</v>
      </c>
      <c r="L131" s="177">
        <v>20</v>
      </c>
      <c r="M131" s="178">
        <v>190</v>
      </c>
      <c r="N131" s="126">
        <v>0</v>
      </c>
      <c r="O131" s="126">
        <v>0</v>
      </c>
      <c r="P131" s="179">
        <f>SUM(Table1[[#This Row],[BASE_FARE]:[SURCHARGES]])*Table1[[#This Row],[SEATS_BOOKED]]</f>
        <v>3800</v>
      </c>
      <c r="Q131" s="167" t="s">
        <v>161</v>
      </c>
      <c r="R131" s="176" t="s">
        <v>384</v>
      </c>
      <c r="S131" s="174" t="str">
        <f>LEFT(Table1[[#This Row],[SECTOR]],3)</f>
        <v>SSH</v>
      </c>
      <c r="T131" s="174" t="str">
        <f>RIGHT(Table1[[#This Row],[SECTOR]],3)</f>
        <v>BRI</v>
      </c>
      <c r="U131" s="174" t="str">
        <f t="shared" si="5"/>
        <v>BRI</v>
      </c>
      <c r="V131" s="174">
        <f>WEEKDAY(Table1[[#This Row],[FLIGHT_DATE]],2)</f>
        <v>6</v>
      </c>
      <c r="W131" s="174">
        <f>Table1[[#This Row],[FLIGHT_DATE]]-Table1[[#This Row],[DATE_BOOKED]]</f>
        <v>207</v>
      </c>
    </row>
    <row r="132" spans="1:23" x14ac:dyDescent="0.35">
      <c r="A132" s="173">
        <v>45650</v>
      </c>
      <c r="B132" s="174" t="s">
        <v>313</v>
      </c>
      <c r="C132" s="66" t="s">
        <v>160</v>
      </c>
      <c r="E132" s="174"/>
      <c r="F132" s="174" t="s">
        <v>54</v>
      </c>
      <c r="G132" s="174" t="s">
        <v>11</v>
      </c>
      <c r="H132" s="174" t="s">
        <v>88</v>
      </c>
      <c r="I132" s="175" t="s">
        <v>27</v>
      </c>
      <c r="J132" s="173">
        <v>45864</v>
      </c>
      <c r="K132" s="176">
        <v>20</v>
      </c>
      <c r="L132" s="177">
        <v>20</v>
      </c>
      <c r="M132" s="178">
        <v>190</v>
      </c>
      <c r="N132" s="126">
        <v>0</v>
      </c>
      <c r="O132" s="126">
        <v>0</v>
      </c>
      <c r="P132" s="179">
        <f>SUM(Table1[[#This Row],[BASE_FARE]:[SURCHARGES]])*Table1[[#This Row],[SEATS_BOOKED]]</f>
        <v>3800</v>
      </c>
      <c r="Q132" s="167" t="s">
        <v>161</v>
      </c>
      <c r="R132" s="176" t="s">
        <v>384</v>
      </c>
      <c r="S132" s="174" t="str">
        <f>LEFT(Table1[[#This Row],[SECTOR]],3)</f>
        <v>SSH</v>
      </c>
      <c r="T132" s="174" t="str">
        <f>RIGHT(Table1[[#This Row],[SECTOR]],3)</f>
        <v>BRI</v>
      </c>
      <c r="U132" s="174" t="str">
        <f t="shared" si="5"/>
        <v>BRI</v>
      </c>
      <c r="V132" s="174">
        <f>WEEKDAY(Table1[[#This Row],[FLIGHT_DATE]],2)</f>
        <v>6</v>
      </c>
      <c r="W132" s="174">
        <f>Table1[[#This Row],[FLIGHT_DATE]]-Table1[[#This Row],[DATE_BOOKED]]</f>
        <v>214</v>
      </c>
    </row>
    <row r="133" spans="1:23" x14ac:dyDescent="0.35">
      <c r="A133" s="173">
        <v>45650</v>
      </c>
      <c r="B133" s="174" t="s">
        <v>313</v>
      </c>
      <c r="C133" s="66" t="s">
        <v>160</v>
      </c>
      <c r="E133" s="174"/>
      <c r="F133" s="174" t="s">
        <v>54</v>
      </c>
      <c r="G133" s="174" t="s">
        <v>11</v>
      </c>
      <c r="H133" s="174" t="s">
        <v>88</v>
      </c>
      <c r="I133" s="175" t="s">
        <v>27</v>
      </c>
      <c r="J133" s="173">
        <v>45871</v>
      </c>
      <c r="K133" s="176">
        <v>20</v>
      </c>
      <c r="L133" s="177">
        <v>20</v>
      </c>
      <c r="M133" s="178">
        <v>200</v>
      </c>
      <c r="N133" s="126">
        <v>0</v>
      </c>
      <c r="O133" s="126">
        <v>0</v>
      </c>
      <c r="P133" s="179">
        <f>SUM(Table1[[#This Row],[BASE_FARE]:[SURCHARGES]])*Table1[[#This Row],[SEATS_BOOKED]]</f>
        <v>4000</v>
      </c>
      <c r="Q133" s="167" t="s">
        <v>161</v>
      </c>
      <c r="R133" s="176" t="s">
        <v>384</v>
      </c>
      <c r="S133" s="174" t="str">
        <f>LEFT(Table1[[#This Row],[SECTOR]],3)</f>
        <v>SSH</v>
      </c>
      <c r="T133" s="174" t="str">
        <f>RIGHT(Table1[[#This Row],[SECTOR]],3)</f>
        <v>BRI</v>
      </c>
      <c r="U133" s="174" t="str">
        <f t="shared" si="5"/>
        <v>BRI</v>
      </c>
      <c r="V133" s="174">
        <f>WEEKDAY(Table1[[#This Row],[FLIGHT_DATE]],2)</f>
        <v>6</v>
      </c>
      <c r="W133" s="174">
        <f>Table1[[#This Row],[FLIGHT_DATE]]-Table1[[#This Row],[DATE_BOOKED]]</f>
        <v>221</v>
      </c>
    </row>
    <row r="134" spans="1:23" x14ac:dyDescent="0.35">
      <c r="A134" s="173">
        <v>45650</v>
      </c>
      <c r="B134" s="174" t="s">
        <v>313</v>
      </c>
      <c r="C134" s="66" t="s">
        <v>160</v>
      </c>
      <c r="E134" s="174"/>
      <c r="F134" s="174" t="s">
        <v>54</v>
      </c>
      <c r="G134" s="174" t="s">
        <v>11</v>
      </c>
      <c r="H134" s="174" t="s">
        <v>88</v>
      </c>
      <c r="I134" s="175" t="s">
        <v>27</v>
      </c>
      <c r="J134" s="173">
        <v>45878</v>
      </c>
      <c r="K134" s="176">
        <v>20</v>
      </c>
      <c r="L134" s="177">
        <v>20</v>
      </c>
      <c r="M134" s="178">
        <v>200</v>
      </c>
      <c r="N134" s="126">
        <v>0</v>
      </c>
      <c r="O134" s="126">
        <v>0</v>
      </c>
      <c r="P134" s="179">
        <f>SUM(Table1[[#This Row],[BASE_FARE]:[SURCHARGES]])*Table1[[#This Row],[SEATS_BOOKED]]</f>
        <v>4000</v>
      </c>
      <c r="Q134" s="167" t="s">
        <v>161</v>
      </c>
      <c r="R134" s="176" t="s">
        <v>384</v>
      </c>
      <c r="S134" s="174" t="str">
        <f>LEFT(Table1[[#This Row],[SECTOR]],3)</f>
        <v>SSH</v>
      </c>
      <c r="T134" s="174" t="str">
        <f>RIGHT(Table1[[#This Row],[SECTOR]],3)</f>
        <v>BRI</v>
      </c>
      <c r="U134" s="174" t="str">
        <f t="shared" si="5"/>
        <v>BRI</v>
      </c>
      <c r="V134" s="174">
        <f>WEEKDAY(Table1[[#This Row],[FLIGHT_DATE]],2)</f>
        <v>6</v>
      </c>
      <c r="W134" s="174">
        <f>Table1[[#This Row],[FLIGHT_DATE]]-Table1[[#This Row],[DATE_BOOKED]]</f>
        <v>228</v>
      </c>
    </row>
    <row r="135" spans="1:23" x14ac:dyDescent="0.35">
      <c r="A135" s="173">
        <v>45650</v>
      </c>
      <c r="B135" s="174" t="s">
        <v>313</v>
      </c>
      <c r="C135" s="66" t="s">
        <v>160</v>
      </c>
      <c r="E135" s="174"/>
      <c r="F135" s="174" t="s">
        <v>54</v>
      </c>
      <c r="G135" s="174" t="s">
        <v>11</v>
      </c>
      <c r="H135" s="174" t="s">
        <v>88</v>
      </c>
      <c r="I135" s="175" t="s">
        <v>27</v>
      </c>
      <c r="J135" s="173">
        <v>45885</v>
      </c>
      <c r="K135" s="176">
        <v>40</v>
      </c>
      <c r="L135" s="177">
        <v>40</v>
      </c>
      <c r="M135" s="178">
        <v>225</v>
      </c>
      <c r="N135" s="126">
        <v>0</v>
      </c>
      <c r="O135" s="126">
        <v>0</v>
      </c>
      <c r="P135" s="179">
        <f>SUM(Table1[[#This Row],[BASE_FARE]:[SURCHARGES]])*Table1[[#This Row],[SEATS_BOOKED]]</f>
        <v>9000</v>
      </c>
      <c r="Q135" s="167" t="s">
        <v>161</v>
      </c>
      <c r="R135" s="176" t="s">
        <v>384</v>
      </c>
      <c r="S135" s="174" t="str">
        <f>LEFT(Table1[[#This Row],[SECTOR]],3)</f>
        <v>SSH</v>
      </c>
      <c r="T135" s="174" t="str">
        <f>RIGHT(Table1[[#This Row],[SECTOR]],3)</f>
        <v>BRI</v>
      </c>
      <c r="U135" s="174" t="str">
        <f t="shared" si="5"/>
        <v>BRI</v>
      </c>
      <c r="V135" s="174">
        <f>WEEKDAY(Table1[[#This Row],[FLIGHT_DATE]],2)</f>
        <v>6</v>
      </c>
      <c r="W135" s="174">
        <f>Table1[[#This Row],[FLIGHT_DATE]]-Table1[[#This Row],[DATE_BOOKED]]</f>
        <v>235</v>
      </c>
    </row>
    <row r="136" spans="1:23" x14ac:dyDescent="0.35">
      <c r="A136" s="173">
        <v>45650</v>
      </c>
      <c r="B136" s="174" t="s">
        <v>313</v>
      </c>
      <c r="C136" s="66" t="s">
        <v>160</v>
      </c>
      <c r="E136" s="174"/>
      <c r="F136" s="174" t="s">
        <v>54</v>
      </c>
      <c r="G136" s="174" t="s">
        <v>11</v>
      </c>
      <c r="H136" s="174" t="s">
        <v>88</v>
      </c>
      <c r="I136" s="175" t="s">
        <v>27</v>
      </c>
      <c r="J136" s="173">
        <v>45892</v>
      </c>
      <c r="K136" s="176">
        <v>40</v>
      </c>
      <c r="L136" s="177">
        <v>40</v>
      </c>
      <c r="M136" s="178">
        <v>225</v>
      </c>
      <c r="N136" s="126">
        <v>0</v>
      </c>
      <c r="O136" s="126">
        <v>0</v>
      </c>
      <c r="P136" s="179">
        <f>SUM(Table1[[#This Row],[BASE_FARE]:[SURCHARGES]])*Table1[[#This Row],[SEATS_BOOKED]]</f>
        <v>9000</v>
      </c>
      <c r="Q136" s="167" t="s">
        <v>161</v>
      </c>
      <c r="R136" s="176" t="s">
        <v>384</v>
      </c>
      <c r="S136" s="174" t="str">
        <f>LEFT(Table1[[#This Row],[SECTOR]],3)</f>
        <v>SSH</v>
      </c>
      <c r="T136" s="174" t="str">
        <f>RIGHT(Table1[[#This Row],[SECTOR]],3)</f>
        <v>BRI</v>
      </c>
      <c r="U136" s="174" t="str">
        <f t="shared" si="5"/>
        <v>BRI</v>
      </c>
      <c r="V136" s="174">
        <f>WEEKDAY(Table1[[#This Row],[FLIGHT_DATE]],2)</f>
        <v>6</v>
      </c>
      <c r="W136" s="174">
        <f>Table1[[#This Row],[FLIGHT_DATE]]-Table1[[#This Row],[DATE_BOOKED]]</f>
        <v>242</v>
      </c>
    </row>
    <row r="137" spans="1:23" x14ac:dyDescent="0.35">
      <c r="A137" s="173">
        <v>45650</v>
      </c>
      <c r="B137" s="174" t="s">
        <v>313</v>
      </c>
      <c r="C137" s="66" t="s">
        <v>160</v>
      </c>
      <c r="E137" s="174"/>
      <c r="F137" s="174" t="s">
        <v>54</v>
      </c>
      <c r="G137" s="174" t="s">
        <v>11</v>
      </c>
      <c r="H137" s="174" t="s">
        <v>88</v>
      </c>
      <c r="I137" s="175" t="s">
        <v>27</v>
      </c>
      <c r="J137" s="173">
        <v>45899</v>
      </c>
      <c r="K137" s="176">
        <v>40</v>
      </c>
      <c r="L137" s="177">
        <v>40</v>
      </c>
      <c r="M137" s="178">
        <v>225</v>
      </c>
      <c r="N137" s="126">
        <v>0</v>
      </c>
      <c r="O137" s="126">
        <v>0</v>
      </c>
      <c r="P137" s="179">
        <f>SUM(Table1[[#This Row],[BASE_FARE]:[SURCHARGES]])*Table1[[#This Row],[SEATS_BOOKED]]</f>
        <v>9000</v>
      </c>
      <c r="Q137" s="167" t="s">
        <v>161</v>
      </c>
      <c r="R137" s="176" t="s">
        <v>384</v>
      </c>
      <c r="S137" s="174" t="str">
        <f>LEFT(Table1[[#This Row],[SECTOR]],3)</f>
        <v>SSH</v>
      </c>
      <c r="T137" s="174" t="str">
        <f>RIGHT(Table1[[#This Row],[SECTOR]],3)</f>
        <v>BRI</v>
      </c>
      <c r="U137" s="174" t="str">
        <f t="shared" si="5"/>
        <v>BRI</v>
      </c>
      <c r="V137" s="174">
        <f>WEEKDAY(Table1[[#This Row],[FLIGHT_DATE]],2)</f>
        <v>6</v>
      </c>
      <c r="W137" s="174">
        <f>Table1[[#This Row],[FLIGHT_DATE]]-Table1[[#This Row],[DATE_BOOKED]]</f>
        <v>249</v>
      </c>
    </row>
    <row r="138" spans="1:23" x14ac:dyDescent="0.35">
      <c r="A138" s="173">
        <v>45650</v>
      </c>
      <c r="B138" s="174" t="s">
        <v>313</v>
      </c>
      <c r="C138" s="66" t="s">
        <v>160</v>
      </c>
      <c r="E138" s="174"/>
      <c r="F138" s="174" t="s">
        <v>54</v>
      </c>
      <c r="G138" s="174" t="s">
        <v>11</v>
      </c>
      <c r="H138" s="174" t="s">
        <v>88</v>
      </c>
      <c r="I138" s="175" t="s">
        <v>27</v>
      </c>
      <c r="J138" s="173">
        <v>45906</v>
      </c>
      <c r="K138" s="176">
        <v>40</v>
      </c>
      <c r="L138" s="177">
        <v>40</v>
      </c>
      <c r="M138" s="178">
        <v>225</v>
      </c>
      <c r="N138" s="126">
        <v>0</v>
      </c>
      <c r="O138" s="126">
        <v>0</v>
      </c>
      <c r="P138" s="179">
        <f>SUM(Table1[[#This Row],[BASE_FARE]:[SURCHARGES]])*Table1[[#This Row],[SEATS_BOOKED]]</f>
        <v>9000</v>
      </c>
      <c r="Q138" s="167" t="s">
        <v>161</v>
      </c>
      <c r="R138" s="176" t="s">
        <v>384</v>
      </c>
      <c r="S138" s="174" t="str">
        <f>LEFT(Table1[[#This Row],[SECTOR]],3)</f>
        <v>SSH</v>
      </c>
      <c r="T138" s="174" t="str">
        <f>RIGHT(Table1[[#This Row],[SECTOR]],3)</f>
        <v>BRI</v>
      </c>
      <c r="U138" s="174" t="str">
        <f t="shared" si="5"/>
        <v>BRI</v>
      </c>
      <c r="V138" s="174">
        <f>WEEKDAY(Table1[[#This Row],[FLIGHT_DATE]],2)</f>
        <v>6</v>
      </c>
      <c r="W138" s="174">
        <f>Table1[[#This Row],[FLIGHT_DATE]]-Table1[[#This Row],[DATE_BOOKED]]</f>
        <v>256</v>
      </c>
    </row>
    <row r="139" spans="1:23" x14ac:dyDescent="0.35">
      <c r="A139" s="173">
        <v>45650</v>
      </c>
      <c r="B139" s="174" t="s">
        <v>313</v>
      </c>
      <c r="C139" s="66" t="s">
        <v>160</v>
      </c>
      <c r="E139" s="174"/>
      <c r="F139" s="174" t="s">
        <v>54</v>
      </c>
      <c r="G139" s="174" t="s">
        <v>11</v>
      </c>
      <c r="H139" s="174" t="s">
        <v>88</v>
      </c>
      <c r="I139" s="175" t="s">
        <v>27</v>
      </c>
      <c r="J139" s="173">
        <v>45913</v>
      </c>
      <c r="K139" s="176">
        <v>20</v>
      </c>
      <c r="L139" s="177">
        <v>20</v>
      </c>
      <c r="M139" s="178">
        <v>190</v>
      </c>
      <c r="N139" s="126">
        <v>0</v>
      </c>
      <c r="O139" s="126">
        <v>0</v>
      </c>
      <c r="P139" s="179">
        <f>SUM(Table1[[#This Row],[BASE_FARE]:[SURCHARGES]])*Table1[[#This Row],[SEATS_BOOKED]]</f>
        <v>3800</v>
      </c>
      <c r="Q139" s="167" t="s">
        <v>161</v>
      </c>
      <c r="R139" s="176" t="s">
        <v>384</v>
      </c>
      <c r="S139" s="174" t="str">
        <f>LEFT(Table1[[#This Row],[SECTOR]],3)</f>
        <v>SSH</v>
      </c>
      <c r="T139" s="174" t="str">
        <f>RIGHT(Table1[[#This Row],[SECTOR]],3)</f>
        <v>BRI</v>
      </c>
      <c r="U139" s="174" t="str">
        <f t="shared" si="5"/>
        <v>BRI</v>
      </c>
      <c r="V139" s="174">
        <f>WEEKDAY(Table1[[#This Row],[FLIGHT_DATE]],2)</f>
        <v>6</v>
      </c>
      <c r="W139" s="174">
        <f>Table1[[#This Row],[FLIGHT_DATE]]-Table1[[#This Row],[DATE_BOOKED]]</f>
        <v>263</v>
      </c>
    </row>
    <row r="140" spans="1:23" x14ac:dyDescent="0.35">
      <c r="A140" s="173">
        <v>45650</v>
      </c>
      <c r="B140" s="174" t="s">
        <v>313</v>
      </c>
      <c r="C140" s="66" t="s">
        <v>160</v>
      </c>
      <c r="E140" s="174"/>
      <c r="F140" s="174" t="s">
        <v>54</v>
      </c>
      <c r="G140" s="174" t="s">
        <v>11</v>
      </c>
      <c r="H140" s="174" t="s">
        <v>88</v>
      </c>
      <c r="I140" s="175" t="s">
        <v>27</v>
      </c>
      <c r="J140" s="173">
        <v>45920</v>
      </c>
      <c r="K140" s="176">
        <v>20</v>
      </c>
      <c r="L140" s="177">
        <v>20</v>
      </c>
      <c r="M140" s="178">
        <v>190</v>
      </c>
      <c r="N140" s="126">
        <v>0</v>
      </c>
      <c r="O140" s="126">
        <v>0</v>
      </c>
      <c r="P140" s="179">
        <f>SUM(Table1[[#This Row],[BASE_FARE]:[SURCHARGES]])*Table1[[#This Row],[SEATS_BOOKED]]</f>
        <v>3800</v>
      </c>
      <c r="Q140" s="167" t="s">
        <v>161</v>
      </c>
      <c r="R140" s="176" t="s">
        <v>384</v>
      </c>
      <c r="S140" s="174" t="str">
        <f>LEFT(Table1[[#This Row],[SECTOR]],3)</f>
        <v>SSH</v>
      </c>
      <c r="T140" s="174" t="str">
        <f>RIGHT(Table1[[#This Row],[SECTOR]],3)</f>
        <v>BRI</v>
      </c>
      <c r="U140" s="174" t="str">
        <f t="shared" si="5"/>
        <v>BRI</v>
      </c>
      <c r="V140" s="174">
        <f>WEEKDAY(Table1[[#This Row],[FLIGHT_DATE]],2)</f>
        <v>6</v>
      </c>
      <c r="W140" s="174">
        <f>Table1[[#This Row],[FLIGHT_DATE]]-Table1[[#This Row],[DATE_BOOKED]]</f>
        <v>270</v>
      </c>
    </row>
    <row r="141" spans="1:23" x14ac:dyDescent="0.35">
      <c r="A141" s="173">
        <v>45650</v>
      </c>
      <c r="B141" s="174" t="s">
        <v>313</v>
      </c>
      <c r="C141" s="66" t="s">
        <v>160</v>
      </c>
      <c r="E141" s="174"/>
      <c r="F141" s="174" t="s">
        <v>54</v>
      </c>
      <c r="G141" s="174" t="s">
        <v>11</v>
      </c>
      <c r="H141" s="174" t="s">
        <v>88</v>
      </c>
      <c r="I141" s="175" t="s">
        <v>27</v>
      </c>
      <c r="J141" s="173">
        <v>45927</v>
      </c>
      <c r="K141" s="176">
        <v>20</v>
      </c>
      <c r="L141" s="177">
        <v>20</v>
      </c>
      <c r="M141" s="178">
        <v>190</v>
      </c>
      <c r="N141" s="126">
        <v>0</v>
      </c>
      <c r="O141" s="126">
        <v>0</v>
      </c>
      <c r="P141" s="179">
        <f>SUM(Table1[[#This Row],[BASE_FARE]:[SURCHARGES]])*Table1[[#This Row],[SEATS_BOOKED]]</f>
        <v>3800</v>
      </c>
      <c r="Q141" s="167" t="s">
        <v>161</v>
      </c>
      <c r="R141" s="176" t="s">
        <v>384</v>
      </c>
      <c r="S141" s="174" t="str">
        <f>LEFT(Table1[[#This Row],[SECTOR]],3)</f>
        <v>SSH</v>
      </c>
      <c r="T141" s="174" t="str">
        <f>RIGHT(Table1[[#This Row],[SECTOR]],3)</f>
        <v>BRI</v>
      </c>
      <c r="U141" s="174" t="str">
        <f t="shared" si="5"/>
        <v>BRI</v>
      </c>
      <c r="V141" s="174">
        <f>WEEKDAY(Table1[[#This Row],[FLIGHT_DATE]],2)</f>
        <v>6</v>
      </c>
      <c r="W141" s="174">
        <f>Table1[[#This Row],[FLIGHT_DATE]]-Table1[[#This Row],[DATE_BOOKED]]</f>
        <v>277</v>
      </c>
    </row>
    <row r="142" spans="1:23" x14ac:dyDescent="0.35">
      <c r="A142" s="173">
        <v>45650</v>
      </c>
      <c r="B142" s="174" t="s">
        <v>313</v>
      </c>
      <c r="C142" s="66" t="s">
        <v>160</v>
      </c>
      <c r="E142" s="174"/>
      <c r="F142" s="174" t="s">
        <v>54</v>
      </c>
      <c r="G142" s="174" t="s">
        <v>11</v>
      </c>
      <c r="H142" s="174" t="s">
        <v>88</v>
      </c>
      <c r="I142" s="175" t="s">
        <v>27</v>
      </c>
      <c r="J142" s="173">
        <v>45934</v>
      </c>
      <c r="K142" s="176">
        <v>20</v>
      </c>
      <c r="L142" s="177">
        <v>20</v>
      </c>
      <c r="M142" s="178">
        <v>190</v>
      </c>
      <c r="N142" s="126">
        <v>0</v>
      </c>
      <c r="O142" s="126">
        <v>0</v>
      </c>
      <c r="P142" s="179">
        <f>SUM(Table1[[#This Row],[BASE_FARE]:[SURCHARGES]])*Table1[[#This Row],[SEATS_BOOKED]]</f>
        <v>3800</v>
      </c>
      <c r="Q142" s="167" t="s">
        <v>161</v>
      </c>
      <c r="R142" s="176" t="s">
        <v>384</v>
      </c>
      <c r="S142" s="174" t="str">
        <f>LEFT(Table1[[#This Row],[SECTOR]],3)</f>
        <v>SSH</v>
      </c>
      <c r="T142" s="174" t="str">
        <f>RIGHT(Table1[[#This Row],[SECTOR]],3)</f>
        <v>BRI</v>
      </c>
      <c r="U142" s="174" t="str">
        <f t="shared" si="5"/>
        <v>BRI</v>
      </c>
      <c r="V142" s="174">
        <f>WEEKDAY(Table1[[#This Row],[FLIGHT_DATE]],2)</f>
        <v>6</v>
      </c>
      <c r="W142" s="174">
        <f>Table1[[#This Row],[FLIGHT_DATE]]-Table1[[#This Row],[DATE_BOOKED]]</f>
        <v>284</v>
      </c>
    </row>
    <row r="143" spans="1:23" x14ac:dyDescent="0.35">
      <c r="A143" s="173">
        <v>45650</v>
      </c>
      <c r="B143" s="174" t="s">
        <v>313</v>
      </c>
      <c r="C143" s="66" t="s">
        <v>160</v>
      </c>
      <c r="E143" s="174"/>
      <c r="F143" s="174" t="s">
        <v>54</v>
      </c>
      <c r="G143" s="174" t="s">
        <v>11</v>
      </c>
      <c r="H143" s="174" t="s">
        <v>88</v>
      </c>
      <c r="I143" s="175" t="s">
        <v>27</v>
      </c>
      <c r="J143" s="173">
        <v>45941</v>
      </c>
      <c r="K143" s="176">
        <v>20</v>
      </c>
      <c r="L143" s="177">
        <v>20</v>
      </c>
      <c r="M143" s="178">
        <v>190</v>
      </c>
      <c r="N143" s="126">
        <v>0</v>
      </c>
      <c r="O143" s="126">
        <v>0</v>
      </c>
      <c r="P143" s="179">
        <f>SUM(Table1[[#This Row],[BASE_FARE]:[SURCHARGES]])*Table1[[#This Row],[SEATS_BOOKED]]</f>
        <v>3800</v>
      </c>
      <c r="Q143" s="167" t="s">
        <v>161</v>
      </c>
      <c r="R143" s="176" t="s">
        <v>384</v>
      </c>
      <c r="S143" s="174" t="str">
        <f>LEFT(Table1[[#This Row],[SECTOR]],3)</f>
        <v>SSH</v>
      </c>
      <c r="T143" s="174" t="str">
        <f>RIGHT(Table1[[#This Row],[SECTOR]],3)</f>
        <v>BRI</v>
      </c>
      <c r="U143" s="174" t="str">
        <f t="shared" si="5"/>
        <v>BRI</v>
      </c>
      <c r="V143" s="174">
        <f>WEEKDAY(Table1[[#This Row],[FLIGHT_DATE]],2)</f>
        <v>6</v>
      </c>
      <c r="W143" s="174">
        <f>Table1[[#This Row],[FLIGHT_DATE]]-Table1[[#This Row],[DATE_BOOKED]]</f>
        <v>291</v>
      </c>
    </row>
    <row r="144" spans="1:23" x14ac:dyDescent="0.35">
      <c r="A144" s="173">
        <v>45650</v>
      </c>
      <c r="B144" s="174" t="s">
        <v>313</v>
      </c>
      <c r="C144" s="66" t="s">
        <v>160</v>
      </c>
      <c r="E144" s="174"/>
      <c r="F144" s="174" t="s">
        <v>54</v>
      </c>
      <c r="G144" s="174" t="s">
        <v>11</v>
      </c>
      <c r="H144" s="174" t="s">
        <v>88</v>
      </c>
      <c r="I144" s="175" t="s">
        <v>27</v>
      </c>
      <c r="J144" s="173">
        <v>45948</v>
      </c>
      <c r="K144" s="176">
        <v>20</v>
      </c>
      <c r="L144" s="177">
        <v>20</v>
      </c>
      <c r="M144" s="178">
        <v>190</v>
      </c>
      <c r="N144" s="126">
        <v>0</v>
      </c>
      <c r="O144" s="126">
        <v>0</v>
      </c>
      <c r="P144" s="179">
        <f>SUM(Table1[[#This Row],[BASE_FARE]:[SURCHARGES]])*Table1[[#This Row],[SEATS_BOOKED]]</f>
        <v>3800</v>
      </c>
      <c r="Q144" s="167" t="s">
        <v>161</v>
      </c>
      <c r="R144" s="176" t="s">
        <v>384</v>
      </c>
      <c r="S144" s="174" t="str">
        <f>LEFT(Table1[[#This Row],[SECTOR]],3)</f>
        <v>SSH</v>
      </c>
      <c r="T144" s="174" t="str">
        <f>RIGHT(Table1[[#This Row],[SECTOR]],3)</f>
        <v>BRI</v>
      </c>
      <c r="U144" s="174" t="str">
        <f t="shared" si="5"/>
        <v>BRI</v>
      </c>
      <c r="V144" s="174">
        <f>WEEKDAY(Table1[[#This Row],[FLIGHT_DATE]],2)</f>
        <v>6</v>
      </c>
      <c r="W144" s="174">
        <f>Table1[[#This Row],[FLIGHT_DATE]]-Table1[[#This Row],[DATE_BOOKED]]</f>
        <v>298</v>
      </c>
    </row>
    <row r="145" spans="1:23" x14ac:dyDescent="0.35">
      <c r="A145" s="173">
        <v>45650</v>
      </c>
      <c r="B145" s="174" t="s">
        <v>313</v>
      </c>
      <c r="C145" s="66" t="s">
        <v>160</v>
      </c>
      <c r="E145" s="174"/>
      <c r="F145" s="174" t="s">
        <v>54</v>
      </c>
      <c r="G145" s="174" t="s">
        <v>11</v>
      </c>
      <c r="H145" s="174" t="s">
        <v>88</v>
      </c>
      <c r="I145" s="175" t="s">
        <v>27</v>
      </c>
      <c r="J145" s="173">
        <v>45955</v>
      </c>
      <c r="K145" s="176">
        <v>20</v>
      </c>
      <c r="L145" s="177">
        <v>20</v>
      </c>
      <c r="M145" s="178">
        <v>190</v>
      </c>
      <c r="N145" s="126">
        <v>0</v>
      </c>
      <c r="O145" s="126">
        <v>0</v>
      </c>
      <c r="P145" s="179">
        <f>SUM(Table1[[#This Row],[BASE_FARE]:[SURCHARGES]])*Table1[[#This Row],[SEATS_BOOKED]]</f>
        <v>3800</v>
      </c>
      <c r="Q145" s="167" t="s">
        <v>161</v>
      </c>
      <c r="R145" s="176" t="s">
        <v>384</v>
      </c>
      <c r="S145" s="174" t="str">
        <f>LEFT(Table1[[#This Row],[SECTOR]],3)</f>
        <v>SSH</v>
      </c>
      <c r="T145" s="174" t="str">
        <f>RIGHT(Table1[[#This Row],[SECTOR]],3)</f>
        <v>BRI</v>
      </c>
      <c r="U145" s="174" t="str">
        <f t="shared" si="5"/>
        <v>BRI</v>
      </c>
      <c r="V145" s="174">
        <f>WEEKDAY(Table1[[#This Row],[FLIGHT_DATE]],2)</f>
        <v>6</v>
      </c>
      <c r="W145" s="174">
        <f>Table1[[#This Row],[FLIGHT_DATE]]-Table1[[#This Row],[DATE_BOOKED]]</f>
        <v>305</v>
      </c>
    </row>
    <row r="146" spans="1:23" x14ac:dyDescent="0.35">
      <c r="A146" s="173">
        <v>45650</v>
      </c>
      <c r="B146" s="174" t="s">
        <v>313</v>
      </c>
      <c r="C146" s="66" t="s">
        <v>160</v>
      </c>
      <c r="E146" s="174"/>
      <c r="F146" s="174" t="s">
        <v>54</v>
      </c>
      <c r="G146" s="174" t="s">
        <v>11</v>
      </c>
      <c r="H146" s="174" t="s">
        <v>88</v>
      </c>
      <c r="I146" s="175" t="s">
        <v>27</v>
      </c>
      <c r="J146" s="173">
        <v>45962</v>
      </c>
      <c r="K146" s="176">
        <v>20</v>
      </c>
      <c r="L146" s="177">
        <v>20</v>
      </c>
      <c r="M146" s="178">
        <v>190</v>
      </c>
      <c r="N146" s="126">
        <v>0</v>
      </c>
      <c r="O146" s="126">
        <v>0</v>
      </c>
      <c r="P146" s="179">
        <f>SUM(Table1[[#This Row],[BASE_FARE]:[SURCHARGES]])*Table1[[#This Row],[SEATS_BOOKED]]</f>
        <v>3800</v>
      </c>
      <c r="Q146" s="167" t="s">
        <v>161</v>
      </c>
      <c r="R146" s="176" t="s">
        <v>384</v>
      </c>
      <c r="S146" s="174" t="str">
        <f>LEFT(Table1[[#This Row],[SECTOR]],3)</f>
        <v>SSH</v>
      </c>
      <c r="T146" s="174" t="str">
        <f>RIGHT(Table1[[#This Row],[SECTOR]],3)</f>
        <v>BRI</v>
      </c>
      <c r="U146" s="174" t="str">
        <f t="shared" si="5"/>
        <v>BRI</v>
      </c>
      <c r="V146" s="174">
        <f>WEEKDAY(Table1[[#This Row],[FLIGHT_DATE]],2)</f>
        <v>6</v>
      </c>
      <c r="W146" s="174">
        <f>Table1[[#This Row],[FLIGHT_DATE]]-Table1[[#This Row],[DATE_BOOKED]]</f>
        <v>312</v>
      </c>
    </row>
    <row r="147" spans="1:23" x14ac:dyDescent="0.35">
      <c r="A147" s="173">
        <v>45650</v>
      </c>
      <c r="B147" s="174" t="s">
        <v>313</v>
      </c>
      <c r="C147" s="66" t="s">
        <v>160</v>
      </c>
      <c r="E147" s="174"/>
      <c r="F147" s="174" t="s">
        <v>54</v>
      </c>
      <c r="G147" s="174" t="s">
        <v>11</v>
      </c>
      <c r="H147" s="174" t="s">
        <v>88</v>
      </c>
      <c r="I147" s="175" t="s">
        <v>27</v>
      </c>
      <c r="J147" s="173">
        <v>45969</v>
      </c>
      <c r="K147" s="176">
        <v>20</v>
      </c>
      <c r="L147" s="177">
        <v>20</v>
      </c>
      <c r="M147" s="178">
        <v>190</v>
      </c>
      <c r="N147" s="126">
        <v>0</v>
      </c>
      <c r="O147" s="126">
        <v>0</v>
      </c>
      <c r="P147" s="179">
        <f>SUM(Table1[[#This Row],[BASE_FARE]:[SURCHARGES]])*Table1[[#This Row],[SEATS_BOOKED]]</f>
        <v>3800</v>
      </c>
      <c r="Q147" s="167" t="s">
        <v>161</v>
      </c>
      <c r="R147" s="176" t="s">
        <v>384</v>
      </c>
      <c r="S147" s="174" t="str">
        <f>LEFT(Table1[[#This Row],[SECTOR]],3)</f>
        <v>SSH</v>
      </c>
      <c r="T147" s="174" t="str">
        <f>RIGHT(Table1[[#This Row],[SECTOR]],3)</f>
        <v>BRI</v>
      </c>
      <c r="U147" s="174" t="str">
        <f t="shared" si="5"/>
        <v>BRI</v>
      </c>
      <c r="V147" s="174">
        <f>WEEKDAY(Table1[[#This Row],[FLIGHT_DATE]],2)</f>
        <v>6</v>
      </c>
      <c r="W147" s="174">
        <f>Table1[[#This Row],[FLIGHT_DATE]]-Table1[[#This Row],[DATE_BOOKED]]</f>
        <v>319</v>
      </c>
    </row>
    <row r="148" spans="1:23" x14ac:dyDescent="0.35">
      <c r="A148" s="173">
        <v>45650</v>
      </c>
      <c r="B148" s="174" t="s">
        <v>313</v>
      </c>
      <c r="C148" s="66" t="s">
        <v>160</v>
      </c>
      <c r="E148" s="174"/>
      <c r="F148" s="174" t="s">
        <v>54</v>
      </c>
      <c r="G148" s="174" t="s">
        <v>11</v>
      </c>
      <c r="H148" s="174" t="s">
        <v>88</v>
      </c>
      <c r="I148" s="175" t="s">
        <v>27</v>
      </c>
      <c r="J148" s="173">
        <v>45976</v>
      </c>
      <c r="K148" s="176">
        <v>20</v>
      </c>
      <c r="L148" s="177">
        <v>20</v>
      </c>
      <c r="M148" s="178">
        <v>190</v>
      </c>
      <c r="N148" s="126">
        <v>0</v>
      </c>
      <c r="O148" s="126">
        <v>0</v>
      </c>
      <c r="P148" s="179">
        <f>SUM(Table1[[#This Row],[BASE_FARE]:[SURCHARGES]])*Table1[[#This Row],[SEATS_BOOKED]]</f>
        <v>3800</v>
      </c>
      <c r="Q148" s="167" t="s">
        <v>161</v>
      </c>
      <c r="R148" s="176" t="s">
        <v>384</v>
      </c>
      <c r="S148" s="174" t="str">
        <f>LEFT(Table1[[#This Row],[SECTOR]],3)</f>
        <v>SSH</v>
      </c>
      <c r="T148" s="174" t="str">
        <f>RIGHT(Table1[[#This Row],[SECTOR]],3)</f>
        <v>BRI</v>
      </c>
      <c r="U148" s="174" t="str">
        <f t="shared" si="5"/>
        <v>BRI</v>
      </c>
      <c r="V148" s="174">
        <f>WEEKDAY(Table1[[#This Row],[FLIGHT_DATE]],2)</f>
        <v>6</v>
      </c>
      <c r="W148" s="174">
        <f>Table1[[#This Row],[FLIGHT_DATE]]-Table1[[#This Row],[DATE_BOOKED]]</f>
        <v>326</v>
      </c>
    </row>
    <row r="149" spans="1:23" x14ac:dyDescent="0.35">
      <c r="A149" s="173">
        <v>45650</v>
      </c>
      <c r="B149" s="174" t="s">
        <v>313</v>
      </c>
      <c r="C149" s="66" t="s">
        <v>160</v>
      </c>
      <c r="E149" s="174"/>
      <c r="F149" s="174" t="s">
        <v>54</v>
      </c>
      <c r="G149" s="174" t="s">
        <v>11</v>
      </c>
      <c r="H149" s="174" t="s">
        <v>88</v>
      </c>
      <c r="I149" s="175" t="s">
        <v>27</v>
      </c>
      <c r="J149" s="173">
        <v>45983</v>
      </c>
      <c r="K149" s="176">
        <v>20</v>
      </c>
      <c r="L149" s="177">
        <v>20</v>
      </c>
      <c r="M149" s="178">
        <v>190</v>
      </c>
      <c r="N149" s="126">
        <v>0</v>
      </c>
      <c r="O149" s="126">
        <v>0</v>
      </c>
      <c r="P149" s="179">
        <f>SUM(Table1[[#This Row],[BASE_FARE]:[SURCHARGES]])*Table1[[#This Row],[SEATS_BOOKED]]</f>
        <v>3800</v>
      </c>
      <c r="Q149" s="167" t="s">
        <v>161</v>
      </c>
      <c r="R149" s="176" t="s">
        <v>384</v>
      </c>
      <c r="S149" s="174" t="str">
        <f>LEFT(Table1[[#This Row],[SECTOR]],3)</f>
        <v>SSH</v>
      </c>
      <c r="T149" s="174" t="str">
        <f>RIGHT(Table1[[#This Row],[SECTOR]],3)</f>
        <v>BRI</v>
      </c>
      <c r="U149" s="174" t="str">
        <f t="shared" si="5"/>
        <v>BRI</v>
      </c>
      <c r="V149" s="174">
        <f>WEEKDAY(Table1[[#This Row],[FLIGHT_DATE]],2)</f>
        <v>6</v>
      </c>
      <c r="W149" s="174">
        <f>Table1[[#This Row],[FLIGHT_DATE]]-Table1[[#This Row],[DATE_BOOKED]]</f>
        <v>333</v>
      </c>
    </row>
    <row r="150" spans="1:23" x14ac:dyDescent="0.35">
      <c r="A150" s="173">
        <v>45650</v>
      </c>
      <c r="B150" s="174" t="s">
        <v>313</v>
      </c>
      <c r="C150" s="66" t="s">
        <v>160</v>
      </c>
      <c r="E150" s="174"/>
      <c r="F150" s="174" t="s">
        <v>54</v>
      </c>
      <c r="G150" s="174" t="s">
        <v>11</v>
      </c>
      <c r="H150" s="174" t="s">
        <v>88</v>
      </c>
      <c r="I150" s="175" t="s">
        <v>27</v>
      </c>
      <c r="J150" s="173">
        <v>45990</v>
      </c>
      <c r="K150" s="176">
        <v>20</v>
      </c>
      <c r="L150" s="177">
        <v>20</v>
      </c>
      <c r="M150" s="178">
        <v>190</v>
      </c>
      <c r="N150" s="126">
        <v>0</v>
      </c>
      <c r="O150" s="126">
        <v>0</v>
      </c>
      <c r="P150" s="179">
        <f>SUM(Table1[[#This Row],[BASE_FARE]:[SURCHARGES]])*Table1[[#This Row],[SEATS_BOOKED]]</f>
        <v>3800</v>
      </c>
      <c r="Q150" s="167" t="s">
        <v>161</v>
      </c>
      <c r="R150" s="176" t="s">
        <v>384</v>
      </c>
      <c r="S150" s="174" t="str">
        <f>LEFT(Table1[[#This Row],[SECTOR]],3)</f>
        <v>SSH</v>
      </c>
      <c r="T150" s="174" t="str">
        <f>RIGHT(Table1[[#This Row],[SECTOR]],3)</f>
        <v>BRI</v>
      </c>
      <c r="U150" s="174" t="str">
        <f t="shared" si="5"/>
        <v>BRI</v>
      </c>
      <c r="V150" s="174">
        <f>WEEKDAY(Table1[[#This Row],[FLIGHT_DATE]],2)</f>
        <v>6</v>
      </c>
      <c r="W150" s="174">
        <f>Table1[[#This Row],[FLIGHT_DATE]]-Table1[[#This Row],[DATE_BOOKED]]</f>
        <v>340</v>
      </c>
    </row>
    <row r="151" spans="1:23" x14ac:dyDescent="0.35">
      <c r="A151" s="173">
        <v>45650</v>
      </c>
      <c r="B151" s="174" t="s">
        <v>313</v>
      </c>
      <c r="C151" s="66" t="s">
        <v>160</v>
      </c>
      <c r="E151" s="174"/>
      <c r="F151" s="174" t="s">
        <v>54</v>
      </c>
      <c r="G151" s="174" t="s">
        <v>11</v>
      </c>
      <c r="H151" s="174" t="s">
        <v>88</v>
      </c>
      <c r="I151" s="175" t="s">
        <v>27</v>
      </c>
      <c r="J151" s="173">
        <v>46018</v>
      </c>
      <c r="K151" s="176">
        <v>40</v>
      </c>
      <c r="L151" s="177">
        <v>40</v>
      </c>
      <c r="M151" s="178">
        <v>225</v>
      </c>
      <c r="N151" s="126">
        <v>0</v>
      </c>
      <c r="O151" s="126">
        <v>0</v>
      </c>
      <c r="P151" s="179">
        <f>SUM(Table1[[#This Row],[BASE_FARE]:[SURCHARGES]])*Table1[[#This Row],[SEATS_BOOKED]]</f>
        <v>9000</v>
      </c>
      <c r="Q151" s="167" t="s">
        <v>161</v>
      </c>
      <c r="R151" s="176" t="s">
        <v>384</v>
      </c>
      <c r="S151" s="174" t="str">
        <f>LEFT(Table1[[#This Row],[SECTOR]],3)</f>
        <v>SSH</v>
      </c>
      <c r="T151" s="174" t="str">
        <f>RIGHT(Table1[[#This Row],[SECTOR]],3)</f>
        <v>BRI</v>
      </c>
      <c r="U151" s="174" t="str">
        <f t="shared" si="5"/>
        <v>BRI</v>
      </c>
      <c r="V151" s="174">
        <f>WEEKDAY(Table1[[#This Row],[FLIGHT_DATE]],2)</f>
        <v>6</v>
      </c>
      <c r="W151" s="174">
        <f>Table1[[#This Row],[FLIGHT_DATE]]-Table1[[#This Row],[DATE_BOOKED]]</f>
        <v>368</v>
      </c>
    </row>
    <row r="152" spans="1:23" x14ac:dyDescent="0.35">
      <c r="A152" s="173">
        <v>45650</v>
      </c>
      <c r="B152" s="174" t="s">
        <v>313</v>
      </c>
      <c r="C152" s="66" t="s">
        <v>160</v>
      </c>
      <c r="E152" s="174"/>
      <c r="F152" s="174" t="s">
        <v>54</v>
      </c>
      <c r="G152" s="174" t="s">
        <v>11</v>
      </c>
      <c r="H152" s="174" t="s">
        <v>88</v>
      </c>
      <c r="I152" s="175" t="s">
        <v>27</v>
      </c>
      <c r="J152" s="173">
        <v>46025</v>
      </c>
      <c r="K152" s="176">
        <v>40</v>
      </c>
      <c r="L152" s="177">
        <v>40</v>
      </c>
      <c r="M152" s="178">
        <v>225</v>
      </c>
      <c r="N152" s="126">
        <v>0</v>
      </c>
      <c r="O152" s="126">
        <v>0</v>
      </c>
      <c r="P152" s="179">
        <f>SUM(Table1[[#This Row],[BASE_FARE]:[SURCHARGES]])*Table1[[#This Row],[SEATS_BOOKED]]</f>
        <v>9000</v>
      </c>
      <c r="Q152" s="167" t="s">
        <v>161</v>
      </c>
      <c r="R152" s="176" t="s">
        <v>384</v>
      </c>
      <c r="S152" s="174" t="str">
        <f>LEFT(Table1[[#This Row],[SECTOR]],3)</f>
        <v>SSH</v>
      </c>
      <c r="T152" s="174" t="str">
        <f>RIGHT(Table1[[#This Row],[SECTOR]],3)</f>
        <v>BRI</v>
      </c>
      <c r="U152" s="174" t="str">
        <f t="shared" si="5"/>
        <v>BRI</v>
      </c>
      <c r="V152" s="174">
        <f>WEEKDAY(Table1[[#This Row],[FLIGHT_DATE]],2)</f>
        <v>6</v>
      </c>
      <c r="W152" s="174">
        <f>Table1[[#This Row],[FLIGHT_DATE]]-Table1[[#This Row],[DATE_BOOKED]]</f>
        <v>375</v>
      </c>
    </row>
    <row r="153" spans="1:23" x14ac:dyDescent="0.35">
      <c r="A153" s="180">
        <v>45667</v>
      </c>
      <c r="B153" s="181" t="s">
        <v>385</v>
      </c>
      <c r="C153" s="66" t="s">
        <v>333</v>
      </c>
      <c r="E153" s="181" t="s">
        <v>386</v>
      </c>
      <c r="F153" s="181" t="s">
        <v>56</v>
      </c>
      <c r="G153" s="181" t="s">
        <v>10</v>
      </c>
      <c r="H153" s="181" t="s">
        <v>190</v>
      </c>
      <c r="I153" s="182" t="s">
        <v>163</v>
      </c>
      <c r="J153" s="87">
        <v>45765</v>
      </c>
      <c r="K153" s="183">
        <v>2</v>
      </c>
      <c r="L153" s="184">
        <v>2</v>
      </c>
      <c r="M153" s="185">
        <v>325</v>
      </c>
      <c r="N153" s="186">
        <v>0</v>
      </c>
      <c r="O153" s="186">
        <v>0</v>
      </c>
      <c r="P153" s="187">
        <f>SUM(Table1[[#This Row],[BASE_FARE]:[SURCHARGES]])*Table1[[#This Row],[SEATS_BOOKED]]</f>
        <v>650</v>
      </c>
      <c r="Q153" s="167" t="s">
        <v>161</v>
      </c>
      <c r="R153" s="183" t="s">
        <v>335</v>
      </c>
      <c r="S153" s="181" t="str">
        <f>LEFT(Table1[[#This Row],[SECTOR]],3)</f>
        <v>MXP</v>
      </c>
      <c r="T153" s="181" t="str">
        <f>RIGHT(Table1[[#This Row],[SECTOR]],3)</f>
        <v>SSH</v>
      </c>
      <c r="U153" s="181" t="str">
        <f>IF(AND(S153&lt;&gt;"SSH", S153&lt;&gt;"RMF", S153&lt;&gt;"CAI", S153&lt;&gt;"HRG", S153&lt;&gt;"LXR", S153&lt;&gt;"DXB", OR(T153="SSH", T153="RMF", T153="CAI", T153="HRG", T153="LXR", T153="DXB")), S153,
    IF(AND(T153&lt;&gt;"SSH", T153&lt;&gt;"RMF", T153&lt;&gt;"CAI", T153&lt;&gt;"HRG", T153&lt;&gt;"LXR", T153&lt;&gt;"DXB", OR(S153="SSH", S153="RMF", S153="CAI", S153="HRG", S153="LXR", S153="DXB")), T153,
    "VIE"))</f>
        <v>MXP</v>
      </c>
      <c r="V153" s="181">
        <f>WEEKDAY(Table1[[#This Row],[FLIGHT_DATE]],2)</f>
        <v>5</v>
      </c>
      <c r="W153" s="181">
        <f>Table1[[#This Row],[FLIGHT_DATE]]-Table1[[#This Row],[DATE_BOOKED]]</f>
        <v>98</v>
      </c>
    </row>
    <row r="154" spans="1:23" x14ac:dyDescent="0.35">
      <c r="A154" s="188">
        <v>45667</v>
      </c>
      <c r="B154" s="189" t="s">
        <v>387</v>
      </c>
      <c r="C154" s="66" t="s">
        <v>333</v>
      </c>
      <c r="E154" s="189" t="s">
        <v>388</v>
      </c>
      <c r="F154" s="189" t="s">
        <v>56</v>
      </c>
      <c r="G154" s="189" t="s">
        <v>10</v>
      </c>
      <c r="H154" s="189" t="s">
        <v>191</v>
      </c>
      <c r="I154" s="190" t="s">
        <v>162</v>
      </c>
      <c r="J154" s="188">
        <v>45772</v>
      </c>
      <c r="K154" s="191">
        <v>1</v>
      </c>
      <c r="L154" s="192">
        <v>1</v>
      </c>
      <c r="M154" s="193">
        <v>151.46</v>
      </c>
      <c r="N154" s="194">
        <v>58.95</v>
      </c>
      <c r="O154" s="194">
        <v>33</v>
      </c>
      <c r="P154" s="195">
        <f>SUM(Table1[[#This Row],[BASE_FARE]:[SURCHARGES]])*Table1[[#This Row],[SEATS_BOOKED]]</f>
        <v>243.41000000000003</v>
      </c>
      <c r="Q154" s="167" t="s">
        <v>161</v>
      </c>
      <c r="R154" s="183" t="s">
        <v>335</v>
      </c>
      <c r="S154" s="189" t="str">
        <f>LEFT(Table1[[#This Row],[SECTOR]],3)</f>
        <v>SSH</v>
      </c>
      <c r="T154" s="189" t="str">
        <f>RIGHT(Table1[[#This Row],[SECTOR]],3)</f>
        <v>MXP</v>
      </c>
      <c r="U154" s="189" t="str">
        <f>IF(AND(S154&lt;&gt;"SSH", S154&lt;&gt;"RMF", S154&lt;&gt;"CAI", S154&lt;&gt;"HRG", S154&lt;&gt;"LXR", S154&lt;&gt;"DXB", OR(T154="SSH", T154="RMF", T154="CAI", T154="HRG", T154="LXR", T154="DXB")), S154,
    IF(AND(T154&lt;&gt;"SSH", T154&lt;&gt;"RMF", T154&lt;&gt;"CAI", T154&lt;&gt;"HRG", T154&lt;&gt;"LXR", T154&lt;&gt;"DXB", OR(S154="SSH", S154="RMF", S154="CAI", S154="HRG", S154="LXR", S154="DXB")), T154,
    "VIE"))</f>
        <v>MXP</v>
      </c>
      <c r="V154" s="189">
        <f>WEEKDAY(Table1[[#This Row],[FLIGHT_DATE]],2)</f>
        <v>5</v>
      </c>
      <c r="W154" s="189">
        <f>Table1[[#This Row],[FLIGHT_DATE]]-Table1[[#This Row],[DATE_BOOKED]]</f>
        <v>105</v>
      </c>
    </row>
    <row r="155" spans="1:23" x14ac:dyDescent="0.35">
      <c r="A155" s="188">
        <v>45667</v>
      </c>
      <c r="B155" s="189" t="s">
        <v>387</v>
      </c>
      <c r="C155" s="66" t="s">
        <v>333</v>
      </c>
      <c r="E155" s="189" t="s">
        <v>388</v>
      </c>
      <c r="F155" s="189" t="s">
        <v>56</v>
      </c>
      <c r="G155" s="189" t="s">
        <v>10</v>
      </c>
      <c r="H155" s="189" t="s">
        <v>191</v>
      </c>
      <c r="I155" s="190" t="s">
        <v>162</v>
      </c>
      <c r="J155" s="188">
        <v>45772</v>
      </c>
      <c r="K155" s="191">
        <v>1</v>
      </c>
      <c r="L155" s="192">
        <v>1</v>
      </c>
      <c r="M155" s="193">
        <v>151.46</v>
      </c>
      <c r="N155" s="194">
        <v>58.95</v>
      </c>
      <c r="O155" s="194">
        <v>33</v>
      </c>
      <c r="P155" s="195">
        <f>SUM(Table1[[#This Row],[BASE_FARE]:[SURCHARGES]])*Table1[[#This Row],[SEATS_BOOKED]]</f>
        <v>243.41000000000003</v>
      </c>
      <c r="Q155" s="167" t="s">
        <v>161</v>
      </c>
      <c r="R155" s="183" t="s">
        <v>335</v>
      </c>
      <c r="S155" s="189" t="str">
        <f>LEFT(Table1[[#This Row],[SECTOR]],3)</f>
        <v>SSH</v>
      </c>
      <c r="T155" s="189" t="str">
        <f>RIGHT(Table1[[#This Row],[SECTOR]],3)</f>
        <v>MXP</v>
      </c>
      <c r="U155" s="189" t="str">
        <f>IF(AND(S155&lt;&gt;"SSH", S155&lt;&gt;"RMF", S155&lt;&gt;"CAI", S155&lt;&gt;"HRG", S155&lt;&gt;"LXR", S155&lt;&gt;"DXB", OR(T155="SSH", T155="RMF", T155="CAI", T155="HRG", T155="LXR", T155="DXB")), S155,
    IF(AND(T155&lt;&gt;"SSH", T155&lt;&gt;"RMF", T155&lt;&gt;"CAI", T155&lt;&gt;"HRG", T155&lt;&gt;"LXR", T155&lt;&gt;"DXB", OR(S155="SSH", S155="RMF", S155="CAI", S155="HRG", S155="LXR", S155="DXB")), T155,
    "VIE"))</f>
        <v>MXP</v>
      </c>
      <c r="V155" s="189">
        <f>WEEKDAY(Table1[[#This Row],[FLIGHT_DATE]],2)</f>
        <v>5</v>
      </c>
      <c r="W155" s="189">
        <f>Table1[[#This Row],[FLIGHT_DATE]]-Table1[[#This Row],[DATE_BOOKED]]</f>
        <v>105</v>
      </c>
    </row>
    <row r="156" spans="1:23" x14ac:dyDescent="0.35">
      <c r="A156" s="239">
        <v>45667</v>
      </c>
      <c r="B156" s="197" t="s">
        <v>390</v>
      </c>
      <c r="C156" s="198" t="s">
        <v>333</v>
      </c>
      <c r="D156" s="198"/>
      <c r="E156" s="197" t="s">
        <v>398</v>
      </c>
      <c r="F156" s="197" t="s">
        <v>56</v>
      </c>
      <c r="G156" s="197" t="s">
        <v>10</v>
      </c>
      <c r="H156" s="197" t="s">
        <v>192</v>
      </c>
      <c r="I156" s="199" t="s">
        <v>28</v>
      </c>
      <c r="J156" s="196">
        <v>45767</v>
      </c>
      <c r="K156" s="200">
        <v>1</v>
      </c>
      <c r="L156" s="201">
        <v>1</v>
      </c>
      <c r="M156" s="202">
        <v>112.5</v>
      </c>
      <c r="N156" s="203">
        <v>34.04</v>
      </c>
      <c r="O156" s="203">
        <v>40</v>
      </c>
      <c r="P156" s="204">
        <f>SUM(Table1[[#This Row],[BASE_FARE]:[SURCHARGES]])*Table1[[#This Row],[SEATS_BOOKED]]</f>
        <v>186.54</v>
      </c>
      <c r="Q156" s="167" t="s">
        <v>161</v>
      </c>
      <c r="R156" s="183" t="s">
        <v>335</v>
      </c>
      <c r="S156" s="197" t="str">
        <f>LEFT(Table1[[#This Row],[SECTOR]],3)</f>
        <v>NAP</v>
      </c>
      <c r="T156" s="197" t="str">
        <f>RIGHT(Table1[[#This Row],[SECTOR]],3)</f>
        <v>SSH</v>
      </c>
      <c r="U156" s="197" t="str">
        <f>IF(AND(S156&lt;&gt;"SSH", S156&lt;&gt;"RMF", S156&lt;&gt;"CAI", S156&lt;&gt;"HRG", S156&lt;&gt;"LXR", S156&lt;&gt;"DXB", OR(T156="SSH", T156="RMF", T156="CAI", T156="HRG", T156="LXR", T156="DXB")), S156,
    IF(AND(T156&lt;&gt;"SSH", T156&lt;&gt;"RMF", T156&lt;&gt;"CAI", T156&lt;&gt;"HRG", T156&lt;&gt;"LXR", T156&lt;&gt;"DXB", OR(S156="SSH", S156="RMF", S156="CAI", S156="HRG", S156="LXR", S156="DXB")), T156,
    "VIE"))</f>
        <v>NAP</v>
      </c>
      <c r="V156" s="197">
        <f>WEEKDAY(Table1[[#This Row],[FLIGHT_DATE]],2)</f>
        <v>7</v>
      </c>
      <c r="W156" s="197">
        <f>Table1[[#This Row],[FLIGHT_DATE]]-Table1[[#This Row],[DATE_BOOKED]]</f>
        <v>100</v>
      </c>
    </row>
    <row r="157" spans="1:23" x14ac:dyDescent="0.35">
      <c r="A157" s="239">
        <v>45667</v>
      </c>
      <c r="B157" s="197" t="s">
        <v>390</v>
      </c>
      <c r="C157" s="198" t="s">
        <v>333</v>
      </c>
      <c r="D157" s="198"/>
      <c r="E157" s="197" t="s">
        <v>398</v>
      </c>
      <c r="F157" s="197" t="s">
        <v>56</v>
      </c>
      <c r="G157" s="197" t="s">
        <v>10</v>
      </c>
      <c r="H157" s="197" t="s">
        <v>192</v>
      </c>
      <c r="I157" s="199" t="s">
        <v>28</v>
      </c>
      <c r="J157" s="196">
        <v>45767</v>
      </c>
      <c r="K157" s="200">
        <v>1</v>
      </c>
      <c r="L157" s="201">
        <v>1</v>
      </c>
      <c r="M157" s="202">
        <v>150</v>
      </c>
      <c r="N157" s="203">
        <v>34.04</v>
      </c>
      <c r="O157" s="203">
        <v>40</v>
      </c>
      <c r="P157" s="204">
        <f>SUM(Table1[[#This Row],[BASE_FARE]:[SURCHARGES]])*Table1[[#This Row],[SEATS_BOOKED]]</f>
        <v>224.04</v>
      </c>
      <c r="Q157" s="167" t="s">
        <v>161</v>
      </c>
      <c r="R157" s="183" t="s">
        <v>335</v>
      </c>
      <c r="S157" s="197" t="str">
        <f>LEFT(Table1[[#This Row],[SECTOR]],3)</f>
        <v>NAP</v>
      </c>
      <c r="T157" s="197" t="str">
        <f>RIGHT(Table1[[#This Row],[SECTOR]],3)</f>
        <v>SSH</v>
      </c>
      <c r="U157" s="197" t="str">
        <f>IF(AND(S157&lt;&gt;"SSH", S157&lt;&gt;"RMF", S157&lt;&gt;"CAI", S157&lt;&gt;"HRG", S157&lt;&gt;"LXR", S157&lt;&gt;"DXB", OR(T157="SSH", T157="RMF", T157="CAI", T157="HRG", T157="LXR", T157="DXB")), S157,
    IF(AND(T157&lt;&gt;"SSH", T157&lt;&gt;"RMF", T157&lt;&gt;"CAI", T157&lt;&gt;"HRG", T157&lt;&gt;"LXR", T157&lt;&gt;"DXB", OR(S157="SSH", S157="RMF", S157="CAI", S157="HRG", S157="LXR", S157="DXB")), T157,
    "VIE"))</f>
        <v>NAP</v>
      </c>
      <c r="V157" s="197">
        <f>WEEKDAY(Table1[[#This Row],[FLIGHT_DATE]],2)</f>
        <v>7</v>
      </c>
      <c r="W157" s="197">
        <f>Table1[[#This Row],[FLIGHT_DATE]]-Table1[[#This Row],[DATE_BOOKED]]</f>
        <v>100</v>
      </c>
    </row>
    <row r="158" spans="1:23" x14ac:dyDescent="0.35">
      <c r="A158" s="196">
        <v>45668</v>
      </c>
      <c r="B158" s="197" t="s">
        <v>390</v>
      </c>
      <c r="C158" s="198" t="s">
        <v>333</v>
      </c>
      <c r="D158" s="198"/>
      <c r="E158" s="197" t="s">
        <v>391</v>
      </c>
      <c r="F158" s="197" t="s">
        <v>56</v>
      </c>
      <c r="G158" s="197" t="s">
        <v>10</v>
      </c>
      <c r="H158" s="197" t="s">
        <v>190</v>
      </c>
      <c r="I158" s="199" t="s">
        <v>163</v>
      </c>
      <c r="J158" s="87">
        <v>45765</v>
      </c>
      <c r="K158" s="200">
        <v>1</v>
      </c>
      <c r="L158" s="201">
        <v>1</v>
      </c>
      <c r="M158" s="202">
        <v>150</v>
      </c>
      <c r="N158" s="203">
        <v>29.31</v>
      </c>
      <c r="O158" s="203">
        <v>30</v>
      </c>
      <c r="P158" s="204">
        <f>SUM(Table1[[#This Row],[BASE_FARE]:[SURCHARGES]])*Table1[[#This Row],[SEATS_BOOKED]]</f>
        <v>209.31</v>
      </c>
      <c r="Q158" s="167" t="s">
        <v>161</v>
      </c>
      <c r="R158" s="183" t="s">
        <v>335</v>
      </c>
      <c r="S158" s="197" t="str">
        <f>LEFT(Table1[[#This Row],[SECTOR]],3)</f>
        <v>MXP</v>
      </c>
      <c r="T158" s="197" t="str">
        <f>RIGHT(Table1[[#This Row],[SECTOR]],3)</f>
        <v>SSH</v>
      </c>
      <c r="U158" s="197" t="str">
        <f t="shared" ref="U158:U167" si="6">IF(AND(S158&lt;&gt;"SSH", S158&lt;&gt;"RMF", S158&lt;&gt;"CAI", S158&lt;&gt;"HRG", S158&lt;&gt;"LXR", S158&lt;&gt;"DXB", OR(T158="SSH", T158="RMF", T158="CAI", T158="HRG", T158="LXR", T158="DXB")), S158,
    IF(AND(T158&lt;&gt;"SSH", T158&lt;&gt;"RMF", T158&lt;&gt;"CAI", T158&lt;&gt;"HRG", T158&lt;&gt;"LXR", T158&lt;&gt;"DXB", OR(S158="SSH", S158="RMF", S158="CAI", S158="HRG", S158="LXR", S158="DXB")), T158,
    "VIE"))</f>
        <v>MXP</v>
      </c>
      <c r="V158" s="197">
        <f>WEEKDAY(Table1[[#This Row],[FLIGHT_DATE]],2)</f>
        <v>5</v>
      </c>
      <c r="W158" s="197">
        <f>Table1[[#This Row],[FLIGHT_DATE]]-Table1[[#This Row],[DATE_BOOKED]]</f>
        <v>97</v>
      </c>
    </row>
    <row r="159" spans="1:23" x14ac:dyDescent="0.35">
      <c r="A159" s="196">
        <v>45668</v>
      </c>
      <c r="B159" s="197" t="s">
        <v>390</v>
      </c>
      <c r="C159" s="198" t="s">
        <v>333</v>
      </c>
      <c r="D159" s="198"/>
      <c r="E159" s="197" t="s">
        <v>391</v>
      </c>
      <c r="F159" s="197" t="s">
        <v>56</v>
      </c>
      <c r="G159" s="197" t="s">
        <v>10</v>
      </c>
      <c r="H159" s="197" t="s">
        <v>190</v>
      </c>
      <c r="I159" s="199" t="s">
        <v>163</v>
      </c>
      <c r="J159" s="87">
        <v>45765</v>
      </c>
      <c r="K159" s="200">
        <v>1</v>
      </c>
      <c r="L159" s="201">
        <v>1</v>
      </c>
      <c r="M159" s="202">
        <v>150</v>
      </c>
      <c r="N159" s="203">
        <v>29.31</v>
      </c>
      <c r="O159" s="203">
        <v>30</v>
      </c>
      <c r="P159" s="204">
        <f>SUM(Table1[[#This Row],[BASE_FARE]:[SURCHARGES]])*Table1[[#This Row],[SEATS_BOOKED]]</f>
        <v>209.31</v>
      </c>
      <c r="Q159" s="167" t="s">
        <v>161</v>
      </c>
      <c r="R159" s="183" t="s">
        <v>335</v>
      </c>
      <c r="S159" s="197" t="str">
        <f>LEFT(Table1[[#This Row],[SECTOR]],3)</f>
        <v>MXP</v>
      </c>
      <c r="T159" s="197" t="str">
        <f>RIGHT(Table1[[#This Row],[SECTOR]],3)</f>
        <v>SSH</v>
      </c>
      <c r="U159" s="197" t="str">
        <f t="shared" si="6"/>
        <v>MXP</v>
      </c>
      <c r="V159" s="197">
        <f>WEEKDAY(Table1[[#This Row],[FLIGHT_DATE]],2)</f>
        <v>5</v>
      </c>
      <c r="W159" s="197">
        <f>Table1[[#This Row],[FLIGHT_DATE]]-Table1[[#This Row],[DATE_BOOKED]]</f>
        <v>97</v>
      </c>
    </row>
    <row r="160" spans="1:23" x14ac:dyDescent="0.35">
      <c r="A160" s="196">
        <v>45668</v>
      </c>
      <c r="B160" s="197" t="s">
        <v>390</v>
      </c>
      <c r="C160" s="198" t="s">
        <v>333</v>
      </c>
      <c r="D160" s="198"/>
      <c r="E160" s="197" t="s">
        <v>391</v>
      </c>
      <c r="F160" s="197" t="s">
        <v>56</v>
      </c>
      <c r="G160" s="197" t="s">
        <v>10</v>
      </c>
      <c r="H160" s="197" t="s">
        <v>190</v>
      </c>
      <c r="I160" s="199" t="s">
        <v>163</v>
      </c>
      <c r="J160" s="196">
        <v>45765</v>
      </c>
      <c r="K160" s="200">
        <v>1</v>
      </c>
      <c r="L160" s="201">
        <v>1</v>
      </c>
      <c r="M160" s="202">
        <v>150</v>
      </c>
      <c r="N160" s="203">
        <v>29.31</v>
      </c>
      <c r="O160" s="203">
        <v>30</v>
      </c>
      <c r="P160" s="204">
        <f>SUM(Table1[[#This Row],[BASE_FARE]:[SURCHARGES]])*Table1[[#This Row],[SEATS_BOOKED]]</f>
        <v>209.31</v>
      </c>
      <c r="Q160" s="167" t="s">
        <v>161</v>
      </c>
      <c r="R160" s="183" t="s">
        <v>335</v>
      </c>
      <c r="S160" s="197" t="str">
        <f>LEFT(Table1[[#This Row],[SECTOR]],3)</f>
        <v>MXP</v>
      </c>
      <c r="T160" s="197" t="str">
        <f>RIGHT(Table1[[#This Row],[SECTOR]],3)</f>
        <v>SSH</v>
      </c>
      <c r="U160" s="197" t="str">
        <f t="shared" si="6"/>
        <v>MXP</v>
      </c>
      <c r="V160" s="197">
        <f>WEEKDAY(Table1[[#This Row],[FLIGHT_DATE]],2)</f>
        <v>5</v>
      </c>
      <c r="W160" s="197">
        <f>Table1[[#This Row],[FLIGHT_DATE]]-Table1[[#This Row],[DATE_BOOKED]]</f>
        <v>97</v>
      </c>
    </row>
    <row r="161" spans="1:23" x14ac:dyDescent="0.35">
      <c r="A161" s="196">
        <v>45668</v>
      </c>
      <c r="B161" s="197" t="s">
        <v>390</v>
      </c>
      <c r="C161" s="198" t="s">
        <v>333</v>
      </c>
      <c r="D161" s="198"/>
      <c r="E161" s="197" t="s">
        <v>391</v>
      </c>
      <c r="F161" s="197" t="s">
        <v>56</v>
      </c>
      <c r="G161" s="197" t="s">
        <v>10</v>
      </c>
      <c r="H161" s="197" t="s">
        <v>190</v>
      </c>
      <c r="I161" s="199" t="s">
        <v>163</v>
      </c>
      <c r="J161" s="196">
        <v>45765</v>
      </c>
      <c r="K161" s="200">
        <v>1</v>
      </c>
      <c r="L161" s="201">
        <v>1</v>
      </c>
      <c r="M161" s="202">
        <v>150</v>
      </c>
      <c r="N161" s="203">
        <v>29.31</v>
      </c>
      <c r="O161" s="203">
        <v>30</v>
      </c>
      <c r="P161" s="204">
        <f>SUM(Table1[[#This Row],[BASE_FARE]:[SURCHARGES]])*Table1[[#This Row],[SEATS_BOOKED]]</f>
        <v>209.31</v>
      </c>
      <c r="Q161" s="167" t="s">
        <v>161</v>
      </c>
      <c r="R161" s="183" t="s">
        <v>335</v>
      </c>
      <c r="S161" s="197" t="str">
        <f>LEFT(Table1[[#This Row],[SECTOR]],3)</f>
        <v>MXP</v>
      </c>
      <c r="T161" s="197" t="str">
        <f>RIGHT(Table1[[#This Row],[SECTOR]],3)</f>
        <v>SSH</v>
      </c>
      <c r="U161" s="197" t="str">
        <f t="shared" si="6"/>
        <v>MXP</v>
      </c>
      <c r="V161" s="197">
        <f>WEEKDAY(Table1[[#This Row],[FLIGHT_DATE]],2)</f>
        <v>5</v>
      </c>
      <c r="W161" s="197">
        <f>Table1[[#This Row],[FLIGHT_DATE]]-Table1[[#This Row],[DATE_BOOKED]]</f>
        <v>97</v>
      </c>
    </row>
    <row r="162" spans="1:23" x14ac:dyDescent="0.35">
      <c r="A162" s="210">
        <v>45669</v>
      </c>
      <c r="B162" s="205" t="s">
        <v>390</v>
      </c>
      <c r="C162" s="198" t="s">
        <v>333</v>
      </c>
      <c r="D162" s="198"/>
      <c r="E162" s="205" t="s">
        <v>393</v>
      </c>
      <c r="F162" s="205" t="s">
        <v>54</v>
      </c>
      <c r="G162" s="206" t="s">
        <v>10</v>
      </c>
      <c r="H162" s="205" t="s">
        <v>190</v>
      </c>
      <c r="I162" s="206" t="s">
        <v>163</v>
      </c>
      <c r="J162" s="210">
        <v>45765</v>
      </c>
      <c r="K162" s="207">
        <v>1</v>
      </c>
      <c r="L162" s="207">
        <v>1</v>
      </c>
      <c r="M162" s="208">
        <v>325</v>
      </c>
      <c r="N162" s="208">
        <v>29.31</v>
      </c>
      <c r="O162" s="208">
        <v>30</v>
      </c>
      <c r="P162" s="204">
        <f>SUM(Table1[[#This Row],[BASE_FARE]:[SURCHARGES]])*Table1[[#This Row],[SEATS_BOOKED]]</f>
        <v>384.31</v>
      </c>
      <c r="Q162" s="205" t="s">
        <v>161</v>
      </c>
      <c r="R162" s="209" t="s">
        <v>335</v>
      </c>
      <c r="S162" s="205" t="str">
        <f>LEFT(Table1[[#This Row],[SECTOR]],3)</f>
        <v>MXP</v>
      </c>
      <c r="T162" s="205" t="str">
        <f>RIGHT(Table1[[#This Row],[SECTOR]],3)</f>
        <v>SSH</v>
      </c>
      <c r="U162" s="205" t="str">
        <f t="shared" si="6"/>
        <v>MXP</v>
      </c>
      <c r="V162" s="205">
        <f>WEEKDAY(Table1[[#This Row],[FLIGHT_DATE]],2)</f>
        <v>5</v>
      </c>
      <c r="W162" s="205">
        <f>Table1[[#This Row],[FLIGHT_DATE]]-Table1[[#This Row],[DATE_BOOKED]]</f>
        <v>96</v>
      </c>
    </row>
    <row r="163" spans="1:23" x14ac:dyDescent="0.35">
      <c r="A163" s="210">
        <v>45669</v>
      </c>
      <c r="B163" s="205" t="s">
        <v>390</v>
      </c>
      <c r="C163" s="198" t="s">
        <v>333</v>
      </c>
      <c r="D163" s="198"/>
      <c r="E163" s="205" t="s">
        <v>393</v>
      </c>
      <c r="F163" s="205" t="s">
        <v>54</v>
      </c>
      <c r="G163" s="206" t="s">
        <v>11</v>
      </c>
      <c r="H163" s="205" t="s">
        <v>191</v>
      </c>
      <c r="I163" s="206" t="s">
        <v>162</v>
      </c>
      <c r="J163" s="210">
        <v>45772</v>
      </c>
      <c r="K163" s="207">
        <v>1</v>
      </c>
      <c r="L163" s="207">
        <v>1</v>
      </c>
      <c r="M163" s="208">
        <v>150</v>
      </c>
      <c r="N163" s="208">
        <v>38.99</v>
      </c>
      <c r="O163" s="208">
        <v>40</v>
      </c>
      <c r="P163" s="204">
        <f>SUM(Table1[[#This Row],[BASE_FARE]:[SURCHARGES]])*Table1[[#This Row],[SEATS_BOOKED]]</f>
        <v>228.99</v>
      </c>
      <c r="Q163" s="205" t="s">
        <v>161</v>
      </c>
      <c r="R163" s="209" t="s">
        <v>335</v>
      </c>
      <c r="S163" s="205" t="str">
        <f>LEFT(Table1[[#This Row],[SECTOR]],3)</f>
        <v>SSH</v>
      </c>
      <c r="T163" s="205" t="str">
        <f>RIGHT(Table1[[#This Row],[SECTOR]],3)</f>
        <v>MXP</v>
      </c>
      <c r="U163" s="205" t="str">
        <f t="shared" si="6"/>
        <v>MXP</v>
      </c>
      <c r="V163" s="205">
        <f>WEEKDAY(Table1[[#This Row],[FLIGHT_DATE]],2)</f>
        <v>5</v>
      </c>
      <c r="W163" s="205">
        <f>Table1[[#This Row],[FLIGHT_DATE]]-Table1[[#This Row],[DATE_BOOKED]]</f>
        <v>103</v>
      </c>
    </row>
    <row r="164" spans="1:23" x14ac:dyDescent="0.35">
      <c r="A164" s="210">
        <v>45669</v>
      </c>
      <c r="B164" s="205" t="s">
        <v>390</v>
      </c>
      <c r="C164" s="198" t="s">
        <v>333</v>
      </c>
      <c r="D164" s="198"/>
      <c r="E164" s="205" t="s">
        <v>393</v>
      </c>
      <c r="F164" s="205" t="s">
        <v>54</v>
      </c>
      <c r="G164" s="206" t="s">
        <v>10</v>
      </c>
      <c r="H164" s="205" t="s">
        <v>190</v>
      </c>
      <c r="I164" s="206" t="s">
        <v>163</v>
      </c>
      <c r="J164" s="210">
        <v>45765</v>
      </c>
      <c r="K164" s="207">
        <v>1</v>
      </c>
      <c r="L164" s="207">
        <v>1</v>
      </c>
      <c r="M164" s="208">
        <v>325</v>
      </c>
      <c r="N164" s="208">
        <v>29.31</v>
      </c>
      <c r="O164" s="208">
        <v>30</v>
      </c>
      <c r="P164" s="204">
        <f>SUM(Table1[[#This Row],[BASE_FARE]:[SURCHARGES]])*Table1[[#This Row],[SEATS_BOOKED]]</f>
        <v>384.31</v>
      </c>
      <c r="Q164" s="205" t="s">
        <v>161</v>
      </c>
      <c r="R164" s="209" t="s">
        <v>335</v>
      </c>
      <c r="S164" s="205" t="str">
        <f>LEFT(Table1[[#This Row],[SECTOR]],3)</f>
        <v>MXP</v>
      </c>
      <c r="T164" s="205" t="str">
        <f>RIGHT(Table1[[#This Row],[SECTOR]],3)</f>
        <v>SSH</v>
      </c>
      <c r="U164" s="205" t="str">
        <f t="shared" si="6"/>
        <v>MXP</v>
      </c>
      <c r="V164" s="205">
        <f>WEEKDAY(Table1[[#This Row],[FLIGHT_DATE]],2)</f>
        <v>5</v>
      </c>
      <c r="W164" s="205">
        <f>Table1[[#This Row],[FLIGHT_DATE]]-Table1[[#This Row],[DATE_BOOKED]]</f>
        <v>96</v>
      </c>
    </row>
    <row r="165" spans="1:23" x14ac:dyDescent="0.35">
      <c r="A165" s="210">
        <v>45669</v>
      </c>
      <c r="B165" s="205" t="s">
        <v>390</v>
      </c>
      <c r="C165" s="198" t="s">
        <v>333</v>
      </c>
      <c r="D165" s="198"/>
      <c r="E165" s="205" t="s">
        <v>393</v>
      </c>
      <c r="F165" s="205" t="s">
        <v>54</v>
      </c>
      <c r="G165" s="206" t="s">
        <v>11</v>
      </c>
      <c r="H165" s="205" t="s">
        <v>191</v>
      </c>
      <c r="I165" s="206" t="s">
        <v>162</v>
      </c>
      <c r="J165" s="210">
        <v>45772</v>
      </c>
      <c r="K165" s="207">
        <v>1</v>
      </c>
      <c r="L165" s="207">
        <v>1</v>
      </c>
      <c r="M165" s="208">
        <v>150</v>
      </c>
      <c r="N165" s="208">
        <v>38.99</v>
      </c>
      <c r="O165" s="208">
        <v>40</v>
      </c>
      <c r="P165" s="204">
        <f>SUM(Table1[[#This Row],[BASE_FARE]:[SURCHARGES]])*Table1[[#This Row],[SEATS_BOOKED]]</f>
        <v>228.99</v>
      </c>
      <c r="Q165" s="205" t="s">
        <v>161</v>
      </c>
      <c r="R165" s="209" t="s">
        <v>335</v>
      </c>
      <c r="S165" s="205" t="str">
        <f>LEFT(Table1[[#This Row],[SECTOR]],3)</f>
        <v>SSH</v>
      </c>
      <c r="T165" s="205" t="str">
        <f>RIGHT(Table1[[#This Row],[SECTOR]],3)</f>
        <v>MXP</v>
      </c>
      <c r="U165" s="205" t="str">
        <f t="shared" si="6"/>
        <v>MXP</v>
      </c>
      <c r="V165" s="205">
        <f>WEEKDAY(Table1[[#This Row],[FLIGHT_DATE]],2)</f>
        <v>5</v>
      </c>
      <c r="W165" s="205">
        <f>Table1[[#This Row],[FLIGHT_DATE]]-Table1[[#This Row],[DATE_BOOKED]]</f>
        <v>103</v>
      </c>
    </row>
    <row r="166" spans="1:23" x14ac:dyDescent="0.35">
      <c r="A166" s="210">
        <v>45669</v>
      </c>
      <c r="B166" s="205" t="s">
        <v>390</v>
      </c>
      <c r="C166" s="198" t="s">
        <v>333</v>
      </c>
      <c r="D166" s="198"/>
      <c r="E166" s="205" t="s">
        <v>393</v>
      </c>
      <c r="F166" s="205" t="s">
        <v>54</v>
      </c>
      <c r="G166" s="206" t="s">
        <v>10</v>
      </c>
      <c r="H166" s="205" t="s">
        <v>190</v>
      </c>
      <c r="I166" s="206" t="s">
        <v>163</v>
      </c>
      <c r="J166" s="210">
        <v>45765</v>
      </c>
      <c r="K166" s="207">
        <v>1</v>
      </c>
      <c r="L166" s="207">
        <v>1</v>
      </c>
      <c r="M166" s="208">
        <v>325</v>
      </c>
      <c r="N166" s="208">
        <v>29.31</v>
      </c>
      <c r="O166" s="208">
        <v>30</v>
      </c>
      <c r="P166" s="204">
        <f>SUM(Table1[[#This Row],[BASE_FARE]:[SURCHARGES]])*Table1[[#This Row],[SEATS_BOOKED]]</f>
        <v>384.31</v>
      </c>
      <c r="Q166" s="205" t="s">
        <v>161</v>
      </c>
      <c r="R166" s="209" t="s">
        <v>335</v>
      </c>
      <c r="S166" s="205" t="str">
        <f>LEFT(Table1[[#This Row],[SECTOR]],3)</f>
        <v>MXP</v>
      </c>
      <c r="T166" s="205" t="str">
        <f>RIGHT(Table1[[#This Row],[SECTOR]],3)</f>
        <v>SSH</v>
      </c>
      <c r="U166" s="205" t="str">
        <f t="shared" si="6"/>
        <v>MXP</v>
      </c>
      <c r="V166" s="205">
        <f>WEEKDAY(Table1[[#This Row],[FLIGHT_DATE]],2)</f>
        <v>5</v>
      </c>
      <c r="W166" s="205">
        <f>Table1[[#This Row],[FLIGHT_DATE]]-Table1[[#This Row],[DATE_BOOKED]]</f>
        <v>96</v>
      </c>
    </row>
    <row r="167" spans="1:23" x14ac:dyDescent="0.35">
      <c r="A167" s="210">
        <v>45669</v>
      </c>
      <c r="B167" s="205" t="s">
        <v>390</v>
      </c>
      <c r="C167" s="198" t="s">
        <v>333</v>
      </c>
      <c r="D167" s="198"/>
      <c r="E167" s="205" t="s">
        <v>393</v>
      </c>
      <c r="F167" s="205" t="s">
        <v>54</v>
      </c>
      <c r="G167" s="206" t="s">
        <v>11</v>
      </c>
      <c r="H167" s="205" t="s">
        <v>191</v>
      </c>
      <c r="I167" s="206" t="s">
        <v>162</v>
      </c>
      <c r="J167" s="210">
        <v>45772</v>
      </c>
      <c r="K167" s="207">
        <v>1</v>
      </c>
      <c r="L167" s="207">
        <v>1</v>
      </c>
      <c r="M167" s="208">
        <v>150</v>
      </c>
      <c r="N167" s="208">
        <v>38.99</v>
      </c>
      <c r="O167" s="208">
        <v>40</v>
      </c>
      <c r="P167" s="204">
        <f>SUM(Table1[[#This Row],[BASE_FARE]:[SURCHARGES]])*Table1[[#This Row],[SEATS_BOOKED]]</f>
        <v>228.99</v>
      </c>
      <c r="Q167" s="205" t="s">
        <v>161</v>
      </c>
      <c r="R167" s="209" t="s">
        <v>335</v>
      </c>
      <c r="S167" s="205" t="str">
        <f>LEFT(Table1[[#This Row],[SECTOR]],3)</f>
        <v>SSH</v>
      </c>
      <c r="T167" s="205" t="str">
        <f>RIGHT(Table1[[#This Row],[SECTOR]],3)</f>
        <v>MXP</v>
      </c>
      <c r="U167" s="205" t="str">
        <f t="shared" si="6"/>
        <v>MXP</v>
      </c>
      <c r="V167" s="205">
        <f>WEEKDAY(Table1[[#This Row],[FLIGHT_DATE]],2)</f>
        <v>5</v>
      </c>
      <c r="W167" s="205">
        <f>Table1[[#This Row],[FLIGHT_DATE]]-Table1[[#This Row],[DATE_BOOKED]]</f>
        <v>103</v>
      </c>
    </row>
    <row r="168" spans="1:23" x14ac:dyDescent="0.35">
      <c r="A168" s="211">
        <v>45671</v>
      </c>
      <c r="B168" s="212" t="s">
        <v>394</v>
      </c>
      <c r="C168" s="66" t="s">
        <v>160</v>
      </c>
      <c r="E168" s="212"/>
      <c r="F168" s="212" t="s">
        <v>54</v>
      </c>
      <c r="G168" s="212" t="s">
        <v>10</v>
      </c>
      <c r="H168" s="212" t="s">
        <v>190</v>
      </c>
      <c r="I168" s="213" t="s">
        <v>163</v>
      </c>
      <c r="J168" s="211">
        <v>45765</v>
      </c>
      <c r="K168" s="214">
        <v>10</v>
      </c>
      <c r="L168" s="215">
        <v>10</v>
      </c>
      <c r="M168" s="216">
        <v>293</v>
      </c>
      <c r="N168" s="186">
        <v>0</v>
      </c>
      <c r="O168" s="186">
        <v>0</v>
      </c>
      <c r="P168" s="217">
        <f>SUM(Table1[[#This Row],[BASE_FARE]:[SURCHARGES]])*Table1[[#This Row],[SEATS_BOOKED]]</f>
        <v>2930</v>
      </c>
      <c r="Q168" s="212" t="s">
        <v>161</v>
      </c>
      <c r="R168" s="266" t="s">
        <v>384</v>
      </c>
      <c r="S168" s="212" t="str">
        <f>LEFT(Table1[[#This Row],[SECTOR]],3)</f>
        <v>MXP</v>
      </c>
      <c r="T168" s="212" t="str">
        <f>RIGHT(Table1[[#This Row],[SECTOR]],3)</f>
        <v>SSH</v>
      </c>
      <c r="U168" s="212" t="str">
        <f t="shared" ref="U168:U176" si="7">IF(AND(S168&lt;&gt;"SSH", S168&lt;&gt;"RMF", S168&lt;&gt;"CAI", S168&lt;&gt;"HRG", S168&lt;&gt;"LXR", S168&lt;&gt;"DXB", OR(T168="SSH", T168="RMF", T168="CAI", T168="HRG", T168="LXR", T168="DXB")), S168,
    IF(AND(T168&lt;&gt;"SSH", T168&lt;&gt;"RMF", T168&lt;&gt;"CAI", T168&lt;&gt;"HRG", T168&lt;&gt;"LXR", T168&lt;&gt;"DXB", OR(S168="SSH", S168="RMF", S168="CAI", S168="HRG", S168="LXR", S168="DXB")), T168,
    "VIE"))</f>
        <v>MXP</v>
      </c>
      <c r="V168" s="212">
        <f>WEEKDAY(Table1[[#This Row],[FLIGHT_DATE]],2)</f>
        <v>5</v>
      </c>
      <c r="W168" s="212">
        <f>Table1[[#This Row],[FLIGHT_DATE]]-Table1[[#This Row],[DATE_BOOKED]]</f>
        <v>94</v>
      </c>
    </row>
    <row r="169" spans="1:23" x14ac:dyDescent="0.35">
      <c r="A169" s="211">
        <v>45671</v>
      </c>
      <c r="B169" s="212" t="s">
        <v>394</v>
      </c>
      <c r="C169" s="66" t="s">
        <v>160</v>
      </c>
      <c r="E169" s="212"/>
      <c r="F169" s="212" t="s">
        <v>54</v>
      </c>
      <c r="G169" s="212" t="s">
        <v>11</v>
      </c>
      <c r="H169" s="212" t="s">
        <v>191</v>
      </c>
      <c r="I169" s="213" t="s">
        <v>162</v>
      </c>
      <c r="J169" s="211">
        <v>45772</v>
      </c>
      <c r="K169" s="214">
        <v>10</v>
      </c>
      <c r="L169" s="215">
        <v>10</v>
      </c>
      <c r="M169" s="216">
        <v>293</v>
      </c>
      <c r="N169" s="186">
        <v>0</v>
      </c>
      <c r="O169" s="186">
        <v>0</v>
      </c>
      <c r="P169" s="217">
        <f>SUM(Table1[[#This Row],[BASE_FARE]:[SURCHARGES]])*Table1[[#This Row],[SEATS_BOOKED]]</f>
        <v>2930</v>
      </c>
      <c r="Q169" s="212" t="s">
        <v>161</v>
      </c>
      <c r="R169" s="266" t="s">
        <v>384</v>
      </c>
      <c r="S169" s="212" t="str">
        <f>LEFT(Table1[[#This Row],[SECTOR]],3)</f>
        <v>SSH</v>
      </c>
      <c r="T169" s="212" t="str">
        <f>RIGHT(Table1[[#This Row],[SECTOR]],3)</f>
        <v>MXP</v>
      </c>
      <c r="U169" s="212" t="str">
        <f t="shared" si="7"/>
        <v>MXP</v>
      </c>
      <c r="V169" s="212">
        <f>WEEKDAY(Table1[[#This Row],[FLIGHT_DATE]],2)</f>
        <v>5</v>
      </c>
      <c r="W169" s="212">
        <f>Table1[[#This Row],[FLIGHT_DATE]]-Table1[[#This Row],[DATE_BOOKED]]</f>
        <v>101</v>
      </c>
    </row>
    <row r="170" spans="1:23" x14ac:dyDescent="0.35">
      <c r="A170" s="211">
        <v>45671</v>
      </c>
      <c r="B170" s="212" t="s">
        <v>394</v>
      </c>
      <c r="C170" s="66" t="s">
        <v>160</v>
      </c>
      <c r="E170" s="212"/>
      <c r="F170" s="212" t="s">
        <v>54</v>
      </c>
      <c r="G170" s="212" t="s">
        <v>10</v>
      </c>
      <c r="H170" s="212" t="s">
        <v>192</v>
      </c>
      <c r="I170" s="213" t="s">
        <v>28</v>
      </c>
      <c r="J170" s="211">
        <v>45767</v>
      </c>
      <c r="K170" s="214">
        <v>20</v>
      </c>
      <c r="L170" s="215">
        <v>20</v>
      </c>
      <c r="M170" s="216">
        <v>288</v>
      </c>
      <c r="N170" s="186">
        <v>0</v>
      </c>
      <c r="O170" s="186">
        <v>0</v>
      </c>
      <c r="P170" s="217">
        <f>SUM(Table1[[#This Row],[BASE_FARE]:[SURCHARGES]])*Table1[[#This Row],[SEATS_BOOKED]]</f>
        <v>5760</v>
      </c>
      <c r="Q170" s="212" t="s">
        <v>161</v>
      </c>
      <c r="R170" s="266" t="s">
        <v>384</v>
      </c>
      <c r="S170" s="212" t="str">
        <f>LEFT(Table1[[#This Row],[SECTOR]],3)</f>
        <v>NAP</v>
      </c>
      <c r="T170" s="212" t="str">
        <f>RIGHT(Table1[[#This Row],[SECTOR]],3)</f>
        <v>SSH</v>
      </c>
      <c r="U170" s="212" t="str">
        <f t="shared" si="7"/>
        <v>NAP</v>
      </c>
      <c r="V170" s="212">
        <f>WEEKDAY(Table1[[#This Row],[FLIGHT_DATE]],2)</f>
        <v>7</v>
      </c>
      <c r="W170" s="212">
        <f>Table1[[#This Row],[FLIGHT_DATE]]-Table1[[#This Row],[DATE_BOOKED]]</f>
        <v>96</v>
      </c>
    </row>
    <row r="171" spans="1:23" x14ac:dyDescent="0.35">
      <c r="A171" s="211">
        <v>45671</v>
      </c>
      <c r="B171" s="212" t="s">
        <v>394</v>
      </c>
      <c r="C171" s="66" t="s">
        <v>160</v>
      </c>
      <c r="E171" s="212"/>
      <c r="F171" s="212" t="s">
        <v>54</v>
      </c>
      <c r="G171" s="212" t="s">
        <v>11</v>
      </c>
      <c r="H171" s="212" t="s">
        <v>193</v>
      </c>
      <c r="I171" s="213" t="s">
        <v>29</v>
      </c>
      <c r="J171" s="211">
        <v>45774</v>
      </c>
      <c r="K171" s="214">
        <v>20</v>
      </c>
      <c r="L171" s="215">
        <v>20</v>
      </c>
      <c r="M171" s="216">
        <v>288</v>
      </c>
      <c r="N171" s="186">
        <v>0</v>
      </c>
      <c r="O171" s="186">
        <v>0</v>
      </c>
      <c r="P171" s="217">
        <f>SUM(Table1[[#This Row],[BASE_FARE]:[SURCHARGES]])*Table1[[#This Row],[SEATS_BOOKED]]</f>
        <v>5760</v>
      </c>
      <c r="Q171" s="212" t="s">
        <v>161</v>
      </c>
      <c r="R171" s="266" t="s">
        <v>384</v>
      </c>
      <c r="S171" s="212" t="str">
        <f>LEFT(Table1[[#This Row],[SECTOR]],3)</f>
        <v>SSH</v>
      </c>
      <c r="T171" s="212" t="str">
        <f>RIGHT(Table1[[#This Row],[SECTOR]],3)</f>
        <v>NAP</v>
      </c>
      <c r="U171" s="212" t="str">
        <f t="shared" si="7"/>
        <v>NAP</v>
      </c>
      <c r="V171" s="212">
        <f>WEEKDAY(Table1[[#This Row],[FLIGHT_DATE]],2)</f>
        <v>7</v>
      </c>
      <c r="W171" s="212">
        <f>Table1[[#This Row],[FLIGHT_DATE]]-Table1[[#This Row],[DATE_BOOKED]]</f>
        <v>103</v>
      </c>
    </row>
    <row r="172" spans="1:23" x14ac:dyDescent="0.35">
      <c r="A172" s="211">
        <v>45671</v>
      </c>
      <c r="B172" s="212" t="s">
        <v>394</v>
      </c>
      <c r="C172" s="66" t="s">
        <v>160</v>
      </c>
      <c r="E172" s="212"/>
      <c r="F172" s="212" t="s">
        <v>54</v>
      </c>
      <c r="G172" s="212" t="s">
        <v>10</v>
      </c>
      <c r="H172" s="212" t="s">
        <v>192</v>
      </c>
      <c r="I172" s="213" t="s">
        <v>28</v>
      </c>
      <c r="J172" s="211">
        <v>45774</v>
      </c>
      <c r="K172" s="214">
        <v>10</v>
      </c>
      <c r="L172" s="215">
        <v>10</v>
      </c>
      <c r="M172" s="216">
        <v>268</v>
      </c>
      <c r="N172" s="186">
        <v>0</v>
      </c>
      <c r="O172" s="186">
        <v>0</v>
      </c>
      <c r="P172" s="217">
        <f>SUM(Table1[[#This Row],[BASE_FARE]:[SURCHARGES]])*Table1[[#This Row],[SEATS_BOOKED]]</f>
        <v>2680</v>
      </c>
      <c r="Q172" s="212" t="s">
        <v>161</v>
      </c>
      <c r="R172" s="266" t="s">
        <v>384</v>
      </c>
      <c r="S172" s="212" t="str">
        <f>LEFT(Table1[[#This Row],[SECTOR]],3)</f>
        <v>NAP</v>
      </c>
      <c r="T172" s="212" t="str">
        <f>RIGHT(Table1[[#This Row],[SECTOR]],3)</f>
        <v>SSH</v>
      </c>
      <c r="U172" s="212" t="str">
        <f t="shared" si="7"/>
        <v>NAP</v>
      </c>
      <c r="V172" s="212">
        <f>WEEKDAY(Table1[[#This Row],[FLIGHT_DATE]],2)</f>
        <v>7</v>
      </c>
      <c r="W172" s="212">
        <f>Table1[[#This Row],[FLIGHT_DATE]]-Table1[[#This Row],[DATE_BOOKED]]</f>
        <v>103</v>
      </c>
    </row>
    <row r="173" spans="1:23" x14ac:dyDescent="0.35">
      <c r="A173" s="211">
        <v>45671</v>
      </c>
      <c r="B173" s="212" t="s">
        <v>394</v>
      </c>
      <c r="C173" s="66" t="s">
        <v>160</v>
      </c>
      <c r="E173" s="212"/>
      <c r="F173" s="212" t="s">
        <v>54</v>
      </c>
      <c r="G173" s="212" t="s">
        <v>11</v>
      </c>
      <c r="H173" s="212" t="s">
        <v>193</v>
      </c>
      <c r="I173" s="213" t="s">
        <v>29</v>
      </c>
      <c r="J173" s="211">
        <v>45781</v>
      </c>
      <c r="K173" s="214">
        <v>10</v>
      </c>
      <c r="L173" s="215">
        <v>10</v>
      </c>
      <c r="M173" s="216">
        <v>268</v>
      </c>
      <c r="N173" s="186">
        <v>0</v>
      </c>
      <c r="O173" s="186">
        <v>0</v>
      </c>
      <c r="P173" s="217">
        <f>SUM(Table1[[#This Row],[BASE_FARE]:[SURCHARGES]])*Table1[[#This Row],[SEATS_BOOKED]]</f>
        <v>2680</v>
      </c>
      <c r="Q173" s="212" t="s">
        <v>161</v>
      </c>
      <c r="R173" s="266" t="s">
        <v>384</v>
      </c>
      <c r="S173" s="212" t="str">
        <f>LEFT(Table1[[#This Row],[SECTOR]],3)</f>
        <v>SSH</v>
      </c>
      <c r="T173" s="212" t="str">
        <f>RIGHT(Table1[[#This Row],[SECTOR]],3)</f>
        <v>NAP</v>
      </c>
      <c r="U173" s="212" t="str">
        <f t="shared" si="7"/>
        <v>NAP</v>
      </c>
      <c r="V173" s="212">
        <f>WEEKDAY(Table1[[#This Row],[FLIGHT_DATE]],2)</f>
        <v>7</v>
      </c>
      <c r="W173" s="212">
        <f>Table1[[#This Row],[FLIGHT_DATE]]-Table1[[#This Row],[DATE_BOOKED]]</f>
        <v>110</v>
      </c>
    </row>
    <row r="174" spans="1:23" x14ac:dyDescent="0.35">
      <c r="A174" s="218">
        <v>45671</v>
      </c>
      <c r="B174" s="219" t="s">
        <v>385</v>
      </c>
      <c r="C174" s="66" t="s">
        <v>333</v>
      </c>
      <c r="E174" s="2549" t="s">
        <v>395</v>
      </c>
      <c r="F174" s="219" t="s">
        <v>56</v>
      </c>
      <c r="G174" s="219" t="s">
        <v>10</v>
      </c>
      <c r="H174" s="1043" t="s">
        <v>628</v>
      </c>
      <c r="I174" s="220" t="s">
        <v>29</v>
      </c>
      <c r="J174" s="218">
        <v>45760</v>
      </c>
      <c r="K174" s="221">
        <v>4</v>
      </c>
      <c r="L174" s="222">
        <v>4</v>
      </c>
      <c r="M174" s="223">
        <v>150</v>
      </c>
      <c r="N174" s="186">
        <v>0</v>
      </c>
      <c r="O174" s="186">
        <v>0</v>
      </c>
      <c r="P174" s="224">
        <f>SUM(Table1[[#This Row],[BASE_FARE]:[SURCHARGES]])*Table1[[#This Row],[SEATS_BOOKED]]</f>
        <v>600</v>
      </c>
      <c r="Q174" s="212" t="s">
        <v>161</v>
      </c>
      <c r="R174" s="221" t="s">
        <v>335</v>
      </c>
      <c r="S174" s="219" t="str">
        <f>LEFT(Table1[[#This Row],[SECTOR]],3)</f>
        <v>SSH</v>
      </c>
      <c r="T174" s="219" t="str">
        <f>RIGHT(Table1[[#This Row],[SECTOR]],3)</f>
        <v>NAP</v>
      </c>
      <c r="U174" s="219" t="str">
        <f t="shared" si="7"/>
        <v>NAP</v>
      </c>
      <c r="V174" s="219">
        <f>WEEKDAY(Table1[[#This Row],[FLIGHT_DATE]],2)</f>
        <v>7</v>
      </c>
      <c r="W174" s="219">
        <f>Table1[[#This Row],[FLIGHT_DATE]]-Table1[[#This Row],[DATE_BOOKED]]</f>
        <v>89</v>
      </c>
    </row>
    <row r="175" spans="1:23" x14ac:dyDescent="0.35">
      <c r="A175" s="225">
        <v>45671</v>
      </c>
      <c r="B175" s="226" t="s">
        <v>385</v>
      </c>
      <c r="C175" s="66" t="s">
        <v>333</v>
      </c>
      <c r="E175" s="226" t="s">
        <v>396</v>
      </c>
      <c r="F175" s="226" t="s">
        <v>54</v>
      </c>
      <c r="G175" s="226" t="s">
        <v>10</v>
      </c>
      <c r="H175" s="226" t="s">
        <v>190</v>
      </c>
      <c r="I175" s="227" t="s">
        <v>163</v>
      </c>
      <c r="J175" s="225">
        <v>45765</v>
      </c>
      <c r="K175" s="228">
        <v>4</v>
      </c>
      <c r="L175" s="229">
        <v>4</v>
      </c>
      <c r="M175" s="230">
        <v>312.5</v>
      </c>
      <c r="N175" s="186">
        <v>0</v>
      </c>
      <c r="O175" s="186">
        <v>0</v>
      </c>
      <c r="P175" s="231">
        <f>SUM(Table1[[#This Row],[BASE_FARE]:[SURCHARGES]])*Table1[[#This Row],[SEATS_BOOKED]]</f>
        <v>1250</v>
      </c>
      <c r="Q175" s="212" t="s">
        <v>161</v>
      </c>
      <c r="R175" s="221" t="s">
        <v>335</v>
      </c>
      <c r="S175" s="226" t="str">
        <f>LEFT(Table1[[#This Row],[SECTOR]],3)</f>
        <v>MXP</v>
      </c>
      <c r="T175" s="226" t="str">
        <f>RIGHT(Table1[[#This Row],[SECTOR]],3)</f>
        <v>SSH</v>
      </c>
      <c r="U175" s="226" t="str">
        <f t="shared" si="7"/>
        <v>MXP</v>
      </c>
      <c r="V175" s="226">
        <f>WEEKDAY(Table1[[#This Row],[FLIGHT_DATE]],2)</f>
        <v>5</v>
      </c>
      <c r="W175" s="226">
        <f>Table1[[#This Row],[FLIGHT_DATE]]-Table1[[#This Row],[DATE_BOOKED]]</f>
        <v>94</v>
      </c>
    </row>
    <row r="176" spans="1:23" x14ac:dyDescent="0.35">
      <c r="A176" s="225">
        <v>45671</v>
      </c>
      <c r="B176" s="226" t="s">
        <v>385</v>
      </c>
      <c r="C176" s="66" t="s">
        <v>333</v>
      </c>
      <c r="E176" s="226" t="s">
        <v>396</v>
      </c>
      <c r="F176" s="226" t="s">
        <v>54</v>
      </c>
      <c r="G176" s="226" t="s">
        <v>11</v>
      </c>
      <c r="H176" s="226" t="s">
        <v>191</v>
      </c>
      <c r="I176" s="227" t="s">
        <v>162</v>
      </c>
      <c r="J176" s="225">
        <v>45772</v>
      </c>
      <c r="K176" s="228">
        <v>4</v>
      </c>
      <c r="L176" s="229">
        <v>4</v>
      </c>
      <c r="M176" s="230">
        <v>312.5</v>
      </c>
      <c r="N176" s="186">
        <v>0</v>
      </c>
      <c r="O176" s="186">
        <v>0</v>
      </c>
      <c r="P176" s="231">
        <f>SUM(Table1[[#This Row],[BASE_FARE]:[SURCHARGES]])*Table1[[#This Row],[SEATS_BOOKED]]</f>
        <v>1250</v>
      </c>
      <c r="Q176" s="212" t="s">
        <v>161</v>
      </c>
      <c r="R176" s="221" t="s">
        <v>335</v>
      </c>
      <c r="S176" s="226" t="str">
        <f>LEFT(Table1[[#This Row],[SECTOR]],3)</f>
        <v>SSH</v>
      </c>
      <c r="T176" s="226" t="str">
        <f>RIGHT(Table1[[#This Row],[SECTOR]],3)</f>
        <v>MXP</v>
      </c>
      <c r="U176" s="226" t="str">
        <f t="shared" si="7"/>
        <v>MXP</v>
      </c>
      <c r="V176" s="226">
        <f>WEEKDAY(Table1[[#This Row],[FLIGHT_DATE]],2)</f>
        <v>5</v>
      </c>
      <c r="W176" s="226">
        <f>Table1[[#This Row],[FLIGHT_DATE]]-Table1[[#This Row],[DATE_BOOKED]]</f>
        <v>101</v>
      </c>
    </row>
    <row r="177" spans="1:23" ht="15.5" x14ac:dyDescent="0.35">
      <c r="A177" s="233">
        <v>45650</v>
      </c>
      <c r="B177" s="234" t="s">
        <v>313</v>
      </c>
      <c r="C177" s="66" t="s">
        <v>160</v>
      </c>
      <c r="E177" s="234"/>
      <c r="F177" s="212" t="s">
        <v>54</v>
      </c>
      <c r="G177" s="212" t="s">
        <v>10</v>
      </c>
      <c r="H177" s="16" t="s">
        <v>1291</v>
      </c>
      <c r="I177" s="235" t="s">
        <v>28</v>
      </c>
      <c r="J177" s="233">
        <v>45865</v>
      </c>
      <c r="K177" s="232">
        <v>20</v>
      </c>
      <c r="L177" s="236">
        <v>20</v>
      </c>
      <c r="M177" s="237">
        <v>200</v>
      </c>
      <c r="N177" s="186">
        <v>0</v>
      </c>
      <c r="O177" s="186">
        <v>0</v>
      </c>
      <c r="P177" s="238">
        <f>SUM(Table1[[#This Row],[BASE_FARE]:[SURCHARGES]])*Table1[[#This Row],[SEATS_BOOKED]]</f>
        <v>4000</v>
      </c>
      <c r="Q177" s="212" t="s">
        <v>161</v>
      </c>
      <c r="R177" s="561" t="s">
        <v>384</v>
      </c>
      <c r="S177" s="234" t="str">
        <f>LEFT(Table1[[#This Row],[SECTOR]],3)</f>
        <v>NAP</v>
      </c>
      <c r="T177" s="234" t="str">
        <f>RIGHT(Table1[[#This Row],[SECTOR]],3)</f>
        <v>SSH</v>
      </c>
      <c r="U177" s="234" t="str">
        <f t="shared" ref="U177:U204" si="8">IF(AND(S177&lt;&gt;"SSH", S177&lt;&gt;"RMF", S177&lt;&gt;"CAI", S177&lt;&gt;"HRG", S177&lt;&gt;"LXR", S177&lt;&gt;"DXB", OR(T177="SSH", T177="RMF", T177="CAI", T177="HRG", T177="LXR", T177="DXB")), S177,
    IF(AND(T177&lt;&gt;"SSH", T177&lt;&gt;"RMF", T177&lt;&gt;"CAI", T177&lt;&gt;"HRG", T177&lt;&gt;"LXR", T177&lt;&gt;"DXB", OR(S177="SSH", S177="RMF", S177="CAI", S177="HRG", S177="LXR", S177="DXB")), T177,
    "VIE"))</f>
        <v>NAP</v>
      </c>
      <c r="V177" s="234">
        <f>WEEKDAY(Table1[[#This Row],[FLIGHT_DATE]],2)</f>
        <v>7</v>
      </c>
      <c r="W177" s="234">
        <f>Table1[[#This Row],[FLIGHT_DATE]]-Table1[[#This Row],[DATE_BOOKED]]</f>
        <v>215</v>
      </c>
    </row>
    <row r="178" spans="1:23" ht="15.5" x14ac:dyDescent="0.35">
      <c r="A178" s="233">
        <v>45650</v>
      </c>
      <c r="B178" s="234" t="s">
        <v>313</v>
      </c>
      <c r="C178" s="66" t="s">
        <v>160</v>
      </c>
      <c r="E178" s="234"/>
      <c r="F178" s="212" t="s">
        <v>54</v>
      </c>
      <c r="G178" s="212" t="s">
        <v>10</v>
      </c>
      <c r="H178" s="16" t="s">
        <v>1291</v>
      </c>
      <c r="I178" s="235" t="s">
        <v>28</v>
      </c>
      <c r="J178" s="233">
        <v>45872</v>
      </c>
      <c r="K178" s="232">
        <v>20</v>
      </c>
      <c r="L178" s="236">
        <v>20</v>
      </c>
      <c r="M178" s="237">
        <v>200</v>
      </c>
      <c r="N178" s="186">
        <v>0</v>
      </c>
      <c r="O178" s="186">
        <v>0</v>
      </c>
      <c r="P178" s="238">
        <f>SUM(Table1[[#This Row],[BASE_FARE]:[SURCHARGES]])*Table1[[#This Row],[SEATS_BOOKED]]</f>
        <v>4000</v>
      </c>
      <c r="Q178" s="212" t="s">
        <v>161</v>
      </c>
      <c r="R178" s="561" t="s">
        <v>384</v>
      </c>
      <c r="S178" s="234" t="str">
        <f>LEFT(Table1[[#This Row],[SECTOR]],3)</f>
        <v>NAP</v>
      </c>
      <c r="T178" s="234" t="str">
        <f>RIGHT(Table1[[#This Row],[SECTOR]],3)</f>
        <v>SSH</v>
      </c>
      <c r="U178" s="234" t="str">
        <f t="shared" si="8"/>
        <v>NAP</v>
      </c>
      <c r="V178" s="234">
        <f>WEEKDAY(Table1[[#This Row],[FLIGHT_DATE]],2)</f>
        <v>7</v>
      </c>
      <c r="W178" s="234">
        <f>Table1[[#This Row],[FLIGHT_DATE]]-Table1[[#This Row],[DATE_BOOKED]]</f>
        <v>222</v>
      </c>
    </row>
    <row r="179" spans="1:23" ht="15.5" x14ac:dyDescent="0.35">
      <c r="A179" s="233">
        <v>45650</v>
      </c>
      <c r="B179" s="234" t="s">
        <v>313</v>
      </c>
      <c r="C179" s="66" t="s">
        <v>160</v>
      </c>
      <c r="E179" s="234"/>
      <c r="F179" s="212" t="s">
        <v>54</v>
      </c>
      <c r="G179" s="212" t="s">
        <v>10</v>
      </c>
      <c r="H179" s="16" t="s">
        <v>1291</v>
      </c>
      <c r="I179" s="235" t="s">
        <v>28</v>
      </c>
      <c r="J179" s="233">
        <v>45879</v>
      </c>
      <c r="K179" s="232">
        <v>20</v>
      </c>
      <c r="L179" s="236">
        <v>20</v>
      </c>
      <c r="M179" s="237">
        <v>225</v>
      </c>
      <c r="N179" s="186">
        <v>0</v>
      </c>
      <c r="O179" s="186">
        <v>0</v>
      </c>
      <c r="P179" s="238">
        <f>SUM(Table1[[#This Row],[BASE_FARE]:[SURCHARGES]])*Table1[[#This Row],[SEATS_BOOKED]]</f>
        <v>4500</v>
      </c>
      <c r="Q179" s="212" t="s">
        <v>161</v>
      </c>
      <c r="R179" s="561" t="s">
        <v>384</v>
      </c>
      <c r="S179" s="234" t="str">
        <f>LEFT(Table1[[#This Row],[SECTOR]],3)</f>
        <v>NAP</v>
      </c>
      <c r="T179" s="234" t="str">
        <f>RIGHT(Table1[[#This Row],[SECTOR]],3)</f>
        <v>SSH</v>
      </c>
      <c r="U179" s="234" t="str">
        <f t="shared" si="8"/>
        <v>NAP</v>
      </c>
      <c r="V179" s="234">
        <f>WEEKDAY(Table1[[#This Row],[FLIGHT_DATE]],2)</f>
        <v>7</v>
      </c>
      <c r="W179" s="234">
        <f>Table1[[#This Row],[FLIGHT_DATE]]-Table1[[#This Row],[DATE_BOOKED]]</f>
        <v>229</v>
      </c>
    </row>
    <row r="180" spans="1:23" ht="15.5" x14ac:dyDescent="0.35">
      <c r="A180" s="233">
        <v>45650</v>
      </c>
      <c r="B180" s="234" t="s">
        <v>313</v>
      </c>
      <c r="C180" s="66" t="s">
        <v>160</v>
      </c>
      <c r="E180" s="234"/>
      <c r="F180" s="212" t="s">
        <v>54</v>
      </c>
      <c r="G180" s="212" t="s">
        <v>10</v>
      </c>
      <c r="H180" s="16" t="s">
        <v>1291</v>
      </c>
      <c r="I180" s="235" t="s">
        <v>28</v>
      </c>
      <c r="J180" s="233">
        <v>45886</v>
      </c>
      <c r="K180" s="232">
        <v>20</v>
      </c>
      <c r="L180" s="236">
        <v>20</v>
      </c>
      <c r="M180" s="237">
        <v>225</v>
      </c>
      <c r="N180" s="186">
        <v>0</v>
      </c>
      <c r="O180" s="186">
        <v>0</v>
      </c>
      <c r="P180" s="238">
        <f>SUM(Table1[[#This Row],[BASE_FARE]:[SURCHARGES]])*Table1[[#This Row],[SEATS_BOOKED]]</f>
        <v>4500</v>
      </c>
      <c r="Q180" s="212" t="s">
        <v>161</v>
      </c>
      <c r="R180" s="561" t="s">
        <v>384</v>
      </c>
      <c r="S180" s="234" t="str">
        <f>LEFT(Table1[[#This Row],[SECTOR]],3)</f>
        <v>NAP</v>
      </c>
      <c r="T180" s="234" t="str">
        <f>RIGHT(Table1[[#This Row],[SECTOR]],3)</f>
        <v>SSH</v>
      </c>
      <c r="U180" s="234" t="str">
        <f t="shared" si="8"/>
        <v>NAP</v>
      </c>
      <c r="V180" s="234">
        <f>WEEKDAY(Table1[[#This Row],[FLIGHT_DATE]],2)</f>
        <v>7</v>
      </c>
      <c r="W180" s="234">
        <f>Table1[[#This Row],[FLIGHT_DATE]]-Table1[[#This Row],[DATE_BOOKED]]</f>
        <v>236</v>
      </c>
    </row>
    <row r="181" spans="1:23" ht="15.5" x14ac:dyDescent="0.35">
      <c r="A181" s="233">
        <v>45650</v>
      </c>
      <c r="B181" s="234" t="s">
        <v>313</v>
      </c>
      <c r="C181" s="66" t="s">
        <v>160</v>
      </c>
      <c r="E181" s="234"/>
      <c r="F181" s="212" t="s">
        <v>54</v>
      </c>
      <c r="G181" s="212" t="s">
        <v>10</v>
      </c>
      <c r="H181" s="16" t="s">
        <v>1291</v>
      </c>
      <c r="I181" s="235" t="s">
        <v>28</v>
      </c>
      <c r="J181" s="233">
        <v>45893</v>
      </c>
      <c r="K181" s="232">
        <v>20</v>
      </c>
      <c r="L181" s="236">
        <v>20</v>
      </c>
      <c r="M181" s="237">
        <v>225</v>
      </c>
      <c r="N181" s="186">
        <v>0</v>
      </c>
      <c r="O181" s="186">
        <v>0</v>
      </c>
      <c r="P181" s="238">
        <f>SUM(Table1[[#This Row],[BASE_FARE]:[SURCHARGES]])*Table1[[#This Row],[SEATS_BOOKED]]</f>
        <v>4500</v>
      </c>
      <c r="Q181" s="212" t="s">
        <v>161</v>
      </c>
      <c r="R181" s="561" t="s">
        <v>384</v>
      </c>
      <c r="S181" s="234" t="str">
        <f>LEFT(Table1[[#This Row],[SECTOR]],3)</f>
        <v>NAP</v>
      </c>
      <c r="T181" s="234" t="str">
        <f>RIGHT(Table1[[#This Row],[SECTOR]],3)</f>
        <v>SSH</v>
      </c>
      <c r="U181" s="234" t="str">
        <f t="shared" si="8"/>
        <v>NAP</v>
      </c>
      <c r="V181" s="234">
        <f>WEEKDAY(Table1[[#This Row],[FLIGHT_DATE]],2)</f>
        <v>7</v>
      </c>
      <c r="W181" s="234">
        <f>Table1[[#This Row],[FLIGHT_DATE]]-Table1[[#This Row],[DATE_BOOKED]]</f>
        <v>243</v>
      </c>
    </row>
    <row r="182" spans="1:23" ht="15.5" x14ac:dyDescent="0.35">
      <c r="A182" s="233">
        <v>45650</v>
      </c>
      <c r="B182" s="234" t="s">
        <v>313</v>
      </c>
      <c r="C182" s="66" t="s">
        <v>160</v>
      </c>
      <c r="E182" s="234"/>
      <c r="F182" s="212" t="s">
        <v>54</v>
      </c>
      <c r="G182" s="212" t="s">
        <v>10</v>
      </c>
      <c r="H182" s="16" t="s">
        <v>1291</v>
      </c>
      <c r="I182" s="235" t="s">
        <v>28</v>
      </c>
      <c r="J182" s="233">
        <v>45900</v>
      </c>
      <c r="K182" s="232">
        <v>20</v>
      </c>
      <c r="L182" s="236">
        <v>20</v>
      </c>
      <c r="M182" s="237">
        <v>225</v>
      </c>
      <c r="N182" s="186">
        <v>0</v>
      </c>
      <c r="O182" s="186">
        <v>0</v>
      </c>
      <c r="P182" s="238">
        <f>SUM(Table1[[#This Row],[BASE_FARE]:[SURCHARGES]])*Table1[[#This Row],[SEATS_BOOKED]]</f>
        <v>4500</v>
      </c>
      <c r="Q182" s="212" t="s">
        <v>161</v>
      </c>
      <c r="R182" s="561" t="s">
        <v>384</v>
      </c>
      <c r="S182" s="234" t="str">
        <f>LEFT(Table1[[#This Row],[SECTOR]],3)</f>
        <v>NAP</v>
      </c>
      <c r="T182" s="234" t="str">
        <f>RIGHT(Table1[[#This Row],[SECTOR]],3)</f>
        <v>SSH</v>
      </c>
      <c r="U182" s="234" t="str">
        <f t="shared" si="8"/>
        <v>NAP</v>
      </c>
      <c r="V182" s="234">
        <f>WEEKDAY(Table1[[#This Row],[FLIGHT_DATE]],2)</f>
        <v>7</v>
      </c>
      <c r="W182" s="234">
        <f>Table1[[#This Row],[FLIGHT_DATE]]-Table1[[#This Row],[DATE_BOOKED]]</f>
        <v>250</v>
      </c>
    </row>
    <row r="183" spans="1:23" ht="15.5" x14ac:dyDescent="0.35">
      <c r="A183" s="233">
        <v>45650</v>
      </c>
      <c r="B183" s="234" t="s">
        <v>313</v>
      </c>
      <c r="C183" s="66" t="s">
        <v>160</v>
      </c>
      <c r="E183" s="234"/>
      <c r="F183" s="212" t="s">
        <v>54</v>
      </c>
      <c r="G183" s="212" t="s">
        <v>10</v>
      </c>
      <c r="H183" s="16" t="s">
        <v>1291</v>
      </c>
      <c r="I183" s="235" t="s">
        <v>28</v>
      </c>
      <c r="J183" s="233">
        <v>45907</v>
      </c>
      <c r="K183" s="232">
        <v>20</v>
      </c>
      <c r="L183" s="236">
        <v>20</v>
      </c>
      <c r="M183" s="237">
        <v>190</v>
      </c>
      <c r="N183" s="186">
        <v>0</v>
      </c>
      <c r="O183" s="186">
        <v>0</v>
      </c>
      <c r="P183" s="238">
        <f>SUM(Table1[[#This Row],[BASE_FARE]:[SURCHARGES]])*Table1[[#This Row],[SEATS_BOOKED]]</f>
        <v>3800</v>
      </c>
      <c r="Q183" s="212" t="s">
        <v>161</v>
      </c>
      <c r="R183" s="561" t="s">
        <v>384</v>
      </c>
      <c r="S183" s="234" t="str">
        <f>LEFT(Table1[[#This Row],[SECTOR]],3)</f>
        <v>NAP</v>
      </c>
      <c r="T183" s="234" t="str">
        <f>RIGHT(Table1[[#This Row],[SECTOR]],3)</f>
        <v>SSH</v>
      </c>
      <c r="U183" s="234" t="str">
        <f t="shared" si="8"/>
        <v>NAP</v>
      </c>
      <c r="V183" s="234">
        <f>WEEKDAY(Table1[[#This Row],[FLIGHT_DATE]],2)</f>
        <v>7</v>
      </c>
      <c r="W183" s="234">
        <f>Table1[[#This Row],[FLIGHT_DATE]]-Table1[[#This Row],[DATE_BOOKED]]</f>
        <v>257</v>
      </c>
    </row>
    <row r="184" spans="1:23" ht="15.5" x14ac:dyDescent="0.35">
      <c r="A184" s="233">
        <v>45650</v>
      </c>
      <c r="B184" s="234" t="s">
        <v>313</v>
      </c>
      <c r="C184" s="66" t="s">
        <v>160</v>
      </c>
      <c r="E184" s="234"/>
      <c r="F184" s="212" t="s">
        <v>54</v>
      </c>
      <c r="G184" s="212" t="s">
        <v>10</v>
      </c>
      <c r="H184" s="16" t="s">
        <v>1291</v>
      </c>
      <c r="I184" s="235" t="s">
        <v>28</v>
      </c>
      <c r="J184" s="233">
        <v>45914</v>
      </c>
      <c r="K184" s="232">
        <v>20</v>
      </c>
      <c r="L184" s="236">
        <v>20</v>
      </c>
      <c r="M184" s="237">
        <v>190</v>
      </c>
      <c r="N184" s="186">
        <v>0</v>
      </c>
      <c r="O184" s="186">
        <v>0</v>
      </c>
      <c r="P184" s="238">
        <f>SUM(Table1[[#This Row],[BASE_FARE]:[SURCHARGES]])*Table1[[#This Row],[SEATS_BOOKED]]</f>
        <v>3800</v>
      </c>
      <c r="Q184" s="212" t="s">
        <v>161</v>
      </c>
      <c r="R184" s="561" t="s">
        <v>384</v>
      </c>
      <c r="S184" s="234" t="str">
        <f>LEFT(Table1[[#This Row],[SECTOR]],3)</f>
        <v>NAP</v>
      </c>
      <c r="T184" s="234" t="str">
        <f>RIGHT(Table1[[#This Row],[SECTOR]],3)</f>
        <v>SSH</v>
      </c>
      <c r="U184" s="234" t="str">
        <f t="shared" si="8"/>
        <v>NAP</v>
      </c>
      <c r="V184" s="234">
        <f>WEEKDAY(Table1[[#This Row],[FLIGHT_DATE]],2)</f>
        <v>7</v>
      </c>
      <c r="W184" s="234">
        <f>Table1[[#This Row],[FLIGHT_DATE]]-Table1[[#This Row],[DATE_BOOKED]]</f>
        <v>264</v>
      </c>
    </row>
    <row r="185" spans="1:23" x14ac:dyDescent="0.35">
      <c r="A185" s="233">
        <v>45650</v>
      </c>
      <c r="B185" s="234" t="s">
        <v>313</v>
      </c>
      <c r="C185" s="66" t="s">
        <v>160</v>
      </c>
      <c r="E185" s="234"/>
      <c r="F185" s="212" t="s">
        <v>54</v>
      </c>
      <c r="G185" s="212" t="s">
        <v>10</v>
      </c>
      <c r="H185" s="2222" t="s">
        <v>1139</v>
      </c>
      <c r="I185" s="235" t="s">
        <v>28</v>
      </c>
      <c r="J185" s="233">
        <v>45921</v>
      </c>
      <c r="K185" s="232">
        <v>20</v>
      </c>
      <c r="L185" s="236">
        <v>20</v>
      </c>
      <c r="M185" s="237">
        <v>190</v>
      </c>
      <c r="N185" s="186">
        <v>0</v>
      </c>
      <c r="O185" s="186">
        <v>0</v>
      </c>
      <c r="P185" s="238">
        <f>SUM(Table1[[#This Row],[BASE_FARE]:[SURCHARGES]])*Table1[[#This Row],[SEATS_BOOKED]]</f>
        <v>3800</v>
      </c>
      <c r="Q185" s="212" t="s">
        <v>161</v>
      </c>
      <c r="R185" s="561" t="s">
        <v>384</v>
      </c>
      <c r="S185" s="234" t="str">
        <f>LEFT(Table1[[#This Row],[SECTOR]],3)</f>
        <v>NAP</v>
      </c>
      <c r="T185" s="234" t="str">
        <f>RIGHT(Table1[[#This Row],[SECTOR]],3)</f>
        <v>SSH</v>
      </c>
      <c r="U185" s="234" t="str">
        <f t="shared" si="8"/>
        <v>NAP</v>
      </c>
      <c r="V185" s="234">
        <f>WEEKDAY(Table1[[#This Row],[FLIGHT_DATE]],2)</f>
        <v>7</v>
      </c>
      <c r="W185" s="234">
        <f>Table1[[#This Row],[FLIGHT_DATE]]-Table1[[#This Row],[DATE_BOOKED]]</f>
        <v>271</v>
      </c>
    </row>
    <row r="186" spans="1:23" x14ac:dyDescent="0.35">
      <c r="A186" s="233">
        <v>45650</v>
      </c>
      <c r="B186" s="234" t="s">
        <v>313</v>
      </c>
      <c r="C186" s="66" t="s">
        <v>160</v>
      </c>
      <c r="E186" s="234"/>
      <c r="F186" s="212" t="s">
        <v>54</v>
      </c>
      <c r="G186" s="212" t="s">
        <v>10</v>
      </c>
      <c r="H186" s="2222" t="s">
        <v>1139</v>
      </c>
      <c r="I186" s="235" t="s">
        <v>28</v>
      </c>
      <c r="J186" s="233">
        <v>45928</v>
      </c>
      <c r="K186" s="232">
        <v>20</v>
      </c>
      <c r="L186" s="236">
        <v>20</v>
      </c>
      <c r="M186" s="237">
        <v>190</v>
      </c>
      <c r="N186" s="186">
        <v>0</v>
      </c>
      <c r="O186" s="186">
        <v>0</v>
      </c>
      <c r="P186" s="238">
        <f>SUM(Table1[[#This Row],[BASE_FARE]:[SURCHARGES]])*Table1[[#This Row],[SEATS_BOOKED]]</f>
        <v>3800</v>
      </c>
      <c r="Q186" s="212" t="s">
        <v>161</v>
      </c>
      <c r="R186" s="561" t="s">
        <v>384</v>
      </c>
      <c r="S186" s="234" t="str">
        <f>LEFT(Table1[[#This Row],[SECTOR]],3)</f>
        <v>NAP</v>
      </c>
      <c r="T186" s="234" t="str">
        <f>RIGHT(Table1[[#This Row],[SECTOR]],3)</f>
        <v>SSH</v>
      </c>
      <c r="U186" s="234" t="str">
        <f t="shared" si="8"/>
        <v>NAP</v>
      </c>
      <c r="V186" s="234">
        <f>WEEKDAY(Table1[[#This Row],[FLIGHT_DATE]],2)</f>
        <v>7</v>
      </c>
      <c r="W186" s="234">
        <f>Table1[[#This Row],[FLIGHT_DATE]]-Table1[[#This Row],[DATE_BOOKED]]</f>
        <v>278</v>
      </c>
    </row>
    <row r="187" spans="1:23" x14ac:dyDescent="0.35">
      <c r="A187" s="233">
        <v>45650</v>
      </c>
      <c r="B187" s="234" t="s">
        <v>313</v>
      </c>
      <c r="C187" s="66" t="s">
        <v>160</v>
      </c>
      <c r="E187" s="234"/>
      <c r="F187" s="212" t="s">
        <v>54</v>
      </c>
      <c r="G187" s="212" t="s">
        <v>10</v>
      </c>
      <c r="H187" s="2222" t="s">
        <v>1139</v>
      </c>
      <c r="I187" s="235" t="s">
        <v>28</v>
      </c>
      <c r="J187" s="233">
        <v>45935</v>
      </c>
      <c r="K187" s="232">
        <v>20</v>
      </c>
      <c r="L187" s="236">
        <v>20</v>
      </c>
      <c r="M187" s="237">
        <v>190</v>
      </c>
      <c r="N187" s="186">
        <v>0</v>
      </c>
      <c r="O187" s="186">
        <v>0</v>
      </c>
      <c r="P187" s="238">
        <f>SUM(Table1[[#This Row],[BASE_FARE]:[SURCHARGES]])*Table1[[#This Row],[SEATS_BOOKED]]</f>
        <v>3800</v>
      </c>
      <c r="Q187" s="212" t="s">
        <v>161</v>
      </c>
      <c r="R187" s="561" t="s">
        <v>384</v>
      </c>
      <c r="S187" s="234" t="str">
        <f>LEFT(Table1[[#This Row],[SECTOR]],3)</f>
        <v>NAP</v>
      </c>
      <c r="T187" s="234" t="str">
        <f>RIGHT(Table1[[#This Row],[SECTOR]],3)</f>
        <v>SSH</v>
      </c>
      <c r="U187" s="234" t="str">
        <f t="shared" si="8"/>
        <v>NAP</v>
      </c>
      <c r="V187" s="234">
        <f>WEEKDAY(Table1[[#This Row],[FLIGHT_DATE]],2)</f>
        <v>7</v>
      </c>
      <c r="W187" s="234">
        <f>Table1[[#This Row],[FLIGHT_DATE]]-Table1[[#This Row],[DATE_BOOKED]]</f>
        <v>285</v>
      </c>
    </row>
    <row r="188" spans="1:23" x14ac:dyDescent="0.35">
      <c r="A188" s="233">
        <v>45650</v>
      </c>
      <c r="B188" s="234" t="s">
        <v>313</v>
      </c>
      <c r="C188" s="66" t="s">
        <v>160</v>
      </c>
      <c r="E188" s="234"/>
      <c r="F188" s="212" t="s">
        <v>54</v>
      </c>
      <c r="G188" s="212" t="s">
        <v>10</v>
      </c>
      <c r="H188" s="2222" t="s">
        <v>1139</v>
      </c>
      <c r="I188" s="235" t="s">
        <v>28</v>
      </c>
      <c r="J188" s="233">
        <v>45942</v>
      </c>
      <c r="K188" s="232">
        <v>20</v>
      </c>
      <c r="L188" s="236">
        <v>20</v>
      </c>
      <c r="M188" s="237">
        <v>190</v>
      </c>
      <c r="N188" s="186">
        <v>0</v>
      </c>
      <c r="O188" s="186">
        <v>0</v>
      </c>
      <c r="P188" s="238">
        <f>SUM(Table1[[#This Row],[BASE_FARE]:[SURCHARGES]])*Table1[[#This Row],[SEATS_BOOKED]]</f>
        <v>3800</v>
      </c>
      <c r="Q188" s="212" t="s">
        <v>161</v>
      </c>
      <c r="R188" s="561" t="s">
        <v>384</v>
      </c>
      <c r="S188" s="234" t="str">
        <f>LEFT(Table1[[#This Row],[SECTOR]],3)</f>
        <v>NAP</v>
      </c>
      <c r="T188" s="234" t="str">
        <f>RIGHT(Table1[[#This Row],[SECTOR]],3)</f>
        <v>SSH</v>
      </c>
      <c r="U188" s="234" t="str">
        <f t="shared" si="8"/>
        <v>NAP</v>
      </c>
      <c r="V188" s="234">
        <f>WEEKDAY(Table1[[#This Row],[FLIGHT_DATE]],2)</f>
        <v>7</v>
      </c>
      <c r="W188" s="234">
        <f>Table1[[#This Row],[FLIGHT_DATE]]-Table1[[#This Row],[DATE_BOOKED]]</f>
        <v>292</v>
      </c>
    </row>
    <row r="189" spans="1:23" x14ac:dyDescent="0.35">
      <c r="A189" s="233">
        <v>45650</v>
      </c>
      <c r="B189" s="234" t="s">
        <v>313</v>
      </c>
      <c r="C189" s="66" t="s">
        <v>160</v>
      </c>
      <c r="E189" s="234"/>
      <c r="F189" s="212" t="s">
        <v>54</v>
      </c>
      <c r="G189" s="212" t="s">
        <v>10</v>
      </c>
      <c r="H189" s="2222" t="s">
        <v>1139</v>
      </c>
      <c r="I189" s="235" t="s">
        <v>28</v>
      </c>
      <c r="J189" s="233">
        <v>45949</v>
      </c>
      <c r="K189" s="232">
        <v>20</v>
      </c>
      <c r="L189" s="236">
        <v>20</v>
      </c>
      <c r="M189" s="237">
        <v>190</v>
      </c>
      <c r="N189" s="186">
        <v>0</v>
      </c>
      <c r="O189" s="186">
        <v>0</v>
      </c>
      <c r="P189" s="238">
        <f>SUM(Table1[[#This Row],[BASE_FARE]:[SURCHARGES]])*Table1[[#This Row],[SEATS_BOOKED]]</f>
        <v>3800</v>
      </c>
      <c r="Q189" s="212" t="s">
        <v>161</v>
      </c>
      <c r="R189" s="561" t="s">
        <v>384</v>
      </c>
      <c r="S189" s="234" t="str">
        <f>LEFT(Table1[[#This Row],[SECTOR]],3)</f>
        <v>NAP</v>
      </c>
      <c r="T189" s="234" t="str">
        <f>RIGHT(Table1[[#This Row],[SECTOR]],3)</f>
        <v>SSH</v>
      </c>
      <c r="U189" s="234" t="str">
        <f t="shared" si="8"/>
        <v>NAP</v>
      </c>
      <c r="V189" s="234">
        <f>WEEKDAY(Table1[[#This Row],[FLIGHT_DATE]],2)</f>
        <v>7</v>
      </c>
      <c r="W189" s="234">
        <f>Table1[[#This Row],[FLIGHT_DATE]]-Table1[[#This Row],[DATE_BOOKED]]</f>
        <v>299</v>
      </c>
    </row>
    <row r="190" spans="1:23" x14ac:dyDescent="0.35">
      <c r="A190" s="233">
        <v>45650</v>
      </c>
      <c r="B190" s="234" t="s">
        <v>313</v>
      </c>
      <c r="C190" s="66" t="s">
        <v>160</v>
      </c>
      <c r="E190" s="234"/>
      <c r="F190" s="212" t="s">
        <v>54</v>
      </c>
      <c r="G190" s="212" t="s">
        <v>10</v>
      </c>
      <c r="H190" s="2222" t="s">
        <v>1139</v>
      </c>
      <c r="I190" s="235" t="s">
        <v>28</v>
      </c>
      <c r="J190" s="233">
        <v>45956</v>
      </c>
      <c r="K190" s="232">
        <v>20</v>
      </c>
      <c r="L190" s="236">
        <v>20</v>
      </c>
      <c r="M190" s="237">
        <v>190</v>
      </c>
      <c r="N190" s="186">
        <v>0</v>
      </c>
      <c r="O190" s="186">
        <v>0</v>
      </c>
      <c r="P190" s="238">
        <f>SUM(Table1[[#This Row],[BASE_FARE]:[SURCHARGES]])*Table1[[#This Row],[SEATS_BOOKED]]</f>
        <v>3800</v>
      </c>
      <c r="Q190" s="212" t="s">
        <v>161</v>
      </c>
      <c r="R190" s="561" t="s">
        <v>384</v>
      </c>
      <c r="S190" s="234" t="str">
        <f>LEFT(Table1[[#This Row],[SECTOR]],3)</f>
        <v>NAP</v>
      </c>
      <c r="T190" s="234" t="str">
        <f>RIGHT(Table1[[#This Row],[SECTOR]],3)</f>
        <v>SSH</v>
      </c>
      <c r="U190" s="234" t="str">
        <f t="shared" si="8"/>
        <v>NAP</v>
      </c>
      <c r="V190" s="234">
        <f>WEEKDAY(Table1[[#This Row],[FLIGHT_DATE]],2)</f>
        <v>7</v>
      </c>
      <c r="W190" s="234">
        <f>Table1[[#This Row],[FLIGHT_DATE]]-Table1[[#This Row],[DATE_BOOKED]]</f>
        <v>306</v>
      </c>
    </row>
    <row r="191" spans="1:23" x14ac:dyDescent="0.35">
      <c r="A191" s="233">
        <v>45650</v>
      </c>
      <c r="B191" s="234" t="s">
        <v>313</v>
      </c>
      <c r="C191" s="66" t="s">
        <v>160</v>
      </c>
      <c r="E191" s="234"/>
      <c r="F191" s="234" t="s">
        <v>54</v>
      </c>
      <c r="G191" s="226" t="s">
        <v>11</v>
      </c>
      <c r="H191" s="3464" t="s">
        <v>1290</v>
      </c>
      <c r="I191" s="235" t="s">
        <v>29</v>
      </c>
      <c r="J191" s="233">
        <v>45872</v>
      </c>
      <c r="K191" s="232">
        <v>20</v>
      </c>
      <c r="L191" s="236">
        <v>20</v>
      </c>
      <c r="M191" s="237">
        <v>200</v>
      </c>
      <c r="N191" s="186">
        <v>0</v>
      </c>
      <c r="O191" s="186">
        <v>0</v>
      </c>
      <c r="P191" s="238">
        <f>SUM(Table1[[#This Row],[BASE_FARE]:[SURCHARGES]])*Table1[[#This Row],[SEATS_BOOKED]]</f>
        <v>4000</v>
      </c>
      <c r="Q191" s="212" t="s">
        <v>161</v>
      </c>
      <c r="R191" s="561" t="s">
        <v>384</v>
      </c>
      <c r="S191" s="234" t="str">
        <f>LEFT(Table1[[#This Row],[SECTOR]],3)</f>
        <v>SSH</v>
      </c>
      <c r="T191" s="234" t="str">
        <f>RIGHT(Table1[[#This Row],[SECTOR]],3)</f>
        <v>NAP</v>
      </c>
      <c r="U191" s="234" t="str">
        <f t="shared" si="8"/>
        <v>NAP</v>
      </c>
      <c r="V191" s="234">
        <f>WEEKDAY(Table1[[#This Row],[FLIGHT_DATE]],2)</f>
        <v>7</v>
      </c>
      <c r="W191" s="234">
        <f>Table1[[#This Row],[FLIGHT_DATE]]-Table1[[#This Row],[DATE_BOOKED]]</f>
        <v>222</v>
      </c>
    </row>
    <row r="192" spans="1:23" x14ac:dyDescent="0.35">
      <c r="A192" s="233">
        <v>45650</v>
      </c>
      <c r="B192" s="234" t="s">
        <v>313</v>
      </c>
      <c r="C192" s="66" t="s">
        <v>160</v>
      </c>
      <c r="E192" s="234"/>
      <c r="F192" s="234" t="s">
        <v>54</v>
      </c>
      <c r="G192" s="226" t="s">
        <v>11</v>
      </c>
      <c r="H192" s="3464" t="s">
        <v>1290</v>
      </c>
      <c r="I192" s="235" t="s">
        <v>29</v>
      </c>
      <c r="J192" s="233">
        <v>45879</v>
      </c>
      <c r="K192" s="232">
        <v>20</v>
      </c>
      <c r="L192" s="236">
        <v>20</v>
      </c>
      <c r="M192" s="237">
        <v>200</v>
      </c>
      <c r="N192" s="186">
        <v>0</v>
      </c>
      <c r="O192" s="186">
        <v>0</v>
      </c>
      <c r="P192" s="238">
        <f>SUM(Table1[[#This Row],[BASE_FARE]:[SURCHARGES]])*Table1[[#This Row],[SEATS_BOOKED]]</f>
        <v>4000</v>
      </c>
      <c r="Q192" s="212" t="s">
        <v>161</v>
      </c>
      <c r="R192" s="561" t="s">
        <v>384</v>
      </c>
      <c r="S192" s="234" t="str">
        <f>LEFT(Table1[[#This Row],[SECTOR]],3)</f>
        <v>SSH</v>
      </c>
      <c r="T192" s="234" t="str">
        <f>RIGHT(Table1[[#This Row],[SECTOR]],3)</f>
        <v>NAP</v>
      </c>
      <c r="U192" s="234" t="str">
        <f t="shared" si="8"/>
        <v>NAP</v>
      </c>
      <c r="V192" s="234">
        <f>WEEKDAY(Table1[[#This Row],[FLIGHT_DATE]],2)</f>
        <v>7</v>
      </c>
      <c r="W192" s="234">
        <f>Table1[[#This Row],[FLIGHT_DATE]]-Table1[[#This Row],[DATE_BOOKED]]</f>
        <v>229</v>
      </c>
    </row>
    <row r="193" spans="1:23" x14ac:dyDescent="0.35">
      <c r="A193" s="233">
        <v>45650</v>
      </c>
      <c r="B193" s="234" t="s">
        <v>313</v>
      </c>
      <c r="C193" s="66" t="s">
        <v>160</v>
      </c>
      <c r="E193" s="234"/>
      <c r="F193" s="234" t="s">
        <v>54</v>
      </c>
      <c r="G193" s="226" t="s">
        <v>11</v>
      </c>
      <c r="H193" s="3464" t="s">
        <v>1290</v>
      </c>
      <c r="I193" s="235" t="s">
        <v>29</v>
      </c>
      <c r="J193" s="233">
        <v>45886</v>
      </c>
      <c r="K193" s="232">
        <v>20</v>
      </c>
      <c r="L193" s="236">
        <v>20</v>
      </c>
      <c r="M193" s="237">
        <v>225</v>
      </c>
      <c r="N193" s="186">
        <v>0</v>
      </c>
      <c r="O193" s="186">
        <v>0</v>
      </c>
      <c r="P193" s="238">
        <f>SUM(Table1[[#This Row],[BASE_FARE]:[SURCHARGES]])*Table1[[#This Row],[SEATS_BOOKED]]</f>
        <v>4500</v>
      </c>
      <c r="Q193" s="212" t="s">
        <v>161</v>
      </c>
      <c r="R193" s="561" t="s">
        <v>384</v>
      </c>
      <c r="S193" s="234" t="str">
        <f>LEFT(Table1[[#This Row],[SECTOR]],3)</f>
        <v>SSH</v>
      </c>
      <c r="T193" s="234" t="str">
        <f>RIGHT(Table1[[#This Row],[SECTOR]],3)</f>
        <v>NAP</v>
      </c>
      <c r="U193" s="234" t="str">
        <f t="shared" si="8"/>
        <v>NAP</v>
      </c>
      <c r="V193" s="234">
        <f>WEEKDAY(Table1[[#This Row],[FLIGHT_DATE]],2)</f>
        <v>7</v>
      </c>
      <c r="W193" s="234">
        <f>Table1[[#This Row],[FLIGHT_DATE]]-Table1[[#This Row],[DATE_BOOKED]]</f>
        <v>236</v>
      </c>
    </row>
    <row r="194" spans="1:23" x14ac:dyDescent="0.35">
      <c r="A194" s="233">
        <v>45650</v>
      </c>
      <c r="B194" s="234" t="s">
        <v>313</v>
      </c>
      <c r="C194" s="66" t="s">
        <v>160</v>
      </c>
      <c r="E194" s="234"/>
      <c r="F194" s="234" t="s">
        <v>54</v>
      </c>
      <c r="G194" s="226" t="s">
        <v>11</v>
      </c>
      <c r="H194" s="3464" t="s">
        <v>1290</v>
      </c>
      <c r="I194" s="235" t="s">
        <v>29</v>
      </c>
      <c r="J194" s="233">
        <v>45893</v>
      </c>
      <c r="K194" s="232">
        <v>20</v>
      </c>
      <c r="L194" s="236">
        <v>20</v>
      </c>
      <c r="M194" s="237">
        <v>225</v>
      </c>
      <c r="N194" s="186">
        <v>0</v>
      </c>
      <c r="O194" s="186">
        <v>0</v>
      </c>
      <c r="P194" s="238">
        <f>SUM(Table1[[#This Row],[BASE_FARE]:[SURCHARGES]])*Table1[[#This Row],[SEATS_BOOKED]]</f>
        <v>4500</v>
      </c>
      <c r="Q194" s="212" t="s">
        <v>161</v>
      </c>
      <c r="R194" s="561" t="s">
        <v>384</v>
      </c>
      <c r="S194" s="234" t="str">
        <f>LEFT(Table1[[#This Row],[SECTOR]],3)</f>
        <v>SSH</v>
      </c>
      <c r="T194" s="234" t="str">
        <f>RIGHT(Table1[[#This Row],[SECTOR]],3)</f>
        <v>NAP</v>
      </c>
      <c r="U194" s="234" t="str">
        <f t="shared" si="8"/>
        <v>NAP</v>
      </c>
      <c r="V194" s="234">
        <f>WEEKDAY(Table1[[#This Row],[FLIGHT_DATE]],2)</f>
        <v>7</v>
      </c>
      <c r="W194" s="234">
        <f>Table1[[#This Row],[FLIGHT_DATE]]-Table1[[#This Row],[DATE_BOOKED]]</f>
        <v>243</v>
      </c>
    </row>
    <row r="195" spans="1:23" x14ac:dyDescent="0.35">
      <c r="A195" s="233">
        <v>45650</v>
      </c>
      <c r="B195" s="234" t="s">
        <v>313</v>
      </c>
      <c r="C195" s="66" t="s">
        <v>160</v>
      </c>
      <c r="E195" s="234"/>
      <c r="F195" s="234" t="s">
        <v>54</v>
      </c>
      <c r="G195" s="226" t="s">
        <v>11</v>
      </c>
      <c r="H195" s="3464" t="s">
        <v>1290</v>
      </c>
      <c r="I195" s="235" t="s">
        <v>29</v>
      </c>
      <c r="J195" s="233">
        <v>45900</v>
      </c>
      <c r="K195" s="232">
        <v>20</v>
      </c>
      <c r="L195" s="236">
        <v>20</v>
      </c>
      <c r="M195" s="237">
        <v>225</v>
      </c>
      <c r="N195" s="186">
        <v>0</v>
      </c>
      <c r="O195" s="186">
        <v>0</v>
      </c>
      <c r="P195" s="238">
        <f>SUM(Table1[[#This Row],[BASE_FARE]:[SURCHARGES]])*Table1[[#This Row],[SEATS_BOOKED]]</f>
        <v>4500</v>
      </c>
      <c r="Q195" s="212" t="s">
        <v>161</v>
      </c>
      <c r="R195" s="561" t="s">
        <v>384</v>
      </c>
      <c r="S195" s="234" t="str">
        <f>LEFT(Table1[[#This Row],[SECTOR]],3)</f>
        <v>SSH</v>
      </c>
      <c r="T195" s="234" t="str">
        <f>RIGHT(Table1[[#This Row],[SECTOR]],3)</f>
        <v>NAP</v>
      </c>
      <c r="U195" s="234" t="str">
        <f t="shared" si="8"/>
        <v>NAP</v>
      </c>
      <c r="V195" s="234">
        <f>WEEKDAY(Table1[[#This Row],[FLIGHT_DATE]],2)</f>
        <v>7</v>
      </c>
      <c r="W195" s="234">
        <f>Table1[[#This Row],[FLIGHT_DATE]]-Table1[[#This Row],[DATE_BOOKED]]</f>
        <v>250</v>
      </c>
    </row>
    <row r="196" spans="1:23" x14ac:dyDescent="0.35">
      <c r="A196" s="233">
        <v>45650</v>
      </c>
      <c r="B196" s="234" t="s">
        <v>313</v>
      </c>
      <c r="C196" s="66" t="s">
        <v>160</v>
      </c>
      <c r="E196" s="234"/>
      <c r="F196" s="234" t="s">
        <v>54</v>
      </c>
      <c r="G196" s="226" t="s">
        <v>11</v>
      </c>
      <c r="H196" s="3464" t="s">
        <v>1290</v>
      </c>
      <c r="I196" s="235" t="s">
        <v>29</v>
      </c>
      <c r="J196" s="233">
        <v>45907</v>
      </c>
      <c r="K196" s="232">
        <v>20</v>
      </c>
      <c r="L196" s="236">
        <v>20</v>
      </c>
      <c r="M196" s="237">
        <v>225</v>
      </c>
      <c r="N196" s="186">
        <v>0</v>
      </c>
      <c r="O196" s="186">
        <v>0</v>
      </c>
      <c r="P196" s="238">
        <f>SUM(Table1[[#This Row],[BASE_FARE]:[SURCHARGES]])*Table1[[#This Row],[SEATS_BOOKED]]</f>
        <v>4500</v>
      </c>
      <c r="Q196" s="212" t="s">
        <v>161</v>
      </c>
      <c r="R196" s="561" t="s">
        <v>384</v>
      </c>
      <c r="S196" s="234" t="str">
        <f>LEFT(Table1[[#This Row],[SECTOR]],3)</f>
        <v>SSH</v>
      </c>
      <c r="T196" s="234" t="str">
        <f>RIGHT(Table1[[#This Row],[SECTOR]],3)</f>
        <v>NAP</v>
      </c>
      <c r="U196" s="234" t="str">
        <f t="shared" si="8"/>
        <v>NAP</v>
      </c>
      <c r="V196" s="234">
        <f>WEEKDAY(Table1[[#This Row],[FLIGHT_DATE]],2)</f>
        <v>7</v>
      </c>
      <c r="W196" s="234">
        <f>Table1[[#This Row],[FLIGHT_DATE]]-Table1[[#This Row],[DATE_BOOKED]]</f>
        <v>257</v>
      </c>
    </row>
    <row r="197" spans="1:23" x14ac:dyDescent="0.35">
      <c r="A197" s="233">
        <v>45650</v>
      </c>
      <c r="B197" s="234" t="s">
        <v>313</v>
      </c>
      <c r="C197" s="66" t="s">
        <v>160</v>
      </c>
      <c r="E197" s="234"/>
      <c r="F197" s="234" t="s">
        <v>54</v>
      </c>
      <c r="G197" s="226" t="s">
        <v>11</v>
      </c>
      <c r="H197" s="3464" t="s">
        <v>1290</v>
      </c>
      <c r="I197" s="235" t="s">
        <v>29</v>
      </c>
      <c r="J197" s="233">
        <v>45914</v>
      </c>
      <c r="K197" s="232">
        <v>20</v>
      </c>
      <c r="L197" s="236">
        <v>20</v>
      </c>
      <c r="M197" s="237">
        <v>190</v>
      </c>
      <c r="N197" s="186">
        <v>0</v>
      </c>
      <c r="O197" s="186">
        <v>0</v>
      </c>
      <c r="P197" s="238">
        <f>SUM(Table1[[#This Row],[BASE_FARE]:[SURCHARGES]])*Table1[[#This Row],[SEATS_BOOKED]]</f>
        <v>3800</v>
      </c>
      <c r="Q197" s="212" t="s">
        <v>161</v>
      </c>
      <c r="R197" s="561" t="s">
        <v>384</v>
      </c>
      <c r="S197" s="234" t="str">
        <f>LEFT(Table1[[#This Row],[SECTOR]],3)</f>
        <v>SSH</v>
      </c>
      <c r="T197" s="234" t="str">
        <f>RIGHT(Table1[[#This Row],[SECTOR]],3)</f>
        <v>NAP</v>
      </c>
      <c r="U197" s="234" t="str">
        <f t="shared" si="8"/>
        <v>NAP</v>
      </c>
      <c r="V197" s="234">
        <f>WEEKDAY(Table1[[#This Row],[FLIGHT_DATE]],2)</f>
        <v>7</v>
      </c>
      <c r="W197" s="234">
        <f>Table1[[#This Row],[FLIGHT_DATE]]-Table1[[#This Row],[DATE_BOOKED]]</f>
        <v>264</v>
      </c>
    </row>
    <row r="198" spans="1:23" x14ac:dyDescent="0.35">
      <c r="A198" s="233">
        <v>45650</v>
      </c>
      <c r="B198" s="234" t="s">
        <v>313</v>
      </c>
      <c r="C198" s="66" t="s">
        <v>160</v>
      </c>
      <c r="E198" s="234"/>
      <c r="F198" s="234" t="s">
        <v>54</v>
      </c>
      <c r="G198" s="226" t="s">
        <v>11</v>
      </c>
      <c r="H198" s="3464" t="s">
        <v>1290</v>
      </c>
      <c r="I198" s="235" t="s">
        <v>29</v>
      </c>
      <c r="J198" s="233">
        <v>45921</v>
      </c>
      <c r="K198" s="232">
        <v>20</v>
      </c>
      <c r="L198" s="236">
        <v>20</v>
      </c>
      <c r="M198" s="237">
        <v>190</v>
      </c>
      <c r="N198" s="186">
        <v>0</v>
      </c>
      <c r="O198" s="186">
        <v>0</v>
      </c>
      <c r="P198" s="238">
        <f>SUM(Table1[[#This Row],[BASE_FARE]:[SURCHARGES]])*Table1[[#This Row],[SEATS_BOOKED]]</f>
        <v>3800</v>
      </c>
      <c r="Q198" s="212" t="s">
        <v>161</v>
      </c>
      <c r="R198" s="561" t="s">
        <v>384</v>
      </c>
      <c r="S198" s="234" t="str">
        <f>LEFT(Table1[[#This Row],[SECTOR]],3)</f>
        <v>SSH</v>
      </c>
      <c r="T198" s="234" t="str">
        <f>RIGHT(Table1[[#This Row],[SECTOR]],3)</f>
        <v>NAP</v>
      </c>
      <c r="U198" s="234" t="str">
        <f t="shared" si="8"/>
        <v>NAP</v>
      </c>
      <c r="V198" s="234">
        <f>WEEKDAY(Table1[[#This Row],[FLIGHT_DATE]],2)</f>
        <v>7</v>
      </c>
      <c r="W198" s="234">
        <f>Table1[[#This Row],[FLIGHT_DATE]]-Table1[[#This Row],[DATE_BOOKED]]</f>
        <v>271</v>
      </c>
    </row>
    <row r="199" spans="1:23" x14ac:dyDescent="0.35">
      <c r="A199" s="233">
        <v>45650</v>
      </c>
      <c r="B199" s="234" t="s">
        <v>313</v>
      </c>
      <c r="C199" s="66" t="s">
        <v>160</v>
      </c>
      <c r="E199" s="234"/>
      <c r="F199" s="234" t="s">
        <v>54</v>
      </c>
      <c r="G199" s="226" t="s">
        <v>11</v>
      </c>
      <c r="H199" s="2222" t="s">
        <v>1140</v>
      </c>
      <c r="I199" s="235" t="s">
        <v>29</v>
      </c>
      <c r="J199" s="233">
        <v>45928</v>
      </c>
      <c r="K199" s="232">
        <v>20</v>
      </c>
      <c r="L199" s="236">
        <v>20</v>
      </c>
      <c r="M199" s="237">
        <v>190</v>
      </c>
      <c r="N199" s="186">
        <v>0</v>
      </c>
      <c r="O199" s="186">
        <v>0</v>
      </c>
      <c r="P199" s="238">
        <f>SUM(Table1[[#This Row],[BASE_FARE]:[SURCHARGES]])*Table1[[#This Row],[SEATS_BOOKED]]</f>
        <v>3800</v>
      </c>
      <c r="Q199" s="212" t="s">
        <v>161</v>
      </c>
      <c r="R199" s="561" t="s">
        <v>384</v>
      </c>
      <c r="S199" s="234" t="str">
        <f>LEFT(Table1[[#This Row],[SECTOR]],3)</f>
        <v>SSH</v>
      </c>
      <c r="T199" s="234" t="str">
        <f>RIGHT(Table1[[#This Row],[SECTOR]],3)</f>
        <v>NAP</v>
      </c>
      <c r="U199" s="234" t="str">
        <f t="shared" si="8"/>
        <v>NAP</v>
      </c>
      <c r="V199" s="234">
        <f>WEEKDAY(Table1[[#This Row],[FLIGHT_DATE]],2)</f>
        <v>7</v>
      </c>
      <c r="W199" s="234">
        <f>Table1[[#This Row],[FLIGHT_DATE]]-Table1[[#This Row],[DATE_BOOKED]]</f>
        <v>278</v>
      </c>
    </row>
    <row r="200" spans="1:23" x14ac:dyDescent="0.35">
      <c r="A200" s="233">
        <v>45650</v>
      </c>
      <c r="B200" s="234" t="s">
        <v>313</v>
      </c>
      <c r="C200" s="66" t="s">
        <v>160</v>
      </c>
      <c r="E200" s="234"/>
      <c r="F200" s="234" t="s">
        <v>54</v>
      </c>
      <c r="G200" s="226" t="s">
        <v>11</v>
      </c>
      <c r="H200" s="2222" t="s">
        <v>1140</v>
      </c>
      <c r="I200" s="235" t="s">
        <v>29</v>
      </c>
      <c r="J200" s="233">
        <v>45935</v>
      </c>
      <c r="K200" s="232">
        <v>20</v>
      </c>
      <c r="L200" s="236">
        <v>20</v>
      </c>
      <c r="M200" s="237">
        <v>190</v>
      </c>
      <c r="N200" s="186">
        <v>0</v>
      </c>
      <c r="O200" s="186">
        <v>0</v>
      </c>
      <c r="P200" s="238">
        <f>SUM(Table1[[#This Row],[BASE_FARE]:[SURCHARGES]])*Table1[[#This Row],[SEATS_BOOKED]]</f>
        <v>3800</v>
      </c>
      <c r="Q200" s="212" t="s">
        <v>161</v>
      </c>
      <c r="R200" s="561" t="s">
        <v>384</v>
      </c>
      <c r="S200" s="234" t="str">
        <f>LEFT(Table1[[#This Row],[SECTOR]],3)</f>
        <v>SSH</v>
      </c>
      <c r="T200" s="234" t="str">
        <f>RIGHT(Table1[[#This Row],[SECTOR]],3)</f>
        <v>NAP</v>
      </c>
      <c r="U200" s="234" t="str">
        <f t="shared" si="8"/>
        <v>NAP</v>
      </c>
      <c r="V200" s="234">
        <f>WEEKDAY(Table1[[#This Row],[FLIGHT_DATE]],2)</f>
        <v>7</v>
      </c>
      <c r="W200" s="234">
        <f>Table1[[#This Row],[FLIGHT_DATE]]-Table1[[#This Row],[DATE_BOOKED]]</f>
        <v>285</v>
      </c>
    </row>
    <row r="201" spans="1:23" x14ac:dyDescent="0.35">
      <c r="A201" s="233">
        <v>45650</v>
      </c>
      <c r="B201" s="234" t="s">
        <v>313</v>
      </c>
      <c r="C201" s="66" t="s">
        <v>160</v>
      </c>
      <c r="E201" s="234"/>
      <c r="F201" s="234" t="s">
        <v>54</v>
      </c>
      <c r="G201" s="226" t="s">
        <v>11</v>
      </c>
      <c r="H201" s="2222" t="s">
        <v>1140</v>
      </c>
      <c r="I201" s="235" t="s">
        <v>29</v>
      </c>
      <c r="J201" s="233">
        <v>45942</v>
      </c>
      <c r="K201" s="232">
        <v>20</v>
      </c>
      <c r="L201" s="236">
        <v>20</v>
      </c>
      <c r="M201" s="237">
        <v>190</v>
      </c>
      <c r="N201" s="186">
        <v>0</v>
      </c>
      <c r="O201" s="186">
        <v>0</v>
      </c>
      <c r="P201" s="238">
        <f>SUM(Table1[[#This Row],[BASE_FARE]:[SURCHARGES]])*Table1[[#This Row],[SEATS_BOOKED]]</f>
        <v>3800</v>
      </c>
      <c r="Q201" s="212" t="s">
        <v>161</v>
      </c>
      <c r="R201" s="561" t="s">
        <v>384</v>
      </c>
      <c r="S201" s="234" t="str">
        <f>LEFT(Table1[[#This Row],[SECTOR]],3)</f>
        <v>SSH</v>
      </c>
      <c r="T201" s="234" t="str">
        <f>RIGHT(Table1[[#This Row],[SECTOR]],3)</f>
        <v>NAP</v>
      </c>
      <c r="U201" s="234" t="str">
        <f t="shared" si="8"/>
        <v>NAP</v>
      </c>
      <c r="V201" s="234">
        <f>WEEKDAY(Table1[[#This Row],[FLIGHT_DATE]],2)</f>
        <v>7</v>
      </c>
      <c r="W201" s="234">
        <f>Table1[[#This Row],[FLIGHT_DATE]]-Table1[[#This Row],[DATE_BOOKED]]</f>
        <v>292</v>
      </c>
    </row>
    <row r="202" spans="1:23" x14ac:dyDescent="0.35">
      <c r="A202" s="233">
        <v>45650</v>
      </c>
      <c r="B202" s="234" t="s">
        <v>313</v>
      </c>
      <c r="C202" s="66" t="s">
        <v>160</v>
      </c>
      <c r="E202" s="234"/>
      <c r="F202" s="234" t="s">
        <v>54</v>
      </c>
      <c r="G202" s="226" t="s">
        <v>11</v>
      </c>
      <c r="H202" s="2222" t="s">
        <v>1140</v>
      </c>
      <c r="I202" s="235" t="s">
        <v>29</v>
      </c>
      <c r="J202" s="233">
        <v>45949</v>
      </c>
      <c r="K202" s="232">
        <v>20</v>
      </c>
      <c r="L202" s="236">
        <v>20</v>
      </c>
      <c r="M202" s="237">
        <v>190</v>
      </c>
      <c r="N202" s="186">
        <v>0</v>
      </c>
      <c r="O202" s="186">
        <v>0</v>
      </c>
      <c r="P202" s="238">
        <f>SUM(Table1[[#This Row],[BASE_FARE]:[SURCHARGES]])*Table1[[#This Row],[SEATS_BOOKED]]</f>
        <v>3800</v>
      </c>
      <c r="Q202" s="212" t="s">
        <v>161</v>
      </c>
      <c r="R202" s="561" t="s">
        <v>384</v>
      </c>
      <c r="S202" s="234" t="str">
        <f>LEFT(Table1[[#This Row],[SECTOR]],3)</f>
        <v>SSH</v>
      </c>
      <c r="T202" s="234" t="str">
        <f>RIGHT(Table1[[#This Row],[SECTOR]],3)</f>
        <v>NAP</v>
      </c>
      <c r="U202" s="234" t="str">
        <f t="shared" si="8"/>
        <v>NAP</v>
      </c>
      <c r="V202" s="234">
        <f>WEEKDAY(Table1[[#This Row],[FLIGHT_DATE]],2)</f>
        <v>7</v>
      </c>
      <c r="W202" s="234">
        <f>Table1[[#This Row],[FLIGHT_DATE]]-Table1[[#This Row],[DATE_BOOKED]]</f>
        <v>299</v>
      </c>
    </row>
    <row r="203" spans="1:23" x14ac:dyDescent="0.35">
      <c r="A203" s="233">
        <v>45650</v>
      </c>
      <c r="B203" s="234" t="s">
        <v>313</v>
      </c>
      <c r="C203" s="66" t="s">
        <v>160</v>
      </c>
      <c r="E203" s="234"/>
      <c r="F203" s="234" t="s">
        <v>54</v>
      </c>
      <c r="G203" s="226" t="s">
        <v>11</v>
      </c>
      <c r="H203" s="2818" t="s">
        <v>628</v>
      </c>
      <c r="I203" s="235" t="s">
        <v>29</v>
      </c>
      <c r="J203" s="233">
        <v>45956</v>
      </c>
      <c r="K203" s="232">
        <v>20</v>
      </c>
      <c r="L203" s="236">
        <v>20</v>
      </c>
      <c r="M203" s="237">
        <v>190</v>
      </c>
      <c r="N203" s="186">
        <v>0</v>
      </c>
      <c r="O203" s="186">
        <v>0</v>
      </c>
      <c r="P203" s="238">
        <f>SUM(Table1[[#This Row],[BASE_FARE]:[SURCHARGES]])*Table1[[#This Row],[SEATS_BOOKED]]</f>
        <v>3800</v>
      </c>
      <c r="Q203" s="212" t="s">
        <v>161</v>
      </c>
      <c r="R203" s="561" t="s">
        <v>384</v>
      </c>
      <c r="S203" s="234" t="str">
        <f>LEFT(Table1[[#This Row],[SECTOR]],3)</f>
        <v>SSH</v>
      </c>
      <c r="T203" s="234" t="str">
        <f>RIGHT(Table1[[#This Row],[SECTOR]],3)</f>
        <v>NAP</v>
      </c>
      <c r="U203" s="234" t="str">
        <f t="shared" si="8"/>
        <v>NAP</v>
      </c>
      <c r="V203" s="234">
        <f>WEEKDAY(Table1[[#This Row],[FLIGHT_DATE]],2)</f>
        <v>7</v>
      </c>
      <c r="W203" s="234">
        <f>Table1[[#This Row],[FLIGHT_DATE]]-Table1[[#This Row],[DATE_BOOKED]]</f>
        <v>306</v>
      </c>
    </row>
    <row r="204" spans="1:23" x14ac:dyDescent="0.35">
      <c r="A204" s="233">
        <v>45650</v>
      </c>
      <c r="B204" s="234" t="s">
        <v>313</v>
      </c>
      <c r="C204" s="66" t="s">
        <v>160</v>
      </c>
      <c r="E204" s="234"/>
      <c r="F204" s="234" t="s">
        <v>54</v>
      </c>
      <c r="G204" s="226" t="s">
        <v>11</v>
      </c>
      <c r="H204" s="2818" t="s">
        <v>628</v>
      </c>
      <c r="I204" s="235" t="s">
        <v>29</v>
      </c>
      <c r="J204" s="233">
        <v>45963</v>
      </c>
      <c r="K204" s="232">
        <v>20</v>
      </c>
      <c r="L204" s="236">
        <v>20</v>
      </c>
      <c r="M204" s="237">
        <v>190</v>
      </c>
      <c r="N204" s="186">
        <v>0</v>
      </c>
      <c r="O204" s="186">
        <v>0</v>
      </c>
      <c r="P204" s="238">
        <f>SUM(Table1[[#This Row],[BASE_FARE]:[SURCHARGES]])*Table1[[#This Row],[SEATS_BOOKED]]</f>
        <v>3800</v>
      </c>
      <c r="Q204" s="212" t="s">
        <v>161</v>
      </c>
      <c r="R204" s="561" t="s">
        <v>384</v>
      </c>
      <c r="S204" s="234" t="str">
        <f>LEFT(Table1[[#This Row],[SECTOR]],3)</f>
        <v>SSH</v>
      </c>
      <c r="T204" s="234" t="str">
        <f>RIGHT(Table1[[#This Row],[SECTOR]],3)</f>
        <v>NAP</v>
      </c>
      <c r="U204" s="234" t="str">
        <f t="shared" si="8"/>
        <v>NAP</v>
      </c>
      <c r="V204" s="234">
        <f>WEEKDAY(Table1[[#This Row],[FLIGHT_DATE]],2)</f>
        <v>7</v>
      </c>
      <c r="W204" s="234">
        <f>Table1[[#This Row],[FLIGHT_DATE]]-Table1[[#This Row],[DATE_BOOKED]]</f>
        <v>313</v>
      </c>
    </row>
    <row r="205" spans="1:23" x14ac:dyDescent="0.35">
      <c r="A205" s="241">
        <v>45671</v>
      </c>
      <c r="B205" s="242" t="s">
        <v>390</v>
      </c>
      <c r="C205" s="198" t="s">
        <v>333</v>
      </c>
      <c r="D205" s="198"/>
      <c r="E205" s="242" t="s">
        <v>400</v>
      </c>
      <c r="F205" s="242" t="s">
        <v>56</v>
      </c>
      <c r="G205" s="242" t="s">
        <v>10</v>
      </c>
      <c r="H205" s="2222" t="s">
        <v>192</v>
      </c>
      <c r="I205" s="243" t="s">
        <v>28</v>
      </c>
      <c r="J205" s="241">
        <v>45767</v>
      </c>
      <c r="K205" s="244">
        <v>1</v>
      </c>
      <c r="L205" s="245">
        <v>1</v>
      </c>
      <c r="M205" s="246">
        <v>243.75</v>
      </c>
      <c r="N205" s="247">
        <v>34.04</v>
      </c>
      <c r="O205" s="247">
        <v>40</v>
      </c>
      <c r="P205" s="248">
        <f>SUM(Table1[[#This Row],[BASE_FARE]:[SURCHARGES]])*Table1[[#This Row],[SEATS_BOOKED]]</f>
        <v>317.79000000000002</v>
      </c>
      <c r="Q205" s="242" t="s">
        <v>161</v>
      </c>
      <c r="R205" s="244" t="s">
        <v>335</v>
      </c>
      <c r="S205" s="242" t="str">
        <f>LEFT(Table1[[#This Row],[SECTOR]],3)</f>
        <v>NAP</v>
      </c>
      <c r="T205" s="242" t="str">
        <f>RIGHT(Table1[[#This Row],[SECTOR]],3)</f>
        <v>SSH</v>
      </c>
      <c r="U205" s="242" t="str">
        <f t="shared" ref="U205:U210" si="9">IF(AND(S205&lt;&gt;"SSH", S205&lt;&gt;"RMF", S205&lt;&gt;"CAI", S205&lt;&gt;"HRG", S205&lt;&gt;"LXR", S205&lt;&gt;"DXB", OR(T205="SSH", T205="RMF", T205="CAI", T205="HRG", T205="LXR", T205="DXB")), S205,
    IF(AND(T205&lt;&gt;"SSH", T205&lt;&gt;"RMF", T205&lt;&gt;"CAI", T205&lt;&gt;"HRG", T205&lt;&gt;"LXR", T205&lt;&gt;"DXB", OR(S205="SSH", S205="RMF", S205="CAI", S205="HRG", S205="LXR", S205="DXB")), T205,
    "VIE"))</f>
        <v>NAP</v>
      </c>
      <c r="V205" s="242">
        <f>WEEKDAY(Table1[[#This Row],[FLIGHT_DATE]],2)</f>
        <v>7</v>
      </c>
      <c r="W205" s="242">
        <f>Table1[[#This Row],[FLIGHT_DATE]]-Table1[[#This Row],[DATE_BOOKED]]</f>
        <v>96</v>
      </c>
    </row>
    <row r="206" spans="1:23" x14ac:dyDescent="0.35">
      <c r="A206" s="241">
        <v>45671</v>
      </c>
      <c r="B206" s="242" t="s">
        <v>390</v>
      </c>
      <c r="C206" s="198" t="s">
        <v>333</v>
      </c>
      <c r="D206" s="198"/>
      <c r="E206" s="242" t="s">
        <v>400</v>
      </c>
      <c r="F206" s="242" t="s">
        <v>56</v>
      </c>
      <c r="G206" s="242" t="s">
        <v>10</v>
      </c>
      <c r="H206" s="2222" t="s">
        <v>192</v>
      </c>
      <c r="I206" s="243" t="s">
        <v>28</v>
      </c>
      <c r="J206" s="241">
        <v>45767</v>
      </c>
      <c r="K206" s="244">
        <v>1</v>
      </c>
      <c r="L206" s="245">
        <v>1</v>
      </c>
      <c r="M206" s="246">
        <v>325</v>
      </c>
      <c r="N206" s="247">
        <v>34.04</v>
      </c>
      <c r="O206" s="247">
        <v>40</v>
      </c>
      <c r="P206" s="248">
        <f>SUM(Table1[[#This Row],[BASE_FARE]:[SURCHARGES]])*Table1[[#This Row],[SEATS_BOOKED]]</f>
        <v>399.04</v>
      </c>
      <c r="Q206" s="242" t="s">
        <v>161</v>
      </c>
      <c r="R206" s="244" t="s">
        <v>335</v>
      </c>
      <c r="S206" s="242" t="str">
        <f>LEFT(Table1[[#This Row],[SECTOR]],3)</f>
        <v>NAP</v>
      </c>
      <c r="T206" s="242" t="str">
        <f>RIGHT(Table1[[#This Row],[SECTOR]],3)</f>
        <v>SSH</v>
      </c>
      <c r="U206" s="242" t="str">
        <f t="shared" si="9"/>
        <v>NAP</v>
      </c>
      <c r="V206" s="242">
        <f>WEEKDAY(Table1[[#This Row],[FLIGHT_DATE]],2)</f>
        <v>7</v>
      </c>
      <c r="W206" s="242">
        <f>Table1[[#This Row],[FLIGHT_DATE]]-Table1[[#This Row],[DATE_BOOKED]]</f>
        <v>96</v>
      </c>
    </row>
    <row r="207" spans="1:23" x14ac:dyDescent="0.35">
      <c r="A207" s="241">
        <v>45671</v>
      </c>
      <c r="B207" s="242" t="s">
        <v>390</v>
      </c>
      <c r="C207" s="198" t="s">
        <v>333</v>
      </c>
      <c r="D207" s="198"/>
      <c r="E207" s="242" t="s">
        <v>400</v>
      </c>
      <c r="F207" s="242" t="s">
        <v>56</v>
      </c>
      <c r="G207" s="242" t="s">
        <v>10</v>
      </c>
      <c r="H207" s="2222" t="s">
        <v>192</v>
      </c>
      <c r="I207" s="243" t="s">
        <v>28</v>
      </c>
      <c r="J207" s="241">
        <v>45767</v>
      </c>
      <c r="K207" s="244">
        <v>1</v>
      </c>
      <c r="L207" s="245">
        <v>1</v>
      </c>
      <c r="M207" s="246">
        <v>325</v>
      </c>
      <c r="N207" s="247">
        <v>34.04</v>
      </c>
      <c r="O207" s="247">
        <v>40</v>
      </c>
      <c r="P207" s="248">
        <f>SUM(Table1[[#This Row],[BASE_FARE]:[SURCHARGES]])*Table1[[#This Row],[SEATS_BOOKED]]</f>
        <v>399.04</v>
      </c>
      <c r="Q207" s="242" t="s">
        <v>161</v>
      </c>
      <c r="R207" s="244" t="s">
        <v>335</v>
      </c>
      <c r="S207" s="242" t="str">
        <f>LEFT(Table1[[#This Row],[SECTOR]],3)</f>
        <v>NAP</v>
      </c>
      <c r="T207" s="242" t="str">
        <f>RIGHT(Table1[[#This Row],[SECTOR]],3)</f>
        <v>SSH</v>
      </c>
      <c r="U207" s="242" t="str">
        <f t="shared" si="9"/>
        <v>NAP</v>
      </c>
      <c r="V207" s="242">
        <f>WEEKDAY(Table1[[#This Row],[FLIGHT_DATE]],2)</f>
        <v>7</v>
      </c>
      <c r="W207" s="242">
        <f>Table1[[#This Row],[FLIGHT_DATE]]-Table1[[#This Row],[DATE_BOOKED]]</f>
        <v>96</v>
      </c>
    </row>
    <row r="208" spans="1:23" x14ac:dyDescent="0.35">
      <c r="A208" s="249">
        <v>45672</v>
      </c>
      <c r="B208" s="250" t="s">
        <v>385</v>
      </c>
      <c r="C208" s="198" t="s">
        <v>333</v>
      </c>
      <c r="D208" s="198"/>
      <c r="E208" s="250" t="s">
        <v>401</v>
      </c>
      <c r="F208" s="250" t="s">
        <v>54</v>
      </c>
      <c r="G208" s="250" t="s">
        <v>10</v>
      </c>
      <c r="H208" s="2222" t="s">
        <v>194</v>
      </c>
      <c r="I208" s="251" t="s">
        <v>130</v>
      </c>
      <c r="J208" s="249">
        <v>45759</v>
      </c>
      <c r="K208" s="252">
        <v>4</v>
      </c>
      <c r="L208" s="253">
        <v>4</v>
      </c>
      <c r="M208" s="254">
        <v>200</v>
      </c>
      <c r="N208" s="255">
        <v>0</v>
      </c>
      <c r="O208" s="255">
        <v>0</v>
      </c>
      <c r="P208" s="256">
        <f>SUM(Table1[[#This Row],[BASE_FARE]:[SURCHARGES]])*Table1[[#This Row],[SEATS_BOOKED]]</f>
        <v>800</v>
      </c>
      <c r="Q208" s="242" t="s">
        <v>161</v>
      </c>
      <c r="R208" s="244" t="s">
        <v>335</v>
      </c>
      <c r="S208" s="250" t="str">
        <f>LEFT(Table1[[#This Row],[SECTOR]],3)</f>
        <v>VRN</v>
      </c>
      <c r="T208" s="250" t="str">
        <f>RIGHT(Table1[[#This Row],[SECTOR]],3)</f>
        <v>SSH</v>
      </c>
      <c r="U208" s="250" t="str">
        <f t="shared" si="9"/>
        <v>VRN</v>
      </c>
      <c r="V208" s="250">
        <f>WEEKDAY(Table1[[#This Row],[FLIGHT_DATE]],2)</f>
        <v>6</v>
      </c>
      <c r="W208" s="250">
        <f>Table1[[#This Row],[FLIGHT_DATE]]-Table1[[#This Row],[DATE_BOOKED]]</f>
        <v>87</v>
      </c>
    </row>
    <row r="209" spans="1:23" x14ac:dyDescent="0.35">
      <c r="A209" s="249">
        <v>45672</v>
      </c>
      <c r="B209" s="250" t="s">
        <v>385</v>
      </c>
      <c r="C209" s="198" t="s">
        <v>333</v>
      </c>
      <c r="D209" s="198"/>
      <c r="E209" s="250" t="s">
        <v>401</v>
      </c>
      <c r="F209" s="250" t="s">
        <v>54</v>
      </c>
      <c r="G209" s="250" t="s">
        <v>11</v>
      </c>
      <c r="H209" s="2222" t="s">
        <v>195</v>
      </c>
      <c r="I209" s="251" t="s">
        <v>126</v>
      </c>
      <c r="J209" s="249">
        <v>45766</v>
      </c>
      <c r="K209" s="252">
        <v>4</v>
      </c>
      <c r="L209" s="253">
        <v>4</v>
      </c>
      <c r="M209" s="254">
        <v>200</v>
      </c>
      <c r="N209" s="255">
        <v>0</v>
      </c>
      <c r="O209" s="255">
        <v>0</v>
      </c>
      <c r="P209" s="256">
        <f>SUM(Table1[[#This Row],[BASE_FARE]:[SURCHARGES]])*Table1[[#This Row],[SEATS_BOOKED]]</f>
        <v>800</v>
      </c>
      <c r="Q209" s="242" t="s">
        <v>161</v>
      </c>
      <c r="R209" s="244" t="s">
        <v>335</v>
      </c>
      <c r="S209" s="250" t="str">
        <f>LEFT(Table1[[#This Row],[SECTOR]],3)</f>
        <v>SSH</v>
      </c>
      <c r="T209" s="250" t="str">
        <f>RIGHT(Table1[[#This Row],[SECTOR]],3)</f>
        <v>VRN</v>
      </c>
      <c r="U209" s="250" t="str">
        <f t="shared" si="9"/>
        <v>VRN</v>
      </c>
      <c r="V209" s="250">
        <f>WEEKDAY(Table1[[#This Row],[FLIGHT_DATE]],2)</f>
        <v>6</v>
      </c>
      <c r="W209" s="250">
        <f>Table1[[#This Row],[FLIGHT_DATE]]-Table1[[#This Row],[DATE_BOOKED]]</f>
        <v>94</v>
      </c>
    </row>
    <row r="210" spans="1:23" x14ac:dyDescent="0.35">
      <c r="A210" s="259">
        <v>45674</v>
      </c>
      <c r="B210" s="260" t="s">
        <v>408</v>
      </c>
      <c r="C210" s="198" t="s">
        <v>160</v>
      </c>
      <c r="D210" s="198"/>
      <c r="E210" s="260"/>
      <c r="F210" s="260" t="s">
        <v>54</v>
      </c>
      <c r="G210" s="260" t="s">
        <v>10</v>
      </c>
      <c r="H210" s="2222" t="s">
        <v>190</v>
      </c>
      <c r="I210" s="261" t="s">
        <v>163</v>
      </c>
      <c r="J210" s="259">
        <v>45863</v>
      </c>
      <c r="K210" s="262">
        <v>0</v>
      </c>
      <c r="L210" s="262">
        <v>0</v>
      </c>
      <c r="M210" s="263">
        <v>0</v>
      </c>
      <c r="N210" s="264">
        <v>0</v>
      </c>
      <c r="O210" s="264">
        <v>0</v>
      </c>
      <c r="P210" s="265">
        <f>SUM(Table1[[#This Row],[BASE_FARE]:[SURCHARGES]])*Table1[[#This Row],[SEATS_BOOKED]]</f>
        <v>0</v>
      </c>
      <c r="Q210" s="419" t="s">
        <v>463</v>
      </c>
      <c r="R210" s="419" t="s">
        <v>463</v>
      </c>
      <c r="S210" s="260" t="str">
        <f>LEFT(Table1[[#This Row],[SECTOR]],3)</f>
        <v>MXP</v>
      </c>
      <c r="T210" s="260" t="str">
        <f>RIGHT(Table1[[#This Row],[SECTOR]],3)</f>
        <v>SSH</v>
      </c>
      <c r="U210" s="260" t="str">
        <f t="shared" si="9"/>
        <v>MXP</v>
      </c>
      <c r="V210" s="260">
        <f>WEEKDAY(Table1[[#This Row],[FLIGHT_DATE]],2)</f>
        <v>5</v>
      </c>
      <c r="W210" s="260">
        <f>Table1[[#This Row],[FLIGHT_DATE]]-Table1[[#This Row],[DATE_BOOKED]]</f>
        <v>189</v>
      </c>
    </row>
    <row r="211" spans="1:23" x14ac:dyDescent="0.35">
      <c r="A211" s="259">
        <v>45674</v>
      </c>
      <c r="B211" s="260" t="s">
        <v>408</v>
      </c>
      <c r="C211" s="198" t="s">
        <v>160</v>
      </c>
      <c r="D211" s="198"/>
      <c r="E211" s="260"/>
      <c r="F211" s="260" t="s">
        <v>54</v>
      </c>
      <c r="G211" s="260" t="s">
        <v>10</v>
      </c>
      <c r="H211" s="2222" t="s">
        <v>190</v>
      </c>
      <c r="I211" s="261" t="s">
        <v>163</v>
      </c>
      <c r="J211" s="259">
        <v>45870</v>
      </c>
      <c r="K211" s="262">
        <v>0</v>
      </c>
      <c r="L211" s="262">
        <v>0</v>
      </c>
      <c r="M211" s="263">
        <v>0</v>
      </c>
      <c r="N211" s="264">
        <v>0</v>
      </c>
      <c r="O211" s="264">
        <v>0</v>
      </c>
      <c r="P211" s="265">
        <f>SUM(Table1[[#This Row],[BASE_FARE]:[SURCHARGES]])*Table1[[#This Row],[SEATS_BOOKED]]</f>
        <v>0</v>
      </c>
      <c r="Q211" s="419" t="s">
        <v>463</v>
      </c>
      <c r="R211" s="419" t="s">
        <v>463</v>
      </c>
      <c r="S211" s="260" t="str">
        <f>LEFT(Table1[[#This Row],[SECTOR]],3)</f>
        <v>MXP</v>
      </c>
      <c r="T211" s="260" t="str">
        <f>RIGHT(Table1[[#This Row],[SECTOR]],3)</f>
        <v>SSH</v>
      </c>
      <c r="U211" s="260" t="str">
        <f t="shared" ref="U211:U221" si="10">IF(AND(S211&lt;&gt;"SSH", S211&lt;&gt;"RMF", S211&lt;&gt;"CAI", S211&lt;&gt;"HRG", S211&lt;&gt;"LXR", S211&lt;&gt;"DXB", OR(T211="SSH", T211="RMF", T211="CAI", T211="HRG", T211="LXR", T211="DXB")), S211,
    IF(AND(T211&lt;&gt;"SSH", T211&lt;&gt;"RMF", T211&lt;&gt;"CAI", T211&lt;&gt;"HRG", T211&lt;&gt;"LXR", T211&lt;&gt;"DXB", OR(S211="SSH", S211="RMF", S211="CAI", S211="HRG", S211="LXR", S211="DXB")), T211,
    "VIE"))</f>
        <v>MXP</v>
      </c>
      <c r="V211" s="260">
        <f>WEEKDAY(Table1[[#This Row],[FLIGHT_DATE]],2)</f>
        <v>5</v>
      </c>
      <c r="W211" s="260">
        <f>Table1[[#This Row],[FLIGHT_DATE]]-Table1[[#This Row],[DATE_BOOKED]]</f>
        <v>196</v>
      </c>
    </row>
    <row r="212" spans="1:23" x14ac:dyDescent="0.35">
      <c r="A212" s="259">
        <v>45674</v>
      </c>
      <c r="B212" s="260" t="s">
        <v>408</v>
      </c>
      <c r="C212" s="198" t="s">
        <v>160</v>
      </c>
      <c r="D212" s="198"/>
      <c r="E212" s="260"/>
      <c r="F212" s="260" t="s">
        <v>54</v>
      </c>
      <c r="G212" s="260" t="s">
        <v>10</v>
      </c>
      <c r="H212" s="2222" t="s">
        <v>190</v>
      </c>
      <c r="I212" s="261" t="s">
        <v>163</v>
      </c>
      <c r="J212" s="259">
        <v>45877</v>
      </c>
      <c r="K212" s="262">
        <v>0</v>
      </c>
      <c r="L212" s="262">
        <v>0</v>
      </c>
      <c r="M212" s="263">
        <v>0</v>
      </c>
      <c r="N212" s="264">
        <v>0</v>
      </c>
      <c r="O212" s="264">
        <v>0</v>
      </c>
      <c r="P212" s="265">
        <f>SUM(Table1[[#This Row],[BASE_FARE]:[SURCHARGES]])*Table1[[#This Row],[SEATS_BOOKED]]</f>
        <v>0</v>
      </c>
      <c r="Q212" s="419" t="s">
        <v>463</v>
      </c>
      <c r="R212" s="419" t="s">
        <v>463</v>
      </c>
      <c r="S212" s="260" t="str">
        <f>LEFT(Table1[[#This Row],[SECTOR]],3)</f>
        <v>MXP</v>
      </c>
      <c r="T212" s="260" t="str">
        <f>RIGHT(Table1[[#This Row],[SECTOR]],3)</f>
        <v>SSH</v>
      </c>
      <c r="U212" s="260" t="str">
        <f t="shared" si="10"/>
        <v>MXP</v>
      </c>
      <c r="V212" s="260">
        <f>WEEKDAY(Table1[[#This Row],[FLIGHT_DATE]],2)</f>
        <v>5</v>
      </c>
      <c r="W212" s="260">
        <f>Table1[[#This Row],[FLIGHT_DATE]]-Table1[[#This Row],[DATE_BOOKED]]</f>
        <v>203</v>
      </c>
    </row>
    <row r="213" spans="1:23" x14ac:dyDescent="0.35">
      <c r="A213" s="259">
        <v>45674</v>
      </c>
      <c r="B213" s="260" t="s">
        <v>408</v>
      </c>
      <c r="C213" s="198" t="s">
        <v>160</v>
      </c>
      <c r="D213" s="198"/>
      <c r="E213" s="260"/>
      <c r="F213" s="260" t="s">
        <v>54</v>
      </c>
      <c r="G213" s="260" t="s">
        <v>10</v>
      </c>
      <c r="H213" s="2222" t="s">
        <v>190</v>
      </c>
      <c r="I213" s="261" t="s">
        <v>163</v>
      </c>
      <c r="J213" s="259">
        <v>45884</v>
      </c>
      <c r="K213" s="262">
        <v>0</v>
      </c>
      <c r="L213" s="262">
        <v>0</v>
      </c>
      <c r="M213" s="263">
        <v>0</v>
      </c>
      <c r="N213" s="264">
        <v>0</v>
      </c>
      <c r="O213" s="264">
        <v>0</v>
      </c>
      <c r="P213" s="265">
        <f>SUM(Table1[[#This Row],[BASE_FARE]:[SURCHARGES]])*Table1[[#This Row],[SEATS_BOOKED]]</f>
        <v>0</v>
      </c>
      <c r="Q213" s="419" t="s">
        <v>463</v>
      </c>
      <c r="R213" s="419" t="s">
        <v>463</v>
      </c>
      <c r="S213" s="260" t="str">
        <f>LEFT(Table1[[#This Row],[SECTOR]],3)</f>
        <v>MXP</v>
      </c>
      <c r="T213" s="260" t="str">
        <f>RIGHT(Table1[[#This Row],[SECTOR]],3)</f>
        <v>SSH</v>
      </c>
      <c r="U213" s="260" t="str">
        <f t="shared" si="10"/>
        <v>MXP</v>
      </c>
      <c r="V213" s="260">
        <f>WEEKDAY(Table1[[#This Row],[FLIGHT_DATE]],2)</f>
        <v>5</v>
      </c>
      <c r="W213" s="260">
        <f>Table1[[#This Row],[FLIGHT_DATE]]-Table1[[#This Row],[DATE_BOOKED]]</f>
        <v>210</v>
      </c>
    </row>
    <row r="214" spans="1:23" x14ac:dyDescent="0.35">
      <c r="A214" s="259">
        <v>45674</v>
      </c>
      <c r="B214" s="260" t="s">
        <v>408</v>
      </c>
      <c r="C214" s="198" t="s">
        <v>160</v>
      </c>
      <c r="D214" s="198"/>
      <c r="E214" s="260"/>
      <c r="F214" s="260" t="s">
        <v>54</v>
      </c>
      <c r="G214" s="260" t="s">
        <v>10</v>
      </c>
      <c r="H214" s="2222" t="s">
        <v>190</v>
      </c>
      <c r="I214" s="261" t="s">
        <v>163</v>
      </c>
      <c r="J214" s="259">
        <v>45891</v>
      </c>
      <c r="K214" s="262">
        <v>0</v>
      </c>
      <c r="L214" s="262">
        <v>0</v>
      </c>
      <c r="M214" s="263">
        <v>0</v>
      </c>
      <c r="N214" s="264">
        <v>0</v>
      </c>
      <c r="O214" s="264">
        <v>0</v>
      </c>
      <c r="P214" s="265">
        <f>SUM(Table1[[#This Row],[BASE_FARE]:[SURCHARGES]])*Table1[[#This Row],[SEATS_BOOKED]]</f>
        <v>0</v>
      </c>
      <c r="Q214" s="419" t="s">
        <v>463</v>
      </c>
      <c r="R214" s="419" t="s">
        <v>463</v>
      </c>
      <c r="S214" s="260" t="str">
        <f>LEFT(Table1[[#This Row],[SECTOR]],3)</f>
        <v>MXP</v>
      </c>
      <c r="T214" s="260" t="str">
        <f>RIGHT(Table1[[#This Row],[SECTOR]],3)</f>
        <v>SSH</v>
      </c>
      <c r="U214" s="260" t="str">
        <f t="shared" si="10"/>
        <v>MXP</v>
      </c>
      <c r="V214" s="260">
        <f>WEEKDAY(Table1[[#This Row],[FLIGHT_DATE]],2)</f>
        <v>5</v>
      </c>
      <c r="W214" s="260">
        <f>Table1[[#This Row],[FLIGHT_DATE]]-Table1[[#This Row],[DATE_BOOKED]]</f>
        <v>217</v>
      </c>
    </row>
    <row r="215" spans="1:23" x14ac:dyDescent="0.35">
      <c r="A215" s="259">
        <v>45674</v>
      </c>
      <c r="B215" s="260" t="s">
        <v>408</v>
      </c>
      <c r="C215" s="198" t="s">
        <v>160</v>
      </c>
      <c r="D215" s="198"/>
      <c r="E215" s="260"/>
      <c r="F215" s="260" t="s">
        <v>54</v>
      </c>
      <c r="G215" s="260" t="s">
        <v>10</v>
      </c>
      <c r="H215" s="2222" t="s">
        <v>190</v>
      </c>
      <c r="I215" s="261" t="s">
        <v>163</v>
      </c>
      <c r="J215" s="259">
        <v>45898</v>
      </c>
      <c r="K215" s="262">
        <v>0</v>
      </c>
      <c r="L215" s="262">
        <v>0</v>
      </c>
      <c r="M215" s="263">
        <v>0</v>
      </c>
      <c r="N215" s="264">
        <v>0</v>
      </c>
      <c r="O215" s="264">
        <v>0</v>
      </c>
      <c r="P215" s="265">
        <f>SUM(Table1[[#This Row],[BASE_FARE]:[SURCHARGES]])*Table1[[#This Row],[SEATS_BOOKED]]</f>
        <v>0</v>
      </c>
      <c r="Q215" s="419" t="s">
        <v>463</v>
      </c>
      <c r="R215" s="419" t="s">
        <v>463</v>
      </c>
      <c r="S215" s="260" t="str">
        <f>LEFT(Table1[[#This Row],[SECTOR]],3)</f>
        <v>MXP</v>
      </c>
      <c r="T215" s="260" t="str">
        <f>RIGHT(Table1[[#This Row],[SECTOR]],3)</f>
        <v>SSH</v>
      </c>
      <c r="U215" s="260" t="str">
        <f t="shared" si="10"/>
        <v>MXP</v>
      </c>
      <c r="V215" s="260">
        <f>WEEKDAY(Table1[[#This Row],[FLIGHT_DATE]],2)</f>
        <v>5</v>
      </c>
      <c r="W215" s="260">
        <f>Table1[[#This Row],[FLIGHT_DATE]]-Table1[[#This Row],[DATE_BOOKED]]</f>
        <v>224</v>
      </c>
    </row>
    <row r="216" spans="1:23" x14ac:dyDescent="0.35">
      <c r="A216" s="259">
        <v>45674</v>
      </c>
      <c r="B216" s="260" t="s">
        <v>408</v>
      </c>
      <c r="C216" s="198" t="s">
        <v>160</v>
      </c>
      <c r="D216" s="198"/>
      <c r="E216" s="260"/>
      <c r="F216" s="260" t="s">
        <v>54</v>
      </c>
      <c r="G216" s="260" t="s">
        <v>11</v>
      </c>
      <c r="H216" s="2222" t="s">
        <v>191</v>
      </c>
      <c r="I216" s="261" t="s">
        <v>162</v>
      </c>
      <c r="J216" s="259">
        <v>45870</v>
      </c>
      <c r="K216" s="262">
        <v>0</v>
      </c>
      <c r="L216" s="262">
        <v>0</v>
      </c>
      <c r="M216" s="263">
        <v>0</v>
      </c>
      <c r="N216" s="264">
        <v>0</v>
      </c>
      <c r="O216" s="264">
        <v>0</v>
      </c>
      <c r="P216" s="265">
        <f>SUM(Table1[[#This Row],[BASE_FARE]:[SURCHARGES]])*Table1[[#This Row],[SEATS_BOOKED]]</f>
        <v>0</v>
      </c>
      <c r="Q216" s="419" t="s">
        <v>463</v>
      </c>
      <c r="R216" s="419" t="s">
        <v>463</v>
      </c>
      <c r="S216" s="260" t="str">
        <f>LEFT(Table1[[#This Row],[SECTOR]],3)</f>
        <v>SSH</v>
      </c>
      <c r="T216" s="260" t="str">
        <f>RIGHT(Table1[[#This Row],[SECTOR]],3)</f>
        <v>MXP</v>
      </c>
      <c r="U216" s="260" t="str">
        <f t="shared" si="10"/>
        <v>MXP</v>
      </c>
      <c r="V216" s="260">
        <f>WEEKDAY(Table1[[#This Row],[FLIGHT_DATE]],2)</f>
        <v>5</v>
      </c>
      <c r="W216" s="260">
        <f>Table1[[#This Row],[FLIGHT_DATE]]-Table1[[#This Row],[DATE_BOOKED]]</f>
        <v>196</v>
      </c>
    </row>
    <row r="217" spans="1:23" x14ac:dyDescent="0.35">
      <c r="A217" s="259">
        <v>45674</v>
      </c>
      <c r="B217" s="260" t="s">
        <v>408</v>
      </c>
      <c r="C217" s="198" t="s">
        <v>160</v>
      </c>
      <c r="D217" s="198"/>
      <c r="E217" s="260"/>
      <c r="F217" s="260" t="s">
        <v>54</v>
      </c>
      <c r="G217" s="260" t="s">
        <v>11</v>
      </c>
      <c r="H217" s="2222" t="s">
        <v>191</v>
      </c>
      <c r="I217" s="261" t="s">
        <v>162</v>
      </c>
      <c r="J217" s="259">
        <v>45877</v>
      </c>
      <c r="K217" s="262">
        <v>0</v>
      </c>
      <c r="L217" s="262">
        <v>0</v>
      </c>
      <c r="M217" s="263">
        <v>0</v>
      </c>
      <c r="N217" s="264">
        <v>0</v>
      </c>
      <c r="O217" s="264">
        <v>0</v>
      </c>
      <c r="P217" s="265">
        <f>SUM(Table1[[#This Row],[BASE_FARE]:[SURCHARGES]])*Table1[[#This Row],[SEATS_BOOKED]]</f>
        <v>0</v>
      </c>
      <c r="Q217" s="419" t="s">
        <v>463</v>
      </c>
      <c r="R217" s="419" t="s">
        <v>463</v>
      </c>
      <c r="S217" s="260" t="str">
        <f>LEFT(Table1[[#This Row],[SECTOR]],3)</f>
        <v>SSH</v>
      </c>
      <c r="T217" s="260" t="str">
        <f>RIGHT(Table1[[#This Row],[SECTOR]],3)</f>
        <v>MXP</v>
      </c>
      <c r="U217" s="260" t="str">
        <f t="shared" si="10"/>
        <v>MXP</v>
      </c>
      <c r="V217" s="260">
        <f>WEEKDAY(Table1[[#This Row],[FLIGHT_DATE]],2)</f>
        <v>5</v>
      </c>
      <c r="W217" s="260">
        <f>Table1[[#This Row],[FLIGHT_DATE]]-Table1[[#This Row],[DATE_BOOKED]]</f>
        <v>203</v>
      </c>
    </row>
    <row r="218" spans="1:23" x14ac:dyDescent="0.35">
      <c r="A218" s="259">
        <v>45674</v>
      </c>
      <c r="B218" s="260" t="s">
        <v>408</v>
      </c>
      <c r="C218" s="198" t="s">
        <v>160</v>
      </c>
      <c r="D218" s="198"/>
      <c r="E218" s="260"/>
      <c r="F218" s="260" t="s">
        <v>54</v>
      </c>
      <c r="G218" s="260" t="s">
        <v>11</v>
      </c>
      <c r="H218" s="2222" t="s">
        <v>191</v>
      </c>
      <c r="I218" s="261" t="s">
        <v>162</v>
      </c>
      <c r="J218" s="259">
        <v>45884</v>
      </c>
      <c r="K218" s="262">
        <v>0</v>
      </c>
      <c r="L218" s="262">
        <v>0</v>
      </c>
      <c r="M218" s="263">
        <v>0</v>
      </c>
      <c r="N218" s="264">
        <v>0</v>
      </c>
      <c r="O218" s="264">
        <v>0</v>
      </c>
      <c r="P218" s="265">
        <f>SUM(Table1[[#This Row],[BASE_FARE]:[SURCHARGES]])*Table1[[#This Row],[SEATS_BOOKED]]</f>
        <v>0</v>
      </c>
      <c r="Q218" s="419" t="s">
        <v>463</v>
      </c>
      <c r="R218" s="419" t="s">
        <v>463</v>
      </c>
      <c r="S218" s="260" t="str">
        <f>LEFT(Table1[[#This Row],[SECTOR]],3)</f>
        <v>SSH</v>
      </c>
      <c r="T218" s="260" t="str">
        <f>RIGHT(Table1[[#This Row],[SECTOR]],3)</f>
        <v>MXP</v>
      </c>
      <c r="U218" s="260" t="str">
        <f t="shared" si="10"/>
        <v>MXP</v>
      </c>
      <c r="V218" s="260">
        <f>WEEKDAY(Table1[[#This Row],[FLIGHT_DATE]],2)</f>
        <v>5</v>
      </c>
      <c r="W218" s="260">
        <f>Table1[[#This Row],[FLIGHT_DATE]]-Table1[[#This Row],[DATE_BOOKED]]</f>
        <v>210</v>
      </c>
    </row>
    <row r="219" spans="1:23" x14ac:dyDescent="0.35">
      <c r="A219" s="259">
        <v>45674</v>
      </c>
      <c r="B219" s="260" t="s">
        <v>408</v>
      </c>
      <c r="C219" s="198" t="s">
        <v>160</v>
      </c>
      <c r="D219" s="198"/>
      <c r="E219" s="260"/>
      <c r="F219" s="260" t="s">
        <v>54</v>
      </c>
      <c r="G219" s="260" t="s">
        <v>11</v>
      </c>
      <c r="H219" s="2222" t="s">
        <v>191</v>
      </c>
      <c r="I219" s="261" t="s">
        <v>162</v>
      </c>
      <c r="J219" s="259">
        <v>45891</v>
      </c>
      <c r="K219" s="262">
        <v>0</v>
      </c>
      <c r="L219" s="262">
        <v>0</v>
      </c>
      <c r="M219" s="263">
        <v>0</v>
      </c>
      <c r="N219" s="264">
        <v>0</v>
      </c>
      <c r="O219" s="264">
        <v>0</v>
      </c>
      <c r="P219" s="265">
        <f>SUM(Table1[[#This Row],[BASE_FARE]:[SURCHARGES]])*Table1[[#This Row],[SEATS_BOOKED]]</f>
        <v>0</v>
      </c>
      <c r="Q219" s="419" t="s">
        <v>463</v>
      </c>
      <c r="R219" s="419" t="s">
        <v>463</v>
      </c>
      <c r="S219" s="260" t="str">
        <f>LEFT(Table1[[#This Row],[SECTOR]],3)</f>
        <v>SSH</v>
      </c>
      <c r="T219" s="260" t="str">
        <f>RIGHT(Table1[[#This Row],[SECTOR]],3)</f>
        <v>MXP</v>
      </c>
      <c r="U219" s="260" t="str">
        <f t="shared" si="10"/>
        <v>MXP</v>
      </c>
      <c r="V219" s="260">
        <f>WEEKDAY(Table1[[#This Row],[FLIGHT_DATE]],2)</f>
        <v>5</v>
      </c>
      <c r="W219" s="260">
        <f>Table1[[#This Row],[FLIGHT_DATE]]-Table1[[#This Row],[DATE_BOOKED]]</f>
        <v>217</v>
      </c>
    </row>
    <row r="220" spans="1:23" x14ac:dyDescent="0.35">
      <c r="A220" s="259">
        <v>45674</v>
      </c>
      <c r="B220" s="260" t="s">
        <v>408</v>
      </c>
      <c r="C220" s="198" t="s">
        <v>160</v>
      </c>
      <c r="D220" s="198"/>
      <c r="E220" s="260"/>
      <c r="F220" s="260" t="s">
        <v>54</v>
      </c>
      <c r="G220" s="260" t="s">
        <v>11</v>
      </c>
      <c r="H220" s="2222" t="s">
        <v>191</v>
      </c>
      <c r="I220" s="261" t="s">
        <v>162</v>
      </c>
      <c r="J220" s="259">
        <v>45898</v>
      </c>
      <c r="K220" s="262">
        <v>0</v>
      </c>
      <c r="L220" s="262">
        <v>0</v>
      </c>
      <c r="M220" s="263">
        <v>0</v>
      </c>
      <c r="N220" s="264">
        <v>0</v>
      </c>
      <c r="O220" s="264">
        <v>0</v>
      </c>
      <c r="P220" s="265">
        <f>SUM(Table1[[#This Row],[BASE_FARE]:[SURCHARGES]])*Table1[[#This Row],[SEATS_BOOKED]]</f>
        <v>0</v>
      </c>
      <c r="Q220" s="419" t="s">
        <v>463</v>
      </c>
      <c r="R220" s="419" t="s">
        <v>463</v>
      </c>
      <c r="S220" s="260" t="str">
        <f>LEFT(Table1[[#This Row],[SECTOR]],3)</f>
        <v>SSH</v>
      </c>
      <c r="T220" s="260" t="str">
        <f>RIGHT(Table1[[#This Row],[SECTOR]],3)</f>
        <v>MXP</v>
      </c>
      <c r="U220" s="260" t="str">
        <f t="shared" si="10"/>
        <v>MXP</v>
      </c>
      <c r="V220" s="260">
        <f>WEEKDAY(Table1[[#This Row],[FLIGHT_DATE]],2)</f>
        <v>5</v>
      </c>
      <c r="W220" s="260">
        <f>Table1[[#This Row],[FLIGHT_DATE]]-Table1[[#This Row],[DATE_BOOKED]]</f>
        <v>224</v>
      </c>
    </row>
    <row r="221" spans="1:23" x14ac:dyDescent="0.35">
      <c r="A221" s="259">
        <v>45674</v>
      </c>
      <c r="B221" s="260" t="s">
        <v>408</v>
      </c>
      <c r="C221" s="198" t="s">
        <v>160</v>
      </c>
      <c r="D221" s="198"/>
      <c r="E221" s="260"/>
      <c r="F221" s="260" t="s">
        <v>54</v>
      </c>
      <c r="G221" s="260" t="s">
        <v>11</v>
      </c>
      <c r="H221" s="2222" t="s">
        <v>191</v>
      </c>
      <c r="I221" s="261" t="s">
        <v>162</v>
      </c>
      <c r="J221" s="259">
        <v>45905</v>
      </c>
      <c r="K221" s="262">
        <v>0</v>
      </c>
      <c r="L221" s="262">
        <v>0</v>
      </c>
      <c r="M221" s="263">
        <v>0</v>
      </c>
      <c r="N221" s="264">
        <v>0</v>
      </c>
      <c r="O221" s="264">
        <v>0</v>
      </c>
      <c r="P221" s="265">
        <f>SUM(Table1[[#This Row],[BASE_FARE]:[SURCHARGES]])*Table1[[#This Row],[SEATS_BOOKED]]</f>
        <v>0</v>
      </c>
      <c r="Q221" s="419" t="s">
        <v>463</v>
      </c>
      <c r="R221" s="419" t="s">
        <v>463</v>
      </c>
      <c r="S221" s="260" t="str">
        <f>LEFT(Table1[[#This Row],[SECTOR]],3)</f>
        <v>SSH</v>
      </c>
      <c r="T221" s="260" t="str">
        <f>RIGHT(Table1[[#This Row],[SECTOR]],3)</f>
        <v>MXP</v>
      </c>
      <c r="U221" s="260" t="str">
        <f t="shared" si="10"/>
        <v>MXP</v>
      </c>
      <c r="V221" s="260">
        <f>WEEKDAY(Table1[[#This Row],[FLIGHT_DATE]],2)</f>
        <v>5</v>
      </c>
      <c r="W221" s="260">
        <f>Table1[[#This Row],[FLIGHT_DATE]]-Table1[[#This Row],[DATE_BOOKED]]</f>
        <v>231</v>
      </c>
    </row>
    <row r="222" spans="1:23" ht="15.5" x14ac:dyDescent="0.35">
      <c r="A222" s="259">
        <v>45674</v>
      </c>
      <c r="B222" s="260" t="s">
        <v>408</v>
      </c>
      <c r="C222" s="198" t="s">
        <v>160</v>
      </c>
      <c r="D222" s="198"/>
      <c r="E222" s="260"/>
      <c r="F222" s="260" t="s">
        <v>54</v>
      </c>
      <c r="G222" s="260" t="s">
        <v>10</v>
      </c>
      <c r="H222" s="16" t="s">
        <v>1291</v>
      </c>
      <c r="I222" s="261" t="s">
        <v>28</v>
      </c>
      <c r="J222" s="259">
        <v>45865</v>
      </c>
      <c r="K222" s="262">
        <v>0</v>
      </c>
      <c r="L222" s="262">
        <v>0</v>
      </c>
      <c r="M222" s="263">
        <v>0</v>
      </c>
      <c r="N222" s="264">
        <v>0</v>
      </c>
      <c r="O222" s="264">
        <v>0</v>
      </c>
      <c r="P222" s="265">
        <f>SUM(Table1[[#This Row],[BASE_FARE]:[SURCHARGES]])*Table1[[#This Row],[SEATS_BOOKED]]</f>
        <v>0</v>
      </c>
      <c r="Q222" s="419" t="s">
        <v>463</v>
      </c>
      <c r="R222" s="419" t="s">
        <v>463</v>
      </c>
      <c r="S222" s="260" t="str">
        <f>LEFT(Table1[[#This Row],[SECTOR]],3)</f>
        <v>NAP</v>
      </c>
      <c r="T222" s="260" t="str">
        <f>RIGHT(Table1[[#This Row],[SECTOR]],3)</f>
        <v>SSH</v>
      </c>
      <c r="U222" s="260" t="str">
        <f>IF(AND(S222&lt;&gt;"SSH", S222&lt;&gt;"RMF", S222&lt;&gt;"CAI", S222&lt;&gt;"HRG", S222&lt;&gt;"LXR", S222&lt;&gt;"DXB", OR(T222="SSH", T222="RMF", T222="CAI", T222="HRG", T222="LXR", T222="DXB")), S222,
    IF(AND(T222&lt;&gt;"SSH", T222&lt;&gt;"RMF", T222&lt;&gt;"CAI", T222&lt;&gt;"HRG", T222&lt;&gt;"LXR", T222&lt;&gt;"DXB", OR(S222="SSH", S222="RMF", S222="CAI", S222="HRG", S222="LXR", S222="DXB")), T222,
    "VIE"))</f>
        <v>NAP</v>
      </c>
      <c r="V222" s="260">
        <f>WEEKDAY(Table1[[#This Row],[FLIGHT_DATE]],2)</f>
        <v>7</v>
      </c>
      <c r="W222" s="260">
        <f>Table1[[#This Row],[FLIGHT_DATE]]-Table1[[#This Row],[DATE_BOOKED]]</f>
        <v>191</v>
      </c>
    </row>
    <row r="223" spans="1:23" ht="15.5" x14ac:dyDescent="0.35">
      <c r="A223" s="259">
        <v>45674</v>
      </c>
      <c r="B223" s="260" t="s">
        <v>408</v>
      </c>
      <c r="C223" s="198" t="s">
        <v>160</v>
      </c>
      <c r="D223" s="198"/>
      <c r="E223" s="260"/>
      <c r="F223" s="260" t="s">
        <v>54</v>
      </c>
      <c r="G223" s="260" t="s">
        <v>10</v>
      </c>
      <c r="H223" s="16" t="s">
        <v>1291</v>
      </c>
      <c r="I223" s="261" t="s">
        <v>28</v>
      </c>
      <c r="J223" s="259">
        <v>45872</v>
      </c>
      <c r="K223" s="262">
        <v>0</v>
      </c>
      <c r="L223" s="262">
        <v>0</v>
      </c>
      <c r="M223" s="263">
        <v>0</v>
      </c>
      <c r="N223" s="264">
        <v>0</v>
      </c>
      <c r="O223" s="264">
        <v>0</v>
      </c>
      <c r="P223" s="265">
        <f>SUM(Table1[[#This Row],[BASE_FARE]:[SURCHARGES]])*Table1[[#This Row],[SEATS_BOOKED]]</f>
        <v>0</v>
      </c>
      <c r="Q223" s="419" t="s">
        <v>463</v>
      </c>
      <c r="R223" s="419" t="s">
        <v>463</v>
      </c>
      <c r="S223" s="260" t="str">
        <f>LEFT(Table1[[#This Row],[SECTOR]],3)</f>
        <v>NAP</v>
      </c>
      <c r="T223" s="260" t="str">
        <f>RIGHT(Table1[[#This Row],[SECTOR]],3)</f>
        <v>SSH</v>
      </c>
      <c r="U223" s="260" t="str">
        <f t="shared" ref="U223:U235" si="11">IF(AND(S223&lt;&gt;"SSH", S223&lt;&gt;"RMF", S223&lt;&gt;"CAI", S223&lt;&gt;"HRG", S223&lt;&gt;"LXR", S223&lt;&gt;"DXB", OR(T223="SSH", T223="RMF", T223="CAI", T223="HRG", T223="LXR", T223="DXB")), S223,
    IF(AND(T223&lt;&gt;"SSH", T223&lt;&gt;"RMF", T223&lt;&gt;"CAI", T223&lt;&gt;"HRG", T223&lt;&gt;"LXR", T223&lt;&gt;"DXB", OR(S223="SSH", S223="RMF", S223="CAI", S223="HRG", S223="LXR", S223="DXB")), T223,
    "VIE"))</f>
        <v>NAP</v>
      </c>
      <c r="V223" s="260">
        <f>WEEKDAY(Table1[[#This Row],[FLIGHT_DATE]],2)</f>
        <v>7</v>
      </c>
      <c r="W223" s="260">
        <f>Table1[[#This Row],[FLIGHT_DATE]]-Table1[[#This Row],[DATE_BOOKED]]</f>
        <v>198</v>
      </c>
    </row>
    <row r="224" spans="1:23" ht="15.5" x14ac:dyDescent="0.35">
      <c r="A224" s="259">
        <v>45674</v>
      </c>
      <c r="B224" s="260" t="s">
        <v>408</v>
      </c>
      <c r="C224" s="198" t="s">
        <v>160</v>
      </c>
      <c r="D224" s="198"/>
      <c r="E224" s="260"/>
      <c r="F224" s="260" t="s">
        <v>54</v>
      </c>
      <c r="G224" s="260" t="s">
        <v>10</v>
      </c>
      <c r="H224" s="16" t="s">
        <v>1291</v>
      </c>
      <c r="I224" s="261" t="s">
        <v>28</v>
      </c>
      <c r="J224" s="259">
        <v>45879</v>
      </c>
      <c r="K224" s="262">
        <v>0</v>
      </c>
      <c r="L224" s="262">
        <v>0</v>
      </c>
      <c r="M224" s="263">
        <v>0</v>
      </c>
      <c r="N224" s="264">
        <v>0</v>
      </c>
      <c r="O224" s="264">
        <v>0</v>
      </c>
      <c r="P224" s="265">
        <f>SUM(Table1[[#This Row],[BASE_FARE]:[SURCHARGES]])*Table1[[#This Row],[SEATS_BOOKED]]</f>
        <v>0</v>
      </c>
      <c r="Q224" s="419" t="s">
        <v>463</v>
      </c>
      <c r="R224" s="419" t="s">
        <v>463</v>
      </c>
      <c r="S224" s="260" t="str">
        <f>LEFT(Table1[[#This Row],[SECTOR]],3)</f>
        <v>NAP</v>
      </c>
      <c r="T224" s="260" t="str">
        <f>RIGHT(Table1[[#This Row],[SECTOR]],3)</f>
        <v>SSH</v>
      </c>
      <c r="U224" s="260" t="str">
        <f t="shared" si="11"/>
        <v>NAP</v>
      </c>
      <c r="V224" s="260">
        <f>WEEKDAY(Table1[[#This Row],[FLIGHT_DATE]],2)</f>
        <v>7</v>
      </c>
      <c r="W224" s="260">
        <f>Table1[[#This Row],[FLIGHT_DATE]]-Table1[[#This Row],[DATE_BOOKED]]</f>
        <v>205</v>
      </c>
    </row>
    <row r="225" spans="1:23" ht="15.5" x14ac:dyDescent="0.35">
      <c r="A225" s="259">
        <v>45674</v>
      </c>
      <c r="B225" s="260" t="s">
        <v>408</v>
      </c>
      <c r="C225" s="198" t="s">
        <v>160</v>
      </c>
      <c r="D225" s="198"/>
      <c r="E225" s="260"/>
      <c r="F225" s="260" t="s">
        <v>54</v>
      </c>
      <c r="G225" s="260" t="s">
        <v>10</v>
      </c>
      <c r="H225" s="16" t="s">
        <v>1291</v>
      </c>
      <c r="I225" s="261" t="s">
        <v>28</v>
      </c>
      <c r="J225" s="259">
        <v>45886</v>
      </c>
      <c r="K225" s="262">
        <v>0</v>
      </c>
      <c r="L225" s="262">
        <v>0</v>
      </c>
      <c r="M225" s="263">
        <v>0</v>
      </c>
      <c r="N225" s="264">
        <v>0</v>
      </c>
      <c r="O225" s="264">
        <v>0</v>
      </c>
      <c r="P225" s="265">
        <f>SUM(Table1[[#This Row],[BASE_FARE]:[SURCHARGES]])*Table1[[#This Row],[SEATS_BOOKED]]</f>
        <v>0</v>
      </c>
      <c r="Q225" s="419" t="s">
        <v>463</v>
      </c>
      <c r="R225" s="419" t="s">
        <v>463</v>
      </c>
      <c r="S225" s="260" t="str">
        <f>LEFT(Table1[[#This Row],[SECTOR]],3)</f>
        <v>NAP</v>
      </c>
      <c r="T225" s="260" t="str">
        <f>RIGHT(Table1[[#This Row],[SECTOR]],3)</f>
        <v>SSH</v>
      </c>
      <c r="U225" s="260" t="str">
        <f t="shared" si="11"/>
        <v>NAP</v>
      </c>
      <c r="V225" s="260">
        <f>WEEKDAY(Table1[[#This Row],[FLIGHT_DATE]],2)</f>
        <v>7</v>
      </c>
      <c r="W225" s="260">
        <f>Table1[[#This Row],[FLIGHT_DATE]]-Table1[[#This Row],[DATE_BOOKED]]</f>
        <v>212</v>
      </c>
    </row>
    <row r="226" spans="1:23" ht="15.5" x14ac:dyDescent="0.35">
      <c r="A226" s="259">
        <v>45674</v>
      </c>
      <c r="B226" s="260" t="s">
        <v>408</v>
      </c>
      <c r="C226" s="198" t="s">
        <v>160</v>
      </c>
      <c r="D226" s="198"/>
      <c r="E226" s="260"/>
      <c r="F226" s="260" t="s">
        <v>54</v>
      </c>
      <c r="G226" s="260" t="s">
        <v>10</v>
      </c>
      <c r="H226" s="16" t="s">
        <v>1291</v>
      </c>
      <c r="I226" s="261" t="s">
        <v>28</v>
      </c>
      <c r="J226" s="259">
        <v>45893</v>
      </c>
      <c r="K226" s="262">
        <v>0</v>
      </c>
      <c r="L226" s="262">
        <v>0</v>
      </c>
      <c r="M226" s="263">
        <v>0</v>
      </c>
      <c r="N226" s="264">
        <v>0</v>
      </c>
      <c r="O226" s="264">
        <v>0</v>
      </c>
      <c r="P226" s="265">
        <f>SUM(Table1[[#This Row],[BASE_FARE]:[SURCHARGES]])*Table1[[#This Row],[SEATS_BOOKED]]</f>
        <v>0</v>
      </c>
      <c r="Q226" s="419" t="s">
        <v>463</v>
      </c>
      <c r="R226" s="419" t="s">
        <v>463</v>
      </c>
      <c r="S226" s="260" t="str">
        <f>LEFT(Table1[[#This Row],[SECTOR]],3)</f>
        <v>NAP</v>
      </c>
      <c r="T226" s="260" t="str">
        <f>RIGHT(Table1[[#This Row],[SECTOR]],3)</f>
        <v>SSH</v>
      </c>
      <c r="U226" s="260" t="str">
        <f t="shared" si="11"/>
        <v>NAP</v>
      </c>
      <c r="V226" s="260">
        <f>WEEKDAY(Table1[[#This Row],[FLIGHT_DATE]],2)</f>
        <v>7</v>
      </c>
      <c r="W226" s="260">
        <f>Table1[[#This Row],[FLIGHT_DATE]]-Table1[[#This Row],[DATE_BOOKED]]</f>
        <v>219</v>
      </c>
    </row>
    <row r="227" spans="1:23" ht="15.5" x14ac:dyDescent="0.35">
      <c r="A227" s="259">
        <v>45674</v>
      </c>
      <c r="B227" s="260" t="s">
        <v>408</v>
      </c>
      <c r="C227" s="198" t="s">
        <v>160</v>
      </c>
      <c r="D227" s="198"/>
      <c r="E227" s="260"/>
      <c r="F227" s="260" t="s">
        <v>54</v>
      </c>
      <c r="G227" s="260" t="s">
        <v>10</v>
      </c>
      <c r="H227" s="16" t="s">
        <v>1291</v>
      </c>
      <c r="I227" s="261" t="s">
        <v>28</v>
      </c>
      <c r="J227" s="259">
        <v>45900</v>
      </c>
      <c r="K227" s="262">
        <v>0</v>
      </c>
      <c r="L227" s="262">
        <v>0</v>
      </c>
      <c r="M227" s="263">
        <v>0</v>
      </c>
      <c r="N227" s="264">
        <v>0</v>
      </c>
      <c r="O227" s="264">
        <v>0</v>
      </c>
      <c r="P227" s="265">
        <f>SUM(Table1[[#This Row],[BASE_FARE]:[SURCHARGES]])*Table1[[#This Row],[SEATS_BOOKED]]</f>
        <v>0</v>
      </c>
      <c r="Q227" s="419" t="s">
        <v>463</v>
      </c>
      <c r="R227" s="419" t="s">
        <v>463</v>
      </c>
      <c r="S227" s="260" t="str">
        <f>LEFT(Table1[[#This Row],[SECTOR]],3)</f>
        <v>NAP</v>
      </c>
      <c r="T227" s="260" t="str">
        <f>RIGHT(Table1[[#This Row],[SECTOR]],3)</f>
        <v>SSH</v>
      </c>
      <c r="U227" s="260" t="str">
        <f t="shared" si="11"/>
        <v>NAP</v>
      </c>
      <c r="V227" s="260">
        <f>WEEKDAY(Table1[[#This Row],[FLIGHT_DATE]],2)</f>
        <v>7</v>
      </c>
      <c r="W227" s="260">
        <f>Table1[[#This Row],[FLIGHT_DATE]]-Table1[[#This Row],[DATE_BOOKED]]</f>
        <v>226</v>
      </c>
    </row>
    <row r="228" spans="1:23" ht="15.5" x14ac:dyDescent="0.35">
      <c r="A228" s="259">
        <v>45674</v>
      </c>
      <c r="B228" s="260" t="s">
        <v>408</v>
      </c>
      <c r="C228" s="198" t="s">
        <v>160</v>
      </c>
      <c r="D228" s="198"/>
      <c r="E228" s="260"/>
      <c r="F228" s="260" t="s">
        <v>54</v>
      </c>
      <c r="G228" s="260" t="s">
        <v>10</v>
      </c>
      <c r="H228" s="16" t="s">
        <v>1291</v>
      </c>
      <c r="I228" s="261" t="s">
        <v>28</v>
      </c>
      <c r="J228" s="259">
        <v>45907</v>
      </c>
      <c r="K228" s="262">
        <v>0</v>
      </c>
      <c r="L228" s="262">
        <v>0</v>
      </c>
      <c r="M228" s="263">
        <v>0</v>
      </c>
      <c r="N228" s="264">
        <v>0</v>
      </c>
      <c r="O228" s="264">
        <v>0</v>
      </c>
      <c r="P228" s="265">
        <f>SUM(Table1[[#This Row],[BASE_FARE]:[SURCHARGES]])*Table1[[#This Row],[SEATS_BOOKED]]</f>
        <v>0</v>
      </c>
      <c r="Q228" s="419" t="s">
        <v>463</v>
      </c>
      <c r="R228" s="419" t="s">
        <v>463</v>
      </c>
      <c r="S228" s="260" t="str">
        <f>LEFT(Table1[[#This Row],[SECTOR]],3)</f>
        <v>NAP</v>
      </c>
      <c r="T228" s="260" t="str">
        <f>RIGHT(Table1[[#This Row],[SECTOR]],3)</f>
        <v>SSH</v>
      </c>
      <c r="U228" s="260" t="str">
        <f t="shared" si="11"/>
        <v>NAP</v>
      </c>
      <c r="V228" s="260">
        <f>WEEKDAY(Table1[[#This Row],[FLIGHT_DATE]],2)</f>
        <v>7</v>
      </c>
      <c r="W228" s="260">
        <f>Table1[[#This Row],[FLIGHT_DATE]]-Table1[[#This Row],[DATE_BOOKED]]</f>
        <v>233</v>
      </c>
    </row>
    <row r="229" spans="1:23" x14ac:dyDescent="0.35">
      <c r="A229" s="259">
        <v>45674</v>
      </c>
      <c r="B229" s="260" t="s">
        <v>408</v>
      </c>
      <c r="C229" s="198" t="s">
        <v>160</v>
      </c>
      <c r="D229" s="198"/>
      <c r="E229" s="260"/>
      <c r="F229" s="260" t="s">
        <v>54</v>
      </c>
      <c r="G229" s="260" t="s">
        <v>10</v>
      </c>
      <c r="H229" s="3464" t="s">
        <v>1291</v>
      </c>
      <c r="I229" s="261" t="s">
        <v>28</v>
      </c>
      <c r="J229" s="259">
        <v>45914</v>
      </c>
      <c r="K229" s="262">
        <v>0</v>
      </c>
      <c r="L229" s="262">
        <v>0</v>
      </c>
      <c r="M229" s="263">
        <v>0</v>
      </c>
      <c r="N229" s="264">
        <v>0</v>
      </c>
      <c r="O229" s="264">
        <v>0</v>
      </c>
      <c r="P229" s="265">
        <f>SUM(Table1[[#This Row],[BASE_FARE]:[SURCHARGES]])*Table1[[#This Row],[SEATS_BOOKED]]</f>
        <v>0</v>
      </c>
      <c r="Q229" s="419" t="s">
        <v>463</v>
      </c>
      <c r="R229" s="419" t="s">
        <v>463</v>
      </c>
      <c r="S229" s="260" t="str">
        <f>LEFT(Table1[[#This Row],[SECTOR]],3)</f>
        <v>NAP</v>
      </c>
      <c r="T229" s="260" t="str">
        <f>RIGHT(Table1[[#This Row],[SECTOR]],3)</f>
        <v>SSH</v>
      </c>
      <c r="U229" s="260" t="str">
        <f t="shared" si="11"/>
        <v>NAP</v>
      </c>
      <c r="V229" s="260">
        <f>WEEKDAY(Table1[[#This Row],[FLIGHT_DATE]],2)</f>
        <v>7</v>
      </c>
      <c r="W229" s="260">
        <f>Table1[[#This Row],[FLIGHT_DATE]]-Table1[[#This Row],[DATE_BOOKED]]</f>
        <v>240</v>
      </c>
    </row>
    <row r="230" spans="1:23" x14ac:dyDescent="0.35">
      <c r="A230" s="259">
        <v>45674</v>
      </c>
      <c r="B230" s="260" t="s">
        <v>408</v>
      </c>
      <c r="C230" s="198" t="s">
        <v>160</v>
      </c>
      <c r="D230" s="198"/>
      <c r="E230" s="260"/>
      <c r="F230" s="260" t="s">
        <v>54</v>
      </c>
      <c r="G230" s="260" t="s">
        <v>10</v>
      </c>
      <c r="H230" s="2222" t="s">
        <v>1139</v>
      </c>
      <c r="I230" s="261" t="s">
        <v>28</v>
      </c>
      <c r="J230" s="259">
        <v>45921</v>
      </c>
      <c r="K230" s="262">
        <v>0</v>
      </c>
      <c r="L230" s="262">
        <v>0</v>
      </c>
      <c r="M230" s="263">
        <v>0</v>
      </c>
      <c r="N230" s="264">
        <v>0</v>
      </c>
      <c r="O230" s="264">
        <v>0</v>
      </c>
      <c r="P230" s="265">
        <f>SUM(Table1[[#This Row],[BASE_FARE]:[SURCHARGES]])*Table1[[#This Row],[SEATS_BOOKED]]</f>
        <v>0</v>
      </c>
      <c r="Q230" s="419" t="s">
        <v>463</v>
      </c>
      <c r="R230" s="419" t="s">
        <v>463</v>
      </c>
      <c r="S230" s="260" t="str">
        <f>LEFT(Table1[[#This Row],[SECTOR]],3)</f>
        <v>NAP</v>
      </c>
      <c r="T230" s="260" t="str">
        <f>RIGHT(Table1[[#This Row],[SECTOR]],3)</f>
        <v>SSH</v>
      </c>
      <c r="U230" s="260" t="str">
        <f t="shared" si="11"/>
        <v>NAP</v>
      </c>
      <c r="V230" s="260">
        <f>WEEKDAY(Table1[[#This Row],[FLIGHT_DATE]],2)</f>
        <v>7</v>
      </c>
      <c r="W230" s="260">
        <f>Table1[[#This Row],[FLIGHT_DATE]]-Table1[[#This Row],[DATE_BOOKED]]</f>
        <v>247</v>
      </c>
    </row>
    <row r="231" spans="1:23" x14ac:dyDescent="0.35">
      <c r="A231" s="259">
        <v>45674</v>
      </c>
      <c r="B231" s="260" t="s">
        <v>408</v>
      </c>
      <c r="C231" s="198" t="s">
        <v>160</v>
      </c>
      <c r="D231" s="198"/>
      <c r="E231" s="260"/>
      <c r="F231" s="260" t="s">
        <v>54</v>
      </c>
      <c r="G231" s="260" t="s">
        <v>10</v>
      </c>
      <c r="H231" s="2222" t="s">
        <v>1139</v>
      </c>
      <c r="I231" s="261" t="s">
        <v>28</v>
      </c>
      <c r="J231" s="259">
        <v>45928</v>
      </c>
      <c r="K231" s="262">
        <v>0</v>
      </c>
      <c r="L231" s="262">
        <v>0</v>
      </c>
      <c r="M231" s="263">
        <v>0</v>
      </c>
      <c r="N231" s="264">
        <v>0</v>
      </c>
      <c r="O231" s="264">
        <v>0</v>
      </c>
      <c r="P231" s="265">
        <f>SUM(Table1[[#This Row],[BASE_FARE]:[SURCHARGES]])*Table1[[#This Row],[SEATS_BOOKED]]</f>
        <v>0</v>
      </c>
      <c r="Q231" s="419" t="s">
        <v>463</v>
      </c>
      <c r="R231" s="419" t="s">
        <v>463</v>
      </c>
      <c r="S231" s="260" t="str">
        <f>LEFT(Table1[[#This Row],[SECTOR]],3)</f>
        <v>NAP</v>
      </c>
      <c r="T231" s="260" t="str">
        <f>RIGHT(Table1[[#This Row],[SECTOR]],3)</f>
        <v>SSH</v>
      </c>
      <c r="U231" s="260" t="str">
        <f t="shared" si="11"/>
        <v>NAP</v>
      </c>
      <c r="V231" s="260">
        <f>WEEKDAY(Table1[[#This Row],[FLIGHT_DATE]],2)</f>
        <v>7</v>
      </c>
      <c r="W231" s="260">
        <f>Table1[[#This Row],[FLIGHT_DATE]]-Table1[[#This Row],[DATE_BOOKED]]</f>
        <v>254</v>
      </c>
    </row>
    <row r="232" spans="1:23" x14ac:dyDescent="0.35">
      <c r="A232" s="259">
        <v>45674</v>
      </c>
      <c r="B232" s="260" t="s">
        <v>408</v>
      </c>
      <c r="C232" s="198" t="s">
        <v>160</v>
      </c>
      <c r="D232" s="198"/>
      <c r="E232" s="260"/>
      <c r="F232" s="260" t="s">
        <v>54</v>
      </c>
      <c r="G232" s="260" t="s">
        <v>10</v>
      </c>
      <c r="H232" s="2222" t="s">
        <v>1139</v>
      </c>
      <c r="I232" s="261" t="s">
        <v>28</v>
      </c>
      <c r="J232" s="259">
        <v>45935</v>
      </c>
      <c r="K232" s="262">
        <v>0</v>
      </c>
      <c r="L232" s="262">
        <v>0</v>
      </c>
      <c r="M232" s="263">
        <v>0</v>
      </c>
      <c r="N232" s="264">
        <v>0</v>
      </c>
      <c r="O232" s="264">
        <v>0</v>
      </c>
      <c r="P232" s="265">
        <f>SUM(Table1[[#This Row],[BASE_FARE]:[SURCHARGES]])*Table1[[#This Row],[SEATS_BOOKED]]</f>
        <v>0</v>
      </c>
      <c r="Q232" s="419" t="s">
        <v>463</v>
      </c>
      <c r="R232" s="419" t="s">
        <v>463</v>
      </c>
      <c r="S232" s="260" t="str">
        <f>LEFT(Table1[[#This Row],[SECTOR]],3)</f>
        <v>NAP</v>
      </c>
      <c r="T232" s="260" t="str">
        <f>RIGHT(Table1[[#This Row],[SECTOR]],3)</f>
        <v>SSH</v>
      </c>
      <c r="U232" s="260" t="str">
        <f t="shared" si="11"/>
        <v>NAP</v>
      </c>
      <c r="V232" s="260">
        <f>WEEKDAY(Table1[[#This Row],[FLIGHT_DATE]],2)</f>
        <v>7</v>
      </c>
      <c r="W232" s="260">
        <f>Table1[[#This Row],[FLIGHT_DATE]]-Table1[[#This Row],[DATE_BOOKED]]</f>
        <v>261</v>
      </c>
    </row>
    <row r="233" spans="1:23" x14ac:dyDescent="0.35">
      <c r="A233" s="259">
        <v>45674</v>
      </c>
      <c r="B233" s="260" t="s">
        <v>408</v>
      </c>
      <c r="C233" s="198" t="s">
        <v>160</v>
      </c>
      <c r="D233" s="198"/>
      <c r="E233" s="260"/>
      <c r="F233" s="260" t="s">
        <v>54</v>
      </c>
      <c r="G233" s="260" t="s">
        <v>10</v>
      </c>
      <c r="H233" s="2222" t="s">
        <v>1139</v>
      </c>
      <c r="I233" s="261" t="s">
        <v>28</v>
      </c>
      <c r="J233" s="259">
        <v>45942</v>
      </c>
      <c r="K233" s="262">
        <v>0</v>
      </c>
      <c r="L233" s="262">
        <v>0</v>
      </c>
      <c r="M233" s="263">
        <v>0</v>
      </c>
      <c r="N233" s="264">
        <v>0</v>
      </c>
      <c r="O233" s="264">
        <v>0</v>
      </c>
      <c r="P233" s="265">
        <f>SUM(Table1[[#This Row],[BASE_FARE]:[SURCHARGES]])*Table1[[#This Row],[SEATS_BOOKED]]</f>
        <v>0</v>
      </c>
      <c r="Q233" s="419" t="s">
        <v>463</v>
      </c>
      <c r="R233" s="419" t="s">
        <v>463</v>
      </c>
      <c r="S233" s="260" t="str">
        <f>LEFT(Table1[[#This Row],[SECTOR]],3)</f>
        <v>NAP</v>
      </c>
      <c r="T233" s="260" t="str">
        <f>RIGHT(Table1[[#This Row],[SECTOR]],3)</f>
        <v>SSH</v>
      </c>
      <c r="U233" s="260" t="str">
        <f t="shared" si="11"/>
        <v>NAP</v>
      </c>
      <c r="V233" s="260">
        <f>WEEKDAY(Table1[[#This Row],[FLIGHT_DATE]],2)</f>
        <v>7</v>
      </c>
      <c r="W233" s="260">
        <f>Table1[[#This Row],[FLIGHT_DATE]]-Table1[[#This Row],[DATE_BOOKED]]</f>
        <v>268</v>
      </c>
    </row>
    <row r="234" spans="1:23" x14ac:dyDescent="0.35">
      <c r="A234" s="259">
        <v>45674</v>
      </c>
      <c r="B234" s="260" t="s">
        <v>408</v>
      </c>
      <c r="C234" s="198" t="s">
        <v>160</v>
      </c>
      <c r="D234" s="198"/>
      <c r="E234" s="260"/>
      <c r="F234" s="260" t="s">
        <v>54</v>
      </c>
      <c r="G234" s="260" t="s">
        <v>10</v>
      </c>
      <c r="H234" s="2222" t="s">
        <v>1139</v>
      </c>
      <c r="I234" s="261" t="s">
        <v>28</v>
      </c>
      <c r="J234" s="259">
        <v>45949</v>
      </c>
      <c r="K234" s="262">
        <v>0</v>
      </c>
      <c r="L234" s="262">
        <v>0</v>
      </c>
      <c r="M234" s="263">
        <v>0</v>
      </c>
      <c r="N234" s="264">
        <v>0</v>
      </c>
      <c r="O234" s="264">
        <v>0</v>
      </c>
      <c r="P234" s="265">
        <f>SUM(Table1[[#This Row],[BASE_FARE]:[SURCHARGES]])*Table1[[#This Row],[SEATS_BOOKED]]</f>
        <v>0</v>
      </c>
      <c r="Q234" s="419" t="s">
        <v>463</v>
      </c>
      <c r="R234" s="419" t="s">
        <v>463</v>
      </c>
      <c r="S234" s="260" t="str">
        <f>LEFT(Table1[[#This Row],[SECTOR]],3)</f>
        <v>NAP</v>
      </c>
      <c r="T234" s="260" t="str">
        <f>RIGHT(Table1[[#This Row],[SECTOR]],3)</f>
        <v>SSH</v>
      </c>
      <c r="U234" s="260" t="str">
        <f t="shared" si="11"/>
        <v>NAP</v>
      </c>
      <c r="V234" s="260">
        <f>WEEKDAY(Table1[[#This Row],[FLIGHT_DATE]],2)</f>
        <v>7</v>
      </c>
      <c r="W234" s="260">
        <f>Table1[[#This Row],[FLIGHT_DATE]]-Table1[[#This Row],[DATE_BOOKED]]</f>
        <v>275</v>
      </c>
    </row>
    <row r="235" spans="1:23" x14ac:dyDescent="0.35">
      <c r="A235" s="259">
        <v>45674</v>
      </c>
      <c r="B235" s="260" t="s">
        <v>408</v>
      </c>
      <c r="C235" s="198" t="s">
        <v>160</v>
      </c>
      <c r="D235" s="198"/>
      <c r="E235" s="260"/>
      <c r="F235" s="260" t="s">
        <v>54</v>
      </c>
      <c r="G235" s="260" t="s">
        <v>10</v>
      </c>
      <c r="H235" s="2222" t="s">
        <v>1139</v>
      </c>
      <c r="I235" s="261" t="s">
        <v>28</v>
      </c>
      <c r="J235" s="259">
        <v>45956</v>
      </c>
      <c r="K235" s="262">
        <v>0</v>
      </c>
      <c r="L235" s="262">
        <v>0</v>
      </c>
      <c r="M235" s="263">
        <v>0</v>
      </c>
      <c r="N235" s="264">
        <v>0</v>
      </c>
      <c r="O235" s="264">
        <v>0</v>
      </c>
      <c r="P235" s="265">
        <f>SUM(Table1[[#This Row],[BASE_FARE]:[SURCHARGES]])*Table1[[#This Row],[SEATS_BOOKED]]</f>
        <v>0</v>
      </c>
      <c r="Q235" s="419" t="s">
        <v>463</v>
      </c>
      <c r="R235" s="419" t="s">
        <v>463</v>
      </c>
      <c r="S235" s="260" t="str">
        <f>LEFT(Table1[[#This Row],[SECTOR]],3)</f>
        <v>NAP</v>
      </c>
      <c r="T235" s="260" t="str">
        <f>RIGHT(Table1[[#This Row],[SECTOR]],3)</f>
        <v>SSH</v>
      </c>
      <c r="U235" s="260" t="str">
        <f t="shared" si="11"/>
        <v>NAP</v>
      </c>
      <c r="V235" s="260">
        <f>WEEKDAY(Table1[[#This Row],[FLIGHT_DATE]],2)</f>
        <v>7</v>
      </c>
      <c r="W235" s="260">
        <f>Table1[[#This Row],[FLIGHT_DATE]]-Table1[[#This Row],[DATE_BOOKED]]</f>
        <v>282</v>
      </c>
    </row>
    <row r="236" spans="1:23" x14ac:dyDescent="0.35">
      <c r="A236" s="259">
        <v>45674</v>
      </c>
      <c r="B236" s="260" t="s">
        <v>408</v>
      </c>
      <c r="C236" s="198" t="s">
        <v>160</v>
      </c>
      <c r="D236" s="198"/>
      <c r="E236" s="260"/>
      <c r="F236" s="260" t="s">
        <v>54</v>
      </c>
      <c r="G236" s="260" t="s">
        <v>11</v>
      </c>
      <c r="H236" s="3464" t="s">
        <v>1290</v>
      </c>
      <c r="I236" s="261" t="s">
        <v>29</v>
      </c>
      <c r="J236" s="259">
        <v>45872</v>
      </c>
      <c r="K236" s="262">
        <v>0</v>
      </c>
      <c r="L236" s="262">
        <v>0</v>
      </c>
      <c r="M236" s="263">
        <v>0</v>
      </c>
      <c r="N236" s="264">
        <v>0</v>
      </c>
      <c r="O236" s="264">
        <v>0</v>
      </c>
      <c r="P236" s="265">
        <f>SUM(Table1[[#This Row],[BASE_FARE]:[SURCHARGES]])*Table1[[#This Row],[SEATS_BOOKED]]</f>
        <v>0</v>
      </c>
      <c r="Q236" s="419" t="s">
        <v>463</v>
      </c>
      <c r="R236" s="419" t="s">
        <v>463</v>
      </c>
      <c r="S236" s="260" t="str">
        <f>LEFT(Table1[[#This Row],[SECTOR]],3)</f>
        <v>SSH</v>
      </c>
      <c r="T236" s="260" t="str">
        <f>RIGHT(Table1[[#This Row],[SECTOR]],3)</f>
        <v>NAP</v>
      </c>
      <c r="U236" s="260" t="str">
        <f>IF(AND(S236&lt;&gt;"SSH", S236&lt;&gt;"RMF", S236&lt;&gt;"CAI", S236&lt;&gt;"HRG", S236&lt;&gt;"LXR", S236&lt;&gt;"DXB", OR(T236="SSH", T236="RMF", T236="CAI", T236="HRG", T236="LXR", T236="DXB")), S236,
    IF(AND(T236&lt;&gt;"SSH", T236&lt;&gt;"RMF", T236&lt;&gt;"CAI", T236&lt;&gt;"HRG", T236&lt;&gt;"LXR", T236&lt;&gt;"DXB", OR(S236="SSH", S236="RMF", S236="CAI", S236="HRG", S236="LXR", S236="DXB")), T236,
    "VIE"))</f>
        <v>NAP</v>
      </c>
      <c r="V236" s="260">
        <f>WEEKDAY(Table1[[#This Row],[FLIGHT_DATE]],2)</f>
        <v>7</v>
      </c>
      <c r="W236" s="260">
        <f>Table1[[#This Row],[FLIGHT_DATE]]-Table1[[#This Row],[DATE_BOOKED]]</f>
        <v>198</v>
      </c>
    </row>
    <row r="237" spans="1:23" x14ac:dyDescent="0.35">
      <c r="A237" s="259">
        <v>45674</v>
      </c>
      <c r="B237" s="260" t="s">
        <v>408</v>
      </c>
      <c r="C237" s="198" t="s">
        <v>160</v>
      </c>
      <c r="D237" s="198"/>
      <c r="E237" s="260"/>
      <c r="F237" s="260" t="s">
        <v>54</v>
      </c>
      <c r="G237" s="260" t="s">
        <v>11</v>
      </c>
      <c r="H237" s="3464" t="s">
        <v>1290</v>
      </c>
      <c r="I237" s="261" t="s">
        <v>29</v>
      </c>
      <c r="J237" s="259">
        <v>45879</v>
      </c>
      <c r="K237" s="262">
        <v>0</v>
      </c>
      <c r="L237" s="262">
        <v>0</v>
      </c>
      <c r="M237" s="263">
        <v>0</v>
      </c>
      <c r="N237" s="264">
        <v>0</v>
      </c>
      <c r="O237" s="264">
        <v>0</v>
      </c>
      <c r="P237" s="265">
        <f>SUM(Table1[[#This Row],[BASE_FARE]:[SURCHARGES]])*Table1[[#This Row],[SEATS_BOOKED]]</f>
        <v>0</v>
      </c>
      <c r="Q237" s="419" t="s">
        <v>463</v>
      </c>
      <c r="R237" s="419" t="s">
        <v>463</v>
      </c>
      <c r="S237" s="260" t="str">
        <f>LEFT(Table1[[#This Row],[SECTOR]],3)</f>
        <v>SSH</v>
      </c>
      <c r="T237" s="260" t="str">
        <f>RIGHT(Table1[[#This Row],[SECTOR]],3)</f>
        <v>NAP</v>
      </c>
      <c r="U237" s="260" t="str">
        <f t="shared" ref="U237:U249" si="12">IF(AND(S237&lt;&gt;"SSH", S237&lt;&gt;"RMF", S237&lt;&gt;"CAI", S237&lt;&gt;"HRG", S237&lt;&gt;"LXR", S237&lt;&gt;"DXB", OR(T237="SSH", T237="RMF", T237="CAI", T237="HRG", T237="LXR", T237="DXB")), S237,
    IF(AND(T237&lt;&gt;"SSH", T237&lt;&gt;"RMF", T237&lt;&gt;"CAI", T237&lt;&gt;"HRG", T237&lt;&gt;"LXR", T237&lt;&gt;"DXB", OR(S237="SSH", S237="RMF", S237="CAI", S237="HRG", S237="LXR", S237="DXB")), T237,
    "VIE"))</f>
        <v>NAP</v>
      </c>
      <c r="V237" s="260">
        <f>WEEKDAY(Table1[[#This Row],[FLIGHT_DATE]],2)</f>
        <v>7</v>
      </c>
      <c r="W237" s="260">
        <f>Table1[[#This Row],[FLIGHT_DATE]]-Table1[[#This Row],[DATE_BOOKED]]</f>
        <v>205</v>
      </c>
    </row>
    <row r="238" spans="1:23" x14ac:dyDescent="0.35">
      <c r="A238" s="259">
        <v>45674</v>
      </c>
      <c r="B238" s="260" t="s">
        <v>408</v>
      </c>
      <c r="C238" s="198" t="s">
        <v>160</v>
      </c>
      <c r="D238" s="198"/>
      <c r="E238" s="260"/>
      <c r="F238" s="260" t="s">
        <v>54</v>
      </c>
      <c r="G238" s="260" t="s">
        <v>11</v>
      </c>
      <c r="H238" s="3464" t="s">
        <v>1290</v>
      </c>
      <c r="I238" s="261" t="s">
        <v>29</v>
      </c>
      <c r="J238" s="259">
        <v>45886</v>
      </c>
      <c r="K238" s="262">
        <v>0</v>
      </c>
      <c r="L238" s="262">
        <v>0</v>
      </c>
      <c r="M238" s="263">
        <v>0</v>
      </c>
      <c r="N238" s="264">
        <v>0</v>
      </c>
      <c r="O238" s="264">
        <v>0</v>
      </c>
      <c r="P238" s="265">
        <f>SUM(Table1[[#This Row],[BASE_FARE]:[SURCHARGES]])*Table1[[#This Row],[SEATS_BOOKED]]</f>
        <v>0</v>
      </c>
      <c r="Q238" s="419" t="s">
        <v>463</v>
      </c>
      <c r="R238" s="419" t="s">
        <v>463</v>
      </c>
      <c r="S238" s="260" t="str">
        <f>LEFT(Table1[[#This Row],[SECTOR]],3)</f>
        <v>SSH</v>
      </c>
      <c r="T238" s="260" t="str">
        <f>RIGHT(Table1[[#This Row],[SECTOR]],3)</f>
        <v>NAP</v>
      </c>
      <c r="U238" s="260" t="str">
        <f t="shared" si="12"/>
        <v>NAP</v>
      </c>
      <c r="V238" s="260">
        <f>WEEKDAY(Table1[[#This Row],[FLIGHT_DATE]],2)</f>
        <v>7</v>
      </c>
      <c r="W238" s="260">
        <f>Table1[[#This Row],[FLIGHT_DATE]]-Table1[[#This Row],[DATE_BOOKED]]</f>
        <v>212</v>
      </c>
    </row>
    <row r="239" spans="1:23" x14ac:dyDescent="0.35">
      <c r="A239" s="259">
        <v>45674</v>
      </c>
      <c r="B239" s="260" t="s">
        <v>408</v>
      </c>
      <c r="C239" s="198" t="s">
        <v>160</v>
      </c>
      <c r="D239" s="198"/>
      <c r="E239" s="260"/>
      <c r="F239" s="260" t="s">
        <v>54</v>
      </c>
      <c r="G239" s="260" t="s">
        <v>11</v>
      </c>
      <c r="H239" s="3464" t="s">
        <v>1290</v>
      </c>
      <c r="I239" s="261" t="s">
        <v>29</v>
      </c>
      <c r="J239" s="259">
        <v>45893</v>
      </c>
      <c r="K239" s="262">
        <v>0</v>
      </c>
      <c r="L239" s="262">
        <v>0</v>
      </c>
      <c r="M239" s="263">
        <v>0</v>
      </c>
      <c r="N239" s="264">
        <v>0</v>
      </c>
      <c r="O239" s="264">
        <v>0</v>
      </c>
      <c r="P239" s="265">
        <f>SUM(Table1[[#This Row],[BASE_FARE]:[SURCHARGES]])*Table1[[#This Row],[SEATS_BOOKED]]</f>
        <v>0</v>
      </c>
      <c r="Q239" s="419" t="s">
        <v>463</v>
      </c>
      <c r="R239" s="419" t="s">
        <v>463</v>
      </c>
      <c r="S239" s="260" t="str">
        <f>LEFT(Table1[[#This Row],[SECTOR]],3)</f>
        <v>SSH</v>
      </c>
      <c r="T239" s="260" t="str">
        <f>RIGHT(Table1[[#This Row],[SECTOR]],3)</f>
        <v>NAP</v>
      </c>
      <c r="U239" s="260" t="str">
        <f t="shared" si="12"/>
        <v>NAP</v>
      </c>
      <c r="V239" s="260">
        <f>WEEKDAY(Table1[[#This Row],[FLIGHT_DATE]],2)</f>
        <v>7</v>
      </c>
      <c r="W239" s="260">
        <f>Table1[[#This Row],[FLIGHT_DATE]]-Table1[[#This Row],[DATE_BOOKED]]</f>
        <v>219</v>
      </c>
    </row>
    <row r="240" spans="1:23" x14ac:dyDescent="0.35">
      <c r="A240" s="259">
        <v>45674</v>
      </c>
      <c r="B240" s="260" t="s">
        <v>408</v>
      </c>
      <c r="C240" s="198" t="s">
        <v>160</v>
      </c>
      <c r="D240" s="198"/>
      <c r="E240" s="260"/>
      <c r="F240" s="260" t="s">
        <v>54</v>
      </c>
      <c r="G240" s="260" t="s">
        <v>11</v>
      </c>
      <c r="H240" s="3464" t="s">
        <v>1290</v>
      </c>
      <c r="I240" s="261" t="s">
        <v>29</v>
      </c>
      <c r="J240" s="259">
        <v>45900</v>
      </c>
      <c r="K240" s="262">
        <v>0</v>
      </c>
      <c r="L240" s="262">
        <v>0</v>
      </c>
      <c r="M240" s="263">
        <v>0</v>
      </c>
      <c r="N240" s="264">
        <v>0</v>
      </c>
      <c r="O240" s="264">
        <v>0</v>
      </c>
      <c r="P240" s="265">
        <f>SUM(Table1[[#This Row],[BASE_FARE]:[SURCHARGES]])*Table1[[#This Row],[SEATS_BOOKED]]</f>
        <v>0</v>
      </c>
      <c r="Q240" s="419" t="s">
        <v>463</v>
      </c>
      <c r="R240" s="419" t="s">
        <v>463</v>
      </c>
      <c r="S240" s="260" t="str">
        <f>LEFT(Table1[[#This Row],[SECTOR]],3)</f>
        <v>SSH</v>
      </c>
      <c r="T240" s="260" t="str">
        <f>RIGHT(Table1[[#This Row],[SECTOR]],3)</f>
        <v>NAP</v>
      </c>
      <c r="U240" s="260" t="str">
        <f t="shared" si="12"/>
        <v>NAP</v>
      </c>
      <c r="V240" s="260">
        <f>WEEKDAY(Table1[[#This Row],[FLIGHT_DATE]],2)</f>
        <v>7</v>
      </c>
      <c r="W240" s="260">
        <f>Table1[[#This Row],[FLIGHT_DATE]]-Table1[[#This Row],[DATE_BOOKED]]</f>
        <v>226</v>
      </c>
    </row>
    <row r="241" spans="1:23" x14ac:dyDescent="0.35">
      <c r="A241" s="259">
        <v>45674</v>
      </c>
      <c r="B241" s="260" t="s">
        <v>408</v>
      </c>
      <c r="C241" s="198" t="s">
        <v>160</v>
      </c>
      <c r="D241" s="198"/>
      <c r="E241" s="260"/>
      <c r="F241" s="260" t="s">
        <v>54</v>
      </c>
      <c r="G241" s="260" t="s">
        <v>11</v>
      </c>
      <c r="H241" s="3464" t="s">
        <v>1290</v>
      </c>
      <c r="I241" s="261" t="s">
        <v>29</v>
      </c>
      <c r="J241" s="259">
        <v>45907</v>
      </c>
      <c r="K241" s="262">
        <v>0</v>
      </c>
      <c r="L241" s="262">
        <v>0</v>
      </c>
      <c r="M241" s="263">
        <v>0</v>
      </c>
      <c r="N241" s="264">
        <v>0</v>
      </c>
      <c r="O241" s="264">
        <v>0</v>
      </c>
      <c r="P241" s="265">
        <f>SUM(Table1[[#This Row],[BASE_FARE]:[SURCHARGES]])*Table1[[#This Row],[SEATS_BOOKED]]</f>
        <v>0</v>
      </c>
      <c r="Q241" s="419" t="s">
        <v>463</v>
      </c>
      <c r="R241" s="419" t="s">
        <v>463</v>
      </c>
      <c r="S241" s="260" t="str">
        <f>LEFT(Table1[[#This Row],[SECTOR]],3)</f>
        <v>SSH</v>
      </c>
      <c r="T241" s="260" t="str">
        <f>RIGHT(Table1[[#This Row],[SECTOR]],3)</f>
        <v>NAP</v>
      </c>
      <c r="U241" s="260" t="str">
        <f t="shared" si="12"/>
        <v>NAP</v>
      </c>
      <c r="V241" s="260">
        <f>WEEKDAY(Table1[[#This Row],[FLIGHT_DATE]],2)</f>
        <v>7</v>
      </c>
      <c r="W241" s="260">
        <f>Table1[[#This Row],[FLIGHT_DATE]]-Table1[[#This Row],[DATE_BOOKED]]</f>
        <v>233</v>
      </c>
    </row>
    <row r="242" spans="1:23" x14ac:dyDescent="0.35">
      <c r="A242" s="259">
        <v>45674</v>
      </c>
      <c r="B242" s="260" t="s">
        <v>408</v>
      </c>
      <c r="C242" s="198" t="s">
        <v>160</v>
      </c>
      <c r="D242" s="198"/>
      <c r="E242" s="260"/>
      <c r="F242" s="260" t="s">
        <v>54</v>
      </c>
      <c r="G242" s="260" t="s">
        <v>11</v>
      </c>
      <c r="H242" s="3464" t="s">
        <v>1290</v>
      </c>
      <c r="I242" s="261" t="s">
        <v>29</v>
      </c>
      <c r="J242" s="259">
        <v>45914</v>
      </c>
      <c r="K242" s="262">
        <v>0</v>
      </c>
      <c r="L242" s="262">
        <v>0</v>
      </c>
      <c r="M242" s="263">
        <v>0</v>
      </c>
      <c r="N242" s="264">
        <v>0</v>
      </c>
      <c r="O242" s="264">
        <v>0</v>
      </c>
      <c r="P242" s="265">
        <f>SUM(Table1[[#This Row],[BASE_FARE]:[SURCHARGES]])*Table1[[#This Row],[SEATS_BOOKED]]</f>
        <v>0</v>
      </c>
      <c r="Q242" s="419" t="s">
        <v>463</v>
      </c>
      <c r="R242" s="419" t="s">
        <v>463</v>
      </c>
      <c r="S242" s="260" t="str">
        <f>LEFT(Table1[[#This Row],[SECTOR]],3)</f>
        <v>SSH</v>
      </c>
      <c r="T242" s="260" t="str">
        <f>RIGHT(Table1[[#This Row],[SECTOR]],3)</f>
        <v>NAP</v>
      </c>
      <c r="U242" s="260" t="str">
        <f t="shared" si="12"/>
        <v>NAP</v>
      </c>
      <c r="V242" s="260">
        <f>WEEKDAY(Table1[[#This Row],[FLIGHT_DATE]],2)</f>
        <v>7</v>
      </c>
      <c r="W242" s="260">
        <f>Table1[[#This Row],[FLIGHT_DATE]]-Table1[[#This Row],[DATE_BOOKED]]</f>
        <v>240</v>
      </c>
    </row>
    <row r="243" spans="1:23" x14ac:dyDescent="0.35">
      <c r="A243" s="259">
        <v>45674</v>
      </c>
      <c r="B243" s="260" t="s">
        <v>408</v>
      </c>
      <c r="C243" s="198" t="s">
        <v>160</v>
      </c>
      <c r="D243" s="198"/>
      <c r="E243" s="260"/>
      <c r="F243" s="260" t="s">
        <v>54</v>
      </c>
      <c r="G243" s="260" t="s">
        <v>11</v>
      </c>
      <c r="H243" s="3464" t="s">
        <v>1290</v>
      </c>
      <c r="I243" s="261" t="s">
        <v>29</v>
      </c>
      <c r="J243" s="259">
        <v>45921</v>
      </c>
      <c r="K243" s="262">
        <v>0</v>
      </c>
      <c r="L243" s="262">
        <v>0</v>
      </c>
      <c r="M243" s="263">
        <v>0</v>
      </c>
      <c r="N243" s="264">
        <v>0</v>
      </c>
      <c r="O243" s="264">
        <v>0</v>
      </c>
      <c r="P243" s="265">
        <f>SUM(Table1[[#This Row],[BASE_FARE]:[SURCHARGES]])*Table1[[#This Row],[SEATS_BOOKED]]</f>
        <v>0</v>
      </c>
      <c r="Q243" s="419" t="s">
        <v>463</v>
      </c>
      <c r="R243" s="419" t="s">
        <v>463</v>
      </c>
      <c r="S243" s="260" t="str">
        <f>LEFT(Table1[[#This Row],[SECTOR]],3)</f>
        <v>SSH</v>
      </c>
      <c r="T243" s="260" t="str">
        <f>RIGHT(Table1[[#This Row],[SECTOR]],3)</f>
        <v>NAP</v>
      </c>
      <c r="U243" s="260" t="str">
        <f t="shared" si="12"/>
        <v>NAP</v>
      </c>
      <c r="V243" s="260">
        <f>WEEKDAY(Table1[[#This Row],[FLIGHT_DATE]],2)</f>
        <v>7</v>
      </c>
      <c r="W243" s="260">
        <f>Table1[[#This Row],[FLIGHT_DATE]]-Table1[[#This Row],[DATE_BOOKED]]</f>
        <v>247</v>
      </c>
    </row>
    <row r="244" spans="1:23" x14ac:dyDescent="0.35">
      <c r="A244" s="259">
        <v>45674</v>
      </c>
      <c r="B244" s="260" t="s">
        <v>408</v>
      </c>
      <c r="C244" s="198" t="s">
        <v>160</v>
      </c>
      <c r="D244" s="198"/>
      <c r="E244" s="260"/>
      <c r="F244" s="260" t="s">
        <v>54</v>
      </c>
      <c r="G244" s="260" t="s">
        <v>11</v>
      </c>
      <c r="H244" s="2222" t="s">
        <v>1140</v>
      </c>
      <c r="I244" s="261" t="s">
        <v>29</v>
      </c>
      <c r="J244" s="259">
        <v>45928</v>
      </c>
      <c r="K244" s="262">
        <v>0</v>
      </c>
      <c r="L244" s="262">
        <v>0</v>
      </c>
      <c r="M244" s="263">
        <v>0</v>
      </c>
      <c r="N244" s="264">
        <v>0</v>
      </c>
      <c r="O244" s="264">
        <v>0</v>
      </c>
      <c r="P244" s="265">
        <f>SUM(Table1[[#This Row],[BASE_FARE]:[SURCHARGES]])*Table1[[#This Row],[SEATS_BOOKED]]</f>
        <v>0</v>
      </c>
      <c r="Q244" s="419" t="s">
        <v>463</v>
      </c>
      <c r="R244" s="419" t="s">
        <v>463</v>
      </c>
      <c r="S244" s="260" t="str">
        <f>LEFT(Table1[[#This Row],[SECTOR]],3)</f>
        <v>SSH</v>
      </c>
      <c r="T244" s="260" t="str">
        <f>RIGHT(Table1[[#This Row],[SECTOR]],3)</f>
        <v>NAP</v>
      </c>
      <c r="U244" s="260" t="str">
        <f t="shared" si="12"/>
        <v>NAP</v>
      </c>
      <c r="V244" s="260">
        <f>WEEKDAY(Table1[[#This Row],[FLIGHT_DATE]],2)</f>
        <v>7</v>
      </c>
      <c r="W244" s="260">
        <f>Table1[[#This Row],[FLIGHT_DATE]]-Table1[[#This Row],[DATE_BOOKED]]</f>
        <v>254</v>
      </c>
    </row>
    <row r="245" spans="1:23" x14ac:dyDescent="0.35">
      <c r="A245" s="259">
        <v>45674</v>
      </c>
      <c r="B245" s="260" t="s">
        <v>408</v>
      </c>
      <c r="C245" s="198" t="s">
        <v>160</v>
      </c>
      <c r="D245" s="198"/>
      <c r="E245" s="260"/>
      <c r="F245" s="260" t="s">
        <v>54</v>
      </c>
      <c r="G245" s="260" t="s">
        <v>11</v>
      </c>
      <c r="H245" s="2222" t="s">
        <v>1140</v>
      </c>
      <c r="I245" s="261" t="s">
        <v>29</v>
      </c>
      <c r="J245" s="259">
        <v>45935</v>
      </c>
      <c r="K245" s="262">
        <v>0</v>
      </c>
      <c r="L245" s="262">
        <v>0</v>
      </c>
      <c r="M245" s="263">
        <v>0</v>
      </c>
      <c r="N245" s="264">
        <v>0</v>
      </c>
      <c r="O245" s="264">
        <v>0</v>
      </c>
      <c r="P245" s="265">
        <f>SUM(Table1[[#This Row],[BASE_FARE]:[SURCHARGES]])*Table1[[#This Row],[SEATS_BOOKED]]</f>
        <v>0</v>
      </c>
      <c r="Q245" s="419" t="s">
        <v>463</v>
      </c>
      <c r="R245" s="419" t="s">
        <v>463</v>
      </c>
      <c r="S245" s="260" t="str">
        <f>LEFT(Table1[[#This Row],[SECTOR]],3)</f>
        <v>SSH</v>
      </c>
      <c r="T245" s="260" t="str">
        <f>RIGHT(Table1[[#This Row],[SECTOR]],3)</f>
        <v>NAP</v>
      </c>
      <c r="U245" s="260" t="str">
        <f t="shared" si="12"/>
        <v>NAP</v>
      </c>
      <c r="V245" s="260">
        <f>WEEKDAY(Table1[[#This Row],[FLIGHT_DATE]],2)</f>
        <v>7</v>
      </c>
      <c r="W245" s="260">
        <f>Table1[[#This Row],[FLIGHT_DATE]]-Table1[[#This Row],[DATE_BOOKED]]</f>
        <v>261</v>
      </c>
    </row>
    <row r="246" spans="1:23" x14ac:dyDescent="0.35">
      <c r="A246" s="259">
        <v>45674</v>
      </c>
      <c r="B246" s="260" t="s">
        <v>408</v>
      </c>
      <c r="C246" s="198" t="s">
        <v>160</v>
      </c>
      <c r="D246" s="198"/>
      <c r="E246" s="260"/>
      <c r="F246" s="260" t="s">
        <v>54</v>
      </c>
      <c r="G246" s="260" t="s">
        <v>11</v>
      </c>
      <c r="H246" s="2222" t="s">
        <v>1140</v>
      </c>
      <c r="I246" s="261" t="s">
        <v>29</v>
      </c>
      <c r="J246" s="259">
        <v>45942</v>
      </c>
      <c r="K246" s="262">
        <v>0</v>
      </c>
      <c r="L246" s="262">
        <v>0</v>
      </c>
      <c r="M246" s="263">
        <v>0</v>
      </c>
      <c r="N246" s="264">
        <v>0</v>
      </c>
      <c r="O246" s="264">
        <v>0</v>
      </c>
      <c r="P246" s="265">
        <f>SUM(Table1[[#This Row],[BASE_FARE]:[SURCHARGES]])*Table1[[#This Row],[SEATS_BOOKED]]</f>
        <v>0</v>
      </c>
      <c r="Q246" s="419" t="s">
        <v>463</v>
      </c>
      <c r="R246" s="419" t="s">
        <v>463</v>
      </c>
      <c r="S246" s="260" t="str">
        <f>LEFT(Table1[[#This Row],[SECTOR]],3)</f>
        <v>SSH</v>
      </c>
      <c r="T246" s="260" t="str">
        <f>RIGHT(Table1[[#This Row],[SECTOR]],3)</f>
        <v>NAP</v>
      </c>
      <c r="U246" s="260" t="str">
        <f t="shared" si="12"/>
        <v>NAP</v>
      </c>
      <c r="V246" s="260">
        <f>WEEKDAY(Table1[[#This Row],[FLIGHT_DATE]],2)</f>
        <v>7</v>
      </c>
      <c r="W246" s="260">
        <f>Table1[[#This Row],[FLIGHT_DATE]]-Table1[[#This Row],[DATE_BOOKED]]</f>
        <v>268</v>
      </c>
    </row>
    <row r="247" spans="1:23" x14ac:dyDescent="0.35">
      <c r="A247" s="259">
        <v>45674</v>
      </c>
      <c r="B247" s="260" t="s">
        <v>408</v>
      </c>
      <c r="C247" s="198" t="s">
        <v>160</v>
      </c>
      <c r="D247" s="198"/>
      <c r="E247" s="260"/>
      <c r="F247" s="260" t="s">
        <v>54</v>
      </c>
      <c r="G247" s="260" t="s">
        <v>11</v>
      </c>
      <c r="H247" s="2222" t="s">
        <v>1140</v>
      </c>
      <c r="I247" s="261" t="s">
        <v>29</v>
      </c>
      <c r="J247" s="259">
        <v>45949</v>
      </c>
      <c r="K247" s="262">
        <v>0</v>
      </c>
      <c r="L247" s="262">
        <v>0</v>
      </c>
      <c r="M247" s="263">
        <v>0</v>
      </c>
      <c r="N247" s="264">
        <v>0</v>
      </c>
      <c r="O247" s="264">
        <v>0</v>
      </c>
      <c r="P247" s="265">
        <f>SUM(Table1[[#This Row],[BASE_FARE]:[SURCHARGES]])*Table1[[#This Row],[SEATS_BOOKED]]</f>
        <v>0</v>
      </c>
      <c r="Q247" s="419" t="s">
        <v>463</v>
      </c>
      <c r="R247" s="419" t="s">
        <v>463</v>
      </c>
      <c r="S247" s="260" t="str">
        <f>LEFT(Table1[[#This Row],[SECTOR]],3)</f>
        <v>SSH</v>
      </c>
      <c r="T247" s="260" t="str">
        <f>RIGHT(Table1[[#This Row],[SECTOR]],3)</f>
        <v>NAP</v>
      </c>
      <c r="U247" s="260" t="str">
        <f t="shared" si="12"/>
        <v>NAP</v>
      </c>
      <c r="V247" s="260">
        <f>WEEKDAY(Table1[[#This Row],[FLIGHT_DATE]],2)</f>
        <v>7</v>
      </c>
      <c r="W247" s="260">
        <f>Table1[[#This Row],[FLIGHT_DATE]]-Table1[[#This Row],[DATE_BOOKED]]</f>
        <v>275</v>
      </c>
    </row>
    <row r="248" spans="1:23" x14ac:dyDescent="0.35">
      <c r="A248" s="259">
        <v>45674</v>
      </c>
      <c r="B248" s="260" t="s">
        <v>408</v>
      </c>
      <c r="C248" s="198" t="s">
        <v>160</v>
      </c>
      <c r="D248" s="198"/>
      <c r="E248" s="260"/>
      <c r="F248" s="260" t="s">
        <v>54</v>
      </c>
      <c r="G248" s="260" t="s">
        <v>11</v>
      </c>
      <c r="H248" s="2818" t="s">
        <v>628</v>
      </c>
      <c r="I248" s="261" t="s">
        <v>29</v>
      </c>
      <c r="J248" s="259">
        <v>45956</v>
      </c>
      <c r="K248" s="262">
        <v>0</v>
      </c>
      <c r="L248" s="262">
        <v>0</v>
      </c>
      <c r="M248" s="263">
        <v>0</v>
      </c>
      <c r="N248" s="264">
        <v>0</v>
      </c>
      <c r="O248" s="264">
        <v>0</v>
      </c>
      <c r="P248" s="265">
        <f>SUM(Table1[[#This Row],[BASE_FARE]:[SURCHARGES]])*Table1[[#This Row],[SEATS_BOOKED]]</f>
        <v>0</v>
      </c>
      <c r="Q248" s="419" t="s">
        <v>463</v>
      </c>
      <c r="R248" s="419" t="s">
        <v>463</v>
      </c>
      <c r="S248" s="260" t="str">
        <f>LEFT(Table1[[#This Row],[SECTOR]],3)</f>
        <v>SSH</v>
      </c>
      <c r="T248" s="260" t="str">
        <f>RIGHT(Table1[[#This Row],[SECTOR]],3)</f>
        <v>NAP</v>
      </c>
      <c r="U248" s="260" t="str">
        <f t="shared" si="12"/>
        <v>NAP</v>
      </c>
      <c r="V248" s="260">
        <f>WEEKDAY(Table1[[#This Row],[FLIGHT_DATE]],2)</f>
        <v>7</v>
      </c>
      <c r="W248" s="260">
        <f>Table1[[#This Row],[FLIGHT_DATE]]-Table1[[#This Row],[DATE_BOOKED]]</f>
        <v>282</v>
      </c>
    </row>
    <row r="249" spans="1:23" x14ac:dyDescent="0.35">
      <c r="A249" s="259">
        <v>45674</v>
      </c>
      <c r="B249" s="260" t="s">
        <v>408</v>
      </c>
      <c r="C249" s="198" t="s">
        <v>160</v>
      </c>
      <c r="D249" s="198"/>
      <c r="E249" s="260"/>
      <c r="F249" s="260" t="s">
        <v>54</v>
      </c>
      <c r="G249" s="260" t="s">
        <v>11</v>
      </c>
      <c r="H249" s="2222" t="s">
        <v>628</v>
      </c>
      <c r="I249" s="261" t="s">
        <v>29</v>
      </c>
      <c r="J249" s="259">
        <v>45963</v>
      </c>
      <c r="K249" s="262">
        <v>0</v>
      </c>
      <c r="L249" s="262">
        <v>0</v>
      </c>
      <c r="M249" s="263">
        <v>0</v>
      </c>
      <c r="N249" s="264">
        <v>0</v>
      </c>
      <c r="O249" s="264">
        <v>0</v>
      </c>
      <c r="P249" s="265">
        <f>SUM(Table1[[#This Row],[BASE_FARE]:[SURCHARGES]])*Table1[[#This Row],[SEATS_BOOKED]]</f>
        <v>0</v>
      </c>
      <c r="Q249" s="419" t="s">
        <v>463</v>
      </c>
      <c r="R249" s="419" t="s">
        <v>463</v>
      </c>
      <c r="S249" s="260" t="str">
        <f>LEFT(Table1[[#This Row],[SECTOR]],3)</f>
        <v>SSH</v>
      </c>
      <c r="T249" s="260" t="str">
        <f>RIGHT(Table1[[#This Row],[SECTOR]],3)</f>
        <v>NAP</v>
      </c>
      <c r="U249" s="260" t="str">
        <f t="shared" si="12"/>
        <v>NAP</v>
      </c>
      <c r="V249" s="260">
        <f>WEEKDAY(Table1[[#This Row],[FLIGHT_DATE]],2)</f>
        <v>7</v>
      </c>
      <c r="W249" s="260">
        <f>Table1[[#This Row],[FLIGHT_DATE]]-Table1[[#This Row],[DATE_BOOKED]]</f>
        <v>289</v>
      </c>
    </row>
    <row r="250" spans="1:23" x14ac:dyDescent="0.35">
      <c r="A250" s="268">
        <v>45674</v>
      </c>
      <c r="B250" s="269" t="s">
        <v>385</v>
      </c>
      <c r="C250" s="198" t="s">
        <v>333</v>
      </c>
      <c r="D250" s="198"/>
      <c r="E250" s="269" t="s">
        <v>409</v>
      </c>
      <c r="F250" s="269" t="s">
        <v>54</v>
      </c>
      <c r="G250" s="269" t="s">
        <v>10</v>
      </c>
      <c r="H250" s="2222" t="s">
        <v>627</v>
      </c>
      <c r="I250" s="270" t="s">
        <v>28</v>
      </c>
      <c r="J250" s="268">
        <v>45753</v>
      </c>
      <c r="K250" s="271">
        <v>4</v>
      </c>
      <c r="L250" s="272">
        <v>4</v>
      </c>
      <c r="M250" s="273">
        <v>150</v>
      </c>
      <c r="N250" s="274">
        <v>0</v>
      </c>
      <c r="O250" s="274">
        <v>0</v>
      </c>
      <c r="P250" s="275">
        <f>SUM(Table1[[#This Row],[BASE_FARE]:[SURCHARGES]])*Table1[[#This Row],[SEATS_BOOKED]]</f>
        <v>600</v>
      </c>
      <c r="Q250" s="269" t="s">
        <v>161</v>
      </c>
      <c r="R250" s="271" t="s">
        <v>335</v>
      </c>
      <c r="S250" s="269" t="str">
        <f>LEFT(Table1[[#This Row],[SECTOR]],3)</f>
        <v>NAP</v>
      </c>
      <c r="T250" s="269" t="str">
        <f>RIGHT(Table1[[#This Row],[SECTOR]],3)</f>
        <v>SSH</v>
      </c>
      <c r="U250" s="269" t="str">
        <f t="shared" ref="U250:U264" si="13">IF(AND(S250&lt;&gt;"SSH", S250&lt;&gt;"RMF", S250&lt;&gt;"CAI", S250&lt;&gt;"HRG", S250&lt;&gt;"LXR", S250&lt;&gt;"DXB", OR(T250="SSH", T250="RMF", T250="CAI", T250="HRG", T250="LXR", T250="DXB")), S250,
    IF(AND(T250&lt;&gt;"SSH", T250&lt;&gt;"RMF", T250&lt;&gt;"CAI", T250&lt;&gt;"HRG", T250&lt;&gt;"LXR", T250&lt;&gt;"DXB", OR(S250="SSH", S250="RMF", S250="CAI", S250="HRG", S250="LXR", S250="DXB")), T250,
    "VIE"))</f>
        <v>NAP</v>
      </c>
      <c r="V250" s="269">
        <f>WEEKDAY(Table1[[#This Row],[FLIGHT_DATE]],2)</f>
        <v>7</v>
      </c>
      <c r="W250" s="269">
        <f>Table1[[#This Row],[FLIGHT_DATE]]-Table1[[#This Row],[DATE_BOOKED]]</f>
        <v>79</v>
      </c>
    </row>
    <row r="251" spans="1:23" x14ac:dyDescent="0.35">
      <c r="A251" s="268">
        <v>45674</v>
      </c>
      <c r="B251" s="269" t="s">
        <v>385</v>
      </c>
      <c r="C251" s="198" t="s">
        <v>333</v>
      </c>
      <c r="D251" s="198"/>
      <c r="E251" s="269" t="s">
        <v>409</v>
      </c>
      <c r="F251" s="269" t="s">
        <v>54</v>
      </c>
      <c r="G251" s="269" t="s">
        <v>11</v>
      </c>
      <c r="H251" s="2222" t="s">
        <v>628</v>
      </c>
      <c r="I251" s="270" t="s">
        <v>29</v>
      </c>
      <c r="J251" s="268">
        <v>45760</v>
      </c>
      <c r="K251" s="271">
        <v>4</v>
      </c>
      <c r="L251" s="272">
        <v>4</v>
      </c>
      <c r="M251" s="273">
        <v>150</v>
      </c>
      <c r="N251" s="274">
        <v>0</v>
      </c>
      <c r="O251" s="274">
        <v>0</v>
      </c>
      <c r="P251" s="275">
        <f>SUM(Table1[[#This Row],[BASE_FARE]:[SURCHARGES]])*Table1[[#This Row],[SEATS_BOOKED]]</f>
        <v>600</v>
      </c>
      <c r="Q251" s="269" t="s">
        <v>161</v>
      </c>
      <c r="R251" s="271" t="s">
        <v>335</v>
      </c>
      <c r="S251" s="269" t="str">
        <f>LEFT(Table1[[#This Row],[SECTOR]],3)</f>
        <v>SSH</v>
      </c>
      <c r="T251" s="269" t="str">
        <f>RIGHT(Table1[[#This Row],[SECTOR]],3)</f>
        <v>NAP</v>
      </c>
      <c r="U251" s="269" t="str">
        <f t="shared" si="13"/>
        <v>NAP</v>
      </c>
      <c r="V251" s="269">
        <f>WEEKDAY(Table1[[#This Row],[FLIGHT_DATE]],2)</f>
        <v>7</v>
      </c>
      <c r="W251" s="269">
        <f>Table1[[#This Row],[FLIGHT_DATE]]-Table1[[#This Row],[DATE_BOOKED]]</f>
        <v>86</v>
      </c>
    </row>
    <row r="252" spans="1:23" x14ac:dyDescent="0.35">
      <c r="A252" s="276">
        <v>45676</v>
      </c>
      <c r="B252" s="277" t="s">
        <v>385</v>
      </c>
      <c r="C252" s="198" t="s">
        <v>333</v>
      </c>
      <c r="D252" s="198"/>
      <c r="E252" s="277" t="s">
        <v>410</v>
      </c>
      <c r="F252" s="277" t="s">
        <v>54</v>
      </c>
      <c r="G252" s="277" t="s">
        <v>10</v>
      </c>
      <c r="H252" s="2222" t="s">
        <v>89</v>
      </c>
      <c r="I252" s="278" t="s">
        <v>26</v>
      </c>
      <c r="J252" s="276">
        <v>45766</v>
      </c>
      <c r="K252" s="279">
        <v>4</v>
      </c>
      <c r="L252" s="280">
        <v>4</v>
      </c>
      <c r="M252" s="281">
        <v>285</v>
      </c>
      <c r="N252" s="282">
        <v>0</v>
      </c>
      <c r="O252" s="282">
        <v>0</v>
      </c>
      <c r="P252" s="283">
        <f>SUM(Table1[[#This Row],[BASE_FARE]:[SURCHARGES]])*Table1[[#This Row],[SEATS_BOOKED]]</f>
        <v>1140</v>
      </c>
      <c r="Q252" s="269" t="s">
        <v>161</v>
      </c>
      <c r="R252" s="271" t="s">
        <v>335</v>
      </c>
      <c r="S252" s="277" t="str">
        <f>LEFT(Table1[[#This Row],[SECTOR]],3)</f>
        <v>BRI</v>
      </c>
      <c r="T252" s="277" t="str">
        <f>RIGHT(Table1[[#This Row],[SECTOR]],3)</f>
        <v>SSH</v>
      </c>
      <c r="U252" s="277" t="str">
        <f t="shared" si="13"/>
        <v>BRI</v>
      </c>
      <c r="V252" s="277">
        <f>WEEKDAY(Table1[[#This Row],[FLIGHT_DATE]],2)</f>
        <v>6</v>
      </c>
      <c r="W252" s="277">
        <f>Table1[[#This Row],[FLIGHT_DATE]]-Table1[[#This Row],[DATE_BOOKED]]</f>
        <v>90</v>
      </c>
    </row>
    <row r="253" spans="1:23" x14ac:dyDescent="0.35">
      <c r="A253" s="276">
        <v>45676</v>
      </c>
      <c r="B253" s="277" t="s">
        <v>385</v>
      </c>
      <c r="C253" s="198" t="s">
        <v>333</v>
      </c>
      <c r="D253" s="198"/>
      <c r="E253" s="277" t="s">
        <v>410</v>
      </c>
      <c r="F253" s="277" t="s">
        <v>54</v>
      </c>
      <c r="G253" s="277" t="s">
        <v>11</v>
      </c>
      <c r="H253" s="2222" t="s">
        <v>88</v>
      </c>
      <c r="I253" s="278" t="s">
        <v>27</v>
      </c>
      <c r="J253" s="276">
        <v>45773</v>
      </c>
      <c r="K253" s="279">
        <v>4</v>
      </c>
      <c r="L253" s="280">
        <v>4</v>
      </c>
      <c r="M253" s="281">
        <v>285</v>
      </c>
      <c r="N253" s="282">
        <v>0</v>
      </c>
      <c r="O253" s="282">
        <v>0</v>
      </c>
      <c r="P253" s="283">
        <f>SUM(Table1[[#This Row],[BASE_FARE]:[SURCHARGES]])*Table1[[#This Row],[SEATS_BOOKED]]</f>
        <v>1140</v>
      </c>
      <c r="Q253" s="269" t="s">
        <v>161</v>
      </c>
      <c r="R253" s="271" t="s">
        <v>335</v>
      </c>
      <c r="S253" s="277" t="str">
        <f>LEFT(Table1[[#This Row],[SECTOR]],3)</f>
        <v>SSH</v>
      </c>
      <c r="T253" s="277" t="str">
        <f>RIGHT(Table1[[#This Row],[SECTOR]],3)</f>
        <v>BRI</v>
      </c>
      <c r="U253" s="277" t="str">
        <f t="shared" si="13"/>
        <v>BRI</v>
      </c>
      <c r="V253" s="277">
        <f>WEEKDAY(Table1[[#This Row],[FLIGHT_DATE]],2)</f>
        <v>6</v>
      </c>
      <c r="W253" s="277">
        <f>Table1[[#This Row],[FLIGHT_DATE]]-Table1[[#This Row],[DATE_BOOKED]]</f>
        <v>97</v>
      </c>
    </row>
    <row r="254" spans="1:23" x14ac:dyDescent="0.35">
      <c r="A254" s="284">
        <v>45677</v>
      </c>
      <c r="B254" s="307" t="s">
        <v>411</v>
      </c>
      <c r="C254" s="198" t="s">
        <v>160</v>
      </c>
      <c r="D254" s="198"/>
      <c r="E254" s="285"/>
      <c r="F254" s="277" t="s">
        <v>54</v>
      </c>
      <c r="G254" s="277" t="s">
        <v>10</v>
      </c>
      <c r="H254" s="2222" t="s">
        <v>194</v>
      </c>
      <c r="I254" s="286" t="s">
        <v>26</v>
      </c>
      <c r="J254" s="284">
        <v>45752</v>
      </c>
      <c r="K254" s="287">
        <v>30</v>
      </c>
      <c r="L254" s="287">
        <v>30</v>
      </c>
      <c r="M254" s="288">
        <v>220</v>
      </c>
      <c r="N254" s="289">
        <v>0</v>
      </c>
      <c r="O254" s="289">
        <v>0</v>
      </c>
      <c r="P254" s="290">
        <f>SUM(Table1[[#This Row],[BASE_FARE]:[SURCHARGES]])*Table1[[#This Row],[SEATS_BOOKED]]</f>
        <v>6600</v>
      </c>
      <c r="Q254" s="242" t="s">
        <v>161</v>
      </c>
      <c r="R254" s="561" t="s">
        <v>384</v>
      </c>
      <c r="S254" s="285" t="str">
        <f>LEFT(Table1[[#This Row],[SECTOR]],3)</f>
        <v>BRI</v>
      </c>
      <c r="T254" s="285" t="str">
        <f>RIGHT(Table1[[#This Row],[SECTOR]],3)</f>
        <v>SSH</v>
      </c>
      <c r="U254" s="285" t="str">
        <f t="shared" si="13"/>
        <v>BRI</v>
      </c>
      <c r="V254" s="285">
        <f>WEEKDAY(Table1[[#This Row],[FLIGHT_DATE]],2)</f>
        <v>6</v>
      </c>
      <c r="W254" s="285">
        <f>Table1[[#This Row],[FLIGHT_DATE]]-Table1[[#This Row],[DATE_BOOKED]]</f>
        <v>75</v>
      </c>
    </row>
    <row r="255" spans="1:23" x14ac:dyDescent="0.35">
      <c r="A255" s="284">
        <v>45677</v>
      </c>
      <c r="B255" s="285" t="s">
        <v>411</v>
      </c>
      <c r="C255" s="198" t="s">
        <v>160</v>
      </c>
      <c r="D255" s="198"/>
      <c r="E255" s="285"/>
      <c r="F255" s="277" t="s">
        <v>54</v>
      </c>
      <c r="G255" s="277" t="s">
        <v>10</v>
      </c>
      <c r="H255" s="2222" t="s">
        <v>194</v>
      </c>
      <c r="I255" s="286" t="s">
        <v>26</v>
      </c>
      <c r="J255" s="284">
        <v>45759</v>
      </c>
      <c r="K255" s="287">
        <v>30</v>
      </c>
      <c r="L255" s="287">
        <v>30</v>
      </c>
      <c r="M255" s="288">
        <v>220</v>
      </c>
      <c r="N255" s="289">
        <v>0</v>
      </c>
      <c r="O255" s="289">
        <v>0</v>
      </c>
      <c r="P255" s="290">
        <f>SUM(Table1[[#This Row],[BASE_FARE]:[SURCHARGES]])*Table1[[#This Row],[SEATS_BOOKED]]</f>
        <v>6600</v>
      </c>
      <c r="Q255" s="242" t="s">
        <v>161</v>
      </c>
      <c r="R255" s="561" t="s">
        <v>384</v>
      </c>
      <c r="S255" s="285" t="str">
        <f>LEFT(Table1[[#This Row],[SECTOR]],3)</f>
        <v>BRI</v>
      </c>
      <c r="T255" s="285" t="str">
        <f>RIGHT(Table1[[#This Row],[SECTOR]],3)</f>
        <v>SSH</v>
      </c>
      <c r="U255" s="285" t="str">
        <f t="shared" si="13"/>
        <v>BRI</v>
      </c>
      <c r="V255" s="285">
        <f>WEEKDAY(Table1[[#This Row],[FLIGHT_DATE]],2)</f>
        <v>6</v>
      </c>
      <c r="W255" s="285">
        <f>Table1[[#This Row],[FLIGHT_DATE]]-Table1[[#This Row],[DATE_BOOKED]]</f>
        <v>82</v>
      </c>
    </row>
    <row r="256" spans="1:23" x14ac:dyDescent="0.35">
      <c r="A256" s="284">
        <v>45677</v>
      </c>
      <c r="B256" s="285" t="s">
        <v>411</v>
      </c>
      <c r="C256" s="198" t="s">
        <v>160</v>
      </c>
      <c r="D256" s="198"/>
      <c r="E256" s="285"/>
      <c r="F256" s="277" t="s">
        <v>54</v>
      </c>
      <c r="G256" s="277" t="s">
        <v>10</v>
      </c>
      <c r="H256" s="2222" t="s">
        <v>89</v>
      </c>
      <c r="I256" s="286" t="s">
        <v>26</v>
      </c>
      <c r="J256" s="284">
        <v>45766</v>
      </c>
      <c r="K256" s="287">
        <v>30</v>
      </c>
      <c r="L256" s="287">
        <v>30</v>
      </c>
      <c r="M256" s="288">
        <v>220</v>
      </c>
      <c r="N256" s="289">
        <v>0</v>
      </c>
      <c r="O256" s="289">
        <v>0</v>
      </c>
      <c r="P256" s="290">
        <f>SUM(Table1[[#This Row],[BASE_FARE]:[SURCHARGES]])*Table1[[#This Row],[SEATS_BOOKED]]</f>
        <v>6600</v>
      </c>
      <c r="Q256" s="242" t="s">
        <v>161</v>
      </c>
      <c r="R256" s="561" t="s">
        <v>384</v>
      </c>
      <c r="S256" s="285" t="str">
        <f>LEFT(Table1[[#This Row],[SECTOR]],3)</f>
        <v>BRI</v>
      </c>
      <c r="T256" s="285" t="str">
        <f>RIGHT(Table1[[#This Row],[SECTOR]],3)</f>
        <v>SSH</v>
      </c>
      <c r="U256" s="285" t="str">
        <f t="shared" si="13"/>
        <v>BRI</v>
      </c>
      <c r="V256" s="285">
        <f>WEEKDAY(Table1[[#This Row],[FLIGHT_DATE]],2)</f>
        <v>6</v>
      </c>
      <c r="W256" s="285">
        <f>Table1[[#This Row],[FLIGHT_DATE]]-Table1[[#This Row],[DATE_BOOKED]]</f>
        <v>89</v>
      </c>
    </row>
    <row r="257" spans="1:23" x14ac:dyDescent="0.35">
      <c r="A257" s="284">
        <v>45677</v>
      </c>
      <c r="B257" s="285" t="s">
        <v>411</v>
      </c>
      <c r="C257" s="198" t="s">
        <v>160</v>
      </c>
      <c r="D257" s="198"/>
      <c r="E257" s="299"/>
      <c r="F257" s="299" t="s">
        <v>54</v>
      </c>
      <c r="G257" s="299" t="s">
        <v>10</v>
      </c>
      <c r="H257" s="2222" t="s">
        <v>89</v>
      </c>
      <c r="I257" s="300" t="s">
        <v>26</v>
      </c>
      <c r="J257" s="298">
        <v>45773</v>
      </c>
      <c r="K257" s="301">
        <v>30</v>
      </c>
      <c r="L257" s="301">
        <v>30</v>
      </c>
      <c r="M257" s="302">
        <v>220</v>
      </c>
      <c r="N257" s="303">
        <v>0</v>
      </c>
      <c r="O257" s="303">
        <v>0</v>
      </c>
      <c r="P257" s="304">
        <f>SUM(Table1[[#This Row],[BASE_FARE]:[SURCHARGES]])*Table1[[#This Row],[SEATS_BOOKED]]</f>
        <v>6600</v>
      </c>
      <c r="Q257" s="242" t="s">
        <v>161</v>
      </c>
      <c r="R257" s="561" t="s">
        <v>384</v>
      </c>
      <c r="S257" s="299" t="str">
        <f>LEFT(Table1[[#This Row],[SECTOR]],3)</f>
        <v>BRI</v>
      </c>
      <c r="T257" s="299" t="str">
        <f>RIGHT(Table1[[#This Row],[SECTOR]],3)</f>
        <v>SSH</v>
      </c>
      <c r="U257" s="299" t="str">
        <f t="shared" si="13"/>
        <v>BRI</v>
      </c>
      <c r="V257" s="299">
        <f>WEEKDAY(Table1[[#This Row],[FLIGHT_DATE]],2)</f>
        <v>6</v>
      </c>
      <c r="W257" s="299">
        <f>Table1[[#This Row],[FLIGHT_DATE]]-Table1[[#This Row],[DATE_BOOKED]]</f>
        <v>96</v>
      </c>
    </row>
    <row r="258" spans="1:23" x14ac:dyDescent="0.35">
      <c r="A258" s="284">
        <v>45677</v>
      </c>
      <c r="B258" s="285" t="s">
        <v>411</v>
      </c>
      <c r="C258" s="198" t="s">
        <v>160</v>
      </c>
      <c r="D258" s="198"/>
      <c r="E258" s="299"/>
      <c r="F258" s="299" t="s">
        <v>54</v>
      </c>
      <c r="G258" s="299" t="s">
        <v>11</v>
      </c>
      <c r="H258" s="2222" t="s">
        <v>195</v>
      </c>
      <c r="I258" s="300" t="s">
        <v>27</v>
      </c>
      <c r="J258" s="298">
        <v>45759</v>
      </c>
      <c r="K258" s="301">
        <v>30</v>
      </c>
      <c r="L258" s="301">
        <v>30</v>
      </c>
      <c r="M258" s="302">
        <v>220</v>
      </c>
      <c r="N258" s="303">
        <v>0</v>
      </c>
      <c r="O258" s="303">
        <v>0</v>
      </c>
      <c r="P258" s="304">
        <f>SUM(Table1[[#This Row],[BASE_FARE]:[SURCHARGES]])*Table1[[#This Row],[SEATS_BOOKED]]</f>
        <v>6600</v>
      </c>
      <c r="Q258" s="242" t="s">
        <v>161</v>
      </c>
      <c r="R258" s="561" t="s">
        <v>384</v>
      </c>
      <c r="S258" s="299" t="str">
        <f>LEFT(Table1[[#This Row],[SECTOR]],3)</f>
        <v>SSH</v>
      </c>
      <c r="T258" s="299" t="str">
        <f>RIGHT(Table1[[#This Row],[SECTOR]],3)</f>
        <v>BRI</v>
      </c>
      <c r="U258" s="299" t="str">
        <f t="shared" si="13"/>
        <v>BRI</v>
      </c>
      <c r="V258" s="299">
        <f>WEEKDAY(Table1[[#This Row],[FLIGHT_DATE]],2)</f>
        <v>6</v>
      </c>
      <c r="W258" s="299">
        <f>Table1[[#This Row],[FLIGHT_DATE]]-Table1[[#This Row],[DATE_BOOKED]]</f>
        <v>82</v>
      </c>
    </row>
    <row r="259" spans="1:23" x14ac:dyDescent="0.35">
      <c r="A259" s="284">
        <v>45677</v>
      </c>
      <c r="B259" s="285" t="s">
        <v>411</v>
      </c>
      <c r="C259" s="198" t="s">
        <v>160</v>
      </c>
      <c r="D259" s="198"/>
      <c r="E259" s="299"/>
      <c r="F259" s="299" t="s">
        <v>54</v>
      </c>
      <c r="G259" s="299" t="s">
        <v>11</v>
      </c>
      <c r="H259" s="2222" t="s">
        <v>88</v>
      </c>
      <c r="I259" s="300" t="s">
        <v>27</v>
      </c>
      <c r="J259" s="298">
        <v>45766</v>
      </c>
      <c r="K259" s="301">
        <v>30</v>
      </c>
      <c r="L259" s="301">
        <v>30</v>
      </c>
      <c r="M259" s="302">
        <v>220</v>
      </c>
      <c r="N259" s="303">
        <v>0</v>
      </c>
      <c r="O259" s="303">
        <v>0</v>
      </c>
      <c r="P259" s="304">
        <f>SUM(Table1[[#This Row],[BASE_FARE]:[SURCHARGES]])*Table1[[#This Row],[SEATS_BOOKED]]</f>
        <v>6600</v>
      </c>
      <c r="Q259" s="242" t="s">
        <v>161</v>
      </c>
      <c r="R259" s="561" t="s">
        <v>384</v>
      </c>
      <c r="S259" s="299" t="str">
        <f>LEFT(Table1[[#This Row],[SECTOR]],3)</f>
        <v>SSH</v>
      </c>
      <c r="T259" s="299" t="str">
        <f>RIGHT(Table1[[#This Row],[SECTOR]],3)</f>
        <v>BRI</v>
      </c>
      <c r="U259" s="299" t="str">
        <f t="shared" si="13"/>
        <v>BRI</v>
      </c>
      <c r="V259" s="299">
        <f>WEEKDAY(Table1[[#This Row],[FLIGHT_DATE]],2)</f>
        <v>6</v>
      </c>
      <c r="W259" s="299">
        <f>Table1[[#This Row],[FLIGHT_DATE]]-Table1[[#This Row],[DATE_BOOKED]]</f>
        <v>89</v>
      </c>
    </row>
    <row r="260" spans="1:23" x14ac:dyDescent="0.35">
      <c r="A260" s="284">
        <v>45677</v>
      </c>
      <c r="B260" s="285" t="s">
        <v>411</v>
      </c>
      <c r="C260" s="198" t="s">
        <v>160</v>
      </c>
      <c r="D260" s="198"/>
      <c r="E260" s="299"/>
      <c r="F260" s="299" t="s">
        <v>54</v>
      </c>
      <c r="G260" s="299" t="s">
        <v>11</v>
      </c>
      <c r="H260" s="2222" t="s">
        <v>88</v>
      </c>
      <c r="I260" s="300" t="s">
        <v>27</v>
      </c>
      <c r="J260" s="298">
        <v>45773</v>
      </c>
      <c r="K260" s="301">
        <v>30</v>
      </c>
      <c r="L260" s="301">
        <v>30</v>
      </c>
      <c r="M260" s="302">
        <v>220</v>
      </c>
      <c r="N260" s="303">
        <v>0</v>
      </c>
      <c r="O260" s="303">
        <v>0</v>
      </c>
      <c r="P260" s="304">
        <f>SUM(Table1[[#This Row],[BASE_FARE]:[SURCHARGES]])*Table1[[#This Row],[SEATS_BOOKED]]</f>
        <v>6600</v>
      </c>
      <c r="Q260" s="242" t="s">
        <v>161</v>
      </c>
      <c r="R260" s="561" t="s">
        <v>384</v>
      </c>
      <c r="S260" s="299" t="str">
        <f>LEFT(Table1[[#This Row],[SECTOR]],3)</f>
        <v>SSH</v>
      </c>
      <c r="T260" s="299" t="str">
        <f>RIGHT(Table1[[#This Row],[SECTOR]],3)</f>
        <v>BRI</v>
      </c>
      <c r="U260" s="299" t="str">
        <f t="shared" si="13"/>
        <v>BRI</v>
      </c>
      <c r="V260" s="299">
        <f>WEEKDAY(Table1[[#This Row],[FLIGHT_DATE]],2)</f>
        <v>6</v>
      </c>
      <c r="W260" s="299">
        <f>Table1[[#This Row],[FLIGHT_DATE]]-Table1[[#This Row],[DATE_BOOKED]]</f>
        <v>96</v>
      </c>
    </row>
    <row r="261" spans="1:23" x14ac:dyDescent="0.35">
      <c r="A261" s="284">
        <v>45677</v>
      </c>
      <c r="B261" s="285" t="s">
        <v>411</v>
      </c>
      <c r="C261" s="198" t="s">
        <v>160</v>
      </c>
      <c r="D261" s="198"/>
      <c r="E261" s="299"/>
      <c r="F261" s="299" t="s">
        <v>54</v>
      </c>
      <c r="G261" s="299" t="s">
        <v>11</v>
      </c>
      <c r="H261" s="2222" t="s">
        <v>88</v>
      </c>
      <c r="I261" s="300" t="s">
        <v>27</v>
      </c>
      <c r="J261" s="298">
        <v>45780</v>
      </c>
      <c r="K261" s="301">
        <v>30</v>
      </c>
      <c r="L261" s="301">
        <v>30</v>
      </c>
      <c r="M261" s="302">
        <v>220</v>
      </c>
      <c r="N261" s="303">
        <v>0</v>
      </c>
      <c r="O261" s="303">
        <v>0</v>
      </c>
      <c r="P261" s="304">
        <f>SUM(Table1[[#This Row],[BASE_FARE]:[SURCHARGES]])*Table1[[#This Row],[SEATS_BOOKED]]</f>
        <v>6600</v>
      </c>
      <c r="Q261" s="242" t="s">
        <v>161</v>
      </c>
      <c r="R261" s="561" t="s">
        <v>384</v>
      </c>
      <c r="S261" s="299" t="str">
        <f>LEFT(Table1[[#This Row],[SECTOR]],3)</f>
        <v>SSH</v>
      </c>
      <c r="T261" s="299" t="str">
        <f>RIGHT(Table1[[#This Row],[SECTOR]],3)</f>
        <v>BRI</v>
      </c>
      <c r="U261" s="299" t="str">
        <f t="shared" si="13"/>
        <v>BRI</v>
      </c>
      <c r="V261" s="299">
        <f>WEEKDAY(Table1[[#This Row],[FLIGHT_DATE]],2)</f>
        <v>6</v>
      </c>
      <c r="W261" s="299">
        <f>Table1[[#This Row],[FLIGHT_DATE]]-Table1[[#This Row],[DATE_BOOKED]]</f>
        <v>103</v>
      </c>
    </row>
    <row r="262" spans="1:23" x14ac:dyDescent="0.35">
      <c r="A262" s="291">
        <v>45677</v>
      </c>
      <c r="B262" s="292" t="s">
        <v>332</v>
      </c>
      <c r="C262" s="198" t="s">
        <v>333</v>
      </c>
      <c r="D262" s="198"/>
      <c r="E262" s="292"/>
      <c r="F262" s="293" t="s">
        <v>56</v>
      </c>
      <c r="G262" s="294" t="s">
        <v>10</v>
      </c>
      <c r="H262" s="2222" t="s">
        <v>89</v>
      </c>
      <c r="I262" s="293" t="s">
        <v>26</v>
      </c>
      <c r="J262" s="291">
        <v>45766</v>
      </c>
      <c r="K262" s="295">
        <v>5</v>
      </c>
      <c r="L262" s="295">
        <v>5</v>
      </c>
      <c r="M262" s="296">
        <v>285</v>
      </c>
      <c r="N262" s="289">
        <v>0</v>
      </c>
      <c r="O262" s="289">
        <v>0</v>
      </c>
      <c r="P262" s="297">
        <f>SUM(Table1[[#This Row],[BASE_FARE]:[SURCHARGES]])*Table1[[#This Row],[SEATS_BOOKED]]</f>
        <v>1425</v>
      </c>
      <c r="Q262" s="269" t="s">
        <v>161</v>
      </c>
      <c r="R262" s="271" t="s">
        <v>335</v>
      </c>
      <c r="S262" s="292" t="str">
        <f>LEFT(Table1[[#This Row],[SECTOR]],3)</f>
        <v>BRI</v>
      </c>
      <c r="T262" s="292" t="str">
        <f>RIGHT(Table1[[#This Row],[SECTOR]],3)</f>
        <v>SSH</v>
      </c>
      <c r="U262" s="292" t="str">
        <f t="shared" si="13"/>
        <v>BRI</v>
      </c>
      <c r="V262" s="292">
        <f>WEEKDAY(Table1[[#This Row],[FLIGHT_DATE]],2)</f>
        <v>6</v>
      </c>
      <c r="W262" s="292">
        <f>Table1[[#This Row],[FLIGHT_DATE]]-Table1[[#This Row],[DATE_BOOKED]]</f>
        <v>89</v>
      </c>
    </row>
    <row r="263" spans="1:23" x14ac:dyDescent="0.35">
      <c r="A263" s="291">
        <v>45677</v>
      </c>
      <c r="B263" s="292" t="s">
        <v>332</v>
      </c>
      <c r="C263" s="198" t="s">
        <v>333</v>
      </c>
      <c r="D263" s="198"/>
      <c r="E263" s="292"/>
      <c r="F263" s="293" t="s">
        <v>56</v>
      </c>
      <c r="G263" s="294" t="s">
        <v>10</v>
      </c>
      <c r="H263" s="2222" t="s">
        <v>88</v>
      </c>
      <c r="I263" s="293" t="s">
        <v>27</v>
      </c>
      <c r="J263" s="291">
        <v>45773</v>
      </c>
      <c r="K263" s="295">
        <v>5</v>
      </c>
      <c r="L263" s="295">
        <v>5</v>
      </c>
      <c r="M263" s="296">
        <v>285</v>
      </c>
      <c r="N263" s="289">
        <v>0</v>
      </c>
      <c r="O263" s="289">
        <v>0</v>
      </c>
      <c r="P263" s="297">
        <f>SUM(Table1[[#This Row],[BASE_FARE]:[SURCHARGES]])*Table1[[#This Row],[SEATS_BOOKED]]</f>
        <v>1425</v>
      </c>
      <c r="Q263" s="269" t="s">
        <v>161</v>
      </c>
      <c r="R263" s="271" t="s">
        <v>335</v>
      </c>
      <c r="S263" s="292" t="str">
        <f>LEFT(Table1[[#This Row],[SECTOR]],3)</f>
        <v>SSH</v>
      </c>
      <c r="T263" s="292" t="str">
        <f>RIGHT(Table1[[#This Row],[SECTOR]],3)</f>
        <v>BRI</v>
      </c>
      <c r="U263" s="292" t="str">
        <f t="shared" si="13"/>
        <v>BRI</v>
      </c>
      <c r="V263" s="292">
        <f>WEEKDAY(Table1[[#This Row],[FLIGHT_DATE]],2)</f>
        <v>6</v>
      </c>
      <c r="W263" s="292">
        <f>Table1[[#This Row],[FLIGHT_DATE]]-Table1[[#This Row],[DATE_BOOKED]]</f>
        <v>96</v>
      </c>
    </row>
    <row r="264" spans="1:23" x14ac:dyDescent="0.35">
      <c r="A264" s="298">
        <v>45677</v>
      </c>
      <c r="B264" s="285" t="s">
        <v>411</v>
      </c>
      <c r="C264" s="198" t="s">
        <v>160</v>
      </c>
      <c r="D264" s="198"/>
      <c r="E264" s="299"/>
      <c r="F264" s="299" t="s">
        <v>54</v>
      </c>
      <c r="G264" s="294" t="s">
        <v>10</v>
      </c>
      <c r="H264" s="2222" t="s">
        <v>89</v>
      </c>
      <c r="I264" s="293" t="s">
        <v>26</v>
      </c>
      <c r="J264" s="298">
        <v>45864</v>
      </c>
      <c r="K264" s="301">
        <v>80</v>
      </c>
      <c r="L264" s="305">
        <v>80</v>
      </c>
      <c r="M264" s="302">
        <v>170</v>
      </c>
      <c r="N264" s="303">
        <v>0</v>
      </c>
      <c r="O264" s="303">
        <v>0</v>
      </c>
      <c r="P264" s="304">
        <f>SUM(Table1[[#This Row],[BASE_FARE]:[SURCHARGES]])*Table1[[#This Row],[SEATS_BOOKED]]</f>
        <v>13600</v>
      </c>
      <c r="Q264" s="242" t="s">
        <v>161</v>
      </c>
      <c r="R264" s="561" t="s">
        <v>384</v>
      </c>
      <c r="S264" s="299" t="str">
        <f>LEFT(Table1[[#This Row],[SECTOR]],3)</f>
        <v>BRI</v>
      </c>
      <c r="T264" s="299" t="str">
        <f>RIGHT(Table1[[#This Row],[SECTOR]],3)</f>
        <v>SSH</v>
      </c>
      <c r="U264" s="299" t="str">
        <f t="shared" si="13"/>
        <v>BRI</v>
      </c>
      <c r="V264" s="299">
        <f>WEEKDAY(Table1[[#This Row],[FLIGHT_DATE]],2)</f>
        <v>6</v>
      </c>
      <c r="W264" s="299">
        <f>Table1[[#This Row],[FLIGHT_DATE]]-Table1[[#This Row],[DATE_BOOKED]]</f>
        <v>187</v>
      </c>
    </row>
    <row r="265" spans="1:23" x14ac:dyDescent="0.35">
      <c r="A265" s="298">
        <v>45677</v>
      </c>
      <c r="B265" s="285" t="s">
        <v>411</v>
      </c>
      <c r="C265" s="198" t="s">
        <v>160</v>
      </c>
      <c r="D265" s="198"/>
      <c r="E265" s="299"/>
      <c r="F265" s="299" t="s">
        <v>54</v>
      </c>
      <c r="G265" s="294" t="s">
        <v>10</v>
      </c>
      <c r="H265" s="2222" t="s">
        <v>89</v>
      </c>
      <c r="I265" s="293" t="s">
        <v>26</v>
      </c>
      <c r="J265" s="298">
        <v>45871</v>
      </c>
      <c r="K265" s="301">
        <v>80</v>
      </c>
      <c r="L265" s="305">
        <v>80</v>
      </c>
      <c r="M265" s="302">
        <v>170</v>
      </c>
      <c r="N265" s="303">
        <v>0</v>
      </c>
      <c r="O265" s="303">
        <v>0</v>
      </c>
      <c r="P265" s="304">
        <f>SUM(Table1[[#This Row],[BASE_FARE]:[SURCHARGES]])*Table1[[#This Row],[SEATS_BOOKED]]</f>
        <v>13600</v>
      </c>
      <c r="Q265" s="242" t="s">
        <v>161</v>
      </c>
      <c r="R265" s="561" t="s">
        <v>384</v>
      </c>
      <c r="S265" s="299" t="str">
        <f>LEFT(Table1[[#This Row],[SECTOR]],3)</f>
        <v>BRI</v>
      </c>
      <c r="T265" s="299" t="str">
        <f>RIGHT(Table1[[#This Row],[SECTOR]],3)</f>
        <v>SSH</v>
      </c>
      <c r="U265" s="299" t="str">
        <f t="shared" ref="U265:U277" si="14">IF(AND(S265&lt;&gt;"SSH", S265&lt;&gt;"RMF", S265&lt;&gt;"CAI", S265&lt;&gt;"HRG", S265&lt;&gt;"LXR", S265&lt;&gt;"DXB", OR(T265="SSH", T265="RMF", T265="CAI", T265="HRG", T265="LXR", T265="DXB")), S265,
    IF(AND(T265&lt;&gt;"SSH", T265&lt;&gt;"RMF", T265&lt;&gt;"CAI", T265&lt;&gt;"HRG", T265&lt;&gt;"LXR", T265&lt;&gt;"DXB", OR(S265="SSH", S265="RMF", S265="CAI", S265="HRG", S265="LXR", S265="DXB")), T265,
    "VIE"))</f>
        <v>BRI</v>
      </c>
      <c r="V265" s="299">
        <f>WEEKDAY(Table1[[#This Row],[FLIGHT_DATE]],2)</f>
        <v>6</v>
      </c>
      <c r="W265" s="299">
        <f>Table1[[#This Row],[FLIGHT_DATE]]-Table1[[#This Row],[DATE_BOOKED]]</f>
        <v>194</v>
      </c>
    </row>
    <row r="266" spans="1:23" x14ac:dyDescent="0.35">
      <c r="A266" s="298">
        <v>45677</v>
      </c>
      <c r="B266" s="285" t="s">
        <v>411</v>
      </c>
      <c r="C266" s="198" t="s">
        <v>160</v>
      </c>
      <c r="D266" s="198"/>
      <c r="E266" s="299"/>
      <c r="F266" s="299" t="s">
        <v>54</v>
      </c>
      <c r="G266" s="294" t="s">
        <v>10</v>
      </c>
      <c r="H266" s="2222" t="s">
        <v>89</v>
      </c>
      <c r="I266" s="293" t="s">
        <v>26</v>
      </c>
      <c r="J266" s="298">
        <v>45878</v>
      </c>
      <c r="K266" s="301">
        <v>80</v>
      </c>
      <c r="L266" s="305">
        <v>80</v>
      </c>
      <c r="M266" s="302">
        <v>170</v>
      </c>
      <c r="N266" s="303">
        <v>0</v>
      </c>
      <c r="O266" s="303">
        <v>0</v>
      </c>
      <c r="P266" s="304">
        <f>SUM(Table1[[#This Row],[BASE_FARE]:[SURCHARGES]])*Table1[[#This Row],[SEATS_BOOKED]]</f>
        <v>13600</v>
      </c>
      <c r="Q266" s="242" t="s">
        <v>161</v>
      </c>
      <c r="R266" s="561" t="s">
        <v>384</v>
      </c>
      <c r="S266" s="299" t="str">
        <f>LEFT(Table1[[#This Row],[SECTOR]],3)</f>
        <v>BRI</v>
      </c>
      <c r="T266" s="299" t="str">
        <f>RIGHT(Table1[[#This Row],[SECTOR]],3)</f>
        <v>SSH</v>
      </c>
      <c r="U266" s="299" t="str">
        <f t="shared" si="14"/>
        <v>BRI</v>
      </c>
      <c r="V266" s="299">
        <f>WEEKDAY(Table1[[#This Row],[FLIGHT_DATE]],2)</f>
        <v>6</v>
      </c>
      <c r="W266" s="299">
        <f>Table1[[#This Row],[FLIGHT_DATE]]-Table1[[#This Row],[DATE_BOOKED]]</f>
        <v>201</v>
      </c>
    </row>
    <row r="267" spans="1:23" x14ac:dyDescent="0.35">
      <c r="A267" s="298">
        <v>45677</v>
      </c>
      <c r="B267" s="285" t="s">
        <v>411</v>
      </c>
      <c r="C267" s="198" t="s">
        <v>160</v>
      </c>
      <c r="D267" s="198"/>
      <c r="E267" s="299"/>
      <c r="F267" s="299" t="s">
        <v>54</v>
      </c>
      <c r="G267" s="294" t="s">
        <v>10</v>
      </c>
      <c r="H267" s="2222" t="s">
        <v>89</v>
      </c>
      <c r="I267" s="293" t="s">
        <v>26</v>
      </c>
      <c r="J267" s="298">
        <v>45885</v>
      </c>
      <c r="K267" s="301">
        <v>80</v>
      </c>
      <c r="L267" s="305">
        <v>80</v>
      </c>
      <c r="M267" s="302">
        <v>170</v>
      </c>
      <c r="N267" s="303">
        <v>0</v>
      </c>
      <c r="O267" s="303">
        <v>0</v>
      </c>
      <c r="P267" s="304">
        <f>SUM(Table1[[#This Row],[BASE_FARE]:[SURCHARGES]])*Table1[[#This Row],[SEATS_BOOKED]]</f>
        <v>13600</v>
      </c>
      <c r="Q267" s="242" t="s">
        <v>161</v>
      </c>
      <c r="R267" s="561" t="s">
        <v>384</v>
      </c>
      <c r="S267" s="299" t="str">
        <f>LEFT(Table1[[#This Row],[SECTOR]],3)</f>
        <v>BRI</v>
      </c>
      <c r="T267" s="299" t="str">
        <f>RIGHT(Table1[[#This Row],[SECTOR]],3)</f>
        <v>SSH</v>
      </c>
      <c r="U267" s="299" t="str">
        <f t="shared" si="14"/>
        <v>BRI</v>
      </c>
      <c r="V267" s="299">
        <f>WEEKDAY(Table1[[#This Row],[FLIGHT_DATE]],2)</f>
        <v>6</v>
      </c>
      <c r="W267" s="299">
        <f>Table1[[#This Row],[FLIGHT_DATE]]-Table1[[#This Row],[DATE_BOOKED]]</f>
        <v>208</v>
      </c>
    </row>
    <row r="268" spans="1:23" x14ac:dyDescent="0.35">
      <c r="A268" s="298">
        <v>45677</v>
      </c>
      <c r="B268" s="285" t="s">
        <v>411</v>
      </c>
      <c r="C268" s="198" t="s">
        <v>160</v>
      </c>
      <c r="D268" s="198"/>
      <c r="E268" s="299"/>
      <c r="F268" s="299" t="s">
        <v>54</v>
      </c>
      <c r="G268" s="294" t="s">
        <v>10</v>
      </c>
      <c r="H268" s="2222" t="s">
        <v>89</v>
      </c>
      <c r="I268" s="293" t="s">
        <v>26</v>
      </c>
      <c r="J268" s="298">
        <v>45892</v>
      </c>
      <c r="K268" s="301">
        <v>80</v>
      </c>
      <c r="L268" s="305">
        <v>80</v>
      </c>
      <c r="M268" s="302">
        <v>170</v>
      </c>
      <c r="N268" s="303">
        <v>0</v>
      </c>
      <c r="O268" s="303">
        <v>0</v>
      </c>
      <c r="P268" s="304">
        <f>SUM(Table1[[#This Row],[BASE_FARE]:[SURCHARGES]])*Table1[[#This Row],[SEATS_BOOKED]]</f>
        <v>13600</v>
      </c>
      <c r="Q268" s="242" t="s">
        <v>161</v>
      </c>
      <c r="R268" s="561" t="s">
        <v>384</v>
      </c>
      <c r="S268" s="299" t="str">
        <f>LEFT(Table1[[#This Row],[SECTOR]],3)</f>
        <v>BRI</v>
      </c>
      <c r="T268" s="299" t="str">
        <f>RIGHT(Table1[[#This Row],[SECTOR]],3)</f>
        <v>SSH</v>
      </c>
      <c r="U268" s="299" t="str">
        <f t="shared" si="14"/>
        <v>BRI</v>
      </c>
      <c r="V268" s="299">
        <f>WEEKDAY(Table1[[#This Row],[FLIGHT_DATE]],2)</f>
        <v>6</v>
      </c>
      <c r="W268" s="299">
        <f>Table1[[#This Row],[FLIGHT_DATE]]-Table1[[#This Row],[DATE_BOOKED]]</f>
        <v>215</v>
      </c>
    </row>
    <row r="269" spans="1:23" x14ac:dyDescent="0.35">
      <c r="A269" s="298">
        <v>45677</v>
      </c>
      <c r="B269" s="285" t="s">
        <v>411</v>
      </c>
      <c r="C269" s="198" t="s">
        <v>160</v>
      </c>
      <c r="D269" s="198"/>
      <c r="E269" s="299"/>
      <c r="F269" s="299" t="s">
        <v>54</v>
      </c>
      <c r="G269" s="294" t="s">
        <v>10</v>
      </c>
      <c r="H269" s="2222" t="s">
        <v>89</v>
      </c>
      <c r="I269" s="293" t="s">
        <v>26</v>
      </c>
      <c r="J269" s="298">
        <v>45899</v>
      </c>
      <c r="K269" s="301">
        <v>80</v>
      </c>
      <c r="L269" s="305">
        <v>80</v>
      </c>
      <c r="M269" s="302">
        <v>170</v>
      </c>
      <c r="N269" s="303">
        <v>0</v>
      </c>
      <c r="O269" s="303">
        <v>0</v>
      </c>
      <c r="P269" s="304">
        <f>SUM(Table1[[#This Row],[BASE_FARE]:[SURCHARGES]])*Table1[[#This Row],[SEATS_BOOKED]]</f>
        <v>13600</v>
      </c>
      <c r="Q269" s="242" t="s">
        <v>161</v>
      </c>
      <c r="R269" s="561" t="s">
        <v>384</v>
      </c>
      <c r="S269" s="299" t="str">
        <f>LEFT(Table1[[#This Row],[SECTOR]],3)</f>
        <v>BRI</v>
      </c>
      <c r="T269" s="299" t="str">
        <f>RIGHT(Table1[[#This Row],[SECTOR]],3)</f>
        <v>SSH</v>
      </c>
      <c r="U269" s="299" t="str">
        <f t="shared" si="14"/>
        <v>BRI</v>
      </c>
      <c r="V269" s="299">
        <f>WEEKDAY(Table1[[#This Row],[FLIGHT_DATE]],2)</f>
        <v>6</v>
      </c>
      <c r="W269" s="299">
        <f>Table1[[#This Row],[FLIGHT_DATE]]-Table1[[#This Row],[DATE_BOOKED]]</f>
        <v>222</v>
      </c>
    </row>
    <row r="270" spans="1:23" x14ac:dyDescent="0.35">
      <c r="A270" s="298">
        <v>45677</v>
      </c>
      <c r="B270" s="285" t="s">
        <v>411</v>
      </c>
      <c r="C270" s="198" t="s">
        <v>160</v>
      </c>
      <c r="D270" s="198"/>
      <c r="E270" s="299"/>
      <c r="F270" s="299" t="s">
        <v>54</v>
      </c>
      <c r="G270" s="294" t="s">
        <v>10</v>
      </c>
      <c r="H270" s="2222" t="s">
        <v>89</v>
      </c>
      <c r="I270" s="293" t="s">
        <v>26</v>
      </c>
      <c r="J270" s="298">
        <v>45906</v>
      </c>
      <c r="K270" s="301">
        <v>80</v>
      </c>
      <c r="L270" s="305">
        <v>80</v>
      </c>
      <c r="M270" s="302">
        <v>170</v>
      </c>
      <c r="N270" s="303">
        <v>0</v>
      </c>
      <c r="O270" s="303">
        <v>0</v>
      </c>
      <c r="P270" s="304">
        <f>SUM(Table1[[#This Row],[BASE_FARE]:[SURCHARGES]])*Table1[[#This Row],[SEATS_BOOKED]]</f>
        <v>13600</v>
      </c>
      <c r="Q270" s="242" t="s">
        <v>161</v>
      </c>
      <c r="R270" s="561" t="s">
        <v>384</v>
      </c>
      <c r="S270" s="299" t="str">
        <f>LEFT(Table1[[#This Row],[SECTOR]],3)</f>
        <v>BRI</v>
      </c>
      <c r="T270" s="299" t="str">
        <f>RIGHT(Table1[[#This Row],[SECTOR]],3)</f>
        <v>SSH</v>
      </c>
      <c r="U270" s="299" t="str">
        <f t="shared" si="14"/>
        <v>BRI</v>
      </c>
      <c r="V270" s="299">
        <f>WEEKDAY(Table1[[#This Row],[FLIGHT_DATE]],2)</f>
        <v>6</v>
      </c>
      <c r="W270" s="299">
        <f>Table1[[#This Row],[FLIGHT_DATE]]-Table1[[#This Row],[DATE_BOOKED]]</f>
        <v>229</v>
      </c>
    </row>
    <row r="271" spans="1:23" x14ac:dyDescent="0.35">
      <c r="A271" s="298">
        <v>45677</v>
      </c>
      <c r="B271" s="285" t="s">
        <v>411</v>
      </c>
      <c r="C271" s="198" t="s">
        <v>160</v>
      </c>
      <c r="D271" s="198"/>
      <c r="E271" s="299"/>
      <c r="F271" s="299" t="s">
        <v>54</v>
      </c>
      <c r="G271" s="294" t="s">
        <v>10</v>
      </c>
      <c r="H271" s="2222" t="s">
        <v>89</v>
      </c>
      <c r="I271" s="293" t="s">
        <v>26</v>
      </c>
      <c r="J271" s="298">
        <v>45913</v>
      </c>
      <c r="K271" s="301">
        <v>80</v>
      </c>
      <c r="L271" s="305">
        <v>80</v>
      </c>
      <c r="M271" s="302">
        <v>170</v>
      </c>
      <c r="N271" s="303">
        <v>0</v>
      </c>
      <c r="O271" s="303">
        <v>0</v>
      </c>
      <c r="P271" s="304">
        <f>SUM(Table1[[#This Row],[BASE_FARE]:[SURCHARGES]])*Table1[[#This Row],[SEATS_BOOKED]]</f>
        <v>13600</v>
      </c>
      <c r="Q271" s="242" t="s">
        <v>161</v>
      </c>
      <c r="R271" s="561" t="s">
        <v>384</v>
      </c>
      <c r="S271" s="299" t="str">
        <f>LEFT(Table1[[#This Row],[SECTOR]],3)</f>
        <v>BRI</v>
      </c>
      <c r="T271" s="299" t="str">
        <f>RIGHT(Table1[[#This Row],[SECTOR]],3)</f>
        <v>SSH</v>
      </c>
      <c r="U271" s="299" t="str">
        <f t="shared" si="14"/>
        <v>BRI</v>
      </c>
      <c r="V271" s="299">
        <f>WEEKDAY(Table1[[#This Row],[FLIGHT_DATE]],2)</f>
        <v>6</v>
      </c>
      <c r="W271" s="299">
        <f>Table1[[#This Row],[FLIGHT_DATE]]-Table1[[#This Row],[DATE_BOOKED]]</f>
        <v>236</v>
      </c>
    </row>
    <row r="272" spans="1:23" x14ac:dyDescent="0.35">
      <c r="A272" s="298">
        <v>45677</v>
      </c>
      <c r="B272" s="285" t="s">
        <v>411</v>
      </c>
      <c r="C272" s="198" t="s">
        <v>160</v>
      </c>
      <c r="D272" s="198"/>
      <c r="E272" s="299"/>
      <c r="F272" s="299" t="s">
        <v>54</v>
      </c>
      <c r="G272" s="294" t="s">
        <v>10</v>
      </c>
      <c r="H272" s="2222" t="s">
        <v>89</v>
      </c>
      <c r="I272" s="293" t="s">
        <v>26</v>
      </c>
      <c r="J272" s="298">
        <v>45920</v>
      </c>
      <c r="K272" s="301">
        <v>80</v>
      </c>
      <c r="L272" s="305">
        <v>80</v>
      </c>
      <c r="M272" s="302">
        <v>170</v>
      </c>
      <c r="N272" s="303">
        <v>0</v>
      </c>
      <c r="O272" s="303">
        <v>0</v>
      </c>
      <c r="P272" s="304">
        <f>SUM(Table1[[#This Row],[BASE_FARE]:[SURCHARGES]])*Table1[[#This Row],[SEATS_BOOKED]]</f>
        <v>13600</v>
      </c>
      <c r="Q272" s="242" t="s">
        <v>161</v>
      </c>
      <c r="R272" s="561" t="s">
        <v>384</v>
      </c>
      <c r="S272" s="299" t="str">
        <f>LEFT(Table1[[#This Row],[SECTOR]],3)</f>
        <v>BRI</v>
      </c>
      <c r="T272" s="299" t="str">
        <f>RIGHT(Table1[[#This Row],[SECTOR]],3)</f>
        <v>SSH</v>
      </c>
      <c r="U272" s="299" t="str">
        <f t="shared" si="14"/>
        <v>BRI</v>
      </c>
      <c r="V272" s="299">
        <f>WEEKDAY(Table1[[#This Row],[FLIGHT_DATE]],2)</f>
        <v>6</v>
      </c>
      <c r="W272" s="299">
        <f>Table1[[#This Row],[FLIGHT_DATE]]-Table1[[#This Row],[DATE_BOOKED]]</f>
        <v>243</v>
      </c>
    </row>
    <row r="273" spans="1:23" x14ac:dyDescent="0.35">
      <c r="A273" s="298">
        <v>45677</v>
      </c>
      <c r="B273" s="285" t="s">
        <v>411</v>
      </c>
      <c r="C273" s="198" t="s">
        <v>160</v>
      </c>
      <c r="D273" s="198"/>
      <c r="E273" s="299"/>
      <c r="F273" s="299" t="s">
        <v>54</v>
      </c>
      <c r="G273" s="294" t="s">
        <v>10</v>
      </c>
      <c r="H273" s="2222" t="s">
        <v>89</v>
      </c>
      <c r="I273" s="293" t="s">
        <v>26</v>
      </c>
      <c r="J273" s="298">
        <v>45927</v>
      </c>
      <c r="K273" s="301">
        <v>80</v>
      </c>
      <c r="L273" s="305">
        <v>80</v>
      </c>
      <c r="M273" s="302">
        <v>170</v>
      </c>
      <c r="N273" s="303">
        <v>0</v>
      </c>
      <c r="O273" s="303">
        <v>0</v>
      </c>
      <c r="P273" s="304">
        <f>SUM(Table1[[#This Row],[BASE_FARE]:[SURCHARGES]])*Table1[[#This Row],[SEATS_BOOKED]]</f>
        <v>13600</v>
      </c>
      <c r="Q273" s="242" t="s">
        <v>161</v>
      </c>
      <c r="R273" s="561" t="s">
        <v>384</v>
      </c>
      <c r="S273" s="299" t="str">
        <f>LEFT(Table1[[#This Row],[SECTOR]],3)</f>
        <v>BRI</v>
      </c>
      <c r="T273" s="299" t="str">
        <f>RIGHT(Table1[[#This Row],[SECTOR]],3)</f>
        <v>SSH</v>
      </c>
      <c r="U273" s="299" t="str">
        <f t="shared" si="14"/>
        <v>BRI</v>
      </c>
      <c r="V273" s="299">
        <f>WEEKDAY(Table1[[#This Row],[FLIGHT_DATE]],2)</f>
        <v>6</v>
      </c>
      <c r="W273" s="299">
        <f>Table1[[#This Row],[FLIGHT_DATE]]-Table1[[#This Row],[DATE_BOOKED]]</f>
        <v>250</v>
      </c>
    </row>
    <row r="274" spans="1:23" x14ac:dyDescent="0.35">
      <c r="A274" s="298">
        <v>45677</v>
      </c>
      <c r="B274" s="285" t="s">
        <v>411</v>
      </c>
      <c r="C274" s="198" t="s">
        <v>160</v>
      </c>
      <c r="D274" s="198"/>
      <c r="E274" s="299"/>
      <c r="F274" s="299" t="s">
        <v>54</v>
      </c>
      <c r="G274" s="294" t="s">
        <v>10</v>
      </c>
      <c r="H274" s="2222" t="s">
        <v>89</v>
      </c>
      <c r="I274" s="293" t="s">
        <v>26</v>
      </c>
      <c r="J274" s="298">
        <v>45934</v>
      </c>
      <c r="K274" s="301">
        <v>80</v>
      </c>
      <c r="L274" s="305">
        <v>80</v>
      </c>
      <c r="M274" s="302">
        <v>170</v>
      </c>
      <c r="N274" s="303">
        <v>0</v>
      </c>
      <c r="O274" s="303">
        <v>0</v>
      </c>
      <c r="P274" s="304">
        <f>SUM(Table1[[#This Row],[BASE_FARE]:[SURCHARGES]])*Table1[[#This Row],[SEATS_BOOKED]]</f>
        <v>13600</v>
      </c>
      <c r="Q274" s="242" t="s">
        <v>161</v>
      </c>
      <c r="R274" s="561" t="s">
        <v>384</v>
      </c>
      <c r="S274" s="299" t="str">
        <f>LEFT(Table1[[#This Row],[SECTOR]],3)</f>
        <v>BRI</v>
      </c>
      <c r="T274" s="299" t="str">
        <f>RIGHT(Table1[[#This Row],[SECTOR]],3)</f>
        <v>SSH</v>
      </c>
      <c r="U274" s="299" t="str">
        <f t="shared" si="14"/>
        <v>BRI</v>
      </c>
      <c r="V274" s="299">
        <f>WEEKDAY(Table1[[#This Row],[FLIGHT_DATE]],2)</f>
        <v>6</v>
      </c>
      <c r="W274" s="299">
        <f>Table1[[#This Row],[FLIGHT_DATE]]-Table1[[#This Row],[DATE_BOOKED]]</f>
        <v>257</v>
      </c>
    </row>
    <row r="275" spans="1:23" x14ac:dyDescent="0.35">
      <c r="A275" s="298">
        <v>45677</v>
      </c>
      <c r="B275" s="285" t="s">
        <v>411</v>
      </c>
      <c r="C275" s="198" t="s">
        <v>160</v>
      </c>
      <c r="D275" s="198"/>
      <c r="E275" s="299"/>
      <c r="F275" s="299" t="s">
        <v>54</v>
      </c>
      <c r="G275" s="294" t="s">
        <v>10</v>
      </c>
      <c r="H275" s="2222" t="s">
        <v>89</v>
      </c>
      <c r="I275" s="293" t="s">
        <v>26</v>
      </c>
      <c r="J275" s="298">
        <v>45941</v>
      </c>
      <c r="K275" s="301">
        <v>80</v>
      </c>
      <c r="L275" s="305">
        <v>80</v>
      </c>
      <c r="M275" s="302">
        <v>170</v>
      </c>
      <c r="N275" s="303">
        <v>0</v>
      </c>
      <c r="O275" s="303">
        <v>0</v>
      </c>
      <c r="P275" s="304">
        <f>SUM(Table1[[#This Row],[BASE_FARE]:[SURCHARGES]])*Table1[[#This Row],[SEATS_BOOKED]]</f>
        <v>13600</v>
      </c>
      <c r="Q275" s="242" t="s">
        <v>161</v>
      </c>
      <c r="R275" s="561" t="s">
        <v>384</v>
      </c>
      <c r="S275" s="299" t="str">
        <f>LEFT(Table1[[#This Row],[SECTOR]],3)</f>
        <v>BRI</v>
      </c>
      <c r="T275" s="299" t="str">
        <f>RIGHT(Table1[[#This Row],[SECTOR]],3)</f>
        <v>SSH</v>
      </c>
      <c r="U275" s="299" t="str">
        <f t="shared" si="14"/>
        <v>BRI</v>
      </c>
      <c r="V275" s="299">
        <f>WEEKDAY(Table1[[#This Row],[FLIGHT_DATE]],2)</f>
        <v>6</v>
      </c>
      <c r="W275" s="299">
        <f>Table1[[#This Row],[FLIGHT_DATE]]-Table1[[#This Row],[DATE_BOOKED]]</f>
        <v>264</v>
      </c>
    </row>
    <row r="276" spans="1:23" x14ac:dyDescent="0.35">
      <c r="A276" s="298">
        <v>45677</v>
      </c>
      <c r="B276" s="285" t="s">
        <v>411</v>
      </c>
      <c r="C276" s="198" t="s">
        <v>160</v>
      </c>
      <c r="D276" s="198"/>
      <c r="E276" s="299"/>
      <c r="F276" s="299" t="s">
        <v>54</v>
      </c>
      <c r="G276" s="294" t="s">
        <v>10</v>
      </c>
      <c r="H276" s="2222" t="s">
        <v>89</v>
      </c>
      <c r="I276" s="293" t="s">
        <v>26</v>
      </c>
      <c r="J276" s="298">
        <v>45948</v>
      </c>
      <c r="K276" s="301">
        <v>80</v>
      </c>
      <c r="L276" s="305">
        <v>80</v>
      </c>
      <c r="M276" s="302">
        <v>170</v>
      </c>
      <c r="N276" s="303">
        <v>0</v>
      </c>
      <c r="O276" s="303">
        <v>0</v>
      </c>
      <c r="P276" s="304">
        <f>SUM(Table1[[#This Row],[BASE_FARE]:[SURCHARGES]])*Table1[[#This Row],[SEATS_BOOKED]]</f>
        <v>13600</v>
      </c>
      <c r="Q276" s="242" t="s">
        <v>161</v>
      </c>
      <c r="R276" s="561" t="s">
        <v>384</v>
      </c>
      <c r="S276" s="299" t="str">
        <f>LEFT(Table1[[#This Row],[SECTOR]],3)</f>
        <v>BRI</v>
      </c>
      <c r="T276" s="299" t="str">
        <f>RIGHT(Table1[[#This Row],[SECTOR]],3)</f>
        <v>SSH</v>
      </c>
      <c r="U276" s="299" t="str">
        <f t="shared" si="14"/>
        <v>BRI</v>
      </c>
      <c r="V276" s="299">
        <f>WEEKDAY(Table1[[#This Row],[FLIGHT_DATE]],2)</f>
        <v>6</v>
      </c>
      <c r="W276" s="299">
        <f>Table1[[#This Row],[FLIGHT_DATE]]-Table1[[#This Row],[DATE_BOOKED]]</f>
        <v>271</v>
      </c>
    </row>
    <row r="277" spans="1:23" x14ac:dyDescent="0.35">
      <c r="A277" s="298">
        <v>45677</v>
      </c>
      <c r="B277" s="285" t="s">
        <v>411</v>
      </c>
      <c r="C277" s="198" t="s">
        <v>160</v>
      </c>
      <c r="D277" s="198"/>
      <c r="E277" s="299"/>
      <c r="F277" s="299" t="s">
        <v>54</v>
      </c>
      <c r="G277" s="294" t="s">
        <v>10</v>
      </c>
      <c r="H277" s="2222" t="s">
        <v>89</v>
      </c>
      <c r="I277" s="293" t="s">
        <v>26</v>
      </c>
      <c r="J277" s="298">
        <v>45955</v>
      </c>
      <c r="K277" s="301">
        <v>80</v>
      </c>
      <c r="L277" s="305">
        <v>80</v>
      </c>
      <c r="M277" s="302">
        <v>170</v>
      </c>
      <c r="N277" s="303">
        <v>0</v>
      </c>
      <c r="O277" s="303">
        <v>0</v>
      </c>
      <c r="P277" s="304">
        <f>SUM(Table1[[#This Row],[BASE_FARE]:[SURCHARGES]])*Table1[[#This Row],[SEATS_BOOKED]]</f>
        <v>13600</v>
      </c>
      <c r="Q277" s="242" t="s">
        <v>161</v>
      </c>
      <c r="R277" s="561" t="s">
        <v>384</v>
      </c>
      <c r="S277" s="299" t="str">
        <f>LEFT(Table1[[#This Row],[SECTOR]],3)</f>
        <v>BRI</v>
      </c>
      <c r="T277" s="299" t="str">
        <f>RIGHT(Table1[[#This Row],[SECTOR]],3)</f>
        <v>SSH</v>
      </c>
      <c r="U277" s="299" t="str">
        <f t="shared" si="14"/>
        <v>BRI</v>
      </c>
      <c r="V277" s="299">
        <f>WEEKDAY(Table1[[#This Row],[FLIGHT_DATE]],2)</f>
        <v>6</v>
      </c>
      <c r="W277" s="299">
        <f>Table1[[#This Row],[FLIGHT_DATE]]-Table1[[#This Row],[DATE_BOOKED]]</f>
        <v>278</v>
      </c>
    </row>
    <row r="278" spans="1:23" x14ac:dyDescent="0.35">
      <c r="A278" s="298">
        <v>45677</v>
      </c>
      <c r="B278" s="285" t="s">
        <v>411</v>
      </c>
      <c r="C278" s="198" t="s">
        <v>160</v>
      </c>
      <c r="D278" s="198"/>
      <c r="E278" s="299"/>
      <c r="F278" s="299" t="s">
        <v>54</v>
      </c>
      <c r="G278" s="294" t="s">
        <v>10</v>
      </c>
      <c r="H278" s="2222" t="s">
        <v>89</v>
      </c>
      <c r="I278" s="293" t="s">
        <v>26</v>
      </c>
      <c r="J278" s="298">
        <v>45962</v>
      </c>
      <c r="K278" s="301">
        <v>80</v>
      </c>
      <c r="L278" s="305">
        <v>80</v>
      </c>
      <c r="M278" s="302">
        <v>170</v>
      </c>
      <c r="N278" s="303">
        <v>0</v>
      </c>
      <c r="O278" s="303">
        <v>0</v>
      </c>
      <c r="P278" s="304">
        <f>SUM(Table1[[#This Row],[BASE_FARE]:[SURCHARGES]])*Table1[[#This Row],[SEATS_BOOKED]]</f>
        <v>13600</v>
      </c>
      <c r="Q278" s="242" t="s">
        <v>161</v>
      </c>
      <c r="R278" s="561" t="s">
        <v>384</v>
      </c>
      <c r="S278" s="299" t="str">
        <f>LEFT(Table1[[#This Row],[SECTOR]],3)</f>
        <v>BRI</v>
      </c>
      <c r="T278" s="299" t="str">
        <f>RIGHT(Table1[[#This Row],[SECTOR]],3)</f>
        <v>SSH</v>
      </c>
      <c r="U278" s="299" t="str">
        <f>IF(AND(S278&lt;&gt;"SSH", S278&lt;&gt;"RMF", S278&lt;&gt;"CAI", S278&lt;&gt;"HRG", S278&lt;&gt;"LXR", S278&lt;&gt;"DXB", OR(T278="SSH", T278="RMF", T278="CAI", T278="HRG", T278="LXR", T278="DXB")), S278,
    IF(AND(T278&lt;&gt;"SSH", T278&lt;&gt;"RMF", T278&lt;&gt;"CAI", T278&lt;&gt;"HRG", T278&lt;&gt;"LXR", T278&lt;&gt;"DXB", OR(S278="SSH", S278="RMF", S278="CAI", S278="HRG", S278="LXR", S278="DXB")), T278,
    "VIE"))</f>
        <v>BRI</v>
      </c>
      <c r="V278" s="299">
        <f>WEEKDAY(Table1[[#This Row],[FLIGHT_DATE]],2)</f>
        <v>6</v>
      </c>
      <c r="W278" s="299">
        <f>Table1[[#This Row],[FLIGHT_DATE]]-Table1[[#This Row],[DATE_BOOKED]]</f>
        <v>285</v>
      </c>
    </row>
    <row r="279" spans="1:23" x14ac:dyDescent="0.35">
      <c r="A279" s="298">
        <v>45677</v>
      </c>
      <c r="B279" s="285" t="s">
        <v>411</v>
      </c>
      <c r="C279" s="198" t="s">
        <v>160</v>
      </c>
      <c r="D279" s="198"/>
      <c r="E279" s="299"/>
      <c r="F279" s="299" t="s">
        <v>54</v>
      </c>
      <c r="G279" s="294" t="s">
        <v>10</v>
      </c>
      <c r="H279" s="2222" t="s">
        <v>89</v>
      </c>
      <c r="I279" s="293" t="s">
        <v>26</v>
      </c>
      <c r="J279" s="298">
        <v>45969</v>
      </c>
      <c r="K279" s="301">
        <v>80</v>
      </c>
      <c r="L279" s="305">
        <v>80</v>
      </c>
      <c r="M279" s="302">
        <v>170</v>
      </c>
      <c r="N279" s="303">
        <v>0</v>
      </c>
      <c r="O279" s="303">
        <v>0</v>
      </c>
      <c r="P279" s="304">
        <f>SUM(Table1[[#This Row],[BASE_FARE]:[SURCHARGES]])*Table1[[#This Row],[SEATS_BOOKED]]</f>
        <v>13600</v>
      </c>
      <c r="Q279" s="242" t="s">
        <v>161</v>
      </c>
      <c r="R279" s="561" t="s">
        <v>384</v>
      </c>
      <c r="S279" s="299" t="str">
        <f>LEFT(Table1[[#This Row],[SECTOR]],3)</f>
        <v>BRI</v>
      </c>
      <c r="T279" s="299" t="str">
        <f>RIGHT(Table1[[#This Row],[SECTOR]],3)</f>
        <v>SSH</v>
      </c>
      <c r="U279" s="299" t="str">
        <f>IF(AND(S279&lt;&gt;"SSH", S279&lt;&gt;"RMF", S279&lt;&gt;"CAI", S279&lt;&gt;"HRG", S279&lt;&gt;"LXR", S279&lt;&gt;"DXB", OR(T279="SSH", T279="RMF", T279="CAI", T279="HRG", T279="LXR", T279="DXB")), S279,
    IF(AND(T279&lt;&gt;"SSH", T279&lt;&gt;"RMF", T279&lt;&gt;"CAI", T279&lt;&gt;"HRG", T279&lt;&gt;"LXR", T279&lt;&gt;"DXB", OR(S279="SSH", S279="RMF", S279="CAI", S279="HRG", S279="LXR", S279="DXB")), T279,
    "VIE"))</f>
        <v>BRI</v>
      </c>
      <c r="V279" s="299">
        <f>WEEKDAY(Table1[[#This Row],[FLIGHT_DATE]],2)</f>
        <v>6</v>
      </c>
      <c r="W279" s="299">
        <f>Table1[[#This Row],[FLIGHT_DATE]]-Table1[[#This Row],[DATE_BOOKED]]</f>
        <v>292</v>
      </c>
    </row>
    <row r="280" spans="1:23" x14ac:dyDescent="0.35">
      <c r="A280" s="298">
        <v>45677</v>
      </c>
      <c r="B280" s="285" t="s">
        <v>411</v>
      </c>
      <c r="C280" s="198" t="s">
        <v>160</v>
      </c>
      <c r="D280" s="198"/>
      <c r="E280" s="299"/>
      <c r="F280" s="299" t="s">
        <v>54</v>
      </c>
      <c r="G280" s="294" t="s">
        <v>10</v>
      </c>
      <c r="H280" s="2222" t="s">
        <v>89</v>
      </c>
      <c r="I280" s="293" t="s">
        <v>26</v>
      </c>
      <c r="J280" s="298">
        <v>45976</v>
      </c>
      <c r="K280" s="301">
        <v>80</v>
      </c>
      <c r="L280" s="305">
        <v>80</v>
      </c>
      <c r="M280" s="302">
        <v>170</v>
      </c>
      <c r="N280" s="303">
        <v>0</v>
      </c>
      <c r="O280" s="303">
        <v>0</v>
      </c>
      <c r="P280" s="304">
        <f>SUM(Table1[[#This Row],[BASE_FARE]:[SURCHARGES]])*Table1[[#This Row],[SEATS_BOOKED]]</f>
        <v>13600</v>
      </c>
      <c r="Q280" s="242" t="s">
        <v>161</v>
      </c>
      <c r="R280" s="561" t="s">
        <v>384</v>
      </c>
      <c r="S280" s="299" t="str">
        <f>LEFT(Table1[[#This Row],[SECTOR]],3)</f>
        <v>BRI</v>
      </c>
      <c r="T280" s="299" t="str">
        <f>RIGHT(Table1[[#This Row],[SECTOR]],3)</f>
        <v>SSH</v>
      </c>
      <c r="U280" s="299" t="str">
        <f>IF(AND(S280&lt;&gt;"SSH", S280&lt;&gt;"RMF", S280&lt;&gt;"CAI", S280&lt;&gt;"HRG", S280&lt;&gt;"LXR", S280&lt;&gt;"DXB", OR(T280="SSH", T280="RMF", T280="CAI", T280="HRG", T280="LXR", T280="DXB")), S280,
    IF(AND(T280&lt;&gt;"SSH", T280&lt;&gt;"RMF", T280&lt;&gt;"CAI", T280&lt;&gt;"HRG", T280&lt;&gt;"LXR", T280&lt;&gt;"DXB", OR(S280="SSH", S280="RMF", S280="CAI", S280="HRG", S280="LXR", S280="DXB")), T280,
    "VIE"))</f>
        <v>BRI</v>
      </c>
      <c r="V280" s="299">
        <f>WEEKDAY(Table1[[#This Row],[FLIGHT_DATE]],2)</f>
        <v>6</v>
      </c>
      <c r="W280" s="299">
        <f>Table1[[#This Row],[FLIGHT_DATE]]-Table1[[#This Row],[DATE_BOOKED]]</f>
        <v>299</v>
      </c>
    </row>
    <row r="281" spans="1:23" x14ac:dyDescent="0.35">
      <c r="A281" s="298">
        <v>45677</v>
      </c>
      <c r="B281" s="285" t="s">
        <v>411</v>
      </c>
      <c r="C281" s="198" t="s">
        <v>160</v>
      </c>
      <c r="D281" s="198"/>
      <c r="E281" s="299"/>
      <c r="F281" s="299" t="s">
        <v>54</v>
      </c>
      <c r="G281" s="294" t="s">
        <v>10</v>
      </c>
      <c r="H281" s="2222" t="s">
        <v>89</v>
      </c>
      <c r="I281" s="293" t="s">
        <v>26</v>
      </c>
      <c r="J281" s="298">
        <v>45983</v>
      </c>
      <c r="K281" s="301">
        <v>80</v>
      </c>
      <c r="L281" s="305">
        <v>80</v>
      </c>
      <c r="M281" s="302">
        <v>170</v>
      </c>
      <c r="N281" s="303">
        <v>0</v>
      </c>
      <c r="O281" s="303">
        <v>0</v>
      </c>
      <c r="P281" s="304">
        <f>SUM(Table1[[#This Row],[BASE_FARE]:[SURCHARGES]])*Table1[[#This Row],[SEATS_BOOKED]]</f>
        <v>13600</v>
      </c>
      <c r="Q281" s="242" t="s">
        <v>161</v>
      </c>
      <c r="R281" s="561" t="s">
        <v>384</v>
      </c>
      <c r="S281" s="299" t="str">
        <f>LEFT(Table1[[#This Row],[SECTOR]],3)</f>
        <v>BRI</v>
      </c>
      <c r="T281" s="299" t="str">
        <f>RIGHT(Table1[[#This Row],[SECTOR]],3)</f>
        <v>SSH</v>
      </c>
      <c r="U281" s="299" t="str">
        <f>IF(AND(S281&lt;&gt;"SSH", S281&lt;&gt;"RMF", S281&lt;&gt;"CAI", S281&lt;&gt;"HRG", S281&lt;&gt;"LXR", S281&lt;&gt;"DXB", OR(T281="SSH", T281="RMF", T281="CAI", T281="HRG", T281="LXR", T281="DXB")), S281,
    IF(AND(T281&lt;&gt;"SSH", T281&lt;&gt;"RMF", T281&lt;&gt;"CAI", T281&lt;&gt;"HRG", T281&lt;&gt;"LXR", T281&lt;&gt;"DXB", OR(S281="SSH", S281="RMF", S281="CAI", S281="HRG", S281="LXR", S281="DXB")), T281,
    "VIE"))</f>
        <v>BRI</v>
      </c>
      <c r="V281" s="299">
        <f>WEEKDAY(Table1[[#This Row],[FLIGHT_DATE]],2)</f>
        <v>6</v>
      </c>
      <c r="W281" s="299">
        <f>Table1[[#This Row],[FLIGHT_DATE]]-Table1[[#This Row],[DATE_BOOKED]]</f>
        <v>306</v>
      </c>
    </row>
    <row r="282" spans="1:23" x14ac:dyDescent="0.35">
      <c r="A282" s="298">
        <v>45677</v>
      </c>
      <c r="B282" s="285" t="s">
        <v>411</v>
      </c>
      <c r="C282" s="198" t="s">
        <v>160</v>
      </c>
      <c r="D282" s="198"/>
      <c r="E282" s="299"/>
      <c r="F282" s="299" t="s">
        <v>54</v>
      </c>
      <c r="G282" s="306" t="s">
        <v>11</v>
      </c>
      <c r="H282" s="2222" t="s">
        <v>88</v>
      </c>
      <c r="I282" s="293" t="s">
        <v>27</v>
      </c>
      <c r="J282" s="298">
        <v>45871</v>
      </c>
      <c r="K282" s="301">
        <v>80</v>
      </c>
      <c r="L282" s="301">
        <v>80</v>
      </c>
      <c r="M282" s="302">
        <v>170</v>
      </c>
      <c r="N282" s="303">
        <v>0</v>
      </c>
      <c r="O282" s="303">
        <v>0</v>
      </c>
      <c r="P282" s="304">
        <f>SUM(Table1[[#This Row],[BASE_FARE]:[SURCHARGES]])*Table1[[#This Row],[SEATS_BOOKED]]</f>
        <v>13600</v>
      </c>
      <c r="Q282" s="242" t="s">
        <v>161</v>
      </c>
      <c r="R282" s="561" t="s">
        <v>384</v>
      </c>
      <c r="S282" s="299" t="str">
        <f>LEFT(Table1[[#This Row],[SECTOR]],3)</f>
        <v>SSH</v>
      </c>
      <c r="T282" s="299" t="str">
        <f>RIGHT(Table1[[#This Row],[SECTOR]],3)</f>
        <v>BRI</v>
      </c>
      <c r="U282" s="299" t="str">
        <f>IF(AND(S282&lt;&gt;"SSH", S282&lt;&gt;"RMF", S282&lt;&gt;"CAI", S282&lt;&gt;"HRG", S282&lt;&gt;"LXR", S282&lt;&gt;"DXB", OR(T282="SSH", T282="RMF", T282="CAI", T282="HRG", T282="LXR", T282="DXB")), S282,
    IF(AND(T282&lt;&gt;"SSH", T282&lt;&gt;"RMF", T282&lt;&gt;"CAI", T282&lt;&gt;"HRG", T282&lt;&gt;"LXR", T282&lt;&gt;"DXB", OR(S282="SSH", S282="RMF", S282="CAI", S282="HRG", S282="LXR", S282="DXB")), T282,
    "VIE"))</f>
        <v>BRI</v>
      </c>
      <c r="V282" s="299">
        <f>WEEKDAY(Table1[[#This Row],[FLIGHT_DATE]],2)</f>
        <v>6</v>
      </c>
      <c r="W282" s="299">
        <f>Table1[[#This Row],[FLIGHT_DATE]]-Table1[[#This Row],[DATE_BOOKED]]</f>
        <v>194</v>
      </c>
    </row>
    <row r="283" spans="1:23" x14ac:dyDescent="0.35">
      <c r="A283" s="298">
        <v>45677</v>
      </c>
      <c r="B283" s="285" t="s">
        <v>411</v>
      </c>
      <c r="C283" s="198" t="s">
        <v>160</v>
      </c>
      <c r="D283" s="198"/>
      <c r="E283" s="299"/>
      <c r="F283" s="299" t="s">
        <v>54</v>
      </c>
      <c r="G283" s="299" t="s">
        <v>11</v>
      </c>
      <c r="H283" s="2222" t="s">
        <v>88</v>
      </c>
      <c r="I283" s="293" t="s">
        <v>27</v>
      </c>
      <c r="J283" s="298">
        <v>45878</v>
      </c>
      <c r="K283" s="301">
        <v>80</v>
      </c>
      <c r="L283" s="301">
        <v>80</v>
      </c>
      <c r="M283" s="302">
        <v>170</v>
      </c>
      <c r="N283" s="303">
        <v>0</v>
      </c>
      <c r="O283" s="303">
        <v>0</v>
      </c>
      <c r="P283" s="304">
        <f>SUM(Table1[[#This Row],[BASE_FARE]:[SURCHARGES]])*Table1[[#This Row],[SEATS_BOOKED]]</f>
        <v>13600</v>
      </c>
      <c r="Q283" s="242" t="s">
        <v>161</v>
      </c>
      <c r="R283" s="561" t="s">
        <v>384</v>
      </c>
      <c r="S283" s="299" t="str">
        <f>LEFT(Table1[[#This Row],[SECTOR]],3)</f>
        <v>SSH</v>
      </c>
      <c r="T283" s="299" t="str">
        <f>RIGHT(Table1[[#This Row],[SECTOR]],3)</f>
        <v>BRI</v>
      </c>
      <c r="U283" s="299" t="str">
        <f t="shared" ref="U283:U299" si="15">IF(AND(S283&lt;&gt;"SSH", S283&lt;&gt;"RMF", S283&lt;&gt;"CAI", S283&lt;&gt;"HRG", S283&lt;&gt;"LXR", S283&lt;&gt;"DXB", OR(T283="SSH", T283="RMF", T283="CAI", T283="HRG", T283="LXR", T283="DXB")), S283,
    IF(AND(T283&lt;&gt;"SSH", T283&lt;&gt;"RMF", T283&lt;&gt;"CAI", T283&lt;&gt;"HRG", T283&lt;&gt;"LXR", T283&lt;&gt;"DXB", OR(S283="SSH", S283="RMF", S283="CAI", S283="HRG", S283="LXR", S283="DXB")), T283,
    "VIE"))</f>
        <v>BRI</v>
      </c>
      <c r="V283" s="299">
        <f>WEEKDAY(Table1[[#This Row],[FLIGHT_DATE]],2)</f>
        <v>6</v>
      </c>
      <c r="W283" s="299">
        <f>Table1[[#This Row],[FLIGHT_DATE]]-Table1[[#This Row],[DATE_BOOKED]]</f>
        <v>201</v>
      </c>
    </row>
    <row r="284" spans="1:23" x14ac:dyDescent="0.35">
      <c r="A284" s="298">
        <v>45677</v>
      </c>
      <c r="B284" s="285" t="s">
        <v>411</v>
      </c>
      <c r="C284" s="198" t="s">
        <v>160</v>
      </c>
      <c r="D284" s="198"/>
      <c r="E284" s="299"/>
      <c r="F284" s="299" t="s">
        <v>54</v>
      </c>
      <c r="G284" s="299" t="s">
        <v>11</v>
      </c>
      <c r="H284" s="2222" t="s">
        <v>88</v>
      </c>
      <c r="I284" s="293" t="s">
        <v>27</v>
      </c>
      <c r="J284" s="298">
        <v>45885</v>
      </c>
      <c r="K284" s="301">
        <v>80</v>
      </c>
      <c r="L284" s="301">
        <v>80</v>
      </c>
      <c r="M284" s="302">
        <v>170</v>
      </c>
      <c r="N284" s="303">
        <v>0</v>
      </c>
      <c r="O284" s="303">
        <v>0</v>
      </c>
      <c r="P284" s="304">
        <f>SUM(Table1[[#This Row],[BASE_FARE]:[SURCHARGES]])*Table1[[#This Row],[SEATS_BOOKED]]</f>
        <v>13600</v>
      </c>
      <c r="Q284" s="242" t="s">
        <v>161</v>
      </c>
      <c r="R284" s="561" t="s">
        <v>384</v>
      </c>
      <c r="S284" s="299" t="str">
        <f>LEFT(Table1[[#This Row],[SECTOR]],3)</f>
        <v>SSH</v>
      </c>
      <c r="T284" s="299" t="str">
        <f>RIGHT(Table1[[#This Row],[SECTOR]],3)</f>
        <v>BRI</v>
      </c>
      <c r="U284" s="299" t="str">
        <f t="shared" si="15"/>
        <v>BRI</v>
      </c>
      <c r="V284" s="299">
        <f>WEEKDAY(Table1[[#This Row],[FLIGHT_DATE]],2)</f>
        <v>6</v>
      </c>
      <c r="W284" s="299">
        <f>Table1[[#This Row],[FLIGHT_DATE]]-Table1[[#This Row],[DATE_BOOKED]]</f>
        <v>208</v>
      </c>
    </row>
    <row r="285" spans="1:23" x14ac:dyDescent="0.35">
      <c r="A285" s="298">
        <v>45677</v>
      </c>
      <c r="B285" s="285" t="s">
        <v>411</v>
      </c>
      <c r="C285" s="198" t="s">
        <v>160</v>
      </c>
      <c r="D285" s="198"/>
      <c r="E285" s="299"/>
      <c r="F285" s="299" t="s">
        <v>54</v>
      </c>
      <c r="G285" s="299" t="s">
        <v>11</v>
      </c>
      <c r="H285" s="2222" t="s">
        <v>88</v>
      </c>
      <c r="I285" s="293" t="s">
        <v>27</v>
      </c>
      <c r="J285" s="298">
        <v>45892</v>
      </c>
      <c r="K285" s="301">
        <v>80</v>
      </c>
      <c r="L285" s="301">
        <v>80</v>
      </c>
      <c r="M285" s="302">
        <v>170</v>
      </c>
      <c r="N285" s="303">
        <v>0</v>
      </c>
      <c r="O285" s="303">
        <v>0</v>
      </c>
      <c r="P285" s="304">
        <f>SUM(Table1[[#This Row],[BASE_FARE]:[SURCHARGES]])*Table1[[#This Row],[SEATS_BOOKED]]</f>
        <v>13600</v>
      </c>
      <c r="Q285" s="242" t="s">
        <v>161</v>
      </c>
      <c r="R285" s="561" t="s">
        <v>384</v>
      </c>
      <c r="S285" s="299" t="str">
        <f>LEFT(Table1[[#This Row],[SECTOR]],3)</f>
        <v>SSH</v>
      </c>
      <c r="T285" s="299" t="str">
        <f>RIGHT(Table1[[#This Row],[SECTOR]],3)</f>
        <v>BRI</v>
      </c>
      <c r="U285" s="299" t="str">
        <f t="shared" si="15"/>
        <v>BRI</v>
      </c>
      <c r="V285" s="299">
        <f>WEEKDAY(Table1[[#This Row],[FLIGHT_DATE]],2)</f>
        <v>6</v>
      </c>
      <c r="W285" s="299">
        <f>Table1[[#This Row],[FLIGHT_DATE]]-Table1[[#This Row],[DATE_BOOKED]]</f>
        <v>215</v>
      </c>
    </row>
    <row r="286" spans="1:23" x14ac:dyDescent="0.35">
      <c r="A286" s="298">
        <v>45677</v>
      </c>
      <c r="B286" s="285" t="s">
        <v>411</v>
      </c>
      <c r="C286" s="198" t="s">
        <v>160</v>
      </c>
      <c r="D286" s="198"/>
      <c r="E286" s="299"/>
      <c r="F286" s="299" t="s">
        <v>54</v>
      </c>
      <c r="G286" s="299" t="s">
        <v>11</v>
      </c>
      <c r="H286" s="2222" t="s">
        <v>88</v>
      </c>
      <c r="I286" s="293" t="s">
        <v>27</v>
      </c>
      <c r="J286" s="298">
        <v>45899</v>
      </c>
      <c r="K286" s="301">
        <v>80</v>
      </c>
      <c r="L286" s="301">
        <v>80</v>
      </c>
      <c r="M286" s="302">
        <v>170</v>
      </c>
      <c r="N286" s="303">
        <v>0</v>
      </c>
      <c r="O286" s="303">
        <v>0</v>
      </c>
      <c r="P286" s="304">
        <f>SUM(Table1[[#This Row],[BASE_FARE]:[SURCHARGES]])*Table1[[#This Row],[SEATS_BOOKED]]</f>
        <v>13600</v>
      </c>
      <c r="Q286" s="242" t="s">
        <v>161</v>
      </c>
      <c r="R286" s="561" t="s">
        <v>384</v>
      </c>
      <c r="S286" s="299" t="str">
        <f>LEFT(Table1[[#This Row],[SECTOR]],3)</f>
        <v>SSH</v>
      </c>
      <c r="T286" s="299" t="str">
        <f>RIGHT(Table1[[#This Row],[SECTOR]],3)</f>
        <v>BRI</v>
      </c>
      <c r="U286" s="299" t="str">
        <f t="shared" si="15"/>
        <v>BRI</v>
      </c>
      <c r="V286" s="299">
        <f>WEEKDAY(Table1[[#This Row],[FLIGHT_DATE]],2)</f>
        <v>6</v>
      </c>
      <c r="W286" s="299">
        <f>Table1[[#This Row],[FLIGHT_DATE]]-Table1[[#This Row],[DATE_BOOKED]]</f>
        <v>222</v>
      </c>
    </row>
    <row r="287" spans="1:23" x14ac:dyDescent="0.35">
      <c r="A287" s="298">
        <v>45677</v>
      </c>
      <c r="B287" s="285" t="s">
        <v>411</v>
      </c>
      <c r="C287" s="198" t="s">
        <v>160</v>
      </c>
      <c r="D287" s="198"/>
      <c r="E287" s="299"/>
      <c r="F287" s="299" t="s">
        <v>54</v>
      </c>
      <c r="G287" s="299" t="s">
        <v>11</v>
      </c>
      <c r="H287" s="2222" t="s">
        <v>88</v>
      </c>
      <c r="I287" s="293" t="s">
        <v>27</v>
      </c>
      <c r="J287" s="298">
        <v>45906</v>
      </c>
      <c r="K287" s="301">
        <v>80</v>
      </c>
      <c r="L287" s="301">
        <v>80</v>
      </c>
      <c r="M287" s="302">
        <v>170</v>
      </c>
      <c r="N287" s="303">
        <v>0</v>
      </c>
      <c r="O287" s="303">
        <v>0</v>
      </c>
      <c r="P287" s="304">
        <f>SUM(Table1[[#This Row],[BASE_FARE]:[SURCHARGES]])*Table1[[#This Row],[SEATS_BOOKED]]</f>
        <v>13600</v>
      </c>
      <c r="Q287" s="242" t="s">
        <v>161</v>
      </c>
      <c r="R287" s="561" t="s">
        <v>384</v>
      </c>
      <c r="S287" s="299" t="str">
        <f>LEFT(Table1[[#This Row],[SECTOR]],3)</f>
        <v>SSH</v>
      </c>
      <c r="T287" s="299" t="str">
        <f>RIGHT(Table1[[#This Row],[SECTOR]],3)</f>
        <v>BRI</v>
      </c>
      <c r="U287" s="299" t="str">
        <f t="shared" si="15"/>
        <v>BRI</v>
      </c>
      <c r="V287" s="299">
        <f>WEEKDAY(Table1[[#This Row],[FLIGHT_DATE]],2)</f>
        <v>6</v>
      </c>
      <c r="W287" s="299">
        <f>Table1[[#This Row],[FLIGHT_DATE]]-Table1[[#This Row],[DATE_BOOKED]]</f>
        <v>229</v>
      </c>
    </row>
    <row r="288" spans="1:23" x14ac:dyDescent="0.35">
      <c r="A288" s="298">
        <v>45677</v>
      </c>
      <c r="B288" s="285" t="s">
        <v>411</v>
      </c>
      <c r="C288" s="198" t="s">
        <v>160</v>
      </c>
      <c r="D288" s="198"/>
      <c r="E288" s="299"/>
      <c r="F288" s="299" t="s">
        <v>54</v>
      </c>
      <c r="G288" s="299" t="s">
        <v>11</v>
      </c>
      <c r="H288" s="2222" t="s">
        <v>88</v>
      </c>
      <c r="I288" s="293" t="s">
        <v>27</v>
      </c>
      <c r="J288" s="298">
        <v>45913</v>
      </c>
      <c r="K288" s="301">
        <v>80</v>
      </c>
      <c r="L288" s="301">
        <v>80</v>
      </c>
      <c r="M288" s="302">
        <v>170</v>
      </c>
      <c r="N288" s="303">
        <v>0</v>
      </c>
      <c r="O288" s="303">
        <v>0</v>
      </c>
      <c r="P288" s="304">
        <f>SUM(Table1[[#This Row],[BASE_FARE]:[SURCHARGES]])*Table1[[#This Row],[SEATS_BOOKED]]</f>
        <v>13600</v>
      </c>
      <c r="Q288" s="242" t="s">
        <v>161</v>
      </c>
      <c r="R288" s="561" t="s">
        <v>384</v>
      </c>
      <c r="S288" s="299" t="str">
        <f>LEFT(Table1[[#This Row],[SECTOR]],3)</f>
        <v>SSH</v>
      </c>
      <c r="T288" s="299" t="str">
        <f>RIGHT(Table1[[#This Row],[SECTOR]],3)</f>
        <v>BRI</v>
      </c>
      <c r="U288" s="299" t="str">
        <f t="shared" si="15"/>
        <v>BRI</v>
      </c>
      <c r="V288" s="299">
        <f>WEEKDAY(Table1[[#This Row],[FLIGHT_DATE]],2)</f>
        <v>6</v>
      </c>
      <c r="W288" s="299">
        <f>Table1[[#This Row],[FLIGHT_DATE]]-Table1[[#This Row],[DATE_BOOKED]]</f>
        <v>236</v>
      </c>
    </row>
    <row r="289" spans="1:23" x14ac:dyDescent="0.35">
      <c r="A289" s="298">
        <v>45677</v>
      </c>
      <c r="B289" s="285" t="s">
        <v>411</v>
      </c>
      <c r="C289" s="198" t="s">
        <v>160</v>
      </c>
      <c r="D289" s="198"/>
      <c r="E289" s="299"/>
      <c r="F289" s="299" t="s">
        <v>54</v>
      </c>
      <c r="G289" s="299" t="s">
        <v>11</v>
      </c>
      <c r="H289" s="2222" t="s">
        <v>88</v>
      </c>
      <c r="I289" s="293" t="s">
        <v>27</v>
      </c>
      <c r="J289" s="298">
        <v>45920</v>
      </c>
      <c r="K289" s="301">
        <v>80</v>
      </c>
      <c r="L289" s="301">
        <v>80</v>
      </c>
      <c r="M289" s="302">
        <v>170</v>
      </c>
      <c r="N289" s="303">
        <v>0</v>
      </c>
      <c r="O289" s="303">
        <v>0</v>
      </c>
      <c r="P289" s="304">
        <f>SUM(Table1[[#This Row],[BASE_FARE]:[SURCHARGES]])*Table1[[#This Row],[SEATS_BOOKED]]</f>
        <v>13600</v>
      </c>
      <c r="Q289" s="242" t="s">
        <v>161</v>
      </c>
      <c r="R289" s="561" t="s">
        <v>384</v>
      </c>
      <c r="S289" s="299" t="str">
        <f>LEFT(Table1[[#This Row],[SECTOR]],3)</f>
        <v>SSH</v>
      </c>
      <c r="T289" s="299" t="str">
        <f>RIGHT(Table1[[#This Row],[SECTOR]],3)</f>
        <v>BRI</v>
      </c>
      <c r="U289" s="299" t="str">
        <f t="shared" si="15"/>
        <v>BRI</v>
      </c>
      <c r="V289" s="299">
        <f>WEEKDAY(Table1[[#This Row],[FLIGHT_DATE]],2)</f>
        <v>6</v>
      </c>
      <c r="W289" s="299">
        <f>Table1[[#This Row],[FLIGHT_DATE]]-Table1[[#This Row],[DATE_BOOKED]]</f>
        <v>243</v>
      </c>
    </row>
    <row r="290" spans="1:23" x14ac:dyDescent="0.35">
      <c r="A290" s="298">
        <v>45677</v>
      </c>
      <c r="B290" s="285" t="s">
        <v>411</v>
      </c>
      <c r="C290" s="198" t="s">
        <v>160</v>
      </c>
      <c r="D290" s="198"/>
      <c r="E290" s="299"/>
      <c r="F290" s="299" t="s">
        <v>54</v>
      </c>
      <c r="G290" s="299" t="s">
        <v>11</v>
      </c>
      <c r="H290" s="2222" t="s">
        <v>88</v>
      </c>
      <c r="I290" s="293" t="s">
        <v>27</v>
      </c>
      <c r="J290" s="298">
        <v>45927</v>
      </c>
      <c r="K290" s="301">
        <v>80</v>
      </c>
      <c r="L290" s="301">
        <v>80</v>
      </c>
      <c r="M290" s="302">
        <v>170</v>
      </c>
      <c r="N290" s="303">
        <v>0</v>
      </c>
      <c r="O290" s="303">
        <v>0</v>
      </c>
      <c r="P290" s="304">
        <f>SUM(Table1[[#This Row],[BASE_FARE]:[SURCHARGES]])*Table1[[#This Row],[SEATS_BOOKED]]</f>
        <v>13600</v>
      </c>
      <c r="Q290" s="242" t="s">
        <v>161</v>
      </c>
      <c r="R290" s="561" t="s">
        <v>384</v>
      </c>
      <c r="S290" s="299" t="str">
        <f>LEFT(Table1[[#This Row],[SECTOR]],3)</f>
        <v>SSH</v>
      </c>
      <c r="T290" s="299" t="str">
        <f>RIGHT(Table1[[#This Row],[SECTOR]],3)</f>
        <v>BRI</v>
      </c>
      <c r="U290" s="299" t="str">
        <f t="shared" si="15"/>
        <v>BRI</v>
      </c>
      <c r="V290" s="299">
        <f>WEEKDAY(Table1[[#This Row],[FLIGHT_DATE]],2)</f>
        <v>6</v>
      </c>
      <c r="W290" s="299">
        <f>Table1[[#This Row],[FLIGHT_DATE]]-Table1[[#This Row],[DATE_BOOKED]]</f>
        <v>250</v>
      </c>
    </row>
    <row r="291" spans="1:23" x14ac:dyDescent="0.35">
      <c r="A291" s="298">
        <v>45677</v>
      </c>
      <c r="B291" s="285" t="s">
        <v>411</v>
      </c>
      <c r="C291" s="198" t="s">
        <v>160</v>
      </c>
      <c r="D291" s="198"/>
      <c r="E291" s="299"/>
      <c r="F291" s="299" t="s">
        <v>54</v>
      </c>
      <c r="G291" s="299" t="s">
        <v>11</v>
      </c>
      <c r="H291" s="2222" t="s">
        <v>88</v>
      </c>
      <c r="I291" s="293" t="s">
        <v>27</v>
      </c>
      <c r="J291" s="298">
        <v>45934</v>
      </c>
      <c r="K291" s="301">
        <v>80</v>
      </c>
      <c r="L291" s="301">
        <v>80</v>
      </c>
      <c r="M291" s="302">
        <v>170</v>
      </c>
      <c r="N291" s="303">
        <v>0</v>
      </c>
      <c r="O291" s="303">
        <v>0</v>
      </c>
      <c r="P291" s="304">
        <f>SUM(Table1[[#This Row],[BASE_FARE]:[SURCHARGES]])*Table1[[#This Row],[SEATS_BOOKED]]</f>
        <v>13600</v>
      </c>
      <c r="Q291" s="242" t="s">
        <v>161</v>
      </c>
      <c r="R291" s="561" t="s">
        <v>384</v>
      </c>
      <c r="S291" s="299" t="str">
        <f>LEFT(Table1[[#This Row],[SECTOR]],3)</f>
        <v>SSH</v>
      </c>
      <c r="T291" s="299" t="str">
        <f>RIGHT(Table1[[#This Row],[SECTOR]],3)</f>
        <v>BRI</v>
      </c>
      <c r="U291" s="299" t="str">
        <f t="shared" si="15"/>
        <v>BRI</v>
      </c>
      <c r="V291" s="299">
        <f>WEEKDAY(Table1[[#This Row],[FLIGHT_DATE]],2)</f>
        <v>6</v>
      </c>
      <c r="W291" s="299">
        <f>Table1[[#This Row],[FLIGHT_DATE]]-Table1[[#This Row],[DATE_BOOKED]]</f>
        <v>257</v>
      </c>
    </row>
    <row r="292" spans="1:23" x14ac:dyDescent="0.35">
      <c r="A292" s="298">
        <v>45677</v>
      </c>
      <c r="B292" s="285" t="s">
        <v>411</v>
      </c>
      <c r="C292" s="198" t="s">
        <v>160</v>
      </c>
      <c r="D292" s="198"/>
      <c r="E292" s="299"/>
      <c r="F292" s="299" t="s">
        <v>54</v>
      </c>
      <c r="G292" s="299" t="s">
        <v>11</v>
      </c>
      <c r="H292" s="2222" t="s">
        <v>88</v>
      </c>
      <c r="I292" s="293" t="s">
        <v>27</v>
      </c>
      <c r="J292" s="298">
        <v>45941</v>
      </c>
      <c r="K292" s="301">
        <v>80</v>
      </c>
      <c r="L292" s="301">
        <v>80</v>
      </c>
      <c r="M292" s="302">
        <v>170</v>
      </c>
      <c r="N292" s="303">
        <v>0</v>
      </c>
      <c r="O292" s="303">
        <v>0</v>
      </c>
      <c r="P292" s="304">
        <f>SUM(Table1[[#This Row],[BASE_FARE]:[SURCHARGES]])*Table1[[#This Row],[SEATS_BOOKED]]</f>
        <v>13600</v>
      </c>
      <c r="Q292" s="242" t="s">
        <v>161</v>
      </c>
      <c r="R292" s="561" t="s">
        <v>384</v>
      </c>
      <c r="S292" s="299" t="str">
        <f>LEFT(Table1[[#This Row],[SECTOR]],3)</f>
        <v>SSH</v>
      </c>
      <c r="T292" s="299" t="str">
        <f>RIGHT(Table1[[#This Row],[SECTOR]],3)</f>
        <v>BRI</v>
      </c>
      <c r="U292" s="299" t="str">
        <f t="shared" si="15"/>
        <v>BRI</v>
      </c>
      <c r="V292" s="299">
        <f>WEEKDAY(Table1[[#This Row],[FLIGHT_DATE]],2)</f>
        <v>6</v>
      </c>
      <c r="W292" s="299">
        <f>Table1[[#This Row],[FLIGHT_DATE]]-Table1[[#This Row],[DATE_BOOKED]]</f>
        <v>264</v>
      </c>
    </row>
    <row r="293" spans="1:23" x14ac:dyDescent="0.35">
      <c r="A293" s="298">
        <v>45677</v>
      </c>
      <c r="B293" s="285" t="s">
        <v>411</v>
      </c>
      <c r="C293" s="198" t="s">
        <v>160</v>
      </c>
      <c r="D293" s="198"/>
      <c r="E293" s="299"/>
      <c r="F293" s="299" t="s">
        <v>54</v>
      </c>
      <c r="G293" s="299" t="s">
        <v>11</v>
      </c>
      <c r="H293" s="2222" t="s">
        <v>88</v>
      </c>
      <c r="I293" s="293" t="s">
        <v>27</v>
      </c>
      <c r="J293" s="298">
        <v>45948</v>
      </c>
      <c r="K293" s="301">
        <v>80</v>
      </c>
      <c r="L293" s="301">
        <v>80</v>
      </c>
      <c r="M293" s="302">
        <v>170</v>
      </c>
      <c r="N293" s="303">
        <v>0</v>
      </c>
      <c r="O293" s="303">
        <v>0</v>
      </c>
      <c r="P293" s="304">
        <f>SUM(Table1[[#This Row],[BASE_FARE]:[SURCHARGES]])*Table1[[#This Row],[SEATS_BOOKED]]</f>
        <v>13600</v>
      </c>
      <c r="Q293" s="242" t="s">
        <v>161</v>
      </c>
      <c r="R293" s="561" t="s">
        <v>384</v>
      </c>
      <c r="S293" s="299" t="str">
        <f>LEFT(Table1[[#This Row],[SECTOR]],3)</f>
        <v>SSH</v>
      </c>
      <c r="T293" s="299" t="str">
        <f>RIGHT(Table1[[#This Row],[SECTOR]],3)</f>
        <v>BRI</v>
      </c>
      <c r="U293" s="299" t="str">
        <f t="shared" si="15"/>
        <v>BRI</v>
      </c>
      <c r="V293" s="299">
        <f>WEEKDAY(Table1[[#This Row],[FLIGHT_DATE]],2)</f>
        <v>6</v>
      </c>
      <c r="W293" s="299">
        <f>Table1[[#This Row],[FLIGHT_DATE]]-Table1[[#This Row],[DATE_BOOKED]]</f>
        <v>271</v>
      </c>
    </row>
    <row r="294" spans="1:23" x14ac:dyDescent="0.35">
      <c r="A294" s="298">
        <v>45677</v>
      </c>
      <c r="B294" s="285" t="s">
        <v>411</v>
      </c>
      <c r="C294" s="198" t="s">
        <v>160</v>
      </c>
      <c r="D294" s="198"/>
      <c r="E294" s="299"/>
      <c r="F294" s="299" t="s">
        <v>54</v>
      </c>
      <c r="G294" s="299" t="s">
        <v>11</v>
      </c>
      <c r="H294" s="2222" t="s">
        <v>88</v>
      </c>
      <c r="I294" s="293" t="s">
        <v>27</v>
      </c>
      <c r="J294" s="298">
        <v>45955</v>
      </c>
      <c r="K294" s="301">
        <v>80</v>
      </c>
      <c r="L294" s="301">
        <v>80</v>
      </c>
      <c r="M294" s="302">
        <v>170</v>
      </c>
      <c r="N294" s="303">
        <v>0</v>
      </c>
      <c r="O294" s="303">
        <v>0</v>
      </c>
      <c r="P294" s="304">
        <f>SUM(Table1[[#This Row],[BASE_FARE]:[SURCHARGES]])*Table1[[#This Row],[SEATS_BOOKED]]</f>
        <v>13600</v>
      </c>
      <c r="Q294" s="242" t="s">
        <v>161</v>
      </c>
      <c r="R294" s="561" t="s">
        <v>384</v>
      </c>
      <c r="S294" s="299" t="str">
        <f>LEFT(Table1[[#This Row],[SECTOR]],3)</f>
        <v>SSH</v>
      </c>
      <c r="T294" s="299" t="str">
        <f>RIGHT(Table1[[#This Row],[SECTOR]],3)</f>
        <v>BRI</v>
      </c>
      <c r="U294" s="299" t="str">
        <f t="shared" si="15"/>
        <v>BRI</v>
      </c>
      <c r="V294" s="299">
        <f>WEEKDAY(Table1[[#This Row],[FLIGHT_DATE]],2)</f>
        <v>6</v>
      </c>
      <c r="W294" s="299">
        <f>Table1[[#This Row],[FLIGHT_DATE]]-Table1[[#This Row],[DATE_BOOKED]]</f>
        <v>278</v>
      </c>
    </row>
    <row r="295" spans="1:23" x14ac:dyDescent="0.35">
      <c r="A295" s="298">
        <v>45677</v>
      </c>
      <c r="B295" s="285" t="s">
        <v>411</v>
      </c>
      <c r="C295" s="198" t="s">
        <v>160</v>
      </c>
      <c r="D295" s="198"/>
      <c r="E295" s="299"/>
      <c r="F295" s="299" t="s">
        <v>54</v>
      </c>
      <c r="G295" s="299" t="s">
        <v>11</v>
      </c>
      <c r="H295" s="2222" t="s">
        <v>88</v>
      </c>
      <c r="I295" s="293" t="s">
        <v>27</v>
      </c>
      <c r="J295" s="298">
        <v>45962</v>
      </c>
      <c r="K295" s="301">
        <v>80</v>
      </c>
      <c r="L295" s="301">
        <v>80</v>
      </c>
      <c r="M295" s="302">
        <v>170</v>
      </c>
      <c r="N295" s="303">
        <v>0</v>
      </c>
      <c r="O295" s="303">
        <v>0</v>
      </c>
      <c r="P295" s="304">
        <f>SUM(Table1[[#This Row],[BASE_FARE]:[SURCHARGES]])*Table1[[#This Row],[SEATS_BOOKED]]</f>
        <v>13600</v>
      </c>
      <c r="Q295" s="242" t="s">
        <v>161</v>
      </c>
      <c r="R295" s="561" t="s">
        <v>384</v>
      </c>
      <c r="S295" s="299" t="str">
        <f>LEFT(Table1[[#This Row],[SECTOR]],3)</f>
        <v>SSH</v>
      </c>
      <c r="T295" s="299" t="str">
        <f>RIGHT(Table1[[#This Row],[SECTOR]],3)</f>
        <v>BRI</v>
      </c>
      <c r="U295" s="299" t="str">
        <f t="shared" si="15"/>
        <v>BRI</v>
      </c>
      <c r="V295" s="299">
        <f>WEEKDAY(Table1[[#This Row],[FLIGHT_DATE]],2)</f>
        <v>6</v>
      </c>
      <c r="W295" s="299">
        <f>Table1[[#This Row],[FLIGHT_DATE]]-Table1[[#This Row],[DATE_BOOKED]]</f>
        <v>285</v>
      </c>
    </row>
    <row r="296" spans="1:23" x14ac:dyDescent="0.35">
      <c r="A296" s="298">
        <v>45677</v>
      </c>
      <c r="B296" s="285" t="s">
        <v>411</v>
      </c>
      <c r="C296" s="198" t="s">
        <v>160</v>
      </c>
      <c r="D296" s="198"/>
      <c r="E296" s="299"/>
      <c r="F296" s="299" t="s">
        <v>54</v>
      </c>
      <c r="G296" s="299" t="s">
        <v>11</v>
      </c>
      <c r="H296" s="2222" t="s">
        <v>88</v>
      </c>
      <c r="I296" s="293" t="s">
        <v>27</v>
      </c>
      <c r="J296" s="298">
        <v>45969</v>
      </c>
      <c r="K296" s="301">
        <v>80</v>
      </c>
      <c r="L296" s="301">
        <v>80</v>
      </c>
      <c r="M296" s="302">
        <v>170</v>
      </c>
      <c r="N296" s="303">
        <v>0</v>
      </c>
      <c r="O296" s="303">
        <v>0</v>
      </c>
      <c r="P296" s="304">
        <f>SUM(Table1[[#This Row],[BASE_FARE]:[SURCHARGES]])*Table1[[#This Row],[SEATS_BOOKED]]</f>
        <v>13600</v>
      </c>
      <c r="Q296" s="242" t="s">
        <v>161</v>
      </c>
      <c r="R296" s="561" t="s">
        <v>384</v>
      </c>
      <c r="S296" s="299" t="str">
        <f>LEFT(Table1[[#This Row],[SECTOR]],3)</f>
        <v>SSH</v>
      </c>
      <c r="T296" s="299" t="str">
        <f>RIGHT(Table1[[#This Row],[SECTOR]],3)</f>
        <v>BRI</v>
      </c>
      <c r="U296" s="299" t="str">
        <f t="shared" si="15"/>
        <v>BRI</v>
      </c>
      <c r="V296" s="299">
        <f>WEEKDAY(Table1[[#This Row],[FLIGHT_DATE]],2)</f>
        <v>6</v>
      </c>
      <c r="W296" s="299">
        <f>Table1[[#This Row],[FLIGHT_DATE]]-Table1[[#This Row],[DATE_BOOKED]]</f>
        <v>292</v>
      </c>
    </row>
    <row r="297" spans="1:23" x14ac:dyDescent="0.35">
      <c r="A297" s="298">
        <v>45677</v>
      </c>
      <c r="B297" s="285" t="s">
        <v>411</v>
      </c>
      <c r="C297" s="198" t="s">
        <v>160</v>
      </c>
      <c r="D297" s="198"/>
      <c r="E297" s="299"/>
      <c r="F297" s="299" t="s">
        <v>54</v>
      </c>
      <c r="G297" s="299" t="s">
        <v>11</v>
      </c>
      <c r="H297" s="2222" t="s">
        <v>88</v>
      </c>
      <c r="I297" s="293" t="s">
        <v>27</v>
      </c>
      <c r="J297" s="298">
        <v>45976</v>
      </c>
      <c r="K297" s="301">
        <v>80</v>
      </c>
      <c r="L297" s="301">
        <v>80</v>
      </c>
      <c r="M297" s="302">
        <v>170</v>
      </c>
      <c r="N297" s="303">
        <v>0</v>
      </c>
      <c r="O297" s="303">
        <v>0</v>
      </c>
      <c r="P297" s="304">
        <f>SUM(Table1[[#This Row],[BASE_FARE]:[SURCHARGES]])*Table1[[#This Row],[SEATS_BOOKED]]</f>
        <v>13600</v>
      </c>
      <c r="Q297" s="242" t="s">
        <v>161</v>
      </c>
      <c r="R297" s="561" t="s">
        <v>384</v>
      </c>
      <c r="S297" s="299" t="str">
        <f>LEFT(Table1[[#This Row],[SECTOR]],3)</f>
        <v>SSH</v>
      </c>
      <c r="T297" s="299" t="str">
        <f>RIGHT(Table1[[#This Row],[SECTOR]],3)</f>
        <v>BRI</v>
      </c>
      <c r="U297" s="299" t="str">
        <f t="shared" si="15"/>
        <v>BRI</v>
      </c>
      <c r="V297" s="299">
        <f>WEEKDAY(Table1[[#This Row],[FLIGHT_DATE]],2)</f>
        <v>6</v>
      </c>
      <c r="W297" s="299">
        <f>Table1[[#This Row],[FLIGHT_DATE]]-Table1[[#This Row],[DATE_BOOKED]]</f>
        <v>299</v>
      </c>
    </row>
    <row r="298" spans="1:23" x14ac:dyDescent="0.35">
      <c r="A298" s="298">
        <v>45677</v>
      </c>
      <c r="B298" s="285" t="s">
        <v>411</v>
      </c>
      <c r="C298" s="198" t="s">
        <v>160</v>
      </c>
      <c r="D298" s="198"/>
      <c r="E298" s="299"/>
      <c r="F298" s="299" t="s">
        <v>54</v>
      </c>
      <c r="G298" s="299" t="s">
        <v>11</v>
      </c>
      <c r="H298" s="2222" t="s">
        <v>88</v>
      </c>
      <c r="I298" s="293" t="s">
        <v>27</v>
      </c>
      <c r="J298" s="298">
        <v>45983</v>
      </c>
      <c r="K298" s="301">
        <v>80</v>
      </c>
      <c r="L298" s="301">
        <v>80</v>
      </c>
      <c r="M298" s="302">
        <v>170</v>
      </c>
      <c r="N298" s="303">
        <v>0</v>
      </c>
      <c r="O298" s="303">
        <v>0</v>
      </c>
      <c r="P298" s="304">
        <f>SUM(Table1[[#This Row],[BASE_FARE]:[SURCHARGES]])*Table1[[#This Row],[SEATS_BOOKED]]</f>
        <v>13600</v>
      </c>
      <c r="Q298" s="242" t="s">
        <v>161</v>
      </c>
      <c r="R298" s="561" t="s">
        <v>384</v>
      </c>
      <c r="S298" s="299" t="str">
        <f>LEFT(Table1[[#This Row],[SECTOR]],3)</f>
        <v>SSH</v>
      </c>
      <c r="T298" s="299" t="str">
        <f>RIGHT(Table1[[#This Row],[SECTOR]],3)</f>
        <v>BRI</v>
      </c>
      <c r="U298" s="299" t="str">
        <f t="shared" si="15"/>
        <v>BRI</v>
      </c>
      <c r="V298" s="299">
        <f>WEEKDAY(Table1[[#This Row],[FLIGHT_DATE]],2)</f>
        <v>6</v>
      </c>
      <c r="W298" s="299">
        <f>Table1[[#This Row],[FLIGHT_DATE]]-Table1[[#This Row],[DATE_BOOKED]]</f>
        <v>306</v>
      </c>
    </row>
    <row r="299" spans="1:23" x14ac:dyDescent="0.35">
      <c r="A299" s="298">
        <v>45677</v>
      </c>
      <c r="B299" s="285" t="s">
        <v>411</v>
      </c>
      <c r="C299" s="198" t="s">
        <v>160</v>
      </c>
      <c r="D299" s="198"/>
      <c r="E299" s="299"/>
      <c r="F299" s="299" t="s">
        <v>54</v>
      </c>
      <c r="G299" s="299" t="s">
        <v>11</v>
      </c>
      <c r="H299" s="2222" t="s">
        <v>88</v>
      </c>
      <c r="I299" s="293" t="s">
        <v>27</v>
      </c>
      <c r="J299" s="298">
        <v>45990</v>
      </c>
      <c r="K299" s="301">
        <v>80</v>
      </c>
      <c r="L299" s="301">
        <v>80</v>
      </c>
      <c r="M299" s="302">
        <v>170</v>
      </c>
      <c r="N299" s="303">
        <v>0</v>
      </c>
      <c r="O299" s="303">
        <v>0</v>
      </c>
      <c r="P299" s="304">
        <f>SUM(Table1[[#This Row],[BASE_FARE]:[SURCHARGES]])*Table1[[#This Row],[SEATS_BOOKED]]</f>
        <v>13600</v>
      </c>
      <c r="Q299" s="242" t="s">
        <v>161</v>
      </c>
      <c r="R299" s="561" t="s">
        <v>384</v>
      </c>
      <c r="S299" s="299" t="str">
        <f>LEFT(Table1[[#This Row],[SECTOR]],3)</f>
        <v>SSH</v>
      </c>
      <c r="T299" s="299" t="str">
        <f>RIGHT(Table1[[#This Row],[SECTOR]],3)</f>
        <v>BRI</v>
      </c>
      <c r="U299" s="299" t="str">
        <f t="shared" si="15"/>
        <v>BRI</v>
      </c>
      <c r="V299" s="299">
        <f>WEEKDAY(Table1[[#This Row],[FLIGHT_DATE]],2)</f>
        <v>6</v>
      </c>
      <c r="W299" s="299">
        <f>Table1[[#This Row],[FLIGHT_DATE]]-Table1[[#This Row],[DATE_BOOKED]]</f>
        <v>313</v>
      </c>
    </row>
    <row r="300" spans="1:23" x14ac:dyDescent="0.35">
      <c r="A300" s="298">
        <v>45677</v>
      </c>
      <c r="B300" s="285" t="s">
        <v>411</v>
      </c>
      <c r="C300" s="198" t="s">
        <v>160</v>
      </c>
      <c r="D300" s="198"/>
      <c r="E300" s="299"/>
      <c r="F300" s="299" t="s">
        <v>54</v>
      </c>
      <c r="G300" s="294" t="s">
        <v>10</v>
      </c>
      <c r="H300" s="2222" t="s">
        <v>412</v>
      </c>
      <c r="I300" s="293" t="s">
        <v>79</v>
      </c>
      <c r="J300" s="298">
        <v>45868</v>
      </c>
      <c r="K300" s="301">
        <v>70</v>
      </c>
      <c r="L300" s="305">
        <v>70</v>
      </c>
      <c r="M300" s="302">
        <v>285</v>
      </c>
      <c r="N300" s="303">
        <v>0</v>
      </c>
      <c r="O300" s="303">
        <v>0</v>
      </c>
      <c r="P300" s="304">
        <f>SUM(Table1[[#This Row],[BASE_FARE]:[SURCHARGES]])*Table1[[#This Row],[SEATS_BOOKED]]</f>
        <v>19950</v>
      </c>
      <c r="Q300" s="242" t="s">
        <v>161</v>
      </c>
      <c r="R300" s="561" t="s">
        <v>384</v>
      </c>
      <c r="S300" s="299" t="str">
        <f>LEFT(Table1[[#This Row],[SECTOR]],3)</f>
        <v>MXP</v>
      </c>
      <c r="T300" s="299" t="str">
        <f>RIGHT(Table1[[#This Row],[SECTOR]],3)</f>
        <v>RMF</v>
      </c>
      <c r="U300" s="299" t="str">
        <f t="shared" ref="U300:U310" si="16">IF(AND(S300&lt;&gt;"SSH", S300&lt;&gt;"RMF", S300&lt;&gt;"CAI", S300&lt;&gt;"HRG", S300&lt;&gt;"LXR", S300&lt;&gt;"DXB", OR(T300="SSH", T300="RMF", T300="CAI", T300="HRG", T300="LXR", T300="DXB")), S300,
    IF(AND(T300&lt;&gt;"SSH", T300&lt;&gt;"RMF", T300&lt;&gt;"CAI", T300&lt;&gt;"HRG", T300&lt;&gt;"LXR", T300&lt;&gt;"DXB", OR(S300="SSH", S300="RMF", S300="CAI", S300="HRG", S300="LXR", S300="DXB")), T300,
    "VIE"))</f>
        <v>MXP</v>
      </c>
      <c r="V300" s="299">
        <f>WEEKDAY(Table1[[#This Row],[FLIGHT_DATE]],2)</f>
        <v>3</v>
      </c>
      <c r="W300" s="299">
        <f>Table1[[#This Row],[FLIGHT_DATE]]-Table1[[#This Row],[DATE_BOOKED]]</f>
        <v>191</v>
      </c>
    </row>
    <row r="301" spans="1:23" x14ac:dyDescent="0.35">
      <c r="A301" s="298">
        <v>45677</v>
      </c>
      <c r="B301" s="285" t="s">
        <v>411</v>
      </c>
      <c r="C301" s="198" t="s">
        <v>160</v>
      </c>
      <c r="D301" s="198"/>
      <c r="E301" s="299"/>
      <c r="F301" s="299" t="s">
        <v>54</v>
      </c>
      <c r="G301" s="294" t="s">
        <v>10</v>
      </c>
      <c r="H301" s="2222" t="s">
        <v>412</v>
      </c>
      <c r="I301" s="293" t="s">
        <v>79</v>
      </c>
      <c r="J301" s="298">
        <v>45875</v>
      </c>
      <c r="K301" s="301">
        <v>70</v>
      </c>
      <c r="L301" s="305">
        <v>70</v>
      </c>
      <c r="M301" s="302">
        <v>285</v>
      </c>
      <c r="N301" s="303">
        <v>0</v>
      </c>
      <c r="O301" s="303">
        <v>0</v>
      </c>
      <c r="P301" s="304">
        <f>SUM(Table1[[#This Row],[BASE_FARE]:[SURCHARGES]])*Table1[[#This Row],[SEATS_BOOKED]]</f>
        <v>19950</v>
      </c>
      <c r="Q301" s="242" t="s">
        <v>161</v>
      </c>
      <c r="R301" s="561" t="s">
        <v>384</v>
      </c>
      <c r="S301" s="299" t="str">
        <f>LEFT(Table1[[#This Row],[SECTOR]],3)</f>
        <v>MXP</v>
      </c>
      <c r="T301" s="299" t="str">
        <f>RIGHT(Table1[[#This Row],[SECTOR]],3)</f>
        <v>RMF</v>
      </c>
      <c r="U301" s="299" t="str">
        <f t="shared" si="16"/>
        <v>MXP</v>
      </c>
      <c r="V301" s="299">
        <f>WEEKDAY(Table1[[#This Row],[FLIGHT_DATE]],2)</f>
        <v>3</v>
      </c>
      <c r="W301" s="299">
        <f>Table1[[#This Row],[FLIGHT_DATE]]-Table1[[#This Row],[DATE_BOOKED]]</f>
        <v>198</v>
      </c>
    </row>
    <row r="302" spans="1:23" x14ac:dyDescent="0.35">
      <c r="A302" s="298">
        <v>45677</v>
      </c>
      <c r="B302" s="285" t="s">
        <v>411</v>
      </c>
      <c r="C302" s="198" t="s">
        <v>160</v>
      </c>
      <c r="D302" s="198"/>
      <c r="E302" s="299"/>
      <c r="F302" s="299" t="s">
        <v>54</v>
      </c>
      <c r="G302" s="294" t="s">
        <v>10</v>
      </c>
      <c r="H302" s="2222" t="s">
        <v>412</v>
      </c>
      <c r="I302" s="293" t="s">
        <v>79</v>
      </c>
      <c r="J302" s="298">
        <v>45882</v>
      </c>
      <c r="K302" s="301">
        <v>70</v>
      </c>
      <c r="L302" s="305">
        <v>70</v>
      </c>
      <c r="M302" s="302">
        <v>285</v>
      </c>
      <c r="N302" s="303">
        <v>0</v>
      </c>
      <c r="O302" s="303">
        <v>0</v>
      </c>
      <c r="P302" s="304">
        <f>SUM(Table1[[#This Row],[BASE_FARE]:[SURCHARGES]])*Table1[[#This Row],[SEATS_BOOKED]]</f>
        <v>19950</v>
      </c>
      <c r="Q302" s="242" t="s">
        <v>161</v>
      </c>
      <c r="R302" s="561" t="s">
        <v>384</v>
      </c>
      <c r="S302" s="299" t="str">
        <f>LEFT(Table1[[#This Row],[SECTOR]],3)</f>
        <v>MXP</v>
      </c>
      <c r="T302" s="299" t="str">
        <f>RIGHT(Table1[[#This Row],[SECTOR]],3)</f>
        <v>RMF</v>
      </c>
      <c r="U302" s="299" t="str">
        <f t="shared" si="16"/>
        <v>MXP</v>
      </c>
      <c r="V302" s="299">
        <f>WEEKDAY(Table1[[#This Row],[FLIGHT_DATE]],2)</f>
        <v>3</v>
      </c>
      <c r="W302" s="299">
        <f>Table1[[#This Row],[FLIGHT_DATE]]-Table1[[#This Row],[DATE_BOOKED]]</f>
        <v>205</v>
      </c>
    </row>
    <row r="303" spans="1:23" x14ac:dyDescent="0.35">
      <c r="A303" s="298">
        <v>45677</v>
      </c>
      <c r="B303" s="285" t="s">
        <v>411</v>
      </c>
      <c r="C303" s="198" t="s">
        <v>160</v>
      </c>
      <c r="D303" s="198"/>
      <c r="E303" s="299"/>
      <c r="F303" s="299" t="s">
        <v>54</v>
      </c>
      <c r="G303" s="294" t="s">
        <v>10</v>
      </c>
      <c r="H303" s="2222" t="s">
        <v>412</v>
      </c>
      <c r="I303" s="293" t="s">
        <v>79</v>
      </c>
      <c r="J303" s="298">
        <v>45889</v>
      </c>
      <c r="K303" s="301">
        <v>70</v>
      </c>
      <c r="L303" s="305">
        <v>70</v>
      </c>
      <c r="M303" s="302">
        <v>285</v>
      </c>
      <c r="N303" s="303">
        <v>0</v>
      </c>
      <c r="O303" s="303">
        <v>0</v>
      </c>
      <c r="P303" s="304">
        <f>SUM(Table1[[#This Row],[BASE_FARE]:[SURCHARGES]])*Table1[[#This Row],[SEATS_BOOKED]]</f>
        <v>19950</v>
      </c>
      <c r="Q303" s="242" t="s">
        <v>161</v>
      </c>
      <c r="R303" s="561" t="s">
        <v>384</v>
      </c>
      <c r="S303" s="299" t="str">
        <f>LEFT(Table1[[#This Row],[SECTOR]],3)</f>
        <v>MXP</v>
      </c>
      <c r="T303" s="299" t="str">
        <f>RIGHT(Table1[[#This Row],[SECTOR]],3)</f>
        <v>RMF</v>
      </c>
      <c r="U303" s="299" t="str">
        <f t="shared" si="16"/>
        <v>MXP</v>
      </c>
      <c r="V303" s="299">
        <f>WEEKDAY(Table1[[#This Row],[FLIGHT_DATE]],2)</f>
        <v>3</v>
      </c>
      <c r="W303" s="299">
        <f>Table1[[#This Row],[FLIGHT_DATE]]-Table1[[#This Row],[DATE_BOOKED]]</f>
        <v>212</v>
      </c>
    </row>
    <row r="304" spans="1:23" x14ac:dyDescent="0.35">
      <c r="A304" s="298">
        <v>45677</v>
      </c>
      <c r="B304" s="285" t="s">
        <v>411</v>
      </c>
      <c r="C304" s="198" t="s">
        <v>160</v>
      </c>
      <c r="D304" s="198"/>
      <c r="E304" s="299"/>
      <c r="F304" s="299" t="s">
        <v>54</v>
      </c>
      <c r="G304" s="294" t="s">
        <v>10</v>
      </c>
      <c r="H304" s="2222" t="s">
        <v>412</v>
      </c>
      <c r="I304" s="293" t="s">
        <v>79</v>
      </c>
      <c r="J304" s="298">
        <v>45896</v>
      </c>
      <c r="K304" s="301">
        <v>70</v>
      </c>
      <c r="L304" s="305">
        <v>70</v>
      </c>
      <c r="M304" s="302">
        <v>285</v>
      </c>
      <c r="N304" s="303">
        <v>0</v>
      </c>
      <c r="O304" s="303">
        <v>0</v>
      </c>
      <c r="P304" s="304">
        <f>SUM(Table1[[#This Row],[BASE_FARE]:[SURCHARGES]])*Table1[[#This Row],[SEATS_BOOKED]]</f>
        <v>19950</v>
      </c>
      <c r="Q304" s="242" t="s">
        <v>161</v>
      </c>
      <c r="R304" s="561" t="s">
        <v>384</v>
      </c>
      <c r="S304" s="299" t="str">
        <f>LEFT(Table1[[#This Row],[SECTOR]],3)</f>
        <v>MXP</v>
      </c>
      <c r="T304" s="299" t="str">
        <f>RIGHT(Table1[[#This Row],[SECTOR]],3)</f>
        <v>RMF</v>
      </c>
      <c r="U304" s="299" t="str">
        <f t="shared" si="16"/>
        <v>MXP</v>
      </c>
      <c r="V304" s="299">
        <f>WEEKDAY(Table1[[#This Row],[FLIGHT_DATE]],2)</f>
        <v>3</v>
      </c>
      <c r="W304" s="299">
        <f>Table1[[#This Row],[FLIGHT_DATE]]-Table1[[#This Row],[DATE_BOOKED]]</f>
        <v>219</v>
      </c>
    </row>
    <row r="305" spans="1:23" x14ac:dyDescent="0.35">
      <c r="A305" s="298">
        <v>45677</v>
      </c>
      <c r="B305" s="285" t="s">
        <v>411</v>
      </c>
      <c r="C305" s="198" t="s">
        <v>160</v>
      </c>
      <c r="D305" s="198"/>
      <c r="E305" s="299"/>
      <c r="F305" s="299" t="s">
        <v>54</v>
      </c>
      <c r="G305" s="299" t="s">
        <v>11</v>
      </c>
      <c r="H305" s="2222" t="s">
        <v>413</v>
      </c>
      <c r="I305" s="293" t="s">
        <v>75</v>
      </c>
      <c r="J305" s="298">
        <v>45875</v>
      </c>
      <c r="K305" s="301">
        <v>70</v>
      </c>
      <c r="L305" s="305">
        <v>70</v>
      </c>
      <c r="M305" s="302">
        <v>285</v>
      </c>
      <c r="N305" s="303">
        <v>0</v>
      </c>
      <c r="O305" s="303">
        <v>0</v>
      </c>
      <c r="P305" s="304">
        <f>SUM(Table1[[#This Row],[BASE_FARE]:[SURCHARGES]])*Table1[[#This Row],[SEATS_BOOKED]]</f>
        <v>19950</v>
      </c>
      <c r="Q305" s="242" t="s">
        <v>161</v>
      </c>
      <c r="R305" s="561" t="s">
        <v>384</v>
      </c>
      <c r="S305" s="299" t="str">
        <f>LEFT(Table1[[#This Row],[SECTOR]],3)</f>
        <v>RMF</v>
      </c>
      <c r="T305" s="299" t="str">
        <f>RIGHT(Table1[[#This Row],[SECTOR]],3)</f>
        <v>MXP</v>
      </c>
      <c r="U305" s="299" t="str">
        <f t="shared" si="16"/>
        <v>MXP</v>
      </c>
      <c r="V305" s="299">
        <f>WEEKDAY(Table1[[#This Row],[FLIGHT_DATE]],2)</f>
        <v>3</v>
      </c>
      <c r="W305" s="299">
        <f>Table1[[#This Row],[FLIGHT_DATE]]-Table1[[#This Row],[DATE_BOOKED]]</f>
        <v>198</v>
      </c>
    </row>
    <row r="306" spans="1:23" x14ac:dyDescent="0.35">
      <c r="A306" s="298">
        <v>45677</v>
      </c>
      <c r="B306" s="285" t="s">
        <v>411</v>
      </c>
      <c r="C306" s="198" t="s">
        <v>160</v>
      </c>
      <c r="D306" s="198"/>
      <c r="E306" s="299"/>
      <c r="F306" s="299" t="s">
        <v>54</v>
      </c>
      <c r="G306" s="299" t="s">
        <v>11</v>
      </c>
      <c r="H306" s="2222" t="s">
        <v>413</v>
      </c>
      <c r="I306" s="293" t="s">
        <v>75</v>
      </c>
      <c r="J306" s="298">
        <v>45882</v>
      </c>
      <c r="K306" s="301">
        <v>70</v>
      </c>
      <c r="L306" s="305">
        <v>70</v>
      </c>
      <c r="M306" s="302">
        <v>285</v>
      </c>
      <c r="N306" s="303">
        <v>0</v>
      </c>
      <c r="O306" s="303">
        <v>0</v>
      </c>
      <c r="P306" s="304">
        <f>SUM(Table1[[#This Row],[BASE_FARE]:[SURCHARGES]])*Table1[[#This Row],[SEATS_BOOKED]]</f>
        <v>19950</v>
      </c>
      <c r="Q306" s="242" t="s">
        <v>161</v>
      </c>
      <c r="R306" s="561" t="s">
        <v>384</v>
      </c>
      <c r="S306" s="299" t="str">
        <f>LEFT(Table1[[#This Row],[SECTOR]],3)</f>
        <v>RMF</v>
      </c>
      <c r="T306" s="299" t="str">
        <f>RIGHT(Table1[[#This Row],[SECTOR]],3)</f>
        <v>MXP</v>
      </c>
      <c r="U306" s="299" t="str">
        <f t="shared" si="16"/>
        <v>MXP</v>
      </c>
      <c r="V306" s="299">
        <f>WEEKDAY(Table1[[#This Row],[FLIGHT_DATE]],2)</f>
        <v>3</v>
      </c>
      <c r="W306" s="299">
        <f>Table1[[#This Row],[FLIGHT_DATE]]-Table1[[#This Row],[DATE_BOOKED]]</f>
        <v>205</v>
      </c>
    </row>
    <row r="307" spans="1:23" x14ac:dyDescent="0.35">
      <c r="A307" s="298">
        <v>45677</v>
      </c>
      <c r="B307" s="285" t="s">
        <v>411</v>
      </c>
      <c r="C307" s="198" t="s">
        <v>160</v>
      </c>
      <c r="D307" s="198"/>
      <c r="E307" s="299"/>
      <c r="F307" s="299" t="s">
        <v>54</v>
      </c>
      <c r="G307" s="299" t="s">
        <v>11</v>
      </c>
      <c r="H307" s="2222" t="s">
        <v>413</v>
      </c>
      <c r="I307" s="293" t="s">
        <v>75</v>
      </c>
      <c r="J307" s="298">
        <v>45889</v>
      </c>
      <c r="K307" s="301">
        <v>70</v>
      </c>
      <c r="L307" s="305">
        <v>70</v>
      </c>
      <c r="M307" s="302">
        <v>285</v>
      </c>
      <c r="N307" s="303">
        <v>0</v>
      </c>
      <c r="O307" s="303">
        <v>0</v>
      </c>
      <c r="P307" s="304">
        <f>SUM(Table1[[#This Row],[BASE_FARE]:[SURCHARGES]])*Table1[[#This Row],[SEATS_BOOKED]]</f>
        <v>19950</v>
      </c>
      <c r="Q307" s="242" t="s">
        <v>161</v>
      </c>
      <c r="R307" s="561" t="s">
        <v>384</v>
      </c>
      <c r="S307" s="299" t="str">
        <f>LEFT(Table1[[#This Row],[SECTOR]],3)</f>
        <v>RMF</v>
      </c>
      <c r="T307" s="299" t="str">
        <f>RIGHT(Table1[[#This Row],[SECTOR]],3)</f>
        <v>MXP</v>
      </c>
      <c r="U307" s="299" t="str">
        <f t="shared" si="16"/>
        <v>MXP</v>
      </c>
      <c r="V307" s="299">
        <f>WEEKDAY(Table1[[#This Row],[FLIGHT_DATE]],2)</f>
        <v>3</v>
      </c>
      <c r="W307" s="299">
        <f>Table1[[#This Row],[FLIGHT_DATE]]-Table1[[#This Row],[DATE_BOOKED]]</f>
        <v>212</v>
      </c>
    </row>
    <row r="308" spans="1:23" x14ac:dyDescent="0.35">
      <c r="A308" s="298">
        <v>45677</v>
      </c>
      <c r="B308" s="285" t="s">
        <v>411</v>
      </c>
      <c r="C308" s="198" t="s">
        <v>160</v>
      </c>
      <c r="D308" s="198"/>
      <c r="E308" s="299"/>
      <c r="F308" s="299" t="s">
        <v>54</v>
      </c>
      <c r="G308" s="299" t="s">
        <v>11</v>
      </c>
      <c r="H308" s="2222" t="s">
        <v>413</v>
      </c>
      <c r="I308" s="293" t="s">
        <v>75</v>
      </c>
      <c r="J308" s="298">
        <v>45896</v>
      </c>
      <c r="K308" s="301">
        <v>70</v>
      </c>
      <c r="L308" s="305">
        <v>70</v>
      </c>
      <c r="M308" s="302">
        <v>285</v>
      </c>
      <c r="N308" s="303">
        <v>0</v>
      </c>
      <c r="O308" s="303">
        <v>0</v>
      </c>
      <c r="P308" s="304">
        <f>SUM(Table1[[#This Row],[BASE_FARE]:[SURCHARGES]])*Table1[[#This Row],[SEATS_BOOKED]]</f>
        <v>19950</v>
      </c>
      <c r="Q308" s="242" t="s">
        <v>161</v>
      </c>
      <c r="R308" s="561" t="s">
        <v>384</v>
      </c>
      <c r="S308" s="299" t="str">
        <f>LEFT(Table1[[#This Row],[SECTOR]],3)</f>
        <v>RMF</v>
      </c>
      <c r="T308" s="299" t="str">
        <f>RIGHT(Table1[[#This Row],[SECTOR]],3)</f>
        <v>MXP</v>
      </c>
      <c r="U308" s="299" t="str">
        <f t="shared" si="16"/>
        <v>MXP</v>
      </c>
      <c r="V308" s="299">
        <f>WEEKDAY(Table1[[#This Row],[FLIGHT_DATE]],2)</f>
        <v>3</v>
      </c>
      <c r="W308" s="299">
        <f>Table1[[#This Row],[FLIGHT_DATE]]-Table1[[#This Row],[DATE_BOOKED]]</f>
        <v>219</v>
      </c>
    </row>
    <row r="309" spans="1:23" x14ac:dyDescent="0.35">
      <c r="A309" s="298">
        <v>45677</v>
      </c>
      <c r="B309" s="285" t="s">
        <v>411</v>
      </c>
      <c r="C309" s="198" t="s">
        <v>160</v>
      </c>
      <c r="D309" s="198"/>
      <c r="E309" s="299"/>
      <c r="F309" s="299" t="s">
        <v>54</v>
      </c>
      <c r="G309" s="299" t="s">
        <v>11</v>
      </c>
      <c r="H309" s="2222" t="s">
        <v>413</v>
      </c>
      <c r="I309" s="293" t="s">
        <v>75</v>
      </c>
      <c r="J309" s="298">
        <v>45903</v>
      </c>
      <c r="K309" s="301">
        <v>70</v>
      </c>
      <c r="L309" s="305">
        <v>70</v>
      </c>
      <c r="M309" s="302">
        <v>285</v>
      </c>
      <c r="N309" s="303">
        <v>0</v>
      </c>
      <c r="O309" s="303">
        <v>0</v>
      </c>
      <c r="P309" s="304">
        <f>SUM(Table1[[#This Row],[BASE_FARE]:[SURCHARGES]])*Table1[[#This Row],[SEATS_BOOKED]]</f>
        <v>19950</v>
      </c>
      <c r="Q309" s="242" t="s">
        <v>161</v>
      </c>
      <c r="R309" s="561" t="s">
        <v>384</v>
      </c>
      <c r="S309" s="299" t="str">
        <f>LEFT(Table1[[#This Row],[SECTOR]],3)</f>
        <v>RMF</v>
      </c>
      <c r="T309" s="299" t="str">
        <f>RIGHT(Table1[[#This Row],[SECTOR]],3)</f>
        <v>MXP</v>
      </c>
      <c r="U309" s="299" t="str">
        <f t="shared" si="16"/>
        <v>MXP</v>
      </c>
      <c r="V309" s="299">
        <f>WEEKDAY(Table1[[#This Row],[FLIGHT_DATE]],2)</f>
        <v>3</v>
      </c>
      <c r="W309" s="299">
        <f>Table1[[#This Row],[FLIGHT_DATE]]-Table1[[#This Row],[DATE_BOOKED]]</f>
        <v>226</v>
      </c>
    </row>
    <row r="310" spans="1:23" x14ac:dyDescent="0.35">
      <c r="A310" s="311">
        <v>45678</v>
      </c>
      <c r="B310" s="312" t="s">
        <v>394</v>
      </c>
      <c r="C310" s="198" t="s">
        <v>160</v>
      </c>
      <c r="D310" s="198"/>
      <c r="E310" s="312"/>
      <c r="F310" s="299" t="s">
        <v>54</v>
      </c>
      <c r="G310" s="294" t="s">
        <v>10</v>
      </c>
      <c r="H310" s="2222" t="s">
        <v>433</v>
      </c>
      <c r="I310" s="313" t="s">
        <v>418</v>
      </c>
      <c r="J310" s="311">
        <v>45859</v>
      </c>
      <c r="K310" s="314">
        <v>100</v>
      </c>
      <c r="L310" s="314">
        <v>100</v>
      </c>
      <c r="M310" s="315">
        <v>230</v>
      </c>
      <c r="N310" s="303">
        <v>0</v>
      </c>
      <c r="O310" s="303">
        <v>0</v>
      </c>
      <c r="P310" s="316">
        <f>SUM(Table1[[#This Row],[BASE_FARE]:[SURCHARGES]])*Table1[[#This Row],[SEATS_BOOKED]]</f>
        <v>23000</v>
      </c>
      <c r="Q310" s="242" t="s">
        <v>161</v>
      </c>
      <c r="R310" s="3381" t="s">
        <v>397</v>
      </c>
      <c r="S310" s="312" t="str">
        <f>LEFT(Table1[[#This Row],[SECTOR]],3)</f>
        <v>NAP</v>
      </c>
      <c r="T310" s="312" t="str">
        <f>RIGHT(Table1[[#This Row],[SECTOR]],3)</f>
        <v>HRG</v>
      </c>
      <c r="U310" s="312" t="str">
        <f t="shared" si="16"/>
        <v>NAP</v>
      </c>
      <c r="V310" s="312">
        <f>WEEKDAY(Table1[[#This Row],[FLIGHT_DATE]],2)</f>
        <v>1</v>
      </c>
      <c r="W310" s="312">
        <f>Table1[[#This Row],[FLIGHT_DATE]]-Table1[[#This Row],[DATE_BOOKED]]</f>
        <v>181</v>
      </c>
    </row>
    <row r="311" spans="1:23" x14ac:dyDescent="0.35">
      <c r="A311" s="311">
        <v>45678</v>
      </c>
      <c r="B311" s="312" t="s">
        <v>394</v>
      </c>
      <c r="C311" s="198" t="s">
        <v>160</v>
      </c>
      <c r="D311" s="198"/>
      <c r="E311" s="312"/>
      <c r="F311" s="299" t="s">
        <v>54</v>
      </c>
      <c r="G311" s="294" t="s">
        <v>10</v>
      </c>
      <c r="H311" s="2222" t="s">
        <v>433</v>
      </c>
      <c r="I311" s="313" t="s">
        <v>418</v>
      </c>
      <c r="J311" s="311">
        <v>45866</v>
      </c>
      <c r="K311" s="314">
        <v>100</v>
      </c>
      <c r="L311" s="314">
        <v>100</v>
      </c>
      <c r="M311" s="315">
        <v>230</v>
      </c>
      <c r="N311" s="303">
        <v>0</v>
      </c>
      <c r="O311" s="303">
        <v>0</v>
      </c>
      <c r="P311" s="316">
        <f>SUM(Table1[[#This Row],[BASE_FARE]:[SURCHARGES]])*Table1[[#This Row],[SEATS_BOOKED]]</f>
        <v>23000</v>
      </c>
      <c r="Q311" s="242" t="s">
        <v>161</v>
      </c>
      <c r="R311" s="3381" t="s">
        <v>397</v>
      </c>
      <c r="S311" s="312" t="str">
        <f>LEFT(Table1[[#This Row],[SECTOR]],3)</f>
        <v>NAP</v>
      </c>
      <c r="T311" s="312" t="str">
        <f>RIGHT(Table1[[#This Row],[SECTOR]],3)</f>
        <v>HRG</v>
      </c>
      <c r="U311" s="312" t="str">
        <f t="shared" ref="U311:U316" si="17">IF(AND(S311&lt;&gt;"SSH", S311&lt;&gt;"RMF", S311&lt;&gt;"CAI", S311&lt;&gt;"HRG", S311&lt;&gt;"LXR", S311&lt;&gt;"DXB", OR(T311="SSH", T311="RMF", T311="CAI", T311="HRG", T311="LXR", T311="DXB")), S311,
    IF(AND(T311&lt;&gt;"SSH", T311&lt;&gt;"RMF", T311&lt;&gt;"CAI", T311&lt;&gt;"HRG", T311&lt;&gt;"LXR", T311&lt;&gt;"DXB", OR(S311="SSH", S311="RMF", S311="CAI", S311="HRG", S311="LXR", S311="DXB")), T311,
    "VIE"))</f>
        <v>NAP</v>
      </c>
      <c r="V311" s="312">
        <f>WEEKDAY(Table1[[#This Row],[FLIGHT_DATE]],2)</f>
        <v>1</v>
      </c>
      <c r="W311" s="312">
        <f>Table1[[#This Row],[FLIGHT_DATE]]-Table1[[#This Row],[DATE_BOOKED]]</f>
        <v>188</v>
      </c>
    </row>
    <row r="312" spans="1:23" x14ac:dyDescent="0.35">
      <c r="A312" s="311">
        <v>45678</v>
      </c>
      <c r="B312" s="312" t="s">
        <v>394</v>
      </c>
      <c r="C312" s="198" t="s">
        <v>160</v>
      </c>
      <c r="D312" s="198"/>
      <c r="E312" s="312"/>
      <c r="F312" s="299" t="s">
        <v>54</v>
      </c>
      <c r="G312" s="294" t="s">
        <v>10</v>
      </c>
      <c r="H312" s="2222" t="s">
        <v>433</v>
      </c>
      <c r="I312" s="313" t="s">
        <v>418</v>
      </c>
      <c r="J312" s="311">
        <v>45873</v>
      </c>
      <c r="K312" s="314">
        <v>100</v>
      </c>
      <c r="L312" s="314">
        <v>100</v>
      </c>
      <c r="M312" s="315">
        <v>230</v>
      </c>
      <c r="N312" s="303">
        <v>0</v>
      </c>
      <c r="O312" s="303">
        <v>0</v>
      </c>
      <c r="P312" s="316">
        <f>SUM(Table1[[#This Row],[BASE_FARE]:[SURCHARGES]])*Table1[[#This Row],[SEATS_BOOKED]]</f>
        <v>23000</v>
      </c>
      <c r="Q312" s="242" t="s">
        <v>161</v>
      </c>
      <c r="R312" s="3381" t="s">
        <v>397</v>
      </c>
      <c r="S312" s="312" t="str">
        <f>LEFT(Table1[[#This Row],[SECTOR]],3)</f>
        <v>NAP</v>
      </c>
      <c r="T312" s="312" t="str">
        <f>RIGHT(Table1[[#This Row],[SECTOR]],3)</f>
        <v>HRG</v>
      </c>
      <c r="U312" s="312" t="str">
        <f t="shared" si="17"/>
        <v>NAP</v>
      </c>
      <c r="V312" s="312">
        <f>WEEKDAY(Table1[[#This Row],[FLIGHT_DATE]],2)</f>
        <v>1</v>
      </c>
      <c r="W312" s="312">
        <f>Table1[[#This Row],[FLIGHT_DATE]]-Table1[[#This Row],[DATE_BOOKED]]</f>
        <v>195</v>
      </c>
    </row>
    <row r="313" spans="1:23" x14ac:dyDescent="0.35">
      <c r="A313" s="311">
        <v>45678</v>
      </c>
      <c r="B313" s="312" t="s">
        <v>394</v>
      </c>
      <c r="C313" s="198" t="s">
        <v>160</v>
      </c>
      <c r="D313" s="198"/>
      <c r="E313" s="312"/>
      <c r="F313" s="299" t="s">
        <v>54</v>
      </c>
      <c r="G313" s="294" t="s">
        <v>10</v>
      </c>
      <c r="H313" s="2222" t="s">
        <v>433</v>
      </c>
      <c r="I313" s="313" t="s">
        <v>418</v>
      </c>
      <c r="J313" s="311">
        <v>45880</v>
      </c>
      <c r="K313" s="314">
        <v>100</v>
      </c>
      <c r="L313" s="314">
        <v>100</v>
      </c>
      <c r="M313" s="315">
        <v>230</v>
      </c>
      <c r="N313" s="303">
        <v>0</v>
      </c>
      <c r="O313" s="303">
        <v>0</v>
      </c>
      <c r="P313" s="316">
        <f>SUM(Table1[[#This Row],[BASE_FARE]:[SURCHARGES]])*Table1[[#This Row],[SEATS_BOOKED]]</f>
        <v>23000</v>
      </c>
      <c r="Q313" s="242" t="s">
        <v>161</v>
      </c>
      <c r="R313" s="3381" t="s">
        <v>397</v>
      </c>
      <c r="S313" s="312" t="str">
        <f>LEFT(Table1[[#This Row],[SECTOR]],3)</f>
        <v>NAP</v>
      </c>
      <c r="T313" s="312" t="str">
        <f>RIGHT(Table1[[#This Row],[SECTOR]],3)</f>
        <v>HRG</v>
      </c>
      <c r="U313" s="312" t="str">
        <f t="shared" si="17"/>
        <v>NAP</v>
      </c>
      <c r="V313" s="312">
        <f>WEEKDAY(Table1[[#This Row],[FLIGHT_DATE]],2)</f>
        <v>1</v>
      </c>
      <c r="W313" s="312">
        <f>Table1[[#This Row],[FLIGHT_DATE]]-Table1[[#This Row],[DATE_BOOKED]]</f>
        <v>202</v>
      </c>
    </row>
    <row r="314" spans="1:23" x14ac:dyDescent="0.35">
      <c r="A314" s="311">
        <v>45678</v>
      </c>
      <c r="B314" s="312" t="s">
        <v>394</v>
      </c>
      <c r="C314" s="198" t="s">
        <v>160</v>
      </c>
      <c r="D314" s="198"/>
      <c r="E314" s="312"/>
      <c r="F314" s="299" t="s">
        <v>54</v>
      </c>
      <c r="G314" s="294" t="s">
        <v>10</v>
      </c>
      <c r="H314" s="2222" t="s">
        <v>433</v>
      </c>
      <c r="I314" s="313" t="s">
        <v>418</v>
      </c>
      <c r="J314" s="311">
        <v>45887</v>
      </c>
      <c r="K314" s="314">
        <v>100</v>
      </c>
      <c r="L314" s="314">
        <v>100</v>
      </c>
      <c r="M314" s="315">
        <v>230</v>
      </c>
      <c r="N314" s="303">
        <v>0</v>
      </c>
      <c r="O314" s="303">
        <v>0</v>
      </c>
      <c r="P314" s="316">
        <f>SUM(Table1[[#This Row],[BASE_FARE]:[SURCHARGES]])*Table1[[#This Row],[SEATS_BOOKED]]</f>
        <v>23000</v>
      </c>
      <c r="Q314" s="242" t="s">
        <v>161</v>
      </c>
      <c r="R314" s="3381" t="s">
        <v>397</v>
      </c>
      <c r="S314" s="312" t="str">
        <f>LEFT(Table1[[#This Row],[SECTOR]],3)</f>
        <v>NAP</v>
      </c>
      <c r="T314" s="312" t="str">
        <f>RIGHT(Table1[[#This Row],[SECTOR]],3)</f>
        <v>HRG</v>
      </c>
      <c r="U314" s="312" t="str">
        <f t="shared" si="17"/>
        <v>NAP</v>
      </c>
      <c r="V314" s="312">
        <f>WEEKDAY(Table1[[#This Row],[FLIGHT_DATE]],2)</f>
        <v>1</v>
      </c>
      <c r="W314" s="312">
        <f>Table1[[#This Row],[FLIGHT_DATE]]-Table1[[#This Row],[DATE_BOOKED]]</f>
        <v>209</v>
      </c>
    </row>
    <row r="315" spans="1:23" x14ac:dyDescent="0.35">
      <c r="A315" s="311">
        <v>45678</v>
      </c>
      <c r="B315" s="312" t="s">
        <v>394</v>
      </c>
      <c r="C315" s="198" t="s">
        <v>160</v>
      </c>
      <c r="D315" s="198"/>
      <c r="E315" s="312"/>
      <c r="F315" s="299" t="s">
        <v>54</v>
      </c>
      <c r="G315" s="294" t="s">
        <v>10</v>
      </c>
      <c r="H315" s="2222" t="s">
        <v>433</v>
      </c>
      <c r="I315" s="313" t="s">
        <v>418</v>
      </c>
      <c r="J315" s="311">
        <v>45894</v>
      </c>
      <c r="K315" s="314">
        <v>100</v>
      </c>
      <c r="L315" s="314">
        <v>100</v>
      </c>
      <c r="M315" s="315">
        <v>230</v>
      </c>
      <c r="N315" s="303">
        <v>0</v>
      </c>
      <c r="O315" s="303">
        <v>0</v>
      </c>
      <c r="P315" s="316">
        <f>SUM(Table1[[#This Row],[BASE_FARE]:[SURCHARGES]])*Table1[[#This Row],[SEATS_BOOKED]]</f>
        <v>23000</v>
      </c>
      <c r="Q315" s="242" t="s">
        <v>161</v>
      </c>
      <c r="R315" s="3381" t="s">
        <v>397</v>
      </c>
      <c r="S315" s="312" t="str">
        <f>LEFT(Table1[[#This Row],[SECTOR]],3)</f>
        <v>NAP</v>
      </c>
      <c r="T315" s="312" t="str">
        <f>RIGHT(Table1[[#This Row],[SECTOR]],3)</f>
        <v>HRG</v>
      </c>
      <c r="U315" s="312" t="str">
        <f t="shared" si="17"/>
        <v>NAP</v>
      </c>
      <c r="V315" s="312">
        <f>WEEKDAY(Table1[[#This Row],[FLIGHT_DATE]],2)</f>
        <v>1</v>
      </c>
      <c r="W315" s="312">
        <f>Table1[[#This Row],[FLIGHT_DATE]]-Table1[[#This Row],[DATE_BOOKED]]</f>
        <v>216</v>
      </c>
    </row>
    <row r="316" spans="1:23" x14ac:dyDescent="0.35">
      <c r="A316" s="311">
        <v>45678</v>
      </c>
      <c r="B316" s="312" t="s">
        <v>394</v>
      </c>
      <c r="C316" s="198" t="s">
        <v>160</v>
      </c>
      <c r="D316" s="198"/>
      <c r="E316" s="312"/>
      <c r="F316" s="299" t="s">
        <v>54</v>
      </c>
      <c r="G316" s="294" t="s">
        <v>10</v>
      </c>
      <c r="H316" s="2222" t="s">
        <v>433</v>
      </c>
      <c r="I316" s="313" t="s">
        <v>418</v>
      </c>
      <c r="J316" s="311">
        <v>45901</v>
      </c>
      <c r="K316" s="314">
        <v>100</v>
      </c>
      <c r="L316" s="314">
        <v>100</v>
      </c>
      <c r="M316" s="315">
        <v>230</v>
      </c>
      <c r="N316" s="303">
        <v>0</v>
      </c>
      <c r="O316" s="303">
        <v>0</v>
      </c>
      <c r="P316" s="316">
        <f>SUM(Table1[[#This Row],[BASE_FARE]:[SURCHARGES]])*Table1[[#This Row],[SEATS_BOOKED]]</f>
        <v>23000</v>
      </c>
      <c r="Q316" s="242" t="s">
        <v>161</v>
      </c>
      <c r="R316" s="3381" t="s">
        <v>397</v>
      </c>
      <c r="S316" s="312" t="str">
        <f>LEFT(Table1[[#This Row],[SECTOR]],3)</f>
        <v>NAP</v>
      </c>
      <c r="T316" s="312" t="str">
        <f>RIGHT(Table1[[#This Row],[SECTOR]],3)</f>
        <v>HRG</v>
      </c>
      <c r="U316" s="312" t="str">
        <f t="shared" si="17"/>
        <v>NAP</v>
      </c>
      <c r="V316" s="312">
        <f>WEEKDAY(Table1[[#This Row],[FLIGHT_DATE]],2)</f>
        <v>1</v>
      </c>
      <c r="W316" s="312">
        <f>Table1[[#This Row],[FLIGHT_DATE]]-Table1[[#This Row],[DATE_BOOKED]]</f>
        <v>223</v>
      </c>
    </row>
    <row r="317" spans="1:23" x14ac:dyDescent="0.35">
      <c r="A317" s="311">
        <v>45678</v>
      </c>
      <c r="B317" s="312" t="s">
        <v>394</v>
      </c>
      <c r="C317" s="198" t="s">
        <v>160</v>
      </c>
      <c r="D317" s="198"/>
      <c r="E317" s="318"/>
      <c r="F317" s="299" t="s">
        <v>54</v>
      </c>
      <c r="G317" s="299" t="s">
        <v>11</v>
      </c>
      <c r="H317" s="2222" t="s">
        <v>432</v>
      </c>
      <c r="I317" s="319" t="s">
        <v>416</v>
      </c>
      <c r="J317" s="317">
        <v>45866</v>
      </c>
      <c r="K317" s="314">
        <v>100</v>
      </c>
      <c r="L317" s="314">
        <v>100</v>
      </c>
      <c r="M317" s="315">
        <v>230</v>
      </c>
      <c r="N317" s="303">
        <v>0</v>
      </c>
      <c r="O317" s="303">
        <v>0</v>
      </c>
      <c r="P317" s="320">
        <f>SUM(Table1[[#This Row],[BASE_FARE]:[SURCHARGES]])*Table1[[#This Row],[SEATS_BOOKED]]</f>
        <v>23000</v>
      </c>
      <c r="Q317" s="242" t="s">
        <v>161</v>
      </c>
      <c r="R317" s="3381" t="s">
        <v>397</v>
      </c>
      <c r="S317" s="318" t="str">
        <f>LEFT(Table1[[#This Row],[SECTOR]],3)</f>
        <v>HRG</v>
      </c>
      <c r="T317" s="318" t="str">
        <f>RIGHT(Table1[[#This Row],[SECTOR]],3)</f>
        <v>NAP</v>
      </c>
      <c r="U317" s="318" t="str">
        <f t="shared" ref="U317:U323" si="18">IF(AND(S317&lt;&gt;"SSH", S317&lt;&gt;"RMF", S317&lt;&gt;"CAI", S317&lt;&gt;"HRG", S317&lt;&gt;"LXR", S317&lt;&gt;"DXB", OR(T317="SSH", T317="RMF", T317="CAI", T317="HRG", T317="LXR", T317="DXB")), S317,
    IF(AND(T317&lt;&gt;"SSH", T317&lt;&gt;"RMF", T317&lt;&gt;"CAI", T317&lt;&gt;"HRG", T317&lt;&gt;"LXR", T317&lt;&gt;"DXB", OR(S317="SSH", S317="RMF", S317="CAI", S317="HRG", S317="LXR", S317="DXB")), T317,
    "VIE"))</f>
        <v>NAP</v>
      </c>
      <c r="V317" s="318">
        <f>WEEKDAY(Table1[[#This Row],[FLIGHT_DATE]],2)</f>
        <v>1</v>
      </c>
      <c r="W317" s="318">
        <f>Table1[[#This Row],[FLIGHT_DATE]]-Table1[[#This Row],[DATE_BOOKED]]</f>
        <v>188</v>
      </c>
    </row>
    <row r="318" spans="1:23" x14ac:dyDescent="0.35">
      <c r="A318" s="311">
        <v>45678</v>
      </c>
      <c r="B318" s="312" t="s">
        <v>394</v>
      </c>
      <c r="C318" s="198" t="s">
        <v>160</v>
      </c>
      <c r="D318" s="198"/>
      <c r="E318" s="318"/>
      <c r="F318" s="299" t="s">
        <v>54</v>
      </c>
      <c r="G318" s="299" t="s">
        <v>11</v>
      </c>
      <c r="H318" s="2222" t="s">
        <v>432</v>
      </c>
      <c r="I318" s="319" t="s">
        <v>416</v>
      </c>
      <c r="J318" s="317">
        <v>45873</v>
      </c>
      <c r="K318" s="314">
        <v>100</v>
      </c>
      <c r="L318" s="314">
        <v>100</v>
      </c>
      <c r="M318" s="315">
        <v>230</v>
      </c>
      <c r="N318" s="303">
        <v>0</v>
      </c>
      <c r="O318" s="303">
        <v>0</v>
      </c>
      <c r="P318" s="320">
        <f>SUM(Table1[[#This Row],[BASE_FARE]:[SURCHARGES]])*Table1[[#This Row],[SEATS_BOOKED]]</f>
        <v>23000</v>
      </c>
      <c r="Q318" s="242" t="s">
        <v>161</v>
      </c>
      <c r="R318" s="3381" t="s">
        <v>397</v>
      </c>
      <c r="S318" s="318" t="str">
        <f>LEFT(Table1[[#This Row],[SECTOR]],3)</f>
        <v>HRG</v>
      </c>
      <c r="T318" s="318" t="str">
        <f>RIGHT(Table1[[#This Row],[SECTOR]],3)</f>
        <v>NAP</v>
      </c>
      <c r="U318" s="318" t="str">
        <f t="shared" si="18"/>
        <v>NAP</v>
      </c>
      <c r="V318" s="318">
        <f>WEEKDAY(Table1[[#This Row],[FLIGHT_DATE]],2)</f>
        <v>1</v>
      </c>
      <c r="W318" s="318">
        <f>Table1[[#This Row],[FLIGHT_DATE]]-Table1[[#This Row],[DATE_BOOKED]]</f>
        <v>195</v>
      </c>
    </row>
    <row r="319" spans="1:23" x14ac:dyDescent="0.35">
      <c r="A319" s="311">
        <v>45678</v>
      </c>
      <c r="B319" s="312" t="s">
        <v>394</v>
      </c>
      <c r="C319" s="198" t="s">
        <v>160</v>
      </c>
      <c r="D319" s="198"/>
      <c r="E319" s="318"/>
      <c r="F319" s="299" t="s">
        <v>54</v>
      </c>
      <c r="G319" s="299" t="s">
        <v>11</v>
      </c>
      <c r="H319" s="2222" t="s">
        <v>432</v>
      </c>
      <c r="I319" s="319" t="s">
        <v>416</v>
      </c>
      <c r="J319" s="317">
        <v>45880</v>
      </c>
      <c r="K319" s="314">
        <v>100</v>
      </c>
      <c r="L319" s="314">
        <v>100</v>
      </c>
      <c r="M319" s="315">
        <v>230</v>
      </c>
      <c r="N319" s="303">
        <v>0</v>
      </c>
      <c r="O319" s="303">
        <v>0</v>
      </c>
      <c r="P319" s="320">
        <f>SUM(Table1[[#This Row],[BASE_FARE]:[SURCHARGES]])*Table1[[#This Row],[SEATS_BOOKED]]</f>
        <v>23000</v>
      </c>
      <c r="Q319" s="242" t="s">
        <v>161</v>
      </c>
      <c r="R319" s="3381" t="s">
        <v>397</v>
      </c>
      <c r="S319" s="318" t="str">
        <f>LEFT(Table1[[#This Row],[SECTOR]],3)</f>
        <v>HRG</v>
      </c>
      <c r="T319" s="318" t="str">
        <f>RIGHT(Table1[[#This Row],[SECTOR]],3)</f>
        <v>NAP</v>
      </c>
      <c r="U319" s="318" t="str">
        <f t="shared" si="18"/>
        <v>NAP</v>
      </c>
      <c r="V319" s="318">
        <f>WEEKDAY(Table1[[#This Row],[FLIGHT_DATE]],2)</f>
        <v>1</v>
      </c>
      <c r="W319" s="318">
        <f>Table1[[#This Row],[FLIGHT_DATE]]-Table1[[#This Row],[DATE_BOOKED]]</f>
        <v>202</v>
      </c>
    </row>
    <row r="320" spans="1:23" x14ac:dyDescent="0.35">
      <c r="A320" s="311">
        <v>45678</v>
      </c>
      <c r="B320" s="312" t="s">
        <v>394</v>
      </c>
      <c r="C320" s="198" t="s">
        <v>160</v>
      </c>
      <c r="D320" s="198"/>
      <c r="E320" s="318"/>
      <c r="F320" s="299" t="s">
        <v>54</v>
      </c>
      <c r="G320" s="299" t="s">
        <v>11</v>
      </c>
      <c r="H320" s="2222" t="s">
        <v>432</v>
      </c>
      <c r="I320" s="319" t="s">
        <v>416</v>
      </c>
      <c r="J320" s="317">
        <v>45887</v>
      </c>
      <c r="K320" s="314">
        <v>100</v>
      </c>
      <c r="L320" s="314">
        <v>100</v>
      </c>
      <c r="M320" s="315">
        <v>230</v>
      </c>
      <c r="N320" s="303">
        <v>0</v>
      </c>
      <c r="O320" s="303">
        <v>0</v>
      </c>
      <c r="P320" s="320">
        <f>SUM(Table1[[#This Row],[BASE_FARE]:[SURCHARGES]])*Table1[[#This Row],[SEATS_BOOKED]]</f>
        <v>23000</v>
      </c>
      <c r="Q320" s="242" t="s">
        <v>161</v>
      </c>
      <c r="R320" s="3381" t="s">
        <v>397</v>
      </c>
      <c r="S320" s="318" t="str">
        <f>LEFT(Table1[[#This Row],[SECTOR]],3)</f>
        <v>HRG</v>
      </c>
      <c r="T320" s="318" t="str">
        <f>RIGHT(Table1[[#This Row],[SECTOR]],3)</f>
        <v>NAP</v>
      </c>
      <c r="U320" s="318" t="str">
        <f t="shared" si="18"/>
        <v>NAP</v>
      </c>
      <c r="V320" s="318">
        <f>WEEKDAY(Table1[[#This Row],[FLIGHT_DATE]],2)</f>
        <v>1</v>
      </c>
      <c r="W320" s="318">
        <f>Table1[[#This Row],[FLIGHT_DATE]]-Table1[[#This Row],[DATE_BOOKED]]</f>
        <v>209</v>
      </c>
    </row>
    <row r="321" spans="1:23" x14ac:dyDescent="0.35">
      <c r="A321" s="311">
        <v>45678</v>
      </c>
      <c r="B321" s="312" t="s">
        <v>394</v>
      </c>
      <c r="C321" s="198" t="s">
        <v>160</v>
      </c>
      <c r="D321" s="198"/>
      <c r="E321" s="318"/>
      <c r="F321" s="299" t="s">
        <v>54</v>
      </c>
      <c r="G321" s="299" t="s">
        <v>11</v>
      </c>
      <c r="H321" s="2222" t="s">
        <v>432</v>
      </c>
      <c r="I321" s="319" t="s">
        <v>416</v>
      </c>
      <c r="J321" s="317">
        <v>45894</v>
      </c>
      <c r="K321" s="314">
        <v>100</v>
      </c>
      <c r="L321" s="314">
        <v>100</v>
      </c>
      <c r="M321" s="315">
        <v>230</v>
      </c>
      <c r="N321" s="303">
        <v>0</v>
      </c>
      <c r="O321" s="303">
        <v>0</v>
      </c>
      <c r="P321" s="320">
        <f>SUM(Table1[[#This Row],[BASE_FARE]:[SURCHARGES]])*Table1[[#This Row],[SEATS_BOOKED]]</f>
        <v>23000</v>
      </c>
      <c r="Q321" s="242" t="s">
        <v>161</v>
      </c>
      <c r="R321" s="3381" t="s">
        <v>397</v>
      </c>
      <c r="S321" s="318" t="str">
        <f>LEFT(Table1[[#This Row],[SECTOR]],3)</f>
        <v>HRG</v>
      </c>
      <c r="T321" s="318" t="str">
        <f>RIGHT(Table1[[#This Row],[SECTOR]],3)</f>
        <v>NAP</v>
      </c>
      <c r="U321" s="318" t="str">
        <f t="shared" si="18"/>
        <v>NAP</v>
      </c>
      <c r="V321" s="318">
        <f>WEEKDAY(Table1[[#This Row],[FLIGHT_DATE]],2)</f>
        <v>1</v>
      </c>
      <c r="W321" s="318">
        <f>Table1[[#This Row],[FLIGHT_DATE]]-Table1[[#This Row],[DATE_BOOKED]]</f>
        <v>216</v>
      </c>
    </row>
    <row r="322" spans="1:23" x14ac:dyDescent="0.35">
      <c r="A322" s="311">
        <v>45678</v>
      </c>
      <c r="B322" s="312" t="s">
        <v>394</v>
      </c>
      <c r="C322" s="198" t="s">
        <v>160</v>
      </c>
      <c r="D322" s="198"/>
      <c r="E322" s="318"/>
      <c r="F322" s="299" t="s">
        <v>54</v>
      </c>
      <c r="G322" s="299" t="s">
        <v>11</v>
      </c>
      <c r="H322" s="2222" t="s">
        <v>432</v>
      </c>
      <c r="I322" s="319" t="s">
        <v>416</v>
      </c>
      <c r="J322" s="317">
        <v>45901</v>
      </c>
      <c r="K322" s="314">
        <v>100</v>
      </c>
      <c r="L322" s="314">
        <v>100</v>
      </c>
      <c r="M322" s="315">
        <v>230</v>
      </c>
      <c r="N322" s="303">
        <v>0</v>
      </c>
      <c r="O322" s="303">
        <v>0</v>
      </c>
      <c r="P322" s="320">
        <f>SUM(Table1[[#This Row],[BASE_FARE]:[SURCHARGES]])*Table1[[#This Row],[SEATS_BOOKED]]</f>
        <v>23000</v>
      </c>
      <c r="Q322" s="242" t="s">
        <v>161</v>
      </c>
      <c r="R322" s="3381" t="s">
        <v>397</v>
      </c>
      <c r="S322" s="318" t="str">
        <f>LEFT(Table1[[#This Row],[SECTOR]],3)</f>
        <v>HRG</v>
      </c>
      <c r="T322" s="318" t="str">
        <f>RIGHT(Table1[[#This Row],[SECTOR]],3)</f>
        <v>NAP</v>
      </c>
      <c r="U322" s="318" t="str">
        <f t="shared" si="18"/>
        <v>NAP</v>
      </c>
      <c r="V322" s="318">
        <f>WEEKDAY(Table1[[#This Row],[FLIGHT_DATE]],2)</f>
        <v>1</v>
      </c>
      <c r="W322" s="318">
        <f>Table1[[#This Row],[FLIGHT_DATE]]-Table1[[#This Row],[DATE_BOOKED]]</f>
        <v>223</v>
      </c>
    </row>
    <row r="323" spans="1:23" x14ac:dyDescent="0.35">
      <c r="A323" s="311">
        <v>45678</v>
      </c>
      <c r="B323" s="312" t="s">
        <v>394</v>
      </c>
      <c r="C323" s="198" t="s">
        <v>160</v>
      </c>
      <c r="D323" s="198"/>
      <c r="E323" s="318"/>
      <c r="F323" s="299" t="s">
        <v>54</v>
      </c>
      <c r="G323" s="299" t="s">
        <v>11</v>
      </c>
      <c r="H323" s="2222" t="s">
        <v>432</v>
      </c>
      <c r="I323" s="319" t="s">
        <v>416</v>
      </c>
      <c r="J323" s="317">
        <v>45908</v>
      </c>
      <c r="K323" s="314">
        <v>100</v>
      </c>
      <c r="L323" s="314">
        <v>100</v>
      </c>
      <c r="M323" s="315">
        <v>230</v>
      </c>
      <c r="N323" s="303">
        <v>0</v>
      </c>
      <c r="O323" s="303">
        <v>0</v>
      </c>
      <c r="P323" s="320">
        <f>SUM(Table1[[#This Row],[BASE_FARE]:[SURCHARGES]])*Table1[[#This Row],[SEATS_BOOKED]]</f>
        <v>23000</v>
      </c>
      <c r="Q323" s="242" t="s">
        <v>161</v>
      </c>
      <c r="R323" s="3381" t="s">
        <v>397</v>
      </c>
      <c r="S323" s="318" t="str">
        <f>LEFT(Table1[[#This Row],[SECTOR]],3)</f>
        <v>HRG</v>
      </c>
      <c r="T323" s="318" t="str">
        <f>RIGHT(Table1[[#This Row],[SECTOR]],3)</f>
        <v>NAP</v>
      </c>
      <c r="U323" s="318" t="str">
        <f t="shared" si="18"/>
        <v>NAP</v>
      </c>
      <c r="V323" s="318">
        <f>WEEKDAY(Table1[[#This Row],[FLIGHT_DATE]],2)</f>
        <v>1</v>
      </c>
      <c r="W323" s="318">
        <f>Table1[[#This Row],[FLIGHT_DATE]]-Table1[[#This Row],[DATE_BOOKED]]</f>
        <v>230</v>
      </c>
    </row>
    <row r="324" spans="1:23" x14ac:dyDescent="0.35">
      <c r="A324" s="323">
        <v>45679</v>
      </c>
      <c r="B324" s="324" t="s">
        <v>385</v>
      </c>
      <c r="C324" s="198" t="s">
        <v>333</v>
      </c>
      <c r="D324" s="198"/>
      <c r="E324" s="324" t="s">
        <v>437</v>
      </c>
      <c r="F324" s="324" t="s">
        <v>56</v>
      </c>
      <c r="G324" s="324" t="s">
        <v>10</v>
      </c>
      <c r="H324" s="2222" t="s">
        <v>88</v>
      </c>
      <c r="I324" s="325" t="s">
        <v>27</v>
      </c>
      <c r="J324" s="323">
        <v>45773</v>
      </c>
      <c r="K324" s="326">
        <v>2</v>
      </c>
      <c r="L324" s="327">
        <v>2</v>
      </c>
      <c r="M324" s="328">
        <v>285</v>
      </c>
      <c r="N324" s="303">
        <v>0</v>
      </c>
      <c r="O324" s="303">
        <v>0</v>
      </c>
      <c r="P324" s="329">
        <f>SUM(Table1[[#This Row],[BASE_FARE]:[SURCHARGES]])*Table1[[#This Row],[SEATS_BOOKED]]</f>
        <v>570</v>
      </c>
      <c r="Q324" s="269" t="s">
        <v>161</v>
      </c>
      <c r="R324" s="271" t="s">
        <v>335</v>
      </c>
      <c r="S324" s="324" t="str">
        <f>LEFT(Table1[[#This Row],[SECTOR]],3)</f>
        <v>SSH</v>
      </c>
      <c r="T324" s="324" t="str">
        <f>RIGHT(Table1[[#This Row],[SECTOR]],3)</f>
        <v>BRI</v>
      </c>
      <c r="U324" s="324" t="str">
        <f t="shared" ref="U324:U334" si="19">IF(AND(S324&lt;&gt;"SSH", S324&lt;&gt;"RMF", S324&lt;&gt;"CAI", S324&lt;&gt;"HRG", S324&lt;&gt;"LXR", S324&lt;&gt;"DXB", OR(T324="SSH", T324="RMF", T324="CAI", T324="HRG", T324="LXR", T324="DXB")), S324,
    IF(AND(T324&lt;&gt;"SSH", T324&lt;&gt;"RMF", T324&lt;&gt;"CAI", T324&lt;&gt;"HRG", T324&lt;&gt;"LXR", T324&lt;&gt;"DXB", OR(S324="SSH", S324="RMF", S324="CAI", S324="HRG", S324="LXR", S324="DXB")), T324,
    "VIE"))</f>
        <v>BRI</v>
      </c>
      <c r="V324" s="324">
        <f>WEEKDAY(Table1[[#This Row],[FLIGHT_DATE]],2)</f>
        <v>6</v>
      </c>
      <c r="W324" s="324">
        <f>Table1[[#This Row],[FLIGHT_DATE]]-Table1[[#This Row],[DATE_BOOKED]]</f>
        <v>94</v>
      </c>
    </row>
    <row r="325" spans="1:23" x14ac:dyDescent="0.35">
      <c r="A325" s="334">
        <v>45680</v>
      </c>
      <c r="B325" s="335" t="s">
        <v>385</v>
      </c>
      <c r="C325" s="198" t="s">
        <v>333</v>
      </c>
      <c r="D325" s="198"/>
      <c r="E325" s="335" t="s">
        <v>439</v>
      </c>
      <c r="F325" s="335" t="s">
        <v>56</v>
      </c>
      <c r="G325" s="335" t="s">
        <v>10</v>
      </c>
      <c r="H325" s="2222" t="s">
        <v>191</v>
      </c>
      <c r="I325" s="336" t="s">
        <v>162</v>
      </c>
      <c r="J325" s="334">
        <v>45772</v>
      </c>
      <c r="K325" s="337">
        <v>2</v>
      </c>
      <c r="L325" s="338">
        <v>2</v>
      </c>
      <c r="M325" s="339">
        <v>320</v>
      </c>
      <c r="N325" s="303">
        <v>0</v>
      </c>
      <c r="O325" s="303">
        <v>0</v>
      </c>
      <c r="P325" s="340">
        <f>SUM(Table1[[#This Row],[BASE_FARE]:[SURCHARGES]])*Table1[[#This Row],[SEATS_BOOKED]]</f>
        <v>640</v>
      </c>
      <c r="Q325" s="269" t="s">
        <v>161</v>
      </c>
      <c r="R325" s="271" t="s">
        <v>335</v>
      </c>
      <c r="S325" s="335" t="str">
        <f>LEFT(Table1[[#This Row],[SECTOR]],3)</f>
        <v>SSH</v>
      </c>
      <c r="T325" s="335" t="str">
        <f>RIGHT(Table1[[#This Row],[SECTOR]],3)</f>
        <v>MXP</v>
      </c>
      <c r="U325" s="335" t="str">
        <f t="shared" si="19"/>
        <v>MXP</v>
      </c>
      <c r="V325" s="335">
        <f>WEEKDAY(Table1[[#This Row],[FLIGHT_DATE]],2)</f>
        <v>5</v>
      </c>
      <c r="W325" s="335">
        <f>Table1[[#This Row],[FLIGHT_DATE]]-Table1[[#This Row],[DATE_BOOKED]]</f>
        <v>92</v>
      </c>
    </row>
    <row r="326" spans="1:23" x14ac:dyDescent="0.35">
      <c r="A326" s="341">
        <v>45680</v>
      </c>
      <c r="B326" s="342" t="s">
        <v>385</v>
      </c>
      <c r="C326" s="198" t="s">
        <v>333</v>
      </c>
      <c r="D326" s="198"/>
      <c r="E326" s="342" t="s">
        <v>440</v>
      </c>
      <c r="F326" s="342" t="s">
        <v>56</v>
      </c>
      <c r="G326" s="342" t="s">
        <v>10</v>
      </c>
      <c r="H326" s="2222" t="s">
        <v>191</v>
      </c>
      <c r="I326" s="343" t="s">
        <v>162</v>
      </c>
      <c r="J326" s="341">
        <v>45772</v>
      </c>
      <c r="K326" s="344">
        <v>1</v>
      </c>
      <c r="L326" s="345">
        <v>1</v>
      </c>
      <c r="M326" s="346">
        <v>320</v>
      </c>
      <c r="N326" s="303">
        <v>0</v>
      </c>
      <c r="O326" s="303">
        <v>0</v>
      </c>
      <c r="P326" s="347">
        <f>SUM(Table1[[#This Row],[BASE_FARE]:[SURCHARGES]])*Table1[[#This Row],[SEATS_BOOKED]]</f>
        <v>320</v>
      </c>
      <c r="Q326" s="269" t="s">
        <v>161</v>
      </c>
      <c r="R326" s="271" t="s">
        <v>335</v>
      </c>
      <c r="S326" s="342" t="str">
        <f>LEFT(Table1[[#This Row],[SECTOR]],3)</f>
        <v>SSH</v>
      </c>
      <c r="T326" s="342" t="str">
        <f>RIGHT(Table1[[#This Row],[SECTOR]],3)</f>
        <v>MXP</v>
      </c>
      <c r="U326" s="342" t="str">
        <f t="shared" si="19"/>
        <v>MXP</v>
      </c>
      <c r="V326" s="342">
        <f>WEEKDAY(Table1[[#This Row],[FLIGHT_DATE]],2)</f>
        <v>5</v>
      </c>
      <c r="W326" s="342">
        <f>Table1[[#This Row],[FLIGHT_DATE]]-Table1[[#This Row],[DATE_BOOKED]]</f>
        <v>92</v>
      </c>
    </row>
    <row r="327" spans="1:23" x14ac:dyDescent="0.35">
      <c r="A327" s="348">
        <v>45680</v>
      </c>
      <c r="B327" s="349" t="s">
        <v>385</v>
      </c>
      <c r="C327" s="198" t="s">
        <v>333</v>
      </c>
      <c r="D327" s="198"/>
      <c r="E327" s="349" t="s">
        <v>441</v>
      </c>
      <c r="F327" s="349" t="s">
        <v>54</v>
      </c>
      <c r="G327" s="349" t="s">
        <v>10</v>
      </c>
      <c r="H327" s="2222" t="s">
        <v>190</v>
      </c>
      <c r="I327" s="350" t="s">
        <v>28</v>
      </c>
      <c r="J327" s="348">
        <v>45880</v>
      </c>
      <c r="K327" s="351">
        <v>2</v>
      </c>
      <c r="L327" s="352">
        <v>2</v>
      </c>
      <c r="M327" s="353">
        <v>277.5</v>
      </c>
      <c r="N327" s="303">
        <v>0</v>
      </c>
      <c r="O327" s="303">
        <v>0</v>
      </c>
      <c r="P327" s="354">
        <f>SUM(Table1[[#This Row],[BASE_FARE]:[SURCHARGES]])*Table1[[#This Row],[SEATS_BOOKED]]</f>
        <v>555</v>
      </c>
      <c r="Q327" s="269" t="s">
        <v>161</v>
      </c>
      <c r="R327" s="271" t="s">
        <v>335</v>
      </c>
      <c r="S327" s="349" t="str">
        <f>LEFT(Table1[[#This Row],[SECTOR]],3)</f>
        <v>NAP</v>
      </c>
      <c r="T327" s="349" t="str">
        <f>RIGHT(Table1[[#This Row],[SECTOR]],3)</f>
        <v>SSH</v>
      </c>
      <c r="U327" s="349" t="str">
        <f t="shared" si="19"/>
        <v>NAP</v>
      </c>
      <c r="V327" s="349">
        <f>WEEKDAY(Table1[[#This Row],[FLIGHT_DATE]],2)</f>
        <v>1</v>
      </c>
      <c r="W327" s="349">
        <f>Table1[[#This Row],[FLIGHT_DATE]]-Table1[[#This Row],[DATE_BOOKED]]</f>
        <v>200</v>
      </c>
    </row>
    <row r="328" spans="1:23" x14ac:dyDescent="0.35">
      <c r="A328" s="348">
        <v>45680</v>
      </c>
      <c r="B328" s="349" t="s">
        <v>385</v>
      </c>
      <c r="C328" s="198" t="s">
        <v>333</v>
      </c>
      <c r="D328" s="198"/>
      <c r="E328" s="349" t="s">
        <v>441</v>
      </c>
      <c r="F328" s="349" t="s">
        <v>54</v>
      </c>
      <c r="G328" s="349" t="s">
        <v>11</v>
      </c>
      <c r="H328" s="2222" t="s">
        <v>191</v>
      </c>
      <c r="I328" s="350" t="s">
        <v>29</v>
      </c>
      <c r="J328" s="348">
        <v>45894</v>
      </c>
      <c r="K328" s="351">
        <v>2</v>
      </c>
      <c r="L328" s="352">
        <v>2</v>
      </c>
      <c r="M328" s="353">
        <v>277.5</v>
      </c>
      <c r="N328" s="303">
        <v>0</v>
      </c>
      <c r="O328" s="303">
        <v>0</v>
      </c>
      <c r="P328" s="354">
        <f>SUM(Table1[[#This Row],[BASE_FARE]:[SURCHARGES]])*Table1[[#This Row],[SEATS_BOOKED]]</f>
        <v>555</v>
      </c>
      <c r="Q328" s="269" t="s">
        <v>161</v>
      </c>
      <c r="R328" s="271" t="s">
        <v>335</v>
      </c>
      <c r="S328" s="349" t="str">
        <f>LEFT(Table1[[#This Row],[SECTOR]],3)</f>
        <v>SSH</v>
      </c>
      <c r="T328" s="349" t="str">
        <f>RIGHT(Table1[[#This Row],[SECTOR]],3)</f>
        <v>NAP</v>
      </c>
      <c r="U328" s="349" t="str">
        <f t="shared" si="19"/>
        <v>NAP</v>
      </c>
      <c r="V328" s="349">
        <f>WEEKDAY(Table1[[#This Row],[FLIGHT_DATE]],2)</f>
        <v>1</v>
      </c>
      <c r="W328" s="349">
        <f>Table1[[#This Row],[FLIGHT_DATE]]-Table1[[#This Row],[DATE_BOOKED]]</f>
        <v>214</v>
      </c>
    </row>
    <row r="329" spans="1:23" x14ac:dyDescent="0.35">
      <c r="A329" s="348">
        <v>45680</v>
      </c>
      <c r="B329" s="349" t="s">
        <v>385</v>
      </c>
      <c r="C329" s="198" t="s">
        <v>333</v>
      </c>
      <c r="D329" s="198"/>
      <c r="E329" s="349" t="s">
        <v>442</v>
      </c>
      <c r="F329" s="349" t="s">
        <v>54</v>
      </c>
      <c r="G329" s="349" t="s">
        <v>10</v>
      </c>
      <c r="H329" s="2222" t="s">
        <v>89</v>
      </c>
      <c r="I329" s="350" t="s">
        <v>26</v>
      </c>
      <c r="J329" s="348">
        <v>45766</v>
      </c>
      <c r="K329" s="351">
        <v>5</v>
      </c>
      <c r="L329" s="352">
        <v>5</v>
      </c>
      <c r="M329" s="353">
        <v>285</v>
      </c>
      <c r="N329" s="303">
        <v>0</v>
      </c>
      <c r="O329" s="303">
        <v>0</v>
      </c>
      <c r="P329" s="354">
        <f>SUM(Table1[[#This Row],[BASE_FARE]:[SURCHARGES]])*Table1[[#This Row],[SEATS_BOOKED]]</f>
        <v>1425</v>
      </c>
      <c r="Q329" s="269" t="s">
        <v>161</v>
      </c>
      <c r="R329" s="271" t="s">
        <v>335</v>
      </c>
      <c r="S329" s="349" t="str">
        <f>LEFT(Table1[[#This Row],[SECTOR]],3)</f>
        <v>BRI</v>
      </c>
      <c r="T329" s="349" t="str">
        <f>RIGHT(Table1[[#This Row],[SECTOR]],3)</f>
        <v>SSH</v>
      </c>
      <c r="U329" s="349" t="str">
        <f t="shared" si="19"/>
        <v>BRI</v>
      </c>
      <c r="V329" s="349">
        <f>WEEKDAY(Table1[[#This Row],[FLIGHT_DATE]],2)</f>
        <v>6</v>
      </c>
      <c r="W329" s="349">
        <f>Table1[[#This Row],[FLIGHT_DATE]]-Table1[[#This Row],[DATE_BOOKED]]</f>
        <v>86</v>
      </c>
    </row>
    <row r="330" spans="1:23" x14ac:dyDescent="0.35">
      <c r="A330" s="348">
        <v>45680</v>
      </c>
      <c r="B330" s="349" t="s">
        <v>385</v>
      </c>
      <c r="C330" s="198" t="s">
        <v>333</v>
      </c>
      <c r="D330" s="198"/>
      <c r="E330" s="349" t="s">
        <v>442</v>
      </c>
      <c r="F330" s="349" t="s">
        <v>54</v>
      </c>
      <c r="G330" s="349" t="s">
        <v>11</v>
      </c>
      <c r="H330" s="2222" t="s">
        <v>88</v>
      </c>
      <c r="I330" s="350" t="s">
        <v>27</v>
      </c>
      <c r="J330" s="348">
        <v>45773</v>
      </c>
      <c r="K330" s="351">
        <v>5</v>
      </c>
      <c r="L330" s="352">
        <v>5</v>
      </c>
      <c r="M330" s="353">
        <v>285</v>
      </c>
      <c r="N330" s="303">
        <v>0</v>
      </c>
      <c r="O330" s="303">
        <v>0</v>
      </c>
      <c r="P330" s="354">
        <f>SUM(Table1[[#This Row],[BASE_FARE]:[SURCHARGES]])*Table1[[#This Row],[SEATS_BOOKED]]</f>
        <v>1425</v>
      </c>
      <c r="Q330" s="269" t="s">
        <v>161</v>
      </c>
      <c r="R330" s="271" t="s">
        <v>335</v>
      </c>
      <c r="S330" s="349" t="str">
        <f>LEFT(Table1[[#This Row],[SECTOR]],3)</f>
        <v>SSH</v>
      </c>
      <c r="T330" s="349" t="str">
        <f>RIGHT(Table1[[#This Row],[SECTOR]],3)</f>
        <v>BRI</v>
      </c>
      <c r="U330" s="349" t="str">
        <f t="shared" si="19"/>
        <v>BRI</v>
      </c>
      <c r="V330" s="349">
        <f>WEEKDAY(Table1[[#This Row],[FLIGHT_DATE]],2)</f>
        <v>6</v>
      </c>
      <c r="W330" s="349">
        <f>Table1[[#This Row],[FLIGHT_DATE]]-Table1[[#This Row],[DATE_BOOKED]]</f>
        <v>93</v>
      </c>
    </row>
    <row r="331" spans="1:23" x14ac:dyDescent="0.35">
      <c r="A331" s="348">
        <v>45680</v>
      </c>
      <c r="B331" s="349" t="s">
        <v>443</v>
      </c>
      <c r="C331" s="198" t="s">
        <v>160</v>
      </c>
      <c r="D331" s="198"/>
      <c r="E331" s="349"/>
      <c r="F331" s="349" t="s">
        <v>54</v>
      </c>
      <c r="G331" s="349" t="s">
        <v>10</v>
      </c>
      <c r="H331" s="2222" t="s">
        <v>89</v>
      </c>
      <c r="I331" s="350" t="s">
        <v>26</v>
      </c>
      <c r="J331" s="348">
        <v>45766</v>
      </c>
      <c r="K331" s="351">
        <v>30</v>
      </c>
      <c r="L331" s="352">
        <v>30</v>
      </c>
      <c r="M331" s="353">
        <v>270</v>
      </c>
      <c r="N331" s="303">
        <v>0</v>
      </c>
      <c r="O331" s="303">
        <v>0</v>
      </c>
      <c r="P331" s="354">
        <f>SUM(Table1[[#This Row],[BASE_FARE]:[SURCHARGES]])*Table1[[#This Row],[SEATS_BOOKED]]</f>
        <v>8100</v>
      </c>
      <c r="Q331" s="349" t="s">
        <v>161</v>
      </c>
      <c r="R331" s="409" t="s">
        <v>384</v>
      </c>
      <c r="S331" s="349" t="str">
        <f>LEFT(Table1[[#This Row],[SECTOR]],3)</f>
        <v>BRI</v>
      </c>
      <c r="T331" s="349" t="str">
        <f>RIGHT(Table1[[#This Row],[SECTOR]],3)</f>
        <v>SSH</v>
      </c>
      <c r="U331" s="349" t="str">
        <f t="shared" si="19"/>
        <v>BRI</v>
      </c>
      <c r="V331" s="349">
        <f>WEEKDAY(Table1[[#This Row],[FLIGHT_DATE]],2)</f>
        <v>6</v>
      </c>
      <c r="W331" s="349">
        <f>Table1[[#This Row],[FLIGHT_DATE]]-Table1[[#This Row],[DATE_BOOKED]]</f>
        <v>86</v>
      </c>
    </row>
    <row r="332" spans="1:23" x14ac:dyDescent="0.35">
      <c r="A332" s="348">
        <v>45680</v>
      </c>
      <c r="B332" s="349" t="s">
        <v>443</v>
      </c>
      <c r="C332" s="198" t="s">
        <v>160</v>
      </c>
      <c r="D332" s="198"/>
      <c r="E332" s="349"/>
      <c r="F332" s="349" t="s">
        <v>54</v>
      </c>
      <c r="G332" s="349" t="s">
        <v>11</v>
      </c>
      <c r="H332" s="2222" t="s">
        <v>88</v>
      </c>
      <c r="I332" s="350" t="s">
        <v>27</v>
      </c>
      <c r="J332" s="348">
        <v>45773</v>
      </c>
      <c r="K332" s="351">
        <v>30</v>
      </c>
      <c r="L332" s="352">
        <v>30</v>
      </c>
      <c r="M332" s="353">
        <v>270</v>
      </c>
      <c r="N332" s="303">
        <v>0</v>
      </c>
      <c r="O332" s="303">
        <v>0</v>
      </c>
      <c r="P332" s="354">
        <f>SUM(Table1[[#This Row],[BASE_FARE]:[SURCHARGES]])*Table1[[#This Row],[SEATS_BOOKED]]</f>
        <v>8100</v>
      </c>
      <c r="Q332" s="349" t="s">
        <v>161</v>
      </c>
      <c r="R332" s="409" t="s">
        <v>384</v>
      </c>
      <c r="S332" s="349" t="str">
        <f>LEFT(Table1[[#This Row],[SECTOR]],3)</f>
        <v>SSH</v>
      </c>
      <c r="T332" s="349" t="str">
        <f>RIGHT(Table1[[#This Row],[SECTOR]],3)</f>
        <v>BRI</v>
      </c>
      <c r="U332" s="349" t="str">
        <f t="shared" si="19"/>
        <v>BRI</v>
      </c>
      <c r="V332" s="349">
        <f>WEEKDAY(Table1[[#This Row],[FLIGHT_DATE]],2)</f>
        <v>6</v>
      </c>
      <c r="W332" s="349">
        <f>Table1[[#This Row],[FLIGHT_DATE]]-Table1[[#This Row],[DATE_BOOKED]]</f>
        <v>93</v>
      </c>
    </row>
    <row r="333" spans="1:23" x14ac:dyDescent="0.35">
      <c r="A333" s="348">
        <v>45680</v>
      </c>
      <c r="B333" s="349" t="s">
        <v>443</v>
      </c>
      <c r="C333" s="198" t="s">
        <v>160</v>
      </c>
      <c r="D333" s="198"/>
      <c r="E333" s="349"/>
      <c r="F333" s="349" t="s">
        <v>54</v>
      </c>
      <c r="G333" s="349" t="s">
        <v>10</v>
      </c>
      <c r="H333" s="2222" t="s">
        <v>89</v>
      </c>
      <c r="I333" s="350" t="s">
        <v>26</v>
      </c>
      <c r="J333" s="348">
        <v>45773</v>
      </c>
      <c r="K333" s="351">
        <v>30</v>
      </c>
      <c r="L333" s="352">
        <v>30</v>
      </c>
      <c r="M333" s="353">
        <v>270</v>
      </c>
      <c r="N333" s="303">
        <v>0</v>
      </c>
      <c r="O333" s="303">
        <v>0</v>
      </c>
      <c r="P333" s="354">
        <f>SUM(Table1[[#This Row],[BASE_FARE]:[SURCHARGES]])*Table1[[#This Row],[SEATS_BOOKED]]</f>
        <v>8100</v>
      </c>
      <c r="Q333" s="349" t="s">
        <v>161</v>
      </c>
      <c r="R333" s="409" t="s">
        <v>384</v>
      </c>
      <c r="S333" s="349" t="str">
        <f>LEFT(Table1[[#This Row],[SECTOR]],3)</f>
        <v>BRI</v>
      </c>
      <c r="T333" s="349" t="str">
        <f>RIGHT(Table1[[#This Row],[SECTOR]],3)</f>
        <v>SSH</v>
      </c>
      <c r="U333" s="349" t="str">
        <f t="shared" si="19"/>
        <v>BRI</v>
      </c>
      <c r="V333" s="349">
        <f>WEEKDAY(Table1[[#This Row],[FLIGHT_DATE]],2)</f>
        <v>6</v>
      </c>
      <c r="W333" s="349">
        <f>Table1[[#This Row],[FLIGHT_DATE]]-Table1[[#This Row],[DATE_BOOKED]]</f>
        <v>93</v>
      </c>
    </row>
    <row r="334" spans="1:23" x14ac:dyDescent="0.35">
      <c r="A334" s="348">
        <v>45680</v>
      </c>
      <c r="B334" s="349" t="s">
        <v>443</v>
      </c>
      <c r="C334" s="198" t="s">
        <v>160</v>
      </c>
      <c r="D334" s="198"/>
      <c r="E334" s="349"/>
      <c r="F334" s="349" t="s">
        <v>54</v>
      </c>
      <c r="G334" s="349" t="s">
        <v>11</v>
      </c>
      <c r="H334" s="2222" t="s">
        <v>88</v>
      </c>
      <c r="I334" s="350" t="s">
        <v>27</v>
      </c>
      <c r="J334" s="348">
        <v>45780</v>
      </c>
      <c r="K334" s="351">
        <v>30</v>
      </c>
      <c r="L334" s="352">
        <v>30</v>
      </c>
      <c r="M334" s="353">
        <v>270</v>
      </c>
      <c r="N334" s="303">
        <v>0</v>
      </c>
      <c r="O334" s="303">
        <v>0</v>
      </c>
      <c r="P334" s="354">
        <f>SUM(Table1[[#This Row],[BASE_FARE]:[SURCHARGES]])*Table1[[#This Row],[SEATS_BOOKED]]</f>
        <v>8100</v>
      </c>
      <c r="Q334" s="349" t="s">
        <v>161</v>
      </c>
      <c r="R334" s="409" t="s">
        <v>384</v>
      </c>
      <c r="S334" s="349" t="str">
        <f>LEFT(Table1[[#This Row],[SECTOR]],3)</f>
        <v>SSH</v>
      </c>
      <c r="T334" s="349" t="str">
        <f>RIGHT(Table1[[#This Row],[SECTOR]],3)</f>
        <v>BRI</v>
      </c>
      <c r="U334" s="349" t="str">
        <f t="shared" si="19"/>
        <v>BRI</v>
      </c>
      <c r="V334" s="349">
        <f>WEEKDAY(Table1[[#This Row],[FLIGHT_DATE]],2)</f>
        <v>6</v>
      </c>
      <c r="W334" s="349">
        <f>Table1[[#This Row],[FLIGHT_DATE]]-Table1[[#This Row],[DATE_BOOKED]]</f>
        <v>100</v>
      </c>
    </row>
    <row r="335" spans="1:23" x14ac:dyDescent="0.35">
      <c r="A335" s="355">
        <v>45681</v>
      </c>
      <c r="B335" s="356" t="s">
        <v>313</v>
      </c>
      <c r="C335" s="198" t="s">
        <v>160</v>
      </c>
      <c r="D335" s="198"/>
      <c r="E335" s="349"/>
      <c r="F335" s="349" t="s">
        <v>54</v>
      </c>
      <c r="G335" s="349" t="s">
        <v>10</v>
      </c>
      <c r="H335" s="2222" t="s">
        <v>89</v>
      </c>
      <c r="I335" s="357" t="s">
        <v>26</v>
      </c>
      <c r="J335" s="355">
        <v>45766</v>
      </c>
      <c r="K335" s="358">
        <v>20</v>
      </c>
      <c r="L335" s="359">
        <v>20</v>
      </c>
      <c r="M335" s="360">
        <v>270</v>
      </c>
      <c r="N335" s="361">
        <v>0</v>
      </c>
      <c r="O335" s="361">
        <v>0</v>
      </c>
      <c r="P335" s="362">
        <f>SUM(Table1[[#This Row],[BASE_FARE]:[SURCHARGES]])*Table1[[#This Row],[SEATS_BOOKED]]</f>
        <v>5400</v>
      </c>
      <c r="Q335" s="349" t="s">
        <v>161</v>
      </c>
      <c r="R335" s="409" t="s">
        <v>384</v>
      </c>
      <c r="S335" s="356" t="str">
        <f>LEFT(Table1[[#This Row],[SECTOR]],3)</f>
        <v>BRI</v>
      </c>
      <c r="T335" s="356" t="str">
        <f>RIGHT(Table1[[#This Row],[SECTOR]],3)</f>
        <v>SSH</v>
      </c>
      <c r="U335" s="356" t="str">
        <f t="shared" ref="U335:U342" si="20">IF(AND(S335&lt;&gt;"SSH", S335&lt;&gt;"RMF", S335&lt;&gt;"CAI", S335&lt;&gt;"HRG", S335&lt;&gt;"LXR", S335&lt;&gt;"DXB", OR(T335="SSH", T335="RMF", T335="CAI", T335="HRG", T335="LXR", T335="DXB")), S335,
    IF(AND(T335&lt;&gt;"SSH", T335&lt;&gt;"RMF", T335&lt;&gt;"CAI", T335&lt;&gt;"HRG", T335&lt;&gt;"LXR", T335&lt;&gt;"DXB", OR(S335="SSH", S335="RMF", S335="CAI", S335="HRG", S335="LXR", S335="DXB")), T335,
    "VIE"))</f>
        <v>BRI</v>
      </c>
      <c r="V335" s="356">
        <f>WEEKDAY(Table1[[#This Row],[FLIGHT_DATE]],2)</f>
        <v>6</v>
      </c>
      <c r="W335" s="356">
        <f>Table1[[#This Row],[FLIGHT_DATE]]-Table1[[#This Row],[DATE_BOOKED]]</f>
        <v>85</v>
      </c>
    </row>
    <row r="336" spans="1:23" x14ac:dyDescent="0.35">
      <c r="A336" s="355">
        <v>45681</v>
      </c>
      <c r="B336" s="356" t="s">
        <v>313</v>
      </c>
      <c r="C336" s="198" t="s">
        <v>160</v>
      </c>
      <c r="D336" s="198"/>
      <c r="E336" s="349"/>
      <c r="F336" s="349" t="s">
        <v>54</v>
      </c>
      <c r="G336" s="356" t="s">
        <v>11</v>
      </c>
      <c r="H336" s="2222" t="s">
        <v>88</v>
      </c>
      <c r="I336" s="357" t="s">
        <v>27</v>
      </c>
      <c r="J336" s="355">
        <v>45773</v>
      </c>
      <c r="K336" s="358">
        <v>20</v>
      </c>
      <c r="L336" s="359">
        <v>20</v>
      </c>
      <c r="M336" s="360">
        <v>270</v>
      </c>
      <c r="N336" s="361">
        <v>0</v>
      </c>
      <c r="O336" s="361">
        <v>0</v>
      </c>
      <c r="P336" s="362">
        <f>SUM(Table1[[#This Row],[BASE_FARE]:[SURCHARGES]])*Table1[[#This Row],[SEATS_BOOKED]]</f>
        <v>5400</v>
      </c>
      <c r="Q336" s="349" t="s">
        <v>161</v>
      </c>
      <c r="R336" s="409" t="s">
        <v>384</v>
      </c>
      <c r="S336" s="356" t="str">
        <f>LEFT(Table1[[#This Row],[SECTOR]],3)</f>
        <v>SSH</v>
      </c>
      <c r="T336" s="356" t="str">
        <f>RIGHT(Table1[[#This Row],[SECTOR]],3)</f>
        <v>BRI</v>
      </c>
      <c r="U336" s="356" t="str">
        <f t="shared" si="20"/>
        <v>BRI</v>
      </c>
      <c r="V336" s="356">
        <f>WEEKDAY(Table1[[#This Row],[FLIGHT_DATE]],2)</f>
        <v>6</v>
      </c>
      <c r="W336" s="356">
        <f>Table1[[#This Row],[FLIGHT_DATE]]-Table1[[#This Row],[DATE_BOOKED]]</f>
        <v>92</v>
      </c>
    </row>
    <row r="337" spans="1:23" x14ac:dyDescent="0.35">
      <c r="A337" s="355">
        <v>45681</v>
      </c>
      <c r="B337" s="356" t="s">
        <v>313</v>
      </c>
      <c r="C337" s="198" t="s">
        <v>160</v>
      </c>
      <c r="D337" s="198"/>
      <c r="E337" s="356"/>
      <c r="F337" s="356" t="s">
        <v>54</v>
      </c>
      <c r="G337" s="356" t="s">
        <v>10</v>
      </c>
      <c r="H337" s="2222" t="s">
        <v>447</v>
      </c>
      <c r="I337" s="357" t="s">
        <v>28</v>
      </c>
      <c r="J337" s="355">
        <v>45765</v>
      </c>
      <c r="K337" s="358">
        <v>10</v>
      </c>
      <c r="L337" s="359">
        <v>10</v>
      </c>
      <c r="M337" s="360">
        <v>275</v>
      </c>
      <c r="N337" s="361">
        <v>0</v>
      </c>
      <c r="O337" s="361">
        <v>0</v>
      </c>
      <c r="P337" s="362">
        <f>SUM(Table1[[#This Row],[BASE_FARE]:[SURCHARGES]])*Table1[[#This Row],[SEATS_BOOKED]]</f>
        <v>2750</v>
      </c>
      <c r="Q337" s="349" t="s">
        <v>161</v>
      </c>
      <c r="R337" s="409" t="s">
        <v>384</v>
      </c>
      <c r="S337" s="356" t="str">
        <f>LEFT(Table1[[#This Row],[SECTOR]],3)</f>
        <v>NAP</v>
      </c>
      <c r="T337" s="356" t="str">
        <f>RIGHT(Table1[[#This Row],[SECTOR]],3)</f>
        <v>SSH</v>
      </c>
      <c r="U337" s="356" t="str">
        <f t="shared" si="20"/>
        <v>NAP</v>
      </c>
      <c r="V337" s="356">
        <f>WEEKDAY(Table1[[#This Row],[FLIGHT_DATE]],2)</f>
        <v>5</v>
      </c>
      <c r="W337" s="356">
        <f>Table1[[#This Row],[FLIGHT_DATE]]-Table1[[#This Row],[DATE_BOOKED]]</f>
        <v>84</v>
      </c>
    </row>
    <row r="338" spans="1:23" x14ac:dyDescent="0.35">
      <c r="A338" s="355">
        <v>45681</v>
      </c>
      <c r="B338" s="356" t="s">
        <v>313</v>
      </c>
      <c r="C338" s="198" t="s">
        <v>160</v>
      </c>
      <c r="D338" s="198"/>
      <c r="E338" s="356"/>
      <c r="F338" s="356" t="s">
        <v>54</v>
      </c>
      <c r="G338" s="356" t="s">
        <v>11</v>
      </c>
      <c r="H338" s="2222" t="s">
        <v>445</v>
      </c>
      <c r="I338" s="357" t="s">
        <v>29</v>
      </c>
      <c r="J338" s="355">
        <v>45772</v>
      </c>
      <c r="K338" s="358">
        <v>10</v>
      </c>
      <c r="L338" s="359">
        <v>10</v>
      </c>
      <c r="M338" s="360">
        <v>275</v>
      </c>
      <c r="N338" s="361">
        <v>0</v>
      </c>
      <c r="O338" s="361">
        <v>0</v>
      </c>
      <c r="P338" s="362">
        <f>SUM(Table1[[#This Row],[BASE_FARE]:[SURCHARGES]])*Table1[[#This Row],[SEATS_BOOKED]]</f>
        <v>2750</v>
      </c>
      <c r="Q338" s="349" t="s">
        <v>161</v>
      </c>
      <c r="R338" s="409" t="s">
        <v>384</v>
      </c>
      <c r="S338" s="356" t="str">
        <f>LEFT(Table1[[#This Row],[SECTOR]],3)</f>
        <v>SSH</v>
      </c>
      <c r="T338" s="356" t="str">
        <f>RIGHT(Table1[[#This Row],[SECTOR]],3)</f>
        <v>NAP</v>
      </c>
      <c r="U338" s="356" t="str">
        <f t="shared" si="20"/>
        <v>NAP</v>
      </c>
      <c r="V338" s="356">
        <f>WEEKDAY(Table1[[#This Row],[FLIGHT_DATE]],2)</f>
        <v>5</v>
      </c>
      <c r="W338" s="356">
        <f>Table1[[#This Row],[FLIGHT_DATE]]-Table1[[#This Row],[DATE_BOOKED]]</f>
        <v>91</v>
      </c>
    </row>
    <row r="339" spans="1:23" x14ac:dyDescent="0.35">
      <c r="A339" s="355">
        <v>45681</v>
      </c>
      <c r="B339" s="356" t="s">
        <v>394</v>
      </c>
      <c r="C339" s="198" t="s">
        <v>160</v>
      </c>
      <c r="D339" s="198"/>
      <c r="E339" s="356"/>
      <c r="F339" s="356" t="s">
        <v>54</v>
      </c>
      <c r="G339" s="356" t="s">
        <v>10</v>
      </c>
      <c r="H339" s="2222" t="s">
        <v>447</v>
      </c>
      <c r="I339" s="357" t="s">
        <v>28</v>
      </c>
      <c r="J339" s="355">
        <v>45765</v>
      </c>
      <c r="K339" s="358">
        <v>40</v>
      </c>
      <c r="L339" s="359">
        <v>40</v>
      </c>
      <c r="M339" s="360">
        <v>273</v>
      </c>
      <c r="N339" s="361">
        <v>0</v>
      </c>
      <c r="O339" s="361">
        <v>0</v>
      </c>
      <c r="P339" s="362">
        <f>SUM(Table1[[#This Row],[BASE_FARE]:[SURCHARGES]])*Table1[[#This Row],[SEATS_BOOKED]]</f>
        <v>10920</v>
      </c>
      <c r="Q339" s="349" t="s">
        <v>161</v>
      </c>
      <c r="R339" s="409" t="s">
        <v>384</v>
      </c>
      <c r="S339" s="356" t="str">
        <f>LEFT(Table1[[#This Row],[SECTOR]],3)</f>
        <v>NAP</v>
      </c>
      <c r="T339" s="356" t="str">
        <f>RIGHT(Table1[[#This Row],[SECTOR]],3)</f>
        <v>SSH</v>
      </c>
      <c r="U339" s="356" t="str">
        <f t="shared" si="20"/>
        <v>NAP</v>
      </c>
      <c r="V339" s="356">
        <f>WEEKDAY(Table1[[#This Row],[FLIGHT_DATE]],2)</f>
        <v>5</v>
      </c>
      <c r="W339" s="356">
        <f>Table1[[#This Row],[FLIGHT_DATE]]-Table1[[#This Row],[DATE_BOOKED]]</f>
        <v>84</v>
      </c>
    </row>
    <row r="340" spans="1:23" x14ac:dyDescent="0.35">
      <c r="A340" s="355">
        <v>45681</v>
      </c>
      <c r="B340" s="356" t="s">
        <v>394</v>
      </c>
      <c r="C340" s="198" t="s">
        <v>160</v>
      </c>
      <c r="D340" s="198"/>
      <c r="E340" s="356"/>
      <c r="F340" s="356" t="s">
        <v>54</v>
      </c>
      <c r="G340" s="356" t="s">
        <v>11</v>
      </c>
      <c r="H340" s="2222" t="s">
        <v>445</v>
      </c>
      <c r="I340" s="357" t="s">
        <v>29</v>
      </c>
      <c r="J340" s="355">
        <v>45772</v>
      </c>
      <c r="K340" s="358">
        <v>40</v>
      </c>
      <c r="L340" s="359">
        <v>40</v>
      </c>
      <c r="M340" s="360">
        <v>273</v>
      </c>
      <c r="N340" s="361">
        <v>0</v>
      </c>
      <c r="O340" s="361">
        <v>0</v>
      </c>
      <c r="P340" s="362">
        <f>SUM(Table1[[#This Row],[BASE_FARE]:[SURCHARGES]])*Table1[[#This Row],[SEATS_BOOKED]]</f>
        <v>10920</v>
      </c>
      <c r="Q340" s="349" t="s">
        <v>161</v>
      </c>
      <c r="R340" s="409" t="s">
        <v>384</v>
      </c>
      <c r="S340" s="356" t="str">
        <f>LEFT(Table1[[#This Row],[SECTOR]],3)</f>
        <v>SSH</v>
      </c>
      <c r="T340" s="356" t="str">
        <f>RIGHT(Table1[[#This Row],[SECTOR]],3)</f>
        <v>NAP</v>
      </c>
      <c r="U340" s="356" t="str">
        <f t="shared" si="20"/>
        <v>NAP</v>
      </c>
      <c r="V340" s="356">
        <f>WEEKDAY(Table1[[#This Row],[FLIGHT_DATE]],2)</f>
        <v>5</v>
      </c>
      <c r="W340" s="356">
        <f>Table1[[#This Row],[FLIGHT_DATE]]-Table1[[#This Row],[DATE_BOOKED]]</f>
        <v>91</v>
      </c>
    </row>
    <row r="341" spans="1:23" x14ac:dyDescent="0.35">
      <c r="A341" s="355">
        <v>45681</v>
      </c>
      <c r="B341" s="356" t="s">
        <v>394</v>
      </c>
      <c r="C341" s="198" t="s">
        <v>160</v>
      </c>
      <c r="D341" s="198"/>
      <c r="E341" s="356"/>
      <c r="F341" s="356" t="s">
        <v>54</v>
      </c>
      <c r="G341" s="356" t="s">
        <v>10</v>
      </c>
      <c r="H341" s="2222" t="s">
        <v>447</v>
      </c>
      <c r="I341" s="357" t="s">
        <v>28</v>
      </c>
      <c r="J341" s="355">
        <v>45772</v>
      </c>
      <c r="K341" s="358">
        <v>40</v>
      </c>
      <c r="L341" s="359">
        <v>40</v>
      </c>
      <c r="M341" s="360">
        <v>258</v>
      </c>
      <c r="N341" s="361">
        <v>0</v>
      </c>
      <c r="O341" s="361">
        <v>0</v>
      </c>
      <c r="P341" s="362">
        <f>SUM(Table1[[#This Row],[BASE_FARE]:[SURCHARGES]])*Table1[[#This Row],[SEATS_BOOKED]]</f>
        <v>10320</v>
      </c>
      <c r="Q341" s="349" t="s">
        <v>161</v>
      </c>
      <c r="R341" s="409" t="s">
        <v>384</v>
      </c>
      <c r="S341" s="356" t="str">
        <f>LEFT(Table1[[#This Row],[SECTOR]],3)</f>
        <v>NAP</v>
      </c>
      <c r="T341" s="356" t="str">
        <f>RIGHT(Table1[[#This Row],[SECTOR]],3)</f>
        <v>SSH</v>
      </c>
      <c r="U341" s="356" t="str">
        <f t="shared" si="20"/>
        <v>NAP</v>
      </c>
      <c r="V341" s="356">
        <f>WEEKDAY(Table1[[#This Row],[FLIGHT_DATE]],2)</f>
        <v>5</v>
      </c>
      <c r="W341" s="356">
        <f>Table1[[#This Row],[FLIGHT_DATE]]-Table1[[#This Row],[DATE_BOOKED]]</f>
        <v>91</v>
      </c>
    </row>
    <row r="342" spans="1:23" x14ac:dyDescent="0.35">
      <c r="A342" s="355">
        <v>45681</v>
      </c>
      <c r="B342" s="356" t="s">
        <v>394</v>
      </c>
      <c r="C342" s="198" t="s">
        <v>160</v>
      </c>
      <c r="D342" s="198"/>
      <c r="E342" s="356"/>
      <c r="F342" s="356" t="s">
        <v>54</v>
      </c>
      <c r="G342" s="356" t="s">
        <v>11</v>
      </c>
      <c r="H342" s="2222" t="s">
        <v>445</v>
      </c>
      <c r="I342" s="357" t="s">
        <v>29</v>
      </c>
      <c r="J342" s="355">
        <v>45779</v>
      </c>
      <c r="K342" s="358">
        <v>36</v>
      </c>
      <c r="L342" s="359">
        <v>36</v>
      </c>
      <c r="M342" s="360">
        <v>258</v>
      </c>
      <c r="N342" s="361">
        <v>0</v>
      </c>
      <c r="O342" s="361">
        <v>0</v>
      </c>
      <c r="P342" s="362">
        <f>SUM(Table1[[#This Row],[BASE_FARE]:[SURCHARGES]])*Table1[[#This Row],[SEATS_BOOKED]]</f>
        <v>9288</v>
      </c>
      <c r="Q342" s="349" t="s">
        <v>161</v>
      </c>
      <c r="R342" s="409" t="s">
        <v>384</v>
      </c>
      <c r="S342" s="356" t="str">
        <f>LEFT(Table1[[#This Row],[SECTOR]],3)</f>
        <v>SSH</v>
      </c>
      <c r="T342" s="356" t="str">
        <f>RIGHT(Table1[[#This Row],[SECTOR]],3)</f>
        <v>NAP</v>
      </c>
      <c r="U342" s="356" t="str">
        <f t="shared" si="20"/>
        <v>NAP</v>
      </c>
      <c r="V342" s="356">
        <f>WEEKDAY(Table1[[#This Row],[FLIGHT_DATE]],2)</f>
        <v>5</v>
      </c>
      <c r="W342" s="356">
        <f>Table1[[#This Row],[FLIGHT_DATE]]-Table1[[#This Row],[DATE_BOOKED]]</f>
        <v>98</v>
      </c>
    </row>
    <row r="343" spans="1:23" x14ac:dyDescent="0.35">
      <c r="A343" s="363">
        <v>45682</v>
      </c>
      <c r="B343" s="364" t="s">
        <v>385</v>
      </c>
      <c r="C343" s="198" t="s">
        <v>333</v>
      </c>
      <c r="D343" s="198"/>
      <c r="E343" s="364" t="s">
        <v>449</v>
      </c>
      <c r="F343" s="364" t="s">
        <v>56</v>
      </c>
      <c r="G343" s="364" t="s">
        <v>10</v>
      </c>
      <c r="H343" s="2222" t="s">
        <v>194</v>
      </c>
      <c r="I343" s="365" t="s">
        <v>26</v>
      </c>
      <c r="J343" s="363">
        <v>45759</v>
      </c>
      <c r="K343" s="366">
        <v>5</v>
      </c>
      <c r="L343" s="367">
        <v>5</v>
      </c>
      <c r="M343" s="368">
        <v>175</v>
      </c>
      <c r="N343" s="361">
        <v>0</v>
      </c>
      <c r="O343" s="361">
        <v>0</v>
      </c>
      <c r="P343" s="369">
        <f>SUM(Table1[[#This Row],[BASE_FARE]:[SURCHARGES]])*Table1[[#This Row],[SEATS_BOOKED]]</f>
        <v>875</v>
      </c>
      <c r="Q343" s="269" t="s">
        <v>161</v>
      </c>
      <c r="R343" s="271" t="s">
        <v>335</v>
      </c>
      <c r="S343" s="364" t="str">
        <f>LEFT(Table1[[#This Row],[SECTOR]],3)</f>
        <v>BRI</v>
      </c>
      <c r="T343" s="364" t="str">
        <f>RIGHT(Table1[[#This Row],[SECTOR]],3)</f>
        <v>SSH</v>
      </c>
      <c r="U343" s="364" t="str">
        <f>IF(AND(S343&lt;&gt;"SSH", S343&lt;&gt;"RMF", S343&lt;&gt;"CAI", S343&lt;&gt;"HRG", S343&lt;&gt;"LXR", S343&lt;&gt;"DXB", OR(T343="SSH", T343="RMF", T343="CAI", T343="HRG", T343="LXR", T343="DXB")), S343,
    IF(AND(T343&lt;&gt;"SSH", T343&lt;&gt;"RMF", T343&lt;&gt;"CAI", T343&lt;&gt;"HRG", T343&lt;&gt;"LXR", T343&lt;&gt;"DXB", OR(S343="SSH", S343="RMF", S343="CAI", S343="HRG", S343="LXR", S343="DXB")), T343,
    "VIE"))</f>
        <v>BRI</v>
      </c>
      <c r="V343" s="364">
        <f>WEEKDAY(Table1[[#This Row],[FLIGHT_DATE]],2)</f>
        <v>6</v>
      </c>
      <c r="W343" s="364">
        <f>Table1[[#This Row],[FLIGHT_DATE]]-Table1[[#This Row],[DATE_BOOKED]]</f>
        <v>77</v>
      </c>
    </row>
    <row r="344" spans="1:23" x14ac:dyDescent="0.35">
      <c r="A344" s="363">
        <v>45682</v>
      </c>
      <c r="B344" s="364" t="s">
        <v>385</v>
      </c>
      <c r="C344" s="198" t="s">
        <v>333</v>
      </c>
      <c r="D344" s="198"/>
      <c r="E344" s="364" t="s">
        <v>450</v>
      </c>
      <c r="F344" s="364" t="s">
        <v>54</v>
      </c>
      <c r="G344" s="364" t="s">
        <v>10</v>
      </c>
      <c r="H344" s="2222" t="s">
        <v>447</v>
      </c>
      <c r="I344" s="365" t="s">
        <v>28</v>
      </c>
      <c r="J344" s="363">
        <v>45765</v>
      </c>
      <c r="K344" s="366">
        <v>2</v>
      </c>
      <c r="L344" s="367">
        <v>2</v>
      </c>
      <c r="M344" s="368">
        <v>337.5</v>
      </c>
      <c r="N344" s="361">
        <v>0</v>
      </c>
      <c r="O344" s="361">
        <v>0</v>
      </c>
      <c r="P344" s="369">
        <f>SUM(Table1[[#This Row],[BASE_FARE]:[SURCHARGES]])*Table1[[#This Row],[SEATS_BOOKED]]</f>
        <v>675</v>
      </c>
      <c r="Q344" s="269" t="s">
        <v>161</v>
      </c>
      <c r="R344" s="271" t="s">
        <v>335</v>
      </c>
      <c r="S344" s="364" t="str">
        <f>LEFT(Table1[[#This Row],[SECTOR]],3)</f>
        <v>NAP</v>
      </c>
      <c r="T344" s="364" t="str">
        <f>RIGHT(Table1[[#This Row],[SECTOR]],3)</f>
        <v>SSH</v>
      </c>
      <c r="U344" s="364" t="str">
        <f>IF(AND(S344&lt;&gt;"SSH", S344&lt;&gt;"RMF", S344&lt;&gt;"CAI", S344&lt;&gt;"HRG", S344&lt;&gt;"LXR", S344&lt;&gt;"DXB", OR(T344="SSH", T344="RMF", T344="CAI", T344="HRG", T344="LXR", T344="DXB")), S344,
    IF(AND(T344&lt;&gt;"SSH", T344&lt;&gt;"RMF", T344&lt;&gt;"CAI", T344&lt;&gt;"HRG", T344&lt;&gt;"LXR", T344&lt;&gt;"DXB", OR(S344="SSH", S344="RMF", S344="CAI", S344="HRG", S344="LXR", S344="DXB")), T344,
    "VIE"))</f>
        <v>NAP</v>
      </c>
      <c r="V344" s="364">
        <f>WEEKDAY(Table1[[#This Row],[FLIGHT_DATE]],2)</f>
        <v>5</v>
      </c>
      <c r="W344" s="364">
        <f>Table1[[#This Row],[FLIGHT_DATE]]-Table1[[#This Row],[DATE_BOOKED]]</f>
        <v>83</v>
      </c>
    </row>
    <row r="345" spans="1:23" x14ac:dyDescent="0.35">
      <c r="A345" s="363">
        <v>45682</v>
      </c>
      <c r="B345" s="364" t="s">
        <v>385</v>
      </c>
      <c r="C345" s="198" t="s">
        <v>333</v>
      </c>
      <c r="D345" s="198"/>
      <c r="E345" s="364" t="s">
        <v>450</v>
      </c>
      <c r="F345" s="364" t="s">
        <v>54</v>
      </c>
      <c r="G345" s="364" t="s">
        <v>11</v>
      </c>
      <c r="H345" s="2222" t="s">
        <v>193</v>
      </c>
      <c r="I345" s="365" t="s">
        <v>29</v>
      </c>
      <c r="J345" s="363">
        <v>45774</v>
      </c>
      <c r="K345" s="366">
        <v>2</v>
      </c>
      <c r="L345" s="367">
        <v>2</v>
      </c>
      <c r="M345" s="368">
        <v>337.5</v>
      </c>
      <c r="N345" s="361">
        <v>0</v>
      </c>
      <c r="O345" s="361">
        <v>0</v>
      </c>
      <c r="P345" s="369">
        <f>SUM(Table1[[#This Row],[BASE_FARE]:[SURCHARGES]])*Table1[[#This Row],[SEATS_BOOKED]]</f>
        <v>675</v>
      </c>
      <c r="Q345" s="269" t="s">
        <v>161</v>
      </c>
      <c r="R345" s="271" t="s">
        <v>335</v>
      </c>
      <c r="S345" s="364" t="str">
        <f>LEFT(Table1[[#This Row],[SECTOR]],3)</f>
        <v>SSH</v>
      </c>
      <c r="T345" s="364" t="str">
        <f>RIGHT(Table1[[#This Row],[SECTOR]],3)</f>
        <v>NAP</v>
      </c>
      <c r="U345" s="364" t="str">
        <f>IF(AND(S345&lt;&gt;"SSH", S345&lt;&gt;"RMF", S345&lt;&gt;"CAI", S345&lt;&gt;"HRG", S345&lt;&gt;"LXR", S345&lt;&gt;"DXB", OR(T345="SSH", T345="RMF", T345="CAI", T345="HRG", T345="LXR", T345="DXB")), S345,
    IF(AND(T345&lt;&gt;"SSH", T345&lt;&gt;"RMF", T345&lt;&gt;"CAI", T345&lt;&gt;"HRG", T345&lt;&gt;"LXR", T345&lt;&gt;"DXB", OR(S345="SSH", S345="RMF", S345="CAI", S345="HRG", S345="LXR", S345="DXB")), T345,
    "VIE"))</f>
        <v>NAP</v>
      </c>
      <c r="V345" s="364">
        <f>WEEKDAY(Table1[[#This Row],[FLIGHT_DATE]],2)</f>
        <v>7</v>
      </c>
      <c r="W345" s="364">
        <f>Table1[[#This Row],[FLIGHT_DATE]]-Table1[[#This Row],[DATE_BOOKED]]</f>
        <v>92</v>
      </c>
    </row>
    <row r="346" spans="1:23" x14ac:dyDescent="0.35">
      <c r="A346" s="363">
        <v>45683</v>
      </c>
      <c r="B346" s="364" t="s">
        <v>385</v>
      </c>
      <c r="C346" s="198" t="s">
        <v>333</v>
      </c>
      <c r="D346" s="198"/>
      <c r="E346" s="3522" t="s">
        <v>451</v>
      </c>
      <c r="F346" s="364" t="s">
        <v>56</v>
      </c>
      <c r="G346" s="364" t="s">
        <v>10</v>
      </c>
      <c r="H346" s="2222" t="s">
        <v>191</v>
      </c>
      <c r="I346" s="365" t="s">
        <v>162</v>
      </c>
      <c r="J346" s="363">
        <v>45765</v>
      </c>
      <c r="K346" s="366">
        <v>2</v>
      </c>
      <c r="L346" s="367">
        <v>2</v>
      </c>
      <c r="M346" s="368">
        <v>150</v>
      </c>
      <c r="N346" s="361">
        <v>0</v>
      </c>
      <c r="O346" s="361">
        <v>0</v>
      </c>
      <c r="P346" s="369">
        <f>SUM(Table1[[#This Row],[BASE_FARE]:[SURCHARGES]])*Table1[[#This Row],[SEATS_BOOKED]]</f>
        <v>300</v>
      </c>
      <c r="Q346" s="269" t="s">
        <v>161</v>
      </c>
      <c r="R346" s="271" t="s">
        <v>335</v>
      </c>
      <c r="S346" s="364" t="str">
        <f>LEFT(Table1[[#This Row],[SECTOR]],3)</f>
        <v>SSH</v>
      </c>
      <c r="T346" s="364" t="str">
        <f>RIGHT(Table1[[#This Row],[SECTOR]],3)</f>
        <v>MXP</v>
      </c>
      <c r="U346" s="364" t="str">
        <f>IF(AND(S346&lt;&gt;"SSH", S346&lt;&gt;"RMF", S346&lt;&gt;"CAI", S346&lt;&gt;"HRG", S346&lt;&gt;"LXR", S346&lt;&gt;"DXB", OR(T346="SSH", T346="RMF", T346="CAI", T346="HRG", T346="LXR", T346="DXB")), S346,
    IF(AND(T346&lt;&gt;"SSH", T346&lt;&gt;"RMF", T346&lt;&gt;"CAI", T346&lt;&gt;"HRG", T346&lt;&gt;"LXR", T346&lt;&gt;"DXB", OR(S346="SSH", S346="RMF", S346="CAI", S346="HRG", S346="LXR", S346="DXB")), T346,
    "VIE"))</f>
        <v>MXP</v>
      </c>
      <c r="V346" s="364">
        <f>WEEKDAY(Table1[[#This Row],[FLIGHT_DATE]],2)</f>
        <v>5</v>
      </c>
      <c r="W346" s="364">
        <f>Table1[[#This Row],[FLIGHT_DATE]]-Table1[[#This Row],[DATE_BOOKED]]</f>
        <v>82</v>
      </c>
    </row>
    <row r="347" spans="1:23" x14ac:dyDescent="0.35">
      <c r="A347" s="370">
        <v>45681</v>
      </c>
      <c r="B347" s="371" t="s">
        <v>390</v>
      </c>
      <c r="C347" s="198" t="s">
        <v>333</v>
      </c>
      <c r="D347" s="198"/>
      <c r="E347" s="371" t="s">
        <v>452</v>
      </c>
      <c r="F347" s="364" t="s">
        <v>56</v>
      </c>
      <c r="G347" s="372" t="s">
        <v>10</v>
      </c>
      <c r="H347" s="2222" t="s">
        <v>191</v>
      </c>
      <c r="I347" s="372" t="s">
        <v>162</v>
      </c>
      <c r="J347" s="370">
        <v>45772</v>
      </c>
      <c r="K347" s="373">
        <v>1</v>
      </c>
      <c r="L347" s="373">
        <v>1</v>
      </c>
      <c r="M347" s="374">
        <v>325</v>
      </c>
      <c r="N347" s="374">
        <v>38.99</v>
      </c>
      <c r="O347" s="374">
        <v>40</v>
      </c>
      <c r="P347" s="375">
        <f>SUM(Table1[[#This Row],[BASE_FARE]:[SURCHARGES]])*Table1[[#This Row],[SEATS_BOOKED]]</f>
        <v>403.99</v>
      </c>
      <c r="Q347" s="269" t="s">
        <v>161</v>
      </c>
      <c r="R347" s="271" t="s">
        <v>335</v>
      </c>
      <c r="S347" s="371" t="str">
        <f>LEFT(Table1[[#This Row],[SECTOR]],3)</f>
        <v>SSH</v>
      </c>
      <c r="T347" s="371" t="str">
        <f>RIGHT(Table1[[#This Row],[SECTOR]],3)</f>
        <v>MXP</v>
      </c>
      <c r="U347" s="371" t="str">
        <f t="shared" ref="U347:U358" si="21">IF(AND(S347&lt;&gt;"SSH", S347&lt;&gt;"RMF", S347&lt;&gt;"CAI", S347&lt;&gt;"HRG", S347&lt;&gt;"LXR", S347&lt;&gt;"DXB", OR(T347="SSH", T347="RMF", T347="CAI", T347="HRG", T347="LXR", T347="DXB")), S347,
    IF(AND(T347&lt;&gt;"SSH", T347&lt;&gt;"RMF", T347&lt;&gt;"CAI", T347&lt;&gt;"HRG", T347&lt;&gt;"LXR", T347&lt;&gt;"DXB", OR(S347="SSH", S347="RMF", S347="CAI", S347="HRG", S347="LXR", S347="DXB")), T347,
    "VIE"))</f>
        <v>MXP</v>
      </c>
      <c r="V347" s="371">
        <f>WEEKDAY(Table1[[#This Row],[FLIGHT_DATE]],2)</f>
        <v>5</v>
      </c>
      <c r="W347" s="371">
        <f>Table1[[#This Row],[FLIGHT_DATE]]-Table1[[#This Row],[DATE_BOOKED]]</f>
        <v>91</v>
      </c>
    </row>
    <row r="348" spans="1:23" x14ac:dyDescent="0.35">
      <c r="A348" s="370">
        <v>45681</v>
      </c>
      <c r="B348" s="371" t="s">
        <v>390</v>
      </c>
      <c r="C348" s="198" t="s">
        <v>333</v>
      </c>
      <c r="D348" s="198"/>
      <c r="E348" s="371" t="s">
        <v>453</v>
      </c>
      <c r="F348" s="364" t="s">
        <v>54</v>
      </c>
      <c r="G348" s="372" t="s">
        <v>10</v>
      </c>
      <c r="H348" s="2222" t="s">
        <v>194</v>
      </c>
      <c r="I348" s="372" t="s">
        <v>26</v>
      </c>
      <c r="J348" s="370">
        <v>45759</v>
      </c>
      <c r="K348" s="373">
        <v>1</v>
      </c>
      <c r="L348" s="373">
        <v>1</v>
      </c>
      <c r="M348" s="374">
        <v>175</v>
      </c>
      <c r="N348" s="374">
        <v>19.420000000000002</v>
      </c>
      <c r="O348" s="374">
        <v>30</v>
      </c>
      <c r="P348" s="375">
        <f>SUM(Table1[[#This Row],[BASE_FARE]:[SURCHARGES]])*Table1[[#This Row],[SEATS_BOOKED]]</f>
        <v>224.42000000000002</v>
      </c>
      <c r="Q348" s="269" t="s">
        <v>161</v>
      </c>
      <c r="R348" s="271" t="s">
        <v>335</v>
      </c>
      <c r="S348" s="371" t="str">
        <f>LEFT(Table1[[#This Row],[SECTOR]],3)</f>
        <v>BRI</v>
      </c>
      <c r="T348" s="371" t="str">
        <f>RIGHT(Table1[[#This Row],[SECTOR]],3)</f>
        <v>SSH</v>
      </c>
      <c r="U348" s="371" t="str">
        <f t="shared" si="21"/>
        <v>BRI</v>
      </c>
      <c r="V348" s="371">
        <f>WEEKDAY(Table1[[#This Row],[FLIGHT_DATE]],2)</f>
        <v>6</v>
      </c>
      <c r="W348" s="371">
        <f>Table1[[#This Row],[FLIGHT_DATE]]-Table1[[#This Row],[DATE_BOOKED]]</f>
        <v>78</v>
      </c>
    </row>
    <row r="349" spans="1:23" x14ac:dyDescent="0.35">
      <c r="A349" s="370">
        <v>45681</v>
      </c>
      <c r="B349" s="371" t="s">
        <v>390</v>
      </c>
      <c r="C349" s="198" t="s">
        <v>333</v>
      </c>
      <c r="D349" s="198"/>
      <c r="E349" s="371" t="s">
        <v>453</v>
      </c>
      <c r="F349" s="364" t="s">
        <v>54</v>
      </c>
      <c r="G349" s="372" t="s">
        <v>11</v>
      </c>
      <c r="H349" s="2222" t="s">
        <v>88</v>
      </c>
      <c r="I349" s="372" t="s">
        <v>27</v>
      </c>
      <c r="J349" s="370">
        <v>45766</v>
      </c>
      <c r="K349" s="373">
        <v>1</v>
      </c>
      <c r="L349" s="373">
        <v>1</v>
      </c>
      <c r="M349" s="374">
        <v>175</v>
      </c>
      <c r="N349" s="374">
        <v>39.03</v>
      </c>
      <c r="O349" s="374">
        <v>30</v>
      </c>
      <c r="P349" s="375">
        <f>SUM(Table1[[#This Row],[BASE_FARE]:[SURCHARGES]])*Table1[[#This Row],[SEATS_BOOKED]]</f>
        <v>244.03</v>
      </c>
      <c r="Q349" s="269" t="s">
        <v>161</v>
      </c>
      <c r="R349" s="271" t="s">
        <v>335</v>
      </c>
      <c r="S349" s="371" t="str">
        <f>LEFT(Table1[[#This Row],[SECTOR]],3)</f>
        <v>SSH</v>
      </c>
      <c r="T349" s="371" t="str">
        <f>RIGHT(Table1[[#This Row],[SECTOR]],3)</f>
        <v>BRI</v>
      </c>
      <c r="U349" s="371" t="str">
        <f t="shared" si="21"/>
        <v>BRI</v>
      </c>
      <c r="V349" s="371">
        <f>WEEKDAY(Table1[[#This Row],[FLIGHT_DATE]],2)</f>
        <v>6</v>
      </c>
      <c r="W349" s="371">
        <f>Table1[[#This Row],[FLIGHT_DATE]]-Table1[[#This Row],[DATE_BOOKED]]</f>
        <v>85</v>
      </c>
    </row>
    <row r="350" spans="1:23" x14ac:dyDescent="0.35">
      <c r="A350" s="370">
        <v>45681</v>
      </c>
      <c r="B350" s="371" t="s">
        <v>390</v>
      </c>
      <c r="C350" s="198" t="s">
        <v>333</v>
      </c>
      <c r="D350" s="198"/>
      <c r="E350" s="371" t="s">
        <v>454</v>
      </c>
      <c r="F350" s="364" t="s">
        <v>54</v>
      </c>
      <c r="G350" s="372" t="s">
        <v>10</v>
      </c>
      <c r="H350" s="2222" t="s">
        <v>194</v>
      </c>
      <c r="I350" s="372" t="s">
        <v>26</v>
      </c>
      <c r="J350" s="370">
        <v>45759</v>
      </c>
      <c r="K350" s="373">
        <v>1</v>
      </c>
      <c r="L350" s="373">
        <v>1</v>
      </c>
      <c r="M350" s="374">
        <v>175</v>
      </c>
      <c r="N350" s="374">
        <v>19.420000000000002</v>
      </c>
      <c r="O350" s="374">
        <v>30</v>
      </c>
      <c r="P350" s="375">
        <f>SUM(Table1[[#This Row],[BASE_FARE]:[SURCHARGES]])*Table1[[#This Row],[SEATS_BOOKED]]</f>
        <v>224.42000000000002</v>
      </c>
      <c r="Q350" s="269" t="s">
        <v>161</v>
      </c>
      <c r="R350" s="271" t="s">
        <v>335</v>
      </c>
      <c r="S350" s="371" t="str">
        <f>LEFT(Table1[[#This Row],[SECTOR]],3)</f>
        <v>BRI</v>
      </c>
      <c r="T350" s="371" t="str">
        <f>RIGHT(Table1[[#This Row],[SECTOR]],3)</f>
        <v>SSH</v>
      </c>
      <c r="U350" s="371" t="str">
        <f t="shared" si="21"/>
        <v>BRI</v>
      </c>
      <c r="V350" s="371">
        <f>WEEKDAY(Table1[[#This Row],[FLIGHT_DATE]],2)</f>
        <v>6</v>
      </c>
      <c r="W350" s="371">
        <f>Table1[[#This Row],[FLIGHT_DATE]]-Table1[[#This Row],[DATE_BOOKED]]</f>
        <v>78</v>
      </c>
    </row>
    <row r="351" spans="1:23" x14ac:dyDescent="0.35">
      <c r="A351" s="370">
        <v>45681</v>
      </c>
      <c r="B351" s="371" t="s">
        <v>390</v>
      </c>
      <c r="C351" s="198" t="s">
        <v>333</v>
      </c>
      <c r="D351" s="198"/>
      <c r="E351" s="371" t="s">
        <v>454</v>
      </c>
      <c r="F351" s="364" t="s">
        <v>54</v>
      </c>
      <c r="G351" s="372" t="s">
        <v>11</v>
      </c>
      <c r="H351" s="2222" t="s">
        <v>88</v>
      </c>
      <c r="I351" s="372" t="s">
        <v>27</v>
      </c>
      <c r="J351" s="370">
        <v>45766</v>
      </c>
      <c r="K351" s="373">
        <v>1</v>
      </c>
      <c r="L351" s="373">
        <v>1</v>
      </c>
      <c r="M351" s="374">
        <v>175</v>
      </c>
      <c r="N351" s="374">
        <v>39.03</v>
      </c>
      <c r="O351" s="374">
        <v>30</v>
      </c>
      <c r="P351" s="375">
        <f>SUM(Table1[[#This Row],[BASE_FARE]:[SURCHARGES]])*Table1[[#This Row],[SEATS_BOOKED]]</f>
        <v>244.03</v>
      </c>
      <c r="Q351" s="269" t="s">
        <v>161</v>
      </c>
      <c r="R351" s="271" t="s">
        <v>335</v>
      </c>
      <c r="S351" s="371" t="str">
        <f>LEFT(Table1[[#This Row],[SECTOR]],3)</f>
        <v>SSH</v>
      </c>
      <c r="T351" s="371" t="str">
        <f>RIGHT(Table1[[#This Row],[SECTOR]],3)</f>
        <v>BRI</v>
      </c>
      <c r="U351" s="371" t="str">
        <f t="shared" si="21"/>
        <v>BRI</v>
      </c>
      <c r="V351" s="371">
        <f>WEEKDAY(Table1[[#This Row],[FLIGHT_DATE]],2)</f>
        <v>6</v>
      </c>
      <c r="W351" s="371">
        <f>Table1[[#This Row],[FLIGHT_DATE]]-Table1[[#This Row],[DATE_BOOKED]]</f>
        <v>85</v>
      </c>
    </row>
    <row r="352" spans="1:23" x14ac:dyDescent="0.35">
      <c r="A352" s="370">
        <v>45681</v>
      </c>
      <c r="B352" s="371" t="s">
        <v>390</v>
      </c>
      <c r="C352" s="198" t="s">
        <v>333</v>
      </c>
      <c r="D352" s="198"/>
      <c r="E352" s="371" t="s">
        <v>455</v>
      </c>
      <c r="F352" s="364" t="s">
        <v>54</v>
      </c>
      <c r="G352" s="372" t="s">
        <v>10</v>
      </c>
      <c r="H352" s="2222" t="s">
        <v>194</v>
      </c>
      <c r="I352" s="372" t="s">
        <v>26</v>
      </c>
      <c r="J352" s="370">
        <v>45759</v>
      </c>
      <c r="K352" s="373">
        <v>1</v>
      </c>
      <c r="L352" s="373">
        <v>1</v>
      </c>
      <c r="M352" s="374">
        <v>175</v>
      </c>
      <c r="N352" s="374">
        <v>19.420000000000002</v>
      </c>
      <c r="O352" s="374">
        <v>30</v>
      </c>
      <c r="P352" s="375">
        <f>SUM(Table1[[#This Row],[BASE_FARE]:[SURCHARGES]])*Table1[[#This Row],[SEATS_BOOKED]]</f>
        <v>224.42000000000002</v>
      </c>
      <c r="Q352" s="269" t="s">
        <v>161</v>
      </c>
      <c r="R352" s="271" t="s">
        <v>335</v>
      </c>
      <c r="S352" s="371" t="str">
        <f>LEFT(Table1[[#This Row],[SECTOR]],3)</f>
        <v>BRI</v>
      </c>
      <c r="T352" s="371" t="str">
        <f>RIGHT(Table1[[#This Row],[SECTOR]],3)</f>
        <v>SSH</v>
      </c>
      <c r="U352" s="371" t="str">
        <f t="shared" si="21"/>
        <v>BRI</v>
      </c>
      <c r="V352" s="371">
        <f>WEEKDAY(Table1[[#This Row],[FLIGHT_DATE]],2)</f>
        <v>6</v>
      </c>
      <c r="W352" s="371">
        <f>Table1[[#This Row],[FLIGHT_DATE]]-Table1[[#This Row],[DATE_BOOKED]]</f>
        <v>78</v>
      </c>
    </row>
    <row r="353" spans="1:23" x14ac:dyDescent="0.35">
      <c r="A353" s="370">
        <v>45681</v>
      </c>
      <c r="B353" s="371" t="s">
        <v>390</v>
      </c>
      <c r="C353" s="198" t="s">
        <v>333</v>
      </c>
      <c r="D353" s="198"/>
      <c r="E353" s="371" t="s">
        <v>455</v>
      </c>
      <c r="F353" s="364" t="s">
        <v>54</v>
      </c>
      <c r="G353" s="372" t="s">
        <v>11</v>
      </c>
      <c r="H353" s="2222" t="s">
        <v>88</v>
      </c>
      <c r="I353" s="372" t="s">
        <v>27</v>
      </c>
      <c r="J353" s="370">
        <v>45766</v>
      </c>
      <c r="K353" s="373">
        <v>1</v>
      </c>
      <c r="L353" s="373">
        <v>1</v>
      </c>
      <c r="M353" s="374">
        <v>175</v>
      </c>
      <c r="N353" s="374">
        <v>39.03</v>
      </c>
      <c r="O353" s="374">
        <v>30</v>
      </c>
      <c r="P353" s="375">
        <f>SUM(Table1[[#This Row],[BASE_FARE]:[SURCHARGES]])*Table1[[#This Row],[SEATS_BOOKED]]</f>
        <v>244.03</v>
      </c>
      <c r="Q353" s="269" t="s">
        <v>161</v>
      </c>
      <c r="R353" s="271" t="s">
        <v>335</v>
      </c>
      <c r="S353" s="371" t="str">
        <f>LEFT(Table1[[#This Row],[SECTOR]],3)</f>
        <v>SSH</v>
      </c>
      <c r="T353" s="371" t="str">
        <f>RIGHT(Table1[[#This Row],[SECTOR]],3)</f>
        <v>BRI</v>
      </c>
      <c r="U353" s="371" t="str">
        <f t="shared" si="21"/>
        <v>BRI</v>
      </c>
      <c r="V353" s="371">
        <f>WEEKDAY(Table1[[#This Row],[FLIGHT_DATE]],2)</f>
        <v>6</v>
      </c>
      <c r="W353" s="371">
        <f>Table1[[#This Row],[FLIGHT_DATE]]-Table1[[#This Row],[DATE_BOOKED]]</f>
        <v>85</v>
      </c>
    </row>
    <row r="354" spans="1:23" x14ac:dyDescent="0.35">
      <c r="A354" s="370">
        <v>45681</v>
      </c>
      <c r="B354" s="371" t="s">
        <v>390</v>
      </c>
      <c r="C354" s="198" t="s">
        <v>333</v>
      </c>
      <c r="D354" s="198"/>
      <c r="E354" s="371" t="s">
        <v>453</v>
      </c>
      <c r="F354" s="364" t="s">
        <v>54</v>
      </c>
      <c r="G354" s="372" t="s">
        <v>10</v>
      </c>
      <c r="H354" s="2222" t="s">
        <v>194</v>
      </c>
      <c r="I354" s="372" t="s">
        <v>26</v>
      </c>
      <c r="J354" s="370">
        <v>45759</v>
      </c>
      <c r="K354" s="373">
        <v>1</v>
      </c>
      <c r="L354" s="373">
        <v>1</v>
      </c>
      <c r="M354" s="374">
        <v>175</v>
      </c>
      <c r="N354" s="374">
        <v>19.420000000000002</v>
      </c>
      <c r="O354" s="374">
        <v>30</v>
      </c>
      <c r="P354" s="375">
        <f>SUM(Table1[[#This Row],[BASE_FARE]:[SURCHARGES]])*Table1[[#This Row],[SEATS_BOOKED]]</f>
        <v>224.42000000000002</v>
      </c>
      <c r="Q354" s="269" t="s">
        <v>161</v>
      </c>
      <c r="R354" s="271" t="s">
        <v>335</v>
      </c>
      <c r="S354" s="371" t="str">
        <f>LEFT(Table1[[#This Row],[SECTOR]],3)</f>
        <v>BRI</v>
      </c>
      <c r="T354" s="371" t="str">
        <f>RIGHT(Table1[[#This Row],[SECTOR]],3)</f>
        <v>SSH</v>
      </c>
      <c r="U354" s="371" t="str">
        <f t="shared" si="21"/>
        <v>BRI</v>
      </c>
      <c r="V354" s="371">
        <f>WEEKDAY(Table1[[#This Row],[FLIGHT_DATE]],2)</f>
        <v>6</v>
      </c>
      <c r="W354" s="371">
        <f>Table1[[#This Row],[FLIGHT_DATE]]-Table1[[#This Row],[DATE_BOOKED]]</f>
        <v>78</v>
      </c>
    </row>
    <row r="355" spans="1:23" x14ac:dyDescent="0.35">
      <c r="A355" s="370">
        <v>45681</v>
      </c>
      <c r="B355" s="371" t="s">
        <v>390</v>
      </c>
      <c r="C355" s="198" t="s">
        <v>333</v>
      </c>
      <c r="D355" s="198"/>
      <c r="E355" s="371" t="s">
        <v>453</v>
      </c>
      <c r="F355" s="364" t="s">
        <v>54</v>
      </c>
      <c r="G355" s="372" t="s">
        <v>11</v>
      </c>
      <c r="H355" s="2222" t="s">
        <v>88</v>
      </c>
      <c r="I355" s="372" t="s">
        <v>27</v>
      </c>
      <c r="J355" s="370">
        <v>45766</v>
      </c>
      <c r="K355" s="373">
        <v>1</v>
      </c>
      <c r="L355" s="373">
        <v>1</v>
      </c>
      <c r="M355" s="374">
        <v>175</v>
      </c>
      <c r="N355" s="374">
        <v>39.03</v>
      </c>
      <c r="O355" s="374">
        <v>30</v>
      </c>
      <c r="P355" s="375">
        <f>SUM(Table1[[#This Row],[BASE_FARE]:[SURCHARGES]])*Table1[[#This Row],[SEATS_BOOKED]]</f>
        <v>244.03</v>
      </c>
      <c r="Q355" s="269" t="s">
        <v>161</v>
      </c>
      <c r="R355" s="271" t="s">
        <v>335</v>
      </c>
      <c r="S355" s="371" t="str">
        <f>LEFT(Table1[[#This Row],[SECTOR]],3)</f>
        <v>SSH</v>
      </c>
      <c r="T355" s="371" t="str">
        <f>RIGHT(Table1[[#This Row],[SECTOR]],3)</f>
        <v>BRI</v>
      </c>
      <c r="U355" s="371" t="str">
        <f t="shared" si="21"/>
        <v>BRI</v>
      </c>
      <c r="V355" s="371">
        <f>WEEKDAY(Table1[[#This Row],[FLIGHT_DATE]],2)</f>
        <v>6</v>
      </c>
      <c r="W355" s="371">
        <f>Table1[[#This Row],[FLIGHT_DATE]]-Table1[[#This Row],[DATE_BOOKED]]</f>
        <v>85</v>
      </c>
    </row>
    <row r="356" spans="1:23" x14ac:dyDescent="0.35">
      <c r="A356" s="370">
        <v>45681</v>
      </c>
      <c r="B356" s="371" t="s">
        <v>390</v>
      </c>
      <c r="C356" s="198" t="s">
        <v>333</v>
      </c>
      <c r="D356" s="198"/>
      <c r="E356" s="371" t="s">
        <v>453</v>
      </c>
      <c r="F356" s="364" t="s">
        <v>54</v>
      </c>
      <c r="G356" s="372" t="s">
        <v>10</v>
      </c>
      <c r="H356" s="2222" t="s">
        <v>194</v>
      </c>
      <c r="I356" s="372" t="s">
        <v>26</v>
      </c>
      <c r="J356" s="370">
        <v>45759</v>
      </c>
      <c r="K356" s="373">
        <v>1</v>
      </c>
      <c r="L356" s="373">
        <v>1</v>
      </c>
      <c r="M356" s="374">
        <v>175</v>
      </c>
      <c r="N356" s="374">
        <v>19.420000000000002</v>
      </c>
      <c r="O356" s="374">
        <v>30</v>
      </c>
      <c r="P356" s="375">
        <f>SUM(Table1[[#This Row],[BASE_FARE]:[SURCHARGES]])*Table1[[#This Row],[SEATS_BOOKED]]</f>
        <v>224.42000000000002</v>
      </c>
      <c r="Q356" s="269" t="s">
        <v>161</v>
      </c>
      <c r="R356" s="271" t="s">
        <v>335</v>
      </c>
      <c r="S356" s="371" t="str">
        <f>LEFT(Table1[[#This Row],[SECTOR]],3)</f>
        <v>BRI</v>
      </c>
      <c r="T356" s="371" t="str">
        <f>RIGHT(Table1[[#This Row],[SECTOR]],3)</f>
        <v>SSH</v>
      </c>
      <c r="U356" s="371" t="str">
        <f t="shared" si="21"/>
        <v>BRI</v>
      </c>
      <c r="V356" s="371">
        <f>WEEKDAY(Table1[[#This Row],[FLIGHT_DATE]],2)</f>
        <v>6</v>
      </c>
      <c r="W356" s="371">
        <f>Table1[[#This Row],[FLIGHT_DATE]]-Table1[[#This Row],[DATE_BOOKED]]</f>
        <v>78</v>
      </c>
    </row>
    <row r="357" spans="1:23" x14ac:dyDescent="0.35">
      <c r="A357" s="370">
        <v>45681</v>
      </c>
      <c r="B357" s="371" t="s">
        <v>390</v>
      </c>
      <c r="C357" s="198" t="s">
        <v>333</v>
      </c>
      <c r="D357" s="198"/>
      <c r="E357" s="371" t="s">
        <v>453</v>
      </c>
      <c r="F357" s="364" t="s">
        <v>54</v>
      </c>
      <c r="G357" s="372" t="s">
        <v>11</v>
      </c>
      <c r="H357" s="2222" t="s">
        <v>88</v>
      </c>
      <c r="I357" s="372" t="s">
        <v>27</v>
      </c>
      <c r="J357" s="370">
        <v>45766</v>
      </c>
      <c r="K357" s="373">
        <v>1</v>
      </c>
      <c r="L357" s="373">
        <v>1</v>
      </c>
      <c r="M357" s="374">
        <v>175</v>
      </c>
      <c r="N357" s="374">
        <v>39.03</v>
      </c>
      <c r="O357" s="374">
        <v>30</v>
      </c>
      <c r="P357" s="375">
        <f>SUM(Table1[[#This Row],[BASE_FARE]:[SURCHARGES]])*Table1[[#This Row],[SEATS_BOOKED]]</f>
        <v>244.03</v>
      </c>
      <c r="Q357" s="269" t="s">
        <v>161</v>
      </c>
      <c r="R357" s="271" t="s">
        <v>335</v>
      </c>
      <c r="S357" s="371" t="str">
        <f>LEFT(Table1[[#This Row],[SECTOR]],3)</f>
        <v>SSH</v>
      </c>
      <c r="T357" s="371" t="str">
        <f>RIGHT(Table1[[#This Row],[SECTOR]],3)</f>
        <v>BRI</v>
      </c>
      <c r="U357" s="371" t="str">
        <f t="shared" si="21"/>
        <v>BRI</v>
      </c>
      <c r="V357" s="371">
        <f>WEEKDAY(Table1[[#This Row],[FLIGHT_DATE]],2)</f>
        <v>6</v>
      </c>
      <c r="W357" s="371">
        <f>Table1[[#This Row],[FLIGHT_DATE]]-Table1[[#This Row],[DATE_BOOKED]]</f>
        <v>85</v>
      </c>
    </row>
    <row r="358" spans="1:23" x14ac:dyDescent="0.35">
      <c r="A358" s="370">
        <v>45681</v>
      </c>
      <c r="B358" s="371" t="s">
        <v>390</v>
      </c>
      <c r="C358" s="198" t="s">
        <v>333</v>
      </c>
      <c r="D358" s="198"/>
      <c r="E358" s="371" t="s">
        <v>452</v>
      </c>
      <c r="F358" s="364" t="s">
        <v>56</v>
      </c>
      <c r="G358" s="372" t="s">
        <v>10</v>
      </c>
      <c r="H358" s="2222" t="s">
        <v>191</v>
      </c>
      <c r="I358" s="372" t="s">
        <v>162</v>
      </c>
      <c r="J358" s="370">
        <v>45772</v>
      </c>
      <c r="K358" s="373">
        <v>1</v>
      </c>
      <c r="L358" s="373">
        <v>1</v>
      </c>
      <c r="M358" s="374">
        <v>325</v>
      </c>
      <c r="N358" s="374">
        <v>38.99</v>
      </c>
      <c r="O358" s="374">
        <v>40</v>
      </c>
      <c r="P358" s="375">
        <f>SUM(Table1[[#This Row],[BASE_FARE]:[SURCHARGES]])*Table1[[#This Row],[SEATS_BOOKED]]</f>
        <v>403.99</v>
      </c>
      <c r="Q358" s="269" t="s">
        <v>161</v>
      </c>
      <c r="R358" s="271" t="s">
        <v>335</v>
      </c>
      <c r="S358" s="371" t="str">
        <f>LEFT(Table1[[#This Row],[SECTOR]],3)</f>
        <v>SSH</v>
      </c>
      <c r="T358" s="371" t="str">
        <f>RIGHT(Table1[[#This Row],[SECTOR]],3)</f>
        <v>MXP</v>
      </c>
      <c r="U358" s="371" t="str">
        <f t="shared" si="21"/>
        <v>MXP</v>
      </c>
      <c r="V358" s="371">
        <f>WEEKDAY(Table1[[#This Row],[FLIGHT_DATE]],2)</f>
        <v>5</v>
      </c>
      <c r="W358" s="371">
        <f>Table1[[#This Row],[FLIGHT_DATE]]-Table1[[#This Row],[DATE_BOOKED]]</f>
        <v>91</v>
      </c>
    </row>
    <row r="359" spans="1:23" x14ac:dyDescent="0.35">
      <c r="A359" s="376">
        <v>45684</v>
      </c>
      <c r="B359" s="377" t="s">
        <v>332</v>
      </c>
      <c r="C359" s="198" t="s">
        <v>333</v>
      </c>
      <c r="D359" s="198"/>
      <c r="E359" s="377"/>
      <c r="F359" s="377" t="s">
        <v>56</v>
      </c>
      <c r="G359" s="377" t="s">
        <v>10</v>
      </c>
      <c r="H359" s="2222" t="s">
        <v>193</v>
      </c>
      <c r="I359" s="378" t="s">
        <v>29</v>
      </c>
      <c r="J359" s="376">
        <v>45774</v>
      </c>
      <c r="K359" s="379">
        <v>2</v>
      </c>
      <c r="L359" s="380">
        <v>2</v>
      </c>
      <c r="M359" s="381">
        <v>325</v>
      </c>
      <c r="N359" s="382">
        <v>0</v>
      </c>
      <c r="O359" s="382">
        <v>0</v>
      </c>
      <c r="P359" s="383">
        <f>SUM(Table1[[#This Row],[BASE_FARE]:[SURCHARGES]])*Table1[[#This Row],[SEATS_BOOKED]]</f>
        <v>650</v>
      </c>
      <c r="Q359" s="382" t="s">
        <v>161</v>
      </c>
      <c r="R359" s="271" t="s">
        <v>335</v>
      </c>
      <c r="S359" s="377" t="str">
        <f>LEFT(Table1[[#This Row],[SECTOR]],3)</f>
        <v>SSH</v>
      </c>
      <c r="T359" s="377" t="str">
        <f>RIGHT(Table1[[#This Row],[SECTOR]],3)</f>
        <v>NAP</v>
      </c>
      <c r="U359" s="377" t="str">
        <f t="shared" ref="U359:U374" si="22">IF(AND(S359&lt;&gt;"SSH", S359&lt;&gt;"RMF", S359&lt;&gt;"CAI", S359&lt;&gt;"HRG", S359&lt;&gt;"LXR", S359&lt;&gt;"DXB", OR(T359="SSH", T359="RMF", T359="CAI", T359="HRG", T359="LXR", T359="DXB")), S359,
    IF(AND(T359&lt;&gt;"SSH", T359&lt;&gt;"RMF", T359&lt;&gt;"CAI", T359&lt;&gt;"HRG", T359&lt;&gt;"LXR", T359&lt;&gt;"DXB", OR(S359="SSH", S359="RMF", S359="CAI", S359="HRG", S359="LXR", S359="DXB")), T359,
    "VIE"))</f>
        <v>NAP</v>
      </c>
      <c r="V359" s="377">
        <f>WEEKDAY(Table1[[#This Row],[FLIGHT_DATE]],2)</f>
        <v>7</v>
      </c>
      <c r="W359" s="377">
        <f>Table1[[#This Row],[FLIGHT_DATE]]-Table1[[#This Row],[DATE_BOOKED]]</f>
        <v>90</v>
      </c>
    </row>
    <row r="360" spans="1:23" x14ac:dyDescent="0.35">
      <c r="A360" s="376">
        <v>45684</v>
      </c>
      <c r="B360" s="377" t="s">
        <v>332</v>
      </c>
      <c r="C360" s="198" t="s">
        <v>333</v>
      </c>
      <c r="D360" s="198"/>
      <c r="E360" s="377"/>
      <c r="F360" s="377" t="s">
        <v>56</v>
      </c>
      <c r="G360" s="377" t="s">
        <v>10</v>
      </c>
      <c r="H360" s="2222" t="s">
        <v>447</v>
      </c>
      <c r="I360" s="378" t="s">
        <v>28</v>
      </c>
      <c r="J360" s="376">
        <v>45765</v>
      </c>
      <c r="K360" s="379">
        <v>2</v>
      </c>
      <c r="L360" s="380">
        <v>2</v>
      </c>
      <c r="M360" s="381">
        <v>275</v>
      </c>
      <c r="N360" s="382">
        <v>0</v>
      </c>
      <c r="O360" s="382">
        <v>0</v>
      </c>
      <c r="P360" s="383">
        <f>SUM(Table1[[#This Row],[BASE_FARE]:[SURCHARGES]])*Table1[[#This Row],[SEATS_BOOKED]]</f>
        <v>550</v>
      </c>
      <c r="Q360" s="382" t="s">
        <v>161</v>
      </c>
      <c r="R360" s="271" t="s">
        <v>335</v>
      </c>
      <c r="S360" s="377" t="str">
        <f>LEFT(Table1[[#This Row],[SECTOR]],3)</f>
        <v>NAP</v>
      </c>
      <c r="T360" s="377" t="str">
        <f>RIGHT(Table1[[#This Row],[SECTOR]],3)</f>
        <v>SSH</v>
      </c>
      <c r="U360" s="377" t="str">
        <f t="shared" si="22"/>
        <v>NAP</v>
      </c>
      <c r="V360" s="377">
        <f>WEEKDAY(Table1[[#This Row],[FLIGHT_DATE]],2)</f>
        <v>5</v>
      </c>
      <c r="W360" s="377">
        <f>Table1[[#This Row],[FLIGHT_DATE]]-Table1[[#This Row],[DATE_BOOKED]]</f>
        <v>81</v>
      </c>
    </row>
    <row r="361" spans="1:23" x14ac:dyDescent="0.35">
      <c r="A361" s="384">
        <v>45684</v>
      </c>
      <c r="B361" s="385" t="s">
        <v>98</v>
      </c>
      <c r="C361" s="198" t="s">
        <v>160</v>
      </c>
      <c r="D361" s="198"/>
      <c r="E361" s="385"/>
      <c r="F361" s="364" t="s">
        <v>54</v>
      </c>
      <c r="G361" s="377" t="s">
        <v>10</v>
      </c>
      <c r="H361" s="2222" t="s">
        <v>447</v>
      </c>
      <c r="I361" s="386" t="s">
        <v>28</v>
      </c>
      <c r="J361" s="384">
        <v>45765</v>
      </c>
      <c r="K361" s="387">
        <v>40</v>
      </c>
      <c r="L361" s="387">
        <v>40</v>
      </c>
      <c r="M361" s="388">
        <v>270</v>
      </c>
      <c r="N361" s="382">
        <v>0</v>
      </c>
      <c r="O361" s="382">
        <v>0</v>
      </c>
      <c r="P361" s="389">
        <f>SUM(Table1[[#This Row],[BASE_FARE]:[SURCHARGES]])*Table1[[#This Row],[SEATS_BOOKED]]</f>
        <v>10800</v>
      </c>
      <c r="Q361" s="390" t="s">
        <v>161</v>
      </c>
      <c r="R361" s="561" t="s">
        <v>384</v>
      </c>
      <c r="S361" s="385" t="str">
        <f>LEFT(Table1[[#This Row],[SECTOR]],3)</f>
        <v>NAP</v>
      </c>
      <c r="T361" s="385" t="str">
        <f>RIGHT(Table1[[#This Row],[SECTOR]],3)</f>
        <v>SSH</v>
      </c>
      <c r="U361" s="385" t="str">
        <f t="shared" si="22"/>
        <v>NAP</v>
      </c>
      <c r="V361" s="385">
        <f>WEEKDAY(Table1[[#This Row],[FLIGHT_DATE]],2)</f>
        <v>5</v>
      </c>
      <c r="W361" s="385">
        <f>Table1[[#This Row],[FLIGHT_DATE]]-Table1[[#This Row],[DATE_BOOKED]]</f>
        <v>81</v>
      </c>
    </row>
    <row r="362" spans="1:23" x14ac:dyDescent="0.35">
      <c r="A362" s="384">
        <v>45684</v>
      </c>
      <c r="B362" s="385" t="s">
        <v>98</v>
      </c>
      <c r="C362" s="198" t="s">
        <v>160</v>
      </c>
      <c r="D362" s="198"/>
      <c r="E362" s="385"/>
      <c r="F362" s="364" t="s">
        <v>54</v>
      </c>
      <c r="G362" s="377" t="s">
        <v>10</v>
      </c>
      <c r="H362" s="2222" t="s">
        <v>447</v>
      </c>
      <c r="I362" s="386" t="s">
        <v>28</v>
      </c>
      <c r="J362" s="384">
        <v>45772</v>
      </c>
      <c r="K362" s="387">
        <v>20</v>
      </c>
      <c r="L362" s="387">
        <v>20</v>
      </c>
      <c r="M362" s="388">
        <v>270</v>
      </c>
      <c r="N362" s="382">
        <v>0</v>
      </c>
      <c r="O362" s="382">
        <v>0</v>
      </c>
      <c r="P362" s="389">
        <f>SUM(Table1[[#This Row],[BASE_FARE]:[SURCHARGES]])*Table1[[#This Row],[SEATS_BOOKED]]</f>
        <v>5400</v>
      </c>
      <c r="Q362" s="390" t="s">
        <v>161</v>
      </c>
      <c r="R362" s="561" t="s">
        <v>384</v>
      </c>
      <c r="S362" s="385" t="str">
        <f>LEFT(Table1[[#This Row],[SECTOR]],3)</f>
        <v>NAP</v>
      </c>
      <c r="T362" s="385" t="str">
        <f>RIGHT(Table1[[#This Row],[SECTOR]],3)</f>
        <v>SSH</v>
      </c>
      <c r="U362" s="385" t="str">
        <f t="shared" si="22"/>
        <v>NAP</v>
      </c>
      <c r="V362" s="385">
        <f>WEEKDAY(Table1[[#This Row],[FLIGHT_DATE]],2)</f>
        <v>5</v>
      </c>
      <c r="W362" s="385">
        <f>Table1[[#This Row],[FLIGHT_DATE]]-Table1[[#This Row],[DATE_BOOKED]]</f>
        <v>88</v>
      </c>
    </row>
    <row r="363" spans="1:23" x14ac:dyDescent="0.35">
      <c r="A363" s="384">
        <v>45684</v>
      </c>
      <c r="B363" s="385" t="s">
        <v>98</v>
      </c>
      <c r="C363" s="198" t="s">
        <v>160</v>
      </c>
      <c r="D363" s="198"/>
      <c r="E363" s="385"/>
      <c r="F363" s="364" t="s">
        <v>54</v>
      </c>
      <c r="G363" s="372" t="s">
        <v>11</v>
      </c>
      <c r="H363" s="2222" t="s">
        <v>445</v>
      </c>
      <c r="I363" s="386" t="s">
        <v>29</v>
      </c>
      <c r="J363" s="384">
        <v>45772</v>
      </c>
      <c r="K363" s="387">
        <v>40</v>
      </c>
      <c r="L363" s="387">
        <v>40</v>
      </c>
      <c r="M363" s="388">
        <v>270</v>
      </c>
      <c r="N363" s="382">
        <v>0</v>
      </c>
      <c r="O363" s="382">
        <v>0</v>
      </c>
      <c r="P363" s="389">
        <f>SUM(Table1[[#This Row],[BASE_FARE]:[SURCHARGES]])*Table1[[#This Row],[SEATS_BOOKED]]</f>
        <v>10800</v>
      </c>
      <c r="Q363" s="390" t="s">
        <v>161</v>
      </c>
      <c r="R363" s="561" t="s">
        <v>384</v>
      </c>
      <c r="S363" s="385" t="str">
        <f>LEFT(Table1[[#This Row],[SECTOR]],3)</f>
        <v>SSH</v>
      </c>
      <c r="T363" s="385" t="str">
        <f>RIGHT(Table1[[#This Row],[SECTOR]],3)</f>
        <v>NAP</v>
      </c>
      <c r="U363" s="385" t="str">
        <f t="shared" si="22"/>
        <v>NAP</v>
      </c>
      <c r="V363" s="385">
        <f>WEEKDAY(Table1[[#This Row],[FLIGHT_DATE]],2)</f>
        <v>5</v>
      </c>
      <c r="W363" s="385">
        <f>Table1[[#This Row],[FLIGHT_DATE]]-Table1[[#This Row],[DATE_BOOKED]]</f>
        <v>88</v>
      </c>
    </row>
    <row r="364" spans="1:23" x14ac:dyDescent="0.35">
      <c r="A364" s="384">
        <v>45684</v>
      </c>
      <c r="B364" s="385" t="s">
        <v>98</v>
      </c>
      <c r="C364" s="198" t="s">
        <v>160</v>
      </c>
      <c r="D364" s="198"/>
      <c r="E364" s="385"/>
      <c r="F364" s="364" t="s">
        <v>54</v>
      </c>
      <c r="G364" s="372" t="s">
        <v>11</v>
      </c>
      <c r="H364" s="2222" t="s">
        <v>445</v>
      </c>
      <c r="I364" s="386" t="s">
        <v>29</v>
      </c>
      <c r="J364" s="384">
        <v>45779</v>
      </c>
      <c r="K364" s="387">
        <v>20</v>
      </c>
      <c r="L364" s="387">
        <v>20</v>
      </c>
      <c r="M364" s="388">
        <v>270</v>
      </c>
      <c r="N364" s="382">
        <v>0</v>
      </c>
      <c r="O364" s="382">
        <v>0</v>
      </c>
      <c r="P364" s="389">
        <f>SUM(Table1[[#This Row],[BASE_FARE]:[SURCHARGES]])*Table1[[#This Row],[SEATS_BOOKED]]</f>
        <v>5400</v>
      </c>
      <c r="Q364" s="390" t="s">
        <v>161</v>
      </c>
      <c r="R364" s="561" t="s">
        <v>384</v>
      </c>
      <c r="S364" s="385" t="str">
        <f>LEFT(Table1[[#This Row],[SECTOR]],3)</f>
        <v>SSH</v>
      </c>
      <c r="T364" s="385" t="str">
        <f>RIGHT(Table1[[#This Row],[SECTOR]],3)</f>
        <v>NAP</v>
      </c>
      <c r="U364" s="385" t="str">
        <f t="shared" si="22"/>
        <v>NAP</v>
      </c>
      <c r="V364" s="385">
        <f>WEEKDAY(Table1[[#This Row],[FLIGHT_DATE]],2)</f>
        <v>5</v>
      </c>
      <c r="W364" s="385">
        <f>Table1[[#This Row],[FLIGHT_DATE]]-Table1[[#This Row],[DATE_BOOKED]]</f>
        <v>95</v>
      </c>
    </row>
    <row r="365" spans="1:23" x14ac:dyDescent="0.35">
      <c r="A365" s="391">
        <v>45683</v>
      </c>
      <c r="B365" s="392" t="s">
        <v>390</v>
      </c>
      <c r="C365" s="198" t="s">
        <v>333</v>
      </c>
      <c r="D365" s="198"/>
      <c r="E365" s="392" t="s">
        <v>460</v>
      </c>
      <c r="F365" s="392" t="s">
        <v>54</v>
      </c>
      <c r="G365" s="392" t="s">
        <v>10</v>
      </c>
      <c r="H365" s="2222" t="s">
        <v>89</v>
      </c>
      <c r="I365" s="393" t="s">
        <v>26</v>
      </c>
      <c r="J365" s="391">
        <v>45766</v>
      </c>
      <c r="K365" s="397">
        <v>1</v>
      </c>
      <c r="L365" s="394">
        <v>1</v>
      </c>
      <c r="M365" s="398">
        <v>285</v>
      </c>
      <c r="N365" s="395">
        <v>19.420000000000002</v>
      </c>
      <c r="O365" s="395">
        <v>30</v>
      </c>
      <c r="P365" s="396">
        <f>SUM(Table1[[#This Row],[BASE_FARE]:[SURCHARGES]])*Table1[[#This Row],[SEATS_BOOKED]]</f>
        <v>334.42</v>
      </c>
      <c r="Q365" s="392" t="s">
        <v>161</v>
      </c>
      <c r="R365" s="397" t="s">
        <v>335</v>
      </c>
      <c r="S365" s="392" t="str">
        <f>LEFT(Table1[[#This Row],[SECTOR]],3)</f>
        <v>BRI</v>
      </c>
      <c r="T365" s="392" t="str">
        <f>RIGHT(Table1[[#This Row],[SECTOR]],3)</f>
        <v>SSH</v>
      </c>
      <c r="U365" s="392" t="str">
        <f t="shared" si="22"/>
        <v>BRI</v>
      </c>
      <c r="V365" s="392">
        <f>WEEKDAY(Table1[[#This Row],[FLIGHT_DATE]],2)</f>
        <v>6</v>
      </c>
      <c r="W365" s="392">
        <f>Table1[[#This Row],[FLIGHT_DATE]]-Table1[[#This Row],[DATE_BOOKED]]</f>
        <v>83</v>
      </c>
    </row>
    <row r="366" spans="1:23" x14ac:dyDescent="0.35">
      <c r="A366" s="391">
        <v>45683</v>
      </c>
      <c r="B366" s="392" t="s">
        <v>390</v>
      </c>
      <c r="C366" s="198" t="s">
        <v>333</v>
      </c>
      <c r="D366" s="198"/>
      <c r="E366" s="392" t="s">
        <v>460</v>
      </c>
      <c r="F366" s="392" t="s">
        <v>54</v>
      </c>
      <c r="G366" s="392" t="s">
        <v>11</v>
      </c>
      <c r="H366" s="2222" t="s">
        <v>88</v>
      </c>
      <c r="I366" s="393" t="s">
        <v>27</v>
      </c>
      <c r="J366" s="391">
        <v>45773</v>
      </c>
      <c r="K366" s="397">
        <v>1</v>
      </c>
      <c r="L366" s="394">
        <v>1</v>
      </c>
      <c r="M366" s="398">
        <v>285</v>
      </c>
      <c r="N366" s="395">
        <v>39.03</v>
      </c>
      <c r="O366" s="395">
        <v>40</v>
      </c>
      <c r="P366" s="396">
        <f>SUM(Table1[[#This Row],[BASE_FARE]:[SURCHARGES]])*Table1[[#This Row],[SEATS_BOOKED]]</f>
        <v>364.03</v>
      </c>
      <c r="Q366" s="392" t="s">
        <v>161</v>
      </c>
      <c r="R366" s="397" t="s">
        <v>335</v>
      </c>
      <c r="S366" s="392" t="str">
        <f>LEFT(Table1[[#This Row],[SECTOR]],3)</f>
        <v>SSH</v>
      </c>
      <c r="T366" s="392" t="str">
        <f>RIGHT(Table1[[#This Row],[SECTOR]],3)</f>
        <v>BRI</v>
      </c>
      <c r="U366" s="392" t="str">
        <f t="shared" si="22"/>
        <v>BRI</v>
      </c>
      <c r="V366" s="392">
        <f>WEEKDAY(Table1[[#This Row],[FLIGHT_DATE]],2)</f>
        <v>6</v>
      </c>
      <c r="W366" s="392">
        <f>Table1[[#This Row],[FLIGHT_DATE]]-Table1[[#This Row],[DATE_BOOKED]]</f>
        <v>90</v>
      </c>
    </row>
    <row r="367" spans="1:23" x14ac:dyDescent="0.35">
      <c r="A367" s="391">
        <v>45683</v>
      </c>
      <c r="B367" s="392" t="s">
        <v>390</v>
      </c>
      <c r="C367" s="198" t="s">
        <v>333</v>
      </c>
      <c r="D367" s="198"/>
      <c r="E367" s="392" t="s">
        <v>460</v>
      </c>
      <c r="F367" s="392" t="s">
        <v>54</v>
      </c>
      <c r="G367" s="392" t="s">
        <v>10</v>
      </c>
      <c r="H367" s="2222" t="s">
        <v>89</v>
      </c>
      <c r="I367" s="393" t="s">
        <v>26</v>
      </c>
      <c r="J367" s="391">
        <v>45766</v>
      </c>
      <c r="K367" s="397">
        <v>1</v>
      </c>
      <c r="L367" s="394">
        <v>1</v>
      </c>
      <c r="M367" s="398">
        <v>285</v>
      </c>
      <c r="N367" s="395">
        <v>19.420000000000002</v>
      </c>
      <c r="O367" s="395">
        <v>30</v>
      </c>
      <c r="P367" s="396">
        <f>SUM(Table1[[#This Row],[BASE_FARE]:[SURCHARGES]])*Table1[[#This Row],[SEATS_BOOKED]]</f>
        <v>334.42</v>
      </c>
      <c r="Q367" s="392" t="s">
        <v>161</v>
      </c>
      <c r="R367" s="397" t="s">
        <v>335</v>
      </c>
      <c r="S367" s="392" t="str">
        <f>LEFT(Table1[[#This Row],[SECTOR]],3)</f>
        <v>BRI</v>
      </c>
      <c r="T367" s="392" t="str">
        <f>RIGHT(Table1[[#This Row],[SECTOR]],3)</f>
        <v>SSH</v>
      </c>
      <c r="U367" s="392" t="str">
        <f t="shared" si="22"/>
        <v>BRI</v>
      </c>
      <c r="V367" s="392">
        <f>WEEKDAY(Table1[[#This Row],[FLIGHT_DATE]],2)</f>
        <v>6</v>
      </c>
      <c r="W367" s="392">
        <f>Table1[[#This Row],[FLIGHT_DATE]]-Table1[[#This Row],[DATE_BOOKED]]</f>
        <v>83</v>
      </c>
    </row>
    <row r="368" spans="1:23" x14ac:dyDescent="0.35">
      <c r="A368" s="391">
        <v>45683</v>
      </c>
      <c r="B368" s="392" t="s">
        <v>390</v>
      </c>
      <c r="C368" s="198" t="s">
        <v>333</v>
      </c>
      <c r="D368" s="198"/>
      <c r="E368" s="392" t="s">
        <v>460</v>
      </c>
      <c r="F368" s="392" t="s">
        <v>54</v>
      </c>
      <c r="G368" s="392" t="s">
        <v>11</v>
      </c>
      <c r="H368" s="2222" t="s">
        <v>88</v>
      </c>
      <c r="I368" s="393" t="s">
        <v>27</v>
      </c>
      <c r="J368" s="391">
        <v>45773</v>
      </c>
      <c r="K368" s="397">
        <v>1</v>
      </c>
      <c r="L368" s="394">
        <v>1</v>
      </c>
      <c r="M368" s="398">
        <v>285</v>
      </c>
      <c r="N368" s="395">
        <v>39.03</v>
      </c>
      <c r="O368" s="395">
        <v>40</v>
      </c>
      <c r="P368" s="396">
        <f>SUM(Table1[[#This Row],[BASE_FARE]:[SURCHARGES]])*Table1[[#This Row],[SEATS_BOOKED]]</f>
        <v>364.03</v>
      </c>
      <c r="Q368" s="392" t="s">
        <v>161</v>
      </c>
      <c r="R368" s="397" t="s">
        <v>335</v>
      </c>
      <c r="S368" s="392" t="str">
        <f>LEFT(Table1[[#This Row],[SECTOR]],3)</f>
        <v>SSH</v>
      </c>
      <c r="T368" s="392" t="str">
        <f>RIGHT(Table1[[#This Row],[SECTOR]],3)</f>
        <v>BRI</v>
      </c>
      <c r="U368" s="392" t="str">
        <f t="shared" si="22"/>
        <v>BRI</v>
      </c>
      <c r="V368" s="392">
        <f>WEEKDAY(Table1[[#This Row],[FLIGHT_DATE]],2)</f>
        <v>6</v>
      </c>
      <c r="W368" s="392">
        <f>Table1[[#This Row],[FLIGHT_DATE]]-Table1[[#This Row],[DATE_BOOKED]]</f>
        <v>90</v>
      </c>
    </row>
    <row r="369" spans="1:23" x14ac:dyDescent="0.35">
      <c r="A369" s="401">
        <v>45684</v>
      </c>
      <c r="B369" s="402" t="s">
        <v>385</v>
      </c>
      <c r="C369" s="198" t="s">
        <v>333</v>
      </c>
      <c r="D369" s="198"/>
      <c r="E369" s="402" t="s">
        <v>461</v>
      </c>
      <c r="F369" s="402" t="s">
        <v>56</v>
      </c>
      <c r="G369" s="402" t="s">
        <v>10</v>
      </c>
      <c r="H369" s="2222" t="s">
        <v>191</v>
      </c>
      <c r="I369" s="403" t="s">
        <v>162</v>
      </c>
      <c r="J369" s="401">
        <v>45772</v>
      </c>
      <c r="K369" s="404">
        <v>6</v>
      </c>
      <c r="L369" s="405">
        <v>6</v>
      </c>
      <c r="M369" s="406">
        <v>320</v>
      </c>
      <c r="N369" s="407">
        <v>0</v>
      </c>
      <c r="O369" s="407">
        <v>0</v>
      </c>
      <c r="P369" s="408">
        <f>SUM(Table1[[#This Row],[BASE_FARE]:[SURCHARGES]])*Table1[[#This Row],[SEATS_BOOKED]]</f>
        <v>1920</v>
      </c>
      <c r="Q369" s="392" t="s">
        <v>161</v>
      </c>
      <c r="R369" s="397" t="s">
        <v>335</v>
      </c>
      <c r="S369" s="402" t="str">
        <f>LEFT(Table1[[#This Row],[SECTOR]],3)</f>
        <v>SSH</v>
      </c>
      <c r="T369" s="402" t="str">
        <f>RIGHT(Table1[[#This Row],[SECTOR]],3)</f>
        <v>MXP</v>
      </c>
      <c r="U369" s="402" t="str">
        <f t="shared" si="22"/>
        <v>MXP</v>
      </c>
      <c r="V369" s="402">
        <f>WEEKDAY(Table1[[#This Row],[FLIGHT_DATE]],2)</f>
        <v>5</v>
      </c>
      <c r="W369" s="402">
        <f>Table1[[#This Row],[FLIGHT_DATE]]-Table1[[#This Row],[DATE_BOOKED]]</f>
        <v>88</v>
      </c>
    </row>
    <row r="370" spans="1:23" x14ac:dyDescent="0.35">
      <c r="A370" s="411">
        <v>45684</v>
      </c>
      <c r="B370" s="412" t="s">
        <v>390</v>
      </c>
      <c r="C370" s="198" t="s">
        <v>333</v>
      </c>
      <c r="D370" s="198"/>
      <c r="E370" s="412" t="s">
        <v>462</v>
      </c>
      <c r="F370" s="412" t="s">
        <v>56</v>
      </c>
      <c r="G370" s="412" t="s">
        <v>10</v>
      </c>
      <c r="H370" s="2222" t="s">
        <v>88</v>
      </c>
      <c r="I370" s="415" t="s">
        <v>27</v>
      </c>
      <c r="J370" s="411">
        <v>45780</v>
      </c>
      <c r="K370" s="414">
        <v>1</v>
      </c>
      <c r="L370" s="416">
        <v>1</v>
      </c>
      <c r="M370" s="417">
        <v>285</v>
      </c>
      <c r="N370" s="418">
        <v>39.03</v>
      </c>
      <c r="O370" s="418">
        <v>40</v>
      </c>
      <c r="P370" s="413">
        <f>SUM(Table1[[#This Row],[BASE_FARE]:[SURCHARGES]])*Table1[[#This Row],[SEATS_BOOKED]]</f>
        <v>364.03</v>
      </c>
      <c r="Q370" s="392" t="s">
        <v>161</v>
      </c>
      <c r="R370" s="397" t="s">
        <v>335</v>
      </c>
      <c r="S370" s="412" t="str">
        <f>LEFT(Table1[[#This Row],[SECTOR]],3)</f>
        <v>SSH</v>
      </c>
      <c r="T370" s="412" t="str">
        <f>RIGHT(Table1[[#This Row],[SECTOR]],3)</f>
        <v>BRI</v>
      </c>
      <c r="U370" s="412" t="str">
        <f t="shared" si="22"/>
        <v>BRI</v>
      </c>
      <c r="V370" s="412">
        <f>WEEKDAY(Table1[[#This Row],[FLIGHT_DATE]],2)</f>
        <v>6</v>
      </c>
      <c r="W370" s="412">
        <f>Table1[[#This Row],[FLIGHT_DATE]]-Table1[[#This Row],[DATE_BOOKED]]</f>
        <v>96</v>
      </c>
    </row>
    <row r="371" spans="1:23" x14ac:dyDescent="0.35">
      <c r="A371" s="411">
        <v>45684</v>
      </c>
      <c r="B371" s="412" t="s">
        <v>390</v>
      </c>
      <c r="C371" s="198" t="s">
        <v>333</v>
      </c>
      <c r="D371" s="198"/>
      <c r="E371" s="412" t="s">
        <v>462</v>
      </c>
      <c r="F371" s="412" t="s">
        <v>56</v>
      </c>
      <c r="G371" s="412" t="s">
        <v>10</v>
      </c>
      <c r="H371" s="2222" t="s">
        <v>88</v>
      </c>
      <c r="I371" s="415" t="s">
        <v>27</v>
      </c>
      <c r="J371" s="411">
        <v>45780</v>
      </c>
      <c r="K371" s="414">
        <v>1</v>
      </c>
      <c r="L371" s="416">
        <v>1</v>
      </c>
      <c r="M371" s="417">
        <v>285</v>
      </c>
      <c r="N371" s="418">
        <v>39.03</v>
      </c>
      <c r="O371" s="418">
        <v>40</v>
      </c>
      <c r="P371" s="413">
        <f>SUM(Table1[[#This Row],[BASE_FARE]:[SURCHARGES]])*Table1[[#This Row],[SEATS_BOOKED]]</f>
        <v>364.03</v>
      </c>
      <c r="Q371" s="392" t="s">
        <v>161</v>
      </c>
      <c r="R371" s="397" t="s">
        <v>335</v>
      </c>
      <c r="S371" s="412" t="str">
        <f>LEFT(Table1[[#This Row],[SECTOR]],3)</f>
        <v>SSH</v>
      </c>
      <c r="T371" s="412" t="str">
        <f>RIGHT(Table1[[#This Row],[SECTOR]],3)</f>
        <v>BRI</v>
      </c>
      <c r="U371" s="412" t="str">
        <f t="shared" si="22"/>
        <v>BRI</v>
      </c>
      <c r="V371" s="412">
        <f>WEEKDAY(Table1[[#This Row],[FLIGHT_DATE]],2)</f>
        <v>6</v>
      </c>
      <c r="W371" s="412">
        <f>Table1[[#This Row],[FLIGHT_DATE]]-Table1[[#This Row],[DATE_BOOKED]]</f>
        <v>96</v>
      </c>
    </row>
    <row r="372" spans="1:23" x14ac:dyDescent="0.35">
      <c r="A372" s="411">
        <v>45684</v>
      </c>
      <c r="B372" s="412" t="s">
        <v>390</v>
      </c>
      <c r="C372" s="198" t="s">
        <v>333</v>
      </c>
      <c r="D372" s="198"/>
      <c r="E372" s="412" t="s">
        <v>462</v>
      </c>
      <c r="F372" s="412" t="s">
        <v>56</v>
      </c>
      <c r="G372" s="412" t="s">
        <v>10</v>
      </c>
      <c r="H372" s="2222" t="s">
        <v>88</v>
      </c>
      <c r="I372" s="415" t="s">
        <v>27</v>
      </c>
      <c r="J372" s="411">
        <v>45780</v>
      </c>
      <c r="K372" s="414">
        <v>1</v>
      </c>
      <c r="L372" s="416">
        <v>1</v>
      </c>
      <c r="M372" s="417">
        <v>285</v>
      </c>
      <c r="N372" s="418">
        <v>39.03</v>
      </c>
      <c r="O372" s="418">
        <v>40</v>
      </c>
      <c r="P372" s="413">
        <f>SUM(Table1[[#This Row],[BASE_FARE]:[SURCHARGES]])*Table1[[#This Row],[SEATS_BOOKED]]</f>
        <v>364.03</v>
      </c>
      <c r="Q372" s="392" t="s">
        <v>161</v>
      </c>
      <c r="R372" s="397" t="s">
        <v>335</v>
      </c>
      <c r="S372" s="412" t="str">
        <f>LEFT(Table1[[#This Row],[SECTOR]],3)</f>
        <v>SSH</v>
      </c>
      <c r="T372" s="412" t="str">
        <f>RIGHT(Table1[[#This Row],[SECTOR]],3)</f>
        <v>BRI</v>
      </c>
      <c r="U372" s="412" t="str">
        <f t="shared" si="22"/>
        <v>BRI</v>
      </c>
      <c r="V372" s="412">
        <f>WEEKDAY(Table1[[#This Row],[FLIGHT_DATE]],2)</f>
        <v>6</v>
      </c>
      <c r="W372" s="412">
        <f>Table1[[#This Row],[FLIGHT_DATE]]-Table1[[#This Row],[DATE_BOOKED]]</f>
        <v>96</v>
      </c>
    </row>
    <row r="373" spans="1:23" x14ac:dyDescent="0.35">
      <c r="A373" s="411">
        <v>45684</v>
      </c>
      <c r="B373" s="412" t="s">
        <v>390</v>
      </c>
      <c r="C373" s="198" t="s">
        <v>333</v>
      </c>
      <c r="D373" s="198"/>
      <c r="E373" s="412" t="s">
        <v>462</v>
      </c>
      <c r="F373" s="412" t="s">
        <v>56</v>
      </c>
      <c r="G373" s="412" t="s">
        <v>10</v>
      </c>
      <c r="H373" s="2222" t="s">
        <v>88</v>
      </c>
      <c r="I373" s="415" t="s">
        <v>27</v>
      </c>
      <c r="J373" s="411">
        <v>45780</v>
      </c>
      <c r="K373" s="414">
        <v>1</v>
      </c>
      <c r="L373" s="416">
        <v>1</v>
      </c>
      <c r="M373" s="417">
        <v>285</v>
      </c>
      <c r="N373" s="418">
        <v>39.03</v>
      </c>
      <c r="O373" s="418">
        <v>40</v>
      </c>
      <c r="P373" s="413">
        <f>SUM(Table1[[#This Row],[BASE_FARE]:[SURCHARGES]])*Table1[[#This Row],[SEATS_BOOKED]]</f>
        <v>364.03</v>
      </c>
      <c r="Q373" s="392" t="s">
        <v>161</v>
      </c>
      <c r="R373" s="397" t="s">
        <v>335</v>
      </c>
      <c r="S373" s="412" t="str">
        <f>LEFT(Table1[[#This Row],[SECTOR]],3)</f>
        <v>SSH</v>
      </c>
      <c r="T373" s="412" t="str">
        <f>RIGHT(Table1[[#This Row],[SECTOR]],3)</f>
        <v>BRI</v>
      </c>
      <c r="U373" s="412" t="str">
        <f t="shared" si="22"/>
        <v>BRI</v>
      </c>
      <c r="V373" s="412">
        <f>WEEKDAY(Table1[[#This Row],[FLIGHT_DATE]],2)</f>
        <v>6</v>
      </c>
      <c r="W373" s="412">
        <f>Table1[[#This Row],[FLIGHT_DATE]]-Table1[[#This Row],[DATE_BOOKED]]</f>
        <v>96</v>
      </c>
    </row>
    <row r="374" spans="1:23" x14ac:dyDescent="0.35">
      <c r="A374" s="411">
        <v>45684</v>
      </c>
      <c r="B374" s="412" t="s">
        <v>390</v>
      </c>
      <c r="C374" s="198" t="s">
        <v>333</v>
      </c>
      <c r="D374" s="198"/>
      <c r="E374" s="412" t="s">
        <v>462</v>
      </c>
      <c r="F374" s="412" t="s">
        <v>56</v>
      </c>
      <c r="G374" s="412" t="s">
        <v>10</v>
      </c>
      <c r="H374" s="2222" t="s">
        <v>88</v>
      </c>
      <c r="I374" s="415" t="s">
        <v>27</v>
      </c>
      <c r="J374" s="411">
        <v>45780</v>
      </c>
      <c r="K374" s="414">
        <v>1</v>
      </c>
      <c r="L374" s="416">
        <v>1</v>
      </c>
      <c r="M374" s="417">
        <v>285</v>
      </c>
      <c r="N374" s="418">
        <v>39.03</v>
      </c>
      <c r="O374" s="418">
        <v>40</v>
      </c>
      <c r="P374" s="413">
        <f>SUM(Table1[[#This Row],[BASE_FARE]:[SURCHARGES]])*Table1[[#This Row],[SEATS_BOOKED]]</f>
        <v>364.03</v>
      </c>
      <c r="Q374" s="392" t="s">
        <v>161</v>
      </c>
      <c r="R374" s="397" t="s">
        <v>335</v>
      </c>
      <c r="S374" s="412" t="str">
        <f>LEFT(Table1[[#This Row],[SECTOR]],3)</f>
        <v>SSH</v>
      </c>
      <c r="T374" s="412" t="str">
        <f>RIGHT(Table1[[#This Row],[SECTOR]],3)</f>
        <v>BRI</v>
      </c>
      <c r="U374" s="412" t="str">
        <f t="shared" si="22"/>
        <v>BRI</v>
      </c>
      <c r="V374" s="412">
        <f>WEEKDAY(Table1[[#This Row],[FLIGHT_DATE]],2)</f>
        <v>6</v>
      </c>
      <c r="W374" s="412">
        <f>Table1[[#This Row],[FLIGHT_DATE]]-Table1[[#This Row],[DATE_BOOKED]]</f>
        <v>96</v>
      </c>
    </row>
    <row r="375" spans="1:23" x14ac:dyDescent="0.35">
      <c r="A375" s="420">
        <v>45685</v>
      </c>
      <c r="B375" s="421" t="s">
        <v>332</v>
      </c>
      <c r="C375" s="198" t="s">
        <v>333</v>
      </c>
      <c r="D375" s="198"/>
      <c r="E375" s="421"/>
      <c r="F375" s="293" t="s">
        <v>56</v>
      </c>
      <c r="G375" s="294" t="s">
        <v>10</v>
      </c>
      <c r="H375" s="2222" t="s">
        <v>191</v>
      </c>
      <c r="I375" s="293" t="s">
        <v>162</v>
      </c>
      <c r="J375" s="420">
        <v>45772</v>
      </c>
      <c r="K375" s="295">
        <v>2</v>
      </c>
      <c r="L375" s="295">
        <v>2</v>
      </c>
      <c r="M375" s="296">
        <v>325</v>
      </c>
      <c r="N375" s="422">
        <v>0</v>
      </c>
      <c r="O375" s="422">
        <v>0</v>
      </c>
      <c r="P375" s="423">
        <f>SUM(Table1[[#This Row],[BASE_FARE]:[SURCHARGES]])*Table1[[#This Row],[SEATS_BOOKED]]</f>
        <v>650</v>
      </c>
      <c r="Q375" s="421" t="s">
        <v>161</v>
      </c>
      <c r="R375" s="424" t="s">
        <v>335</v>
      </c>
      <c r="S375" s="421" t="str">
        <f>LEFT(Table1[[#This Row],[SECTOR]],3)</f>
        <v>SSH</v>
      </c>
      <c r="T375" s="421" t="str">
        <f>RIGHT(Table1[[#This Row],[SECTOR]],3)</f>
        <v>MXP</v>
      </c>
      <c r="U375" s="421" t="str">
        <f t="shared" ref="U375:U380" si="23">IF(AND(S375&lt;&gt;"SSH", S375&lt;&gt;"RMF", S375&lt;&gt;"CAI", S375&lt;&gt;"HRG", S375&lt;&gt;"LXR", S375&lt;&gt;"DXB", OR(T375="SSH", T375="RMF", T375="CAI", T375="HRG", T375="LXR", T375="DXB")), S375,
    IF(AND(T375&lt;&gt;"SSH", T375&lt;&gt;"RMF", T375&lt;&gt;"CAI", T375&lt;&gt;"HRG", T375&lt;&gt;"LXR", T375&lt;&gt;"DXB", OR(S375="SSH", S375="RMF", S375="CAI", S375="HRG", S375="LXR", S375="DXB")), T375,
    "VIE"))</f>
        <v>MXP</v>
      </c>
      <c r="V375" s="421">
        <f>WEEKDAY(Table1[[#This Row],[FLIGHT_DATE]],2)</f>
        <v>5</v>
      </c>
      <c r="W375" s="421">
        <f>Table1[[#This Row],[FLIGHT_DATE]]-Table1[[#This Row],[DATE_BOOKED]]</f>
        <v>87</v>
      </c>
    </row>
    <row r="376" spans="1:23" x14ac:dyDescent="0.35">
      <c r="A376" s="425">
        <v>45685</v>
      </c>
      <c r="B376" s="426" t="s">
        <v>385</v>
      </c>
      <c r="C376" s="198" t="s">
        <v>333</v>
      </c>
      <c r="D376" s="198"/>
      <c r="E376" s="426" t="s">
        <v>464</v>
      </c>
      <c r="F376" s="426" t="s">
        <v>54</v>
      </c>
      <c r="G376" s="426" t="s">
        <v>10</v>
      </c>
      <c r="H376" s="2222" t="s">
        <v>192</v>
      </c>
      <c r="I376" s="427" t="s">
        <v>28</v>
      </c>
      <c r="J376" s="425">
        <v>45760</v>
      </c>
      <c r="K376" s="428">
        <v>2</v>
      </c>
      <c r="L376" s="429">
        <v>2</v>
      </c>
      <c r="M376" s="430">
        <v>165</v>
      </c>
      <c r="N376" s="422">
        <v>0</v>
      </c>
      <c r="O376" s="422">
        <v>0</v>
      </c>
      <c r="P376" s="431">
        <f>SUM(Table1[[#This Row],[BASE_FARE]:[SURCHARGES]])*Table1[[#This Row],[SEATS_BOOKED]]</f>
        <v>330</v>
      </c>
      <c r="Q376" s="421" t="s">
        <v>161</v>
      </c>
      <c r="R376" s="424" t="s">
        <v>335</v>
      </c>
      <c r="S376" s="426" t="str">
        <f>LEFT(Table1[[#This Row],[SECTOR]],3)</f>
        <v>NAP</v>
      </c>
      <c r="T376" s="426" t="str">
        <f>RIGHT(Table1[[#This Row],[SECTOR]],3)</f>
        <v>SSH</v>
      </c>
      <c r="U376" s="426" t="str">
        <f t="shared" si="23"/>
        <v>NAP</v>
      </c>
      <c r="V376" s="426">
        <f>WEEKDAY(Table1[[#This Row],[FLIGHT_DATE]],2)</f>
        <v>7</v>
      </c>
      <c r="W376" s="426">
        <f>Table1[[#This Row],[FLIGHT_DATE]]-Table1[[#This Row],[DATE_BOOKED]]</f>
        <v>75</v>
      </c>
    </row>
    <row r="377" spans="1:23" x14ac:dyDescent="0.35">
      <c r="A377" s="425">
        <v>45685</v>
      </c>
      <c r="B377" s="426" t="s">
        <v>385</v>
      </c>
      <c r="C377" s="198" t="s">
        <v>333</v>
      </c>
      <c r="D377" s="198"/>
      <c r="E377" s="426" t="s">
        <v>464</v>
      </c>
      <c r="F377" s="426" t="s">
        <v>54</v>
      </c>
      <c r="G377" s="426" t="s">
        <v>11</v>
      </c>
      <c r="H377" s="2222" t="s">
        <v>193</v>
      </c>
      <c r="I377" s="427" t="s">
        <v>29</v>
      </c>
      <c r="J377" s="425">
        <v>45767</v>
      </c>
      <c r="K377" s="428">
        <v>2</v>
      </c>
      <c r="L377" s="429">
        <v>2</v>
      </c>
      <c r="M377" s="430">
        <v>165</v>
      </c>
      <c r="N377" s="422">
        <v>0</v>
      </c>
      <c r="O377" s="422">
        <v>0</v>
      </c>
      <c r="P377" s="431">
        <f>SUM(Table1[[#This Row],[BASE_FARE]:[SURCHARGES]])*Table1[[#This Row],[SEATS_BOOKED]]</f>
        <v>330</v>
      </c>
      <c r="Q377" s="421" t="s">
        <v>161</v>
      </c>
      <c r="R377" s="424" t="s">
        <v>335</v>
      </c>
      <c r="S377" s="426" t="str">
        <f>LEFT(Table1[[#This Row],[SECTOR]],3)</f>
        <v>SSH</v>
      </c>
      <c r="T377" s="426" t="str">
        <f>RIGHT(Table1[[#This Row],[SECTOR]],3)</f>
        <v>NAP</v>
      </c>
      <c r="U377" s="426" t="str">
        <f t="shared" si="23"/>
        <v>NAP</v>
      </c>
      <c r="V377" s="426">
        <f>WEEKDAY(Table1[[#This Row],[FLIGHT_DATE]],2)</f>
        <v>7</v>
      </c>
      <c r="W377" s="426">
        <f>Table1[[#This Row],[FLIGHT_DATE]]-Table1[[#This Row],[DATE_BOOKED]]</f>
        <v>82</v>
      </c>
    </row>
    <row r="378" spans="1:23" x14ac:dyDescent="0.35">
      <c r="A378" s="425">
        <v>45685</v>
      </c>
      <c r="B378" s="426" t="s">
        <v>385</v>
      </c>
      <c r="C378" s="198" t="s">
        <v>333</v>
      </c>
      <c r="D378" s="198"/>
      <c r="E378" s="426" t="s">
        <v>465</v>
      </c>
      <c r="F378" s="426" t="s">
        <v>56</v>
      </c>
      <c r="G378" s="426" t="s">
        <v>10</v>
      </c>
      <c r="H378" s="2222" t="s">
        <v>194</v>
      </c>
      <c r="I378" s="427" t="s">
        <v>26</v>
      </c>
      <c r="J378" s="425">
        <v>45759</v>
      </c>
      <c r="K378" s="428">
        <v>4</v>
      </c>
      <c r="L378" s="429">
        <v>4</v>
      </c>
      <c r="M378" s="430">
        <v>185</v>
      </c>
      <c r="N378" s="422">
        <v>0</v>
      </c>
      <c r="O378" s="422">
        <v>0</v>
      </c>
      <c r="P378" s="431">
        <f>SUM(Table1[[#This Row],[BASE_FARE]:[SURCHARGES]])*Table1[[#This Row],[SEATS_BOOKED]]</f>
        <v>740</v>
      </c>
      <c r="Q378" s="421" t="s">
        <v>161</v>
      </c>
      <c r="R378" s="424" t="s">
        <v>335</v>
      </c>
      <c r="S378" s="426" t="str">
        <f>LEFT(Table1[[#This Row],[SECTOR]],3)</f>
        <v>BRI</v>
      </c>
      <c r="T378" s="426" t="str">
        <f>RIGHT(Table1[[#This Row],[SECTOR]],3)</f>
        <v>SSH</v>
      </c>
      <c r="U378" s="426" t="str">
        <f t="shared" si="23"/>
        <v>BRI</v>
      </c>
      <c r="V378" s="426">
        <f>WEEKDAY(Table1[[#This Row],[FLIGHT_DATE]],2)</f>
        <v>6</v>
      </c>
      <c r="W378" s="426">
        <f>Table1[[#This Row],[FLIGHT_DATE]]-Table1[[#This Row],[DATE_BOOKED]]</f>
        <v>74</v>
      </c>
    </row>
    <row r="379" spans="1:23" x14ac:dyDescent="0.35">
      <c r="A379" s="425">
        <v>45685</v>
      </c>
      <c r="B379" s="426" t="s">
        <v>385</v>
      </c>
      <c r="C379" s="198" t="s">
        <v>333</v>
      </c>
      <c r="D379" s="198"/>
      <c r="E379" s="426" t="s">
        <v>466</v>
      </c>
      <c r="F379" s="426" t="s">
        <v>54</v>
      </c>
      <c r="G379" s="426" t="s">
        <v>10</v>
      </c>
      <c r="H379" s="2222" t="s">
        <v>192</v>
      </c>
      <c r="I379" s="427" t="s">
        <v>28</v>
      </c>
      <c r="J379" s="425">
        <v>45760</v>
      </c>
      <c r="K379" s="428">
        <v>3</v>
      </c>
      <c r="L379" s="429">
        <v>3</v>
      </c>
      <c r="M379" s="430">
        <v>150</v>
      </c>
      <c r="N379" s="422">
        <v>0</v>
      </c>
      <c r="O379" s="422">
        <v>0</v>
      </c>
      <c r="P379" s="431">
        <f>SUM(Table1[[#This Row],[BASE_FARE]:[SURCHARGES]])*Table1[[#This Row],[SEATS_BOOKED]]</f>
        <v>450</v>
      </c>
      <c r="Q379" s="421" t="s">
        <v>161</v>
      </c>
      <c r="R379" s="424" t="s">
        <v>335</v>
      </c>
      <c r="S379" s="426" t="str">
        <f>LEFT(Table1[[#This Row],[SECTOR]],3)</f>
        <v>NAP</v>
      </c>
      <c r="T379" s="426" t="str">
        <f>RIGHT(Table1[[#This Row],[SECTOR]],3)</f>
        <v>SSH</v>
      </c>
      <c r="U379" s="426" t="str">
        <f t="shared" si="23"/>
        <v>NAP</v>
      </c>
      <c r="V379" s="426">
        <f>WEEKDAY(Table1[[#This Row],[FLIGHT_DATE]],2)</f>
        <v>7</v>
      </c>
      <c r="W379" s="426">
        <f>Table1[[#This Row],[FLIGHT_DATE]]-Table1[[#This Row],[DATE_BOOKED]]</f>
        <v>75</v>
      </c>
    </row>
    <row r="380" spans="1:23" x14ac:dyDescent="0.35">
      <c r="A380" s="425">
        <v>45685</v>
      </c>
      <c r="B380" s="426" t="s">
        <v>385</v>
      </c>
      <c r="C380" s="198" t="s">
        <v>333</v>
      </c>
      <c r="D380" s="198"/>
      <c r="E380" s="426" t="s">
        <v>466</v>
      </c>
      <c r="F380" s="426" t="s">
        <v>54</v>
      </c>
      <c r="G380" s="426" t="s">
        <v>11</v>
      </c>
      <c r="H380" s="2222" t="s">
        <v>193</v>
      </c>
      <c r="I380" s="427" t="s">
        <v>29</v>
      </c>
      <c r="J380" s="425">
        <v>45767</v>
      </c>
      <c r="K380" s="428">
        <v>3</v>
      </c>
      <c r="L380" s="429">
        <v>3</v>
      </c>
      <c r="M380" s="430">
        <v>150</v>
      </c>
      <c r="N380" s="422">
        <v>0</v>
      </c>
      <c r="O380" s="422">
        <v>0</v>
      </c>
      <c r="P380" s="431">
        <f>SUM(Table1[[#This Row],[BASE_FARE]:[SURCHARGES]])*Table1[[#This Row],[SEATS_BOOKED]]</f>
        <v>450</v>
      </c>
      <c r="Q380" s="421" t="s">
        <v>161</v>
      </c>
      <c r="R380" s="424" t="s">
        <v>335</v>
      </c>
      <c r="S380" s="426" t="str">
        <f>LEFT(Table1[[#This Row],[SECTOR]],3)</f>
        <v>SSH</v>
      </c>
      <c r="T380" s="426" t="str">
        <f>RIGHT(Table1[[#This Row],[SECTOR]],3)</f>
        <v>NAP</v>
      </c>
      <c r="U380" s="426" t="str">
        <f t="shared" si="23"/>
        <v>NAP</v>
      </c>
      <c r="V380" s="426">
        <f>WEEKDAY(Table1[[#This Row],[FLIGHT_DATE]],2)</f>
        <v>7</v>
      </c>
      <c r="W380" s="426">
        <f>Table1[[#This Row],[FLIGHT_DATE]]-Table1[[#This Row],[DATE_BOOKED]]</f>
        <v>82</v>
      </c>
    </row>
    <row r="381" spans="1:23" x14ac:dyDescent="0.35">
      <c r="A381" s="425">
        <v>45685</v>
      </c>
      <c r="B381" s="426" t="s">
        <v>385</v>
      </c>
      <c r="C381" s="198" t="s">
        <v>333</v>
      </c>
      <c r="D381" s="198"/>
      <c r="E381" s="426" t="s">
        <v>467</v>
      </c>
      <c r="F381" s="426" t="s">
        <v>56</v>
      </c>
      <c r="G381" s="426" t="s">
        <v>10</v>
      </c>
      <c r="H381" s="2222" t="s">
        <v>195</v>
      </c>
      <c r="I381" s="427" t="s">
        <v>126</v>
      </c>
      <c r="J381" s="425">
        <v>45773</v>
      </c>
      <c r="K381" s="428">
        <v>2</v>
      </c>
      <c r="L381" s="429">
        <v>2</v>
      </c>
      <c r="M381" s="430">
        <v>300</v>
      </c>
      <c r="N381" s="422">
        <v>0</v>
      </c>
      <c r="O381" s="422">
        <v>0</v>
      </c>
      <c r="P381" s="431">
        <f>SUM(Table1[[#This Row],[BASE_FARE]:[SURCHARGES]])*Table1[[#This Row],[SEATS_BOOKED]]</f>
        <v>600</v>
      </c>
      <c r="Q381" s="421" t="s">
        <v>161</v>
      </c>
      <c r="R381" s="424" t="s">
        <v>335</v>
      </c>
      <c r="S381" s="426" t="str">
        <f>LEFT(Table1[[#This Row],[SECTOR]],3)</f>
        <v>SSH</v>
      </c>
      <c r="T381" s="426" t="str">
        <f>RIGHT(Table1[[#This Row],[SECTOR]],3)</f>
        <v>VRN</v>
      </c>
      <c r="U381" s="426" t="str">
        <f t="shared" ref="U381:U394" si="24">IF(AND(S381&lt;&gt;"SSH", S381&lt;&gt;"RMF", S381&lt;&gt;"CAI", S381&lt;&gt;"HRG", S381&lt;&gt;"LXR", S381&lt;&gt;"DXB", OR(T381="SSH", T381="RMF", T381="CAI", T381="HRG", T381="LXR", T381="DXB")), S381,
    IF(AND(T381&lt;&gt;"SSH", T381&lt;&gt;"RMF", T381&lt;&gt;"CAI", T381&lt;&gt;"HRG", T381&lt;&gt;"LXR", T381&lt;&gt;"DXB", OR(S381="SSH", S381="RMF", S381="CAI", S381="HRG", S381="LXR", S381="DXB")), T381,
    "VIE"))</f>
        <v>VRN</v>
      </c>
      <c r="V381" s="426">
        <f>WEEKDAY(Table1[[#This Row],[FLIGHT_DATE]],2)</f>
        <v>6</v>
      </c>
      <c r="W381" s="426">
        <f>Table1[[#This Row],[FLIGHT_DATE]]-Table1[[#This Row],[DATE_BOOKED]]</f>
        <v>88</v>
      </c>
    </row>
    <row r="382" spans="1:23" x14ac:dyDescent="0.35">
      <c r="A382" s="425">
        <v>45685</v>
      </c>
      <c r="B382" s="426" t="s">
        <v>385</v>
      </c>
      <c r="C382" s="198" t="s">
        <v>333</v>
      </c>
      <c r="D382" s="198"/>
      <c r="E382" s="426" t="s">
        <v>468</v>
      </c>
      <c r="F382" s="426" t="s">
        <v>56</v>
      </c>
      <c r="G382" s="426" t="s">
        <v>10</v>
      </c>
      <c r="H382" s="2222" t="s">
        <v>89</v>
      </c>
      <c r="I382" s="427" t="s">
        <v>26</v>
      </c>
      <c r="J382" s="425">
        <v>45843</v>
      </c>
      <c r="K382" s="428">
        <v>3</v>
      </c>
      <c r="L382" s="429">
        <v>3</v>
      </c>
      <c r="M382" s="430">
        <v>240</v>
      </c>
      <c r="N382" s="422">
        <v>0</v>
      </c>
      <c r="O382" s="422">
        <v>0</v>
      </c>
      <c r="P382" s="431">
        <f>SUM(Table1[[#This Row],[BASE_FARE]:[SURCHARGES]])*Table1[[#This Row],[SEATS_BOOKED]]</f>
        <v>720</v>
      </c>
      <c r="Q382" s="421" t="s">
        <v>161</v>
      </c>
      <c r="R382" s="424" t="s">
        <v>335</v>
      </c>
      <c r="S382" s="426" t="str">
        <f>LEFT(Table1[[#This Row],[SECTOR]],3)</f>
        <v>BRI</v>
      </c>
      <c r="T382" s="426" t="str">
        <f>RIGHT(Table1[[#This Row],[SECTOR]],3)</f>
        <v>SSH</v>
      </c>
      <c r="U382" s="426" t="str">
        <f t="shared" si="24"/>
        <v>BRI</v>
      </c>
      <c r="V382" s="426">
        <f>WEEKDAY(Table1[[#This Row],[FLIGHT_DATE]],2)</f>
        <v>6</v>
      </c>
      <c r="W382" s="426">
        <f>Table1[[#This Row],[FLIGHT_DATE]]-Table1[[#This Row],[DATE_BOOKED]]</f>
        <v>158</v>
      </c>
    </row>
    <row r="383" spans="1:23" x14ac:dyDescent="0.35">
      <c r="A383" s="433">
        <v>45685</v>
      </c>
      <c r="B383" s="434" t="s">
        <v>390</v>
      </c>
      <c r="C383" s="198" t="s">
        <v>333</v>
      </c>
      <c r="D383" s="198"/>
      <c r="E383" s="434" t="s">
        <v>469</v>
      </c>
      <c r="F383" s="434" t="s">
        <v>56</v>
      </c>
      <c r="G383" s="434" t="s">
        <v>10</v>
      </c>
      <c r="H383" s="2222" t="s">
        <v>195</v>
      </c>
      <c r="I383" s="435" t="s">
        <v>126</v>
      </c>
      <c r="J383" s="433">
        <v>45773</v>
      </c>
      <c r="K383" s="436">
        <v>1</v>
      </c>
      <c r="L383" s="437">
        <v>1</v>
      </c>
      <c r="M383" s="438">
        <v>325</v>
      </c>
      <c r="N383" s="784">
        <v>37.72</v>
      </c>
      <c r="O383" s="439">
        <v>40</v>
      </c>
      <c r="P383" s="440">
        <f>SUM(Table1[[#This Row],[BASE_FARE]:[SURCHARGES]])*Table1[[#This Row],[SEATS_BOOKED]]</f>
        <v>402.72</v>
      </c>
      <c r="Q383" s="421" t="s">
        <v>161</v>
      </c>
      <c r="R383" s="424" t="s">
        <v>335</v>
      </c>
      <c r="S383" s="434" t="str">
        <f>LEFT(Table1[[#This Row],[SECTOR]],3)</f>
        <v>SSH</v>
      </c>
      <c r="T383" s="434" t="str">
        <f>RIGHT(Table1[[#This Row],[SECTOR]],3)</f>
        <v>VRN</v>
      </c>
      <c r="U383" s="434" t="str">
        <f t="shared" si="24"/>
        <v>VRN</v>
      </c>
      <c r="V383" s="434">
        <f>WEEKDAY(Table1[[#This Row],[FLIGHT_DATE]],2)</f>
        <v>6</v>
      </c>
      <c r="W383" s="434">
        <f>Table1[[#This Row],[FLIGHT_DATE]]-Table1[[#This Row],[DATE_BOOKED]]</f>
        <v>88</v>
      </c>
    </row>
    <row r="384" spans="1:23" x14ac:dyDescent="0.35">
      <c r="A384" s="433">
        <v>45685</v>
      </c>
      <c r="B384" s="434" t="s">
        <v>390</v>
      </c>
      <c r="C384" s="198" t="s">
        <v>333</v>
      </c>
      <c r="D384" s="198"/>
      <c r="E384" s="434" t="s">
        <v>469</v>
      </c>
      <c r="F384" s="434" t="s">
        <v>56</v>
      </c>
      <c r="G384" s="434" t="s">
        <v>10</v>
      </c>
      <c r="H384" s="2222" t="s">
        <v>195</v>
      </c>
      <c r="I384" s="435" t="s">
        <v>126</v>
      </c>
      <c r="J384" s="433">
        <v>45773</v>
      </c>
      <c r="K384" s="436">
        <v>1</v>
      </c>
      <c r="L384" s="437">
        <v>1</v>
      </c>
      <c r="M384" s="438">
        <v>325</v>
      </c>
      <c r="N384" s="784">
        <v>37.72</v>
      </c>
      <c r="O384" s="439">
        <v>40</v>
      </c>
      <c r="P384" s="440">
        <f>SUM(Table1[[#This Row],[BASE_FARE]:[SURCHARGES]])*Table1[[#This Row],[SEATS_BOOKED]]</f>
        <v>402.72</v>
      </c>
      <c r="Q384" s="421" t="s">
        <v>161</v>
      </c>
      <c r="R384" s="424" t="s">
        <v>335</v>
      </c>
      <c r="S384" s="434" t="str">
        <f>LEFT(Table1[[#This Row],[SECTOR]],3)</f>
        <v>SSH</v>
      </c>
      <c r="T384" s="434" t="str">
        <f>RIGHT(Table1[[#This Row],[SECTOR]],3)</f>
        <v>VRN</v>
      </c>
      <c r="U384" s="434" t="str">
        <f t="shared" si="24"/>
        <v>VRN</v>
      </c>
      <c r="V384" s="434">
        <f>WEEKDAY(Table1[[#This Row],[FLIGHT_DATE]],2)</f>
        <v>6</v>
      </c>
      <c r="W384" s="434">
        <f>Table1[[#This Row],[FLIGHT_DATE]]-Table1[[#This Row],[DATE_BOOKED]]</f>
        <v>88</v>
      </c>
    </row>
    <row r="385" spans="1:23" x14ac:dyDescent="0.35">
      <c r="A385" s="433">
        <v>45685</v>
      </c>
      <c r="B385" s="434" t="s">
        <v>390</v>
      </c>
      <c r="C385" s="198" t="s">
        <v>333</v>
      </c>
      <c r="D385" s="198"/>
      <c r="E385" s="434" t="s">
        <v>469</v>
      </c>
      <c r="F385" s="434" t="s">
        <v>56</v>
      </c>
      <c r="G385" s="434" t="s">
        <v>10</v>
      </c>
      <c r="H385" s="2222" t="s">
        <v>195</v>
      </c>
      <c r="I385" s="435" t="s">
        <v>126</v>
      </c>
      <c r="J385" s="433">
        <v>45773</v>
      </c>
      <c r="K385" s="436">
        <v>0</v>
      </c>
      <c r="L385" s="437">
        <v>0</v>
      </c>
      <c r="M385" s="438">
        <v>32.5</v>
      </c>
      <c r="N385" s="784">
        <v>37.72</v>
      </c>
      <c r="O385" s="439">
        <v>40</v>
      </c>
      <c r="P385" s="440">
        <v>110.22</v>
      </c>
      <c r="Q385" s="421" t="s">
        <v>161</v>
      </c>
      <c r="R385" s="424" t="s">
        <v>335</v>
      </c>
      <c r="S385" s="434" t="str">
        <f>LEFT(Table1[[#This Row],[SECTOR]],3)</f>
        <v>SSH</v>
      </c>
      <c r="T385" s="434" t="str">
        <f>RIGHT(Table1[[#This Row],[SECTOR]],3)</f>
        <v>VRN</v>
      </c>
      <c r="U385" s="434" t="str">
        <f t="shared" si="24"/>
        <v>VRN</v>
      </c>
      <c r="V385" s="434">
        <f>WEEKDAY(Table1[[#This Row],[FLIGHT_DATE]],2)</f>
        <v>6</v>
      </c>
      <c r="W385" s="434">
        <f>Table1[[#This Row],[FLIGHT_DATE]]-Table1[[#This Row],[DATE_BOOKED]]</f>
        <v>88</v>
      </c>
    </row>
    <row r="386" spans="1:23" x14ac:dyDescent="0.35">
      <c r="A386" s="433">
        <v>45686</v>
      </c>
      <c r="B386" s="441" t="s">
        <v>385</v>
      </c>
      <c r="C386" s="198" t="s">
        <v>333</v>
      </c>
      <c r="D386" s="198"/>
      <c r="E386" s="441" t="s">
        <v>470</v>
      </c>
      <c r="F386" s="441" t="s">
        <v>54</v>
      </c>
      <c r="G386" s="441" t="s">
        <v>10</v>
      </c>
      <c r="H386" s="2222" t="s">
        <v>190</v>
      </c>
      <c r="I386" s="442" t="s">
        <v>163</v>
      </c>
      <c r="J386" s="443">
        <v>45765</v>
      </c>
      <c r="K386" s="444">
        <v>5</v>
      </c>
      <c r="L386" s="445">
        <v>5</v>
      </c>
      <c r="M386" s="446">
        <v>342.5</v>
      </c>
      <c r="N386" s="447">
        <v>0</v>
      </c>
      <c r="O386" s="447">
        <v>0</v>
      </c>
      <c r="P386" s="448">
        <f>SUM(Table1[[#This Row],[BASE_FARE]:[SURCHARGES]])*Table1[[#This Row],[SEATS_BOOKED]]</f>
        <v>1712.5</v>
      </c>
      <c r="Q386" s="421" t="s">
        <v>161</v>
      </c>
      <c r="R386" s="424" t="s">
        <v>335</v>
      </c>
      <c r="S386" s="441" t="str">
        <f>LEFT(Table1[[#This Row],[SECTOR]],3)</f>
        <v>MXP</v>
      </c>
      <c r="T386" s="441" t="str">
        <f>RIGHT(Table1[[#This Row],[SECTOR]],3)</f>
        <v>SSH</v>
      </c>
      <c r="U386" s="441" t="str">
        <f t="shared" si="24"/>
        <v>MXP</v>
      </c>
      <c r="V386" s="441">
        <f>WEEKDAY(Table1[[#This Row],[FLIGHT_DATE]],2)</f>
        <v>5</v>
      </c>
      <c r="W386" s="441">
        <f>Table1[[#This Row],[FLIGHT_DATE]]-Table1[[#This Row],[DATE_BOOKED]]</f>
        <v>79</v>
      </c>
    </row>
    <row r="387" spans="1:23" x14ac:dyDescent="0.35">
      <c r="A387" s="433">
        <v>45686</v>
      </c>
      <c r="B387" s="441" t="s">
        <v>385</v>
      </c>
      <c r="C387" s="198" t="s">
        <v>333</v>
      </c>
      <c r="D387" s="198"/>
      <c r="E387" s="441" t="s">
        <v>470</v>
      </c>
      <c r="F387" s="441" t="s">
        <v>54</v>
      </c>
      <c r="G387" s="441" t="s">
        <v>11</v>
      </c>
      <c r="H387" s="2222" t="s">
        <v>191</v>
      </c>
      <c r="I387" s="442" t="s">
        <v>162</v>
      </c>
      <c r="J387" s="443">
        <v>45772</v>
      </c>
      <c r="K387" s="444">
        <v>5</v>
      </c>
      <c r="L387" s="445">
        <v>5</v>
      </c>
      <c r="M387" s="446">
        <v>342.5</v>
      </c>
      <c r="N387" s="447">
        <v>0</v>
      </c>
      <c r="O387" s="447">
        <v>0</v>
      </c>
      <c r="P387" s="448">
        <f>SUM(Table1[[#This Row],[BASE_FARE]:[SURCHARGES]])*Table1[[#This Row],[SEATS_BOOKED]]</f>
        <v>1712.5</v>
      </c>
      <c r="Q387" s="421" t="s">
        <v>161</v>
      </c>
      <c r="R387" s="424" t="s">
        <v>335</v>
      </c>
      <c r="S387" s="441" t="str">
        <f>LEFT(Table1[[#This Row],[SECTOR]],3)</f>
        <v>SSH</v>
      </c>
      <c r="T387" s="441" t="str">
        <f>RIGHT(Table1[[#This Row],[SECTOR]],3)</f>
        <v>MXP</v>
      </c>
      <c r="U387" s="441" t="str">
        <f t="shared" si="24"/>
        <v>MXP</v>
      </c>
      <c r="V387" s="441">
        <f>WEEKDAY(Table1[[#This Row],[FLIGHT_DATE]],2)</f>
        <v>5</v>
      </c>
      <c r="W387" s="441">
        <f>Table1[[#This Row],[FLIGHT_DATE]]-Table1[[#This Row],[DATE_BOOKED]]</f>
        <v>86</v>
      </c>
    </row>
    <row r="388" spans="1:23" x14ac:dyDescent="0.35">
      <c r="A388" s="449">
        <v>45686</v>
      </c>
      <c r="B388" s="450" t="s">
        <v>385</v>
      </c>
      <c r="C388" s="198" t="s">
        <v>333</v>
      </c>
      <c r="D388" s="198"/>
      <c r="E388" s="450" t="s">
        <v>471</v>
      </c>
      <c r="F388" s="450" t="s">
        <v>56</v>
      </c>
      <c r="G388" s="450" t="s">
        <v>10</v>
      </c>
      <c r="H388" s="2222" t="s">
        <v>191</v>
      </c>
      <c r="I388" s="451" t="s">
        <v>162</v>
      </c>
      <c r="J388" s="449">
        <v>45772</v>
      </c>
      <c r="K388" s="455">
        <v>3</v>
      </c>
      <c r="L388" s="452">
        <v>3</v>
      </c>
      <c r="M388" s="456">
        <v>360</v>
      </c>
      <c r="N388" s="453">
        <v>0</v>
      </c>
      <c r="O388" s="453">
        <v>0</v>
      </c>
      <c r="P388" s="454">
        <f>SUM(Table1[[#This Row],[BASE_FARE]:[SURCHARGES]])*Table1[[#This Row],[SEATS_BOOKED]]</f>
        <v>1080</v>
      </c>
      <c r="Q388" s="450" t="s">
        <v>161</v>
      </c>
      <c r="R388" s="455" t="s">
        <v>335</v>
      </c>
      <c r="S388" s="450" t="str">
        <f>LEFT(Table1[[#This Row],[SECTOR]],3)</f>
        <v>SSH</v>
      </c>
      <c r="T388" s="450" t="str">
        <f>RIGHT(Table1[[#This Row],[SECTOR]],3)</f>
        <v>MXP</v>
      </c>
      <c r="U388" s="450" t="str">
        <f t="shared" si="24"/>
        <v>MXP</v>
      </c>
      <c r="V388" s="450">
        <f>WEEKDAY(Table1[[#This Row],[FLIGHT_DATE]],2)</f>
        <v>5</v>
      </c>
      <c r="W388" s="450">
        <f>Table1[[#This Row],[FLIGHT_DATE]]-Table1[[#This Row],[DATE_BOOKED]]</f>
        <v>86</v>
      </c>
    </row>
    <row r="389" spans="1:23" x14ac:dyDescent="0.35">
      <c r="A389" s="449">
        <v>45686</v>
      </c>
      <c r="B389" s="450" t="s">
        <v>385</v>
      </c>
      <c r="C389" s="198" t="s">
        <v>333</v>
      </c>
      <c r="D389" s="198"/>
      <c r="E389" s="450" t="s">
        <v>472</v>
      </c>
      <c r="F389" s="450" t="s">
        <v>56</v>
      </c>
      <c r="G389" s="450" t="s">
        <v>10</v>
      </c>
      <c r="H389" s="2222" t="s">
        <v>195</v>
      </c>
      <c r="I389" s="451" t="s">
        <v>126</v>
      </c>
      <c r="J389" s="449">
        <v>45773</v>
      </c>
      <c r="K389" s="455">
        <v>2</v>
      </c>
      <c r="L389" s="452">
        <v>2</v>
      </c>
      <c r="M389" s="456">
        <v>300</v>
      </c>
      <c r="N389" s="453">
        <v>0</v>
      </c>
      <c r="O389" s="453">
        <v>0</v>
      </c>
      <c r="P389" s="454">
        <f>SUM(Table1[[#This Row],[BASE_FARE]:[SURCHARGES]])*Table1[[#This Row],[SEATS_BOOKED]]</f>
        <v>600</v>
      </c>
      <c r="Q389" s="450" t="s">
        <v>161</v>
      </c>
      <c r="R389" s="455" t="s">
        <v>335</v>
      </c>
      <c r="S389" s="450" t="str">
        <f>LEFT(Table1[[#This Row],[SECTOR]],3)</f>
        <v>SSH</v>
      </c>
      <c r="T389" s="450" t="str">
        <f>RIGHT(Table1[[#This Row],[SECTOR]],3)</f>
        <v>VRN</v>
      </c>
      <c r="U389" s="450" t="str">
        <f t="shared" si="24"/>
        <v>VRN</v>
      </c>
      <c r="V389" s="450">
        <f>WEEKDAY(Table1[[#This Row],[FLIGHT_DATE]],2)</f>
        <v>6</v>
      </c>
      <c r="W389" s="450">
        <f>Table1[[#This Row],[FLIGHT_DATE]]-Table1[[#This Row],[DATE_BOOKED]]</f>
        <v>87</v>
      </c>
    </row>
    <row r="390" spans="1:23" x14ac:dyDescent="0.35">
      <c r="A390" s="457">
        <v>45687</v>
      </c>
      <c r="B390" s="458" t="s">
        <v>332</v>
      </c>
      <c r="C390" s="198" t="s">
        <v>333</v>
      </c>
      <c r="D390" s="198"/>
      <c r="E390" s="458"/>
      <c r="F390" s="458" t="s">
        <v>56</v>
      </c>
      <c r="G390" s="458" t="s">
        <v>10</v>
      </c>
      <c r="H390" s="2222" t="s">
        <v>88</v>
      </c>
      <c r="I390" s="459" t="s">
        <v>27</v>
      </c>
      <c r="J390" s="457">
        <v>45766</v>
      </c>
      <c r="K390" s="460">
        <v>3</v>
      </c>
      <c r="L390" s="461">
        <v>3</v>
      </c>
      <c r="M390" s="462">
        <v>175</v>
      </c>
      <c r="N390" s="453">
        <v>0</v>
      </c>
      <c r="O390" s="453">
        <v>0</v>
      </c>
      <c r="P390" s="463">
        <f>SUM(Table1[[#This Row],[BASE_FARE]:[SURCHARGES]])*Table1[[#This Row],[SEATS_BOOKED]]</f>
        <v>525</v>
      </c>
      <c r="Q390" s="450" t="s">
        <v>161</v>
      </c>
      <c r="R390" s="455" t="s">
        <v>335</v>
      </c>
      <c r="S390" s="458" t="str">
        <f>LEFT(Table1[[#This Row],[SECTOR]],3)</f>
        <v>SSH</v>
      </c>
      <c r="T390" s="458" t="str">
        <f>RIGHT(Table1[[#This Row],[SECTOR]],3)</f>
        <v>BRI</v>
      </c>
      <c r="U390" s="458" t="str">
        <f t="shared" si="24"/>
        <v>BRI</v>
      </c>
      <c r="V390" s="458">
        <f>WEEKDAY(Table1[[#This Row],[FLIGHT_DATE]],2)</f>
        <v>6</v>
      </c>
      <c r="W390" s="458">
        <f>Table1[[#This Row],[FLIGHT_DATE]]-Table1[[#This Row],[DATE_BOOKED]]</f>
        <v>79</v>
      </c>
    </row>
    <row r="391" spans="1:23" x14ac:dyDescent="0.35">
      <c r="A391" s="457">
        <v>45687</v>
      </c>
      <c r="B391" s="458" t="s">
        <v>332</v>
      </c>
      <c r="C391" s="198" t="s">
        <v>333</v>
      </c>
      <c r="D391" s="198"/>
      <c r="E391" s="458"/>
      <c r="F391" s="458" t="s">
        <v>56</v>
      </c>
      <c r="G391" s="458" t="s">
        <v>10</v>
      </c>
      <c r="H391" s="2222" t="s">
        <v>88</v>
      </c>
      <c r="I391" s="459" t="s">
        <v>27</v>
      </c>
      <c r="J391" s="457">
        <v>45773</v>
      </c>
      <c r="K391" s="460">
        <v>3</v>
      </c>
      <c r="L391" s="461">
        <v>3</v>
      </c>
      <c r="M391" s="462">
        <v>285</v>
      </c>
      <c r="N391" s="453">
        <v>0</v>
      </c>
      <c r="O391" s="453">
        <v>0</v>
      </c>
      <c r="P391" s="463">
        <f>SUM(Table1[[#This Row],[BASE_FARE]:[SURCHARGES]])*Table1[[#This Row],[SEATS_BOOKED]]</f>
        <v>855</v>
      </c>
      <c r="Q391" s="450" t="s">
        <v>161</v>
      </c>
      <c r="R391" s="455" t="s">
        <v>335</v>
      </c>
      <c r="S391" s="458" t="str">
        <f>LEFT(Table1[[#This Row],[SECTOR]],3)</f>
        <v>SSH</v>
      </c>
      <c r="T391" s="458" t="str">
        <f>RIGHT(Table1[[#This Row],[SECTOR]],3)</f>
        <v>BRI</v>
      </c>
      <c r="U391" s="458" t="str">
        <f t="shared" si="24"/>
        <v>BRI</v>
      </c>
      <c r="V391" s="458">
        <f>WEEKDAY(Table1[[#This Row],[FLIGHT_DATE]],2)</f>
        <v>6</v>
      </c>
      <c r="W391" s="458">
        <f>Table1[[#This Row],[FLIGHT_DATE]]-Table1[[#This Row],[DATE_BOOKED]]</f>
        <v>86</v>
      </c>
    </row>
    <row r="392" spans="1:23" x14ac:dyDescent="0.35">
      <c r="A392" s="457">
        <v>45687</v>
      </c>
      <c r="B392" s="458" t="s">
        <v>332</v>
      </c>
      <c r="C392" s="198" t="s">
        <v>333</v>
      </c>
      <c r="D392" s="198"/>
      <c r="E392" s="458"/>
      <c r="F392" s="458" t="s">
        <v>56</v>
      </c>
      <c r="G392" s="458" t="s">
        <v>10</v>
      </c>
      <c r="H392" s="2222" t="s">
        <v>194</v>
      </c>
      <c r="I392" s="459" t="s">
        <v>26</v>
      </c>
      <c r="J392" s="457">
        <v>45759</v>
      </c>
      <c r="K392" s="460">
        <v>3</v>
      </c>
      <c r="L392" s="461">
        <v>3</v>
      </c>
      <c r="M392" s="462">
        <v>175</v>
      </c>
      <c r="N392" s="453">
        <v>0</v>
      </c>
      <c r="O392" s="453">
        <v>0</v>
      </c>
      <c r="P392" s="463">
        <f>SUM(Table1[[#This Row],[BASE_FARE]:[SURCHARGES]])*Table1[[#This Row],[SEATS_BOOKED]]</f>
        <v>525</v>
      </c>
      <c r="Q392" s="450" t="s">
        <v>161</v>
      </c>
      <c r="R392" s="455" t="s">
        <v>335</v>
      </c>
      <c r="S392" s="458" t="str">
        <f>LEFT(Table1[[#This Row],[SECTOR]],3)</f>
        <v>BRI</v>
      </c>
      <c r="T392" s="458" t="str">
        <f>RIGHT(Table1[[#This Row],[SECTOR]],3)</f>
        <v>SSH</v>
      </c>
      <c r="U392" s="458" t="str">
        <f t="shared" si="24"/>
        <v>BRI</v>
      </c>
      <c r="V392" s="458">
        <f>WEEKDAY(Table1[[#This Row],[FLIGHT_DATE]],2)</f>
        <v>6</v>
      </c>
      <c r="W392" s="458">
        <f>Table1[[#This Row],[FLIGHT_DATE]]-Table1[[#This Row],[DATE_BOOKED]]</f>
        <v>72</v>
      </c>
    </row>
    <row r="393" spans="1:23" x14ac:dyDescent="0.35">
      <c r="A393" s="457">
        <v>45687</v>
      </c>
      <c r="B393" s="458" t="s">
        <v>332</v>
      </c>
      <c r="C393" s="198" t="s">
        <v>333</v>
      </c>
      <c r="D393" s="198"/>
      <c r="E393" s="458"/>
      <c r="F393" s="458" t="s">
        <v>56</v>
      </c>
      <c r="G393" s="458" t="s">
        <v>10</v>
      </c>
      <c r="H393" s="2222" t="s">
        <v>89</v>
      </c>
      <c r="I393" s="459" t="s">
        <v>26</v>
      </c>
      <c r="J393" s="457">
        <v>45766</v>
      </c>
      <c r="K393" s="460">
        <v>3</v>
      </c>
      <c r="L393" s="461">
        <v>3</v>
      </c>
      <c r="M393" s="462">
        <v>285</v>
      </c>
      <c r="N393" s="453">
        <v>0</v>
      </c>
      <c r="O393" s="453">
        <v>0</v>
      </c>
      <c r="P393" s="463">
        <f>SUM(Table1[[#This Row],[BASE_FARE]:[SURCHARGES]])*Table1[[#This Row],[SEATS_BOOKED]]</f>
        <v>855</v>
      </c>
      <c r="Q393" s="450" t="s">
        <v>161</v>
      </c>
      <c r="R393" s="455" t="s">
        <v>335</v>
      </c>
      <c r="S393" s="458" t="str">
        <f>LEFT(Table1[[#This Row],[SECTOR]],3)</f>
        <v>BRI</v>
      </c>
      <c r="T393" s="458" t="str">
        <f>RIGHT(Table1[[#This Row],[SECTOR]],3)</f>
        <v>SSH</v>
      </c>
      <c r="U393" s="458" t="str">
        <f t="shared" si="24"/>
        <v>BRI</v>
      </c>
      <c r="V393" s="458">
        <f>WEEKDAY(Table1[[#This Row],[FLIGHT_DATE]],2)</f>
        <v>6</v>
      </c>
      <c r="W393" s="458">
        <f>Table1[[#This Row],[FLIGHT_DATE]]-Table1[[#This Row],[DATE_BOOKED]]</f>
        <v>79</v>
      </c>
    </row>
    <row r="394" spans="1:23" x14ac:dyDescent="0.35">
      <c r="A394" s="457">
        <v>45687</v>
      </c>
      <c r="B394" s="458" t="s">
        <v>332</v>
      </c>
      <c r="C394" s="198" t="s">
        <v>333</v>
      </c>
      <c r="D394" s="198"/>
      <c r="E394" s="458"/>
      <c r="F394" s="458" t="s">
        <v>56</v>
      </c>
      <c r="G394" s="458" t="s">
        <v>10</v>
      </c>
      <c r="H394" s="2222" t="s">
        <v>921</v>
      </c>
      <c r="I394" s="1109" t="s">
        <v>126</v>
      </c>
      <c r="J394" s="457">
        <v>45892</v>
      </c>
      <c r="K394" s="460">
        <v>2</v>
      </c>
      <c r="L394" s="461">
        <v>2</v>
      </c>
      <c r="M394" s="462">
        <v>300</v>
      </c>
      <c r="N394" s="453">
        <v>0</v>
      </c>
      <c r="O394" s="453">
        <v>0</v>
      </c>
      <c r="P394" s="463">
        <f>SUM(Table1[[#This Row],[BASE_FARE]:[SURCHARGES]])*Table1[[#This Row],[SEATS_BOOKED]]</f>
        <v>600</v>
      </c>
      <c r="Q394" s="450" t="s">
        <v>161</v>
      </c>
      <c r="R394" s="455" t="s">
        <v>335</v>
      </c>
      <c r="S394" s="458" t="str">
        <f>LEFT(Table1[[#This Row],[SECTOR]],3)</f>
        <v>SSH</v>
      </c>
      <c r="T394" s="458" t="str">
        <f>RIGHT(Table1[[#This Row],[SECTOR]],3)</f>
        <v>VRN</v>
      </c>
      <c r="U394" s="458" t="str">
        <f t="shared" si="24"/>
        <v>VRN</v>
      </c>
      <c r="V394" s="458">
        <f>WEEKDAY(Table1[[#This Row],[FLIGHT_DATE]],2)</f>
        <v>6</v>
      </c>
      <c r="W394" s="458">
        <f>Table1[[#This Row],[FLIGHT_DATE]]-Table1[[#This Row],[DATE_BOOKED]]</f>
        <v>205</v>
      </c>
    </row>
    <row r="395" spans="1:23" x14ac:dyDescent="0.35">
      <c r="A395" s="464">
        <v>45687</v>
      </c>
      <c r="B395" s="465" t="s">
        <v>312</v>
      </c>
      <c r="C395" s="198" t="s">
        <v>160</v>
      </c>
      <c r="D395" s="198"/>
      <c r="E395" s="465"/>
      <c r="F395" s="465" t="s">
        <v>54</v>
      </c>
      <c r="G395" s="465" t="s">
        <v>10</v>
      </c>
      <c r="H395" s="2222" t="s">
        <v>447</v>
      </c>
      <c r="I395" s="466" t="s">
        <v>28</v>
      </c>
      <c r="J395" s="464">
        <v>45765</v>
      </c>
      <c r="K395" s="467">
        <v>10</v>
      </c>
      <c r="L395" s="468">
        <v>10</v>
      </c>
      <c r="M395" s="469">
        <v>265</v>
      </c>
      <c r="N395" s="470">
        <v>0</v>
      </c>
      <c r="O395" s="470">
        <v>0</v>
      </c>
      <c r="P395" s="471">
        <f>SUM(Table1[[#This Row],[BASE_FARE]:[SURCHARGES]])*Table1[[#This Row],[SEATS_BOOKED]]</f>
        <v>2650</v>
      </c>
      <c r="Q395" s="465" t="s">
        <v>161</v>
      </c>
      <c r="R395" s="739" t="s">
        <v>384</v>
      </c>
      <c r="S395" s="465" t="str">
        <f>LEFT(Table1[[#This Row],[SECTOR]],3)</f>
        <v>NAP</v>
      </c>
      <c r="T395" s="465" t="str">
        <f>RIGHT(Table1[[#This Row],[SECTOR]],3)</f>
        <v>SSH</v>
      </c>
      <c r="U395" s="465" t="str">
        <f t="shared" ref="U395:U401" si="25">IF(AND(S395&lt;&gt;"SSH", S395&lt;&gt;"RMF", S395&lt;&gt;"CAI", S395&lt;&gt;"HRG", S395&lt;&gt;"LXR", S395&lt;&gt;"DXB", OR(T395="SSH", T395="RMF", T395="CAI", T395="HRG", T395="LXR", T395="DXB")), S395,
    IF(AND(T395&lt;&gt;"SSH", T395&lt;&gt;"RMF", T395&lt;&gt;"CAI", T395&lt;&gt;"HRG", T395&lt;&gt;"LXR", T395&lt;&gt;"DXB", OR(S395="SSH", S395="RMF", S395="CAI", S395="HRG", S395="LXR", S395="DXB")), T395,
    "VIE"))</f>
        <v>NAP</v>
      </c>
      <c r="V395" s="465">
        <f>WEEKDAY(Table1[[#This Row],[FLIGHT_DATE]],2)</f>
        <v>5</v>
      </c>
      <c r="W395" s="465">
        <f>Table1[[#This Row],[FLIGHT_DATE]]-Table1[[#This Row],[DATE_BOOKED]]</f>
        <v>78</v>
      </c>
    </row>
    <row r="396" spans="1:23" x14ac:dyDescent="0.35">
      <c r="A396" s="464">
        <v>45687</v>
      </c>
      <c r="B396" s="465" t="s">
        <v>312</v>
      </c>
      <c r="C396" s="198" t="s">
        <v>160</v>
      </c>
      <c r="D396" s="198"/>
      <c r="E396" s="465"/>
      <c r="F396" s="465" t="s">
        <v>54</v>
      </c>
      <c r="G396" s="465" t="s">
        <v>10</v>
      </c>
      <c r="H396" s="2222" t="s">
        <v>447</v>
      </c>
      <c r="I396" s="466" t="s">
        <v>28</v>
      </c>
      <c r="J396" s="464">
        <v>45772</v>
      </c>
      <c r="K396" s="467">
        <v>10</v>
      </c>
      <c r="L396" s="468">
        <v>10</v>
      </c>
      <c r="M396" s="469">
        <v>265</v>
      </c>
      <c r="N396" s="470">
        <v>0</v>
      </c>
      <c r="O396" s="470">
        <v>0</v>
      </c>
      <c r="P396" s="471">
        <f>SUM(Table1[[#This Row],[BASE_FARE]:[SURCHARGES]])*Table1[[#This Row],[SEATS_BOOKED]]</f>
        <v>2650</v>
      </c>
      <c r="Q396" s="465" t="s">
        <v>161</v>
      </c>
      <c r="R396" s="739" t="s">
        <v>384</v>
      </c>
      <c r="S396" s="465" t="str">
        <f>LEFT(Table1[[#This Row],[SECTOR]],3)</f>
        <v>NAP</v>
      </c>
      <c r="T396" s="465" t="str">
        <f>RIGHT(Table1[[#This Row],[SECTOR]],3)</f>
        <v>SSH</v>
      </c>
      <c r="U396" s="465" t="str">
        <f t="shared" si="25"/>
        <v>NAP</v>
      </c>
      <c r="V396" s="465">
        <f>WEEKDAY(Table1[[#This Row],[FLIGHT_DATE]],2)</f>
        <v>5</v>
      </c>
      <c r="W396" s="465">
        <f>Table1[[#This Row],[FLIGHT_DATE]]-Table1[[#This Row],[DATE_BOOKED]]</f>
        <v>85</v>
      </c>
    </row>
    <row r="397" spans="1:23" x14ac:dyDescent="0.35">
      <c r="A397" s="464">
        <v>45687</v>
      </c>
      <c r="B397" s="465" t="s">
        <v>312</v>
      </c>
      <c r="C397" s="198" t="s">
        <v>160</v>
      </c>
      <c r="D397" s="198"/>
      <c r="E397" s="465"/>
      <c r="F397" s="465" t="s">
        <v>54</v>
      </c>
      <c r="G397" s="465" t="s">
        <v>11</v>
      </c>
      <c r="H397" s="2222" t="s">
        <v>445</v>
      </c>
      <c r="I397" s="466" t="s">
        <v>29</v>
      </c>
      <c r="J397" s="464">
        <v>45772</v>
      </c>
      <c r="K397" s="467">
        <v>20</v>
      </c>
      <c r="L397" s="468">
        <v>20</v>
      </c>
      <c r="M397" s="469">
        <v>265</v>
      </c>
      <c r="N397" s="470">
        <v>0</v>
      </c>
      <c r="O397" s="470">
        <v>0</v>
      </c>
      <c r="P397" s="471">
        <f>SUM(Table1[[#This Row],[BASE_FARE]:[SURCHARGES]])*Table1[[#This Row],[SEATS_BOOKED]]</f>
        <v>5300</v>
      </c>
      <c r="Q397" s="465" t="s">
        <v>161</v>
      </c>
      <c r="R397" s="739" t="s">
        <v>384</v>
      </c>
      <c r="S397" s="465" t="str">
        <f>LEFT(Table1[[#This Row],[SECTOR]],3)</f>
        <v>SSH</v>
      </c>
      <c r="T397" s="465" t="str">
        <f>RIGHT(Table1[[#This Row],[SECTOR]],3)</f>
        <v>NAP</v>
      </c>
      <c r="U397" s="465" t="str">
        <f t="shared" si="25"/>
        <v>NAP</v>
      </c>
      <c r="V397" s="465">
        <f>WEEKDAY(Table1[[#This Row],[FLIGHT_DATE]],2)</f>
        <v>5</v>
      </c>
      <c r="W397" s="465">
        <f>Table1[[#This Row],[FLIGHT_DATE]]-Table1[[#This Row],[DATE_BOOKED]]</f>
        <v>85</v>
      </c>
    </row>
    <row r="398" spans="1:23" x14ac:dyDescent="0.35">
      <c r="A398" s="464">
        <v>45687</v>
      </c>
      <c r="B398" s="465" t="s">
        <v>312</v>
      </c>
      <c r="C398" s="198" t="s">
        <v>160</v>
      </c>
      <c r="D398" s="198"/>
      <c r="E398" s="465"/>
      <c r="F398" s="465" t="s">
        <v>54</v>
      </c>
      <c r="G398" s="465" t="s">
        <v>11</v>
      </c>
      <c r="H398" s="2222" t="s">
        <v>445</v>
      </c>
      <c r="I398" s="466" t="s">
        <v>29</v>
      </c>
      <c r="J398" s="464">
        <v>45779</v>
      </c>
      <c r="K398" s="467">
        <v>10</v>
      </c>
      <c r="L398" s="468">
        <v>10</v>
      </c>
      <c r="M398" s="469">
        <v>265</v>
      </c>
      <c r="N398" s="470">
        <v>0</v>
      </c>
      <c r="O398" s="470">
        <v>0</v>
      </c>
      <c r="P398" s="471">
        <f>SUM(Table1[[#This Row],[BASE_FARE]:[SURCHARGES]])*Table1[[#This Row],[SEATS_BOOKED]]</f>
        <v>2650</v>
      </c>
      <c r="Q398" s="465" t="s">
        <v>161</v>
      </c>
      <c r="R398" s="739" t="s">
        <v>384</v>
      </c>
      <c r="S398" s="465" t="str">
        <f>LEFT(Table1[[#This Row],[SECTOR]],3)</f>
        <v>SSH</v>
      </c>
      <c r="T398" s="465" t="str">
        <f>RIGHT(Table1[[#This Row],[SECTOR]],3)</f>
        <v>NAP</v>
      </c>
      <c r="U398" s="465" t="str">
        <f t="shared" si="25"/>
        <v>NAP</v>
      </c>
      <c r="V398" s="465">
        <f>WEEKDAY(Table1[[#This Row],[FLIGHT_DATE]],2)</f>
        <v>5</v>
      </c>
      <c r="W398" s="465">
        <f>Table1[[#This Row],[FLIGHT_DATE]]-Table1[[#This Row],[DATE_BOOKED]]</f>
        <v>92</v>
      </c>
    </row>
    <row r="399" spans="1:23" x14ac:dyDescent="0.35">
      <c r="A399" s="472">
        <v>45687</v>
      </c>
      <c r="B399" s="473" t="s">
        <v>385</v>
      </c>
      <c r="C399" s="198" t="s">
        <v>333</v>
      </c>
      <c r="D399" s="198"/>
      <c r="E399" s="473" t="s">
        <v>473</v>
      </c>
      <c r="F399" s="473" t="s">
        <v>54</v>
      </c>
      <c r="G399" s="473" t="s">
        <v>10</v>
      </c>
      <c r="H399" s="2222" t="s">
        <v>194</v>
      </c>
      <c r="I399" s="474" t="s">
        <v>130</v>
      </c>
      <c r="J399" s="472">
        <v>45766</v>
      </c>
      <c r="K399" s="475">
        <v>3</v>
      </c>
      <c r="L399" s="476">
        <v>3</v>
      </c>
      <c r="M399" s="477">
        <v>300</v>
      </c>
      <c r="N399" s="478">
        <v>0</v>
      </c>
      <c r="O399" s="478">
        <v>0</v>
      </c>
      <c r="P399" s="479">
        <f>SUM(Table1[[#This Row],[BASE_FARE]:[SURCHARGES]])*Table1[[#This Row],[SEATS_BOOKED]]</f>
        <v>900</v>
      </c>
      <c r="Q399" s="473" t="s">
        <v>161</v>
      </c>
      <c r="R399" s="475" t="s">
        <v>335</v>
      </c>
      <c r="S399" s="473" t="str">
        <f>LEFT(Table1[[#This Row],[SECTOR]],3)</f>
        <v>VRN</v>
      </c>
      <c r="T399" s="473" t="str">
        <f>RIGHT(Table1[[#This Row],[SECTOR]],3)</f>
        <v>SSH</v>
      </c>
      <c r="U399" s="473" t="str">
        <f t="shared" si="25"/>
        <v>VRN</v>
      </c>
      <c r="V399" s="473">
        <f>WEEKDAY(Table1[[#This Row],[FLIGHT_DATE]],2)</f>
        <v>6</v>
      </c>
      <c r="W399" s="473">
        <f>Table1[[#This Row],[FLIGHT_DATE]]-Table1[[#This Row],[DATE_BOOKED]]</f>
        <v>79</v>
      </c>
    </row>
    <row r="400" spans="1:23" x14ac:dyDescent="0.35">
      <c r="A400" s="472">
        <v>45687</v>
      </c>
      <c r="B400" s="473" t="s">
        <v>385</v>
      </c>
      <c r="C400" s="198" t="s">
        <v>333</v>
      </c>
      <c r="D400" s="198"/>
      <c r="E400" s="473" t="s">
        <v>473</v>
      </c>
      <c r="F400" s="473" t="s">
        <v>54</v>
      </c>
      <c r="G400" s="473" t="s">
        <v>11</v>
      </c>
      <c r="H400" s="2222" t="s">
        <v>195</v>
      </c>
      <c r="I400" s="474" t="s">
        <v>126</v>
      </c>
      <c r="J400" s="472">
        <v>45773</v>
      </c>
      <c r="K400" s="475">
        <v>3</v>
      </c>
      <c r="L400" s="476">
        <v>3</v>
      </c>
      <c r="M400" s="477">
        <v>300</v>
      </c>
      <c r="N400" s="478">
        <v>0</v>
      </c>
      <c r="O400" s="478">
        <v>0</v>
      </c>
      <c r="P400" s="479">
        <f>SUM(Table1[[#This Row],[BASE_FARE]:[SURCHARGES]])*Table1[[#This Row],[SEATS_BOOKED]]</f>
        <v>900</v>
      </c>
      <c r="Q400" s="473" t="s">
        <v>161</v>
      </c>
      <c r="R400" s="475" t="s">
        <v>335</v>
      </c>
      <c r="S400" s="473" t="str">
        <f>LEFT(Table1[[#This Row],[SECTOR]],3)</f>
        <v>SSH</v>
      </c>
      <c r="T400" s="473" t="str">
        <f>RIGHT(Table1[[#This Row],[SECTOR]],3)</f>
        <v>VRN</v>
      </c>
      <c r="U400" s="473" t="str">
        <f t="shared" si="25"/>
        <v>VRN</v>
      </c>
      <c r="V400" s="473">
        <f>WEEKDAY(Table1[[#This Row],[FLIGHT_DATE]],2)</f>
        <v>6</v>
      </c>
      <c r="W400" s="473">
        <f>Table1[[#This Row],[FLIGHT_DATE]]-Table1[[#This Row],[DATE_BOOKED]]</f>
        <v>86</v>
      </c>
    </row>
    <row r="401" spans="1:23" x14ac:dyDescent="0.35">
      <c r="A401" s="472">
        <v>45687</v>
      </c>
      <c r="B401" s="473" t="s">
        <v>385</v>
      </c>
      <c r="C401" s="198" t="s">
        <v>333</v>
      </c>
      <c r="D401" s="198"/>
      <c r="E401" s="473" t="s">
        <v>474</v>
      </c>
      <c r="F401" s="473" t="s">
        <v>56</v>
      </c>
      <c r="G401" s="473" t="s">
        <v>10</v>
      </c>
      <c r="H401" s="2222" t="s">
        <v>195</v>
      </c>
      <c r="I401" s="474" t="s">
        <v>126</v>
      </c>
      <c r="J401" s="472">
        <v>45780</v>
      </c>
      <c r="K401" s="475">
        <v>3</v>
      </c>
      <c r="L401" s="476">
        <v>3</v>
      </c>
      <c r="M401" s="477">
        <v>325</v>
      </c>
      <c r="N401" s="478">
        <v>0</v>
      </c>
      <c r="O401" s="478">
        <v>0</v>
      </c>
      <c r="P401" s="479">
        <f>SUM(Table1[[#This Row],[BASE_FARE]:[SURCHARGES]])*Table1[[#This Row],[SEATS_BOOKED]]</f>
        <v>975</v>
      </c>
      <c r="Q401" s="473" t="s">
        <v>161</v>
      </c>
      <c r="R401" s="475" t="s">
        <v>335</v>
      </c>
      <c r="S401" s="473" t="str">
        <f>LEFT(Table1[[#This Row],[SECTOR]],3)</f>
        <v>SSH</v>
      </c>
      <c r="T401" s="473" t="str">
        <f>RIGHT(Table1[[#This Row],[SECTOR]],3)</f>
        <v>VRN</v>
      </c>
      <c r="U401" s="473" t="str">
        <f t="shared" si="25"/>
        <v>VRN</v>
      </c>
      <c r="V401" s="473">
        <f>WEEKDAY(Table1[[#This Row],[FLIGHT_DATE]],2)</f>
        <v>6</v>
      </c>
      <c r="W401" s="473">
        <f>Table1[[#This Row],[FLIGHT_DATE]]-Table1[[#This Row],[DATE_BOOKED]]</f>
        <v>93</v>
      </c>
    </row>
    <row r="402" spans="1:23" x14ac:dyDescent="0.35">
      <c r="A402" s="480">
        <v>45687</v>
      </c>
      <c r="B402" s="481" t="s">
        <v>385</v>
      </c>
      <c r="C402" s="198" t="s">
        <v>333</v>
      </c>
      <c r="D402" s="198"/>
      <c r="E402" s="481" t="s">
        <v>475</v>
      </c>
      <c r="F402" s="481" t="s">
        <v>54</v>
      </c>
      <c r="G402" s="481" t="s">
        <v>10</v>
      </c>
      <c r="H402" s="2222" t="s">
        <v>194</v>
      </c>
      <c r="I402" s="482" t="s">
        <v>130</v>
      </c>
      <c r="J402" s="480">
        <v>45759</v>
      </c>
      <c r="K402" s="483">
        <v>1</v>
      </c>
      <c r="L402" s="484">
        <v>1</v>
      </c>
      <c r="M402" s="485">
        <v>285</v>
      </c>
      <c r="N402" s="486">
        <v>0</v>
      </c>
      <c r="O402" s="486">
        <v>0</v>
      </c>
      <c r="P402" s="487">
        <f>SUM(Table1[[#This Row],[BASE_FARE]:[SURCHARGES]])*Table1[[#This Row],[SEATS_BOOKED]]</f>
        <v>285</v>
      </c>
      <c r="Q402" s="473" t="s">
        <v>161</v>
      </c>
      <c r="R402" s="475" t="s">
        <v>335</v>
      </c>
      <c r="S402" s="481" t="str">
        <f>LEFT(Table1[[#This Row],[SECTOR]],3)</f>
        <v>VRN</v>
      </c>
      <c r="T402" s="481" t="str">
        <f>RIGHT(Table1[[#This Row],[SECTOR]],3)</f>
        <v>SSH</v>
      </c>
      <c r="U402" s="481" t="str">
        <f t="shared" ref="U402:U425" si="26">IF(AND(S402&lt;&gt;"SSH", S402&lt;&gt;"RMF", S402&lt;&gt;"CAI", S402&lt;&gt;"HRG", S402&lt;&gt;"LXR", S402&lt;&gt;"DXB", OR(T402="SSH", T402="RMF", T402="CAI", T402="HRG", T402="LXR", T402="DXB")), S402,
    IF(AND(T402&lt;&gt;"SSH", T402&lt;&gt;"RMF", T402&lt;&gt;"CAI", T402&lt;&gt;"HRG", T402&lt;&gt;"LXR", T402&lt;&gt;"DXB", OR(S402="SSH", S402="RMF", S402="CAI", S402="HRG", S402="LXR", S402="DXB")), T402,
    "VIE"))</f>
        <v>VRN</v>
      </c>
      <c r="V402" s="481">
        <f>WEEKDAY(Table1[[#This Row],[FLIGHT_DATE]],2)</f>
        <v>6</v>
      </c>
      <c r="W402" s="481">
        <f>Table1[[#This Row],[FLIGHT_DATE]]-Table1[[#This Row],[DATE_BOOKED]]</f>
        <v>72</v>
      </c>
    </row>
    <row r="403" spans="1:23" x14ac:dyDescent="0.35">
      <c r="A403" s="480">
        <v>45687</v>
      </c>
      <c r="B403" s="481" t="s">
        <v>385</v>
      </c>
      <c r="C403" s="198" t="s">
        <v>333</v>
      </c>
      <c r="D403" s="198"/>
      <c r="E403" s="481" t="s">
        <v>475</v>
      </c>
      <c r="F403" s="482" t="s">
        <v>54</v>
      </c>
      <c r="G403" s="488" t="s">
        <v>11</v>
      </c>
      <c r="H403" s="2222" t="s">
        <v>195</v>
      </c>
      <c r="I403" s="488" t="s">
        <v>126</v>
      </c>
      <c r="J403" s="480">
        <v>45773</v>
      </c>
      <c r="K403" s="483">
        <v>1</v>
      </c>
      <c r="L403" s="484">
        <v>1</v>
      </c>
      <c r="M403" s="486">
        <v>285</v>
      </c>
      <c r="N403" s="486">
        <v>0</v>
      </c>
      <c r="O403" s="486">
        <v>0</v>
      </c>
      <c r="P403" s="487">
        <f>SUM(Table1[[#This Row],[BASE_FARE]:[SURCHARGES]])*Table1[[#This Row],[SEATS_BOOKED]]</f>
        <v>285</v>
      </c>
      <c r="Q403" s="473" t="s">
        <v>161</v>
      </c>
      <c r="R403" s="475" t="s">
        <v>335</v>
      </c>
      <c r="S403" s="481" t="str">
        <f>LEFT(Table1[[#This Row],[SECTOR]],3)</f>
        <v>SSH</v>
      </c>
      <c r="T403" s="481" t="str">
        <f>RIGHT(Table1[[#This Row],[SECTOR]],3)</f>
        <v>VRN</v>
      </c>
      <c r="U403" s="481" t="str">
        <f t="shared" si="26"/>
        <v>VRN</v>
      </c>
      <c r="V403" s="481">
        <f>WEEKDAY(Table1[[#This Row],[FLIGHT_DATE]],2)</f>
        <v>6</v>
      </c>
      <c r="W403" s="481">
        <f>Table1[[#This Row],[FLIGHT_DATE]]-Table1[[#This Row],[DATE_BOOKED]]</f>
        <v>86</v>
      </c>
    </row>
    <row r="404" spans="1:23" x14ac:dyDescent="0.35">
      <c r="A404" s="489">
        <v>45686</v>
      </c>
      <c r="B404" s="490" t="s">
        <v>390</v>
      </c>
      <c r="C404" s="198" t="s">
        <v>333</v>
      </c>
      <c r="D404" s="198"/>
      <c r="E404" s="490" t="s">
        <v>476</v>
      </c>
      <c r="F404" s="490" t="s">
        <v>56</v>
      </c>
      <c r="G404" s="490" t="s">
        <v>10</v>
      </c>
      <c r="H404" s="2222" t="s">
        <v>447</v>
      </c>
      <c r="I404" s="491" t="s">
        <v>28</v>
      </c>
      <c r="J404" s="489">
        <v>45765</v>
      </c>
      <c r="K404" s="492">
        <v>1</v>
      </c>
      <c r="L404" s="493">
        <v>1</v>
      </c>
      <c r="M404" s="494">
        <v>206.25</v>
      </c>
      <c r="N404" s="495">
        <v>34.04</v>
      </c>
      <c r="O404" s="495">
        <v>30</v>
      </c>
      <c r="P404" s="496">
        <f>SUM(Table1[[#This Row],[BASE_FARE]:[SURCHARGES]])*Table1[[#This Row],[SEATS_BOOKED]]</f>
        <v>270.28999999999996</v>
      </c>
      <c r="Q404" s="473" t="s">
        <v>161</v>
      </c>
      <c r="R404" s="475" t="s">
        <v>335</v>
      </c>
      <c r="S404" s="490" t="str">
        <f>LEFT(Table1[[#This Row],[SECTOR]],3)</f>
        <v>NAP</v>
      </c>
      <c r="T404" s="490" t="str">
        <f>RIGHT(Table1[[#This Row],[SECTOR]],3)</f>
        <v>SSH</v>
      </c>
      <c r="U404" s="490" t="str">
        <f t="shared" si="26"/>
        <v>NAP</v>
      </c>
      <c r="V404" s="490">
        <f>WEEKDAY(Table1[[#This Row],[FLIGHT_DATE]],2)</f>
        <v>5</v>
      </c>
      <c r="W404" s="490">
        <f>Table1[[#This Row],[FLIGHT_DATE]]-Table1[[#This Row],[DATE_BOOKED]]</f>
        <v>79</v>
      </c>
    </row>
    <row r="405" spans="1:23" x14ac:dyDescent="0.35">
      <c r="A405" s="489">
        <v>45686</v>
      </c>
      <c r="B405" s="490" t="s">
        <v>390</v>
      </c>
      <c r="C405" s="198" t="s">
        <v>333</v>
      </c>
      <c r="D405" s="198"/>
      <c r="E405" s="490" t="s">
        <v>476</v>
      </c>
      <c r="F405" s="490" t="s">
        <v>56</v>
      </c>
      <c r="G405" s="490" t="s">
        <v>10</v>
      </c>
      <c r="H405" s="2222" t="s">
        <v>447</v>
      </c>
      <c r="I405" s="491" t="s">
        <v>28</v>
      </c>
      <c r="J405" s="489">
        <v>45765</v>
      </c>
      <c r="K405" s="492">
        <v>1</v>
      </c>
      <c r="L405" s="493">
        <v>1</v>
      </c>
      <c r="M405" s="494">
        <v>275</v>
      </c>
      <c r="N405" s="495">
        <v>34.04</v>
      </c>
      <c r="O405" s="495">
        <v>30</v>
      </c>
      <c r="P405" s="496">
        <f>SUM(Table1[[#This Row],[BASE_FARE]:[SURCHARGES]])*Table1[[#This Row],[SEATS_BOOKED]]</f>
        <v>339.04</v>
      </c>
      <c r="Q405" s="473" t="s">
        <v>161</v>
      </c>
      <c r="R405" s="475" t="s">
        <v>335</v>
      </c>
      <c r="S405" s="490" t="str">
        <f>LEFT(Table1[[#This Row],[SECTOR]],3)</f>
        <v>NAP</v>
      </c>
      <c r="T405" s="490" t="str">
        <f>RIGHT(Table1[[#This Row],[SECTOR]],3)</f>
        <v>SSH</v>
      </c>
      <c r="U405" s="490" t="str">
        <f t="shared" si="26"/>
        <v>NAP</v>
      </c>
      <c r="V405" s="490">
        <f>WEEKDAY(Table1[[#This Row],[FLIGHT_DATE]],2)</f>
        <v>5</v>
      </c>
      <c r="W405" s="490">
        <f>Table1[[#This Row],[FLIGHT_DATE]]-Table1[[#This Row],[DATE_BOOKED]]</f>
        <v>79</v>
      </c>
    </row>
    <row r="406" spans="1:23" x14ac:dyDescent="0.35">
      <c r="A406" s="489">
        <v>45686</v>
      </c>
      <c r="B406" s="490" t="s">
        <v>390</v>
      </c>
      <c r="C406" s="198" t="s">
        <v>333</v>
      </c>
      <c r="D406" s="198"/>
      <c r="E406" s="490" t="s">
        <v>476</v>
      </c>
      <c r="F406" s="490" t="s">
        <v>56</v>
      </c>
      <c r="G406" s="490" t="s">
        <v>10</v>
      </c>
      <c r="H406" s="2222" t="s">
        <v>447</v>
      </c>
      <c r="I406" s="491" t="s">
        <v>28</v>
      </c>
      <c r="J406" s="489">
        <v>45765</v>
      </c>
      <c r="K406" s="492">
        <v>1</v>
      </c>
      <c r="L406" s="493">
        <v>1</v>
      </c>
      <c r="M406" s="494">
        <v>275</v>
      </c>
      <c r="N406" s="495">
        <v>34.04</v>
      </c>
      <c r="O406" s="495">
        <v>30</v>
      </c>
      <c r="P406" s="496">
        <f>SUM(Table1[[#This Row],[BASE_FARE]:[SURCHARGES]])*Table1[[#This Row],[SEATS_BOOKED]]</f>
        <v>339.04</v>
      </c>
      <c r="Q406" s="473" t="s">
        <v>161</v>
      </c>
      <c r="R406" s="475" t="s">
        <v>335</v>
      </c>
      <c r="S406" s="490" t="str">
        <f>LEFT(Table1[[#This Row],[SECTOR]],3)</f>
        <v>NAP</v>
      </c>
      <c r="T406" s="490" t="str">
        <f>RIGHT(Table1[[#This Row],[SECTOR]],3)</f>
        <v>SSH</v>
      </c>
      <c r="U406" s="490" t="str">
        <f t="shared" si="26"/>
        <v>NAP</v>
      </c>
      <c r="V406" s="490">
        <f>WEEKDAY(Table1[[#This Row],[FLIGHT_DATE]],2)</f>
        <v>5</v>
      </c>
      <c r="W406" s="490">
        <f>Table1[[#This Row],[FLIGHT_DATE]]-Table1[[#This Row],[DATE_BOOKED]]</f>
        <v>79</v>
      </c>
    </row>
    <row r="407" spans="1:23" x14ac:dyDescent="0.35">
      <c r="A407" s="497">
        <v>45687</v>
      </c>
      <c r="B407" s="505" t="s">
        <v>477</v>
      </c>
      <c r="C407" s="198" t="s">
        <v>160</v>
      </c>
      <c r="D407" s="198"/>
      <c r="E407" s="498"/>
      <c r="F407" s="498" t="s">
        <v>54</v>
      </c>
      <c r="G407" s="498" t="s">
        <v>10</v>
      </c>
      <c r="H407" s="2222" t="s">
        <v>447</v>
      </c>
      <c r="I407" s="499" t="s">
        <v>28</v>
      </c>
      <c r="J407" s="489">
        <v>45765</v>
      </c>
      <c r="K407" s="500">
        <v>60</v>
      </c>
      <c r="L407" s="501">
        <v>60</v>
      </c>
      <c r="M407" s="502">
        <v>260</v>
      </c>
      <c r="N407" s="503">
        <v>0</v>
      </c>
      <c r="O407" s="503">
        <v>0</v>
      </c>
      <c r="P407" s="504">
        <f>SUM(Table1[[#This Row],[BASE_FARE]:[SURCHARGES]])*Table1[[#This Row],[SEATS_BOOKED]]</f>
        <v>15600</v>
      </c>
      <c r="Q407" s="498" t="s">
        <v>161</v>
      </c>
      <c r="R407" s="738" t="s">
        <v>384</v>
      </c>
      <c r="S407" s="498" t="str">
        <f>LEFT(Table1[[#This Row],[SECTOR]],3)</f>
        <v>NAP</v>
      </c>
      <c r="T407" s="498" t="str">
        <f>RIGHT(Table1[[#This Row],[SECTOR]],3)</f>
        <v>SSH</v>
      </c>
      <c r="U407" s="498" t="str">
        <f t="shared" si="26"/>
        <v>NAP</v>
      </c>
      <c r="V407" s="498">
        <f>WEEKDAY(Table1[[#This Row],[FLIGHT_DATE]],2)</f>
        <v>5</v>
      </c>
      <c r="W407" s="498">
        <f>Table1[[#This Row],[FLIGHT_DATE]]-Table1[[#This Row],[DATE_BOOKED]]</f>
        <v>78</v>
      </c>
    </row>
    <row r="408" spans="1:23" x14ac:dyDescent="0.35">
      <c r="A408" s="497">
        <v>45687</v>
      </c>
      <c r="B408" s="505" t="s">
        <v>477</v>
      </c>
      <c r="C408" s="198" t="s">
        <v>160</v>
      </c>
      <c r="D408" s="198"/>
      <c r="E408" s="498"/>
      <c r="F408" s="498" t="s">
        <v>54</v>
      </c>
      <c r="G408" s="498" t="s">
        <v>10</v>
      </c>
      <c r="H408" s="2222" t="s">
        <v>447</v>
      </c>
      <c r="I408" s="499" t="s">
        <v>28</v>
      </c>
      <c r="J408" s="497">
        <v>45772</v>
      </c>
      <c r="K408" s="500">
        <v>30</v>
      </c>
      <c r="L408" s="501">
        <v>30</v>
      </c>
      <c r="M408" s="502">
        <v>240</v>
      </c>
      <c r="N408" s="503">
        <v>0</v>
      </c>
      <c r="O408" s="503">
        <v>0</v>
      </c>
      <c r="P408" s="504">
        <f>SUM(Table1[[#This Row],[BASE_FARE]:[SURCHARGES]])*Table1[[#This Row],[SEATS_BOOKED]]</f>
        <v>7200</v>
      </c>
      <c r="Q408" s="498" t="s">
        <v>161</v>
      </c>
      <c r="R408" s="738" t="s">
        <v>384</v>
      </c>
      <c r="S408" s="498" t="str">
        <f>LEFT(Table1[[#This Row],[SECTOR]],3)</f>
        <v>NAP</v>
      </c>
      <c r="T408" s="498" t="str">
        <f>RIGHT(Table1[[#This Row],[SECTOR]],3)</f>
        <v>SSH</v>
      </c>
      <c r="U408" s="498" t="str">
        <f t="shared" si="26"/>
        <v>NAP</v>
      </c>
      <c r="V408" s="498">
        <f>WEEKDAY(Table1[[#This Row],[FLIGHT_DATE]],2)</f>
        <v>5</v>
      </c>
      <c r="W408" s="498">
        <f>Table1[[#This Row],[FLIGHT_DATE]]-Table1[[#This Row],[DATE_BOOKED]]</f>
        <v>85</v>
      </c>
    </row>
    <row r="409" spans="1:23" x14ac:dyDescent="0.35">
      <c r="A409" s="497">
        <v>45687</v>
      </c>
      <c r="B409" s="505" t="s">
        <v>477</v>
      </c>
      <c r="C409" s="198" t="s">
        <v>160</v>
      </c>
      <c r="D409" s="198"/>
      <c r="E409" s="498"/>
      <c r="F409" s="498" t="s">
        <v>54</v>
      </c>
      <c r="G409" s="498" t="s">
        <v>11</v>
      </c>
      <c r="H409" s="2222" t="s">
        <v>445</v>
      </c>
      <c r="I409" s="499" t="s">
        <v>29</v>
      </c>
      <c r="J409" s="497">
        <v>45772</v>
      </c>
      <c r="K409" s="500">
        <v>60</v>
      </c>
      <c r="L409" s="501">
        <v>60</v>
      </c>
      <c r="M409" s="502">
        <v>260</v>
      </c>
      <c r="N409" s="503">
        <v>0</v>
      </c>
      <c r="O409" s="503">
        <v>0</v>
      </c>
      <c r="P409" s="504">
        <f>SUM(Table1[[#This Row],[BASE_FARE]:[SURCHARGES]])*Table1[[#This Row],[SEATS_BOOKED]]</f>
        <v>15600</v>
      </c>
      <c r="Q409" s="498" t="s">
        <v>161</v>
      </c>
      <c r="R409" s="738" t="s">
        <v>384</v>
      </c>
      <c r="S409" s="498" t="str">
        <f>LEFT(Table1[[#This Row],[SECTOR]],3)</f>
        <v>SSH</v>
      </c>
      <c r="T409" s="498" t="str">
        <f>RIGHT(Table1[[#This Row],[SECTOR]],3)</f>
        <v>NAP</v>
      </c>
      <c r="U409" s="498" t="str">
        <f t="shared" si="26"/>
        <v>NAP</v>
      </c>
      <c r="V409" s="498">
        <f>WEEKDAY(Table1[[#This Row],[FLIGHT_DATE]],2)</f>
        <v>5</v>
      </c>
      <c r="W409" s="498">
        <f>Table1[[#This Row],[FLIGHT_DATE]]-Table1[[#This Row],[DATE_BOOKED]]</f>
        <v>85</v>
      </c>
    </row>
    <row r="410" spans="1:23" x14ac:dyDescent="0.35">
      <c r="A410" s="497">
        <v>45687</v>
      </c>
      <c r="B410" s="505" t="s">
        <v>477</v>
      </c>
      <c r="C410" s="198" t="s">
        <v>160</v>
      </c>
      <c r="D410" s="198"/>
      <c r="E410" s="498"/>
      <c r="F410" s="498" t="s">
        <v>54</v>
      </c>
      <c r="G410" s="498" t="s">
        <v>11</v>
      </c>
      <c r="H410" s="2222" t="s">
        <v>445</v>
      </c>
      <c r="I410" s="499" t="s">
        <v>29</v>
      </c>
      <c r="J410" s="497">
        <v>45779</v>
      </c>
      <c r="K410" s="500">
        <v>30</v>
      </c>
      <c r="L410" s="501">
        <v>30</v>
      </c>
      <c r="M410" s="502">
        <v>240</v>
      </c>
      <c r="N410" s="503">
        <v>0</v>
      </c>
      <c r="O410" s="503">
        <v>0</v>
      </c>
      <c r="P410" s="504">
        <f>SUM(Table1[[#This Row],[BASE_FARE]:[SURCHARGES]])*Table1[[#This Row],[SEATS_BOOKED]]</f>
        <v>7200</v>
      </c>
      <c r="Q410" s="498" t="s">
        <v>161</v>
      </c>
      <c r="R410" s="738" t="s">
        <v>384</v>
      </c>
      <c r="S410" s="498" t="str">
        <f>LEFT(Table1[[#This Row],[SECTOR]],3)</f>
        <v>SSH</v>
      </c>
      <c r="T410" s="498" t="str">
        <f>RIGHT(Table1[[#This Row],[SECTOR]],3)</f>
        <v>NAP</v>
      </c>
      <c r="U410" s="498" t="str">
        <f t="shared" si="26"/>
        <v>NAP</v>
      </c>
      <c r="V410" s="498">
        <f>WEEKDAY(Table1[[#This Row],[FLIGHT_DATE]],2)</f>
        <v>5</v>
      </c>
      <c r="W410" s="498">
        <f>Table1[[#This Row],[FLIGHT_DATE]]-Table1[[#This Row],[DATE_BOOKED]]</f>
        <v>92</v>
      </c>
    </row>
    <row r="411" spans="1:23" x14ac:dyDescent="0.35">
      <c r="A411" s="506">
        <v>45687</v>
      </c>
      <c r="B411" s="507" t="s">
        <v>478</v>
      </c>
      <c r="C411" s="198" t="s">
        <v>160</v>
      </c>
      <c r="D411" s="198"/>
      <c r="E411" s="507"/>
      <c r="F411" s="507" t="s">
        <v>54</v>
      </c>
      <c r="G411" s="507" t="s">
        <v>10</v>
      </c>
      <c r="H411" s="2222" t="s">
        <v>654</v>
      </c>
      <c r="I411" s="508" t="s">
        <v>297</v>
      </c>
      <c r="J411" s="506">
        <v>45765</v>
      </c>
      <c r="K411" s="509">
        <v>80</v>
      </c>
      <c r="L411" s="509">
        <v>80</v>
      </c>
      <c r="M411" s="510">
        <v>280</v>
      </c>
      <c r="N411" s="511">
        <v>0</v>
      </c>
      <c r="O411" s="511">
        <v>0</v>
      </c>
      <c r="P411" s="512">
        <f>SUM(Table1[[#This Row],[BASE_FARE]:[SURCHARGES]])*Table1[[#This Row],[SEATS_BOOKED]]</f>
        <v>22400</v>
      </c>
      <c r="Q411" s="498" t="s">
        <v>161</v>
      </c>
      <c r="R411" s="741" t="s">
        <v>397</v>
      </c>
      <c r="S411" s="507" t="str">
        <f>LEFT(Table1[[#This Row],[SECTOR]],3)</f>
        <v>CAG</v>
      </c>
      <c r="T411" s="507" t="str">
        <f>RIGHT(Table1[[#This Row],[SECTOR]],3)</f>
        <v>SSH</v>
      </c>
      <c r="U411" s="507" t="str">
        <f t="shared" si="26"/>
        <v>CAG</v>
      </c>
      <c r="V411" s="507">
        <f>WEEKDAY(Table1[[#This Row],[FLIGHT_DATE]],2)</f>
        <v>5</v>
      </c>
      <c r="W411" s="507">
        <f>Table1[[#This Row],[FLIGHT_DATE]]-Table1[[#This Row],[DATE_BOOKED]]</f>
        <v>78</v>
      </c>
    </row>
    <row r="412" spans="1:23" x14ac:dyDescent="0.35">
      <c r="A412" s="506">
        <v>45687</v>
      </c>
      <c r="B412" s="507" t="s">
        <v>478</v>
      </c>
      <c r="C412" s="198" t="s">
        <v>160</v>
      </c>
      <c r="D412" s="198"/>
      <c r="E412" s="507"/>
      <c r="F412" s="507" t="s">
        <v>54</v>
      </c>
      <c r="G412" s="507" t="s">
        <v>10</v>
      </c>
      <c r="H412" s="2222" t="s">
        <v>654</v>
      </c>
      <c r="I412" s="508" t="s">
        <v>297</v>
      </c>
      <c r="J412" s="506">
        <v>45772</v>
      </c>
      <c r="K412" s="509">
        <v>80</v>
      </c>
      <c r="L412" s="509">
        <v>80</v>
      </c>
      <c r="M412" s="510">
        <v>280</v>
      </c>
      <c r="N412" s="511">
        <v>0</v>
      </c>
      <c r="O412" s="511">
        <v>0</v>
      </c>
      <c r="P412" s="512">
        <f>SUM(Table1[[#This Row],[BASE_FARE]:[SURCHARGES]])*Table1[[#This Row],[SEATS_BOOKED]]</f>
        <v>22400</v>
      </c>
      <c r="Q412" s="498" t="s">
        <v>161</v>
      </c>
      <c r="R412" s="741" t="s">
        <v>397</v>
      </c>
      <c r="S412" s="507" t="str">
        <f>LEFT(Table1[[#This Row],[SECTOR]],3)</f>
        <v>CAG</v>
      </c>
      <c r="T412" s="507" t="str">
        <f>RIGHT(Table1[[#This Row],[SECTOR]],3)</f>
        <v>SSH</v>
      </c>
      <c r="U412" s="507" t="str">
        <f t="shared" si="26"/>
        <v>CAG</v>
      </c>
      <c r="V412" s="507">
        <f>WEEKDAY(Table1[[#This Row],[FLIGHT_DATE]],2)</f>
        <v>5</v>
      </c>
      <c r="W412" s="507">
        <f>Table1[[#This Row],[FLIGHT_DATE]]-Table1[[#This Row],[DATE_BOOKED]]</f>
        <v>85</v>
      </c>
    </row>
    <row r="413" spans="1:23" x14ac:dyDescent="0.35">
      <c r="A413" s="506">
        <v>45687</v>
      </c>
      <c r="B413" s="507" t="s">
        <v>478</v>
      </c>
      <c r="C413" s="198" t="s">
        <v>160</v>
      </c>
      <c r="D413" s="198"/>
      <c r="E413" s="507"/>
      <c r="F413" s="507" t="s">
        <v>54</v>
      </c>
      <c r="G413" s="507" t="s">
        <v>11</v>
      </c>
      <c r="H413" s="2222" t="s">
        <v>480</v>
      </c>
      <c r="I413" s="508" t="s">
        <v>296</v>
      </c>
      <c r="J413" s="506">
        <v>45772</v>
      </c>
      <c r="K413" s="509">
        <v>80</v>
      </c>
      <c r="L413" s="509">
        <v>80</v>
      </c>
      <c r="M413" s="510">
        <v>280</v>
      </c>
      <c r="N413" s="511">
        <v>0</v>
      </c>
      <c r="O413" s="511">
        <v>0</v>
      </c>
      <c r="P413" s="512">
        <f>SUM(Table1[[#This Row],[BASE_FARE]:[SURCHARGES]])*Table1[[#This Row],[SEATS_BOOKED]]</f>
        <v>22400</v>
      </c>
      <c r="Q413" s="498" t="s">
        <v>161</v>
      </c>
      <c r="R413" s="741" t="s">
        <v>397</v>
      </c>
      <c r="S413" s="507" t="str">
        <f>LEFT(Table1[[#This Row],[SECTOR]],3)</f>
        <v>SSH</v>
      </c>
      <c r="T413" s="507" t="str">
        <f>RIGHT(Table1[[#This Row],[SECTOR]],3)</f>
        <v>CAG</v>
      </c>
      <c r="U413" s="507" t="str">
        <f t="shared" si="26"/>
        <v>CAG</v>
      </c>
      <c r="V413" s="507">
        <f>WEEKDAY(Table1[[#This Row],[FLIGHT_DATE]],2)</f>
        <v>5</v>
      </c>
      <c r="W413" s="507">
        <f>Table1[[#This Row],[FLIGHT_DATE]]-Table1[[#This Row],[DATE_BOOKED]]</f>
        <v>85</v>
      </c>
    </row>
    <row r="414" spans="1:23" x14ac:dyDescent="0.35">
      <c r="A414" s="506">
        <v>45687</v>
      </c>
      <c r="B414" s="507" t="s">
        <v>478</v>
      </c>
      <c r="C414" s="198" t="s">
        <v>160</v>
      </c>
      <c r="D414" s="198"/>
      <c r="E414" s="507"/>
      <c r="F414" s="507" t="s">
        <v>54</v>
      </c>
      <c r="G414" s="507" t="s">
        <v>11</v>
      </c>
      <c r="H414" s="2222" t="s">
        <v>480</v>
      </c>
      <c r="I414" s="508" t="s">
        <v>296</v>
      </c>
      <c r="J414" s="506">
        <v>45779</v>
      </c>
      <c r="K414" s="509">
        <v>80</v>
      </c>
      <c r="L414" s="509">
        <v>80</v>
      </c>
      <c r="M414" s="510">
        <v>280</v>
      </c>
      <c r="N414" s="511">
        <v>0</v>
      </c>
      <c r="O414" s="511">
        <v>0</v>
      </c>
      <c r="P414" s="512">
        <f>SUM(Table1[[#This Row],[BASE_FARE]:[SURCHARGES]])*Table1[[#This Row],[SEATS_BOOKED]]</f>
        <v>22400</v>
      </c>
      <c r="Q414" s="498" t="s">
        <v>161</v>
      </c>
      <c r="R414" s="741" t="s">
        <v>397</v>
      </c>
      <c r="S414" s="507" t="str">
        <f>LEFT(Table1[[#This Row],[SECTOR]],3)</f>
        <v>SSH</v>
      </c>
      <c r="T414" s="507" t="str">
        <f>RIGHT(Table1[[#This Row],[SECTOR]],3)</f>
        <v>CAG</v>
      </c>
      <c r="U414" s="507" t="str">
        <f t="shared" si="26"/>
        <v>CAG</v>
      </c>
      <c r="V414" s="507">
        <f>WEEKDAY(Table1[[#This Row],[FLIGHT_DATE]],2)</f>
        <v>5</v>
      </c>
      <c r="W414" s="507">
        <f>Table1[[#This Row],[FLIGHT_DATE]]-Table1[[#This Row],[DATE_BOOKED]]</f>
        <v>92</v>
      </c>
    </row>
    <row r="415" spans="1:23" x14ac:dyDescent="0.35">
      <c r="A415" s="513">
        <v>45687</v>
      </c>
      <c r="B415" s="514" t="s">
        <v>385</v>
      </c>
      <c r="C415" s="198" t="s">
        <v>333</v>
      </c>
      <c r="D415" s="198"/>
      <c r="E415" s="514" t="s">
        <v>481</v>
      </c>
      <c r="F415" s="514" t="s">
        <v>56</v>
      </c>
      <c r="G415" s="514" t="s">
        <v>10</v>
      </c>
      <c r="H415" s="2222" t="s">
        <v>88</v>
      </c>
      <c r="I415" s="515" t="s">
        <v>27</v>
      </c>
      <c r="J415" s="513">
        <v>45773</v>
      </c>
      <c r="K415" s="519">
        <v>3</v>
      </c>
      <c r="L415" s="516">
        <v>3</v>
      </c>
      <c r="M415" s="520">
        <v>285</v>
      </c>
      <c r="N415" s="517">
        <v>0</v>
      </c>
      <c r="O415" s="517">
        <v>0</v>
      </c>
      <c r="P415" s="518">
        <f>SUM(Table1[[#This Row],[BASE_FARE]:[SURCHARGES]])*Table1[[#This Row],[SEATS_BOOKED]]</f>
        <v>855</v>
      </c>
      <c r="Q415" s="514" t="s">
        <v>161</v>
      </c>
      <c r="R415" s="519" t="s">
        <v>335</v>
      </c>
      <c r="S415" s="514" t="str">
        <f>LEFT(Table1[[#This Row],[SECTOR]],3)</f>
        <v>SSH</v>
      </c>
      <c r="T415" s="514" t="str">
        <f>RIGHT(Table1[[#This Row],[SECTOR]],3)</f>
        <v>BRI</v>
      </c>
      <c r="U415" s="514" t="str">
        <f t="shared" si="26"/>
        <v>BRI</v>
      </c>
      <c r="V415" s="514">
        <f>WEEKDAY(Table1[[#This Row],[FLIGHT_DATE]],2)</f>
        <v>6</v>
      </c>
      <c r="W415" s="514">
        <f>Table1[[#This Row],[FLIGHT_DATE]]-Table1[[#This Row],[DATE_BOOKED]]</f>
        <v>86</v>
      </c>
    </row>
    <row r="416" spans="1:23" x14ac:dyDescent="0.35">
      <c r="A416" s="521">
        <v>45688</v>
      </c>
      <c r="B416" s="522" t="s">
        <v>332</v>
      </c>
      <c r="C416" s="198" t="s">
        <v>333</v>
      </c>
      <c r="D416" s="198"/>
      <c r="E416" s="522"/>
      <c r="F416" s="522" t="s">
        <v>56</v>
      </c>
      <c r="G416" s="522" t="s">
        <v>10</v>
      </c>
      <c r="H416" s="2222" t="s">
        <v>334</v>
      </c>
      <c r="I416" s="523" t="s">
        <v>173</v>
      </c>
      <c r="J416" s="521">
        <v>45717</v>
      </c>
      <c r="K416" s="524">
        <v>-1</v>
      </c>
      <c r="L416" s="525">
        <v>-1</v>
      </c>
      <c r="M416" s="526">
        <v>200</v>
      </c>
      <c r="N416" s="527">
        <v>0</v>
      </c>
      <c r="O416" s="527">
        <v>0</v>
      </c>
      <c r="P416" s="528">
        <f>SUM(Table1[[#This Row],[BASE_FARE]:[SURCHARGES]])*Table1[[#This Row],[SEATS_BOOKED]]</f>
        <v>-200</v>
      </c>
      <c r="Q416" s="522" t="s">
        <v>463</v>
      </c>
      <c r="R416" s="524" t="s">
        <v>463</v>
      </c>
      <c r="S416" s="522" t="str">
        <f>LEFT(Table1[[#This Row],[SECTOR]],3)</f>
        <v>VIE</v>
      </c>
      <c r="T416" s="522" t="str">
        <f>RIGHT(Table1[[#This Row],[SECTOR]],3)</f>
        <v>JED</v>
      </c>
      <c r="U416" s="522" t="str">
        <f t="shared" si="26"/>
        <v>VIE</v>
      </c>
      <c r="V416" s="522">
        <f>WEEKDAY(Table1[[#This Row],[FLIGHT_DATE]],2)</f>
        <v>6</v>
      </c>
      <c r="W416" s="522">
        <f>Table1[[#This Row],[FLIGHT_DATE]]-Table1[[#This Row],[DATE_BOOKED]]</f>
        <v>29</v>
      </c>
    </row>
    <row r="417" spans="1:23" x14ac:dyDescent="0.35">
      <c r="A417" s="521">
        <v>45688</v>
      </c>
      <c r="B417" s="522" t="s">
        <v>332</v>
      </c>
      <c r="C417" s="198" t="s">
        <v>333</v>
      </c>
      <c r="D417" s="198"/>
      <c r="E417" s="522"/>
      <c r="F417" s="522" t="s">
        <v>56</v>
      </c>
      <c r="G417" s="522" t="s">
        <v>10</v>
      </c>
      <c r="H417" s="2222" t="s">
        <v>334</v>
      </c>
      <c r="I417" s="523" t="s">
        <v>173</v>
      </c>
      <c r="J417" s="521">
        <v>45738</v>
      </c>
      <c r="K417" s="524">
        <v>-3</v>
      </c>
      <c r="L417" s="525">
        <v>-3</v>
      </c>
      <c r="M417" s="526">
        <v>200</v>
      </c>
      <c r="N417" s="527">
        <v>0</v>
      </c>
      <c r="O417" s="527">
        <v>0</v>
      </c>
      <c r="P417" s="528">
        <f>SUM(Table1[[#This Row],[BASE_FARE]:[SURCHARGES]])*Table1[[#This Row],[SEATS_BOOKED]]</f>
        <v>-600</v>
      </c>
      <c r="Q417" s="522" t="s">
        <v>463</v>
      </c>
      <c r="R417" s="524" t="s">
        <v>463</v>
      </c>
      <c r="S417" s="522" t="str">
        <f>LEFT(Table1[[#This Row],[SECTOR]],3)</f>
        <v>VIE</v>
      </c>
      <c r="T417" s="522" t="str">
        <f>RIGHT(Table1[[#This Row],[SECTOR]],3)</f>
        <v>JED</v>
      </c>
      <c r="U417" s="522" t="str">
        <f t="shared" si="26"/>
        <v>VIE</v>
      </c>
      <c r="V417" s="522">
        <f>WEEKDAY(Table1[[#This Row],[FLIGHT_DATE]],2)</f>
        <v>6</v>
      </c>
      <c r="W417" s="522">
        <f>Table1[[#This Row],[FLIGHT_DATE]]-Table1[[#This Row],[DATE_BOOKED]]</f>
        <v>50</v>
      </c>
    </row>
    <row r="418" spans="1:23" x14ac:dyDescent="0.35">
      <c r="A418" s="521">
        <v>45688</v>
      </c>
      <c r="B418" s="522" t="s">
        <v>332</v>
      </c>
      <c r="C418" s="198" t="s">
        <v>333</v>
      </c>
      <c r="D418" s="198"/>
      <c r="E418" s="522"/>
      <c r="F418" s="522" t="s">
        <v>56</v>
      </c>
      <c r="G418" s="522" t="s">
        <v>10</v>
      </c>
      <c r="H418" s="2222" t="s">
        <v>336</v>
      </c>
      <c r="I418" s="523" t="s">
        <v>172</v>
      </c>
      <c r="J418" s="521">
        <v>45724</v>
      </c>
      <c r="K418" s="524">
        <v>-1</v>
      </c>
      <c r="L418" s="525">
        <v>-1</v>
      </c>
      <c r="M418" s="526">
        <v>200</v>
      </c>
      <c r="N418" s="527">
        <v>0</v>
      </c>
      <c r="O418" s="527">
        <v>0</v>
      </c>
      <c r="P418" s="528">
        <f>SUM(Table1[[#This Row],[BASE_FARE]:[SURCHARGES]])*Table1[[#This Row],[SEATS_BOOKED]]</f>
        <v>-200</v>
      </c>
      <c r="Q418" s="522" t="s">
        <v>463</v>
      </c>
      <c r="R418" s="524" t="s">
        <v>463</v>
      </c>
      <c r="S418" s="522" t="str">
        <f>LEFT(Table1[[#This Row],[SECTOR]],3)</f>
        <v>JED</v>
      </c>
      <c r="T418" s="522" t="str">
        <f>RIGHT(Table1[[#This Row],[SECTOR]],3)</f>
        <v>VIE</v>
      </c>
      <c r="U418" s="522" t="str">
        <f t="shared" si="26"/>
        <v>VIE</v>
      </c>
      <c r="V418" s="522">
        <f>WEEKDAY(Table1[[#This Row],[FLIGHT_DATE]],2)</f>
        <v>6</v>
      </c>
      <c r="W418" s="522">
        <f>Table1[[#This Row],[FLIGHT_DATE]]-Table1[[#This Row],[DATE_BOOKED]]</f>
        <v>36</v>
      </c>
    </row>
    <row r="419" spans="1:23" x14ac:dyDescent="0.35">
      <c r="A419" s="521">
        <v>45688</v>
      </c>
      <c r="B419" s="522" t="s">
        <v>332</v>
      </c>
      <c r="C419" s="198" t="s">
        <v>333</v>
      </c>
      <c r="D419" s="198"/>
      <c r="E419" s="522"/>
      <c r="F419" s="522" t="s">
        <v>56</v>
      </c>
      <c r="G419" s="522" t="s">
        <v>10</v>
      </c>
      <c r="H419" s="2222" t="s">
        <v>336</v>
      </c>
      <c r="I419" s="523" t="s">
        <v>172</v>
      </c>
      <c r="J419" s="521">
        <v>45745</v>
      </c>
      <c r="K419" s="524">
        <v>-3</v>
      </c>
      <c r="L419" s="525">
        <v>-3</v>
      </c>
      <c r="M419" s="526">
        <v>200</v>
      </c>
      <c r="N419" s="527">
        <v>0</v>
      </c>
      <c r="O419" s="527">
        <v>0</v>
      </c>
      <c r="P419" s="528">
        <f>SUM(Table1[[#This Row],[BASE_FARE]:[SURCHARGES]])*Table1[[#This Row],[SEATS_BOOKED]]</f>
        <v>-600</v>
      </c>
      <c r="Q419" s="522" t="s">
        <v>463</v>
      </c>
      <c r="R419" s="524" t="s">
        <v>463</v>
      </c>
      <c r="S419" s="522" t="str">
        <f>LEFT(Table1[[#This Row],[SECTOR]],3)</f>
        <v>JED</v>
      </c>
      <c r="T419" s="522" t="str">
        <f>RIGHT(Table1[[#This Row],[SECTOR]],3)</f>
        <v>VIE</v>
      </c>
      <c r="U419" s="522" t="str">
        <f t="shared" si="26"/>
        <v>VIE</v>
      </c>
      <c r="V419" s="522">
        <f>WEEKDAY(Table1[[#This Row],[FLIGHT_DATE]],2)</f>
        <v>6</v>
      </c>
      <c r="W419" s="522">
        <f>Table1[[#This Row],[FLIGHT_DATE]]-Table1[[#This Row],[DATE_BOOKED]]</f>
        <v>57</v>
      </c>
    </row>
    <row r="420" spans="1:23" x14ac:dyDescent="0.35">
      <c r="A420" s="521">
        <v>45687</v>
      </c>
      <c r="B420" s="522" t="s">
        <v>387</v>
      </c>
      <c r="C420" s="198" t="s">
        <v>333</v>
      </c>
      <c r="D420" s="198"/>
      <c r="E420" s="522" t="s">
        <v>482</v>
      </c>
      <c r="F420" s="522" t="s">
        <v>56</v>
      </c>
      <c r="G420" s="522" t="s">
        <v>10</v>
      </c>
      <c r="H420" s="2222" t="s">
        <v>191</v>
      </c>
      <c r="I420" s="523" t="s">
        <v>162</v>
      </c>
      <c r="J420" s="521">
        <v>45772</v>
      </c>
      <c r="K420" s="524">
        <v>1</v>
      </c>
      <c r="L420" s="525">
        <v>1</v>
      </c>
      <c r="M420" s="526">
        <v>283.10000000000002</v>
      </c>
      <c r="N420" s="527">
        <v>38.599999999999994</v>
      </c>
      <c r="O420" s="527">
        <v>53</v>
      </c>
      <c r="P420" s="528">
        <f>SUM(Table1[[#This Row],[BASE_FARE]:[SURCHARGES]])*Table1[[#This Row],[SEATS_BOOKED]]</f>
        <v>374.70000000000005</v>
      </c>
      <c r="Q420" s="522" t="s">
        <v>161</v>
      </c>
      <c r="R420" s="524" t="s">
        <v>335</v>
      </c>
      <c r="S420" s="522" t="str">
        <f>LEFT(Table1[[#This Row],[SECTOR]],3)</f>
        <v>SSH</v>
      </c>
      <c r="T420" s="522" t="str">
        <f>RIGHT(Table1[[#This Row],[SECTOR]],3)</f>
        <v>MXP</v>
      </c>
      <c r="U420" s="522" t="str">
        <f t="shared" si="26"/>
        <v>MXP</v>
      </c>
      <c r="V420" s="522">
        <f>WEEKDAY(Table1[[#This Row],[FLIGHT_DATE]],2)</f>
        <v>5</v>
      </c>
      <c r="W420" s="522">
        <f>Table1[[#This Row],[FLIGHT_DATE]]-Table1[[#This Row],[DATE_BOOKED]]</f>
        <v>85</v>
      </c>
    </row>
    <row r="421" spans="1:23" x14ac:dyDescent="0.35">
      <c r="A421" s="521">
        <v>45687</v>
      </c>
      <c r="B421" s="522" t="s">
        <v>387</v>
      </c>
      <c r="C421" s="198" t="s">
        <v>333</v>
      </c>
      <c r="D421" s="198"/>
      <c r="E421" s="522" t="s">
        <v>482</v>
      </c>
      <c r="F421" s="522" t="s">
        <v>56</v>
      </c>
      <c r="G421" s="522" t="s">
        <v>10</v>
      </c>
      <c r="H421" s="2222" t="s">
        <v>191</v>
      </c>
      <c r="I421" s="523" t="s">
        <v>162</v>
      </c>
      <c r="J421" s="521">
        <v>45772</v>
      </c>
      <c r="K421" s="524">
        <v>1</v>
      </c>
      <c r="L421" s="525">
        <v>1</v>
      </c>
      <c r="M421" s="526">
        <v>283.10000000000002</v>
      </c>
      <c r="N421" s="527">
        <v>38.599999999999994</v>
      </c>
      <c r="O421" s="527">
        <v>53</v>
      </c>
      <c r="P421" s="528">
        <f>SUM(Table1[[#This Row],[BASE_FARE]:[SURCHARGES]])*Table1[[#This Row],[SEATS_BOOKED]]</f>
        <v>374.70000000000005</v>
      </c>
      <c r="Q421" s="522" t="s">
        <v>161</v>
      </c>
      <c r="R421" s="524" t="s">
        <v>335</v>
      </c>
      <c r="S421" s="522" t="str">
        <f>LEFT(Table1[[#This Row],[SECTOR]],3)</f>
        <v>SSH</v>
      </c>
      <c r="T421" s="522" t="str">
        <f>RIGHT(Table1[[#This Row],[SECTOR]],3)</f>
        <v>MXP</v>
      </c>
      <c r="U421" s="522" t="str">
        <f t="shared" si="26"/>
        <v>MXP</v>
      </c>
      <c r="V421" s="522">
        <f>WEEKDAY(Table1[[#This Row],[FLIGHT_DATE]],2)</f>
        <v>5</v>
      </c>
      <c r="W421" s="522">
        <f>Table1[[#This Row],[FLIGHT_DATE]]-Table1[[#This Row],[DATE_BOOKED]]</f>
        <v>85</v>
      </c>
    </row>
    <row r="422" spans="1:23" x14ac:dyDescent="0.35">
      <c r="A422" s="521">
        <v>45687</v>
      </c>
      <c r="B422" s="522" t="s">
        <v>387</v>
      </c>
      <c r="C422" s="198" t="s">
        <v>333</v>
      </c>
      <c r="D422" s="198"/>
      <c r="E422" s="522" t="s">
        <v>482</v>
      </c>
      <c r="F422" s="522" t="s">
        <v>56</v>
      </c>
      <c r="G422" s="522" t="s">
        <v>10</v>
      </c>
      <c r="H422" s="2222" t="s">
        <v>191</v>
      </c>
      <c r="I422" s="523" t="s">
        <v>162</v>
      </c>
      <c r="J422" s="521">
        <v>45772</v>
      </c>
      <c r="K422" s="524">
        <v>1</v>
      </c>
      <c r="L422" s="525">
        <v>1</v>
      </c>
      <c r="M422" s="526">
        <v>377.48</v>
      </c>
      <c r="N422" s="527">
        <v>38.599999999999994</v>
      </c>
      <c r="O422" s="527">
        <v>53</v>
      </c>
      <c r="P422" s="528">
        <f>SUM(Table1[[#This Row],[BASE_FARE]:[SURCHARGES]])*Table1[[#This Row],[SEATS_BOOKED]]</f>
        <v>469.08000000000004</v>
      </c>
      <c r="Q422" s="522" t="s">
        <v>161</v>
      </c>
      <c r="R422" s="524" t="s">
        <v>335</v>
      </c>
      <c r="S422" s="522" t="str">
        <f>LEFT(Table1[[#This Row],[SECTOR]],3)</f>
        <v>SSH</v>
      </c>
      <c r="T422" s="522" t="str">
        <f>RIGHT(Table1[[#This Row],[SECTOR]],3)</f>
        <v>MXP</v>
      </c>
      <c r="U422" s="522" t="str">
        <f t="shared" si="26"/>
        <v>MXP</v>
      </c>
      <c r="V422" s="522">
        <f>WEEKDAY(Table1[[#This Row],[FLIGHT_DATE]],2)</f>
        <v>5</v>
      </c>
      <c r="W422" s="522">
        <f>Table1[[#This Row],[FLIGHT_DATE]]-Table1[[#This Row],[DATE_BOOKED]]</f>
        <v>85</v>
      </c>
    </row>
    <row r="423" spans="1:23" x14ac:dyDescent="0.35">
      <c r="A423" s="521">
        <v>45687</v>
      </c>
      <c r="B423" s="522" t="s">
        <v>387</v>
      </c>
      <c r="C423" s="198" t="s">
        <v>333</v>
      </c>
      <c r="D423" s="198"/>
      <c r="E423" s="522" t="s">
        <v>482</v>
      </c>
      <c r="F423" s="522" t="s">
        <v>56</v>
      </c>
      <c r="G423" s="522" t="s">
        <v>10</v>
      </c>
      <c r="H423" s="2222" t="s">
        <v>191</v>
      </c>
      <c r="I423" s="523" t="s">
        <v>162</v>
      </c>
      <c r="J423" s="521">
        <v>45772</v>
      </c>
      <c r="K423" s="524">
        <v>1</v>
      </c>
      <c r="L423" s="525">
        <v>1</v>
      </c>
      <c r="M423" s="526">
        <v>377.48</v>
      </c>
      <c r="N423" s="527">
        <v>38.599999999999994</v>
      </c>
      <c r="O423" s="527">
        <v>53</v>
      </c>
      <c r="P423" s="528">
        <f>SUM(Table1[[#This Row],[BASE_FARE]:[SURCHARGES]])*Table1[[#This Row],[SEATS_BOOKED]]</f>
        <v>469.08000000000004</v>
      </c>
      <c r="Q423" s="522" t="s">
        <v>161</v>
      </c>
      <c r="R423" s="524" t="s">
        <v>335</v>
      </c>
      <c r="S423" s="522" t="str">
        <f>LEFT(Table1[[#This Row],[SECTOR]],3)</f>
        <v>SSH</v>
      </c>
      <c r="T423" s="522" t="str">
        <f>RIGHT(Table1[[#This Row],[SECTOR]],3)</f>
        <v>MXP</v>
      </c>
      <c r="U423" s="522" t="str">
        <f t="shared" si="26"/>
        <v>MXP</v>
      </c>
      <c r="V423" s="522">
        <f>WEEKDAY(Table1[[#This Row],[FLIGHT_DATE]],2)</f>
        <v>5</v>
      </c>
      <c r="W423" s="522">
        <f>Table1[[#This Row],[FLIGHT_DATE]]-Table1[[#This Row],[DATE_BOOKED]]</f>
        <v>85</v>
      </c>
    </row>
    <row r="424" spans="1:23" x14ac:dyDescent="0.35">
      <c r="A424" s="537">
        <v>45688</v>
      </c>
      <c r="B424" s="538" t="s">
        <v>394</v>
      </c>
      <c r="C424" s="198" t="s">
        <v>160</v>
      </c>
      <c r="D424" s="198"/>
      <c r="E424" s="538"/>
      <c r="F424" s="538" t="s">
        <v>54</v>
      </c>
      <c r="G424" s="538" t="s">
        <v>10</v>
      </c>
      <c r="H424" s="2222" t="s">
        <v>89</v>
      </c>
      <c r="I424" s="539" t="s">
        <v>26</v>
      </c>
      <c r="J424" s="537">
        <v>45766</v>
      </c>
      <c r="K424" s="540">
        <v>4</v>
      </c>
      <c r="L424" s="541">
        <v>4</v>
      </c>
      <c r="M424" s="542">
        <v>273</v>
      </c>
      <c r="N424" s="543">
        <v>0</v>
      </c>
      <c r="O424" s="543">
        <v>0</v>
      </c>
      <c r="P424" s="544">
        <f>SUM(Table1[[#This Row],[BASE_FARE]:[SURCHARGES]])*Table1[[#This Row],[SEATS_BOOKED]]</f>
        <v>1092</v>
      </c>
      <c r="Q424" s="538" t="s">
        <v>161</v>
      </c>
      <c r="R424" s="1331" t="s">
        <v>384</v>
      </c>
      <c r="S424" s="538" t="str">
        <f>LEFT(Table1[[#This Row],[SECTOR]],3)</f>
        <v>BRI</v>
      </c>
      <c r="T424" s="538" t="str">
        <f>RIGHT(Table1[[#This Row],[SECTOR]],3)</f>
        <v>SSH</v>
      </c>
      <c r="U424" s="538" t="str">
        <f t="shared" si="26"/>
        <v>BRI</v>
      </c>
      <c r="V424" s="538">
        <f>WEEKDAY(Table1[[#This Row],[FLIGHT_DATE]],2)</f>
        <v>6</v>
      </c>
      <c r="W424" s="538">
        <f>Table1[[#This Row],[FLIGHT_DATE]]-Table1[[#This Row],[DATE_BOOKED]]</f>
        <v>78</v>
      </c>
    </row>
    <row r="425" spans="1:23" x14ac:dyDescent="0.35">
      <c r="A425" s="537">
        <v>45688</v>
      </c>
      <c r="B425" s="538" t="s">
        <v>394</v>
      </c>
      <c r="C425" s="198" t="s">
        <v>160</v>
      </c>
      <c r="D425" s="198"/>
      <c r="E425" s="538"/>
      <c r="F425" s="538" t="s">
        <v>54</v>
      </c>
      <c r="G425" s="538" t="s">
        <v>11</v>
      </c>
      <c r="H425" s="2222" t="s">
        <v>88</v>
      </c>
      <c r="I425" s="539" t="s">
        <v>27</v>
      </c>
      <c r="J425" s="537">
        <v>45773</v>
      </c>
      <c r="K425" s="540">
        <v>4</v>
      </c>
      <c r="L425" s="541">
        <v>4</v>
      </c>
      <c r="M425" s="542">
        <v>273</v>
      </c>
      <c r="N425" s="543">
        <v>0</v>
      </c>
      <c r="O425" s="543">
        <v>0</v>
      </c>
      <c r="P425" s="544">
        <f>SUM(Table1[[#This Row],[BASE_FARE]:[SURCHARGES]])*Table1[[#This Row],[SEATS_BOOKED]]</f>
        <v>1092</v>
      </c>
      <c r="Q425" s="538" t="s">
        <v>161</v>
      </c>
      <c r="R425" s="1331" t="s">
        <v>384</v>
      </c>
      <c r="S425" s="538" t="str">
        <f>LEFT(Table1[[#This Row],[SECTOR]],3)</f>
        <v>SSH</v>
      </c>
      <c r="T425" s="538" t="str">
        <f>RIGHT(Table1[[#This Row],[SECTOR]],3)</f>
        <v>BRI</v>
      </c>
      <c r="U425" s="538" t="str">
        <f t="shared" si="26"/>
        <v>BRI</v>
      </c>
      <c r="V425" s="538">
        <f>WEEKDAY(Table1[[#This Row],[FLIGHT_DATE]],2)</f>
        <v>6</v>
      </c>
      <c r="W425" s="538">
        <f>Table1[[#This Row],[FLIGHT_DATE]]-Table1[[#This Row],[DATE_BOOKED]]</f>
        <v>85</v>
      </c>
    </row>
    <row r="426" spans="1:23" x14ac:dyDescent="0.35">
      <c r="A426" s="545">
        <v>45687</v>
      </c>
      <c r="B426" s="546" t="s">
        <v>390</v>
      </c>
      <c r="C426" s="198" t="s">
        <v>333</v>
      </c>
      <c r="D426" s="198"/>
      <c r="E426" s="546" t="s">
        <v>491</v>
      </c>
      <c r="F426" s="546" t="s">
        <v>54</v>
      </c>
      <c r="G426" s="546" t="s">
        <v>10</v>
      </c>
      <c r="H426" s="2222" t="s">
        <v>447</v>
      </c>
      <c r="I426" s="547" t="s">
        <v>28</v>
      </c>
      <c r="J426" s="545">
        <v>45765</v>
      </c>
      <c r="K426" s="548">
        <v>1</v>
      </c>
      <c r="L426" s="549">
        <v>1</v>
      </c>
      <c r="M426" s="550">
        <v>275</v>
      </c>
      <c r="N426" s="551">
        <v>34.04</v>
      </c>
      <c r="O426" s="551">
        <v>30</v>
      </c>
      <c r="P426" s="552">
        <f>SUM(Table1[[#This Row],[BASE_FARE]:[SURCHARGES]])*Table1[[#This Row],[SEATS_BOOKED]]</f>
        <v>339.04</v>
      </c>
      <c r="Q426" s="546" t="s">
        <v>161</v>
      </c>
      <c r="R426" s="548" t="s">
        <v>335</v>
      </c>
      <c r="S426" s="546" t="str">
        <f>LEFT(Table1[[#This Row],[SECTOR]],3)</f>
        <v>NAP</v>
      </c>
      <c r="T426" s="546" t="str">
        <f>RIGHT(Table1[[#This Row],[SECTOR]],3)</f>
        <v>SSH</v>
      </c>
      <c r="U426" s="546" t="str">
        <f t="shared" ref="U426:U433" si="27">IF(AND(S426&lt;&gt;"SSH", S426&lt;&gt;"RMF", S426&lt;&gt;"CAI", S426&lt;&gt;"HRG", S426&lt;&gt;"LXR", S426&lt;&gt;"DXB", OR(T426="SSH", T426="RMF", T426="CAI", T426="HRG", T426="LXR", T426="DXB")), S426,
    IF(AND(T426&lt;&gt;"SSH", T426&lt;&gt;"RMF", T426&lt;&gt;"CAI", T426&lt;&gt;"HRG", T426&lt;&gt;"LXR", T426&lt;&gt;"DXB", OR(S426="SSH", S426="RMF", S426="CAI", S426="HRG", S426="LXR", S426="DXB")), T426,
    "VIE"))</f>
        <v>NAP</v>
      </c>
      <c r="V426" s="546">
        <f>WEEKDAY(Table1[[#This Row],[FLIGHT_DATE]],2)</f>
        <v>5</v>
      </c>
      <c r="W426" s="546">
        <f>Table1[[#This Row],[FLIGHT_DATE]]-Table1[[#This Row],[DATE_BOOKED]]</f>
        <v>78</v>
      </c>
    </row>
    <row r="427" spans="1:23" x14ac:dyDescent="0.35">
      <c r="A427" s="545">
        <v>45687</v>
      </c>
      <c r="B427" s="546" t="s">
        <v>390</v>
      </c>
      <c r="C427" s="198" t="s">
        <v>333</v>
      </c>
      <c r="D427" s="198"/>
      <c r="E427" s="546" t="s">
        <v>491</v>
      </c>
      <c r="F427" s="546" t="s">
        <v>54</v>
      </c>
      <c r="G427" s="546" t="s">
        <v>11</v>
      </c>
      <c r="H427" s="2222" t="s">
        <v>445</v>
      </c>
      <c r="I427" s="547" t="s">
        <v>29</v>
      </c>
      <c r="J427" s="545">
        <v>45772</v>
      </c>
      <c r="K427" s="548">
        <v>1</v>
      </c>
      <c r="L427" s="549">
        <v>1</v>
      </c>
      <c r="M427" s="550">
        <v>275</v>
      </c>
      <c r="N427" s="551">
        <v>38.92</v>
      </c>
      <c r="O427" s="551">
        <v>40</v>
      </c>
      <c r="P427" s="552">
        <f>SUM(Table1[[#This Row],[BASE_FARE]:[SURCHARGES]])*Table1[[#This Row],[SEATS_BOOKED]]</f>
        <v>353.92</v>
      </c>
      <c r="Q427" s="546" t="s">
        <v>161</v>
      </c>
      <c r="R427" s="548" t="s">
        <v>335</v>
      </c>
      <c r="S427" s="546" t="str">
        <f>LEFT(Table1[[#This Row],[SECTOR]],3)</f>
        <v>SSH</v>
      </c>
      <c r="T427" s="546" t="str">
        <f>RIGHT(Table1[[#This Row],[SECTOR]],3)</f>
        <v>NAP</v>
      </c>
      <c r="U427" s="546" t="str">
        <f t="shared" si="27"/>
        <v>NAP</v>
      </c>
      <c r="V427" s="546">
        <f>WEEKDAY(Table1[[#This Row],[FLIGHT_DATE]],2)</f>
        <v>5</v>
      </c>
      <c r="W427" s="546">
        <f>Table1[[#This Row],[FLIGHT_DATE]]-Table1[[#This Row],[DATE_BOOKED]]</f>
        <v>85</v>
      </c>
    </row>
    <row r="428" spans="1:23" x14ac:dyDescent="0.35">
      <c r="A428" s="545">
        <v>45687</v>
      </c>
      <c r="B428" s="546" t="s">
        <v>390</v>
      </c>
      <c r="C428" s="198" t="s">
        <v>333</v>
      </c>
      <c r="D428" s="198"/>
      <c r="E428" s="546" t="s">
        <v>491</v>
      </c>
      <c r="F428" s="546" t="s">
        <v>54</v>
      </c>
      <c r="G428" s="546" t="s">
        <v>10</v>
      </c>
      <c r="H428" s="2222" t="s">
        <v>447</v>
      </c>
      <c r="I428" s="547" t="s">
        <v>28</v>
      </c>
      <c r="J428" s="545">
        <v>45765</v>
      </c>
      <c r="K428" s="548">
        <v>1</v>
      </c>
      <c r="L428" s="549">
        <v>1</v>
      </c>
      <c r="M428" s="550">
        <v>275</v>
      </c>
      <c r="N428" s="551">
        <v>34.04</v>
      </c>
      <c r="O428" s="551">
        <v>30</v>
      </c>
      <c r="P428" s="552">
        <f>SUM(Table1[[#This Row],[BASE_FARE]:[SURCHARGES]])*Table1[[#This Row],[SEATS_BOOKED]]</f>
        <v>339.04</v>
      </c>
      <c r="Q428" s="546" t="s">
        <v>161</v>
      </c>
      <c r="R428" s="548" t="s">
        <v>335</v>
      </c>
      <c r="S428" s="546" t="str">
        <f>LEFT(Table1[[#This Row],[SECTOR]],3)</f>
        <v>NAP</v>
      </c>
      <c r="T428" s="546" t="str">
        <f>RIGHT(Table1[[#This Row],[SECTOR]],3)</f>
        <v>SSH</v>
      </c>
      <c r="U428" s="546" t="str">
        <f t="shared" si="27"/>
        <v>NAP</v>
      </c>
      <c r="V428" s="546">
        <f>WEEKDAY(Table1[[#This Row],[FLIGHT_DATE]],2)</f>
        <v>5</v>
      </c>
      <c r="W428" s="546">
        <f>Table1[[#This Row],[FLIGHT_DATE]]-Table1[[#This Row],[DATE_BOOKED]]</f>
        <v>78</v>
      </c>
    </row>
    <row r="429" spans="1:23" x14ac:dyDescent="0.35">
      <c r="A429" s="545">
        <v>45687</v>
      </c>
      <c r="B429" s="546" t="s">
        <v>390</v>
      </c>
      <c r="C429" s="198" t="s">
        <v>333</v>
      </c>
      <c r="D429" s="198"/>
      <c r="E429" s="546" t="s">
        <v>491</v>
      </c>
      <c r="F429" s="546" t="s">
        <v>54</v>
      </c>
      <c r="G429" s="546" t="s">
        <v>11</v>
      </c>
      <c r="H429" s="2222" t="s">
        <v>445</v>
      </c>
      <c r="I429" s="547" t="s">
        <v>29</v>
      </c>
      <c r="J429" s="545">
        <v>45772</v>
      </c>
      <c r="K429" s="548">
        <v>1</v>
      </c>
      <c r="L429" s="549">
        <v>1</v>
      </c>
      <c r="M429" s="550">
        <v>275</v>
      </c>
      <c r="N429" s="551">
        <v>38.92</v>
      </c>
      <c r="O429" s="551">
        <v>40</v>
      </c>
      <c r="P429" s="552">
        <f>SUM(Table1[[#This Row],[BASE_FARE]:[SURCHARGES]])*Table1[[#This Row],[SEATS_BOOKED]]</f>
        <v>353.92</v>
      </c>
      <c r="Q429" s="546" t="s">
        <v>161</v>
      </c>
      <c r="R429" s="548" t="s">
        <v>335</v>
      </c>
      <c r="S429" s="546" t="str">
        <f>LEFT(Table1[[#This Row],[SECTOR]],3)</f>
        <v>SSH</v>
      </c>
      <c r="T429" s="546" t="str">
        <f>RIGHT(Table1[[#This Row],[SECTOR]],3)</f>
        <v>NAP</v>
      </c>
      <c r="U429" s="546" t="str">
        <f t="shared" si="27"/>
        <v>NAP</v>
      </c>
      <c r="V429" s="546">
        <f>WEEKDAY(Table1[[#This Row],[FLIGHT_DATE]],2)</f>
        <v>5</v>
      </c>
      <c r="W429" s="546">
        <f>Table1[[#This Row],[FLIGHT_DATE]]-Table1[[#This Row],[DATE_BOOKED]]</f>
        <v>85</v>
      </c>
    </row>
    <row r="430" spans="1:23" x14ac:dyDescent="0.35">
      <c r="A430" s="545">
        <v>45687</v>
      </c>
      <c r="B430" s="546" t="s">
        <v>390</v>
      </c>
      <c r="C430" s="198" t="s">
        <v>333</v>
      </c>
      <c r="D430" s="198"/>
      <c r="E430" s="546" t="s">
        <v>491</v>
      </c>
      <c r="F430" s="546" t="s">
        <v>54</v>
      </c>
      <c r="G430" s="546" t="s">
        <v>10</v>
      </c>
      <c r="H430" s="2222" t="s">
        <v>447</v>
      </c>
      <c r="I430" s="547" t="s">
        <v>28</v>
      </c>
      <c r="J430" s="545">
        <v>45765</v>
      </c>
      <c r="K430" s="548">
        <v>1</v>
      </c>
      <c r="L430" s="549">
        <v>1</v>
      </c>
      <c r="M430" s="550">
        <v>206.25</v>
      </c>
      <c r="N430" s="551">
        <v>34.04</v>
      </c>
      <c r="O430" s="551">
        <v>30</v>
      </c>
      <c r="P430" s="552">
        <f>SUM(Table1[[#This Row],[BASE_FARE]:[SURCHARGES]])*Table1[[#This Row],[SEATS_BOOKED]]</f>
        <v>270.28999999999996</v>
      </c>
      <c r="Q430" s="546" t="s">
        <v>161</v>
      </c>
      <c r="R430" s="548" t="s">
        <v>335</v>
      </c>
      <c r="S430" s="546" t="str">
        <f>LEFT(Table1[[#This Row],[SECTOR]],3)</f>
        <v>NAP</v>
      </c>
      <c r="T430" s="546" t="str">
        <f>RIGHT(Table1[[#This Row],[SECTOR]],3)</f>
        <v>SSH</v>
      </c>
      <c r="U430" s="546" t="str">
        <f t="shared" si="27"/>
        <v>NAP</v>
      </c>
      <c r="V430" s="546">
        <f>WEEKDAY(Table1[[#This Row],[FLIGHT_DATE]],2)</f>
        <v>5</v>
      </c>
      <c r="W430" s="546">
        <f>Table1[[#This Row],[FLIGHT_DATE]]-Table1[[#This Row],[DATE_BOOKED]]</f>
        <v>78</v>
      </c>
    </row>
    <row r="431" spans="1:23" x14ac:dyDescent="0.35">
      <c r="A431" s="545">
        <v>45687</v>
      </c>
      <c r="B431" s="546" t="s">
        <v>390</v>
      </c>
      <c r="C431" s="198" t="s">
        <v>333</v>
      </c>
      <c r="D431" s="198"/>
      <c r="E431" s="546" t="s">
        <v>491</v>
      </c>
      <c r="F431" s="546" t="s">
        <v>54</v>
      </c>
      <c r="G431" s="546" t="s">
        <v>11</v>
      </c>
      <c r="H431" s="2222" t="s">
        <v>445</v>
      </c>
      <c r="I431" s="547" t="s">
        <v>29</v>
      </c>
      <c r="J431" s="545">
        <v>45772</v>
      </c>
      <c r="K431" s="548">
        <v>1</v>
      </c>
      <c r="L431" s="549">
        <v>1</v>
      </c>
      <c r="M431" s="550">
        <v>206.25</v>
      </c>
      <c r="N431" s="551">
        <v>38.92</v>
      </c>
      <c r="O431" s="551">
        <v>40</v>
      </c>
      <c r="P431" s="552">
        <f>SUM(Table1[[#This Row],[BASE_FARE]:[SURCHARGES]])*Table1[[#This Row],[SEATS_BOOKED]]</f>
        <v>285.17</v>
      </c>
      <c r="Q431" s="546" t="s">
        <v>161</v>
      </c>
      <c r="R431" s="548" t="s">
        <v>335</v>
      </c>
      <c r="S431" s="546" t="str">
        <f>LEFT(Table1[[#This Row],[SECTOR]],3)</f>
        <v>SSH</v>
      </c>
      <c r="T431" s="546" t="str">
        <f>RIGHT(Table1[[#This Row],[SECTOR]],3)</f>
        <v>NAP</v>
      </c>
      <c r="U431" s="546" t="str">
        <f t="shared" si="27"/>
        <v>NAP</v>
      </c>
      <c r="V431" s="546">
        <f>WEEKDAY(Table1[[#This Row],[FLIGHT_DATE]],2)</f>
        <v>5</v>
      </c>
      <c r="W431" s="546">
        <f>Table1[[#This Row],[FLIGHT_DATE]]-Table1[[#This Row],[DATE_BOOKED]]</f>
        <v>85</v>
      </c>
    </row>
    <row r="432" spans="1:23" x14ac:dyDescent="0.35">
      <c r="A432" s="545">
        <v>45687</v>
      </c>
      <c r="B432" s="546" t="s">
        <v>390</v>
      </c>
      <c r="C432" s="198" t="s">
        <v>333</v>
      </c>
      <c r="D432" s="198"/>
      <c r="E432" s="546" t="s">
        <v>491</v>
      </c>
      <c r="F432" s="546" t="s">
        <v>54</v>
      </c>
      <c r="G432" s="546" t="s">
        <v>10</v>
      </c>
      <c r="H432" s="2222" t="s">
        <v>447</v>
      </c>
      <c r="I432" s="547" t="s">
        <v>28</v>
      </c>
      <c r="J432" s="545">
        <v>45765</v>
      </c>
      <c r="K432" s="548">
        <v>1</v>
      </c>
      <c r="L432" s="549">
        <v>1</v>
      </c>
      <c r="M432" s="550">
        <v>206.25</v>
      </c>
      <c r="N432" s="551">
        <v>34.04</v>
      </c>
      <c r="O432" s="551">
        <v>30</v>
      </c>
      <c r="P432" s="552">
        <f>SUM(Table1[[#This Row],[BASE_FARE]:[SURCHARGES]])*Table1[[#This Row],[SEATS_BOOKED]]</f>
        <v>270.28999999999996</v>
      </c>
      <c r="Q432" s="546" t="s">
        <v>161</v>
      </c>
      <c r="R432" s="548" t="s">
        <v>335</v>
      </c>
      <c r="S432" s="546" t="str">
        <f>LEFT(Table1[[#This Row],[SECTOR]],3)</f>
        <v>NAP</v>
      </c>
      <c r="T432" s="546" t="str">
        <f>RIGHT(Table1[[#This Row],[SECTOR]],3)</f>
        <v>SSH</v>
      </c>
      <c r="U432" s="546" t="str">
        <f t="shared" si="27"/>
        <v>NAP</v>
      </c>
      <c r="V432" s="546">
        <f>WEEKDAY(Table1[[#This Row],[FLIGHT_DATE]],2)</f>
        <v>5</v>
      </c>
      <c r="W432" s="546">
        <f>Table1[[#This Row],[FLIGHT_DATE]]-Table1[[#This Row],[DATE_BOOKED]]</f>
        <v>78</v>
      </c>
    </row>
    <row r="433" spans="1:23" x14ac:dyDescent="0.35">
      <c r="A433" s="545">
        <v>45687</v>
      </c>
      <c r="B433" s="546" t="s">
        <v>390</v>
      </c>
      <c r="C433" s="198" t="s">
        <v>333</v>
      </c>
      <c r="D433" s="198"/>
      <c r="E433" s="546" t="s">
        <v>491</v>
      </c>
      <c r="F433" s="546" t="s">
        <v>54</v>
      </c>
      <c r="G433" s="546" t="s">
        <v>11</v>
      </c>
      <c r="H433" s="2222" t="s">
        <v>445</v>
      </c>
      <c r="I433" s="547" t="s">
        <v>29</v>
      </c>
      <c r="J433" s="545">
        <v>45772</v>
      </c>
      <c r="K433" s="548">
        <v>1</v>
      </c>
      <c r="L433" s="549">
        <v>1</v>
      </c>
      <c r="M433" s="550">
        <v>206.25</v>
      </c>
      <c r="N433" s="551">
        <v>38.92</v>
      </c>
      <c r="O433" s="551">
        <v>40</v>
      </c>
      <c r="P433" s="552">
        <f>SUM(Table1[[#This Row],[BASE_FARE]:[SURCHARGES]])*Table1[[#This Row],[SEATS_BOOKED]]</f>
        <v>285.17</v>
      </c>
      <c r="Q433" s="546" t="s">
        <v>161</v>
      </c>
      <c r="R433" s="548" t="s">
        <v>335</v>
      </c>
      <c r="S433" s="546" t="str">
        <f>LEFT(Table1[[#This Row],[SECTOR]],3)</f>
        <v>SSH</v>
      </c>
      <c r="T433" s="546" t="str">
        <f>RIGHT(Table1[[#This Row],[SECTOR]],3)</f>
        <v>NAP</v>
      </c>
      <c r="U433" s="546" t="str">
        <f t="shared" si="27"/>
        <v>NAP</v>
      </c>
      <c r="V433" s="546">
        <f>WEEKDAY(Table1[[#This Row],[FLIGHT_DATE]],2)</f>
        <v>5</v>
      </c>
      <c r="W433" s="546">
        <f>Table1[[#This Row],[FLIGHT_DATE]]-Table1[[#This Row],[DATE_BOOKED]]</f>
        <v>85</v>
      </c>
    </row>
    <row r="434" spans="1:23" x14ac:dyDescent="0.35">
      <c r="A434" s="553">
        <v>45688</v>
      </c>
      <c r="B434" s="554" t="s">
        <v>97</v>
      </c>
      <c r="C434" s="198" t="s">
        <v>160</v>
      </c>
      <c r="D434" s="198"/>
      <c r="E434" s="554"/>
      <c r="F434" s="546" t="s">
        <v>54</v>
      </c>
      <c r="G434" s="554" t="s">
        <v>10</v>
      </c>
      <c r="H434" s="2222" t="s">
        <v>190</v>
      </c>
      <c r="I434" s="555" t="s">
        <v>163</v>
      </c>
      <c r="J434" s="553">
        <v>45765</v>
      </c>
      <c r="K434" s="556">
        <v>30</v>
      </c>
      <c r="L434" s="556">
        <v>30</v>
      </c>
      <c r="M434" s="558">
        <v>297.5</v>
      </c>
      <c r="N434" s="559">
        <v>0</v>
      </c>
      <c r="O434" s="559">
        <v>0</v>
      </c>
      <c r="P434" s="560">
        <f>SUM(Table1[[#This Row],[BASE_FARE]:[SURCHARGES]])*Table1[[#This Row],[SEATS_BOOKED]]</f>
        <v>8925</v>
      </c>
      <c r="Q434" s="538" t="s">
        <v>161</v>
      </c>
      <c r="R434" s="1331" t="s">
        <v>384</v>
      </c>
      <c r="S434" s="554" t="str">
        <f>LEFT(Table1[[#This Row],[SECTOR]],3)</f>
        <v>MXP</v>
      </c>
      <c r="T434" s="554" t="str">
        <f>RIGHT(Table1[[#This Row],[SECTOR]],3)</f>
        <v>SSH</v>
      </c>
      <c r="U434" s="554" t="str">
        <f t="shared" ref="U434:U441" si="28">IF(AND(S434&lt;&gt;"SSH", S434&lt;&gt;"RMF", S434&lt;&gt;"CAI", S434&lt;&gt;"HRG", S434&lt;&gt;"LXR", S434&lt;&gt;"DXB", OR(T434="SSH", T434="RMF", T434="CAI", T434="HRG", T434="LXR", T434="DXB")), S434,
    IF(AND(T434&lt;&gt;"SSH", T434&lt;&gt;"RMF", T434&lt;&gt;"CAI", T434&lt;&gt;"HRG", T434&lt;&gt;"LXR", T434&lt;&gt;"DXB", OR(S434="SSH", S434="RMF", S434="CAI", S434="HRG", S434="LXR", S434="DXB")), T434,
    "VIE"))</f>
        <v>MXP</v>
      </c>
      <c r="V434" s="554">
        <f>WEEKDAY(Table1[[#This Row],[FLIGHT_DATE]],2)</f>
        <v>5</v>
      </c>
      <c r="W434" s="554">
        <f>Table1[[#This Row],[FLIGHT_DATE]]-Table1[[#This Row],[DATE_BOOKED]]</f>
        <v>77</v>
      </c>
    </row>
    <row r="435" spans="1:23" x14ac:dyDescent="0.35">
      <c r="A435" s="553">
        <v>45688</v>
      </c>
      <c r="B435" s="554" t="s">
        <v>97</v>
      </c>
      <c r="C435" s="198" t="s">
        <v>160</v>
      </c>
      <c r="D435" s="198"/>
      <c r="E435" s="554"/>
      <c r="F435" s="546" t="s">
        <v>54</v>
      </c>
      <c r="G435" s="554" t="s">
        <v>10</v>
      </c>
      <c r="H435" s="2222" t="s">
        <v>190</v>
      </c>
      <c r="I435" s="555" t="s">
        <v>163</v>
      </c>
      <c r="J435" s="553">
        <v>45772</v>
      </c>
      <c r="K435" s="556">
        <v>30</v>
      </c>
      <c r="L435" s="556">
        <v>30</v>
      </c>
      <c r="M435" s="558">
        <v>297.5</v>
      </c>
      <c r="N435" s="559">
        <v>0</v>
      </c>
      <c r="O435" s="559">
        <v>0</v>
      </c>
      <c r="P435" s="560">
        <f>SUM(Table1[[#This Row],[BASE_FARE]:[SURCHARGES]])*Table1[[#This Row],[SEATS_BOOKED]]</f>
        <v>8925</v>
      </c>
      <c r="Q435" s="538" t="s">
        <v>161</v>
      </c>
      <c r="R435" s="1331" t="s">
        <v>384</v>
      </c>
      <c r="S435" s="554" t="str">
        <f>LEFT(Table1[[#This Row],[SECTOR]],3)</f>
        <v>MXP</v>
      </c>
      <c r="T435" s="554" t="str">
        <f>RIGHT(Table1[[#This Row],[SECTOR]],3)</f>
        <v>SSH</v>
      </c>
      <c r="U435" s="554" t="str">
        <f t="shared" si="28"/>
        <v>MXP</v>
      </c>
      <c r="V435" s="554">
        <f>WEEKDAY(Table1[[#This Row],[FLIGHT_DATE]],2)</f>
        <v>5</v>
      </c>
      <c r="W435" s="554">
        <f>Table1[[#This Row],[FLIGHT_DATE]]-Table1[[#This Row],[DATE_BOOKED]]</f>
        <v>84</v>
      </c>
    </row>
    <row r="436" spans="1:23" x14ac:dyDescent="0.35">
      <c r="A436" s="553">
        <v>45688</v>
      </c>
      <c r="B436" s="554" t="s">
        <v>97</v>
      </c>
      <c r="C436" s="198" t="s">
        <v>160</v>
      </c>
      <c r="D436" s="198"/>
      <c r="E436" s="554"/>
      <c r="F436" s="546" t="s">
        <v>54</v>
      </c>
      <c r="G436" s="554" t="s">
        <v>11</v>
      </c>
      <c r="H436" s="2222" t="s">
        <v>191</v>
      </c>
      <c r="I436" s="555" t="s">
        <v>162</v>
      </c>
      <c r="J436" s="553">
        <v>45772</v>
      </c>
      <c r="K436" s="556">
        <v>30</v>
      </c>
      <c r="L436" s="556">
        <v>30</v>
      </c>
      <c r="M436" s="558">
        <v>297.5</v>
      </c>
      <c r="N436" s="559">
        <v>0</v>
      </c>
      <c r="O436" s="559">
        <v>0</v>
      </c>
      <c r="P436" s="560">
        <f>SUM(Table1[[#This Row],[BASE_FARE]:[SURCHARGES]])*Table1[[#This Row],[SEATS_BOOKED]]</f>
        <v>8925</v>
      </c>
      <c r="Q436" s="538" t="s">
        <v>161</v>
      </c>
      <c r="R436" s="1331" t="s">
        <v>384</v>
      </c>
      <c r="S436" s="554" t="str">
        <f>LEFT(Table1[[#This Row],[SECTOR]],3)</f>
        <v>SSH</v>
      </c>
      <c r="T436" s="554" t="str">
        <f>RIGHT(Table1[[#This Row],[SECTOR]],3)</f>
        <v>MXP</v>
      </c>
      <c r="U436" s="554" t="str">
        <f t="shared" si="28"/>
        <v>MXP</v>
      </c>
      <c r="V436" s="554">
        <f>WEEKDAY(Table1[[#This Row],[FLIGHT_DATE]],2)</f>
        <v>5</v>
      </c>
      <c r="W436" s="554">
        <f>Table1[[#This Row],[FLIGHT_DATE]]-Table1[[#This Row],[DATE_BOOKED]]</f>
        <v>84</v>
      </c>
    </row>
    <row r="437" spans="1:23" x14ac:dyDescent="0.35">
      <c r="A437" s="553">
        <v>45688</v>
      </c>
      <c r="B437" s="554" t="s">
        <v>97</v>
      </c>
      <c r="C437" s="198" t="s">
        <v>160</v>
      </c>
      <c r="D437" s="198"/>
      <c r="E437" s="554"/>
      <c r="F437" s="546" t="s">
        <v>54</v>
      </c>
      <c r="G437" s="554" t="s">
        <v>11</v>
      </c>
      <c r="H437" s="2222" t="s">
        <v>191</v>
      </c>
      <c r="I437" s="555" t="s">
        <v>162</v>
      </c>
      <c r="J437" s="553">
        <v>45779</v>
      </c>
      <c r="K437" s="556">
        <v>30</v>
      </c>
      <c r="L437" s="556">
        <v>30</v>
      </c>
      <c r="M437" s="558">
        <v>297.5</v>
      </c>
      <c r="N437" s="559">
        <v>0</v>
      </c>
      <c r="O437" s="559">
        <v>0</v>
      </c>
      <c r="P437" s="560">
        <f>SUM(Table1[[#This Row],[BASE_FARE]:[SURCHARGES]])*Table1[[#This Row],[SEATS_BOOKED]]</f>
        <v>8925</v>
      </c>
      <c r="Q437" s="538" t="s">
        <v>161</v>
      </c>
      <c r="R437" s="1331" t="s">
        <v>384</v>
      </c>
      <c r="S437" s="554" t="str">
        <f>LEFT(Table1[[#This Row],[SECTOR]],3)</f>
        <v>SSH</v>
      </c>
      <c r="T437" s="554" t="str">
        <f>RIGHT(Table1[[#This Row],[SECTOR]],3)</f>
        <v>MXP</v>
      </c>
      <c r="U437" s="554" t="str">
        <f t="shared" si="28"/>
        <v>MXP</v>
      </c>
      <c r="V437" s="554">
        <f>WEEKDAY(Table1[[#This Row],[FLIGHT_DATE]],2)</f>
        <v>5</v>
      </c>
      <c r="W437" s="554">
        <f>Table1[[#This Row],[FLIGHT_DATE]]-Table1[[#This Row],[DATE_BOOKED]]</f>
        <v>91</v>
      </c>
    </row>
    <row r="438" spans="1:23" x14ac:dyDescent="0.35">
      <c r="A438" s="553">
        <v>45688</v>
      </c>
      <c r="B438" s="554" t="s">
        <v>97</v>
      </c>
      <c r="C438" s="198" t="s">
        <v>160</v>
      </c>
      <c r="D438" s="198"/>
      <c r="E438" s="554"/>
      <c r="F438" s="546" t="s">
        <v>54</v>
      </c>
      <c r="G438" s="554" t="s">
        <v>10</v>
      </c>
      <c r="H438" s="2222" t="s">
        <v>194</v>
      </c>
      <c r="I438" s="555" t="s">
        <v>130</v>
      </c>
      <c r="J438" s="553">
        <v>45766</v>
      </c>
      <c r="K438" s="556">
        <v>40</v>
      </c>
      <c r="L438" s="557">
        <v>40</v>
      </c>
      <c r="M438" s="558">
        <v>290</v>
      </c>
      <c r="N438" s="559">
        <v>0</v>
      </c>
      <c r="O438" s="559">
        <v>0</v>
      </c>
      <c r="P438" s="560">
        <f>SUM(Table1[[#This Row],[BASE_FARE]:[SURCHARGES]])*Table1[[#This Row],[SEATS_BOOKED]]</f>
        <v>11600</v>
      </c>
      <c r="Q438" s="538" t="s">
        <v>161</v>
      </c>
      <c r="R438" s="1331" t="s">
        <v>384</v>
      </c>
      <c r="S438" s="554" t="str">
        <f>LEFT(Table1[[#This Row],[SECTOR]],3)</f>
        <v>VRN</v>
      </c>
      <c r="T438" s="554" t="str">
        <f>RIGHT(Table1[[#This Row],[SECTOR]],3)</f>
        <v>SSH</v>
      </c>
      <c r="U438" s="554" t="str">
        <f t="shared" si="28"/>
        <v>VRN</v>
      </c>
      <c r="V438" s="554">
        <f>WEEKDAY(Table1[[#This Row],[FLIGHT_DATE]],2)</f>
        <v>6</v>
      </c>
      <c r="W438" s="554">
        <f>Table1[[#This Row],[FLIGHT_DATE]]-Table1[[#This Row],[DATE_BOOKED]]</f>
        <v>78</v>
      </c>
    </row>
    <row r="439" spans="1:23" x14ac:dyDescent="0.35">
      <c r="A439" s="553">
        <v>45688</v>
      </c>
      <c r="B439" s="554" t="s">
        <v>97</v>
      </c>
      <c r="C439" s="198" t="s">
        <v>160</v>
      </c>
      <c r="D439" s="198"/>
      <c r="E439" s="554"/>
      <c r="F439" s="546" t="s">
        <v>54</v>
      </c>
      <c r="G439" s="554" t="s">
        <v>10</v>
      </c>
      <c r="H439" s="2222" t="s">
        <v>194</v>
      </c>
      <c r="I439" s="555" t="s">
        <v>130</v>
      </c>
      <c r="J439" s="553">
        <v>45773</v>
      </c>
      <c r="K439" s="556">
        <v>40</v>
      </c>
      <c r="L439" s="557">
        <v>40</v>
      </c>
      <c r="M439" s="558">
        <v>290</v>
      </c>
      <c r="N439" s="559">
        <v>0</v>
      </c>
      <c r="O439" s="559">
        <v>0</v>
      </c>
      <c r="P439" s="560">
        <f>SUM(Table1[[#This Row],[BASE_FARE]:[SURCHARGES]])*Table1[[#This Row],[SEATS_BOOKED]]</f>
        <v>11600</v>
      </c>
      <c r="Q439" s="538" t="s">
        <v>161</v>
      </c>
      <c r="R439" s="1331" t="s">
        <v>384</v>
      </c>
      <c r="S439" s="554" t="str">
        <f>LEFT(Table1[[#This Row],[SECTOR]],3)</f>
        <v>VRN</v>
      </c>
      <c r="T439" s="554" t="str">
        <f>RIGHT(Table1[[#This Row],[SECTOR]],3)</f>
        <v>SSH</v>
      </c>
      <c r="U439" s="554" t="str">
        <f t="shared" si="28"/>
        <v>VRN</v>
      </c>
      <c r="V439" s="554">
        <f>WEEKDAY(Table1[[#This Row],[FLIGHT_DATE]],2)</f>
        <v>6</v>
      </c>
      <c r="W439" s="554">
        <f>Table1[[#This Row],[FLIGHT_DATE]]-Table1[[#This Row],[DATE_BOOKED]]</f>
        <v>85</v>
      </c>
    </row>
    <row r="440" spans="1:23" x14ac:dyDescent="0.35">
      <c r="A440" s="553">
        <v>45688</v>
      </c>
      <c r="B440" s="554" t="s">
        <v>97</v>
      </c>
      <c r="C440" s="198" t="s">
        <v>160</v>
      </c>
      <c r="D440" s="198"/>
      <c r="E440" s="554"/>
      <c r="F440" s="546" t="s">
        <v>54</v>
      </c>
      <c r="G440" s="554" t="s">
        <v>11</v>
      </c>
      <c r="H440" s="2222" t="s">
        <v>195</v>
      </c>
      <c r="I440" s="555" t="s">
        <v>126</v>
      </c>
      <c r="J440" s="553">
        <v>45773</v>
      </c>
      <c r="K440" s="556">
        <v>40</v>
      </c>
      <c r="L440" s="557">
        <v>40</v>
      </c>
      <c r="M440" s="558">
        <v>290</v>
      </c>
      <c r="N440" s="559">
        <v>0</v>
      </c>
      <c r="O440" s="559">
        <v>0</v>
      </c>
      <c r="P440" s="560">
        <f>SUM(Table1[[#This Row],[BASE_FARE]:[SURCHARGES]])*Table1[[#This Row],[SEATS_BOOKED]]</f>
        <v>11600</v>
      </c>
      <c r="Q440" s="538" t="s">
        <v>161</v>
      </c>
      <c r="R440" s="1331" t="s">
        <v>384</v>
      </c>
      <c r="S440" s="554" t="str">
        <f>LEFT(Table1[[#This Row],[SECTOR]],3)</f>
        <v>SSH</v>
      </c>
      <c r="T440" s="554" t="str">
        <f>RIGHT(Table1[[#This Row],[SECTOR]],3)</f>
        <v>VRN</v>
      </c>
      <c r="U440" s="554" t="str">
        <f t="shared" si="28"/>
        <v>VRN</v>
      </c>
      <c r="V440" s="554">
        <f>WEEKDAY(Table1[[#This Row],[FLIGHT_DATE]],2)</f>
        <v>6</v>
      </c>
      <c r="W440" s="554">
        <f>Table1[[#This Row],[FLIGHT_DATE]]-Table1[[#This Row],[DATE_BOOKED]]</f>
        <v>85</v>
      </c>
    </row>
    <row r="441" spans="1:23" x14ac:dyDescent="0.35">
      <c r="A441" s="553">
        <v>45688</v>
      </c>
      <c r="B441" s="554" t="s">
        <v>97</v>
      </c>
      <c r="C441" s="198" t="s">
        <v>160</v>
      </c>
      <c r="D441" s="198"/>
      <c r="E441" s="554"/>
      <c r="F441" s="546" t="s">
        <v>54</v>
      </c>
      <c r="G441" s="554" t="s">
        <v>11</v>
      </c>
      <c r="H441" s="2222" t="s">
        <v>195</v>
      </c>
      <c r="I441" s="555" t="s">
        <v>126</v>
      </c>
      <c r="J441" s="553">
        <v>45780</v>
      </c>
      <c r="K441" s="556">
        <v>40</v>
      </c>
      <c r="L441" s="557">
        <v>40</v>
      </c>
      <c r="M441" s="558">
        <v>290</v>
      </c>
      <c r="N441" s="559">
        <v>0</v>
      </c>
      <c r="O441" s="559">
        <v>0</v>
      </c>
      <c r="P441" s="560">
        <f>SUM(Table1[[#This Row],[BASE_FARE]:[SURCHARGES]])*Table1[[#This Row],[SEATS_BOOKED]]</f>
        <v>11600</v>
      </c>
      <c r="Q441" s="538" t="s">
        <v>161</v>
      </c>
      <c r="R441" s="1331" t="s">
        <v>384</v>
      </c>
      <c r="S441" s="554" t="str">
        <f>LEFT(Table1[[#This Row],[SECTOR]],3)</f>
        <v>SSH</v>
      </c>
      <c r="T441" s="554" t="str">
        <f>RIGHT(Table1[[#This Row],[SECTOR]],3)</f>
        <v>VRN</v>
      </c>
      <c r="U441" s="554" t="str">
        <f t="shared" si="28"/>
        <v>VRN</v>
      </c>
      <c r="V441" s="554">
        <f>WEEKDAY(Table1[[#This Row],[FLIGHT_DATE]],2)</f>
        <v>6</v>
      </c>
      <c r="W441" s="554">
        <f>Table1[[#This Row],[FLIGHT_DATE]]-Table1[[#This Row],[DATE_BOOKED]]</f>
        <v>92</v>
      </c>
    </row>
    <row r="442" spans="1:23" x14ac:dyDescent="0.35">
      <c r="A442" s="562">
        <v>45689</v>
      </c>
      <c r="B442" s="563" t="s">
        <v>385</v>
      </c>
      <c r="C442" s="198" t="s">
        <v>333</v>
      </c>
      <c r="D442" s="198"/>
      <c r="E442" s="563" t="s">
        <v>492</v>
      </c>
      <c r="F442" s="563" t="s">
        <v>56</v>
      </c>
      <c r="G442" s="563" t="s">
        <v>10</v>
      </c>
      <c r="H442" s="2222" t="s">
        <v>194</v>
      </c>
      <c r="I442" s="564" t="s">
        <v>130</v>
      </c>
      <c r="J442" s="562">
        <v>45766</v>
      </c>
      <c r="K442" s="565">
        <v>3</v>
      </c>
      <c r="L442" s="566">
        <v>3</v>
      </c>
      <c r="M442" s="567">
        <v>300</v>
      </c>
      <c r="N442" s="568">
        <v>0</v>
      </c>
      <c r="O442" s="568">
        <v>0</v>
      </c>
      <c r="P442" s="569">
        <f>SUM(Table1[[#This Row],[BASE_FARE]:[SURCHARGES]])*Table1[[#This Row],[SEATS_BOOKED]]</f>
        <v>900</v>
      </c>
      <c r="Q442" s="563" t="s">
        <v>161</v>
      </c>
      <c r="R442" s="565" t="s">
        <v>335</v>
      </c>
      <c r="S442" s="563" t="str">
        <f>LEFT(Table1[[#This Row],[SECTOR]],3)</f>
        <v>VRN</v>
      </c>
      <c r="T442" s="563" t="str">
        <f>RIGHT(Table1[[#This Row],[SECTOR]],3)</f>
        <v>SSH</v>
      </c>
      <c r="U442" s="563" t="str">
        <f t="shared" ref="U442:U447" si="29">IF(AND(S442&lt;&gt;"SSH", S442&lt;&gt;"RMF", S442&lt;&gt;"CAI", S442&lt;&gt;"HRG", S442&lt;&gt;"LXR", S442&lt;&gt;"DXB", OR(T442="SSH", T442="RMF", T442="CAI", T442="HRG", T442="LXR", T442="DXB")), S442,
    IF(AND(T442&lt;&gt;"SSH", T442&lt;&gt;"RMF", T442&lt;&gt;"CAI", T442&lt;&gt;"HRG", T442&lt;&gt;"LXR", T442&lt;&gt;"DXB", OR(S442="SSH", S442="RMF", S442="CAI", S442="HRG", S442="LXR", S442="DXB")), T442,
    "VIE"))</f>
        <v>VRN</v>
      </c>
      <c r="V442" s="563">
        <f>WEEKDAY(Table1[[#This Row],[FLIGHT_DATE]],2)</f>
        <v>6</v>
      </c>
      <c r="W442" s="563">
        <f>Table1[[#This Row],[FLIGHT_DATE]]-Table1[[#This Row],[DATE_BOOKED]]</f>
        <v>77</v>
      </c>
    </row>
    <row r="443" spans="1:23" x14ac:dyDescent="0.35">
      <c r="A443" s="562">
        <v>45690</v>
      </c>
      <c r="B443" s="563" t="s">
        <v>385</v>
      </c>
      <c r="C443" s="198" t="s">
        <v>333</v>
      </c>
      <c r="D443" s="198"/>
      <c r="E443" s="563" t="s">
        <v>493</v>
      </c>
      <c r="F443" s="563" t="s">
        <v>56</v>
      </c>
      <c r="G443" s="563" t="s">
        <v>10</v>
      </c>
      <c r="H443" s="2222" t="s">
        <v>191</v>
      </c>
      <c r="I443" s="564" t="s">
        <v>162</v>
      </c>
      <c r="J443" s="562">
        <v>45772</v>
      </c>
      <c r="K443" s="565">
        <v>4</v>
      </c>
      <c r="L443" s="566">
        <v>4</v>
      </c>
      <c r="M443" s="567">
        <v>320</v>
      </c>
      <c r="N443" s="568">
        <v>0</v>
      </c>
      <c r="O443" s="568">
        <v>0</v>
      </c>
      <c r="P443" s="569">
        <f>SUM(Table1[[#This Row],[BASE_FARE]:[SURCHARGES]])*Table1[[#This Row],[SEATS_BOOKED]]</f>
        <v>1280</v>
      </c>
      <c r="Q443" s="563" t="s">
        <v>161</v>
      </c>
      <c r="R443" s="565" t="s">
        <v>335</v>
      </c>
      <c r="S443" s="563" t="str">
        <f>LEFT(Table1[[#This Row],[SECTOR]],3)</f>
        <v>SSH</v>
      </c>
      <c r="T443" s="563" t="str">
        <f>RIGHT(Table1[[#This Row],[SECTOR]],3)</f>
        <v>MXP</v>
      </c>
      <c r="U443" s="563" t="str">
        <f t="shared" si="29"/>
        <v>MXP</v>
      </c>
      <c r="V443" s="563">
        <f>WEEKDAY(Table1[[#This Row],[FLIGHT_DATE]],2)</f>
        <v>5</v>
      </c>
      <c r="W443" s="563">
        <f>Table1[[#This Row],[FLIGHT_DATE]]-Table1[[#This Row],[DATE_BOOKED]]</f>
        <v>82</v>
      </c>
    </row>
    <row r="444" spans="1:23" x14ac:dyDescent="0.35">
      <c r="A444" s="562">
        <v>45690</v>
      </c>
      <c r="B444" s="563" t="s">
        <v>385</v>
      </c>
      <c r="C444" s="198" t="s">
        <v>333</v>
      </c>
      <c r="D444" s="198"/>
      <c r="E444" s="563" t="s">
        <v>494</v>
      </c>
      <c r="F444" s="563" t="s">
        <v>54</v>
      </c>
      <c r="G444" s="563" t="s">
        <v>10</v>
      </c>
      <c r="H444" s="2222" t="s">
        <v>194</v>
      </c>
      <c r="I444" s="564" t="s">
        <v>130</v>
      </c>
      <c r="J444" s="562">
        <v>45766</v>
      </c>
      <c r="K444" s="565">
        <v>3</v>
      </c>
      <c r="L444" s="566">
        <v>3</v>
      </c>
      <c r="M444" s="567">
        <v>300</v>
      </c>
      <c r="N444" s="568">
        <v>0</v>
      </c>
      <c r="O444" s="568">
        <v>0</v>
      </c>
      <c r="P444" s="569">
        <f>SUM(Table1[[#This Row],[BASE_FARE]:[SURCHARGES]])*Table1[[#This Row],[SEATS_BOOKED]]</f>
        <v>900</v>
      </c>
      <c r="Q444" s="563" t="s">
        <v>161</v>
      </c>
      <c r="R444" s="565" t="s">
        <v>335</v>
      </c>
      <c r="S444" s="563" t="str">
        <f>LEFT(Table1[[#This Row],[SECTOR]],3)</f>
        <v>VRN</v>
      </c>
      <c r="T444" s="563" t="str">
        <f>RIGHT(Table1[[#This Row],[SECTOR]],3)</f>
        <v>SSH</v>
      </c>
      <c r="U444" s="563" t="str">
        <f t="shared" si="29"/>
        <v>VRN</v>
      </c>
      <c r="V444" s="563">
        <f>WEEKDAY(Table1[[#This Row],[FLIGHT_DATE]],2)</f>
        <v>6</v>
      </c>
      <c r="W444" s="563">
        <f>Table1[[#This Row],[FLIGHT_DATE]]-Table1[[#This Row],[DATE_BOOKED]]</f>
        <v>76</v>
      </c>
    </row>
    <row r="445" spans="1:23" x14ac:dyDescent="0.35">
      <c r="A445" s="562">
        <v>45690</v>
      </c>
      <c r="B445" s="563" t="s">
        <v>385</v>
      </c>
      <c r="C445" s="198" t="s">
        <v>333</v>
      </c>
      <c r="D445" s="198"/>
      <c r="E445" s="563" t="s">
        <v>494</v>
      </c>
      <c r="F445" s="563" t="s">
        <v>54</v>
      </c>
      <c r="G445" s="563" t="s">
        <v>11</v>
      </c>
      <c r="H445" s="2222" t="s">
        <v>195</v>
      </c>
      <c r="I445" s="564" t="s">
        <v>126</v>
      </c>
      <c r="J445" s="562">
        <v>45773</v>
      </c>
      <c r="K445" s="565">
        <v>3</v>
      </c>
      <c r="L445" s="566">
        <v>3</v>
      </c>
      <c r="M445" s="567">
        <v>300</v>
      </c>
      <c r="N445" s="568">
        <v>0</v>
      </c>
      <c r="O445" s="568">
        <v>0</v>
      </c>
      <c r="P445" s="569">
        <f>SUM(Table1[[#This Row],[BASE_FARE]:[SURCHARGES]])*Table1[[#This Row],[SEATS_BOOKED]]</f>
        <v>900</v>
      </c>
      <c r="Q445" s="563" t="s">
        <v>161</v>
      </c>
      <c r="R445" s="565" t="s">
        <v>335</v>
      </c>
      <c r="S445" s="563" t="str">
        <f>LEFT(Table1[[#This Row],[SECTOR]],3)</f>
        <v>SSH</v>
      </c>
      <c r="T445" s="563" t="str">
        <f>RIGHT(Table1[[#This Row],[SECTOR]],3)</f>
        <v>VRN</v>
      </c>
      <c r="U445" s="563" t="str">
        <f t="shared" si="29"/>
        <v>VRN</v>
      </c>
      <c r="V445" s="563">
        <f>WEEKDAY(Table1[[#This Row],[FLIGHT_DATE]],2)</f>
        <v>6</v>
      </c>
      <c r="W445" s="563">
        <f>Table1[[#This Row],[FLIGHT_DATE]]-Table1[[#This Row],[DATE_BOOKED]]</f>
        <v>83</v>
      </c>
    </row>
    <row r="446" spans="1:23" x14ac:dyDescent="0.35">
      <c r="A446" s="562">
        <v>45690</v>
      </c>
      <c r="B446" s="563" t="s">
        <v>385</v>
      </c>
      <c r="C446" s="198" t="s">
        <v>333</v>
      </c>
      <c r="D446" s="198"/>
      <c r="E446" s="563" t="s">
        <v>495</v>
      </c>
      <c r="F446" s="563" t="s">
        <v>56</v>
      </c>
      <c r="G446" s="563" t="s">
        <v>10</v>
      </c>
      <c r="H446" s="2222" t="s">
        <v>190</v>
      </c>
      <c r="I446" s="564" t="s">
        <v>163</v>
      </c>
      <c r="J446" s="562">
        <v>45765</v>
      </c>
      <c r="K446" s="565">
        <v>2</v>
      </c>
      <c r="L446" s="566">
        <v>2</v>
      </c>
      <c r="M446" s="567">
        <v>325</v>
      </c>
      <c r="N446" s="568">
        <v>0</v>
      </c>
      <c r="O446" s="568">
        <v>0</v>
      </c>
      <c r="P446" s="569">
        <f>SUM(Table1[[#This Row],[BASE_FARE]:[SURCHARGES]])*Table1[[#This Row],[SEATS_BOOKED]]</f>
        <v>650</v>
      </c>
      <c r="Q446" s="563" t="s">
        <v>161</v>
      </c>
      <c r="R446" s="565" t="s">
        <v>335</v>
      </c>
      <c r="S446" s="563" t="str">
        <f>LEFT(Table1[[#This Row],[SECTOR]],3)</f>
        <v>MXP</v>
      </c>
      <c r="T446" s="563" t="str">
        <f>RIGHT(Table1[[#This Row],[SECTOR]],3)</f>
        <v>SSH</v>
      </c>
      <c r="U446" s="563" t="str">
        <f t="shared" si="29"/>
        <v>MXP</v>
      </c>
      <c r="V446" s="563">
        <f>WEEKDAY(Table1[[#This Row],[FLIGHT_DATE]],2)</f>
        <v>5</v>
      </c>
      <c r="W446" s="563">
        <f>Table1[[#This Row],[FLIGHT_DATE]]-Table1[[#This Row],[DATE_BOOKED]]</f>
        <v>75</v>
      </c>
    </row>
    <row r="447" spans="1:23" x14ac:dyDescent="0.35">
      <c r="A447" s="570">
        <v>45691</v>
      </c>
      <c r="B447" s="571" t="s">
        <v>332</v>
      </c>
      <c r="C447" s="198" t="s">
        <v>333</v>
      </c>
      <c r="D447" s="198"/>
      <c r="E447" s="571"/>
      <c r="F447" s="293" t="s">
        <v>56</v>
      </c>
      <c r="G447" s="294" t="s">
        <v>10</v>
      </c>
      <c r="H447" s="2222" t="s">
        <v>191</v>
      </c>
      <c r="I447" s="293" t="s">
        <v>162</v>
      </c>
      <c r="J447" s="570">
        <v>45772</v>
      </c>
      <c r="K447" s="295">
        <v>6</v>
      </c>
      <c r="L447" s="295">
        <v>6</v>
      </c>
      <c r="M447" s="296">
        <v>325</v>
      </c>
      <c r="N447" s="568">
        <v>0</v>
      </c>
      <c r="O447" s="568">
        <v>0</v>
      </c>
      <c r="P447" s="573">
        <f>SUM(Table1[[#This Row],[BASE_FARE]:[SURCHARGES]])*Table1[[#This Row],[SEATS_BOOKED]]</f>
        <v>1950</v>
      </c>
      <c r="Q447" s="563" t="s">
        <v>161</v>
      </c>
      <c r="R447" s="565" t="s">
        <v>335</v>
      </c>
      <c r="S447" s="571" t="str">
        <f>LEFT(Table1[[#This Row],[SECTOR]],3)</f>
        <v>SSH</v>
      </c>
      <c r="T447" s="571" t="str">
        <f>RIGHT(Table1[[#This Row],[SECTOR]],3)</f>
        <v>MXP</v>
      </c>
      <c r="U447" s="571" t="str">
        <f t="shared" si="29"/>
        <v>MXP</v>
      </c>
      <c r="V447" s="571">
        <f>WEEKDAY(Table1[[#This Row],[FLIGHT_DATE]],2)</f>
        <v>5</v>
      </c>
      <c r="W447" s="571">
        <f>Table1[[#This Row],[FLIGHT_DATE]]-Table1[[#This Row],[DATE_BOOKED]]</f>
        <v>81</v>
      </c>
    </row>
    <row r="448" spans="1:23" x14ac:dyDescent="0.35">
      <c r="A448" s="570">
        <v>45688</v>
      </c>
      <c r="B448" s="571" t="s">
        <v>390</v>
      </c>
      <c r="C448" s="198" t="s">
        <v>333</v>
      </c>
      <c r="D448" s="198"/>
      <c r="E448" s="571" t="s">
        <v>496</v>
      </c>
      <c r="F448" s="571" t="s">
        <v>56</v>
      </c>
      <c r="G448" s="571" t="s">
        <v>10</v>
      </c>
      <c r="H448" s="2222" t="s">
        <v>447</v>
      </c>
      <c r="I448" s="575" t="s">
        <v>28</v>
      </c>
      <c r="J448" s="570">
        <v>45765</v>
      </c>
      <c r="K448" s="574">
        <v>1</v>
      </c>
      <c r="L448" s="576">
        <v>1</v>
      </c>
      <c r="M448" s="577">
        <v>230</v>
      </c>
      <c r="N448" s="572">
        <v>34.04</v>
      </c>
      <c r="O448" s="572">
        <v>30</v>
      </c>
      <c r="P448" s="573">
        <f>SUM(Table1[[#This Row],[BASE_FARE]:[SURCHARGES]])*Table1[[#This Row],[SEATS_BOOKED]]</f>
        <v>294.04000000000002</v>
      </c>
      <c r="Q448" s="563" t="s">
        <v>161</v>
      </c>
      <c r="R448" s="565" t="s">
        <v>335</v>
      </c>
      <c r="S448" s="571" t="str">
        <f>LEFT(Table1[[#This Row],[SECTOR]],3)</f>
        <v>NAP</v>
      </c>
      <c r="T448" s="571" t="str">
        <f>RIGHT(Table1[[#This Row],[SECTOR]],3)</f>
        <v>SSH</v>
      </c>
      <c r="U448" s="571" t="str">
        <f t="shared" ref="U448:U468" si="30">IF(AND(S448&lt;&gt;"SSH", S448&lt;&gt;"RMF", S448&lt;&gt;"CAI", S448&lt;&gt;"HRG", S448&lt;&gt;"LXR", S448&lt;&gt;"DXB", OR(T448="SSH", T448="RMF", T448="CAI", T448="HRG", T448="LXR", T448="DXB")), S448,
    IF(AND(T448&lt;&gt;"SSH", T448&lt;&gt;"RMF", T448&lt;&gt;"CAI", T448&lt;&gt;"HRG", T448&lt;&gt;"LXR", T448&lt;&gt;"DXB", OR(S448="SSH", S448="RMF", S448="CAI", S448="HRG", S448="LXR", S448="DXB")), T448,
    "VIE"))</f>
        <v>NAP</v>
      </c>
      <c r="V448" s="571">
        <f>WEEKDAY(Table1[[#This Row],[FLIGHT_DATE]],2)</f>
        <v>5</v>
      </c>
      <c r="W448" s="571">
        <f>Table1[[#This Row],[FLIGHT_DATE]]-Table1[[#This Row],[DATE_BOOKED]]</f>
        <v>77</v>
      </c>
    </row>
    <row r="449" spans="1:23" x14ac:dyDescent="0.35">
      <c r="A449" s="570">
        <v>45688</v>
      </c>
      <c r="B449" s="571" t="s">
        <v>390</v>
      </c>
      <c r="C449" s="198" t="s">
        <v>333</v>
      </c>
      <c r="D449" s="198"/>
      <c r="E449" s="571" t="s">
        <v>496</v>
      </c>
      <c r="F449" s="571" t="s">
        <v>56</v>
      </c>
      <c r="G449" s="571" t="s">
        <v>10</v>
      </c>
      <c r="H449" s="2222" t="s">
        <v>445</v>
      </c>
      <c r="I449" s="575" t="s">
        <v>29</v>
      </c>
      <c r="J449" s="570">
        <v>45772</v>
      </c>
      <c r="K449" s="574">
        <v>1</v>
      </c>
      <c r="L449" s="576">
        <v>1</v>
      </c>
      <c r="M449" s="577">
        <v>220</v>
      </c>
      <c r="N449" s="572">
        <v>38.92</v>
      </c>
      <c r="O449" s="572">
        <v>40</v>
      </c>
      <c r="P449" s="573">
        <f>SUM(Table1[[#This Row],[BASE_FARE]:[SURCHARGES]])*Table1[[#This Row],[SEATS_BOOKED]]</f>
        <v>298.92</v>
      </c>
      <c r="Q449" s="563" t="s">
        <v>161</v>
      </c>
      <c r="R449" s="565" t="s">
        <v>335</v>
      </c>
      <c r="S449" s="571" t="str">
        <f>LEFT(Table1[[#This Row],[SECTOR]],3)</f>
        <v>SSH</v>
      </c>
      <c r="T449" s="571" t="str">
        <f>RIGHT(Table1[[#This Row],[SECTOR]],3)</f>
        <v>NAP</v>
      </c>
      <c r="U449" s="571" t="str">
        <f t="shared" si="30"/>
        <v>NAP</v>
      </c>
      <c r="V449" s="571">
        <f>WEEKDAY(Table1[[#This Row],[FLIGHT_DATE]],2)</f>
        <v>5</v>
      </c>
      <c r="W449" s="571">
        <f>Table1[[#This Row],[FLIGHT_DATE]]-Table1[[#This Row],[DATE_BOOKED]]</f>
        <v>84</v>
      </c>
    </row>
    <row r="450" spans="1:23" x14ac:dyDescent="0.35">
      <c r="A450" s="570">
        <v>45688</v>
      </c>
      <c r="B450" s="571" t="s">
        <v>390</v>
      </c>
      <c r="C450" s="198" t="s">
        <v>333</v>
      </c>
      <c r="D450" s="198"/>
      <c r="E450" s="571" t="s">
        <v>496</v>
      </c>
      <c r="F450" s="571" t="s">
        <v>56</v>
      </c>
      <c r="G450" s="571" t="s">
        <v>10</v>
      </c>
      <c r="H450" s="2222" t="s">
        <v>447</v>
      </c>
      <c r="I450" s="575" t="s">
        <v>28</v>
      </c>
      <c r="J450" s="570">
        <v>45765</v>
      </c>
      <c r="K450" s="574">
        <v>1</v>
      </c>
      <c r="L450" s="576">
        <v>1</v>
      </c>
      <c r="M450" s="577">
        <v>230</v>
      </c>
      <c r="N450" s="572">
        <v>34.04</v>
      </c>
      <c r="O450" s="572">
        <v>30</v>
      </c>
      <c r="P450" s="573">
        <f>SUM(Table1[[#This Row],[BASE_FARE]:[SURCHARGES]])*Table1[[#This Row],[SEATS_BOOKED]]</f>
        <v>294.04000000000002</v>
      </c>
      <c r="Q450" s="563" t="s">
        <v>161</v>
      </c>
      <c r="R450" s="565" t="s">
        <v>335</v>
      </c>
      <c r="S450" s="571" t="str">
        <f>LEFT(Table1[[#This Row],[SECTOR]],3)</f>
        <v>NAP</v>
      </c>
      <c r="T450" s="571" t="str">
        <f>RIGHT(Table1[[#This Row],[SECTOR]],3)</f>
        <v>SSH</v>
      </c>
      <c r="U450" s="571" t="str">
        <f t="shared" si="30"/>
        <v>NAP</v>
      </c>
      <c r="V450" s="571">
        <f>WEEKDAY(Table1[[#This Row],[FLIGHT_DATE]],2)</f>
        <v>5</v>
      </c>
      <c r="W450" s="571">
        <f>Table1[[#This Row],[FLIGHT_DATE]]-Table1[[#This Row],[DATE_BOOKED]]</f>
        <v>77</v>
      </c>
    </row>
    <row r="451" spans="1:23" x14ac:dyDescent="0.35">
      <c r="A451" s="570">
        <v>45688</v>
      </c>
      <c r="B451" s="571" t="s">
        <v>390</v>
      </c>
      <c r="C451" s="198" t="s">
        <v>333</v>
      </c>
      <c r="D451" s="198"/>
      <c r="E451" s="571" t="s">
        <v>496</v>
      </c>
      <c r="F451" s="571" t="s">
        <v>56</v>
      </c>
      <c r="G451" s="571" t="s">
        <v>10</v>
      </c>
      <c r="H451" s="2222" t="s">
        <v>445</v>
      </c>
      <c r="I451" s="575" t="s">
        <v>29</v>
      </c>
      <c r="J451" s="570">
        <v>45772</v>
      </c>
      <c r="K451" s="574">
        <v>1</v>
      </c>
      <c r="L451" s="576">
        <v>1</v>
      </c>
      <c r="M451" s="577">
        <v>220</v>
      </c>
      <c r="N451" s="572">
        <v>38.92</v>
      </c>
      <c r="O451" s="572">
        <v>40</v>
      </c>
      <c r="P451" s="573">
        <f>SUM(Table1[[#This Row],[BASE_FARE]:[SURCHARGES]])*Table1[[#This Row],[SEATS_BOOKED]]</f>
        <v>298.92</v>
      </c>
      <c r="Q451" s="563" t="s">
        <v>161</v>
      </c>
      <c r="R451" s="565" t="s">
        <v>335</v>
      </c>
      <c r="S451" s="571" t="str">
        <f>LEFT(Table1[[#This Row],[SECTOR]],3)</f>
        <v>SSH</v>
      </c>
      <c r="T451" s="571" t="str">
        <f>RIGHT(Table1[[#This Row],[SECTOR]],3)</f>
        <v>NAP</v>
      </c>
      <c r="U451" s="571" t="str">
        <f t="shared" si="30"/>
        <v>NAP</v>
      </c>
      <c r="V451" s="571">
        <f>WEEKDAY(Table1[[#This Row],[FLIGHT_DATE]],2)</f>
        <v>5</v>
      </c>
      <c r="W451" s="571">
        <f>Table1[[#This Row],[FLIGHT_DATE]]-Table1[[#This Row],[DATE_BOOKED]]</f>
        <v>84</v>
      </c>
    </row>
    <row r="452" spans="1:23" x14ac:dyDescent="0.35">
      <c r="A452" s="578">
        <v>45691</v>
      </c>
      <c r="B452" s="579" t="s">
        <v>497</v>
      </c>
      <c r="C452" s="198" t="s">
        <v>160</v>
      </c>
      <c r="D452" s="198"/>
      <c r="E452" s="554"/>
      <c r="F452" s="546" t="s">
        <v>54</v>
      </c>
      <c r="G452" s="579" t="s">
        <v>10</v>
      </c>
      <c r="H452" s="2222" t="s">
        <v>447</v>
      </c>
      <c r="I452" s="580" t="s">
        <v>28</v>
      </c>
      <c r="J452" s="578">
        <v>45772</v>
      </c>
      <c r="K452" s="581">
        <v>10</v>
      </c>
      <c r="L452" s="582">
        <v>10</v>
      </c>
      <c r="M452" s="583">
        <v>245</v>
      </c>
      <c r="N452" s="584">
        <v>0</v>
      </c>
      <c r="O452" s="584">
        <v>0</v>
      </c>
      <c r="P452" s="585">
        <f>SUM(Table1[[#This Row],[BASE_FARE]:[SURCHARGES]])*Table1[[#This Row],[SEATS_BOOKED]]</f>
        <v>2450</v>
      </c>
      <c r="Q452" s="579" t="s">
        <v>161</v>
      </c>
      <c r="R452" s="634" t="s">
        <v>384</v>
      </c>
      <c r="S452" s="579" t="str">
        <f>LEFT(Table1[[#This Row],[SECTOR]],3)</f>
        <v>NAP</v>
      </c>
      <c r="T452" s="579" t="str">
        <f>RIGHT(Table1[[#This Row],[SECTOR]],3)</f>
        <v>SSH</v>
      </c>
      <c r="U452" s="579" t="str">
        <f t="shared" si="30"/>
        <v>NAP</v>
      </c>
      <c r="V452" s="579">
        <f>WEEKDAY(Table1[[#This Row],[FLIGHT_DATE]],2)</f>
        <v>5</v>
      </c>
      <c r="W452" s="579">
        <f>Table1[[#This Row],[FLIGHT_DATE]]-Table1[[#This Row],[DATE_BOOKED]]</f>
        <v>81</v>
      </c>
    </row>
    <row r="453" spans="1:23" x14ac:dyDescent="0.35">
      <c r="A453" s="578">
        <v>45691</v>
      </c>
      <c r="B453" s="579" t="s">
        <v>497</v>
      </c>
      <c r="C453" s="198" t="s">
        <v>160</v>
      </c>
      <c r="D453" s="198"/>
      <c r="E453" s="579"/>
      <c r="F453" s="579" t="s">
        <v>54</v>
      </c>
      <c r="G453" s="579" t="s">
        <v>11</v>
      </c>
      <c r="H453" s="2222" t="s">
        <v>445</v>
      </c>
      <c r="I453" s="580" t="s">
        <v>29</v>
      </c>
      <c r="J453" s="578">
        <v>45779</v>
      </c>
      <c r="K453" s="581">
        <v>10</v>
      </c>
      <c r="L453" s="582">
        <v>10</v>
      </c>
      <c r="M453" s="583">
        <v>245</v>
      </c>
      <c r="N453" s="584">
        <v>0</v>
      </c>
      <c r="O453" s="584">
        <v>0</v>
      </c>
      <c r="P453" s="585">
        <f>SUM(Table1[[#This Row],[BASE_FARE]:[SURCHARGES]])*Table1[[#This Row],[SEATS_BOOKED]]</f>
        <v>2450</v>
      </c>
      <c r="Q453" s="579" t="s">
        <v>161</v>
      </c>
      <c r="R453" s="634" t="s">
        <v>384</v>
      </c>
      <c r="S453" s="579" t="str">
        <f>LEFT(Table1[[#This Row],[SECTOR]],3)</f>
        <v>SSH</v>
      </c>
      <c r="T453" s="579" t="str">
        <f>RIGHT(Table1[[#This Row],[SECTOR]],3)</f>
        <v>NAP</v>
      </c>
      <c r="U453" s="579" t="str">
        <f t="shared" si="30"/>
        <v>NAP</v>
      </c>
      <c r="V453" s="579">
        <f>WEEKDAY(Table1[[#This Row],[FLIGHT_DATE]],2)</f>
        <v>5</v>
      </c>
      <c r="W453" s="579">
        <f>Table1[[#This Row],[FLIGHT_DATE]]-Table1[[#This Row],[DATE_BOOKED]]</f>
        <v>88</v>
      </c>
    </row>
    <row r="454" spans="1:23" x14ac:dyDescent="0.35">
      <c r="A454" s="586">
        <v>45689</v>
      </c>
      <c r="B454" s="587" t="s">
        <v>390</v>
      </c>
      <c r="C454" s="198" t="s">
        <v>333</v>
      </c>
      <c r="D454" s="198"/>
      <c r="E454" s="587" t="s">
        <v>498</v>
      </c>
      <c r="F454" s="587" t="s">
        <v>56</v>
      </c>
      <c r="G454" s="587" t="s">
        <v>10</v>
      </c>
      <c r="H454" s="2222" t="s">
        <v>195</v>
      </c>
      <c r="I454" s="590" t="s">
        <v>126</v>
      </c>
      <c r="J454" s="586">
        <v>45773</v>
      </c>
      <c r="K454" s="589">
        <v>1</v>
      </c>
      <c r="L454" s="591">
        <v>1</v>
      </c>
      <c r="M454" s="592">
        <v>270</v>
      </c>
      <c r="N454" s="784">
        <v>37.72</v>
      </c>
      <c r="O454" s="593">
        <v>40</v>
      </c>
      <c r="P454" s="588">
        <f>SUM(Table1[[#This Row],[BASE_FARE]:[SURCHARGES]])*Table1[[#This Row],[SEATS_BOOKED]]</f>
        <v>347.72</v>
      </c>
      <c r="Q454" s="563" t="s">
        <v>161</v>
      </c>
      <c r="R454" s="565" t="s">
        <v>335</v>
      </c>
      <c r="S454" s="587" t="str">
        <f>LEFT(Table1[[#This Row],[SECTOR]],3)</f>
        <v>SSH</v>
      </c>
      <c r="T454" s="587" t="str">
        <f>RIGHT(Table1[[#This Row],[SECTOR]],3)</f>
        <v>VRN</v>
      </c>
      <c r="U454" s="587" t="str">
        <f t="shared" si="30"/>
        <v>VRN</v>
      </c>
      <c r="V454" s="587">
        <f>WEEKDAY(Table1[[#This Row],[FLIGHT_DATE]],2)</f>
        <v>6</v>
      </c>
      <c r="W454" s="587">
        <f>Table1[[#This Row],[FLIGHT_DATE]]-Table1[[#This Row],[DATE_BOOKED]]</f>
        <v>84</v>
      </c>
    </row>
    <row r="455" spans="1:23" x14ac:dyDescent="0.35">
      <c r="A455" s="586">
        <v>45689</v>
      </c>
      <c r="B455" s="587" t="s">
        <v>390</v>
      </c>
      <c r="C455" s="198" t="s">
        <v>333</v>
      </c>
      <c r="D455" s="198"/>
      <c r="E455" s="587" t="s">
        <v>498</v>
      </c>
      <c r="F455" s="587" t="s">
        <v>56</v>
      </c>
      <c r="G455" s="587" t="s">
        <v>10</v>
      </c>
      <c r="H455" s="2222" t="s">
        <v>195</v>
      </c>
      <c r="I455" s="590" t="s">
        <v>126</v>
      </c>
      <c r="J455" s="586">
        <v>45773</v>
      </c>
      <c r="K455" s="589">
        <v>1</v>
      </c>
      <c r="L455" s="591">
        <v>1</v>
      </c>
      <c r="M455" s="592">
        <v>202.5</v>
      </c>
      <c r="N455" s="784">
        <v>37.72</v>
      </c>
      <c r="O455" s="593">
        <v>40</v>
      </c>
      <c r="P455" s="588">
        <f>SUM(Table1[[#This Row],[BASE_FARE]:[SURCHARGES]])*Table1[[#This Row],[SEATS_BOOKED]]</f>
        <v>280.22000000000003</v>
      </c>
      <c r="Q455" s="563" t="s">
        <v>161</v>
      </c>
      <c r="R455" s="565" t="s">
        <v>335</v>
      </c>
      <c r="S455" s="587" t="str">
        <f>LEFT(Table1[[#This Row],[SECTOR]],3)</f>
        <v>SSH</v>
      </c>
      <c r="T455" s="587" t="str">
        <f>RIGHT(Table1[[#This Row],[SECTOR]],3)</f>
        <v>VRN</v>
      </c>
      <c r="U455" s="587" t="str">
        <f t="shared" si="30"/>
        <v>VRN</v>
      </c>
      <c r="V455" s="587">
        <f>WEEKDAY(Table1[[#This Row],[FLIGHT_DATE]],2)</f>
        <v>6</v>
      </c>
      <c r="W455" s="587">
        <f>Table1[[#This Row],[FLIGHT_DATE]]-Table1[[#This Row],[DATE_BOOKED]]</f>
        <v>84</v>
      </c>
    </row>
    <row r="456" spans="1:23" x14ac:dyDescent="0.35">
      <c r="A456" s="586">
        <v>45689</v>
      </c>
      <c r="B456" s="587" t="s">
        <v>390</v>
      </c>
      <c r="C456" s="198" t="s">
        <v>333</v>
      </c>
      <c r="D456" s="198"/>
      <c r="E456" s="587" t="s">
        <v>498</v>
      </c>
      <c r="F456" s="587" t="s">
        <v>56</v>
      </c>
      <c r="G456" s="587" t="s">
        <v>10</v>
      </c>
      <c r="H456" s="2222" t="s">
        <v>195</v>
      </c>
      <c r="I456" s="590" t="s">
        <v>126</v>
      </c>
      <c r="J456" s="586">
        <v>45773</v>
      </c>
      <c r="K456" s="589">
        <v>1</v>
      </c>
      <c r="L456" s="591">
        <v>1</v>
      </c>
      <c r="M456" s="592">
        <v>270</v>
      </c>
      <c r="N456" s="784">
        <v>37.72</v>
      </c>
      <c r="O456" s="593">
        <v>40</v>
      </c>
      <c r="P456" s="588">
        <f>SUM(Table1[[#This Row],[BASE_FARE]:[SURCHARGES]])*Table1[[#This Row],[SEATS_BOOKED]]</f>
        <v>347.72</v>
      </c>
      <c r="Q456" s="563" t="s">
        <v>161</v>
      </c>
      <c r="R456" s="565" t="s">
        <v>335</v>
      </c>
      <c r="S456" s="587" t="str">
        <f>LEFT(Table1[[#This Row],[SECTOR]],3)</f>
        <v>SSH</v>
      </c>
      <c r="T456" s="587" t="str">
        <f>RIGHT(Table1[[#This Row],[SECTOR]],3)</f>
        <v>VRN</v>
      </c>
      <c r="U456" s="587" t="str">
        <f t="shared" si="30"/>
        <v>VRN</v>
      </c>
      <c r="V456" s="587">
        <f>WEEKDAY(Table1[[#This Row],[FLIGHT_DATE]],2)</f>
        <v>6</v>
      </c>
      <c r="W456" s="587">
        <f>Table1[[#This Row],[FLIGHT_DATE]]-Table1[[#This Row],[DATE_BOOKED]]</f>
        <v>84</v>
      </c>
    </row>
    <row r="457" spans="1:23" x14ac:dyDescent="0.35">
      <c r="A457" s="594">
        <v>45691</v>
      </c>
      <c r="B457" s="2969" t="s">
        <v>878</v>
      </c>
      <c r="C457" s="198" t="s">
        <v>160</v>
      </c>
      <c r="D457" s="198"/>
      <c r="E457" s="595"/>
      <c r="F457" s="595" t="s">
        <v>54</v>
      </c>
      <c r="G457" s="595" t="s">
        <v>10</v>
      </c>
      <c r="H457" s="3464" t="s">
        <v>1291</v>
      </c>
      <c r="I457" s="596" t="s">
        <v>28</v>
      </c>
      <c r="J457" s="594">
        <v>45865</v>
      </c>
      <c r="K457" s="597">
        <v>30</v>
      </c>
      <c r="L457" s="598">
        <v>30</v>
      </c>
      <c r="M457" s="599">
        <v>225</v>
      </c>
      <c r="N457" s="600">
        <v>0</v>
      </c>
      <c r="O457" s="600">
        <v>0</v>
      </c>
      <c r="P457" s="601">
        <f>SUM(Table1[[#This Row],[BASE_FARE]:[SURCHARGES]])*Table1[[#This Row],[SEATS_BOOKED]]</f>
        <v>6750</v>
      </c>
      <c r="Q457" s="595" t="s">
        <v>161</v>
      </c>
      <c r="R457" s="2896" t="s">
        <v>384</v>
      </c>
      <c r="S457" s="595" t="str">
        <f>LEFT(Table1[[#This Row],[SECTOR]],3)</f>
        <v>NAP</v>
      </c>
      <c r="T457" s="595" t="str">
        <f>RIGHT(Table1[[#This Row],[SECTOR]],3)</f>
        <v>SSH</v>
      </c>
      <c r="U457" s="595" t="str">
        <f t="shared" si="30"/>
        <v>NAP</v>
      </c>
      <c r="V457" s="595">
        <f>WEEKDAY(Table1[[#This Row],[FLIGHT_DATE]],2)</f>
        <v>7</v>
      </c>
      <c r="W457" s="595">
        <f>Table1[[#This Row],[FLIGHT_DATE]]-Table1[[#This Row],[DATE_BOOKED]]</f>
        <v>174</v>
      </c>
    </row>
    <row r="458" spans="1:23" x14ac:dyDescent="0.35">
      <c r="A458" s="594">
        <v>45691</v>
      </c>
      <c r="B458" s="2969" t="s">
        <v>878</v>
      </c>
      <c r="C458" s="198" t="s">
        <v>160</v>
      </c>
      <c r="D458" s="198"/>
      <c r="E458" s="595"/>
      <c r="F458" s="595" t="s">
        <v>54</v>
      </c>
      <c r="G458" s="595" t="s">
        <v>10</v>
      </c>
      <c r="H458" s="3464" t="s">
        <v>1291</v>
      </c>
      <c r="I458" s="596" t="s">
        <v>28</v>
      </c>
      <c r="J458" s="594">
        <v>45872</v>
      </c>
      <c r="K458" s="597">
        <v>30</v>
      </c>
      <c r="L458" s="598">
        <v>30</v>
      </c>
      <c r="M458" s="599">
        <v>225</v>
      </c>
      <c r="N458" s="600">
        <v>0</v>
      </c>
      <c r="O458" s="600">
        <v>0</v>
      </c>
      <c r="P458" s="601">
        <f>SUM(Table1[[#This Row],[BASE_FARE]:[SURCHARGES]])*Table1[[#This Row],[SEATS_BOOKED]]</f>
        <v>6750</v>
      </c>
      <c r="Q458" s="595" t="s">
        <v>161</v>
      </c>
      <c r="R458" s="2896" t="s">
        <v>384</v>
      </c>
      <c r="S458" s="595" t="str">
        <f>LEFT(Table1[[#This Row],[SECTOR]],3)</f>
        <v>NAP</v>
      </c>
      <c r="T458" s="595" t="str">
        <f>RIGHT(Table1[[#This Row],[SECTOR]],3)</f>
        <v>SSH</v>
      </c>
      <c r="U458" s="595" t="str">
        <f t="shared" si="30"/>
        <v>NAP</v>
      </c>
      <c r="V458" s="595">
        <f>WEEKDAY(Table1[[#This Row],[FLIGHT_DATE]],2)</f>
        <v>7</v>
      </c>
      <c r="W458" s="595">
        <f>Table1[[#This Row],[FLIGHT_DATE]]-Table1[[#This Row],[DATE_BOOKED]]</f>
        <v>181</v>
      </c>
    </row>
    <row r="459" spans="1:23" x14ac:dyDescent="0.35">
      <c r="A459" s="594">
        <v>45691</v>
      </c>
      <c r="B459" s="2969" t="s">
        <v>878</v>
      </c>
      <c r="C459" s="198" t="s">
        <v>160</v>
      </c>
      <c r="D459" s="198"/>
      <c r="E459" s="595"/>
      <c r="F459" s="595" t="s">
        <v>54</v>
      </c>
      <c r="G459" s="595" t="s">
        <v>10</v>
      </c>
      <c r="H459" s="3464" t="s">
        <v>1291</v>
      </c>
      <c r="I459" s="596" t="s">
        <v>28</v>
      </c>
      <c r="J459" s="594">
        <v>45879</v>
      </c>
      <c r="K459" s="597">
        <v>30</v>
      </c>
      <c r="L459" s="598">
        <v>30</v>
      </c>
      <c r="M459" s="599">
        <v>225</v>
      </c>
      <c r="N459" s="600">
        <v>0</v>
      </c>
      <c r="O459" s="600">
        <v>0</v>
      </c>
      <c r="P459" s="601">
        <f>SUM(Table1[[#This Row],[BASE_FARE]:[SURCHARGES]])*Table1[[#This Row],[SEATS_BOOKED]]</f>
        <v>6750</v>
      </c>
      <c r="Q459" s="595" t="s">
        <v>161</v>
      </c>
      <c r="R459" s="2896" t="s">
        <v>384</v>
      </c>
      <c r="S459" s="595" t="str">
        <f>LEFT(Table1[[#This Row],[SECTOR]],3)</f>
        <v>NAP</v>
      </c>
      <c r="T459" s="595" t="str">
        <f>RIGHT(Table1[[#This Row],[SECTOR]],3)</f>
        <v>SSH</v>
      </c>
      <c r="U459" s="595" t="str">
        <f t="shared" si="30"/>
        <v>NAP</v>
      </c>
      <c r="V459" s="595">
        <f>WEEKDAY(Table1[[#This Row],[FLIGHT_DATE]],2)</f>
        <v>7</v>
      </c>
      <c r="W459" s="595">
        <f>Table1[[#This Row],[FLIGHT_DATE]]-Table1[[#This Row],[DATE_BOOKED]]</f>
        <v>188</v>
      </c>
    </row>
    <row r="460" spans="1:23" x14ac:dyDescent="0.35">
      <c r="A460" s="594">
        <v>45691</v>
      </c>
      <c r="B460" s="2969" t="s">
        <v>878</v>
      </c>
      <c r="C460" s="198" t="s">
        <v>160</v>
      </c>
      <c r="D460" s="198"/>
      <c r="E460" s="595"/>
      <c r="F460" s="595" t="s">
        <v>54</v>
      </c>
      <c r="G460" s="595" t="s">
        <v>10</v>
      </c>
      <c r="H460" s="3464" t="s">
        <v>1291</v>
      </c>
      <c r="I460" s="596" t="s">
        <v>28</v>
      </c>
      <c r="J460" s="594">
        <v>45886</v>
      </c>
      <c r="K460" s="597">
        <v>30</v>
      </c>
      <c r="L460" s="598">
        <v>30</v>
      </c>
      <c r="M460" s="599">
        <v>225</v>
      </c>
      <c r="N460" s="600">
        <v>0</v>
      </c>
      <c r="O460" s="600">
        <v>0</v>
      </c>
      <c r="P460" s="601">
        <f>SUM(Table1[[#This Row],[BASE_FARE]:[SURCHARGES]])*Table1[[#This Row],[SEATS_BOOKED]]</f>
        <v>6750</v>
      </c>
      <c r="Q460" s="595" t="s">
        <v>161</v>
      </c>
      <c r="R460" s="2896" t="s">
        <v>384</v>
      </c>
      <c r="S460" s="595" t="str">
        <f>LEFT(Table1[[#This Row],[SECTOR]],3)</f>
        <v>NAP</v>
      </c>
      <c r="T460" s="595" t="str">
        <f>RIGHT(Table1[[#This Row],[SECTOR]],3)</f>
        <v>SSH</v>
      </c>
      <c r="U460" s="595" t="str">
        <f t="shared" si="30"/>
        <v>NAP</v>
      </c>
      <c r="V460" s="595">
        <f>WEEKDAY(Table1[[#This Row],[FLIGHT_DATE]],2)</f>
        <v>7</v>
      </c>
      <c r="W460" s="595">
        <f>Table1[[#This Row],[FLIGHT_DATE]]-Table1[[#This Row],[DATE_BOOKED]]</f>
        <v>195</v>
      </c>
    </row>
    <row r="461" spans="1:23" x14ac:dyDescent="0.35">
      <c r="A461" s="594">
        <v>45691</v>
      </c>
      <c r="B461" s="2969" t="s">
        <v>878</v>
      </c>
      <c r="C461" s="198" t="s">
        <v>160</v>
      </c>
      <c r="D461" s="198"/>
      <c r="E461" s="595"/>
      <c r="F461" s="595" t="s">
        <v>54</v>
      </c>
      <c r="G461" s="595" t="s">
        <v>10</v>
      </c>
      <c r="H461" s="3464" t="s">
        <v>1291</v>
      </c>
      <c r="I461" s="596" t="s">
        <v>28</v>
      </c>
      <c r="J461" s="594">
        <v>45893</v>
      </c>
      <c r="K461" s="597">
        <v>30</v>
      </c>
      <c r="L461" s="598">
        <v>30</v>
      </c>
      <c r="M461" s="599">
        <v>225</v>
      </c>
      <c r="N461" s="600">
        <v>0</v>
      </c>
      <c r="O461" s="600">
        <v>0</v>
      </c>
      <c r="P461" s="601">
        <f>SUM(Table1[[#This Row],[BASE_FARE]:[SURCHARGES]])*Table1[[#This Row],[SEATS_BOOKED]]</f>
        <v>6750</v>
      </c>
      <c r="Q461" s="595" t="s">
        <v>161</v>
      </c>
      <c r="R461" s="2896" t="s">
        <v>384</v>
      </c>
      <c r="S461" s="595" t="str">
        <f>LEFT(Table1[[#This Row],[SECTOR]],3)</f>
        <v>NAP</v>
      </c>
      <c r="T461" s="595" t="str">
        <f>RIGHT(Table1[[#This Row],[SECTOR]],3)</f>
        <v>SSH</v>
      </c>
      <c r="U461" s="595" t="str">
        <f t="shared" si="30"/>
        <v>NAP</v>
      </c>
      <c r="V461" s="595">
        <f>WEEKDAY(Table1[[#This Row],[FLIGHT_DATE]],2)</f>
        <v>7</v>
      </c>
      <c r="W461" s="595">
        <f>Table1[[#This Row],[FLIGHT_DATE]]-Table1[[#This Row],[DATE_BOOKED]]</f>
        <v>202</v>
      </c>
    </row>
    <row r="462" spans="1:23" x14ac:dyDescent="0.35">
      <c r="A462" s="594">
        <v>45691</v>
      </c>
      <c r="B462" s="2969" t="s">
        <v>878</v>
      </c>
      <c r="C462" s="198" t="s">
        <v>160</v>
      </c>
      <c r="D462" s="198"/>
      <c r="E462" s="595"/>
      <c r="F462" s="595" t="s">
        <v>54</v>
      </c>
      <c r="G462" s="595" t="s">
        <v>10</v>
      </c>
      <c r="H462" s="3464" t="s">
        <v>1291</v>
      </c>
      <c r="I462" s="596" t="s">
        <v>28</v>
      </c>
      <c r="J462" s="594">
        <v>45900</v>
      </c>
      <c r="K462" s="597">
        <v>30</v>
      </c>
      <c r="L462" s="598">
        <v>30</v>
      </c>
      <c r="M462" s="599">
        <v>225</v>
      </c>
      <c r="N462" s="600">
        <v>0</v>
      </c>
      <c r="O462" s="600">
        <v>0</v>
      </c>
      <c r="P462" s="601">
        <f>SUM(Table1[[#This Row],[BASE_FARE]:[SURCHARGES]])*Table1[[#This Row],[SEATS_BOOKED]]</f>
        <v>6750</v>
      </c>
      <c r="Q462" s="595" t="s">
        <v>161</v>
      </c>
      <c r="R462" s="2896" t="s">
        <v>384</v>
      </c>
      <c r="S462" s="595" t="str">
        <f>LEFT(Table1[[#This Row],[SECTOR]],3)</f>
        <v>NAP</v>
      </c>
      <c r="T462" s="595" t="str">
        <f>RIGHT(Table1[[#This Row],[SECTOR]],3)</f>
        <v>SSH</v>
      </c>
      <c r="U462" s="595" t="str">
        <f t="shared" si="30"/>
        <v>NAP</v>
      </c>
      <c r="V462" s="595">
        <f>WEEKDAY(Table1[[#This Row],[FLIGHT_DATE]],2)</f>
        <v>7</v>
      </c>
      <c r="W462" s="595">
        <f>Table1[[#This Row],[FLIGHT_DATE]]-Table1[[#This Row],[DATE_BOOKED]]</f>
        <v>209</v>
      </c>
    </row>
    <row r="463" spans="1:23" x14ac:dyDescent="0.35">
      <c r="A463" s="594">
        <v>45691</v>
      </c>
      <c r="B463" s="2969" t="s">
        <v>878</v>
      </c>
      <c r="C463" s="198" t="s">
        <v>160</v>
      </c>
      <c r="D463" s="198"/>
      <c r="E463" s="595"/>
      <c r="F463" s="595" t="s">
        <v>54</v>
      </c>
      <c r="G463" s="595" t="s">
        <v>11</v>
      </c>
      <c r="H463" s="3464" t="s">
        <v>1290</v>
      </c>
      <c r="I463" s="596" t="s">
        <v>29</v>
      </c>
      <c r="J463" s="594">
        <v>45872</v>
      </c>
      <c r="K463" s="597">
        <v>30</v>
      </c>
      <c r="L463" s="598">
        <v>30</v>
      </c>
      <c r="M463" s="599">
        <v>225</v>
      </c>
      <c r="N463" s="600">
        <v>0</v>
      </c>
      <c r="O463" s="600">
        <v>0</v>
      </c>
      <c r="P463" s="601">
        <f>SUM(Table1[[#This Row],[BASE_FARE]:[SURCHARGES]])*Table1[[#This Row],[SEATS_BOOKED]]</f>
        <v>6750</v>
      </c>
      <c r="Q463" s="595" t="s">
        <v>161</v>
      </c>
      <c r="R463" s="2896" t="s">
        <v>384</v>
      </c>
      <c r="S463" s="595" t="str">
        <f>LEFT(Table1[[#This Row],[SECTOR]],3)</f>
        <v>SSH</v>
      </c>
      <c r="T463" s="595" t="str">
        <f>RIGHT(Table1[[#This Row],[SECTOR]],3)</f>
        <v>NAP</v>
      </c>
      <c r="U463" s="595" t="str">
        <f t="shared" si="30"/>
        <v>NAP</v>
      </c>
      <c r="V463" s="595">
        <f>WEEKDAY(Table1[[#This Row],[FLIGHT_DATE]],2)</f>
        <v>7</v>
      </c>
      <c r="W463" s="595">
        <f>Table1[[#This Row],[FLIGHT_DATE]]-Table1[[#This Row],[DATE_BOOKED]]</f>
        <v>181</v>
      </c>
    </row>
    <row r="464" spans="1:23" x14ac:dyDescent="0.35">
      <c r="A464" s="594">
        <v>45691</v>
      </c>
      <c r="B464" s="2969" t="s">
        <v>878</v>
      </c>
      <c r="C464" s="198" t="s">
        <v>160</v>
      </c>
      <c r="D464" s="198"/>
      <c r="E464" s="595"/>
      <c r="F464" s="595" t="s">
        <v>54</v>
      </c>
      <c r="G464" s="595" t="s">
        <v>11</v>
      </c>
      <c r="H464" s="3464" t="s">
        <v>1290</v>
      </c>
      <c r="I464" s="596" t="s">
        <v>29</v>
      </c>
      <c r="J464" s="594">
        <v>45879</v>
      </c>
      <c r="K464" s="597">
        <v>30</v>
      </c>
      <c r="L464" s="598">
        <v>30</v>
      </c>
      <c r="M464" s="599">
        <v>225</v>
      </c>
      <c r="N464" s="600">
        <v>0</v>
      </c>
      <c r="O464" s="600">
        <v>0</v>
      </c>
      <c r="P464" s="601">
        <f>SUM(Table1[[#This Row],[BASE_FARE]:[SURCHARGES]])*Table1[[#This Row],[SEATS_BOOKED]]</f>
        <v>6750</v>
      </c>
      <c r="Q464" s="595" t="s">
        <v>161</v>
      </c>
      <c r="R464" s="2896" t="s">
        <v>384</v>
      </c>
      <c r="S464" s="595" t="str">
        <f>LEFT(Table1[[#This Row],[SECTOR]],3)</f>
        <v>SSH</v>
      </c>
      <c r="T464" s="595" t="str">
        <f>RIGHT(Table1[[#This Row],[SECTOR]],3)</f>
        <v>NAP</v>
      </c>
      <c r="U464" s="595" t="str">
        <f t="shared" si="30"/>
        <v>NAP</v>
      </c>
      <c r="V464" s="595">
        <f>WEEKDAY(Table1[[#This Row],[FLIGHT_DATE]],2)</f>
        <v>7</v>
      </c>
      <c r="W464" s="595">
        <f>Table1[[#This Row],[FLIGHT_DATE]]-Table1[[#This Row],[DATE_BOOKED]]</f>
        <v>188</v>
      </c>
    </row>
    <row r="465" spans="1:23" x14ac:dyDescent="0.35">
      <c r="A465" s="594">
        <v>45691</v>
      </c>
      <c r="B465" s="2969" t="s">
        <v>878</v>
      </c>
      <c r="C465" s="198" t="s">
        <v>160</v>
      </c>
      <c r="D465" s="198"/>
      <c r="E465" s="595"/>
      <c r="F465" s="595" t="s">
        <v>54</v>
      </c>
      <c r="G465" s="595" t="s">
        <v>11</v>
      </c>
      <c r="H465" s="3464" t="s">
        <v>1290</v>
      </c>
      <c r="I465" s="596" t="s">
        <v>29</v>
      </c>
      <c r="J465" s="594">
        <v>45886</v>
      </c>
      <c r="K465" s="597">
        <v>30</v>
      </c>
      <c r="L465" s="598">
        <v>30</v>
      </c>
      <c r="M465" s="599">
        <v>225</v>
      </c>
      <c r="N465" s="600">
        <v>0</v>
      </c>
      <c r="O465" s="600">
        <v>0</v>
      </c>
      <c r="P465" s="601">
        <f>SUM(Table1[[#This Row],[BASE_FARE]:[SURCHARGES]])*Table1[[#This Row],[SEATS_BOOKED]]</f>
        <v>6750</v>
      </c>
      <c r="Q465" s="595" t="s">
        <v>161</v>
      </c>
      <c r="R465" s="2896" t="s">
        <v>384</v>
      </c>
      <c r="S465" s="595" t="str">
        <f>LEFT(Table1[[#This Row],[SECTOR]],3)</f>
        <v>SSH</v>
      </c>
      <c r="T465" s="595" t="str">
        <f>RIGHT(Table1[[#This Row],[SECTOR]],3)</f>
        <v>NAP</v>
      </c>
      <c r="U465" s="595" t="str">
        <f t="shared" si="30"/>
        <v>NAP</v>
      </c>
      <c r="V465" s="595">
        <f>WEEKDAY(Table1[[#This Row],[FLIGHT_DATE]],2)</f>
        <v>7</v>
      </c>
      <c r="W465" s="595">
        <f>Table1[[#This Row],[FLIGHT_DATE]]-Table1[[#This Row],[DATE_BOOKED]]</f>
        <v>195</v>
      </c>
    </row>
    <row r="466" spans="1:23" x14ac:dyDescent="0.35">
      <c r="A466" s="594">
        <v>45691</v>
      </c>
      <c r="B466" s="2969" t="s">
        <v>878</v>
      </c>
      <c r="C466" s="198" t="s">
        <v>160</v>
      </c>
      <c r="D466" s="198"/>
      <c r="E466" s="595"/>
      <c r="F466" s="595" t="s">
        <v>54</v>
      </c>
      <c r="G466" s="595" t="s">
        <v>11</v>
      </c>
      <c r="H466" s="3464" t="s">
        <v>1290</v>
      </c>
      <c r="I466" s="596" t="s">
        <v>29</v>
      </c>
      <c r="J466" s="594">
        <v>45893</v>
      </c>
      <c r="K466" s="597">
        <v>30</v>
      </c>
      <c r="L466" s="598">
        <v>30</v>
      </c>
      <c r="M466" s="599">
        <v>225</v>
      </c>
      <c r="N466" s="600">
        <v>0</v>
      </c>
      <c r="O466" s="600">
        <v>0</v>
      </c>
      <c r="P466" s="601">
        <f>SUM(Table1[[#This Row],[BASE_FARE]:[SURCHARGES]])*Table1[[#This Row],[SEATS_BOOKED]]</f>
        <v>6750</v>
      </c>
      <c r="Q466" s="595" t="s">
        <v>161</v>
      </c>
      <c r="R466" s="2896" t="s">
        <v>384</v>
      </c>
      <c r="S466" s="595" t="str">
        <f>LEFT(Table1[[#This Row],[SECTOR]],3)</f>
        <v>SSH</v>
      </c>
      <c r="T466" s="595" t="str">
        <f>RIGHT(Table1[[#This Row],[SECTOR]],3)</f>
        <v>NAP</v>
      </c>
      <c r="U466" s="595" t="str">
        <f t="shared" si="30"/>
        <v>NAP</v>
      </c>
      <c r="V466" s="595">
        <f>WEEKDAY(Table1[[#This Row],[FLIGHT_DATE]],2)</f>
        <v>7</v>
      </c>
      <c r="W466" s="595">
        <f>Table1[[#This Row],[FLIGHT_DATE]]-Table1[[#This Row],[DATE_BOOKED]]</f>
        <v>202</v>
      </c>
    </row>
    <row r="467" spans="1:23" x14ac:dyDescent="0.35">
      <c r="A467" s="594">
        <v>45691</v>
      </c>
      <c r="B467" s="2969" t="s">
        <v>878</v>
      </c>
      <c r="C467" s="198" t="s">
        <v>160</v>
      </c>
      <c r="D467" s="198"/>
      <c r="E467" s="595"/>
      <c r="F467" s="595" t="s">
        <v>54</v>
      </c>
      <c r="G467" s="595" t="s">
        <v>11</v>
      </c>
      <c r="H467" s="3464" t="s">
        <v>1290</v>
      </c>
      <c r="I467" s="596" t="s">
        <v>29</v>
      </c>
      <c r="J467" s="594">
        <v>45900</v>
      </c>
      <c r="K467" s="597">
        <v>30</v>
      </c>
      <c r="L467" s="598">
        <v>30</v>
      </c>
      <c r="M467" s="599">
        <v>225</v>
      </c>
      <c r="N467" s="600">
        <v>0</v>
      </c>
      <c r="O467" s="600">
        <v>0</v>
      </c>
      <c r="P467" s="601">
        <f>SUM(Table1[[#This Row],[BASE_FARE]:[SURCHARGES]])*Table1[[#This Row],[SEATS_BOOKED]]</f>
        <v>6750</v>
      </c>
      <c r="Q467" s="595" t="s">
        <v>161</v>
      </c>
      <c r="R467" s="2896" t="s">
        <v>384</v>
      </c>
      <c r="S467" s="595" t="str">
        <f>LEFT(Table1[[#This Row],[SECTOR]],3)</f>
        <v>SSH</v>
      </c>
      <c r="T467" s="595" t="str">
        <f>RIGHT(Table1[[#This Row],[SECTOR]],3)</f>
        <v>NAP</v>
      </c>
      <c r="U467" s="595" t="str">
        <f t="shared" si="30"/>
        <v>NAP</v>
      </c>
      <c r="V467" s="595">
        <f>WEEKDAY(Table1[[#This Row],[FLIGHT_DATE]],2)</f>
        <v>7</v>
      </c>
      <c r="W467" s="595">
        <f>Table1[[#This Row],[FLIGHT_DATE]]-Table1[[#This Row],[DATE_BOOKED]]</f>
        <v>209</v>
      </c>
    </row>
    <row r="468" spans="1:23" x14ac:dyDescent="0.35">
      <c r="A468" s="594">
        <v>45691</v>
      </c>
      <c r="B468" s="2969" t="s">
        <v>878</v>
      </c>
      <c r="C468" s="198" t="s">
        <v>160</v>
      </c>
      <c r="D468" s="198"/>
      <c r="E468" s="595"/>
      <c r="F468" s="595" t="s">
        <v>54</v>
      </c>
      <c r="G468" s="595" t="s">
        <v>11</v>
      </c>
      <c r="H468" s="3464" t="s">
        <v>1290</v>
      </c>
      <c r="I468" s="596" t="s">
        <v>29</v>
      </c>
      <c r="J468" s="594">
        <v>45907</v>
      </c>
      <c r="K468" s="597">
        <v>30</v>
      </c>
      <c r="L468" s="598">
        <v>30</v>
      </c>
      <c r="M468" s="599">
        <v>225</v>
      </c>
      <c r="N468" s="600">
        <v>0</v>
      </c>
      <c r="O468" s="600">
        <v>0</v>
      </c>
      <c r="P468" s="601">
        <f>SUM(Table1[[#This Row],[BASE_FARE]:[SURCHARGES]])*Table1[[#This Row],[SEATS_BOOKED]]</f>
        <v>6750</v>
      </c>
      <c r="Q468" s="595" t="s">
        <v>161</v>
      </c>
      <c r="R468" s="2896" t="s">
        <v>384</v>
      </c>
      <c r="S468" s="595" t="str">
        <f>LEFT(Table1[[#This Row],[SECTOR]],3)</f>
        <v>SSH</v>
      </c>
      <c r="T468" s="595" t="str">
        <f>RIGHT(Table1[[#This Row],[SECTOR]],3)</f>
        <v>NAP</v>
      </c>
      <c r="U468" s="595" t="str">
        <f t="shared" si="30"/>
        <v>NAP</v>
      </c>
      <c r="V468" s="595">
        <f>WEEKDAY(Table1[[#This Row],[FLIGHT_DATE]],2)</f>
        <v>7</v>
      </c>
      <c r="W468" s="595">
        <f>Table1[[#This Row],[FLIGHT_DATE]]-Table1[[#This Row],[DATE_BOOKED]]</f>
        <v>216</v>
      </c>
    </row>
    <row r="469" spans="1:23" x14ac:dyDescent="0.35">
      <c r="A469" s="602">
        <v>45690</v>
      </c>
      <c r="B469" s="603" t="s">
        <v>390</v>
      </c>
      <c r="C469" s="198" t="s">
        <v>333</v>
      </c>
      <c r="D469" s="198"/>
      <c r="E469" s="603" t="s">
        <v>500</v>
      </c>
      <c r="F469" s="603" t="s">
        <v>56</v>
      </c>
      <c r="G469" s="603" t="s">
        <v>10</v>
      </c>
      <c r="H469" s="2222" t="s">
        <v>447</v>
      </c>
      <c r="I469" s="604" t="s">
        <v>28</v>
      </c>
      <c r="J469" s="602">
        <v>45765</v>
      </c>
      <c r="K469" s="605">
        <v>1</v>
      </c>
      <c r="L469" s="606">
        <v>1</v>
      </c>
      <c r="M469" s="607">
        <v>280</v>
      </c>
      <c r="N469" s="608">
        <v>34.04</v>
      </c>
      <c r="O469" s="608">
        <v>30</v>
      </c>
      <c r="P469" s="609">
        <f>SUM(Table1[[#This Row],[BASE_FARE]:[SURCHARGES]])*Table1[[#This Row],[SEATS_BOOKED]]</f>
        <v>344.04</v>
      </c>
      <c r="Q469" s="563" t="s">
        <v>161</v>
      </c>
      <c r="R469" s="565" t="s">
        <v>335</v>
      </c>
      <c r="S469" s="603" t="str">
        <f>LEFT(Table1[[#This Row],[SECTOR]],3)</f>
        <v>NAP</v>
      </c>
      <c r="T469" s="603" t="str">
        <f>RIGHT(Table1[[#This Row],[SECTOR]],3)</f>
        <v>SSH</v>
      </c>
      <c r="U469" s="603" t="str">
        <f t="shared" ref="U469:U483" si="31">IF(AND(S469&lt;&gt;"SSH", S469&lt;&gt;"RMF", S469&lt;&gt;"CAI", S469&lt;&gt;"HRG", S469&lt;&gt;"LXR", S469&lt;&gt;"DXB", OR(T469="SSH", T469="RMF", T469="CAI", T469="HRG", T469="LXR", T469="DXB")), S469,
    IF(AND(T469&lt;&gt;"SSH", T469&lt;&gt;"RMF", T469&lt;&gt;"CAI", T469&lt;&gt;"HRG", T469&lt;&gt;"LXR", T469&lt;&gt;"DXB", OR(S469="SSH", S469="RMF", S469="CAI", S469="HRG", S469="LXR", S469="DXB")), T469,
    "VIE"))</f>
        <v>NAP</v>
      </c>
      <c r="V469" s="603">
        <f>WEEKDAY(Table1[[#This Row],[FLIGHT_DATE]],2)</f>
        <v>5</v>
      </c>
      <c r="W469" s="603">
        <f>Table1[[#This Row],[FLIGHT_DATE]]-Table1[[#This Row],[DATE_BOOKED]]</f>
        <v>75</v>
      </c>
    </row>
    <row r="470" spans="1:23" x14ac:dyDescent="0.35">
      <c r="A470" s="602">
        <v>45690</v>
      </c>
      <c r="B470" s="603" t="s">
        <v>390</v>
      </c>
      <c r="C470" s="198" t="s">
        <v>333</v>
      </c>
      <c r="D470" s="198"/>
      <c r="E470" s="603" t="s">
        <v>501</v>
      </c>
      <c r="F470" s="603" t="s">
        <v>56</v>
      </c>
      <c r="G470" s="603" t="s">
        <v>10</v>
      </c>
      <c r="H470" s="2222" t="s">
        <v>445</v>
      </c>
      <c r="I470" s="604" t="s">
        <v>29</v>
      </c>
      <c r="J470" s="602">
        <v>45772</v>
      </c>
      <c r="K470" s="605">
        <v>1</v>
      </c>
      <c r="L470" s="606">
        <v>1</v>
      </c>
      <c r="M470" s="607">
        <v>270</v>
      </c>
      <c r="N470" s="608">
        <v>38.92</v>
      </c>
      <c r="O470" s="608">
        <v>40</v>
      </c>
      <c r="P470" s="609">
        <f>SUM(Table1[[#This Row],[BASE_FARE]:[SURCHARGES]])*Table1[[#This Row],[SEATS_BOOKED]]</f>
        <v>348.92</v>
      </c>
      <c r="Q470" s="563" t="s">
        <v>161</v>
      </c>
      <c r="R470" s="565" t="s">
        <v>335</v>
      </c>
      <c r="S470" s="603" t="str">
        <f>LEFT(Table1[[#This Row],[SECTOR]],3)</f>
        <v>SSH</v>
      </c>
      <c r="T470" s="603" t="str">
        <f>RIGHT(Table1[[#This Row],[SECTOR]],3)</f>
        <v>NAP</v>
      </c>
      <c r="U470" s="603" t="str">
        <f t="shared" si="31"/>
        <v>NAP</v>
      </c>
      <c r="V470" s="603">
        <f>WEEKDAY(Table1[[#This Row],[FLIGHT_DATE]],2)</f>
        <v>5</v>
      </c>
      <c r="W470" s="603">
        <f>Table1[[#This Row],[FLIGHT_DATE]]-Table1[[#This Row],[DATE_BOOKED]]</f>
        <v>82</v>
      </c>
    </row>
    <row r="471" spans="1:23" x14ac:dyDescent="0.35">
      <c r="A471" s="602">
        <v>45690</v>
      </c>
      <c r="B471" s="603" t="s">
        <v>390</v>
      </c>
      <c r="C471" s="198" t="s">
        <v>333</v>
      </c>
      <c r="D471" s="198"/>
      <c r="E471" s="603" t="s">
        <v>500</v>
      </c>
      <c r="F471" s="603" t="s">
        <v>56</v>
      </c>
      <c r="G471" s="603" t="s">
        <v>10</v>
      </c>
      <c r="H471" s="2222" t="s">
        <v>447</v>
      </c>
      <c r="I471" s="604" t="s">
        <v>28</v>
      </c>
      <c r="J471" s="602">
        <v>45765</v>
      </c>
      <c r="K471" s="605">
        <v>1</v>
      </c>
      <c r="L471" s="606">
        <v>1</v>
      </c>
      <c r="M471" s="607">
        <v>280</v>
      </c>
      <c r="N471" s="608">
        <v>34.04</v>
      </c>
      <c r="O471" s="608">
        <v>30</v>
      </c>
      <c r="P471" s="609">
        <f>SUM(Table1[[#This Row],[BASE_FARE]:[SURCHARGES]])*Table1[[#This Row],[SEATS_BOOKED]]</f>
        <v>344.04</v>
      </c>
      <c r="Q471" s="563" t="s">
        <v>161</v>
      </c>
      <c r="R471" s="565" t="s">
        <v>335</v>
      </c>
      <c r="S471" s="603" t="str">
        <f>LEFT(Table1[[#This Row],[SECTOR]],3)</f>
        <v>NAP</v>
      </c>
      <c r="T471" s="603" t="str">
        <f>RIGHT(Table1[[#This Row],[SECTOR]],3)</f>
        <v>SSH</v>
      </c>
      <c r="U471" s="603" t="str">
        <f t="shared" si="31"/>
        <v>NAP</v>
      </c>
      <c r="V471" s="603">
        <f>WEEKDAY(Table1[[#This Row],[FLIGHT_DATE]],2)</f>
        <v>5</v>
      </c>
      <c r="W471" s="603">
        <f>Table1[[#This Row],[FLIGHT_DATE]]-Table1[[#This Row],[DATE_BOOKED]]</f>
        <v>75</v>
      </c>
    </row>
    <row r="472" spans="1:23" x14ac:dyDescent="0.35">
      <c r="A472" s="602">
        <v>45690</v>
      </c>
      <c r="B472" s="603" t="s">
        <v>390</v>
      </c>
      <c r="C472" s="198" t="s">
        <v>333</v>
      </c>
      <c r="D472" s="198"/>
      <c r="E472" s="603" t="s">
        <v>501</v>
      </c>
      <c r="F472" s="603" t="s">
        <v>56</v>
      </c>
      <c r="G472" s="603" t="s">
        <v>10</v>
      </c>
      <c r="H472" s="2222" t="s">
        <v>445</v>
      </c>
      <c r="I472" s="604" t="s">
        <v>29</v>
      </c>
      <c r="J472" s="602">
        <v>45772</v>
      </c>
      <c r="K472" s="605">
        <v>1</v>
      </c>
      <c r="L472" s="606">
        <v>1</v>
      </c>
      <c r="M472" s="607">
        <v>270</v>
      </c>
      <c r="N472" s="608">
        <v>38.92</v>
      </c>
      <c r="O472" s="608">
        <v>40</v>
      </c>
      <c r="P472" s="609">
        <f>SUM(Table1[[#This Row],[BASE_FARE]:[SURCHARGES]])*Table1[[#This Row],[SEATS_BOOKED]]</f>
        <v>348.92</v>
      </c>
      <c r="Q472" s="563" t="s">
        <v>161</v>
      </c>
      <c r="R472" s="565" t="s">
        <v>335</v>
      </c>
      <c r="S472" s="603" t="str">
        <f>LEFT(Table1[[#This Row],[SECTOR]],3)</f>
        <v>SSH</v>
      </c>
      <c r="T472" s="603" t="str">
        <f>RIGHT(Table1[[#This Row],[SECTOR]],3)</f>
        <v>NAP</v>
      </c>
      <c r="U472" s="603" t="str">
        <f t="shared" si="31"/>
        <v>NAP</v>
      </c>
      <c r="V472" s="603">
        <f>WEEKDAY(Table1[[#This Row],[FLIGHT_DATE]],2)</f>
        <v>5</v>
      </c>
      <c r="W472" s="603">
        <f>Table1[[#This Row],[FLIGHT_DATE]]-Table1[[#This Row],[DATE_BOOKED]]</f>
        <v>82</v>
      </c>
    </row>
    <row r="473" spans="1:23" x14ac:dyDescent="0.35">
      <c r="A473" s="602">
        <v>45690</v>
      </c>
      <c r="B473" s="603" t="s">
        <v>390</v>
      </c>
      <c r="C473" s="198" t="s">
        <v>333</v>
      </c>
      <c r="D473" s="198"/>
      <c r="E473" s="603" t="s">
        <v>500</v>
      </c>
      <c r="F473" s="603" t="s">
        <v>56</v>
      </c>
      <c r="G473" s="603" t="s">
        <v>10</v>
      </c>
      <c r="H473" s="2222" t="s">
        <v>447</v>
      </c>
      <c r="I473" s="604" t="s">
        <v>28</v>
      </c>
      <c r="J473" s="602">
        <v>45765</v>
      </c>
      <c r="K473" s="605">
        <v>1</v>
      </c>
      <c r="L473" s="606">
        <v>1</v>
      </c>
      <c r="M473" s="607">
        <v>280</v>
      </c>
      <c r="N473" s="608">
        <v>34.04</v>
      </c>
      <c r="O473" s="608">
        <v>30</v>
      </c>
      <c r="P473" s="609">
        <f>SUM(Table1[[#This Row],[BASE_FARE]:[SURCHARGES]])*Table1[[#This Row],[SEATS_BOOKED]]</f>
        <v>344.04</v>
      </c>
      <c r="Q473" s="563" t="s">
        <v>161</v>
      </c>
      <c r="R473" s="565" t="s">
        <v>335</v>
      </c>
      <c r="S473" s="603" t="str">
        <f>LEFT(Table1[[#This Row],[SECTOR]],3)</f>
        <v>NAP</v>
      </c>
      <c r="T473" s="603" t="str">
        <f>RIGHT(Table1[[#This Row],[SECTOR]],3)</f>
        <v>SSH</v>
      </c>
      <c r="U473" s="603" t="str">
        <f t="shared" si="31"/>
        <v>NAP</v>
      </c>
      <c r="V473" s="603">
        <f>WEEKDAY(Table1[[#This Row],[FLIGHT_DATE]],2)</f>
        <v>5</v>
      </c>
      <c r="W473" s="603">
        <f>Table1[[#This Row],[FLIGHT_DATE]]-Table1[[#This Row],[DATE_BOOKED]]</f>
        <v>75</v>
      </c>
    </row>
    <row r="474" spans="1:23" x14ac:dyDescent="0.35">
      <c r="A474" s="602">
        <v>45690</v>
      </c>
      <c r="B474" s="603" t="s">
        <v>390</v>
      </c>
      <c r="C474" s="198" t="s">
        <v>333</v>
      </c>
      <c r="D474" s="198"/>
      <c r="E474" s="603" t="s">
        <v>501</v>
      </c>
      <c r="F474" s="603" t="s">
        <v>56</v>
      </c>
      <c r="G474" s="603" t="s">
        <v>10</v>
      </c>
      <c r="H474" s="2222" t="s">
        <v>445</v>
      </c>
      <c r="I474" s="604" t="s">
        <v>29</v>
      </c>
      <c r="J474" s="602">
        <v>45772</v>
      </c>
      <c r="K474" s="605">
        <v>1</v>
      </c>
      <c r="L474" s="606">
        <v>1</v>
      </c>
      <c r="M474" s="607">
        <v>270</v>
      </c>
      <c r="N474" s="608">
        <v>38.92</v>
      </c>
      <c r="O474" s="608">
        <v>40</v>
      </c>
      <c r="P474" s="609">
        <f>SUM(Table1[[#This Row],[BASE_FARE]:[SURCHARGES]])*Table1[[#This Row],[SEATS_BOOKED]]</f>
        <v>348.92</v>
      </c>
      <c r="Q474" s="563" t="s">
        <v>161</v>
      </c>
      <c r="R474" s="565" t="s">
        <v>335</v>
      </c>
      <c r="S474" s="603" t="str">
        <f>LEFT(Table1[[#This Row],[SECTOR]],3)</f>
        <v>SSH</v>
      </c>
      <c r="T474" s="603" t="str">
        <f>RIGHT(Table1[[#This Row],[SECTOR]],3)</f>
        <v>NAP</v>
      </c>
      <c r="U474" s="603" t="str">
        <f t="shared" si="31"/>
        <v>NAP</v>
      </c>
      <c r="V474" s="603">
        <f>WEEKDAY(Table1[[#This Row],[FLIGHT_DATE]],2)</f>
        <v>5</v>
      </c>
      <c r="W474" s="603">
        <f>Table1[[#This Row],[FLIGHT_DATE]]-Table1[[#This Row],[DATE_BOOKED]]</f>
        <v>82</v>
      </c>
    </row>
    <row r="475" spans="1:23" x14ac:dyDescent="0.35">
      <c r="A475" s="602">
        <v>45690</v>
      </c>
      <c r="B475" s="603" t="s">
        <v>390</v>
      </c>
      <c r="C475" s="198" t="s">
        <v>333</v>
      </c>
      <c r="D475" s="198"/>
      <c r="E475" s="603" t="s">
        <v>500</v>
      </c>
      <c r="F475" s="603" t="s">
        <v>56</v>
      </c>
      <c r="G475" s="603" t="s">
        <v>10</v>
      </c>
      <c r="H475" s="2222" t="s">
        <v>447</v>
      </c>
      <c r="I475" s="604" t="s">
        <v>28</v>
      </c>
      <c r="J475" s="602">
        <v>45765</v>
      </c>
      <c r="K475" s="605">
        <v>1</v>
      </c>
      <c r="L475" s="606">
        <v>1</v>
      </c>
      <c r="M475" s="607">
        <v>280</v>
      </c>
      <c r="N475" s="608">
        <v>34.04</v>
      </c>
      <c r="O475" s="608">
        <v>30</v>
      </c>
      <c r="P475" s="609">
        <f>SUM(Table1[[#This Row],[BASE_FARE]:[SURCHARGES]])*Table1[[#This Row],[SEATS_BOOKED]]</f>
        <v>344.04</v>
      </c>
      <c r="Q475" s="563" t="s">
        <v>161</v>
      </c>
      <c r="R475" s="565" t="s">
        <v>335</v>
      </c>
      <c r="S475" s="603" t="str">
        <f>LEFT(Table1[[#This Row],[SECTOR]],3)</f>
        <v>NAP</v>
      </c>
      <c r="T475" s="603" t="str">
        <f>RIGHT(Table1[[#This Row],[SECTOR]],3)</f>
        <v>SSH</v>
      </c>
      <c r="U475" s="603" t="str">
        <f t="shared" si="31"/>
        <v>NAP</v>
      </c>
      <c r="V475" s="603">
        <f>WEEKDAY(Table1[[#This Row],[FLIGHT_DATE]],2)</f>
        <v>5</v>
      </c>
      <c r="W475" s="603">
        <f>Table1[[#This Row],[FLIGHT_DATE]]-Table1[[#This Row],[DATE_BOOKED]]</f>
        <v>75</v>
      </c>
    </row>
    <row r="476" spans="1:23" x14ac:dyDescent="0.35">
      <c r="A476" s="602">
        <v>45690</v>
      </c>
      <c r="B476" s="603" t="s">
        <v>390</v>
      </c>
      <c r="C476" s="198" t="s">
        <v>333</v>
      </c>
      <c r="D476" s="198"/>
      <c r="E476" s="603" t="s">
        <v>501</v>
      </c>
      <c r="F476" s="603" t="s">
        <v>56</v>
      </c>
      <c r="G476" s="603" t="s">
        <v>10</v>
      </c>
      <c r="H476" s="2222" t="s">
        <v>445</v>
      </c>
      <c r="I476" s="604" t="s">
        <v>29</v>
      </c>
      <c r="J476" s="602">
        <v>45772</v>
      </c>
      <c r="K476" s="605">
        <v>1</v>
      </c>
      <c r="L476" s="606">
        <v>1</v>
      </c>
      <c r="M476" s="607">
        <v>270</v>
      </c>
      <c r="N476" s="608">
        <v>38.92</v>
      </c>
      <c r="O476" s="608">
        <v>40</v>
      </c>
      <c r="P476" s="609">
        <f>SUM(Table1[[#This Row],[BASE_FARE]:[SURCHARGES]])*Table1[[#This Row],[SEATS_BOOKED]]</f>
        <v>348.92</v>
      </c>
      <c r="Q476" s="563" t="s">
        <v>161</v>
      </c>
      <c r="R476" s="565" t="s">
        <v>335</v>
      </c>
      <c r="S476" s="603" t="str">
        <f>LEFT(Table1[[#This Row],[SECTOR]],3)</f>
        <v>SSH</v>
      </c>
      <c r="T476" s="603" t="str">
        <f>RIGHT(Table1[[#This Row],[SECTOR]],3)</f>
        <v>NAP</v>
      </c>
      <c r="U476" s="603" t="str">
        <f t="shared" si="31"/>
        <v>NAP</v>
      </c>
      <c r="V476" s="603">
        <f>WEEKDAY(Table1[[#This Row],[FLIGHT_DATE]],2)</f>
        <v>5</v>
      </c>
      <c r="W476" s="603">
        <f>Table1[[#This Row],[FLIGHT_DATE]]-Table1[[#This Row],[DATE_BOOKED]]</f>
        <v>82</v>
      </c>
    </row>
    <row r="477" spans="1:23" x14ac:dyDescent="0.35">
      <c r="A477" s="602">
        <v>45690</v>
      </c>
      <c r="B477" s="603" t="s">
        <v>390</v>
      </c>
      <c r="C477" s="198" t="s">
        <v>333</v>
      </c>
      <c r="D477" s="198"/>
      <c r="E477" s="603" t="s">
        <v>500</v>
      </c>
      <c r="F477" s="603" t="s">
        <v>56</v>
      </c>
      <c r="G477" s="603" t="s">
        <v>10</v>
      </c>
      <c r="H477" s="2222" t="s">
        <v>447</v>
      </c>
      <c r="I477" s="604" t="s">
        <v>28</v>
      </c>
      <c r="J477" s="602">
        <v>45765</v>
      </c>
      <c r="K477" s="605">
        <v>1</v>
      </c>
      <c r="L477" s="606">
        <v>1</v>
      </c>
      <c r="M477" s="607">
        <v>280</v>
      </c>
      <c r="N477" s="608">
        <v>34.04</v>
      </c>
      <c r="O477" s="608">
        <v>30</v>
      </c>
      <c r="P477" s="609">
        <f>SUM(Table1[[#This Row],[BASE_FARE]:[SURCHARGES]])*Table1[[#This Row],[SEATS_BOOKED]]</f>
        <v>344.04</v>
      </c>
      <c r="Q477" s="563" t="s">
        <v>161</v>
      </c>
      <c r="R477" s="565" t="s">
        <v>335</v>
      </c>
      <c r="S477" s="603" t="str">
        <f>LEFT(Table1[[#This Row],[SECTOR]],3)</f>
        <v>NAP</v>
      </c>
      <c r="T477" s="603" t="str">
        <f>RIGHT(Table1[[#This Row],[SECTOR]],3)</f>
        <v>SSH</v>
      </c>
      <c r="U477" s="603" t="str">
        <f t="shared" si="31"/>
        <v>NAP</v>
      </c>
      <c r="V477" s="603">
        <f>WEEKDAY(Table1[[#This Row],[FLIGHT_DATE]],2)</f>
        <v>5</v>
      </c>
      <c r="W477" s="603">
        <f>Table1[[#This Row],[FLIGHT_DATE]]-Table1[[#This Row],[DATE_BOOKED]]</f>
        <v>75</v>
      </c>
    </row>
    <row r="478" spans="1:23" x14ac:dyDescent="0.35">
      <c r="A478" s="602">
        <v>45690</v>
      </c>
      <c r="B478" s="603" t="s">
        <v>390</v>
      </c>
      <c r="C478" s="198" t="s">
        <v>333</v>
      </c>
      <c r="D478" s="198"/>
      <c r="E478" s="603" t="s">
        <v>501</v>
      </c>
      <c r="F478" s="603" t="s">
        <v>56</v>
      </c>
      <c r="G478" s="603" t="s">
        <v>10</v>
      </c>
      <c r="H478" s="2222" t="s">
        <v>445</v>
      </c>
      <c r="I478" s="604" t="s">
        <v>29</v>
      </c>
      <c r="J478" s="602">
        <v>45772</v>
      </c>
      <c r="K478" s="605">
        <v>1</v>
      </c>
      <c r="L478" s="606">
        <v>1</v>
      </c>
      <c r="M478" s="607">
        <v>270</v>
      </c>
      <c r="N478" s="608">
        <v>38.92</v>
      </c>
      <c r="O478" s="608">
        <v>40</v>
      </c>
      <c r="P478" s="609">
        <f>SUM(Table1[[#This Row],[BASE_FARE]:[SURCHARGES]])*Table1[[#This Row],[SEATS_BOOKED]]</f>
        <v>348.92</v>
      </c>
      <c r="Q478" s="563" t="s">
        <v>161</v>
      </c>
      <c r="R478" s="565" t="s">
        <v>335</v>
      </c>
      <c r="S478" s="603" t="str">
        <f>LEFT(Table1[[#This Row],[SECTOR]],3)</f>
        <v>SSH</v>
      </c>
      <c r="T478" s="603" t="str">
        <f>RIGHT(Table1[[#This Row],[SECTOR]],3)</f>
        <v>NAP</v>
      </c>
      <c r="U478" s="603" t="str">
        <f t="shared" si="31"/>
        <v>NAP</v>
      </c>
      <c r="V478" s="603">
        <f>WEEKDAY(Table1[[#This Row],[FLIGHT_DATE]],2)</f>
        <v>5</v>
      </c>
      <c r="W478" s="603">
        <f>Table1[[#This Row],[FLIGHT_DATE]]-Table1[[#This Row],[DATE_BOOKED]]</f>
        <v>82</v>
      </c>
    </row>
    <row r="479" spans="1:23" x14ac:dyDescent="0.35">
      <c r="A479" s="602">
        <v>45690</v>
      </c>
      <c r="B479" s="603" t="s">
        <v>390</v>
      </c>
      <c r="C479" s="198" t="s">
        <v>333</v>
      </c>
      <c r="D479" s="198"/>
      <c r="E479" s="603" t="s">
        <v>502</v>
      </c>
      <c r="F479" s="603" t="s">
        <v>56</v>
      </c>
      <c r="G479" s="603" t="s">
        <v>10</v>
      </c>
      <c r="H479" s="2222" t="s">
        <v>191</v>
      </c>
      <c r="I479" s="604" t="s">
        <v>162</v>
      </c>
      <c r="J479" s="602">
        <v>45772</v>
      </c>
      <c r="K479" s="605">
        <v>1</v>
      </c>
      <c r="L479" s="606">
        <v>1</v>
      </c>
      <c r="M479" s="607">
        <v>320</v>
      </c>
      <c r="N479" s="608">
        <v>38.99</v>
      </c>
      <c r="O479" s="608">
        <v>40</v>
      </c>
      <c r="P479" s="609">
        <f>SUM(Table1[[#This Row],[BASE_FARE]:[SURCHARGES]])*Table1[[#This Row],[SEATS_BOOKED]]</f>
        <v>398.99</v>
      </c>
      <c r="Q479" s="563" t="s">
        <v>161</v>
      </c>
      <c r="R479" s="565" t="s">
        <v>335</v>
      </c>
      <c r="S479" s="603" t="str">
        <f>LEFT(Table1[[#This Row],[SECTOR]],3)</f>
        <v>SSH</v>
      </c>
      <c r="T479" s="603" t="str">
        <f>RIGHT(Table1[[#This Row],[SECTOR]],3)</f>
        <v>MXP</v>
      </c>
      <c r="U479" s="603" t="str">
        <f t="shared" si="31"/>
        <v>MXP</v>
      </c>
      <c r="V479" s="603">
        <f>WEEKDAY(Table1[[#This Row],[FLIGHT_DATE]],2)</f>
        <v>5</v>
      </c>
      <c r="W479" s="603">
        <f>Table1[[#This Row],[FLIGHT_DATE]]-Table1[[#This Row],[DATE_BOOKED]]</f>
        <v>82</v>
      </c>
    </row>
    <row r="480" spans="1:23" x14ac:dyDescent="0.35">
      <c r="A480" s="602">
        <v>45690</v>
      </c>
      <c r="B480" s="603" t="s">
        <v>390</v>
      </c>
      <c r="C480" s="198" t="s">
        <v>333</v>
      </c>
      <c r="D480" s="198"/>
      <c r="E480" s="603" t="s">
        <v>502</v>
      </c>
      <c r="F480" s="603" t="s">
        <v>56</v>
      </c>
      <c r="G480" s="603" t="s">
        <v>10</v>
      </c>
      <c r="H480" s="2222" t="s">
        <v>191</v>
      </c>
      <c r="I480" s="604" t="s">
        <v>162</v>
      </c>
      <c r="J480" s="602">
        <v>45772</v>
      </c>
      <c r="K480" s="605">
        <v>1</v>
      </c>
      <c r="L480" s="606">
        <v>1</v>
      </c>
      <c r="M480" s="607">
        <v>320</v>
      </c>
      <c r="N480" s="608">
        <v>38.99</v>
      </c>
      <c r="O480" s="608">
        <v>40</v>
      </c>
      <c r="P480" s="609">
        <f>SUM(Table1[[#This Row],[BASE_FARE]:[SURCHARGES]])*Table1[[#This Row],[SEATS_BOOKED]]</f>
        <v>398.99</v>
      </c>
      <c r="Q480" s="563" t="s">
        <v>161</v>
      </c>
      <c r="R480" s="565" t="s">
        <v>335</v>
      </c>
      <c r="S480" s="603" t="str">
        <f>LEFT(Table1[[#This Row],[SECTOR]],3)</f>
        <v>SSH</v>
      </c>
      <c r="T480" s="603" t="str">
        <f>RIGHT(Table1[[#This Row],[SECTOR]],3)</f>
        <v>MXP</v>
      </c>
      <c r="U480" s="603" t="str">
        <f t="shared" si="31"/>
        <v>MXP</v>
      </c>
      <c r="V480" s="603">
        <f>WEEKDAY(Table1[[#This Row],[FLIGHT_DATE]],2)</f>
        <v>5</v>
      </c>
      <c r="W480" s="603">
        <f>Table1[[#This Row],[FLIGHT_DATE]]-Table1[[#This Row],[DATE_BOOKED]]</f>
        <v>82</v>
      </c>
    </row>
    <row r="481" spans="1:23" x14ac:dyDescent="0.35">
      <c r="A481" s="602">
        <v>45690</v>
      </c>
      <c r="B481" s="603" t="s">
        <v>390</v>
      </c>
      <c r="C481" s="198" t="s">
        <v>333</v>
      </c>
      <c r="D481" s="198"/>
      <c r="E481" s="603" t="s">
        <v>502</v>
      </c>
      <c r="F481" s="603" t="s">
        <v>56</v>
      </c>
      <c r="G481" s="603" t="s">
        <v>10</v>
      </c>
      <c r="H481" s="2222" t="s">
        <v>191</v>
      </c>
      <c r="I481" s="604" t="s">
        <v>162</v>
      </c>
      <c r="J481" s="602">
        <v>45772</v>
      </c>
      <c r="K481" s="605">
        <v>1</v>
      </c>
      <c r="L481" s="606">
        <v>1</v>
      </c>
      <c r="M481" s="607">
        <v>320</v>
      </c>
      <c r="N481" s="608">
        <v>38.99</v>
      </c>
      <c r="O481" s="608">
        <v>40</v>
      </c>
      <c r="P481" s="609">
        <f>SUM(Table1[[#This Row],[BASE_FARE]:[SURCHARGES]])*Table1[[#This Row],[SEATS_BOOKED]]</f>
        <v>398.99</v>
      </c>
      <c r="Q481" s="563" t="s">
        <v>161</v>
      </c>
      <c r="R481" s="565" t="s">
        <v>335</v>
      </c>
      <c r="S481" s="603" t="str">
        <f>LEFT(Table1[[#This Row],[SECTOR]],3)</f>
        <v>SSH</v>
      </c>
      <c r="T481" s="603" t="str">
        <f>RIGHT(Table1[[#This Row],[SECTOR]],3)</f>
        <v>MXP</v>
      </c>
      <c r="U481" s="603" t="str">
        <f t="shared" si="31"/>
        <v>MXP</v>
      </c>
      <c r="V481" s="603">
        <f>WEEKDAY(Table1[[#This Row],[FLIGHT_DATE]],2)</f>
        <v>5</v>
      </c>
      <c r="W481" s="603">
        <f>Table1[[#This Row],[FLIGHT_DATE]]-Table1[[#This Row],[DATE_BOOKED]]</f>
        <v>82</v>
      </c>
    </row>
    <row r="482" spans="1:23" x14ac:dyDescent="0.35">
      <c r="A482" s="602">
        <v>45690</v>
      </c>
      <c r="B482" s="603" t="s">
        <v>390</v>
      </c>
      <c r="C482" s="198" t="s">
        <v>333</v>
      </c>
      <c r="D482" s="198"/>
      <c r="E482" s="603" t="s">
        <v>500</v>
      </c>
      <c r="F482" s="603" t="s">
        <v>56</v>
      </c>
      <c r="G482" s="603" t="s">
        <v>10</v>
      </c>
      <c r="H482" s="2222" t="s">
        <v>447</v>
      </c>
      <c r="I482" s="604" t="s">
        <v>28</v>
      </c>
      <c r="J482" s="602">
        <v>45765</v>
      </c>
      <c r="K482" s="605">
        <v>1</v>
      </c>
      <c r="L482" s="606">
        <v>1</v>
      </c>
      <c r="M482" s="607">
        <v>280</v>
      </c>
      <c r="N482" s="608">
        <v>34.04</v>
      </c>
      <c r="O482" s="608">
        <v>30</v>
      </c>
      <c r="P482" s="609">
        <f>SUM(Table1[[#This Row],[BASE_FARE]:[SURCHARGES]])*Table1[[#This Row],[SEATS_BOOKED]]</f>
        <v>344.04</v>
      </c>
      <c r="Q482" s="563" t="s">
        <v>161</v>
      </c>
      <c r="R482" s="565" t="s">
        <v>335</v>
      </c>
      <c r="S482" s="603" t="str">
        <f>LEFT(Table1[[#This Row],[SECTOR]],3)</f>
        <v>NAP</v>
      </c>
      <c r="T482" s="603" t="str">
        <f>RIGHT(Table1[[#This Row],[SECTOR]],3)</f>
        <v>SSH</v>
      </c>
      <c r="U482" s="603" t="str">
        <f t="shared" si="31"/>
        <v>NAP</v>
      </c>
      <c r="V482" s="603">
        <f>WEEKDAY(Table1[[#This Row],[FLIGHT_DATE]],2)</f>
        <v>5</v>
      </c>
      <c r="W482" s="603">
        <f>Table1[[#This Row],[FLIGHT_DATE]]-Table1[[#This Row],[DATE_BOOKED]]</f>
        <v>75</v>
      </c>
    </row>
    <row r="483" spans="1:23" x14ac:dyDescent="0.35">
      <c r="A483" s="602">
        <v>45690</v>
      </c>
      <c r="B483" s="603" t="s">
        <v>390</v>
      </c>
      <c r="C483" s="198" t="s">
        <v>333</v>
      </c>
      <c r="D483" s="198"/>
      <c r="E483" s="603" t="s">
        <v>501</v>
      </c>
      <c r="F483" s="603" t="s">
        <v>56</v>
      </c>
      <c r="G483" s="603" t="s">
        <v>10</v>
      </c>
      <c r="H483" s="2222" t="s">
        <v>445</v>
      </c>
      <c r="I483" s="604" t="s">
        <v>29</v>
      </c>
      <c r="J483" s="602">
        <v>45772</v>
      </c>
      <c r="K483" s="605">
        <v>1</v>
      </c>
      <c r="L483" s="606">
        <v>1</v>
      </c>
      <c r="M483" s="607">
        <v>270</v>
      </c>
      <c r="N483" s="608">
        <v>38.92</v>
      </c>
      <c r="O483" s="608">
        <v>40</v>
      </c>
      <c r="P483" s="609">
        <f>SUM(Table1[[#This Row],[BASE_FARE]:[SURCHARGES]])*Table1[[#This Row],[SEATS_BOOKED]]</f>
        <v>348.92</v>
      </c>
      <c r="Q483" s="563" t="s">
        <v>161</v>
      </c>
      <c r="R483" s="565" t="s">
        <v>335</v>
      </c>
      <c r="S483" s="603" t="str">
        <f>LEFT(Table1[[#This Row],[SECTOR]],3)</f>
        <v>SSH</v>
      </c>
      <c r="T483" s="603" t="str">
        <f>RIGHT(Table1[[#This Row],[SECTOR]],3)</f>
        <v>NAP</v>
      </c>
      <c r="U483" s="603" t="str">
        <f t="shared" si="31"/>
        <v>NAP</v>
      </c>
      <c r="V483" s="603">
        <f>WEEKDAY(Table1[[#This Row],[FLIGHT_DATE]],2)</f>
        <v>5</v>
      </c>
      <c r="W483" s="603">
        <f>Table1[[#This Row],[FLIGHT_DATE]]-Table1[[#This Row],[DATE_BOOKED]]</f>
        <v>82</v>
      </c>
    </row>
    <row r="484" spans="1:23" x14ac:dyDescent="0.35">
      <c r="A484" s="610">
        <v>45691</v>
      </c>
      <c r="B484" s="611" t="s">
        <v>385</v>
      </c>
      <c r="C484" s="198" t="s">
        <v>333</v>
      </c>
      <c r="D484" s="198"/>
      <c r="E484" s="611" t="s">
        <v>506</v>
      </c>
      <c r="F484" s="611" t="s">
        <v>54</v>
      </c>
      <c r="G484" s="611" t="s">
        <v>10</v>
      </c>
      <c r="H484" s="2222" t="s">
        <v>190</v>
      </c>
      <c r="I484" s="612" t="s">
        <v>163</v>
      </c>
      <c r="J484" s="610">
        <v>45765</v>
      </c>
      <c r="K484" s="613">
        <v>3</v>
      </c>
      <c r="L484" s="614">
        <v>3</v>
      </c>
      <c r="M484" s="615">
        <v>377.5</v>
      </c>
      <c r="N484" s="616">
        <v>0</v>
      </c>
      <c r="O484" s="616">
        <v>0</v>
      </c>
      <c r="P484" s="617">
        <f>SUM(Table1[[#This Row],[BASE_FARE]:[SURCHARGES]])*Table1[[#This Row],[SEATS_BOOKED]]</f>
        <v>1132.5</v>
      </c>
      <c r="Q484" s="611" t="s">
        <v>161</v>
      </c>
      <c r="R484" s="613" t="s">
        <v>335</v>
      </c>
      <c r="S484" s="611" t="str">
        <f>LEFT(Table1[[#This Row],[SECTOR]],3)</f>
        <v>MXP</v>
      </c>
      <c r="T484" s="611" t="str">
        <f>RIGHT(Table1[[#This Row],[SECTOR]],3)</f>
        <v>SSH</v>
      </c>
      <c r="U484" s="611" t="str">
        <f t="shared" ref="U484:U489" si="32">IF(AND(S484&lt;&gt;"SSH", S484&lt;&gt;"RMF", S484&lt;&gt;"CAI", S484&lt;&gt;"HRG", S484&lt;&gt;"LXR", S484&lt;&gt;"DXB", OR(T484="SSH", T484="RMF", T484="CAI", T484="HRG", T484="LXR", T484="DXB")), S484,
    IF(AND(T484&lt;&gt;"SSH", T484&lt;&gt;"RMF", T484&lt;&gt;"CAI", T484&lt;&gt;"HRG", T484&lt;&gt;"LXR", T484&lt;&gt;"DXB", OR(S484="SSH", S484="RMF", S484="CAI", S484="HRG", S484="LXR", S484="DXB")), T484,
    "VIE"))</f>
        <v>MXP</v>
      </c>
      <c r="V484" s="611">
        <f>WEEKDAY(Table1[[#This Row],[FLIGHT_DATE]],2)</f>
        <v>5</v>
      </c>
      <c r="W484" s="611">
        <f>Table1[[#This Row],[FLIGHT_DATE]]-Table1[[#This Row],[DATE_BOOKED]]</f>
        <v>74</v>
      </c>
    </row>
    <row r="485" spans="1:23" x14ac:dyDescent="0.35">
      <c r="A485" s="610">
        <v>45691</v>
      </c>
      <c r="B485" s="611" t="s">
        <v>385</v>
      </c>
      <c r="C485" s="198" t="s">
        <v>333</v>
      </c>
      <c r="D485" s="198"/>
      <c r="E485" s="611" t="s">
        <v>506</v>
      </c>
      <c r="F485" s="611" t="s">
        <v>54</v>
      </c>
      <c r="G485" s="611" t="s">
        <v>11</v>
      </c>
      <c r="H485" s="2222" t="s">
        <v>191</v>
      </c>
      <c r="I485" s="612" t="s">
        <v>162</v>
      </c>
      <c r="J485" s="610">
        <v>45772</v>
      </c>
      <c r="K485" s="613">
        <v>3</v>
      </c>
      <c r="L485" s="614">
        <v>3</v>
      </c>
      <c r="M485" s="615">
        <v>377.5</v>
      </c>
      <c r="N485" s="616">
        <v>0</v>
      </c>
      <c r="O485" s="616">
        <v>0</v>
      </c>
      <c r="P485" s="617">
        <f>SUM(Table1[[#This Row],[BASE_FARE]:[SURCHARGES]])*Table1[[#This Row],[SEATS_BOOKED]]</f>
        <v>1132.5</v>
      </c>
      <c r="Q485" s="611" t="s">
        <v>161</v>
      </c>
      <c r="R485" s="613" t="s">
        <v>335</v>
      </c>
      <c r="S485" s="611" t="str">
        <f>LEFT(Table1[[#This Row],[SECTOR]],3)</f>
        <v>SSH</v>
      </c>
      <c r="T485" s="611" t="str">
        <f>RIGHT(Table1[[#This Row],[SECTOR]],3)</f>
        <v>MXP</v>
      </c>
      <c r="U485" s="611" t="str">
        <f t="shared" si="32"/>
        <v>MXP</v>
      </c>
      <c r="V485" s="611">
        <f>WEEKDAY(Table1[[#This Row],[FLIGHT_DATE]],2)</f>
        <v>5</v>
      </c>
      <c r="W485" s="611">
        <f>Table1[[#This Row],[FLIGHT_DATE]]-Table1[[#This Row],[DATE_BOOKED]]</f>
        <v>81</v>
      </c>
    </row>
    <row r="486" spans="1:23" x14ac:dyDescent="0.35">
      <c r="A486" s="618">
        <v>45692</v>
      </c>
      <c r="B486" s="619" t="s">
        <v>332</v>
      </c>
      <c r="C486" s="198" t="s">
        <v>333</v>
      </c>
      <c r="D486" s="198"/>
      <c r="E486" s="619"/>
      <c r="F486" s="619" t="s">
        <v>56</v>
      </c>
      <c r="G486" s="619" t="s">
        <v>10</v>
      </c>
      <c r="H486" s="2222" t="s">
        <v>89</v>
      </c>
      <c r="I486" s="620" t="s">
        <v>26</v>
      </c>
      <c r="J486" s="618">
        <v>45766</v>
      </c>
      <c r="K486" s="621">
        <v>3</v>
      </c>
      <c r="L486" s="622">
        <v>3</v>
      </c>
      <c r="M486" s="623">
        <v>285</v>
      </c>
      <c r="N486" s="624">
        <v>0</v>
      </c>
      <c r="O486" s="624">
        <v>0</v>
      </c>
      <c r="P486" s="625">
        <f>SUM(Table1[[#This Row],[BASE_FARE]:[SURCHARGES]])*Table1[[#This Row],[SEATS_BOOKED]]</f>
        <v>855</v>
      </c>
      <c r="Q486" s="611" t="s">
        <v>161</v>
      </c>
      <c r="R486" s="613" t="s">
        <v>335</v>
      </c>
      <c r="S486" s="619" t="str">
        <f>LEFT(Table1[[#This Row],[SECTOR]],3)</f>
        <v>BRI</v>
      </c>
      <c r="T486" s="619" t="str">
        <f>RIGHT(Table1[[#This Row],[SECTOR]],3)</f>
        <v>SSH</v>
      </c>
      <c r="U486" s="619" t="str">
        <f t="shared" si="32"/>
        <v>BRI</v>
      </c>
      <c r="V486" s="619">
        <f>WEEKDAY(Table1[[#This Row],[FLIGHT_DATE]],2)</f>
        <v>6</v>
      </c>
      <c r="W486" s="619">
        <f>Table1[[#This Row],[FLIGHT_DATE]]-Table1[[#This Row],[DATE_BOOKED]]</f>
        <v>74</v>
      </c>
    </row>
    <row r="487" spans="1:23" x14ac:dyDescent="0.35">
      <c r="A487" s="626">
        <v>45692</v>
      </c>
      <c r="B487" s="627" t="s">
        <v>385</v>
      </c>
      <c r="C487" s="198" t="s">
        <v>333</v>
      </c>
      <c r="D487" s="198"/>
      <c r="E487" s="627" t="s">
        <v>507</v>
      </c>
      <c r="F487" s="627" t="s">
        <v>56</v>
      </c>
      <c r="G487" s="627" t="s">
        <v>10</v>
      </c>
      <c r="H487" s="2222" t="s">
        <v>445</v>
      </c>
      <c r="I487" s="628" t="s">
        <v>29</v>
      </c>
      <c r="J487" s="626">
        <v>45779</v>
      </c>
      <c r="K487" s="629">
        <v>4</v>
      </c>
      <c r="L487" s="630">
        <v>4</v>
      </c>
      <c r="M487" s="631">
        <v>275</v>
      </c>
      <c r="N487" s="632">
        <v>0</v>
      </c>
      <c r="O487" s="632">
        <v>0</v>
      </c>
      <c r="P487" s="633">
        <f>SUM(Table1[[#This Row],[BASE_FARE]:[SURCHARGES]])*Table1[[#This Row],[SEATS_BOOKED]]</f>
        <v>1100</v>
      </c>
      <c r="Q487" s="627" t="s">
        <v>161</v>
      </c>
      <c r="R487" s="629" t="s">
        <v>335</v>
      </c>
      <c r="S487" s="627" t="str">
        <f>LEFT(Table1[[#This Row],[SECTOR]],3)</f>
        <v>SSH</v>
      </c>
      <c r="T487" s="627" t="str">
        <f>RIGHT(Table1[[#This Row],[SECTOR]],3)</f>
        <v>NAP</v>
      </c>
      <c r="U487" s="627" t="str">
        <f t="shared" si="32"/>
        <v>NAP</v>
      </c>
      <c r="V487" s="627">
        <f>WEEKDAY(Table1[[#This Row],[FLIGHT_DATE]],2)</f>
        <v>5</v>
      </c>
      <c r="W487" s="627">
        <f>Table1[[#This Row],[FLIGHT_DATE]]-Table1[[#This Row],[DATE_BOOKED]]</f>
        <v>87</v>
      </c>
    </row>
    <row r="488" spans="1:23" x14ac:dyDescent="0.35">
      <c r="A488" s="635">
        <v>45692</v>
      </c>
      <c r="B488" s="636" t="s">
        <v>385</v>
      </c>
      <c r="C488" s="198" t="s">
        <v>333</v>
      </c>
      <c r="D488" s="198"/>
      <c r="E488" s="636" t="s">
        <v>508</v>
      </c>
      <c r="F488" s="636" t="s">
        <v>56</v>
      </c>
      <c r="G488" s="636" t="s">
        <v>10</v>
      </c>
      <c r="H488" s="2222" t="s">
        <v>445</v>
      </c>
      <c r="I488" s="637" t="s">
        <v>29</v>
      </c>
      <c r="J488" s="635">
        <v>45779</v>
      </c>
      <c r="K488" s="638">
        <v>4</v>
      </c>
      <c r="L488" s="639">
        <v>4</v>
      </c>
      <c r="M488" s="640">
        <v>275</v>
      </c>
      <c r="N488" s="641">
        <v>0</v>
      </c>
      <c r="O488" s="641">
        <v>0</v>
      </c>
      <c r="P488" s="642">
        <f>SUM(Table1[[#This Row],[BASE_FARE]:[SURCHARGES]])*Table1[[#This Row],[SEATS_BOOKED]]</f>
        <v>1100</v>
      </c>
      <c r="Q488" s="636" t="s">
        <v>161</v>
      </c>
      <c r="R488" s="638" t="s">
        <v>335</v>
      </c>
      <c r="S488" s="636" t="str">
        <f>LEFT(Table1[[#This Row],[SECTOR]],3)</f>
        <v>SSH</v>
      </c>
      <c r="T488" s="636" t="str">
        <f>RIGHT(Table1[[#This Row],[SECTOR]],3)</f>
        <v>NAP</v>
      </c>
      <c r="U488" s="636" t="str">
        <f t="shared" si="32"/>
        <v>NAP</v>
      </c>
      <c r="V488" s="636">
        <f>WEEKDAY(Table1[[#This Row],[FLIGHT_DATE]],2)</f>
        <v>5</v>
      </c>
      <c r="W488" s="636">
        <f>Table1[[#This Row],[FLIGHT_DATE]]-Table1[[#This Row],[DATE_BOOKED]]</f>
        <v>87</v>
      </c>
    </row>
    <row r="489" spans="1:23" x14ac:dyDescent="0.35">
      <c r="A489" s="635">
        <v>45692</v>
      </c>
      <c r="B489" s="636" t="s">
        <v>385</v>
      </c>
      <c r="C489" s="198" t="s">
        <v>333</v>
      </c>
      <c r="D489" s="198"/>
      <c r="E489" s="636" t="s">
        <v>509</v>
      </c>
      <c r="F489" s="636" t="s">
        <v>56</v>
      </c>
      <c r="G489" s="636" t="s">
        <v>10</v>
      </c>
      <c r="H489" s="2222" t="s">
        <v>190</v>
      </c>
      <c r="I489" s="637" t="s">
        <v>163</v>
      </c>
      <c r="J489" s="635">
        <v>45765</v>
      </c>
      <c r="K489" s="638">
        <v>2</v>
      </c>
      <c r="L489" s="639">
        <v>2</v>
      </c>
      <c r="M489" s="640">
        <v>325</v>
      </c>
      <c r="N489" s="641">
        <v>0</v>
      </c>
      <c r="O489" s="641">
        <v>0</v>
      </c>
      <c r="P489" s="642">
        <f>SUM(Table1[[#This Row],[BASE_FARE]:[SURCHARGES]])*Table1[[#This Row],[SEATS_BOOKED]]</f>
        <v>650</v>
      </c>
      <c r="Q489" s="636" t="s">
        <v>161</v>
      </c>
      <c r="R489" s="638" t="s">
        <v>335</v>
      </c>
      <c r="S489" s="636" t="str">
        <f>LEFT(Table1[[#This Row],[SECTOR]],3)</f>
        <v>MXP</v>
      </c>
      <c r="T489" s="636" t="str">
        <f>RIGHT(Table1[[#This Row],[SECTOR]],3)</f>
        <v>SSH</v>
      </c>
      <c r="U489" s="636" t="str">
        <f t="shared" si="32"/>
        <v>MXP</v>
      </c>
      <c r="V489" s="636">
        <f>WEEKDAY(Table1[[#This Row],[FLIGHT_DATE]],2)</f>
        <v>5</v>
      </c>
      <c r="W489" s="636">
        <f>Table1[[#This Row],[FLIGHT_DATE]]-Table1[[#This Row],[DATE_BOOKED]]</f>
        <v>73</v>
      </c>
    </row>
    <row r="490" spans="1:23" x14ac:dyDescent="0.35">
      <c r="A490" s="643">
        <v>45693</v>
      </c>
      <c r="B490" s="2937" t="s">
        <v>1010</v>
      </c>
      <c r="C490" s="198" t="s">
        <v>160</v>
      </c>
      <c r="D490" s="198"/>
      <c r="E490" s="644"/>
      <c r="F490" s="644" t="s">
        <v>54</v>
      </c>
      <c r="G490" s="644" t="s">
        <v>10</v>
      </c>
      <c r="H490" s="2222" t="s">
        <v>89</v>
      </c>
      <c r="I490" s="645" t="s">
        <v>26</v>
      </c>
      <c r="J490" s="643">
        <v>45857</v>
      </c>
      <c r="K490" s="646">
        <v>30</v>
      </c>
      <c r="L490" s="647">
        <v>30</v>
      </c>
      <c r="M490" s="648">
        <v>190</v>
      </c>
      <c r="N490" s="641">
        <v>0</v>
      </c>
      <c r="O490" s="641">
        <v>0</v>
      </c>
      <c r="P490" s="649">
        <f>SUM(Table1[[#This Row],[BASE_FARE]:[SURCHARGES]])*Table1[[#This Row],[SEATS_BOOKED]]</f>
        <v>5700</v>
      </c>
      <c r="Q490" s="636" t="s">
        <v>161</v>
      </c>
      <c r="R490" s="1044" t="s">
        <v>384</v>
      </c>
      <c r="S490" s="644" t="str">
        <f>LEFT(Table1[[#This Row],[SECTOR]],3)</f>
        <v>BRI</v>
      </c>
      <c r="T490" s="644" t="str">
        <f>RIGHT(Table1[[#This Row],[SECTOR]],3)</f>
        <v>SSH</v>
      </c>
      <c r="U490" s="644" t="str">
        <f t="shared" ref="U490:U501" si="33">IF(AND(S490&lt;&gt;"SSH", S490&lt;&gt;"RMF", S490&lt;&gt;"CAI", S490&lt;&gt;"HRG", S490&lt;&gt;"LXR", S490&lt;&gt;"DXB", OR(T490="SSH", T490="RMF", T490="CAI", T490="HRG", T490="LXR", T490="DXB")), S490,
    IF(AND(T490&lt;&gt;"SSH", T490&lt;&gt;"RMF", T490&lt;&gt;"CAI", T490&lt;&gt;"HRG", T490&lt;&gt;"LXR", T490&lt;&gt;"DXB", OR(S490="SSH", S490="RMF", S490="CAI", S490="HRG", S490="LXR", S490="DXB")), T490,
    "VIE"))</f>
        <v>BRI</v>
      </c>
      <c r="V490" s="644">
        <f>WEEKDAY(Table1[[#This Row],[FLIGHT_DATE]],2)</f>
        <v>6</v>
      </c>
      <c r="W490" s="644">
        <f>Table1[[#This Row],[FLIGHT_DATE]]-Table1[[#This Row],[DATE_BOOKED]]</f>
        <v>164</v>
      </c>
    </row>
    <row r="491" spans="1:23" x14ac:dyDescent="0.35">
      <c r="A491" s="643">
        <v>45693</v>
      </c>
      <c r="B491" s="2937" t="s">
        <v>1010</v>
      </c>
      <c r="C491" s="198" t="s">
        <v>160</v>
      </c>
      <c r="D491" s="198"/>
      <c r="E491" s="644"/>
      <c r="F491" s="644" t="s">
        <v>54</v>
      </c>
      <c r="G491" s="644" t="s">
        <v>10</v>
      </c>
      <c r="H491" s="2222" t="s">
        <v>89</v>
      </c>
      <c r="I491" s="645" t="s">
        <v>26</v>
      </c>
      <c r="J491" s="643">
        <v>45864</v>
      </c>
      <c r="K491" s="646">
        <v>30</v>
      </c>
      <c r="L491" s="647">
        <v>30</v>
      </c>
      <c r="M491" s="648">
        <v>190</v>
      </c>
      <c r="N491" s="641">
        <v>0</v>
      </c>
      <c r="O491" s="641">
        <v>0</v>
      </c>
      <c r="P491" s="649">
        <f>SUM(Table1[[#This Row],[BASE_FARE]:[SURCHARGES]])*Table1[[#This Row],[SEATS_BOOKED]]</f>
        <v>5700</v>
      </c>
      <c r="Q491" s="636" t="s">
        <v>161</v>
      </c>
      <c r="R491" s="1044" t="s">
        <v>384</v>
      </c>
      <c r="S491" s="644" t="str">
        <f>LEFT(Table1[[#This Row],[SECTOR]],3)</f>
        <v>BRI</v>
      </c>
      <c r="T491" s="644" t="str">
        <f>RIGHT(Table1[[#This Row],[SECTOR]],3)</f>
        <v>SSH</v>
      </c>
      <c r="U491" s="644" t="str">
        <f t="shared" si="33"/>
        <v>BRI</v>
      </c>
      <c r="V491" s="644">
        <f>WEEKDAY(Table1[[#This Row],[FLIGHT_DATE]],2)</f>
        <v>6</v>
      </c>
      <c r="W491" s="644">
        <f>Table1[[#This Row],[FLIGHT_DATE]]-Table1[[#This Row],[DATE_BOOKED]]</f>
        <v>171</v>
      </c>
    </row>
    <row r="492" spans="1:23" x14ac:dyDescent="0.35">
      <c r="A492" s="643">
        <v>45693</v>
      </c>
      <c r="B492" s="2937" t="s">
        <v>1010</v>
      </c>
      <c r="C492" s="198" t="s">
        <v>160</v>
      </c>
      <c r="D492" s="198"/>
      <c r="E492" s="644"/>
      <c r="F492" s="644" t="s">
        <v>54</v>
      </c>
      <c r="G492" s="644" t="s">
        <v>10</v>
      </c>
      <c r="H492" s="2222" t="s">
        <v>89</v>
      </c>
      <c r="I492" s="645" t="s">
        <v>26</v>
      </c>
      <c r="J492" s="643">
        <v>45871</v>
      </c>
      <c r="K492" s="646">
        <v>40</v>
      </c>
      <c r="L492" s="647">
        <v>40</v>
      </c>
      <c r="M492" s="648">
        <v>220</v>
      </c>
      <c r="N492" s="641">
        <v>0</v>
      </c>
      <c r="O492" s="641">
        <v>0</v>
      </c>
      <c r="P492" s="649">
        <f>SUM(Table1[[#This Row],[BASE_FARE]:[SURCHARGES]])*Table1[[#This Row],[SEATS_BOOKED]]</f>
        <v>8800</v>
      </c>
      <c r="Q492" s="636" t="s">
        <v>161</v>
      </c>
      <c r="R492" s="1044" t="s">
        <v>384</v>
      </c>
      <c r="S492" s="644" t="str">
        <f>LEFT(Table1[[#This Row],[SECTOR]],3)</f>
        <v>BRI</v>
      </c>
      <c r="T492" s="644" t="str">
        <f>RIGHT(Table1[[#This Row],[SECTOR]],3)</f>
        <v>SSH</v>
      </c>
      <c r="U492" s="644" t="str">
        <f t="shared" si="33"/>
        <v>BRI</v>
      </c>
      <c r="V492" s="644">
        <f>WEEKDAY(Table1[[#This Row],[FLIGHT_DATE]],2)</f>
        <v>6</v>
      </c>
      <c r="W492" s="644">
        <f>Table1[[#This Row],[FLIGHT_DATE]]-Table1[[#This Row],[DATE_BOOKED]]</f>
        <v>178</v>
      </c>
    </row>
    <row r="493" spans="1:23" x14ac:dyDescent="0.35">
      <c r="A493" s="643">
        <v>45693</v>
      </c>
      <c r="B493" s="2937" t="s">
        <v>1010</v>
      </c>
      <c r="C493" s="198" t="s">
        <v>160</v>
      </c>
      <c r="D493" s="198"/>
      <c r="E493" s="644"/>
      <c r="F493" s="644" t="s">
        <v>54</v>
      </c>
      <c r="G493" s="644" t="s">
        <v>10</v>
      </c>
      <c r="H493" s="2222" t="s">
        <v>89</v>
      </c>
      <c r="I493" s="645" t="s">
        <v>26</v>
      </c>
      <c r="J493" s="643">
        <v>45878</v>
      </c>
      <c r="K493" s="646">
        <v>40</v>
      </c>
      <c r="L493" s="647">
        <v>40</v>
      </c>
      <c r="M493" s="648">
        <v>220</v>
      </c>
      <c r="N493" s="641">
        <v>0</v>
      </c>
      <c r="O493" s="641">
        <v>0</v>
      </c>
      <c r="P493" s="649">
        <f>SUM(Table1[[#This Row],[BASE_FARE]:[SURCHARGES]])*Table1[[#This Row],[SEATS_BOOKED]]</f>
        <v>8800</v>
      </c>
      <c r="Q493" s="636" t="s">
        <v>161</v>
      </c>
      <c r="R493" s="1044" t="s">
        <v>384</v>
      </c>
      <c r="S493" s="644" t="str">
        <f>LEFT(Table1[[#This Row],[SECTOR]],3)</f>
        <v>BRI</v>
      </c>
      <c r="T493" s="644" t="str">
        <f>RIGHT(Table1[[#This Row],[SECTOR]],3)</f>
        <v>SSH</v>
      </c>
      <c r="U493" s="644" t="str">
        <f t="shared" si="33"/>
        <v>BRI</v>
      </c>
      <c r="V493" s="644">
        <f>WEEKDAY(Table1[[#This Row],[FLIGHT_DATE]],2)</f>
        <v>6</v>
      </c>
      <c r="W493" s="644">
        <f>Table1[[#This Row],[FLIGHT_DATE]]-Table1[[#This Row],[DATE_BOOKED]]</f>
        <v>185</v>
      </c>
    </row>
    <row r="494" spans="1:23" x14ac:dyDescent="0.35">
      <c r="A494" s="643">
        <v>45693</v>
      </c>
      <c r="B494" s="2937" t="s">
        <v>1010</v>
      </c>
      <c r="C494" s="198" t="s">
        <v>160</v>
      </c>
      <c r="D494" s="198"/>
      <c r="E494" s="644"/>
      <c r="F494" s="644" t="s">
        <v>54</v>
      </c>
      <c r="G494" s="644" t="s">
        <v>10</v>
      </c>
      <c r="H494" s="2222" t="s">
        <v>89</v>
      </c>
      <c r="I494" s="645" t="s">
        <v>26</v>
      </c>
      <c r="J494" s="643">
        <v>45885</v>
      </c>
      <c r="K494" s="646">
        <v>40</v>
      </c>
      <c r="L494" s="647">
        <v>40</v>
      </c>
      <c r="M494" s="648">
        <v>220</v>
      </c>
      <c r="N494" s="641">
        <v>0</v>
      </c>
      <c r="O494" s="641">
        <v>0</v>
      </c>
      <c r="P494" s="649">
        <f>SUM(Table1[[#This Row],[BASE_FARE]:[SURCHARGES]])*Table1[[#This Row],[SEATS_BOOKED]]</f>
        <v>8800</v>
      </c>
      <c r="Q494" s="636" t="s">
        <v>161</v>
      </c>
      <c r="R494" s="1044" t="s">
        <v>384</v>
      </c>
      <c r="S494" s="644" t="str">
        <f>LEFT(Table1[[#This Row],[SECTOR]],3)</f>
        <v>BRI</v>
      </c>
      <c r="T494" s="644" t="str">
        <f>RIGHT(Table1[[#This Row],[SECTOR]],3)</f>
        <v>SSH</v>
      </c>
      <c r="U494" s="644" t="str">
        <f t="shared" si="33"/>
        <v>BRI</v>
      </c>
      <c r="V494" s="644">
        <f>WEEKDAY(Table1[[#This Row],[FLIGHT_DATE]],2)</f>
        <v>6</v>
      </c>
      <c r="W494" s="644">
        <f>Table1[[#This Row],[FLIGHT_DATE]]-Table1[[#This Row],[DATE_BOOKED]]</f>
        <v>192</v>
      </c>
    </row>
    <row r="495" spans="1:23" x14ac:dyDescent="0.35">
      <c r="A495" s="643">
        <v>45693</v>
      </c>
      <c r="B495" s="2937" t="s">
        <v>1010</v>
      </c>
      <c r="C495" s="198" t="s">
        <v>160</v>
      </c>
      <c r="D495" s="198"/>
      <c r="E495" s="644"/>
      <c r="F495" s="644" t="s">
        <v>54</v>
      </c>
      <c r="G495" s="644" t="s">
        <v>10</v>
      </c>
      <c r="H495" s="2222" t="s">
        <v>89</v>
      </c>
      <c r="I495" s="645" t="s">
        <v>26</v>
      </c>
      <c r="J495" s="643">
        <v>45892</v>
      </c>
      <c r="K495" s="646">
        <v>40</v>
      </c>
      <c r="L495" s="647">
        <v>40</v>
      </c>
      <c r="M495" s="648">
        <v>220</v>
      </c>
      <c r="N495" s="641">
        <v>0</v>
      </c>
      <c r="O495" s="641">
        <v>0</v>
      </c>
      <c r="P495" s="649">
        <f>SUM(Table1[[#This Row],[BASE_FARE]:[SURCHARGES]])*Table1[[#This Row],[SEATS_BOOKED]]</f>
        <v>8800</v>
      </c>
      <c r="Q495" s="636" t="s">
        <v>161</v>
      </c>
      <c r="R495" s="1044" t="s">
        <v>384</v>
      </c>
      <c r="S495" s="644" t="str">
        <f>LEFT(Table1[[#This Row],[SECTOR]],3)</f>
        <v>BRI</v>
      </c>
      <c r="T495" s="644" t="str">
        <f>RIGHT(Table1[[#This Row],[SECTOR]],3)</f>
        <v>SSH</v>
      </c>
      <c r="U495" s="644" t="str">
        <f t="shared" si="33"/>
        <v>BRI</v>
      </c>
      <c r="V495" s="644">
        <f>WEEKDAY(Table1[[#This Row],[FLIGHT_DATE]],2)</f>
        <v>6</v>
      </c>
      <c r="W495" s="644">
        <f>Table1[[#This Row],[FLIGHT_DATE]]-Table1[[#This Row],[DATE_BOOKED]]</f>
        <v>199</v>
      </c>
    </row>
    <row r="496" spans="1:23" x14ac:dyDescent="0.35">
      <c r="A496" s="643">
        <v>45693</v>
      </c>
      <c r="B496" s="2495" t="s">
        <v>1010</v>
      </c>
      <c r="C496" s="198" t="s">
        <v>160</v>
      </c>
      <c r="D496" s="198"/>
      <c r="E496" s="644"/>
      <c r="F496" s="644" t="s">
        <v>54</v>
      </c>
      <c r="G496" s="644" t="s">
        <v>10</v>
      </c>
      <c r="H496" s="2222" t="s">
        <v>89</v>
      </c>
      <c r="I496" s="645" t="s">
        <v>26</v>
      </c>
      <c r="J496" s="643">
        <v>45899</v>
      </c>
      <c r="K496" s="646">
        <v>40</v>
      </c>
      <c r="L496" s="647">
        <v>40</v>
      </c>
      <c r="M496" s="648">
        <v>220</v>
      </c>
      <c r="N496" s="641">
        <v>0</v>
      </c>
      <c r="O496" s="641">
        <v>0</v>
      </c>
      <c r="P496" s="649">
        <f>SUM(Table1[[#This Row],[BASE_FARE]:[SURCHARGES]])*Table1[[#This Row],[SEATS_BOOKED]]</f>
        <v>8800</v>
      </c>
      <c r="Q496" s="636" t="s">
        <v>161</v>
      </c>
      <c r="R496" s="1044" t="s">
        <v>384</v>
      </c>
      <c r="S496" s="644" t="str">
        <f>LEFT(Table1[[#This Row],[SECTOR]],3)</f>
        <v>BRI</v>
      </c>
      <c r="T496" s="644" t="str">
        <f>RIGHT(Table1[[#This Row],[SECTOR]],3)</f>
        <v>SSH</v>
      </c>
      <c r="U496" s="644" t="str">
        <f t="shared" si="33"/>
        <v>BRI</v>
      </c>
      <c r="V496" s="644">
        <f>WEEKDAY(Table1[[#This Row],[FLIGHT_DATE]],2)</f>
        <v>6</v>
      </c>
      <c r="W496" s="644">
        <f>Table1[[#This Row],[FLIGHT_DATE]]-Table1[[#This Row],[DATE_BOOKED]]</f>
        <v>206</v>
      </c>
    </row>
    <row r="497" spans="1:23" x14ac:dyDescent="0.35">
      <c r="A497" s="643">
        <v>45693</v>
      </c>
      <c r="B497" s="2495" t="s">
        <v>1010</v>
      </c>
      <c r="C497" s="198" t="s">
        <v>160</v>
      </c>
      <c r="D497" s="198"/>
      <c r="E497" s="644"/>
      <c r="F497" s="644" t="s">
        <v>54</v>
      </c>
      <c r="G497" s="644" t="s">
        <v>10</v>
      </c>
      <c r="H497" s="2222" t="s">
        <v>89</v>
      </c>
      <c r="I497" s="645" t="s">
        <v>26</v>
      </c>
      <c r="J497" s="643">
        <v>45906</v>
      </c>
      <c r="K497" s="646">
        <v>30</v>
      </c>
      <c r="L497" s="647">
        <v>30</v>
      </c>
      <c r="M497" s="648">
        <v>190</v>
      </c>
      <c r="N497" s="641">
        <v>0</v>
      </c>
      <c r="O497" s="641">
        <v>0</v>
      </c>
      <c r="P497" s="649">
        <f>SUM(Table1[[#This Row],[BASE_FARE]:[SURCHARGES]])*Table1[[#This Row],[SEATS_BOOKED]]</f>
        <v>5700</v>
      </c>
      <c r="Q497" s="636" t="s">
        <v>161</v>
      </c>
      <c r="R497" s="1044" t="s">
        <v>384</v>
      </c>
      <c r="S497" s="644" t="str">
        <f>LEFT(Table1[[#This Row],[SECTOR]],3)</f>
        <v>BRI</v>
      </c>
      <c r="T497" s="644" t="str">
        <f>RIGHT(Table1[[#This Row],[SECTOR]],3)</f>
        <v>SSH</v>
      </c>
      <c r="U497" s="644" t="str">
        <f t="shared" si="33"/>
        <v>BRI</v>
      </c>
      <c r="V497" s="644">
        <f>WEEKDAY(Table1[[#This Row],[FLIGHT_DATE]],2)</f>
        <v>6</v>
      </c>
      <c r="W497" s="644">
        <f>Table1[[#This Row],[FLIGHT_DATE]]-Table1[[#This Row],[DATE_BOOKED]]</f>
        <v>213</v>
      </c>
    </row>
    <row r="498" spans="1:23" x14ac:dyDescent="0.35">
      <c r="A498" s="643">
        <v>45693</v>
      </c>
      <c r="B498" s="2495" t="s">
        <v>1010</v>
      </c>
      <c r="C498" s="198" t="s">
        <v>160</v>
      </c>
      <c r="D498" s="198"/>
      <c r="E498" s="644"/>
      <c r="F498" s="644" t="s">
        <v>54</v>
      </c>
      <c r="G498" s="644" t="s">
        <v>10</v>
      </c>
      <c r="H498" s="2222" t="s">
        <v>89</v>
      </c>
      <c r="I498" s="645" t="s">
        <v>26</v>
      </c>
      <c r="J498" s="643">
        <v>45913</v>
      </c>
      <c r="K498" s="646">
        <v>30</v>
      </c>
      <c r="L498" s="647">
        <v>30</v>
      </c>
      <c r="M498" s="648">
        <v>190</v>
      </c>
      <c r="N498" s="641">
        <v>0</v>
      </c>
      <c r="O498" s="641">
        <v>0</v>
      </c>
      <c r="P498" s="649">
        <f>SUM(Table1[[#This Row],[BASE_FARE]:[SURCHARGES]])*Table1[[#This Row],[SEATS_BOOKED]]</f>
        <v>5700</v>
      </c>
      <c r="Q498" s="636" t="s">
        <v>161</v>
      </c>
      <c r="R498" s="1044" t="s">
        <v>384</v>
      </c>
      <c r="S498" s="644" t="str">
        <f>LEFT(Table1[[#This Row],[SECTOR]],3)</f>
        <v>BRI</v>
      </c>
      <c r="T498" s="644" t="str">
        <f>RIGHT(Table1[[#This Row],[SECTOR]],3)</f>
        <v>SSH</v>
      </c>
      <c r="U498" s="644" t="str">
        <f t="shared" si="33"/>
        <v>BRI</v>
      </c>
      <c r="V498" s="644">
        <f>WEEKDAY(Table1[[#This Row],[FLIGHT_DATE]],2)</f>
        <v>6</v>
      </c>
      <c r="W498" s="644">
        <f>Table1[[#This Row],[FLIGHT_DATE]]-Table1[[#This Row],[DATE_BOOKED]]</f>
        <v>220</v>
      </c>
    </row>
    <row r="499" spans="1:23" x14ac:dyDescent="0.35">
      <c r="A499" s="643">
        <v>45693</v>
      </c>
      <c r="B499" s="2495" t="s">
        <v>1010</v>
      </c>
      <c r="C499" s="198" t="s">
        <v>160</v>
      </c>
      <c r="D499" s="198"/>
      <c r="E499" s="644"/>
      <c r="F499" s="644" t="s">
        <v>54</v>
      </c>
      <c r="G499" s="644" t="s">
        <v>11</v>
      </c>
      <c r="H499" s="2222" t="s">
        <v>88</v>
      </c>
      <c r="I499" s="645" t="s">
        <v>27</v>
      </c>
      <c r="J499" s="643">
        <v>45864</v>
      </c>
      <c r="K499" s="646">
        <v>30</v>
      </c>
      <c r="L499" s="647">
        <v>30</v>
      </c>
      <c r="M499" s="648">
        <v>190</v>
      </c>
      <c r="N499" s="641">
        <v>0</v>
      </c>
      <c r="O499" s="641">
        <v>0</v>
      </c>
      <c r="P499" s="649">
        <f>SUM(Table1[[#This Row],[BASE_FARE]:[SURCHARGES]])*Table1[[#This Row],[SEATS_BOOKED]]</f>
        <v>5700</v>
      </c>
      <c r="Q499" s="636" t="s">
        <v>161</v>
      </c>
      <c r="R499" s="1044" t="s">
        <v>384</v>
      </c>
      <c r="S499" s="644" t="str">
        <f>LEFT(Table1[[#This Row],[SECTOR]],3)</f>
        <v>SSH</v>
      </c>
      <c r="T499" s="644" t="str">
        <f>RIGHT(Table1[[#This Row],[SECTOR]],3)</f>
        <v>BRI</v>
      </c>
      <c r="U499" s="644" t="str">
        <f t="shared" si="33"/>
        <v>BRI</v>
      </c>
      <c r="V499" s="644">
        <f>WEEKDAY(Table1[[#This Row],[FLIGHT_DATE]],2)</f>
        <v>6</v>
      </c>
      <c r="W499" s="644">
        <f>Table1[[#This Row],[FLIGHT_DATE]]-Table1[[#This Row],[DATE_BOOKED]]</f>
        <v>171</v>
      </c>
    </row>
    <row r="500" spans="1:23" x14ac:dyDescent="0.35">
      <c r="A500" s="643">
        <v>45693</v>
      </c>
      <c r="B500" s="2495" t="s">
        <v>1010</v>
      </c>
      <c r="C500" s="198" t="s">
        <v>160</v>
      </c>
      <c r="D500" s="198"/>
      <c r="E500" s="644"/>
      <c r="F500" s="644" t="s">
        <v>54</v>
      </c>
      <c r="G500" s="644" t="s">
        <v>11</v>
      </c>
      <c r="H500" s="2222" t="s">
        <v>88</v>
      </c>
      <c r="I500" s="645" t="s">
        <v>27</v>
      </c>
      <c r="J500" s="643">
        <v>45871</v>
      </c>
      <c r="K500" s="646">
        <v>30</v>
      </c>
      <c r="L500" s="647">
        <v>30</v>
      </c>
      <c r="M500" s="648">
        <v>190</v>
      </c>
      <c r="N500" s="641">
        <v>0</v>
      </c>
      <c r="O500" s="641">
        <v>0</v>
      </c>
      <c r="P500" s="649">
        <f>SUM(Table1[[#This Row],[BASE_FARE]:[SURCHARGES]])*Table1[[#This Row],[SEATS_BOOKED]]</f>
        <v>5700</v>
      </c>
      <c r="Q500" s="636" t="s">
        <v>161</v>
      </c>
      <c r="R500" s="1044" t="s">
        <v>384</v>
      </c>
      <c r="S500" s="644" t="str">
        <f>LEFT(Table1[[#This Row],[SECTOR]],3)</f>
        <v>SSH</v>
      </c>
      <c r="T500" s="644" t="str">
        <f>RIGHT(Table1[[#This Row],[SECTOR]],3)</f>
        <v>BRI</v>
      </c>
      <c r="U500" s="644" t="str">
        <f t="shared" si="33"/>
        <v>BRI</v>
      </c>
      <c r="V500" s="644">
        <f>WEEKDAY(Table1[[#This Row],[FLIGHT_DATE]],2)</f>
        <v>6</v>
      </c>
      <c r="W500" s="644">
        <f>Table1[[#This Row],[FLIGHT_DATE]]-Table1[[#This Row],[DATE_BOOKED]]</f>
        <v>178</v>
      </c>
    </row>
    <row r="501" spans="1:23" x14ac:dyDescent="0.35">
      <c r="A501" s="643">
        <v>45693</v>
      </c>
      <c r="B501" s="2495" t="s">
        <v>1010</v>
      </c>
      <c r="C501" s="198" t="s">
        <v>160</v>
      </c>
      <c r="D501" s="198"/>
      <c r="E501" s="644"/>
      <c r="F501" s="644" t="s">
        <v>54</v>
      </c>
      <c r="G501" s="644" t="s">
        <v>11</v>
      </c>
      <c r="H501" s="2222" t="s">
        <v>88</v>
      </c>
      <c r="I501" s="645" t="s">
        <v>27</v>
      </c>
      <c r="J501" s="643">
        <v>45878</v>
      </c>
      <c r="K501" s="646">
        <v>40</v>
      </c>
      <c r="L501" s="647">
        <v>40</v>
      </c>
      <c r="M501" s="648">
        <v>220</v>
      </c>
      <c r="N501" s="641">
        <v>0</v>
      </c>
      <c r="O501" s="641">
        <v>0</v>
      </c>
      <c r="P501" s="649">
        <f>SUM(Table1[[#This Row],[BASE_FARE]:[SURCHARGES]])*Table1[[#This Row],[SEATS_BOOKED]]</f>
        <v>8800</v>
      </c>
      <c r="Q501" s="636" t="s">
        <v>161</v>
      </c>
      <c r="R501" s="1044" t="s">
        <v>384</v>
      </c>
      <c r="S501" s="644" t="str">
        <f>LEFT(Table1[[#This Row],[SECTOR]],3)</f>
        <v>SSH</v>
      </c>
      <c r="T501" s="644" t="str">
        <f>RIGHT(Table1[[#This Row],[SECTOR]],3)</f>
        <v>BRI</v>
      </c>
      <c r="U501" s="644" t="str">
        <f t="shared" si="33"/>
        <v>BRI</v>
      </c>
      <c r="V501" s="644">
        <f>WEEKDAY(Table1[[#This Row],[FLIGHT_DATE]],2)</f>
        <v>6</v>
      </c>
      <c r="W501" s="644">
        <f>Table1[[#This Row],[FLIGHT_DATE]]-Table1[[#This Row],[DATE_BOOKED]]</f>
        <v>185</v>
      </c>
    </row>
    <row r="502" spans="1:23" x14ac:dyDescent="0.35">
      <c r="A502" s="643">
        <v>45693</v>
      </c>
      <c r="B502" s="2495" t="s">
        <v>1010</v>
      </c>
      <c r="C502" s="198" t="s">
        <v>160</v>
      </c>
      <c r="D502" s="198"/>
      <c r="E502" s="644"/>
      <c r="F502" s="644" t="s">
        <v>54</v>
      </c>
      <c r="G502" s="644" t="s">
        <v>11</v>
      </c>
      <c r="H502" s="2222" t="s">
        <v>88</v>
      </c>
      <c r="I502" s="645" t="s">
        <v>27</v>
      </c>
      <c r="J502" s="643">
        <v>45885</v>
      </c>
      <c r="K502" s="646">
        <v>40</v>
      </c>
      <c r="L502" s="647">
        <v>40</v>
      </c>
      <c r="M502" s="648">
        <v>220</v>
      </c>
      <c r="N502" s="641">
        <v>0</v>
      </c>
      <c r="O502" s="641">
        <v>0</v>
      </c>
      <c r="P502" s="649">
        <f>SUM(Table1[[#This Row],[BASE_FARE]:[SURCHARGES]])*Table1[[#This Row],[SEATS_BOOKED]]</f>
        <v>8800</v>
      </c>
      <c r="Q502" s="636" t="s">
        <v>161</v>
      </c>
      <c r="R502" s="1044" t="s">
        <v>384</v>
      </c>
      <c r="S502" s="644" t="str">
        <f>LEFT(Table1[[#This Row],[SECTOR]],3)</f>
        <v>SSH</v>
      </c>
      <c r="T502" s="644" t="str">
        <f>RIGHT(Table1[[#This Row],[SECTOR]],3)</f>
        <v>BRI</v>
      </c>
      <c r="U502" s="644" t="str">
        <f t="shared" ref="U502:U537" si="34">IF(AND(S502&lt;&gt;"SSH", S502&lt;&gt;"RMF", S502&lt;&gt;"CAI", S502&lt;&gt;"HRG", S502&lt;&gt;"LXR", S502&lt;&gt;"DXB", OR(T502="SSH", T502="RMF", T502="CAI", T502="HRG", T502="LXR", T502="DXB")), S502,
    IF(AND(T502&lt;&gt;"SSH", T502&lt;&gt;"RMF", T502&lt;&gt;"CAI", T502&lt;&gt;"HRG", T502&lt;&gt;"LXR", T502&lt;&gt;"DXB", OR(S502="SSH", S502="RMF", S502="CAI", S502="HRG", S502="LXR", S502="DXB")), T502,
    "VIE"))</f>
        <v>BRI</v>
      </c>
      <c r="V502" s="644">
        <f>WEEKDAY(Table1[[#This Row],[FLIGHT_DATE]],2)</f>
        <v>6</v>
      </c>
      <c r="W502" s="644">
        <f>Table1[[#This Row],[FLIGHT_DATE]]-Table1[[#This Row],[DATE_BOOKED]]</f>
        <v>192</v>
      </c>
    </row>
    <row r="503" spans="1:23" x14ac:dyDescent="0.35">
      <c r="A503" s="643">
        <v>45693</v>
      </c>
      <c r="B503" s="2495" t="s">
        <v>1010</v>
      </c>
      <c r="C503" s="198" t="s">
        <v>160</v>
      </c>
      <c r="D503" s="198"/>
      <c r="E503" s="644"/>
      <c r="F503" s="644" t="s">
        <v>54</v>
      </c>
      <c r="G503" s="644" t="s">
        <v>11</v>
      </c>
      <c r="H503" s="2222" t="s">
        <v>88</v>
      </c>
      <c r="I503" s="645" t="s">
        <v>27</v>
      </c>
      <c r="J503" s="643">
        <v>45892</v>
      </c>
      <c r="K503" s="646">
        <v>40</v>
      </c>
      <c r="L503" s="647">
        <v>40</v>
      </c>
      <c r="M503" s="648">
        <v>220</v>
      </c>
      <c r="N503" s="641">
        <v>0</v>
      </c>
      <c r="O503" s="641">
        <v>0</v>
      </c>
      <c r="P503" s="649">
        <f>SUM(Table1[[#This Row],[BASE_FARE]:[SURCHARGES]])*Table1[[#This Row],[SEATS_BOOKED]]</f>
        <v>8800</v>
      </c>
      <c r="Q503" s="636" t="s">
        <v>161</v>
      </c>
      <c r="R503" s="1044" t="s">
        <v>384</v>
      </c>
      <c r="S503" s="644" t="str">
        <f>LEFT(Table1[[#This Row],[SECTOR]],3)</f>
        <v>SSH</v>
      </c>
      <c r="T503" s="644" t="str">
        <f>RIGHT(Table1[[#This Row],[SECTOR]],3)</f>
        <v>BRI</v>
      </c>
      <c r="U503" s="644" t="str">
        <f t="shared" si="34"/>
        <v>BRI</v>
      </c>
      <c r="V503" s="644">
        <f>WEEKDAY(Table1[[#This Row],[FLIGHT_DATE]],2)</f>
        <v>6</v>
      </c>
      <c r="W503" s="644">
        <f>Table1[[#This Row],[FLIGHT_DATE]]-Table1[[#This Row],[DATE_BOOKED]]</f>
        <v>199</v>
      </c>
    </row>
    <row r="504" spans="1:23" x14ac:dyDescent="0.35">
      <c r="A504" s="643">
        <v>45693</v>
      </c>
      <c r="B504" s="2495" t="s">
        <v>1010</v>
      </c>
      <c r="C504" s="198" t="s">
        <v>160</v>
      </c>
      <c r="D504" s="198"/>
      <c r="E504" s="644"/>
      <c r="F504" s="644" t="s">
        <v>54</v>
      </c>
      <c r="G504" s="644" t="s">
        <v>11</v>
      </c>
      <c r="H504" s="2222" t="s">
        <v>88</v>
      </c>
      <c r="I504" s="645" t="s">
        <v>27</v>
      </c>
      <c r="J504" s="643">
        <v>45899</v>
      </c>
      <c r="K504" s="646">
        <v>40</v>
      </c>
      <c r="L504" s="647">
        <v>40</v>
      </c>
      <c r="M504" s="648">
        <v>220</v>
      </c>
      <c r="N504" s="641">
        <v>0</v>
      </c>
      <c r="O504" s="641">
        <v>0</v>
      </c>
      <c r="P504" s="649">
        <f>SUM(Table1[[#This Row],[BASE_FARE]:[SURCHARGES]])*Table1[[#This Row],[SEATS_BOOKED]]</f>
        <v>8800</v>
      </c>
      <c r="Q504" s="636" t="s">
        <v>161</v>
      </c>
      <c r="R504" s="1044" t="s">
        <v>384</v>
      </c>
      <c r="S504" s="644" t="str">
        <f>LEFT(Table1[[#This Row],[SECTOR]],3)</f>
        <v>SSH</v>
      </c>
      <c r="T504" s="644" t="str">
        <f>RIGHT(Table1[[#This Row],[SECTOR]],3)</f>
        <v>BRI</v>
      </c>
      <c r="U504" s="644" t="str">
        <f t="shared" si="34"/>
        <v>BRI</v>
      </c>
      <c r="V504" s="644">
        <f>WEEKDAY(Table1[[#This Row],[FLIGHT_DATE]],2)</f>
        <v>6</v>
      </c>
      <c r="W504" s="644">
        <f>Table1[[#This Row],[FLIGHT_DATE]]-Table1[[#This Row],[DATE_BOOKED]]</f>
        <v>206</v>
      </c>
    </row>
    <row r="505" spans="1:23" x14ac:dyDescent="0.35">
      <c r="A505" s="643">
        <v>45693</v>
      </c>
      <c r="B505" s="2495" t="s">
        <v>1010</v>
      </c>
      <c r="C505" s="198" t="s">
        <v>160</v>
      </c>
      <c r="D505" s="198"/>
      <c r="E505" s="644"/>
      <c r="F505" s="644" t="s">
        <v>54</v>
      </c>
      <c r="G505" s="644" t="s">
        <v>11</v>
      </c>
      <c r="H505" s="2222" t="s">
        <v>88</v>
      </c>
      <c r="I505" s="645" t="s">
        <v>27</v>
      </c>
      <c r="J505" s="643">
        <v>45906</v>
      </c>
      <c r="K505" s="646">
        <v>40</v>
      </c>
      <c r="L505" s="647">
        <v>40</v>
      </c>
      <c r="M505" s="648">
        <v>220</v>
      </c>
      <c r="N505" s="641">
        <v>0</v>
      </c>
      <c r="O505" s="641">
        <v>0</v>
      </c>
      <c r="P505" s="649">
        <f>SUM(Table1[[#This Row],[BASE_FARE]:[SURCHARGES]])*Table1[[#This Row],[SEATS_BOOKED]]</f>
        <v>8800</v>
      </c>
      <c r="Q505" s="636" t="s">
        <v>161</v>
      </c>
      <c r="R505" s="1044" t="s">
        <v>384</v>
      </c>
      <c r="S505" s="644" t="str">
        <f>LEFT(Table1[[#This Row],[SECTOR]],3)</f>
        <v>SSH</v>
      </c>
      <c r="T505" s="644" t="str">
        <f>RIGHT(Table1[[#This Row],[SECTOR]],3)</f>
        <v>BRI</v>
      </c>
      <c r="U505" s="644" t="str">
        <f t="shared" si="34"/>
        <v>BRI</v>
      </c>
      <c r="V505" s="644">
        <f>WEEKDAY(Table1[[#This Row],[FLIGHT_DATE]],2)</f>
        <v>6</v>
      </c>
      <c r="W505" s="644">
        <f>Table1[[#This Row],[FLIGHT_DATE]]-Table1[[#This Row],[DATE_BOOKED]]</f>
        <v>213</v>
      </c>
    </row>
    <row r="506" spans="1:23" x14ac:dyDescent="0.35">
      <c r="A506" s="643">
        <v>45693</v>
      </c>
      <c r="B506" s="2495" t="s">
        <v>1010</v>
      </c>
      <c r="C506" s="198" t="s">
        <v>160</v>
      </c>
      <c r="D506" s="198"/>
      <c r="E506" s="644"/>
      <c r="F506" s="644" t="s">
        <v>54</v>
      </c>
      <c r="G506" s="644" t="s">
        <v>11</v>
      </c>
      <c r="H506" s="2222" t="s">
        <v>88</v>
      </c>
      <c r="I506" s="645" t="s">
        <v>27</v>
      </c>
      <c r="J506" s="643">
        <v>45913</v>
      </c>
      <c r="K506" s="646">
        <v>30</v>
      </c>
      <c r="L506" s="647">
        <v>30</v>
      </c>
      <c r="M506" s="648">
        <v>190</v>
      </c>
      <c r="N506" s="641">
        <v>0</v>
      </c>
      <c r="O506" s="641">
        <v>0</v>
      </c>
      <c r="P506" s="649">
        <f>SUM(Table1[[#This Row],[BASE_FARE]:[SURCHARGES]])*Table1[[#This Row],[SEATS_BOOKED]]</f>
        <v>5700</v>
      </c>
      <c r="Q506" s="636" t="s">
        <v>161</v>
      </c>
      <c r="R506" s="1044" t="s">
        <v>384</v>
      </c>
      <c r="S506" s="644" t="str">
        <f>LEFT(Table1[[#This Row],[SECTOR]],3)</f>
        <v>SSH</v>
      </c>
      <c r="T506" s="644" t="str">
        <f>RIGHT(Table1[[#This Row],[SECTOR]],3)</f>
        <v>BRI</v>
      </c>
      <c r="U506" s="644" t="str">
        <f t="shared" si="34"/>
        <v>BRI</v>
      </c>
      <c r="V506" s="644">
        <f>WEEKDAY(Table1[[#This Row],[FLIGHT_DATE]],2)</f>
        <v>6</v>
      </c>
      <c r="W506" s="644">
        <f>Table1[[#This Row],[FLIGHT_DATE]]-Table1[[#This Row],[DATE_BOOKED]]</f>
        <v>220</v>
      </c>
    </row>
    <row r="507" spans="1:23" x14ac:dyDescent="0.35">
      <c r="A507" s="643">
        <v>45693</v>
      </c>
      <c r="B507" s="2495" t="s">
        <v>1010</v>
      </c>
      <c r="C507" s="198" t="s">
        <v>160</v>
      </c>
      <c r="D507" s="198"/>
      <c r="E507" s="644"/>
      <c r="F507" s="644" t="s">
        <v>54</v>
      </c>
      <c r="G507" s="644" t="s">
        <v>11</v>
      </c>
      <c r="H507" s="2222" t="s">
        <v>88</v>
      </c>
      <c r="I507" s="645" t="s">
        <v>27</v>
      </c>
      <c r="J507" s="643">
        <v>45920</v>
      </c>
      <c r="K507" s="646">
        <v>30</v>
      </c>
      <c r="L507" s="647">
        <v>30</v>
      </c>
      <c r="M507" s="648">
        <v>190</v>
      </c>
      <c r="N507" s="641">
        <v>0</v>
      </c>
      <c r="O507" s="641">
        <v>0</v>
      </c>
      <c r="P507" s="649">
        <f>SUM(Table1[[#This Row],[BASE_FARE]:[SURCHARGES]])*Table1[[#This Row],[SEATS_BOOKED]]</f>
        <v>5700</v>
      </c>
      <c r="Q507" s="636" t="s">
        <v>161</v>
      </c>
      <c r="R507" s="1044" t="s">
        <v>384</v>
      </c>
      <c r="S507" s="644" t="str">
        <f>LEFT(Table1[[#This Row],[SECTOR]],3)</f>
        <v>SSH</v>
      </c>
      <c r="T507" s="644" t="str">
        <f>RIGHT(Table1[[#This Row],[SECTOR]],3)</f>
        <v>BRI</v>
      </c>
      <c r="U507" s="644" t="str">
        <f t="shared" si="34"/>
        <v>BRI</v>
      </c>
      <c r="V507" s="644">
        <f>WEEKDAY(Table1[[#This Row],[FLIGHT_DATE]],2)</f>
        <v>6</v>
      </c>
      <c r="W507" s="644">
        <f>Table1[[#This Row],[FLIGHT_DATE]]-Table1[[#This Row],[DATE_BOOKED]]</f>
        <v>227</v>
      </c>
    </row>
    <row r="508" spans="1:23" x14ac:dyDescent="0.35">
      <c r="A508" s="650">
        <v>45692.5</v>
      </c>
      <c r="B508" s="651" t="s">
        <v>387</v>
      </c>
      <c r="C508" s="198" t="s">
        <v>333</v>
      </c>
      <c r="D508" s="198"/>
      <c r="E508" s="651" t="s">
        <v>510</v>
      </c>
      <c r="F508" s="651" t="s">
        <v>56</v>
      </c>
      <c r="G508" s="651" t="s">
        <v>10</v>
      </c>
      <c r="H508" s="2222" t="s">
        <v>447</v>
      </c>
      <c r="I508" s="652" t="s">
        <v>28</v>
      </c>
      <c r="J508" s="650">
        <v>45772</v>
      </c>
      <c r="K508" s="653">
        <v>1</v>
      </c>
      <c r="L508" s="654">
        <v>1</v>
      </c>
      <c r="M508" s="655">
        <v>164.99</v>
      </c>
      <c r="N508" s="656">
        <v>20.25</v>
      </c>
      <c r="O508" s="656">
        <v>53</v>
      </c>
      <c r="P508" s="657">
        <f>SUM(Table1[[#This Row],[BASE_FARE]:[SURCHARGES]])*Table1[[#This Row],[SEATS_BOOKED]]</f>
        <v>238.24</v>
      </c>
      <c r="Q508" s="611" t="s">
        <v>161</v>
      </c>
      <c r="R508" s="613" t="s">
        <v>335</v>
      </c>
      <c r="S508" s="651" t="str">
        <f>LEFT(Table1[[#This Row],[SECTOR]],3)</f>
        <v>NAP</v>
      </c>
      <c r="T508" s="651" t="str">
        <f>RIGHT(Table1[[#This Row],[SECTOR]],3)</f>
        <v>SSH</v>
      </c>
      <c r="U508" s="651" t="str">
        <f t="shared" si="34"/>
        <v>NAP</v>
      </c>
      <c r="V508" s="651">
        <f>WEEKDAY(Table1[[#This Row],[FLIGHT_DATE]],2)</f>
        <v>5</v>
      </c>
      <c r="W508" s="651">
        <f>Table1[[#This Row],[FLIGHT_DATE]]-Table1[[#This Row],[DATE_BOOKED]]</f>
        <v>79.5</v>
      </c>
    </row>
    <row r="509" spans="1:23" x14ac:dyDescent="0.35">
      <c r="A509" s="650">
        <v>45692.5</v>
      </c>
      <c r="B509" s="651" t="s">
        <v>387</v>
      </c>
      <c r="C509" s="198" t="s">
        <v>333</v>
      </c>
      <c r="D509" s="198"/>
      <c r="E509" s="651" t="s">
        <v>510</v>
      </c>
      <c r="F509" s="651" t="s">
        <v>56</v>
      </c>
      <c r="G509" s="651" t="s">
        <v>10</v>
      </c>
      <c r="H509" s="2222" t="s">
        <v>447</v>
      </c>
      <c r="I509" s="652" t="s">
        <v>28</v>
      </c>
      <c r="J509" s="650">
        <v>45772</v>
      </c>
      <c r="K509" s="653">
        <v>1</v>
      </c>
      <c r="L509" s="654">
        <v>1</v>
      </c>
      <c r="M509" s="655">
        <v>164.99</v>
      </c>
      <c r="N509" s="656">
        <v>20.25</v>
      </c>
      <c r="O509" s="656">
        <v>53</v>
      </c>
      <c r="P509" s="657">
        <f>SUM(Table1[[#This Row],[BASE_FARE]:[SURCHARGES]])*Table1[[#This Row],[SEATS_BOOKED]]</f>
        <v>238.24</v>
      </c>
      <c r="Q509" s="611" t="s">
        <v>161</v>
      </c>
      <c r="R509" s="613" t="s">
        <v>335</v>
      </c>
      <c r="S509" s="651" t="str">
        <f>LEFT(Table1[[#This Row],[SECTOR]],3)</f>
        <v>NAP</v>
      </c>
      <c r="T509" s="651" t="str">
        <f>RIGHT(Table1[[#This Row],[SECTOR]],3)</f>
        <v>SSH</v>
      </c>
      <c r="U509" s="651" t="str">
        <f t="shared" si="34"/>
        <v>NAP</v>
      </c>
      <c r="V509" s="651">
        <f>WEEKDAY(Table1[[#This Row],[FLIGHT_DATE]],2)</f>
        <v>5</v>
      </c>
      <c r="W509" s="651">
        <f>Table1[[#This Row],[FLIGHT_DATE]]-Table1[[#This Row],[DATE_BOOKED]]</f>
        <v>79.5</v>
      </c>
    </row>
    <row r="510" spans="1:23" x14ac:dyDescent="0.35">
      <c r="A510" s="650">
        <v>45692.5</v>
      </c>
      <c r="B510" s="651" t="s">
        <v>387</v>
      </c>
      <c r="C510" s="198" t="s">
        <v>333</v>
      </c>
      <c r="D510" s="198"/>
      <c r="E510" s="651" t="s">
        <v>510</v>
      </c>
      <c r="F510" s="651" t="s">
        <v>56</v>
      </c>
      <c r="G510" s="651" t="s">
        <v>10</v>
      </c>
      <c r="H510" s="2222" t="s">
        <v>447</v>
      </c>
      <c r="I510" s="652" t="s">
        <v>28</v>
      </c>
      <c r="J510" s="650">
        <v>45772</v>
      </c>
      <c r="K510" s="653">
        <v>1</v>
      </c>
      <c r="L510" s="654">
        <v>1</v>
      </c>
      <c r="M510" s="655">
        <v>219.99</v>
      </c>
      <c r="N510" s="656">
        <v>24.840000000000003</v>
      </c>
      <c r="O510" s="656">
        <v>53</v>
      </c>
      <c r="P510" s="657">
        <f>SUM(Table1[[#This Row],[BASE_FARE]:[SURCHARGES]])*Table1[[#This Row],[SEATS_BOOKED]]</f>
        <v>297.83000000000004</v>
      </c>
      <c r="Q510" s="611" t="s">
        <v>161</v>
      </c>
      <c r="R510" s="613" t="s">
        <v>335</v>
      </c>
      <c r="S510" s="651" t="str">
        <f>LEFT(Table1[[#This Row],[SECTOR]],3)</f>
        <v>NAP</v>
      </c>
      <c r="T510" s="651" t="str">
        <f>RIGHT(Table1[[#This Row],[SECTOR]],3)</f>
        <v>SSH</v>
      </c>
      <c r="U510" s="651" t="str">
        <f t="shared" si="34"/>
        <v>NAP</v>
      </c>
      <c r="V510" s="651">
        <f>WEEKDAY(Table1[[#This Row],[FLIGHT_DATE]],2)</f>
        <v>5</v>
      </c>
      <c r="W510" s="651">
        <f>Table1[[#This Row],[FLIGHT_DATE]]-Table1[[#This Row],[DATE_BOOKED]]</f>
        <v>79.5</v>
      </c>
    </row>
    <row r="511" spans="1:23" x14ac:dyDescent="0.35">
      <c r="A511" s="650">
        <v>45692.5</v>
      </c>
      <c r="B511" s="651" t="s">
        <v>387</v>
      </c>
      <c r="C511" s="198" t="s">
        <v>333</v>
      </c>
      <c r="D511" s="198"/>
      <c r="E511" s="651" t="s">
        <v>510</v>
      </c>
      <c r="F511" s="651" t="s">
        <v>56</v>
      </c>
      <c r="G511" s="651" t="s">
        <v>10</v>
      </c>
      <c r="H511" s="2222" t="s">
        <v>447</v>
      </c>
      <c r="I511" s="652" t="s">
        <v>28</v>
      </c>
      <c r="J511" s="650">
        <v>45772</v>
      </c>
      <c r="K511" s="653">
        <v>1</v>
      </c>
      <c r="L511" s="654">
        <v>1</v>
      </c>
      <c r="M511" s="655">
        <v>219.99</v>
      </c>
      <c r="N511" s="656">
        <v>24.840000000000003</v>
      </c>
      <c r="O511" s="656">
        <v>53</v>
      </c>
      <c r="P511" s="657">
        <f>SUM(Table1[[#This Row],[BASE_FARE]:[SURCHARGES]])*Table1[[#This Row],[SEATS_BOOKED]]</f>
        <v>297.83000000000004</v>
      </c>
      <c r="Q511" s="611" t="s">
        <v>161</v>
      </c>
      <c r="R511" s="613" t="s">
        <v>335</v>
      </c>
      <c r="S511" s="651" t="str">
        <f>LEFT(Table1[[#This Row],[SECTOR]],3)</f>
        <v>NAP</v>
      </c>
      <c r="T511" s="651" t="str">
        <f>RIGHT(Table1[[#This Row],[SECTOR]],3)</f>
        <v>SSH</v>
      </c>
      <c r="U511" s="651" t="str">
        <f t="shared" si="34"/>
        <v>NAP</v>
      </c>
      <c r="V511" s="651">
        <f>WEEKDAY(Table1[[#This Row],[FLIGHT_DATE]],2)</f>
        <v>5</v>
      </c>
      <c r="W511" s="651">
        <f>Table1[[#This Row],[FLIGHT_DATE]]-Table1[[#This Row],[DATE_BOOKED]]</f>
        <v>79.5</v>
      </c>
    </row>
    <row r="512" spans="1:23" x14ac:dyDescent="0.35">
      <c r="A512" s="658">
        <v>45693</v>
      </c>
      <c r="B512" s="659" t="s">
        <v>98</v>
      </c>
      <c r="C512" s="198" t="s">
        <v>160</v>
      </c>
      <c r="D512" s="198"/>
      <c r="E512" s="659"/>
      <c r="F512" s="659" t="s">
        <v>54</v>
      </c>
      <c r="G512" s="659" t="s">
        <v>10</v>
      </c>
      <c r="H512" s="2969" t="s">
        <v>1203</v>
      </c>
      <c r="I512" s="660" t="s">
        <v>28</v>
      </c>
      <c r="J512" s="658">
        <v>45880</v>
      </c>
      <c r="K512" s="661">
        <v>4</v>
      </c>
      <c r="L512" s="662">
        <v>4</v>
      </c>
      <c r="M512" s="663">
        <v>225</v>
      </c>
      <c r="N512" s="664">
        <v>0</v>
      </c>
      <c r="O512" s="664">
        <v>0</v>
      </c>
      <c r="P512" s="665">
        <f>SUM(Table1[[#This Row],[BASE_FARE]:[SURCHARGES]])*Table1[[#This Row],[SEATS_BOOKED]]</f>
        <v>900</v>
      </c>
      <c r="Q512" s="659" t="s">
        <v>161</v>
      </c>
      <c r="R512" s="1331" t="s">
        <v>384</v>
      </c>
      <c r="S512" s="659" t="str">
        <f>LEFT(Table1[[#This Row],[SECTOR]],3)</f>
        <v>NAP</v>
      </c>
      <c r="T512" s="659" t="str">
        <f>RIGHT(Table1[[#This Row],[SECTOR]],3)</f>
        <v>SSH</v>
      </c>
      <c r="U512" s="659" t="str">
        <f t="shared" si="34"/>
        <v>NAP</v>
      </c>
      <c r="V512" s="659">
        <f>WEEKDAY(Table1[[#This Row],[FLIGHT_DATE]],2)</f>
        <v>1</v>
      </c>
      <c r="W512" s="659">
        <f>Table1[[#This Row],[FLIGHT_DATE]]-Table1[[#This Row],[DATE_BOOKED]]</f>
        <v>187</v>
      </c>
    </row>
    <row r="513" spans="1:23" x14ac:dyDescent="0.35">
      <c r="A513" s="658">
        <v>45693</v>
      </c>
      <c r="B513" s="659" t="s">
        <v>98</v>
      </c>
      <c r="C513" s="198" t="s">
        <v>160</v>
      </c>
      <c r="D513" s="198"/>
      <c r="E513" s="659"/>
      <c r="F513" s="659" t="s">
        <v>54</v>
      </c>
      <c r="G513" s="659" t="s">
        <v>11</v>
      </c>
      <c r="H513" s="2969" t="s">
        <v>1202</v>
      </c>
      <c r="I513" s="660" t="s">
        <v>29</v>
      </c>
      <c r="J513" s="658">
        <v>45894</v>
      </c>
      <c r="K513" s="661">
        <v>4</v>
      </c>
      <c r="L513" s="662">
        <v>4</v>
      </c>
      <c r="M513" s="663">
        <v>225</v>
      </c>
      <c r="N513" s="664">
        <v>0</v>
      </c>
      <c r="O513" s="664">
        <v>0</v>
      </c>
      <c r="P513" s="665">
        <f>SUM(Table1[[#This Row],[BASE_FARE]:[SURCHARGES]])*Table1[[#This Row],[SEATS_BOOKED]]</f>
        <v>900</v>
      </c>
      <c r="Q513" s="659" t="s">
        <v>161</v>
      </c>
      <c r="R513" s="1331" t="s">
        <v>384</v>
      </c>
      <c r="S513" s="659" t="str">
        <f>LEFT(Table1[[#This Row],[SECTOR]],3)</f>
        <v>SSH</v>
      </c>
      <c r="T513" s="659" t="str">
        <f>RIGHT(Table1[[#This Row],[SECTOR]],3)</f>
        <v>NAP</v>
      </c>
      <c r="U513" s="659" t="str">
        <f t="shared" si="34"/>
        <v>NAP</v>
      </c>
      <c r="V513" s="659">
        <f>WEEKDAY(Table1[[#This Row],[FLIGHT_DATE]],2)</f>
        <v>1</v>
      </c>
      <c r="W513" s="659">
        <f>Table1[[#This Row],[FLIGHT_DATE]]-Table1[[#This Row],[DATE_BOOKED]]</f>
        <v>201</v>
      </c>
    </row>
    <row r="514" spans="1:23" x14ac:dyDescent="0.35">
      <c r="A514" s="666">
        <v>45693</v>
      </c>
      <c r="B514" s="667" t="s">
        <v>385</v>
      </c>
      <c r="C514" s="198" t="s">
        <v>333</v>
      </c>
      <c r="D514" s="198"/>
      <c r="E514" s="667" t="s">
        <v>511</v>
      </c>
      <c r="F514" s="667" t="s">
        <v>56</v>
      </c>
      <c r="G514" s="667" t="s">
        <v>10</v>
      </c>
      <c r="H514" s="2222" t="s">
        <v>195</v>
      </c>
      <c r="I514" s="668" t="s">
        <v>126</v>
      </c>
      <c r="J514" s="666">
        <v>45780</v>
      </c>
      <c r="K514" s="669">
        <v>2</v>
      </c>
      <c r="L514" s="670">
        <v>2</v>
      </c>
      <c r="M514" s="671">
        <v>315</v>
      </c>
      <c r="N514" s="672">
        <v>0</v>
      </c>
      <c r="O514" s="672">
        <v>0</v>
      </c>
      <c r="P514" s="673">
        <f>SUM(Table1[[#This Row],[BASE_FARE]:[SURCHARGES]])*Table1[[#This Row],[SEATS_BOOKED]]</f>
        <v>630</v>
      </c>
      <c r="Q514" s="667" t="s">
        <v>161</v>
      </c>
      <c r="R514" s="669" t="s">
        <v>335</v>
      </c>
      <c r="S514" s="667" t="str">
        <f>LEFT(Table1[[#This Row],[SECTOR]],3)</f>
        <v>SSH</v>
      </c>
      <c r="T514" s="667" t="str">
        <f>RIGHT(Table1[[#This Row],[SECTOR]],3)</f>
        <v>VRN</v>
      </c>
      <c r="U514" s="667" t="str">
        <f t="shared" si="34"/>
        <v>VRN</v>
      </c>
      <c r="V514" s="667">
        <f>WEEKDAY(Table1[[#This Row],[FLIGHT_DATE]],2)</f>
        <v>6</v>
      </c>
      <c r="W514" s="667">
        <f>Table1[[#This Row],[FLIGHT_DATE]]-Table1[[#This Row],[DATE_BOOKED]]</f>
        <v>87</v>
      </c>
    </row>
    <row r="515" spans="1:23" x14ac:dyDescent="0.35">
      <c r="A515" s="674">
        <v>45693</v>
      </c>
      <c r="B515" s="675" t="s">
        <v>385</v>
      </c>
      <c r="C515" s="198" t="s">
        <v>333</v>
      </c>
      <c r="D515" s="198"/>
      <c r="E515" s="675" t="s">
        <v>512</v>
      </c>
      <c r="F515" s="675" t="s">
        <v>56</v>
      </c>
      <c r="G515" s="675" t="s">
        <v>10</v>
      </c>
      <c r="H515" s="2222" t="s">
        <v>193</v>
      </c>
      <c r="I515" s="676" t="s">
        <v>29</v>
      </c>
      <c r="J515" s="674">
        <v>45781</v>
      </c>
      <c r="K515" s="677">
        <v>2</v>
      </c>
      <c r="L515" s="678">
        <v>2</v>
      </c>
      <c r="M515" s="679">
        <v>200</v>
      </c>
      <c r="N515" s="680">
        <v>0</v>
      </c>
      <c r="O515" s="680">
        <v>0</v>
      </c>
      <c r="P515" s="681">
        <f>SUM(Table1[[#This Row],[BASE_FARE]:[SURCHARGES]])*Table1[[#This Row],[SEATS_BOOKED]]</f>
        <v>400</v>
      </c>
      <c r="Q515" s="675" t="s">
        <v>161</v>
      </c>
      <c r="R515" s="677" t="s">
        <v>335</v>
      </c>
      <c r="S515" s="675" t="str">
        <f>LEFT(Table1[[#This Row],[SECTOR]],3)</f>
        <v>SSH</v>
      </c>
      <c r="T515" s="675" t="str">
        <f>RIGHT(Table1[[#This Row],[SECTOR]],3)</f>
        <v>NAP</v>
      </c>
      <c r="U515" s="675" t="str">
        <f t="shared" si="34"/>
        <v>NAP</v>
      </c>
      <c r="V515" s="675">
        <f>WEEKDAY(Table1[[#This Row],[FLIGHT_DATE]],2)</f>
        <v>7</v>
      </c>
      <c r="W515" s="675">
        <f>Table1[[#This Row],[FLIGHT_DATE]]-Table1[[#This Row],[DATE_BOOKED]]</f>
        <v>88</v>
      </c>
    </row>
    <row r="516" spans="1:23" x14ac:dyDescent="0.35">
      <c r="A516" s="682">
        <v>45693</v>
      </c>
      <c r="B516" s="2486" t="s">
        <v>1010</v>
      </c>
      <c r="C516" s="198" t="s">
        <v>160</v>
      </c>
      <c r="D516" s="198"/>
      <c r="E516" s="683"/>
      <c r="F516" s="683" t="s">
        <v>54</v>
      </c>
      <c r="G516" s="683" t="s">
        <v>10</v>
      </c>
      <c r="H516" s="2222" t="s">
        <v>922</v>
      </c>
      <c r="I516" s="684" t="s">
        <v>130</v>
      </c>
      <c r="J516" s="682">
        <v>45864</v>
      </c>
      <c r="K516" s="685">
        <v>30</v>
      </c>
      <c r="L516" s="686">
        <v>30</v>
      </c>
      <c r="M516" s="687">
        <v>230</v>
      </c>
      <c r="N516" s="688">
        <v>0</v>
      </c>
      <c r="O516" s="688">
        <v>0</v>
      </c>
      <c r="P516" s="689">
        <f>SUM(Table1[[#This Row],[BASE_FARE]:[SURCHARGES]])*Table1[[#This Row],[SEATS_BOOKED]]</f>
        <v>6900</v>
      </c>
      <c r="Q516" s="675" t="s">
        <v>161</v>
      </c>
      <c r="R516" s="1044" t="s">
        <v>384</v>
      </c>
      <c r="S516" s="683" t="str">
        <f>LEFT(Table1[[#This Row],[SECTOR]],3)</f>
        <v>VRN</v>
      </c>
      <c r="T516" s="683" t="str">
        <f>RIGHT(Table1[[#This Row],[SECTOR]],3)</f>
        <v>SSH</v>
      </c>
      <c r="U516" s="683" t="str">
        <f t="shared" si="34"/>
        <v>VRN</v>
      </c>
      <c r="V516" s="683">
        <f>WEEKDAY(Table1[[#This Row],[FLIGHT_DATE]],2)</f>
        <v>6</v>
      </c>
      <c r="W516" s="683">
        <f>Table1[[#This Row],[FLIGHT_DATE]]-Table1[[#This Row],[DATE_BOOKED]]</f>
        <v>171</v>
      </c>
    </row>
    <row r="517" spans="1:23" x14ac:dyDescent="0.35">
      <c r="A517" s="682">
        <v>45693</v>
      </c>
      <c r="B517" s="2486" t="s">
        <v>1010</v>
      </c>
      <c r="C517" s="198" t="s">
        <v>160</v>
      </c>
      <c r="D517" s="198"/>
      <c r="E517" s="683"/>
      <c r="F517" s="683" t="s">
        <v>54</v>
      </c>
      <c r="G517" s="683" t="s">
        <v>10</v>
      </c>
      <c r="H517" s="2222" t="s">
        <v>922</v>
      </c>
      <c r="I517" s="684" t="s">
        <v>130</v>
      </c>
      <c r="J517" s="682">
        <v>45871</v>
      </c>
      <c r="K517" s="685">
        <v>40</v>
      </c>
      <c r="L517" s="686">
        <v>40</v>
      </c>
      <c r="M517" s="687">
        <v>260</v>
      </c>
      <c r="N517" s="688">
        <v>0</v>
      </c>
      <c r="O517" s="688">
        <v>0</v>
      </c>
      <c r="P517" s="689">
        <f>SUM(Table1[[#This Row],[BASE_FARE]:[SURCHARGES]])*Table1[[#This Row],[SEATS_BOOKED]]</f>
        <v>10400</v>
      </c>
      <c r="Q517" s="675" t="s">
        <v>161</v>
      </c>
      <c r="R517" s="1044" t="s">
        <v>384</v>
      </c>
      <c r="S517" s="683" t="str">
        <f>LEFT(Table1[[#This Row],[SECTOR]],3)</f>
        <v>VRN</v>
      </c>
      <c r="T517" s="683" t="str">
        <f>RIGHT(Table1[[#This Row],[SECTOR]],3)</f>
        <v>SSH</v>
      </c>
      <c r="U517" s="683" t="str">
        <f t="shared" si="34"/>
        <v>VRN</v>
      </c>
      <c r="V517" s="683">
        <f>WEEKDAY(Table1[[#This Row],[FLIGHT_DATE]],2)</f>
        <v>6</v>
      </c>
      <c r="W517" s="683">
        <f>Table1[[#This Row],[FLIGHT_DATE]]-Table1[[#This Row],[DATE_BOOKED]]</f>
        <v>178</v>
      </c>
    </row>
    <row r="518" spans="1:23" x14ac:dyDescent="0.35">
      <c r="A518" s="682">
        <v>45693</v>
      </c>
      <c r="B518" s="2486" t="s">
        <v>1010</v>
      </c>
      <c r="C518" s="198" t="s">
        <v>160</v>
      </c>
      <c r="D518" s="198"/>
      <c r="E518" s="683"/>
      <c r="F518" s="683" t="s">
        <v>54</v>
      </c>
      <c r="G518" s="683" t="s">
        <v>10</v>
      </c>
      <c r="H518" s="2222" t="s">
        <v>922</v>
      </c>
      <c r="I518" s="684" t="s">
        <v>130</v>
      </c>
      <c r="J518" s="682">
        <v>45878</v>
      </c>
      <c r="K518" s="685">
        <v>40</v>
      </c>
      <c r="L518" s="686">
        <v>40</v>
      </c>
      <c r="M518" s="687">
        <v>260</v>
      </c>
      <c r="N518" s="688">
        <v>0</v>
      </c>
      <c r="O518" s="688">
        <v>0</v>
      </c>
      <c r="P518" s="689">
        <f>SUM(Table1[[#This Row],[BASE_FARE]:[SURCHARGES]])*Table1[[#This Row],[SEATS_BOOKED]]</f>
        <v>10400</v>
      </c>
      <c r="Q518" s="675" t="s">
        <v>161</v>
      </c>
      <c r="R518" s="1044" t="s">
        <v>384</v>
      </c>
      <c r="S518" s="683" t="str">
        <f>LEFT(Table1[[#This Row],[SECTOR]],3)</f>
        <v>VRN</v>
      </c>
      <c r="T518" s="683" t="str">
        <f>RIGHT(Table1[[#This Row],[SECTOR]],3)</f>
        <v>SSH</v>
      </c>
      <c r="U518" s="683" t="str">
        <f t="shared" si="34"/>
        <v>VRN</v>
      </c>
      <c r="V518" s="683">
        <f>WEEKDAY(Table1[[#This Row],[FLIGHT_DATE]],2)</f>
        <v>6</v>
      </c>
      <c r="W518" s="683">
        <f>Table1[[#This Row],[FLIGHT_DATE]]-Table1[[#This Row],[DATE_BOOKED]]</f>
        <v>185</v>
      </c>
    </row>
    <row r="519" spans="1:23" x14ac:dyDescent="0.35">
      <c r="A519" s="682">
        <v>45693</v>
      </c>
      <c r="B519" s="683" t="s">
        <v>499</v>
      </c>
      <c r="C519" s="198" t="s">
        <v>160</v>
      </c>
      <c r="D519" s="198"/>
      <c r="E519" s="683"/>
      <c r="F519" s="683" t="s">
        <v>54</v>
      </c>
      <c r="G519" s="683" t="s">
        <v>10</v>
      </c>
      <c r="H519" s="2222" t="s">
        <v>922</v>
      </c>
      <c r="I519" s="684" t="s">
        <v>130</v>
      </c>
      <c r="J519" s="682">
        <v>45885</v>
      </c>
      <c r="K519" s="685">
        <v>0</v>
      </c>
      <c r="L519" s="686">
        <v>0</v>
      </c>
      <c r="M519" s="687">
        <v>260</v>
      </c>
      <c r="N519" s="688">
        <v>0</v>
      </c>
      <c r="O519" s="688">
        <v>0</v>
      </c>
      <c r="P519" s="689">
        <f>SUM(Table1[[#This Row],[BASE_FARE]:[SURCHARGES]])*Table1[[#This Row],[SEATS_BOOKED]]</f>
        <v>0</v>
      </c>
      <c r="Q519" s="675" t="s">
        <v>161</v>
      </c>
      <c r="R519" s="1044" t="s">
        <v>384</v>
      </c>
      <c r="S519" s="683" t="str">
        <f>LEFT(Table1[[#This Row],[SECTOR]],3)</f>
        <v>VRN</v>
      </c>
      <c r="T519" s="683" t="str">
        <f>RIGHT(Table1[[#This Row],[SECTOR]],3)</f>
        <v>SSH</v>
      </c>
      <c r="U519" s="683" t="str">
        <f t="shared" si="34"/>
        <v>VRN</v>
      </c>
      <c r="V519" s="683">
        <f>WEEKDAY(Table1[[#This Row],[FLIGHT_DATE]],2)</f>
        <v>6</v>
      </c>
      <c r="W519" s="683">
        <f>Table1[[#This Row],[FLIGHT_DATE]]-Table1[[#This Row],[DATE_BOOKED]]</f>
        <v>192</v>
      </c>
    </row>
    <row r="520" spans="1:23" x14ac:dyDescent="0.35">
      <c r="A520" s="682">
        <v>45693</v>
      </c>
      <c r="B520" s="683" t="s">
        <v>499</v>
      </c>
      <c r="C520" s="198" t="s">
        <v>160</v>
      </c>
      <c r="D520" s="198"/>
      <c r="E520" s="683"/>
      <c r="F520" s="683" t="s">
        <v>54</v>
      </c>
      <c r="G520" s="683" t="s">
        <v>10</v>
      </c>
      <c r="H520" s="2222" t="s">
        <v>922</v>
      </c>
      <c r="I520" s="684" t="s">
        <v>130</v>
      </c>
      <c r="J520" s="682">
        <v>45892</v>
      </c>
      <c r="K520" s="685">
        <v>0</v>
      </c>
      <c r="L520" s="686">
        <v>0</v>
      </c>
      <c r="M520" s="687">
        <v>260</v>
      </c>
      <c r="N520" s="688">
        <v>0</v>
      </c>
      <c r="O520" s="688">
        <v>0</v>
      </c>
      <c r="P520" s="689">
        <f>SUM(Table1[[#This Row],[BASE_FARE]:[SURCHARGES]])*Table1[[#This Row],[SEATS_BOOKED]]</f>
        <v>0</v>
      </c>
      <c r="Q520" s="675" t="s">
        <v>161</v>
      </c>
      <c r="R520" s="1044" t="s">
        <v>384</v>
      </c>
      <c r="S520" s="683" t="str">
        <f>LEFT(Table1[[#This Row],[SECTOR]],3)</f>
        <v>VRN</v>
      </c>
      <c r="T520" s="683" t="str">
        <f>RIGHT(Table1[[#This Row],[SECTOR]],3)</f>
        <v>SSH</v>
      </c>
      <c r="U520" s="683" t="str">
        <f t="shared" si="34"/>
        <v>VRN</v>
      </c>
      <c r="V520" s="683">
        <f>WEEKDAY(Table1[[#This Row],[FLIGHT_DATE]],2)</f>
        <v>6</v>
      </c>
      <c r="W520" s="683">
        <f>Table1[[#This Row],[FLIGHT_DATE]]-Table1[[#This Row],[DATE_BOOKED]]</f>
        <v>199</v>
      </c>
    </row>
    <row r="521" spans="1:23" x14ac:dyDescent="0.35">
      <c r="A521" s="682">
        <v>45693</v>
      </c>
      <c r="B521" s="683" t="s">
        <v>499</v>
      </c>
      <c r="C521" s="198" t="s">
        <v>160</v>
      </c>
      <c r="D521" s="198"/>
      <c r="E521" s="683"/>
      <c r="F521" s="683" t="s">
        <v>54</v>
      </c>
      <c r="G521" s="683" t="s">
        <v>10</v>
      </c>
      <c r="H521" s="2222" t="s">
        <v>922</v>
      </c>
      <c r="I521" s="684" t="s">
        <v>130</v>
      </c>
      <c r="J521" s="682">
        <v>45899</v>
      </c>
      <c r="K521" s="685">
        <v>0</v>
      </c>
      <c r="L521" s="686">
        <v>0</v>
      </c>
      <c r="M521" s="687">
        <v>260</v>
      </c>
      <c r="N521" s="688">
        <v>0</v>
      </c>
      <c r="O521" s="688">
        <v>0</v>
      </c>
      <c r="P521" s="689">
        <f>SUM(Table1[[#This Row],[BASE_FARE]:[SURCHARGES]])*Table1[[#This Row],[SEATS_BOOKED]]</f>
        <v>0</v>
      </c>
      <c r="Q521" s="675" t="s">
        <v>161</v>
      </c>
      <c r="R521" s="1044" t="s">
        <v>384</v>
      </c>
      <c r="S521" s="683" t="str">
        <f>LEFT(Table1[[#This Row],[SECTOR]],3)</f>
        <v>VRN</v>
      </c>
      <c r="T521" s="683" t="str">
        <f>RIGHT(Table1[[#This Row],[SECTOR]],3)</f>
        <v>SSH</v>
      </c>
      <c r="U521" s="683" t="str">
        <f t="shared" si="34"/>
        <v>VRN</v>
      </c>
      <c r="V521" s="683">
        <f>WEEKDAY(Table1[[#This Row],[FLIGHT_DATE]],2)</f>
        <v>6</v>
      </c>
      <c r="W521" s="683">
        <f>Table1[[#This Row],[FLIGHT_DATE]]-Table1[[#This Row],[DATE_BOOKED]]</f>
        <v>206</v>
      </c>
    </row>
    <row r="522" spans="1:23" x14ac:dyDescent="0.35">
      <c r="A522" s="682">
        <v>45693</v>
      </c>
      <c r="B522" s="2486" t="s">
        <v>1010</v>
      </c>
      <c r="C522" s="198" t="s">
        <v>160</v>
      </c>
      <c r="D522" s="198"/>
      <c r="E522" s="683"/>
      <c r="F522" s="683" t="s">
        <v>54</v>
      </c>
      <c r="G522" s="683" t="s">
        <v>11</v>
      </c>
      <c r="H522" s="2222" t="s">
        <v>921</v>
      </c>
      <c r="I522" s="684" t="s">
        <v>126</v>
      </c>
      <c r="J522" s="682">
        <v>45871</v>
      </c>
      <c r="K522" s="685">
        <v>30</v>
      </c>
      <c r="L522" s="686">
        <v>30</v>
      </c>
      <c r="M522" s="687">
        <v>230</v>
      </c>
      <c r="N522" s="688">
        <v>0</v>
      </c>
      <c r="O522" s="688">
        <v>0</v>
      </c>
      <c r="P522" s="689">
        <f>SUM(Table1[[#This Row],[BASE_FARE]:[SURCHARGES]])*Table1[[#This Row],[SEATS_BOOKED]]</f>
        <v>6900</v>
      </c>
      <c r="Q522" s="675" t="s">
        <v>161</v>
      </c>
      <c r="R522" s="1044" t="s">
        <v>384</v>
      </c>
      <c r="S522" s="683" t="str">
        <f>LEFT(Table1[[#This Row],[SECTOR]],3)</f>
        <v>SSH</v>
      </c>
      <c r="T522" s="683" t="str">
        <f>RIGHT(Table1[[#This Row],[SECTOR]],3)</f>
        <v>VRN</v>
      </c>
      <c r="U522" s="683" t="str">
        <f t="shared" si="34"/>
        <v>VRN</v>
      </c>
      <c r="V522" s="683">
        <f>WEEKDAY(Table1[[#This Row],[FLIGHT_DATE]],2)</f>
        <v>6</v>
      </c>
      <c r="W522" s="683">
        <f>Table1[[#This Row],[FLIGHT_DATE]]-Table1[[#This Row],[DATE_BOOKED]]</f>
        <v>178</v>
      </c>
    </row>
    <row r="523" spans="1:23" x14ac:dyDescent="0.35">
      <c r="A523" s="682">
        <v>45693</v>
      </c>
      <c r="B523" s="2486" t="s">
        <v>1010</v>
      </c>
      <c r="C523" s="198" t="s">
        <v>160</v>
      </c>
      <c r="D523" s="198"/>
      <c r="E523" s="683"/>
      <c r="F523" s="683" t="s">
        <v>54</v>
      </c>
      <c r="G523" s="683" t="s">
        <v>11</v>
      </c>
      <c r="H523" s="2222" t="s">
        <v>921</v>
      </c>
      <c r="I523" s="684" t="s">
        <v>126</v>
      </c>
      <c r="J523" s="682">
        <v>45878</v>
      </c>
      <c r="K523" s="685">
        <v>40</v>
      </c>
      <c r="L523" s="686">
        <v>40</v>
      </c>
      <c r="M523" s="687">
        <v>260</v>
      </c>
      <c r="N523" s="688">
        <v>0</v>
      </c>
      <c r="O523" s="688">
        <v>0</v>
      </c>
      <c r="P523" s="689">
        <f>SUM(Table1[[#This Row],[BASE_FARE]:[SURCHARGES]])*Table1[[#This Row],[SEATS_BOOKED]]</f>
        <v>10400</v>
      </c>
      <c r="Q523" s="675" t="s">
        <v>161</v>
      </c>
      <c r="R523" s="1044" t="s">
        <v>384</v>
      </c>
      <c r="S523" s="683" t="str">
        <f>LEFT(Table1[[#This Row],[SECTOR]],3)</f>
        <v>SSH</v>
      </c>
      <c r="T523" s="683" t="str">
        <f>RIGHT(Table1[[#This Row],[SECTOR]],3)</f>
        <v>VRN</v>
      </c>
      <c r="U523" s="683" t="str">
        <f t="shared" si="34"/>
        <v>VRN</v>
      </c>
      <c r="V523" s="683">
        <f>WEEKDAY(Table1[[#This Row],[FLIGHT_DATE]],2)</f>
        <v>6</v>
      </c>
      <c r="W523" s="683">
        <f>Table1[[#This Row],[FLIGHT_DATE]]-Table1[[#This Row],[DATE_BOOKED]]</f>
        <v>185</v>
      </c>
    </row>
    <row r="524" spans="1:23" x14ac:dyDescent="0.35">
      <c r="A524" s="682">
        <v>45693</v>
      </c>
      <c r="B524" s="2486" t="s">
        <v>1010</v>
      </c>
      <c r="C524" s="198" t="s">
        <v>160</v>
      </c>
      <c r="D524" s="198"/>
      <c r="E524" s="683"/>
      <c r="F524" s="683" t="s">
        <v>54</v>
      </c>
      <c r="G524" s="683" t="s">
        <v>11</v>
      </c>
      <c r="H524" s="2222" t="s">
        <v>921</v>
      </c>
      <c r="I524" s="684" t="s">
        <v>126</v>
      </c>
      <c r="J524" s="682">
        <v>45885</v>
      </c>
      <c r="K524" s="685">
        <v>40</v>
      </c>
      <c r="L524" s="686">
        <v>40</v>
      </c>
      <c r="M524" s="687">
        <v>260</v>
      </c>
      <c r="N524" s="688">
        <v>0</v>
      </c>
      <c r="O524" s="688">
        <v>0</v>
      </c>
      <c r="P524" s="689">
        <f>SUM(Table1[[#This Row],[BASE_FARE]:[SURCHARGES]])*Table1[[#This Row],[SEATS_BOOKED]]</f>
        <v>10400</v>
      </c>
      <c r="Q524" s="675" t="s">
        <v>161</v>
      </c>
      <c r="R524" s="1044" t="s">
        <v>384</v>
      </c>
      <c r="S524" s="683" t="str">
        <f>LEFT(Table1[[#This Row],[SECTOR]],3)</f>
        <v>SSH</v>
      </c>
      <c r="T524" s="683" t="str">
        <f>RIGHT(Table1[[#This Row],[SECTOR]],3)</f>
        <v>VRN</v>
      </c>
      <c r="U524" s="683" t="str">
        <f t="shared" si="34"/>
        <v>VRN</v>
      </c>
      <c r="V524" s="683">
        <f>WEEKDAY(Table1[[#This Row],[FLIGHT_DATE]],2)</f>
        <v>6</v>
      </c>
      <c r="W524" s="683">
        <f>Table1[[#This Row],[FLIGHT_DATE]]-Table1[[#This Row],[DATE_BOOKED]]</f>
        <v>192</v>
      </c>
    </row>
    <row r="525" spans="1:23" x14ac:dyDescent="0.35">
      <c r="A525" s="682">
        <v>45693</v>
      </c>
      <c r="B525" s="683" t="s">
        <v>499</v>
      </c>
      <c r="C525" s="198" t="s">
        <v>160</v>
      </c>
      <c r="D525" s="198"/>
      <c r="E525" s="683"/>
      <c r="F525" s="683" t="s">
        <v>54</v>
      </c>
      <c r="G525" s="683" t="s">
        <v>11</v>
      </c>
      <c r="H525" s="2222" t="s">
        <v>921</v>
      </c>
      <c r="I525" s="684" t="s">
        <v>126</v>
      </c>
      <c r="J525" s="682">
        <v>45892</v>
      </c>
      <c r="K525" s="685">
        <v>0</v>
      </c>
      <c r="L525" s="686">
        <v>0</v>
      </c>
      <c r="M525" s="687">
        <v>260</v>
      </c>
      <c r="N525" s="688">
        <v>0</v>
      </c>
      <c r="O525" s="688">
        <v>0</v>
      </c>
      <c r="P525" s="689">
        <f>SUM(Table1[[#This Row],[BASE_FARE]:[SURCHARGES]])*Table1[[#This Row],[SEATS_BOOKED]]</f>
        <v>0</v>
      </c>
      <c r="Q525" s="675" t="s">
        <v>161</v>
      </c>
      <c r="R525" s="1044" t="s">
        <v>384</v>
      </c>
      <c r="S525" s="683" t="str">
        <f>LEFT(Table1[[#This Row],[SECTOR]],3)</f>
        <v>SSH</v>
      </c>
      <c r="T525" s="683" t="str">
        <f>RIGHT(Table1[[#This Row],[SECTOR]],3)</f>
        <v>VRN</v>
      </c>
      <c r="U525" s="683" t="str">
        <f t="shared" si="34"/>
        <v>VRN</v>
      </c>
      <c r="V525" s="683">
        <f>WEEKDAY(Table1[[#This Row],[FLIGHT_DATE]],2)</f>
        <v>6</v>
      </c>
      <c r="W525" s="683">
        <f>Table1[[#This Row],[FLIGHT_DATE]]-Table1[[#This Row],[DATE_BOOKED]]</f>
        <v>199</v>
      </c>
    </row>
    <row r="526" spans="1:23" x14ac:dyDescent="0.35">
      <c r="A526" s="682">
        <v>45693</v>
      </c>
      <c r="B526" s="683" t="s">
        <v>499</v>
      </c>
      <c r="C526" s="198" t="s">
        <v>160</v>
      </c>
      <c r="D526" s="198"/>
      <c r="E526" s="683"/>
      <c r="F526" s="683" t="s">
        <v>54</v>
      </c>
      <c r="G526" s="683" t="s">
        <v>11</v>
      </c>
      <c r="H526" s="2222" t="s">
        <v>921</v>
      </c>
      <c r="I526" s="684" t="s">
        <v>126</v>
      </c>
      <c r="J526" s="682">
        <v>45899</v>
      </c>
      <c r="K526" s="685">
        <v>0</v>
      </c>
      <c r="L526" s="686">
        <v>0</v>
      </c>
      <c r="M526" s="687">
        <v>260</v>
      </c>
      <c r="N526" s="688">
        <v>0</v>
      </c>
      <c r="O526" s="688">
        <v>0</v>
      </c>
      <c r="P526" s="689">
        <f>SUM(Table1[[#This Row],[BASE_FARE]:[SURCHARGES]])*Table1[[#This Row],[SEATS_BOOKED]]</f>
        <v>0</v>
      </c>
      <c r="Q526" s="675" t="s">
        <v>161</v>
      </c>
      <c r="R526" s="1044" t="s">
        <v>384</v>
      </c>
      <c r="S526" s="683" t="str">
        <f>LEFT(Table1[[#This Row],[SECTOR]],3)</f>
        <v>SSH</v>
      </c>
      <c r="T526" s="683" t="str">
        <f>RIGHT(Table1[[#This Row],[SECTOR]],3)</f>
        <v>VRN</v>
      </c>
      <c r="U526" s="683" t="str">
        <f t="shared" si="34"/>
        <v>VRN</v>
      </c>
      <c r="V526" s="683">
        <f>WEEKDAY(Table1[[#This Row],[FLIGHT_DATE]],2)</f>
        <v>6</v>
      </c>
      <c r="W526" s="683">
        <f>Table1[[#This Row],[FLIGHT_DATE]]-Table1[[#This Row],[DATE_BOOKED]]</f>
        <v>206</v>
      </c>
    </row>
    <row r="527" spans="1:23" x14ac:dyDescent="0.35">
      <c r="A527" s="682">
        <v>45693</v>
      </c>
      <c r="B527" s="683" t="s">
        <v>499</v>
      </c>
      <c r="C527" s="198" t="s">
        <v>160</v>
      </c>
      <c r="D527" s="198"/>
      <c r="E527" s="683"/>
      <c r="F527" s="683" t="s">
        <v>54</v>
      </c>
      <c r="G527" s="683" t="s">
        <v>11</v>
      </c>
      <c r="H527" s="2222" t="s">
        <v>921</v>
      </c>
      <c r="I527" s="684" t="s">
        <v>126</v>
      </c>
      <c r="J527" s="682">
        <v>45906</v>
      </c>
      <c r="K527" s="685">
        <v>0</v>
      </c>
      <c r="L527" s="686">
        <v>0</v>
      </c>
      <c r="M527" s="687">
        <v>260</v>
      </c>
      <c r="N527" s="688">
        <v>0</v>
      </c>
      <c r="O527" s="688">
        <v>0</v>
      </c>
      <c r="P527" s="689">
        <f>SUM(Table1[[#This Row],[BASE_FARE]:[SURCHARGES]])*Table1[[#This Row],[SEATS_BOOKED]]</f>
        <v>0</v>
      </c>
      <c r="Q527" s="675" t="s">
        <v>161</v>
      </c>
      <c r="R527" s="1044" t="s">
        <v>384</v>
      </c>
      <c r="S527" s="683" t="str">
        <f>LEFT(Table1[[#This Row],[SECTOR]],3)</f>
        <v>SSH</v>
      </c>
      <c r="T527" s="683" t="str">
        <f>RIGHT(Table1[[#This Row],[SECTOR]],3)</f>
        <v>VRN</v>
      </c>
      <c r="U527" s="683" t="str">
        <f t="shared" si="34"/>
        <v>VRN</v>
      </c>
      <c r="V527" s="683">
        <f>WEEKDAY(Table1[[#This Row],[FLIGHT_DATE]],2)</f>
        <v>6</v>
      </c>
      <c r="W527" s="683">
        <f>Table1[[#This Row],[FLIGHT_DATE]]-Table1[[#This Row],[DATE_BOOKED]]</f>
        <v>213</v>
      </c>
    </row>
    <row r="528" spans="1:23" x14ac:dyDescent="0.35">
      <c r="A528" s="690">
        <v>45692</v>
      </c>
      <c r="B528" s="691" t="s">
        <v>390</v>
      </c>
      <c r="C528" s="198" t="s">
        <v>333</v>
      </c>
      <c r="D528" s="198"/>
      <c r="E528" s="691" t="s">
        <v>513</v>
      </c>
      <c r="F528" s="691" t="s">
        <v>56</v>
      </c>
      <c r="G528" s="691" t="s">
        <v>10</v>
      </c>
      <c r="H528" s="2222" t="s">
        <v>88</v>
      </c>
      <c r="I528" s="692" t="s">
        <v>27</v>
      </c>
      <c r="J528" s="690">
        <v>45780</v>
      </c>
      <c r="K528" s="693">
        <v>1</v>
      </c>
      <c r="L528" s="694">
        <v>1</v>
      </c>
      <c r="M528" s="695">
        <v>280</v>
      </c>
      <c r="N528" s="418">
        <v>39.03</v>
      </c>
      <c r="O528" s="696">
        <v>40</v>
      </c>
      <c r="P528" s="697">
        <f>SUM(Table1[[#This Row],[BASE_FARE]:[SURCHARGES]])*Table1[[#This Row],[SEATS_BOOKED]]</f>
        <v>359.03</v>
      </c>
      <c r="Q528" s="691" t="s">
        <v>161</v>
      </c>
      <c r="R528" s="693" t="s">
        <v>335</v>
      </c>
      <c r="S528" s="691" t="str">
        <f>LEFT(Table1[[#This Row],[SECTOR]],3)</f>
        <v>SSH</v>
      </c>
      <c r="T528" s="691" t="str">
        <f>RIGHT(Table1[[#This Row],[SECTOR]],3)</f>
        <v>BRI</v>
      </c>
      <c r="U528" s="691" t="str">
        <f t="shared" si="34"/>
        <v>BRI</v>
      </c>
      <c r="V528" s="691">
        <f>WEEKDAY(Table1[[#This Row],[FLIGHT_DATE]],2)</f>
        <v>6</v>
      </c>
      <c r="W528" s="691">
        <f>Table1[[#This Row],[FLIGHT_DATE]]-Table1[[#This Row],[DATE_BOOKED]]</f>
        <v>88</v>
      </c>
    </row>
    <row r="529" spans="1:23" x14ac:dyDescent="0.35">
      <c r="A529" s="690">
        <v>45692</v>
      </c>
      <c r="B529" s="691" t="s">
        <v>390</v>
      </c>
      <c r="C529" s="198" t="s">
        <v>333</v>
      </c>
      <c r="D529" s="198"/>
      <c r="E529" s="691" t="s">
        <v>513</v>
      </c>
      <c r="F529" s="691" t="s">
        <v>56</v>
      </c>
      <c r="G529" s="691" t="s">
        <v>10</v>
      </c>
      <c r="H529" s="2222" t="s">
        <v>88</v>
      </c>
      <c r="I529" s="692" t="s">
        <v>27</v>
      </c>
      <c r="J529" s="690">
        <v>45780</v>
      </c>
      <c r="K529" s="693">
        <v>1</v>
      </c>
      <c r="L529" s="694">
        <v>1</v>
      </c>
      <c r="M529" s="695">
        <v>280</v>
      </c>
      <c r="N529" s="418">
        <v>39.03</v>
      </c>
      <c r="O529" s="696">
        <v>40</v>
      </c>
      <c r="P529" s="697">
        <f>SUM(Table1[[#This Row],[BASE_FARE]:[SURCHARGES]])*Table1[[#This Row],[SEATS_BOOKED]]</f>
        <v>359.03</v>
      </c>
      <c r="Q529" s="691" t="s">
        <v>161</v>
      </c>
      <c r="R529" s="693" t="s">
        <v>335</v>
      </c>
      <c r="S529" s="691" t="str">
        <f>LEFT(Table1[[#This Row],[SECTOR]],3)</f>
        <v>SSH</v>
      </c>
      <c r="T529" s="691" t="str">
        <f>RIGHT(Table1[[#This Row],[SECTOR]],3)</f>
        <v>BRI</v>
      </c>
      <c r="U529" s="691" t="str">
        <f t="shared" si="34"/>
        <v>BRI</v>
      </c>
      <c r="V529" s="691">
        <f>WEEKDAY(Table1[[#This Row],[FLIGHT_DATE]],2)</f>
        <v>6</v>
      </c>
      <c r="W529" s="691">
        <f>Table1[[#This Row],[FLIGHT_DATE]]-Table1[[#This Row],[DATE_BOOKED]]</f>
        <v>88</v>
      </c>
    </row>
    <row r="530" spans="1:23" x14ac:dyDescent="0.35">
      <c r="A530" s="698">
        <v>45694</v>
      </c>
      <c r="B530" s="699" t="s">
        <v>385</v>
      </c>
      <c r="C530" s="198" t="s">
        <v>333</v>
      </c>
      <c r="D530" s="198"/>
      <c r="E530" s="699" t="s">
        <v>514</v>
      </c>
      <c r="F530" s="699" t="s">
        <v>56</v>
      </c>
      <c r="G530" s="699" t="s">
        <v>10</v>
      </c>
      <c r="H530" s="2222" t="s">
        <v>190</v>
      </c>
      <c r="I530" s="700" t="s">
        <v>163</v>
      </c>
      <c r="J530" s="698">
        <v>45765</v>
      </c>
      <c r="K530" s="701">
        <v>2</v>
      </c>
      <c r="L530" s="702">
        <v>2</v>
      </c>
      <c r="M530" s="703">
        <v>325</v>
      </c>
      <c r="N530" s="704">
        <v>0</v>
      </c>
      <c r="O530" s="704">
        <v>0</v>
      </c>
      <c r="P530" s="705">
        <f>SUM(Table1[[#This Row],[BASE_FARE]:[SURCHARGES]])*Table1[[#This Row],[SEATS_BOOKED]]</f>
        <v>650</v>
      </c>
      <c r="Q530" s="699" t="s">
        <v>161</v>
      </c>
      <c r="R530" s="701" t="s">
        <v>335</v>
      </c>
      <c r="S530" s="699" t="str">
        <f>LEFT(Table1[[#This Row],[SECTOR]],3)</f>
        <v>MXP</v>
      </c>
      <c r="T530" s="699" t="str">
        <f>RIGHT(Table1[[#This Row],[SECTOR]],3)</f>
        <v>SSH</v>
      </c>
      <c r="U530" s="699" t="str">
        <f t="shared" si="34"/>
        <v>MXP</v>
      </c>
      <c r="V530" s="699">
        <f>WEEKDAY(Table1[[#This Row],[FLIGHT_DATE]],2)</f>
        <v>5</v>
      </c>
      <c r="W530" s="699">
        <f>Table1[[#This Row],[FLIGHT_DATE]]-Table1[[#This Row],[DATE_BOOKED]]</f>
        <v>71</v>
      </c>
    </row>
    <row r="531" spans="1:23" x14ac:dyDescent="0.35">
      <c r="A531" s="706">
        <v>45694</v>
      </c>
      <c r="B531" s="707" t="s">
        <v>332</v>
      </c>
      <c r="C531" s="198" t="s">
        <v>333</v>
      </c>
      <c r="D531" s="198"/>
      <c r="E531" s="707"/>
      <c r="F531" s="707" t="s">
        <v>56</v>
      </c>
      <c r="G531" s="707" t="s">
        <v>10</v>
      </c>
      <c r="H531" s="2222" t="s">
        <v>445</v>
      </c>
      <c r="I531" s="708" t="s">
        <v>29</v>
      </c>
      <c r="J531" s="706">
        <v>45772</v>
      </c>
      <c r="K531" s="709">
        <v>2</v>
      </c>
      <c r="L531" s="710">
        <v>2</v>
      </c>
      <c r="M531" s="711">
        <v>375</v>
      </c>
      <c r="N531" s="712">
        <v>0</v>
      </c>
      <c r="O531" s="712">
        <v>0</v>
      </c>
      <c r="P531" s="713">
        <f>SUM(Table1[[#This Row],[BASE_FARE]:[SURCHARGES]])*Table1[[#This Row],[SEATS_BOOKED]]</f>
        <v>750</v>
      </c>
      <c r="Q531" s="707" t="s">
        <v>161</v>
      </c>
      <c r="R531" s="709" t="s">
        <v>335</v>
      </c>
      <c r="S531" s="707" t="str">
        <f>LEFT(Table1[[#This Row],[SECTOR]],3)</f>
        <v>SSH</v>
      </c>
      <c r="T531" s="707" t="str">
        <f>RIGHT(Table1[[#This Row],[SECTOR]],3)</f>
        <v>NAP</v>
      </c>
      <c r="U531" s="707" t="str">
        <f t="shared" si="34"/>
        <v>NAP</v>
      </c>
      <c r="V531" s="707">
        <f>WEEKDAY(Table1[[#This Row],[FLIGHT_DATE]],2)</f>
        <v>5</v>
      </c>
      <c r="W531" s="707">
        <f>Table1[[#This Row],[FLIGHT_DATE]]-Table1[[#This Row],[DATE_BOOKED]]</f>
        <v>78</v>
      </c>
    </row>
    <row r="532" spans="1:23" x14ac:dyDescent="0.35">
      <c r="A532" s="714">
        <v>45693</v>
      </c>
      <c r="B532" s="715" t="s">
        <v>387</v>
      </c>
      <c r="C532" s="198" t="s">
        <v>333</v>
      </c>
      <c r="D532" s="198"/>
      <c r="E532" s="715" t="s">
        <v>515</v>
      </c>
      <c r="F532" s="715" t="s">
        <v>56</v>
      </c>
      <c r="G532" s="715" t="s">
        <v>10</v>
      </c>
      <c r="H532" s="2222" t="s">
        <v>190</v>
      </c>
      <c r="I532" s="716" t="s">
        <v>163</v>
      </c>
      <c r="J532" s="714">
        <v>45765</v>
      </c>
      <c r="K532" s="717">
        <v>1</v>
      </c>
      <c r="L532" s="718">
        <v>1</v>
      </c>
      <c r="M532" s="719">
        <v>330</v>
      </c>
      <c r="N532" s="720">
        <v>22.680000000000007</v>
      </c>
      <c r="O532" s="720">
        <v>53</v>
      </c>
      <c r="P532" s="721">
        <f>SUM(Table1[[#This Row],[BASE_FARE]:[SURCHARGES]])*Table1[[#This Row],[SEATS_BOOKED]]</f>
        <v>405.68</v>
      </c>
      <c r="Q532" s="707" t="s">
        <v>161</v>
      </c>
      <c r="R532" s="709" t="s">
        <v>335</v>
      </c>
      <c r="S532" s="715" t="str">
        <f>LEFT(Table1[[#This Row],[SECTOR]],3)</f>
        <v>MXP</v>
      </c>
      <c r="T532" s="715" t="str">
        <f>RIGHT(Table1[[#This Row],[SECTOR]],3)</f>
        <v>SSH</v>
      </c>
      <c r="U532" s="715" t="str">
        <f t="shared" si="34"/>
        <v>MXP</v>
      </c>
      <c r="V532" s="715">
        <f>WEEKDAY(Table1[[#This Row],[FLIGHT_DATE]],2)</f>
        <v>5</v>
      </c>
      <c r="W532" s="715">
        <f>Table1[[#This Row],[FLIGHT_DATE]]-Table1[[#This Row],[DATE_BOOKED]]</f>
        <v>72</v>
      </c>
    </row>
    <row r="533" spans="1:23" x14ac:dyDescent="0.35">
      <c r="A533" s="714">
        <v>45693</v>
      </c>
      <c r="B533" s="715" t="s">
        <v>387</v>
      </c>
      <c r="C533" s="198" t="s">
        <v>333</v>
      </c>
      <c r="D533" s="198"/>
      <c r="E533" s="715" t="s">
        <v>515</v>
      </c>
      <c r="F533" s="715" t="s">
        <v>56</v>
      </c>
      <c r="G533" s="715" t="s">
        <v>10</v>
      </c>
      <c r="H533" s="2222" t="s">
        <v>190</v>
      </c>
      <c r="I533" s="716" t="s">
        <v>163</v>
      </c>
      <c r="J533" s="714">
        <v>45765</v>
      </c>
      <c r="K533" s="717">
        <v>1</v>
      </c>
      <c r="L533" s="718">
        <v>1</v>
      </c>
      <c r="M533" s="719">
        <v>330</v>
      </c>
      <c r="N533" s="720">
        <v>22.680000000000007</v>
      </c>
      <c r="O533" s="720">
        <v>53</v>
      </c>
      <c r="P533" s="721">
        <f>SUM(Table1[[#This Row],[BASE_FARE]:[SURCHARGES]])*Table1[[#This Row],[SEATS_BOOKED]]</f>
        <v>405.68</v>
      </c>
      <c r="Q533" s="707" t="s">
        <v>161</v>
      </c>
      <c r="R533" s="709" t="s">
        <v>335</v>
      </c>
      <c r="S533" s="715" t="str">
        <f>LEFT(Table1[[#This Row],[SECTOR]],3)</f>
        <v>MXP</v>
      </c>
      <c r="T533" s="715" t="str">
        <f>RIGHT(Table1[[#This Row],[SECTOR]],3)</f>
        <v>SSH</v>
      </c>
      <c r="U533" s="715" t="str">
        <f t="shared" si="34"/>
        <v>MXP</v>
      </c>
      <c r="V533" s="715">
        <f>WEEKDAY(Table1[[#This Row],[FLIGHT_DATE]],2)</f>
        <v>5</v>
      </c>
      <c r="W533" s="715">
        <f>Table1[[#This Row],[FLIGHT_DATE]]-Table1[[#This Row],[DATE_BOOKED]]</f>
        <v>72</v>
      </c>
    </row>
    <row r="534" spans="1:23" x14ac:dyDescent="0.35">
      <c r="A534" s="714">
        <v>45693</v>
      </c>
      <c r="B534" s="715" t="s">
        <v>387</v>
      </c>
      <c r="C534" s="198" t="s">
        <v>333</v>
      </c>
      <c r="D534" s="198"/>
      <c r="E534" s="715" t="s">
        <v>515</v>
      </c>
      <c r="F534" s="715" t="s">
        <v>56</v>
      </c>
      <c r="G534" s="715" t="s">
        <v>10</v>
      </c>
      <c r="H534" s="2222" t="s">
        <v>190</v>
      </c>
      <c r="I534" s="716" t="s">
        <v>163</v>
      </c>
      <c r="J534" s="714">
        <v>45765</v>
      </c>
      <c r="K534" s="717">
        <v>1</v>
      </c>
      <c r="L534" s="718">
        <v>1</v>
      </c>
      <c r="M534" s="719">
        <v>247.5</v>
      </c>
      <c r="N534" s="720">
        <v>14.86</v>
      </c>
      <c r="O534" s="720">
        <v>53</v>
      </c>
      <c r="P534" s="721">
        <f>SUM(Table1[[#This Row],[BASE_FARE]:[SURCHARGES]])*Table1[[#This Row],[SEATS_BOOKED]]</f>
        <v>315.36</v>
      </c>
      <c r="Q534" s="707" t="s">
        <v>161</v>
      </c>
      <c r="R534" s="709" t="s">
        <v>335</v>
      </c>
      <c r="S534" s="715" t="str">
        <f>LEFT(Table1[[#This Row],[SECTOR]],3)</f>
        <v>MXP</v>
      </c>
      <c r="T534" s="715" t="str">
        <f>RIGHT(Table1[[#This Row],[SECTOR]],3)</f>
        <v>SSH</v>
      </c>
      <c r="U534" s="715" t="str">
        <f t="shared" si="34"/>
        <v>MXP</v>
      </c>
      <c r="V534" s="715">
        <f>WEEKDAY(Table1[[#This Row],[FLIGHT_DATE]],2)</f>
        <v>5</v>
      </c>
      <c r="W534" s="715">
        <f>Table1[[#This Row],[FLIGHT_DATE]]-Table1[[#This Row],[DATE_BOOKED]]</f>
        <v>72</v>
      </c>
    </row>
    <row r="535" spans="1:23" x14ac:dyDescent="0.35">
      <c r="A535" s="714">
        <v>45693</v>
      </c>
      <c r="B535" s="715" t="s">
        <v>387</v>
      </c>
      <c r="C535" s="198" t="s">
        <v>333</v>
      </c>
      <c r="D535" s="198"/>
      <c r="E535" s="715" t="s">
        <v>515</v>
      </c>
      <c r="F535" s="715" t="s">
        <v>56</v>
      </c>
      <c r="G535" s="715" t="s">
        <v>10</v>
      </c>
      <c r="H535" s="2222" t="s">
        <v>190</v>
      </c>
      <c r="I535" s="716" t="s">
        <v>163</v>
      </c>
      <c r="J535" s="714">
        <v>45765</v>
      </c>
      <c r="K535" s="717">
        <v>1</v>
      </c>
      <c r="L535" s="718">
        <v>1</v>
      </c>
      <c r="M535" s="719">
        <v>330</v>
      </c>
      <c r="N535" s="720">
        <v>22.680000000000007</v>
      </c>
      <c r="O535" s="720">
        <v>53</v>
      </c>
      <c r="P535" s="721">
        <f>SUM(Table1[[#This Row],[BASE_FARE]:[SURCHARGES]])*Table1[[#This Row],[SEATS_BOOKED]]</f>
        <v>405.68</v>
      </c>
      <c r="Q535" s="707" t="s">
        <v>161</v>
      </c>
      <c r="R535" s="709" t="s">
        <v>335</v>
      </c>
      <c r="S535" s="715" t="str">
        <f>LEFT(Table1[[#This Row],[SECTOR]],3)</f>
        <v>MXP</v>
      </c>
      <c r="T535" s="715" t="str">
        <f>RIGHT(Table1[[#This Row],[SECTOR]],3)</f>
        <v>SSH</v>
      </c>
      <c r="U535" s="715" t="str">
        <f t="shared" si="34"/>
        <v>MXP</v>
      </c>
      <c r="V535" s="715">
        <f>WEEKDAY(Table1[[#This Row],[FLIGHT_DATE]],2)</f>
        <v>5</v>
      </c>
      <c r="W535" s="715">
        <f>Table1[[#This Row],[FLIGHT_DATE]]-Table1[[#This Row],[DATE_BOOKED]]</f>
        <v>72</v>
      </c>
    </row>
    <row r="536" spans="1:23" x14ac:dyDescent="0.35">
      <c r="A536" s="722">
        <v>45693</v>
      </c>
      <c r="B536" s="723" t="s">
        <v>390</v>
      </c>
      <c r="C536" s="198" t="s">
        <v>333</v>
      </c>
      <c r="D536" s="198"/>
      <c r="E536" s="723" t="s">
        <v>516</v>
      </c>
      <c r="F536" s="723" t="s">
        <v>56</v>
      </c>
      <c r="G536" s="723" t="s">
        <v>10</v>
      </c>
      <c r="H536" s="2222" t="s">
        <v>190</v>
      </c>
      <c r="I536" s="724" t="s">
        <v>163</v>
      </c>
      <c r="J536" s="722">
        <v>45765</v>
      </c>
      <c r="K536" s="725">
        <v>1</v>
      </c>
      <c r="L536" s="726">
        <v>1</v>
      </c>
      <c r="M536" s="727">
        <v>280</v>
      </c>
      <c r="N536" s="728">
        <v>29.31</v>
      </c>
      <c r="O536" s="728">
        <v>30</v>
      </c>
      <c r="P536" s="729">
        <f>SUM(Table1[[#This Row],[BASE_FARE]:[SURCHARGES]])*Table1[[#This Row],[SEATS_BOOKED]]</f>
        <v>339.31</v>
      </c>
      <c r="Q536" s="723" t="s">
        <v>161</v>
      </c>
      <c r="R536" s="725" t="s">
        <v>335</v>
      </c>
      <c r="S536" s="723" t="str">
        <f>LEFT(Table1[[#This Row],[SECTOR]],3)</f>
        <v>MXP</v>
      </c>
      <c r="T536" s="723" t="str">
        <f>RIGHT(Table1[[#This Row],[SECTOR]],3)</f>
        <v>SSH</v>
      </c>
      <c r="U536" s="723" t="str">
        <f t="shared" si="34"/>
        <v>MXP</v>
      </c>
      <c r="V536" s="723">
        <f>WEEKDAY(Table1[[#This Row],[FLIGHT_DATE]],2)</f>
        <v>5</v>
      </c>
      <c r="W536" s="723">
        <f>Table1[[#This Row],[FLIGHT_DATE]]-Table1[[#This Row],[DATE_BOOKED]]</f>
        <v>72</v>
      </c>
    </row>
    <row r="537" spans="1:23" x14ac:dyDescent="0.35">
      <c r="A537" s="722">
        <v>45693</v>
      </c>
      <c r="B537" s="723" t="s">
        <v>390</v>
      </c>
      <c r="C537" s="198" t="s">
        <v>333</v>
      </c>
      <c r="D537" s="198"/>
      <c r="E537" s="723" t="s">
        <v>517</v>
      </c>
      <c r="F537" s="723" t="s">
        <v>56</v>
      </c>
      <c r="G537" s="723" t="s">
        <v>10</v>
      </c>
      <c r="H537" s="2222" t="s">
        <v>190</v>
      </c>
      <c r="I537" s="724" t="s">
        <v>163</v>
      </c>
      <c r="J537" s="722">
        <v>45765</v>
      </c>
      <c r="K537" s="725">
        <v>1</v>
      </c>
      <c r="L537" s="726">
        <v>1</v>
      </c>
      <c r="M537" s="727">
        <v>330</v>
      </c>
      <c r="N537" s="728">
        <v>29.31</v>
      </c>
      <c r="O537" s="728">
        <v>30</v>
      </c>
      <c r="P537" s="729">
        <f>SUM(Table1[[#This Row],[BASE_FARE]:[SURCHARGES]])*Table1[[#This Row],[SEATS_BOOKED]]</f>
        <v>389.31</v>
      </c>
      <c r="Q537" s="723" t="s">
        <v>161</v>
      </c>
      <c r="R537" s="725" t="s">
        <v>335</v>
      </c>
      <c r="S537" s="723" t="str">
        <f>LEFT(Table1[[#This Row],[SECTOR]],3)</f>
        <v>MXP</v>
      </c>
      <c r="T537" s="723" t="str">
        <f>RIGHT(Table1[[#This Row],[SECTOR]],3)</f>
        <v>SSH</v>
      </c>
      <c r="U537" s="723" t="str">
        <f t="shared" si="34"/>
        <v>MXP</v>
      </c>
      <c r="V537" s="723">
        <f>WEEKDAY(Table1[[#This Row],[FLIGHT_DATE]],2)</f>
        <v>5</v>
      </c>
      <c r="W537" s="723">
        <f>Table1[[#This Row],[FLIGHT_DATE]]-Table1[[#This Row],[DATE_BOOKED]]</f>
        <v>72</v>
      </c>
    </row>
    <row r="538" spans="1:23" x14ac:dyDescent="0.35">
      <c r="A538" s="730">
        <v>45694</v>
      </c>
      <c r="B538" s="731" t="s">
        <v>385</v>
      </c>
      <c r="C538" s="198" t="s">
        <v>333</v>
      </c>
      <c r="D538" s="198"/>
      <c r="E538" s="731" t="s">
        <v>519</v>
      </c>
      <c r="F538" s="731" t="s">
        <v>56</v>
      </c>
      <c r="G538" s="731" t="s">
        <v>10</v>
      </c>
      <c r="H538" s="2222" t="s">
        <v>195</v>
      </c>
      <c r="I538" s="732" t="s">
        <v>126</v>
      </c>
      <c r="J538" s="730">
        <v>45773</v>
      </c>
      <c r="K538" s="733">
        <v>2</v>
      </c>
      <c r="L538" s="734">
        <v>2</v>
      </c>
      <c r="M538" s="735">
        <v>320</v>
      </c>
      <c r="N538" s="736">
        <v>0</v>
      </c>
      <c r="O538" s="736">
        <v>0</v>
      </c>
      <c r="P538" s="737">
        <f>SUM(Table1[[#This Row],[BASE_FARE]:[SURCHARGES]])*Table1[[#This Row],[SEATS_BOOKED]]</f>
        <v>640</v>
      </c>
      <c r="Q538" s="731" t="s">
        <v>161</v>
      </c>
      <c r="R538" s="733" t="s">
        <v>335</v>
      </c>
      <c r="S538" s="731" t="str">
        <f>LEFT(Table1[[#This Row],[SECTOR]],3)</f>
        <v>SSH</v>
      </c>
      <c r="T538" s="731" t="str">
        <f>RIGHT(Table1[[#This Row],[SECTOR]],3)</f>
        <v>VRN</v>
      </c>
      <c r="U538" s="731" t="str">
        <f t="shared" ref="U538:U543" si="35">IF(AND(S538&lt;&gt;"SSH", S538&lt;&gt;"RMF", S538&lt;&gt;"CAI", S538&lt;&gt;"HRG", S538&lt;&gt;"LXR", S538&lt;&gt;"DXB", OR(T538="SSH", T538="RMF", T538="CAI", T538="HRG", T538="LXR", T538="DXB")), S538,
    IF(AND(T538&lt;&gt;"SSH", T538&lt;&gt;"RMF", T538&lt;&gt;"CAI", T538&lt;&gt;"HRG", T538&lt;&gt;"LXR", T538&lt;&gt;"DXB", OR(S538="SSH", S538="RMF", S538="CAI", S538="HRG", S538="LXR", S538="DXB")), T538,
    "VIE"))</f>
        <v>VRN</v>
      </c>
      <c r="V538" s="731">
        <f>WEEKDAY(Table1[[#This Row],[FLIGHT_DATE]],2)</f>
        <v>6</v>
      </c>
      <c r="W538" s="731">
        <f>Table1[[#This Row],[FLIGHT_DATE]]-Table1[[#This Row],[DATE_BOOKED]]</f>
        <v>79</v>
      </c>
    </row>
    <row r="539" spans="1:23" x14ac:dyDescent="0.35">
      <c r="A539" s="742">
        <v>45695</v>
      </c>
      <c r="B539" s="743" t="s">
        <v>411</v>
      </c>
      <c r="C539" s="198" t="s">
        <v>160</v>
      </c>
      <c r="D539" s="198"/>
      <c r="E539" s="743"/>
      <c r="F539" s="743" t="s">
        <v>54</v>
      </c>
      <c r="G539" s="743" t="s">
        <v>10</v>
      </c>
      <c r="H539" s="3464" t="s">
        <v>1291</v>
      </c>
      <c r="I539" s="744" t="s">
        <v>28</v>
      </c>
      <c r="J539" s="742">
        <v>45907</v>
      </c>
      <c r="K539" s="745">
        <v>60</v>
      </c>
      <c r="L539" s="746">
        <v>60</v>
      </c>
      <c r="M539" s="747">
        <v>195</v>
      </c>
      <c r="N539" s="748">
        <v>0</v>
      </c>
      <c r="O539" s="748">
        <v>0</v>
      </c>
      <c r="P539" s="749">
        <f>SUM(Table1[[#This Row],[BASE_FARE]:[SURCHARGES]])*Table1[[#This Row],[SEATS_BOOKED]]</f>
        <v>11700</v>
      </c>
      <c r="Q539" s="743" t="s">
        <v>161</v>
      </c>
      <c r="R539" s="2015" t="s">
        <v>384</v>
      </c>
      <c r="S539" s="743" t="str">
        <f>LEFT(Table1[[#This Row],[SECTOR]],3)</f>
        <v>NAP</v>
      </c>
      <c r="T539" s="743" t="str">
        <f>RIGHT(Table1[[#This Row],[SECTOR]],3)</f>
        <v>SSH</v>
      </c>
      <c r="U539" s="743" t="str">
        <f t="shared" si="35"/>
        <v>NAP</v>
      </c>
      <c r="V539" s="743">
        <f>WEEKDAY(Table1[[#This Row],[FLIGHT_DATE]],2)</f>
        <v>7</v>
      </c>
      <c r="W539" s="743">
        <f>Table1[[#This Row],[FLIGHT_DATE]]-Table1[[#This Row],[DATE_BOOKED]]</f>
        <v>212</v>
      </c>
    </row>
    <row r="540" spans="1:23" x14ac:dyDescent="0.35">
      <c r="A540" s="742">
        <v>45695</v>
      </c>
      <c r="B540" s="743" t="s">
        <v>411</v>
      </c>
      <c r="C540" s="198" t="s">
        <v>160</v>
      </c>
      <c r="D540" s="198"/>
      <c r="E540" s="743"/>
      <c r="F540" s="743" t="s">
        <v>54</v>
      </c>
      <c r="G540" s="743" t="s">
        <v>11</v>
      </c>
      <c r="H540" s="3464" t="s">
        <v>1290</v>
      </c>
      <c r="I540" s="744" t="s">
        <v>29</v>
      </c>
      <c r="J540" s="742">
        <v>45914</v>
      </c>
      <c r="K540" s="745">
        <v>60</v>
      </c>
      <c r="L540" s="746">
        <v>60</v>
      </c>
      <c r="M540" s="747">
        <v>195</v>
      </c>
      <c r="N540" s="748">
        <v>0</v>
      </c>
      <c r="O540" s="748">
        <v>0</v>
      </c>
      <c r="P540" s="749">
        <f>SUM(Table1[[#This Row],[BASE_FARE]:[SURCHARGES]])*Table1[[#This Row],[SEATS_BOOKED]]</f>
        <v>11700</v>
      </c>
      <c r="Q540" s="743" t="s">
        <v>161</v>
      </c>
      <c r="R540" s="2015" t="s">
        <v>384</v>
      </c>
      <c r="S540" s="743" t="str">
        <f>LEFT(Table1[[#This Row],[SECTOR]],3)</f>
        <v>SSH</v>
      </c>
      <c r="T540" s="743" t="str">
        <f>RIGHT(Table1[[#This Row],[SECTOR]],3)</f>
        <v>NAP</v>
      </c>
      <c r="U540" s="743" t="str">
        <f t="shared" si="35"/>
        <v>NAP</v>
      </c>
      <c r="V540" s="743">
        <f>WEEKDAY(Table1[[#This Row],[FLIGHT_DATE]],2)</f>
        <v>7</v>
      </c>
      <c r="W540" s="743">
        <f>Table1[[#This Row],[FLIGHT_DATE]]-Table1[[#This Row],[DATE_BOOKED]]</f>
        <v>219</v>
      </c>
    </row>
    <row r="541" spans="1:23" x14ac:dyDescent="0.35">
      <c r="A541" s="750">
        <v>45695</v>
      </c>
      <c r="B541" s="751" t="s">
        <v>332</v>
      </c>
      <c r="C541" s="198" t="s">
        <v>333</v>
      </c>
      <c r="D541" s="198"/>
      <c r="E541" s="751"/>
      <c r="F541" s="751" t="s">
        <v>56</v>
      </c>
      <c r="G541" s="751" t="s">
        <v>10</v>
      </c>
      <c r="H541" s="2222" t="s">
        <v>191</v>
      </c>
      <c r="I541" s="752" t="s">
        <v>162</v>
      </c>
      <c r="J541" s="750">
        <v>45772</v>
      </c>
      <c r="K541" s="753">
        <v>2</v>
      </c>
      <c r="L541" s="754">
        <v>2</v>
      </c>
      <c r="M541" s="755">
        <v>425</v>
      </c>
      <c r="N541" s="756">
        <v>0</v>
      </c>
      <c r="O541" s="756">
        <v>0</v>
      </c>
      <c r="P541" s="757">
        <f>SUM(Table1[[#This Row],[BASE_FARE]:[SURCHARGES]])*Table1[[#This Row],[SEATS_BOOKED]]</f>
        <v>850</v>
      </c>
      <c r="Q541" s="751" t="s">
        <v>161</v>
      </c>
      <c r="R541" s="753" t="s">
        <v>335</v>
      </c>
      <c r="S541" s="751" t="str">
        <f>LEFT(Table1[[#This Row],[SECTOR]],3)</f>
        <v>SSH</v>
      </c>
      <c r="T541" s="751" t="str">
        <f>RIGHT(Table1[[#This Row],[SECTOR]],3)</f>
        <v>MXP</v>
      </c>
      <c r="U541" s="751" t="str">
        <f t="shared" si="35"/>
        <v>MXP</v>
      </c>
      <c r="V541" s="751">
        <f>WEEKDAY(Table1[[#This Row],[FLIGHT_DATE]],2)</f>
        <v>5</v>
      </c>
      <c r="W541" s="751">
        <f>Table1[[#This Row],[FLIGHT_DATE]]-Table1[[#This Row],[DATE_BOOKED]]</f>
        <v>77</v>
      </c>
    </row>
    <row r="542" spans="1:23" x14ac:dyDescent="0.35">
      <c r="A542" s="770">
        <v>45695</v>
      </c>
      <c r="B542" s="771" t="s">
        <v>385</v>
      </c>
      <c r="C542" s="198" t="s">
        <v>333</v>
      </c>
      <c r="D542" s="198"/>
      <c r="E542" s="771" t="s">
        <v>551</v>
      </c>
      <c r="F542" s="771" t="s">
        <v>54</v>
      </c>
      <c r="G542" s="771" t="s">
        <v>10</v>
      </c>
      <c r="H542" s="2222" t="s">
        <v>194</v>
      </c>
      <c r="I542" s="772" t="s">
        <v>130</v>
      </c>
      <c r="J542" s="770">
        <v>45766</v>
      </c>
      <c r="K542" s="773">
        <v>2</v>
      </c>
      <c r="L542" s="774">
        <v>2</v>
      </c>
      <c r="M542" s="775">
        <v>310</v>
      </c>
      <c r="N542" s="776">
        <v>0</v>
      </c>
      <c r="O542" s="776">
        <v>0</v>
      </c>
      <c r="P542" s="777">
        <f>SUM(Table1[[#This Row],[BASE_FARE]:[SURCHARGES]])*Table1[[#This Row],[SEATS_BOOKED]]</f>
        <v>620</v>
      </c>
      <c r="Q542" s="771" t="s">
        <v>161</v>
      </c>
      <c r="R542" s="773" t="s">
        <v>335</v>
      </c>
      <c r="S542" s="771" t="str">
        <f>LEFT(Table1[[#This Row],[SECTOR]],3)</f>
        <v>VRN</v>
      </c>
      <c r="T542" s="771" t="str">
        <f>RIGHT(Table1[[#This Row],[SECTOR]],3)</f>
        <v>SSH</v>
      </c>
      <c r="U542" s="771" t="str">
        <f t="shared" si="35"/>
        <v>VRN</v>
      </c>
      <c r="V542" s="771">
        <f>WEEKDAY(Table1[[#This Row],[FLIGHT_DATE]],2)</f>
        <v>6</v>
      </c>
      <c r="W542" s="771">
        <f>Table1[[#This Row],[FLIGHT_DATE]]-Table1[[#This Row],[DATE_BOOKED]]</f>
        <v>71</v>
      </c>
    </row>
    <row r="543" spans="1:23" x14ac:dyDescent="0.35">
      <c r="A543" s="770">
        <v>45695</v>
      </c>
      <c r="B543" s="771" t="s">
        <v>385</v>
      </c>
      <c r="C543" s="198" t="s">
        <v>333</v>
      </c>
      <c r="D543" s="198"/>
      <c r="E543" s="771" t="s">
        <v>551</v>
      </c>
      <c r="F543" s="771" t="s">
        <v>54</v>
      </c>
      <c r="G543" s="771" t="s">
        <v>11</v>
      </c>
      <c r="H543" s="2222" t="s">
        <v>195</v>
      </c>
      <c r="I543" s="772" t="s">
        <v>126</v>
      </c>
      <c r="J543" s="770">
        <v>45773</v>
      </c>
      <c r="K543" s="773">
        <v>2</v>
      </c>
      <c r="L543" s="774">
        <v>2</v>
      </c>
      <c r="M543" s="775">
        <v>310</v>
      </c>
      <c r="N543" s="776">
        <v>0</v>
      </c>
      <c r="O543" s="776">
        <v>0</v>
      </c>
      <c r="P543" s="777">
        <f>SUM(Table1[[#This Row],[BASE_FARE]:[SURCHARGES]])*Table1[[#This Row],[SEATS_BOOKED]]</f>
        <v>620</v>
      </c>
      <c r="Q543" s="771" t="s">
        <v>161</v>
      </c>
      <c r="R543" s="773" t="s">
        <v>335</v>
      </c>
      <c r="S543" s="771" t="str">
        <f>LEFT(Table1[[#This Row],[SECTOR]],3)</f>
        <v>SSH</v>
      </c>
      <c r="T543" s="771" t="str">
        <f>RIGHT(Table1[[#This Row],[SECTOR]],3)</f>
        <v>VRN</v>
      </c>
      <c r="U543" s="771" t="str">
        <f t="shared" si="35"/>
        <v>VRN</v>
      </c>
      <c r="V543" s="771">
        <f>WEEKDAY(Table1[[#This Row],[FLIGHT_DATE]],2)</f>
        <v>6</v>
      </c>
      <c r="W543" s="771">
        <f>Table1[[#This Row],[FLIGHT_DATE]]-Table1[[#This Row],[DATE_BOOKED]]</f>
        <v>78</v>
      </c>
    </row>
    <row r="544" spans="1:23" x14ac:dyDescent="0.35">
      <c r="A544" s="770">
        <v>45696</v>
      </c>
      <c r="B544" s="771" t="s">
        <v>385</v>
      </c>
      <c r="C544" s="198" t="s">
        <v>333</v>
      </c>
      <c r="D544" s="198"/>
      <c r="E544" s="771" t="s">
        <v>552</v>
      </c>
      <c r="F544" s="771" t="s">
        <v>56</v>
      </c>
      <c r="G544" s="771" t="s">
        <v>10</v>
      </c>
      <c r="H544" s="2222" t="s">
        <v>193</v>
      </c>
      <c r="I544" s="772" t="s">
        <v>29</v>
      </c>
      <c r="J544" s="770">
        <v>45781</v>
      </c>
      <c r="K544" s="773">
        <v>9</v>
      </c>
      <c r="L544" s="774">
        <v>9</v>
      </c>
      <c r="M544" s="775">
        <v>200</v>
      </c>
      <c r="N544" s="776">
        <v>0</v>
      </c>
      <c r="O544" s="776">
        <v>0</v>
      </c>
      <c r="P544" s="777">
        <f>SUM(Table1[[#This Row],[BASE_FARE]:[SURCHARGES]])*Table1[[#This Row],[SEATS_BOOKED]]</f>
        <v>1800</v>
      </c>
      <c r="Q544" s="771" t="s">
        <v>161</v>
      </c>
      <c r="R544" s="773" t="s">
        <v>335</v>
      </c>
      <c r="S544" s="771" t="str">
        <f>LEFT(Table1[[#This Row],[SECTOR]],3)</f>
        <v>SSH</v>
      </c>
      <c r="T544" s="771" t="str">
        <f>RIGHT(Table1[[#This Row],[SECTOR]],3)</f>
        <v>NAP</v>
      </c>
      <c r="U544" s="771" t="str">
        <f t="shared" ref="U544:U552" si="36">IF(AND(S544&lt;&gt;"SSH", S544&lt;&gt;"RMF", S544&lt;&gt;"CAI", S544&lt;&gt;"HRG", S544&lt;&gt;"LXR", S544&lt;&gt;"DXB", OR(T544="SSH", T544="RMF", T544="CAI", T544="HRG", T544="LXR", T544="DXB")), S544,
    IF(AND(T544&lt;&gt;"SSH", T544&lt;&gt;"RMF", T544&lt;&gt;"CAI", T544&lt;&gt;"HRG", T544&lt;&gt;"LXR", T544&lt;&gt;"DXB", OR(S544="SSH", S544="RMF", S544="CAI", S544="HRG", S544="LXR", S544="DXB")), T544,
    "VIE"))</f>
        <v>NAP</v>
      </c>
      <c r="V544" s="771">
        <f>WEEKDAY(Table1[[#This Row],[FLIGHT_DATE]],2)</f>
        <v>7</v>
      </c>
      <c r="W544" s="771">
        <f>Table1[[#This Row],[FLIGHT_DATE]]-Table1[[#This Row],[DATE_BOOKED]]</f>
        <v>85</v>
      </c>
    </row>
    <row r="545" spans="1:23" x14ac:dyDescent="0.35">
      <c r="A545" s="770">
        <v>45696</v>
      </c>
      <c r="B545" s="771" t="s">
        <v>385</v>
      </c>
      <c r="C545" s="198" t="s">
        <v>333</v>
      </c>
      <c r="D545" s="198"/>
      <c r="E545" s="771" t="s">
        <v>553</v>
      </c>
      <c r="F545" s="771" t="s">
        <v>56</v>
      </c>
      <c r="G545" s="771" t="s">
        <v>10</v>
      </c>
      <c r="H545" s="2222" t="s">
        <v>193</v>
      </c>
      <c r="I545" s="772" t="s">
        <v>29</v>
      </c>
      <c r="J545" s="770">
        <v>45781</v>
      </c>
      <c r="K545" s="773">
        <v>2</v>
      </c>
      <c r="L545" s="774">
        <v>2</v>
      </c>
      <c r="M545" s="775">
        <v>200</v>
      </c>
      <c r="N545" s="776">
        <v>0</v>
      </c>
      <c r="O545" s="776">
        <v>0</v>
      </c>
      <c r="P545" s="777">
        <f>SUM(Table1[[#This Row],[BASE_FARE]:[SURCHARGES]])*Table1[[#This Row],[SEATS_BOOKED]]</f>
        <v>400</v>
      </c>
      <c r="Q545" s="771" t="s">
        <v>161</v>
      </c>
      <c r="R545" s="773" t="s">
        <v>335</v>
      </c>
      <c r="S545" s="771" t="str">
        <f>LEFT(Table1[[#This Row],[SECTOR]],3)</f>
        <v>SSH</v>
      </c>
      <c r="T545" s="771" t="str">
        <f>RIGHT(Table1[[#This Row],[SECTOR]],3)</f>
        <v>NAP</v>
      </c>
      <c r="U545" s="771" t="str">
        <f t="shared" si="36"/>
        <v>NAP</v>
      </c>
      <c r="V545" s="771">
        <f>WEEKDAY(Table1[[#This Row],[FLIGHT_DATE]],2)</f>
        <v>7</v>
      </c>
      <c r="W545" s="771">
        <f>Table1[[#This Row],[FLIGHT_DATE]]-Table1[[#This Row],[DATE_BOOKED]]</f>
        <v>85</v>
      </c>
    </row>
    <row r="546" spans="1:23" x14ac:dyDescent="0.35">
      <c r="A546" s="770">
        <v>45697</v>
      </c>
      <c r="B546" s="771" t="s">
        <v>385</v>
      </c>
      <c r="C546" s="198" t="s">
        <v>333</v>
      </c>
      <c r="D546" s="198"/>
      <c r="E546" s="771" t="s">
        <v>554</v>
      </c>
      <c r="F546" s="771" t="s">
        <v>56</v>
      </c>
      <c r="G546" s="771" t="s">
        <v>10</v>
      </c>
      <c r="H546" s="2222" t="s">
        <v>194</v>
      </c>
      <c r="I546" s="772" t="s">
        <v>130</v>
      </c>
      <c r="J546" s="770">
        <v>45766</v>
      </c>
      <c r="K546" s="773">
        <v>2</v>
      </c>
      <c r="L546" s="774">
        <v>2</v>
      </c>
      <c r="M546" s="775">
        <v>300</v>
      </c>
      <c r="N546" s="776">
        <v>0</v>
      </c>
      <c r="O546" s="776">
        <v>0</v>
      </c>
      <c r="P546" s="777">
        <f>SUM(Table1[[#This Row],[BASE_FARE]:[SURCHARGES]])*Table1[[#This Row],[SEATS_BOOKED]]</f>
        <v>600</v>
      </c>
      <c r="Q546" s="771" t="s">
        <v>161</v>
      </c>
      <c r="R546" s="773" t="s">
        <v>335</v>
      </c>
      <c r="S546" s="771" t="str">
        <f>LEFT(Table1[[#This Row],[SECTOR]],3)</f>
        <v>VRN</v>
      </c>
      <c r="T546" s="771" t="str">
        <f>RIGHT(Table1[[#This Row],[SECTOR]],3)</f>
        <v>SSH</v>
      </c>
      <c r="U546" s="771" t="str">
        <f t="shared" si="36"/>
        <v>VRN</v>
      </c>
      <c r="V546" s="771">
        <f>WEEKDAY(Table1[[#This Row],[FLIGHT_DATE]],2)</f>
        <v>6</v>
      </c>
      <c r="W546" s="771">
        <f>Table1[[#This Row],[FLIGHT_DATE]]-Table1[[#This Row],[DATE_BOOKED]]</f>
        <v>69</v>
      </c>
    </row>
    <row r="547" spans="1:23" x14ac:dyDescent="0.35">
      <c r="A547" s="770">
        <v>45697</v>
      </c>
      <c r="B547" s="771" t="s">
        <v>385</v>
      </c>
      <c r="C547" s="198" t="s">
        <v>333</v>
      </c>
      <c r="D547" s="198"/>
      <c r="E547" s="771" t="s">
        <v>555</v>
      </c>
      <c r="F547" s="771" t="s">
        <v>56</v>
      </c>
      <c r="G547" s="771" t="s">
        <v>10</v>
      </c>
      <c r="H547" s="2222" t="s">
        <v>193</v>
      </c>
      <c r="I547" s="772" t="s">
        <v>29</v>
      </c>
      <c r="J547" s="770">
        <v>45781</v>
      </c>
      <c r="K547" s="773">
        <v>3</v>
      </c>
      <c r="L547" s="774">
        <v>3</v>
      </c>
      <c r="M547" s="775">
        <v>240</v>
      </c>
      <c r="N547" s="776">
        <v>0</v>
      </c>
      <c r="O547" s="776">
        <v>0</v>
      </c>
      <c r="P547" s="777">
        <f>SUM(Table1[[#This Row],[BASE_FARE]:[SURCHARGES]])*Table1[[#This Row],[SEATS_BOOKED]]</f>
        <v>720</v>
      </c>
      <c r="Q547" s="771" t="s">
        <v>161</v>
      </c>
      <c r="R547" s="773" t="s">
        <v>335</v>
      </c>
      <c r="S547" s="771" t="str">
        <f>LEFT(Table1[[#This Row],[SECTOR]],3)</f>
        <v>SSH</v>
      </c>
      <c r="T547" s="771" t="str">
        <f>RIGHT(Table1[[#This Row],[SECTOR]],3)</f>
        <v>NAP</v>
      </c>
      <c r="U547" s="771" t="str">
        <f t="shared" si="36"/>
        <v>NAP</v>
      </c>
      <c r="V547" s="771">
        <f>WEEKDAY(Table1[[#This Row],[FLIGHT_DATE]],2)</f>
        <v>7</v>
      </c>
      <c r="W547" s="771">
        <f>Table1[[#This Row],[FLIGHT_DATE]]-Table1[[#This Row],[DATE_BOOKED]]</f>
        <v>84</v>
      </c>
    </row>
    <row r="548" spans="1:23" x14ac:dyDescent="0.35">
      <c r="A548" s="770">
        <v>45697</v>
      </c>
      <c r="B548" s="771" t="s">
        <v>385</v>
      </c>
      <c r="C548" s="198" t="s">
        <v>333</v>
      </c>
      <c r="D548" s="198"/>
      <c r="E548" s="771" t="s">
        <v>556</v>
      </c>
      <c r="F548" s="771" t="s">
        <v>56</v>
      </c>
      <c r="G548" s="771" t="s">
        <v>10</v>
      </c>
      <c r="H548" s="2222" t="s">
        <v>193</v>
      </c>
      <c r="I548" s="772" t="s">
        <v>29</v>
      </c>
      <c r="J548" s="770">
        <v>45781</v>
      </c>
      <c r="K548" s="773">
        <v>2</v>
      </c>
      <c r="L548" s="774">
        <v>2</v>
      </c>
      <c r="M548" s="775">
        <v>240</v>
      </c>
      <c r="N548" s="776">
        <v>0</v>
      </c>
      <c r="O548" s="776">
        <v>0</v>
      </c>
      <c r="P548" s="777">
        <f>SUM(Table1[[#This Row],[BASE_FARE]:[SURCHARGES]])*Table1[[#This Row],[SEATS_BOOKED]]</f>
        <v>480</v>
      </c>
      <c r="Q548" s="771" t="s">
        <v>161</v>
      </c>
      <c r="R548" s="773" t="s">
        <v>335</v>
      </c>
      <c r="S548" s="771" t="str">
        <f>LEFT(Table1[[#This Row],[SECTOR]],3)</f>
        <v>SSH</v>
      </c>
      <c r="T548" s="771" t="str">
        <f>RIGHT(Table1[[#This Row],[SECTOR]],3)</f>
        <v>NAP</v>
      </c>
      <c r="U548" s="771" t="str">
        <f t="shared" si="36"/>
        <v>NAP</v>
      </c>
      <c r="V548" s="771">
        <f>WEEKDAY(Table1[[#This Row],[FLIGHT_DATE]],2)</f>
        <v>7</v>
      </c>
      <c r="W548" s="771">
        <f>Table1[[#This Row],[FLIGHT_DATE]]-Table1[[#This Row],[DATE_BOOKED]]</f>
        <v>84</v>
      </c>
    </row>
    <row r="549" spans="1:23" x14ac:dyDescent="0.35">
      <c r="A549" s="778">
        <v>45698</v>
      </c>
      <c r="B549" s="779" t="s">
        <v>332</v>
      </c>
      <c r="C549" s="198" t="s">
        <v>333</v>
      </c>
      <c r="D549" s="198"/>
      <c r="E549" s="779"/>
      <c r="F549" s="779" t="s">
        <v>56</v>
      </c>
      <c r="G549" s="779" t="s">
        <v>10</v>
      </c>
      <c r="H549" s="2222" t="s">
        <v>192</v>
      </c>
      <c r="I549" s="780" t="s">
        <v>28</v>
      </c>
      <c r="J549" s="778">
        <v>45760</v>
      </c>
      <c r="K549" s="781">
        <v>4</v>
      </c>
      <c r="L549" s="782">
        <v>4</v>
      </c>
      <c r="M549" s="783">
        <v>150</v>
      </c>
      <c r="N549" s="776">
        <v>0</v>
      </c>
      <c r="O549" s="776">
        <v>0</v>
      </c>
      <c r="P549" s="785">
        <f>SUM(Table1[[#This Row],[BASE_FARE]:[SURCHARGES]])*Table1[[#This Row],[SEATS_BOOKED]]</f>
        <v>600</v>
      </c>
      <c r="Q549" s="771" t="s">
        <v>161</v>
      </c>
      <c r="R549" s="773" t="s">
        <v>335</v>
      </c>
      <c r="S549" s="779" t="str">
        <f>LEFT(Table1[[#This Row],[SECTOR]],3)</f>
        <v>NAP</v>
      </c>
      <c r="T549" s="779" t="str">
        <f>RIGHT(Table1[[#This Row],[SECTOR]],3)</f>
        <v>SSH</v>
      </c>
      <c r="U549" s="779" t="str">
        <f t="shared" si="36"/>
        <v>NAP</v>
      </c>
      <c r="V549" s="779">
        <f>WEEKDAY(Table1[[#This Row],[FLIGHT_DATE]],2)</f>
        <v>7</v>
      </c>
      <c r="W549" s="779">
        <f>Table1[[#This Row],[FLIGHT_DATE]]-Table1[[#This Row],[DATE_BOOKED]]</f>
        <v>62</v>
      </c>
    </row>
    <row r="550" spans="1:23" x14ac:dyDescent="0.35">
      <c r="A550" s="778">
        <v>45698</v>
      </c>
      <c r="B550" s="779" t="s">
        <v>332</v>
      </c>
      <c r="C550" s="198" t="s">
        <v>333</v>
      </c>
      <c r="D550" s="198"/>
      <c r="E550" s="779"/>
      <c r="F550" s="779" t="s">
        <v>56</v>
      </c>
      <c r="G550" s="779" t="s">
        <v>10</v>
      </c>
      <c r="H550" s="2222" t="s">
        <v>193</v>
      </c>
      <c r="I550" s="780" t="s">
        <v>29</v>
      </c>
      <c r="J550" s="778">
        <v>45767</v>
      </c>
      <c r="K550" s="781">
        <v>6</v>
      </c>
      <c r="L550" s="782">
        <v>6</v>
      </c>
      <c r="M550" s="783">
        <v>150</v>
      </c>
      <c r="N550" s="776">
        <v>0</v>
      </c>
      <c r="O550" s="776">
        <v>0</v>
      </c>
      <c r="P550" s="785">
        <f>SUM(Table1[[#This Row],[BASE_FARE]:[SURCHARGES]])*Table1[[#This Row],[SEATS_BOOKED]]</f>
        <v>900</v>
      </c>
      <c r="Q550" s="771" t="s">
        <v>161</v>
      </c>
      <c r="R550" s="773" t="s">
        <v>335</v>
      </c>
      <c r="S550" s="779" t="str">
        <f>LEFT(Table1[[#This Row],[SECTOR]],3)</f>
        <v>SSH</v>
      </c>
      <c r="T550" s="779" t="str">
        <f>RIGHT(Table1[[#This Row],[SECTOR]],3)</f>
        <v>NAP</v>
      </c>
      <c r="U550" s="779" t="str">
        <f t="shared" si="36"/>
        <v>NAP</v>
      </c>
      <c r="V550" s="779">
        <f>WEEKDAY(Table1[[#This Row],[FLIGHT_DATE]],2)</f>
        <v>7</v>
      </c>
      <c r="W550" s="779">
        <f>Table1[[#This Row],[FLIGHT_DATE]]-Table1[[#This Row],[DATE_BOOKED]]</f>
        <v>69</v>
      </c>
    </row>
    <row r="551" spans="1:23" x14ac:dyDescent="0.35">
      <c r="A551" s="778">
        <v>45698</v>
      </c>
      <c r="B551" s="779" t="s">
        <v>332</v>
      </c>
      <c r="C551" s="198" t="s">
        <v>333</v>
      </c>
      <c r="D551" s="198"/>
      <c r="E551" s="779"/>
      <c r="F551" s="779" t="s">
        <v>56</v>
      </c>
      <c r="G551" s="779" t="s">
        <v>10</v>
      </c>
      <c r="H551" s="2222" t="s">
        <v>88</v>
      </c>
      <c r="I551" s="780" t="s">
        <v>27</v>
      </c>
      <c r="J551" s="778">
        <v>45864</v>
      </c>
      <c r="K551" s="781">
        <v>4</v>
      </c>
      <c r="L551" s="782">
        <v>4</v>
      </c>
      <c r="M551" s="783">
        <v>160</v>
      </c>
      <c r="N551" s="776">
        <v>0</v>
      </c>
      <c r="O551" s="776">
        <v>0</v>
      </c>
      <c r="P551" s="785">
        <f>SUM(Table1[[#This Row],[BASE_FARE]:[SURCHARGES]])*Table1[[#This Row],[SEATS_BOOKED]]</f>
        <v>640</v>
      </c>
      <c r="Q551" s="771" t="s">
        <v>161</v>
      </c>
      <c r="R551" s="773" t="s">
        <v>335</v>
      </c>
      <c r="S551" s="779" t="str">
        <f>LEFT(Table1[[#This Row],[SECTOR]],3)</f>
        <v>SSH</v>
      </c>
      <c r="T551" s="779" t="str">
        <f>RIGHT(Table1[[#This Row],[SECTOR]],3)</f>
        <v>BRI</v>
      </c>
      <c r="U551" s="779" t="str">
        <f t="shared" si="36"/>
        <v>BRI</v>
      </c>
      <c r="V551" s="779">
        <f>WEEKDAY(Table1[[#This Row],[FLIGHT_DATE]],2)</f>
        <v>6</v>
      </c>
      <c r="W551" s="779">
        <f>Table1[[#This Row],[FLIGHT_DATE]]-Table1[[#This Row],[DATE_BOOKED]]</f>
        <v>166</v>
      </c>
    </row>
    <row r="552" spans="1:23" x14ac:dyDescent="0.35">
      <c r="A552" s="778">
        <v>45698</v>
      </c>
      <c r="B552" s="779" t="s">
        <v>332</v>
      </c>
      <c r="C552" s="198" t="s">
        <v>333</v>
      </c>
      <c r="D552" s="198"/>
      <c r="E552" s="779"/>
      <c r="F552" s="779" t="s">
        <v>56</v>
      </c>
      <c r="G552" s="779" t="s">
        <v>10</v>
      </c>
      <c r="H552" s="2222" t="s">
        <v>89</v>
      </c>
      <c r="I552" s="780" t="s">
        <v>26</v>
      </c>
      <c r="J552" s="778">
        <v>45857</v>
      </c>
      <c r="K552" s="781">
        <v>4</v>
      </c>
      <c r="L552" s="782">
        <v>4</v>
      </c>
      <c r="M552" s="783">
        <v>160</v>
      </c>
      <c r="N552" s="776">
        <v>0</v>
      </c>
      <c r="O552" s="776">
        <v>0</v>
      </c>
      <c r="P552" s="785">
        <f>SUM(Table1[[#This Row],[BASE_FARE]:[SURCHARGES]])*Table1[[#This Row],[SEATS_BOOKED]]</f>
        <v>640</v>
      </c>
      <c r="Q552" s="771" t="s">
        <v>161</v>
      </c>
      <c r="R552" s="773" t="s">
        <v>335</v>
      </c>
      <c r="S552" s="779" t="str">
        <f>LEFT(Table1[[#This Row],[SECTOR]],3)</f>
        <v>BRI</v>
      </c>
      <c r="T552" s="779" t="str">
        <f>RIGHT(Table1[[#This Row],[SECTOR]],3)</f>
        <v>SSH</v>
      </c>
      <c r="U552" s="779" t="str">
        <f t="shared" si="36"/>
        <v>BRI</v>
      </c>
      <c r="V552" s="779">
        <f>WEEKDAY(Table1[[#This Row],[FLIGHT_DATE]],2)</f>
        <v>6</v>
      </c>
      <c r="W552" s="779">
        <f>Table1[[#This Row],[FLIGHT_DATE]]-Table1[[#This Row],[DATE_BOOKED]]</f>
        <v>159</v>
      </c>
    </row>
    <row r="553" spans="1:23" x14ac:dyDescent="0.35">
      <c r="A553" s="778">
        <v>45696</v>
      </c>
      <c r="B553" s="779" t="s">
        <v>390</v>
      </c>
      <c r="C553" s="198" t="s">
        <v>333</v>
      </c>
      <c r="D553" s="198"/>
      <c r="E553" s="779" t="s">
        <v>557</v>
      </c>
      <c r="F553" s="779" t="s">
        <v>56</v>
      </c>
      <c r="G553" s="779" t="s">
        <v>10</v>
      </c>
      <c r="H553" s="2222" t="s">
        <v>194</v>
      </c>
      <c r="I553" s="780" t="s">
        <v>26</v>
      </c>
      <c r="J553" s="778">
        <v>45752</v>
      </c>
      <c r="K553" s="781">
        <v>1</v>
      </c>
      <c r="L553" s="782">
        <v>1</v>
      </c>
      <c r="M553" s="783">
        <v>140</v>
      </c>
      <c r="N553" s="784">
        <v>19.420000000000002</v>
      </c>
      <c r="O553" s="784">
        <v>30</v>
      </c>
      <c r="P553" s="785">
        <f>SUM(Table1[[#This Row],[BASE_FARE]:[SURCHARGES]])*Table1[[#This Row],[SEATS_BOOKED]]</f>
        <v>189.42000000000002</v>
      </c>
      <c r="Q553" s="771" t="s">
        <v>161</v>
      </c>
      <c r="R553" s="773" t="s">
        <v>335</v>
      </c>
      <c r="S553" s="779" t="str">
        <f>LEFT(Table1[[#This Row],[SECTOR]],3)</f>
        <v>BRI</v>
      </c>
      <c r="T553" s="779" t="str">
        <f>RIGHT(Table1[[#This Row],[SECTOR]],3)</f>
        <v>SSH</v>
      </c>
      <c r="U553" s="779" t="str">
        <f t="shared" ref="U553:U558" si="37">IF(AND(S553&lt;&gt;"SSH", S553&lt;&gt;"RMF", S553&lt;&gt;"CAI", S553&lt;&gt;"HRG", S553&lt;&gt;"LXR", S553&lt;&gt;"DXB", OR(T553="SSH", T553="RMF", T553="CAI", T553="HRG", T553="LXR", T553="DXB")), S553,
    IF(AND(T553&lt;&gt;"SSH", T553&lt;&gt;"RMF", T553&lt;&gt;"CAI", T553&lt;&gt;"HRG", T553&lt;&gt;"LXR", T553&lt;&gt;"DXB", OR(S553="SSH", S553="RMF", S553="CAI", S553="HRG", S553="LXR", S553="DXB")), T553,
    "VIE"))</f>
        <v>BRI</v>
      </c>
      <c r="V553" s="779">
        <f>WEEKDAY(Table1[[#This Row],[FLIGHT_DATE]],2)</f>
        <v>6</v>
      </c>
      <c r="W553" s="779">
        <f>Table1[[#This Row],[FLIGHT_DATE]]-Table1[[#This Row],[DATE_BOOKED]]</f>
        <v>56</v>
      </c>
    </row>
    <row r="554" spans="1:23" x14ac:dyDescent="0.35">
      <c r="A554" s="778">
        <v>45696</v>
      </c>
      <c r="B554" s="779" t="s">
        <v>390</v>
      </c>
      <c r="C554" s="198" t="s">
        <v>333</v>
      </c>
      <c r="D554" s="198"/>
      <c r="E554" s="779" t="s">
        <v>558</v>
      </c>
      <c r="F554" s="779" t="s">
        <v>56</v>
      </c>
      <c r="G554" s="779" t="s">
        <v>10</v>
      </c>
      <c r="H554" s="2222" t="s">
        <v>195</v>
      </c>
      <c r="I554" s="2163" t="s">
        <v>126</v>
      </c>
      <c r="J554" s="778">
        <v>45759</v>
      </c>
      <c r="K554" s="781">
        <v>1</v>
      </c>
      <c r="L554" s="782">
        <v>1</v>
      </c>
      <c r="M554" s="783">
        <v>120</v>
      </c>
      <c r="N554" s="784">
        <v>37.72</v>
      </c>
      <c r="O554" s="784">
        <v>30</v>
      </c>
      <c r="P554" s="785">
        <f>SUM(Table1[[#This Row],[BASE_FARE]:[SURCHARGES]])*Table1[[#This Row],[SEATS_BOOKED]]</f>
        <v>187.72</v>
      </c>
      <c r="Q554" s="771" t="s">
        <v>161</v>
      </c>
      <c r="R554" s="773" t="s">
        <v>335</v>
      </c>
      <c r="S554" s="779" t="str">
        <f>LEFT(Table1[[#This Row],[SECTOR]],3)</f>
        <v>SSH</v>
      </c>
      <c r="T554" s="779" t="str">
        <f>RIGHT(Table1[[#This Row],[SECTOR]],3)</f>
        <v>VRN</v>
      </c>
      <c r="U554" s="779" t="str">
        <f t="shared" si="37"/>
        <v>VRN</v>
      </c>
      <c r="V554" s="779">
        <f>WEEKDAY(Table1[[#This Row],[FLIGHT_DATE]],2)</f>
        <v>6</v>
      </c>
      <c r="W554" s="779">
        <f>Table1[[#This Row],[FLIGHT_DATE]]-Table1[[#This Row],[DATE_BOOKED]]</f>
        <v>63</v>
      </c>
    </row>
    <row r="555" spans="1:23" x14ac:dyDescent="0.35">
      <c r="A555" s="778">
        <v>45696</v>
      </c>
      <c r="B555" s="779" t="s">
        <v>390</v>
      </c>
      <c r="C555" s="198" t="s">
        <v>333</v>
      </c>
      <c r="D555" s="198"/>
      <c r="E555" s="779" t="s">
        <v>557</v>
      </c>
      <c r="F555" s="779" t="s">
        <v>56</v>
      </c>
      <c r="G555" s="779" t="s">
        <v>10</v>
      </c>
      <c r="H555" s="2222" t="s">
        <v>194</v>
      </c>
      <c r="I555" s="780" t="s">
        <v>26</v>
      </c>
      <c r="J555" s="778">
        <v>45752</v>
      </c>
      <c r="K555" s="781">
        <v>1</v>
      </c>
      <c r="L555" s="782">
        <v>1</v>
      </c>
      <c r="M555" s="783">
        <v>140</v>
      </c>
      <c r="N555" s="784">
        <v>19.420000000000002</v>
      </c>
      <c r="O555" s="784">
        <v>30</v>
      </c>
      <c r="P555" s="785">
        <f>SUM(Table1[[#This Row],[BASE_FARE]:[SURCHARGES]])*Table1[[#This Row],[SEATS_BOOKED]]</f>
        <v>189.42000000000002</v>
      </c>
      <c r="Q555" s="771" t="s">
        <v>161</v>
      </c>
      <c r="R555" s="773" t="s">
        <v>335</v>
      </c>
      <c r="S555" s="779" t="str">
        <f>LEFT(Table1[[#This Row],[SECTOR]],3)</f>
        <v>BRI</v>
      </c>
      <c r="T555" s="779" t="str">
        <f>RIGHT(Table1[[#This Row],[SECTOR]],3)</f>
        <v>SSH</v>
      </c>
      <c r="U555" s="779" t="str">
        <f t="shared" si="37"/>
        <v>BRI</v>
      </c>
      <c r="V555" s="779">
        <f>WEEKDAY(Table1[[#This Row],[FLIGHT_DATE]],2)</f>
        <v>6</v>
      </c>
      <c r="W555" s="779">
        <f>Table1[[#This Row],[FLIGHT_DATE]]-Table1[[#This Row],[DATE_BOOKED]]</f>
        <v>56</v>
      </c>
    </row>
    <row r="556" spans="1:23" x14ac:dyDescent="0.35">
      <c r="A556" s="778">
        <v>45696</v>
      </c>
      <c r="B556" s="779" t="s">
        <v>390</v>
      </c>
      <c r="C556" s="198" t="s">
        <v>333</v>
      </c>
      <c r="D556" s="198"/>
      <c r="E556" s="779" t="s">
        <v>558</v>
      </c>
      <c r="F556" s="779" t="s">
        <v>56</v>
      </c>
      <c r="G556" s="779" t="s">
        <v>10</v>
      </c>
      <c r="H556" s="2222" t="s">
        <v>195</v>
      </c>
      <c r="I556" s="2163" t="s">
        <v>126</v>
      </c>
      <c r="J556" s="778">
        <v>45759</v>
      </c>
      <c r="K556" s="781">
        <v>1</v>
      </c>
      <c r="L556" s="782">
        <v>1</v>
      </c>
      <c r="M556" s="783">
        <v>120</v>
      </c>
      <c r="N556" s="784">
        <v>37.72</v>
      </c>
      <c r="O556" s="784">
        <v>30</v>
      </c>
      <c r="P556" s="785">
        <f>SUM(Table1[[#This Row],[BASE_FARE]:[SURCHARGES]])*Table1[[#This Row],[SEATS_BOOKED]]</f>
        <v>187.72</v>
      </c>
      <c r="Q556" s="771" t="s">
        <v>161</v>
      </c>
      <c r="R556" s="773" t="s">
        <v>335</v>
      </c>
      <c r="S556" s="779" t="str">
        <f>LEFT(Table1[[#This Row],[SECTOR]],3)</f>
        <v>SSH</v>
      </c>
      <c r="T556" s="779" t="str">
        <f>RIGHT(Table1[[#This Row],[SECTOR]],3)</f>
        <v>VRN</v>
      </c>
      <c r="U556" s="779" t="str">
        <f t="shared" si="37"/>
        <v>VRN</v>
      </c>
      <c r="V556" s="779">
        <f>WEEKDAY(Table1[[#This Row],[FLIGHT_DATE]],2)</f>
        <v>6</v>
      </c>
      <c r="W556" s="779">
        <f>Table1[[#This Row],[FLIGHT_DATE]]-Table1[[#This Row],[DATE_BOOKED]]</f>
        <v>63</v>
      </c>
    </row>
    <row r="557" spans="1:23" x14ac:dyDescent="0.35">
      <c r="A557" s="778">
        <v>45696</v>
      </c>
      <c r="B557" s="779" t="s">
        <v>390</v>
      </c>
      <c r="C557" s="198" t="s">
        <v>333</v>
      </c>
      <c r="D557" s="198"/>
      <c r="E557" s="779" t="s">
        <v>559</v>
      </c>
      <c r="F557" s="779" t="s">
        <v>56</v>
      </c>
      <c r="G557" s="779" t="s">
        <v>10</v>
      </c>
      <c r="H557" s="2222" t="s">
        <v>194</v>
      </c>
      <c r="I557" s="780" t="s">
        <v>26</v>
      </c>
      <c r="J557" s="778">
        <v>45752</v>
      </c>
      <c r="K557" s="781">
        <v>1</v>
      </c>
      <c r="L557" s="782">
        <v>1</v>
      </c>
      <c r="M557" s="783">
        <v>140</v>
      </c>
      <c r="N557" s="784">
        <v>19.420000000000002</v>
      </c>
      <c r="O557" s="784">
        <v>30</v>
      </c>
      <c r="P557" s="785">
        <f>SUM(Table1[[#This Row],[BASE_FARE]:[SURCHARGES]])*Table1[[#This Row],[SEATS_BOOKED]]</f>
        <v>189.42000000000002</v>
      </c>
      <c r="Q557" s="771" t="s">
        <v>161</v>
      </c>
      <c r="R557" s="773" t="s">
        <v>335</v>
      </c>
      <c r="S557" s="779" t="str">
        <f>LEFT(Table1[[#This Row],[SECTOR]],3)</f>
        <v>BRI</v>
      </c>
      <c r="T557" s="779" t="str">
        <f>RIGHT(Table1[[#This Row],[SECTOR]],3)</f>
        <v>SSH</v>
      </c>
      <c r="U557" s="779" t="str">
        <f t="shared" si="37"/>
        <v>BRI</v>
      </c>
      <c r="V557" s="779">
        <f>WEEKDAY(Table1[[#This Row],[FLIGHT_DATE]],2)</f>
        <v>6</v>
      </c>
      <c r="W557" s="779">
        <f>Table1[[#This Row],[FLIGHT_DATE]]-Table1[[#This Row],[DATE_BOOKED]]</f>
        <v>56</v>
      </c>
    </row>
    <row r="558" spans="1:23" x14ac:dyDescent="0.35">
      <c r="A558" s="778">
        <v>45696</v>
      </c>
      <c r="B558" s="779" t="s">
        <v>390</v>
      </c>
      <c r="C558" s="198" t="s">
        <v>333</v>
      </c>
      <c r="D558" s="198"/>
      <c r="E558" s="779" t="s">
        <v>559</v>
      </c>
      <c r="F558" s="779" t="s">
        <v>56</v>
      </c>
      <c r="G558" s="779" t="s">
        <v>10</v>
      </c>
      <c r="H558" s="2222" t="s">
        <v>194</v>
      </c>
      <c r="I558" s="780" t="s">
        <v>26</v>
      </c>
      <c r="J558" s="778">
        <v>45752</v>
      </c>
      <c r="K558" s="781">
        <v>1</v>
      </c>
      <c r="L558" s="782">
        <v>1</v>
      </c>
      <c r="M558" s="783">
        <v>140</v>
      </c>
      <c r="N558" s="784">
        <v>19.420000000000002</v>
      </c>
      <c r="O558" s="784">
        <v>30</v>
      </c>
      <c r="P558" s="785">
        <f>SUM(Table1[[#This Row],[BASE_FARE]:[SURCHARGES]])*Table1[[#This Row],[SEATS_BOOKED]]</f>
        <v>189.42000000000002</v>
      </c>
      <c r="Q558" s="771" t="s">
        <v>161</v>
      </c>
      <c r="R558" s="773" t="s">
        <v>335</v>
      </c>
      <c r="S558" s="779" t="str">
        <f>LEFT(Table1[[#This Row],[SECTOR]],3)</f>
        <v>BRI</v>
      </c>
      <c r="T558" s="779" t="str">
        <f>RIGHT(Table1[[#This Row],[SECTOR]],3)</f>
        <v>SSH</v>
      </c>
      <c r="U558" s="779" t="str">
        <f t="shared" si="37"/>
        <v>BRI</v>
      </c>
      <c r="V558" s="779">
        <f>WEEKDAY(Table1[[#This Row],[FLIGHT_DATE]],2)</f>
        <v>6</v>
      </c>
      <c r="W558" s="779">
        <f>Table1[[#This Row],[FLIGHT_DATE]]-Table1[[#This Row],[DATE_BOOKED]]</f>
        <v>56</v>
      </c>
    </row>
    <row r="559" spans="1:23" x14ac:dyDescent="0.35">
      <c r="A559" s="786">
        <v>45698</v>
      </c>
      <c r="B559" s="787" t="s">
        <v>112</v>
      </c>
      <c r="C559" s="198" t="s">
        <v>160</v>
      </c>
      <c r="D559" s="198"/>
      <c r="E559" s="787"/>
      <c r="F559" s="787" t="s">
        <v>54</v>
      </c>
      <c r="G559" s="787" t="s">
        <v>10</v>
      </c>
      <c r="H559" s="2222" t="s">
        <v>89</v>
      </c>
      <c r="I559" s="788" t="s">
        <v>26</v>
      </c>
      <c r="J559" s="786">
        <v>45906</v>
      </c>
      <c r="K559" s="789">
        <v>15</v>
      </c>
      <c r="L559" s="790">
        <v>15</v>
      </c>
      <c r="M559" s="791">
        <v>182.5</v>
      </c>
      <c r="N559" s="792">
        <v>0</v>
      </c>
      <c r="O559" s="792">
        <v>0</v>
      </c>
      <c r="P559" s="793">
        <f>SUM(Table1[[#This Row],[BASE_FARE]:[SURCHARGES]])*Table1[[#This Row],[SEATS_BOOKED]]</f>
        <v>2737.5</v>
      </c>
      <c r="Q559" s="771" t="s">
        <v>161</v>
      </c>
      <c r="R559" s="1144" t="s">
        <v>384</v>
      </c>
      <c r="S559" s="787" t="str">
        <f>LEFT(Table1[[#This Row],[SECTOR]],3)</f>
        <v>BRI</v>
      </c>
      <c r="T559" s="787" t="str">
        <f>RIGHT(Table1[[#This Row],[SECTOR]],3)</f>
        <v>SSH</v>
      </c>
      <c r="U559" s="787" t="str">
        <f t="shared" ref="U559:U566" si="38">IF(AND(S559&lt;&gt;"SSH", S559&lt;&gt;"RMF", S559&lt;&gt;"CAI", S559&lt;&gt;"HRG", S559&lt;&gt;"LXR", S559&lt;&gt;"DXB", OR(T559="SSH", T559="RMF", T559="CAI", T559="HRG", T559="LXR", T559="DXB")), S559,
    IF(AND(T559&lt;&gt;"SSH", T559&lt;&gt;"RMF", T559&lt;&gt;"CAI", T559&lt;&gt;"HRG", T559&lt;&gt;"LXR", T559&lt;&gt;"DXB", OR(S559="SSH", S559="RMF", S559="CAI", S559="HRG", S559="LXR", S559="DXB")), T559,
    "VIE"))</f>
        <v>BRI</v>
      </c>
      <c r="V559" s="787">
        <f>WEEKDAY(Table1[[#This Row],[FLIGHT_DATE]],2)</f>
        <v>6</v>
      </c>
      <c r="W559" s="787">
        <f>Table1[[#This Row],[FLIGHT_DATE]]-Table1[[#This Row],[DATE_BOOKED]]</f>
        <v>208</v>
      </c>
    </row>
    <row r="560" spans="1:23" x14ac:dyDescent="0.35">
      <c r="A560" s="786">
        <v>45698</v>
      </c>
      <c r="B560" s="787" t="s">
        <v>112</v>
      </c>
      <c r="C560" s="198" t="s">
        <v>160</v>
      </c>
      <c r="D560" s="198"/>
      <c r="E560" s="787"/>
      <c r="F560" s="787" t="s">
        <v>54</v>
      </c>
      <c r="G560" s="787" t="s">
        <v>10</v>
      </c>
      <c r="H560" s="2222" t="s">
        <v>89</v>
      </c>
      <c r="I560" s="788" t="s">
        <v>26</v>
      </c>
      <c r="J560" s="786">
        <v>45913</v>
      </c>
      <c r="K560" s="789">
        <v>15</v>
      </c>
      <c r="L560" s="790">
        <v>15</v>
      </c>
      <c r="M560" s="791">
        <v>182.5</v>
      </c>
      <c r="N560" s="792">
        <v>0</v>
      </c>
      <c r="O560" s="792">
        <v>0</v>
      </c>
      <c r="P560" s="793">
        <f>SUM(Table1[[#This Row],[BASE_FARE]:[SURCHARGES]])*Table1[[#This Row],[SEATS_BOOKED]]</f>
        <v>2737.5</v>
      </c>
      <c r="Q560" s="787" t="s">
        <v>161</v>
      </c>
      <c r="R560" s="1144" t="s">
        <v>384</v>
      </c>
      <c r="S560" s="787" t="str">
        <f>LEFT(Table1[[#This Row],[SECTOR]],3)</f>
        <v>BRI</v>
      </c>
      <c r="T560" s="787" t="str">
        <f>RIGHT(Table1[[#This Row],[SECTOR]],3)</f>
        <v>SSH</v>
      </c>
      <c r="U560" s="787" t="str">
        <f t="shared" si="38"/>
        <v>BRI</v>
      </c>
      <c r="V560" s="787">
        <f>WEEKDAY(Table1[[#This Row],[FLIGHT_DATE]],2)</f>
        <v>6</v>
      </c>
      <c r="W560" s="787">
        <f>Table1[[#This Row],[FLIGHT_DATE]]-Table1[[#This Row],[DATE_BOOKED]]</f>
        <v>215</v>
      </c>
    </row>
    <row r="561" spans="1:23" x14ac:dyDescent="0.35">
      <c r="A561" s="786">
        <v>45698</v>
      </c>
      <c r="B561" s="787" t="s">
        <v>112</v>
      </c>
      <c r="C561" s="198" t="s">
        <v>160</v>
      </c>
      <c r="D561" s="198"/>
      <c r="E561" s="787"/>
      <c r="F561" s="787" t="s">
        <v>54</v>
      </c>
      <c r="G561" s="787" t="s">
        <v>10</v>
      </c>
      <c r="H561" s="2222" t="s">
        <v>89</v>
      </c>
      <c r="I561" s="788" t="s">
        <v>26</v>
      </c>
      <c r="J561" s="786">
        <v>45920</v>
      </c>
      <c r="K561" s="789">
        <v>15</v>
      </c>
      <c r="L561" s="790">
        <v>15</v>
      </c>
      <c r="M561" s="791">
        <v>182.5</v>
      </c>
      <c r="N561" s="792">
        <v>0</v>
      </c>
      <c r="O561" s="792">
        <v>0</v>
      </c>
      <c r="P561" s="793">
        <f>SUM(Table1[[#This Row],[BASE_FARE]:[SURCHARGES]])*Table1[[#This Row],[SEATS_BOOKED]]</f>
        <v>2737.5</v>
      </c>
      <c r="Q561" s="787" t="s">
        <v>161</v>
      </c>
      <c r="R561" s="1144" t="s">
        <v>384</v>
      </c>
      <c r="S561" s="787" t="str">
        <f>LEFT(Table1[[#This Row],[SECTOR]],3)</f>
        <v>BRI</v>
      </c>
      <c r="T561" s="787" t="str">
        <f>RIGHT(Table1[[#This Row],[SECTOR]],3)</f>
        <v>SSH</v>
      </c>
      <c r="U561" s="787" t="str">
        <f t="shared" si="38"/>
        <v>BRI</v>
      </c>
      <c r="V561" s="787">
        <f>WEEKDAY(Table1[[#This Row],[FLIGHT_DATE]],2)</f>
        <v>6</v>
      </c>
      <c r="W561" s="787">
        <f>Table1[[#This Row],[FLIGHT_DATE]]-Table1[[#This Row],[DATE_BOOKED]]</f>
        <v>222</v>
      </c>
    </row>
    <row r="562" spans="1:23" x14ac:dyDescent="0.35">
      <c r="A562" s="786">
        <v>45698</v>
      </c>
      <c r="B562" s="787" t="s">
        <v>112</v>
      </c>
      <c r="C562" s="198" t="s">
        <v>160</v>
      </c>
      <c r="D562" s="198"/>
      <c r="E562" s="787"/>
      <c r="F562" s="787" t="s">
        <v>54</v>
      </c>
      <c r="G562" s="787" t="s">
        <v>10</v>
      </c>
      <c r="H562" s="2222" t="s">
        <v>89</v>
      </c>
      <c r="I562" s="788" t="s">
        <v>26</v>
      </c>
      <c r="J562" s="786">
        <v>45927</v>
      </c>
      <c r="K562" s="789">
        <v>15</v>
      </c>
      <c r="L562" s="790">
        <v>15</v>
      </c>
      <c r="M562" s="791">
        <v>182.5</v>
      </c>
      <c r="N562" s="792">
        <v>0</v>
      </c>
      <c r="O562" s="792">
        <v>0</v>
      </c>
      <c r="P562" s="793">
        <f>SUM(Table1[[#This Row],[BASE_FARE]:[SURCHARGES]])*Table1[[#This Row],[SEATS_BOOKED]]</f>
        <v>2737.5</v>
      </c>
      <c r="Q562" s="787" t="s">
        <v>161</v>
      </c>
      <c r="R562" s="1144" t="s">
        <v>384</v>
      </c>
      <c r="S562" s="787" t="str">
        <f>LEFT(Table1[[#This Row],[SECTOR]],3)</f>
        <v>BRI</v>
      </c>
      <c r="T562" s="787" t="str">
        <f>RIGHT(Table1[[#This Row],[SECTOR]],3)</f>
        <v>SSH</v>
      </c>
      <c r="U562" s="787" t="str">
        <f t="shared" si="38"/>
        <v>BRI</v>
      </c>
      <c r="V562" s="787">
        <f>WEEKDAY(Table1[[#This Row],[FLIGHT_DATE]],2)</f>
        <v>6</v>
      </c>
      <c r="W562" s="787">
        <f>Table1[[#This Row],[FLIGHT_DATE]]-Table1[[#This Row],[DATE_BOOKED]]</f>
        <v>229</v>
      </c>
    </row>
    <row r="563" spans="1:23" x14ac:dyDescent="0.35">
      <c r="A563" s="786">
        <v>45698</v>
      </c>
      <c r="B563" s="787" t="s">
        <v>112</v>
      </c>
      <c r="C563" s="198" t="s">
        <v>160</v>
      </c>
      <c r="D563" s="198"/>
      <c r="E563" s="787"/>
      <c r="F563" s="787" t="s">
        <v>54</v>
      </c>
      <c r="G563" s="787" t="s">
        <v>10</v>
      </c>
      <c r="H563" s="2222" t="s">
        <v>89</v>
      </c>
      <c r="I563" s="788" t="s">
        <v>26</v>
      </c>
      <c r="J563" s="786">
        <v>45934</v>
      </c>
      <c r="K563" s="789">
        <v>15</v>
      </c>
      <c r="L563" s="790">
        <v>15</v>
      </c>
      <c r="M563" s="791">
        <v>182.5</v>
      </c>
      <c r="N563" s="792">
        <v>0</v>
      </c>
      <c r="O563" s="792">
        <v>0</v>
      </c>
      <c r="P563" s="793">
        <f>SUM(Table1[[#This Row],[BASE_FARE]:[SURCHARGES]])*Table1[[#This Row],[SEATS_BOOKED]]</f>
        <v>2737.5</v>
      </c>
      <c r="Q563" s="787" t="s">
        <v>161</v>
      </c>
      <c r="R563" s="1144" t="s">
        <v>384</v>
      </c>
      <c r="S563" s="787" t="str">
        <f>LEFT(Table1[[#This Row],[SECTOR]],3)</f>
        <v>BRI</v>
      </c>
      <c r="T563" s="787" t="str">
        <f>RIGHT(Table1[[#This Row],[SECTOR]],3)</f>
        <v>SSH</v>
      </c>
      <c r="U563" s="787" t="str">
        <f t="shared" si="38"/>
        <v>BRI</v>
      </c>
      <c r="V563" s="787">
        <f>WEEKDAY(Table1[[#This Row],[FLIGHT_DATE]],2)</f>
        <v>6</v>
      </c>
      <c r="W563" s="787">
        <f>Table1[[#This Row],[FLIGHT_DATE]]-Table1[[#This Row],[DATE_BOOKED]]</f>
        <v>236</v>
      </c>
    </row>
    <row r="564" spans="1:23" x14ac:dyDescent="0.35">
      <c r="A564" s="786">
        <v>45698</v>
      </c>
      <c r="B564" s="787" t="s">
        <v>112</v>
      </c>
      <c r="C564" s="198" t="s">
        <v>160</v>
      </c>
      <c r="D564" s="198"/>
      <c r="E564" s="787"/>
      <c r="F564" s="787" t="s">
        <v>54</v>
      </c>
      <c r="G564" s="787" t="s">
        <v>10</v>
      </c>
      <c r="H564" s="2222" t="s">
        <v>89</v>
      </c>
      <c r="I564" s="788" t="s">
        <v>26</v>
      </c>
      <c r="J564" s="786">
        <v>45941</v>
      </c>
      <c r="K564" s="789">
        <v>15</v>
      </c>
      <c r="L564" s="790">
        <v>15</v>
      </c>
      <c r="M564" s="791">
        <v>182.5</v>
      </c>
      <c r="N564" s="792">
        <v>0</v>
      </c>
      <c r="O564" s="792">
        <v>0</v>
      </c>
      <c r="P564" s="793">
        <f>SUM(Table1[[#This Row],[BASE_FARE]:[SURCHARGES]])*Table1[[#This Row],[SEATS_BOOKED]]</f>
        <v>2737.5</v>
      </c>
      <c r="Q564" s="787" t="s">
        <v>161</v>
      </c>
      <c r="R564" s="1144" t="s">
        <v>384</v>
      </c>
      <c r="S564" s="787" t="str">
        <f>LEFT(Table1[[#This Row],[SECTOR]],3)</f>
        <v>BRI</v>
      </c>
      <c r="T564" s="787" t="str">
        <f>RIGHT(Table1[[#This Row],[SECTOR]],3)</f>
        <v>SSH</v>
      </c>
      <c r="U564" s="787" t="str">
        <f t="shared" si="38"/>
        <v>BRI</v>
      </c>
      <c r="V564" s="787">
        <f>WEEKDAY(Table1[[#This Row],[FLIGHT_DATE]],2)</f>
        <v>6</v>
      </c>
      <c r="W564" s="787">
        <f>Table1[[#This Row],[FLIGHT_DATE]]-Table1[[#This Row],[DATE_BOOKED]]</f>
        <v>243</v>
      </c>
    </row>
    <row r="565" spans="1:23" x14ac:dyDescent="0.35">
      <c r="A565" s="786">
        <v>45698</v>
      </c>
      <c r="B565" s="787" t="s">
        <v>112</v>
      </c>
      <c r="C565" s="198" t="s">
        <v>160</v>
      </c>
      <c r="D565" s="198"/>
      <c r="E565" s="787"/>
      <c r="F565" s="787" t="s">
        <v>54</v>
      </c>
      <c r="G565" s="787" t="s">
        <v>10</v>
      </c>
      <c r="H565" s="2222" t="s">
        <v>89</v>
      </c>
      <c r="I565" s="788" t="s">
        <v>26</v>
      </c>
      <c r="J565" s="786">
        <v>45948</v>
      </c>
      <c r="K565" s="789">
        <v>30</v>
      </c>
      <c r="L565" s="790">
        <v>30</v>
      </c>
      <c r="M565" s="791">
        <v>182.5</v>
      </c>
      <c r="N565" s="792">
        <v>0</v>
      </c>
      <c r="O565" s="792">
        <v>0</v>
      </c>
      <c r="P565" s="793">
        <f>SUM(Table1[[#This Row],[BASE_FARE]:[SURCHARGES]])*Table1[[#This Row],[SEATS_BOOKED]]</f>
        <v>5475</v>
      </c>
      <c r="Q565" s="787" t="s">
        <v>161</v>
      </c>
      <c r="R565" s="1144" t="s">
        <v>384</v>
      </c>
      <c r="S565" s="787" t="str">
        <f>LEFT(Table1[[#This Row],[SECTOR]],3)</f>
        <v>BRI</v>
      </c>
      <c r="T565" s="787" t="str">
        <f>RIGHT(Table1[[#This Row],[SECTOR]],3)</f>
        <v>SSH</v>
      </c>
      <c r="U565" s="787" t="str">
        <f t="shared" si="38"/>
        <v>BRI</v>
      </c>
      <c r="V565" s="787">
        <f>WEEKDAY(Table1[[#This Row],[FLIGHT_DATE]],2)</f>
        <v>6</v>
      </c>
      <c r="W565" s="787">
        <f>Table1[[#This Row],[FLIGHT_DATE]]-Table1[[#This Row],[DATE_BOOKED]]</f>
        <v>250</v>
      </c>
    </row>
    <row r="566" spans="1:23" x14ac:dyDescent="0.35">
      <c r="A566" s="786">
        <v>45698</v>
      </c>
      <c r="B566" s="787" t="s">
        <v>112</v>
      </c>
      <c r="C566" s="198" t="s">
        <v>160</v>
      </c>
      <c r="D566" s="198"/>
      <c r="E566" s="787"/>
      <c r="F566" s="787" t="s">
        <v>54</v>
      </c>
      <c r="G566" s="787" t="s">
        <v>10</v>
      </c>
      <c r="H566" s="2222" t="s">
        <v>89</v>
      </c>
      <c r="I566" s="788" t="s">
        <v>26</v>
      </c>
      <c r="J566" s="786">
        <v>45955</v>
      </c>
      <c r="K566" s="789">
        <v>15</v>
      </c>
      <c r="L566" s="790">
        <v>15</v>
      </c>
      <c r="M566" s="791">
        <v>182.5</v>
      </c>
      <c r="N566" s="792">
        <v>0</v>
      </c>
      <c r="O566" s="792">
        <v>0</v>
      </c>
      <c r="P566" s="793">
        <f>SUM(Table1[[#This Row],[BASE_FARE]:[SURCHARGES]])*Table1[[#This Row],[SEATS_BOOKED]]</f>
        <v>2737.5</v>
      </c>
      <c r="Q566" s="787" t="s">
        <v>161</v>
      </c>
      <c r="R566" s="1144" t="s">
        <v>384</v>
      </c>
      <c r="S566" s="787" t="str">
        <f>LEFT(Table1[[#This Row],[SECTOR]],3)</f>
        <v>BRI</v>
      </c>
      <c r="T566" s="787" t="str">
        <f>RIGHT(Table1[[#This Row],[SECTOR]],3)</f>
        <v>SSH</v>
      </c>
      <c r="U566" s="787" t="str">
        <f t="shared" si="38"/>
        <v>BRI</v>
      </c>
      <c r="V566" s="787">
        <f>WEEKDAY(Table1[[#This Row],[FLIGHT_DATE]],2)</f>
        <v>6</v>
      </c>
      <c r="W566" s="787">
        <f>Table1[[#This Row],[FLIGHT_DATE]]-Table1[[#This Row],[DATE_BOOKED]]</f>
        <v>257</v>
      </c>
    </row>
    <row r="567" spans="1:23" x14ac:dyDescent="0.35">
      <c r="A567" s="786">
        <v>45698</v>
      </c>
      <c r="B567" s="787" t="s">
        <v>112</v>
      </c>
      <c r="C567" s="198" t="s">
        <v>160</v>
      </c>
      <c r="D567" s="198"/>
      <c r="E567" s="787"/>
      <c r="F567" s="787" t="s">
        <v>54</v>
      </c>
      <c r="G567" s="787" t="s">
        <v>11</v>
      </c>
      <c r="H567" s="2222" t="s">
        <v>88</v>
      </c>
      <c r="I567" s="788" t="s">
        <v>27</v>
      </c>
      <c r="J567" s="786">
        <v>45913</v>
      </c>
      <c r="K567" s="789">
        <v>15</v>
      </c>
      <c r="L567" s="790">
        <v>15</v>
      </c>
      <c r="M567" s="791">
        <v>182.5</v>
      </c>
      <c r="N567" s="792">
        <v>0</v>
      </c>
      <c r="O567" s="792">
        <v>0</v>
      </c>
      <c r="P567" s="793">
        <f>SUM(Table1[[#This Row],[BASE_FARE]:[SURCHARGES]])*Table1[[#This Row],[SEATS_BOOKED]]</f>
        <v>2737.5</v>
      </c>
      <c r="Q567" s="787" t="s">
        <v>161</v>
      </c>
      <c r="R567" s="1144" t="s">
        <v>384</v>
      </c>
      <c r="S567" s="787" t="str">
        <f>LEFT(Table1[[#This Row],[SECTOR]],3)</f>
        <v>SSH</v>
      </c>
      <c r="T567" s="787" t="str">
        <f>RIGHT(Table1[[#This Row],[SECTOR]],3)</f>
        <v>BRI</v>
      </c>
      <c r="U567" s="787" t="str">
        <f t="shared" ref="U567:U574" si="39">IF(AND(S567&lt;&gt;"SSH", S567&lt;&gt;"RMF", S567&lt;&gt;"CAI", S567&lt;&gt;"HRG", S567&lt;&gt;"LXR", S567&lt;&gt;"DXB", OR(T567="SSH", T567="RMF", T567="CAI", T567="HRG", T567="LXR", T567="DXB")), S567,
    IF(AND(T567&lt;&gt;"SSH", T567&lt;&gt;"RMF", T567&lt;&gt;"CAI", T567&lt;&gt;"HRG", T567&lt;&gt;"LXR", T567&lt;&gt;"DXB", OR(S567="SSH", S567="RMF", S567="CAI", S567="HRG", S567="LXR", S567="DXB")), T567,
    "VIE"))</f>
        <v>BRI</v>
      </c>
      <c r="V567" s="787">
        <f>WEEKDAY(Table1[[#This Row],[FLIGHT_DATE]],2)</f>
        <v>6</v>
      </c>
      <c r="W567" s="787">
        <f>Table1[[#This Row],[FLIGHT_DATE]]-Table1[[#This Row],[DATE_BOOKED]]</f>
        <v>215</v>
      </c>
    </row>
    <row r="568" spans="1:23" x14ac:dyDescent="0.35">
      <c r="A568" s="786">
        <v>45698</v>
      </c>
      <c r="B568" s="787" t="s">
        <v>112</v>
      </c>
      <c r="C568" s="198" t="s">
        <v>160</v>
      </c>
      <c r="D568" s="198"/>
      <c r="E568" s="787"/>
      <c r="F568" s="787" t="s">
        <v>54</v>
      </c>
      <c r="G568" s="787" t="s">
        <v>11</v>
      </c>
      <c r="H568" s="2222" t="s">
        <v>88</v>
      </c>
      <c r="I568" s="788" t="s">
        <v>27</v>
      </c>
      <c r="J568" s="786">
        <v>45920</v>
      </c>
      <c r="K568" s="789">
        <v>15</v>
      </c>
      <c r="L568" s="790">
        <v>15</v>
      </c>
      <c r="M568" s="791">
        <v>182.5</v>
      </c>
      <c r="N568" s="792">
        <v>0</v>
      </c>
      <c r="O568" s="792">
        <v>0</v>
      </c>
      <c r="P568" s="793">
        <f>SUM(Table1[[#This Row],[BASE_FARE]:[SURCHARGES]])*Table1[[#This Row],[SEATS_BOOKED]]</f>
        <v>2737.5</v>
      </c>
      <c r="Q568" s="787" t="s">
        <v>161</v>
      </c>
      <c r="R568" s="1144" t="s">
        <v>384</v>
      </c>
      <c r="S568" s="787" t="str">
        <f>LEFT(Table1[[#This Row],[SECTOR]],3)</f>
        <v>SSH</v>
      </c>
      <c r="T568" s="787" t="str">
        <f>RIGHT(Table1[[#This Row],[SECTOR]],3)</f>
        <v>BRI</v>
      </c>
      <c r="U568" s="787" t="str">
        <f t="shared" si="39"/>
        <v>BRI</v>
      </c>
      <c r="V568" s="787">
        <f>WEEKDAY(Table1[[#This Row],[FLIGHT_DATE]],2)</f>
        <v>6</v>
      </c>
      <c r="W568" s="787">
        <f>Table1[[#This Row],[FLIGHT_DATE]]-Table1[[#This Row],[DATE_BOOKED]]</f>
        <v>222</v>
      </c>
    </row>
    <row r="569" spans="1:23" x14ac:dyDescent="0.35">
      <c r="A569" s="786">
        <v>45698</v>
      </c>
      <c r="B569" s="787" t="s">
        <v>112</v>
      </c>
      <c r="C569" s="198" t="s">
        <v>160</v>
      </c>
      <c r="D569" s="198"/>
      <c r="E569" s="787"/>
      <c r="F569" s="787" t="s">
        <v>54</v>
      </c>
      <c r="G569" s="787" t="s">
        <v>11</v>
      </c>
      <c r="H569" s="2222" t="s">
        <v>88</v>
      </c>
      <c r="I569" s="788" t="s">
        <v>27</v>
      </c>
      <c r="J569" s="786">
        <v>45927</v>
      </c>
      <c r="K569" s="789">
        <v>15</v>
      </c>
      <c r="L569" s="790">
        <v>15</v>
      </c>
      <c r="M569" s="791">
        <v>182.5</v>
      </c>
      <c r="N569" s="792">
        <v>0</v>
      </c>
      <c r="O569" s="792">
        <v>0</v>
      </c>
      <c r="P569" s="793">
        <f>SUM(Table1[[#This Row],[BASE_FARE]:[SURCHARGES]])*Table1[[#This Row],[SEATS_BOOKED]]</f>
        <v>2737.5</v>
      </c>
      <c r="Q569" s="787" t="s">
        <v>161</v>
      </c>
      <c r="R569" s="1144" t="s">
        <v>384</v>
      </c>
      <c r="S569" s="787" t="str">
        <f>LEFT(Table1[[#This Row],[SECTOR]],3)</f>
        <v>SSH</v>
      </c>
      <c r="T569" s="787" t="str">
        <f>RIGHT(Table1[[#This Row],[SECTOR]],3)</f>
        <v>BRI</v>
      </c>
      <c r="U569" s="787" t="str">
        <f t="shared" si="39"/>
        <v>BRI</v>
      </c>
      <c r="V569" s="787">
        <f>WEEKDAY(Table1[[#This Row],[FLIGHT_DATE]],2)</f>
        <v>6</v>
      </c>
      <c r="W569" s="787">
        <f>Table1[[#This Row],[FLIGHT_DATE]]-Table1[[#This Row],[DATE_BOOKED]]</f>
        <v>229</v>
      </c>
    </row>
    <row r="570" spans="1:23" x14ac:dyDescent="0.35">
      <c r="A570" s="786">
        <v>45698</v>
      </c>
      <c r="B570" s="787" t="s">
        <v>112</v>
      </c>
      <c r="C570" s="198" t="s">
        <v>160</v>
      </c>
      <c r="D570" s="198"/>
      <c r="E570" s="787"/>
      <c r="F570" s="787" t="s">
        <v>54</v>
      </c>
      <c r="G570" s="787" t="s">
        <v>11</v>
      </c>
      <c r="H570" s="2222" t="s">
        <v>88</v>
      </c>
      <c r="I570" s="788" t="s">
        <v>27</v>
      </c>
      <c r="J570" s="786">
        <v>45934</v>
      </c>
      <c r="K570" s="789">
        <v>15</v>
      </c>
      <c r="L570" s="790">
        <v>15</v>
      </c>
      <c r="M570" s="791">
        <v>182.5</v>
      </c>
      <c r="N570" s="792">
        <v>0</v>
      </c>
      <c r="O570" s="792">
        <v>0</v>
      </c>
      <c r="P570" s="793">
        <f>SUM(Table1[[#This Row],[BASE_FARE]:[SURCHARGES]])*Table1[[#This Row],[SEATS_BOOKED]]</f>
        <v>2737.5</v>
      </c>
      <c r="Q570" s="787" t="s">
        <v>161</v>
      </c>
      <c r="R570" s="1144" t="s">
        <v>384</v>
      </c>
      <c r="S570" s="787" t="str">
        <f>LEFT(Table1[[#This Row],[SECTOR]],3)</f>
        <v>SSH</v>
      </c>
      <c r="T570" s="787" t="str">
        <f>RIGHT(Table1[[#This Row],[SECTOR]],3)</f>
        <v>BRI</v>
      </c>
      <c r="U570" s="787" t="str">
        <f t="shared" si="39"/>
        <v>BRI</v>
      </c>
      <c r="V570" s="787">
        <f>WEEKDAY(Table1[[#This Row],[FLIGHT_DATE]],2)</f>
        <v>6</v>
      </c>
      <c r="W570" s="787">
        <f>Table1[[#This Row],[FLIGHT_DATE]]-Table1[[#This Row],[DATE_BOOKED]]</f>
        <v>236</v>
      </c>
    </row>
    <row r="571" spans="1:23" x14ac:dyDescent="0.35">
      <c r="A571" s="786">
        <v>45698</v>
      </c>
      <c r="B571" s="787" t="s">
        <v>112</v>
      </c>
      <c r="C571" s="198" t="s">
        <v>160</v>
      </c>
      <c r="D571" s="198"/>
      <c r="E571" s="787"/>
      <c r="F571" s="787" t="s">
        <v>54</v>
      </c>
      <c r="G571" s="787" t="s">
        <v>11</v>
      </c>
      <c r="H571" s="2222" t="s">
        <v>88</v>
      </c>
      <c r="I571" s="788" t="s">
        <v>27</v>
      </c>
      <c r="J571" s="786">
        <v>45941</v>
      </c>
      <c r="K571" s="789">
        <v>15</v>
      </c>
      <c r="L571" s="790">
        <v>15</v>
      </c>
      <c r="M571" s="791">
        <v>182.5</v>
      </c>
      <c r="N571" s="792">
        <v>0</v>
      </c>
      <c r="O571" s="792">
        <v>0</v>
      </c>
      <c r="P571" s="793">
        <f>SUM(Table1[[#This Row],[BASE_FARE]:[SURCHARGES]])*Table1[[#This Row],[SEATS_BOOKED]]</f>
        <v>2737.5</v>
      </c>
      <c r="Q571" s="787" t="s">
        <v>161</v>
      </c>
      <c r="R571" s="1144" t="s">
        <v>384</v>
      </c>
      <c r="S571" s="787" t="str">
        <f>LEFT(Table1[[#This Row],[SECTOR]],3)</f>
        <v>SSH</v>
      </c>
      <c r="T571" s="787" t="str">
        <f>RIGHT(Table1[[#This Row],[SECTOR]],3)</f>
        <v>BRI</v>
      </c>
      <c r="U571" s="787" t="str">
        <f t="shared" si="39"/>
        <v>BRI</v>
      </c>
      <c r="V571" s="787">
        <f>WEEKDAY(Table1[[#This Row],[FLIGHT_DATE]],2)</f>
        <v>6</v>
      </c>
      <c r="W571" s="787">
        <f>Table1[[#This Row],[FLIGHT_DATE]]-Table1[[#This Row],[DATE_BOOKED]]</f>
        <v>243</v>
      </c>
    </row>
    <row r="572" spans="1:23" x14ac:dyDescent="0.35">
      <c r="A572" s="786">
        <v>45698</v>
      </c>
      <c r="B572" s="787" t="s">
        <v>112</v>
      </c>
      <c r="C572" s="198" t="s">
        <v>160</v>
      </c>
      <c r="D572" s="198"/>
      <c r="E572" s="787"/>
      <c r="F572" s="787" t="s">
        <v>54</v>
      </c>
      <c r="G572" s="787" t="s">
        <v>11</v>
      </c>
      <c r="H572" s="2222" t="s">
        <v>88</v>
      </c>
      <c r="I572" s="788" t="s">
        <v>27</v>
      </c>
      <c r="J572" s="786">
        <v>45948</v>
      </c>
      <c r="K572" s="789">
        <v>15</v>
      </c>
      <c r="L572" s="790">
        <v>15</v>
      </c>
      <c r="M572" s="791">
        <v>182.5</v>
      </c>
      <c r="N572" s="792">
        <v>0</v>
      </c>
      <c r="O572" s="792">
        <v>0</v>
      </c>
      <c r="P572" s="793">
        <f>SUM(Table1[[#This Row],[BASE_FARE]:[SURCHARGES]])*Table1[[#This Row],[SEATS_BOOKED]]</f>
        <v>2737.5</v>
      </c>
      <c r="Q572" s="787" t="s">
        <v>161</v>
      </c>
      <c r="R572" s="1144" t="s">
        <v>384</v>
      </c>
      <c r="S572" s="787" t="str">
        <f>LEFT(Table1[[#This Row],[SECTOR]],3)</f>
        <v>SSH</v>
      </c>
      <c r="T572" s="787" t="str">
        <f>RIGHT(Table1[[#This Row],[SECTOR]],3)</f>
        <v>BRI</v>
      </c>
      <c r="U572" s="787" t="str">
        <f t="shared" si="39"/>
        <v>BRI</v>
      </c>
      <c r="V572" s="787">
        <f>WEEKDAY(Table1[[#This Row],[FLIGHT_DATE]],2)</f>
        <v>6</v>
      </c>
      <c r="W572" s="787">
        <f>Table1[[#This Row],[FLIGHT_DATE]]-Table1[[#This Row],[DATE_BOOKED]]</f>
        <v>250</v>
      </c>
    </row>
    <row r="573" spans="1:23" x14ac:dyDescent="0.35">
      <c r="A573" s="786">
        <v>45698</v>
      </c>
      <c r="B573" s="787" t="s">
        <v>112</v>
      </c>
      <c r="C573" s="198" t="s">
        <v>160</v>
      </c>
      <c r="D573" s="198"/>
      <c r="E573" s="787"/>
      <c r="F573" s="787" t="s">
        <v>54</v>
      </c>
      <c r="G573" s="787" t="s">
        <v>11</v>
      </c>
      <c r="H573" s="2222" t="s">
        <v>88</v>
      </c>
      <c r="I573" s="788" t="s">
        <v>27</v>
      </c>
      <c r="J573" s="786">
        <v>45955</v>
      </c>
      <c r="K573" s="789">
        <v>30</v>
      </c>
      <c r="L573" s="790">
        <v>30</v>
      </c>
      <c r="M573" s="791">
        <v>182.5</v>
      </c>
      <c r="N573" s="792">
        <v>0</v>
      </c>
      <c r="O573" s="792">
        <v>0</v>
      </c>
      <c r="P573" s="793">
        <f>SUM(Table1[[#This Row],[BASE_FARE]:[SURCHARGES]])*Table1[[#This Row],[SEATS_BOOKED]]</f>
        <v>5475</v>
      </c>
      <c r="Q573" s="787" t="s">
        <v>161</v>
      </c>
      <c r="R573" s="1144" t="s">
        <v>384</v>
      </c>
      <c r="S573" s="787" t="str">
        <f>LEFT(Table1[[#This Row],[SECTOR]],3)</f>
        <v>SSH</v>
      </c>
      <c r="T573" s="787" t="str">
        <f>RIGHT(Table1[[#This Row],[SECTOR]],3)</f>
        <v>BRI</v>
      </c>
      <c r="U573" s="787" t="str">
        <f t="shared" si="39"/>
        <v>BRI</v>
      </c>
      <c r="V573" s="787">
        <f>WEEKDAY(Table1[[#This Row],[FLIGHT_DATE]],2)</f>
        <v>6</v>
      </c>
      <c r="W573" s="787">
        <f>Table1[[#This Row],[FLIGHT_DATE]]-Table1[[#This Row],[DATE_BOOKED]]</f>
        <v>257</v>
      </c>
    </row>
    <row r="574" spans="1:23" x14ac:dyDescent="0.35">
      <c r="A574" s="786">
        <v>45698</v>
      </c>
      <c r="B574" s="787" t="s">
        <v>112</v>
      </c>
      <c r="C574" s="198" t="s">
        <v>160</v>
      </c>
      <c r="D574" s="198"/>
      <c r="E574" s="787"/>
      <c r="F574" s="787" t="s">
        <v>54</v>
      </c>
      <c r="G574" s="787" t="s">
        <v>11</v>
      </c>
      <c r="H574" s="2222" t="s">
        <v>88</v>
      </c>
      <c r="I574" s="788" t="s">
        <v>27</v>
      </c>
      <c r="J574" s="786">
        <v>45962</v>
      </c>
      <c r="K574" s="789">
        <v>15</v>
      </c>
      <c r="L574" s="790">
        <v>15</v>
      </c>
      <c r="M574" s="791">
        <v>182.5</v>
      </c>
      <c r="N574" s="792">
        <v>0</v>
      </c>
      <c r="O574" s="792">
        <v>0</v>
      </c>
      <c r="P574" s="793">
        <f>SUM(Table1[[#This Row],[BASE_FARE]:[SURCHARGES]])*Table1[[#This Row],[SEATS_BOOKED]]</f>
        <v>2737.5</v>
      </c>
      <c r="Q574" s="787" t="s">
        <v>161</v>
      </c>
      <c r="R574" s="1144" t="s">
        <v>384</v>
      </c>
      <c r="S574" s="787" t="str">
        <f>LEFT(Table1[[#This Row],[SECTOR]],3)</f>
        <v>SSH</v>
      </c>
      <c r="T574" s="787" t="str">
        <f>RIGHT(Table1[[#This Row],[SECTOR]],3)</f>
        <v>BRI</v>
      </c>
      <c r="U574" s="787" t="str">
        <f t="shared" si="39"/>
        <v>BRI</v>
      </c>
      <c r="V574" s="787">
        <f>WEEKDAY(Table1[[#This Row],[FLIGHT_DATE]],2)</f>
        <v>6</v>
      </c>
      <c r="W574" s="787">
        <f>Table1[[#This Row],[FLIGHT_DATE]]-Table1[[#This Row],[DATE_BOOKED]]</f>
        <v>264</v>
      </c>
    </row>
    <row r="575" spans="1:23" x14ac:dyDescent="0.35">
      <c r="A575" s="794">
        <v>45698</v>
      </c>
      <c r="B575" s="795" t="s">
        <v>111</v>
      </c>
      <c r="C575" s="198" t="s">
        <v>160</v>
      </c>
      <c r="D575" s="198"/>
      <c r="E575" s="795"/>
      <c r="F575" s="787" t="s">
        <v>54</v>
      </c>
      <c r="G575" s="795" t="s">
        <v>10</v>
      </c>
      <c r="H575" s="2222" t="s">
        <v>560</v>
      </c>
      <c r="I575" s="796" t="s">
        <v>28</v>
      </c>
      <c r="J575" s="794">
        <v>46013</v>
      </c>
      <c r="K575" s="797">
        <v>80</v>
      </c>
      <c r="L575" s="798">
        <v>80</v>
      </c>
      <c r="M575" s="799">
        <v>250</v>
      </c>
      <c r="N575" s="792">
        <v>0</v>
      </c>
      <c r="O575" s="792">
        <v>0</v>
      </c>
      <c r="P575" s="800">
        <f>SUM(Table1[[#This Row],[BASE_FARE]:[SURCHARGES]])*Table1[[#This Row],[SEATS_BOOKED]]</f>
        <v>20000</v>
      </c>
      <c r="Q575" s="787" t="s">
        <v>161</v>
      </c>
      <c r="R575" s="867" t="s">
        <v>397</v>
      </c>
      <c r="S575" s="795" t="str">
        <f>LEFT(Table1[[#This Row],[SECTOR]],3)</f>
        <v>NAP</v>
      </c>
      <c r="T575" s="795" t="str">
        <f>RIGHT(Table1[[#This Row],[SECTOR]],3)</f>
        <v>SSH</v>
      </c>
      <c r="U575" s="795" t="str">
        <f t="shared" ref="U575:U585" si="40">IF(AND(S575&lt;&gt;"SSH", S575&lt;&gt;"RMF", S575&lt;&gt;"CAI", S575&lt;&gt;"HRG", S575&lt;&gt;"LXR", S575&lt;&gt;"DXB", OR(T575="SSH", T575="RMF", T575="CAI", T575="HRG", T575="LXR", T575="DXB")), S575,
    IF(AND(T575&lt;&gt;"SSH", T575&lt;&gt;"RMF", T575&lt;&gt;"CAI", T575&lt;&gt;"HRG", T575&lt;&gt;"LXR", T575&lt;&gt;"DXB", OR(S575="SSH", S575="RMF", S575="CAI", S575="HRG", S575="LXR", S575="DXB")), T575,
    "VIE"))</f>
        <v>NAP</v>
      </c>
      <c r="V575" s="795">
        <f>WEEKDAY(Table1[[#This Row],[FLIGHT_DATE]],2)</f>
        <v>1</v>
      </c>
      <c r="W575" s="795">
        <f>Table1[[#This Row],[FLIGHT_DATE]]-Table1[[#This Row],[DATE_BOOKED]]</f>
        <v>315</v>
      </c>
    </row>
    <row r="576" spans="1:23" x14ac:dyDescent="0.35">
      <c r="A576" s="794">
        <v>45698</v>
      </c>
      <c r="B576" s="795" t="s">
        <v>111</v>
      </c>
      <c r="C576" s="198" t="s">
        <v>160</v>
      </c>
      <c r="D576" s="198"/>
      <c r="E576" s="795"/>
      <c r="F576" s="787" t="s">
        <v>54</v>
      </c>
      <c r="G576" s="795" t="s">
        <v>10</v>
      </c>
      <c r="H576" s="2222" t="s">
        <v>560</v>
      </c>
      <c r="I576" s="796" t="s">
        <v>28</v>
      </c>
      <c r="J576" s="794">
        <v>46020</v>
      </c>
      <c r="K576" s="797">
        <v>80</v>
      </c>
      <c r="L576" s="798">
        <v>80</v>
      </c>
      <c r="M576" s="799">
        <v>250</v>
      </c>
      <c r="N576" s="792">
        <v>0</v>
      </c>
      <c r="O576" s="792">
        <v>0</v>
      </c>
      <c r="P576" s="800">
        <f>SUM(Table1[[#This Row],[BASE_FARE]:[SURCHARGES]])*Table1[[#This Row],[SEATS_BOOKED]]</f>
        <v>20000</v>
      </c>
      <c r="Q576" s="787" t="s">
        <v>161</v>
      </c>
      <c r="R576" s="867" t="s">
        <v>397</v>
      </c>
      <c r="S576" s="795" t="str">
        <f>LEFT(Table1[[#This Row],[SECTOR]],3)</f>
        <v>NAP</v>
      </c>
      <c r="T576" s="795" t="str">
        <f>RIGHT(Table1[[#This Row],[SECTOR]],3)</f>
        <v>SSH</v>
      </c>
      <c r="U576" s="795" t="str">
        <f t="shared" si="40"/>
        <v>NAP</v>
      </c>
      <c r="V576" s="795">
        <f>WEEKDAY(Table1[[#This Row],[FLIGHT_DATE]],2)</f>
        <v>1</v>
      </c>
      <c r="W576" s="795">
        <f>Table1[[#This Row],[FLIGHT_DATE]]-Table1[[#This Row],[DATE_BOOKED]]</f>
        <v>322</v>
      </c>
    </row>
    <row r="577" spans="1:23" x14ac:dyDescent="0.35">
      <c r="A577" s="794">
        <v>45698</v>
      </c>
      <c r="B577" s="795" t="s">
        <v>111</v>
      </c>
      <c r="C577" s="198" t="s">
        <v>160</v>
      </c>
      <c r="D577" s="198"/>
      <c r="E577" s="795"/>
      <c r="F577" s="787" t="s">
        <v>54</v>
      </c>
      <c r="G577" s="795" t="s">
        <v>11</v>
      </c>
      <c r="H577" s="2222" t="s">
        <v>561</v>
      </c>
      <c r="I577" s="796" t="s">
        <v>29</v>
      </c>
      <c r="J577" s="794">
        <v>46020</v>
      </c>
      <c r="K577" s="797">
        <v>80</v>
      </c>
      <c r="L577" s="798">
        <v>80</v>
      </c>
      <c r="M577" s="799">
        <v>250</v>
      </c>
      <c r="N577" s="792">
        <v>0</v>
      </c>
      <c r="O577" s="792">
        <v>0</v>
      </c>
      <c r="P577" s="800">
        <f>SUM(Table1[[#This Row],[BASE_FARE]:[SURCHARGES]])*Table1[[#This Row],[SEATS_BOOKED]]</f>
        <v>20000</v>
      </c>
      <c r="Q577" s="787" t="s">
        <v>161</v>
      </c>
      <c r="R577" s="867" t="s">
        <v>397</v>
      </c>
      <c r="S577" s="795" t="str">
        <f>LEFT(Table1[[#This Row],[SECTOR]],3)</f>
        <v>SSH</v>
      </c>
      <c r="T577" s="795" t="str">
        <f>RIGHT(Table1[[#This Row],[SECTOR]],3)</f>
        <v>NAP</v>
      </c>
      <c r="U577" s="795" t="str">
        <f t="shared" si="40"/>
        <v>NAP</v>
      </c>
      <c r="V577" s="795">
        <f>WEEKDAY(Table1[[#This Row],[FLIGHT_DATE]],2)</f>
        <v>1</v>
      </c>
      <c r="W577" s="795">
        <f>Table1[[#This Row],[FLIGHT_DATE]]-Table1[[#This Row],[DATE_BOOKED]]</f>
        <v>322</v>
      </c>
    </row>
    <row r="578" spans="1:23" x14ac:dyDescent="0.35">
      <c r="A578" s="794">
        <v>45698</v>
      </c>
      <c r="B578" s="795" t="s">
        <v>111</v>
      </c>
      <c r="C578" s="198" t="s">
        <v>160</v>
      </c>
      <c r="D578" s="198"/>
      <c r="E578" s="795"/>
      <c r="F578" s="787" t="s">
        <v>54</v>
      </c>
      <c r="G578" s="795" t="s">
        <v>11</v>
      </c>
      <c r="H578" s="2222" t="s">
        <v>561</v>
      </c>
      <c r="I578" s="796" t="s">
        <v>29</v>
      </c>
      <c r="J578" s="794">
        <v>46027</v>
      </c>
      <c r="K578" s="797">
        <v>80</v>
      </c>
      <c r="L578" s="798">
        <v>80</v>
      </c>
      <c r="M578" s="799">
        <v>250</v>
      </c>
      <c r="N578" s="792">
        <v>0</v>
      </c>
      <c r="O578" s="792">
        <v>0</v>
      </c>
      <c r="P578" s="800">
        <f>SUM(Table1[[#This Row],[BASE_FARE]:[SURCHARGES]])*Table1[[#This Row],[SEATS_BOOKED]]</f>
        <v>20000</v>
      </c>
      <c r="Q578" s="787" t="s">
        <v>161</v>
      </c>
      <c r="R578" s="867" t="s">
        <v>397</v>
      </c>
      <c r="S578" s="795" t="str">
        <f>LEFT(Table1[[#This Row],[SECTOR]],3)</f>
        <v>SSH</v>
      </c>
      <c r="T578" s="795" t="str">
        <f>RIGHT(Table1[[#This Row],[SECTOR]],3)</f>
        <v>NAP</v>
      </c>
      <c r="U578" s="795" t="str">
        <f t="shared" si="40"/>
        <v>NAP</v>
      </c>
      <c r="V578" s="795">
        <f>WEEKDAY(Table1[[#This Row],[FLIGHT_DATE]],2)</f>
        <v>1</v>
      </c>
      <c r="W578" s="795">
        <f>Table1[[#This Row],[FLIGHT_DATE]]-Table1[[#This Row],[DATE_BOOKED]]</f>
        <v>329</v>
      </c>
    </row>
    <row r="579" spans="1:23" x14ac:dyDescent="0.35">
      <c r="A579" s="87">
        <v>45569</v>
      </c>
      <c r="B579" s="795" t="s">
        <v>111</v>
      </c>
      <c r="C579" s="198" t="s">
        <v>160</v>
      </c>
      <c r="D579" s="198"/>
      <c r="E579" s="795"/>
      <c r="F579" s="787" t="s">
        <v>54</v>
      </c>
      <c r="G579" s="795" t="s">
        <v>10</v>
      </c>
      <c r="H579" s="3191" t="s">
        <v>190</v>
      </c>
      <c r="I579" s="796" t="s">
        <v>28</v>
      </c>
      <c r="J579" s="3190">
        <v>45880</v>
      </c>
      <c r="K579" s="3193">
        <v>0</v>
      </c>
      <c r="L579" s="3193">
        <v>0</v>
      </c>
      <c r="M579" s="799">
        <v>240</v>
      </c>
      <c r="N579" s="792">
        <v>0</v>
      </c>
      <c r="O579" s="792">
        <v>0</v>
      </c>
      <c r="P579" s="3196">
        <f>SUM(Table1[[#This Row],[BASE_FARE]:[SURCHARGES]])*Table1[[#This Row],[SEATS_BOOKED]]</f>
        <v>0</v>
      </c>
      <c r="Q579" s="787" t="s">
        <v>161</v>
      </c>
      <c r="R579" s="867" t="s">
        <v>397</v>
      </c>
      <c r="S579" s="3191" t="str">
        <f>LEFT(Table1[[#This Row],[SECTOR]],3)</f>
        <v>NAP</v>
      </c>
      <c r="T579" s="3191" t="str">
        <f>RIGHT(Table1[[#This Row],[SECTOR]],3)</f>
        <v>SSH</v>
      </c>
      <c r="U579" s="3191" t="str">
        <f>IF(AND(S579&lt;&gt;"SSH", S579&lt;&gt;"RMF", S579&lt;&gt;"CAI", S579&lt;&gt;"HRG", S579&lt;&gt;"LXR", S579&lt;&gt;"DXB", OR(T579="SSH", T579="RMF", T579="CAI", T579="HRG", T579="LXR", T579="DXB")), S579,
    IF(AND(T579&lt;&gt;"SSH", T579&lt;&gt;"RMF", T579&lt;&gt;"CAI", T579&lt;&gt;"HRG", T579&lt;&gt;"LXR", T579&lt;&gt;"DXB", OR(S579="SSH", S579="RMF", S579="CAI", S579="HRG", S579="LXR", S579="DXB")), T579,
    "VIE"))</f>
        <v>NAP</v>
      </c>
      <c r="V579" s="3191">
        <f>WEEKDAY(Table1[[#This Row],[FLIGHT_DATE]],2)</f>
        <v>1</v>
      </c>
      <c r="W579" s="3191">
        <f>Table1[[#This Row],[FLIGHT_DATE]]-Table1[[#This Row],[DATE_BOOKED]]</f>
        <v>311</v>
      </c>
    </row>
    <row r="580" spans="1:23" x14ac:dyDescent="0.35">
      <c r="A580" s="87">
        <v>45569</v>
      </c>
      <c r="B580" s="795" t="s">
        <v>111</v>
      </c>
      <c r="C580" s="198" t="s">
        <v>160</v>
      </c>
      <c r="D580" s="198"/>
      <c r="E580" s="795"/>
      <c r="F580" s="787" t="s">
        <v>54</v>
      </c>
      <c r="G580" s="795" t="s">
        <v>10</v>
      </c>
      <c r="H580" s="3191" t="s">
        <v>190</v>
      </c>
      <c r="I580" s="796" t="s">
        <v>28</v>
      </c>
      <c r="J580" s="3190">
        <v>45887</v>
      </c>
      <c r="K580" s="3193">
        <v>0</v>
      </c>
      <c r="L580" s="3193">
        <v>0</v>
      </c>
      <c r="M580" s="799">
        <v>240</v>
      </c>
      <c r="N580" s="792">
        <v>0</v>
      </c>
      <c r="O580" s="792">
        <v>0</v>
      </c>
      <c r="P580" s="3196">
        <f>SUM(Table1[[#This Row],[BASE_FARE]:[SURCHARGES]])*Table1[[#This Row],[SEATS_BOOKED]]</f>
        <v>0</v>
      </c>
      <c r="Q580" s="787" t="s">
        <v>161</v>
      </c>
      <c r="R580" s="867" t="s">
        <v>397</v>
      </c>
      <c r="S580" s="3191" t="str">
        <f>LEFT(Table1[[#This Row],[SECTOR]],3)</f>
        <v>NAP</v>
      </c>
      <c r="T580" s="3191" t="str">
        <f>RIGHT(Table1[[#This Row],[SECTOR]],3)</f>
        <v>SSH</v>
      </c>
      <c r="U580" s="3191" t="str">
        <f>IF(AND(S580&lt;&gt;"SSH", S580&lt;&gt;"RMF", S580&lt;&gt;"CAI", S580&lt;&gt;"HRG", S580&lt;&gt;"LXR", S580&lt;&gt;"DXB", OR(T580="SSH", T580="RMF", T580="CAI", T580="HRG", T580="LXR", T580="DXB")), S580,
    IF(AND(T580&lt;&gt;"SSH", T580&lt;&gt;"RMF", T580&lt;&gt;"CAI", T580&lt;&gt;"HRG", T580&lt;&gt;"LXR", T580&lt;&gt;"DXB", OR(S580="SSH", S580="RMF", S580="CAI", S580="HRG", S580="LXR", S580="DXB")), T580,
    "VIE"))</f>
        <v>NAP</v>
      </c>
      <c r="V580" s="3191">
        <f>WEEKDAY(Table1[[#This Row],[FLIGHT_DATE]],2)</f>
        <v>1</v>
      </c>
      <c r="W580" s="3191">
        <f>Table1[[#This Row],[FLIGHT_DATE]]-Table1[[#This Row],[DATE_BOOKED]]</f>
        <v>318</v>
      </c>
    </row>
    <row r="581" spans="1:23" x14ac:dyDescent="0.35">
      <c r="A581" s="87">
        <v>45569</v>
      </c>
      <c r="B581" s="795" t="s">
        <v>111</v>
      </c>
      <c r="C581" s="198" t="s">
        <v>160</v>
      </c>
      <c r="D581" s="198"/>
      <c r="E581" s="795"/>
      <c r="F581" s="787" t="s">
        <v>54</v>
      </c>
      <c r="G581" s="795" t="s">
        <v>11</v>
      </c>
      <c r="H581" s="3191" t="s">
        <v>191</v>
      </c>
      <c r="I581" s="796" t="s">
        <v>29</v>
      </c>
      <c r="J581" s="3190">
        <v>45887</v>
      </c>
      <c r="K581" s="3193">
        <v>0</v>
      </c>
      <c r="L581" s="3193">
        <v>0</v>
      </c>
      <c r="M581" s="799">
        <v>240</v>
      </c>
      <c r="N581" s="792">
        <v>0</v>
      </c>
      <c r="O581" s="792">
        <v>0</v>
      </c>
      <c r="P581" s="3196">
        <f>SUM(Table1[[#This Row],[BASE_FARE]:[SURCHARGES]])*Table1[[#This Row],[SEATS_BOOKED]]</f>
        <v>0</v>
      </c>
      <c r="Q581" s="787" t="s">
        <v>161</v>
      </c>
      <c r="R581" s="867" t="s">
        <v>397</v>
      </c>
      <c r="S581" s="3191" t="str">
        <f>LEFT(Table1[[#This Row],[SECTOR]],3)</f>
        <v>SSH</v>
      </c>
      <c r="T581" s="3191" t="str">
        <f>RIGHT(Table1[[#This Row],[SECTOR]],3)</f>
        <v>NAP</v>
      </c>
      <c r="U581" s="3191" t="str">
        <f>IF(AND(S581&lt;&gt;"SSH", S581&lt;&gt;"RMF", S581&lt;&gt;"CAI", S581&lt;&gt;"HRG", S581&lt;&gt;"LXR", S581&lt;&gt;"DXB", OR(T581="SSH", T581="RMF", T581="CAI", T581="HRG", T581="LXR", T581="DXB")), S581,
    IF(AND(T581&lt;&gt;"SSH", T581&lt;&gt;"RMF", T581&lt;&gt;"CAI", T581&lt;&gt;"HRG", T581&lt;&gt;"LXR", T581&lt;&gt;"DXB", OR(S581="SSH", S581="RMF", S581="CAI", S581="HRG", S581="LXR", S581="DXB")), T581,
    "VIE"))</f>
        <v>NAP</v>
      </c>
      <c r="V581" s="3191">
        <f>WEEKDAY(Table1[[#This Row],[FLIGHT_DATE]],2)</f>
        <v>1</v>
      </c>
      <c r="W581" s="3191">
        <f>Table1[[#This Row],[FLIGHT_DATE]]-Table1[[#This Row],[DATE_BOOKED]]</f>
        <v>318</v>
      </c>
    </row>
    <row r="582" spans="1:23" x14ac:dyDescent="0.35">
      <c r="A582" s="87">
        <v>45569</v>
      </c>
      <c r="B582" s="795" t="s">
        <v>111</v>
      </c>
      <c r="C582" s="198" t="s">
        <v>160</v>
      </c>
      <c r="D582" s="198"/>
      <c r="E582" s="795"/>
      <c r="F582" s="787" t="s">
        <v>54</v>
      </c>
      <c r="G582" s="795" t="s">
        <v>11</v>
      </c>
      <c r="H582" s="3191" t="s">
        <v>191</v>
      </c>
      <c r="I582" s="796" t="s">
        <v>29</v>
      </c>
      <c r="J582" s="3190">
        <v>45894</v>
      </c>
      <c r="K582" s="3193">
        <v>0</v>
      </c>
      <c r="L582" s="3193">
        <v>0</v>
      </c>
      <c r="M582" s="799">
        <v>240</v>
      </c>
      <c r="N582" s="792">
        <v>0</v>
      </c>
      <c r="O582" s="792">
        <v>0</v>
      </c>
      <c r="P582" s="3196">
        <f>SUM(Table1[[#This Row],[BASE_FARE]:[SURCHARGES]])*Table1[[#This Row],[SEATS_BOOKED]]</f>
        <v>0</v>
      </c>
      <c r="Q582" s="787" t="s">
        <v>161</v>
      </c>
      <c r="R582" s="867" t="s">
        <v>397</v>
      </c>
      <c r="S582" s="3191" t="str">
        <f>LEFT(Table1[[#This Row],[SECTOR]],3)</f>
        <v>SSH</v>
      </c>
      <c r="T582" s="3191" t="str">
        <f>RIGHT(Table1[[#This Row],[SECTOR]],3)</f>
        <v>NAP</v>
      </c>
      <c r="U582" s="3191" t="str">
        <f>IF(AND(S582&lt;&gt;"SSH", S582&lt;&gt;"RMF", S582&lt;&gt;"CAI", S582&lt;&gt;"HRG", S582&lt;&gt;"LXR", S582&lt;&gt;"DXB", OR(T582="SSH", T582="RMF", T582="CAI", T582="HRG", T582="LXR", T582="DXB")), S582,
    IF(AND(T582&lt;&gt;"SSH", T582&lt;&gt;"RMF", T582&lt;&gt;"CAI", T582&lt;&gt;"HRG", T582&lt;&gt;"LXR", T582&lt;&gt;"DXB", OR(S582="SSH", S582="RMF", S582="CAI", S582="HRG", S582="LXR", S582="DXB")), T582,
    "VIE"))</f>
        <v>NAP</v>
      </c>
      <c r="V582" s="3191">
        <f>WEEKDAY(Table1[[#This Row],[FLIGHT_DATE]],2)</f>
        <v>1</v>
      </c>
      <c r="W582" s="3191">
        <f>Table1[[#This Row],[FLIGHT_DATE]]-Table1[[#This Row],[DATE_BOOKED]]</f>
        <v>325</v>
      </c>
    </row>
    <row r="583" spans="1:23" x14ac:dyDescent="0.35">
      <c r="A583" s="811">
        <v>45697</v>
      </c>
      <c r="B583" s="812" t="s">
        <v>390</v>
      </c>
      <c r="C583" s="198" t="s">
        <v>333</v>
      </c>
      <c r="D583" s="198"/>
      <c r="E583" s="812" t="s">
        <v>563</v>
      </c>
      <c r="F583" s="812" t="s">
        <v>56</v>
      </c>
      <c r="G583" s="812" t="s">
        <v>10</v>
      </c>
      <c r="H583" s="2222" t="s">
        <v>195</v>
      </c>
      <c r="I583" s="813" t="s">
        <v>126</v>
      </c>
      <c r="J583" s="811">
        <v>45780</v>
      </c>
      <c r="K583" s="814">
        <v>1</v>
      </c>
      <c r="L583" s="815">
        <v>1</v>
      </c>
      <c r="M583" s="816">
        <v>270</v>
      </c>
      <c r="N583" s="784">
        <v>37.72</v>
      </c>
      <c r="O583" s="817">
        <v>40</v>
      </c>
      <c r="P583" s="818">
        <f>SUM(Table1[[#This Row],[BASE_FARE]:[SURCHARGES]])*Table1[[#This Row],[SEATS_BOOKED]]</f>
        <v>347.72</v>
      </c>
      <c r="Q583" s="787" t="s">
        <v>161</v>
      </c>
      <c r="R583" s="814" t="s">
        <v>335</v>
      </c>
      <c r="S583" s="812" t="str">
        <f>LEFT(Table1[[#This Row],[SECTOR]],3)</f>
        <v>SSH</v>
      </c>
      <c r="T583" s="812" t="str">
        <f>RIGHT(Table1[[#This Row],[SECTOR]],3)</f>
        <v>VRN</v>
      </c>
      <c r="U583" s="812" t="str">
        <f t="shared" si="40"/>
        <v>VRN</v>
      </c>
      <c r="V583" s="812">
        <f>WEEKDAY(Table1[[#This Row],[FLIGHT_DATE]],2)</f>
        <v>6</v>
      </c>
      <c r="W583" s="812">
        <f>Table1[[#This Row],[FLIGHT_DATE]]-Table1[[#This Row],[DATE_BOOKED]]</f>
        <v>83</v>
      </c>
    </row>
    <row r="584" spans="1:23" x14ac:dyDescent="0.35">
      <c r="A584" s="811">
        <v>45697</v>
      </c>
      <c r="B584" s="812" t="s">
        <v>390</v>
      </c>
      <c r="C584" s="198" t="s">
        <v>333</v>
      </c>
      <c r="D584" s="198"/>
      <c r="E584" s="812" t="s">
        <v>563</v>
      </c>
      <c r="F584" s="812" t="s">
        <v>56</v>
      </c>
      <c r="G584" s="812" t="s">
        <v>10</v>
      </c>
      <c r="H584" s="2222" t="s">
        <v>195</v>
      </c>
      <c r="I584" s="813" t="s">
        <v>126</v>
      </c>
      <c r="J584" s="811">
        <v>45780</v>
      </c>
      <c r="K584" s="814">
        <v>1</v>
      </c>
      <c r="L584" s="815">
        <v>1</v>
      </c>
      <c r="M584" s="816">
        <v>270</v>
      </c>
      <c r="N584" s="784">
        <v>37.72</v>
      </c>
      <c r="O584" s="817">
        <v>40</v>
      </c>
      <c r="P584" s="818">
        <f>SUM(Table1[[#This Row],[BASE_FARE]:[SURCHARGES]])*Table1[[#This Row],[SEATS_BOOKED]]</f>
        <v>347.72</v>
      </c>
      <c r="Q584" s="787" t="s">
        <v>161</v>
      </c>
      <c r="R584" s="814" t="s">
        <v>335</v>
      </c>
      <c r="S584" s="812" t="str">
        <f>LEFT(Table1[[#This Row],[SECTOR]],3)</f>
        <v>SSH</v>
      </c>
      <c r="T584" s="812" t="str">
        <f>RIGHT(Table1[[#This Row],[SECTOR]],3)</f>
        <v>VRN</v>
      </c>
      <c r="U584" s="812" t="str">
        <f t="shared" si="40"/>
        <v>VRN</v>
      </c>
      <c r="V584" s="812">
        <f>WEEKDAY(Table1[[#This Row],[FLIGHT_DATE]],2)</f>
        <v>6</v>
      </c>
      <c r="W584" s="812">
        <f>Table1[[#This Row],[FLIGHT_DATE]]-Table1[[#This Row],[DATE_BOOKED]]</f>
        <v>83</v>
      </c>
    </row>
    <row r="585" spans="1:23" x14ac:dyDescent="0.35">
      <c r="A585" s="811">
        <v>45697</v>
      </c>
      <c r="B585" s="812" t="s">
        <v>390</v>
      </c>
      <c r="C585" s="198" t="s">
        <v>333</v>
      </c>
      <c r="D585" s="198"/>
      <c r="E585" s="812" t="s">
        <v>563</v>
      </c>
      <c r="F585" s="812" t="s">
        <v>56</v>
      </c>
      <c r="G585" s="812" t="s">
        <v>10</v>
      </c>
      <c r="H585" s="2222" t="s">
        <v>195</v>
      </c>
      <c r="I585" s="813" t="s">
        <v>126</v>
      </c>
      <c r="J585" s="811">
        <v>45780</v>
      </c>
      <c r="K585" s="814">
        <v>1</v>
      </c>
      <c r="L585" s="815">
        <v>1</v>
      </c>
      <c r="M585" s="816">
        <v>202.5</v>
      </c>
      <c r="N585" s="784">
        <v>37.72</v>
      </c>
      <c r="O585" s="817">
        <v>40</v>
      </c>
      <c r="P585" s="818">
        <f>SUM(Table1[[#This Row],[BASE_FARE]:[SURCHARGES]])*Table1[[#This Row],[SEATS_BOOKED]]</f>
        <v>280.22000000000003</v>
      </c>
      <c r="Q585" s="787" t="s">
        <v>161</v>
      </c>
      <c r="R585" s="814" t="s">
        <v>335</v>
      </c>
      <c r="S585" s="812" t="str">
        <f>LEFT(Table1[[#This Row],[SECTOR]],3)</f>
        <v>SSH</v>
      </c>
      <c r="T585" s="812" t="str">
        <f>RIGHT(Table1[[#This Row],[SECTOR]],3)</f>
        <v>VRN</v>
      </c>
      <c r="U585" s="812" t="str">
        <f t="shared" si="40"/>
        <v>VRN</v>
      </c>
      <c r="V585" s="812">
        <f>WEEKDAY(Table1[[#This Row],[FLIGHT_DATE]],2)</f>
        <v>6</v>
      </c>
      <c r="W585" s="812">
        <f>Table1[[#This Row],[FLIGHT_DATE]]-Table1[[#This Row],[DATE_BOOKED]]</f>
        <v>83</v>
      </c>
    </row>
    <row r="586" spans="1:23" x14ac:dyDescent="0.35">
      <c r="A586" s="819">
        <v>45698</v>
      </c>
      <c r="B586" s="820" t="s">
        <v>411</v>
      </c>
      <c r="C586" s="198" t="s">
        <v>160</v>
      </c>
      <c r="D586" s="198"/>
      <c r="E586" s="820"/>
      <c r="F586" s="820" t="s">
        <v>54</v>
      </c>
      <c r="G586" s="820" t="s">
        <v>10</v>
      </c>
      <c r="H586" s="3464" t="s">
        <v>1291</v>
      </c>
      <c r="I586" s="821" t="s">
        <v>28</v>
      </c>
      <c r="J586" s="819">
        <v>45900</v>
      </c>
      <c r="K586" s="822">
        <v>30</v>
      </c>
      <c r="L586" s="823">
        <v>30</v>
      </c>
      <c r="M586" s="824">
        <v>210</v>
      </c>
      <c r="N586" s="792">
        <v>0</v>
      </c>
      <c r="O586" s="792">
        <v>0</v>
      </c>
      <c r="P586" s="825">
        <f>SUM(Table1[[#This Row],[BASE_FARE]:[SURCHARGES]])*Table1[[#This Row],[SEATS_BOOKED]]</f>
        <v>6300</v>
      </c>
      <c r="Q586" s="787" t="s">
        <v>161</v>
      </c>
      <c r="R586" s="2015" t="s">
        <v>384</v>
      </c>
      <c r="S586" s="820" t="str">
        <f>LEFT(Table1[[#This Row],[SECTOR]],3)</f>
        <v>NAP</v>
      </c>
      <c r="T586" s="820" t="str">
        <f>RIGHT(Table1[[#This Row],[SECTOR]],3)</f>
        <v>SSH</v>
      </c>
      <c r="U586" s="820" t="str">
        <f t="shared" ref="U586:U592" si="41">IF(AND(S586&lt;&gt;"SSH", S586&lt;&gt;"RMF", S586&lt;&gt;"CAI", S586&lt;&gt;"HRG", S586&lt;&gt;"LXR", S586&lt;&gt;"DXB", OR(T586="SSH", T586="RMF", T586="CAI", T586="HRG", T586="LXR", T586="DXB")), S586,
    IF(AND(T586&lt;&gt;"SSH", T586&lt;&gt;"RMF", T586&lt;&gt;"CAI", T586&lt;&gt;"HRG", T586&lt;&gt;"LXR", T586&lt;&gt;"DXB", OR(S586="SSH", S586="RMF", S586="CAI", S586="HRG", S586="LXR", S586="DXB")), T586,
    "VIE"))</f>
        <v>NAP</v>
      </c>
      <c r="V586" s="820">
        <f>WEEKDAY(Table1[[#This Row],[FLIGHT_DATE]],2)</f>
        <v>7</v>
      </c>
      <c r="W586" s="820">
        <f>Table1[[#This Row],[FLIGHT_DATE]]-Table1[[#This Row],[DATE_BOOKED]]</f>
        <v>202</v>
      </c>
    </row>
    <row r="587" spans="1:23" x14ac:dyDescent="0.35">
      <c r="A587" s="819">
        <v>45698</v>
      </c>
      <c r="B587" s="820" t="s">
        <v>411</v>
      </c>
      <c r="C587" s="198" t="s">
        <v>160</v>
      </c>
      <c r="D587" s="198"/>
      <c r="E587" s="820"/>
      <c r="F587" s="820" t="s">
        <v>54</v>
      </c>
      <c r="G587" s="820" t="s">
        <v>11</v>
      </c>
      <c r="H587" s="3464" t="s">
        <v>1290</v>
      </c>
      <c r="I587" s="821" t="s">
        <v>29</v>
      </c>
      <c r="J587" s="819">
        <v>45907</v>
      </c>
      <c r="K587" s="822">
        <v>30</v>
      </c>
      <c r="L587" s="823">
        <v>30</v>
      </c>
      <c r="M587" s="824">
        <v>210</v>
      </c>
      <c r="N587" s="792">
        <v>0</v>
      </c>
      <c r="O587" s="792">
        <v>0</v>
      </c>
      <c r="P587" s="825">
        <f>SUM(Table1[[#This Row],[BASE_FARE]:[SURCHARGES]])*Table1[[#This Row],[SEATS_BOOKED]]</f>
        <v>6300</v>
      </c>
      <c r="Q587" s="787" t="s">
        <v>161</v>
      </c>
      <c r="R587" s="2015" t="s">
        <v>384</v>
      </c>
      <c r="S587" s="820" t="str">
        <f>LEFT(Table1[[#This Row],[SECTOR]],3)</f>
        <v>SSH</v>
      </c>
      <c r="T587" s="820" t="str">
        <f>RIGHT(Table1[[#This Row],[SECTOR]],3)</f>
        <v>NAP</v>
      </c>
      <c r="U587" s="820" t="str">
        <f t="shared" si="41"/>
        <v>NAP</v>
      </c>
      <c r="V587" s="820">
        <f>WEEKDAY(Table1[[#This Row],[FLIGHT_DATE]],2)</f>
        <v>7</v>
      </c>
      <c r="W587" s="820">
        <f>Table1[[#This Row],[FLIGHT_DATE]]-Table1[[#This Row],[DATE_BOOKED]]</f>
        <v>209</v>
      </c>
    </row>
    <row r="588" spans="1:23" x14ac:dyDescent="0.35">
      <c r="A588" s="827">
        <v>45698</v>
      </c>
      <c r="B588" s="828" t="s">
        <v>390</v>
      </c>
      <c r="C588" s="198" t="s">
        <v>333</v>
      </c>
      <c r="D588" s="198"/>
      <c r="E588" s="828" t="s">
        <v>572</v>
      </c>
      <c r="F588" s="828" t="s">
        <v>56</v>
      </c>
      <c r="G588" s="828" t="s">
        <v>10</v>
      </c>
      <c r="H588" s="2222" t="s">
        <v>921</v>
      </c>
      <c r="I588" s="826" t="s">
        <v>126</v>
      </c>
      <c r="J588" s="827">
        <v>45899</v>
      </c>
      <c r="K588" s="829">
        <v>1</v>
      </c>
      <c r="L588" s="830">
        <v>1</v>
      </c>
      <c r="M588" s="831">
        <v>400</v>
      </c>
      <c r="N588" s="784">
        <v>37.72</v>
      </c>
      <c r="O588" s="832">
        <v>40</v>
      </c>
      <c r="P588" s="833">
        <f>SUM(Table1[[#This Row],[BASE_FARE]:[SURCHARGES]])*Table1[[#This Row],[SEATS_BOOKED]]</f>
        <v>477.72</v>
      </c>
      <c r="Q588" s="787" t="s">
        <v>161</v>
      </c>
      <c r="R588" s="814" t="s">
        <v>335</v>
      </c>
      <c r="S588" s="828" t="str">
        <f>LEFT(Table1[[#This Row],[SECTOR]],3)</f>
        <v>SSH</v>
      </c>
      <c r="T588" s="828" t="str">
        <f>RIGHT(Table1[[#This Row],[SECTOR]],3)</f>
        <v>VRN</v>
      </c>
      <c r="U588" s="828" t="str">
        <f t="shared" si="41"/>
        <v>VRN</v>
      </c>
      <c r="V588" s="828">
        <f>WEEKDAY(Table1[[#This Row],[FLIGHT_DATE]],2)</f>
        <v>6</v>
      </c>
      <c r="W588" s="828">
        <f>Table1[[#This Row],[FLIGHT_DATE]]-Table1[[#This Row],[DATE_BOOKED]]</f>
        <v>201</v>
      </c>
    </row>
    <row r="589" spans="1:23" x14ac:dyDescent="0.35">
      <c r="A589" s="827">
        <v>45698</v>
      </c>
      <c r="B589" s="828" t="s">
        <v>390</v>
      </c>
      <c r="C589" s="198" t="s">
        <v>333</v>
      </c>
      <c r="D589" s="198"/>
      <c r="E589" s="828" t="s">
        <v>573</v>
      </c>
      <c r="F589" s="828" t="s">
        <v>54</v>
      </c>
      <c r="G589" s="828" t="s">
        <v>10</v>
      </c>
      <c r="H589" s="2222" t="s">
        <v>627</v>
      </c>
      <c r="I589" s="826" t="s">
        <v>28</v>
      </c>
      <c r="J589" s="827">
        <v>45753</v>
      </c>
      <c r="K589" s="829">
        <v>1</v>
      </c>
      <c r="L589" s="830">
        <v>1</v>
      </c>
      <c r="M589" s="831">
        <v>75</v>
      </c>
      <c r="N589" s="832">
        <v>34.04</v>
      </c>
      <c r="O589" s="832">
        <v>30</v>
      </c>
      <c r="P589" s="833">
        <f>SUM(Table1[[#This Row],[BASE_FARE]:[SURCHARGES]])*Table1[[#This Row],[SEATS_BOOKED]]</f>
        <v>139.04</v>
      </c>
      <c r="Q589" s="787" t="s">
        <v>161</v>
      </c>
      <c r="R589" s="814" t="s">
        <v>335</v>
      </c>
      <c r="S589" s="828" t="str">
        <f>LEFT(Table1[[#This Row],[SECTOR]],3)</f>
        <v>NAP</v>
      </c>
      <c r="T589" s="828" t="str">
        <f>RIGHT(Table1[[#This Row],[SECTOR]],3)</f>
        <v>SSH</v>
      </c>
      <c r="U589" s="828" t="str">
        <f t="shared" si="41"/>
        <v>NAP</v>
      </c>
      <c r="V589" s="828">
        <f>WEEKDAY(Table1[[#This Row],[FLIGHT_DATE]],2)</f>
        <v>7</v>
      </c>
      <c r="W589" s="828">
        <f>Table1[[#This Row],[FLIGHT_DATE]]-Table1[[#This Row],[DATE_BOOKED]]</f>
        <v>55</v>
      </c>
    </row>
    <row r="590" spans="1:23" x14ac:dyDescent="0.35">
      <c r="A590" s="827">
        <v>45698</v>
      </c>
      <c r="B590" s="828" t="s">
        <v>390</v>
      </c>
      <c r="C590" s="198" t="s">
        <v>333</v>
      </c>
      <c r="D590" s="198"/>
      <c r="E590" s="828" t="s">
        <v>573</v>
      </c>
      <c r="F590" s="828" t="s">
        <v>54</v>
      </c>
      <c r="G590" s="828" t="s">
        <v>11</v>
      </c>
      <c r="H590" s="2222" t="s">
        <v>628</v>
      </c>
      <c r="I590" s="826" t="s">
        <v>29</v>
      </c>
      <c r="J590" s="827">
        <v>45760</v>
      </c>
      <c r="K590" s="829">
        <v>1</v>
      </c>
      <c r="L590" s="830">
        <v>1</v>
      </c>
      <c r="M590" s="831">
        <v>75</v>
      </c>
      <c r="N590" s="832">
        <v>38.92</v>
      </c>
      <c r="O590" s="832">
        <v>30</v>
      </c>
      <c r="P590" s="833">
        <f>SUM(Table1[[#This Row],[BASE_FARE]:[SURCHARGES]])*Table1[[#This Row],[SEATS_BOOKED]]</f>
        <v>143.92000000000002</v>
      </c>
      <c r="Q590" s="787" t="s">
        <v>161</v>
      </c>
      <c r="R590" s="814" t="s">
        <v>335</v>
      </c>
      <c r="S590" s="828" t="str">
        <f>LEFT(Table1[[#This Row],[SECTOR]],3)</f>
        <v>SSH</v>
      </c>
      <c r="T590" s="828" t="str">
        <f>RIGHT(Table1[[#This Row],[SECTOR]],3)</f>
        <v>NAP</v>
      </c>
      <c r="U590" s="828" t="str">
        <f t="shared" si="41"/>
        <v>NAP</v>
      </c>
      <c r="V590" s="828">
        <f>WEEKDAY(Table1[[#This Row],[FLIGHT_DATE]],2)</f>
        <v>7</v>
      </c>
      <c r="W590" s="828">
        <f>Table1[[#This Row],[FLIGHT_DATE]]-Table1[[#This Row],[DATE_BOOKED]]</f>
        <v>62</v>
      </c>
    </row>
    <row r="591" spans="1:23" x14ac:dyDescent="0.35">
      <c r="A591" s="827">
        <v>45698</v>
      </c>
      <c r="B591" s="828" t="s">
        <v>390</v>
      </c>
      <c r="C591" s="198" t="s">
        <v>333</v>
      </c>
      <c r="D591" s="198"/>
      <c r="E591" s="828" t="s">
        <v>573</v>
      </c>
      <c r="F591" s="828" t="s">
        <v>54</v>
      </c>
      <c r="G591" s="828" t="s">
        <v>10</v>
      </c>
      <c r="H591" s="2222" t="s">
        <v>627</v>
      </c>
      <c r="I591" s="826" t="s">
        <v>28</v>
      </c>
      <c r="J591" s="827">
        <v>45753</v>
      </c>
      <c r="K591" s="829">
        <v>1</v>
      </c>
      <c r="L591" s="830">
        <v>1</v>
      </c>
      <c r="M591" s="831">
        <v>100</v>
      </c>
      <c r="N591" s="832">
        <v>34.04</v>
      </c>
      <c r="O591" s="832">
        <v>30</v>
      </c>
      <c r="P591" s="833">
        <f>SUM(Table1[[#This Row],[BASE_FARE]:[SURCHARGES]])*Table1[[#This Row],[SEATS_BOOKED]]</f>
        <v>164.04</v>
      </c>
      <c r="Q591" s="787" t="s">
        <v>161</v>
      </c>
      <c r="R591" s="814" t="s">
        <v>335</v>
      </c>
      <c r="S591" s="828" t="str">
        <f>LEFT(Table1[[#This Row],[SECTOR]],3)</f>
        <v>NAP</v>
      </c>
      <c r="T591" s="828" t="str">
        <f>RIGHT(Table1[[#This Row],[SECTOR]],3)</f>
        <v>SSH</v>
      </c>
      <c r="U591" s="828" t="str">
        <f t="shared" si="41"/>
        <v>NAP</v>
      </c>
      <c r="V591" s="828">
        <f>WEEKDAY(Table1[[#This Row],[FLIGHT_DATE]],2)</f>
        <v>7</v>
      </c>
      <c r="W591" s="828">
        <f>Table1[[#This Row],[FLIGHT_DATE]]-Table1[[#This Row],[DATE_BOOKED]]</f>
        <v>55</v>
      </c>
    </row>
    <row r="592" spans="1:23" x14ac:dyDescent="0.35">
      <c r="A592" s="827">
        <v>45698</v>
      </c>
      <c r="B592" s="828" t="s">
        <v>390</v>
      </c>
      <c r="C592" s="198" t="s">
        <v>333</v>
      </c>
      <c r="D592" s="198"/>
      <c r="E592" s="828" t="s">
        <v>573</v>
      </c>
      <c r="F592" s="828" t="s">
        <v>54</v>
      </c>
      <c r="G592" s="828" t="s">
        <v>11</v>
      </c>
      <c r="H592" s="2222" t="s">
        <v>628</v>
      </c>
      <c r="I592" s="826" t="s">
        <v>29</v>
      </c>
      <c r="J592" s="827">
        <v>45760</v>
      </c>
      <c r="K592" s="829">
        <v>1</v>
      </c>
      <c r="L592" s="830">
        <v>1</v>
      </c>
      <c r="M592" s="831">
        <v>100</v>
      </c>
      <c r="N592" s="832">
        <v>38.92</v>
      </c>
      <c r="O592" s="832">
        <v>30</v>
      </c>
      <c r="P592" s="833">
        <f>SUM(Table1[[#This Row],[BASE_FARE]:[SURCHARGES]])*Table1[[#This Row],[SEATS_BOOKED]]</f>
        <v>168.92000000000002</v>
      </c>
      <c r="Q592" s="787" t="s">
        <v>161</v>
      </c>
      <c r="R592" s="814" t="s">
        <v>335</v>
      </c>
      <c r="S592" s="828" t="str">
        <f>LEFT(Table1[[#This Row],[SECTOR]],3)</f>
        <v>SSH</v>
      </c>
      <c r="T592" s="828" t="str">
        <f>RIGHT(Table1[[#This Row],[SECTOR]],3)</f>
        <v>NAP</v>
      </c>
      <c r="U592" s="828" t="str">
        <f t="shared" si="41"/>
        <v>NAP</v>
      </c>
      <c r="V592" s="828">
        <f>WEEKDAY(Table1[[#This Row],[FLIGHT_DATE]],2)</f>
        <v>7</v>
      </c>
      <c r="W592" s="828">
        <f>Table1[[#This Row],[FLIGHT_DATE]]-Table1[[#This Row],[DATE_BOOKED]]</f>
        <v>62</v>
      </c>
    </row>
    <row r="593" spans="1:23" x14ac:dyDescent="0.35">
      <c r="A593" s="835">
        <v>45698</v>
      </c>
      <c r="B593" s="836" t="s">
        <v>390</v>
      </c>
      <c r="C593" s="198" t="s">
        <v>333</v>
      </c>
      <c r="D593" s="198"/>
      <c r="E593" s="836" t="s">
        <v>574</v>
      </c>
      <c r="F593" s="836" t="s">
        <v>56</v>
      </c>
      <c r="G593" s="836" t="s">
        <v>10</v>
      </c>
      <c r="H593" s="2222" t="s">
        <v>445</v>
      </c>
      <c r="I593" s="837" t="s">
        <v>29</v>
      </c>
      <c r="J593" s="835">
        <v>45779</v>
      </c>
      <c r="K593" s="838">
        <v>1</v>
      </c>
      <c r="L593" s="839">
        <v>1</v>
      </c>
      <c r="M593" s="840">
        <v>220</v>
      </c>
      <c r="N593" s="841">
        <v>38.92</v>
      </c>
      <c r="O593" s="841">
        <v>40</v>
      </c>
      <c r="P593" s="842">
        <f>SUM(Table1[[#This Row],[BASE_FARE]:[SURCHARGES]])*Table1[[#This Row],[SEATS_BOOKED]]</f>
        <v>298.92</v>
      </c>
      <c r="Q593" s="787" t="s">
        <v>161</v>
      </c>
      <c r="R593" s="814" t="s">
        <v>335</v>
      </c>
      <c r="S593" s="836" t="str">
        <f>LEFT(Table1[[#This Row],[SECTOR]],3)</f>
        <v>SSH</v>
      </c>
      <c r="T593" s="836" t="str">
        <f>RIGHT(Table1[[#This Row],[SECTOR]],3)</f>
        <v>NAP</v>
      </c>
      <c r="U593" s="836" t="str">
        <f t="shared" ref="U593:U603" si="42">IF(AND(S593&lt;&gt;"SSH", S593&lt;&gt;"RMF", S593&lt;&gt;"CAI", S593&lt;&gt;"HRG", S593&lt;&gt;"LXR", S593&lt;&gt;"DXB", OR(T593="SSH", T593="RMF", T593="CAI", T593="HRG", T593="LXR", T593="DXB")), S593,
    IF(AND(T593&lt;&gt;"SSH", T593&lt;&gt;"RMF", T593&lt;&gt;"CAI", T593&lt;&gt;"HRG", T593&lt;&gt;"LXR", T593&lt;&gt;"DXB", OR(S593="SSH", S593="RMF", S593="CAI", S593="HRG", S593="LXR", S593="DXB")), T593,
    "VIE"))</f>
        <v>NAP</v>
      </c>
      <c r="V593" s="836">
        <f>WEEKDAY(Table1[[#This Row],[FLIGHT_DATE]],2)</f>
        <v>5</v>
      </c>
      <c r="W593" s="836">
        <f>Table1[[#This Row],[FLIGHT_DATE]]-Table1[[#This Row],[DATE_BOOKED]]</f>
        <v>81</v>
      </c>
    </row>
    <row r="594" spans="1:23" x14ac:dyDescent="0.35">
      <c r="A594" s="835">
        <v>45698</v>
      </c>
      <c r="B594" s="836" t="s">
        <v>390</v>
      </c>
      <c r="C594" s="198" t="s">
        <v>333</v>
      </c>
      <c r="D594" s="198"/>
      <c r="E594" s="836" t="s">
        <v>573</v>
      </c>
      <c r="F594" s="836" t="s">
        <v>54</v>
      </c>
      <c r="G594" s="836" t="s">
        <v>10</v>
      </c>
      <c r="H594" s="2222" t="s">
        <v>627</v>
      </c>
      <c r="I594" s="837" t="s">
        <v>28</v>
      </c>
      <c r="J594" s="835">
        <v>45753</v>
      </c>
      <c r="K594" s="838">
        <v>1</v>
      </c>
      <c r="L594" s="839">
        <v>1</v>
      </c>
      <c r="M594" s="840">
        <v>100</v>
      </c>
      <c r="N594" s="841">
        <v>34.04</v>
      </c>
      <c r="O594" s="841">
        <v>30</v>
      </c>
      <c r="P594" s="842">
        <f>SUM(Table1[[#This Row],[BASE_FARE]:[SURCHARGES]])*Table1[[#This Row],[SEATS_BOOKED]]</f>
        <v>164.04</v>
      </c>
      <c r="Q594" s="787" t="s">
        <v>161</v>
      </c>
      <c r="R594" s="814" t="s">
        <v>335</v>
      </c>
      <c r="S594" s="836" t="str">
        <f>LEFT(Table1[[#This Row],[SECTOR]],3)</f>
        <v>NAP</v>
      </c>
      <c r="T594" s="836" t="str">
        <f>RIGHT(Table1[[#This Row],[SECTOR]],3)</f>
        <v>SSH</v>
      </c>
      <c r="U594" s="836" t="str">
        <f t="shared" si="42"/>
        <v>NAP</v>
      </c>
      <c r="V594" s="836">
        <f>WEEKDAY(Table1[[#This Row],[FLIGHT_DATE]],2)</f>
        <v>7</v>
      </c>
      <c r="W594" s="836">
        <f>Table1[[#This Row],[FLIGHT_DATE]]-Table1[[#This Row],[DATE_BOOKED]]</f>
        <v>55</v>
      </c>
    </row>
    <row r="595" spans="1:23" x14ac:dyDescent="0.35">
      <c r="A595" s="835">
        <v>45698</v>
      </c>
      <c r="B595" s="836" t="s">
        <v>390</v>
      </c>
      <c r="C595" s="198" t="s">
        <v>333</v>
      </c>
      <c r="D595" s="198"/>
      <c r="E595" s="836" t="s">
        <v>573</v>
      </c>
      <c r="F595" s="836" t="s">
        <v>54</v>
      </c>
      <c r="G595" s="836" t="s">
        <v>11</v>
      </c>
      <c r="H595" s="2222" t="s">
        <v>628</v>
      </c>
      <c r="I595" s="837" t="s">
        <v>29</v>
      </c>
      <c r="J595" s="835">
        <v>45760</v>
      </c>
      <c r="K595" s="838">
        <v>1</v>
      </c>
      <c r="L595" s="839">
        <v>1</v>
      </c>
      <c r="M595" s="840">
        <v>100</v>
      </c>
      <c r="N595" s="841">
        <v>38.92</v>
      </c>
      <c r="O595" s="841">
        <v>30</v>
      </c>
      <c r="P595" s="842">
        <f>SUM(Table1[[#This Row],[BASE_FARE]:[SURCHARGES]])*Table1[[#This Row],[SEATS_BOOKED]]</f>
        <v>168.92000000000002</v>
      </c>
      <c r="Q595" s="787" t="s">
        <v>161</v>
      </c>
      <c r="R595" s="814" t="s">
        <v>335</v>
      </c>
      <c r="S595" s="836" t="str">
        <f>LEFT(Table1[[#This Row],[SECTOR]],3)</f>
        <v>SSH</v>
      </c>
      <c r="T595" s="836" t="str">
        <f>RIGHT(Table1[[#This Row],[SECTOR]],3)</f>
        <v>NAP</v>
      </c>
      <c r="U595" s="836" t="str">
        <f t="shared" si="42"/>
        <v>NAP</v>
      </c>
      <c r="V595" s="836">
        <f>WEEKDAY(Table1[[#This Row],[FLIGHT_DATE]],2)</f>
        <v>7</v>
      </c>
      <c r="W595" s="836">
        <f>Table1[[#This Row],[FLIGHT_DATE]]-Table1[[#This Row],[DATE_BOOKED]]</f>
        <v>62</v>
      </c>
    </row>
    <row r="596" spans="1:23" x14ac:dyDescent="0.35">
      <c r="A596" s="835">
        <v>45698</v>
      </c>
      <c r="B596" s="836" t="s">
        <v>390</v>
      </c>
      <c r="C596" s="198" t="s">
        <v>333</v>
      </c>
      <c r="D596" s="198"/>
      <c r="E596" s="836" t="s">
        <v>575</v>
      </c>
      <c r="F596" s="836" t="s">
        <v>56</v>
      </c>
      <c r="G596" s="836" t="s">
        <v>10</v>
      </c>
      <c r="H596" s="2222" t="s">
        <v>193</v>
      </c>
      <c r="I596" s="837" t="s">
        <v>29</v>
      </c>
      <c r="J596" s="835">
        <v>45767</v>
      </c>
      <c r="K596" s="838">
        <v>1</v>
      </c>
      <c r="L596" s="839">
        <v>1</v>
      </c>
      <c r="M596" s="840">
        <v>100</v>
      </c>
      <c r="N596" s="841">
        <v>38.92</v>
      </c>
      <c r="O596" s="841">
        <v>40</v>
      </c>
      <c r="P596" s="842">
        <f>SUM(Table1[[#This Row],[BASE_FARE]:[SURCHARGES]])*Table1[[#This Row],[SEATS_BOOKED]]</f>
        <v>178.92000000000002</v>
      </c>
      <c r="Q596" s="787" t="s">
        <v>161</v>
      </c>
      <c r="R596" s="814" t="s">
        <v>335</v>
      </c>
      <c r="S596" s="836" t="str">
        <f>LEFT(Table1[[#This Row],[SECTOR]],3)</f>
        <v>SSH</v>
      </c>
      <c r="T596" s="836" t="str">
        <f>RIGHT(Table1[[#This Row],[SECTOR]],3)</f>
        <v>NAP</v>
      </c>
      <c r="U596" s="836" t="str">
        <f t="shared" si="42"/>
        <v>NAP</v>
      </c>
      <c r="V596" s="836">
        <f>WEEKDAY(Table1[[#This Row],[FLIGHT_DATE]],2)</f>
        <v>7</v>
      </c>
      <c r="W596" s="836">
        <f>Table1[[#This Row],[FLIGHT_DATE]]-Table1[[#This Row],[DATE_BOOKED]]</f>
        <v>69</v>
      </c>
    </row>
    <row r="597" spans="1:23" x14ac:dyDescent="0.35">
      <c r="A597" s="835">
        <v>45698</v>
      </c>
      <c r="B597" s="836" t="s">
        <v>390</v>
      </c>
      <c r="C597" s="198" t="s">
        <v>333</v>
      </c>
      <c r="D597" s="198"/>
      <c r="E597" s="836" t="s">
        <v>574</v>
      </c>
      <c r="F597" s="836" t="s">
        <v>56</v>
      </c>
      <c r="G597" s="836" t="s">
        <v>10</v>
      </c>
      <c r="H597" s="2222" t="s">
        <v>445</v>
      </c>
      <c r="I597" s="837" t="s">
        <v>29</v>
      </c>
      <c r="J597" s="835">
        <v>45779</v>
      </c>
      <c r="K597" s="838">
        <v>1</v>
      </c>
      <c r="L597" s="839">
        <v>1</v>
      </c>
      <c r="M597" s="840">
        <v>220</v>
      </c>
      <c r="N597" s="841">
        <v>38.92</v>
      </c>
      <c r="O597" s="841">
        <v>40</v>
      </c>
      <c r="P597" s="842">
        <f>SUM(Table1[[#This Row],[BASE_FARE]:[SURCHARGES]])*Table1[[#This Row],[SEATS_BOOKED]]</f>
        <v>298.92</v>
      </c>
      <c r="Q597" s="787" t="s">
        <v>161</v>
      </c>
      <c r="R597" s="814" t="s">
        <v>335</v>
      </c>
      <c r="S597" s="836" t="str">
        <f>LEFT(Table1[[#This Row],[SECTOR]],3)</f>
        <v>SSH</v>
      </c>
      <c r="T597" s="836" t="str">
        <f>RIGHT(Table1[[#This Row],[SECTOR]],3)</f>
        <v>NAP</v>
      </c>
      <c r="U597" s="836" t="str">
        <f t="shared" si="42"/>
        <v>NAP</v>
      </c>
      <c r="V597" s="836">
        <f>WEEKDAY(Table1[[#This Row],[FLIGHT_DATE]],2)</f>
        <v>5</v>
      </c>
      <c r="W597" s="836">
        <f>Table1[[#This Row],[FLIGHT_DATE]]-Table1[[#This Row],[DATE_BOOKED]]</f>
        <v>81</v>
      </c>
    </row>
    <row r="598" spans="1:23" x14ac:dyDescent="0.35">
      <c r="A598" s="835">
        <v>45698</v>
      </c>
      <c r="B598" s="836" t="s">
        <v>390</v>
      </c>
      <c r="C598" s="198" t="s">
        <v>333</v>
      </c>
      <c r="D598" s="198"/>
      <c r="E598" s="836" t="s">
        <v>576</v>
      </c>
      <c r="F598" s="836" t="s">
        <v>56</v>
      </c>
      <c r="G598" s="836" t="s">
        <v>10</v>
      </c>
      <c r="H598" s="2222" t="s">
        <v>194</v>
      </c>
      <c r="I598" s="837" t="s">
        <v>130</v>
      </c>
      <c r="J598" s="835">
        <v>45766</v>
      </c>
      <c r="K598" s="838">
        <v>1</v>
      </c>
      <c r="L598" s="839">
        <v>1</v>
      </c>
      <c r="M598" s="840">
        <v>290</v>
      </c>
      <c r="N598" s="841">
        <v>23.04</v>
      </c>
      <c r="O598" s="841">
        <v>30</v>
      </c>
      <c r="P598" s="842">
        <f>SUM(Table1[[#This Row],[BASE_FARE]:[SURCHARGES]])*Table1[[#This Row],[SEATS_BOOKED]]</f>
        <v>343.04</v>
      </c>
      <c r="Q598" s="787" t="s">
        <v>161</v>
      </c>
      <c r="R598" s="814" t="s">
        <v>335</v>
      </c>
      <c r="S598" s="836" t="str">
        <f>LEFT(Table1[[#This Row],[SECTOR]],3)</f>
        <v>VRN</v>
      </c>
      <c r="T598" s="836" t="str">
        <f>RIGHT(Table1[[#This Row],[SECTOR]],3)</f>
        <v>SSH</v>
      </c>
      <c r="U598" s="836" t="str">
        <f t="shared" si="42"/>
        <v>VRN</v>
      </c>
      <c r="V598" s="836">
        <f>WEEKDAY(Table1[[#This Row],[FLIGHT_DATE]],2)</f>
        <v>6</v>
      </c>
      <c r="W598" s="836">
        <f>Table1[[#This Row],[FLIGHT_DATE]]-Table1[[#This Row],[DATE_BOOKED]]</f>
        <v>68</v>
      </c>
    </row>
    <row r="599" spans="1:23" x14ac:dyDescent="0.35">
      <c r="A599" s="835">
        <v>45698</v>
      </c>
      <c r="B599" s="836" t="s">
        <v>390</v>
      </c>
      <c r="C599" s="198" t="s">
        <v>333</v>
      </c>
      <c r="D599" s="198"/>
      <c r="E599" s="836" t="s">
        <v>577</v>
      </c>
      <c r="F599" s="836" t="s">
        <v>56</v>
      </c>
      <c r="G599" s="836" t="s">
        <v>10</v>
      </c>
      <c r="H599" s="2222" t="s">
        <v>195</v>
      </c>
      <c r="I599" s="837" t="s">
        <v>126</v>
      </c>
      <c r="J599" s="835">
        <v>45773</v>
      </c>
      <c r="K599" s="838">
        <v>1</v>
      </c>
      <c r="L599" s="839">
        <v>1</v>
      </c>
      <c r="M599" s="840">
        <v>270</v>
      </c>
      <c r="N599" s="784">
        <v>37.72</v>
      </c>
      <c r="O599" s="841">
        <v>40</v>
      </c>
      <c r="P599" s="842">
        <f>SUM(Table1[[#This Row],[BASE_FARE]:[SURCHARGES]])*Table1[[#This Row],[SEATS_BOOKED]]</f>
        <v>347.72</v>
      </c>
      <c r="Q599" s="787" t="s">
        <v>161</v>
      </c>
      <c r="R599" s="814" t="s">
        <v>335</v>
      </c>
      <c r="S599" s="836" t="str">
        <f>LEFT(Table1[[#This Row],[SECTOR]],3)</f>
        <v>SSH</v>
      </c>
      <c r="T599" s="836" t="str">
        <f>RIGHT(Table1[[#This Row],[SECTOR]],3)</f>
        <v>VRN</v>
      </c>
      <c r="U599" s="836" t="str">
        <f t="shared" si="42"/>
        <v>VRN</v>
      </c>
      <c r="V599" s="836">
        <f>WEEKDAY(Table1[[#This Row],[FLIGHT_DATE]],2)</f>
        <v>6</v>
      </c>
      <c r="W599" s="836">
        <f>Table1[[#This Row],[FLIGHT_DATE]]-Table1[[#This Row],[DATE_BOOKED]]</f>
        <v>75</v>
      </c>
    </row>
    <row r="600" spans="1:23" x14ac:dyDescent="0.35">
      <c r="A600" s="835">
        <v>45698</v>
      </c>
      <c r="B600" s="836" t="s">
        <v>390</v>
      </c>
      <c r="C600" s="198" t="s">
        <v>333</v>
      </c>
      <c r="D600" s="198"/>
      <c r="E600" s="836" t="s">
        <v>575</v>
      </c>
      <c r="F600" s="836" t="s">
        <v>56</v>
      </c>
      <c r="G600" s="836" t="s">
        <v>10</v>
      </c>
      <c r="H600" s="2222" t="s">
        <v>193</v>
      </c>
      <c r="I600" s="837" t="s">
        <v>29</v>
      </c>
      <c r="J600" s="835">
        <v>45767</v>
      </c>
      <c r="K600" s="838">
        <v>1</v>
      </c>
      <c r="L600" s="839">
        <v>1</v>
      </c>
      <c r="M600" s="840">
        <v>100</v>
      </c>
      <c r="N600" s="841">
        <v>38.92</v>
      </c>
      <c r="O600" s="841">
        <v>40</v>
      </c>
      <c r="P600" s="842">
        <f>SUM(Table1[[#This Row],[BASE_FARE]:[SURCHARGES]])*Table1[[#This Row],[SEATS_BOOKED]]</f>
        <v>178.92000000000002</v>
      </c>
      <c r="Q600" s="787" t="s">
        <v>161</v>
      </c>
      <c r="R600" s="814" t="s">
        <v>335</v>
      </c>
      <c r="S600" s="836" t="str">
        <f>LEFT(Table1[[#This Row],[SECTOR]],3)</f>
        <v>SSH</v>
      </c>
      <c r="T600" s="836" t="str">
        <f>RIGHT(Table1[[#This Row],[SECTOR]],3)</f>
        <v>NAP</v>
      </c>
      <c r="U600" s="836" t="str">
        <f t="shared" si="42"/>
        <v>NAP</v>
      </c>
      <c r="V600" s="836">
        <f>WEEKDAY(Table1[[#This Row],[FLIGHT_DATE]],2)</f>
        <v>7</v>
      </c>
      <c r="W600" s="836">
        <f>Table1[[#This Row],[FLIGHT_DATE]]-Table1[[#This Row],[DATE_BOOKED]]</f>
        <v>69</v>
      </c>
    </row>
    <row r="601" spans="1:23" x14ac:dyDescent="0.35">
      <c r="A601" s="835">
        <v>45698</v>
      </c>
      <c r="B601" s="836" t="s">
        <v>390</v>
      </c>
      <c r="C601" s="198" t="s">
        <v>333</v>
      </c>
      <c r="D601" s="198"/>
      <c r="E601" s="836" t="s">
        <v>576</v>
      </c>
      <c r="F601" s="836" t="s">
        <v>56</v>
      </c>
      <c r="G601" s="836" t="s">
        <v>10</v>
      </c>
      <c r="H601" s="2222" t="s">
        <v>194</v>
      </c>
      <c r="I601" s="837" t="s">
        <v>130</v>
      </c>
      <c r="J601" s="835">
        <v>45766</v>
      </c>
      <c r="K601" s="838">
        <v>1</v>
      </c>
      <c r="L601" s="839">
        <v>1</v>
      </c>
      <c r="M601" s="840">
        <v>290</v>
      </c>
      <c r="N601" s="2131">
        <v>23.04</v>
      </c>
      <c r="O601" s="841">
        <v>30</v>
      </c>
      <c r="P601" s="842">
        <f>SUM(Table1[[#This Row],[BASE_FARE]:[SURCHARGES]])*Table1[[#This Row],[SEATS_BOOKED]]</f>
        <v>343.04</v>
      </c>
      <c r="Q601" s="787" t="s">
        <v>161</v>
      </c>
      <c r="R601" s="814" t="s">
        <v>335</v>
      </c>
      <c r="S601" s="836" t="str">
        <f>LEFT(Table1[[#This Row],[SECTOR]],3)</f>
        <v>VRN</v>
      </c>
      <c r="T601" s="836" t="str">
        <f>RIGHT(Table1[[#This Row],[SECTOR]],3)</f>
        <v>SSH</v>
      </c>
      <c r="U601" s="836" t="str">
        <f t="shared" si="42"/>
        <v>VRN</v>
      </c>
      <c r="V601" s="836">
        <f>WEEKDAY(Table1[[#This Row],[FLIGHT_DATE]],2)</f>
        <v>6</v>
      </c>
      <c r="W601" s="836">
        <f>Table1[[#This Row],[FLIGHT_DATE]]-Table1[[#This Row],[DATE_BOOKED]]</f>
        <v>68</v>
      </c>
    </row>
    <row r="602" spans="1:23" x14ac:dyDescent="0.35">
      <c r="A602" s="835">
        <v>45698</v>
      </c>
      <c r="B602" s="836" t="s">
        <v>390</v>
      </c>
      <c r="C602" s="198" t="s">
        <v>333</v>
      </c>
      <c r="D602" s="198"/>
      <c r="E602" s="836" t="s">
        <v>577</v>
      </c>
      <c r="F602" s="836" t="s">
        <v>56</v>
      </c>
      <c r="G602" s="836" t="s">
        <v>10</v>
      </c>
      <c r="H602" s="2222" t="s">
        <v>195</v>
      </c>
      <c r="I602" s="837" t="s">
        <v>126</v>
      </c>
      <c r="J602" s="835">
        <v>45773</v>
      </c>
      <c r="K602" s="838">
        <v>1</v>
      </c>
      <c r="L602" s="839">
        <v>1</v>
      </c>
      <c r="M602" s="840">
        <v>270</v>
      </c>
      <c r="N602" s="784">
        <v>37.72</v>
      </c>
      <c r="O602" s="841">
        <v>40</v>
      </c>
      <c r="P602" s="842">
        <f>SUM(Table1[[#This Row],[BASE_FARE]:[SURCHARGES]])*Table1[[#This Row],[SEATS_BOOKED]]</f>
        <v>347.72</v>
      </c>
      <c r="Q602" s="787" t="s">
        <v>161</v>
      </c>
      <c r="R602" s="814" t="s">
        <v>335</v>
      </c>
      <c r="S602" s="836" t="str">
        <f>LEFT(Table1[[#This Row],[SECTOR]],3)</f>
        <v>SSH</v>
      </c>
      <c r="T602" s="836" t="str">
        <f>RIGHT(Table1[[#This Row],[SECTOR]],3)</f>
        <v>VRN</v>
      </c>
      <c r="U602" s="836" t="str">
        <f t="shared" si="42"/>
        <v>VRN</v>
      </c>
      <c r="V602" s="836">
        <f>WEEKDAY(Table1[[#This Row],[FLIGHT_DATE]],2)</f>
        <v>6</v>
      </c>
      <c r="W602" s="836">
        <f>Table1[[#This Row],[FLIGHT_DATE]]-Table1[[#This Row],[DATE_BOOKED]]</f>
        <v>75</v>
      </c>
    </row>
    <row r="603" spans="1:23" x14ac:dyDescent="0.35">
      <c r="A603" s="835">
        <v>45698</v>
      </c>
      <c r="B603" s="836" t="s">
        <v>390</v>
      </c>
      <c r="C603" s="198" t="s">
        <v>333</v>
      </c>
      <c r="D603" s="198"/>
      <c r="E603" s="836" t="s">
        <v>572</v>
      </c>
      <c r="F603" s="836" t="s">
        <v>56</v>
      </c>
      <c r="G603" s="836" t="s">
        <v>10</v>
      </c>
      <c r="H603" s="2222" t="s">
        <v>921</v>
      </c>
      <c r="I603" s="837" t="s">
        <v>126</v>
      </c>
      <c r="J603" s="835">
        <v>45899</v>
      </c>
      <c r="K603" s="838">
        <v>1</v>
      </c>
      <c r="L603" s="839">
        <v>1</v>
      </c>
      <c r="M603" s="840">
        <v>400</v>
      </c>
      <c r="N603" s="784">
        <v>37.72</v>
      </c>
      <c r="O603" s="841">
        <v>40</v>
      </c>
      <c r="P603" s="842">
        <f>SUM(Table1[[#This Row],[BASE_FARE]:[SURCHARGES]])*Table1[[#This Row],[SEATS_BOOKED]]</f>
        <v>477.72</v>
      </c>
      <c r="Q603" s="787" t="s">
        <v>161</v>
      </c>
      <c r="R603" s="814" t="s">
        <v>335</v>
      </c>
      <c r="S603" s="836" t="str">
        <f>LEFT(Table1[[#This Row],[SECTOR]],3)</f>
        <v>SSH</v>
      </c>
      <c r="T603" s="836" t="str">
        <f>RIGHT(Table1[[#This Row],[SECTOR]],3)</f>
        <v>VRN</v>
      </c>
      <c r="U603" s="836" t="str">
        <f t="shared" si="42"/>
        <v>VRN</v>
      </c>
      <c r="V603" s="836">
        <f>WEEKDAY(Table1[[#This Row],[FLIGHT_DATE]],2)</f>
        <v>6</v>
      </c>
      <c r="W603" s="836">
        <f>Table1[[#This Row],[FLIGHT_DATE]]-Table1[[#This Row],[DATE_BOOKED]]</f>
        <v>201</v>
      </c>
    </row>
    <row r="604" spans="1:23" x14ac:dyDescent="0.35">
      <c r="A604" s="843">
        <v>45698</v>
      </c>
      <c r="B604" s="844" t="s">
        <v>578</v>
      </c>
      <c r="C604" s="198" t="s">
        <v>570</v>
      </c>
      <c r="D604" s="198" t="s">
        <v>1200</v>
      </c>
      <c r="E604" s="844" t="s">
        <v>579</v>
      </c>
      <c r="F604" s="844" t="s">
        <v>54</v>
      </c>
      <c r="G604" s="844" t="s">
        <v>10</v>
      </c>
      <c r="H604" s="2222" t="s">
        <v>194</v>
      </c>
      <c r="I604" s="845" t="s">
        <v>130</v>
      </c>
      <c r="J604" s="843">
        <v>45773</v>
      </c>
      <c r="K604" s="846">
        <v>1</v>
      </c>
      <c r="L604" s="847">
        <v>1</v>
      </c>
      <c r="M604" s="848">
        <v>317.97000000000003</v>
      </c>
      <c r="N604" s="849">
        <v>0</v>
      </c>
      <c r="O604" s="849">
        <v>0</v>
      </c>
      <c r="P604" s="850">
        <f>SUM(Table1[[#This Row],[BASE_FARE]:[SURCHARGES]])*Table1[[#This Row],[SEATS_BOOKED]]</f>
        <v>317.97000000000003</v>
      </c>
      <c r="Q604" s="787" t="s">
        <v>161</v>
      </c>
      <c r="R604" s="814" t="s">
        <v>335</v>
      </c>
      <c r="S604" s="844" t="str">
        <f>LEFT(Table1[[#This Row],[SECTOR]],3)</f>
        <v>VRN</v>
      </c>
      <c r="T604" s="844" t="str">
        <f>RIGHT(Table1[[#This Row],[SECTOR]],3)</f>
        <v>SSH</v>
      </c>
      <c r="U604" s="844" t="str">
        <f t="shared" ref="U604:U613" si="43">IF(AND(S604&lt;&gt;"SSH", S604&lt;&gt;"RMF", S604&lt;&gt;"CAI", S604&lt;&gt;"HRG", S604&lt;&gt;"LXR", S604&lt;&gt;"DXB", OR(T604="SSH", T604="RMF", T604="CAI", T604="HRG", T604="LXR", T604="DXB")), S604,
    IF(AND(T604&lt;&gt;"SSH", T604&lt;&gt;"RMF", T604&lt;&gt;"CAI", T604&lt;&gt;"HRG", T604&lt;&gt;"LXR", T604&lt;&gt;"DXB", OR(S604="SSH", S604="RMF", S604="CAI", S604="HRG", S604="LXR", S604="DXB")), T604,
    "VIE"))</f>
        <v>VRN</v>
      </c>
      <c r="V604" s="844">
        <f>WEEKDAY(Table1[[#This Row],[FLIGHT_DATE]],2)</f>
        <v>6</v>
      </c>
      <c r="W604" s="844">
        <f>Table1[[#This Row],[FLIGHT_DATE]]-Table1[[#This Row],[DATE_BOOKED]]</f>
        <v>75</v>
      </c>
    </row>
    <row r="605" spans="1:23" x14ac:dyDescent="0.35">
      <c r="A605" s="843">
        <v>45698</v>
      </c>
      <c r="B605" s="844" t="s">
        <v>578</v>
      </c>
      <c r="C605" s="198" t="s">
        <v>570</v>
      </c>
      <c r="D605" s="198" t="s">
        <v>1200</v>
      </c>
      <c r="E605" s="844" t="s">
        <v>579</v>
      </c>
      <c r="F605" s="844" t="s">
        <v>54</v>
      </c>
      <c r="G605" s="844" t="s">
        <v>11</v>
      </c>
      <c r="H605" s="2222" t="s">
        <v>195</v>
      </c>
      <c r="I605" s="845" t="s">
        <v>126</v>
      </c>
      <c r="J605" s="843">
        <v>45780</v>
      </c>
      <c r="K605" s="846">
        <v>1</v>
      </c>
      <c r="L605" s="847">
        <v>1</v>
      </c>
      <c r="M605" s="848">
        <v>346.63</v>
      </c>
      <c r="N605" s="849">
        <v>0</v>
      </c>
      <c r="O605" s="849">
        <v>0</v>
      </c>
      <c r="P605" s="850">
        <f>SUM(Table1[[#This Row],[BASE_FARE]:[SURCHARGES]])*Table1[[#This Row],[SEATS_BOOKED]]</f>
        <v>346.63</v>
      </c>
      <c r="Q605" s="787" t="s">
        <v>161</v>
      </c>
      <c r="R605" s="814" t="s">
        <v>335</v>
      </c>
      <c r="S605" s="844" t="str">
        <f>LEFT(Table1[[#This Row],[SECTOR]],3)</f>
        <v>SSH</v>
      </c>
      <c r="T605" s="844" t="str">
        <f>RIGHT(Table1[[#This Row],[SECTOR]],3)</f>
        <v>VRN</v>
      </c>
      <c r="U605" s="844" t="str">
        <f t="shared" si="43"/>
        <v>VRN</v>
      </c>
      <c r="V605" s="844">
        <f>WEEKDAY(Table1[[#This Row],[FLIGHT_DATE]],2)</f>
        <v>6</v>
      </c>
      <c r="W605" s="844">
        <f>Table1[[#This Row],[FLIGHT_DATE]]-Table1[[#This Row],[DATE_BOOKED]]</f>
        <v>82</v>
      </c>
    </row>
    <row r="606" spans="1:23" x14ac:dyDescent="0.35">
      <c r="A606" s="843">
        <v>45698</v>
      </c>
      <c r="B606" s="844" t="s">
        <v>578</v>
      </c>
      <c r="C606" s="198" t="s">
        <v>570</v>
      </c>
      <c r="D606" s="198" t="s">
        <v>1200</v>
      </c>
      <c r="E606" s="2801" t="s">
        <v>569</v>
      </c>
      <c r="F606" s="844" t="s">
        <v>54</v>
      </c>
      <c r="G606" s="844" t="s">
        <v>10</v>
      </c>
      <c r="H606" s="2222" t="s">
        <v>194</v>
      </c>
      <c r="I606" s="845" t="s">
        <v>130</v>
      </c>
      <c r="J606" s="843">
        <v>45766</v>
      </c>
      <c r="K606" s="846">
        <v>1</v>
      </c>
      <c r="L606" s="847">
        <v>1</v>
      </c>
      <c r="M606" s="848">
        <v>347.47</v>
      </c>
      <c r="N606" s="849">
        <v>0</v>
      </c>
      <c r="O606" s="849">
        <v>0</v>
      </c>
      <c r="P606" s="850">
        <f>SUM(Table1[[#This Row],[BASE_FARE]:[SURCHARGES]])*Table1[[#This Row],[SEATS_BOOKED]]</f>
        <v>347.47</v>
      </c>
      <c r="Q606" s="787" t="s">
        <v>161</v>
      </c>
      <c r="R606" s="814" t="s">
        <v>335</v>
      </c>
      <c r="S606" s="844" t="str">
        <f>LEFT(Table1[[#This Row],[SECTOR]],3)</f>
        <v>VRN</v>
      </c>
      <c r="T606" s="844" t="str">
        <f>RIGHT(Table1[[#This Row],[SECTOR]],3)</f>
        <v>SSH</v>
      </c>
      <c r="U606" s="844" t="str">
        <f t="shared" si="43"/>
        <v>VRN</v>
      </c>
      <c r="V606" s="844">
        <f>WEEKDAY(Table1[[#This Row],[FLIGHT_DATE]],2)</f>
        <v>6</v>
      </c>
      <c r="W606" s="844">
        <f>Table1[[#This Row],[FLIGHT_DATE]]-Table1[[#This Row],[DATE_BOOKED]]</f>
        <v>68</v>
      </c>
    </row>
    <row r="607" spans="1:23" x14ac:dyDescent="0.35">
      <c r="A607" s="843">
        <v>45698</v>
      </c>
      <c r="B607" s="844" t="s">
        <v>578</v>
      </c>
      <c r="C607" s="198" t="s">
        <v>570</v>
      </c>
      <c r="D607" s="198" t="s">
        <v>1200</v>
      </c>
      <c r="E607" s="844" t="s">
        <v>569</v>
      </c>
      <c r="F607" s="844" t="s">
        <v>54</v>
      </c>
      <c r="G607" s="844" t="s">
        <v>11</v>
      </c>
      <c r="H607" s="2222" t="s">
        <v>195</v>
      </c>
      <c r="I607" s="845" t="s">
        <v>126</v>
      </c>
      <c r="J607" s="843">
        <v>45780</v>
      </c>
      <c r="K607" s="846">
        <v>1</v>
      </c>
      <c r="L607" s="847">
        <v>1</v>
      </c>
      <c r="M607" s="848">
        <v>423.05</v>
      </c>
      <c r="N607" s="849">
        <v>0</v>
      </c>
      <c r="O607" s="849">
        <v>0</v>
      </c>
      <c r="P607" s="850">
        <f>SUM(Table1[[#This Row],[BASE_FARE]:[SURCHARGES]])*Table1[[#This Row],[SEATS_BOOKED]]</f>
        <v>423.05</v>
      </c>
      <c r="Q607" s="787" t="s">
        <v>161</v>
      </c>
      <c r="R607" s="814" t="s">
        <v>335</v>
      </c>
      <c r="S607" s="844" t="str">
        <f>LEFT(Table1[[#This Row],[SECTOR]],3)</f>
        <v>SSH</v>
      </c>
      <c r="T607" s="844" t="str">
        <f>RIGHT(Table1[[#This Row],[SECTOR]],3)</f>
        <v>VRN</v>
      </c>
      <c r="U607" s="844" t="str">
        <f t="shared" si="43"/>
        <v>VRN</v>
      </c>
      <c r="V607" s="844">
        <f>WEEKDAY(Table1[[#This Row],[FLIGHT_DATE]],2)</f>
        <v>6</v>
      </c>
      <c r="W607" s="844">
        <f>Table1[[#This Row],[FLIGHT_DATE]]-Table1[[#This Row],[DATE_BOOKED]]</f>
        <v>82</v>
      </c>
    </row>
    <row r="608" spans="1:23" x14ac:dyDescent="0.35">
      <c r="A608" s="843">
        <v>45698</v>
      </c>
      <c r="B608" s="844" t="s">
        <v>578</v>
      </c>
      <c r="C608" s="198" t="s">
        <v>570</v>
      </c>
      <c r="D608" s="198" t="s">
        <v>1200</v>
      </c>
      <c r="E608" s="2801" t="s">
        <v>569</v>
      </c>
      <c r="F608" s="844" t="s">
        <v>54</v>
      </c>
      <c r="G608" s="844" t="s">
        <v>10</v>
      </c>
      <c r="H608" s="2222" t="s">
        <v>194</v>
      </c>
      <c r="I608" s="845" t="s">
        <v>130</v>
      </c>
      <c r="J608" s="843">
        <v>45766</v>
      </c>
      <c r="K608" s="846">
        <v>1</v>
      </c>
      <c r="L608" s="847">
        <v>1</v>
      </c>
      <c r="M608" s="848">
        <v>239.22</v>
      </c>
      <c r="N608" s="849">
        <v>0</v>
      </c>
      <c r="O608" s="849">
        <v>0</v>
      </c>
      <c r="P608" s="850">
        <f>SUM(Table1[[#This Row],[BASE_FARE]:[SURCHARGES]])*Table1[[#This Row],[SEATS_BOOKED]]</f>
        <v>239.22</v>
      </c>
      <c r="Q608" s="787" t="s">
        <v>161</v>
      </c>
      <c r="R608" s="814" t="s">
        <v>335</v>
      </c>
      <c r="S608" s="844" t="str">
        <f>LEFT(Table1[[#This Row],[SECTOR]],3)</f>
        <v>VRN</v>
      </c>
      <c r="T608" s="844" t="str">
        <f>RIGHT(Table1[[#This Row],[SECTOR]],3)</f>
        <v>SSH</v>
      </c>
      <c r="U608" s="844" t="str">
        <f t="shared" si="43"/>
        <v>VRN</v>
      </c>
      <c r="V608" s="844">
        <f>WEEKDAY(Table1[[#This Row],[FLIGHT_DATE]],2)</f>
        <v>6</v>
      </c>
      <c r="W608" s="844">
        <f>Table1[[#This Row],[FLIGHT_DATE]]-Table1[[#This Row],[DATE_BOOKED]]</f>
        <v>68</v>
      </c>
    </row>
    <row r="609" spans="1:23" x14ac:dyDescent="0.35">
      <c r="A609" s="843">
        <v>45698</v>
      </c>
      <c r="B609" s="844" t="s">
        <v>578</v>
      </c>
      <c r="C609" s="198" t="s">
        <v>570</v>
      </c>
      <c r="D609" s="198" t="s">
        <v>1200</v>
      </c>
      <c r="E609" s="844" t="s">
        <v>569</v>
      </c>
      <c r="F609" s="844" t="s">
        <v>54</v>
      </c>
      <c r="G609" s="844" t="s">
        <v>11</v>
      </c>
      <c r="H609" s="2222" t="s">
        <v>195</v>
      </c>
      <c r="I609" s="845" t="s">
        <v>126</v>
      </c>
      <c r="J609" s="843">
        <v>45780</v>
      </c>
      <c r="K609" s="846">
        <v>1</v>
      </c>
      <c r="L609" s="847">
        <v>1</v>
      </c>
      <c r="M609" s="848">
        <v>272.88</v>
      </c>
      <c r="N609" s="849">
        <v>0</v>
      </c>
      <c r="O609" s="849">
        <v>0</v>
      </c>
      <c r="P609" s="850">
        <f>SUM(Table1[[#This Row],[BASE_FARE]:[SURCHARGES]])*Table1[[#This Row],[SEATS_BOOKED]]</f>
        <v>272.88</v>
      </c>
      <c r="Q609" s="787" t="s">
        <v>161</v>
      </c>
      <c r="R609" s="814" t="s">
        <v>335</v>
      </c>
      <c r="S609" s="844" t="str">
        <f>LEFT(Table1[[#This Row],[SECTOR]],3)</f>
        <v>SSH</v>
      </c>
      <c r="T609" s="844" t="str">
        <f>RIGHT(Table1[[#This Row],[SECTOR]],3)</f>
        <v>VRN</v>
      </c>
      <c r="U609" s="844" t="str">
        <f t="shared" si="43"/>
        <v>VRN</v>
      </c>
      <c r="V609" s="844">
        <f>WEEKDAY(Table1[[#This Row],[FLIGHT_DATE]],2)</f>
        <v>6</v>
      </c>
      <c r="W609" s="844">
        <f>Table1[[#This Row],[FLIGHT_DATE]]-Table1[[#This Row],[DATE_BOOKED]]</f>
        <v>82</v>
      </c>
    </row>
    <row r="610" spans="1:23" x14ac:dyDescent="0.35">
      <c r="A610" s="843">
        <v>45698</v>
      </c>
      <c r="B610" s="844" t="s">
        <v>578</v>
      </c>
      <c r="C610" s="198" t="s">
        <v>570</v>
      </c>
      <c r="D610" s="198" t="s">
        <v>1200</v>
      </c>
      <c r="E610" s="844" t="s">
        <v>569</v>
      </c>
      <c r="F610" s="844" t="s">
        <v>54</v>
      </c>
      <c r="G610" s="844" t="s">
        <v>10</v>
      </c>
      <c r="H610" s="2222" t="s">
        <v>194</v>
      </c>
      <c r="I610" s="845" t="s">
        <v>130</v>
      </c>
      <c r="J610" s="843">
        <v>45766</v>
      </c>
      <c r="K610" s="846">
        <v>1</v>
      </c>
      <c r="L610" s="847">
        <v>1</v>
      </c>
      <c r="M610" s="848">
        <v>239.22</v>
      </c>
      <c r="N610" s="849">
        <v>0</v>
      </c>
      <c r="O610" s="849">
        <v>0</v>
      </c>
      <c r="P610" s="850">
        <f>SUM(Table1[[#This Row],[BASE_FARE]:[SURCHARGES]])*Table1[[#This Row],[SEATS_BOOKED]]</f>
        <v>239.22</v>
      </c>
      <c r="Q610" s="787" t="s">
        <v>161</v>
      </c>
      <c r="R610" s="814" t="s">
        <v>335</v>
      </c>
      <c r="S610" s="844" t="str">
        <f>LEFT(Table1[[#This Row],[SECTOR]],3)</f>
        <v>VRN</v>
      </c>
      <c r="T610" s="844" t="str">
        <f>RIGHT(Table1[[#This Row],[SECTOR]],3)</f>
        <v>SSH</v>
      </c>
      <c r="U610" s="844" t="str">
        <f t="shared" si="43"/>
        <v>VRN</v>
      </c>
      <c r="V610" s="844">
        <f>WEEKDAY(Table1[[#This Row],[FLIGHT_DATE]],2)</f>
        <v>6</v>
      </c>
      <c r="W610" s="844">
        <f>Table1[[#This Row],[FLIGHT_DATE]]-Table1[[#This Row],[DATE_BOOKED]]</f>
        <v>68</v>
      </c>
    </row>
    <row r="611" spans="1:23" x14ac:dyDescent="0.35">
      <c r="A611" s="843">
        <v>45698</v>
      </c>
      <c r="B611" s="844" t="s">
        <v>578</v>
      </c>
      <c r="C611" s="198" t="s">
        <v>570</v>
      </c>
      <c r="D611" s="198" t="s">
        <v>1200</v>
      </c>
      <c r="E611" s="844" t="s">
        <v>569</v>
      </c>
      <c r="F611" s="844" t="s">
        <v>54</v>
      </c>
      <c r="G611" s="844" t="s">
        <v>11</v>
      </c>
      <c r="H611" s="2222" t="s">
        <v>195</v>
      </c>
      <c r="I611" s="845" t="s">
        <v>126</v>
      </c>
      <c r="J611" s="843">
        <v>45780</v>
      </c>
      <c r="K611" s="846">
        <v>1</v>
      </c>
      <c r="L611" s="847">
        <v>1</v>
      </c>
      <c r="M611" s="848">
        <v>272.88</v>
      </c>
      <c r="N611" s="849">
        <v>0</v>
      </c>
      <c r="O611" s="849">
        <v>0</v>
      </c>
      <c r="P611" s="850">
        <f>SUM(Table1[[#This Row],[BASE_FARE]:[SURCHARGES]])*Table1[[#This Row],[SEATS_BOOKED]]</f>
        <v>272.88</v>
      </c>
      <c r="Q611" s="787" t="s">
        <v>161</v>
      </c>
      <c r="R611" s="814" t="s">
        <v>335</v>
      </c>
      <c r="S611" s="844" t="str">
        <f>LEFT(Table1[[#This Row],[SECTOR]],3)</f>
        <v>SSH</v>
      </c>
      <c r="T611" s="844" t="str">
        <f>RIGHT(Table1[[#This Row],[SECTOR]],3)</f>
        <v>VRN</v>
      </c>
      <c r="U611" s="844" t="str">
        <f t="shared" si="43"/>
        <v>VRN</v>
      </c>
      <c r="V611" s="844">
        <f>WEEKDAY(Table1[[#This Row],[FLIGHT_DATE]],2)</f>
        <v>6</v>
      </c>
      <c r="W611" s="844">
        <f>Table1[[#This Row],[FLIGHT_DATE]]-Table1[[#This Row],[DATE_BOOKED]]</f>
        <v>82</v>
      </c>
    </row>
    <row r="612" spans="1:23" x14ac:dyDescent="0.35">
      <c r="A612" s="843">
        <v>45698</v>
      </c>
      <c r="B612" s="844" t="s">
        <v>578</v>
      </c>
      <c r="C612" s="198" t="s">
        <v>570</v>
      </c>
      <c r="D612" s="198" t="s">
        <v>1200</v>
      </c>
      <c r="E612" s="844" t="s">
        <v>569</v>
      </c>
      <c r="F612" s="844" t="s">
        <v>54</v>
      </c>
      <c r="G612" s="844" t="s">
        <v>10</v>
      </c>
      <c r="H612" s="2222" t="s">
        <v>194</v>
      </c>
      <c r="I612" s="845" t="s">
        <v>130</v>
      </c>
      <c r="J612" s="843">
        <v>45766</v>
      </c>
      <c r="K612" s="846">
        <v>1</v>
      </c>
      <c r="L612" s="847">
        <v>1</v>
      </c>
      <c r="M612" s="848">
        <v>317.97000000000003</v>
      </c>
      <c r="N612" s="849">
        <v>0</v>
      </c>
      <c r="O612" s="849">
        <v>0</v>
      </c>
      <c r="P612" s="850">
        <f>SUM(Table1[[#This Row],[BASE_FARE]:[SURCHARGES]])*Table1[[#This Row],[SEATS_BOOKED]]</f>
        <v>317.97000000000003</v>
      </c>
      <c r="Q612" s="787" t="s">
        <v>161</v>
      </c>
      <c r="R612" s="814" t="s">
        <v>335</v>
      </c>
      <c r="S612" s="844" t="str">
        <f>LEFT(Table1[[#This Row],[SECTOR]],3)</f>
        <v>VRN</v>
      </c>
      <c r="T612" s="844" t="str">
        <f>RIGHT(Table1[[#This Row],[SECTOR]],3)</f>
        <v>SSH</v>
      </c>
      <c r="U612" s="844" t="str">
        <f t="shared" si="43"/>
        <v>VRN</v>
      </c>
      <c r="V612" s="844">
        <f>WEEKDAY(Table1[[#This Row],[FLIGHT_DATE]],2)</f>
        <v>6</v>
      </c>
      <c r="W612" s="844">
        <f>Table1[[#This Row],[FLIGHT_DATE]]-Table1[[#This Row],[DATE_BOOKED]]</f>
        <v>68</v>
      </c>
    </row>
    <row r="613" spans="1:23" x14ac:dyDescent="0.35">
      <c r="A613" s="843">
        <v>45698</v>
      </c>
      <c r="B613" s="844" t="s">
        <v>578</v>
      </c>
      <c r="C613" s="198" t="s">
        <v>570</v>
      </c>
      <c r="D613" s="198" t="s">
        <v>1200</v>
      </c>
      <c r="E613" s="844" t="s">
        <v>569</v>
      </c>
      <c r="F613" s="844" t="s">
        <v>54</v>
      </c>
      <c r="G613" s="844" t="s">
        <v>11</v>
      </c>
      <c r="H613" s="2222" t="s">
        <v>195</v>
      </c>
      <c r="I613" s="845" t="s">
        <v>126</v>
      </c>
      <c r="J613" s="843">
        <v>45780</v>
      </c>
      <c r="K613" s="846">
        <v>1</v>
      </c>
      <c r="L613" s="847">
        <v>1</v>
      </c>
      <c r="M613" s="848">
        <v>346.63</v>
      </c>
      <c r="N613" s="849">
        <v>0</v>
      </c>
      <c r="O613" s="849">
        <v>0</v>
      </c>
      <c r="P613" s="850">
        <f>SUM(Table1[[#This Row],[BASE_FARE]:[SURCHARGES]])*Table1[[#This Row],[SEATS_BOOKED]]</f>
        <v>346.63</v>
      </c>
      <c r="Q613" s="787" t="s">
        <v>161</v>
      </c>
      <c r="R613" s="814" t="s">
        <v>335</v>
      </c>
      <c r="S613" s="844" t="str">
        <f>LEFT(Table1[[#This Row],[SECTOR]],3)</f>
        <v>SSH</v>
      </c>
      <c r="T613" s="844" t="str">
        <f>RIGHT(Table1[[#This Row],[SECTOR]],3)</f>
        <v>VRN</v>
      </c>
      <c r="U613" s="844" t="str">
        <f t="shared" si="43"/>
        <v>VRN</v>
      </c>
      <c r="V613" s="844">
        <f>WEEKDAY(Table1[[#This Row],[FLIGHT_DATE]],2)</f>
        <v>6</v>
      </c>
      <c r="W613" s="844">
        <f>Table1[[#This Row],[FLIGHT_DATE]]-Table1[[#This Row],[DATE_BOOKED]]</f>
        <v>82</v>
      </c>
    </row>
    <row r="614" spans="1:23" x14ac:dyDescent="0.35">
      <c r="A614" s="851">
        <v>45699</v>
      </c>
      <c r="B614" s="852" t="s">
        <v>385</v>
      </c>
      <c r="C614" s="198" t="s">
        <v>333</v>
      </c>
      <c r="D614" s="198"/>
      <c r="E614" s="852" t="s">
        <v>580</v>
      </c>
      <c r="F614" s="852" t="s">
        <v>54</v>
      </c>
      <c r="G614" s="852" t="s">
        <v>10</v>
      </c>
      <c r="H614" s="2222" t="s">
        <v>190</v>
      </c>
      <c r="I614" s="852" t="s">
        <v>163</v>
      </c>
      <c r="J614" s="851">
        <v>45877</v>
      </c>
      <c r="K614" s="854">
        <v>4</v>
      </c>
      <c r="L614" s="854">
        <v>4</v>
      </c>
      <c r="M614" s="856">
        <v>300</v>
      </c>
      <c r="N614" s="857">
        <v>0</v>
      </c>
      <c r="O614" s="857">
        <v>0</v>
      </c>
      <c r="P614" s="858">
        <f>SUM(Table1[[#This Row],[BASE_FARE]:[SURCHARGES]])*Table1[[#This Row],[SEATS_BOOKED]]</f>
        <v>1200</v>
      </c>
      <c r="Q614" s="852" t="s">
        <v>161</v>
      </c>
      <c r="R614" s="854" t="s">
        <v>335</v>
      </c>
      <c r="S614" s="852" t="str">
        <f>LEFT(Table1[[#This Row],[SECTOR]],3)</f>
        <v>MXP</v>
      </c>
      <c r="T614" s="852" t="str">
        <f>RIGHT(Table1[[#This Row],[SECTOR]],3)</f>
        <v>SSH</v>
      </c>
      <c r="U614" s="852" t="str">
        <f t="shared" ref="U614:U621" si="44">IF(AND(S614&lt;&gt;"SSH", S614&lt;&gt;"RMF", S614&lt;&gt;"CAI", S614&lt;&gt;"HRG", S614&lt;&gt;"LXR", S614&lt;&gt;"DXB", OR(T614="SSH", T614="RMF", T614="CAI", T614="HRG", T614="LXR", T614="DXB")), S614,
    IF(AND(T614&lt;&gt;"SSH", T614&lt;&gt;"RMF", T614&lt;&gt;"CAI", T614&lt;&gt;"HRG", T614&lt;&gt;"LXR", T614&lt;&gt;"DXB", OR(S614="SSH", S614="RMF", S614="CAI", S614="HRG", S614="LXR", S614="DXB")), T614,
    "VIE"))</f>
        <v>MXP</v>
      </c>
      <c r="V614" s="852">
        <f>WEEKDAY(Table1[[#This Row],[FLIGHT_DATE]],2)</f>
        <v>5</v>
      </c>
      <c r="W614" s="852">
        <f>Table1[[#This Row],[FLIGHT_DATE]]-Table1[[#This Row],[DATE_BOOKED]]</f>
        <v>178</v>
      </c>
    </row>
    <row r="615" spans="1:23" x14ac:dyDescent="0.35">
      <c r="A615" s="851">
        <v>45699</v>
      </c>
      <c r="B615" s="852" t="s">
        <v>385</v>
      </c>
      <c r="C615" s="198" t="s">
        <v>333</v>
      </c>
      <c r="D615" s="198"/>
      <c r="E615" s="852" t="s">
        <v>580</v>
      </c>
      <c r="F615" s="852" t="s">
        <v>54</v>
      </c>
      <c r="G615" s="852" t="s">
        <v>11</v>
      </c>
      <c r="H615" s="2222" t="s">
        <v>191</v>
      </c>
      <c r="I615" s="853" t="s">
        <v>162</v>
      </c>
      <c r="J615" s="851">
        <v>45891</v>
      </c>
      <c r="K615" s="854">
        <v>4</v>
      </c>
      <c r="L615" s="855">
        <v>4</v>
      </c>
      <c r="M615" s="856">
        <v>300</v>
      </c>
      <c r="N615" s="857">
        <v>0</v>
      </c>
      <c r="O615" s="857">
        <v>0</v>
      </c>
      <c r="P615" s="858">
        <f>SUM(Table1[[#This Row],[BASE_FARE]:[SURCHARGES]])*Table1[[#This Row],[SEATS_BOOKED]]</f>
        <v>1200</v>
      </c>
      <c r="Q615" s="852" t="s">
        <v>161</v>
      </c>
      <c r="R615" s="854" t="s">
        <v>335</v>
      </c>
      <c r="S615" s="852" t="str">
        <f>LEFT(Table1[[#This Row],[SECTOR]],3)</f>
        <v>SSH</v>
      </c>
      <c r="T615" s="852" t="str">
        <f>RIGHT(Table1[[#This Row],[SECTOR]],3)</f>
        <v>MXP</v>
      </c>
      <c r="U615" s="852" t="str">
        <f t="shared" si="44"/>
        <v>MXP</v>
      </c>
      <c r="V615" s="852">
        <f>WEEKDAY(Table1[[#This Row],[FLIGHT_DATE]],2)</f>
        <v>5</v>
      </c>
      <c r="W615" s="852">
        <f>Table1[[#This Row],[FLIGHT_DATE]]-Table1[[#This Row],[DATE_BOOKED]]</f>
        <v>192</v>
      </c>
    </row>
    <row r="616" spans="1:23" x14ac:dyDescent="0.35">
      <c r="A616" s="851">
        <v>45700</v>
      </c>
      <c r="B616" s="852" t="s">
        <v>390</v>
      </c>
      <c r="C616" s="198" t="s">
        <v>333</v>
      </c>
      <c r="D616" s="198" t="s">
        <v>952</v>
      </c>
      <c r="E616" s="852" t="s">
        <v>615</v>
      </c>
      <c r="F616" s="852" t="s">
        <v>56</v>
      </c>
      <c r="G616" s="852" t="s">
        <v>10</v>
      </c>
      <c r="H616" s="2222" t="s">
        <v>627</v>
      </c>
      <c r="I616" s="853" t="s">
        <v>28</v>
      </c>
      <c r="J616" s="851">
        <v>45753</v>
      </c>
      <c r="K616" s="854">
        <v>1</v>
      </c>
      <c r="L616" s="855">
        <v>1</v>
      </c>
      <c r="M616" s="856">
        <v>100</v>
      </c>
      <c r="N616" s="857">
        <v>34.04</v>
      </c>
      <c r="O616" s="857">
        <v>30</v>
      </c>
      <c r="P616" s="858">
        <f>SUM(Table1[[#This Row],[BASE_FARE]:[SURCHARGES]])*Table1[[#This Row],[SEATS_BOOKED]]</f>
        <v>164.04</v>
      </c>
      <c r="Q616" s="852" t="s">
        <v>161</v>
      </c>
      <c r="R616" s="854" t="s">
        <v>335</v>
      </c>
      <c r="S616" s="852" t="str">
        <f>LEFT(Table1[[#This Row],[SECTOR]],3)</f>
        <v>NAP</v>
      </c>
      <c r="T616" s="852" t="str">
        <f>RIGHT(Table1[[#This Row],[SECTOR]],3)</f>
        <v>SSH</v>
      </c>
      <c r="U616" s="852" t="str">
        <f t="shared" si="44"/>
        <v>NAP</v>
      </c>
      <c r="V616" s="852">
        <f>WEEKDAY(Table1[[#This Row],[FLIGHT_DATE]],2)</f>
        <v>7</v>
      </c>
      <c r="W616" s="852">
        <f>Table1[[#This Row],[FLIGHT_DATE]]-Table1[[#This Row],[DATE_BOOKED]]</f>
        <v>53</v>
      </c>
    </row>
    <row r="617" spans="1:23" x14ac:dyDescent="0.35">
      <c r="A617" s="859">
        <v>45700</v>
      </c>
      <c r="B617" s="860" t="s">
        <v>332</v>
      </c>
      <c r="C617" s="198" t="s">
        <v>333</v>
      </c>
      <c r="D617" s="198"/>
      <c r="E617" s="860"/>
      <c r="F617" s="860" t="s">
        <v>56</v>
      </c>
      <c r="G617" s="860" t="s">
        <v>10</v>
      </c>
      <c r="H617" s="2222" t="s">
        <v>190</v>
      </c>
      <c r="I617" s="861" t="s">
        <v>163</v>
      </c>
      <c r="J617" s="859">
        <v>45765</v>
      </c>
      <c r="K617" s="862">
        <v>2</v>
      </c>
      <c r="L617" s="863">
        <v>2</v>
      </c>
      <c r="M617" s="864">
        <v>325</v>
      </c>
      <c r="N617" s="865">
        <v>0</v>
      </c>
      <c r="O617" s="865">
        <v>0</v>
      </c>
      <c r="P617" s="866">
        <f>SUM(Table1[[#This Row],[BASE_FARE]:[SURCHARGES]])*Table1[[#This Row],[SEATS_BOOKED]]</f>
        <v>650</v>
      </c>
      <c r="Q617" s="860" t="s">
        <v>161</v>
      </c>
      <c r="R617" s="862" t="s">
        <v>335</v>
      </c>
      <c r="S617" s="860" t="str">
        <f>LEFT(Table1[[#This Row],[SECTOR]],3)</f>
        <v>MXP</v>
      </c>
      <c r="T617" s="860" t="str">
        <f>RIGHT(Table1[[#This Row],[SECTOR]],3)</f>
        <v>SSH</v>
      </c>
      <c r="U617" s="860" t="str">
        <f t="shared" si="44"/>
        <v>MXP</v>
      </c>
      <c r="V617" s="860">
        <f>WEEKDAY(Table1[[#This Row],[FLIGHT_DATE]],2)</f>
        <v>5</v>
      </c>
      <c r="W617" s="860">
        <f>Table1[[#This Row],[FLIGHT_DATE]]-Table1[[#This Row],[DATE_BOOKED]]</f>
        <v>65</v>
      </c>
    </row>
    <row r="618" spans="1:23" x14ac:dyDescent="0.35">
      <c r="A618" s="885">
        <v>45700</v>
      </c>
      <c r="B618" s="886" t="s">
        <v>387</v>
      </c>
      <c r="C618" s="198" t="s">
        <v>333</v>
      </c>
      <c r="D618" s="198" t="s">
        <v>583</v>
      </c>
      <c r="E618" s="886" t="s">
        <v>584</v>
      </c>
      <c r="F618" s="886" t="s">
        <v>56</v>
      </c>
      <c r="G618" s="886" t="s">
        <v>10</v>
      </c>
      <c r="H618" s="2222" t="s">
        <v>195</v>
      </c>
      <c r="I618" s="887" t="s">
        <v>126</v>
      </c>
      <c r="J618" s="885">
        <v>45773</v>
      </c>
      <c r="K618" s="888">
        <v>1</v>
      </c>
      <c r="L618" s="889">
        <v>1</v>
      </c>
      <c r="M618" s="890">
        <v>270</v>
      </c>
      <c r="N618" s="891">
        <v>56.760000000000005</v>
      </c>
      <c r="O618" s="891">
        <v>53</v>
      </c>
      <c r="P618" s="892">
        <f>SUM(Table1[[#This Row],[BASE_FARE]:[SURCHARGES]])*Table1[[#This Row],[SEATS_BOOKED]]</f>
        <v>379.76</v>
      </c>
      <c r="Q618" s="886" t="s">
        <v>161</v>
      </c>
      <c r="R618" s="888" t="s">
        <v>335</v>
      </c>
      <c r="S618" s="886" t="str">
        <f>LEFT(Table1[[#This Row],[SECTOR]],3)</f>
        <v>SSH</v>
      </c>
      <c r="T618" s="886" t="str">
        <f>RIGHT(Table1[[#This Row],[SECTOR]],3)</f>
        <v>VRN</v>
      </c>
      <c r="U618" s="886" t="str">
        <f t="shared" si="44"/>
        <v>VRN</v>
      </c>
      <c r="V618" s="886">
        <f>WEEKDAY(Table1[[#This Row],[FLIGHT_DATE]],2)</f>
        <v>6</v>
      </c>
      <c r="W618" s="886">
        <f>Table1[[#This Row],[FLIGHT_DATE]]-Table1[[#This Row],[DATE_BOOKED]]</f>
        <v>73</v>
      </c>
    </row>
    <row r="619" spans="1:23" x14ac:dyDescent="0.35">
      <c r="A619" s="885">
        <v>45700</v>
      </c>
      <c r="B619" s="886" t="s">
        <v>387</v>
      </c>
      <c r="C619" s="198" t="s">
        <v>333</v>
      </c>
      <c r="D619" s="198" t="s">
        <v>583</v>
      </c>
      <c r="E619" s="886" t="s">
        <v>584</v>
      </c>
      <c r="F619" s="886" t="s">
        <v>56</v>
      </c>
      <c r="G619" s="886" t="s">
        <v>10</v>
      </c>
      <c r="H619" s="2222" t="s">
        <v>195</v>
      </c>
      <c r="I619" s="887" t="s">
        <v>126</v>
      </c>
      <c r="J619" s="885">
        <v>45773</v>
      </c>
      <c r="K619" s="888">
        <v>1</v>
      </c>
      <c r="L619" s="889">
        <v>1</v>
      </c>
      <c r="M619" s="890">
        <v>270</v>
      </c>
      <c r="N619" s="891">
        <v>56.760000000000005</v>
      </c>
      <c r="O619" s="891">
        <v>53</v>
      </c>
      <c r="P619" s="892">
        <f>SUM(Table1[[#This Row],[BASE_FARE]:[SURCHARGES]])*Table1[[#This Row],[SEATS_BOOKED]]</f>
        <v>379.76</v>
      </c>
      <c r="Q619" s="886" t="s">
        <v>161</v>
      </c>
      <c r="R619" s="888" t="s">
        <v>335</v>
      </c>
      <c r="S619" s="886" t="str">
        <f>LEFT(Table1[[#This Row],[SECTOR]],3)</f>
        <v>SSH</v>
      </c>
      <c r="T619" s="886" t="str">
        <f>RIGHT(Table1[[#This Row],[SECTOR]],3)</f>
        <v>VRN</v>
      </c>
      <c r="U619" s="886" t="str">
        <f t="shared" si="44"/>
        <v>VRN</v>
      </c>
      <c r="V619" s="886">
        <f>WEEKDAY(Table1[[#This Row],[FLIGHT_DATE]],2)</f>
        <v>6</v>
      </c>
      <c r="W619" s="886">
        <f>Table1[[#This Row],[FLIGHT_DATE]]-Table1[[#This Row],[DATE_BOOKED]]</f>
        <v>73</v>
      </c>
    </row>
    <row r="620" spans="1:23" x14ac:dyDescent="0.35">
      <c r="A620" s="885">
        <v>45700</v>
      </c>
      <c r="B620" s="886" t="s">
        <v>387</v>
      </c>
      <c r="C620" s="198" t="s">
        <v>333</v>
      </c>
      <c r="D620" s="198" t="s">
        <v>583</v>
      </c>
      <c r="E620" s="3153" t="s">
        <v>585</v>
      </c>
      <c r="F620" s="886" t="s">
        <v>56</v>
      </c>
      <c r="G620" s="886" t="s">
        <v>10</v>
      </c>
      <c r="H620" s="2222" t="s">
        <v>445</v>
      </c>
      <c r="I620" s="887" t="s">
        <v>29</v>
      </c>
      <c r="J620" s="885">
        <v>45779</v>
      </c>
      <c r="K620" s="888">
        <v>1</v>
      </c>
      <c r="L620" s="889">
        <v>1</v>
      </c>
      <c r="M620" s="890">
        <v>230</v>
      </c>
      <c r="N620" s="891">
        <v>46.900000000000006</v>
      </c>
      <c r="O620" s="891">
        <v>53</v>
      </c>
      <c r="P620" s="892">
        <f>SUM(Table1[[#This Row],[BASE_FARE]:[SURCHARGES]])*Table1[[#This Row],[SEATS_BOOKED]]</f>
        <v>329.9</v>
      </c>
      <c r="Q620" s="886" t="s">
        <v>161</v>
      </c>
      <c r="R620" s="888" t="s">
        <v>335</v>
      </c>
      <c r="S620" s="886" t="str">
        <f>LEFT(Table1[[#This Row],[SECTOR]],3)</f>
        <v>SSH</v>
      </c>
      <c r="T620" s="886" t="str">
        <f>RIGHT(Table1[[#This Row],[SECTOR]],3)</f>
        <v>NAP</v>
      </c>
      <c r="U620" s="886" t="str">
        <f t="shared" si="44"/>
        <v>NAP</v>
      </c>
      <c r="V620" s="886">
        <f>WEEKDAY(Table1[[#This Row],[FLIGHT_DATE]],2)</f>
        <v>5</v>
      </c>
      <c r="W620" s="886">
        <f>Table1[[#This Row],[FLIGHT_DATE]]-Table1[[#This Row],[DATE_BOOKED]]</f>
        <v>79</v>
      </c>
    </row>
    <row r="621" spans="1:23" x14ac:dyDescent="0.35">
      <c r="A621" s="885">
        <v>45700</v>
      </c>
      <c r="B621" s="886" t="s">
        <v>387</v>
      </c>
      <c r="C621" s="198" t="s">
        <v>333</v>
      </c>
      <c r="D621" s="198" t="s">
        <v>583</v>
      </c>
      <c r="E621" s="886" t="s">
        <v>585</v>
      </c>
      <c r="F621" s="886" t="s">
        <v>56</v>
      </c>
      <c r="G621" s="886" t="s">
        <v>10</v>
      </c>
      <c r="H621" s="2222" t="s">
        <v>445</v>
      </c>
      <c r="I621" s="887" t="s">
        <v>29</v>
      </c>
      <c r="J621" s="885">
        <v>45779</v>
      </c>
      <c r="K621" s="888">
        <v>1</v>
      </c>
      <c r="L621" s="889">
        <v>1</v>
      </c>
      <c r="M621" s="890">
        <v>230</v>
      </c>
      <c r="N621" s="891">
        <v>46.900000000000006</v>
      </c>
      <c r="O621" s="891">
        <v>53</v>
      </c>
      <c r="P621" s="892">
        <f>SUM(Table1[[#This Row],[BASE_FARE]:[SURCHARGES]])*Table1[[#This Row],[SEATS_BOOKED]]</f>
        <v>329.9</v>
      </c>
      <c r="Q621" s="886" t="s">
        <v>161</v>
      </c>
      <c r="R621" s="888" t="s">
        <v>335</v>
      </c>
      <c r="S621" s="886" t="str">
        <f>LEFT(Table1[[#This Row],[SECTOR]],3)</f>
        <v>SSH</v>
      </c>
      <c r="T621" s="886" t="str">
        <f>RIGHT(Table1[[#This Row],[SECTOR]],3)</f>
        <v>NAP</v>
      </c>
      <c r="U621" s="886" t="str">
        <f t="shared" si="44"/>
        <v>NAP</v>
      </c>
      <c r="V621" s="886">
        <f>WEEKDAY(Table1[[#This Row],[FLIGHT_DATE]],2)</f>
        <v>5</v>
      </c>
      <c r="W621" s="886">
        <f>Table1[[#This Row],[FLIGHT_DATE]]-Table1[[#This Row],[DATE_BOOKED]]</f>
        <v>79</v>
      </c>
    </row>
    <row r="622" spans="1:23" x14ac:dyDescent="0.35">
      <c r="A622" s="893">
        <v>45701</v>
      </c>
      <c r="B622" s="894" t="s">
        <v>387</v>
      </c>
      <c r="C622" s="198" t="s">
        <v>333</v>
      </c>
      <c r="D622" s="198" t="s">
        <v>583</v>
      </c>
      <c r="E622" s="894" t="s">
        <v>586</v>
      </c>
      <c r="F622" s="894" t="s">
        <v>56</v>
      </c>
      <c r="G622" s="894" t="s">
        <v>10</v>
      </c>
      <c r="H622" s="2222" t="s">
        <v>195</v>
      </c>
      <c r="I622" s="895" t="s">
        <v>126</v>
      </c>
      <c r="J622" s="893">
        <v>45773</v>
      </c>
      <c r="K622" s="896">
        <v>1</v>
      </c>
      <c r="L622" s="897">
        <v>1</v>
      </c>
      <c r="M622" s="898">
        <v>271.22000000000003</v>
      </c>
      <c r="N622" s="899">
        <v>38.97</v>
      </c>
      <c r="O622" s="899">
        <v>53</v>
      </c>
      <c r="P622" s="900">
        <f>SUM(Table1[[#This Row],[BASE_FARE]:[SURCHARGES]])*Table1[[#This Row],[SEATS_BOOKED]]</f>
        <v>363.19000000000005</v>
      </c>
      <c r="Q622" s="894" t="s">
        <v>161</v>
      </c>
      <c r="R622" s="896" t="s">
        <v>335</v>
      </c>
      <c r="S622" s="894" t="str">
        <f>LEFT(Table1[[#This Row],[SECTOR]],3)</f>
        <v>SSH</v>
      </c>
      <c r="T622" s="894" t="str">
        <f>RIGHT(Table1[[#This Row],[SECTOR]],3)</f>
        <v>VRN</v>
      </c>
      <c r="U622" s="894" t="str">
        <f t="shared" ref="U622:U627" si="45">IF(AND(S622&lt;&gt;"SSH", S622&lt;&gt;"RMF", S622&lt;&gt;"CAI", S622&lt;&gt;"HRG", S622&lt;&gt;"LXR", S622&lt;&gt;"DXB", OR(T622="SSH", T622="RMF", T622="CAI", T622="HRG", T622="LXR", T622="DXB")), S622,
    IF(AND(T622&lt;&gt;"SSH", T622&lt;&gt;"RMF", T622&lt;&gt;"CAI", T622&lt;&gt;"HRG", T622&lt;&gt;"LXR", T622&lt;&gt;"DXB", OR(S622="SSH", S622="RMF", S622="CAI", S622="HRG", S622="LXR", S622="DXB")), T622,
    "VIE"))</f>
        <v>VRN</v>
      </c>
      <c r="V622" s="894">
        <f>WEEKDAY(Table1[[#This Row],[FLIGHT_DATE]],2)</f>
        <v>6</v>
      </c>
      <c r="W622" s="894">
        <f>Table1[[#This Row],[FLIGHT_DATE]]-Table1[[#This Row],[DATE_BOOKED]]</f>
        <v>72</v>
      </c>
    </row>
    <row r="623" spans="1:23" x14ac:dyDescent="0.35">
      <c r="A623" s="893">
        <v>45701</v>
      </c>
      <c r="B623" s="894" t="s">
        <v>387</v>
      </c>
      <c r="C623" s="198" t="s">
        <v>333</v>
      </c>
      <c r="D623" s="198" t="s">
        <v>583</v>
      </c>
      <c r="E623" s="894" t="s">
        <v>586</v>
      </c>
      <c r="F623" s="894" t="s">
        <v>56</v>
      </c>
      <c r="G623" s="894" t="s">
        <v>10</v>
      </c>
      <c r="H623" s="2222" t="s">
        <v>195</v>
      </c>
      <c r="I623" s="895" t="s">
        <v>126</v>
      </c>
      <c r="J623" s="893">
        <v>45773</v>
      </c>
      <c r="K623" s="896">
        <v>1</v>
      </c>
      <c r="L623" s="897">
        <v>1</v>
      </c>
      <c r="M623" s="898">
        <v>271.22000000000003</v>
      </c>
      <c r="N623" s="899">
        <v>38.97</v>
      </c>
      <c r="O623" s="899">
        <v>53</v>
      </c>
      <c r="P623" s="900">
        <f>SUM(Table1[[#This Row],[BASE_FARE]:[SURCHARGES]])*Table1[[#This Row],[SEATS_BOOKED]]</f>
        <v>363.19000000000005</v>
      </c>
      <c r="Q623" s="894" t="s">
        <v>161</v>
      </c>
      <c r="R623" s="896" t="s">
        <v>335</v>
      </c>
      <c r="S623" s="894" t="str">
        <f>LEFT(Table1[[#This Row],[SECTOR]],3)</f>
        <v>SSH</v>
      </c>
      <c r="T623" s="894" t="str">
        <f>RIGHT(Table1[[#This Row],[SECTOR]],3)</f>
        <v>VRN</v>
      </c>
      <c r="U623" s="894" t="str">
        <f t="shared" si="45"/>
        <v>VRN</v>
      </c>
      <c r="V623" s="894">
        <f>WEEKDAY(Table1[[#This Row],[FLIGHT_DATE]],2)</f>
        <v>6</v>
      </c>
      <c r="W623" s="894">
        <f>Table1[[#This Row],[FLIGHT_DATE]]-Table1[[#This Row],[DATE_BOOKED]]</f>
        <v>72</v>
      </c>
    </row>
    <row r="624" spans="1:23" x14ac:dyDescent="0.35">
      <c r="A624" s="893">
        <v>45701</v>
      </c>
      <c r="B624" s="894" t="s">
        <v>387</v>
      </c>
      <c r="C624" s="198" t="s">
        <v>333</v>
      </c>
      <c r="D624" s="198" t="s">
        <v>583</v>
      </c>
      <c r="E624" s="3153" t="s">
        <v>587</v>
      </c>
      <c r="F624" s="894" t="s">
        <v>56</v>
      </c>
      <c r="G624" s="894" t="s">
        <v>10</v>
      </c>
      <c r="H624" s="2222" t="s">
        <v>88</v>
      </c>
      <c r="I624" s="895" t="s">
        <v>27</v>
      </c>
      <c r="J624" s="893">
        <v>45766</v>
      </c>
      <c r="K624" s="896">
        <v>1</v>
      </c>
      <c r="L624" s="897">
        <v>1</v>
      </c>
      <c r="M624" s="898">
        <v>119.99</v>
      </c>
      <c r="N624" s="899">
        <v>56.980000000000004</v>
      </c>
      <c r="O624" s="899">
        <v>53</v>
      </c>
      <c r="P624" s="900">
        <f>SUM(Table1[[#This Row],[BASE_FARE]:[SURCHARGES]])*Table1[[#This Row],[SEATS_BOOKED]]</f>
        <v>229.97</v>
      </c>
      <c r="Q624" s="894" t="s">
        <v>161</v>
      </c>
      <c r="R624" s="896" t="s">
        <v>335</v>
      </c>
      <c r="S624" s="894" t="str">
        <f>LEFT(Table1[[#This Row],[SECTOR]],3)</f>
        <v>SSH</v>
      </c>
      <c r="T624" s="894" t="str">
        <f>RIGHT(Table1[[#This Row],[SECTOR]],3)</f>
        <v>BRI</v>
      </c>
      <c r="U624" s="894" t="str">
        <f t="shared" si="45"/>
        <v>BRI</v>
      </c>
      <c r="V624" s="894">
        <f>WEEKDAY(Table1[[#This Row],[FLIGHT_DATE]],2)</f>
        <v>6</v>
      </c>
      <c r="W624" s="894">
        <f>Table1[[#This Row],[FLIGHT_DATE]]-Table1[[#This Row],[DATE_BOOKED]]</f>
        <v>65</v>
      </c>
    </row>
    <row r="625" spans="1:23" x14ac:dyDescent="0.35">
      <c r="A625" s="893">
        <v>45701</v>
      </c>
      <c r="B625" s="894" t="s">
        <v>387</v>
      </c>
      <c r="C625" s="198" t="s">
        <v>333</v>
      </c>
      <c r="D625" s="198" t="s">
        <v>583</v>
      </c>
      <c r="E625" s="894" t="s">
        <v>587</v>
      </c>
      <c r="F625" s="894" t="s">
        <v>56</v>
      </c>
      <c r="G625" s="894" t="s">
        <v>10</v>
      </c>
      <c r="H625" s="2222" t="s">
        <v>88</v>
      </c>
      <c r="I625" s="895" t="s">
        <v>27</v>
      </c>
      <c r="J625" s="893">
        <v>45766</v>
      </c>
      <c r="K625" s="896">
        <v>1</v>
      </c>
      <c r="L625" s="897">
        <v>1</v>
      </c>
      <c r="M625" s="898">
        <v>119.99</v>
      </c>
      <c r="N625" s="899">
        <v>56.980000000000004</v>
      </c>
      <c r="O625" s="899">
        <v>53</v>
      </c>
      <c r="P625" s="900">
        <f>SUM(Table1[[#This Row],[BASE_FARE]:[SURCHARGES]])*Table1[[#This Row],[SEATS_BOOKED]]</f>
        <v>229.97</v>
      </c>
      <c r="Q625" s="894" t="s">
        <v>161</v>
      </c>
      <c r="R625" s="896" t="s">
        <v>335</v>
      </c>
      <c r="S625" s="894" t="str">
        <f>LEFT(Table1[[#This Row],[SECTOR]],3)</f>
        <v>SSH</v>
      </c>
      <c r="T625" s="894" t="str">
        <f>RIGHT(Table1[[#This Row],[SECTOR]],3)</f>
        <v>BRI</v>
      </c>
      <c r="U625" s="894" t="str">
        <f t="shared" si="45"/>
        <v>BRI</v>
      </c>
      <c r="V625" s="894">
        <f>WEEKDAY(Table1[[#This Row],[FLIGHT_DATE]],2)</f>
        <v>6</v>
      </c>
      <c r="W625" s="894">
        <f>Table1[[#This Row],[FLIGHT_DATE]]-Table1[[#This Row],[DATE_BOOKED]]</f>
        <v>65</v>
      </c>
    </row>
    <row r="626" spans="1:23" x14ac:dyDescent="0.35">
      <c r="A626" s="893">
        <v>45701</v>
      </c>
      <c r="B626" s="894" t="s">
        <v>387</v>
      </c>
      <c r="C626" s="198" t="s">
        <v>333</v>
      </c>
      <c r="D626" s="198" t="s">
        <v>583</v>
      </c>
      <c r="E626" s="894" t="s">
        <v>588</v>
      </c>
      <c r="F626" s="894" t="s">
        <v>56</v>
      </c>
      <c r="G626" s="894" t="s">
        <v>10</v>
      </c>
      <c r="H626" s="2222" t="s">
        <v>195</v>
      </c>
      <c r="I626" s="895" t="s">
        <v>126</v>
      </c>
      <c r="J626" s="893">
        <v>45773</v>
      </c>
      <c r="K626" s="896">
        <v>1</v>
      </c>
      <c r="L626" s="897">
        <v>1</v>
      </c>
      <c r="M626" s="898">
        <v>271.22000000000003</v>
      </c>
      <c r="N626" s="899">
        <v>38.97</v>
      </c>
      <c r="O626" s="899">
        <v>53</v>
      </c>
      <c r="P626" s="900">
        <f>SUM(Table1[[#This Row],[BASE_FARE]:[SURCHARGES]])*Table1[[#This Row],[SEATS_BOOKED]]</f>
        <v>363.19000000000005</v>
      </c>
      <c r="Q626" s="894" t="s">
        <v>161</v>
      </c>
      <c r="R626" s="896" t="s">
        <v>335</v>
      </c>
      <c r="S626" s="894" t="str">
        <f>LEFT(Table1[[#This Row],[SECTOR]],3)</f>
        <v>SSH</v>
      </c>
      <c r="T626" s="894" t="str">
        <f>RIGHT(Table1[[#This Row],[SECTOR]],3)</f>
        <v>VRN</v>
      </c>
      <c r="U626" s="894" t="str">
        <f t="shared" si="45"/>
        <v>VRN</v>
      </c>
      <c r="V626" s="894">
        <f>WEEKDAY(Table1[[#This Row],[FLIGHT_DATE]],2)</f>
        <v>6</v>
      </c>
      <c r="W626" s="894">
        <f>Table1[[#This Row],[FLIGHT_DATE]]-Table1[[#This Row],[DATE_BOOKED]]</f>
        <v>72</v>
      </c>
    </row>
    <row r="627" spans="1:23" x14ac:dyDescent="0.35">
      <c r="A627" s="893">
        <v>45701</v>
      </c>
      <c r="B627" s="894" t="s">
        <v>387</v>
      </c>
      <c r="C627" s="198" t="s">
        <v>333</v>
      </c>
      <c r="D627" s="198" t="s">
        <v>583</v>
      </c>
      <c r="E627" s="894" t="s">
        <v>588</v>
      </c>
      <c r="F627" s="894" t="s">
        <v>56</v>
      </c>
      <c r="G627" s="894" t="s">
        <v>10</v>
      </c>
      <c r="H627" s="2222" t="s">
        <v>195</v>
      </c>
      <c r="I627" s="895" t="s">
        <v>126</v>
      </c>
      <c r="J627" s="893">
        <v>45773</v>
      </c>
      <c r="K627" s="896">
        <v>1</v>
      </c>
      <c r="L627" s="897">
        <v>1</v>
      </c>
      <c r="M627" s="898">
        <v>271.22000000000003</v>
      </c>
      <c r="N627" s="899">
        <v>38.97</v>
      </c>
      <c r="O627" s="899">
        <v>53</v>
      </c>
      <c r="P627" s="900">
        <f>SUM(Table1[[#This Row],[BASE_FARE]:[SURCHARGES]])*Table1[[#This Row],[SEATS_BOOKED]]</f>
        <v>363.19000000000005</v>
      </c>
      <c r="Q627" s="894" t="s">
        <v>161</v>
      </c>
      <c r="R627" s="896" t="s">
        <v>335</v>
      </c>
      <c r="S627" s="894" t="str">
        <f>LEFT(Table1[[#This Row],[SECTOR]],3)</f>
        <v>SSH</v>
      </c>
      <c r="T627" s="894" t="str">
        <f>RIGHT(Table1[[#This Row],[SECTOR]],3)</f>
        <v>VRN</v>
      </c>
      <c r="U627" s="894" t="str">
        <f t="shared" si="45"/>
        <v>VRN</v>
      </c>
      <c r="V627" s="894">
        <f>WEEKDAY(Table1[[#This Row],[FLIGHT_DATE]],2)</f>
        <v>6</v>
      </c>
      <c r="W627" s="894">
        <f>Table1[[#This Row],[FLIGHT_DATE]]-Table1[[#This Row],[DATE_BOOKED]]</f>
        <v>72</v>
      </c>
    </row>
    <row r="628" spans="1:23" x14ac:dyDescent="0.35">
      <c r="A628" s="901">
        <v>45701</v>
      </c>
      <c r="B628" s="902" t="s">
        <v>390</v>
      </c>
      <c r="C628" s="198" t="s">
        <v>333</v>
      </c>
      <c r="D628" s="198"/>
      <c r="E628" s="902" t="s">
        <v>589</v>
      </c>
      <c r="F628" s="902" t="s">
        <v>56</v>
      </c>
      <c r="G628" s="902" t="s">
        <v>10</v>
      </c>
      <c r="H628" s="2222" t="s">
        <v>194</v>
      </c>
      <c r="I628" s="903" t="s">
        <v>26</v>
      </c>
      <c r="J628" s="901">
        <v>45752</v>
      </c>
      <c r="K628" s="904">
        <v>1</v>
      </c>
      <c r="L628" s="905">
        <v>1</v>
      </c>
      <c r="M628" s="906">
        <v>140</v>
      </c>
      <c r="N628" s="907">
        <v>19.420000000000002</v>
      </c>
      <c r="O628" s="907">
        <v>30</v>
      </c>
      <c r="P628" s="908">
        <f>SUM(Table1[[#This Row],[BASE_FARE]:[SURCHARGES]])*Table1[[#This Row],[SEATS_BOOKED]]</f>
        <v>189.42000000000002</v>
      </c>
      <c r="Q628" s="902" t="s">
        <v>161</v>
      </c>
      <c r="R628" s="904" t="s">
        <v>335</v>
      </c>
      <c r="S628" s="902" t="str">
        <f>LEFT(Table1[[#This Row],[SECTOR]],3)</f>
        <v>BRI</v>
      </c>
      <c r="T628" s="902" t="str">
        <f>RIGHT(Table1[[#This Row],[SECTOR]],3)</f>
        <v>SSH</v>
      </c>
      <c r="U628" s="902" t="str">
        <f>IF(AND(S628&lt;&gt;"SSH", S628&lt;&gt;"RMF", S628&lt;&gt;"CAI", S628&lt;&gt;"HRG", S628&lt;&gt;"LXR", S628&lt;&gt;"DXB", OR(T628="SSH", T628="RMF", T628="CAI", T628="HRG", T628="LXR", T628="DXB")), S628,
    IF(AND(T628&lt;&gt;"SSH", T628&lt;&gt;"RMF", T628&lt;&gt;"CAI", T628&lt;&gt;"HRG", T628&lt;&gt;"LXR", T628&lt;&gt;"DXB", OR(S628="SSH", S628="RMF", S628="CAI", S628="HRG", S628="LXR", S628="DXB")), T628,
    "VIE"))</f>
        <v>BRI</v>
      </c>
      <c r="V628" s="902">
        <f>WEEKDAY(Table1[[#This Row],[FLIGHT_DATE]],2)</f>
        <v>6</v>
      </c>
      <c r="W628" s="902">
        <f>Table1[[#This Row],[FLIGHT_DATE]]-Table1[[#This Row],[DATE_BOOKED]]</f>
        <v>51</v>
      </c>
    </row>
    <row r="629" spans="1:23" x14ac:dyDescent="0.35">
      <c r="A629" s="901">
        <v>45701</v>
      </c>
      <c r="B629" s="902" t="s">
        <v>390</v>
      </c>
      <c r="C629" s="198" t="s">
        <v>333</v>
      </c>
      <c r="D629" s="198"/>
      <c r="E629" s="902" t="s">
        <v>589</v>
      </c>
      <c r="F629" s="902" t="s">
        <v>56</v>
      </c>
      <c r="G629" s="902" t="s">
        <v>10</v>
      </c>
      <c r="H629" s="2222" t="s">
        <v>194</v>
      </c>
      <c r="I629" s="903" t="s">
        <v>26</v>
      </c>
      <c r="J629" s="901">
        <v>45752</v>
      </c>
      <c r="K629" s="904">
        <v>1</v>
      </c>
      <c r="L629" s="905">
        <v>1</v>
      </c>
      <c r="M629" s="906">
        <v>140</v>
      </c>
      <c r="N629" s="907">
        <v>19.420000000000002</v>
      </c>
      <c r="O629" s="907">
        <v>30</v>
      </c>
      <c r="P629" s="908">
        <f>SUM(Table1[[#This Row],[BASE_FARE]:[SURCHARGES]])*Table1[[#This Row],[SEATS_BOOKED]]</f>
        <v>189.42000000000002</v>
      </c>
      <c r="Q629" s="902" t="s">
        <v>161</v>
      </c>
      <c r="R629" s="904" t="s">
        <v>335</v>
      </c>
      <c r="S629" s="902" t="str">
        <f>LEFT(Table1[[#This Row],[SECTOR]],3)</f>
        <v>BRI</v>
      </c>
      <c r="T629" s="902" t="str">
        <f>RIGHT(Table1[[#This Row],[SECTOR]],3)</f>
        <v>SSH</v>
      </c>
      <c r="U629" s="902" t="str">
        <f>IF(AND(S629&lt;&gt;"SSH", S629&lt;&gt;"RMF", S629&lt;&gt;"CAI", S629&lt;&gt;"HRG", S629&lt;&gt;"LXR", S629&lt;&gt;"DXB", OR(T629="SSH", T629="RMF", T629="CAI", T629="HRG", T629="LXR", T629="DXB")), S629,
    IF(AND(T629&lt;&gt;"SSH", T629&lt;&gt;"RMF", T629&lt;&gt;"CAI", T629&lt;&gt;"HRG", T629&lt;&gt;"LXR", T629&lt;&gt;"DXB", OR(S629="SSH", S629="RMF", S629="CAI", S629="HRG", S629="LXR", S629="DXB")), T629,
    "VIE"))</f>
        <v>BRI</v>
      </c>
      <c r="V629" s="902">
        <f>WEEKDAY(Table1[[#This Row],[FLIGHT_DATE]],2)</f>
        <v>6</v>
      </c>
      <c r="W629" s="902">
        <f>Table1[[#This Row],[FLIGHT_DATE]]-Table1[[#This Row],[DATE_BOOKED]]</f>
        <v>51</v>
      </c>
    </row>
    <row r="630" spans="1:23" x14ac:dyDescent="0.35">
      <c r="A630" s="909">
        <v>45701</v>
      </c>
      <c r="B630" s="910" t="s">
        <v>385</v>
      </c>
      <c r="C630" s="198" t="s">
        <v>333</v>
      </c>
      <c r="D630" s="198"/>
      <c r="E630" s="910" t="s">
        <v>591</v>
      </c>
      <c r="F630" s="910" t="s">
        <v>56</v>
      </c>
      <c r="G630" s="910" t="s">
        <v>10</v>
      </c>
      <c r="H630" s="2222" t="s">
        <v>190</v>
      </c>
      <c r="I630" s="911" t="s">
        <v>163</v>
      </c>
      <c r="J630" s="909">
        <v>45765</v>
      </c>
      <c r="K630" s="912">
        <v>3</v>
      </c>
      <c r="L630" s="913">
        <v>3</v>
      </c>
      <c r="M630" s="914">
        <v>345</v>
      </c>
      <c r="N630" s="915">
        <v>0</v>
      </c>
      <c r="O630" s="915">
        <v>0</v>
      </c>
      <c r="P630" s="916">
        <f>SUM(Table1[[#This Row],[BASE_FARE]:[SURCHARGES]])*Table1[[#This Row],[SEATS_BOOKED]]</f>
        <v>1035</v>
      </c>
      <c r="Q630" s="910" t="s">
        <v>161</v>
      </c>
      <c r="R630" s="912" t="s">
        <v>335</v>
      </c>
      <c r="S630" s="910" t="str">
        <f>LEFT(Table1[[#This Row],[SECTOR]],3)</f>
        <v>MXP</v>
      </c>
      <c r="T630" s="910" t="str">
        <f>RIGHT(Table1[[#This Row],[SECTOR]],3)</f>
        <v>SSH</v>
      </c>
      <c r="U630" s="910" t="str">
        <f t="shared" ref="U630:U636" si="46">IF(AND(S630&lt;&gt;"SSH", S630&lt;&gt;"RMF", S630&lt;&gt;"CAI", S630&lt;&gt;"HRG", S630&lt;&gt;"LXR", S630&lt;&gt;"DXB", OR(T630="SSH", T630="RMF", T630="CAI", T630="HRG", T630="LXR", T630="DXB")), S630,
    IF(AND(T630&lt;&gt;"SSH", T630&lt;&gt;"RMF", T630&lt;&gt;"CAI", T630&lt;&gt;"HRG", T630&lt;&gt;"LXR", T630&lt;&gt;"DXB", OR(S630="SSH", S630="RMF", S630="CAI", S630="HRG", S630="LXR", S630="DXB")), T630,
    "VIE"))</f>
        <v>MXP</v>
      </c>
      <c r="V630" s="910">
        <f>WEEKDAY(Table1[[#This Row],[FLIGHT_DATE]],2)</f>
        <v>5</v>
      </c>
      <c r="W630" s="910">
        <f>Table1[[#This Row],[FLIGHT_DATE]]-Table1[[#This Row],[DATE_BOOKED]]</f>
        <v>64</v>
      </c>
    </row>
    <row r="631" spans="1:23" x14ac:dyDescent="0.35">
      <c r="A631" s="909">
        <v>45702</v>
      </c>
      <c r="B631" s="910" t="s">
        <v>385</v>
      </c>
      <c r="C631" s="198" t="s">
        <v>333</v>
      </c>
      <c r="D631" s="198"/>
      <c r="E631" s="910" t="s">
        <v>590</v>
      </c>
      <c r="F631" s="910" t="s">
        <v>54</v>
      </c>
      <c r="G631" s="910" t="s">
        <v>10</v>
      </c>
      <c r="H631" s="2222" t="s">
        <v>89</v>
      </c>
      <c r="I631" s="911" t="s">
        <v>26</v>
      </c>
      <c r="J631" s="909">
        <v>45871</v>
      </c>
      <c r="K631" s="912">
        <v>2</v>
      </c>
      <c r="L631" s="913">
        <v>2</v>
      </c>
      <c r="M631" s="914">
        <v>240</v>
      </c>
      <c r="N631" s="915">
        <v>0</v>
      </c>
      <c r="O631" s="915">
        <v>0</v>
      </c>
      <c r="P631" s="916">
        <f>SUM(Table1[[#This Row],[BASE_FARE]:[SURCHARGES]])*Table1[[#This Row],[SEATS_BOOKED]]</f>
        <v>480</v>
      </c>
      <c r="Q631" s="910" t="s">
        <v>161</v>
      </c>
      <c r="R631" s="912" t="s">
        <v>335</v>
      </c>
      <c r="S631" s="910" t="str">
        <f>LEFT(Table1[[#This Row],[SECTOR]],3)</f>
        <v>BRI</v>
      </c>
      <c r="T631" s="910" t="str">
        <f>RIGHT(Table1[[#This Row],[SECTOR]],3)</f>
        <v>SSH</v>
      </c>
      <c r="U631" s="910" t="str">
        <f t="shared" si="46"/>
        <v>BRI</v>
      </c>
      <c r="V631" s="910">
        <f>WEEKDAY(Table1[[#This Row],[FLIGHT_DATE]],2)</f>
        <v>6</v>
      </c>
      <c r="W631" s="910">
        <f>Table1[[#This Row],[FLIGHT_DATE]]-Table1[[#This Row],[DATE_BOOKED]]</f>
        <v>169</v>
      </c>
    </row>
    <row r="632" spans="1:23" x14ac:dyDescent="0.35">
      <c r="A632" s="909">
        <v>45702</v>
      </c>
      <c r="B632" s="910" t="s">
        <v>385</v>
      </c>
      <c r="C632" s="198" t="s">
        <v>333</v>
      </c>
      <c r="D632" s="198"/>
      <c r="E632" s="910" t="s">
        <v>590</v>
      </c>
      <c r="F632" s="910" t="s">
        <v>54</v>
      </c>
      <c r="G632" s="910" t="s">
        <v>11</v>
      </c>
      <c r="H632" s="2222" t="s">
        <v>88</v>
      </c>
      <c r="I632" s="911" t="s">
        <v>27</v>
      </c>
      <c r="J632" s="909">
        <v>45878</v>
      </c>
      <c r="K632" s="912">
        <v>2</v>
      </c>
      <c r="L632" s="913">
        <v>2</v>
      </c>
      <c r="M632" s="914">
        <v>240</v>
      </c>
      <c r="N632" s="915">
        <v>0</v>
      </c>
      <c r="O632" s="915">
        <v>0</v>
      </c>
      <c r="P632" s="916">
        <f>SUM(Table1[[#This Row],[BASE_FARE]:[SURCHARGES]])*Table1[[#This Row],[SEATS_BOOKED]]</f>
        <v>480</v>
      </c>
      <c r="Q632" s="910" t="s">
        <v>161</v>
      </c>
      <c r="R632" s="912" t="s">
        <v>335</v>
      </c>
      <c r="S632" s="910" t="str">
        <f>LEFT(Table1[[#This Row],[SECTOR]],3)</f>
        <v>SSH</v>
      </c>
      <c r="T632" s="910" t="str">
        <f>RIGHT(Table1[[#This Row],[SECTOR]],3)</f>
        <v>BRI</v>
      </c>
      <c r="U632" s="910" t="str">
        <f t="shared" si="46"/>
        <v>BRI</v>
      </c>
      <c r="V632" s="910">
        <f>WEEKDAY(Table1[[#This Row],[FLIGHT_DATE]],2)</f>
        <v>6</v>
      </c>
      <c r="W632" s="910">
        <f>Table1[[#This Row],[FLIGHT_DATE]]-Table1[[#This Row],[DATE_BOOKED]]</f>
        <v>176</v>
      </c>
    </row>
    <row r="633" spans="1:23" x14ac:dyDescent="0.35">
      <c r="A633" s="917">
        <v>45702</v>
      </c>
      <c r="B633" s="918" t="s">
        <v>385</v>
      </c>
      <c r="C633" s="198" t="s">
        <v>333</v>
      </c>
      <c r="D633" s="198"/>
      <c r="E633" s="918" t="s">
        <v>592</v>
      </c>
      <c r="F633" s="918" t="s">
        <v>56</v>
      </c>
      <c r="G633" s="918" t="s">
        <v>10</v>
      </c>
      <c r="H633" s="2222" t="s">
        <v>89</v>
      </c>
      <c r="I633" s="919" t="s">
        <v>26</v>
      </c>
      <c r="J633" s="917">
        <v>45843</v>
      </c>
      <c r="K633" s="920">
        <v>2</v>
      </c>
      <c r="L633" s="921">
        <v>2</v>
      </c>
      <c r="M633" s="922">
        <v>220</v>
      </c>
      <c r="N633" s="923">
        <v>0</v>
      </c>
      <c r="O633" s="923">
        <v>0</v>
      </c>
      <c r="P633" s="924">
        <f>SUM(Table1[[#This Row],[BASE_FARE]:[SURCHARGES]])*Table1[[#This Row],[SEATS_BOOKED]]</f>
        <v>440</v>
      </c>
      <c r="Q633" s="918" t="s">
        <v>161</v>
      </c>
      <c r="R633" s="920" t="s">
        <v>335</v>
      </c>
      <c r="S633" s="918" t="str">
        <f>LEFT(Table1[[#This Row],[SECTOR]],3)</f>
        <v>BRI</v>
      </c>
      <c r="T633" s="918" t="str">
        <f>RIGHT(Table1[[#This Row],[SECTOR]],3)</f>
        <v>SSH</v>
      </c>
      <c r="U633" s="918" t="str">
        <f t="shared" si="46"/>
        <v>BRI</v>
      </c>
      <c r="V633" s="918">
        <f>WEEKDAY(Table1[[#This Row],[FLIGHT_DATE]],2)</f>
        <v>6</v>
      </c>
      <c r="W633" s="918">
        <f>Table1[[#This Row],[FLIGHT_DATE]]-Table1[[#This Row],[DATE_BOOKED]]</f>
        <v>141</v>
      </c>
    </row>
    <row r="634" spans="1:23" x14ac:dyDescent="0.35">
      <c r="A634" s="917">
        <v>45703</v>
      </c>
      <c r="B634" s="918" t="s">
        <v>385</v>
      </c>
      <c r="C634" s="198" t="s">
        <v>333</v>
      </c>
      <c r="D634" s="198"/>
      <c r="E634" s="918" t="s">
        <v>593</v>
      </c>
      <c r="F634" s="918" t="s">
        <v>54</v>
      </c>
      <c r="G634" s="918" t="s">
        <v>10</v>
      </c>
      <c r="H634" s="2222" t="s">
        <v>922</v>
      </c>
      <c r="I634" s="919" t="s">
        <v>130</v>
      </c>
      <c r="J634" s="917">
        <v>45878</v>
      </c>
      <c r="K634" s="920">
        <v>2</v>
      </c>
      <c r="L634" s="921">
        <v>2</v>
      </c>
      <c r="M634" s="922">
        <v>300</v>
      </c>
      <c r="N634" s="923">
        <v>0</v>
      </c>
      <c r="O634" s="923">
        <v>0</v>
      </c>
      <c r="P634" s="924">
        <f>SUM(Table1[[#This Row],[BASE_FARE]:[SURCHARGES]])*Table1[[#This Row],[SEATS_BOOKED]]</f>
        <v>600</v>
      </c>
      <c r="Q634" s="918" t="s">
        <v>161</v>
      </c>
      <c r="R634" s="920" t="s">
        <v>335</v>
      </c>
      <c r="S634" s="918" t="str">
        <f>LEFT(Table1[[#This Row],[SECTOR]],3)</f>
        <v>VRN</v>
      </c>
      <c r="T634" s="918" t="str">
        <f>RIGHT(Table1[[#This Row],[SECTOR]],3)</f>
        <v>SSH</v>
      </c>
      <c r="U634" s="918" t="str">
        <f t="shared" si="46"/>
        <v>VRN</v>
      </c>
      <c r="V634" s="918">
        <f>WEEKDAY(Table1[[#This Row],[FLIGHT_DATE]],2)</f>
        <v>6</v>
      </c>
      <c r="W634" s="918">
        <f>Table1[[#This Row],[FLIGHT_DATE]]-Table1[[#This Row],[DATE_BOOKED]]</f>
        <v>175</v>
      </c>
    </row>
    <row r="635" spans="1:23" x14ac:dyDescent="0.35">
      <c r="A635" s="917">
        <v>45703</v>
      </c>
      <c r="B635" s="918" t="s">
        <v>385</v>
      </c>
      <c r="C635" s="198" t="s">
        <v>333</v>
      </c>
      <c r="D635" s="198"/>
      <c r="E635" s="918" t="s">
        <v>593</v>
      </c>
      <c r="F635" s="918" t="s">
        <v>54</v>
      </c>
      <c r="G635" s="918" t="s">
        <v>11</v>
      </c>
      <c r="H635" s="2222" t="s">
        <v>921</v>
      </c>
      <c r="I635" s="919" t="s">
        <v>126</v>
      </c>
      <c r="J635" s="917">
        <v>45885</v>
      </c>
      <c r="K635" s="920">
        <v>2</v>
      </c>
      <c r="L635" s="921">
        <v>2</v>
      </c>
      <c r="M635" s="922">
        <v>300</v>
      </c>
      <c r="N635" s="923">
        <v>0</v>
      </c>
      <c r="O635" s="923">
        <v>0</v>
      </c>
      <c r="P635" s="924">
        <f>SUM(Table1[[#This Row],[BASE_FARE]:[SURCHARGES]])*Table1[[#This Row],[SEATS_BOOKED]]</f>
        <v>600</v>
      </c>
      <c r="Q635" s="918" t="s">
        <v>161</v>
      </c>
      <c r="R635" s="920" t="s">
        <v>335</v>
      </c>
      <c r="S635" s="918" t="str">
        <f>LEFT(Table1[[#This Row],[SECTOR]],3)</f>
        <v>SSH</v>
      </c>
      <c r="T635" s="918" t="str">
        <f>RIGHT(Table1[[#This Row],[SECTOR]],3)</f>
        <v>VRN</v>
      </c>
      <c r="U635" s="918" t="str">
        <f t="shared" si="46"/>
        <v>VRN</v>
      </c>
      <c r="V635" s="918">
        <f>WEEKDAY(Table1[[#This Row],[FLIGHT_DATE]],2)</f>
        <v>6</v>
      </c>
      <c r="W635" s="918">
        <f>Table1[[#This Row],[FLIGHT_DATE]]-Table1[[#This Row],[DATE_BOOKED]]</f>
        <v>182</v>
      </c>
    </row>
    <row r="636" spans="1:23" x14ac:dyDescent="0.35">
      <c r="A636" s="917">
        <v>45704</v>
      </c>
      <c r="B636" s="918" t="s">
        <v>385</v>
      </c>
      <c r="C636" s="198" t="s">
        <v>333</v>
      </c>
      <c r="D636" s="198"/>
      <c r="E636" s="918" t="s">
        <v>594</v>
      </c>
      <c r="F636" s="918" t="s">
        <v>56</v>
      </c>
      <c r="G636" s="918" t="s">
        <v>10</v>
      </c>
      <c r="H636" s="2222" t="s">
        <v>195</v>
      </c>
      <c r="I636" s="919" t="s">
        <v>126</v>
      </c>
      <c r="J636" s="917">
        <v>45773</v>
      </c>
      <c r="K636" s="920">
        <v>2</v>
      </c>
      <c r="L636" s="921">
        <v>2</v>
      </c>
      <c r="M636" s="922">
        <v>350</v>
      </c>
      <c r="N636" s="923">
        <v>0</v>
      </c>
      <c r="O636" s="923">
        <v>0</v>
      </c>
      <c r="P636" s="924">
        <f>SUM(Table1[[#This Row],[BASE_FARE]:[SURCHARGES]])*Table1[[#This Row],[SEATS_BOOKED]]</f>
        <v>700</v>
      </c>
      <c r="Q636" s="918" t="s">
        <v>161</v>
      </c>
      <c r="R636" s="920" t="s">
        <v>335</v>
      </c>
      <c r="S636" s="918" t="str">
        <f>LEFT(Table1[[#This Row],[SECTOR]],3)</f>
        <v>SSH</v>
      </c>
      <c r="T636" s="918" t="str">
        <f>RIGHT(Table1[[#This Row],[SECTOR]],3)</f>
        <v>VRN</v>
      </c>
      <c r="U636" s="918" t="str">
        <f t="shared" si="46"/>
        <v>VRN</v>
      </c>
      <c r="V636" s="918">
        <f>WEEKDAY(Table1[[#This Row],[FLIGHT_DATE]],2)</f>
        <v>6</v>
      </c>
      <c r="W636" s="918">
        <f>Table1[[#This Row],[FLIGHT_DATE]]-Table1[[#This Row],[DATE_BOOKED]]</f>
        <v>69</v>
      </c>
    </row>
    <row r="637" spans="1:23" x14ac:dyDescent="0.35">
      <c r="A637" s="925">
        <v>45704</v>
      </c>
      <c r="B637" s="926" t="s">
        <v>387</v>
      </c>
      <c r="C637" s="198" t="s">
        <v>333</v>
      </c>
      <c r="D637" s="198" t="s">
        <v>583</v>
      </c>
      <c r="E637" s="926" t="s">
        <v>595</v>
      </c>
      <c r="F637" s="926" t="s">
        <v>56</v>
      </c>
      <c r="G637" s="926" t="s">
        <v>10</v>
      </c>
      <c r="H637" s="2222" t="s">
        <v>194</v>
      </c>
      <c r="I637" s="927" t="s">
        <v>130</v>
      </c>
      <c r="J637" s="925">
        <v>45766</v>
      </c>
      <c r="K637" s="928">
        <v>1</v>
      </c>
      <c r="L637" s="929">
        <v>1</v>
      </c>
      <c r="M637" s="930">
        <v>287.88</v>
      </c>
      <c r="N637" s="931">
        <v>24.14</v>
      </c>
      <c r="O637" s="931">
        <v>53</v>
      </c>
      <c r="P637" s="932">
        <f>SUM(Table1[[#This Row],[BASE_FARE]:[SURCHARGES]])*Table1[[#This Row],[SEATS_BOOKED]]</f>
        <v>365.02</v>
      </c>
      <c r="Q637" s="918" t="s">
        <v>161</v>
      </c>
      <c r="R637" s="920" t="s">
        <v>335</v>
      </c>
      <c r="S637" s="926" t="str">
        <f>LEFT(Table1[[#This Row],[SECTOR]],3)</f>
        <v>VRN</v>
      </c>
      <c r="T637" s="926" t="str">
        <f>RIGHT(Table1[[#This Row],[SECTOR]],3)</f>
        <v>SSH</v>
      </c>
      <c r="U637" s="926" t="str">
        <f t="shared" ref="U637:U642" si="47">IF(AND(S637&lt;&gt;"SSH", S637&lt;&gt;"RMF", S637&lt;&gt;"CAI", S637&lt;&gt;"HRG", S637&lt;&gt;"LXR", S637&lt;&gt;"DXB", OR(T637="SSH", T637="RMF", T637="CAI", T637="HRG", T637="LXR", T637="DXB")), S637,
    IF(AND(T637&lt;&gt;"SSH", T637&lt;&gt;"RMF", T637&lt;&gt;"CAI", T637&lt;&gt;"HRG", T637&lt;&gt;"LXR", T637&lt;&gt;"DXB", OR(S637="SSH", S637="RMF", S637="CAI", S637="HRG", S637="LXR", S637="DXB")), T637,
    "VIE"))</f>
        <v>VRN</v>
      </c>
      <c r="V637" s="926">
        <f>WEEKDAY(Table1[[#This Row],[FLIGHT_DATE]],2)</f>
        <v>6</v>
      </c>
      <c r="W637" s="926">
        <f>Table1[[#This Row],[FLIGHT_DATE]]-Table1[[#This Row],[DATE_BOOKED]]</f>
        <v>62</v>
      </c>
    </row>
    <row r="638" spans="1:23" x14ac:dyDescent="0.35">
      <c r="A638" s="925">
        <v>45704</v>
      </c>
      <c r="B638" s="926" t="s">
        <v>387</v>
      </c>
      <c r="C638" s="198" t="s">
        <v>333</v>
      </c>
      <c r="D638" s="198" t="s">
        <v>583</v>
      </c>
      <c r="E638" s="926" t="s">
        <v>595</v>
      </c>
      <c r="F638" s="926" t="s">
        <v>56</v>
      </c>
      <c r="G638" s="926" t="s">
        <v>10</v>
      </c>
      <c r="H638" s="2222" t="s">
        <v>194</v>
      </c>
      <c r="I638" s="927" t="s">
        <v>130</v>
      </c>
      <c r="J638" s="925">
        <v>45766</v>
      </c>
      <c r="K638" s="928">
        <v>1</v>
      </c>
      <c r="L638" s="929">
        <v>1</v>
      </c>
      <c r="M638" s="930">
        <v>287.88</v>
      </c>
      <c r="N638" s="931">
        <v>24.14</v>
      </c>
      <c r="O638" s="931">
        <v>53</v>
      </c>
      <c r="P638" s="932">
        <f>SUM(Table1[[#This Row],[BASE_FARE]:[SURCHARGES]])*Table1[[#This Row],[SEATS_BOOKED]]</f>
        <v>365.02</v>
      </c>
      <c r="Q638" s="918" t="s">
        <v>161</v>
      </c>
      <c r="R638" s="920" t="s">
        <v>335</v>
      </c>
      <c r="S638" s="926" t="str">
        <f>LEFT(Table1[[#This Row],[SECTOR]],3)</f>
        <v>VRN</v>
      </c>
      <c r="T638" s="926" t="str">
        <f>RIGHT(Table1[[#This Row],[SECTOR]],3)</f>
        <v>SSH</v>
      </c>
      <c r="U638" s="926" t="str">
        <f t="shared" si="47"/>
        <v>VRN</v>
      </c>
      <c r="V638" s="926">
        <f>WEEKDAY(Table1[[#This Row],[FLIGHT_DATE]],2)</f>
        <v>6</v>
      </c>
      <c r="W638" s="926">
        <f>Table1[[#This Row],[FLIGHT_DATE]]-Table1[[#This Row],[DATE_BOOKED]]</f>
        <v>62</v>
      </c>
    </row>
    <row r="639" spans="1:23" x14ac:dyDescent="0.35">
      <c r="A639" s="925">
        <v>45704</v>
      </c>
      <c r="B639" s="926" t="s">
        <v>387</v>
      </c>
      <c r="C639" s="198" t="s">
        <v>333</v>
      </c>
      <c r="D639" s="198" t="s">
        <v>583</v>
      </c>
      <c r="E639" s="926" t="s">
        <v>595</v>
      </c>
      <c r="F639" s="926" t="s">
        <v>56</v>
      </c>
      <c r="G639" s="926" t="s">
        <v>10</v>
      </c>
      <c r="H639" s="2222" t="s">
        <v>194</v>
      </c>
      <c r="I639" s="927" t="s">
        <v>130</v>
      </c>
      <c r="J639" s="925">
        <v>45766</v>
      </c>
      <c r="K639" s="928">
        <v>1</v>
      </c>
      <c r="L639" s="929">
        <v>1</v>
      </c>
      <c r="M639" s="930">
        <v>287.88</v>
      </c>
      <c r="N639" s="931">
        <v>24.14</v>
      </c>
      <c r="O639" s="931">
        <v>53</v>
      </c>
      <c r="P639" s="932">
        <f>SUM(Table1[[#This Row],[BASE_FARE]:[SURCHARGES]])*Table1[[#This Row],[SEATS_BOOKED]]</f>
        <v>365.02</v>
      </c>
      <c r="Q639" s="918" t="s">
        <v>161</v>
      </c>
      <c r="R639" s="920" t="s">
        <v>335</v>
      </c>
      <c r="S639" s="926" t="str">
        <f>LEFT(Table1[[#This Row],[SECTOR]],3)</f>
        <v>VRN</v>
      </c>
      <c r="T639" s="926" t="str">
        <f>RIGHT(Table1[[#This Row],[SECTOR]],3)</f>
        <v>SSH</v>
      </c>
      <c r="U639" s="926" t="str">
        <f t="shared" si="47"/>
        <v>VRN</v>
      </c>
      <c r="V639" s="926">
        <f>WEEKDAY(Table1[[#This Row],[FLIGHT_DATE]],2)</f>
        <v>6</v>
      </c>
      <c r="W639" s="926">
        <f>Table1[[#This Row],[FLIGHT_DATE]]-Table1[[#This Row],[DATE_BOOKED]]</f>
        <v>62</v>
      </c>
    </row>
    <row r="640" spans="1:23" x14ac:dyDescent="0.35">
      <c r="A640" s="925">
        <v>45704</v>
      </c>
      <c r="B640" s="926" t="s">
        <v>387</v>
      </c>
      <c r="C640" s="198" t="s">
        <v>333</v>
      </c>
      <c r="D640" s="198" t="s">
        <v>583</v>
      </c>
      <c r="E640" s="926" t="s">
        <v>596</v>
      </c>
      <c r="F640" s="926" t="s">
        <v>56</v>
      </c>
      <c r="G640" s="926" t="s">
        <v>10</v>
      </c>
      <c r="H640" s="2222" t="s">
        <v>195</v>
      </c>
      <c r="I640" s="927" t="s">
        <v>126</v>
      </c>
      <c r="J640" s="925">
        <v>45773</v>
      </c>
      <c r="K640" s="928">
        <v>1</v>
      </c>
      <c r="L640" s="929">
        <v>1</v>
      </c>
      <c r="M640" s="930">
        <v>265.76</v>
      </c>
      <c r="N640" s="931">
        <v>37.950000000000003</v>
      </c>
      <c r="O640" s="931">
        <v>53</v>
      </c>
      <c r="P640" s="932">
        <f>SUM(Table1[[#This Row],[BASE_FARE]:[SURCHARGES]])*Table1[[#This Row],[SEATS_BOOKED]]</f>
        <v>356.71</v>
      </c>
      <c r="Q640" s="918" t="s">
        <v>161</v>
      </c>
      <c r="R640" s="920" t="s">
        <v>335</v>
      </c>
      <c r="S640" s="926" t="str">
        <f>LEFT(Table1[[#This Row],[SECTOR]],3)</f>
        <v>SSH</v>
      </c>
      <c r="T640" s="926" t="str">
        <f>RIGHT(Table1[[#This Row],[SECTOR]],3)</f>
        <v>VRN</v>
      </c>
      <c r="U640" s="926" t="str">
        <f t="shared" si="47"/>
        <v>VRN</v>
      </c>
      <c r="V640" s="926">
        <f>WEEKDAY(Table1[[#This Row],[FLIGHT_DATE]],2)</f>
        <v>6</v>
      </c>
      <c r="W640" s="926">
        <f>Table1[[#This Row],[FLIGHT_DATE]]-Table1[[#This Row],[DATE_BOOKED]]</f>
        <v>69</v>
      </c>
    </row>
    <row r="641" spans="1:23" x14ac:dyDescent="0.35">
      <c r="A641" s="925">
        <v>45704</v>
      </c>
      <c r="B641" s="926" t="s">
        <v>387</v>
      </c>
      <c r="C641" s="198" t="s">
        <v>333</v>
      </c>
      <c r="D641" s="198" t="s">
        <v>583</v>
      </c>
      <c r="E641" s="926" t="s">
        <v>596</v>
      </c>
      <c r="F641" s="926" t="s">
        <v>56</v>
      </c>
      <c r="G641" s="926" t="s">
        <v>10</v>
      </c>
      <c r="H641" s="2222" t="s">
        <v>195</v>
      </c>
      <c r="I641" s="927" t="s">
        <v>126</v>
      </c>
      <c r="J641" s="925">
        <v>45773</v>
      </c>
      <c r="K641" s="928">
        <v>1</v>
      </c>
      <c r="L641" s="929">
        <v>1</v>
      </c>
      <c r="M641" s="930">
        <v>265.76</v>
      </c>
      <c r="N641" s="931">
        <v>37.950000000000003</v>
      </c>
      <c r="O641" s="931">
        <v>53</v>
      </c>
      <c r="P641" s="932">
        <f>SUM(Table1[[#This Row],[BASE_FARE]:[SURCHARGES]])*Table1[[#This Row],[SEATS_BOOKED]]</f>
        <v>356.71</v>
      </c>
      <c r="Q641" s="918" t="s">
        <v>161</v>
      </c>
      <c r="R641" s="920" t="s">
        <v>335</v>
      </c>
      <c r="S641" s="926" t="str">
        <f>LEFT(Table1[[#This Row],[SECTOR]],3)</f>
        <v>SSH</v>
      </c>
      <c r="T641" s="926" t="str">
        <f>RIGHT(Table1[[#This Row],[SECTOR]],3)</f>
        <v>VRN</v>
      </c>
      <c r="U641" s="926" t="str">
        <f t="shared" si="47"/>
        <v>VRN</v>
      </c>
      <c r="V641" s="926">
        <f>WEEKDAY(Table1[[#This Row],[FLIGHT_DATE]],2)</f>
        <v>6</v>
      </c>
      <c r="W641" s="926">
        <f>Table1[[#This Row],[FLIGHT_DATE]]-Table1[[#This Row],[DATE_BOOKED]]</f>
        <v>69</v>
      </c>
    </row>
    <row r="642" spans="1:23" x14ac:dyDescent="0.35">
      <c r="A642" s="925">
        <v>45704</v>
      </c>
      <c r="B642" s="926" t="s">
        <v>387</v>
      </c>
      <c r="C642" s="198" t="s">
        <v>333</v>
      </c>
      <c r="D642" s="198" t="s">
        <v>583</v>
      </c>
      <c r="E642" s="926" t="s">
        <v>596</v>
      </c>
      <c r="F642" s="926" t="s">
        <v>56</v>
      </c>
      <c r="G642" s="926" t="s">
        <v>10</v>
      </c>
      <c r="H642" s="2222" t="s">
        <v>195</v>
      </c>
      <c r="I642" s="927" t="s">
        <v>126</v>
      </c>
      <c r="J642" s="925">
        <v>45773</v>
      </c>
      <c r="K642" s="928">
        <v>1</v>
      </c>
      <c r="L642" s="929">
        <v>1</v>
      </c>
      <c r="M642" s="930">
        <v>265.76</v>
      </c>
      <c r="N642" s="931">
        <v>37.950000000000003</v>
      </c>
      <c r="O642" s="931">
        <v>53</v>
      </c>
      <c r="P642" s="932">
        <f>SUM(Table1[[#This Row],[BASE_FARE]:[SURCHARGES]])*Table1[[#This Row],[SEATS_BOOKED]]</f>
        <v>356.71</v>
      </c>
      <c r="Q642" s="918" t="s">
        <v>161</v>
      </c>
      <c r="R642" s="920" t="s">
        <v>335</v>
      </c>
      <c r="S642" s="926" t="str">
        <f>LEFT(Table1[[#This Row],[SECTOR]],3)</f>
        <v>SSH</v>
      </c>
      <c r="T642" s="926" t="str">
        <f>RIGHT(Table1[[#This Row],[SECTOR]],3)</f>
        <v>VRN</v>
      </c>
      <c r="U642" s="926" t="str">
        <f t="shared" si="47"/>
        <v>VRN</v>
      </c>
      <c r="V642" s="926">
        <f>WEEKDAY(Table1[[#This Row],[FLIGHT_DATE]],2)</f>
        <v>6</v>
      </c>
      <c r="W642" s="926">
        <f>Table1[[#This Row],[FLIGHT_DATE]]-Table1[[#This Row],[DATE_BOOKED]]</f>
        <v>69</v>
      </c>
    </row>
    <row r="643" spans="1:23" x14ac:dyDescent="0.35">
      <c r="A643" s="925">
        <v>45705</v>
      </c>
      <c r="B643" s="926" t="s">
        <v>332</v>
      </c>
      <c r="C643" s="198" t="s">
        <v>333</v>
      </c>
      <c r="D643" s="198"/>
      <c r="E643" s="926"/>
      <c r="F643" s="926" t="s">
        <v>56</v>
      </c>
      <c r="G643" s="926" t="s">
        <v>10</v>
      </c>
      <c r="H643" s="2222" t="s">
        <v>190</v>
      </c>
      <c r="I643" s="927" t="s">
        <v>28</v>
      </c>
      <c r="J643" s="925">
        <v>45887</v>
      </c>
      <c r="K643" s="928">
        <v>4</v>
      </c>
      <c r="L643" s="929">
        <v>4</v>
      </c>
      <c r="M643" s="930">
        <v>280</v>
      </c>
      <c r="N643" s="923">
        <v>0</v>
      </c>
      <c r="O643" s="923">
        <v>0</v>
      </c>
      <c r="P643" s="932">
        <f>SUM(Table1[[#This Row],[BASE_FARE]:[SURCHARGES]])*Table1[[#This Row],[SEATS_BOOKED]]</f>
        <v>1120</v>
      </c>
      <c r="Q643" s="918" t="s">
        <v>161</v>
      </c>
      <c r="R643" s="920" t="s">
        <v>335</v>
      </c>
      <c r="S643" s="926" t="str">
        <f>LEFT(Table1[[#This Row],[SECTOR]],3)</f>
        <v>NAP</v>
      </c>
      <c r="T643" s="926" t="str">
        <f>RIGHT(Table1[[#This Row],[SECTOR]],3)</f>
        <v>SSH</v>
      </c>
      <c r="U643" s="926" t="str">
        <f t="shared" ref="U643:U649" si="48">IF(AND(S643&lt;&gt;"SSH", S643&lt;&gt;"RMF", S643&lt;&gt;"CAI", S643&lt;&gt;"HRG", S643&lt;&gt;"LXR", S643&lt;&gt;"DXB", OR(T643="SSH", T643="RMF", T643="CAI", T643="HRG", T643="LXR", T643="DXB")), S643,
    IF(AND(T643&lt;&gt;"SSH", T643&lt;&gt;"RMF", T643&lt;&gt;"CAI", T643&lt;&gt;"HRG", T643&lt;&gt;"LXR", T643&lt;&gt;"DXB", OR(S643="SSH", S643="RMF", S643="CAI", S643="HRG", S643="LXR", S643="DXB")), T643,
    "VIE"))</f>
        <v>NAP</v>
      </c>
      <c r="V643" s="926">
        <f>WEEKDAY(Table1[[#This Row],[FLIGHT_DATE]],2)</f>
        <v>1</v>
      </c>
      <c r="W643" s="926">
        <f>Table1[[#This Row],[FLIGHT_DATE]]-Table1[[#This Row],[DATE_BOOKED]]</f>
        <v>182</v>
      </c>
    </row>
    <row r="644" spans="1:23" x14ac:dyDescent="0.35">
      <c r="A644" s="933">
        <v>45705</v>
      </c>
      <c r="B644" s="934" t="s">
        <v>499</v>
      </c>
      <c r="C644" s="198" t="s">
        <v>160</v>
      </c>
      <c r="D644" s="198"/>
      <c r="E644" s="934"/>
      <c r="F644" s="934" t="s">
        <v>54</v>
      </c>
      <c r="G644" s="934" t="s">
        <v>10</v>
      </c>
      <c r="H644" s="2222" t="s">
        <v>190</v>
      </c>
      <c r="I644" s="935" t="s">
        <v>163</v>
      </c>
      <c r="J644" s="933">
        <v>45772</v>
      </c>
      <c r="K644" s="936">
        <v>2</v>
      </c>
      <c r="L644" s="937">
        <v>2</v>
      </c>
      <c r="M644" s="938">
        <v>275</v>
      </c>
      <c r="N644" s="939">
        <v>0</v>
      </c>
      <c r="O644" s="939">
        <v>0</v>
      </c>
      <c r="P644" s="940">
        <f>SUM(Table1[[#This Row],[BASE_FARE]:[SURCHARGES]])*Table1[[#This Row],[SEATS_BOOKED]]</f>
        <v>550</v>
      </c>
      <c r="Q644" s="918" t="s">
        <v>161</v>
      </c>
      <c r="R644" s="1331" t="s">
        <v>384</v>
      </c>
      <c r="S644" s="934" t="str">
        <f>LEFT(Table1[[#This Row],[SECTOR]],3)</f>
        <v>MXP</v>
      </c>
      <c r="T644" s="934" t="str">
        <f>RIGHT(Table1[[#This Row],[SECTOR]],3)</f>
        <v>SSH</v>
      </c>
      <c r="U644" s="934" t="str">
        <f t="shared" si="48"/>
        <v>MXP</v>
      </c>
      <c r="V644" s="934">
        <f>WEEKDAY(Table1[[#This Row],[FLIGHT_DATE]],2)</f>
        <v>5</v>
      </c>
      <c r="W644" s="934">
        <f>Table1[[#This Row],[FLIGHT_DATE]]-Table1[[#This Row],[DATE_BOOKED]]</f>
        <v>67</v>
      </c>
    </row>
    <row r="645" spans="1:23" x14ac:dyDescent="0.35">
      <c r="A645" s="933">
        <v>45705</v>
      </c>
      <c r="B645" s="934" t="s">
        <v>499</v>
      </c>
      <c r="C645" s="198" t="s">
        <v>160</v>
      </c>
      <c r="D645" s="198"/>
      <c r="E645" s="934"/>
      <c r="F645" s="934" t="s">
        <v>54</v>
      </c>
      <c r="G645" s="934" t="s">
        <v>11</v>
      </c>
      <c r="H645" s="2222" t="s">
        <v>191</v>
      </c>
      <c r="I645" s="935" t="s">
        <v>162</v>
      </c>
      <c r="J645" s="933">
        <v>45779</v>
      </c>
      <c r="K645" s="936">
        <v>2</v>
      </c>
      <c r="L645" s="937">
        <v>2</v>
      </c>
      <c r="M645" s="938">
        <v>275</v>
      </c>
      <c r="N645" s="939">
        <v>0</v>
      </c>
      <c r="O645" s="939">
        <v>0</v>
      </c>
      <c r="P645" s="940">
        <f>SUM(Table1[[#This Row],[BASE_FARE]:[SURCHARGES]])*Table1[[#This Row],[SEATS_BOOKED]]</f>
        <v>550</v>
      </c>
      <c r="Q645" s="918" t="s">
        <v>161</v>
      </c>
      <c r="R645" s="1331" t="s">
        <v>384</v>
      </c>
      <c r="S645" s="934" t="str">
        <f>LEFT(Table1[[#This Row],[SECTOR]],3)</f>
        <v>SSH</v>
      </c>
      <c r="T645" s="934" t="str">
        <f>RIGHT(Table1[[#This Row],[SECTOR]],3)</f>
        <v>MXP</v>
      </c>
      <c r="U645" s="934" t="str">
        <f t="shared" si="48"/>
        <v>MXP</v>
      </c>
      <c r="V645" s="934">
        <f>WEEKDAY(Table1[[#This Row],[FLIGHT_DATE]],2)</f>
        <v>5</v>
      </c>
      <c r="W645" s="934">
        <f>Table1[[#This Row],[FLIGHT_DATE]]-Table1[[#This Row],[DATE_BOOKED]]</f>
        <v>74</v>
      </c>
    </row>
    <row r="646" spans="1:23" x14ac:dyDescent="0.35">
      <c r="A646" s="941">
        <v>45705</v>
      </c>
      <c r="B646" s="942" t="s">
        <v>656</v>
      </c>
      <c r="C646" s="198" t="s">
        <v>160</v>
      </c>
      <c r="D646" s="198"/>
      <c r="E646" s="942"/>
      <c r="F646" s="934" t="s">
        <v>54</v>
      </c>
      <c r="G646" s="926" t="s">
        <v>10</v>
      </c>
      <c r="H646" s="2222" t="s">
        <v>479</v>
      </c>
      <c r="I646" s="943" t="s">
        <v>28</v>
      </c>
      <c r="J646" s="941">
        <v>45765</v>
      </c>
      <c r="K646" s="944">
        <v>20</v>
      </c>
      <c r="L646" s="945">
        <v>20</v>
      </c>
      <c r="M646" s="946">
        <v>235</v>
      </c>
      <c r="N646" s="939">
        <v>0</v>
      </c>
      <c r="O646" s="939">
        <v>0</v>
      </c>
      <c r="P646" s="947">
        <f>SUM(Table1[[#This Row],[BASE_FARE]:[SURCHARGES]])*Table1[[#This Row],[SEATS_BOOKED]]</f>
        <v>4700</v>
      </c>
      <c r="Q646" s="918" t="s">
        <v>161</v>
      </c>
      <c r="R646" s="2015" t="s">
        <v>384</v>
      </c>
      <c r="S646" s="942" t="str">
        <f>LEFT(Table1[[#This Row],[SECTOR]],3)</f>
        <v>NAP</v>
      </c>
      <c r="T646" s="942" t="str">
        <f>RIGHT(Table1[[#This Row],[SECTOR]],3)</f>
        <v>SSH</v>
      </c>
      <c r="U646" s="942" t="str">
        <f t="shared" si="48"/>
        <v>NAP</v>
      </c>
      <c r="V646" s="942">
        <f>WEEKDAY(Table1[[#This Row],[FLIGHT_DATE]],2)</f>
        <v>5</v>
      </c>
      <c r="W646" s="942">
        <f>Table1[[#This Row],[FLIGHT_DATE]]-Table1[[#This Row],[DATE_BOOKED]]</f>
        <v>60</v>
      </c>
    </row>
    <row r="647" spans="1:23" x14ac:dyDescent="0.35">
      <c r="A647" s="941">
        <v>45705</v>
      </c>
      <c r="B647" s="1075" t="s">
        <v>656</v>
      </c>
      <c r="C647" s="198" t="s">
        <v>160</v>
      </c>
      <c r="D647" s="198"/>
      <c r="E647" s="942"/>
      <c r="F647" s="934" t="s">
        <v>54</v>
      </c>
      <c r="G647" s="934" t="s">
        <v>10</v>
      </c>
      <c r="H647" s="2222" t="s">
        <v>479</v>
      </c>
      <c r="I647" s="943" t="s">
        <v>28</v>
      </c>
      <c r="J647" s="941">
        <v>45772</v>
      </c>
      <c r="K647" s="944">
        <v>20</v>
      </c>
      <c r="L647" s="945">
        <v>20</v>
      </c>
      <c r="M647" s="946">
        <v>235</v>
      </c>
      <c r="N647" s="939">
        <v>0</v>
      </c>
      <c r="O647" s="939">
        <v>0</v>
      </c>
      <c r="P647" s="947">
        <f>SUM(Table1[[#This Row],[BASE_FARE]:[SURCHARGES]])*Table1[[#This Row],[SEATS_BOOKED]]</f>
        <v>4700</v>
      </c>
      <c r="Q647" s="918" t="s">
        <v>161</v>
      </c>
      <c r="R647" s="2015" t="s">
        <v>384</v>
      </c>
      <c r="S647" s="942" t="str">
        <f>LEFT(Table1[[#This Row],[SECTOR]],3)</f>
        <v>NAP</v>
      </c>
      <c r="T647" s="942" t="str">
        <f>RIGHT(Table1[[#This Row],[SECTOR]],3)</f>
        <v>SSH</v>
      </c>
      <c r="U647" s="942" t="str">
        <f t="shared" si="48"/>
        <v>NAP</v>
      </c>
      <c r="V647" s="942">
        <f>WEEKDAY(Table1[[#This Row],[FLIGHT_DATE]],2)</f>
        <v>5</v>
      </c>
      <c r="W647" s="942">
        <f>Table1[[#This Row],[FLIGHT_DATE]]-Table1[[#This Row],[DATE_BOOKED]]</f>
        <v>67</v>
      </c>
    </row>
    <row r="648" spans="1:23" x14ac:dyDescent="0.35">
      <c r="A648" s="941">
        <v>45705</v>
      </c>
      <c r="B648" s="1075" t="s">
        <v>656</v>
      </c>
      <c r="C648" s="198" t="s">
        <v>160</v>
      </c>
      <c r="D648" s="198"/>
      <c r="E648" s="942"/>
      <c r="F648" s="934" t="s">
        <v>54</v>
      </c>
      <c r="G648" s="934" t="s">
        <v>11</v>
      </c>
      <c r="H648" s="2222" t="s">
        <v>480</v>
      </c>
      <c r="I648" s="943" t="s">
        <v>29</v>
      </c>
      <c r="J648" s="941">
        <v>45772</v>
      </c>
      <c r="K648" s="944">
        <v>20</v>
      </c>
      <c r="L648" s="945">
        <v>20</v>
      </c>
      <c r="M648" s="946">
        <v>235</v>
      </c>
      <c r="N648" s="939">
        <v>0</v>
      </c>
      <c r="O648" s="939">
        <v>0</v>
      </c>
      <c r="P648" s="947">
        <f>SUM(Table1[[#This Row],[BASE_FARE]:[SURCHARGES]])*Table1[[#This Row],[SEATS_BOOKED]]</f>
        <v>4700</v>
      </c>
      <c r="Q648" s="918" t="s">
        <v>161</v>
      </c>
      <c r="R648" s="2015" t="s">
        <v>384</v>
      </c>
      <c r="S648" s="942" t="str">
        <f>LEFT(Table1[[#This Row],[SECTOR]],3)</f>
        <v>SSH</v>
      </c>
      <c r="T648" s="942" t="str">
        <f>RIGHT(Table1[[#This Row],[SECTOR]],3)</f>
        <v>NAP</v>
      </c>
      <c r="U648" s="942" t="str">
        <f t="shared" si="48"/>
        <v>NAP</v>
      </c>
      <c r="V648" s="942">
        <f>WEEKDAY(Table1[[#This Row],[FLIGHT_DATE]],2)</f>
        <v>5</v>
      </c>
      <c r="W648" s="942">
        <f>Table1[[#This Row],[FLIGHT_DATE]]-Table1[[#This Row],[DATE_BOOKED]]</f>
        <v>67</v>
      </c>
    </row>
    <row r="649" spans="1:23" x14ac:dyDescent="0.35">
      <c r="A649" s="941">
        <v>45705</v>
      </c>
      <c r="B649" s="1075" t="s">
        <v>656</v>
      </c>
      <c r="C649" s="198" t="s">
        <v>160</v>
      </c>
      <c r="D649" s="198"/>
      <c r="E649" s="942"/>
      <c r="F649" s="934" t="s">
        <v>54</v>
      </c>
      <c r="G649" s="934" t="s">
        <v>11</v>
      </c>
      <c r="H649" s="2222" t="s">
        <v>480</v>
      </c>
      <c r="I649" s="943" t="s">
        <v>29</v>
      </c>
      <c r="J649" s="941">
        <v>45779</v>
      </c>
      <c r="K649" s="944">
        <v>20</v>
      </c>
      <c r="L649" s="945">
        <v>20</v>
      </c>
      <c r="M649" s="946">
        <v>235</v>
      </c>
      <c r="N649" s="939">
        <v>0</v>
      </c>
      <c r="O649" s="939">
        <v>0</v>
      </c>
      <c r="P649" s="947">
        <f>SUM(Table1[[#This Row],[BASE_FARE]:[SURCHARGES]])*Table1[[#This Row],[SEATS_BOOKED]]</f>
        <v>4700</v>
      </c>
      <c r="Q649" s="918" t="s">
        <v>161</v>
      </c>
      <c r="R649" s="2015" t="s">
        <v>384</v>
      </c>
      <c r="S649" s="942" t="str">
        <f>LEFT(Table1[[#This Row],[SECTOR]],3)</f>
        <v>SSH</v>
      </c>
      <c r="T649" s="942" t="str">
        <f>RIGHT(Table1[[#This Row],[SECTOR]],3)</f>
        <v>NAP</v>
      </c>
      <c r="U649" s="942" t="str">
        <f t="shared" si="48"/>
        <v>NAP</v>
      </c>
      <c r="V649" s="942">
        <f>WEEKDAY(Table1[[#This Row],[FLIGHT_DATE]],2)</f>
        <v>5</v>
      </c>
      <c r="W649" s="942">
        <f>Table1[[#This Row],[FLIGHT_DATE]]-Table1[[#This Row],[DATE_BOOKED]]</f>
        <v>74</v>
      </c>
    </row>
    <row r="650" spans="1:23" x14ac:dyDescent="0.35">
      <c r="A650" s="948">
        <v>45705</v>
      </c>
      <c r="B650" s="949" t="s">
        <v>612</v>
      </c>
      <c r="C650" s="198" t="s">
        <v>160</v>
      </c>
      <c r="D650" s="198"/>
      <c r="E650" s="949"/>
      <c r="F650" s="934" t="s">
        <v>54</v>
      </c>
      <c r="G650" s="934" t="s">
        <v>10</v>
      </c>
      <c r="H650" s="2222" t="s">
        <v>194</v>
      </c>
      <c r="I650" s="950" t="s">
        <v>130</v>
      </c>
      <c r="J650" s="948">
        <v>45766</v>
      </c>
      <c r="K650" s="951">
        <v>20</v>
      </c>
      <c r="L650" s="952">
        <v>20</v>
      </c>
      <c r="M650" s="953">
        <v>255</v>
      </c>
      <c r="N650" s="939">
        <v>0</v>
      </c>
      <c r="O650" s="939">
        <v>0</v>
      </c>
      <c r="P650" s="954">
        <f>SUM(Table1[[#This Row],[BASE_FARE]:[SURCHARGES]])*Table1[[#This Row],[SEATS_BOOKED]]</f>
        <v>5100</v>
      </c>
      <c r="Q650" s="918" t="s">
        <v>161</v>
      </c>
      <c r="R650" s="1331" t="s">
        <v>384</v>
      </c>
      <c r="S650" s="949" t="str">
        <f>LEFT(Table1[[#This Row],[SECTOR]],3)</f>
        <v>VRN</v>
      </c>
      <c r="T650" s="949" t="str">
        <f>RIGHT(Table1[[#This Row],[SECTOR]],3)</f>
        <v>SSH</v>
      </c>
      <c r="U650" s="949" t="str">
        <f t="shared" ref="U650:U655" si="49">IF(AND(S650&lt;&gt;"SSH", S650&lt;&gt;"RMF", S650&lt;&gt;"CAI", S650&lt;&gt;"HRG", S650&lt;&gt;"LXR", S650&lt;&gt;"DXB", OR(T650="SSH", T650="RMF", T650="CAI", T650="HRG", T650="LXR", T650="DXB")), S650,
    IF(AND(T650&lt;&gt;"SSH", T650&lt;&gt;"RMF", T650&lt;&gt;"CAI", T650&lt;&gt;"HRG", T650&lt;&gt;"LXR", T650&lt;&gt;"DXB", OR(S650="SSH", S650="RMF", S650="CAI", S650="HRG", S650="LXR", S650="DXB")), T650,
    "VIE"))</f>
        <v>VRN</v>
      </c>
      <c r="V650" s="949">
        <f>WEEKDAY(Table1[[#This Row],[FLIGHT_DATE]],2)</f>
        <v>6</v>
      </c>
      <c r="W650" s="949">
        <f>Table1[[#This Row],[FLIGHT_DATE]]-Table1[[#This Row],[DATE_BOOKED]]</f>
        <v>61</v>
      </c>
    </row>
    <row r="651" spans="1:23" x14ac:dyDescent="0.35">
      <c r="A651" s="948">
        <v>45705</v>
      </c>
      <c r="B651" s="949" t="s">
        <v>612</v>
      </c>
      <c r="C651" s="198" t="s">
        <v>160</v>
      </c>
      <c r="D651" s="198"/>
      <c r="E651" s="949"/>
      <c r="F651" s="934" t="s">
        <v>54</v>
      </c>
      <c r="G651" s="934" t="s">
        <v>11</v>
      </c>
      <c r="H651" s="2222" t="s">
        <v>195</v>
      </c>
      <c r="I651" s="950" t="s">
        <v>126</v>
      </c>
      <c r="J651" s="948">
        <v>45773</v>
      </c>
      <c r="K651" s="951">
        <v>20</v>
      </c>
      <c r="L651" s="952">
        <v>20</v>
      </c>
      <c r="M651" s="953">
        <v>255</v>
      </c>
      <c r="N651" s="939">
        <v>0</v>
      </c>
      <c r="O651" s="939">
        <v>0</v>
      </c>
      <c r="P651" s="954">
        <f>SUM(Table1[[#This Row],[BASE_FARE]:[SURCHARGES]])*Table1[[#This Row],[SEATS_BOOKED]]</f>
        <v>5100</v>
      </c>
      <c r="Q651" s="918" t="s">
        <v>161</v>
      </c>
      <c r="R651" s="1331" t="s">
        <v>384</v>
      </c>
      <c r="S651" s="949" t="str">
        <f>LEFT(Table1[[#This Row],[SECTOR]],3)</f>
        <v>SSH</v>
      </c>
      <c r="T651" s="949" t="str">
        <f>RIGHT(Table1[[#This Row],[SECTOR]],3)</f>
        <v>VRN</v>
      </c>
      <c r="U651" s="949" t="str">
        <f t="shared" si="49"/>
        <v>VRN</v>
      </c>
      <c r="V651" s="949">
        <f>WEEKDAY(Table1[[#This Row],[FLIGHT_DATE]],2)</f>
        <v>6</v>
      </c>
      <c r="W651" s="949">
        <f>Table1[[#This Row],[FLIGHT_DATE]]-Table1[[#This Row],[DATE_BOOKED]]</f>
        <v>68</v>
      </c>
    </row>
    <row r="652" spans="1:23" x14ac:dyDescent="0.35">
      <c r="A652" s="956">
        <v>45705</v>
      </c>
      <c r="B652" s="955" t="s">
        <v>312</v>
      </c>
      <c r="C652" s="198" t="s">
        <v>160</v>
      </c>
      <c r="D652" s="198"/>
      <c r="E652" s="949"/>
      <c r="F652" s="934" t="s">
        <v>54</v>
      </c>
      <c r="G652" s="934" t="s">
        <v>10</v>
      </c>
      <c r="H652" s="2222" t="s">
        <v>89</v>
      </c>
      <c r="I652" s="957" t="s">
        <v>26</v>
      </c>
      <c r="J652" s="956">
        <v>45780</v>
      </c>
      <c r="K652" s="958">
        <v>0</v>
      </c>
      <c r="L652" s="959">
        <v>0</v>
      </c>
      <c r="M652" s="960">
        <v>0</v>
      </c>
      <c r="N652" s="939">
        <v>0</v>
      </c>
      <c r="O652" s="939">
        <v>0</v>
      </c>
      <c r="P652" s="961">
        <f>SUM(Table1[[#This Row],[BASE_FARE]:[SURCHARGES]])*Table1[[#This Row],[SEATS_BOOKED]]</f>
        <v>0</v>
      </c>
      <c r="Q652" s="1566" t="s">
        <v>463</v>
      </c>
      <c r="R652" s="2015" t="s">
        <v>463</v>
      </c>
      <c r="S652" s="955" t="str">
        <f>LEFT(Table1[[#This Row],[SECTOR]],3)</f>
        <v>BRI</v>
      </c>
      <c r="T652" s="955" t="str">
        <f>RIGHT(Table1[[#This Row],[SECTOR]],3)</f>
        <v>SSH</v>
      </c>
      <c r="U652" s="955" t="str">
        <f t="shared" si="49"/>
        <v>BRI</v>
      </c>
      <c r="V652" s="955">
        <f>WEEKDAY(Table1[[#This Row],[FLIGHT_DATE]],2)</f>
        <v>6</v>
      </c>
      <c r="W652" s="955">
        <f>Table1[[#This Row],[FLIGHT_DATE]]-Table1[[#This Row],[DATE_BOOKED]]</f>
        <v>75</v>
      </c>
    </row>
    <row r="653" spans="1:23" x14ac:dyDescent="0.35">
      <c r="A653" s="956">
        <v>45705</v>
      </c>
      <c r="B653" s="955" t="s">
        <v>312</v>
      </c>
      <c r="C653" s="198" t="s">
        <v>160</v>
      </c>
      <c r="D653" s="198"/>
      <c r="E653" s="949"/>
      <c r="F653" s="934" t="s">
        <v>54</v>
      </c>
      <c r="G653" s="934" t="s">
        <v>11</v>
      </c>
      <c r="H653" s="2222" t="s">
        <v>88</v>
      </c>
      <c r="I653" s="957" t="s">
        <v>27</v>
      </c>
      <c r="J653" s="956">
        <v>45787</v>
      </c>
      <c r="K653" s="958">
        <v>0</v>
      </c>
      <c r="L653" s="959">
        <v>0</v>
      </c>
      <c r="M653" s="960">
        <v>0</v>
      </c>
      <c r="N653" s="939">
        <v>0</v>
      </c>
      <c r="O653" s="939">
        <v>0</v>
      </c>
      <c r="P653" s="961">
        <f>SUM(Table1[[#This Row],[BASE_FARE]:[SURCHARGES]])*Table1[[#This Row],[SEATS_BOOKED]]</f>
        <v>0</v>
      </c>
      <c r="Q653" s="1566" t="s">
        <v>463</v>
      </c>
      <c r="R653" s="2015" t="s">
        <v>463</v>
      </c>
      <c r="S653" s="955" t="str">
        <f>LEFT(Table1[[#This Row],[SECTOR]],3)</f>
        <v>SSH</v>
      </c>
      <c r="T653" s="955" t="str">
        <f>RIGHT(Table1[[#This Row],[SECTOR]],3)</f>
        <v>BRI</v>
      </c>
      <c r="U653" s="955" t="str">
        <f t="shared" si="49"/>
        <v>BRI</v>
      </c>
      <c r="V653" s="955">
        <f>WEEKDAY(Table1[[#This Row],[FLIGHT_DATE]],2)</f>
        <v>6</v>
      </c>
      <c r="W653" s="955">
        <f>Table1[[#This Row],[FLIGHT_DATE]]-Table1[[#This Row],[DATE_BOOKED]]</f>
        <v>82</v>
      </c>
    </row>
    <row r="654" spans="1:23" x14ac:dyDescent="0.35">
      <c r="A654" s="962">
        <v>45705</v>
      </c>
      <c r="B654" s="963" t="s">
        <v>385</v>
      </c>
      <c r="C654" s="198" t="s">
        <v>333</v>
      </c>
      <c r="D654" s="198"/>
      <c r="E654" s="963" t="s">
        <v>613</v>
      </c>
      <c r="F654" s="963" t="s">
        <v>54</v>
      </c>
      <c r="G654" s="963" t="s">
        <v>10</v>
      </c>
      <c r="H654" s="2222" t="s">
        <v>89</v>
      </c>
      <c r="I654" s="964" t="s">
        <v>26</v>
      </c>
      <c r="J654" s="962">
        <v>45878</v>
      </c>
      <c r="K654" s="965">
        <v>3</v>
      </c>
      <c r="L654" s="966">
        <v>3</v>
      </c>
      <c r="M654" s="967">
        <v>277.5</v>
      </c>
      <c r="N654" s="968">
        <v>0</v>
      </c>
      <c r="O654" s="968">
        <v>0</v>
      </c>
      <c r="P654" s="969">
        <f>SUM(Table1[[#This Row],[BASE_FARE]:[SURCHARGES]])*Table1[[#This Row],[SEATS_BOOKED]]</f>
        <v>832.5</v>
      </c>
      <c r="Q654" s="963" t="s">
        <v>161</v>
      </c>
      <c r="R654" s="965" t="s">
        <v>335</v>
      </c>
      <c r="S654" s="963" t="str">
        <f>LEFT(Table1[[#This Row],[SECTOR]],3)</f>
        <v>BRI</v>
      </c>
      <c r="T654" s="963" t="str">
        <f>RIGHT(Table1[[#This Row],[SECTOR]],3)</f>
        <v>SSH</v>
      </c>
      <c r="U654" s="963" t="str">
        <f t="shared" si="49"/>
        <v>BRI</v>
      </c>
      <c r="V654" s="963">
        <f>WEEKDAY(Table1[[#This Row],[FLIGHT_DATE]],2)</f>
        <v>6</v>
      </c>
      <c r="W654" s="963">
        <f>Table1[[#This Row],[FLIGHT_DATE]]-Table1[[#This Row],[DATE_BOOKED]]</f>
        <v>173</v>
      </c>
    </row>
    <row r="655" spans="1:23" x14ac:dyDescent="0.35">
      <c r="A655" s="962">
        <v>45705</v>
      </c>
      <c r="B655" s="963" t="s">
        <v>385</v>
      </c>
      <c r="C655" s="198" t="s">
        <v>333</v>
      </c>
      <c r="D655" s="198"/>
      <c r="E655" s="963" t="s">
        <v>613</v>
      </c>
      <c r="F655" s="963" t="s">
        <v>54</v>
      </c>
      <c r="G655" s="963" t="s">
        <v>11</v>
      </c>
      <c r="H655" s="2222" t="s">
        <v>88</v>
      </c>
      <c r="I655" s="964" t="s">
        <v>27</v>
      </c>
      <c r="J655" s="962">
        <v>45892</v>
      </c>
      <c r="K655" s="965">
        <v>3</v>
      </c>
      <c r="L655" s="966">
        <v>3</v>
      </c>
      <c r="M655" s="967">
        <v>277.5</v>
      </c>
      <c r="N655" s="968">
        <v>0</v>
      </c>
      <c r="O655" s="968">
        <v>0</v>
      </c>
      <c r="P655" s="969">
        <f>SUM(Table1[[#This Row],[BASE_FARE]:[SURCHARGES]])*Table1[[#This Row],[SEATS_BOOKED]]</f>
        <v>832.5</v>
      </c>
      <c r="Q655" s="963" t="s">
        <v>161</v>
      </c>
      <c r="R655" s="965" t="s">
        <v>335</v>
      </c>
      <c r="S655" s="963" t="str">
        <f>LEFT(Table1[[#This Row],[SECTOR]],3)</f>
        <v>SSH</v>
      </c>
      <c r="T655" s="963" t="str">
        <f>RIGHT(Table1[[#This Row],[SECTOR]],3)</f>
        <v>BRI</v>
      </c>
      <c r="U655" s="963" t="str">
        <f t="shared" si="49"/>
        <v>BRI</v>
      </c>
      <c r="V655" s="963">
        <f>WEEKDAY(Table1[[#This Row],[FLIGHT_DATE]],2)</f>
        <v>6</v>
      </c>
      <c r="W655" s="963">
        <f>Table1[[#This Row],[FLIGHT_DATE]]-Table1[[#This Row],[DATE_BOOKED]]</f>
        <v>187</v>
      </c>
    </row>
    <row r="656" spans="1:23" x14ac:dyDescent="0.35">
      <c r="A656" s="970">
        <v>45706</v>
      </c>
      <c r="B656" s="971" t="s">
        <v>332</v>
      </c>
      <c r="C656" s="198" t="s">
        <v>333</v>
      </c>
      <c r="D656" s="198"/>
      <c r="E656" s="971"/>
      <c r="F656" s="971" t="s">
        <v>56</v>
      </c>
      <c r="G656" s="971" t="s">
        <v>10</v>
      </c>
      <c r="H656" s="2222" t="s">
        <v>192</v>
      </c>
      <c r="I656" s="972" t="s">
        <v>28</v>
      </c>
      <c r="J656" s="970">
        <v>45760</v>
      </c>
      <c r="K656" s="973">
        <v>1</v>
      </c>
      <c r="L656" s="974">
        <v>1</v>
      </c>
      <c r="M656" s="975">
        <v>150</v>
      </c>
      <c r="N656" s="976">
        <v>0</v>
      </c>
      <c r="O656" s="976">
        <v>0</v>
      </c>
      <c r="P656" s="977">
        <f>SUM(Table1[[#This Row],[BASE_FARE]:[SURCHARGES]])*Table1[[#This Row],[SEATS_BOOKED]]</f>
        <v>150</v>
      </c>
      <c r="Q656" s="971" t="s">
        <v>161</v>
      </c>
      <c r="R656" s="973" t="s">
        <v>335</v>
      </c>
      <c r="S656" s="971" t="str">
        <f>LEFT(Table1[[#This Row],[SECTOR]],3)</f>
        <v>NAP</v>
      </c>
      <c r="T656" s="971" t="str">
        <f>RIGHT(Table1[[#This Row],[SECTOR]],3)</f>
        <v>SSH</v>
      </c>
      <c r="U656" s="971" t="str">
        <f t="shared" ref="U656:U663" si="50">IF(AND(S656&lt;&gt;"SSH", S656&lt;&gt;"RMF", S656&lt;&gt;"CAI", S656&lt;&gt;"HRG", S656&lt;&gt;"LXR", S656&lt;&gt;"DXB", OR(T656="SSH", T656="RMF", T656="CAI", T656="HRG", T656="LXR", T656="DXB")), S656,
    IF(AND(T656&lt;&gt;"SSH", T656&lt;&gt;"RMF", T656&lt;&gt;"CAI", T656&lt;&gt;"HRG", T656&lt;&gt;"LXR", T656&lt;&gt;"DXB", OR(S656="SSH", S656="RMF", S656="CAI", S656="HRG", S656="LXR", S656="DXB")), T656,
    "VIE"))</f>
        <v>NAP</v>
      </c>
      <c r="V656" s="971">
        <f>WEEKDAY(Table1[[#This Row],[FLIGHT_DATE]],2)</f>
        <v>7</v>
      </c>
      <c r="W656" s="971">
        <f>Table1[[#This Row],[FLIGHT_DATE]]-Table1[[#This Row],[DATE_BOOKED]]</f>
        <v>54</v>
      </c>
    </row>
    <row r="657" spans="1:23" x14ac:dyDescent="0.35">
      <c r="A657" s="970">
        <v>45706</v>
      </c>
      <c r="B657" s="971" t="s">
        <v>332</v>
      </c>
      <c r="C657" s="198" t="s">
        <v>333</v>
      </c>
      <c r="D657" s="198"/>
      <c r="E657" s="971"/>
      <c r="F657" s="971" t="s">
        <v>56</v>
      </c>
      <c r="G657" s="971" t="s">
        <v>10</v>
      </c>
      <c r="H657" s="2222" t="s">
        <v>193</v>
      </c>
      <c r="I657" s="972" t="s">
        <v>29</v>
      </c>
      <c r="J657" s="970">
        <v>45767</v>
      </c>
      <c r="K657" s="973">
        <v>1</v>
      </c>
      <c r="L657" s="974">
        <v>1</v>
      </c>
      <c r="M657" s="975">
        <v>150</v>
      </c>
      <c r="N657" s="976">
        <v>0</v>
      </c>
      <c r="O657" s="976">
        <v>0</v>
      </c>
      <c r="P657" s="977">
        <f>SUM(Table1[[#This Row],[BASE_FARE]:[SURCHARGES]])*Table1[[#This Row],[SEATS_BOOKED]]</f>
        <v>150</v>
      </c>
      <c r="Q657" s="971" t="s">
        <v>161</v>
      </c>
      <c r="R657" s="973" t="s">
        <v>335</v>
      </c>
      <c r="S657" s="971" t="str">
        <f>LEFT(Table1[[#This Row],[SECTOR]],3)</f>
        <v>SSH</v>
      </c>
      <c r="T657" s="971" t="str">
        <f>RIGHT(Table1[[#This Row],[SECTOR]],3)</f>
        <v>NAP</v>
      </c>
      <c r="U657" s="971" t="str">
        <f t="shared" si="50"/>
        <v>NAP</v>
      </c>
      <c r="V657" s="971">
        <f>WEEKDAY(Table1[[#This Row],[FLIGHT_DATE]],2)</f>
        <v>7</v>
      </c>
      <c r="W657" s="971">
        <f>Table1[[#This Row],[FLIGHT_DATE]]-Table1[[#This Row],[DATE_BOOKED]]</f>
        <v>61</v>
      </c>
    </row>
    <row r="658" spans="1:23" x14ac:dyDescent="0.35">
      <c r="A658" s="970">
        <v>45705.5</v>
      </c>
      <c r="B658" s="971" t="s">
        <v>387</v>
      </c>
      <c r="C658" s="198" t="s">
        <v>333</v>
      </c>
      <c r="D658" s="198" t="s">
        <v>583</v>
      </c>
      <c r="E658" s="971" t="s">
        <v>614</v>
      </c>
      <c r="F658" s="971" t="s">
        <v>56</v>
      </c>
      <c r="G658" s="971" t="s">
        <v>10</v>
      </c>
      <c r="H658" s="2222" t="s">
        <v>194</v>
      </c>
      <c r="I658" s="972" t="s">
        <v>130</v>
      </c>
      <c r="J658" s="970">
        <v>45766</v>
      </c>
      <c r="K658" s="973">
        <v>1</v>
      </c>
      <c r="L658" s="974">
        <v>1</v>
      </c>
      <c r="M658" s="975">
        <v>290</v>
      </c>
      <c r="N658" s="976">
        <v>24.689999999999998</v>
      </c>
      <c r="O658" s="976">
        <v>53</v>
      </c>
      <c r="P658" s="977">
        <f>SUM(Table1[[#This Row],[BASE_FARE]:[SURCHARGES]])*Table1[[#This Row],[SEATS_BOOKED]]</f>
        <v>367.69</v>
      </c>
      <c r="Q658" s="971" t="s">
        <v>161</v>
      </c>
      <c r="R658" s="973" t="s">
        <v>335</v>
      </c>
      <c r="S658" s="971" t="str">
        <f>LEFT(Table1[[#This Row],[SECTOR]],3)</f>
        <v>VRN</v>
      </c>
      <c r="T658" s="971" t="str">
        <f>RIGHT(Table1[[#This Row],[SECTOR]],3)</f>
        <v>SSH</v>
      </c>
      <c r="U658" s="971" t="str">
        <f t="shared" si="50"/>
        <v>VRN</v>
      </c>
      <c r="V658" s="971">
        <f>WEEKDAY(Table1[[#This Row],[FLIGHT_DATE]],2)</f>
        <v>6</v>
      </c>
      <c r="W658" s="971">
        <f>Table1[[#This Row],[FLIGHT_DATE]]-Table1[[#This Row],[DATE_BOOKED]]</f>
        <v>60.5</v>
      </c>
    </row>
    <row r="659" spans="1:23" x14ac:dyDescent="0.35">
      <c r="A659" s="970">
        <v>45705.5</v>
      </c>
      <c r="B659" s="971" t="s">
        <v>387</v>
      </c>
      <c r="C659" s="198" t="s">
        <v>333</v>
      </c>
      <c r="D659" s="198" t="s">
        <v>583</v>
      </c>
      <c r="E659" s="971" t="s">
        <v>614</v>
      </c>
      <c r="F659" s="971" t="s">
        <v>56</v>
      </c>
      <c r="G659" s="971" t="s">
        <v>10</v>
      </c>
      <c r="H659" s="2222" t="s">
        <v>194</v>
      </c>
      <c r="I659" s="972" t="s">
        <v>130</v>
      </c>
      <c r="J659" s="970">
        <v>45766</v>
      </c>
      <c r="K659" s="973">
        <v>1</v>
      </c>
      <c r="L659" s="974">
        <v>1</v>
      </c>
      <c r="M659" s="975">
        <v>290</v>
      </c>
      <c r="N659" s="976">
        <v>24.689999999999998</v>
      </c>
      <c r="O659" s="976">
        <v>53</v>
      </c>
      <c r="P659" s="977">
        <f>SUM(Table1[[#This Row],[BASE_FARE]:[SURCHARGES]])*Table1[[#This Row],[SEATS_BOOKED]]</f>
        <v>367.69</v>
      </c>
      <c r="Q659" s="971" t="s">
        <v>161</v>
      </c>
      <c r="R659" s="973" t="s">
        <v>335</v>
      </c>
      <c r="S659" s="971" t="str">
        <f>LEFT(Table1[[#This Row],[SECTOR]],3)</f>
        <v>VRN</v>
      </c>
      <c r="T659" s="971" t="str">
        <f>RIGHT(Table1[[#This Row],[SECTOR]],3)</f>
        <v>SSH</v>
      </c>
      <c r="U659" s="971" t="str">
        <f t="shared" si="50"/>
        <v>VRN</v>
      </c>
      <c r="V659" s="971">
        <f>WEEKDAY(Table1[[#This Row],[FLIGHT_DATE]],2)</f>
        <v>6</v>
      </c>
      <c r="W659" s="971">
        <f>Table1[[#This Row],[FLIGHT_DATE]]-Table1[[#This Row],[DATE_BOOKED]]</f>
        <v>60.5</v>
      </c>
    </row>
    <row r="660" spans="1:23" ht="15.5" x14ac:dyDescent="0.35">
      <c r="A660" s="978">
        <v>45705</v>
      </c>
      <c r="B660" s="979" t="s">
        <v>390</v>
      </c>
      <c r="C660" s="198" t="s">
        <v>333</v>
      </c>
      <c r="D660" s="330" t="s">
        <v>952</v>
      </c>
      <c r="E660" s="979" t="s">
        <v>616</v>
      </c>
      <c r="F660" s="979" t="s">
        <v>54</v>
      </c>
      <c r="G660" s="979" t="s">
        <v>10</v>
      </c>
      <c r="H660" s="2222" t="s">
        <v>922</v>
      </c>
      <c r="I660" s="980" t="s">
        <v>130</v>
      </c>
      <c r="J660" s="978">
        <v>45878</v>
      </c>
      <c r="K660" s="981">
        <v>1</v>
      </c>
      <c r="L660" s="982">
        <v>1</v>
      </c>
      <c r="M660" s="983">
        <v>255</v>
      </c>
      <c r="N660" s="984">
        <v>23.04</v>
      </c>
      <c r="O660" s="984">
        <v>40</v>
      </c>
      <c r="P660" s="985">
        <f>SUM(Table1[[#This Row],[BASE_FARE]:[SURCHARGES]])*Table1[[#This Row],[SEATS_BOOKED]]</f>
        <v>318.04000000000002</v>
      </c>
      <c r="Q660" s="979" t="s">
        <v>161</v>
      </c>
      <c r="R660" s="981" t="s">
        <v>335</v>
      </c>
      <c r="S660" s="979" t="str">
        <f>LEFT(Table1[[#This Row],[SECTOR]],3)</f>
        <v>VRN</v>
      </c>
      <c r="T660" s="979" t="str">
        <f>RIGHT(Table1[[#This Row],[SECTOR]],3)</f>
        <v>SSH</v>
      </c>
      <c r="U660" s="979" t="str">
        <f t="shared" si="50"/>
        <v>VRN</v>
      </c>
      <c r="V660" s="979">
        <f>WEEKDAY(Table1[[#This Row],[FLIGHT_DATE]],2)</f>
        <v>6</v>
      </c>
      <c r="W660" s="979">
        <f>Table1[[#This Row],[FLIGHT_DATE]]-Table1[[#This Row],[DATE_BOOKED]]</f>
        <v>173</v>
      </c>
    </row>
    <row r="661" spans="1:23" ht="15.5" x14ac:dyDescent="0.35">
      <c r="A661" s="978">
        <v>45705</v>
      </c>
      <c r="B661" s="979" t="s">
        <v>390</v>
      </c>
      <c r="C661" s="198" t="s">
        <v>333</v>
      </c>
      <c r="D661" s="330" t="s">
        <v>952</v>
      </c>
      <c r="E661" s="979" t="s">
        <v>616</v>
      </c>
      <c r="F661" s="979" t="s">
        <v>54</v>
      </c>
      <c r="G661" s="979" t="s">
        <v>11</v>
      </c>
      <c r="H661" s="2222" t="s">
        <v>921</v>
      </c>
      <c r="I661" s="980" t="s">
        <v>126</v>
      </c>
      <c r="J661" s="978">
        <v>45885</v>
      </c>
      <c r="K661" s="981">
        <v>1</v>
      </c>
      <c r="L661" s="982">
        <v>1</v>
      </c>
      <c r="M661" s="983">
        <v>255</v>
      </c>
      <c r="N661" s="784">
        <v>37.72</v>
      </c>
      <c r="O661" s="984">
        <v>40</v>
      </c>
      <c r="P661" s="985">
        <f>SUM(Table1[[#This Row],[BASE_FARE]:[SURCHARGES]])*Table1[[#This Row],[SEATS_BOOKED]]</f>
        <v>332.72</v>
      </c>
      <c r="Q661" s="979" t="s">
        <v>161</v>
      </c>
      <c r="R661" s="981" t="s">
        <v>335</v>
      </c>
      <c r="S661" s="979" t="str">
        <f>LEFT(Table1[[#This Row],[SECTOR]],3)</f>
        <v>SSH</v>
      </c>
      <c r="T661" s="979" t="str">
        <f>RIGHT(Table1[[#This Row],[SECTOR]],3)</f>
        <v>VRN</v>
      </c>
      <c r="U661" s="979" t="str">
        <f t="shared" si="50"/>
        <v>VRN</v>
      </c>
      <c r="V661" s="979">
        <f>WEEKDAY(Table1[[#This Row],[FLIGHT_DATE]],2)</f>
        <v>6</v>
      </c>
      <c r="W661" s="979">
        <f>Table1[[#This Row],[FLIGHT_DATE]]-Table1[[#This Row],[DATE_BOOKED]]</f>
        <v>180</v>
      </c>
    </row>
    <row r="662" spans="1:23" ht="15.5" x14ac:dyDescent="0.35">
      <c r="A662" s="978">
        <v>45705</v>
      </c>
      <c r="B662" s="979" t="s">
        <v>390</v>
      </c>
      <c r="C662" s="198" t="s">
        <v>333</v>
      </c>
      <c r="D662" s="330" t="s">
        <v>952</v>
      </c>
      <c r="E662" s="979" t="s">
        <v>616</v>
      </c>
      <c r="F662" s="979" t="s">
        <v>54</v>
      </c>
      <c r="G662" s="979" t="s">
        <v>10</v>
      </c>
      <c r="H662" s="2222" t="s">
        <v>922</v>
      </c>
      <c r="I662" s="980" t="s">
        <v>130</v>
      </c>
      <c r="J662" s="978">
        <v>45878</v>
      </c>
      <c r="K662" s="981">
        <v>1</v>
      </c>
      <c r="L662" s="982">
        <v>1</v>
      </c>
      <c r="M662" s="983">
        <v>255</v>
      </c>
      <c r="N662" s="984">
        <v>23.04</v>
      </c>
      <c r="O662" s="984">
        <v>40</v>
      </c>
      <c r="P662" s="985">
        <f>SUM(Table1[[#This Row],[BASE_FARE]:[SURCHARGES]])*Table1[[#This Row],[SEATS_BOOKED]]</f>
        <v>318.04000000000002</v>
      </c>
      <c r="Q662" s="979" t="s">
        <v>161</v>
      </c>
      <c r="R662" s="981" t="s">
        <v>335</v>
      </c>
      <c r="S662" s="979" t="str">
        <f>LEFT(Table1[[#This Row],[SECTOR]],3)</f>
        <v>VRN</v>
      </c>
      <c r="T662" s="979" t="str">
        <f>RIGHT(Table1[[#This Row],[SECTOR]],3)</f>
        <v>SSH</v>
      </c>
      <c r="U662" s="979" t="str">
        <f t="shared" si="50"/>
        <v>VRN</v>
      </c>
      <c r="V662" s="979">
        <f>WEEKDAY(Table1[[#This Row],[FLIGHT_DATE]],2)</f>
        <v>6</v>
      </c>
      <c r="W662" s="979">
        <f>Table1[[#This Row],[FLIGHT_DATE]]-Table1[[#This Row],[DATE_BOOKED]]</f>
        <v>173</v>
      </c>
    </row>
    <row r="663" spans="1:23" ht="15.5" x14ac:dyDescent="0.35">
      <c r="A663" s="978">
        <v>45705</v>
      </c>
      <c r="B663" s="979" t="s">
        <v>390</v>
      </c>
      <c r="C663" s="198" t="s">
        <v>333</v>
      </c>
      <c r="D663" s="330" t="s">
        <v>952</v>
      </c>
      <c r="E663" s="979" t="s">
        <v>616</v>
      </c>
      <c r="F663" s="979" t="s">
        <v>54</v>
      </c>
      <c r="G663" s="979" t="s">
        <v>11</v>
      </c>
      <c r="H663" s="2222" t="s">
        <v>921</v>
      </c>
      <c r="I663" s="980" t="s">
        <v>126</v>
      </c>
      <c r="J663" s="978">
        <v>45885</v>
      </c>
      <c r="K663" s="981">
        <v>1</v>
      </c>
      <c r="L663" s="982">
        <v>1</v>
      </c>
      <c r="M663" s="983">
        <v>255</v>
      </c>
      <c r="N663" s="784">
        <v>37.72</v>
      </c>
      <c r="O663" s="984">
        <v>40</v>
      </c>
      <c r="P663" s="985">
        <f>SUM(Table1[[#This Row],[BASE_FARE]:[SURCHARGES]])*Table1[[#This Row],[SEATS_BOOKED]]</f>
        <v>332.72</v>
      </c>
      <c r="Q663" s="979" t="s">
        <v>161</v>
      </c>
      <c r="R663" s="981" t="s">
        <v>335</v>
      </c>
      <c r="S663" s="979" t="str">
        <f>LEFT(Table1[[#This Row],[SECTOR]],3)</f>
        <v>SSH</v>
      </c>
      <c r="T663" s="979" t="str">
        <f>RIGHT(Table1[[#This Row],[SECTOR]],3)</f>
        <v>VRN</v>
      </c>
      <c r="U663" s="979" t="str">
        <f t="shared" si="50"/>
        <v>VRN</v>
      </c>
      <c r="V663" s="979">
        <f>WEEKDAY(Table1[[#This Row],[FLIGHT_DATE]],2)</f>
        <v>6</v>
      </c>
      <c r="W663" s="979">
        <f>Table1[[#This Row],[FLIGHT_DATE]]-Table1[[#This Row],[DATE_BOOKED]]</f>
        <v>180</v>
      </c>
    </row>
    <row r="664" spans="1:23" ht="15.5" x14ac:dyDescent="0.35">
      <c r="A664" s="986">
        <v>45699</v>
      </c>
      <c r="B664" s="987" t="s">
        <v>390</v>
      </c>
      <c r="C664" s="198" t="s">
        <v>333</v>
      </c>
      <c r="D664" s="330" t="s">
        <v>952</v>
      </c>
      <c r="E664" s="987" t="s">
        <v>617</v>
      </c>
      <c r="F664" s="987" t="s">
        <v>54</v>
      </c>
      <c r="G664" s="987" t="s">
        <v>10</v>
      </c>
      <c r="H664" s="2222" t="s">
        <v>627</v>
      </c>
      <c r="I664" s="988" t="s">
        <v>28</v>
      </c>
      <c r="J664" s="986">
        <v>45753</v>
      </c>
      <c r="K664" s="989">
        <v>1</v>
      </c>
      <c r="L664" s="990">
        <v>1</v>
      </c>
      <c r="M664" s="991">
        <v>100</v>
      </c>
      <c r="N664" s="992">
        <v>34.04</v>
      </c>
      <c r="O664" s="992">
        <v>30</v>
      </c>
      <c r="P664" s="993">
        <f>SUM(Table1[[#This Row],[BASE_FARE]:[SURCHARGES]])*Table1[[#This Row],[SEATS_BOOKED]]</f>
        <v>164.04</v>
      </c>
      <c r="Q664" s="987" t="s">
        <v>161</v>
      </c>
      <c r="R664" s="989" t="s">
        <v>335</v>
      </c>
      <c r="S664" s="987" t="str">
        <f>LEFT(Table1[[#This Row],[SECTOR]],3)</f>
        <v>NAP</v>
      </c>
      <c r="T664" s="987" t="str">
        <f>RIGHT(Table1[[#This Row],[SECTOR]],3)</f>
        <v>SSH</v>
      </c>
      <c r="U664" s="987" t="str">
        <f t="shared" ref="U664:U671" si="51">IF(AND(S664&lt;&gt;"SSH", S664&lt;&gt;"RMF", S664&lt;&gt;"CAI", S664&lt;&gt;"HRG", S664&lt;&gt;"LXR", S664&lt;&gt;"DXB", OR(T664="SSH", T664="RMF", T664="CAI", T664="HRG", T664="LXR", T664="DXB")), S664,
    IF(AND(T664&lt;&gt;"SSH", T664&lt;&gt;"RMF", T664&lt;&gt;"CAI", T664&lt;&gt;"HRG", T664&lt;&gt;"LXR", T664&lt;&gt;"DXB", OR(S664="SSH", S664="RMF", S664="CAI", S664="HRG", S664="LXR", S664="DXB")), T664,
    "VIE"))</f>
        <v>NAP</v>
      </c>
      <c r="V664" s="987">
        <f>WEEKDAY(Table1[[#This Row],[FLIGHT_DATE]],2)</f>
        <v>7</v>
      </c>
      <c r="W664" s="987">
        <f>Table1[[#This Row],[FLIGHT_DATE]]-Table1[[#This Row],[DATE_BOOKED]]</f>
        <v>54</v>
      </c>
    </row>
    <row r="665" spans="1:23" x14ac:dyDescent="0.35">
      <c r="A665" s="986">
        <v>45699</v>
      </c>
      <c r="B665" s="987" t="s">
        <v>390</v>
      </c>
      <c r="C665" s="198" t="s">
        <v>333</v>
      </c>
      <c r="D665" s="198" t="s">
        <v>952</v>
      </c>
      <c r="E665" s="987" t="s">
        <v>617</v>
      </c>
      <c r="F665" s="987" t="s">
        <v>54</v>
      </c>
      <c r="G665" s="987" t="s">
        <v>11</v>
      </c>
      <c r="H665" s="2222" t="s">
        <v>628</v>
      </c>
      <c r="I665" s="988" t="s">
        <v>29</v>
      </c>
      <c r="J665" s="986">
        <v>45760</v>
      </c>
      <c r="K665" s="989">
        <v>1</v>
      </c>
      <c r="L665" s="990">
        <v>1</v>
      </c>
      <c r="M665" s="991">
        <v>100</v>
      </c>
      <c r="N665" s="992">
        <v>38.92</v>
      </c>
      <c r="O665" s="992">
        <v>30</v>
      </c>
      <c r="P665" s="993">
        <f>SUM(Table1[[#This Row],[BASE_FARE]:[SURCHARGES]])*Table1[[#This Row],[SEATS_BOOKED]]</f>
        <v>168.92000000000002</v>
      </c>
      <c r="Q665" s="987" t="s">
        <v>161</v>
      </c>
      <c r="R665" s="989" t="s">
        <v>335</v>
      </c>
      <c r="S665" s="987" t="str">
        <f>LEFT(Table1[[#This Row],[SECTOR]],3)</f>
        <v>SSH</v>
      </c>
      <c r="T665" s="987" t="str">
        <f>RIGHT(Table1[[#This Row],[SECTOR]],3)</f>
        <v>NAP</v>
      </c>
      <c r="U665" s="987" t="str">
        <f t="shared" si="51"/>
        <v>NAP</v>
      </c>
      <c r="V665" s="987">
        <f>WEEKDAY(Table1[[#This Row],[FLIGHT_DATE]],2)</f>
        <v>7</v>
      </c>
      <c r="W665" s="987">
        <f>Table1[[#This Row],[FLIGHT_DATE]]-Table1[[#This Row],[DATE_BOOKED]]</f>
        <v>61</v>
      </c>
    </row>
    <row r="666" spans="1:23" x14ac:dyDescent="0.35">
      <c r="A666" s="986">
        <v>45699</v>
      </c>
      <c r="B666" s="987" t="s">
        <v>390</v>
      </c>
      <c r="C666" s="198" t="s">
        <v>333</v>
      </c>
      <c r="D666" s="198" t="s">
        <v>952</v>
      </c>
      <c r="E666" s="987" t="s">
        <v>617</v>
      </c>
      <c r="F666" s="987" t="s">
        <v>54</v>
      </c>
      <c r="G666" s="987" t="s">
        <v>10</v>
      </c>
      <c r="H666" s="2222" t="s">
        <v>627</v>
      </c>
      <c r="I666" s="988" t="s">
        <v>28</v>
      </c>
      <c r="J666" s="986">
        <v>45753</v>
      </c>
      <c r="K666" s="989">
        <v>1</v>
      </c>
      <c r="L666" s="990">
        <v>1</v>
      </c>
      <c r="M666" s="991">
        <v>100</v>
      </c>
      <c r="N666" s="992">
        <v>34.04</v>
      </c>
      <c r="O666" s="992">
        <v>30</v>
      </c>
      <c r="P666" s="993">
        <f>SUM(Table1[[#This Row],[BASE_FARE]:[SURCHARGES]])*Table1[[#This Row],[SEATS_BOOKED]]</f>
        <v>164.04</v>
      </c>
      <c r="Q666" s="987" t="s">
        <v>161</v>
      </c>
      <c r="R666" s="989" t="s">
        <v>335</v>
      </c>
      <c r="S666" s="987" t="str">
        <f>LEFT(Table1[[#This Row],[SECTOR]],3)</f>
        <v>NAP</v>
      </c>
      <c r="T666" s="987" t="str">
        <f>RIGHT(Table1[[#This Row],[SECTOR]],3)</f>
        <v>SSH</v>
      </c>
      <c r="U666" s="987" t="str">
        <f t="shared" si="51"/>
        <v>NAP</v>
      </c>
      <c r="V666" s="987">
        <f>WEEKDAY(Table1[[#This Row],[FLIGHT_DATE]],2)</f>
        <v>7</v>
      </c>
      <c r="W666" s="987">
        <f>Table1[[#This Row],[FLIGHT_DATE]]-Table1[[#This Row],[DATE_BOOKED]]</f>
        <v>54</v>
      </c>
    </row>
    <row r="667" spans="1:23" x14ac:dyDescent="0.35">
      <c r="A667" s="986">
        <v>45699</v>
      </c>
      <c r="B667" s="987" t="s">
        <v>390</v>
      </c>
      <c r="C667" s="198" t="s">
        <v>333</v>
      </c>
      <c r="D667" s="198" t="s">
        <v>952</v>
      </c>
      <c r="E667" s="987" t="s">
        <v>617</v>
      </c>
      <c r="F667" s="987" t="s">
        <v>54</v>
      </c>
      <c r="G667" s="987" t="s">
        <v>11</v>
      </c>
      <c r="H667" s="2222" t="s">
        <v>628</v>
      </c>
      <c r="I667" s="988" t="s">
        <v>29</v>
      </c>
      <c r="J667" s="986">
        <v>45760</v>
      </c>
      <c r="K667" s="989">
        <v>1</v>
      </c>
      <c r="L667" s="990">
        <v>1</v>
      </c>
      <c r="M667" s="991">
        <v>100</v>
      </c>
      <c r="N667" s="992">
        <v>38.92</v>
      </c>
      <c r="O667" s="992">
        <v>30</v>
      </c>
      <c r="P667" s="993">
        <f>SUM(Table1[[#This Row],[BASE_FARE]:[SURCHARGES]])*Table1[[#This Row],[SEATS_BOOKED]]</f>
        <v>168.92000000000002</v>
      </c>
      <c r="Q667" s="987" t="s">
        <v>161</v>
      </c>
      <c r="R667" s="989" t="s">
        <v>335</v>
      </c>
      <c r="S667" s="987" t="str">
        <f>LEFT(Table1[[#This Row],[SECTOR]],3)</f>
        <v>SSH</v>
      </c>
      <c r="T667" s="987" t="str">
        <f>RIGHT(Table1[[#This Row],[SECTOR]],3)</f>
        <v>NAP</v>
      </c>
      <c r="U667" s="987" t="str">
        <f t="shared" si="51"/>
        <v>NAP</v>
      </c>
      <c r="V667" s="987">
        <f>WEEKDAY(Table1[[#This Row],[FLIGHT_DATE]],2)</f>
        <v>7</v>
      </c>
      <c r="W667" s="987">
        <f>Table1[[#This Row],[FLIGHT_DATE]]-Table1[[#This Row],[DATE_BOOKED]]</f>
        <v>61</v>
      </c>
    </row>
    <row r="668" spans="1:23" x14ac:dyDescent="0.35">
      <c r="A668" s="986">
        <v>45699</v>
      </c>
      <c r="B668" s="987" t="s">
        <v>390</v>
      </c>
      <c r="C668" s="198" t="s">
        <v>333</v>
      </c>
      <c r="D668" s="198" t="s">
        <v>952</v>
      </c>
      <c r="E668" s="987" t="s">
        <v>617</v>
      </c>
      <c r="F668" s="987" t="s">
        <v>54</v>
      </c>
      <c r="G668" s="987" t="s">
        <v>10</v>
      </c>
      <c r="H668" s="2222" t="s">
        <v>627</v>
      </c>
      <c r="I668" s="988" t="s">
        <v>28</v>
      </c>
      <c r="J668" s="986">
        <v>45753</v>
      </c>
      <c r="K668" s="989">
        <v>1</v>
      </c>
      <c r="L668" s="990">
        <v>1</v>
      </c>
      <c r="M668" s="991">
        <v>100</v>
      </c>
      <c r="N668" s="992">
        <v>34.04</v>
      </c>
      <c r="O668" s="992">
        <v>30</v>
      </c>
      <c r="P668" s="993">
        <f>SUM(Table1[[#This Row],[BASE_FARE]:[SURCHARGES]])*Table1[[#This Row],[SEATS_BOOKED]]</f>
        <v>164.04</v>
      </c>
      <c r="Q668" s="987" t="s">
        <v>161</v>
      </c>
      <c r="R668" s="989" t="s">
        <v>335</v>
      </c>
      <c r="S668" s="987" t="str">
        <f>LEFT(Table1[[#This Row],[SECTOR]],3)</f>
        <v>NAP</v>
      </c>
      <c r="T668" s="987" t="str">
        <f>RIGHT(Table1[[#This Row],[SECTOR]],3)</f>
        <v>SSH</v>
      </c>
      <c r="U668" s="987" t="str">
        <f t="shared" si="51"/>
        <v>NAP</v>
      </c>
      <c r="V668" s="987">
        <f>WEEKDAY(Table1[[#This Row],[FLIGHT_DATE]],2)</f>
        <v>7</v>
      </c>
      <c r="W668" s="987">
        <f>Table1[[#This Row],[FLIGHT_DATE]]-Table1[[#This Row],[DATE_BOOKED]]</f>
        <v>54</v>
      </c>
    </row>
    <row r="669" spans="1:23" x14ac:dyDescent="0.35">
      <c r="A669" s="986">
        <v>45699</v>
      </c>
      <c r="B669" s="987" t="s">
        <v>390</v>
      </c>
      <c r="C669" s="198" t="s">
        <v>333</v>
      </c>
      <c r="D669" s="198" t="s">
        <v>952</v>
      </c>
      <c r="E669" s="987" t="s">
        <v>617</v>
      </c>
      <c r="F669" s="987" t="s">
        <v>54</v>
      </c>
      <c r="G669" s="987" t="s">
        <v>11</v>
      </c>
      <c r="H669" s="2222" t="s">
        <v>628</v>
      </c>
      <c r="I669" s="988" t="s">
        <v>29</v>
      </c>
      <c r="J669" s="986">
        <v>45760</v>
      </c>
      <c r="K669" s="989">
        <v>1</v>
      </c>
      <c r="L669" s="990">
        <v>1</v>
      </c>
      <c r="M669" s="991">
        <v>100</v>
      </c>
      <c r="N669" s="992">
        <v>38.92</v>
      </c>
      <c r="O669" s="992">
        <v>30</v>
      </c>
      <c r="P669" s="993">
        <f>SUM(Table1[[#This Row],[BASE_FARE]:[SURCHARGES]])*Table1[[#This Row],[SEATS_BOOKED]]</f>
        <v>168.92000000000002</v>
      </c>
      <c r="Q669" s="987" t="s">
        <v>161</v>
      </c>
      <c r="R669" s="989" t="s">
        <v>335</v>
      </c>
      <c r="S669" s="987" t="str">
        <f>LEFT(Table1[[#This Row],[SECTOR]],3)</f>
        <v>SSH</v>
      </c>
      <c r="T669" s="987" t="str">
        <f>RIGHT(Table1[[#This Row],[SECTOR]],3)</f>
        <v>NAP</v>
      </c>
      <c r="U669" s="987" t="str">
        <f t="shared" si="51"/>
        <v>NAP</v>
      </c>
      <c r="V669" s="987">
        <f>WEEKDAY(Table1[[#This Row],[FLIGHT_DATE]],2)</f>
        <v>7</v>
      </c>
      <c r="W669" s="987">
        <f>Table1[[#This Row],[FLIGHT_DATE]]-Table1[[#This Row],[DATE_BOOKED]]</f>
        <v>61</v>
      </c>
    </row>
    <row r="670" spans="1:23" x14ac:dyDescent="0.35">
      <c r="A670" s="986">
        <v>45699</v>
      </c>
      <c r="B670" s="987" t="s">
        <v>390</v>
      </c>
      <c r="C670" s="198" t="s">
        <v>333</v>
      </c>
      <c r="D670" s="198" t="s">
        <v>952</v>
      </c>
      <c r="E670" s="987" t="s">
        <v>617</v>
      </c>
      <c r="F670" s="987" t="s">
        <v>54</v>
      </c>
      <c r="G670" s="987" t="s">
        <v>10</v>
      </c>
      <c r="H670" s="2222" t="s">
        <v>627</v>
      </c>
      <c r="I670" s="988" t="s">
        <v>28</v>
      </c>
      <c r="J670" s="986">
        <v>45753</v>
      </c>
      <c r="K670" s="989">
        <v>1</v>
      </c>
      <c r="L670" s="990">
        <v>1</v>
      </c>
      <c r="M670" s="991">
        <v>100</v>
      </c>
      <c r="N670" s="992">
        <v>34.04</v>
      </c>
      <c r="O670" s="992">
        <v>30</v>
      </c>
      <c r="P670" s="993">
        <f>SUM(Table1[[#This Row],[BASE_FARE]:[SURCHARGES]])*Table1[[#This Row],[SEATS_BOOKED]]</f>
        <v>164.04</v>
      </c>
      <c r="Q670" s="987" t="s">
        <v>161</v>
      </c>
      <c r="R670" s="989" t="s">
        <v>335</v>
      </c>
      <c r="S670" s="987" t="str">
        <f>LEFT(Table1[[#This Row],[SECTOR]],3)</f>
        <v>NAP</v>
      </c>
      <c r="T670" s="987" t="str">
        <f>RIGHT(Table1[[#This Row],[SECTOR]],3)</f>
        <v>SSH</v>
      </c>
      <c r="U670" s="987" t="str">
        <f t="shared" si="51"/>
        <v>NAP</v>
      </c>
      <c r="V670" s="987">
        <f>WEEKDAY(Table1[[#This Row],[FLIGHT_DATE]],2)</f>
        <v>7</v>
      </c>
      <c r="W670" s="987">
        <f>Table1[[#This Row],[FLIGHT_DATE]]-Table1[[#This Row],[DATE_BOOKED]]</f>
        <v>54</v>
      </c>
    </row>
    <row r="671" spans="1:23" x14ac:dyDescent="0.35">
      <c r="A671" s="986">
        <v>45699</v>
      </c>
      <c r="B671" s="987" t="s">
        <v>390</v>
      </c>
      <c r="C671" s="198" t="s">
        <v>333</v>
      </c>
      <c r="D671" s="198" t="s">
        <v>952</v>
      </c>
      <c r="E671" s="987" t="s">
        <v>617</v>
      </c>
      <c r="F671" s="987" t="s">
        <v>54</v>
      </c>
      <c r="G671" s="987" t="s">
        <v>11</v>
      </c>
      <c r="H671" s="2222" t="s">
        <v>628</v>
      </c>
      <c r="I671" s="988" t="s">
        <v>29</v>
      </c>
      <c r="J671" s="986">
        <v>45760</v>
      </c>
      <c r="K671" s="989">
        <v>1</v>
      </c>
      <c r="L671" s="990">
        <v>1</v>
      </c>
      <c r="M671" s="991">
        <v>100</v>
      </c>
      <c r="N671" s="992">
        <v>38.92</v>
      </c>
      <c r="O671" s="992">
        <v>30</v>
      </c>
      <c r="P671" s="993">
        <f>SUM(Table1[[#This Row],[BASE_FARE]:[SURCHARGES]])*Table1[[#This Row],[SEATS_BOOKED]]</f>
        <v>168.92000000000002</v>
      </c>
      <c r="Q671" s="987" t="s">
        <v>161</v>
      </c>
      <c r="R671" s="989" t="s">
        <v>335</v>
      </c>
      <c r="S671" s="987" t="str">
        <f>LEFT(Table1[[#This Row],[SECTOR]],3)</f>
        <v>SSH</v>
      </c>
      <c r="T671" s="987" t="str">
        <f>RIGHT(Table1[[#This Row],[SECTOR]],3)</f>
        <v>NAP</v>
      </c>
      <c r="U671" s="987" t="str">
        <f t="shared" si="51"/>
        <v>NAP</v>
      </c>
      <c r="V671" s="987">
        <f>WEEKDAY(Table1[[#This Row],[FLIGHT_DATE]],2)</f>
        <v>7</v>
      </c>
      <c r="W671" s="987">
        <f>Table1[[#This Row],[FLIGHT_DATE]]-Table1[[#This Row],[DATE_BOOKED]]</f>
        <v>61</v>
      </c>
    </row>
    <row r="672" spans="1:23" x14ac:dyDescent="0.35">
      <c r="A672" s="994">
        <v>45706</v>
      </c>
      <c r="B672" s="995" t="s">
        <v>443</v>
      </c>
      <c r="C672" s="198" t="s">
        <v>160</v>
      </c>
      <c r="D672" s="198"/>
      <c r="E672" s="995"/>
      <c r="F672" s="987" t="s">
        <v>54</v>
      </c>
      <c r="G672" s="987" t="s">
        <v>10</v>
      </c>
      <c r="H672" s="2222" t="s">
        <v>89</v>
      </c>
      <c r="I672" s="996" t="s">
        <v>26</v>
      </c>
      <c r="J672" s="994">
        <v>45864</v>
      </c>
      <c r="K672" s="997">
        <v>30</v>
      </c>
      <c r="L672" s="998">
        <v>30</v>
      </c>
      <c r="M672" s="999">
        <v>210</v>
      </c>
      <c r="N672" s="1000">
        <v>0</v>
      </c>
      <c r="O672" s="1000">
        <v>0</v>
      </c>
      <c r="P672" s="1001">
        <f>SUM(Table1[[#This Row],[BASE_FARE]:[SURCHARGES]])*Table1[[#This Row],[SEATS_BOOKED]]</f>
        <v>6300</v>
      </c>
      <c r="Q672" s="918" t="s">
        <v>161</v>
      </c>
      <c r="R672" s="409" t="s">
        <v>384</v>
      </c>
      <c r="S672" s="995" t="str">
        <f>LEFT(Table1[[#This Row],[SECTOR]],3)</f>
        <v>BRI</v>
      </c>
      <c r="T672" s="995" t="str">
        <f>RIGHT(Table1[[#This Row],[SECTOR]],3)</f>
        <v>SSH</v>
      </c>
      <c r="U672" s="995" t="str">
        <f t="shared" ref="U672:U677" si="52">IF(AND(S672&lt;&gt;"SSH", S672&lt;&gt;"RMF", S672&lt;&gt;"CAI", S672&lt;&gt;"HRG", S672&lt;&gt;"LXR", S672&lt;&gt;"DXB", OR(T672="SSH", T672="RMF", T672="CAI", T672="HRG", T672="LXR", T672="DXB")), S672,
    IF(AND(T672&lt;&gt;"SSH", T672&lt;&gt;"RMF", T672&lt;&gt;"CAI", T672&lt;&gt;"HRG", T672&lt;&gt;"LXR", T672&lt;&gt;"DXB", OR(S672="SSH", S672="RMF", S672="CAI", S672="HRG", S672="LXR", S672="DXB")), T672,
    "VIE"))</f>
        <v>BRI</v>
      </c>
      <c r="V672" s="995">
        <f>WEEKDAY(Table1[[#This Row],[FLIGHT_DATE]],2)</f>
        <v>6</v>
      </c>
      <c r="W672" s="995">
        <f>Table1[[#This Row],[FLIGHT_DATE]]-Table1[[#This Row],[DATE_BOOKED]]</f>
        <v>158</v>
      </c>
    </row>
    <row r="673" spans="1:23" x14ac:dyDescent="0.35">
      <c r="A673" s="994">
        <v>45706</v>
      </c>
      <c r="B673" s="995" t="s">
        <v>443</v>
      </c>
      <c r="C673" s="198" t="s">
        <v>160</v>
      </c>
      <c r="D673" s="198"/>
      <c r="E673" s="995"/>
      <c r="F673" s="987" t="s">
        <v>54</v>
      </c>
      <c r="G673" s="987" t="s">
        <v>10</v>
      </c>
      <c r="H673" s="3477" t="s">
        <v>89</v>
      </c>
      <c r="I673" s="996" t="s">
        <v>26</v>
      </c>
      <c r="J673" s="994">
        <v>45871</v>
      </c>
      <c r="K673" s="997">
        <v>30</v>
      </c>
      <c r="L673" s="998">
        <v>30</v>
      </c>
      <c r="M673" s="999">
        <v>210</v>
      </c>
      <c r="N673" s="1000">
        <v>0</v>
      </c>
      <c r="O673" s="1000">
        <v>0</v>
      </c>
      <c r="P673" s="1001">
        <f>SUM(Table1[[#This Row],[BASE_FARE]:[SURCHARGES]])*Table1[[#This Row],[SEATS_BOOKED]]</f>
        <v>6300</v>
      </c>
      <c r="Q673" s="918" t="s">
        <v>161</v>
      </c>
      <c r="R673" s="409" t="s">
        <v>384</v>
      </c>
      <c r="S673" s="995" t="str">
        <f>LEFT(Table1[[#This Row],[SECTOR]],3)</f>
        <v>BRI</v>
      </c>
      <c r="T673" s="995" t="str">
        <f>RIGHT(Table1[[#This Row],[SECTOR]],3)</f>
        <v>SSH</v>
      </c>
      <c r="U673" s="995" t="str">
        <f t="shared" si="52"/>
        <v>BRI</v>
      </c>
      <c r="V673" s="995">
        <f>WEEKDAY(Table1[[#This Row],[FLIGHT_DATE]],2)</f>
        <v>6</v>
      </c>
      <c r="W673" s="995">
        <f>Table1[[#This Row],[FLIGHT_DATE]]-Table1[[#This Row],[DATE_BOOKED]]</f>
        <v>165</v>
      </c>
    </row>
    <row r="674" spans="1:23" x14ac:dyDescent="0.35">
      <c r="A674" s="994">
        <v>45706</v>
      </c>
      <c r="B674" s="995" t="s">
        <v>443</v>
      </c>
      <c r="C674" s="198" t="s">
        <v>160</v>
      </c>
      <c r="D674" s="198"/>
      <c r="E674" s="995"/>
      <c r="F674" s="987" t="s">
        <v>54</v>
      </c>
      <c r="G674" s="987" t="s">
        <v>10</v>
      </c>
      <c r="H674" s="3477" t="s">
        <v>89</v>
      </c>
      <c r="I674" s="996" t="s">
        <v>26</v>
      </c>
      <c r="J674" s="994">
        <v>45878</v>
      </c>
      <c r="K674" s="997">
        <v>30</v>
      </c>
      <c r="L674" s="998">
        <v>30</v>
      </c>
      <c r="M674" s="999">
        <v>210</v>
      </c>
      <c r="N674" s="1000">
        <v>0</v>
      </c>
      <c r="O674" s="1000">
        <v>0</v>
      </c>
      <c r="P674" s="1001">
        <f>SUM(Table1[[#This Row],[BASE_FARE]:[SURCHARGES]])*Table1[[#This Row],[SEATS_BOOKED]]</f>
        <v>6300</v>
      </c>
      <c r="Q674" s="918" t="s">
        <v>161</v>
      </c>
      <c r="R674" s="409" t="s">
        <v>384</v>
      </c>
      <c r="S674" s="995" t="str">
        <f>LEFT(Table1[[#This Row],[SECTOR]],3)</f>
        <v>BRI</v>
      </c>
      <c r="T674" s="995" t="str">
        <f>RIGHT(Table1[[#This Row],[SECTOR]],3)</f>
        <v>SSH</v>
      </c>
      <c r="U674" s="995" t="str">
        <f t="shared" si="52"/>
        <v>BRI</v>
      </c>
      <c r="V674" s="995">
        <f>WEEKDAY(Table1[[#This Row],[FLIGHT_DATE]],2)</f>
        <v>6</v>
      </c>
      <c r="W674" s="995">
        <f>Table1[[#This Row],[FLIGHT_DATE]]-Table1[[#This Row],[DATE_BOOKED]]</f>
        <v>172</v>
      </c>
    </row>
    <row r="675" spans="1:23" x14ac:dyDescent="0.35">
      <c r="A675" s="994">
        <v>45706</v>
      </c>
      <c r="B675" s="995" t="s">
        <v>443</v>
      </c>
      <c r="C675" s="198" t="s">
        <v>160</v>
      </c>
      <c r="D675" s="198"/>
      <c r="E675" s="995"/>
      <c r="F675" s="987" t="s">
        <v>54</v>
      </c>
      <c r="G675" s="987" t="s">
        <v>10</v>
      </c>
      <c r="H675" s="3477" t="s">
        <v>89</v>
      </c>
      <c r="I675" s="996" t="s">
        <v>26</v>
      </c>
      <c r="J675" s="994">
        <v>45885</v>
      </c>
      <c r="K675" s="997">
        <v>30</v>
      </c>
      <c r="L675" s="998">
        <v>30</v>
      </c>
      <c r="M675" s="999">
        <v>210</v>
      </c>
      <c r="N675" s="1000">
        <v>0</v>
      </c>
      <c r="O675" s="1000">
        <v>0</v>
      </c>
      <c r="P675" s="1001">
        <f>SUM(Table1[[#This Row],[BASE_FARE]:[SURCHARGES]])*Table1[[#This Row],[SEATS_BOOKED]]</f>
        <v>6300</v>
      </c>
      <c r="Q675" s="918" t="s">
        <v>161</v>
      </c>
      <c r="R675" s="409" t="s">
        <v>384</v>
      </c>
      <c r="S675" s="995" t="str">
        <f>LEFT(Table1[[#This Row],[SECTOR]],3)</f>
        <v>BRI</v>
      </c>
      <c r="T675" s="995" t="str">
        <f>RIGHT(Table1[[#This Row],[SECTOR]],3)</f>
        <v>SSH</v>
      </c>
      <c r="U675" s="995" t="str">
        <f t="shared" si="52"/>
        <v>BRI</v>
      </c>
      <c r="V675" s="995">
        <f>WEEKDAY(Table1[[#This Row],[FLIGHT_DATE]],2)</f>
        <v>6</v>
      </c>
      <c r="W675" s="995">
        <f>Table1[[#This Row],[FLIGHT_DATE]]-Table1[[#This Row],[DATE_BOOKED]]</f>
        <v>179</v>
      </c>
    </row>
    <row r="676" spans="1:23" x14ac:dyDescent="0.35">
      <c r="A676" s="994">
        <v>45706</v>
      </c>
      <c r="B676" s="995" t="s">
        <v>443</v>
      </c>
      <c r="C676" s="198" t="s">
        <v>160</v>
      </c>
      <c r="D676" s="198"/>
      <c r="E676" s="995"/>
      <c r="F676" s="987" t="s">
        <v>54</v>
      </c>
      <c r="G676" s="987" t="s">
        <v>10</v>
      </c>
      <c r="H676" s="3477" t="s">
        <v>89</v>
      </c>
      <c r="I676" s="996" t="s">
        <v>26</v>
      </c>
      <c r="J676" s="994">
        <v>45892</v>
      </c>
      <c r="K676" s="997">
        <v>30</v>
      </c>
      <c r="L676" s="998">
        <v>30</v>
      </c>
      <c r="M676" s="999">
        <v>210</v>
      </c>
      <c r="N676" s="1000">
        <v>0</v>
      </c>
      <c r="O676" s="1000">
        <v>0</v>
      </c>
      <c r="P676" s="1001">
        <f>SUM(Table1[[#This Row],[BASE_FARE]:[SURCHARGES]])*Table1[[#This Row],[SEATS_BOOKED]]</f>
        <v>6300</v>
      </c>
      <c r="Q676" s="918" t="s">
        <v>161</v>
      </c>
      <c r="R676" s="409" t="s">
        <v>384</v>
      </c>
      <c r="S676" s="995" t="str">
        <f>LEFT(Table1[[#This Row],[SECTOR]],3)</f>
        <v>BRI</v>
      </c>
      <c r="T676" s="995" t="str">
        <f>RIGHT(Table1[[#This Row],[SECTOR]],3)</f>
        <v>SSH</v>
      </c>
      <c r="U676" s="995" t="str">
        <f t="shared" si="52"/>
        <v>BRI</v>
      </c>
      <c r="V676" s="995">
        <f>WEEKDAY(Table1[[#This Row],[FLIGHT_DATE]],2)</f>
        <v>6</v>
      </c>
      <c r="W676" s="995">
        <f>Table1[[#This Row],[FLIGHT_DATE]]-Table1[[#This Row],[DATE_BOOKED]]</f>
        <v>186</v>
      </c>
    </row>
    <row r="677" spans="1:23" x14ac:dyDescent="0.35">
      <c r="A677" s="994">
        <v>45706</v>
      </c>
      <c r="B677" s="995" t="s">
        <v>443</v>
      </c>
      <c r="C677" s="198" t="s">
        <v>160</v>
      </c>
      <c r="D677" s="198"/>
      <c r="E677" s="995"/>
      <c r="F677" s="987" t="s">
        <v>54</v>
      </c>
      <c r="G677" s="987" t="s">
        <v>10</v>
      </c>
      <c r="H677" s="3477" t="s">
        <v>89</v>
      </c>
      <c r="I677" s="996" t="s">
        <v>26</v>
      </c>
      <c r="J677" s="994">
        <v>45899</v>
      </c>
      <c r="K677" s="997">
        <v>30</v>
      </c>
      <c r="L677" s="998">
        <v>30</v>
      </c>
      <c r="M677" s="999">
        <v>210</v>
      </c>
      <c r="N677" s="1000">
        <v>0</v>
      </c>
      <c r="O677" s="1000">
        <v>0</v>
      </c>
      <c r="P677" s="1001">
        <f>SUM(Table1[[#This Row],[BASE_FARE]:[SURCHARGES]])*Table1[[#This Row],[SEATS_BOOKED]]</f>
        <v>6300</v>
      </c>
      <c r="Q677" s="918" t="s">
        <v>161</v>
      </c>
      <c r="R677" s="409" t="s">
        <v>384</v>
      </c>
      <c r="S677" s="995" t="str">
        <f>LEFT(Table1[[#This Row],[SECTOR]],3)</f>
        <v>BRI</v>
      </c>
      <c r="T677" s="995" t="str">
        <f>RIGHT(Table1[[#This Row],[SECTOR]],3)</f>
        <v>SSH</v>
      </c>
      <c r="U677" s="995" t="str">
        <f t="shared" si="52"/>
        <v>BRI</v>
      </c>
      <c r="V677" s="995">
        <f>WEEKDAY(Table1[[#This Row],[FLIGHT_DATE]],2)</f>
        <v>6</v>
      </c>
      <c r="W677" s="995">
        <f>Table1[[#This Row],[FLIGHT_DATE]]-Table1[[#This Row],[DATE_BOOKED]]</f>
        <v>193</v>
      </c>
    </row>
    <row r="678" spans="1:23" x14ac:dyDescent="0.35">
      <c r="A678" s="994">
        <v>45706</v>
      </c>
      <c r="B678" s="995" t="s">
        <v>443</v>
      </c>
      <c r="C678" s="198" t="s">
        <v>160</v>
      </c>
      <c r="D678" s="198"/>
      <c r="E678" s="995"/>
      <c r="F678" s="987" t="s">
        <v>54</v>
      </c>
      <c r="G678" s="987" t="s">
        <v>10</v>
      </c>
      <c r="H678" s="3477" t="s">
        <v>89</v>
      </c>
      <c r="I678" s="996" t="s">
        <v>26</v>
      </c>
      <c r="J678" s="1002">
        <v>45906</v>
      </c>
      <c r="K678" s="997">
        <v>30</v>
      </c>
      <c r="L678" s="998">
        <v>30</v>
      </c>
      <c r="M678" s="999">
        <v>210</v>
      </c>
      <c r="N678" s="1000">
        <v>0</v>
      </c>
      <c r="O678" s="1000">
        <v>0</v>
      </c>
      <c r="P678" s="1001">
        <f>SUM(Table1[[#This Row],[BASE_FARE]:[SURCHARGES]])*Table1[[#This Row],[SEATS_BOOKED]]</f>
        <v>6300</v>
      </c>
      <c r="Q678" s="918" t="s">
        <v>161</v>
      </c>
      <c r="R678" s="409" t="s">
        <v>384</v>
      </c>
      <c r="S678" s="1003" t="str">
        <f>LEFT(Table1[[#This Row],[SECTOR]],3)</f>
        <v>BRI</v>
      </c>
      <c r="T678" s="1003" t="str">
        <f>RIGHT(Table1[[#This Row],[SECTOR]],3)</f>
        <v>SSH</v>
      </c>
      <c r="U678" s="1003" t="str">
        <f>IF(AND(S678&lt;&gt;"SSH", S678&lt;&gt;"RMF", S678&lt;&gt;"CAI", S678&lt;&gt;"HRG", S678&lt;&gt;"LXR", S678&lt;&gt;"DXB", OR(T678="SSH", T678="RMF", T678="CAI", T678="HRG", T678="LXR", T678="DXB")), S678,
    IF(AND(T678&lt;&gt;"SSH", T678&lt;&gt;"RMF", T678&lt;&gt;"CAI", T678&lt;&gt;"HRG", T678&lt;&gt;"LXR", T678&lt;&gt;"DXB", OR(S678="SSH", S678="RMF", S678="CAI", S678="HRG", S678="LXR", S678="DXB")), T678,
    "VIE"))</f>
        <v>BRI</v>
      </c>
      <c r="V678" s="1003">
        <f>WEEKDAY(Table1[[#This Row],[FLIGHT_DATE]],2)</f>
        <v>6</v>
      </c>
      <c r="W678" s="1003">
        <f>Table1[[#This Row],[FLIGHT_DATE]]-Table1[[#This Row],[DATE_BOOKED]]</f>
        <v>200</v>
      </c>
    </row>
    <row r="679" spans="1:23" x14ac:dyDescent="0.35">
      <c r="A679" s="994">
        <v>45706</v>
      </c>
      <c r="B679" s="995" t="s">
        <v>443</v>
      </c>
      <c r="C679" s="198" t="s">
        <v>160</v>
      </c>
      <c r="D679" s="198"/>
      <c r="E679" s="995"/>
      <c r="F679" s="987" t="s">
        <v>54</v>
      </c>
      <c r="G679" s="995" t="s">
        <v>11</v>
      </c>
      <c r="H679" s="2222" t="s">
        <v>88</v>
      </c>
      <c r="I679" s="996" t="s">
        <v>27</v>
      </c>
      <c r="J679" s="994">
        <v>45871</v>
      </c>
      <c r="K679" s="997">
        <v>30</v>
      </c>
      <c r="L679" s="997">
        <v>30</v>
      </c>
      <c r="M679" s="999">
        <v>210</v>
      </c>
      <c r="N679" s="1000">
        <v>0</v>
      </c>
      <c r="O679" s="1000">
        <v>0</v>
      </c>
      <c r="P679" s="1001">
        <f>SUM(Table1[[#This Row],[BASE_FARE]:[SURCHARGES]])*Table1[[#This Row],[SEATS_BOOKED]]</f>
        <v>6300</v>
      </c>
      <c r="Q679" s="918" t="s">
        <v>161</v>
      </c>
      <c r="R679" s="409" t="s">
        <v>384</v>
      </c>
      <c r="S679" s="995" t="str">
        <f>LEFT(Table1[[#This Row],[SECTOR]],3)</f>
        <v>SSH</v>
      </c>
      <c r="T679" s="995" t="str">
        <f>RIGHT(Table1[[#This Row],[SECTOR]],3)</f>
        <v>BRI</v>
      </c>
      <c r="U679" s="995" t="str">
        <f t="shared" ref="U679:U684" si="53">IF(AND(S679&lt;&gt;"SSH", S679&lt;&gt;"RMF", S679&lt;&gt;"CAI", S679&lt;&gt;"HRG", S679&lt;&gt;"LXR", S679&lt;&gt;"DXB", OR(T679="SSH", T679="RMF", T679="CAI", T679="HRG", T679="LXR", T679="DXB")), S679,
    IF(AND(T679&lt;&gt;"SSH", T679&lt;&gt;"RMF", T679&lt;&gt;"CAI", T679&lt;&gt;"HRG", T679&lt;&gt;"LXR", T679&lt;&gt;"DXB", OR(S679="SSH", S679="RMF", S679="CAI", S679="HRG", S679="LXR", S679="DXB")), T679,
    "VIE"))</f>
        <v>BRI</v>
      </c>
      <c r="V679" s="995">
        <f>WEEKDAY(Table1[[#This Row],[FLIGHT_DATE]],2)</f>
        <v>6</v>
      </c>
      <c r="W679" s="995">
        <f>Table1[[#This Row],[FLIGHT_DATE]]-Table1[[#This Row],[DATE_BOOKED]]</f>
        <v>165</v>
      </c>
    </row>
    <row r="680" spans="1:23" x14ac:dyDescent="0.35">
      <c r="A680" s="994">
        <v>45706</v>
      </c>
      <c r="B680" s="995" t="s">
        <v>443</v>
      </c>
      <c r="C680" s="198" t="s">
        <v>160</v>
      </c>
      <c r="D680" s="198"/>
      <c r="E680" s="995"/>
      <c r="F680" s="987" t="s">
        <v>54</v>
      </c>
      <c r="G680" s="995" t="s">
        <v>11</v>
      </c>
      <c r="H680" s="2222" t="s">
        <v>88</v>
      </c>
      <c r="I680" s="996" t="s">
        <v>27</v>
      </c>
      <c r="J680" s="994">
        <v>45878</v>
      </c>
      <c r="K680" s="997">
        <v>30</v>
      </c>
      <c r="L680" s="997">
        <v>30</v>
      </c>
      <c r="M680" s="999">
        <v>210</v>
      </c>
      <c r="N680" s="1000">
        <v>0</v>
      </c>
      <c r="O680" s="1000">
        <v>0</v>
      </c>
      <c r="P680" s="1001">
        <f>SUM(Table1[[#This Row],[BASE_FARE]:[SURCHARGES]])*Table1[[#This Row],[SEATS_BOOKED]]</f>
        <v>6300</v>
      </c>
      <c r="Q680" s="918" t="s">
        <v>161</v>
      </c>
      <c r="R680" s="409" t="s">
        <v>384</v>
      </c>
      <c r="S680" s="995" t="str">
        <f>LEFT(Table1[[#This Row],[SECTOR]],3)</f>
        <v>SSH</v>
      </c>
      <c r="T680" s="995" t="str">
        <f>RIGHT(Table1[[#This Row],[SECTOR]],3)</f>
        <v>BRI</v>
      </c>
      <c r="U680" s="995" t="str">
        <f t="shared" si="53"/>
        <v>BRI</v>
      </c>
      <c r="V680" s="995">
        <f>WEEKDAY(Table1[[#This Row],[FLIGHT_DATE]],2)</f>
        <v>6</v>
      </c>
      <c r="W680" s="995">
        <f>Table1[[#This Row],[FLIGHT_DATE]]-Table1[[#This Row],[DATE_BOOKED]]</f>
        <v>172</v>
      </c>
    </row>
    <row r="681" spans="1:23" x14ac:dyDescent="0.35">
      <c r="A681" s="994">
        <v>45706</v>
      </c>
      <c r="B681" s="995" t="s">
        <v>443</v>
      </c>
      <c r="C681" s="198" t="s">
        <v>160</v>
      </c>
      <c r="D681" s="198"/>
      <c r="E681" s="995"/>
      <c r="F681" s="987" t="s">
        <v>54</v>
      </c>
      <c r="G681" s="995" t="s">
        <v>11</v>
      </c>
      <c r="H681" s="2222" t="s">
        <v>88</v>
      </c>
      <c r="I681" s="996" t="s">
        <v>27</v>
      </c>
      <c r="J681" s="994">
        <v>45885</v>
      </c>
      <c r="K681" s="997">
        <v>30</v>
      </c>
      <c r="L681" s="997">
        <v>30</v>
      </c>
      <c r="M681" s="999">
        <v>210</v>
      </c>
      <c r="N681" s="1000">
        <v>0</v>
      </c>
      <c r="O681" s="1000">
        <v>0</v>
      </c>
      <c r="P681" s="1001">
        <f>SUM(Table1[[#This Row],[BASE_FARE]:[SURCHARGES]])*Table1[[#This Row],[SEATS_BOOKED]]</f>
        <v>6300</v>
      </c>
      <c r="Q681" s="918" t="s">
        <v>161</v>
      </c>
      <c r="R681" s="409" t="s">
        <v>384</v>
      </c>
      <c r="S681" s="995" t="str">
        <f>LEFT(Table1[[#This Row],[SECTOR]],3)</f>
        <v>SSH</v>
      </c>
      <c r="T681" s="995" t="str">
        <f>RIGHT(Table1[[#This Row],[SECTOR]],3)</f>
        <v>BRI</v>
      </c>
      <c r="U681" s="995" t="str">
        <f t="shared" si="53"/>
        <v>BRI</v>
      </c>
      <c r="V681" s="995">
        <f>WEEKDAY(Table1[[#This Row],[FLIGHT_DATE]],2)</f>
        <v>6</v>
      </c>
      <c r="W681" s="995">
        <f>Table1[[#This Row],[FLIGHT_DATE]]-Table1[[#This Row],[DATE_BOOKED]]</f>
        <v>179</v>
      </c>
    </row>
    <row r="682" spans="1:23" x14ac:dyDescent="0.35">
      <c r="A682" s="994">
        <v>45706</v>
      </c>
      <c r="B682" s="995" t="s">
        <v>443</v>
      </c>
      <c r="C682" s="198" t="s">
        <v>160</v>
      </c>
      <c r="D682" s="198"/>
      <c r="E682" s="995"/>
      <c r="F682" s="987" t="s">
        <v>54</v>
      </c>
      <c r="G682" s="995" t="s">
        <v>11</v>
      </c>
      <c r="H682" s="2222" t="s">
        <v>88</v>
      </c>
      <c r="I682" s="996" t="s">
        <v>27</v>
      </c>
      <c r="J682" s="994">
        <v>45892</v>
      </c>
      <c r="K682" s="997">
        <v>30</v>
      </c>
      <c r="L682" s="997">
        <v>30</v>
      </c>
      <c r="M682" s="999">
        <v>210</v>
      </c>
      <c r="N682" s="1000">
        <v>0</v>
      </c>
      <c r="O682" s="1000">
        <v>0</v>
      </c>
      <c r="P682" s="1001">
        <f>SUM(Table1[[#This Row],[BASE_FARE]:[SURCHARGES]])*Table1[[#This Row],[SEATS_BOOKED]]</f>
        <v>6300</v>
      </c>
      <c r="Q682" s="918" t="s">
        <v>161</v>
      </c>
      <c r="R682" s="409" t="s">
        <v>384</v>
      </c>
      <c r="S682" s="995" t="str">
        <f>LEFT(Table1[[#This Row],[SECTOR]],3)</f>
        <v>SSH</v>
      </c>
      <c r="T682" s="995" t="str">
        <f>RIGHT(Table1[[#This Row],[SECTOR]],3)</f>
        <v>BRI</v>
      </c>
      <c r="U682" s="995" t="str">
        <f t="shared" si="53"/>
        <v>BRI</v>
      </c>
      <c r="V682" s="995">
        <f>WEEKDAY(Table1[[#This Row],[FLIGHT_DATE]],2)</f>
        <v>6</v>
      </c>
      <c r="W682" s="995">
        <f>Table1[[#This Row],[FLIGHT_DATE]]-Table1[[#This Row],[DATE_BOOKED]]</f>
        <v>186</v>
      </c>
    </row>
    <row r="683" spans="1:23" x14ac:dyDescent="0.35">
      <c r="A683" s="994">
        <v>45706</v>
      </c>
      <c r="B683" s="995" t="s">
        <v>443</v>
      </c>
      <c r="C683" s="198" t="s">
        <v>160</v>
      </c>
      <c r="D683" s="198"/>
      <c r="E683" s="995"/>
      <c r="F683" s="987" t="s">
        <v>54</v>
      </c>
      <c r="G683" s="995" t="s">
        <v>11</v>
      </c>
      <c r="H683" s="2222" t="s">
        <v>88</v>
      </c>
      <c r="I683" s="996" t="s">
        <v>27</v>
      </c>
      <c r="J683" s="994">
        <v>45899</v>
      </c>
      <c r="K683" s="997">
        <v>30</v>
      </c>
      <c r="L683" s="997">
        <v>30</v>
      </c>
      <c r="M683" s="999">
        <v>210</v>
      </c>
      <c r="N683" s="1000">
        <v>0</v>
      </c>
      <c r="O683" s="1000">
        <v>0</v>
      </c>
      <c r="P683" s="1001">
        <f>SUM(Table1[[#This Row],[BASE_FARE]:[SURCHARGES]])*Table1[[#This Row],[SEATS_BOOKED]]</f>
        <v>6300</v>
      </c>
      <c r="Q683" s="918" t="s">
        <v>161</v>
      </c>
      <c r="R683" s="409" t="s">
        <v>384</v>
      </c>
      <c r="S683" s="995" t="str">
        <f>LEFT(Table1[[#This Row],[SECTOR]],3)</f>
        <v>SSH</v>
      </c>
      <c r="T683" s="995" t="str">
        <f>RIGHT(Table1[[#This Row],[SECTOR]],3)</f>
        <v>BRI</v>
      </c>
      <c r="U683" s="995" t="str">
        <f t="shared" si="53"/>
        <v>BRI</v>
      </c>
      <c r="V683" s="995">
        <f>WEEKDAY(Table1[[#This Row],[FLIGHT_DATE]],2)</f>
        <v>6</v>
      </c>
      <c r="W683" s="995">
        <f>Table1[[#This Row],[FLIGHT_DATE]]-Table1[[#This Row],[DATE_BOOKED]]</f>
        <v>193</v>
      </c>
    </row>
    <row r="684" spans="1:23" x14ac:dyDescent="0.35">
      <c r="A684" s="994">
        <v>45706</v>
      </c>
      <c r="B684" s="995" t="s">
        <v>443</v>
      </c>
      <c r="C684" s="198" t="s">
        <v>160</v>
      </c>
      <c r="D684" s="198"/>
      <c r="E684" s="995"/>
      <c r="F684" s="987" t="s">
        <v>54</v>
      </c>
      <c r="G684" s="995" t="s">
        <v>11</v>
      </c>
      <c r="H684" s="2222" t="s">
        <v>88</v>
      </c>
      <c r="I684" s="996" t="s">
        <v>27</v>
      </c>
      <c r="J684" s="994">
        <v>45906</v>
      </c>
      <c r="K684" s="997">
        <v>30</v>
      </c>
      <c r="L684" s="997">
        <v>30</v>
      </c>
      <c r="M684" s="999">
        <v>210</v>
      </c>
      <c r="N684" s="1000">
        <v>0</v>
      </c>
      <c r="O684" s="1000">
        <v>0</v>
      </c>
      <c r="P684" s="1001">
        <f>SUM(Table1[[#This Row],[BASE_FARE]:[SURCHARGES]])*Table1[[#This Row],[SEATS_BOOKED]]</f>
        <v>6300</v>
      </c>
      <c r="Q684" s="918" t="s">
        <v>161</v>
      </c>
      <c r="R684" s="409" t="s">
        <v>384</v>
      </c>
      <c r="S684" s="995" t="str">
        <f>LEFT(Table1[[#This Row],[SECTOR]],3)</f>
        <v>SSH</v>
      </c>
      <c r="T684" s="995" t="str">
        <f>RIGHT(Table1[[#This Row],[SECTOR]],3)</f>
        <v>BRI</v>
      </c>
      <c r="U684" s="995" t="str">
        <f t="shared" si="53"/>
        <v>BRI</v>
      </c>
      <c r="V684" s="995">
        <f>WEEKDAY(Table1[[#This Row],[FLIGHT_DATE]],2)</f>
        <v>6</v>
      </c>
      <c r="W684" s="995">
        <f>Table1[[#This Row],[FLIGHT_DATE]]-Table1[[#This Row],[DATE_BOOKED]]</f>
        <v>200</v>
      </c>
    </row>
    <row r="685" spans="1:23" x14ac:dyDescent="0.35">
      <c r="A685" s="994">
        <v>45706</v>
      </c>
      <c r="B685" s="995" t="s">
        <v>443</v>
      </c>
      <c r="C685" s="198" t="s">
        <v>160</v>
      </c>
      <c r="D685" s="198"/>
      <c r="E685" s="995"/>
      <c r="F685" s="987" t="s">
        <v>54</v>
      </c>
      <c r="G685" s="995" t="s">
        <v>11</v>
      </c>
      <c r="H685" s="2222" t="s">
        <v>88</v>
      </c>
      <c r="I685" s="996" t="s">
        <v>27</v>
      </c>
      <c r="J685" s="1002">
        <v>45913</v>
      </c>
      <c r="K685" s="997">
        <v>30</v>
      </c>
      <c r="L685" s="997">
        <v>30</v>
      </c>
      <c r="M685" s="999">
        <v>210</v>
      </c>
      <c r="N685" s="1000">
        <v>0</v>
      </c>
      <c r="O685" s="1000">
        <v>0</v>
      </c>
      <c r="P685" s="1005">
        <f>SUM(Table1[[#This Row],[BASE_FARE]:[SURCHARGES]])*Table1[[#This Row],[SEATS_BOOKED]]</f>
        <v>6300</v>
      </c>
      <c r="Q685" s="918" t="s">
        <v>161</v>
      </c>
      <c r="R685" s="409" t="s">
        <v>384</v>
      </c>
      <c r="S685" s="1003" t="str">
        <f>LEFT(Table1[[#This Row],[SECTOR]],3)</f>
        <v>SSH</v>
      </c>
      <c r="T685" s="1003" t="str">
        <f>RIGHT(Table1[[#This Row],[SECTOR]],3)</f>
        <v>BRI</v>
      </c>
      <c r="U685" s="1003" t="str">
        <f>IF(AND(S685&lt;&gt;"SSH", S685&lt;&gt;"RMF", S685&lt;&gt;"CAI", S685&lt;&gt;"HRG", S685&lt;&gt;"LXR", S685&lt;&gt;"DXB", OR(T685="SSH", T685="RMF", T685="CAI", T685="HRG", T685="LXR", T685="DXB")), S685,
    IF(AND(T685&lt;&gt;"SSH", T685&lt;&gt;"RMF", T685&lt;&gt;"CAI", T685&lt;&gt;"HRG", T685&lt;&gt;"LXR", T685&lt;&gt;"DXB", OR(S685="SSH", S685="RMF", S685="CAI", S685="HRG", S685="LXR", S685="DXB")), T685,
    "VIE"))</f>
        <v>BRI</v>
      </c>
      <c r="V685" s="1003">
        <f>WEEKDAY(Table1[[#This Row],[FLIGHT_DATE]],2)</f>
        <v>6</v>
      </c>
      <c r="W685" s="1003">
        <f>Table1[[#This Row],[FLIGHT_DATE]]-Table1[[#This Row],[DATE_BOOKED]]</f>
        <v>207</v>
      </c>
    </row>
    <row r="686" spans="1:23" x14ac:dyDescent="0.35">
      <c r="A686" s="994">
        <v>45706</v>
      </c>
      <c r="B686" s="995" t="s">
        <v>443</v>
      </c>
      <c r="C686" s="198" t="s">
        <v>160</v>
      </c>
      <c r="D686" s="198"/>
      <c r="E686" s="995"/>
      <c r="F686" s="995" t="s">
        <v>54</v>
      </c>
      <c r="G686" s="987" t="s">
        <v>10</v>
      </c>
      <c r="H686" s="3464" t="s">
        <v>1291</v>
      </c>
      <c r="I686" s="996" t="s">
        <v>28</v>
      </c>
      <c r="J686" s="994">
        <v>45865</v>
      </c>
      <c r="K686" s="997">
        <v>30</v>
      </c>
      <c r="L686" s="997">
        <v>30</v>
      </c>
      <c r="M686" s="999">
        <v>210</v>
      </c>
      <c r="N686" s="1000">
        <v>0</v>
      </c>
      <c r="O686" s="1000">
        <v>0</v>
      </c>
      <c r="P686" s="1001">
        <f>SUM(Table1[[#This Row],[BASE_FARE]:[SURCHARGES]])*Table1[[#This Row],[SEATS_BOOKED]]</f>
        <v>6300</v>
      </c>
      <c r="Q686" s="918" t="s">
        <v>161</v>
      </c>
      <c r="R686" s="409" t="s">
        <v>384</v>
      </c>
      <c r="S686" s="995" t="str">
        <f>LEFT(Table1[[#This Row],[SECTOR]],3)</f>
        <v>NAP</v>
      </c>
      <c r="T686" s="995" t="str">
        <f>RIGHT(Table1[[#This Row],[SECTOR]],3)</f>
        <v>SSH</v>
      </c>
      <c r="U686" s="995" t="str">
        <f t="shared" ref="U686:U698" si="54">IF(AND(S686&lt;&gt;"SSH", S686&lt;&gt;"RMF", S686&lt;&gt;"CAI", S686&lt;&gt;"HRG", S686&lt;&gt;"LXR", S686&lt;&gt;"DXB", OR(T686="SSH", T686="RMF", T686="CAI", T686="HRG", T686="LXR", T686="DXB")), S686,
    IF(AND(T686&lt;&gt;"SSH", T686&lt;&gt;"RMF", T686&lt;&gt;"CAI", T686&lt;&gt;"HRG", T686&lt;&gt;"LXR", T686&lt;&gt;"DXB", OR(S686="SSH", S686="RMF", S686="CAI", S686="HRG", S686="LXR", S686="DXB")), T686,
    "VIE"))</f>
        <v>NAP</v>
      </c>
      <c r="V686" s="995">
        <f>WEEKDAY(Table1[[#This Row],[FLIGHT_DATE]],2)</f>
        <v>7</v>
      </c>
      <c r="W686" s="995">
        <f>Table1[[#This Row],[FLIGHT_DATE]]-Table1[[#This Row],[DATE_BOOKED]]</f>
        <v>159</v>
      </c>
    </row>
    <row r="687" spans="1:23" x14ac:dyDescent="0.35">
      <c r="A687" s="994">
        <v>45706</v>
      </c>
      <c r="B687" s="995" t="s">
        <v>443</v>
      </c>
      <c r="C687" s="198" t="s">
        <v>160</v>
      </c>
      <c r="D687" s="198"/>
      <c r="E687" s="995"/>
      <c r="F687" s="995" t="s">
        <v>54</v>
      </c>
      <c r="G687" s="987" t="s">
        <v>10</v>
      </c>
      <c r="H687" s="3464" t="s">
        <v>1291</v>
      </c>
      <c r="I687" s="996" t="s">
        <v>28</v>
      </c>
      <c r="J687" s="994">
        <v>45872</v>
      </c>
      <c r="K687" s="997">
        <v>30</v>
      </c>
      <c r="L687" s="997">
        <v>30</v>
      </c>
      <c r="M687" s="999">
        <v>210</v>
      </c>
      <c r="N687" s="1000">
        <v>0</v>
      </c>
      <c r="O687" s="1000">
        <v>0</v>
      </c>
      <c r="P687" s="1001">
        <f>SUM(Table1[[#This Row],[BASE_FARE]:[SURCHARGES]])*Table1[[#This Row],[SEATS_BOOKED]]</f>
        <v>6300</v>
      </c>
      <c r="Q687" s="918" t="s">
        <v>161</v>
      </c>
      <c r="R687" s="409" t="s">
        <v>384</v>
      </c>
      <c r="S687" s="995" t="str">
        <f>LEFT(Table1[[#This Row],[SECTOR]],3)</f>
        <v>NAP</v>
      </c>
      <c r="T687" s="995" t="str">
        <f>RIGHT(Table1[[#This Row],[SECTOR]],3)</f>
        <v>SSH</v>
      </c>
      <c r="U687" s="995" t="str">
        <f t="shared" si="54"/>
        <v>NAP</v>
      </c>
      <c r="V687" s="995">
        <f>WEEKDAY(Table1[[#This Row],[FLIGHT_DATE]],2)</f>
        <v>7</v>
      </c>
      <c r="W687" s="995">
        <f>Table1[[#This Row],[FLIGHT_DATE]]-Table1[[#This Row],[DATE_BOOKED]]</f>
        <v>166</v>
      </c>
    </row>
    <row r="688" spans="1:23" x14ac:dyDescent="0.35">
      <c r="A688" s="994">
        <v>45706</v>
      </c>
      <c r="B688" s="995" t="s">
        <v>443</v>
      </c>
      <c r="C688" s="198" t="s">
        <v>160</v>
      </c>
      <c r="D688" s="198"/>
      <c r="E688" s="995"/>
      <c r="F688" s="995" t="s">
        <v>54</v>
      </c>
      <c r="G688" s="987" t="s">
        <v>10</v>
      </c>
      <c r="H688" s="3464" t="s">
        <v>1291</v>
      </c>
      <c r="I688" s="996" t="s">
        <v>28</v>
      </c>
      <c r="J688" s="994">
        <v>45879</v>
      </c>
      <c r="K688" s="997">
        <v>30</v>
      </c>
      <c r="L688" s="997">
        <v>30</v>
      </c>
      <c r="M688" s="999">
        <v>210</v>
      </c>
      <c r="N688" s="1000">
        <v>0</v>
      </c>
      <c r="O688" s="1000">
        <v>0</v>
      </c>
      <c r="P688" s="1001">
        <f>SUM(Table1[[#This Row],[BASE_FARE]:[SURCHARGES]])*Table1[[#This Row],[SEATS_BOOKED]]</f>
        <v>6300</v>
      </c>
      <c r="Q688" s="918" t="s">
        <v>161</v>
      </c>
      <c r="R688" s="409" t="s">
        <v>384</v>
      </c>
      <c r="S688" s="995" t="str">
        <f>LEFT(Table1[[#This Row],[SECTOR]],3)</f>
        <v>NAP</v>
      </c>
      <c r="T688" s="995" t="str">
        <f>RIGHT(Table1[[#This Row],[SECTOR]],3)</f>
        <v>SSH</v>
      </c>
      <c r="U688" s="995" t="str">
        <f t="shared" si="54"/>
        <v>NAP</v>
      </c>
      <c r="V688" s="995">
        <f>WEEKDAY(Table1[[#This Row],[FLIGHT_DATE]],2)</f>
        <v>7</v>
      </c>
      <c r="W688" s="995">
        <f>Table1[[#This Row],[FLIGHT_DATE]]-Table1[[#This Row],[DATE_BOOKED]]</f>
        <v>173</v>
      </c>
    </row>
    <row r="689" spans="1:23" x14ac:dyDescent="0.35">
      <c r="A689" s="994">
        <v>45706</v>
      </c>
      <c r="B689" s="995" t="s">
        <v>443</v>
      </c>
      <c r="C689" s="198" t="s">
        <v>160</v>
      </c>
      <c r="D689" s="198"/>
      <c r="E689" s="995"/>
      <c r="F689" s="995" t="s">
        <v>54</v>
      </c>
      <c r="G689" s="987" t="s">
        <v>10</v>
      </c>
      <c r="H689" s="3464" t="s">
        <v>1291</v>
      </c>
      <c r="I689" s="996" t="s">
        <v>28</v>
      </c>
      <c r="J689" s="994">
        <v>45886</v>
      </c>
      <c r="K689" s="997">
        <v>30</v>
      </c>
      <c r="L689" s="997">
        <v>30</v>
      </c>
      <c r="M689" s="999">
        <v>210</v>
      </c>
      <c r="N689" s="1000">
        <v>0</v>
      </c>
      <c r="O689" s="1000">
        <v>0</v>
      </c>
      <c r="P689" s="1001">
        <f>SUM(Table1[[#This Row],[BASE_FARE]:[SURCHARGES]])*Table1[[#This Row],[SEATS_BOOKED]]</f>
        <v>6300</v>
      </c>
      <c r="Q689" s="918" t="s">
        <v>161</v>
      </c>
      <c r="R689" s="409" t="s">
        <v>384</v>
      </c>
      <c r="S689" s="995" t="str">
        <f>LEFT(Table1[[#This Row],[SECTOR]],3)</f>
        <v>NAP</v>
      </c>
      <c r="T689" s="995" t="str">
        <f>RIGHT(Table1[[#This Row],[SECTOR]],3)</f>
        <v>SSH</v>
      </c>
      <c r="U689" s="995" t="str">
        <f t="shared" si="54"/>
        <v>NAP</v>
      </c>
      <c r="V689" s="995">
        <f>WEEKDAY(Table1[[#This Row],[FLIGHT_DATE]],2)</f>
        <v>7</v>
      </c>
      <c r="W689" s="995">
        <f>Table1[[#This Row],[FLIGHT_DATE]]-Table1[[#This Row],[DATE_BOOKED]]</f>
        <v>180</v>
      </c>
    </row>
    <row r="690" spans="1:23" x14ac:dyDescent="0.35">
      <c r="A690" s="994">
        <v>45706</v>
      </c>
      <c r="B690" s="995" t="s">
        <v>443</v>
      </c>
      <c r="C690" s="198" t="s">
        <v>160</v>
      </c>
      <c r="D690" s="198"/>
      <c r="E690" s="995"/>
      <c r="F690" s="995" t="s">
        <v>54</v>
      </c>
      <c r="G690" s="987" t="s">
        <v>10</v>
      </c>
      <c r="H690" s="3464" t="s">
        <v>1291</v>
      </c>
      <c r="I690" s="996" t="s">
        <v>28</v>
      </c>
      <c r="J690" s="994">
        <v>45893</v>
      </c>
      <c r="K690" s="997">
        <v>30</v>
      </c>
      <c r="L690" s="997">
        <v>30</v>
      </c>
      <c r="M690" s="999">
        <v>210</v>
      </c>
      <c r="N690" s="1000">
        <v>0</v>
      </c>
      <c r="O690" s="1000">
        <v>0</v>
      </c>
      <c r="P690" s="1001">
        <f>SUM(Table1[[#This Row],[BASE_FARE]:[SURCHARGES]])*Table1[[#This Row],[SEATS_BOOKED]]</f>
        <v>6300</v>
      </c>
      <c r="Q690" s="918" t="s">
        <v>161</v>
      </c>
      <c r="R690" s="409" t="s">
        <v>384</v>
      </c>
      <c r="S690" s="995" t="str">
        <f>LEFT(Table1[[#This Row],[SECTOR]],3)</f>
        <v>NAP</v>
      </c>
      <c r="T690" s="995" t="str">
        <f>RIGHT(Table1[[#This Row],[SECTOR]],3)</f>
        <v>SSH</v>
      </c>
      <c r="U690" s="995" t="str">
        <f t="shared" si="54"/>
        <v>NAP</v>
      </c>
      <c r="V690" s="995">
        <f>WEEKDAY(Table1[[#This Row],[FLIGHT_DATE]],2)</f>
        <v>7</v>
      </c>
      <c r="W690" s="995">
        <f>Table1[[#This Row],[FLIGHT_DATE]]-Table1[[#This Row],[DATE_BOOKED]]</f>
        <v>187</v>
      </c>
    </row>
    <row r="691" spans="1:23" x14ac:dyDescent="0.35">
      <c r="A691" s="994">
        <v>45706</v>
      </c>
      <c r="B691" s="995" t="s">
        <v>443</v>
      </c>
      <c r="C691" s="198" t="s">
        <v>160</v>
      </c>
      <c r="D691" s="198"/>
      <c r="E691" s="995"/>
      <c r="F691" s="995" t="s">
        <v>54</v>
      </c>
      <c r="G691" s="987" t="s">
        <v>10</v>
      </c>
      <c r="H691" s="3464" t="s">
        <v>1291</v>
      </c>
      <c r="I691" s="996" t="s">
        <v>28</v>
      </c>
      <c r="J691" s="994">
        <v>45900</v>
      </c>
      <c r="K691" s="997">
        <v>30</v>
      </c>
      <c r="L691" s="997">
        <v>30</v>
      </c>
      <c r="M691" s="999">
        <v>210</v>
      </c>
      <c r="N691" s="1000">
        <v>0</v>
      </c>
      <c r="O691" s="1000">
        <v>0</v>
      </c>
      <c r="P691" s="1001">
        <f>SUM(Table1[[#This Row],[BASE_FARE]:[SURCHARGES]])*Table1[[#This Row],[SEATS_BOOKED]]</f>
        <v>6300</v>
      </c>
      <c r="Q691" s="918" t="s">
        <v>161</v>
      </c>
      <c r="R691" s="409" t="s">
        <v>384</v>
      </c>
      <c r="S691" s="995" t="str">
        <f>LEFT(Table1[[#This Row],[SECTOR]],3)</f>
        <v>NAP</v>
      </c>
      <c r="T691" s="995" t="str">
        <f>RIGHT(Table1[[#This Row],[SECTOR]],3)</f>
        <v>SSH</v>
      </c>
      <c r="U691" s="995" t="str">
        <f t="shared" si="54"/>
        <v>NAP</v>
      </c>
      <c r="V691" s="995">
        <f>WEEKDAY(Table1[[#This Row],[FLIGHT_DATE]],2)</f>
        <v>7</v>
      </c>
      <c r="W691" s="995">
        <f>Table1[[#This Row],[FLIGHT_DATE]]-Table1[[#This Row],[DATE_BOOKED]]</f>
        <v>194</v>
      </c>
    </row>
    <row r="692" spans="1:23" x14ac:dyDescent="0.35">
      <c r="A692" s="994">
        <v>45706</v>
      </c>
      <c r="B692" s="995" t="s">
        <v>443</v>
      </c>
      <c r="C692" s="198" t="s">
        <v>160</v>
      </c>
      <c r="D692" s="198"/>
      <c r="E692" s="995"/>
      <c r="F692" s="995" t="s">
        <v>54</v>
      </c>
      <c r="G692" s="987" t="s">
        <v>10</v>
      </c>
      <c r="H692" s="3464" t="s">
        <v>1291</v>
      </c>
      <c r="I692" s="996" t="s">
        <v>28</v>
      </c>
      <c r="J692" s="1002">
        <v>45907</v>
      </c>
      <c r="K692" s="997">
        <v>30</v>
      </c>
      <c r="L692" s="997">
        <v>30</v>
      </c>
      <c r="M692" s="999">
        <v>210</v>
      </c>
      <c r="N692" s="1000">
        <v>0</v>
      </c>
      <c r="O692" s="1000">
        <v>0</v>
      </c>
      <c r="P692" s="1005">
        <f>SUM(Table1[[#This Row],[BASE_FARE]:[SURCHARGES]])*Table1[[#This Row],[SEATS_BOOKED]]</f>
        <v>6300</v>
      </c>
      <c r="Q692" s="918" t="s">
        <v>161</v>
      </c>
      <c r="R692" s="409" t="s">
        <v>384</v>
      </c>
      <c r="S692" s="1003" t="str">
        <f>LEFT(Table1[[#This Row],[SECTOR]],3)</f>
        <v>NAP</v>
      </c>
      <c r="T692" s="1003" t="str">
        <f>RIGHT(Table1[[#This Row],[SECTOR]],3)</f>
        <v>SSH</v>
      </c>
      <c r="U692" s="1003" t="str">
        <f>IF(AND(S692&lt;&gt;"SSH", S692&lt;&gt;"RMF", S692&lt;&gt;"CAI", S692&lt;&gt;"HRG", S692&lt;&gt;"LXR", S692&lt;&gt;"DXB", OR(T692="SSH", T692="RMF", T692="CAI", T692="HRG", T692="LXR", T692="DXB")), S692,
    IF(AND(T692&lt;&gt;"SSH", T692&lt;&gt;"RMF", T692&lt;&gt;"CAI", T692&lt;&gt;"HRG", T692&lt;&gt;"LXR", T692&lt;&gt;"DXB", OR(S692="SSH", S692="RMF", S692="CAI", S692="HRG", S692="LXR", S692="DXB")), T692,
    "VIE"))</f>
        <v>NAP</v>
      </c>
      <c r="V692" s="1003">
        <f>WEEKDAY(Table1[[#This Row],[FLIGHT_DATE]],2)</f>
        <v>7</v>
      </c>
      <c r="W692" s="1003">
        <f>Table1[[#This Row],[FLIGHT_DATE]]-Table1[[#This Row],[DATE_BOOKED]]</f>
        <v>201</v>
      </c>
    </row>
    <row r="693" spans="1:23" x14ac:dyDescent="0.35">
      <c r="A693" s="994">
        <v>45706</v>
      </c>
      <c r="B693" s="995" t="s">
        <v>443</v>
      </c>
      <c r="C693" s="198" t="s">
        <v>160</v>
      </c>
      <c r="D693" s="198"/>
      <c r="E693" s="995"/>
      <c r="F693" s="995" t="s">
        <v>54</v>
      </c>
      <c r="G693" s="995" t="s">
        <v>11</v>
      </c>
      <c r="H693" s="3464" t="s">
        <v>1290</v>
      </c>
      <c r="I693" s="996" t="s">
        <v>29</v>
      </c>
      <c r="J693" s="994">
        <v>45872</v>
      </c>
      <c r="K693" s="997">
        <v>30</v>
      </c>
      <c r="L693" s="997">
        <v>30</v>
      </c>
      <c r="M693" s="999">
        <v>210</v>
      </c>
      <c r="N693" s="1000">
        <v>0</v>
      </c>
      <c r="O693" s="1000">
        <v>0</v>
      </c>
      <c r="P693" s="1001">
        <f>SUM(Table1[[#This Row],[BASE_FARE]:[SURCHARGES]])*Table1[[#This Row],[SEATS_BOOKED]]</f>
        <v>6300</v>
      </c>
      <c r="Q693" s="918" t="s">
        <v>161</v>
      </c>
      <c r="R693" s="409" t="s">
        <v>384</v>
      </c>
      <c r="S693" s="995" t="str">
        <f>LEFT(Table1[[#This Row],[SECTOR]],3)</f>
        <v>SSH</v>
      </c>
      <c r="T693" s="995" t="str">
        <f>RIGHT(Table1[[#This Row],[SECTOR]],3)</f>
        <v>NAP</v>
      </c>
      <c r="U693" s="995" t="str">
        <f t="shared" si="54"/>
        <v>NAP</v>
      </c>
      <c r="V693" s="995">
        <f>WEEKDAY(Table1[[#This Row],[FLIGHT_DATE]],2)</f>
        <v>7</v>
      </c>
      <c r="W693" s="995">
        <f>Table1[[#This Row],[FLIGHT_DATE]]-Table1[[#This Row],[DATE_BOOKED]]</f>
        <v>166</v>
      </c>
    </row>
    <row r="694" spans="1:23" x14ac:dyDescent="0.35">
      <c r="A694" s="994">
        <v>45706</v>
      </c>
      <c r="B694" s="995" t="s">
        <v>443</v>
      </c>
      <c r="C694" s="198" t="s">
        <v>160</v>
      </c>
      <c r="D694" s="198"/>
      <c r="E694" s="995"/>
      <c r="F694" s="995" t="s">
        <v>54</v>
      </c>
      <c r="G694" s="995" t="s">
        <v>11</v>
      </c>
      <c r="H694" s="3464" t="s">
        <v>1290</v>
      </c>
      <c r="I694" s="996" t="s">
        <v>29</v>
      </c>
      <c r="J694" s="994">
        <v>45879</v>
      </c>
      <c r="K694" s="997">
        <v>30</v>
      </c>
      <c r="L694" s="997">
        <v>30</v>
      </c>
      <c r="M694" s="999">
        <v>210</v>
      </c>
      <c r="N694" s="1000">
        <v>0</v>
      </c>
      <c r="O694" s="1000">
        <v>0</v>
      </c>
      <c r="P694" s="1001">
        <f>SUM(Table1[[#This Row],[BASE_FARE]:[SURCHARGES]])*Table1[[#This Row],[SEATS_BOOKED]]</f>
        <v>6300</v>
      </c>
      <c r="Q694" s="918" t="s">
        <v>161</v>
      </c>
      <c r="R694" s="409" t="s">
        <v>384</v>
      </c>
      <c r="S694" s="995" t="str">
        <f>LEFT(Table1[[#This Row],[SECTOR]],3)</f>
        <v>SSH</v>
      </c>
      <c r="T694" s="995" t="str">
        <f>RIGHT(Table1[[#This Row],[SECTOR]],3)</f>
        <v>NAP</v>
      </c>
      <c r="U694" s="995" t="str">
        <f t="shared" si="54"/>
        <v>NAP</v>
      </c>
      <c r="V694" s="995">
        <f>WEEKDAY(Table1[[#This Row],[FLIGHT_DATE]],2)</f>
        <v>7</v>
      </c>
      <c r="W694" s="995">
        <f>Table1[[#This Row],[FLIGHT_DATE]]-Table1[[#This Row],[DATE_BOOKED]]</f>
        <v>173</v>
      </c>
    </row>
    <row r="695" spans="1:23" x14ac:dyDescent="0.35">
      <c r="A695" s="994">
        <v>45706</v>
      </c>
      <c r="B695" s="995" t="s">
        <v>443</v>
      </c>
      <c r="C695" s="198" t="s">
        <v>160</v>
      </c>
      <c r="D695" s="198"/>
      <c r="E695" s="995"/>
      <c r="F695" s="995" t="s">
        <v>54</v>
      </c>
      <c r="G695" s="995" t="s">
        <v>11</v>
      </c>
      <c r="H695" s="3464" t="s">
        <v>1290</v>
      </c>
      <c r="I695" s="996" t="s">
        <v>29</v>
      </c>
      <c r="J695" s="994">
        <v>45886</v>
      </c>
      <c r="K695" s="997">
        <v>30</v>
      </c>
      <c r="L695" s="997">
        <v>30</v>
      </c>
      <c r="M695" s="999">
        <v>210</v>
      </c>
      <c r="N695" s="1000">
        <v>0</v>
      </c>
      <c r="O695" s="1000">
        <v>0</v>
      </c>
      <c r="P695" s="1001">
        <f>SUM(Table1[[#This Row],[BASE_FARE]:[SURCHARGES]])*Table1[[#This Row],[SEATS_BOOKED]]</f>
        <v>6300</v>
      </c>
      <c r="Q695" s="918" t="s">
        <v>161</v>
      </c>
      <c r="R695" s="409" t="s">
        <v>384</v>
      </c>
      <c r="S695" s="995" t="str">
        <f>LEFT(Table1[[#This Row],[SECTOR]],3)</f>
        <v>SSH</v>
      </c>
      <c r="T695" s="995" t="str">
        <f>RIGHT(Table1[[#This Row],[SECTOR]],3)</f>
        <v>NAP</v>
      </c>
      <c r="U695" s="995" t="str">
        <f t="shared" si="54"/>
        <v>NAP</v>
      </c>
      <c r="V695" s="995">
        <f>WEEKDAY(Table1[[#This Row],[FLIGHT_DATE]],2)</f>
        <v>7</v>
      </c>
      <c r="W695" s="995">
        <f>Table1[[#This Row],[FLIGHT_DATE]]-Table1[[#This Row],[DATE_BOOKED]]</f>
        <v>180</v>
      </c>
    </row>
    <row r="696" spans="1:23" x14ac:dyDescent="0.35">
      <c r="A696" s="994">
        <v>45706</v>
      </c>
      <c r="B696" s="995" t="s">
        <v>443</v>
      </c>
      <c r="C696" s="198" t="s">
        <v>160</v>
      </c>
      <c r="D696" s="198"/>
      <c r="E696" s="995"/>
      <c r="F696" s="995" t="s">
        <v>54</v>
      </c>
      <c r="G696" s="995" t="s">
        <v>11</v>
      </c>
      <c r="H696" s="3464" t="s">
        <v>1290</v>
      </c>
      <c r="I696" s="996" t="s">
        <v>29</v>
      </c>
      <c r="J696" s="994">
        <v>45893</v>
      </c>
      <c r="K696" s="997">
        <v>30</v>
      </c>
      <c r="L696" s="997">
        <v>30</v>
      </c>
      <c r="M696" s="999">
        <v>210</v>
      </c>
      <c r="N696" s="1000">
        <v>0</v>
      </c>
      <c r="O696" s="1000">
        <v>0</v>
      </c>
      <c r="P696" s="1001">
        <f>SUM(Table1[[#This Row],[BASE_FARE]:[SURCHARGES]])*Table1[[#This Row],[SEATS_BOOKED]]</f>
        <v>6300</v>
      </c>
      <c r="Q696" s="918" t="s">
        <v>161</v>
      </c>
      <c r="R696" s="409" t="s">
        <v>384</v>
      </c>
      <c r="S696" s="995" t="str">
        <f>LEFT(Table1[[#This Row],[SECTOR]],3)</f>
        <v>SSH</v>
      </c>
      <c r="T696" s="995" t="str">
        <f>RIGHT(Table1[[#This Row],[SECTOR]],3)</f>
        <v>NAP</v>
      </c>
      <c r="U696" s="995" t="str">
        <f t="shared" si="54"/>
        <v>NAP</v>
      </c>
      <c r="V696" s="995">
        <f>WEEKDAY(Table1[[#This Row],[FLIGHT_DATE]],2)</f>
        <v>7</v>
      </c>
      <c r="W696" s="995">
        <f>Table1[[#This Row],[FLIGHT_DATE]]-Table1[[#This Row],[DATE_BOOKED]]</f>
        <v>187</v>
      </c>
    </row>
    <row r="697" spans="1:23" x14ac:dyDescent="0.35">
      <c r="A697" s="994">
        <v>45706</v>
      </c>
      <c r="B697" s="995" t="s">
        <v>443</v>
      </c>
      <c r="C697" s="198" t="s">
        <v>160</v>
      </c>
      <c r="D697" s="198"/>
      <c r="E697" s="995"/>
      <c r="F697" s="995" t="s">
        <v>54</v>
      </c>
      <c r="G697" s="995" t="s">
        <v>11</v>
      </c>
      <c r="H697" s="3464" t="s">
        <v>1290</v>
      </c>
      <c r="I697" s="996" t="s">
        <v>29</v>
      </c>
      <c r="J697" s="994">
        <v>45900</v>
      </c>
      <c r="K697" s="997">
        <v>30</v>
      </c>
      <c r="L697" s="997">
        <v>30</v>
      </c>
      <c r="M697" s="999">
        <v>210</v>
      </c>
      <c r="N697" s="1000">
        <v>0</v>
      </c>
      <c r="O697" s="1000">
        <v>0</v>
      </c>
      <c r="P697" s="1001">
        <f>SUM(Table1[[#This Row],[BASE_FARE]:[SURCHARGES]])*Table1[[#This Row],[SEATS_BOOKED]]</f>
        <v>6300</v>
      </c>
      <c r="Q697" s="918" t="s">
        <v>161</v>
      </c>
      <c r="R697" s="409" t="s">
        <v>384</v>
      </c>
      <c r="S697" s="995" t="str">
        <f>LEFT(Table1[[#This Row],[SECTOR]],3)</f>
        <v>SSH</v>
      </c>
      <c r="T697" s="995" t="str">
        <f>RIGHT(Table1[[#This Row],[SECTOR]],3)</f>
        <v>NAP</v>
      </c>
      <c r="U697" s="995" t="str">
        <f t="shared" si="54"/>
        <v>NAP</v>
      </c>
      <c r="V697" s="995">
        <f>WEEKDAY(Table1[[#This Row],[FLIGHT_DATE]],2)</f>
        <v>7</v>
      </c>
      <c r="W697" s="995">
        <f>Table1[[#This Row],[FLIGHT_DATE]]-Table1[[#This Row],[DATE_BOOKED]]</f>
        <v>194</v>
      </c>
    </row>
    <row r="698" spans="1:23" x14ac:dyDescent="0.35">
      <c r="A698" s="994">
        <v>45706</v>
      </c>
      <c r="B698" s="995" t="s">
        <v>443</v>
      </c>
      <c r="C698" s="198" t="s">
        <v>160</v>
      </c>
      <c r="D698" s="198"/>
      <c r="E698" s="995"/>
      <c r="F698" s="995" t="s">
        <v>54</v>
      </c>
      <c r="G698" s="995" t="s">
        <v>11</v>
      </c>
      <c r="H698" s="3464" t="s">
        <v>1290</v>
      </c>
      <c r="I698" s="996" t="s">
        <v>29</v>
      </c>
      <c r="J698" s="994">
        <v>45907</v>
      </c>
      <c r="K698" s="997">
        <v>30</v>
      </c>
      <c r="L698" s="997">
        <v>30</v>
      </c>
      <c r="M698" s="999">
        <v>210</v>
      </c>
      <c r="N698" s="1000">
        <v>0</v>
      </c>
      <c r="O698" s="1000">
        <v>0</v>
      </c>
      <c r="P698" s="1001">
        <f>SUM(Table1[[#This Row],[BASE_FARE]:[SURCHARGES]])*Table1[[#This Row],[SEATS_BOOKED]]</f>
        <v>6300</v>
      </c>
      <c r="Q698" s="918" t="s">
        <v>161</v>
      </c>
      <c r="R698" s="409" t="s">
        <v>384</v>
      </c>
      <c r="S698" s="995" t="str">
        <f>LEFT(Table1[[#This Row],[SECTOR]],3)</f>
        <v>SSH</v>
      </c>
      <c r="T698" s="995" t="str">
        <f>RIGHT(Table1[[#This Row],[SECTOR]],3)</f>
        <v>NAP</v>
      </c>
      <c r="U698" s="995" t="str">
        <f t="shared" si="54"/>
        <v>NAP</v>
      </c>
      <c r="V698" s="995">
        <f>WEEKDAY(Table1[[#This Row],[FLIGHT_DATE]],2)</f>
        <v>7</v>
      </c>
      <c r="W698" s="995">
        <f>Table1[[#This Row],[FLIGHT_DATE]]-Table1[[#This Row],[DATE_BOOKED]]</f>
        <v>201</v>
      </c>
    </row>
    <row r="699" spans="1:23" x14ac:dyDescent="0.35">
      <c r="A699" s="1002">
        <v>45706</v>
      </c>
      <c r="B699" s="1003" t="s">
        <v>443</v>
      </c>
      <c r="C699" s="198" t="s">
        <v>160</v>
      </c>
      <c r="D699" s="198"/>
      <c r="E699" s="1003"/>
      <c r="F699" s="1003" t="s">
        <v>54</v>
      </c>
      <c r="G699" s="1003" t="s">
        <v>11</v>
      </c>
      <c r="H699" s="3464" t="s">
        <v>1290</v>
      </c>
      <c r="I699" s="1004" t="s">
        <v>29</v>
      </c>
      <c r="J699" s="1002">
        <v>45914</v>
      </c>
      <c r="K699" s="997">
        <v>30</v>
      </c>
      <c r="L699" s="997">
        <v>30</v>
      </c>
      <c r="M699" s="999">
        <v>210</v>
      </c>
      <c r="N699" s="1000">
        <v>0</v>
      </c>
      <c r="O699" s="1000">
        <v>0</v>
      </c>
      <c r="P699" s="1005">
        <f>SUM(Table1[[#This Row],[BASE_FARE]:[SURCHARGES]])*Table1[[#This Row],[SEATS_BOOKED]]</f>
        <v>6300</v>
      </c>
      <c r="Q699" s="918" t="s">
        <v>161</v>
      </c>
      <c r="R699" s="409" t="s">
        <v>384</v>
      </c>
      <c r="S699" s="1003" t="str">
        <f>LEFT(Table1[[#This Row],[SECTOR]],3)</f>
        <v>SSH</v>
      </c>
      <c r="T699" s="1003" t="str">
        <f>RIGHT(Table1[[#This Row],[SECTOR]],3)</f>
        <v>NAP</v>
      </c>
      <c r="U699" s="1003" t="str">
        <f>IF(AND(S699&lt;&gt;"SSH", S699&lt;&gt;"RMF", S699&lt;&gt;"CAI", S699&lt;&gt;"HRG", S699&lt;&gt;"LXR", S699&lt;&gt;"DXB", OR(T699="SSH", T699="RMF", T699="CAI", T699="HRG", T699="LXR", T699="DXB")), S699,
    IF(AND(T699&lt;&gt;"SSH", T699&lt;&gt;"RMF", T699&lt;&gt;"CAI", T699&lt;&gt;"HRG", T699&lt;&gt;"LXR", T699&lt;&gt;"DXB", OR(S699="SSH", S699="RMF", S699="CAI", S699="HRG", S699="LXR", S699="DXB")), T699,
    "VIE"))</f>
        <v>NAP</v>
      </c>
      <c r="V699" s="1003">
        <f>WEEKDAY(Table1[[#This Row],[FLIGHT_DATE]],2)</f>
        <v>7</v>
      </c>
      <c r="W699" s="1003">
        <f>Table1[[#This Row],[FLIGHT_DATE]]-Table1[[#This Row],[DATE_BOOKED]]</f>
        <v>208</v>
      </c>
    </row>
    <row r="700" spans="1:23" x14ac:dyDescent="0.35">
      <c r="A700" s="1007">
        <v>45706</v>
      </c>
      <c r="B700" s="1008" t="s">
        <v>385</v>
      </c>
      <c r="C700" s="198" t="s">
        <v>333</v>
      </c>
      <c r="D700" s="198"/>
      <c r="E700" s="1008" t="s">
        <v>618</v>
      </c>
      <c r="F700" s="1008" t="s">
        <v>56</v>
      </c>
      <c r="G700" s="1008" t="s">
        <v>10</v>
      </c>
      <c r="H700" s="2222" t="s">
        <v>190</v>
      </c>
      <c r="I700" s="1009" t="s">
        <v>163</v>
      </c>
      <c r="J700" s="1007">
        <v>45765</v>
      </c>
      <c r="K700" s="1010">
        <v>4</v>
      </c>
      <c r="L700" s="1011">
        <v>4</v>
      </c>
      <c r="M700" s="1012">
        <v>325</v>
      </c>
      <c r="N700" s="1013">
        <v>0</v>
      </c>
      <c r="O700" s="1013">
        <v>0</v>
      </c>
      <c r="P700" s="1014">
        <f>SUM(Table1[[#This Row],[BASE_FARE]:[SURCHARGES]])*Table1[[#This Row],[SEATS_BOOKED]]</f>
        <v>1300</v>
      </c>
      <c r="Q700" s="1008" t="s">
        <v>161</v>
      </c>
      <c r="R700" s="1010" t="s">
        <v>335</v>
      </c>
      <c r="S700" s="1008" t="str">
        <f>LEFT(Table1[[#This Row],[SECTOR]],3)</f>
        <v>MXP</v>
      </c>
      <c r="T700" s="1008" t="str">
        <f>RIGHT(Table1[[#This Row],[SECTOR]],3)</f>
        <v>SSH</v>
      </c>
      <c r="U700" s="1008" t="str">
        <f>IF(AND(S700&lt;&gt;"SSH", S700&lt;&gt;"RMF", S700&lt;&gt;"CAI", S700&lt;&gt;"HRG", S700&lt;&gt;"LXR", S700&lt;&gt;"DXB", OR(T700="SSH", T700="RMF", T700="CAI", T700="HRG", T700="LXR", T700="DXB")), S700,
    IF(AND(T700&lt;&gt;"SSH", T700&lt;&gt;"RMF", T700&lt;&gt;"CAI", T700&lt;&gt;"HRG", T700&lt;&gt;"LXR", T700&lt;&gt;"DXB", OR(S700="SSH", S700="RMF", S700="CAI", S700="HRG", S700="LXR", S700="DXB")), T700,
    "VIE"))</f>
        <v>MXP</v>
      </c>
      <c r="V700" s="1008">
        <f>WEEKDAY(Table1[[#This Row],[FLIGHT_DATE]],2)</f>
        <v>5</v>
      </c>
      <c r="W700" s="1008">
        <f>Table1[[#This Row],[FLIGHT_DATE]]-Table1[[#This Row],[DATE_BOOKED]]</f>
        <v>59</v>
      </c>
    </row>
    <row r="701" spans="1:23" x14ac:dyDescent="0.35">
      <c r="A701" s="1015">
        <v>45707</v>
      </c>
      <c r="B701" s="1016" t="s">
        <v>499</v>
      </c>
      <c r="C701" s="198" t="s">
        <v>160</v>
      </c>
      <c r="D701" s="198"/>
      <c r="E701" s="1016"/>
      <c r="F701" s="1003" t="s">
        <v>54</v>
      </c>
      <c r="G701" s="1008" t="s">
        <v>10</v>
      </c>
      <c r="H701" s="2222" t="s">
        <v>89</v>
      </c>
      <c r="I701" s="1017" t="s">
        <v>26</v>
      </c>
      <c r="J701" s="1015">
        <v>45836</v>
      </c>
      <c r="K701" s="1018">
        <v>0</v>
      </c>
      <c r="L701" s="1019">
        <v>0</v>
      </c>
      <c r="M701" s="1020">
        <v>190</v>
      </c>
      <c r="N701" s="1021">
        <v>0</v>
      </c>
      <c r="O701" s="1021">
        <v>0</v>
      </c>
      <c r="P701" s="1022">
        <f>SUM(Table1[[#This Row],[BASE_FARE]:[SURCHARGES]])*Table1[[#This Row],[SEATS_BOOKED]]</f>
        <v>0</v>
      </c>
      <c r="Q701" s="918" t="s">
        <v>161</v>
      </c>
      <c r="R701" s="1044" t="s">
        <v>397</v>
      </c>
      <c r="S701" s="1016" t="str">
        <f>LEFT(Table1[[#This Row],[SECTOR]],3)</f>
        <v>BRI</v>
      </c>
      <c r="T701" s="1016" t="str">
        <f>RIGHT(Table1[[#This Row],[SECTOR]],3)</f>
        <v>SSH</v>
      </c>
      <c r="U701" s="1016" t="str">
        <f>IF(AND(S701&lt;&gt;"SSH", S701&lt;&gt;"RMF", S701&lt;&gt;"CAI", S701&lt;&gt;"HRG", S701&lt;&gt;"LXR", S701&lt;&gt;"DXB", OR(T701="SSH", T701="RMF", T701="CAI", T701="HRG", T701="LXR", T701="DXB")), S701,
    IF(AND(T701&lt;&gt;"SSH", T701&lt;&gt;"RMF", T701&lt;&gt;"CAI", T701&lt;&gt;"HRG", T701&lt;&gt;"LXR", T701&lt;&gt;"DXB", OR(S701="SSH", S701="RMF", S701="CAI", S701="HRG", S701="LXR", S701="DXB")), T701,
    "VIE"))</f>
        <v>BRI</v>
      </c>
      <c r="V701" s="1016">
        <f>WEEKDAY(Table1[[#This Row],[FLIGHT_DATE]],2)</f>
        <v>6</v>
      </c>
      <c r="W701" s="1016">
        <f>Table1[[#This Row],[FLIGHT_DATE]]-Table1[[#This Row],[DATE_BOOKED]]</f>
        <v>129</v>
      </c>
    </row>
    <row r="702" spans="1:23" x14ac:dyDescent="0.35">
      <c r="A702" s="1015">
        <v>45707</v>
      </c>
      <c r="B702" s="1016" t="s">
        <v>499</v>
      </c>
      <c r="C702" s="198" t="s">
        <v>160</v>
      </c>
      <c r="D702" s="198"/>
      <c r="E702" s="1016"/>
      <c r="F702" s="1003" t="s">
        <v>54</v>
      </c>
      <c r="G702" s="1008" t="s">
        <v>10</v>
      </c>
      <c r="H702" s="2222" t="s">
        <v>89</v>
      </c>
      <c r="I702" s="1017" t="s">
        <v>26</v>
      </c>
      <c r="J702" s="1015">
        <v>45843</v>
      </c>
      <c r="K702" s="1018">
        <v>0</v>
      </c>
      <c r="L702" s="1019">
        <v>0</v>
      </c>
      <c r="M702" s="1020">
        <v>190</v>
      </c>
      <c r="N702" s="1021">
        <v>0</v>
      </c>
      <c r="O702" s="1021">
        <v>0</v>
      </c>
      <c r="P702" s="1022">
        <f>SUM(Table1[[#This Row],[BASE_FARE]:[SURCHARGES]])*Table1[[#This Row],[SEATS_BOOKED]]</f>
        <v>0</v>
      </c>
      <c r="Q702" s="918" t="s">
        <v>161</v>
      </c>
      <c r="R702" s="1044" t="s">
        <v>397</v>
      </c>
      <c r="S702" s="1016" t="str">
        <f>LEFT(Table1[[#This Row],[SECTOR]],3)</f>
        <v>BRI</v>
      </c>
      <c r="T702" s="1016" t="str">
        <f>RIGHT(Table1[[#This Row],[SECTOR]],3)</f>
        <v>SSH</v>
      </c>
      <c r="U702" s="1016" t="str">
        <f t="shared" ref="U702:U708" si="55">IF(AND(S702&lt;&gt;"SSH", S702&lt;&gt;"RMF", S702&lt;&gt;"CAI", S702&lt;&gt;"HRG", S702&lt;&gt;"LXR", S702&lt;&gt;"DXB", OR(T702="SSH", T702="RMF", T702="CAI", T702="HRG", T702="LXR", T702="DXB")), S702,
    IF(AND(T702&lt;&gt;"SSH", T702&lt;&gt;"RMF", T702&lt;&gt;"CAI", T702&lt;&gt;"HRG", T702&lt;&gt;"LXR", T702&lt;&gt;"DXB", OR(S702="SSH", S702="RMF", S702="CAI", S702="HRG", S702="LXR", S702="DXB")), T702,
    "VIE"))</f>
        <v>BRI</v>
      </c>
      <c r="V702" s="1016">
        <f>WEEKDAY(Table1[[#This Row],[FLIGHT_DATE]],2)</f>
        <v>6</v>
      </c>
      <c r="W702" s="1016">
        <f>Table1[[#This Row],[FLIGHT_DATE]]-Table1[[#This Row],[DATE_BOOKED]]</f>
        <v>136</v>
      </c>
    </row>
    <row r="703" spans="1:23" x14ac:dyDescent="0.35">
      <c r="A703" s="1015">
        <v>45707</v>
      </c>
      <c r="B703" s="1016" t="s">
        <v>499</v>
      </c>
      <c r="C703" s="198" t="s">
        <v>160</v>
      </c>
      <c r="D703" s="198"/>
      <c r="E703" s="1016"/>
      <c r="F703" s="1003" t="s">
        <v>54</v>
      </c>
      <c r="G703" s="1008" t="s">
        <v>10</v>
      </c>
      <c r="H703" s="2222" t="s">
        <v>89</v>
      </c>
      <c r="I703" s="1017" t="s">
        <v>26</v>
      </c>
      <c r="J703" s="1015">
        <v>45850</v>
      </c>
      <c r="K703" s="1018">
        <v>0</v>
      </c>
      <c r="L703" s="1019">
        <v>0</v>
      </c>
      <c r="M703" s="1020">
        <v>190</v>
      </c>
      <c r="N703" s="1021">
        <v>0</v>
      </c>
      <c r="O703" s="1021">
        <v>0</v>
      </c>
      <c r="P703" s="1022">
        <f>SUM(Table1[[#This Row],[BASE_FARE]:[SURCHARGES]])*Table1[[#This Row],[SEATS_BOOKED]]</f>
        <v>0</v>
      </c>
      <c r="Q703" s="918" t="s">
        <v>161</v>
      </c>
      <c r="R703" s="1044" t="s">
        <v>397</v>
      </c>
      <c r="S703" s="1016" t="str">
        <f>LEFT(Table1[[#This Row],[SECTOR]],3)</f>
        <v>BRI</v>
      </c>
      <c r="T703" s="1016" t="str">
        <f>RIGHT(Table1[[#This Row],[SECTOR]],3)</f>
        <v>SSH</v>
      </c>
      <c r="U703" s="1016" t="str">
        <f t="shared" si="55"/>
        <v>BRI</v>
      </c>
      <c r="V703" s="1016">
        <f>WEEKDAY(Table1[[#This Row],[FLIGHT_DATE]],2)</f>
        <v>6</v>
      </c>
      <c r="W703" s="1016">
        <f>Table1[[#This Row],[FLIGHT_DATE]]-Table1[[#This Row],[DATE_BOOKED]]</f>
        <v>143</v>
      </c>
    </row>
    <row r="704" spans="1:23" x14ac:dyDescent="0.35">
      <c r="A704" s="1015">
        <v>45707</v>
      </c>
      <c r="B704" s="1016" t="s">
        <v>499</v>
      </c>
      <c r="C704" s="198" t="s">
        <v>160</v>
      </c>
      <c r="D704" s="198"/>
      <c r="E704" s="1016"/>
      <c r="F704" s="1003" t="s">
        <v>54</v>
      </c>
      <c r="G704" s="1008" t="s">
        <v>10</v>
      </c>
      <c r="H704" s="2222" t="s">
        <v>89</v>
      </c>
      <c r="I704" s="1017" t="s">
        <v>26</v>
      </c>
      <c r="J704" s="1015">
        <v>45857</v>
      </c>
      <c r="K704" s="1018">
        <v>0</v>
      </c>
      <c r="L704" s="1019">
        <v>0</v>
      </c>
      <c r="M704" s="1020">
        <v>190</v>
      </c>
      <c r="N704" s="1021">
        <v>0</v>
      </c>
      <c r="O704" s="1021">
        <v>0</v>
      </c>
      <c r="P704" s="1022">
        <f>SUM(Table1[[#This Row],[BASE_FARE]:[SURCHARGES]])*Table1[[#This Row],[SEATS_BOOKED]]</f>
        <v>0</v>
      </c>
      <c r="Q704" s="918" t="s">
        <v>161</v>
      </c>
      <c r="R704" s="1044" t="s">
        <v>397</v>
      </c>
      <c r="S704" s="1016" t="str">
        <f>LEFT(Table1[[#This Row],[SECTOR]],3)</f>
        <v>BRI</v>
      </c>
      <c r="T704" s="1016" t="str">
        <f>RIGHT(Table1[[#This Row],[SECTOR]],3)</f>
        <v>SSH</v>
      </c>
      <c r="U704" s="1016" t="str">
        <f t="shared" si="55"/>
        <v>BRI</v>
      </c>
      <c r="V704" s="1016">
        <f>WEEKDAY(Table1[[#This Row],[FLIGHT_DATE]],2)</f>
        <v>6</v>
      </c>
      <c r="W704" s="1016">
        <f>Table1[[#This Row],[FLIGHT_DATE]]-Table1[[#This Row],[DATE_BOOKED]]</f>
        <v>150</v>
      </c>
    </row>
    <row r="705" spans="1:23" x14ac:dyDescent="0.35">
      <c r="A705" s="1015">
        <v>45707</v>
      </c>
      <c r="B705" s="1016" t="s">
        <v>499</v>
      </c>
      <c r="C705" s="198" t="s">
        <v>160</v>
      </c>
      <c r="D705" s="198"/>
      <c r="E705" s="1016"/>
      <c r="F705" s="1003" t="s">
        <v>54</v>
      </c>
      <c r="G705" s="1016" t="s">
        <v>11</v>
      </c>
      <c r="H705" s="2222" t="s">
        <v>88</v>
      </c>
      <c r="I705" s="1017" t="s">
        <v>27</v>
      </c>
      <c r="J705" s="1015">
        <v>45843</v>
      </c>
      <c r="K705" s="1018">
        <v>0</v>
      </c>
      <c r="L705" s="1019">
        <v>0</v>
      </c>
      <c r="M705" s="1020">
        <v>190</v>
      </c>
      <c r="N705" s="1021">
        <v>0</v>
      </c>
      <c r="O705" s="1021">
        <v>0</v>
      </c>
      <c r="P705" s="1022">
        <f>SUM(Table1[[#This Row],[BASE_FARE]:[SURCHARGES]])*Table1[[#This Row],[SEATS_BOOKED]]</f>
        <v>0</v>
      </c>
      <c r="Q705" s="918" t="s">
        <v>161</v>
      </c>
      <c r="R705" s="1044" t="s">
        <v>397</v>
      </c>
      <c r="S705" s="1016" t="str">
        <f>LEFT(Table1[[#This Row],[SECTOR]],3)</f>
        <v>SSH</v>
      </c>
      <c r="T705" s="1016" t="str">
        <f>RIGHT(Table1[[#This Row],[SECTOR]],3)</f>
        <v>BRI</v>
      </c>
      <c r="U705" s="1016" t="str">
        <f t="shared" si="55"/>
        <v>BRI</v>
      </c>
      <c r="V705" s="1016">
        <f>WEEKDAY(Table1[[#This Row],[FLIGHT_DATE]],2)</f>
        <v>6</v>
      </c>
      <c r="W705" s="1016">
        <f>Table1[[#This Row],[FLIGHT_DATE]]-Table1[[#This Row],[DATE_BOOKED]]</f>
        <v>136</v>
      </c>
    </row>
    <row r="706" spans="1:23" x14ac:dyDescent="0.35">
      <c r="A706" s="1015">
        <v>45707</v>
      </c>
      <c r="B706" s="1016" t="s">
        <v>499</v>
      </c>
      <c r="C706" s="198" t="s">
        <v>160</v>
      </c>
      <c r="D706" s="198"/>
      <c r="E706" s="1016"/>
      <c r="F706" s="1003" t="s">
        <v>54</v>
      </c>
      <c r="G706" s="1016" t="s">
        <v>11</v>
      </c>
      <c r="H706" s="2222" t="s">
        <v>88</v>
      </c>
      <c r="I706" s="1017" t="s">
        <v>27</v>
      </c>
      <c r="J706" s="1015">
        <v>45850</v>
      </c>
      <c r="K706" s="1018">
        <v>0</v>
      </c>
      <c r="L706" s="1019">
        <v>0</v>
      </c>
      <c r="M706" s="1020">
        <v>190</v>
      </c>
      <c r="N706" s="1021">
        <v>0</v>
      </c>
      <c r="O706" s="1021">
        <v>0</v>
      </c>
      <c r="P706" s="1022">
        <f>SUM(Table1[[#This Row],[BASE_FARE]:[SURCHARGES]])*Table1[[#This Row],[SEATS_BOOKED]]</f>
        <v>0</v>
      </c>
      <c r="Q706" s="918" t="s">
        <v>161</v>
      </c>
      <c r="R706" s="1044" t="s">
        <v>397</v>
      </c>
      <c r="S706" s="1016" t="str">
        <f>LEFT(Table1[[#This Row],[SECTOR]],3)</f>
        <v>SSH</v>
      </c>
      <c r="T706" s="1016" t="str">
        <f>RIGHT(Table1[[#This Row],[SECTOR]],3)</f>
        <v>BRI</v>
      </c>
      <c r="U706" s="1016" t="str">
        <f t="shared" si="55"/>
        <v>BRI</v>
      </c>
      <c r="V706" s="1016">
        <f>WEEKDAY(Table1[[#This Row],[FLIGHT_DATE]],2)</f>
        <v>6</v>
      </c>
      <c r="W706" s="1016">
        <f>Table1[[#This Row],[FLIGHT_DATE]]-Table1[[#This Row],[DATE_BOOKED]]</f>
        <v>143</v>
      </c>
    </row>
    <row r="707" spans="1:23" x14ac:dyDescent="0.35">
      <c r="A707" s="1015">
        <v>45707</v>
      </c>
      <c r="B707" s="1016" t="s">
        <v>499</v>
      </c>
      <c r="C707" s="198" t="s">
        <v>160</v>
      </c>
      <c r="D707" s="198"/>
      <c r="E707" s="1016"/>
      <c r="F707" s="1003" t="s">
        <v>54</v>
      </c>
      <c r="G707" s="1016" t="s">
        <v>11</v>
      </c>
      <c r="H707" s="2222" t="s">
        <v>88</v>
      </c>
      <c r="I707" s="1017" t="s">
        <v>27</v>
      </c>
      <c r="J707" s="1015">
        <v>45857</v>
      </c>
      <c r="K707" s="1018">
        <v>0</v>
      </c>
      <c r="L707" s="1019">
        <v>0</v>
      </c>
      <c r="M707" s="1020">
        <v>190</v>
      </c>
      <c r="N707" s="1021">
        <v>0</v>
      </c>
      <c r="O707" s="1021">
        <v>0</v>
      </c>
      <c r="P707" s="1022">
        <f>SUM(Table1[[#This Row],[BASE_FARE]:[SURCHARGES]])*Table1[[#This Row],[SEATS_BOOKED]]</f>
        <v>0</v>
      </c>
      <c r="Q707" s="918" t="s">
        <v>161</v>
      </c>
      <c r="R707" s="1044" t="s">
        <v>397</v>
      </c>
      <c r="S707" s="1016" t="str">
        <f>LEFT(Table1[[#This Row],[SECTOR]],3)</f>
        <v>SSH</v>
      </c>
      <c r="T707" s="1016" t="str">
        <f>RIGHT(Table1[[#This Row],[SECTOR]],3)</f>
        <v>BRI</v>
      </c>
      <c r="U707" s="1016" t="str">
        <f t="shared" si="55"/>
        <v>BRI</v>
      </c>
      <c r="V707" s="1016">
        <f>WEEKDAY(Table1[[#This Row],[FLIGHT_DATE]],2)</f>
        <v>6</v>
      </c>
      <c r="W707" s="1016">
        <f>Table1[[#This Row],[FLIGHT_DATE]]-Table1[[#This Row],[DATE_BOOKED]]</f>
        <v>150</v>
      </c>
    </row>
    <row r="708" spans="1:23" x14ac:dyDescent="0.35">
      <c r="A708" s="1015">
        <v>45707</v>
      </c>
      <c r="B708" s="1016" t="s">
        <v>499</v>
      </c>
      <c r="C708" s="198" t="s">
        <v>160</v>
      </c>
      <c r="D708" s="198"/>
      <c r="E708" s="1016"/>
      <c r="F708" s="1003" t="s">
        <v>54</v>
      </c>
      <c r="G708" s="1016" t="s">
        <v>11</v>
      </c>
      <c r="H708" s="2222" t="s">
        <v>88</v>
      </c>
      <c r="I708" s="1017" t="s">
        <v>27</v>
      </c>
      <c r="J708" s="1015">
        <v>45864</v>
      </c>
      <c r="K708" s="1018">
        <v>0</v>
      </c>
      <c r="L708" s="1019">
        <v>0</v>
      </c>
      <c r="M708" s="1020">
        <v>190</v>
      </c>
      <c r="N708" s="1021">
        <v>0</v>
      </c>
      <c r="O708" s="1021">
        <v>0</v>
      </c>
      <c r="P708" s="1022">
        <f>SUM(Table1[[#This Row],[BASE_FARE]:[SURCHARGES]])*Table1[[#This Row],[SEATS_BOOKED]]</f>
        <v>0</v>
      </c>
      <c r="Q708" s="918" t="s">
        <v>161</v>
      </c>
      <c r="R708" s="1044" t="s">
        <v>397</v>
      </c>
      <c r="S708" s="1016" t="str">
        <f>LEFT(Table1[[#This Row],[SECTOR]],3)</f>
        <v>SSH</v>
      </c>
      <c r="T708" s="1016" t="str">
        <f>RIGHT(Table1[[#This Row],[SECTOR]],3)</f>
        <v>BRI</v>
      </c>
      <c r="U708" s="1016" t="str">
        <f t="shared" si="55"/>
        <v>BRI</v>
      </c>
      <c r="V708" s="1016">
        <f>WEEKDAY(Table1[[#This Row],[FLIGHT_DATE]],2)</f>
        <v>6</v>
      </c>
      <c r="W708" s="1016">
        <f>Table1[[#This Row],[FLIGHT_DATE]]-Table1[[#This Row],[DATE_BOOKED]]</f>
        <v>157</v>
      </c>
    </row>
    <row r="709" spans="1:23" x14ac:dyDescent="0.35">
      <c r="A709" s="1015">
        <v>45707</v>
      </c>
      <c r="B709" s="1016" t="s">
        <v>499</v>
      </c>
      <c r="C709" s="198" t="s">
        <v>160</v>
      </c>
      <c r="D709" s="198"/>
      <c r="E709" s="1016"/>
      <c r="F709" s="1016" t="s">
        <v>54</v>
      </c>
      <c r="G709" s="1016" t="s">
        <v>10</v>
      </c>
      <c r="H709" s="2222" t="s">
        <v>89</v>
      </c>
      <c r="I709" s="1017" t="s">
        <v>26</v>
      </c>
      <c r="J709" s="1015">
        <v>45913</v>
      </c>
      <c r="K709" s="1018">
        <v>0</v>
      </c>
      <c r="L709" s="1019">
        <v>0</v>
      </c>
      <c r="M709" s="1020">
        <v>190</v>
      </c>
      <c r="N709" s="1021">
        <v>0</v>
      </c>
      <c r="O709" s="1021">
        <v>0</v>
      </c>
      <c r="P709" s="1022">
        <f>SUM(Table1[[#This Row],[BASE_FARE]:[SURCHARGES]])*Table1[[#This Row],[SEATS_BOOKED]]</f>
        <v>0</v>
      </c>
      <c r="Q709" s="918" t="s">
        <v>161</v>
      </c>
      <c r="R709" s="1044" t="s">
        <v>397</v>
      </c>
      <c r="S709" s="1016" t="str">
        <f>LEFT(Table1[[#This Row],[SECTOR]],3)</f>
        <v>BRI</v>
      </c>
      <c r="T709" s="1016" t="str">
        <f>RIGHT(Table1[[#This Row],[SECTOR]],3)</f>
        <v>SSH</v>
      </c>
      <c r="U709" s="1016" t="str">
        <f t="shared" ref="U709:U718" si="56">IF(AND(S709&lt;&gt;"SSH", S709&lt;&gt;"RMF", S709&lt;&gt;"CAI", S709&lt;&gt;"HRG", S709&lt;&gt;"LXR", S709&lt;&gt;"DXB", OR(T709="SSH", T709="RMF", T709="CAI", T709="HRG", T709="LXR", T709="DXB")), S709,
    IF(AND(T709&lt;&gt;"SSH", T709&lt;&gt;"RMF", T709&lt;&gt;"CAI", T709&lt;&gt;"HRG", T709&lt;&gt;"LXR", T709&lt;&gt;"DXB", OR(S709="SSH", S709="RMF", S709="CAI", S709="HRG", S709="LXR", S709="DXB")), T709,
    "VIE"))</f>
        <v>BRI</v>
      </c>
      <c r="V709" s="1016">
        <f>WEEKDAY(Table1[[#This Row],[FLIGHT_DATE]],2)</f>
        <v>6</v>
      </c>
      <c r="W709" s="1016">
        <f>Table1[[#This Row],[FLIGHT_DATE]]-Table1[[#This Row],[DATE_BOOKED]]</f>
        <v>206</v>
      </c>
    </row>
    <row r="710" spans="1:23" x14ac:dyDescent="0.35">
      <c r="A710" s="1015">
        <v>45707</v>
      </c>
      <c r="B710" s="2495" t="s">
        <v>1010</v>
      </c>
      <c r="C710" s="198" t="s">
        <v>160</v>
      </c>
      <c r="D710" s="198"/>
      <c r="E710" s="1016"/>
      <c r="F710" s="1016" t="s">
        <v>54</v>
      </c>
      <c r="G710" s="1016" t="s">
        <v>10</v>
      </c>
      <c r="H710" s="2222" t="s">
        <v>89</v>
      </c>
      <c r="I710" s="1017" t="s">
        <v>26</v>
      </c>
      <c r="J710" s="1015">
        <v>45920</v>
      </c>
      <c r="K710" s="1018">
        <v>30</v>
      </c>
      <c r="L710" s="1019">
        <v>30</v>
      </c>
      <c r="M710" s="1020">
        <v>190</v>
      </c>
      <c r="N710" s="1021">
        <v>0</v>
      </c>
      <c r="O710" s="1021">
        <v>0</v>
      </c>
      <c r="P710" s="1022">
        <f>SUM(Table1[[#This Row],[BASE_FARE]:[SURCHARGES]])*Table1[[#This Row],[SEATS_BOOKED]]</f>
        <v>5700</v>
      </c>
      <c r="Q710" s="918" t="s">
        <v>161</v>
      </c>
      <c r="R710" s="1044" t="s">
        <v>397</v>
      </c>
      <c r="S710" s="1016" t="str">
        <f>LEFT(Table1[[#This Row],[SECTOR]],3)</f>
        <v>BRI</v>
      </c>
      <c r="T710" s="1016" t="str">
        <f>RIGHT(Table1[[#This Row],[SECTOR]],3)</f>
        <v>SSH</v>
      </c>
      <c r="U710" s="1016" t="str">
        <f t="shared" si="56"/>
        <v>BRI</v>
      </c>
      <c r="V710" s="1016">
        <f>WEEKDAY(Table1[[#This Row],[FLIGHT_DATE]],2)</f>
        <v>6</v>
      </c>
      <c r="W710" s="1016">
        <f>Table1[[#This Row],[FLIGHT_DATE]]-Table1[[#This Row],[DATE_BOOKED]]</f>
        <v>213</v>
      </c>
    </row>
    <row r="711" spans="1:23" x14ac:dyDescent="0.35">
      <c r="A711" s="1015">
        <v>45707</v>
      </c>
      <c r="B711" s="2495" t="s">
        <v>1010</v>
      </c>
      <c r="C711" s="198" t="s">
        <v>160</v>
      </c>
      <c r="D711" s="198"/>
      <c r="E711" s="1016"/>
      <c r="F711" s="1016" t="s">
        <v>54</v>
      </c>
      <c r="G711" s="1016" t="s">
        <v>10</v>
      </c>
      <c r="H711" s="2222" t="s">
        <v>89</v>
      </c>
      <c r="I711" s="1017" t="s">
        <v>26</v>
      </c>
      <c r="J711" s="1015">
        <v>45927</v>
      </c>
      <c r="K711" s="1018">
        <v>30</v>
      </c>
      <c r="L711" s="1019">
        <v>30</v>
      </c>
      <c r="M711" s="1020">
        <v>190</v>
      </c>
      <c r="N711" s="1021">
        <v>0</v>
      </c>
      <c r="O711" s="1021">
        <v>0</v>
      </c>
      <c r="P711" s="1022">
        <f>SUM(Table1[[#This Row],[BASE_FARE]:[SURCHARGES]])*Table1[[#This Row],[SEATS_BOOKED]]</f>
        <v>5700</v>
      </c>
      <c r="Q711" s="918" t="s">
        <v>161</v>
      </c>
      <c r="R711" s="1044" t="s">
        <v>397</v>
      </c>
      <c r="S711" s="1016" t="str">
        <f>LEFT(Table1[[#This Row],[SECTOR]],3)</f>
        <v>BRI</v>
      </c>
      <c r="T711" s="1016" t="str">
        <f>RIGHT(Table1[[#This Row],[SECTOR]],3)</f>
        <v>SSH</v>
      </c>
      <c r="U711" s="1016" t="str">
        <f t="shared" si="56"/>
        <v>BRI</v>
      </c>
      <c r="V711" s="1016">
        <f>WEEKDAY(Table1[[#This Row],[FLIGHT_DATE]],2)</f>
        <v>6</v>
      </c>
      <c r="W711" s="1016">
        <f>Table1[[#This Row],[FLIGHT_DATE]]-Table1[[#This Row],[DATE_BOOKED]]</f>
        <v>220</v>
      </c>
    </row>
    <row r="712" spans="1:23" x14ac:dyDescent="0.35">
      <c r="A712" s="1015">
        <v>45707</v>
      </c>
      <c r="B712" s="1016" t="s">
        <v>499</v>
      </c>
      <c r="C712" s="198" t="s">
        <v>160</v>
      </c>
      <c r="D712" s="198"/>
      <c r="E712" s="1016"/>
      <c r="F712" s="1016" t="s">
        <v>54</v>
      </c>
      <c r="G712" s="1016" t="s">
        <v>11</v>
      </c>
      <c r="H712" s="2222" t="s">
        <v>88</v>
      </c>
      <c r="I712" s="1017" t="s">
        <v>27</v>
      </c>
      <c r="J712" s="1015">
        <v>45920</v>
      </c>
      <c r="K712" s="1018">
        <v>0</v>
      </c>
      <c r="L712" s="1019">
        <v>0</v>
      </c>
      <c r="M712" s="1020">
        <v>190</v>
      </c>
      <c r="N712" s="1021">
        <v>0</v>
      </c>
      <c r="O712" s="1021">
        <v>0</v>
      </c>
      <c r="P712" s="1022">
        <f>SUM(Table1[[#This Row],[BASE_FARE]:[SURCHARGES]])*Table1[[#This Row],[SEATS_BOOKED]]</f>
        <v>0</v>
      </c>
      <c r="Q712" s="918" t="s">
        <v>161</v>
      </c>
      <c r="R712" s="1044" t="s">
        <v>397</v>
      </c>
      <c r="S712" s="1016" t="str">
        <f>LEFT(Table1[[#This Row],[SECTOR]],3)</f>
        <v>SSH</v>
      </c>
      <c r="T712" s="1016" t="str">
        <f>RIGHT(Table1[[#This Row],[SECTOR]],3)</f>
        <v>BRI</v>
      </c>
      <c r="U712" s="1016" t="str">
        <f t="shared" si="56"/>
        <v>BRI</v>
      </c>
      <c r="V712" s="1016">
        <f>WEEKDAY(Table1[[#This Row],[FLIGHT_DATE]],2)</f>
        <v>6</v>
      </c>
      <c r="W712" s="1016">
        <f>Table1[[#This Row],[FLIGHT_DATE]]-Table1[[#This Row],[DATE_BOOKED]]</f>
        <v>213</v>
      </c>
    </row>
    <row r="713" spans="1:23" x14ac:dyDescent="0.35">
      <c r="A713" s="1015">
        <v>45707</v>
      </c>
      <c r="B713" s="2495" t="s">
        <v>1010</v>
      </c>
      <c r="C713" s="198" t="s">
        <v>160</v>
      </c>
      <c r="D713" s="198"/>
      <c r="E713" s="1016"/>
      <c r="F713" s="1016" t="s">
        <v>54</v>
      </c>
      <c r="G713" s="1016" t="s">
        <v>11</v>
      </c>
      <c r="H713" s="2222" t="s">
        <v>88</v>
      </c>
      <c r="I713" s="1017" t="s">
        <v>27</v>
      </c>
      <c r="J713" s="1015">
        <v>45927</v>
      </c>
      <c r="K713" s="1018">
        <v>30</v>
      </c>
      <c r="L713" s="1019">
        <v>30</v>
      </c>
      <c r="M713" s="1020">
        <v>190</v>
      </c>
      <c r="N713" s="1021">
        <v>0</v>
      </c>
      <c r="O713" s="1021">
        <v>0</v>
      </c>
      <c r="P713" s="1022">
        <f>SUM(Table1[[#This Row],[BASE_FARE]:[SURCHARGES]])*Table1[[#This Row],[SEATS_BOOKED]]</f>
        <v>5700</v>
      </c>
      <c r="Q713" s="918" t="s">
        <v>161</v>
      </c>
      <c r="R713" s="1044" t="s">
        <v>397</v>
      </c>
      <c r="S713" s="1016" t="str">
        <f>LEFT(Table1[[#This Row],[SECTOR]],3)</f>
        <v>SSH</v>
      </c>
      <c r="T713" s="1016" t="str">
        <f>RIGHT(Table1[[#This Row],[SECTOR]],3)</f>
        <v>BRI</v>
      </c>
      <c r="U713" s="1016" t="str">
        <f t="shared" si="56"/>
        <v>BRI</v>
      </c>
      <c r="V713" s="1016">
        <f>WEEKDAY(Table1[[#This Row],[FLIGHT_DATE]],2)</f>
        <v>6</v>
      </c>
      <c r="W713" s="1016">
        <f>Table1[[#This Row],[FLIGHT_DATE]]-Table1[[#This Row],[DATE_BOOKED]]</f>
        <v>220</v>
      </c>
    </row>
    <row r="714" spans="1:23" x14ac:dyDescent="0.35">
      <c r="A714" s="1015">
        <v>45707</v>
      </c>
      <c r="B714" s="2495" t="s">
        <v>1010</v>
      </c>
      <c r="C714" s="198" t="s">
        <v>160</v>
      </c>
      <c r="D714" s="198"/>
      <c r="E714" s="1016"/>
      <c r="F714" s="1016" t="s">
        <v>54</v>
      </c>
      <c r="G714" s="1016" t="s">
        <v>11</v>
      </c>
      <c r="H714" s="2222" t="s">
        <v>88</v>
      </c>
      <c r="I714" s="1017" t="s">
        <v>27</v>
      </c>
      <c r="J714" s="1015">
        <v>45934</v>
      </c>
      <c r="K714" s="1018">
        <v>30</v>
      </c>
      <c r="L714" s="1019">
        <v>30</v>
      </c>
      <c r="M714" s="1020">
        <v>190</v>
      </c>
      <c r="N714" s="1021">
        <v>0</v>
      </c>
      <c r="O714" s="1021">
        <v>0</v>
      </c>
      <c r="P714" s="1022">
        <f>SUM(Table1[[#This Row],[BASE_FARE]:[SURCHARGES]])*Table1[[#This Row],[SEATS_BOOKED]]</f>
        <v>5700</v>
      </c>
      <c r="Q714" s="918" t="s">
        <v>161</v>
      </c>
      <c r="R714" s="1044" t="s">
        <v>397</v>
      </c>
      <c r="S714" s="1016" t="str">
        <f>LEFT(Table1[[#This Row],[SECTOR]],3)</f>
        <v>SSH</v>
      </c>
      <c r="T714" s="1016" t="str">
        <f>RIGHT(Table1[[#This Row],[SECTOR]],3)</f>
        <v>BRI</v>
      </c>
      <c r="U714" s="1016" t="str">
        <f t="shared" si="56"/>
        <v>BRI</v>
      </c>
      <c r="V714" s="1016">
        <f>WEEKDAY(Table1[[#This Row],[FLIGHT_DATE]],2)</f>
        <v>6</v>
      </c>
      <c r="W714" s="1016">
        <f>Table1[[#This Row],[FLIGHT_DATE]]-Table1[[#This Row],[DATE_BOOKED]]</f>
        <v>227</v>
      </c>
    </row>
    <row r="715" spans="1:23" x14ac:dyDescent="0.35">
      <c r="A715" s="1023">
        <v>45707</v>
      </c>
      <c r="B715" s="1024" t="s">
        <v>619</v>
      </c>
      <c r="C715" s="198" t="s">
        <v>160</v>
      </c>
      <c r="D715" s="198"/>
      <c r="E715" s="1016"/>
      <c r="F715" s="1016" t="s">
        <v>54</v>
      </c>
      <c r="G715" s="1024" t="s">
        <v>10</v>
      </c>
      <c r="H715" s="2222" t="s">
        <v>194</v>
      </c>
      <c r="I715" s="1025" t="s">
        <v>130</v>
      </c>
      <c r="J715" s="1023">
        <v>45766</v>
      </c>
      <c r="K715" s="1026">
        <v>50</v>
      </c>
      <c r="L715" s="1027">
        <v>50</v>
      </c>
      <c r="M715" s="1028">
        <v>255</v>
      </c>
      <c r="N715" s="1029">
        <v>0</v>
      </c>
      <c r="O715" s="1029">
        <v>0</v>
      </c>
      <c r="P715" s="1030">
        <f>SUM(Table1[[#This Row],[BASE_FARE]:[SURCHARGES]])*Table1[[#This Row],[SEATS_BOOKED]]</f>
        <v>12750</v>
      </c>
      <c r="Q715" s="918" t="s">
        <v>161</v>
      </c>
      <c r="R715" s="1823" t="s">
        <v>384</v>
      </c>
      <c r="S715" s="1024" t="str">
        <f>LEFT(Table1[[#This Row],[SECTOR]],3)</f>
        <v>VRN</v>
      </c>
      <c r="T715" s="1024" t="str">
        <f>RIGHT(Table1[[#This Row],[SECTOR]],3)</f>
        <v>SSH</v>
      </c>
      <c r="U715" s="1024" t="str">
        <f t="shared" si="56"/>
        <v>VRN</v>
      </c>
      <c r="V715" s="1024">
        <f>WEEKDAY(Table1[[#This Row],[FLIGHT_DATE]],2)</f>
        <v>6</v>
      </c>
      <c r="W715" s="1024">
        <f>Table1[[#This Row],[FLIGHT_DATE]]-Table1[[#This Row],[DATE_BOOKED]]</f>
        <v>59</v>
      </c>
    </row>
    <row r="716" spans="1:23" x14ac:dyDescent="0.35">
      <c r="A716" s="1023">
        <v>45707</v>
      </c>
      <c r="B716" s="1024" t="s">
        <v>619</v>
      </c>
      <c r="C716" s="198" t="s">
        <v>160</v>
      </c>
      <c r="D716" s="198"/>
      <c r="E716" s="1016"/>
      <c r="F716" s="1016" t="s">
        <v>54</v>
      </c>
      <c r="G716" s="1024" t="s">
        <v>11</v>
      </c>
      <c r="H716" s="2222" t="s">
        <v>195</v>
      </c>
      <c r="I716" s="1025" t="s">
        <v>126</v>
      </c>
      <c r="J716" s="1023">
        <v>45773</v>
      </c>
      <c r="K716" s="1026">
        <v>50</v>
      </c>
      <c r="L716" s="1027">
        <v>50</v>
      </c>
      <c r="M716" s="1028">
        <v>255</v>
      </c>
      <c r="N716" s="1029">
        <v>0</v>
      </c>
      <c r="O716" s="1029">
        <v>0</v>
      </c>
      <c r="P716" s="1030">
        <f>SUM(Table1[[#This Row],[BASE_FARE]:[SURCHARGES]])*Table1[[#This Row],[SEATS_BOOKED]]</f>
        <v>12750</v>
      </c>
      <c r="Q716" s="918" t="s">
        <v>161</v>
      </c>
      <c r="R716" s="1823" t="s">
        <v>384</v>
      </c>
      <c r="S716" s="1024" t="str">
        <f>LEFT(Table1[[#This Row],[SECTOR]],3)</f>
        <v>SSH</v>
      </c>
      <c r="T716" s="1024" t="str">
        <f>RIGHT(Table1[[#This Row],[SECTOR]],3)</f>
        <v>VRN</v>
      </c>
      <c r="U716" s="1024" t="str">
        <f t="shared" si="56"/>
        <v>VRN</v>
      </c>
      <c r="V716" s="1024">
        <f>WEEKDAY(Table1[[#This Row],[FLIGHT_DATE]],2)</f>
        <v>6</v>
      </c>
      <c r="W716" s="1024">
        <f>Table1[[#This Row],[FLIGHT_DATE]]-Table1[[#This Row],[DATE_BOOKED]]</f>
        <v>66</v>
      </c>
    </row>
    <row r="717" spans="1:23" x14ac:dyDescent="0.35">
      <c r="A717" s="1031">
        <v>45707</v>
      </c>
      <c r="B717" s="1032" t="s">
        <v>332</v>
      </c>
      <c r="C717" s="198" t="s">
        <v>333</v>
      </c>
      <c r="D717" s="198"/>
      <c r="E717" s="1032"/>
      <c r="F717" s="1032" t="s">
        <v>56</v>
      </c>
      <c r="G717" s="1032" t="s">
        <v>10</v>
      </c>
      <c r="H717" s="2222" t="s">
        <v>192</v>
      </c>
      <c r="I717" s="1033" t="s">
        <v>28</v>
      </c>
      <c r="J717" s="1031">
        <v>45760</v>
      </c>
      <c r="K717" s="1034">
        <v>3</v>
      </c>
      <c r="L717" s="1035">
        <v>3</v>
      </c>
      <c r="M717" s="1036">
        <v>150</v>
      </c>
      <c r="N717" s="1037">
        <v>0</v>
      </c>
      <c r="O717" s="1037">
        <v>0</v>
      </c>
      <c r="P717" s="1038">
        <f>SUM(Table1[[#This Row],[BASE_FARE]:[SURCHARGES]])*Table1[[#This Row],[SEATS_BOOKED]]</f>
        <v>450</v>
      </c>
      <c r="Q717" s="1032" t="s">
        <v>161</v>
      </c>
      <c r="R717" s="1034" t="s">
        <v>335</v>
      </c>
      <c r="S717" s="1032" t="str">
        <f>LEFT(Table1[[#This Row],[SECTOR]],3)</f>
        <v>NAP</v>
      </c>
      <c r="T717" s="1032" t="str">
        <f>RIGHT(Table1[[#This Row],[SECTOR]],3)</f>
        <v>SSH</v>
      </c>
      <c r="U717" s="1032" t="str">
        <f t="shared" si="56"/>
        <v>NAP</v>
      </c>
      <c r="V717" s="1032">
        <f>WEEKDAY(Table1[[#This Row],[FLIGHT_DATE]],2)</f>
        <v>7</v>
      </c>
      <c r="W717" s="1032">
        <f>Table1[[#This Row],[FLIGHT_DATE]]-Table1[[#This Row],[DATE_BOOKED]]</f>
        <v>53</v>
      </c>
    </row>
    <row r="718" spans="1:23" x14ac:dyDescent="0.35">
      <c r="A718" s="1031">
        <v>45707</v>
      </c>
      <c r="B718" s="1032" t="s">
        <v>332</v>
      </c>
      <c r="C718" s="198" t="s">
        <v>333</v>
      </c>
      <c r="D718" s="198"/>
      <c r="E718" s="1032"/>
      <c r="F718" s="1032" t="s">
        <v>56</v>
      </c>
      <c r="G718" s="1032" t="s">
        <v>10</v>
      </c>
      <c r="H718" s="2222" t="s">
        <v>193</v>
      </c>
      <c r="I718" s="1033" t="s">
        <v>29</v>
      </c>
      <c r="J718" s="1031">
        <v>45767</v>
      </c>
      <c r="K718" s="1034">
        <v>3</v>
      </c>
      <c r="L718" s="1035">
        <v>3</v>
      </c>
      <c r="M718" s="1036">
        <v>150</v>
      </c>
      <c r="N718" s="1037">
        <v>0</v>
      </c>
      <c r="O718" s="1037">
        <v>0</v>
      </c>
      <c r="P718" s="1038">
        <f>SUM(Table1[[#This Row],[BASE_FARE]:[SURCHARGES]])*Table1[[#This Row],[SEATS_BOOKED]]</f>
        <v>450</v>
      </c>
      <c r="Q718" s="1032" t="s">
        <v>161</v>
      </c>
      <c r="R718" s="1034" t="s">
        <v>335</v>
      </c>
      <c r="S718" s="1032" t="str">
        <f>LEFT(Table1[[#This Row],[SECTOR]],3)</f>
        <v>SSH</v>
      </c>
      <c r="T718" s="1032" t="str">
        <f>RIGHT(Table1[[#This Row],[SECTOR]],3)</f>
        <v>NAP</v>
      </c>
      <c r="U718" s="1032" t="str">
        <f t="shared" si="56"/>
        <v>NAP</v>
      </c>
      <c r="V718" s="1032">
        <f>WEEKDAY(Table1[[#This Row],[FLIGHT_DATE]],2)</f>
        <v>7</v>
      </c>
      <c r="W718" s="1032">
        <f>Table1[[#This Row],[FLIGHT_DATE]]-Table1[[#This Row],[DATE_BOOKED]]</f>
        <v>60</v>
      </c>
    </row>
    <row r="719" spans="1:23" x14ac:dyDescent="0.35">
      <c r="A719" s="1045">
        <v>45702</v>
      </c>
      <c r="B719" s="1046" t="s">
        <v>631</v>
      </c>
      <c r="C719" s="198" t="s">
        <v>333</v>
      </c>
      <c r="D719" s="198"/>
      <c r="E719" s="1046" t="s">
        <v>632</v>
      </c>
      <c r="F719" s="1046" t="s">
        <v>54</v>
      </c>
      <c r="G719" s="1046" t="s">
        <v>11</v>
      </c>
      <c r="H719" s="2222" t="s">
        <v>191</v>
      </c>
      <c r="I719" s="1047" t="s">
        <v>29</v>
      </c>
      <c r="J719" s="1045">
        <v>45887</v>
      </c>
      <c r="K719" s="1048">
        <v>1</v>
      </c>
      <c r="L719" s="1049">
        <v>1</v>
      </c>
      <c r="M719" s="1050">
        <v>300</v>
      </c>
      <c r="N719" s="1051">
        <v>33.06</v>
      </c>
      <c r="O719" s="1051">
        <v>30</v>
      </c>
      <c r="P719" s="1052">
        <f>SUM(Table1[[#This Row],[BASE_FARE]:[SURCHARGES]])*Table1[[#This Row],[SEATS_BOOKED]]</f>
        <v>363.06</v>
      </c>
      <c r="Q719" s="1046" t="s">
        <v>161</v>
      </c>
      <c r="R719" s="1048" t="s">
        <v>335</v>
      </c>
      <c r="S719" s="1046" t="str">
        <f>LEFT(Table1[[#This Row],[SECTOR]],3)</f>
        <v>SSH</v>
      </c>
      <c r="T719" s="1046" t="str">
        <f>RIGHT(Table1[[#This Row],[SECTOR]],3)</f>
        <v>NAP</v>
      </c>
      <c r="U719" s="1046" t="str">
        <f t="shared" ref="U719:U730" si="57">IF(AND(S719&lt;&gt;"SSH", S719&lt;&gt;"RMF", S719&lt;&gt;"CAI", S719&lt;&gt;"HRG", S719&lt;&gt;"LXR", S719&lt;&gt;"DXB", OR(T719="SSH", T719="RMF", T719="CAI", T719="HRG", T719="LXR", T719="DXB")), S719,
    IF(AND(T719&lt;&gt;"SSH", T719&lt;&gt;"RMF", T719&lt;&gt;"CAI", T719&lt;&gt;"HRG", T719&lt;&gt;"LXR", T719&lt;&gt;"DXB", OR(S719="SSH", S719="RMF", S719="CAI", S719="HRG", S719="LXR", S719="DXB")), T719,
    "VIE"))</f>
        <v>NAP</v>
      </c>
      <c r="V719" s="1046">
        <f>WEEKDAY(Table1[[#This Row],[FLIGHT_DATE]],2)</f>
        <v>1</v>
      </c>
      <c r="W719" s="1046">
        <f>Table1[[#This Row],[FLIGHT_DATE]]-Table1[[#This Row],[DATE_BOOKED]]</f>
        <v>185</v>
      </c>
    </row>
    <row r="720" spans="1:23" x14ac:dyDescent="0.35">
      <c r="A720" s="1045">
        <v>45702</v>
      </c>
      <c r="B720" s="1046" t="s">
        <v>631</v>
      </c>
      <c r="C720" s="198" t="s">
        <v>333</v>
      </c>
      <c r="D720" s="198"/>
      <c r="E720" s="1046" t="s">
        <v>632</v>
      </c>
      <c r="F720" s="1046" t="s">
        <v>54</v>
      </c>
      <c r="G720" s="1046" t="s">
        <v>10</v>
      </c>
      <c r="H720" s="2222" t="s">
        <v>190</v>
      </c>
      <c r="I720" s="1047" t="s">
        <v>28</v>
      </c>
      <c r="J720" s="1045">
        <v>45880</v>
      </c>
      <c r="K720" s="1048">
        <v>1</v>
      </c>
      <c r="L720" s="1049">
        <v>1</v>
      </c>
      <c r="M720" s="1050">
        <v>300</v>
      </c>
      <c r="N720" s="1051">
        <v>28.14</v>
      </c>
      <c r="O720" s="1051">
        <v>30</v>
      </c>
      <c r="P720" s="1052">
        <f>SUM(Table1[[#This Row],[BASE_FARE]:[SURCHARGES]])*Table1[[#This Row],[SEATS_BOOKED]]</f>
        <v>358.14</v>
      </c>
      <c r="Q720" s="1046" t="s">
        <v>161</v>
      </c>
      <c r="R720" s="1048" t="s">
        <v>335</v>
      </c>
      <c r="S720" s="1046" t="str">
        <f>LEFT(Table1[[#This Row],[SECTOR]],3)</f>
        <v>NAP</v>
      </c>
      <c r="T720" s="1046" t="str">
        <f>RIGHT(Table1[[#This Row],[SECTOR]],3)</f>
        <v>SSH</v>
      </c>
      <c r="U720" s="1046" t="str">
        <f t="shared" si="57"/>
        <v>NAP</v>
      </c>
      <c r="V720" s="1046">
        <f>WEEKDAY(Table1[[#This Row],[FLIGHT_DATE]],2)</f>
        <v>1</v>
      </c>
      <c r="W720" s="1046">
        <f>Table1[[#This Row],[FLIGHT_DATE]]-Table1[[#This Row],[DATE_BOOKED]]</f>
        <v>178</v>
      </c>
    </row>
    <row r="721" spans="1:23" x14ac:dyDescent="0.35">
      <c r="A721" s="1045">
        <v>45702</v>
      </c>
      <c r="B721" s="1046" t="s">
        <v>631</v>
      </c>
      <c r="C721" s="198" t="s">
        <v>333</v>
      </c>
      <c r="D721" s="198"/>
      <c r="E721" s="1046" t="s">
        <v>632</v>
      </c>
      <c r="F721" s="1046" t="s">
        <v>54</v>
      </c>
      <c r="G721" s="1046" t="s">
        <v>11</v>
      </c>
      <c r="H721" s="2222" t="s">
        <v>191</v>
      </c>
      <c r="I721" s="1047" t="s">
        <v>29</v>
      </c>
      <c r="J721" s="1045">
        <v>45887</v>
      </c>
      <c r="K721" s="1048">
        <v>1</v>
      </c>
      <c r="L721" s="1049">
        <v>1</v>
      </c>
      <c r="M721" s="1050">
        <v>300</v>
      </c>
      <c r="N721" s="1051">
        <v>33.06</v>
      </c>
      <c r="O721" s="1051">
        <v>30</v>
      </c>
      <c r="P721" s="1052">
        <f>SUM(Table1[[#This Row],[BASE_FARE]:[SURCHARGES]])*Table1[[#This Row],[SEATS_BOOKED]]</f>
        <v>363.06</v>
      </c>
      <c r="Q721" s="1046" t="s">
        <v>161</v>
      </c>
      <c r="R721" s="1048" t="s">
        <v>335</v>
      </c>
      <c r="S721" s="1046" t="str">
        <f>LEFT(Table1[[#This Row],[SECTOR]],3)</f>
        <v>SSH</v>
      </c>
      <c r="T721" s="1046" t="str">
        <f>RIGHT(Table1[[#This Row],[SECTOR]],3)</f>
        <v>NAP</v>
      </c>
      <c r="U721" s="1046" t="str">
        <f t="shared" si="57"/>
        <v>NAP</v>
      </c>
      <c r="V721" s="1046">
        <f>WEEKDAY(Table1[[#This Row],[FLIGHT_DATE]],2)</f>
        <v>1</v>
      </c>
      <c r="W721" s="1046">
        <f>Table1[[#This Row],[FLIGHT_DATE]]-Table1[[#This Row],[DATE_BOOKED]]</f>
        <v>185</v>
      </c>
    </row>
    <row r="722" spans="1:23" x14ac:dyDescent="0.35">
      <c r="A722" s="1045">
        <v>45702</v>
      </c>
      <c r="B722" s="1046" t="s">
        <v>631</v>
      </c>
      <c r="C722" s="198" t="s">
        <v>333</v>
      </c>
      <c r="D722" s="198"/>
      <c r="E722" s="1046" t="s">
        <v>632</v>
      </c>
      <c r="F722" s="1046" t="s">
        <v>54</v>
      </c>
      <c r="G722" s="1046" t="s">
        <v>10</v>
      </c>
      <c r="H722" s="2222" t="s">
        <v>190</v>
      </c>
      <c r="I722" s="1047" t="s">
        <v>28</v>
      </c>
      <c r="J722" s="1045">
        <v>45880</v>
      </c>
      <c r="K722" s="1048">
        <v>1</v>
      </c>
      <c r="L722" s="1049">
        <v>1</v>
      </c>
      <c r="M722" s="1050">
        <v>300</v>
      </c>
      <c r="N722" s="1051">
        <v>28.14</v>
      </c>
      <c r="O722" s="1051">
        <v>30</v>
      </c>
      <c r="P722" s="1052">
        <f>SUM(Table1[[#This Row],[BASE_FARE]:[SURCHARGES]])*Table1[[#This Row],[SEATS_BOOKED]]</f>
        <v>358.14</v>
      </c>
      <c r="Q722" s="1046" t="s">
        <v>161</v>
      </c>
      <c r="R722" s="1048" t="s">
        <v>335</v>
      </c>
      <c r="S722" s="1046" t="str">
        <f>LEFT(Table1[[#This Row],[SECTOR]],3)</f>
        <v>NAP</v>
      </c>
      <c r="T722" s="1046" t="str">
        <f>RIGHT(Table1[[#This Row],[SECTOR]],3)</f>
        <v>SSH</v>
      </c>
      <c r="U722" s="1046" t="str">
        <f t="shared" si="57"/>
        <v>NAP</v>
      </c>
      <c r="V722" s="1046">
        <f>WEEKDAY(Table1[[#This Row],[FLIGHT_DATE]],2)</f>
        <v>1</v>
      </c>
      <c r="W722" s="1046">
        <f>Table1[[#This Row],[FLIGHT_DATE]]-Table1[[#This Row],[DATE_BOOKED]]</f>
        <v>178</v>
      </c>
    </row>
    <row r="723" spans="1:23" x14ac:dyDescent="0.35">
      <c r="A723" s="1045">
        <v>45703</v>
      </c>
      <c r="B723" s="1046" t="s">
        <v>631</v>
      </c>
      <c r="C723" s="198" t="s">
        <v>333</v>
      </c>
      <c r="D723" s="198"/>
      <c r="E723" s="1046" t="s">
        <v>633</v>
      </c>
      <c r="F723" s="1046" t="s">
        <v>54</v>
      </c>
      <c r="G723" s="1046" t="s">
        <v>11</v>
      </c>
      <c r="H723" s="2222" t="s">
        <v>193</v>
      </c>
      <c r="I723" s="1047" t="s">
        <v>29</v>
      </c>
      <c r="J723" s="1045">
        <v>45767</v>
      </c>
      <c r="K723" s="1048">
        <v>1</v>
      </c>
      <c r="L723" s="1049">
        <v>1</v>
      </c>
      <c r="M723" s="1050">
        <v>100</v>
      </c>
      <c r="N723" s="1051">
        <v>32.889999999999993</v>
      </c>
      <c r="O723" s="1051">
        <v>30</v>
      </c>
      <c r="P723" s="1052">
        <f>SUM(Table1[[#This Row],[BASE_FARE]:[SURCHARGES]])*Table1[[#This Row],[SEATS_BOOKED]]</f>
        <v>162.88999999999999</v>
      </c>
      <c r="Q723" s="1046" t="s">
        <v>161</v>
      </c>
      <c r="R723" s="1048" t="s">
        <v>335</v>
      </c>
      <c r="S723" s="1046" t="str">
        <f>LEFT(Table1[[#This Row],[SECTOR]],3)</f>
        <v>SSH</v>
      </c>
      <c r="T723" s="1046" t="str">
        <f>RIGHT(Table1[[#This Row],[SECTOR]],3)</f>
        <v>NAP</v>
      </c>
      <c r="U723" s="1046" t="str">
        <f t="shared" si="57"/>
        <v>NAP</v>
      </c>
      <c r="V723" s="1046">
        <f>WEEKDAY(Table1[[#This Row],[FLIGHT_DATE]],2)</f>
        <v>7</v>
      </c>
      <c r="W723" s="1046">
        <f>Table1[[#This Row],[FLIGHT_DATE]]-Table1[[#This Row],[DATE_BOOKED]]</f>
        <v>64</v>
      </c>
    </row>
    <row r="724" spans="1:23" x14ac:dyDescent="0.35">
      <c r="A724" s="1045">
        <v>45703</v>
      </c>
      <c r="B724" s="1046" t="s">
        <v>631</v>
      </c>
      <c r="C724" s="198" t="s">
        <v>333</v>
      </c>
      <c r="D724" s="198"/>
      <c r="E724" s="1046" t="s">
        <v>633</v>
      </c>
      <c r="F724" s="1046" t="s">
        <v>54</v>
      </c>
      <c r="G724" s="1046" t="s">
        <v>10</v>
      </c>
      <c r="H724" s="2222" t="s">
        <v>192</v>
      </c>
      <c r="I724" s="1047" t="s">
        <v>28</v>
      </c>
      <c r="J724" s="1045">
        <v>45760</v>
      </c>
      <c r="K724" s="1048">
        <v>1</v>
      </c>
      <c r="L724" s="1049">
        <v>1</v>
      </c>
      <c r="M724" s="1050">
        <v>100</v>
      </c>
      <c r="N724" s="1051">
        <v>24.82</v>
      </c>
      <c r="O724" s="1051">
        <v>30</v>
      </c>
      <c r="P724" s="1052">
        <f>SUM(Table1[[#This Row],[BASE_FARE]:[SURCHARGES]])*Table1[[#This Row],[SEATS_BOOKED]]</f>
        <v>154.82</v>
      </c>
      <c r="Q724" s="1046" t="s">
        <v>161</v>
      </c>
      <c r="R724" s="1048" t="s">
        <v>335</v>
      </c>
      <c r="S724" s="1046" t="str">
        <f>LEFT(Table1[[#This Row],[SECTOR]],3)</f>
        <v>NAP</v>
      </c>
      <c r="T724" s="1046" t="str">
        <f>RIGHT(Table1[[#This Row],[SECTOR]],3)</f>
        <v>SSH</v>
      </c>
      <c r="U724" s="1046" t="str">
        <f t="shared" si="57"/>
        <v>NAP</v>
      </c>
      <c r="V724" s="1046">
        <f>WEEKDAY(Table1[[#This Row],[FLIGHT_DATE]],2)</f>
        <v>7</v>
      </c>
      <c r="W724" s="1046">
        <f>Table1[[#This Row],[FLIGHT_DATE]]-Table1[[#This Row],[DATE_BOOKED]]</f>
        <v>57</v>
      </c>
    </row>
    <row r="725" spans="1:23" x14ac:dyDescent="0.35">
      <c r="A725" s="1045">
        <v>45703</v>
      </c>
      <c r="B725" s="1046" t="s">
        <v>631</v>
      </c>
      <c r="C725" s="198" t="s">
        <v>333</v>
      </c>
      <c r="D725" s="198"/>
      <c r="E725" s="1046" t="s">
        <v>633</v>
      </c>
      <c r="F725" s="1046" t="s">
        <v>54</v>
      </c>
      <c r="G725" s="1046" t="s">
        <v>11</v>
      </c>
      <c r="H725" s="2222" t="s">
        <v>193</v>
      </c>
      <c r="I725" s="1047" t="s">
        <v>29</v>
      </c>
      <c r="J725" s="1045">
        <v>45767</v>
      </c>
      <c r="K725" s="1048">
        <v>1</v>
      </c>
      <c r="L725" s="1049">
        <v>1</v>
      </c>
      <c r="M725" s="1050">
        <v>100</v>
      </c>
      <c r="N725" s="1051">
        <v>32.889999999999993</v>
      </c>
      <c r="O725" s="1051">
        <v>30</v>
      </c>
      <c r="P725" s="1052">
        <f>SUM(Table1[[#This Row],[BASE_FARE]:[SURCHARGES]])*Table1[[#This Row],[SEATS_BOOKED]]</f>
        <v>162.88999999999999</v>
      </c>
      <c r="Q725" s="1046" t="s">
        <v>161</v>
      </c>
      <c r="R725" s="1048" t="s">
        <v>335</v>
      </c>
      <c r="S725" s="1046" t="str">
        <f>LEFT(Table1[[#This Row],[SECTOR]],3)</f>
        <v>SSH</v>
      </c>
      <c r="T725" s="1046" t="str">
        <f>RIGHT(Table1[[#This Row],[SECTOR]],3)</f>
        <v>NAP</v>
      </c>
      <c r="U725" s="1046" t="str">
        <f t="shared" si="57"/>
        <v>NAP</v>
      </c>
      <c r="V725" s="1046">
        <f>WEEKDAY(Table1[[#This Row],[FLIGHT_DATE]],2)</f>
        <v>7</v>
      </c>
      <c r="W725" s="1046">
        <f>Table1[[#This Row],[FLIGHT_DATE]]-Table1[[#This Row],[DATE_BOOKED]]</f>
        <v>64</v>
      </c>
    </row>
    <row r="726" spans="1:23" x14ac:dyDescent="0.35">
      <c r="A726" s="1045">
        <v>45703</v>
      </c>
      <c r="B726" s="1046" t="s">
        <v>631</v>
      </c>
      <c r="C726" s="198" t="s">
        <v>333</v>
      </c>
      <c r="D726" s="198"/>
      <c r="E726" s="1046" t="s">
        <v>633</v>
      </c>
      <c r="F726" s="1046" t="s">
        <v>54</v>
      </c>
      <c r="G726" s="1046" t="s">
        <v>10</v>
      </c>
      <c r="H726" s="2222" t="s">
        <v>192</v>
      </c>
      <c r="I726" s="1047" t="s">
        <v>28</v>
      </c>
      <c r="J726" s="1045">
        <v>45760</v>
      </c>
      <c r="K726" s="1048">
        <v>1</v>
      </c>
      <c r="L726" s="1049">
        <v>1</v>
      </c>
      <c r="M726" s="1050">
        <v>100</v>
      </c>
      <c r="N726" s="1051">
        <v>24.82</v>
      </c>
      <c r="O726" s="1051">
        <v>30</v>
      </c>
      <c r="P726" s="1052">
        <f>SUM(Table1[[#This Row],[BASE_FARE]:[SURCHARGES]])*Table1[[#This Row],[SEATS_BOOKED]]</f>
        <v>154.82</v>
      </c>
      <c r="Q726" s="1046" t="s">
        <v>161</v>
      </c>
      <c r="R726" s="1048" t="s">
        <v>335</v>
      </c>
      <c r="S726" s="1046" t="str">
        <f>LEFT(Table1[[#This Row],[SECTOR]],3)</f>
        <v>NAP</v>
      </c>
      <c r="T726" s="1046" t="str">
        <f>RIGHT(Table1[[#This Row],[SECTOR]],3)</f>
        <v>SSH</v>
      </c>
      <c r="U726" s="1046" t="str">
        <f t="shared" si="57"/>
        <v>NAP</v>
      </c>
      <c r="V726" s="1046">
        <f>WEEKDAY(Table1[[#This Row],[FLIGHT_DATE]],2)</f>
        <v>7</v>
      </c>
      <c r="W726" s="1046">
        <f>Table1[[#This Row],[FLIGHT_DATE]]-Table1[[#This Row],[DATE_BOOKED]]</f>
        <v>57</v>
      </c>
    </row>
    <row r="727" spans="1:23" x14ac:dyDescent="0.35">
      <c r="A727" s="1045">
        <v>45703</v>
      </c>
      <c r="B727" s="1046" t="s">
        <v>631</v>
      </c>
      <c r="C727" s="198" t="s">
        <v>333</v>
      </c>
      <c r="D727" s="198"/>
      <c r="E727" s="1046" t="s">
        <v>633</v>
      </c>
      <c r="F727" s="1046" t="s">
        <v>54</v>
      </c>
      <c r="G727" s="1046" t="s">
        <v>11</v>
      </c>
      <c r="H727" s="2222" t="s">
        <v>193</v>
      </c>
      <c r="I727" s="1047" t="s">
        <v>29</v>
      </c>
      <c r="J727" s="1045">
        <v>45767</v>
      </c>
      <c r="K727" s="1048">
        <v>1</v>
      </c>
      <c r="L727" s="1049">
        <v>1</v>
      </c>
      <c r="M727" s="1050">
        <v>75</v>
      </c>
      <c r="N727" s="1051">
        <v>32.889999999999993</v>
      </c>
      <c r="O727" s="1051">
        <v>30</v>
      </c>
      <c r="P727" s="1052">
        <f>SUM(Table1[[#This Row],[BASE_FARE]:[SURCHARGES]])*Table1[[#This Row],[SEATS_BOOKED]]</f>
        <v>137.88999999999999</v>
      </c>
      <c r="Q727" s="1046" t="s">
        <v>161</v>
      </c>
      <c r="R727" s="1048" t="s">
        <v>335</v>
      </c>
      <c r="S727" s="1046" t="str">
        <f>LEFT(Table1[[#This Row],[SECTOR]],3)</f>
        <v>SSH</v>
      </c>
      <c r="T727" s="1046" t="str">
        <f>RIGHT(Table1[[#This Row],[SECTOR]],3)</f>
        <v>NAP</v>
      </c>
      <c r="U727" s="1046" t="str">
        <f t="shared" si="57"/>
        <v>NAP</v>
      </c>
      <c r="V727" s="1046">
        <f>WEEKDAY(Table1[[#This Row],[FLIGHT_DATE]],2)</f>
        <v>7</v>
      </c>
      <c r="W727" s="1046">
        <f>Table1[[#This Row],[FLIGHT_DATE]]-Table1[[#This Row],[DATE_BOOKED]]</f>
        <v>64</v>
      </c>
    </row>
    <row r="728" spans="1:23" x14ac:dyDescent="0.35">
      <c r="A728" s="1045">
        <v>45703</v>
      </c>
      <c r="B728" s="1046" t="s">
        <v>631</v>
      </c>
      <c r="C728" s="198" t="s">
        <v>333</v>
      </c>
      <c r="D728" s="198"/>
      <c r="E728" s="1046" t="s">
        <v>633</v>
      </c>
      <c r="F728" s="1046" t="s">
        <v>54</v>
      </c>
      <c r="G728" s="1046" t="s">
        <v>10</v>
      </c>
      <c r="H728" s="2222" t="s">
        <v>192</v>
      </c>
      <c r="I728" s="1047" t="s">
        <v>28</v>
      </c>
      <c r="J728" s="1045">
        <v>45760</v>
      </c>
      <c r="K728" s="1048">
        <v>1</v>
      </c>
      <c r="L728" s="1049">
        <v>1</v>
      </c>
      <c r="M728" s="1050">
        <v>75</v>
      </c>
      <c r="N728" s="1051">
        <v>20.23</v>
      </c>
      <c r="O728" s="1051">
        <v>30</v>
      </c>
      <c r="P728" s="1052">
        <f>SUM(Table1[[#This Row],[BASE_FARE]:[SURCHARGES]])*Table1[[#This Row],[SEATS_BOOKED]]</f>
        <v>125.23</v>
      </c>
      <c r="Q728" s="1046" t="s">
        <v>161</v>
      </c>
      <c r="R728" s="1048" t="s">
        <v>335</v>
      </c>
      <c r="S728" s="1046" t="str">
        <f>LEFT(Table1[[#This Row],[SECTOR]],3)</f>
        <v>NAP</v>
      </c>
      <c r="T728" s="1046" t="str">
        <f>RIGHT(Table1[[#This Row],[SECTOR]],3)</f>
        <v>SSH</v>
      </c>
      <c r="U728" s="1046" t="str">
        <f t="shared" si="57"/>
        <v>NAP</v>
      </c>
      <c r="V728" s="1046">
        <f>WEEKDAY(Table1[[#This Row],[FLIGHT_DATE]],2)</f>
        <v>7</v>
      </c>
      <c r="W728" s="1046">
        <f>Table1[[#This Row],[FLIGHT_DATE]]-Table1[[#This Row],[DATE_BOOKED]]</f>
        <v>57</v>
      </c>
    </row>
    <row r="729" spans="1:23" x14ac:dyDescent="0.35">
      <c r="A729" s="1045">
        <v>45705</v>
      </c>
      <c r="B729" s="1046" t="s">
        <v>631</v>
      </c>
      <c r="C729" s="198" t="s">
        <v>333</v>
      </c>
      <c r="D729" s="198"/>
      <c r="E729" s="1046" t="s">
        <v>634</v>
      </c>
      <c r="F729" s="1046" t="s">
        <v>54</v>
      </c>
      <c r="G729" s="1046" t="s">
        <v>11</v>
      </c>
      <c r="H729" s="2222" t="s">
        <v>193</v>
      </c>
      <c r="I729" s="1047" t="s">
        <v>29</v>
      </c>
      <c r="J729" s="1045">
        <v>45767</v>
      </c>
      <c r="K729" s="1048">
        <v>1</v>
      </c>
      <c r="L729" s="1049">
        <v>1</v>
      </c>
      <c r="M729" s="1050">
        <v>100</v>
      </c>
      <c r="N729" s="1051">
        <v>32.889999999999993</v>
      </c>
      <c r="O729" s="1051">
        <v>30</v>
      </c>
      <c r="P729" s="1052">
        <f>SUM(Table1[[#This Row],[BASE_FARE]:[SURCHARGES]])*Table1[[#This Row],[SEATS_BOOKED]]</f>
        <v>162.88999999999999</v>
      </c>
      <c r="Q729" s="1046" t="s">
        <v>161</v>
      </c>
      <c r="R729" s="1048" t="s">
        <v>335</v>
      </c>
      <c r="S729" s="1046" t="str">
        <f>LEFT(Table1[[#This Row],[SECTOR]],3)</f>
        <v>SSH</v>
      </c>
      <c r="T729" s="1046" t="str">
        <f>RIGHT(Table1[[#This Row],[SECTOR]],3)</f>
        <v>NAP</v>
      </c>
      <c r="U729" s="1046" t="str">
        <f t="shared" si="57"/>
        <v>NAP</v>
      </c>
      <c r="V729" s="1046">
        <f>WEEKDAY(Table1[[#This Row],[FLIGHT_DATE]],2)</f>
        <v>7</v>
      </c>
      <c r="W729" s="1046">
        <f>Table1[[#This Row],[FLIGHT_DATE]]-Table1[[#This Row],[DATE_BOOKED]]</f>
        <v>62</v>
      </c>
    </row>
    <row r="730" spans="1:23" x14ac:dyDescent="0.35">
      <c r="A730" s="1045">
        <v>45705</v>
      </c>
      <c r="B730" s="1046" t="s">
        <v>631</v>
      </c>
      <c r="C730" s="198" t="s">
        <v>333</v>
      </c>
      <c r="D730" s="198"/>
      <c r="E730" s="1046" t="s">
        <v>634</v>
      </c>
      <c r="F730" s="1046" t="s">
        <v>54</v>
      </c>
      <c r="G730" s="1046" t="s">
        <v>10</v>
      </c>
      <c r="H730" s="2222" t="s">
        <v>192</v>
      </c>
      <c r="I730" s="1047" t="s">
        <v>28</v>
      </c>
      <c r="J730" s="1045">
        <v>45760</v>
      </c>
      <c r="K730" s="1048">
        <v>1</v>
      </c>
      <c r="L730" s="1049">
        <v>1</v>
      </c>
      <c r="M730" s="1050">
        <v>100</v>
      </c>
      <c r="N730" s="1051">
        <v>24.82</v>
      </c>
      <c r="O730" s="1051">
        <v>30</v>
      </c>
      <c r="P730" s="1052">
        <f>SUM(Table1[[#This Row],[BASE_FARE]:[SURCHARGES]])*Table1[[#This Row],[SEATS_BOOKED]]</f>
        <v>154.82</v>
      </c>
      <c r="Q730" s="1046" t="s">
        <v>161</v>
      </c>
      <c r="R730" s="1048" t="s">
        <v>335</v>
      </c>
      <c r="S730" s="1046" t="str">
        <f>LEFT(Table1[[#This Row],[SECTOR]],3)</f>
        <v>NAP</v>
      </c>
      <c r="T730" s="1046" t="str">
        <f>RIGHT(Table1[[#This Row],[SECTOR]],3)</f>
        <v>SSH</v>
      </c>
      <c r="U730" s="1046" t="str">
        <f t="shared" si="57"/>
        <v>NAP</v>
      </c>
      <c r="V730" s="1046">
        <f>WEEKDAY(Table1[[#This Row],[FLIGHT_DATE]],2)</f>
        <v>7</v>
      </c>
      <c r="W730" s="1046">
        <f>Table1[[#This Row],[FLIGHT_DATE]]-Table1[[#This Row],[DATE_BOOKED]]</f>
        <v>55</v>
      </c>
    </row>
    <row r="731" spans="1:23" x14ac:dyDescent="0.35">
      <c r="A731" s="1053">
        <v>45707</v>
      </c>
      <c r="B731" s="1054" t="s">
        <v>385</v>
      </c>
      <c r="C731" s="198" t="s">
        <v>333</v>
      </c>
      <c r="D731" s="198"/>
      <c r="E731" s="1054" t="s">
        <v>635</v>
      </c>
      <c r="F731" s="1054" t="s">
        <v>56</v>
      </c>
      <c r="G731" s="1054" t="s">
        <v>10</v>
      </c>
      <c r="H731" s="2222" t="s">
        <v>195</v>
      </c>
      <c r="I731" s="1055" t="s">
        <v>126</v>
      </c>
      <c r="J731" s="1053">
        <v>45752</v>
      </c>
      <c r="K731" s="1056">
        <v>2</v>
      </c>
      <c r="L731" s="1057">
        <v>2</v>
      </c>
      <c r="M731" s="1058">
        <v>200</v>
      </c>
      <c r="N731" s="1059">
        <v>0</v>
      </c>
      <c r="O731" s="1059">
        <v>0</v>
      </c>
      <c r="P731" s="1060">
        <f>SUM(Table1[[#This Row],[BASE_FARE]:[SURCHARGES]])*Table1[[#This Row],[SEATS_BOOKED]]</f>
        <v>400</v>
      </c>
      <c r="Q731" s="1054" t="s">
        <v>161</v>
      </c>
      <c r="R731" s="1056" t="s">
        <v>335</v>
      </c>
      <c r="S731" s="1054" t="str">
        <f>LEFT(Table1[[#This Row],[SECTOR]],3)</f>
        <v>SSH</v>
      </c>
      <c r="T731" s="1054" t="str">
        <f>RIGHT(Table1[[#This Row],[SECTOR]],3)</f>
        <v>VRN</v>
      </c>
      <c r="U731" s="1054" t="str">
        <f t="shared" ref="U731:U737" si="58">IF(AND(S731&lt;&gt;"SSH", S731&lt;&gt;"RMF", S731&lt;&gt;"CAI", S731&lt;&gt;"HRG", S731&lt;&gt;"LXR", S731&lt;&gt;"DXB", OR(T731="SSH", T731="RMF", T731="CAI", T731="HRG", T731="LXR", T731="DXB")), S731,
    IF(AND(T731&lt;&gt;"SSH", T731&lt;&gt;"RMF", T731&lt;&gt;"CAI", T731&lt;&gt;"HRG", T731&lt;&gt;"LXR", T731&lt;&gt;"DXB", OR(S731="SSH", S731="RMF", S731="CAI", S731="HRG", S731="LXR", S731="DXB")), T731,
    "VIE"))</f>
        <v>VRN</v>
      </c>
      <c r="V731" s="1054">
        <f>WEEKDAY(Table1[[#This Row],[FLIGHT_DATE]],2)</f>
        <v>6</v>
      </c>
      <c r="W731" s="1054">
        <f>Table1[[#This Row],[FLIGHT_DATE]]-Table1[[#This Row],[DATE_BOOKED]]</f>
        <v>45</v>
      </c>
    </row>
    <row r="732" spans="1:23" x14ac:dyDescent="0.35">
      <c r="A732" s="1061">
        <v>45707</v>
      </c>
      <c r="B732" s="1062" t="s">
        <v>631</v>
      </c>
      <c r="C732" s="198" t="s">
        <v>333</v>
      </c>
      <c r="D732" s="198"/>
      <c r="E732" s="1062" t="s">
        <v>636</v>
      </c>
      <c r="F732" s="1062" t="s">
        <v>56</v>
      </c>
      <c r="G732" s="1062" t="s">
        <v>10</v>
      </c>
      <c r="H732" s="2222" t="s">
        <v>191</v>
      </c>
      <c r="I732" s="1063" t="s">
        <v>29</v>
      </c>
      <c r="J732" s="1061">
        <v>45894</v>
      </c>
      <c r="K732" s="1064">
        <v>1</v>
      </c>
      <c r="L732" s="1065">
        <v>1</v>
      </c>
      <c r="M732" s="1066">
        <v>316</v>
      </c>
      <c r="N732" s="1067">
        <v>38.369999999999997</v>
      </c>
      <c r="O732" s="1067">
        <v>30</v>
      </c>
      <c r="P732" s="1068">
        <f>SUM(Table1[[#This Row],[BASE_FARE]:[SURCHARGES]])*Table1[[#This Row],[SEATS_BOOKED]]</f>
        <v>384.37</v>
      </c>
      <c r="Q732" s="1054" t="s">
        <v>161</v>
      </c>
      <c r="R732" s="1056" t="s">
        <v>335</v>
      </c>
      <c r="S732" s="1062" t="str">
        <f>LEFT(Table1[[#This Row],[SECTOR]],3)</f>
        <v>SSH</v>
      </c>
      <c r="T732" s="1062" t="str">
        <f>RIGHT(Table1[[#This Row],[SECTOR]],3)</f>
        <v>NAP</v>
      </c>
      <c r="U732" s="1062" t="str">
        <f t="shared" si="58"/>
        <v>NAP</v>
      </c>
      <c r="V732" s="1062">
        <f>WEEKDAY(Table1[[#This Row],[FLIGHT_DATE]],2)</f>
        <v>1</v>
      </c>
      <c r="W732" s="1062">
        <f>Table1[[#This Row],[FLIGHT_DATE]]-Table1[[#This Row],[DATE_BOOKED]]</f>
        <v>187</v>
      </c>
    </row>
    <row r="733" spans="1:23" x14ac:dyDescent="0.35">
      <c r="A733" s="1061">
        <v>45707</v>
      </c>
      <c r="B733" s="1062" t="s">
        <v>631</v>
      </c>
      <c r="C733" s="198" t="s">
        <v>333</v>
      </c>
      <c r="D733" s="198"/>
      <c r="E733" s="1062" t="s">
        <v>636</v>
      </c>
      <c r="F733" s="1062" t="s">
        <v>56</v>
      </c>
      <c r="G733" s="1062" t="s">
        <v>10</v>
      </c>
      <c r="H733" s="2222" t="s">
        <v>191</v>
      </c>
      <c r="I733" s="1063" t="s">
        <v>29</v>
      </c>
      <c r="J733" s="1061">
        <v>45894</v>
      </c>
      <c r="K733" s="1064">
        <v>1</v>
      </c>
      <c r="L733" s="1065">
        <v>1</v>
      </c>
      <c r="M733" s="1066">
        <v>316</v>
      </c>
      <c r="N733" s="1067">
        <v>38.369999999999997</v>
      </c>
      <c r="O733" s="1067">
        <v>30</v>
      </c>
      <c r="P733" s="1068">
        <f>SUM(Table1[[#This Row],[BASE_FARE]:[SURCHARGES]])*Table1[[#This Row],[SEATS_BOOKED]]</f>
        <v>384.37</v>
      </c>
      <c r="Q733" s="1054" t="s">
        <v>161</v>
      </c>
      <c r="R733" s="1056" t="s">
        <v>335</v>
      </c>
      <c r="S733" s="1062" t="str">
        <f>LEFT(Table1[[#This Row],[SECTOR]],3)</f>
        <v>SSH</v>
      </c>
      <c r="T733" s="1062" t="str">
        <f>RIGHT(Table1[[#This Row],[SECTOR]],3)</f>
        <v>NAP</v>
      </c>
      <c r="U733" s="1062" t="str">
        <f t="shared" si="58"/>
        <v>NAP</v>
      </c>
      <c r="V733" s="1062">
        <f>WEEKDAY(Table1[[#This Row],[FLIGHT_DATE]],2)</f>
        <v>1</v>
      </c>
      <c r="W733" s="1062">
        <f>Table1[[#This Row],[FLIGHT_DATE]]-Table1[[#This Row],[DATE_BOOKED]]</f>
        <v>187</v>
      </c>
    </row>
    <row r="734" spans="1:23" x14ac:dyDescent="0.35">
      <c r="A734" s="1076">
        <v>45707</v>
      </c>
      <c r="B734" s="1077" t="s">
        <v>390</v>
      </c>
      <c r="C734" s="198" t="s">
        <v>333</v>
      </c>
      <c r="D734" s="198" t="s">
        <v>952</v>
      </c>
      <c r="E734" s="1077" t="s">
        <v>657</v>
      </c>
      <c r="F734" s="1077" t="s">
        <v>56</v>
      </c>
      <c r="G734" s="1077" t="s">
        <v>10</v>
      </c>
      <c r="H734" s="2222" t="s">
        <v>192</v>
      </c>
      <c r="I734" s="1078" t="s">
        <v>28</v>
      </c>
      <c r="J734" s="1076">
        <v>45760</v>
      </c>
      <c r="K734" s="1079">
        <v>1</v>
      </c>
      <c r="L734" s="1080">
        <v>1</v>
      </c>
      <c r="M734" s="1081">
        <v>100</v>
      </c>
      <c r="N734" s="1082">
        <v>34.04</v>
      </c>
      <c r="O734" s="1082">
        <v>30</v>
      </c>
      <c r="P734" s="1083">
        <f>SUM(Table1[[#This Row],[BASE_FARE]:[SURCHARGES]])*Table1[[#This Row],[SEATS_BOOKED]]</f>
        <v>164.04</v>
      </c>
      <c r="Q734" s="1077" t="s">
        <v>161</v>
      </c>
      <c r="R734" s="1079" t="s">
        <v>335</v>
      </c>
      <c r="S734" s="1077" t="str">
        <f>LEFT(Table1[[#This Row],[SECTOR]],3)</f>
        <v>NAP</v>
      </c>
      <c r="T734" s="1077" t="str">
        <f>RIGHT(Table1[[#This Row],[SECTOR]],3)</f>
        <v>SSH</v>
      </c>
      <c r="U734" s="1077" t="str">
        <f t="shared" si="58"/>
        <v>NAP</v>
      </c>
      <c r="V734" s="1077">
        <f>WEEKDAY(Table1[[#This Row],[FLIGHT_DATE]],2)</f>
        <v>7</v>
      </c>
      <c r="W734" s="1077">
        <f>Table1[[#This Row],[FLIGHT_DATE]]-Table1[[#This Row],[DATE_BOOKED]]</f>
        <v>53</v>
      </c>
    </row>
    <row r="735" spans="1:23" x14ac:dyDescent="0.35">
      <c r="A735" s="1076">
        <v>45707</v>
      </c>
      <c r="B735" s="1077" t="s">
        <v>390</v>
      </c>
      <c r="C735" s="198" t="s">
        <v>333</v>
      </c>
      <c r="D735" s="198" t="s">
        <v>952</v>
      </c>
      <c r="E735" s="1077" t="s">
        <v>658</v>
      </c>
      <c r="F735" s="1077" t="s">
        <v>56</v>
      </c>
      <c r="G735" s="1077" t="s">
        <v>10</v>
      </c>
      <c r="H735" s="2222" t="s">
        <v>193</v>
      </c>
      <c r="I735" s="1078" t="s">
        <v>29</v>
      </c>
      <c r="J735" s="1076">
        <v>45767</v>
      </c>
      <c r="K735" s="1079">
        <v>1</v>
      </c>
      <c r="L735" s="1080">
        <v>1</v>
      </c>
      <c r="M735" s="1081">
        <v>100</v>
      </c>
      <c r="N735" s="1082">
        <v>38.92</v>
      </c>
      <c r="O735" s="1082">
        <v>40</v>
      </c>
      <c r="P735" s="1083">
        <f>SUM(Table1[[#This Row],[BASE_FARE]:[SURCHARGES]])*Table1[[#This Row],[SEATS_BOOKED]]</f>
        <v>178.92000000000002</v>
      </c>
      <c r="Q735" s="1077" t="s">
        <v>161</v>
      </c>
      <c r="R735" s="1079" t="s">
        <v>335</v>
      </c>
      <c r="S735" s="1077" t="str">
        <f>LEFT(Table1[[#This Row],[SECTOR]],3)</f>
        <v>SSH</v>
      </c>
      <c r="T735" s="1077" t="str">
        <f>RIGHT(Table1[[#This Row],[SECTOR]],3)</f>
        <v>NAP</v>
      </c>
      <c r="U735" s="1077" t="str">
        <f t="shared" si="58"/>
        <v>NAP</v>
      </c>
      <c r="V735" s="1077">
        <f>WEEKDAY(Table1[[#This Row],[FLIGHT_DATE]],2)</f>
        <v>7</v>
      </c>
      <c r="W735" s="1077">
        <f>Table1[[#This Row],[FLIGHT_DATE]]-Table1[[#This Row],[DATE_BOOKED]]</f>
        <v>60</v>
      </c>
    </row>
    <row r="736" spans="1:23" x14ac:dyDescent="0.35">
      <c r="A736" s="1076">
        <v>45707</v>
      </c>
      <c r="B736" s="1077" t="s">
        <v>390</v>
      </c>
      <c r="C736" s="198" t="s">
        <v>333</v>
      </c>
      <c r="D736" s="198" t="s">
        <v>952</v>
      </c>
      <c r="E736" s="1077" t="s">
        <v>657</v>
      </c>
      <c r="F736" s="1077" t="s">
        <v>56</v>
      </c>
      <c r="G736" s="1077" t="s">
        <v>10</v>
      </c>
      <c r="H736" s="2222" t="s">
        <v>192</v>
      </c>
      <c r="I736" s="1078" t="s">
        <v>28</v>
      </c>
      <c r="J736" s="1076">
        <v>45760</v>
      </c>
      <c r="K736" s="1079">
        <v>1</v>
      </c>
      <c r="L736" s="1080">
        <v>1</v>
      </c>
      <c r="M736" s="1081">
        <v>100</v>
      </c>
      <c r="N736" s="1082">
        <v>34.04</v>
      </c>
      <c r="O736" s="1082">
        <v>30</v>
      </c>
      <c r="P736" s="1083">
        <f>SUM(Table1[[#This Row],[BASE_FARE]:[SURCHARGES]])*Table1[[#This Row],[SEATS_BOOKED]]</f>
        <v>164.04</v>
      </c>
      <c r="Q736" s="1077" t="s">
        <v>161</v>
      </c>
      <c r="R736" s="1079" t="s">
        <v>335</v>
      </c>
      <c r="S736" s="1077" t="str">
        <f>LEFT(Table1[[#This Row],[SECTOR]],3)</f>
        <v>NAP</v>
      </c>
      <c r="T736" s="1077" t="str">
        <f>RIGHT(Table1[[#This Row],[SECTOR]],3)</f>
        <v>SSH</v>
      </c>
      <c r="U736" s="1077" t="str">
        <f t="shared" si="58"/>
        <v>NAP</v>
      </c>
      <c r="V736" s="1077">
        <f>WEEKDAY(Table1[[#This Row],[FLIGHT_DATE]],2)</f>
        <v>7</v>
      </c>
      <c r="W736" s="1077">
        <f>Table1[[#This Row],[FLIGHT_DATE]]-Table1[[#This Row],[DATE_BOOKED]]</f>
        <v>53</v>
      </c>
    </row>
    <row r="737" spans="1:23" x14ac:dyDescent="0.35">
      <c r="A737" s="1076">
        <v>45707</v>
      </c>
      <c r="B737" s="1077" t="s">
        <v>390</v>
      </c>
      <c r="C737" s="198" t="s">
        <v>333</v>
      </c>
      <c r="D737" s="198" t="s">
        <v>952</v>
      </c>
      <c r="E737" s="1077" t="s">
        <v>658</v>
      </c>
      <c r="F737" s="1077" t="s">
        <v>56</v>
      </c>
      <c r="G737" s="1077" t="s">
        <v>10</v>
      </c>
      <c r="H737" s="2222" t="s">
        <v>193</v>
      </c>
      <c r="I737" s="1078" t="s">
        <v>29</v>
      </c>
      <c r="J737" s="1076">
        <v>45767</v>
      </c>
      <c r="K737" s="1079">
        <v>1</v>
      </c>
      <c r="L737" s="1080">
        <v>1</v>
      </c>
      <c r="M737" s="1081">
        <v>100</v>
      </c>
      <c r="N737" s="1082">
        <v>38.92</v>
      </c>
      <c r="O737" s="1082">
        <v>40</v>
      </c>
      <c r="P737" s="1083">
        <f>SUM(Table1[[#This Row],[BASE_FARE]:[SURCHARGES]])*Table1[[#This Row],[SEATS_BOOKED]]</f>
        <v>178.92000000000002</v>
      </c>
      <c r="Q737" s="1077" t="s">
        <v>161</v>
      </c>
      <c r="R737" s="1079" t="s">
        <v>335</v>
      </c>
      <c r="S737" s="1077" t="str">
        <f>LEFT(Table1[[#This Row],[SECTOR]],3)</f>
        <v>SSH</v>
      </c>
      <c r="T737" s="1077" t="str">
        <f>RIGHT(Table1[[#This Row],[SECTOR]],3)</f>
        <v>NAP</v>
      </c>
      <c r="U737" s="1077" t="str">
        <f t="shared" si="58"/>
        <v>NAP</v>
      </c>
      <c r="V737" s="1077">
        <f>WEEKDAY(Table1[[#This Row],[FLIGHT_DATE]],2)</f>
        <v>7</v>
      </c>
      <c r="W737" s="1077">
        <f>Table1[[#This Row],[FLIGHT_DATE]]-Table1[[#This Row],[DATE_BOOKED]]</f>
        <v>60</v>
      </c>
    </row>
    <row r="738" spans="1:23" x14ac:dyDescent="0.35">
      <c r="A738" s="1085">
        <v>45709</v>
      </c>
      <c r="B738" s="1086" t="s">
        <v>97</v>
      </c>
      <c r="C738" s="198" t="s">
        <v>160</v>
      </c>
      <c r="D738" s="198"/>
      <c r="E738" s="1086"/>
      <c r="F738" s="1086" t="s">
        <v>54</v>
      </c>
      <c r="G738" s="1086" t="s">
        <v>10</v>
      </c>
      <c r="H738" s="2222" t="s">
        <v>190</v>
      </c>
      <c r="I738" s="1087" t="s">
        <v>163</v>
      </c>
      <c r="J738" s="1085">
        <v>45765</v>
      </c>
      <c r="K738" s="1088">
        <v>4</v>
      </c>
      <c r="L738" s="1089">
        <v>4</v>
      </c>
      <c r="M738" s="1090">
        <v>275</v>
      </c>
      <c r="N738" s="1091">
        <v>0</v>
      </c>
      <c r="O738" s="1091">
        <v>0</v>
      </c>
      <c r="P738" s="1092">
        <f>SUM(Table1[[#This Row],[BASE_FARE]:[SURCHARGES]])*Table1[[#This Row],[SEATS_BOOKED]]</f>
        <v>1100</v>
      </c>
      <c r="Q738" s="1077" t="s">
        <v>161</v>
      </c>
      <c r="R738" s="1331" t="s">
        <v>384</v>
      </c>
      <c r="S738" s="1086" t="str">
        <f>LEFT(Table1[[#This Row],[SECTOR]],3)</f>
        <v>MXP</v>
      </c>
      <c r="T738" s="1086" t="str">
        <f>RIGHT(Table1[[#This Row],[SECTOR]],3)</f>
        <v>SSH</v>
      </c>
      <c r="U738" s="1086" t="str">
        <f t="shared" ref="U738:U743" si="59">IF(AND(S738&lt;&gt;"SSH", S738&lt;&gt;"RMF", S738&lt;&gt;"CAI", S738&lt;&gt;"HRG", S738&lt;&gt;"LXR", S738&lt;&gt;"DXB", OR(T738="SSH", T738="RMF", T738="CAI", T738="HRG", T738="LXR", T738="DXB")), S738,
    IF(AND(T738&lt;&gt;"SSH", T738&lt;&gt;"RMF", T738&lt;&gt;"CAI", T738&lt;&gt;"HRG", T738&lt;&gt;"LXR", T738&lt;&gt;"DXB", OR(S738="SSH", S738="RMF", S738="CAI", S738="HRG", S738="LXR", S738="DXB")), T738,
    "VIE"))</f>
        <v>MXP</v>
      </c>
      <c r="V738" s="1086">
        <f>WEEKDAY(Table1[[#This Row],[FLIGHT_DATE]],2)</f>
        <v>5</v>
      </c>
      <c r="W738" s="1086">
        <f>Table1[[#This Row],[FLIGHT_DATE]]-Table1[[#This Row],[DATE_BOOKED]]</f>
        <v>56</v>
      </c>
    </row>
    <row r="739" spans="1:23" x14ac:dyDescent="0.35">
      <c r="A739" s="1085">
        <v>45709</v>
      </c>
      <c r="B739" s="1086" t="s">
        <v>97</v>
      </c>
      <c r="C739" s="198" t="s">
        <v>160</v>
      </c>
      <c r="D739" s="198"/>
      <c r="E739" s="1086"/>
      <c r="F739" s="1086" t="s">
        <v>54</v>
      </c>
      <c r="G739" s="1086" t="s">
        <v>11</v>
      </c>
      <c r="H739" s="2222" t="s">
        <v>191</v>
      </c>
      <c r="I739" s="1087" t="s">
        <v>162</v>
      </c>
      <c r="J739" s="1085">
        <v>45772</v>
      </c>
      <c r="K739" s="1088">
        <v>4</v>
      </c>
      <c r="L739" s="1089">
        <v>4</v>
      </c>
      <c r="M739" s="1090">
        <v>275</v>
      </c>
      <c r="N739" s="1091">
        <v>0</v>
      </c>
      <c r="O739" s="1091">
        <v>0</v>
      </c>
      <c r="P739" s="1092">
        <f>SUM(Table1[[#This Row],[BASE_FARE]:[SURCHARGES]])*Table1[[#This Row],[SEATS_BOOKED]]</f>
        <v>1100</v>
      </c>
      <c r="Q739" s="1077" t="s">
        <v>161</v>
      </c>
      <c r="R739" s="1331" t="s">
        <v>384</v>
      </c>
      <c r="S739" s="1086" t="str">
        <f>LEFT(Table1[[#This Row],[SECTOR]],3)</f>
        <v>SSH</v>
      </c>
      <c r="T739" s="1086" t="str">
        <f>RIGHT(Table1[[#This Row],[SECTOR]],3)</f>
        <v>MXP</v>
      </c>
      <c r="U739" s="1086" t="str">
        <f t="shared" si="59"/>
        <v>MXP</v>
      </c>
      <c r="V739" s="1086">
        <f>WEEKDAY(Table1[[#This Row],[FLIGHT_DATE]],2)</f>
        <v>5</v>
      </c>
      <c r="W739" s="1086">
        <f>Table1[[#This Row],[FLIGHT_DATE]]-Table1[[#This Row],[DATE_BOOKED]]</f>
        <v>63</v>
      </c>
    </row>
    <row r="740" spans="1:23" x14ac:dyDescent="0.35">
      <c r="A740" s="1085">
        <v>45709</v>
      </c>
      <c r="B740" s="1086" t="s">
        <v>97</v>
      </c>
      <c r="C740" s="198" t="s">
        <v>160</v>
      </c>
      <c r="D740" s="198"/>
      <c r="E740" s="1086"/>
      <c r="F740" s="1086" t="s">
        <v>54</v>
      </c>
      <c r="G740" s="1086" t="s">
        <v>10</v>
      </c>
      <c r="H740" s="2222" t="s">
        <v>194</v>
      </c>
      <c r="I740" s="1087" t="s">
        <v>130</v>
      </c>
      <c r="J740" s="1085">
        <v>45766</v>
      </c>
      <c r="K740" s="1088">
        <v>3</v>
      </c>
      <c r="L740" s="1089">
        <v>3</v>
      </c>
      <c r="M740" s="1090">
        <v>255</v>
      </c>
      <c r="N740" s="1091">
        <v>0</v>
      </c>
      <c r="O740" s="1091">
        <v>0</v>
      </c>
      <c r="P740" s="1092">
        <f>SUM(Table1[[#This Row],[BASE_FARE]:[SURCHARGES]])*Table1[[#This Row],[SEATS_BOOKED]]</f>
        <v>765</v>
      </c>
      <c r="Q740" s="1077" t="s">
        <v>161</v>
      </c>
      <c r="R740" s="1331" t="s">
        <v>384</v>
      </c>
      <c r="S740" s="1086" t="str">
        <f>LEFT(Table1[[#This Row],[SECTOR]],3)</f>
        <v>VRN</v>
      </c>
      <c r="T740" s="1086" t="str">
        <f>RIGHT(Table1[[#This Row],[SECTOR]],3)</f>
        <v>SSH</v>
      </c>
      <c r="U740" s="1086" t="str">
        <f t="shared" si="59"/>
        <v>VRN</v>
      </c>
      <c r="V740" s="1086">
        <f>WEEKDAY(Table1[[#This Row],[FLIGHT_DATE]],2)</f>
        <v>6</v>
      </c>
      <c r="W740" s="1086">
        <f>Table1[[#This Row],[FLIGHT_DATE]]-Table1[[#This Row],[DATE_BOOKED]]</f>
        <v>57</v>
      </c>
    </row>
    <row r="741" spans="1:23" x14ac:dyDescent="0.35">
      <c r="A741" s="1085">
        <v>45709</v>
      </c>
      <c r="B741" s="1086" t="s">
        <v>97</v>
      </c>
      <c r="C741" s="198" t="s">
        <v>160</v>
      </c>
      <c r="D741" s="198"/>
      <c r="E741" s="1086"/>
      <c r="F741" s="1086" t="s">
        <v>54</v>
      </c>
      <c r="G741" s="1086" t="s">
        <v>11</v>
      </c>
      <c r="H741" s="2222" t="s">
        <v>195</v>
      </c>
      <c r="I741" s="1087" t="s">
        <v>126</v>
      </c>
      <c r="J741" s="1085">
        <v>45773</v>
      </c>
      <c r="K741" s="1088">
        <v>3</v>
      </c>
      <c r="L741" s="1089">
        <v>3</v>
      </c>
      <c r="M741" s="1090">
        <v>255</v>
      </c>
      <c r="N741" s="1091">
        <v>0</v>
      </c>
      <c r="O741" s="1091">
        <v>0</v>
      </c>
      <c r="P741" s="1092">
        <f>SUM(Table1[[#This Row],[BASE_FARE]:[SURCHARGES]])*Table1[[#This Row],[SEATS_BOOKED]]</f>
        <v>765</v>
      </c>
      <c r="Q741" s="1077" t="s">
        <v>161</v>
      </c>
      <c r="R741" s="1331" t="s">
        <v>384</v>
      </c>
      <c r="S741" s="1086" t="str">
        <f>LEFT(Table1[[#This Row],[SECTOR]],3)</f>
        <v>SSH</v>
      </c>
      <c r="T741" s="1086" t="str">
        <f>RIGHT(Table1[[#This Row],[SECTOR]],3)</f>
        <v>VRN</v>
      </c>
      <c r="U741" s="1086" t="str">
        <f t="shared" si="59"/>
        <v>VRN</v>
      </c>
      <c r="V741" s="1086">
        <f>WEEKDAY(Table1[[#This Row],[FLIGHT_DATE]],2)</f>
        <v>6</v>
      </c>
      <c r="W741" s="1086">
        <f>Table1[[#This Row],[FLIGHT_DATE]]-Table1[[#This Row],[DATE_BOOKED]]</f>
        <v>64</v>
      </c>
    </row>
    <row r="742" spans="1:23" x14ac:dyDescent="0.35">
      <c r="A742" s="1085">
        <v>45709</v>
      </c>
      <c r="B742" s="1086" t="s">
        <v>97</v>
      </c>
      <c r="C742" s="198" t="s">
        <v>160</v>
      </c>
      <c r="D742" s="198"/>
      <c r="E742" s="1086"/>
      <c r="F742" s="1086" t="s">
        <v>54</v>
      </c>
      <c r="G742" s="1086" t="s">
        <v>10</v>
      </c>
      <c r="H742" s="2222" t="s">
        <v>194</v>
      </c>
      <c r="I742" s="1087" t="s">
        <v>26</v>
      </c>
      <c r="J742" s="1085">
        <v>45752</v>
      </c>
      <c r="K742" s="1088">
        <v>16</v>
      </c>
      <c r="L742" s="1089">
        <v>16</v>
      </c>
      <c r="M742" s="1090">
        <v>170</v>
      </c>
      <c r="N742" s="1091">
        <v>0</v>
      </c>
      <c r="O742" s="1091">
        <v>0</v>
      </c>
      <c r="P742" s="1092">
        <f>SUM(Table1[[#This Row],[BASE_FARE]:[SURCHARGES]])*Table1[[#This Row],[SEATS_BOOKED]]</f>
        <v>2720</v>
      </c>
      <c r="Q742" s="1077" t="s">
        <v>161</v>
      </c>
      <c r="R742" s="1331" t="s">
        <v>384</v>
      </c>
      <c r="S742" s="1086" t="str">
        <f>LEFT(Table1[[#This Row],[SECTOR]],3)</f>
        <v>BRI</v>
      </c>
      <c r="T742" s="1086" t="str">
        <f>RIGHT(Table1[[#This Row],[SECTOR]],3)</f>
        <v>SSH</v>
      </c>
      <c r="U742" s="1086" t="str">
        <f t="shared" si="59"/>
        <v>BRI</v>
      </c>
      <c r="V742" s="1086">
        <f>WEEKDAY(Table1[[#This Row],[FLIGHT_DATE]],2)</f>
        <v>6</v>
      </c>
      <c r="W742" s="1086">
        <f>Table1[[#This Row],[FLIGHT_DATE]]-Table1[[#This Row],[DATE_BOOKED]]</f>
        <v>43</v>
      </c>
    </row>
    <row r="743" spans="1:23" x14ac:dyDescent="0.35">
      <c r="A743" s="1085">
        <v>45709</v>
      </c>
      <c r="B743" s="1086" t="s">
        <v>97</v>
      </c>
      <c r="C743" s="198" t="s">
        <v>160</v>
      </c>
      <c r="D743" s="198"/>
      <c r="E743" s="1086"/>
      <c r="F743" s="1086" t="s">
        <v>54</v>
      </c>
      <c r="G743" s="1086" t="s">
        <v>11</v>
      </c>
      <c r="H743" s="2222" t="s">
        <v>195</v>
      </c>
      <c r="I743" s="1087" t="s">
        <v>27</v>
      </c>
      <c r="J743" s="1085">
        <v>45759</v>
      </c>
      <c r="K743" s="1088">
        <v>16</v>
      </c>
      <c r="L743" s="1089">
        <v>16</v>
      </c>
      <c r="M743" s="1090">
        <v>170</v>
      </c>
      <c r="N743" s="1091">
        <v>0</v>
      </c>
      <c r="O743" s="1091">
        <v>0</v>
      </c>
      <c r="P743" s="1092">
        <f>SUM(Table1[[#This Row],[BASE_FARE]:[SURCHARGES]])*Table1[[#This Row],[SEATS_BOOKED]]</f>
        <v>2720</v>
      </c>
      <c r="Q743" s="1077" t="s">
        <v>161</v>
      </c>
      <c r="R743" s="1331" t="s">
        <v>384</v>
      </c>
      <c r="S743" s="1086" t="str">
        <f>LEFT(Table1[[#This Row],[SECTOR]],3)</f>
        <v>SSH</v>
      </c>
      <c r="T743" s="1086" t="str">
        <f>RIGHT(Table1[[#This Row],[SECTOR]],3)</f>
        <v>BRI</v>
      </c>
      <c r="U743" s="1086" t="str">
        <f t="shared" si="59"/>
        <v>BRI</v>
      </c>
      <c r="V743" s="1086">
        <f>WEEKDAY(Table1[[#This Row],[FLIGHT_DATE]],2)</f>
        <v>6</v>
      </c>
      <c r="W743" s="1086">
        <f>Table1[[#This Row],[FLIGHT_DATE]]-Table1[[#This Row],[DATE_BOOKED]]</f>
        <v>50</v>
      </c>
    </row>
    <row r="744" spans="1:23" x14ac:dyDescent="0.35">
      <c r="A744" s="1093">
        <v>45708</v>
      </c>
      <c r="B744" s="1094" t="s">
        <v>390</v>
      </c>
      <c r="C744" s="198" t="s">
        <v>333</v>
      </c>
      <c r="D744" s="198" t="s">
        <v>952</v>
      </c>
      <c r="E744" s="1094" t="s">
        <v>667</v>
      </c>
      <c r="F744" s="1094" t="s">
        <v>54</v>
      </c>
      <c r="G744" s="1094" t="s">
        <v>10</v>
      </c>
      <c r="H744" s="2222" t="s">
        <v>922</v>
      </c>
      <c r="I744" s="1095" t="s">
        <v>130</v>
      </c>
      <c r="J744" s="1093">
        <v>45871</v>
      </c>
      <c r="K744" s="1096">
        <v>1</v>
      </c>
      <c r="L744" s="1097">
        <v>1</v>
      </c>
      <c r="M744" s="1098">
        <v>230</v>
      </c>
      <c r="N744" s="1099">
        <v>23.04</v>
      </c>
      <c r="O744" s="1099">
        <v>40</v>
      </c>
      <c r="P744" s="1100">
        <f>SUM(Table1[[#This Row],[BASE_FARE]:[SURCHARGES]])*Table1[[#This Row],[SEATS_BOOKED]]</f>
        <v>293.03999999999996</v>
      </c>
      <c r="Q744" s="1094" t="s">
        <v>161</v>
      </c>
      <c r="R744" s="1096" t="s">
        <v>335</v>
      </c>
      <c r="S744" s="1094" t="str">
        <f>LEFT(Table1[[#This Row],[SECTOR]],3)</f>
        <v>VRN</v>
      </c>
      <c r="T744" s="1094" t="str">
        <f>RIGHT(Table1[[#This Row],[SECTOR]],3)</f>
        <v>SSH</v>
      </c>
      <c r="U744" s="1094" t="str">
        <f t="shared" ref="U744:U751" si="60">IF(AND(S744&lt;&gt;"SSH", S744&lt;&gt;"RMF", S744&lt;&gt;"CAI", S744&lt;&gt;"HRG", S744&lt;&gt;"LXR", S744&lt;&gt;"DXB", OR(T744="SSH", T744="RMF", T744="CAI", T744="HRG", T744="LXR", T744="DXB")), S744,
    IF(AND(T744&lt;&gt;"SSH", T744&lt;&gt;"RMF", T744&lt;&gt;"CAI", T744&lt;&gt;"HRG", T744&lt;&gt;"LXR", T744&lt;&gt;"DXB", OR(S744="SSH", S744="RMF", S744="CAI", S744="HRG", S744="LXR", S744="DXB")), T744,
    "VIE"))</f>
        <v>VRN</v>
      </c>
      <c r="V744" s="1094">
        <f>WEEKDAY(Table1[[#This Row],[FLIGHT_DATE]],2)</f>
        <v>6</v>
      </c>
      <c r="W744" s="1094">
        <f>Table1[[#This Row],[FLIGHT_DATE]]-Table1[[#This Row],[DATE_BOOKED]]</f>
        <v>163</v>
      </c>
    </row>
    <row r="745" spans="1:23" x14ac:dyDescent="0.35">
      <c r="A745" s="1093">
        <v>45708</v>
      </c>
      <c r="B745" s="1094" t="s">
        <v>390</v>
      </c>
      <c r="C745" s="198" t="s">
        <v>333</v>
      </c>
      <c r="D745" s="198" t="s">
        <v>952</v>
      </c>
      <c r="E745" s="1094" t="s">
        <v>667</v>
      </c>
      <c r="F745" s="1094" t="s">
        <v>54</v>
      </c>
      <c r="G745" s="1094" t="s">
        <v>11</v>
      </c>
      <c r="H745" s="2222" t="s">
        <v>921</v>
      </c>
      <c r="I745" s="1095" t="s">
        <v>126</v>
      </c>
      <c r="J745" s="1093">
        <v>45885</v>
      </c>
      <c r="K745" s="1096">
        <v>1</v>
      </c>
      <c r="L745" s="1097">
        <v>1</v>
      </c>
      <c r="M745" s="1098">
        <v>255</v>
      </c>
      <c r="N745" s="784">
        <v>37.72</v>
      </c>
      <c r="O745" s="1099">
        <v>40</v>
      </c>
      <c r="P745" s="1100">
        <f>SUM(Table1[[#This Row],[BASE_FARE]:[SURCHARGES]])*Table1[[#This Row],[SEATS_BOOKED]]</f>
        <v>332.72</v>
      </c>
      <c r="Q745" s="1094" t="s">
        <v>161</v>
      </c>
      <c r="R745" s="1096" t="s">
        <v>335</v>
      </c>
      <c r="S745" s="1094" t="str">
        <f>LEFT(Table1[[#This Row],[SECTOR]],3)</f>
        <v>SSH</v>
      </c>
      <c r="T745" s="1094" t="str">
        <f>RIGHT(Table1[[#This Row],[SECTOR]],3)</f>
        <v>VRN</v>
      </c>
      <c r="U745" s="1094" t="str">
        <f t="shared" si="60"/>
        <v>VRN</v>
      </c>
      <c r="V745" s="1094">
        <f>WEEKDAY(Table1[[#This Row],[FLIGHT_DATE]],2)</f>
        <v>6</v>
      </c>
      <c r="W745" s="1094">
        <f>Table1[[#This Row],[FLIGHT_DATE]]-Table1[[#This Row],[DATE_BOOKED]]</f>
        <v>177</v>
      </c>
    </row>
    <row r="746" spans="1:23" x14ac:dyDescent="0.35">
      <c r="A746" s="1093">
        <v>45708</v>
      </c>
      <c r="B746" s="1094" t="s">
        <v>390</v>
      </c>
      <c r="C746" s="198" t="s">
        <v>333</v>
      </c>
      <c r="D746" s="198" t="s">
        <v>952</v>
      </c>
      <c r="E746" s="1094" t="s">
        <v>667</v>
      </c>
      <c r="F746" s="1094" t="s">
        <v>54</v>
      </c>
      <c r="G746" s="1094" t="s">
        <v>10</v>
      </c>
      <c r="H746" s="2222" t="s">
        <v>922</v>
      </c>
      <c r="I746" s="1095" t="s">
        <v>130</v>
      </c>
      <c r="J746" s="1093">
        <v>45871</v>
      </c>
      <c r="K746" s="1096">
        <v>1</v>
      </c>
      <c r="L746" s="1097">
        <v>1</v>
      </c>
      <c r="M746" s="1098">
        <v>172.5</v>
      </c>
      <c r="N746" s="1099">
        <v>23.04</v>
      </c>
      <c r="O746" s="1099">
        <v>40</v>
      </c>
      <c r="P746" s="1100">
        <f>SUM(Table1[[#This Row],[BASE_FARE]:[SURCHARGES]])*Table1[[#This Row],[SEATS_BOOKED]]</f>
        <v>235.54</v>
      </c>
      <c r="Q746" s="1094" t="s">
        <v>161</v>
      </c>
      <c r="R746" s="1096" t="s">
        <v>335</v>
      </c>
      <c r="S746" s="1094" t="str">
        <f>LEFT(Table1[[#This Row],[SECTOR]],3)</f>
        <v>VRN</v>
      </c>
      <c r="T746" s="1094" t="str">
        <f>RIGHT(Table1[[#This Row],[SECTOR]],3)</f>
        <v>SSH</v>
      </c>
      <c r="U746" s="1094" t="str">
        <f t="shared" si="60"/>
        <v>VRN</v>
      </c>
      <c r="V746" s="1094">
        <f>WEEKDAY(Table1[[#This Row],[FLIGHT_DATE]],2)</f>
        <v>6</v>
      </c>
      <c r="W746" s="1094">
        <f>Table1[[#This Row],[FLIGHT_DATE]]-Table1[[#This Row],[DATE_BOOKED]]</f>
        <v>163</v>
      </c>
    </row>
    <row r="747" spans="1:23" x14ac:dyDescent="0.35">
      <c r="A747" s="1093">
        <v>45708</v>
      </c>
      <c r="B747" s="1094" t="s">
        <v>390</v>
      </c>
      <c r="C747" s="198" t="s">
        <v>333</v>
      </c>
      <c r="D747" s="198" t="s">
        <v>952</v>
      </c>
      <c r="E747" s="1094" t="s">
        <v>667</v>
      </c>
      <c r="F747" s="1094" t="s">
        <v>54</v>
      </c>
      <c r="G747" s="1094" t="s">
        <v>11</v>
      </c>
      <c r="H747" s="2222" t="s">
        <v>921</v>
      </c>
      <c r="I747" s="1095" t="s">
        <v>126</v>
      </c>
      <c r="J747" s="1093">
        <v>45885</v>
      </c>
      <c r="K747" s="1096">
        <v>1</v>
      </c>
      <c r="L747" s="1097">
        <v>1</v>
      </c>
      <c r="M747" s="1098">
        <v>195.25</v>
      </c>
      <c r="N747" s="784">
        <v>37.72</v>
      </c>
      <c r="O747" s="1099">
        <v>40</v>
      </c>
      <c r="P747" s="1100">
        <f>SUM(Table1[[#This Row],[BASE_FARE]:[SURCHARGES]])*Table1[[#This Row],[SEATS_BOOKED]]</f>
        <v>272.97000000000003</v>
      </c>
      <c r="Q747" s="1094" t="s">
        <v>161</v>
      </c>
      <c r="R747" s="1096" t="s">
        <v>335</v>
      </c>
      <c r="S747" s="1094" t="str">
        <f>LEFT(Table1[[#This Row],[SECTOR]],3)</f>
        <v>SSH</v>
      </c>
      <c r="T747" s="1094" t="str">
        <f>RIGHT(Table1[[#This Row],[SECTOR]],3)</f>
        <v>VRN</v>
      </c>
      <c r="U747" s="1094" t="str">
        <f t="shared" si="60"/>
        <v>VRN</v>
      </c>
      <c r="V747" s="1094">
        <f>WEEKDAY(Table1[[#This Row],[FLIGHT_DATE]],2)</f>
        <v>6</v>
      </c>
      <c r="W747" s="1094">
        <f>Table1[[#This Row],[FLIGHT_DATE]]-Table1[[#This Row],[DATE_BOOKED]]</f>
        <v>177</v>
      </c>
    </row>
    <row r="748" spans="1:23" x14ac:dyDescent="0.35">
      <c r="A748" s="1093">
        <v>45708</v>
      </c>
      <c r="B748" s="1094" t="s">
        <v>390</v>
      </c>
      <c r="C748" s="198" t="s">
        <v>333</v>
      </c>
      <c r="D748" s="198" t="s">
        <v>952</v>
      </c>
      <c r="E748" s="1094" t="s">
        <v>667</v>
      </c>
      <c r="F748" s="1094" t="s">
        <v>54</v>
      </c>
      <c r="G748" s="1094" t="s">
        <v>10</v>
      </c>
      <c r="H748" s="2222" t="s">
        <v>922</v>
      </c>
      <c r="I748" s="1095" t="s">
        <v>130</v>
      </c>
      <c r="J748" s="1093">
        <v>45871</v>
      </c>
      <c r="K748" s="1096">
        <v>1</v>
      </c>
      <c r="L748" s="1097">
        <v>1</v>
      </c>
      <c r="M748" s="1098">
        <v>230</v>
      </c>
      <c r="N748" s="1099">
        <v>23.04</v>
      </c>
      <c r="O748" s="1099">
        <v>40</v>
      </c>
      <c r="P748" s="1100">
        <f>SUM(Table1[[#This Row],[BASE_FARE]:[SURCHARGES]])*Table1[[#This Row],[SEATS_BOOKED]]</f>
        <v>293.03999999999996</v>
      </c>
      <c r="Q748" s="1094" t="s">
        <v>161</v>
      </c>
      <c r="R748" s="1096" t="s">
        <v>335</v>
      </c>
      <c r="S748" s="1094" t="str">
        <f>LEFT(Table1[[#This Row],[SECTOR]],3)</f>
        <v>VRN</v>
      </c>
      <c r="T748" s="1094" t="str">
        <f>RIGHT(Table1[[#This Row],[SECTOR]],3)</f>
        <v>SSH</v>
      </c>
      <c r="U748" s="1094" t="str">
        <f t="shared" si="60"/>
        <v>VRN</v>
      </c>
      <c r="V748" s="1094">
        <f>WEEKDAY(Table1[[#This Row],[FLIGHT_DATE]],2)</f>
        <v>6</v>
      </c>
      <c r="W748" s="1094">
        <f>Table1[[#This Row],[FLIGHT_DATE]]-Table1[[#This Row],[DATE_BOOKED]]</f>
        <v>163</v>
      </c>
    </row>
    <row r="749" spans="1:23" x14ac:dyDescent="0.35">
      <c r="A749" s="1093">
        <v>45708</v>
      </c>
      <c r="B749" s="1094" t="s">
        <v>390</v>
      </c>
      <c r="C749" s="198" t="s">
        <v>333</v>
      </c>
      <c r="D749" s="198" t="s">
        <v>952</v>
      </c>
      <c r="E749" s="1094" t="s">
        <v>667</v>
      </c>
      <c r="F749" s="1094" t="s">
        <v>54</v>
      </c>
      <c r="G749" s="1094" t="s">
        <v>11</v>
      </c>
      <c r="H749" s="2222" t="s">
        <v>921</v>
      </c>
      <c r="I749" s="1095" t="s">
        <v>126</v>
      </c>
      <c r="J749" s="1093">
        <v>45885</v>
      </c>
      <c r="K749" s="1096">
        <v>1</v>
      </c>
      <c r="L749" s="1097">
        <v>1</v>
      </c>
      <c r="M749" s="1098">
        <v>255</v>
      </c>
      <c r="N749" s="784">
        <v>37.72</v>
      </c>
      <c r="O749" s="1099">
        <v>40</v>
      </c>
      <c r="P749" s="1100">
        <f>SUM(Table1[[#This Row],[BASE_FARE]:[SURCHARGES]])*Table1[[#This Row],[SEATS_BOOKED]]</f>
        <v>332.72</v>
      </c>
      <c r="Q749" s="1094" t="s">
        <v>161</v>
      </c>
      <c r="R749" s="1096" t="s">
        <v>335</v>
      </c>
      <c r="S749" s="1094" t="str">
        <f>LEFT(Table1[[#This Row],[SECTOR]],3)</f>
        <v>SSH</v>
      </c>
      <c r="T749" s="1094" t="str">
        <f>RIGHT(Table1[[#This Row],[SECTOR]],3)</f>
        <v>VRN</v>
      </c>
      <c r="U749" s="1094" t="str">
        <f t="shared" si="60"/>
        <v>VRN</v>
      </c>
      <c r="V749" s="1094">
        <f>WEEKDAY(Table1[[#This Row],[FLIGHT_DATE]],2)</f>
        <v>6</v>
      </c>
      <c r="W749" s="1094">
        <f>Table1[[#This Row],[FLIGHT_DATE]]-Table1[[#This Row],[DATE_BOOKED]]</f>
        <v>177</v>
      </c>
    </row>
    <row r="750" spans="1:23" x14ac:dyDescent="0.35">
      <c r="A750" s="1093">
        <v>45708</v>
      </c>
      <c r="B750" s="1094" t="s">
        <v>390</v>
      </c>
      <c r="C750" s="198" t="s">
        <v>333</v>
      </c>
      <c r="D750" s="198" t="s">
        <v>952</v>
      </c>
      <c r="E750" s="1094" t="s">
        <v>667</v>
      </c>
      <c r="F750" s="1094" t="s">
        <v>54</v>
      </c>
      <c r="G750" s="1094" t="s">
        <v>10</v>
      </c>
      <c r="H750" s="2222" t="s">
        <v>922</v>
      </c>
      <c r="I750" s="1095" t="s">
        <v>130</v>
      </c>
      <c r="J750" s="1093">
        <v>45871</v>
      </c>
      <c r="K750" s="1096">
        <v>1</v>
      </c>
      <c r="L750" s="1097">
        <v>1</v>
      </c>
      <c r="M750" s="1098">
        <v>172.5</v>
      </c>
      <c r="N750" s="1099">
        <v>23.04</v>
      </c>
      <c r="O750" s="1099">
        <v>40</v>
      </c>
      <c r="P750" s="1100">
        <f>SUM(Table1[[#This Row],[BASE_FARE]:[SURCHARGES]])*Table1[[#This Row],[SEATS_BOOKED]]</f>
        <v>235.54</v>
      </c>
      <c r="Q750" s="1094" t="s">
        <v>161</v>
      </c>
      <c r="R750" s="1096" t="s">
        <v>335</v>
      </c>
      <c r="S750" s="1094" t="str">
        <f>LEFT(Table1[[#This Row],[SECTOR]],3)</f>
        <v>VRN</v>
      </c>
      <c r="T750" s="1094" t="str">
        <f>RIGHT(Table1[[#This Row],[SECTOR]],3)</f>
        <v>SSH</v>
      </c>
      <c r="U750" s="1094" t="str">
        <f t="shared" si="60"/>
        <v>VRN</v>
      </c>
      <c r="V750" s="1094">
        <f>WEEKDAY(Table1[[#This Row],[FLIGHT_DATE]],2)</f>
        <v>6</v>
      </c>
      <c r="W750" s="1094">
        <f>Table1[[#This Row],[FLIGHT_DATE]]-Table1[[#This Row],[DATE_BOOKED]]</f>
        <v>163</v>
      </c>
    </row>
    <row r="751" spans="1:23" x14ac:dyDescent="0.35">
      <c r="A751" s="1093">
        <v>45708</v>
      </c>
      <c r="B751" s="1094" t="s">
        <v>390</v>
      </c>
      <c r="C751" s="198" t="s">
        <v>333</v>
      </c>
      <c r="D751" s="198" t="s">
        <v>952</v>
      </c>
      <c r="E751" s="1094" t="s">
        <v>667</v>
      </c>
      <c r="F751" s="1094" t="s">
        <v>54</v>
      </c>
      <c r="G751" s="1094" t="s">
        <v>11</v>
      </c>
      <c r="H751" s="2222" t="s">
        <v>921</v>
      </c>
      <c r="I751" s="1095" t="s">
        <v>126</v>
      </c>
      <c r="J751" s="1093">
        <v>45885</v>
      </c>
      <c r="K751" s="1096">
        <v>1</v>
      </c>
      <c r="L751" s="1097">
        <v>1</v>
      </c>
      <c r="M751" s="1098">
        <v>195.25</v>
      </c>
      <c r="N751" s="784">
        <v>37.72</v>
      </c>
      <c r="O751" s="1099">
        <v>40</v>
      </c>
      <c r="P751" s="1100">
        <f>SUM(Table1[[#This Row],[BASE_FARE]:[SURCHARGES]])*Table1[[#This Row],[SEATS_BOOKED]]</f>
        <v>272.97000000000003</v>
      </c>
      <c r="Q751" s="1094" t="s">
        <v>161</v>
      </c>
      <c r="R751" s="1096" t="s">
        <v>335</v>
      </c>
      <c r="S751" s="1094" t="str">
        <f>LEFT(Table1[[#This Row],[SECTOR]],3)</f>
        <v>SSH</v>
      </c>
      <c r="T751" s="1094" t="str">
        <f>RIGHT(Table1[[#This Row],[SECTOR]],3)</f>
        <v>VRN</v>
      </c>
      <c r="U751" s="1094" t="str">
        <f t="shared" si="60"/>
        <v>VRN</v>
      </c>
      <c r="V751" s="1094">
        <f>WEEKDAY(Table1[[#This Row],[FLIGHT_DATE]],2)</f>
        <v>6</v>
      </c>
      <c r="W751" s="1094">
        <f>Table1[[#This Row],[FLIGHT_DATE]]-Table1[[#This Row],[DATE_BOOKED]]</f>
        <v>177</v>
      </c>
    </row>
    <row r="752" spans="1:23" x14ac:dyDescent="0.35">
      <c r="A752" s="1101">
        <v>45709</v>
      </c>
      <c r="B752" s="1102" t="s">
        <v>385</v>
      </c>
      <c r="C752" s="198" t="s">
        <v>333</v>
      </c>
      <c r="D752" s="198"/>
      <c r="E752" s="1102" t="s">
        <v>668</v>
      </c>
      <c r="F752" s="1102" t="s">
        <v>56</v>
      </c>
      <c r="G752" s="1102" t="s">
        <v>10</v>
      </c>
      <c r="H752" s="2222" t="s">
        <v>190</v>
      </c>
      <c r="I752" s="1103" t="s">
        <v>163</v>
      </c>
      <c r="J752" s="1101">
        <v>45765</v>
      </c>
      <c r="K752" s="1104">
        <v>2</v>
      </c>
      <c r="L752" s="1105">
        <v>2</v>
      </c>
      <c r="M752" s="1106">
        <v>325</v>
      </c>
      <c r="N752" s="1107">
        <v>0</v>
      </c>
      <c r="O752" s="1107">
        <v>0</v>
      </c>
      <c r="P752" s="1108">
        <f>SUM(Table1[[#This Row],[BASE_FARE]:[SURCHARGES]])*Table1[[#This Row],[SEATS_BOOKED]]</f>
        <v>650</v>
      </c>
      <c r="Q752" s="1102" t="s">
        <v>161</v>
      </c>
      <c r="R752" s="1104" t="s">
        <v>335</v>
      </c>
      <c r="S752" s="1102" t="str">
        <f>LEFT(Table1[[#This Row],[SECTOR]],3)</f>
        <v>MXP</v>
      </c>
      <c r="T752" s="1102" t="str">
        <f>RIGHT(Table1[[#This Row],[SECTOR]],3)</f>
        <v>SSH</v>
      </c>
      <c r="U752" s="1102" t="str">
        <f t="shared" ref="U752:U762" si="61">IF(AND(S752&lt;&gt;"SSH", S752&lt;&gt;"RMF", S752&lt;&gt;"CAI", S752&lt;&gt;"HRG", S752&lt;&gt;"LXR", S752&lt;&gt;"DXB", OR(T752="SSH", T752="RMF", T752="CAI", T752="HRG", T752="LXR", T752="DXB")), S752,
    IF(AND(T752&lt;&gt;"SSH", T752&lt;&gt;"RMF", T752&lt;&gt;"CAI", T752&lt;&gt;"HRG", T752&lt;&gt;"LXR", T752&lt;&gt;"DXB", OR(S752="SSH", S752="RMF", S752="CAI", S752="HRG", S752="LXR", S752="DXB")), T752,
    "VIE"))</f>
        <v>MXP</v>
      </c>
      <c r="V752" s="1102">
        <f>WEEKDAY(Table1[[#This Row],[FLIGHT_DATE]],2)</f>
        <v>5</v>
      </c>
      <c r="W752" s="1102">
        <f>Table1[[#This Row],[FLIGHT_DATE]]-Table1[[#This Row],[DATE_BOOKED]]</f>
        <v>56</v>
      </c>
    </row>
    <row r="753" spans="1:23" x14ac:dyDescent="0.35">
      <c r="A753" s="1101">
        <v>45709</v>
      </c>
      <c r="B753" s="1102" t="s">
        <v>385</v>
      </c>
      <c r="C753" s="198" t="s">
        <v>333</v>
      </c>
      <c r="D753" s="198"/>
      <c r="E753" s="1102" t="s">
        <v>669</v>
      </c>
      <c r="F753" s="1102" t="s">
        <v>56</v>
      </c>
      <c r="G753" s="1102" t="s">
        <v>10</v>
      </c>
      <c r="H753" s="2222" t="s">
        <v>193</v>
      </c>
      <c r="I753" s="1103" t="s">
        <v>29</v>
      </c>
      <c r="J753" s="1101">
        <v>45781</v>
      </c>
      <c r="K753" s="1104">
        <v>2</v>
      </c>
      <c r="L753" s="1105">
        <v>2</v>
      </c>
      <c r="M753" s="1106">
        <v>270</v>
      </c>
      <c r="N753" s="1107">
        <v>0</v>
      </c>
      <c r="O753" s="1107">
        <v>0</v>
      </c>
      <c r="P753" s="1108">
        <f>SUM(Table1[[#This Row],[BASE_FARE]:[SURCHARGES]])*Table1[[#This Row],[SEATS_BOOKED]]</f>
        <v>540</v>
      </c>
      <c r="Q753" s="1102" t="s">
        <v>161</v>
      </c>
      <c r="R753" s="1104" t="s">
        <v>335</v>
      </c>
      <c r="S753" s="1102" t="str">
        <f>LEFT(Table1[[#This Row],[SECTOR]],3)</f>
        <v>SSH</v>
      </c>
      <c r="T753" s="1102" t="str">
        <f>RIGHT(Table1[[#This Row],[SECTOR]],3)</f>
        <v>NAP</v>
      </c>
      <c r="U753" s="1102" t="str">
        <f t="shared" si="61"/>
        <v>NAP</v>
      </c>
      <c r="V753" s="1102">
        <f>WEEKDAY(Table1[[#This Row],[FLIGHT_DATE]],2)</f>
        <v>7</v>
      </c>
      <c r="W753" s="1102">
        <f>Table1[[#This Row],[FLIGHT_DATE]]-Table1[[#This Row],[DATE_BOOKED]]</f>
        <v>72</v>
      </c>
    </row>
    <row r="754" spans="1:23" x14ac:dyDescent="0.35">
      <c r="A754" s="1110">
        <v>45709</v>
      </c>
      <c r="B754" s="1111" t="s">
        <v>385</v>
      </c>
      <c r="C754" s="198" t="s">
        <v>333</v>
      </c>
      <c r="D754" s="198"/>
      <c r="E754" s="1111" t="s">
        <v>670</v>
      </c>
      <c r="F754" s="1111" t="s">
        <v>56</v>
      </c>
      <c r="G754" s="1111" t="s">
        <v>10</v>
      </c>
      <c r="H754" s="2222" t="s">
        <v>193</v>
      </c>
      <c r="I754" s="1112" t="s">
        <v>29</v>
      </c>
      <c r="J754" s="1110">
        <v>45781</v>
      </c>
      <c r="K754" s="1113">
        <v>5</v>
      </c>
      <c r="L754" s="1114">
        <v>5</v>
      </c>
      <c r="M754" s="1115">
        <v>270</v>
      </c>
      <c r="N754" s="1107">
        <v>0</v>
      </c>
      <c r="O754" s="1107">
        <v>0</v>
      </c>
      <c r="P754" s="1116">
        <f>SUM(Table1[[#This Row],[BASE_FARE]:[SURCHARGES]])*Table1[[#This Row],[SEATS_BOOKED]]</f>
        <v>1350</v>
      </c>
      <c r="Q754" s="1102" t="s">
        <v>161</v>
      </c>
      <c r="R754" s="1104" t="s">
        <v>335</v>
      </c>
      <c r="S754" s="1111" t="str">
        <f>LEFT(Table1[[#This Row],[SECTOR]],3)</f>
        <v>SSH</v>
      </c>
      <c r="T754" s="1111" t="str">
        <f>RIGHT(Table1[[#This Row],[SECTOR]],3)</f>
        <v>NAP</v>
      </c>
      <c r="U754" s="1111" t="str">
        <f t="shared" si="61"/>
        <v>NAP</v>
      </c>
      <c r="V754" s="1111">
        <f>WEEKDAY(Table1[[#This Row],[FLIGHT_DATE]],2)</f>
        <v>7</v>
      </c>
      <c r="W754" s="1111">
        <f>Table1[[#This Row],[FLIGHT_DATE]]-Table1[[#This Row],[DATE_BOOKED]]</f>
        <v>72</v>
      </c>
    </row>
    <row r="755" spans="1:23" x14ac:dyDescent="0.35">
      <c r="A755" s="1117">
        <v>45709</v>
      </c>
      <c r="B755" s="1118" t="s">
        <v>385</v>
      </c>
      <c r="C755" s="198" t="s">
        <v>333</v>
      </c>
      <c r="D755" s="198"/>
      <c r="E755" s="1118" t="s">
        <v>671</v>
      </c>
      <c r="F755" s="1118" t="s">
        <v>56</v>
      </c>
      <c r="G755" s="1118" t="s">
        <v>10</v>
      </c>
      <c r="H755" s="2222" t="s">
        <v>193</v>
      </c>
      <c r="I755" s="1119" t="s">
        <v>29</v>
      </c>
      <c r="J755" s="1117">
        <v>45781</v>
      </c>
      <c r="K755" s="1120">
        <v>3</v>
      </c>
      <c r="L755" s="1121">
        <v>3</v>
      </c>
      <c r="M755" s="1122">
        <v>270</v>
      </c>
      <c r="N755" s="1123">
        <v>0</v>
      </c>
      <c r="O755" s="1123">
        <v>0</v>
      </c>
      <c r="P755" s="1124">
        <f>SUM(Table1[[#This Row],[BASE_FARE]:[SURCHARGES]])*Table1[[#This Row],[SEATS_BOOKED]]</f>
        <v>810</v>
      </c>
      <c r="Q755" s="1118" t="s">
        <v>161</v>
      </c>
      <c r="R755" s="1120" t="s">
        <v>335</v>
      </c>
      <c r="S755" s="1118" t="str">
        <f>LEFT(Table1[[#This Row],[SECTOR]],3)</f>
        <v>SSH</v>
      </c>
      <c r="T755" s="1118" t="str">
        <f>RIGHT(Table1[[#This Row],[SECTOR]],3)</f>
        <v>NAP</v>
      </c>
      <c r="U755" s="1118" t="str">
        <f t="shared" si="61"/>
        <v>NAP</v>
      </c>
      <c r="V755" s="1118">
        <f>WEEKDAY(Table1[[#This Row],[FLIGHT_DATE]],2)</f>
        <v>7</v>
      </c>
      <c r="W755" s="1118">
        <f>Table1[[#This Row],[FLIGHT_DATE]]-Table1[[#This Row],[DATE_BOOKED]]</f>
        <v>72</v>
      </c>
    </row>
    <row r="756" spans="1:23" x14ac:dyDescent="0.35">
      <c r="A756" s="1117">
        <v>45710</v>
      </c>
      <c r="B756" s="1118" t="s">
        <v>385</v>
      </c>
      <c r="C756" s="198" t="s">
        <v>333</v>
      </c>
      <c r="D756" s="198"/>
      <c r="E756" s="1118" t="s">
        <v>672</v>
      </c>
      <c r="F756" s="1118" t="s">
        <v>56</v>
      </c>
      <c r="G756" s="1118" t="s">
        <v>10</v>
      </c>
      <c r="H756" s="2222" t="s">
        <v>445</v>
      </c>
      <c r="I756" s="1119" t="s">
        <v>29</v>
      </c>
      <c r="J756" s="1117">
        <v>45779</v>
      </c>
      <c r="K756" s="1120">
        <v>2</v>
      </c>
      <c r="L756" s="1121">
        <v>2</v>
      </c>
      <c r="M756" s="1122">
        <v>240</v>
      </c>
      <c r="N756" s="1123">
        <v>0</v>
      </c>
      <c r="O756" s="1123">
        <v>0</v>
      </c>
      <c r="P756" s="1124">
        <f>SUM(Table1[[#This Row],[BASE_FARE]:[SURCHARGES]])*Table1[[#This Row],[SEATS_BOOKED]]</f>
        <v>480</v>
      </c>
      <c r="Q756" s="1118" t="s">
        <v>161</v>
      </c>
      <c r="R756" s="1120" t="s">
        <v>335</v>
      </c>
      <c r="S756" s="1118" t="str">
        <f>LEFT(Table1[[#This Row],[SECTOR]],3)</f>
        <v>SSH</v>
      </c>
      <c r="T756" s="1118" t="str">
        <f>RIGHT(Table1[[#This Row],[SECTOR]],3)</f>
        <v>NAP</v>
      </c>
      <c r="U756" s="1118" t="str">
        <f t="shared" si="61"/>
        <v>NAP</v>
      </c>
      <c r="V756" s="1118">
        <f>WEEKDAY(Table1[[#This Row],[FLIGHT_DATE]],2)</f>
        <v>5</v>
      </c>
      <c r="W756" s="1118">
        <f>Table1[[#This Row],[FLIGHT_DATE]]-Table1[[#This Row],[DATE_BOOKED]]</f>
        <v>69</v>
      </c>
    </row>
    <row r="757" spans="1:23" x14ac:dyDescent="0.35">
      <c r="A757" s="1117">
        <v>45711</v>
      </c>
      <c r="B757" s="1118" t="s">
        <v>385</v>
      </c>
      <c r="C757" s="198" t="s">
        <v>333</v>
      </c>
      <c r="D757" s="198"/>
      <c r="E757" s="1118" t="s">
        <v>673</v>
      </c>
      <c r="F757" s="1118" t="s">
        <v>56</v>
      </c>
      <c r="G757" s="1118" t="s">
        <v>10</v>
      </c>
      <c r="H757" s="2222" t="s">
        <v>89</v>
      </c>
      <c r="I757" s="1119" t="s">
        <v>26</v>
      </c>
      <c r="J757" s="1117">
        <v>45871</v>
      </c>
      <c r="K757" s="1120">
        <v>4</v>
      </c>
      <c r="L757" s="1121">
        <v>4</v>
      </c>
      <c r="M757" s="1122">
        <v>240</v>
      </c>
      <c r="N757" s="1123">
        <v>0</v>
      </c>
      <c r="O757" s="1123">
        <v>0</v>
      </c>
      <c r="P757" s="1124">
        <f>SUM(Table1[[#This Row],[BASE_FARE]:[SURCHARGES]])*Table1[[#This Row],[SEATS_BOOKED]]</f>
        <v>960</v>
      </c>
      <c r="Q757" s="1118" t="s">
        <v>161</v>
      </c>
      <c r="R757" s="1120" t="s">
        <v>335</v>
      </c>
      <c r="S757" s="1118" t="str">
        <f>LEFT(Table1[[#This Row],[SECTOR]],3)</f>
        <v>BRI</v>
      </c>
      <c r="T757" s="1118" t="str">
        <f>RIGHT(Table1[[#This Row],[SECTOR]],3)</f>
        <v>SSH</v>
      </c>
      <c r="U757" s="1118" t="str">
        <f t="shared" si="61"/>
        <v>BRI</v>
      </c>
      <c r="V757" s="1118">
        <f>WEEKDAY(Table1[[#This Row],[FLIGHT_DATE]],2)</f>
        <v>6</v>
      </c>
      <c r="W757" s="1118">
        <f>Table1[[#This Row],[FLIGHT_DATE]]-Table1[[#This Row],[DATE_BOOKED]]</f>
        <v>160</v>
      </c>
    </row>
    <row r="758" spans="1:23" x14ac:dyDescent="0.35">
      <c r="A758" s="1125">
        <v>45709</v>
      </c>
      <c r="B758" s="1126" t="s">
        <v>390</v>
      </c>
      <c r="C758" s="198" t="s">
        <v>333</v>
      </c>
      <c r="D758" s="198" t="s">
        <v>952</v>
      </c>
      <c r="E758" s="1126" t="s">
        <v>674</v>
      </c>
      <c r="F758" s="1126" t="s">
        <v>56</v>
      </c>
      <c r="G758" s="1126" t="s">
        <v>10</v>
      </c>
      <c r="H758" s="2222" t="s">
        <v>191</v>
      </c>
      <c r="I758" s="1127" t="s">
        <v>29</v>
      </c>
      <c r="J758" s="1125">
        <v>45894</v>
      </c>
      <c r="K758" s="1128">
        <v>1</v>
      </c>
      <c r="L758" s="1129">
        <v>1</v>
      </c>
      <c r="M758" s="1130">
        <v>320</v>
      </c>
      <c r="N758" s="1131">
        <v>38.92</v>
      </c>
      <c r="O758" s="1131">
        <v>30</v>
      </c>
      <c r="P758" s="1132">
        <f>SUM(Table1[[#This Row],[BASE_FARE]:[SURCHARGES]])*Table1[[#This Row],[SEATS_BOOKED]]</f>
        <v>388.92</v>
      </c>
      <c r="Q758" s="1126" t="s">
        <v>161</v>
      </c>
      <c r="R758" s="1128" t="s">
        <v>335</v>
      </c>
      <c r="S758" s="1126" t="str">
        <f>LEFT(Table1[[#This Row],[SECTOR]],3)</f>
        <v>SSH</v>
      </c>
      <c r="T758" s="1126" t="str">
        <f>RIGHT(Table1[[#This Row],[SECTOR]],3)</f>
        <v>NAP</v>
      </c>
      <c r="U758" s="1126" t="str">
        <f t="shared" si="61"/>
        <v>NAP</v>
      </c>
      <c r="V758" s="1126">
        <f>WEEKDAY(Table1[[#This Row],[FLIGHT_DATE]],2)</f>
        <v>1</v>
      </c>
      <c r="W758" s="1126">
        <f>Table1[[#This Row],[FLIGHT_DATE]]-Table1[[#This Row],[DATE_BOOKED]]</f>
        <v>185</v>
      </c>
    </row>
    <row r="759" spans="1:23" x14ac:dyDescent="0.35">
      <c r="A759" s="1125">
        <v>45709</v>
      </c>
      <c r="B759" s="1126" t="s">
        <v>390</v>
      </c>
      <c r="C759" s="198" t="s">
        <v>333</v>
      </c>
      <c r="D759" s="198" t="s">
        <v>952</v>
      </c>
      <c r="E759" s="1126" t="s">
        <v>674</v>
      </c>
      <c r="F759" s="1126" t="s">
        <v>56</v>
      </c>
      <c r="G759" s="1126" t="s">
        <v>10</v>
      </c>
      <c r="H759" s="2222" t="s">
        <v>191</v>
      </c>
      <c r="I759" s="1127" t="s">
        <v>29</v>
      </c>
      <c r="J759" s="1125">
        <v>45894</v>
      </c>
      <c r="K759" s="1128">
        <v>1</v>
      </c>
      <c r="L759" s="1129">
        <v>1</v>
      </c>
      <c r="M759" s="1130">
        <v>320</v>
      </c>
      <c r="N759" s="1131">
        <v>38.92</v>
      </c>
      <c r="O759" s="1131">
        <v>30</v>
      </c>
      <c r="P759" s="1132">
        <f>SUM(Table1[[#This Row],[BASE_FARE]:[SURCHARGES]])*Table1[[#This Row],[SEATS_BOOKED]]</f>
        <v>388.92</v>
      </c>
      <c r="Q759" s="1126" t="s">
        <v>161</v>
      </c>
      <c r="R759" s="1128" t="s">
        <v>335</v>
      </c>
      <c r="S759" s="1126" t="str">
        <f>LEFT(Table1[[#This Row],[SECTOR]],3)</f>
        <v>SSH</v>
      </c>
      <c r="T759" s="1126" t="str">
        <f>RIGHT(Table1[[#This Row],[SECTOR]],3)</f>
        <v>NAP</v>
      </c>
      <c r="U759" s="1126" t="str">
        <f t="shared" si="61"/>
        <v>NAP</v>
      </c>
      <c r="V759" s="1126">
        <f>WEEKDAY(Table1[[#This Row],[FLIGHT_DATE]],2)</f>
        <v>1</v>
      </c>
      <c r="W759" s="1126">
        <f>Table1[[#This Row],[FLIGHT_DATE]]-Table1[[#This Row],[DATE_BOOKED]]</f>
        <v>185</v>
      </c>
    </row>
    <row r="760" spans="1:23" x14ac:dyDescent="0.35">
      <c r="A760" s="1133">
        <v>45712</v>
      </c>
      <c r="B760" s="1134" t="s">
        <v>313</v>
      </c>
      <c r="C760" s="198" t="s">
        <v>160</v>
      </c>
      <c r="D760" s="198"/>
      <c r="E760" s="1134"/>
      <c r="F760" s="1134" t="s">
        <v>54</v>
      </c>
      <c r="G760" s="1134" t="s">
        <v>10</v>
      </c>
      <c r="H760" s="2222" t="s">
        <v>479</v>
      </c>
      <c r="I760" s="1135" t="s">
        <v>28</v>
      </c>
      <c r="J760" s="1133">
        <v>45765</v>
      </c>
      <c r="K760" s="1136">
        <v>15</v>
      </c>
      <c r="L760" s="1137">
        <v>15</v>
      </c>
      <c r="M760" s="1138">
        <v>290</v>
      </c>
      <c r="N760" s="1139">
        <v>0</v>
      </c>
      <c r="O760" s="1139">
        <v>0</v>
      </c>
      <c r="P760" s="1140">
        <f>SUM(Table1[[#This Row],[BASE_FARE]:[SURCHARGES]])*Table1[[#This Row],[SEATS_BOOKED]]</f>
        <v>4350</v>
      </c>
      <c r="Q760" s="1126" t="s">
        <v>161</v>
      </c>
      <c r="R760" s="1403" t="s">
        <v>384</v>
      </c>
      <c r="S760" s="1134" t="str">
        <f>LEFT(Table1[[#This Row],[SECTOR]],3)</f>
        <v>NAP</v>
      </c>
      <c r="T760" s="1134" t="str">
        <f>RIGHT(Table1[[#This Row],[SECTOR]],3)</f>
        <v>SSH</v>
      </c>
      <c r="U760" s="1134" t="str">
        <f t="shared" si="61"/>
        <v>NAP</v>
      </c>
      <c r="V760" s="1134">
        <f>WEEKDAY(Table1[[#This Row],[FLIGHT_DATE]],2)</f>
        <v>5</v>
      </c>
      <c r="W760" s="1134">
        <f>Table1[[#This Row],[FLIGHT_DATE]]-Table1[[#This Row],[DATE_BOOKED]]</f>
        <v>53</v>
      </c>
    </row>
    <row r="761" spans="1:23" x14ac:dyDescent="0.35">
      <c r="A761" s="1133">
        <v>45712</v>
      </c>
      <c r="B761" s="1134" t="s">
        <v>313</v>
      </c>
      <c r="C761" s="198" t="s">
        <v>160</v>
      </c>
      <c r="D761" s="198"/>
      <c r="E761" s="1134"/>
      <c r="F761" s="1134" t="s">
        <v>54</v>
      </c>
      <c r="G761" s="1134" t="s">
        <v>11</v>
      </c>
      <c r="H761" s="2222" t="s">
        <v>480</v>
      </c>
      <c r="I761" s="1135" t="s">
        <v>29</v>
      </c>
      <c r="J761" s="1133">
        <v>45772</v>
      </c>
      <c r="K761" s="1136">
        <v>15</v>
      </c>
      <c r="L761" s="1137">
        <v>15</v>
      </c>
      <c r="M761" s="1138">
        <v>290</v>
      </c>
      <c r="N761" s="1139">
        <v>0</v>
      </c>
      <c r="O761" s="1139">
        <v>0</v>
      </c>
      <c r="P761" s="1140">
        <f>SUM(Table1[[#This Row],[BASE_FARE]:[SURCHARGES]])*Table1[[#This Row],[SEATS_BOOKED]]</f>
        <v>4350</v>
      </c>
      <c r="Q761" s="1126" t="s">
        <v>161</v>
      </c>
      <c r="R761" s="1403" t="s">
        <v>384</v>
      </c>
      <c r="S761" s="1134" t="str">
        <f>LEFT(Table1[[#This Row],[SECTOR]],3)</f>
        <v>SSH</v>
      </c>
      <c r="T761" s="1134" t="str">
        <f>RIGHT(Table1[[#This Row],[SECTOR]],3)</f>
        <v>NAP</v>
      </c>
      <c r="U761" s="1134" t="str">
        <f t="shared" si="61"/>
        <v>NAP</v>
      </c>
      <c r="V761" s="1134">
        <f>WEEKDAY(Table1[[#This Row],[FLIGHT_DATE]],2)</f>
        <v>5</v>
      </c>
      <c r="W761" s="1134">
        <f>Table1[[#This Row],[FLIGHT_DATE]]-Table1[[#This Row],[DATE_BOOKED]]</f>
        <v>60</v>
      </c>
    </row>
    <row r="762" spans="1:23" x14ac:dyDescent="0.35">
      <c r="A762" s="1141">
        <v>45708</v>
      </c>
      <c r="B762" s="1142" t="s">
        <v>332</v>
      </c>
      <c r="C762" s="198" t="s">
        <v>333</v>
      </c>
      <c r="D762" s="198"/>
      <c r="E762" s="1142"/>
      <c r="F762" s="293" t="s">
        <v>56</v>
      </c>
      <c r="G762" s="294" t="s">
        <v>10</v>
      </c>
      <c r="H762" s="2222" t="s">
        <v>195</v>
      </c>
      <c r="I762" s="293" t="s">
        <v>126</v>
      </c>
      <c r="J762" s="1141">
        <v>45780</v>
      </c>
      <c r="K762" s="295">
        <v>2</v>
      </c>
      <c r="L762" s="295">
        <v>2</v>
      </c>
      <c r="M762" s="296">
        <v>300</v>
      </c>
      <c r="N762" s="1139">
        <v>0</v>
      </c>
      <c r="O762" s="1139">
        <v>0</v>
      </c>
      <c r="P762" s="1143">
        <f>SUM(Table1[[#This Row],[BASE_FARE]:[SURCHARGES]])*Table1[[#This Row],[SEATS_BOOKED]]</f>
        <v>600</v>
      </c>
      <c r="Q762" s="1126" t="s">
        <v>161</v>
      </c>
      <c r="R762" s="1128" t="s">
        <v>335</v>
      </c>
      <c r="S762" s="1142" t="str">
        <f>LEFT(Table1[[#This Row],[SECTOR]],3)</f>
        <v>SSH</v>
      </c>
      <c r="T762" s="1142" t="str">
        <f>RIGHT(Table1[[#This Row],[SECTOR]],3)</f>
        <v>VRN</v>
      </c>
      <c r="U762" s="1142" t="str">
        <f t="shared" si="61"/>
        <v>VRN</v>
      </c>
      <c r="V762" s="1142">
        <f>WEEKDAY(Table1[[#This Row],[FLIGHT_DATE]],2)</f>
        <v>6</v>
      </c>
      <c r="W762" s="1142">
        <f>Table1[[#This Row],[FLIGHT_DATE]]-Table1[[#This Row],[DATE_BOOKED]]</f>
        <v>72</v>
      </c>
    </row>
    <row r="763" spans="1:23" x14ac:dyDescent="0.35">
      <c r="A763" s="1145">
        <v>45709</v>
      </c>
      <c r="B763" s="1146" t="s">
        <v>631</v>
      </c>
      <c r="C763" s="198" t="s">
        <v>333</v>
      </c>
      <c r="D763" s="198"/>
      <c r="E763" s="1146" t="s">
        <v>675</v>
      </c>
      <c r="F763" s="1146" t="s">
        <v>54</v>
      </c>
      <c r="G763" s="1146" t="s">
        <v>11</v>
      </c>
      <c r="H763" s="2222" t="s">
        <v>191</v>
      </c>
      <c r="I763" s="1147" t="s">
        <v>29</v>
      </c>
      <c r="J763" s="1145">
        <v>45894</v>
      </c>
      <c r="K763" s="1148">
        <v>1</v>
      </c>
      <c r="L763" s="1149">
        <v>1</v>
      </c>
      <c r="M763" s="1150">
        <v>370</v>
      </c>
      <c r="N763" s="1151">
        <v>32.880000000000003</v>
      </c>
      <c r="O763" s="1151">
        <v>30</v>
      </c>
      <c r="P763" s="1152">
        <f>SUM(Table1[[#This Row],[BASE_FARE]:[SURCHARGES]])*Table1[[#This Row],[SEATS_BOOKED]]</f>
        <v>432.88</v>
      </c>
      <c r="Q763" s="1146" t="s">
        <v>161</v>
      </c>
      <c r="R763" s="1148" t="s">
        <v>335</v>
      </c>
      <c r="S763" s="1146" t="str">
        <f>LEFT(Table1[[#This Row],[SECTOR]],3)</f>
        <v>SSH</v>
      </c>
      <c r="T763" s="1146" t="str">
        <f>RIGHT(Table1[[#This Row],[SECTOR]],3)</f>
        <v>NAP</v>
      </c>
      <c r="U763" s="1146" t="str">
        <f t="shared" ref="U763:U772" si="62">IF(AND(S763&lt;&gt;"SSH", S763&lt;&gt;"RMF", S763&lt;&gt;"CAI", S763&lt;&gt;"HRG", S763&lt;&gt;"LXR", S763&lt;&gt;"DXB", OR(T763="SSH", T763="RMF", T763="CAI", T763="HRG", T763="LXR", T763="DXB")), S763,
    IF(AND(T763&lt;&gt;"SSH", T763&lt;&gt;"RMF", T763&lt;&gt;"CAI", T763&lt;&gt;"HRG", T763&lt;&gt;"LXR", T763&lt;&gt;"DXB", OR(S763="SSH", S763="RMF", S763="CAI", S763="HRG", S763="LXR", S763="DXB")), T763,
    "VIE"))</f>
        <v>NAP</v>
      </c>
      <c r="V763" s="1146">
        <f>WEEKDAY(Table1[[#This Row],[FLIGHT_DATE]],2)</f>
        <v>1</v>
      </c>
      <c r="W763" s="1146">
        <f>Table1[[#This Row],[FLIGHT_DATE]]-Table1[[#This Row],[DATE_BOOKED]]</f>
        <v>185</v>
      </c>
    </row>
    <row r="764" spans="1:23" x14ac:dyDescent="0.35">
      <c r="A764" s="1145">
        <v>45709</v>
      </c>
      <c r="B764" s="1146" t="s">
        <v>631</v>
      </c>
      <c r="C764" s="198" t="s">
        <v>333</v>
      </c>
      <c r="D764" s="198"/>
      <c r="E764" s="1146" t="s">
        <v>675</v>
      </c>
      <c r="F764" s="1146" t="s">
        <v>54</v>
      </c>
      <c r="G764" s="1146" t="s">
        <v>10</v>
      </c>
      <c r="H764" s="2222" t="s">
        <v>190</v>
      </c>
      <c r="I764" s="1147" t="s">
        <v>28</v>
      </c>
      <c r="J764" s="1145">
        <v>45880</v>
      </c>
      <c r="K764" s="1148">
        <v>1</v>
      </c>
      <c r="L764" s="1149">
        <v>1</v>
      </c>
      <c r="M764" s="1150">
        <v>330</v>
      </c>
      <c r="N764" s="1151">
        <v>28.43</v>
      </c>
      <c r="O764" s="1151">
        <v>30</v>
      </c>
      <c r="P764" s="1152">
        <f>SUM(Table1[[#This Row],[BASE_FARE]:[SURCHARGES]])*Table1[[#This Row],[SEATS_BOOKED]]</f>
        <v>388.43</v>
      </c>
      <c r="Q764" s="1146" t="s">
        <v>161</v>
      </c>
      <c r="R764" s="1148" t="s">
        <v>335</v>
      </c>
      <c r="S764" s="1146" t="str">
        <f>LEFT(Table1[[#This Row],[SECTOR]],3)</f>
        <v>NAP</v>
      </c>
      <c r="T764" s="1146" t="str">
        <f>RIGHT(Table1[[#This Row],[SECTOR]],3)</f>
        <v>SSH</v>
      </c>
      <c r="U764" s="1146" t="str">
        <f t="shared" si="62"/>
        <v>NAP</v>
      </c>
      <c r="V764" s="1146">
        <f>WEEKDAY(Table1[[#This Row],[FLIGHT_DATE]],2)</f>
        <v>1</v>
      </c>
      <c r="W764" s="1146">
        <f>Table1[[#This Row],[FLIGHT_DATE]]-Table1[[#This Row],[DATE_BOOKED]]</f>
        <v>171</v>
      </c>
    </row>
    <row r="765" spans="1:23" x14ac:dyDescent="0.35">
      <c r="A765" s="1145">
        <v>45709</v>
      </c>
      <c r="B765" s="1146" t="s">
        <v>631</v>
      </c>
      <c r="C765" s="198" t="s">
        <v>333</v>
      </c>
      <c r="D765" s="198"/>
      <c r="E765" s="1146" t="s">
        <v>675</v>
      </c>
      <c r="F765" s="1146" t="s">
        <v>54</v>
      </c>
      <c r="G765" s="1146" t="s">
        <v>11</v>
      </c>
      <c r="H765" s="2222" t="s">
        <v>191</v>
      </c>
      <c r="I765" s="1147" t="s">
        <v>29</v>
      </c>
      <c r="J765" s="1145">
        <v>45894</v>
      </c>
      <c r="K765" s="1148">
        <v>1</v>
      </c>
      <c r="L765" s="1149">
        <v>1</v>
      </c>
      <c r="M765" s="1150">
        <v>370</v>
      </c>
      <c r="N765" s="1151">
        <v>32.880000000000003</v>
      </c>
      <c r="O765" s="1151">
        <v>30</v>
      </c>
      <c r="P765" s="1152">
        <f>SUM(Table1[[#This Row],[BASE_FARE]:[SURCHARGES]])*Table1[[#This Row],[SEATS_BOOKED]]</f>
        <v>432.88</v>
      </c>
      <c r="Q765" s="1146" t="s">
        <v>161</v>
      </c>
      <c r="R765" s="1148" t="s">
        <v>335</v>
      </c>
      <c r="S765" s="1146" t="str">
        <f>LEFT(Table1[[#This Row],[SECTOR]],3)</f>
        <v>SSH</v>
      </c>
      <c r="T765" s="1146" t="str">
        <f>RIGHT(Table1[[#This Row],[SECTOR]],3)</f>
        <v>NAP</v>
      </c>
      <c r="U765" s="1146" t="str">
        <f t="shared" si="62"/>
        <v>NAP</v>
      </c>
      <c r="V765" s="1146">
        <f>WEEKDAY(Table1[[#This Row],[FLIGHT_DATE]],2)</f>
        <v>1</v>
      </c>
      <c r="W765" s="1146">
        <f>Table1[[#This Row],[FLIGHT_DATE]]-Table1[[#This Row],[DATE_BOOKED]]</f>
        <v>185</v>
      </c>
    </row>
    <row r="766" spans="1:23" x14ac:dyDescent="0.35">
      <c r="A766" s="1145">
        <v>45709</v>
      </c>
      <c r="B766" s="1146" t="s">
        <v>631</v>
      </c>
      <c r="C766" s="198" t="s">
        <v>333</v>
      </c>
      <c r="D766" s="198"/>
      <c r="E766" s="1146" t="s">
        <v>675</v>
      </c>
      <c r="F766" s="1146" t="s">
        <v>54</v>
      </c>
      <c r="G766" s="1146" t="s">
        <v>10</v>
      </c>
      <c r="H766" s="2222" t="s">
        <v>190</v>
      </c>
      <c r="I766" s="1147" t="s">
        <v>28</v>
      </c>
      <c r="J766" s="1145">
        <v>45880</v>
      </c>
      <c r="K766" s="1148">
        <v>1</v>
      </c>
      <c r="L766" s="1149">
        <v>1</v>
      </c>
      <c r="M766" s="1150">
        <v>330</v>
      </c>
      <c r="N766" s="1151">
        <v>28.43</v>
      </c>
      <c r="O766" s="1151">
        <v>30</v>
      </c>
      <c r="P766" s="1152">
        <f>SUM(Table1[[#This Row],[BASE_FARE]:[SURCHARGES]])*Table1[[#This Row],[SEATS_BOOKED]]</f>
        <v>388.43</v>
      </c>
      <c r="Q766" s="1146" t="s">
        <v>161</v>
      </c>
      <c r="R766" s="1148" t="s">
        <v>335</v>
      </c>
      <c r="S766" s="1146" t="str">
        <f>LEFT(Table1[[#This Row],[SECTOR]],3)</f>
        <v>NAP</v>
      </c>
      <c r="T766" s="1146" t="str">
        <f>RIGHT(Table1[[#This Row],[SECTOR]],3)</f>
        <v>SSH</v>
      </c>
      <c r="U766" s="1146" t="str">
        <f t="shared" si="62"/>
        <v>NAP</v>
      </c>
      <c r="V766" s="1146">
        <f>WEEKDAY(Table1[[#This Row],[FLIGHT_DATE]],2)</f>
        <v>1</v>
      </c>
      <c r="W766" s="1146">
        <f>Table1[[#This Row],[FLIGHT_DATE]]-Table1[[#This Row],[DATE_BOOKED]]</f>
        <v>171</v>
      </c>
    </row>
    <row r="767" spans="1:23" x14ac:dyDescent="0.35">
      <c r="A767" s="1145">
        <v>45709</v>
      </c>
      <c r="B767" s="1146" t="s">
        <v>631</v>
      </c>
      <c r="C767" s="198" t="s">
        <v>333</v>
      </c>
      <c r="D767" s="198"/>
      <c r="E767" s="1146" t="s">
        <v>675</v>
      </c>
      <c r="F767" s="1146" t="s">
        <v>54</v>
      </c>
      <c r="G767" s="1146" t="s">
        <v>11</v>
      </c>
      <c r="H767" s="2222" t="s">
        <v>191</v>
      </c>
      <c r="I767" s="1147" t="s">
        <v>29</v>
      </c>
      <c r="J767" s="1145">
        <v>45894</v>
      </c>
      <c r="K767" s="1148">
        <v>1</v>
      </c>
      <c r="L767" s="1149">
        <v>1</v>
      </c>
      <c r="M767" s="1150">
        <v>370</v>
      </c>
      <c r="N767" s="1151">
        <v>32.880000000000003</v>
      </c>
      <c r="O767" s="1151">
        <v>30</v>
      </c>
      <c r="P767" s="1152">
        <f>SUM(Table1[[#This Row],[BASE_FARE]:[SURCHARGES]])*Table1[[#This Row],[SEATS_BOOKED]]</f>
        <v>432.88</v>
      </c>
      <c r="Q767" s="1146" t="s">
        <v>161</v>
      </c>
      <c r="R767" s="1148" t="s">
        <v>335</v>
      </c>
      <c r="S767" s="1146" t="str">
        <f>LEFT(Table1[[#This Row],[SECTOR]],3)</f>
        <v>SSH</v>
      </c>
      <c r="T767" s="1146" t="str">
        <f>RIGHT(Table1[[#This Row],[SECTOR]],3)</f>
        <v>NAP</v>
      </c>
      <c r="U767" s="1146" t="str">
        <f t="shared" si="62"/>
        <v>NAP</v>
      </c>
      <c r="V767" s="1146">
        <f>WEEKDAY(Table1[[#This Row],[FLIGHT_DATE]],2)</f>
        <v>1</v>
      </c>
      <c r="W767" s="1146">
        <f>Table1[[#This Row],[FLIGHT_DATE]]-Table1[[#This Row],[DATE_BOOKED]]</f>
        <v>185</v>
      </c>
    </row>
    <row r="768" spans="1:23" x14ac:dyDescent="0.35">
      <c r="A768" s="1145">
        <v>45709</v>
      </c>
      <c r="B768" s="1146" t="s">
        <v>631</v>
      </c>
      <c r="C768" s="198" t="s">
        <v>333</v>
      </c>
      <c r="D768" s="198"/>
      <c r="E768" s="1146" t="s">
        <v>675</v>
      </c>
      <c r="F768" s="1146" t="s">
        <v>54</v>
      </c>
      <c r="G768" s="1146" t="s">
        <v>10</v>
      </c>
      <c r="H768" s="2222" t="s">
        <v>190</v>
      </c>
      <c r="I768" s="1147" t="s">
        <v>28</v>
      </c>
      <c r="J768" s="1145">
        <v>45880</v>
      </c>
      <c r="K768" s="1148">
        <v>1</v>
      </c>
      <c r="L768" s="1149">
        <v>1</v>
      </c>
      <c r="M768" s="1150">
        <v>330</v>
      </c>
      <c r="N768" s="1151">
        <v>28.43</v>
      </c>
      <c r="O768" s="1151">
        <v>30</v>
      </c>
      <c r="P768" s="1152">
        <f>SUM(Table1[[#This Row],[BASE_FARE]:[SURCHARGES]])*Table1[[#This Row],[SEATS_BOOKED]]</f>
        <v>388.43</v>
      </c>
      <c r="Q768" s="1146" t="s">
        <v>161</v>
      </c>
      <c r="R768" s="1148" t="s">
        <v>335</v>
      </c>
      <c r="S768" s="1146" t="str">
        <f>LEFT(Table1[[#This Row],[SECTOR]],3)</f>
        <v>NAP</v>
      </c>
      <c r="T768" s="1146" t="str">
        <f>RIGHT(Table1[[#This Row],[SECTOR]],3)</f>
        <v>SSH</v>
      </c>
      <c r="U768" s="1146" t="str">
        <f t="shared" si="62"/>
        <v>NAP</v>
      </c>
      <c r="V768" s="1146">
        <f>WEEKDAY(Table1[[#This Row],[FLIGHT_DATE]],2)</f>
        <v>1</v>
      </c>
      <c r="W768" s="1146">
        <f>Table1[[#This Row],[FLIGHT_DATE]]-Table1[[#This Row],[DATE_BOOKED]]</f>
        <v>171</v>
      </c>
    </row>
    <row r="769" spans="1:23" x14ac:dyDescent="0.35">
      <c r="A769" s="1145">
        <v>45709</v>
      </c>
      <c r="B769" s="1146" t="s">
        <v>631</v>
      </c>
      <c r="C769" s="198" t="s">
        <v>333</v>
      </c>
      <c r="D769" s="198"/>
      <c r="E769" s="1146" t="s">
        <v>675</v>
      </c>
      <c r="F769" s="1146" t="s">
        <v>54</v>
      </c>
      <c r="G769" s="1146" t="s">
        <v>11</v>
      </c>
      <c r="H769" s="2222" t="s">
        <v>191</v>
      </c>
      <c r="I769" s="1147" t="s">
        <v>29</v>
      </c>
      <c r="J769" s="1145">
        <v>45894</v>
      </c>
      <c r="K769" s="1148">
        <v>1</v>
      </c>
      <c r="L769" s="1149">
        <v>1</v>
      </c>
      <c r="M769" s="1150">
        <v>287.5</v>
      </c>
      <c r="N769" s="1151">
        <v>32.869999999999997</v>
      </c>
      <c r="O769" s="1151">
        <v>30</v>
      </c>
      <c r="P769" s="1152">
        <f>SUM(Table1[[#This Row],[BASE_FARE]:[SURCHARGES]])*Table1[[#This Row],[SEATS_BOOKED]]</f>
        <v>350.37</v>
      </c>
      <c r="Q769" s="1146" t="s">
        <v>161</v>
      </c>
      <c r="R769" s="1148" t="s">
        <v>335</v>
      </c>
      <c r="S769" s="1146" t="str">
        <f>LEFT(Table1[[#This Row],[SECTOR]],3)</f>
        <v>SSH</v>
      </c>
      <c r="T769" s="1146" t="str">
        <f>RIGHT(Table1[[#This Row],[SECTOR]],3)</f>
        <v>NAP</v>
      </c>
      <c r="U769" s="1146" t="str">
        <f t="shared" si="62"/>
        <v>NAP</v>
      </c>
      <c r="V769" s="1146">
        <f>WEEKDAY(Table1[[#This Row],[FLIGHT_DATE]],2)</f>
        <v>1</v>
      </c>
      <c r="W769" s="1146">
        <f>Table1[[#This Row],[FLIGHT_DATE]]-Table1[[#This Row],[DATE_BOOKED]]</f>
        <v>185</v>
      </c>
    </row>
    <row r="770" spans="1:23" x14ac:dyDescent="0.35">
      <c r="A770" s="1145">
        <v>45709</v>
      </c>
      <c r="B770" s="1146" t="s">
        <v>631</v>
      </c>
      <c r="C770" s="198" t="s">
        <v>333</v>
      </c>
      <c r="D770" s="198"/>
      <c r="E770" s="1146" t="s">
        <v>675</v>
      </c>
      <c r="F770" s="1146" t="s">
        <v>54</v>
      </c>
      <c r="G770" s="1146" t="s">
        <v>10</v>
      </c>
      <c r="H770" s="2222" t="s">
        <v>190</v>
      </c>
      <c r="I770" s="1147" t="s">
        <v>28</v>
      </c>
      <c r="J770" s="1145">
        <v>45880</v>
      </c>
      <c r="K770" s="1148">
        <v>1</v>
      </c>
      <c r="L770" s="1149">
        <v>1</v>
      </c>
      <c r="M770" s="1150">
        <v>247.5</v>
      </c>
      <c r="N770" s="1151">
        <v>22.480000000000004</v>
      </c>
      <c r="O770" s="1151">
        <v>30</v>
      </c>
      <c r="P770" s="1152">
        <f>SUM(Table1[[#This Row],[BASE_FARE]:[SURCHARGES]])*Table1[[#This Row],[SEATS_BOOKED]]</f>
        <v>299.98</v>
      </c>
      <c r="Q770" s="1146" t="s">
        <v>161</v>
      </c>
      <c r="R770" s="1148" t="s">
        <v>335</v>
      </c>
      <c r="S770" s="1146" t="str">
        <f>LEFT(Table1[[#This Row],[SECTOR]],3)</f>
        <v>NAP</v>
      </c>
      <c r="T770" s="1146" t="str">
        <f>RIGHT(Table1[[#This Row],[SECTOR]],3)</f>
        <v>SSH</v>
      </c>
      <c r="U770" s="1146" t="str">
        <f t="shared" si="62"/>
        <v>NAP</v>
      </c>
      <c r="V770" s="1146">
        <f>WEEKDAY(Table1[[#This Row],[FLIGHT_DATE]],2)</f>
        <v>1</v>
      </c>
      <c r="W770" s="1146">
        <f>Table1[[#This Row],[FLIGHT_DATE]]-Table1[[#This Row],[DATE_BOOKED]]</f>
        <v>171</v>
      </c>
    </row>
    <row r="771" spans="1:23" x14ac:dyDescent="0.35">
      <c r="A771" s="1145">
        <v>45709</v>
      </c>
      <c r="B771" s="1146" t="s">
        <v>631</v>
      </c>
      <c r="C771" s="198" t="s">
        <v>333</v>
      </c>
      <c r="D771" s="198"/>
      <c r="E771" s="1146" t="s">
        <v>675</v>
      </c>
      <c r="F771" s="1146" t="s">
        <v>54</v>
      </c>
      <c r="G771" s="1146" t="s">
        <v>11</v>
      </c>
      <c r="H771" s="2222" t="s">
        <v>191</v>
      </c>
      <c r="I771" s="1147" t="s">
        <v>29</v>
      </c>
      <c r="J771" s="1145">
        <v>45894</v>
      </c>
      <c r="K771" s="1148">
        <v>1</v>
      </c>
      <c r="L771" s="1149">
        <v>1</v>
      </c>
      <c r="M771" s="1150">
        <v>287.5</v>
      </c>
      <c r="N771" s="1151">
        <v>32.869999999999997</v>
      </c>
      <c r="O771" s="1151">
        <v>30</v>
      </c>
      <c r="P771" s="1152">
        <f>SUM(Table1[[#This Row],[BASE_FARE]:[SURCHARGES]])*Table1[[#This Row],[SEATS_BOOKED]]</f>
        <v>350.37</v>
      </c>
      <c r="Q771" s="1146" t="s">
        <v>161</v>
      </c>
      <c r="R771" s="1148" t="s">
        <v>335</v>
      </c>
      <c r="S771" s="1146" t="str">
        <f>LEFT(Table1[[#This Row],[SECTOR]],3)</f>
        <v>SSH</v>
      </c>
      <c r="T771" s="1146" t="str">
        <f>RIGHT(Table1[[#This Row],[SECTOR]],3)</f>
        <v>NAP</v>
      </c>
      <c r="U771" s="1146" t="str">
        <f t="shared" si="62"/>
        <v>NAP</v>
      </c>
      <c r="V771" s="1146">
        <f>WEEKDAY(Table1[[#This Row],[FLIGHT_DATE]],2)</f>
        <v>1</v>
      </c>
      <c r="W771" s="1146">
        <f>Table1[[#This Row],[FLIGHT_DATE]]-Table1[[#This Row],[DATE_BOOKED]]</f>
        <v>185</v>
      </c>
    </row>
    <row r="772" spans="1:23" x14ac:dyDescent="0.35">
      <c r="A772" s="1145">
        <v>45709</v>
      </c>
      <c r="B772" s="1146" t="s">
        <v>631</v>
      </c>
      <c r="C772" s="198" t="s">
        <v>333</v>
      </c>
      <c r="D772" s="198"/>
      <c r="E772" s="1146" t="s">
        <v>675</v>
      </c>
      <c r="F772" s="1146" t="s">
        <v>54</v>
      </c>
      <c r="G772" s="1146" t="s">
        <v>10</v>
      </c>
      <c r="H772" s="2222" t="s">
        <v>190</v>
      </c>
      <c r="I772" s="1147" t="s">
        <v>28</v>
      </c>
      <c r="J772" s="1145">
        <v>45880</v>
      </c>
      <c r="K772" s="1148">
        <v>1</v>
      </c>
      <c r="L772" s="1149">
        <v>1</v>
      </c>
      <c r="M772" s="1150">
        <v>247.5</v>
      </c>
      <c r="N772" s="1151">
        <v>22.480000000000004</v>
      </c>
      <c r="O772" s="1151">
        <v>30</v>
      </c>
      <c r="P772" s="1152">
        <f>SUM(Table1[[#This Row],[BASE_FARE]:[SURCHARGES]])*Table1[[#This Row],[SEATS_BOOKED]]</f>
        <v>299.98</v>
      </c>
      <c r="Q772" s="1146" t="s">
        <v>161</v>
      </c>
      <c r="R772" s="1148" t="s">
        <v>335</v>
      </c>
      <c r="S772" s="1146" t="str">
        <f>LEFT(Table1[[#This Row],[SECTOR]],3)</f>
        <v>NAP</v>
      </c>
      <c r="T772" s="1146" t="str">
        <f>RIGHT(Table1[[#This Row],[SECTOR]],3)</f>
        <v>SSH</v>
      </c>
      <c r="U772" s="1146" t="str">
        <f t="shared" si="62"/>
        <v>NAP</v>
      </c>
      <c r="V772" s="1146">
        <f>WEEKDAY(Table1[[#This Row],[FLIGHT_DATE]],2)</f>
        <v>1</v>
      </c>
      <c r="W772" s="1146">
        <f>Table1[[#This Row],[FLIGHT_DATE]]-Table1[[#This Row],[DATE_BOOKED]]</f>
        <v>171</v>
      </c>
    </row>
    <row r="773" spans="1:23" x14ac:dyDescent="0.35">
      <c r="A773" s="1154">
        <v>45711</v>
      </c>
      <c r="B773" s="1155" t="s">
        <v>390</v>
      </c>
      <c r="C773" s="198" t="s">
        <v>333</v>
      </c>
      <c r="D773" s="198" t="s">
        <v>952</v>
      </c>
      <c r="E773" s="1155" t="s">
        <v>676</v>
      </c>
      <c r="F773" s="1155" t="s">
        <v>56</v>
      </c>
      <c r="G773" s="1155" t="s">
        <v>10</v>
      </c>
      <c r="H773" s="2222" t="s">
        <v>192</v>
      </c>
      <c r="I773" s="1156" t="s">
        <v>28</v>
      </c>
      <c r="J773" s="1154">
        <v>45760</v>
      </c>
      <c r="K773" s="1157">
        <v>1</v>
      </c>
      <c r="L773" s="1158">
        <v>1</v>
      </c>
      <c r="M773" s="1159">
        <v>100</v>
      </c>
      <c r="N773" s="1160">
        <v>34.04</v>
      </c>
      <c r="O773" s="1160">
        <v>30</v>
      </c>
      <c r="P773" s="1161">
        <f>SUM(Table1[[#This Row],[BASE_FARE]:[SURCHARGES]])*Table1[[#This Row],[SEATS_BOOKED]]</f>
        <v>164.04</v>
      </c>
      <c r="Q773" s="1155" t="s">
        <v>161</v>
      </c>
      <c r="R773" s="1157" t="s">
        <v>335</v>
      </c>
      <c r="S773" s="1155" t="str">
        <f>LEFT(Table1[[#This Row],[SECTOR]],3)</f>
        <v>NAP</v>
      </c>
      <c r="T773" s="1155" t="str">
        <f>RIGHT(Table1[[#This Row],[SECTOR]],3)</f>
        <v>SSH</v>
      </c>
      <c r="U773" s="1155" t="str">
        <f t="shared" ref="U773:U782" si="63">IF(AND(S773&lt;&gt;"SSH", S773&lt;&gt;"RMF", S773&lt;&gt;"CAI", S773&lt;&gt;"HRG", S773&lt;&gt;"LXR", S773&lt;&gt;"DXB", OR(T773="SSH", T773="RMF", T773="CAI", T773="HRG", T773="LXR", T773="DXB")), S773,
    IF(AND(T773&lt;&gt;"SSH", T773&lt;&gt;"RMF", T773&lt;&gt;"CAI", T773&lt;&gt;"HRG", T773&lt;&gt;"LXR", T773&lt;&gt;"DXB", OR(S773="SSH", S773="RMF", S773="CAI", S773="HRG", S773="LXR", S773="DXB")), T773,
    "VIE"))</f>
        <v>NAP</v>
      </c>
      <c r="V773" s="1155">
        <f>WEEKDAY(Table1[[#This Row],[FLIGHT_DATE]],2)</f>
        <v>7</v>
      </c>
      <c r="W773" s="1155">
        <f>Table1[[#This Row],[FLIGHT_DATE]]-Table1[[#This Row],[DATE_BOOKED]]</f>
        <v>49</v>
      </c>
    </row>
    <row r="774" spans="1:23" x14ac:dyDescent="0.35">
      <c r="A774" s="1154">
        <v>45711</v>
      </c>
      <c r="B774" s="1155" t="s">
        <v>390</v>
      </c>
      <c r="C774" s="198" t="s">
        <v>333</v>
      </c>
      <c r="D774" s="198" t="s">
        <v>952</v>
      </c>
      <c r="E774" s="1155" t="s">
        <v>676</v>
      </c>
      <c r="F774" s="1155" t="s">
        <v>56</v>
      </c>
      <c r="G774" s="1155" t="s">
        <v>10</v>
      </c>
      <c r="H774" s="2222" t="s">
        <v>192</v>
      </c>
      <c r="I774" s="1156" t="s">
        <v>28</v>
      </c>
      <c r="J774" s="1154">
        <v>45760</v>
      </c>
      <c r="K774" s="1157">
        <v>1</v>
      </c>
      <c r="L774" s="1158">
        <v>1</v>
      </c>
      <c r="M774" s="1159">
        <v>75</v>
      </c>
      <c r="N774" s="1160">
        <v>34.04</v>
      </c>
      <c r="O774" s="1160">
        <v>30</v>
      </c>
      <c r="P774" s="1161">
        <f>SUM(Table1[[#This Row],[BASE_FARE]:[SURCHARGES]])*Table1[[#This Row],[SEATS_BOOKED]]</f>
        <v>139.04</v>
      </c>
      <c r="Q774" s="1155" t="s">
        <v>161</v>
      </c>
      <c r="R774" s="1157" t="s">
        <v>335</v>
      </c>
      <c r="S774" s="1155" t="str">
        <f>LEFT(Table1[[#This Row],[SECTOR]],3)</f>
        <v>NAP</v>
      </c>
      <c r="T774" s="1155" t="str">
        <f>RIGHT(Table1[[#This Row],[SECTOR]],3)</f>
        <v>SSH</v>
      </c>
      <c r="U774" s="1155" t="str">
        <f t="shared" si="63"/>
        <v>NAP</v>
      </c>
      <c r="V774" s="1155">
        <f>WEEKDAY(Table1[[#This Row],[FLIGHT_DATE]],2)</f>
        <v>7</v>
      </c>
      <c r="W774" s="1155">
        <f>Table1[[#This Row],[FLIGHT_DATE]]-Table1[[#This Row],[DATE_BOOKED]]</f>
        <v>49</v>
      </c>
    </row>
    <row r="775" spans="1:23" x14ac:dyDescent="0.35">
      <c r="A775" s="1154">
        <v>45711</v>
      </c>
      <c r="B775" s="1155" t="s">
        <v>390</v>
      </c>
      <c r="C775" s="198" t="s">
        <v>333</v>
      </c>
      <c r="D775" s="198" t="s">
        <v>952</v>
      </c>
      <c r="E775" s="1155" t="s">
        <v>676</v>
      </c>
      <c r="F775" s="1155" t="s">
        <v>56</v>
      </c>
      <c r="G775" s="1155" t="s">
        <v>10</v>
      </c>
      <c r="H775" s="2222" t="s">
        <v>192</v>
      </c>
      <c r="I775" s="1156" t="s">
        <v>28</v>
      </c>
      <c r="J775" s="1154">
        <v>45760</v>
      </c>
      <c r="K775" s="1157">
        <v>1</v>
      </c>
      <c r="L775" s="1158">
        <v>1</v>
      </c>
      <c r="M775" s="1159">
        <v>75</v>
      </c>
      <c r="N775" s="1160">
        <v>34.04</v>
      </c>
      <c r="O775" s="1160">
        <v>30</v>
      </c>
      <c r="P775" s="1161">
        <f>SUM(Table1[[#This Row],[BASE_FARE]:[SURCHARGES]])*Table1[[#This Row],[SEATS_BOOKED]]</f>
        <v>139.04</v>
      </c>
      <c r="Q775" s="1155" t="s">
        <v>161</v>
      </c>
      <c r="R775" s="1157" t="s">
        <v>335</v>
      </c>
      <c r="S775" s="1155" t="str">
        <f>LEFT(Table1[[#This Row],[SECTOR]],3)</f>
        <v>NAP</v>
      </c>
      <c r="T775" s="1155" t="str">
        <f>RIGHT(Table1[[#This Row],[SECTOR]],3)</f>
        <v>SSH</v>
      </c>
      <c r="U775" s="1155" t="str">
        <f t="shared" si="63"/>
        <v>NAP</v>
      </c>
      <c r="V775" s="1155">
        <f>WEEKDAY(Table1[[#This Row],[FLIGHT_DATE]],2)</f>
        <v>7</v>
      </c>
      <c r="W775" s="1155">
        <f>Table1[[#This Row],[FLIGHT_DATE]]-Table1[[#This Row],[DATE_BOOKED]]</f>
        <v>49</v>
      </c>
    </row>
    <row r="776" spans="1:23" x14ac:dyDescent="0.35">
      <c r="A776" s="1154">
        <v>45711</v>
      </c>
      <c r="B776" s="1155" t="s">
        <v>390</v>
      </c>
      <c r="C776" s="198" t="s">
        <v>333</v>
      </c>
      <c r="D776" s="198" t="s">
        <v>952</v>
      </c>
      <c r="E776" s="1155" t="s">
        <v>676</v>
      </c>
      <c r="F776" s="1155" t="s">
        <v>56</v>
      </c>
      <c r="G776" s="1155" t="s">
        <v>10</v>
      </c>
      <c r="H776" s="2222" t="s">
        <v>192</v>
      </c>
      <c r="I776" s="1156" t="s">
        <v>28</v>
      </c>
      <c r="J776" s="1154">
        <v>45760</v>
      </c>
      <c r="K776" s="1157">
        <v>1</v>
      </c>
      <c r="L776" s="1158">
        <v>1</v>
      </c>
      <c r="M776" s="1159">
        <v>100</v>
      </c>
      <c r="N776" s="1160">
        <v>34.04</v>
      </c>
      <c r="O776" s="1160">
        <v>30</v>
      </c>
      <c r="P776" s="1161">
        <f>SUM(Table1[[#This Row],[BASE_FARE]:[SURCHARGES]])*Table1[[#This Row],[SEATS_BOOKED]]</f>
        <v>164.04</v>
      </c>
      <c r="Q776" s="1155" t="s">
        <v>161</v>
      </c>
      <c r="R776" s="1157" t="s">
        <v>335</v>
      </c>
      <c r="S776" s="1155" t="str">
        <f>LEFT(Table1[[#This Row],[SECTOR]],3)</f>
        <v>NAP</v>
      </c>
      <c r="T776" s="1155" t="str">
        <f>RIGHT(Table1[[#This Row],[SECTOR]],3)</f>
        <v>SSH</v>
      </c>
      <c r="U776" s="1155" t="str">
        <f t="shared" si="63"/>
        <v>NAP</v>
      </c>
      <c r="V776" s="1155">
        <f>WEEKDAY(Table1[[#This Row],[FLIGHT_DATE]],2)</f>
        <v>7</v>
      </c>
      <c r="W776" s="1155">
        <f>Table1[[#This Row],[FLIGHT_DATE]]-Table1[[#This Row],[DATE_BOOKED]]</f>
        <v>49</v>
      </c>
    </row>
    <row r="777" spans="1:23" x14ac:dyDescent="0.35">
      <c r="A777" s="1167">
        <v>45712</v>
      </c>
      <c r="B777" s="1168" t="s">
        <v>112</v>
      </c>
      <c r="C777" s="198" t="s">
        <v>160</v>
      </c>
      <c r="D777" s="198"/>
      <c r="E777" s="1168"/>
      <c r="F777" s="1168" t="s">
        <v>54</v>
      </c>
      <c r="G777" s="1155" t="s">
        <v>10</v>
      </c>
      <c r="H777" s="2222" t="s">
        <v>627</v>
      </c>
      <c r="I777" s="1156" t="s">
        <v>28</v>
      </c>
      <c r="J777" s="1167">
        <v>45781</v>
      </c>
      <c r="K777" s="1170">
        <v>50</v>
      </c>
      <c r="L777" s="1171">
        <v>50</v>
      </c>
      <c r="M777" s="1172">
        <v>165</v>
      </c>
      <c r="N777" s="1173">
        <v>0</v>
      </c>
      <c r="O777" s="1173">
        <v>0</v>
      </c>
      <c r="P777" s="1174">
        <f>SUM(Table1[[#This Row],[BASE_FARE]:[SURCHARGES]])*Table1[[#This Row],[SEATS_BOOKED]]</f>
        <v>8250</v>
      </c>
      <c r="Q777" s="1155" t="s">
        <v>161</v>
      </c>
      <c r="R777" s="2272" t="s">
        <v>384</v>
      </c>
      <c r="S777" s="1168" t="str">
        <f>LEFT(Table1[[#This Row],[SECTOR]],3)</f>
        <v>NAP</v>
      </c>
      <c r="T777" s="1168" t="str">
        <f>RIGHT(Table1[[#This Row],[SECTOR]],3)</f>
        <v>SSH</v>
      </c>
      <c r="U777" s="1168" t="str">
        <f t="shared" si="63"/>
        <v>NAP</v>
      </c>
      <c r="V777" s="1168">
        <f>WEEKDAY(Table1[[#This Row],[FLIGHT_DATE]],2)</f>
        <v>7</v>
      </c>
      <c r="W777" s="1168">
        <f>Table1[[#This Row],[FLIGHT_DATE]]-Table1[[#This Row],[DATE_BOOKED]]</f>
        <v>69</v>
      </c>
    </row>
    <row r="778" spans="1:23" x14ac:dyDescent="0.35">
      <c r="A778" s="1167">
        <v>45712</v>
      </c>
      <c r="B778" s="1168" t="s">
        <v>112</v>
      </c>
      <c r="C778" s="198" t="s">
        <v>160</v>
      </c>
      <c r="D778" s="198"/>
      <c r="E778" s="1168"/>
      <c r="F778" s="1168" t="s">
        <v>54</v>
      </c>
      <c r="G778" s="1168" t="s">
        <v>11</v>
      </c>
      <c r="H778" s="2222" t="s">
        <v>628</v>
      </c>
      <c r="I778" s="1169" t="s">
        <v>29</v>
      </c>
      <c r="J778" s="1167">
        <v>45788</v>
      </c>
      <c r="K778" s="1170">
        <v>50</v>
      </c>
      <c r="L778" s="1171">
        <v>50</v>
      </c>
      <c r="M778" s="1172">
        <v>165</v>
      </c>
      <c r="N778" s="1173">
        <v>0</v>
      </c>
      <c r="O778" s="1173">
        <v>0</v>
      </c>
      <c r="P778" s="1174">
        <f>SUM(Table1[[#This Row],[BASE_FARE]:[SURCHARGES]])*Table1[[#This Row],[SEATS_BOOKED]]</f>
        <v>8250</v>
      </c>
      <c r="Q778" s="1168" t="s">
        <v>161</v>
      </c>
      <c r="R778" s="2272" t="s">
        <v>384</v>
      </c>
      <c r="S778" s="1168" t="str">
        <f>LEFT(Table1[[#This Row],[SECTOR]],3)</f>
        <v>SSH</v>
      </c>
      <c r="T778" s="1168" t="str">
        <f>RIGHT(Table1[[#This Row],[SECTOR]],3)</f>
        <v>NAP</v>
      </c>
      <c r="U778" s="1168" t="str">
        <f t="shared" si="63"/>
        <v>NAP</v>
      </c>
      <c r="V778" s="1168">
        <f>WEEKDAY(Table1[[#This Row],[FLIGHT_DATE]],2)</f>
        <v>7</v>
      </c>
      <c r="W778" s="1168">
        <f>Table1[[#This Row],[FLIGHT_DATE]]-Table1[[#This Row],[DATE_BOOKED]]</f>
        <v>76</v>
      </c>
    </row>
    <row r="779" spans="1:23" x14ac:dyDescent="0.35">
      <c r="A779" s="1175">
        <v>45712</v>
      </c>
      <c r="B779" s="1176" t="s">
        <v>390</v>
      </c>
      <c r="C779" s="198" t="s">
        <v>333</v>
      </c>
      <c r="D779" s="198" t="s">
        <v>952</v>
      </c>
      <c r="E779" s="1176" t="s">
        <v>680</v>
      </c>
      <c r="F779" s="1176" t="s">
        <v>56</v>
      </c>
      <c r="G779" s="1176" t="s">
        <v>10</v>
      </c>
      <c r="H779" s="2222" t="s">
        <v>190</v>
      </c>
      <c r="I779" s="1177" t="s">
        <v>28</v>
      </c>
      <c r="J779" s="1175">
        <v>45880</v>
      </c>
      <c r="K779" s="1178">
        <v>1</v>
      </c>
      <c r="L779" s="1179">
        <v>1</v>
      </c>
      <c r="M779" s="1180">
        <v>300</v>
      </c>
      <c r="N779" s="1181">
        <v>34.04</v>
      </c>
      <c r="O779" s="1181">
        <v>40</v>
      </c>
      <c r="P779" s="1182">
        <f>SUM(Table1[[#This Row],[BASE_FARE]:[SURCHARGES]])*Table1[[#This Row],[SEATS_BOOKED]]</f>
        <v>374.04</v>
      </c>
      <c r="Q779" s="1176" t="s">
        <v>161</v>
      </c>
      <c r="R779" s="1178" t="s">
        <v>335</v>
      </c>
      <c r="S779" s="1176" t="str">
        <f>LEFT(Table1[[#This Row],[SECTOR]],3)</f>
        <v>NAP</v>
      </c>
      <c r="T779" s="1176" t="str">
        <f>RIGHT(Table1[[#This Row],[SECTOR]],3)</f>
        <v>SSH</v>
      </c>
      <c r="U779" s="1176" t="str">
        <f t="shared" si="63"/>
        <v>NAP</v>
      </c>
      <c r="V779" s="1176">
        <f>WEEKDAY(Table1[[#This Row],[FLIGHT_DATE]],2)</f>
        <v>1</v>
      </c>
      <c r="W779" s="1176">
        <f>Table1[[#This Row],[FLIGHT_DATE]]-Table1[[#This Row],[DATE_BOOKED]]</f>
        <v>168</v>
      </c>
    </row>
    <row r="780" spans="1:23" x14ac:dyDescent="0.35">
      <c r="A780" s="1175">
        <v>45712</v>
      </c>
      <c r="B780" s="1176" t="s">
        <v>390</v>
      </c>
      <c r="C780" s="198" t="s">
        <v>333</v>
      </c>
      <c r="D780" s="198" t="s">
        <v>952</v>
      </c>
      <c r="E780" s="1176" t="s">
        <v>680</v>
      </c>
      <c r="F780" s="1176" t="s">
        <v>56</v>
      </c>
      <c r="G780" s="1176" t="s">
        <v>10</v>
      </c>
      <c r="H780" s="2222" t="s">
        <v>190</v>
      </c>
      <c r="I780" s="1177" t="s">
        <v>28</v>
      </c>
      <c r="J780" s="1175">
        <v>45880</v>
      </c>
      <c r="K780" s="1178">
        <v>1</v>
      </c>
      <c r="L780" s="1179">
        <v>1</v>
      </c>
      <c r="M780" s="1180">
        <v>300</v>
      </c>
      <c r="N780" s="1181">
        <v>34.04</v>
      </c>
      <c r="O780" s="1181">
        <v>40</v>
      </c>
      <c r="P780" s="1182">
        <f>SUM(Table1[[#This Row],[BASE_FARE]:[SURCHARGES]])*Table1[[#This Row],[SEATS_BOOKED]]</f>
        <v>374.04</v>
      </c>
      <c r="Q780" s="1176" t="s">
        <v>161</v>
      </c>
      <c r="R780" s="1178" t="s">
        <v>335</v>
      </c>
      <c r="S780" s="1176" t="str">
        <f>LEFT(Table1[[#This Row],[SECTOR]],3)</f>
        <v>NAP</v>
      </c>
      <c r="T780" s="1176" t="str">
        <f>RIGHT(Table1[[#This Row],[SECTOR]],3)</f>
        <v>SSH</v>
      </c>
      <c r="U780" s="1176" t="str">
        <f t="shared" si="63"/>
        <v>NAP</v>
      </c>
      <c r="V780" s="1176">
        <f>WEEKDAY(Table1[[#This Row],[FLIGHT_DATE]],2)</f>
        <v>1</v>
      </c>
      <c r="W780" s="1176">
        <f>Table1[[#This Row],[FLIGHT_DATE]]-Table1[[#This Row],[DATE_BOOKED]]</f>
        <v>168</v>
      </c>
    </row>
    <row r="781" spans="1:23" x14ac:dyDescent="0.35">
      <c r="A781" s="1183">
        <v>45713</v>
      </c>
      <c r="B781" s="1184" t="s">
        <v>385</v>
      </c>
      <c r="C781" s="198" t="s">
        <v>333</v>
      </c>
      <c r="D781" s="198"/>
      <c r="E781" s="1184" t="s">
        <v>681</v>
      </c>
      <c r="F781" s="1184" t="s">
        <v>56</v>
      </c>
      <c r="G781" s="1184" t="s">
        <v>10</v>
      </c>
      <c r="H781" s="2222" t="s">
        <v>195</v>
      </c>
      <c r="I781" s="1185" t="s">
        <v>126</v>
      </c>
      <c r="J781" s="1183">
        <v>45780</v>
      </c>
      <c r="K781" s="1186">
        <v>2</v>
      </c>
      <c r="L781" s="1187">
        <v>2</v>
      </c>
      <c r="M781" s="1188">
        <v>300</v>
      </c>
      <c r="N781" s="1189">
        <v>0</v>
      </c>
      <c r="O781" s="1189">
        <v>0</v>
      </c>
      <c r="P781" s="1190">
        <f>SUM(Table1[[#This Row],[BASE_FARE]:[SURCHARGES]])*Table1[[#This Row],[SEATS_BOOKED]]</f>
        <v>600</v>
      </c>
      <c r="Q781" s="1184" t="s">
        <v>161</v>
      </c>
      <c r="R781" s="1186" t="s">
        <v>335</v>
      </c>
      <c r="S781" s="1184" t="str">
        <f>LEFT(Table1[[#This Row],[SECTOR]],3)</f>
        <v>SSH</v>
      </c>
      <c r="T781" s="1184" t="str">
        <f>RIGHT(Table1[[#This Row],[SECTOR]],3)</f>
        <v>VRN</v>
      </c>
      <c r="U781" s="1184" t="str">
        <f t="shared" si="63"/>
        <v>VRN</v>
      </c>
      <c r="V781" s="1184">
        <f>WEEKDAY(Table1[[#This Row],[FLIGHT_DATE]],2)</f>
        <v>6</v>
      </c>
      <c r="W781" s="1184">
        <f>Table1[[#This Row],[FLIGHT_DATE]]-Table1[[#This Row],[DATE_BOOKED]]</f>
        <v>67</v>
      </c>
    </row>
    <row r="782" spans="1:23" x14ac:dyDescent="0.35">
      <c r="A782" s="1183">
        <v>45713</v>
      </c>
      <c r="B782" s="1184" t="s">
        <v>385</v>
      </c>
      <c r="C782" s="198" t="s">
        <v>333</v>
      </c>
      <c r="D782" s="198"/>
      <c r="E782" s="1184" t="s">
        <v>682</v>
      </c>
      <c r="F782" s="1184" t="s">
        <v>56</v>
      </c>
      <c r="G782" s="1184" t="s">
        <v>10</v>
      </c>
      <c r="H782" s="2222" t="s">
        <v>89</v>
      </c>
      <c r="I782" s="1185" t="s">
        <v>26</v>
      </c>
      <c r="J782" s="1183">
        <v>45878</v>
      </c>
      <c r="K782" s="1186">
        <v>2</v>
      </c>
      <c r="L782" s="1187">
        <v>2</v>
      </c>
      <c r="M782" s="1188">
        <v>240</v>
      </c>
      <c r="N782" s="1189">
        <v>0</v>
      </c>
      <c r="O782" s="1189">
        <v>0</v>
      </c>
      <c r="P782" s="1190">
        <f>SUM(Table1[[#This Row],[BASE_FARE]:[SURCHARGES]])*Table1[[#This Row],[SEATS_BOOKED]]</f>
        <v>480</v>
      </c>
      <c r="Q782" s="1184" t="s">
        <v>161</v>
      </c>
      <c r="R782" s="1186" t="s">
        <v>335</v>
      </c>
      <c r="S782" s="1184" t="str">
        <f>LEFT(Table1[[#This Row],[SECTOR]],3)</f>
        <v>BRI</v>
      </c>
      <c r="T782" s="1184" t="str">
        <f>RIGHT(Table1[[#This Row],[SECTOR]],3)</f>
        <v>SSH</v>
      </c>
      <c r="U782" s="1184" t="str">
        <f t="shared" si="63"/>
        <v>BRI</v>
      </c>
      <c r="V782" s="1184">
        <f>WEEKDAY(Table1[[#This Row],[FLIGHT_DATE]],2)</f>
        <v>6</v>
      </c>
      <c r="W782" s="1184">
        <f>Table1[[#This Row],[FLIGHT_DATE]]-Table1[[#This Row],[DATE_BOOKED]]</f>
        <v>165</v>
      </c>
    </row>
    <row r="783" spans="1:23" x14ac:dyDescent="0.35">
      <c r="A783" s="1183">
        <v>45713</v>
      </c>
      <c r="B783" s="1184" t="s">
        <v>385</v>
      </c>
      <c r="C783" s="198" t="s">
        <v>333</v>
      </c>
      <c r="D783" s="198"/>
      <c r="E783" s="1184" t="s">
        <v>683</v>
      </c>
      <c r="F783" s="1184" t="s">
        <v>54</v>
      </c>
      <c r="G783" s="1184" t="s">
        <v>10</v>
      </c>
      <c r="H783" s="2222" t="s">
        <v>89</v>
      </c>
      <c r="I783" s="1185" t="s">
        <v>26</v>
      </c>
      <c r="J783" s="1183">
        <v>45843</v>
      </c>
      <c r="K783" s="1186">
        <v>4</v>
      </c>
      <c r="L783" s="1187">
        <v>4</v>
      </c>
      <c r="M783" s="1188">
        <v>160</v>
      </c>
      <c r="N783" s="1189">
        <v>0</v>
      </c>
      <c r="O783" s="1189">
        <v>0</v>
      </c>
      <c r="P783" s="1190">
        <f>SUM(Table1[[#This Row],[BASE_FARE]:[SURCHARGES]])*Table1[[#This Row],[SEATS_BOOKED]]</f>
        <v>640</v>
      </c>
      <c r="Q783" s="1184" t="s">
        <v>161</v>
      </c>
      <c r="R783" s="1186" t="s">
        <v>335</v>
      </c>
      <c r="S783" s="1184" t="str">
        <f>LEFT(Table1[[#This Row],[SECTOR]],3)</f>
        <v>BRI</v>
      </c>
      <c r="T783" s="1184" t="str">
        <f>RIGHT(Table1[[#This Row],[SECTOR]],3)</f>
        <v>SSH</v>
      </c>
      <c r="U783" s="1184" t="str">
        <f t="shared" ref="U783:U790" si="64">IF(AND(S783&lt;&gt;"SSH", S783&lt;&gt;"RMF", S783&lt;&gt;"CAI", S783&lt;&gt;"HRG", S783&lt;&gt;"LXR", S783&lt;&gt;"DXB", OR(T783="SSH", T783="RMF", T783="CAI", T783="HRG", T783="LXR", T783="DXB")), S783,
    IF(AND(T783&lt;&gt;"SSH", T783&lt;&gt;"RMF", T783&lt;&gt;"CAI", T783&lt;&gt;"HRG", T783&lt;&gt;"LXR", T783&lt;&gt;"DXB", OR(S783="SSH", S783="RMF", S783="CAI", S783="HRG", S783="LXR", S783="DXB")), T783,
    "VIE"))</f>
        <v>BRI</v>
      </c>
      <c r="V783" s="1184">
        <f>WEEKDAY(Table1[[#This Row],[FLIGHT_DATE]],2)</f>
        <v>6</v>
      </c>
      <c r="W783" s="1184">
        <f>Table1[[#This Row],[FLIGHT_DATE]]-Table1[[#This Row],[DATE_BOOKED]]</f>
        <v>130</v>
      </c>
    </row>
    <row r="784" spans="1:23" x14ac:dyDescent="0.35">
      <c r="A784" s="1183">
        <v>45713</v>
      </c>
      <c r="B784" s="1184" t="s">
        <v>385</v>
      </c>
      <c r="C784" s="198" t="s">
        <v>333</v>
      </c>
      <c r="D784" s="198"/>
      <c r="E784" s="1184" t="s">
        <v>683</v>
      </c>
      <c r="F784" s="1184" t="s">
        <v>54</v>
      </c>
      <c r="G784" s="1184" t="s">
        <v>11</v>
      </c>
      <c r="H784" s="2222" t="s">
        <v>88</v>
      </c>
      <c r="I784" s="1185" t="s">
        <v>27</v>
      </c>
      <c r="J784" s="1183">
        <v>45850</v>
      </c>
      <c r="K784" s="1186">
        <v>4</v>
      </c>
      <c r="L784" s="1187">
        <v>4</v>
      </c>
      <c r="M784" s="1188">
        <v>160</v>
      </c>
      <c r="N784" s="1189">
        <v>0</v>
      </c>
      <c r="O784" s="1189">
        <v>0</v>
      </c>
      <c r="P784" s="1190">
        <f>SUM(Table1[[#This Row],[BASE_FARE]:[SURCHARGES]])*Table1[[#This Row],[SEATS_BOOKED]]</f>
        <v>640</v>
      </c>
      <c r="Q784" s="1184" t="s">
        <v>161</v>
      </c>
      <c r="R784" s="1186" t="s">
        <v>335</v>
      </c>
      <c r="S784" s="1184" t="str">
        <f>LEFT(Table1[[#This Row],[SECTOR]],3)</f>
        <v>SSH</v>
      </c>
      <c r="T784" s="1184" t="str">
        <f>RIGHT(Table1[[#This Row],[SECTOR]],3)</f>
        <v>BRI</v>
      </c>
      <c r="U784" s="1184" t="str">
        <f t="shared" si="64"/>
        <v>BRI</v>
      </c>
      <c r="V784" s="1184">
        <f>WEEKDAY(Table1[[#This Row],[FLIGHT_DATE]],2)</f>
        <v>6</v>
      </c>
      <c r="W784" s="1184">
        <f>Table1[[#This Row],[FLIGHT_DATE]]-Table1[[#This Row],[DATE_BOOKED]]</f>
        <v>137</v>
      </c>
    </row>
    <row r="785" spans="1:23" x14ac:dyDescent="0.35">
      <c r="A785" s="1183">
        <v>45713</v>
      </c>
      <c r="B785" s="1184" t="s">
        <v>385</v>
      </c>
      <c r="C785" s="198" t="s">
        <v>333</v>
      </c>
      <c r="D785" s="198"/>
      <c r="E785" s="1184" t="s">
        <v>684</v>
      </c>
      <c r="F785" s="1184" t="s">
        <v>54</v>
      </c>
      <c r="G785" s="1184" t="s">
        <v>10</v>
      </c>
      <c r="H785" s="2222" t="s">
        <v>89</v>
      </c>
      <c r="I785" s="1185" t="s">
        <v>26</v>
      </c>
      <c r="J785" s="1183">
        <v>45878</v>
      </c>
      <c r="K785" s="1186">
        <v>8</v>
      </c>
      <c r="L785" s="1187">
        <v>8</v>
      </c>
      <c r="M785" s="1188">
        <v>240</v>
      </c>
      <c r="N785" s="1189">
        <v>0</v>
      </c>
      <c r="O785" s="1189">
        <v>0</v>
      </c>
      <c r="P785" s="1190">
        <f>SUM(Table1[[#This Row],[BASE_FARE]:[SURCHARGES]])*Table1[[#This Row],[SEATS_BOOKED]]</f>
        <v>1920</v>
      </c>
      <c r="Q785" s="1184" t="s">
        <v>161</v>
      </c>
      <c r="R785" s="1186" t="s">
        <v>335</v>
      </c>
      <c r="S785" s="1184" t="str">
        <f>LEFT(Table1[[#This Row],[SECTOR]],3)</f>
        <v>BRI</v>
      </c>
      <c r="T785" s="1184" t="str">
        <f>RIGHT(Table1[[#This Row],[SECTOR]],3)</f>
        <v>SSH</v>
      </c>
      <c r="U785" s="1184" t="str">
        <f t="shared" si="64"/>
        <v>BRI</v>
      </c>
      <c r="V785" s="1184">
        <f>WEEKDAY(Table1[[#This Row],[FLIGHT_DATE]],2)</f>
        <v>6</v>
      </c>
      <c r="W785" s="1184">
        <f>Table1[[#This Row],[FLIGHT_DATE]]-Table1[[#This Row],[DATE_BOOKED]]</f>
        <v>165</v>
      </c>
    </row>
    <row r="786" spans="1:23" x14ac:dyDescent="0.35">
      <c r="A786" s="1183">
        <v>45713</v>
      </c>
      <c r="B786" s="1184" t="s">
        <v>385</v>
      </c>
      <c r="C786" s="198" t="s">
        <v>333</v>
      </c>
      <c r="D786" s="198"/>
      <c r="E786" s="1184" t="s">
        <v>684</v>
      </c>
      <c r="F786" s="1184" t="s">
        <v>54</v>
      </c>
      <c r="G786" s="1184" t="s">
        <v>11</v>
      </c>
      <c r="H786" s="2222" t="s">
        <v>88</v>
      </c>
      <c r="I786" s="1185" t="s">
        <v>27</v>
      </c>
      <c r="J786" s="1183">
        <v>45885</v>
      </c>
      <c r="K786" s="1186">
        <v>8</v>
      </c>
      <c r="L786" s="1187">
        <v>8</v>
      </c>
      <c r="M786" s="1188">
        <v>240</v>
      </c>
      <c r="N786" s="1189">
        <v>0</v>
      </c>
      <c r="O786" s="1189">
        <v>0</v>
      </c>
      <c r="P786" s="1190">
        <f>SUM(Table1[[#This Row],[BASE_FARE]:[SURCHARGES]])*Table1[[#This Row],[SEATS_BOOKED]]</f>
        <v>1920</v>
      </c>
      <c r="Q786" s="1184" t="s">
        <v>161</v>
      </c>
      <c r="R786" s="1186" t="s">
        <v>335</v>
      </c>
      <c r="S786" s="1184" t="str">
        <f>LEFT(Table1[[#This Row],[SECTOR]],3)</f>
        <v>SSH</v>
      </c>
      <c r="T786" s="1184" t="str">
        <f>RIGHT(Table1[[#This Row],[SECTOR]],3)</f>
        <v>BRI</v>
      </c>
      <c r="U786" s="1184" t="str">
        <f t="shared" si="64"/>
        <v>BRI</v>
      </c>
      <c r="V786" s="1184">
        <f>WEEKDAY(Table1[[#This Row],[FLIGHT_DATE]],2)</f>
        <v>6</v>
      </c>
      <c r="W786" s="1184">
        <f>Table1[[#This Row],[FLIGHT_DATE]]-Table1[[#This Row],[DATE_BOOKED]]</f>
        <v>172</v>
      </c>
    </row>
    <row r="787" spans="1:23" x14ac:dyDescent="0.35">
      <c r="A787" s="1191">
        <v>45714</v>
      </c>
      <c r="B787" s="1192" t="s">
        <v>477</v>
      </c>
      <c r="C787" s="198" t="s">
        <v>160</v>
      </c>
      <c r="D787" s="198"/>
      <c r="E787" s="1192"/>
      <c r="F787" s="1192" t="s">
        <v>54</v>
      </c>
      <c r="G787" s="1192" t="s">
        <v>10</v>
      </c>
      <c r="H787" s="2222" t="s">
        <v>447</v>
      </c>
      <c r="I787" s="1193" t="s">
        <v>28</v>
      </c>
      <c r="J787" s="1191">
        <v>45765</v>
      </c>
      <c r="K787" s="1194">
        <v>1</v>
      </c>
      <c r="L787" s="1195">
        <v>1</v>
      </c>
      <c r="M787" s="1196">
        <v>285</v>
      </c>
      <c r="N787" s="1197">
        <v>0</v>
      </c>
      <c r="O787" s="1197">
        <v>0</v>
      </c>
      <c r="P787" s="1198">
        <f>SUM(Table1[[#This Row],[BASE_FARE]:[SURCHARGES]])*Table1[[#This Row],[SEATS_BOOKED]]</f>
        <v>285</v>
      </c>
      <c r="Q787" s="1192" t="s">
        <v>161</v>
      </c>
      <c r="R787" s="1331" t="s">
        <v>397</v>
      </c>
      <c r="S787" s="1192" t="str">
        <f>LEFT(Table1[[#This Row],[SECTOR]],3)</f>
        <v>NAP</v>
      </c>
      <c r="T787" s="1192" t="str">
        <f>RIGHT(Table1[[#This Row],[SECTOR]],3)</f>
        <v>SSH</v>
      </c>
      <c r="U787" s="1192" t="str">
        <f t="shared" si="64"/>
        <v>NAP</v>
      </c>
      <c r="V787" s="1192">
        <f>WEEKDAY(Table1[[#This Row],[FLIGHT_DATE]],2)</f>
        <v>5</v>
      </c>
      <c r="W787" s="1192">
        <f>Table1[[#This Row],[FLIGHT_DATE]]-Table1[[#This Row],[DATE_BOOKED]]</f>
        <v>51</v>
      </c>
    </row>
    <row r="788" spans="1:23" x14ac:dyDescent="0.35">
      <c r="A788" s="1191">
        <v>45714</v>
      </c>
      <c r="B788" s="1192" t="s">
        <v>477</v>
      </c>
      <c r="C788" s="198" t="s">
        <v>160</v>
      </c>
      <c r="D788" s="198"/>
      <c r="E788" s="1192"/>
      <c r="F788" s="1192" t="s">
        <v>54</v>
      </c>
      <c r="G788" s="1192" t="s">
        <v>11</v>
      </c>
      <c r="H788" s="2222" t="s">
        <v>445</v>
      </c>
      <c r="I788" s="1193" t="s">
        <v>29</v>
      </c>
      <c r="J788" s="1191">
        <v>45772</v>
      </c>
      <c r="K788" s="1194">
        <v>1</v>
      </c>
      <c r="L788" s="1195">
        <v>1</v>
      </c>
      <c r="M788" s="1196">
        <v>285</v>
      </c>
      <c r="N788" s="1197">
        <v>0</v>
      </c>
      <c r="O788" s="1197">
        <v>0</v>
      </c>
      <c r="P788" s="1198">
        <f>SUM(Table1[[#This Row],[BASE_FARE]:[SURCHARGES]])*Table1[[#This Row],[SEATS_BOOKED]]</f>
        <v>285</v>
      </c>
      <c r="Q788" s="1192" t="s">
        <v>161</v>
      </c>
      <c r="R788" s="1331" t="s">
        <v>397</v>
      </c>
      <c r="S788" s="1192" t="str">
        <f>LEFT(Table1[[#This Row],[SECTOR]],3)</f>
        <v>SSH</v>
      </c>
      <c r="T788" s="1192" t="str">
        <f>RIGHT(Table1[[#This Row],[SECTOR]],3)</f>
        <v>NAP</v>
      </c>
      <c r="U788" s="1192" t="str">
        <f t="shared" si="64"/>
        <v>NAP</v>
      </c>
      <c r="V788" s="1192">
        <f>WEEKDAY(Table1[[#This Row],[FLIGHT_DATE]],2)</f>
        <v>5</v>
      </c>
      <c r="W788" s="1192">
        <f>Table1[[#This Row],[FLIGHT_DATE]]-Table1[[#This Row],[DATE_BOOKED]]</f>
        <v>58</v>
      </c>
    </row>
    <row r="789" spans="1:23" x14ac:dyDescent="0.35">
      <c r="A789" s="1191">
        <v>45714</v>
      </c>
      <c r="B789" s="1192" t="s">
        <v>477</v>
      </c>
      <c r="C789" s="198" t="s">
        <v>160</v>
      </c>
      <c r="D789" s="198"/>
      <c r="E789" s="1192"/>
      <c r="F789" s="1192" t="s">
        <v>54</v>
      </c>
      <c r="G789" s="1192" t="s">
        <v>10</v>
      </c>
      <c r="H789" s="2222" t="s">
        <v>479</v>
      </c>
      <c r="I789" s="1193" t="s">
        <v>28</v>
      </c>
      <c r="J789" s="1191">
        <v>45765</v>
      </c>
      <c r="K789" s="1194">
        <v>40</v>
      </c>
      <c r="L789" s="1194">
        <v>40</v>
      </c>
      <c r="M789" s="1196">
        <v>285</v>
      </c>
      <c r="N789" s="1197">
        <v>0</v>
      </c>
      <c r="O789" s="1197">
        <v>0</v>
      </c>
      <c r="P789" s="1198">
        <f>SUM(Table1[[#This Row],[BASE_FARE]:[SURCHARGES]])*Table1[[#This Row],[SEATS_BOOKED]]</f>
        <v>11400</v>
      </c>
      <c r="Q789" s="1192" t="s">
        <v>161</v>
      </c>
      <c r="R789" s="1331" t="s">
        <v>397</v>
      </c>
      <c r="S789" s="1192" t="str">
        <f>LEFT(Table1[[#This Row],[SECTOR]],3)</f>
        <v>NAP</v>
      </c>
      <c r="T789" s="1192" t="str">
        <f>RIGHT(Table1[[#This Row],[SECTOR]],3)</f>
        <v>SSH</v>
      </c>
      <c r="U789" s="1192" t="str">
        <f t="shared" si="64"/>
        <v>NAP</v>
      </c>
      <c r="V789" s="1192">
        <f>WEEKDAY(Table1[[#This Row],[FLIGHT_DATE]],2)</f>
        <v>5</v>
      </c>
      <c r="W789" s="1192">
        <f>Table1[[#This Row],[FLIGHT_DATE]]-Table1[[#This Row],[DATE_BOOKED]]</f>
        <v>51</v>
      </c>
    </row>
    <row r="790" spans="1:23" x14ac:dyDescent="0.35">
      <c r="A790" s="1191">
        <v>45714</v>
      </c>
      <c r="B790" s="1192" t="s">
        <v>477</v>
      </c>
      <c r="C790" s="198" t="s">
        <v>160</v>
      </c>
      <c r="D790" s="198"/>
      <c r="E790" s="1192"/>
      <c r="F790" s="1192" t="s">
        <v>54</v>
      </c>
      <c r="G790" s="1192" t="s">
        <v>11</v>
      </c>
      <c r="H790" s="2222" t="s">
        <v>480</v>
      </c>
      <c r="I790" s="1193" t="s">
        <v>29</v>
      </c>
      <c r="J790" s="1191">
        <v>45772</v>
      </c>
      <c r="K790" s="1194">
        <v>40</v>
      </c>
      <c r="L790" s="1194">
        <v>40</v>
      </c>
      <c r="M790" s="1196">
        <v>285</v>
      </c>
      <c r="N790" s="1197">
        <v>0</v>
      </c>
      <c r="O790" s="1197">
        <v>0</v>
      </c>
      <c r="P790" s="1198">
        <f>SUM(Table1[[#This Row],[BASE_FARE]:[SURCHARGES]])*Table1[[#This Row],[SEATS_BOOKED]]</f>
        <v>11400</v>
      </c>
      <c r="Q790" s="1192" t="s">
        <v>161</v>
      </c>
      <c r="R790" s="1331" t="s">
        <v>397</v>
      </c>
      <c r="S790" s="1192" t="str">
        <f>LEFT(Table1[[#This Row],[SECTOR]],3)</f>
        <v>SSH</v>
      </c>
      <c r="T790" s="1192" t="str">
        <f>RIGHT(Table1[[#This Row],[SECTOR]],3)</f>
        <v>NAP</v>
      </c>
      <c r="U790" s="1192" t="str">
        <f t="shared" si="64"/>
        <v>NAP</v>
      </c>
      <c r="V790" s="1192">
        <f>WEEKDAY(Table1[[#This Row],[FLIGHT_DATE]],2)</f>
        <v>5</v>
      </c>
      <c r="W790" s="1192">
        <f>Table1[[#This Row],[FLIGHT_DATE]]-Table1[[#This Row],[DATE_BOOKED]]</f>
        <v>58</v>
      </c>
    </row>
    <row r="791" spans="1:23" x14ac:dyDescent="0.35">
      <c r="A791" s="1199">
        <v>45713</v>
      </c>
      <c r="B791" s="1200" t="s">
        <v>390</v>
      </c>
      <c r="C791" s="198" t="s">
        <v>333</v>
      </c>
      <c r="D791" s="198" t="s">
        <v>952</v>
      </c>
      <c r="E791" s="1200" t="s">
        <v>557</v>
      </c>
      <c r="F791" s="1200" t="s">
        <v>56</v>
      </c>
      <c r="G791" s="1200" t="s">
        <v>10</v>
      </c>
      <c r="H791" s="2222" t="s">
        <v>194</v>
      </c>
      <c r="I791" s="1201" t="s">
        <v>26</v>
      </c>
      <c r="J791" s="1199">
        <v>45752</v>
      </c>
      <c r="K791" s="1202">
        <v>0</v>
      </c>
      <c r="L791" s="1203">
        <v>0</v>
      </c>
      <c r="M791" s="1204">
        <v>0</v>
      </c>
      <c r="N791" s="1205">
        <v>0</v>
      </c>
      <c r="O791" s="1205">
        <v>0</v>
      </c>
      <c r="P791" s="1206">
        <v>0</v>
      </c>
      <c r="Q791" s="1200" t="s">
        <v>694</v>
      </c>
      <c r="R791" s="1202" t="s">
        <v>694</v>
      </c>
      <c r="S791" s="1200" t="str">
        <f>LEFT(Table1[[#This Row],[SECTOR]],3)</f>
        <v>BRI</v>
      </c>
      <c r="T791" s="1200" t="str">
        <f>RIGHT(Table1[[#This Row],[SECTOR]],3)</f>
        <v>SSH</v>
      </c>
      <c r="U791" s="1200" t="str">
        <f t="shared" ref="U791:U802" si="65">IF(AND(S791&lt;&gt;"SSH", S791&lt;&gt;"RMF", S791&lt;&gt;"CAI", S791&lt;&gt;"HRG", S791&lt;&gt;"LXR", S791&lt;&gt;"DXB", OR(T791="SSH", T791="RMF", T791="CAI", T791="HRG", T791="LXR", T791="DXB")), S791,
    IF(AND(T791&lt;&gt;"SSH", T791&lt;&gt;"RMF", T791&lt;&gt;"CAI", T791&lt;&gt;"HRG", T791&lt;&gt;"LXR", T791&lt;&gt;"DXB", OR(S791="SSH", S791="RMF", S791="CAI", S791="HRG", S791="LXR", S791="DXB")), T791,
    "VIE"))</f>
        <v>BRI</v>
      </c>
      <c r="V791" s="1200">
        <f>WEEKDAY(Table1[[#This Row],[FLIGHT_DATE]],2)</f>
        <v>6</v>
      </c>
      <c r="W791" s="1200">
        <f>Table1[[#This Row],[FLIGHT_DATE]]-Table1[[#This Row],[DATE_BOOKED]]</f>
        <v>39</v>
      </c>
    </row>
    <row r="792" spans="1:23" x14ac:dyDescent="0.35">
      <c r="A792" s="1199">
        <v>45713</v>
      </c>
      <c r="B792" s="1200" t="s">
        <v>390</v>
      </c>
      <c r="C792" s="198" t="s">
        <v>333</v>
      </c>
      <c r="D792" s="198" t="s">
        <v>952</v>
      </c>
      <c r="E792" s="1200" t="s">
        <v>557</v>
      </c>
      <c r="F792" s="1200" t="s">
        <v>56</v>
      </c>
      <c r="G792" s="1200" t="s">
        <v>10</v>
      </c>
      <c r="H792" s="2222" t="s">
        <v>194</v>
      </c>
      <c r="I792" s="1201" t="s">
        <v>26</v>
      </c>
      <c r="J792" s="1199">
        <v>45752</v>
      </c>
      <c r="K792" s="1202">
        <v>0</v>
      </c>
      <c r="L792" s="1203">
        <v>0</v>
      </c>
      <c r="M792" s="1204">
        <v>0</v>
      </c>
      <c r="N792" s="1205">
        <v>0</v>
      </c>
      <c r="O792" s="1205">
        <v>0</v>
      </c>
      <c r="P792" s="1206">
        <v>0</v>
      </c>
      <c r="Q792" s="1200" t="s">
        <v>694</v>
      </c>
      <c r="R792" s="1202" t="s">
        <v>694</v>
      </c>
      <c r="S792" s="1200" t="str">
        <f>LEFT(Table1[[#This Row],[SECTOR]],3)</f>
        <v>BRI</v>
      </c>
      <c r="T792" s="1200" t="str">
        <f>RIGHT(Table1[[#This Row],[SECTOR]],3)</f>
        <v>SSH</v>
      </c>
      <c r="U792" s="1200" t="str">
        <f t="shared" si="65"/>
        <v>BRI</v>
      </c>
      <c r="V792" s="1200">
        <f>WEEKDAY(Table1[[#This Row],[FLIGHT_DATE]],2)</f>
        <v>6</v>
      </c>
      <c r="W792" s="1200">
        <f>Table1[[#This Row],[FLIGHT_DATE]]-Table1[[#This Row],[DATE_BOOKED]]</f>
        <v>39</v>
      </c>
    </row>
    <row r="793" spans="1:23" x14ac:dyDescent="0.35">
      <c r="A793" s="1207">
        <v>45714</v>
      </c>
      <c r="B793" s="1208" t="s">
        <v>631</v>
      </c>
      <c r="C793" s="198" t="s">
        <v>333</v>
      </c>
      <c r="D793" s="198"/>
      <c r="E793" s="1208" t="s">
        <v>698</v>
      </c>
      <c r="F793" s="1208" t="s">
        <v>56</v>
      </c>
      <c r="G793" s="1208" t="s">
        <v>10</v>
      </c>
      <c r="H793" s="2222" t="s">
        <v>190</v>
      </c>
      <c r="I793" s="1209" t="s">
        <v>28</v>
      </c>
      <c r="J793" s="1207">
        <v>45866</v>
      </c>
      <c r="K793" s="1210">
        <v>1</v>
      </c>
      <c r="L793" s="1211">
        <v>1</v>
      </c>
      <c r="M793" s="1212">
        <v>230</v>
      </c>
      <c r="N793" s="1213">
        <v>28.419999999999998</v>
      </c>
      <c r="O793" s="1213">
        <v>30</v>
      </c>
      <c r="P793" s="1214">
        <f>SUM(Table1[[#This Row],[BASE_FARE]:[SURCHARGES]])*Table1[[#This Row],[SEATS_BOOKED]]</f>
        <v>288.42</v>
      </c>
      <c r="Q793" s="1208" t="s">
        <v>161</v>
      </c>
      <c r="R793" s="1210" t="s">
        <v>335</v>
      </c>
      <c r="S793" s="1208" t="str">
        <f>LEFT(Table1[[#This Row],[SECTOR]],3)</f>
        <v>NAP</v>
      </c>
      <c r="T793" s="1208" t="str">
        <f>RIGHT(Table1[[#This Row],[SECTOR]],3)</f>
        <v>SSH</v>
      </c>
      <c r="U793" s="1208" t="str">
        <f t="shared" si="65"/>
        <v>NAP</v>
      </c>
      <c r="V793" s="1208">
        <f>WEEKDAY(Table1[[#This Row],[FLIGHT_DATE]],2)</f>
        <v>1</v>
      </c>
      <c r="W793" s="1208">
        <f>Table1[[#This Row],[FLIGHT_DATE]]-Table1[[#This Row],[DATE_BOOKED]]</f>
        <v>152</v>
      </c>
    </row>
    <row r="794" spans="1:23" x14ac:dyDescent="0.35">
      <c r="A794" s="1207">
        <v>45714</v>
      </c>
      <c r="B794" s="1208" t="s">
        <v>631</v>
      </c>
      <c r="C794" s="198" t="s">
        <v>333</v>
      </c>
      <c r="D794" s="198"/>
      <c r="E794" s="1208" t="s">
        <v>698</v>
      </c>
      <c r="F794" s="1208" t="s">
        <v>56</v>
      </c>
      <c r="G794" s="1208" t="s">
        <v>10</v>
      </c>
      <c r="H794" s="2222" t="s">
        <v>190</v>
      </c>
      <c r="I794" s="1209" t="s">
        <v>28</v>
      </c>
      <c r="J794" s="1207">
        <v>45866</v>
      </c>
      <c r="K794" s="1210">
        <v>1</v>
      </c>
      <c r="L794" s="1211">
        <v>1</v>
      </c>
      <c r="M794" s="1212">
        <v>230</v>
      </c>
      <c r="N794" s="1213">
        <v>28.419999999999998</v>
      </c>
      <c r="O794" s="1213">
        <v>30</v>
      </c>
      <c r="P794" s="1214">
        <f>SUM(Table1[[#This Row],[BASE_FARE]:[SURCHARGES]])*Table1[[#This Row],[SEATS_BOOKED]]</f>
        <v>288.42</v>
      </c>
      <c r="Q794" s="1208" t="s">
        <v>161</v>
      </c>
      <c r="R794" s="1210" t="s">
        <v>335</v>
      </c>
      <c r="S794" s="1208" t="str">
        <f>LEFT(Table1[[#This Row],[SECTOR]],3)</f>
        <v>NAP</v>
      </c>
      <c r="T794" s="1208" t="str">
        <f>RIGHT(Table1[[#This Row],[SECTOR]],3)</f>
        <v>SSH</v>
      </c>
      <c r="U794" s="1208" t="str">
        <f t="shared" si="65"/>
        <v>NAP</v>
      </c>
      <c r="V794" s="1208">
        <f>WEEKDAY(Table1[[#This Row],[FLIGHT_DATE]],2)</f>
        <v>1</v>
      </c>
      <c r="W794" s="1208">
        <f>Table1[[#This Row],[FLIGHT_DATE]]-Table1[[#This Row],[DATE_BOOKED]]</f>
        <v>152</v>
      </c>
    </row>
    <row r="795" spans="1:23" x14ac:dyDescent="0.35">
      <c r="A795" s="1207">
        <v>45714</v>
      </c>
      <c r="B795" s="1208" t="s">
        <v>631</v>
      </c>
      <c r="C795" s="198" t="s">
        <v>333</v>
      </c>
      <c r="D795" s="198"/>
      <c r="E795" s="1208" t="s">
        <v>698</v>
      </c>
      <c r="F795" s="1208" t="s">
        <v>56</v>
      </c>
      <c r="G795" s="1208" t="s">
        <v>10</v>
      </c>
      <c r="H795" s="2222" t="s">
        <v>190</v>
      </c>
      <c r="I795" s="1209" t="s">
        <v>28</v>
      </c>
      <c r="J795" s="1207">
        <v>45866</v>
      </c>
      <c r="K795" s="1210">
        <v>1</v>
      </c>
      <c r="L795" s="1211">
        <v>1</v>
      </c>
      <c r="M795" s="1212">
        <v>230</v>
      </c>
      <c r="N795" s="1213">
        <v>28.419999999999998</v>
      </c>
      <c r="O795" s="1213">
        <v>30</v>
      </c>
      <c r="P795" s="1214">
        <f>SUM(Table1[[#This Row],[BASE_FARE]:[SURCHARGES]])*Table1[[#This Row],[SEATS_BOOKED]]</f>
        <v>288.42</v>
      </c>
      <c r="Q795" s="1208" t="s">
        <v>161</v>
      </c>
      <c r="R795" s="1210" t="s">
        <v>335</v>
      </c>
      <c r="S795" s="1208" t="str">
        <f>LEFT(Table1[[#This Row],[SECTOR]],3)</f>
        <v>NAP</v>
      </c>
      <c r="T795" s="1208" t="str">
        <f>RIGHT(Table1[[#This Row],[SECTOR]],3)</f>
        <v>SSH</v>
      </c>
      <c r="U795" s="1208" t="str">
        <f t="shared" si="65"/>
        <v>NAP</v>
      </c>
      <c r="V795" s="1208">
        <f>WEEKDAY(Table1[[#This Row],[FLIGHT_DATE]],2)</f>
        <v>1</v>
      </c>
      <c r="W795" s="1208">
        <f>Table1[[#This Row],[FLIGHT_DATE]]-Table1[[#This Row],[DATE_BOOKED]]</f>
        <v>152</v>
      </c>
    </row>
    <row r="796" spans="1:23" x14ac:dyDescent="0.35">
      <c r="A796" s="1207">
        <v>45714</v>
      </c>
      <c r="B796" s="1208" t="s">
        <v>631</v>
      </c>
      <c r="C796" s="198" t="s">
        <v>333</v>
      </c>
      <c r="D796" s="198"/>
      <c r="E796" s="1208" t="s">
        <v>698</v>
      </c>
      <c r="F796" s="1208" t="s">
        <v>56</v>
      </c>
      <c r="G796" s="1208" t="s">
        <v>10</v>
      </c>
      <c r="H796" s="2222" t="s">
        <v>190</v>
      </c>
      <c r="I796" s="1209" t="s">
        <v>28</v>
      </c>
      <c r="J796" s="1207">
        <v>45866</v>
      </c>
      <c r="K796" s="1210">
        <v>1</v>
      </c>
      <c r="L796" s="1211">
        <v>1</v>
      </c>
      <c r="M796" s="1212">
        <v>172.5</v>
      </c>
      <c r="N796" s="1213">
        <v>28.419999999999998</v>
      </c>
      <c r="O796" s="1213">
        <v>30</v>
      </c>
      <c r="P796" s="1214">
        <f>SUM(Table1[[#This Row],[BASE_FARE]:[SURCHARGES]])*Table1[[#This Row],[SEATS_BOOKED]]</f>
        <v>230.92</v>
      </c>
      <c r="Q796" s="1208" t="s">
        <v>161</v>
      </c>
      <c r="R796" s="1210" t="s">
        <v>335</v>
      </c>
      <c r="S796" s="1208" t="str">
        <f>LEFT(Table1[[#This Row],[SECTOR]],3)</f>
        <v>NAP</v>
      </c>
      <c r="T796" s="1208" t="str">
        <f>RIGHT(Table1[[#This Row],[SECTOR]],3)</f>
        <v>SSH</v>
      </c>
      <c r="U796" s="1208" t="str">
        <f t="shared" si="65"/>
        <v>NAP</v>
      </c>
      <c r="V796" s="1208">
        <f>WEEKDAY(Table1[[#This Row],[FLIGHT_DATE]],2)</f>
        <v>1</v>
      </c>
      <c r="W796" s="1208">
        <f>Table1[[#This Row],[FLIGHT_DATE]]-Table1[[#This Row],[DATE_BOOKED]]</f>
        <v>152</v>
      </c>
    </row>
    <row r="797" spans="1:23" x14ac:dyDescent="0.35">
      <c r="A797" s="1215">
        <v>45715</v>
      </c>
      <c r="B797" s="1216" t="s">
        <v>385</v>
      </c>
      <c r="C797" s="198" t="s">
        <v>333</v>
      </c>
      <c r="D797" s="198"/>
      <c r="E797" s="1216" t="s">
        <v>699</v>
      </c>
      <c r="F797" s="1216" t="s">
        <v>56</v>
      </c>
      <c r="G797" s="1216" t="s">
        <v>10</v>
      </c>
      <c r="H797" s="2222" t="s">
        <v>89</v>
      </c>
      <c r="I797" s="1217" t="s">
        <v>26</v>
      </c>
      <c r="J797" s="1215">
        <v>45934</v>
      </c>
      <c r="K797" s="1218">
        <v>1</v>
      </c>
      <c r="L797" s="1219">
        <v>1</v>
      </c>
      <c r="M797" s="1220">
        <v>240</v>
      </c>
      <c r="N797" s="1221">
        <v>0</v>
      </c>
      <c r="O797" s="1221">
        <v>0</v>
      </c>
      <c r="P797" s="1222">
        <f>SUM(Table1[[#This Row],[BASE_FARE]:[SURCHARGES]])*Table1[[#This Row],[SEATS_BOOKED]]</f>
        <v>240</v>
      </c>
      <c r="Q797" s="1216" t="s">
        <v>161</v>
      </c>
      <c r="R797" s="1218" t="s">
        <v>335</v>
      </c>
      <c r="S797" s="1216" t="str">
        <f>LEFT(Table1[[#This Row],[SECTOR]],3)</f>
        <v>BRI</v>
      </c>
      <c r="T797" s="1216" t="str">
        <f>RIGHT(Table1[[#This Row],[SECTOR]],3)</f>
        <v>SSH</v>
      </c>
      <c r="U797" s="1216" t="str">
        <f t="shared" si="65"/>
        <v>BRI</v>
      </c>
      <c r="V797" s="1216">
        <f>WEEKDAY(Table1[[#This Row],[FLIGHT_DATE]],2)</f>
        <v>6</v>
      </c>
      <c r="W797" s="1216">
        <f>Table1[[#This Row],[FLIGHT_DATE]]-Table1[[#This Row],[DATE_BOOKED]]</f>
        <v>219</v>
      </c>
    </row>
    <row r="798" spans="1:23" x14ac:dyDescent="0.35">
      <c r="A798" s="1223">
        <v>45715</v>
      </c>
      <c r="B798" s="1224" t="s">
        <v>332</v>
      </c>
      <c r="C798" s="198" t="s">
        <v>333</v>
      </c>
      <c r="D798" s="198"/>
      <c r="E798" s="1224"/>
      <c r="F798" s="1224" t="s">
        <v>56</v>
      </c>
      <c r="G798" s="1224" t="s">
        <v>10</v>
      </c>
      <c r="H798" s="2222" t="s">
        <v>190</v>
      </c>
      <c r="I798" s="1225" t="s">
        <v>28</v>
      </c>
      <c r="J798" s="1223">
        <v>45880</v>
      </c>
      <c r="K798" s="1226">
        <v>6</v>
      </c>
      <c r="L798" s="1227">
        <v>6</v>
      </c>
      <c r="M798" s="1228">
        <v>280</v>
      </c>
      <c r="N798" s="1221">
        <v>0</v>
      </c>
      <c r="O798" s="1221">
        <v>0</v>
      </c>
      <c r="P798" s="1230">
        <f>SUM(Table1[[#This Row],[BASE_FARE]:[SURCHARGES]])*Table1[[#This Row],[SEATS_BOOKED]]</f>
        <v>1680</v>
      </c>
      <c r="Q798" s="1216" t="s">
        <v>161</v>
      </c>
      <c r="R798" s="1218" t="s">
        <v>335</v>
      </c>
      <c r="S798" s="1224" t="str">
        <f>LEFT(Table1[[#This Row],[SECTOR]],3)</f>
        <v>NAP</v>
      </c>
      <c r="T798" s="1224" t="str">
        <f>RIGHT(Table1[[#This Row],[SECTOR]],3)</f>
        <v>SSH</v>
      </c>
      <c r="U798" s="1224" t="str">
        <f t="shared" si="65"/>
        <v>NAP</v>
      </c>
      <c r="V798" s="1224">
        <f>WEEKDAY(Table1[[#This Row],[FLIGHT_DATE]],2)</f>
        <v>1</v>
      </c>
      <c r="W798" s="1224">
        <f>Table1[[#This Row],[FLIGHT_DATE]]-Table1[[#This Row],[DATE_BOOKED]]</f>
        <v>165</v>
      </c>
    </row>
    <row r="799" spans="1:23" x14ac:dyDescent="0.35">
      <c r="A799" s="1223">
        <v>45715</v>
      </c>
      <c r="B799" s="1224" t="s">
        <v>332</v>
      </c>
      <c r="C799" s="198" t="s">
        <v>333</v>
      </c>
      <c r="D799" s="198"/>
      <c r="E799" s="1224"/>
      <c r="F799" s="1224" t="s">
        <v>56</v>
      </c>
      <c r="G799" s="1224" t="s">
        <v>10</v>
      </c>
      <c r="H799" s="2222" t="s">
        <v>191</v>
      </c>
      <c r="I799" s="1225" t="s">
        <v>29</v>
      </c>
      <c r="J799" s="1223">
        <v>45887</v>
      </c>
      <c r="K799" s="1226">
        <v>6</v>
      </c>
      <c r="L799" s="1227">
        <v>6</v>
      </c>
      <c r="M799" s="1228">
        <v>300</v>
      </c>
      <c r="N799" s="1221">
        <v>0</v>
      </c>
      <c r="O799" s="1221">
        <v>0</v>
      </c>
      <c r="P799" s="1230">
        <f>SUM(Table1[[#This Row],[BASE_FARE]:[SURCHARGES]])*Table1[[#This Row],[SEATS_BOOKED]]</f>
        <v>1800</v>
      </c>
      <c r="Q799" s="1216" t="s">
        <v>161</v>
      </c>
      <c r="R799" s="1218" t="s">
        <v>335</v>
      </c>
      <c r="S799" s="1224" t="str">
        <f>LEFT(Table1[[#This Row],[SECTOR]],3)</f>
        <v>SSH</v>
      </c>
      <c r="T799" s="1224" t="str">
        <f>RIGHT(Table1[[#This Row],[SECTOR]],3)</f>
        <v>NAP</v>
      </c>
      <c r="U799" s="1224" t="str">
        <f t="shared" si="65"/>
        <v>NAP</v>
      </c>
      <c r="V799" s="1224">
        <f>WEEKDAY(Table1[[#This Row],[FLIGHT_DATE]],2)</f>
        <v>1</v>
      </c>
      <c r="W799" s="1224">
        <f>Table1[[#This Row],[FLIGHT_DATE]]-Table1[[#This Row],[DATE_BOOKED]]</f>
        <v>172</v>
      </c>
    </row>
    <row r="800" spans="1:23" x14ac:dyDescent="0.35">
      <c r="A800" s="1223">
        <v>45714</v>
      </c>
      <c r="B800" s="1224" t="s">
        <v>390</v>
      </c>
      <c r="C800" s="198" t="s">
        <v>333</v>
      </c>
      <c r="D800" s="198" t="s">
        <v>952</v>
      </c>
      <c r="E800" s="1224" t="s">
        <v>700</v>
      </c>
      <c r="F800" s="1224" t="s">
        <v>56</v>
      </c>
      <c r="G800" s="1224" t="s">
        <v>10</v>
      </c>
      <c r="H800" s="2222" t="s">
        <v>89</v>
      </c>
      <c r="I800" s="1225" t="s">
        <v>26</v>
      </c>
      <c r="J800" s="1223">
        <v>45878</v>
      </c>
      <c r="K800" s="1226">
        <v>1</v>
      </c>
      <c r="L800" s="1227">
        <v>1</v>
      </c>
      <c r="M800" s="1228">
        <v>240</v>
      </c>
      <c r="N800" s="1229">
        <v>19.420000000000002</v>
      </c>
      <c r="O800" s="1229">
        <v>40</v>
      </c>
      <c r="P800" s="1230">
        <f>SUM(Table1[[#This Row],[BASE_FARE]:[SURCHARGES]])*Table1[[#This Row],[SEATS_BOOKED]]</f>
        <v>299.42</v>
      </c>
      <c r="Q800" s="1216" t="s">
        <v>161</v>
      </c>
      <c r="R800" s="1218" t="s">
        <v>335</v>
      </c>
      <c r="S800" s="1224" t="str">
        <f>LEFT(Table1[[#This Row],[SECTOR]],3)</f>
        <v>BRI</v>
      </c>
      <c r="T800" s="1224" t="str">
        <f>RIGHT(Table1[[#This Row],[SECTOR]],3)</f>
        <v>SSH</v>
      </c>
      <c r="U800" s="1224" t="str">
        <f t="shared" si="65"/>
        <v>BRI</v>
      </c>
      <c r="V800" s="1224">
        <f>WEEKDAY(Table1[[#This Row],[FLIGHT_DATE]],2)</f>
        <v>6</v>
      </c>
      <c r="W800" s="1224">
        <f>Table1[[#This Row],[FLIGHT_DATE]]-Table1[[#This Row],[DATE_BOOKED]]</f>
        <v>164</v>
      </c>
    </row>
    <row r="801" spans="1:23" x14ac:dyDescent="0.35">
      <c r="A801" s="1231">
        <v>45714</v>
      </c>
      <c r="B801" s="1232" t="s">
        <v>411</v>
      </c>
      <c r="C801" s="198" t="s">
        <v>160</v>
      </c>
      <c r="D801" s="198"/>
      <c r="E801" s="1232"/>
      <c r="F801" s="1232" t="s">
        <v>54</v>
      </c>
      <c r="G801" s="1232" t="s">
        <v>10</v>
      </c>
      <c r="H801" s="3205" t="s">
        <v>1249</v>
      </c>
      <c r="I801" s="1233" t="s">
        <v>26</v>
      </c>
      <c r="J801" s="1231">
        <v>45877</v>
      </c>
      <c r="K801" s="1234">
        <v>70</v>
      </c>
      <c r="L801" s="1235">
        <v>70</v>
      </c>
      <c r="M801" s="1236">
        <v>230</v>
      </c>
      <c r="N801" s="1237">
        <v>0</v>
      </c>
      <c r="O801" s="1237">
        <v>0</v>
      </c>
      <c r="P801" s="1238">
        <f>SUM(Table1[[#This Row],[BASE_FARE]:[SURCHARGES]])*Table1[[#This Row],[SEATS_BOOKED]]</f>
        <v>16100</v>
      </c>
      <c r="Q801" s="1232" t="s">
        <v>161</v>
      </c>
      <c r="R801" s="2015" t="s">
        <v>384</v>
      </c>
      <c r="S801" s="1232" t="str">
        <f>LEFT(Table1[[#This Row],[SECTOR]],3)</f>
        <v>BRI</v>
      </c>
      <c r="T801" s="1232" t="str">
        <f>RIGHT(Table1[[#This Row],[SECTOR]],3)</f>
        <v>SSH</v>
      </c>
      <c r="U801" s="1232" t="str">
        <f t="shared" si="65"/>
        <v>BRI</v>
      </c>
      <c r="V801" s="1232">
        <f>WEEKDAY(Table1[[#This Row],[FLIGHT_DATE]],2)</f>
        <v>5</v>
      </c>
      <c r="W801" s="1232">
        <f>Table1[[#This Row],[FLIGHT_DATE]]-Table1[[#This Row],[DATE_BOOKED]]</f>
        <v>163</v>
      </c>
    </row>
    <row r="802" spans="1:23" x14ac:dyDescent="0.35">
      <c r="A802" s="1231">
        <v>45714</v>
      </c>
      <c r="B802" s="1232" t="s">
        <v>411</v>
      </c>
      <c r="C802" s="198" t="s">
        <v>160</v>
      </c>
      <c r="D802" s="198"/>
      <c r="E802" s="1232"/>
      <c r="F802" s="1232" t="s">
        <v>54</v>
      </c>
      <c r="G802" s="1232" t="s">
        <v>11</v>
      </c>
      <c r="H802" s="3205" t="s">
        <v>1248</v>
      </c>
      <c r="I802" s="1233" t="s">
        <v>27</v>
      </c>
      <c r="J802" s="1231">
        <v>45884</v>
      </c>
      <c r="K802" s="1234">
        <v>70</v>
      </c>
      <c r="L802" s="1235">
        <v>70</v>
      </c>
      <c r="M802" s="1236">
        <v>230</v>
      </c>
      <c r="N802" s="1237">
        <v>0</v>
      </c>
      <c r="O802" s="1237">
        <v>0</v>
      </c>
      <c r="P802" s="1238">
        <f>SUM(Table1[[#This Row],[BASE_FARE]:[SURCHARGES]])*Table1[[#This Row],[SEATS_BOOKED]]</f>
        <v>16100</v>
      </c>
      <c r="Q802" s="1232" t="s">
        <v>161</v>
      </c>
      <c r="R802" s="2015" t="s">
        <v>384</v>
      </c>
      <c r="S802" s="1232" t="str">
        <f>LEFT(Table1[[#This Row],[SECTOR]],3)</f>
        <v>SSH</v>
      </c>
      <c r="T802" s="1232" t="str">
        <f>RIGHT(Table1[[#This Row],[SECTOR]],3)</f>
        <v>BRI</v>
      </c>
      <c r="U802" s="1232" t="str">
        <f t="shared" si="65"/>
        <v>BRI</v>
      </c>
      <c r="V802" s="1232">
        <f>WEEKDAY(Table1[[#This Row],[FLIGHT_DATE]],2)</f>
        <v>5</v>
      </c>
      <c r="W802" s="1232">
        <f>Table1[[#This Row],[FLIGHT_DATE]]-Table1[[#This Row],[DATE_BOOKED]]</f>
        <v>170</v>
      </c>
    </row>
    <row r="803" spans="1:23" x14ac:dyDescent="0.35">
      <c r="A803" s="1231">
        <v>45714</v>
      </c>
      <c r="B803" s="1232" t="s">
        <v>411</v>
      </c>
      <c r="C803" s="198" t="s">
        <v>160</v>
      </c>
      <c r="D803" s="198"/>
      <c r="E803" s="1232"/>
      <c r="F803" s="1232" t="s">
        <v>54</v>
      </c>
      <c r="G803" s="1232" t="s">
        <v>10</v>
      </c>
      <c r="H803" s="3205" t="s">
        <v>1249</v>
      </c>
      <c r="I803" s="1233" t="s">
        <v>26</v>
      </c>
      <c r="J803" s="1231">
        <v>45884</v>
      </c>
      <c r="K803" s="1234">
        <v>70</v>
      </c>
      <c r="L803" s="1235">
        <v>70</v>
      </c>
      <c r="M803" s="1236">
        <v>230</v>
      </c>
      <c r="N803" s="1237">
        <v>0</v>
      </c>
      <c r="O803" s="1237">
        <v>0</v>
      </c>
      <c r="P803" s="1238">
        <f>SUM(Table1[[#This Row],[BASE_FARE]:[SURCHARGES]])*Table1[[#This Row],[SEATS_BOOKED]]</f>
        <v>16100</v>
      </c>
      <c r="Q803" s="1232" t="s">
        <v>161</v>
      </c>
      <c r="R803" s="2015" t="s">
        <v>384</v>
      </c>
      <c r="S803" s="1232" t="str">
        <f>LEFT(Table1[[#This Row],[SECTOR]],3)</f>
        <v>BRI</v>
      </c>
      <c r="T803" s="1232" t="str">
        <f>RIGHT(Table1[[#This Row],[SECTOR]],3)</f>
        <v>SSH</v>
      </c>
      <c r="U803" s="1232" t="str">
        <f t="shared" ref="U803:U808" si="66">IF(AND(S803&lt;&gt;"SSH", S803&lt;&gt;"RMF", S803&lt;&gt;"CAI", S803&lt;&gt;"HRG", S803&lt;&gt;"LXR", S803&lt;&gt;"DXB", OR(T803="SSH", T803="RMF", T803="CAI", T803="HRG", T803="LXR", T803="DXB")), S803,
    IF(AND(T803&lt;&gt;"SSH", T803&lt;&gt;"RMF", T803&lt;&gt;"CAI", T803&lt;&gt;"HRG", T803&lt;&gt;"LXR", T803&lt;&gt;"DXB", OR(S803="SSH", S803="RMF", S803="CAI", S803="HRG", S803="LXR", S803="DXB")), T803,
    "VIE"))</f>
        <v>BRI</v>
      </c>
      <c r="V803" s="1232">
        <f>WEEKDAY(Table1[[#This Row],[FLIGHT_DATE]],2)</f>
        <v>5</v>
      </c>
      <c r="W803" s="1232">
        <f>Table1[[#This Row],[FLIGHT_DATE]]-Table1[[#This Row],[DATE_BOOKED]]</f>
        <v>170</v>
      </c>
    </row>
    <row r="804" spans="1:23" x14ac:dyDescent="0.35">
      <c r="A804" s="1231">
        <v>45714</v>
      </c>
      <c r="B804" s="1232" t="s">
        <v>411</v>
      </c>
      <c r="C804" s="198" t="s">
        <v>160</v>
      </c>
      <c r="D804" s="198"/>
      <c r="E804" s="1232"/>
      <c r="F804" s="1232" t="s">
        <v>54</v>
      </c>
      <c r="G804" s="1232" t="s">
        <v>11</v>
      </c>
      <c r="H804" s="3205" t="s">
        <v>1248</v>
      </c>
      <c r="I804" s="1233" t="s">
        <v>27</v>
      </c>
      <c r="J804" s="1231">
        <v>45891</v>
      </c>
      <c r="K804" s="1234">
        <v>70</v>
      </c>
      <c r="L804" s="1235">
        <v>70</v>
      </c>
      <c r="M804" s="1236">
        <v>230</v>
      </c>
      <c r="N804" s="1237">
        <v>0</v>
      </c>
      <c r="O804" s="1237">
        <v>0</v>
      </c>
      <c r="P804" s="1238">
        <f>SUM(Table1[[#This Row],[BASE_FARE]:[SURCHARGES]])*Table1[[#This Row],[SEATS_BOOKED]]</f>
        <v>16100</v>
      </c>
      <c r="Q804" s="1232" t="s">
        <v>161</v>
      </c>
      <c r="R804" s="2015" t="s">
        <v>384</v>
      </c>
      <c r="S804" s="1232" t="str">
        <f>LEFT(Table1[[#This Row],[SECTOR]],3)</f>
        <v>SSH</v>
      </c>
      <c r="T804" s="1232" t="str">
        <f>RIGHT(Table1[[#This Row],[SECTOR]],3)</f>
        <v>BRI</v>
      </c>
      <c r="U804" s="1232" t="str">
        <f t="shared" si="66"/>
        <v>BRI</v>
      </c>
      <c r="V804" s="1232">
        <f>WEEKDAY(Table1[[#This Row],[FLIGHT_DATE]],2)</f>
        <v>5</v>
      </c>
      <c r="W804" s="1232">
        <f>Table1[[#This Row],[FLIGHT_DATE]]-Table1[[#This Row],[DATE_BOOKED]]</f>
        <v>177</v>
      </c>
    </row>
    <row r="805" spans="1:23" x14ac:dyDescent="0.35">
      <c r="A805" s="1231">
        <v>45714</v>
      </c>
      <c r="B805" s="1232" t="s">
        <v>411</v>
      </c>
      <c r="C805" s="198" t="s">
        <v>160</v>
      </c>
      <c r="D805" s="198"/>
      <c r="E805" s="1232"/>
      <c r="F805" s="1232" t="s">
        <v>54</v>
      </c>
      <c r="G805" s="1232" t="s">
        <v>10</v>
      </c>
      <c r="H805" s="3205" t="s">
        <v>1249</v>
      </c>
      <c r="I805" s="1233" t="s">
        <v>26</v>
      </c>
      <c r="J805" s="1231">
        <v>45891</v>
      </c>
      <c r="K805" s="1234">
        <v>70</v>
      </c>
      <c r="L805" s="1235">
        <v>70</v>
      </c>
      <c r="M805" s="1236">
        <v>230</v>
      </c>
      <c r="N805" s="1237">
        <v>0</v>
      </c>
      <c r="O805" s="1237">
        <v>0</v>
      </c>
      <c r="P805" s="1238">
        <f>SUM(Table1[[#This Row],[BASE_FARE]:[SURCHARGES]])*Table1[[#This Row],[SEATS_BOOKED]]</f>
        <v>16100</v>
      </c>
      <c r="Q805" s="1232" t="s">
        <v>161</v>
      </c>
      <c r="R805" s="2015" t="s">
        <v>384</v>
      </c>
      <c r="S805" s="1232" t="str">
        <f>LEFT(Table1[[#This Row],[SECTOR]],3)</f>
        <v>BRI</v>
      </c>
      <c r="T805" s="1232" t="str">
        <f>RIGHT(Table1[[#This Row],[SECTOR]],3)</f>
        <v>SSH</v>
      </c>
      <c r="U805" s="1232" t="str">
        <f t="shared" si="66"/>
        <v>BRI</v>
      </c>
      <c r="V805" s="1232">
        <f>WEEKDAY(Table1[[#This Row],[FLIGHT_DATE]],2)</f>
        <v>5</v>
      </c>
      <c r="W805" s="1232">
        <f>Table1[[#This Row],[FLIGHT_DATE]]-Table1[[#This Row],[DATE_BOOKED]]</f>
        <v>177</v>
      </c>
    </row>
    <row r="806" spans="1:23" x14ac:dyDescent="0.35">
      <c r="A806" s="1231">
        <v>45714</v>
      </c>
      <c r="B806" s="1232" t="s">
        <v>411</v>
      </c>
      <c r="C806" s="198" t="s">
        <v>160</v>
      </c>
      <c r="D806" s="198"/>
      <c r="E806" s="1232"/>
      <c r="F806" s="1232" t="s">
        <v>54</v>
      </c>
      <c r="G806" s="1232" t="s">
        <v>11</v>
      </c>
      <c r="H806" s="3205" t="s">
        <v>1248</v>
      </c>
      <c r="I806" s="1233" t="s">
        <v>27</v>
      </c>
      <c r="J806" s="1231">
        <v>45898</v>
      </c>
      <c r="K806" s="1234">
        <v>70</v>
      </c>
      <c r="L806" s="1235">
        <v>70</v>
      </c>
      <c r="M806" s="1236">
        <v>230</v>
      </c>
      <c r="N806" s="1237">
        <v>0</v>
      </c>
      <c r="O806" s="1237">
        <v>0</v>
      </c>
      <c r="P806" s="1238">
        <f>SUM(Table1[[#This Row],[BASE_FARE]:[SURCHARGES]])*Table1[[#This Row],[SEATS_BOOKED]]</f>
        <v>16100</v>
      </c>
      <c r="Q806" s="1232" t="s">
        <v>161</v>
      </c>
      <c r="R806" s="2015" t="s">
        <v>384</v>
      </c>
      <c r="S806" s="1232" t="str">
        <f>LEFT(Table1[[#This Row],[SECTOR]],3)</f>
        <v>SSH</v>
      </c>
      <c r="T806" s="1232" t="str">
        <f>RIGHT(Table1[[#This Row],[SECTOR]],3)</f>
        <v>BRI</v>
      </c>
      <c r="U806" s="1232" t="str">
        <f t="shared" si="66"/>
        <v>BRI</v>
      </c>
      <c r="V806" s="1232">
        <f>WEEKDAY(Table1[[#This Row],[FLIGHT_DATE]],2)</f>
        <v>5</v>
      </c>
      <c r="W806" s="1232">
        <f>Table1[[#This Row],[FLIGHT_DATE]]-Table1[[#This Row],[DATE_BOOKED]]</f>
        <v>184</v>
      </c>
    </row>
    <row r="807" spans="1:23" x14ac:dyDescent="0.35">
      <c r="A807" s="1231">
        <v>45714</v>
      </c>
      <c r="B807" s="1232" t="s">
        <v>411</v>
      </c>
      <c r="C807" s="198" t="s">
        <v>160</v>
      </c>
      <c r="D807" s="198"/>
      <c r="E807" s="1232"/>
      <c r="F807" s="1232" t="s">
        <v>54</v>
      </c>
      <c r="G807" s="1232" t="s">
        <v>10</v>
      </c>
      <c r="H807" s="3205" t="s">
        <v>1249</v>
      </c>
      <c r="I807" s="1233" t="s">
        <v>26</v>
      </c>
      <c r="J807" s="1231">
        <v>45898</v>
      </c>
      <c r="K807" s="1234">
        <v>70</v>
      </c>
      <c r="L807" s="1235">
        <v>70</v>
      </c>
      <c r="M807" s="1236">
        <v>230</v>
      </c>
      <c r="N807" s="1237">
        <v>0</v>
      </c>
      <c r="O807" s="1237">
        <v>0</v>
      </c>
      <c r="P807" s="1238">
        <f>SUM(Table1[[#This Row],[BASE_FARE]:[SURCHARGES]])*Table1[[#This Row],[SEATS_BOOKED]]</f>
        <v>16100</v>
      </c>
      <c r="Q807" s="1232" t="s">
        <v>161</v>
      </c>
      <c r="R807" s="2015" t="s">
        <v>384</v>
      </c>
      <c r="S807" s="1232" t="str">
        <f>LEFT(Table1[[#This Row],[SECTOR]],3)</f>
        <v>BRI</v>
      </c>
      <c r="T807" s="1232" t="str">
        <f>RIGHT(Table1[[#This Row],[SECTOR]],3)</f>
        <v>SSH</v>
      </c>
      <c r="U807" s="1232" t="str">
        <f t="shared" si="66"/>
        <v>BRI</v>
      </c>
      <c r="V807" s="1232">
        <f>WEEKDAY(Table1[[#This Row],[FLIGHT_DATE]],2)</f>
        <v>5</v>
      </c>
      <c r="W807" s="1232">
        <f>Table1[[#This Row],[FLIGHT_DATE]]-Table1[[#This Row],[DATE_BOOKED]]</f>
        <v>184</v>
      </c>
    </row>
    <row r="808" spans="1:23" x14ac:dyDescent="0.35">
      <c r="A808" s="1231">
        <v>45714</v>
      </c>
      <c r="B808" s="1232" t="s">
        <v>411</v>
      </c>
      <c r="C808" s="198" t="s">
        <v>160</v>
      </c>
      <c r="D808" s="198"/>
      <c r="E808" s="1232"/>
      <c r="F808" s="1232" t="s">
        <v>54</v>
      </c>
      <c r="G808" s="1232" t="s">
        <v>11</v>
      </c>
      <c r="H808" s="3205" t="s">
        <v>1248</v>
      </c>
      <c r="I808" s="1233" t="s">
        <v>27</v>
      </c>
      <c r="J808" s="1231">
        <v>45905</v>
      </c>
      <c r="K808" s="1234">
        <v>70</v>
      </c>
      <c r="L808" s="1235">
        <v>70</v>
      </c>
      <c r="M808" s="1236">
        <v>230</v>
      </c>
      <c r="N808" s="1237">
        <v>0</v>
      </c>
      <c r="O808" s="1237">
        <v>0</v>
      </c>
      <c r="P808" s="1238">
        <f>SUM(Table1[[#This Row],[BASE_FARE]:[SURCHARGES]])*Table1[[#This Row],[SEATS_BOOKED]]</f>
        <v>16100</v>
      </c>
      <c r="Q808" s="1232" t="s">
        <v>161</v>
      </c>
      <c r="R808" s="2015" t="s">
        <v>384</v>
      </c>
      <c r="S808" s="1232" t="str">
        <f>LEFT(Table1[[#This Row],[SECTOR]],3)</f>
        <v>SSH</v>
      </c>
      <c r="T808" s="1232" t="str">
        <f>RIGHT(Table1[[#This Row],[SECTOR]],3)</f>
        <v>BRI</v>
      </c>
      <c r="U808" s="1232" t="str">
        <f t="shared" si="66"/>
        <v>BRI</v>
      </c>
      <c r="V808" s="1232">
        <f>WEEKDAY(Table1[[#This Row],[FLIGHT_DATE]],2)</f>
        <v>5</v>
      </c>
      <c r="W808" s="1232">
        <f>Table1[[#This Row],[FLIGHT_DATE]]-Table1[[#This Row],[DATE_BOOKED]]</f>
        <v>191</v>
      </c>
    </row>
    <row r="809" spans="1:23" x14ac:dyDescent="0.35">
      <c r="A809" s="1239">
        <v>45715</v>
      </c>
      <c r="B809" s="1240" t="s">
        <v>394</v>
      </c>
      <c r="C809" s="198" t="s">
        <v>160</v>
      </c>
      <c r="D809" s="198"/>
      <c r="E809" s="1240"/>
      <c r="F809" s="1240" t="s">
        <v>54</v>
      </c>
      <c r="G809" s="1240" t="s">
        <v>10</v>
      </c>
      <c r="H809" s="2222" t="s">
        <v>190</v>
      </c>
      <c r="I809" s="1241" t="s">
        <v>115</v>
      </c>
      <c r="J809" s="1239">
        <v>45856</v>
      </c>
      <c r="K809" s="1242">
        <v>0</v>
      </c>
      <c r="L809" s="1242">
        <v>0</v>
      </c>
      <c r="M809" s="1244">
        <v>270</v>
      </c>
      <c r="N809" s="1237">
        <v>0</v>
      </c>
      <c r="O809" s="1237">
        <v>0</v>
      </c>
      <c r="P809" s="1246">
        <f>SUM(Table1[[#This Row],[BASE_FARE]:[SURCHARGES]])*Table1[[#This Row],[SEATS_BOOKED]]</f>
        <v>0</v>
      </c>
      <c r="Q809" s="1232" t="s">
        <v>161</v>
      </c>
      <c r="R809" s="3294" t="s">
        <v>397</v>
      </c>
      <c r="S809" s="1240" t="str">
        <f>LEFT(Table1[[#This Row],[SECTOR]],3)</f>
        <v>FCO</v>
      </c>
      <c r="T809" s="1240" t="str">
        <f>RIGHT(Table1[[#This Row],[SECTOR]],3)</f>
        <v>SSH</v>
      </c>
      <c r="U809" s="1240" t="str">
        <f t="shared" ref="U809:U816" si="67">IF(AND(S809&lt;&gt;"SSH", S809&lt;&gt;"RMF", S809&lt;&gt;"CAI", S809&lt;&gt;"HRG", S809&lt;&gt;"LXR", S809&lt;&gt;"DXB", OR(T809="SSH", T809="RMF", T809="CAI", T809="HRG", T809="LXR", T809="DXB")), S809,
    IF(AND(T809&lt;&gt;"SSH", T809&lt;&gt;"RMF", T809&lt;&gt;"CAI", T809&lt;&gt;"HRG", T809&lt;&gt;"LXR", T809&lt;&gt;"DXB", OR(S809="SSH", S809="RMF", S809="CAI", S809="HRG", S809="LXR", S809="DXB")), T809,
    "VIE"))</f>
        <v>FCO</v>
      </c>
      <c r="V809" s="1240">
        <f>WEEKDAY(Table1[[#This Row],[FLIGHT_DATE]],2)</f>
        <v>5</v>
      </c>
      <c r="W809" s="1240">
        <f>Table1[[#This Row],[FLIGHT_DATE]]-Table1[[#This Row],[DATE_BOOKED]]</f>
        <v>141</v>
      </c>
    </row>
    <row r="810" spans="1:23" x14ac:dyDescent="0.35">
      <c r="A810" s="1239">
        <v>45715</v>
      </c>
      <c r="B810" s="1240" t="s">
        <v>394</v>
      </c>
      <c r="C810" s="198" t="s">
        <v>160</v>
      </c>
      <c r="D810" s="198"/>
      <c r="E810" s="1240"/>
      <c r="F810" s="1240" t="s">
        <v>54</v>
      </c>
      <c r="G810" s="1240" t="s">
        <v>10</v>
      </c>
      <c r="H810" s="2222" t="s">
        <v>190</v>
      </c>
      <c r="I810" s="1241" t="s">
        <v>115</v>
      </c>
      <c r="J810" s="1239">
        <v>45863</v>
      </c>
      <c r="K810" s="1242">
        <v>20</v>
      </c>
      <c r="L810" s="1242">
        <v>20</v>
      </c>
      <c r="M810" s="1244">
        <v>270</v>
      </c>
      <c r="N810" s="1237">
        <v>0</v>
      </c>
      <c r="O810" s="1237">
        <v>0</v>
      </c>
      <c r="P810" s="1246">
        <f>SUM(Table1[[#This Row],[BASE_FARE]:[SURCHARGES]])*Table1[[#This Row],[SEATS_BOOKED]]</f>
        <v>5400</v>
      </c>
      <c r="Q810" s="1232" t="s">
        <v>161</v>
      </c>
      <c r="R810" s="3294" t="s">
        <v>397</v>
      </c>
      <c r="S810" s="1240" t="str">
        <f>LEFT(Table1[[#This Row],[SECTOR]],3)</f>
        <v>FCO</v>
      </c>
      <c r="T810" s="1240" t="str">
        <f>RIGHT(Table1[[#This Row],[SECTOR]],3)</f>
        <v>SSH</v>
      </c>
      <c r="U810" s="1240" t="str">
        <f t="shared" si="67"/>
        <v>FCO</v>
      </c>
      <c r="V810" s="1240">
        <f>WEEKDAY(Table1[[#This Row],[FLIGHT_DATE]],2)</f>
        <v>5</v>
      </c>
      <c r="W810" s="1240">
        <f>Table1[[#This Row],[FLIGHT_DATE]]-Table1[[#This Row],[DATE_BOOKED]]</f>
        <v>148</v>
      </c>
    </row>
    <row r="811" spans="1:23" x14ac:dyDescent="0.35">
      <c r="A811" s="1239">
        <v>45715</v>
      </c>
      <c r="B811" s="1240" t="s">
        <v>394</v>
      </c>
      <c r="C811" s="198" t="s">
        <v>160</v>
      </c>
      <c r="D811" s="198"/>
      <c r="E811" s="1240"/>
      <c r="F811" s="1240" t="s">
        <v>54</v>
      </c>
      <c r="G811" s="1240" t="s">
        <v>10</v>
      </c>
      <c r="H811" s="2222" t="s">
        <v>190</v>
      </c>
      <c r="I811" s="1241" t="s">
        <v>115</v>
      </c>
      <c r="J811" s="1239">
        <v>45870</v>
      </c>
      <c r="K811" s="1242">
        <v>20</v>
      </c>
      <c r="L811" s="1242">
        <v>20</v>
      </c>
      <c r="M811" s="1244">
        <v>270</v>
      </c>
      <c r="N811" s="1237">
        <v>0</v>
      </c>
      <c r="O811" s="1237">
        <v>0</v>
      </c>
      <c r="P811" s="1246">
        <f>SUM(Table1[[#This Row],[BASE_FARE]:[SURCHARGES]])*Table1[[#This Row],[SEATS_BOOKED]]</f>
        <v>5400</v>
      </c>
      <c r="Q811" s="1232" t="s">
        <v>161</v>
      </c>
      <c r="R811" s="3294" t="s">
        <v>397</v>
      </c>
      <c r="S811" s="1240" t="str">
        <f>LEFT(Table1[[#This Row],[SECTOR]],3)</f>
        <v>FCO</v>
      </c>
      <c r="T811" s="1240" t="str">
        <f>RIGHT(Table1[[#This Row],[SECTOR]],3)</f>
        <v>SSH</v>
      </c>
      <c r="U811" s="1240" t="str">
        <f t="shared" si="67"/>
        <v>FCO</v>
      </c>
      <c r="V811" s="1240">
        <f>WEEKDAY(Table1[[#This Row],[FLIGHT_DATE]],2)</f>
        <v>5</v>
      </c>
      <c r="W811" s="1240">
        <f>Table1[[#This Row],[FLIGHT_DATE]]-Table1[[#This Row],[DATE_BOOKED]]</f>
        <v>155</v>
      </c>
    </row>
    <row r="812" spans="1:23" x14ac:dyDescent="0.35">
      <c r="A812" s="1239">
        <v>45715</v>
      </c>
      <c r="B812" s="1240" t="s">
        <v>394</v>
      </c>
      <c r="C812" s="198" t="s">
        <v>160</v>
      </c>
      <c r="D812" s="198"/>
      <c r="E812" s="1240"/>
      <c r="F812" s="1240" t="s">
        <v>54</v>
      </c>
      <c r="G812" s="1240" t="s">
        <v>10</v>
      </c>
      <c r="H812" s="2222" t="s">
        <v>190</v>
      </c>
      <c r="I812" s="1241" t="s">
        <v>115</v>
      </c>
      <c r="J812" s="1239">
        <v>45877</v>
      </c>
      <c r="K812" s="1242">
        <v>20</v>
      </c>
      <c r="L812" s="1242">
        <v>20</v>
      </c>
      <c r="M812" s="1244">
        <v>270</v>
      </c>
      <c r="N812" s="1237">
        <v>0</v>
      </c>
      <c r="O812" s="1237">
        <v>0</v>
      </c>
      <c r="P812" s="1246">
        <f>SUM(Table1[[#This Row],[BASE_FARE]:[SURCHARGES]])*Table1[[#This Row],[SEATS_BOOKED]]</f>
        <v>5400</v>
      </c>
      <c r="Q812" s="1232" t="s">
        <v>161</v>
      </c>
      <c r="R812" s="3294" t="s">
        <v>397</v>
      </c>
      <c r="S812" s="1240" t="str">
        <f>LEFT(Table1[[#This Row],[SECTOR]],3)</f>
        <v>FCO</v>
      </c>
      <c r="T812" s="1240" t="str">
        <f>RIGHT(Table1[[#This Row],[SECTOR]],3)</f>
        <v>SSH</v>
      </c>
      <c r="U812" s="1240" t="str">
        <f t="shared" si="67"/>
        <v>FCO</v>
      </c>
      <c r="V812" s="1240">
        <f>WEEKDAY(Table1[[#This Row],[FLIGHT_DATE]],2)</f>
        <v>5</v>
      </c>
      <c r="W812" s="1240">
        <f>Table1[[#This Row],[FLIGHT_DATE]]-Table1[[#This Row],[DATE_BOOKED]]</f>
        <v>162</v>
      </c>
    </row>
    <row r="813" spans="1:23" x14ac:dyDescent="0.35">
      <c r="A813" s="1239">
        <v>45715</v>
      </c>
      <c r="B813" s="1240" t="s">
        <v>394</v>
      </c>
      <c r="C813" s="198" t="s">
        <v>160</v>
      </c>
      <c r="D813" s="198"/>
      <c r="E813" s="1240"/>
      <c r="F813" s="1240" t="s">
        <v>54</v>
      </c>
      <c r="G813" s="1240" t="s">
        <v>10</v>
      </c>
      <c r="H813" s="2222" t="s">
        <v>190</v>
      </c>
      <c r="I813" s="1241" t="s">
        <v>115</v>
      </c>
      <c r="J813" s="1239">
        <v>45884</v>
      </c>
      <c r="K813" s="1242">
        <v>20</v>
      </c>
      <c r="L813" s="1242">
        <v>20</v>
      </c>
      <c r="M813" s="1244">
        <v>270</v>
      </c>
      <c r="N813" s="1237">
        <v>0</v>
      </c>
      <c r="O813" s="1237">
        <v>0</v>
      </c>
      <c r="P813" s="1246">
        <f>SUM(Table1[[#This Row],[BASE_FARE]:[SURCHARGES]])*Table1[[#This Row],[SEATS_BOOKED]]</f>
        <v>5400</v>
      </c>
      <c r="Q813" s="1232" t="s">
        <v>161</v>
      </c>
      <c r="R813" s="3294" t="s">
        <v>397</v>
      </c>
      <c r="S813" s="1240" t="str">
        <f>LEFT(Table1[[#This Row],[SECTOR]],3)</f>
        <v>FCO</v>
      </c>
      <c r="T813" s="1240" t="str">
        <f>RIGHT(Table1[[#This Row],[SECTOR]],3)</f>
        <v>SSH</v>
      </c>
      <c r="U813" s="1240" t="str">
        <f t="shared" si="67"/>
        <v>FCO</v>
      </c>
      <c r="V813" s="1240">
        <f>WEEKDAY(Table1[[#This Row],[FLIGHT_DATE]],2)</f>
        <v>5</v>
      </c>
      <c r="W813" s="1240">
        <f>Table1[[#This Row],[FLIGHT_DATE]]-Table1[[#This Row],[DATE_BOOKED]]</f>
        <v>169</v>
      </c>
    </row>
    <row r="814" spans="1:23" x14ac:dyDescent="0.35">
      <c r="A814" s="1239">
        <v>45715</v>
      </c>
      <c r="B814" s="1240" t="s">
        <v>394</v>
      </c>
      <c r="C814" s="198" t="s">
        <v>160</v>
      </c>
      <c r="D814" s="198"/>
      <c r="E814" s="1240"/>
      <c r="F814" s="1240" t="s">
        <v>54</v>
      </c>
      <c r="G814" s="1240" t="s">
        <v>10</v>
      </c>
      <c r="H814" s="2222" t="s">
        <v>190</v>
      </c>
      <c r="I814" s="1241" t="s">
        <v>115</v>
      </c>
      <c r="J814" s="1239">
        <v>45891</v>
      </c>
      <c r="K814" s="1242">
        <v>20</v>
      </c>
      <c r="L814" s="1242">
        <v>20</v>
      </c>
      <c r="M814" s="1244">
        <v>270</v>
      </c>
      <c r="N814" s="1237">
        <v>0</v>
      </c>
      <c r="O814" s="1237">
        <v>0</v>
      </c>
      <c r="P814" s="1246">
        <f>SUM(Table1[[#This Row],[BASE_FARE]:[SURCHARGES]])*Table1[[#This Row],[SEATS_BOOKED]]</f>
        <v>5400</v>
      </c>
      <c r="Q814" s="1232" t="s">
        <v>161</v>
      </c>
      <c r="R814" s="3294" t="s">
        <v>397</v>
      </c>
      <c r="S814" s="1240" t="str">
        <f>LEFT(Table1[[#This Row],[SECTOR]],3)</f>
        <v>FCO</v>
      </c>
      <c r="T814" s="1240" t="str">
        <f>RIGHT(Table1[[#This Row],[SECTOR]],3)</f>
        <v>SSH</v>
      </c>
      <c r="U814" s="1240" t="str">
        <f t="shared" si="67"/>
        <v>FCO</v>
      </c>
      <c r="V814" s="1240">
        <f>WEEKDAY(Table1[[#This Row],[FLIGHT_DATE]],2)</f>
        <v>5</v>
      </c>
      <c r="W814" s="1240">
        <f>Table1[[#This Row],[FLIGHT_DATE]]-Table1[[#This Row],[DATE_BOOKED]]</f>
        <v>176</v>
      </c>
    </row>
    <row r="815" spans="1:23" x14ac:dyDescent="0.35">
      <c r="A815" s="1239">
        <v>45715</v>
      </c>
      <c r="B815" s="1240" t="s">
        <v>394</v>
      </c>
      <c r="C815" s="198" t="s">
        <v>160</v>
      </c>
      <c r="D815" s="198"/>
      <c r="E815" s="1240"/>
      <c r="F815" s="1240" t="s">
        <v>54</v>
      </c>
      <c r="G815" s="1240" t="s">
        <v>10</v>
      </c>
      <c r="H815" s="2222" t="s">
        <v>190</v>
      </c>
      <c r="I815" s="1241" t="s">
        <v>115</v>
      </c>
      <c r="J815" s="1239">
        <v>45898</v>
      </c>
      <c r="K815" s="1242">
        <v>20</v>
      </c>
      <c r="L815" s="1242">
        <v>20</v>
      </c>
      <c r="M815" s="1244">
        <v>270</v>
      </c>
      <c r="N815" s="1237">
        <v>0</v>
      </c>
      <c r="O815" s="1237">
        <v>0</v>
      </c>
      <c r="P815" s="1246">
        <f>SUM(Table1[[#This Row],[BASE_FARE]:[SURCHARGES]])*Table1[[#This Row],[SEATS_BOOKED]]</f>
        <v>5400</v>
      </c>
      <c r="Q815" s="1232" t="s">
        <v>161</v>
      </c>
      <c r="R815" s="3294" t="s">
        <v>397</v>
      </c>
      <c r="S815" s="1240" t="str">
        <f>LEFT(Table1[[#This Row],[SECTOR]],3)</f>
        <v>FCO</v>
      </c>
      <c r="T815" s="1240" t="str">
        <f>RIGHT(Table1[[#This Row],[SECTOR]],3)</f>
        <v>SSH</v>
      </c>
      <c r="U815" s="1240" t="str">
        <f t="shared" si="67"/>
        <v>FCO</v>
      </c>
      <c r="V815" s="1240">
        <f>WEEKDAY(Table1[[#This Row],[FLIGHT_DATE]],2)</f>
        <v>5</v>
      </c>
      <c r="W815" s="1240">
        <f>Table1[[#This Row],[FLIGHT_DATE]]-Table1[[#This Row],[DATE_BOOKED]]</f>
        <v>183</v>
      </c>
    </row>
    <row r="816" spans="1:23" x14ac:dyDescent="0.35">
      <c r="A816" s="1239">
        <v>45715</v>
      </c>
      <c r="B816" s="1240" t="s">
        <v>394</v>
      </c>
      <c r="C816" s="198" t="s">
        <v>160</v>
      </c>
      <c r="D816" s="198"/>
      <c r="E816" s="1240"/>
      <c r="F816" s="1240" t="s">
        <v>54</v>
      </c>
      <c r="G816" s="1240" t="s">
        <v>10</v>
      </c>
      <c r="H816" s="2222" t="s">
        <v>190</v>
      </c>
      <c r="I816" s="1241" t="s">
        <v>115</v>
      </c>
      <c r="J816" s="1239">
        <v>45905</v>
      </c>
      <c r="K816" s="1242">
        <v>0</v>
      </c>
      <c r="L816" s="1242">
        <v>0</v>
      </c>
      <c r="M816" s="1244">
        <v>270</v>
      </c>
      <c r="N816" s="1237">
        <v>0</v>
      </c>
      <c r="O816" s="1237">
        <v>0</v>
      </c>
      <c r="P816" s="1246">
        <f>SUM(Table1[[#This Row],[BASE_FARE]:[SURCHARGES]])*Table1[[#This Row],[SEATS_BOOKED]]</f>
        <v>0</v>
      </c>
      <c r="Q816" s="1232" t="s">
        <v>161</v>
      </c>
      <c r="R816" s="3294" t="s">
        <v>397</v>
      </c>
      <c r="S816" s="1240" t="str">
        <f>LEFT(Table1[[#This Row],[SECTOR]],3)</f>
        <v>FCO</v>
      </c>
      <c r="T816" s="1240" t="str">
        <f>RIGHT(Table1[[#This Row],[SECTOR]],3)</f>
        <v>SSH</v>
      </c>
      <c r="U816" s="1240" t="str">
        <f t="shared" si="67"/>
        <v>FCO</v>
      </c>
      <c r="V816" s="1240">
        <f>WEEKDAY(Table1[[#This Row],[FLIGHT_DATE]],2)</f>
        <v>5</v>
      </c>
      <c r="W816" s="1240">
        <f>Table1[[#This Row],[FLIGHT_DATE]]-Table1[[#This Row],[DATE_BOOKED]]</f>
        <v>190</v>
      </c>
    </row>
    <row r="817" spans="1:23" x14ac:dyDescent="0.35">
      <c r="A817" s="1239">
        <v>45715</v>
      </c>
      <c r="B817" s="1240" t="s">
        <v>394</v>
      </c>
      <c r="C817" s="198" t="s">
        <v>160</v>
      </c>
      <c r="D817" s="198"/>
      <c r="E817" s="1240"/>
      <c r="F817" s="1240" t="s">
        <v>54</v>
      </c>
      <c r="G817" s="1240" t="s">
        <v>11</v>
      </c>
      <c r="H817" s="2222" t="s">
        <v>191</v>
      </c>
      <c r="I817" s="1241" t="s">
        <v>114</v>
      </c>
      <c r="J817" s="1239">
        <v>45863</v>
      </c>
      <c r="K817" s="1242">
        <v>0</v>
      </c>
      <c r="L817" s="1242">
        <v>0</v>
      </c>
      <c r="M817" s="1244">
        <v>270</v>
      </c>
      <c r="N817" s="1237">
        <v>0</v>
      </c>
      <c r="O817" s="1237">
        <v>0</v>
      </c>
      <c r="P817" s="1246">
        <f>SUM(Table1[[#This Row],[BASE_FARE]:[SURCHARGES]])*Table1[[#This Row],[SEATS_BOOKED]]</f>
        <v>0</v>
      </c>
      <c r="Q817" s="1232" t="s">
        <v>161</v>
      </c>
      <c r="R817" s="3294" t="s">
        <v>397</v>
      </c>
      <c r="S817" s="1240" t="str">
        <f>LEFT(Table1[[#This Row],[SECTOR]],3)</f>
        <v>SSH</v>
      </c>
      <c r="T817" s="1240" t="str">
        <f>RIGHT(Table1[[#This Row],[SECTOR]],3)</f>
        <v>FCO</v>
      </c>
      <c r="U817" s="1240" t="str">
        <f t="shared" ref="U817:U824" si="68">IF(AND(S817&lt;&gt;"SSH", S817&lt;&gt;"RMF", S817&lt;&gt;"CAI", S817&lt;&gt;"HRG", S817&lt;&gt;"LXR", S817&lt;&gt;"DXB", OR(T817="SSH", T817="RMF", T817="CAI", T817="HRG", T817="LXR", T817="DXB")), S817,
    IF(AND(T817&lt;&gt;"SSH", T817&lt;&gt;"RMF", T817&lt;&gt;"CAI", T817&lt;&gt;"HRG", T817&lt;&gt;"LXR", T817&lt;&gt;"DXB", OR(S817="SSH", S817="RMF", S817="CAI", S817="HRG", S817="LXR", S817="DXB")), T817,
    "VIE"))</f>
        <v>FCO</v>
      </c>
      <c r="V817" s="1240">
        <f>WEEKDAY(Table1[[#This Row],[FLIGHT_DATE]],2)</f>
        <v>5</v>
      </c>
      <c r="W817" s="1240">
        <f>Table1[[#This Row],[FLIGHT_DATE]]-Table1[[#This Row],[DATE_BOOKED]]</f>
        <v>148</v>
      </c>
    </row>
    <row r="818" spans="1:23" x14ac:dyDescent="0.35">
      <c r="A818" s="1239">
        <v>45715</v>
      </c>
      <c r="B818" s="1240" t="s">
        <v>394</v>
      </c>
      <c r="C818" s="198" t="s">
        <v>160</v>
      </c>
      <c r="D818" s="198"/>
      <c r="E818" s="1240"/>
      <c r="F818" s="1240" t="s">
        <v>54</v>
      </c>
      <c r="G818" s="1240" t="s">
        <v>11</v>
      </c>
      <c r="H818" s="2222" t="s">
        <v>191</v>
      </c>
      <c r="I818" s="1241" t="s">
        <v>114</v>
      </c>
      <c r="J818" s="1239">
        <v>45870</v>
      </c>
      <c r="K818" s="1242">
        <v>20</v>
      </c>
      <c r="L818" s="1242">
        <v>20</v>
      </c>
      <c r="M818" s="1244">
        <v>270</v>
      </c>
      <c r="N818" s="1237">
        <v>0</v>
      </c>
      <c r="O818" s="1237">
        <v>0</v>
      </c>
      <c r="P818" s="1246">
        <f>SUM(Table1[[#This Row],[BASE_FARE]:[SURCHARGES]])*Table1[[#This Row],[SEATS_BOOKED]]</f>
        <v>5400</v>
      </c>
      <c r="Q818" s="1232" t="s">
        <v>161</v>
      </c>
      <c r="R818" s="3294" t="s">
        <v>397</v>
      </c>
      <c r="S818" s="1240" t="str">
        <f>LEFT(Table1[[#This Row],[SECTOR]],3)</f>
        <v>SSH</v>
      </c>
      <c r="T818" s="1240" t="str">
        <f>RIGHT(Table1[[#This Row],[SECTOR]],3)</f>
        <v>FCO</v>
      </c>
      <c r="U818" s="1240" t="str">
        <f t="shared" si="68"/>
        <v>FCO</v>
      </c>
      <c r="V818" s="1240">
        <f>WEEKDAY(Table1[[#This Row],[FLIGHT_DATE]],2)</f>
        <v>5</v>
      </c>
      <c r="W818" s="1240">
        <f>Table1[[#This Row],[FLIGHT_DATE]]-Table1[[#This Row],[DATE_BOOKED]]</f>
        <v>155</v>
      </c>
    </row>
    <row r="819" spans="1:23" x14ac:dyDescent="0.35">
      <c r="A819" s="1239">
        <v>45715</v>
      </c>
      <c r="B819" s="1240" t="s">
        <v>394</v>
      </c>
      <c r="C819" s="198" t="s">
        <v>160</v>
      </c>
      <c r="D819" s="198"/>
      <c r="E819" s="1240"/>
      <c r="F819" s="1240" t="s">
        <v>54</v>
      </c>
      <c r="G819" s="1240" t="s">
        <v>11</v>
      </c>
      <c r="H819" s="2222" t="s">
        <v>191</v>
      </c>
      <c r="I819" s="1241" t="s">
        <v>114</v>
      </c>
      <c r="J819" s="1239">
        <v>45877</v>
      </c>
      <c r="K819" s="1242">
        <v>20</v>
      </c>
      <c r="L819" s="1242">
        <v>20</v>
      </c>
      <c r="M819" s="1244">
        <v>270</v>
      </c>
      <c r="N819" s="1237">
        <v>0</v>
      </c>
      <c r="O819" s="1237">
        <v>0</v>
      </c>
      <c r="P819" s="1246">
        <f>SUM(Table1[[#This Row],[BASE_FARE]:[SURCHARGES]])*Table1[[#This Row],[SEATS_BOOKED]]</f>
        <v>5400</v>
      </c>
      <c r="Q819" s="1232" t="s">
        <v>161</v>
      </c>
      <c r="R819" s="3294" t="s">
        <v>397</v>
      </c>
      <c r="S819" s="1240" t="str">
        <f>LEFT(Table1[[#This Row],[SECTOR]],3)</f>
        <v>SSH</v>
      </c>
      <c r="T819" s="1240" t="str">
        <f>RIGHT(Table1[[#This Row],[SECTOR]],3)</f>
        <v>FCO</v>
      </c>
      <c r="U819" s="1240" t="str">
        <f t="shared" si="68"/>
        <v>FCO</v>
      </c>
      <c r="V819" s="1240">
        <f>WEEKDAY(Table1[[#This Row],[FLIGHT_DATE]],2)</f>
        <v>5</v>
      </c>
      <c r="W819" s="1240">
        <f>Table1[[#This Row],[FLIGHT_DATE]]-Table1[[#This Row],[DATE_BOOKED]]</f>
        <v>162</v>
      </c>
    </row>
    <row r="820" spans="1:23" x14ac:dyDescent="0.35">
      <c r="A820" s="1239">
        <v>45715</v>
      </c>
      <c r="B820" s="1240" t="s">
        <v>394</v>
      </c>
      <c r="C820" s="198" t="s">
        <v>160</v>
      </c>
      <c r="D820" s="198"/>
      <c r="E820" s="1240"/>
      <c r="F820" s="1240" t="s">
        <v>54</v>
      </c>
      <c r="G820" s="1240" t="s">
        <v>11</v>
      </c>
      <c r="H820" s="2222" t="s">
        <v>191</v>
      </c>
      <c r="I820" s="1241" t="s">
        <v>114</v>
      </c>
      <c r="J820" s="1239">
        <v>45884</v>
      </c>
      <c r="K820" s="1242">
        <v>20</v>
      </c>
      <c r="L820" s="1242">
        <v>20</v>
      </c>
      <c r="M820" s="1244">
        <v>270</v>
      </c>
      <c r="N820" s="1237">
        <v>0</v>
      </c>
      <c r="O820" s="1237">
        <v>0</v>
      </c>
      <c r="P820" s="1246">
        <f>SUM(Table1[[#This Row],[BASE_FARE]:[SURCHARGES]])*Table1[[#This Row],[SEATS_BOOKED]]</f>
        <v>5400</v>
      </c>
      <c r="Q820" s="1232" t="s">
        <v>161</v>
      </c>
      <c r="R820" s="3294" t="s">
        <v>397</v>
      </c>
      <c r="S820" s="1240" t="str">
        <f>LEFT(Table1[[#This Row],[SECTOR]],3)</f>
        <v>SSH</v>
      </c>
      <c r="T820" s="1240" t="str">
        <f>RIGHT(Table1[[#This Row],[SECTOR]],3)</f>
        <v>FCO</v>
      </c>
      <c r="U820" s="1240" t="str">
        <f t="shared" si="68"/>
        <v>FCO</v>
      </c>
      <c r="V820" s="1240">
        <f>WEEKDAY(Table1[[#This Row],[FLIGHT_DATE]],2)</f>
        <v>5</v>
      </c>
      <c r="W820" s="1240">
        <f>Table1[[#This Row],[FLIGHT_DATE]]-Table1[[#This Row],[DATE_BOOKED]]</f>
        <v>169</v>
      </c>
    </row>
    <row r="821" spans="1:23" x14ac:dyDescent="0.35">
      <c r="A821" s="1239">
        <v>45715</v>
      </c>
      <c r="B821" s="1240" t="s">
        <v>394</v>
      </c>
      <c r="C821" s="198" t="s">
        <v>160</v>
      </c>
      <c r="D821" s="198"/>
      <c r="E821" s="1240"/>
      <c r="F821" s="1240" t="s">
        <v>54</v>
      </c>
      <c r="G821" s="1240" t="s">
        <v>11</v>
      </c>
      <c r="H821" s="2222" t="s">
        <v>191</v>
      </c>
      <c r="I821" s="1241" t="s">
        <v>114</v>
      </c>
      <c r="J821" s="1239">
        <v>45891</v>
      </c>
      <c r="K821" s="1242">
        <v>20</v>
      </c>
      <c r="L821" s="1242">
        <v>20</v>
      </c>
      <c r="M821" s="1244">
        <v>270</v>
      </c>
      <c r="N821" s="1237">
        <v>0</v>
      </c>
      <c r="O821" s="1237">
        <v>0</v>
      </c>
      <c r="P821" s="1246">
        <f>SUM(Table1[[#This Row],[BASE_FARE]:[SURCHARGES]])*Table1[[#This Row],[SEATS_BOOKED]]</f>
        <v>5400</v>
      </c>
      <c r="Q821" s="1232" t="s">
        <v>161</v>
      </c>
      <c r="R821" s="3294" t="s">
        <v>397</v>
      </c>
      <c r="S821" s="1240" t="str">
        <f>LEFT(Table1[[#This Row],[SECTOR]],3)</f>
        <v>SSH</v>
      </c>
      <c r="T821" s="1240" t="str">
        <f>RIGHT(Table1[[#This Row],[SECTOR]],3)</f>
        <v>FCO</v>
      </c>
      <c r="U821" s="1240" t="str">
        <f t="shared" si="68"/>
        <v>FCO</v>
      </c>
      <c r="V821" s="1240">
        <f>WEEKDAY(Table1[[#This Row],[FLIGHT_DATE]],2)</f>
        <v>5</v>
      </c>
      <c r="W821" s="1240">
        <f>Table1[[#This Row],[FLIGHT_DATE]]-Table1[[#This Row],[DATE_BOOKED]]</f>
        <v>176</v>
      </c>
    </row>
    <row r="822" spans="1:23" x14ac:dyDescent="0.35">
      <c r="A822" s="1239">
        <v>45715</v>
      </c>
      <c r="B822" s="1240" t="s">
        <v>394</v>
      </c>
      <c r="C822" s="198" t="s">
        <v>160</v>
      </c>
      <c r="D822" s="198"/>
      <c r="E822" s="1240"/>
      <c r="F822" s="1240" t="s">
        <v>54</v>
      </c>
      <c r="G822" s="1240" t="s">
        <v>11</v>
      </c>
      <c r="H822" s="2222" t="s">
        <v>191</v>
      </c>
      <c r="I822" s="1241" t="s">
        <v>114</v>
      </c>
      <c r="J822" s="1239">
        <v>45898</v>
      </c>
      <c r="K822" s="1242">
        <v>20</v>
      </c>
      <c r="L822" s="1242">
        <v>20</v>
      </c>
      <c r="M822" s="1244">
        <v>270</v>
      </c>
      <c r="N822" s="1237">
        <v>0</v>
      </c>
      <c r="O822" s="1237">
        <v>0</v>
      </c>
      <c r="P822" s="1246">
        <f>SUM(Table1[[#This Row],[BASE_FARE]:[SURCHARGES]])*Table1[[#This Row],[SEATS_BOOKED]]</f>
        <v>5400</v>
      </c>
      <c r="Q822" s="1232" t="s">
        <v>161</v>
      </c>
      <c r="R822" s="3294" t="s">
        <v>397</v>
      </c>
      <c r="S822" s="1240" t="str">
        <f>LEFT(Table1[[#This Row],[SECTOR]],3)</f>
        <v>SSH</v>
      </c>
      <c r="T822" s="1240" t="str">
        <f>RIGHT(Table1[[#This Row],[SECTOR]],3)</f>
        <v>FCO</v>
      </c>
      <c r="U822" s="1240" t="str">
        <f t="shared" si="68"/>
        <v>FCO</v>
      </c>
      <c r="V822" s="1240">
        <f>WEEKDAY(Table1[[#This Row],[FLIGHT_DATE]],2)</f>
        <v>5</v>
      </c>
      <c r="W822" s="1240">
        <f>Table1[[#This Row],[FLIGHT_DATE]]-Table1[[#This Row],[DATE_BOOKED]]</f>
        <v>183</v>
      </c>
    </row>
    <row r="823" spans="1:23" x14ac:dyDescent="0.35">
      <c r="A823" s="1239">
        <v>45715</v>
      </c>
      <c r="B823" s="1240" t="s">
        <v>394</v>
      </c>
      <c r="C823" s="198" t="s">
        <v>160</v>
      </c>
      <c r="D823" s="198"/>
      <c r="E823" s="1240"/>
      <c r="F823" s="1240" t="s">
        <v>54</v>
      </c>
      <c r="G823" s="1240" t="s">
        <v>11</v>
      </c>
      <c r="H823" s="2222" t="s">
        <v>191</v>
      </c>
      <c r="I823" s="1241" t="s">
        <v>114</v>
      </c>
      <c r="J823" s="1239">
        <v>45905</v>
      </c>
      <c r="K823" s="1242">
        <v>20</v>
      </c>
      <c r="L823" s="1242">
        <v>20</v>
      </c>
      <c r="M823" s="1244">
        <v>270</v>
      </c>
      <c r="N823" s="1237">
        <v>0</v>
      </c>
      <c r="O823" s="1237">
        <v>0</v>
      </c>
      <c r="P823" s="1246">
        <f>SUM(Table1[[#This Row],[BASE_FARE]:[SURCHARGES]])*Table1[[#This Row],[SEATS_BOOKED]]</f>
        <v>5400</v>
      </c>
      <c r="Q823" s="1232" t="s">
        <v>161</v>
      </c>
      <c r="R823" s="3294" t="s">
        <v>397</v>
      </c>
      <c r="S823" s="1240" t="str">
        <f>LEFT(Table1[[#This Row],[SECTOR]],3)</f>
        <v>SSH</v>
      </c>
      <c r="T823" s="1240" t="str">
        <f>RIGHT(Table1[[#This Row],[SECTOR]],3)</f>
        <v>FCO</v>
      </c>
      <c r="U823" s="1240" t="str">
        <f t="shared" si="68"/>
        <v>FCO</v>
      </c>
      <c r="V823" s="1240">
        <f>WEEKDAY(Table1[[#This Row],[FLIGHT_DATE]],2)</f>
        <v>5</v>
      </c>
      <c r="W823" s="1240">
        <f>Table1[[#This Row],[FLIGHT_DATE]]-Table1[[#This Row],[DATE_BOOKED]]</f>
        <v>190</v>
      </c>
    </row>
    <row r="824" spans="1:23" x14ac:dyDescent="0.35">
      <c r="A824" s="1239">
        <v>45715</v>
      </c>
      <c r="B824" s="1240" t="s">
        <v>394</v>
      </c>
      <c r="C824" s="198" t="s">
        <v>160</v>
      </c>
      <c r="D824" s="198"/>
      <c r="E824" s="1240"/>
      <c r="F824" s="1240" t="s">
        <v>54</v>
      </c>
      <c r="G824" s="1240" t="s">
        <v>11</v>
      </c>
      <c r="H824" s="2222" t="s">
        <v>191</v>
      </c>
      <c r="I824" s="1241" t="s">
        <v>114</v>
      </c>
      <c r="J824" s="1239">
        <v>45912</v>
      </c>
      <c r="K824" s="1242">
        <v>0</v>
      </c>
      <c r="L824" s="1242">
        <v>0</v>
      </c>
      <c r="M824" s="1244">
        <v>270</v>
      </c>
      <c r="N824" s="1237">
        <v>0</v>
      </c>
      <c r="O824" s="1237">
        <v>0</v>
      </c>
      <c r="P824" s="1246">
        <f>SUM(Table1[[#This Row],[BASE_FARE]:[SURCHARGES]])*Table1[[#This Row],[SEATS_BOOKED]]</f>
        <v>0</v>
      </c>
      <c r="Q824" s="1232" t="s">
        <v>161</v>
      </c>
      <c r="R824" s="3294" t="s">
        <v>397</v>
      </c>
      <c r="S824" s="1240" t="str">
        <f>LEFT(Table1[[#This Row],[SECTOR]],3)</f>
        <v>SSH</v>
      </c>
      <c r="T824" s="1240" t="str">
        <f>RIGHT(Table1[[#This Row],[SECTOR]],3)</f>
        <v>FCO</v>
      </c>
      <c r="U824" s="1240" t="str">
        <f t="shared" si="68"/>
        <v>FCO</v>
      </c>
      <c r="V824" s="1240">
        <f>WEEKDAY(Table1[[#This Row],[FLIGHT_DATE]],2)</f>
        <v>5</v>
      </c>
      <c r="W824" s="1240">
        <f>Table1[[#This Row],[FLIGHT_DATE]]-Table1[[#This Row],[DATE_BOOKED]]</f>
        <v>197</v>
      </c>
    </row>
    <row r="825" spans="1:23" x14ac:dyDescent="0.35">
      <c r="A825" s="1239">
        <v>45715</v>
      </c>
      <c r="B825" s="1240" t="s">
        <v>394</v>
      </c>
      <c r="C825" s="198" t="s">
        <v>160</v>
      </c>
      <c r="D825" s="198"/>
      <c r="E825" s="1240"/>
      <c r="F825" s="1240" t="s">
        <v>54</v>
      </c>
      <c r="G825" s="1240" t="s">
        <v>10</v>
      </c>
      <c r="H825" s="3205" t="s">
        <v>1249</v>
      </c>
      <c r="I825" s="1241" t="s">
        <v>26</v>
      </c>
      <c r="J825" s="1239">
        <v>45877</v>
      </c>
      <c r="K825" s="1242">
        <v>20</v>
      </c>
      <c r="L825" s="1243">
        <v>20</v>
      </c>
      <c r="M825" s="1244">
        <v>215</v>
      </c>
      <c r="N825" s="1245">
        <v>0</v>
      </c>
      <c r="O825" s="1245">
        <v>0</v>
      </c>
      <c r="P825" s="1246">
        <f>SUM(Table1[[#This Row],[BASE_FARE]:[SURCHARGES]])*Table1[[#This Row],[SEATS_BOOKED]]</f>
        <v>4300</v>
      </c>
      <c r="Q825" s="1232" t="s">
        <v>161</v>
      </c>
      <c r="R825" s="3294" t="s">
        <v>397</v>
      </c>
      <c r="S825" s="1240" t="str">
        <f>LEFT(Table1[[#This Row],[SECTOR]],3)</f>
        <v>BRI</v>
      </c>
      <c r="T825" s="1240" t="str">
        <f>RIGHT(Table1[[#This Row],[SECTOR]],3)</f>
        <v>SSH</v>
      </c>
      <c r="U825" s="1240" t="str">
        <f t="shared" ref="U825:U832" si="69">IF(AND(S825&lt;&gt;"SSH", S825&lt;&gt;"RMF", S825&lt;&gt;"CAI", S825&lt;&gt;"HRG", S825&lt;&gt;"LXR", S825&lt;&gt;"DXB", OR(T825="SSH", T825="RMF", T825="CAI", T825="HRG", T825="LXR", T825="DXB")), S825,
    IF(AND(T825&lt;&gt;"SSH", T825&lt;&gt;"RMF", T825&lt;&gt;"CAI", T825&lt;&gt;"HRG", T825&lt;&gt;"LXR", T825&lt;&gt;"DXB", OR(S825="SSH", S825="RMF", S825="CAI", S825="HRG", S825="LXR", S825="DXB")), T825,
    "VIE"))</f>
        <v>BRI</v>
      </c>
      <c r="V825" s="1240">
        <f>WEEKDAY(Table1[[#This Row],[FLIGHT_DATE]],2)</f>
        <v>5</v>
      </c>
      <c r="W825" s="1240">
        <f>Table1[[#This Row],[FLIGHT_DATE]]-Table1[[#This Row],[DATE_BOOKED]]</f>
        <v>162</v>
      </c>
    </row>
    <row r="826" spans="1:23" x14ac:dyDescent="0.35">
      <c r="A826" s="1239">
        <v>45715</v>
      </c>
      <c r="B826" s="1240" t="s">
        <v>394</v>
      </c>
      <c r="C826" s="198" t="s">
        <v>160</v>
      </c>
      <c r="D826" s="198"/>
      <c r="E826" s="1240"/>
      <c r="F826" s="1240" t="s">
        <v>54</v>
      </c>
      <c r="G826" s="1240" t="s">
        <v>10</v>
      </c>
      <c r="H826" s="3205" t="s">
        <v>1249</v>
      </c>
      <c r="I826" s="1241" t="s">
        <v>26</v>
      </c>
      <c r="J826" s="1239">
        <v>45884</v>
      </c>
      <c r="K826" s="1242">
        <v>20</v>
      </c>
      <c r="L826" s="1243">
        <v>20</v>
      </c>
      <c r="M826" s="1244">
        <v>215</v>
      </c>
      <c r="N826" s="1245">
        <v>0</v>
      </c>
      <c r="O826" s="1245">
        <v>0</v>
      </c>
      <c r="P826" s="1246">
        <f>SUM(Table1[[#This Row],[BASE_FARE]:[SURCHARGES]])*Table1[[#This Row],[SEATS_BOOKED]]</f>
        <v>4300</v>
      </c>
      <c r="Q826" s="1232" t="s">
        <v>161</v>
      </c>
      <c r="R826" s="3294" t="s">
        <v>397</v>
      </c>
      <c r="S826" s="1240" t="str">
        <f>LEFT(Table1[[#This Row],[SECTOR]],3)</f>
        <v>BRI</v>
      </c>
      <c r="T826" s="1240" t="str">
        <f>RIGHT(Table1[[#This Row],[SECTOR]],3)</f>
        <v>SSH</v>
      </c>
      <c r="U826" s="1240" t="str">
        <f t="shared" si="69"/>
        <v>BRI</v>
      </c>
      <c r="V826" s="1240">
        <f>WEEKDAY(Table1[[#This Row],[FLIGHT_DATE]],2)</f>
        <v>5</v>
      </c>
      <c r="W826" s="1240">
        <f>Table1[[#This Row],[FLIGHT_DATE]]-Table1[[#This Row],[DATE_BOOKED]]</f>
        <v>169</v>
      </c>
    </row>
    <row r="827" spans="1:23" x14ac:dyDescent="0.35">
      <c r="A827" s="1239">
        <v>45715</v>
      </c>
      <c r="B827" s="1240" t="s">
        <v>394</v>
      </c>
      <c r="C827" s="198" t="s">
        <v>160</v>
      </c>
      <c r="D827" s="198"/>
      <c r="E827" s="1240"/>
      <c r="F827" s="1240" t="s">
        <v>54</v>
      </c>
      <c r="G827" s="1240" t="s">
        <v>10</v>
      </c>
      <c r="H827" s="3205" t="s">
        <v>1249</v>
      </c>
      <c r="I827" s="1241" t="s">
        <v>26</v>
      </c>
      <c r="J827" s="1239">
        <v>45891</v>
      </c>
      <c r="K827" s="1242">
        <v>20</v>
      </c>
      <c r="L827" s="1243">
        <v>20</v>
      </c>
      <c r="M827" s="1244">
        <v>215</v>
      </c>
      <c r="N827" s="1245">
        <v>0</v>
      </c>
      <c r="O827" s="1245">
        <v>0</v>
      </c>
      <c r="P827" s="1246">
        <f>SUM(Table1[[#This Row],[BASE_FARE]:[SURCHARGES]])*Table1[[#This Row],[SEATS_BOOKED]]</f>
        <v>4300</v>
      </c>
      <c r="Q827" s="1232" t="s">
        <v>161</v>
      </c>
      <c r="R827" s="3294" t="s">
        <v>397</v>
      </c>
      <c r="S827" s="1240" t="str">
        <f>LEFT(Table1[[#This Row],[SECTOR]],3)</f>
        <v>BRI</v>
      </c>
      <c r="T827" s="1240" t="str">
        <f>RIGHT(Table1[[#This Row],[SECTOR]],3)</f>
        <v>SSH</v>
      </c>
      <c r="U827" s="1240" t="str">
        <f t="shared" si="69"/>
        <v>BRI</v>
      </c>
      <c r="V827" s="1240">
        <f>WEEKDAY(Table1[[#This Row],[FLIGHT_DATE]],2)</f>
        <v>5</v>
      </c>
      <c r="W827" s="1240">
        <f>Table1[[#This Row],[FLIGHT_DATE]]-Table1[[#This Row],[DATE_BOOKED]]</f>
        <v>176</v>
      </c>
    </row>
    <row r="828" spans="1:23" x14ac:dyDescent="0.35">
      <c r="A828" s="1239">
        <v>45715</v>
      </c>
      <c r="B828" s="1240" t="s">
        <v>394</v>
      </c>
      <c r="C828" s="198" t="s">
        <v>160</v>
      </c>
      <c r="D828" s="198"/>
      <c r="E828" s="1240"/>
      <c r="F828" s="1240" t="s">
        <v>54</v>
      </c>
      <c r="G828" s="1240" t="s">
        <v>10</v>
      </c>
      <c r="H828" s="3205" t="s">
        <v>1249</v>
      </c>
      <c r="I828" s="1241" t="s">
        <v>26</v>
      </c>
      <c r="J828" s="1239">
        <v>45898</v>
      </c>
      <c r="K828" s="1242">
        <v>20</v>
      </c>
      <c r="L828" s="1243">
        <v>20</v>
      </c>
      <c r="M828" s="1244">
        <v>215</v>
      </c>
      <c r="N828" s="1245">
        <v>0</v>
      </c>
      <c r="O828" s="1245">
        <v>0</v>
      </c>
      <c r="P828" s="1246">
        <f>SUM(Table1[[#This Row],[BASE_FARE]:[SURCHARGES]])*Table1[[#This Row],[SEATS_BOOKED]]</f>
        <v>4300</v>
      </c>
      <c r="Q828" s="1232" t="s">
        <v>161</v>
      </c>
      <c r="R828" s="3294" t="s">
        <v>397</v>
      </c>
      <c r="S828" s="1240" t="str">
        <f>LEFT(Table1[[#This Row],[SECTOR]],3)</f>
        <v>BRI</v>
      </c>
      <c r="T828" s="1240" t="str">
        <f>RIGHT(Table1[[#This Row],[SECTOR]],3)</f>
        <v>SSH</v>
      </c>
      <c r="U828" s="1240" t="str">
        <f t="shared" si="69"/>
        <v>BRI</v>
      </c>
      <c r="V828" s="1240">
        <f>WEEKDAY(Table1[[#This Row],[FLIGHT_DATE]],2)</f>
        <v>5</v>
      </c>
      <c r="W828" s="1240">
        <f>Table1[[#This Row],[FLIGHT_DATE]]-Table1[[#This Row],[DATE_BOOKED]]</f>
        <v>183</v>
      </c>
    </row>
    <row r="829" spans="1:23" x14ac:dyDescent="0.35">
      <c r="A829" s="1239">
        <v>45715</v>
      </c>
      <c r="B829" s="1240" t="s">
        <v>394</v>
      </c>
      <c r="C829" s="198" t="s">
        <v>160</v>
      </c>
      <c r="D829" s="198"/>
      <c r="E829" s="1240"/>
      <c r="F829" s="1240" t="s">
        <v>54</v>
      </c>
      <c r="G829" s="1240" t="s">
        <v>11</v>
      </c>
      <c r="H829" s="3205" t="s">
        <v>1248</v>
      </c>
      <c r="I829" s="1241" t="s">
        <v>27</v>
      </c>
      <c r="J829" s="1239">
        <v>45884</v>
      </c>
      <c r="K829" s="1242">
        <v>20</v>
      </c>
      <c r="L829" s="1243">
        <v>20</v>
      </c>
      <c r="M829" s="1244">
        <v>215</v>
      </c>
      <c r="N829" s="1245">
        <v>0</v>
      </c>
      <c r="O829" s="1245">
        <v>0</v>
      </c>
      <c r="P829" s="1246">
        <f>SUM(Table1[[#This Row],[BASE_FARE]:[SURCHARGES]])*Table1[[#This Row],[SEATS_BOOKED]]</f>
        <v>4300</v>
      </c>
      <c r="Q829" s="1232" t="s">
        <v>161</v>
      </c>
      <c r="R829" s="3294" t="s">
        <v>397</v>
      </c>
      <c r="S829" s="1240" t="str">
        <f>LEFT(Table1[[#This Row],[SECTOR]],3)</f>
        <v>SSH</v>
      </c>
      <c r="T829" s="1240" t="str">
        <f>RIGHT(Table1[[#This Row],[SECTOR]],3)</f>
        <v>BRI</v>
      </c>
      <c r="U829" s="1240" t="str">
        <f t="shared" si="69"/>
        <v>BRI</v>
      </c>
      <c r="V829" s="1240">
        <f>WEEKDAY(Table1[[#This Row],[FLIGHT_DATE]],2)</f>
        <v>5</v>
      </c>
      <c r="W829" s="1240">
        <f>Table1[[#This Row],[FLIGHT_DATE]]-Table1[[#This Row],[DATE_BOOKED]]</f>
        <v>169</v>
      </c>
    </row>
    <row r="830" spans="1:23" x14ac:dyDescent="0.35">
      <c r="A830" s="1239">
        <v>45715</v>
      </c>
      <c r="B830" s="1240" t="s">
        <v>394</v>
      </c>
      <c r="C830" s="198" t="s">
        <v>160</v>
      </c>
      <c r="D830" s="198"/>
      <c r="E830" s="1240"/>
      <c r="F830" s="1240" t="s">
        <v>54</v>
      </c>
      <c r="G830" s="1240" t="s">
        <v>11</v>
      </c>
      <c r="H830" s="3205" t="s">
        <v>1248</v>
      </c>
      <c r="I830" s="1241" t="s">
        <v>27</v>
      </c>
      <c r="J830" s="1239">
        <v>45891</v>
      </c>
      <c r="K830" s="1242">
        <v>20</v>
      </c>
      <c r="L830" s="1243">
        <v>20</v>
      </c>
      <c r="M830" s="1244">
        <v>215</v>
      </c>
      <c r="N830" s="1245">
        <v>0</v>
      </c>
      <c r="O830" s="1245">
        <v>0</v>
      </c>
      <c r="P830" s="1246">
        <f>SUM(Table1[[#This Row],[BASE_FARE]:[SURCHARGES]])*Table1[[#This Row],[SEATS_BOOKED]]</f>
        <v>4300</v>
      </c>
      <c r="Q830" s="1232" t="s">
        <v>161</v>
      </c>
      <c r="R830" s="3294" t="s">
        <v>397</v>
      </c>
      <c r="S830" s="1240" t="str">
        <f>LEFT(Table1[[#This Row],[SECTOR]],3)</f>
        <v>SSH</v>
      </c>
      <c r="T830" s="1240" t="str">
        <f>RIGHT(Table1[[#This Row],[SECTOR]],3)</f>
        <v>BRI</v>
      </c>
      <c r="U830" s="1240" t="str">
        <f t="shared" si="69"/>
        <v>BRI</v>
      </c>
      <c r="V830" s="1240">
        <f>WEEKDAY(Table1[[#This Row],[FLIGHT_DATE]],2)</f>
        <v>5</v>
      </c>
      <c r="W830" s="1240">
        <f>Table1[[#This Row],[FLIGHT_DATE]]-Table1[[#This Row],[DATE_BOOKED]]</f>
        <v>176</v>
      </c>
    </row>
    <row r="831" spans="1:23" x14ac:dyDescent="0.35">
      <c r="A831" s="1239">
        <v>45715</v>
      </c>
      <c r="B831" s="1240" t="s">
        <v>394</v>
      </c>
      <c r="C831" s="198" t="s">
        <v>160</v>
      </c>
      <c r="D831" s="198"/>
      <c r="E831" s="1240"/>
      <c r="F831" s="1240" t="s">
        <v>54</v>
      </c>
      <c r="G831" s="1240" t="s">
        <v>11</v>
      </c>
      <c r="H831" s="3205" t="s">
        <v>1248</v>
      </c>
      <c r="I831" s="1241" t="s">
        <v>27</v>
      </c>
      <c r="J831" s="1239">
        <v>45898</v>
      </c>
      <c r="K831" s="1242">
        <v>20</v>
      </c>
      <c r="L831" s="1243">
        <v>20</v>
      </c>
      <c r="M831" s="1244">
        <v>215</v>
      </c>
      <c r="N831" s="1245">
        <v>0</v>
      </c>
      <c r="O831" s="1245">
        <v>0</v>
      </c>
      <c r="P831" s="1246">
        <f>SUM(Table1[[#This Row],[BASE_FARE]:[SURCHARGES]])*Table1[[#This Row],[SEATS_BOOKED]]</f>
        <v>4300</v>
      </c>
      <c r="Q831" s="1232" t="s">
        <v>161</v>
      </c>
      <c r="R831" s="3294" t="s">
        <v>397</v>
      </c>
      <c r="S831" s="1240" t="str">
        <f>LEFT(Table1[[#This Row],[SECTOR]],3)</f>
        <v>SSH</v>
      </c>
      <c r="T831" s="1240" t="str">
        <f>RIGHT(Table1[[#This Row],[SECTOR]],3)</f>
        <v>BRI</v>
      </c>
      <c r="U831" s="1240" t="str">
        <f t="shared" si="69"/>
        <v>BRI</v>
      </c>
      <c r="V831" s="1240">
        <f>WEEKDAY(Table1[[#This Row],[FLIGHT_DATE]],2)</f>
        <v>5</v>
      </c>
      <c r="W831" s="1240">
        <f>Table1[[#This Row],[FLIGHT_DATE]]-Table1[[#This Row],[DATE_BOOKED]]</f>
        <v>183</v>
      </c>
    </row>
    <row r="832" spans="1:23" x14ac:dyDescent="0.35">
      <c r="A832" s="1239">
        <v>45715</v>
      </c>
      <c r="B832" s="1240" t="s">
        <v>394</v>
      </c>
      <c r="C832" s="198" t="s">
        <v>160</v>
      </c>
      <c r="D832" s="198"/>
      <c r="E832" s="1240"/>
      <c r="F832" s="1240" t="s">
        <v>54</v>
      </c>
      <c r="G832" s="1240" t="s">
        <v>11</v>
      </c>
      <c r="H832" s="3205" t="s">
        <v>1248</v>
      </c>
      <c r="I832" s="1241" t="s">
        <v>27</v>
      </c>
      <c r="J832" s="1239">
        <v>45905</v>
      </c>
      <c r="K832" s="1242">
        <v>20</v>
      </c>
      <c r="L832" s="1243">
        <v>20</v>
      </c>
      <c r="M832" s="1244">
        <v>215</v>
      </c>
      <c r="N832" s="1245">
        <v>0</v>
      </c>
      <c r="O832" s="1245">
        <v>0</v>
      </c>
      <c r="P832" s="1246">
        <f>SUM(Table1[[#This Row],[BASE_FARE]:[SURCHARGES]])*Table1[[#This Row],[SEATS_BOOKED]]</f>
        <v>4300</v>
      </c>
      <c r="Q832" s="1232" t="s">
        <v>161</v>
      </c>
      <c r="R832" s="3294" t="s">
        <v>397</v>
      </c>
      <c r="S832" s="1240" t="str">
        <f>LEFT(Table1[[#This Row],[SECTOR]],3)</f>
        <v>SSH</v>
      </c>
      <c r="T832" s="1240" t="str">
        <f>RIGHT(Table1[[#This Row],[SECTOR]],3)</f>
        <v>BRI</v>
      </c>
      <c r="U832" s="1240" t="str">
        <f t="shared" si="69"/>
        <v>BRI</v>
      </c>
      <c r="V832" s="1240">
        <f>WEEKDAY(Table1[[#This Row],[FLIGHT_DATE]],2)</f>
        <v>5</v>
      </c>
      <c r="W832" s="1240">
        <f>Table1[[#This Row],[FLIGHT_DATE]]-Table1[[#This Row],[DATE_BOOKED]]</f>
        <v>190</v>
      </c>
    </row>
    <row r="833" spans="1:23" x14ac:dyDescent="0.35">
      <c r="A833" s="1239">
        <v>45715</v>
      </c>
      <c r="B833" s="1240" t="s">
        <v>394</v>
      </c>
      <c r="C833" s="198" t="s">
        <v>160</v>
      </c>
      <c r="D833" s="198"/>
      <c r="E833" s="1240"/>
      <c r="F833" s="1240" t="s">
        <v>54</v>
      </c>
      <c r="G833" s="1240" t="s">
        <v>10</v>
      </c>
      <c r="H833" s="3464" t="s">
        <v>1291</v>
      </c>
      <c r="I833" s="1241" t="s">
        <v>28</v>
      </c>
      <c r="J833" s="1239">
        <v>45865</v>
      </c>
      <c r="K833" s="1242">
        <v>40</v>
      </c>
      <c r="L833" s="1242">
        <v>40</v>
      </c>
      <c r="M833" s="1244">
        <v>225</v>
      </c>
      <c r="N833" s="1245">
        <v>0</v>
      </c>
      <c r="O833" s="1245">
        <v>0</v>
      </c>
      <c r="P833" s="1246">
        <f>SUM(Table1[[#This Row],[BASE_FARE]:[SURCHARGES]])*Table1[[#This Row],[SEATS_BOOKED]]</f>
        <v>9000</v>
      </c>
      <c r="Q833" s="1232" t="s">
        <v>161</v>
      </c>
      <c r="R833" s="3294" t="s">
        <v>397</v>
      </c>
      <c r="S833" s="1240" t="str">
        <f>LEFT(Table1[[#This Row],[SECTOR]],3)</f>
        <v>NAP</v>
      </c>
      <c r="T833" s="1240" t="str">
        <f>RIGHT(Table1[[#This Row],[SECTOR]],3)</f>
        <v>SSH</v>
      </c>
      <c r="U833" s="1240" t="str">
        <f t="shared" ref="U833:U839" si="70">IF(AND(S833&lt;&gt;"SSH", S833&lt;&gt;"RMF", S833&lt;&gt;"CAI", S833&lt;&gt;"HRG", S833&lt;&gt;"LXR", S833&lt;&gt;"DXB", OR(T833="SSH", T833="RMF", T833="CAI", T833="HRG", T833="LXR", T833="DXB")), S833,
    IF(AND(T833&lt;&gt;"SSH", T833&lt;&gt;"RMF", T833&lt;&gt;"CAI", T833&lt;&gt;"HRG", T833&lt;&gt;"LXR", T833&lt;&gt;"DXB", OR(S833="SSH", S833="RMF", S833="CAI", S833="HRG", S833="LXR", S833="DXB")), T833,
    "VIE"))</f>
        <v>NAP</v>
      </c>
      <c r="V833" s="1240">
        <f>WEEKDAY(Table1[[#This Row],[FLIGHT_DATE]],2)</f>
        <v>7</v>
      </c>
      <c r="W833" s="1240">
        <f>Table1[[#This Row],[FLIGHT_DATE]]-Table1[[#This Row],[DATE_BOOKED]]</f>
        <v>150</v>
      </c>
    </row>
    <row r="834" spans="1:23" x14ac:dyDescent="0.35">
      <c r="A834" s="1239">
        <v>45715</v>
      </c>
      <c r="B834" s="1240" t="s">
        <v>394</v>
      </c>
      <c r="C834" s="198" t="s">
        <v>160</v>
      </c>
      <c r="D834" s="198"/>
      <c r="E834" s="1240"/>
      <c r="F834" s="1240" t="s">
        <v>54</v>
      </c>
      <c r="G834" s="1240" t="s">
        <v>10</v>
      </c>
      <c r="H834" s="3464" t="s">
        <v>1291</v>
      </c>
      <c r="I834" s="1241" t="s">
        <v>28</v>
      </c>
      <c r="J834" s="1239">
        <v>45872</v>
      </c>
      <c r="K834" s="1242">
        <v>40</v>
      </c>
      <c r="L834" s="1242">
        <v>40</v>
      </c>
      <c r="M834" s="1244">
        <v>225</v>
      </c>
      <c r="N834" s="1245">
        <v>0</v>
      </c>
      <c r="O834" s="1245">
        <v>0</v>
      </c>
      <c r="P834" s="1246">
        <f>SUM(Table1[[#This Row],[BASE_FARE]:[SURCHARGES]])*Table1[[#This Row],[SEATS_BOOKED]]</f>
        <v>9000</v>
      </c>
      <c r="Q834" s="1232" t="s">
        <v>161</v>
      </c>
      <c r="R834" s="3294" t="s">
        <v>397</v>
      </c>
      <c r="S834" s="1240" t="str">
        <f>LEFT(Table1[[#This Row],[SECTOR]],3)</f>
        <v>NAP</v>
      </c>
      <c r="T834" s="1240" t="str">
        <f>RIGHT(Table1[[#This Row],[SECTOR]],3)</f>
        <v>SSH</v>
      </c>
      <c r="U834" s="1240" t="str">
        <f t="shared" si="70"/>
        <v>NAP</v>
      </c>
      <c r="V834" s="1240">
        <f>WEEKDAY(Table1[[#This Row],[FLIGHT_DATE]],2)</f>
        <v>7</v>
      </c>
      <c r="W834" s="1240">
        <f>Table1[[#This Row],[FLIGHT_DATE]]-Table1[[#This Row],[DATE_BOOKED]]</f>
        <v>157</v>
      </c>
    </row>
    <row r="835" spans="1:23" x14ac:dyDescent="0.35">
      <c r="A835" s="1239">
        <v>45715</v>
      </c>
      <c r="B835" s="1240" t="s">
        <v>394</v>
      </c>
      <c r="C835" s="198" t="s">
        <v>160</v>
      </c>
      <c r="D835" s="198"/>
      <c r="E835" s="1240"/>
      <c r="F835" s="1240" t="s">
        <v>54</v>
      </c>
      <c r="G835" s="1240" t="s">
        <v>10</v>
      </c>
      <c r="H835" s="3464" t="s">
        <v>1291</v>
      </c>
      <c r="I835" s="1241" t="s">
        <v>28</v>
      </c>
      <c r="J835" s="1239">
        <v>45879</v>
      </c>
      <c r="K835" s="1242">
        <v>40</v>
      </c>
      <c r="L835" s="1242">
        <v>40</v>
      </c>
      <c r="M835" s="1244">
        <v>225</v>
      </c>
      <c r="N835" s="1245">
        <v>0</v>
      </c>
      <c r="O835" s="1245">
        <v>0</v>
      </c>
      <c r="P835" s="1246">
        <f>SUM(Table1[[#This Row],[BASE_FARE]:[SURCHARGES]])*Table1[[#This Row],[SEATS_BOOKED]]</f>
        <v>9000</v>
      </c>
      <c r="Q835" s="1232" t="s">
        <v>161</v>
      </c>
      <c r="R835" s="3294" t="s">
        <v>397</v>
      </c>
      <c r="S835" s="1240" t="str">
        <f>LEFT(Table1[[#This Row],[SECTOR]],3)</f>
        <v>NAP</v>
      </c>
      <c r="T835" s="1240" t="str">
        <f>RIGHT(Table1[[#This Row],[SECTOR]],3)</f>
        <v>SSH</v>
      </c>
      <c r="U835" s="1240" t="str">
        <f t="shared" si="70"/>
        <v>NAP</v>
      </c>
      <c r="V835" s="1240">
        <f>WEEKDAY(Table1[[#This Row],[FLIGHT_DATE]],2)</f>
        <v>7</v>
      </c>
      <c r="W835" s="1240">
        <f>Table1[[#This Row],[FLIGHT_DATE]]-Table1[[#This Row],[DATE_BOOKED]]</f>
        <v>164</v>
      </c>
    </row>
    <row r="836" spans="1:23" x14ac:dyDescent="0.35">
      <c r="A836" s="1239">
        <v>45715</v>
      </c>
      <c r="B836" s="1240" t="s">
        <v>394</v>
      </c>
      <c r="C836" s="198" t="s">
        <v>160</v>
      </c>
      <c r="D836" s="198"/>
      <c r="E836" s="1240"/>
      <c r="F836" s="1240" t="s">
        <v>54</v>
      </c>
      <c r="G836" s="1240" t="s">
        <v>10</v>
      </c>
      <c r="H836" s="3464" t="s">
        <v>1291</v>
      </c>
      <c r="I836" s="1241" t="s">
        <v>28</v>
      </c>
      <c r="J836" s="1239">
        <v>45886</v>
      </c>
      <c r="K836" s="1242">
        <v>40</v>
      </c>
      <c r="L836" s="1242">
        <v>40</v>
      </c>
      <c r="M836" s="1244">
        <v>225</v>
      </c>
      <c r="N836" s="1245">
        <v>0</v>
      </c>
      <c r="O836" s="1245">
        <v>0</v>
      </c>
      <c r="P836" s="1246">
        <f>SUM(Table1[[#This Row],[BASE_FARE]:[SURCHARGES]])*Table1[[#This Row],[SEATS_BOOKED]]</f>
        <v>9000</v>
      </c>
      <c r="Q836" s="1232" t="s">
        <v>161</v>
      </c>
      <c r="R836" s="3294" t="s">
        <v>397</v>
      </c>
      <c r="S836" s="1240" t="str">
        <f>LEFT(Table1[[#This Row],[SECTOR]],3)</f>
        <v>NAP</v>
      </c>
      <c r="T836" s="1240" t="str">
        <f>RIGHT(Table1[[#This Row],[SECTOR]],3)</f>
        <v>SSH</v>
      </c>
      <c r="U836" s="1240" t="str">
        <f t="shared" si="70"/>
        <v>NAP</v>
      </c>
      <c r="V836" s="1240">
        <f>WEEKDAY(Table1[[#This Row],[FLIGHT_DATE]],2)</f>
        <v>7</v>
      </c>
      <c r="W836" s="1240">
        <f>Table1[[#This Row],[FLIGHT_DATE]]-Table1[[#This Row],[DATE_BOOKED]]</f>
        <v>171</v>
      </c>
    </row>
    <row r="837" spans="1:23" x14ac:dyDescent="0.35">
      <c r="A837" s="1239">
        <v>45715</v>
      </c>
      <c r="B837" s="1240" t="s">
        <v>394</v>
      </c>
      <c r="C837" s="198" t="s">
        <v>160</v>
      </c>
      <c r="D837" s="198"/>
      <c r="E837" s="1240"/>
      <c r="F837" s="1240" t="s">
        <v>54</v>
      </c>
      <c r="G837" s="1240" t="s">
        <v>10</v>
      </c>
      <c r="H837" s="3464" t="s">
        <v>1291</v>
      </c>
      <c r="I837" s="1241" t="s">
        <v>28</v>
      </c>
      <c r="J837" s="1239">
        <v>45893</v>
      </c>
      <c r="K837" s="1242">
        <v>40</v>
      </c>
      <c r="L837" s="1242">
        <v>40</v>
      </c>
      <c r="M837" s="1244">
        <v>225</v>
      </c>
      <c r="N837" s="1245">
        <v>0</v>
      </c>
      <c r="O837" s="1245">
        <v>0</v>
      </c>
      <c r="P837" s="1246">
        <f>SUM(Table1[[#This Row],[BASE_FARE]:[SURCHARGES]])*Table1[[#This Row],[SEATS_BOOKED]]</f>
        <v>9000</v>
      </c>
      <c r="Q837" s="1232" t="s">
        <v>161</v>
      </c>
      <c r="R837" s="3294" t="s">
        <v>397</v>
      </c>
      <c r="S837" s="1240" t="str">
        <f>LEFT(Table1[[#This Row],[SECTOR]],3)</f>
        <v>NAP</v>
      </c>
      <c r="T837" s="1240" t="str">
        <f>RIGHT(Table1[[#This Row],[SECTOR]],3)</f>
        <v>SSH</v>
      </c>
      <c r="U837" s="1240" t="str">
        <f t="shared" si="70"/>
        <v>NAP</v>
      </c>
      <c r="V837" s="1240">
        <f>WEEKDAY(Table1[[#This Row],[FLIGHT_DATE]],2)</f>
        <v>7</v>
      </c>
      <c r="W837" s="1240">
        <f>Table1[[#This Row],[FLIGHT_DATE]]-Table1[[#This Row],[DATE_BOOKED]]</f>
        <v>178</v>
      </c>
    </row>
    <row r="838" spans="1:23" x14ac:dyDescent="0.35">
      <c r="A838" s="1239">
        <v>45715</v>
      </c>
      <c r="B838" s="1240" t="s">
        <v>394</v>
      </c>
      <c r="C838" s="198" t="s">
        <v>160</v>
      </c>
      <c r="D838" s="198"/>
      <c r="E838" s="1240"/>
      <c r="F838" s="1240" t="s">
        <v>54</v>
      </c>
      <c r="G838" s="1240" t="s">
        <v>10</v>
      </c>
      <c r="H838" s="3464" t="s">
        <v>1291</v>
      </c>
      <c r="I838" s="1241" t="s">
        <v>28</v>
      </c>
      <c r="J838" s="1239">
        <v>45900</v>
      </c>
      <c r="K838" s="1242">
        <v>40</v>
      </c>
      <c r="L838" s="1242">
        <v>40</v>
      </c>
      <c r="M838" s="1244">
        <v>225</v>
      </c>
      <c r="N838" s="1245">
        <v>0</v>
      </c>
      <c r="O838" s="1245">
        <v>0</v>
      </c>
      <c r="P838" s="1246">
        <f>SUM(Table1[[#This Row],[BASE_FARE]:[SURCHARGES]])*Table1[[#This Row],[SEATS_BOOKED]]</f>
        <v>9000</v>
      </c>
      <c r="Q838" s="1232" t="s">
        <v>161</v>
      </c>
      <c r="R838" s="3294" t="s">
        <v>397</v>
      </c>
      <c r="S838" s="1240" t="str">
        <f>LEFT(Table1[[#This Row],[SECTOR]],3)</f>
        <v>NAP</v>
      </c>
      <c r="T838" s="1240" t="str">
        <f>RIGHT(Table1[[#This Row],[SECTOR]],3)</f>
        <v>SSH</v>
      </c>
      <c r="U838" s="1240" t="str">
        <f t="shared" si="70"/>
        <v>NAP</v>
      </c>
      <c r="V838" s="1240">
        <f>WEEKDAY(Table1[[#This Row],[FLIGHT_DATE]],2)</f>
        <v>7</v>
      </c>
      <c r="W838" s="1240">
        <f>Table1[[#This Row],[FLIGHT_DATE]]-Table1[[#This Row],[DATE_BOOKED]]</f>
        <v>185</v>
      </c>
    </row>
    <row r="839" spans="1:23" x14ac:dyDescent="0.35">
      <c r="A839" s="1239">
        <v>45715</v>
      </c>
      <c r="B839" s="1240" t="s">
        <v>394</v>
      </c>
      <c r="C839" s="198" t="s">
        <v>160</v>
      </c>
      <c r="D839" s="198"/>
      <c r="E839" s="1240"/>
      <c r="F839" s="1240" t="s">
        <v>54</v>
      </c>
      <c r="G839" s="1240" t="s">
        <v>10</v>
      </c>
      <c r="H839" s="3464" t="s">
        <v>1291</v>
      </c>
      <c r="I839" s="1241" t="s">
        <v>28</v>
      </c>
      <c r="J839" s="1239">
        <v>45907</v>
      </c>
      <c r="K839" s="1242">
        <v>40</v>
      </c>
      <c r="L839" s="1242">
        <v>40</v>
      </c>
      <c r="M839" s="1244">
        <v>225</v>
      </c>
      <c r="N839" s="1245">
        <v>0</v>
      </c>
      <c r="O839" s="1245">
        <v>0</v>
      </c>
      <c r="P839" s="1246">
        <f>SUM(Table1[[#This Row],[BASE_FARE]:[SURCHARGES]])*Table1[[#This Row],[SEATS_BOOKED]]</f>
        <v>9000</v>
      </c>
      <c r="Q839" s="1232" t="s">
        <v>161</v>
      </c>
      <c r="R839" s="3294" t="s">
        <v>397</v>
      </c>
      <c r="S839" s="1240" t="str">
        <f>LEFT(Table1[[#This Row],[SECTOR]],3)</f>
        <v>NAP</v>
      </c>
      <c r="T839" s="1240" t="str">
        <f>RIGHT(Table1[[#This Row],[SECTOR]],3)</f>
        <v>SSH</v>
      </c>
      <c r="U839" s="1240" t="str">
        <f t="shared" si="70"/>
        <v>NAP</v>
      </c>
      <c r="V839" s="1240">
        <f>WEEKDAY(Table1[[#This Row],[FLIGHT_DATE]],2)</f>
        <v>7</v>
      </c>
      <c r="W839" s="1240">
        <f>Table1[[#This Row],[FLIGHT_DATE]]-Table1[[#This Row],[DATE_BOOKED]]</f>
        <v>192</v>
      </c>
    </row>
    <row r="840" spans="1:23" x14ac:dyDescent="0.35">
      <c r="A840" s="1239">
        <v>45715</v>
      </c>
      <c r="B840" s="1240" t="s">
        <v>394</v>
      </c>
      <c r="C840" s="198" t="s">
        <v>160</v>
      </c>
      <c r="D840" s="198"/>
      <c r="E840" s="1240"/>
      <c r="F840" s="1240" t="s">
        <v>54</v>
      </c>
      <c r="G840" s="1240" t="s">
        <v>11</v>
      </c>
      <c r="H840" s="3464" t="s">
        <v>1290</v>
      </c>
      <c r="I840" s="1241" t="s">
        <v>29</v>
      </c>
      <c r="J840" s="1239">
        <v>45872</v>
      </c>
      <c r="K840" s="1242">
        <v>40</v>
      </c>
      <c r="L840" s="1242">
        <v>40</v>
      </c>
      <c r="M840" s="1244">
        <v>225</v>
      </c>
      <c r="N840" s="1245">
        <v>0</v>
      </c>
      <c r="O840" s="1245">
        <v>0</v>
      </c>
      <c r="P840" s="1246">
        <f>SUM(Table1[[#This Row],[BASE_FARE]:[SURCHARGES]])*Table1[[#This Row],[SEATS_BOOKED]]</f>
        <v>9000</v>
      </c>
      <c r="Q840" s="1232" t="s">
        <v>161</v>
      </c>
      <c r="R840" s="3294" t="s">
        <v>397</v>
      </c>
      <c r="S840" s="1240" t="str">
        <f>LEFT(Table1[[#This Row],[SECTOR]],3)</f>
        <v>SSH</v>
      </c>
      <c r="T840" s="1240" t="str">
        <f>RIGHT(Table1[[#This Row],[SECTOR]],3)</f>
        <v>NAP</v>
      </c>
      <c r="U840" s="1240" t="str">
        <f t="shared" ref="U840:U846" si="71">IF(AND(S840&lt;&gt;"SSH", S840&lt;&gt;"RMF", S840&lt;&gt;"CAI", S840&lt;&gt;"HRG", S840&lt;&gt;"LXR", S840&lt;&gt;"DXB", OR(T840="SSH", T840="RMF", T840="CAI", T840="HRG", T840="LXR", T840="DXB")), S840,
    IF(AND(T840&lt;&gt;"SSH", T840&lt;&gt;"RMF", T840&lt;&gt;"CAI", T840&lt;&gt;"HRG", T840&lt;&gt;"LXR", T840&lt;&gt;"DXB", OR(S840="SSH", S840="RMF", S840="CAI", S840="HRG", S840="LXR", S840="DXB")), T840,
    "VIE"))</f>
        <v>NAP</v>
      </c>
      <c r="V840" s="1240">
        <f>WEEKDAY(Table1[[#This Row],[FLIGHT_DATE]],2)</f>
        <v>7</v>
      </c>
      <c r="W840" s="1240">
        <f>Table1[[#This Row],[FLIGHT_DATE]]-Table1[[#This Row],[DATE_BOOKED]]</f>
        <v>157</v>
      </c>
    </row>
    <row r="841" spans="1:23" x14ac:dyDescent="0.35">
      <c r="A841" s="1239">
        <v>45715</v>
      </c>
      <c r="B841" s="1240" t="s">
        <v>394</v>
      </c>
      <c r="C841" s="198" t="s">
        <v>160</v>
      </c>
      <c r="D841" s="198"/>
      <c r="E841" s="1240"/>
      <c r="F841" s="1240" t="s">
        <v>54</v>
      </c>
      <c r="G841" s="1240" t="s">
        <v>11</v>
      </c>
      <c r="H841" s="3464" t="s">
        <v>1290</v>
      </c>
      <c r="I841" s="1241" t="s">
        <v>29</v>
      </c>
      <c r="J841" s="1239">
        <v>45879</v>
      </c>
      <c r="K841" s="1242">
        <v>40</v>
      </c>
      <c r="L841" s="1242">
        <v>40</v>
      </c>
      <c r="M841" s="1244">
        <v>225</v>
      </c>
      <c r="N841" s="1245">
        <v>0</v>
      </c>
      <c r="O841" s="1245">
        <v>0</v>
      </c>
      <c r="P841" s="1246">
        <f>SUM(Table1[[#This Row],[BASE_FARE]:[SURCHARGES]])*Table1[[#This Row],[SEATS_BOOKED]]</f>
        <v>9000</v>
      </c>
      <c r="Q841" s="1232" t="s">
        <v>161</v>
      </c>
      <c r="R841" s="3294" t="s">
        <v>397</v>
      </c>
      <c r="S841" s="1240" t="str">
        <f>LEFT(Table1[[#This Row],[SECTOR]],3)</f>
        <v>SSH</v>
      </c>
      <c r="T841" s="1240" t="str">
        <f>RIGHT(Table1[[#This Row],[SECTOR]],3)</f>
        <v>NAP</v>
      </c>
      <c r="U841" s="1240" t="str">
        <f t="shared" si="71"/>
        <v>NAP</v>
      </c>
      <c r="V841" s="1240">
        <f>WEEKDAY(Table1[[#This Row],[FLIGHT_DATE]],2)</f>
        <v>7</v>
      </c>
      <c r="W841" s="1240">
        <f>Table1[[#This Row],[FLIGHT_DATE]]-Table1[[#This Row],[DATE_BOOKED]]</f>
        <v>164</v>
      </c>
    </row>
    <row r="842" spans="1:23" x14ac:dyDescent="0.35">
      <c r="A842" s="1239">
        <v>45715</v>
      </c>
      <c r="B842" s="1240" t="s">
        <v>394</v>
      </c>
      <c r="C842" s="198" t="s">
        <v>160</v>
      </c>
      <c r="D842" s="198"/>
      <c r="E842" s="1240"/>
      <c r="F842" s="1240" t="s">
        <v>54</v>
      </c>
      <c r="G842" s="1240" t="s">
        <v>11</v>
      </c>
      <c r="H842" s="3464" t="s">
        <v>1290</v>
      </c>
      <c r="I842" s="1241" t="s">
        <v>29</v>
      </c>
      <c r="J842" s="1239">
        <v>45886</v>
      </c>
      <c r="K842" s="1242">
        <v>40</v>
      </c>
      <c r="L842" s="1242">
        <v>40</v>
      </c>
      <c r="M842" s="1244">
        <v>225</v>
      </c>
      <c r="N842" s="1245">
        <v>0</v>
      </c>
      <c r="O842" s="1245">
        <v>0</v>
      </c>
      <c r="P842" s="1246">
        <f>SUM(Table1[[#This Row],[BASE_FARE]:[SURCHARGES]])*Table1[[#This Row],[SEATS_BOOKED]]</f>
        <v>9000</v>
      </c>
      <c r="Q842" s="1232" t="s">
        <v>161</v>
      </c>
      <c r="R842" s="3294" t="s">
        <v>397</v>
      </c>
      <c r="S842" s="1240" t="str">
        <f>LEFT(Table1[[#This Row],[SECTOR]],3)</f>
        <v>SSH</v>
      </c>
      <c r="T842" s="1240" t="str">
        <f>RIGHT(Table1[[#This Row],[SECTOR]],3)</f>
        <v>NAP</v>
      </c>
      <c r="U842" s="1240" t="str">
        <f t="shared" si="71"/>
        <v>NAP</v>
      </c>
      <c r="V842" s="1240">
        <f>WEEKDAY(Table1[[#This Row],[FLIGHT_DATE]],2)</f>
        <v>7</v>
      </c>
      <c r="W842" s="1240">
        <f>Table1[[#This Row],[FLIGHT_DATE]]-Table1[[#This Row],[DATE_BOOKED]]</f>
        <v>171</v>
      </c>
    </row>
    <row r="843" spans="1:23" x14ac:dyDescent="0.35">
      <c r="A843" s="1239">
        <v>45715</v>
      </c>
      <c r="B843" s="1240" t="s">
        <v>394</v>
      </c>
      <c r="C843" s="198" t="s">
        <v>160</v>
      </c>
      <c r="D843" s="198"/>
      <c r="E843" s="1240"/>
      <c r="F843" s="1240" t="s">
        <v>54</v>
      </c>
      <c r="G843" s="1240" t="s">
        <v>11</v>
      </c>
      <c r="H843" s="3464" t="s">
        <v>1290</v>
      </c>
      <c r="I843" s="1241" t="s">
        <v>29</v>
      </c>
      <c r="J843" s="1239">
        <v>45893</v>
      </c>
      <c r="K843" s="1242">
        <v>40</v>
      </c>
      <c r="L843" s="1242">
        <v>40</v>
      </c>
      <c r="M843" s="1244">
        <v>225</v>
      </c>
      <c r="N843" s="1245">
        <v>0</v>
      </c>
      <c r="O843" s="1245">
        <v>0</v>
      </c>
      <c r="P843" s="1246">
        <f>SUM(Table1[[#This Row],[BASE_FARE]:[SURCHARGES]])*Table1[[#This Row],[SEATS_BOOKED]]</f>
        <v>9000</v>
      </c>
      <c r="Q843" s="1232" t="s">
        <v>161</v>
      </c>
      <c r="R843" s="3294" t="s">
        <v>397</v>
      </c>
      <c r="S843" s="1240" t="str">
        <f>LEFT(Table1[[#This Row],[SECTOR]],3)</f>
        <v>SSH</v>
      </c>
      <c r="T843" s="1240" t="str">
        <f>RIGHT(Table1[[#This Row],[SECTOR]],3)</f>
        <v>NAP</v>
      </c>
      <c r="U843" s="1240" t="str">
        <f t="shared" si="71"/>
        <v>NAP</v>
      </c>
      <c r="V843" s="1240">
        <f>WEEKDAY(Table1[[#This Row],[FLIGHT_DATE]],2)</f>
        <v>7</v>
      </c>
      <c r="W843" s="1240">
        <f>Table1[[#This Row],[FLIGHT_DATE]]-Table1[[#This Row],[DATE_BOOKED]]</f>
        <v>178</v>
      </c>
    </row>
    <row r="844" spans="1:23" x14ac:dyDescent="0.35">
      <c r="A844" s="1239">
        <v>45715</v>
      </c>
      <c r="B844" s="1240" t="s">
        <v>394</v>
      </c>
      <c r="C844" s="198" t="s">
        <v>160</v>
      </c>
      <c r="D844" s="198"/>
      <c r="E844" s="1240"/>
      <c r="F844" s="1240" t="s">
        <v>54</v>
      </c>
      <c r="G844" s="1240" t="s">
        <v>11</v>
      </c>
      <c r="H844" s="3464" t="s">
        <v>1290</v>
      </c>
      <c r="I844" s="1241" t="s">
        <v>29</v>
      </c>
      <c r="J844" s="1239">
        <v>45900</v>
      </c>
      <c r="K844" s="1242">
        <v>40</v>
      </c>
      <c r="L844" s="1242">
        <v>40</v>
      </c>
      <c r="M844" s="1244">
        <v>225</v>
      </c>
      <c r="N844" s="1245">
        <v>0</v>
      </c>
      <c r="O844" s="1245">
        <v>0</v>
      </c>
      <c r="P844" s="1246">
        <f>SUM(Table1[[#This Row],[BASE_FARE]:[SURCHARGES]])*Table1[[#This Row],[SEATS_BOOKED]]</f>
        <v>9000</v>
      </c>
      <c r="Q844" s="1232" t="s">
        <v>161</v>
      </c>
      <c r="R844" s="3294" t="s">
        <v>397</v>
      </c>
      <c r="S844" s="1240" t="str">
        <f>LEFT(Table1[[#This Row],[SECTOR]],3)</f>
        <v>SSH</v>
      </c>
      <c r="T844" s="1240" t="str">
        <f>RIGHT(Table1[[#This Row],[SECTOR]],3)</f>
        <v>NAP</v>
      </c>
      <c r="U844" s="1240" t="str">
        <f t="shared" si="71"/>
        <v>NAP</v>
      </c>
      <c r="V844" s="1240">
        <f>WEEKDAY(Table1[[#This Row],[FLIGHT_DATE]],2)</f>
        <v>7</v>
      </c>
      <c r="W844" s="1240">
        <f>Table1[[#This Row],[FLIGHT_DATE]]-Table1[[#This Row],[DATE_BOOKED]]</f>
        <v>185</v>
      </c>
    </row>
    <row r="845" spans="1:23" x14ac:dyDescent="0.35">
      <c r="A845" s="1239">
        <v>45715</v>
      </c>
      <c r="B845" s="1240" t="s">
        <v>394</v>
      </c>
      <c r="C845" s="198" t="s">
        <v>160</v>
      </c>
      <c r="D845" s="198"/>
      <c r="E845" s="1240"/>
      <c r="F845" s="1240" t="s">
        <v>54</v>
      </c>
      <c r="G845" s="1240" t="s">
        <v>11</v>
      </c>
      <c r="H845" s="3464" t="s">
        <v>1290</v>
      </c>
      <c r="I845" s="1241" t="s">
        <v>29</v>
      </c>
      <c r="J845" s="1239">
        <v>45907</v>
      </c>
      <c r="K845" s="1242">
        <v>40</v>
      </c>
      <c r="L845" s="1242">
        <v>40</v>
      </c>
      <c r="M845" s="1244">
        <v>225</v>
      </c>
      <c r="N845" s="1245">
        <v>0</v>
      </c>
      <c r="O845" s="1245">
        <v>0</v>
      </c>
      <c r="P845" s="1246">
        <f>SUM(Table1[[#This Row],[BASE_FARE]:[SURCHARGES]])*Table1[[#This Row],[SEATS_BOOKED]]</f>
        <v>9000</v>
      </c>
      <c r="Q845" s="1232" t="s">
        <v>161</v>
      </c>
      <c r="R845" s="3294" t="s">
        <v>397</v>
      </c>
      <c r="S845" s="1240" t="str">
        <f>LEFT(Table1[[#This Row],[SECTOR]],3)</f>
        <v>SSH</v>
      </c>
      <c r="T845" s="1240" t="str">
        <f>RIGHT(Table1[[#This Row],[SECTOR]],3)</f>
        <v>NAP</v>
      </c>
      <c r="U845" s="1240" t="str">
        <f t="shared" si="71"/>
        <v>NAP</v>
      </c>
      <c r="V845" s="1240">
        <f>WEEKDAY(Table1[[#This Row],[FLIGHT_DATE]],2)</f>
        <v>7</v>
      </c>
      <c r="W845" s="1240">
        <f>Table1[[#This Row],[FLIGHT_DATE]]-Table1[[#This Row],[DATE_BOOKED]]</f>
        <v>192</v>
      </c>
    </row>
    <row r="846" spans="1:23" x14ac:dyDescent="0.35">
      <c r="A846" s="1239">
        <v>45715</v>
      </c>
      <c r="B846" s="1240" t="s">
        <v>394</v>
      </c>
      <c r="C846" s="198" t="s">
        <v>160</v>
      </c>
      <c r="D846" s="198"/>
      <c r="E846" s="1240"/>
      <c r="F846" s="1240" t="s">
        <v>54</v>
      </c>
      <c r="G846" s="1240" t="s">
        <v>11</v>
      </c>
      <c r="H846" s="3464" t="s">
        <v>1290</v>
      </c>
      <c r="I846" s="1241" t="s">
        <v>29</v>
      </c>
      <c r="J846" s="1239">
        <v>45914</v>
      </c>
      <c r="K846" s="1242">
        <v>40</v>
      </c>
      <c r="L846" s="1242">
        <v>40</v>
      </c>
      <c r="M846" s="1244">
        <v>225</v>
      </c>
      <c r="N846" s="1245">
        <v>0</v>
      </c>
      <c r="O846" s="1245">
        <v>0</v>
      </c>
      <c r="P846" s="1246">
        <f>SUM(Table1[[#This Row],[BASE_FARE]:[SURCHARGES]])*Table1[[#This Row],[SEATS_BOOKED]]</f>
        <v>9000</v>
      </c>
      <c r="Q846" s="1232" t="s">
        <v>161</v>
      </c>
      <c r="R846" s="3294" t="s">
        <v>397</v>
      </c>
      <c r="S846" s="1240" t="str">
        <f>LEFT(Table1[[#This Row],[SECTOR]],3)</f>
        <v>SSH</v>
      </c>
      <c r="T846" s="1240" t="str">
        <f>RIGHT(Table1[[#This Row],[SECTOR]],3)</f>
        <v>NAP</v>
      </c>
      <c r="U846" s="1240" t="str">
        <f t="shared" si="71"/>
        <v>NAP</v>
      </c>
      <c r="V846" s="1240">
        <f>WEEKDAY(Table1[[#This Row],[FLIGHT_DATE]],2)</f>
        <v>7</v>
      </c>
      <c r="W846" s="1240">
        <f>Table1[[#This Row],[FLIGHT_DATE]]-Table1[[#This Row],[DATE_BOOKED]]</f>
        <v>199</v>
      </c>
    </row>
    <row r="847" spans="1:23" x14ac:dyDescent="0.35">
      <c r="A847" s="1239">
        <v>45715</v>
      </c>
      <c r="B847" s="1240" t="s">
        <v>394</v>
      </c>
      <c r="C847" s="198" t="s">
        <v>160</v>
      </c>
      <c r="D847" s="198"/>
      <c r="E847" s="1240"/>
      <c r="F847" s="1240" t="s">
        <v>54</v>
      </c>
      <c r="G847" s="1240" t="s">
        <v>10</v>
      </c>
      <c r="H847" s="2969" t="s">
        <v>1203</v>
      </c>
      <c r="I847" s="1241" t="s">
        <v>28</v>
      </c>
      <c r="J847" s="1239">
        <v>45880</v>
      </c>
      <c r="K847" s="1242">
        <v>50</v>
      </c>
      <c r="L847" s="1243">
        <v>50</v>
      </c>
      <c r="M847" s="1244">
        <v>260</v>
      </c>
      <c r="N847" s="1245">
        <v>0</v>
      </c>
      <c r="O847" s="1245">
        <v>0</v>
      </c>
      <c r="P847" s="1246">
        <f>SUM(Table1[[#This Row],[BASE_FARE]:[SURCHARGES]])*Table1[[#This Row],[SEATS_BOOKED]]</f>
        <v>13000</v>
      </c>
      <c r="Q847" s="1232" t="s">
        <v>161</v>
      </c>
      <c r="R847" s="3294" t="s">
        <v>397</v>
      </c>
      <c r="S847" s="1240" t="str">
        <f>LEFT(Table1[[#This Row],[SECTOR]],3)</f>
        <v>NAP</v>
      </c>
      <c r="T847" s="1240" t="str">
        <f>RIGHT(Table1[[#This Row],[SECTOR]],3)</f>
        <v>SSH</v>
      </c>
      <c r="U847" s="1240" t="str">
        <f t="shared" ref="U847:U855" si="72">IF(AND(S847&lt;&gt;"SSH", S847&lt;&gt;"RMF", S847&lt;&gt;"CAI", S847&lt;&gt;"HRG", S847&lt;&gt;"LXR", S847&lt;&gt;"DXB", OR(T847="SSH", T847="RMF", T847="CAI", T847="HRG", T847="LXR", T847="DXB")), S847,
    IF(AND(T847&lt;&gt;"SSH", T847&lt;&gt;"RMF", T847&lt;&gt;"CAI", T847&lt;&gt;"HRG", T847&lt;&gt;"LXR", T847&lt;&gt;"DXB", OR(S847="SSH", S847="RMF", S847="CAI", S847="HRG", S847="LXR", S847="DXB")), T847,
    "VIE"))</f>
        <v>NAP</v>
      </c>
      <c r="V847" s="1240">
        <f>WEEKDAY(Table1[[#This Row],[FLIGHT_DATE]],2)</f>
        <v>1</v>
      </c>
      <c r="W847" s="1240">
        <f>Table1[[#This Row],[FLIGHT_DATE]]-Table1[[#This Row],[DATE_BOOKED]]</f>
        <v>165</v>
      </c>
    </row>
    <row r="848" spans="1:23" x14ac:dyDescent="0.35">
      <c r="A848" s="1239">
        <v>45715</v>
      </c>
      <c r="B848" s="1240" t="s">
        <v>394</v>
      </c>
      <c r="C848" s="198" t="s">
        <v>160</v>
      </c>
      <c r="D848" s="198"/>
      <c r="E848" s="1240"/>
      <c r="F848" s="1240" t="s">
        <v>54</v>
      </c>
      <c r="G848" s="1240" t="s">
        <v>10</v>
      </c>
      <c r="H848" s="2969" t="s">
        <v>1203</v>
      </c>
      <c r="I848" s="1241" t="s">
        <v>28</v>
      </c>
      <c r="J848" s="1239">
        <v>45887</v>
      </c>
      <c r="K848" s="1242">
        <v>50</v>
      </c>
      <c r="L848" s="1243">
        <v>50</v>
      </c>
      <c r="M848" s="1244">
        <v>260</v>
      </c>
      <c r="N848" s="1245">
        <v>0</v>
      </c>
      <c r="O848" s="1245">
        <v>0</v>
      </c>
      <c r="P848" s="1246">
        <f>SUM(Table1[[#This Row],[BASE_FARE]:[SURCHARGES]])*Table1[[#This Row],[SEATS_BOOKED]]</f>
        <v>13000</v>
      </c>
      <c r="Q848" s="1232" t="s">
        <v>161</v>
      </c>
      <c r="R848" s="3294" t="s">
        <v>397</v>
      </c>
      <c r="S848" s="1240" t="str">
        <f>LEFT(Table1[[#This Row],[SECTOR]],3)</f>
        <v>NAP</v>
      </c>
      <c r="T848" s="1240" t="str">
        <f>RIGHT(Table1[[#This Row],[SECTOR]],3)</f>
        <v>SSH</v>
      </c>
      <c r="U848" s="1240" t="str">
        <f t="shared" si="72"/>
        <v>NAP</v>
      </c>
      <c r="V848" s="1240">
        <f>WEEKDAY(Table1[[#This Row],[FLIGHT_DATE]],2)</f>
        <v>1</v>
      </c>
      <c r="W848" s="1240">
        <f>Table1[[#This Row],[FLIGHT_DATE]]-Table1[[#This Row],[DATE_BOOKED]]</f>
        <v>172</v>
      </c>
    </row>
    <row r="849" spans="1:23" x14ac:dyDescent="0.35">
      <c r="A849" s="1239">
        <v>45715</v>
      </c>
      <c r="B849" s="1240" t="s">
        <v>394</v>
      </c>
      <c r="C849" s="198" t="s">
        <v>160</v>
      </c>
      <c r="D849" s="198"/>
      <c r="E849" s="1240"/>
      <c r="F849" s="1240" t="s">
        <v>54</v>
      </c>
      <c r="G849" s="1240" t="s">
        <v>11</v>
      </c>
      <c r="H849" s="2969" t="s">
        <v>1202</v>
      </c>
      <c r="I849" s="1241" t="s">
        <v>29</v>
      </c>
      <c r="J849" s="1239">
        <v>45887</v>
      </c>
      <c r="K849" s="1242">
        <v>50</v>
      </c>
      <c r="L849" s="1243">
        <v>50</v>
      </c>
      <c r="M849" s="1244">
        <v>260</v>
      </c>
      <c r="N849" s="1245">
        <v>0</v>
      </c>
      <c r="O849" s="1245">
        <v>0</v>
      </c>
      <c r="P849" s="1246">
        <f>SUM(Table1[[#This Row],[BASE_FARE]:[SURCHARGES]])*Table1[[#This Row],[SEATS_BOOKED]]</f>
        <v>13000</v>
      </c>
      <c r="Q849" s="1232" t="s">
        <v>161</v>
      </c>
      <c r="R849" s="3294" t="s">
        <v>397</v>
      </c>
      <c r="S849" s="1240" t="str">
        <f>LEFT(Table1[[#This Row],[SECTOR]],3)</f>
        <v>SSH</v>
      </c>
      <c r="T849" s="1240" t="str">
        <f>RIGHT(Table1[[#This Row],[SECTOR]],3)</f>
        <v>NAP</v>
      </c>
      <c r="U849" s="1240" t="str">
        <f t="shared" si="72"/>
        <v>NAP</v>
      </c>
      <c r="V849" s="1240">
        <f>WEEKDAY(Table1[[#This Row],[FLIGHT_DATE]],2)</f>
        <v>1</v>
      </c>
      <c r="W849" s="1240">
        <f>Table1[[#This Row],[FLIGHT_DATE]]-Table1[[#This Row],[DATE_BOOKED]]</f>
        <v>172</v>
      </c>
    </row>
    <row r="850" spans="1:23" x14ac:dyDescent="0.35">
      <c r="A850" s="1239">
        <v>45715</v>
      </c>
      <c r="B850" s="1240" t="s">
        <v>394</v>
      </c>
      <c r="C850" s="198" t="s">
        <v>160</v>
      </c>
      <c r="D850" s="198"/>
      <c r="E850" s="1240"/>
      <c r="F850" s="1240" t="s">
        <v>54</v>
      </c>
      <c r="G850" s="1240" t="s">
        <v>11</v>
      </c>
      <c r="H850" s="2969" t="s">
        <v>1202</v>
      </c>
      <c r="I850" s="1241" t="s">
        <v>29</v>
      </c>
      <c r="J850" s="1239">
        <v>45894</v>
      </c>
      <c r="K850" s="1242">
        <v>50</v>
      </c>
      <c r="L850" s="1243">
        <v>50</v>
      </c>
      <c r="M850" s="1244">
        <v>260</v>
      </c>
      <c r="N850" s="1245">
        <v>0</v>
      </c>
      <c r="O850" s="1245">
        <v>0</v>
      </c>
      <c r="P850" s="1246">
        <f>SUM(Table1[[#This Row],[BASE_FARE]:[SURCHARGES]])*Table1[[#This Row],[SEATS_BOOKED]]</f>
        <v>13000</v>
      </c>
      <c r="Q850" s="1232" t="s">
        <v>161</v>
      </c>
      <c r="R850" s="3294" t="s">
        <v>397</v>
      </c>
      <c r="S850" s="1240" t="str">
        <f>LEFT(Table1[[#This Row],[SECTOR]],3)</f>
        <v>SSH</v>
      </c>
      <c r="T850" s="1240" t="str">
        <f>RIGHT(Table1[[#This Row],[SECTOR]],3)</f>
        <v>NAP</v>
      </c>
      <c r="U850" s="1240" t="str">
        <f t="shared" si="72"/>
        <v>NAP</v>
      </c>
      <c r="V850" s="1240">
        <f>WEEKDAY(Table1[[#This Row],[FLIGHT_DATE]],2)</f>
        <v>1</v>
      </c>
      <c r="W850" s="1240">
        <f>Table1[[#This Row],[FLIGHT_DATE]]-Table1[[#This Row],[DATE_BOOKED]]</f>
        <v>179</v>
      </c>
    </row>
    <row r="851" spans="1:23" x14ac:dyDescent="0.35">
      <c r="A851" s="1247">
        <v>45715</v>
      </c>
      <c r="B851" s="1248" t="s">
        <v>385</v>
      </c>
      <c r="C851" s="198" t="s">
        <v>333</v>
      </c>
      <c r="D851" s="198"/>
      <c r="E851" s="1248" t="s">
        <v>701</v>
      </c>
      <c r="F851" s="1248" t="s">
        <v>54</v>
      </c>
      <c r="G851" s="1248" t="s">
        <v>10</v>
      </c>
      <c r="H851" s="2222" t="s">
        <v>89</v>
      </c>
      <c r="I851" s="1249" t="s">
        <v>26</v>
      </c>
      <c r="J851" s="1247">
        <v>45864</v>
      </c>
      <c r="K851" s="1250">
        <v>4</v>
      </c>
      <c r="L851" s="1251">
        <v>4</v>
      </c>
      <c r="M851" s="1252">
        <v>220</v>
      </c>
      <c r="N851" s="1253">
        <v>0</v>
      </c>
      <c r="O851" s="1253">
        <v>0</v>
      </c>
      <c r="P851" s="1254">
        <f>SUM(Table1[[#This Row],[BASE_FARE]:[SURCHARGES]])*Table1[[#This Row],[SEATS_BOOKED]]</f>
        <v>880</v>
      </c>
      <c r="Q851" s="1248" t="s">
        <v>161</v>
      </c>
      <c r="R851" s="1250" t="s">
        <v>335</v>
      </c>
      <c r="S851" s="1248" t="str">
        <f>LEFT(Table1[[#This Row],[SECTOR]],3)</f>
        <v>BRI</v>
      </c>
      <c r="T851" s="1248" t="str">
        <f>RIGHT(Table1[[#This Row],[SECTOR]],3)</f>
        <v>SSH</v>
      </c>
      <c r="U851" s="1248" t="str">
        <f t="shared" si="72"/>
        <v>BRI</v>
      </c>
      <c r="V851" s="1248">
        <f>WEEKDAY(Table1[[#This Row],[FLIGHT_DATE]],2)</f>
        <v>6</v>
      </c>
      <c r="W851" s="1248">
        <f>Table1[[#This Row],[FLIGHT_DATE]]-Table1[[#This Row],[DATE_BOOKED]]</f>
        <v>149</v>
      </c>
    </row>
    <row r="852" spans="1:23" x14ac:dyDescent="0.35">
      <c r="A852" s="1247">
        <v>45715</v>
      </c>
      <c r="B852" s="1248" t="s">
        <v>385</v>
      </c>
      <c r="C852" s="198" t="s">
        <v>333</v>
      </c>
      <c r="D852" s="198"/>
      <c r="E852" s="1248" t="s">
        <v>701</v>
      </c>
      <c r="F852" s="1248" t="s">
        <v>54</v>
      </c>
      <c r="G852" s="1248" t="s">
        <v>11</v>
      </c>
      <c r="H852" s="2222" t="s">
        <v>88</v>
      </c>
      <c r="I852" s="1249" t="s">
        <v>27</v>
      </c>
      <c r="J852" s="1247">
        <v>45871</v>
      </c>
      <c r="K852" s="1250">
        <v>4</v>
      </c>
      <c r="L852" s="1251">
        <v>4</v>
      </c>
      <c r="M852" s="1252">
        <v>220</v>
      </c>
      <c r="N852" s="1253">
        <v>0</v>
      </c>
      <c r="O852" s="1253">
        <v>0</v>
      </c>
      <c r="P852" s="1254">
        <f>SUM(Table1[[#This Row],[BASE_FARE]:[SURCHARGES]])*Table1[[#This Row],[SEATS_BOOKED]]</f>
        <v>880</v>
      </c>
      <c r="Q852" s="1248" t="s">
        <v>161</v>
      </c>
      <c r="R852" s="1250" t="s">
        <v>335</v>
      </c>
      <c r="S852" s="1248" t="str">
        <f>LEFT(Table1[[#This Row],[SECTOR]],3)</f>
        <v>SSH</v>
      </c>
      <c r="T852" s="1248" t="str">
        <f>RIGHT(Table1[[#This Row],[SECTOR]],3)</f>
        <v>BRI</v>
      </c>
      <c r="U852" s="1248" t="str">
        <f t="shared" si="72"/>
        <v>BRI</v>
      </c>
      <c r="V852" s="1248">
        <f>WEEKDAY(Table1[[#This Row],[FLIGHT_DATE]],2)</f>
        <v>6</v>
      </c>
      <c r="W852" s="1248">
        <f>Table1[[#This Row],[FLIGHT_DATE]]-Table1[[#This Row],[DATE_BOOKED]]</f>
        <v>156</v>
      </c>
    </row>
    <row r="853" spans="1:23" x14ac:dyDescent="0.35">
      <c r="A853" s="1247">
        <v>45715</v>
      </c>
      <c r="B853" s="1248" t="s">
        <v>385</v>
      </c>
      <c r="C853" s="198" t="s">
        <v>333</v>
      </c>
      <c r="D853" s="198"/>
      <c r="E853" s="1248" t="s">
        <v>702</v>
      </c>
      <c r="F853" s="1248" t="s">
        <v>56</v>
      </c>
      <c r="G853" s="1248" t="s">
        <v>10</v>
      </c>
      <c r="H853" s="2222" t="s">
        <v>445</v>
      </c>
      <c r="I853" s="1249" t="s">
        <v>29</v>
      </c>
      <c r="J853" s="1247">
        <v>45779</v>
      </c>
      <c r="K853" s="1250">
        <v>4</v>
      </c>
      <c r="L853" s="1251">
        <v>4</v>
      </c>
      <c r="M853" s="1252">
        <v>220</v>
      </c>
      <c r="N853" s="1253">
        <v>0</v>
      </c>
      <c r="O853" s="1253">
        <v>0</v>
      </c>
      <c r="P853" s="1254">
        <f>SUM(Table1[[#This Row],[BASE_FARE]:[SURCHARGES]])*Table1[[#This Row],[SEATS_BOOKED]]</f>
        <v>880</v>
      </c>
      <c r="Q853" s="1248" t="s">
        <v>161</v>
      </c>
      <c r="R853" s="1250" t="s">
        <v>335</v>
      </c>
      <c r="S853" s="1248" t="str">
        <f>LEFT(Table1[[#This Row],[SECTOR]],3)</f>
        <v>SSH</v>
      </c>
      <c r="T853" s="1248" t="str">
        <f>RIGHT(Table1[[#This Row],[SECTOR]],3)</f>
        <v>NAP</v>
      </c>
      <c r="U853" s="1248" t="str">
        <f t="shared" si="72"/>
        <v>NAP</v>
      </c>
      <c r="V853" s="1248">
        <f>WEEKDAY(Table1[[#This Row],[FLIGHT_DATE]],2)</f>
        <v>5</v>
      </c>
      <c r="W853" s="1248">
        <f>Table1[[#This Row],[FLIGHT_DATE]]-Table1[[#This Row],[DATE_BOOKED]]</f>
        <v>64</v>
      </c>
    </row>
    <row r="854" spans="1:23" x14ac:dyDescent="0.35">
      <c r="A854" s="1247">
        <v>45716</v>
      </c>
      <c r="B854" s="1248" t="s">
        <v>332</v>
      </c>
      <c r="C854" s="198" t="s">
        <v>333</v>
      </c>
      <c r="D854" s="198"/>
      <c r="E854" s="1248"/>
      <c r="F854" s="1248" t="s">
        <v>56</v>
      </c>
      <c r="G854" s="1248" t="s">
        <v>10</v>
      </c>
      <c r="H854" s="2222" t="s">
        <v>192</v>
      </c>
      <c r="I854" s="1249" t="s">
        <v>28</v>
      </c>
      <c r="J854" s="1247">
        <v>45760</v>
      </c>
      <c r="K854" s="1250">
        <v>4</v>
      </c>
      <c r="L854" s="1251">
        <v>4</v>
      </c>
      <c r="M854" s="1252">
        <v>140</v>
      </c>
      <c r="N854" s="1253">
        <v>0</v>
      </c>
      <c r="O854" s="1253">
        <v>0</v>
      </c>
      <c r="P854" s="1254">
        <f>SUM(Table1[[#This Row],[BASE_FARE]:[SURCHARGES]])*Table1[[#This Row],[SEATS_BOOKED]]</f>
        <v>560</v>
      </c>
      <c r="Q854" s="1248" t="s">
        <v>161</v>
      </c>
      <c r="R854" s="1250" t="s">
        <v>335</v>
      </c>
      <c r="S854" s="1248" t="str">
        <f>LEFT(Table1[[#This Row],[SECTOR]],3)</f>
        <v>NAP</v>
      </c>
      <c r="T854" s="1248" t="str">
        <f>RIGHT(Table1[[#This Row],[SECTOR]],3)</f>
        <v>SSH</v>
      </c>
      <c r="U854" s="1248" t="str">
        <f t="shared" si="72"/>
        <v>NAP</v>
      </c>
      <c r="V854" s="1248">
        <f>WEEKDAY(Table1[[#This Row],[FLIGHT_DATE]],2)</f>
        <v>7</v>
      </c>
      <c r="W854" s="1248">
        <f>Table1[[#This Row],[FLIGHT_DATE]]-Table1[[#This Row],[DATE_BOOKED]]</f>
        <v>44</v>
      </c>
    </row>
    <row r="855" spans="1:23" x14ac:dyDescent="0.35">
      <c r="A855" s="1255">
        <v>45716</v>
      </c>
      <c r="B855" s="1256" t="s">
        <v>332</v>
      </c>
      <c r="C855" s="198" t="s">
        <v>333</v>
      </c>
      <c r="D855" s="198"/>
      <c r="E855" s="1256"/>
      <c r="F855" s="1256" t="s">
        <v>56</v>
      </c>
      <c r="G855" s="1256" t="s">
        <v>10</v>
      </c>
      <c r="H855" s="2222" t="s">
        <v>193</v>
      </c>
      <c r="I855" s="1257" t="s">
        <v>29</v>
      </c>
      <c r="J855" s="1255">
        <v>45767</v>
      </c>
      <c r="K855" s="1258">
        <v>4</v>
      </c>
      <c r="L855" s="1259">
        <v>4</v>
      </c>
      <c r="M855" s="1260">
        <v>140</v>
      </c>
      <c r="N855" s="1253">
        <v>0</v>
      </c>
      <c r="O855" s="1253">
        <v>0</v>
      </c>
      <c r="P855" s="1261">
        <f>SUM(Table1[[#This Row],[BASE_FARE]:[SURCHARGES]])*Table1[[#This Row],[SEATS_BOOKED]]</f>
        <v>560</v>
      </c>
      <c r="Q855" s="1248" t="s">
        <v>161</v>
      </c>
      <c r="R855" s="1250" t="s">
        <v>335</v>
      </c>
      <c r="S855" s="1256" t="str">
        <f>LEFT(Table1[[#This Row],[SECTOR]],3)</f>
        <v>SSH</v>
      </c>
      <c r="T855" s="1256" t="str">
        <f>RIGHT(Table1[[#This Row],[SECTOR]],3)</f>
        <v>NAP</v>
      </c>
      <c r="U855" s="1256" t="str">
        <f t="shared" si="72"/>
        <v>NAP</v>
      </c>
      <c r="V855" s="1256">
        <f>WEEKDAY(Table1[[#This Row],[FLIGHT_DATE]],2)</f>
        <v>7</v>
      </c>
      <c r="W855" s="1256">
        <f>Table1[[#This Row],[FLIGHT_DATE]]-Table1[[#This Row],[DATE_BOOKED]]</f>
        <v>51</v>
      </c>
    </row>
    <row r="856" spans="1:23" x14ac:dyDescent="0.35">
      <c r="A856" s="1262">
        <v>45715</v>
      </c>
      <c r="B856" s="1263" t="s">
        <v>631</v>
      </c>
      <c r="C856" s="198" t="s">
        <v>333</v>
      </c>
      <c r="D856" s="198"/>
      <c r="E856" s="1263" t="s">
        <v>704</v>
      </c>
      <c r="F856" s="1263" t="s">
        <v>54</v>
      </c>
      <c r="G856" s="1263" t="s">
        <v>11</v>
      </c>
      <c r="H856" s="2222" t="s">
        <v>88</v>
      </c>
      <c r="I856" s="1264" t="s">
        <v>27</v>
      </c>
      <c r="J856" s="1262">
        <v>45892</v>
      </c>
      <c r="K856" s="1265">
        <v>1</v>
      </c>
      <c r="L856" s="1266">
        <v>1</v>
      </c>
      <c r="M856" s="1267">
        <v>360</v>
      </c>
      <c r="N856" s="1268">
        <v>32.700000000000003</v>
      </c>
      <c r="O856" s="1268">
        <v>30</v>
      </c>
      <c r="P856" s="1269">
        <f>SUM(Table1[[#This Row],[BASE_FARE]:[SURCHARGES]])*Table1[[#This Row],[SEATS_BOOKED]]</f>
        <v>422.7</v>
      </c>
      <c r="Q856" s="1248" t="s">
        <v>161</v>
      </c>
      <c r="R856" s="1250" t="s">
        <v>335</v>
      </c>
      <c r="S856" s="1263" t="str">
        <f>LEFT(Table1[[#This Row],[SECTOR]],3)</f>
        <v>SSH</v>
      </c>
      <c r="T856" s="1263" t="str">
        <f>RIGHT(Table1[[#This Row],[SECTOR]],3)</f>
        <v>BRI</v>
      </c>
      <c r="U856" s="1263" t="str">
        <f t="shared" ref="U856:U861" si="73">IF(AND(S856&lt;&gt;"SSH", S856&lt;&gt;"RMF", S856&lt;&gt;"CAI", S856&lt;&gt;"HRG", S856&lt;&gt;"LXR", S856&lt;&gt;"DXB", OR(T856="SSH", T856="RMF", T856="CAI", T856="HRG", T856="LXR", T856="DXB")), S856,
    IF(AND(T856&lt;&gt;"SSH", T856&lt;&gt;"RMF", T856&lt;&gt;"CAI", T856&lt;&gt;"HRG", T856&lt;&gt;"LXR", T856&lt;&gt;"DXB", OR(S856="SSH", S856="RMF", S856="CAI", S856="HRG", S856="LXR", S856="DXB")), T856,
    "VIE"))</f>
        <v>BRI</v>
      </c>
      <c r="V856" s="1263">
        <f>WEEKDAY(Table1[[#This Row],[FLIGHT_DATE]],2)</f>
        <v>6</v>
      </c>
      <c r="W856" s="1263">
        <f>Table1[[#This Row],[FLIGHT_DATE]]-Table1[[#This Row],[DATE_BOOKED]]</f>
        <v>177</v>
      </c>
    </row>
    <row r="857" spans="1:23" x14ac:dyDescent="0.35">
      <c r="A857" s="1262">
        <v>45715</v>
      </c>
      <c r="B857" s="1263" t="s">
        <v>631</v>
      </c>
      <c r="C857" s="198" t="s">
        <v>333</v>
      </c>
      <c r="D857" s="198"/>
      <c r="E857" s="1263" t="s">
        <v>704</v>
      </c>
      <c r="F857" s="1263" t="s">
        <v>54</v>
      </c>
      <c r="G857" s="1263" t="s">
        <v>10</v>
      </c>
      <c r="H857" s="2222" t="s">
        <v>89</v>
      </c>
      <c r="I857" s="1264" t="s">
        <v>26</v>
      </c>
      <c r="J857" s="1262">
        <v>45885</v>
      </c>
      <c r="K857" s="1265">
        <v>1</v>
      </c>
      <c r="L857" s="1266">
        <v>1</v>
      </c>
      <c r="M857" s="1267">
        <v>290</v>
      </c>
      <c r="N857" s="1268">
        <v>19.400000000000002</v>
      </c>
      <c r="O857" s="1268">
        <v>30</v>
      </c>
      <c r="P857" s="1269">
        <f>SUM(Table1[[#This Row],[BASE_FARE]:[SURCHARGES]])*Table1[[#This Row],[SEATS_BOOKED]]</f>
        <v>339.4</v>
      </c>
      <c r="Q857" s="1248" t="s">
        <v>161</v>
      </c>
      <c r="R857" s="1250" t="s">
        <v>335</v>
      </c>
      <c r="S857" s="1263" t="str">
        <f>LEFT(Table1[[#This Row],[SECTOR]],3)</f>
        <v>BRI</v>
      </c>
      <c r="T857" s="1263" t="str">
        <f>RIGHT(Table1[[#This Row],[SECTOR]],3)</f>
        <v>SSH</v>
      </c>
      <c r="U857" s="1263" t="str">
        <f t="shared" si="73"/>
        <v>BRI</v>
      </c>
      <c r="V857" s="1263">
        <f>WEEKDAY(Table1[[#This Row],[FLIGHT_DATE]],2)</f>
        <v>6</v>
      </c>
      <c r="W857" s="1263">
        <f>Table1[[#This Row],[FLIGHT_DATE]]-Table1[[#This Row],[DATE_BOOKED]]</f>
        <v>170</v>
      </c>
    </row>
    <row r="858" spans="1:23" x14ac:dyDescent="0.35">
      <c r="A858" s="1262">
        <v>45715</v>
      </c>
      <c r="B858" s="1263" t="s">
        <v>631</v>
      </c>
      <c r="C858" s="198" t="s">
        <v>333</v>
      </c>
      <c r="D858" s="198"/>
      <c r="E858" s="1263" t="s">
        <v>704</v>
      </c>
      <c r="F858" s="1263" t="s">
        <v>54</v>
      </c>
      <c r="G858" s="1263" t="s">
        <v>11</v>
      </c>
      <c r="H858" s="2222" t="s">
        <v>88</v>
      </c>
      <c r="I858" s="1264" t="s">
        <v>27</v>
      </c>
      <c r="J858" s="1262">
        <v>45892</v>
      </c>
      <c r="K858" s="1265">
        <v>1</v>
      </c>
      <c r="L858" s="1266">
        <v>1</v>
      </c>
      <c r="M858" s="1267">
        <v>360</v>
      </c>
      <c r="N858" s="1268">
        <v>32.700000000000003</v>
      </c>
      <c r="O858" s="1268">
        <v>30</v>
      </c>
      <c r="P858" s="1269">
        <f>SUM(Table1[[#This Row],[BASE_FARE]:[SURCHARGES]])*Table1[[#This Row],[SEATS_BOOKED]]</f>
        <v>422.7</v>
      </c>
      <c r="Q858" s="1248" t="s">
        <v>161</v>
      </c>
      <c r="R858" s="1250" t="s">
        <v>335</v>
      </c>
      <c r="S858" s="1263" t="str">
        <f>LEFT(Table1[[#This Row],[SECTOR]],3)</f>
        <v>SSH</v>
      </c>
      <c r="T858" s="1263" t="str">
        <f>RIGHT(Table1[[#This Row],[SECTOR]],3)</f>
        <v>BRI</v>
      </c>
      <c r="U858" s="1263" t="str">
        <f t="shared" si="73"/>
        <v>BRI</v>
      </c>
      <c r="V858" s="1263">
        <f>WEEKDAY(Table1[[#This Row],[FLIGHT_DATE]],2)</f>
        <v>6</v>
      </c>
      <c r="W858" s="1263">
        <f>Table1[[#This Row],[FLIGHT_DATE]]-Table1[[#This Row],[DATE_BOOKED]]</f>
        <v>177</v>
      </c>
    </row>
    <row r="859" spans="1:23" x14ac:dyDescent="0.35">
      <c r="A859" s="1262">
        <v>45715</v>
      </c>
      <c r="B859" s="1263" t="s">
        <v>631</v>
      </c>
      <c r="C859" s="198" t="s">
        <v>333</v>
      </c>
      <c r="D859" s="198"/>
      <c r="E859" s="1263" t="s">
        <v>704</v>
      </c>
      <c r="F859" s="1263" t="s">
        <v>54</v>
      </c>
      <c r="G859" s="1263" t="s">
        <v>10</v>
      </c>
      <c r="H859" s="2222" t="s">
        <v>89</v>
      </c>
      <c r="I859" s="1264" t="s">
        <v>26</v>
      </c>
      <c r="J859" s="1262">
        <v>45885</v>
      </c>
      <c r="K859" s="1265">
        <v>1</v>
      </c>
      <c r="L859" s="1266">
        <v>1</v>
      </c>
      <c r="M859" s="1267">
        <v>290</v>
      </c>
      <c r="N859" s="1268">
        <v>19.400000000000002</v>
      </c>
      <c r="O859" s="1268">
        <v>30</v>
      </c>
      <c r="P859" s="1269">
        <f>SUM(Table1[[#This Row],[BASE_FARE]:[SURCHARGES]])*Table1[[#This Row],[SEATS_BOOKED]]</f>
        <v>339.4</v>
      </c>
      <c r="Q859" s="1248" t="s">
        <v>161</v>
      </c>
      <c r="R859" s="1250" t="s">
        <v>335</v>
      </c>
      <c r="S859" s="1263" t="str">
        <f>LEFT(Table1[[#This Row],[SECTOR]],3)</f>
        <v>BRI</v>
      </c>
      <c r="T859" s="1263" t="str">
        <f>RIGHT(Table1[[#This Row],[SECTOR]],3)</f>
        <v>SSH</v>
      </c>
      <c r="U859" s="1263" t="str">
        <f t="shared" si="73"/>
        <v>BRI</v>
      </c>
      <c r="V859" s="1263">
        <f>WEEKDAY(Table1[[#This Row],[FLIGHT_DATE]],2)</f>
        <v>6</v>
      </c>
      <c r="W859" s="1263">
        <f>Table1[[#This Row],[FLIGHT_DATE]]-Table1[[#This Row],[DATE_BOOKED]]</f>
        <v>170</v>
      </c>
    </row>
    <row r="860" spans="1:23" x14ac:dyDescent="0.35">
      <c r="A860" s="1262">
        <v>45715</v>
      </c>
      <c r="B860" s="1263" t="s">
        <v>631</v>
      </c>
      <c r="C860" s="198" t="s">
        <v>333</v>
      </c>
      <c r="D860" s="198"/>
      <c r="E860" s="1263" t="s">
        <v>704</v>
      </c>
      <c r="F860" s="1263" t="s">
        <v>54</v>
      </c>
      <c r="G860" s="1263" t="s">
        <v>11</v>
      </c>
      <c r="H860" s="2222" t="s">
        <v>88</v>
      </c>
      <c r="I860" s="1264" t="s">
        <v>27</v>
      </c>
      <c r="J860" s="1262">
        <v>45892</v>
      </c>
      <c r="K860" s="1265">
        <v>1</v>
      </c>
      <c r="L860" s="1266">
        <v>1</v>
      </c>
      <c r="M860" s="1267">
        <v>360</v>
      </c>
      <c r="N860" s="1268">
        <v>32.700000000000003</v>
      </c>
      <c r="O860" s="1268">
        <v>30</v>
      </c>
      <c r="P860" s="1269">
        <f>SUM(Table1[[#This Row],[BASE_FARE]:[SURCHARGES]])*Table1[[#This Row],[SEATS_BOOKED]]</f>
        <v>422.7</v>
      </c>
      <c r="Q860" s="1248" t="s">
        <v>161</v>
      </c>
      <c r="R860" s="1250" t="s">
        <v>335</v>
      </c>
      <c r="S860" s="1263" t="str">
        <f>LEFT(Table1[[#This Row],[SECTOR]],3)</f>
        <v>SSH</v>
      </c>
      <c r="T860" s="1263" t="str">
        <f>RIGHT(Table1[[#This Row],[SECTOR]],3)</f>
        <v>BRI</v>
      </c>
      <c r="U860" s="1263" t="str">
        <f t="shared" si="73"/>
        <v>BRI</v>
      </c>
      <c r="V860" s="1263">
        <f>WEEKDAY(Table1[[#This Row],[FLIGHT_DATE]],2)</f>
        <v>6</v>
      </c>
      <c r="W860" s="1263">
        <f>Table1[[#This Row],[FLIGHT_DATE]]-Table1[[#This Row],[DATE_BOOKED]]</f>
        <v>177</v>
      </c>
    </row>
    <row r="861" spans="1:23" x14ac:dyDescent="0.35">
      <c r="A861" s="1262">
        <v>45715</v>
      </c>
      <c r="B861" s="1263" t="s">
        <v>631</v>
      </c>
      <c r="C861" s="198" t="s">
        <v>333</v>
      </c>
      <c r="D861" s="198"/>
      <c r="E861" s="1263" t="s">
        <v>704</v>
      </c>
      <c r="F861" s="1263" t="s">
        <v>54</v>
      </c>
      <c r="G861" s="1263" t="s">
        <v>10</v>
      </c>
      <c r="H861" s="2222" t="s">
        <v>89</v>
      </c>
      <c r="I861" s="1264" t="s">
        <v>26</v>
      </c>
      <c r="J861" s="1262">
        <v>45885</v>
      </c>
      <c r="K861" s="1265">
        <v>1</v>
      </c>
      <c r="L861" s="1266">
        <v>1</v>
      </c>
      <c r="M861" s="1267">
        <v>290</v>
      </c>
      <c r="N861" s="1268">
        <v>19.400000000000002</v>
      </c>
      <c r="O861" s="1268">
        <v>30</v>
      </c>
      <c r="P861" s="1269">
        <f>SUM(Table1[[#This Row],[BASE_FARE]:[SURCHARGES]])*Table1[[#This Row],[SEATS_BOOKED]]</f>
        <v>339.4</v>
      </c>
      <c r="Q861" s="1248" t="s">
        <v>161</v>
      </c>
      <c r="R861" s="1250" t="s">
        <v>335</v>
      </c>
      <c r="S861" s="1263" t="str">
        <f>LEFT(Table1[[#This Row],[SECTOR]],3)</f>
        <v>BRI</v>
      </c>
      <c r="T861" s="1263" t="str">
        <f>RIGHT(Table1[[#This Row],[SECTOR]],3)</f>
        <v>SSH</v>
      </c>
      <c r="U861" s="1263" t="str">
        <f t="shared" si="73"/>
        <v>BRI</v>
      </c>
      <c r="V861" s="1263">
        <f>WEEKDAY(Table1[[#This Row],[FLIGHT_DATE]],2)</f>
        <v>6</v>
      </c>
      <c r="W861" s="1263">
        <f>Table1[[#This Row],[FLIGHT_DATE]]-Table1[[#This Row],[DATE_BOOKED]]</f>
        <v>170</v>
      </c>
    </row>
    <row r="862" spans="1:23" x14ac:dyDescent="0.35">
      <c r="A862" s="1262">
        <v>45715</v>
      </c>
      <c r="B862" s="1263" t="s">
        <v>631</v>
      </c>
      <c r="C862" s="198" t="s">
        <v>333</v>
      </c>
      <c r="D862" s="198"/>
      <c r="E862" s="1263" t="s">
        <v>705</v>
      </c>
      <c r="F862" s="1263" t="s">
        <v>56</v>
      </c>
      <c r="G862" s="1263" t="s">
        <v>10</v>
      </c>
      <c r="H862" s="2222" t="s">
        <v>190</v>
      </c>
      <c r="I862" s="1264" t="s">
        <v>163</v>
      </c>
      <c r="J862" s="1262">
        <v>45765</v>
      </c>
      <c r="K862" s="1265">
        <v>1</v>
      </c>
      <c r="L862" s="1266">
        <v>1</v>
      </c>
      <c r="M862" s="1267">
        <v>290</v>
      </c>
      <c r="N862" s="1268">
        <v>29.8</v>
      </c>
      <c r="O862" s="1268">
        <v>30</v>
      </c>
      <c r="P862" s="1269">
        <f>SUM(Table1[[#This Row],[BASE_FARE]:[SURCHARGES]])*Table1[[#This Row],[SEATS_BOOKED]]</f>
        <v>349.8</v>
      </c>
      <c r="Q862" s="1248" t="s">
        <v>161</v>
      </c>
      <c r="R862" s="1250" t="s">
        <v>335</v>
      </c>
      <c r="S862" s="1263" t="str">
        <f>LEFT(Table1[[#This Row],[SECTOR]],3)</f>
        <v>MXP</v>
      </c>
      <c r="T862" s="1263" t="str">
        <f>RIGHT(Table1[[#This Row],[SECTOR]],3)</f>
        <v>SSH</v>
      </c>
      <c r="U862" s="1263" t="str">
        <f t="shared" ref="U862:U877" si="74">IF(AND(S862&lt;&gt;"SSH", S862&lt;&gt;"RMF", S862&lt;&gt;"CAI", S862&lt;&gt;"HRG", S862&lt;&gt;"LXR", S862&lt;&gt;"DXB", OR(T862="SSH", T862="RMF", T862="CAI", T862="HRG", T862="LXR", T862="DXB")), S862,
    IF(AND(T862&lt;&gt;"SSH", T862&lt;&gt;"RMF", T862&lt;&gt;"CAI", T862&lt;&gt;"HRG", T862&lt;&gt;"LXR", T862&lt;&gt;"DXB", OR(S862="SSH", S862="RMF", S862="CAI", S862="HRG", S862="LXR", S862="DXB")), T862,
    "VIE"))</f>
        <v>MXP</v>
      </c>
      <c r="V862" s="1263">
        <f>WEEKDAY(Table1[[#This Row],[FLIGHT_DATE]],2)</f>
        <v>5</v>
      </c>
      <c r="W862" s="1263">
        <f>Table1[[#This Row],[FLIGHT_DATE]]-Table1[[#This Row],[DATE_BOOKED]]</f>
        <v>50</v>
      </c>
    </row>
    <row r="863" spans="1:23" x14ac:dyDescent="0.35">
      <c r="A863" s="1262">
        <v>45715</v>
      </c>
      <c r="B863" s="1263" t="s">
        <v>631</v>
      </c>
      <c r="C863" s="198" t="s">
        <v>333</v>
      </c>
      <c r="D863" s="198"/>
      <c r="E863" s="1263" t="s">
        <v>705</v>
      </c>
      <c r="F863" s="1263" t="s">
        <v>56</v>
      </c>
      <c r="G863" s="1263" t="s">
        <v>10</v>
      </c>
      <c r="H863" s="2222" t="s">
        <v>190</v>
      </c>
      <c r="I863" s="1264" t="s">
        <v>163</v>
      </c>
      <c r="J863" s="1262">
        <v>45765</v>
      </c>
      <c r="K863" s="1265">
        <v>1</v>
      </c>
      <c r="L863" s="1266">
        <v>1</v>
      </c>
      <c r="M863" s="1267">
        <v>290</v>
      </c>
      <c r="N863" s="1268">
        <v>29.8</v>
      </c>
      <c r="O863" s="1268">
        <v>30</v>
      </c>
      <c r="P863" s="1269">
        <f>SUM(Table1[[#This Row],[BASE_FARE]:[SURCHARGES]])*Table1[[#This Row],[SEATS_BOOKED]]</f>
        <v>349.8</v>
      </c>
      <c r="Q863" s="1248" t="s">
        <v>161</v>
      </c>
      <c r="R863" s="1250" t="s">
        <v>335</v>
      </c>
      <c r="S863" s="1263" t="str">
        <f>LEFT(Table1[[#This Row],[SECTOR]],3)</f>
        <v>MXP</v>
      </c>
      <c r="T863" s="1263" t="str">
        <f>RIGHT(Table1[[#This Row],[SECTOR]],3)</f>
        <v>SSH</v>
      </c>
      <c r="U863" s="1263" t="str">
        <f t="shared" si="74"/>
        <v>MXP</v>
      </c>
      <c r="V863" s="1263">
        <f>WEEKDAY(Table1[[#This Row],[FLIGHT_DATE]],2)</f>
        <v>5</v>
      </c>
      <c r="W863" s="1263">
        <f>Table1[[#This Row],[FLIGHT_DATE]]-Table1[[#This Row],[DATE_BOOKED]]</f>
        <v>50</v>
      </c>
    </row>
    <row r="864" spans="1:23" x14ac:dyDescent="0.35">
      <c r="A864" s="1262">
        <v>45715</v>
      </c>
      <c r="B864" s="1263" t="s">
        <v>631</v>
      </c>
      <c r="C864" s="198" t="s">
        <v>333</v>
      </c>
      <c r="D864" s="198"/>
      <c r="E864" s="1263" t="s">
        <v>704</v>
      </c>
      <c r="F864" s="1263" t="s">
        <v>54</v>
      </c>
      <c r="G864" s="1263" t="s">
        <v>11</v>
      </c>
      <c r="H864" s="2222" t="s">
        <v>88</v>
      </c>
      <c r="I864" s="1264" t="s">
        <v>27</v>
      </c>
      <c r="J864" s="1262">
        <v>45892</v>
      </c>
      <c r="K864" s="1265">
        <v>1</v>
      </c>
      <c r="L864" s="1266">
        <v>1</v>
      </c>
      <c r="M864" s="1267">
        <v>360</v>
      </c>
      <c r="N864" s="1268">
        <v>32.700000000000003</v>
      </c>
      <c r="O864" s="1268">
        <v>30</v>
      </c>
      <c r="P864" s="1269">
        <f>SUM(Table1[[#This Row],[BASE_FARE]:[SURCHARGES]])*Table1[[#This Row],[SEATS_BOOKED]]</f>
        <v>422.7</v>
      </c>
      <c r="Q864" s="1248" t="s">
        <v>161</v>
      </c>
      <c r="R864" s="1250" t="s">
        <v>335</v>
      </c>
      <c r="S864" s="1263" t="str">
        <f>LEFT(Table1[[#This Row],[SECTOR]],3)</f>
        <v>SSH</v>
      </c>
      <c r="T864" s="1263" t="str">
        <f>RIGHT(Table1[[#This Row],[SECTOR]],3)</f>
        <v>BRI</v>
      </c>
      <c r="U864" s="1263" t="str">
        <f t="shared" si="74"/>
        <v>BRI</v>
      </c>
      <c r="V864" s="1263">
        <f>WEEKDAY(Table1[[#This Row],[FLIGHT_DATE]],2)</f>
        <v>6</v>
      </c>
      <c r="W864" s="1263">
        <f>Table1[[#This Row],[FLIGHT_DATE]]-Table1[[#This Row],[DATE_BOOKED]]</f>
        <v>177</v>
      </c>
    </row>
    <row r="865" spans="1:23" x14ac:dyDescent="0.35">
      <c r="A865" s="1262">
        <v>45715</v>
      </c>
      <c r="B865" s="1263" t="s">
        <v>631</v>
      </c>
      <c r="C865" s="198" t="s">
        <v>333</v>
      </c>
      <c r="D865" s="198"/>
      <c r="E865" s="1263" t="s">
        <v>704</v>
      </c>
      <c r="F865" s="1263" t="s">
        <v>54</v>
      </c>
      <c r="G865" s="1263" t="s">
        <v>10</v>
      </c>
      <c r="H865" s="2222" t="s">
        <v>89</v>
      </c>
      <c r="I865" s="1264" t="s">
        <v>26</v>
      </c>
      <c r="J865" s="1262">
        <v>45885</v>
      </c>
      <c r="K865" s="1265">
        <v>1</v>
      </c>
      <c r="L865" s="1266">
        <v>1</v>
      </c>
      <c r="M865" s="1267">
        <v>290</v>
      </c>
      <c r="N865" s="1268">
        <v>19.400000000000002</v>
      </c>
      <c r="O865" s="1268">
        <v>30</v>
      </c>
      <c r="P865" s="1269">
        <f>SUM(Table1[[#This Row],[BASE_FARE]:[SURCHARGES]])*Table1[[#This Row],[SEATS_BOOKED]]</f>
        <v>339.4</v>
      </c>
      <c r="Q865" s="1248" t="s">
        <v>161</v>
      </c>
      <c r="R865" s="1250" t="s">
        <v>335</v>
      </c>
      <c r="S865" s="1263" t="str">
        <f>LEFT(Table1[[#This Row],[SECTOR]],3)</f>
        <v>BRI</v>
      </c>
      <c r="T865" s="1263" t="str">
        <f>RIGHT(Table1[[#This Row],[SECTOR]],3)</f>
        <v>SSH</v>
      </c>
      <c r="U865" s="1263" t="str">
        <f t="shared" si="74"/>
        <v>BRI</v>
      </c>
      <c r="V865" s="1263">
        <f>WEEKDAY(Table1[[#This Row],[FLIGHT_DATE]],2)</f>
        <v>6</v>
      </c>
      <c r="W865" s="1263">
        <f>Table1[[#This Row],[FLIGHT_DATE]]-Table1[[#This Row],[DATE_BOOKED]]</f>
        <v>170</v>
      </c>
    </row>
    <row r="866" spans="1:23" x14ac:dyDescent="0.35">
      <c r="A866" s="1270">
        <v>45716</v>
      </c>
      <c r="B866" s="1271" t="s">
        <v>112</v>
      </c>
      <c r="C866" s="198" t="s">
        <v>160</v>
      </c>
      <c r="D866" s="198"/>
      <c r="E866" s="1271"/>
      <c r="F866" s="1271" t="s">
        <v>54</v>
      </c>
      <c r="G866" s="1271" t="s">
        <v>10</v>
      </c>
      <c r="H866" s="2222" t="s">
        <v>194</v>
      </c>
      <c r="I866" s="1272" t="s">
        <v>26</v>
      </c>
      <c r="J866" s="1270">
        <v>45759</v>
      </c>
      <c r="K866" s="1273">
        <v>1</v>
      </c>
      <c r="L866" s="1274">
        <v>1</v>
      </c>
      <c r="M866" s="1275">
        <v>175</v>
      </c>
      <c r="N866" s="1276">
        <v>0</v>
      </c>
      <c r="O866" s="1276">
        <v>0</v>
      </c>
      <c r="P866" s="1277">
        <f>SUM(Table1[[#This Row],[BASE_FARE]:[SURCHARGES]])*Table1[[#This Row],[SEATS_BOOKED]]</f>
        <v>175</v>
      </c>
      <c r="Q866" s="1248" t="s">
        <v>161</v>
      </c>
      <c r="R866" s="2015" t="s">
        <v>384</v>
      </c>
      <c r="S866" s="1271" t="str">
        <f>LEFT(Table1[[#This Row],[SECTOR]],3)</f>
        <v>BRI</v>
      </c>
      <c r="T866" s="1271" t="str">
        <f>RIGHT(Table1[[#This Row],[SECTOR]],3)</f>
        <v>SSH</v>
      </c>
      <c r="U866" s="1271" t="str">
        <f t="shared" si="74"/>
        <v>BRI</v>
      </c>
      <c r="V866" s="1271">
        <f>WEEKDAY(Table1[[#This Row],[FLIGHT_DATE]],2)</f>
        <v>6</v>
      </c>
      <c r="W866" s="1271">
        <f>Table1[[#This Row],[FLIGHT_DATE]]-Table1[[#This Row],[DATE_BOOKED]]</f>
        <v>43</v>
      </c>
    </row>
    <row r="867" spans="1:23" x14ac:dyDescent="0.35">
      <c r="A867" s="1270">
        <v>45716</v>
      </c>
      <c r="B867" s="1271" t="s">
        <v>112</v>
      </c>
      <c r="C867" s="198" t="s">
        <v>160</v>
      </c>
      <c r="D867" s="198"/>
      <c r="E867" s="1271"/>
      <c r="F867" s="1271" t="s">
        <v>54</v>
      </c>
      <c r="G867" s="1271" t="s">
        <v>11</v>
      </c>
      <c r="H867" s="2222" t="s">
        <v>88</v>
      </c>
      <c r="I867" s="1272" t="s">
        <v>27</v>
      </c>
      <c r="J867" s="1270">
        <v>45766</v>
      </c>
      <c r="K867" s="1273">
        <v>1</v>
      </c>
      <c r="L867" s="1274">
        <v>1</v>
      </c>
      <c r="M867" s="1275">
        <v>175</v>
      </c>
      <c r="N867" s="1276">
        <v>0</v>
      </c>
      <c r="O867" s="1276">
        <v>0</v>
      </c>
      <c r="P867" s="1277">
        <f>SUM(Table1[[#This Row],[BASE_FARE]:[SURCHARGES]])*Table1[[#This Row],[SEATS_BOOKED]]</f>
        <v>175</v>
      </c>
      <c r="Q867" s="1248" t="s">
        <v>161</v>
      </c>
      <c r="R867" s="2015" t="s">
        <v>384</v>
      </c>
      <c r="S867" s="1271" t="str">
        <f>LEFT(Table1[[#This Row],[SECTOR]],3)</f>
        <v>SSH</v>
      </c>
      <c r="T867" s="1271" t="str">
        <f>RIGHT(Table1[[#This Row],[SECTOR]],3)</f>
        <v>BRI</v>
      </c>
      <c r="U867" s="1271" t="str">
        <f t="shared" si="74"/>
        <v>BRI</v>
      </c>
      <c r="V867" s="1271">
        <f>WEEKDAY(Table1[[#This Row],[FLIGHT_DATE]],2)</f>
        <v>6</v>
      </c>
      <c r="W867" s="1271">
        <f>Table1[[#This Row],[FLIGHT_DATE]]-Table1[[#This Row],[DATE_BOOKED]]</f>
        <v>50</v>
      </c>
    </row>
    <row r="868" spans="1:23" x14ac:dyDescent="0.35">
      <c r="A868" s="1278">
        <v>45716</v>
      </c>
      <c r="B868" s="1279" t="s">
        <v>385</v>
      </c>
      <c r="C868" s="198" t="s">
        <v>333</v>
      </c>
      <c r="D868" s="198"/>
      <c r="E868" s="1279" t="s">
        <v>707</v>
      </c>
      <c r="F868" s="1279" t="s">
        <v>54</v>
      </c>
      <c r="G868" s="1279" t="s">
        <v>10</v>
      </c>
      <c r="H868" s="2222" t="s">
        <v>194</v>
      </c>
      <c r="I868" s="1280" t="s">
        <v>130</v>
      </c>
      <c r="J868" s="1278">
        <v>45752</v>
      </c>
      <c r="K868" s="1281">
        <v>2</v>
      </c>
      <c r="L868" s="1282">
        <v>2</v>
      </c>
      <c r="M868" s="1283">
        <v>200</v>
      </c>
      <c r="N868" s="1197">
        <v>0</v>
      </c>
      <c r="O868" s="1197">
        <v>0</v>
      </c>
      <c r="P868" s="1284">
        <f>SUM(Table1[[#This Row],[BASE_FARE]:[SURCHARGES]])*Table1[[#This Row],[SEATS_BOOKED]]</f>
        <v>400</v>
      </c>
      <c r="Q868" s="1279" t="s">
        <v>161</v>
      </c>
      <c r="R868" s="1281" t="s">
        <v>335</v>
      </c>
      <c r="S868" s="1279" t="str">
        <f>LEFT(Table1[[#This Row],[SECTOR]],3)</f>
        <v>VRN</v>
      </c>
      <c r="T868" s="1279" t="str">
        <f>RIGHT(Table1[[#This Row],[SECTOR]],3)</f>
        <v>SSH</v>
      </c>
      <c r="U868" s="1279" t="str">
        <f t="shared" si="74"/>
        <v>VRN</v>
      </c>
      <c r="V868" s="1279">
        <f>WEEKDAY(Table1[[#This Row],[FLIGHT_DATE]],2)</f>
        <v>6</v>
      </c>
      <c r="W868" s="1279">
        <f>Table1[[#This Row],[FLIGHT_DATE]]-Table1[[#This Row],[DATE_BOOKED]]</f>
        <v>36</v>
      </c>
    </row>
    <row r="869" spans="1:23" x14ac:dyDescent="0.35">
      <c r="A869" s="1278">
        <v>45716</v>
      </c>
      <c r="B869" s="1279" t="s">
        <v>385</v>
      </c>
      <c r="C869" s="198" t="s">
        <v>333</v>
      </c>
      <c r="D869" s="198"/>
      <c r="E869" s="1279" t="s">
        <v>707</v>
      </c>
      <c r="F869" s="1279" t="s">
        <v>54</v>
      </c>
      <c r="G869" s="1279" t="s">
        <v>11</v>
      </c>
      <c r="H869" s="2222" t="s">
        <v>195</v>
      </c>
      <c r="I869" s="1280" t="s">
        <v>126</v>
      </c>
      <c r="J869" s="1278">
        <v>45759</v>
      </c>
      <c r="K869" s="1281">
        <v>2</v>
      </c>
      <c r="L869" s="1282">
        <v>2</v>
      </c>
      <c r="M869" s="1283">
        <v>200</v>
      </c>
      <c r="N869" s="1197">
        <v>0</v>
      </c>
      <c r="O869" s="1197">
        <v>0</v>
      </c>
      <c r="P869" s="1284">
        <f>SUM(Table1[[#This Row],[BASE_FARE]:[SURCHARGES]])*Table1[[#This Row],[SEATS_BOOKED]]</f>
        <v>400</v>
      </c>
      <c r="Q869" s="1279" t="s">
        <v>161</v>
      </c>
      <c r="R869" s="1281" t="s">
        <v>335</v>
      </c>
      <c r="S869" s="1279" t="str">
        <f>LEFT(Table1[[#This Row],[SECTOR]],3)</f>
        <v>SSH</v>
      </c>
      <c r="T869" s="1279" t="str">
        <f>RIGHT(Table1[[#This Row],[SECTOR]],3)</f>
        <v>VRN</v>
      </c>
      <c r="U869" s="1279" t="str">
        <f t="shared" si="74"/>
        <v>VRN</v>
      </c>
      <c r="V869" s="1279">
        <f>WEEKDAY(Table1[[#This Row],[FLIGHT_DATE]],2)</f>
        <v>6</v>
      </c>
      <c r="W869" s="1279">
        <f>Table1[[#This Row],[FLIGHT_DATE]]-Table1[[#This Row],[DATE_BOOKED]]</f>
        <v>43</v>
      </c>
    </row>
    <row r="870" spans="1:23" x14ac:dyDescent="0.35">
      <c r="A870" s="1278">
        <v>45716</v>
      </c>
      <c r="B870" s="1279" t="s">
        <v>385</v>
      </c>
      <c r="C870" s="198" t="s">
        <v>333</v>
      </c>
      <c r="D870" s="198"/>
      <c r="E870" s="1279" t="s">
        <v>708</v>
      </c>
      <c r="F870" s="1279" t="s">
        <v>56</v>
      </c>
      <c r="G870" s="1279" t="s">
        <v>10</v>
      </c>
      <c r="H870" s="2222" t="s">
        <v>191</v>
      </c>
      <c r="I870" s="1280" t="s">
        <v>162</v>
      </c>
      <c r="J870" s="1278">
        <v>45779</v>
      </c>
      <c r="K870" s="1281">
        <v>2</v>
      </c>
      <c r="L870" s="1282">
        <v>2</v>
      </c>
      <c r="M870" s="1283">
        <v>200</v>
      </c>
      <c r="N870" s="1197">
        <v>0</v>
      </c>
      <c r="O870" s="1197">
        <v>0</v>
      </c>
      <c r="P870" s="1284">
        <f>SUM(Table1[[#This Row],[BASE_FARE]:[SURCHARGES]])*Table1[[#This Row],[SEATS_BOOKED]]</f>
        <v>400</v>
      </c>
      <c r="Q870" s="1279" t="s">
        <v>161</v>
      </c>
      <c r="R870" s="1281" t="s">
        <v>335</v>
      </c>
      <c r="S870" s="1279" t="str">
        <f>LEFT(Table1[[#This Row],[SECTOR]],3)</f>
        <v>SSH</v>
      </c>
      <c r="T870" s="1279" t="str">
        <f>RIGHT(Table1[[#This Row],[SECTOR]],3)</f>
        <v>MXP</v>
      </c>
      <c r="U870" s="1279" t="str">
        <f t="shared" si="74"/>
        <v>MXP</v>
      </c>
      <c r="V870" s="1279">
        <f>WEEKDAY(Table1[[#This Row],[FLIGHT_DATE]],2)</f>
        <v>5</v>
      </c>
      <c r="W870" s="1279">
        <f>Table1[[#This Row],[FLIGHT_DATE]]-Table1[[#This Row],[DATE_BOOKED]]</f>
        <v>63</v>
      </c>
    </row>
    <row r="871" spans="1:23" x14ac:dyDescent="0.35">
      <c r="A871" s="1285">
        <v>45716</v>
      </c>
      <c r="B871" s="1286" t="s">
        <v>385</v>
      </c>
      <c r="C871" s="198" t="s">
        <v>333</v>
      </c>
      <c r="D871" s="198"/>
      <c r="E871" s="1286" t="s">
        <v>709</v>
      </c>
      <c r="F871" s="1286" t="s">
        <v>56</v>
      </c>
      <c r="G871" s="1286" t="s">
        <v>10</v>
      </c>
      <c r="H871" s="2222" t="s">
        <v>192</v>
      </c>
      <c r="I871" s="1287" t="s">
        <v>28</v>
      </c>
      <c r="J871" s="1285">
        <v>45760</v>
      </c>
      <c r="K871" s="1288">
        <v>3</v>
      </c>
      <c r="L871" s="1289">
        <v>3</v>
      </c>
      <c r="M871" s="1290">
        <v>140</v>
      </c>
      <c r="N871" s="1291">
        <v>0</v>
      </c>
      <c r="O871" s="1291">
        <v>0</v>
      </c>
      <c r="P871" s="1292">
        <f>SUM(Table1[[#This Row],[BASE_FARE]:[SURCHARGES]])*Table1[[#This Row],[SEATS_BOOKED]]</f>
        <v>420</v>
      </c>
      <c r="Q871" s="1286" t="s">
        <v>161</v>
      </c>
      <c r="R871" s="1288" t="s">
        <v>335</v>
      </c>
      <c r="S871" s="1286" t="str">
        <f>LEFT(Table1[[#This Row],[SECTOR]],3)</f>
        <v>NAP</v>
      </c>
      <c r="T871" s="1286" t="str">
        <f>RIGHT(Table1[[#This Row],[SECTOR]],3)</f>
        <v>SSH</v>
      </c>
      <c r="U871" s="1286" t="str">
        <f t="shared" si="74"/>
        <v>NAP</v>
      </c>
      <c r="V871" s="1286">
        <f>WEEKDAY(Table1[[#This Row],[FLIGHT_DATE]],2)</f>
        <v>7</v>
      </c>
      <c r="W871" s="1286">
        <f>Table1[[#This Row],[FLIGHT_DATE]]-Table1[[#This Row],[DATE_BOOKED]]</f>
        <v>44</v>
      </c>
    </row>
    <row r="872" spans="1:23" x14ac:dyDescent="0.35">
      <c r="A872" s="1285">
        <v>45716</v>
      </c>
      <c r="B872" s="1286" t="s">
        <v>385</v>
      </c>
      <c r="C872" s="198" t="s">
        <v>333</v>
      </c>
      <c r="D872" s="198"/>
      <c r="E872" s="1286" t="s">
        <v>710</v>
      </c>
      <c r="F872" s="1286" t="s">
        <v>56</v>
      </c>
      <c r="G872" s="1286" t="s">
        <v>10</v>
      </c>
      <c r="H872" s="2222" t="s">
        <v>192</v>
      </c>
      <c r="I872" s="1287" t="s">
        <v>28</v>
      </c>
      <c r="J872" s="1285">
        <v>45760</v>
      </c>
      <c r="K872" s="1288">
        <v>1</v>
      </c>
      <c r="L872" s="1289">
        <v>1</v>
      </c>
      <c r="M872" s="1290">
        <v>140</v>
      </c>
      <c r="N872" s="1291">
        <v>0</v>
      </c>
      <c r="O872" s="1291">
        <v>0</v>
      </c>
      <c r="P872" s="1292">
        <f>SUM(Table1[[#This Row],[BASE_FARE]:[SURCHARGES]])*Table1[[#This Row],[SEATS_BOOKED]]</f>
        <v>140</v>
      </c>
      <c r="Q872" s="1286" t="s">
        <v>161</v>
      </c>
      <c r="R872" s="1288" t="s">
        <v>335</v>
      </c>
      <c r="S872" s="1286" t="str">
        <f>LEFT(Table1[[#This Row],[SECTOR]],3)</f>
        <v>NAP</v>
      </c>
      <c r="T872" s="1286" t="str">
        <f>RIGHT(Table1[[#This Row],[SECTOR]],3)</f>
        <v>SSH</v>
      </c>
      <c r="U872" s="1286" t="str">
        <f t="shared" si="74"/>
        <v>NAP</v>
      </c>
      <c r="V872" s="1286">
        <f>WEEKDAY(Table1[[#This Row],[FLIGHT_DATE]],2)</f>
        <v>7</v>
      </c>
      <c r="W872" s="1286">
        <f>Table1[[#This Row],[FLIGHT_DATE]]-Table1[[#This Row],[DATE_BOOKED]]</f>
        <v>44</v>
      </c>
    </row>
    <row r="873" spans="1:23" x14ac:dyDescent="0.35">
      <c r="A873" s="1293">
        <v>45716</v>
      </c>
      <c r="B873" s="1294" t="s">
        <v>385</v>
      </c>
      <c r="C873" s="198" t="s">
        <v>333</v>
      </c>
      <c r="D873" s="198"/>
      <c r="E873" s="1294" t="s">
        <v>711</v>
      </c>
      <c r="F873" s="1294" t="s">
        <v>56</v>
      </c>
      <c r="G873" s="1294" t="s">
        <v>10</v>
      </c>
      <c r="H873" s="2222" t="s">
        <v>192</v>
      </c>
      <c r="I873" s="1295" t="s">
        <v>28</v>
      </c>
      <c r="J873" s="1293">
        <v>45760</v>
      </c>
      <c r="K873" s="1296">
        <v>2</v>
      </c>
      <c r="L873" s="1297">
        <v>2</v>
      </c>
      <c r="M873" s="1298">
        <v>140</v>
      </c>
      <c r="N873" s="1291">
        <v>0</v>
      </c>
      <c r="O873" s="1291">
        <v>0</v>
      </c>
      <c r="P873" s="1299">
        <f>SUM(Table1[[#This Row],[BASE_FARE]:[SURCHARGES]])*Table1[[#This Row],[SEATS_BOOKED]]</f>
        <v>280</v>
      </c>
      <c r="Q873" s="1286" t="s">
        <v>161</v>
      </c>
      <c r="R873" s="1288" t="s">
        <v>335</v>
      </c>
      <c r="S873" s="1294" t="str">
        <f>LEFT(Table1[[#This Row],[SECTOR]],3)</f>
        <v>NAP</v>
      </c>
      <c r="T873" s="1294" t="str">
        <f>RIGHT(Table1[[#This Row],[SECTOR]],3)</f>
        <v>SSH</v>
      </c>
      <c r="U873" s="1294" t="str">
        <f t="shared" si="74"/>
        <v>NAP</v>
      </c>
      <c r="V873" s="1294">
        <f>WEEKDAY(Table1[[#This Row],[FLIGHT_DATE]],2)</f>
        <v>7</v>
      </c>
      <c r="W873" s="1294">
        <f>Table1[[#This Row],[FLIGHT_DATE]]-Table1[[#This Row],[DATE_BOOKED]]</f>
        <v>44</v>
      </c>
    </row>
    <row r="874" spans="1:23" x14ac:dyDescent="0.35">
      <c r="A874" s="1300">
        <v>45716</v>
      </c>
      <c r="B874" s="1301" t="s">
        <v>385</v>
      </c>
      <c r="C874" s="198" t="s">
        <v>333</v>
      </c>
      <c r="D874" s="198"/>
      <c r="E874" s="1301" t="s">
        <v>712</v>
      </c>
      <c r="F874" s="1301" t="s">
        <v>56</v>
      </c>
      <c r="G874" s="1301" t="s">
        <v>10</v>
      </c>
      <c r="H874" s="2222" t="s">
        <v>191</v>
      </c>
      <c r="I874" s="1302" t="s">
        <v>162</v>
      </c>
      <c r="J874" s="1300">
        <v>45779</v>
      </c>
      <c r="K874" s="1303">
        <v>2</v>
      </c>
      <c r="L874" s="1304">
        <v>2</v>
      </c>
      <c r="M874" s="1305">
        <v>200</v>
      </c>
      <c r="N874" s="1306">
        <v>0</v>
      </c>
      <c r="O874" s="1306">
        <v>0</v>
      </c>
      <c r="P874" s="1307">
        <f>SUM(Table1[[#This Row],[BASE_FARE]:[SURCHARGES]])*Table1[[#This Row],[SEATS_BOOKED]]</f>
        <v>400</v>
      </c>
      <c r="Q874" s="1301" t="s">
        <v>161</v>
      </c>
      <c r="R874" s="1303" t="s">
        <v>335</v>
      </c>
      <c r="S874" s="1301" t="str">
        <f>LEFT(Table1[[#This Row],[SECTOR]],3)</f>
        <v>SSH</v>
      </c>
      <c r="T874" s="1301" t="str">
        <f>RIGHT(Table1[[#This Row],[SECTOR]],3)</f>
        <v>MXP</v>
      </c>
      <c r="U874" s="1301" t="str">
        <f t="shared" si="74"/>
        <v>MXP</v>
      </c>
      <c r="V874" s="1301">
        <f>WEEKDAY(Table1[[#This Row],[FLIGHT_DATE]],2)</f>
        <v>5</v>
      </c>
      <c r="W874" s="1301">
        <f>Table1[[#This Row],[FLIGHT_DATE]]-Table1[[#This Row],[DATE_BOOKED]]</f>
        <v>63</v>
      </c>
    </row>
    <row r="875" spans="1:23" x14ac:dyDescent="0.35">
      <c r="A875" s="1300">
        <v>45717</v>
      </c>
      <c r="B875" s="1301" t="s">
        <v>385</v>
      </c>
      <c r="C875" s="198" t="s">
        <v>333</v>
      </c>
      <c r="D875" s="198"/>
      <c r="E875" s="1301" t="s">
        <v>713</v>
      </c>
      <c r="F875" s="1301" t="s">
        <v>56</v>
      </c>
      <c r="G875" s="1301" t="s">
        <v>10</v>
      </c>
      <c r="H875" s="2222" t="s">
        <v>190</v>
      </c>
      <c r="I875" s="1302" t="s">
        <v>163</v>
      </c>
      <c r="J875" s="1300">
        <v>45765</v>
      </c>
      <c r="K875" s="1303">
        <v>2</v>
      </c>
      <c r="L875" s="1304">
        <v>2</v>
      </c>
      <c r="M875" s="1305">
        <v>325</v>
      </c>
      <c r="N875" s="1306">
        <v>0</v>
      </c>
      <c r="O875" s="1306">
        <v>0</v>
      </c>
      <c r="P875" s="1307">
        <f>SUM(Table1[[#This Row],[BASE_FARE]:[SURCHARGES]])*Table1[[#This Row],[SEATS_BOOKED]]</f>
        <v>650</v>
      </c>
      <c r="Q875" s="1301" t="s">
        <v>161</v>
      </c>
      <c r="R875" s="1303" t="s">
        <v>335</v>
      </c>
      <c r="S875" s="1301" t="str">
        <f>LEFT(Table1[[#This Row],[SECTOR]],3)</f>
        <v>MXP</v>
      </c>
      <c r="T875" s="1301" t="str">
        <f>RIGHT(Table1[[#This Row],[SECTOR]],3)</f>
        <v>SSH</v>
      </c>
      <c r="U875" s="1301" t="str">
        <f t="shared" si="74"/>
        <v>MXP</v>
      </c>
      <c r="V875" s="1301">
        <f>WEEKDAY(Table1[[#This Row],[FLIGHT_DATE]],2)</f>
        <v>5</v>
      </c>
      <c r="W875" s="1301">
        <f>Table1[[#This Row],[FLIGHT_DATE]]-Table1[[#This Row],[DATE_BOOKED]]</f>
        <v>48</v>
      </c>
    </row>
    <row r="876" spans="1:23" x14ac:dyDescent="0.35">
      <c r="A876" s="1300">
        <v>45717</v>
      </c>
      <c r="B876" s="1301" t="s">
        <v>385</v>
      </c>
      <c r="C876" s="198" t="s">
        <v>333</v>
      </c>
      <c r="D876" s="198"/>
      <c r="E876" s="1301" t="s">
        <v>714</v>
      </c>
      <c r="F876" s="1301" t="s">
        <v>56</v>
      </c>
      <c r="G876" s="1301" t="s">
        <v>10</v>
      </c>
      <c r="H876" s="2222" t="s">
        <v>193</v>
      </c>
      <c r="I876" s="1302" t="s">
        <v>29</v>
      </c>
      <c r="J876" s="1300">
        <v>45781</v>
      </c>
      <c r="K876" s="1303">
        <v>6</v>
      </c>
      <c r="L876" s="1304">
        <v>6</v>
      </c>
      <c r="M876" s="1305">
        <v>175</v>
      </c>
      <c r="N876" s="1306">
        <v>0</v>
      </c>
      <c r="O876" s="1306">
        <v>0</v>
      </c>
      <c r="P876" s="1307">
        <f>SUM(Table1[[#This Row],[BASE_FARE]:[SURCHARGES]])*Table1[[#This Row],[SEATS_BOOKED]]</f>
        <v>1050</v>
      </c>
      <c r="Q876" s="1301" t="s">
        <v>161</v>
      </c>
      <c r="R876" s="1303" t="s">
        <v>335</v>
      </c>
      <c r="S876" s="1301" t="str">
        <f>LEFT(Table1[[#This Row],[SECTOR]],3)</f>
        <v>SSH</v>
      </c>
      <c r="T876" s="1301" t="str">
        <f>RIGHT(Table1[[#This Row],[SECTOR]],3)</f>
        <v>NAP</v>
      </c>
      <c r="U876" s="1301" t="str">
        <f t="shared" si="74"/>
        <v>NAP</v>
      </c>
      <c r="V876" s="1301">
        <f>WEEKDAY(Table1[[#This Row],[FLIGHT_DATE]],2)</f>
        <v>7</v>
      </c>
      <c r="W876" s="1301">
        <f>Table1[[#This Row],[FLIGHT_DATE]]-Table1[[#This Row],[DATE_BOOKED]]</f>
        <v>64</v>
      </c>
    </row>
    <row r="877" spans="1:23" x14ac:dyDescent="0.35">
      <c r="A877" s="1300">
        <v>45717</v>
      </c>
      <c r="B877" s="1301" t="s">
        <v>385</v>
      </c>
      <c r="C877" s="198" t="s">
        <v>333</v>
      </c>
      <c r="D877" s="198"/>
      <c r="E877" s="1301" t="s">
        <v>715</v>
      </c>
      <c r="F877" s="1301" t="s">
        <v>56</v>
      </c>
      <c r="G877" s="1301" t="s">
        <v>10</v>
      </c>
      <c r="H877" s="2222" t="s">
        <v>193</v>
      </c>
      <c r="I877" s="1302" t="s">
        <v>29</v>
      </c>
      <c r="J877" s="1300">
        <v>45781</v>
      </c>
      <c r="K877" s="1303">
        <v>2</v>
      </c>
      <c r="L877" s="1304">
        <v>2</v>
      </c>
      <c r="M877" s="1305">
        <v>175</v>
      </c>
      <c r="N877" s="1306">
        <v>0</v>
      </c>
      <c r="O877" s="1306">
        <v>0</v>
      </c>
      <c r="P877" s="1307">
        <f>SUM(Table1[[#This Row],[BASE_FARE]:[SURCHARGES]])*Table1[[#This Row],[SEATS_BOOKED]]</f>
        <v>350</v>
      </c>
      <c r="Q877" s="1301" t="s">
        <v>161</v>
      </c>
      <c r="R877" s="1303" t="s">
        <v>335</v>
      </c>
      <c r="S877" s="1301" t="str">
        <f>LEFT(Table1[[#This Row],[SECTOR]],3)</f>
        <v>SSH</v>
      </c>
      <c r="T877" s="1301" t="str">
        <f>RIGHT(Table1[[#This Row],[SECTOR]],3)</f>
        <v>NAP</v>
      </c>
      <c r="U877" s="1301" t="str">
        <f t="shared" si="74"/>
        <v>NAP</v>
      </c>
      <c r="V877" s="1301">
        <f>WEEKDAY(Table1[[#This Row],[FLIGHT_DATE]],2)</f>
        <v>7</v>
      </c>
      <c r="W877" s="1301">
        <f>Table1[[#This Row],[FLIGHT_DATE]]-Table1[[#This Row],[DATE_BOOKED]]</f>
        <v>64</v>
      </c>
    </row>
    <row r="878" spans="1:23" x14ac:dyDescent="0.35">
      <c r="A878" s="1308">
        <v>45716</v>
      </c>
      <c r="B878" s="1309" t="s">
        <v>390</v>
      </c>
      <c r="C878" s="198" t="s">
        <v>333</v>
      </c>
      <c r="D878" s="198" t="s">
        <v>952</v>
      </c>
      <c r="E878" s="1309" t="s">
        <v>589</v>
      </c>
      <c r="F878" s="1309" t="s">
        <v>56</v>
      </c>
      <c r="G878" s="1309" t="s">
        <v>10</v>
      </c>
      <c r="H878" s="2222" t="s">
        <v>194</v>
      </c>
      <c r="I878" s="1310" t="s">
        <v>26</v>
      </c>
      <c r="J878" s="1308">
        <v>45752</v>
      </c>
      <c r="K878" s="1311">
        <v>0</v>
      </c>
      <c r="L878" s="1312">
        <v>0</v>
      </c>
      <c r="M878" s="1313">
        <v>0</v>
      </c>
      <c r="N878" s="1314">
        <v>0</v>
      </c>
      <c r="O878" s="1314">
        <v>0</v>
      </c>
      <c r="P878" s="1315">
        <f>SUM(Table1[[#This Row],[BASE_FARE]:[SURCHARGES]])*Table1[[#This Row],[SEATS_BOOKED]]</f>
        <v>0</v>
      </c>
      <c r="Q878" s="1309" t="s">
        <v>694</v>
      </c>
      <c r="R878" s="1311" t="s">
        <v>694</v>
      </c>
      <c r="S878" s="1309" t="str">
        <f>LEFT(Table1[[#This Row],[SECTOR]],3)</f>
        <v>BRI</v>
      </c>
      <c r="T878" s="1309" t="str">
        <f>RIGHT(Table1[[#This Row],[SECTOR]],3)</f>
        <v>SSH</v>
      </c>
      <c r="U878" s="1309" t="str">
        <f t="shared" ref="U878:U888" si="75">IF(AND(S878&lt;&gt;"SSH", S878&lt;&gt;"RMF", S878&lt;&gt;"CAI", S878&lt;&gt;"HRG", S878&lt;&gt;"LXR", S878&lt;&gt;"DXB", OR(T878="SSH", T878="RMF", T878="CAI", T878="HRG", T878="LXR", T878="DXB")), S878,
    IF(AND(T878&lt;&gt;"SSH", T878&lt;&gt;"RMF", T878&lt;&gt;"CAI", T878&lt;&gt;"HRG", T878&lt;&gt;"LXR", T878&lt;&gt;"DXB", OR(S878="SSH", S878="RMF", S878="CAI", S878="HRG", S878="LXR", S878="DXB")), T878,
    "VIE"))</f>
        <v>BRI</v>
      </c>
      <c r="V878" s="1309">
        <f>WEEKDAY(Table1[[#This Row],[FLIGHT_DATE]],2)</f>
        <v>6</v>
      </c>
      <c r="W878" s="1309">
        <f>Table1[[#This Row],[FLIGHT_DATE]]-Table1[[#This Row],[DATE_BOOKED]]</f>
        <v>36</v>
      </c>
    </row>
    <row r="879" spans="1:23" x14ac:dyDescent="0.35">
      <c r="A879" s="1308">
        <v>45716</v>
      </c>
      <c r="B879" s="1309" t="s">
        <v>390</v>
      </c>
      <c r="C879" s="198" t="s">
        <v>333</v>
      </c>
      <c r="D879" s="198" t="s">
        <v>952</v>
      </c>
      <c r="E879" s="1309" t="s">
        <v>589</v>
      </c>
      <c r="F879" s="1309" t="s">
        <v>56</v>
      </c>
      <c r="G879" s="1309" t="s">
        <v>10</v>
      </c>
      <c r="H879" s="2222" t="s">
        <v>194</v>
      </c>
      <c r="I879" s="1310" t="s">
        <v>26</v>
      </c>
      <c r="J879" s="1308">
        <v>45752</v>
      </c>
      <c r="K879" s="1311">
        <v>0</v>
      </c>
      <c r="L879" s="1312">
        <v>0</v>
      </c>
      <c r="M879" s="1313">
        <v>0</v>
      </c>
      <c r="N879" s="1314">
        <v>0</v>
      </c>
      <c r="O879" s="1314">
        <v>0</v>
      </c>
      <c r="P879" s="1315">
        <f>SUM(Table1[[#This Row],[BASE_FARE]:[SURCHARGES]])*Table1[[#This Row],[SEATS_BOOKED]]</f>
        <v>0</v>
      </c>
      <c r="Q879" s="1309" t="s">
        <v>694</v>
      </c>
      <c r="R879" s="1311" t="s">
        <v>694</v>
      </c>
      <c r="S879" s="1309" t="str">
        <f>LEFT(Table1[[#This Row],[SECTOR]],3)</f>
        <v>BRI</v>
      </c>
      <c r="T879" s="1309" t="str">
        <f>RIGHT(Table1[[#This Row],[SECTOR]],3)</f>
        <v>SSH</v>
      </c>
      <c r="U879" s="1309" t="str">
        <f t="shared" si="75"/>
        <v>BRI</v>
      </c>
      <c r="V879" s="1309">
        <f>WEEKDAY(Table1[[#This Row],[FLIGHT_DATE]],2)</f>
        <v>6</v>
      </c>
      <c r="W879" s="1309">
        <f>Table1[[#This Row],[FLIGHT_DATE]]-Table1[[#This Row],[DATE_BOOKED]]</f>
        <v>36</v>
      </c>
    </row>
    <row r="880" spans="1:23" x14ac:dyDescent="0.35">
      <c r="A880" s="1308">
        <v>45717</v>
      </c>
      <c r="B880" s="1309" t="s">
        <v>390</v>
      </c>
      <c r="C880" s="198" t="s">
        <v>333</v>
      </c>
      <c r="D880" s="198" t="s">
        <v>952</v>
      </c>
      <c r="E880" s="1309" t="s">
        <v>716</v>
      </c>
      <c r="F880" s="1309" t="s">
        <v>54</v>
      </c>
      <c r="G880" s="1309" t="s">
        <v>10</v>
      </c>
      <c r="H880" s="2222" t="s">
        <v>922</v>
      </c>
      <c r="I880" s="1310" t="s">
        <v>130</v>
      </c>
      <c r="J880" s="1308">
        <v>45878</v>
      </c>
      <c r="K880" s="1311">
        <v>1</v>
      </c>
      <c r="L880" s="1312">
        <v>1</v>
      </c>
      <c r="M880" s="1313">
        <v>255</v>
      </c>
      <c r="N880" s="1314">
        <v>23.04</v>
      </c>
      <c r="O880" s="1314">
        <v>40</v>
      </c>
      <c r="P880" s="1315">
        <f>SUM(Table1[[#This Row],[BASE_FARE]:[SURCHARGES]])*Table1[[#This Row],[SEATS_BOOKED]]</f>
        <v>318.04000000000002</v>
      </c>
      <c r="Q880" s="1309" t="s">
        <v>161</v>
      </c>
      <c r="R880" s="1311" t="s">
        <v>335</v>
      </c>
      <c r="S880" s="1309" t="str">
        <f>LEFT(Table1[[#This Row],[SECTOR]],3)</f>
        <v>VRN</v>
      </c>
      <c r="T880" s="1309" t="str">
        <f>RIGHT(Table1[[#This Row],[SECTOR]],3)</f>
        <v>SSH</v>
      </c>
      <c r="U880" s="1309" t="str">
        <f t="shared" si="75"/>
        <v>VRN</v>
      </c>
      <c r="V880" s="1309">
        <f>WEEKDAY(Table1[[#This Row],[FLIGHT_DATE]],2)</f>
        <v>6</v>
      </c>
      <c r="W880" s="1309">
        <f>Table1[[#This Row],[FLIGHT_DATE]]-Table1[[#This Row],[DATE_BOOKED]]</f>
        <v>161</v>
      </c>
    </row>
    <row r="881" spans="1:23" x14ac:dyDescent="0.35">
      <c r="A881" s="1308">
        <v>45717</v>
      </c>
      <c r="B881" s="1309" t="s">
        <v>390</v>
      </c>
      <c r="C881" s="198" t="s">
        <v>333</v>
      </c>
      <c r="D881" s="198" t="s">
        <v>952</v>
      </c>
      <c r="E881" s="1309" t="s">
        <v>716</v>
      </c>
      <c r="F881" s="1309" t="s">
        <v>54</v>
      </c>
      <c r="G881" s="1309" t="s">
        <v>11</v>
      </c>
      <c r="H881" s="2222" t="s">
        <v>921</v>
      </c>
      <c r="I881" s="1310" t="s">
        <v>126</v>
      </c>
      <c r="J881" s="1308">
        <v>45892</v>
      </c>
      <c r="K881" s="1311">
        <v>1</v>
      </c>
      <c r="L881" s="1312">
        <v>1</v>
      </c>
      <c r="M881" s="1313">
        <v>255</v>
      </c>
      <c r="N881" s="784">
        <v>37.72</v>
      </c>
      <c r="O881" s="1314">
        <v>40</v>
      </c>
      <c r="P881" s="1315">
        <f>SUM(Table1[[#This Row],[BASE_FARE]:[SURCHARGES]])*Table1[[#This Row],[SEATS_BOOKED]]</f>
        <v>332.72</v>
      </c>
      <c r="Q881" s="1309" t="s">
        <v>161</v>
      </c>
      <c r="R881" s="1311" t="s">
        <v>335</v>
      </c>
      <c r="S881" s="1309" t="str">
        <f>LEFT(Table1[[#This Row],[SECTOR]],3)</f>
        <v>SSH</v>
      </c>
      <c r="T881" s="1309" t="str">
        <f>RIGHT(Table1[[#This Row],[SECTOR]],3)</f>
        <v>VRN</v>
      </c>
      <c r="U881" s="1309" t="str">
        <f t="shared" si="75"/>
        <v>VRN</v>
      </c>
      <c r="V881" s="1309">
        <f>WEEKDAY(Table1[[#This Row],[FLIGHT_DATE]],2)</f>
        <v>6</v>
      </c>
      <c r="W881" s="1309">
        <f>Table1[[#This Row],[FLIGHT_DATE]]-Table1[[#This Row],[DATE_BOOKED]]</f>
        <v>175</v>
      </c>
    </row>
    <row r="882" spans="1:23" x14ac:dyDescent="0.35">
      <c r="A882" s="1308">
        <v>45717</v>
      </c>
      <c r="B882" s="1309" t="s">
        <v>390</v>
      </c>
      <c r="C882" s="198" t="s">
        <v>333</v>
      </c>
      <c r="D882" s="198" t="s">
        <v>952</v>
      </c>
      <c r="E882" s="1309" t="s">
        <v>717</v>
      </c>
      <c r="F882" s="1309" t="s">
        <v>56</v>
      </c>
      <c r="G882" s="1309" t="s">
        <v>10</v>
      </c>
      <c r="H882" s="2222" t="s">
        <v>192</v>
      </c>
      <c r="I882" s="1310" t="s">
        <v>28</v>
      </c>
      <c r="J882" s="1308">
        <v>45760</v>
      </c>
      <c r="K882" s="1311">
        <v>1</v>
      </c>
      <c r="L882" s="1312">
        <v>1</v>
      </c>
      <c r="M882" s="1313">
        <v>100</v>
      </c>
      <c r="N882" s="1314">
        <v>34.04</v>
      </c>
      <c r="O882" s="1314">
        <v>30</v>
      </c>
      <c r="P882" s="1315">
        <f>SUM(Table1[[#This Row],[BASE_FARE]:[SURCHARGES]])*Table1[[#This Row],[SEATS_BOOKED]]</f>
        <v>164.04</v>
      </c>
      <c r="Q882" s="1309" t="s">
        <v>161</v>
      </c>
      <c r="R882" s="1311" t="s">
        <v>335</v>
      </c>
      <c r="S882" s="1309" t="str">
        <f>LEFT(Table1[[#This Row],[SECTOR]],3)</f>
        <v>NAP</v>
      </c>
      <c r="T882" s="1309" t="str">
        <f>RIGHT(Table1[[#This Row],[SECTOR]],3)</f>
        <v>SSH</v>
      </c>
      <c r="U882" s="1309" t="str">
        <f t="shared" si="75"/>
        <v>NAP</v>
      </c>
      <c r="V882" s="1309">
        <f>WEEKDAY(Table1[[#This Row],[FLIGHT_DATE]],2)</f>
        <v>7</v>
      </c>
      <c r="W882" s="1309">
        <f>Table1[[#This Row],[FLIGHT_DATE]]-Table1[[#This Row],[DATE_BOOKED]]</f>
        <v>43</v>
      </c>
    </row>
    <row r="883" spans="1:23" x14ac:dyDescent="0.35">
      <c r="A883" s="1308">
        <v>45717</v>
      </c>
      <c r="B883" s="1309" t="s">
        <v>390</v>
      </c>
      <c r="C883" s="198" t="s">
        <v>333</v>
      </c>
      <c r="D883" s="198" t="s">
        <v>952</v>
      </c>
      <c r="E883" s="1309" t="s">
        <v>716</v>
      </c>
      <c r="F883" s="1309" t="s">
        <v>54</v>
      </c>
      <c r="G883" s="1309" t="s">
        <v>10</v>
      </c>
      <c r="H883" s="2222" t="s">
        <v>922</v>
      </c>
      <c r="I883" s="1310" t="s">
        <v>130</v>
      </c>
      <c r="J883" s="1308">
        <v>45878</v>
      </c>
      <c r="K883" s="1311">
        <v>1</v>
      </c>
      <c r="L883" s="1312">
        <v>1</v>
      </c>
      <c r="M883" s="1313">
        <v>255</v>
      </c>
      <c r="N883" s="1314">
        <v>23.04</v>
      </c>
      <c r="O883" s="1314">
        <v>40</v>
      </c>
      <c r="P883" s="1315">
        <f>SUM(Table1[[#This Row],[BASE_FARE]:[SURCHARGES]])*Table1[[#This Row],[SEATS_BOOKED]]</f>
        <v>318.04000000000002</v>
      </c>
      <c r="Q883" s="1309" t="s">
        <v>161</v>
      </c>
      <c r="R883" s="1311" t="s">
        <v>335</v>
      </c>
      <c r="S883" s="1309" t="str">
        <f>LEFT(Table1[[#This Row],[SECTOR]],3)</f>
        <v>VRN</v>
      </c>
      <c r="T883" s="1309" t="str">
        <f>RIGHT(Table1[[#This Row],[SECTOR]],3)</f>
        <v>SSH</v>
      </c>
      <c r="U883" s="1309" t="str">
        <f t="shared" si="75"/>
        <v>VRN</v>
      </c>
      <c r="V883" s="1309">
        <f>WEEKDAY(Table1[[#This Row],[FLIGHT_DATE]],2)</f>
        <v>6</v>
      </c>
      <c r="W883" s="1309">
        <f>Table1[[#This Row],[FLIGHT_DATE]]-Table1[[#This Row],[DATE_BOOKED]]</f>
        <v>161</v>
      </c>
    </row>
    <row r="884" spans="1:23" x14ac:dyDescent="0.35">
      <c r="A884" s="1308">
        <v>45717</v>
      </c>
      <c r="B884" s="1309" t="s">
        <v>390</v>
      </c>
      <c r="C884" s="198" t="s">
        <v>333</v>
      </c>
      <c r="D884" s="198" t="s">
        <v>952</v>
      </c>
      <c r="E884" s="1309" t="s">
        <v>716</v>
      </c>
      <c r="F884" s="1309" t="s">
        <v>54</v>
      </c>
      <c r="G884" s="1309" t="s">
        <v>11</v>
      </c>
      <c r="H884" s="2222" t="s">
        <v>921</v>
      </c>
      <c r="I884" s="1310" t="s">
        <v>126</v>
      </c>
      <c r="J884" s="1308">
        <v>45892</v>
      </c>
      <c r="K884" s="1311">
        <v>1</v>
      </c>
      <c r="L884" s="1312">
        <v>1</v>
      </c>
      <c r="M884" s="1313">
        <v>255</v>
      </c>
      <c r="N884" s="784">
        <v>37.72</v>
      </c>
      <c r="O884" s="1314">
        <v>40</v>
      </c>
      <c r="P884" s="1315">
        <f>SUM(Table1[[#This Row],[BASE_FARE]:[SURCHARGES]])*Table1[[#This Row],[SEATS_BOOKED]]</f>
        <v>332.72</v>
      </c>
      <c r="Q884" s="1309" t="s">
        <v>161</v>
      </c>
      <c r="R884" s="1311" t="s">
        <v>335</v>
      </c>
      <c r="S884" s="1309" t="str">
        <f>LEFT(Table1[[#This Row],[SECTOR]],3)</f>
        <v>SSH</v>
      </c>
      <c r="T884" s="1309" t="str">
        <f>RIGHT(Table1[[#This Row],[SECTOR]],3)</f>
        <v>VRN</v>
      </c>
      <c r="U884" s="1309" t="str">
        <f t="shared" si="75"/>
        <v>VRN</v>
      </c>
      <c r="V884" s="1309">
        <f>WEEKDAY(Table1[[#This Row],[FLIGHT_DATE]],2)</f>
        <v>6</v>
      </c>
      <c r="W884" s="1309">
        <f>Table1[[#This Row],[FLIGHT_DATE]]-Table1[[#This Row],[DATE_BOOKED]]</f>
        <v>175</v>
      </c>
    </row>
    <row r="885" spans="1:23" x14ac:dyDescent="0.35">
      <c r="A885" s="1308">
        <v>45717</v>
      </c>
      <c r="B885" s="1309" t="s">
        <v>390</v>
      </c>
      <c r="C885" s="198" t="s">
        <v>333</v>
      </c>
      <c r="D885" s="198" t="s">
        <v>952</v>
      </c>
      <c r="E885" s="1309" t="s">
        <v>716</v>
      </c>
      <c r="F885" s="1309" t="s">
        <v>54</v>
      </c>
      <c r="G885" s="1309" t="s">
        <v>10</v>
      </c>
      <c r="H885" s="2222" t="s">
        <v>922</v>
      </c>
      <c r="I885" s="1310" t="s">
        <v>130</v>
      </c>
      <c r="J885" s="1308">
        <v>45878</v>
      </c>
      <c r="K885" s="1311">
        <v>1</v>
      </c>
      <c r="L885" s="1312">
        <v>1</v>
      </c>
      <c r="M885" s="1313">
        <v>191.5</v>
      </c>
      <c r="N885" s="1314">
        <v>23.04</v>
      </c>
      <c r="O885" s="1314">
        <v>40</v>
      </c>
      <c r="P885" s="1315">
        <f>SUM(Table1[[#This Row],[BASE_FARE]:[SURCHARGES]])*Table1[[#This Row],[SEATS_BOOKED]]</f>
        <v>254.54</v>
      </c>
      <c r="Q885" s="1309" t="s">
        <v>161</v>
      </c>
      <c r="R885" s="1311" t="s">
        <v>335</v>
      </c>
      <c r="S885" s="1309" t="str">
        <f>LEFT(Table1[[#This Row],[SECTOR]],3)</f>
        <v>VRN</v>
      </c>
      <c r="T885" s="1309" t="str">
        <f>RIGHT(Table1[[#This Row],[SECTOR]],3)</f>
        <v>SSH</v>
      </c>
      <c r="U885" s="1309" t="str">
        <f t="shared" si="75"/>
        <v>VRN</v>
      </c>
      <c r="V885" s="1309">
        <f>WEEKDAY(Table1[[#This Row],[FLIGHT_DATE]],2)</f>
        <v>6</v>
      </c>
      <c r="W885" s="1309">
        <f>Table1[[#This Row],[FLIGHT_DATE]]-Table1[[#This Row],[DATE_BOOKED]]</f>
        <v>161</v>
      </c>
    </row>
    <row r="886" spans="1:23" x14ac:dyDescent="0.35">
      <c r="A886" s="1308">
        <v>45717</v>
      </c>
      <c r="B886" s="1309" t="s">
        <v>390</v>
      </c>
      <c r="C886" s="198" t="s">
        <v>333</v>
      </c>
      <c r="D886" s="198" t="s">
        <v>952</v>
      </c>
      <c r="E886" s="1309" t="s">
        <v>716</v>
      </c>
      <c r="F886" s="1309" t="s">
        <v>54</v>
      </c>
      <c r="G886" s="1309" t="s">
        <v>11</v>
      </c>
      <c r="H886" s="2222" t="s">
        <v>921</v>
      </c>
      <c r="I886" s="1310" t="s">
        <v>126</v>
      </c>
      <c r="J886" s="1308">
        <v>45892</v>
      </c>
      <c r="K886" s="1311">
        <v>1</v>
      </c>
      <c r="L886" s="1312">
        <v>1</v>
      </c>
      <c r="M886" s="1313">
        <v>191.5</v>
      </c>
      <c r="N886" s="784">
        <v>37.72</v>
      </c>
      <c r="O886" s="1314">
        <v>40</v>
      </c>
      <c r="P886" s="1315">
        <f>SUM(Table1[[#This Row],[BASE_FARE]:[SURCHARGES]])*Table1[[#This Row],[SEATS_BOOKED]]</f>
        <v>269.22000000000003</v>
      </c>
      <c r="Q886" s="1309" t="s">
        <v>161</v>
      </c>
      <c r="R886" s="1311" t="s">
        <v>335</v>
      </c>
      <c r="S886" s="1309" t="str">
        <f>LEFT(Table1[[#This Row],[SECTOR]],3)</f>
        <v>SSH</v>
      </c>
      <c r="T886" s="1309" t="str">
        <f>RIGHT(Table1[[#This Row],[SECTOR]],3)</f>
        <v>VRN</v>
      </c>
      <c r="U886" s="1309" t="str">
        <f t="shared" si="75"/>
        <v>VRN</v>
      </c>
      <c r="V886" s="1309">
        <f>WEEKDAY(Table1[[#This Row],[FLIGHT_DATE]],2)</f>
        <v>6</v>
      </c>
      <c r="W886" s="1309">
        <f>Table1[[#This Row],[FLIGHT_DATE]]-Table1[[#This Row],[DATE_BOOKED]]</f>
        <v>175</v>
      </c>
    </row>
    <row r="887" spans="1:23" x14ac:dyDescent="0.35">
      <c r="A887" s="1308">
        <v>45717</v>
      </c>
      <c r="B887" s="1309" t="s">
        <v>390</v>
      </c>
      <c r="C887" s="198" t="s">
        <v>333</v>
      </c>
      <c r="D887" s="198" t="s">
        <v>952</v>
      </c>
      <c r="E887" s="1309" t="s">
        <v>716</v>
      </c>
      <c r="F887" s="1309" t="s">
        <v>54</v>
      </c>
      <c r="G887" s="1309" t="s">
        <v>10</v>
      </c>
      <c r="H887" s="2222" t="s">
        <v>922</v>
      </c>
      <c r="I887" s="1310" t="s">
        <v>130</v>
      </c>
      <c r="J887" s="1308">
        <v>45878</v>
      </c>
      <c r="K887" s="1311">
        <v>1</v>
      </c>
      <c r="L887" s="1312">
        <v>1</v>
      </c>
      <c r="M887" s="1313">
        <v>255</v>
      </c>
      <c r="N887" s="1314">
        <v>23.04</v>
      </c>
      <c r="O887" s="1314">
        <v>40</v>
      </c>
      <c r="P887" s="1315">
        <f>SUM(Table1[[#This Row],[BASE_FARE]:[SURCHARGES]])*Table1[[#This Row],[SEATS_BOOKED]]</f>
        <v>318.04000000000002</v>
      </c>
      <c r="Q887" s="1309" t="s">
        <v>161</v>
      </c>
      <c r="R887" s="1311" t="s">
        <v>335</v>
      </c>
      <c r="S887" s="1309" t="str">
        <f>LEFT(Table1[[#This Row],[SECTOR]],3)</f>
        <v>VRN</v>
      </c>
      <c r="T887" s="1309" t="str">
        <f>RIGHT(Table1[[#This Row],[SECTOR]],3)</f>
        <v>SSH</v>
      </c>
      <c r="U887" s="1309" t="str">
        <f t="shared" si="75"/>
        <v>VRN</v>
      </c>
      <c r="V887" s="1309">
        <f>WEEKDAY(Table1[[#This Row],[FLIGHT_DATE]],2)</f>
        <v>6</v>
      </c>
      <c r="W887" s="1309">
        <f>Table1[[#This Row],[FLIGHT_DATE]]-Table1[[#This Row],[DATE_BOOKED]]</f>
        <v>161</v>
      </c>
    </row>
    <row r="888" spans="1:23" x14ac:dyDescent="0.35">
      <c r="A888" s="1308">
        <v>45717</v>
      </c>
      <c r="B888" s="1309" t="s">
        <v>390</v>
      </c>
      <c r="C888" s="198" t="s">
        <v>333</v>
      </c>
      <c r="D888" s="198" t="s">
        <v>952</v>
      </c>
      <c r="E888" s="1309" t="s">
        <v>716</v>
      </c>
      <c r="F888" s="1309" t="s">
        <v>54</v>
      </c>
      <c r="G888" s="1309" t="s">
        <v>11</v>
      </c>
      <c r="H888" s="2222" t="s">
        <v>921</v>
      </c>
      <c r="I888" s="1310" t="s">
        <v>126</v>
      </c>
      <c r="J888" s="1308">
        <v>45892</v>
      </c>
      <c r="K888" s="1311">
        <v>1</v>
      </c>
      <c r="L888" s="1312">
        <v>1</v>
      </c>
      <c r="M888" s="1313">
        <v>255</v>
      </c>
      <c r="N888" s="784">
        <v>37.72</v>
      </c>
      <c r="O888" s="1314">
        <v>40</v>
      </c>
      <c r="P888" s="1315">
        <f>SUM(Table1[[#This Row],[BASE_FARE]:[SURCHARGES]])*Table1[[#This Row],[SEATS_BOOKED]]</f>
        <v>332.72</v>
      </c>
      <c r="Q888" s="1309" t="s">
        <v>161</v>
      </c>
      <c r="R888" s="1311" t="s">
        <v>335</v>
      </c>
      <c r="S888" s="1309" t="str">
        <f>LEFT(Table1[[#This Row],[SECTOR]],3)</f>
        <v>SSH</v>
      </c>
      <c r="T888" s="1309" t="str">
        <f>RIGHT(Table1[[#This Row],[SECTOR]],3)</f>
        <v>VRN</v>
      </c>
      <c r="U888" s="1309" t="str">
        <f t="shared" si="75"/>
        <v>VRN</v>
      </c>
      <c r="V888" s="1309">
        <f>WEEKDAY(Table1[[#This Row],[FLIGHT_DATE]],2)</f>
        <v>6</v>
      </c>
      <c r="W888" s="1309">
        <f>Table1[[#This Row],[FLIGHT_DATE]]-Table1[[#This Row],[DATE_BOOKED]]</f>
        <v>175</v>
      </c>
    </row>
    <row r="889" spans="1:23" x14ac:dyDescent="0.35">
      <c r="A889" s="1316">
        <v>45716</v>
      </c>
      <c r="B889" s="1317" t="s">
        <v>631</v>
      </c>
      <c r="C889" s="198" t="s">
        <v>333</v>
      </c>
      <c r="D889" s="198"/>
      <c r="E889" s="1317" t="s">
        <v>718</v>
      </c>
      <c r="F889" s="1317" t="s">
        <v>56</v>
      </c>
      <c r="G889" s="1317" t="s">
        <v>10</v>
      </c>
      <c r="H889" s="2222" t="s">
        <v>193</v>
      </c>
      <c r="I889" s="1318" t="s">
        <v>29</v>
      </c>
      <c r="J889" s="1316">
        <v>45781</v>
      </c>
      <c r="K889" s="1319">
        <v>1</v>
      </c>
      <c r="L889" s="1320">
        <v>1</v>
      </c>
      <c r="M889" s="1321">
        <v>261.33</v>
      </c>
      <c r="N889" s="1322">
        <v>38.33</v>
      </c>
      <c r="O889" s="1322">
        <v>30</v>
      </c>
      <c r="P889" s="1323">
        <v>329.65999999999997</v>
      </c>
      <c r="Q889" s="1309" t="s">
        <v>161</v>
      </c>
      <c r="R889" s="1311" t="s">
        <v>335</v>
      </c>
      <c r="S889" s="1317" t="str">
        <f>LEFT(Table1[[#This Row],[SECTOR]],3)</f>
        <v>SSH</v>
      </c>
      <c r="T889" s="1317" t="str">
        <f>RIGHT(Table1[[#This Row],[SECTOR]],3)</f>
        <v>NAP</v>
      </c>
      <c r="U889" s="1317" t="str">
        <f t="shared" ref="U889:U905" si="76">IF(AND(S889&lt;&gt;"SSH", S889&lt;&gt;"RMF", S889&lt;&gt;"CAI", S889&lt;&gt;"HRG", S889&lt;&gt;"LXR", S889&lt;&gt;"DXB", OR(T889="SSH", T889="RMF", T889="CAI", T889="HRG", T889="LXR", T889="DXB")), S889,
    IF(AND(T889&lt;&gt;"SSH", T889&lt;&gt;"RMF", T889&lt;&gt;"CAI", T889&lt;&gt;"HRG", T889&lt;&gt;"LXR", T889&lt;&gt;"DXB", OR(S889="SSH", S889="RMF", S889="CAI", S889="HRG", S889="LXR", S889="DXB")), T889,
    "VIE"))</f>
        <v>NAP</v>
      </c>
      <c r="V889" s="1317">
        <f>WEEKDAY(Table1[[#This Row],[FLIGHT_DATE]],2)</f>
        <v>7</v>
      </c>
      <c r="W889" s="1317">
        <f>Table1[[#This Row],[FLIGHT_DATE]]-Table1[[#This Row],[DATE_BOOKED]]</f>
        <v>65</v>
      </c>
    </row>
    <row r="890" spans="1:23" x14ac:dyDescent="0.35">
      <c r="A890" s="1316">
        <v>45716</v>
      </c>
      <c r="B890" s="1317" t="s">
        <v>631</v>
      </c>
      <c r="C890" s="198" t="s">
        <v>333</v>
      </c>
      <c r="D890" s="198"/>
      <c r="E890" s="1317" t="s">
        <v>718</v>
      </c>
      <c r="F890" s="1317" t="s">
        <v>56</v>
      </c>
      <c r="G890" s="1317" t="s">
        <v>10</v>
      </c>
      <c r="H890" s="2222" t="s">
        <v>193</v>
      </c>
      <c r="I890" s="1318" t="s">
        <v>29</v>
      </c>
      <c r="J890" s="1316">
        <v>45781</v>
      </c>
      <c r="K890" s="1319">
        <v>1</v>
      </c>
      <c r="L890" s="1320">
        <v>1</v>
      </c>
      <c r="M890" s="1321">
        <v>261.33</v>
      </c>
      <c r="N890" s="1322">
        <v>38.33</v>
      </c>
      <c r="O890" s="1322">
        <v>30</v>
      </c>
      <c r="P890" s="1323">
        <v>329.65999999999997</v>
      </c>
      <c r="Q890" s="1309" t="s">
        <v>161</v>
      </c>
      <c r="R890" s="1311" t="s">
        <v>335</v>
      </c>
      <c r="S890" s="1317" t="str">
        <f>LEFT(Table1[[#This Row],[SECTOR]],3)</f>
        <v>SSH</v>
      </c>
      <c r="T890" s="1317" t="str">
        <f>RIGHT(Table1[[#This Row],[SECTOR]],3)</f>
        <v>NAP</v>
      </c>
      <c r="U890" s="1317" t="str">
        <f t="shared" si="76"/>
        <v>NAP</v>
      </c>
      <c r="V890" s="1317">
        <f>WEEKDAY(Table1[[#This Row],[FLIGHT_DATE]],2)</f>
        <v>7</v>
      </c>
      <c r="W890" s="1317">
        <f>Table1[[#This Row],[FLIGHT_DATE]]-Table1[[#This Row],[DATE_BOOKED]]</f>
        <v>65</v>
      </c>
    </row>
    <row r="891" spans="1:23" x14ac:dyDescent="0.35">
      <c r="A891" s="1316">
        <v>45716</v>
      </c>
      <c r="B891" s="1317" t="s">
        <v>631</v>
      </c>
      <c r="C891" s="198" t="s">
        <v>333</v>
      </c>
      <c r="D891" s="198"/>
      <c r="E891" s="1317" t="s">
        <v>718</v>
      </c>
      <c r="F891" s="1317" t="s">
        <v>56</v>
      </c>
      <c r="G891" s="1317" t="s">
        <v>10</v>
      </c>
      <c r="H891" s="2222" t="s">
        <v>193</v>
      </c>
      <c r="I891" s="1318" t="s">
        <v>29</v>
      </c>
      <c r="J891" s="1316">
        <v>45781</v>
      </c>
      <c r="K891" s="1319">
        <v>1</v>
      </c>
      <c r="L891" s="1320">
        <v>1</v>
      </c>
      <c r="M891" s="1321">
        <v>261.33</v>
      </c>
      <c r="N891" s="1322">
        <v>38.33</v>
      </c>
      <c r="O891" s="1322">
        <v>30</v>
      </c>
      <c r="P891" s="1323">
        <v>329.65999999999997</v>
      </c>
      <c r="Q891" s="1309" t="s">
        <v>161</v>
      </c>
      <c r="R891" s="1311" t="s">
        <v>335</v>
      </c>
      <c r="S891" s="1317" t="str">
        <f>LEFT(Table1[[#This Row],[SECTOR]],3)</f>
        <v>SSH</v>
      </c>
      <c r="T891" s="1317" t="str">
        <f>RIGHT(Table1[[#This Row],[SECTOR]],3)</f>
        <v>NAP</v>
      </c>
      <c r="U891" s="1317" t="str">
        <f t="shared" si="76"/>
        <v>NAP</v>
      </c>
      <c r="V891" s="1317">
        <f>WEEKDAY(Table1[[#This Row],[FLIGHT_DATE]],2)</f>
        <v>7</v>
      </c>
      <c r="W891" s="1317">
        <f>Table1[[#This Row],[FLIGHT_DATE]]-Table1[[#This Row],[DATE_BOOKED]]</f>
        <v>65</v>
      </c>
    </row>
    <row r="892" spans="1:23" x14ac:dyDescent="0.35">
      <c r="A892" s="1316">
        <v>45716</v>
      </c>
      <c r="B892" s="1317" t="s">
        <v>631</v>
      </c>
      <c r="C892" s="198" t="s">
        <v>333</v>
      </c>
      <c r="D892" s="198"/>
      <c r="E892" s="1317" t="s">
        <v>718</v>
      </c>
      <c r="F892" s="1317" t="s">
        <v>56</v>
      </c>
      <c r="G892" s="1317" t="s">
        <v>10</v>
      </c>
      <c r="H892" s="2222" t="s">
        <v>193</v>
      </c>
      <c r="I892" s="1318" t="s">
        <v>29</v>
      </c>
      <c r="J892" s="1316">
        <v>45781</v>
      </c>
      <c r="K892" s="1319">
        <v>1</v>
      </c>
      <c r="L892" s="1320">
        <v>1</v>
      </c>
      <c r="M892" s="1321">
        <v>261.33</v>
      </c>
      <c r="N892" s="1322">
        <v>38.33</v>
      </c>
      <c r="O892" s="1322">
        <v>30</v>
      </c>
      <c r="P892" s="1323">
        <v>329.65999999999997</v>
      </c>
      <c r="Q892" s="1309" t="s">
        <v>161</v>
      </c>
      <c r="R892" s="1311" t="s">
        <v>335</v>
      </c>
      <c r="S892" s="1317" t="str">
        <f>LEFT(Table1[[#This Row],[SECTOR]],3)</f>
        <v>SSH</v>
      </c>
      <c r="T892" s="1317" t="str">
        <f>RIGHT(Table1[[#This Row],[SECTOR]],3)</f>
        <v>NAP</v>
      </c>
      <c r="U892" s="1317" t="str">
        <f t="shared" si="76"/>
        <v>NAP</v>
      </c>
      <c r="V892" s="1317">
        <f>WEEKDAY(Table1[[#This Row],[FLIGHT_DATE]],2)</f>
        <v>7</v>
      </c>
      <c r="W892" s="1317">
        <f>Table1[[#This Row],[FLIGHT_DATE]]-Table1[[#This Row],[DATE_BOOKED]]</f>
        <v>65</v>
      </c>
    </row>
    <row r="893" spans="1:23" x14ac:dyDescent="0.35">
      <c r="A893" s="1316">
        <v>45719</v>
      </c>
      <c r="B893" s="1317" t="s">
        <v>332</v>
      </c>
      <c r="C893" s="198" t="s">
        <v>333</v>
      </c>
      <c r="D893" s="198"/>
      <c r="E893" s="1317"/>
      <c r="F893" s="1317" t="s">
        <v>56</v>
      </c>
      <c r="G893" s="1317" t="s">
        <v>10</v>
      </c>
      <c r="H893" s="2222" t="s">
        <v>193</v>
      </c>
      <c r="I893" s="1318" t="s">
        <v>29</v>
      </c>
      <c r="J893" s="1316">
        <v>45767</v>
      </c>
      <c r="K893" s="1319">
        <v>4</v>
      </c>
      <c r="L893" s="1320">
        <v>4</v>
      </c>
      <c r="M893" s="1321">
        <v>140</v>
      </c>
      <c r="N893" s="1322">
        <v>0</v>
      </c>
      <c r="O893" s="1322">
        <v>0</v>
      </c>
      <c r="P893" s="1323">
        <f>SUM(Table1[[#This Row],[BASE_FARE]:[SURCHARGES]])*Table1[[#This Row],[SEATS_BOOKED]]</f>
        <v>560</v>
      </c>
      <c r="Q893" s="1317" t="s">
        <v>161</v>
      </c>
      <c r="R893" s="1319" t="s">
        <v>335</v>
      </c>
      <c r="S893" s="1317" t="str">
        <f>LEFT(Table1[[#This Row],[SECTOR]],3)</f>
        <v>SSH</v>
      </c>
      <c r="T893" s="1317" t="str">
        <f>RIGHT(Table1[[#This Row],[SECTOR]],3)</f>
        <v>NAP</v>
      </c>
      <c r="U893" s="1317" t="str">
        <f t="shared" si="76"/>
        <v>NAP</v>
      </c>
      <c r="V893" s="1317">
        <f>WEEKDAY(Table1[[#This Row],[FLIGHT_DATE]],2)</f>
        <v>7</v>
      </c>
      <c r="W893" s="1317">
        <f>Table1[[#This Row],[FLIGHT_DATE]]-Table1[[#This Row],[DATE_BOOKED]]</f>
        <v>48</v>
      </c>
    </row>
    <row r="894" spans="1:23" x14ac:dyDescent="0.35">
      <c r="A894" s="1316">
        <v>45719</v>
      </c>
      <c r="B894" s="1317" t="s">
        <v>332</v>
      </c>
      <c r="C894" s="198" t="s">
        <v>333</v>
      </c>
      <c r="D894" s="198"/>
      <c r="E894" s="1317"/>
      <c r="F894" s="1317" t="s">
        <v>56</v>
      </c>
      <c r="G894" s="1317" t="s">
        <v>10</v>
      </c>
      <c r="H894" s="2222" t="s">
        <v>191</v>
      </c>
      <c r="I894" s="1318" t="s">
        <v>162</v>
      </c>
      <c r="J894" s="1316">
        <v>45779</v>
      </c>
      <c r="K894" s="1319">
        <v>2</v>
      </c>
      <c r="L894" s="1320">
        <v>2</v>
      </c>
      <c r="M894" s="1321">
        <v>300</v>
      </c>
      <c r="N894" s="1322">
        <v>0</v>
      </c>
      <c r="O894" s="1322">
        <v>0</v>
      </c>
      <c r="P894" s="1323">
        <f>SUM(Table1[[#This Row],[BASE_FARE]:[SURCHARGES]])*Table1[[#This Row],[SEATS_BOOKED]]</f>
        <v>600</v>
      </c>
      <c r="Q894" s="1317" t="s">
        <v>161</v>
      </c>
      <c r="R894" s="1319" t="s">
        <v>335</v>
      </c>
      <c r="S894" s="1317" t="str">
        <f>LEFT(Table1[[#This Row],[SECTOR]],3)</f>
        <v>SSH</v>
      </c>
      <c r="T894" s="1317" t="str">
        <f>RIGHT(Table1[[#This Row],[SECTOR]],3)</f>
        <v>MXP</v>
      </c>
      <c r="U894" s="1317" t="str">
        <f t="shared" si="76"/>
        <v>MXP</v>
      </c>
      <c r="V894" s="1317">
        <f>WEEKDAY(Table1[[#This Row],[FLIGHT_DATE]],2)</f>
        <v>5</v>
      </c>
      <c r="W894" s="1317">
        <f>Table1[[#This Row],[FLIGHT_DATE]]-Table1[[#This Row],[DATE_BOOKED]]</f>
        <v>60</v>
      </c>
    </row>
    <row r="895" spans="1:23" x14ac:dyDescent="0.35">
      <c r="A895" s="1316">
        <v>45719</v>
      </c>
      <c r="B895" s="1317" t="s">
        <v>332</v>
      </c>
      <c r="C895" s="198" t="s">
        <v>333</v>
      </c>
      <c r="D895" s="198"/>
      <c r="E895" s="1317"/>
      <c r="F895" s="1317" t="s">
        <v>56</v>
      </c>
      <c r="G895" s="1317" t="s">
        <v>10</v>
      </c>
      <c r="H895" s="2222" t="s">
        <v>88</v>
      </c>
      <c r="I895" s="1318" t="s">
        <v>27</v>
      </c>
      <c r="J895" s="1316">
        <v>46018</v>
      </c>
      <c r="K895" s="1319">
        <v>2</v>
      </c>
      <c r="L895" s="1320">
        <v>2</v>
      </c>
      <c r="M895" s="1321">
        <v>260</v>
      </c>
      <c r="N895" s="1322">
        <v>0</v>
      </c>
      <c r="O895" s="1322">
        <v>0</v>
      </c>
      <c r="P895" s="1323">
        <f>SUM(Table1[[#This Row],[BASE_FARE]:[SURCHARGES]])*Table1[[#This Row],[SEATS_BOOKED]]</f>
        <v>520</v>
      </c>
      <c r="Q895" s="1317" t="s">
        <v>161</v>
      </c>
      <c r="R895" s="1319" t="s">
        <v>335</v>
      </c>
      <c r="S895" s="1317" t="str">
        <f>LEFT(Table1[[#This Row],[SECTOR]],3)</f>
        <v>SSH</v>
      </c>
      <c r="T895" s="1317" t="str">
        <f>RIGHT(Table1[[#This Row],[SECTOR]],3)</f>
        <v>BRI</v>
      </c>
      <c r="U895" s="1317" t="str">
        <f t="shared" si="76"/>
        <v>BRI</v>
      </c>
      <c r="V895" s="1317">
        <f>WEEKDAY(Table1[[#This Row],[FLIGHT_DATE]],2)</f>
        <v>6</v>
      </c>
      <c r="W895" s="1317">
        <f>Table1[[#This Row],[FLIGHT_DATE]]-Table1[[#This Row],[DATE_BOOKED]]</f>
        <v>299</v>
      </c>
    </row>
    <row r="896" spans="1:23" x14ac:dyDescent="0.35">
      <c r="A896" s="1316">
        <v>45719</v>
      </c>
      <c r="B896" s="1317" t="s">
        <v>332</v>
      </c>
      <c r="C896" s="198" t="s">
        <v>333</v>
      </c>
      <c r="D896" s="198"/>
      <c r="E896" s="1317"/>
      <c r="F896" s="1317" t="s">
        <v>56</v>
      </c>
      <c r="G896" s="1317" t="s">
        <v>10</v>
      </c>
      <c r="H896" s="2222" t="s">
        <v>89</v>
      </c>
      <c r="I896" s="1318" t="s">
        <v>26</v>
      </c>
      <c r="J896" s="1316">
        <v>45850</v>
      </c>
      <c r="K896" s="1319">
        <v>4</v>
      </c>
      <c r="L896" s="1320">
        <v>4</v>
      </c>
      <c r="M896" s="1321">
        <v>160</v>
      </c>
      <c r="N896" s="1322">
        <v>0</v>
      </c>
      <c r="O896" s="1322">
        <v>0</v>
      </c>
      <c r="P896" s="1323">
        <f>SUM(Table1[[#This Row],[BASE_FARE]:[SURCHARGES]])*Table1[[#This Row],[SEATS_BOOKED]]</f>
        <v>640</v>
      </c>
      <c r="Q896" s="1317" t="s">
        <v>161</v>
      </c>
      <c r="R896" s="1319" t="s">
        <v>335</v>
      </c>
      <c r="S896" s="1317" t="str">
        <f>LEFT(Table1[[#This Row],[SECTOR]],3)</f>
        <v>BRI</v>
      </c>
      <c r="T896" s="1317" t="str">
        <f>RIGHT(Table1[[#This Row],[SECTOR]],3)</f>
        <v>SSH</v>
      </c>
      <c r="U896" s="1317" t="str">
        <f t="shared" si="76"/>
        <v>BRI</v>
      </c>
      <c r="V896" s="1317">
        <f>WEEKDAY(Table1[[#This Row],[FLIGHT_DATE]],2)</f>
        <v>6</v>
      </c>
      <c r="W896" s="1317">
        <f>Table1[[#This Row],[FLIGHT_DATE]]-Table1[[#This Row],[DATE_BOOKED]]</f>
        <v>131</v>
      </c>
    </row>
    <row r="897" spans="1:23" x14ac:dyDescent="0.35">
      <c r="A897" s="1316">
        <v>45719</v>
      </c>
      <c r="B897" s="1317" t="s">
        <v>332</v>
      </c>
      <c r="C897" s="198" t="s">
        <v>333</v>
      </c>
      <c r="D897" s="198"/>
      <c r="E897" s="1317"/>
      <c r="F897" s="1317" t="s">
        <v>56</v>
      </c>
      <c r="G897" s="1317" t="s">
        <v>10</v>
      </c>
      <c r="H897" s="2222" t="s">
        <v>89</v>
      </c>
      <c r="I897" s="1318" t="s">
        <v>26</v>
      </c>
      <c r="J897" s="1316">
        <v>46011</v>
      </c>
      <c r="K897" s="1319">
        <v>2</v>
      </c>
      <c r="L897" s="1320">
        <v>2</v>
      </c>
      <c r="M897" s="1321">
        <v>260</v>
      </c>
      <c r="N897" s="1322">
        <v>0</v>
      </c>
      <c r="O897" s="1322">
        <v>0</v>
      </c>
      <c r="P897" s="1323">
        <f>SUM(Table1[[#This Row],[BASE_FARE]:[SURCHARGES]])*Table1[[#This Row],[SEATS_BOOKED]]</f>
        <v>520</v>
      </c>
      <c r="Q897" s="1317" t="s">
        <v>161</v>
      </c>
      <c r="R897" s="1319" t="s">
        <v>335</v>
      </c>
      <c r="S897" s="1317" t="str">
        <f>LEFT(Table1[[#This Row],[SECTOR]],3)</f>
        <v>BRI</v>
      </c>
      <c r="T897" s="1317" t="str">
        <f>RIGHT(Table1[[#This Row],[SECTOR]],3)</f>
        <v>SSH</v>
      </c>
      <c r="U897" s="1317" t="str">
        <f t="shared" si="76"/>
        <v>BRI</v>
      </c>
      <c r="V897" s="1317">
        <f>WEEKDAY(Table1[[#This Row],[FLIGHT_DATE]],2)</f>
        <v>6</v>
      </c>
      <c r="W897" s="1317">
        <f>Table1[[#This Row],[FLIGHT_DATE]]-Table1[[#This Row],[DATE_BOOKED]]</f>
        <v>292</v>
      </c>
    </row>
    <row r="898" spans="1:23" x14ac:dyDescent="0.35">
      <c r="A898" s="1324">
        <v>45719</v>
      </c>
      <c r="B898" s="1325" t="s">
        <v>312</v>
      </c>
      <c r="C898" s="198" t="s">
        <v>160</v>
      </c>
      <c r="D898" s="198"/>
      <c r="E898" s="1325"/>
      <c r="F898" s="1325" t="s">
        <v>54</v>
      </c>
      <c r="G898" s="1325" t="s">
        <v>10</v>
      </c>
      <c r="H898" s="2222" t="s">
        <v>479</v>
      </c>
      <c r="I898" s="1326" t="s">
        <v>28</v>
      </c>
      <c r="J898" s="1324">
        <v>45765</v>
      </c>
      <c r="K898" s="1327">
        <v>20</v>
      </c>
      <c r="L898" s="1328">
        <v>20</v>
      </c>
      <c r="M898" s="1329">
        <v>265</v>
      </c>
      <c r="N898" s="1330">
        <v>0</v>
      </c>
      <c r="O898" s="1330">
        <v>0</v>
      </c>
      <c r="P898" s="1323">
        <f>SUM(Table1[[#This Row],[BASE_FARE]:[SURCHARGES]])*Table1[[#This Row],[SEATS_BOOKED]]</f>
        <v>5300</v>
      </c>
      <c r="Q898" s="1325" t="s">
        <v>161</v>
      </c>
      <c r="R898" s="1327" t="s">
        <v>95</v>
      </c>
      <c r="S898" s="1325" t="str">
        <f>LEFT(Table1[[#This Row],[SECTOR]],3)</f>
        <v>NAP</v>
      </c>
      <c r="T898" s="1325" t="str">
        <f>RIGHT(Table1[[#This Row],[SECTOR]],3)</f>
        <v>SSH</v>
      </c>
      <c r="U898" s="1325" t="str">
        <f t="shared" si="76"/>
        <v>NAP</v>
      </c>
      <c r="V898" s="1325">
        <f>WEEKDAY(Table1[[#This Row],[FLIGHT_DATE]],2)</f>
        <v>5</v>
      </c>
      <c r="W898" s="1325">
        <f>Table1[[#This Row],[FLIGHT_DATE]]-Table1[[#This Row],[DATE_BOOKED]]</f>
        <v>46</v>
      </c>
    </row>
    <row r="899" spans="1:23" x14ac:dyDescent="0.35">
      <c r="A899" s="1324">
        <v>45719</v>
      </c>
      <c r="B899" s="1325" t="s">
        <v>312</v>
      </c>
      <c r="C899" s="198" t="s">
        <v>160</v>
      </c>
      <c r="D899" s="198"/>
      <c r="E899" s="1325"/>
      <c r="F899" s="1325" t="s">
        <v>54</v>
      </c>
      <c r="G899" s="1325" t="s">
        <v>10</v>
      </c>
      <c r="H899" s="2222" t="s">
        <v>479</v>
      </c>
      <c r="I899" s="1326" t="s">
        <v>28</v>
      </c>
      <c r="J899" s="1324">
        <v>45772</v>
      </c>
      <c r="K899" s="1327">
        <v>20</v>
      </c>
      <c r="L899" s="1328">
        <v>20</v>
      </c>
      <c r="M899" s="1329">
        <v>245</v>
      </c>
      <c r="N899" s="1330">
        <v>0</v>
      </c>
      <c r="O899" s="1330">
        <v>0</v>
      </c>
      <c r="P899" s="1323">
        <f>SUM(Table1[[#This Row],[BASE_FARE]:[SURCHARGES]])*Table1[[#This Row],[SEATS_BOOKED]]</f>
        <v>4900</v>
      </c>
      <c r="Q899" s="1325" t="s">
        <v>161</v>
      </c>
      <c r="R899" s="1327" t="s">
        <v>95</v>
      </c>
      <c r="S899" s="1325" t="str">
        <f>LEFT(Table1[[#This Row],[SECTOR]],3)</f>
        <v>NAP</v>
      </c>
      <c r="T899" s="1325" t="str">
        <f>RIGHT(Table1[[#This Row],[SECTOR]],3)</f>
        <v>SSH</v>
      </c>
      <c r="U899" s="1325" t="str">
        <f t="shared" si="76"/>
        <v>NAP</v>
      </c>
      <c r="V899" s="1325">
        <f>WEEKDAY(Table1[[#This Row],[FLIGHT_DATE]],2)</f>
        <v>5</v>
      </c>
      <c r="W899" s="1325">
        <f>Table1[[#This Row],[FLIGHT_DATE]]-Table1[[#This Row],[DATE_BOOKED]]</f>
        <v>53</v>
      </c>
    </row>
    <row r="900" spans="1:23" x14ac:dyDescent="0.35">
      <c r="A900" s="1324">
        <v>45719</v>
      </c>
      <c r="B900" s="1325" t="s">
        <v>312</v>
      </c>
      <c r="C900" s="198" t="s">
        <v>160</v>
      </c>
      <c r="D900" s="198"/>
      <c r="E900" s="1325"/>
      <c r="F900" s="1325" t="s">
        <v>54</v>
      </c>
      <c r="G900" s="1325" t="s">
        <v>11</v>
      </c>
      <c r="H900" s="2222" t="s">
        <v>480</v>
      </c>
      <c r="I900" s="1326" t="s">
        <v>29</v>
      </c>
      <c r="J900" s="1324">
        <v>45772</v>
      </c>
      <c r="K900" s="1327">
        <v>10</v>
      </c>
      <c r="L900" s="1328">
        <v>10</v>
      </c>
      <c r="M900" s="1329">
        <v>265</v>
      </c>
      <c r="N900" s="1330">
        <v>0</v>
      </c>
      <c r="O900" s="1330">
        <v>0</v>
      </c>
      <c r="P900" s="1323">
        <f>SUM(Table1[[#This Row],[BASE_FARE]:[SURCHARGES]])*Table1[[#This Row],[SEATS_BOOKED]]</f>
        <v>2650</v>
      </c>
      <c r="Q900" s="1325" t="s">
        <v>161</v>
      </c>
      <c r="R900" s="1327" t="s">
        <v>95</v>
      </c>
      <c r="S900" s="1325" t="str">
        <f>LEFT(Table1[[#This Row],[SECTOR]],3)</f>
        <v>SSH</v>
      </c>
      <c r="T900" s="1325" t="str">
        <f>RIGHT(Table1[[#This Row],[SECTOR]],3)</f>
        <v>NAP</v>
      </c>
      <c r="U900" s="1325" t="str">
        <f t="shared" si="76"/>
        <v>NAP</v>
      </c>
      <c r="V900" s="1325">
        <f>WEEKDAY(Table1[[#This Row],[FLIGHT_DATE]],2)</f>
        <v>5</v>
      </c>
      <c r="W900" s="1325">
        <f>Table1[[#This Row],[FLIGHT_DATE]]-Table1[[#This Row],[DATE_BOOKED]]</f>
        <v>53</v>
      </c>
    </row>
    <row r="901" spans="1:23" x14ac:dyDescent="0.35">
      <c r="A901" s="1324">
        <v>45719</v>
      </c>
      <c r="B901" s="1325" t="s">
        <v>312</v>
      </c>
      <c r="C901" s="198" t="s">
        <v>160</v>
      </c>
      <c r="D901" s="198"/>
      <c r="E901" s="1325"/>
      <c r="F901" s="1325" t="s">
        <v>54</v>
      </c>
      <c r="G901" s="1325" t="s">
        <v>11</v>
      </c>
      <c r="H901" s="2222" t="s">
        <v>480</v>
      </c>
      <c r="I901" s="1326" t="s">
        <v>29</v>
      </c>
      <c r="J901" s="1324">
        <v>45779</v>
      </c>
      <c r="K901" s="1327">
        <v>20</v>
      </c>
      <c r="L901" s="1328">
        <v>20</v>
      </c>
      <c r="M901" s="1329">
        <v>245</v>
      </c>
      <c r="N901" s="1330">
        <v>0</v>
      </c>
      <c r="O901" s="1330">
        <v>0</v>
      </c>
      <c r="P901" s="1323">
        <f>SUM(Table1[[#This Row],[BASE_FARE]:[SURCHARGES]])*Table1[[#This Row],[SEATS_BOOKED]]</f>
        <v>4900</v>
      </c>
      <c r="Q901" s="1325" t="s">
        <v>161</v>
      </c>
      <c r="R901" s="1327" t="s">
        <v>95</v>
      </c>
      <c r="S901" s="1325" t="str">
        <f>LEFT(Table1[[#This Row],[SECTOR]],3)</f>
        <v>SSH</v>
      </c>
      <c r="T901" s="1325" t="str">
        <f>RIGHT(Table1[[#This Row],[SECTOR]],3)</f>
        <v>NAP</v>
      </c>
      <c r="U901" s="1325" t="str">
        <f t="shared" si="76"/>
        <v>NAP</v>
      </c>
      <c r="V901" s="1325">
        <f>WEEKDAY(Table1[[#This Row],[FLIGHT_DATE]],2)</f>
        <v>5</v>
      </c>
      <c r="W901" s="1325">
        <f>Table1[[#This Row],[FLIGHT_DATE]]-Table1[[#This Row],[DATE_BOOKED]]</f>
        <v>60</v>
      </c>
    </row>
    <row r="902" spans="1:23" x14ac:dyDescent="0.35">
      <c r="A902" s="1332">
        <v>45720</v>
      </c>
      <c r="B902" s="1333" t="s">
        <v>332</v>
      </c>
      <c r="C902" s="198" t="s">
        <v>333</v>
      </c>
      <c r="D902" s="198"/>
      <c r="E902" s="1333"/>
      <c r="F902" s="1333" t="s">
        <v>56</v>
      </c>
      <c r="G902" s="1333" t="s">
        <v>10</v>
      </c>
      <c r="H902" s="2222" t="s">
        <v>193</v>
      </c>
      <c r="I902" s="1334" t="s">
        <v>29</v>
      </c>
      <c r="J902" s="1332">
        <v>45781</v>
      </c>
      <c r="K902" s="1335">
        <v>3</v>
      </c>
      <c r="L902" s="1336">
        <v>3</v>
      </c>
      <c r="M902" s="1337">
        <v>175</v>
      </c>
      <c r="N902" s="1338">
        <v>0</v>
      </c>
      <c r="O902" s="1338">
        <v>0</v>
      </c>
      <c r="P902" s="1339">
        <f>SUM(Table1[[#This Row],[BASE_FARE]:[SURCHARGES]])*Table1[[#This Row],[SEATS_BOOKED]]</f>
        <v>525</v>
      </c>
      <c r="Q902" s="1333" t="s">
        <v>161</v>
      </c>
      <c r="R902" s="1335" t="s">
        <v>335</v>
      </c>
      <c r="S902" s="1333" t="str">
        <f>LEFT(Table1[[#This Row],[SECTOR]],3)</f>
        <v>SSH</v>
      </c>
      <c r="T902" s="1333" t="str">
        <f>RIGHT(Table1[[#This Row],[SECTOR]],3)</f>
        <v>NAP</v>
      </c>
      <c r="U902" s="1333" t="str">
        <f t="shared" si="76"/>
        <v>NAP</v>
      </c>
      <c r="V902" s="1333">
        <f>WEEKDAY(Table1[[#This Row],[FLIGHT_DATE]],2)</f>
        <v>7</v>
      </c>
      <c r="W902" s="1333">
        <f>Table1[[#This Row],[FLIGHT_DATE]]-Table1[[#This Row],[DATE_BOOKED]]</f>
        <v>61</v>
      </c>
    </row>
    <row r="903" spans="1:23" x14ac:dyDescent="0.35">
      <c r="A903" s="1332">
        <v>45720</v>
      </c>
      <c r="B903" s="1333" t="s">
        <v>332</v>
      </c>
      <c r="C903" s="198" t="s">
        <v>333</v>
      </c>
      <c r="D903" s="198"/>
      <c r="E903" s="1333"/>
      <c r="F903" s="1333" t="s">
        <v>56</v>
      </c>
      <c r="G903" s="1333" t="s">
        <v>10</v>
      </c>
      <c r="H903" s="2222" t="s">
        <v>432</v>
      </c>
      <c r="I903" s="1334" t="s">
        <v>416</v>
      </c>
      <c r="J903" s="1332">
        <v>45887</v>
      </c>
      <c r="K903" s="1335">
        <v>2</v>
      </c>
      <c r="L903" s="1336">
        <v>2</v>
      </c>
      <c r="M903" s="1337">
        <v>240</v>
      </c>
      <c r="N903" s="1338">
        <v>0</v>
      </c>
      <c r="O903" s="1338">
        <v>0</v>
      </c>
      <c r="P903" s="1339">
        <f>SUM(Table1[[#This Row],[BASE_FARE]:[SURCHARGES]])*Table1[[#This Row],[SEATS_BOOKED]]</f>
        <v>480</v>
      </c>
      <c r="Q903" s="1333" t="s">
        <v>161</v>
      </c>
      <c r="R903" s="1335" t="s">
        <v>335</v>
      </c>
      <c r="S903" s="1333" t="str">
        <f>LEFT(Table1[[#This Row],[SECTOR]],3)</f>
        <v>HRG</v>
      </c>
      <c r="T903" s="1333" t="str">
        <f>RIGHT(Table1[[#This Row],[SECTOR]],3)</f>
        <v>NAP</v>
      </c>
      <c r="U903" s="1333" t="str">
        <f t="shared" si="76"/>
        <v>NAP</v>
      </c>
      <c r="V903" s="1333">
        <f>WEEKDAY(Table1[[#This Row],[FLIGHT_DATE]],2)</f>
        <v>1</v>
      </c>
      <c r="W903" s="1333">
        <f>Table1[[#This Row],[FLIGHT_DATE]]-Table1[[#This Row],[DATE_BOOKED]]</f>
        <v>167</v>
      </c>
    </row>
    <row r="904" spans="1:23" x14ac:dyDescent="0.35">
      <c r="A904" s="1340">
        <v>45720</v>
      </c>
      <c r="B904" s="1341" t="s">
        <v>385</v>
      </c>
      <c r="C904" s="198" t="s">
        <v>333</v>
      </c>
      <c r="D904" s="198"/>
      <c r="E904" s="1341" t="s">
        <v>719</v>
      </c>
      <c r="F904" s="1341" t="s">
        <v>54</v>
      </c>
      <c r="G904" s="1341" t="s">
        <v>10</v>
      </c>
      <c r="H904" s="2222" t="s">
        <v>433</v>
      </c>
      <c r="I904" s="1342" t="s">
        <v>418</v>
      </c>
      <c r="J904" s="1340">
        <v>45887</v>
      </c>
      <c r="K904" s="1343">
        <v>4</v>
      </c>
      <c r="L904" s="1344">
        <v>4</v>
      </c>
      <c r="M904" s="1345">
        <v>240</v>
      </c>
      <c r="N904" s="1346">
        <v>0</v>
      </c>
      <c r="O904" s="1346">
        <v>0</v>
      </c>
      <c r="P904" s="1347">
        <f>SUM(Table1[[#This Row],[BASE_FARE]:[SURCHARGES]])*Table1[[#This Row],[SEATS_BOOKED]]</f>
        <v>960</v>
      </c>
      <c r="Q904" s="1341" t="s">
        <v>161</v>
      </c>
      <c r="R904" s="1343" t="s">
        <v>335</v>
      </c>
      <c r="S904" s="1341" t="str">
        <f>LEFT(Table1[[#This Row],[SECTOR]],3)</f>
        <v>NAP</v>
      </c>
      <c r="T904" s="1341" t="str">
        <f>RIGHT(Table1[[#This Row],[SECTOR]],3)</f>
        <v>HRG</v>
      </c>
      <c r="U904" s="1341" t="str">
        <f t="shared" si="76"/>
        <v>NAP</v>
      </c>
      <c r="V904" s="1341">
        <f>WEEKDAY(Table1[[#This Row],[FLIGHT_DATE]],2)</f>
        <v>1</v>
      </c>
      <c r="W904" s="1341">
        <f>Table1[[#This Row],[FLIGHT_DATE]]-Table1[[#This Row],[DATE_BOOKED]]</f>
        <v>167</v>
      </c>
    </row>
    <row r="905" spans="1:23" x14ac:dyDescent="0.35">
      <c r="A905" s="1340">
        <v>45720</v>
      </c>
      <c r="B905" s="1341" t="s">
        <v>385</v>
      </c>
      <c r="C905" s="198" t="s">
        <v>333</v>
      </c>
      <c r="D905" s="198"/>
      <c r="E905" s="1341" t="s">
        <v>719</v>
      </c>
      <c r="F905" s="1341" t="s">
        <v>54</v>
      </c>
      <c r="G905" s="1341" t="s">
        <v>11</v>
      </c>
      <c r="H905" s="2222" t="s">
        <v>432</v>
      </c>
      <c r="I905" s="1342" t="s">
        <v>416</v>
      </c>
      <c r="J905" s="1340">
        <v>45894</v>
      </c>
      <c r="K905" s="1343">
        <v>4</v>
      </c>
      <c r="L905" s="1344">
        <v>4</v>
      </c>
      <c r="M905" s="1345">
        <v>240</v>
      </c>
      <c r="N905" s="1346">
        <v>0</v>
      </c>
      <c r="O905" s="1346">
        <v>0</v>
      </c>
      <c r="P905" s="1347">
        <f>SUM(Table1[[#This Row],[BASE_FARE]:[SURCHARGES]])*Table1[[#This Row],[SEATS_BOOKED]]</f>
        <v>960</v>
      </c>
      <c r="Q905" s="1341" t="s">
        <v>161</v>
      </c>
      <c r="R905" s="1343" t="s">
        <v>335</v>
      </c>
      <c r="S905" s="1341" t="str">
        <f>LEFT(Table1[[#This Row],[SECTOR]],3)</f>
        <v>HRG</v>
      </c>
      <c r="T905" s="1341" t="str">
        <f>RIGHT(Table1[[#This Row],[SECTOR]],3)</f>
        <v>NAP</v>
      </c>
      <c r="U905" s="1341" t="str">
        <f t="shared" si="76"/>
        <v>NAP</v>
      </c>
      <c r="V905" s="1341">
        <f>WEEKDAY(Table1[[#This Row],[FLIGHT_DATE]],2)</f>
        <v>1</v>
      </c>
      <c r="W905" s="1341">
        <f>Table1[[#This Row],[FLIGHT_DATE]]-Table1[[#This Row],[DATE_BOOKED]]</f>
        <v>174</v>
      </c>
    </row>
    <row r="906" spans="1:23" x14ac:dyDescent="0.35">
      <c r="A906" s="1348">
        <v>45719</v>
      </c>
      <c r="B906" s="1349" t="s">
        <v>390</v>
      </c>
      <c r="C906" s="198" t="s">
        <v>333</v>
      </c>
      <c r="D906" s="198" t="s">
        <v>952</v>
      </c>
      <c r="E906" s="1349" t="s">
        <v>720</v>
      </c>
      <c r="F906" s="1349" t="s">
        <v>56</v>
      </c>
      <c r="G906" s="1349" t="s">
        <v>10</v>
      </c>
      <c r="H906" s="2222" t="s">
        <v>192</v>
      </c>
      <c r="I906" s="1350" t="s">
        <v>28</v>
      </c>
      <c r="J906" s="1348">
        <v>45760</v>
      </c>
      <c r="K906" s="1351">
        <v>1</v>
      </c>
      <c r="L906" s="1352">
        <v>1</v>
      </c>
      <c r="M906" s="1353">
        <v>75</v>
      </c>
      <c r="N906" s="1354">
        <v>34.04</v>
      </c>
      <c r="O906" s="1354">
        <v>30</v>
      </c>
      <c r="P906" s="1355">
        <f>SUM(Table1[[#This Row],[BASE_FARE]:[SURCHARGES]])*Table1[[#This Row],[SEATS_BOOKED]]</f>
        <v>139.04</v>
      </c>
      <c r="Q906" s="1349" t="s">
        <v>161</v>
      </c>
      <c r="R906" s="1351" t="s">
        <v>335</v>
      </c>
      <c r="S906" s="1349" t="str">
        <f>LEFT(Table1[[#This Row],[SECTOR]],3)</f>
        <v>NAP</v>
      </c>
      <c r="T906" s="1349" t="str">
        <f>RIGHT(Table1[[#This Row],[SECTOR]],3)</f>
        <v>SSH</v>
      </c>
      <c r="U906" s="1349" t="str">
        <f t="shared" ref="U906:U913" si="77">IF(AND(S906&lt;&gt;"SSH", S906&lt;&gt;"RMF", S906&lt;&gt;"CAI", S906&lt;&gt;"HRG", S906&lt;&gt;"LXR", S906&lt;&gt;"DXB", OR(T906="SSH", T906="RMF", T906="CAI", T906="HRG", T906="LXR", T906="DXB")), S906,
    IF(AND(T906&lt;&gt;"SSH", T906&lt;&gt;"RMF", T906&lt;&gt;"CAI", T906&lt;&gt;"HRG", T906&lt;&gt;"LXR", T906&lt;&gt;"DXB", OR(S906="SSH", S906="RMF", S906="CAI", S906="HRG", S906="LXR", S906="DXB")), T906,
    "VIE"))</f>
        <v>NAP</v>
      </c>
      <c r="V906" s="1349">
        <f>WEEKDAY(Table1[[#This Row],[FLIGHT_DATE]],2)</f>
        <v>7</v>
      </c>
      <c r="W906" s="1349">
        <f>Table1[[#This Row],[FLIGHT_DATE]]-Table1[[#This Row],[DATE_BOOKED]]</f>
        <v>41</v>
      </c>
    </row>
    <row r="907" spans="1:23" x14ac:dyDescent="0.35">
      <c r="A907" s="1348">
        <v>45719</v>
      </c>
      <c r="B907" s="1349" t="s">
        <v>390</v>
      </c>
      <c r="C907" s="198" t="s">
        <v>333</v>
      </c>
      <c r="D907" s="198" t="s">
        <v>952</v>
      </c>
      <c r="E907" s="1349" t="s">
        <v>721</v>
      </c>
      <c r="F907" s="1349" t="s">
        <v>56</v>
      </c>
      <c r="G907" s="1349" t="s">
        <v>10</v>
      </c>
      <c r="H907" s="2222" t="s">
        <v>193</v>
      </c>
      <c r="I907" s="1350" t="s">
        <v>29</v>
      </c>
      <c r="J907" s="1348">
        <v>45767</v>
      </c>
      <c r="K907" s="1351">
        <v>1</v>
      </c>
      <c r="L907" s="1352">
        <v>1</v>
      </c>
      <c r="M907" s="1353">
        <v>75</v>
      </c>
      <c r="N907" s="1354">
        <v>38.92</v>
      </c>
      <c r="O907" s="1354">
        <v>40</v>
      </c>
      <c r="P907" s="1355">
        <f>SUM(Table1[[#This Row],[BASE_FARE]:[SURCHARGES]])*Table1[[#This Row],[SEATS_BOOKED]]</f>
        <v>153.92000000000002</v>
      </c>
      <c r="Q907" s="1349" t="s">
        <v>161</v>
      </c>
      <c r="R907" s="1351" t="s">
        <v>335</v>
      </c>
      <c r="S907" s="1349" t="str">
        <f>LEFT(Table1[[#This Row],[SECTOR]],3)</f>
        <v>SSH</v>
      </c>
      <c r="T907" s="1349" t="str">
        <f>RIGHT(Table1[[#This Row],[SECTOR]],3)</f>
        <v>NAP</v>
      </c>
      <c r="U907" s="1349" t="str">
        <f t="shared" si="77"/>
        <v>NAP</v>
      </c>
      <c r="V907" s="1349">
        <f>WEEKDAY(Table1[[#This Row],[FLIGHT_DATE]],2)</f>
        <v>7</v>
      </c>
      <c r="W907" s="1349">
        <f>Table1[[#This Row],[FLIGHT_DATE]]-Table1[[#This Row],[DATE_BOOKED]]</f>
        <v>48</v>
      </c>
    </row>
    <row r="908" spans="1:23" x14ac:dyDescent="0.35">
      <c r="A908" s="1348">
        <v>45719</v>
      </c>
      <c r="B908" s="1349" t="s">
        <v>390</v>
      </c>
      <c r="C908" s="198" t="s">
        <v>333</v>
      </c>
      <c r="D908" s="198" t="s">
        <v>952</v>
      </c>
      <c r="E908" s="1349" t="s">
        <v>720</v>
      </c>
      <c r="F908" s="1349" t="s">
        <v>56</v>
      </c>
      <c r="G908" s="1349" t="s">
        <v>10</v>
      </c>
      <c r="H908" s="2222" t="s">
        <v>192</v>
      </c>
      <c r="I908" s="1350" t="s">
        <v>28</v>
      </c>
      <c r="J908" s="1348">
        <v>45760</v>
      </c>
      <c r="K908" s="1351">
        <v>1</v>
      </c>
      <c r="L908" s="1352">
        <v>1</v>
      </c>
      <c r="M908" s="1353">
        <v>75</v>
      </c>
      <c r="N908" s="1354">
        <v>34.04</v>
      </c>
      <c r="O908" s="1354">
        <v>30</v>
      </c>
      <c r="P908" s="1355">
        <f>SUM(Table1[[#This Row],[BASE_FARE]:[SURCHARGES]])*Table1[[#This Row],[SEATS_BOOKED]]</f>
        <v>139.04</v>
      </c>
      <c r="Q908" s="1349" t="s">
        <v>161</v>
      </c>
      <c r="R908" s="1351" t="s">
        <v>335</v>
      </c>
      <c r="S908" s="1349" t="str">
        <f>LEFT(Table1[[#This Row],[SECTOR]],3)</f>
        <v>NAP</v>
      </c>
      <c r="T908" s="1349" t="str">
        <f>RIGHT(Table1[[#This Row],[SECTOR]],3)</f>
        <v>SSH</v>
      </c>
      <c r="U908" s="1349" t="str">
        <f t="shared" si="77"/>
        <v>NAP</v>
      </c>
      <c r="V908" s="1349">
        <f>WEEKDAY(Table1[[#This Row],[FLIGHT_DATE]],2)</f>
        <v>7</v>
      </c>
      <c r="W908" s="1349">
        <f>Table1[[#This Row],[FLIGHT_DATE]]-Table1[[#This Row],[DATE_BOOKED]]</f>
        <v>41</v>
      </c>
    </row>
    <row r="909" spans="1:23" x14ac:dyDescent="0.35">
      <c r="A909" s="1348">
        <v>45719</v>
      </c>
      <c r="B909" s="1349" t="s">
        <v>390</v>
      </c>
      <c r="C909" s="198" t="s">
        <v>333</v>
      </c>
      <c r="D909" s="198" t="s">
        <v>952</v>
      </c>
      <c r="E909" s="1349" t="s">
        <v>721</v>
      </c>
      <c r="F909" s="1349" t="s">
        <v>56</v>
      </c>
      <c r="G909" s="1349" t="s">
        <v>10</v>
      </c>
      <c r="H909" s="2222" t="s">
        <v>193</v>
      </c>
      <c r="I909" s="1350" t="s">
        <v>29</v>
      </c>
      <c r="J909" s="1348">
        <v>45767</v>
      </c>
      <c r="K909" s="1351">
        <v>1</v>
      </c>
      <c r="L909" s="1352">
        <v>1</v>
      </c>
      <c r="M909" s="1353">
        <v>75</v>
      </c>
      <c r="N909" s="1354">
        <v>38.92</v>
      </c>
      <c r="O909" s="1354">
        <v>40</v>
      </c>
      <c r="P909" s="1355">
        <f>SUM(Table1[[#This Row],[BASE_FARE]:[SURCHARGES]])*Table1[[#This Row],[SEATS_BOOKED]]</f>
        <v>153.92000000000002</v>
      </c>
      <c r="Q909" s="1349" t="s">
        <v>161</v>
      </c>
      <c r="R909" s="1351" t="s">
        <v>335</v>
      </c>
      <c r="S909" s="1349" t="str">
        <f>LEFT(Table1[[#This Row],[SECTOR]],3)</f>
        <v>SSH</v>
      </c>
      <c r="T909" s="1349" t="str">
        <f>RIGHT(Table1[[#This Row],[SECTOR]],3)</f>
        <v>NAP</v>
      </c>
      <c r="U909" s="1349" t="str">
        <f t="shared" si="77"/>
        <v>NAP</v>
      </c>
      <c r="V909" s="1349">
        <f>WEEKDAY(Table1[[#This Row],[FLIGHT_DATE]],2)</f>
        <v>7</v>
      </c>
      <c r="W909" s="1349">
        <f>Table1[[#This Row],[FLIGHT_DATE]]-Table1[[#This Row],[DATE_BOOKED]]</f>
        <v>48</v>
      </c>
    </row>
    <row r="910" spans="1:23" x14ac:dyDescent="0.35">
      <c r="A910" s="1348">
        <v>45719</v>
      </c>
      <c r="B910" s="1349" t="s">
        <v>390</v>
      </c>
      <c r="C910" s="198" t="s">
        <v>333</v>
      </c>
      <c r="D910" s="198" t="s">
        <v>952</v>
      </c>
      <c r="E910" s="1349" t="s">
        <v>720</v>
      </c>
      <c r="F910" s="1349" t="s">
        <v>56</v>
      </c>
      <c r="G910" s="1349" t="s">
        <v>10</v>
      </c>
      <c r="H910" s="2222" t="s">
        <v>192</v>
      </c>
      <c r="I910" s="1350" t="s">
        <v>28</v>
      </c>
      <c r="J910" s="1348">
        <v>45760</v>
      </c>
      <c r="K910" s="1351">
        <v>1</v>
      </c>
      <c r="L910" s="1352">
        <v>1</v>
      </c>
      <c r="M910" s="1353">
        <v>100</v>
      </c>
      <c r="N910" s="1354">
        <v>34.04</v>
      </c>
      <c r="O910" s="1354">
        <v>30</v>
      </c>
      <c r="P910" s="1355">
        <f>SUM(Table1[[#This Row],[BASE_FARE]:[SURCHARGES]])*Table1[[#This Row],[SEATS_BOOKED]]</f>
        <v>164.04</v>
      </c>
      <c r="Q910" s="1349" t="s">
        <v>161</v>
      </c>
      <c r="R910" s="1351" t="s">
        <v>335</v>
      </c>
      <c r="S910" s="1349" t="str">
        <f>LEFT(Table1[[#This Row],[SECTOR]],3)</f>
        <v>NAP</v>
      </c>
      <c r="T910" s="1349" t="str">
        <f>RIGHT(Table1[[#This Row],[SECTOR]],3)</f>
        <v>SSH</v>
      </c>
      <c r="U910" s="1349" t="str">
        <f t="shared" si="77"/>
        <v>NAP</v>
      </c>
      <c r="V910" s="1349">
        <f>WEEKDAY(Table1[[#This Row],[FLIGHT_DATE]],2)</f>
        <v>7</v>
      </c>
      <c r="W910" s="1349">
        <f>Table1[[#This Row],[FLIGHT_DATE]]-Table1[[#This Row],[DATE_BOOKED]]</f>
        <v>41</v>
      </c>
    </row>
    <row r="911" spans="1:23" x14ac:dyDescent="0.35">
      <c r="A911" s="1348">
        <v>45719</v>
      </c>
      <c r="B911" s="1349" t="s">
        <v>390</v>
      </c>
      <c r="C911" s="198" t="s">
        <v>333</v>
      </c>
      <c r="D911" s="198" t="s">
        <v>952</v>
      </c>
      <c r="E911" s="1349" t="s">
        <v>721</v>
      </c>
      <c r="F911" s="1349" t="s">
        <v>56</v>
      </c>
      <c r="G911" s="1349" t="s">
        <v>10</v>
      </c>
      <c r="H911" s="2222" t="s">
        <v>193</v>
      </c>
      <c r="I911" s="1350" t="s">
        <v>29</v>
      </c>
      <c r="J911" s="1348">
        <v>45767</v>
      </c>
      <c r="K911" s="1351">
        <v>1</v>
      </c>
      <c r="L911" s="1352">
        <v>1</v>
      </c>
      <c r="M911" s="1353">
        <v>100</v>
      </c>
      <c r="N911" s="1354">
        <v>38.92</v>
      </c>
      <c r="O911" s="1354">
        <v>40</v>
      </c>
      <c r="P911" s="1355">
        <f>SUM(Table1[[#This Row],[BASE_FARE]:[SURCHARGES]])*Table1[[#This Row],[SEATS_BOOKED]]</f>
        <v>178.92000000000002</v>
      </c>
      <c r="Q911" s="1349" t="s">
        <v>161</v>
      </c>
      <c r="R911" s="1351" t="s">
        <v>335</v>
      </c>
      <c r="S911" s="1349" t="str">
        <f>LEFT(Table1[[#This Row],[SECTOR]],3)</f>
        <v>SSH</v>
      </c>
      <c r="T911" s="1349" t="str">
        <f>RIGHT(Table1[[#This Row],[SECTOR]],3)</f>
        <v>NAP</v>
      </c>
      <c r="U911" s="1349" t="str">
        <f t="shared" si="77"/>
        <v>NAP</v>
      </c>
      <c r="V911" s="1349">
        <f>WEEKDAY(Table1[[#This Row],[FLIGHT_DATE]],2)</f>
        <v>7</v>
      </c>
      <c r="W911" s="1349">
        <f>Table1[[#This Row],[FLIGHT_DATE]]-Table1[[#This Row],[DATE_BOOKED]]</f>
        <v>48</v>
      </c>
    </row>
    <row r="912" spans="1:23" x14ac:dyDescent="0.35">
      <c r="A912" s="1348">
        <v>45719</v>
      </c>
      <c r="B912" s="1349" t="s">
        <v>390</v>
      </c>
      <c r="C912" s="198" t="s">
        <v>333</v>
      </c>
      <c r="D912" s="198" t="s">
        <v>952</v>
      </c>
      <c r="E912" s="1349" t="s">
        <v>722</v>
      </c>
      <c r="F912" s="1349" t="s">
        <v>56</v>
      </c>
      <c r="G912" s="1349" t="s">
        <v>10</v>
      </c>
      <c r="H912" s="2222" t="s">
        <v>191</v>
      </c>
      <c r="I912" s="1350" t="s">
        <v>114</v>
      </c>
      <c r="J912" s="1348">
        <v>45891</v>
      </c>
      <c r="K912" s="1351">
        <v>1</v>
      </c>
      <c r="L912" s="1352">
        <v>1</v>
      </c>
      <c r="M912" s="1353">
        <v>270</v>
      </c>
      <c r="N912" s="1354">
        <v>37.72</v>
      </c>
      <c r="O912" s="1354">
        <v>40</v>
      </c>
      <c r="P912" s="1355">
        <f>SUM(Table1[[#This Row],[BASE_FARE]:[SURCHARGES]])*Table1[[#This Row],[SEATS_BOOKED]]</f>
        <v>347.72</v>
      </c>
      <c r="Q912" s="1349" t="s">
        <v>161</v>
      </c>
      <c r="R912" s="1351" t="s">
        <v>335</v>
      </c>
      <c r="S912" s="1349" t="str">
        <f>LEFT(Table1[[#This Row],[SECTOR]],3)</f>
        <v>SSH</v>
      </c>
      <c r="T912" s="1349" t="str">
        <f>RIGHT(Table1[[#This Row],[SECTOR]],3)</f>
        <v>FCO</v>
      </c>
      <c r="U912" s="1349" t="str">
        <f t="shared" si="77"/>
        <v>FCO</v>
      </c>
      <c r="V912" s="1349">
        <f>WEEKDAY(Table1[[#This Row],[FLIGHT_DATE]],2)</f>
        <v>5</v>
      </c>
      <c r="W912" s="1349">
        <f>Table1[[#This Row],[FLIGHT_DATE]]-Table1[[#This Row],[DATE_BOOKED]]</f>
        <v>172</v>
      </c>
    </row>
    <row r="913" spans="1:23" x14ac:dyDescent="0.35">
      <c r="A913" s="1348">
        <v>45719</v>
      </c>
      <c r="B913" s="1349" t="s">
        <v>390</v>
      </c>
      <c r="C913" s="198" t="s">
        <v>333</v>
      </c>
      <c r="D913" s="198" t="s">
        <v>952</v>
      </c>
      <c r="E913" s="1349" t="s">
        <v>722</v>
      </c>
      <c r="F913" s="1349" t="s">
        <v>56</v>
      </c>
      <c r="G913" s="1349" t="s">
        <v>10</v>
      </c>
      <c r="H913" s="2222" t="s">
        <v>191</v>
      </c>
      <c r="I913" s="1350" t="s">
        <v>114</v>
      </c>
      <c r="J913" s="1348">
        <v>45891</v>
      </c>
      <c r="K913" s="1351">
        <v>1</v>
      </c>
      <c r="L913" s="1352">
        <v>1</v>
      </c>
      <c r="M913" s="1353">
        <v>270</v>
      </c>
      <c r="N913" s="1354">
        <v>37.72</v>
      </c>
      <c r="O913" s="1354">
        <v>40</v>
      </c>
      <c r="P913" s="1355">
        <f>SUM(Table1[[#This Row],[BASE_FARE]:[SURCHARGES]])*Table1[[#This Row],[SEATS_BOOKED]]</f>
        <v>347.72</v>
      </c>
      <c r="Q913" s="1349" t="s">
        <v>161</v>
      </c>
      <c r="R913" s="1351" t="s">
        <v>335</v>
      </c>
      <c r="S913" s="1349" t="str">
        <f>LEFT(Table1[[#This Row],[SECTOR]],3)</f>
        <v>SSH</v>
      </c>
      <c r="T913" s="1349" t="str">
        <f>RIGHT(Table1[[#This Row],[SECTOR]],3)</f>
        <v>FCO</v>
      </c>
      <c r="U913" s="1349" t="str">
        <f t="shared" si="77"/>
        <v>FCO</v>
      </c>
      <c r="V913" s="1349">
        <f>WEEKDAY(Table1[[#This Row],[FLIGHT_DATE]],2)</f>
        <v>5</v>
      </c>
      <c r="W913" s="1349">
        <f>Table1[[#This Row],[FLIGHT_DATE]]-Table1[[#This Row],[DATE_BOOKED]]</f>
        <v>172</v>
      </c>
    </row>
    <row r="914" spans="1:23" x14ac:dyDescent="0.35">
      <c r="A914" s="1356">
        <v>45720</v>
      </c>
      <c r="B914" s="1357" t="s">
        <v>385</v>
      </c>
      <c r="C914" s="198" t="s">
        <v>333</v>
      </c>
      <c r="D914" s="198"/>
      <c r="E914" s="1357" t="s">
        <v>723</v>
      </c>
      <c r="F914" s="1357" t="s">
        <v>56</v>
      </c>
      <c r="G914" s="1357" t="s">
        <v>10</v>
      </c>
      <c r="H914" s="2222" t="s">
        <v>191</v>
      </c>
      <c r="I914" s="1358" t="s">
        <v>29</v>
      </c>
      <c r="J914" s="1356">
        <v>45894</v>
      </c>
      <c r="K914" s="1359">
        <v>4</v>
      </c>
      <c r="L914" s="1360">
        <v>4</v>
      </c>
      <c r="M914" s="1361">
        <v>320</v>
      </c>
      <c r="N914" s="1362">
        <v>0</v>
      </c>
      <c r="O914" s="1362">
        <v>0</v>
      </c>
      <c r="P914" s="1363">
        <f>SUM(Table1[[#This Row],[BASE_FARE]:[SURCHARGES]])*Table1[[#This Row],[SEATS_BOOKED]]</f>
        <v>1280</v>
      </c>
      <c r="Q914" s="1357" t="s">
        <v>161</v>
      </c>
      <c r="R914" s="1359" t="s">
        <v>335</v>
      </c>
      <c r="S914" s="1357" t="str">
        <f>LEFT(Table1[[#This Row],[SECTOR]],3)</f>
        <v>SSH</v>
      </c>
      <c r="T914" s="1357" t="str">
        <f>RIGHT(Table1[[#This Row],[SECTOR]],3)</f>
        <v>NAP</v>
      </c>
      <c r="U914" s="1357" t="str">
        <f>IF(AND(S914&lt;&gt;"SSH", S914&lt;&gt;"RMF", S914&lt;&gt;"CAI", S914&lt;&gt;"HRG", S914&lt;&gt;"LXR", S914&lt;&gt;"DXB", OR(T914="SSH", T914="RMF", T914="CAI", T914="HRG", T914="LXR", T914="DXB")), S914,
    IF(AND(T914&lt;&gt;"SSH", T914&lt;&gt;"RMF", T914&lt;&gt;"CAI", T914&lt;&gt;"HRG", T914&lt;&gt;"LXR", T914&lt;&gt;"DXB", OR(S914="SSH", S914="RMF", S914="CAI", S914="HRG", S914="LXR", S914="DXB")), T914,
    "VIE"))</f>
        <v>NAP</v>
      </c>
      <c r="V914" s="1357">
        <f>WEEKDAY(Table1[[#This Row],[FLIGHT_DATE]],2)</f>
        <v>1</v>
      </c>
      <c r="W914" s="1357">
        <f>Table1[[#This Row],[FLIGHT_DATE]]-Table1[[#This Row],[DATE_BOOKED]]</f>
        <v>174</v>
      </c>
    </row>
    <row r="915" spans="1:23" x14ac:dyDescent="0.35">
      <c r="A915" s="1356">
        <v>45720</v>
      </c>
      <c r="B915" s="1357" t="s">
        <v>385</v>
      </c>
      <c r="C915" s="198" t="s">
        <v>333</v>
      </c>
      <c r="D915" s="198"/>
      <c r="E915" s="1357" t="s">
        <v>724</v>
      </c>
      <c r="F915" s="1357" t="s">
        <v>56</v>
      </c>
      <c r="G915" s="1357" t="s">
        <v>10</v>
      </c>
      <c r="H915" s="2222" t="s">
        <v>190</v>
      </c>
      <c r="I915" s="1358" t="s">
        <v>28</v>
      </c>
      <c r="J915" s="1356">
        <v>45880</v>
      </c>
      <c r="K915" s="1359">
        <v>4</v>
      </c>
      <c r="L915" s="1360">
        <v>4</v>
      </c>
      <c r="M915" s="1361">
        <v>280</v>
      </c>
      <c r="N915" s="1362">
        <v>0</v>
      </c>
      <c r="O915" s="1362">
        <v>0</v>
      </c>
      <c r="P915" s="1363">
        <f>SUM(Table1[[#This Row],[BASE_FARE]:[SURCHARGES]])*Table1[[#This Row],[SEATS_BOOKED]]</f>
        <v>1120</v>
      </c>
      <c r="Q915" s="1357" t="s">
        <v>161</v>
      </c>
      <c r="R915" s="1359" t="s">
        <v>335</v>
      </c>
      <c r="S915" s="1357" t="str">
        <f>LEFT(Table1[[#This Row],[SECTOR]],3)</f>
        <v>NAP</v>
      </c>
      <c r="T915" s="1357" t="str">
        <f>RIGHT(Table1[[#This Row],[SECTOR]],3)</f>
        <v>SSH</v>
      </c>
      <c r="U915" s="1357" t="str">
        <f>IF(AND(S915&lt;&gt;"SSH", S915&lt;&gt;"RMF", S915&lt;&gt;"CAI", S915&lt;&gt;"HRG", S915&lt;&gt;"LXR", S915&lt;&gt;"DXB", OR(T915="SSH", T915="RMF", T915="CAI", T915="HRG", T915="LXR", T915="DXB")), S915,
    IF(AND(T915&lt;&gt;"SSH", T915&lt;&gt;"RMF", T915&lt;&gt;"CAI", T915&lt;&gt;"HRG", T915&lt;&gt;"LXR", T915&lt;&gt;"DXB", OR(S915="SSH", S915="RMF", S915="CAI", S915="HRG", S915="LXR", S915="DXB")), T915,
    "VIE"))</f>
        <v>NAP</v>
      </c>
      <c r="V915" s="1357">
        <f>WEEKDAY(Table1[[#This Row],[FLIGHT_DATE]],2)</f>
        <v>1</v>
      </c>
      <c r="W915" s="1357">
        <f>Table1[[#This Row],[FLIGHT_DATE]]-Table1[[#This Row],[DATE_BOOKED]]</f>
        <v>160</v>
      </c>
    </row>
    <row r="916" spans="1:23" x14ac:dyDescent="0.35">
      <c r="A916" s="1356">
        <v>45720</v>
      </c>
      <c r="B916" s="1357" t="s">
        <v>385</v>
      </c>
      <c r="C916" s="198" t="s">
        <v>333</v>
      </c>
      <c r="D916" s="198"/>
      <c r="E916" s="1357" t="s">
        <v>725</v>
      </c>
      <c r="F916" s="1357" t="s">
        <v>56</v>
      </c>
      <c r="G916" s="1357" t="s">
        <v>10</v>
      </c>
      <c r="H916" s="2222" t="s">
        <v>447</v>
      </c>
      <c r="I916" s="1358" t="s">
        <v>28</v>
      </c>
      <c r="J916" s="1356">
        <v>45765</v>
      </c>
      <c r="K916" s="1359">
        <v>2</v>
      </c>
      <c r="L916" s="1360">
        <v>2</v>
      </c>
      <c r="M916" s="1361">
        <v>275</v>
      </c>
      <c r="N916" s="1362">
        <v>0</v>
      </c>
      <c r="O916" s="1362">
        <v>0</v>
      </c>
      <c r="P916" s="1363">
        <f>SUM(Table1[[#This Row],[BASE_FARE]:[SURCHARGES]])*Table1[[#This Row],[SEATS_BOOKED]]</f>
        <v>550</v>
      </c>
      <c r="Q916" s="1357" t="s">
        <v>161</v>
      </c>
      <c r="R916" s="1359" t="s">
        <v>335</v>
      </c>
      <c r="S916" s="1357" t="str">
        <f>LEFT(Table1[[#This Row],[SECTOR]],3)</f>
        <v>NAP</v>
      </c>
      <c r="T916" s="1357" t="str">
        <f>RIGHT(Table1[[#This Row],[SECTOR]],3)</f>
        <v>SSH</v>
      </c>
      <c r="U916" s="1357" t="str">
        <f>IF(AND(S916&lt;&gt;"SSH", S916&lt;&gt;"RMF", S916&lt;&gt;"CAI", S916&lt;&gt;"HRG", S916&lt;&gt;"LXR", S916&lt;&gt;"DXB", OR(T916="SSH", T916="RMF", T916="CAI", T916="HRG", T916="LXR", T916="DXB")), S916,
    IF(AND(T916&lt;&gt;"SSH", T916&lt;&gt;"RMF", T916&lt;&gt;"CAI", T916&lt;&gt;"HRG", T916&lt;&gt;"LXR", T916&lt;&gt;"DXB", OR(S916="SSH", S916="RMF", S916="CAI", S916="HRG", S916="LXR", S916="DXB")), T916,
    "VIE"))</f>
        <v>NAP</v>
      </c>
      <c r="V916" s="1357">
        <f>WEEKDAY(Table1[[#This Row],[FLIGHT_DATE]],2)</f>
        <v>5</v>
      </c>
      <c r="W916" s="1357">
        <f>Table1[[#This Row],[FLIGHT_DATE]]-Table1[[#This Row],[DATE_BOOKED]]</f>
        <v>45</v>
      </c>
    </row>
    <row r="917" spans="1:23" x14ac:dyDescent="0.35">
      <c r="A917" s="1356">
        <v>45720</v>
      </c>
      <c r="B917" s="1357" t="s">
        <v>385</v>
      </c>
      <c r="C917" s="198" t="s">
        <v>333</v>
      </c>
      <c r="D917" s="198"/>
      <c r="E917" s="1357" t="s">
        <v>726</v>
      </c>
      <c r="F917" s="1357" t="s">
        <v>56</v>
      </c>
      <c r="G917" s="1357" t="s">
        <v>10</v>
      </c>
      <c r="H917" s="2222" t="s">
        <v>447</v>
      </c>
      <c r="I917" s="1358" t="s">
        <v>28</v>
      </c>
      <c r="J917" s="1356">
        <v>45765</v>
      </c>
      <c r="K917" s="1359">
        <v>4</v>
      </c>
      <c r="L917" s="1360">
        <v>4</v>
      </c>
      <c r="M917" s="1361">
        <v>275</v>
      </c>
      <c r="N917" s="1362">
        <v>0</v>
      </c>
      <c r="O917" s="1362">
        <v>0</v>
      </c>
      <c r="P917" s="1363">
        <f>SUM(Table1[[#This Row],[BASE_FARE]:[SURCHARGES]])*Table1[[#This Row],[SEATS_BOOKED]]</f>
        <v>1100</v>
      </c>
      <c r="Q917" s="1357" t="s">
        <v>161</v>
      </c>
      <c r="R917" s="1359" t="s">
        <v>335</v>
      </c>
      <c r="S917" s="1357" t="str">
        <f>LEFT(Table1[[#This Row],[SECTOR]],3)</f>
        <v>NAP</v>
      </c>
      <c r="T917" s="1357" t="str">
        <f>RIGHT(Table1[[#This Row],[SECTOR]],3)</f>
        <v>SSH</v>
      </c>
      <c r="U917" s="1357" t="str">
        <f>IF(AND(S917&lt;&gt;"SSH", S917&lt;&gt;"RMF", S917&lt;&gt;"CAI", S917&lt;&gt;"HRG", S917&lt;&gt;"LXR", S917&lt;&gt;"DXB", OR(T917="SSH", T917="RMF", T917="CAI", T917="HRG", T917="LXR", T917="DXB")), S917,
    IF(AND(T917&lt;&gt;"SSH", T917&lt;&gt;"RMF", T917&lt;&gt;"CAI", T917&lt;&gt;"HRG", T917&lt;&gt;"LXR", T917&lt;&gt;"DXB", OR(S917="SSH", S917="RMF", S917="CAI", S917="HRG", S917="LXR", S917="DXB")), T917,
    "VIE"))</f>
        <v>NAP</v>
      </c>
      <c r="V917" s="1357">
        <f>WEEKDAY(Table1[[#This Row],[FLIGHT_DATE]],2)</f>
        <v>5</v>
      </c>
      <c r="W917" s="1357">
        <f>Table1[[#This Row],[FLIGHT_DATE]]-Table1[[#This Row],[DATE_BOOKED]]</f>
        <v>45</v>
      </c>
    </row>
    <row r="918" spans="1:23" x14ac:dyDescent="0.35">
      <c r="A918" s="1364">
        <v>45721</v>
      </c>
      <c r="B918" s="1365" t="s">
        <v>332</v>
      </c>
      <c r="C918" s="198" t="s">
        <v>333</v>
      </c>
      <c r="D918" s="198"/>
      <c r="E918" s="1365"/>
      <c r="F918" s="1365" t="s">
        <v>56</v>
      </c>
      <c r="G918" s="1365" t="s">
        <v>10</v>
      </c>
      <c r="H918" s="2222" t="s">
        <v>191</v>
      </c>
      <c r="I918" s="1366" t="s">
        <v>114</v>
      </c>
      <c r="J918" s="1364">
        <v>45891</v>
      </c>
      <c r="K918" s="1367">
        <v>4</v>
      </c>
      <c r="L918" s="1368">
        <v>4</v>
      </c>
      <c r="M918" s="1369">
        <v>250</v>
      </c>
      <c r="N918" s="1362">
        <v>0</v>
      </c>
      <c r="O918" s="1362">
        <v>0</v>
      </c>
      <c r="P918" s="1370">
        <f>SUM(Table1[[#This Row],[BASE_FARE]:[SURCHARGES]])*Table1[[#This Row],[SEATS_BOOKED]]</f>
        <v>1000</v>
      </c>
      <c r="Q918" s="1357" t="s">
        <v>161</v>
      </c>
      <c r="R918" s="1359" t="s">
        <v>335</v>
      </c>
      <c r="S918" s="1365" t="str">
        <f>LEFT(Table1[[#This Row],[SECTOR]],3)</f>
        <v>SSH</v>
      </c>
      <c r="T918" s="1365" t="str">
        <f>RIGHT(Table1[[#This Row],[SECTOR]],3)</f>
        <v>FCO</v>
      </c>
      <c r="U918" s="1365" t="str">
        <f t="shared" ref="U918:U923" si="78">IF(AND(S918&lt;&gt;"SSH", S918&lt;&gt;"RMF", S918&lt;&gt;"CAI", S918&lt;&gt;"HRG", S918&lt;&gt;"LXR", S918&lt;&gt;"DXB", OR(T918="SSH", T918="RMF", T918="CAI", T918="HRG", T918="LXR", T918="DXB")), S918,
    IF(AND(T918&lt;&gt;"SSH", T918&lt;&gt;"RMF", T918&lt;&gt;"CAI", T918&lt;&gt;"HRG", T918&lt;&gt;"LXR", T918&lt;&gt;"DXB", OR(S918="SSH", S918="RMF", S918="CAI", S918="HRG", S918="LXR", S918="DXB")), T918,
    "VIE"))</f>
        <v>FCO</v>
      </c>
      <c r="V918" s="1365">
        <f>WEEKDAY(Table1[[#This Row],[FLIGHT_DATE]],2)</f>
        <v>5</v>
      </c>
      <c r="W918" s="1365">
        <f>Table1[[#This Row],[FLIGHT_DATE]]-Table1[[#This Row],[DATE_BOOKED]]</f>
        <v>170</v>
      </c>
    </row>
    <row r="919" spans="1:23" x14ac:dyDescent="0.35">
      <c r="A919" s="1371">
        <v>45721</v>
      </c>
      <c r="B919" s="1372" t="s">
        <v>385</v>
      </c>
      <c r="C919" s="198" t="s">
        <v>333</v>
      </c>
      <c r="D919" s="198"/>
      <c r="E919" s="1372" t="s">
        <v>727</v>
      </c>
      <c r="F919" s="1372" t="s">
        <v>54</v>
      </c>
      <c r="G919" s="1372" t="s">
        <v>10</v>
      </c>
      <c r="H919" s="2222" t="s">
        <v>194</v>
      </c>
      <c r="I919" s="1373" t="s">
        <v>130</v>
      </c>
      <c r="J919" s="1371">
        <v>45759</v>
      </c>
      <c r="K919" s="1374">
        <v>4</v>
      </c>
      <c r="L919" s="1375">
        <v>4</v>
      </c>
      <c r="M919" s="1376">
        <v>175</v>
      </c>
      <c r="N919" s="1377">
        <v>0</v>
      </c>
      <c r="O919" s="1377">
        <v>0</v>
      </c>
      <c r="P919" s="1378">
        <f>SUM(Table1[[#This Row],[BASE_FARE]:[SURCHARGES]])*Table1[[#This Row],[SEATS_BOOKED]]</f>
        <v>700</v>
      </c>
      <c r="Q919" s="1372" t="s">
        <v>161</v>
      </c>
      <c r="R919" s="1374" t="s">
        <v>335</v>
      </c>
      <c r="S919" s="1372" t="str">
        <f>LEFT(Table1[[#This Row],[SECTOR]],3)</f>
        <v>VRN</v>
      </c>
      <c r="T919" s="1372" t="str">
        <f>RIGHT(Table1[[#This Row],[SECTOR]],3)</f>
        <v>SSH</v>
      </c>
      <c r="U919" s="1372" t="str">
        <f t="shared" si="78"/>
        <v>VRN</v>
      </c>
      <c r="V919" s="1372">
        <f>WEEKDAY(Table1[[#This Row],[FLIGHT_DATE]],2)</f>
        <v>6</v>
      </c>
      <c r="W919" s="1372">
        <f>Table1[[#This Row],[FLIGHT_DATE]]-Table1[[#This Row],[DATE_BOOKED]]</f>
        <v>38</v>
      </c>
    </row>
    <row r="920" spans="1:23" x14ac:dyDescent="0.35">
      <c r="A920" s="1371">
        <v>45721</v>
      </c>
      <c r="B920" s="1372" t="s">
        <v>385</v>
      </c>
      <c r="C920" s="198" t="s">
        <v>333</v>
      </c>
      <c r="D920" s="198"/>
      <c r="E920" s="1372" t="s">
        <v>727</v>
      </c>
      <c r="F920" s="1372" t="s">
        <v>54</v>
      </c>
      <c r="G920" s="1372" t="s">
        <v>11</v>
      </c>
      <c r="H920" s="2222" t="s">
        <v>195</v>
      </c>
      <c r="I920" s="1373" t="s">
        <v>126</v>
      </c>
      <c r="J920" s="1371">
        <v>45766</v>
      </c>
      <c r="K920" s="1374">
        <v>4</v>
      </c>
      <c r="L920" s="1375">
        <v>4</v>
      </c>
      <c r="M920" s="1376">
        <v>175</v>
      </c>
      <c r="N920" s="1377">
        <v>0</v>
      </c>
      <c r="O920" s="1377">
        <v>0</v>
      </c>
      <c r="P920" s="1378">
        <f>SUM(Table1[[#This Row],[BASE_FARE]:[SURCHARGES]])*Table1[[#This Row],[SEATS_BOOKED]]</f>
        <v>700</v>
      </c>
      <c r="Q920" s="1372" t="s">
        <v>161</v>
      </c>
      <c r="R920" s="1374" t="s">
        <v>335</v>
      </c>
      <c r="S920" s="1372" t="str">
        <f>LEFT(Table1[[#This Row],[SECTOR]],3)</f>
        <v>SSH</v>
      </c>
      <c r="T920" s="1372" t="str">
        <f>RIGHT(Table1[[#This Row],[SECTOR]],3)</f>
        <v>VRN</v>
      </c>
      <c r="U920" s="1372" t="str">
        <f t="shared" si="78"/>
        <v>VRN</v>
      </c>
      <c r="V920" s="1372">
        <f>WEEKDAY(Table1[[#This Row],[FLIGHT_DATE]],2)</f>
        <v>6</v>
      </c>
      <c r="W920" s="1372">
        <f>Table1[[#This Row],[FLIGHT_DATE]]-Table1[[#This Row],[DATE_BOOKED]]</f>
        <v>45</v>
      </c>
    </row>
    <row r="921" spans="1:23" x14ac:dyDescent="0.35">
      <c r="A921" s="1379">
        <v>45721</v>
      </c>
      <c r="B921" s="1380" t="s">
        <v>385</v>
      </c>
      <c r="C921" s="198" t="s">
        <v>333</v>
      </c>
      <c r="D921" s="198"/>
      <c r="E921" s="1380" t="s">
        <v>728</v>
      </c>
      <c r="F921" s="1380" t="s">
        <v>54</v>
      </c>
      <c r="G921" s="1380" t="s">
        <v>10</v>
      </c>
      <c r="H921" s="2222" t="s">
        <v>190</v>
      </c>
      <c r="I921" s="1381" t="s">
        <v>28</v>
      </c>
      <c r="J921" s="1379">
        <v>45880</v>
      </c>
      <c r="K921" s="1382">
        <v>5</v>
      </c>
      <c r="L921" s="1383">
        <v>5</v>
      </c>
      <c r="M921" s="1384">
        <v>290</v>
      </c>
      <c r="N921" s="1385">
        <v>0</v>
      </c>
      <c r="O921" s="1385">
        <v>0</v>
      </c>
      <c r="P921" s="1386">
        <f>SUM(Table1[[#This Row],[BASE_FARE]:[SURCHARGES]])*Table1[[#This Row],[SEATS_BOOKED]]</f>
        <v>1450</v>
      </c>
      <c r="Q921" s="1380" t="s">
        <v>161</v>
      </c>
      <c r="R921" s="1382" t="s">
        <v>335</v>
      </c>
      <c r="S921" s="1380" t="str">
        <f>LEFT(Table1[[#This Row],[SECTOR]],3)</f>
        <v>NAP</v>
      </c>
      <c r="T921" s="1380" t="str">
        <f>RIGHT(Table1[[#This Row],[SECTOR]],3)</f>
        <v>SSH</v>
      </c>
      <c r="U921" s="1380" t="str">
        <f t="shared" si="78"/>
        <v>NAP</v>
      </c>
      <c r="V921" s="1380">
        <f>WEEKDAY(Table1[[#This Row],[FLIGHT_DATE]],2)</f>
        <v>1</v>
      </c>
      <c r="W921" s="1380">
        <f>Table1[[#This Row],[FLIGHT_DATE]]-Table1[[#This Row],[DATE_BOOKED]]</f>
        <v>159</v>
      </c>
    </row>
    <row r="922" spans="1:23" x14ac:dyDescent="0.35">
      <c r="A922" s="1379">
        <v>45721</v>
      </c>
      <c r="B922" s="1380" t="s">
        <v>385</v>
      </c>
      <c r="C922" s="198" t="s">
        <v>333</v>
      </c>
      <c r="D922" s="198"/>
      <c r="E922" s="1380" t="s">
        <v>728</v>
      </c>
      <c r="F922" s="1380" t="s">
        <v>54</v>
      </c>
      <c r="G922" s="1380" t="s">
        <v>11</v>
      </c>
      <c r="H922" s="2222" t="s">
        <v>191</v>
      </c>
      <c r="I922" s="1381" t="s">
        <v>29</v>
      </c>
      <c r="J922" s="1379">
        <v>45887</v>
      </c>
      <c r="K922" s="1382">
        <v>5</v>
      </c>
      <c r="L922" s="1383">
        <v>5</v>
      </c>
      <c r="M922" s="1384">
        <v>290</v>
      </c>
      <c r="N922" s="1385">
        <v>0</v>
      </c>
      <c r="O922" s="1385">
        <v>0</v>
      </c>
      <c r="P922" s="1386">
        <f>SUM(Table1[[#This Row],[BASE_FARE]:[SURCHARGES]])*Table1[[#This Row],[SEATS_BOOKED]]</f>
        <v>1450</v>
      </c>
      <c r="Q922" s="1380" t="s">
        <v>161</v>
      </c>
      <c r="R922" s="1382" t="s">
        <v>335</v>
      </c>
      <c r="S922" s="1380" t="str">
        <f>LEFT(Table1[[#This Row],[SECTOR]],3)</f>
        <v>SSH</v>
      </c>
      <c r="T922" s="1380" t="str">
        <f>RIGHT(Table1[[#This Row],[SECTOR]],3)</f>
        <v>NAP</v>
      </c>
      <c r="U922" s="1380" t="str">
        <f t="shared" si="78"/>
        <v>NAP</v>
      </c>
      <c r="V922" s="1380">
        <f>WEEKDAY(Table1[[#This Row],[FLIGHT_DATE]],2)</f>
        <v>1</v>
      </c>
      <c r="W922" s="1380">
        <f>Table1[[#This Row],[FLIGHT_DATE]]-Table1[[#This Row],[DATE_BOOKED]]</f>
        <v>166</v>
      </c>
    </row>
    <row r="923" spans="1:23" x14ac:dyDescent="0.35">
      <c r="A923" s="1387">
        <v>45743</v>
      </c>
      <c r="B923" s="1388" t="s">
        <v>785</v>
      </c>
      <c r="C923" s="198" t="s">
        <v>160</v>
      </c>
      <c r="D923" s="198"/>
      <c r="E923" s="1388"/>
      <c r="F923" s="1388" t="s">
        <v>54</v>
      </c>
      <c r="G923" s="1388" t="s">
        <v>10</v>
      </c>
      <c r="H923" s="3464" t="s">
        <v>1291</v>
      </c>
      <c r="I923" s="1389" t="s">
        <v>28</v>
      </c>
      <c r="J923" s="1387">
        <v>45865</v>
      </c>
      <c r="K923" s="1390">
        <v>30</v>
      </c>
      <c r="L923" s="1390">
        <v>30</v>
      </c>
      <c r="M923" s="1392">
        <v>185</v>
      </c>
      <c r="N923" s="1393">
        <v>0</v>
      </c>
      <c r="O923" s="1393">
        <v>0</v>
      </c>
      <c r="P923" s="1394">
        <f>SUM(Table1[[#This Row],[BASE_FARE]:[SURCHARGES]])*Table1[[#This Row],[SEATS_BOOKED]]</f>
        <v>5550</v>
      </c>
      <c r="Q923" s="1388" t="s">
        <v>161</v>
      </c>
      <c r="R923" s="3476" t="s">
        <v>397</v>
      </c>
      <c r="S923" s="1388" t="str">
        <f>LEFT(Table1[[#This Row],[SECTOR]],3)</f>
        <v>NAP</v>
      </c>
      <c r="T923" s="1388" t="str">
        <f>RIGHT(Table1[[#This Row],[SECTOR]],3)</f>
        <v>SSH</v>
      </c>
      <c r="U923" s="1388" t="str">
        <f t="shared" si="78"/>
        <v>NAP</v>
      </c>
      <c r="V923" s="1388">
        <f>WEEKDAY(Table1[[#This Row],[FLIGHT_DATE]],2)</f>
        <v>7</v>
      </c>
      <c r="W923" s="1388">
        <f>Table1[[#This Row],[FLIGHT_DATE]]-Table1[[#This Row],[DATE_BOOKED]]</f>
        <v>122</v>
      </c>
    </row>
    <row r="924" spans="1:23" x14ac:dyDescent="0.35">
      <c r="A924" s="1387">
        <v>45743</v>
      </c>
      <c r="B924" s="1388" t="s">
        <v>785</v>
      </c>
      <c r="C924" s="198" t="s">
        <v>160</v>
      </c>
      <c r="D924" s="198"/>
      <c r="E924" s="1388"/>
      <c r="F924" s="1388" t="s">
        <v>54</v>
      </c>
      <c r="G924" s="1388" t="s">
        <v>10</v>
      </c>
      <c r="H924" s="3464" t="s">
        <v>1291</v>
      </c>
      <c r="I924" s="1389" t="s">
        <v>28</v>
      </c>
      <c r="J924" s="1387">
        <v>45872</v>
      </c>
      <c r="K924" s="1390">
        <v>30</v>
      </c>
      <c r="L924" s="1390">
        <v>30</v>
      </c>
      <c r="M924" s="1392">
        <v>185</v>
      </c>
      <c r="N924" s="1393">
        <v>0</v>
      </c>
      <c r="O924" s="1393">
        <v>0</v>
      </c>
      <c r="P924" s="1394">
        <f>SUM(Table1[[#This Row],[BASE_FARE]:[SURCHARGES]])*Table1[[#This Row],[SEATS_BOOKED]]</f>
        <v>5550</v>
      </c>
      <c r="Q924" s="1388" t="s">
        <v>161</v>
      </c>
      <c r="R924" s="3476" t="s">
        <v>397</v>
      </c>
      <c r="S924" s="1388" t="str">
        <f>LEFT(Table1[[#This Row],[SECTOR]],3)</f>
        <v>NAP</v>
      </c>
      <c r="T924" s="1388" t="str">
        <f>RIGHT(Table1[[#This Row],[SECTOR]],3)</f>
        <v>SSH</v>
      </c>
      <c r="U924" s="1388" t="str">
        <f t="shared" ref="U924:U960" si="79">IF(AND(S924&lt;&gt;"SSH", S924&lt;&gt;"RMF", S924&lt;&gt;"CAI", S924&lt;&gt;"HRG", S924&lt;&gt;"LXR", S924&lt;&gt;"DXB", OR(T924="SSH", T924="RMF", T924="CAI", T924="HRG", T924="LXR", T924="DXB")), S924,
    IF(AND(T924&lt;&gt;"SSH", T924&lt;&gt;"RMF", T924&lt;&gt;"CAI", T924&lt;&gt;"HRG", T924&lt;&gt;"LXR", T924&lt;&gt;"DXB", OR(S924="SSH", S924="RMF", S924="CAI", S924="HRG", S924="LXR", S924="DXB")), T924,
    "VIE"))</f>
        <v>NAP</v>
      </c>
      <c r="V924" s="1388">
        <f>WEEKDAY(Table1[[#This Row],[FLIGHT_DATE]],2)</f>
        <v>7</v>
      </c>
      <c r="W924" s="1388">
        <f>Table1[[#This Row],[FLIGHT_DATE]]-Table1[[#This Row],[DATE_BOOKED]]</f>
        <v>129</v>
      </c>
    </row>
    <row r="925" spans="1:23" x14ac:dyDescent="0.35">
      <c r="A925" s="1387">
        <v>45743</v>
      </c>
      <c r="B925" s="1388" t="s">
        <v>785</v>
      </c>
      <c r="C925" s="198" t="s">
        <v>160</v>
      </c>
      <c r="D925" s="198"/>
      <c r="E925" s="1388"/>
      <c r="F925" s="1388" t="s">
        <v>54</v>
      </c>
      <c r="G925" s="1388" t="s">
        <v>10</v>
      </c>
      <c r="H925" s="3464" t="s">
        <v>1291</v>
      </c>
      <c r="I925" s="1389" t="s">
        <v>28</v>
      </c>
      <c r="J925" s="1387">
        <v>45879</v>
      </c>
      <c r="K925" s="1390">
        <v>30</v>
      </c>
      <c r="L925" s="1390">
        <v>30</v>
      </c>
      <c r="M925" s="1392">
        <v>185</v>
      </c>
      <c r="N925" s="1393">
        <v>0</v>
      </c>
      <c r="O925" s="1393">
        <v>0</v>
      </c>
      <c r="P925" s="1394">
        <f>SUM(Table1[[#This Row],[BASE_FARE]:[SURCHARGES]])*Table1[[#This Row],[SEATS_BOOKED]]</f>
        <v>5550</v>
      </c>
      <c r="Q925" s="1388" t="s">
        <v>161</v>
      </c>
      <c r="R925" s="3476" t="s">
        <v>397</v>
      </c>
      <c r="S925" s="1388" t="str">
        <f>LEFT(Table1[[#This Row],[SECTOR]],3)</f>
        <v>NAP</v>
      </c>
      <c r="T925" s="1388" t="str">
        <f>RIGHT(Table1[[#This Row],[SECTOR]],3)</f>
        <v>SSH</v>
      </c>
      <c r="U925" s="1388" t="str">
        <f t="shared" si="79"/>
        <v>NAP</v>
      </c>
      <c r="V925" s="1388">
        <f>WEEKDAY(Table1[[#This Row],[FLIGHT_DATE]],2)</f>
        <v>7</v>
      </c>
      <c r="W925" s="1388">
        <f>Table1[[#This Row],[FLIGHT_DATE]]-Table1[[#This Row],[DATE_BOOKED]]</f>
        <v>136</v>
      </c>
    </row>
    <row r="926" spans="1:23" x14ac:dyDescent="0.35">
      <c r="A926" s="1387">
        <v>45743</v>
      </c>
      <c r="B926" s="1388" t="s">
        <v>785</v>
      </c>
      <c r="C926" s="198" t="s">
        <v>160</v>
      </c>
      <c r="D926" s="198"/>
      <c r="E926" s="1388"/>
      <c r="F926" s="1388" t="s">
        <v>54</v>
      </c>
      <c r="G926" s="1388" t="s">
        <v>10</v>
      </c>
      <c r="H926" s="3464" t="s">
        <v>1291</v>
      </c>
      <c r="I926" s="1389" t="s">
        <v>28</v>
      </c>
      <c r="J926" s="1387">
        <v>45886</v>
      </c>
      <c r="K926" s="1390">
        <v>30</v>
      </c>
      <c r="L926" s="1390">
        <v>30</v>
      </c>
      <c r="M926" s="1392">
        <v>185</v>
      </c>
      <c r="N926" s="1393">
        <v>0</v>
      </c>
      <c r="O926" s="1393">
        <v>0</v>
      </c>
      <c r="P926" s="1394">
        <f>SUM(Table1[[#This Row],[BASE_FARE]:[SURCHARGES]])*Table1[[#This Row],[SEATS_BOOKED]]</f>
        <v>5550</v>
      </c>
      <c r="Q926" s="1388" t="s">
        <v>161</v>
      </c>
      <c r="R926" s="3476" t="s">
        <v>397</v>
      </c>
      <c r="S926" s="1388" t="str">
        <f>LEFT(Table1[[#This Row],[SECTOR]],3)</f>
        <v>NAP</v>
      </c>
      <c r="T926" s="1388" t="str">
        <f>RIGHT(Table1[[#This Row],[SECTOR]],3)</f>
        <v>SSH</v>
      </c>
      <c r="U926" s="1388" t="str">
        <f t="shared" si="79"/>
        <v>NAP</v>
      </c>
      <c r="V926" s="1388">
        <f>WEEKDAY(Table1[[#This Row],[FLIGHT_DATE]],2)</f>
        <v>7</v>
      </c>
      <c r="W926" s="1388">
        <f>Table1[[#This Row],[FLIGHT_DATE]]-Table1[[#This Row],[DATE_BOOKED]]</f>
        <v>143</v>
      </c>
    </row>
    <row r="927" spans="1:23" x14ac:dyDescent="0.35">
      <c r="A927" s="1387">
        <v>45743</v>
      </c>
      <c r="B927" s="1388" t="s">
        <v>785</v>
      </c>
      <c r="C927" s="198" t="s">
        <v>160</v>
      </c>
      <c r="D927" s="198"/>
      <c r="E927" s="1388"/>
      <c r="F927" s="1388" t="s">
        <v>54</v>
      </c>
      <c r="G927" s="1388" t="s">
        <v>10</v>
      </c>
      <c r="H927" s="3464" t="s">
        <v>1291</v>
      </c>
      <c r="I927" s="1389" t="s">
        <v>28</v>
      </c>
      <c r="J927" s="1387">
        <v>45893</v>
      </c>
      <c r="K927" s="1390">
        <v>30</v>
      </c>
      <c r="L927" s="1390">
        <v>30</v>
      </c>
      <c r="M927" s="1392">
        <v>185</v>
      </c>
      <c r="N927" s="1393">
        <v>0</v>
      </c>
      <c r="O927" s="1393">
        <v>0</v>
      </c>
      <c r="P927" s="1394">
        <f>SUM(Table1[[#This Row],[BASE_FARE]:[SURCHARGES]])*Table1[[#This Row],[SEATS_BOOKED]]</f>
        <v>5550</v>
      </c>
      <c r="Q927" s="1388" t="s">
        <v>161</v>
      </c>
      <c r="R927" s="3476" t="s">
        <v>397</v>
      </c>
      <c r="S927" s="1388" t="str">
        <f>LEFT(Table1[[#This Row],[SECTOR]],3)</f>
        <v>NAP</v>
      </c>
      <c r="T927" s="1388" t="str">
        <f>RIGHT(Table1[[#This Row],[SECTOR]],3)</f>
        <v>SSH</v>
      </c>
      <c r="U927" s="1388" t="str">
        <f t="shared" si="79"/>
        <v>NAP</v>
      </c>
      <c r="V927" s="1388">
        <f>WEEKDAY(Table1[[#This Row],[FLIGHT_DATE]],2)</f>
        <v>7</v>
      </c>
      <c r="W927" s="1388">
        <f>Table1[[#This Row],[FLIGHT_DATE]]-Table1[[#This Row],[DATE_BOOKED]]</f>
        <v>150</v>
      </c>
    </row>
    <row r="928" spans="1:23" x14ac:dyDescent="0.35">
      <c r="A928" s="1387">
        <v>45743</v>
      </c>
      <c r="B928" s="1388" t="s">
        <v>785</v>
      </c>
      <c r="C928" s="198" t="s">
        <v>160</v>
      </c>
      <c r="D928" s="198"/>
      <c r="E928" s="1388"/>
      <c r="F928" s="1388" t="s">
        <v>54</v>
      </c>
      <c r="G928" s="1388" t="s">
        <v>10</v>
      </c>
      <c r="H928" s="3464" t="s">
        <v>1291</v>
      </c>
      <c r="I928" s="1389" t="s">
        <v>28</v>
      </c>
      <c r="J928" s="1387">
        <v>45900</v>
      </c>
      <c r="K928" s="1390">
        <v>0</v>
      </c>
      <c r="L928" s="1390">
        <v>0</v>
      </c>
      <c r="M928" s="1392">
        <v>185</v>
      </c>
      <c r="N928" s="1393">
        <v>0</v>
      </c>
      <c r="O928" s="1393">
        <v>0</v>
      </c>
      <c r="P928" s="1394">
        <f>SUM(Table1[[#This Row],[BASE_FARE]:[SURCHARGES]])*Table1[[#This Row],[SEATS_BOOKED]]</f>
        <v>0</v>
      </c>
      <c r="Q928" s="1388" t="s">
        <v>161</v>
      </c>
      <c r="R928" s="3476" t="s">
        <v>397</v>
      </c>
      <c r="S928" s="1388" t="str">
        <f>LEFT(Table1[[#This Row],[SECTOR]],3)</f>
        <v>NAP</v>
      </c>
      <c r="T928" s="1388" t="str">
        <f>RIGHT(Table1[[#This Row],[SECTOR]],3)</f>
        <v>SSH</v>
      </c>
      <c r="U928" s="1388" t="str">
        <f t="shared" si="79"/>
        <v>NAP</v>
      </c>
      <c r="V928" s="1388">
        <f>WEEKDAY(Table1[[#This Row],[FLIGHT_DATE]],2)</f>
        <v>7</v>
      </c>
      <c r="W928" s="1388">
        <f>Table1[[#This Row],[FLIGHT_DATE]]-Table1[[#This Row],[DATE_BOOKED]]</f>
        <v>157</v>
      </c>
    </row>
    <row r="929" spans="1:23" x14ac:dyDescent="0.35">
      <c r="A929" s="1387">
        <v>45743</v>
      </c>
      <c r="B929" s="1388" t="s">
        <v>785</v>
      </c>
      <c r="C929" s="198" t="s">
        <v>160</v>
      </c>
      <c r="D929" s="198"/>
      <c r="E929" s="1388"/>
      <c r="F929" s="1388" t="s">
        <v>54</v>
      </c>
      <c r="G929" s="1388" t="s">
        <v>10</v>
      </c>
      <c r="H929" s="3464" t="s">
        <v>1291</v>
      </c>
      <c r="I929" s="1389" t="s">
        <v>28</v>
      </c>
      <c r="J929" s="1387">
        <v>45907</v>
      </c>
      <c r="K929" s="1390">
        <v>0</v>
      </c>
      <c r="L929" s="1390">
        <v>0</v>
      </c>
      <c r="M929" s="1392">
        <v>185</v>
      </c>
      <c r="N929" s="1393">
        <v>0</v>
      </c>
      <c r="O929" s="1393">
        <v>0</v>
      </c>
      <c r="P929" s="1394">
        <f>SUM(Table1[[#This Row],[BASE_FARE]:[SURCHARGES]])*Table1[[#This Row],[SEATS_BOOKED]]</f>
        <v>0</v>
      </c>
      <c r="Q929" s="1388" t="s">
        <v>161</v>
      </c>
      <c r="R929" s="3476" t="s">
        <v>397</v>
      </c>
      <c r="S929" s="1388" t="str">
        <f>LEFT(Table1[[#This Row],[SECTOR]],3)</f>
        <v>NAP</v>
      </c>
      <c r="T929" s="1388" t="str">
        <f>RIGHT(Table1[[#This Row],[SECTOR]],3)</f>
        <v>SSH</v>
      </c>
      <c r="U929" s="1388" t="str">
        <f t="shared" si="79"/>
        <v>NAP</v>
      </c>
      <c r="V929" s="1388">
        <f>WEEKDAY(Table1[[#This Row],[FLIGHT_DATE]],2)</f>
        <v>7</v>
      </c>
      <c r="W929" s="1388">
        <f>Table1[[#This Row],[FLIGHT_DATE]]-Table1[[#This Row],[DATE_BOOKED]]</f>
        <v>164</v>
      </c>
    </row>
    <row r="930" spans="1:23" x14ac:dyDescent="0.35">
      <c r="A930" s="1387">
        <v>45743</v>
      </c>
      <c r="B930" s="1388" t="s">
        <v>785</v>
      </c>
      <c r="C930" s="198" t="s">
        <v>160</v>
      </c>
      <c r="D930" s="198"/>
      <c r="E930" s="1388"/>
      <c r="F930" s="1388" t="s">
        <v>54</v>
      </c>
      <c r="G930" s="1388" t="s">
        <v>10</v>
      </c>
      <c r="H930" s="3464" t="s">
        <v>1291</v>
      </c>
      <c r="I930" s="1389" t="s">
        <v>28</v>
      </c>
      <c r="J930" s="1387">
        <v>45914</v>
      </c>
      <c r="K930" s="1390">
        <v>30</v>
      </c>
      <c r="L930" s="1390">
        <v>30</v>
      </c>
      <c r="M930" s="1392">
        <v>185</v>
      </c>
      <c r="N930" s="1393">
        <v>0</v>
      </c>
      <c r="O930" s="1393">
        <v>0</v>
      </c>
      <c r="P930" s="1394">
        <f>SUM(Table1[[#This Row],[BASE_FARE]:[SURCHARGES]])*Table1[[#This Row],[SEATS_BOOKED]]</f>
        <v>5550</v>
      </c>
      <c r="Q930" s="1388" t="s">
        <v>161</v>
      </c>
      <c r="R930" s="3476" t="s">
        <v>397</v>
      </c>
      <c r="S930" s="1388" t="str">
        <f>LEFT(Table1[[#This Row],[SECTOR]],3)</f>
        <v>NAP</v>
      </c>
      <c r="T930" s="1388" t="str">
        <f>RIGHT(Table1[[#This Row],[SECTOR]],3)</f>
        <v>SSH</v>
      </c>
      <c r="U930" s="1388" t="str">
        <f t="shared" si="79"/>
        <v>NAP</v>
      </c>
      <c r="V930" s="1388">
        <f>WEEKDAY(Table1[[#This Row],[FLIGHT_DATE]],2)</f>
        <v>7</v>
      </c>
      <c r="W930" s="1388">
        <f>Table1[[#This Row],[FLIGHT_DATE]]-Table1[[#This Row],[DATE_BOOKED]]</f>
        <v>171</v>
      </c>
    </row>
    <row r="931" spans="1:23" x14ac:dyDescent="0.35">
      <c r="A931" s="1387">
        <v>45743</v>
      </c>
      <c r="B931" s="1388" t="s">
        <v>785</v>
      </c>
      <c r="C931" s="198" t="s">
        <v>160</v>
      </c>
      <c r="D931" s="198"/>
      <c r="E931" s="1388"/>
      <c r="F931" s="1388" t="s">
        <v>54</v>
      </c>
      <c r="G931" s="1388" t="s">
        <v>10</v>
      </c>
      <c r="H931" s="2222" t="s">
        <v>1139</v>
      </c>
      <c r="I931" s="1389" t="s">
        <v>28</v>
      </c>
      <c r="J931" s="1387">
        <v>45921</v>
      </c>
      <c r="K931" s="1390">
        <v>20</v>
      </c>
      <c r="L931" s="1390">
        <v>20</v>
      </c>
      <c r="M931" s="1392">
        <v>185</v>
      </c>
      <c r="N931" s="1393">
        <v>0</v>
      </c>
      <c r="O931" s="1393">
        <v>0</v>
      </c>
      <c r="P931" s="1394">
        <f>SUM(Table1[[#This Row],[BASE_FARE]:[SURCHARGES]])*Table1[[#This Row],[SEATS_BOOKED]]</f>
        <v>3700</v>
      </c>
      <c r="Q931" s="1388" t="s">
        <v>161</v>
      </c>
      <c r="R931" s="1390" t="s">
        <v>95</v>
      </c>
      <c r="S931" s="1388" t="str">
        <f>LEFT(Table1[[#This Row],[SECTOR]],3)</f>
        <v>NAP</v>
      </c>
      <c r="T931" s="1388" t="str">
        <f>RIGHT(Table1[[#This Row],[SECTOR]],3)</f>
        <v>SSH</v>
      </c>
      <c r="U931" s="1388" t="str">
        <f t="shared" si="79"/>
        <v>NAP</v>
      </c>
      <c r="V931" s="1388">
        <f>WEEKDAY(Table1[[#This Row],[FLIGHT_DATE]],2)</f>
        <v>7</v>
      </c>
      <c r="W931" s="1388">
        <f>Table1[[#This Row],[FLIGHT_DATE]]-Table1[[#This Row],[DATE_BOOKED]]</f>
        <v>178</v>
      </c>
    </row>
    <row r="932" spans="1:23" x14ac:dyDescent="0.35">
      <c r="A932" s="1387">
        <v>45743</v>
      </c>
      <c r="B932" s="1388" t="s">
        <v>785</v>
      </c>
      <c r="C932" s="198" t="s">
        <v>160</v>
      </c>
      <c r="D932" s="198"/>
      <c r="E932" s="1388"/>
      <c r="F932" s="1388" t="s">
        <v>54</v>
      </c>
      <c r="G932" s="1388" t="s">
        <v>10</v>
      </c>
      <c r="H932" s="2222" t="s">
        <v>1139</v>
      </c>
      <c r="I932" s="1389" t="s">
        <v>28</v>
      </c>
      <c r="J932" s="1387">
        <v>45928</v>
      </c>
      <c r="K932" s="1390">
        <v>18</v>
      </c>
      <c r="L932" s="1390">
        <v>18</v>
      </c>
      <c r="M932" s="1392">
        <v>185</v>
      </c>
      <c r="N932" s="1393">
        <v>0</v>
      </c>
      <c r="O932" s="1393">
        <v>0</v>
      </c>
      <c r="P932" s="1394">
        <f>SUM(Table1[[#This Row],[BASE_FARE]:[SURCHARGES]])*Table1[[#This Row],[SEATS_BOOKED]]</f>
        <v>3330</v>
      </c>
      <c r="Q932" s="1388" t="s">
        <v>161</v>
      </c>
      <c r="R932" s="1390" t="s">
        <v>95</v>
      </c>
      <c r="S932" s="1388" t="str">
        <f>LEFT(Table1[[#This Row],[SECTOR]],3)</f>
        <v>NAP</v>
      </c>
      <c r="T932" s="1388" t="str">
        <f>RIGHT(Table1[[#This Row],[SECTOR]],3)</f>
        <v>SSH</v>
      </c>
      <c r="U932" s="1388" t="str">
        <f t="shared" si="79"/>
        <v>NAP</v>
      </c>
      <c r="V932" s="1388">
        <f>WEEKDAY(Table1[[#This Row],[FLIGHT_DATE]],2)</f>
        <v>7</v>
      </c>
      <c r="W932" s="1388">
        <f>Table1[[#This Row],[FLIGHT_DATE]]-Table1[[#This Row],[DATE_BOOKED]]</f>
        <v>185</v>
      </c>
    </row>
    <row r="933" spans="1:23" x14ac:dyDescent="0.35">
      <c r="A933" s="1387">
        <v>45743</v>
      </c>
      <c r="B933" s="1388" t="s">
        <v>785</v>
      </c>
      <c r="C933" s="198" t="s">
        <v>160</v>
      </c>
      <c r="D933" s="198"/>
      <c r="E933" s="1388"/>
      <c r="F933" s="1388" t="s">
        <v>54</v>
      </c>
      <c r="G933" s="1388" t="s">
        <v>10</v>
      </c>
      <c r="H933" s="2222" t="s">
        <v>1139</v>
      </c>
      <c r="I933" s="1389" t="s">
        <v>28</v>
      </c>
      <c r="J933" s="1387">
        <v>45935</v>
      </c>
      <c r="K933" s="1390">
        <v>20</v>
      </c>
      <c r="L933" s="1390">
        <v>20</v>
      </c>
      <c r="M933" s="1392">
        <v>185</v>
      </c>
      <c r="N933" s="1393">
        <v>0</v>
      </c>
      <c r="O933" s="1393">
        <v>0</v>
      </c>
      <c r="P933" s="1394">
        <f>SUM(Table1[[#This Row],[BASE_FARE]:[SURCHARGES]])*Table1[[#This Row],[SEATS_BOOKED]]</f>
        <v>3700</v>
      </c>
      <c r="Q933" s="1388" t="s">
        <v>161</v>
      </c>
      <c r="R933" s="1390" t="s">
        <v>95</v>
      </c>
      <c r="S933" s="1388" t="str">
        <f>LEFT(Table1[[#This Row],[SECTOR]],3)</f>
        <v>NAP</v>
      </c>
      <c r="T933" s="1388" t="str">
        <f>RIGHT(Table1[[#This Row],[SECTOR]],3)</f>
        <v>SSH</v>
      </c>
      <c r="U933" s="1388" t="str">
        <f t="shared" si="79"/>
        <v>NAP</v>
      </c>
      <c r="V933" s="1388">
        <f>WEEKDAY(Table1[[#This Row],[FLIGHT_DATE]],2)</f>
        <v>7</v>
      </c>
      <c r="W933" s="1388">
        <f>Table1[[#This Row],[FLIGHT_DATE]]-Table1[[#This Row],[DATE_BOOKED]]</f>
        <v>192</v>
      </c>
    </row>
    <row r="934" spans="1:23" x14ac:dyDescent="0.35">
      <c r="A934" s="1387">
        <v>45743</v>
      </c>
      <c r="B934" s="1388" t="s">
        <v>785</v>
      </c>
      <c r="C934" s="198" t="s">
        <v>160</v>
      </c>
      <c r="D934" s="198"/>
      <c r="E934" s="1388"/>
      <c r="F934" s="1388" t="s">
        <v>54</v>
      </c>
      <c r="G934" s="1388" t="s">
        <v>10</v>
      </c>
      <c r="H934" s="2222" t="s">
        <v>1139</v>
      </c>
      <c r="I934" s="1389" t="s">
        <v>28</v>
      </c>
      <c r="J934" s="1387">
        <v>45942</v>
      </c>
      <c r="K934" s="1712">
        <v>20</v>
      </c>
      <c r="L934" s="1712">
        <v>20</v>
      </c>
      <c r="M934" s="1392">
        <v>185</v>
      </c>
      <c r="N934" s="1393">
        <v>0</v>
      </c>
      <c r="O934" s="1393">
        <v>0</v>
      </c>
      <c r="P934" s="1394">
        <f>SUM(Table1[[#This Row],[BASE_FARE]:[SURCHARGES]])*Table1[[#This Row],[SEATS_BOOKED]]</f>
        <v>3700</v>
      </c>
      <c r="Q934" s="1388" t="s">
        <v>161</v>
      </c>
      <c r="R934" s="1390" t="s">
        <v>95</v>
      </c>
      <c r="S934" s="1388" t="str">
        <f>LEFT(Table1[[#This Row],[SECTOR]],3)</f>
        <v>NAP</v>
      </c>
      <c r="T934" s="1388" t="str">
        <f>RIGHT(Table1[[#This Row],[SECTOR]],3)</f>
        <v>SSH</v>
      </c>
      <c r="U934" s="1388" t="str">
        <f t="shared" si="79"/>
        <v>NAP</v>
      </c>
      <c r="V934" s="1388">
        <f>WEEKDAY(Table1[[#This Row],[FLIGHT_DATE]],2)</f>
        <v>7</v>
      </c>
      <c r="W934" s="1388">
        <f>Table1[[#This Row],[FLIGHT_DATE]]-Table1[[#This Row],[DATE_BOOKED]]</f>
        <v>199</v>
      </c>
    </row>
    <row r="935" spans="1:23" x14ac:dyDescent="0.35">
      <c r="A935" s="1387">
        <v>45743</v>
      </c>
      <c r="B935" s="1388" t="s">
        <v>785</v>
      </c>
      <c r="C935" s="198" t="s">
        <v>160</v>
      </c>
      <c r="D935" s="198"/>
      <c r="E935" s="1388"/>
      <c r="F935" s="1388" t="s">
        <v>54</v>
      </c>
      <c r="G935" s="1388" t="s">
        <v>10</v>
      </c>
      <c r="H935" s="2222" t="s">
        <v>1139</v>
      </c>
      <c r="I935" s="1389" t="s">
        <v>28</v>
      </c>
      <c r="J935" s="1387">
        <v>45949</v>
      </c>
      <c r="K935" s="1390">
        <v>0</v>
      </c>
      <c r="L935" s="1390">
        <v>0</v>
      </c>
      <c r="M935" s="1392">
        <v>185</v>
      </c>
      <c r="N935" s="1393">
        <v>0</v>
      </c>
      <c r="O935" s="1393">
        <v>0</v>
      </c>
      <c r="P935" s="1394">
        <f>SUM(Table1[[#This Row],[BASE_FARE]:[SURCHARGES]])*Table1[[#This Row],[SEATS_BOOKED]]</f>
        <v>0</v>
      </c>
      <c r="Q935" s="1388" t="s">
        <v>161</v>
      </c>
      <c r="R935" s="1390" t="s">
        <v>95</v>
      </c>
      <c r="S935" s="1388" t="str">
        <f>LEFT(Table1[[#This Row],[SECTOR]],3)</f>
        <v>NAP</v>
      </c>
      <c r="T935" s="1388" t="str">
        <f>RIGHT(Table1[[#This Row],[SECTOR]],3)</f>
        <v>SSH</v>
      </c>
      <c r="U935" s="1388" t="str">
        <f t="shared" si="79"/>
        <v>NAP</v>
      </c>
      <c r="V935" s="1388">
        <f>WEEKDAY(Table1[[#This Row],[FLIGHT_DATE]],2)</f>
        <v>7</v>
      </c>
      <c r="W935" s="1388">
        <f>Table1[[#This Row],[FLIGHT_DATE]]-Table1[[#This Row],[DATE_BOOKED]]</f>
        <v>206</v>
      </c>
    </row>
    <row r="936" spans="1:23" x14ac:dyDescent="0.35">
      <c r="A936" s="1387">
        <v>45743</v>
      </c>
      <c r="B936" s="1388" t="s">
        <v>785</v>
      </c>
      <c r="C936" s="198" t="s">
        <v>160</v>
      </c>
      <c r="D936" s="198"/>
      <c r="E936" s="1388"/>
      <c r="F936" s="1388" t="s">
        <v>54</v>
      </c>
      <c r="G936" s="1388" t="s">
        <v>10</v>
      </c>
      <c r="H936" s="2222" t="s">
        <v>1139</v>
      </c>
      <c r="I936" s="1389" t="s">
        <v>28</v>
      </c>
      <c r="J936" s="1387">
        <v>45956</v>
      </c>
      <c r="K936" s="1390">
        <v>0</v>
      </c>
      <c r="L936" s="1390">
        <v>0</v>
      </c>
      <c r="M936" s="1392">
        <v>185</v>
      </c>
      <c r="N936" s="1393">
        <v>0</v>
      </c>
      <c r="O936" s="1393">
        <v>0</v>
      </c>
      <c r="P936" s="1394">
        <f>SUM(Table1[[#This Row],[BASE_FARE]:[SURCHARGES]])*Table1[[#This Row],[SEATS_BOOKED]]</f>
        <v>0</v>
      </c>
      <c r="Q936" s="1388" t="s">
        <v>161</v>
      </c>
      <c r="R936" s="1390" t="s">
        <v>95</v>
      </c>
      <c r="S936" s="1388" t="str">
        <f>LEFT(Table1[[#This Row],[SECTOR]],3)</f>
        <v>NAP</v>
      </c>
      <c r="T936" s="1388" t="str">
        <f>RIGHT(Table1[[#This Row],[SECTOR]],3)</f>
        <v>SSH</v>
      </c>
      <c r="U936" s="1388" t="str">
        <f t="shared" si="79"/>
        <v>NAP</v>
      </c>
      <c r="V936" s="1388">
        <f>WEEKDAY(Table1[[#This Row],[FLIGHT_DATE]],2)</f>
        <v>7</v>
      </c>
      <c r="W936" s="1388">
        <f>Table1[[#This Row],[FLIGHT_DATE]]-Table1[[#This Row],[DATE_BOOKED]]</f>
        <v>213</v>
      </c>
    </row>
    <row r="937" spans="1:23" x14ac:dyDescent="0.35">
      <c r="A937" s="1387">
        <v>45743</v>
      </c>
      <c r="B937" s="1388" t="s">
        <v>785</v>
      </c>
      <c r="C937" s="198" t="s">
        <v>160</v>
      </c>
      <c r="D937" s="198"/>
      <c r="E937" s="1388"/>
      <c r="F937" s="1388" t="s">
        <v>54</v>
      </c>
      <c r="G937" s="1388" t="s">
        <v>11</v>
      </c>
      <c r="H937" s="3464" t="s">
        <v>1290</v>
      </c>
      <c r="I937" s="1389" t="s">
        <v>29</v>
      </c>
      <c r="J937" s="1387">
        <v>45872</v>
      </c>
      <c r="K937" s="1390">
        <v>30</v>
      </c>
      <c r="L937" s="1390">
        <v>30</v>
      </c>
      <c r="M937" s="1392">
        <v>185</v>
      </c>
      <c r="N937" s="1393">
        <v>0</v>
      </c>
      <c r="O937" s="1393">
        <v>0</v>
      </c>
      <c r="P937" s="1394">
        <f>SUM(Table1[[#This Row],[BASE_FARE]:[SURCHARGES]])*Table1[[#This Row],[SEATS_BOOKED]]</f>
        <v>5550</v>
      </c>
      <c r="Q937" s="1388" t="s">
        <v>161</v>
      </c>
      <c r="R937" s="3476" t="s">
        <v>397</v>
      </c>
      <c r="S937" s="1388" t="str">
        <f>LEFT(Table1[[#This Row],[SECTOR]],3)</f>
        <v>SSH</v>
      </c>
      <c r="T937" s="1388" t="str">
        <f>RIGHT(Table1[[#This Row],[SECTOR]],3)</f>
        <v>NAP</v>
      </c>
      <c r="U937" s="1388" t="str">
        <f t="shared" si="79"/>
        <v>NAP</v>
      </c>
      <c r="V937" s="1388">
        <f>WEEKDAY(Table1[[#This Row],[FLIGHT_DATE]],2)</f>
        <v>7</v>
      </c>
      <c r="W937" s="1388">
        <f>Table1[[#This Row],[FLIGHT_DATE]]-Table1[[#This Row],[DATE_BOOKED]]</f>
        <v>129</v>
      </c>
    </row>
    <row r="938" spans="1:23" x14ac:dyDescent="0.35">
      <c r="A938" s="1387">
        <v>45743</v>
      </c>
      <c r="B938" s="1388" t="s">
        <v>785</v>
      </c>
      <c r="C938" s="198" t="s">
        <v>160</v>
      </c>
      <c r="D938" s="198"/>
      <c r="E938" s="1388"/>
      <c r="F938" s="1388" t="s">
        <v>54</v>
      </c>
      <c r="G938" s="1388" t="s">
        <v>11</v>
      </c>
      <c r="H938" s="3464" t="s">
        <v>1290</v>
      </c>
      <c r="I938" s="1389" t="s">
        <v>29</v>
      </c>
      <c r="J938" s="1387">
        <v>45879</v>
      </c>
      <c r="K938" s="1390">
        <v>30</v>
      </c>
      <c r="L938" s="1390">
        <v>30</v>
      </c>
      <c r="M938" s="1392">
        <v>185</v>
      </c>
      <c r="N938" s="1393">
        <v>0</v>
      </c>
      <c r="O938" s="1393">
        <v>0</v>
      </c>
      <c r="P938" s="1394">
        <f>SUM(Table1[[#This Row],[BASE_FARE]:[SURCHARGES]])*Table1[[#This Row],[SEATS_BOOKED]]</f>
        <v>5550</v>
      </c>
      <c r="Q938" s="1388" t="s">
        <v>161</v>
      </c>
      <c r="R938" s="3476" t="s">
        <v>397</v>
      </c>
      <c r="S938" s="1388" t="str">
        <f>LEFT(Table1[[#This Row],[SECTOR]],3)</f>
        <v>SSH</v>
      </c>
      <c r="T938" s="1388" t="str">
        <f>RIGHT(Table1[[#This Row],[SECTOR]],3)</f>
        <v>NAP</v>
      </c>
      <c r="U938" s="1388" t="str">
        <f t="shared" si="79"/>
        <v>NAP</v>
      </c>
      <c r="V938" s="1388">
        <f>WEEKDAY(Table1[[#This Row],[FLIGHT_DATE]],2)</f>
        <v>7</v>
      </c>
      <c r="W938" s="1388">
        <f>Table1[[#This Row],[FLIGHT_DATE]]-Table1[[#This Row],[DATE_BOOKED]]</f>
        <v>136</v>
      </c>
    </row>
    <row r="939" spans="1:23" x14ac:dyDescent="0.35">
      <c r="A939" s="1387">
        <v>45743</v>
      </c>
      <c r="B939" s="1388" t="s">
        <v>785</v>
      </c>
      <c r="C939" s="198" t="s">
        <v>160</v>
      </c>
      <c r="D939" s="198"/>
      <c r="E939" s="1388"/>
      <c r="F939" s="1388" t="s">
        <v>54</v>
      </c>
      <c r="G939" s="1388" t="s">
        <v>11</v>
      </c>
      <c r="H939" s="3464" t="s">
        <v>1290</v>
      </c>
      <c r="I939" s="1389" t="s">
        <v>29</v>
      </c>
      <c r="J939" s="1387">
        <v>45886</v>
      </c>
      <c r="K939" s="1390">
        <v>30</v>
      </c>
      <c r="L939" s="1390">
        <v>30</v>
      </c>
      <c r="M939" s="1392">
        <v>185</v>
      </c>
      <c r="N939" s="1393">
        <v>0</v>
      </c>
      <c r="O939" s="1393">
        <v>0</v>
      </c>
      <c r="P939" s="1394">
        <f>SUM(Table1[[#This Row],[BASE_FARE]:[SURCHARGES]])*Table1[[#This Row],[SEATS_BOOKED]]</f>
        <v>5550</v>
      </c>
      <c r="Q939" s="1388" t="s">
        <v>161</v>
      </c>
      <c r="R939" s="3476" t="s">
        <v>397</v>
      </c>
      <c r="S939" s="1388" t="str">
        <f>LEFT(Table1[[#This Row],[SECTOR]],3)</f>
        <v>SSH</v>
      </c>
      <c r="T939" s="1388" t="str">
        <f>RIGHT(Table1[[#This Row],[SECTOR]],3)</f>
        <v>NAP</v>
      </c>
      <c r="U939" s="1388" t="str">
        <f t="shared" si="79"/>
        <v>NAP</v>
      </c>
      <c r="V939" s="1388">
        <f>WEEKDAY(Table1[[#This Row],[FLIGHT_DATE]],2)</f>
        <v>7</v>
      </c>
      <c r="W939" s="1388">
        <f>Table1[[#This Row],[FLIGHT_DATE]]-Table1[[#This Row],[DATE_BOOKED]]</f>
        <v>143</v>
      </c>
    </row>
    <row r="940" spans="1:23" x14ac:dyDescent="0.35">
      <c r="A940" s="1387">
        <v>45743</v>
      </c>
      <c r="B940" s="1388" t="s">
        <v>785</v>
      </c>
      <c r="C940" s="198" t="s">
        <v>160</v>
      </c>
      <c r="D940" s="198"/>
      <c r="E940" s="1388"/>
      <c r="F940" s="1388" t="s">
        <v>54</v>
      </c>
      <c r="G940" s="1388" t="s">
        <v>11</v>
      </c>
      <c r="H940" s="3464" t="s">
        <v>1290</v>
      </c>
      <c r="I940" s="1389" t="s">
        <v>29</v>
      </c>
      <c r="J940" s="1387">
        <v>45893</v>
      </c>
      <c r="K940" s="1390">
        <v>30</v>
      </c>
      <c r="L940" s="1390">
        <v>30</v>
      </c>
      <c r="M940" s="1392">
        <v>185</v>
      </c>
      <c r="N940" s="1393">
        <v>0</v>
      </c>
      <c r="O940" s="1393">
        <v>0</v>
      </c>
      <c r="P940" s="1394">
        <f>SUM(Table1[[#This Row],[BASE_FARE]:[SURCHARGES]])*Table1[[#This Row],[SEATS_BOOKED]]</f>
        <v>5550</v>
      </c>
      <c r="Q940" s="1388" t="s">
        <v>161</v>
      </c>
      <c r="R940" s="3476" t="s">
        <v>397</v>
      </c>
      <c r="S940" s="1388" t="str">
        <f>LEFT(Table1[[#This Row],[SECTOR]],3)</f>
        <v>SSH</v>
      </c>
      <c r="T940" s="1388" t="str">
        <f>RIGHT(Table1[[#This Row],[SECTOR]],3)</f>
        <v>NAP</v>
      </c>
      <c r="U940" s="1388" t="str">
        <f t="shared" si="79"/>
        <v>NAP</v>
      </c>
      <c r="V940" s="1388">
        <f>WEEKDAY(Table1[[#This Row],[FLIGHT_DATE]],2)</f>
        <v>7</v>
      </c>
      <c r="W940" s="1388">
        <f>Table1[[#This Row],[FLIGHT_DATE]]-Table1[[#This Row],[DATE_BOOKED]]</f>
        <v>150</v>
      </c>
    </row>
    <row r="941" spans="1:23" x14ac:dyDescent="0.35">
      <c r="A941" s="1387">
        <v>45743</v>
      </c>
      <c r="B941" s="1388" t="s">
        <v>785</v>
      </c>
      <c r="C941" s="198" t="s">
        <v>160</v>
      </c>
      <c r="D941" s="198"/>
      <c r="E941" s="1388"/>
      <c r="F941" s="1388" t="s">
        <v>54</v>
      </c>
      <c r="G941" s="1388" t="s">
        <v>11</v>
      </c>
      <c r="H941" s="3464" t="s">
        <v>1290</v>
      </c>
      <c r="I941" s="1389" t="s">
        <v>29</v>
      </c>
      <c r="J941" s="1387">
        <v>45900</v>
      </c>
      <c r="K941" s="1390">
        <v>30</v>
      </c>
      <c r="L941" s="1390">
        <v>30</v>
      </c>
      <c r="M941" s="1392">
        <v>185</v>
      </c>
      <c r="N941" s="1393">
        <v>0</v>
      </c>
      <c r="O941" s="1393">
        <v>0</v>
      </c>
      <c r="P941" s="1394">
        <f>SUM(Table1[[#This Row],[BASE_FARE]:[SURCHARGES]])*Table1[[#This Row],[SEATS_BOOKED]]</f>
        <v>5550</v>
      </c>
      <c r="Q941" s="1388" t="s">
        <v>161</v>
      </c>
      <c r="R941" s="3476" t="s">
        <v>397</v>
      </c>
      <c r="S941" s="1388" t="str">
        <f>LEFT(Table1[[#This Row],[SECTOR]],3)</f>
        <v>SSH</v>
      </c>
      <c r="T941" s="1388" t="str">
        <f>RIGHT(Table1[[#This Row],[SECTOR]],3)</f>
        <v>NAP</v>
      </c>
      <c r="U941" s="1388" t="str">
        <f t="shared" si="79"/>
        <v>NAP</v>
      </c>
      <c r="V941" s="1388">
        <f>WEEKDAY(Table1[[#This Row],[FLIGHT_DATE]],2)</f>
        <v>7</v>
      </c>
      <c r="W941" s="1388">
        <f>Table1[[#This Row],[FLIGHT_DATE]]-Table1[[#This Row],[DATE_BOOKED]]</f>
        <v>157</v>
      </c>
    </row>
    <row r="942" spans="1:23" x14ac:dyDescent="0.35">
      <c r="A942" s="1387">
        <v>45743</v>
      </c>
      <c r="B942" s="1388" t="s">
        <v>785</v>
      </c>
      <c r="C942" s="198" t="s">
        <v>160</v>
      </c>
      <c r="D942" s="198"/>
      <c r="E942" s="1388"/>
      <c r="F942" s="1388" t="s">
        <v>54</v>
      </c>
      <c r="G942" s="1388" t="s">
        <v>11</v>
      </c>
      <c r="H942" s="3464" t="s">
        <v>1290</v>
      </c>
      <c r="I942" s="1389" t="s">
        <v>29</v>
      </c>
      <c r="J942" s="1387">
        <v>45907</v>
      </c>
      <c r="K942" s="1390">
        <v>0</v>
      </c>
      <c r="L942" s="1390">
        <v>0</v>
      </c>
      <c r="M942" s="1392">
        <v>185</v>
      </c>
      <c r="N942" s="1393">
        <v>0</v>
      </c>
      <c r="O942" s="1393">
        <v>0</v>
      </c>
      <c r="P942" s="1394">
        <f>SUM(Table1[[#This Row],[BASE_FARE]:[SURCHARGES]])*Table1[[#This Row],[SEATS_BOOKED]]</f>
        <v>0</v>
      </c>
      <c r="Q942" s="1388" t="s">
        <v>161</v>
      </c>
      <c r="R942" s="3476" t="s">
        <v>397</v>
      </c>
      <c r="S942" s="1388" t="str">
        <f>LEFT(Table1[[#This Row],[SECTOR]],3)</f>
        <v>SSH</v>
      </c>
      <c r="T942" s="1388" t="str">
        <f>RIGHT(Table1[[#This Row],[SECTOR]],3)</f>
        <v>NAP</v>
      </c>
      <c r="U942" s="1388" t="str">
        <f t="shared" si="79"/>
        <v>NAP</v>
      </c>
      <c r="V942" s="1388">
        <f>WEEKDAY(Table1[[#This Row],[FLIGHT_DATE]],2)</f>
        <v>7</v>
      </c>
      <c r="W942" s="1388">
        <f>Table1[[#This Row],[FLIGHT_DATE]]-Table1[[#This Row],[DATE_BOOKED]]</f>
        <v>164</v>
      </c>
    </row>
    <row r="943" spans="1:23" x14ac:dyDescent="0.35">
      <c r="A943" s="1387">
        <v>45743</v>
      </c>
      <c r="B943" s="1388" t="s">
        <v>785</v>
      </c>
      <c r="C943" s="198" t="s">
        <v>160</v>
      </c>
      <c r="D943" s="198"/>
      <c r="E943" s="1388"/>
      <c r="F943" s="1388" t="s">
        <v>54</v>
      </c>
      <c r="G943" s="1388" t="s">
        <v>11</v>
      </c>
      <c r="H943" s="3464" t="s">
        <v>1290</v>
      </c>
      <c r="I943" s="1389" t="s">
        <v>29</v>
      </c>
      <c r="J943" s="1387">
        <v>45914</v>
      </c>
      <c r="K943" s="1390">
        <v>0</v>
      </c>
      <c r="L943" s="1390">
        <v>0</v>
      </c>
      <c r="M943" s="1392">
        <v>185</v>
      </c>
      <c r="N943" s="1393">
        <v>0</v>
      </c>
      <c r="O943" s="1393">
        <v>0</v>
      </c>
      <c r="P943" s="1394">
        <f>SUM(Table1[[#This Row],[BASE_FARE]:[SURCHARGES]])*Table1[[#This Row],[SEATS_BOOKED]]</f>
        <v>0</v>
      </c>
      <c r="Q943" s="1388" t="s">
        <v>161</v>
      </c>
      <c r="R943" s="3476" t="s">
        <v>397</v>
      </c>
      <c r="S943" s="1388" t="str">
        <f>LEFT(Table1[[#This Row],[SECTOR]],3)</f>
        <v>SSH</v>
      </c>
      <c r="T943" s="1388" t="str">
        <f>RIGHT(Table1[[#This Row],[SECTOR]],3)</f>
        <v>NAP</v>
      </c>
      <c r="U943" s="1388" t="str">
        <f t="shared" si="79"/>
        <v>NAP</v>
      </c>
      <c r="V943" s="1388">
        <f>WEEKDAY(Table1[[#This Row],[FLIGHT_DATE]],2)</f>
        <v>7</v>
      </c>
      <c r="W943" s="1388">
        <f>Table1[[#This Row],[FLIGHT_DATE]]-Table1[[#This Row],[DATE_BOOKED]]</f>
        <v>171</v>
      </c>
    </row>
    <row r="944" spans="1:23" x14ac:dyDescent="0.35">
      <c r="A944" s="1387">
        <v>45743</v>
      </c>
      <c r="B944" s="1388" t="s">
        <v>785</v>
      </c>
      <c r="C944" s="198" t="s">
        <v>160</v>
      </c>
      <c r="D944" s="198"/>
      <c r="E944" s="1388"/>
      <c r="F944" s="1388" t="s">
        <v>54</v>
      </c>
      <c r="G944" s="1388" t="s">
        <v>11</v>
      </c>
      <c r="H944" s="3464" t="s">
        <v>1290</v>
      </c>
      <c r="I944" s="1389" t="s">
        <v>29</v>
      </c>
      <c r="J944" s="1387">
        <v>45921</v>
      </c>
      <c r="K944" s="1390">
        <v>30</v>
      </c>
      <c r="L944" s="1390">
        <v>30</v>
      </c>
      <c r="M944" s="1392">
        <v>185</v>
      </c>
      <c r="N944" s="1393">
        <v>0</v>
      </c>
      <c r="O944" s="1393">
        <v>0</v>
      </c>
      <c r="P944" s="1394">
        <f>SUM(Table1[[#This Row],[BASE_FARE]:[SURCHARGES]])*Table1[[#This Row],[SEATS_BOOKED]]</f>
        <v>5550</v>
      </c>
      <c r="Q944" s="1388" t="s">
        <v>161</v>
      </c>
      <c r="R944" s="3476" t="s">
        <v>397</v>
      </c>
      <c r="S944" s="1388" t="str">
        <f>LEFT(Table1[[#This Row],[SECTOR]],3)</f>
        <v>SSH</v>
      </c>
      <c r="T944" s="1388" t="str">
        <f>RIGHT(Table1[[#This Row],[SECTOR]],3)</f>
        <v>NAP</v>
      </c>
      <c r="U944" s="1388" t="str">
        <f t="shared" si="79"/>
        <v>NAP</v>
      </c>
      <c r="V944" s="1388">
        <f>WEEKDAY(Table1[[#This Row],[FLIGHT_DATE]],2)</f>
        <v>7</v>
      </c>
      <c r="W944" s="1388">
        <f>Table1[[#This Row],[FLIGHT_DATE]]-Table1[[#This Row],[DATE_BOOKED]]</f>
        <v>178</v>
      </c>
    </row>
    <row r="945" spans="1:23" x14ac:dyDescent="0.35">
      <c r="A945" s="1387">
        <v>45743</v>
      </c>
      <c r="B945" s="1388" t="s">
        <v>785</v>
      </c>
      <c r="C945" s="198" t="s">
        <v>160</v>
      </c>
      <c r="D945" s="198"/>
      <c r="E945" s="1388"/>
      <c r="F945" s="1388" t="s">
        <v>54</v>
      </c>
      <c r="G945" s="1388" t="s">
        <v>11</v>
      </c>
      <c r="H945" s="2222" t="s">
        <v>1140</v>
      </c>
      <c r="I945" s="1389" t="s">
        <v>29</v>
      </c>
      <c r="J945" s="1387">
        <v>45928</v>
      </c>
      <c r="K945" s="1390">
        <v>20</v>
      </c>
      <c r="L945" s="1390">
        <v>20</v>
      </c>
      <c r="M945" s="1392">
        <v>185</v>
      </c>
      <c r="N945" s="1393">
        <v>0</v>
      </c>
      <c r="O945" s="1393">
        <v>0</v>
      </c>
      <c r="P945" s="1394">
        <f>SUM(Table1[[#This Row],[BASE_FARE]:[SURCHARGES]])*Table1[[#This Row],[SEATS_BOOKED]]</f>
        <v>3700</v>
      </c>
      <c r="Q945" s="1388" t="s">
        <v>161</v>
      </c>
      <c r="R945" s="1390" t="s">
        <v>95</v>
      </c>
      <c r="S945" s="1388" t="str">
        <f>LEFT(Table1[[#This Row],[SECTOR]],3)</f>
        <v>SSH</v>
      </c>
      <c r="T945" s="1388" t="str">
        <f>RIGHT(Table1[[#This Row],[SECTOR]],3)</f>
        <v>NAP</v>
      </c>
      <c r="U945" s="1388" t="str">
        <f t="shared" si="79"/>
        <v>NAP</v>
      </c>
      <c r="V945" s="1388">
        <f>WEEKDAY(Table1[[#This Row],[FLIGHT_DATE]],2)</f>
        <v>7</v>
      </c>
      <c r="W945" s="1388">
        <f>Table1[[#This Row],[FLIGHT_DATE]]-Table1[[#This Row],[DATE_BOOKED]]</f>
        <v>185</v>
      </c>
    </row>
    <row r="946" spans="1:23" x14ac:dyDescent="0.35">
      <c r="A946" s="1387">
        <v>45743</v>
      </c>
      <c r="B946" s="1388" t="s">
        <v>785</v>
      </c>
      <c r="C946" s="198" t="s">
        <v>160</v>
      </c>
      <c r="D946" s="198"/>
      <c r="E946" s="1388"/>
      <c r="F946" s="1388" t="s">
        <v>54</v>
      </c>
      <c r="G946" s="1388" t="s">
        <v>11</v>
      </c>
      <c r="H946" s="2222" t="s">
        <v>1140</v>
      </c>
      <c r="I946" s="1389" t="s">
        <v>29</v>
      </c>
      <c r="J946" s="1387">
        <v>45935</v>
      </c>
      <c r="K946" s="1390">
        <v>18</v>
      </c>
      <c r="L946" s="1390">
        <v>18</v>
      </c>
      <c r="M946" s="1392">
        <v>185</v>
      </c>
      <c r="N946" s="1393">
        <v>0</v>
      </c>
      <c r="O946" s="1393">
        <v>0</v>
      </c>
      <c r="P946" s="1394">
        <f>SUM(Table1[[#This Row],[BASE_FARE]:[SURCHARGES]])*Table1[[#This Row],[SEATS_BOOKED]]</f>
        <v>3330</v>
      </c>
      <c r="Q946" s="1388" t="s">
        <v>161</v>
      </c>
      <c r="R946" s="1390" t="s">
        <v>95</v>
      </c>
      <c r="S946" s="1388" t="str">
        <f>LEFT(Table1[[#This Row],[SECTOR]],3)</f>
        <v>SSH</v>
      </c>
      <c r="T946" s="1388" t="str">
        <f>RIGHT(Table1[[#This Row],[SECTOR]],3)</f>
        <v>NAP</v>
      </c>
      <c r="U946" s="1388" t="str">
        <f t="shared" si="79"/>
        <v>NAP</v>
      </c>
      <c r="V946" s="1388">
        <f>WEEKDAY(Table1[[#This Row],[FLIGHT_DATE]],2)</f>
        <v>7</v>
      </c>
      <c r="W946" s="1388">
        <f>Table1[[#This Row],[FLIGHT_DATE]]-Table1[[#This Row],[DATE_BOOKED]]</f>
        <v>192</v>
      </c>
    </row>
    <row r="947" spans="1:23" x14ac:dyDescent="0.35">
      <c r="A947" s="1387">
        <v>45743</v>
      </c>
      <c r="B947" s="1388" t="s">
        <v>785</v>
      </c>
      <c r="C947" s="198" t="s">
        <v>160</v>
      </c>
      <c r="D947" s="198"/>
      <c r="E947" s="1388"/>
      <c r="F947" s="1388" t="s">
        <v>54</v>
      </c>
      <c r="G947" s="1388" t="s">
        <v>11</v>
      </c>
      <c r="H947" s="2222" t="s">
        <v>1140</v>
      </c>
      <c r="I947" s="1389" t="s">
        <v>29</v>
      </c>
      <c r="J947" s="1387">
        <v>45942</v>
      </c>
      <c r="K947" s="1390">
        <v>20</v>
      </c>
      <c r="L947" s="1390">
        <v>20</v>
      </c>
      <c r="M947" s="1392">
        <v>185</v>
      </c>
      <c r="N947" s="1393">
        <v>0</v>
      </c>
      <c r="O947" s="1393">
        <v>0</v>
      </c>
      <c r="P947" s="1394">
        <f>SUM(Table1[[#This Row],[BASE_FARE]:[SURCHARGES]])*Table1[[#This Row],[SEATS_BOOKED]]</f>
        <v>3700</v>
      </c>
      <c r="Q947" s="1388" t="s">
        <v>161</v>
      </c>
      <c r="R947" s="1390" t="s">
        <v>95</v>
      </c>
      <c r="S947" s="1388" t="str">
        <f>LEFT(Table1[[#This Row],[SECTOR]],3)</f>
        <v>SSH</v>
      </c>
      <c r="T947" s="1388" t="str">
        <f>RIGHT(Table1[[#This Row],[SECTOR]],3)</f>
        <v>NAP</v>
      </c>
      <c r="U947" s="1388" t="str">
        <f t="shared" si="79"/>
        <v>NAP</v>
      </c>
      <c r="V947" s="1388">
        <f>WEEKDAY(Table1[[#This Row],[FLIGHT_DATE]],2)</f>
        <v>7</v>
      </c>
      <c r="W947" s="1388">
        <f>Table1[[#This Row],[FLIGHT_DATE]]-Table1[[#This Row],[DATE_BOOKED]]</f>
        <v>199</v>
      </c>
    </row>
    <row r="948" spans="1:23" x14ac:dyDescent="0.35">
      <c r="A948" s="1387">
        <v>45743</v>
      </c>
      <c r="B948" s="1388" t="s">
        <v>785</v>
      </c>
      <c r="C948" s="198" t="s">
        <v>160</v>
      </c>
      <c r="D948" s="198"/>
      <c r="E948" s="1388"/>
      <c r="F948" s="1388" t="s">
        <v>54</v>
      </c>
      <c r="G948" s="1388" t="s">
        <v>11</v>
      </c>
      <c r="H948" s="2222" t="s">
        <v>1140</v>
      </c>
      <c r="I948" s="1389" t="s">
        <v>29</v>
      </c>
      <c r="J948" s="1387">
        <v>45949</v>
      </c>
      <c r="K948" s="1712">
        <v>20</v>
      </c>
      <c r="L948" s="1712">
        <v>20</v>
      </c>
      <c r="M948" s="1392">
        <v>185</v>
      </c>
      <c r="N948" s="1393">
        <v>0</v>
      </c>
      <c r="O948" s="1393">
        <v>0</v>
      </c>
      <c r="P948" s="1394">
        <f>SUM(Table1[[#This Row],[BASE_FARE]:[SURCHARGES]])*Table1[[#This Row],[SEATS_BOOKED]]</f>
        <v>3700</v>
      </c>
      <c r="Q948" s="1388" t="s">
        <v>161</v>
      </c>
      <c r="R948" s="1390" t="s">
        <v>95</v>
      </c>
      <c r="S948" s="1388" t="str">
        <f>LEFT(Table1[[#This Row],[SECTOR]],3)</f>
        <v>SSH</v>
      </c>
      <c r="T948" s="1388" t="str">
        <f>RIGHT(Table1[[#This Row],[SECTOR]],3)</f>
        <v>NAP</v>
      </c>
      <c r="U948" s="1388" t="str">
        <f t="shared" si="79"/>
        <v>NAP</v>
      </c>
      <c r="V948" s="1388">
        <f>WEEKDAY(Table1[[#This Row],[FLIGHT_DATE]],2)</f>
        <v>7</v>
      </c>
      <c r="W948" s="1388">
        <f>Table1[[#This Row],[FLIGHT_DATE]]-Table1[[#This Row],[DATE_BOOKED]]</f>
        <v>206</v>
      </c>
    </row>
    <row r="949" spans="1:23" x14ac:dyDescent="0.35">
      <c r="A949" s="1387">
        <v>45743</v>
      </c>
      <c r="B949" s="1388" t="s">
        <v>785</v>
      </c>
      <c r="C949" s="198" t="s">
        <v>160</v>
      </c>
      <c r="D949" s="198"/>
      <c r="E949" s="1388"/>
      <c r="F949" s="1388" t="s">
        <v>54</v>
      </c>
      <c r="G949" s="1388" t="s">
        <v>11</v>
      </c>
      <c r="H949" s="2818" t="s">
        <v>628</v>
      </c>
      <c r="I949" s="1389" t="s">
        <v>29</v>
      </c>
      <c r="J949" s="1387">
        <v>45956</v>
      </c>
      <c r="K949" s="1390">
        <v>0</v>
      </c>
      <c r="L949" s="1390">
        <v>0</v>
      </c>
      <c r="M949" s="1392">
        <v>0</v>
      </c>
      <c r="N949" s="1393">
        <v>0</v>
      </c>
      <c r="O949" s="1393">
        <v>0</v>
      </c>
      <c r="P949" s="1394">
        <f>SUM(Table1[[#This Row],[BASE_FARE]:[SURCHARGES]])*Table1[[#This Row],[SEATS_BOOKED]]</f>
        <v>0</v>
      </c>
      <c r="Q949" s="1388" t="s">
        <v>161</v>
      </c>
      <c r="R949" s="1390" t="s">
        <v>95</v>
      </c>
      <c r="S949" s="1388" t="str">
        <f>LEFT(Table1[[#This Row],[SECTOR]],3)</f>
        <v>SSH</v>
      </c>
      <c r="T949" s="1388" t="str">
        <f>RIGHT(Table1[[#This Row],[SECTOR]],3)</f>
        <v>NAP</v>
      </c>
      <c r="U949" s="1388" t="str">
        <f t="shared" si="79"/>
        <v>NAP</v>
      </c>
      <c r="V949" s="1388">
        <f>WEEKDAY(Table1[[#This Row],[FLIGHT_DATE]],2)</f>
        <v>7</v>
      </c>
      <c r="W949" s="1388">
        <f>Table1[[#This Row],[FLIGHT_DATE]]-Table1[[#This Row],[DATE_BOOKED]]</f>
        <v>213</v>
      </c>
    </row>
    <row r="950" spans="1:23" x14ac:dyDescent="0.35">
      <c r="A950" s="1387">
        <v>45743</v>
      </c>
      <c r="B950" s="1388" t="s">
        <v>785</v>
      </c>
      <c r="C950" s="198" t="s">
        <v>160</v>
      </c>
      <c r="D950" s="198"/>
      <c r="E950" s="1388"/>
      <c r="F950" s="1388" t="s">
        <v>54</v>
      </c>
      <c r="G950" s="1388" t="s">
        <v>11</v>
      </c>
      <c r="H950" s="2222" t="s">
        <v>628</v>
      </c>
      <c r="I950" s="1389" t="s">
        <v>29</v>
      </c>
      <c r="J950" s="1387">
        <v>45963</v>
      </c>
      <c r="K950" s="1390">
        <v>0</v>
      </c>
      <c r="L950" s="1390">
        <v>0</v>
      </c>
      <c r="M950" s="1392">
        <v>185</v>
      </c>
      <c r="N950" s="1393">
        <v>0</v>
      </c>
      <c r="O950" s="1393">
        <v>0</v>
      </c>
      <c r="P950" s="1394">
        <f>SUM(Table1[[#This Row],[BASE_FARE]:[SURCHARGES]])*Table1[[#This Row],[SEATS_BOOKED]]</f>
        <v>0</v>
      </c>
      <c r="Q950" s="1388" t="s">
        <v>161</v>
      </c>
      <c r="R950" s="1390" t="s">
        <v>95</v>
      </c>
      <c r="S950" s="1388" t="str">
        <f>LEFT(Table1[[#This Row],[SECTOR]],3)</f>
        <v>SSH</v>
      </c>
      <c r="T950" s="1388" t="str">
        <f>RIGHT(Table1[[#This Row],[SECTOR]],3)</f>
        <v>NAP</v>
      </c>
      <c r="U950" s="1388" t="str">
        <f t="shared" si="79"/>
        <v>NAP</v>
      </c>
      <c r="V950" s="1388">
        <f>WEEKDAY(Table1[[#This Row],[FLIGHT_DATE]],2)</f>
        <v>7</v>
      </c>
      <c r="W950" s="1388">
        <f>Table1[[#This Row],[FLIGHT_DATE]]-Table1[[#This Row],[DATE_BOOKED]]</f>
        <v>220</v>
      </c>
    </row>
    <row r="951" spans="1:23" x14ac:dyDescent="0.35">
      <c r="A951" s="1387">
        <v>45722</v>
      </c>
      <c r="B951" s="1388" t="s">
        <v>785</v>
      </c>
      <c r="C951" s="198" t="s">
        <v>160</v>
      </c>
      <c r="D951" s="198"/>
      <c r="E951" s="1388"/>
      <c r="F951" s="1388" t="s">
        <v>54</v>
      </c>
      <c r="G951" s="1388" t="s">
        <v>10</v>
      </c>
      <c r="H951" s="2222" t="s">
        <v>89</v>
      </c>
      <c r="I951" s="1389" t="s">
        <v>26</v>
      </c>
      <c r="J951" s="1387">
        <v>45836</v>
      </c>
      <c r="K951" s="1390">
        <v>0</v>
      </c>
      <c r="L951" s="1391">
        <v>0</v>
      </c>
      <c r="M951" s="1392">
        <v>185</v>
      </c>
      <c r="N951" s="1393">
        <v>0</v>
      </c>
      <c r="O951" s="1393">
        <v>0</v>
      </c>
      <c r="P951" s="1394">
        <f>SUM(Table1[[#This Row],[BASE_FARE]:[SURCHARGES]])*Table1[[#This Row],[SEATS_BOOKED]]</f>
        <v>0</v>
      </c>
      <c r="Q951" s="1388" t="s">
        <v>161</v>
      </c>
      <c r="R951" s="1390" t="s">
        <v>95</v>
      </c>
      <c r="S951" s="1388" t="str">
        <f>LEFT(Table1[[#This Row],[SECTOR]],3)</f>
        <v>BRI</v>
      </c>
      <c r="T951" s="1388" t="str">
        <f>RIGHT(Table1[[#This Row],[SECTOR]],3)</f>
        <v>SSH</v>
      </c>
      <c r="U951" s="1388" t="str">
        <f t="shared" si="79"/>
        <v>BRI</v>
      </c>
      <c r="V951" s="1388">
        <f>WEEKDAY(Table1[[#This Row],[FLIGHT_DATE]],2)</f>
        <v>6</v>
      </c>
      <c r="W951" s="1388">
        <f>Table1[[#This Row],[FLIGHT_DATE]]-Table1[[#This Row],[DATE_BOOKED]]</f>
        <v>114</v>
      </c>
    </row>
    <row r="952" spans="1:23" x14ac:dyDescent="0.35">
      <c r="A952" s="1387">
        <v>45722</v>
      </c>
      <c r="B952" s="1388" t="s">
        <v>785</v>
      </c>
      <c r="C952" s="198" t="s">
        <v>160</v>
      </c>
      <c r="D952" s="198"/>
      <c r="E952" s="1388"/>
      <c r="F952" s="1388" t="s">
        <v>54</v>
      </c>
      <c r="G952" s="1388" t="s">
        <v>10</v>
      </c>
      <c r="H952" s="2222" t="s">
        <v>89</v>
      </c>
      <c r="I952" s="1389" t="s">
        <v>26</v>
      </c>
      <c r="J952" s="1387">
        <v>45843</v>
      </c>
      <c r="K952" s="1390">
        <v>0</v>
      </c>
      <c r="L952" s="1390">
        <v>0</v>
      </c>
      <c r="M952" s="1392">
        <v>185</v>
      </c>
      <c r="N952" s="1393">
        <v>0</v>
      </c>
      <c r="O952" s="1393">
        <v>0</v>
      </c>
      <c r="P952" s="1394">
        <f>SUM(Table1[[#This Row],[BASE_FARE]:[SURCHARGES]])*Table1[[#This Row],[SEATS_BOOKED]]</f>
        <v>0</v>
      </c>
      <c r="Q952" s="1388" t="s">
        <v>161</v>
      </c>
      <c r="R952" s="1390" t="s">
        <v>95</v>
      </c>
      <c r="S952" s="1388" t="str">
        <f>LEFT(Table1[[#This Row],[SECTOR]],3)</f>
        <v>BRI</v>
      </c>
      <c r="T952" s="1388" t="str">
        <f>RIGHT(Table1[[#This Row],[SECTOR]],3)</f>
        <v>SSH</v>
      </c>
      <c r="U952" s="1388" t="str">
        <f t="shared" si="79"/>
        <v>BRI</v>
      </c>
      <c r="V952" s="1388">
        <f>WEEKDAY(Table1[[#This Row],[FLIGHT_DATE]],2)</f>
        <v>6</v>
      </c>
      <c r="W952" s="1388">
        <f>Table1[[#This Row],[FLIGHT_DATE]]-Table1[[#This Row],[DATE_BOOKED]]</f>
        <v>121</v>
      </c>
    </row>
    <row r="953" spans="1:23" x14ac:dyDescent="0.35">
      <c r="A953" s="1387">
        <v>45722</v>
      </c>
      <c r="B953" s="1388" t="s">
        <v>785</v>
      </c>
      <c r="C953" s="198" t="s">
        <v>160</v>
      </c>
      <c r="D953" s="198"/>
      <c r="E953" s="1388"/>
      <c r="F953" s="1388" t="s">
        <v>54</v>
      </c>
      <c r="G953" s="1388" t="s">
        <v>10</v>
      </c>
      <c r="H953" s="2222" t="s">
        <v>89</v>
      </c>
      <c r="I953" s="1389" t="s">
        <v>26</v>
      </c>
      <c r="J953" s="1387">
        <v>45850</v>
      </c>
      <c r="K953" s="1390">
        <v>0</v>
      </c>
      <c r="L953" s="1390">
        <v>0</v>
      </c>
      <c r="M953" s="1392">
        <v>185</v>
      </c>
      <c r="N953" s="1393">
        <v>0</v>
      </c>
      <c r="O953" s="1393">
        <v>0</v>
      </c>
      <c r="P953" s="1394">
        <f>SUM(Table1[[#This Row],[BASE_FARE]:[SURCHARGES]])*Table1[[#This Row],[SEATS_BOOKED]]</f>
        <v>0</v>
      </c>
      <c r="Q953" s="1388" t="s">
        <v>161</v>
      </c>
      <c r="R953" s="1390" t="s">
        <v>95</v>
      </c>
      <c r="S953" s="1388" t="str">
        <f>LEFT(Table1[[#This Row],[SECTOR]],3)</f>
        <v>BRI</v>
      </c>
      <c r="T953" s="1388" t="str">
        <f>RIGHT(Table1[[#This Row],[SECTOR]],3)</f>
        <v>SSH</v>
      </c>
      <c r="U953" s="1388" t="str">
        <f t="shared" si="79"/>
        <v>BRI</v>
      </c>
      <c r="V953" s="1388">
        <f>WEEKDAY(Table1[[#This Row],[FLIGHT_DATE]],2)</f>
        <v>6</v>
      </c>
      <c r="W953" s="1388">
        <f>Table1[[#This Row],[FLIGHT_DATE]]-Table1[[#This Row],[DATE_BOOKED]]</f>
        <v>128</v>
      </c>
    </row>
    <row r="954" spans="1:23" x14ac:dyDescent="0.35">
      <c r="A954" s="1387">
        <v>45722</v>
      </c>
      <c r="B954" s="1388" t="s">
        <v>785</v>
      </c>
      <c r="C954" s="198" t="s">
        <v>160</v>
      </c>
      <c r="D954" s="198"/>
      <c r="E954" s="1388"/>
      <c r="F954" s="1388" t="s">
        <v>54</v>
      </c>
      <c r="G954" s="1388" t="s">
        <v>10</v>
      </c>
      <c r="H954" s="2222" t="s">
        <v>89</v>
      </c>
      <c r="I954" s="1389" t="s">
        <v>26</v>
      </c>
      <c r="J954" s="1387">
        <v>45857</v>
      </c>
      <c r="K954" s="1390">
        <v>0</v>
      </c>
      <c r="L954" s="1390">
        <v>0</v>
      </c>
      <c r="M954" s="1392">
        <v>185</v>
      </c>
      <c r="N954" s="1393">
        <v>0</v>
      </c>
      <c r="O954" s="1393">
        <v>0</v>
      </c>
      <c r="P954" s="1394">
        <f>SUM(Table1[[#This Row],[BASE_FARE]:[SURCHARGES]])*Table1[[#This Row],[SEATS_BOOKED]]</f>
        <v>0</v>
      </c>
      <c r="Q954" s="1388" t="s">
        <v>161</v>
      </c>
      <c r="R954" s="1390" t="s">
        <v>95</v>
      </c>
      <c r="S954" s="1388" t="str">
        <f>LEFT(Table1[[#This Row],[SECTOR]],3)</f>
        <v>BRI</v>
      </c>
      <c r="T954" s="1388" t="str">
        <f>RIGHT(Table1[[#This Row],[SECTOR]],3)</f>
        <v>SSH</v>
      </c>
      <c r="U954" s="1388" t="str">
        <f t="shared" si="79"/>
        <v>BRI</v>
      </c>
      <c r="V954" s="1388">
        <f>WEEKDAY(Table1[[#This Row],[FLIGHT_DATE]],2)</f>
        <v>6</v>
      </c>
      <c r="W954" s="1388">
        <f>Table1[[#This Row],[FLIGHT_DATE]]-Table1[[#This Row],[DATE_BOOKED]]</f>
        <v>135</v>
      </c>
    </row>
    <row r="955" spans="1:23" x14ac:dyDescent="0.35">
      <c r="A955" s="1387">
        <v>45722</v>
      </c>
      <c r="B955" s="1388" t="s">
        <v>785</v>
      </c>
      <c r="C955" s="198" t="s">
        <v>160</v>
      </c>
      <c r="D955" s="198"/>
      <c r="E955" s="1388"/>
      <c r="F955" s="1388" t="s">
        <v>54</v>
      </c>
      <c r="G955" s="1388" t="s">
        <v>10</v>
      </c>
      <c r="H955" s="2222" t="s">
        <v>89</v>
      </c>
      <c r="I955" s="1389" t="s">
        <v>26</v>
      </c>
      <c r="J955" s="1387">
        <v>45864</v>
      </c>
      <c r="K955" s="1390">
        <v>0</v>
      </c>
      <c r="L955" s="1390">
        <v>0</v>
      </c>
      <c r="M955" s="1392">
        <v>185</v>
      </c>
      <c r="N955" s="1393">
        <v>0</v>
      </c>
      <c r="O955" s="1393">
        <v>0</v>
      </c>
      <c r="P955" s="1394">
        <f>SUM(Table1[[#This Row],[BASE_FARE]:[SURCHARGES]])*Table1[[#This Row],[SEATS_BOOKED]]</f>
        <v>0</v>
      </c>
      <c r="Q955" s="1388" t="s">
        <v>161</v>
      </c>
      <c r="R955" s="1390" t="s">
        <v>95</v>
      </c>
      <c r="S955" s="1388" t="str">
        <f>LEFT(Table1[[#This Row],[SECTOR]],3)</f>
        <v>BRI</v>
      </c>
      <c r="T955" s="1388" t="str">
        <f>RIGHT(Table1[[#This Row],[SECTOR]],3)</f>
        <v>SSH</v>
      </c>
      <c r="U955" s="1388" t="str">
        <f t="shared" si="79"/>
        <v>BRI</v>
      </c>
      <c r="V955" s="1388">
        <f>WEEKDAY(Table1[[#This Row],[FLIGHT_DATE]],2)</f>
        <v>6</v>
      </c>
      <c r="W955" s="1388">
        <f>Table1[[#This Row],[FLIGHT_DATE]]-Table1[[#This Row],[DATE_BOOKED]]</f>
        <v>142</v>
      </c>
    </row>
    <row r="956" spans="1:23" x14ac:dyDescent="0.35">
      <c r="A956" s="1387">
        <v>45722</v>
      </c>
      <c r="B956" s="1388" t="s">
        <v>785</v>
      </c>
      <c r="C956" s="198" t="s">
        <v>160</v>
      </c>
      <c r="D956" s="198"/>
      <c r="E956" s="1388"/>
      <c r="F956" s="1388" t="s">
        <v>54</v>
      </c>
      <c r="G956" s="1388" t="s">
        <v>10</v>
      </c>
      <c r="H956" s="3205" t="s">
        <v>1249</v>
      </c>
      <c r="I956" s="1389" t="s">
        <v>26</v>
      </c>
      <c r="J956" s="1387">
        <v>45870</v>
      </c>
      <c r="K956" s="1390">
        <v>0</v>
      </c>
      <c r="L956" s="1390">
        <v>0</v>
      </c>
      <c r="M956" s="1392">
        <v>185</v>
      </c>
      <c r="N956" s="1393">
        <v>0</v>
      </c>
      <c r="O956" s="1393">
        <v>0</v>
      </c>
      <c r="P956" s="1394">
        <f>SUM(Table1[[#This Row],[BASE_FARE]:[SURCHARGES]])*Table1[[#This Row],[SEATS_BOOKED]]</f>
        <v>0</v>
      </c>
      <c r="Q956" s="1388" t="s">
        <v>161</v>
      </c>
      <c r="R956" s="1390" t="s">
        <v>95</v>
      </c>
      <c r="S956" s="1388" t="str">
        <f>LEFT(Table1[[#This Row],[SECTOR]],3)</f>
        <v>BRI</v>
      </c>
      <c r="T956" s="1388" t="str">
        <f>RIGHT(Table1[[#This Row],[SECTOR]],3)</f>
        <v>SSH</v>
      </c>
      <c r="U956" s="1388" t="str">
        <f t="shared" si="79"/>
        <v>BRI</v>
      </c>
      <c r="V956" s="1388">
        <f>WEEKDAY(Table1[[#This Row],[FLIGHT_DATE]],2)</f>
        <v>5</v>
      </c>
      <c r="W956" s="1388">
        <f>Table1[[#This Row],[FLIGHT_DATE]]-Table1[[#This Row],[DATE_BOOKED]]</f>
        <v>148</v>
      </c>
    </row>
    <row r="957" spans="1:23" x14ac:dyDescent="0.35">
      <c r="A957" s="1387">
        <v>45722</v>
      </c>
      <c r="B957" s="1388" t="s">
        <v>785</v>
      </c>
      <c r="C957" s="198" t="s">
        <v>160</v>
      </c>
      <c r="D957" s="198"/>
      <c r="E957" s="1388"/>
      <c r="F957" s="1388" t="s">
        <v>54</v>
      </c>
      <c r="G957" s="1388" t="s">
        <v>10</v>
      </c>
      <c r="H957" s="3205" t="s">
        <v>1249</v>
      </c>
      <c r="I957" s="1389" t="s">
        <v>26</v>
      </c>
      <c r="J957" s="1387">
        <v>45877</v>
      </c>
      <c r="K957" s="1390">
        <v>0</v>
      </c>
      <c r="L957" s="1390">
        <v>0</v>
      </c>
      <c r="M957" s="1392">
        <v>185</v>
      </c>
      <c r="N957" s="1393">
        <v>0</v>
      </c>
      <c r="O957" s="1393">
        <v>0</v>
      </c>
      <c r="P957" s="1394">
        <f>SUM(Table1[[#This Row],[BASE_FARE]:[SURCHARGES]])*Table1[[#This Row],[SEATS_BOOKED]]</f>
        <v>0</v>
      </c>
      <c r="Q957" s="1388" t="s">
        <v>161</v>
      </c>
      <c r="R957" s="1390" t="s">
        <v>95</v>
      </c>
      <c r="S957" s="1388" t="str">
        <f>LEFT(Table1[[#This Row],[SECTOR]],3)</f>
        <v>BRI</v>
      </c>
      <c r="T957" s="1388" t="str">
        <f>RIGHT(Table1[[#This Row],[SECTOR]],3)</f>
        <v>SSH</v>
      </c>
      <c r="U957" s="1388" t="str">
        <f t="shared" si="79"/>
        <v>BRI</v>
      </c>
      <c r="V957" s="1388">
        <f>WEEKDAY(Table1[[#This Row],[FLIGHT_DATE]],2)</f>
        <v>5</v>
      </c>
      <c r="W957" s="1388">
        <f>Table1[[#This Row],[FLIGHT_DATE]]-Table1[[#This Row],[DATE_BOOKED]]</f>
        <v>155</v>
      </c>
    </row>
    <row r="958" spans="1:23" x14ac:dyDescent="0.35">
      <c r="A958" s="1387">
        <v>45722</v>
      </c>
      <c r="B958" s="1388" t="s">
        <v>785</v>
      </c>
      <c r="C958" s="198" t="s">
        <v>160</v>
      </c>
      <c r="D958" s="198"/>
      <c r="E958" s="1388"/>
      <c r="F958" s="1388" t="s">
        <v>54</v>
      </c>
      <c r="G958" s="1388" t="s">
        <v>10</v>
      </c>
      <c r="H958" s="3205" t="s">
        <v>1249</v>
      </c>
      <c r="I958" s="1389" t="s">
        <v>26</v>
      </c>
      <c r="J958" s="1387">
        <v>45884</v>
      </c>
      <c r="K958" s="1390">
        <v>0</v>
      </c>
      <c r="L958" s="1390">
        <v>0</v>
      </c>
      <c r="M958" s="1392">
        <v>185</v>
      </c>
      <c r="N958" s="1393">
        <v>0</v>
      </c>
      <c r="O958" s="1393">
        <v>0</v>
      </c>
      <c r="P958" s="1394">
        <f>SUM(Table1[[#This Row],[BASE_FARE]:[SURCHARGES]])*Table1[[#This Row],[SEATS_BOOKED]]</f>
        <v>0</v>
      </c>
      <c r="Q958" s="1388" t="s">
        <v>161</v>
      </c>
      <c r="R958" s="1390" t="s">
        <v>95</v>
      </c>
      <c r="S958" s="1388" t="str">
        <f>LEFT(Table1[[#This Row],[SECTOR]],3)</f>
        <v>BRI</v>
      </c>
      <c r="T958" s="1388" t="str">
        <f>RIGHT(Table1[[#This Row],[SECTOR]],3)</f>
        <v>SSH</v>
      </c>
      <c r="U958" s="1388" t="str">
        <f t="shared" si="79"/>
        <v>BRI</v>
      </c>
      <c r="V958" s="1388">
        <f>WEEKDAY(Table1[[#This Row],[FLIGHT_DATE]],2)</f>
        <v>5</v>
      </c>
      <c r="W958" s="1388">
        <f>Table1[[#This Row],[FLIGHT_DATE]]-Table1[[#This Row],[DATE_BOOKED]]</f>
        <v>162</v>
      </c>
    </row>
    <row r="959" spans="1:23" x14ac:dyDescent="0.35">
      <c r="A959" s="1387">
        <v>45722</v>
      </c>
      <c r="B959" s="1388" t="s">
        <v>785</v>
      </c>
      <c r="C959" s="198" t="s">
        <v>160</v>
      </c>
      <c r="D959" s="198"/>
      <c r="E959" s="1388"/>
      <c r="F959" s="1388" t="s">
        <v>54</v>
      </c>
      <c r="G959" s="1388" t="s">
        <v>10</v>
      </c>
      <c r="H959" s="3205" t="s">
        <v>1249</v>
      </c>
      <c r="I959" s="1389" t="s">
        <v>26</v>
      </c>
      <c r="J959" s="1387">
        <v>45891</v>
      </c>
      <c r="K959" s="1390">
        <v>0</v>
      </c>
      <c r="L959" s="1390">
        <v>0</v>
      </c>
      <c r="M959" s="1392">
        <v>185</v>
      </c>
      <c r="N959" s="1393">
        <v>0</v>
      </c>
      <c r="O959" s="1393">
        <v>0</v>
      </c>
      <c r="P959" s="1394">
        <f>SUM(Table1[[#This Row],[BASE_FARE]:[SURCHARGES]])*Table1[[#This Row],[SEATS_BOOKED]]</f>
        <v>0</v>
      </c>
      <c r="Q959" s="1388" t="s">
        <v>161</v>
      </c>
      <c r="R959" s="1390" t="s">
        <v>95</v>
      </c>
      <c r="S959" s="1388" t="str">
        <f>LEFT(Table1[[#This Row],[SECTOR]],3)</f>
        <v>BRI</v>
      </c>
      <c r="T959" s="1388" t="str">
        <f>RIGHT(Table1[[#This Row],[SECTOR]],3)</f>
        <v>SSH</v>
      </c>
      <c r="U959" s="1388" t="str">
        <f t="shared" si="79"/>
        <v>BRI</v>
      </c>
      <c r="V959" s="1388">
        <f>WEEKDAY(Table1[[#This Row],[FLIGHT_DATE]],2)</f>
        <v>5</v>
      </c>
      <c r="W959" s="1388">
        <f>Table1[[#This Row],[FLIGHT_DATE]]-Table1[[#This Row],[DATE_BOOKED]]</f>
        <v>169</v>
      </c>
    </row>
    <row r="960" spans="1:23" x14ac:dyDescent="0.35">
      <c r="A960" s="1387">
        <v>45722</v>
      </c>
      <c r="B960" s="1388" t="s">
        <v>785</v>
      </c>
      <c r="C960" s="198" t="s">
        <v>160</v>
      </c>
      <c r="D960" s="198"/>
      <c r="E960" s="1388"/>
      <c r="F960" s="1388" t="s">
        <v>54</v>
      </c>
      <c r="G960" s="1388" t="s">
        <v>10</v>
      </c>
      <c r="H960" s="3205" t="s">
        <v>1249</v>
      </c>
      <c r="I960" s="1389" t="s">
        <v>26</v>
      </c>
      <c r="J960" s="1387">
        <v>45898</v>
      </c>
      <c r="K960" s="1390">
        <v>0</v>
      </c>
      <c r="L960" s="1390">
        <v>0</v>
      </c>
      <c r="M960" s="1392">
        <v>185</v>
      </c>
      <c r="N960" s="1393">
        <v>0</v>
      </c>
      <c r="O960" s="1393">
        <v>0</v>
      </c>
      <c r="P960" s="1394">
        <f>SUM(Table1[[#This Row],[BASE_FARE]:[SURCHARGES]])*Table1[[#This Row],[SEATS_BOOKED]]</f>
        <v>0</v>
      </c>
      <c r="Q960" s="1388" t="s">
        <v>161</v>
      </c>
      <c r="R960" s="1390" t="s">
        <v>95</v>
      </c>
      <c r="S960" s="1388" t="str">
        <f>LEFT(Table1[[#This Row],[SECTOR]],3)</f>
        <v>BRI</v>
      </c>
      <c r="T960" s="1388" t="str">
        <f>RIGHT(Table1[[#This Row],[SECTOR]],3)</f>
        <v>SSH</v>
      </c>
      <c r="U960" s="1388" t="str">
        <f t="shared" si="79"/>
        <v>BRI</v>
      </c>
      <c r="V960" s="1388">
        <f>WEEKDAY(Table1[[#This Row],[FLIGHT_DATE]],2)</f>
        <v>5</v>
      </c>
      <c r="W960" s="1388">
        <f>Table1[[#This Row],[FLIGHT_DATE]]-Table1[[#This Row],[DATE_BOOKED]]</f>
        <v>176</v>
      </c>
    </row>
    <row r="961" spans="1:23" x14ac:dyDescent="0.35">
      <c r="A961" s="1387">
        <v>45722</v>
      </c>
      <c r="B961" s="1388" t="s">
        <v>785</v>
      </c>
      <c r="C961" s="198" t="s">
        <v>160</v>
      </c>
      <c r="D961" s="198"/>
      <c r="E961" s="1388"/>
      <c r="F961" s="1388" t="s">
        <v>54</v>
      </c>
      <c r="G961" s="1388" t="s">
        <v>10</v>
      </c>
      <c r="H961" s="2222" t="s">
        <v>89</v>
      </c>
      <c r="I961" s="1389" t="s">
        <v>26</v>
      </c>
      <c r="J961" s="1387">
        <v>45906</v>
      </c>
      <c r="K961" s="1390">
        <v>0</v>
      </c>
      <c r="L961" s="1390">
        <v>0</v>
      </c>
      <c r="M961" s="1392">
        <v>185</v>
      </c>
      <c r="N961" s="1393">
        <v>0</v>
      </c>
      <c r="O961" s="1393">
        <v>0</v>
      </c>
      <c r="P961" s="1394">
        <f>SUM(Table1[[#This Row],[BASE_FARE]:[SURCHARGES]])*Table1[[#This Row],[SEATS_BOOKED]]</f>
        <v>0</v>
      </c>
      <c r="Q961" s="1388" t="s">
        <v>161</v>
      </c>
      <c r="R961" s="1390" t="s">
        <v>95</v>
      </c>
      <c r="S961" s="1388" t="str">
        <f>LEFT(Table1[[#This Row],[SECTOR]],3)</f>
        <v>BRI</v>
      </c>
      <c r="T961" s="1388" t="str">
        <f>RIGHT(Table1[[#This Row],[SECTOR]],3)</f>
        <v>SSH</v>
      </c>
      <c r="U961" s="1388" t="str">
        <f t="shared" ref="U961:U974" si="80">IF(AND(S961&lt;&gt;"SSH", S961&lt;&gt;"RMF", S961&lt;&gt;"CAI", S961&lt;&gt;"HRG", S961&lt;&gt;"LXR", S961&lt;&gt;"DXB", OR(T961="SSH", T961="RMF", T961="CAI", T961="HRG", T961="LXR", T961="DXB")), S961,
    IF(AND(T961&lt;&gt;"SSH", T961&lt;&gt;"RMF", T961&lt;&gt;"CAI", T961&lt;&gt;"HRG", T961&lt;&gt;"LXR", T961&lt;&gt;"DXB", OR(S961="SSH", S961="RMF", S961="CAI", S961="HRG", S961="LXR", S961="DXB")), T961,
    "VIE"))</f>
        <v>BRI</v>
      </c>
      <c r="V961" s="1388">
        <f>WEEKDAY(Table1[[#This Row],[FLIGHT_DATE]],2)</f>
        <v>6</v>
      </c>
      <c r="W961" s="1388">
        <f>Table1[[#This Row],[FLIGHT_DATE]]-Table1[[#This Row],[DATE_BOOKED]]</f>
        <v>184</v>
      </c>
    </row>
    <row r="962" spans="1:23" x14ac:dyDescent="0.35">
      <c r="A962" s="1387">
        <v>45722</v>
      </c>
      <c r="B962" s="1388" t="s">
        <v>785</v>
      </c>
      <c r="C962" s="198" t="s">
        <v>160</v>
      </c>
      <c r="D962" s="198"/>
      <c r="E962" s="1388"/>
      <c r="F962" s="1388" t="s">
        <v>54</v>
      </c>
      <c r="G962" s="1388" t="s">
        <v>10</v>
      </c>
      <c r="H962" s="2222" t="s">
        <v>89</v>
      </c>
      <c r="I962" s="1389" t="s">
        <v>26</v>
      </c>
      <c r="J962" s="1387">
        <v>45913</v>
      </c>
      <c r="K962" s="1390">
        <v>0</v>
      </c>
      <c r="L962" s="1390">
        <v>0</v>
      </c>
      <c r="M962" s="1392">
        <v>185</v>
      </c>
      <c r="N962" s="1393">
        <v>0</v>
      </c>
      <c r="O962" s="1393">
        <v>0</v>
      </c>
      <c r="P962" s="1394">
        <f>SUM(Table1[[#This Row],[BASE_FARE]:[SURCHARGES]])*Table1[[#This Row],[SEATS_BOOKED]]</f>
        <v>0</v>
      </c>
      <c r="Q962" s="1388" t="s">
        <v>161</v>
      </c>
      <c r="R962" s="1390" t="s">
        <v>95</v>
      </c>
      <c r="S962" s="1388" t="str">
        <f>LEFT(Table1[[#This Row],[SECTOR]],3)</f>
        <v>BRI</v>
      </c>
      <c r="T962" s="1388" t="str">
        <f>RIGHT(Table1[[#This Row],[SECTOR]],3)</f>
        <v>SSH</v>
      </c>
      <c r="U962" s="1388" t="str">
        <f t="shared" si="80"/>
        <v>BRI</v>
      </c>
      <c r="V962" s="1388">
        <f>WEEKDAY(Table1[[#This Row],[FLIGHT_DATE]],2)</f>
        <v>6</v>
      </c>
      <c r="W962" s="1388">
        <f>Table1[[#This Row],[FLIGHT_DATE]]-Table1[[#This Row],[DATE_BOOKED]]</f>
        <v>191</v>
      </c>
    </row>
    <row r="963" spans="1:23" x14ac:dyDescent="0.35">
      <c r="A963" s="1387">
        <v>45722</v>
      </c>
      <c r="B963" s="1388" t="s">
        <v>785</v>
      </c>
      <c r="C963" s="198" t="s">
        <v>160</v>
      </c>
      <c r="D963" s="198"/>
      <c r="E963" s="1388"/>
      <c r="F963" s="1388" t="s">
        <v>54</v>
      </c>
      <c r="G963" s="1388" t="s">
        <v>10</v>
      </c>
      <c r="H963" s="2222" t="s">
        <v>89</v>
      </c>
      <c r="I963" s="1389" t="s">
        <v>26</v>
      </c>
      <c r="J963" s="1387">
        <v>45920</v>
      </c>
      <c r="K963" s="1390">
        <v>0</v>
      </c>
      <c r="L963" s="1390">
        <v>0</v>
      </c>
      <c r="M963" s="1392">
        <v>185</v>
      </c>
      <c r="N963" s="1393">
        <v>0</v>
      </c>
      <c r="O963" s="1393">
        <v>0</v>
      </c>
      <c r="P963" s="1394">
        <f>SUM(Table1[[#This Row],[BASE_FARE]:[SURCHARGES]])*Table1[[#This Row],[SEATS_BOOKED]]</f>
        <v>0</v>
      </c>
      <c r="Q963" s="1388" t="s">
        <v>161</v>
      </c>
      <c r="R963" s="1390" t="s">
        <v>95</v>
      </c>
      <c r="S963" s="1388" t="str">
        <f>LEFT(Table1[[#This Row],[SECTOR]],3)</f>
        <v>BRI</v>
      </c>
      <c r="T963" s="1388" t="str">
        <f>RIGHT(Table1[[#This Row],[SECTOR]],3)</f>
        <v>SSH</v>
      </c>
      <c r="U963" s="1388" t="str">
        <f t="shared" si="80"/>
        <v>BRI</v>
      </c>
      <c r="V963" s="1388">
        <f>WEEKDAY(Table1[[#This Row],[FLIGHT_DATE]],2)</f>
        <v>6</v>
      </c>
      <c r="W963" s="1388">
        <f>Table1[[#This Row],[FLIGHT_DATE]]-Table1[[#This Row],[DATE_BOOKED]]</f>
        <v>198</v>
      </c>
    </row>
    <row r="964" spans="1:23" x14ac:dyDescent="0.35">
      <c r="A964" s="1387">
        <v>45722</v>
      </c>
      <c r="B964" s="1388" t="s">
        <v>785</v>
      </c>
      <c r="C964" s="198" t="s">
        <v>160</v>
      </c>
      <c r="D964" s="198"/>
      <c r="E964" s="1388"/>
      <c r="F964" s="1388" t="s">
        <v>54</v>
      </c>
      <c r="G964" s="1388" t="s">
        <v>10</v>
      </c>
      <c r="H964" s="2222" t="s">
        <v>89</v>
      </c>
      <c r="I964" s="1389" t="s">
        <v>26</v>
      </c>
      <c r="J964" s="1387">
        <v>45927</v>
      </c>
      <c r="K964" s="1390">
        <v>0</v>
      </c>
      <c r="L964" s="1390">
        <v>0</v>
      </c>
      <c r="M964" s="1392">
        <v>185</v>
      </c>
      <c r="N964" s="1393">
        <v>0</v>
      </c>
      <c r="O964" s="1393">
        <v>0</v>
      </c>
      <c r="P964" s="1394">
        <f>SUM(Table1[[#This Row],[BASE_FARE]:[SURCHARGES]])*Table1[[#This Row],[SEATS_BOOKED]]</f>
        <v>0</v>
      </c>
      <c r="Q964" s="1388" t="s">
        <v>161</v>
      </c>
      <c r="R964" s="1390" t="s">
        <v>95</v>
      </c>
      <c r="S964" s="1388" t="str">
        <f>LEFT(Table1[[#This Row],[SECTOR]],3)</f>
        <v>BRI</v>
      </c>
      <c r="T964" s="1388" t="str">
        <f>RIGHT(Table1[[#This Row],[SECTOR]],3)</f>
        <v>SSH</v>
      </c>
      <c r="U964" s="1388" t="str">
        <f t="shared" si="80"/>
        <v>BRI</v>
      </c>
      <c r="V964" s="1388">
        <f>WEEKDAY(Table1[[#This Row],[FLIGHT_DATE]],2)</f>
        <v>6</v>
      </c>
      <c r="W964" s="1388">
        <f>Table1[[#This Row],[FLIGHT_DATE]]-Table1[[#This Row],[DATE_BOOKED]]</f>
        <v>205</v>
      </c>
    </row>
    <row r="965" spans="1:23" x14ac:dyDescent="0.35">
      <c r="A965" s="1387">
        <v>45722</v>
      </c>
      <c r="B965" s="1388" t="s">
        <v>785</v>
      </c>
      <c r="C965" s="198" t="s">
        <v>160</v>
      </c>
      <c r="D965" s="198"/>
      <c r="E965" s="1388"/>
      <c r="F965" s="1388" t="s">
        <v>54</v>
      </c>
      <c r="G965" s="1388" t="s">
        <v>10</v>
      </c>
      <c r="H965" s="2222" t="s">
        <v>89</v>
      </c>
      <c r="I965" s="1389" t="s">
        <v>26</v>
      </c>
      <c r="J965" s="1387">
        <v>45934</v>
      </c>
      <c r="K965" s="1390">
        <v>0</v>
      </c>
      <c r="L965" s="1390">
        <v>0</v>
      </c>
      <c r="M965" s="1392">
        <v>185</v>
      </c>
      <c r="N965" s="1393">
        <v>0</v>
      </c>
      <c r="O965" s="1393">
        <v>0</v>
      </c>
      <c r="P965" s="1394">
        <f>SUM(Table1[[#This Row],[BASE_FARE]:[SURCHARGES]])*Table1[[#This Row],[SEATS_BOOKED]]</f>
        <v>0</v>
      </c>
      <c r="Q965" s="1388" t="s">
        <v>161</v>
      </c>
      <c r="R965" s="1390" t="s">
        <v>95</v>
      </c>
      <c r="S965" s="1388" t="str">
        <f>LEFT(Table1[[#This Row],[SECTOR]],3)</f>
        <v>BRI</v>
      </c>
      <c r="T965" s="1388" t="str">
        <f>RIGHT(Table1[[#This Row],[SECTOR]],3)</f>
        <v>SSH</v>
      </c>
      <c r="U965" s="1388" t="str">
        <f t="shared" si="80"/>
        <v>BRI</v>
      </c>
      <c r="V965" s="1388">
        <f>WEEKDAY(Table1[[#This Row],[FLIGHT_DATE]],2)</f>
        <v>6</v>
      </c>
      <c r="W965" s="1388">
        <f>Table1[[#This Row],[FLIGHT_DATE]]-Table1[[#This Row],[DATE_BOOKED]]</f>
        <v>212</v>
      </c>
    </row>
    <row r="966" spans="1:23" x14ac:dyDescent="0.35">
      <c r="A966" s="1387">
        <v>45722</v>
      </c>
      <c r="B966" s="1388" t="s">
        <v>785</v>
      </c>
      <c r="C966" s="198" t="s">
        <v>160</v>
      </c>
      <c r="D966" s="198"/>
      <c r="E966" s="1388"/>
      <c r="F966" s="1388" t="s">
        <v>54</v>
      </c>
      <c r="G966" s="1388" t="s">
        <v>10</v>
      </c>
      <c r="H966" s="2222" t="s">
        <v>89</v>
      </c>
      <c r="I966" s="1389" t="s">
        <v>26</v>
      </c>
      <c r="J966" s="1387">
        <v>45941</v>
      </c>
      <c r="K966" s="1390">
        <v>0</v>
      </c>
      <c r="L966" s="1390">
        <v>0</v>
      </c>
      <c r="M966" s="1392">
        <v>185</v>
      </c>
      <c r="N966" s="1393">
        <v>0</v>
      </c>
      <c r="O966" s="1393">
        <v>0</v>
      </c>
      <c r="P966" s="1394">
        <f>SUM(Table1[[#This Row],[BASE_FARE]:[SURCHARGES]])*Table1[[#This Row],[SEATS_BOOKED]]</f>
        <v>0</v>
      </c>
      <c r="Q966" s="1388" t="s">
        <v>161</v>
      </c>
      <c r="R966" s="1390" t="s">
        <v>95</v>
      </c>
      <c r="S966" s="1388" t="str">
        <f>LEFT(Table1[[#This Row],[SECTOR]],3)</f>
        <v>BRI</v>
      </c>
      <c r="T966" s="1388" t="str">
        <f>RIGHT(Table1[[#This Row],[SECTOR]],3)</f>
        <v>SSH</v>
      </c>
      <c r="U966" s="1388" t="str">
        <f t="shared" si="80"/>
        <v>BRI</v>
      </c>
      <c r="V966" s="1388">
        <f>WEEKDAY(Table1[[#This Row],[FLIGHT_DATE]],2)</f>
        <v>6</v>
      </c>
      <c r="W966" s="1388">
        <f>Table1[[#This Row],[FLIGHT_DATE]]-Table1[[#This Row],[DATE_BOOKED]]</f>
        <v>219</v>
      </c>
    </row>
    <row r="967" spans="1:23" x14ac:dyDescent="0.35">
      <c r="A967" s="1387">
        <v>45722</v>
      </c>
      <c r="B967" s="1388" t="s">
        <v>785</v>
      </c>
      <c r="C967" s="198" t="s">
        <v>160</v>
      </c>
      <c r="D967" s="198"/>
      <c r="E967" s="1388"/>
      <c r="F967" s="1388" t="s">
        <v>54</v>
      </c>
      <c r="G967" s="1388" t="s">
        <v>10</v>
      </c>
      <c r="H967" s="2222" t="s">
        <v>89</v>
      </c>
      <c r="I967" s="1389" t="s">
        <v>26</v>
      </c>
      <c r="J967" s="1387">
        <v>45948</v>
      </c>
      <c r="K967" s="1390">
        <v>0</v>
      </c>
      <c r="L967" s="1390">
        <v>0</v>
      </c>
      <c r="M967" s="1392">
        <v>185</v>
      </c>
      <c r="N967" s="1393">
        <v>0</v>
      </c>
      <c r="O967" s="1393">
        <v>0</v>
      </c>
      <c r="P967" s="1394">
        <f>SUM(Table1[[#This Row],[BASE_FARE]:[SURCHARGES]])*Table1[[#This Row],[SEATS_BOOKED]]</f>
        <v>0</v>
      </c>
      <c r="Q967" s="1388" t="s">
        <v>161</v>
      </c>
      <c r="R967" s="1390" t="s">
        <v>95</v>
      </c>
      <c r="S967" s="1388" t="str">
        <f>LEFT(Table1[[#This Row],[SECTOR]],3)</f>
        <v>BRI</v>
      </c>
      <c r="T967" s="1388" t="str">
        <f>RIGHT(Table1[[#This Row],[SECTOR]],3)</f>
        <v>SSH</v>
      </c>
      <c r="U967" s="1388" t="str">
        <f t="shared" si="80"/>
        <v>BRI</v>
      </c>
      <c r="V967" s="1388">
        <f>WEEKDAY(Table1[[#This Row],[FLIGHT_DATE]],2)</f>
        <v>6</v>
      </c>
      <c r="W967" s="1388">
        <f>Table1[[#This Row],[FLIGHT_DATE]]-Table1[[#This Row],[DATE_BOOKED]]</f>
        <v>226</v>
      </c>
    </row>
    <row r="968" spans="1:23" x14ac:dyDescent="0.35">
      <c r="A968" s="1387">
        <v>45722</v>
      </c>
      <c r="B968" s="1388" t="s">
        <v>785</v>
      </c>
      <c r="C968" s="198" t="s">
        <v>160</v>
      </c>
      <c r="D968" s="198"/>
      <c r="E968" s="1388"/>
      <c r="F968" s="1388" t="s">
        <v>54</v>
      </c>
      <c r="G968" s="1388" t="s">
        <v>10</v>
      </c>
      <c r="H968" s="2222" t="s">
        <v>89</v>
      </c>
      <c r="I968" s="1389" t="s">
        <v>26</v>
      </c>
      <c r="J968" s="1387">
        <v>45955</v>
      </c>
      <c r="K968" s="1390">
        <v>0</v>
      </c>
      <c r="L968" s="1390">
        <v>0</v>
      </c>
      <c r="M968" s="1392">
        <v>185</v>
      </c>
      <c r="N968" s="1393">
        <v>0</v>
      </c>
      <c r="O968" s="1393">
        <v>0</v>
      </c>
      <c r="P968" s="1394">
        <f>SUM(Table1[[#This Row],[BASE_FARE]:[SURCHARGES]])*Table1[[#This Row],[SEATS_BOOKED]]</f>
        <v>0</v>
      </c>
      <c r="Q968" s="1388" t="s">
        <v>161</v>
      </c>
      <c r="R968" s="1390" t="s">
        <v>95</v>
      </c>
      <c r="S968" s="1388" t="str">
        <f>LEFT(Table1[[#This Row],[SECTOR]],3)</f>
        <v>BRI</v>
      </c>
      <c r="T968" s="1388" t="str">
        <f>RIGHT(Table1[[#This Row],[SECTOR]],3)</f>
        <v>SSH</v>
      </c>
      <c r="U968" s="1388" t="str">
        <f t="shared" si="80"/>
        <v>BRI</v>
      </c>
      <c r="V968" s="1388">
        <f>WEEKDAY(Table1[[#This Row],[FLIGHT_DATE]],2)</f>
        <v>6</v>
      </c>
      <c r="W968" s="1388">
        <f>Table1[[#This Row],[FLIGHT_DATE]]-Table1[[#This Row],[DATE_BOOKED]]</f>
        <v>233</v>
      </c>
    </row>
    <row r="969" spans="1:23" x14ac:dyDescent="0.35">
      <c r="A969" s="1387">
        <v>45722</v>
      </c>
      <c r="B969" s="1388" t="s">
        <v>785</v>
      </c>
      <c r="C969" s="198" t="s">
        <v>160</v>
      </c>
      <c r="D969" s="198"/>
      <c r="E969" s="1388"/>
      <c r="F969" s="1388" t="s">
        <v>54</v>
      </c>
      <c r="G969" s="1388" t="s">
        <v>10</v>
      </c>
      <c r="H969" s="2222" t="s">
        <v>89</v>
      </c>
      <c r="I969" s="1389" t="s">
        <v>26</v>
      </c>
      <c r="J969" s="1387">
        <v>45962</v>
      </c>
      <c r="K969" s="1390">
        <v>0</v>
      </c>
      <c r="L969" s="1390">
        <v>0</v>
      </c>
      <c r="M969" s="1392">
        <v>185</v>
      </c>
      <c r="N969" s="1393">
        <v>0</v>
      </c>
      <c r="O969" s="1393">
        <v>0</v>
      </c>
      <c r="P969" s="1394">
        <f>SUM(Table1[[#This Row],[BASE_FARE]:[SURCHARGES]])*Table1[[#This Row],[SEATS_BOOKED]]</f>
        <v>0</v>
      </c>
      <c r="Q969" s="1388" t="s">
        <v>161</v>
      </c>
      <c r="R969" s="1390" t="s">
        <v>95</v>
      </c>
      <c r="S969" s="1388" t="str">
        <f>LEFT(Table1[[#This Row],[SECTOR]],3)</f>
        <v>BRI</v>
      </c>
      <c r="T969" s="1388" t="str">
        <f>RIGHT(Table1[[#This Row],[SECTOR]],3)</f>
        <v>SSH</v>
      </c>
      <c r="U969" s="1388" t="str">
        <f t="shared" si="80"/>
        <v>BRI</v>
      </c>
      <c r="V969" s="1388">
        <f>WEEKDAY(Table1[[#This Row],[FLIGHT_DATE]],2)</f>
        <v>6</v>
      </c>
      <c r="W969" s="1388">
        <f>Table1[[#This Row],[FLIGHT_DATE]]-Table1[[#This Row],[DATE_BOOKED]]</f>
        <v>240</v>
      </c>
    </row>
    <row r="970" spans="1:23" x14ac:dyDescent="0.35">
      <c r="A970" s="1387">
        <v>45722</v>
      </c>
      <c r="B970" s="1388" t="s">
        <v>785</v>
      </c>
      <c r="C970" s="198" t="s">
        <v>160</v>
      </c>
      <c r="D970" s="198"/>
      <c r="E970" s="1388"/>
      <c r="F970" s="1388" t="s">
        <v>54</v>
      </c>
      <c r="G970" s="1388" t="s">
        <v>10</v>
      </c>
      <c r="H970" s="2222" t="s">
        <v>89</v>
      </c>
      <c r="I970" s="1389" t="s">
        <v>26</v>
      </c>
      <c r="J970" s="1387">
        <v>45969</v>
      </c>
      <c r="K970" s="1390">
        <v>0</v>
      </c>
      <c r="L970" s="1390">
        <v>0</v>
      </c>
      <c r="M970" s="1392">
        <v>185</v>
      </c>
      <c r="N970" s="1393">
        <v>0</v>
      </c>
      <c r="O970" s="1393">
        <v>0</v>
      </c>
      <c r="P970" s="1394">
        <f>SUM(Table1[[#This Row],[BASE_FARE]:[SURCHARGES]])*Table1[[#This Row],[SEATS_BOOKED]]</f>
        <v>0</v>
      </c>
      <c r="Q970" s="1388" t="s">
        <v>161</v>
      </c>
      <c r="R970" s="1390" t="s">
        <v>95</v>
      </c>
      <c r="S970" s="1388" t="str">
        <f>LEFT(Table1[[#This Row],[SECTOR]],3)</f>
        <v>BRI</v>
      </c>
      <c r="T970" s="1388" t="str">
        <f>RIGHT(Table1[[#This Row],[SECTOR]],3)</f>
        <v>SSH</v>
      </c>
      <c r="U970" s="1388" t="str">
        <f t="shared" si="80"/>
        <v>BRI</v>
      </c>
      <c r="V970" s="1388">
        <f>WEEKDAY(Table1[[#This Row],[FLIGHT_DATE]],2)</f>
        <v>6</v>
      </c>
      <c r="W970" s="1388">
        <f>Table1[[#This Row],[FLIGHT_DATE]]-Table1[[#This Row],[DATE_BOOKED]]</f>
        <v>247</v>
      </c>
    </row>
    <row r="971" spans="1:23" x14ac:dyDescent="0.35">
      <c r="A971" s="1387">
        <v>45722</v>
      </c>
      <c r="B971" s="1388" t="s">
        <v>785</v>
      </c>
      <c r="C971" s="198" t="s">
        <v>160</v>
      </c>
      <c r="D971" s="198"/>
      <c r="E971" s="1388"/>
      <c r="F971" s="1388" t="s">
        <v>54</v>
      </c>
      <c r="G971" s="1388" t="s">
        <v>10</v>
      </c>
      <c r="H971" s="2222" t="s">
        <v>89</v>
      </c>
      <c r="I971" s="1389" t="s">
        <v>26</v>
      </c>
      <c r="J971" s="1387">
        <v>45976</v>
      </c>
      <c r="K971" s="1390">
        <v>0</v>
      </c>
      <c r="L971" s="1390">
        <v>0</v>
      </c>
      <c r="M971" s="1392">
        <v>185</v>
      </c>
      <c r="N971" s="1393">
        <v>0</v>
      </c>
      <c r="O971" s="1393">
        <v>0</v>
      </c>
      <c r="P971" s="1394">
        <f>SUM(Table1[[#This Row],[BASE_FARE]:[SURCHARGES]])*Table1[[#This Row],[SEATS_BOOKED]]</f>
        <v>0</v>
      </c>
      <c r="Q971" s="1388" t="s">
        <v>161</v>
      </c>
      <c r="R971" s="1390" t="s">
        <v>95</v>
      </c>
      <c r="S971" s="1388" t="str">
        <f>LEFT(Table1[[#This Row],[SECTOR]],3)</f>
        <v>BRI</v>
      </c>
      <c r="T971" s="1388" t="str">
        <f>RIGHT(Table1[[#This Row],[SECTOR]],3)</f>
        <v>SSH</v>
      </c>
      <c r="U971" s="1388" t="str">
        <f t="shared" si="80"/>
        <v>BRI</v>
      </c>
      <c r="V971" s="1388">
        <f>WEEKDAY(Table1[[#This Row],[FLIGHT_DATE]],2)</f>
        <v>6</v>
      </c>
      <c r="W971" s="1388">
        <f>Table1[[#This Row],[FLIGHT_DATE]]-Table1[[#This Row],[DATE_BOOKED]]</f>
        <v>254</v>
      </c>
    </row>
    <row r="972" spans="1:23" x14ac:dyDescent="0.35">
      <c r="A972" s="1387">
        <v>45722</v>
      </c>
      <c r="B972" s="1388" t="s">
        <v>785</v>
      </c>
      <c r="C972" s="198" t="s">
        <v>160</v>
      </c>
      <c r="D972" s="198"/>
      <c r="E972" s="1388"/>
      <c r="F972" s="1388" t="s">
        <v>54</v>
      </c>
      <c r="G972" s="1388" t="s">
        <v>10</v>
      </c>
      <c r="H972" s="2222" t="s">
        <v>89</v>
      </c>
      <c r="I972" s="1389" t="s">
        <v>26</v>
      </c>
      <c r="J972" s="1387">
        <v>45983</v>
      </c>
      <c r="K972" s="1390">
        <v>0</v>
      </c>
      <c r="L972" s="1390">
        <v>0</v>
      </c>
      <c r="M972" s="1392">
        <v>185</v>
      </c>
      <c r="N972" s="1393">
        <v>0</v>
      </c>
      <c r="O972" s="1393">
        <v>0</v>
      </c>
      <c r="P972" s="1394">
        <f>SUM(Table1[[#This Row],[BASE_FARE]:[SURCHARGES]])*Table1[[#This Row],[SEATS_BOOKED]]</f>
        <v>0</v>
      </c>
      <c r="Q972" s="1388" t="s">
        <v>161</v>
      </c>
      <c r="R972" s="1390" t="s">
        <v>95</v>
      </c>
      <c r="S972" s="1388" t="str">
        <f>LEFT(Table1[[#This Row],[SECTOR]],3)</f>
        <v>BRI</v>
      </c>
      <c r="T972" s="1388" t="str">
        <f>RIGHT(Table1[[#This Row],[SECTOR]],3)</f>
        <v>SSH</v>
      </c>
      <c r="U972" s="1388" t="str">
        <f t="shared" si="80"/>
        <v>BRI</v>
      </c>
      <c r="V972" s="1388">
        <f>WEEKDAY(Table1[[#This Row],[FLIGHT_DATE]],2)</f>
        <v>6</v>
      </c>
      <c r="W972" s="1388">
        <f>Table1[[#This Row],[FLIGHT_DATE]]-Table1[[#This Row],[DATE_BOOKED]]</f>
        <v>261</v>
      </c>
    </row>
    <row r="973" spans="1:23" x14ac:dyDescent="0.35">
      <c r="A973" s="1387">
        <v>45722</v>
      </c>
      <c r="B973" s="1388" t="s">
        <v>785</v>
      </c>
      <c r="C973" s="198" t="s">
        <v>160</v>
      </c>
      <c r="D973" s="198"/>
      <c r="E973" s="1388"/>
      <c r="F973" s="1388" t="s">
        <v>54</v>
      </c>
      <c r="G973" s="1388" t="s">
        <v>10</v>
      </c>
      <c r="H973" s="2222" t="s">
        <v>89</v>
      </c>
      <c r="I973" s="1389" t="s">
        <v>26</v>
      </c>
      <c r="J973" s="1387">
        <v>46011</v>
      </c>
      <c r="K973" s="1390">
        <v>0</v>
      </c>
      <c r="L973" s="1390">
        <v>0</v>
      </c>
      <c r="M973" s="1392">
        <v>185</v>
      </c>
      <c r="N973" s="1393">
        <v>0</v>
      </c>
      <c r="O973" s="1393">
        <v>0</v>
      </c>
      <c r="P973" s="1394">
        <f>SUM(Table1[[#This Row],[BASE_FARE]:[SURCHARGES]])*Table1[[#This Row],[SEATS_BOOKED]]</f>
        <v>0</v>
      </c>
      <c r="Q973" s="1388" t="s">
        <v>161</v>
      </c>
      <c r="R973" s="1390" t="s">
        <v>95</v>
      </c>
      <c r="S973" s="1388" t="str">
        <f>LEFT(Table1[[#This Row],[SECTOR]],3)</f>
        <v>BRI</v>
      </c>
      <c r="T973" s="1388" t="str">
        <f>RIGHT(Table1[[#This Row],[SECTOR]],3)</f>
        <v>SSH</v>
      </c>
      <c r="U973" s="1388" t="str">
        <f t="shared" si="80"/>
        <v>BRI</v>
      </c>
      <c r="V973" s="1388">
        <f>WEEKDAY(Table1[[#This Row],[FLIGHT_DATE]],2)</f>
        <v>6</v>
      </c>
      <c r="W973" s="1388">
        <f>Table1[[#This Row],[FLIGHT_DATE]]-Table1[[#This Row],[DATE_BOOKED]]</f>
        <v>289</v>
      </c>
    </row>
    <row r="974" spans="1:23" x14ac:dyDescent="0.35">
      <c r="A974" s="1387">
        <v>45722</v>
      </c>
      <c r="B974" s="1388" t="s">
        <v>785</v>
      </c>
      <c r="C974" s="198" t="s">
        <v>160</v>
      </c>
      <c r="D974" s="198"/>
      <c r="E974" s="1388"/>
      <c r="F974" s="1388" t="s">
        <v>54</v>
      </c>
      <c r="G974" s="1388" t="s">
        <v>10</v>
      </c>
      <c r="H974" s="2222" t="s">
        <v>89</v>
      </c>
      <c r="I974" s="1389" t="s">
        <v>26</v>
      </c>
      <c r="J974" s="1387">
        <v>46018</v>
      </c>
      <c r="K974" s="1390">
        <v>0</v>
      </c>
      <c r="L974" s="1390">
        <v>0</v>
      </c>
      <c r="M974" s="1392">
        <v>185</v>
      </c>
      <c r="N974" s="1393">
        <v>0</v>
      </c>
      <c r="O974" s="1393">
        <v>0</v>
      </c>
      <c r="P974" s="1394">
        <f>SUM(Table1[[#This Row],[BASE_FARE]:[SURCHARGES]])*Table1[[#This Row],[SEATS_BOOKED]]</f>
        <v>0</v>
      </c>
      <c r="Q974" s="1388" t="s">
        <v>161</v>
      </c>
      <c r="R974" s="1390" t="s">
        <v>95</v>
      </c>
      <c r="S974" s="1388" t="str">
        <f>LEFT(Table1[[#This Row],[SECTOR]],3)</f>
        <v>BRI</v>
      </c>
      <c r="T974" s="1388" t="str">
        <f>RIGHT(Table1[[#This Row],[SECTOR]],3)</f>
        <v>SSH</v>
      </c>
      <c r="U974" s="1388" t="str">
        <f t="shared" si="80"/>
        <v>BRI</v>
      </c>
      <c r="V974" s="1388">
        <f>WEEKDAY(Table1[[#This Row],[FLIGHT_DATE]],2)</f>
        <v>6</v>
      </c>
      <c r="W974" s="1388">
        <f>Table1[[#This Row],[FLIGHT_DATE]]-Table1[[#This Row],[DATE_BOOKED]]</f>
        <v>296</v>
      </c>
    </row>
    <row r="975" spans="1:23" x14ac:dyDescent="0.35">
      <c r="A975" s="1387">
        <v>45722</v>
      </c>
      <c r="B975" s="1388" t="s">
        <v>785</v>
      </c>
      <c r="C975" s="198" t="s">
        <v>160</v>
      </c>
      <c r="D975" s="198"/>
      <c r="E975" s="1388"/>
      <c r="F975" s="1388" t="s">
        <v>54</v>
      </c>
      <c r="G975" s="1388" t="s">
        <v>11</v>
      </c>
      <c r="H975" s="2222" t="s">
        <v>88</v>
      </c>
      <c r="I975" s="1389" t="s">
        <v>27</v>
      </c>
      <c r="J975" s="1387">
        <v>45843</v>
      </c>
      <c r="K975" s="1390">
        <v>0</v>
      </c>
      <c r="L975" s="1390">
        <v>0</v>
      </c>
      <c r="M975" s="1392">
        <v>185</v>
      </c>
      <c r="N975" s="1393">
        <v>0</v>
      </c>
      <c r="O975" s="1393">
        <v>0</v>
      </c>
      <c r="P975" s="1394">
        <f>SUM(Table1[[#This Row],[BASE_FARE]:[SURCHARGES]])*Table1[[#This Row],[SEATS_BOOKED]]</f>
        <v>0</v>
      </c>
      <c r="Q975" s="1388" t="s">
        <v>161</v>
      </c>
      <c r="R975" s="1390" t="s">
        <v>95</v>
      </c>
      <c r="S975" s="1388" t="str">
        <f>LEFT(Table1[[#This Row],[SECTOR]],3)</f>
        <v>SSH</v>
      </c>
      <c r="T975" s="1388" t="str">
        <f>RIGHT(Table1[[#This Row],[SECTOR]],3)</f>
        <v>BRI</v>
      </c>
      <c r="U975" s="1388" t="str">
        <f t="shared" ref="U975:U998" si="81">IF(AND(S975&lt;&gt;"SSH", S975&lt;&gt;"RMF", S975&lt;&gt;"CAI", S975&lt;&gt;"HRG", S975&lt;&gt;"LXR", S975&lt;&gt;"DXB", OR(T975="SSH", T975="RMF", T975="CAI", T975="HRG", T975="LXR", T975="DXB")), S975,
    IF(AND(T975&lt;&gt;"SSH", T975&lt;&gt;"RMF", T975&lt;&gt;"CAI", T975&lt;&gt;"HRG", T975&lt;&gt;"LXR", T975&lt;&gt;"DXB", OR(S975="SSH", S975="RMF", S975="CAI", S975="HRG", S975="LXR", S975="DXB")), T975,
    "VIE"))</f>
        <v>BRI</v>
      </c>
      <c r="V975" s="1388">
        <f>WEEKDAY(Table1[[#This Row],[FLIGHT_DATE]],2)</f>
        <v>6</v>
      </c>
      <c r="W975" s="1388">
        <f>Table1[[#This Row],[FLIGHT_DATE]]-Table1[[#This Row],[DATE_BOOKED]]</f>
        <v>121</v>
      </c>
    </row>
    <row r="976" spans="1:23" x14ac:dyDescent="0.35">
      <c r="A976" s="1387">
        <v>45722</v>
      </c>
      <c r="B976" s="1388" t="s">
        <v>785</v>
      </c>
      <c r="C976" s="198" t="s">
        <v>160</v>
      </c>
      <c r="D976" s="198"/>
      <c r="E976" s="1388"/>
      <c r="F976" s="1388" t="s">
        <v>54</v>
      </c>
      <c r="G976" s="1388" t="s">
        <v>11</v>
      </c>
      <c r="H976" s="2222" t="s">
        <v>88</v>
      </c>
      <c r="I976" s="1389" t="s">
        <v>27</v>
      </c>
      <c r="J976" s="1387">
        <v>45850</v>
      </c>
      <c r="K976" s="1390">
        <v>0</v>
      </c>
      <c r="L976" s="1390">
        <v>0</v>
      </c>
      <c r="M976" s="1392">
        <v>185</v>
      </c>
      <c r="N976" s="1393">
        <v>0</v>
      </c>
      <c r="O976" s="1393">
        <v>0</v>
      </c>
      <c r="P976" s="1394">
        <f>SUM(Table1[[#This Row],[BASE_FARE]:[SURCHARGES]])*Table1[[#This Row],[SEATS_BOOKED]]</f>
        <v>0</v>
      </c>
      <c r="Q976" s="1388" t="s">
        <v>161</v>
      </c>
      <c r="R976" s="1390" t="s">
        <v>95</v>
      </c>
      <c r="S976" s="1388" t="str">
        <f>LEFT(Table1[[#This Row],[SECTOR]],3)</f>
        <v>SSH</v>
      </c>
      <c r="T976" s="1388" t="str">
        <f>RIGHT(Table1[[#This Row],[SECTOR]],3)</f>
        <v>BRI</v>
      </c>
      <c r="U976" s="1388" t="str">
        <f t="shared" si="81"/>
        <v>BRI</v>
      </c>
      <c r="V976" s="1388">
        <f>WEEKDAY(Table1[[#This Row],[FLIGHT_DATE]],2)</f>
        <v>6</v>
      </c>
      <c r="W976" s="1388">
        <f>Table1[[#This Row],[FLIGHT_DATE]]-Table1[[#This Row],[DATE_BOOKED]]</f>
        <v>128</v>
      </c>
    </row>
    <row r="977" spans="1:23" x14ac:dyDescent="0.35">
      <c r="A977" s="1387">
        <v>45722</v>
      </c>
      <c r="B977" s="1388" t="s">
        <v>785</v>
      </c>
      <c r="C977" s="198" t="s">
        <v>160</v>
      </c>
      <c r="D977" s="198"/>
      <c r="E977" s="1388"/>
      <c r="F977" s="1388" t="s">
        <v>54</v>
      </c>
      <c r="G977" s="1388" t="s">
        <v>11</v>
      </c>
      <c r="H977" s="2222" t="s">
        <v>88</v>
      </c>
      <c r="I977" s="1389" t="s">
        <v>27</v>
      </c>
      <c r="J977" s="1387">
        <v>45857</v>
      </c>
      <c r="K977" s="1390">
        <v>0</v>
      </c>
      <c r="L977" s="1390">
        <v>0</v>
      </c>
      <c r="M977" s="1392">
        <v>185</v>
      </c>
      <c r="N977" s="1393">
        <v>0</v>
      </c>
      <c r="O977" s="1393">
        <v>0</v>
      </c>
      <c r="P977" s="1394">
        <f>SUM(Table1[[#This Row],[BASE_FARE]:[SURCHARGES]])*Table1[[#This Row],[SEATS_BOOKED]]</f>
        <v>0</v>
      </c>
      <c r="Q977" s="1388" t="s">
        <v>161</v>
      </c>
      <c r="R977" s="1390" t="s">
        <v>95</v>
      </c>
      <c r="S977" s="1388" t="str">
        <f>LEFT(Table1[[#This Row],[SECTOR]],3)</f>
        <v>SSH</v>
      </c>
      <c r="T977" s="1388" t="str">
        <f>RIGHT(Table1[[#This Row],[SECTOR]],3)</f>
        <v>BRI</v>
      </c>
      <c r="U977" s="1388" t="str">
        <f t="shared" si="81"/>
        <v>BRI</v>
      </c>
      <c r="V977" s="1388">
        <f>WEEKDAY(Table1[[#This Row],[FLIGHT_DATE]],2)</f>
        <v>6</v>
      </c>
      <c r="W977" s="1388">
        <f>Table1[[#This Row],[FLIGHT_DATE]]-Table1[[#This Row],[DATE_BOOKED]]</f>
        <v>135</v>
      </c>
    </row>
    <row r="978" spans="1:23" x14ac:dyDescent="0.35">
      <c r="A978" s="1387">
        <v>45722</v>
      </c>
      <c r="B978" s="1388" t="s">
        <v>785</v>
      </c>
      <c r="C978" s="198" t="s">
        <v>160</v>
      </c>
      <c r="D978" s="198"/>
      <c r="E978" s="1388"/>
      <c r="F978" s="1388" t="s">
        <v>54</v>
      </c>
      <c r="G978" s="1388" t="s">
        <v>11</v>
      </c>
      <c r="H978" s="2222" t="s">
        <v>88</v>
      </c>
      <c r="I978" s="1389" t="s">
        <v>27</v>
      </c>
      <c r="J978" s="1387">
        <v>45864</v>
      </c>
      <c r="K978" s="1390">
        <v>0</v>
      </c>
      <c r="L978" s="1390">
        <v>0</v>
      </c>
      <c r="M978" s="1392">
        <v>185</v>
      </c>
      <c r="N978" s="1393">
        <v>0</v>
      </c>
      <c r="O978" s="1393">
        <v>0</v>
      </c>
      <c r="P978" s="1394">
        <f>SUM(Table1[[#This Row],[BASE_FARE]:[SURCHARGES]])*Table1[[#This Row],[SEATS_BOOKED]]</f>
        <v>0</v>
      </c>
      <c r="Q978" s="1388" t="s">
        <v>161</v>
      </c>
      <c r="R978" s="1390" t="s">
        <v>95</v>
      </c>
      <c r="S978" s="1388" t="str">
        <f>LEFT(Table1[[#This Row],[SECTOR]],3)</f>
        <v>SSH</v>
      </c>
      <c r="T978" s="1388" t="str">
        <f>RIGHT(Table1[[#This Row],[SECTOR]],3)</f>
        <v>BRI</v>
      </c>
      <c r="U978" s="1388" t="str">
        <f t="shared" si="81"/>
        <v>BRI</v>
      </c>
      <c r="V978" s="1388">
        <f>WEEKDAY(Table1[[#This Row],[FLIGHT_DATE]],2)</f>
        <v>6</v>
      </c>
      <c r="W978" s="1388">
        <f>Table1[[#This Row],[FLIGHT_DATE]]-Table1[[#This Row],[DATE_BOOKED]]</f>
        <v>142</v>
      </c>
    </row>
    <row r="979" spans="1:23" x14ac:dyDescent="0.35">
      <c r="A979" s="1387">
        <v>45722</v>
      </c>
      <c r="B979" s="1388" t="s">
        <v>785</v>
      </c>
      <c r="C979" s="198" t="s">
        <v>160</v>
      </c>
      <c r="D979" s="198"/>
      <c r="E979" s="1388"/>
      <c r="F979" s="1388" t="s">
        <v>54</v>
      </c>
      <c r="G979" s="1388" t="s">
        <v>11</v>
      </c>
      <c r="H979" s="2222" t="s">
        <v>88</v>
      </c>
      <c r="I979" s="1389" t="s">
        <v>27</v>
      </c>
      <c r="J979" s="1387">
        <v>45871</v>
      </c>
      <c r="K979" s="1390">
        <v>0</v>
      </c>
      <c r="L979" s="1390">
        <v>0</v>
      </c>
      <c r="M979" s="1392">
        <v>185</v>
      </c>
      <c r="N979" s="1393">
        <v>0</v>
      </c>
      <c r="O979" s="1393">
        <v>0</v>
      </c>
      <c r="P979" s="1394">
        <f>SUM(Table1[[#This Row],[BASE_FARE]:[SURCHARGES]])*Table1[[#This Row],[SEATS_BOOKED]]</f>
        <v>0</v>
      </c>
      <c r="Q979" s="1388" t="s">
        <v>161</v>
      </c>
      <c r="R979" s="1390" t="s">
        <v>95</v>
      </c>
      <c r="S979" s="1388" t="str">
        <f>LEFT(Table1[[#This Row],[SECTOR]],3)</f>
        <v>SSH</v>
      </c>
      <c r="T979" s="1388" t="str">
        <f>RIGHT(Table1[[#This Row],[SECTOR]],3)</f>
        <v>BRI</v>
      </c>
      <c r="U979" s="1388" t="str">
        <f t="shared" si="81"/>
        <v>BRI</v>
      </c>
      <c r="V979" s="1388">
        <f>WEEKDAY(Table1[[#This Row],[FLIGHT_DATE]],2)</f>
        <v>6</v>
      </c>
      <c r="W979" s="1388">
        <f>Table1[[#This Row],[FLIGHT_DATE]]-Table1[[#This Row],[DATE_BOOKED]]</f>
        <v>149</v>
      </c>
    </row>
    <row r="980" spans="1:23" x14ac:dyDescent="0.35">
      <c r="A980" s="1387">
        <v>45722</v>
      </c>
      <c r="B980" s="1388" t="s">
        <v>785</v>
      </c>
      <c r="C980" s="198" t="s">
        <v>160</v>
      </c>
      <c r="D980" s="198"/>
      <c r="E980" s="1388"/>
      <c r="F980" s="1388" t="s">
        <v>54</v>
      </c>
      <c r="G980" s="1388" t="s">
        <v>11</v>
      </c>
      <c r="H980" s="3205" t="s">
        <v>1248</v>
      </c>
      <c r="I980" s="1389" t="s">
        <v>27</v>
      </c>
      <c r="J980" s="1387">
        <v>45877</v>
      </c>
      <c r="K980" s="1390">
        <v>0</v>
      </c>
      <c r="L980" s="1390">
        <v>0</v>
      </c>
      <c r="M980" s="1392">
        <v>185</v>
      </c>
      <c r="N980" s="1393">
        <v>0</v>
      </c>
      <c r="O980" s="1393">
        <v>0</v>
      </c>
      <c r="P980" s="1394">
        <f>SUM(Table1[[#This Row],[BASE_FARE]:[SURCHARGES]])*Table1[[#This Row],[SEATS_BOOKED]]</f>
        <v>0</v>
      </c>
      <c r="Q980" s="1388" t="s">
        <v>161</v>
      </c>
      <c r="R980" s="1390" t="s">
        <v>95</v>
      </c>
      <c r="S980" s="1388" t="str">
        <f>LEFT(Table1[[#This Row],[SECTOR]],3)</f>
        <v>SSH</v>
      </c>
      <c r="T980" s="1388" t="str">
        <f>RIGHT(Table1[[#This Row],[SECTOR]],3)</f>
        <v>BRI</v>
      </c>
      <c r="U980" s="1388" t="str">
        <f t="shared" si="81"/>
        <v>BRI</v>
      </c>
      <c r="V980" s="1388">
        <f>WEEKDAY(Table1[[#This Row],[FLIGHT_DATE]],2)</f>
        <v>5</v>
      </c>
      <c r="W980" s="1388">
        <f>Table1[[#This Row],[FLIGHT_DATE]]-Table1[[#This Row],[DATE_BOOKED]]</f>
        <v>155</v>
      </c>
    </row>
    <row r="981" spans="1:23" x14ac:dyDescent="0.35">
      <c r="A981" s="1387">
        <v>45722</v>
      </c>
      <c r="B981" s="1388" t="s">
        <v>785</v>
      </c>
      <c r="C981" s="198" t="s">
        <v>160</v>
      </c>
      <c r="D981" s="198"/>
      <c r="E981" s="1388"/>
      <c r="F981" s="1388" t="s">
        <v>54</v>
      </c>
      <c r="G981" s="1388" t="s">
        <v>11</v>
      </c>
      <c r="H981" s="3205" t="s">
        <v>1248</v>
      </c>
      <c r="I981" s="1389" t="s">
        <v>27</v>
      </c>
      <c r="J981" s="1387">
        <v>45884</v>
      </c>
      <c r="K981" s="1390">
        <v>0</v>
      </c>
      <c r="L981" s="1390">
        <v>0</v>
      </c>
      <c r="M981" s="1392">
        <v>185</v>
      </c>
      <c r="N981" s="1393">
        <v>0</v>
      </c>
      <c r="O981" s="1393">
        <v>0</v>
      </c>
      <c r="P981" s="1394">
        <f>SUM(Table1[[#This Row],[BASE_FARE]:[SURCHARGES]])*Table1[[#This Row],[SEATS_BOOKED]]</f>
        <v>0</v>
      </c>
      <c r="Q981" s="1388" t="s">
        <v>161</v>
      </c>
      <c r="R981" s="1390" t="s">
        <v>95</v>
      </c>
      <c r="S981" s="1388" t="str">
        <f>LEFT(Table1[[#This Row],[SECTOR]],3)</f>
        <v>SSH</v>
      </c>
      <c r="T981" s="1388" t="str">
        <f>RIGHT(Table1[[#This Row],[SECTOR]],3)</f>
        <v>BRI</v>
      </c>
      <c r="U981" s="1388" t="str">
        <f t="shared" si="81"/>
        <v>BRI</v>
      </c>
      <c r="V981" s="1388">
        <f>WEEKDAY(Table1[[#This Row],[FLIGHT_DATE]],2)</f>
        <v>5</v>
      </c>
      <c r="W981" s="1388">
        <f>Table1[[#This Row],[FLIGHT_DATE]]-Table1[[#This Row],[DATE_BOOKED]]</f>
        <v>162</v>
      </c>
    </row>
    <row r="982" spans="1:23" x14ac:dyDescent="0.35">
      <c r="A982" s="1387">
        <v>45722</v>
      </c>
      <c r="B982" s="1388" t="s">
        <v>785</v>
      </c>
      <c r="C982" s="198" t="s">
        <v>160</v>
      </c>
      <c r="D982" s="198"/>
      <c r="E982" s="1388"/>
      <c r="F982" s="1388" t="s">
        <v>54</v>
      </c>
      <c r="G982" s="1388" t="s">
        <v>11</v>
      </c>
      <c r="H982" s="3205" t="s">
        <v>1248</v>
      </c>
      <c r="I982" s="1389" t="s">
        <v>27</v>
      </c>
      <c r="J982" s="1387">
        <v>45891</v>
      </c>
      <c r="K982" s="1390">
        <v>0</v>
      </c>
      <c r="L982" s="1390">
        <v>0</v>
      </c>
      <c r="M982" s="1392">
        <v>185</v>
      </c>
      <c r="N982" s="1393">
        <v>0</v>
      </c>
      <c r="O982" s="1393">
        <v>0</v>
      </c>
      <c r="P982" s="1394">
        <f>SUM(Table1[[#This Row],[BASE_FARE]:[SURCHARGES]])*Table1[[#This Row],[SEATS_BOOKED]]</f>
        <v>0</v>
      </c>
      <c r="Q982" s="1388" t="s">
        <v>161</v>
      </c>
      <c r="R982" s="1390" t="s">
        <v>95</v>
      </c>
      <c r="S982" s="1388" t="str">
        <f>LEFT(Table1[[#This Row],[SECTOR]],3)</f>
        <v>SSH</v>
      </c>
      <c r="T982" s="1388" t="str">
        <f>RIGHT(Table1[[#This Row],[SECTOR]],3)</f>
        <v>BRI</v>
      </c>
      <c r="U982" s="1388" t="str">
        <f t="shared" si="81"/>
        <v>BRI</v>
      </c>
      <c r="V982" s="1388">
        <f>WEEKDAY(Table1[[#This Row],[FLIGHT_DATE]],2)</f>
        <v>5</v>
      </c>
      <c r="W982" s="1388">
        <f>Table1[[#This Row],[FLIGHT_DATE]]-Table1[[#This Row],[DATE_BOOKED]]</f>
        <v>169</v>
      </c>
    </row>
    <row r="983" spans="1:23" x14ac:dyDescent="0.35">
      <c r="A983" s="1387">
        <v>45722</v>
      </c>
      <c r="B983" s="1388" t="s">
        <v>785</v>
      </c>
      <c r="C983" s="198" t="s">
        <v>160</v>
      </c>
      <c r="D983" s="198"/>
      <c r="E983" s="1388"/>
      <c r="F983" s="1388" t="s">
        <v>54</v>
      </c>
      <c r="G983" s="1388" t="s">
        <v>11</v>
      </c>
      <c r="H983" s="3205" t="s">
        <v>1248</v>
      </c>
      <c r="I983" s="1389" t="s">
        <v>27</v>
      </c>
      <c r="J983" s="1387">
        <v>45898</v>
      </c>
      <c r="K983" s="1390">
        <v>0</v>
      </c>
      <c r="L983" s="1390">
        <v>0</v>
      </c>
      <c r="M983" s="1392">
        <v>185</v>
      </c>
      <c r="N983" s="1393">
        <v>0</v>
      </c>
      <c r="O983" s="1393">
        <v>0</v>
      </c>
      <c r="P983" s="1394">
        <f>SUM(Table1[[#This Row],[BASE_FARE]:[SURCHARGES]])*Table1[[#This Row],[SEATS_BOOKED]]</f>
        <v>0</v>
      </c>
      <c r="Q983" s="1388" t="s">
        <v>161</v>
      </c>
      <c r="R983" s="1390" t="s">
        <v>95</v>
      </c>
      <c r="S983" s="1388" t="str">
        <f>LEFT(Table1[[#This Row],[SECTOR]],3)</f>
        <v>SSH</v>
      </c>
      <c r="T983" s="1388" t="str">
        <f>RIGHT(Table1[[#This Row],[SECTOR]],3)</f>
        <v>BRI</v>
      </c>
      <c r="U983" s="1388" t="str">
        <f t="shared" si="81"/>
        <v>BRI</v>
      </c>
      <c r="V983" s="1388">
        <f>WEEKDAY(Table1[[#This Row],[FLIGHT_DATE]],2)</f>
        <v>5</v>
      </c>
      <c r="W983" s="1388">
        <f>Table1[[#This Row],[FLIGHT_DATE]]-Table1[[#This Row],[DATE_BOOKED]]</f>
        <v>176</v>
      </c>
    </row>
    <row r="984" spans="1:23" x14ac:dyDescent="0.35">
      <c r="A984" s="1387">
        <v>45722</v>
      </c>
      <c r="B984" s="1388" t="s">
        <v>785</v>
      </c>
      <c r="C984" s="198" t="s">
        <v>160</v>
      </c>
      <c r="D984" s="198"/>
      <c r="E984" s="1388"/>
      <c r="F984" s="1388" t="s">
        <v>54</v>
      </c>
      <c r="G984" s="1388" t="s">
        <v>11</v>
      </c>
      <c r="H984" s="3205" t="s">
        <v>1248</v>
      </c>
      <c r="I984" s="1389" t="s">
        <v>27</v>
      </c>
      <c r="J984" s="1387">
        <v>45905</v>
      </c>
      <c r="K984" s="1390">
        <v>0</v>
      </c>
      <c r="L984" s="1390">
        <v>0</v>
      </c>
      <c r="M984" s="1392">
        <v>185</v>
      </c>
      <c r="N984" s="1393">
        <v>0</v>
      </c>
      <c r="O984" s="1393">
        <v>0</v>
      </c>
      <c r="P984" s="1394">
        <f>SUM(Table1[[#This Row],[BASE_FARE]:[SURCHARGES]])*Table1[[#This Row],[SEATS_BOOKED]]</f>
        <v>0</v>
      </c>
      <c r="Q984" s="1388" t="s">
        <v>161</v>
      </c>
      <c r="R984" s="1390" t="s">
        <v>95</v>
      </c>
      <c r="S984" s="1388" t="str">
        <f>LEFT(Table1[[#This Row],[SECTOR]],3)</f>
        <v>SSH</v>
      </c>
      <c r="T984" s="1388" t="str">
        <f>RIGHT(Table1[[#This Row],[SECTOR]],3)</f>
        <v>BRI</v>
      </c>
      <c r="U984" s="1388" t="str">
        <f t="shared" si="81"/>
        <v>BRI</v>
      </c>
      <c r="V984" s="1388">
        <f>WEEKDAY(Table1[[#This Row],[FLIGHT_DATE]],2)</f>
        <v>5</v>
      </c>
      <c r="W984" s="1388">
        <f>Table1[[#This Row],[FLIGHT_DATE]]-Table1[[#This Row],[DATE_BOOKED]]</f>
        <v>183</v>
      </c>
    </row>
    <row r="985" spans="1:23" x14ac:dyDescent="0.35">
      <c r="A985" s="1387">
        <v>45722</v>
      </c>
      <c r="B985" s="1388" t="s">
        <v>785</v>
      </c>
      <c r="C985" s="198" t="s">
        <v>160</v>
      </c>
      <c r="D985" s="198"/>
      <c r="E985" s="1388"/>
      <c r="F985" s="1388" t="s">
        <v>54</v>
      </c>
      <c r="G985" s="1388" t="s">
        <v>11</v>
      </c>
      <c r="H985" s="2222" t="s">
        <v>88</v>
      </c>
      <c r="I985" s="1389" t="s">
        <v>27</v>
      </c>
      <c r="J985" s="1387">
        <v>45913</v>
      </c>
      <c r="K985" s="1390">
        <v>0</v>
      </c>
      <c r="L985" s="1390">
        <v>0</v>
      </c>
      <c r="M985" s="1392">
        <v>185</v>
      </c>
      <c r="N985" s="1393">
        <v>0</v>
      </c>
      <c r="O985" s="1393">
        <v>0</v>
      </c>
      <c r="P985" s="1394">
        <f>SUM(Table1[[#This Row],[BASE_FARE]:[SURCHARGES]])*Table1[[#This Row],[SEATS_BOOKED]]</f>
        <v>0</v>
      </c>
      <c r="Q985" s="1388" t="s">
        <v>161</v>
      </c>
      <c r="R985" s="1390" t="s">
        <v>95</v>
      </c>
      <c r="S985" s="1388" t="str">
        <f>LEFT(Table1[[#This Row],[SECTOR]],3)</f>
        <v>SSH</v>
      </c>
      <c r="T985" s="1388" t="str">
        <f>RIGHT(Table1[[#This Row],[SECTOR]],3)</f>
        <v>BRI</v>
      </c>
      <c r="U985" s="1388" t="str">
        <f t="shared" si="81"/>
        <v>BRI</v>
      </c>
      <c r="V985" s="1388">
        <f>WEEKDAY(Table1[[#This Row],[FLIGHT_DATE]],2)</f>
        <v>6</v>
      </c>
      <c r="W985" s="1388">
        <f>Table1[[#This Row],[FLIGHT_DATE]]-Table1[[#This Row],[DATE_BOOKED]]</f>
        <v>191</v>
      </c>
    </row>
    <row r="986" spans="1:23" x14ac:dyDescent="0.35">
      <c r="A986" s="1387">
        <v>45722</v>
      </c>
      <c r="B986" s="1388" t="s">
        <v>785</v>
      </c>
      <c r="C986" s="198" t="s">
        <v>160</v>
      </c>
      <c r="D986" s="198"/>
      <c r="E986" s="1388"/>
      <c r="F986" s="1388" t="s">
        <v>54</v>
      </c>
      <c r="G986" s="1388" t="s">
        <v>11</v>
      </c>
      <c r="H986" s="2222" t="s">
        <v>88</v>
      </c>
      <c r="I986" s="1389" t="s">
        <v>27</v>
      </c>
      <c r="J986" s="1387">
        <v>45920</v>
      </c>
      <c r="K986" s="1390">
        <v>0</v>
      </c>
      <c r="L986" s="1390">
        <v>0</v>
      </c>
      <c r="M986" s="1392">
        <v>185</v>
      </c>
      <c r="N986" s="1393">
        <v>0</v>
      </c>
      <c r="O986" s="1393">
        <v>0</v>
      </c>
      <c r="P986" s="1394">
        <f>SUM(Table1[[#This Row],[BASE_FARE]:[SURCHARGES]])*Table1[[#This Row],[SEATS_BOOKED]]</f>
        <v>0</v>
      </c>
      <c r="Q986" s="1388" t="s">
        <v>161</v>
      </c>
      <c r="R986" s="1390" t="s">
        <v>95</v>
      </c>
      <c r="S986" s="1388" t="str">
        <f>LEFT(Table1[[#This Row],[SECTOR]],3)</f>
        <v>SSH</v>
      </c>
      <c r="T986" s="1388" t="str">
        <f>RIGHT(Table1[[#This Row],[SECTOR]],3)</f>
        <v>BRI</v>
      </c>
      <c r="U986" s="1388" t="str">
        <f t="shared" si="81"/>
        <v>BRI</v>
      </c>
      <c r="V986" s="1388">
        <f>WEEKDAY(Table1[[#This Row],[FLIGHT_DATE]],2)</f>
        <v>6</v>
      </c>
      <c r="W986" s="1388">
        <f>Table1[[#This Row],[FLIGHT_DATE]]-Table1[[#This Row],[DATE_BOOKED]]</f>
        <v>198</v>
      </c>
    </row>
    <row r="987" spans="1:23" x14ac:dyDescent="0.35">
      <c r="A987" s="1387">
        <v>45722</v>
      </c>
      <c r="B987" s="1388" t="s">
        <v>785</v>
      </c>
      <c r="C987" s="198" t="s">
        <v>160</v>
      </c>
      <c r="D987" s="198"/>
      <c r="E987" s="1388"/>
      <c r="F987" s="1388" t="s">
        <v>54</v>
      </c>
      <c r="G987" s="1388" t="s">
        <v>11</v>
      </c>
      <c r="H987" s="2222" t="s">
        <v>88</v>
      </c>
      <c r="I987" s="1389" t="s">
        <v>27</v>
      </c>
      <c r="J987" s="1387">
        <v>45927</v>
      </c>
      <c r="K987" s="1390">
        <v>0</v>
      </c>
      <c r="L987" s="1390">
        <v>0</v>
      </c>
      <c r="M987" s="1392">
        <v>185</v>
      </c>
      <c r="N987" s="1393">
        <v>0</v>
      </c>
      <c r="O987" s="1393">
        <v>0</v>
      </c>
      <c r="P987" s="1394">
        <f>SUM(Table1[[#This Row],[BASE_FARE]:[SURCHARGES]])*Table1[[#This Row],[SEATS_BOOKED]]</f>
        <v>0</v>
      </c>
      <c r="Q987" s="1388" t="s">
        <v>161</v>
      </c>
      <c r="R987" s="1390" t="s">
        <v>95</v>
      </c>
      <c r="S987" s="1388" t="str">
        <f>LEFT(Table1[[#This Row],[SECTOR]],3)</f>
        <v>SSH</v>
      </c>
      <c r="T987" s="1388" t="str">
        <f>RIGHT(Table1[[#This Row],[SECTOR]],3)</f>
        <v>BRI</v>
      </c>
      <c r="U987" s="1388" t="str">
        <f t="shared" si="81"/>
        <v>BRI</v>
      </c>
      <c r="V987" s="1388">
        <f>WEEKDAY(Table1[[#This Row],[FLIGHT_DATE]],2)</f>
        <v>6</v>
      </c>
      <c r="W987" s="1388">
        <f>Table1[[#This Row],[FLIGHT_DATE]]-Table1[[#This Row],[DATE_BOOKED]]</f>
        <v>205</v>
      </c>
    </row>
    <row r="988" spans="1:23" x14ac:dyDescent="0.35">
      <c r="A988" s="1387">
        <v>45722</v>
      </c>
      <c r="B988" s="1388" t="s">
        <v>785</v>
      </c>
      <c r="C988" s="198" t="s">
        <v>160</v>
      </c>
      <c r="D988" s="198"/>
      <c r="E988" s="1388"/>
      <c r="F988" s="1388" t="s">
        <v>54</v>
      </c>
      <c r="G988" s="1388" t="s">
        <v>11</v>
      </c>
      <c r="H988" s="2222" t="s">
        <v>88</v>
      </c>
      <c r="I988" s="1389" t="s">
        <v>27</v>
      </c>
      <c r="J988" s="1387">
        <v>45934</v>
      </c>
      <c r="K988" s="1390">
        <v>0</v>
      </c>
      <c r="L988" s="1390">
        <v>0</v>
      </c>
      <c r="M988" s="1392">
        <v>185</v>
      </c>
      <c r="N988" s="1393">
        <v>0</v>
      </c>
      <c r="O988" s="1393">
        <v>0</v>
      </c>
      <c r="P988" s="1394">
        <f>SUM(Table1[[#This Row],[BASE_FARE]:[SURCHARGES]])*Table1[[#This Row],[SEATS_BOOKED]]</f>
        <v>0</v>
      </c>
      <c r="Q988" s="1388" t="s">
        <v>161</v>
      </c>
      <c r="R988" s="1390" t="s">
        <v>95</v>
      </c>
      <c r="S988" s="1388" t="str">
        <f>LEFT(Table1[[#This Row],[SECTOR]],3)</f>
        <v>SSH</v>
      </c>
      <c r="T988" s="1388" t="str">
        <f>RIGHT(Table1[[#This Row],[SECTOR]],3)</f>
        <v>BRI</v>
      </c>
      <c r="U988" s="1388" t="str">
        <f t="shared" si="81"/>
        <v>BRI</v>
      </c>
      <c r="V988" s="1388">
        <f>WEEKDAY(Table1[[#This Row],[FLIGHT_DATE]],2)</f>
        <v>6</v>
      </c>
      <c r="W988" s="1388">
        <f>Table1[[#This Row],[FLIGHT_DATE]]-Table1[[#This Row],[DATE_BOOKED]]</f>
        <v>212</v>
      </c>
    </row>
    <row r="989" spans="1:23" x14ac:dyDescent="0.35">
      <c r="A989" s="1387">
        <v>45722</v>
      </c>
      <c r="B989" s="1388" t="s">
        <v>785</v>
      </c>
      <c r="C989" s="198" t="s">
        <v>160</v>
      </c>
      <c r="D989" s="198"/>
      <c r="E989" s="1388"/>
      <c r="F989" s="1388" t="s">
        <v>54</v>
      </c>
      <c r="G989" s="1388" t="s">
        <v>11</v>
      </c>
      <c r="H989" s="2222" t="s">
        <v>88</v>
      </c>
      <c r="I989" s="1389" t="s">
        <v>27</v>
      </c>
      <c r="J989" s="1387">
        <v>45941</v>
      </c>
      <c r="K989" s="1390">
        <v>0</v>
      </c>
      <c r="L989" s="1390">
        <v>0</v>
      </c>
      <c r="M989" s="1392">
        <v>185</v>
      </c>
      <c r="N989" s="1393">
        <v>0</v>
      </c>
      <c r="O989" s="1393">
        <v>0</v>
      </c>
      <c r="P989" s="1394">
        <f>SUM(Table1[[#This Row],[BASE_FARE]:[SURCHARGES]])*Table1[[#This Row],[SEATS_BOOKED]]</f>
        <v>0</v>
      </c>
      <c r="Q989" s="1388" t="s">
        <v>161</v>
      </c>
      <c r="R989" s="1390" t="s">
        <v>95</v>
      </c>
      <c r="S989" s="1388" t="str">
        <f>LEFT(Table1[[#This Row],[SECTOR]],3)</f>
        <v>SSH</v>
      </c>
      <c r="T989" s="1388" t="str">
        <f>RIGHT(Table1[[#This Row],[SECTOR]],3)</f>
        <v>BRI</v>
      </c>
      <c r="U989" s="1388" t="str">
        <f t="shared" si="81"/>
        <v>BRI</v>
      </c>
      <c r="V989" s="1388">
        <f>WEEKDAY(Table1[[#This Row],[FLIGHT_DATE]],2)</f>
        <v>6</v>
      </c>
      <c r="W989" s="1388">
        <f>Table1[[#This Row],[FLIGHT_DATE]]-Table1[[#This Row],[DATE_BOOKED]]</f>
        <v>219</v>
      </c>
    </row>
    <row r="990" spans="1:23" x14ac:dyDescent="0.35">
      <c r="A990" s="1387">
        <v>45722</v>
      </c>
      <c r="B990" s="1388" t="s">
        <v>785</v>
      </c>
      <c r="C990" s="198" t="s">
        <v>160</v>
      </c>
      <c r="D990" s="198"/>
      <c r="E990" s="1388"/>
      <c r="F990" s="1388" t="s">
        <v>54</v>
      </c>
      <c r="G990" s="1388" t="s">
        <v>11</v>
      </c>
      <c r="H990" s="2222" t="s">
        <v>88</v>
      </c>
      <c r="I990" s="1389" t="s">
        <v>27</v>
      </c>
      <c r="J990" s="1387">
        <v>45948</v>
      </c>
      <c r="K990" s="1390">
        <v>0</v>
      </c>
      <c r="L990" s="1390">
        <v>0</v>
      </c>
      <c r="M990" s="1392">
        <v>185</v>
      </c>
      <c r="N990" s="1393">
        <v>0</v>
      </c>
      <c r="O990" s="1393">
        <v>0</v>
      </c>
      <c r="P990" s="1394">
        <f>SUM(Table1[[#This Row],[BASE_FARE]:[SURCHARGES]])*Table1[[#This Row],[SEATS_BOOKED]]</f>
        <v>0</v>
      </c>
      <c r="Q990" s="1388" t="s">
        <v>161</v>
      </c>
      <c r="R990" s="1390" t="s">
        <v>95</v>
      </c>
      <c r="S990" s="1388" t="str">
        <f>LEFT(Table1[[#This Row],[SECTOR]],3)</f>
        <v>SSH</v>
      </c>
      <c r="T990" s="1388" t="str">
        <f>RIGHT(Table1[[#This Row],[SECTOR]],3)</f>
        <v>BRI</v>
      </c>
      <c r="U990" s="1388" t="str">
        <f t="shared" si="81"/>
        <v>BRI</v>
      </c>
      <c r="V990" s="1388">
        <f>WEEKDAY(Table1[[#This Row],[FLIGHT_DATE]],2)</f>
        <v>6</v>
      </c>
      <c r="W990" s="1388">
        <f>Table1[[#This Row],[FLIGHT_DATE]]-Table1[[#This Row],[DATE_BOOKED]]</f>
        <v>226</v>
      </c>
    </row>
    <row r="991" spans="1:23" x14ac:dyDescent="0.35">
      <c r="A991" s="1387">
        <v>45722</v>
      </c>
      <c r="B991" s="1388" t="s">
        <v>785</v>
      </c>
      <c r="C991" s="198" t="s">
        <v>160</v>
      </c>
      <c r="D991" s="198"/>
      <c r="E991" s="1388"/>
      <c r="F991" s="1388" t="s">
        <v>54</v>
      </c>
      <c r="G991" s="1388" t="s">
        <v>11</v>
      </c>
      <c r="H991" s="2222" t="s">
        <v>88</v>
      </c>
      <c r="I991" s="1389" t="s">
        <v>27</v>
      </c>
      <c r="J991" s="1387">
        <v>45955</v>
      </c>
      <c r="K991" s="1390">
        <v>0</v>
      </c>
      <c r="L991" s="1390">
        <v>0</v>
      </c>
      <c r="M991" s="1392">
        <v>185</v>
      </c>
      <c r="N991" s="1393">
        <v>0</v>
      </c>
      <c r="O991" s="1393">
        <v>0</v>
      </c>
      <c r="P991" s="1394">
        <f>SUM(Table1[[#This Row],[BASE_FARE]:[SURCHARGES]])*Table1[[#This Row],[SEATS_BOOKED]]</f>
        <v>0</v>
      </c>
      <c r="Q991" s="1388" t="s">
        <v>161</v>
      </c>
      <c r="R991" s="1390" t="s">
        <v>95</v>
      </c>
      <c r="S991" s="1388" t="str">
        <f>LEFT(Table1[[#This Row],[SECTOR]],3)</f>
        <v>SSH</v>
      </c>
      <c r="T991" s="1388" t="str">
        <f>RIGHT(Table1[[#This Row],[SECTOR]],3)</f>
        <v>BRI</v>
      </c>
      <c r="U991" s="1388" t="str">
        <f t="shared" si="81"/>
        <v>BRI</v>
      </c>
      <c r="V991" s="1388">
        <f>WEEKDAY(Table1[[#This Row],[FLIGHT_DATE]],2)</f>
        <v>6</v>
      </c>
      <c r="W991" s="1388">
        <f>Table1[[#This Row],[FLIGHT_DATE]]-Table1[[#This Row],[DATE_BOOKED]]</f>
        <v>233</v>
      </c>
    </row>
    <row r="992" spans="1:23" x14ac:dyDescent="0.35">
      <c r="A992" s="1387">
        <v>45722</v>
      </c>
      <c r="B992" s="1388" t="s">
        <v>785</v>
      </c>
      <c r="C992" s="198" t="s">
        <v>160</v>
      </c>
      <c r="D992" s="198"/>
      <c r="E992" s="1388"/>
      <c r="F992" s="1388" t="s">
        <v>54</v>
      </c>
      <c r="G992" s="1388" t="s">
        <v>11</v>
      </c>
      <c r="H992" s="2222" t="s">
        <v>88</v>
      </c>
      <c r="I992" s="1389" t="s">
        <v>27</v>
      </c>
      <c r="J992" s="1387">
        <v>45962</v>
      </c>
      <c r="K992" s="1390">
        <v>0</v>
      </c>
      <c r="L992" s="1390">
        <v>0</v>
      </c>
      <c r="M992" s="1392">
        <v>185</v>
      </c>
      <c r="N992" s="1393">
        <v>0</v>
      </c>
      <c r="O992" s="1393">
        <v>0</v>
      </c>
      <c r="P992" s="1394">
        <f>SUM(Table1[[#This Row],[BASE_FARE]:[SURCHARGES]])*Table1[[#This Row],[SEATS_BOOKED]]</f>
        <v>0</v>
      </c>
      <c r="Q992" s="1388" t="s">
        <v>161</v>
      </c>
      <c r="R992" s="1390" t="s">
        <v>95</v>
      </c>
      <c r="S992" s="1388" t="str">
        <f>LEFT(Table1[[#This Row],[SECTOR]],3)</f>
        <v>SSH</v>
      </c>
      <c r="T992" s="1388" t="str">
        <f>RIGHT(Table1[[#This Row],[SECTOR]],3)</f>
        <v>BRI</v>
      </c>
      <c r="U992" s="1388" t="str">
        <f t="shared" si="81"/>
        <v>BRI</v>
      </c>
      <c r="V992" s="1388">
        <f>WEEKDAY(Table1[[#This Row],[FLIGHT_DATE]],2)</f>
        <v>6</v>
      </c>
      <c r="W992" s="1388">
        <f>Table1[[#This Row],[FLIGHT_DATE]]-Table1[[#This Row],[DATE_BOOKED]]</f>
        <v>240</v>
      </c>
    </row>
    <row r="993" spans="1:23" x14ac:dyDescent="0.35">
      <c r="A993" s="1387">
        <v>45722</v>
      </c>
      <c r="B993" s="1388" t="s">
        <v>785</v>
      </c>
      <c r="C993" s="198" t="s">
        <v>160</v>
      </c>
      <c r="D993" s="198"/>
      <c r="E993" s="1388"/>
      <c r="F993" s="1388" t="s">
        <v>54</v>
      </c>
      <c r="G993" s="1388" t="s">
        <v>11</v>
      </c>
      <c r="H993" s="2222" t="s">
        <v>88</v>
      </c>
      <c r="I993" s="1389" t="s">
        <v>27</v>
      </c>
      <c r="J993" s="1387">
        <v>45969</v>
      </c>
      <c r="K993" s="1390">
        <v>0</v>
      </c>
      <c r="L993" s="1390">
        <v>0</v>
      </c>
      <c r="M993" s="1392">
        <v>185</v>
      </c>
      <c r="N993" s="1393">
        <v>0</v>
      </c>
      <c r="O993" s="1393">
        <v>0</v>
      </c>
      <c r="P993" s="1394">
        <f>SUM(Table1[[#This Row],[BASE_FARE]:[SURCHARGES]])*Table1[[#This Row],[SEATS_BOOKED]]</f>
        <v>0</v>
      </c>
      <c r="Q993" s="1388" t="s">
        <v>161</v>
      </c>
      <c r="R993" s="1390" t="s">
        <v>95</v>
      </c>
      <c r="S993" s="1388" t="str">
        <f>LEFT(Table1[[#This Row],[SECTOR]],3)</f>
        <v>SSH</v>
      </c>
      <c r="T993" s="1388" t="str">
        <f>RIGHT(Table1[[#This Row],[SECTOR]],3)</f>
        <v>BRI</v>
      </c>
      <c r="U993" s="1388" t="str">
        <f t="shared" si="81"/>
        <v>BRI</v>
      </c>
      <c r="V993" s="1388">
        <f>WEEKDAY(Table1[[#This Row],[FLIGHT_DATE]],2)</f>
        <v>6</v>
      </c>
      <c r="W993" s="1388">
        <f>Table1[[#This Row],[FLIGHT_DATE]]-Table1[[#This Row],[DATE_BOOKED]]</f>
        <v>247</v>
      </c>
    </row>
    <row r="994" spans="1:23" x14ac:dyDescent="0.35">
      <c r="A994" s="1387">
        <v>45722</v>
      </c>
      <c r="B994" s="1388" t="s">
        <v>785</v>
      </c>
      <c r="C994" s="198" t="s">
        <v>160</v>
      </c>
      <c r="D994" s="198"/>
      <c r="E994" s="1388"/>
      <c r="F994" s="1388" t="s">
        <v>54</v>
      </c>
      <c r="G994" s="1388" t="s">
        <v>11</v>
      </c>
      <c r="H994" s="2222" t="s">
        <v>88</v>
      </c>
      <c r="I994" s="1389" t="s">
        <v>27</v>
      </c>
      <c r="J994" s="1387">
        <v>45976</v>
      </c>
      <c r="K994" s="1390">
        <v>0</v>
      </c>
      <c r="L994" s="1390">
        <v>0</v>
      </c>
      <c r="M994" s="1392">
        <v>185</v>
      </c>
      <c r="N994" s="1393">
        <v>0</v>
      </c>
      <c r="O994" s="1393">
        <v>0</v>
      </c>
      <c r="P994" s="1394">
        <f>SUM(Table1[[#This Row],[BASE_FARE]:[SURCHARGES]])*Table1[[#This Row],[SEATS_BOOKED]]</f>
        <v>0</v>
      </c>
      <c r="Q994" s="1388" t="s">
        <v>161</v>
      </c>
      <c r="R994" s="1390" t="s">
        <v>95</v>
      </c>
      <c r="S994" s="1388" t="str">
        <f>LEFT(Table1[[#This Row],[SECTOR]],3)</f>
        <v>SSH</v>
      </c>
      <c r="T994" s="1388" t="str">
        <f>RIGHT(Table1[[#This Row],[SECTOR]],3)</f>
        <v>BRI</v>
      </c>
      <c r="U994" s="1388" t="str">
        <f t="shared" si="81"/>
        <v>BRI</v>
      </c>
      <c r="V994" s="1388">
        <f>WEEKDAY(Table1[[#This Row],[FLIGHT_DATE]],2)</f>
        <v>6</v>
      </c>
      <c r="W994" s="1388">
        <f>Table1[[#This Row],[FLIGHT_DATE]]-Table1[[#This Row],[DATE_BOOKED]]</f>
        <v>254</v>
      </c>
    </row>
    <row r="995" spans="1:23" x14ac:dyDescent="0.35">
      <c r="A995" s="1387">
        <v>45722</v>
      </c>
      <c r="B995" s="1388" t="s">
        <v>785</v>
      </c>
      <c r="C995" s="198" t="s">
        <v>160</v>
      </c>
      <c r="D995" s="198"/>
      <c r="E995" s="1388"/>
      <c r="F995" s="1388" t="s">
        <v>54</v>
      </c>
      <c r="G995" s="1388" t="s">
        <v>11</v>
      </c>
      <c r="H995" s="2222" t="s">
        <v>88</v>
      </c>
      <c r="I995" s="1389" t="s">
        <v>27</v>
      </c>
      <c r="J995" s="1387">
        <v>45983</v>
      </c>
      <c r="K995" s="1390">
        <v>0</v>
      </c>
      <c r="L995" s="1390">
        <v>0</v>
      </c>
      <c r="M995" s="1392">
        <v>185</v>
      </c>
      <c r="N995" s="1393">
        <v>0</v>
      </c>
      <c r="O995" s="1393">
        <v>0</v>
      </c>
      <c r="P995" s="1394">
        <f>SUM(Table1[[#This Row],[BASE_FARE]:[SURCHARGES]])*Table1[[#This Row],[SEATS_BOOKED]]</f>
        <v>0</v>
      </c>
      <c r="Q995" s="1388" t="s">
        <v>161</v>
      </c>
      <c r="R995" s="1390" t="s">
        <v>95</v>
      </c>
      <c r="S995" s="1388" t="str">
        <f>LEFT(Table1[[#This Row],[SECTOR]],3)</f>
        <v>SSH</v>
      </c>
      <c r="T995" s="1388" t="str">
        <f>RIGHT(Table1[[#This Row],[SECTOR]],3)</f>
        <v>BRI</v>
      </c>
      <c r="U995" s="1388" t="str">
        <f t="shared" si="81"/>
        <v>BRI</v>
      </c>
      <c r="V995" s="1388">
        <f>WEEKDAY(Table1[[#This Row],[FLIGHT_DATE]],2)</f>
        <v>6</v>
      </c>
      <c r="W995" s="1388">
        <f>Table1[[#This Row],[FLIGHT_DATE]]-Table1[[#This Row],[DATE_BOOKED]]</f>
        <v>261</v>
      </c>
    </row>
    <row r="996" spans="1:23" x14ac:dyDescent="0.35">
      <c r="A996" s="1387">
        <v>45722</v>
      </c>
      <c r="B996" s="1388" t="s">
        <v>785</v>
      </c>
      <c r="C996" s="198" t="s">
        <v>160</v>
      </c>
      <c r="D996" s="198"/>
      <c r="E996" s="1388"/>
      <c r="F996" s="1388" t="s">
        <v>54</v>
      </c>
      <c r="G996" s="1388" t="s">
        <v>11</v>
      </c>
      <c r="H996" s="2222" t="s">
        <v>88</v>
      </c>
      <c r="I996" s="1389" t="s">
        <v>27</v>
      </c>
      <c r="J996" s="1387">
        <v>45990</v>
      </c>
      <c r="K996" s="1390">
        <v>0</v>
      </c>
      <c r="L996" s="1390">
        <v>0</v>
      </c>
      <c r="M996" s="1392">
        <v>185</v>
      </c>
      <c r="N996" s="1393">
        <v>0</v>
      </c>
      <c r="O996" s="1393">
        <v>0</v>
      </c>
      <c r="P996" s="1394">
        <f>SUM(Table1[[#This Row],[BASE_FARE]:[SURCHARGES]])*Table1[[#This Row],[SEATS_BOOKED]]</f>
        <v>0</v>
      </c>
      <c r="Q996" s="1388" t="s">
        <v>161</v>
      </c>
      <c r="R996" s="1390" t="s">
        <v>95</v>
      </c>
      <c r="S996" s="1388" t="str">
        <f>LEFT(Table1[[#This Row],[SECTOR]],3)</f>
        <v>SSH</v>
      </c>
      <c r="T996" s="1388" t="str">
        <f>RIGHT(Table1[[#This Row],[SECTOR]],3)</f>
        <v>BRI</v>
      </c>
      <c r="U996" s="1388" t="str">
        <f t="shared" si="81"/>
        <v>BRI</v>
      </c>
      <c r="V996" s="1388">
        <f>WEEKDAY(Table1[[#This Row],[FLIGHT_DATE]],2)</f>
        <v>6</v>
      </c>
      <c r="W996" s="1388">
        <f>Table1[[#This Row],[FLIGHT_DATE]]-Table1[[#This Row],[DATE_BOOKED]]</f>
        <v>268</v>
      </c>
    </row>
    <row r="997" spans="1:23" x14ac:dyDescent="0.35">
      <c r="A997" s="1387">
        <v>45722</v>
      </c>
      <c r="B997" s="1388" t="s">
        <v>785</v>
      </c>
      <c r="C997" s="198" t="s">
        <v>160</v>
      </c>
      <c r="D997" s="198"/>
      <c r="E997" s="1388"/>
      <c r="F997" s="1388" t="s">
        <v>54</v>
      </c>
      <c r="G997" s="1388" t="s">
        <v>11</v>
      </c>
      <c r="H997" s="2222" t="s">
        <v>88</v>
      </c>
      <c r="I997" s="1389" t="s">
        <v>27</v>
      </c>
      <c r="J997" s="1387">
        <v>46018</v>
      </c>
      <c r="K997" s="1390">
        <v>0</v>
      </c>
      <c r="L997" s="1390">
        <v>0</v>
      </c>
      <c r="M997" s="1392">
        <v>185</v>
      </c>
      <c r="N997" s="1393">
        <v>0</v>
      </c>
      <c r="O997" s="1393">
        <v>0</v>
      </c>
      <c r="P997" s="1394">
        <f>SUM(Table1[[#This Row],[BASE_FARE]:[SURCHARGES]])*Table1[[#This Row],[SEATS_BOOKED]]</f>
        <v>0</v>
      </c>
      <c r="Q997" s="1388" t="s">
        <v>161</v>
      </c>
      <c r="R997" s="1390" t="s">
        <v>95</v>
      </c>
      <c r="S997" s="1388" t="str">
        <f>LEFT(Table1[[#This Row],[SECTOR]],3)</f>
        <v>SSH</v>
      </c>
      <c r="T997" s="1388" t="str">
        <f>RIGHT(Table1[[#This Row],[SECTOR]],3)</f>
        <v>BRI</v>
      </c>
      <c r="U997" s="1388" t="str">
        <f t="shared" si="81"/>
        <v>BRI</v>
      </c>
      <c r="V997" s="1388">
        <f>WEEKDAY(Table1[[#This Row],[FLIGHT_DATE]],2)</f>
        <v>6</v>
      </c>
      <c r="W997" s="1388">
        <f>Table1[[#This Row],[FLIGHT_DATE]]-Table1[[#This Row],[DATE_BOOKED]]</f>
        <v>296</v>
      </c>
    </row>
    <row r="998" spans="1:23" x14ac:dyDescent="0.35">
      <c r="A998" s="1387">
        <v>45722</v>
      </c>
      <c r="B998" s="1388" t="s">
        <v>785</v>
      </c>
      <c r="C998" s="198" t="s">
        <v>160</v>
      </c>
      <c r="D998" s="198"/>
      <c r="E998" s="1388"/>
      <c r="F998" s="1388" t="s">
        <v>54</v>
      </c>
      <c r="G998" s="1388" t="s">
        <v>11</v>
      </c>
      <c r="H998" s="2222" t="s">
        <v>88</v>
      </c>
      <c r="I998" s="1389" t="s">
        <v>27</v>
      </c>
      <c r="J998" s="1387">
        <v>46025</v>
      </c>
      <c r="K998" s="1390">
        <v>0</v>
      </c>
      <c r="L998" s="1390">
        <v>0</v>
      </c>
      <c r="M998" s="1392">
        <v>185</v>
      </c>
      <c r="N998" s="1393">
        <v>0</v>
      </c>
      <c r="O998" s="1393">
        <v>0</v>
      </c>
      <c r="P998" s="1394">
        <f>SUM(Table1[[#This Row],[BASE_FARE]:[SURCHARGES]])*Table1[[#This Row],[SEATS_BOOKED]]</f>
        <v>0</v>
      </c>
      <c r="Q998" s="1388" t="s">
        <v>161</v>
      </c>
      <c r="R998" s="1390" t="s">
        <v>95</v>
      </c>
      <c r="S998" s="1388" t="str">
        <f>LEFT(Table1[[#This Row],[SECTOR]],3)</f>
        <v>SSH</v>
      </c>
      <c r="T998" s="1388" t="str">
        <f>RIGHT(Table1[[#This Row],[SECTOR]],3)</f>
        <v>BRI</v>
      </c>
      <c r="U998" s="1388" t="str">
        <f t="shared" si="81"/>
        <v>BRI</v>
      </c>
      <c r="V998" s="1388">
        <f>WEEKDAY(Table1[[#This Row],[FLIGHT_DATE]],2)</f>
        <v>6</v>
      </c>
      <c r="W998" s="1388">
        <f>Table1[[#This Row],[FLIGHT_DATE]]-Table1[[#This Row],[DATE_BOOKED]]</f>
        <v>303</v>
      </c>
    </row>
    <row r="999" spans="1:23" x14ac:dyDescent="0.35">
      <c r="A999" s="1395">
        <v>45722</v>
      </c>
      <c r="B999" s="1396" t="s">
        <v>332</v>
      </c>
      <c r="C999" s="198" t="s">
        <v>333</v>
      </c>
      <c r="D999" s="198"/>
      <c r="E999" s="1396"/>
      <c r="F999" s="1396" t="s">
        <v>56</v>
      </c>
      <c r="G999" s="1396" t="s">
        <v>10</v>
      </c>
      <c r="H999" s="2222" t="s">
        <v>193</v>
      </c>
      <c r="I999" s="1397" t="s">
        <v>29</v>
      </c>
      <c r="J999" s="1395">
        <v>45781</v>
      </c>
      <c r="K999" s="1398">
        <v>10</v>
      </c>
      <c r="L999" s="1399">
        <v>10</v>
      </c>
      <c r="M999" s="1400">
        <v>175</v>
      </c>
      <c r="N999" s="1401">
        <v>0</v>
      </c>
      <c r="O999" s="1401">
        <v>0</v>
      </c>
      <c r="P999" s="1402">
        <f>SUM(Table1[[#This Row],[BASE_FARE]:[SURCHARGES]])*Table1[[#This Row],[SEATS_BOOKED]]</f>
        <v>1750</v>
      </c>
      <c r="Q999" s="1396" t="s">
        <v>161</v>
      </c>
      <c r="R999" s="1398" t="s">
        <v>335</v>
      </c>
      <c r="S999" s="1396" t="str">
        <f>LEFT(Table1[[#This Row],[SECTOR]],3)</f>
        <v>SSH</v>
      </c>
      <c r="T999" s="1396" t="str">
        <f>RIGHT(Table1[[#This Row],[SECTOR]],3)</f>
        <v>NAP</v>
      </c>
      <c r="U999" s="1396" t="str">
        <f t="shared" ref="U999:U1005" si="82">IF(AND(S999&lt;&gt;"SSH", S999&lt;&gt;"RMF", S999&lt;&gt;"CAI", S999&lt;&gt;"HRG", S999&lt;&gt;"LXR", S999&lt;&gt;"DXB", OR(T999="SSH", T999="RMF", T999="CAI", T999="HRG", T999="LXR", T999="DXB")), S999,
    IF(AND(T999&lt;&gt;"SSH", T999&lt;&gt;"RMF", T999&lt;&gt;"CAI", T999&lt;&gt;"HRG", T999&lt;&gt;"LXR", T999&lt;&gt;"DXB", OR(S999="SSH", S999="RMF", S999="CAI", S999="HRG", S999="LXR", S999="DXB")), T999,
    "VIE"))</f>
        <v>NAP</v>
      </c>
      <c r="V999" s="1396">
        <f>WEEKDAY(Table1[[#This Row],[FLIGHT_DATE]],2)</f>
        <v>7</v>
      </c>
      <c r="W999" s="1396">
        <f>Table1[[#This Row],[FLIGHT_DATE]]-Table1[[#This Row],[DATE_BOOKED]]</f>
        <v>59</v>
      </c>
    </row>
    <row r="1000" spans="1:23" x14ac:dyDescent="0.35">
      <c r="A1000" s="1395">
        <v>45722</v>
      </c>
      <c r="B1000" s="1396" t="s">
        <v>332</v>
      </c>
      <c r="C1000" s="198" t="s">
        <v>333</v>
      </c>
      <c r="D1000" s="198"/>
      <c r="E1000" s="1396"/>
      <c r="F1000" s="1396" t="s">
        <v>56</v>
      </c>
      <c r="G1000" s="1396" t="s">
        <v>10</v>
      </c>
      <c r="H1000" s="2222" t="s">
        <v>445</v>
      </c>
      <c r="I1000" s="1397" t="s">
        <v>29</v>
      </c>
      <c r="J1000" s="1395">
        <v>45779</v>
      </c>
      <c r="K1000" s="1398">
        <v>3</v>
      </c>
      <c r="L1000" s="1399">
        <v>3</v>
      </c>
      <c r="M1000" s="1400">
        <v>200</v>
      </c>
      <c r="N1000" s="1401">
        <v>0</v>
      </c>
      <c r="O1000" s="1401">
        <v>0</v>
      </c>
      <c r="P1000" s="1402">
        <f>SUM(Table1[[#This Row],[BASE_FARE]:[SURCHARGES]])*Table1[[#This Row],[SEATS_BOOKED]]</f>
        <v>600</v>
      </c>
      <c r="Q1000" s="1396" t="s">
        <v>161</v>
      </c>
      <c r="R1000" s="1398" t="s">
        <v>335</v>
      </c>
      <c r="S1000" s="1396" t="str">
        <f>LEFT(Table1[[#This Row],[SECTOR]],3)</f>
        <v>SSH</v>
      </c>
      <c r="T1000" s="1396" t="str">
        <f>RIGHT(Table1[[#This Row],[SECTOR]],3)</f>
        <v>NAP</v>
      </c>
      <c r="U1000" s="1396" t="str">
        <f t="shared" si="82"/>
        <v>NAP</v>
      </c>
      <c r="V1000" s="1396">
        <f>WEEKDAY(Table1[[#This Row],[FLIGHT_DATE]],2)</f>
        <v>5</v>
      </c>
      <c r="W1000" s="1396">
        <f>Table1[[#This Row],[FLIGHT_DATE]]-Table1[[#This Row],[DATE_BOOKED]]</f>
        <v>57</v>
      </c>
    </row>
    <row r="1001" spans="1:23" x14ac:dyDescent="0.35">
      <c r="A1001" s="1395">
        <v>45722</v>
      </c>
      <c r="B1001" s="1396" t="s">
        <v>332</v>
      </c>
      <c r="C1001" s="198" t="s">
        <v>333</v>
      </c>
      <c r="D1001" s="198"/>
      <c r="E1001" s="1396"/>
      <c r="F1001" s="1396" t="s">
        <v>56</v>
      </c>
      <c r="G1001" s="1396" t="s">
        <v>10</v>
      </c>
      <c r="H1001" s="2222" t="s">
        <v>432</v>
      </c>
      <c r="I1001" s="1397" t="s">
        <v>416</v>
      </c>
      <c r="J1001" s="1395">
        <v>45894</v>
      </c>
      <c r="K1001" s="1398">
        <v>2</v>
      </c>
      <c r="L1001" s="1399">
        <v>2</v>
      </c>
      <c r="M1001" s="1400">
        <v>240</v>
      </c>
      <c r="N1001" s="1401">
        <v>0</v>
      </c>
      <c r="O1001" s="1401">
        <v>0</v>
      </c>
      <c r="P1001" s="1402">
        <f>SUM(Table1[[#This Row],[BASE_FARE]:[SURCHARGES]])*Table1[[#This Row],[SEATS_BOOKED]]</f>
        <v>480</v>
      </c>
      <c r="Q1001" s="1396" t="s">
        <v>161</v>
      </c>
      <c r="R1001" s="1398" t="s">
        <v>335</v>
      </c>
      <c r="S1001" s="1396" t="str">
        <f>LEFT(Table1[[#This Row],[SECTOR]],3)</f>
        <v>HRG</v>
      </c>
      <c r="T1001" s="1396" t="str">
        <f>RIGHT(Table1[[#This Row],[SECTOR]],3)</f>
        <v>NAP</v>
      </c>
      <c r="U1001" s="1396" t="str">
        <f t="shared" si="82"/>
        <v>NAP</v>
      </c>
      <c r="V1001" s="1396">
        <f>WEEKDAY(Table1[[#This Row],[FLIGHT_DATE]],2)</f>
        <v>1</v>
      </c>
      <c r="W1001" s="1396">
        <f>Table1[[#This Row],[FLIGHT_DATE]]-Table1[[#This Row],[DATE_BOOKED]]</f>
        <v>172</v>
      </c>
    </row>
    <row r="1002" spans="1:23" x14ac:dyDescent="0.35">
      <c r="A1002" s="1404">
        <v>45723</v>
      </c>
      <c r="B1002" s="1405" t="s">
        <v>631</v>
      </c>
      <c r="C1002" s="198" t="s">
        <v>333</v>
      </c>
      <c r="D1002" s="198"/>
      <c r="E1002" s="1405" t="s">
        <v>729</v>
      </c>
      <c r="F1002" s="1405" t="s">
        <v>56</v>
      </c>
      <c r="G1002" s="1405" t="s">
        <v>10</v>
      </c>
      <c r="H1002" s="2222" t="s">
        <v>194</v>
      </c>
      <c r="I1002" s="1406" t="s">
        <v>130</v>
      </c>
      <c r="J1002" s="1404">
        <v>45759</v>
      </c>
      <c r="K1002" s="1407">
        <v>1</v>
      </c>
      <c r="L1002" s="1408">
        <v>1</v>
      </c>
      <c r="M1002" s="1409">
        <v>170</v>
      </c>
      <c r="N1002" s="1410">
        <v>24.64</v>
      </c>
      <c r="O1002" s="1410">
        <v>30</v>
      </c>
      <c r="P1002" s="1411">
        <f>SUM(Table1[[#This Row],[BASE_FARE]:[SURCHARGES]])*Table1[[#This Row],[SEATS_BOOKED]]</f>
        <v>224.64</v>
      </c>
      <c r="Q1002" s="1405" t="s">
        <v>161</v>
      </c>
      <c r="R1002" s="1407" t="s">
        <v>335</v>
      </c>
      <c r="S1002" s="1405" t="str">
        <f>LEFT(Table1[[#This Row],[SECTOR]],3)</f>
        <v>VRN</v>
      </c>
      <c r="T1002" s="1405" t="str">
        <f>RIGHT(Table1[[#This Row],[SECTOR]],3)</f>
        <v>SSH</v>
      </c>
      <c r="U1002" s="1405" t="str">
        <f t="shared" si="82"/>
        <v>VRN</v>
      </c>
      <c r="V1002" s="1405">
        <f>WEEKDAY(Table1[[#This Row],[FLIGHT_DATE]],2)</f>
        <v>6</v>
      </c>
      <c r="W1002" s="1405">
        <f>Table1[[#This Row],[FLIGHT_DATE]]-Table1[[#This Row],[DATE_BOOKED]]</f>
        <v>36</v>
      </c>
    </row>
    <row r="1003" spans="1:23" x14ac:dyDescent="0.35">
      <c r="A1003" s="1412">
        <v>45723</v>
      </c>
      <c r="B1003" s="1413" t="s">
        <v>332</v>
      </c>
      <c r="C1003" s="198" t="s">
        <v>333</v>
      </c>
      <c r="D1003" s="198"/>
      <c r="E1003" s="1413"/>
      <c r="F1003" s="1413" t="s">
        <v>56</v>
      </c>
      <c r="G1003" s="1413" t="s">
        <v>10</v>
      </c>
      <c r="H1003" s="2222" t="s">
        <v>193</v>
      </c>
      <c r="I1003" s="1414" t="s">
        <v>29</v>
      </c>
      <c r="J1003" s="1412">
        <v>45781</v>
      </c>
      <c r="K1003" s="1415">
        <v>1</v>
      </c>
      <c r="L1003" s="1416">
        <v>1</v>
      </c>
      <c r="M1003" s="1417">
        <v>175</v>
      </c>
      <c r="N1003" s="1418">
        <v>0</v>
      </c>
      <c r="O1003" s="1418">
        <v>0</v>
      </c>
      <c r="P1003" s="1419">
        <f>SUM(Table1[[#This Row],[BASE_FARE]:[SURCHARGES]])*Table1[[#This Row],[SEATS_BOOKED]]</f>
        <v>175</v>
      </c>
      <c r="Q1003" s="1413" t="s">
        <v>161</v>
      </c>
      <c r="R1003" s="1415" t="s">
        <v>335</v>
      </c>
      <c r="S1003" s="1413" t="str">
        <f>LEFT(Table1[[#This Row],[SECTOR]],3)</f>
        <v>SSH</v>
      </c>
      <c r="T1003" s="1413" t="str">
        <f>RIGHT(Table1[[#This Row],[SECTOR]],3)</f>
        <v>NAP</v>
      </c>
      <c r="U1003" s="1413" t="str">
        <f t="shared" si="82"/>
        <v>NAP</v>
      </c>
      <c r="V1003" s="1413">
        <f>WEEKDAY(Table1[[#This Row],[FLIGHT_DATE]],2)</f>
        <v>7</v>
      </c>
      <c r="W1003" s="1413">
        <f>Table1[[#This Row],[FLIGHT_DATE]]-Table1[[#This Row],[DATE_BOOKED]]</f>
        <v>58</v>
      </c>
    </row>
    <row r="1004" spans="1:23" x14ac:dyDescent="0.35">
      <c r="A1004" s="1412">
        <v>45723</v>
      </c>
      <c r="B1004" s="1413" t="s">
        <v>332</v>
      </c>
      <c r="C1004" s="198" t="s">
        <v>333</v>
      </c>
      <c r="D1004" s="198"/>
      <c r="E1004" s="1413"/>
      <c r="F1004" s="1413" t="s">
        <v>56</v>
      </c>
      <c r="G1004" s="1413" t="s">
        <v>10</v>
      </c>
      <c r="H1004" s="2222" t="s">
        <v>190</v>
      </c>
      <c r="I1004" s="1414" t="s">
        <v>163</v>
      </c>
      <c r="J1004" s="1412">
        <v>45772</v>
      </c>
      <c r="K1004" s="1415">
        <v>2</v>
      </c>
      <c r="L1004" s="1416">
        <v>2</v>
      </c>
      <c r="M1004" s="1417">
        <v>200</v>
      </c>
      <c r="N1004" s="1418">
        <v>0</v>
      </c>
      <c r="O1004" s="1418">
        <v>0</v>
      </c>
      <c r="P1004" s="1419">
        <f>SUM(Table1[[#This Row],[BASE_FARE]:[SURCHARGES]])*Table1[[#This Row],[SEATS_BOOKED]]</f>
        <v>400</v>
      </c>
      <c r="Q1004" s="1413" t="s">
        <v>161</v>
      </c>
      <c r="R1004" s="1415" t="s">
        <v>335</v>
      </c>
      <c r="S1004" s="1413" t="str">
        <f>LEFT(Table1[[#This Row],[SECTOR]],3)</f>
        <v>MXP</v>
      </c>
      <c r="T1004" s="1413" t="str">
        <f>RIGHT(Table1[[#This Row],[SECTOR]],3)</f>
        <v>SSH</v>
      </c>
      <c r="U1004" s="1413" t="str">
        <f t="shared" si="82"/>
        <v>MXP</v>
      </c>
      <c r="V1004" s="1413">
        <f>WEEKDAY(Table1[[#This Row],[FLIGHT_DATE]],2)</f>
        <v>5</v>
      </c>
      <c r="W1004" s="1413">
        <f>Table1[[#This Row],[FLIGHT_DATE]]-Table1[[#This Row],[DATE_BOOKED]]</f>
        <v>49</v>
      </c>
    </row>
    <row r="1005" spans="1:23" x14ac:dyDescent="0.35">
      <c r="A1005" s="1412">
        <v>45723</v>
      </c>
      <c r="B1005" s="1413" t="s">
        <v>332</v>
      </c>
      <c r="C1005" s="198" t="s">
        <v>333</v>
      </c>
      <c r="D1005" s="198"/>
      <c r="E1005" s="1413"/>
      <c r="F1005" s="1413" t="s">
        <v>56</v>
      </c>
      <c r="G1005" s="1413" t="s">
        <v>10</v>
      </c>
      <c r="H1005" s="2222" t="s">
        <v>191</v>
      </c>
      <c r="I1005" s="1414" t="s">
        <v>162</v>
      </c>
      <c r="J1005" s="1412">
        <v>45779</v>
      </c>
      <c r="K1005" s="1415">
        <v>3</v>
      </c>
      <c r="L1005" s="1416">
        <v>3</v>
      </c>
      <c r="M1005" s="1417">
        <v>200</v>
      </c>
      <c r="N1005" s="1418">
        <v>0</v>
      </c>
      <c r="O1005" s="1418">
        <v>0</v>
      </c>
      <c r="P1005" s="1419">
        <f>SUM(Table1[[#This Row],[BASE_FARE]:[SURCHARGES]])*Table1[[#This Row],[SEATS_BOOKED]]</f>
        <v>600</v>
      </c>
      <c r="Q1005" s="1413" t="s">
        <v>161</v>
      </c>
      <c r="R1005" s="1415" t="s">
        <v>335</v>
      </c>
      <c r="S1005" s="1413" t="str">
        <f>LEFT(Table1[[#This Row],[SECTOR]],3)</f>
        <v>SSH</v>
      </c>
      <c r="T1005" s="1413" t="str">
        <f>RIGHT(Table1[[#This Row],[SECTOR]],3)</f>
        <v>MXP</v>
      </c>
      <c r="U1005" s="1413" t="str">
        <f t="shared" si="82"/>
        <v>MXP</v>
      </c>
      <c r="V1005" s="1413">
        <f>WEEKDAY(Table1[[#This Row],[FLIGHT_DATE]],2)</f>
        <v>5</v>
      </c>
      <c r="W1005" s="1413">
        <f>Table1[[#This Row],[FLIGHT_DATE]]-Table1[[#This Row],[DATE_BOOKED]]</f>
        <v>56</v>
      </c>
    </row>
    <row r="1006" spans="1:23" x14ac:dyDescent="0.35">
      <c r="A1006" s="1420">
        <v>45722</v>
      </c>
      <c r="B1006" s="1421" t="s">
        <v>390</v>
      </c>
      <c r="C1006" s="198" t="s">
        <v>333</v>
      </c>
      <c r="D1006" s="198" t="s">
        <v>952</v>
      </c>
      <c r="E1006" s="1421" t="s">
        <v>730</v>
      </c>
      <c r="F1006" s="1421" t="s">
        <v>56</v>
      </c>
      <c r="G1006" s="1421" t="s">
        <v>10</v>
      </c>
      <c r="H1006" s="2222" t="s">
        <v>191</v>
      </c>
      <c r="I1006" s="1422" t="s">
        <v>114</v>
      </c>
      <c r="J1006" s="1420">
        <v>45891</v>
      </c>
      <c r="K1006" s="1423">
        <v>1</v>
      </c>
      <c r="L1006" s="1424">
        <v>1</v>
      </c>
      <c r="M1006" s="1425">
        <v>270</v>
      </c>
      <c r="N1006" s="1426">
        <v>37.72</v>
      </c>
      <c r="O1006" s="1426">
        <v>40</v>
      </c>
      <c r="P1006" s="1427">
        <f>SUM(Table1[[#This Row],[BASE_FARE]:[SURCHARGES]])*Table1[[#This Row],[SEATS_BOOKED]]</f>
        <v>347.72</v>
      </c>
      <c r="Q1006" s="1413" t="s">
        <v>161</v>
      </c>
      <c r="R1006" s="1415" t="s">
        <v>335</v>
      </c>
      <c r="S1006" s="1421" t="str">
        <f>LEFT(Table1[[#This Row],[SECTOR]],3)</f>
        <v>SSH</v>
      </c>
      <c r="T1006" s="1421" t="str">
        <f>RIGHT(Table1[[#This Row],[SECTOR]],3)</f>
        <v>FCO</v>
      </c>
      <c r="U1006" s="1421" t="str">
        <f t="shared" ref="U1006:U1018" si="83">IF(AND(S1006&lt;&gt;"SSH", S1006&lt;&gt;"RMF", S1006&lt;&gt;"CAI", S1006&lt;&gt;"HRG", S1006&lt;&gt;"LXR", S1006&lt;&gt;"DXB", OR(T1006="SSH", T1006="RMF", T1006="CAI", T1006="HRG", T1006="LXR", T1006="DXB")), S1006,
    IF(AND(T1006&lt;&gt;"SSH", T1006&lt;&gt;"RMF", T1006&lt;&gt;"CAI", T1006&lt;&gt;"HRG", T1006&lt;&gt;"LXR", T1006&lt;&gt;"DXB", OR(S1006="SSH", S1006="RMF", S1006="CAI", S1006="HRG", S1006="LXR", S1006="DXB")), T1006,
    "VIE"))</f>
        <v>FCO</v>
      </c>
      <c r="V1006" s="1421">
        <f>WEEKDAY(Table1[[#This Row],[FLIGHT_DATE]],2)</f>
        <v>5</v>
      </c>
      <c r="W1006" s="1421">
        <f>Table1[[#This Row],[FLIGHT_DATE]]-Table1[[#This Row],[DATE_BOOKED]]</f>
        <v>169</v>
      </c>
    </row>
    <row r="1007" spans="1:23" x14ac:dyDescent="0.35">
      <c r="A1007" s="1420">
        <v>45722</v>
      </c>
      <c r="B1007" s="1421" t="s">
        <v>390</v>
      </c>
      <c r="C1007" s="198" t="s">
        <v>333</v>
      </c>
      <c r="D1007" s="198" t="s">
        <v>952</v>
      </c>
      <c r="E1007" s="1421" t="s">
        <v>731</v>
      </c>
      <c r="F1007" s="1421" t="s">
        <v>56</v>
      </c>
      <c r="G1007" s="1421" t="s">
        <v>10</v>
      </c>
      <c r="H1007" s="2222" t="s">
        <v>480</v>
      </c>
      <c r="I1007" s="1422" t="s">
        <v>29</v>
      </c>
      <c r="J1007" s="1420">
        <v>45772</v>
      </c>
      <c r="K1007" s="1423">
        <v>1</v>
      </c>
      <c r="L1007" s="1424">
        <v>1</v>
      </c>
      <c r="M1007" s="1425">
        <v>250</v>
      </c>
      <c r="N1007" s="1426">
        <v>38.92</v>
      </c>
      <c r="O1007" s="1426">
        <v>40</v>
      </c>
      <c r="P1007" s="1427">
        <f>SUM(Table1[[#This Row],[BASE_FARE]:[SURCHARGES]])*Table1[[#This Row],[SEATS_BOOKED]]</f>
        <v>328.92</v>
      </c>
      <c r="Q1007" s="1413" t="s">
        <v>161</v>
      </c>
      <c r="R1007" s="1415" t="s">
        <v>335</v>
      </c>
      <c r="S1007" s="1421" t="str">
        <f>LEFT(Table1[[#This Row],[SECTOR]],3)</f>
        <v>SSH</v>
      </c>
      <c r="T1007" s="1421" t="str">
        <f>RIGHT(Table1[[#This Row],[SECTOR]],3)</f>
        <v>NAP</v>
      </c>
      <c r="U1007" s="1421" t="str">
        <f t="shared" si="83"/>
        <v>NAP</v>
      </c>
      <c r="V1007" s="1421">
        <f>WEEKDAY(Table1[[#This Row],[FLIGHT_DATE]],2)</f>
        <v>5</v>
      </c>
      <c r="W1007" s="1421">
        <f>Table1[[#This Row],[FLIGHT_DATE]]-Table1[[#This Row],[DATE_BOOKED]]</f>
        <v>50</v>
      </c>
    </row>
    <row r="1008" spans="1:23" x14ac:dyDescent="0.35">
      <c r="A1008" s="1420">
        <v>45722</v>
      </c>
      <c r="B1008" s="1421" t="s">
        <v>390</v>
      </c>
      <c r="C1008" s="198" t="s">
        <v>333</v>
      </c>
      <c r="D1008" s="198" t="s">
        <v>952</v>
      </c>
      <c r="E1008" s="1421" t="s">
        <v>730</v>
      </c>
      <c r="F1008" s="1421" t="s">
        <v>56</v>
      </c>
      <c r="G1008" s="1421" t="s">
        <v>10</v>
      </c>
      <c r="H1008" s="2222" t="s">
        <v>191</v>
      </c>
      <c r="I1008" s="1422" t="s">
        <v>114</v>
      </c>
      <c r="J1008" s="1420">
        <v>45891</v>
      </c>
      <c r="K1008" s="1423">
        <v>1</v>
      </c>
      <c r="L1008" s="1424">
        <v>1</v>
      </c>
      <c r="M1008" s="1425">
        <v>270</v>
      </c>
      <c r="N1008" s="1426">
        <v>37.72</v>
      </c>
      <c r="O1008" s="1426">
        <v>40</v>
      </c>
      <c r="P1008" s="1427">
        <f>SUM(Table1[[#This Row],[BASE_FARE]:[SURCHARGES]])*Table1[[#This Row],[SEATS_BOOKED]]</f>
        <v>347.72</v>
      </c>
      <c r="Q1008" s="1413" t="s">
        <v>161</v>
      </c>
      <c r="R1008" s="1415" t="s">
        <v>335</v>
      </c>
      <c r="S1008" s="1421" t="str">
        <f>LEFT(Table1[[#This Row],[SECTOR]],3)</f>
        <v>SSH</v>
      </c>
      <c r="T1008" s="1421" t="str">
        <f>RIGHT(Table1[[#This Row],[SECTOR]],3)</f>
        <v>FCO</v>
      </c>
      <c r="U1008" s="1421" t="str">
        <f t="shared" si="83"/>
        <v>FCO</v>
      </c>
      <c r="V1008" s="1421">
        <f>WEEKDAY(Table1[[#This Row],[FLIGHT_DATE]],2)</f>
        <v>5</v>
      </c>
      <c r="W1008" s="1421">
        <f>Table1[[#This Row],[FLIGHT_DATE]]-Table1[[#This Row],[DATE_BOOKED]]</f>
        <v>169</v>
      </c>
    </row>
    <row r="1009" spans="1:23" x14ac:dyDescent="0.35">
      <c r="A1009" s="1420">
        <v>45722</v>
      </c>
      <c r="B1009" s="1421" t="s">
        <v>390</v>
      </c>
      <c r="C1009" s="198" t="s">
        <v>333</v>
      </c>
      <c r="D1009" s="198" t="s">
        <v>952</v>
      </c>
      <c r="E1009" s="1421" t="s">
        <v>731</v>
      </c>
      <c r="F1009" s="1421" t="s">
        <v>56</v>
      </c>
      <c r="G1009" s="1421" t="s">
        <v>10</v>
      </c>
      <c r="H1009" s="2222" t="s">
        <v>480</v>
      </c>
      <c r="I1009" s="1422" t="s">
        <v>29</v>
      </c>
      <c r="J1009" s="1420">
        <v>45772</v>
      </c>
      <c r="K1009" s="1423">
        <v>1</v>
      </c>
      <c r="L1009" s="1424">
        <v>1</v>
      </c>
      <c r="M1009" s="1425">
        <v>187.5</v>
      </c>
      <c r="N1009" s="1426">
        <v>38.92</v>
      </c>
      <c r="O1009" s="1426">
        <v>40</v>
      </c>
      <c r="P1009" s="1427">
        <f>SUM(Table1[[#This Row],[BASE_FARE]:[SURCHARGES]])*Table1[[#This Row],[SEATS_BOOKED]]</f>
        <v>266.42</v>
      </c>
      <c r="Q1009" s="1413" t="s">
        <v>161</v>
      </c>
      <c r="R1009" s="1415" t="s">
        <v>335</v>
      </c>
      <c r="S1009" s="1421" t="str">
        <f>LEFT(Table1[[#This Row],[SECTOR]],3)</f>
        <v>SSH</v>
      </c>
      <c r="T1009" s="1421" t="str">
        <f>RIGHT(Table1[[#This Row],[SECTOR]],3)</f>
        <v>NAP</v>
      </c>
      <c r="U1009" s="1421" t="str">
        <f t="shared" si="83"/>
        <v>NAP</v>
      </c>
      <c r="V1009" s="1421">
        <f>WEEKDAY(Table1[[#This Row],[FLIGHT_DATE]],2)</f>
        <v>5</v>
      </c>
      <c r="W1009" s="1421">
        <f>Table1[[#This Row],[FLIGHT_DATE]]-Table1[[#This Row],[DATE_BOOKED]]</f>
        <v>50</v>
      </c>
    </row>
    <row r="1010" spans="1:23" x14ac:dyDescent="0.35">
      <c r="A1010" s="1420">
        <v>45722</v>
      </c>
      <c r="B1010" s="1421" t="s">
        <v>390</v>
      </c>
      <c r="C1010" s="198" t="s">
        <v>333</v>
      </c>
      <c r="D1010" s="198" t="s">
        <v>952</v>
      </c>
      <c r="E1010" s="1421" t="s">
        <v>731</v>
      </c>
      <c r="F1010" s="1421" t="s">
        <v>56</v>
      </c>
      <c r="G1010" s="1421" t="s">
        <v>10</v>
      </c>
      <c r="H1010" s="2222" t="s">
        <v>480</v>
      </c>
      <c r="I1010" s="1422" t="s">
        <v>29</v>
      </c>
      <c r="J1010" s="1420">
        <v>45772</v>
      </c>
      <c r="K1010" s="1423">
        <v>1</v>
      </c>
      <c r="L1010" s="1424">
        <v>1</v>
      </c>
      <c r="M1010" s="1425">
        <v>250</v>
      </c>
      <c r="N1010" s="1426">
        <v>38.92</v>
      </c>
      <c r="O1010" s="1426">
        <v>40</v>
      </c>
      <c r="P1010" s="1427">
        <f>SUM(Table1[[#This Row],[BASE_FARE]:[SURCHARGES]])*Table1[[#This Row],[SEATS_BOOKED]]</f>
        <v>328.92</v>
      </c>
      <c r="Q1010" s="1413" t="s">
        <v>161</v>
      </c>
      <c r="R1010" s="1415" t="s">
        <v>335</v>
      </c>
      <c r="S1010" s="1421" t="str">
        <f>LEFT(Table1[[#This Row],[SECTOR]],3)</f>
        <v>SSH</v>
      </c>
      <c r="T1010" s="1421" t="str">
        <f>RIGHT(Table1[[#This Row],[SECTOR]],3)</f>
        <v>NAP</v>
      </c>
      <c r="U1010" s="1421" t="str">
        <f t="shared" si="83"/>
        <v>NAP</v>
      </c>
      <c r="V1010" s="1421">
        <f>WEEKDAY(Table1[[#This Row],[FLIGHT_DATE]],2)</f>
        <v>5</v>
      </c>
      <c r="W1010" s="1421">
        <f>Table1[[#This Row],[FLIGHT_DATE]]-Table1[[#This Row],[DATE_BOOKED]]</f>
        <v>50</v>
      </c>
    </row>
    <row r="1011" spans="1:23" x14ac:dyDescent="0.35">
      <c r="A1011" s="1420">
        <v>45722</v>
      </c>
      <c r="B1011" s="1421" t="s">
        <v>390</v>
      </c>
      <c r="C1011" s="198" t="s">
        <v>333</v>
      </c>
      <c r="D1011" s="198" t="s">
        <v>952</v>
      </c>
      <c r="E1011" s="1421" t="s">
        <v>731</v>
      </c>
      <c r="F1011" s="1421" t="s">
        <v>56</v>
      </c>
      <c r="G1011" s="1421" t="s">
        <v>10</v>
      </c>
      <c r="H1011" s="2222" t="s">
        <v>480</v>
      </c>
      <c r="I1011" s="1422" t="s">
        <v>29</v>
      </c>
      <c r="J1011" s="1420">
        <v>45772</v>
      </c>
      <c r="K1011" s="1423">
        <v>1</v>
      </c>
      <c r="L1011" s="1424">
        <v>1</v>
      </c>
      <c r="M1011" s="1425">
        <v>187.5</v>
      </c>
      <c r="N1011" s="1426">
        <v>38.92</v>
      </c>
      <c r="O1011" s="1426">
        <v>40</v>
      </c>
      <c r="P1011" s="1427">
        <f>SUM(Table1[[#This Row],[BASE_FARE]:[SURCHARGES]])*Table1[[#This Row],[SEATS_BOOKED]]</f>
        <v>266.42</v>
      </c>
      <c r="Q1011" s="1413" t="s">
        <v>161</v>
      </c>
      <c r="R1011" s="1415" t="s">
        <v>335</v>
      </c>
      <c r="S1011" s="1421" t="str">
        <f>LEFT(Table1[[#This Row],[SECTOR]],3)</f>
        <v>SSH</v>
      </c>
      <c r="T1011" s="1421" t="str">
        <f>RIGHT(Table1[[#This Row],[SECTOR]],3)</f>
        <v>NAP</v>
      </c>
      <c r="U1011" s="1421" t="str">
        <f t="shared" si="83"/>
        <v>NAP</v>
      </c>
      <c r="V1011" s="1421">
        <f>WEEKDAY(Table1[[#This Row],[FLIGHT_DATE]],2)</f>
        <v>5</v>
      </c>
      <c r="W1011" s="1421">
        <f>Table1[[#This Row],[FLIGHT_DATE]]-Table1[[#This Row],[DATE_BOOKED]]</f>
        <v>50</v>
      </c>
    </row>
    <row r="1012" spans="1:23" x14ac:dyDescent="0.35">
      <c r="A1012" s="1420">
        <v>45722</v>
      </c>
      <c r="B1012" s="1421" t="s">
        <v>390</v>
      </c>
      <c r="C1012" s="198" t="s">
        <v>333</v>
      </c>
      <c r="D1012" s="198" t="s">
        <v>952</v>
      </c>
      <c r="E1012" s="1421" t="s">
        <v>730</v>
      </c>
      <c r="F1012" s="1421" t="s">
        <v>56</v>
      </c>
      <c r="G1012" s="1421" t="s">
        <v>10</v>
      </c>
      <c r="H1012" s="2222" t="s">
        <v>191</v>
      </c>
      <c r="I1012" s="1422" t="s">
        <v>114</v>
      </c>
      <c r="J1012" s="1420">
        <v>45891</v>
      </c>
      <c r="K1012" s="1423">
        <v>1</v>
      </c>
      <c r="L1012" s="1424">
        <v>1</v>
      </c>
      <c r="M1012" s="1425">
        <v>270</v>
      </c>
      <c r="N1012" s="1426">
        <v>37.72</v>
      </c>
      <c r="O1012" s="1426">
        <v>40</v>
      </c>
      <c r="P1012" s="1427">
        <f>SUM(Table1[[#This Row],[BASE_FARE]:[SURCHARGES]])*Table1[[#This Row],[SEATS_BOOKED]]</f>
        <v>347.72</v>
      </c>
      <c r="Q1012" s="1413" t="s">
        <v>161</v>
      </c>
      <c r="R1012" s="1415" t="s">
        <v>335</v>
      </c>
      <c r="S1012" s="1421" t="str">
        <f>LEFT(Table1[[#This Row],[SECTOR]],3)</f>
        <v>SSH</v>
      </c>
      <c r="T1012" s="1421" t="str">
        <f>RIGHT(Table1[[#This Row],[SECTOR]],3)</f>
        <v>FCO</v>
      </c>
      <c r="U1012" s="1421" t="str">
        <f t="shared" si="83"/>
        <v>FCO</v>
      </c>
      <c r="V1012" s="1421">
        <f>WEEKDAY(Table1[[#This Row],[FLIGHT_DATE]],2)</f>
        <v>5</v>
      </c>
      <c r="W1012" s="1421">
        <f>Table1[[#This Row],[FLIGHT_DATE]]-Table1[[#This Row],[DATE_BOOKED]]</f>
        <v>169</v>
      </c>
    </row>
    <row r="1013" spans="1:23" x14ac:dyDescent="0.35">
      <c r="A1013" s="1420">
        <v>45722</v>
      </c>
      <c r="B1013" s="1421" t="s">
        <v>390</v>
      </c>
      <c r="C1013" s="198" t="s">
        <v>333</v>
      </c>
      <c r="D1013" s="198" t="s">
        <v>952</v>
      </c>
      <c r="E1013" s="1421" t="s">
        <v>730</v>
      </c>
      <c r="F1013" s="1421" t="s">
        <v>56</v>
      </c>
      <c r="G1013" s="1421" t="s">
        <v>10</v>
      </c>
      <c r="H1013" s="2222" t="s">
        <v>191</v>
      </c>
      <c r="I1013" s="1422" t="s">
        <v>114</v>
      </c>
      <c r="J1013" s="1420">
        <v>45891</v>
      </c>
      <c r="K1013" s="1423">
        <v>1</v>
      </c>
      <c r="L1013" s="1424">
        <v>1</v>
      </c>
      <c r="M1013" s="1425">
        <v>270</v>
      </c>
      <c r="N1013" s="1426">
        <v>37.72</v>
      </c>
      <c r="O1013" s="1426">
        <v>40</v>
      </c>
      <c r="P1013" s="1427">
        <f>SUM(Table1[[#This Row],[BASE_FARE]:[SURCHARGES]])*Table1[[#This Row],[SEATS_BOOKED]]</f>
        <v>347.72</v>
      </c>
      <c r="Q1013" s="1413" t="s">
        <v>161</v>
      </c>
      <c r="R1013" s="1415" t="s">
        <v>335</v>
      </c>
      <c r="S1013" s="1421" t="str">
        <f>LEFT(Table1[[#This Row],[SECTOR]],3)</f>
        <v>SSH</v>
      </c>
      <c r="T1013" s="1421" t="str">
        <f>RIGHT(Table1[[#This Row],[SECTOR]],3)</f>
        <v>FCO</v>
      </c>
      <c r="U1013" s="1421" t="str">
        <f t="shared" si="83"/>
        <v>FCO</v>
      </c>
      <c r="V1013" s="1421">
        <f>WEEKDAY(Table1[[#This Row],[FLIGHT_DATE]],2)</f>
        <v>5</v>
      </c>
      <c r="W1013" s="1421">
        <f>Table1[[#This Row],[FLIGHT_DATE]]-Table1[[#This Row],[DATE_BOOKED]]</f>
        <v>169</v>
      </c>
    </row>
    <row r="1014" spans="1:23" x14ac:dyDescent="0.35">
      <c r="A1014" s="1420">
        <v>45722</v>
      </c>
      <c r="B1014" s="1421" t="s">
        <v>390</v>
      </c>
      <c r="C1014" s="198" t="s">
        <v>333</v>
      </c>
      <c r="D1014" s="198" t="s">
        <v>952</v>
      </c>
      <c r="E1014" s="1421" t="s">
        <v>732</v>
      </c>
      <c r="F1014" s="1421" t="s">
        <v>56</v>
      </c>
      <c r="G1014" s="1421" t="s">
        <v>10</v>
      </c>
      <c r="H1014" s="2222" t="s">
        <v>480</v>
      </c>
      <c r="I1014" s="1422" t="s">
        <v>29</v>
      </c>
      <c r="J1014" s="1420">
        <v>45772</v>
      </c>
      <c r="K1014" s="1423">
        <v>1</v>
      </c>
      <c r="L1014" s="1424">
        <v>1</v>
      </c>
      <c r="M1014" s="1425">
        <v>300</v>
      </c>
      <c r="N1014" s="1426">
        <v>38.92</v>
      </c>
      <c r="O1014" s="1426">
        <v>40</v>
      </c>
      <c r="P1014" s="1427">
        <f>SUM(Table1[[#This Row],[BASE_FARE]:[SURCHARGES]])*Table1[[#This Row],[SEATS_BOOKED]]</f>
        <v>378.92</v>
      </c>
      <c r="Q1014" s="1413" t="s">
        <v>161</v>
      </c>
      <c r="R1014" s="1415" t="s">
        <v>335</v>
      </c>
      <c r="S1014" s="1421" t="str">
        <f>LEFT(Table1[[#This Row],[SECTOR]],3)</f>
        <v>SSH</v>
      </c>
      <c r="T1014" s="1421" t="str">
        <f>RIGHT(Table1[[#This Row],[SECTOR]],3)</f>
        <v>NAP</v>
      </c>
      <c r="U1014" s="1421" t="str">
        <f t="shared" si="83"/>
        <v>NAP</v>
      </c>
      <c r="V1014" s="1421">
        <f>WEEKDAY(Table1[[#This Row],[FLIGHT_DATE]],2)</f>
        <v>5</v>
      </c>
      <c r="W1014" s="1421">
        <f>Table1[[#This Row],[FLIGHT_DATE]]-Table1[[#This Row],[DATE_BOOKED]]</f>
        <v>50</v>
      </c>
    </row>
    <row r="1015" spans="1:23" x14ac:dyDescent="0.35">
      <c r="A1015" s="1420">
        <v>45722</v>
      </c>
      <c r="B1015" s="1421" t="s">
        <v>390</v>
      </c>
      <c r="C1015" s="198" t="s">
        <v>333</v>
      </c>
      <c r="D1015" s="198" t="s">
        <v>952</v>
      </c>
      <c r="E1015" s="1421" t="s">
        <v>732</v>
      </c>
      <c r="F1015" s="1421" t="s">
        <v>56</v>
      </c>
      <c r="G1015" s="1421" t="s">
        <v>10</v>
      </c>
      <c r="H1015" s="2222" t="s">
        <v>480</v>
      </c>
      <c r="I1015" s="1422" t="s">
        <v>29</v>
      </c>
      <c r="J1015" s="1420">
        <v>45772</v>
      </c>
      <c r="K1015" s="1423">
        <v>1</v>
      </c>
      <c r="L1015" s="1424">
        <v>1</v>
      </c>
      <c r="M1015" s="1425">
        <v>300</v>
      </c>
      <c r="N1015" s="1426">
        <v>38.92</v>
      </c>
      <c r="O1015" s="1426">
        <v>40</v>
      </c>
      <c r="P1015" s="1427">
        <f>SUM(Table1[[#This Row],[BASE_FARE]:[SURCHARGES]])*Table1[[#This Row],[SEATS_BOOKED]]</f>
        <v>378.92</v>
      </c>
      <c r="Q1015" s="1413" t="s">
        <v>161</v>
      </c>
      <c r="R1015" s="1415" t="s">
        <v>335</v>
      </c>
      <c r="S1015" s="1421" t="str">
        <f>LEFT(Table1[[#This Row],[SECTOR]],3)</f>
        <v>SSH</v>
      </c>
      <c r="T1015" s="1421" t="str">
        <f>RIGHT(Table1[[#This Row],[SECTOR]],3)</f>
        <v>NAP</v>
      </c>
      <c r="U1015" s="1421" t="str">
        <f t="shared" si="83"/>
        <v>NAP</v>
      </c>
      <c r="V1015" s="1421">
        <f>WEEKDAY(Table1[[#This Row],[FLIGHT_DATE]],2)</f>
        <v>5</v>
      </c>
      <c r="W1015" s="1421">
        <f>Table1[[#This Row],[FLIGHT_DATE]]-Table1[[#This Row],[DATE_BOOKED]]</f>
        <v>50</v>
      </c>
    </row>
    <row r="1016" spans="1:23" x14ac:dyDescent="0.35">
      <c r="A1016" s="1420">
        <v>45722</v>
      </c>
      <c r="B1016" s="1421" t="s">
        <v>390</v>
      </c>
      <c r="C1016" s="198" t="s">
        <v>333</v>
      </c>
      <c r="D1016" s="198" t="s">
        <v>952</v>
      </c>
      <c r="E1016" s="1421" t="s">
        <v>732</v>
      </c>
      <c r="F1016" s="1421" t="s">
        <v>56</v>
      </c>
      <c r="G1016" s="1421" t="s">
        <v>10</v>
      </c>
      <c r="H1016" s="2222" t="s">
        <v>480</v>
      </c>
      <c r="I1016" s="1422" t="s">
        <v>29</v>
      </c>
      <c r="J1016" s="1420">
        <v>45772</v>
      </c>
      <c r="K1016" s="1423">
        <v>1</v>
      </c>
      <c r="L1016" s="1424">
        <v>1</v>
      </c>
      <c r="M1016" s="1425">
        <v>225</v>
      </c>
      <c r="N1016" s="1426">
        <v>38.92</v>
      </c>
      <c r="O1016" s="1426">
        <v>40</v>
      </c>
      <c r="P1016" s="1427">
        <f>SUM(Table1[[#This Row],[BASE_FARE]:[SURCHARGES]])*Table1[[#This Row],[SEATS_BOOKED]]</f>
        <v>303.92</v>
      </c>
      <c r="Q1016" s="1413" t="s">
        <v>161</v>
      </c>
      <c r="R1016" s="1415" t="s">
        <v>335</v>
      </c>
      <c r="S1016" s="1421" t="str">
        <f>LEFT(Table1[[#This Row],[SECTOR]],3)</f>
        <v>SSH</v>
      </c>
      <c r="T1016" s="1421" t="str">
        <f>RIGHT(Table1[[#This Row],[SECTOR]],3)</f>
        <v>NAP</v>
      </c>
      <c r="U1016" s="1421" t="str">
        <f t="shared" si="83"/>
        <v>NAP</v>
      </c>
      <c r="V1016" s="1421">
        <f>WEEKDAY(Table1[[#This Row],[FLIGHT_DATE]],2)</f>
        <v>5</v>
      </c>
      <c r="W1016" s="1421">
        <f>Table1[[#This Row],[FLIGHT_DATE]]-Table1[[#This Row],[DATE_BOOKED]]</f>
        <v>50</v>
      </c>
    </row>
    <row r="1017" spans="1:23" x14ac:dyDescent="0.35">
      <c r="A1017" s="1420">
        <v>45722</v>
      </c>
      <c r="B1017" s="1421" t="s">
        <v>390</v>
      </c>
      <c r="C1017" s="198" t="s">
        <v>333</v>
      </c>
      <c r="D1017" s="198" t="s">
        <v>952</v>
      </c>
      <c r="E1017" s="1421" t="s">
        <v>730</v>
      </c>
      <c r="F1017" s="1421" t="s">
        <v>56</v>
      </c>
      <c r="G1017" s="1421" t="s">
        <v>10</v>
      </c>
      <c r="H1017" s="2222" t="s">
        <v>191</v>
      </c>
      <c r="I1017" s="1422" t="s">
        <v>114</v>
      </c>
      <c r="J1017" s="1420">
        <v>45891</v>
      </c>
      <c r="K1017" s="1423">
        <v>1</v>
      </c>
      <c r="L1017" s="1424">
        <v>1</v>
      </c>
      <c r="M1017" s="1425">
        <v>270</v>
      </c>
      <c r="N1017" s="1426">
        <v>37.72</v>
      </c>
      <c r="O1017" s="1426">
        <v>40</v>
      </c>
      <c r="P1017" s="1427">
        <f>SUM(Table1[[#This Row],[BASE_FARE]:[SURCHARGES]])*Table1[[#This Row],[SEATS_BOOKED]]</f>
        <v>347.72</v>
      </c>
      <c r="Q1017" s="1413" t="s">
        <v>161</v>
      </c>
      <c r="R1017" s="1415" t="s">
        <v>335</v>
      </c>
      <c r="S1017" s="1421" t="str">
        <f>LEFT(Table1[[#This Row],[SECTOR]],3)</f>
        <v>SSH</v>
      </c>
      <c r="T1017" s="1421" t="str">
        <f>RIGHT(Table1[[#This Row],[SECTOR]],3)</f>
        <v>FCO</v>
      </c>
      <c r="U1017" s="1421" t="str">
        <f t="shared" si="83"/>
        <v>FCO</v>
      </c>
      <c r="V1017" s="1421">
        <f>WEEKDAY(Table1[[#This Row],[FLIGHT_DATE]],2)</f>
        <v>5</v>
      </c>
      <c r="W1017" s="1421">
        <f>Table1[[#This Row],[FLIGHT_DATE]]-Table1[[#This Row],[DATE_BOOKED]]</f>
        <v>169</v>
      </c>
    </row>
    <row r="1018" spans="1:23" x14ac:dyDescent="0.35">
      <c r="A1018" s="1420">
        <v>45722</v>
      </c>
      <c r="B1018" s="1421" t="s">
        <v>390</v>
      </c>
      <c r="C1018" s="198" t="s">
        <v>333</v>
      </c>
      <c r="D1018" s="198" t="s">
        <v>952</v>
      </c>
      <c r="E1018" s="1421" t="s">
        <v>732</v>
      </c>
      <c r="F1018" s="1421" t="s">
        <v>56</v>
      </c>
      <c r="G1018" s="1421" t="s">
        <v>10</v>
      </c>
      <c r="H1018" s="2222" t="s">
        <v>480</v>
      </c>
      <c r="I1018" s="1422" t="s">
        <v>29</v>
      </c>
      <c r="J1018" s="1420">
        <v>45772</v>
      </c>
      <c r="K1018" s="1423">
        <v>1</v>
      </c>
      <c r="L1018" s="1424">
        <v>1</v>
      </c>
      <c r="M1018" s="1425">
        <v>300</v>
      </c>
      <c r="N1018" s="1426">
        <v>38.92</v>
      </c>
      <c r="O1018" s="1426">
        <v>40</v>
      </c>
      <c r="P1018" s="1427">
        <f>SUM(Table1[[#This Row],[BASE_FARE]:[SURCHARGES]])*Table1[[#This Row],[SEATS_BOOKED]]</f>
        <v>378.92</v>
      </c>
      <c r="Q1018" s="1413" t="s">
        <v>161</v>
      </c>
      <c r="R1018" s="1415" t="s">
        <v>335</v>
      </c>
      <c r="S1018" s="1421" t="str">
        <f>LEFT(Table1[[#This Row],[SECTOR]],3)</f>
        <v>SSH</v>
      </c>
      <c r="T1018" s="1421" t="str">
        <f>RIGHT(Table1[[#This Row],[SECTOR]],3)</f>
        <v>NAP</v>
      </c>
      <c r="U1018" s="1421" t="str">
        <f t="shared" si="83"/>
        <v>NAP</v>
      </c>
      <c r="V1018" s="1421">
        <f>WEEKDAY(Table1[[#This Row],[FLIGHT_DATE]],2)</f>
        <v>5</v>
      </c>
      <c r="W1018" s="1421">
        <f>Table1[[#This Row],[FLIGHT_DATE]]-Table1[[#This Row],[DATE_BOOKED]]</f>
        <v>50</v>
      </c>
    </row>
    <row r="1019" spans="1:23" x14ac:dyDescent="0.35">
      <c r="A1019" s="1428">
        <v>45723</v>
      </c>
      <c r="B1019" s="1429" t="s">
        <v>385</v>
      </c>
      <c r="C1019" s="198" t="s">
        <v>333</v>
      </c>
      <c r="D1019" s="198"/>
      <c r="E1019" s="1429" t="s">
        <v>733</v>
      </c>
      <c r="F1019" s="1429" t="s">
        <v>56</v>
      </c>
      <c r="G1019" s="1429" t="s">
        <v>10</v>
      </c>
      <c r="H1019" s="2222" t="s">
        <v>193</v>
      </c>
      <c r="I1019" s="1430" t="s">
        <v>29</v>
      </c>
      <c r="J1019" s="1428">
        <v>45767</v>
      </c>
      <c r="K1019" s="1431">
        <v>4</v>
      </c>
      <c r="L1019" s="1432">
        <v>4</v>
      </c>
      <c r="M1019" s="1433">
        <v>140</v>
      </c>
      <c r="N1019" s="1434">
        <v>0</v>
      </c>
      <c r="O1019" s="1434">
        <v>0</v>
      </c>
      <c r="P1019" s="1435">
        <f>SUM(Table1[[#This Row],[BASE_FARE]:[SURCHARGES]])*Table1[[#This Row],[SEATS_BOOKED]]</f>
        <v>560</v>
      </c>
      <c r="Q1019" s="1429" t="s">
        <v>161</v>
      </c>
      <c r="R1019" s="1431" t="s">
        <v>335</v>
      </c>
      <c r="S1019" s="1429" t="str">
        <f>LEFT(Table1[[#This Row],[SECTOR]],3)</f>
        <v>SSH</v>
      </c>
      <c r="T1019" s="1429" t="str">
        <f>RIGHT(Table1[[#This Row],[SECTOR]],3)</f>
        <v>NAP</v>
      </c>
      <c r="U1019" s="1429" t="str">
        <f t="shared" ref="U1019:U1028" si="84">IF(AND(S1019&lt;&gt;"SSH", S1019&lt;&gt;"RMF", S1019&lt;&gt;"CAI", S1019&lt;&gt;"HRG", S1019&lt;&gt;"LXR", S1019&lt;&gt;"DXB", OR(T1019="SSH", T1019="RMF", T1019="CAI", T1019="HRG", T1019="LXR", T1019="DXB")), S1019,
    IF(AND(T1019&lt;&gt;"SSH", T1019&lt;&gt;"RMF", T1019&lt;&gt;"CAI", T1019&lt;&gt;"HRG", T1019&lt;&gt;"LXR", T1019&lt;&gt;"DXB", OR(S1019="SSH", S1019="RMF", S1019="CAI", S1019="HRG", S1019="LXR", S1019="DXB")), T1019,
    "VIE"))</f>
        <v>NAP</v>
      </c>
      <c r="V1019" s="1429">
        <f>WEEKDAY(Table1[[#This Row],[FLIGHT_DATE]],2)</f>
        <v>7</v>
      </c>
      <c r="W1019" s="1429">
        <f>Table1[[#This Row],[FLIGHT_DATE]]-Table1[[#This Row],[DATE_BOOKED]]</f>
        <v>44</v>
      </c>
    </row>
    <row r="1020" spans="1:23" x14ac:dyDescent="0.35">
      <c r="A1020" s="1436">
        <v>45723</v>
      </c>
      <c r="B1020" s="1437" t="s">
        <v>385</v>
      </c>
      <c r="C1020" s="198" t="s">
        <v>333</v>
      </c>
      <c r="D1020" s="198"/>
      <c r="E1020" s="1437" t="s">
        <v>734</v>
      </c>
      <c r="F1020" s="1437" t="s">
        <v>56</v>
      </c>
      <c r="G1020" s="1437" t="s">
        <v>10</v>
      </c>
      <c r="H1020" s="2222" t="s">
        <v>193</v>
      </c>
      <c r="I1020" s="1438" t="s">
        <v>29</v>
      </c>
      <c r="J1020" s="1436">
        <v>45767</v>
      </c>
      <c r="K1020" s="1439">
        <v>4</v>
      </c>
      <c r="L1020" s="1440">
        <v>4</v>
      </c>
      <c r="M1020" s="1441">
        <v>140</v>
      </c>
      <c r="N1020" s="1434">
        <v>0</v>
      </c>
      <c r="O1020" s="1434">
        <v>0</v>
      </c>
      <c r="P1020" s="1442">
        <f>SUM(Table1[[#This Row],[BASE_FARE]:[SURCHARGES]])*Table1[[#This Row],[SEATS_BOOKED]]</f>
        <v>560</v>
      </c>
      <c r="Q1020" s="1429" t="s">
        <v>161</v>
      </c>
      <c r="R1020" s="1431" t="s">
        <v>335</v>
      </c>
      <c r="S1020" s="1437" t="str">
        <f>LEFT(Table1[[#This Row],[SECTOR]],3)</f>
        <v>SSH</v>
      </c>
      <c r="T1020" s="1437" t="str">
        <f>RIGHT(Table1[[#This Row],[SECTOR]],3)</f>
        <v>NAP</v>
      </c>
      <c r="U1020" s="1437" t="str">
        <f t="shared" si="84"/>
        <v>NAP</v>
      </c>
      <c r="V1020" s="1437">
        <f>WEEKDAY(Table1[[#This Row],[FLIGHT_DATE]],2)</f>
        <v>7</v>
      </c>
      <c r="W1020" s="1437">
        <f>Table1[[#This Row],[FLIGHT_DATE]]-Table1[[#This Row],[DATE_BOOKED]]</f>
        <v>44</v>
      </c>
    </row>
    <row r="1021" spans="1:23" x14ac:dyDescent="0.35">
      <c r="A1021" s="1436">
        <v>45723</v>
      </c>
      <c r="B1021" s="1437" t="s">
        <v>385</v>
      </c>
      <c r="C1021" s="198" t="s">
        <v>333</v>
      </c>
      <c r="D1021" s="198"/>
      <c r="E1021" s="1437" t="s">
        <v>735</v>
      </c>
      <c r="F1021" s="1437" t="s">
        <v>56</v>
      </c>
      <c r="G1021" s="1437" t="s">
        <v>10</v>
      </c>
      <c r="H1021" s="2222" t="s">
        <v>190</v>
      </c>
      <c r="I1021" s="1438" t="s">
        <v>28</v>
      </c>
      <c r="J1021" s="1436">
        <v>45880</v>
      </c>
      <c r="K1021" s="1439">
        <v>2</v>
      </c>
      <c r="L1021" s="1440">
        <v>2</v>
      </c>
      <c r="M1021" s="1441">
        <v>280</v>
      </c>
      <c r="N1021" s="1434">
        <v>0</v>
      </c>
      <c r="O1021" s="1434">
        <v>0</v>
      </c>
      <c r="P1021" s="1442">
        <f>SUM(Table1[[#This Row],[BASE_FARE]:[SURCHARGES]])*Table1[[#This Row],[SEATS_BOOKED]]</f>
        <v>560</v>
      </c>
      <c r="Q1021" s="1429" t="s">
        <v>161</v>
      </c>
      <c r="R1021" s="1431" t="s">
        <v>335</v>
      </c>
      <c r="S1021" s="1437" t="str">
        <f>LEFT(Table1[[#This Row],[SECTOR]],3)</f>
        <v>NAP</v>
      </c>
      <c r="T1021" s="1437" t="str">
        <f>RIGHT(Table1[[#This Row],[SECTOR]],3)</f>
        <v>SSH</v>
      </c>
      <c r="U1021" s="1437" t="str">
        <f t="shared" si="84"/>
        <v>NAP</v>
      </c>
      <c r="V1021" s="1437">
        <f>WEEKDAY(Table1[[#This Row],[FLIGHT_DATE]],2)</f>
        <v>1</v>
      </c>
      <c r="W1021" s="1437">
        <f>Table1[[#This Row],[FLIGHT_DATE]]-Table1[[#This Row],[DATE_BOOKED]]</f>
        <v>157</v>
      </c>
    </row>
    <row r="1022" spans="1:23" x14ac:dyDescent="0.35">
      <c r="A1022" s="1436">
        <v>45723</v>
      </c>
      <c r="B1022" s="1437" t="s">
        <v>385</v>
      </c>
      <c r="C1022" s="198" t="s">
        <v>333</v>
      </c>
      <c r="D1022" s="198"/>
      <c r="E1022" s="1437" t="s">
        <v>736</v>
      </c>
      <c r="F1022" s="1437" t="s">
        <v>56</v>
      </c>
      <c r="G1022" s="1437" t="s">
        <v>10</v>
      </c>
      <c r="H1022" s="2222" t="s">
        <v>191</v>
      </c>
      <c r="I1022" s="1438" t="s">
        <v>29</v>
      </c>
      <c r="J1022" s="1436">
        <v>45894</v>
      </c>
      <c r="K1022" s="1439">
        <v>2</v>
      </c>
      <c r="L1022" s="1440">
        <v>2</v>
      </c>
      <c r="M1022" s="1441">
        <v>320</v>
      </c>
      <c r="N1022" s="1434">
        <v>0</v>
      </c>
      <c r="O1022" s="1434">
        <v>0</v>
      </c>
      <c r="P1022" s="1442">
        <f>SUM(Table1[[#This Row],[BASE_FARE]:[SURCHARGES]])*Table1[[#This Row],[SEATS_BOOKED]]</f>
        <v>640</v>
      </c>
      <c r="Q1022" s="1429" t="s">
        <v>161</v>
      </c>
      <c r="R1022" s="1431" t="s">
        <v>335</v>
      </c>
      <c r="S1022" s="1437" t="str">
        <f>LEFT(Table1[[#This Row],[SECTOR]],3)</f>
        <v>SSH</v>
      </c>
      <c r="T1022" s="1437" t="str">
        <f>RIGHT(Table1[[#This Row],[SECTOR]],3)</f>
        <v>NAP</v>
      </c>
      <c r="U1022" s="1437" t="str">
        <f t="shared" si="84"/>
        <v>NAP</v>
      </c>
      <c r="V1022" s="1437">
        <f>WEEKDAY(Table1[[#This Row],[FLIGHT_DATE]],2)</f>
        <v>1</v>
      </c>
      <c r="W1022" s="1437">
        <f>Table1[[#This Row],[FLIGHT_DATE]]-Table1[[#This Row],[DATE_BOOKED]]</f>
        <v>171</v>
      </c>
    </row>
    <row r="1023" spans="1:23" x14ac:dyDescent="0.35">
      <c r="A1023" s="1443">
        <v>45724</v>
      </c>
      <c r="B1023" s="1444" t="s">
        <v>385</v>
      </c>
      <c r="C1023" s="198" t="s">
        <v>333</v>
      </c>
      <c r="D1023" s="198"/>
      <c r="E1023" s="1444" t="s">
        <v>738</v>
      </c>
      <c r="F1023" s="1444" t="s">
        <v>56</v>
      </c>
      <c r="G1023" s="1444" t="s">
        <v>10</v>
      </c>
      <c r="H1023" s="2222" t="s">
        <v>191</v>
      </c>
      <c r="I1023" s="1445" t="s">
        <v>162</v>
      </c>
      <c r="J1023" s="1443">
        <v>45779</v>
      </c>
      <c r="K1023" s="1446">
        <v>2</v>
      </c>
      <c r="L1023" s="1447">
        <v>2</v>
      </c>
      <c r="M1023" s="1448">
        <v>250</v>
      </c>
      <c r="N1023" s="1449">
        <v>0</v>
      </c>
      <c r="O1023" s="1449">
        <v>0</v>
      </c>
      <c r="P1023" s="1450">
        <f>SUM(Table1[[#This Row],[BASE_FARE]:[SURCHARGES]])*Table1[[#This Row],[SEATS_BOOKED]]</f>
        <v>500</v>
      </c>
      <c r="Q1023" s="1452" t="s">
        <v>161</v>
      </c>
      <c r="R1023" s="1454" t="s">
        <v>335</v>
      </c>
      <c r="S1023" s="1444" t="str">
        <f>LEFT(Table1[[#This Row],[SECTOR]],3)</f>
        <v>SSH</v>
      </c>
      <c r="T1023" s="1444" t="str">
        <f>RIGHT(Table1[[#This Row],[SECTOR]],3)</f>
        <v>MXP</v>
      </c>
      <c r="U1023" s="1444" t="str">
        <f t="shared" si="84"/>
        <v>MXP</v>
      </c>
      <c r="V1023" s="1444">
        <f>WEEKDAY(Table1[[#This Row],[FLIGHT_DATE]],2)</f>
        <v>5</v>
      </c>
      <c r="W1023" s="1444">
        <f>Table1[[#This Row],[FLIGHT_DATE]]-Table1[[#This Row],[DATE_BOOKED]]</f>
        <v>55</v>
      </c>
    </row>
    <row r="1024" spans="1:23" x14ac:dyDescent="0.35">
      <c r="A1024" s="1443">
        <v>45724</v>
      </c>
      <c r="B1024" s="1444" t="s">
        <v>385</v>
      </c>
      <c r="C1024" s="198" t="s">
        <v>333</v>
      </c>
      <c r="D1024" s="198"/>
      <c r="E1024" s="1444" t="s">
        <v>739</v>
      </c>
      <c r="F1024" s="1444" t="s">
        <v>56</v>
      </c>
      <c r="G1024" s="1444" t="s">
        <v>10</v>
      </c>
      <c r="H1024" s="2222" t="s">
        <v>191</v>
      </c>
      <c r="I1024" s="1445" t="s">
        <v>114</v>
      </c>
      <c r="J1024" s="1443">
        <v>45898</v>
      </c>
      <c r="K1024" s="1446">
        <v>2</v>
      </c>
      <c r="L1024" s="1447">
        <v>2</v>
      </c>
      <c r="M1024" s="1448">
        <v>250</v>
      </c>
      <c r="N1024" s="1449">
        <v>0</v>
      </c>
      <c r="O1024" s="1449">
        <v>0</v>
      </c>
      <c r="P1024" s="1450">
        <f>SUM(Table1[[#This Row],[BASE_FARE]:[SURCHARGES]])*Table1[[#This Row],[SEATS_BOOKED]]</f>
        <v>500</v>
      </c>
      <c r="Q1024" s="1452" t="s">
        <v>161</v>
      </c>
      <c r="R1024" s="1454" t="s">
        <v>335</v>
      </c>
      <c r="S1024" s="1444" t="str">
        <f>LEFT(Table1[[#This Row],[SECTOR]],3)</f>
        <v>SSH</v>
      </c>
      <c r="T1024" s="1444" t="str">
        <f>RIGHT(Table1[[#This Row],[SECTOR]],3)</f>
        <v>FCO</v>
      </c>
      <c r="U1024" s="1444" t="str">
        <f t="shared" si="84"/>
        <v>FCO</v>
      </c>
      <c r="V1024" s="1444">
        <f>WEEKDAY(Table1[[#This Row],[FLIGHT_DATE]],2)</f>
        <v>5</v>
      </c>
      <c r="W1024" s="1444">
        <f>Table1[[#This Row],[FLIGHT_DATE]]-Table1[[#This Row],[DATE_BOOKED]]</f>
        <v>174</v>
      </c>
    </row>
    <row r="1025" spans="1:23" x14ac:dyDescent="0.35">
      <c r="A1025" s="1451">
        <v>45725</v>
      </c>
      <c r="B1025" s="1452" t="s">
        <v>385</v>
      </c>
      <c r="C1025" s="198" t="s">
        <v>333</v>
      </c>
      <c r="D1025" s="198"/>
      <c r="E1025" s="1452" t="s">
        <v>737</v>
      </c>
      <c r="F1025" s="1452" t="s">
        <v>54</v>
      </c>
      <c r="G1025" s="1452" t="s">
        <v>10</v>
      </c>
      <c r="H1025" s="2222" t="s">
        <v>447</v>
      </c>
      <c r="I1025" s="1453" t="s">
        <v>28</v>
      </c>
      <c r="J1025" s="1451">
        <v>45772</v>
      </c>
      <c r="K1025" s="1454">
        <v>6</v>
      </c>
      <c r="L1025" s="1455">
        <v>6</v>
      </c>
      <c r="M1025" s="1456">
        <v>210</v>
      </c>
      <c r="N1025" s="1457">
        <v>0</v>
      </c>
      <c r="O1025" s="1457">
        <v>0</v>
      </c>
      <c r="P1025" s="1458">
        <f>SUM(Table1[[#This Row],[BASE_FARE]:[SURCHARGES]])*Table1[[#This Row],[SEATS_BOOKED]]</f>
        <v>1260</v>
      </c>
      <c r="Q1025" s="1452" t="s">
        <v>161</v>
      </c>
      <c r="R1025" s="1454" t="s">
        <v>335</v>
      </c>
      <c r="S1025" s="1452" t="str">
        <f>LEFT(Table1[[#This Row],[SECTOR]],3)</f>
        <v>NAP</v>
      </c>
      <c r="T1025" s="1452" t="str">
        <f>RIGHT(Table1[[#This Row],[SECTOR]],3)</f>
        <v>SSH</v>
      </c>
      <c r="U1025" s="1452" t="str">
        <f t="shared" si="84"/>
        <v>NAP</v>
      </c>
      <c r="V1025" s="1452">
        <f>WEEKDAY(Table1[[#This Row],[FLIGHT_DATE]],2)</f>
        <v>5</v>
      </c>
      <c r="W1025" s="1452">
        <f>Table1[[#This Row],[FLIGHT_DATE]]-Table1[[#This Row],[DATE_BOOKED]]</f>
        <v>47</v>
      </c>
    </row>
    <row r="1026" spans="1:23" x14ac:dyDescent="0.35">
      <c r="A1026" s="1451">
        <v>45725</v>
      </c>
      <c r="B1026" s="1452" t="s">
        <v>385</v>
      </c>
      <c r="C1026" s="198" t="s">
        <v>333</v>
      </c>
      <c r="D1026" s="198"/>
      <c r="E1026" s="1452" t="s">
        <v>737</v>
      </c>
      <c r="F1026" s="1452" t="s">
        <v>54</v>
      </c>
      <c r="G1026" s="1452" t="s">
        <v>11</v>
      </c>
      <c r="H1026" s="2222" t="s">
        <v>445</v>
      </c>
      <c r="I1026" s="1453" t="s">
        <v>29</v>
      </c>
      <c r="J1026" s="1451">
        <v>45779</v>
      </c>
      <c r="K1026" s="1454">
        <v>6</v>
      </c>
      <c r="L1026" s="1455">
        <v>6</v>
      </c>
      <c r="M1026" s="1456">
        <v>210</v>
      </c>
      <c r="N1026" s="1457">
        <v>0</v>
      </c>
      <c r="O1026" s="1457">
        <v>0</v>
      </c>
      <c r="P1026" s="1458">
        <f>SUM(Table1[[#This Row],[BASE_FARE]:[SURCHARGES]])*Table1[[#This Row],[SEATS_BOOKED]]</f>
        <v>1260</v>
      </c>
      <c r="Q1026" s="1452" t="s">
        <v>161</v>
      </c>
      <c r="R1026" s="1454" t="s">
        <v>335</v>
      </c>
      <c r="S1026" s="1452" t="str">
        <f>LEFT(Table1[[#This Row],[SECTOR]],3)</f>
        <v>SSH</v>
      </c>
      <c r="T1026" s="1452" t="str">
        <f>RIGHT(Table1[[#This Row],[SECTOR]],3)</f>
        <v>NAP</v>
      </c>
      <c r="U1026" s="1452" t="str">
        <f t="shared" si="84"/>
        <v>NAP</v>
      </c>
      <c r="V1026" s="1452">
        <f>WEEKDAY(Table1[[#This Row],[FLIGHT_DATE]],2)</f>
        <v>5</v>
      </c>
      <c r="W1026" s="1452">
        <f>Table1[[#This Row],[FLIGHT_DATE]]-Table1[[#This Row],[DATE_BOOKED]]</f>
        <v>54</v>
      </c>
    </row>
    <row r="1027" spans="1:23" x14ac:dyDescent="0.35">
      <c r="A1027" s="1451">
        <v>45725</v>
      </c>
      <c r="B1027" s="1452" t="s">
        <v>385</v>
      </c>
      <c r="C1027" s="198" t="s">
        <v>333</v>
      </c>
      <c r="D1027" s="198"/>
      <c r="E1027" s="1452" t="s">
        <v>740</v>
      </c>
      <c r="F1027" s="1452" t="s">
        <v>56</v>
      </c>
      <c r="G1027" s="1452" t="s">
        <v>10</v>
      </c>
      <c r="H1027" s="2222" t="s">
        <v>89</v>
      </c>
      <c r="I1027" s="1453" t="s">
        <v>26</v>
      </c>
      <c r="J1027" s="1451">
        <v>45899</v>
      </c>
      <c r="K1027" s="1454">
        <v>3</v>
      </c>
      <c r="L1027" s="1455">
        <v>3</v>
      </c>
      <c r="M1027" s="1456">
        <v>220</v>
      </c>
      <c r="N1027" s="1457">
        <v>0</v>
      </c>
      <c r="O1027" s="1457">
        <v>0</v>
      </c>
      <c r="P1027" s="1458">
        <f>SUM(Table1[[#This Row],[BASE_FARE]:[SURCHARGES]])*Table1[[#This Row],[SEATS_BOOKED]]</f>
        <v>660</v>
      </c>
      <c r="Q1027" s="1452" t="s">
        <v>161</v>
      </c>
      <c r="R1027" s="1454" t="s">
        <v>335</v>
      </c>
      <c r="S1027" s="1452" t="str">
        <f>LEFT(Table1[[#This Row],[SECTOR]],3)</f>
        <v>BRI</v>
      </c>
      <c r="T1027" s="1452" t="str">
        <f>RIGHT(Table1[[#This Row],[SECTOR]],3)</f>
        <v>SSH</v>
      </c>
      <c r="U1027" s="1452" t="str">
        <f t="shared" si="84"/>
        <v>BRI</v>
      </c>
      <c r="V1027" s="1452">
        <f>WEEKDAY(Table1[[#This Row],[FLIGHT_DATE]],2)</f>
        <v>6</v>
      </c>
      <c r="W1027" s="1452">
        <f>Table1[[#This Row],[FLIGHT_DATE]]-Table1[[#This Row],[DATE_BOOKED]]</f>
        <v>174</v>
      </c>
    </row>
    <row r="1028" spans="1:23" x14ac:dyDescent="0.35">
      <c r="A1028" s="1451">
        <v>45725</v>
      </c>
      <c r="B1028" s="1452" t="s">
        <v>385</v>
      </c>
      <c r="C1028" s="198" t="s">
        <v>333</v>
      </c>
      <c r="D1028" s="198"/>
      <c r="E1028" s="1452" t="s">
        <v>741</v>
      </c>
      <c r="F1028" s="1452" t="s">
        <v>56</v>
      </c>
      <c r="G1028" s="1452" t="s">
        <v>10</v>
      </c>
      <c r="H1028" s="2222" t="s">
        <v>190</v>
      </c>
      <c r="I1028" s="1453" t="s">
        <v>163</v>
      </c>
      <c r="J1028" s="1451">
        <v>45772</v>
      </c>
      <c r="K1028" s="1454">
        <v>2</v>
      </c>
      <c r="L1028" s="1455">
        <v>2</v>
      </c>
      <c r="M1028" s="1456">
        <v>200</v>
      </c>
      <c r="N1028" s="1457">
        <v>0</v>
      </c>
      <c r="O1028" s="1457">
        <v>0</v>
      </c>
      <c r="P1028" s="1458">
        <f>SUM(Table1[[#This Row],[BASE_FARE]:[SURCHARGES]])*Table1[[#This Row],[SEATS_BOOKED]]</f>
        <v>400</v>
      </c>
      <c r="Q1028" s="1452" t="s">
        <v>161</v>
      </c>
      <c r="R1028" s="1454" t="s">
        <v>335</v>
      </c>
      <c r="S1028" s="1452" t="str">
        <f>LEFT(Table1[[#This Row],[SECTOR]],3)</f>
        <v>MXP</v>
      </c>
      <c r="T1028" s="1452" t="str">
        <f>RIGHT(Table1[[#This Row],[SECTOR]],3)</f>
        <v>SSH</v>
      </c>
      <c r="U1028" s="1452" t="str">
        <f t="shared" si="84"/>
        <v>MXP</v>
      </c>
      <c r="V1028" s="1452">
        <f>WEEKDAY(Table1[[#This Row],[FLIGHT_DATE]],2)</f>
        <v>5</v>
      </c>
      <c r="W1028" s="1452">
        <f>Table1[[#This Row],[FLIGHT_DATE]]-Table1[[#This Row],[DATE_BOOKED]]</f>
        <v>47</v>
      </c>
    </row>
    <row r="1029" spans="1:23" x14ac:dyDescent="0.35">
      <c r="A1029" s="1461">
        <v>45724</v>
      </c>
      <c r="B1029" s="1462" t="s">
        <v>390</v>
      </c>
      <c r="C1029" s="198" t="s">
        <v>333</v>
      </c>
      <c r="D1029" s="198" t="s">
        <v>952</v>
      </c>
      <c r="E1029" s="1462" t="s">
        <v>742</v>
      </c>
      <c r="F1029" s="1462" t="s">
        <v>56</v>
      </c>
      <c r="G1029" s="1462" t="s">
        <v>10</v>
      </c>
      <c r="H1029" s="2222" t="s">
        <v>447</v>
      </c>
      <c r="I1029" s="1463" t="s">
        <v>28</v>
      </c>
      <c r="J1029" s="1461">
        <v>45772</v>
      </c>
      <c r="K1029" s="1464">
        <v>1</v>
      </c>
      <c r="L1029" s="1465">
        <v>1</v>
      </c>
      <c r="M1029" s="1466">
        <v>230</v>
      </c>
      <c r="N1029" s="1467">
        <v>34.04</v>
      </c>
      <c r="O1029" s="1467">
        <v>40</v>
      </c>
      <c r="P1029" s="1468">
        <f>SUM(Table1[[#This Row],[BASE_FARE]:[SURCHARGES]])*Table1[[#This Row],[SEATS_BOOKED]]</f>
        <v>304.04000000000002</v>
      </c>
      <c r="Q1029" s="1462" t="s">
        <v>161</v>
      </c>
      <c r="R1029" s="1464" t="s">
        <v>335</v>
      </c>
      <c r="S1029" s="1462" t="str">
        <f>LEFT(Table1[[#This Row],[SECTOR]],3)</f>
        <v>NAP</v>
      </c>
      <c r="T1029" s="1462" t="str">
        <f>RIGHT(Table1[[#This Row],[SECTOR]],3)</f>
        <v>SSH</v>
      </c>
      <c r="U1029" s="1462" t="str">
        <f t="shared" ref="U1029:U1040" si="85">IF(AND(S1029&lt;&gt;"SSH", S1029&lt;&gt;"RMF", S1029&lt;&gt;"CAI", S1029&lt;&gt;"HRG", S1029&lt;&gt;"LXR", S1029&lt;&gt;"DXB", OR(T1029="SSH", T1029="RMF", T1029="CAI", T1029="HRG", T1029="LXR", T1029="DXB")), S1029,
    IF(AND(T1029&lt;&gt;"SSH", T1029&lt;&gt;"RMF", T1029&lt;&gt;"CAI", T1029&lt;&gt;"HRG", T1029&lt;&gt;"LXR", T1029&lt;&gt;"DXB", OR(S1029="SSH", S1029="RMF", S1029="CAI", S1029="HRG", S1029="LXR", S1029="DXB")), T1029,
    "VIE"))</f>
        <v>NAP</v>
      </c>
      <c r="V1029" s="1462">
        <f>WEEKDAY(Table1[[#This Row],[FLIGHT_DATE]],2)</f>
        <v>5</v>
      </c>
      <c r="W1029" s="1462">
        <f>Table1[[#This Row],[FLIGHT_DATE]]-Table1[[#This Row],[DATE_BOOKED]]</f>
        <v>48</v>
      </c>
    </row>
    <row r="1030" spans="1:23" x14ac:dyDescent="0.35">
      <c r="A1030" s="1461">
        <v>45724</v>
      </c>
      <c r="B1030" s="1462" t="s">
        <v>390</v>
      </c>
      <c r="C1030" s="198" t="s">
        <v>333</v>
      </c>
      <c r="D1030" s="198" t="s">
        <v>952</v>
      </c>
      <c r="E1030" s="1462" t="s">
        <v>743</v>
      </c>
      <c r="F1030" s="1462" t="s">
        <v>56</v>
      </c>
      <c r="G1030" s="1462" t="s">
        <v>10</v>
      </c>
      <c r="H1030" s="2222" t="s">
        <v>480</v>
      </c>
      <c r="I1030" s="1463" t="s">
        <v>29</v>
      </c>
      <c r="J1030" s="1461">
        <v>45779</v>
      </c>
      <c r="K1030" s="1464">
        <v>1</v>
      </c>
      <c r="L1030" s="1465">
        <v>1</v>
      </c>
      <c r="M1030" s="1466">
        <v>150</v>
      </c>
      <c r="N1030" s="1467">
        <v>38.92</v>
      </c>
      <c r="O1030" s="1467">
        <v>40</v>
      </c>
      <c r="P1030" s="1468">
        <f>SUM(Table1[[#This Row],[BASE_FARE]:[SURCHARGES]])*Table1[[#This Row],[SEATS_BOOKED]]</f>
        <v>228.92000000000002</v>
      </c>
      <c r="Q1030" s="1462" t="s">
        <v>161</v>
      </c>
      <c r="R1030" s="1464" t="s">
        <v>335</v>
      </c>
      <c r="S1030" s="1462" t="str">
        <f>LEFT(Table1[[#This Row],[SECTOR]],3)</f>
        <v>SSH</v>
      </c>
      <c r="T1030" s="1462" t="str">
        <f>RIGHT(Table1[[#This Row],[SECTOR]],3)</f>
        <v>NAP</v>
      </c>
      <c r="U1030" s="1462" t="str">
        <f t="shared" si="85"/>
        <v>NAP</v>
      </c>
      <c r="V1030" s="1462">
        <f>WEEKDAY(Table1[[#This Row],[FLIGHT_DATE]],2)</f>
        <v>5</v>
      </c>
      <c r="W1030" s="1462">
        <f>Table1[[#This Row],[FLIGHT_DATE]]-Table1[[#This Row],[DATE_BOOKED]]</f>
        <v>55</v>
      </c>
    </row>
    <row r="1031" spans="1:23" x14ac:dyDescent="0.35">
      <c r="A1031" s="1461">
        <v>45724</v>
      </c>
      <c r="B1031" s="1462" t="s">
        <v>390</v>
      </c>
      <c r="C1031" s="198" t="s">
        <v>333</v>
      </c>
      <c r="D1031" s="198" t="s">
        <v>952</v>
      </c>
      <c r="E1031" s="1462" t="s">
        <v>742</v>
      </c>
      <c r="F1031" s="1462" t="s">
        <v>56</v>
      </c>
      <c r="G1031" s="1462" t="s">
        <v>10</v>
      </c>
      <c r="H1031" s="2222" t="s">
        <v>447</v>
      </c>
      <c r="I1031" s="1463" t="s">
        <v>28</v>
      </c>
      <c r="J1031" s="1461">
        <v>45772</v>
      </c>
      <c r="K1031" s="1464">
        <v>1</v>
      </c>
      <c r="L1031" s="1465">
        <v>1</v>
      </c>
      <c r="M1031" s="1466">
        <v>230</v>
      </c>
      <c r="N1031" s="1467">
        <v>34.04</v>
      </c>
      <c r="O1031" s="1467">
        <v>40</v>
      </c>
      <c r="P1031" s="1468">
        <f>SUM(Table1[[#This Row],[BASE_FARE]:[SURCHARGES]])*Table1[[#This Row],[SEATS_BOOKED]]</f>
        <v>304.04000000000002</v>
      </c>
      <c r="Q1031" s="1462" t="s">
        <v>161</v>
      </c>
      <c r="R1031" s="1464" t="s">
        <v>335</v>
      </c>
      <c r="S1031" s="1462" t="str">
        <f>LEFT(Table1[[#This Row],[SECTOR]],3)</f>
        <v>NAP</v>
      </c>
      <c r="T1031" s="1462" t="str">
        <f>RIGHT(Table1[[#This Row],[SECTOR]],3)</f>
        <v>SSH</v>
      </c>
      <c r="U1031" s="1462" t="str">
        <f t="shared" si="85"/>
        <v>NAP</v>
      </c>
      <c r="V1031" s="1462">
        <f>WEEKDAY(Table1[[#This Row],[FLIGHT_DATE]],2)</f>
        <v>5</v>
      </c>
      <c r="W1031" s="1462">
        <f>Table1[[#This Row],[FLIGHT_DATE]]-Table1[[#This Row],[DATE_BOOKED]]</f>
        <v>48</v>
      </c>
    </row>
    <row r="1032" spans="1:23" x14ac:dyDescent="0.35">
      <c r="A1032" s="1461">
        <v>45724</v>
      </c>
      <c r="B1032" s="1462" t="s">
        <v>390</v>
      </c>
      <c r="C1032" s="198" t="s">
        <v>333</v>
      </c>
      <c r="D1032" s="198" t="s">
        <v>952</v>
      </c>
      <c r="E1032" s="1462" t="s">
        <v>743</v>
      </c>
      <c r="F1032" s="1462" t="s">
        <v>56</v>
      </c>
      <c r="G1032" s="1462" t="s">
        <v>10</v>
      </c>
      <c r="H1032" s="2222" t="s">
        <v>480</v>
      </c>
      <c r="I1032" s="1463" t="s">
        <v>29</v>
      </c>
      <c r="J1032" s="1461">
        <v>45779</v>
      </c>
      <c r="K1032" s="1464">
        <v>1</v>
      </c>
      <c r="L1032" s="1465">
        <v>1</v>
      </c>
      <c r="M1032" s="1466">
        <v>150</v>
      </c>
      <c r="N1032" s="1467">
        <v>38.92</v>
      </c>
      <c r="O1032" s="1467">
        <v>40</v>
      </c>
      <c r="P1032" s="1468">
        <f>SUM(Table1[[#This Row],[BASE_FARE]:[SURCHARGES]])*Table1[[#This Row],[SEATS_BOOKED]]</f>
        <v>228.92000000000002</v>
      </c>
      <c r="Q1032" s="1462" t="s">
        <v>161</v>
      </c>
      <c r="R1032" s="1464" t="s">
        <v>335</v>
      </c>
      <c r="S1032" s="1462" t="str">
        <f>LEFT(Table1[[#This Row],[SECTOR]],3)</f>
        <v>SSH</v>
      </c>
      <c r="T1032" s="1462" t="str">
        <f>RIGHT(Table1[[#This Row],[SECTOR]],3)</f>
        <v>NAP</v>
      </c>
      <c r="U1032" s="1462" t="str">
        <f t="shared" si="85"/>
        <v>NAP</v>
      </c>
      <c r="V1032" s="1462">
        <f>WEEKDAY(Table1[[#This Row],[FLIGHT_DATE]],2)</f>
        <v>5</v>
      </c>
      <c r="W1032" s="1462">
        <f>Table1[[#This Row],[FLIGHT_DATE]]-Table1[[#This Row],[DATE_BOOKED]]</f>
        <v>55</v>
      </c>
    </row>
    <row r="1033" spans="1:23" x14ac:dyDescent="0.35">
      <c r="A1033" s="1461">
        <v>45724</v>
      </c>
      <c r="B1033" s="1462" t="s">
        <v>390</v>
      </c>
      <c r="C1033" s="198" t="s">
        <v>333</v>
      </c>
      <c r="D1033" s="198" t="s">
        <v>952</v>
      </c>
      <c r="E1033" s="1462" t="s">
        <v>742</v>
      </c>
      <c r="F1033" s="1462" t="s">
        <v>56</v>
      </c>
      <c r="G1033" s="1462" t="s">
        <v>10</v>
      </c>
      <c r="H1033" s="2222" t="s">
        <v>447</v>
      </c>
      <c r="I1033" s="1463" t="s">
        <v>28</v>
      </c>
      <c r="J1033" s="1461">
        <v>45772</v>
      </c>
      <c r="K1033" s="1464">
        <v>1</v>
      </c>
      <c r="L1033" s="1465">
        <v>1</v>
      </c>
      <c r="M1033" s="1466">
        <v>172.5</v>
      </c>
      <c r="N1033" s="1467">
        <v>34.04</v>
      </c>
      <c r="O1033" s="1467">
        <v>40</v>
      </c>
      <c r="P1033" s="1468">
        <f>SUM(Table1[[#This Row],[BASE_FARE]:[SURCHARGES]])*Table1[[#This Row],[SEATS_BOOKED]]</f>
        <v>246.54</v>
      </c>
      <c r="Q1033" s="1462" t="s">
        <v>161</v>
      </c>
      <c r="R1033" s="1464" t="s">
        <v>335</v>
      </c>
      <c r="S1033" s="1462" t="str">
        <f>LEFT(Table1[[#This Row],[SECTOR]],3)</f>
        <v>NAP</v>
      </c>
      <c r="T1033" s="1462" t="str">
        <f>RIGHT(Table1[[#This Row],[SECTOR]],3)</f>
        <v>SSH</v>
      </c>
      <c r="U1033" s="1462" t="str">
        <f t="shared" si="85"/>
        <v>NAP</v>
      </c>
      <c r="V1033" s="1462">
        <f>WEEKDAY(Table1[[#This Row],[FLIGHT_DATE]],2)</f>
        <v>5</v>
      </c>
      <c r="W1033" s="1462">
        <f>Table1[[#This Row],[FLIGHT_DATE]]-Table1[[#This Row],[DATE_BOOKED]]</f>
        <v>48</v>
      </c>
    </row>
    <row r="1034" spans="1:23" x14ac:dyDescent="0.35">
      <c r="A1034" s="1461">
        <v>45724</v>
      </c>
      <c r="B1034" s="1462" t="s">
        <v>390</v>
      </c>
      <c r="C1034" s="198" t="s">
        <v>333</v>
      </c>
      <c r="D1034" s="198" t="s">
        <v>952</v>
      </c>
      <c r="E1034" s="1462" t="s">
        <v>743</v>
      </c>
      <c r="F1034" s="1462" t="s">
        <v>56</v>
      </c>
      <c r="G1034" s="1462" t="s">
        <v>10</v>
      </c>
      <c r="H1034" s="2222" t="s">
        <v>480</v>
      </c>
      <c r="I1034" s="1463" t="s">
        <v>29</v>
      </c>
      <c r="J1034" s="1461">
        <v>45779</v>
      </c>
      <c r="K1034" s="1464">
        <v>1</v>
      </c>
      <c r="L1034" s="1465">
        <v>1</v>
      </c>
      <c r="M1034" s="1466">
        <v>112.5</v>
      </c>
      <c r="N1034" s="1467">
        <v>38.92</v>
      </c>
      <c r="O1034" s="1467">
        <v>40</v>
      </c>
      <c r="P1034" s="1468">
        <f>SUM(Table1[[#This Row],[BASE_FARE]:[SURCHARGES]])*Table1[[#This Row],[SEATS_BOOKED]]</f>
        <v>191.42000000000002</v>
      </c>
      <c r="Q1034" s="1462" t="s">
        <v>161</v>
      </c>
      <c r="R1034" s="1464" t="s">
        <v>335</v>
      </c>
      <c r="S1034" s="1462" t="str">
        <f>LEFT(Table1[[#This Row],[SECTOR]],3)</f>
        <v>SSH</v>
      </c>
      <c r="T1034" s="1462" t="str">
        <f>RIGHT(Table1[[#This Row],[SECTOR]],3)</f>
        <v>NAP</v>
      </c>
      <c r="U1034" s="1462" t="str">
        <f t="shared" si="85"/>
        <v>NAP</v>
      </c>
      <c r="V1034" s="1462">
        <f>WEEKDAY(Table1[[#This Row],[FLIGHT_DATE]],2)</f>
        <v>5</v>
      </c>
      <c r="W1034" s="1462">
        <f>Table1[[#This Row],[FLIGHT_DATE]]-Table1[[#This Row],[DATE_BOOKED]]</f>
        <v>55</v>
      </c>
    </row>
    <row r="1035" spans="1:23" x14ac:dyDescent="0.35">
      <c r="A1035" s="1461">
        <v>45724</v>
      </c>
      <c r="B1035" s="1462" t="s">
        <v>390</v>
      </c>
      <c r="C1035" s="198" t="s">
        <v>333</v>
      </c>
      <c r="D1035" s="198" t="s">
        <v>952</v>
      </c>
      <c r="E1035" s="1462" t="s">
        <v>744</v>
      </c>
      <c r="F1035" s="1462" t="s">
        <v>54</v>
      </c>
      <c r="G1035" s="1462" t="s">
        <v>10</v>
      </c>
      <c r="H1035" s="2222" t="s">
        <v>89</v>
      </c>
      <c r="I1035" s="1463" t="s">
        <v>26</v>
      </c>
      <c r="J1035" s="1461">
        <v>45773</v>
      </c>
      <c r="K1035" s="1464">
        <v>1</v>
      </c>
      <c r="L1035" s="1465">
        <v>1</v>
      </c>
      <c r="M1035" s="1466">
        <v>250</v>
      </c>
      <c r="N1035" s="1467">
        <v>19.420000000000002</v>
      </c>
      <c r="O1035" s="1467">
        <v>40</v>
      </c>
      <c r="P1035" s="1468">
        <f>SUM(Table1[[#This Row],[BASE_FARE]:[SURCHARGES]])*Table1[[#This Row],[SEATS_BOOKED]]</f>
        <v>309.42</v>
      </c>
      <c r="Q1035" s="1462" t="s">
        <v>161</v>
      </c>
      <c r="R1035" s="1464" t="s">
        <v>335</v>
      </c>
      <c r="S1035" s="1462" t="str">
        <f>LEFT(Table1[[#This Row],[SECTOR]],3)</f>
        <v>BRI</v>
      </c>
      <c r="T1035" s="1462" t="str">
        <f>RIGHT(Table1[[#This Row],[SECTOR]],3)</f>
        <v>SSH</v>
      </c>
      <c r="U1035" s="1462" t="str">
        <f t="shared" si="85"/>
        <v>BRI</v>
      </c>
      <c r="V1035" s="1462">
        <f>WEEKDAY(Table1[[#This Row],[FLIGHT_DATE]],2)</f>
        <v>6</v>
      </c>
      <c r="W1035" s="1462">
        <f>Table1[[#This Row],[FLIGHT_DATE]]-Table1[[#This Row],[DATE_BOOKED]]</f>
        <v>49</v>
      </c>
    </row>
    <row r="1036" spans="1:23" x14ac:dyDescent="0.35">
      <c r="A1036" s="1461">
        <v>45724</v>
      </c>
      <c r="B1036" s="1462" t="s">
        <v>390</v>
      </c>
      <c r="C1036" s="198" t="s">
        <v>333</v>
      </c>
      <c r="D1036" s="198" t="s">
        <v>952</v>
      </c>
      <c r="E1036" s="1462" t="s">
        <v>744</v>
      </c>
      <c r="F1036" s="1462" t="s">
        <v>54</v>
      </c>
      <c r="G1036" s="1462" t="s">
        <v>11</v>
      </c>
      <c r="H1036" s="2222" t="s">
        <v>88</v>
      </c>
      <c r="I1036" s="1463" t="s">
        <v>27</v>
      </c>
      <c r="J1036" s="1461">
        <v>45780</v>
      </c>
      <c r="K1036" s="1464">
        <v>1</v>
      </c>
      <c r="L1036" s="1465">
        <v>1</v>
      </c>
      <c r="M1036" s="1466">
        <v>350</v>
      </c>
      <c r="N1036" s="418">
        <v>39.03</v>
      </c>
      <c r="O1036" s="1467">
        <v>40</v>
      </c>
      <c r="P1036" s="1468">
        <f>SUM(Table1[[#This Row],[BASE_FARE]:[SURCHARGES]])*Table1[[#This Row],[SEATS_BOOKED]]</f>
        <v>429.03</v>
      </c>
      <c r="Q1036" s="1462" t="s">
        <v>161</v>
      </c>
      <c r="R1036" s="1464" t="s">
        <v>335</v>
      </c>
      <c r="S1036" s="1462" t="str">
        <f>LEFT(Table1[[#This Row],[SECTOR]],3)</f>
        <v>SSH</v>
      </c>
      <c r="T1036" s="1462" t="str">
        <f>RIGHT(Table1[[#This Row],[SECTOR]],3)</f>
        <v>BRI</v>
      </c>
      <c r="U1036" s="1462" t="str">
        <f t="shared" si="85"/>
        <v>BRI</v>
      </c>
      <c r="V1036" s="1462">
        <f>WEEKDAY(Table1[[#This Row],[FLIGHT_DATE]],2)</f>
        <v>6</v>
      </c>
      <c r="W1036" s="1462">
        <f>Table1[[#This Row],[FLIGHT_DATE]]-Table1[[#This Row],[DATE_BOOKED]]</f>
        <v>56</v>
      </c>
    </row>
    <row r="1037" spans="1:23" x14ac:dyDescent="0.35">
      <c r="A1037" s="1461">
        <v>45724</v>
      </c>
      <c r="B1037" s="1462" t="s">
        <v>390</v>
      </c>
      <c r="C1037" s="198" t="s">
        <v>333</v>
      </c>
      <c r="D1037" s="198" t="s">
        <v>952</v>
      </c>
      <c r="E1037" s="1462" t="s">
        <v>744</v>
      </c>
      <c r="F1037" s="1462" t="s">
        <v>54</v>
      </c>
      <c r="G1037" s="1462" t="s">
        <v>10</v>
      </c>
      <c r="H1037" s="2222" t="s">
        <v>89</v>
      </c>
      <c r="I1037" s="1463" t="s">
        <v>26</v>
      </c>
      <c r="J1037" s="1461">
        <v>45773</v>
      </c>
      <c r="K1037" s="1464">
        <v>1</v>
      </c>
      <c r="L1037" s="1465">
        <v>1</v>
      </c>
      <c r="M1037" s="1466">
        <v>250</v>
      </c>
      <c r="N1037" s="1467">
        <v>19.420000000000002</v>
      </c>
      <c r="O1037" s="1467">
        <v>40</v>
      </c>
      <c r="P1037" s="1468">
        <f>SUM(Table1[[#This Row],[BASE_FARE]:[SURCHARGES]])*Table1[[#This Row],[SEATS_BOOKED]]</f>
        <v>309.42</v>
      </c>
      <c r="Q1037" s="1462" t="s">
        <v>161</v>
      </c>
      <c r="R1037" s="1464" t="s">
        <v>335</v>
      </c>
      <c r="S1037" s="1462" t="str">
        <f>LEFT(Table1[[#This Row],[SECTOR]],3)</f>
        <v>BRI</v>
      </c>
      <c r="T1037" s="1462" t="str">
        <f>RIGHT(Table1[[#This Row],[SECTOR]],3)</f>
        <v>SSH</v>
      </c>
      <c r="U1037" s="1462" t="str">
        <f t="shared" si="85"/>
        <v>BRI</v>
      </c>
      <c r="V1037" s="1462">
        <f>WEEKDAY(Table1[[#This Row],[FLIGHT_DATE]],2)</f>
        <v>6</v>
      </c>
      <c r="W1037" s="1462">
        <f>Table1[[#This Row],[FLIGHT_DATE]]-Table1[[#This Row],[DATE_BOOKED]]</f>
        <v>49</v>
      </c>
    </row>
    <row r="1038" spans="1:23" x14ac:dyDescent="0.35">
      <c r="A1038" s="1461">
        <v>45724</v>
      </c>
      <c r="B1038" s="1462" t="s">
        <v>390</v>
      </c>
      <c r="C1038" s="198" t="s">
        <v>333</v>
      </c>
      <c r="D1038" s="198" t="s">
        <v>952</v>
      </c>
      <c r="E1038" s="1462" t="s">
        <v>744</v>
      </c>
      <c r="F1038" s="1462" t="s">
        <v>54</v>
      </c>
      <c r="G1038" s="1462" t="s">
        <v>11</v>
      </c>
      <c r="H1038" s="2222" t="s">
        <v>88</v>
      </c>
      <c r="I1038" s="1463" t="s">
        <v>27</v>
      </c>
      <c r="J1038" s="1461">
        <v>45780</v>
      </c>
      <c r="K1038" s="1464">
        <v>1</v>
      </c>
      <c r="L1038" s="1465">
        <v>1</v>
      </c>
      <c r="M1038" s="1466">
        <v>350</v>
      </c>
      <c r="N1038" s="418">
        <v>39.03</v>
      </c>
      <c r="O1038" s="1467">
        <v>40</v>
      </c>
      <c r="P1038" s="1468">
        <f>SUM(Table1[[#This Row],[BASE_FARE]:[SURCHARGES]])*Table1[[#This Row],[SEATS_BOOKED]]</f>
        <v>429.03</v>
      </c>
      <c r="Q1038" s="1462" t="s">
        <v>161</v>
      </c>
      <c r="R1038" s="1464" t="s">
        <v>335</v>
      </c>
      <c r="S1038" s="1462" t="str">
        <f>LEFT(Table1[[#This Row],[SECTOR]],3)</f>
        <v>SSH</v>
      </c>
      <c r="T1038" s="1462" t="str">
        <f>RIGHT(Table1[[#This Row],[SECTOR]],3)</f>
        <v>BRI</v>
      </c>
      <c r="U1038" s="1462" t="str">
        <f t="shared" si="85"/>
        <v>BRI</v>
      </c>
      <c r="V1038" s="1462">
        <f>WEEKDAY(Table1[[#This Row],[FLIGHT_DATE]],2)</f>
        <v>6</v>
      </c>
      <c r="W1038" s="1462">
        <f>Table1[[#This Row],[FLIGHT_DATE]]-Table1[[#This Row],[DATE_BOOKED]]</f>
        <v>56</v>
      </c>
    </row>
    <row r="1039" spans="1:23" x14ac:dyDescent="0.35">
      <c r="A1039" s="1461">
        <v>45724</v>
      </c>
      <c r="B1039" s="1462" t="s">
        <v>390</v>
      </c>
      <c r="C1039" s="198" t="s">
        <v>333</v>
      </c>
      <c r="D1039" s="198" t="s">
        <v>952</v>
      </c>
      <c r="E1039" s="1462" t="s">
        <v>744</v>
      </c>
      <c r="F1039" s="1462" t="s">
        <v>54</v>
      </c>
      <c r="G1039" s="1462" t="s">
        <v>10</v>
      </c>
      <c r="H1039" s="2222" t="s">
        <v>89</v>
      </c>
      <c r="I1039" s="1463" t="s">
        <v>26</v>
      </c>
      <c r="J1039" s="1461">
        <v>45773</v>
      </c>
      <c r="K1039" s="1464">
        <v>1</v>
      </c>
      <c r="L1039" s="1465">
        <v>1</v>
      </c>
      <c r="M1039" s="1466">
        <v>250</v>
      </c>
      <c r="N1039" s="1467">
        <v>19.420000000000002</v>
      </c>
      <c r="O1039" s="1467">
        <v>40</v>
      </c>
      <c r="P1039" s="1468">
        <f>SUM(Table1[[#This Row],[BASE_FARE]:[SURCHARGES]])*Table1[[#This Row],[SEATS_BOOKED]]</f>
        <v>309.42</v>
      </c>
      <c r="Q1039" s="1462" t="s">
        <v>161</v>
      </c>
      <c r="R1039" s="1464" t="s">
        <v>335</v>
      </c>
      <c r="S1039" s="1462" t="str">
        <f>LEFT(Table1[[#This Row],[SECTOR]],3)</f>
        <v>BRI</v>
      </c>
      <c r="T1039" s="1462" t="str">
        <f>RIGHT(Table1[[#This Row],[SECTOR]],3)</f>
        <v>SSH</v>
      </c>
      <c r="U1039" s="1462" t="str">
        <f t="shared" si="85"/>
        <v>BRI</v>
      </c>
      <c r="V1039" s="1462">
        <f>WEEKDAY(Table1[[#This Row],[FLIGHT_DATE]],2)</f>
        <v>6</v>
      </c>
      <c r="W1039" s="1462">
        <f>Table1[[#This Row],[FLIGHT_DATE]]-Table1[[#This Row],[DATE_BOOKED]]</f>
        <v>49</v>
      </c>
    </row>
    <row r="1040" spans="1:23" x14ac:dyDescent="0.35">
      <c r="A1040" s="1461">
        <v>45724</v>
      </c>
      <c r="B1040" s="1462" t="s">
        <v>390</v>
      </c>
      <c r="C1040" s="198" t="s">
        <v>333</v>
      </c>
      <c r="D1040" s="198" t="s">
        <v>952</v>
      </c>
      <c r="E1040" s="1462" t="s">
        <v>744</v>
      </c>
      <c r="F1040" s="1462" t="s">
        <v>54</v>
      </c>
      <c r="G1040" s="1462" t="s">
        <v>11</v>
      </c>
      <c r="H1040" s="2222" t="s">
        <v>88</v>
      </c>
      <c r="I1040" s="1463" t="s">
        <v>27</v>
      </c>
      <c r="J1040" s="1461">
        <v>45780</v>
      </c>
      <c r="K1040" s="1464">
        <v>1</v>
      </c>
      <c r="L1040" s="1465">
        <v>1</v>
      </c>
      <c r="M1040" s="1466">
        <v>350</v>
      </c>
      <c r="N1040" s="418">
        <v>39.03</v>
      </c>
      <c r="O1040" s="1467">
        <v>40</v>
      </c>
      <c r="P1040" s="1468">
        <f>SUM(Table1[[#This Row],[BASE_FARE]:[SURCHARGES]])*Table1[[#This Row],[SEATS_BOOKED]]</f>
        <v>429.03</v>
      </c>
      <c r="Q1040" s="1462" t="s">
        <v>161</v>
      </c>
      <c r="R1040" s="1464" t="s">
        <v>335</v>
      </c>
      <c r="S1040" s="1462" t="str">
        <f>LEFT(Table1[[#This Row],[SECTOR]],3)</f>
        <v>SSH</v>
      </c>
      <c r="T1040" s="1462" t="str">
        <f>RIGHT(Table1[[#This Row],[SECTOR]],3)</f>
        <v>BRI</v>
      </c>
      <c r="U1040" s="1462" t="str">
        <f t="shared" si="85"/>
        <v>BRI</v>
      </c>
      <c r="V1040" s="1462">
        <f>WEEKDAY(Table1[[#This Row],[FLIGHT_DATE]],2)</f>
        <v>6</v>
      </c>
      <c r="W1040" s="1462">
        <f>Table1[[#This Row],[FLIGHT_DATE]]-Table1[[#This Row],[DATE_BOOKED]]</f>
        <v>56</v>
      </c>
    </row>
    <row r="1041" spans="1:23" x14ac:dyDescent="0.35">
      <c r="A1041" s="1469">
        <v>45726</v>
      </c>
      <c r="B1041" s="1470" t="s">
        <v>332</v>
      </c>
      <c r="C1041" s="198" t="s">
        <v>333</v>
      </c>
      <c r="D1041" s="198"/>
      <c r="E1041" s="1470"/>
      <c r="F1041" s="1470" t="s">
        <v>56</v>
      </c>
      <c r="G1041" s="1470" t="s">
        <v>10</v>
      </c>
      <c r="H1041" s="2222" t="s">
        <v>193</v>
      </c>
      <c r="I1041" s="1733" t="s">
        <v>29</v>
      </c>
      <c r="J1041" s="1469">
        <v>45781</v>
      </c>
      <c r="K1041" s="1472">
        <v>2</v>
      </c>
      <c r="L1041" s="1473">
        <v>2</v>
      </c>
      <c r="M1041" s="1474">
        <v>175</v>
      </c>
      <c r="N1041" s="1475">
        <v>0</v>
      </c>
      <c r="O1041" s="1475">
        <v>0</v>
      </c>
      <c r="P1041" s="1476">
        <f>SUM(Table1[[#This Row],[BASE_FARE]:[SURCHARGES]])*Table1[[#This Row],[SEATS_BOOKED]]</f>
        <v>350</v>
      </c>
      <c r="Q1041" s="1462" t="s">
        <v>161</v>
      </c>
      <c r="R1041" s="1464" t="s">
        <v>335</v>
      </c>
      <c r="S1041" s="1470" t="str">
        <f>LEFT(Table1[[#This Row],[SECTOR]],3)</f>
        <v>SSH</v>
      </c>
      <c r="T1041" s="1470" t="str">
        <f>RIGHT(Table1[[#This Row],[SECTOR]],3)</f>
        <v>NAP</v>
      </c>
      <c r="U1041" s="1470" t="str">
        <f t="shared" ref="U1041:U1051" si="86">IF(AND(S1041&lt;&gt;"SSH", S1041&lt;&gt;"RMF", S1041&lt;&gt;"CAI", S1041&lt;&gt;"HRG", S1041&lt;&gt;"LXR", S1041&lt;&gt;"DXB", OR(T1041="SSH", T1041="RMF", T1041="CAI", T1041="HRG", T1041="LXR", T1041="DXB")), S1041,
    IF(AND(T1041&lt;&gt;"SSH", T1041&lt;&gt;"RMF", T1041&lt;&gt;"CAI", T1041&lt;&gt;"HRG", T1041&lt;&gt;"LXR", T1041&lt;&gt;"DXB", OR(S1041="SSH", S1041="RMF", S1041="CAI", S1041="HRG", S1041="LXR", S1041="DXB")), T1041,
    "VIE"))</f>
        <v>NAP</v>
      </c>
      <c r="V1041" s="1470">
        <f>WEEKDAY(Table1[[#This Row],[FLIGHT_DATE]],2)</f>
        <v>7</v>
      </c>
      <c r="W1041" s="1470">
        <f>Table1[[#This Row],[FLIGHT_DATE]]-Table1[[#This Row],[DATE_BOOKED]]</f>
        <v>55</v>
      </c>
    </row>
    <row r="1042" spans="1:23" x14ac:dyDescent="0.35">
      <c r="A1042" s="1469">
        <v>45726</v>
      </c>
      <c r="B1042" s="1470" t="s">
        <v>332</v>
      </c>
      <c r="C1042" s="198" t="s">
        <v>333</v>
      </c>
      <c r="D1042" s="198"/>
      <c r="E1042" s="1470"/>
      <c r="F1042" s="1470" t="s">
        <v>56</v>
      </c>
      <c r="G1042" s="1470" t="s">
        <v>10</v>
      </c>
      <c r="H1042" s="2222" t="s">
        <v>190</v>
      </c>
      <c r="I1042" s="1471" t="s">
        <v>163</v>
      </c>
      <c r="J1042" s="1469">
        <v>45765</v>
      </c>
      <c r="K1042" s="1472">
        <v>3</v>
      </c>
      <c r="L1042" s="1473">
        <v>3</v>
      </c>
      <c r="M1042" s="1474">
        <v>325</v>
      </c>
      <c r="N1042" s="1475">
        <v>0</v>
      </c>
      <c r="O1042" s="1475">
        <v>0</v>
      </c>
      <c r="P1042" s="1476">
        <f>SUM(Table1[[#This Row],[BASE_FARE]:[SURCHARGES]])*Table1[[#This Row],[SEATS_BOOKED]]</f>
        <v>975</v>
      </c>
      <c r="Q1042" s="1462" t="s">
        <v>161</v>
      </c>
      <c r="R1042" s="1464" t="s">
        <v>335</v>
      </c>
      <c r="S1042" s="1470" t="str">
        <f>LEFT(Table1[[#This Row],[SECTOR]],3)</f>
        <v>MXP</v>
      </c>
      <c r="T1042" s="1470" t="str">
        <f>RIGHT(Table1[[#This Row],[SECTOR]],3)</f>
        <v>SSH</v>
      </c>
      <c r="U1042" s="1470" t="str">
        <f t="shared" si="86"/>
        <v>MXP</v>
      </c>
      <c r="V1042" s="1470">
        <f>WEEKDAY(Table1[[#This Row],[FLIGHT_DATE]],2)</f>
        <v>5</v>
      </c>
      <c r="W1042" s="1470">
        <f>Table1[[#This Row],[FLIGHT_DATE]]-Table1[[#This Row],[DATE_BOOKED]]</f>
        <v>39</v>
      </c>
    </row>
    <row r="1043" spans="1:23" x14ac:dyDescent="0.35">
      <c r="A1043" s="1469">
        <v>45726</v>
      </c>
      <c r="B1043" s="1470" t="s">
        <v>332</v>
      </c>
      <c r="C1043" s="198" t="s">
        <v>333</v>
      </c>
      <c r="D1043" s="198"/>
      <c r="E1043" s="1470"/>
      <c r="F1043" s="1470" t="s">
        <v>56</v>
      </c>
      <c r="G1043" s="1470" t="s">
        <v>10</v>
      </c>
      <c r="H1043" s="2222" t="s">
        <v>190</v>
      </c>
      <c r="I1043" s="1471" t="s">
        <v>163</v>
      </c>
      <c r="J1043" s="1469">
        <v>45772</v>
      </c>
      <c r="K1043" s="1472">
        <v>2</v>
      </c>
      <c r="L1043" s="1473">
        <v>2</v>
      </c>
      <c r="M1043" s="1474">
        <v>200</v>
      </c>
      <c r="N1043" s="1475">
        <v>0</v>
      </c>
      <c r="O1043" s="1475">
        <v>0</v>
      </c>
      <c r="P1043" s="1476">
        <f>SUM(Table1[[#This Row],[BASE_FARE]:[SURCHARGES]])*Table1[[#This Row],[SEATS_BOOKED]]</f>
        <v>400</v>
      </c>
      <c r="Q1043" s="1462" t="s">
        <v>161</v>
      </c>
      <c r="R1043" s="1464" t="s">
        <v>335</v>
      </c>
      <c r="S1043" s="1470" t="str">
        <f>LEFT(Table1[[#This Row],[SECTOR]],3)</f>
        <v>MXP</v>
      </c>
      <c r="T1043" s="1470" t="str">
        <f>RIGHT(Table1[[#This Row],[SECTOR]],3)</f>
        <v>SSH</v>
      </c>
      <c r="U1043" s="1470" t="str">
        <f t="shared" si="86"/>
        <v>MXP</v>
      </c>
      <c r="V1043" s="1470">
        <f>WEEKDAY(Table1[[#This Row],[FLIGHT_DATE]],2)</f>
        <v>5</v>
      </c>
      <c r="W1043" s="1470">
        <f>Table1[[#This Row],[FLIGHT_DATE]]-Table1[[#This Row],[DATE_BOOKED]]</f>
        <v>46</v>
      </c>
    </row>
    <row r="1044" spans="1:23" x14ac:dyDescent="0.35">
      <c r="A1044" s="1469">
        <v>45726</v>
      </c>
      <c r="B1044" s="1470" t="s">
        <v>332</v>
      </c>
      <c r="C1044" s="198" t="s">
        <v>333</v>
      </c>
      <c r="D1044" s="198"/>
      <c r="E1044" s="1470"/>
      <c r="F1044" s="1470" t="s">
        <v>56</v>
      </c>
      <c r="G1044" s="1470" t="s">
        <v>10</v>
      </c>
      <c r="H1044" s="2222" t="s">
        <v>191</v>
      </c>
      <c r="I1044" s="1471" t="s">
        <v>162</v>
      </c>
      <c r="J1044" s="1469">
        <v>45779</v>
      </c>
      <c r="K1044" s="1472">
        <v>4</v>
      </c>
      <c r="L1044" s="1473">
        <v>4</v>
      </c>
      <c r="M1044" s="1474">
        <v>200</v>
      </c>
      <c r="N1044" s="1475">
        <v>0</v>
      </c>
      <c r="O1044" s="1475">
        <v>0</v>
      </c>
      <c r="P1044" s="1476">
        <f>SUM(Table1[[#This Row],[BASE_FARE]:[SURCHARGES]])*Table1[[#This Row],[SEATS_BOOKED]]</f>
        <v>800</v>
      </c>
      <c r="Q1044" s="1462" t="s">
        <v>161</v>
      </c>
      <c r="R1044" s="1464" t="s">
        <v>335</v>
      </c>
      <c r="S1044" s="1470" t="str">
        <f>LEFT(Table1[[#This Row],[SECTOR]],3)</f>
        <v>SSH</v>
      </c>
      <c r="T1044" s="1470" t="str">
        <f>RIGHT(Table1[[#This Row],[SECTOR]],3)</f>
        <v>MXP</v>
      </c>
      <c r="U1044" s="1470" t="str">
        <f t="shared" si="86"/>
        <v>MXP</v>
      </c>
      <c r="V1044" s="1470">
        <f>WEEKDAY(Table1[[#This Row],[FLIGHT_DATE]],2)</f>
        <v>5</v>
      </c>
      <c r="W1044" s="1470">
        <f>Table1[[#This Row],[FLIGHT_DATE]]-Table1[[#This Row],[DATE_BOOKED]]</f>
        <v>53</v>
      </c>
    </row>
    <row r="1045" spans="1:23" x14ac:dyDescent="0.35">
      <c r="A1045" s="1469">
        <v>45726</v>
      </c>
      <c r="B1045" s="1470" t="s">
        <v>332</v>
      </c>
      <c r="C1045" s="198" t="s">
        <v>333</v>
      </c>
      <c r="D1045" s="198"/>
      <c r="E1045" s="1470"/>
      <c r="F1045" s="1470" t="s">
        <v>56</v>
      </c>
      <c r="G1045" s="1470" t="s">
        <v>10</v>
      </c>
      <c r="H1045" s="2222" t="s">
        <v>195</v>
      </c>
      <c r="I1045" s="1471" t="s">
        <v>126</v>
      </c>
      <c r="J1045" s="1469">
        <v>45766</v>
      </c>
      <c r="K1045" s="1472">
        <v>6</v>
      </c>
      <c r="L1045" s="1473">
        <v>6</v>
      </c>
      <c r="M1045" s="1474">
        <v>175</v>
      </c>
      <c r="N1045" s="1475">
        <v>0</v>
      </c>
      <c r="O1045" s="1475">
        <v>0</v>
      </c>
      <c r="P1045" s="1476">
        <f>SUM(Table1[[#This Row],[BASE_FARE]:[SURCHARGES]])*Table1[[#This Row],[SEATS_BOOKED]]</f>
        <v>1050</v>
      </c>
      <c r="Q1045" s="1462" t="s">
        <v>161</v>
      </c>
      <c r="R1045" s="1464" t="s">
        <v>335</v>
      </c>
      <c r="S1045" s="1470" t="str">
        <f>LEFT(Table1[[#This Row],[SECTOR]],3)</f>
        <v>SSH</v>
      </c>
      <c r="T1045" s="1470" t="str">
        <f>RIGHT(Table1[[#This Row],[SECTOR]],3)</f>
        <v>VRN</v>
      </c>
      <c r="U1045" s="1470" t="str">
        <f t="shared" si="86"/>
        <v>VRN</v>
      </c>
      <c r="V1045" s="1470">
        <f>WEEKDAY(Table1[[#This Row],[FLIGHT_DATE]],2)</f>
        <v>6</v>
      </c>
      <c r="W1045" s="1470">
        <f>Table1[[#This Row],[FLIGHT_DATE]]-Table1[[#This Row],[DATE_BOOKED]]</f>
        <v>40</v>
      </c>
    </row>
    <row r="1046" spans="1:23" x14ac:dyDescent="0.35">
      <c r="A1046" s="1469">
        <v>45726</v>
      </c>
      <c r="B1046" s="1470" t="s">
        <v>332</v>
      </c>
      <c r="C1046" s="198" t="s">
        <v>333</v>
      </c>
      <c r="D1046" s="198"/>
      <c r="E1046" s="1470"/>
      <c r="F1046" s="1470" t="s">
        <v>56</v>
      </c>
      <c r="G1046" s="1470" t="s">
        <v>10</v>
      </c>
      <c r="H1046" s="2222" t="s">
        <v>447</v>
      </c>
      <c r="I1046" s="1471" t="s">
        <v>28</v>
      </c>
      <c r="J1046" s="1469">
        <v>45772</v>
      </c>
      <c r="K1046" s="1472">
        <v>10</v>
      </c>
      <c r="L1046" s="1473">
        <v>10</v>
      </c>
      <c r="M1046" s="1474">
        <v>200</v>
      </c>
      <c r="N1046" s="1475">
        <v>0</v>
      </c>
      <c r="O1046" s="1475">
        <v>0</v>
      </c>
      <c r="P1046" s="1476">
        <f>SUM(Table1[[#This Row],[BASE_FARE]:[SURCHARGES]])*Table1[[#This Row],[SEATS_BOOKED]]</f>
        <v>2000</v>
      </c>
      <c r="Q1046" s="1462" t="s">
        <v>161</v>
      </c>
      <c r="R1046" s="1464" t="s">
        <v>335</v>
      </c>
      <c r="S1046" s="1470" t="str">
        <f>LEFT(Table1[[#This Row],[SECTOR]],3)</f>
        <v>NAP</v>
      </c>
      <c r="T1046" s="1470" t="str">
        <f>RIGHT(Table1[[#This Row],[SECTOR]],3)</f>
        <v>SSH</v>
      </c>
      <c r="U1046" s="1470" t="str">
        <f t="shared" si="86"/>
        <v>NAP</v>
      </c>
      <c r="V1046" s="1470">
        <f>WEEKDAY(Table1[[#This Row],[FLIGHT_DATE]],2)</f>
        <v>5</v>
      </c>
      <c r="W1046" s="1470">
        <f>Table1[[#This Row],[FLIGHT_DATE]]-Table1[[#This Row],[DATE_BOOKED]]</f>
        <v>46</v>
      </c>
    </row>
    <row r="1047" spans="1:23" x14ac:dyDescent="0.35">
      <c r="A1047" s="1469">
        <v>45726</v>
      </c>
      <c r="B1047" s="1470" t="s">
        <v>332</v>
      </c>
      <c r="C1047" s="198" t="s">
        <v>333</v>
      </c>
      <c r="D1047" s="198"/>
      <c r="E1047" s="1470"/>
      <c r="F1047" s="1470" t="s">
        <v>56</v>
      </c>
      <c r="G1047" s="1470" t="s">
        <v>10</v>
      </c>
      <c r="H1047" s="2222" t="s">
        <v>445</v>
      </c>
      <c r="I1047" s="1471" t="s">
        <v>29</v>
      </c>
      <c r="J1047" s="1469">
        <v>45779</v>
      </c>
      <c r="K1047" s="1472">
        <v>11</v>
      </c>
      <c r="L1047" s="1473">
        <v>11</v>
      </c>
      <c r="M1047" s="1474">
        <v>200</v>
      </c>
      <c r="N1047" s="1475">
        <v>0</v>
      </c>
      <c r="O1047" s="1475">
        <v>0</v>
      </c>
      <c r="P1047" s="1476">
        <f>SUM(Table1[[#This Row],[BASE_FARE]:[SURCHARGES]])*Table1[[#This Row],[SEATS_BOOKED]]</f>
        <v>2200</v>
      </c>
      <c r="Q1047" s="1462" t="s">
        <v>161</v>
      </c>
      <c r="R1047" s="1464" t="s">
        <v>335</v>
      </c>
      <c r="S1047" s="1470" t="str">
        <f>LEFT(Table1[[#This Row],[SECTOR]],3)</f>
        <v>SSH</v>
      </c>
      <c r="T1047" s="1470" t="str">
        <f>RIGHT(Table1[[#This Row],[SECTOR]],3)</f>
        <v>NAP</v>
      </c>
      <c r="U1047" s="1470" t="str">
        <f t="shared" si="86"/>
        <v>NAP</v>
      </c>
      <c r="V1047" s="1470">
        <f>WEEKDAY(Table1[[#This Row],[FLIGHT_DATE]],2)</f>
        <v>5</v>
      </c>
      <c r="W1047" s="1470">
        <f>Table1[[#This Row],[FLIGHT_DATE]]-Table1[[#This Row],[DATE_BOOKED]]</f>
        <v>53</v>
      </c>
    </row>
    <row r="1048" spans="1:23" x14ac:dyDescent="0.35">
      <c r="A1048" s="1469">
        <v>45726</v>
      </c>
      <c r="B1048" s="1470" t="s">
        <v>332</v>
      </c>
      <c r="C1048" s="198" t="s">
        <v>333</v>
      </c>
      <c r="D1048" s="198"/>
      <c r="E1048" s="1470"/>
      <c r="F1048" s="1470" t="s">
        <v>56</v>
      </c>
      <c r="G1048" s="1470" t="s">
        <v>10</v>
      </c>
      <c r="H1048" s="2222" t="s">
        <v>480</v>
      </c>
      <c r="I1048" s="1471" t="s">
        <v>29</v>
      </c>
      <c r="J1048" s="1469">
        <v>45779</v>
      </c>
      <c r="K1048" s="1472">
        <v>8</v>
      </c>
      <c r="L1048" s="1473">
        <v>8</v>
      </c>
      <c r="M1048" s="1474">
        <v>200</v>
      </c>
      <c r="N1048" s="1475">
        <v>0</v>
      </c>
      <c r="O1048" s="1475">
        <v>0</v>
      </c>
      <c r="P1048" s="1476">
        <f>SUM(Table1[[#This Row],[BASE_FARE]:[SURCHARGES]])*Table1[[#This Row],[SEATS_BOOKED]]</f>
        <v>1600</v>
      </c>
      <c r="Q1048" s="1462" t="s">
        <v>161</v>
      </c>
      <c r="R1048" s="1464" t="s">
        <v>335</v>
      </c>
      <c r="S1048" s="1470" t="str">
        <f>LEFT(Table1[[#This Row],[SECTOR]],3)</f>
        <v>SSH</v>
      </c>
      <c r="T1048" s="1470" t="str">
        <f>RIGHT(Table1[[#This Row],[SECTOR]],3)</f>
        <v>NAP</v>
      </c>
      <c r="U1048" s="1470" t="str">
        <f t="shared" si="86"/>
        <v>NAP</v>
      </c>
      <c r="V1048" s="1470">
        <f>WEEKDAY(Table1[[#This Row],[FLIGHT_DATE]],2)</f>
        <v>5</v>
      </c>
      <c r="W1048" s="1470">
        <f>Table1[[#This Row],[FLIGHT_DATE]]-Table1[[#This Row],[DATE_BOOKED]]</f>
        <v>53</v>
      </c>
    </row>
    <row r="1049" spans="1:23" x14ac:dyDescent="0.35">
      <c r="A1049" s="1469">
        <v>45726</v>
      </c>
      <c r="B1049" s="1470" t="s">
        <v>332</v>
      </c>
      <c r="C1049" s="198" t="s">
        <v>333</v>
      </c>
      <c r="D1049" s="198"/>
      <c r="E1049" s="1470"/>
      <c r="F1049" s="1470" t="s">
        <v>56</v>
      </c>
      <c r="G1049" s="1470" t="s">
        <v>10</v>
      </c>
      <c r="H1049" s="2222" t="s">
        <v>190</v>
      </c>
      <c r="I1049" s="1471" t="s">
        <v>28</v>
      </c>
      <c r="J1049" s="1469">
        <v>45880</v>
      </c>
      <c r="K1049" s="1472">
        <v>6</v>
      </c>
      <c r="L1049" s="1473">
        <v>6</v>
      </c>
      <c r="M1049" s="1474">
        <v>280</v>
      </c>
      <c r="N1049" s="1475">
        <v>0</v>
      </c>
      <c r="O1049" s="1475">
        <v>0</v>
      </c>
      <c r="P1049" s="1476">
        <f>SUM(Table1[[#This Row],[BASE_FARE]:[SURCHARGES]])*Table1[[#This Row],[SEATS_BOOKED]]</f>
        <v>1680</v>
      </c>
      <c r="Q1049" s="1462" t="s">
        <v>161</v>
      </c>
      <c r="R1049" s="1464" t="s">
        <v>335</v>
      </c>
      <c r="S1049" s="1470" t="str">
        <f>LEFT(Table1[[#This Row],[SECTOR]],3)</f>
        <v>NAP</v>
      </c>
      <c r="T1049" s="1470" t="str">
        <f>RIGHT(Table1[[#This Row],[SECTOR]],3)</f>
        <v>SSH</v>
      </c>
      <c r="U1049" s="1470" t="str">
        <f t="shared" si="86"/>
        <v>NAP</v>
      </c>
      <c r="V1049" s="1470">
        <f>WEEKDAY(Table1[[#This Row],[FLIGHT_DATE]],2)</f>
        <v>1</v>
      </c>
      <c r="W1049" s="1470">
        <f>Table1[[#This Row],[FLIGHT_DATE]]-Table1[[#This Row],[DATE_BOOKED]]</f>
        <v>154</v>
      </c>
    </row>
    <row r="1050" spans="1:23" x14ac:dyDescent="0.35">
      <c r="A1050" s="1469">
        <v>45726</v>
      </c>
      <c r="B1050" s="1470" t="s">
        <v>332</v>
      </c>
      <c r="C1050" s="198" t="s">
        <v>333</v>
      </c>
      <c r="D1050" s="198"/>
      <c r="E1050" s="1470"/>
      <c r="F1050" s="1470" t="s">
        <v>56</v>
      </c>
      <c r="G1050" s="1470" t="s">
        <v>10</v>
      </c>
      <c r="H1050" s="2222" t="s">
        <v>191</v>
      </c>
      <c r="I1050" s="1471" t="s">
        <v>29</v>
      </c>
      <c r="J1050" s="1469">
        <v>45894</v>
      </c>
      <c r="K1050" s="1472">
        <v>4</v>
      </c>
      <c r="L1050" s="1473">
        <v>4</v>
      </c>
      <c r="M1050" s="1474">
        <v>320</v>
      </c>
      <c r="N1050" s="1475">
        <v>0</v>
      </c>
      <c r="O1050" s="1475">
        <v>0</v>
      </c>
      <c r="P1050" s="1476">
        <f>SUM(Table1[[#This Row],[BASE_FARE]:[SURCHARGES]])*Table1[[#This Row],[SEATS_BOOKED]]</f>
        <v>1280</v>
      </c>
      <c r="Q1050" s="1462" t="s">
        <v>161</v>
      </c>
      <c r="R1050" s="1464" t="s">
        <v>335</v>
      </c>
      <c r="S1050" s="1470" t="str">
        <f>LEFT(Table1[[#This Row],[SECTOR]],3)</f>
        <v>SSH</v>
      </c>
      <c r="T1050" s="1470" t="str">
        <f>RIGHT(Table1[[#This Row],[SECTOR]],3)</f>
        <v>NAP</v>
      </c>
      <c r="U1050" s="1470" t="str">
        <f t="shared" si="86"/>
        <v>NAP</v>
      </c>
      <c r="V1050" s="1470">
        <f>WEEKDAY(Table1[[#This Row],[FLIGHT_DATE]],2)</f>
        <v>1</v>
      </c>
      <c r="W1050" s="1470">
        <f>Table1[[#This Row],[FLIGHT_DATE]]-Table1[[#This Row],[DATE_BOOKED]]</f>
        <v>168</v>
      </c>
    </row>
    <row r="1051" spans="1:23" x14ac:dyDescent="0.35">
      <c r="A1051" s="1469">
        <v>45726</v>
      </c>
      <c r="B1051" s="1470" t="s">
        <v>332</v>
      </c>
      <c r="C1051" s="198" t="s">
        <v>333</v>
      </c>
      <c r="D1051" s="198"/>
      <c r="E1051" s="1470"/>
      <c r="F1051" s="1470" t="s">
        <v>56</v>
      </c>
      <c r="G1051" s="1470" t="s">
        <v>10</v>
      </c>
      <c r="H1051" s="2222" t="s">
        <v>432</v>
      </c>
      <c r="I1051" s="1471" t="s">
        <v>416</v>
      </c>
      <c r="J1051" s="1469">
        <v>45894</v>
      </c>
      <c r="K1051" s="1472">
        <v>3</v>
      </c>
      <c r="L1051" s="1473">
        <v>3</v>
      </c>
      <c r="M1051" s="1474">
        <v>240</v>
      </c>
      <c r="N1051" s="1475">
        <v>0</v>
      </c>
      <c r="O1051" s="1475">
        <v>0</v>
      </c>
      <c r="P1051" s="1476">
        <f>SUM(Table1[[#This Row],[BASE_FARE]:[SURCHARGES]])*Table1[[#This Row],[SEATS_BOOKED]]</f>
        <v>720</v>
      </c>
      <c r="Q1051" s="1462" t="s">
        <v>161</v>
      </c>
      <c r="R1051" s="1464" t="s">
        <v>335</v>
      </c>
      <c r="S1051" s="1470" t="str">
        <f>LEFT(Table1[[#This Row],[SECTOR]],3)</f>
        <v>HRG</v>
      </c>
      <c r="T1051" s="1470" t="str">
        <f>RIGHT(Table1[[#This Row],[SECTOR]],3)</f>
        <v>NAP</v>
      </c>
      <c r="U1051" s="1470" t="str">
        <f t="shared" si="86"/>
        <v>NAP</v>
      </c>
      <c r="V1051" s="1470">
        <f>WEEKDAY(Table1[[#This Row],[FLIGHT_DATE]],2)</f>
        <v>1</v>
      </c>
      <c r="W1051" s="1470">
        <f>Table1[[#This Row],[FLIGHT_DATE]]-Table1[[#This Row],[DATE_BOOKED]]</f>
        <v>168</v>
      </c>
    </row>
    <row r="1052" spans="1:23" x14ac:dyDescent="0.35">
      <c r="A1052" s="1477">
        <v>45726</v>
      </c>
      <c r="B1052" s="1024" t="s">
        <v>619</v>
      </c>
      <c r="C1052" s="198" t="s">
        <v>160</v>
      </c>
      <c r="D1052" s="198"/>
      <c r="E1052" s="1478"/>
      <c r="F1052" s="1478" t="s">
        <v>54</v>
      </c>
      <c r="G1052" s="1470" t="s">
        <v>10</v>
      </c>
      <c r="H1052" s="2222" t="s">
        <v>764</v>
      </c>
      <c r="I1052" s="1479" t="s">
        <v>532</v>
      </c>
      <c r="J1052" s="1477">
        <v>45858</v>
      </c>
      <c r="K1052" s="1480">
        <v>20</v>
      </c>
      <c r="L1052" s="1481">
        <v>20</v>
      </c>
      <c r="M1052" s="1482">
        <v>215</v>
      </c>
      <c r="N1052" s="1483">
        <v>0</v>
      </c>
      <c r="O1052" s="1483">
        <v>0</v>
      </c>
      <c r="P1052" s="1484">
        <f>SUM(Table1[[#This Row],[BASE_FARE]:[SURCHARGES]])*Table1[[#This Row],[SEATS_BOOKED]]</f>
        <v>4300</v>
      </c>
      <c r="Q1052" s="1462" t="s">
        <v>161</v>
      </c>
      <c r="R1052" s="3120" t="s">
        <v>397</v>
      </c>
      <c r="S1052" s="1478" t="str">
        <f>LEFT(Table1[[#This Row],[SECTOR]],3)</f>
        <v>PMO</v>
      </c>
      <c r="T1052" s="1478" t="str">
        <f>RIGHT(Table1[[#This Row],[SECTOR]],3)</f>
        <v>SSH</v>
      </c>
      <c r="U1052" s="1478" t="str">
        <f t="shared" ref="U1052:U1066" si="87">IF(AND(S1052&lt;&gt;"SSH", S1052&lt;&gt;"RMF", S1052&lt;&gt;"CAI", S1052&lt;&gt;"HRG", S1052&lt;&gt;"LXR", S1052&lt;&gt;"DXB", OR(T1052="SSH", T1052="RMF", T1052="CAI", T1052="HRG", T1052="LXR", T1052="DXB")), S1052,
    IF(AND(T1052&lt;&gt;"SSH", T1052&lt;&gt;"RMF", T1052&lt;&gt;"CAI", T1052&lt;&gt;"HRG", T1052&lt;&gt;"LXR", T1052&lt;&gt;"DXB", OR(S1052="SSH", S1052="RMF", S1052="CAI", S1052="HRG", S1052="LXR", S1052="DXB")), T1052,
    "VIE"))</f>
        <v>PMO</v>
      </c>
      <c r="V1052" s="1478">
        <f>WEEKDAY(Table1[[#This Row],[FLIGHT_DATE]],2)</f>
        <v>7</v>
      </c>
      <c r="W1052" s="1478">
        <f>Table1[[#This Row],[FLIGHT_DATE]]-Table1[[#This Row],[DATE_BOOKED]]</f>
        <v>132</v>
      </c>
    </row>
    <row r="1053" spans="1:23" x14ac:dyDescent="0.35">
      <c r="A1053" s="1477">
        <v>45726</v>
      </c>
      <c r="B1053" s="1024" t="s">
        <v>619</v>
      </c>
      <c r="C1053" s="198" t="s">
        <v>160</v>
      </c>
      <c r="D1053" s="198"/>
      <c r="E1053" s="1478"/>
      <c r="F1053" s="1478" t="s">
        <v>54</v>
      </c>
      <c r="G1053" s="1470" t="s">
        <v>10</v>
      </c>
      <c r="H1053" s="2222" t="s">
        <v>764</v>
      </c>
      <c r="I1053" s="1479" t="s">
        <v>532</v>
      </c>
      <c r="J1053" s="1477">
        <v>45865</v>
      </c>
      <c r="K1053" s="1480">
        <v>20</v>
      </c>
      <c r="L1053" s="1481">
        <v>20</v>
      </c>
      <c r="M1053" s="1482">
        <v>215</v>
      </c>
      <c r="N1053" s="1483">
        <v>0</v>
      </c>
      <c r="O1053" s="1483">
        <v>0</v>
      </c>
      <c r="P1053" s="1484">
        <f>SUM(Table1[[#This Row],[BASE_FARE]:[SURCHARGES]])*Table1[[#This Row],[SEATS_BOOKED]]</f>
        <v>4300</v>
      </c>
      <c r="Q1053" s="1462" t="s">
        <v>161</v>
      </c>
      <c r="R1053" s="3120" t="s">
        <v>397</v>
      </c>
      <c r="S1053" s="1478" t="str">
        <f>LEFT(Table1[[#This Row],[SECTOR]],3)</f>
        <v>PMO</v>
      </c>
      <c r="T1053" s="1478" t="str">
        <f>RIGHT(Table1[[#This Row],[SECTOR]],3)</f>
        <v>SSH</v>
      </c>
      <c r="U1053" s="1478" t="str">
        <f t="shared" si="87"/>
        <v>PMO</v>
      </c>
      <c r="V1053" s="1478">
        <f>WEEKDAY(Table1[[#This Row],[FLIGHT_DATE]],2)</f>
        <v>7</v>
      </c>
      <c r="W1053" s="1478">
        <f>Table1[[#This Row],[FLIGHT_DATE]]-Table1[[#This Row],[DATE_BOOKED]]</f>
        <v>139</v>
      </c>
    </row>
    <row r="1054" spans="1:23" x14ac:dyDescent="0.35">
      <c r="A1054" s="1477">
        <v>45726</v>
      </c>
      <c r="B1054" s="1024" t="s">
        <v>619</v>
      </c>
      <c r="C1054" s="198" t="s">
        <v>160</v>
      </c>
      <c r="D1054" s="198"/>
      <c r="E1054" s="1478"/>
      <c r="F1054" s="1478" t="s">
        <v>54</v>
      </c>
      <c r="G1054" s="1470" t="s">
        <v>10</v>
      </c>
      <c r="H1054" s="2222" t="s">
        <v>764</v>
      </c>
      <c r="I1054" s="1479" t="s">
        <v>532</v>
      </c>
      <c r="J1054" s="1477">
        <v>45872</v>
      </c>
      <c r="K1054" s="1480">
        <v>20</v>
      </c>
      <c r="L1054" s="1481">
        <v>20</v>
      </c>
      <c r="M1054" s="1482">
        <v>215</v>
      </c>
      <c r="N1054" s="1483">
        <v>0</v>
      </c>
      <c r="O1054" s="1483">
        <v>0</v>
      </c>
      <c r="P1054" s="1484">
        <f>SUM(Table1[[#This Row],[BASE_FARE]:[SURCHARGES]])*Table1[[#This Row],[SEATS_BOOKED]]</f>
        <v>4300</v>
      </c>
      <c r="Q1054" s="1462" t="s">
        <v>161</v>
      </c>
      <c r="R1054" s="3120" t="s">
        <v>397</v>
      </c>
      <c r="S1054" s="1478" t="str">
        <f>LEFT(Table1[[#This Row],[SECTOR]],3)</f>
        <v>PMO</v>
      </c>
      <c r="T1054" s="1478" t="str">
        <f>RIGHT(Table1[[#This Row],[SECTOR]],3)</f>
        <v>SSH</v>
      </c>
      <c r="U1054" s="1478" t="str">
        <f t="shared" si="87"/>
        <v>PMO</v>
      </c>
      <c r="V1054" s="1478">
        <f>WEEKDAY(Table1[[#This Row],[FLIGHT_DATE]],2)</f>
        <v>7</v>
      </c>
      <c r="W1054" s="1478">
        <f>Table1[[#This Row],[FLIGHT_DATE]]-Table1[[#This Row],[DATE_BOOKED]]</f>
        <v>146</v>
      </c>
    </row>
    <row r="1055" spans="1:23" x14ac:dyDescent="0.35">
      <c r="A1055" s="1477">
        <v>45726</v>
      </c>
      <c r="B1055" s="1024" t="s">
        <v>619</v>
      </c>
      <c r="C1055" s="198" t="s">
        <v>160</v>
      </c>
      <c r="D1055" s="198"/>
      <c r="E1055" s="1478"/>
      <c r="F1055" s="1478" t="s">
        <v>54</v>
      </c>
      <c r="G1055" s="1470" t="s">
        <v>10</v>
      </c>
      <c r="H1055" s="2222" t="s">
        <v>764</v>
      </c>
      <c r="I1055" s="1479" t="s">
        <v>532</v>
      </c>
      <c r="J1055" s="1477">
        <v>45879</v>
      </c>
      <c r="K1055" s="1480">
        <v>20</v>
      </c>
      <c r="L1055" s="1481">
        <v>20</v>
      </c>
      <c r="M1055" s="1482">
        <v>215</v>
      </c>
      <c r="N1055" s="1483">
        <v>0</v>
      </c>
      <c r="O1055" s="1483">
        <v>0</v>
      </c>
      <c r="P1055" s="1484">
        <f>SUM(Table1[[#This Row],[BASE_FARE]:[SURCHARGES]])*Table1[[#This Row],[SEATS_BOOKED]]</f>
        <v>4300</v>
      </c>
      <c r="Q1055" s="1462" t="s">
        <v>161</v>
      </c>
      <c r="R1055" s="3120" t="s">
        <v>397</v>
      </c>
      <c r="S1055" s="1478" t="str">
        <f>LEFT(Table1[[#This Row],[SECTOR]],3)</f>
        <v>PMO</v>
      </c>
      <c r="T1055" s="1478" t="str">
        <f>RIGHT(Table1[[#This Row],[SECTOR]],3)</f>
        <v>SSH</v>
      </c>
      <c r="U1055" s="1478" t="str">
        <f t="shared" si="87"/>
        <v>PMO</v>
      </c>
      <c r="V1055" s="1478">
        <f>WEEKDAY(Table1[[#This Row],[FLIGHT_DATE]],2)</f>
        <v>7</v>
      </c>
      <c r="W1055" s="1478">
        <f>Table1[[#This Row],[FLIGHT_DATE]]-Table1[[#This Row],[DATE_BOOKED]]</f>
        <v>153</v>
      </c>
    </row>
    <row r="1056" spans="1:23" x14ac:dyDescent="0.35">
      <c r="A1056" s="1477">
        <v>45726</v>
      </c>
      <c r="B1056" s="1024" t="s">
        <v>619</v>
      </c>
      <c r="C1056" s="198" t="s">
        <v>160</v>
      </c>
      <c r="D1056" s="198"/>
      <c r="E1056" s="1478"/>
      <c r="F1056" s="1478" t="s">
        <v>54</v>
      </c>
      <c r="G1056" s="1470" t="s">
        <v>10</v>
      </c>
      <c r="H1056" s="2222" t="s">
        <v>764</v>
      </c>
      <c r="I1056" s="1479" t="s">
        <v>532</v>
      </c>
      <c r="J1056" s="1477">
        <v>45886</v>
      </c>
      <c r="K1056" s="1480">
        <v>20</v>
      </c>
      <c r="L1056" s="1481">
        <v>20</v>
      </c>
      <c r="M1056" s="1482">
        <v>215</v>
      </c>
      <c r="N1056" s="1483">
        <v>0</v>
      </c>
      <c r="O1056" s="1483">
        <v>0</v>
      </c>
      <c r="P1056" s="1484">
        <f>SUM(Table1[[#This Row],[BASE_FARE]:[SURCHARGES]])*Table1[[#This Row],[SEATS_BOOKED]]</f>
        <v>4300</v>
      </c>
      <c r="Q1056" s="1462" t="s">
        <v>161</v>
      </c>
      <c r="R1056" s="3120" t="s">
        <v>397</v>
      </c>
      <c r="S1056" s="1478" t="str">
        <f>LEFT(Table1[[#This Row],[SECTOR]],3)</f>
        <v>PMO</v>
      </c>
      <c r="T1056" s="1478" t="str">
        <f>RIGHT(Table1[[#This Row],[SECTOR]],3)</f>
        <v>SSH</v>
      </c>
      <c r="U1056" s="1478" t="str">
        <f t="shared" si="87"/>
        <v>PMO</v>
      </c>
      <c r="V1056" s="1478">
        <f>WEEKDAY(Table1[[#This Row],[FLIGHT_DATE]],2)</f>
        <v>7</v>
      </c>
      <c r="W1056" s="1478">
        <f>Table1[[#This Row],[FLIGHT_DATE]]-Table1[[#This Row],[DATE_BOOKED]]</f>
        <v>160</v>
      </c>
    </row>
    <row r="1057" spans="1:23" x14ac:dyDescent="0.35">
      <c r="A1057" s="1477">
        <v>45726</v>
      </c>
      <c r="B1057" s="1024" t="s">
        <v>619</v>
      </c>
      <c r="C1057" s="198" t="s">
        <v>160</v>
      </c>
      <c r="D1057" s="198"/>
      <c r="E1057" s="1478"/>
      <c r="F1057" s="1478" t="s">
        <v>54</v>
      </c>
      <c r="G1057" s="1470" t="s">
        <v>10</v>
      </c>
      <c r="H1057" s="2222" t="s">
        <v>764</v>
      </c>
      <c r="I1057" s="1479" t="s">
        <v>532</v>
      </c>
      <c r="J1057" s="1477">
        <v>45893</v>
      </c>
      <c r="K1057" s="1480">
        <v>20</v>
      </c>
      <c r="L1057" s="1481">
        <v>20</v>
      </c>
      <c r="M1057" s="1482">
        <v>215</v>
      </c>
      <c r="N1057" s="1483">
        <v>0</v>
      </c>
      <c r="O1057" s="1483">
        <v>0</v>
      </c>
      <c r="P1057" s="1484">
        <f>SUM(Table1[[#This Row],[BASE_FARE]:[SURCHARGES]])*Table1[[#This Row],[SEATS_BOOKED]]</f>
        <v>4300</v>
      </c>
      <c r="Q1057" s="1462" t="s">
        <v>161</v>
      </c>
      <c r="R1057" s="3120" t="s">
        <v>397</v>
      </c>
      <c r="S1057" s="1478" t="str">
        <f>LEFT(Table1[[#This Row],[SECTOR]],3)</f>
        <v>PMO</v>
      </c>
      <c r="T1057" s="1478" t="str">
        <f>RIGHT(Table1[[#This Row],[SECTOR]],3)</f>
        <v>SSH</v>
      </c>
      <c r="U1057" s="1478" t="str">
        <f t="shared" si="87"/>
        <v>PMO</v>
      </c>
      <c r="V1057" s="1478">
        <f>WEEKDAY(Table1[[#This Row],[FLIGHT_DATE]],2)</f>
        <v>7</v>
      </c>
      <c r="W1057" s="1478">
        <f>Table1[[#This Row],[FLIGHT_DATE]]-Table1[[#This Row],[DATE_BOOKED]]</f>
        <v>167</v>
      </c>
    </row>
    <row r="1058" spans="1:23" x14ac:dyDescent="0.35">
      <c r="A1058" s="1477">
        <v>45726</v>
      </c>
      <c r="B1058" s="1024" t="s">
        <v>619</v>
      </c>
      <c r="C1058" s="198" t="s">
        <v>160</v>
      </c>
      <c r="D1058" s="198"/>
      <c r="E1058" s="1478"/>
      <c r="F1058" s="1478" t="s">
        <v>54</v>
      </c>
      <c r="G1058" s="1470" t="s">
        <v>10</v>
      </c>
      <c r="H1058" s="2222" t="s">
        <v>764</v>
      </c>
      <c r="I1058" s="1479" t="s">
        <v>532</v>
      </c>
      <c r="J1058" s="1477">
        <v>45900</v>
      </c>
      <c r="K1058" s="1480">
        <v>20</v>
      </c>
      <c r="L1058" s="1481">
        <v>20</v>
      </c>
      <c r="M1058" s="1482">
        <v>215</v>
      </c>
      <c r="N1058" s="1483">
        <v>0</v>
      </c>
      <c r="O1058" s="1483">
        <v>0</v>
      </c>
      <c r="P1058" s="1484">
        <f>SUM(Table1[[#This Row],[BASE_FARE]:[SURCHARGES]])*Table1[[#This Row],[SEATS_BOOKED]]</f>
        <v>4300</v>
      </c>
      <c r="Q1058" s="1462" t="s">
        <v>161</v>
      </c>
      <c r="R1058" s="3120" t="s">
        <v>397</v>
      </c>
      <c r="S1058" s="1478" t="str">
        <f>LEFT(Table1[[#This Row],[SECTOR]],3)</f>
        <v>PMO</v>
      </c>
      <c r="T1058" s="1478" t="str">
        <f>RIGHT(Table1[[#This Row],[SECTOR]],3)</f>
        <v>SSH</v>
      </c>
      <c r="U1058" s="1478" t="str">
        <f t="shared" si="87"/>
        <v>PMO</v>
      </c>
      <c r="V1058" s="1478">
        <f>WEEKDAY(Table1[[#This Row],[FLIGHT_DATE]],2)</f>
        <v>7</v>
      </c>
      <c r="W1058" s="1478">
        <f>Table1[[#This Row],[FLIGHT_DATE]]-Table1[[#This Row],[DATE_BOOKED]]</f>
        <v>174</v>
      </c>
    </row>
    <row r="1059" spans="1:23" x14ac:dyDescent="0.35">
      <c r="A1059" s="1477">
        <v>45726</v>
      </c>
      <c r="B1059" s="1024" t="s">
        <v>619</v>
      </c>
      <c r="C1059" s="198" t="s">
        <v>160</v>
      </c>
      <c r="D1059" s="198"/>
      <c r="E1059" s="1478"/>
      <c r="F1059" s="1478" t="s">
        <v>54</v>
      </c>
      <c r="G1059" s="1470" t="s">
        <v>10</v>
      </c>
      <c r="H1059" s="2222" t="s">
        <v>764</v>
      </c>
      <c r="I1059" s="1479" t="s">
        <v>532</v>
      </c>
      <c r="J1059" s="1477">
        <v>45907</v>
      </c>
      <c r="K1059" s="1480">
        <v>20</v>
      </c>
      <c r="L1059" s="1481">
        <v>20</v>
      </c>
      <c r="M1059" s="1482">
        <v>215</v>
      </c>
      <c r="N1059" s="1483">
        <v>0</v>
      </c>
      <c r="O1059" s="1483">
        <v>0</v>
      </c>
      <c r="P1059" s="1484">
        <f>SUM(Table1[[#This Row],[BASE_FARE]:[SURCHARGES]])*Table1[[#This Row],[SEATS_BOOKED]]</f>
        <v>4300</v>
      </c>
      <c r="Q1059" s="1462" t="s">
        <v>161</v>
      </c>
      <c r="R1059" s="3120" t="s">
        <v>397</v>
      </c>
      <c r="S1059" s="1478" t="str">
        <f>LEFT(Table1[[#This Row],[SECTOR]],3)</f>
        <v>PMO</v>
      </c>
      <c r="T1059" s="1478" t="str">
        <f>RIGHT(Table1[[#This Row],[SECTOR]],3)</f>
        <v>SSH</v>
      </c>
      <c r="U1059" s="1478" t="str">
        <f t="shared" si="87"/>
        <v>PMO</v>
      </c>
      <c r="V1059" s="1478">
        <f>WEEKDAY(Table1[[#This Row],[FLIGHT_DATE]],2)</f>
        <v>7</v>
      </c>
      <c r="W1059" s="1478">
        <f>Table1[[#This Row],[FLIGHT_DATE]]-Table1[[#This Row],[DATE_BOOKED]]</f>
        <v>181</v>
      </c>
    </row>
    <row r="1060" spans="1:23" x14ac:dyDescent="0.35">
      <c r="A1060" s="1477">
        <v>45726</v>
      </c>
      <c r="B1060" s="1024" t="s">
        <v>619</v>
      </c>
      <c r="C1060" s="198" t="s">
        <v>160</v>
      </c>
      <c r="D1060" s="198"/>
      <c r="E1060" s="1478"/>
      <c r="F1060" s="1478" t="s">
        <v>54</v>
      </c>
      <c r="G1060" s="1470" t="s">
        <v>10</v>
      </c>
      <c r="H1060" s="2222" t="s">
        <v>764</v>
      </c>
      <c r="I1060" s="1479" t="s">
        <v>532</v>
      </c>
      <c r="J1060" s="1477">
        <v>45914</v>
      </c>
      <c r="K1060" s="1480">
        <v>20</v>
      </c>
      <c r="L1060" s="1481">
        <v>20</v>
      </c>
      <c r="M1060" s="1482">
        <v>215</v>
      </c>
      <c r="N1060" s="1483">
        <v>0</v>
      </c>
      <c r="O1060" s="1483">
        <v>0</v>
      </c>
      <c r="P1060" s="1484">
        <f>SUM(Table1[[#This Row],[BASE_FARE]:[SURCHARGES]])*Table1[[#This Row],[SEATS_BOOKED]]</f>
        <v>4300</v>
      </c>
      <c r="Q1060" s="1462" t="s">
        <v>161</v>
      </c>
      <c r="R1060" s="3120" t="s">
        <v>397</v>
      </c>
      <c r="S1060" s="1478" t="str">
        <f>LEFT(Table1[[#This Row],[SECTOR]],3)</f>
        <v>PMO</v>
      </c>
      <c r="T1060" s="1478" t="str">
        <f>RIGHT(Table1[[#This Row],[SECTOR]],3)</f>
        <v>SSH</v>
      </c>
      <c r="U1060" s="1478" t="str">
        <f t="shared" si="87"/>
        <v>PMO</v>
      </c>
      <c r="V1060" s="1478">
        <f>WEEKDAY(Table1[[#This Row],[FLIGHT_DATE]],2)</f>
        <v>7</v>
      </c>
      <c r="W1060" s="1478">
        <f>Table1[[#This Row],[FLIGHT_DATE]]-Table1[[#This Row],[DATE_BOOKED]]</f>
        <v>188</v>
      </c>
    </row>
    <row r="1061" spans="1:23" x14ac:dyDescent="0.35">
      <c r="A1061" s="1477">
        <v>45726</v>
      </c>
      <c r="B1061" s="1024" t="s">
        <v>619</v>
      </c>
      <c r="C1061" s="198" t="s">
        <v>160</v>
      </c>
      <c r="D1061" s="198"/>
      <c r="E1061" s="1478"/>
      <c r="F1061" s="1478" t="s">
        <v>54</v>
      </c>
      <c r="G1061" s="1470" t="s">
        <v>10</v>
      </c>
      <c r="H1061" s="2222" t="s">
        <v>764</v>
      </c>
      <c r="I1061" s="1479" t="s">
        <v>532</v>
      </c>
      <c r="J1061" s="1477">
        <v>45921</v>
      </c>
      <c r="K1061" s="1480">
        <v>20</v>
      </c>
      <c r="L1061" s="1481">
        <v>20</v>
      </c>
      <c r="M1061" s="1482">
        <v>215</v>
      </c>
      <c r="N1061" s="1483">
        <v>0</v>
      </c>
      <c r="O1061" s="1483">
        <v>0</v>
      </c>
      <c r="P1061" s="1484">
        <f>SUM(Table1[[#This Row],[BASE_FARE]:[SURCHARGES]])*Table1[[#This Row],[SEATS_BOOKED]]</f>
        <v>4300</v>
      </c>
      <c r="Q1061" s="1462" t="s">
        <v>161</v>
      </c>
      <c r="R1061" s="3120" t="s">
        <v>397</v>
      </c>
      <c r="S1061" s="1478" t="str">
        <f>LEFT(Table1[[#This Row],[SECTOR]],3)</f>
        <v>PMO</v>
      </c>
      <c r="T1061" s="1478" t="str">
        <f>RIGHT(Table1[[#This Row],[SECTOR]],3)</f>
        <v>SSH</v>
      </c>
      <c r="U1061" s="1478" t="str">
        <f t="shared" si="87"/>
        <v>PMO</v>
      </c>
      <c r="V1061" s="1478">
        <f>WEEKDAY(Table1[[#This Row],[FLIGHT_DATE]],2)</f>
        <v>7</v>
      </c>
      <c r="W1061" s="1478">
        <f>Table1[[#This Row],[FLIGHT_DATE]]-Table1[[#This Row],[DATE_BOOKED]]</f>
        <v>195</v>
      </c>
    </row>
    <row r="1062" spans="1:23" x14ac:dyDescent="0.35">
      <c r="A1062" s="1477">
        <v>45726</v>
      </c>
      <c r="B1062" s="1024" t="s">
        <v>619</v>
      </c>
      <c r="C1062" s="198" t="s">
        <v>160</v>
      </c>
      <c r="D1062" s="198"/>
      <c r="E1062" s="1478"/>
      <c r="F1062" s="1478" t="s">
        <v>54</v>
      </c>
      <c r="G1062" s="1470" t="s">
        <v>10</v>
      </c>
      <c r="H1062" s="2222" t="s">
        <v>764</v>
      </c>
      <c r="I1062" s="1479" t="s">
        <v>532</v>
      </c>
      <c r="J1062" s="1477">
        <v>45928</v>
      </c>
      <c r="K1062" s="1480">
        <v>20</v>
      </c>
      <c r="L1062" s="1481">
        <v>20</v>
      </c>
      <c r="M1062" s="1482">
        <v>215</v>
      </c>
      <c r="N1062" s="1483">
        <v>0</v>
      </c>
      <c r="O1062" s="1483">
        <v>0</v>
      </c>
      <c r="P1062" s="1484">
        <f>SUM(Table1[[#This Row],[BASE_FARE]:[SURCHARGES]])*Table1[[#This Row],[SEATS_BOOKED]]</f>
        <v>4300</v>
      </c>
      <c r="Q1062" s="1462" t="s">
        <v>161</v>
      </c>
      <c r="R1062" s="3120" t="s">
        <v>397</v>
      </c>
      <c r="S1062" s="1478" t="str">
        <f>LEFT(Table1[[#This Row],[SECTOR]],3)</f>
        <v>PMO</v>
      </c>
      <c r="T1062" s="1478" t="str">
        <f>RIGHT(Table1[[#This Row],[SECTOR]],3)</f>
        <v>SSH</v>
      </c>
      <c r="U1062" s="1478" t="str">
        <f t="shared" si="87"/>
        <v>PMO</v>
      </c>
      <c r="V1062" s="1478">
        <f>WEEKDAY(Table1[[#This Row],[FLIGHT_DATE]],2)</f>
        <v>7</v>
      </c>
      <c r="W1062" s="1478">
        <f>Table1[[#This Row],[FLIGHT_DATE]]-Table1[[#This Row],[DATE_BOOKED]]</f>
        <v>202</v>
      </c>
    </row>
    <row r="1063" spans="1:23" x14ac:dyDescent="0.35">
      <c r="A1063" s="1477">
        <v>45726</v>
      </c>
      <c r="B1063" s="1024" t="s">
        <v>619</v>
      </c>
      <c r="C1063" s="198" t="s">
        <v>160</v>
      </c>
      <c r="D1063" s="198"/>
      <c r="E1063" s="1478"/>
      <c r="F1063" s="1478" t="s">
        <v>54</v>
      </c>
      <c r="G1063" s="1470" t="s">
        <v>10</v>
      </c>
      <c r="H1063" s="2222" t="s">
        <v>764</v>
      </c>
      <c r="I1063" s="1479" t="s">
        <v>532</v>
      </c>
      <c r="J1063" s="1477">
        <v>45935</v>
      </c>
      <c r="K1063" s="1480">
        <v>20</v>
      </c>
      <c r="L1063" s="1481">
        <v>20</v>
      </c>
      <c r="M1063" s="1482">
        <v>215</v>
      </c>
      <c r="N1063" s="1483">
        <v>0</v>
      </c>
      <c r="O1063" s="1483">
        <v>0</v>
      </c>
      <c r="P1063" s="1484">
        <f>SUM(Table1[[#This Row],[BASE_FARE]:[SURCHARGES]])*Table1[[#This Row],[SEATS_BOOKED]]</f>
        <v>4300</v>
      </c>
      <c r="Q1063" s="1462" t="s">
        <v>161</v>
      </c>
      <c r="R1063" s="3120" t="s">
        <v>397</v>
      </c>
      <c r="S1063" s="1478" t="str">
        <f>LEFT(Table1[[#This Row],[SECTOR]],3)</f>
        <v>PMO</v>
      </c>
      <c r="T1063" s="1478" t="str">
        <f>RIGHT(Table1[[#This Row],[SECTOR]],3)</f>
        <v>SSH</v>
      </c>
      <c r="U1063" s="1478" t="str">
        <f t="shared" si="87"/>
        <v>PMO</v>
      </c>
      <c r="V1063" s="1478">
        <f>WEEKDAY(Table1[[#This Row],[FLIGHT_DATE]],2)</f>
        <v>7</v>
      </c>
      <c r="W1063" s="1478">
        <f>Table1[[#This Row],[FLIGHT_DATE]]-Table1[[#This Row],[DATE_BOOKED]]</f>
        <v>209</v>
      </c>
    </row>
    <row r="1064" spans="1:23" x14ac:dyDescent="0.35">
      <c r="A1064" s="1477">
        <v>45726</v>
      </c>
      <c r="B1064" s="1024" t="s">
        <v>619</v>
      </c>
      <c r="C1064" s="198" t="s">
        <v>160</v>
      </c>
      <c r="D1064" s="198"/>
      <c r="E1064" s="1478"/>
      <c r="F1064" s="1478" t="s">
        <v>54</v>
      </c>
      <c r="G1064" s="1470" t="s">
        <v>10</v>
      </c>
      <c r="H1064" s="2222" t="s">
        <v>764</v>
      </c>
      <c r="I1064" s="1479" t="s">
        <v>532</v>
      </c>
      <c r="J1064" s="1477">
        <v>45942</v>
      </c>
      <c r="K1064" s="1480">
        <v>20</v>
      </c>
      <c r="L1064" s="1481">
        <v>20</v>
      </c>
      <c r="M1064" s="1482">
        <v>215</v>
      </c>
      <c r="N1064" s="1483">
        <v>0</v>
      </c>
      <c r="O1064" s="1483">
        <v>0</v>
      </c>
      <c r="P1064" s="1484">
        <f>SUM(Table1[[#This Row],[BASE_FARE]:[SURCHARGES]])*Table1[[#This Row],[SEATS_BOOKED]]</f>
        <v>4300</v>
      </c>
      <c r="Q1064" s="1462" t="s">
        <v>161</v>
      </c>
      <c r="R1064" s="3120" t="s">
        <v>397</v>
      </c>
      <c r="S1064" s="1478" t="str">
        <f>LEFT(Table1[[#This Row],[SECTOR]],3)</f>
        <v>PMO</v>
      </c>
      <c r="T1064" s="1478" t="str">
        <f>RIGHT(Table1[[#This Row],[SECTOR]],3)</f>
        <v>SSH</v>
      </c>
      <c r="U1064" s="1478" t="str">
        <f t="shared" si="87"/>
        <v>PMO</v>
      </c>
      <c r="V1064" s="1478">
        <f>WEEKDAY(Table1[[#This Row],[FLIGHT_DATE]],2)</f>
        <v>7</v>
      </c>
      <c r="W1064" s="1478">
        <f>Table1[[#This Row],[FLIGHT_DATE]]-Table1[[#This Row],[DATE_BOOKED]]</f>
        <v>216</v>
      </c>
    </row>
    <row r="1065" spans="1:23" x14ac:dyDescent="0.35">
      <c r="A1065" s="1477">
        <v>45726</v>
      </c>
      <c r="B1065" s="1024" t="s">
        <v>619</v>
      </c>
      <c r="C1065" s="198" t="s">
        <v>160</v>
      </c>
      <c r="D1065" s="198"/>
      <c r="E1065" s="1478"/>
      <c r="F1065" s="1478" t="s">
        <v>54</v>
      </c>
      <c r="G1065" s="1470" t="s">
        <v>10</v>
      </c>
      <c r="H1065" s="2222" t="s">
        <v>764</v>
      </c>
      <c r="I1065" s="1479" t="s">
        <v>532</v>
      </c>
      <c r="J1065" s="1477">
        <v>45949</v>
      </c>
      <c r="K1065" s="1480">
        <v>20</v>
      </c>
      <c r="L1065" s="1481">
        <v>20</v>
      </c>
      <c r="M1065" s="1482">
        <v>215</v>
      </c>
      <c r="N1065" s="1483">
        <v>0</v>
      </c>
      <c r="O1065" s="1483">
        <v>0</v>
      </c>
      <c r="P1065" s="1484">
        <f>SUM(Table1[[#This Row],[BASE_FARE]:[SURCHARGES]])*Table1[[#This Row],[SEATS_BOOKED]]</f>
        <v>4300</v>
      </c>
      <c r="Q1065" s="1462" t="s">
        <v>161</v>
      </c>
      <c r="R1065" s="3120" t="s">
        <v>397</v>
      </c>
      <c r="S1065" s="1478" t="str">
        <f>LEFT(Table1[[#This Row],[SECTOR]],3)</f>
        <v>PMO</v>
      </c>
      <c r="T1065" s="1478" t="str">
        <f>RIGHT(Table1[[#This Row],[SECTOR]],3)</f>
        <v>SSH</v>
      </c>
      <c r="U1065" s="1478" t="str">
        <f t="shared" si="87"/>
        <v>PMO</v>
      </c>
      <c r="V1065" s="1478">
        <f>WEEKDAY(Table1[[#This Row],[FLIGHT_DATE]],2)</f>
        <v>7</v>
      </c>
      <c r="W1065" s="1478">
        <f>Table1[[#This Row],[FLIGHT_DATE]]-Table1[[#This Row],[DATE_BOOKED]]</f>
        <v>223</v>
      </c>
    </row>
    <row r="1066" spans="1:23" x14ac:dyDescent="0.35">
      <c r="A1066" s="1477">
        <v>45726</v>
      </c>
      <c r="B1066" s="1024" t="s">
        <v>619</v>
      </c>
      <c r="C1066" s="198" t="s">
        <v>160</v>
      </c>
      <c r="D1066" s="198"/>
      <c r="E1066" s="1478"/>
      <c r="F1066" s="1478" t="s">
        <v>54</v>
      </c>
      <c r="G1066" s="1470" t="s">
        <v>10</v>
      </c>
      <c r="H1066" s="2222" t="s">
        <v>764</v>
      </c>
      <c r="I1066" s="1479" t="s">
        <v>532</v>
      </c>
      <c r="J1066" s="1477">
        <v>45956</v>
      </c>
      <c r="K1066" s="1480">
        <v>20</v>
      </c>
      <c r="L1066" s="1481">
        <v>20</v>
      </c>
      <c r="M1066" s="1482">
        <v>215</v>
      </c>
      <c r="N1066" s="1483">
        <v>0</v>
      </c>
      <c r="O1066" s="1483">
        <v>0</v>
      </c>
      <c r="P1066" s="1484">
        <f>SUM(Table1[[#This Row],[BASE_FARE]:[SURCHARGES]])*Table1[[#This Row],[SEATS_BOOKED]]</f>
        <v>4300</v>
      </c>
      <c r="Q1066" s="1462" t="s">
        <v>161</v>
      </c>
      <c r="R1066" s="3120" t="s">
        <v>397</v>
      </c>
      <c r="S1066" s="1478" t="str">
        <f>LEFT(Table1[[#This Row],[SECTOR]],3)</f>
        <v>PMO</v>
      </c>
      <c r="T1066" s="1478" t="str">
        <f>RIGHT(Table1[[#This Row],[SECTOR]],3)</f>
        <v>SSH</v>
      </c>
      <c r="U1066" s="1478" t="str">
        <f t="shared" si="87"/>
        <v>PMO</v>
      </c>
      <c r="V1066" s="1478">
        <f>WEEKDAY(Table1[[#This Row],[FLIGHT_DATE]],2)</f>
        <v>7</v>
      </c>
      <c r="W1066" s="1478">
        <f>Table1[[#This Row],[FLIGHT_DATE]]-Table1[[#This Row],[DATE_BOOKED]]</f>
        <v>230</v>
      </c>
    </row>
    <row r="1067" spans="1:23" x14ac:dyDescent="0.35">
      <c r="A1067" s="1477">
        <v>45726</v>
      </c>
      <c r="B1067" s="1024" t="s">
        <v>619</v>
      </c>
      <c r="C1067" s="198" t="s">
        <v>160</v>
      </c>
      <c r="D1067" s="198"/>
      <c r="E1067" s="1478"/>
      <c r="F1067" s="1478" t="s">
        <v>54</v>
      </c>
      <c r="G1067" s="1478" t="s">
        <v>11</v>
      </c>
      <c r="H1067" s="2222" t="s">
        <v>747</v>
      </c>
      <c r="I1067" s="1479" t="s">
        <v>530</v>
      </c>
      <c r="J1067" s="1477">
        <v>45865</v>
      </c>
      <c r="K1067" s="1480">
        <v>20</v>
      </c>
      <c r="L1067" s="1481">
        <v>20</v>
      </c>
      <c r="M1067" s="1482">
        <v>215</v>
      </c>
      <c r="N1067" s="1483">
        <v>0</v>
      </c>
      <c r="O1067" s="1483">
        <v>0</v>
      </c>
      <c r="P1067" s="1484">
        <f>SUM(Table1[[#This Row],[BASE_FARE]:[SURCHARGES]])*Table1[[#This Row],[SEATS_BOOKED]]</f>
        <v>4300</v>
      </c>
      <c r="Q1067" s="1462" t="s">
        <v>161</v>
      </c>
      <c r="R1067" s="3120" t="s">
        <v>397</v>
      </c>
      <c r="S1067" s="1478" t="str">
        <f>LEFT(Table1[[#This Row],[SECTOR]],3)</f>
        <v>SSH</v>
      </c>
      <c r="T1067" s="1478" t="str">
        <f>RIGHT(Table1[[#This Row],[SECTOR]],3)</f>
        <v>PMO</v>
      </c>
      <c r="U1067" s="1478" t="str">
        <f t="shared" ref="U1067:U1081" si="88">IF(AND(S1067&lt;&gt;"SSH", S1067&lt;&gt;"RMF", S1067&lt;&gt;"CAI", S1067&lt;&gt;"HRG", S1067&lt;&gt;"LXR", S1067&lt;&gt;"DXB", OR(T1067="SSH", T1067="RMF", T1067="CAI", T1067="HRG", T1067="LXR", T1067="DXB")), S1067,
    IF(AND(T1067&lt;&gt;"SSH", T1067&lt;&gt;"RMF", T1067&lt;&gt;"CAI", T1067&lt;&gt;"HRG", T1067&lt;&gt;"LXR", T1067&lt;&gt;"DXB", OR(S1067="SSH", S1067="RMF", S1067="CAI", S1067="HRG", S1067="LXR", S1067="DXB")), T1067,
    "VIE"))</f>
        <v>PMO</v>
      </c>
      <c r="V1067" s="1478">
        <f>WEEKDAY(Table1[[#This Row],[FLIGHT_DATE]],2)</f>
        <v>7</v>
      </c>
      <c r="W1067" s="1478">
        <f>Table1[[#This Row],[FLIGHT_DATE]]-Table1[[#This Row],[DATE_BOOKED]]</f>
        <v>139</v>
      </c>
    </row>
    <row r="1068" spans="1:23" x14ac:dyDescent="0.35">
      <c r="A1068" s="1477">
        <v>45726</v>
      </c>
      <c r="B1068" s="1024" t="s">
        <v>619</v>
      </c>
      <c r="C1068" s="198" t="s">
        <v>160</v>
      </c>
      <c r="D1068" s="198"/>
      <c r="E1068" s="1478"/>
      <c r="F1068" s="1478" t="s">
        <v>54</v>
      </c>
      <c r="G1068" s="1478" t="s">
        <v>11</v>
      </c>
      <c r="H1068" s="2222" t="s">
        <v>747</v>
      </c>
      <c r="I1068" s="1479" t="s">
        <v>530</v>
      </c>
      <c r="J1068" s="1477">
        <v>45872</v>
      </c>
      <c r="K1068" s="1480">
        <v>20</v>
      </c>
      <c r="L1068" s="1481">
        <v>20</v>
      </c>
      <c r="M1068" s="1482">
        <v>215</v>
      </c>
      <c r="N1068" s="1483">
        <v>0</v>
      </c>
      <c r="O1068" s="1483">
        <v>0</v>
      </c>
      <c r="P1068" s="1484">
        <f>SUM(Table1[[#This Row],[BASE_FARE]:[SURCHARGES]])*Table1[[#This Row],[SEATS_BOOKED]]</f>
        <v>4300</v>
      </c>
      <c r="Q1068" s="1462" t="s">
        <v>161</v>
      </c>
      <c r="R1068" s="3120" t="s">
        <v>397</v>
      </c>
      <c r="S1068" s="1478" t="str">
        <f>LEFT(Table1[[#This Row],[SECTOR]],3)</f>
        <v>SSH</v>
      </c>
      <c r="T1068" s="1478" t="str">
        <f>RIGHT(Table1[[#This Row],[SECTOR]],3)</f>
        <v>PMO</v>
      </c>
      <c r="U1068" s="1478" t="str">
        <f t="shared" si="88"/>
        <v>PMO</v>
      </c>
      <c r="V1068" s="1478">
        <f>WEEKDAY(Table1[[#This Row],[FLIGHT_DATE]],2)</f>
        <v>7</v>
      </c>
      <c r="W1068" s="1478">
        <f>Table1[[#This Row],[FLIGHT_DATE]]-Table1[[#This Row],[DATE_BOOKED]]</f>
        <v>146</v>
      </c>
    </row>
    <row r="1069" spans="1:23" x14ac:dyDescent="0.35">
      <c r="A1069" s="1477">
        <v>45726</v>
      </c>
      <c r="B1069" s="1024" t="s">
        <v>619</v>
      </c>
      <c r="C1069" s="198" t="s">
        <v>160</v>
      </c>
      <c r="D1069" s="198"/>
      <c r="E1069" s="1478"/>
      <c r="F1069" s="1478" t="s">
        <v>54</v>
      </c>
      <c r="G1069" s="1478" t="s">
        <v>11</v>
      </c>
      <c r="H1069" s="2222" t="s">
        <v>747</v>
      </c>
      <c r="I1069" s="1479" t="s">
        <v>530</v>
      </c>
      <c r="J1069" s="1477">
        <v>45879</v>
      </c>
      <c r="K1069" s="1480">
        <v>20</v>
      </c>
      <c r="L1069" s="1481">
        <v>20</v>
      </c>
      <c r="M1069" s="1482">
        <v>215</v>
      </c>
      <c r="N1069" s="1483">
        <v>0</v>
      </c>
      <c r="O1069" s="1483">
        <v>0</v>
      </c>
      <c r="P1069" s="1484">
        <f>SUM(Table1[[#This Row],[BASE_FARE]:[SURCHARGES]])*Table1[[#This Row],[SEATS_BOOKED]]</f>
        <v>4300</v>
      </c>
      <c r="Q1069" s="1462" t="s">
        <v>161</v>
      </c>
      <c r="R1069" s="3120" t="s">
        <v>397</v>
      </c>
      <c r="S1069" s="1478" t="str">
        <f>LEFT(Table1[[#This Row],[SECTOR]],3)</f>
        <v>SSH</v>
      </c>
      <c r="T1069" s="1478" t="str">
        <f>RIGHT(Table1[[#This Row],[SECTOR]],3)</f>
        <v>PMO</v>
      </c>
      <c r="U1069" s="1478" t="str">
        <f t="shared" si="88"/>
        <v>PMO</v>
      </c>
      <c r="V1069" s="1478">
        <f>WEEKDAY(Table1[[#This Row],[FLIGHT_DATE]],2)</f>
        <v>7</v>
      </c>
      <c r="W1069" s="1478">
        <f>Table1[[#This Row],[FLIGHT_DATE]]-Table1[[#This Row],[DATE_BOOKED]]</f>
        <v>153</v>
      </c>
    </row>
    <row r="1070" spans="1:23" x14ac:dyDescent="0.35">
      <c r="A1070" s="1477">
        <v>45726</v>
      </c>
      <c r="B1070" s="1024" t="s">
        <v>619</v>
      </c>
      <c r="C1070" s="198" t="s">
        <v>160</v>
      </c>
      <c r="D1070" s="198"/>
      <c r="E1070" s="1478"/>
      <c r="F1070" s="1478" t="s">
        <v>54</v>
      </c>
      <c r="G1070" s="1478" t="s">
        <v>11</v>
      </c>
      <c r="H1070" s="2222" t="s">
        <v>747</v>
      </c>
      <c r="I1070" s="1479" t="s">
        <v>530</v>
      </c>
      <c r="J1070" s="1477">
        <v>45886</v>
      </c>
      <c r="K1070" s="1480">
        <v>20</v>
      </c>
      <c r="L1070" s="1481">
        <v>20</v>
      </c>
      <c r="M1070" s="1482">
        <v>215</v>
      </c>
      <c r="N1070" s="1483">
        <v>0</v>
      </c>
      <c r="O1070" s="1483">
        <v>0</v>
      </c>
      <c r="P1070" s="1484">
        <f>SUM(Table1[[#This Row],[BASE_FARE]:[SURCHARGES]])*Table1[[#This Row],[SEATS_BOOKED]]</f>
        <v>4300</v>
      </c>
      <c r="Q1070" s="1462" t="s">
        <v>161</v>
      </c>
      <c r="R1070" s="3120" t="s">
        <v>397</v>
      </c>
      <c r="S1070" s="1478" t="str">
        <f>LEFT(Table1[[#This Row],[SECTOR]],3)</f>
        <v>SSH</v>
      </c>
      <c r="T1070" s="1478" t="str">
        <f>RIGHT(Table1[[#This Row],[SECTOR]],3)</f>
        <v>PMO</v>
      </c>
      <c r="U1070" s="1478" t="str">
        <f t="shared" si="88"/>
        <v>PMO</v>
      </c>
      <c r="V1070" s="1478">
        <f>WEEKDAY(Table1[[#This Row],[FLIGHT_DATE]],2)</f>
        <v>7</v>
      </c>
      <c r="W1070" s="1478">
        <f>Table1[[#This Row],[FLIGHT_DATE]]-Table1[[#This Row],[DATE_BOOKED]]</f>
        <v>160</v>
      </c>
    </row>
    <row r="1071" spans="1:23" x14ac:dyDescent="0.35">
      <c r="A1071" s="1477">
        <v>45726</v>
      </c>
      <c r="B1071" s="1024" t="s">
        <v>619</v>
      </c>
      <c r="C1071" s="198" t="s">
        <v>160</v>
      </c>
      <c r="D1071" s="198"/>
      <c r="E1071" s="1478"/>
      <c r="F1071" s="1478" t="s">
        <v>54</v>
      </c>
      <c r="G1071" s="1478" t="s">
        <v>11</v>
      </c>
      <c r="H1071" s="2222" t="s">
        <v>747</v>
      </c>
      <c r="I1071" s="1479" t="s">
        <v>530</v>
      </c>
      <c r="J1071" s="1477">
        <v>45893</v>
      </c>
      <c r="K1071" s="1480">
        <v>20</v>
      </c>
      <c r="L1071" s="1481">
        <v>20</v>
      </c>
      <c r="M1071" s="1482">
        <v>215</v>
      </c>
      <c r="N1071" s="1483">
        <v>0</v>
      </c>
      <c r="O1071" s="1483">
        <v>0</v>
      </c>
      <c r="P1071" s="1484">
        <f>SUM(Table1[[#This Row],[BASE_FARE]:[SURCHARGES]])*Table1[[#This Row],[SEATS_BOOKED]]</f>
        <v>4300</v>
      </c>
      <c r="Q1071" s="1462" t="s">
        <v>161</v>
      </c>
      <c r="R1071" s="3120" t="s">
        <v>397</v>
      </c>
      <c r="S1071" s="1478" t="str">
        <f>LEFT(Table1[[#This Row],[SECTOR]],3)</f>
        <v>SSH</v>
      </c>
      <c r="T1071" s="1478" t="str">
        <f>RIGHT(Table1[[#This Row],[SECTOR]],3)</f>
        <v>PMO</v>
      </c>
      <c r="U1071" s="1478" t="str">
        <f t="shared" si="88"/>
        <v>PMO</v>
      </c>
      <c r="V1071" s="1478">
        <f>WEEKDAY(Table1[[#This Row],[FLIGHT_DATE]],2)</f>
        <v>7</v>
      </c>
      <c r="W1071" s="1478">
        <f>Table1[[#This Row],[FLIGHT_DATE]]-Table1[[#This Row],[DATE_BOOKED]]</f>
        <v>167</v>
      </c>
    </row>
    <row r="1072" spans="1:23" x14ac:dyDescent="0.35">
      <c r="A1072" s="1477">
        <v>45726</v>
      </c>
      <c r="B1072" s="1024" t="s">
        <v>619</v>
      </c>
      <c r="C1072" s="198" t="s">
        <v>160</v>
      </c>
      <c r="D1072" s="198"/>
      <c r="E1072" s="1478"/>
      <c r="F1072" s="1478" t="s">
        <v>54</v>
      </c>
      <c r="G1072" s="1478" t="s">
        <v>11</v>
      </c>
      <c r="H1072" s="2222" t="s">
        <v>747</v>
      </c>
      <c r="I1072" s="1479" t="s">
        <v>530</v>
      </c>
      <c r="J1072" s="1477">
        <v>45900</v>
      </c>
      <c r="K1072" s="1480">
        <v>20</v>
      </c>
      <c r="L1072" s="1481">
        <v>20</v>
      </c>
      <c r="M1072" s="1482">
        <v>215</v>
      </c>
      <c r="N1072" s="1483">
        <v>0</v>
      </c>
      <c r="O1072" s="1483">
        <v>0</v>
      </c>
      <c r="P1072" s="1484">
        <f>SUM(Table1[[#This Row],[BASE_FARE]:[SURCHARGES]])*Table1[[#This Row],[SEATS_BOOKED]]</f>
        <v>4300</v>
      </c>
      <c r="Q1072" s="1462" t="s">
        <v>161</v>
      </c>
      <c r="R1072" s="3120" t="s">
        <v>397</v>
      </c>
      <c r="S1072" s="1478" t="str">
        <f>LEFT(Table1[[#This Row],[SECTOR]],3)</f>
        <v>SSH</v>
      </c>
      <c r="T1072" s="1478" t="str">
        <f>RIGHT(Table1[[#This Row],[SECTOR]],3)</f>
        <v>PMO</v>
      </c>
      <c r="U1072" s="1478" t="str">
        <f t="shared" si="88"/>
        <v>PMO</v>
      </c>
      <c r="V1072" s="1478">
        <f>WEEKDAY(Table1[[#This Row],[FLIGHT_DATE]],2)</f>
        <v>7</v>
      </c>
      <c r="W1072" s="1478">
        <f>Table1[[#This Row],[FLIGHT_DATE]]-Table1[[#This Row],[DATE_BOOKED]]</f>
        <v>174</v>
      </c>
    </row>
    <row r="1073" spans="1:23" x14ac:dyDescent="0.35">
      <c r="A1073" s="1477">
        <v>45726</v>
      </c>
      <c r="B1073" s="1024" t="s">
        <v>619</v>
      </c>
      <c r="C1073" s="198" t="s">
        <v>160</v>
      </c>
      <c r="D1073" s="198"/>
      <c r="E1073" s="1478"/>
      <c r="F1073" s="1478" t="s">
        <v>54</v>
      </c>
      <c r="G1073" s="1478" t="s">
        <v>11</v>
      </c>
      <c r="H1073" s="2222" t="s">
        <v>747</v>
      </c>
      <c r="I1073" s="1479" t="s">
        <v>530</v>
      </c>
      <c r="J1073" s="1477">
        <v>45907</v>
      </c>
      <c r="K1073" s="1480">
        <v>20</v>
      </c>
      <c r="L1073" s="1481">
        <v>20</v>
      </c>
      <c r="M1073" s="1482">
        <v>215</v>
      </c>
      <c r="N1073" s="1483">
        <v>0</v>
      </c>
      <c r="O1073" s="1483">
        <v>0</v>
      </c>
      <c r="P1073" s="1484">
        <f>SUM(Table1[[#This Row],[BASE_FARE]:[SURCHARGES]])*Table1[[#This Row],[SEATS_BOOKED]]</f>
        <v>4300</v>
      </c>
      <c r="Q1073" s="1462" t="s">
        <v>161</v>
      </c>
      <c r="R1073" s="3120" t="s">
        <v>397</v>
      </c>
      <c r="S1073" s="1478" t="str">
        <f>LEFT(Table1[[#This Row],[SECTOR]],3)</f>
        <v>SSH</v>
      </c>
      <c r="T1073" s="1478" t="str">
        <f>RIGHT(Table1[[#This Row],[SECTOR]],3)</f>
        <v>PMO</v>
      </c>
      <c r="U1073" s="1478" t="str">
        <f t="shared" si="88"/>
        <v>PMO</v>
      </c>
      <c r="V1073" s="1478">
        <f>WEEKDAY(Table1[[#This Row],[FLIGHT_DATE]],2)</f>
        <v>7</v>
      </c>
      <c r="W1073" s="1478">
        <f>Table1[[#This Row],[FLIGHT_DATE]]-Table1[[#This Row],[DATE_BOOKED]]</f>
        <v>181</v>
      </c>
    </row>
    <row r="1074" spans="1:23" x14ac:dyDescent="0.35">
      <c r="A1074" s="1477">
        <v>45726</v>
      </c>
      <c r="B1074" s="1024" t="s">
        <v>619</v>
      </c>
      <c r="C1074" s="198" t="s">
        <v>160</v>
      </c>
      <c r="D1074" s="198"/>
      <c r="E1074" s="1478"/>
      <c r="F1074" s="1478" t="s">
        <v>54</v>
      </c>
      <c r="G1074" s="1478" t="s">
        <v>11</v>
      </c>
      <c r="H1074" s="2222" t="s">
        <v>747</v>
      </c>
      <c r="I1074" s="1479" t="s">
        <v>530</v>
      </c>
      <c r="J1074" s="1477">
        <v>45914</v>
      </c>
      <c r="K1074" s="1480">
        <v>20</v>
      </c>
      <c r="L1074" s="1481">
        <v>20</v>
      </c>
      <c r="M1074" s="1482">
        <v>215</v>
      </c>
      <c r="N1074" s="1483">
        <v>0</v>
      </c>
      <c r="O1074" s="1483">
        <v>0</v>
      </c>
      <c r="P1074" s="1484">
        <f>SUM(Table1[[#This Row],[BASE_FARE]:[SURCHARGES]])*Table1[[#This Row],[SEATS_BOOKED]]</f>
        <v>4300</v>
      </c>
      <c r="Q1074" s="1462" t="s">
        <v>161</v>
      </c>
      <c r="R1074" s="3120" t="s">
        <v>397</v>
      </c>
      <c r="S1074" s="1478" t="str">
        <f>LEFT(Table1[[#This Row],[SECTOR]],3)</f>
        <v>SSH</v>
      </c>
      <c r="T1074" s="1478" t="str">
        <f>RIGHT(Table1[[#This Row],[SECTOR]],3)</f>
        <v>PMO</v>
      </c>
      <c r="U1074" s="1478" t="str">
        <f t="shared" si="88"/>
        <v>PMO</v>
      </c>
      <c r="V1074" s="1478">
        <f>WEEKDAY(Table1[[#This Row],[FLIGHT_DATE]],2)</f>
        <v>7</v>
      </c>
      <c r="W1074" s="1478">
        <f>Table1[[#This Row],[FLIGHT_DATE]]-Table1[[#This Row],[DATE_BOOKED]]</f>
        <v>188</v>
      </c>
    </row>
    <row r="1075" spans="1:23" x14ac:dyDescent="0.35">
      <c r="A1075" s="1477">
        <v>45726</v>
      </c>
      <c r="B1075" s="1024" t="s">
        <v>619</v>
      </c>
      <c r="C1075" s="198" t="s">
        <v>160</v>
      </c>
      <c r="D1075" s="198"/>
      <c r="E1075" s="1478"/>
      <c r="F1075" s="1478" t="s">
        <v>54</v>
      </c>
      <c r="G1075" s="1478" t="s">
        <v>11</v>
      </c>
      <c r="H1075" s="2222" t="s">
        <v>747</v>
      </c>
      <c r="I1075" s="1479" t="s">
        <v>530</v>
      </c>
      <c r="J1075" s="1477">
        <v>45921</v>
      </c>
      <c r="K1075" s="1480">
        <v>20</v>
      </c>
      <c r="L1075" s="1481">
        <v>20</v>
      </c>
      <c r="M1075" s="1482">
        <v>215</v>
      </c>
      <c r="N1075" s="1483">
        <v>0</v>
      </c>
      <c r="O1075" s="1483">
        <v>0</v>
      </c>
      <c r="P1075" s="1484">
        <f>SUM(Table1[[#This Row],[BASE_FARE]:[SURCHARGES]])*Table1[[#This Row],[SEATS_BOOKED]]</f>
        <v>4300</v>
      </c>
      <c r="Q1075" s="1462" t="s">
        <v>161</v>
      </c>
      <c r="R1075" s="3120" t="s">
        <v>397</v>
      </c>
      <c r="S1075" s="1478" t="str">
        <f>LEFT(Table1[[#This Row],[SECTOR]],3)</f>
        <v>SSH</v>
      </c>
      <c r="T1075" s="1478" t="str">
        <f>RIGHT(Table1[[#This Row],[SECTOR]],3)</f>
        <v>PMO</v>
      </c>
      <c r="U1075" s="1478" t="str">
        <f t="shared" si="88"/>
        <v>PMO</v>
      </c>
      <c r="V1075" s="1478">
        <f>WEEKDAY(Table1[[#This Row],[FLIGHT_DATE]],2)</f>
        <v>7</v>
      </c>
      <c r="W1075" s="1478">
        <f>Table1[[#This Row],[FLIGHT_DATE]]-Table1[[#This Row],[DATE_BOOKED]]</f>
        <v>195</v>
      </c>
    </row>
    <row r="1076" spans="1:23" x14ac:dyDescent="0.35">
      <c r="A1076" s="1477">
        <v>45726</v>
      </c>
      <c r="B1076" s="1024" t="s">
        <v>619</v>
      </c>
      <c r="C1076" s="198" t="s">
        <v>160</v>
      </c>
      <c r="D1076" s="198"/>
      <c r="E1076" s="1478"/>
      <c r="F1076" s="1478" t="s">
        <v>54</v>
      </c>
      <c r="G1076" s="1478" t="s">
        <v>11</v>
      </c>
      <c r="H1076" s="2222" t="s">
        <v>747</v>
      </c>
      <c r="I1076" s="1479" t="s">
        <v>530</v>
      </c>
      <c r="J1076" s="1477">
        <v>45928</v>
      </c>
      <c r="K1076" s="1480">
        <v>20</v>
      </c>
      <c r="L1076" s="1481">
        <v>20</v>
      </c>
      <c r="M1076" s="1482">
        <v>215</v>
      </c>
      <c r="N1076" s="1483">
        <v>0</v>
      </c>
      <c r="O1076" s="1483">
        <v>0</v>
      </c>
      <c r="P1076" s="1484">
        <f>SUM(Table1[[#This Row],[BASE_FARE]:[SURCHARGES]])*Table1[[#This Row],[SEATS_BOOKED]]</f>
        <v>4300</v>
      </c>
      <c r="Q1076" s="1462" t="s">
        <v>161</v>
      </c>
      <c r="R1076" s="3120" t="s">
        <v>397</v>
      </c>
      <c r="S1076" s="1478" t="str">
        <f>LEFT(Table1[[#This Row],[SECTOR]],3)</f>
        <v>SSH</v>
      </c>
      <c r="T1076" s="1478" t="str">
        <f>RIGHT(Table1[[#This Row],[SECTOR]],3)</f>
        <v>PMO</v>
      </c>
      <c r="U1076" s="1478" t="str">
        <f t="shared" si="88"/>
        <v>PMO</v>
      </c>
      <c r="V1076" s="1478">
        <f>WEEKDAY(Table1[[#This Row],[FLIGHT_DATE]],2)</f>
        <v>7</v>
      </c>
      <c r="W1076" s="1478">
        <f>Table1[[#This Row],[FLIGHT_DATE]]-Table1[[#This Row],[DATE_BOOKED]]</f>
        <v>202</v>
      </c>
    </row>
    <row r="1077" spans="1:23" x14ac:dyDescent="0.35">
      <c r="A1077" s="1477">
        <v>45726</v>
      </c>
      <c r="B1077" s="1024" t="s">
        <v>619</v>
      </c>
      <c r="C1077" s="198" t="s">
        <v>160</v>
      </c>
      <c r="D1077" s="198"/>
      <c r="E1077" s="1478"/>
      <c r="F1077" s="1478" t="s">
        <v>54</v>
      </c>
      <c r="G1077" s="1478" t="s">
        <v>11</v>
      </c>
      <c r="H1077" s="2222" t="s">
        <v>747</v>
      </c>
      <c r="I1077" s="1479" t="s">
        <v>530</v>
      </c>
      <c r="J1077" s="1477">
        <v>45935</v>
      </c>
      <c r="K1077" s="1480">
        <v>20</v>
      </c>
      <c r="L1077" s="1481">
        <v>20</v>
      </c>
      <c r="M1077" s="1482">
        <v>215</v>
      </c>
      <c r="N1077" s="1483">
        <v>0</v>
      </c>
      <c r="O1077" s="1483">
        <v>0</v>
      </c>
      <c r="P1077" s="1484">
        <f>SUM(Table1[[#This Row],[BASE_FARE]:[SURCHARGES]])*Table1[[#This Row],[SEATS_BOOKED]]</f>
        <v>4300</v>
      </c>
      <c r="Q1077" s="1462" t="s">
        <v>161</v>
      </c>
      <c r="R1077" s="3120" t="s">
        <v>397</v>
      </c>
      <c r="S1077" s="1478" t="str">
        <f>LEFT(Table1[[#This Row],[SECTOR]],3)</f>
        <v>SSH</v>
      </c>
      <c r="T1077" s="1478" t="str">
        <f>RIGHT(Table1[[#This Row],[SECTOR]],3)</f>
        <v>PMO</v>
      </c>
      <c r="U1077" s="1478" t="str">
        <f t="shared" si="88"/>
        <v>PMO</v>
      </c>
      <c r="V1077" s="1478">
        <f>WEEKDAY(Table1[[#This Row],[FLIGHT_DATE]],2)</f>
        <v>7</v>
      </c>
      <c r="W1077" s="1478">
        <f>Table1[[#This Row],[FLIGHT_DATE]]-Table1[[#This Row],[DATE_BOOKED]]</f>
        <v>209</v>
      </c>
    </row>
    <row r="1078" spans="1:23" x14ac:dyDescent="0.35">
      <c r="A1078" s="1477">
        <v>45726</v>
      </c>
      <c r="B1078" s="1024" t="s">
        <v>619</v>
      </c>
      <c r="C1078" s="198" t="s">
        <v>160</v>
      </c>
      <c r="D1078" s="198"/>
      <c r="E1078" s="1478"/>
      <c r="F1078" s="1478" t="s">
        <v>54</v>
      </c>
      <c r="G1078" s="1478" t="s">
        <v>11</v>
      </c>
      <c r="H1078" s="2222" t="s">
        <v>747</v>
      </c>
      <c r="I1078" s="1479" t="s">
        <v>530</v>
      </c>
      <c r="J1078" s="1477">
        <v>45942</v>
      </c>
      <c r="K1078" s="1480">
        <v>20</v>
      </c>
      <c r="L1078" s="1481">
        <v>20</v>
      </c>
      <c r="M1078" s="1482">
        <v>215</v>
      </c>
      <c r="N1078" s="1483">
        <v>0</v>
      </c>
      <c r="O1078" s="1483">
        <v>0</v>
      </c>
      <c r="P1078" s="1484">
        <f>SUM(Table1[[#This Row],[BASE_FARE]:[SURCHARGES]])*Table1[[#This Row],[SEATS_BOOKED]]</f>
        <v>4300</v>
      </c>
      <c r="Q1078" s="1462" t="s">
        <v>161</v>
      </c>
      <c r="R1078" s="3120" t="s">
        <v>397</v>
      </c>
      <c r="S1078" s="1478" t="str">
        <f>LEFT(Table1[[#This Row],[SECTOR]],3)</f>
        <v>SSH</v>
      </c>
      <c r="T1078" s="1478" t="str">
        <f>RIGHT(Table1[[#This Row],[SECTOR]],3)</f>
        <v>PMO</v>
      </c>
      <c r="U1078" s="1478" t="str">
        <f t="shared" si="88"/>
        <v>PMO</v>
      </c>
      <c r="V1078" s="1478">
        <f>WEEKDAY(Table1[[#This Row],[FLIGHT_DATE]],2)</f>
        <v>7</v>
      </c>
      <c r="W1078" s="1478">
        <f>Table1[[#This Row],[FLIGHT_DATE]]-Table1[[#This Row],[DATE_BOOKED]]</f>
        <v>216</v>
      </c>
    </row>
    <row r="1079" spans="1:23" x14ac:dyDescent="0.35">
      <c r="A1079" s="1477">
        <v>45726</v>
      </c>
      <c r="B1079" s="1024" t="s">
        <v>619</v>
      </c>
      <c r="C1079" s="198" t="s">
        <v>160</v>
      </c>
      <c r="D1079" s="198"/>
      <c r="E1079" s="1478"/>
      <c r="F1079" s="1478" t="s">
        <v>54</v>
      </c>
      <c r="G1079" s="1478" t="s">
        <v>11</v>
      </c>
      <c r="H1079" s="2222" t="s">
        <v>747</v>
      </c>
      <c r="I1079" s="1479" t="s">
        <v>530</v>
      </c>
      <c r="J1079" s="1477">
        <v>45949</v>
      </c>
      <c r="K1079" s="1480">
        <v>20</v>
      </c>
      <c r="L1079" s="1481">
        <v>20</v>
      </c>
      <c r="M1079" s="1482">
        <v>215</v>
      </c>
      <c r="N1079" s="1483">
        <v>0</v>
      </c>
      <c r="O1079" s="1483">
        <v>0</v>
      </c>
      <c r="P1079" s="1484">
        <f>SUM(Table1[[#This Row],[BASE_FARE]:[SURCHARGES]])*Table1[[#This Row],[SEATS_BOOKED]]</f>
        <v>4300</v>
      </c>
      <c r="Q1079" s="1462" t="s">
        <v>161</v>
      </c>
      <c r="R1079" s="3120" t="s">
        <v>397</v>
      </c>
      <c r="S1079" s="1478" t="str">
        <f>LEFT(Table1[[#This Row],[SECTOR]],3)</f>
        <v>SSH</v>
      </c>
      <c r="T1079" s="1478" t="str">
        <f>RIGHT(Table1[[#This Row],[SECTOR]],3)</f>
        <v>PMO</v>
      </c>
      <c r="U1079" s="1478" t="str">
        <f t="shared" si="88"/>
        <v>PMO</v>
      </c>
      <c r="V1079" s="1478">
        <f>WEEKDAY(Table1[[#This Row],[FLIGHT_DATE]],2)</f>
        <v>7</v>
      </c>
      <c r="W1079" s="1478">
        <f>Table1[[#This Row],[FLIGHT_DATE]]-Table1[[#This Row],[DATE_BOOKED]]</f>
        <v>223</v>
      </c>
    </row>
    <row r="1080" spans="1:23" x14ac:dyDescent="0.35">
      <c r="A1080" s="1477">
        <v>45726</v>
      </c>
      <c r="B1080" s="1024" t="s">
        <v>619</v>
      </c>
      <c r="C1080" s="198" t="s">
        <v>160</v>
      </c>
      <c r="D1080" s="198"/>
      <c r="E1080" s="1478"/>
      <c r="F1080" s="1478" t="s">
        <v>54</v>
      </c>
      <c r="G1080" s="1478" t="s">
        <v>11</v>
      </c>
      <c r="H1080" s="2222" t="s">
        <v>747</v>
      </c>
      <c r="I1080" s="1479" t="s">
        <v>530</v>
      </c>
      <c r="J1080" s="1477">
        <v>45956</v>
      </c>
      <c r="K1080" s="1480">
        <v>20</v>
      </c>
      <c r="L1080" s="1481">
        <v>20</v>
      </c>
      <c r="M1080" s="1482">
        <v>215</v>
      </c>
      <c r="N1080" s="1483">
        <v>0</v>
      </c>
      <c r="O1080" s="1483">
        <v>0</v>
      </c>
      <c r="P1080" s="1484">
        <f>SUM(Table1[[#This Row],[BASE_FARE]:[SURCHARGES]])*Table1[[#This Row],[SEATS_BOOKED]]</f>
        <v>4300</v>
      </c>
      <c r="Q1080" s="1462" t="s">
        <v>161</v>
      </c>
      <c r="R1080" s="3120" t="s">
        <v>397</v>
      </c>
      <c r="S1080" s="1478" t="str">
        <f>LEFT(Table1[[#This Row],[SECTOR]],3)</f>
        <v>SSH</v>
      </c>
      <c r="T1080" s="1478" t="str">
        <f>RIGHT(Table1[[#This Row],[SECTOR]],3)</f>
        <v>PMO</v>
      </c>
      <c r="U1080" s="1478" t="str">
        <f t="shared" si="88"/>
        <v>PMO</v>
      </c>
      <c r="V1080" s="1478">
        <f>WEEKDAY(Table1[[#This Row],[FLIGHT_DATE]],2)</f>
        <v>7</v>
      </c>
      <c r="W1080" s="1478">
        <f>Table1[[#This Row],[FLIGHT_DATE]]-Table1[[#This Row],[DATE_BOOKED]]</f>
        <v>230</v>
      </c>
    </row>
    <row r="1081" spans="1:23" x14ac:dyDescent="0.35">
      <c r="A1081" s="1477">
        <v>45726</v>
      </c>
      <c r="B1081" s="1024" t="s">
        <v>619</v>
      </c>
      <c r="C1081" s="198" t="s">
        <v>160</v>
      </c>
      <c r="D1081" s="198"/>
      <c r="E1081" s="1478"/>
      <c r="F1081" s="1478" t="s">
        <v>54</v>
      </c>
      <c r="G1081" s="1478" t="s">
        <v>11</v>
      </c>
      <c r="H1081" s="2222" t="s">
        <v>747</v>
      </c>
      <c r="I1081" s="1479" t="s">
        <v>530</v>
      </c>
      <c r="J1081" s="1477">
        <v>45963</v>
      </c>
      <c r="K1081" s="1480">
        <v>20</v>
      </c>
      <c r="L1081" s="1481">
        <v>20</v>
      </c>
      <c r="M1081" s="1482">
        <v>215</v>
      </c>
      <c r="N1081" s="1483">
        <v>0</v>
      </c>
      <c r="O1081" s="1483">
        <v>0</v>
      </c>
      <c r="P1081" s="1484">
        <f>SUM(Table1[[#This Row],[BASE_FARE]:[SURCHARGES]])*Table1[[#This Row],[SEATS_BOOKED]]</f>
        <v>4300</v>
      </c>
      <c r="Q1081" s="1462" t="s">
        <v>161</v>
      </c>
      <c r="R1081" s="3120" t="s">
        <v>397</v>
      </c>
      <c r="S1081" s="1478" t="str">
        <f>LEFT(Table1[[#This Row],[SECTOR]],3)</f>
        <v>SSH</v>
      </c>
      <c r="T1081" s="1478" t="str">
        <f>RIGHT(Table1[[#This Row],[SECTOR]],3)</f>
        <v>PMO</v>
      </c>
      <c r="U1081" s="1478" t="str">
        <f t="shared" si="88"/>
        <v>PMO</v>
      </c>
      <c r="V1081" s="1478">
        <f>WEEKDAY(Table1[[#This Row],[FLIGHT_DATE]],2)</f>
        <v>7</v>
      </c>
      <c r="W1081" s="1478">
        <f>Table1[[#This Row],[FLIGHT_DATE]]-Table1[[#This Row],[DATE_BOOKED]]</f>
        <v>237</v>
      </c>
    </row>
    <row r="1082" spans="1:23" x14ac:dyDescent="0.35">
      <c r="A1082" s="1477">
        <v>45726</v>
      </c>
      <c r="B1082" s="1024" t="s">
        <v>619</v>
      </c>
      <c r="C1082" s="198" t="s">
        <v>160</v>
      </c>
      <c r="D1082" s="198"/>
      <c r="E1082" s="1478"/>
      <c r="F1082" s="1478" t="s">
        <v>54</v>
      </c>
      <c r="G1082" s="1478" t="s">
        <v>10</v>
      </c>
      <c r="H1082" s="2222" t="s">
        <v>777</v>
      </c>
      <c r="I1082" s="1479" t="s">
        <v>532</v>
      </c>
      <c r="J1082" s="1477">
        <v>45859</v>
      </c>
      <c r="K1082" s="1480">
        <v>30</v>
      </c>
      <c r="L1082" s="1481">
        <v>30</v>
      </c>
      <c r="M1082" s="1482">
        <v>225</v>
      </c>
      <c r="N1082" s="1483">
        <v>0</v>
      </c>
      <c r="O1082" s="1483">
        <v>0</v>
      </c>
      <c r="P1082" s="1484">
        <f>SUM(Table1[[#This Row],[BASE_FARE]:[SURCHARGES]])*Table1[[#This Row],[SEATS_BOOKED]]</f>
        <v>6750</v>
      </c>
      <c r="Q1082" s="1462" t="s">
        <v>161</v>
      </c>
      <c r="R1082" s="3120" t="s">
        <v>397</v>
      </c>
      <c r="S1082" s="1478" t="str">
        <f>LEFT(Table1[[#This Row],[SECTOR]],3)</f>
        <v>PMO</v>
      </c>
      <c r="T1082" s="1478" t="str">
        <f>RIGHT(Table1[[#This Row],[SECTOR]],3)</f>
        <v>SSH</v>
      </c>
      <c r="U1082" s="1478" t="str">
        <f>IF(AND(S1082&lt;&gt;"SSH", S1082&lt;&gt;"RMF", S1082&lt;&gt;"CAI", S1082&lt;&gt;"HRG", S1082&lt;&gt;"LXR", S1082&lt;&gt;"DXB", OR(T1082="SSH", T1082="RMF", T1082="CAI", T1082="HRG", T1082="LXR", T1082="DXB")), S1082,
    IF(AND(T1082&lt;&gt;"SSH", T1082&lt;&gt;"RMF", T1082&lt;&gt;"CAI", T1082&lt;&gt;"HRG", T1082&lt;&gt;"LXR", T1082&lt;&gt;"DXB", OR(S1082="SSH", S1082="RMF", S1082="CAI", S1082="HRG", S1082="LXR", S1082="DXB")), T1082,
    "VIE"))</f>
        <v>PMO</v>
      </c>
      <c r="V1082" s="1478">
        <f>WEEKDAY(Table1[[#This Row],[FLIGHT_DATE]],2)</f>
        <v>1</v>
      </c>
      <c r="W1082" s="1478">
        <f>Table1[[#This Row],[FLIGHT_DATE]]-Table1[[#This Row],[DATE_BOOKED]]</f>
        <v>133</v>
      </c>
    </row>
    <row r="1083" spans="1:23" x14ac:dyDescent="0.35">
      <c r="A1083" s="1477">
        <v>45726</v>
      </c>
      <c r="B1083" s="1024" t="s">
        <v>619</v>
      </c>
      <c r="C1083" s="198" t="s">
        <v>160</v>
      </c>
      <c r="D1083" s="198"/>
      <c r="E1083" s="1478"/>
      <c r="F1083" s="1478" t="s">
        <v>54</v>
      </c>
      <c r="G1083" s="1478" t="s">
        <v>10</v>
      </c>
      <c r="H1083" s="2222" t="s">
        <v>777</v>
      </c>
      <c r="I1083" s="1479" t="s">
        <v>532</v>
      </c>
      <c r="J1083" s="1477">
        <v>45866</v>
      </c>
      <c r="K1083" s="1480">
        <v>30</v>
      </c>
      <c r="L1083" s="1481">
        <v>30</v>
      </c>
      <c r="M1083" s="1482">
        <v>225</v>
      </c>
      <c r="N1083" s="1483">
        <v>0</v>
      </c>
      <c r="O1083" s="1483">
        <v>0</v>
      </c>
      <c r="P1083" s="1484">
        <f>SUM(Table1[[#This Row],[BASE_FARE]:[SURCHARGES]])*Table1[[#This Row],[SEATS_BOOKED]]</f>
        <v>6750</v>
      </c>
      <c r="Q1083" s="1462" t="s">
        <v>161</v>
      </c>
      <c r="R1083" s="3120" t="s">
        <v>397</v>
      </c>
      <c r="S1083" s="1478" t="str">
        <f>LEFT(Table1[[#This Row],[SECTOR]],3)</f>
        <v>PMO</v>
      </c>
      <c r="T1083" s="1478" t="str">
        <f>RIGHT(Table1[[#This Row],[SECTOR]],3)</f>
        <v>SSH</v>
      </c>
      <c r="U1083" s="1478" t="str">
        <f t="shared" ref="U1083:U1095" si="89">IF(AND(S1083&lt;&gt;"SSH", S1083&lt;&gt;"RMF", S1083&lt;&gt;"CAI", S1083&lt;&gt;"HRG", S1083&lt;&gt;"LXR", S1083&lt;&gt;"DXB", OR(T1083="SSH", T1083="RMF", T1083="CAI", T1083="HRG", T1083="LXR", T1083="DXB")), S1083,
    IF(AND(T1083&lt;&gt;"SSH", T1083&lt;&gt;"RMF", T1083&lt;&gt;"CAI", T1083&lt;&gt;"HRG", T1083&lt;&gt;"LXR", T1083&lt;&gt;"DXB", OR(S1083="SSH", S1083="RMF", S1083="CAI", S1083="HRG", S1083="LXR", S1083="DXB")), T1083,
    "VIE"))</f>
        <v>PMO</v>
      </c>
      <c r="V1083" s="1478">
        <f>WEEKDAY(Table1[[#This Row],[FLIGHT_DATE]],2)</f>
        <v>1</v>
      </c>
      <c r="W1083" s="1478">
        <f>Table1[[#This Row],[FLIGHT_DATE]]-Table1[[#This Row],[DATE_BOOKED]]</f>
        <v>140</v>
      </c>
    </row>
    <row r="1084" spans="1:23" x14ac:dyDescent="0.35">
      <c r="A1084" s="1477">
        <v>45726</v>
      </c>
      <c r="B1084" s="1024" t="s">
        <v>619</v>
      </c>
      <c r="C1084" s="198" t="s">
        <v>160</v>
      </c>
      <c r="D1084" s="198"/>
      <c r="E1084" s="1478"/>
      <c r="F1084" s="1478" t="s">
        <v>54</v>
      </c>
      <c r="G1084" s="1478" t="s">
        <v>10</v>
      </c>
      <c r="H1084" s="2222" t="s">
        <v>777</v>
      </c>
      <c r="I1084" s="1479" t="s">
        <v>532</v>
      </c>
      <c r="J1084" s="1477">
        <v>45873</v>
      </c>
      <c r="K1084" s="1480">
        <v>30</v>
      </c>
      <c r="L1084" s="1481">
        <v>30</v>
      </c>
      <c r="M1084" s="1482">
        <v>225</v>
      </c>
      <c r="N1084" s="1483">
        <v>0</v>
      </c>
      <c r="O1084" s="1483">
        <v>0</v>
      </c>
      <c r="P1084" s="1484">
        <f>SUM(Table1[[#This Row],[BASE_FARE]:[SURCHARGES]])*Table1[[#This Row],[SEATS_BOOKED]]</f>
        <v>6750</v>
      </c>
      <c r="Q1084" s="1462" t="s">
        <v>161</v>
      </c>
      <c r="R1084" s="3120" t="s">
        <v>397</v>
      </c>
      <c r="S1084" s="1478" t="str">
        <f>LEFT(Table1[[#This Row],[SECTOR]],3)</f>
        <v>PMO</v>
      </c>
      <c r="T1084" s="1478" t="str">
        <f>RIGHT(Table1[[#This Row],[SECTOR]],3)</f>
        <v>SSH</v>
      </c>
      <c r="U1084" s="1478" t="str">
        <f t="shared" si="89"/>
        <v>PMO</v>
      </c>
      <c r="V1084" s="1478">
        <f>WEEKDAY(Table1[[#This Row],[FLIGHT_DATE]],2)</f>
        <v>1</v>
      </c>
      <c r="W1084" s="1478">
        <f>Table1[[#This Row],[FLIGHT_DATE]]-Table1[[#This Row],[DATE_BOOKED]]</f>
        <v>147</v>
      </c>
    </row>
    <row r="1085" spans="1:23" x14ac:dyDescent="0.35">
      <c r="A1085" s="1477">
        <v>45726</v>
      </c>
      <c r="B1085" s="1024" t="s">
        <v>619</v>
      </c>
      <c r="C1085" s="198" t="s">
        <v>160</v>
      </c>
      <c r="D1085" s="198"/>
      <c r="E1085" s="1478"/>
      <c r="F1085" s="1478" t="s">
        <v>54</v>
      </c>
      <c r="G1085" s="1478" t="s">
        <v>10</v>
      </c>
      <c r="H1085" s="2222" t="s">
        <v>777</v>
      </c>
      <c r="I1085" s="1479" t="s">
        <v>532</v>
      </c>
      <c r="J1085" s="1477">
        <v>45880</v>
      </c>
      <c r="K1085" s="1480">
        <v>30</v>
      </c>
      <c r="L1085" s="1481">
        <v>30</v>
      </c>
      <c r="M1085" s="1482">
        <v>225</v>
      </c>
      <c r="N1085" s="1483">
        <v>0</v>
      </c>
      <c r="O1085" s="1483">
        <v>0</v>
      </c>
      <c r="P1085" s="1484">
        <f>SUM(Table1[[#This Row],[BASE_FARE]:[SURCHARGES]])*Table1[[#This Row],[SEATS_BOOKED]]</f>
        <v>6750</v>
      </c>
      <c r="Q1085" s="1462" t="s">
        <v>161</v>
      </c>
      <c r="R1085" s="3120" t="s">
        <v>397</v>
      </c>
      <c r="S1085" s="1478" t="str">
        <f>LEFT(Table1[[#This Row],[SECTOR]],3)</f>
        <v>PMO</v>
      </c>
      <c r="T1085" s="1478" t="str">
        <f>RIGHT(Table1[[#This Row],[SECTOR]],3)</f>
        <v>SSH</v>
      </c>
      <c r="U1085" s="1478" t="str">
        <f t="shared" si="89"/>
        <v>PMO</v>
      </c>
      <c r="V1085" s="1478">
        <f>WEEKDAY(Table1[[#This Row],[FLIGHT_DATE]],2)</f>
        <v>1</v>
      </c>
      <c r="W1085" s="1478">
        <f>Table1[[#This Row],[FLIGHT_DATE]]-Table1[[#This Row],[DATE_BOOKED]]</f>
        <v>154</v>
      </c>
    </row>
    <row r="1086" spans="1:23" x14ac:dyDescent="0.35">
      <c r="A1086" s="1477">
        <v>45726</v>
      </c>
      <c r="B1086" s="1024" t="s">
        <v>619</v>
      </c>
      <c r="C1086" s="198" t="s">
        <v>160</v>
      </c>
      <c r="D1086" s="198"/>
      <c r="E1086" s="1478"/>
      <c r="F1086" s="1478" t="s">
        <v>54</v>
      </c>
      <c r="G1086" s="1478" t="s">
        <v>10</v>
      </c>
      <c r="H1086" s="2222" t="s">
        <v>777</v>
      </c>
      <c r="I1086" s="1479" t="s">
        <v>532</v>
      </c>
      <c r="J1086" s="1477">
        <v>45887</v>
      </c>
      <c r="K1086" s="1480">
        <v>30</v>
      </c>
      <c r="L1086" s="1481">
        <v>30</v>
      </c>
      <c r="M1086" s="1482">
        <v>225</v>
      </c>
      <c r="N1086" s="1483">
        <v>0</v>
      </c>
      <c r="O1086" s="1483">
        <v>0</v>
      </c>
      <c r="P1086" s="1484">
        <f>SUM(Table1[[#This Row],[BASE_FARE]:[SURCHARGES]])*Table1[[#This Row],[SEATS_BOOKED]]</f>
        <v>6750</v>
      </c>
      <c r="Q1086" s="1462" t="s">
        <v>161</v>
      </c>
      <c r="R1086" s="3120" t="s">
        <v>397</v>
      </c>
      <c r="S1086" s="1478" t="str">
        <f>LEFT(Table1[[#This Row],[SECTOR]],3)</f>
        <v>PMO</v>
      </c>
      <c r="T1086" s="1478" t="str">
        <f>RIGHT(Table1[[#This Row],[SECTOR]],3)</f>
        <v>SSH</v>
      </c>
      <c r="U1086" s="1478" t="str">
        <f t="shared" si="89"/>
        <v>PMO</v>
      </c>
      <c r="V1086" s="1478">
        <f>WEEKDAY(Table1[[#This Row],[FLIGHT_DATE]],2)</f>
        <v>1</v>
      </c>
      <c r="W1086" s="1478">
        <f>Table1[[#This Row],[FLIGHT_DATE]]-Table1[[#This Row],[DATE_BOOKED]]</f>
        <v>161</v>
      </c>
    </row>
    <row r="1087" spans="1:23" x14ac:dyDescent="0.35">
      <c r="A1087" s="1477">
        <v>45726</v>
      </c>
      <c r="B1087" s="1024" t="s">
        <v>619</v>
      </c>
      <c r="C1087" s="198" t="s">
        <v>160</v>
      </c>
      <c r="D1087" s="198"/>
      <c r="E1087" s="1478"/>
      <c r="F1087" s="1478" t="s">
        <v>54</v>
      </c>
      <c r="G1087" s="1478" t="s">
        <v>10</v>
      </c>
      <c r="H1087" s="2222" t="s">
        <v>777</v>
      </c>
      <c r="I1087" s="1479" t="s">
        <v>532</v>
      </c>
      <c r="J1087" s="1477">
        <v>45894</v>
      </c>
      <c r="K1087" s="1480">
        <v>30</v>
      </c>
      <c r="L1087" s="1481">
        <v>30</v>
      </c>
      <c r="M1087" s="1482">
        <v>225</v>
      </c>
      <c r="N1087" s="1483">
        <v>0</v>
      </c>
      <c r="O1087" s="1483">
        <v>0</v>
      </c>
      <c r="P1087" s="1484">
        <f>SUM(Table1[[#This Row],[BASE_FARE]:[SURCHARGES]])*Table1[[#This Row],[SEATS_BOOKED]]</f>
        <v>6750</v>
      </c>
      <c r="Q1087" s="1462" t="s">
        <v>161</v>
      </c>
      <c r="R1087" s="3120" t="s">
        <v>397</v>
      </c>
      <c r="S1087" s="1478" t="str">
        <f>LEFT(Table1[[#This Row],[SECTOR]],3)</f>
        <v>PMO</v>
      </c>
      <c r="T1087" s="1478" t="str">
        <f>RIGHT(Table1[[#This Row],[SECTOR]],3)</f>
        <v>SSH</v>
      </c>
      <c r="U1087" s="1478" t="str">
        <f t="shared" si="89"/>
        <v>PMO</v>
      </c>
      <c r="V1087" s="1478">
        <f>WEEKDAY(Table1[[#This Row],[FLIGHT_DATE]],2)</f>
        <v>1</v>
      </c>
      <c r="W1087" s="1478">
        <f>Table1[[#This Row],[FLIGHT_DATE]]-Table1[[#This Row],[DATE_BOOKED]]</f>
        <v>168</v>
      </c>
    </row>
    <row r="1088" spans="1:23" x14ac:dyDescent="0.35">
      <c r="A1088" s="1477">
        <v>45726</v>
      </c>
      <c r="B1088" s="1024" t="s">
        <v>619</v>
      </c>
      <c r="C1088" s="198" t="s">
        <v>160</v>
      </c>
      <c r="D1088" s="198"/>
      <c r="E1088" s="1478"/>
      <c r="F1088" s="1478" t="s">
        <v>54</v>
      </c>
      <c r="G1088" s="1478" t="s">
        <v>10</v>
      </c>
      <c r="H1088" s="2222" t="s">
        <v>777</v>
      </c>
      <c r="I1088" s="1479" t="s">
        <v>532</v>
      </c>
      <c r="J1088" s="1477">
        <v>45901</v>
      </c>
      <c r="K1088" s="1480">
        <v>30</v>
      </c>
      <c r="L1088" s="1481">
        <v>30</v>
      </c>
      <c r="M1088" s="1482">
        <v>225</v>
      </c>
      <c r="N1088" s="1483">
        <v>0</v>
      </c>
      <c r="O1088" s="1483">
        <v>0</v>
      </c>
      <c r="P1088" s="1484">
        <f>SUM(Table1[[#This Row],[BASE_FARE]:[SURCHARGES]])*Table1[[#This Row],[SEATS_BOOKED]]</f>
        <v>6750</v>
      </c>
      <c r="Q1088" s="1462" t="s">
        <v>161</v>
      </c>
      <c r="R1088" s="3120" t="s">
        <v>397</v>
      </c>
      <c r="S1088" s="1478" t="str">
        <f>LEFT(Table1[[#This Row],[SECTOR]],3)</f>
        <v>PMO</v>
      </c>
      <c r="T1088" s="1478" t="str">
        <f>RIGHT(Table1[[#This Row],[SECTOR]],3)</f>
        <v>SSH</v>
      </c>
      <c r="U1088" s="1478" t="str">
        <f t="shared" si="89"/>
        <v>PMO</v>
      </c>
      <c r="V1088" s="1478">
        <f>WEEKDAY(Table1[[#This Row],[FLIGHT_DATE]],2)</f>
        <v>1</v>
      </c>
      <c r="W1088" s="1478">
        <f>Table1[[#This Row],[FLIGHT_DATE]]-Table1[[#This Row],[DATE_BOOKED]]</f>
        <v>175</v>
      </c>
    </row>
    <row r="1089" spans="1:23" x14ac:dyDescent="0.35">
      <c r="A1089" s="1477">
        <v>45726</v>
      </c>
      <c r="B1089" s="1024" t="s">
        <v>619</v>
      </c>
      <c r="C1089" s="198" t="s">
        <v>160</v>
      </c>
      <c r="D1089" s="198"/>
      <c r="E1089" s="1478"/>
      <c r="F1089" s="1478" t="s">
        <v>54</v>
      </c>
      <c r="G1089" s="1478" t="s">
        <v>11</v>
      </c>
      <c r="H1089" s="2222" t="s">
        <v>768</v>
      </c>
      <c r="I1089" s="1479" t="s">
        <v>530</v>
      </c>
      <c r="J1089" s="1477">
        <v>45866</v>
      </c>
      <c r="K1089" s="1480">
        <v>30</v>
      </c>
      <c r="L1089" s="1481">
        <v>30</v>
      </c>
      <c r="M1089" s="1482">
        <v>225</v>
      </c>
      <c r="N1089" s="1483">
        <v>0</v>
      </c>
      <c r="O1089" s="1483">
        <v>0</v>
      </c>
      <c r="P1089" s="1484">
        <f>SUM(Table1[[#This Row],[BASE_FARE]:[SURCHARGES]])*Table1[[#This Row],[SEATS_BOOKED]]</f>
        <v>6750</v>
      </c>
      <c r="Q1089" s="1462" t="s">
        <v>161</v>
      </c>
      <c r="R1089" s="3120" t="s">
        <v>397</v>
      </c>
      <c r="S1089" s="1478" t="str">
        <f>LEFT(Table1[[#This Row],[SECTOR]],3)</f>
        <v>SSH</v>
      </c>
      <c r="T1089" s="1478" t="str">
        <f>RIGHT(Table1[[#This Row],[SECTOR]],3)</f>
        <v>PMO</v>
      </c>
      <c r="U1089" s="1478" t="str">
        <f t="shared" si="89"/>
        <v>PMO</v>
      </c>
      <c r="V1089" s="1478">
        <f>WEEKDAY(Table1[[#This Row],[FLIGHT_DATE]],2)</f>
        <v>1</v>
      </c>
      <c r="W1089" s="1478">
        <f>Table1[[#This Row],[FLIGHT_DATE]]-Table1[[#This Row],[DATE_BOOKED]]</f>
        <v>140</v>
      </c>
    </row>
    <row r="1090" spans="1:23" x14ac:dyDescent="0.35">
      <c r="A1090" s="1477">
        <v>45726</v>
      </c>
      <c r="B1090" s="1024" t="s">
        <v>619</v>
      </c>
      <c r="C1090" s="198" t="s">
        <v>160</v>
      </c>
      <c r="D1090" s="198"/>
      <c r="E1090" s="1478"/>
      <c r="F1090" s="1478" t="s">
        <v>54</v>
      </c>
      <c r="G1090" s="1478" t="s">
        <v>11</v>
      </c>
      <c r="H1090" s="2222" t="s">
        <v>768</v>
      </c>
      <c r="I1090" s="1479" t="s">
        <v>530</v>
      </c>
      <c r="J1090" s="1477">
        <v>45873</v>
      </c>
      <c r="K1090" s="1480">
        <v>30</v>
      </c>
      <c r="L1090" s="1481">
        <v>30</v>
      </c>
      <c r="M1090" s="1482">
        <v>225</v>
      </c>
      <c r="N1090" s="1483">
        <v>0</v>
      </c>
      <c r="O1090" s="1483">
        <v>0</v>
      </c>
      <c r="P1090" s="1484">
        <f>SUM(Table1[[#This Row],[BASE_FARE]:[SURCHARGES]])*Table1[[#This Row],[SEATS_BOOKED]]</f>
        <v>6750</v>
      </c>
      <c r="Q1090" s="1462" t="s">
        <v>161</v>
      </c>
      <c r="R1090" s="3120" t="s">
        <v>397</v>
      </c>
      <c r="S1090" s="1478" t="str">
        <f>LEFT(Table1[[#This Row],[SECTOR]],3)</f>
        <v>SSH</v>
      </c>
      <c r="T1090" s="1478" t="str">
        <f>RIGHT(Table1[[#This Row],[SECTOR]],3)</f>
        <v>PMO</v>
      </c>
      <c r="U1090" s="1478" t="str">
        <f t="shared" si="89"/>
        <v>PMO</v>
      </c>
      <c r="V1090" s="1478">
        <f>WEEKDAY(Table1[[#This Row],[FLIGHT_DATE]],2)</f>
        <v>1</v>
      </c>
      <c r="W1090" s="1478">
        <f>Table1[[#This Row],[FLIGHT_DATE]]-Table1[[#This Row],[DATE_BOOKED]]</f>
        <v>147</v>
      </c>
    </row>
    <row r="1091" spans="1:23" x14ac:dyDescent="0.35">
      <c r="A1091" s="1477">
        <v>45726</v>
      </c>
      <c r="B1091" s="1024" t="s">
        <v>619</v>
      </c>
      <c r="C1091" s="198" t="s">
        <v>160</v>
      </c>
      <c r="D1091" s="198"/>
      <c r="E1091" s="1478"/>
      <c r="F1091" s="1478" t="s">
        <v>54</v>
      </c>
      <c r="G1091" s="1478" t="s">
        <v>11</v>
      </c>
      <c r="H1091" s="2222" t="s">
        <v>768</v>
      </c>
      <c r="I1091" s="1479" t="s">
        <v>530</v>
      </c>
      <c r="J1091" s="1477">
        <v>45880</v>
      </c>
      <c r="K1091" s="1480">
        <v>30</v>
      </c>
      <c r="L1091" s="1481">
        <v>30</v>
      </c>
      <c r="M1091" s="1482">
        <v>225</v>
      </c>
      <c r="N1091" s="1483">
        <v>0</v>
      </c>
      <c r="O1091" s="1483">
        <v>0</v>
      </c>
      <c r="P1091" s="1484">
        <f>SUM(Table1[[#This Row],[BASE_FARE]:[SURCHARGES]])*Table1[[#This Row],[SEATS_BOOKED]]</f>
        <v>6750</v>
      </c>
      <c r="Q1091" s="1462" t="s">
        <v>161</v>
      </c>
      <c r="R1091" s="3120" t="s">
        <v>397</v>
      </c>
      <c r="S1091" s="1478" t="str">
        <f>LEFT(Table1[[#This Row],[SECTOR]],3)</f>
        <v>SSH</v>
      </c>
      <c r="T1091" s="1478" t="str">
        <f>RIGHT(Table1[[#This Row],[SECTOR]],3)</f>
        <v>PMO</v>
      </c>
      <c r="U1091" s="1478" t="str">
        <f t="shared" si="89"/>
        <v>PMO</v>
      </c>
      <c r="V1091" s="1478">
        <f>WEEKDAY(Table1[[#This Row],[FLIGHT_DATE]],2)</f>
        <v>1</v>
      </c>
      <c r="W1091" s="1478">
        <f>Table1[[#This Row],[FLIGHT_DATE]]-Table1[[#This Row],[DATE_BOOKED]]</f>
        <v>154</v>
      </c>
    </row>
    <row r="1092" spans="1:23" x14ac:dyDescent="0.35">
      <c r="A1092" s="1477">
        <v>45726</v>
      </c>
      <c r="B1092" s="1024" t="s">
        <v>619</v>
      </c>
      <c r="C1092" s="198" t="s">
        <v>160</v>
      </c>
      <c r="D1092" s="198"/>
      <c r="E1092" s="1478"/>
      <c r="F1092" s="1478" t="s">
        <v>54</v>
      </c>
      <c r="G1092" s="1478" t="s">
        <v>11</v>
      </c>
      <c r="H1092" s="2222" t="s">
        <v>768</v>
      </c>
      <c r="I1092" s="1479" t="s">
        <v>530</v>
      </c>
      <c r="J1092" s="1477">
        <v>45887</v>
      </c>
      <c r="K1092" s="1480">
        <v>30</v>
      </c>
      <c r="L1092" s="1481">
        <v>30</v>
      </c>
      <c r="M1092" s="1482">
        <v>225</v>
      </c>
      <c r="N1092" s="1483">
        <v>0</v>
      </c>
      <c r="O1092" s="1483">
        <v>0</v>
      </c>
      <c r="P1092" s="1484">
        <f>SUM(Table1[[#This Row],[BASE_FARE]:[SURCHARGES]])*Table1[[#This Row],[SEATS_BOOKED]]</f>
        <v>6750</v>
      </c>
      <c r="Q1092" s="1462" t="s">
        <v>161</v>
      </c>
      <c r="R1092" s="3120" t="s">
        <v>397</v>
      </c>
      <c r="S1092" s="1478" t="str">
        <f>LEFT(Table1[[#This Row],[SECTOR]],3)</f>
        <v>SSH</v>
      </c>
      <c r="T1092" s="1478" t="str">
        <f>RIGHT(Table1[[#This Row],[SECTOR]],3)</f>
        <v>PMO</v>
      </c>
      <c r="U1092" s="1478" t="str">
        <f t="shared" si="89"/>
        <v>PMO</v>
      </c>
      <c r="V1092" s="1478">
        <f>WEEKDAY(Table1[[#This Row],[FLIGHT_DATE]],2)</f>
        <v>1</v>
      </c>
      <c r="W1092" s="1478">
        <f>Table1[[#This Row],[FLIGHT_DATE]]-Table1[[#This Row],[DATE_BOOKED]]</f>
        <v>161</v>
      </c>
    </row>
    <row r="1093" spans="1:23" x14ac:dyDescent="0.35">
      <c r="A1093" s="1477">
        <v>45726</v>
      </c>
      <c r="B1093" s="1024" t="s">
        <v>619</v>
      </c>
      <c r="C1093" s="198" t="s">
        <v>160</v>
      </c>
      <c r="D1093" s="198"/>
      <c r="E1093" s="1478"/>
      <c r="F1093" s="1478" t="s">
        <v>54</v>
      </c>
      <c r="G1093" s="1478" t="s">
        <v>11</v>
      </c>
      <c r="H1093" s="2222" t="s">
        <v>768</v>
      </c>
      <c r="I1093" s="1479" t="s">
        <v>530</v>
      </c>
      <c r="J1093" s="1477">
        <v>45894</v>
      </c>
      <c r="K1093" s="1480">
        <v>30</v>
      </c>
      <c r="L1093" s="1481">
        <v>30</v>
      </c>
      <c r="M1093" s="1482">
        <v>225</v>
      </c>
      <c r="N1093" s="1483">
        <v>0</v>
      </c>
      <c r="O1093" s="1483">
        <v>0</v>
      </c>
      <c r="P1093" s="1484">
        <f>SUM(Table1[[#This Row],[BASE_FARE]:[SURCHARGES]])*Table1[[#This Row],[SEATS_BOOKED]]</f>
        <v>6750</v>
      </c>
      <c r="Q1093" s="1462" t="s">
        <v>161</v>
      </c>
      <c r="R1093" s="3120" t="s">
        <v>397</v>
      </c>
      <c r="S1093" s="1478" t="str">
        <f>LEFT(Table1[[#This Row],[SECTOR]],3)</f>
        <v>SSH</v>
      </c>
      <c r="T1093" s="1478" t="str">
        <f>RIGHT(Table1[[#This Row],[SECTOR]],3)</f>
        <v>PMO</v>
      </c>
      <c r="U1093" s="1478" t="str">
        <f t="shared" si="89"/>
        <v>PMO</v>
      </c>
      <c r="V1093" s="1478">
        <f>WEEKDAY(Table1[[#This Row],[FLIGHT_DATE]],2)</f>
        <v>1</v>
      </c>
      <c r="W1093" s="1478">
        <f>Table1[[#This Row],[FLIGHT_DATE]]-Table1[[#This Row],[DATE_BOOKED]]</f>
        <v>168</v>
      </c>
    </row>
    <row r="1094" spans="1:23" x14ac:dyDescent="0.35">
      <c r="A1094" s="1477">
        <v>45726</v>
      </c>
      <c r="B1094" s="1024" t="s">
        <v>619</v>
      </c>
      <c r="C1094" s="198" t="s">
        <v>160</v>
      </c>
      <c r="D1094" s="198"/>
      <c r="E1094" s="1478"/>
      <c r="F1094" s="1478" t="s">
        <v>54</v>
      </c>
      <c r="G1094" s="1478" t="s">
        <v>11</v>
      </c>
      <c r="H1094" s="2222" t="s">
        <v>768</v>
      </c>
      <c r="I1094" s="1479" t="s">
        <v>530</v>
      </c>
      <c r="J1094" s="1477">
        <v>45901</v>
      </c>
      <c r="K1094" s="1480">
        <v>30</v>
      </c>
      <c r="L1094" s="1481">
        <v>30</v>
      </c>
      <c r="M1094" s="1482">
        <v>225</v>
      </c>
      <c r="N1094" s="1483">
        <v>0</v>
      </c>
      <c r="O1094" s="1483">
        <v>0</v>
      </c>
      <c r="P1094" s="1484">
        <f>SUM(Table1[[#This Row],[BASE_FARE]:[SURCHARGES]])*Table1[[#This Row],[SEATS_BOOKED]]</f>
        <v>6750</v>
      </c>
      <c r="Q1094" s="1462" t="s">
        <v>161</v>
      </c>
      <c r="R1094" s="3120" t="s">
        <v>397</v>
      </c>
      <c r="S1094" s="1478" t="str">
        <f>LEFT(Table1[[#This Row],[SECTOR]],3)</f>
        <v>SSH</v>
      </c>
      <c r="T1094" s="1478" t="str">
        <f>RIGHT(Table1[[#This Row],[SECTOR]],3)</f>
        <v>PMO</v>
      </c>
      <c r="U1094" s="1478" t="str">
        <f t="shared" si="89"/>
        <v>PMO</v>
      </c>
      <c r="V1094" s="1478">
        <f>WEEKDAY(Table1[[#This Row],[FLIGHT_DATE]],2)</f>
        <v>1</v>
      </c>
      <c r="W1094" s="1478">
        <f>Table1[[#This Row],[FLIGHT_DATE]]-Table1[[#This Row],[DATE_BOOKED]]</f>
        <v>175</v>
      </c>
    </row>
    <row r="1095" spans="1:23" x14ac:dyDescent="0.35">
      <c r="A1095" s="1477">
        <v>45726</v>
      </c>
      <c r="B1095" s="1024" t="s">
        <v>619</v>
      </c>
      <c r="C1095" s="198" t="s">
        <v>160</v>
      </c>
      <c r="D1095" s="198"/>
      <c r="E1095" s="1478"/>
      <c r="F1095" s="1478" t="s">
        <v>54</v>
      </c>
      <c r="G1095" s="1478" t="s">
        <v>11</v>
      </c>
      <c r="H1095" s="2222" t="s">
        <v>768</v>
      </c>
      <c r="I1095" s="1479" t="s">
        <v>530</v>
      </c>
      <c r="J1095" s="1477">
        <v>45908</v>
      </c>
      <c r="K1095" s="1480">
        <v>30</v>
      </c>
      <c r="L1095" s="1481">
        <v>30</v>
      </c>
      <c r="M1095" s="1482">
        <v>225</v>
      </c>
      <c r="N1095" s="1483">
        <v>0</v>
      </c>
      <c r="O1095" s="1483">
        <v>0</v>
      </c>
      <c r="P1095" s="1484">
        <f>SUM(Table1[[#This Row],[BASE_FARE]:[SURCHARGES]])*Table1[[#This Row],[SEATS_BOOKED]]</f>
        <v>6750</v>
      </c>
      <c r="Q1095" s="1462" t="s">
        <v>161</v>
      </c>
      <c r="R1095" s="3120" t="s">
        <v>397</v>
      </c>
      <c r="S1095" s="1478" t="str">
        <f>LEFT(Table1[[#This Row],[SECTOR]],3)</f>
        <v>SSH</v>
      </c>
      <c r="T1095" s="1478" t="str">
        <f>RIGHT(Table1[[#This Row],[SECTOR]],3)</f>
        <v>PMO</v>
      </c>
      <c r="U1095" s="1478" t="str">
        <f t="shared" si="89"/>
        <v>PMO</v>
      </c>
      <c r="V1095" s="1478">
        <f>WEEKDAY(Table1[[#This Row],[FLIGHT_DATE]],2)</f>
        <v>1</v>
      </c>
      <c r="W1095" s="1478">
        <f>Table1[[#This Row],[FLIGHT_DATE]]-Table1[[#This Row],[DATE_BOOKED]]</f>
        <v>182</v>
      </c>
    </row>
    <row r="1096" spans="1:23" x14ac:dyDescent="0.35">
      <c r="A1096" s="1477">
        <v>45726</v>
      </c>
      <c r="B1096" s="2953" t="s">
        <v>1207</v>
      </c>
      <c r="C1096" s="198" t="s">
        <v>160</v>
      </c>
      <c r="D1096" s="198"/>
      <c r="E1096" s="1478"/>
      <c r="F1096" s="1478" t="s">
        <v>54</v>
      </c>
      <c r="G1096" s="1478" t="s">
        <v>10</v>
      </c>
      <c r="H1096" s="2904" t="s">
        <v>1203</v>
      </c>
      <c r="I1096" s="1479" t="s">
        <v>28</v>
      </c>
      <c r="J1096" s="1477">
        <v>45866</v>
      </c>
      <c r="K1096" s="1480">
        <v>10</v>
      </c>
      <c r="L1096" s="1480">
        <v>10</v>
      </c>
      <c r="M1096" s="1020">
        <f t="shared" ref="M1096:M1107" si="90">470/2</f>
        <v>235</v>
      </c>
      <c r="N1096" s="1020">
        <v>0</v>
      </c>
      <c r="O1096" s="1483">
        <v>0</v>
      </c>
      <c r="P1096" s="1484">
        <f>SUM(Table1[[#This Row],[BASE_FARE]:[SURCHARGES]])*Table1[[#This Row],[SEATS_BOOKED]]</f>
        <v>2350</v>
      </c>
      <c r="Q1096" s="1462" t="s">
        <v>161</v>
      </c>
      <c r="R1096" s="1480" t="s">
        <v>95</v>
      </c>
      <c r="S1096" s="1478" t="str">
        <f>LEFT(Table1[[#This Row],[SECTOR]],3)</f>
        <v>NAP</v>
      </c>
      <c r="T1096" s="1478" t="str">
        <f>RIGHT(Table1[[#This Row],[SECTOR]],3)</f>
        <v>SSH</v>
      </c>
      <c r="U1096" s="1478" t="str">
        <f>IF(AND(S1096&lt;&gt;"SSH", S1096&lt;&gt;"RMF", S1096&lt;&gt;"CAI", S1096&lt;&gt;"HRG", S1096&lt;&gt;"LXR", S1096&lt;&gt;"DXB", OR(T1096="SSH", T1096="RMF", T1096="CAI", T1096="HRG", T1096="LXR", T1096="DXB")), S1096,
    IF(AND(T1096&lt;&gt;"SSH", T1096&lt;&gt;"RMF", T1096&lt;&gt;"CAI", T1096&lt;&gt;"HRG", T1096&lt;&gt;"LXR", T1096&lt;&gt;"DXB", OR(S1096="SSH", S1096="RMF", S1096="CAI", S1096="HRG", S1096="LXR", S1096="DXB")), T1096,
    "VIE"))</f>
        <v>NAP</v>
      </c>
      <c r="V1096" s="1478">
        <f>WEEKDAY(Table1[[#This Row],[FLIGHT_DATE]],2)</f>
        <v>1</v>
      </c>
      <c r="W1096" s="1478">
        <f>Table1[[#This Row],[FLIGHT_DATE]]-Table1[[#This Row],[DATE_BOOKED]]</f>
        <v>140</v>
      </c>
    </row>
    <row r="1097" spans="1:23" x14ac:dyDescent="0.35">
      <c r="A1097" s="1477">
        <v>45726</v>
      </c>
      <c r="B1097" s="2953" t="s">
        <v>1207</v>
      </c>
      <c r="C1097" s="198" t="s">
        <v>160</v>
      </c>
      <c r="D1097" s="198"/>
      <c r="E1097" s="1478"/>
      <c r="F1097" s="1478" t="s">
        <v>54</v>
      </c>
      <c r="G1097" s="1478" t="s">
        <v>10</v>
      </c>
      <c r="H1097" s="2904" t="s">
        <v>1203</v>
      </c>
      <c r="I1097" s="1479" t="s">
        <v>28</v>
      </c>
      <c r="J1097" s="1477">
        <v>45873</v>
      </c>
      <c r="K1097" s="1480">
        <v>20</v>
      </c>
      <c r="L1097" s="1480">
        <v>20</v>
      </c>
      <c r="M1097" s="1020">
        <f t="shared" si="90"/>
        <v>235</v>
      </c>
      <c r="N1097" s="1020">
        <v>0</v>
      </c>
      <c r="O1097" s="1483">
        <v>0</v>
      </c>
      <c r="P1097" s="1484">
        <f>SUM(Table1[[#This Row],[BASE_FARE]:[SURCHARGES]])*Table1[[#This Row],[SEATS_BOOKED]]</f>
        <v>4700</v>
      </c>
      <c r="Q1097" s="1462" t="s">
        <v>161</v>
      </c>
      <c r="R1097" s="1480" t="s">
        <v>95</v>
      </c>
      <c r="S1097" s="1478" t="str">
        <f>LEFT(Table1[[#This Row],[SECTOR]],3)</f>
        <v>NAP</v>
      </c>
      <c r="T1097" s="1478" t="str">
        <f>RIGHT(Table1[[#This Row],[SECTOR]],3)</f>
        <v>SSH</v>
      </c>
      <c r="U1097" s="1478" t="str">
        <f t="shared" ref="U1097:U1102" si="91">IF(AND(S1097&lt;&gt;"SSH", S1097&lt;&gt;"RMF", S1097&lt;&gt;"CAI", S1097&lt;&gt;"HRG", S1097&lt;&gt;"LXR", S1097&lt;&gt;"DXB", OR(T1097="SSH", T1097="RMF", T1097="CAI", T1097="HRG", T1097="LXR", T1097="DXB")), S1097,
    IF(AND(T1097&lt;&gt;"SSH", T1097&lt;&gt;"RMF", T1097&lt;&gt;"CAI", T1097&lt;&gt;"HRG", T1097&lt;&gt;"LXR", T1097&lt;&gt;"DXB", OR(S1097="SSH", S1097="RMF", S1097="CAI", S1097="HRG", S1097="LXR", S1097="DXB")), T1097,
    "VIE"))</f>
        <v>NAP</v>
      </c>
      <c r="V1097" s="1478">
        <f>WEEKDAY(Table1[[#This Row],[FLIGHT_DATE]],2)</f>
        <v>1</v>
      </c>
      <c r="W1097" s="1478">
        <f>Table1[[#This Row],[FLIGHT_DATE]]-Table1[[#This Row],[DATE_BOOKED]]</f>
        <v>147</v>
      </c>
    </row>
    <row r="1098" spans="1:23" x14ac:dyDescent="0.35">
      <c r="A1098" s="1477">
        <v>45726</v>
      </c>
      <c r="B1098" s="2953" t="s">
        <v>1207</v>
      </c>
      <c r="C1098" s="198" t="s">
        <v>160</v>
      </c>
      <c r="D1098" s="198"/>
      <c r="E1098" s="1478"/>
      <c r="F1098" s="1478" t="s">
        <v>54</v>
      </c>
      <c r="G1098" s="1478" t="s">
        <v>10</v>
      </c>
      <c r="H1098" s="2904" t="s">
        <v>1203</v>
      </c>
      <c r="I1098" s="1479" t="s">
        <v>28</v>
      </c>
      <c r="J1098" s="1477">
        <v>45880</v>
      </c>
      <c r="K1098" s="1480">
        <v>20</v>
      </c>
      <c r="L1098" s="1480">
        <v>20</v>
      </c>
      <c r="M1098" s="1020">
        <f t="shared" si="90"/>
        <v>235</v>
      </c>
      <c r="N1098" s="1020">
        <v>0</v>
      </c>
      <c r="O1098" s="1483">
        <v>0</v>
      </c>
      <c r="P1098" s="1484">
        <f>SUM(Table1[[#This Row],[BASE_FARE]:[SURCHARGES]])*Table1[[#This Row],[SEATS_BOOKED]]</f>
        <v>4700</v>
      </c>
      <c r="Q1098" s="1462" t="s">
        <v>161</v>
      </c>
      <c r="R1098" s="1480" t="s">
        <v>95</v>
      </c>
      <c r="S1098" s="1478" t="str">
        <f>LEFT(Table1[[#This Row],[SECTOR]],3)</f>
        <v>NAP</v>
      </c>
      <c r="T1098" s="1478" t="str">
        <f>RIGHT(Table1[[#This Row],[SECTOR]],3)</f>
        <v>SSH</v>
      </c>
      <c r="U1098" s="1478" t="str">
        <f t="shared" si="91"/>
        <v>NAP</v>
      </c>
      <c r="V1098" s="1478">
        <f>WEEKDAY(Table1[[#This Row],[FLIGHT_DATE]],2)</f>
        <v>1</v>
      </c>
      <c r="W1098" s="1478">
        <f>Table1[[#This Row],[FLIGHT_DATE]]-Table1[[#This Row],[DATE_BOOKED]]</f>
        <v>154</v>
      </c>
    </row>
    <row r="1099" spans="1:23" x14ac:dyDescent="0.35">
      <c r="A1099" s="1477">
        <v>45726</v>
      </c>
      <c r="B1099" s="2953" t="s">
        <v>1207</v>
      </c>
      <c r="C1099" s="198" t="s">
        <v>160</v>
      </c>
      <c r="D1099" s="198"/>
      <c r="E1099" s="1478"/>
      <c r="F1099" s="1478" t="s">
        <v>54</v>
      </c>
      <c r="G1099" s="1478" t="s">
        <v>10</v>
      </c>
      <c r="H1099" s="2904" t="s">
        <v>1203</v>
      </c>
      <c r="I1099" s="1479" t="s">
        <v>28</v>
      </c>
      <c r="J1099" s="1477">
        <v>45887</v>
      </c>
      <c r="K1099" s="1480">
        <v>20</v>
      </c>
      <c r="L1099" s="1480">
        <v>20</v>
      </c>
      <c r="M1099" s="1020">
        <f t="shared" si="90"/>
        <v>235</v>
      </c>
      <c r="N1099" s="1020">
        <v>0</v>
      </c>
      <c r="O1099" s="1483">
        <v>0</v>
      </c>
      <c r="P1099" s="1484">
        <f>SUM(Table1[[#This Row],[BASE_FARE]:[SURCHARGES]])*Table1[[#This Row],[SEATS_BOOKED]]</f>
        <v>4700</v>
      </c>
      <c r="Q1099" s="1462" t="s">
        <v>161</v>
      </c>
      <c r="R1099" s="1480" t="s">
        <v>95</v>
      </c>
      <c r="S1099" s="1478" t="str">
        <f>LEFT(Table1[[#This Row],[SECTOR]],3)</f>
        <v>NAP</v>
      </c>
      <c r="T1099" s="1478" t="str">
        <f>RIGHT(Table1[[#This Row],[SECTOR]],3)</f>
        <v>SSH</v>
      </c>
      <c r="U1099" s="1478" t="str">
        <f t="shared" si="91"/>
        <v>NAP</v>
      </c>
      <c r="V1099" s="1478">
        <f>WEEKDAY(Table1[[#This Row],[FLIGHT_DATE]],2)</f>
        <v>1</v>
      </c>
      <c r="W1099" s="1478">
        <f>Table1[[#This Row],[FLIGHT_DATE]]-Table1[[#This Row],[DATE_BOOKED]]</f>
        <v>161</v>
      </c>
    </row>
    <row r="1100" spans="1:23" x14ac:dyDescent="0.35">
      <c r="A1100" s="1477">
        <v>45726</v>
      </c>
      <c r="B1100" s="2953" t="s">
        <v>1207</v>
      </c>
      <c r="C1100" s="198" t="s">
        <v>160</v>
      </c>
      <c r="D1100" s="198"/>
      <c r="E1100" s="1478"/>
      <c r="F1100" s="1478" t="s">
        <v>54</v>
      </c>
      <c r="G1100" s="1478" t="s">
        <v>10</v>
      </c>
      <c r="H1100" s="2904" t="s">
        <v>1203</v>
      </c>
      <c r="I1100" s="1479" t="s">
        <v>28</v>
      </c>
      <c r="J1100" s="1477">
        <v>45894</v>
      </c>
      <c r="K1100" s="1480">
        <v>20</v>
      </c>
      <c r="L1100" s="1480">
        <v>20</v>
      </c>
      <c r="M1100" s="1020">
        <f t="shared" si="90"/>
        <v>235</v>
      </c>
      <c r="N1100" s="1020">
        <v>0</v>
      </c>
      <c r="O1100" s="1483">
        <v>0</v>
      </c>
      <c r="P1100" s="1484">
        <f>SUM(Table1[[#This Row],[BASE_FARE]:[SURCHARGES]])*Table1[[#This Row],[SEATS_BOOKED]]</f>
        <v>4700</v>
      </c>
      <c r="Q1100" s="1462" t="s">
        <v>161</v>
      </c>
      <c r="R1100" s="1480" t="s">
        <v>95</v>
      </c>
      <c r="S1100" s="1478" t="str">
        <f>LEFT(Table1[[#This Row],[SECTOR]],3)</f>
        <v>NAP</v>
      </c>
      <c r="T1100" s="1478" t="str">
        <f>RIGHT(Table1[[#This Row],[SECTOR]],3)</f>
        <v>SSH</v>
      </c>
      <c r="U1100" s="1478" t="str">
        <f t="shared" si="91"/>
        <v>NAP</v>
      </c>
      <c r="V1100" s="1478">
        <f>WEEKDAY(Table1[[#This Row],[FLIGHT_DATE]],2)</f>
        <v>1</v>
      </c>
      <c r="W1100" s="1478">
        <f>Table1[[#This Row],[FLIGHT_DATE]]-Table1[[#This Row],[DATE_BOOKED]]</f>
        <v>168</v>
      </c>
    </row>
    <row r="1101" spans="1:23" x14ac:dyDescent="0.35">
      <c r="A1101" s="1477">
        <v>45726</v>
      </c>
      <c r="B1101" s="2953" t="s">
        <v>1207</v>
      </c>
      <c r="C1101" s="198" t="s">
        <v>160</v>
      </c>
      <c r="D1101" s="198"/>
      <c r="E1101" s="1478"/>
      <c r="F1101" s="1478" t="s">
        <v>54</v>
      </c>
      <c r="G1101" s="1478" t="s">
        <v>10</v>
      </c>
      <c r="H1101" s="2904" t="s">
        <v>1203</v>
      </c>
      <c r="I1101" s="1479" t="s">
        <v>28</v>
      </c>
      <c r="J1101" s="1542">
        <v>45901</v>
      </c>
      <c r="K1101" s="1480">
        <v>10</v>
      </c>
      <c r="L1101" s="1480">
        <v>10</v>
      </c>
      <c r="M1101" s="1020">
        <f t="shared" si="90"/>
        <v>235</v>
      </c>
      <c r="N1101" s="1020">
        <v>0</v>
      </c>
      <c r="O1101" s="1483">
        <v>0</v>
      </c>
      <c r="P1101" s="1549">
        <f>SUM(Table1[[#This Row],[BASE_FARE]:[SURCHARGES]])*Table1[[#This Row],[SEATS_BOOKED]]</f>
        <v>2350</v>
      </c>
      <c r="Q1101" s="1462" t="s">
        <v>161</v>
      </c>
      <c r="R1101" s="1480" t="s">
        <v>95</v>
      </c>
      <c r="S1101" s="1543" t="str">
        <f>LEFT(Table1[[#This Row],[SECTOR]],3)</f>
        <v>NAP</v>
      </c>
      <c r="T1101" s="1543" t="str">
        <f>RIGHT(Table1[[#This Row],[SECTOR]],3)</f>
        <v>SSH</v>
      </c>
      <c r="U1101" s="1543" t="str">
        <f>IF(AND(S1101&lt;&gt;"SSH", S1101&lt;&gt;"RMF", S1101&lt;&gt;"CAI", S1101&lt;&gt;"HRG", S1101&lt;&gt;"LXR", S1101&lt;&gt;"DXB", OR(T1101="SSH", T1101="RMF", T1101="CAI", T1101="HRG", T1101="LXR", T1101="DXB")), S1101,
    IF(AND(T1101&lt;&gt;"SSH", T1101&lt;&gt;"RMF", T1101&lt;&gt;"CAI", T1101&lt;&gt;"HRG", T1101&lt;&gt;"LXR", T1101&lt;&gt;"DXB", OR(S1101="SSH", S1101="RMF", S1101="CAI", S1101="HRG", S1101="LXR", S1101="DXB")), T1101,
    "VIE"))</f>
        <v>NAP</v>
      </c>
      <c r="V1101" s="1543">
        <f>WEEKDAY(Table1[[#This Row],[FLIGHT_DATE]],2)</f>
        <v>1</v>
      </c>
      <c r="W1101" s="1543">
        <f>Table1[[#This Row],[FLIGHT_DATE]]-Table1[[#This Row],[DATE_BOOKED]]</f>
        <v>175</v>
      </c>
    </row>
    <row r="1102" spans="1:23" x14ac:dyDescent="0.35">
      <c r="A1102" s="1477">
        <v>45726</v>
      </c>
      <c r="B1102" s="2953" t="s">
        <v>1207</v>
      </c>
      <c r="C1102" s="198" t="s">
        <v>160</v>
      </c>
      <c r="D1102" s="198"/>
      <c r="E1102" s="1478"/>
      <c r="F1102" s="1478" t="s">
        <v>54</v>
      </c>
      <c r="G1102" s="1478" t="s">
        <v>11</v>
      </c>
      <c r="H1102" s="2904" t="s">
        <v>1202</v>
      </c>
      <c r="I1102" s="1479" t="s">
        <v>29</v>
      </c>
      <c r="J1102" s="1477">
        <v>45873</v>
      </c>
      <c r="K1102" s="1480">
        <v>10</v>
      </c>
      <c r="L1102" s="1480">
        <v>10</v>
      </c>
      <c r="M1102" s="1020">
        <f t="shared" si="90"/>
        <v>235</v>
      </c>
      <c r="N1102" s="1020">
        <v>0</v>
      </c>
      <c r="O1102" s="1483">
        <v>0</v>
      </c>
      <c r="P1102" s="1484">
        <f>SUM(Table1[[#This Row],[BASE_FARE]:[SURCHARGES]])*Table1[[#This Row],[SEATS_BOOKED]]</f>
        <v>2350</v>
      </c>
      <c r="Q1102" s="1462" t="s">
        <v>161</v>
      </c>
      <c r="R1102" s="1480" t="s">
        <v>95</v>
      </c>
      <c r="S1102" s="1478" t="str">
        <f>LEFT(Table1[[#This Row],[SECTOR]],3)</f>
        <v>SSH</v>
      </c>
      <c r="T1102" s="1478" t="str">
        <f>RIGHT(Table1[[#This Row],[SECTOR]],3)</f>
        <v>NAP</v>
      </c>
      <c r="U1102" s="1478" t="str">
        <f t="shared" si="91"/>
        <v>NAP</v>
      </c>
      <c r="V1102" s="1478">
        <f>WEEKDAY(Table1[[#This Row],[FLIGHT_DATE]],2)</f>
        <v>1</v>
      </c>
      <c r="W1102" s="1478">
        <f>Table1[[#This Row],[FLIGHT_DATE]]-Table1[[#This Row],[DATE_BOOKED]]</f>
        <v>147</v>
      </c>
    </row>
    <row r="1103" spans="1:23" x14ac:dyDescent="0.35">
      <c r="A1103" s="1477">
        <v>45726</v>
      </c>
      <c r="B1103" s="2953" t="s">
        <v>1207</v>
      </c>
      <c r="C1103" s="198" t="s">
        <v>160</v>
      </c>
      <c r="D1103" s="198"/>
      <c r="E1103" s="1478"/>
      <c r="F1103" s="1478" t="s">
        <v>54</v>
      </c>
      <c r="G1103" s="1478" t="s">
        <v>11</v>
      </c>
      <c r="H1103" s="2904" t="s">
        <v>1202</v>
      </c>
      <c r="I1103" s="1479" t="s">
        <v>29</v>
      </c>
      <c r="J1103" s="1477">
        <v>45880</v>
      </c>
      <c r="K1103" s="1480">
        <v>20</v>
      </c>
      <c r="L1103" s="1480">
        <v>20</v>
      </c>
      <c r="M1103" s="1020">
        <f t="shared" si="90"/>
        <v>235</v>
      </c>
      <c r="N1103" s="1020">
        <v>0</v>
      </c>
      <c r="O1103" s="1483">
        <v>0</v>
      </c>
      <c r="P1103" s="1484">
        <f>SUM(Table1[[#This Row],[BASE_FARE]:[SURCHARGES]])*Table1[[#This Row],[SEATS_BOOKED]]</f>
        <v>4700</v>
      </c>
      <c r="Q1103" s="1462" t="s">
        <v>161</v>
      </c>
      <c r="R1103" s="1480" t="s">
        <v>95</v>
      </c>
      <c r="S1103" s="1478" t="str">
        <f>LEFT(Table1[[#This Row],[SECTOR]],3)</f>
        <v>SSH</v>
      </c>
      <c r="T1103" s="1478" t="str">
        <f>RIGHT(Table1[[#This Row],[SECTOR]],3)</f>
        <v>NAP</v>
      </c>
      <c r="U1103" s="1478" t="str">
        <f t="shared" ref="U1103:U1109" si="92">IF(AND(S1103&lt;&gt;"SSH", S1103&lt;&gt;"RMF", S1103&lt;&gt;"CAI", S1103&lt;&gt;"HRG", S1103&lt;&gt;"LXR", S1103&lt;&gt;"DXB", OR(T1103="SSH", T1103="RMF", T1103="CAI", T1103="HRG", T1103="LXR", T1103="DXB")), S1103,
    IF(AND(T1103&lt;&gt;"SSH", T1103&lt;&gt;"RMF", T1103&lt;&gt;"CAI", T1103&lt;&gt;"HRG", T1103&lt;&gt;"LXR", T1103&lt;&gt;"DXB", OR(S1103="SSH", S1103="RMF", S1103="CAI", S1103="HRG", S1103="LXR", S1103="DXB")), T1103,
    "VIE"))</f>
        <v>NAP</v>
      </c>
      <c r="V1103" s="1478">
        <f>WEEKDAY(Table1[[#This Row],[FLIGHT_DATE]],2)</f>
        <v>1</v>
      </c>
      <c r="W1103" s="1478">
        <f>Table1[[#This Row],[FLIGHT_DATE]]-Table1[[#This Row],[DATE_BOOKED]]</f>
        <v>154</v>
      </c>
    </row>
    <row r="1104" spans="1:23" x14ac:dyDescent="0.35">
      <c r="A1104" s="1477">
        <v>45726</v>
      </c>
      <c r="B1104" s="2953" t="s">
        <v>1207</v>
      </c>
      <c r="C1104" s="198" t="s">
        <v>160</v>
      </c>
      <c r="D1104" s="198"/>
      <c r="E1104" s="1478"/>
      <c r="F1104" s="1478" t="s">
        <v>54</v>
      </c>
      <c r="G1104" s="1478" t="s">
        <v>11</v>
      </c>
      <c r="H1104" s="2904" t="s">
        <v>1202</v>
      </c>
      <c r="I1104" s="1479" t="s">
        <v>29</v>
      </c>
      <c r="J1104" s="1477">
        <v>45887</v>
      </c>
      <c r="K1104" s="1480">
        <v>20</v>
      </c>
      <c r="L1104" s="1480">
        <v>20</v>
      </c>
      <c r="M1104" s="1020">
        <f t="shared" si="90"/>
        <v>235</v>
      </c>
      <c r="N1104" s="1020">
        <v>0</v>
      </c>
      <c r="O1104" s="1483">
        <v>0</v>
      </c>
      <c r="P1104" s="1484">
        <f>SUM(Table1[[#This Row],[BASE_FARE]:[SURCHARGES]])*Table1[[#This Row],[SEATS_BOOKED]]</f>
        <v>4700</v>
      </c>
      <c r="Q1104" s="1462" t="s">
        <v>161</v>
      </c>
      <c r="R1104" s="1480" t="s">
        <v>95</v>
      </c>
      <c r="S1104" s="1478" t="str">
        <f>LEFT(Table1[[#This Row],[SECTOR]],3)</f>
        <v>SSH</v>
      </c>
      <c r="T1104" s="1478" t="str">
        <f>RIGHT(Table1[[#This Row],[SECTOR]],3)</f>
        <v>NAP</v>
      </c>
      <c r="U1104" s="1478" t="str">
        <f t="shared" si="92"/>
        <v>NAP</v>
      </c>
      <c r="V1104" s="1478">
        <f>WEEKDAY(Table1[[#This Row],[FLIGHT_DATE]],2)</f>
        <v>1</v>
      </c>
      <c r="W1104" s="1478">
        <f>Table1[[#This Row],[FLIGHT_DATE]]-Table1[[#This Row],[DATE_BOOKED]]</f>
        <v>161</v>
      </c>
    </row>
    <row r="1105" spans="1:23" x14ac:dyDescent="0.35">
      <c r="A1105" s="1477">
        <v>45726</v>
      </c>
      <c r="B1105" s="2953" t="s">
        <v>1207</v>
      </c>
      <c r="C1105" s="198" t="s">
        <v>160</v>
      </c>
      <c r="D1105" s="198"/>
      <c r="E1105" s="1478"/>
      <c r="F1105" s="1478" t="s">
        <v>54</v>
      </c>
      <c r="G1105" s="1478" t="s">
        <v>11</v>
      </c>
      <c r="H1105" s="2904" t="s">
        <v>1202</v>
      </c>
      <c r="I1105" s="1479" t="s">
        <v>29</v>
      </c>
      <c r="J1105" s="1477">
        <v>45894</v>
      </c>
      <c r="K1105" s="1480">
        <v>20</v>
      </c>
      <c r="L1105" s="1480">
        <v>20</v>
      </c>
      <c r="M1105" s="1020">
        <f t="shared" si="90"/>
        <v>235</v>
      </c>
      <c r="N1105" s="1020">
        <v>0</v>
      </c>
      <c r="O1105" s="1483">
        <v>0</v>
      </c>
      <c r="P1105" s="1484">
        <f>SUM(Table1[[#This Row],[BASE_FARE]:[SURCHARGES]])*Table1[[#This Row],[SEATS_BOOKED]]</f>
        <v>4700</v>
      </c>
      <c r="Q1105" s="1462" t="s">
        <v>161</v>
      </c>
      <c r="R1105" s="1480" t="s">
        <v>95</v>
      </c>
      <c r="S1105" s="1478" t="str">
        <f>LEFT(Table1[[#This Row],[SECTOR]],3)</f>
        <v>SSH</v>
      </c>
      <c r="T1105" s="1478" t="str">
        <f>RIGHT(Table1[[#This Row],[SECTOR]],3)</f>
        <v>NAP</v>
      </c>
      <c r="U1105" s="1478" t="str">
        <f t="shared" si="92"/>
        <v>NAP</v>
      </c>
      <c r="V1105" s="1478">
        <f>WEEKDAY(Table1[[#This Row],[FLIGHT_DATE]],2)</f>
        <v>1</v>
      </c>
      <c r="W1105" s="1478">
        <f>Table1[[#This Row],[FLIGHT_DATE]]-Table1[[#This Row],[DATE_BOOKED]]</f>
        <v>168</v>
      </c>
    </row>
    <row r="1106" spans="1:23" x14ac:dyDescent="0.35">
      <c r="A1106" s="1477">
        <v>45726</v>
      </c>
      <c r="B1106" s="2953" t="s">
        <v>1207</v>
      </c>
      <c r="C1106" s="198" t="s">
        <v>160</v>
      </c>
      <c r="D1106" s="198"/>
      <c r="E1106" s="1478"/>
      <c r="F1106" s="1478" t="s">
        <v>54</v>
      </c>
      <c r="G1106" s="1478" t="s">
        <v>11</v>
      </c>
      <c r="H1106" s="2904" t="s">
        <v>1202</v>
      </c>
      <c r="I1106" s="1479" t="s">
        <v>29</v>
      </c>
      <c r="J1106" s="1477">
        <v>45901</v>
      </c>
      <c r="K1106" s="1480">
        <v>20</v>
      </c>
      <c r="L1106" s="1480">
        <v>20</v>
      </c>
      <c r="M1106" s="1020">
        <f t="shared" si="90"/>
        <v>235</v>
      </c>
      <c r="N1106" s="1020">
        <v>0</v>
      </c>
      <c r="O1106" s="1483">
        <v>0</v>
      </c>
      <c r="P1106" s="1484">
        <f>SUM(Table1[[#This Row],[BASE_FARE]:[SURCHARGES]])*Table1[[#This Row],[SEATS_BOOKED]]</f>
        <v>4700</v>
      </c>
      <c r="Q1106" s="1462" t="s">
        <v>161</v>
      </c>
      <c r="R1106" s="1480" t="s">
        <v>95</v>
      </c>
      <c r="S1106" s="1478" t="str">
        <f>LEFT(Table1[[#This Row],[SECTOR]],3)</f>
        <v>SSH</v>
      </c>
      <c r="T1106" s="1478" t="str">
        <f>RIGHT(Table1[[#This Row],[SECTOR]],3)</f>
        <v>NAP</v>
      </c>
      <c r="U1106" s="1478" t="str">
        <f t="shared" si="92"/>
        <v>NAP</v>
      </c>
      <c r="V1106" s="1478">
        <f>WEEKDAY(Table1[[#This Row],[FLIGHT_DATE]],2)</f>
        <v>1</v>
      </c>
      <c r="W1106" s="1478">
        <f>Table1[[#This Row],[FLIGHT_DATE]]-Table1[[#This Row],[DATE_BOOKED]]</f>
        <v>175</v>
      </c>
    </row>
    <row r="1107" spans="1:23" x14ac:dyDescent="0.35">
      <c r="A1107" s="1477">
        <v>45726</v>
      </c>
      <c r="B1107" s="2953" t="s">
        <v>1207</v>
      </c>
      <c r="C1107" s="198" t="s">
        <v>160</v>
      </c>
      <c r="D1107" s="198"/>
      <c r="E1107" s="1478"/>
      <c r="F1107" s="1478" t="s">
        <v>54</v>
      </c>
      <c r="G1107" s="1478" t="s">
        <v>11</v>
      </c>
      <c r="H1107" s="2904" t="s">
        <v>1202</v>
      </c>
      <c r="I1107" s="1479" t="s">
        <v>29</v>
      </c>
      <c r="J1107" s="1542">
        <v>45908</v>
      </c>
      <c r="K1107" s="1480">
        <v>10</v>
      </c>
      <c r="L1107" s="1480">
        <v>10</v>
      </c>
      <c r="M1107" s="1020">
        <f t="shared" si="90"/>
        <v>235</v>
      </c>
      <c r="N1107" s="1020">
        <v>0</v>
      </c>
      <c r="O1107" s="1483">
        <v>0</v>
      </c>
      <c r="P1107" s="1549">
        <f>SUM(Table1[[#This Row],[BASE_FARE]:[SURCHARGES]])*Table1[[#This Row],[SEATS_BOOKED]]</f>
        <v>2350</v>
      </c>
      <c r="Q1107" s="1462" t="s">
        <v>161</v>
      </c>
      <c r="R1107" s="1480" t="s">
        <v>95</v>
      </c>
      <c r="S1107" s="1543" t="str">
        <f>LEFT(Table1[[#This Row],[SECTOR]],3)</f>
        <v>SSH</v>
      </c>
      <c r="T1107" s="1543" t="str">
        <f>RIGHT(Table1[[#This Row],[SECTOR]],3)</f>
        <v>NAP</v>
      </c>
      <c r="U1107" s="1543" t="str">
        <f t="shared" si="92"/>
        <v>NAP</v>
      </c>
      <c r="V1107" s="1543">
        <f>WEEKDAY(Table1[[#This Row],[FLIGHT_DATE]],2)</f>
        <v>1</v>
      </c>
      <c r="W1107" s="1543">
        <f>Table1[[#This Row],[FLIGHT_DATE]]-Table1[[#This Row],[DATE_BOOKED]]</f>
        <v>182</v>
      </c>
    </row>
    <row r="1108" spans="1:23" x14ac:dyDescent="0.35">
      <c r="A1108" s="1488">
        <v>45725</v>
      </c>
      <c r="B1108" s="1489" t="s">
        <v>390</v>
      </c>
      <c r="C1108" s="198" t="s">
        <v>333</v>
      </c>
      <c r="D1108" s="198" t="s">
        <v>952</v>
      </c>
      <c r="E1108" s="1489" t="s">
        <v>779</v>
      </c>
      <c r="F1108" s="1489" t="s">
        <v>56</v>
      </c>
      <c r="G1108" s="1489" t="s">
        <v>10</v>
      </c>
      <c r="H1108" s="2222" t="s">
        <v>195</v>
      </c>
      <c r="I1108" s="1490" t="s">
        <v>126</v>
      </c>
      <c r="J1108" s="1488">
        <v>45780</v>
      </c>
      <c r="K1108" s="1491">
        <v>1</v>
      </c>
      <c r="L1108" s="1545">
        <v>1</v>
      </c>
      <c r="M1108" s="1020">
        <v>300</v>
      </c>
      <c r="N1108" s="784">
        <v>37.72</v>
      </c>
      <c r="O1108" s="1493">
        <v>40</v>
      </c>
      <c r="P1108" s="1494">
        <f>SUM(Table1[[#This Row],[BASE_FARE]:[SURCHARGES]])*Table1[[#This Row],[SEATS_BOOKED]]</f>
        <v>377.72</v>
      </c>
      <c r="Q1108" s="1489" t="s">
        <v>161</v>
      </c>
      <c r="R1108" s="2435" t="s">
        <v>335</v>
      </c>
      <c r="S1108" s="1489" t="str">
        <f>LEFT(Table1[[#This Row],[SECTOR]],3)</f>
        <v>SSH</v>
      </c>
      <c r="T1108" s="1489" t="str">
        <f>RIGHT(Table1[[#This Row],[SECTOR]],3)</f>
        <v>VRN</v>
      </c>
      <c r="U1108" s="1489" t="str">
        <f t="shared" si="92"/>
        <v>VRN</v>
      </c>
      <c r="V1108" s="1489">
        <f>WEEKDAY(Table1[[#This Row],[FLIGHT_DATE]],2)</f>
        <v>6</v>
      </c>
      <c r="W1108" s="1489">
        <f>Table1[[#This Row],[FLIGHT_DATE]]-Table1[[#This Row],[DATE_BOOKED]]</f>
        <v>55</v>
      </c>
    </row>
    <row r="1109" spans="1:23" x14ac:dyDescent="0.35">
      <c r="A1109" s="1488">
        <v>45725</v>
      </c>
      <c r="B1109" s="1489" t="s">
        <v>390</v>
      </c>
      <c r="C1109" s="198" t="s">
        <v>333</v>
      </c>
      <c r="D1109" s="198" t="s">
        <v>952</v>
      </c>
      <c r="E1109" s="1489" t="s">
        <v>779</v>
      </c>
      <c r="F1109" s="1489" t="s">
        <v>56</v>
      </c>
      <c r="G1109" s="1489" t="s">
        <v>10</v>
      </c>
      <c r="H1109" s="2222" t="s">
        <v>195</v>
      </c>
      <c r="I1109" s="1490" t="s">
        <v>126</v>
      </c>
      <c r="J1109" s="1488">
        <v>45780</v>
      </c>
      <c r="K1109" s="1491">
        <v>1</v>
      </c>
      <c r="L1109" s="1492">
        <v>1</v>
      </c>
      <c r="M1109" s="1020">
        <v>300</v>
      </c>
      <c r="N1109" s="784">
        <v>37.72</v>
      </c>
      <c r="O1109" s="1493">
        <v>40</v>
      </c>
      <c r="P1109" s="1494">
        <f>SUM(Table1[[#This Row],[BASE_FARE]:[SURCHARGES]])*Table1[[#This Row],[SEATS_BOOKED]]</f>
        <v>377.72</v>
      </c>
      <c r="Q1109" s="1489" t="s">
        <v>161</v>
      </c>
      <c r="R1109" s="2435" t="s">
        <v>335</v>
      </c>
      <c r="S1109" s="1489" t="str">
        <f>LEFT(Table1[[#This Row],[SECTOR]],3)</f>
        <v>SSH</v>
      </c>
      <c r="T1109" s="1489" t="str">
        <f>RIGHT(Table1[[#This Row],[SECTOR]],3)</f>
        <v>VRN</v>
      </c>
      <c r="U1109" s="1489" t="str">
        <f t="shared" si="92"/>
        <v>VRN</v>
      </c>
      <c r="V1109" s="1489">
        <f>WEEKDAY(Table1[[#This Row],[FLIGHT_DATE]],2)</f>
        <v>6</v>
      </c>
      <c r="W1109" s="1489">
        <f>Table1[[#This Row],[FLIGHT_DATE]]-Table1[[#This Row],[DATE_BOOKED]]</f>
        <v>55</v>
      </c>
    </row>
    <row r="1110" spans="1:23" x14ac:dyDescent="0.35">
      <c r="A1110" s="1495">
        <v>45726</v>
      </c>
      <c r="B1110" s="1543" t="s">
        <v>786</v>
      </c>
      <c r="C1110" s="198" t="s">
        <v>160</v>
      </c>
      <c r="D1110" s="198"/>
      <c r="E1110" s="1496"/>
      <c r="F1110" s="1496" t="s">
        <v>54</v>
      </c>
      <c r="G1110" s="1489" t="s">
        <v>10</v>
      </c>
      <c r="H1110" s="3205" t="s">
        <v>1249</v>
      </c>
      <c r="I1110" s="1497" t="s">
        <v>26</v>
      </c>
      <c r="J1110" s="1495">
        <v>45877</v>
      </c>
      <c r="K1110" s="1498">
        <v>25</v>
      </c>
      <c r="L1110" s="1498">
        <v>25</v>
      </c>
      <c r="M1110" s="1499">
        <v>225</v>
      </c>
      <c r="N1110" s="1500">
        <v>0</v>
      </c>
      <c r="O1110" s="1500">
        <v>0</v>
      </c>
      <c r="P1110" s="1501">
        <f>SUM(Table1[[#This Row],[BASE_FARE]:[SURCHARGES]])*Table1[[#This Row],[SEATS_BOOKED]]</f>
        <v>5625</v>
      </c>
      <c r="Q1110" s="1489" t="s">
        <v>161</v>
      </c>
      <c r="R1110" s="1491" t="s">
        <v>95</v>
      </c>
      <c r="S1110" s="1496" t="str">
        <f>LEFT(Table1[[#This Row],[SECTOR]],3)</f>
        <v>BRI</v>
      </c>
      <c r="T1110" s="1496" t="str">
        <f>RIGHT(Table1[[#This Row],[SECTOR]],3)</f>
        <v>SSH</v>
      </c>
      <c r="U1110" s="1496" t="str">
        <f t="shared" ref="U1110:U1117" si="93">IF(AND(S1110&lt;&gt;"SSH", S1110&lt;&gt;"RMF", S1110&lt;&gt;"CAI", S1110&lt;&gt;"HRG", S1110&lt;&gt;"LXR", S1110&lt;&gt;"DXB", OR(T1110="SSH", T1110="RMF", T1110="CAI", T1110="HRG", T1110="LXR", T1110="DXB")), S1110,
    IF(AND(T1110&lt;&gt;"SSH", T1110&lt;&gt;"RMF", T1110&lt;&gt;"CAI", T1110&lt;&gt;"HRG", T1110&lt;&gt;"LXR", T1110&lt;&gt;"DXB", OR(S1110="SSH", S1110="RMF", S1110="CAI", S1110="HRG", S1110="LXR", S1110="DXB")), T1110,
    "VIE"))</f>
        <v>BRI</v>
      </c>
      <c r="V1110" s="1496">
        <f>WEEKDAY(Table1[[#This Row],[FLIGHT_DATE]],2)</f>
        <v>5</v>
      </c>
      <c r="W1110" s="1496">
        <f>Table1[[#This Row],[FLIGHT_DATE]]-Table1[[#This Row],[DATE_BOOKED]]</f>
        <v>151</v>
      </c>
    </row>
    <row r="1111" spans="1:23" x14ac:dyDescent="0.35">
      <c r="A1111" s="1495">
        <v>45726</v>
      </c>
      <c r="B1111" s="1543" t="s">
        <v>786</v>
      </c>
      <c r="C1111" s="198" t="s">
        <v>160</v>
      </c>
      <c r="D1111" s="198"/>
      <c r="E1111" s="1496"/>
      <c r="F1111" s="1496" t="s">
        <v>54</v>
      </c>
      <c r="G1111" s="1489" t="s">
        <v>10</v>
      </c>
      <c r="H1111" s="3205" t="s">
        <v>1249</v>
      </c>
      <c r="I1111" s="1497" t="s">
        <v>26</v>
      </c>
      <c r="J1111" s="1495">
        <v>45884</v>
      </c>
      <c r="K1111" s="1498">
        <v>25</v>
      </c>
      <c r="L1111" s="1498">
        <v>25</v>
      </c>
      <c r="M1111" s="1499">
        <v>225</v>
      </c>
      <c r="N1111" s="1500">
        <v>0</v>
      </c>
      <c r="O1111" s="1500">
        <v>0</v>
      </c>
      <c r="P1111" s="1501">
        <f>SUM(Table1[[#This Row],[BASE_FARE]:[SURCHARGES]])*Table1[[#This Row],[SEATS_BOOKED]]</f>
        <v>5625</v>
      </c>
      <c r="Q1111" s="1489" t="s">
        <v>161</v>
      </c>
      <c r="R1111" s="1491" t="s">
        <v>95</v>
      </c>
      <c r="S1111" s="1496" t="str">
        <f>LEFT(Table1[[#This Row],[SECTOR]],3)</f>
        <v>BRI</v>
      </c>
      <c r="T1111" s="1496" t="str">
        <f>RIGHT(Table1[[#This Row],[SECTOR]],3)</f>
        <v>SSH</v>
      </c>
      <c r="U1111" s="1496" t="str">
        <f t="shared" si="93"/>
        <v>BRI</v>
      </c>
      <c r="V1111" s="1496">
        <f>WEEKDAY(Table1[[#This Row],[FLIGHT_DATE]],2)</f>
        <v>5</v>
      </c>
      <c r="W1111" s="1496">
        <f>Table1[[#This Row],[FLIGHT_DATE]]-Table1[[#This Row],[DATE_BOOKED]]</f>
        <v>158</v>
      </c>
    </row>
    <row r="1112" spans="1:23" x14ac:dyDescent="0.35">
      <c r="A1112" s="1495">
        <v>45726</v>
      </c>
      <c r="B1112" s="1543" t="s">
        <v>786</v>
      </c>
      <c r="C1112" s="198" t="s">
        <v>160</v>
      </c>
      <c r="D1112" s="198"/>
      <c r="E1112" s="1496"/>
      <c r="F1112" s="1496" t="s">
        <v>54</v>
      </c>
      <c r="G1112" s="1489" t="s">
        <v>10</v>
      </c>
      <c r="H1112" s="3205" t="s">
        <v>1249</v>
      </c>
      <c r="I1112" s="1497" t="s">
        <v>26</v>
      </c>
      <c r="J1112" s="1495">
        <v>45891</v>
      </c>
      <c r="K1112" s="1498">
        <v>25</v>
      </c>
      <c r="L1112" s="1498">
        <v>25</v>
      </c>
      <c r="M1112" s="1499">
        <v>225</v>
      </c>
      <c r="N1112" s="1500">
        <v>0</v>
      </c>
      <c r="O1112" s="1500">
        <v>0</v>
      </c>
      <c r="P1112" s="1501">
        <f>SUM(Table1[[#This Row],[BASE_FARE]:[SURCHARGES]])*Table1[[#This Row],[SEATS_BOOKED]]</f>
        <v>5625</v>
      </c>
      <c r="Q1112" s="1489" t="s">
        <v>161</v>
      </c>
      <c r="R1112" s="1491" t="s">
        <v>95</v>
      </c>
      <c r="S1112" s="1496" t="str">
        <f>LEFT(Table1[[#This Row],[SECTOR]],3)</f>
        <v>BRI</v>
      </c>
      <c r="T1112" s="1496" t="str">
        <f>RIGHT(Table1[[#This Row],[SECTOR]],3)</f>
        <v>SSH</v>
      </c>
      <c r="U1112" s="1496" t="str">
        <f t="shared" si="93"/>
        <v>BRI</v>
      </c>
      <c r="V1112" s="1496">
        <f>WEEKDAY(Table1[[#This Row],[FLIGHT_DATE]],2)</f>
        <v>5</v>
      </c>
      <c r="W1112" s="1496">
        <f>Table1[[#This Row],[FLIGHT_DATE]]-Table1[[#This Row],[DATE_BOOKED]]</f>
        <v>165</v>
      </c>
    </row>
    <row r="1113" spans="1:23" x14ac:dyDescent="0.35">
      <c r="A1113" s="1495">
        <v>45726</v>
      </c>
      <c r="B1113" s="1543" t="s">
        <v>786</v>
      </c>
      <c r="C1113" s="198" t="s">
        <v>160</v>
      </c>
      <c r="D1113" s="198"/>
      <c r="E1113" s="1496"/>
      <c r="F1113" s="1496" t="s">
        <v>54</v>
      </c>
      <c r="G1113" s="1489" t="s">
        <v>10</v>
      </c>
      <c r="H1113" s="3205" t="s">
        <v>1249</v>
      </c>
      <c r="I1113" s="1497" t="s">
        <v>26</v>
      </c>
      <c r="J1113" s="1495">
        <v>45898</v>
      </c>
      <c r="K1113" s="1498">
        <v>25</v>
      </c>
      <c r="L1113" s="1498">
        <v>25</v>
      </c>
      <c r="M1113" s="1499">
        <v>225</v>
      </c>
      <c r="N1113" s="1500">
        <v>0</v>
      </c>
      <c r="O1113" s="1500">
        <v>0</v>
      </c>
      <c r="P1113" s="1501">
        <f>SUM(Table1[[#This Row],[BASE_FARE]:[SURCHARGES]])*Table1[[#This Row],[SEATS_BOOKED]]</f>
        <v>5625</v>
      </c>
      <c r="Q1113" s="1489" t="s">
        <v>161</v>
      </c>
      <c r="R1113" s="1491" t="s">
        <v>95</v>
      </c>
      <c r="S1113" s="1496" t="str">
        <f>LEFT(Table1[[#This Row],[SECTOR]],3)</f>
        <v>BRI</v>
      </c>
      <c r="T1113" s="1496" t="str">
        <f>RIGHT(Table1[[#This Row],[SECTOR]],3)</f>
        <v>SSH</v>
      </c>
      <c r="U1113" s="1496" t="str">
        <f t="shared" si="93"/>
        <v>BRI</v>
      </c>
      <c r="V1113" s="1496">
        <f>WEEKDAY(Table1[[#This Row],[FLIGHT_DATE]],2)</f>
        <v>5</v>
      </c>
      <c r="W1113" s="1496">
        <f>Table1[[#This Row],[FLIGHT_DATE]]-Table1[[#This Row],[DATE_BOOKED]]</f>
        <v>172</v>
      </c>
    </row>
    <row r="1114" spans="1:23" x14ac:dyDescent="0.35">
      <c r="A1114" s="1495">
        <v>45726</v>
      </c>
      <c r="B1114" s="1543" t="s">
        <v>786</v>
      </c>
      <c r="C1114" s="198" t="s">
        <v>160</v>
      </c>
      <c r="D1114" s="198"/>
      <c r="E1114" s="1496"/>
      <c r="F1114" s="1496" t="s">
        <v>54</v>
      </c>
      <c r="G1114" s="1496" t="s">
        <v>11</v>
      </c>
      <c r="H1114" s="3205" t="s">
        <v>1248</v>
      </c>
      <c r="I1114" s="1497" t="s">
        <v>27</v>
      </c>
      <c r="J1114" s="1495">
        <v>45884</v>
      </c>
      <c r="K1114" s="1498">
        <v>25</v>
      </c>
      <c r="L1114" s="1498">
        <v>25</v>
      </c>
      <c r="M1114" s="1499">
        <v>225</v>
      </c>
      <c r="N1114" s="1500">
        <v>0</v>
      </c>
      <c r="O1114" s="1500">
        <v>0</v>
      </c>
      <c r="P1114" s="1501">
        <f>SUM(Table1[[#This Row],[BASE_FARE]:[SURCHARGES]])*Table1[[#This Row],[SEATS_BOOKED]]</f>
        <v>5625</v>
      </c>
      <c r="Q1114" s="1489" t="s">
        <v>161</v>
      </c>
      <c r="R1114" s="1491" t="s">
        <v>95</v>
      </c>
      <c r="S1114" s="1496" t="str">
        <f>LEFT(Table1[[#This Row],[SECTOR]],3)</f>
        <v>SSH</v>
      </c>
      <c r="T1114" s="1496" t="str">
        <f>RIGHT(Table1[[#This Row],[SECTOR]],3)</f>
        <v>BRI</v>
      </c>
      <c r="U1114" s="1496" t="str">
        <f t="shared" si="93"/>
        <v>BRI</v>
      </c>
      <c r="V1114" s="1496">
        <f>WEEKDAY(Table1[[#This Row],[FLIGHT_DATE]],2)</f>
        <v>5</v>
      </c>
      <c r="W1114" s="1496">
        <f>Table1[[#This Row],[FLIGHT_DATE]]-Table1[[#This Row],[DATE_BOOKED]]</f>
        <v>158</v>
      </c>
    </row>
    <row r="1115" spans="1:23" x14ac:dyDescent="0.35">
      <c r="A1115" s="1495">
        <v>45726</v>
      </c>
      <c r="B1115" s="1543" t="s">
        <v>786</v>
      </c>
      <c r="C1115" s="198" t="s">
        <v>160</v>
      </c>
      <c r="D1115" s="198"/>
      <c r="E1115" s="1496"/>
      <c r="F1115" s="1496" t="s">
        <v>54</v>
      </c>
      <c r="G1115" s="1496" t="s">
        <v>11</v>
      </c>
      <c r="H1115" s="3205" t="s">
        <v>1248</v>
      </c>
      <c r="I1115" s="1497" t="s">
        <v>27</v>
      </c>
      <c r="J1115" s="1495">
        <v>45891</v>
      </c>
      <c r="K1115" s="1498">
        <v>25</v>
      </c>
      <c r="L1115" s="1498">
        <v>25</v>
      </c>
      <c r="M1115" s="1499">
        <v>225</v>
      </c>
      <c r="N1115" s="1500">
        <v>0</v>
      </c>
      <c r="O1115" s="1500">
        <v>0</v>
      </c>
      <c r="P1115" s="1501">
        <f>SUM(Table1[[#This Row],[BASE_FARE]:[SURCHARGES]])*Table1[[#This Row],[SEATS_BOOKED]]</f>
        <v>5625</v>
      </c>
      <c r="Q1115" s="1489" t="s">
        <v>161</v>
      </c>
      <c r="R1115" s="1491" t="s">
        <v>95</v>
      </c>
      <c r="S1115" s="1496" t="str">
        <f>LEFT(Table1[[#This Row],[SECTOR]],3)</f>
        <v>SSH</v>
      </c>
      <c r="T1115" s="1496" t="str">
        <f>RIGHT(Table1[[#This Row],[SECTOR]],3)</f>
        <v>BRI</v>
      </c>
      <c r="U1115" s="1496" t="str">
        <f t="shared" si="93"/>
        <v>BRI</v>
      </c>
      <c r="V1115" s="1496">
        <f>WEEKDAY(Table1[[#This Row],[FLIGHT_DATE]],2)</f>
        <v>5</v>
      </c>
      <c r="W1115" s="1496">
        <f>Table1[[#This Row],[FLIGHT_DATE]]-Table1[[#This Row],[DATE_BOOKED]]</f>
        <v>165</v>
      </c>
    </row>
    <row r="1116" spans="1:23" x14ac:dyDescent="0.35">
      <c r="A1116" s="1495">
        <v>45726</v>
      </c>
      <c r="B1116" s="1543" t="s">
        <v>786</v>
      </c>
      <c r="C1116" s="198" t="s">
        <v>160</v>
      </c>
      <c r="D1116" s="198"/>
      <c r="E1116" s="1496"/>
      <c r="F1116" s="1496" t="s">
        <v>54</v>
      </c>
      <c r="G1116" s="1496" t="s">
        <v>11</v>
      </c>
      <c r="H1116" s="3205" t="s">
        <v>1248</v>
      </c>
      <c r="I1116" s="1497" t="s">
        <v>27</v>
      </c>
      <c r="J1116" s="1495">
        <v>45898</v>
      </c>
      <c r="K1116" s="1498">
        <v>25</v>
      </c>
      <c r="L1116" s="1498">
        <v>25</v>
      </c>
      <c r="M1116" s="1499">
        <v>225</v>
      </c>
      <c r="N1116" s="1500">
        <v>0</v>
      </c>
      <c r="O1116" s="1500">
        <v>0</v>
      </c>
      <c r="P1116" s="1501">
        <f>SUM(Table1[[#This Row],[BASE_FARE]:[SURCHARGES]])*Table1[[#This Row],[SEATS_BOOKED]]</f>
        <v>5625</v>
      </c>
      <c r="Q1116" s="1489" t="s">
        <v>161</v>
      </c>
      <c r="R1116" s="1491" t="s">
        <v>95</v>
      </c>
      <c r="S1116" s="1496" t="str">
        <f>LEFT(Table1[[#This Row],[SECTOR]],3)</f>
        <v>SSH</v>
      </c>
      <c r="T1116" s="1496" t="str">
        <f>RIGHT(Table1[[#This Row],[SECTOR]],3)</f>
        <v>BRI</v>
      </c>
      <c r="U1116" s="1496" t="str">
        <f t="shared" si="93"/>
        <v>BRI</v>
      </c>
      <c r="V1116" s="1496">
        <f>WEEKDAY(Table1[[#This Row],[FLIGHT_DATE]],2)</f>
        <v>5</v>
      </c>
      <c r="W1116" s="1496">
        <f>Table1[[#This Row],[FLIGHT_DATE]]-Table1[[#This Row],[DATE_BOOKED]]</f>
        <v>172</v>
      </c>
    </row>
    <row r="1117" spans="1:23" x14ac:dyDescent="0.35">
      <c r="A1117" s="1495">
        <v>45726</v>
      </c>
      <c r="B1117" s="1543" t="s">
        <v>786</v>
      </c>
      <c r="C1117" s="198" t="s">
        <v>160</v>
      </c>
      <c r="D1117" s="198"/>
      <c r="E1117" s="1496"/>
      <c r="F1117" s="1496" t="s">
        <v>54</v>
      </c>
      <c r="G1117" s="1496" t="s">
        <v>11</v>
      </c>
      <c r="H1117" s="3205" t="s">
        <v>1248</v>
      </c>
      <c r="I1117" s="1497" t="s">
        <v>27</v>
      </c>
      <c r="J1117" s="1495">
        <v>45905</v>
      </c>
      <c r="K1117" s="1498">
        <v>25</v>
      </c>
      <c r="L1117" s="1498">
        <v>25</v>
      </c>
      <c r="M1117" s="1499">
        <v>225</v>
      </c>
      <c r="N1117" s="1500">
        <v>0</v>
      </c>
      <c r="O1117" s="1500">
        <v>0</v>
      </c>
      <c r="P1117" s="1501">
        <f>SUM(Table1[[#This Row],[BASE_FARE]:[SURCHARGES]])*Table1[[#This Row],[SEATS_BOOKED]]</f>
        <v>5625</v>
      </c>
      <c r="Q1117" s="1489" t="s">
        <v>161</v>
      </c>
      <c r="R1117" s="1491" t="s">
        <v>95</v>
      </c>
      <c r="S1117" s="1496" t="str">
        <f>LEFT(Table1[[#This Row],[SECTOR]],3)</f>
        <v>SSH</v>
      </c>
      <c r="T1117" s="1496" t="str">
        <f>RIGHT(Table1[[#This Row],[SECTOR]],3)</f>
        <v>BRI</v>
      </c>
      <c r="U1117" s="1496" t="str">
        <f t="shared" si="93"/>
        <v>BRI</v>
      </c>
      <c r="V1117" s="1496">
        <f>WEEKDAY(Table1[[#This Row],[FLIGHT_DATE]],2)</f>
        <v>5</v>
      </c>
      <c r="W1117" s="1496">
        <f>Table1[[#This Row],[FLIGHT_DATE]]-Table1[[#This Row],[DATE_BOOKED]]</f>
        <v>179</v>
      </c>
    </row>
    <row r="1118" spans="1:23" x14ac:dyDescent="0.35">
      <c r="A1118" s="1502">
        <v>45726</v>
      </c>
      <c r="B1118" s="1503" t="s">
        <v>385</v>
      </c>
      <c r="C1118" s="198" t="s">
        <v>333</v>
      </c>
      <c r="D1118" s="198"/>
      <c r="E1118" s="1503" t="s">
        <v>780</v>
      </c>
      <c r="F1118" s="1503" t="s">
        <v>56</v>
      </c>
      <c r="G1118" s="1503" t="s">
        <v>10</v>
      </c>
      <c r="H1118" s="2222" t="s">
        <v>190</v>
      </c>
      <c r="I1118" s="1504" t="s">
        <v>163</v>
      </c>
      <c r="J1118" s="1502">
        <v>45772</v>
      </c>
      <c r="K1118" s="1505">
        <v>3</v>
      </c>
      <c r="L1118" s="1506">
        <v>3</v>
      </c>
      <c r="M1118" s="1507">
        <v>200</v>
      </c>
      <c r="N1118" s="1508">
        <v>0</v>
      </c>
      <c r="O1118" s="1508">
        <v>0</v>
      </c>
      <c r="P1118" s="1509">
        <f>SUM(Table1[[#This Row],[BASE_FARE]:[SURCHARGES]])*Table1[[#This Row],[SEATS_BOOKED]]</f>
        <v>600</v>
      </c>
      <c r="Q1118" s="1503" t="s">
        <v>161</v>
      </c>
      <c r="R1118" s="1505" t="s">
        <v>335</v>
      </c>
      <c r="S1118" s="1503" t="str">
        <f>LEFT(Table1[[#This Row],[SECTOR]],3)</f>
        <v>MXP</v>
      </c>
      <c r="T1118" s="1503" t="str">
        <f>RIGHT(Table1[[#This Row],[SECTOR]],3)</f>
        <v>SSH</v>
      </c>
      <c r="U1118" s="1503" t="str">
        <f t="shared" ref="U1118:U1137" si="94">IF(AND(S1118&lt;&gt;"SSH", S1118&lt;&gt;"RMF", S1118&lt;&gt;"CAI", S1118&lt;&gt;"HRG", S1118&lt;&gt;"LXR", S1118&lt;&gt;"DXB", OR(T1118="SSH", T1118="RMF", T1118="CAI", T1118="HRG", T1118="LXR", T1118="DXB")), S1118,
    IF(AND(T1118&lt;&gt;"SSH", T1118&lt;&gt;"RMF", T1118&lt;&gt;"CAI", T1118&lt;&gt;"HRG", T1118&lt;&gt;"LXR", T1118&lt;&gt;"DXB", OR(S1118="SSH", S1118="RMF", S1118="CAI", S1118="HRG", S1118="LXR", S1118="DXB")), T1118,
    "VIE"))</f>
        <v>MXP</v>
      </c>
      <c r="V1118" s="1503">
        <f>WEEKDAY(Table1[[#This Row],[FLIGHT_DATE]],2)</f>
        <v>5</v>
      </c>
      <c r="W1118" s="1503">
        <f>Table1[[#This Row],[FLIGHT_DATE]]-Table1[[#This Row],[DATE_BOOKED]]</f>
        <v>46</v>
      </c>
    </row>
    <row r="1119" spans="1:23" x14ac:dyDescent="0.35">
      <c r="A1119" s="1510">
        <v>45726</v>
      </c>
      <c r="B1119" s="1511" t="s">
        <v>385</v>
      </c>
      <c r="C1119" s="198" t="s">
        <v>333</v>
      </c>
      <c r="D1119" s="198"/>
      <c r="E1119" s="1511" t="s">
        <v>781</v>
      </c>
      <c r="F1119" s="1511" t="s">
        <v>56</v>
      </c>
      <c r="G1119" s="1511" t="s">
        <v>10</v>
      </c>
      <c r="H1119" s="2222" t="s">
        <v>190</v>
      </c>
      <c r="I1119" s="1512" t="s">
        <v>28</v>
      </c>
      <c r="J1119" s="1510">
        <v>45901</v>
      </c>
      <c r="K1119" s="1513">
        <v>1</v>
      </c>
      <c r="L1119" s="1514">
        <v>1</v>
      </c>
      <c r="M1119" s="1515">
        <v>220</v>
      </c>
      <c r="N1119" s="1516">
        <v>0</v>
      </c>
      <c r="O1119" s="1516">
        <v>0</v>
      </c>
      <c r="P1119" s="1517">
        <f>SUM(Table1[[#This Row],[BASE_FARE]:[SURCHARGES]])*Table1[[#This Row],[SEATS_BOOKED]]</f>
        <v>220</v>
      </c>
      <c r="Q1119" s="1511" t="s">
        <v>161</v>
      </c>
      <c r="R1119" s="1513" t="s">
        <v>335</v>
      </c>
      <c r="S1119" s="1511" t="str">
        <f>LEFT(Table1[[#This Row],[SECTOR]],3)</f>
        <v>NAP</v>
      </c>
      <c r="T1119" s="1511" t="str">
        <f>RIGHT(Table1[[#This Row],[SECTOR]],3)</f>
        <v>SSH</v>
      </c>
      <c r="U1119" s="1511" t="str">
        <f t="shared" si="94"/>
        <v>NAP</v>
      </c>
      <c r="V1119" s="1511">
        <f>WEEKDAY(Table1[[#This Row],[FLIGHT_DATE]],2)</f>
        <v>1</v>
      </c>
      <c r="W1119" s="1511">
        <f>Table1[[#This Row],[FLIGHT_DATE]]-Table1[[#This Row],[DATE_BOOKED]]</f>
        <v>175</v>
      </c>
    </row>
    <row r="1120" spans="1:23" x14ac:dyDescent="0.35">
      <c r="A1120" s="1510">
        <v>45726</v>
      </c>
      <c r="B1120" s="1511" t="s">
        <v>385</v>
      </c>
      <c r="C1120" s="198" t="s">
        <v>333</v>
      </c>
      <c r="D1120" s="198"/>
      <c r="E1120" s="1511" t="s">
        <v>782</v>
      </c>
      <c r="F1120" s="1511" t="s">
        <v>56</v>
      </c>
      <c r="G1120" s="1511" t="s">
        <v>10</v>
      </c>
      <c r="H1120" s="2222" t="s">
        <v>190</v>
      </c>
      <c r="I1120" s="1512" t="s">
        <v>28</v>
      </c>
      <c r="J1120" s="1510">
        <v>45901</v>
      </c>
      <c r="K1120" s="1513">
        <v>3</v>
      </c>
      <c r="L1120" s="1514">
        <v>3</v>
      </c>
      <c r="M1120" s="1515">
        <v>220</v>
      </c>
      <c r="N1120" s="1516">
        <v>0</v>
      </c>
      <c r="O1120" s="1516">
        <v>0</v>
      </c>
      <c r="P1120" s="1517">
        <f>SUM(Table1[[#This Row],[BASE_FARE]:[SURCHARGES]])*Table1[[#This Row],[SEATS_BOOKED]]</f>
        <v>660</v>
      </c>
      <c r="Q1120" s="1511" t="s">
        <v>161</v>
      </c>
      <c r="R1120" s="1513" t="s">
        <v>335</v>
      </c>
      <c r="S1120" s="1511" t="str">
        <f>LEFT(Table1[[#This Row],[SECTOR]],3)</f>
        <v>NAP</v>
      </c>
      <c r="T1120" s="1511" t="str">
        <f>RIGHT(Table1[[#This Row],[SECTOR]],3)</f>
        <v>SSH</v>
      </c>
      <c r="U1120" s="1511" t="str">
        <f t="shared" si="94"/>
        <v>NAP</v>
      </c>
      <c r="V1120" s="1511">
        <f>WEEKDAY(Table1[[#This Row],[FLIGHT_DATE]],2)</f>
        <v>1</v>
      </c>
      <c r="W1120" s="1511">
        <f>Table1[[#This Row],[FLIGHT_DATE]]-Table1[[#This Row],[DATE_BOOKED]]</f>
        <v>175</v>
      </c>
    </row>
    <row r="1121" spans="1:23" x14ac:dyDescent="0.35">
      <c r="A1121" s="1518">
        <v>45727</v>
      </c>
      <c r="B1121" s="1519" t="s">
        <v>332</v>
      </c>
      <c r="C1121" s="198" t="s">
        <v>333</v>
      </c>
      <c r="D1121" s="198"/>
      <c r="E1121" s="1519"/>
      <c r="F1121" s="1519" t="s">
        <v>56</v>
      </c>
      <c r="G1121" s="1519" t="s">
        <v>10</v>
      </c>
      <c r="H1121" s="2222" t="s">
        <v>191</v>
      </c>
      <c r="I1121" s="1520" t="s">
        <v>162</v>
      </c>
      <c r="J1121" s="1518">
        <v>45779</v>
      </c>
      <c r="K1121" s="1521">
        <v>2</v>
      </c>
      <c r="L1121" s="1522">
        <v>2</v>
      </c>
      <c r="M1121" s="1523">
        <v>200</v>
      </c>
      <c r="N1121" s="1524">
        <v>0</v>
      </c>
      <c r="O1121" s="1524">
        <v>0</v>
      </c>
      <c r="P1121" s="1525">
        <f>SUM(Table1[[#This Row],[BASE_FARE]:[SURCHARGES]])*Table1[[#This Row],[SEATS_BOOKED]]</f>
        <v>400</v>
      </c>
      <c r="Q1121" s="1519" t="s">
        <v>161</v>
      </c>
      <c r="R1121" s="1521" t="s">
        <v>335</v>
      </c>
      <c r="S1121" s="1519" t="str">
        <f>LEFT(Table1[[#This Row],[SECTOR]],3)</f>
        <v>SSH</v>
      </c>
      <c r="T1121" s="1519" t="str">
        <f>RIGHT(Table1[[#This Row],[SECTOR]],3)</f>
        <v>MXP</v>
      </c>
      <c r="U1121" s="1519" t="str">
        <f t="shared" si="94"/>
        <v>MXP</v>
      </c>
      <c r="V1121" s="1519">
        <f>WEEKDAY(Table1[[#This Row],[FLIGHT_DATE]],2)</f>
        <v>5</v>
      </c>
      <c r="W1121" s="1519">
        <f>Table1[[#This Row],[FLIGHT_DATE]]-Table1[[#This Row],[DATE_BOOKED]]</f>
        <v>52</v>
      </c>
    </row>
    <row r="1122" spans="1:23" x14ac:dyDescent="0.35">
      <c r="A1122" s="1518">
        <v>45727</v>
      </c>
      <c r="B1122" s="1519" t="s">
        <v>332</v>
      </c>
      <c r="C1122" s="198" t="s">
        <v>333</v>
      </c>
      <c r="D1122" s="198"/>
      <c r="E1122" s="1519"/>
      <c r="F1122" s="1519" t="s">
        <v>56</v>
      </c>
      <c r="G1122" s="1519" t="s">
        <v>10</v>
      </c>
      <c r="H1122" s="2222" t="s">
        <v>195</v>
      </c>
      <c r="I1122" s="1520" t="s">
        <v>126</v>
      </c>
      <c r="J1122" s="1518">
        <v>45780</v>
      </c>
      <c r="K1122" s="1521">
        <v>1</v>
      </c>
      <c r="L1122" s="1522">
        <v>1</v>
      </c>
      <c r="M1122" s="1523">
        <v>250</v>
      </c>
      <c r="N1122" s="1524">
        <v>0</v>
      </c>
      <c r="O1122" s="1524">
        <v>0</v>
      </c>
      <c r="P1122" s="1525">
        <f>SUM(Table1[[#This Row],[BASE_FARE]:[SURCHARGES]])*Table1[[#This Row],[SEATS_BOOKED]]</f>
        <v>250</v>
      </c>
      <c r="Q1122" s="1519" t="s">
        <v>161</v>
      </c>
      <c r="R1122" s="1521" t="s">
        <v>335</v>
      </c>
      <c r="S1122" s="1519" t="str">
        <f>LEFT(Table1[[#This Row],[SECTOR]],3)</f>
        <v>SSH</v>
      </c>
      <c r="T1122" s="1519" t="str">
        <f>RIGHT(Table1[[#This Row],[SECTOR]],3)</f>
        <v>VRN</v>
      </c>
      <c r="U1122" s="1519" t="str">
        <f t="shared" si="94"/>
        <v>VRN</v>
      </c>
      <c r="V1122" s="1519">
        <f>WEEKDAY(Table1[[#This Row],[FLIGHT_DATE]],2)</f>
        <v>6</v>
      </c>
      <c r="W1122" s="1519">
        <f>Table1[[#This Row],[FLIGHT_DATE]]-Table1[[#This Row],[DATE_BOOKED]]</f>
        <v>53</v>
      </c>
    </row>
    <row r="1123" spans="1:23" x14ac:dyDescent="0.35">
      <c r="A1123" s="1518">
        <v>45727</v>
      </c>
      <c r="B1123" s="1519" t="s">
        <v>332</v>
      </c>
      <c r="C1123" s="198" t="s">
        <v>333</v>
      </c>
      <c r="D1123" s="198"/>
      <c r="E1123" s="1519"/>
      <c r="F1123" s="1519" t="s">
        <v>56</v>
      </c>
      <c r="G1123" s="1519" t="s">
        <v>10</v>
      </c>
      <c r="H1123" s="2222" t="s">
        <v>190</v>
      </c>
      <c r="I1123" s="1520" t="s">
        <v>115</v>
      </c>
      <c r="J1123" s="1518">
        <v>45870</v>
      </c>
      <c r="K1123" s="1521">
        <v>2</v>
      </c>
      <c r="L1123" s="1522">
        <v>2</v>
      </c>
      <c r="M1123" s="1523">
        <v>250</v>
      </c>
      <c r="N1123" s="1524">
        <v>0</v>
      </c>
      <c r="O1123" s="1524">
        <v>0</v>
      </c>
      <c r="P1123" s="1525">
        <f>SUM(Table1[[#This Row],[BASE_FARE]:[SURCHARGES]])*Table1[[#This Row],[SEATS_BOOKED]]</f>
        <v>500</v>
      </c>
      <c r="Q1123" s="1519" t="s">
        <v>161</v>
      </c>
      <c r="R1123" s="1529" t="s">
        <v>335</v>
      </c>
      <c r="S1123" s="1519" t="str">
        <f>LEFT(Table1[[#This Row],[SECTOR]],3)</f>
        <v>FCO</v>
      </c>
      <c r="T1123" s="1519" t="str">
        <f>RIGHT(Table1[[#This Row],[SECTOR]],3)</f>
        <v>SSH</v>
      </c>
      <c r="U1123" s="1519" t="str">
        <f t="shared" si="94"/>
        <v>FCO</v>
      </c>
      <c r="V1123" s="1519">
        <f>WEEKDAY(Table1[[#This Row],[FLIGHT_DATE]],2)</f>
        <v>5</v>
      </c>
      <c r="W1123" s="1519">
        <f>Table1[[#This Row],[FLIGHT_DATE]]-Table1[[#This Row],[DATE_BOOKED]]</f>
        <v>143</v>
      </c>
    </row>
    <row r="1124" spans="1:23" x14ac:dyDescent="0.35">
      <c r="A1124" s="1526">
        <v>45726</v>
      </c>
      <c r="B1124" s="1527" t="s">
        <v>390</v>
      </c>
      <c r="C1124" s="198" t="s">
        <v>333</v>
      </c>
      <c r="D1124" s="198" t="s">
        <v>952</v>
      </c>
      <c r="E1124" s="1527" t="s">
        <v>783</v>
      </c>
      <c r="F1124" s="1527" t="s">
        <v>56</v>
      </c>
      <c r="G1124" s="1527" t="s">
        <v>10</v>
      </c>
      <c r="H1124" s="2222" t="s">
        <v>193</v>
      </c>
      <c r="I1124" s="1528" t="s">
        <v>29</v>
      </c>
      <c r="J1124" s="1526">
        <v>45767</v>
      </c>
      <c r="K1124" s="1529">
        <v>1</v>
      </c>
      <c r="L1124" s="1530">
        <v>1</v>
      </c>
      <c r="M1124" s="1531">
        <v>150</v>
      </c>
      <c r="N1124" s="1532">
        <v>38.92</v>
      </c>
      <c r="O1124" s="1532">
        <v>40</v>
      </c>
      <c r="P1124" s="1533">
        <f>SUM(Table1[[#This Row],[BASE_FARE]:[SURCHARGES]])*Table1[[#This Row],[SEATS_BOOKED]]</f>
        <v>228.92000000000002</v>
      </c>
      <c r="Q1124" s="1527" t="s">
        <v>161</v>
      </c>
      <c r="R1124" s="1529" t="s">
        <v>335</v>
      </c>
      <c r="S1124" s="1527" t="str">
        <f>LEFT(Table1[[#This Row],[SECTOR]],3)</f>
        <v>SSH</v>
      </c>
      <c r="T1124" s="1527" t="str">
        <f>RIGHT(Table1[[#This Row],[SECTOR]],3)</f>
        <v>NAP</v>
      </c>
      <c r="U1124" s="1527" t="str">
        <f t="shared" si="94"/>
        <v>NAP</v>
      </c>
      <c r="V1124" s="1527">
        <f>WEEKDAY(Table1[[#This Row],[FLIGHT_DATE]],2)</f>
        <v>7</v>
      </c>
      <c r="W1124" s="1527">
        <f>Table1[[#This Row],[FLIGHT_DATE]]-Table1[[#This Row],[DATE_BOOKED]]</f>
        <v>41</v>
      </c>
    </row>
    <row r="1125" spans="1:23" x14ac:dyDescent="0.35">
      <c r="A1125" s="1526">
        <v>45726</v>
      </c>
      <c r="B1125" s="1527" t="s">
        <v>390</v>
      </c>
      <c r="C1125" s="198" t="s">
        <v>333</v>
      </c>
      <c r="D1125" s="198" t="s">
        <v>952</v>
      </c>
      <c r="E1125" s="1527" t="s">
        <v>783</v>
      </c>
      <c r="F1125" s="1527" t="s">
        <v>56</v>
      </c>
      <c r="G1125" s="1527" t="s">
        <v>10</v>
      </c>
      <c r="H1125" s="2222" t="s">
        <v>193</v>
      </c>
      <c r="I1125" s="1528" t="s">
        <v>29</v>
      </c>
      <c r="J1125" s="1526">
        <v>45767</v>
      </c>
      <c r="K1125" s="1529">
        <v>1</v>
      </c>
      <c r="L1125" s="1530">
        <v>1</v>
      </c>
      <c r="M1125" s="1531">
        <v>150</v>
      </c>
      <c r="N1125" s="1532">
        <v>38.92</v>
      </c>
      <c r="O1125" s="1532">
        <v>40</v>
      </c>
      <c r="P1125" s="1533">
        <f>SUM(Table1[[#This Row],[BASE_FARE]:[SURCHARGES]])*Table1[[#This Row],[SEATS_BOOKED]]</f>
        <v>228.92000000000002</v>
      </c>
      <c r="Q1125" s="1527" t="s">
        <v>161</v>
      </c>
      <c r="R1125" s="1529" t="s">
        <v>335</v>
      </c>
      <c r="S1125" s="1527" t="str">
        <f>LEFT(Table1[[#This Row],[SECTOR]],3)</f>
        <v>SSH</v>
      </c>
      <c r="T1125" s="1527" t="str">
        <f>RIGHT(Table1[[#This Row],[SECTOR]],3)</f>
        <v>NAP</v>
      </c>
      <c r="U1125" s="1527" t="str">
        <f t="shared" si="94"/>
        <v>NAP</v>
      </c>
      <c r="V1125" s="1527">
        <f>WEEKDAY(Table1[[#This Row],[FLIGHT_DATE]],2)</f>
        <v>7</v>
      </c>
      <c r="W1125" s="1527">
        <f>Table1[[#This Row],[FLIGHT_DATE]]-Table1[[#This Row],[DATE_BOOKED]]</f>
        <v>41</v>
      </c>
    </row>
    <row r="1126" spans="1:23" x14ac:dyDescent="0.35">
      <c r="A1126" s="1526">
        <v>45726</v>
      </c>
      <c r="B1126" s="1527" t="s">
        <v>390</v>
      </c>
      <c r="C1126" s="198" t="s">
        <v>333</v>
      </c>
      <c r="D1126" s="198" t="s">
        <v>952</v>
      </c>
      <c r="E1126" s="1527" t="s">
        <v>783</v>
      </c>
      <c r="F1126" s="1527" t="s">
        <v>56</v>
      </c>
      <c r="G1126" s="1527" t="s">
        <v>10</v>
      </c>
      <c r="H1126" s="2222" t="s">
        <v>193</v>
      </c>
      <c r="I1126" s="1528" t="s">
        <v>29</v>
      </c>
      <c r="J1126" s="1526">
        <v>45767</v>
      </c>
      <c r="K1126" s="1529">
        <v>1</v>
      </c>
      <c r="L1126" s="1530">
        <v>1</v>
      </c>
      <c r="M1126" s="1531">
        <v>150</v>
      </c>
      <c r="N1126" s="1532">
        <v>38.92</v>
      </c>
      <c r="O1126" s="1532">
        <v>40</v>
      </c>
      <c r="P1126" s="1533">
        <f>SUM(Table1[[#This Row],[BASE_FARE]:[SURCHARGES]])*Table1[[#This Row],[SEATS_BOOKED]]</f>
        <v>228.92000000000002</v>
      </c>
      <c r="Q1126" s="1527" t="s">
        <v>161</v>
      </c>
      <c r="R1126" s="1529" t="s">
        <v>335</v>
      </c>
      <c r="S1126" s="1527" t="str">
        <f>LEFT(Table1[[#This Row],[SECTOR]],3)</f>
        <v>SSH</v>
      </c>
      <c r="T1126" s="1527" t="str">
        <f>RIGHT(Table1[[#This Row],[SECTOR]],3)</f>
        <v>NAP</v>
      </c>
      <c r="U1126" s="1527" t="str">
        <f t="shared" si="94"/>
        <v>NAP</v>
      </c>
      <c r="V1126" s="1527">
        <f>WEEKDAY(Table1[[#This Row],[FLIGHT_DATE]],2)</f>
        <v>7</v>
      </c>
      <c r="W1126" s="1527">
        <f>Table1[[#This Row],[FLIGHT_DATE]]-Table1[[#This Row],[DATE_BOOKED]]</f>
        <v>41</v>
      </c>
    </row>
    <row r="1127" spans="1:23" x14ac:dyDescent="0.35">
      <c r="A1127" s="1526">
        <v>45726</v>
      </c>
      <c r="B1127" s="1527" t="s">
        <v>390</v>
      </c>
      <c r="C1127" s="198" t="s">
        <v>333</v>
      </c>
      <c r="D1127" s="198" t="s">
        <v>952</v>
      </c>
      <c r="E1127" s="1527" t="s">
        <v>783</v>
      </c>
      <c r="F1127" s="1527" t="s">
        <v>56</v>
      </c>
      <c r="G1127" s="1527" t="s">
        <v>10</v>
      </c>
      <c r="H1127" s="2222" t="s">
        <v>193</v>
      </c>
      <c r="I1127" s="1528" t="s">
        <v>29</v>
      </c>
      <c r="J1127" s="1526">
        <v>45767</v>
      </c>
      <c r="K1127" s="1529">
        <v>1</v>
      </c>
      <c r="L1127" s="1530">
        <v>1</v>
      </c>
      <c r="M1127" s="1531">
        <v>150</v>
      </c>
      <c r="N1127" s="1532">
        <v>38.92</v>
      </c>
      <c r="O1127" s="1532">
        <v>40</v>
      </c>
      <c r="P1127" s="1533">
        <f>SUM(Table1[[#This Row],[BASE_FARE]:[SURCHARGES]])*Table1[[#This Row],[SEATS_BOOKED]]</f>
        <v>228.92000000000002</v>
      </c>
      <c r="Q1127" s="1527" t="s">
        <v>161</v>
      </c>
      <c r="R1127" s="1529" t="s">
        <v>335</v>
      </c>
      <c r="S1127" s="1527" t="str">
        <f>LEFT(Table1[[#This Row],[SECTOR]],3)</f>
        <v>SSH</v>
      </c>
      <c r="T1127" s="1527" t="str">
        <f>RIGHT(Table1[[#This Row],[SECTOR]],3)</f>
        <v>NAP</v>
      </c>
      <c r="U1127" s="1527" t="str">
        <f t="shared" si="94"/>
        <v>NAP</v>
      </c>
      <c r="V1127" s="1527">
        <f>WEEKDAY(Table1[[#This Row],[FLIGHT_DATE]],2)</f>
        <v>7</v>
      </c>
      <c r="W1127" s="1527">
        <f>Table1[[#This Row],[FLIGHT_DATE]]-Table1[[#This Row],[DATE_BOOKED]]</f>
        <v>41</v>
      </c>
    </row>
    <row r="1128" spans="1:23" x14ac:dyDescent="0.35">
      <c r="A1128" s="1534">
        <v>45727</v>
      </c>
      <c r="B1128" s="1535" t="s">
        <v>385</v>
      </c>
      <c r="C1128" s="198" t="s">
        <v>333</v>
      </c>
      <c r="D1128" s="198"/>
      <c r="E1128" s="1535" t="s">
        <v>784</v>
      </c>
      <c r="F1128" s="1535" t="s">
        <v>54</v>
      </c>
      <c r="G1128" s="1535" t="s">
        <v>10</v>
      </c>
      <c r="H1128" s="2222" t="s">
        <v>190</v>
      </c>
      <c r="I1128" s="1536" t="s">
        <v>115</v>
      </c>
      <c r="J1128" s="1534">
        <v>45877</v>
      </c>
      <c r="K1128" s="1537">
        <v>2</v>
      </c>
      <c r="L1128" s="1538">
        <v>2</v>
      </c>
      <c r="M1128" s="1539">
        <v>250</v>
      </c>
      <c r="N1128" s="1540">
        <v>0</v>
      </c>
      <c r="O1128" s="1540">
        <v>0</v>
      </c>
      <c r="P1128" s="1541">
        <f>SUM(Table1[[#This Row],[BASE_FARE]:[SURCHARGES]])*Table1[[#This Row],[SEATS_BOOKED]]</f>
        <v>500</v>
      </c>
      <c r="Q1128" s="1535" t="s">
        <v>161</v>
      </c>
      <c r="R1128" s="1537" t="s">
        <v>335</v>
      </c>
      <c r="S1128" s="1535" t="str">
        <f>LEFT(Table1[[#This Row],[SECTOR]],3)</f>
        <v>FCO</v>
      </c>
      <c r="T1128" s="1535" t="str">
        <f>RIGHT(Table1[[#This Row],[SECTOR]],3)</f>
        <v>SSH</v>
      </c>
      <c r="U1128" s="1535" t="str">
        <f t="shared" si="94"/>
        <v>FCO</v>
      </c>
      <c r="V1128" s="1535">
        <f>WEEKDAY(Table1[[#This Row],[FLIGHT_DATE]],2)</f>
        <v>5</v>
      </c>
      <c r="W1128" s="1535">
        <f>Table1[[#This Row],[FLIGHT_DATE]]-Table1[[#This Row],[DATE_BOOKED]]</f>
        <v>150</v>
      </c>
    </row>
    <row r="1129" spans="1:23" x14ac:dyDescent="0.35">
      <c r="A1129" s="1534">
        <v>45727</v>
      </c>
      <c r="B1129" s="1535" t="s">
        <v>385</v>
      </c>
      <c r="C1129" s="198" t="s">
        <v>333</v>
      </c>
      <c r="D1129" s="198"/>
      <c r="E1129" s="1535" t="s">
        <v>784</v>
      </c>
      <c r="F1129" s="1535" t="s">
        <v>54</v>
      </c>
      <c r="G1129" s="1535" t="s">
        <v>11</v>
      </c>
      <c r="H1129" s="2222" t="s">
        <v>191</v>
      </c>
      <c r="I1129" s="1536" t="s">
        <v>114</v>
      </c>
      <c r="J1129" s="1534">
        <v>45891</v>
      </c>
      <c r="K1129" s="1537">
        <v>2</v>
      </c>
      <c r="L1129" s="1538">
        <v>2</v>
      </c>
      <c r="M1129" s="1539">
        <v>250</v>
      </c>
      <c r="N1129" s="1540">
        <v>0</v>
      </c>
      <c r="O1129" s="1540">
        <v>0</v>
      </c>
      <c r="P1129" s="1541">
        <f>SUM(Table1[[#This Row],[BASE_FARE]:[SURCHARGES]])*Table1[[#This Row],[SEATS_BOOKED]]</f>
        <v>500</v>
      </c>
      <c r="Q1129" s="1535" t="s">
        <v>161</v>
      </c>
      <c r="R1129" s="1537" t="s">
        <v>335</v>
      </c>
      <c r="S1129" s="1535" t="str">
        <f>LEFT(Table1[[#This Row],[SECTOR]],3)</f>
        <v>SSH</v>
      </c>
      <c r="T1129" s="1535" t="str">
        <f>RIGHT(Table1[[#This Row],[SECTOR]],3)</f>
        <v>FCO</v>
      </c>
      <c r="U1129" s="1535" t="str">
        <f t="shared" si="94"/>
        <v>FCO</v>
      </c>
      <c r="V1129" s="1535">
        <f>WEEKDAY(Table1[[#This Row],[FLIGHT_DATE]],2)</f>
        <v>5</v>
      </c>
      <c r="W1129" s="1535">
        <f>Table1[[#This Row],[FLIGHT_DATE]]-Table1[[#This Row],[DATE_BOOKED]]</f>
        <v>164</v>
      </c>
    </row>
    <row r="1130" spans="1:23" x14ac:dyDescent="0.35">
      <c r="A1130" s="1542">
        <v>45728</v>
      </c>
      <c r="B1130" s="1543" t="s">
        <v>787</v>
      </c>
      <c r="C1130" s="198" t="s">
        <v>160</v>
      </c>
      <c r="D1130" s="198"/>
      <c r="E1130" s="1543"/>
      <c r="F1130" s="1535" t="s">
        <v>54</v>
      </c>
      <c r="G1130" s="1543" t="s">
        <v>10</v>
      </c>
      <c r="H1130" s="2222" t="s">
        <v>190</v>
      </c>
      <c r="I1130" s="1544" t="s">
        <v>28</v>
      </c>
      <c r="J1130" s="1542">
        <v>45873</v>
      </c>
      <c r="K1130" s="1545">
        <v>0</v>
      </c>
      <c r="L1130" s="1546">
        <v>0</v>
      </c>
      <c r="M1130" s="1547">
        <v>0</v>
      </c>
      <c r="N1130" s="1548">
        <v>0</v>
      </c>
      <c r="O1130" s="1548">
        <v>0</v>
      </c>
      <c r="P1130" s="1549">
        <f>SUM(Table1[[#This Row],[BASE_FARE]:[SURCHARGES]])*Table1[[#This Row],[SEATS_BOOKED]]</f>
        <v>0</v>
      </c>
      <c r="Q1130" s="1535" t="s">
        <v>161</v>
      </c>
      <c r="R1130" s="1545" t="s">
        <v>95</v>
      </c>
      <c r="S1130" s="1543" t="str">
        <f>LEFT(Table1[[#This Row],[SECTOR]],3)</f>
        <v>NAP</v>
      </c>
      <c r="T1130" s="1543" t="str">
        <f>RIGHT(Table1[[#This Row],[SECTOR]],3)</f>
        <v>SSH</v>
      </c>
      <c r="U1130" s="1543" t="str">
        <f t="shared" si="94"/>
        <v>NAP</v>
      </c>
      <c r="V1130" s="1543">
        <f>WEEKDAY(Table1[[#This Row],[FLIGHT_DATE]],2)</f>
        <v>1</v>
      </c>
      <c r="W1130" s="1543">
        <f>Table1[[#This Row],[FLIGHT_DATE]]-Table1[[#This Row],[DATE_BOOKED]]</f>
        <v>145</v>
      </c>
    </row>
    <row r="1131" spans="1:23" x14ac:dyDescent="0.35">
      <c r="A1131" s="1542">
        <v>45728</v>
      </c>
      <c r="B1131" s="1543" t="s">
        <v>787</v>
      </c>
      <c r="C1131" s="198" t="s">
        <v>160</v>
      </c>
      <c r="D1131" s="198"/>
      <c r="E1131" s="1543"/>
      <c r="F1131" s="1535" t="s">
        <v>54</v>
      </c>
      <c r="G1131" s="1543" t="s">
        <v>10</v>
      </c>
      <c r="H1131" s="2222" t="s">
        <v>190</v>
      </c>
      <c r="I1131" s="1544" t="s">
        <v>28</v>
      </c>
      <c r="J1131" s="1542">
        <v>45880</v>
      </c>
      <c r="K1131" s="1545">
        <v>0</v>
      </c>
      <c r="L1131" s="1546">
        <v>0</v>
      </c>
      <c r="M1131" s="1547">
        <v>0</v>
      </c>
      <c r="N1131" s="1548">
        <v>0</v>
      </c>
      <c r="O1131" s="1548">
        <v>0</v>
      </c>
      <c r="P1131" s="1549">
        <f>SUM(Table1[[#This Row],[BASE_FARE]:[SURCHARGES]])*Table1[[#This Row],[SEATS_BOOKED]]</f>
        <v>0</v>
      </c>
      <c r="Q1131" s="1535" t="s">
        <v>161</v>
      </c>
      <c r="R1131" s="1545" t="s">
        <v>95</v>
      </c>
      <c r="S1131" s="1543" t="str">
        <f>LEFT(Table1[[#This Row],[SECTOR]],3)</f>
        <v>NAP</v>
      </c>
      <c r="T1131" s="1543" t="str">
        <f>RIGHT(Table1[[#This Row],[SECTOR]],3)</f>
        <v>SSH</v>
      </c>
      <c r="U1131" s="1543" t="str">
        <f t="shared" si="94"/>
        <v>NAP</v>
      </c>
      <c r="V1131" s="1543">
        <f>WEEKDAY(Table1[[#This Row],[FLIGHT_DATE]],2)</f>
        <v>1</v>
      </c>
      <c r="W1131" s="1543">
        <f>Table1[[#This Row],[FLIGHT_DATE]]-Table1[[#This Row],[DATE_BOOKED]]</f>
        <v>152</v>
      </c>
    </row>
    <row r="1132" spans="1:23" x14ac:dyDescent="0.35">
      <c r="A1132" s="1542">
        <v>45728</v>
      </c>
      <c r="B1132" s="1543" t="s">
        <v>787</v>
      </c>
      <c r="C1132" s="198" t="s">
        <v>160</v>
      </c>
      <c r="D1132" s="198"/>
      <c r="E1132" s="1543"/>
      <c r="F1132" s="1535" t="s">
        <v>54</v>
      </c>
      <c r="G1132" s="1543" t="s">
        <v>10</v>
      </c>
      <c r="H1132" s="2222" t="s">
        <v>190</v>
      </c>
      <c r="I1132" s="1544" t="s">
        <v>28</v>
      </c>
      <c r="J1132" s="1542">
        <v>45887</v>
      </c>
      <c r="K1132" s="1545">
        <v>0</v>
      </c>
      <c r="L1132" s="1546">
        <v>0</v>
      </c>
      <c r="M1132" s="1547">
        <v>0</v>
      </c>
      <c r="N1132" s="1548">
        <v>0</v>
      </c>
      <c r="O1132" s="1548">
        <v>0</v>
      </c>
      <c r="P1132" s="1549">
        <f>SUM(Table1[[#This Row],[BASE_FARE]:[SURCHARGES]])*Table1[[#This Row],[SEATS_BOOKED]]</f>
        <v>0</v>
      </c>
      <c r="Q1132" s="1535" t="s">
        <v>161</v>
      </c>
      <c r="R1132" s="1545" t="s">
        <v>95</v>
      </c>
      <c r="S1132" s="1543" t="str">
        <f>LEFT(Table1[[#This Row],[SECTOR]],3)</f>
        <v>NAP</v>
      </c>
      <c r="T1132" s="1543" t="str">
        <f>RIGHT(Table1[[#This Row],[SECTOR]],3)</f>
        <v>SSH</v>
      </c>
      <c r="U1132" s="1543" t="str">
        <f t="shared" si="94"/>
        <v>NAP</v>
      </c>
      <c r="V1132" s="1543">
        <f>WEEKDAY(Table1[[#This Row],[FLIGHT_DATE]],2)</f>
        <v>1</v>
      </c>
      <c r="W1132" s="1543">
        <f>Table1[[#This Row],[FLIGHT_DATE]]-Table1[[#This Row],[DATE_BOOKED]]</f>
        <v>159</v>
      </c>
    </row>
    <row r="1133" spans="1:23" x14ac:dyDescent="0.35">
      <c r="A1133" s="1542">
        <v>45728</v>
      </c>
      <c r="B1133" s="1543" t="s">
        <v>787</v>
      </c>
      <c r="C1133" s="198" t="s">
        <v>160</v>
      </c>
      <c r="D1133" s="198"/>
      <c r="E1133" s="1543"/>
      <c r="F1133" s="1535" t="s">
        <v>54</v>
      </c>
      <c r="G1133" s="1543" t="s">
        <v>10</v>
      </c>
      <c r="H1133" s="2222" t="s">
        <v>190</v>
      </c>
      <c r="I1133" s="1544" t="s">
        <v>28</v>
      </c>
      <c r="J1133" s="1542">
        <v>45894</v>
      </c>
      <c r="K1133" s="1545">
        <v>0</v>
      </c>
      <c r="L1133" s="1546">
        <v>0</v>
      </c>
      <c r="M1133" s="1547">
        <v>0</v>
      </c>
      <c r="N1133" s="1548">
        <v>0</v>
      </c>
      <c r="O1133" s="1548">
        <v>0</v>
      </c>
      <c r="P1133" s="1549">
        <f>SUM(Table1[[#This Row],[BASE_FARE]:[SURCHARGES]])*Table1[[#This Row],[SEATS_BOOKED]]</f>
        <v>0</v>
      </c>
      <c r="Q1133" s="1535" t="s">
        <v>161</v>
      </c>
      <c r="R1133" s="1545" t="s">
        <v>95</v>
      </c>
      <c r="S1133" s="1543" t="str">
        <f>LEFT(Table1[[#This Row],[SECTOR]],3)</f>
        <v>NAP</v>
      </c>
      <c r="T1133" s="1543" t="str">
        <f>RIGHT(Table1[[#This Row],[SECTOR]],3)</f>
        <v>SSH</v>
      </c>
      <c r="U1133" s="1543" t="str">
        <f t="shared" si="94"/>
        <v>NAP</v>
      </c>
      <c r="V1133" s="1543">
        <f>WEEKDAY(Table1[[#This Row],[FLIGHT_DATE]],2)</f>
        <v>1</v>
      </c>
      <c r="W1133" s="1543">
        <f>Table1[[#This Row],[FLIGHT_DATE]]-Table1[[#This Row],[DATE_BOOKED]]</f>
        <v>166</v>
      </c>
    </row>
    <row r="1134" spans="1:23" x14ac:dyDescent="0.35">
      <c r="A1134" s="1542">
        <v>45728</v>
      </c>
      <c r="B1134" s="1543" t="s">
        <v>787</v>
      </c>
      <c r="C1134" s="198" t="s">
        <v>160</v>
      </c>
      <c r="D1134" s="198"/>
      <c r="E1134" s="1543"/>
      <c r="F1134" s="1543" t="s">
        <v>54</v>
      </c>
      <c r="G1134" s="1543" t="s">
        <v>11</v>
      </c>
      <c r="H1134" s="2222" t="s">
        <v>191</v>
      </c>
      <c r="I1134" s="1544" t="s">
        <v>29</v>
      </c>
      <c r="J1134" s="1542">
        <v>45880</v>
      </c>
      <c r="K1134" s="1545">
        <v>0</v>
      </c>
      <c r="L1134" s="1546">
        <v>0</v>
      </c>
      <c r="M1134" s="1547">
        <v>0</v>
      </c>
      <c r="N1134" s="1548">
        <v>0</v>
      </c>
      <c r="O1134" s="1548">
        <v>0</v>
      </c>
      <c r="P1134" s="1549">
        <f>SUM(Table1[[#This Row],[BASE_FARE]:[SURCHARGES]])*Table1[[#This Row],[SEATS_BOOKED]]</f>
        <v>0</v>
      </c>
      <c r="Q1134" s="1535" t="s">
        <v>161</v>
      </c>
      <c r="R1134" s="1545" t="s">
        <v>95</v>
      </c>
      <c r="S1134" s="1543" t="str">
        <f>LEFT(Table1[[#This Row],[SECTOR]],3)</f>
        <v>SSH</v>
      </c>
      <c r="T1134" s="1543" t="str">
        <f>RIGHT(Table1[[#This Row],[SECTOR]],3)</f>
        <v>NAP</v>
      </c>
      <c r="U1134" s="1543" t="str">
        <f t="shared" si="94"/>
        <v>NAP</v>
      </c>
      <c r="V1134" s="1543">
        <f>WEEKDAY(Table1[[#This Row],[FLIGHT_DATE]],2)</f>
        <v>1</v>
      </c>
      <c r="W1134" s="1543">
        <f>Table1[[#This Row],[FLIGHT_DATE]]-Table1[[#This Row],[DATE_BOOKED]]</f>
        <v>152</v>
      </c>
    </row>
    <row r="1135" spans="1:23" x14ac:dyDescent="0.35">
      <c r="A1135" s="1542">
        <v>45728</v>
      </c>
      <c r="B1135" s="1543" t="s">
        <v>787</v>
      </c>
      <c r="C1135" s="198" t="s">
        <v>160</v>
      </c>
      <c r="D1135" s="198"/>
      <c r="E1135" s="1543"/>
      <c r="F1135" s="1543" t="s">
        <v>54</v>
      </c>
      <c r="G1135" s="1543" t="s">
        <v>11</v>
      </c>
      <c r="H1135" s="2222" t="s">
        <v>191</v>
      </c>
      <c r="I1135" s="1544" t="s">
        <v>29</v>
      </c>
      <c r="J1135" s="1542">
        <v>45887</v>
      </c>
      <c r="K1135" s="1545">
        <v>0</v>
      </c>
      <c r="L1135" s="1546">
        <v>0</v>
      </c>
      <c r="M1135" s="1547">
        <v>0</v>
      </c>
      <c r="N1135" s="1548">
        <v>0</v>
      </c>
      <c r="O1135" s="1548">
        <v>0</v>
      </c>
      <c r="P1135" s="1549">
        <f>SUM(Table1[[#This Row],[BASE_FARE]:[SURCHARGES]])*Table1[[#This Row],[SEATS_BOOKED]]</f>
        <v>0</v>
      </c>
      <c r="Q1135" s="1535" t="s">
        <v>161</v>
      </c>
      <c r="R1135" s="1545" t="s">
        <v>95</v>
      </c>
      <c r="S1135" s="1543" t="str">
        <f>LEFT(Table1[[#This Row],[SECTOR]],3)</f>
        <v>SSH</v>
      </c>
      <c r="T1135" s="1543" t="str">
        <f>RIGHT(Table1[[#This Row],[SECTOR]],3)</f>
        <v>NAP</v>
      </c>
      <c r="U1135" s="1543" t="str">
        <f t="shared" si="94"/>
        <v>NAP</v>
      </c>
      <c r="V1135" s="1543">
        <f>WEEKDAY(Table1[[#This Row],[FLIGHT_DATE]],2)</f>
        <v>1</v>
      </c>
      <c r="W1135" s="1543">
        <f>Table1[[#This Row],[FLIGHT_DATE]]-Table1[[#This Row],[DATE_BOOKED]]</f>
        <v>159</v>
      </c>
    </row>
    <row r="1136" spans="1:23" x14ac:dyDescent="0.35">
      <c r="A1136" s="1542">
        <v>45728</v>
      </c>
      <c r="B1136" s="1543" t="s">
        <v>787</v>
      </c>
      <c r="C1136" s="198" t="s">
        <v>160</v>
      </c>
      <c r="D1136" s="198"/>
      <c r="E1136" s="1543"/>
      <c r="F1136" s="1543" t="s">
        <v>54</v>
      </c>
      <c r="G1136" s="1543" t="s">
        <v>11</v>
      </c>
      <c r="H1136" s="2222" t="s">
        <v>191</v>
      </c>
      <c r="I1136" s="1544" t="s">
        <v>29</v>
      </c>
      <c r="J1136" s="1542">
        <v>45894</v>
      </c>
      <c r="K1136" s="1545">
        <v>0</v>
      </c>
      <c r="L1136" s="1546">
        <v>0</v>
      </c>
      <c r="M1136" s="1547">
        <v>0</v>
      </c>
      <c r="N1136" s="1548">
        <v>0</v>
      </c>
      <c r="O1136" s="1548">
        <v>0</v>
      </c>
      <c r="P1136" s="1549">
        <f>SUM(Table1[[#This Row],[BASE_FARE]:[SURCHARGES]])*Table1[[#This Row],[SEATS_BOOKED]]</f>
        <v>0</v>
      </c>
      <c r="Q1136" s="1535" t="s">
        <v>161</v>
      </c>
      <c r="R1136" s="1545" t="s">
        <v>95</v>
      </c>
      <c r="S1136" s="1543" t="str">
        <f>LEFT(Table1[[#This Row],[SECTOR]],3)</f>
        <v>SSH</v>
      </c>
      <c r="T1136" s="1543" t="str">
        <f>RIGHT(Table1[[#This Row],[SECTOR]],3)</f>
        <v>NAP</v>
      </c>
      <c r="U1136" s="1543" t="str">
        <f t="shared" si="94"/>
        <v>NAP</v>
      </c>
      <c r="V1136" s="1543">
        <f>WEEKDAY(Table1[[#This Row],[FLIGHT_DATE]],2)</f>
        <v>1</v>
      </c>
      <c r="W1136" s="1543">
        <f>Table1[[#This Row],[FLIGHT_DATE]]-Table1[[#This Row],[DATE_BOOKED]]</f>
        <v>166</v>
      </c>
    </row>
    <row r="1137" spans="1:23" x14ac:dyDescent="0.35">
      <c r="A1137" s="1542">
        <v>45728</v>
      </c>
      <c r="B1137" s="1543" t="s">
        <v>787</v>
      </c>
      <c r="C1137" s="198" t="s">
        <v>160</v>
      </c>
      <c r="D1137" s="198"/>
      <c r="E1137" s="1543"/>
      <c r="F1137" s="1543" t="s">
        <v>54</v>
      </c>
      <c r="G1137" s="1543" t="s">
        <v>11</v>
      </c>
      <c r="H1137" s="2222" t="s">
        <v>191</v>
      </c>
      <c r="I1137" s="1544" t="s">
        <v>29</v>
      </c>
      <c r="J1137" s="1542">
        <v>45901</v>
      </c>
      <c r="K1137" s="1545">
        <v>0</v>
      </c>
      <c r="L1137" s="1546">
        <v>0</v>
      </c>
      <c r="M1137" s="1547">
        <v>0</v>
      </c>
      <c r="N1137" s="1548">
        <v>0</v>
      </c>
      <c r="O1137" s="1548">
        <v>0</v>
      </c>
      <c r="P1137" s="1549">
        <f>SUM(Table1[[#This Row],[BASE_FARE]:[SURCHARGES]])*Table1[[#This Row],[SEATS_BOOKED]]</f>
        <v>0</v>
      </c>
      <c r="Q1137" s="1535" t="s">
        <v>161</v>
      </c>
      <c r="R1137" s="1545" t="s">
        <v>95</v>
      </c>
      <c r="S1137" s="1543" t="str">
        <f>LEFT(Table1[[#This Row],[SECTOR]],3)</f>
        <v>SSH</v>
      </c>
      <c r="T1137" s="1543" t="str">
        <f>RIGHT(Table1[[#This Row],[SECTOR]],3)</f>
        <v>NAP</v>
      </c>
      <c r="U1137" s="1543" t="str">
        <f t="shared" si="94"/>
        <v>NAP</v>
      </c>
      <c r="V1137" s="1543">
        <f>WEEKDAY(Table1[[#This Row],[FLIGHT_DATE]],2)</f>
        <v>1</v>
      </c>
      <c r="W1137" s="1543">
        <f>Table1[[#This Row],[FLIGHT_DATE]]-Table1[[#This Row],[DATE_BOOKED]]</f>
        <v>173</v>
      </c>
    </row>
    <row r="1138" spans="1:23" x14ac:dyDescent="0.35">
      <c r="A1138" s="1542">
        <v>45728</v>
      </c>
      <c r="B1138" s="1543" t="s">
        <v>787</v>
      </c>
      <c r="C1138" s="198" t="s">
        <v>160</v>
      </c>
      <c r="D1138" s="198"/>
      <c r="E1138" s="1543"/>
      <c r="F1138" s="1543" t="s">
        <v>54</v>
      </c>
      <c r="G1138" s="1543" t="s">
        <v>10</v>
      </c>
      <c r="H1138" s="2222" t="s">
        <v>89</v>
      </c>
      <c r="I1138" s="1544" t="s">
        <v>26</v>
      </c>
      <c r="J1138" s="1542">
        <v>45836</v>
      </c>
      <c r="K1138" s="1545">
        <v>0</v>
      </c>
      <c r="L1138" s="1546">
        <v>0</v>
      </c>
      <c r="M1138" s="1547">
        <v>0</v>
      </c>
      <c r="N1138" s="1548">
        <v>0</v>
      </c>
      <c r="O1138" s="1548">
        <v>0</v>
      </c>
      <c r="P1138" s="1549">
        <f>SUM(Table1[[#This Row],[BASE_FARE]:[SURCHARGES]])*Table1[[#This Row],[SEATS_BOOKED]]</f>
        <v>0</v>
      </c>
      <c r="Q1138" s="1535" t="s">
        <v>161</v>
      </c>
      <c r="R1138" s="1545" t="s">
        <v>95</v>
      </c>
      <c r="S1138" s="1543" t="str">
        <f>LEFT(Table1[[#This Row],[SECTOR]],3)</f>
        <v>BRI</v>
      </c>
      <c r="T1138" s="1543" t="str">
        <f>RIGHT(Table1[[#This Row],[SECTOR]],3)</f>
        <v>SSH</v>
      </c>
      <c r="U1138" s="1543" t="str">
        <f t="shared" ref="U1138:U1155" si="95">IF(AND(S1138&lt;&gt;"SSH", S1138&lt;&gt;"RMF", S1138&lt;&gt;"CAI", S1138&lt;&gt;"HRG", S1138&lt;&gt;"LXR", S1138&lt;&gt;"DXB", OR(T1138="SSH", T1138="RMF", T1138="CAI", T1138="HRG", T1138="LXR", T1138="DXB")), S1138,
    IF(AND(T1138&lt;&gt;"SSH", T1138&lt;&gt;"RMF", T1138&lt;&gt;"CAI", T1138&lt;&gt;"HRG", T1138&lt;&gt;"LXR", T1138&lt;&gt;"DXB", OR(S1138="SSH", S1138="RMF", S1138="CAI", S1138="HRG", S1138="LXR", S1138="DXB")), T1138,
    "VIE"))</f>
        <v>BRI</v>
      </c>
      <c r="V1138" s="1543">
        <f>WEEKDAY(Table1[[#This Row],[FLIGHT_DATE]],2)</f>
        <v>6</v>
      </c>
      <c r="W1138" s="1543">
        <f>Table1[[#This Row],[FLIGHT_DATE]]-Table1[[#This Row],[DATE_BOOKED]]</f>
        <v>108</v>
      </c>
    </row>
    <row r="1139" spans="1:23" x14ac:dyDescent="0.35">
      <c r="A1139" s="1542">
        <v>45728</v>
      </c>
      <c r="B1139" s="1543" t="s">
        <v>787</v>
      </c>
      <c r="C1139" s="198" t="s">
        <v>160</v>
      </c>
      <c r="D1139" s="198"/>
      <c r="E1139" s="1543"/>
      <c r="F1139" s="1543" t="s">
        <v>54</v>
      </c>
      <c r="G1139" s="1543" t="s">
        <v>10</v>
      </c>
      <c r="H1139" s="2222" t="s">
        <v>89</v>
      </c>
      <c r="I1139" s="1544" t="s">
        <v>26</v>
      </c>
      <c r="J1139" s="1542">
        <v>45843</v>
      </c>
      <c r="K1139" s="1545">
        <v>0</v>
      </c>
      <c r="L1139" s="1546">
        <v>0</v>
      </c>
      <c r="M1139" s="1547">
        <v>0</v>
      </c>
      <c r="N1139" s="1548">
        <v>0</v>
      </c>
      <c r="O1139" s="1548">
        <v>0</v>
      </c>
      <c r="P1139" s="1549">
        <f>SUM(Table1[[#This Row],[BASE_FARE]:[SURCHARGES]])*Table1[[#This Row],[SEATS_BOOKED]]</f>
        <v>0</v>
      </c>
      <c r="Q1139" s="1535" t="s">
        <v>161</v>
      </c>
      <c r="R1139" s="1545" t="s">
        <v>95</v>
      </c>
      <c r="S1139" s="1543" t="str">
        <f>LEFT(Table1[[#This Row],[SECTOR]],3)</f>
        <v>BRI</v>
      </c>
      <c r="T1139" s="1543" t="str">
        <f>RIGHT(Table1[[#This Row],[SECTOR]],3)</f>
        <v>SSH</v>
      </c>
      <c r="U1139" s="1543" t="str">
        <f t="shared" si="95"/>
        <v>BRI</v>
      </c>
      <c r="V1139" s="1543">
        <f>WEEKDAY(Table1[[#This Row],[FLIGHT_DATE]],2)</f>
        <v>6</v>
      </c>
      <c r="W1139" s="1543">
        <f>Table1[[#This Row],[FLIGHT_DATE]]-Table1[[#This Row],[DATE_BOOKED]]</f>
        <v>115</v>
      </c>
    </row>
    <row r="1140" spans="1:23" x14ac:dyDescent="0.35">
      <c r="A1140" s="1542">
        <v>45728</v>
      </c>
      <c r="B1140" s="1543" t="s">
        <v>787</v>
      </c>
      <c r="C1140" s="198" t="s">
        <v>160</v>
      </c>
      <c r="D1140" s="198"/>
      <c r="E1140" s="1543"/>
      <c r="F1140" s="1543" t="s">
        <v>54</v>
      </c>
      <c r="G1140" s="1543" t="s">
        <v>10</v>
      </c>
      <c r="H1140" s="2222" t="s">
        <v>89</v>
      </c>
      <c r="I1140" s="1544" t="s">
        <v>26</v>
      </c>
      <c r="J1140" s="1542">
        <v>45850</v>
      </c>
      <c r="K1140" s="1545">
        <v>0</v>
      </c>
      <c r="L1140" s="1546">
        <v>0</v>
      </c>
      <c r="M1140" s="1547">
        <v>0</v>
      </c>
      <c r="N1140" s="1548">
        <v>0</v>
      </c>
      <c r="O1140" s="1548">
        <v>0</v>
      </c>
      <c r="P1140" s="1549">
        <f>SUM(Table1[[#This Row],[BASE_FARE]:[SURCHARGES]])*Table1[[#This Row],[SEATS_BOOKED]]</f>
        <v>0</v>
      </c>
      <c r="Q1140" s="1535" t="s">
        <v>161</v>
      </c>
      <c r="R1140" s="1545" t="s">
        <v>95</v>
      </c>
      <c r="S1140" s="1543" t="str">
        <f>LEFT(Table1[[#This Row],[SECTOR]],3)</f>
        <v>BRI</v>
      </c>
      <c r="T1140" s="1543" t="str">
        <f>RIGHT(Table1[[#This Row],[SECTOR]],3)</f>
        <v>SSH</v>
      </c>
      <c r="U1140" s="1543" t="str">
        <f t="shared" si="95"/>
        <v>BRI</v>
      </c>
      <c r="V1140" s="1543">
        <f>WEEKDAY(Table1[[#This Row],[FLIGHT_DATE]],2)</f>
        <v>6</v>
      </c>
      <c r="W1140" s="1543">
        <f>Table1[[#This Row],[FLIGHT_DATE]]-Table1[[#This Row],[DATE_BOOKED]]</f>
        <v>122</v>
      </c>
    </row>
    <row r="1141" spans="1:23" x14ac:dyDescent="0.35">
      <c r="A1141" s="1542">
        <v>45728</v>
      </c>
      <c r="B1141" s="1543" t="s">
        <v>787</v>
      </c>
      <c r="C1141" s="198" t="s">
        <v>160</v>
      </c>
      <c r="D1141" s="198"/>
      <c r="E1141" s="1543"/>
      <c r="F1141" s="1543" t="s">
        <v>54</v>
      </c>
      <c r="G1141" s="1543" t="s">
        <v>10</v>
      </c>
      <c r="H1141" s="2222" t="s">
        <v>89</v>
      </c>
      <c r="I1141" s="1544" t="s">
        <v>26</v>
      </c>
      <c r="J1141" s="1542">
        <v>45857</v>
      </c>
      <c r="K1141" s="1545">
        <v>0</v>
      </c>
      <c r="L1141" s="1546">
        <v>0</v>
      </c>
      <c r="M1141" s="1547">
        <v>0</v>
      </c>
      <c r="N1141" s="1548">
        <v>0</v>
      </c>
      <c r="O1141" s="1548">
        <v>0</v>
      </c>
      <c r="P1141" s="1549">
        <f>SUM(Table1[[#This Row],[BASE_FARE]:[SURCHARGES]])*Table1[[#This Row],[SEATS_BOOKED]]</f>
        <v>0</v>
      </c>
      <c r="Q1141" s="1535" t="s">
        <v>161</v>
      </c>
      <c r="R1141" s="1545" t="s">
        <v>95</v>
      </c>
      <c r="S1141" s="1543" t="str">
        <f>LEFT(Table1[[#This Row],[SECTOR]],3)</f>
        <v>BRI</v>
      </c>
      <c r="T1141" s="1543" t="str">
        <f>RIGHT(Table1[[#This Row],[SECTOR]],3)</f>
        <v>SSH</v>
      </c>
      <c r="U1141" s="1543" t="str">
        <f t="shared" si="95"/>
        <v>BRI</v>
      </c>
      <c r="V1141" s="1543">
        <f>WEEKDAY(Table1[[#This Row],[FLIGHT_DATE]],2)</f>
        <v>6</v>
      </c>
      <c r="W1141" s="1543">
        <f>Table1[[#This Row],[FLIGHT_DATE]]-Table1[[#This Row],[DATE_BOOKED]]</f>
        <v>129</v>
      </c>
    </row>
    <row r="1142" spans="1:23" x14ac:dyDescent="0.35">
      <c r="A1142" s="1542">
        <v>45728</v>
      </c>
      <c r="B1142" s="1543" t="s">
        <v>787</v>
      </c>
      <c r="C1142" s="198" t="s">
        <v>160</v>
      </c>
      <c r="D1142" s="198"/>
      <c r="E1142" s="1543"/>
      <c r="F1142" s="1543" t="s">
        <v>54</v>
      </c>
      <c r="G1142" s="1543" t="s">
        <v>10</v>
      </c>
      <c r="H1142" s="2222" t="s">
        <v>89</v>
      </c>
      <c r="I1142" s="1544" t="s">
        <v>26</v>
      </c>
      <c r="J1142" s="1542">
        <v>45864</v>
      </c>
      <c r="K1142" s="1545">
        <v>0</v>
      </c>
      <c r="L1142" s="1546">
        <v>0</v>
      </c>
      <c r="M1142" s="1547">
        <v>0</v>
      </c>
      <c r="N1142" s="1548">
        <v>0</v>
      </c>
      <c r="O1142" s="1548">
        <v>0</v>
      </c>
      <c r="P1142" s="1549">
        <f>SUM(Table1[[#This Row],[BASE_FARE]:[SURCHARGES]])*Table1[[#This Row],[SEATS_BOOKED]]</f>
        <v>0</v>
      </c>
      <c r="Q1142" s="1535" t="s">
        <v>161</v>
      </c>
      <c r="R1142" s="1545" t="s">
        <v>95</v>
      </c>
      <c r="S1142" s="1543" t="str">
        <f>LEFT(Table1[[#This Row],[SECTOR]],3)</f>
        <v>BRI</v>
      </c>
      <c r="T1142" s="1543" t="str">
        <f>RIGHT(Table1[[#This Row],[SECTOR]],3)</f>
        <v>SSH</v>
      </c>
      <c r="U1142" s="1543" t="str">
        <f t="shared" si="95"/>
        <v>BRI</v>
      </c>
      <c r="V1142" s="1543">
        <f>WEEKDAY(Table1[[#This Row],[FLIGHT_DATE]],2)</f>
        <v>6</v>
      </c>
      <c r="W1142" s="1543">
        <f>Table1[[#This Row],[FLIGHT_DATE]]-Table1[[#This Row],[DATE_BOOKED]]</f>
        <v>136</v>
      </c>
    </row>
    <row r="1143" spans="1:23" x14ac:dyDescent="0.35">
      <c r="A1143" s="1542">
        <v>45728</v>
      </c>
      <c r="B1143" s="1543" t="s">
        <v>787</v>
      </c>
      <c r="C1143" s="198" t="s">
        <v>160</v>
      </c>
      <c r="D1143" s="198"/>
      <c r="E1143" s="1543"/>
      <c r="F1143" s="1543" t="s">
        <v>54</v>
      </c>
      <c r="G1143" s="1543" t="s">
        <v>10</v>
      </c>
      <c r="H1143" s="2222" t="s">
        <v>89</v>
      </c>
      <c r="I1143" s="1544" t="s">
        <v>26</v>
      </c>
      <c r="J1143" s="1542">
        <v>45871</v>
      </c>
      <c r="K1143" s="1545">
        <v>0</v>
      </c>
      <c r="L1143" s="1546">
        <v>0</v>
      </c>
      <c r="M1143" s="1547">
        <v>0</v>
      </c>
      <c r="N1143" s="1548">
        <v>0</v>
      </c>
      <c r="O1143" s="1548">
        <v>0</v>
      </c>
      <c r="P1143" s="1549">
        <f>SUM(Table1[[#This Row],[BASE_FARE]:[SURCHARGES]])*Table1[[#This Row],[SEATS_BOOKED]]</f>
        <v>0</v>
      </c>
      <c r="Q1143" s="1535" t="s">
        <v>161</v>
      </c>
      <c r="R1143" s="1545" t="s">
        <v>95</v>
      </c>
      <c r="S1143" s="1543" t="str">
        <f>LEFT(Table1[[#This Row],[SECTOR]],3)</f>
        <v>BRI</v>
      </c>
      <c r="T1143" s="1543" t="str">
        <f>RIGHT(Table1[[#This Row],[SECTOR]],3)</f>
        <v>SSH</v>
      </c>
      <c r="U1143" s="1543" t="str">
        <f t="shared" si="95"/>
        <v>BRI</v>
      </c>
      <c r="V1143" s="1543">
        <f>WEEKDAY(Table1[[#This Row],[FLIGHT_DATE]],2)</f>
        <v>6</v>
      </c>
      <c r="W1143" s="1543">
        <f>Table1[[#This Row],[FLIGHT_DATE]]-Table1[[#This Row],[DATE_BOOKED]]</f>
        <v>143</v>
      </c>
    </row>
    <row r="1144" spans="1:23" x14ac:dyDescent="0.35">
      <c r="A1144" s="1542">
        <v>45728</v>
      </c>
      <c r="B1144" s="1543" t="s">
        <v>787</v>
      </c>
      <c r="C1144" s="198" t="s">
        <v>160</v>
      </c>
      <c r="D1144" s="198"/>
      <c r="E1144" s="1543"/>
      <c r="F1144" s="1543" t="s">
        <v>54</v>
      </c>
      <c r="G1144" s="1543" t="s">
        <v>10</v>
      </c>
      <c r="H1144" s="2222" t="s">
        <v>89</v>
      </c>
      <c r="I1144" s="1544" t="s">
        <v>26</v>
      </c>
      <c r="J1144" s="1542">
        <v>45878</v>
      </c>
      <c r="K1144" s="1545">
        <v>0</v>
      </c>
      <c r="L1144" s="1546">
        <v>0</v>
      </c>
      <c r="M1144" s="1547">
        <v>0</v>
      </c>
      <c r="N1144" s="1548">
        <v>0</v>
      </c>
      <c r="O1144" s="1548">
        <v>0</v>
      </c>
      <c r="P1144" s="1549">
        <f>SUM(Table1[[#This Row],[BASE_FARE]:[SURCHARGES]])*Table1[[#This Row],[SEATS_BOOKED]]</f>
        <v>0</v>
      </c>
      <c r="Q1144" s="1535" t="s">
        <v>161</v>
      </c>
      <c r="R1144" s="1545" t="s">
        <v>95</v>
      </c>
      <c r="S1144" s="1543" t="str">
        <f>LEFT(Table1[[#This Row],[SECTOR]],3)</f>
        <v>BRI</v>
      </c>
      <c r="T1144" s="1543" t="str">
        <f>RIGHT(Table1[[#This Row],[SECTOR]],3)</f>
        <v>SSH</v>
      </c>
      <c r="U1144" s="1543" t="str">
        <f t="shared" si="95"/>
        <v>BRI</v>
      </c>
      <c r="V1144" s="1543">
        <f>WEEKDAY(Table1[[#This Row],[FLIGHT_DATE]],2)</f>
        <v>6</v>
      </c>
      <c r="W1144" s="1543">
        <f>Table1[[#This Row],[FLIGHT_DATE]]-Table1[[#This Row],[DATE_BOOKED]]</f>
        <v>150</v>
      </c>
    </row>
    <row r="1145" spans="1:23" x14ac:dyDescent="0.35">
      <c r="A1145" s="1542">
        <v>45728</v>
      </c>
      <c r="B1145" s="1543" t="s">
        <v>787</v>
      </c>
      <c r="C1145" s="198" t="s">
        <v>160</v>
      </c>
      <c r="D1145" s="198"/>
      <c r="E1145" s="1543"/>
      <c r="F1145" s="1543" t="s">
        <v>54</v>
      </c>
      <c r="G1145" s="1543" t="s">
        <v>10</v>
      </c>
      <c r="H1145" s="2222" t="s">
        <v>89</v>
      </c>
      <c r="I1145" s="1544" t="s">
        <v>26</v>
      </c>
      <c r="J1145" s="1542">
        <v>45885</v>
      </c>
      <c r="K1145" s="1545">
        <v>0</v>
      </c>
      <c r="L1145" s="1546">
        <v>0</v>
      </c>
      <c r="M1145" s="1547">
        <v>0</v>
      </c>
      <c r="N1145" s="1548">
        <v>0</v>
      </c>
      <c r="O1145" s="1548">
        <v>0</v>
      </c>
      <c r="P1145" s="1549">
        <f>SUM(Table1[[#This Row],[BASE_FARE]:[SURCHARGES]])*Table1[[#This Row],[SEATS_BOOKED]]</f>
        <v>0</v>
      </c>
      <c r="Q1145" s="1535" t="s">
        <v>161</v>
      </c>
      <c r="R1145" s="1545" t="s">
        <v>95</v>
      </c>
      <c r="S1145" s="1543" t="str">
        <f>LEFT(Table1[[#This Row],[SECTOR]],3)</f>
        <v>BRI</v>
      </c>
      <c r="T1145" s="1543" t="str">
        <f>RIGHT(Table1[[#This Row],[SECTOR]],3)</f>
        <v>SSH</v>
      </c>
      <c r="U1145" s="1543" t="str">
        <f t="shared" si="95"/>
        <v>BRI</v>
      </c>
      <c r="V1145" s="1543">
        <f>WEEKDAY(Table1[[#This Row],[FLIGHT_DATE]],2)</f>
        <v>6</v>
      </c>
      <c r="W1145" s="1543">
        <f>Table1[[#This Row],[FLIGHT_DATE]]-Table1[[#This Row],[DATE_BOOKED]]</f>
        <v>157</v>
      </c>
    </row>
    <row r="1146" spans="1:23" x14ac:dyDescent="0.35">
      <c r="A1146" s="1542">
        <v>45728</v>
      </c>
      <c r="B1146" s="1543" t="s">
        <v>787</v>
      </c>
      <c r="C1146" s="198" t="s">
        <v>160</v>
      </c>
      <c r="D1146" s="198"/>
      <c r="E1146" s="1543"/>
      <c r="F1146" s="1543" t="s">
        <v>54</v>
      </c>
      <c r="G1146" s="1543" t="s">
        <v>10</v>
      </c>
      <c r="H1146" s="2222" t="s">
        <v>89</v>
      </c>
      <c r="I1146" s="1544" t="s">
        <v>26</v>
      </c>
      <c r="J1146" s="1308">
        <v>45892</v>
      </c>
      <c r="K1146" s="1545">
        <v>0</v>
      </c>
      <c r="L1146" s="1546">
        <v>0</v>
      </c>
      <c r="M1146" s="1547">
        <v>0</v>
      </c>
      <c r="N1146" s="1548">
        <v>0</v>
      </c>
      <c r="O1146" s="1548">
        <v>0</v>
      </c>
      <c r="P1146" s="1549">
        <f>SUM(Table1[[#This Row],[BASE_FARE]:[SURCHARGES]])*Table1[[#This Row],[SEATS_BOOKED]]</f>
        <v>0</v>
      </c>
      <c r="Q1146" s="1535" t="s">
        <v>161</v>
      </c>
      <c r="R1146" s="1545" t="s">
        <v>95</v>
      </c>
      <c r="S1146" s="1543" t="str">
        <f>LEFT(Table1[[#This Row],[SECTOR]],3)</f>
        <v>BRI</v>
      </c>
      <c r="T1146" s="1543" t="str">
        <f>RIGHT(Table1[[#This Row],[SECTOR]],3)</f>
        <v>SSH</v>
      </c>
      <c r="U1146" s="1543" t="str">
        <f t="shared" si="95"/>
        <v>BRI</v>
      </c>
      <c r="V1146" s="1543">
        <f>WEEKDAY(Table1[[#This Row],[FLIGHT_DATE]],2)</f>
        <v>6</v>
      </c>
      <c r="W1146" s="1543">
        <f>Table1[[#This Row],[FLIGHT_DATE]]-Table1[[#This Row],[DATE_BOOKED]]</f>
        <v>164</v>
      </c>
    </row>
    <row r="1147" spans="1:23" x14ac:dyDescent="0.35">
      <c r="A1147" s="1542">
        <v>45728</v>
      </c>
      <c r="B1147" s="1543" t="s">
        <v>787</v>
      </c>
      <c r="C1147" s="198" t="s">
        <v>160</v>
      </c>
      <c r="D1147" s="198"/>
      <c r="E1147" s="1543"/>
      <c r="F1147" s="1543" t="s">
        <v>54</v>
      </c>
      <c r="G1147" s="1543" t="s">
        <v>10</v>
      </c>
      <c r="H1147" s="2222" t="s">
        <v>89</v>
      </c>
      <c r="I1147" s="1544" t="s">
        <v>26</v>
      </c>
      <c r="J1147" s="1542">
        <v>45899</v>
      </c>
      <c r="K1147" s="1545">
        <v>0</v>
      </c>
      <c r="L1147" s="1546">
        <v>0</v>
      </c>
      <c r="M1147" s="1547">
        <v>0</v>
      </c>
      <c r="N1147" s="1548">
        <v>0</v>
      </c>
      <c r="O1147" s="1548">
        <v>0</v>
      </c>
      <c r="P1147" s="1549">
        <f>SUM(Table1[[#This Row],[BASE_FARE]:[SURCHARGES]])*Table1[[#This Row],[SEATS_BOOKED]]</f>
        <v>0</v>
      </c>
      <c r="Q1147" s="1535" t="s">
        <v>161</v>
      </c>
      <c r="R1147" s="1545" t="s">
        <v>95</v>
      </c>
      <c r="S1147" s="1543" t="str">
        <f>LEFT(Table1[[#This Row],[SECTOR]],3)</f>
        <v>BRI</v>
      </c>
      <c r="T1147" s="1543" t="str">
        <f>RIGHT(Table1[[#This Row],[SECTOR]],3)</f>
        <v>SSH</v>
      </c>
      <c r="U1147" s="1543" t="str">
        <f t="shared" si="95"/>
        <v>BRI</v>
      </c>
      <c r="V1147" s="1543">
        <f>WEEKDAY(Table1[[#This Row],[FLIGHT_DATE]],2)</f>
        <v>6</v>
      </c>
      <c r="W1147" s="1543">
        <f>Table1[[#This Row],[FLIGHT_DATE]]-Table1[[#This Row],[DATE_BOOKED]]</f>
        <v>171</v>
      </c>
    </row>
    <row r="1148" spans="1:23" x14ac:dyDescent="0.35">
      <c r="A1148" s="1542">
        <v>45728</v>
      </c>
      <c r="B1148" s="1543" t="s">
        <v>787</v>
      </c>
      <c r="C1148" s="198" t="s">
        <v>160</v>
      </c>
      <c r="D1148" s="198"/>
      <c r="E1148" s="1543"/>
      <c r="F1148" s="1543" t="s">
        <v>54</v>
      </c>
      <c r="G1148" s="1543" t="s">
        <v>10</v>
      </c>
      <c r="H1148" s="2222" t="s">
        <v>89</v>
      </c>
      <c r="I1148" s="1544" t="s">
        <v>26</v>
      </c>
      <c r="J1148" s="1542">
        <v>45906</v>
      </c>
      <c r="K1148" s="1545">
        <v>0</v>
      </c>
      <c r="L1148" s="1546">
        <v>0</v>
      </c>
      <c r="M1148" s="1547">
        <v>0</v>
      </c>
      <c r="N1148" s="1548">
        <v>0</v>
      </c>
      <c r="O1148" s="1548">
        <v>0</v>
      </c>
      <c r="P1148" s="1549">
        <f>SUM(Table1[[#This Row],[BASE_FARE]:[SURCHARGES]])*Table1[[#This Row],[SEATS_BOOKED]]</f>
        <v>0</v>
      </c>
      <c r="Q1148" s="1535" t="s">
        <v>161</v>
      </c>
      <c r="R1148" s="1545" t="s">
        <v>95</v>
      </c>
      <c r="S1148" s="1543" t="str">
        <f>LEFT(Table1[[#This Row],[SECTOR]],3)</f>
        <v>BRI</v>
      </c>
      <c r="T1148" s="1543" t="str">
        <f>RIGHT(Table1[[#This Row],[SECTOR]],3)</f>
        <v>SSH</v>
      </c>
      <c r="U1148" s="1543" t="str">
        <f t="shared" si="95"/>
        <v>BRI</v>
      </c>
      <c r="V1148" s="1543">
        <f>WEEKDAY(Table1[[#This Row],[FLIGHT_DATE]],2)</f>
        <v>6</v>
      </c>
      <c r="W1148" s="1543">
        <f>Table1[[#This Row],[FLIGHT_DATE]]-Table1[[#This Row],[DATE_BOOKED]]</f>
        <v>178</v>
      </c>
    </row>
    <row r="1149" spans="1:23" x14ac:dyDescent="0.35">
      <c r="A1149" s="1542">
        <v>45728</v>
      </c>
      <c r="B1149" s="1543" t="s">
        <v>787</v>
      </c>
      <c r="C1149" s="198" t="s">
        <v>160</v>
      </c>
      <c r="D1149" s="198"/>
      <c r="E1149" s="1543"/>
      <c r="F1149" s="1543" t="s">
        <v>54</v>
      </c>
      <c r="G1149" s="1543" t="s">
        <v>10</v>
      </c>
      <c r="H1149" s="2222" t="s">
        <v>89</v>
      </c>
      <c r="I1149" s="1544" t="s">
        <v>26</v>
      </c>
      <c r="J1149" s="1542">
        <v>45913</v>
      </c>
      <c r="K1149" s="1545">
        <v>0</v>
      </c>
      <c r="L1149" s="1546">
        <v>0</v>
      </c>
      <c r="M1149" s="1547">
        <v>0</v>
      </c>
      <c r="N1149" s="1548">
        <v>0</v>
      </c>
      <c r="O1149" s="1548">
        <v>0</v>
      </c>
      <c r="P1149" s="1549">
        <f>SUM(Table1[[#This Row],[BASE_FARE]:[SURCHARGES]])*Table1[[#This Row],[SEATS_BOOKED]]</f>
        <v>0</v>
      </c>
      <c r="Q1149" s="1535" t="s">
        <v>161</v>
      </c>
      <c r="R1149" s="1545" t="s">
        <v>95</v>
      </c>
      <c r="S1149" s="1543" t="str">
        <f>LEFT(Table1[[#This Row],[SECTOR]],3)</f>
        <v>BRI</v>
      </c>
      <c r="T1149" s="1543" t="str">
        <f>RIGHT(Table1[[#This Row],[SECTOR]],3)</f>
        <v>SSH</v>
      </c>
      <c r="U1149" s="1543" t="str">
        <f t="shared" si="95"/>
        <v>BRI</v>
      </c>
      <c r="V1149" s="1543">
        <f>WEEKDAY(Table1[[#This Row],[FLIGHT_DATE]],2)</f>
        <v>6</v>
      </c>
      <c r="W1149" s="1543">
        <f>Table1[[#This Row],[FLIGHT_DATE]]-Table1[[#This Row],[DATE_BOOKED]]</f>
        <v>185</v>
      </c>
    </row>
    <row r="1150" spans="1:23" x14ac:dyDescent="0.35">
      <c r="A1150" s="1542">
        <v>45728</v>
      </c>
      <c r="B1150" s="1543" t="s">
        <v>787</v>
      </c>
      <c r="C1150" s="198" t="s">
        <v>160</v>
      </c>
      <c r="D1150" s="198"/>
      <c r="E1150" s="1543"/>
      <c r="F1150" s="1543" t="s">
        <v>54</v>
      </c>
      <c r="G1150" s="1543" t="s">
        <v>10</v>
      </c>
      <c r="H1150" s="2222" t="s">
        <v>89</v>
      </c>
      <c r="I1150" s="1544" t="s">
        <v>26</v>
      </c>
      <c r="J1150" s="1542">
        <v>45920</v>
      </c>
      <c r="K1150" s="1545">
        <v>0</v>
      </c>
      <c r="L1150" s="1546">
        <v>0</v>
      </c>
      <c r="M1150" s="1547">
        <v>0</v>
      </c>
      <c r="N1150" s="1548">
        <v>0</v>
      </c>
      <c r="O1150" s="1548">
        <v>0</v>
      </c>
      <c r="P1150" s="1549">
        <f>SUM(Table1[[#This Row],[BASE_FARE]:[SURCHARGES]])*Table1[[#This Row],[SEATS_BOOKED]]</f>
        <v>0</v>
      </c>
      <c r="Q1150" s="1535" t="s">
        <v>161</v>
      </c>
      <c r="R1150" s="1545" t="s">
        <v>95</v>
      </c>
      <c r="S1150" s="1543" t="str">
        <f>LEFT(Table1[[#This Row],[SECTOR]],3)</f>
        <v>BRI</v>
      </c>
      <c r="T1150" s="1543" t="str">
        <f>RIGHT(Table1[[#This Row],[SECTOR]],3)</f>
        <v>SSH</v>
      </c>
      <c r="U1150" s="1543" t="str">
        <f t="shared" si="95"/>
        <v>BRI</v>
      </c>
      <c r="V1150" s="1543">
        <f>WEEKDAY(Table1[[#This Row],[FLIGHT_DATE]],2)</f>
        <v>6</v>
      </c>
      <c r="W1150" s="1543">
        <f>Table1[[#This Row],[FLIGHT_DATE]]-Table1[[#This Row],[DATE_BOOKED]]</f>
        <v>192</v>
      </c>
    </row>
    <row r="1151" spans="1:23" x14ac:dyDescent="0.35">
      <c r="A1151" s="1542">
        <v>45728</v>
      </c>
      <c r="B1151" s="1543" t="s">
        <v>787</v>
      </c>
      <c r="C1151" s="198" t="s">
        <v>160</v>
      </c>
      <c r="D1151" s="198"/>
      <c r="E1151" s="1543"/>
      <c r="F1151" s="1543" t="s">
        <v>54</v>
      </c>
      <c r="G1151" s="1543" t="s">
        <v>10</v>
      </c>
      <c r="H1151" s="2222" t="s">
        <v>89</v>
      </c>
      <c r="I1151" s="1544" t="s">
        <v>26</v>
      </c>
      <c r="J1151" s="1542">
        <v>45927</v>
      </c>
      <c r="K1151" s="1545">
        <v>0</v>
      </c>
      <c r="L1151" s="1546">
        <v>0</v>
      </c>
      <c r="M1151" s="1547">
        <v>0</v>
      </c>
      <c r="N1151" s="1548">
        <v>0</v>
      </c>
      <c r="O1151" s="1548">
        <v>0</v>
      </c>
      <c r="P1151" s="1549">
        <f>SUM(Table1[[#This Row],[BASE_FARE]:[SURCHARGES]])*Table1[[#This Row],[SEATS_BOOKED]]</f>
        <v>0</v>
      </c>
      <c r="Q1151" s="1535" t="s">
        <v>161</v>
      </c>
      <c r="R1151" s="1545" t="s">
        <v>95</v>
      </c>
      <c r="S1151" s="1543" t="str">
        <f>LEFT(Table1[[#This Row],[SECTOR]],3)</f>
        <v>BRI</v>
      </c>
      <c r="T1151" s="1543" t="str">
        <f>RIGHT(Table1[[#This Row],[SECTOR]],3)</f>
        <v>SSH</v>
      </c>
      <c r="U1151" s="1543" t="str">
        <f t="shared" si="95"/>
        <v>BRI</v>
      </c>
      <c r="V1151" s="1543">
        <f>WEEKDAY(Table1[[#This Row],[FLIGHT_DATE]],2)</f>
        <v>6</v>
      </c>
      <c r="W1151" s="1543">
        <f>Table1[[#This Row],[FLIGHT_DATE]]-Table1[[#This Row],[DATE_BOOKED]]</f>
        <v>199</v>
      </c>
    </row>
    <row r="1152" spans="1:23" x14ac:dyDescent="0.35">
      <c r="A1152" s="1542">
        <v>45728</v>
      </c>
      <c r="B1152" s="1543" t="s">
        <v>787</v>
      </c>
      <c r="C1152" s="198" t="s">
        <v>160</v>
      </c>
      <c r="D1152" s="198"/>
      <c r="E1152" s="1543"/>
      <c r="F1152" s="1543" t="s">
        <v>54</v>
      </c>
      <c r="G1152" s="1543" t="s">
        <v>10</v>
      </c>
      <c r="H1152" s="2222" t="s">
        <v>89</v>
      </c>
      <c r="I1152" s="1544" t="s">
        <v>26</v>
      </c>
      <c r="J1152" s="1542">
        <v>45934</v>
      </c>
      <c r="K1152" s="1545">
        <v>0</v>
      </c>
      <c r="L1152" s="1546">
        <v>0</v>
      </c>
      <c r="M1152" s="1547">
        <v>0</v>
      </c>
      <c r="N1152" s="1548">
        <v>0</v>
      </c>
      <c r="O1152" s="1548">
        <v>0</v>
      </c>
      <c r="P1152" s="1549">
        <f>SUM(Table1[[#This Row],[BASE_FARE]:[SURCHARGES]])*Table1[[#This Row],[SEATS_BOOKED]]</f>
        <v>0</v>
      </c>
      <c r="Q1152" s="1535" t="s">
        <v>161</v>
      </c>
      <c r="R1152" s="1545" t="s">
        <v>95</v>
      </c>
      <c r="S1152" s="1543" t="str">
        <f>LEFT(Table1[[#This Row],[SECTOR]],3)</f>
        <v>BRI</v>
      </c>
      <c r="T1152" s="1543" t="str">
        <f>RIGHT(Table1[[#This Row],[SECTOR]],3)</f>
        <v>SSH</v>
      </c>
      <c r="U1152" s="1543" t="str">
        <f t="shared" si="95"/>
        <v>BRI</v>
      </c>
      <c r="V1152" s="1543">
        <f>WEEKDAY(Table1[[#This Row],[FLIGHT_DATE]],2)</f>
        <v>6</v>
      </c>
      <c r="W1152" s="1543">
        <f>Table1[[#This Row],[FLIGHT_DATE]]-Table1[[#This Row],[DATE_BOOKED]]</f>
        <v>206</v>
      </c>
    </row>
    <row r="1153" spans="1:23" x14ac:dyDescent="0.35">
      <c r="A1153" s="1542">
        <v>45728</v>
      </c>
      <c r="B1153" s="1543" t="s">
        <v>787</v>
      </c>
      <c r="C1153" s="198" t="s">
        <v>160</v>
      </c>
      <c r="D1153" s="198"/>
      <c r="E1153" s="1543"/>
      <c r="F1153" s="1543" t="s">
        <v>54</v>
      </c>
      <c r="G1153" s="1543" t="s">
        <v>10</v>
      </c>
      <c r="H1153" s="2222" t="s">
        <v>89</v>
      </c>
      <c r="I1153" s="1544" t="s">
        <v>26</v>
      </c>
      <c r="J1153" s="1542">
        <v>45941</v>
      </c>
      <c r="K1153" s="1545">
        <v>0</v>
      </c>
      <c r="L1153" s="1546">
        <v>0</v>
      </c>
      <c r="M1153" s="1547">
        <v>0</v>
      </c>
      <c r="N1153" s="1548">
        <v>0</v>
      </c>
      <c r="O1153" s="1548">
        <v>0</v>
      </c>
      <c r="P1153" s="1549">
        <f>SUM(Table1[[#This Row],[BASE_FARE]:[SURCHARGES]])*Table1[[#This Row],[SEATS_BOOKED]]</f>
        <v>0</v>
      </c>
      <c r="Q1153" s="1535" t="s">
        <v>161</v>
      </c>
      <c r="R1153" s="1545" t="s">
        <v>95</v>
      </c>
      <c r="S1153" s="1543" t="str">
        <f>LEFT(Table1[[#This Row],[SECTOR]],3)</f>
        <v>BRI</v>
      </c>
      <c r="T1153" s="1543" t="str">
        <f>RIGHT(Table1[[#This Row],[SECTOR]],3)</f>
        <v>SSH</v>
      </c>
      <c r="U1153" s="1543" t="str">
        <f t="shared" si="95"/>
        <v>BRI</v>
      </c>
      <c r="V1153" s="1543">
        <f>WEEKDAY(Table1[[#This Row],[FLIGHT_DATE]],2)</f>
        <v>6</v>
      </c>
      <c r="W1153" s="1543">
        <f>Table1[[#This Row],[FLIGHT_DATE]]-Table1[[#This Row],[DATE_BOOKED]]</f>
        <v>213</v>
      </c>
    </row>
    <row r="1154" spans="1:23" x14ac:dyDescent="0.35">
      <c r="A1154" s="1542">
        <v>45728</v>
      </c>
      <c r="B1154" s="1543" t="s">
        <v>787</v>
      </c>
      <c r="C1154" s="198" t="s">
        <v>160</v>
      </c>
      <c r="D1154" s="198"/>
      <c r="E1154" s="1543"/>
      <c r="F1154" s="1543" t="s">
        <v>54</v>
      </c>
      <c r="G1154" s="1543" t="s">
        <v>10</v>
      </c>
      <c r="H1154" s="2222" t="s">
        <v>89</v>
      </c>
      <c r="I1154" s="1544" t="s">
        <v>26</v>
      </c>
      <c r="J1154" s="1542">
        <v>45948</v>
      </c>
      <c r="K1154" s="1545">
        <v>0</v>
      </c>
      <c r="L1154" s="1546">
        <v>0</v>
      </c>
      <c r="M1154" s="1547">
        <v>0</v>
      </c>
      <c r="N1154" s="1548">
        <v>0</v>
      </c>
      <c r="O1154" s="1548">
        <v>0</v>
      </c>
      <c r="P1154" s="1549">
        <f>SUM(Table1[[#This Row],[BASE_FARE]:[SURCHARGES]])*Table1[[#This Row],[SEATS_BOOKED]]</f>
        <v>0</v>
      </c>
      <c r="Q1154" s="1535" t="s">
        <v>161</v>
      </c>
      <c r="R1154" s="1545" t="s">
        <v>95</v>
      </c>
      <c r="S1154" s="1543" t="str">
        <f>LEFT(Table1[[#This Row],[SECTOR]],3)</f>
        <v>BRI</v>
      </c>
      <c r="T1154" s="1543" t="str">
        <f>RIGHT(Table1[[#This Row],[SECTOR]],3)</f>
        <v>SSH</v>
      </c>
      <c r="U1154" s="1543" t="str">
        <f t="shared" si="95"/>
        <v>BRI</v>
      </c>
      <c r="V1154" s="1543">
        <f>WEEKDAY(Table1[[#This Row],[FLIGHT_DATE]],2)</f>
        <v>6</v>
      </c>
      <c r="W1154" s="1543">
        <f>Table1[[#This Row],[FLIGHT_DATE]]-Table1[[#This Row],[DATE_BOOKED]]</f>
        <v>220</v>
      </c>
    </row>
    <row r="1155" spans="1:23" x14ac:dyDescent="0.35">
      <c r="A1155" s="1542">
        <v>45728</v>
      </c>
      <c r="B1155" s="1543" t="s">
        <v>787</v>
      </c>
      <c r="C1155" s="198" t="s">
        <v>160</v>
      </c>
      <c r="D1155" s="198"/>
      <c r="E1155" s="1543"/>
      <c r="F1155" s="1543" t="s">
        <v>54</v>
      </c>
      <c r="G1155" s="1543" t="s">
        <v>10</v>
      </c>
      <c r="H1155" s="2222" t="s">
        <v>89</v>
      </c>
      <c r="I1155" s="1544" t="s">
        <v>26</v>
      </c>
      <c r="J1155" s="1542">
        <v>45955</v>
      </c>
      <c r="K1155" s="1545">
        <v>0</v>
      </c>
      <c r="L1155" s="1546">
        <v>0</v>
      </c>
      <c r="M1155" s="1547">
        <v>0</v>
      </c>
      <c r="N1155" s="1548">
        <v>0</v>
      </c>
      <c r="O1155" s="1548">
        <v>0</v>
      </c>
      <c r="P1155" s="1549">
        <f>SUM(Table1[[#This Row],[BASE_FARE]:[SURCHARGES]])*Table1[[#This Row],[SEATS_BOOKED]]</f>
        <v>0</v>
      </c>
      <c r="Q1155" s="1535" t="s">
        <v>161</v>
      </c>
      <c r="R1155" s="1545" t="s">
        <v>95</v>
      </c>
      <c r="S1155" s="1543" t="str">
        <f>LEFT(Table1[[#This Row],[SECTOR]],3)</f>
        <v>BRI</v>
      </c>
      <c r="T1155" s="1543" t="str">
        <f>RIGHT(Table1[[#This Row],[SECTOR]],3)</f>
        <v>SSH</v>
      </c>
      <c r="U1155" s="1543" t="str">
        <f t="shared" si="95"/>
        <v>BRI</v>
      </c>
      <c r="V1155" s="1543">
        <f>WEEKDAY(Table1[[#This Row],[FLIGHT_DATE]],2)</f>
        <v>6</v>
      </c>
      <c r="W1155" s="1543">
        <f>Table1[[#This Row],[FLIGHT_DATE]]-Table1[[#This Row],[DATE_BOOKED]]</f>
        <v>227</v>
      </c>
    </row>
    <row r="1156" spans="1:23" x14ac:dyDescent="0.35">
      <c r="A1156" s="1542">
        <v>45728</v>
      </c>
      <c r="B1156" s="1543" t="s">
        <v>787</v>
      </c>
      <c r="C1156" s="198" t="s">
        <v>160</v>
      </c>
      <c r="D1156" s="198"/>
      <c r="E1156" s="1543"/>
      <c r="F1156" s="1543" t="s">
        <v>54</v>
      </c>
      <c r="G1156" s="1543" t="s">
        <v>11</v>
      </c>
      <c r="H1156" s="2222" t="s">
        <v>88</v>
      </c>
      <c r="I1156" s="1544" t="s">
        <v>27</v>
      </c>
      <c r="J1156" s="1542">
        <v>45843</v>
      </c>
      <c r="K1156" s="1545">
        <v>0</v>
      </c>
      <c r="L1156" s="1546">
        <v>0</v>
      </c>
      <c r="M1156" s="1547">
        <v>0</v>
      </c>
      <c r="N1156" s="1548">
        <v>0</v>
      </c>
      <c r="O1156" s="1548">
        <v>0</v>
      </c>
      <c r="P1156" s="1549">
        <f>SUM(Table1[[#This Row],[BASE_FARE]:[SURCHARGES]])*Table1[[#This Row],[SEATS_BOOKED]]</f>
        <v>0</v>
      </c>
      <c r="Q1156" s="1535" t="s">
        <v>161</v>
      </c>
      <c r="R1156" s="1545" t="s">
        <v>95</v>
      </c>
      <c r="S1156" s="1543" t="str">
        <f>LEFT(Table1[[#This Row],[SECTOR]],3)</f>
        <v>SSH</v>
      </c>
      <c r="T1156" s="1543" t="str">
        <f>RIGHT(Table1[[#This Row],[SECTOR]],3)</f>
        <v>BRI</v>
      </c>
      <c r="U1156" s="1543" t="str">
        <f t="shared" ref="U1156:U1173" si="96">IF(AND(S1156&lt;&gt;"SSH", S1156&lt;&gt;"RMF", S1156&lt;&gt;"CAI", S1156&lt;&gt;"HRG", S1156&lt;&gt;"LXR", S1156&lt;&gt;"DXB", OR(T1156="SSH", T1156="RMF", T1156="CAI", T1156="HRG", T1156="LXR", T1156="DXB")), S1156,
    IF(AND(T1156&lt;&gt;"SSH", T1156&lt;&gt;"RMF", T1156&lt;&gt;"CAI", T1156&lt;&gt;"HRG", T1156&lt;&gt;"LXR", T1156&lt;&gt;"DXB", OR(S1156="SSH", S1156="RMF", S1156="CAI", S1156="HRG", S1156="LXR", S1156="DXB")), T1156,
    "VIE"))</f>
        <v>BRI</v>
      </c>
      <c r="V1156" s="1543">
        <f>WEEKDAY(Table1[[#This Row],[FLIGHT_DATE]],2)</f>
        <v>6</v>
      </c>
      <c r="W1156" s="1543">
        <f>Table1[[#This Row],[FLIGHT_DATE]]-Table1[[#This Row],[DATE_BOOKED]]</f>
        <v>115</v>
      </c>
    </row>
    <row r="1157" spans="1:23" x14ac:dyDescent="0.35">
      <c r="A1157" s="1542">
        <v>45728</v>
      </c>
      <c r="B1157" s="1543" t="s">
        <v>787</v>
      </c>
      <c r="C1157" s="198" t="s">
        <v>160</v>
      </c>
      <c r="D1157" s="198"/>
      <c r="E1157" s="1543"/>
      <c r="F1157" s="1543" t="s">
        <v>54</v>
      </c>
      <c r="G1157" s="1543" t="s">
        <v>11</v>
      </c>
      <c r="H1157" s="2222" t="s">
        <v>88</v>
      </c>
      <c r="I1157" s="1544" t="s">
        <v>27</v>
      </c>
      <c r="J1157" s="1542">
        <v>45850</v>
      </c>
      <c r="K1157" s="1545">
        <v>0</v>
      </c>
      <c r="L1157" s="1546">
        <v>0</v>
      </c>
      <c r="M1157" s="1547">
        <v>0</v>
      </c>
      <c r="N1157" s="1548">
        <v>0</v>
      </c>
      <c r="O1157" s="1548">
        <v>0</v>
      </c>
      <c r="P1157" s="1549">
        <f>SUM(Table1[[#This Row],[BASE_FARE]:[SURCHARGES]])*Table1[[#This Row],[SEATS_BOOKED]]</f>
        <v>0</v>
      </c>
      <c r="Q1157" s="1535" t="s">
        <v>161</v>
      </c>
      <c r="R1157" s="1545" t="s">
        <v>95</v>
      </c>
      <c r="S1157" s="1543" t="str">
        <f>LEFT(Table1[[#This Row],[SECTOR]],3)</f>
        <v>SSH</v>
      </c>
      <c r="T1157" s="1543" t="str">
        <f>RIGHT(Table1[[#This Row],[SECTOR]],3)</f>
        <v>BRI</v>
      </c>
      <c r="U1157" s="1543" t="str">
        <f t="shared" si="96"/>
        <v>BRI</v>
      </c>
      <c r="V1157" s="1543">
        <f>WEEKDAY(Table1[[#This Row],[FLIGHT_DATE]],2)</f>
        <v>6</v>
      </c>
      <c r="W1157" s="1543">
        <f>Table1[[#This Row],[FLIGHT_DATE]]-Table1[[#This Row],[DATE_BOOKED]]</f>
        <v>122</v>
      </c>
    </row>
    <row r="1158" spans="1:23" x14ac:dyDescent="0.35">
      <c r="A1158" s="1542">
        <v>45728</v>
      </c>
      <c r="B1158" s="1543" t="s">
        <v>787</v>
      </c>
      <c r="C1158" s="198" t="s">
        <v>160</v>
      </c>
      <c r="D1158" s="198"/>
      <c r="E1158" s="1543"/>
      <c r="F1158" s="1543" t="s">
        <v>54</v>
      </c>
      <c r="G1158" s="1543" t="s">
        <v>11</v>
      </c>
      <c r="H1158" s="2222" t="s">
        <v>88</v>
      </c>
      <c r="I1158" s="1544" t="s">
        <v>27</v>
      </c>
      <c r="J1158" s="1542">
        <v>45857</v>
      </c>
      <c r="K1158" s="1545">
        <v>0</v>
      </c>
      <c r="L1158" s="1546">
        <v>0</v>
      </c>
      <c r="M1158" s="1547">
        <v>0</v>
      </c>
      <c r="N1158" s="1548">
        <v>0</v>
      </c>
      <c r="O1158" s="1548">
        <v>0</v>
      </c>
      <c r="P1158" s="1549">
        <f>SUM(Table1[[#This Row],[BASE_FARE]:[SURCHARGES]])*Table1[[#This Row],[SEATS_BOOKED]]</f>
        <v>0</v>
      </c>
      <c r="Q1158" s="1535" t="s">
        <v>161</v>
      </c>
      <c r="R1158" s="1545" t="s">
        <v>95</v>
      </c>
      <c r="S1158" s="1543" t="str">
        <f>LEFT(Table1[[#This Row],[SECTOR]],3)</f>
        <v>SSH</v>
      </c>
      <c r="T1158" s="1543" t="str">
        <f>RIGHT(Table1[[#This Row],[SECTOR]],3)</f>
        <v>BRI</v>
      </c>
      <c r="U1158" s="1543" t="str">
        <f t="shared" si="96"/>
        <v>BRI</v>
      </c>
      <c r="V1158" s="1543">
        <f>WEEKDAY(Table1[[#This Row],[FLIGHT_DATE]],2)</f>
        <v>6</v>
      </c>
      <c r="W1158" s="1543">
        <f>Table1[[#This Row],[FLIGHT_DATE]]-Table1[[#This Row],[DATE_BOOKED]]</f>
        <v>129</v>
      </c>
    </row>
    <row r="1159" spans="1:23" x14ac:dyDescent="0.35">
      <c r="A1159" s="1542">
        <v>45728</v>
      </c>
      <c r="B1159" s="1543" t="s">
        <v>787</v>
      </c>
      <c r="C1159" s="198" t="s">
        <v>160</v>
      </c>
      <c r="D1159" s="198"/>
      <c r="E1159" s="1543"/>
      <c r="F1159" s="1543" t="s">
        <v>54</v>
      </c>
      <c r="G1159" s="1543" t="s">
        <v>11</v>
      </c>
      <c r="H1159" s="2222" t="s">
        <v>88</v>
      </c>
      <c r="I1159" s="1544" t="s">
        <v>27</v>
      </c>
      <c r="J1159" s="1542">
        <v>45864</v>
      </c>
      <c r="K1159" s="1545">
        <v>0</v>
      </c>
      <c r="L1159" s="1546">
        <v>0</v>
      </c>
      <c r="M1159" s="1547">
        <v>0</v>
      </c>
      <c r="N1159" s="1548">
        <v>0</v>
      </c>
      <c r="O1159" s="1548">
        <v>0</v>
      </c>
      <c r="P1159" s="1549">
        <f>SUM(Table1[[#This Row],[BASE_FARE]:[SURCHARGES]])*Table1[[#This Row],[SEATS_BOOKED]]</f>
        <v>0</v>
      </c>
      <c r="Q1159" s="1535" t="s">
        <v>161</v>
      </c>
      <c r="R1159" s="1545" t="s">
        <v>95</v>
      </c>
      <c r="S1159" s="1543" t="str">
        <f>LEFT(Table1[[#This Row],[SECTOR]],3)</f>
        <v>SSH</v>
      </c>
      <c r="T1159" s="1543" t="str">
        <f>RIGHT(Table1[[#This Row],[SECTOR]],3)</f>
        <v>BRI</v>
      </c>
      <c r="U1159" s="1543" t="str">
        <f t="shared" si="96"/>
        <v>BRI</v>
      </c>
      <c r="V1159" s="1543">
        <f>WEEKDAY(Table1[[#This Row],[FLIGHT_DATE]],2)</f>
        <v>6</v>
      </c>
      <c r="W1159" s="1543">
        <f>Table1[[#This Row],[FLIGHT_DATE]]-Table1[[#This Row],[DATE_BOOKED]]</f>
        <v>136</v>
      </c>
    </row>
    <row r="1160" spans="1:23" x14ac:dyDescent="0.35">
      <c r="A1160" s="1542">
        <v>45728</v>
      </c>
      <c r="B1160" s="1543" t="s">
        <v>787</v>
      </c>
      <c r="C1160" s="198" t="s">
        <v>160</v>
      </c>
      <c r="D1160" s="198"/>
      <c r="E1160" s="1543"/>
      <c r="F1160" s="1543" t="s">
        <v>54</v>
      </c>
      <c r="G1160" s="1543" t="s">
        <v>11</v>
      </c>
      <c r="H1160" s="2222" t="s">
        <v>88</v>
      </c>
      <c r="I1160" s="1544" t="s">
        <v>27</v>
      </c>
      <c r="J1160" s="1542">
        <v>45871</v>
      </c>
      <c r="K1160" s="1545">
        <v>0</v>
      </c>
      <c r="L1160" s="1546">
        <v>0</v>
      </c>
      <c r="M1160" s="1547">
        <v>0</v>
      </c>
      <c r="N1160" s="1548">
        <v>0</v>
      </c>
      <c r="O1160" s="1548">
        <v>0</v>
      </c>
      <c r="P1160" s="1549">
        <f>SUM(Table1[[#This Row],[BASE_FARE]:[SURCHARGES]])*Table1[[#This Row],[SEATS_BOOKED]]</f>
        <v>0</v>
      </c>
      <c r="Q1160" s="1535" t="s">
        <v>161</v>
      </c>
      <c r="R1160" s="1545" t="s">
        <v>95</v>
      </c>
      <c r="S1160" s="1543" t="str">
        <f>LEFT(Table1[[#This Row],[SECTOR]],3)</f>
        <v>SSH</v>
      </c>
      <c r="T1160" s="1543" t="str">
        <f>RIGHT(Table1[[#This Row],[SECTOR]],3)</f>
        <v>BRI</v>
      </c>
      <c r="U1160" s="1543" t="str">
        <f t="shared" si="96"/>
        <v>BRI</v>
      </c>
      <c r="V1160" s="1543">
        <f>WEEKDAY(Table1[[#This Row],[FLIGHT_DATE]],2)</f>
        <v>6</v>
      </c>
      <c r="W1160" s="1543">
        <f>Table1[[#This Row],[FLIGHT_DATE]]-Table1[[#This Row],[DATE_BOOKED]]</f>
        <v>143</v>
      </c>
    </row>
    <row r="1161" spans="1:23" x14ac:dyDescent="0.35">
      <c r="A1161" s="1542">
        <v>45728</v>
      </c>
      <c r="B1161" s="1543" t="s">
        <v>787</v>
      </c>
      <c r="C1161" s="198" t="s">
        <v>160</v>
      </c>
      <c r="D1161" s="198"/>
      <c r="E1161" s="1543"/>
      <c r="F1161" s="1543" t="s">
        <v>54</v>
      </c>
      <c r="G1161" s="1543" t="s">
        <v>11</v>
      </c>
      <c r="H1161" s="2222" t="s">
        <v>88</v>
      </c>
      <c r="I1161" s="1544" t="s">
        <v>27</v>
      </c>
      <c r="J1161" s="1542">
        <v>45878</v>
      </c>
      <c r="K1161" s="1545">
        <v>0</v>
      </c>
      <c r="L1161" s="1546">
        <v>0</v>
      </c>
      <c r="M1161" s="1547">
        <v>0</v>
      </c>
      <c r="N1161" s="1548">
        <v>0</v>
      </c>
      <c r="O1161" s="1548">
        <v>0</v>
      </c>
      <c r="P1161" s="1549">
        <f>SUM(Table1[[#This Row],[BASE_FARE]:[SURCHARGES]])*Table1[[#This Row],[SEATS_BOOKED]]</f>
        <v>0</v>
      </c>
      <c r="Q1161" s="1535" t="s">
        <v>161</v>
      </c>
      <c r="R1161" s="1545" t="s">
        <v>95</v>
      </c>
      <c r="S1161" s="1543" t="str">
        <f>LEFT(Table1[[#This Row],[SECTOR]],3)</f>
        <v>SSH</v>
      </c>
      <c r="T1161" s="1543" t="str">
        <f>RIGHT(Table1[[#This Row],[SECTOR]],3)</f>
        <v>BRI</v>
      </c>
      <c r="U1161" s="1543" t="str">
        <f t="shared" si="96"/>
        <v>BRI</v>
      </c>
      <c r="V1161" s="1543">
        <f>WEEKDAY(Table1[[#This Row],[FLIGHT_DATE]],2)</f>
        <v>6</v>
      </c>
      <c r="W1161" s="1543">
        <f>Table1[[#This Row],[FLIGHT_DATE]]-Table1[[#This Row],[DATE_BOOKED]]</f>
        <v>150</v>
      </c>
    </row>
    <row r="1162" spans="1:23" x14ac:dyDescent="0.35">
      <c r="A1162" s="1542">
        <v>45728</v>
      </c>
      <c r="B1162" s="1543" t="s">
        <v>787</v>
      </c>
      <c r="C1162" s="198" t="s">
        <v>160</v>
      </c>
      <c r="D1162" s="198"/>
      <c r="E1162" s="1543"/>
      <c r="F1162" s="1543" t="s">
        <v>54</v>
      </c>
      <c r="G1162" s="1543" t="s">
        <v>11</v>
      </c>
      <c r="H1162" s="2222" t="s">
        <v>88</v>
      </c>
      <c r="I1162" s="1544" t="s">
        <v>27</v>
      </c>
      <c r="J1162" s="1542">
        <v>45885</v>
      </c>
      <c r="K1162" s="1545">
        <v>0</v>
      </c>
      <c r="L1162" s="1546">
        <v>0</v>
      </c>
      <c r="M1162" s="1547">
        <v>0</v>
      </c>
      <c r="N1162" s="1548">
        <v>0</v>
      </c>
      <c r="O1162" s="1548">
        <v>0</v>
      </c>
      <c r="P1162" s="1549">
        <f>SUM(Table1[[#This Row],[BASE_FARE]:[SURCHARGES]])*Table1[[#This Row],[SEATS_BOOKED]]</f>
        <v>0</v>
      </c>
      <c r="Q1162" s="1535" t="s">
        <v>161</v>
      </c>
      <c r="R1162" s="1545" t="s">
        <v>95</v>
      </c>
      <c r="S1162" s="1543" t="str">
        <f>LEFT(Table1[[#This Row],[SECTOR]],3)</f>
        <v>SSH</v>
      </c>
      <c r="T1162" s="1543" t="str">
        <f>RIGHT(Table1[[#This Row],[SECTOR]],3)</f>
        <v>BRI</v>
      </c>
      <c r="U1162" s="1543" t="str">
        <f t="shared" si="96"/>
        <v>BRI</v>
      </c>
      <c r="V1162" s="1543">
        <f>WEEKDAY(Table1[[#This Row],[FLIGHT_DATE]],2)</f>
        <v>6</v>
      </c>
      <c r="W1162" s="1543">
        <f>Table1[[#This Row],[FLIGHT_DATE]]-Table1[[#This Row],[DATE_BOOKED]]</f>
        <v>157</v>
      </c>
    </row>
    <row r="1163" spans="1:23" x14ac:dyDescent="0.35">
      <c r="A1163" s="1542">
        <v>45728</v>
      </c>
      <c r="B1163" s="1543" t="s">
        <v>787</v>
      </c>
      <c r="C1163" s="198" t="s">
        <v>160</v>
      </c>
      <c r="D1163" s="198"/>
      <c r="E1163" s="1543"/>
      <c r="F1163" s="1543" t="s">
        <v>54</v>
      </c>
      <c r="G1163" s="1543" t="s">
        <v>11</v>
      </c>
      <c r="H1163" s="2222" t="s">
        <v>88</v>
      </c>
      <c r="I1163" s="1544" t="s">
        <v>27</v>
      </c>
      <c r="J1163" s="1308">
        <v>45892</v>
      </c>
      <c r="K1163" s="1545">
        <v>0</v>
      </c>
      <c r="L1163" s="1546">
        <v>0</v>
      </c>
      <c r="M1163" s="1547">
        <v>0</v>
      </c>
      <c r="N1163" s="1548">
        <v>0</v>
      </c>
      <c r="O1163" s="1548">
        <v>0</v>
      </c>
      <c r="P1163" s="1549">
        <f>SUM(Table1[[#This Row],[BASE_FARE]:[SURCHARGES]])*Table1[[#This Row],[SEATS_BOOKED]]</f>
        <v>0</v>
      </c>
      <c r="Q1163" s="1535" t="s">
        <v>161</v>
      </c>
      <c r="R1163" s="1545" t="s">
        <v>95</v>
      </c>
      <c r="S1163" s="1543" t="str">
        <f>LEFT(Table1[[#This Row],[SECTOR]],3)</f>
        <v>SSH</v>
      </c>
      <c r="T1163" s="1543" t="str">
        <f>RIGHT(Table1[[#This Row],[SECTOR]],3)</f>
        <v>BRI</v>
      </c>
      <c r="U1163" s="1543" t="str">
        <f t="shared" si="96"/>
        <v>BRI</v>
      </c>
      <c r="V1163" s="1543">
        <f>WEEKDAY(Table1[[#This Row],[FLIGHT_DATE]],2)</f>
        <v>6</v>
      </c>
      <c r="W1163" s="1543">
        <f>Table1[[#This Row],[FLIGHT_DATE]]-Table1[[#This Row],[DATE_BOOKED]]</f>
        <v>164</v>
      </c>
    </row>
    <row r="1164" spans="1:23" x14ac:dyDescent="0.35">
      <c r="A1164" s="1542">
        <v>45728</v>
      </c>
      <c r="B1164" s="1543" t="s">
        <v>787</v>
      </c>
      <c r="C1164" s="198" t="s">
        <v>160</v>
      </c>
      <c r="D1164" s="198"/>
      <c r="E1164" s="1543"/>
      <c r="F1164" s="1543" t="s">
        <v>54</v>
      </c>
      <c r="G1164" s="1543" t="s">
        <v>11</v>
      </c>
      <c r="H1164" s="2222" t="s">
        <v>88</v>
      </c>
      <c r="I1164" s="1544" t="s">
        <v>27</v>
      </c>
      <c r="J1164" s="1542">
        <v>45899</v>
      </c>
      <c r="K1164" s="1545">
        <v>0</v>
      </c>
      <c r="L1164" s="1546">
        <v>0</v>
      </c>
      <c r="M1164" s="1547">
        <v>0</v>
      </c>
      <c r="N1164" s="1548">
        <v>0</v>
      </c>
      <c r="O1164" s="1548">
        <v>0</v>
      </c>
      <c r="P1164" s="1549">
        <f>SUM(Table1[[#This Row],[BASE_FARE]:[SURCHARGES]])*Table1[[#This Row],[SEATS_BOOKED]]</f>
        <v>0</v>
      </c>
      <c r="Q1164" s="1535" t="s">
        <v>161</v>
      </c>
      <c r="R1164" s="1545" t="s">
        <v>95</v>
      </c>
      <c r="S1164" s="1543" t="str">
        <f>LEFT(Table1[[#This Row],[SECTOR]],3)</f>
        <v>SSH</v>
      </c>
      <c r="T1164" s="1543" t="str">
        <f>RIGHT(Table1[[#This Row],[SECTOR]],3)</f>
        <v>BRI</v>
      </c>
      <c r="U1164" s="1543" t="str">
        <f t="shared" si="96"/>
        <v>BRI</v>
      </c>
      <c r="V1164" s="1543">
        <f>WEEKDAY(Table1[[#This Row],[FLIGHT_DATE]],2)</f>
        <v>6</v>
      </c>
      <c r="W1164" s="1543">
        <f>Table1[[#This Row],[FLIGHT_DATE]]-Table1[[#This Row],[DATE_BOOKED]]</f>
        <v>171</v>
      </c>
    </row>
    <row r="1165" spans="1:23" x14ac:dyDescent="0.35">
      <c r="A1165" s="1542">
        <v>45728</v>
      </c>
      <c r="B1165" s="1543" t="s">
        <v>787</v>
      </c>
      <c r="C1165" s="198" t="s">
        <v>160</v>
      </c>
      <c r="D1165" s="198"/>
      <c r="E1165" s="1543"/>
      <c r="F1165" s="1543" t="s">
        <v>54</v>
      </c>
      <c r="G1165" s="1543" t="s">
        <v>11</v>
      </c>
      <c r="H1165" s="2222" t="s">
        <v>88</v>
      </c>
      <c r="I1165" s="1544" t="s">
        <v>27</v>
      </c>
      <c r="J1165" s="1542">
        <v>45906</v>
      </c>
      <c r="K1165" s="1545">
        <v>0</v>
      </c>
      <c r="L1165" s="1546">
        <v>0</v>
      </c>
      <c r="M1165" s="1547">
        <v>0</v>
      </c>
      <c r="N1165" s="1548">
        <v>0</v>
      </c>
      <c r="O1165" s="1548">
        <v>0</v>
      </c>
      <c r="P1165" s="1549">
        <f>SUM(Table1[[#This Row],[BASE_FARE]:[SURCHARGES]])*Table1[[#This Row],[SEATS_BOOKED]]</f>
        <v>0</v>
      </c>
      <c r="Q1165" s="1535" t="s">
        <v>161</v>
      </c>
      <c r="R1165" s="1545" t="s">
        <v>95</v>
      </c>
      <c r="S1165" s="1543" t="str">
        <f>LEFT(Table1[[#This Row],[SECTOR]],3)</f>
        <v>SSH</v>
      </c>
      <c r="T1165" s="1543" t="str">
        <f>RIGHT(Table1[[#This Row],[SECTOR]],3)</f>
        <v>BRI</v>
      </c>
      <c r="U1165" s="1543" t="str">
        <f t="shared" si="96"/>
        <v>BRI</v>
      </c>
      <c r="V1165" s="1543">
        <f>WEEKDAY(Table1[[#This Row],[FLIGHT_DATE]],2)</f>
        <v>6</v>
      </c>
      <c r="W1165" s="1543">
        <f>Table1[[#This Row],[FLIGHT_DATE]]-Table1[[#This Row],[DATE_BOOKED]]</f>
        <v>178</v>
      </c>
    </row>
    <row r="1166" spans="1:23" x14ac:dyDescent="0.35">
      <c r="A1166" s="1542">
        <v>45728</v>
      </c>
      <c r="B1166" s="1543" t="s">
        <v>787</v>
      </c>
      <c r="C1166" s="198" t="s">
        <v>160</v>
      </c>
      <c r="D1166" s="198"/>
      <c r="E1166" s="1543"/>
      <c r="F1166" s="1543" t="s">
        <v>54</v>
      </c>
      <c r="G1166" s="1543" t="s">
        <v>11</v>
      </c>
      <c r="H1166" s="2222" t="s">
        <v>88</v>
      </c>
      <c r="I1166" s="1544" t="s">
        <v>27</v>
      </c>
      <c r="J1166" s="1542">
        <v>45913</v>
      </c>
      <c r="K1166" s="1545">
        <v>0</v>
      </c>
      <c r="L1166" s="1546">
        <v>0</v>
      </c>
      <c r="M1166" s="1547">
        <v>0</v>
      </c>
      <c r="N1166" s="1548">
        <v>0</v>
      </c>
      <c r="O1166" s="1548">
        <v>0</v>
      </c>
      <c r="P1166" s="1549">
        <f>SUM(Table1[[#This Row],[BASE_FARE]:[SURCHARGES]])*Table1[[#This Row],[SEATS_BOOKED]]</f>
        <v>0</v>
      </c>
      <c r="Q1166" s="1535" t="s">
        <v>161</v>
      </c>
      <c r="R1166" s="1545" t="s">
        <v>95</v>
      </c>
      <c r="S1166" s="1543" t="str">
        <f>LEFT(Table1[[#This Row],[SECTOR]],3)</f>
        <v>SSH</v>
      </c>
      <c r="T1166" s="1543" t="str">
        <f>RIGHT(Table1[[#This Row],[SECTOR]],3)</f>
        <v>BRI</v>
      </c>
      <c r="U1166" s="1543" t="str">
        <f t="shared" si="96"/>
        <v>BRI</v>
      </c>
      <c r="V1166" s="1543">
        <f>WEEKDAY(Table1[[#This Row],[FLIGHT_DATE]],2)</f>
        <v>6</v>
      </c>
      <c r="W1166" s="1543">
        <f>Table1[[#This Row],[FLIGHT_DATE]]-Table1[[#This Row],[DATE_BOOKED]]</f>
        <v>185</v>
      </c>
    </row>
    <row r="1167" spans="1:23" x14ac:dyDescent="0.35">
      <c r="A1167" s="1542">
        <v>45728</v>
      </c>
      <c r="B1167" s="1543" t="s">
        <v>787</v>
      </c>
      <c r="C1167" s="198" t="s">
        <v>160</v>
      </c>
      <c r="D1167" s="198"/>
      <c r="E1167" s="1543"/>
      <c r="F1167" s="1543" t="s">
        <v>54</v>
      </c>
      <c r="G1167" s="1543" t="s">
        <v>11</v>
      </c>
      <c r="H1167" s="2222" t="s">
        <v>88</v>
      </c>
      <c r="I1167" s="1544" t="s">
        <v>27</v>
      </c>
      <c r="J1167" s="1542">
        <v>45920</v>
      </c>
      <c r="K1167" s="1545">
        <v>0</v>
      </c>
      <c r="L1167" s="1546">
        <v>0</v>
      </c>
      <c r="M1167" s="1547">
        <v>0</v>
      </c>
      <c r="N1167" s="1548">
        <v>0</v>
      </c>
      <c r="O1167" s="1548">
        <v>0</v>
      </c>
      <c r="P1167" s="1549">
        <f>SUM(Table1[[#This Row],[BASE_FARE]:[SURCHARGES]])*Table1[[#This Row],[SEATS_BOOKED]]</f>
        <v>0</v>
      </c>
      <c r="Q1167" s="1535" t="s">
        <v>161</v>
      </c>
      <c r="R1167" s="1545" t="s">
        <v>95</v>
      </c>
      <c r="S1167" s="1543" t="str">
        <f>LEFT(Table1[[#This Row],[SECTOR]],3)</f>
        <v>SSH</v>
      </c>
      <c r="T1167" s="1543" t="str">
        <f>RIGHT(Table1[[#This Row],[SECTOR]],3)</f>
        <v>BRI</v>
      </c>
      <c r="U1167" s="1543" t="str">
        <f t="shared" si="96"/>
        <v>BRI</v>
      </c>
      <c r="V1167" s="1543">
        <f>WEEKDAY(Table1[[#This Row],[FLIGHT_DATE]],2)</f>
        <v>6</v>
      </c>
      <c r="W1167" s="1543">
        <f>Table1[[#This Row],[FLIGHT_DATE]]-Table1[[#This Row],[DATE_BOOKED]]</f>
        <v>192</v>
      </c>
    </row>
    <row r="1168" spans="1:23" x14ac:dyDescent="0.35">
      <c r="A1168" s="1542">
        <v>45728</v>
      </c>
      <c r="B1168" s="1543" t="s">
        <v>787</v>
      </c>
      <c r="C1168" s="198" t="s">
        <v>160</v>
      </c>
      <c r="D1168" s="198"/>
      <c r="E1168" s="1543"/>
      <c r="F1168" s="1543" t="s">
        <v>54</v>
      </c>
      <c r="G1168" s="1543" t="s">
        <v>11</v>
      </c>
      <c r="H1168" s="2222" t="s">
        <v>88</v>
      </c>
      <c r="I1168" s="1544" t="s">
        <v>27</v>
      </c>
      <c r="J1168" s="1542">
        <v>45927</v>
      </c>
      <c r="K1168" s="1545">
        <v>0</v>
      </c>
      <c r="L1168" s="1546">
        <v>0</v>
      </c>
      <c r="M1168" s="1547">
        <v>0</v>
      </c>
      <c r="N1168" s="1548">
        <v>0</v>
      </c>
      <c r="O1168" s="1548">
        <v>0</v>
      </c>
      <c r="P1168" s="1549">
        <f>SUM(Table1[[#This Row],[BASE_FARE]:[SURCHARGES]])*Table1[[#This Row],[SEATS_BOOKED]]</f>
        <v>0</v>
      </c>
      <c r="Q1168" s="1535" t="s">
        <v>161</v>
      </c>
      <c r="R1168" s="1545" t="s">
        <v>95</v>
      </c>
      <c r="S1168" s="1543" t="str">
        <f>LEFT(Table1[[#This Row],[SECTOR]],3)</f>
        <v>SSH</v>
      </c>
      <c r="T1168" s="1543" t="str">
        <f>RIGHT(Table1[[#This Row],[SECTOR]],3)</f>
        <v>BRI</v>
      </c>
      <c r="U1168" s="1543" t="str">
        <f t="shared" si="96"/>
        <v>BRI</v>
      </c>
      <c r="V1168" s="1543">
        <f>WEEKDAY(Table1[[#This Row],[FLIGHT_DATE]],2)</f>
        <v>6</v>
      </c>
      <c r="W1168" s="1543">
        <f>Table1[[#This Row],[FLIGHT_DATE]]-Table1[[#This Row],[DATE_BOOKED]]</f>
        <v>199</v>
      </c>
    </row>
    <row r="1169" spans="1:23" x14ac:dyDescent="0.35">
      <c r="A1169" s="1542">
        <v>45728</v>
      </c>
      <c r="B1169" s="1543" t="s">
        <v>787</v>
      </c>
      <c r="C1169" s="198" t="s">
        <v>160</v>
      </c>
      <c r="D1169" s="198"/>
      <c r="E1169" s="1543"/>
      <c r="F1169" s="1543" t="s">
        <v>54</v>
      </c>
      <c r="G1169" s="1543" t="s">
        <v>11</v>
      </c>
      <c r="H1169" s="2222" t="s">
        <v>88</v>
      </c>
      <c r="I1169" s="1544" t="s">
        <v>27</v>
      </c>
      <c r="J1169" s="1542">
        <v>45934</v>
      </c>
      <c r="K1169" s="1545">
        <v>0</v>
      </c>
      <c r="L1169" s="1546">
        <v>0</v>
      </c>
      <c r="M1169" s="1547">
        <v>0</v>
      </c>
      <c r="N1169" s="1548">
        <v>0</v>
      </c>
      <c r="O1169" s="1548">
        <v>0</v>
      </c>
      <c r="P1169" s="1549">
        <f>SUM(Table1[[#This Row],[BASE_FARE]:[SURCHARGES]])*Table1[[#This Row],[SEATS_BOOKED]]</f>
        <v>0</v>
      </c>
      <c r="Q1169" s="1535" t="s">
        <v>161</v>
      </c>
      <c r="R1169" s="1545" t="s">
        <v>95</v>
      </c>
      <c r="S1169" s="1543" t="str">
        <f>LEFT(Table1[[#This Row],[SECTOR]],3)</f>
        <v>SSH</v>
      </c>
      <c r="T1169" s="1543" t="str">
        <f>RIGHT(Table1[[#This Row],[SECTOR]],3)</f>
        <v>BRI</v>
      </c>
      <c r="U1169" s="1543" t="str">
        <f t="shared" si="96"/>
        <v>BRI</v>
      </c>
      <c r="V1169" s="1543">
        <f>WEEKDAY(Table1[[#This Row],[FLIGHT_DATE]],2)</f>
        <v>6</v>
      </c>
      <c r="W1169" s="1543">
        <f>Table1[[#This Row],[FLIGHT_DATE]]-Table1[[#This Row],[DATE_BOOKED]]</f>
        <v>206</v>
      </c>
    </row>
    <row r="1170" spans="1:23" x14ac:dyDescent="0.35">
      <c r="A1170" s="1542">
        <v>45728</v>
      </c>
      <c r="B1170" s="1543" t="s">
        <v>787</v>
      </c>
      <c r="C1170" s="198" t="s">
        <v>160</v>
      </c>
      <c r="D1170" s="198"/>
      <c r="E1170" s="1543"/>
      <c r="F1170" s="1543" t="s">
        <v>54</v>
      </c>
      <c r="G1170" s="1543" t="s">
        <v>11</v>
      </c>
      <c r="H1170" s="2222" t="s">
        <v>88</v>
      </c>
      <c r="I1170" s="1544" t="s">
        <v>27</v>
      </c>
      <c r="J1170" s="1542">
        <v>45941</v>
      </c>
      <c r="K1170" s="1545">
        <v>0</v>
      </c>
      <c r="L1170" s="1546">
        <v>0</v>
      </c>
      <c r="M1170" s="1547">
        <v>0</v>
      </c>
      <c r="N1170" s="1548">
        <v>0</v>
      </c>
      <c r="O1170" s="1548">
        <v>0</v>
      </c>
      <c r="P1170" s="1549">
        <f>SUM(Table1[[#This Row],[BASE_FARE]:[SURCHARGES]])*Table1[[#This Row],[SEATS_BOOKED]]</f>
        <v>0</v>
      </c>
      <c r="Q1170" s="1535" t="s">
        <v>161</v>
      </c>
      <c r="R1170" s="1545" t="s">
        <v>95</v>
      </c>
      <c r="S1170" s="1543" t="str">
        <f>LEFT(Table1[[#This Row],[SECTOR]],3)</f>
        <v>SSH</v>
      </c>
      <c r="T1170" s="1543" t="str">
        <f>RIGHT(Table1[[#This Row],[SECTOR]],3)</f>
        <v>BRI</v>
      </c>
      <c r="U1170" s="1543" t="str">
        <f t="shared" si="96"/>
        <v>BRI</v>
      </c>
      <c r="V1170" s="1543">
        <f>WEEKDAY(Table1[[#This Row],[FLIGHT_DATE]],2)</f>
        <v>6</v>
      </c>
      <c r="W1170" s="1543">
        <f>Table1[[#This Row],[FLIGHT_DATE]]-Table1[[#This Row],[DATE_BOOKED]]</f>
        <v>213</v>
      </c>
    </row>
    <row r="1171" spans="1:23" x14ac:dyDescent="0.35">
      <c r="A1171" s="1542">
        <v>45728</v>
      </c>
      <c r="B1171" s="1543" t="s">
        <v>787</v>
      </c>
      <c r="C1171" s="198" t="s">
        <v>160</v>
      </c>
      <c r="D1171" s="198"/>
      <c r="E1171" s="1543"/>
      <c r="F1171" s="1543" t="s">
        <v>54</v>
      </c>
      <c r="G1171" s="1543" t="s">
        <v>11</v>
      </c>
      <c r="H1171" s="2222" t="s">
        <v>88</v>
      </c>
      <c r="I1171" s="1544" t="s">
        <v>27</v>
      </c>
      <c r="J1171" s="1542">
        <v>45948</v>
      </c>
      <c r="K1171" s="1545">
        <v>0</v>
      </c>
      <c r="L1171" s="1546">
        <v>0</v>
      </c>
      <c r="M1171" s="1547">
        <v>0</v>
      </c>
      <c r="N1171" s="1548">
        <v>0</v>
      </c>
      <c r="O1171" s="1548">
        <v>0</v>
      </c>
      <c r="P1171" s="1549">
        <f>SUM(Table1[[#This Row],[BASE_FARE]:[SURCHARGES]])*Table1[[#This Row],[SEATS_BOOKED]]</f>
        <v>0</v>
      </c>
      <c r="Q1171" s="1535" t="s">
        <v>161</v>
      </c>
      <c r="R1171" s="1545" t="s">
        <v>95</v>
      </c>
      <c r="S1171" s="1543" t="str">
        <f>LEFT(Table1[[#This Row],[SECTOR]],3)</f>
        <v>SSH</v>
      </c>
      <c r="T1171" s="1543" t="str">
        <f>RIGHT(Table1[[#This Row],[SECTOR]],3)</f>
        <v>BRI</v>
      </c>
      <c r="U1171" s="1543" t="str">
        <f t="shared" si="96"/>
        <v>BRI</v>
      </c>
      <c r="V1171" s="1543">
        <f>WEEKDAY(Table1[[#This Row],[FLIGHT_DATE]],2)</f>
        <v>6</v>
      </c>
      <c r="W1171" s="1543">
        <f>Table1[[#This Row],[FLIGHT_DATE]]-Table1[[#This Row],[DATE_BOOKED]]</f>
        <v>220</v>
      </c>
    </row>
    <row r="1172" spans="1:23" x14ac:dyDescent="0.35">
      <c r="A1172" s="1542">
        <v>45728</v>
      </c>
      <c r="B1172" s="1543" t="s">
        <v>787</v>
      </c>
      <c r="C1172" s="198" t="s">
        <v>160</v>
      </c>
      <c r="D1172" s="198"/>
      <c r="E1172" s="1543"/>
      <c r="F1172" s="1543" t="s">
        <v>54</v>
      </c>
      <c r="G1172" s="1543" t="s">
        <v>11</v>
      </c>
      <c r="H1172" s="2222" t="s">
        <v>88</v>
      </c>
      <c r="I1172" s="1544" t="s">
        <v>27</v>
      </c>
      <c r="J1172" s="1542">
        <v>45955</v>
      </c>
      <c r="K1172" s="1545">
        <v>0</v>
      </c>
      <c r="L1172" s="1546">
        <v>0</v>
      </c>
      <c r="M1172" s="1547">
        <v>0</v>
      </c>
      <c r="N1172" s="1548">
        <v>0</v>
      </c>
      <c r="O1172" s="1548">
        <v>0</v>
      </c>
      <c r="P1172" s="1549">
        <f>SUM(Table1[[#This Row],[BASE_FARE]:[SURCHARGES]])*Table1[[#This Row],[SEATS_BOOKED]]</f>
        <v>0</v>
      </c>
      <c r="Q1172" s="1535" t="s">
        <v>161</v>
      </c>
      <c r="R1172" s="1545" t="s">
        <v>95</v>
      </c>
      <c r="S1172" s="1543" t="str">
        <f>LEFT(Table1[[#This Row],[SECTOR]],3)</f>
        <v>SSH</v>
      </c>
      <c r="T1172" s="1543" t="str">
        <f>RIGHT(Table1[[#This Row],[SECTOR]],3)</f>
        <v>BRI</v>
      </c>
      <c r="U1172" s="1543" t="str">
        <f t="shared" si="96"/>
        <v>BRI</v>
      </c>
      <c r="V1172" s="1543">
        <f>WEEKDAY(Table1[[#This Row],[FLIGHT_DATE]],2)</f>
        <v>6</v>
      </c>
      <c r="W1172" s="1543">
        <f>Table1[[#This Row],[FLIGHT_DATE]]-Table1[[#This Row],[DATE_BOOKED]]</f>
        <v>227</v>
      </c>
    </row>
    <row r="1173" spans="1:23" x14ac:dyDescent="0.35">
      <c r="A1173" s="1542">
        <v>45728</v>
      </c>
      <c r="B1173" s="1543" t="s">
        <v>787</v>
      </c>
      <c r="C1173" s="198" t="s">
        <v>160</v>
      </c>
      <c r="D1173" s="198"/>
      <c r="E1173" s="1543"/>
      <c r="F1173" s="1543" t="s">
        <v>54</v>
      </c>
      <c r="G1173" s="1543" t="s">
        <v>11</v>
      </c>
      <c r="H1173" s="2222" t="s">
        <v>88</v>
      </c>
      <c r="I1173" s="1544" t="s">
        <v>27</v>
      </c>
      <c r="J1173" s="1542">
        <v>45962</v>
      </c>
      <c r="K1173" s="1545">
        <v>0</v>
      </c>
      <c r="L1173" s="1546">
        <v>0</v>
      </c>
      <c r="M1173" s="1547">
        <v>0</v>
      </c>
      <c r="N1173" s="1548">
        <v>0</v>
      </c>
      <c r="O1173" s="1548">
        <v>0</v>
      </c>
      <c r="P1173" s="1549">
        <f>SUM(Table1[[#This Row],[BASE_FARE]:[SURCHARGES]])*Table1[[#This Row],[SEATS_BOOKED]]</f>
        <v>0</v>
      </c>
      <c r="Q1173" s="1535" t="s">
        <v>161</v>
      </c>
      <c r="R1173" s="1545" t="s">
        <v>95</v>
      </c>
      <c r="S1173" s="1543" t="str">
        <f>LEFT(Table1[[#This Row],[SECTOR]],3)</f>
        <v>SSH</v>
      </c>
      <c r="T1173" s="1543" t="str">
        <f>RIGHT(Table1[[#This Row],[SECTOR]],3)</f>
        <v>BRI</v>
      </c>
      <c r="U1173" s="1543" t="str">
        <f t="shared" si="96"/>
        <v>BRI</v>
      </c>
      <c r="V1173" s="1543">
        <f>WEEKDAY(Table1[[#This Row],[FLIGHT_DATE]],2)</f>
        <v>6</v>
      </c>
      <c r="W1173" s="1543">
        <f>Table1[[#This Row],[FLIGHT_DATE]]-Table1[[#This Row],[DATE_BOOKED]]</f>
        <v>234</v>
      </c>
    </row>
    <row r="1174" spans="1:23" x14ac:dyDescent="0.35">
      <c r="A1174" s="1542">
        <v>45728</v>
      </c>
      <c r="B1174" s="1543" t="s">
        <v>788</v>
      </c>
      <c r="C1174" s="198" t="s">
        <v>160</v>
      </c>
      <c r="D1174" s="198"/>
      <c r="E1174" s="1543"/>
      <c r="F1174" s="1543" t="s">
        <v>54</v>
      </c>
      <c r="G1174" s="1543" t="s">
        <v>10</v>
      </c>
      <c r="H1174" s="2222" t="s">
        <v>190</v>
      </c>
      <c r="I1174" s="1544" t="s">
        <v>115</v>
      </c>
      <c r="J1174" s="1542">
        <v>45856</v>
      </c>
      <c r="K1174" s="1545">
        <v>0</v>
      </c>
      <c r="L1174" s="1545">
        <v>0</v>
      </c>
      <c r="M1174" s="1547"/>
      <c r="N1174" s="1548"/>
      <c r="O1174" s="1548"/>
      <c r="P1174" s="1549">
        <f>SUM(Table1[[#This Row],[BASE_FARE]:[SURCHARGES]])*Table1[[#This Row],[SEATS_BOOKED]]</f>
        <v>0</v>
      </c>
      <c r="Q1174" s="1535" t="s">
        <v>161</v>
      </c>
      <c r="R1174" s="1545" t="s">
        <v>95</v>
      </c>
      <c r="S1174" s="1543" t="str">
        <f>LEFT(Table1[[#This Row],[SECTOR]],3)</f>
        <v>FCO</v>
      </c>
      <c r="T1174" s="1543" t="str">
        <f>RIGHT(Table1[[#This Row],[SECTOR]],3)</f>
        <v>SSH</v>
      </c>
      <c r="U1174" s="1543" t="str">
        <f t="shared" ref="U1174:U1181" si="97">IF(AND(S1174&lt;&gt;"SSH", S1174&lt;&gt;"RMF", S1174&lt;&gt;"CAI", S1174&lt;&gt;"HRG", S1174&lt;&gt;"LXR", S1174&lt;&gt;"DXB", OR(T1174="SSH", T1174="RMF", T1174="CAI", T1174="HRG", T1174="LXR", T1174="DXB")), S1174,
    IF(AND(T1174&lt;&gt;"SSH", T1174&lt;&gt;"RMF", T1174&lt;&gt;"CAI", T1174&lt;&gt;"HRG", T1174&lt;&gt;"LXR", T1174&lt;&gt;"DXB", OR(S1174="SSH", S1174="RMF", S1174="CAI", S1174="HRG", S1174="LXR", S1174="DXB")), T1174,
    "VIE"))</f>
        <v>FCO</v>
      </c>
      <c r="V1174" s="1543">
        <f>WEEKDAY(Table1[[#This Row],[FLIGHT_DATE]],2)</f>
        <v>5</v>
      </c>
      <c r="W1174" s="1543">
        <f>Table1[[#This Row],[FLIGHT_DATE]]-Table1[[#This Row],[DATE_BOOKED]]</f>
        <v>128</v>
      </c>
    </row>
    <row r="1175" spans="1:23" x14ac:dyDescent="0.35">
      <c r="A1175" s="1542">
        <v>45728</v>
      </c>
      <c r="B1175" s="1543" t="s">
        <v>788</v>
      </c>
      <c r="C1175" s="198" t="s">
        <v>160</v>
      </c>
      <c r="D1175" s="198"/>
      <c r="E1175" s="1543"/>
      <c r="F1175" s="1543" t="s">
        <v>54</v>
      </c>
      <c r="G1175" s="1543" t="s">
        <v>10</v>
      </c>
      <c r="H1175" s="2222" t="s">
        <v>190</v>
      </c>
      <c r="I1175" s="1544" t="s">
        <v>115</v>
      </c>
      <c r="J1175" s="1542">
        <v>45863</v>
      </c>
      <c r="K1175" s="1545">
        <v>0</v>
      </c>
      <c r="L1175" s="1545">
        <v>0</v>
      </c>
      <c r="M1175" s="1547"/>
      <c r="N1175" s="1548"/>
      <c r="O1175" s="1548"/>
      <c r="P1175" s="1549">
        <f>SUM(Table1[[#This Row],[BASE_FARE]:[SURCHARGES]])*Table1[[#This Row],[SEATS_BOOKED]]</f>
        <v>0</v>
      </c>
      <c r="Q1175" s="1535" t="s">
        <v>161</v>
      </c>
      <c r="R1175" s="1545" t="s">
        <v>95</v>
      </c>
      <c r="S1175" s="1543" t="str">
        <f>LEFT(Table1[[#This Row],[SECTOR]],3)</f>
        <v>FCO</v>
      </c>
      <c r="T1175" s="1543" t="str">
        <f>RIGHT(Table1[[#This Row],[SECTOR]],3)</f>
        <v>SSH</v>
      </c>
      <c r="U1175" s="1543" t="str">
        <f t="shared" si="97"/>
        <v>FCO</v>
      </c>
      <c r="V1175" s="1543">
        <f>WEEKDAY(Table1[[#This Row],[FLIGHT_DATE]],2)</f>
        <v>5</v>
      </c>
      <c r="W1175" s="1543">
        <f>Table1[[#This Row],[FLIGHT_DATE]]-Table1[[#This Row],[DATE_BOOKED]]</f>
        <v>135</v>
      </c>
    </row>
    <row r="1176" spans="1:23" x14ac:dyDescent="0.35">
      <c r="A1176" s="1542">
        <v>45728</v>
      </c>
      <c r="B1176" s="1543" t="s">
        <v>788</v>
      </c>
      <c r="C1176" s="198" t="s">
        <v>160</v>
      </c>
      <c r="D1176" s="198"/>
      <c r="E1176" s="1543"/>
      <c r="F1176" s="1543" t="s">
        <v>54</v>
      </c>
      <c r="G1176" s="1543" t="s">
        <v>10</v>
      </c>
      <c r="H1176" s="2222" t="s">
        <v>190</v>
      </c>
      <c r="I1176" s="1544" t="s">
        <v>115</v>
      </c>
      <c r="J1176" s="1542">
        <v>45870</v>
      </c>
      <c r="K1176" s="1545">
        <v>0</v>
      </c>
      <c r="L1176" s="1545">
        <v>0</v>
      </c>
      <c r="M1176" s="1547"/>
      <c r="N1176" s="1548"/>
      <c r="O1176" s="1548"/>
      <c r="P1176" s="1549">
        <f>SUM(Table1[[#This Row],[BASE_FARE]:[SURCHARGES]])*Table1[[#This Row],[SEATS_BOOKED]]</f>
        <v>0</v>
      </c>
      <c r="Q1176" s="1535" t="s">
        <v>161</v>
      </c>
      <c r="R1176" s="1545" t="s">
        <v>95</v>
      </c>
      <c r="S1176" s="1543" t="str">
        <f>LEFT(Table1[[#This Row],[SECTOR]],3)</f>
        <v>FCO</v>
      </c>
      <c r="T1176" s="1543" t="str">
        <f>RIGHT(Table1[[#This Row],[SECTOR]],3)</f>
        <v>SSH</v>
      </c>
      <c r="U1176" s="1543" t="str">
        <f t="shared" si="97"/>
        <v>FCO</v>
      </c>
      <c r="V1176" s="1543">
        <f>WEEKDAY(Table1[[#This Row],[FLIGHT_DATE]],2)</f>
        <v>5</v>
      </c>
      <c r="W1176" s="1543">
        <f>Table1[[#This Row],[FLIGHT_DATE]]-Table1[[#This Row],[DATE_BOOKED]]</f>
        <v>142</v>
      </c>
    </row>
    <row r="1177" spans="1:23" x14ac:dyDescent="0.35">
      <c r="A1177" s="1542">
        <v>45728</v>
      </c>
      <c r="B1177" s="1543" t="s">
        <v>788</v>
      </c>
      <c r="C1177" s="198" t="s">
        <v>160</v>
      </c>
      <c r="D1177" s="198"/>
      <c r="E1177" s="1543"/>
      <c r="F1177" s="1543" t="s">
        <v>54</v>
      </c>
      <c r="G1177" s="1543" t="s">
        <v>10</v>
      </c>
      <c r="H1177" s="2222" t="s">
        <v>190</v>
      </c>
      <c r="I1177" s="1544" t="s">
        <v>115</v>
      </c>
      <c r="J1177" s="1542">
        <v>45877</v>
      </c>
      <c r="K1177" s="1545">
        <v>0</v>
      </c>
      <c r="L1177" s="1545">
        <v>0</v>
      </c>
      <c r="M1177" s="1547"/>
      <c r="N1177" s="1548"/>
      <c r="O1177" s="1548"/>
      <c r="P1177" s="1549">
        <f>SUM(Table1[[#This Row],[BASE_FARE]:[SURCHARGES]])*Table1[[#This Row],[SEATS_BOOKED]]</f>
        <v>0</v>
      </c>
      <c r="Q1177" s="1535" t="s">
        <v>161</v>
      </c>
      <c r="R1177" s="1545" t="s">
        <v>95</v>
      </c>
      <c r="S1177" s="1543" t="str">
        <f>LEFT(Table1[[#This Row],[SECTOR]],3)</f>
        <v>FCO</v>
      </c>
      <c r="T1177" s="1543" t="str">
        <f>RIGHT(Table1[[#This Row],[SECTOR]],3)</f>
        <v>SSH</v>
      </c>
      <c r="U1177" s="1543" t="str">
        <f t="shared" si="97"/>
        <v>FCO</v>
      </c>
      <c r="V1177" s="1543">
        <f>WEEKDAY(Table1[[#This Row],[FLIGHT_DATE]],2)</f>
        <v>5</v>
      </c>
      <c r="W1177" s="1543">
        <f>Table1[[#This Row],[FLIGHT_DATE]]-Table1[[#This Row],[DATE_BOOKED]]</f>
        <v>149</v>
      </c>
    </row>
    <row r="1178" spans="1:23" x14ac:dyDescent="0.35">
      <c r="A1178" s="1542">
        <v>45728</v>
      </c>
      <c r="B1178" s="1543" t="s">
        <v>788</v>
      </c>
      <c r="C1178" s="198" t="s">
        <v>160</v>
      </c>
      <c r="D1178" s="198"/>
      <c r="E1178" s="1543"/>
      <c r="F1178" s="1543" t="s">
        <v>54</v>
      </c>
      <c r="G1178" s="1543" t="s">
        <v>10</v>
      </c>
      <c r="H1178" s="2222" t="s">
        <v>190</v>
      </c>
      <c r="I1178" s="1544" t="s">
        <v>115</v>
      </c>
      <c r="J1178" s="1542">
        <v>45884</v>
      </c>
      <c r="K1178" s="1545">
        <v>0</v>
      </c>
      <c r="L1178" s="1545">
        <v>0</v>
      </c>
      <c r="M1178" s="1547"/>
      <c r="N1178" s="1548"/>
      <c r="O1178" s="1548"/>
      <c r="P1178" s="1549">
        <f>SUM(Table1[[#This Row],[BASE_FARE]:[SURCHARGES]])*Table1[[#This Row],[SEATS_BOOKED]]</f>
        <v>0</v>
      </c>
      <c r="Q1178" s="1535" t="s">
        <v>161</v>
      </c>
      <c r="R1178" s="1545" t="s">
        <v>95</v>
      </c>
      <c r="S1178" s="1543" t="str">
        <f>LEFT(Table1[[#This Row],[SECTOR]],3)</f>
        <v>FCO</v>
      </c>
      <c r="T1178" s="1543" t="str">
        <f>RIGHT(Table1[[#This Row],[SECTOR]],3)</f>
        <v>SSH</v>
      </c>
      <c r="U1178" s="1543" t="str">
        <f t="shared" si="97"/>
        <v>FCO</v>
      </c>
      <c r="V1178" s="1543">
        <f>WEEKDAY(Table1[[#This Row],[FLIGHT_DATE]],2)</f>
        <v>5</v>
      </c>
      <c r="W1178" s="1543">
        <f>Table1[[#This Row],[FLIGHT_DATE]]-Table1[[#This Row],[DATE_BOOKED]]</f>
        <v>156</v>
      </c>
    </row>
    <row r="1179" spans="1:23" x14ac:dyDescent="0.35">
      <c r="A1179" s="1542">
        <v>45728</v>
      </c>
      <c r="B1179" s="1543" t="s">
        <v>788</v>
      </c>
      <c r="C1179" s="198" t="s">
        <v>160</v>
      </c>
      <c r="D1179" s="198"/>
      <c r="E1179" s="1543"/>
      <c r="F1179" s="1543" t="s">
        <v>54</v>
      </c>
      <c r="G1179" s="1543" t="s">
        <v>10</v>
      </c>
      <c r="H1179" s="2222" t="s">
        <v>190</v>
      </c>
      <c r="I1179" s="1544" t="s">
        <v>115</v>
      </c>
      <c r="J1179" s="1542">
        <v>45891</v>
      </c>
      <c r="K1179" s="1545">
        <v>0</v>
      </c>
      <c r="L1179" s="1545">
        <v>0</v>
      </c>
      <c r="M1179" s="1547"/>
      <c r="N1179" s="1548"/>
      <c r="O1179" s="1548"/>
      <c r="P1179" s="1549">
        <f>SUM(Table1[[#This Row],[BASE_FARE]:[SURCHARGES]])*Table1[[#This Row],[SEATS_BOOKED]]</f>
        <v>0</v>
      </c>
      <c r="Q1179" s="1535" t="s">
        <v>161</v>
      </c>
      <c r="R1179" s="1545" t="s">
        <v>95</v>
      </c>
      <c r="S1179" s="1543" t="str">
        <f>LEFT(Table1[[#This Row],[SECTOR]],3)</f>
        <v>FCO</v>
      </c>
      <c r="T1179" s="1543" t="str">
        <f>RIGHT(Table1[[#This Row],[SECTOR]],3)</f>
        <v>SSH</v>
      </c>
      <c r="U1179" s="1543" t="str">
        <f t="shared" si="97"/>
        <v>FCO</v>
      </c>
      <c r="V1179" s="1543">
        <f>WEEKDAY(Table1[[#This Row],[FLIGHT_DATE]],2)</f>
        <v>5</v>
      </c>
      <c r="W1179" s="1543">
        <f>Table1[[#This Row],[FLIGHT_DATE]]-Table1[[#This Row],[DATE_BOOKED]]</f>
        <v>163</v>
      </c>
    </row>
    <row r="1180" spans="1:23" x14ac:dyDescent="0.35">
      <c r="A1180" s="1542">
        <v>45728</v>
      </c>
      <c r="B1180" s="1543" t="s">
        <v>788</v>
      </c>
      <c r="C1180" s="198" t="s">
        <v>160</v>
      </c>
      <c r="D1180" s="198"/>
      <c r="E1180" s="1543"/>
      <c r="F1180" s="1543" t="s">
        <v>54</v>
      </c>
      <c r="G1180" s="1543" t="s">
        <v>10</v>
      </c>
      <c r="H1180" s="2222" t="s">
        <v>190</v>
      </c>
      <c r="I1180" s="1544" t="s">
        <v>115</v>
      </c>
      <c r="J1180" s="1542">
        <v>45898</v>
      </c>
      <c r="K1180" s="1545">
        <v>0</v>
      </c>
      <c r="L1180" s="1545">
        <v>0</v>
      </c>
      <c r="M1180" s="1547"/>
      <c r="N1180" s="1548"/>
      <c r="O1180" s="1548"/>
      <c r="P1180" s="1549">
        <f>SUM(Table1[[#This Row],[BASE_FARE]:[SURCHARGES]])*Table1[[#This Row],[SEATS_BOOKED]]</f>
        <v>0</v>
      </c>
      <c r="Q1180" s="1535" t="s">
        <v>161</v>
      </c>
      <c r="R1180" s="1545" t="s">
        <v>95</v>
      </c>
      <c r="S1180" s="1543" t="str">
        <f>LEFT(Table1[[#This Row],[SECTOR]],3)</f>
        <v>FCO</v>
      </c>
      <c r="T1180" s="1543" t="str">
        <f>RIGHT(Table1[[#This Row],[SECTOR]],3)</f>
        <v>SSH</v>
      </c>
      <c r="U1180" s="1543" t="str">
        <f t="shared" si="97"/>
        <v>FCO</v>
      </c>
      <c r="V1180" s="1543">
        <f>WEEKDAY(Table1[[#This Row],[FLIGHT_DATE]],2)</f>
        <v>5</v>
      </c>
      <c r="W1180" s="1543">
        <f>Table1[[#This Row],[FLIGHT_DATE]]-Table1[[#This Row],[DATE_BOOKED]]</f>
        <v>170</v>
      </c>
    </row>
    <row r="1181" spans="1:23" x14ac:dyDescent="0.35">
      <c r="A1181" s="1542">
        <v>45728</v>
      </c>
      <c r="B1181" s="1543" t="s">
        <v>788</v>
      </c>
      <c r="C1181" s="198" t="s">
        <v>160</v>
      </c>
      <c r="D1181" s="198"/>
      <c r="E1181" s="1543"/>
      <c r="F1181" s="1543" t="s">
        <v>54</v>
      </c>
      <c r="G1181" s="1543" t="s">
        <v>10</v>
      </c>
      <c r="H1181" s="2222" t="s">
        <v>190</v>
      </c>
      <c r="I1181" s="1544" t="s">
        <v>115</v>
      </c>
      <c r="J1181" s="1542">
        <v>45905</v>
      </c>
      <c r="K1181" s="1545">
        <v>0</v>
      </c>
      <c r="L1181" s="1545">
        <v>0</v>
      </c>
      <c r="M1181" s="1547"/>
      <c r="N1181" s="1548"/>
      <c r="O1181" s="1548"/>
      <c r="P1181" s="1549">
        <f>SUM(Table1[[#This Row],[BASE_FARE]:[SURCHARGES]])*Table1[[#This Row],[SEATS_BOOKED]]</f>
        <v>0</v>
      </c>
      <c r="Q1181" s="1535" t="s">
        <v>161</v>
      </c>
      <c r="R1181" s="1545" t="s">
        <v>95</v>
      </c>
      <c r="S1181" s="1543" t="str">
        <f>LEFT(Table1[[#This Row],[SECTOR]],3)</f>
        <v>FCO</v>
      </c>
      <c r="T1181" s="1543" t="str">
        <f>RIGHT(Table1[[#This Row],[SECTOR]],3)</f>
        <v>SSH</v>
      </c>
      <c r="U1181" s="1543" t="str">
        <f t="shared" si="97"/>
        <v>FCO</v>
      </c>
      <c r="V1181" s="1543">
        <f>WEEKDAY(Table1[[#This Row],[FLIGHT_DATE]],2)</f>
        <v>5</v>
      </c>
      <c r="W1181" s="1543">
        <f>Table1[[#This Row],[FLIGHT_DATE]]-Table1[[#This Row],[DATE_BOOKED]]</f>
        <v>177</v>
      </c>
    </row>
    <row r="1182" spans="1:23" x14ac:dyDescent="0.35">
      <c r="A1182" s="1542">
        <v>45728</v>
      </c>
      <c r="B1182" s="1543" t="s">
        <v>788</v>
      </c>
      <c r="C1182" s="198" t="s">
        <v>160</v>
      </c>
      <c r="D1182" s="198"/>
      <c r="E1182" s="1543"/>
      <c r="F1182" s="1543" t="s">
        <v>54</v>
      </c>
      <c r="G1182" s="1543" t="s">
        <v>11</v>
      </c>
      <c r="H1182" s="2222" t="s">
        <v>191</v>
      </c>
      <c r="I1182" s="1544" t="s">
        <v>114</v>
      </c>
      <c r="J1182" s="1542">
        <v>45863</v>
      </c>
      <c r="K1182" s="1545">
        <v>0</v>
      </c>
      <c r="L1182" s="1545">
        <v>0</v>
      </c>
      <c r="M1182" s="1547"/>
      <c r="N1182" s="1548"/>
      <c r="O1182" s="1548"/>
      <c r="P1182" s="1549">
        <f>SUM(Table1[[#This Row],[BASE_FARE]:[SURCHARGES]])*Table1[[#This Row],[SEATS_BOOKED]]</f>
        <v>0</v>
      </c>
      <c r="Q1182" s="1535" t="s">
        <v>161</v>
      </c>
      <c r="R1182" s="1545" t="s">
        <v>95</v>
      </c>
      <c r="S1182" s="1543" t="str">
        <f>LEFT(Table1[[#This Row],[SECTOR]],3)</f>
        <v>SSH</v>
      </c>
      <c r="T1182" s="1543" t="str">
        <f>RIGHT(Table1[[#This Row],[SECTOR]],3)</f>
        <v>FCO</v>
      </c>
      <c r="U1182" s="1543" t="str">
        <f t="shared" ref="U1182:U1189" si="98">IF(AND(S1182&lt;&gt;"SSH", S1182&lt;&gt;"RMF", S1182&lt;&gt;"CAI", S1182&lt;&gt;"HRG", S1182&lt;&gt;"LXR", S1182&lt;&gt;"DXB", OR(T1182="SSH", T1182="RMF", T1182="CAI", T1182="HRG", T1182="LXR", T1182="DXB")), S1182,
    IF(AND(T1182&lt;&gt;"SSH", T1182&lt;&gt;"RMF", T1182&lt;&gt;"CAI", T1182&lt;&gt;"HRG", T1182&lt;&gt;"LXR", T1182&lt;&gt;"DXB", OR(S1182="SSH", S1182="RMF", S1182="CAI", S1182="HRG", S1182="LXR", S1182="DXB")), T1182,
    "VIE"))</f>
        <v>FCO</v>
      </c>
      <c r="V1182" s="1543">
        <f>WEEKDAY(Table1[[#This Row],[FLIGHT_DATE]],2)</f>
        <v>5</v>
      </c>
      <c r="W1182" s="1543">
        <f>Table1[[#This Row],[FLIGHT_DATE]]-Table1[[#This Row],[DATE_BOOKED]]</f>
        <v>135</v>
      </c>
    </row>
    <row r="1183" spans="1:23" x14ac:dyDescent="0.35">
      <c r="A1183" s="1542">
        <v>45728</v>
      </c>
      <c r="B1183" s="1543" t="s">
        <v>788</v>
      </c>
      <c r="C1183" s="198" t="s">
        <v>160</v>
      </c>
      <c r="D1183" s="198"/>
      <c r="E1183" s="1543"/>
      <c r="F1183" s="1543" t="s">
        <v>54</v>
      </c>
      <c r="G1183" s="1543" t="s">
        <v>11</v>
      </c>
      <c r="H1183" s="2222" t="s">
        <v>191</v>
      </c>
      <c r="I1183" s="1544" t="s">
        <v>114</v>
      </c>
      <c r="J1183" s="1542">
        <v>45870</v>
      </c>
      <c r="K1183" s="1545">
        <v>0</v>
      </c>
      <c r="L1183" s="1545">
        <v>0</v>
      </c>
      <c r="M1183" s="1547"/>
      <c r="N1183" s="1548"/>
      <c r="O1183" s="1548"/>
      <c r="P1183" s="1549">
        <f>SUM(Table1[[#This Row],[BASE_FARE]:[SURCHARGES]])*Table1[[#This Row],[SEATS_BOOKED]]</f>
        <v>0</v>
      </c>
      <c r="Q1183" s="1535" t="s">
        <v>161</v>
      </c>
      <c r="R1183" s="1545" t="s">
        <v>95</v>
      </c>
      <c r="S1183" s="1543" t="str">
        <f>LEFT(Table1[[#This Row],[SECTOR]],3)</f>
        <v>SSH</v>
      </c>
      <c r="T1183" s="1543" t="str">
        <f>RIGHT(Table1[[#This Row],[SECTOR]],3)</f>
        <v>FCO</v>
      </c>
      <c r="U1183" s="1543" t="str">
        <f t="shared" si="98"/>
        <v>FCO</v>
      </c>
      <c r="V1183" s="1543">
        <f>WEEKDAY(Table1[[#This Row],[FLIGHT_DATE]],2)</f>
        <v>5</v>
      </c>
      <c r="W1183" s="1543">
        <f>Table1[[#This Row],[FLIGHT_DATE]]-Table1[[#This Row],[DATE_BOOKED]]</f>
        <v>142</v>
      </c>
    </row>
    <row r="1184" spans="1:23" x14ac:dyDescent="0.35">
      <c r="A1184" s="1542">
        <v>45728</v>
      </c>
      <c r="B1184" s="1543" t="s">
        <v>788</v>
      </c>
      <c r="C1184" s="198" t="s">
        <v>160</v>
      </c>
      <c r="D1184" s="198"/>
      <c r="E1184" s="1543"/>
      <c r="F1184" s="1543" t="s">
        <v>54</v>
      </c>
      <c r="G1184" s="1543" t="s">
        <v>11</v>
      </c>
      <c r="H1184" s="2222" t="s">
        <v>191</v>
      </c>
      <c r="I1184" s="1544" t="s">
        <v>114</v>
      </c>
      <c r="J1184" s="1542">
        <v>45877</v>
      </c>
      <c r="K1184" s="1545">
        <v>0</v>
      </c>
      <c r="L1184" s="1545">
        <v>0</v>
      </c>
      <c r="M1184" s="1547"/>
      <c r="N1184" s="1548"/>
      <c r="O1184" s="1548"/>
      <c r="P1184" s="1549">
        <f>SUM(Table1[[#This Row],[BASE_FARE]:[SURCHARGES]])*Table1[[#This Row],[SEATS_BOOKED]]</f>
        <v>0</v>
      </c>
      <c r="Q1184" s="1535" t="s">
        <v>161</v>
      </c>
      <c r="R1184" s="1545" t="s">
        <v>95</v>
      </c>
      <c r="S1184" s="1543" t="str">
        <f>LEFT(Table1[[#This Row],[SECTOR]],3)</f>
        <v>SSH</v>
      </c>
      <c r="T1184" s="1543" t="str">
        <f>RIGHT(Table1[[#This Row],[SECTOR]],3)</f>
        <v>FCO</v>
      </c>
      <c r="U1184" s="1543" t="str">
        <f t="shared" si="98"/>
        <v>FCO</v>
      </c>
      <c r="V1184" s="1543">
        <f>WEEKDAY(Table1[[#This Row],[FLIGHT_DATE]],2)</f>
        <v>5</v>
      </c>
      <c r="W1184" s="1543">
        <f>Table1[[#This Row],[FLIGHT_DATE]]-Table1[[#This Row],[DATE_BOOKED]]</f>
        <v>149</v>
      </c>
    </row>
    <row r="1185" spans="1:23" x14ac:dyDescent="0.35">
      <c r="A1185" s="1542">
        <v>45728</v>
      </c>
      <c r="B1185" s="1543" t="s">
        <v>788</v>
      </c>
      <c r="C1185" s="198" t="s">
        <v>160</v>
      </c>
      <c r="D1185" s="198"/>
      <c r="E1185" s="1543"/>
      <c r="F1185" s="1543" t="s">
        <v>54</v>
      </c>
      <c r="G1185" s="1543" t="s">
        <v>11</v>
      </c>
      <c r="H1185" s="2222" t="s">
        <v>191</v>
      </c>
      <c r="I1185" s="1544" t="s">
        <v>114</v>
      </c>
      <c r="J1185" s="1542">
        <v>45884</v>
      </c>
      <c r="K1185" s="1545">
        <v>0</v>
      </c>
      <c r="L1185" s="1545">
        <v>0</v>
      </c>
      <c r="M1185" s="1547"/>
      <c r="N1185" s="1548"/>
      <c r="O1185" s="1548"/>
      <c r="P1185" s="1549">
        <f>SUM(Table1[[#This Row],[BASE_FARE]:[SURCHARGES]])*Table1[[#This Row],[SEATS_BOOKED]]</f>
        <v>0</v>
      </c>
      <c r="Q1185" s="1535" t="s">
        <v>161</v>
      </c>
      <c r="R1185" s="1545" t="s">
        <v>95</v>
      </c>
      <c r="S1185" s="1543" t="str">
        <f>LEFT(Table1[[#This Row],[SECTOR]],3)</f>
        <v>SSH</v>
      </c>
      <c r="T1185" s="1543" t="str">
        <f>RIGHT(Table1[[#This Row],[SECTOR]],3)</f>
        <v>FCO</v>
      </c>
      <c r="U1185" s="1543" t="str">
        <f t="shared" si="98"/>
        <v>FCO</v>
      </c>
      <c r="V1185" s="1543">
        <f>WEEKDAY(Table1[[#This Row],[FLIGHT_DATE]],2)</f>
        <v>5</v>
      </c>
      <c r="W1185" s="1543">
        <f>Table1[[#This Row],[FLIGHT_DATE]]-Table1[[#This Row],[DATE_BOOKED]]</f>
        <v>156</v>
      </c>
    </row>
    <row r="1186" spans="1:23" x14ac:dyDescent="0.35">
      <c r="A1186" s="1542">
        <v>45728</v>
      </c>
      <c r="B1186" s="1543" t="s">
        <v>788</v>
      </c>
      <c r="C1186" s="198" t="s">
        <v>160</v>
      </c>
      <c r="D1186" s="198"/>
      <c r="E1186" s="1543"/>
      <c r="F1186" s="1543" t="s">
        <v>54</v>
      </c>
      <c r="G1186" s="1543" t="s">
        <v>11</v>
      </c>
      <c r="H1186" s="2222" t="s">
        <v>191</v>
      </c>
      <c r="I1186" s="1544" t="s">
        <v>114</v>
      </c>
      <c r="J1186" s="1542">
        <v>45891</v>
      </c>
      <c r="K1186" s="1545">
        <v>0</v>
      </c>
      <c r="L1186" s="1545">
        <v>0</v>
      </c>
      <c r="M1186" s="1547"/>
      <c r="N1186" s="1548"/>
      <c r="O1186" s="1548"/>
      <c r="P1186" s="1549">
        <f>SUM(Table1[[#This Row],[BASE_FARE]:[SURCHARGES]])*Table1[[#This Row],[SEATS_BOOKED]]</f>
        <v>0</v>
      </c>
      <c r="Q1186" s="1535" t="s">
        <v>161</v>
      </c>
      <c r="R1186" s="1545" t="s">
        <v>95</v>
      </c>
      <c r="S1186" s="1543" t="str">
        <f>LEFT(Table1[[#This Row],[SECTOR]],3)</f>
        <v>SSH</v>
      </c>
      <c r="T1186" s="1543" t="str">
        <f>RIGHT(Table1[[#This Row],[SECTOR]],3)</f>
        <v>FCO</v>
      </c>
      <c r="U1186" s="1543" t="str">
        <f t="shared" si="98"/>
        <v>FCO</v>
      </c>
      <c r="V1186" s="1543">
        <f>WEEKDAY(Table1[[#This Row],[FLIGHT_DATE]],2)</f>
        <v>5</v>
      </c>
      <c r="W1186" s="1543">
        <f>Table1[[#This Row],[FLIGHT_DATE]]-Table1[[#This Row],[DATE_BOOKED]]</f>
        <v>163</v>
      </c>
    </row>
    <row r="1187" spans="1:23" x14ac:dyDescent="0.35">
      <c r="A1187" s="1542">
        <v>45728</v>
      </c>
      <c r="B1187" s="1543" t="s">
        <v>788</v>
      </c>
      <c r="C1187" s="198" t="s">
        <v>160</v>
      </c>
      <c r="D1187" s="198"/>
      <c r="E1187" s="1543"/>
      <c r="F1187" s="1543" t="s">
        <v>54</v>
      </c>
      <c r="G1187" s="1543" t="s">
        <v>11</v>
      </c>
      <c r="H1187" s="2222" t="s">
        <v>191</v>
      </c>
      <c r="I1187" s="1544" t="s">
        <v>114</v>
      </c>
      <c r="J1187" s="1542">
        <v>45898</v>
      </c>
      <c r="K1187" s="1545">
        <v>0</v>
      </c>
      <c r="L1187" s="1545">
        <v>0</v>
      </c>
      <c r="M1187" s="1547"/>
      <c r="N1187" s="1548"/>
      <c r="O1187" s="1548"/>
      <c r="P1187" s="1549">
        <f>SUM(Table1[[#This Row],[BASE_FARE]:[SURCHARGES]])*Table1[[#This Row],[SEATS_BOOKED]]</f>
        <v>0</v>
      </c>
      <c r="Q1187" s="1535" t="s">
        <v>161</v>
      </c>
      <c r="R1187" s="1545" t="s">
        <v>95</v>
      </c>
      <c r="S1187" s="1543" t="str">
        <f>LEFT(Table1[[#This Row],[SECTOR]],3)</f>
        <v>SSH</v>
      </c>
      <c r="T1187" s="1543" t="str">
        <f>RIGHT(Table1[[#This Row],[SECTOR]],3)</f>
        <v>FCO</v>
      </c>
      <c r="U1187" s="1543" t="str">
        <f t="shared" si="98"/>
        <v>FCO</v>
      </c>
      <c r="V1187" s="1543">
        <f>WEEKDAY(Table1[[#This Row],[FLIGHT_DATE]],2)</f>
        <v>5</v>
      </c>
      <c r="W1187" s="1543">
        <f>Table1[[#This Row],[FLIGHT_DATE]]-Table1[[#This Row],[DATE_BOOKED]]</f>
        <v>170</v>
      </c>
    </row>
    <row r="1188" spans="1:23" x14ac:dyDescent="0.35">
      <c r="A1188" s="1542">
        <v>45728</v>
      </c>
      <c r="B1188" s="1543" t="s">
        <v>788</v>
      </c>
      <c r="C1188" s="198" t="s">
        <v>160</v>
      </c>
      <c r="D1188" s="198"/>
      <c r="E1188" s="1543"/>
      <c r="F1188" s="1543" t="s">
        <v>54</v>
      </c>
      <c r="G1188" s="1543" t="s">
        <v>11</v>
      </c>
      <c r="H1188" s="2222" t="s">
        <v>191</v>
      </c>
      <c r="I1188" s="1544" t="s">
        <v>114</v>
      </c>
      <c r="J1188" s="1542">
        <v>45905</v>
      </c>
      <c r="K1188" s="1545">
        <v>0</v>
      </c>
      <c r="L1188" s="1545">
        <v>0</v>
      </c>
      <c r="M1188" s="1547"/>
      <c r="N1188" s="1548"/>
      <c r="O1188" s="1548"/>
      <c r="P1188" s="1549">
        <f>SUM(Table1[[#This Row],[BASE_FARE]:[SURCHARGES]])*Table1[[#This Row],[SEATS_BOOKED]]</f>
        <v>0</v>
      </c>
      <c r="Q1188" s="1535" t="s">
        <v>161</v>
      </c>
      <c r="R1188" s="1545" t="s">
        <v>95</v>
      </c>
      <c r="S1188" s="1543" t="str">
        <f>LEFT(Table1[[#This Row],[SECTOR]],3)</f>
        <v>SSH</v>
      </c>
      <c r="T1188" s="1543" t="str">
        <f>RIGHT(Table1[[#This Row],[SECTOR]],3)</f>
        <v>FCO</v>
      </c>
      <c r="U1188" s="1543" t="str">
        <f t="shared" si="98"/>
        <v>FCO</v>
      </c>
      <c r="V1188" s="1543">
        <f>WEEKDAY(Table1[[#This Row],[FLIGHT_DATE]],2)</f>
        <v>5</v>
      </c>
      <c r="W1188" s="1543">
        <f>Table1[[#This Row],[FLIGHT_DATE]]-Table1[[#This Row],[DATE_BOOKED]]</f>
        <v>177</v>
      </c>
    </row>
    <row r="1189" spans="1:23" x14ac:dyDescent="0.35">
      <c r="A1189" s="1542">
        <v>45728</v>
      </c>
      <c r="B1189" s="1543" t="s">
        <v>788</v>
      </c>
      <c r="C1189" s="198" t="s">
        <v>160</v>
      </c>
      <c r="D1189" s="198"/>
      <c r="E1189" s="1543"/>
      <c r="F1189" s="1543" t="s">
        <v>54</v>
      </c>
      <c r="G1189" s="1543" t="s">
        <v>11</v>
      </c>
      <c r="H1189" s="2222" t="s">
        <v>191</v>
      </c>
      <c r="I1189" s="1544" t="s">
        <v>114</v>
      </c>
      <c r="J1189" s="1542">
        <v>45912</v>
      </c>
      <c r="K1189" s="1545">
        <v>0</v>
      </c>
      <c r="L1189" s="1545">
        <v>0</v>
      </c>
      <c r="M1189" s="1547"/>
      <c r="N1189" s="1548"/>
      <c r="O1189" s="1548"/>
      <c r="P1189" s="1549">
        <f>SUM(Table1[[#This Row],[BASE_FARE]:[SURCHARGES]])*Table1[[#This Row],[SEATS_BOOKED]]</f>
        <v>0</v>
      </c>
      <c r="Q1189" s="1535" t="s">
        <v>161</v>
      </c>
      <c r="R1189" s="1545" t="s">
        <v>95</v>
      </c>
      <c r="S1189" s="1543" t="str">
        <f>LEFT(Table1[[#This Row],[SECTOR]],3)</f>
        <v>SSH</v>
      </c>
      <c r="T1189" s="1543" t="str">
        <f>RIGHT(Table1[[#This Row],[SECTOR]],3)</f>
        <v>FCO</v>
      </c>
      <c r="U1189" s="1543" t="str">
        <f t="shared" si="98"/>
        <v>FCO</v>
      </c>
      <c r="V1189" s="1543">
        <f>WEEKDAY(Table1[[#This Row],[FLIGHT_DATE]],2)</f>
        <v>5</v>
      </c>
      <c r="W1189" s="1543">
        <f>Table1[[#This Row],[FLIGHT_DATE]]-Table1[[#This Row],[DATE_BOOKED]]</f>
        <v>184</v>
      </c>
    </row>
    <row r="1190" spans="1:23" x14ac:dyDescent="0.35">
      <c r="A1190" s="1550">
        <v>45727</v>
      </c>
      <c r="B1190" s="1551" t="s">
        <v>631</v>
      </c>
      <c r="C1190" s="198" t="s">
        <v>333</v>
      </c>
      <c r="D1190" s="198"/>
      <c r="E1190" s="1551" t="s">
        <v>802</v>
      </c>
      <c r="F1190" s="1551" t="s">
        <v>56</v>
      </c>
      <c r="G1190" s="1551" t="s">
        <v>10</v>
      </c>
      <c r="H1190" s="2222" t="s">
        <v>191</v>
      </c>
      <c r="I1190" s="1552" t="s">
        <v>114</v>
      </c>
      <c r="J1190" s="1550">
        <v>45898</v>
      </c>
      <c r="K1190" s="1553">
        <v>1</v>
      </c>
      <c r="L1190" s="1554">
        <v>1</v>
      </c>
      <c r="M1190" s="1555">
        <v>240</v>
      </c>
      <c r="N1190" s="1556">
        <v>37.14</v>
      </c>
      <c r="O1190" s="1556">
        <v>30</v>
      </c>
      <c r="P1190" s="1557">
        <f>SUM(Table1[[#This Row],[BASE_FARE]:[SURCHARGES]])*Table1[[#This Row],[SEATS_BOOKED]]</f>
        <v>307.14</v>
      </c>
      <c r="Q1190" s="1535" t="s">
        <v>161</v>
      </c>
      <c r="R1190" s="1553" t="s">
        <v>335</v>
      </c>
      <c r="S1190" s="1551" t="str">
        <f>LEFT(Table1[[#This Row],[SECTOR]],3)</f>
        <v>SSH</v>
      </c>
      <c r="T1190" s="1551" t="str">
        <f>RIGHT(Table1[[#This Row],[SECTOR]],3)</f>
        <v>FCO</v>
      </c>
      <c r="U1190" s="1551" t="str">
        <f t="shared" ref="U1190:U1197" si="99">IF(AND(S1190&lt;&gt;"SSH", S1190&lt;&gt;"RMF", S1190&lt;&gt;"CAI", S1190&lt;&gt;"HRG", S1190&lt;&gt;"LXR", S1190&lt;&gt;"DXB", OR(T1190="SSH", T1190="RMF", T1190="CAI", T1190="HRG", T1190="LXR", T1190="DXB")), S1190,
    IF(AND(T1190&lt;&gt;"SSH", T1190&lt;&gt;"RMF", T1190&lt;&gt;"CAI", T1190&lt;&gt;"HRG", T1190&lt;&gt;"LXR", T1190&lt;&gt;"DXB", OR(S1190="SSH", S1190="RMF", S1190="CAI", S1190="HRG", S1190="LXR", S1190="DXB")), T1190,
    "VIE"))</f>
        <v>FCO</v>
      </c>
      <c r="V1190" s="1551">
        <f>WEEKDAY(Table1[[#This Row],[FLIGHT_DATE]],2)</f>
        <v>5</v>
      </c>
      <c r="W1190" s="1551">
        <f>Table1[[#This Row],[FLIGHT_DATE]]-Table1[[#This Row],[DATE_BOOKED]]</f>
        <v>171</v>
      </c>
    </row>
    <row r="1191" spans="1:23" x14ac:dyDescent="0.35">
      <c r="A1191" s="1550">
        <v>45727</v>
      </c>
      <c r="B1191" s="1551" t="s">
        <v>631</v>
      </c>
      <c r="C1191" s="198" t="s">
        <v>333</v>
      </c>
      <c r="D1191" s="198"/>
      <c r="E1191" s="1551" t="s">
        <v>802</v>
      </c>
      <c r="F1191" s="1551" t="s">
        <v>56</v>
      </c>
      <c r="G1191" s="1551" t="s">
        <v>10</v>
      </c>
      <c r="H1191" s="2222" t="s">
        <v>191</v>
      </c>
      <c r="I1191" s="1552" t="s">
        <v>114</v>
      </c>
      <c r="J1191" s="1550">
        <v>45898</v>
      </c>
      <c r="K1191" s="1553">
        <v>1</v>
      </c>
      <c r="L1191" s="1554">
        <v>1</v>
      </c>
      <c r="M1191" s="1555">
        <v>240</v>
      </c>
      <c r="N1191" s="1556">
        <v>37.14</v>
      </c>
      <c r="O1191" s="1556">
        <v>30</v>
      </c>
      <c r="P1191" s="1557">
        <f>SUM(Table1[[#This Row],[BASE_FARE]:[SURCHARGES]])*Table1[[#This Row],[SEATS_BOOKED]]</f>
        <v>307.14</v>
      </c>
      <c r="Q1191" s="1535" t="s">
        <v>161</v>
      </c>
      <c r="R1191" s="1553" t="s">
        <v>335</v>
      </c>
      <c r="S1191" s="1551" t="str">
        <f>LEFT(Table1[[#This Row],[SECTOR]],3)</f>
        <v>SSH</v>
      </c>
      <c r="T1191" s="1551" t="str">
        <f>RIGHT(Table1[[#This Row],[SECTOR]],3)</f>
        <v>FCO</v>
      </c>
      <c r="U1191" s="1551" t="str">
        <f t="shared" si="99"/>
        <v>FCO</v>
      </c>
      <c r="V1191" s="1551">
        <f>WEEKDAY(Table1[[#This Row],[FLIGHT_DATE]],2)</f>
        <v>5</v>
      </c>
      <c r="W1191" s="1551">
        <f>Table1[[#This Row],[FLIGHT_DATE]]-Table1[[#This Row],[DATE_BOOKED]]</f>
        <v>171</v>
      </c>
    </row>
    <row r="1192" spans="1:23" x14ac:dyDescent="0.35">
      <c r="A1192" s="1550">
        <v>45727</v>
      </c>
      <c r="B1192" s="1551" t="s">
        <v>631</v>
      </c>
      <c r="C1192" s="198" t="s">
        <v>333</v>
      </c>
      <c r="D1192" s="198"/>
      <c r="E1192" s="1551" t="s">
        <v>803</v>
      </c>
      <c r="F1192" s="1551" t="s">
        <v>56</v>
      </c>
      <c r="G1192" s="1551" t="s">
        <v>10</v>
      </c>
      <c r="H1192" s="2222" t="s">
        <v>191</v>
      </c>
      <c r="I1192" s="1552" t="s">
        <v>114</v>
      </c>
      <c r="J1192" s="1550">
        <v>45891</v>
      </c>
      <c r="K1192" s="1553">
        <v>1</v>
      </c>
      <c r="L1192" s="1554">
        <v>1</v>
      </c>
      <c r="M1192" s="1555">
        <v>275</v>
      </c>
      <c r="N1192" s="1556">
        <v>37.14</v>
      </c>
      <c r="O1192" s="1556">
        <v>30</v>
      </c>
      <c r="P1192" s="1557">
        <f>SUM(Table1[[#This Row],[BASE_FARE]:[SURCHARGES]])*Table1[[#This Row],[SEATS_BOOKED]]</f>
        <v>342.14</v>
      </c>
      <c r="Q1192" s="1535" t="s">
        <v>161</v>
      </c>
      <c r="R1192" s="1553" t="s">
        <v>335</v>
      </c>
      <c r="S1192" s="1551" t="str">
        <f>LEFT(Table1[[#This Row],[SECTOR]],3)</f>
        <v>SSH</v>
      </c>
      <c r="T1192" s="1551" t="str">
        <f>RIGHT(Table1[[#This Row],[SECTOR]],3)</f>
        <v>FCO</v>
      </c>
      <c r="U1192" s="1551" t="str">
        <f t="shared" si="99"/>
        <v>FCO</v>
      </c>
      <c r="V1192" s="1551">
        <f>WEEKDAY(Table1[[#This Row],[FLIGHT_DATE]],2)</f>
        <v>5</v>
      </c>
      <c r="W1192" s="1551">
        <f>Table1[[#This Row],[FLIGHT_DATE]]-Table1[[#This Row],[DATE_BOOKED]]</f>
        <v>164</v>
      </c>
    </row>
    <row r="1193" spans="1:23" x14ac:dyDescent="0.35">
      <c r="A1193" s="1550">
        <v>45727</v>
      </c>
      <c r="B1193" s="1551" t="s">
        <v>631</v>
      </c>
      <c r="C1193" s="198" t="s">
        <v>333</v>
      </c>
      <c r="D1193" s="198"/>
      <c r="E1193" s="1551" t="s">
        <v>803</v>
      </c>
      <c r="F1193" s="1551" t="s">
        <v>56</v>
      </c>
      <c r="G1193" s="1551" t="s">
        <v>10</v>
      </c>
      <c r="H1193" s="2222" t="s">
        <v>191</v>
      </c>
      <c r="I1193" s="1552" t="s">
        <v>114</v>
      </c>
      <c r="J1193" s="1550">
        <v>45891</v>
      </c>
      <c r="K1193" s="1553">
        <v>1</v>
      </c>
      <c r="L1193" s="1554">
        <v>1</v>
      </c>
      <c r="M1193" s="1555">
        <v>275</v>
      </c>
      <c r="N1193" s="1556">
        <v>37.14</v>
      </c>
      <c r="O1193" s="1556">
        <v>30</v>
      </c>
      <c r="P1193" s="1557">
        <f>SUM(Table1[[#This Row],[BASE_FARE]:[SURCHARGES]])*Table1[[#This Row],[SEATS_BOOKED]]</f>
        <v>342.14</v>
      </c>
      <c r="Q1193" s="1535" t="s">
        <v>161</v>
      </c>
      <c r="R1193" s="1553" t="s">
        <v>335</v>
      </c>
      <c r="S1193" s="1551" t="str">
        <f>LEFT(Table1[[#This Row],[SECTOR]],3)</f>
        <v>SSH</v>
      </c>
      <c r="T1193" s="1551" t="str">
        <f>RIGHT(Table1[[#This Row],[SECTOR]],3)</f>
        <v>FCO</v>
      </c>
      <c r="U1193" s="1551" t="str">
        <f t="shared" si="99"/>
        <v>FCO</v>
      </c>
      <c r="V1193" s="1551">
        <f>WEEKDAY(Table1[[#This Row],[FLIGHT_DATE]],2)</f>
        <v>5</v>
      </c>
      <c r="W1193" s="1551">
        <f>Table1[[#This Row],[FLIGHT_DATE]]-Table1[[#This Row],[DATE_BOOKED]]</f>
        <v>164</v>
      </c>
    </row>
    <row r="1194" spans="1:23" x14ac:dyDescent="0.35">
      <c r="A1194" s="1550">
        <v>45727</v>
      </c>
      <c r="B1194" s="1551" t="s">
        <v>631</v>
      </c>
      <c r="C1194" s="198" t="s">
        <v>333</v>
      </c>
      <c r="D1194" s="198"/>
      <c r="E1194" s="1551" t="s">
        <v>803</v>
      </c>
      <c r="F1194" s="1551" t="s">
        <v>56</v>
      </c>
      <c r="G1194" s="1551" t="s">
        <v>10</v>
      </c>
      <c r="H1194" s="2222" t="s">
        <v>191</v>
      </c>
      <c r="I1194" s="1552" t="s">
        <v>114</v>
      </c>
      <c r="J1194" s="1550">
        <v>45891</v>
      </c>
      <c r="K1194" s="1553">
        <v>1</v>
      </c>
      <c r="L1194" s="1554">
        <v>1</v>
      </c>
      <c r="M1194" s="1555">
        <v>275</v>
      </c>
      <c r="N1194" s="1556">
        <v>37.14</v>
      </c>
      <c r="O1194" s="1556">
        <v>30</v>
      </c>
      <c r="P1194" s="1557">
        <f>SUM(Table1[[#This Row],[BASE_FARE]:[SURCHARGES]])*Table1[[#This Row],[SEATS_BOOKED]]</f>
        <v>342.14</v>
      </c>
      <c r="Q1194" s="1535" t="s">
        <v>161</v>
      </c>
      <c r="R1194" s="1553" t="s">
        <v>335</v>
      </c>
      <c r="S1194" s="1551" t="str">
        <f>LEFT(Table1[[#This Row],[SECTOR]],3)</f>
        <v>SSH</v>
      </c>
      <c r="T1194" s="1551" t="str">
        <f>RIGHT(Table1[[#This Row],[SECTOR]],3)</f>
        <v>FCO</v>
      </c>
      <c r="U1194" s="1551" t="str">
        <f t="shared" si="99"/>
        <v>FCO</v>
      </c>
      <c r="V1194" s="1551">
        <f>WEEKDAY(Table1[[#This Row],[FLIGHT_DATE]],2)</f>
        <v>5</v>
      </c>
      <c r="W1194" s="1551">
        <f>Table1[[#This Row],[FLIGHT_DATE]]-Table1[[#This Row],[DATE_BOOKED]]</f>
        <v>164</v>
      </c>
    </row>
    <row r="1195" spans="1:23" x14ac:dyDescent="0.35">
      <c r="A1195" s="1550">
        <v>45727</v>
      </c>
      <c r="B1195" s="1551" t="s">
        <v>631</v>
      </c>
      <c r="C1195" s="198" t="s">
        <v>333</v>
      </c>
      <c r="D1195" s="198"/>
      <c r="E1195" s="1551" t="s">
        <v>804</v>
      </c>
      <c r="F1195" s="1551" t="s">
        <v>56</v>
      </c>
      <c r="G1195" s="1551" t="s">
        <v>10</v>
      </c>
      <c r="H1195" s="2222" t="s">
        <v>191</v>
      </c>
      <c r="I1195" s="1552" t="s">
        <v>114</v>
      </c>
      <c r="J1195" s="1550">
        <v>45891</v>
      </c>
      <c r="K1195" s="1553">
        <v>1</v>
      </c>
      <c r="L1195" s="1554">
        <v>1</v>
      </c>
      <c r="M1195" s="1555">
        <v>228</v>
      </c>
      <c r="N1195" s="1556">
        <v>37.14</v>
      </c>
      <c r="O1195" s="1556">
        <v>30</v>
      </c>
      <c r="P1195" s="1557">
        <f>SUM(Table1[[#This Row],[BASE_FARE]:[SURCHARGES]])*Table1[[#This Row],[SEATS_BOOKED]]</f>
        <v>295.14</v>
      </c>
      <c r="Q1195" s="1535" t="s">
        <v>161</v>
      </c>
      <c r="R1195" s="1553" t="s">
        <v>335</v>
      </c>
      <c r="S1195" s="1551" t="str">
        <f>LEFT(Table1[[#This Row],[SECTOR]],3)</f>
        <v>SSH</v>
      </c>
      <c r="T1195" s="1551" t="str">
        <f>RIGHT(Table1[[#This Row],[SECTOR]],3)</f>
        <v>FCO</v>
      </c>
      <c r="U1195" s="1551" t="str">
        <f t="shared" si="99"/>
        <v>FCO</v>
      </c>
      <c r="V1195" s="1551">
        <f>WEEKDAY(Table1[[#This Row],[FLIGHT_DATE]],2)</f>
        <v>5</v>
      </c>
      <c r="W1195" s="1551">
        <f>Table1[[#This Row],[FLIGHT_DATE]]-Table1[[#This Row],[DATE_BOOKED]]</f>
        <v>164</v>
      </c>
    </row>
    <row r="1196" spans="1:23" x14ac:dyDescent="0.35">
      <c r="A1196" s="1550">
        <v>45727</v>
      </c>
      <c r="B1196" s="1551" t="s">
        <v>631</v>
      </c>
      <c r="C1196" s="198" t="s">
        <v>333</v>
      </c>
      <c r="D1196" s="198"/>
      <c r="E1196" s="1551" t="s">
        <v>804</v>
      </c>
      <c r="F1196" s="1551" t="s">
        <v>56</v>
      </c>
      <c r="G1196" s="1551" t="s">
        <v>10</v>
      </c>
      <c r="H1196" s="2222" t="s">
        <v>191</v>
      </c>
      <c r="I1196" s="1552" t="s">
        <v>114</v>
      </c>
      <c r="J1196" s="1550">
        <v>45891</v>
      </c>
      <c r="K1196" s="1553">
        <v>1</v>
      </c>
      <c r="L1196" s="1554">
        <v>1</v>
      </c>
      <c r="M1196" s="1555">
        <v>228</v>
      </c>
      <c r="N1196" s="1556">
        <v>37.14</v>
      </c>
      <c r="O1196" s="1556">
        <v>30</v>
      </c>
      <c r="P1196" s="1557">
        <f>SUM(Table1[[#This Row],[BASE_FARE]:[SURCHARGES]])*Table1[[#This Row],[SEATS_BOOKED]]</f>
        <v>295.14</v>
      </c>
      <c r="Q1196" s="1535" t="s">
        <v>161</v>
      </c>
      <c r="R1196" s="1553" t="s">
        <v>335</v>
      </c>
      <c r="S1196" s="1551" t="str">
        <f>LEFT(Table1[[#This Row],[SECTOR]],3)</f>
        <v>SSH</v>
      </c>
      <c r="T1196" s="1551" t="str">
        <f>RIGHT(Table1[[#This Row],[SECTOR]],3)</f>
        <v>FCO</v>
      </c>
      <c r="U1196" s="1551" t="str">
        <f t="shared" si="99"/>
        <v>FCO</v>
      </c>
      <c r="V1196" s="1551">
        <f>WEEKDAY(Table1[[#This Row],[FLIGHT_DATE]],2)</f>
        <v>5</v>
      </c>
      <c r="W1196" s="1551">
        <f>Table1[[#This Row],[FLIGHT_DATE]]-Table1[[#This Row],[DATE_BOOKED]]</f>
        <v>164</v>
      </c>
    </row>
    <row r="1197" spans="1:23" x14ac:dyDescent="0.35">
      <c r="A1197" s="1550">
        <v>45727</v>
      </c>
      <c r="B1197" s="1551" t="s">
        <v>631</v>
      </c>
      <c r="C1197" s="198" t="s">
        <v>333</v>
      </c>
      <c r="D1197" s="198"/>
      <c r="E1197" s="1551" t="s">
        <v>804</v>
      </c>
      <c r="F1197" s="1551" t="s">
        <v>56</v>
      </c>
      <c r="G1197" s="1551" t="s">
        <v>10</v>
      </c>
      <c r="H1197" s="2222" t="s">
        <v>191</v>
      </c>
      <c r="I1197" s="1552" t="s">
        <v>114</v>
      </c>
      <c r="J1197" s="1550">
        <v>45891</v>
      </c>
      <c r="K1197" s="1553">
        <v>1</v>
      </c>
      <c r="L1197" s="1554">
        <v>1</v>
      </c>
      <c r="M1197" s="1555">
        <v>228</v>
      </c>
      <c r="N1197" s="1556">
        <v>37.14</v>
      </c>
      <c r="O1197" s="1556">
        <v>30</v>
      </c>
      <c r="P1197" s="1557">
        <f>SUM(Table1[[#This Row],[BASE_FARE]:[SURCHARGES]])*Table1[[#This Row],[SEATS_BOOKED]]</f>
        <v>295.14</v>
      </c>
      <c r="Q1197" s="1535" t="s">
        <v>161</v>
      </c>
      <c r="R1197" s="1553" t="s">
        <v>335</v>
      </c>
      <c r="S1197" s="1551" t="str">
        <f>LEFT(Table1[[#This Row],[SECTOR]],3)</f>
        <v>SSH</v>
      </c>
      <c r="T1197" s="1551" t="str">
        <f>RIGHT(Table1[[#This Row],[SECTOR]],3)</f>
        <v>FCO</v>
      </c>
      <c r="U1197" s="1551" t="str">
        <f t="shared" si="99"/>
        <v>FCO</v>
      </c>
      <c r="V1197" s="1551">
        <f>WEEKDAY(Table1[[#This Row],[FLIGHT_DATE]],2)</f>
        <v>5</v>
      </c>
      <c r="W1197" s="1551">
        <f>Table1[[#This Row],[FLIGHT_DATE]]-Table1[[#This Row],[DATE_BOOKED]]</f>
        <v>164</v>
      </c>
    </row>
    <row r="1198" spans="1:23" x14ac:dyDescent="0.35">
      <c r="A1198" s="1550">
        <v>45727</v>
      </c>
      <c r="B1198" s="1551" t="s">
        <v>631</v>
      </c>
      <c r="C1198" s="198" t="s">
        <v>333</v>
      </c>
      <c r="D1198" s="198"/>
      <c r="E1198" s="1551" t="s">
        <v>805</v>
      </c>
      <c r="F1198" s="1551" t="s">
        <v>56</v>
      </c>
      <c r="G1198" s="1551" t="s">
        <v>10</v>
      </c>
      <c r="H1198" s="2222" t="s">
        <v>190</v>
      </c>
      <c r="I1198" s="1552" t="s">
        <v>115</v>
      </c>
      <c r="J1198" s="1550">
        <v>45877</v>
      </c>
      <c r="K1198" s="1553">
        <v>1</v>
      </c>
      <c r="L1198" s="1554">
        <v>1</v>
      </c>
      <c r="M1198" s="1555">
        <v>240</v>
      </c>
      <c r="N1198" s="1556">
        <v>41.38000000000001</v>
      </c>
      <c r="O1198" s="1556">
        <v>30</v>
      </c>
      <c r="P1198" s="1557">
        <f>SUM(Table1[[#This Row],[BASE_FARE]:[SURCHARGES]])*Table1[[#This Row],[SEATS_BOOKED]]</f>
        <v>311.38</v>
      </c>
      <c r="Q1198" s="1535" t="s">
        <v>161</v>
      </c>
      <c r="R1198" s="1553" t="s">
        <v>335</v>
      </c>
      <c r="S1198" s="1551" t="str">
        <f>LEFT(Table1[[#This Row],[SECTOR]],3)</f>
        <v>FCO</v>
      </c>
      <c r="T1198" s="1551" t="str">
        <f>RIGHT(Table1[[#This Row],[SECTOR]],3)</f>
        <v>SSH</v>
      </c>
      <c r="U1198" s="1551" t="str">
        <f t="shared" ref="U1198:U1203" si="100">IF(AND(S1198&lt;&gt;"SSH", S1198&lt;&gt;"RMF", S1198&lt;&gt;"CAI", S1198&lt;&gt;"HRG", S1198&lt;&gt;"LXR", S1198&lt;&gt;"DXB", OR(T1198="SSH", T1198="RMF", T1198="CAI", T1198="HRG", T1198="LXR", T1198="DXB")), S1198,
    IF(AND(T1198&lt;&gt;"SSH", T1198&lt;&gt;"RMF", T1198&lt;&gt;"CAI", T1198&lt;&gt;"HRG", T1198&lt;&gt;"LXR", T1198&lt;&gt;"DXB", OR(S1198="SSH", S1198="RMF", S1198="CAI", S1198="HRG", S1198="LXR", S1198="DXB")), T1198,
    "VIE"))</f>
        <v>FCO</v>
      </c>
      <c r="V1198" s="1551">
        <f>WEEKDAY(Table1[[#This Row],[FLIGHT_DATE]],2)</f>
        <v>5</v>
      </c>
      <c r="W1198" s="1551">
        <f>Table1[[#This Row],[FLIGHT_DATE]]-Table1[[#This Row],[DATE_BOOKED]]</f>
        <v>150</v>
      </c>
    </row>
    <row r="1199" spans="1:23" x14ac:dyDescent="0.35">
      <c r="A1199" s="1550">
        <v>45727</v>
      </c>
      <c r="B1199" s="1551" t="s">
        <v>631</v>
      </c>
      <c r="C1199" s="198" t="s">
        <v>333</v>
      </c>
      <c r="D1199" s="198"/>
      <c r="E1199" s="1551" t="s">
        <v>805</v>
      </c>
      <c r="F1199" s="1551" t="s">
        <v>56</v>
      </c>
      <c r="G1199" s="1551" t="s">
        <v>10</v>
      </c>
      <c r="H1199" s="2222" t="s">
        <v>190</v>
      </c>
      <c r="I1199" s="1552" t="s">
        <v>115</v>
      </c>
      <c r="J1199" s="1550">
        <v>45877</v>
      </c>
      <c r="K1199" s="1553">
        <v>1</v>
      </c>
      <c r="L1199" s="1554">
        <v>1</v>
      </c>
      <c r="M1199" s="1555">
        <v>240</v>
      </c>
      <c r="N1199" s="1556">
        <v>41.38000000000001</v>
      </c>
      <c r="O1199" s="1556">
        <v>30</v>
      </c>
      <c r="P1199" s="1557">
        <f>SUM(Table1[[#This Row],[BASE_FARE]:[SURCHARGES]])*Table1[[#This Row],[SEATS_BOOKED]]</f>
        <v>311.38</v>
      </c>
      <c r="Q1199" s="1535" t="s">
        <v>161</v>
      </c>
      <c r="R1199" s="1553" t="s">
        <v>335</v>
      </c>
      <c r="S1199" s="1551" t="str">
        <f>LEFT(Table1[[#This Row],[SECTOR]],3)</f>
        <v>FCO</v>
      </c>
      <c r="T1199" s="1551" t="str">
        <f>RIGHT(Table1[[#This Row],[SECTOR]],3)</f>
        <v>SSH</v>
      </c>
      <c r="U1199" s="1551" t="str">
        <f t="shared" si="100"/>
        <v>FCO</v>
      </c>
      <c r="V1199" s="1551">
        <f>WEEKDAY(Table1[[#This Row],[FLIGHT_DATE]],2)</f>
        <v>5</v>
      </c>
      <c r="W1199" s="1551">
        <f>Table1[[#This Row],[FLIGHT_DATE]]-Table1[[#This Row],[DATE_BOOKED]]</f>
        <v>150</v>
      </c>
    </row>
    <row r="1200" spans="1:23" x14ac:dyDescent="0.35">
      <c r="A1200" s="1550">
        <v>45727</v>
      </c>
      <c r="B1200" s="1551" t="s">
        <v>631</v>
      </c>
      <c r="C1200" s="198" t="s">
        <v>333</v>
      </c>
      <c r="D1200" s="198"/>
      <c r="E1200" s="1551" t="s">
        <v>805</v>
      </c>
      <c r="F1200" s="1551" t="s">
        <v>56</v>
      </c>
      <c r="G1200" s="1551" t="s">
        <v>10</v>
      </c>
      <c r="H1200" s="2222" t="s">
        <v>190</v>
      </c>
      <c r="I1200" s="1552" t="s">
        <v>115</v>
      </c>
      <c r="J1200" s="1550">
        <v>45877</v>
      </c>
      <c r="K1200" s="1553">
        <v>1</v>
      </c>
      <c r="L1200" s="1554">
        <v>1</v>
      </c>
      <c r="M1200" s="1555">
        <v>240</v>
      </c>
      <c r="N1200" s="1556">
        <v>41.38000000000001</v>
      </c>
      <c r="O1200" s="1556">
        <v>30</v>
      </c>
      <c r="P1200" s="1557">
        <f>SUM(Table1[[#This Row],[BASE_FARE]:[SURCHARGES]])*Table1[[#This Row],[SEATS_BOOKED]]</f>
        <v>311.38</v>
      </c>
      <c r="Q1200" s="1535" t="s">
        <v>161</v>
      </c>
      <c r="R1200" s="1553" t="s">
        <v>335</v>
      </c>
      <c r="S1200" s="1551" t="str">
        <f>LEFT(Table1[[#This Row],[SECTOR]],3)</f>
        <v>FCO</v>
      </c>
      <c r="T1200" s="1551" t="str">
        <f>RIGHT(Table1[[#This Row],[SECTOR]],3)</f>
        <v>SSH</v>
      </c>
      <c r="U1200" s="1551" t="str">
        <f t="shared" si="100"/>
        <v>FCO</v>
      </c>
      <c r="V1200" s="1551">
        <f>WEEKDAY(Table1[[#This Row],[FLIGHT_DATE]],2)</f>
        <v>5</v>
      </c>
      <c r="W1200" s="1551">
        <f>Table1[[#This Row],[FLIGHT_DATE]]-Table1[[#This Row],[DATE_BOOKED]]</f>
        <v>150</v>
      </c>
    </row>
    <row r="1201" spans="1:23" x14ac:dyDescent="0.35">
      <c r="A1201" s="1550">
        <v>45727</v>
      </c>
      <c r="B1201" s="1551" t="s">
        <v>631</v>
      </c>
      <c r="C1201" s="198" t="s">
        <v>333</v>
      </c>
      <c r="D1201" s="198"/>
      <c r="E1201" s="1551" t="s">
        <v>806</v>
      </c>
      <c r="F1201" s="1551" t="s">
        <v>56</v>
      </c>
      <c r="G1201" s="1551" t="s">
        <v>10</v>
      </c>
      <c r="H1201" s="2222" t="s">
        <v>190</v>
      </c>
      <c r="I1201" s="1552" t="s">
        <v>115</v>
      </c>
      <c r="J1201" s="1550">
        <v>45877</v>
      </c>
      <c r="K1201" s="1553">
        <v>1</v>
      </c>
      <c r="L1201" s="1554">
        <v>1</v>
      </c>
      <c r="M1201" s="1555">
        <v>290</v>
      </c>
      <c r="N1201" s="1556">
        <v>41.38000000000001</v>
      </c>
      <c r="O1201" s="1556">
        <v>30</v>
      </c>
      <c r="P1201" s="1557">
        <f>SUM(Table1[[#This Row],[BASE_FARE]:[SURCHARGES]])*Table1[[#This Row],[SEATS_BOOKED]]</f>
        <v>361.38</v>
      </c>
      <c r="Q1201" s="1535" t="s">
        <v>161</v>
      </c>
      <c r="R1201" s="1553" t="s">
        <v>335</v>
      </c>
      <c r="S1201" s="1551" t="str">
        <f>LEFT(Table1[[#This Row],[SECTOR]],3)</f>
        <v>FCO</v>
      </c>
      <c r="T1201" s="1551" t="str">
        <f>RIGHT(Table1[[#This Row],[SECTOR]],3)</f>
        <v>SSH</v>
      </c>
      <c r="U1201" s="1551" t="str">
        <f t="shared" si="100"/>
        <v>FCO</v>
      </c>
      <c r="V1201" s="1551">
        <f>WEEKDAY(Table1[[#This Row],[FLIGHT_DATE]],2)</f>
        <v>5</v>
      </c>
      <c r="W1201" s="1551">
        <f>Table1[[#This Row],[FLIGHT_DATE]]-Table1[[#This Row],[DATE_BOOKED]]</f>
        <v>150</v>
      </c>
    </row>
    <row r="1202" spans="1:23" x14ac:dyDescent="0.35">
      <c r="A1202" s="1550">
        <v>45727</v>
      </c>
      <c r="B1202" s="1551" t="s">
        <v>631</v>
      </c>
      <c r="C1202" s="198" t="s">
        <v>333</v>
      </c>
      <c r="D1202" s="198"/>
      <c r="E1202" s="1551" t="s">
        <v>806</v>
      </c>
      <c r="F1202" s="1551" t="s">
        <v>56</v>
      </c>
      <c r="G1202" s="1551" t="s">
        <v>10</v>
      </c>
      <c r="H1202" s="2222" t="s">
        <v>190</v>
      </c>
      <c r="I1202" s="1552" t="s">
        <v>115</v>
      </c>
      <c r="J1202" s="1550">
        <v>45877</v>
      </c>
      <c r="K1202" s="1553">
        <v>1</v>
      </c>
      <c r="L1202" s="1554">
        <v>1</v>
      </c>
      <c r="M1202" s="1555">
        <v>290</v>
      </c>
      <c r="N1202" s="1556">
        <v>41.38000000000001</v>
      </c>
      <c r="O1202" s="1556">
        <v>30</v>
      </c>
      <c r="P1202" s="1557">
        <f>SUM(Table1[[#This Row],[BASE_FARE]:[SURCHARGES]])*Table1[[#This Row],[SEATS_BOOKED]]</f>
        <v>361.38</v>
      </c>
      <c r="Q1202" s="1535" t="s">
        <v>161</v>
      </c>
      <c r="R1202" s="1553" t="s">
        <v>335</v>
      </c>
      <c r="S1202" s="1551" t="str">
        <f>LEFT(Table1[[#This Row],[SECTOR]],3)</f>
        <v>FCO</v>
      </c>
      <c r="T1202" s="1551" t="str">
        <f>RIGHT(Table1[[#This Row],[SECTOR]],3)</f>
        <v>SSH</v>
      </c>
      <c r="U1202" s="1551" t="str">
        <f t="shared" si="100"/>
        <v>FCO</v>
      </c>
      <c r="V1202" s="1551">
        <f>WEEKDAY(Table1[[#This Row],[FLIGHT_DATE]],2)</f>
        <v>5</v>
      </c>
      <c r="W1202" s="1551">
        <f>Table1[[#This Row],[FLIGHT_DATE]]-Table1[[#This Row],[DATE_BOOKED]]</f>
        <v>150</v>
      </c>
    </row>
    <row r="1203" spans="1:23" x14ac:dyDescent="0.35">
      <c r="A1203" s="1550">
        <v>45727</v>
      </c>
      <c r="B1203" s="1551" t="s">
        <v>631</v>
      </c>
      <c r="C1203" s="198" t="s">
        <v>333</v>
      </c>
      <c r="D1203" s="198"/>
      <c r="E1203" s="1551" t="s">
        <v>806</v>
      </c>
      <c r="F1203" s="1551" t="s">
        <v>56</v>
      </c>
      <c r="G1203" s="1551" t="s">
        <v>10</v>
      </c>
      <c r="H1203" s="2222" t="s">
        <v>190</v>
      </c>
      <c r="I1203" s="1552" t="s">
        <v>115</v>
      </c>
      <c r="J1203" s="1550">
        <v>45877</v>
      </c>
      <c r="K1203" s="1553">
        <v>1</v>
      </c>
      <c r="L1203" s="1554">
        <v>1</v>
      </c>
      <c r="M1203" s="1555">
        <v>290</v>
      </c>
      <c r="N1203" s="1556">
        <v>41.38000000000001</v>
      </c>
      <c r="O1203" s="1556">
        <v>30</v>
      </c>
      <c r="P1203" s="1557">
        <f>SUM(Table1[[#This Row],[BASE_FARE]:[SURCHARGES]])*Table1[[#This Row],[SEATS_BOOKED]]</f>
        <v>361.38</v>
      </c>
      <c r="Q1203" s="1535" t="s">
        <v>161</v>
      </c>
      <c r="R1203" s="1553" t="s">
        <v>335</v>
      </c>
      <c r="S1203" s="1551" t="str">
        <f>LEFT(Table1[[#This Row],[SECTOR]],3)</f>
        <v>FCO</v>
      </c>
      <c r="T1203" s="1551" t="str">
        <f>RIGHT(Table1[[#This Row],[SECTOR]],3)</f>
        <v>SSH</v>
      </c>
      <c r="U1203" s="1551" t="str">
        <f t="shared" si="100"/>
        <v>FCO</v>
      </c>
      <c r="V1203" s="1551">
        <f>WEEKDAY(Table1[[#This Row],[FLIGHT_DATE]],2)</f>
        <v>5</v>
      </c>
      <c r="W1203" s="1551">
        <f>Table1[[#This Row],[FLIGHT_DATE]]-Table1[[#This Row],[DATE_BOOKED]]</f>
        <v>150</v>
      </c>
    </row>
    <row r="1204" spans="1:23" x14ac:dyDescent="0.35">
      <c r="A1204" s="1550">
        <v>45727</v>
      </c>
      <c r="B1204" s="1551" t="s">
        <v>631</v>
      </c>
      <c r="C1204" s="198" t="s">
        <v>333</v>
      </c>
      <c r="D1204" s="198"/>
      <c r="E1204" s="1551" t="s">
        <v>807</v>
      </c>
      <c r="F1204" s="1551" t="s">
        <v>54</v>
      </c>
      <c r="G1204" s="1551" t="s">
        <v>11</v>
      </c>
      <c r="H1204" s="2222" t="s">
        <v>921</v>
      </c>
      <c r="I1204" s="1552" t="s">
        <v>126</v>
      </c>
      <c r="J1204" s="1550">
        <v>45892</v>
      </c>
      <c r="K1204" s="1553">
        <v>1</v>
      </c>
      <c r="L1204" s="1554">
        <v>1</v>
      </c>
      <c r="M1204" s="1555">
        <v>320</v>
      </c>
      <c r="N1204" s="1556">
        <v>31.73</v>
      </c>
      <c r="O1204" s="1556">
        <v>30</v>
      </c>
      <c r="P1204" s="1557">
        <f>SUM(Table1[[#This Row],[BASE_FARE]:[SURCHARGES]])*Table1[[#This Row],[SEATS_BOOKED]]</f>
        <v>381.73</v>
      </c>
      <c r="Q1204" s="1535" t="s">
        <v>161</v>
      </c>
      <c r="R1204" s="1553" t="s">
        <v>335</v>
      </c>
      <c r="S1204" s="1551" t="str">
        <f>LEFT(Table1[[#This Row],[SECTOR]],3)</f>
        <v>SSH</v>
      </c>
      <c r="T1204" s="1551" t="str">
        <f>RIGHT(Table1[[#This Row],[SECTOR]],3)</f>
        <v>VRN</v>
      </c>
      <c r="U1204" s="1551" t="str">
        <f t="shared" ref="U1204:U1211" si="101">IF(AND(S1204&lt;&gt;"SSH", S1204&lt;&gt;"RMF", S1204&lt;&gt;"CAI", S1204&lt;&gt;"HRG", S1204&lt;&gt;"LXR", S1204&lt;&gt;"DXB", OR(T1204="SSH", T1204="RMF", T1204="CAI", T1204="HRG", T1204="LXR", T1204="DXB")), S1204,
    IF(AND(T1204&lt;&gt;"SSH", T1204&lt;&gt;"RMF", T1204&lt;&gt;"CAI", T1204&lt;&gt;"HRG", T1204&lt;&gt;"LXR", T1204&lt;&gt;"DXB", OR(S1204="SSH", S1204="RMF", S1204="CAI", S1204="HRG", S1204="LXR", S1204="DXB")), T1204,
    "VIE"))</f>
        <v>VRN</v>
      </c>
      <c r="V1204" s="1551">
        <f>WEEKDAY(Table1[[#This Row],[FLIGHT_DATE]],2)</f>
        <v>6</v>
      </c>
      <c r="W1204" s="1551">
        <f>Table1[[#This Row],[FLIGHT_DATE]]-Table1[[#This Row],[DATE_BOOKED]]</f>
        <v>165</v>
      </c>
    </row>
    <row r="1205" spans="1:23" x14ac:dyDescent="0.35">
      <c r="A1205" s="1550">
        <v>45727</v>
      </c>
      <c r="B1205" s="1551" t="s">
        <v>631</v>
      </c>
      <c r="C1205" s="198" t="s">
        <v>333</v>
      </c>
      <c r="D1205" s="198"/>
      <c r="E1205" s="1551" t="s">
        <v>807</v>
      </c>
      <c r="F1205" s="1551" t="s">
        <v>54</v>
      </c>
      <c r="G1205" s="1551" t="s">
        <v>10</v>
      </c>
      <c r="H1205" s="2222" t="s">
        <v>922</v>
      </c>
      <c r="I1205" s="1552" t="s">
        <v>130</v>
      </c>
      <c r="J1205" s="1550">
        <v>45878</v>
      </c>
      <c r="K1205" s="1553">
        <v>1</v>
      </c>
      <c r="L1205" s="1554">
        <v>1</v>
      </c>
      <c r="M1205" s="1555">
        <v>280</v>
      </c>
      <c r="N1205" s="1556">
        <v>24.549999999999997</v>
      </c>
      <c r="O1205" s="1556">
        <v>30</v>
      </c>
      <c r="P1205" s="1557">
        <f>SUM(Table1[[#This Row],[BASE_FARE]:[SURCHARGES]])*Table1[[#This Row],[SEATS_BOOKED]]</f>
        <v>334.55</v>
      </c>
      <c r="Q1205" s="1535" t="s">
        <v>161</v>
      </c>
      <c r="R1205" s="1553" t="s">
        <v>335</v>
      </c>
      <c r="S1205" s="1551" t="str">
        <f>LEFT(Table1[[#This Row],[SECTOR]],3)</f>
        <v>VRN</v>
      </c>
      <c r="T1205" s="1551" t="str">
        <f>RIGHT(Table1[[#This Row],[SECTOR]],3)</f>
        <v>SSH</v>
      </c>
      <c r="U1205" s="1551" t="str">
        <f t="shared" si="101"/>
        <v>VRN</v>
      </c>
      <c r="V1205" s="1551">
        <f>WEEKDAY(Table1[[#This Row],[FLIGHT_DATE]],2)</f>
        <v>6</v>
      </c>
      <c r="W1205" s="1551">
        <f>Table1[[#This Row],[FLIGHT_DATE]]-Table1[[#This Row],[DATE_BOOKED]]</f>
        <v>151</v>
      </c>
    </row>
    <row r="1206" spans="1:23" x14ac:dyDescent="0.35">
      <c r="A1206" s="1550">
        <v>45727</v>
      </c>
      <c r="B1206" s="1551" t="s">
        <v>631</v>
      </c>
      <c r="C1206" s="198" t="s">
        <v>333</v>
      </c>
      <c r="D1206" s="198"/>
      <c r="E1206" s="1551" t="s">
        <v>807</v>
      </c>
      <c r="F1206" s="1551" t="s">
        <v>54</v>
      </c>
      <c r="G1206" s="1551" t="s">
        <v>11</v>
      </c>
      <c r="H1206" s="2222" t="s">
        <v>921</v>
      </c>
      <c r="I1206" s="1552" t="s">
        <v>126</v>
      </c>
      <c r="J1206" s="1550">
        <v>45892</v>
      </c>
      <c r="K1206" s="1553">
        <v>1</v>
      </c>
      <c r="L1206" s="1554">
        <v>1</v>
      </c>
      <c r="M1206" s="1555">
        <v>320</v>
      </c>
      <c r="N1206" s="1556">
        <v>31.73</v>
      </c>
      <c r="O1206" s="1556">
        <v>30</v>
      </c>
      <c r="P1206" s="1557">
        <f>SUM(Table1[[#This Row],[BASE_FARE]:[SURCHARGES]])*Table1[[#This Row],[SEATS_BOOKED]]</f>
        <v>381.73</v>
      </c>
      <c r="Q1206" s="1535" t="s">
        <v>161</v>
      </c>
      <c r="R1206" s="1553" t="s">
        <v>335</v>
      </c>
      <c r="S1206" s="1551" t="str">
        <f>LEFT(Table1[[#This Row],[SECTOR]],3)</f>
        <v>SSH</v>
      </c>
      <c r="T1206" s="1551" t="str">
        <f>RIGHT(Table1[[#This Row],[SECTOR]],3)</f>
        <v>VRN</v>
      </c>
      <c r="U1206" s="1551" t="str">
        <f t="shared" si="101"/>
        <v>VRN</v>
      </c>
      <c r="V1206" s="1551">
        <f>WEEKDAY(Table1[[#This Row],[FLIGHT_DATE]],2)</f>
        <v>6</v>
      </c>
      <c r="W1206" s="1551">
        <f>Table1[[#This Row],[FLIGHT_DATE]]-Table1[[#This Row],[DATE_BOOKED]]</f>
        <v>165</v>
      </c>
    </row>
    <row r="1207" spans="1:23" x14ac:dyDescent="0.35">
      <c r="A1207" s="1550">
        <v>45727</v>
      </c>
      <c r="B1207" s="1551" t="s">
        <v>631</v>
      </c>
      <c r="C1207" s="198" t="s">
        <v>333</v>
      </c>
      <c r="D1207" s="198"/>
      <c r="E1207" s="1551" t="s">
        <v>807</v>
      </c>
      <c r="F1207" s="1551" t="s">
        <v>54</v>
      </c>
      <c r="G1207" s="1551" t="s">
        <v>10</v>
      </c>
      <c r="H1207" s="2222" t="s">
        <v>922</v>
      </c>
      <c r="I1207" s="1552" t="s">
        <v>130</v>
      </c>
      <c r="J1207" s="1550">
        <v>45878</v>
      </c>
      <c r="K1207" s="1553">
        <v>1</v>
      </c>
      <c r="L1207" s="1554">
        <v>1</v>
      </c>
      <c r="M1207" s="1555">
        <v>280</v>
      </c>
      <c r="N1207" s="1556">
        <v>24.549999999999997</v>
      </c>
      <c r="O1207" s="1556">
        <v>30</v>
      </c>
      <c r="P1207" s="1557">
        <f>SUM(Table1[[#This Row],[BASE_FARE]:[SURCHARGES]])*Table1[[#This Row],[SEATS_BOOKED]]</f>
        <v>334.55</v>
      </c>
      <c r="Q1207" s="1535" t="s">
        <v>161</v>
      </c>
      <c r="R1207" s="1553" t="s">
        <v>335</v>
      </c>
      <c r="S1207" s="1551" t="str">
        <f>LEFT(Table1[[#This Row],[SECTOR]],3)</f>
        <v>VRN</v>
      </c>
      <c r="T1207" s="1551" t="str">
        <f>RIGHT(Table1[[#This Row],[SECTOR]],3)</f>
        <v>SSH</v>
      </c>
      <c r="U1207" s="1551" t="str">
        <f t="shared" si="101"/>
        <v>VRN</v>
      </c>
      <c r="V1207" s="1551">
        <f>WEEKDAY(Table1[[#This Row],[FLIGHT_DATE]],2)</f>
        <v>6</v>
      </c>
      <c r="W1207" s="1551">
        <f>Table1[[#This Row],[FLIGHT_DATE]]-Table1[[#This Row],[DATE_BOOKED]]</f>
        <v>151</v>
      </c>
    </row>
    <row r="1208" spans="1:23" x14ac:dyDescent="0.35">
      <c r="A1208" s="1550">
        <v>45727</v>
      </c>
      <c r="B1208" s="1551" t="s">
        <v>631</v>
      </c>
      <c r="C1208" s="198" t="s">
        <v>333</v>
      </c>
      <c r="D1208" s="198"/>
      <c r="E1208" s="1551" t="s">
        <v>807</v>
      </c>
      <c r="F1208" s="1551" t="s">
        <v>54</v>
      </c>
      <c r="G1208" s="1551" t="s">
        <v>11</v>
      </c>
      <c r="H1208" s="2222" t="s">
        <v>921</v>
      </c>
      <c r="I1208" s="1552" t="s">
        <v>126</v>
      </c>
      <c r="J1208" s="1550">
        <v>45892</v>
      </c>
      <c r="K1208" s="1553">
        <v>1</v>
      </c>
      <c r="L1208" s="1554">
        <v>1</v>
      </c>
      <c r="M1208" s="1555">
        <v>320</v>
      </c>
      <c r="N1208" s="1556">
        <v>31.73</v>
      </c>
      <c r="O1208" s="1556">
        <v>30</v>
      </c>
      <c r="P1208" s="1557">
        <f>SUM(Table1[[#This Row],[BASE_FARE]:[SURCHARGES]])*Table1[[#This Row],[SEATS_BOOKED]]</f>
        <v>381.73</v>
      </c>
      <c r="Q1208" s="1535" t="s">
        <v>161</v>
      </c>
      <c r="R1208" s="1553" t="s">
        <v>335</v>
      </c>
      <c r="S1208" s="1551" t="str">
        <f>LEFT(Table1[[#This Row],[SECTOR]],3)</f>
        <v>SSH</v>
      </c>
      <c r="T1208" s="1551" t="str">
        <f>RIGHT(Table1[[#This Row],[SECTOR]],3)</f>
        <v>VRN</v>
      </c>
      <c r="U1208" s="1551" t="str">
        <f t="shared" si="101"/>
        <v>VRN</v>
      </c>
      <c r="V1208" s="1551">
        <f>WEEKDAY(Table1[[#This Row],[FLIGHT_DATE]],2)</f>
        <v>6</v>
      </c>
      <c r="W1208" s="1551">
        <f>Table1[[#This Row],[FLIGHT_DATE]]-Table1[[#This Row],[DATE_BOOKED]]</f>
        <v>165</v>
      </c>
    </row>
    <row r="1209" spans="1:23" x14ac:dyDescent="0.35">
      <c r="A1209" s="1550">
        <v>45727</v>
      </c>
      <c r="B1209" s="1551" t="s">
        <v>631</v>
      </c>
      <c r="C1209" s="198" t="s">
        <v>333</v>
      </c>
      <c r="D1209" s="198"/>
      <c r="E1209" s="1551" t="s">
        <v>807</v>
      </c>
      <c r="F1209" s="1551" t="s">
        <v>54</v>
      </c>
      <c r="G1209" s="1551" t="s">
        <v>10</v>
      </c>
      <c r="H1209" s="2222" t="s">
        <v>922</v>
      </c>
      <c r="I1209" s="1552" t="s">
        <v>130</v>
      </c>
      <c r="J1209" s="1550">
        <v>45878</v>
      </c>
      <c r="K1209" s="1553">
        <v>1</v>
      </c>
      <c r="L1209" s="1554">
        <v>1</v>
      </c>
      <c r="M1209" s="1555">
        <v>280</v>
      </c>
      <c r="N1209" s="1556">
        <v>24.549999999999997</v>
      </c>
      <c r="O1209" s="1556">
        <v>30</v>
      </c>
      <c r="P1209" s="1557">
        <f>SUM(Table1[[#This Row],[BASE_FARE]:[SURCHARGES]])*Table1[[#This Row],[SEATS_BOOKED]]</f>
        <v>334.55</v>
      </c>
      <c r="Q1209" s="1535" t="s">
        <v>161</v>
      </c>
      <c r="R1209" s="1553" t="s">
        <v>335</v>
      </c>
      <c r="S1209" s="1551" t="str">
        <f>LEFT(Table1[[#This Row],[SECTOR]],3)</f>
        <v>VRN</v>
      </c>
      <c r="T1209" s="1551" t="str">
        <f>RIGHT(Table1[[#This Row],[SECTOR]],3)</f>
        <v>SSH</v>
      </c>
      <c r="U1209" s="1551" t="str">
        <f t="shared" si="101"/>
        <v>VRN</v>
      </c>
      <c r="V1209" s="1551">
        <f>WEEKDAY(Table1[[#This Row],[FLIGHT_DATE]],2)</f>
        <v>6</v>
      </c>
      <c r="W1209" s="1551">
        <f>Table1[[#This Row],[FLIGHT_DATE]]-Table1[[#This Row],[DATE_BOOKED]]</f>
        <v>151</v>
      </c>
    </row>
    <row r="1210" spans="1:23" x14ac:dyDescent="0.35">
      <c r="A1210" s="1550">
        <v>45727</v>
      </c>
      <c r="B1210" s="1551" t="s">
        <v>631</v>
      </c>
      <c r="C1210" s="198" t="s">
        <v>333</v>
      </c>
      <c r="D1210" s="198"/>
      <c r="E1210" s="1551" t="s">
        <v>807</v>
      </c>
      <c r="F1210" s="1551" t="s">
        <v>54</v>
      </c>
      <c r="G1210" s="1551" t="s">
        <v>11</v>
      </c>
      <c r="H1210" s="2222" t="s">
        <v>921</v>
      </c>
      <c r="I1210" s="1552" t="s">
        <v>126</v>
      </c>
      <c r="J1210" s="1550">
        <v>45892</v>
      </c>
      <c r="K1210" s="1553">
        <v>1</v>
      </c>
      <c r="L1210" s="1554">
        <v>1</v>
      </c>
      <c r="M1210" s="1555">
        <v>320</v>
      </c>
      <c r="N1210" s="1556">
        <v>31.73</v>
      </c>
      <c r="O1210" s="1556">
        <v>30</v>
      </c>
      <c r="P1210" s="1557">
        <f>SUM(Table1[[#This Row],[BASE_FARE]:[SURCHARGES]])*Table1[[#This Row],[SEATS_BOOKED]]</f>
        <v>381.73</v>
      </c>
      <c r="Q1210" s="1535" t="s">
        <v>161</v>
      </c>
      <c r="R1210" s="1553" t="s">
        <v>335</v>
      </c>
      <c r="S1210" s="1551" t="str">
        <f>LEFT(Table1[[#This Row],[SECTOR]],3)</f>
        <v>SSH</v>
      </c>
      <c r="T1210" s="1551" t="str">
        <f>RIGHT(Table1[[#This Row],[SECTOR]],3)</f>
        <v>VRN</v>
      </c>
      <c r="U1210" s="1551" t="str">
        <f t="shared" si="101"/>
        <v>VRN</v>
      </c>
      <c r="V1210" s="1551">
        <f>WEEKDAY(Table1[[#This Row],[FLIGHT_DATE]],2)</f>
        <v>6</v>
      </c>
      <c r="W1210" s="1551">
        <f>Table1[[#This Row],[FLIGHT_DATE]]-Table1[[#This Row],[DATE_BOOKED]]</f>
        <v>165</v>
      </c>
    </row>
    <row r="1211" spans="1:23" x14ac:dyDescent="0.35">
      <c r="A1211" s="1550">
        <v>45727</v>
      </c>
      <c r="B1211" s="1551" t="s">
        <v>631</v>
      </c>
      <c r="C1211" s="198" t="s">
        <v>333</v>
      </c>
      <c r="D1211" s="198"/>
      <c r="E1211" s="1551" t="s">
        <v>807</v>
      </c>
      <c r="F1211" s="1551" t="s">
        <v>54</v>
      </c>
      <c r="G1211" s="1551" t="s">
        <v>10</v>
      </c>
      <c r="H1211" s="2222" t="s">
        <v>922</v>
      </c>
      <c r="I1211" s="1552" t="s">
        <v>130</v>
      </c>
      <c r="J1211" s="1550">
        <v>45878</v>
      </c>
      <c r="K1211" s="1553">
        <v>1</v>
      </c>
      <c r="L1211" s="1554">
        <v>1</v>
      </c>
      <c r="M1211" s="1555">
        <v>280</v>
      </c>
      <c r="N1211" s="1556">
        <v>24.549999999999997</v>
      </c>
      <c r="O1211" s="1556">
        <v>30</v>
      </c>
      <c r="P1211" s="1557">
        <f>SUM(Table1[[#This Row],[BASE_FARE]:[SURCHARGES]])*Table1[[#This Row],[SEATS_BOOKED]]</f>
        <v>334.55</v>
      </c>
      <c r="Q1211" s="1535" t="s">
        <v>161</v>
      </c>
      <c r="R1211" s="1553" t="s">
        <v>335</v>
      </c>
      <c r="S1211" s="1551" t="str">
        <f>LEFT(Table1[[#This Row],[SECTOR]],3)</f>
        <v>VRN</v>
      </c>
      <c r="T1211" s="1551" t="str">
        <f>RIGHT(Table1[[#This Row],[SECTOR]],3)</f>
        <v>SSH</v>
      </c>
      <c r="U1211" s="1551" t="str">
        <f t="shared" si="101"/>
        <v>VRN</v>
      </c>
      <c r="V1211" s="1551">
        <f>WEEKDAY(Table1[[#This Row],[FLIGHT_DATE]],2)</f>
        <v>6</v>
      </c>
      <c r="W1211" s="1551">
        <f>Table1[[#This Row],[FLIGHT_DATE]]-Table1[[#This Row],[DATE_BOOKED]]</f>
        <v>151</v>
      </c>
    </row>
    <row r="1212" spans="1:23" x14ac:dyDescent="0.35">
      <c r="A1212" s="1558">
        <v>45728</v>
      </c>
      <c r="B1212" s="1559" t="s">
        <v>332</v>
      </c>
      <c r="C1212" s="198" t="s">
        <v>333</v>
      </c>
      <c r="D1212" s="198"/>
      <c r="E1212" s="1559"/>
      <c r="F1212" s="1559" t="s">
        <v>56</v>
      </c>
      <c r="G1212" s="1559" t="s">
        <v>10</v>
      </c>
      <c r="H1212" s="2222" t="s">
        <v>89</v>
      </c>
      <c r="I1212" s="1560" t="s">
        <v>26</v>
      </c>
      <c r="J1212" s="1558">
        <v>45773</v>
      </c>
      <c r="K1212" s="1561">
        <v>4</v>
      </c>
      <c r="L1212" s="1562">
        <v>4</v>
      </c>
      <c r="M1212" s="1563">
        <v>285</v>
      </c>
      <c r="N1212" s="1564">
        <v>0</v>
      </c>
      <c r="O1212" s="1564">
        <v>0</v>
      </c>
      <c r="P1212" s="1565">
        <f>SUM(Table1[[#This Row],[BASE_FARE]:[SURCHARGES]])*Table1[[#This Row],[SEATS_BOOKED]]</f>
        <v>1140</v>
      </c>
      <c r="Q1212" s="1535" t="s">
        <v>161</v>
      </c>
      <c r="R1212" s="1553" t="s">
        <v>335</v>
      </c>
      <c r="S1212" s="1559" t="str">
        <f>LEFT(Table1[[#This Row],[SECTOR]],3)</f>
        <v>BRI</v>
      </c>
      <c r="T1212" s="1559" t="str">
        <f>RIGHT(Table1[[#This Row],[SECTOR]],3)</f>
        <v>SSH</v>
      </c>
      <c r="U1212" s="1559" t="str">
        <f t="shared" ref="U1212:U1224" si="102">IF(AND(S1212&lt;&gt;"SSH", S1212&lt;&gt;"RMF", S1212&lt;&gt;"CAI", S1212&lt;&gt;"HRG", S1212&lt;&gt;"LXR", S1212&lt;&gt;"DXB", OR(T1212="SSH", T1212="RMF", T1212="CAI", T1212="HRG", T1212="LXR", T1212="DXB")), S1212,
    IF(AND(T1212&lt;&gt;"SSH", T1212&lt;&gt;"RMF", T1212&lt;&gt;"CAI", T1212&lt;&gt;"HRG", T1212&lt;&gt;"LXR", T1212&lt;&gt;"DXB", OR(S1212="SSH", S1212="RMF", S1212="CAI", S1212="HRG", S1212="LXR", S1212="DXB")), T1212,
    "VIE"))</f>
        <v>BRI</v>
      </c>
      <c r="V1212" s="1559">
        <f>WEEKDAY(Table1[[#This Row],[FLIGHT_DATE]],2)</f>
        <v>6</v>
      </c>
      <c r="W1212" s="1559">
        <f>Table1[[#This Row],[FLIGHT_DATE]]-Table1[[#This Row],[DATE_BOOKED]]</f>
        <v>45</v>
      </c>
    </row>
    <row r="1213" spans="1:23" x14ac:dyDescent="0.35">
      <c r="A1213" s="1558">
        <v>45728</v>
      </c>
      <c r="B1213" s="1559" t="s">
        <v>332</v>
      </c>
      <c r="C1213" s="198" t="s">
        <v>333</v>
      </c>
      <c r="D1213" s="198"/>
      <c r="E1213" s="1559"/>
      <c r="F1213" s="1559" t="s">
        <v>56</v>
      </c>
      <c r="G1213" s="1559" t="s">
        <v>10</v>
      </c>
      <c r="H1213" s="2222" t="s">
        <v>88</v>
      </c>
      <c r="I1213" s="1560" t="s">
        <v>27</v>
      </c>
      <c r="J1213" s="1558">
        <v>45780</v>
      </c>
      <c r="K1213" s="1561">
        <v>4</v>
      </c>
      <c r="L1213" s="1562">
        <v>4</v>
      </c>
      <c r="M1213" s="1563">
        <v>285</v>
      </c>
      <c r="N1213" s="1564">
        <v>0</v>
      </c>
      <c r="O1213" s="1564">
        <v>0</v>
      </c>
      <c r="P1213" s="1565">
        <f>SUM(Table1[[#This Row],[BASE_FARE]:[SURCHARGES]])*Table1[[#This Row],[SEATS_BOOKED]]</f>
        <v>1140</v>
      </c>
      <c r="Q1213" s="1535" t="s">
        <v>161</v>
      </c>
      <c r="R1213" s="1553" t="s">
        <v>335</v>
      </c>
      <c r="S1213" s="1559" t="str">
        <f>LEFT(Table1[[#This Row],[SECTOR]],3)</f>
        <v>SSH</v>
      </c>
      <c r="T1213" s="1559" t="str">
        <f>RIGHT(Table1[[#This Row],[SECTOR]],3)</f>
        <v>BRI</v>
      </c>
      <c r="U1213" s="1559" t="str">
        <f t="shared" si="102"/>
        <v>BRI</v>
      </c>
      <c r="V1213" s="1559">
        <f>WEEKDAY(Table1[[#This Row],[FLIGHT_DATE]],2)</f>
        <v>6</v>
      </c>
      <c r="W1213" s="1559">
        <f>Table1[[#This Row],[FLIGHT_DATE]]-Table1[[#This Row],[DATE_BOOKED]]</f>
        <v>52</v>
      </c>
    </row>
    <row r="1214" spans="1:23" x14ac:dyDescent="0.35">
      <c r="A1214" s="1558">
        <v>45728</v>
      </c>
      <c r="B1214" s="1559" t="s">
        <v>332</v>
      </c>
      <c r="C1214" s="198" t="s">
        <v>333</v>
      </c>
      <c r="D1214" s="198"/>
      <c r="E1214" s="1559"/>
      <c r="F1214" s="1559" t="s">
        <v>56</v>
      </c>
      <c r="G1214" s="1559" t="s">
        <v>10</v>
      </c>
      <c r="H1214" s="2222" t="s">
        <v>193</v>
      </c>
      <c r="I1214" s="1560" t="s">
        <v>29</v>
      </c>
      <c r="J1214" s="1558">
        <v>45767</v>
      </c>
      <c r="K1214" s="1561">
        <v>2</v>
      </c>
      <c r="L1214" s="1562">
        <v>2</v>
      </c>
      <c r="M1214" s="1563">
        <v>140</v>
      </c>
      <c r="N1214" s="1564">
        <v>0</v>
      </c>
      <c r="O1214" s="1564">
        <v>0</v>
      </c>
      <c r="P1214" s="1565">
        <f>SUM(Table1[[#This Row],[BASE_FARE]:[SURCHARGES]])*Table1[[#This Row],[SEATS_BOOKED]]</f>
        <v>280</v>
      </c>
      <c r="Q1214" s="1535" t="s">
        <v>161</v>
      </c>
      <c r="R1214" s="1553" t="s">
        <v>335</v>
      </c>
      <c r="S1214" s="1559" t="str">
        <f>LEFT(Table1[[#This Row],[SECTOR]],3)</f>
        <v>SSH</v>
      </c>
      <c r="T1214" s="1559" t="str">
        <f>RIGHT(Table1[[#This Row],[SECTOR]],3)</f>
        <v>NAP</v>
      </c>
      <c r="U1214" s="1559" t="str">
        <f t="shared" si="102"/>
        <v>NAP</v>
      </c>
      <c r="V1214" s="1559">
        <f>WEEKDAY(Table1[[#This Row],[FLIGHT_DATE]],2)</f>
        <v>7</v>
      </c>
      <c r="W1214" s="1559">
        <f>Table1[[#This Row],[FLIGHT_DATE]]-Table1[[#This Row],[DATE_BOOKED]]</f>
        <v>39</v>
      </c>
    </row>
    <row r="1215" spans="1:23" x14ac:dyDescent="0.35">
      <c r="A1215" s="1558">
        <v>45728</v>
      </c>
      <c r="B1215" s="1559" t="s">
        <v>332</v>
      </c>
      <c r="C1215" s="198" t="s">
        <v>333</v>
      </c>
      <c r="D1215" s="198"/>
      <c r="E1215" s="1559"/>
      <c r="F1215" s="1559" t="s">
        <v>56</v>
      </c>
      <c r="G1215" s="1559" t="s">
        <v>10</v>
      </c>
      <c r="H1215" s="2222" t="s">
        <v>88</v>
      </c>
      <c r="I1215" s="1560" t="s">
        <v>27</v>
      </c>
      <c r="J1215" s="1558">
        <v>45864</v>
      </c>
      <c r="K1215" s="1561">
        <v>8</v>
      </c>
      <c r="L1215" s="1562">
        <v>8</v>
      </c>
      <c r="M1215" s="1563">
        <v>160</v>
      </c>
      <c r="N1215" s="1564">
        <v>0</v>
      </c>
      <c r="O1215" s="1564">
        <v>0</v>
      </c>
      <c r="P1215" s="1565">
        <f>SUM(Table1[[#This Row],[BASE_FARE]:[SURCHARGES]])*Table1[[#This Row],[SEATS_BOOKED]]</f>
        <v>1280</v>
      </c>
      <c r="Q1215" s="1535" t="s">
        <v>161</v>
      </c>
      <c r="R1215" s="1553" t="s">
        <v>335</v>
      </c>
      <c r="S1215" s="1559" t="str">
        <f>LEFT(Table1[[#This Row],[SECTOR]],3)</f>
        <v>SSH</v>
      </c>
      <c r="T1215" s="1559" t="str">
        <f>RIGHT(Table1[[#This Row],[SECTOR]],3)</f>
        <v>BRI</v>
      </c>
      <c r="U1215" s="1559" t="str">
        <f t="shared" si="102"/>
        <v>BRI</v>
      </c>
      <c r="V1215" s="1559">
        <f>WEEKDAY(Table1[[#This Row],[FLIGHT_DATE]],2)</f>
        <v>6</v>
      </c>
      <c r="W1215" s="1559">
        <f>Table1[[#This Row],[FLIGHT_DATE]]-Table1[[#This Row],[DATE_BOOKED]]</f>
        <v>136</v>
      </c>
    </row>
    <row r="1216" spans="1:23" x14ac:dyDescent="0.35">
      <c r="A1216" s="1558">
        <v>45728</v>
      </c>
      <c r="B1216" s="1559" t="s">
        <v>332</v>
      </c>
      <c r="C1216" s="198" t="s">
        <v>333</v>
      </c>
      <c r="D1216" s="198"/>
      <c r="E1216" s="1559"/>
      <c r="F1216" s="1559" t="s">
        <v>56</v>
      </c>
      <c r="G1216" s="1559" t="s">
        <v>10</v>
      </c>
      <c r="H1216" s="2222" t="s">
        <v>89</v>
      </c>
      <c r="I1216" s="1560" t="s">
        <v>26</v>
      </c>
      <c r="J1216" s="1558">
        <v>45857</v>
      </c>
      <c r="K1216" s="1561">
        <v>5</v>
      </c>
      <c r="L1216" s="1562">
        <v>5</v>
      </c>
      <c r="M1216" s="1563">
        <v>160</v>
      </c>
      <c r="N1216" s="1564">
        <v>0</v>
      </c>
      <c r="O1216" s="1564">
        <v>0</v>
      </c>
      <c r="P1216" s="1565">
        <f>SUM(Table1[[#This Row],[BASE_FARE]:[SURCHARGES]])*Table1[[#This Row],[SEATS_BOOKED]]</f>
        <v>800</v>
      </c>
      <c r="Q1216" s="1535" t="s">
        <v>161</v>
      </c>
      <c r="R1216" s="1553" t="s">
        <v>335</v>
      </c>
      <c r="S1216" s="1559" t="str">
        <f>LEFT(Table1[[#This Row],[SECTOR]],3)</f>
        <v>BRI</v>
      </c>
      <c r="T1216" s="1559" t="str">
        <f>RIGHT(Table1[[#This Row],[SECTOR]],3)</f>
        <v>SSH</v>
      </c>
      <c r="U1216" s="1559" t="str">
        <f t="shared" si="102"/>
        <v>BRI</v>
      </c>
      <c r="V1216" s="1559">
        <f>WEEKDAY(Table1[[#This Row],[FLIGHT_DATE]],2)</f>
        <v>6</v>
      </c>
      <c r="W1216" s="1559">
        <f>Table1[[#This Row],[FLIGHT_DATE]]-Table1[[#This Row],[DATE_BOOKED]]</f>
        <v>129</v>
      </c>
    </row>
    <row r="1217" spans="1:23" x14ac:dyDescent="0.35">
      <c r="A1217" s="1567">
        <v>45729</v>
      </c>
      <c r="B1217" s="1568" t="s">
        <v>332</v>
      </c>
      <c r="C1217" s="198" t="s">
        <v>333</v>
      </c>
      <c r="D1217" s="198"/>
      <c r="E1217" s="1568"/>
      <c r="F1217" s="1568" t="s">
        <v>56</v>
      </c>
      <c r="G1217" s="1568" t="s">
        <v>10</v>
      </c>
      <c r="H1217" s="2222" t="s">
        <v>447</v>
      </c>
      <c r="I1217" s="1569" t="s">
        <v>28</v>
      </c>
      <c r="J1217" s="1567">
        <v>45772</v>
      </c>
      <c r="K1217" s="1570">
        <v>2</v>
      </c>
      <c r="L1217" s="1571">
        <v>2</v>
      </c>
      <c r="M1217" s="1572">
        <v>200</v>
      </c>
      <c r="N1217" s="1564">
        <v>0</v>
      </c>
      <c r="O1217" s="1564">
        <v>0</v>
      </c>
      <c r="P1217" s="1574">
        <f>SUM(Table1[[#This Row],[BASE_FARE]:[SURCHARGES]])*Table1[[#This Row],[SEATS_BOOKED]]</f>
        <v>400</v>
      </c>
      <c r="Q1217" s="1535" t="s">
        <v>161</v>
      </c>
      <c r="R1217" s="1553" t="s">
        <v>335</v>
      </c>
      <c r="S1217" s="1568" t="str">
        <f>LEFT(Table1[[#This Row],[SECTOR]],3)</f>
        <v>NAP</v>
      </c>
      <c r="T1217" s="1568" t="str">
        <f>RIGHT(Table1[[#This Row],[SECTOR]],3)</f>
        <v>SSH</v>
      </c>
      <c r="U1217" s="1568" t="str">
        <f t="shared" si="102"/>
        <v>NAP</v>
      </c>
      <c r="V1217" s="1568">
        <f>WEEKDAY(Table1[[#This Row],[FLIGHT_DATE]],2)</f>
        <v>5</v>
      </c>
      <c r="W1217" s="1568">
        <f>Table1[[#This Row],[FLIGHT_DATE]]-Table1[[#This Row],[DATE_BOOKED]]</f>
        <v>43</v>
      </c>
    </row>
    <row r="1218" spans="1:23" x14ac:dyDescent="0.35">
      <c r="A1218" s="1567">
        <v>45729</v>
      </c>
      <c r="B1218" s="1568" t="s">
        <v>332</v>
      </c>
      <c r="C1218" s="198" t="s">
        <v>333</v>
      </c>
      <c r="D1218" s="198"/>
      <c r="E1218" s="1568"/>
      <c r="F1218" s="1568" t="s">
        <v>56</v>
      </c>
      <c r="G1218" s="1568" t="s">
        <v>10</v>
      </c>
      <c r="H1218" s="2222" t="s">
        <v>445</v>
      </c>
      <c r="I1218" s="1569" t="s">
        <v>29</v>
      </c>
      <c r="J1218" s="1567">
        <v>45779</v>
      </c>
      <c r="K1218" s="1570">
        <v>2</v>
      </c>
      <c r="L1218" s="1571">
        <v>2</v>
      </c>
      <c r="M1218" s="1572">
        <v>200</v>
      </c>
      <c r="N1218" s="1564">
        <v>0</v>
      </c>
      <c r="O1218" s="1564">
        <v>0</v>
      </c>
      <c r="P1218" s="1574">
        <f>SUM(Table1[[#This Row],[BASE_FARE]:[SURCHARGES]])*Table1[[#This Row],[SEATS_BOOKED]]</f>
        <v>400</v>
      </c>
      <c r="Q1218" s="1535" t="s">
        <v>161</v>
      </c>
      <c r="R1218" s="1553" t="s">
        <v>335</v>
      </c>
      <c r="S1218" s="1568" t="str">
        <f>LEFT(Table1[[#This Row],[SECTOR]],3)</f>
        <v>SSH</v>
      </c>
      <c r="T1218" s="1568" t="str">
        <f>RIGHT(Table1[[#This Row],[SECTOR]],3)</f>
        <v>NAP</v>
      </c>
      <c r="U1218" s="1568" t="str">
        <f t="shared" si="102"/>
        <v>NAP</v>
      </c>
      <c r="V1218" s="1568">
        <f>WEEKDAY(Table1[[#This Row],[FLIGHT_DATE]],2)</f>
        <v>5</v>
      </c>
      <c r="W1218" s="1568">
        <f>Table1[[#This Row],[FLIGHT_DATE]]-Table1[[#This Row],[DATE_BOOKED]]</f>
        <v>50</v>
      </c>
    </row>
    <row r="1219" spans="1:23" x14ac:dyDescent="0.35">
      <c r="A1219" s="1567">
        <v>45729</v>
      </c>
      <c r="B1219" s="1568" t="s">
        <v>332</v>
      </c>
      <c r="C1219" s="198" t="s">
        <v>333</v>
      </c>
      <c r="D1219" s="198"/>
      <c r="E1219" s="1568"/>
      <c r="F1219" s="1568" t="s">
        <v>56</v>
      </c>
      <c r="G1219" s="1568" t="s">
        <v>10</v>
      </c>
      <c r="H1219" s="2222" t="s">
        <v>190</v>
      </c>
      <c r="I1219" s="1569" t="s">
        <v>115</v>
      </c>
      <c r="J1219" s="1567">
        <v>45877</v>
      </c>
      <c r="K1219" s="1570">
        <v>2</v>
      </c>
      <c r="L1219" s="1571">
        <v>2</v>
      </c>
      <c r="M1219" s="1572">
        <v>250</v>
      </c>
      <c r="N1219" s="1564">
        <v>0</v>
      </c>
      <c r="O1219" s="1564">
        <v>0</v>
      </c>
      <c r="P1219" s="1574">
        <f>SUM(Table1[[#This Row],[BASE_FARE]:[SURCHARGES]])*Table1[[#This Row],[SEATS_BOOKED]]</f>
        <v>500</v>
      </c>
      <c r="Q1219" s="1535" t="s">
        <v>161</v>
      </c>
      <c r="R1219" s="1553" t="s">
        <v>335</v>
      </c>
      <c r="S1219" s="1568" t="str">
        <f>LEFT(Table1[[#This Row],[SECTOR]],3)</f>
        <v>FCO</v>
      </c>
      <c r="T1219" s="1568" t="str">
        <f>RIGHT(Table1[[#This Row],[SECTOR]],3)</f>
        <v>SSH</v>
      </c>
      <c r="U1219" s="1568" t="str">
        <f t="shared" si="102"/>
        <v>FCO</v>
      </c>
      <c r="V1219" s="1568">
        <f>WEEKDAY(Table1[[#This Row],[FLIGHT_DATE]],2)</f>
        <v>5</v>
      </c>
      <c r="W1219" s="1568">
        <f>Table1[[#This Row],[FLIGHT_DATE]]-Table1[[#This Row],[DATE_BOOKED]]</f>
        <v>148</v>
      </c>
    </row>
    <row r="1220" spans="1:23" x14ac:dyDescent="0.35">
      <c r="A1220" s="1567">
        <v>45729</v>
      </c>
      <c r="B1220" s="1568" t="s">
        <v>332</v>
      </c>
      <c r="C1220" s="198" t="s">
        <v>333</v>
      </c>
      <c r="D1220" s="198"/>
      <c r="E1220" s="1568"/>
      <c r="F1220" s="1568" t="s">
        <v>56</v>
      </c>
      <c r="G1220" s="1568" t="s">
        <v>10</v>
      </c>
      <c r="H1220" s="2222" t="s">
        <v>191</v>
      </c>
      <c r="I1220" s="1569" t="s">
        <v>114</v>
      </c>
      <c r="J1220" s="1567">
        <v>45884</v>
      </c>
      <c r="K1220" s="1570">
        <v>2</v>
      </c>
      <c r="L1220" s="1571">
        <v>2</v>
      </c>
      <c r="M1220" s="1572">
        <v>250</v>
      </c>
      <c r="N1220" s="1564">
        <v>0</v>
      </c>
      <c r="O1220" s="1564">
        <v>0</v>
      </c>
      <c r="P1220" s="1574">
        <f>SUM(Table1[[#This Row],[BASE_FARE]:[SURCHARGES]])*Table1[[#This Row],[SEATS_BOOKED]]</f>
        <v>500</v>
      </c>
      <c r="Q1220" s="1535" t="s">
        <v>161</v>
      </c>
      <c r="R1220" s="1553" t="s">
        <v>335</v>
      </c>
      <c r="S1220" s="1568" t="str">
        <f>LEFT(Table1[[#This Row],[SECTOR]],3)</f>
        <v>SSH</v>
      </c>
      <c r="T1220" s="1568" t="str">
        <f>RIGHT(Table1[[#This Row],[SECTOR]],3)</f>
        <v>FCO</v>
      </c>
      <c r="U1220" s="1568" t="str">
        <f t="shared" si="102"/>
        <v>FCO</v>
      </c>
      <c r="V1220" s="1568">
        <f>WEEKDAY(Table1[[#This Row],[FLIGHT_DATE]],2)</f>
        <v>5</v>
      </c>
      <c r="W1220" s="1568">
        <f>Table1[[#This Row],[FLIGHT_DATE]]-Table1[[#This Row],[DATE_BOOKED]]</f>
        <v>155</v>
      </c>
    </row>
    <row r="1221" spans="1:23" x14ac:dyDescent="0.35">
      <c r="A1221" s="1567">
        <v>45728</v>
      </c>
      <c r="B1221" s="1568" t="s">
        <v>387</v>
      </c>
      <c r="C1221" s="198" t="s">
        <v>333</v>
      </c>
      <c r="D1221" s="198" t="s">
        <v>583</v>
      </c>
      <c r="E1221" s="1568" t="s">
        <v>808</v>
      </c>
      <c r="F1221" s="1568" t="s">
        <v>56</v>
      </c>
      <c r="G1221" s="1568" t="s">
        <v>10</v>
      </c>
      <c r="H1221" s="2222" t="s">
        <v>193</v>
      </c>
      <c r="I1221" s="1569" t="s">
        <v>29</v>
      </c>
      <c r="J1221" s="1567">
        <v>45781</v>
      </c>
      <c r="K1221" s="1570">
        <v>1</v>
      </c>
      <c r="L1221" s="1571">
        <v>1</v>
      </c>
      <c r="M1221" s="1572">
        <v>186.44</v>
      </c>
      <c r="N1221" s="1573">
        <v>48.150000000000006</v>
      </c>
      <c r="O1221" s="1573">
        <v>53</v>
      </c>
      <c r="P1221" s="1574">
        <f>SUM(Table1[[#This Row],[BASE_FARE]:[SURCHARGES]])*Table1[[#This Row],[SEATS_BOOKED]]</f>
        <v>287.59000000000003</v>
      </c>
      <c r="Q1221" s="1535" t="s">
        <v>161</v>
      </c>
      <c r="R1221" s="1553" t="s">
        <v>335</v>
      </c>
      <c r="S1221" s="1568" t="str">
        <f>LEFT(Table1[[#This Row],[SECTOR]],3)</f>
        <v>SSH</v>
      </c>
      <c r="T1221" s="1568" t="str">
        <f>RIGHT(Table1[[#This Row],[SECTOR]],3)</f>
        <v>NAP</v>
      </c>
      <c r="U1221" s="1568" t="str">
        <f t="shared" si="102"/>
        <v>NAP</v>
      </c>
      <c r="V1221" s="1568">
        <f>WEEKDAY(Table1[[#This Row],[FLIGHT_DATE]],2)</f>
        <v>7</v>
      </c>
      <c r="W1221" s="1568">
        <f>Table1[[#This Row],[FLIGHT_DATE]]-Table1[[#This Row],[DATE_BOOKED]]</f>
        <v>53</v>
      </c>
    </row>
    <row r="1222" spans="1:23" x14ac:dyDescent="0.35">
      <c r="A1222" s="1567">
        <v>45728</v>
      </c>
      <c r="B1222" s="1568" t="s">
        <v>387</v>
      </c>
      <c r="C1222" s="198" t="s">
        <v>333</v>
      </c>
      <c r="D1222" s="198" t="s">
        <v>583</v>
      </c>
      <c r="E1222" s="1568" t="s">
        <v>808</v>
      </c>
      <c r="F1222" s="1568" t="s">
        <v>56</v>
      </c>
      <c r="G1222" s="1568" t="s">
        <v>10</v>
      </c>
      <c r="H1222" s="2222" t="s">
        <v>193</v>
      </c>
      <c r="I1222" s="1569" t="s">
        <v>29</v>
      </c>
      <c r="J1222" s="1567">
        <v>45781</v>
      </c>
      <c r="K1222" s="1570">
        <v>1</v>
      </c>
      <c r="L1222" s="1571">
        <v>1</v>
      </c>
      <c r="M1222" s="1572">
        <v>186.44</v>
      </c>
      <c r="N1222" s="1573">
        <v>48.150000000000006</v>
      </c>
      <c r="O1222" s="1573">
        <v>53</v>
      </c>
      <c r="P1222" s="1574">
        <f>SUM(Table1[[#This Row],[BASE_FARE]:[SURCHARGES]])*Table1[[#This Row],[SEATS_BOOKED]]</f>
        <v>287.59000000000003</v>
      </c>
      <c r="Q1222" s="1535" t="s">
        <v>161</v>
      </c>
      <c r="R1222" s="1553" t="s">
        <v>335</v>
      </c>
      <c r="S1222" s="1568" t="str">
        <f>LEFT(Table1[[#This Row],[SECTOR]],3)</f>
        <v>SSH</v>
      </c>
      <c r="T1222" s="1568" t="str">
        <f>RIGHT(Table1[[#This Row],[SECTOR]],3)</f>
        <v>NAP</v>
      </c>
      <c r="U1222" s="1568" t="str">
        <f t="shared" si="102"/>
        <v>NAP</v>
      </c>
      <c r="V1222" s="1568">
        <f>WEEKDAY(Table1[[#This Row],[FLIGHT_DATE]],2)</f>
        <v>7</v>
      </c>
      <c r="W1222" s="1568">
        <f>Table1[[#This Row],[FLIGHT_DATE]]-Table1[[#This Row],[DATE_BOOKED]]</f>
        <v>53</v>
      </c>
    </row>
    <row r="1223" spans="1:23" x14ac:dyDescent="0.35">
      <c r="A1223" s="1580">
        <v>45730</v>
      </c>
      <c r="B1223" s="1581" t="s">
        <v>98</v>
      </c>
      <c r="C1223" s="198" t="s">
        <v>160</v>
      </c>
      <c r="D1223" s="198"/>
      <c r="E1223" s="1581"/>
      <c r="F1223" s="1581" t="s">
        <v>54</v>
      </c>
      <c r="G1223" s="1568" t="s">
        <v>10</v>
      </c>
      <c r="H1223" s="2969" t="s">
        <v>1203</v>
      </c>
      <c r="I1223" s="1582" t="s">
        <v>28</v>
      </c>
      <c r="J1223" s="1580">
        <v>45873</v>
      </c>
      <c r="K1223" s="1583">
        <v>6</v>
      </c>
      <c r="L1223" s="1584">
        <v>6</v>
      </c>
      <c r="M1223" s="1585">
        <v>275</v>
      </c>
      <c r="N1223" s="1564">
        <v>0</v>
      </c>
      <c r="O1223" s="1564">
        <v>0</v>
      </c>
      <c r="P1223" s="1587">
        <f>SUM(Table1[[#This Row],[BASE_FARE]:[SURCHARGES]])*Table1[[#This Row],[SEATS_BOOKED]]</f>
        <v>1650</v>
      </c>
      <c r="Q1223" s="1535" t="s">
        <v>161</v>
      </c>
      <c r="R1223" s="2007" t="s">
        <v>384</v>
      </c>
      <c r="S1223" s="1581" t="str">
        <f>LEFT(Table1[[#This Row],[SECTOR]],3)</f>
        <v>NAP</v>
      </c>
      <c r="T1223" s="1581" t="str">
        <f>RIGHT(Table1[[#This Row],[SECTOR]],3)</f>
        <v>SSH</v>
      </c>
      <c r="U1223" s="1581" t="str">
        <f t="shared" si="102"/>
        <v>NAP</v>
      </c>
      <c r="V1223" s="1581">
        <f>WEEKDAY(Table1[[#This Row],[FLIGHT_DATE]],2)</f>
        <v>1</v>
      </c>
      <c r="W1223" s="1581">
        <f>Table1[[#This Row],[FLIGHT_DATE]]-Table1[[#This Row],[DATE_BOOKED]]</f>
        <v>143</v>
      </c>
    </row>
    <row r="1224" spans="1:23" x14ac:dyDescent="0.35">
      <c r="A1224" s="1580">
        <v>45730</v>
      </c>
      <c r="B1224" s="1581" t="s">
        <v>98</v>
      </c>
      <c r="C1224" s="198" t="s">
        <v>160</v>
      </c>
      <c r="D1224" s="198"/>
      <c r="E1224" s="1581"/>
      <c r="F1224" s="1581" t="s">
        <v>54</v>
      </c>
      <c r="G1224" s="1581" t="s">
        <v>11</v>
      </c>
      <c r="H1224" s="2969" t="s">
        <v>1202</v>
      </c>
      <c r="I1224" s="1582" t="s">
        <v>29</v>
      </c>
      <c r="J1224" s="1580">
        <v>45887</v>
      </c>
      <c r="K1224" s="1583">
        <v>6</v>
      </c>
      <c r="L1224" s="1584">
        <v>6</v>
      </c>
      <c r="M1224" s="1585">
        <v>275</v>
      </c>
      <c r="N1224" s="1564">
        <v>0</v>
      </c>
      <c r="O1224" s="1564">
        <v>0</v>
      </c>
      <c r="P1224" s="1587">
        <f>SUM(Table1[[#This Row],[BASE_FARE]:[SURCHARGES]])*Table1[[#This Row],[SEATS_BOOKED]]</f>
        <v>1650</v>
      </c>
      <c r="Q1224" s="1535" t="s">
        <v>161</v>
      </c>
      <c r="R1224" s="2007" t="s">
        <v>384</v>
      </c>
      <c r="S1224" s="1581" t="str">
        <f>LEFT(Table1[[#This Row],[SECTOR]],3)</f>
        <v>SSH</v>
      </c>
      <c r="T1224" s="1581" t="str">
        <f>RIGHT(Table1[[#This Row],[SECTOR]],3)</f>
        <v>NAP</v>
      </c>
      <c r="U1224" s="1581" t="str">
        <f t="shared" si="102"/>
        <v>NAP</v>
      </c>
      <c r="V1224" s="1581">
        <f>WEEKDAY(Table1[[#This Row],[FLIGHT_DATE]],2)</f>
        <v>1</v>
      </c>
      <c r="W1224" s="1581">
        <f>Table1[[#This Row],[FLIGHT_DATE]]-Table1[[#This Row],[DATE_BOOKED]]</f>
        <v>157</v>
      </c>
    </row>
    <row r="1225" spans="1:23" x14ac:dyDescent="0.35">
      <c r="A1225" s="1580">
        <v>45728</v>
      </c>
      <c r="B1225" s="1581" t="s">
        <v>390</v>
      </c>
      <c r="C1225" s="198" t="s">
        <v>333</v>
      </c>
      <c r="D1225" s="198" t="s">
        <v>952</v>
      </c>
      <c r="E1225" s="1581" t="s">
        <v>810</v>
      </c>
      <c r="F1225" s="1581" t="s">
        <v>56</v>
      </c>
      <c r="G1225" s="1581" t="s">
        <v>10</v>
      </c>
      <c r="H1225" s="2222" t="s">
        <v>479</v>
      </c>
      <c r="I1225" s="1589" t="s">
        <v>28</v>
      </c>
      <c r="J1225" s="1590">
        <v>45772</v>
      </c>
      <c r="K1225" s="1583">
        <v>1</v>
      </c>
      <c r="L1225" s="1584">
        <v>1</v>
      </c>
      <c r="M1225" s="1585">
        <v>150</v>
      </c>
      <c r="N1225" s="1586">
        <v>34.04</v>
      </c>
      <c r="O1225" s="1586">
        <v>40</v>
      </c>
      <c r="P1225" s="1587">
        <v>224.04</v>
      </c>
      <c r="Q1225" s="1535" t="s">
        <v>161</v>
      </c>
      <c r="R1225" s="1553" t="s">
        <v>335</v>
      </c>
      <c r="S1225" s="1581" t="str">
        <f>LEFT(Table1[[#This Row],[SECTOR]],3)</f>
        <v>NAP</v>
      </c>
      <c r="T1225" s="1581" t="str">
        <f>RIGHT(Table1[[#This Row],[SECTOR]],3)</f>
        <v>SSH</v>
      </c>
      <c r="U1225" s="1581" t="str">
        <f t="shared" ref="U1225:U1232" si="103">IF(AND(S1225&lt;&gt;"SSH", S1225&lt;&gt;"RMF", S1225&lt;&gt;"CAI", S1225&lt;&gt;"HRG", S1225&lt;&gt;"LXR", S1225&lt;&gt;"DXB", OR(T1225="SSH", T1225="RMF", T1225="CAI", T1225="HRG", T1225="LXR", T1225="DXB")), S1225,
    IF(AND(T1225&lt;&gt;"SSH", T1225&lt;&gt;"RMF", T1225&lt;&gt;"CAI", T1225&lt;&gt;"HRG", T1225&lt;&gt;"LXR", T1225&lt;&gt;"DXB", OR(S1225="SSH", S1225="RMF", S1225="CAI", S1225="HRG", S1225="LXR", S1225="DXB")), T1225,
    "VIE"))</f>
        <v>NAP</v>
      </c>
      <c r="V1225" s="1581">
        <f>WEEKDAY(Table1[[#This Row],[FLIGHT_DATE]],2)</f>
        <v>5</v>
      </c>
      <c r="W1225" s="1581">
        <f>Table1[[#This Row],[FLIGHT_DATE]]-Table1[[#This Row],[DATE_BOOKED]]</f>
        <v>44</v>
      </c>
    </row>
    <row r="1226" spans="1:23" x14ac:dyDescent="0.35">
      <c r="A1226" s="1580">
        <v>45728</v>
      </c>
      <c r="B1226" s="1581" t="s">
        <v>390</v>
      </c>
      <c r="C1226" s="198" t="s">
        <v>333</v>
      </c>
      <c r="D1226" s="198" t="s">
        <v>952</v>
      </c>
      <c r="E1226" s="1581" t="s">
        <v>811</v>
      </c>
      <c r="F1226" s="1581" t="s">
        <v>56</v>
      </c>
      <c r="G1226" s="1581" t="s">
        <v>10</v>
      </c>
      <c r="H1226" s="2222" t="s">
        <v>445</v>
      </c>
      <c r="I1226" s="1582" t="s">
        <v>29</v>
      </c>
      <c r="J1226" s="1580">
        <v>45779</v>
      </c>
      <c r="K1226" s="1583">
        <v>1</v>
      </c>
      <c r="L1226" s="1584">
        <v>1</v>
      </c>
      <c r="M1226" s="1585">
        <v>270</v>
      </c>
      <c r="N1226" s="1586">
        <v>38.92</v>
      </c>
      <c r="O1226" s="1586">
        <v>40</v>
      </c>
      <c r="P1226" s="1587">
        <v>348.92</v>
      </c>
      <c r="Q1226" s="1535" t="s">
        <v>161</v>
      </c>
      <c r="R1226" s="1553" t="s">
        <v>335</v>
      </c>
      <c r="S1226" s="1581" t="str">
        <f>LEFT(Table1[[#This Row],[SECTOR]],3)</f>
        <v>SSH</v>
      </c>
      <c r="T1226" s="1581" t="str">
        <f>RIGHT(Table1[[#This Row],[SECTOR]],3)</f>
        <v>NAP</v>
      </c>
      <c r="U1226" s="1581" t="str">
        <f t="shared" si="103"/>
        <v>NAP</v>
      </c>
      <c r="V1226" s="1581">
        <f>WEEKDAY(Table1[[#This Row],[FLIGHT_DATE]],2)</f>
        <v>5</v>
      </c>
      <c r="W1226" s="1581">
        <f>Table1[[#This Row],[FLIGHT_DATE]]-Table1[[#This Row],[DATE_BOOKED]]</f>
        <v>51</v>
      </c>
    </row>
    <row r="1227" spans="1:23" x14ac:dyDescent="0.35">
      <c r="A1227" s="1580">
        <v>45728</v>
      </c>
      <c r="B1227" s="1581" t="s">
        <v>390</v>
      </c>
      <c r="C1227" s="198" t="s">
        <v>333</v>
      </c>
      <c r="D1227" s="198" t="s">
        <v>952</v>
      </c>
      <c r="E1227" s="1581" t="s">
        <v>810</v>
      </c>
      <c r="F1227" s="1581" t="s">
        <v>56</v>
      </c>
      <c r="G1227" s="1581" t="s">
        <v>10</v>
      </c>
      <c r="H1227" s="2222" t="s">
        <v>479</v>
      </c>
      <c r="I1227" s="1589" t="s">
        <v>28</v>
      </c>
      <c r="J1227" s="1590">
        <v>45772</v>
      </c>
      <c r="K1227" s="1583">
        <v>1</v>
      </c>
      <c r="L1227" s="1584">
        <v>1</v>
      </c>
      <c r="M1227" s="1585">
        <v>150</v>
      </c>
      <c r="N1227" s="1586">
        <v>34.04</v>
      </c>
      <c r="O1227" s="1586">
        <v>40</v>
      </c>
      <c r="P1227" s="1587">
        <v>224.04</v>
      </c>
      <c r="Q1227" s="1535" t="s">
        <v>161</v>
      </c>
      <c r="R1227" s="1553" t="s">
        <v>335</v>
      </c>
      <c r="S1227" s="1581" t="str">
        <f>LEFT(Table1[[#This Row],[SECTOR]],3)</f>
        <v>NAP</v>
      </c>
      <c r="T1227" s="1581" t="str">
        <f>RIGHT(Table1[[#This Row],[SECTOR]],3)</f>
        <v>SSH</v>
      </c>
      <c r="U1227" s="1581" t="str">
        <f t="shared" si="103"/>
        <v>NAP</v>
      </c>
      <c r="V1227" s="1581">
        <f>WEEKDAY(Table1[[#This Row],[FLIGHT_DATE]],2)</f>
        <v>5</v>
      </c>
      <c r="W1227" s="1581">
        <f>Table1[[#This Row],[FLIGHT_DATE]]-Table1[[#This Row],[DATE_BOOKED]]</f>
        <v>44</v>
      </c>
    </row>
    <row r="1228" spans="1:23" x14ac:dyDescent="0.35">
      <c r="A1228" s="1580">
        <v>45728</v>
      </c>
      <c r="B1228" s="1581" t="s">
        <v>390</v>
      </c>
      <c r="C1228" s="198" t="s">
        <v>333</v>
      </c>
      <c r="D1228" s="198" t="s">
        <v>952</v>
      </c>
      <c r="E1228" s="1581" t="s">
        <v>811</v>
      </c>
      <c r="F1228" s="1581" t="s">
        <v>56</v>
      </c>
      <c r="G1228" s="1581" t="s">
        <v>10</v>
      </c>
      <c r="H1228" s="2222" t="s">
        <v>445</v>
      </c>
      <c r="I1228" s="1582" t="s">
        <v>29</v>
      </c>
      <c r="J1228" s="1580">
        <v>45779</v>
      </c>
      <c r="K1228" s="1583">
        <v>1</v>
      </c>
      <c r="L1228" s="1584">
        <v>1</v>
      </c>
      <c r="M1228" s="1585">
        <v>270</v>
      </c>
      <c r="N1228" s="1586">
        <v>38.92</v>
      </c>
      <c r="O1228" s="1586">
        <v>40</v>
      </c>
      <c r="P1228" s="1587">
        <v>348.92</v>
      </c>
      <c r="Q1228" s="1535" t="s">
        <v>161</v>
      </c>
      <c r="R1228" s="1553" t="s">
        <v>335</v>
      </c>
      <c r="S1228" s="1581" t="str">
        <f>LEFT(Table1[[#This Row],[SECTOR]],3)</f>
        <v>SSH</v>
      </c>
      <c r="T1228" s="1581" t="str">
        <f>RIGHT(Table1[[#This Row],[SECTOR]],3)</f>
        <v>NAP</v>
      </c>
      <c r="U1228" s="1581" t="str">
        <f t="shared" si="103"/>
        <v>NAP</v>
      </c>
      <c r="V1228" s="1581">
        <f>WEEKDAY(Table1[[#This Row],[FLIGHT_DATE]],2)</f>
        <v>5</v>
      </c>
      <c r="W1228" s="1581">
        <f>Table1[[#This Row],[FLIGHT_DATE]]-Table1[[#This Row],[DATE_BOOKED]]</f>
        <v>51</v>
      </c>
    </row>
    <row r="1229" spans="1:23" x14ac:dyDescent="0.35">
      <c r="A1229" s="1580">
        <v>45728</v>
      </c>
      <c r="B1229" s="1581" t="s">
        <v>390</v>
      </c>
      <c r="C1229" s="198" t="s">
        <v>333</v>
      </c>
      <c r="D1229" s="198" t="s">
        <v>952</v>
      </c>
      <c r="E1229" s="1581" t="s">
        <v>810</v>
      </c>
      <c r="F1229" s="1581" t="s">
        <v>56</v>
      </c>
      <c r="G1229" s="1581" t="s">
        <v>10</v>
      </c>
      <c r="H1229" s="2222" t="s">
        <v>479</v>
      </c>
      <c r="I1229" s="1589" t="s">
        <v>28</v>
      </c>
      <c r="J1229" s="1590">
        <v>45772</v>
      </c>
      <c r="K1229" s="1583">
        <v>1</v>
      </c>
      <c r="L1229" s="1584">
        <v>1</v>
      </c>
      <c r="M1229" s="1585">
        <v>150</v>
      </c>
      <c r="N1229" s="1586">
        <v>34.04</v>
      </c>
      <c r="O1229" s="1586">
        <v>40</v>
      </c>
      <c r="P1229" s="1587">
        <v>224.04</v>
      </c>
      <c r="Q1229" s="1535" t="s">
        <v>161</v>
      </c>
      <c r="R1229" s="1553" t="s">
        <v>335</v>
      </c>
      <c r="S1229" s="1581" t="str">
        <f>LEFT(Table1[[#This Row],[SECTOR]],3)</f>
        <v>NAP</v>
      </c>
      <c r="T1229" s="1581" t="str">
        <f>RIGHT(Table1[[#This Row],[SECTOR]],3)</f>
        <v>SSH</v>
      </c>
      <c r="U1229" s="1581" t="str">
        <f t="shared" si="103"/>
        <v>NAP</v>
      </c>
      <c r="V1229" s="1581">
        <f>WEEKDAY(Table1[[#This Row],[FLIGHT_DATE]],2)</f>
        <v>5</v>
      </c>
      <c r="W1229" s="1581">
        <f>Table1[[#This Row],[FLIGHT_DATE]]-Table1[[#This Row],[DATE_BOOKED]]</f>
        <v>44</v>
      </c>
    </row>
    <row r="1230" spans="1:23" x14ac:dyDescent="0.35">
      <c r="A1230" s="1580">
        <v>45728</v>
      </c>
      <c r="B1230" s="1581" t="s">
        <v>390</v>
      </c>
      <c r="C1230" s="198" t="s">
        <v>333</v>
      </c>
      <c r="D1230" s="198" t="s">
        <v>952</v>
      </c>
      <c r="E1230" s="1581" t="s">
        <v>811</v>
      </c>
      <c r="F1230" s="1581" t="s">
        <v>56</v>
      </c>
      <c r="G1230" s="1581" t="s">
        <v>10</v>
      </c>
      <c r="H1230" s="2222" t="s">
        <v>445</v>
      </c>
      <c r="I1230" s="1582" t="s">
        <v>29</v>
      </c>
      <c r="J1230" s="1580">
        <v>45779</v>
      </c>
      <c r="K1230" s="1583">
        <v>1</v>
      </c>
      <c r="L1230" s="1584">
        <v>1</v>
      </c>
      <c r="M1230" s="1585">
        <v>270</v>
      </c>
      <c r="N1230" s="1586">
        <v>38.92</v>
      </c>
      <c r="O1230" s="1586">
        <v>40</v>
      </c>
      <c r="P1230" s="1587">
        <v>348.92</v>
      </c>
      <c r="Q1230" s="1535" t="s">
        <v>161</v>
      </c>
      <c r="R1230" s="1553" t="s">
        <v>335</v>
      </c>
      <c r="S1230" s="1581" t="str">
        <f>LEFT(Table1[[#This Row],[SECTOR]],3)</f>
        <v>SSH</v>
      </c>
      <c r="T1230" s="1581" t="str">
        <f>RIGHT(Table1[[#This Row],[SECTOR]],3)</f>
        <v>NAP</v>
      </c>
      <c r="U1230" s="1581" t="str">
        <f t="shared" si="103"/>
        <v>NAP</v>
      </c>
      <c r="V1230" s="1581">
        <f>WEEKDAY(Table1[[#This Row],[FLIGHT_DATE]],2)</f>
        <v>5</v>
      </c>
      <c r="W1230" s="1581">
        <f>Table1[[#This Row],[FLIGHT_DATE]]-Table1[[#This Row],[DATE_BOOKED]]</f>
        <v>51</v>
      </c>
    </row>
    <row r="1231" spans="1:23" x14ac:dyDescent="0.35">
      <c r="A1231" s="1580">
        <v>45728</v>
      </c>
      <c r="B1231" s="1581" t="s">
        <v>390</v>
      </c>
      <c r="C1231" s="198" t="s">
        <v>333</v>
      </c>
      <c r="D1231" s="198" t="s">
        <v>952</v>
      </c>
      <c r="E1231" s="1581" t="s">
        <v>810</v>
      </c>
      <c r="F1231" s="1581" t="s">
        <v>56</v>
      </c>
      <c r="G1231" s="1581" t="s">
        <v>10</v>
      </c>
      <c r="H1231" s="2222" t="s">
        <v>479</v>
      </c>
      <c r="I1231" s="1589" t="s">
        <v>28</v>
      </c>
      <c r="J1231" s="1590">
        <v>45772</v>
      </c>
      <c r="K1231" s="1583">
        <v>1</v>
      </c>
      <c r="L1231" s="1584">
        <v>1</v>
      </c>
      <c r="M1231" s="1585">
        <v>150</v>
      </c>
      <c r="N1231" s="1586">
        <v>34.04</v>
      </c>
      <c r="O1231" s="1586">
        <v>40</v>
      </c>
      <c r="P1231" s="1587">
        <v>224.04</v>
      </c>
      <c r="Q1231" s="1535" t="s">
        <v>161</v>
      </c>
      <c r="R1231" s="1553" t="s">
        <v>335</v>
      </c>
      <c r="S1231" s="1581" t="str">
        <f>LEFT(Table1[[#This Row],[SECTOR]],3)</f>
        <v>NAP</v>
      </c>
      <c r="T1231" s="1581" t="str">
        <f>RIGHT(Table1[[#This Row],[SECTOR]],3)</f>
        <v>SSH</v>
      </c>
      <c r="U1231" s="1581" t="str">
        <f t="shared" si="103"/>
        <v>NAP</v>
      </c>
      <c r="V1231" s="1581">
        <f>WEEKDAY(Table1[[#This Row],[FLIGHT_DATE]],2)</f>
        <v>5</v>
      </c>
      <c r="W1231" s="1581">
        <f>Table1[[#This Row],[FLIGHT_DATE]]-Table1[[#This Row],[DATE_BOOKED]]</f>
        <v>44</v>
      </c>
    </row>
    <row r="1232" spans="1:23" x14ac:dyDescent="0.35">
      <c r="A1232" s="1580">
        <v>45728</v>
      </c>
      <c r="B1232" s="1581" t="s">
        <v>390</v>
      </c>
      <c r="C1232" s="198" t="s">
        <v>333</v>
      </c>
      <c r="D1232" s="198" t="s">
        <v>952</v>
      </c>
      <c r="E1232" s="1581" t="s">
        <v>811</v>
      </c>
      <c r="F1232" s="1581" t="s">
        <v>56</v>
      </c>
      <c r="G1232" s="1581" t="s">
        <v>10</v>
      </c>
      <c r="H1232" s="2222" t="s">
        <v>445</v>
      </c>
      <c r="I1232" s="1582" t="s">
        <v>29</v>
      </c>
      <c r="J1232" s="1580">
        <v>45779</v>
      </c>
      <c r="K1232" s="1583">
        <v>1</v>
      </c>
      <c r="L1232" s="1584">
        <v>1</v>
      </c>
      <c r="M1232" s="1585">
        <v>270</v>
      </c>
      <c r="N1232" s="1586">
        <v>38.92</v>
      </c>
      <c r="O1232" s="1586">
        <v>40</v>
      </c>
      <c r="P1232" s="1587">
        <v>348.92</v>
      </c>
      <c r="Q1232" s="1535" t="s">
        <v>161</v>
      </c>
      <c r="R1232" s="1553" t="s">
        <v>335</v>
      </c>
      <c r="S1232" s="1581" t="str">
        <f>LEFT(Table1[[#This Row],[SECTOR]],3)</f>
        <v>SSH</v>
      </c>
      <c r="T1232" s="1581" t="str">
        <f>RIGHT(Table1[[#This Row],[SECTOR]],3)</f>
        <v>NAP</v>
      </c>
      <c r="U1232" s="1581" t="str">
        <f t="shared" si="103"/>
        <v>NAP</v>
      </c>
      <c r="V1232" s="1581">
        <f>WEEKDAY(Table1[[#This Row],[FLIGHT_DATE]],2)</f>
        <v>5</v>
      </c>
      <c r="W1232" s="1581">
        <f>Table1[[#This Row],[FLIGHT_DATE]]-Table1[[#This Row],[DATE_BOOKED]]</f>
        <v>51</v>
      </c>
    </row>
    <row r="1233" spans="1:23" x14ac:dyDescent="0.35">
      <c r="A1233" s="1591">
        <v>45730</v>
      </c>
      <c r="B1233" s="1592" t="s">
        <v>411</v>
      </c>
      <c r="C1233" s="198" t="s">
        <v>160</v>
      </c>
      <c r="D1233" s="198"/>
      <c r="E1233" s="1592"/>
      <c r="F1233" s="1592" t="s">
        <v>54</v>
      </c>
      <c r="G1233" s="1592" t="s">
        <v>10</v>
      </c>
      <c r="H1233" s="2222" t="s">
        <v>89</v>
      </c>
      <c r="I1233" s="1593" t="s">
        <v>26</v>
      </c>
      <c r="J1233" s="1591">
        <v>45934</v>
      </c>
      <c r="K1233" s="1594">
        <v>26</v>
      </c>
      <c r="L1233" s="1595">
        <v>26</v>
      </c>
      <c r="M1233" s="1596">
        <v>190</v>
      </c>
      <c r="N1233" s="1597">
        <v>0</v>
      </c>
      <c r="O1233" s="1597">
        <v>0</v>
      </c>
      <c r="P1233" s="1598">
        <f>SUM(Table1[[#This Row],[BASE_FARE]:[SURCHARGES]])*Table1[[#This Row],[SEATS_BOOKED]]</f>
        <v>4940</v>
      </c>
      <c r="Q1233" s="1535" t="s">
        <v>161</v>
      </c>
      <c r="R1233" s="1796" t="s">
        <v>397</v>
      </c>
      <c r="S1233" s="1592" t="str">
        <f>LEFT(Table1[[#This Row],[SECTOR]],3)</f>
        <v>BRI</v>
      </c>
      <c r="T1233" s="1592" t="str">
        <f>RIGHT(Table1[[#This Row],[SECTOR]],3)</f>
        <v>SSH</v>
      </c>
      <c r="U1233" s="1592" t="str">
        <f t="shared" ref="U1233:U1240" si="104">IF(AND(S1233&lt;&gt;"SSH", S1233&lt;&gt;"RMF", S1233&lt;&gt;"CAI", S1233&lt;&gt;"HRG", S1233&lt;&gt;"LXR", S1233&lt;&gt;"DXB", OR(T1233="SSH", T1233="RMF", T1233="CAI", T1233="HRG", T1233="LXR", T1233="DXB")), S1233,
    IF(AND(T1233&lt;&gt;"SSH", T1233&lt;&gt;"RMF", T1233&lt;&gt;"CAI", T1233&lt;&gt;"HRG", T1233&lt;&gt;"LXR", T1233&lt;&gt;"DXB", OR(S1233="SSH", S1233="RMF", S1233="CAI", S1233="HRG", S1233="LXR", S1233="DXB")), T1233,
    "VIE"))</f>
        <v>BRI</v>
      </c>
      <c r="V1233" s="1592">
        <f>WEEKDAY(Table1[[#This Row],[FLIGHT_DATE]],2)</f>
        <v>6</v>
      </c>
      <c r="W1233" s="1592">
        <f>Table1[[#This Row],[FLIGHT_DATE]]-Table1[[#This Row],[DATE_BOOKED]]</f>
        <v>204</v>
      </c>
    </row>
    <row r="1234" spans="1:23" x14ac:dyDescent="0.35">
      <c r="A1234" s="1591">
        <v>45730</v>
      </c>
      <c r="B1234" s="1592" t="s">
        <v>411</v>
      </c>
      <c r="C1234" s="198" t="s">
        <v>160</v>
      </c>
      <c r="D1234" s="198"/>
      <c r="E1234" s="1592"/>
      <c r="F1234" s="1592" t="s">
        <v>54</v>
      </c>
      <c r="G1234" s="1592" t="s">
        <v>10</v>
      </c>
      <c r="H1234" s="2222" t="s">
        <v>89</v>
      </c>
      <c r="I1234" s="1593" t="s">
        <v>26</v>
      </c>
      <c r="J1234" s="1591">
        <v>45941</v>
      </c>
      <c r="K1234" s="1594">
        <v>26</v>
      </c>
      <c r="L1234" s="1595">
        <v>26</v>
      </c>
      <c r="M1234" s="1596">
        <v>190</v>
      </c>
      <c r="N1234" s="1597">
        <v>0</v>
      </c>
      <c r="O1234" s="1597">
        <v>0</v>
      </c>
      <c r="P1234" s="1598">
        <f>SUM(Table1[[#This Row],[BASE_FARE]:[SURCHARGES]])*Table1[[#This Row],[SEATS_BOOKED]]</f>
        <v>4940</v>
      </c>
      <c r="Q1234" s="1535" t="s">
        <v>161</v>
      </c>
      <c r="R1234" s="1796" t="s">
        <v>397</v>
      </c>
      <c r="S1234" s="1592" t="str">
        <f>LEFT(Table1[[#This Row],[SECTOR]],3)</f>
        <v>BRI</v>
      </c>
      <c r="T1234" s="1592" t="str">
        <f>RIGHT(Table1[[#This Row],[SECTOR]],3)</f>
        <v>SSH</v>
      </c>
      <c r="U1234" s="1592" t="str">
        <f t="shared" si="104"/>
        <v>BRI</v>
      </c>
      <c r="V1234" s="1592">
        <f>WEEKDAY(Table1[[#This Row],[FLIGHT_DATE]],2)</f>
        <v>6</v>
      </c>
      <c r="W1234" s="1592">
        <f>Table1[[#This Row],[FLIGHT_DATE]]-Table1[[#This Row],[DATE_BOOKED]]</f>
        <v>211</v>
      </c>
    </row>
    <row r="1235" spans="1:23" x14ac:dyDescent="0.35">
      <c r="A1235" s="1591">
        <v>45730</v>
      </c>
      <c r="B1235" s="1592" t="s">
        <v>411</v>
      </c>
      <c r="C1235" s="198" t="s">
        <v>160</v>
      </c>
      <c r="D1235" s="198"/>
      <c r="E1235" s="1592"/>
      <c r="F1235" s="1592" t="s">
        <v>54</v>
      </c>
      <c r="G1235" s="1592" t="s">
        <v>10</v>
      </c>
      <c r="H1235" s="2222" t="s">
        <v>89</v>
      </c>
      <c r="I1235" s="1593" t="s">
        <v>26</v>
      </c>
      <c r="J1235" s="1591">
        <v>45948</v>
      </c>
      <c r="K1235" s="1594">
        <v>26</v>
      </c>
      <c r="L1235" s="1595">
        <v>26</v>
      </c>
      <c r="M1235" s="1596">
        <v>190</v>
      </c>
      <c r="N1235" s="1597">
        <v>0</v>
      </c>
      <c r="O1235" s="1597">
        <v>0</v>
      </c>
      <c r="P1235" s="1598">
        <f>SUM(Table1[[#This Row],[BASE_FARE]:[SURCHARGES]])*Table1[[#This Row],[SEATS_BOOKED]]</f>
        <v>4940</v>
      </c>
      <c r="Q1235" s="1535" t="s">
        <v>161</v>
      </c>
      <c r="R1235" s="1796" t="s">
        <v>397</v>
      </c>
      <c r="S1235" s="1592" t="str">
        <f>LEFT(Table1[[#This Row],[SECTOR]],3)</f>
        <v>BRI</v>
      </c>
      <c r="T1235" s="1592" t="str">
        <f>RIGHT(Table1[[#This Row],[SECTOR]],3)</f>
        <v>SSH</v>
      </c>
      <c r="U1235" s="1592" t="str">
        <f t="shared" si="104"/>
        <v>BRI</v>
      </c>
      <c r="V1235" s="1592">
        <f>WEEKDAY(Table1[[#This Row],[FLIGHT_DATE]],2)</f>
        <v>6</v>
      </c>
      <c r="W1235" s="1592">
        <f>Table1[[#This Row],[FLIGHT_DATE]]-Table1[[#This Row],[DATE_BOOKED]]</f>
        <v>218</v>
      </c>
    </row>
    <row r="1236" spans="1:23" x14ac:dyDescent="0.35">
      <c r="A1236" s="1591">
        <v>45730</v>
      </c>
      <c r="B1236" s="1592" t="s">
        <v>411</v>
      </c>
      <c r="C1236" s="198" t="s">
        <v>160</v>
      </c>
      <c r="D1236" s="198"/>
      <c r="E1236" s="1592"/>
      <c r="F1236" s="1592" t="s">
        <v>54</v>
      </c>
      <c r="G1236" s="1592" t="s">
        <v>10</v>
      </c>
      <c r="H1236" s="2222" t="s">
        <v>89</v>
      </c>
      <c r="I1236" s="1593" t="s">
        <v>26</v>
      </c>
      <c r="J1236" s="1591">
        <v>45955</v>
      </c>
      <c r="K1236" s="1594">
        <v>26</v>
      </c>
      <c r="L1236" s="1595">
        <v>26</v>
      </c>
      <c r="M1236" s="1596">
        <v>190</v>
      </c>
      <c r="N1236" s="1597">
        <v>0</v>
      </c>
      <c r="O1236" s="1597">
        <v>0</v>
      </c>
      <c r="P1236" s="1598">
        <f>SUM(Table1[[#This Row],[BASE_FARE]:[SURCHARGES]])*Table1[[#This Row],[SEATS_BOOKED]]</f>
        <v>4940</v>
      </c>
      <c r="Q1236" s="1535" t="s">
        <v>161</v>
      </c>
      <c r="R1236" s="1796" t="s">
        <v>397</v>
      </c>
      <c r="S1236" s="1592" t="str">
        <f>LEFT(Table1[[#This Row],[SECTOR]],3)</f>
        <v>BRI</v>
      </c>
      <c r="T1236" s="1592" t="str">
        <f>RIGHT(Table1[[#This Row],[SECTOR]],3)</f>
        <v>SSH</v>
      </c>
      <c r="U1236" s="1592" t="str">
        <f t="shared" si="104"/>
        <v>BRI</v>
      </c>
      <c r="V1236" s="1592">
        <f>WEEKDAY(Table1[[#This Row],[FLIGHT_DATE]],2)</f>
        <v>6</v>
      </c>
      <c r="W1236" s="1592">
        <f>Table1[[#This Row],[FLIGHT_DATE]]-Table1[[#This Row],[DATE_BOOKED]]</f>
        <v>225</v>
      </c>
    </row>
    <row r="1237" spans="1:23" x14ac:dyDescent="0.35">
      <c r="A1237" s="1591">
        <v>45730</v>
      </c>
      <c r="B1237" s="1592" t="s">
        <v>411</v>
      </c>
      <c r="C1237" s="198" t="s">
        <v>160</v>
      </c>
      <c r="D1237" s="198"/>
      <c r="E1237" s="1592"/>
      <c r="F1237" s="1592" t="s">
        <v>54</v>
      </c>
      <c r="G1237" s="1592" t="s">
        <v>10</v>
      </c>
      <c r="H1237" s="2222" t="s">
        <v>89</v>
      </c>
      <c r="I1237" s="1593" t="s">
        <v>26</v>
      </c>
      <c r="J1237" s="1591">
        <v>45962</v>
      </c>
      <c r="K1237" s="1594">
        <v>26</v>
      </c>
      <c r="L1237" s="1595">
        <v>26</v>
      </c>
      <c r="M1237" s="1596">
        <v>190</v>
      </c>
      <c r="N1237" s="1597">
        <v>0</v>
      </c>
      <c r="O1237" s="1597">
        <v>0</v>
      </c>
      <c r="P1237" s="1598">
        <f>SUM(Table1[[#This Row],[BASE_FARE]:[SURCHARGES]])*Table1[[#This Row],[SEATS_BOOKED]]</f>
        <v>4940</v>
      </c>
      <c r="Q1237" s="1535" t="s">
        <v>161</v>
      </c>
      <c r="R1237" s="1796" t="s">
        <v>397</v>
      </c>
      <c r="S1237" s="1592" t="str">
        <f>LEFT(Table1[[#This Row],[SECTOR]],3)</f>
        <v>BRI</v>
      </c>
      <c r="T1237" s="1592" t="str">
        <f>RIGHT(Table1[[#This Row],[SECTOR]],3)</f>
        <v>SSH</v>
      </c>
      <c r="U1237" s="1592" t="str">
        <f t="shared" si="104"/>
        <v>BRI</v>
      </c>
      <c r="V1237" s="1592">
        <f>WEEKDAY(Table1[[#This Row],[FLIGHT_DATE]],2)</f>
        <v>6</v>
      </c>
      <c r="W1237" s="1592">
        <f>Table1[[#This Row],[FLIGHT_DATE]]-Table1[[#This Row],[DATE_BOOKED]]</f>
        <v>232</v>
      </c>
    </row>
    <row r="1238" spans="1:23" x14ac:dyDescent="0.35">
      <c r="A1238" s="1591">
        <v>45730</v>
      </c>
      <c r="B1238" s="1592" t="s">
        <v>411</v>
      </c>
      <c r="C1238" s="198" t="s">
        <v>160</v>
      </c>
      <c r="D1238" s="198"/>
      <c r="E1238" s="1592"/>
      <c r="F1238" s="1592" t="s">
        <v>54</v>
      </c>
      <c r="G1238" s="1592" t="s">
        <v>10</v>
      </c>
      <c r="H1238" s="2222" t="s">
        <v>89</v>
      </c>
      <c r="I1238" s="1593" t="s">
        <v>26</v>
      </c>
      <c r="J1238" s="1591">
        <v>45969</v>
      </c>
      <c r="K1238" s="1594">
        <v>26</v>
      </c>
      <c r="L1238" s="1595">
        <v>26</v>
      </c>
      <c r="M1238" s="1596">
        <v>190</v>
      </c>
      <c r="N1238" s="1597">
        <v>0</v>
      </c>
      <c r="O1238" s="1597">
        <v>0</v>
      </c>
      <c r="P1238" s="1598">
        <f>SUM(Table1[[#This Row],[BASE_FARE]:[SURCHARGES]])*Table1[[#This Row],[SEATS_BOOKED]]</f>
        <v>4940</v>
      </c>
      <c r="Q1238" s="1535" t="s">
        <v>161</v>
      </c>
      <c r="R1238" s="1796" t="s">
        <v>397</v>
      </c>
      <c r="S1238" s="1592" t="str">
        <f>LEFT(Table1[[#This Row],[SECTOR]],3)</f>
        <v>BRI</v>
      </c>
      <c r="T1238" s="1592" t="str">
        <f>RIGHT(Table1[[#This Row],[SECTOR]],3)</f>
        <v>SSH</v>
      </c>
      <c r="U1238" s="1592" t="str">
        <f t="shared" si="104"/>
        <v>BRI</v>
      </c>
      <c r="V1238" s="1592">
        <f>WEEKDAY(Table1[[#This Row],[FLIGHT_DATE]],2)</f>
        <v>6</v>
      </c>
      <c r="W1238" s="1592">
        <f>Table1[[#This Row],[FLIGHT_DATE]]-Table1[[#This Row],[DATE_BOOKED]]</f>
        <v>239</v>
      </c>
    </row>
    <row r="1239" spans="1:23" x14ac:dyDescent="0.35">
      <c r="A1239" s="1591">
        <v>45730</v>
      </c>
      <c r="B1239" s="1592" t="s">
        <v>411</v>
      </c>
      <c r="C1239" s="198" t="s">
        <v>160</v>
      </c>
      <c r="D1239" s="198"/>
      <c r="E1239" s="1592"/>
      <c r="F1239" s="1592" t="s">
        <v>54</v>
      </c>
      <c r="G1239" s="1592" t="s">
        <v>10</v>
      </c>
      <c r="H1239" s="2222" t="s">
        <v>89</v>
      </c>
      <c r="I1239" s="1593" t="s">
        <v>26</v>
      </c>
      <c r="J1239" s="1591">
        <v>45976</v>
      </c>
      <c r="K1239" s="1594">
        <v>26</v>
      </c>
      <c r="L1239" s="1595">
        <v>26</v>
      </c>
      <c r="M1239" s="1596">
        <v>190</v>
      </c>
      <c r="N1239" s="1597">
        <v>0</v>
      </c>
      <c r="O1239" s="1597">
        <v>0</v>
      </c>
      <c r="P1239" s="1598">
        <f>SUM(Table1[[#This Row],[BASE_FARE]:[SURCHARGES]])*Table1[[#This Row],[SEATS_BOOKED]]</f>
        <v>4940</v>
      </c>
      <c r="Q1239" s="1535" t="s">
        <v>161</v>
      </c>
      <c r="R1239" s="1796" t="s">
        <v>397</v>
      </c>
      <c r="S1239" s="1592" t="str">
        <f>LEFT(Table1[[#This Row],[SECTOR]],3)</f>
        <v>BRI</v>
      </c>
      <c r="T1239" s="1592" t="str">
        <f>RIGHT(Table1[[#This Row],[SECTOR]],3)</f>
        <v>SSH</v>
      </c>
      <c r="U1239" s="1592" t="str">
        <f t="shared" si="104"/>
        <v>BRI</v>
      </c>
      <c r="V1239" s="1592">
        <f>WEEKDAY(Table1[[#This Row],[FLIGHT_DATE]],2)</f>
        <v>6</v>
      </c>
      <c r="W1239" s="1592">
        <f>Table1[[#This Row],[FLIGHT_DATE]]-Table1[[#This Row],[DATE_BOOKED]]</f>
        <v>246</v>
      </c>
    </row>
    <row r="1240" spans="1:23" x14ac:dyDescent="0.35">
      <c r="A1240" s="1591">
        <v>45730</v>
      </c>
      <c r="B1240" s="1592" t="s">
        <v>411</v>
      </c>
      <c r="C1240" s="198" t="s">
        <v>160</v>
      </c>
      <c r="D1240" s="198"/>
      <c r="E1240" s="1592"/>
      <c r="F1240" s="1592" t="s">
        <v>54</v>
      </c>
      <c r="G1240" s="1592" t="s">
        <v>10</v>
      </c>
      <c r="H1240" s="2222" t="s">
        <v>89</v>
      </c>
      <c r="I1240" s="1593" t="s">
        <v>26</v>
      </c>
      <c r="J1240" s="1591">
        <v>45983</v>
      </c>
      <c r="K1240" s="1594">
        <v>26</v>
      </c>
      <c r="L1240" s="1595">
        <v>26</v>
      </c>
      <c r="M1240" s="1596">
        <v>190</v>
      </c>
      <c r="N1240" s="1597">
        <v>0</v>
      </c>
      <c r="O1240" s="1597">
        <v>0</v>
      </c>
      <c r="P1240" s="1598">
        <f>SUM(Table1[[#This Row],[BASE_FARE]:[SURCHARGES]])*Table1[[#This Row],[SEATS_BOOKED]]</f>
        <v>4940</v>
      </c>
      <c r="Q1240" s="1535" t="s">
        <v>161</v>
      </c>
      <c r="R1240" s="1796" t="s">
        <v>397</v>
      </c>
      <c r="S1240" s="1592" t="str">
        <f>LEFT(Table1[[#This Row],[SECTOR]],3)</f>
        <v>BRI</v>
      </c>
      <c r="T1240" s="1592" t="str">
        <f>RIGHT(Table1[[#This Row],[SECTOR]],3)</f>
        <v>SSH</v>
      </c>
      <c r="U1240" s="1592" t="str">
        <f t="shared" si="104"/>
        <v>BRI</v>
      </c>
      <c r="V1240" s="1592">
        <f>WEEKDAY(Table1[[#This Row],[FLIGHT_DATE]],2)</f>
        <v>6</v>
      </c>
      <c r="W1240" s="1592">
        <f>Table1[[#This Row],[FLIGHT_DATE]]-Table1[[#This Row],[DATE_BOOKED]]</f>
        <v>253</v>
      </c>
    </row>
    <row r="1241" spans="1:23" x14ac:dyDescent="0.35">
      <c r="A1241" s="1591">
        <v>45730</v>
      </c>
      <c r="B1241" s="1592" t="s">
        <v>411</v>
      </c>
      <c r="C1241" s="198" t="s">
        <v>160</v>
      </c>
      <c r="D1241" s="198"/>
      <c r="E1241" s="1592"/>
      <c r="F1241" s="1592" t="s">
        <v>54</v>
      </c>
      <c r="G1241" s="1592" t="s">
        <v>11</v>
      </c>
      <c r="H1241" s="2222" t="s">
        <v>88</v>
      </c>
      <c r="I1241" s="1593" t="s">
        <v>27</v>
      </c>
      <c r="J1241" s="1591">
        <v>45941</v>
      </c>
      <c r="K1241" s="1594">
        <v>26</v>
      </c>
      <c r="L1241" s="1595">
        <v>26</v>
      </c>
      <c r="M1241" s="1596">
        <v>190</v>
      </c>
      <c r="N1241" s="1597">
        <v>0</v>
      </c>
      <c r="O1241" s="1597">
        <v>0</v>
      </c>
      <c r="P1241" s="1598">
        <f>SUM(Table1[[#This Row],[BASE_FARE]:[SURCHARGES]])*Table1[[#This Row],[SEATS_BOOKED]]</f>
        <v>4940</v>
      </c>
      <c r="Q1241" s="1535" t="s">
        <v>161</v>
      </c>
      <c r="R1241" s="1796" t="s">
        <v>397</v>
      </c>
      <c r="S1241" s="1592" t="str">
        <f>LEFT(Table1[[#This Row],[SECTOR]],3)</f>
        <v>SSH</v>
      </c>
      <c r="T1241" s="1592" t="str">
        <f>RIGHT(Table1[[#This Row],[SECTOR]],3)</f>
        <v>BRI</v>
      </c>
      <c r="U1241" s="1592" t="str">
        <f t="shared" ref="U1241:U1248" si="105">IF(AND(S1241&lt;&gt;"SSH", S1241&lt;&gt;"RMF", S1241&lt;&gt;"CAI", S1241&lt;&gt;"HRG", S1241&lt;&gt;"LXR", S1241&lt;&gt;"DXB", OR(T1241="SSH", T1241="RMF", T1241="CAI", T1241="HRG", T1241="LXR", T1241="DXB")), S1241,
    IF(AND(T1241&lt;&gt;"SSH", T1241&lt;&gt;"RMF", T1241&lt;&gt;"CAI", T1241&lt;&gt;"HRG", T1241&lt;&gt;"LXR", T1241&lt;&gt;"DXB", OR(S1241="SSH", S1241="RMF", S1241="CAI", S1241="HRG", S1241="LXR", S1241="DXB")), T1241,
    "VIE"))</f>
        <v>BRI</v>
      </c>
      <c r="V1241" s="1592">
        <f>WEEKDAY(Table1[[#This Row],[FLIGHT_DATE]],2)</f>
        <v>6</v>
      </c>
      <c r="W1241" s="1592">
        <f>Table1[[#This Row],[FLIGHT_DATE]]-Table1[[#This Row],[DATE_BOOKED]]</f>
        <v>211</v>
      </c>
    </row>
    <row r="1242" spans="1:23" x14ac:dyDescent="0.35">
      <c r="A1242" s="1591">
        <v>45730</v>
      </c>
      <c r="B1242" s="1592" t="s">
        <v>411</v>
      </c>
      <c r="C1242" s="198" t="s">
        <v>160</v>
      </c>
      <c r="D1242" s="198"/>
      <c r="E1242" s="1592"/>
      <c r="F1242" s="1592" t="s">
        <v>54</v>
      </c>
      <c r="G1242" s="1592" t="s">
        <v>11</v>
      </c>
      <c r="H1242" s="2222" t="s">
        <v>88</v>
      </c>
      <c r="I1242" s="1593" t="s">
        <v>27</v>
      </c>
      <c r="J1242" s="1591">
        <v>45948</v>
      </c>
      <c r="K1242" s="1594">
        <v>26</v>
      </c>
      <c r="L1242" s="1595">
        <v>26</v>
      </c>
      <c r="M1242" s="1596">
        <v>190</v>
      </c>
      <c r="N1242" s="1597">
        <v>0</v>
      </c>
      <c r="O1242" s="1597">
        <v>0</v>
      </c>
      <c r="P1242" s="1598">
        <f>SUM(Table1[[#This Row],[BASE_FARE]:[SURCHARGES]])*Table1[[#This Row],[SEATS_BOOKED]]</f>
        <v>4940</v>
      </c>
      <c r="Q1242" s="1535" t="s">
        <v>161</v>
      </c>
      <c r="R1242" s="1796" t="s">
        <v>397</v>
      </c>
      <c r="S1242" s="1592" t="str">
        <f>LEFT(Table1[[#This Row],[SECTOR]],3)</f>
        <v>SSH</v>
      </c>
      <c r="T1242" s="1592" t="str">
        <f>RIGHT(Table1[[#This Row],[SECTOR]],3)</f>
        <v>BRI</v>
      </c>
      <c r="U1242" s="1592" t="str">
        <f t="shared" si="105"/>
        <v>BRI</v>
      </c>
      <c r="V1242" s="1592">
        <f>WEEKDAY(Table1[[#This Row],[FLIGHT_DATE]],2)</f>
        <v>6</v>
      </c>
      <c r="W1242" s="1592">
        <f>Table1[[#This Row],[FLIGHT_DATE]]-Table1[[#This Row],[DATE_BOOKED]]</f>
        <v>218</v>
      </c>
    </row>
    <row r="1243" spans="1:23" x14ac:dyDescent="0.35">
      <c r="A1243" s="1591">
        <v>45730</v>
      </c>
      <c r="B1243" s="1592" t="s">
        <v>411</v>
      </c>
      <c r="C1243" s="198" t="s">
        <v>160</v>
      </c>
      <c r="D1243" s="198"/>
      <c r="E1243" s="1592"/>
      <c r="F1243" s="1592" t="s">
        <v>54</v>
      </c>
      <c r="G1243" s="1592" t="s">
        <v>11</v>
      </c>
      <c r="H1243" s="2222" t="s">
        <v>88</v>
      </c>
      <c r="I1243" s="1593" t="s">
        <v>27</v>
      </c>
      <c r="J1243" s="1591">
        <v>45955</v>
      </c>
      <c r="K1243" s="1594">
        <v>26</v>
      </c>
      <c r="L1243" s="1595">
        <v>26</v>
      </c>
      <c r="M1243" s="1596">
        <v>190</v>
      </c>
      <c r="N1243" s="1597">
        <v>0</v>
      </c>
      <c r="O1243" s="1597">
        <v>0</v>
      </c>
      <c r="P1243" s="1598">
        <f>SUM(Table1[[#This Row],[BASE_FARE]:[SURCHARGES]])*Table1[[#This Row],[SEATS_BOOKED]]</f>
        <v>4940</v>
      </c>
      <c r="Q1243" s="1535" t="s">
        <v>161</v>
      </c>
      <c r="R1243" s="1796" t="s">
        <v>397</v>
      </c>
      <c r="S1243" s="1592" t="str">
        <f>LEFT(Table1[[#This Row],[SECTOR]],3)</f>
        <v>SSH</v>
      </c>
      <c r="T1243" s="1592" t="str">
        <f>RIGHT(Table1[[#This Row],[SECTOR]],3)</f>
        <v>BRI</v>
      </c>
      <c r="U1243" s="1592" t="str">
        <f t="shared" si="105"/>
        <v>BRI</v>
      </c>
      <c r="V1243" s="1592">
        <f>WEEKDAY(Table1[[#This Row],[FLIGHT_DATE]],2)</f>
        <v>6</v>
      </c>
      <c r="W1243" s="1592">
        <f>Table1[[#This Row],[FLIGHT_DATE]]-Table1[[#This Row],[DATE_BOOKED]]</f>
        <v>225</v>
      </c>
    </row>
    <row r="1244" spans="1:23" x14ac:dyDescent="0.35">
      <c r="A1244" s="1591">
        <v>45730</v>
      </c>
      <c r="B1244" s="1592" t="s">
        <v>411</v>
      </c>
      <c r="C1244" s="198" t="s">
        <v>160</v>
      </c>
      <c r="D1244" s="198"/>
      <c r="E1244" s="1592"/>
      <c r="F1244" s="1592" t="s">
        <v>54</v>
      </c>
      <c r="G1244" s="1592" t="s">
        <v>11</v>
      </c>
      <c r="H1244" s="2222" t="s">
        <v>88</v>
      </c>
      <c r="I1244" s="1593" t="s">
        <v>27</v>
      </c>
      <c r="J1244" s="1591">
        <v>45962</v>
      </c>
      <c r="K1244" s="1594">
        <v>26</v>
      </c>
      <c r="L1244" s="1595">
        <v>26</v>
      </c>
      <c r="M1244" s="1596">
        <v>190</v>
      </c>
      <c r="N1244" s="1597">
        <v>0</v>
      </c>
      <c r="O1244" s="1597">
        <v>0</v>
      </c>
      <c r="P1244" s="1598">
        <f>SUM(Table1[[#This Row],[BASE_FARE]:[SURCHARGES]])*Table1[[#This Row],[SEATS_BOOKED]]</f>
        <v>4940</v>
      </c>
      <c r="Q1244" s="1535" t="s">
        <v>161</v>
      </c>
      <c r="R1244" s="1796" t="s">
        <v>397</v>
      </c>
      <c r="S1244" s="1592" t="str">
        <f>LEFT(Table1[[#This Row],[SECTOR]],3)</f>
        <v>SSH</v>
      </c>
      <c r="T1244" s="1592" t="str">
        <f>RIGHT(Table1[[#This Row],[SECTOR]],3)</f>
        <v>BRI</v>
      </c>
      <c r="U1244" s="1592" t="str">
        <f t="shared" si="105"/>
        <v>BRI</v>
      </c>
      <c r="V1244" s="1592">
        <f>WEEKDAY(Table1[[#This Row],[FLIGHT_DATE]],2)</f>
        <v>6</v>
      </c>
      <c r="W1244" s="1592">
        <f>Table1[[#This Row],[FLIGHT_DATE]]-Table1[[#This Row],[DATE_BOOKED]]</f>
        <v>232</v>
      </c>
    </row>
    <row r="1245" spans="1:23" x14ac:dyDescent="0.35">
      <c r="A1245" s="1591">
        <v>45730</v>
      </c>
      <c r="B1245" s="1592" t="s">
        <v>411</v>
      </c>
      <c r="C1245" s="198" t="s">
        <v>160</v>
      </c>
      <c r="D1245" s="198"/>
      <c r="E1245" s="1592"/>
      <c r="F1245" s="1592" t="s">
        <v>54</v>
      </c>
      <c r="G1245" s="1592" t="s">
        <v>11</v>
      </c>
      <c r="H1245" s="2222" t="s">
        <v>88</v>
      </c>
      <c r="I1245" s="1593" t="s">
        <v>27</v>
      </c>
      <c r="J1245" s="1591">
        <v>45969</v>
      </c>
      <c r="K1245" s="1594">
        <v>26</v>
      </c>
      <c r="L1245" s="1595">
        <v>26</v>
      </c>
      <c r="M1245" s="1596">
        <v>190</v>
      </c>
      <c r="N1245" s="1597">
        <v>0</v>
      </c>
      <c r="O1245" s="1597">
        <v>0</v>
      </c>
      <c r="P1245" s="1598">
        <f>SUM(Table1[[#This Row],[BASE_FARE]:[SURCHARGES]])*Table1[[#This Row],[SEATS_BOOKED]]</f>
        <v>4940</v>
      </c>
      <c r="Q1245" s="1535" t="s">
        <v>161</v>
      </c>
      <c r="R1245" s="1796" t="s">
        <v>397</v>
      </c>
      <c r="S1245" s="1592" t="str">
        <f>LEFT(Table1[[#This Row],[SECTOR]],3)</f>
        <v>SSH</v>
      </c>
      <c r="T1245" s="1592" t="str">
        <f>RIGHT(Table1[[#This Row],[SECTOR]],3)</f>
        <v>BRI</v>
      </c>
      <c r="U1245" s="1592" t="str">
        <f t="shared" si="105"/>
        <v>BRI</v>
      </c>
      <c r="V1245" s="1592">
        <f>WEEKDAY(Table1[[#This Row],[FLIGHT_DATE]],2)</f>
        <v>6</v>
      </c>
      <c r="W1245" s="1592">
        <f>Table1[[#This Row],[FLIGHT_DATE]]-Table1[[#This Row],[DATE_BOOKED]]</f>
        <v>239</v>
      </c>
    </row>
    <row r="1246" spans="1:23" x14ac:dyDescent="0.35">
      <c r="A1246" s="1591">
        <v>45730</v>
      </c>
      <c r="B1246" s="1592" t="s">
        <v>411</v>
      </c>
      <c r="C1246" s="198" t="s">
        <v>160</v>
      </c>
      <c r="D1246" s="198"/>
      <c r="E1246" s="1592"/>
      <c r="F1246" s="1592" t="s">
        <v>54</v>
      </c>
      <c r="G1246" s="1592" t="s">
        <v>11</v>
      </c>
      <c r="H1246" s="2222" t="s">
        <v>88</v>
      </c>
      <c r="I1246" s="1593" t="s">
        <v>27</v>
      </c>
      <c r="J1246" s="1591">
        <v>45976</v>
      </c>
      <c r="K1246" s="1594">
        <v>26</v>
      </c>
      <c r="L1246" s="1595">
        <v>26</v>
      </c>
      <c r="M1246" s="1596">
        <v>190</v>
      </c>
      <c r="N1246" s="1597">
        <v>0</v>
      </c>
      <c r="O1246" s="1597">
        <v>0</v>
      </c>
      <c r="P1246" s="1598">
        <f>SUM(Table1[[#This Row],[BASE_FARE]:[SURCHARGES]])*Table1[[#This Row],[SEATS_BOOKED]]</f>
        <v>4940</v>
      </c>
      <c r="Q1246" s="1535" t="s">
        <v>161</v>
      </c>
      <c r="R1246" s="1796" t="s">
        <v>397</v>
      </c>
      <c r="S1246" s="1592" t="str">
        <f>LEFT(Table1[[#This Row],[SECTOR]],3)</f>
        <v>SSH</v>
      </c>
      <c r="T1246" s="1592" t="str">
        <f>RIGHT(Table1[[#This Row],[SECTOR]],3)</f>
        <v>BRI</v>
      </c>
      <c r="U1246" s="1592" t="str">
        <f t="shared" si="105"/>
        <v>BRI</v>
      </c>
      <c r="V1246" s="1592">
        <f>WEEKDAY(Table1[[#This Row],[FLIGHT_DATE]],2)</f>
        <v>6</v>
      </c>
      <c r="W1246" s="1592">
        <f>Table1[[#This Row],[FLIGHT_DATE]]-Table1[[#This Row],[DATE_BOOKED]]</f>
        <v>246</v>
      </c>
    </row>
    <row r="1247" spans="1:23" x14ac:dyDescent="0.35">
      <c r="A1247" s="1591">
        <v>45730</v>
      </c>
      <c r="B1247" s="1592" t="s">
        <v>411</v>
      </c>
      <c r="C1247" s="198" t="s">
        <v>160</v>
      </c>
      <c r="D1247" s="198"/>
      <c r="E1247" s="1592"/>
      <c r="F1247" s="1592" t="s">
        <v>54</v>
      </c>
      <c r="G1247" s="1592" t="s">
        <v>11</v>
      </c>
      <c r="H1247" s="2222" t="s">
        <v>88</v>
      </c>
      <c r="I1247" s="1593" t="s">
        <v>27</v>
      </c>
      <c r="J1247" s="1591">
        <v>45983</v>
      </c>
      <c r="K1247" s="1594">
        <v>26</v>
      </c>
      <c r="L1247" s="1595">
        <v>26</v>
      </c>
      <c r="M1247" s="1596">
        <v>190</v>
      </c>
      <c r="N1247" s="1597">
        <v>0</v>
      </c>
      <c r="O1247" s="1597">
        <v>0</v>
      </c>
      <c r="P1247" s="1598">
        <f>SUM(Table1[[#This Row],[BASE_FARE]:[SURCHARGES]])*Table1[[#This Row],[SEATS_BOOKED]]</f>
        <v>4940</v>
      </c>
      <c r="Q1247" s="1535" t="s">
        <v>161</v>
      </c>
      <c r="R1247" s="1796" t="s">
        <v>397</v>
      </c>
      <c r="S1247" s="1592" t="str">
        <f>LEFT(Table1[[#This Row],[SECTOR]],3)</f>
        <v>SSH</v>
      </c>
      <c r="T1247" s="1592" t="str">
        <f>RIGHT(Table1[[#This Row],[SECTOR]],3)</f>
        <v>BRI</v>
      </c>
      <c r="U1247" s="1592" t="str">
        <f t="shared" si="105"/>
        <v>BRI</v>
      </c>
      <c r="V1247" s="1592">
        <f>WEEKDAY(Table1[[#This Row],[FLIGHT_DATE]],2)</f>
        <v>6</v>
      </c>
      <c r="W1247" s="1592">
        <f>Table1[[#This Row],[FLIGHT_DATE]]-Table1[[#This Row],[DATE_BOOKED]]</f>
        <v>253</v>
      </c>
    </row>
    <row r="1248" spans="1:23" x14ac:dyDescent="0.35">
      <c r="A1248" s="1591">
        <v>45730</v>
      </c>
      <c r="B1248" s="1592" t="s">
        <v>411</v>
      </c>
      <c r="C1248" s="198" t="s">
        <v>160</v>
      </c>
      <c r="D1248" s="198"/>
      <c r="E1248" s="1592"/>
      <c r="F1248" s="1592" t="s">
        <v>54</v>
      </c>
      <c r="G1248" s="1592" t="s">
        <v>11</v>
      </c>
      <c r="H1248" s="2222" t="s">
        <v>88</v>
      </c>
      <c r="I1248" s="1593" t="s">
        <v>27</v>
      </c>
      <c r="J1248" s="1591">
        <v>45990</v>
      </c>
      <c r="K1248" s="1594">
        <v>26</v>
      </c>
      <c r="L1248" s="1595">
        <v>26</v>
      </c>
      <c r="M1248" s="1596">
        <v>190</v>
      </c>
      <c r="N1248" s="1597">
        <v>0</v>
      </c>
      <c r="O1248" s="1597">
        <v>0</v>
      </c>
      <c r="P1248" s="1598">
        <f>SUM(Table1[[#This Row],[BASE_FARE]:[SURCHARGES]])*Table1[[#This Row],[SEATS_BOOKED]]</f>
        <v>4940</v>
      </c>
      <c r="Q1248" s="1535" t="s">
        <v>161</v>
      </c>
      <c r="R1248" s="1796" t="s">
        <v>397</v>
      </c>
      <c r="S1248" s="1592" t="str">
        <f>LEFT(Table1[[#This Row],[SECTOR]],3)</f>
        <v>SSH</v>
      </c>
      <c r="T1248" s="1592" t="str">
        <f>RIGHT(Table1[[#This Row],[SECTOR]],3)</f>
        <v>BRI</v>
      </c>
      <c r="U1248" s="1592" t="str">
        <f t="shared" si="105"/>
        <v>BRI</v>
      </c>
      <c r="V1248" s="1592">
        <f>WEEKDAY(Table1[[#This Row],[FLIGHT_DATE]],2)</f>
        <v>6</v>
      </c>
      <c r="W1248" s="1592">
        <f>Table1[[#This Row],[FLIGHT_DATE]]-Table1[[#This Row],[DATE_BOOKED]]</f>
        <v>260</v>
      </c>
    </row>
    <row r="1249" spans="1:23" x14ac:dyDescent="0.35">
      <c r="A1249" s="1599">
        <v>45730</v>
      </c>
      <c r="B1249" s="1600" t="s">
        <v>332</v>
      </c>
      <c r="C1249" s="198" t="s">
        <v>333</v>
      </c>
      <c r="D1249" s="198"/>
      <c r="E1249" s="1600"/>
      <c r="F1249" s="1600" t="s">
        <v>56</v>
      </c>
      <c r="G1249" s="1600" t="s">
        <v>10</v>
      </c>
      <c r="H1249" s="2222" t="s">
        <v>447</v>
      </c>
      <c r="I1249" s="1601" t="s">
        <v>28</v>
      </c>
      <c r="J1249" s="1599">
        <v>45772</v>
      </c>
      <c r="K1249" s="1602">
        <v>4</v>
      </c>
      <c r="L1249" s="1603">
        <v>4</v>
      </c>
      <c r="M1249" s="1604">
        <v>200</v>
      </c>
      <c r="N1249" s="1597">
        <v>0</v>
      </c>
      <c r="O1249" s="1597">
        <v>0</v>
      </c>
      <c r="P1249" s="1605">
        <f>SUM(Table1[[#This Row],[BASE_FARE]:[SURCHARGES]])*Table1[[#This Row],[SEATS_BOOKED]]</f>
        <v>800</v>
      </c>
      <c r="Q1249" s="1535" t="s">
        <v>161</v>
      </c>
      <c r="R1249" s="1553" t="s">
        <v>335</v>
      </c>
      <c r="S1249" s="1600" t="str">
        <f>LEFT(Table1[[#This Row],[SECTOR]],3)</f>
        <v>NAP</v>
      </c>
      <c r="T1249" s="1600" t="str">
        <f>RIGHT(Table1[[#This Row],[SECTOR]],3)</f>
        <v>SSH</v>
      </c>
      <c r="U1249" s="1600" t="str">
        <f>IF(AND(S1249&lt;&gt;"SSH", S1249&lt;&gt;"RMF", S1249&lt;&gt;"CAI", S1249&lt;&gt;"HRG", S1249&lt;&gt;"LXR", S1249&lt;&gt;"DXB", OR(T1249="SSH", T1249="RMF", T1249="CAI", T1249="HRG", T1249="LXR", T1249="DXB")), S1249,
    IF(AND(T1249&lt;&gt;"SSH", T1249&lt;&gt;"RMF", T1249&lt;&gt;"CAI", T1249&lt;&gt;"HRG", T1249&lt;&gt;"LXR", T1249&lt;&gt;"DXB", OR(S1249="SSH", S1249="RMF", S1249="CAI", S1249="HRG", S1249="LXR", S1249="DXB")), T1249,
    "VIE"))</f>
        <v>NAP</v>
      </c>
      <c r="V1249" s="1600">
        <f>WEEKDAY(Table1[[#This Row],[FLIGHT_DATE]],2)</f>
        <v>5</v>
      </c>
      <c r="W1249" s="1600">
        <f>Table1[[#This Row],[FLIGHT_DATE]]-Table1[[#This Row],[DATE_BOOKED]]</f>
        <v>42</v>
      </c>
    </row>
    <row r="1250" spans="1:23" x14ac:dyDescent="0.35">
      <c r="A1250" s="1599">
        <v>45730</v>
      </c>
      <c r="B1250" s="1600" t="s">
        <v>332</v>
      </c>
      <c r="C1250" s="198" t="s">
        <v>333</v>
      </c>
      <c r="D1250" s="198"/>
      <c r="E1250" s="1600"/>
      <c r="F1250" s="1600" t="s">
        <v>56</v>
      </c>
      <c r="G1250" s="1600" t="s">
        <v>10</v>
      </c>
      <c r="H1250" s="2222" t="s">
        <v>445</v>
      </c>
      <c r="I1250" s="1601" t="s">
        <v>29</v>
      </c>
      <c r="J1250" s="1599">
        <v>45779</v>
      </c>
      <c r="K1250" s="1602">
        <v>4</v>
      </c>
      <c r="L1250" s="1603">
        <v>4</v>
      </c>
      <c r="M1250" s="1604">
        <v>200</v>
      </c>
      <c r="N1250" s="1597">
        <v>0</v>
      </c>
      <c r="O1250" s="1597">
        <v>0</v>
      </c>
      <c r="P1250" s="1605">
        <f>SUM(Table1[[#This Row],[BASE_FARE]:[SURCHARGES]])*Table1[[#This Row],[SEATS_BOOKED]]</f>
        <v>800</v>
      </c>
      <c r="Q1250" s="1535" t="s">
        <v>161</v>
      </c>
      <c r="R1250" s="1553" t="s">
        <v>335</v>
      </c>
      <c r="S1250" s="1600" t="str">
        <f>LEFT(Table1[[#This Row],[SECTOR]],3)</f>
        <v>SSH</v>
      </c>
      <c r="T1250" s="1600" t="str">
        <f>RIGHT(Table1[[#This Row],[SECTOR]],3)</f>
        <v>NAP</v>
      </c>
      <c r="U1250" s="1600" t="str">
        <f>IF(AND(S1250&lt;&gt;"SSH", S1250&lt;&gt;"RMF", S1250&lt;&gt;"CAI", S1250&lt;&gt;"HRG", S1250&lt;&gt;"LXR", S1250&lt;&gt;"DXB", OR(T1250="SSH", T1250="RMF", T1250="CAI", T1250="HRG", T1250="LXR", T1250="DXB")), S1250,
    IF(AND(T1250&lt;&gt;"SSH", T1250&lt;&gt;"RMF", T1250&lt;&gt;"CAI", T1250&lt;&gt;"HRG", T1250&lt;&gt;"LXR", T1250&lt;&gt;"DXB", OR(S1250="SSH", S1250="RMF", S1250="CAI", S1250="HRG", S1250="LXR", S1250="DXB")), T1250,
    "VIE"))</f>
        <v>NAP</v>
      </c>
      <c r="V1250" s="1600">
        <f>WEEKDAY(Table1[[#This Row],[FLIGHT_DATE]],2)</f>
        <v>5</v>
      </c>
      <c r="W1250" s="1600">
        <f>Table1[[#This Row],[FLIGHT_DATE]]-Table1[[#This Row],[DATE_BOOKED]]</f>
        <v>49</v>
      </c>
    </row>
    <row r="1251" spans="1:23" x14ac:dyDescent="0.35">
      <c r="A1251" s="1606">
        <v>45729</v>
      </c>
      <c r="B1251" s="1607" t="s">
        <v>390</v>
      </c>
      <c r="C1251" s="198" t="s">
        <v>333</v>
      </c>
      <c r="D1251" s="198" t="s">
        <v>952</v>
      </c>
      <c r="E1251" s="1607" t="s">
        <v>812</v>
      </c>
      <c r="F1251" s="1607" t="s">
        <v>56</v>
      </c>
      <c r="G1251" s="1607" t="s">
        <v>10</v>
      </c>
      <c r="H1251" s="2222" t="s">
        <v>480</v>
      </c>
      <c r="I1251" s="1608" t="s">
        <v>29</v>
      </c>
      <c r="J1251" s="1606">
        <v>45779</v>
      </c>
      <c r="K1251" s="1609">
        <v>1</v>
      </c>
      <c r="L1251" s="1610">
        <v>1</v>
      </c>
      <c r="M1251" s="1611">
        <v>150</v>
      </c>
      <c r="N1251" s="1612">
        <v>38.92</v>
      </c>
      <c r="O1251" s="1612">
        <v>40</v>
      </c>
      <c r="P1251" s="1613">
        <f>SUM(Table1[[#This Row],[BASE_FARE]:[SURCHARGES]])*Table1[[#This Row],[SEATS_BOOKED]]</f>
        <v>228.92000000000002</v>
      </c>
      <c r="Q1251" s="1535" t="s">
        <v>161</v>
      </c>
      <c r="R1251" s="1553" t="s">
        <v>335</v>
      </c>
      <c r="S1251" s="1607" t="str">
        <f>LEFT(Table1[[#This Row],[SECTOR]],3)</f>
        <v>SSH</v>
      </c>
      <c r="T1251" s="1607" t="str">
        <f>RIGHT(Table1[[#This Row],[SECTOR]],3)</f>
        <v>NAP</v>
      </c>
      <c r="U1251" s="1607" t="str">
        <f>IF(AND(S1251&lt;&gt;"SSH", S1251&lt;&gt;"RMF", S1251&lt;&gt;"CAI", S1251&lt;&gt;"HRG", S1251&lt;&gt;"LXR", S1251&lt;&gt;"DXB", OR(T1251="SSH", T1251="RMF", T1251="CAI", T1251="HRG", T1251="LXR", T1251="DXB")), S1251,
    IF(AND(T1251&lt;&gt;"SSH", T1251&lt;&gt;"RMF", T1251&lt;&gt;"CAI", T1251&lt;&gt;"HRG", T1251&lt;&gt;"LXR", T1251&lt;&gt;"DXB", OR(S1251="SSH", S1251="RMF", S1251="CAI", S1251="HRG", S1251="LXR", S1251="DXB")), T1251,
    "VIE"))</f>
        <v>NAP</v>
      </c>
      <c r="V1251" s="1607">
        <f>WEEKDAY(Table1[[#This Row],[FLIGHT_DATE]],2)</f>
        <v>5</v>
      </c>
      <c r="W1251" s="1607">
        <f>Table1[[#This Row],[FLIGHT_DATE]]-Table1[[#This Row],[DATE_BOOKED]]</f>
        <v>50</v>
      </c>
    </row>
    <row r="1252" spans="1:23" x14ac:dyDescent="0.35">
      <c r="A1252" s="1606">
        <v>45729</v>
      </c>
      <c r="B1252" s="1607" t="s">
        <v>390</v>
      </c>
      <c r="C1252" s="198" t="s">
        <v>333</v>
      </c>
      <c r="D1252" s="198" t="s">
        <v>952</v>
      </c>
      <c r="E1252" s="1607" t="s">
        <v>812</v>
      </c>
      <c r="F1252" s="1607" t="s">
        <v>56</v>
      </c>
      <c r="G1252" s="1607" t="s">
        <v>10</v>
      </c>
      <c r="H1252" s="2222" t="s">
        <v>480</v>
      </c>
      <c r="I1252" s="1608" t="s">
        <v>29</v>
      </c>
      <c r="J1252" s="1606">
        <v>45779</v>
      </c>
      <c r="K1252" s="1609">
        <v>1</v>
      </c>
      <c r="L1252" s="1610">
        <v>1</v>
      </c>
      <c r="M1252" s="1611">
        <v>112.5</v>
      </c>
      <c r="N1252" s="1612">
        <v>38.92</v>
      </c>
      <c r="O1252" s="1612">
        <v>40</v>
      </c>
      <c r="P1252" s="1613">
        <f>SUM(Table1[[#This Row],[BASE_FARE]:[SURCHARGES]])*Table1[[#This Row],[SEATS_BOOKED]]</f>
        <v>191.42000000000002</v>
      </c>
      <c r="Q1252" s="1535" t="s">
        <v>161</v>
      </c>
      <c r="R1252" s="1553" t="s">
        <v>335</v>
      </c>
      <c r="S1252" s="1607" t="str">
        <f>LEFT(Table1[[#This Row],[SECTOR]],3)</f>
        <v>SSH</v>
      </c>
      <c r="T1252" s="1607" t="str">
        <f>RIGHT(Table1[[#This Row],[SECTOR]],3)</f>
        <v>NAP</v>
      </c>
      <c r="U1252" s="1607" t="str">
        <f>IF(AND(S1252&lt;&gt;"SSH", S1252&lt;&gt;"RMF", S1252&lt;&gt;"CAI", S1252&lt;&gt;"HRG", S1252&lt;&gt;"LXR", S1252&lt;&gt;"DXB", OR(T1252="SSH", T1252="RMF", T1252="CAI", T1252="HRG", T1252="LXR", T1252="DXB")), S1252,
    IF(AND(T1252&lt;&gt;"SSH", T1252&lt;&gt;"RMF", T1252&lt;&gt;"CAI", T1252&lt;&gt;"HRG", T1252&lt;&gt;"LXR", T1252&lt;&gt;"DXB", OR(S1252="SSH", S1252="RMF", S1252="CAI", S1252="HRG", S1252="LXR", S1252="DXB")), T1252,
    "VIE"))</f>
        <v>NAP</v>
      </c>
      <c r="V1252" s="1607">
        <f>WEEKDAY(Table1[[#This Row],[FLIGHT_DATE]],2)</f>
        <v>5</v>
      </c>
      <c r="W1252" s="1607">
        <f>Table1[[#This Row],[FLIGHT_DATE]]-Table1[[#This Row],[DATE_BOOKED]]</f>
        <v>50</v>
      </c>
    </row>
    <row r="1253" spans="1:23" x14ac:dyDescent="0.35">
      <c r="A1253" s="1606">
        <v>45729</v>
      </c>
      <c r="B1253" s="1607" t="s">
        <v>390</v>
      </c>
      <c r="C1253" s="198" t="s">
        <v>333</v>
      </c>
      <c r="D1253" s="198" t="s">
        <v>952</v>
      </c>
      <c r="E1253" s="1607" t="s">
        <v>813</v>
      </c>
      <c r="F1253" s="1607" t="s">
        <v>56</v>
      </c>
      <c r="G1253" s="1607" t="s">
        <v>10</v>
      </c>
      <c r="H1253" s="2222" t="s">
        <v>193</v>
      </c>
      <c r="I1253" s="1608" t="s">
        <v>29</v>
      </c>
      <c r="J1253" s="1606">
        <v>45767</v>
      </c>
      <c r="K1253" s="1609">
        <v>1</v>
      </c>
      <c r="L1253" s="1610">
        <v>1</v>
      </c>
      <c r="M1253" s="1611">
        <v>100</v>
      </c>
      <c r="N1253" s="1612">
        <v>38.92</v>
      </c>
      <c r="O1253" s="1612">
        <v>40</v>
      </c>
      <c r="P1253" s="1613">
        <f>SUM(Table1[[#This Row],[BASE_FARE]:[SURCHARGES]])*Table1[[#This Row],[SEATS_BOOKED]]</f>
        <v>178.92000000000002</v>
      </c>
      <c r="Q1253" s="1535" t="s">
        <v>161</v>
      </c>
      <c r="R1253" s="1553" t="s">
        <v>335</v>
      </c>
      <c r="S1253" s="1607" t="str">
        <f>LEFT(Table1[[#This Row],[SECTOR]],3)</f>
        <v>SSH</v>
      </c>
      <c r="T1253" s="1607" t="str">
        <f>RIGHT(Table1[[#This Row],[SECTOR]],3)</f>
        <v>NAP</v>
      </c>
      <c r="U1253" s="1607" t="str">
        <f>IF(AND(S1253&lt;&gt;"SSH", S1253&lt;&gt;"RMF", S1253&lt;&gt;"CAI", S1253&lt;&gt;"HRG", S1253&lt;&gt;"LXR", S1253&lt;&gt;"DXB", OR(T1253="SSH", T1253="RMF", T1253="CAI", T1253="HRG", T1253="LXR", T1253="DXB")), S1253,
    IF(AND(T1253&lt;&gt;"SSH", T1253&lt;&gt;"RMF", T1253&lt;&gt;"CAI", T1253&lt;&gt;"HRG", T1253&lt;&gt;"LXR", T1253&lt;&gt;"DXB", OR(S1253="SSH", S1253="RMF", S1253="CAI", S1253="HRG", S1253="LXR", S1253="DXB")), T1253,
    "VIE"))</f>
        <v>NAP</v>
      </c>
      <c r="V1253" s="1607">
        <f>WEEKDAY(Table1[[#This Row],[FLIGHT_DATE]],2)</f>
        <v>7</v>
      </c>
      <c r="W1253" s="1607">
        <f>Table1[[#This Row],[FLIGHT_DATE]]-Table1[[#This Row],[DATE_BOOKED]]</f>
        <v>38</v>
      </c>
    </row>
    <row r="1254" spans="1:23" x14ac:dyDescent="0.35">
      <c r="A1254" s="1614">
        <v>45730</v>
      </c>
      <c r="B1254" s="1615" t="s">
        <v>385</v>
      </c>
      <c r="C1254" s="198" t="s">
        <v>333</v>
      </c>
      <c r="D1254" s="198"/>
      <c r="E1254" s="1615" t="s">
        <v>816</v>
      </c>
      <c r="F1254" s="1615" t="s">
        <v>56</v>
      </c>
      <c r="G1254" s="1615" t="s">
        <v>10</v>
      </c>
      <c r="H1254" s="2222" t="s">
        <v>195</v>
      </c>
      <c r="I1254" s="1616" t="s">
        <v>126</v>
      </c>
      <c r="J1254" s="1614">
        <v>45780</v>
      </c>
      <c r="K1254" s="1617">
        <v>2</v>
      </c>
      <c r="L1254" s="1618">
        <v>2</v>
      </c>
      <c r="M1254" s="1619">
        <v>250</v>
      </c>
      <c r="N1254" s="1620">
        <v>0</v>
      </c>
      <c r="O1254" s="1620">
        <v>0</v>
      </c>
      <c r="P1254" s="1621">
        <f>SUM(Table1[[#This Row],[BASE_FARE]:[SURCHARGES]])*Table1[[#This Row],[SEATS_BOOKED]]</f>
        <v>500</v>
      </c>
      <c r="Q1254" s="1535" t="s">
        <v>161</v>
      </c>
      <c r="R1254" s="1553" t="s">
        <v>335</v>
      </c>
      <c r="S1254" s="1615" t="str">
        <f>LEFT(Table1[[#This Row],[SECTOR]],3)</f>
        <v>SSH</v>
      </c>
      <c r="T1254" s="1615" t="str">
        <f>RIGHT(Table1[[#This Row],[SECTOR]],3)</f>
        <v>VRN</v>
      </c>
      <c r="U1254" s="1615" t="str">
        <f t="shared" ref="U1254:U1261" si="106">IF(AND(S1254&lt;&gt;"SSH", S1254&lt;&gt;"RMF", S1254&lt;&gt;"CAI", S1254&lt;&gt;"HRG", S1254&lt;&gt;"LXR", S1254&lt;&gt;"DXB", OR(T1254="SSH", T1254="RMF", T1254="CAI", T1254="HRG", T1254="LXR", T1254="DXB")), S1254,
    IF(AND(T1254&lt;&gt;"SSH", T1254&lt;&gt;"RMF", T1254&lt;&gt;"CAI", T1254&lt;&gt;"HRG", T1254&lt;&gt;"LXR", T1254&lt;&gt;"DXB", OR(S1254="SSH", S1254="RMF", S1254="CAI", S1254="HRG", S1254="LXR", S1254="DXB")), T1254,
    "VIE"))</f>
        <v>VRN</v>
      </c>
      <c r="V1254" s="1615">
        <f>WEEKDAY(Table1[[#This Row],[FLIGHT_DATE]],2)</f>
        <v>6</v>
      </c>
      <c r="W1254" s="1615">
        <f>Table1[[#This Row],[FLIGHT_DATE]]-Table1[[#This Row],[DATE_BOOKED]]</f>
        <v>50</v>
      </c>
    </row>
    <row r="1255" spans="1:23" x14ac:dyDescent="0.35">
      <c r="A1255" s="1614">
        <v>45730</v>
      </c>
      <c r="B1255" s="1615" t="s">
        <v>385</v>
      </c>
      <c r="C1255" s="198" t="s">
        <v>333</v>
      </c>
      <c r="D1255" s="198"/>
      <c r="E1255" s="1615" t="s">
        <v>817</v>
      </c>
      <c r="F1255" s="1615" t="s">
        <v>56</v>
      </c>
      <c r="G1255" s="1615" t="s">
        <v>10</v>
      </c>
      <c r="H1255" s="2222" t="s">
        <v>190</v>
      </c>
      <c r="I1255" s="1616" t="s">
        <v>115</v>
      </c>
      <c r="J1255" s="1614">
        <v>45877</v>
      </c>
      <c r="K1255" s="1617">
        <v>2</v>
      </c>
      <c r="L1255" s="1618">
        <v>2</v>
      </c>
      <c r="M1255" s="1619">
        <v>250</v>
      </c>
      <c r="N1255" s="1620">
        <v>0</v>
      </c>
      <c r="O1255" s="1620">
        <v>0</v>
      </c>
      <c r="P1255" s="1621">
        <f>SUM(Table1[[#This Row],[BASE_FARE]:[SURCHARGES]])*Table1[[#This Row],[SEATS_BOOKED]]</f>
        <v>500</v>
      </c>
      <c r="Q1255" s="1535" t="s">
        <v>161</v>
      </c>
      <c r="R1255" s="1553" t="s">
        <v>335</v>
      </c>
      <c r="S1255" s="1615" t="str">
        <f>LEFT(Table1[[#This Row],[SECTOR]],3)</f>
        <v>FCO</v>
      </c>
      <c r="T1255" s="1615" t="str">
        <f>RIGHT(Table1[[#This Row],[SECTOR]],3)</f>
        <v>SSH</v>
      </c>
      <c r="U1255" s="1615" t="str">
        <f t="shared" si="106"/>
        <v>FCO</v>
      </c>
      <c r="V1255" s="1615">
        <f>WEEKDAY(Table1[[#This Row],[FLIGHT_DATE]],2)</f>
        <v>5</v>
      </c>
      <c r="W1255" s="1615">
        <f>Table1[[#This Row],[FLIGHT_DATE]]-Table1[[#This Row],[DATE_BOOKED]]</f>
        <v>147</v>
      </c>
    </row>
    <row r="1256" spans="1:23" x14ac:dyDescent="0.35">
      <c r="A1256" s="1614">
        <v>45731</v>
      </c>
      <c r="B1256" s="1615" t="s">
        <v>385</v>
      </c>
      <c r="C1256" s="198" t="s">
        <v>333</v>
      </c>
      <c r="D1256" s="198"/>
      <c r="E1256" s="1615" t="s">
        <v>818</v>
      </c>
      <c r="F1256" s="1615" t="s">
        <v>56</v>
      </c>
      <c r="G1256" s="1615" t="s">
        <v>10</v>
      </c>
      <c r="H1256" s="2222" t="s">
        <v>447</v>
      </c>
      <c r="I1256" s="1616" t="s">
        <v>28</v>
      </c>
      <c r="J1256" s="1614">
        <v>45772</v>
      </c>
      <c r="K1256" s="1617">
        <v>2</v>
      </c>
      <c r="L1256" s="1618">
        <v>2</v>
      </c>
      <c r="M1256" s="1619">
        <v>200</v>
      </c>
      <c r="N1256" s="1620">
        <v>0</v>
      </c>
      <c r="O1256" s="1620">
        <v>0</v>
      </c>
      <c r="P1256" s="1621">
        <f>SUM(Table1[[#This Row],[BASE_FARE]:[SURCHARGES]])*Table1[[#This Row],[SEATS_BOOKED]]</f>
        <v>400</v>
      </c>
      <c r="Q1256" s="1535" t="s">
        <v>161</v>
      </c>
      <c r="R1256" s="1553" t="s">
        <v>335</v>
      </c>
      <c r="S1256" s="1615" t="str">
        <f>LEFT(Table1[[#This Row],[SECTOR]],3)</f>
        <v>NAP</v>
      </c>
      <c r="T1256" s="1615" t="str">
        <f>RIGHT(Table1[[#This Row],[SECTOR]],3)</f>
        <v>SSH</v>
      </c>
      <c r="U1256" s="1615" t="str">
        <f t="shared" si="106"/>
        <v>NAP</v>
      </c>
      <c r="V1256" s="1615">
        <f>WEEKDAY(Table1[[#This Row],[FLIGHT_DATE]],2)</f>
        <v>5</v>
      </c>
      <c r="W1256" s="1615">
        <f>Table1[[#This Row],[FLIGHT_DATE]]-Table1[[#This Row],[DATE_BOOKED]]</f>
        <v>41</v>
      </c>
    </row>
    <row r="1257" spans="1:23" x14ac:dyDescent="0.35">
      <c r="A1257" s="1614">
        <v>45732</v>
      </c>
      <c r="B1257" s="1615" t="s">
        <v>385</v>
      </c>
      <c r="C1257" s="198" t="s">
        <v>333</v>
      </c>
      <c r="D1257" s="198"/>
      <c r="E1257" s="1615" t="s">
        <v>819</v>
      </c>
      <c r="F1257" s="1615" t="s">
        <v>56</v>
      </c>
      <c r="G1257" s="1615" t="s">
        <v>10</v>
      </c>
      <c r="H1257" s="2222" t="s">
        <v>192</v>
      </c>
      <c r="I1257" s="1616" t="s">
        <v>28</v>
      </c>
      <c r="J1257" s="1614">
        <v>45760</v>
      </c>
      <c r="K1257" s="1617">
        <v>1</v>
      </c>
      <c r="L1257" s="1618">
        <v>1</v>
      </c>
      <c r="M1257" s="1619">
        <v>150</v>
      </c>
      <c r="N1257" s="1620">
        <v>0</v>
      </c>
      <c r="O1257" s="1620">
        <v>0</v>
      </c>
      <c r="P1257" s="1621">
        <f>SUM(Table1[[#This Row],[BASE_FARE]:[SURCHARGES]])*Table1[[#This Row],[SEATS_BOOKED]]</f>
        <v>150</v>
      </c>
      <c r="Q1257" s="1535" t="s">
        <v>161</v>
      </c>
      <c r="R1257" s="1553" t="s">
        <v>335</v>
      </c>
      <c r="S1257" s="1615" t="str">
        <f>LEFT(Table1[[#This Row],[SECTOR]],3)</f>
        <v>NAP</v>
      </c>
      <c r="T1257" s="1615" t="str">
        <f>RIGHT(Table1[[#This Row],[SECTOR]],3)</f>
        <v>SSH</v>
      </c>
      <c r="U1257" s="1615" t="str">
        <f t="shared" si="106"/>
        <v>NAP</v>
      </c>
      <c r="V1257" s="1615">
        <f>WEEKDAY(Table1[[#This Row],[FLIGHT_DATE]],2)</f>
        <v>7</v>
      </c>
      <c r="W1257" s="1615">
        <f>Table1[[#This Row],[FLIGHT_DATE]]-Table1[[#This Row],[DATE_BOOKED]]</f>
        <v>28</v>
      </c>
    </row>
    <row r="1258" spans="1:23" x14ac:dyDescent="0.35">
      <c r="A1258" s="1614">
        <v>45732</v>
      </c>
      <c r="B1258" s="1615" t="s">
        <v>385</v>
      </c>
      <c r="C1258" s="198" t="s">
        <v>333</v>
      </c>
      <c r="D1258" s="198"/>
      <c r="E1258" s="1615" t="s">
        <v>820</v>
      </c>
      <c r="F1258" s="1615" t="s">
        <v>56</v>
      </c>
      <c r="G1258" s="1615" t="s">
        <v>10</v>
      </c>
      <c r="H1258" s="2222" t="s">
        <v>192</v>
      </c>
      <c r="I1258" s="1616" t="s">
        <v>28</v>
      </c>
      <c r="J1258" s="1614">
        <v>45760</v>
      </c>
      <c r="K1258" s="1617">
        <v>4</v>
      </c>
      <c r="L1258" s="1618">
        <v>4</v>
      </c>
      <c r="M1258" s="1619">
        <v>150</v>
      </c>
      <c r="N1258" s="1620">
        <v>0</v>
      </c>
      <c r="O1258" s="1620">
        <v>0</v>
      </c>
      <c r="P1258" s="1621">
        <f>SUM(Table1[[#This Row],[BASE_FARE]:[SURCHARGES]])*Table1[[#This Row],[SEATS_BOOKED]]</f>
        <v>600</v>
      </c>
      <c r="Q1258" s="1535" t="s">
        <v>161</v>
      </c>
      <c r="R1258" s="1553" t="s">
        <v>335</v>
      </c>
      <c r="S1258" s="1615" t="str">
        <f>LEFT(Table1[[#This Row],[SECTOR]],3)</f>
        <v>NAP</v>
      </c>
      <c r="T1258" s="1615" t="str">
        <f>RIGHT(Table1[[#This Row],[SECTOR]],3)</f>
        <v>SSH</v>
      </c>
      <c r="U1258" s="1615" t="str">
        <f t="shared" si="106"/>
        <v>NAP</v>
      </c>
      <c r="V1258" s="1615">
        <f>WEEKDAY(Table1[[#This Row],[FLIGHT_DATE]],2)</f>
        <v>7</v>
      </c>
      <c r="W1258" s="1615">
        <f>Table1[[#This Row],[FLIGHT_DATE]]-Table1[[#This Row],[DATE_BOOKED]]</f>
        <v>28</v>
      </c>
    </row>
    <row r="1259" spans="1:23" x14ac:dyDescent="0.35">
      <c r="A1259" s="1614">
        <v>45732</v>
      </c>
      <c r="B1259" s="1615" t="s">
        <v>385</v>
      </c>
      <c r="C1259" s="198" t="s">
        <v>333</v>
      </c>
      <c r="D1259" s="198"/>
      <c r="E1259" s="1615" t="s">
        <v>821</v>
      </c>
      <c r="F1259" s="1615" t="s">
        <v>56</v>
      </c>
      <c r="G1259" s="1615" t="s">
        <v>10</v>
      </c>
      <c r="H1259" s="2222" t="s">
        <v>191</v>
      </c>
      <c r="I1259" s="1616" t="s">
        <v>162</v>
      </c>
      <c r="J1259" s="1614">
        <v>45779</v>
      </c>
      <c r="K1259" s="1617">
        <v>5</v>
      </c>
      <c r="L1259" s="1618">
        <v>5</v>
      </c>
      <c r="M1259" s="1619">
        <v>250</v>
      </c>
      <c r="N1259" s="1620">
        <v>0</v>
      </c>
      <c r="O1259" s="1620">
        <v>0</v>
      </c>
      <c r="P1259" s="1621">
        <f>SUM(Table1[[#This Row],[BASE_FARE]:[SURCHARGES]])*Table1[[#This Row],[SEATS_BOOKED]]</f>
        <v>1250</v>
      </c>
      <c r="Q1259" s="1535" t="s">
        <v>161</v>
      </c>
      <c r="R1259" s="1553" t="s">
        <v>335</v>
      </c>
      <c r="S1259" s="1615" t="str">
        <f>LEFT(Table1[[#This Row],[SECTOR]],3)</f>
        <v>SSH</v>
      </c>
      <c r="T1259" s="1615" t="str">
        <f>RIGHT(Table1[[#This Row],[SECTOR]],3)</f>
        <v>MXP</v>
      </c>
      <c r="U1259" s="1615" t="str">
        <f t="shared" si="106"/>
        <v>MXP</v>
      </c>
      <c r="V1259" s="1615">
        <f>WEEKDAY(Table1[[#This Row],[FLIGHT_DATE]],2)</f>
        <v>5</v>
      </c>
      <c r="W1259" s="1615">
        <f>Table1[[#This Row],[FLIGHT_DATE]]-Table1[[#This Row],[DATE_BOOKED]]</f>
        <v>47</v>
      </c>
    </row>
    <row r="1260" spans="1:23" x14ac:dyDescent="0.35">
      <c r="A1260" s="1614">
        <v>45732</v>
      </c>
      <c r="B1260" s="1615" t="s">
        <v>385</v>
      </c>
      <c r="C1260" s="198" t="s">
        <v>333</v>
      </c>
      <c r="D1260" s="198"/>
      <c r="E1260" s="1615" t="s">
        <v>822</v>
      </c>
      <c r="F1260" s="1615" t="s">
        <v>56</v>
      </c>
      <c r="G1260" s="1615" t="s">
        <v>10</v>
      </c>
      <c r="H1260" s="2222" t="s">
        <v>191</v>
      </c>
      <c r="I1260" s="1616" t="s">
        <v>162</v>
      </c>
      <c r="J1260" s="1614">
        <v>45779</v>
      </c>
      <c r="K1260" s="1617">
        <v>3</v>
      </c>
      <c r="L1260" s="1618">
        <v>3</v>
      </c>
      <c r="M1260" s="1619">
        <v>250</v>
      </c>
      <c r="N1260" s="1620">
        <v>0</v>
      </c>
      <c r="O1260" s="1620">
        <v>0</v>
      </c>
      <c r="P1260" s="1621">
        <f>SUM(Table1[[#This Row],[BASE_FARE]:[SURCHARGES]])*Table1[[#This Row],[SEATS_BOOKED]]</f>
        <v>750</v>
      </c>
      <c r="Q1260" s="1535" t="s">
        <v>161</v>
      </c>
      <c r="R1260" s="1553" t="s">
        <v>335</v>
      </c>
      <c r="S1260" s="1615" t="str">
        <f>LEFT(Table1[[#This Row],[SECTOR]],3)</f>
        <v>SSH</v>
      </c>
      <c r="T1260" s="1615" t="str">
        <f>RIGHT(Table1[[#This Row],[SECTOR]],3)</f>
        <v>MXP</v>
      </c>
      <c r="U1260" s="1615" t="str">
        <f t="shared" si="106"/>
        <v>MXP</v>
      </c>
      <c r="V1260" s="1615">
        <f>WEEKDAY(Table1[[#This Row],[FLIGHT_DATE]],2)</f>
        <v>5</v>
      </c>
      <c r="W1260" s="1615">
        <f>Table1[[#This Row],[FLIGHT_DATE]]-Table1[[#This Row],[DATE_BOOKED]]</f>
        <v>47</v>
      </c>
    </row>
    <row r="1261" spans="1:23" x14ac:dyDescent="0.35">
      <c r="A1261" s="1614">
        <v>45732</v>
      </c>
      <c r="B1261" s="1615" t="s">
        <v>385</v>
      </c>
      <c r="C1261" s="198" t="s">
        <v>333</v>
      </c>
      <c r="D1261" s="198"/>
      <c r="E1261" s="1615" t="s">
        <v>823</v>
      </c>
      <c r="F1261" s="1615" t="s">
        <v>56</v>
      </c>
      <c r="G1261" s="1615" t="s">
        <v>10</v>
      </c>
      <c r="H1261" s="2222" t="s">
        <v>191</v>
      </c>
      <c r="I1261" s="1616" t="s">
        <v>114</v>
      </c>
      <c r="J1261" s="1614">
        <v>45884</v>
      </c>
      <c r="K1261" s="1617">
        <v>2</v>
      </c>
      <c r="L1261" s="1618">
        <v>2</v>
      </c>
      <c r="M1261" s="1619">
        <v>250</v>
      </c>
      <c r="N1261" s="1620">
        <v>0</v>
      </c>
      <c r="O1261" s="1620">
        <v>0</v>
      </c>
      <c r="P1261" s="1621">
        <f>SUM(Table1[[#This Row],[BASE_FARE]:[SURCHARGES]])*Table1[[#This Row],[SEATS_BOOKED]]</f>
        <v>500</v>
      </c>
      <c r="Q1261" s="1535" t="s">
        <v>161</v>
      </c>
      <c r="R1261" s="1553" t="s">
        <v>335</v>
      </c>
      <c r="S1261" s="1615" t="str">
        <f>LEFT(Table1[[#This Row],[SECTOR]],3)</f>
        <v>SSH</v>
      </c>
      <c r="T1261" s="1615" t="str">
        <f>RIGHT(Table1[[#This Row],[SECTOR]],3)</f>
        <v>FCO</v>
      </c>
      <c r="U1261" s="1615" t="str">
        <f t="shared" si="106"/>
        <v>FCO</v>
      </c>
      <c r="V1261" s="1615">
        <f>WEEKDAY(Table1[[#This Row],[FLIGHT_DATE]],2)</f>
        <v>5</v>
      </c>
      <c r="W1261" s="1615">
        <f>Table1[[#This Row],[FLIGHT_DATE]]-Table1[[#This Row],[DATE_BOOKED]]</f>
        <v>152</v>
      </c>
    </row>
    <row r="1262" spans="1:23" x14ac:dyDescent="0.35">
      <c r="A1262" s="1622">
        <v>45731</v>
      </c>
      <c r="B1262" s="1623" t="s">
        <v>390</v>
      </c>
      <c r="C1262" s="198" t="s">
        <v>333</v>
      </c>
      <c r="D1262" s="198" t="s">
        <v>952</v>
      </c>
      <c r="E1262" s="1623" t="s">
        <v>824</v>
      </c>
      <c r="F1262" s="1623" t="s">
        <v>56</v>
      </c>
      <c r="G1262" s="1623" t="s">
        <v>10</v>
      </c>
      <c r="H1262" s="2222" t="s">
        <v>190</v>
      </c>
      <c r="I1262" s="1624" t="s">
        <v>115</v>
      </c>
      <c r="J1262" s="1622">
        <v>45891</v>
      </c>
      <c r="K1262" s="1625">
        <v>1</v>
      </c>
      <c r="L1262" s="1626">
        <v>1</v>
      </c>
      <c r="M1262" s="1627">
        <v>270</v>
      </c>
      <c r="N1262" s="1628">
        <v>40.69</v>
      </c>
      <c r="O1262" s="1628">
        <v>40</v>
      </c>
      <c r="P1262" s="1629">
        <f>SUM(Table1[[#This Row],[BASE_FARE]:[SURCHARGES]])*Table1[[#This Row],[SEATS_BOOKED]]</f>
        <v>350.69</v>
      </c>
      <c r="Q1262" s="1535" t="s">
        <v>161</v>
      </c>
      <c r="R1262" s="1553" t="s">
        <v>335</v>
      </c>
      <c r="S1262" s="1623" t="str">
        <f>LEFT(Table1[[#This Row],[SECTOR]],3)</f>
        <v>FCO</v>
      </c>
      <c r="T1262" s="1623" t="str">
        <f>RIGHT(Table1[[#This Row],[SECTOR]],3)</f>
        <v>SSH</v>
      </c>
      <c r="U1262" s="1623" t="str">
        <f t="shared" ref="U1262:U1269" si="107">IF(AND(S1262&lt;&gt;"SSH", S1262&lt;&gt;"RMF", S1262&lt;&gt;"CAI", S1262&lt;&gt;"HRG", S1262&lt;&gt;"LXR", S1262&lt;&gt;"DXB", OR(T1262="SSH", T1262="RMF", T1262="CAI", T1262="HRG", T1262="LXR", T1262="DXB")), S1262,
    IF(AND(T1262&lt;&gt;"SSH", T1262&lt;&gt;"RMF", T1262&lt;&gt;"CAI", T1262&lt;&gt;"HRG", T1262&lt;&gt;"LXR", T1262&lt;&gt;"DXB", OR(S1262="SSH", S1262="RMF", S1262="CAI", S1262="HRG", S1262="LXR", S1262="DXB")), T1262,
    "VIE"))</f>
        <v>FCO</v>
      </c>
      <c r="V1262" s="1623">
        <f>WEEKDAY(Table1[[#This Row],[FLIGHT_DATE]],2)</f>
        <v>5</v>
      </c>
      <c r="W1262" s="1623">
        <f>Table1[[#This Row],[FLIGHT_DATE]]-Table1[[#This Row],[DATE_BOOKED]]</f>
        <v>160</v>
      </c>
    </row>
    <row r="1263" spans="1:23" x14ac:dyDescent="0.35">
      <c r="A1263" s="1622">
        <v>45731</v>
      </c>
      <c r="B1263" s="1623" t="s">
        <v>390</v>
      </c>
      <c r="C1263" s="198" t="s">
        <v>333</v>
      </c>
      <c r="D1263" s="198" t="s">
        <v>952</v>
      </c>
      <c r="E1263" s="1623" t="s">
        <v>825</v>
      </c>
      <c r="F1263" s="1623" t="s">
        <v>56</v>
      </c>
      <c r="G1263" s="1623" t="s">
        <v>10</v>
      </c>
      <c r="H1263" s="2222" t="s">
        <v>191</v>
      </c>
      <c r="I1263" s="1624" t="s">
        <v>114</v>
      </c>
      <c r="J1263" s="1622">
        <v>45898</v>
      </c>
      <c r="K1263" s="1625">
        <v>1</v>
      </c>
      <c r="L1263" s="1626">
        <v>1</v>
      </c>
      <c r="M1263" s="1627">
        <v>270</v>
      </c>
      <c r="N1263" s="1628">
        <v>37.72</v>
      </c>
      <c r="O1263" s="1628">
        <v>40</v>
      </c>
      <c r="P1263" s="1629">
        <f>SUM(Table1[[#This Row],[BASE_FARE]:[SURCHARGES]])*Table1[[#This Row],[SEATS_BOOKED]]</f>
        <v>347.72</v>
      </c>
      <c r="Q1263" s="1535" t="s">
        <v>161</v>
      </c>
      <c r="R1263" s="1553" t="s">
        <v>335</v>
      </c>
      <c r="S1263" s="1623" t="str">
        <f>LEFT(Table1[[#This Row],[SECTOR]],3)</f>
        <v>SSH</v>
      </c>
      <c r="T1263" s="1623" t="str">
        <f>RIGHT(Table1[[#This Row],[SECTOR]],3)</f>
        <v>FCO</v>
      </c>
      <c r="U1263" s="1623" t="str">
        <f t="shared" si="107"/>
        <v>FCO</v>
      </c>
      <c r="V1263" s="1623">
        <f>WEEKDAY(Table1[[#This Row],[FLIGHT_DATE]],2)</f>
        <v>5</v>
      </c>
      <c r="W1263" s="1623">
        <f>Table1[[#This Row],[FLIGHT_DATE]]-Table1[[#This Row],[DATE_BOOKED]]</f>
        <v>167</v>
      </c>
    </row>
    <row r="1264" spans="1:23" x14ac:dyDescent="0.35">
      <c r="A1264" s="1622">
        <v>45731</v>
      </c>
      <c r="B1264" s="1623" t="s">
        <v>390</v>
      </c>
      <c r="C1264" s="198" t="s">
        <v>333</v>
      </c>
      <c r="D1264" s="198" t="s">
        <v>952</v>
      </c>
      <c r="E1264" s="1623" t="s">
        <v>824</v>
      </c>
      <c r="F1264" s="1623" t="s">
        <v>56</v>
      </c>
      <c r="G1264" s="1623" t="s">
        <v>10</v>
      </c>
      <c r="H1264" s="2222" t="s">
        <v>190</v>
      </c>
      <c r="I1264" s="1624" t="s">
        <v>115</v>
      </c>
      <c r="J1264" s="1622">
        <v>45891</v>
      </c>
      <c r="K1264" s="1625">
        <v>1</v>
      </c>
      <c r="L1264" s="1626">
        <v>1</v>
      </c>
      <c r="M1264" s="1627">
        <v>270</v>
      </c>
      <c r="N1264" s="1628">
        <v>40.69</v>
      </c>
      <c r="O1264" s="1628">
        <v>40</v>
      </c>
      <c r="P1264" s="1629">
        <f>SUM(Table1[[#This Row],[BASE_FARE]:[SURCHARGES]])*Table1[[#This Row],[SEATS_BOOKED]]</f>
        <v>350.69</v>
      </c>
      <c r="Q1264" s="1535" t="s">
        <v>161</v>
      </c>
      <c r="R1264" s="1553" t="s">
        <v>335</v>
      </c>
      <c r="S1264" s="1623" t="str">
        <f>LEFT(Table1[[#This Row],[SECTOR]],3)</f>
        <v>FCO</v>
      </c>
      <c r="T1264" s="1623" t="str">
        <f>RIGHT(Table1[[#This Row],[SECTOR]],3)</f>
        <v>SSH</v>
      </c>
      <c r="U1264" s="1623" t="str">
        <f t="shared" si="107"/>
        <v>FCO</v>
      </c>
      <c r="V1264" s="1623">
        <f>WEEKDAY(Table1[[#This Row],[FLIGHT_DATE]],2)</f>
        <v>5</v>
      </c>
      <c r="W1264" s="1623">
        <f>Table1[[#This Row],[FLIGHT_DATE]]-Table1[[#This Row],[DATE_BOOKED]]</f>
        <v>160</v>
      </c>
    </row>
    <row r="1265" spans="1:23" x14ac:dyDescent="0.35">
      <c r="A1265" s="1622">
        <v>45731</v>
      </c>
      <c r="B1265" s="1623" t="s">
        <v>390</v>
      </c>
      <c r="C1265" s="198" t="s">
        <v>333</v>
      </c>
      <c r="D1265" s="198" t="s">
        <v>952</v>
      </c>
      <c r="E1265" s="1623" t="s">
        <v>825</v>
      </c>
      <c r="F1265" s="1623" t="s">
        <v>56</v>
      </c>
      <c r="G1265" s="1623" t="s">
        <v>10</v>
      </c>
      <c r="H1265" s="2222" t="s">
        <v>191</v>
      </c>
      <c r="I1265" s="1624" t="s">
        <v>114</v>
      </c>
      <c r="J1265" s="1622">
        <v>45898</v>
      </c>
      <c r="K1265" s="1625">
        <v>1</v>
      </c>
      <c r="L1265" s="1626">
        <v>1</v>
      </c>
      <c r="M1265" s="1627">
        <v>270</v>
      </c>
      <c r="N1265" s="1628">
        <v>37.72</v>
      </c>
      <c r="O1265" s="1628">
        <v>40</v>
      </c>
      <c r="P1265" s="1629">
        <f>SUM(Table1[[#This Row],[BASE_FARE]:[SURCHARGES]])*Table1[[#This Row],[SEATS_BOOKED]]</f>
        <v>347.72</v>
      </c>
      <c r="Q1265" s="1535" t="s">
        <v>161</v>
      </c>
      <c r="R1265" s="1553" t="s">
        <v>335</v>
      </c>
      <c r="S1265" s="1623" t="str">
        <f>LEFT(Table1[[#This Row],[SECTOR]],3)</f>
        <v>SSH</v>
      </c>
      <c r="T1265" s="1623" t="str">
        <f>RIGHT(Table1[[#This Row],[SECTOR]],3)</f>
        <v>FCO</v>
      </c>
      <c r="U1265" s="1623" t="str">
        <f t="shared" si="107"/>
        <v>FCO</v>
      </c>
      <c r="V1265" s="1623">
        <f>WEEKDAY(Table1[[#This Row],[FLIGHT_DATE]],2)</f>
        <v>5</v>
      </c>
      <c r="W1265" s="1623">
        <f>Table1[[#This Row],[FLIGHT_DATE]]-Table1[[#This Row],[DATE_BOOKED]]</f>
        <v>167</v>
      </c>
    </row>
    <row r="1266" spans="1:23" x14ac:dyDescent="0.35">
      <c r="A1266" s="1630">
        <v>45733</v>
      </c>
      <c r="B1266" s="1631" t="s">
        <v>332</v>
      </c>
      <c r="C1266" s="198" t="s">
        <v>333</v>
      </c>
      <c r="D1266" s="198"/>
      <c r="E1266" s="1631"/>
      <c r="F1266" s="1631" t="s">
        <v>56</v>
      </c>
      <c r="G1266" s="1631" t="s">
        <v>10</v>
      </c>
      <c r="H1266" s="2222" t="s">
        <v>193</v>
      </c>
      <c r="I1266" s="1632" t="s">
        <v>29</v>
      </c>
      <c r="J1266" s="1630">
        <v>45781</v>
      </c>
      <c r="K1266" s="1633">
        <v>2</v>
      </c>
      <c r="L1266" s="1634">
        <v>2</v>
      </c>
      <c r="M1266" s="1635">
        <v>315</v>
      </c>
      <c r="N1266" s="1636">
        <v>0</v>
      </c>
      <c r="O1266" s="1636">
        <v>0</v>
      </c>
      <c r="P1266" s="1637">
        <f>SUM(Table1[[#This Row],[BASE_FARE]:[SURCHARGES]])*Table1[[#This Row],[SEATS_BOOKED]]</f>
        <v>630</v>
      </c>
      <c r="Q1266" s="1535" t="s">
        <v>161</v>
      </c>
      <c r="R1266" s="1553" t="s">
        <v>335</v>
      </c>
      <c r="S1266" s="1631" t="str">
        <f>LEFT(Table1[[#This Row],[SECTOR]],3)</f>
        <v>SSH</v>
      </c>
      <c r="T1266" s="1631" t="str">
        <f>RIGHT(Table1[[#This Row],[SECTOR]],3)</f>
        <v>NAP</v>
      </c>
      <c r="U1266" s="1631" t="str">
        <f t="shared" si="107"/>
        <v>NAP</v>
      </c>
      <c r="V1266" s="1631">
        <f>WEEKDAY(Table1[[#This Row],[FLIGHT_DATE]],2)</f>
        <v>7</v>
      </c>
      <c r="W1266" s="1631">
        <f>Table1[[#This Row],[FLIGHT_DATE]]-Table1[[#This Row],[DATE_BOOKED]]</f>
        <v>48</v>
      </c>
    </row>
    <row r="1267" spans="1:23" x14ac:dyDescent="0.35">
      <c r="A1267" s="1630">
        <v>45733</v>
      </c>
      <c r="B1267" s="1631" t="s">
        <v>332</v>
      </c>
      <c r="C1267" s="198" t="s">
        <v>333</v>
      </c>
      <c r="D1267" s="198"/>
      <c r="E1267" s="1631"/>
      <c r="F1267" s="1631" t="s">
        <v>56</v>
      </c>
      <c r="G1267" s="1631" t="s">
        <v>10</v>
      </c>
      <c r="H1267" s="2222" t="s">
        <v>190</v>
      </c>
      <c r="I1267" s="1632" t="s">
        <v>163</v>
      </c>
      <c r="J1267" s="1630">
        <v>45772</v>
      </c>
      <c r="K1267" s="1633">
        <v>5</v>
      </c>
      <c r="L1267" s="1634">
        <v>5</v>
      </c>
      <c r="M1267" s="1635">
        <v>200</v>
      </c>
      <c r="N1267" s="1636">
        <v>0</v>
      </c>
      <c r="O1267" s="1636">
        <v>0</v>
      </c>
      <c r="P1267" s="1637">
        <f>SUM(Table1[[#This Row],[BASE_FARE]:[SURCHARGES]])*Table1[[#This Row],[SEATS_BOOKED]]</f>
        <v>1000</v>
      </c>
      <c r="Q1267" s="1535" t="s">
        <v>161</v>
      </c>
      <c r="R1267" s="1553" t="s">
        <v>335</v>
      </c>
      <c r="S1267" s="1631" t="str">
        <f>LEFT(Table1[[#This Row],[SECTOR]],3)</f>
        <v>MXP</v>
      </c>
      <c r="T1267" s="1631" t="str">
        <f>RIGHT(Table1[[#This Row],[SECTOR]],3)</f>
        <v>SSH</v>
      </c>
      <c r="U1267" s="1631" t="str">
        <f t="shared" si="107"/>
        <v>MXP</v>
      </c>
      <c r="V1267" s="1631">
        <f>WEEKDAY(Table1[[#This Row],[FLIGHT_DATE]],2)</f>
        <v>5</v>
      </c>
      <c r="W1267" s="1631">
        <f>Table1[[#This Row],[FLIGHT_DATE]]-Table1[[#This Row],[DATE_BOOKED]]</f>
        <v>39</v>
      </c>
    </row>
    <row r="1268" spans="1:23" x14ac:dyDescent="0.35">
      <c r="A1268" s="1630">
        <v>45733</v>
      </c>
      <c r="B1268" s="1631" t="s">
        <v>332</v>
      </c>
      <c r="C1268" s="198" t="s">
        <v>333</v>
      </c>
      <c r="D1268" s="198"/>
      <c r="E1268" s="1631"/>
      <c r="F1268" s="1631" t="s">
        <v>56</v>
      </c>
      <c r="G1268" s="1631" t="s">
        <v>10</v>
      </c>
      <c r="H1268" s="2222" t="s">
        <v>191</v>
      </c>
      <c r="I1268" s="1632" t="s">
        <v>162</v>
      </c>
      <c r="J1268" s="1630">
        <v>45779</v>
      </c>
      <c r="K1268" s="1633">
        <v>8</v>
      </c>
      <c r="L1268" s="1634">
        <v>8</v>
      </c>
      <c r="M1268" s="1635">
        <v>200</v>
      </c>
      <c r="N1268" s="1636">
        <v>0</v>
      </c>
      <c r="O1268" s="1636">
        <v>0</v>
      </c>
      <c r="P1268" s="1637">
        <f>SUM(Table1[[#This Row],[BASE_FARE]:[SURCHARGES]])*Table1[[#This Row],[SEATS_BOOKED]]</f>
        <v>1600</v>
      </c>
      <c r="Q1268" s="1535" t="s">
        <v>161</v>
      </c>
      <c r="R1268" s="1553" t="s">
        <v>335</v>
      </c>
      <c r="S1268" s="1631" t="str">
        <f>LEFT(Table1[[#This Row],[SECTOR]],3)</f>
        <v>SSH</v>
      </c>
      <c r="T1268" s="1631" t="str">
        <f>RIGHT(Table1[[#This Row],[SECTOR]],3)</f>
        <v>MXP</v>
      </c>
      <c r="U1268" s="1631" t="str">
        <f t="shared" si="107"/>
        <v>MXP</v>
      </c>
      <c r="V1268" s="1631">
        <f>WEEKDAY(Table1[[#This Row],[FLIGHT_DATE]],2)</f>
        <v>5</v>
      </c>
      <c r="W1268" s="1631">
        <f>Table1[[#This Row],[FLIGHT_DATE]]-Table1[[#This Row],[DATE_BOOKED]]</f>
        <v>46</v>
      </c>
    </row>
    <row r="1269" spans="1:23" x14ac:dyDescent="0.35">
      <c r="A1269" s="1630">
        <v>45733</v>
      </c>
      <c r="B1269" s="1631" t="s">
        <v>332</v>
      </c>
      <c r="C1269" s="198" t="s">
        <v>333</v>
      </c>
      <c r="D1269" s="198"/>
      <c r="E1269" s="1631"/>
      <c r="F1269" s="1631" t="s">
        <v>56</v>
      </c>
      <c r="G1269" s="1631" t="s">
        <v>10</v>
      </c>
      <c r="H1269" s="2222" t="s">
        <v>480</v>
      </c>
      <c r="I1269" s="1632" t="s">
        <v>29</v>
      </c>
      <c r="J1269" s="1630">
        <v>45779</v>
      </c>
      <c r="K1269" s="1633">
        <v>6</v>
      </c>
      <c r="L1269" s="1634">
        <v>6</v>
      </c>
      <c r="M1269" s="1635">
        <v>200</v>
      </c>
      <c r="N1269" s="1636">
        <v>0</v>
      </c>
      <c r="O1269" s="1636">
        <v>0</v>
      </c>
      <c r="P1269" s="1637">
        <f>SUM(Table1[[#This Row],[BASE_FARE]:[SURCHARGES]])*Table1[[#This Row],[SEATS_BOOKED]]</f>
        <v>1200</v>
      </c>
      <c r="Q1269" s="1535" t="s">
        <v>161</v>
      </c>
      <c r="R1269" s="1553" t="s">
        <v>335</v>
      </c>
      <c r="S1269" s="1631" t="str">
        <f>LEFT(Table1[[#This Row],[SECTOR]],3)</f>
        <v>SSH</v>
      </c>
      <c r="T1269" s="1631" t="str">
        <f>RIGHT(Table1[[#This Row],[SECTOR]],3)</f>
        <v>NAP</v>
      </c>
      <c r="U1269" s="1631" t="str">
        <f t="shared" si="107"/>
        <v>NAP</v>
      </c>
      <c r="V1269" s="1631">
        <f>WEEKDAY(Table1[[#This Row],[FLIGHT_DATE]],2)</f>
        <v>5</v>
      </c>
      <c r="W1269" s="1631">
        <f>Table1[[#This Row],[FLIGHT_DATE]]-Table1[[#This Row],[DATE_BOOKED]]</f>
        <v>46</v>
      </c>
    </row>
    <row r="1270" spans="1:23" x14ac:dyDescent="0.35">
      <c r="A1270" s="1638">
        <v>45733</v>
      </c>
      <c r="B1270" s="1639" t="s">
        <v>411</v>
      </c>
      <c r="C1270" s="198" t="s">
        <v>160</v>
      </c>
      <c r="D1270" s="198"/>
      <c r="E1270" s="1639"/>
      <c r="F1270" s="1639" t="s">
        <v>54</v>
      </c>
      <c r="G1270" s="1639" t="s">
        <v>10</v>
      </c>
      <c r="H1270" s="2222" t="s">
        <v>89</v>
      </c>
      <c r="I1270" s="1640" t="s">
        <v>26</v>
      </c>
      <c r="J1270" s="1638">
        <v>45836</v>
      </c>
      <c r="K1270" s="1641">
        <v>40</v>
      </c>
      <c r="L1270" s="1642">
        <v>40</v>
      </c>
      <c r="M1270" s="1643">
        <v>170</v>
      </c>
      <c r="N1270" s="1644">
        <v>0</v>
      </c>
      <c r="O1270" s="1644">
        <v>0</v>
      </c>
      <c r="P1270" s="1645">
        <f>SUM(Table1[[#This Row],[BASE_FARE]:[SURCHARGES]])*Table1[[#This Row],[SEATS_BOOKED]]</f>
        <v>6800</v>
      </c>
      <c r="Q1270" s="1639" t="s">
        <v>161</v>
      </c>
      <c r="R1270" s="1796" t="s">
        <v>397</v>
      </c>
      <c r="S1270" s="1639" t="str">
        <f>LEFT(Table1[[#This Row],[SECTOR]],3)</f>
        <v>BRI</v>
      </c>
      <c r="T1270" s="1639" t="str">
        <f>RIGHT(Table1[[#This Row],[SECTOR]],3)</f>
        <v>SSH</v>
      </c>
      <c r="U1270" s="1639" t="str">
        <f t="shared" ref="U1270:U1275" si="108">IF(AND(S1270&lt;&gt;"SSH", S1270&lt;&gt;"RMF", S1270&lt;&gt;"CAI", S1270&lt;&gt;"HRG", S1270&lt;&gt;"LXR", S1270&lt;&gt;"DXB", OR(T1270="SSH", T1270="RMF", T1270="CAI", T1270="HRG", T1270="LXR", T1270="DXB")), S1270,
    IF(AND(T1270&lt;&gt;"SSH", T1270&lt;&gt;"RMF", T1270&lt;&gt;"CAI", T1270&lt;&gt;"HRG", T1270&lt;&gt;"LXR", T1270&lt;&gt;"DXB", OR(S1270="SSH", S1270="RMF", S1270="CAI", S1270="HRG", S1270="LXR", S1270="DXB")), T1270,
    "VIE"))</f>
        <v>BRI</v>
      </c>
      <c r="V1270" s="1639">
        <f>WEEKDAY(Table1[[#This Row],[FLIGHT_DATE]],2)</f>
        <v>6</v>
      </c>
      <c r="W1270" s="1639">
        <f>Table1[[#This Row],[FLIGHT_DATE]]-Table1[[#This Row],[DATE_BOOKED]]</f>
        <v>103</v>
      </c>
    </row>
    <row r="1271" spans="1:23" x14ac:dyDescent="0.35">
      <c r="A1271" s="1638">
        <v>45733</v>
      </c>
      <c r="B1271" s="1639" t="s">
        <v>411</v>
      </c>
      <c r="C1271" s="198" t="s">
        <v>160</v>
      </c>
      <c r="D1271" s="198"/>
      <c r="E1271" s="1639"/>
      <c r="F1271" s="1639" t="s">
        <v>54</v>
      </c>
      <c r="G1271" s="1639" t="s">
        <v>11</v>
      </c>
      <c r="H1271" s="2222" t="s">
        <v>88</v>
      </c>
      <c r="I1271" s="1640" t="s">
        <v>27</v>
      </c>
      <c r="J1271" s="1638">
        <v>45843</v>
      </c>
      <c r="K1271" s="1641">
        <v>40</v>
      </c>
      <c r="L1271" s="1642">
        <v>40</v>
      </c>
      <c r="M1271" s="1643">
        <v>170</v>
      </c>
      <c r="N1271" s="1644">
        <v>0</v>
      </c>
      <c r="O1271" s="1644">
        <v>0</v>
      </c>
      <c r="P1271" s="1645">
        <f>SUM(Table1[[#This Row],[BASE_FARE]:[SURCHARGES]])*Table1[[#This Row],[SEATS_BOOKED]]</f>
        <v>6800</v>
      </c>
      <c r="Q1271" s="1639" t="s">
        <v>161</v>
      </c>
      <c r="R1271" s="1796" t="s">
        <v>397</v>
      </c>
      <c r="S1271" s="1639" t="str">
        <f>LEFT(Table1[[#This Row],[SECTOR]],3)</f>
        <v>SSH</v>
      </c>
      <c r="T1271" s="1639" t="str">
        <f>RIGHT(Table1[[#This Row],[SECTOR]],3)</f>
        <v>BRI</v>
      </c>
      <c r="U1271" s="1639" t="str">
        <f t="shared" si="108"/>
        <v>BRI</v>
      </c>
      <c r="V1271" s="1639">
        <f>WEEKDAY(Table1[[#This Row],[FLIGHT_DATE]],2)</f>
        <v>6</v>
      </c>
      <c r="W1271" s="1639">
        <f>Table1[[#This Row],[FLIGHT_DATE]]-Table1[[#This Row],[DATE_BOOKED]]</f>
        <v>110</v>
      </c>
    </row>
    <row r="1272" spans="1:23" x14ac:dyDescent="0.35">
      <c r="A1272" s="1648">
        <v>45733</v>
      </c>
      <c r="B1272" s="1649" t="s">
        <v>385</v>
      </c>
      <c r="C1272" s="198" t="s">
        <v>333</v>
      </c>
      <c r="D1272" s="198"/>
      <c r="E1272" s="1649" t="s">
        <v>826</v>
      </c>
      <c r="F1272" s="1649" t="s">
        <v>56</v>
      </c>
      <c r="G1272" s="1649" t="s">
        <v>10</v>
      </c>
      <c r="H1272" s="2222" t="s">
        <v>921</v>
      </c>
      <c r="I1272" s="1650" t="s">
        <v>126</v>
      </c>
      <c r="J1272" s="1550">
        <v>45892</v>
      </c>
      <c r="K1272" s="1651">
        <v>2</v>
      </c>
      <c r="L1272" s="1652">
        <v>2</v>
      </c>
      <c r="M1272" s="1653">
        <v>350</v>
      </c>
      <c r="N1272" s="1644">
        <v>0</v>
      </c>
      <c r="O1272" s="1644">
        <v>0</v>
      </c>
      <c r="P1272" s="1654">
        <f>SUM(Table1[[#This Row],[BASE_FARE]:[SURCHARGES]])*Table1[[#This Row],[SEATS_BOOKED]]</f>
        <v>700</v>
      </c>
      <c r="Q1272" s="1535" t="s">
        <v>161</v>
      </c>
      <c r="R1272" s="1553" t="s">
        <v>335</v>
      </c>
      <c r="S1272" s="1649" t="str">
        <f>LEFT(Table1[[#This Row],[SECTOR]],3)</f>
        <v>SSH</v>
      </c>
      <c r="T1272" s="1649" t="str">
        <f>RIGHT(Table1[[#This Row],[SECTOR]],3)</f>
        <v>VRN</v>
      </c>
      <c r="U1272" s="1649" t="str">
        <f t="shared" si="108"/>
        <v>VRN</v>
      </c>
      <c r="V1272" s="1649">
        <f>WEEKDAY(Table1[[#This Row],[FLIGHT_DATE]],2)</f>
        <v>6</v>
      </c>
      <c r="W1272" s="1649">
        <f>Table1[[#This Row],[FLIGHT_DATE]]-Table1[[#This Row],[DATE_BOOKED]]</f>
        <v>159</v>
      </c>
    </row>
    <row r="1273" spans="1:23" x14ac:dyDescent="0.35">
      <c r="A1273" s="1648">
        <v>45733</v>
      </c>
      <c r="B1273" s="1649" t="s">
        <v>385</v>
      </c>
      <c r="C1273" s="198" t="s">
        <v>333</v>
      </c>
      <c r="D1273" s="198"/>
      <c r="E1273" s="1649" t="s">
        <v>827</v>
      </c>
      <c r="F1273" s="1649" t="s">
        <v>54</v>
      </c>
      <c r="G1273" s="1649" t="s">
        <v>10</v>
      </c>
      <c r="H1273" s="2222" t="s">
        <v>192</v>
      </c>
      <c r="I1273" s="1650" t="s">
        <v>28</v>
      </c>
      <c r="J1273" s="1648">
        <v>45760</v>
      </c>
      <c r="K1273" s="1651">
        <v>2</v>
      </c>
      <c r="L1273" s="1652">
        <v>2</v>
      </c>
      <c r="M1273" s="1653">
        <v>145</v>
      </c>
      <c r="N1273" s="1644">
        <v>0</v>
      </c>
      <c r="O1273" s="1644">
        <v>0</v>
      </c>
      <c r="P1273" s="1654">
        <f>SUM(Table1[[#This Row],[BASE_FARE]:[SURCHARGES]])*Table1[[#This Row],[SEATS_BOOKED]]</f>
        <v>290</v>
      </c>
      <c r="Q1273" s="1535" t="s">
        <v>161</v>
      </c>
      <c r="R1273" s="1553" t="s">
        <v>335</v>
      </c>
      <c r="S1273" s="1649" t="str">
        <f>LEFT(Table1[[#This Row],[SECTOR]],3)</f>
        <v>NAP</v>
      </c>
      <c r="T1273" s="1649" t="str">
        <f>RIGHT(Table1[[#This Row],[SECTOR]],3)</f>
        <v>SSH</v>
      </c>
      <c r="U1273" s="1649" t="str">
        <f t="shared" si="108"/>
        <v>NAP</v>
      </c>
      <c r="V1273" s="1649">
        <f>WEEKDAY(Table1[[#This Row],[FLIGHT_DATE]],2)</f>
        <v>7</v>
      </c>
      <c r="W1273" s="1649">
        <f>Table1[[#This Row],[FLIGHT_DATE]]-Table1[[#This Row],[DATE_BOOKED]]</f>
        <v>27</v>
      </c>
    </row>
    <row r="1274" spans="1:23" x14ac:dyDescent="0.35">
      <c r="A1274" s="1648">
        <v>45733</v>
      </c>
      <c r="B1274" s="1649" t="s">
        <v>385</v>
      </c>
      <c r="C1274" s="198" t="s">
        <v>333</v>
      </c>
      <c r="D1274" s="198"/>
      <c r="E1274" s="1649" t="s">
        <v>827</v>
      </c>
      <c r="F1274" s="1649" t="s">
        <v>54</v>
      </c>
      <c r="G1274" s="1649" t="s">
        <v>11</v>
      </c>
      <c r="H1274" s="2222" t="s">
        <v>193</v>
      </c>
      <c r="I1274" s="1650" t="s">
        <v>29</v>
      </c>
      <c r="J1274" s="1648">
        <v>45767</v>
      </c>
      <c r="K1274" s="1651">
        <v>2</v>
      </c>
      <c r="L1274" s="1652">
        <v>2</v>
      </c>
      <c r="M1274" s="1653">
        <v>145</v>
      </c>
      <c r="N1274" s="1644">
        <v>0</v>
      </c>
      <c r="O1274" s="1644">
        <v>0</v>
      </c>
      <c r="P1274" s="1654">
        <f>SUM(Table1[[#This Row],[BASE_FARE]:[SURCHARGES]])*Table1[[#This Row],[SEATS_BOOKED]]</f>
        <v>290</v>
      </c>
      <c r="Q1274" s="1535" t="s">
        <v>161</v>
      </c>
      <c r="R1274" s="1553" t="s">
        <v>335</v>
      </c>
      <c r="S1274" s="1649" t="str">
        <f>LEFT(Table1[[#This Row],[SECTOR]],3)</f>
        <v>SSH</v>
      </c>
      <c r="T1274" s="1649" t="str">
        <f>RIGHT(Table1[[#This Row],[SECTOR]],3)</f>
        <v>NAP</v>
      </c>
      <c r="U1274" s="1649" t="str">
        <f t="shared" si="108"/>
        <v>NAP</v>
      </c>
      <c r="V1274" s="1649">
        <f>WEEKDAY(Table1[[#This Row],[FLIGHT_DATE]],2)</f>
        <v>7</v>
      </c>
      <c r="W1274" s="1649">
        <f>Table1[[#This Row],[FLIGHT_DATE]]-Table1[[#This Row],[DATE_BOOKED]]</f>
        <v>34</v>
      </c>
    </row>
    <row r="1275" spans="1:23" x14ac:dyDescent="0.35">
      <c r="A1275" s="1648">
        <v>45733</v>
      </c>
      <c r="B1275" s="1649" t="s">
        <v>385</v>
      </c>
      <c r="C1275" s="198" t="s">
        <v>333</v>
      </c>
      <c r="D1275" s="198"/>
      <c r="E1275" s="1649" t="s">
        <v>828</v>
      </c>
      <c r="F1275" s="1649" t="s">
        <v>56</v>
      </c>
      <c r="G1275" s="1649" t="s">
        <v>10</v>
      </c>
      <c r="H1275" s="2222" t="s">
        <v>191</v>
      </c>
      <c r="I1275" s="1650" t="s">
        <v>162</v>
      </c>
      <c r="J1275" s="1648">
        <v>45779</v>
      </c>
      <c r="K1275" s="1651">
        <v>2</v>
      </c>
      <c r="L1275" s="1652">
        <v>2</v>
      </c>
      <c r="M1275" s="1653">
        <v>250</v>
      </c>
      <c r="N1275" s="1644">
        <v>0</v>
      </c>
      <c r="O1275" s="1644">
        <v>0</v>
      </c>
      <c r="P1275" s="1654">
        <f>SUM(Table1[[#This Row],[BASE_FARE]:[SURCHARGES]])*Table1[[#This Row],[SEATS_BOOKED]]</f>
        <v>500</v>
      </c>
      <c r="Q1275" s="1535" t="s">
        <v>161</v>
      </c>
      <c r="R1275" s="1553" t="s">
        <v>335</v>
      </c>
      <c r="S1275" s="1649" t="str">
        <f>LEFT(Table1[[#This Row],[SECTOR]],3)</f>
        <v>SSH</v>
      </c>
      <c r="T1275" s="1649" t="str">
        <f>RIGHT(Table1[[#This Row],[SECTOR]],3)</f>
        <v>MXP</v>
      </c>
      <c r="U1275" s="1649" t="str">
        <f t="shared" si="108"/>
        <v>MXP</v>
      </c>
      <c r="V1275" s="1649">
        <f>WEEKDAY(Table1[[#This Row],[FLIGHT_DATE]],2)</f>
        <v>5</v>
      </c>
      <c r="W1275" s="1649">
        <f>Table1[[#This Row],[FLIGHT_DATE]]-Table1[[#This Row],[DATE_BOOKED]]</f>
        <v>46</v>
      </c>
    </row>
    <row r="1276" spans="1:23" x14ac:dyDescent="0.35">
      <c r="A1276" s="1655">
        <v>45734</v>
      </c>
      <c r="B1276" s="1656" t="s">
        <v>478</v>
      </c>
      <c r="C1276" s="198" t="s">
        <v>160</v>
      </c>
      <c r="D1276" s="198"/>
      <c r="E1276" s="1656"/>
      <c r="F1276" s="1656" t="s">
        <v>54</v>
      </c>
      <c r="G1276" s="1656" t="s">
        <v>10</v>
      </c>
      <c r="H1276" s="2222" t="s">
        <v>654</v>
      </c>
      <c r="I1276" s="1676" t="s">
        <v>297</v>
      </c>
      <c r="J1276" s="1655">
        <v>45772</v>
      </c>
      <c r="K1276" s="1657">
        <v>20</v>
      </c>
      <c r="L1276" s="1658">
        <v>20</v>
      </c>
      <c r="M1276" s="1659">
        <v>280</v>
      </c>
      <c r="N1276" s="1644">
        <v>0</v>
      </c>
      <c r="O1276" s="1644">
        <v>0</v>
      </c>
      <c r="P1276" s="1660">
        <f>SUM(Table1[[#This Row],[BASE_FARE]:[SURCHARGES]])*Table1[[#This Row],[SEATS_BOOKED]]</f>
        <v>5600</v>
      </c>
      <c r="Q1276" s="1535" t="s">
        <v>161</v>
      </c>
      <c r="R1276" s="2033" t="s">
        <v>397</v>
      </c>
      <c r="S1276" s="1656" t="str">
        <f>LEFT(Table1[[#This Row],[SECTOR]],3)</f>
        <v>CAG</v>
      </c>
      <c r="T1276" s="1656" t="str">
        <f>RIGHT(Table1[[#This Row],[SECTOR]],3)</f>
        <v>SSH</v>
      </c>
      <c r="U1276" s="1656" t="str">
        <f>IF(AND(S1276&lt;&gt;"SSH", S1276&lt;&gt;"RMF", S1276&lt;&gt;"CAI", S1276&lt;&gt;"HRG", S1276&lt;&gt;"LXR", S1276&lt;&gt;"DXB", OR(T1276="SSH", T1276="RMF", T1276="CAI", T1276="HRG", T1276="LXR", T1276="DXB")), S1276,
    IF(AND(T1276&lt;&gt;"SSH", T1276&lt;&gt;"RMF", T1276&lt;&gt;"CAI", T1276&lt;&gt;"HRG", T1276&lt;&gt;"LXR", T1276&lt;&gt;"DXB", OR(S1276="SSH", S1276="RMF", S1276="CAI", S1276="HRG", S1276="LXR", S1276="DXB")), T1276,
    "VIE"))</f>
        <v>CAG</v>
      </c>
      <c r="V1276" s="1656">
        <f>WEEKDAY(Table1[[#This Row],[FLIGHT_DATE]],2)</f>
        <v>5</v>
      </c>
      <c r="W1276" s="1656">
        <f>Table1[[#This Row],[FLIGHT_DATE]]-Table1[[#This Row],[DATE_BOOKED]]</f>
        <v>38</v>
      </c>
    </row>
    <row r="1277" spans="1:23" x14ac:dyDescent="0.35">
      <c r="A1277" s="1655">
        <v>45734</v>
      </c>
      <c r="B1277" s="1656" t="s">
        <v>478</v>
      </c>
      <c r="C1277" s="198" t="s">
        <v>160</v>
      </c>
      <c r="D1277" s="198"/>
      <c r="E1277" s="1656"/>
      <c r="F1277" s="1656" t="s">
        <v>54</v>
      </c>
      <c r="G1277" s="1656" t="s">
        <v>11</v>
      </c>
      <c r="H1277" s="2222" t="s">
        <v>480</v>
      </c>
      <c r="I1277" s="1676" t="s">
        <v>296</v>
      </c>
      <c r="J1277" s="1655">
        <v>45779</v>
      </c>
      <c r="K1277" s="1657">
        <v>16</v>
      </c>
      <c r="L1277" s="1658">
        <v>16</v>
      </c>
      <c r="M1277" s="1659">
        <v>280</v>
      </c>
      <c r="N1277" s="1644">
        <v>0</v>
      </c>
      <c r="O1277" s="1644">
        <v>0</v>
      </c>
      <c r="P1277" s="1660">
        <f>SUM(Table1[[#This Row],[BASE_FARE]:[SURCHARGES]])*Table1[[#This Row],[SEATS_BOOKED]]</f>
        <v>4480</v>
      </c>
      <c r="Q1277" s="1535" t="s">
        <v>161</v>
      </c>
      <c r="R1277" s="2033" t="s">
        <v>397</v>
      </c>
      <c r="S1277" s="1656" t="str">
        <f>LEFT(Table1[[#This Row],[SECTOR]],3)</f>
        <v>SSH</v>
      </c>
      <c r="T1277" s="1656" t="str">
        <f>RIGHT(Table1[[#This Row],[SECTOR]],3)</f>
        <v>CAG</v>
      </c>
      <c r="U1277" s="1656" t="str">
        <f>IF(AND(S1277&lt;&gt;"SSH", S1277&lt;&gt;"RMF", S1277&lt;&gt;"CAI", S1277&lt;&gt;"HRG", S1277&lt;&gt;"LXR", S1277&lt;&gt;"DXB", OR(T1277="SSH", T1277="RMF", T1277="CAI", T1277="HRG", T1277="LXR", T1277="DXB")), S1277,
    IF(AND(T1277&lt;&gt;"SSH", T1277&lt;&gt;"RMF", T1277&lt;&gt;"CAI", T1277&lt;&gt;"HRG", T1277&lt;&gt;"LXR", T1277&lt;&gt;"DXB", OR(S1277="SSH", S1277="RMF", S1277="CAI", S1277="HRG", S1277="LXR", S1277="DXB")), T1277,
    "VIE"))</f>
        <v>CAG</v>
      </c>
      <c r="V1277" s="1656">
        <f>WEEKDAY(Table1[[#This Row],[FLIGHT_DATE]],2)</f>
        <v>5</v>
      </c>
      <c r="W1277" s="1656">
        <f>Table1[[#This Row],[FLIGHT_DATE]]-Table1[[#This Row],[DATE_BOOKED]]</f>
        <v>45</v>
      </c>
    </row>
    <row r="1278" spans="1:23" x14ac:dyDescent="0.35">
      <c r="A1278" s="1661">
        <v>45734</v>
      </c>
      <c r="B1278" s="1662" t="s">
        <v>332</v>
      </c>
      <c r="C1278" s="198" t="s">
        <v>333</v>
      </c>
      <c r="D1278" s="198"/>
      <c r="E1278" s="1662"/>
      <c r="F1278" s="1662" t="s">
        <v>56</v>
      </c>
      <c r="G1278" s="1662" t="s">
        <v>10</v>
      </c>
      <c r="H1278" s="2222" t="s">
        <v>191</v>
      </c>
      <c r="I1278" s="1663" t="s">
        <v>114</v>
      </c>
      <c r="J1278" s="1661">
        <v>45891</v>
      </c>
      <c r="K1278" s="1664">
        <v>2</v>
      </c>
      <c r="L1278" s="1665">
        <v>2</v>
      </c>
      <c r="M1278" s="1666">
        <v>250</v>
      </c>
      <c r="N1278" s="1644">
        <v>0</v>
      </c>
      <c r="O1278" s="1644">
        <v>0</v>
      </c>
      <c r="P1278" s="1668">
        <f>SUM(Table1[[#This Row],[BASE_FARE]:[SURCHARGES]])*Table1[[#This Row],[SEATS_BOOKED]]</f>
        <v>500</v>
      </c>
      <c r="Q1278" s="1535" t="s">
        <v>161</v>
      </c>
      <c r="R1278" s="1553" t="s">
        <v>335</v>
      </c>
      <c r="S1278" s="1662" t="str">
        <f>LEFT(Table1[[#This Row],[SECTOR]],3)</f>
        <v>SSH</v>
      </c>
      <c r="T1278" s="1662" t="str">
        <f>RIGHT(Table1[[#This Row],[SECTOR]],3)</f>
        <v>FCO</v>
      </c>
      <c r="U1278" s="1662" t="str">
        <f>IF(AND(S1278&lt;&gt;"SSH", S1278&lt;&gt;"RMF", S1278&lt;&gt;"CAI", S1278&lt;&gt;"HRG", S1278&lt;&gt;"LXR", S1278&lt;&gt;"DXB", OR(T1278="SSH", T1278="RMF", T1278="CAI", T1278="HRG", T1278="LXR", T1278="DXB")), S1278,
    IF(AND(T1278&lt;&gt;"SSH", T1278&lt;&gt;"RMF", T1278&lt;&gt;"CAI", T1278&lt;&gt;"HRG", T1278&lt;&gt;"LXR", T1278&lt;&gt;"DXB", OR(S1278="SSH", S1278="RMF", S1278="CAI", S1278="HRG", S1278="LXR", S1278="DXB")), T1278,
    "VIE"))</f>
        <v>FCO</v>
      </c>
      <c r="V1278" s="1662">
        <f>WEEKDAY(Table1[[#This Row],[FLIGHT_DATE]],2)</f>
        <v>5</v>
      </c>
      <c r="W1278" s="1662">
        <f>Table1[[#This Row],[FLIGHT_DATE]]-Table1[[#This Row],[DATE_BOOKED]]</f>
        <v>157</v>
      </c>
    </row>
    <row r="1279" spans="1:23" x14ac:dyDescent="0.35">
      <c r="A1279" s="1661">
        <v>45730</v>
      </c>
      <c r="B1279" s="1662" t="s">
        <v>390</v>
      </c>
      <c r="C1279" s="198" t="s">
        <v>333</v>
      </c>
      <c r="D1279" s="198" t="s">
        <v>952</v>
      </c>
      <c r="E1279" s="1662" t="s">
        <v>573</v>
      </c>
      <c r="F1279" s="1662" t="s">
        <v>56</v>
      </c>
      <c r="G1279" s="1662" t="s">
        <v>10</v>
      </c>
      <c r="H1279" s="2222" t="s">
        <v>627</v>
      </c>
      <c r="I1279" s="1663" t="s">
        <v>28</v>
      </c>
      <c r="J1279" s="1661">
        <v>45753</v>
      </c>
      <c r="K1279" s="1664">
        <v>0</v>
      </c>
      <c r="L1279" s="1665">
        <v>0</v>
      </c>
      <c r="M1279" s="1666">
        <v>0</v>
      </c>
      <c r="N1279" s="1667">
        <v>0</v>
      </c>
      <c r="O1279" s="1667">
        <v>0</v>
      </c>
      <c r="P1279" s="1668">
        <f>SUM(Table1[[#This Row],[BASE_FARE]:[SURCHARGES]])*Table1[[#This Row],[SEATS_BOOKED]]</f>
        <v>0</v>
      </c>
      <c r="Q1279" s="1662" t="s">
        <v>694</v>
      </c>
      <c r="R1279" s="1664" t="s">
        <v>694</v>
      </c>
      <c r="S1279" s="1662" t="str">
        <f>LEFT(Table1[[#This Row],[SECTOR]],3)</f>
        <v>NAP</v>
      </c>
      <c r="T1279" s="1662" t="str">
        <f>RIGHT(Table1[[#This Row],[SECTOR]],3)</f>
        <v>SSH</v>
      </c>
      <c r="U1279" s="1662" t="str">
        <f t="shared" ref="U1279:U1284" si="109">IF(AND(S1279&lt;&gt;"SSH", S1279&lt;&gt;"RMF", S1279&lt;&gt;"CAI", S1279&lt;&gt;"HRG", S1279&lt;&gt;"LXR", S1279&lt;&gt;"DXB", OR(T1279="SSH", T1279="RMF", T1279="CAI", T1279="HRG", T1279="LXR", T1279="DXB")), S1279,
    IF(AND(T1279&lt;&gt;"SSH", T1279&lt;&gt;"RMF", T1279&lt;&gt;"CAI", T1279&lt;&gt;"HRG", T1279&lt;&gt;"LXR", T1279&lt;&gt;"DXB", OR(S1279="SSH", S1279="RMF", S1279="CAI", S1279="HRG", S1279="LXR", S1279="DXB")), T1279,
    "VIE"))</f>
        <v>NAP</v>
      </c>
      <c r="V1279" s="1662">
        <f>WEEKDAY(Table1[[#This Row],[FLIGHT_DATE]],2)</f>
        <v>7</v>
      </c>
      <c r="W1279" s="1662">
        <f>Table1[[#This Row],[FLIGHT_DATE]]-Table1[[#This Row],[DATE_BOOKED]]</f>
        <v>23</v>
      </c>
    </row>
    <row r="1280" spans="1:23" x14ac:dyDescent="0.35">
      <c r="A1280" s="1661">
        <v>45730</v>
      </c>
      <c r="B1280" s="1662" t="s">
        <v>390</v>
      </c>
      <c r="C1280" s="198" t="s">
        <v>333</v>
      </c>
      <c r="D1280" s="198" t="s">
        <v>952</v>
      </c>
      <c r="E1280" s="1662" t="s">
        <v>573</v>
      </c>
      <c r="F1280" s="1662" t="s">
        <v>56</v>
      </c>
      <c r="G1280" s="1662" t="s">
        <v>10</v>
      </c>
      <c r="H1280" s="2222" t="s">
        <v>628</v>
      </c>
      <c r="I1280" s="1663" t="s">
        <v>29</v>
      </c>
      <c r="J1280" s="1661">
        <v>45760</v>
      </c>
      <c r="K1280" s="1664">
        <v>0</v>
      </c>
      <c r="L1280" s="1665">
        <v>0</v>
      </c>
      <c r="M1280" s="1666">
        <v>0</v>
      </c>
      <c r="N1280" s="1667">
        <v>0</v>
      </c>
      <c r="O1280" s="1667">
        <v>0</v>
      </c>
      <c r="P1280" s="1668">
        <f>SUM(Table1[[#This Row],[BASE_FARE]:[SURCHARGES]])*Table1[[#This Row],[SEATS_BOOKED]]</f>
        <v>0</v>
      </c>
      <c r="Q1280" s="1662" t="s">
        <v>694</v>
      </c>
      <c r="R1280" s="1664" t="s">
        <v>694</v>
      </c>
      <c r="S1280" s="1662" t="str">
        <f>LEFT(Table1[[#This Row],[SECTOR]],3)</f>
        <v>SSH</v>
      </c>
      <c r="T1280" s="1662" t="str">
        <f>RIGHT(Table1[[#This Row],[SECTOR]],3)</f>
        <v>NAP</v>
      </c>
      <c r="U1280" s="1662" t="str">
        <f t="shared" si="109"/>
        <v>NAP</v>
      </c>
      <c r="V1280" s="1662">
        <f>WEEKDAY(Table1[[#This Row],[FLIGHT_DATE]],2)</f>
        <v>7</v>
      </c>
      <c r="W1280" s="1662">
        <f>Table1[[#This Row],[FLIGHT_DATE]]-Table1[[#This Row],[DATE_BOOKED]]</f>
        <v>30</v>
      </c>
    </row>
    <row r="1281" spans="1:23" x14ac:dyDescent="0.35">
      <c r="A1281" s="1661">
        <v>45730</v>
      </c>
      <c r="B1281" s="1662" t="s">
        <v>390</v>
      </c>
      <c r="C1281" s="198" t="s">
        <v>333</v>
      </c>
      <c r="D1281" s="198" t="s">
        <v>952</v>
      </c>
      <c r="E1281" s="1662" t="s">
        <v>573</v>
      </c>
      <c r="F1281" s="1662" t="s">
        <v>56</v>
      </c>
      <c r="G1281" s="1662" t="s">
        <v>10</v>
      </c>
      <c r="H1281" s="2222" t="s">
        <v>627</v>
      </c>
      <c r="I1281" s="1663" t="s">
        <v>28</v>
      </c>
      <c r="J1281" s="1661">
        <v>45753</v>
      </c>
      <c r="K1281" s="1664">
        <v>0</v>
      </c>
      <c r="L1281" s="1665">
        <v>0</v>
      </c>
      <c r="M1281" s="1666">
        <v>0</v>
      </c>
      <c r="N1281" s="1667">
        <v>0</v>
      </c>
      <c r="O1281" s="1667">
        <v>0</v>
      </c>
      <c r="P1281" s="1668">
        <f>SUM(Table1[[#This Row],[BASE_FARE]:[SURCHARGES]])*Table1[[#This Row],[SEATS_BOOKED]]</f>
        <v>0</v>
      </c>
      <c r="Q1281" s="1662" t="s">
        <v>694</v>
      </c>
      <c r="R1281" s="1664" t="s">
        <v>694</v>
      </c>
      <c r="S1281" s="1662" t="str">
        <f>LEFT(Table1[[#This Row],[SECTOR]],3)</f>
        <v>NAP</v>
      </c>
      <c r="T1281" s="1662" t="str">
        <f>RIGHT(Table1[[#This Row],[SECTOR]],3)</f>
        <v>SSH</v>
      </c>
      <c r="U1281" s="1662" t="str">
        <f t="shared" si="109"/>
        <v>NAP</v>
      </c>
      <c r="V1281" s="1662">
        <f>WEEKDAY(Table1[[#This Row],[FLIGHT_DATE]],2)</f>
        <v>7</v>
      </c>
      <c r="W1281" s="1662">
        <f>Table1[[#This Row],[FLIGHT_DATE]]-Table1[[#This Row],[DATE_BOOKED]]</f>
        <v>23</v>
      </c>
    </row>
    <row r="1282" spans="1:23" x14ac:dyDescent="0.35">
      <c r="A1282" s="1661">
        <v>45730</v>
      </c>
      <c r="B1282" s="1662" t="s">
        <v>390</v>
      </c>
      <c r="C1282" s="198" t="s">
        <v>333</v>
      </c>
      <c r="D1282" s="198" t="s">
        <v>952</v>
      </c>
      <c r="E1282" s="1662" t="s">
        <v>573</v>
      </c>
      <c r="F1282" s="1662" t="s">
        <v>56</v>
      </c>
      <c r="G1282" s="1662" t="s">
        <v>10</v>
      </c>
      <c r="H1282" s="2222" t="s">
        <v>628</v>
      </c>
      <c r="I1282" s="1663" t="s">
        <v>29</v>
      </c>
      <c r="J1282" s="1661">
        <v>45760</v>
      </c>
      <c r="K1282" s="1664">
        <v>0</v>
      </c>
      <c r="L1282" s="1665">
        <v>0</v>
      </c>
      <c r="M1282" s="1666">
        <v>0</v>
      </c>
      <c r="N1282" s="1667">
        <v>0</v>
      </c>
      <c r="O1282" s="1667">
        <v>0</v>
      </c>
      <c r="P1282" s="1668">
        <f>SUM(Table1[[#This Row],[BASE_FARE]:[SURCHARGES]])*Table1[[#This Row],[SEATS_BOOKED]]</f>
        <v>0</v>
      </c>
      <c r="Q1282" s="1662" t="s">
        <v>694</v>
      </c>
      <c r="R1282" s="1664" t="s">
        <v>694</v>
      </c>
      <c r="S1282" s="1662" t="str">
        <f>LEFT(Table1[[#This Row],[SECTOR]],3)</f>
        <v>SSH</v>
      </c>
      <c r="T1282" s="1662" t="str">
        <f>RIGHT(Table1[[#This Row],[SECTOR]],3)</f>
        <v>NAP</v>
      </c>
      <c r="U1282" s="1662" t="str">
        <f t="shared" si="109"/>
        <v>NAP</v>
      </c>
      <c r="V1282" s="1662">
        <f>WEEKDAY(Table1[[#This Row],[FLIGHT_DATE]],2)</f>
        <v>7</v>
      </c>
      <c r="W1282" s="1662">
        <f>Table1[[#This Row],[FLIGHT_DATE]]-Table1[[#This Row],[DATE_BOOKED]]</f>
        <v>30</v>
      </c>
    </row>
    <row r="1283" spans="1:23" x14ac:dyDescent="0.35">
      <c r="A1283" s="1661">
        <v>45730</v>
      </c>
      <c r="B1283" s="1662" t="s">
        <v>390</v>
      </c>
      <c r="C1283" s="198" t="s">
        <v>333</v>
      </c>
      <c r="D1283" s="198" t="s">
        <v>952</v>
      </c>
      <c r="E1283" s="1662" t="s">
        <v>573</v>
      </c>
      <c r="F1283" s="1662" t="s">
        <v>56</v>
      </c>
      <c r="G1283" s="1662" t="s">
        <v>10</v>
      </c>
      <c r="H1283" s="2222" t="s">
        <v>627</v>
      </c>
      <c r="I1283" s="1663" t="s">
        <v>28</v>
      </c>
      <c r="J1283" s="1661">
        <v>45753</v>
      </c>
      <c r="K1283" s="1664">
        <v>0</v>
      </c>
      <c r="L1283" s="1665">
        <v>0</v>
      </c>
      <c r="M1283" s="1666">
        <v>0</v>
      </c>
      <c r="N1283" s="1667">
        <v>0</v>
      </c>
      <c r="O1283" s="1667">
        <v>0</v>
      </c>
      <c r="P1283" s="1668">
        <f>SUM(Table1[[#This Row],[BASE_FARE]:[SURCHARGES]])*Table1[[#This Row],[SEATS_BOOKED]]</f>
        <v>0</v>
      </c>
      <c r="Q1283" s="1662" t="s">
        <v>694</v>
      </c>
      <c r="R1283" s="1664" t="s">
        <v>694</v>
      </c>
      <c r="S1283" s="1662" t="str">
        <f>LEFT(Table1[[#This Row],[SECTOR]],3)</f>
        <v>NAP</v>
      </c>
      <c r="T1283" s="1662" t="str">
        <f>RIGHT(Table1[[#This Row],[SECTOR]],3)</f>
        <v>SSH</v>
      </c>
      <c r="U1283" s="1662" t="str">
        <f t="shared" si="109"/>
        <v>NAP</v>
      </c>
      <c r="V1283" s="1662">
        <f>WEEKDAY(Table1[[#This Row],[FLIGHT_DATE]],2)</f>
        <v>7</v>
      </c>
      <c r="W1283" s="1662">
        <f>Table1[[#This Row],[FLIGHT_DATE]]-Table1[[#This Row],[DATE_BOOKED]]</f>
        <v>23</v>
      </c>
    </row>
    <row r="1284" spans="1:23" x14ac:dyDescent="0.35">
      <c r="A1284" s="1661">
        <v>45730</v>
      </c>
      <c r="B1284" s="1662" t="s">
        <v>390</v>
      </c>
      <c r="C1284" s="198" t="s">
        <v>333</v>
      </c>
      <c r="D1284" s="198" t="s">
        <v>952</v>
      </c>
      <c r="E1284" s="1662" t="s">
        <v>573</v>
      </c>
      <c r="F1284" s="1662" t="s">
        <v>56</v>
      </c>
      <c r="G1284" s="1662" t="s">
        <v>10</v>
      </c>
      <c r="H1284" s="2222" t="s">
        <v>628</v>
      </c>
      <c r="I1284" s="1663" t="s">
        <v>29</v>
      </c>
      <c r="J1284" s="1661">
        <v>45760</v>
      </c>
      <c r="K1284" s="1664">
        <v>0</v>
      </c>
      <c r="L1284" s="1665">
        <v>0</v>
      </c>
      <c r="M1284" s="1666">
        <v>0</v>
      </c>
      <c r="N1284" s="1667">
        <v>0</v>
      </c>
      <c r="O1284" s="1667">
        <v>0</v>
      </c>
      <c r="P1284" s="1668">
        <f>SUM(Table1[[#This Row],[BASE_FARE]:[SURCHARGES]])*Table1[[#This Row],[SEATS_BOOKED]]</f>
        <v>0</v>
      </c>
      <c r="Q1284" s="1662" t="s">
        <v>694</v>
      </c>
      <c r="R1284" s="1664" t="s">
        <v>694</v>
      </c>
      <c r="S1284" s="1662" t="str">
        <f>LEFT(Table1[[#This Row],[SECTOR]],3)</f>
        <v>SSH</v>
      </c>
      <c r="T1284" s="1662" t="str">
        <f>RIGHT(Table1[[#This Row],[SECTOR]],3)</f>
        <v>NAP</v>
      </c>
      <c r="U1284" s="1662" t="str">
        <f t="shared" si="109"/>
        <v>NAP</v>
      </c>
      <c r="V1284" s="1662">
        <f>WEEKDAY(Table1[[#This Row],[FLIGHT_DATE]],2)</f>
        <v>7</v>
      </c>
      <c r="W1284" s="1662">
        <f>Table1[[#This Row],[FLIGHT_DATE]]-Table1[[#This Row],[DATE_BOOKED]]</f>
        <v>30</v>
      </c>
    </row>
    <row r="1285" spans="1:23" x14ac:dyDescent="0.35">
      <c r="A1285" s="1661">
        <v>45733</v>
      </c>
      <c r="B1285" s="1662" t="s">
        <v>387</v>
      </c>
      <c r="C1285" s="198" t="s">
        <v>333</v>
      </c>
      <c r="D1285" s="198" t="s">
        <v>583</v>
      </c>
      <c r="E1285" s="1662" t="s">
        <v>596</v>
      </c>
      <c r="F1285" s="1662" t="s">
        <v>56</v>
      </c>
      <c r="G1285" s="1662" t="s">
        <v>10</v>
      </c>
      <c r="H1285" s="2222" t="s">
        <v>195</v>
      </c>
      <c r="I1285" s="1663" t="s">
        <v>126</v>
      </c>
      <c r="J1285" s="1661">
        <v>45773</v>
      </c>
      <c r="K1285" s="1664">
        <v>0</v>
      </c>
      <c r="L1285" s="1665">
        <v>0</v>
      </c>
      <c r="M1285" s="1666">
        <v>0</v>
      </c>
      <c r="N1285" s="1667">
        <v>0</v>
      </c>
      <c r="O1285" s="1667">
        <v>0</v>
      </c>
      <c r="P1285" s="1668">
        <f>SUM(Table1[[#This Row],[BASE_FARE]:[SURCHARGES]])*Table1[[#This Row],[SEATS_BOOKED]]</f>
        <v>0</v>
      </c>
      <c r="Q1285" s="1662" t="s">
        <v>694</v>
      </c>
      <c r="R1285" s="1664" t="s">
        <v>694</v>
      </c>
      <c r="S1285" s="1662" t="str">
        <f>LEFT(Table1[[#This Row],[SECTOR]],3)</f>
        <v>SSH</v>
      </c>
      <c r="T1285" s="1662" t="str">
        <f>RIGHT(Table1[[#This Row],[SECTOR]],3)</f>
        <v>VRN</v>
      </c>
      <c r="U1285" s="1662" t="str">
        <f t="shared" ref="U1285:U1293" si="110">IF(AND(S1285&lt;&gt;"SSH", S1285&lt;&gt;"RMF", S1285&lt;&gt;"CAI", S1285&lt;&gt;"HRG", S1285&lt;&gt;"LXR", S1285&lt;&gt;"DXB", OR(T1285="SSH", T1285="RMF", T1285="CAI", T1285="HRG", T1285="LXR", T1285="DXB")), S1285,
    IF(AND(T1285&lt;&gt;"SSH", T1285&lt;&gt;"RMF", T1285&lt;&gt;"CAI", T1285&lt;&gt;"HRG", T1285&lt;&gt;"LXR", T1285&lt;&gt;"DXB", OR(S1285="SSH", S1285="RMF", S1285="CAI", S1285="HRG", S1285="LXR", S1285="DXB")), T1285,
    "VIE"))</f>
        <v>VRN</v>
      </c>
      <c r="V1285" s="1662">
        <f>WEEKDAY(Table1[[#This Row],[FLIGHT_DATE]],2)</f>
        <v>6</v>
      </c>
      <c r="W1285" s="1662">
        <f>Table1[[#This Row],[FLIGHT_DATE]]-Table1[[#This Row],[DATE_BOOKED]]</f>
        <v>40</v>
      </c>
    </row>
    <row r="1286" spans="1:23" x14ac:dyDescent="0.35">
      <c r="A1286" s="1661">
        <v>45733</v>
      </c>
      <c r="B1286" s="1662" t="s">
        <v>387</v>
      </c>
      <c r="C1286" s="198" t="s">
        <v>333</v>
      </c>
      <c r="D1286" s="198" t="s">
        <v>583</v>
      </c>
      <c r="E1286" s="1662" t="s">
        <v>596</v>
      </c>
      <c r="F1286" s="1662" t="s">
        <v>56</v>
      </c>
      <c r="G1286" s="1662" t="s">
        <v>10</v>
      </c>
      <c r="H1286" s="2222" t="s">
        <v>195</v>
      </c>
      <c r="I1286" s="1663" t="s">
        <v>126</v>
      </c>
      <c r="J1286" s="1661">
        <v>45773</v>
      </c>
      <c r="K1286" s="1664">
        <v>0</v>
      </c>
      <c r="L1286" s="1665">
        <v>0</v>
      </c>
      <c r="M1286" s="1666">
        <v>0</v>
      </c>
      <c r="N1286" s="1667">
        <v>0</v>
      </c>
      <c r="O1286" s="1667">
        <v>0</v>
      </c>
      <c r="P1286" s="1668">
        <f>SUM(Table1[[#This Row],[BASE_FARE]:[SURCHARGES]])*Table1[[#This Row],[SEATS_BOOKED]]</f>
        <v>0</v>
      </c>
      <c r="Q1286" s="1662" t="s">
        <v>694</v>
      </c>
      <c r="R1286" s="1664" t="s">
        <v>694</v>
      </c>
      <c r="S1286" s="1662" t="str">
        <f>LEFT(Table1[[#This Row],[SECTOR]],3)</f>
        <v>SSH</v>
      </c>
      <c r="T1286" s="1662" t="str">
        <f>RIGHT(Table1[[#This Row],[SECTOR]],3)</f>
        <v>VRN</v>
      </c>
      <c r="U1286" s="1662" t="str">
        <f t="shared" si="110"/>
        <v>VRN</v>
      </c>
      <c r="V1286" s="1662">
        <f>WEEKDAY(Table1[[#This Row],[FLIGHT_DATE]],2)</f>
        <v>6</v>
      </c>
      <c r="W1286" s="1662">
        <f>Table1[[#This Row],[FLIGHT_DATE]]-Table1[[#This Row],[DATE_BOOKED]]</f>
        <v>40</v>
      </c>
    </row>
    <row r="1287" spans="1:23" x14ac:dyDescent="0.35">
      <c r="A1287" s="1661">
        <v>45733</v>
      </c>
      <c r="B1287" s="1662" t="s">
        <v>387</v>
      </c>
      <c r="C1287" s="198" t="s">
        <v>333</v>
      </c>
      <c r="D1287" s="198" t="s">
        <v>583</v>
      </c>
      <c r="E1287" s="1662" t="s">
        <v>596</v>
      </c>
      <c r="F1287" s="1662" t="s">
        <v>56</v>
      </c>
      <c r="G1287" s="1662" t="s">
        <v>10</v>
      </c>
      <c r="H1287" s="2222" t="s">
        <v>195</v>
      </c>
      <c r="I1287" s="1663" t="s">
        <v>126</v>
      </c>
      <c r="J1287" s="1661">
        <v>45773</v>
      </c>
      <c r="K1287" s="1664">
        <v>0</v>
      </c>
      <c r="L1287" s="1665">
        <v>0</v>
      </c>
      <c r="M1287" s="1666">
        <v>0</v>
      </c>
      <c r="N1287" s="1667">
        <v>0</v>
      </c>
      <c r="O1287" s="1667">
        <v>0</v>
      </c>
      <c r="P1287" s="1668">
        <f>SUM(Table1[[#This Row],[BASE_FARE]:[SURCHARGES]])*Table1[[#This Row],[SEATS_BOOKED]]</f>
        <v>0</v>
      </c>
      <c r="Q1287" s="1662" t="s">
        <v>694</v>
      </c>
      <c r="R1287" s="1664" t="s">
        <v>694</v>
      </c>
      <c r="S1287" s="1662" t="str">
        <f>LEFT(Table1[[#This Row],[SECTOR]],3)</f>
        <v>SSH</v>
      </c>
      <c r="T1287" s="1662" t="str">
        <f>RIGHT(Table1[[#This Row],[SECTOR]],3)</f>
        <v>VRN</v>
      </c>
      <c r="U1287" s="1662" t="str">
        <f t="shared" si="110"/>
        <v>VRN</v>
      </c>
      <c r="V1287" s="1662">
        <f>WEEKDAY(Table1[[#This Row],[FLIGHT_DATE]],2)</f>
        <v>6</v>
      </c>
      <c r="W1287" s="1662">
        <f>Table1[[#This Row],[FLIGHT_DATE]]-Table1[[#This Row],[DATE_BOOKED]]</f>
        <v>40</v>
      </c>
    </row>
    <row r="1288" spans="1:23" x14ac:dyDescent="0.35">
      <c r="A1288" s="1661">
        <v>45733</v>
      </c>
      <c r="B1288" s="1662" t="s">
        <v>387</v>
      </c>
      <c r="C1288" s="198" t="s">
        <v>333</v>
      </c>
      <c r="D1288" s="198" t="s">
        <v>583</v>
      </c>
      <c r="E1288" s="1662" t="s">
        <v>588</v>
      </c>
      <c r="F1288" s="1662" t="s">
        <v>56</v>
      </c>
      <c r="G1288" s="1662" t="s">
        <v>10</v>
      </c>
      <c r="H1288" s="2222" t="s">
        <v>195</v>
      </c>
      <c r="I1288" s="1663" t="s">
        <v>126</v>
      </c>
      <c r="J1288" s="1661">
        <v>45773</v>
      </c>
      <c r="K1288" s="1664">
        <v>0</v>
      </c>
      <c r="L1288" s="1665">
        <v>0</v>
      </c>
      <c r="M1288" s="1666">
        <v>0</v>
      </c>
      <c r="N1288" s="1667">
        <v>0</v>
      </c>
      <c r="O1288" s="1667">
        <v>0</v>
      </c>
      <c r="P1288" s="1668">
        <f>SUM(Table1[[#This Row],[BASE_FARE]:[SURCHARGES]])*Table1[[#This Row],[SEATS_BOOKED]]</f>
        <v>0</v>
      </c>
      <c r="Q1288" s="1662" t="s">
        <v>694</v>
      </c>
      <c r="R1288" s="1664" t="s">
        <v>694</v>
      </c>
      <c r="S1288" s="1662" t="str">
        <f>LEFT(Table1[[#This Row],[SECTOR]],3)</f>
        <v>SSH</v>
      </c>
      <c r="T1288" s="1662" t="str">
        <f>RIGHT(Table1[[#This Row],[SECTOR]],3)</f>
        <v>VRN</v>
      </c>
      <c r="U1288" s="1662" t="str">
        <f t="shared" si="110"/>
        <v>VRN</v>
      </c>
      <c r="V1288" s="1662">
        <f>WEEKDAY(Table1[[#This Row],[FLIGHT_DATE]],2)</f>
        <v>6</v>
      </c>
      <c r="W1288" s="1662">
        <f>Table1[[#This Row],[FLIGHT_DATE]]-Table1[[#This Row],[DATE_BOOKED]]</f>
        <v>40</v>
      </c>
    </row>
    <row r="1289" spans="1:23" x14ac:dyDescent="0.35">
      <c r="A1289" s="1661">
        <v>45733</v>
      </c>
      <c r="B1289" s="1662" t="s">
        <v>387</v>
      </c>
      <c r="C1289" s="198" t="s">
        <v>333</v>
      </c>
      <c r="D1289" s="198" t="s">
        <v>583</v>
      </c>
      <c r="E1289" s="1662" t="s">
        <v>588</v>
      </c>
      <c r="F1289" s="1662" t="s">
        <v>56</v>
      </c>
      <c r="G1289" s="1662" t="s">
        <v>10</v>
      </c>
      <c r="H1289" s="2222" t="s">
        <v>195</v>
      </c>
      <c r="I1289" s="1663" t="s">
        <v>126</v>
      </c>
      <c r="J1289" s="1661">
        <v>45773</v>
      </c>
      <c r="K1289" s="1664">
        <v>0</v>
      </c>
      <c r="L1289" s="1665">
        <v>0</v>
      </c>
      <c r="M1289" s="1666">
        <v>0</v>
      </c>
      <c r="N1289" s="1667">
        <v>0</v>
      </c>
      <c r="O1289" s="1667">
        <v>0</v>
      </c>
      <c r="P1289" s="1668">
        <f>SUM(Table1[[#This Row],[BASE_FARE]:[SURCHARGES]])*Table1[[#This Row],[SEATS_BOOKED]]</f>
        <v>0</v>
      </c>
      <c r="Q1289" s="1662" t="s">
        <v>694</v>
      </c>
      <c r="R1289" s="1664" t="s">
        <v>694</v>
      </c>
      <c r="S1289" s="1662" t="str">
        <f>LEFT(Table1[[#This Row],[SECTOR]],3)</f>
        <v>SSH</v>
      </c>
      <c r="T1289" s="1662" t="str">
        <f>RIGHT(Table1[[#This Row],[SECTOR]],3)</f>
        <v>VRN</v>
      </c>
      <c r="U1289" s="1662" t="str">
        <f t="shared" si="110"/>
        <v>VRN</v>
      </c>
      <c r="V1289" s="1662">
        <f>WEEKDAY(Table1[[#This Row],[FLIGHT_DATE]],2)</f>
        <v>6</v>
      </c>
      <c r="W1289" s="1662">
        <f>Table1[[#This Row],[FLIGHT_DATE]]-Table1[[#This Row],[DATE_BOOKED]]</f>
        <v>40</v>
      </c>
    </row>
    <row r="1290" spans="1:23" x14ac:dyDescent="0.35">
      <c r="A1290" s="1669">
        <v>45734</v>
      </c>
      <c r="B1290" s="1670" t="s">
        <v>443</v>
      </c>
      <c r="C1290" s="198" t="s">
        <v>160</v>
      </c>
      <c r="D1290" s="198"/>
      <c r="E1290" s="1670"/>
      <c r="F1290" s="1656" t="s">
        <v>54</v>
      </c>
      <c r="G1290" s="1670" t="s">
        <v>10</v>
      </c>
      <c r="H1290" s="2222" t="s">
        <v>194</v>
      </c>
      <c r="I1290" s="1671" t="s">
        <v>130</v>
      </c>
      <c r="J1290" s="1669">
        <v>45752</v>
      </c>
      <c r="K1290" s="1672">
        <v>0</v>
      </c>
      <c r="L1290" s="1673">
        <v>0</v>
      </c>
      <c r="M1290" s="1674">
        <v>225</v>
      </c>
      <c r="N1290" s="1667">
        <v>0</v>
      </c>
      <c r="O1290" s="1667">
        <v>0</v>
      </c>
      <c r="P1290" s="1675">
        <f>SUM(Table1[[#This Row],[BASE_FARE]:[SURCHARGES]])*Table1[[#This Row],[SEATS_BOOKED]]</f>
        <v>0</v>
      </c>
      <c r="Q1290" s="1535" t="s">
        <v>161</v>
      </c>
      <c r="R1290" s="1657" t="s">
        <v>95</v>
      </c>
      <c r="S1290" s="1670" t="str">
        <f>LEFT(Table1[[#This Row],[SECTOR]],3)</f>
        <v>VRN</v>
      </c>
      <c r="T1290" s="1670" t="str">
        <f>RIGHT(Table1[[#This Row],[SECTOR]],3)</f>
        <v>SSH</v>
      </c>
      <c r="U1290" s="1670" t="str">
        <f t="shared" si="110"/>
        <v>VRN</v>
      </c>
      <c r="V1290" s="1670">
        <f>WEEKDAY(Table1[[#This Row],[FLIGHT_DATE]],2)</f>
        <v>6</v>
      </c>
      <c r="W1290" s="1670">
        <f>Table1[[#This Row],[FLIGHT_DATE]]-Table1[[#This Row],[DATE_BOOKED]]</f>
        <v>18</v>
      </c>
    </row>
    <row r="1291" spans="1:23" x14ac:dyDescent="0.35">
      <c r="A1291" s="1669">
        <v>45734</v>
      </c>
      <c r="B1291" s="1670" t="s">
        <v>443</v>
      </c>
      <c r="C1291" s="198" t="s">
        <v>160</v>
      </c>
      <c r="D1291" s="198"/>
      <c r="E1291" s="1670"/>
      <c r="F1291" s="1656" t="s">
        <v>54</v>
      </c>
      <c r="G1291" s="1670" t="s">
        <v>10</v>
      </c>
      <c r="H1291" s="2222" t="s">
        <v>194</v>
      </c>
      <c r="I1291" s="1671" t="s">
        <v>130</v>
      </c>
      <c r="J1291" s="1669">
        <v>45759</v>
      </c>
      <c r="K1291" s="1672">
        <v>0</v>
      </c>
      <c r="L1291" s="1673">
        <v>0</v>
      </c>
      <c r="M1291" s="1674">
        <v>225</v>
      </c>
      <c r="N1291" s="1667">
        <v>0</v>
      </c>
      <c r="O1291" s="1667">
        <v>0</v>
      </c>
      <c r="P1291" s="1675">
        <f>SUM(Table1[[#This Row],[BASE_FARE]:[SURCHARGES]])*Table1[[#This Row],[SEATS_BOOKED]]</f>
        <v>0</v>
      </c>
      <c r="Q1291" s="1535" t="s">
        <v>161</v>
      </c>
      <c r="R1291" s="1657" t="s">
        <v>95</v>
      </c>
      <c r="S1291" s="1670" t="str">
        <f>LEFT(Table1[[#This Row],[SECTOR]],3)</f>
        <v>VRN</v>
      </c>
      <c r="T1291" s="1670" t="str">
        <f>RIGHT(Table1[[#This Row],[SECTOR]],3)</f>
        <v>SSH</v>
      </c>
      <c r="U1291" s="1670" t="str">
        <f t="shared" si="110"/>
        <v>VRN</v>
      </c>
      <c r="V1291" s="1670">
        <f>WEEKDAY(Table1[[#This Row],[FLIGHT_DATE]],2)</f>
        <v>6</v>
      </c>
      <c r="W1291" s="1670">
        <f>Table1[[#This Row],[FLIGHT_DATE]]-Table1[[#This Row],[DATE_BOOKED]]</f>
        <v>25</v>
      </c>
    </row>
    <row r="1292" spans="1:23" x14ac:dyDescent="0.35">
      <c r="A1292" s="1669">
        <v>45734</v>
      </c>
      <c r="B1292" s="1670" t="s">
        <v>443</v>
      </c>
      <c r="C1292" s="198" t="s">
        <v>160</v>
      </c>
      <c r="D1292" s="198"/>
      <c r="E1292" s="1670"/>
      <c r="F1292" s="1656" t="s">
        <v>54</v>
      </c>
      <c r="G1292" s="1670" t="s">
        <v>11</v>
      </c>
      <c r="H1292" s="2222" t="s">
        <v>195</v>
      </c>
      <c r="I1292" s="1671" t="s">
        <v>126</v>
      </c>
      <c r="J1292" s="1669">
        <v>45759</v>
      </c>
      <c r="K1292" s="1672">
        <v>0</v>
      </c>
      <c r="L1292" s="1673">
        <v>0</v>
      </c>
      <c r="M1292" s="1674">
        <v>225</v>
      </c>
      <c r="N1292" s="1667">
        <v>0</v>
      </c>
      <c r="O1292" s="1667">
        <v>0</v>
      </c>
      <c r="P1292" s="1675">
        <f>SUM(Table1[[#This Row],[BASE_FARE]:[SURCHARGES]])*Table1[[#This Row],[SEATS_BOOKED]]</f>
        <v>0</v>
      </c>
      <c r="Q1292" s="1535" t="s">
        <v>161</v>
      </c>
      <c r="R1292" s="1657" t="s">
        <v>95</v>
      </c>
      <c r="S1292" s="1670" t="str">
        <f>LEFT(Table1[[#This Row],[SECTOR]],3)</f>
        <v>SSH</v>
      </c>
      <c r="T1292" s="1670" t="str">
        <f>RIGHT(Table1[[#This Row],[SECTOR]],3)</f>
        <v>VRN</v>
      </c>
      <c r="U1292" s="1670" t="str">
        <f t="shared" si="110"/>
        <v>VRN</v>
      </c>
      <c r="V1292" s="1670">
        <f>WEEKDAY(Table1[[#This Row],[FLIGHT_DATE]],2)</f>
        <v>6</v>
      </c>
      <c r="W1292" s="1670">
        <f>Table1[[#This Row],[FLIGHT_DATE]]-Table1[[#This Row],[DATE_BOOKED]]</f>
        <v>25</v>
      </c>
    </row>
    <row r="1293" spans="1:23" x14ac:dyDescent="0.35">
      <c r="A1293" s="1669">
        <v>45734</v>
      </c>
      <c r="B1293" s="1670" t="s">
        <v>443</v>
      </c>
      <c r="C1293" s="198" t="s">
        <v>160</v>
      </c>
      <c r="D1293" s="198"/>
      <c r="E1293" s="1670"/>
      <c r="F1293" s="1656" t="s">
        <v>54</v>
      </c>
      <c r="G1293" s="1670" t="s">
        <v>11</v>
      </c>
      <c r="H1293" s="2222" t="s">
        <v>195</v>
      </c>
      <c r="I1293" s="1671" t="s">
        <v>126</v>
      </c>
      <c r="J1293" s="1669">
        <v>45766</v>
      </c>
      <c r="K1293" s="1672">
        <v>0</v>
      </c>
      <c r="L1293" s="1673">
        <v>0</v>
      </c>
      <c r="M1293" s="1674">
        <v>225</v>
      </c>
      <c r="N1293" s="1667">
        <v>0</v>
      </c>
      <c r="O1293" s="1667">
        <v>0</v>
      </c>
      <c r="P1293" s="1675">
        <f>SUM(Table1[[#This Row],[BASE_FARE]:[SURCHARGES]])*Table1[[#This Row],[SEATS_BOOKED]]</f>
        <v>0</v>
      </c>
      <c r="Q1293" s="1535" t="s">
        <v>161</v>
      </c>
      <c r="R1293" s="1657" t="s">
        <v>95</v>
      </c>
      <c r="S1293" s="1670" t="str">
        <f>LEFT(Table1[[#This Row],[SECTOR]],3)</f>
        <v>SSH</v>
      </c>
      <c r="T1293" s="1670" t="str">
        <f>RIGHT(Table1[[#This Row],[SECTOR]],3)</f>
        <v>VRN</v>
      </c>
      <c r="U1293" s="1670" t="str">
        <f t="shared" si="110"/>
        <v>VRN</v>
      </c>
      <c r="V1293" s="1670">
        <f>WEEKDAY(Table1[[#This Row],[FLIGHT_DATE]],2)</f>
        <v>6</v>
      </c>
      <c r="W1293" s="1670">
        <f>Table1[[#This Row],[FLIGHT_DATE]]-Table1[[#This Row],[DATE_BOOKED]]</f>
        <v>32</v>
      </c>
    </row>
    <row r="1294" spans="1:23" x14ac:dyDescent="0.35">
      <c r="A1294" s="1677">
        <v>45733</v>
      </c>
      <c r="B1294" s="1678" t="s">
        <v>390</v>
      </c>
      <c r="C1294" s="198" t="s">
        <v>333</v>
      </c>
      <c r="D1294" s="198" t="s">
        <v>952</v>
      </c>
      <c r="E1294" s="1678" t="s">
        <v>829</v>
      </c>
      <c r="F1294" s="1678" t="s">
        <v>56</v>
      </c>
      <c r="G1294" s="1678" t="s">
        <v>10</v>
      </c>
      <c r="H1294" s="2222" t="s">
        <v>191</v>
      </c>
      <c r="I1294" s="1679" t="s">
        <v>114</v>
      </c>
      <c r="J1294" s="1677">
        <v>45898</v>
      </c>
      <c r="K1294" s="1680">
        <v>1</v>
      </c>
      <c r="L1294" s="1681">
        <v>1</v>
      </c>
      <c r="M1294" s="1682">
        <v>270</v>
      </c>
      <c r="N1294" s="1683">
        <v>37.72</v>
      </c>
      <c r="O1294" s="1683">
        <v>40</v>
      </c>
      <c r="P1294" s="1684">
        <f>SUM(Table1[[#This Row],[BASE_FARE]:[SURCHARGES]])*Table1[[#This Row],[SEATS_BOOKED]]</f>
        <v>347.72</v>
      </c>
      <c r="Q1294" s="1535" t="s">
        <v>161</v>
      </c>
      <c r="R1294" s="1680" t="s">
        <v>335</v>
      </c>
      <c r="S1294" s="1678" t="str">
        <f>LEFT(Table1[[#This Row],[SECTOR]],3)</f>
        <v>SSH</v>
      </c>
      <c r="T1294" s="1678" t="str">
        <f>RIGHT(Table1[[#This Row],[SECTOR]],3)</f>
        <v>FCO</v>
      </c>
      <c r="U1294" s="1678" t="str">
        <f t="shared" ref="U1294:U1305" si="111">IF(AND(S1294&lt;&gt;"SSH", S1294&lt;&gt;"RMF", S1294&lt;&gt;"CAI", S1294&lt;&gt;"HRG", S1294&lt;&gt;"LXR", S1294&lt;&gt;"DXB", OR(T1294="SSH", T1294="RMF", T1294="CAI", T1294="HRG", T1294="LXR", T1294="DXB")), S1294,
    IF(AND(T1294&lt;&gt;"SSH", T1294&lt;&gt;"RMF", T1294&lt;&gt;"CAI", T1294&lt;&gt;"HRG", T1294&lt;&gt;"LXR", T1294&lt;&gt;"DXB", OR(S1294="SSH", S1294="RMF", S1294="CAI", S1294="HRG", S1294="LXR", S1294="DXB")), T1294,
    "VIE"))</f>
        <v>FCO</v>
      </c>
      <c r="V1294" s="1678">
        <f>WEEKDAY(Table1[[#This Row],[FLIGHT_DATE]],2)</f>
        <v>5</v>
      </c>
      <c r="W1294" s="1678">
        <f>Table1[[#This Row],[FLIGHT_DATE]]-Table1[[#This Row],[DATE_BOOKED]]</f>
        <v>165</v>
      </c>
    </row>
    <row r="1295" spans="1:23" x14ac:dyDescent="0.35">
      <c r="A1295" s="1677">
        <v>45733</v>
      </c>
      <c r="B1295" s="1678" t="s">
        <v>390</v>
      </c>
      <c r="C1295" s="198" t="s">
        <v>333</v>
      </c>
      <c r="D1295" s="198" t="s">
        <v>952</v>
      </c>
      <c r="E1295" s="1678" t="s">
        <v>829</v>
      </c>
      <c r="F1295" s="1678" t="s">
        <v>56</v>
      </c>
      <c r="G1295" s="1678" t="s">
        <v>10</v>
      </c>
      <c r="H1295" s="2222" t="s">
        <v>191</v>
      </c>
      <c r="I1295" s="1679" t="s">
        <v>114</v>
      </c>
      <c r="J1295" s="1677">
        <v>45898</v>
      </c>
      <c r="K1295" s="1680">
        <v>1</v>
      </c>
      <c r="L1295" s="1681">
        <v>1</v>
      </c>
      <c r="M1295" s="1682">
        <v>270</v>
      </c>
      <c r="N1295" s="1683">
        <v>37.72</v>
      </c>
      <c r="O1295" s="1683">
        <v>40</v>
      </c>
      <c r="P1295" s="1684">
        <f>SUM(Table1[[#This Row],[BASE_FARE]:[SURCHARGES]])*Table1[[#This Row],[SEATS_BOOKED]]</f>
        <v>347.72</v>
      </c>
      <c r="Q1295" s="1535" t="s">
        <v>161</v>
      </c>
      <c r="R1295" s="1680" t="s">
        <v>335</v>
      </c>
      <c r="S1295" s="1678" t="str">
        <f>LEFT(Table1[[#This Row],[SECTOR]],3)</f>
        <v>SSH</v>
      </c>
      <c r="T1295" s="1678" t="str">
        <f>RIGHT(Table1[[#This Row],[SECTOR]],3)</f>
        <v>FCO</v>
      </c>
      <c r="U1295" s="1678" t="str">
        <f t="shared" si="111"/>
        <v>FCO</v>
      </c>
      <c r="V1295" s="1678">
        <f>WEEKDAY(Table1[[#This Row],[FLIGHT_DATE]],2)</f>
        <v>5</v>
      </c>
      <c r="W1295" s="1678">
        <f>Table1[[#This Row],[FLIGHT_DATE]]-Table1[[#This Row],[DATE_BOOKED]]</f>
        <v>165</v>
      </c>
    </row>
    <row r="1296" spans="1:23" x14ac:dyDescent="0.35">
      <c r="A1296" s="1677">
        <v>45733</v>
      </c>
      <c r="B1296" s="1678" t="s">
        <v>390</v>
      </c>
      <c r="C1296" s="198" t="s">
        <v>333</v>
      </c>
      <c r="D1296" s="198" t="s">
        <v>952</v>
      </c>
      <c r="E1296" s="1678" t="s">
        <v>829</v>
      </c>
      <c r="F1296" s="1678" t="s">
        <v>56</v>
      </c>
      <c r="G1296" s="1678" t="s">
        <v>10</v>
      </c>
      <c r="H1296" s="2222" t="s">
        <v>191</v>
      </c>
      <c r="I1296" s="1679" t="s">
        <v>114</v>
      </c>
      <c r="J1296" s="1677">
        <v>45898</v>
      </c>
      <c r="K1296" s="1680">
        <v>1</v>
      </c>
      <c r="L1296" s="1681">
        <v>1</v>
      </c>
      <c r="M1296" s="1682">
        <v>270</v>
      </c>
      <c r="N1296" s="1683">
        <v>37.72</v>
      </c>
      <c r="O1296" s="1683">
        <v>40</v>
      </c>
      <c r="P1296" s="1684">
        <f>SUM(Table1[[#This Row],[BASE_FARE]:[SURCHARGES]])*Table1[[#This Row],[SEATS_BOOKED]]</f>
        <v>347.72</v>
      </c>
      <c r="Q1296" s="1535" t="s">
        <v>161</v>
      </c>
      <c r="R1296" s="1680" t="s">
        <v>335</v>
      </c>
      <c r="S1296" s="1678" t="str">
        <f>LEFT(Table1[[#This Row],[SECTOR]],3)</f>
        <v>SSH</v>
      </c>
      <c r="T1296" s="1678" t="str">
        <f>RIGHT(Table1[[#This Row],[SECTOR]],3)</f>
        <v>FCO</v>
      </c>
      <c r="U1296" s="1678" t="str">
        <f t="shared" si="111"/>
        <v>FCO</v>
      </c>
      <c r="V1296" s="1678">
        <f>WEEKDAY(Table1[[#This Row],[FLIGHT_DATE]],2)</f>
        <v>5</v>
      </c>
      <c r="W1296" s="1678">
        <f>Table1[[#This Row],[FLIGHT_DATE]]-Table1[[#This Row],[DATE_BOOKED]]</f>
        <v>165</v>
      </c>
    </row>
    <row r="1297" spans="1:23" x14ac:dyDescent="0.35">
      <c r="A1297" s="1677">
        <v>45733</v>
      </c>
      <c r="B1297" s="1678" t="s">
        <v>390</v>
      </c>
      <c r="C1297" s="198" t="s">
        <v>333</v>
      </c>
      <c r="D1297" s="198" t="s">
        <v>952</v>
      </c>
      <c r="E1297" s="1678" t="s">
        <v>830</v>
      </c>
      <c r="F1297" s="1678" t="s">
        <v>54</v>
      </c>
      <c r="G1297" s="1678" t="s">
        <v>10</v>
      </c>
      <c r="H1297" s="2222" t="s">
        <v>89</v>
      </c>
      <c r="I1297" s="1679" t="s">
        <v>26</v>
      </c>
      <c r="J1297" s="1677">
        <v>45955</v>
      </c>
      <c r="K1297" s="1680">
        <v>1</v>
      </c>
      <c r="L1297" s="1681">
        <v>1</v>
      </c>
      <c r="M1297" s="1682">
        <v>220</v>
      </c>
      <c r="N1297" s="1683">
        <v>19.420000000000002</v>
      </c>
      <c r="O1297" s="1683">
        <v>25</v>
      </c>
      <c r="P1297" s="1684">
        <f>SUM(Table1[[#This Row],[BASE_FARE]:[SURCHARGES]])*Table1[[#This Row],[SEATS_BOOKED]]</f>
        <v>264.42</v>
      </c>
      <c r="Q1297" s="1535" t="s">
        <v>161</v>
      </c>
      <c r="R1297" s="1680" t="s">
        <v>335</v>
      </c>
      <c r="S1297" s="1678" t="str">
        <f>LEFT(Table1[[#This Row],[SECTOR]],3)</f>
        <v>BRI</v>
      </c>
      <c r="T1297" s="1678" t="str">
        <f>RIGHT(Table1[[#This Row],[SECTOR]],3)</f>
        <v>SSH</v>
      </c>
      <c r="U1297" s="1678" t="str">
        <f t="shared" si="111"/>
        <v>BRI</v>
      </c>
      <c r="V1297" s="1678">
        <f>WEEKDAY(Table1[[#This Row],[FLIGHT_DATE]],2)</f>
        <v>6</v>
      </c>
      <c r="W1297" s="1678">
        <f>Table1[[#This Row],[FLIGHT_DATE]]-Table1[[#This Row],[DATE_BOOKED]]</f>
        <v>222</v>
      </c>
    </row>
    <row r="1298" spans="1:23" x14ac:dyDescent="0.35">
      <c r="A1298" s="1677">
        <v>45733</v>
      </c>
      <c r="B1298" s="1678" t="s">
        <v>390</v>
      </c>
      <c r="C1298" s="198" t="s">
        <v>333</v>
      </c>
      <c r="D1298" s="198" t="s">
        <v>952</v>
      </c>
      <c r="E1298" s="1678" t="s">
        <v>830</v>
      </c>
      <c r="F1298" s="1678" t="s">
        <v>54</v>
      </c>
      <c r="G1298" s="1678" t="s">
        <v>11</v>
      </c>
      <c r="H1298" s="2222" t="s">
        <v>88</v>
      </c>
      <c r="I1298" s="1679" t="s">
        <v>27</v>
      </c>
      <c r="J1298" s="1677">
        <v>45962</v>
      </c>
      <c r="K1298" s="1680">
        <v>1</v>
      </c>
      <c r="L1298" s="1681">
        <v>1</v>
      </c>
      <c r="M1298" s="1682">
        <v>220</v>
      </c>
      <c r="N1298" s="1683">
        <v>39.03</v>
      </c>
      <c r="O1298" s="1683">
        <v>25</v>
      </c>
      <c r="P1298" s="1684">
        <f>SUM(Table1[[#This Row],[BASE_FARE]:[SURCHARGES]])*Table1[[#This Row],[SEATS_BOOKED]]</f>
        <v>284.02999999999997</v>
      </c>
      <c r="Q1298" s="1535" t="s">
        <v>161</v>
      </c>
      <c r="R1298" s="1680" t="s">
        <v>335</v>
      </c>
      <c r="S1298" s="1678" t="str">
        <f>LEFT(Table1[[#This Row],[SECTOR]],3)</f>
        <v>SSH</v>
      </c>
      <c r="T1298" s="1678" t="str">
        <f>RIGHT(Table1[[#This Row],[SECTOR]],3)</f>
        <v>BRI</v>
      </c>
      <c r="U1298" s="1678" t="str">
        <f t="shared" si="111"/>
        <v>BRI</v>
      </c>
      <c r="V1298" s="1678">
        <f>WEEKDAY(Table1[[#This Row],[FLIGHT_DATE]],2)</f>
        <v>6</v>
      </c>
      <c r="W1298" s="1678">
        <f>Table1[[#This Row],[FLIGHT_DATE]]-Table1[[#This Row],[DATE_BOOKED]]</f>
        <v>229</v>
      </c>
    </row>
    <row r="1299" spans="1:23" x14ac:dyDescent="0.35">
      <c r="A1299" s="1677">
        <v>45733</v>
      </c>
      <c r="B1299" s="1678" t="s">
        <v>390</v>
      </c>
      <c r="C1299" s="198" t="s">
        <v>333</v>
      </c>
      <c r="D1299" s="198" t="s">
        <v>952</v>
      </c>
      <c r="E1299" s="1678" t="s">
        <v>830</v>
      </c>
      <c r="F1299" s="1678" t="s">
        <v>54</v>
      </c>
      <c r="G1299" s="1678" t="s">
        <v>10</v>
      </c>
      <c r="H1299" s="2222" t="s">
        <v>89</v>
      </c>
      <c r="I1299" s="1679" t="s">
        <v>26</v>
      </c>
      <c r="J1299" s="1677">
        <v>45955</v>
      </c>
      <c r="K1299" s="1680">
        <v>1</v>
      </c>
      <c r="L1299" s="1681">
        <v>1</v>
      </c>
      <c r="M1299" s="1682">
        <v>220</v>
      </c>
      <c r="N1299" s="1683">
        <v>19.420000000000002</v>
      </c>
      <c r="O1299" s="1683">
        <v>25</v>
      </c>
      <c r="P1299" s="1684">
        <f>SUM(Table1[[#This Row],[BASE_FARE]:[SURCHARGES]])*Table1[[#This Row],[SEATS_BOOKED]]</f>
        <v>264.42</v>
      </c>
      <c r="Q1299" s="1535" t="s">
        <v>161</v>
      </c>
      <c r="R1299" s="1680" t="s">
        <v>335</v>
      </c>
      <c r="S1299" s="1678" t="str">
        <f>LEFT(Table1[[#This Row],[SECTOR]],3)</f>
        <v>BRI</v>
      </c>
      <c r="T1299" s="1678" t="str">
        <f>RIGHT(Table1[[#This Row],[SECTOR]],3)</f>
        <v>SSH</v>
      </c>
      <c r="U1299" s="1678" t="str">
        <f t="shared" si="111"/>
        <v>BRI</v>
      </c>
      <c r="V1299" s="1678">
        <f>WEEKDAY(Table1[[#This Row],[FLIGHT_DATE]],2)</f>
        <v>6</v>
      </c>
      <c r="W1299" s="1678">
        <f>Table1[[#This Row],[FLIGHT_DATE]]-Table1[[#This Row],[DATE_BOOKED]]</f>
        <v>222</v>
      </c>
    </row>
    <row r="1300" spans="1:23" x14ac:dyDescent="0.35">
      <c r="A1300" s="1677">
        <v>45733</v>
      </c>
      <c r="B1300" s="1678" t="s">
        <v>390</v>
      </c>
      <c r="C1300" s="198" t="s">
        <v>333</v>
      </c>
      <c r="D1300" s="198" t="s">
        <v>952</v>
      </c>
      <c r="E1300" s="1678" t="s">
        <v>830</v>
      </c>
      <c r="F1300" s="1678" t="s">
        <v>54</v>
      </c>
      <c r="G1300" s="1678" t="s">
        <v>11</v>
      </c>
      <c r="H1300" s="2222" t="s">
        <v>88</v>
      </c>
      <c r="I1300" s="1679" t="s">
        <v>27</v>
      </c>
      <c r="J1300" s="1677">
        <v>45962</v>
      </c>
      <c r="K1300" s="1680">
        <v>1</v>
      </c>
      <c r="L1300" s="1681">
        <v>1</v>
      </c>
      <c r="M1300" s="1682">
        <v>220</v>
      </c>
      <c r="N1300" s="1683">
        <v>39.03</v>
      </c>
      <c r="O1300" s="1683">
        <v>25</v>
      </c>
      <c r="P1300" s="1684">
        <f>SUM(Table1[[#This Row],[BASE_FARE]:[SURCHARGES]])*Table1[[#This Row],[SEATS_BOOKED]]</f>
        <v>284.02999999999997</v>
      </c>
      <c r="Q1300" s="1535" t="s">
        <v>161</v>
      </c>
      <c r="R1300" s="1680" t="s">
        <v>335</v>
      </c>
      <c r="S1300" s="1678" t="str">
        <f>LEFT(Table1[[#This Row],[SECTOR]],3)</f>
        <v>SSH</v>
      </c>
      <c r="T1300" s="1678" t="str">
        <f>RIGHT(Table1[[#This Row],[SECTOR]],3)</f>
        <v>BRI</v>
      </c>
      <c r="U1300" s="1678" t="str">
        <f t="shared" si="111"/>
        <v>BRI</v>
      </c>
      <c r="V1300" s="1678">
        <f>WEEKDAY(Table1[[#This Row],[FLIGHT_DATE]],2)</f>
        <v>6</v>
      </c>
      <c r="W1300" s="1678">
        <f>Table1[[#This Row],[FLIGHT_DATE]]-Table1[[#This Row],[DATE_BOOKED]]</f>
        <v>229</v>
      </c>
    </row>
    <row r="1301" spans="1:23" x14ac:dyDescent="0.35">
      <c r="A1301" s="1677">
        <v>45733</v>
      </c>
      <c r="B1301" s="1678" t="s">
        <v>390</v>
      </c>
      <c r="C1301" s="198" t="s">
        <v>333</v>
      </c>
      <c r="D1301" s="198" t="s">
        <v>952</v>
      </c>
      <c r="E1301" s="1678" t="s">
        <v>831</v>
      </c>
      <c r="F1301" s="1678" t="s">
        <v>56</v>
      </c>
      <c r="G1301" s="1678" t="s">
        <v>10</v>
      </c>
      <c r="H1301" s="2222" t="s">
        <v>191</v>
      </c>
      <c r="I1301" s="1679" t="s">
        <v>114</v>
      </c>
      <c r="J1301" s="1677">
        <v>45898</v>
      </c>
      <c r="K1301" s="1680">
        <v>1</v>
      </c>
      <c r="L1301" s="1681">
        <v>1</v>
      </c>
      <c r="M1301" s="1682">
        <v>270</v>
      </c>
      <c r="N1301" s="1683">
        <v>37.72</v>
      </c>
      <c r="O1301" s="1683">
        <v>40</v>
      </c>
      <c r="P1301" s="1684">
        <f>SUM(Table1[[#This Row],[BASE_FARE]:[SURCHARGES]])*Table1[[#This Row],[SEATS_BOOKED]]</f>
        <v>347.72</v>
      </c>
      <c r="Q1301" s="1535" t="s">
        <v>161</v>
      </c>
      <c r="R1301" s="1680" t="s">
        <v>335</v>
      </c>
      <c r="S1301" s="1678" t="str">
        <f>LEFT(Table1[[#This Row],[SECTOR]],3)</f>
        <v>SSH</v>
      </c>
      <c r="T1301" s="1678" t="str">
        <f>RIGHT(Table1[[#This Row],[SECTOR]],3)</f>
        <v>FCO</v>
      </c>
      <c r="U1301" s="1678" t="str">
        <f t="shared" si="111"/>
        <v>FCO</v>
      </c>
      <c r="V1301" s="1678">
        <f>WEEKDAY(Table1[[#This Row],[FLIGHT_DATE]],2)</f>
        <v>5</v>
      </c>
      <c r="W1301" s="1678">
        <f>Table1[[#This Row],[FLIGHT_DATE]]-Table1[[#This Row],[DATE_BOOKED]]</f>
        <v>165</v>
      </c>
    </row>
    <row r="1302" spans="1:23" x14ac:dyDescent="0.35">
      <c r="A1302" s="1677">
        <v>45733</v>
      </c>
      <c r="B1302" s="1678" t="s">
        <v>390</v>
      </c>
      <c r="C1302" s="198" t="s">
        <v>333</v>
      </c>
      <c r="D1302" s="198" t="s">
        <v>952</v>
      </c>
      <c r="E1302" s="1678" t="s">
        <v>831</v>
      </c>
      <c r="F1302" s="1678" t="s">
        <v>56</v>
      </c>
      <c r="G1302" s="1678" t="s">
        <v>10</v>
      </c>
      <c r="H1302" s="2222" t="s">
        <v>191</v>
      </c>
      <c r="I1302" s="1679" t="s">
        <v>114</v>
      </c>
      <c r="J1302" s="1677">
        <v>45898</v>
      </c>
      <c r="K1302" s="1680">
        <v>1</v>
      </c>
      <c r="L1302" s="1681">
        <v>1</v>
      </c>
      <c r="M1302" s="1682">
        <v>270</v>
      </c>
      <c r="N1302" s="1683">
        <v>37.72</v>
      </c>
      <c r="O1302" s="1683">
        <v>40</v>
      </c>
      <c r="P1302" s="1684">
        <f>SUM(Table1[[#This Row],[BASE_FARE]:[SURCHARGES]])*Table1[[#This Row],[SEATS_BOOKED]]</f>
        <v>347.72</v>
      </c>
      <c r="Q1302" s="1535" t="s">
        <v>161</v>
      </c>
      <c r="R1302" s="1680" t="s">
        <v>335</v>
      </c>
      <c r="S1302" s="1678" t="str">
        <f>LEFT(Table1[[#This Row],[SECTOR]],3)</f>
        <v>SSH</v>
      </c>
      <c r="T1302" s="1678" t="str">
        <f>RIGHT(Table1[[#This Row],[SECTOR]],3)</f>
        <v>FCO</v>
      </c>
      <c r="U1302" s="1678" t="str">
        <f t="shared" si="111"/>
        <v>FCO</v>
      </c>
      <c r="V1302" s="1678">
        <f>WEEKDAY(Table1[[#This Row],[FLIGHT_DATE]],2)</f>
        <v>5</v>
      </c>
      <c r="W1302" s="1678">
        <f>Table1[[#This Row],[FLIGHT_DATE]]-Table1[[#This Row],[DATE_BOOKED]]</f>
        <v>165</v>
      </c>
    </row>
    <row r="1303" spans="1:23" x14ac:dyDescent="0.35">
      <c r="A1303" s="1677">
        <v>45733</v>
      </c>
      <c r="B1303" s="1678" t="s">
        <v>390</v>
      </c>
      <c r="C1303" s="198" t="s">
        <v>333</v>
      </c>
      <c r="D1303" s="198" t="s">
        <v>952</v>
      </c>
      <c r="E1303" s="1678" t="s">
        <v>831</v>
      </c>
      <c r="F1303" s="1678" t="s">
        <v>56</v>
      </c>
      <c r="G1303" s="1678" t="s">
        <v>10</v>
      </c>
      <c r="H1303" s="2222" t="s">
        <v>191</v>
      </c>
      <c r="I1303" s="1679" t="s">
        <v>114</v>
      </c>
      <c r="J1303" s="1677">
        <v>45898</v>
      </c>
      <c r="K1303" s="1680">
        <v>1</v>
      </c>
      <c r="L1303" s="1681">
        <v>1</v>
      </c>
      <c r="M1303" s="1682">
        <v>270</v>
      </c>
      <c r="N1303" s="1683">
        <v>37.72</v>
      </c>
      <c r="O1303" s="1683">
        <v>40</v>
      </c>
      <c r="P1303" s="1684">
        <f>SUM(Table1[[#This Row],[BASE_FARE]:[SURCHARGES]])*Table1[[#This Row],[SEATS_BOOKED]]</f>
        <v>347.72</v>
      </c>
      <c r="Q1303" s="1535" t="s">
        <v>161</v>
      </c>
      <c r="R1303" s="1680" t="s">
        <v>335</v>
      </c>
      <c r="S1303" s="1678" t="str">
        <f>LEFT(Table1[[#This Row],[SECTOR]],3)</f>
        <v>SSH</v>
      </c>
      <c r="T1303" s="1678" t="str">
        <f>RIGHT(Table1[[#This Row],[SECTOR]],3)</f>
        <v>FCO</v>
      </c>
      <c r="U1303" s="1678" t="str">
        <f t="shared" si="111"/>
        <v>FCO</v>
      </c>
      <c r="V1303" s="1678">
        <f>WEEKDAY(Table1[[#This Row],[FLIGHT_DATE]],2)</f>
        <v>5</v>
      </c>
      <c r="W1303" s="1678">
        <f>Table1[[#This Row],[FLIGHT_DATE]]-Table1[[#This Row],[DATE_BOOKED]]</f>
        <v>165</v>
      </c>
    </row>
    <row r="1304" spans="1:23" x14ac:dyDescent="0.35">
      <c r="A1304" s="1677">
        <v>45733</v>
      </c>
      <c r="B1304" s="1678" t="s">
        <v>390</v>
      </c>
      <c r="C1304" s="198" t="s">
        <v>333</v>
      </c>
      <c r="D1304" s="198" t="s">
        <v>952</v>
      </c>
      <c r="E1304" s="1678" t="s">
        <v>831</v>
      </c>
      <c r="F1304" s="1678" t="s">
        <v>56</v>
      </c>
      <c r="G1304" s="1678" t="s">
        <v>10</v>
      </c>
      <c r="H1304" s="2222" t="s">
        <v>191</v>
      </c>
      <c r="I1304" s="1679" t="s">
        <v>114</v>
      </c>
      <c r="J1304" s="1677">
        <v>45898</v>
      </c>
      <c r="K1304" s="1680">
        <v>1</v>
      </c>
      <c r="L1304" s="1681">
        <v>1</v>
      </c>
      <c r="M1304" s="1682">
        <v>270</v>
      </c>
      <c r="N1304" s="1683">
        <v>37.72</v>
      </c>
      <c r="O1304" s="1683">
        <v>40</v>
      </c>
      <c r="P1304" s="1684">
        <f>SUM(Table1[[#This Row],[BASE_FARE]:[SURCHARGES]])*Table1[[#This Row],[SEATS_BOOKED]]</f>
        <v>347.72</v>
      </c>
      <c r="Q1304" s="1535" t="s">
        <v>161</v>
      </c>
      <c r="R1304" s="1680" t="s">
        <v>335</v>
      </c>
      <c r="S1304" s="1678" t="str">
        <f>LEFT(Table1[[#This Row],[SECTOR]],3)</f>
        <v>SSH</v>
      </c>
      <c r="T1304" s="1678" t="str">
        <f>RIGHT(Table1[[#This Row],[SECTOR]],3)</f>
        <v>FCO</v>
      </c>
      <c r="U1304" s="1678" t="str">
        <f t="shared" si="111"/>
        <v>FCO</v>
      </c>
      <c r="V1304" s="1678">
        <f>WEEKDAY(Table1[[#This Row],[FLIGHT_DATE]],2)</f>
        <v>5</v>
      </c>
      <c r="W1304" s="1678">
        <f>Table1[[#This Row],[FLIGHT_DATE]]-Table1[[#This Row],[DATE_BOOKED]]</f>
        <v>165</v>
      </c>
    </row>
    <row r="1305" spans="1:23" x14ac:dyDescent="0.35">
      <c r="A1305" s="1677">
        <v>45733</v>
      </c>
      <c r="B1305" s="1678" t="s">
        <v>390</v>
      </c>
      <c r="C1305" s="198" t="s">
        <v>333</v>
      </c>
      <c r="D1305" s="198" t="s">
        <v>952</v>
      </c>
      <c r="E1305" s="1678" t="s">
        <v>829</v>
      </c>
      <c r="F1305" s="1678" t="s">
        <v>56</v>
      </c>
      <c r="G1305" s="1678" t="s">
        <v>10</v>
      </c>
      <c r="H1305" s="2222" t="s">
        <v>191</v>
      </c>
      <c r="I1305" s="1679" t="s">
        <v>114</v>
      </c>
      <c r="J1305" s="1677">
        <v>45898</v>
      </c>
      <c r="K1305" s="1680">
        <v>1</v>
      </c>
      <c r="L1305" s="1681">
        <v>1</v>
      </c>
      <c r="M1305" s="1682">
        <v>270</v>
      </c>
      <c r="N1305" s="1683">
        <v>37.72</v>
      </c>
      <c r="O1305" s="1683">
        <v>40</v>
      </c>
      <c r="P1305" s="1684">
        <f>SUM(Table1[[#This Row],[BASE_FARE]:[SURCHARGES]])*Table1[[#This Row],[SEATS_BOOKED]]</f>
        <v>347.72</v>
      </c>
      <c r="Q1305" s="1535" t="s">
        <v>161</v>
      </c>
      <c r="R1305" s="1680" t="s">
        <v>335</v>
      </c>
      <c r="S1305" s="1678" t="str">
        <f>LEFT(Table1[[#This Row],[SECTOR]],3)</f>
        <v>SSH</v>
      </c>
      <c r="T1305" s="1678" t="str">
        <f>RIGHT(Table1[[#This Row],[SECTOR]],3)</f>
        <v>FCO</v>
      </c>
      <c r="U1305" s="1678" t="str">
        <f t="shared" si="111"/>
        <v>FCO</v>
      </c>
      <c r="V1305" s="1678">
        <f>WEEKDAY(Table1[[#This Row],[FLIGHT_DATE]],2)</f>
        <v>5</v>
      </c>
      <c r="W1305" s="1678">
        <f>Table1[[#This Row],[FLIGHT_DATE]]-Table1[[#This Row],[DATE_BOOKED]]</f>
        <v>165</v>
      </c>
    </row>
    <row r="1306" spans="1:23" x14ac:dyDescent="0.35">
      <c r="A1306" s="1685">
        <v>45734</v>
      </c>
      <c r="B1306" s="1686" t="s">
        <v>411</v>
      </c>
      <c r="C1306" s="198" t="s">
        <v>160</v>
      </c>
      <c r="D1306" s="198"/>
      <c r="E1306" s="1686"/>
      <c r="F1306" s="1686" t="s">
        <v>54</v>
      </c>
      <c r="G1306" s="1686" t="s">
        <v>10</v>
      </c>
      <c r="H1306" s="2222" t="s">
        <v>194</v>
      </c>
      <c r="I1306" s="1687" t="s">
        <v>26</v>
      </c>
      <c r="J1306" s="1685">
        <v>45752</v>
      </c>
      <c r="K1306" s="1688">
        <v>14</v>
      </c>
      <c r="L1306" s="1689">
        <v>14</v>
      </c>
      <c r="M1306" s="1690">
        <v>220</v>
      </c>
      <c r="N1306" s="1691">
        <v>0</v>
      </c>
      <c r="O1306" s="1691">
        <v>0</v>
      </c>
      <c r="P1306" s="1692">
        <f>SUM(Table1[[#This Row],[BASE_FARE]:[SURCHARGES]])*Table1[[#This Row],[SEATS_BOOKED]]</f>
        <v>3080</v>
      </c>
      <c r="Q1306" s="1535" t="s">
        <v>161</v>
      </c>
      <c r="R1306" s="1823" t="s">
        <v>384</v>
      </c>
      <c r="S1306" s="1686" t="str">
        <f>LEFT(Table1[[#This Row],[SECTOR]],3)</f>
        <v>BRI</v>
      </c>
      <c r="T1306" s="1686" t="str">
        <f>RIGHT(Table1[[#This Row],[SECTOR]],3)</f>
        <v>SSH</v>
      </c>
      <c r="U1306" s="1686" t="str">
        <f>IF(AND(S1306&lt;&gt;"SSH", S1306&lt;&gt;"RMF", S1306&lt;&gt;"CAI", S1306&lt;&gt;"HRG", S1306&lt;&gt;"LXR", S1306&lt;&gt;"DXB", OR(T1306="SSH", T1306="RMF", T1306="CAI", T1306="HRG", T1306="LXR", T1306="DXB")), S1306,
    IF(AND(T1306&lt;&gt;"SSH", T1306&lt;&gt;"RMF", T1306&lt;&gt;"CAI", T1306&lt;&gt;"HRG", T1306&lt;&gt;"LXR", T1306&lt;&gt;"DXB", OR(S1306="SSH", S1306="RMF", S1306="CAI", S1306="HRG", S1306="LXR", S1306="DXB")), T1306,
    "VIE"))</f>
        <v>BRI</v>
      </c>
      <c r="V1306" s="1686">
        <f>WEEKDAY(Table1[[#This Row],[FLIGHT_DATE]],2)</f>
        <v>6</v>
      </c>
      <c r="W1306" s="1686">
        <f>Table1[[#This Row],[FLIGHT_DATE]]-Table1[[#This Row],[DATE_BOOKED]]</f>
        <v>18</v>
      </c>
    </row>
    <row r="1307" spans="1:23" x14ac:dyDescent="0.35">
      <c r="A1307" s="1685">
        <v>45734</v>
      </c>
      <c r="B1307" s="1686" t="s">
        <v>411</v>
      </c>
      <c r="C1307" s="198" t="s">
        <v>160</v>
      </c>
      <c r="D1307" s="198"/>
      <c r="E1307" s="1686"/>
      <c r="F1307" s="1686" t="s">
        <v>54</v>
      </c>
      <c r="G1307" s="1686" t="s">
        <v>11</v>
      </c>
      <c r="H1307" s="2222" t="s">
        <v>195</v>
      </c>
      <c r="I1307" s="1687" t="s">
        <v>27</v>
      </c>
      <c r="J1307" s="1685">
        <v>45759</v>
      </c>
      <c r="K1307" s="2514">
        <v>3</v>
      </c>
      <c r="L1307" s="2515">
        <v>3</v>
      </c>
      <c r="M1307" s="1690">
        <v>220</v>
      </c>
      <c r="N1307" s="1691">
        <v>0</v>
      </c>
      <c r="O1307" s="1691">
        <v>0</v>
      </c>
      <c r="P1307" s="1692">
        <f>SUM(Table1[[#This Row],[BASE_FARE]:[SURCHARGES]])*Table1[[#This Row],[SEATS_BOOKED]]</f>
        <v>660</v>
      </c>
      <c r="Q1307" s="1535" t="s">
        <v>161</v>
      </c>
      <c r="R1307" s="1823" t="s">
        <v>384</v>
      </c>
      <c r="S1307" s="1686" t="str">
        <f>LEFT(Table1[[#This Row],[SECTOR]],3)</f>
        <v>SSH</v>
      </c>
      <c r="T1307" s="1686" t="str">
        <f>RIGHT(Table1[[#This Row],[SECTOR]],3)</f>
        <v>BRI</v>
      </c>
      <c r="U1307" s="1686" t="str">
        <f>IF(AND(S1307&lt;&gt;"SSH", S1307&lt;&gt;"RMF", S1307&lt;&gt;"CAI", S1307&lt;&gt;"HRG", S1307&lt;&gt;"LXR", S1307&lt;&gt;"DXB", OR(T1307="SSH", T1307="RMF", T1307="CAI", T1307="HRG", T1307="LXR", T1307="DXB")), S1307,
    IF(AND(T1307&lt;&gt;"SSH", T1307&lt;&gt;"RMF", T1307&lt;&gt;"CAI", T1307&lt;&gt;"HRG", T1307&lt;&gt;"LXR", T1307&lt;&gt;"DXB", OR(S1307="SSH", S1307="RMF", S1307="CAI", S1307="HRG", S1307="LXR", S1307="DXB")), T1307,
    "VIE"))</f>
        <v>BRI</v>
      </c>
      <c r="V1307" s="1686">
        <f>WEEKDAY(Table1[[#This Row],[FLIGHT_DATE]],2)</f>
        <v>6</v>
      </c>
      <c r="W1307" s="1686">
        <f>Table1[[#This Row],[FLIGHT_DATE]]-Table1[[#This Row],[DATE_BOOKED]]</f>
        <v>25</v>
      </c>
    </row>
    <row r="1308" spans="1:23" x14ac:dyDescent="0.35">
      <c r="A1308" s="1685">
        <v>45734</v>
      </c>
      <c r="B1308" s="1686" t="s">
        <v>411</v>
      </c>
      <c r="C1308" s="198" t="s">
        <v>160</v>
      </c>
      <c r="D1308" s="198"/>
      <c r="E1308" s="1694"/>
      <c r="F1308" s="1686" t="s">
        <v>54</v>
      </c>
      <c r="G1308" s="1686" t="s">
        <v>10</v>
      </c>
      <c r="H1308" s="3464" t="s">
        <v>1291</v>
      </c>
      <c r="I1308" s="1695" t="s">
        <v>28</v>
      </c>
      <c r="J1308" s="1693">
        <v>45865</v>
      </c>
      <c r="K1308" s="1696">
        <v>20</v>
      </c>
      <c r="L1308" s="1697">
        <v>20</v>
      </c>
      <c r="M1308" s="1698">
        <v>225</v>
      </c>
      <c r="N1308" s="1699">
        <v>0</v>
      </c>
      <c r="O1308" s="1699">
        <v>0</v>
      </c>
      <c r="P1308" s="1700">
        <f>SUM(Table1[[#This Row],[BASE_FARE]:[SURCHARGES]])*Table1[[#This Row],[SEATS_BOOKED]]</f>
        <v>4500</v>
      </c>
      <c r="Q1308" s="1535" t="s">
        <v>161</v>
      </c>
      <c r="R1308" s="1814" t="s">
        <v>397</v>
      </c>
      <c r="S1308" s="1694" t="str">
        <f>LEFT(Table1[[#This Row],[SECTOR]],3)</f>
        <v>NAP</v>
      </c>
      <c r="T1308" s="1694" t="str">
        <f>RIGHT(Table1[[#This Row],[SECTOR]],3)</f>
        <v>SSH</v>
      </c>
      <c r="U1308" s="1694" t="str">
        <f t="shared" ref="U1308:U1314" si="112">IF(AND(S1308&lt;&gt;"SSH", S1308&lt;&gt;"RMF", S1308&lt;&gt;"CAI", S1308&lt;&gt;"HRG", S1308&lt;&gt;"LXR", S1308&lt;&gt;"DXB", OR(T1308="SSH", T1308="RMF", T1308="CAI", T1308="HRG", T1308="LXR", T1308="DXB")), S1308,
    IF(AND(T1308&lt;&gt;"SSH", T1308&lt;&gt;"RMF", T1308&lt;&gt;"CAI", T1308&lt;&gt;"HRG", T1308&lt;&gt;"LXR", T1308&lt;&gt;"DXB", OR(S1308="SSH", S1308="RMF", S1308="CAI", S1308="HRG", S1308="LXR", S1308="DXB")), T1308,
    "VIE"))</f>
        <v>NAP</v>
      </c>
      <c r="V1308" s="1694">
        <f>WEEKDAY(Table1[[#This Row],[FLIGHT_DATE]],2)</f>
        <v>7</v>
      </c>
      <c r="W1308" s="1694">
        <f>Table1[[#This Row],[FLIGHT_DATE]]-Table1[[#This Row],[DATE_BOOKED]]</f>
        <v>131</v>
      </c>
    </row>
    <row r="1309" spans="1:23" x14ac:dyDescent="0.35">
      <c r="A1309" s="1685">
        <v>45734</v>
      </c>
      <c r="B1309" s="1686" t="s">
        <v>411</v>
      </c>
      <c r="C1309" s="198" t="s">
        <v>160</v>
      </c>
      <c r="D1309" s="198"/>
      <c r="E1309" s="1694"/>
      <c r="F1309" s="1686" t="s">
        <v>54</v>
      </c>
      <c r="G1309" s="1686" t="s">
        <v>10</v>
      </c>
      <c r="H1309" s="3464" t="s">
        <v>1291</v>
      </c>
      <c r="I1309" s="1695" t="s">
        <v>28</v>
      </c>
      <c r="J1309" s="1693">
        <v>45872</v>
      </c>
      <c r="K1309" s="1696">
        <v>20</v>
      </c>
      <c r="L1309" s="1697">
        <v>20</v>
      </c>
      <c r="M1309" s="1698">
        <v>225</v>
      </c>
      <c r="N1309" s="1699">
        <v>0</v>
      </c>
      <c r="O1309" s="1699">
        <v>0</v>
      </c>
      <c r="P1309" s="1700">
        <f>SUM(Table1[[#This Row],[BASE_FARE]:[SURCHARGES]])*Table1[[#This Row],[SEATS_BOOKED]]</f>
        <v>4500</v>
      </c>
      <c r="Q1309" s="1535" t="s">
        <v>161</v>
      </c>
      <c r="R1309" s="1814" t="s">
        <v>397</v>
      </c>
      <c r="S1309" s="1694" t="str">
        <f>LEFT(Table1[[#This Row],[SECTOR]],3)</f>
        <v>NAP</v>
      </c>
      <c r="T1309" s="1694" t="str">
        <f>RIGHT(Table1[[#This Row],[SECTOR]],3)</f>
        <v>SSH</v>
      </c>
      <c r="U1309" s="1694" t="str">
        <f t="shared" si="112"/>
        <v>NAP</v>
      </c>
      <c r="V1309" s="1694">
        <f>WEEKDAY(Table1[[#This Row],[FLIGHT_DATE]],2)</f>
        <v>7</v>
      </c>
      <c r="W1309" s="1694">
        <f>Table1[[#This Row],[FLIGHT_DATE]]-Table1[[#This Row],[DATE_BOOKED]]</f>
        <v>138</v>
      </c>
    </row>
    <row r="1310" spans="1:23" x14ac:dyDescent="0.35">
      <c r="A1310" s="1685">
        <v>45734</v>
      </c>
      <c r="B1310" s="1686" t="s">
        <v>411</v>
      </c>
      <c r="C1310" s="198" t="s">
        <v>160</v>
      </c>
      <c r="D1310" s="198"/>
      <c r="E1310" s="1694"/>
      <c r="F1310" s="1686" t="s">
        <v>54</v>
      </c>
      <c r="G1310" s="1686" t="s">
        <v>10</v>
      </c>
      <c r="H1310" s="3464" t="s">
        <v>1291</v>
      </c>
      <c r="I1310" s="1695" t="s">
        <v>28</v>
      </c>
      <c r="J1310" s="1693">
        <v>45879</v>
      </c>
      <c r="K1310" s="1696">
        <v>20</v>
      </c>
      <c r="L1310" s="1697">
        <v>20</v>
      </c>
      <c r="M1310" s="1698">
        <v>225</v>
      </c>
      <c r="N1310" s="1699">
        <v>0</v>
      </c>
      <c r="O1310" s="1699">
        <v>0</v>
      </c>
      <c r="P1310" s="1700">
        <f>SUM(Table1[[#This Row],[BASE_FARE]:[SURCHARGES]])*Table1[[#This Row],[SEATS_BOOKED]]</f>
        <v>4500</v>
      </c>
      <c r="Q1310" s="1535" t="s">
        <v>161</v>
      </c>
      <c r="R1310" s="1814" t="s">
        <v>397</v>
      </c>
      <c r="S1310" s="1694" t="str">
        <f>LEFT(Table1[[#This Row],[SECTOR]],3)</f>
        <v>NAP</v>
      </c>
      <c r="T1310" s="1694" t="str">
        <f>RIGHT(Table1[[#This Row],[SECTOR]],3)</f>
        <v>SSH</v>
      </c>
      <c r="U1310" s="1694" t="str">
        <f t="shared" si="112"/>
        <v>NAP</v>
      </c>
      <c r="V1310" s="1694">
        <f>WEEKDAY(Table1[[#This Row],[FLIGHT_DATE]],2)</f>
        <v>7</v>
      </c>
      <c r="W1310" s="1694">
        <f>Table1[[#This Row],[FLIGHT_DATE]]-Table1[[#This Row],[DATE_BOOKED]]</f>
        <v>145</v>
      </c>
    </row>
    <row r="1311" spans="1:23" x14ac:dyDescent="0.35">
      <c r="A1311" s="1685">
        <v>45734</v>
      </c>
      <c r="B1311" s="1686" t="s">
        <v>411</v>
      </c>
      <c r="C1311" s="198" t="s">
        <v>160</v>
      </c>
      <c r="D1311" s="198"/>
      <c r="E1311" s="1694"/>
      <c r="F1311" s="1686" t="s">
        <v>54</v>
      </c>
      <c r="G1311" s="1686" t="s">
        <v>10</v>
      </c>
      <c r="H1311" s="3464" t="s">
        <v>1291</v>
      </c>
      <c r="I1311" s="1695" t="s">
        <v>28</v>
      </c>
      <c r="J1311" s="1693">
        <v>45886</v>
      </c>
      <c r="K1311" s="1696">
        <v>20</v>
      </c>
      <c r="L1311" s="1697">
        <v>20</v>
      </c>
      <c r="M1311" s="1698">
        <v>225</v>
      </c>
      <c r="N1311" s="1699">
        <v>0</v>
      </c>
      <c r="O1311" s="1699">
        <v>0</v>
      </c>
      <c r="P1311" s="1700">
        <f>SUM(Table1[[#This Row],[BASE_FARE]:[SURCHARGES]])*Table1[[#This Row],[SEATS_BOOKED]]</f>
        <v>4500</v>
      </c>
      <c r="Q1311" s="1535" t="s">
        <v>161</v>
      </c>
      <c r="R1311" s="1814" t="s">
        <v>397</v>
      </c>
      <c r="S1311" s="1694" t="str">
        <f>LEFT(Table1[[#This Row],[SECTOR]],3)</f>
        <v>NAP</v>
      </c>
      <c r="T1311" s="1694" t="str">
        <f>RIGHT(Table1[[#This Row],[SECTOR]],3)</f>
        <v>SSH</v>
      </c>
      <c r="U1311" s="1694" t="str">
        <f t="shared" si="112"/>
        <v>NAP</v>
      </c>
      <c r="V1311" s="1694">
        <f>WEEKDAY(Table1[[#This Row],[FLIGHT_DATE]],2)</f>
        <v>7</v>
      </c>
      <c r="W1311" s="1694">
        <f>Table1[[#This Row],[FLIGHT_DATE]]-Table1[[#This Row],[DATE_BOOKED]]</f>
        <v>152</v>
      </c>
    </row>
    <row r="1312" spans="1:23" x14ac:dyDescent="0.35">
      <c r="A1312" s="1685">
        <v>45734</v>
      </c>
      <c r="B1312" s="1686" t="s">
        <v>411</v>
      </c>
      <c r="C1312" s="198" t="s">
        <v>160</v>
      </c>
      <c r="D1312" s="198"/>
      <c r="E1312" s="1694"/>
      <c r="F1312" s="1686" t="s">
        <v>54</v>
      </c>
      <c r="G1312" s="1686" t="s">
        <v>10</v>
      </c>
      <c r="H1312" s="3464" t="s">
        <v>1291</v>
      </c>
      <c r="I1312" s="1695" t="s">
        <v>28</v>
      </c>
      <c r="J1312" s="1693">
        <v>45893</v>
      </c>
      <c r="K1312" s="1696">
        <v>20</v>
      </c>
      <c r="L1312" s="1697">
        <v>20</v>
      </c>
      <c r="M1312" s="1698">
        <v>225</v>
      </c>
      <c r="N1312" s="1699">
        <v>0</v>
      </c>
      <c r="O1312" s="1699">
        <v>0</v>
      </c>
      <c r="P1312" s="1700">
        <f>SUM(Table1[[#This Row],[BASE_FARE]:[SURCHARGES]])*Table1[[#This Row],[SEATS_BOOKED]]</f>
        <v>4500</v>
      </c>
      <c r="Q1312" s="1535" t="s">
        <v>161</v>
      </c>
      <c r="R1312" s="1814" t="s">
        <v>397</v>
      </c>
      <c r="S1312" s="1694" t="str">
        <f>LEFT(Table1[[#This Row],[SECTOR]],3)</f>
        <v>NAP</v>
      </c>
      <c r="T1312" s="1694" t="str">
        <f>RIGHT(Table1[[#This Row],[SECTOR]],3)</f>
        <v>SSH</v>
      </c>
      <c r="U1312" s="1694" t="str">
        <f t="shared" si="112"/>
        <v>NAP</v>
      </c>
      <c r="V1312" s="1694">
        <f>WEEKDAY(Table1[[#This Row],[FLIGHT_DATE]],2)</f>
        <v>7</v>
      </c>
      <c r="W1312" s="1694">
        <f>Table1[[#This Row],[FLIGHT_DATE]]-Table1[[#This Row],[DATE_BOOKED]]</f>
        <v>159</v>
      </c>
    </row>
    <row r="1313" spans="1:23" x14ac:dyDescent="0.35">
      <c r="A1313" s="1685">
        <v>45734</v>
      </c>
      <c r="B1313" s="1686" t="s">
        <v>411</v>
      </c>
      <c r="C1313" s="198" t="s">
        <v>160</v>
      </c>
      <c r="D1313" s="198"/>
      <c r="E1313" s="1694"/>
      <c r="F1313" s="1686" t="s">
        <v>54</v>
      </c>
      <c r="G1313" s="1686" t="s">
        <v>10</v>
      </c>
      <c r="H1313" s="3464" t="s">
        <v>1291</v>
      </c>
      <c r="I1313" s="1695" t="s">
        <v>28</v>
      </c>
      <c r="J1313" s="1693">
        <v>45900</v>
      </c>
      <c r="K1313" s="1696">
        <v>20</v>
      </c>
      <c r="L1313" s="1697">
        <v>20</v>
      </c>
      <c r="M1313" s="1698">
        <v>225</v>
      </c>
      <c r="N1313" s="1699">
        <v>0</v>
      </c>
      <c r="O1313" s="1699">
        <v>0</v>
      </c>
      <c r="P1313" s="1700">
        <f>SUM(Table1[[#This Row],[BASE_FARE]:[SURCHARGES]])*Table1[[#This Row],[SEATS_BOOKED]]</f>
        <v>4500</v>
      </c>
      <c r="Q1313" s="1535" t="s">
        <v>161</v>
      </c>
      <c r="R1313" s="1814" t="s">
        <v>397</v>
      </c>
      <c r="S1313" s="1694" t="str">
        <f>LEFT(Table1[[#This Row],[SECTOR]],3)</f>
        <v>NAP</v>
      </c>
      <c r="T1313" s="1694" t="str">
        <f>RIGHT(Table1[[#This Row],[SECTOR]],3)</f>
        <v>SSH</v>
      </c>
      <c r="U1313" s="1694" t="str">
        <f t="shared" si="112"/>
        <v>NAP</v>
      </c>
      <c r="V1313" s="1694">
        <f>WEEKDAY(Table1[[#This Row],[FLIGHT_DATE]],2)</f>
        <v>7</v>
      </c>
      <c r="W1313" s="1694">
        <f>Table1[[#This Row],[FLIGHT_DATE]]-Table1[[#This Row],[DATE_BOOKED]]</f>
        <v>166</v>
      </c>
    </row>
    <row r="1314" spans="1:23" x14ac:dyDescent="0.35">
      <c r="A1314" s="1685">
        <v>45734</v>
      </c>
      <c r="B1314" s="1686" t="s">
        <v>411</v>
      </c>
      <c r="C1314" s="198" t="s">
        <v>160</v>
      </c>
      <c r="D1314" s="198"/>
      <c r="E1314" s="1694"/>
      <c r="F1314" s="1686" t="s">
        <v>54</v>
      </c>
      <c r="G1314" s="1686" t="s">
        <v>10</v>
      </c>
      <c r="H1314" s="3464" t="s">
        <v>1291</v>
      </c>
      <c r="I1314" s="1695" t="s">
        <v>28</v>
      </c>
      <c r="J1314" s="1693">
        <v>45907</v>
      </c>
      <c r="K1314" s="1696">
        <v>20</v>
      </c>
      <c r="L1314" s="1697">
        <v>20</v>
      </c>
      <c r="M1314" s="1698">
        <v>225</v>
      </c>
      <c r="N1314" s="1699">
        <v>0</v>
      </c>
      <c r="O1314" s="1699">
        <v>0</v>
      </c>
      <c r="P1314" s="1700">
        <f>SUM(Table1[[#This Row],[BASE_FARE]:[SURCHARGES]])*Table1[[#This Row],[SEATS_BOOKED]]</f>
        <v>4500</v>
      </c>
      <c r="Q1314" s="1535" t="s">
        <v>161</v>
      </c>
      <c r="R1314" s="1814" t="s">
        <v>397</v>
      </c>
      <c r="S1314" s="1694" t="str">
        <f>LEFT(Table1[[#This Row],[SECTOR]],3)</f>
        <v>NAP</v>
      </c>
      <c r="T1314" s="1694" t="str">
        <f>RIGHT(Table1[[#This Row],[SECTOR]],3)</f>
        <v>SSH</v>
      </c>
      <c r="U1314" s="1694" t="str">
        <f t="shared" si="112"/>
        <v>NAP</v>
      </c>
      <c r="V1314" s="1694">
        <f>WEEKDAY(Table1[[#This Row],[FLIGHT_DATE]],2)</f>
        <v>7</v>
      </c>
      <c r="W1314" s="1694">
        <f>Table1[[#This Row],[FLIGHT_DATE]]-Table1[[#This Row],[DATE_BOOKED]]</f>
        <v>173</v>
      </c>
    </row>
    <row r="1315" spans="1:23" x14ac:dyDescent="0.35">
      <c r="A1315" s="1685">
        <v>45734</v>
      </c>
      <c r="B1315" s="1686" t="s">
        <v>411</v>
      </c>
      <c r="C1315" s="198" t="s">
        <v>160</v>
      </c>
      <c r="D1315" s="198"/>
      <c r="E1315" s="1694"/>
      <c r="F1315" s="1686" t="s">
        <v>54</v>
      </c>
      <c r="G1315" s="1686" t="s">
        <v>11</v>
      </c>
      <c r="H1315" s="3464" t="s">
        <v>1290</v>
      </c>
      <c r="I1315" s="1695" t="s">
        <v>29</v>
      </c>
      <c r="J1315" s="1693">
        <v>45872</v>
      </c>
      <c r="K1315" s="1696">
        <v>20</v>
      </c>
      <c r="L1315" s="1697">
        <v>20</v>
      </c>
      <c r="M1315" s="1698">
        <v>225</v>
      </c>
      <c r="N1315" s="1699">
        <v>0</v>
      </c>
      <c r="O1315" s="1699">
        <v>0</v>
      </c>
      <c r="P1315" s="1700">
        <f>SUM(Table1[[#This Row],[BASE_FARE]:[SURCHARGES]])*Table1[[#This Row],[SEATS_BOOKED]]</f>
        <v>4500</v>
      </c>
      <c r="Q1315" s="1535" t="s">
        <v>161</v>
      </c>
      <c r="R1315" s="1814" t="s">
        <v>397</v>
      </c>
      <c r="S1315" s="1694" t="str">
        <f>LEFT(Table1[[#This Row],[SECTOR]],3)</f>
        <v>SSH</v>
      </c>
      <c r="T1315" s="1694" t="str">
        <f>RIGHT(Table1[[#This Row],[SECTOR]],3)</f>
        <v>NAP</v>
      </c>
      <c r="U1315" s="1694" t="str">
        <f t="shared" ref="U1315:U1321" si="113">IF(AND(S1315&lt;&gt;"SSH", S1315&lt;&gt;"RMF", S1315&lt;&gt;"CAI", S1315&lt;&gt;"HRG", S1315&lt;&gt;"LXR", S1315&lt;&gt;"DXB", OR(T1315="SSH", T1315="RMF", T1315="CAI", T1315="HRG", T1315="LXR", T1315="DXB")), S1315,
    IF(AND(T1315&lt;&gt;"SSH", T1315&lt;&gt;"RMF", T1315&lt;&gt;"CAI", T1315&lt;&gt;"HRG", T1315&lt;&gt;"LXR", T1315&lt;&gt;"DXB", OR(S1315="SSH", S1315="RMF", S1315="CAI", S1315="HRG", S1315="LXR", S1315="DXB")), T1315,
    "VIE"))</f>
        <v>NAP</v>
      </c>
      <c r="V1315" s="1694">
        <f>WEEKDAY(Table1[[#This Row],[FLIGHT_DATE]],2)</f>
        <v>7</v>
      </c>
      <c r="W1315" s="1694">
        <f>Table1[[#This Row],[FLIGHT_DATE]]-Table1[[#This Row],[DATE_BOOKED]]</f>
        <v>138</v>
      </c>
    </row>
    <row r="1316" spans="1:23" x14ac:dyDescent="0.35">
      <c r="A1316" s="1685">
        <v>45734</v>
      </c>
      <c r="B1316" s="1686" t="s">
        <v>411</v>
      </c>
      <c r="C1316" s="198" t="s">
        <v>160</v>
      </c>
      <c r="D1316" s="198"/>
      <c r="E1316" s="1694"/>
      <c r="F1316" s="1686" t="s">
        <v>54</v>
      </c>
      <c r="G1316" s="1686" t="s">
        <v>11</v>
      </c>
      <c r="H1316" s="3464" t="s">
        <v>1290</v>
      </c>
      <c r="I1316" s="1695" t="s">
        <v>29</v>
      </c>
      <c r="J1316" s="1693">
        <v>45879</v>
      </c>
      <c r="K1316" s="1696">
        <v>20</v>
      </c>
      <c r="L1316" s="1697">
        <v>20</v>
      </c>
      <c r="M1316" s="1698">
        <v>225</v>
      </c>
      <c r="N1316" s="1699">
        <v>0</v>
      </c>
      <c r="O1316" s="1699">
        <v>0</v>
      </c>
      <c r="P1316" s="1700">
        <f>SUM(Table1[[#This Row],[BASE_FARE]:[SURCHARGES]])*Table1[[#This Row],[SEATS_BOOKED]]</f>
        <v>4500</v>
      </c>
      <c r="Q1316" s="1535" t="s">
        <v>161</v>
      </c>
      <c r="R1316" s="1814" t="s">
        <v>397</v>
      </c>
      <c r="S1316" s="1694" t="str">
        <f>LEFT(Table1[[#This Row],[SECTOR]],3)</f>
        <v>SSH</v>
      </c>
      <c r="T1316" s="1694" t="str">
        <f>RIGHT(Table1[[#This Row],[SECTOR]],3)</f>
        <v>NAP</v>
      </c>
      <c r="U1316" s="1694" t="str">
        <f t="shared" si="113"/>
        <v>NAP</v>
      </c>
      <c r="V1316" s="1694">
        <f>WEEKDAY(Table1[[#This Row],[FLIGHT_DATE]],2)</f>
        <v>7</v>
      </c>
      <c r="W1316" s="1694">
        <f>Table1[[#This Row],[FLIGHT_DATE]]-Table1[[#This Row],[DATE_BOOKED]]</f>
        <v>145</v>
      </c>
    </row>
    <row r="1317" spans="1:23" x14ac:dyDescent="0.35">
      <c r="A1317" s="1685">
        <v>45734</v>
      </c>
      <c r="B1317" s="1686" t="s">
        <v>411</v>
      </c>
      <c r="C1317" s="198" t="s">
        <v>160</v>
      </c>
      <c r="D1317" s="198"/>
      <c r="E1317" s="1694"/>
      <c r="F1317" s="1686" t="s">
        <v>54</v>
      </c>
      <c r="G1317" s="1686" t="s">
        <v>11</v>
      </c>
      <c r="H1317" s="3464" t="s">
        <v>1290</v>
      </c>
      <c r="I1317" s="1695" t="s">
        <v>29</v>
      </c>
      <c r="J1317" s="1693">
        <v>45886</v>
      </c>
      <c r="K1317" s="1696">
        <v>20</v>
      </c>
      <c r="L1317" s="1697">
        <v>20</v>
      </c>
      <c r="M1317" s="1698">
        <v>225</v>
      </c>
      <c r="N1317" s="1699">
        <v>0</v>
      </c>
      <c r="O1317" s="1699">
        <v>0</v>
      </c>
      <c r="P1317" s="1700">
        <f>SUM(Table1[[#This Row],[BASE_FARE]:[SURCHARGES]])*Table1[[#This Row],[SEATS_BOOKED]]</f>
        <v>4500</v>
      </c>
      <c r="Q1317" s="1535" t="s">
        <v>161</v>
      </c>
      <c r="R1317" s="1814" t="s">
        <v>397</v>
      </c>
      <c r="S1317" s="1694" t="str">
        <f>LEFT(Table1[[#This Row],[SECTOR]],3)</f>
        <v>SSH</v>
      </c>
      <c r="T1317" s="1694" t="str">
        <f>RIGHT(Table1[[#This Row],[SECTOR]],3)</f>
        <v>NAP</v>
      </c>
      <c r="U1317" s="1694" t="str">
        <f t="shared" si="113"/>
        <v>NAP</v>
      </c>
      <c r="V1317" s="1694">
        <f>WEEKDAY(Table1[[#This Row],[FLIGHT_DATE]],2)</f>
        <v>7</v>
      </c>
      <c r="W1317" s="1694">
        <f>Table1[[#This Row],[FLIGHT_DATE]]-Table1[[#This Row],[DATE_BOOKED]]</f>
        <v>152</v>
      </c>
    </row>
    <row r="1318" spans="1:23" x14ac:dyDescent="0.35">
      <c r="A1318" s="1685">
        <v>45734</v>
      </c>
      <c r="B1318" s="1686" t="s">
        <v>411</v>
      </c>
      <c r="C1318" s="198" t="s">
        <v>160</v>
      </c>
      <c r="D1318" s="198"/>
      <c r="E1318" s="1694"/>
      <c r="F1318" s="1686" t="s">
        <v>54</v>
      </c>
      <c r="G1318" s="1686" t="s">
        <v>11</v>
      </c>
      <c r="H1318" s="3464" t="s">
        <v>1290</v>
      </c>
      <c r="I1318" s="1695" t="s">
        <v>29</v>
      </c>
      <c r="J1318" s="1693">
        <v>45893</v>
      </c>
      <c r="K1318" s="1696">
        <v>20</v>
      </c>
      <c r="L1318" s="1697">
        <v>20</v>
      </c>
      <c r="M1318" s="1698">
        <v>225</v>
      </c>
      <c r="N1318" s="1699">
        <v>0</v>
      </c>
      <c r="O1318" s="1699">
        <v>0</v>
      </c>
      <c r="P1318" s="1700">
        <f>SUM(Table1[[#This Row],[BASE_FARE]:[SURCHARGES]])*Table1[[#This Row],[SEATS_BOOKED]]</f>
        <v>4500</v>
      </c>
      <c r="Q1318" s="1535" t="s">
        <v>161</v>
      </c>
      <c r="R1318" s="1814" t="s">
        <v>397</v>
      </c>
      <c r="S1318" s="1694" t="str">
        <f>LEFT(Table1[[#This Row],[SECTOR]],3)</f>
        <v>SSH</v>
      </c>
      <c r="T1318" s="1694" t="str">
        <f>RIGHT(Table1[[#This Row],[SECTOR]],3)</f>
        <v>NAP</v>
      </c>
      <c r="U1318" s="1694" t="str">
        <f t="shared" si="113"/>
        <v>NAP</v>
      </c>
      <c r="V1318" s="1694">
        <f>WEEKDAY(Table1[[#This Row],[FLIGHT_DATE]],2)</f>
        <v>7</v>
      </c>
      <c r="W1318" s="1694">
        <f>Table1[[#This Row],[FLIGHT_DATE]]-Table1[[#This Row],[DATE_BOOKED]]</f>
        <v>159</v>
      </c>
    </row>
    <row r="1319" spans="1:23" x14ac:dyDescent="0.35">
      <c r="A1319" s="1685">
        <v>45734</v>
      </c>
      <c r="B1319" s="1686" t="s">
        <v>411</v>
      </c>
      <c r="C1319" s="198" t="s">
        <v>160</v>
      </c>
      <c r="D1319" s="198"/>
      <c r="E1319" s="1694"/>
      <c r="F1319" s="1686" t="s">
        <v>54</v>
      </c>
      <c r="G1319" s="1686" t="s">
        <v>11</v>
      </c>
      <c r="H1319" s="3464" t="s">
        <v>1290</v>
      </c>
      <c r="I1319" s="1695" t="s">
        <v>29</v>
      </c>
      <c r="J1319" s="1693">
        <v>45900</v>
      </c>
      <c r="K1319" s="1696">
        <v>20</v>
      </c>
      <c r="L1319" s="1697">
        <v>20</v>
      </c>
      <c r="M1319" s="1698">
        <v>225</v>
      </c>
      <c r="N1319" s="1699">
        <v>0</v>
      </c>
      <c r="O1319" s="1699">
        <v>0</v>
      </c>
      <c r="P1319" s="1700">
        <f>SUM(Table1[[#This Row],[BASE_FARE]:[SURCHARGES]])*Table1[[#This Row],[SEATS_BOOKED]]</f>
        <v>4500</v>
      </c>
      <c r="Q1319" s="1535" t="s">
        <v>161</v>
      </c>
      <c r="R1319" s="1814" t="s">
        <v>397</v>
      </c>
      <c r="S1319" s="1694" t="str">
        <f>LEFT(Table1[[#This Row],[SECTOR]],3)</f>
        <v>SSH</v>
      </c>
      <c r="T1319" s="1694" t="str">
        <f>RIGHT(Table1[[#This Row],[SECTOR]],3)</f>
        <v>NAP</v>
      </c>
      <c r="U1319" s="1694" t="str">
        <f t="shared" si="113"/>
        <v>NAP</v>
      </c>
      <c r="V1319" s="1694">
        <f>WEEKDAY(Table1[[#This Row],[FLIGHT_DATE]],2)</f>
        <v>7</v>
      </c>
      <c r="W1319" s="1694">
        <f>Table1[[#This Row],[FLIGHT_DATE]]-Table1[[#This Row],[DATE_BOOKED]]</f>
        <v>166</v>
      </c>
    </row>
    <row r="1320" spans="1:23" x14ac:dyDescent="0.35">
      <c r="A1320" s="1685">
        <v>45734</v>
      </c>
      <c r="B1320" s="1686" t="s">
        <v>411</v>
      </c>
      <c r="C1320" s="198" t="s">
        <v>160</v>
      </c>
      <c r="D1320" s="198"/>
      <c r="E1320" s="1694"/>
      <c r="F1320" s="1686" t="s">
        <v>54</v>
      </c>
      <c r="G1320" s="1686" t="s">
        <v>11</v>
      </c>
      <c r="H1320" s="3464" t="s">
        <v>1290</v>
      </c>
      <c r="I1320" s="1695" t="s">
        <v>29</v>
      </c>
      <c r="J1320" s="1693">
        <v>45907</v>
      </c>
      <c r="K1320" s="1696">
        <v>20</v>
      </c>
      <c r="L1320" s="1697">
        <v>20</v>
      </c>
      <c r="M1320" s="1698">
        <v>225</v>
      </c>
      <c r="N1320" s="1699">
        <v>0</v>
      </c>
      <c r="O1320" s="1699">
        <v>0</v>
      </c>
      <c r="P1320" s="1700">
        <f>SUM(Table1[[#This Row],[BASE_FARE]:[SURCHARGES]])*Table1[[#This Row],[SEATS_BOOKED]]</f>
        <v>4500</v>
      </c>
      <c r="Q1320" s="1535" t="s">
        <v>161</v>
      </c>
      <c r="R1320" s="1814" t="s">
        <v>397</v>
      </c>
      <c r="S1320" s="1694" t="str">
        <f>LEFT(Table1[[#This Row],[SECTOR]],3)</f>
        <v>SSH</v>
      </c>
      <c r="T1320" s="1694" t="str">
        <f>RIGHT(Table1[[#This Row],[SECTOR]],3)</f>
        <v>NAP</v>
      </c>
      <c r="U1320" s="1694" t="str">
        <f t="shared" si="113"/>
        <v>NAP</v>
      </c>
      <c r="V1320" s="1694">
        <f>WEEKDAY(Table1[[#This Row],[FLIGHT_DATE]],2)</f>
        <v>7</v>
      </c>
      <c r="W1320" s="1694">
        <f>Table1[[#This Row],[FLIGHT_DATE]]-Table1[[#This Row],[DATE_BOOKED]]</f>
        <v>173</v>
      </c>
    </row>
    <row r="1321" spans="1:23" x14ac:dyDescent="0.35">
      <c r="A1321" s="1685">
        <v>45734</v>
      </c>
      <c r="B1321" s="1686" t="s">
        <v>411</v>
      </c>
      <c r="C1321" s="198" t="s">
        <v>160</v>
      </c>
      <c r="D1321" s="198"/>
      <c r="E1321" s="1694"/>
      <c r="F1321" s="1686" t="s">
        <v>54</v>
      </c>
      <c r="G1321" s="1686" t="s">
        <v>11</v>
      </c>
      <c r="H1321" s="3464" t="s">
        <v>1290</v>
      </c>
      <c r="I1321" s="1695" t="s">
        <v>29</v>
      </c>
      <c r="J1321" s="1693">
        <v>45914</v>
      </c>
      <c r="K1321" s="1696">
        <v>20</v>
      </c>
      <c r="L1321" s="1697">
        <v>20</v>
      </c>
      <c r="M1321" s="1698">
        <v>225</v>
      </c>
      <c r="N1321" s="1699">
        <v>0</v>
      </c>
      <c r="O1321" s="1699">
        <v>0</v>
      </c>
      <c r="P1321" s="1700">
        <f>SUM(Table1[[#This Row],[BASE_FARE]:[SURCHARGES]])*Table1[[#This Row],[SEATS_BOOKED]]</f>
        <v>4500</v>
      </c>
      <c r="Q1321" s="1535" t="s">
        <v>161</v>
      </c>
      <c r="R1321" s="1814" t="s">
        <v>397</v>
      </c>
      <c r="S1321" s="1694" t="str">
        <f>LEFT(Table1[[#This Row],[SECTOR]],3)</f>
        <v>SSH</v>
      </c>
      <c r="T1321" s="1694" t="str">
        <f>RIGHT(Table1[[#This Row],[SECTOR]],3)</f>
        <v>NAP</v>
      </c>
      <c r="U1321" s="1694" t="str">
        <f t="shared" si="113"/>
        <v>NAP</v>
      </c>
      <c r="V1321" s="1694">
        <f>WEEKDAY(Table1[[#This Row],[FLIGHT_DATE]],2)</f>
        <v>7</v>
      </c>
      <c r="W1321" s="1694">
        <f>Table1[[#This Row],[FLIGHT_DATE]]-Table1[[#This Row],[DATE_BOOKED]]</f>
        <v>180</v>
      </c>
    </row>
    <row r="1322" spans="1:23" x14ac:dyDescent="0.35">
      <c r="A1322" s="1701">
        <v>45734</v>
      </c>
      <c r="B1322" s="1702" t="s">
        <v>385</v>
      </c>
      <c r="C1322" s="198" t="s">
        <v>333</v>
      </c>
      <c r="D1322" s="198"/>
      <c r="E1322" s="1805" t="s">
        <v>833</v>
      </c>
      <c r="F1322" s="1702" t="s">
        <v>54</v>
      </c>
      <c r="G1322" s="1702" t="s">
        <v>10</v>
      </c>
      <c r="H1322" s="2222" t="s">
        <v>192</v>
      </c>
      <c r="I1322" s="1703" t="s">
        <v>28</v>
      </c>
      <c r="J1322" s="1701">
        <v>45774</v>
      </c>
      <c r="K1322" s="1704">
        <v>1</v>
      </c>
      <c r="L1322" s="1705">
        <v>1</v>
      </c>
      <c r="M1322" s="1706">
        <v>245</v>
      </c>
      <c r="N1322" s="1707">
        <v>0</v>
      </c>
      <c r="O1322" s="1707">
        <v>0</v>
      </c>
      <c r="P1322" s="1708">
        <f>SUM(Table1[[#This Row],[BASE_FARE]:[SURCHARGES]])*Table1[[#This Row],[SEATS_BOOKED]]</f>
        <v>245</v>
      </c>
      <c r="Q1322" s="1702" t="s">
        <v>161</v>
      </c>
      <c r="R1322" s="1704" t="s">
        <v>335</v>
      </c>
      <c r="S1322" s="1702" t="str">
        <f>LEFT(Table1[[#This Row],[SECTOR]],3)</f>
        <v>NAP</v>
      </c>
      <c r="T1322" s="1702" t="str">
        <f>RIGHT(Table1[[#This Row],[SECTOR]],3)</f>
        <v>SSH</v>
      </c>
      <c r="U1322" s="1702" t="str">
        <f>IF(AND(S1322&lt;&gt;"SSH", S1322&lt;&gt;"RMF", S1322&lt;&gt;"CAI", S1322&lt;&gt;"HRG", S1322&lt;&gt;"LXR", S1322&lt;&gt;"DXB", OR(T1322="SSH", T1322="RMF", T1322="CAI", T1322="HRG", T1322="LXR", T1322="DXB")), S1322,
    IF(AND(T1322&lt;&gt;"SSH", T1322&lt;&gt;"RMF", T1322&lt;&gt;"CAI", T1322&lt;&gt;"HRG", T1322&lt;&gt;"LXR", T1322&lt;&gt;"DXB", OR(S1322="SSH", S1322="RMF", S1322="CAI", S1322="HRG", S1322="LXR", S1322="DXB")), T1322,
    "VIE"))</f>
        <v>NAP</v>
      </c>
      <c r="V1322" s="1702">
        <f>WEEKDAY(Table1[[#This Row],[FLIGHT_DATE]],2)</f>
        <v>7</v>
      </c>
      <c r="W1322" s="1702">
        <f>Table1[[#This Row],[FLIGHT_DATE]]-Table1[[#This Row],[DATE_BOOKED]]</f>
        <v>40</v>
      </c>
    </row>
    <row r="1323" spans="1:23" x14ac:dyDescent="0.35">
      <c r="A1323" s="1701">
        <v>45734</v>
      </c>
      <c r="B1323" s="1702" t="s">
        <v>385</v>
      </c>
      <c r="C1323" s="198" t="s">
        <v>333</v>
      </c>
      <c r="D1323" s="198"/>
      <c r="E1323" s="1702" t="s">
        <v>833</v>
      </c>
      <c r="F1323" s="1702" t="s">
        <v>54</v>
      </c>
      <c r="G1323" s="1702" t="s">
        <v>11</v>
      </c>
      <c r="H1323" s="2222" t="s">
        <v>193</v>
      </c>
      <c r="I1323" s="1703" t="s">
        <v>29</v>
      </c>
      <c r="J1323" s="1701">
        <v>45781</v>
      </c>
      <c r="K1323" s="1704">
        <v>1</v>
      </c>
      <c r="L1323" s="1705">
        <v>1</v>
      </c>
      <c r="M1323" s="1706">
        <v>245</v>
      </c>
      <c r="N1323" s="1707">
        <v>0</v>
      </c>
      <c r="O1323" s="1707">
        <v>0</v>
      </c>
      <c r="P1323" s="1708">
        <f>SUM(Table1[[#This Row],[BASE_FARE]:[SURCHARGES]])*Table1[[#This Row],[SEATS_BOOKED]]</f>
        <v>245</v>
      </c>
      <c r="Q1323" s="1702" t="s">
        <v>161</v>
      </c>
      <c r="R1323" s="1704" t="s">
        <v>335</v>
      </c>
      <c r="S1323" s="1702" t="str">
        <f>LEFT(Table1[[#This Row],[SECTOR]],3)</f>
        <v>SSH</v>
      </c>
      <c r="T1323" s="1702" t="str">
        <f>RIGHT(Table1[[#This Row],[SECTOR]],3)</f>
        <v>NAP</v>
      </c>
      <c r="U1323" s="1702" t="str">
        <f>IF(AND(S1323&lt;&gt;"SSH", S1323&lt;&gt;"RMF", S1323&lt;&gt;"CAI", S1323&lt;&gt;"HRG", S1323&lt;&gt;"LXR", S1323&lt;&gt;"DXB", OR(T1323="SSH", T1323="RMF", T1323="CAI", T1323="HRG", T1323="LXR", T1323="DXB")), S1323,
    IF(AND(T1323&lt;&gt;"SSH", T1323&lt;&gt;"RMF", T1323&lt;&gt;"CAI", T1323&lt;&gt;"HRG", T1323&lt;&gt;"LXR", T1323&lt;&gt;"DXB", OR(S1323="SSH", S1323="RMF", S1323="CAI", S1323="HRG", S1323="LXR", S1323="DXB")), T1323,
    "VIE"))</f>
        <v>NAP</v>
      </c>
      <c r="V1323" s="1702">
        <f>WEEKDAY(Table1[[#This Row],[FLIGHT_DATE]],2)</f>
        <v>7</v>
      </c>
      <c r="W1323" s="1702">
        <f>Table1[[#This Row],[FLIGHT_DATE]]-Table1[[#This Row],[DATE_BOOKED]]</f>
        <v>47</v>
      </c>
    </row>
    <row r="1324" spans="1:23" x14ac:dyDescent="0.35">
      <c r="A1324" s="1701">
        <v>45735</v>
      </c>
      <c r="B1324" s="1710" t="s">
        <v>834</v>
      </c>
      <c r="C1324" s="198" t="s">
        <v>160</v>
      </c>
      <c r="D1324" s="198"/>
      <c r="E1324" s="1710"/>
      <c r="F1324" s="1702" t="s">
        <v>54</v>
      </c>
      <c r="G1324" s="1710" t="s">
        <v>10</v>
      </c>
      <c r="H1324" s="2222" t="s">
        <v>89</v>
      </c>
      <c r="I1324" s="1711" t="s">
        <v>26</v>
      </c>
      <c r="J1324" s="1709">
        <v>45836</v>
      </c>
      <c r="K1324" s="1712">
        <v>24</v>
      </c>
      <c r="L1324" s="1713">
        <v>24</v>
      </c>
      <c r="M1324" s="1714">
        <v>195</v>
      </c>
      <c r="N1324" s="1715">
        <v>0</v>
      </c>
      <c r="O1324" s="1715">
        <v>0</v>
      </c>
      <c r="P1324" s="1716">
        <f>SUM(Table1[[#This Row],[BASE_FARE]:[SURCHARGES]])*Table1[[#This Row],[SEATS_BOOKED]]</f>
        <v>4680</v>
      </c>
      <c r="Q1324" s="1702" t="s">
        <v>161</v>
      </c>
      <c r="R1324" s="2634" t="s">
        <v>397</v>
      </c>
      <c r="S1324" s="1710" t="str">
        <f>LEFT(Table1[[#This Row],[SECTOR]],3)</f>
        <v>BRI</v>
      </c>
      <c r="T1324" s="1710" t="str">
        <f>RIGHT(Table1[[#This Row],[SECTOR]],3)</f>
        <v>SSH</v>
      </c>
      <c r="U1324" s="1710" t="str">
        <f t="shared" ref="U1324:U1341" si="114">IF(AND(S1324&lt;&gt;"SSH", S1324&lt;&gt;"RMF", S1324&lt;&gt;"CAI", S1324&lt;&gt;"HRG", S1324&lt;&gt;"LXR", S1324&lt;&gt;"DXB", OR(T1324="SSH", T1324="RMF", T1324="CAI", T1324="HRG", T1324="LXR", T1324="DXB")), S1324,
    IF(AND(T1324&lt;&gt;"SSH", T1324&lt;&gt;"RMF", T1324&lt;&gt;"CAI", T1324&lt;&gt;"HRG", T1324&lt;&gt;"LXR", T1324&lt;&gt;"DXB", OR(S1324="SSH", S1324="RMF", S1324="CAI", S1324="HRG", S1324="LXR", S1324="DXB")), T1324,
    "VIE"))</f>
        <v>BRI</v>
      </c>
      <c r="V1324" s="1710">
        <f>WEEKDAY(Table1[[#This Row],[FLIGHT_DATE]],2)</f>
        <v>6</v>
      </c>
      <c r="W1324" s="1710">
        <f>Table1[[#This Row],[FLIGHT_DATE]]-Table1[[#This Row],[DATE_BOOKED]]</f>
        <v>101</v>
      </c>
    </row>
    <row r="1325" spans="1:23" x14ac:dyDescent="0.35">
      <c r="A1325" s="1701">
        <v>45735</v>
      </c>
      <c r="B1325" s="1710" t="s">
        <v>834</v>
      </c>
      <c r="C1325" s="198" t="s">
        <v>160</v>
      </c>
      <c r="D1325" s="198"/>
      <c r="E1325" s="1710"/>
      <c r="F1325" s="1702" t="s">
        <v>54</v>
      </c>
      <c r="G1325" s="1710" t="s">
        <v>10</v>
      </c>
      <c r="H1325" s="2222" t="s">
        <v>89</v>
      </c>
      <c r="I1325" s="1711" t="s">
        <v>26</v>
      </c>
      <c r="J1325" s="1709">
        <v>45843</v>
      </c>
      <c r="K1325" s="1712">
        <v>24</v>
      </c>
      <c r="L1325" s="1713">
        <v>24</v>
      </c>
      <c r="M1325" s="1714">
        <v>195</v>
      </c>
      <c r="N1325" s="1715">
        <v>0</v>
      </c>
      <c r="O1325" s="1715">
        <v>0</v>
      </c>
      <c r="P1325" s="1716">
        <f>SUM(Table1[[#This Row],[BASE_FARE]:[SURCHARGES]])*Table1[[#This Row],[SEATS_BOOKED]]</f>
        <v>4680</v>
      </c>
      <c r="Q1325" s="1702" t="s">
        <v>161</v>
      </c>
      <c r="R1325" s="2634" t="s">
        <v>397</v>
      </c>
      <c r="S1325" s="1710" t="str">
        <f>LEFT(Table1[[#This Row],[SECTOR]],3)</f>
        <v>BRI</v>
      </c>
      <c r="T1325" s="1710" t="str">
        <f>RIGHT(Table1[[#This Row],[SECTOR]],3)</f>
        <v>SSH</v>
      </c>
      <c r="U1325" s="1710" t="str">
        <f t="shared" si="114"/>
        <v>BRI</v>
      </c>
      <c r="V1325" s="1710">
        <f>WEEKDAY(Table1[[#This Row],[FLIGHT_DATE]],2)</f>
        <v>6</v>
      </c>
      <c r="W1325" s="1710">
        <f>Table1[[#This Row],[FLIGHT_DATE]]-Table1[[#This Row],[DATE_BOOKED]]</f>
        <v>108</v>
      </c>
    </row>
    <row r="1326" spans="1:23" x14ac:dyDescent="0.35">
      <c r="A1326" s="1701">
        <v>45735</v>
      </c>
      <c r="B1326" s="1710" t="s">
        <v>834</v>
      </c>
      <c r="C1326" s="198" t="s">
        <v>160</v>
      </c>
      <c r="D1326" s="198"/>
      <c r="E1326" s="1710"/>
      <c r="F1326" s="1702" t="s">
        <v>54</v>
      </c>
      <c r="G1326" s="1710" t="s">
        <v>10</v>
      </c>
      <c r="H1326" s="2222" t="s">
        <v>89</v>
      </c>
      <c r="I1326" s="1711" t="s">
        <v>26</v>
      </c>
      <c r="J1326" s="1709">
        <v>45850</v>
      </c>
      <c r="K1326" s="1712">
        <v>24</v>
      </c>
      <c r="L1326" s="1713">
        <v>24</v>
      </c>
      <c r="M1326" s="1714">
        <v>195</v>
      </c>
      <c r="N1326" s="1715">
        <v>0</v>
      </c>
      <c r="O1326" s="1715">
        <v>0</v>
      </c>
      <c r="P1326" s="1716">
        <f>SUM(Table1[[#This Row],[BASE_FARE]:[SURCHARGES]])*Table1[[#This Row],[SEATS_BOOKED]]</f>
        <v>4680</v>
      </c>
      <c r="Q1326" s="1702" t="s">
        <v>161</v>
      </c>
      <c r="R1326" s="2634" t="s">
        <v>397</v>
      </c>
      <c r="S1326" s="1710" t="str">
        <f>LEFT(Table1[[#This Row],[SECTOR]],3)</f>
        <v>BRI</v>
      </c>
      <c r="T1326" s="1710" t="str">
        <f>RIGHT(Table1[[#This Row],[SECTOR]],3)</f>
        <v>SSH</v>
      </c>
      <c r="U1326" s="1710" t="str">
        <f t="shared" si="114"/>
        <v>BRI</v>
      </c>
      <c r="V1326" s="1710">
        <f>WEEKDAY(Table1[[#This Row],[FLIGHT_DATE]],2)</f>
        <v>6</v>
      </c>
      <c r="W1326" s="1710">
        <f>Table1[[#This Row],[FLIGHT_DATE]]-Table1[[#This Row],[DATE_BOOKED]]</f>
        <v>115</v>
      </c>
    </row>
    <row r="1327" spans="1:23" x14ac:dyDescent="0.35">
      <c r="A1327" s="1701">
        <v>45735</v>
      </c>
      <c r="B1327" s="1710" t="s">
        <v>834</v>
      </c>
      <c r="C1327" s="198" t="s">
        <v>160</v>
      </c>
      <c r="D1327" s="198"/>
      <c r="E1327" s="1710"/>
      <c r="F1327" s="1702" t="s">
        <v>54</v>
      </c>
      <c r="G1327" s="1710" t="s">
        <v>10</v>
      </c>
      <c r="H1327" s="2222" t="s">
        <v>89</v>
      </c>
      <c r="I1327" s="1711" t="s">
        <v>26</v>
      </c>
      <c r="J1327" s="1709">
        <v>45857</v>
      </c>
      <c r="K1327" s="1712">
        <v>24</v>
      </c>
      <c r="L1327" s="1713">
        <v>24</v>
      </c>
      <c r="M1327" s="1714">
        <v>195</v>
      </c>
      <c r="N1327" s="1715">
        <v>0</v>
      </c>
      <c r="O1327" s="1715">
        <v>0</v>
      </c>
      <c r="P1327" s="1716">
        <f>SUM(Table1[[#This Row],[BASE_FARE]:[SURCHARGES]])*Table1[[#This Row],[SEATS_BOOKED]]</f>
        <v>4680</v>
      </c>
      <c r="Q1327" s="1702" t="s">
        <v>161</v>
      </c>
      <c r="R1327" s="2634" t="s">
        <v>397</v>
      </c>
      <c r="S1327" s="1710" t="str">
        <f>LEFT(Table1[[#This Row],[SECTOR]],3)</f>
        <v>BRI</v>
      </c>
      <c r="T1327" s="1710" t="str">
        <f>RIGHT(Table1[[#This Row],[SECTOR]],3)</f>
        <v>SSH</v>
      </c>
      <c r="U1327" s="1710" t="str">
        <f t="shared" si="114"/>
        <v>BRI</v>
      </c>
      <c r="V1327" s="1710">
        <f>WEEKDAY(Table1[[#This Row],[FLIGHT_DATE]],2)</f>
        <v>6</v>
      </c>
      <c r="W1327" s="1710">
        <f>Table1[[#This Row],[FLIGHT_DATE]]-Table1[[#This Row],[DATE_BOOKED]]</f>
        <v>122</v>
      </c>
    </row>
    <row r="1328" spans="1:23" x14ac:dyDescent="0.35">
      <c r="A1328" s="1701">
        <v>45735</v>
      </c>
      <c r="B1328" s="1710" t="s">
        <v>834</v>
      </c>
      <c r="C1328" s="198" t="s">
        <v>160</v>
      </c>
      <c r="D1328" s="198"/>
      <c r="E1328" s="1710"/>
      <c r="F1328" s="1702" t="s">
        <v>54</v>
      </c>
      <c r="G1328" s="1710" t="s">
        <v>10</v>
      </c>
      <c r="H1328" s="2222" t="s">
        <v>89</v>
      </c>
      <c r="I1328" s="1711" t="s">
        <v>26</v>
      </c>
      <c r="J1328" s="1709">
        <v>45864</v>
      </c>
      <c r="K1328" s="1712">
        <v>24</v>
      </c>
      <c r="L1328" s="1713">
        <v>24</v>
      </c>
      <c r="M1328" s="1714">
        <v>195</v>
      </c>
      <c r="N1328" s="1715">
        <v>0</v>
      </c>
      <c r="O1328" s="1715">
        <v>0</v>
      </c>
      <c r="P1328" s="1716">
        <f>SUM(Table1[[#This Row],[BASE_FARE]:[SURCHARGES]])*Table1[[#This Row],[SEATS_BOOKED]]</f>
        <v>4680</v>
      </c>
      <c r="Q1328" s="1702" t="s">
        <v>161</v>
      </c>
      <c r="R1328" s="2634" t="s">
        <v>397</v>
      </c>
      <c r="S1328" s="1710" t="str">
        <f>LEFT(Table1[[#This Row],[SECTOR]],3)</f>
        <v>BRI</v>
      </c>
      <c r="T1328" s="1710" t="str">
        <f>RIGHT(Table1[[#This Row],[SECTOR]],3)</f>
        <v>SSH</v>
      </c>
      <c r="U1328" s="1710" t="str">
        <f t="shared" si="114"/>
        <v>BRI</v>
      </c>
      <c r="V1328" s="1710">
        <f>WEEKDAY(Table1[[#This Row],[FLIGHT_DATE]],2)</f>
        <v>6</v>
      </c>
      <c r="W1328" s="1710">
        <f>Table1[[#This Row],[FLIGHT_DATE]]-Table1[[#This Row],[DATE_BOOKED]]</f>
        <v>129</v>
      </c>
    </row>
    <row r="1329" spans="1:23" x14ac:dyDescent="0.35">
      <c r="A1329" s="1701">
        <v>45735</v>
      </c>
      <c r="B1329" s="1710" t="s">
        <v>834</v>
      </c>
      <c r="C1329" s="198" t="s">
        <v>160</v>
      </c>
      <c r="D1329" s="198"/>
      <c r="E1329" s="1710"/>
      <c r="F1329" s="1702" t="s">
        <v>54</v>
      </c>
      <c r="G1329" s="1710" t="s">
        <v>10</v>
      </c>
      <c r="H1329" s="2222" t="s">
        <v>89</v>
      </c>
      <c r="I1329" s="1711" t="s">
        <v>26</v>
      </c>
      <c r="J1329" s="1709">
        <v>45871</v>
      </c>
      <c r="K1329" s="1712">
        <v>44</v>
      </c>
      <c r="L1329" s="1713">
        <v>44</v>
      </c>
      <c r="M1329" s="1714">
        <v>230</v>
      </c>
      <c r="N1329" s="1715">
        <v>0</v>
      </c>
      <c r="O1329" s="1715">
        <v>0</v>
      </c>
      <c r="P1329" s="1716">
        <f>SUM(Table1[[#This Row],[BASE_FARE]:[SURCHARGES]])*Table1[[#This Row],[SEATS_BOOKED]]</f>
        <v>10120</v>
      </c>
      <c r="Q1329" s="1702" t="s">
        <v>161</v>
      </c>
      <c r="R1329" s="2634" t="s">
        <v>397</v>
      </c>
      <c r="S1329" s="1710" t="str">
        <f>LEFT(Table1[[#This Row],[SECTOR]],3)</f>
        <v>BRI</v>
      </c>
      <c r="T1329" s="1710" t="str">
        <f>RIGHT(Table1[[#This Row],[SECTOR]],3)</f>
        <v>SSH</v>
      </c>
      <c r="U1329" s="1710" t="str">
        <f t="shared" si="114"/>
        <v>BRI</v>
      </c>
      <c r="V1329" s="1710">
        <f>WEEKDAY(Table1[[#This Row],[FLIGHT_DATE]],2)</f>
        <v>6</v>
      </c>
      <c r="W1329" s="1710">
        <f>Table1[[#This Row],[FLIGHT_DATE]]-Table1[[#This Row],[DATE_BOOKED]]</f>
        <v>136</v>
      </c>
    </row>
    <row r="1330" spans="1:23" x14ac:dyDescent="0.35">
      <c r="A1330" s="1701">
        <v>45735</v>
      </c>
      <c r="B1330" s="1710" t="s">
        <v>834</v>
      </c>
      <c r="C1330" s="198" t="s">
        <v>160</v>
      </c>
      <c r="D1330" s="198"/>
      <c r="E1330" s="1710"/>
      <c r="F1330" s="1702" t="s">
        <v>54</v>
      </c>
      <c r="G1330" s="1710" t="s">
        <v>10</v>
      </c>
      <c r="H1330" s="2222" t="s">
        <v>89</v>
      </c>
      <c r="I1330" s="1711" t="s">
        <v>26</v>
      </c>
      <c r="J1330" s="1709">
        <v>45878</v>
      </c>
      <c r="K1330" s="1712">
        <v>44</v>
      </c>
      <c r="L1330" s="1713">
        <v>44</v>
      </c>
      <c r="M1330" s="1714">
        <v>230</v>
      </c>
      <c r="N1330" s="1715">
        <v>0</v>
      </c>
      <c r="O1330" s="1715">
        <v>0</v>
      </c>
      <c r="P1330" s="1716">
        <f>SUM(Table1[[#This Row],[BASE_FARE]:[SURCHARGES]])*Table1[[#This Row],[SEATS_BOOKED]]</f>
        <v>10120</v>
      </c>
      <c r="Q1330" s="1702" t="s">
        <v>161</v>
      </c>
      <c r="R1330" s="2634" t="s">
        <v>397</v>
      </c>
      <c r="S1330" s="1710" t="str">
        <f>LEFT(Table1[[#This Row],[SECTOR]],3)</f>
        <v>BRI</v>
      </c>
      <c r="T1330" s="1710" t="str">
        <f>RIGHT(Table1[[#This Row],[SECTOR]],3)</f>
        <v>SSH</v>
      </c>
      <c r="U1330" s="1710" t="str">
        <f t="shared" si="114"/>
        <v>BRI</v>
      </c>
      <c r="V1330" s="1710">
        <f>WEEKDAY(Table1[[#This Row],[FLIGHT_DATE]],2)</f>
        <v>6</v>
      </c>
      <c r="W1330" s="1710">
        <f>Table1[[#This Row],[FLIGHT_DATE]]-Table1[[#This Row],[DATE_BOOKED]]</f>
        <v>143</v>
      </c>
    </row>
    <row r="1331" spans="1:23" x14ac:dyDescent="0.35">
      <c r="A1331" s="1701">
        <v>45735</v>
      </c>
      <c r="B1331" s="1710" t="s">
        <v>834</v>
      </c>
      <c r="C1331" s="198" t="s">
        <v>160</v>
      </c>
      <c r="D1331" s="198"/>
      <c r="E1331" s="1710"/>
      <c r="F1331" s="1702" t="s">
        <v>54</v>
      </c>
      <c r="G1331" s="1710" t="s">
        <v>10</v>
      </c>
      <c r="H1331" s="2222" t="s">
        <v>89</v>
      </c>
      <c r="I1331" s="1711" t="s">
        <v>26</v>
      </c>
      <c r="J1331" s="1709">
        <v>45885</v>
      </c>
      <c r="K1331" s="1712">
        <v>44</v>
      </c>
      <c r="L1331" s="1713">
        <v>44</v>
      </c>
      <c r="M1331" s="1714">
        <v>230</v>
      </c>
      <c r="N1331" s="1715">
        <v>0</v>
      </c>
      <c r="O1331" s="1715">
        <v>0</v>
      </c>
      <c r="P1331" s="1716">
        <f>SUM(Table1[[#This Row],[BASE_FARE]:[SURCHARGES]])*Table1[[#This Row],[SEATS_BOOKED]]</f>
        <v>10120</v>
      </c>
      <c r="Q1331" s="1702" t="s">
        <v>161</v>
      </c>
      <c r="R1331" s="2634" t="s">
        <v>397</v>
      </c>
      <c r="S1331" s="1710" t="str">
        <f>LEFT(Table1[[#This Row],[SECTOR]],3)</f>
        <v>BRI</v>
      </c>
      <c r="T1331" s="1710" t="str">
        <f>RIGHT(Table1[[#This Row],[SECTOR]],3)</f>
        <v>SSH</v>
      </c>
      <c r="U1331" s="1710" t="str">
        <f t="shared" si="114"/>
        <v>BRI</v>
      </c>
      <c r="V1331" s="1710">
        <f>WEEKDAY(Table1[[#This Row],[FLIGHT_DATE]],2)</f>
        <v>6</v>
      </c>
      <c r="W1331" s="1710">
        <f>Table1[[#This Row],[FLIGHT_DATE]]-Table1[[#This Row],[DATE_BOOKED]]</f>
        <v>150</v>
      </c>
    </row>
    <row r="1332" spans="1:23" x14ac:dyDescent="0.35">
      <c r="A1332" s="1701">
        <v>45735</v>
      </c>
      <c r="B1332" s="1710" t="s">
        <v>834</v>
      </c>
      <c r="C1332" s="198" t="s">
        <v>160</v>
      </c>
      <c r="D1332" s="198"/>
      <c r="E1332" s="1710"/>
      <c r="F1332" s="1702" t="s">
        <v>54</v>
      </c>
      <c r="G1332" s="1710" t="s">
        <v>10</v>
      </c>
      <c r="H1332" s="2222" t="s">
        <v>89</v>
      </c>
      <c r="I1332" s="1711" t="s">
        <v>26</v>
      </c>
      <c r="J1332" s="1550">
        <v>45892</v>
      </c>
      <c r="K1332" s="1712">
        <v>44</v>
      </c>
      <c r="L1332" s="1713">
        <v>44</v>
      </c>
      <c r="M1332" s="1714">
        <v>230</v>
      </c>
      <c r="N1332" s="1715">
        <v>0</v>
      </c>
      <c r="O1332" s="1715">
        <v>0</v>
      </c>
      <c r="P1332" s="1716">
        <f>SUM(Table1[[#This Row],[BASE_FARE]:[SURCHARGES]])*Table1[[#This Row],[SEATS_BOOKED]]</f>
        <v>10120</v>
      </c>
      <c r="Q1332" s="1702" t="s">
        <v>161</v>
      </c>
      <c r="R1332" s="2634" t="s">
        <v>397</v>
      </c>
      <c r="S1332" s="1710" t="str">
        <f>LEFT(Table1[[#This Row],[SECTOR]],3)</f>
        <v>BRI</v>
      </c>
      <c r="T1332" s="1710" t="str">
        <f>RIGHT(Table1[[#This Row],[SECTOR]],3)</f>
        <v>SSH</v>
      </c>
      <c r="U1332" s="1710" t="str">
        <f t="shared" si="114"/>
        <v>BRI</v>
      </c>
      <c r="V1332" s="1710">
        <f>WEEKDAY(Table1[[#This Row],[FLIGHT_DATE]],2)</f>
        <v>6</v>
      </c>
      <c r="W1332" s="1710">
        <f>Table1[[#This Row],[FLIGHT_DATE]]-Table1[[#This Row],[DATE_BOOKED]]</f>
        <v>157</v>
      </c>
    </row>
    <row r="1333" spans="1:23" x14ac:dyDescent="0.35">
      <c r="A1333" s="1701">
        <v>45735</v>
      </c>
      <c r="B1333" s="1710" t="s">
        <v>834</v>
      </c>
      <c r="C1333" s="198" t="s">
        <v>160</v>
      </c>
      <c r="D1333" s="198"/>
      <c r="E1333" s="1710"/>
      <c r="F1333" s="1702" t="s">
        <v>54</v>
      </c>
      <c r="G1333" s="1710" t="s">
        <v>10</v>
      </c>
      <c r="H1333" s="2222" t="s">
        <v>89</v>
      </c>
      <c r="I1333" s="1711" t="s">
        <v>26</v>
      </c>
      <c r="J1333" s="1709">
        <v>45899</v>
      </c>
      <c r="K1333" s="1712">
        <v>34</v>
      </c>
      <c r="L1333" s="1713">
        <v>34</v>
      </c>
      <c r="M1333" s="1714">
        <v>210</v>
      </c>
      <c r="N1333" s="1715">
        <v>0</v>
      </c>
      <c r="O1333" s="1715">
        <v>0</v>
      </c>
      <c r="P1333" s="1716">
        <f>SUM(Table1[[#This Row],[BASE_FARE]:[SURCHARGES]])*Table1[[#This Row],[SEATS_BOOKED]]</f>
        <v>7140</v>
      </c>
      <c r="Q1333" s="1702" t="s">
        <v>161</v>
      </c>
      <c r="R1333" s="2634" t="s">
        <v>397</v>
      </c>
      <c r="S1333" s="1710" t="str">
        <f>LEFT(Table1[[#This Row],[SECTOR]],3)</f>
        <v>BRI</v>
      </c>
      <c r="T1333" s="1710" t="str">
        <f>RIGHT(Table1[[#This Row],[SECTOR]],3)</f>
        <v>SSH</v>
      </c>
      <c r="U1333" s="1710" t="str">
        <f t="shared" si="114"/>
        <v>BRI</v>
      </c>
      <c r="V1333" s="1710">
        <f>WEEKDAY(Table1[[#This Row],[FLIGHT_DATE]],2)</f>
        <v>6</v>
      </c>
      <c r="W1333" s="1710">
        <f>Table1[[#This Row],[FLIGHT_DATE]]-Table1[[#This Row],[DATE_BOOKED]]</f>
        <v>164</v>
      </c>
    </row>
    <row r="1334" spans="1:23" x14ac:dyDescent="0.35">
      <c r="A1334" s="1701">
        <v>45735</v>
      </c>
      <c r="B1334" s="1710" t="s">
        <v>834</v>
      </c>
      <c r="C1334" s="198" t="s">
        <v>160</v>
      </c>
      <c r="D1334" s="198"/>
      <c r="E1334" s="1710"/>
      <c r="F1334" s="1702" t="s">
        <v>54</v>
      </c>
      <c r="G1334" s="1710" t="s">
        <v>10</v>
      </c>
      <c r="H1334" s="2222" t="s">
        <v>89</v>
      </c>
      <c r="I1334" s="1711" t="s">
        <v>26</v>
      </c>
      <c r="J1334" s="1709">
        <v>45906</v>
      </c>
      <c r="K1334" s="1712">
        <v>24</v>
      </c>
      <c r="L1334" s="1713">
        <v>24</v>
      </c>
      <c r="M1334" s="1714">
        <v>195</v>
      </c>
      <c r="N1334" s="1715">
        <v>0</v>
      </c>
      <c r="O1334" s="1715">
        <v>0</v>
      </c>
      <c r="P1334" s="1716">
        <f>SUM(Table1[[#This Row],[BASE_FARE]:[SURCHARGES]])*Table1[[#This Row],[SEATS_BOOKED]]</f>
        <v>4680</v>
      </c>
      <c r="Q1334" s="1702" t="s">
        <v>161</v>
      </c>
      <c r="R1334" s="2634" t="s">
        <v>397</v>
      </c>
      <c r="S1334" s="1710" t="str">
        <f>LEFT(Table1[[#This Row],[SECTOR]],3)</f>
        <v>BRI</v>
      </c>
      <c r="T1334" s="1710" t="str">
        <f>RIGHT(Table1[[#This Row],[SECTOR]],3)</f>
        <v>SSH</v>
      </c>
      <c r="U1334" s="1710" t="str">
        <f t="shared" si="114"/>
        <v>BRI</v>
      </c>
      <c r="V1334" s="1710">
        <f>WEEKDAY(Table1[[#This Row],[FLIGHT_DATE]],2)</f>
        <v>6</v>
      </c>
      <c r="W1334" s="1710">
        <f>Table1[[#This Row],[FLIGHT_DATE]]-Table1[[#This Row],[DATE_BOOKED]]</f>
        <v>171</v>
      </c>
    </row>
    <row r="1335" spans="1:23" x14ac:dyDescent="0.35">
      <c r="A1335" s="1701">
        <v>45735</v>
      </c>
      <c r="B1335" s="1710" t="s">
        <v>834</v>
      </c>
      <c r="C1335" s="198" t="s">
        <v>160</v>
      </c>
      <c r="D1335" s="198"/>
      <c r="E1335" s="1710"/>
      <c r="F1335" s="1702" t="s">
        <v>54</v>
      </c>
      <c r="G1335" s="1710" t="s">
        <v>10</v>
      </c>
      <c r="H1335" s="2222" t="s">
        <v>89</v>
      </c>
      <c r="I1335" s="1711" t="s">
        <v>26</v>
      </c>
      <c r="J1335" s="1709">
        <v>45913</v>
      </c>
      <c r="K1335" s="1712">
        <v>24</v>
      </c>
      <c r="L1335" s="1713">
        <v>24</v>
      </c>
      <c r="M1335" s="1714">
        <v>195</v>
      </c>
      <c r="N1335" s="1715">
        <v>0</v>
      </c>
      <c r="O1335" s="1715">
        <v>0</v>
      </c>
      <c r="P1335" s="1716">
        <f>SUM(Table1[[#This Row],[BASE_FARE]:[SURCHARGES]])*Table1[[#This Row],[SEATS_BOOKED]]</f>
        <v>4680</v>
      </c>
      <c r="Q1335" s="1702" t="s">
        <v>161</v>
      </c>
      <c r="R1335" s="2634" t="s">
        <v>397</v>
      </c>
      <c r="S1335" s="1710" t="str">
        <f>LEFT(Table1[[#This Row],[SECTOR]],3)</f>
        <v>BRI</v>
      </c>
      <c r="T1335" s="1710" t="str">
        <f>RIGHT(Table1[[#This Row],[SECTOR]],3)</f>
        <v>SSH</v>
      </c>
      <c r="U1335" s="1710" t="str">
        <f t="shared" si="114"/>
        <v>BRI</v>
      </c>
      <c r="V1335" s="1710">
        <f>WEEKDAY(Table1[[#This Row],[FLIGHT_DATE]],2)</f>
        <v>6</v>
      </c>
      <c r="W1335" s="1710">
        <f>Table1[[#This Row],[FLIGHT_DATE]]-Table1[[#This Row],[DATE_BOOKED]]</f>
        <v>178</v>
      </c>
    </row>
    <row r="1336" spans="1:23" x14ac:dyDescent="0.35">
      <c r="A1336" s="1701">
        <v>45735</v>
      </c>
      <c r="B1336" s="1710" t="s">
        <v>834</v>
      </c>
      <c r="C1336" s="198" t="s">
        <v>160</v>
      </c>
      <c r="D1336" s="198"/>
      <c r="E1336" s="1710"/>
      <c r="F1336" s="1702" t="s">
        <v>54</v>
      </c>
      <c r="G1336" s="1710" t="s">
        <v>10</v>
      </c>
      <c r="H1336" s="2222" t="s">
        <v>89</v>
      </c>
      <c r="I1336" s="1711" t="s">
        <v>26</v>
      </c>
      <c r="J1336" s="1709">
        <v>45920</v>
      </c>
      <c r="K1336" s="1712">
        <v>24</v>
      </c>
      <c r="L1336" s="1713">
        <v>24</v>
      </c>
      <c r="M1336" s="1714">
        <v>195</v>
      </c>
      <c r="N1336" s="1715">
        <v>0</v>
      </c>
      <c r="O1336" s="1715">
        <v>0</v>
      </c>
      <c r="P1336" s="1716">
        <f>SUM(Table1[[#This Row],[BASE_FARE]:[SURCHARGES]])*Table1[[#This Row],[SEATS_BOOKED]]</f>
        <v>4680</v>
      </c>
      <c r="Q1336" s="1702" t="s">
        <v>161</v>
      </c>
      <c r="R1336" s="2634" t="s">
        <v>397</v>
      </c>
      <c r="S1336" s="1710" t="str">
        <f>LEFT(Table1[[#This Row],[SECTOR]],3)</f>
        <v>BRI</v>
      </c>
      <c r="T1336" s="1710" t="str">
        <f>RIGHT(Table1[[#This Row],[SECTOR]],3)</f>
        <v>SSH</v>
      </c>
      <c r="U1336" s="1710" t="str">
        <f t="shared" si="114"/>
        <v>BRI</v>
      </c>
      <c r="V1336" s="1710">
        <f>WEEKDAY(Table1[[#This Row],[FLIGHT_DATE]],2)</f>
        <v>6</v>
      </c>
      <c r="W1336" s="1710">
        <f>Table1[[#This Row],[FLIGHT_DATE]]-Table1[[#This Row],[DATE_BOOKED]]</f>
        <v>185</v>
      </c>
    </row>
    <row r="1337" spans="1:23" x14ac:dyDescent="0.35">
      <c r="A1337" s="1701">
        <v>45735</v>
      </c>
      <c r="B1337" s="1710" t="s">
        <v>834</v>
      </c>
      <c r="C1337" s="198" t="s">
        <v>160</v>
      </c>
      <c r="D1337" s="198"/>
      <c r="E1337" s="1710"/>
      <c r="F1337" s="1702" t="s">
        <v>54</v>
      </c>
      <c r="G1337" s="1710" t="s">
        <v>10</v>
      </c>
      <c r="H1337" s="2222" t="s">
        <v>89</v>
      </c>
      <c r="I1337" s="1711" t="s">
        <v>26</v>
      </c>
      <c r="J1337" s="1709">
        <v>45927</v>
      </c>
      <c r="K1337" s="1712">
        <v>24</v>
      </c>
      <c r="L1337" s="1713">
        <v>24</v>
      </c>
      <c r="M1337" s="1714">
        <v>195</v>
      </c>
      <c r="N1337" s="1715">
        <v>0</v>
      </c>
      <c r="O1337" s="1715">
        <v>0</v>
      </c>
      <c r="P1337" s="1716">
        <f>SUM(Table1[[#This Row],[BASE_FARE]:[SURCHARGES]])*Table1[[#This Row],[SEATS_BOOKED]]</f>
        <v>4680</v>
      </c>
      <c r="Q1337" s="1702" t="s">
        <v>161</v>
      </c>
      <c r="R1337" s="2634" t="s">
        <v>397</v>
      </c>
      <c r="S1337" s="1710" t="str">
        <f>LEFT(Table1[[#This Row],[SECTOR]],3)</f>
        <v>BRI</v>
      </c>
      <c r="T1337" s="1710" t="str">
        <f>RIGHT(Table1[[#This Row],[SECTOR]],3)</f>
        <v>SSH</v>
      </c>
      <c r="U1337" s="1710" t="str">
        <f t="shared" si="114"/>
        <v>BRI</v>
      </c>
      <c r="V1337" s="1710">
        <f>WEEKDAY(Table1[[#This Row],[FLIGHT_DATE]],2)</f>
        <v>6</v>
      </c>
      <c r="W1337" s="1710">
        <f>Table1[[#This Row],[FLIGHT_DATE]]-Table1[[#This Row],[DATE_BOOKED]]</f>
        <v>192</v>
      </c>
    </row>
    <row r="1338" spans="1:23" x14ac:dyDescent="0.35">
      <c r="A1338" s="1701">
        <v>45735</v>
      </c>
      <c r="B1338" s="1710" t="s">
        <v>834</v>
      </c>
      <c r="C1338" s="198" t="s">
        <v>160</v>
      </c>
      <c r="D1338" s="198"/>
      <c r="E1338" s="1710"/>
      <c r="F1338" s="1702" t="s">
        <v>54</v>
      </c>
      <c r="G1338" s="1710" t="s">
        <v>10</v>
      </c>
      <c r="H1338" s="2222" t="s">
        <v>89</v>
      </c>
      <c r="I1338" s="1711" t="s">
        <v>26</v>
      </c>
      <c r="J1338" s="1709">
        <v>45934</v>
      </c>
      <c r="K1338" s="1712">
        <v>24</v>
      </c>
      <c r="L1338" s="1713">
        <v>24</v>
      </c>
      <c r="M1338" s="1714">
        <v>195</v>
      </c>
      <c r="N1338" s="1715">
        <v>0</v>
      </c>
      <c r="O1338" s="1715">
        <v>0</v>
      </c>
      <c r="P1338" s="1716">
        <f>SUM(Table1[[#This Row],[BASE_FARE]:[SURCHARGES]])*Table1[[#This Row],[SEATS_BOOKED]]</f>
        <v>4680</v>
      </c>
      <c r="Q1338" s="1702" t="s">
        <v>161</v>
      </c>
      <c r="R1338" s="2634" t="s">
        <v>397</v>
      </c>
      <c r="S1338" s="1710" t="str">
        <f>LEFT(Table1[[#This Row],[SECTOR]],3)</f>
        <v>BRI</v>
      </c>
      <c r="T1338" s="1710" t="str">
        <f>RIGHT(Table1[[#This Row],[SECTOR]],3)</f>
        <v>SSH</v>
      </c>
      <c r="U1338" s="1710" t="str">
        <f t="shared" si="114"/>
        <v>BRI</v>
      </c>
      <c r="V1338" s="1710">
        <f>WEEKDAY(Table1[[#This Row],[FLIGHT_DATE]],2)</f>
        <v>6</v>
      </c>
      <c r="W1338" s="1710">
        <f>Table1[[#This Row],[FLIGHT_DATE]]-Table1[[#This Row],[DATE_BOOKED]]</f>
        <v>199</v>
      </c>
    </row>
    <row r="1339" spans="1:23" x14ac:dyDescent="0.35">
      <c r="A1339" s="1701">
        <v>45735</v>
      </c>
      <c r="B1339" s="1710" t="s">
        <v>834</v>
      </c>
      <c r="C1339" s="198" t="s">
        <v>160</v>
      </c>
      <c r="D1339" s="198"/>
      <c r="E1339" s="1710"/>
      <c r="F1339" s="1702" t="s">
        <v>54</v>
      </c>
      <c r="G1339" s="1710" t="s">
        <v>10</v>
      </c>
      <c r="H1339" s="2222" t="s">
        <v>89</v>
      </c>
      <c r="I1339" s="1711" t="s">
        <v>26</v>
      </c>
      <c r="J1339" s="1709">
        <v>45941</v>
      </c>
      <c r="K1339" s="1712">
        <v>24</v>
      </c>
      <c r="L1339" s="1713">
        <v>24</v>
      </c>
      <c r="M1339" s="1714">
        <v>195</v>
      </c>
      <c r="N1339" s="1715">
        <v>0</v>
      </c>
      <c r="O1339" s="1715">
        <v>0</v>
      </c>
      <c r="P1339" s="1716">
        <f>SUM(Table1[[#This Row],[BASE_FARE]:[SURCHARGES]])*Table1[[#This Row],[SEATS_BOOKED]]</f>
        <v>4680</v>
      </c>
      <c r="Q1339" s="1702" t="s">
        <v>161</v>
      </c>
      <c r="R1339" s="2634" t="s">
        <v>397</v>
      </c>
      <c r="S1339" s="1710" t="str">
        <f>LEFT(Table1[[#This Row],[SECTOR]],3)</f>
        <v>BRI</v>
      </c>
      <c r="T1339" s="1710" t="str">
        <f>RIGHT(Table1[[#This Row],[SECTOR]],3)</f>
        <v>SSH</v>
      </c>
      <c r="U1339" s="1710" t="str">
        <f t="shared" si="114"/>
        <v>BRI</v>
      </c>
      <c r="V1339" s="1710">
        <f>WEEKDAY(Table1[[#This Row],[FLIGHT_DATE]],2)</f>
        <v>6</v>
      </c>
      <c r="W1339" s="1710">
        <f>Table1[[#This Row],[FLIGHT_DATE]]-Table1[[#This Row],[DATE_BOOKED]]</f>
        <v>206</v>
      </c>
    </row>
    <row r="1340" spans="1:23" x14ac:dyDescent="0.35">
      <c r="A1340" s="1701">
        <v>45735</v>
      </c>
      <c r="B1340" s="1710" t="s">
        <v>834</v>
      </c>
      <c r="C1340" s="198" t="s">
        <v>160</v>
      </c>
      <c r="D1340" s="198"/>
      <c r="E1340" s="1710"/>
      <c r="F1340" s="1702" t="s">
        <v>54</v>
      </c>
      <c r="G1340" s="1710" t="s">
        <v>10</v>
      </c>
      <c r="H1340" s="2222" t="s">
        <v>89</v>
      </c>
      <c r="I1340" s="1711" t="s">
        <v>26</v>
      </c>
      <c r="J1340" s="1709">
        <v>45948</v>
      </c>
      <c r="K1340" s="1712">
        <v>24</v>
      </c>
      <c r="L1340" s="1713">
        <v>24</v>
      </c>
      <c r="M1340" s="1714">
        <v>210</v>
      </c>
      <c r="N1340" s="1715">
        <v>0</v>
      </c>
      <c r="O1340" s="1715">
        <v>0</v>
      </c>
      <c r="P1340" s="1716">
        <f>SUM(Table1[[#This Row],[BASE_FARE]:[SURCHARGES]])*Table1[[#This Row],[SEATS_BOOKED]]</f>
        <v>5040</v>
      </c>
      <c r="Q1340" s="1702" t="s">
        <v>161</v>
      </c>
      <c r="R1340" s="2634" t="s">
        <v>397</v>
      </c>
      <c r="S1340" s="1710" t="str">
        <f>LEFT(Table1[[#This Row],[SECTOR]],3)</f>
        <v>BRI</v>
      </c>
      <c r="T1340" s="1710" t="str">
        <f>RIGHT(Table1[[#This Row],[SECTOR]],3)</f>
        <v>SSH</v>
      </c>
      <c r="U1340" s="1710" t="str">
        <f t="shared" si="114"/>
        <v>BRI</v>
      </c>
      <c r="V1340" s="1710">
        <f>WEEKDAY(Table1[[#This Row],[FLIGHT_DATE]],2)</f>
        <v>6</v>
      </c>
      <c r="W1340" s="1710">
        <f>Table1[[#This Row],[FLIGHT_DATE]]-Table1[[#This Row],[DATE_BOOKED]]</f>
        <v>213</v>
      </c>
    </row>
    <row r="1341" spans="1:23" x14ac:dyDescent="0.35">
      <c r="A1341" s="1701">
        <v>45735</v>
      </c>
      <c r="B1341" s="1710" t="s">
        <v>834</v>
      </c>
      <c r="C1341" s="198" t="s">
        <v>160</v>
      </c>
      <c r="D1341" s="198"/>
      <c r="E1341" s="1710"/>
      <c r="F1341" s="1702" t="s">
        <v>54</v>
      </c>
      <c r="G1341" s="1710" t="s">
        <v>10</v>
      </c>
      <c r="H1341" s="2222" t="s">
        <v>89</v>
      </c>
      <c r="I1341" s="1711" t="s">
        <v>26</v>
      </c>
      <c r="J1341" s="1709">
        <v>45955</v>
      </c>
      <c r="K1341" s="1712">
        <v>24</v>
      </c>
      <c r="L1341" s="1713">
        <v>24</v>
      </c>
      <c r="M1341" s="1714">
        <v>210</v>
      </c>
      <c r="N1341" s="1715">
        <v>0</v>
      </c>
      <c r="O1341" s="1715">
        <v>0</v>
      </c>
      <c r="P1341" s="1716">
        <f>SUM(Table1[[#This Row],[BASE_FARE]:[SURCHARGES]])*Table1[[#This Row],[SEATS_BOOKED]]</f>
        <v>5040</v>
      </c>
      <c r="Q1341" s="1702" t="s">
        <v>161</v>
      </c>
      <c r="R1341" s="2634" t="s">
        <v>397</v>
      </c>
      <c r="S1341" s="1710" t="str">
        <f>LEFT(Table1[[#This Row],[SECTOR]],3)</f>
        <v>BRI</v>
      </c>
      <c r="T1341" s="1710" t="str">
        <f>RIGHT(Table1[[#This Row],[SECTOR]],3)</f>
        <v>SSH</v>
      </c>
      <c r="U1341" s="1710" t="str">
        <f t="shared" si="114"/>
        <v>BRI</v>
      </c>
      <c r="V1341" s="1710">
        <f>WEEKDAY(Table1[[#This Row],[FLIGHT_DATE]],2)</f>
        <v>6</v>
      </c>
      <c r="W1341" s="1710">
        <f>Table1[[#This Row],[FLIGHT_DATE]]-Table1[[#This Row],[DATE_BOOKED]]</f>
        <v>220</v>
      </c>
    </row>
    <row r="1342" spans="1:23" x14ac:dyDescent="0.35">
      <c r="A1342" s="1701">
        <v>45735</v>
      </c>
      <c r="B1342" s="1710" t="s">
        <v>834</v>
      </c>
      <c r="C1342" s="198" t="s">
        <v>160</v>
      </c>
      <c r="D1342" s="198"/>
      <c r="E1342" s="1710"/>
      <c r="F1342" s="1702" t="s">
        <v>54</v>
      </c>
      <c r="G1342" s="1710" t="s">
        <v>11</v>
      </c>
      <c r="H1342" s="2222" t="s">
        <v>88</v>
      </c>
      <c r="I1342" s="1711" t="s">
        <v>27</v>
      </c>
      <c r="J1342" s="1709">
        <v>45843</v>
      </c>
      <c r="K1342" s="1712">
        <v>24</v>
      </c>
      <c r="L1342" s="1713">
        <v>24</v>
      </c>
      <c r="M1342" s="1714">
        <v>195</v>
      </c>
      <c r="N1342" s="1715">
        <v>0</v>
      </c>
      <c r="O1342" s="1715">
        <v>0</v>
      </c>
      <c r="P1342" s="1716">
        <f>SUM(Table1[[#This Row],[BASE_FARE]:[SURCHARGES]])*Table1[[#This Row],[SEATS_BOOKED]]</f>
        <v>4680</v>
      </c>
      <c r="Q1342" s="1702" t="s">
        <v>161</v>
      </c>
      <c r="R1342" s="2634" t="s">
        <v>397</v>
      </c>
      <c r="S1342" s="1710" t="str">
        <f>LEFT(Table1[[#This Row],[SECTOR]],3)</f>
        <v>SSH</v>
      </c>
      <c r="T1342" s="1710" t="str">
        <f>RIGHT(Table1[[#This Row],[SECTOR]],3)</f>
        <v>BRI</v>
      </c>
      <c r="U1342" s="1710" t="str">
        <f t="shared" ref="U1342:U1359" si="115">IF(AND(S1342&lt;&gt;"SSH", S1342&lt;&gt;"RMF", S1342&lt;&gt;"CAI", S1342&lt;&gt;"HRG", S1342&lt;&gt;"LXR", S1342&lt;&gt;"DXB", OR(T1342="SSH", T1342="RMF", T1342="CAI", T1342="HRG", T1342="LXR", T1342="DXB")), S1342,
    IF(AND(T1342&lt;&gt;"SSH", T1342&lt;&gt;"RMF", T1342&lt;&gt;"CAI", T1342&lt;&gt;"HRG", T1342&lt;&gt;"LXR", T1342&lt;&gt;"DXB", OR(S1342="SSH", S1342="RMF", S1342="CAI", S1342="HRG", S1342="LXR", S1342="DXB")), T1342,
    "VIE"))</f>
        <v>BRI</v>
      </c>
      <c r="V1342" s="1710">
        <f>WEEKDAY(Table1[[#This Row],[FLIGHT_DATE]],2)</f>
        <v>6</v>
      </c>
      <c r="W1342" s="1710">
        <f>Table1[[#This Row],[FLIGHT_DATE]]-Table1[[#This Row],[DATE_BOOKED]]</f>
        <v>108</v>
      </c>
    </row>
    <row r="1343" spans="1:23" x14ac:dyDescent="0.35">
      <c r="A1343" s="1701">
        <v>45735</v>
      </c>
      <c r="B1343" s="1710" t="s">
        <v>834</v>
      </c>
      <c r="C1343" s="198" t="s">
        <v>160</v>
      </c>
      <c r="D1343" s="198"/>
      <c r="E1343" s="1710"/>
      <c r="F1343" s="1702" t="s">
        <v>54</v>
      </c>
      <c r="G1343" s="1710" t="s">
        <v>11</v>
      </c>
      <c r="H1343" s="2222" t="s">
        <v>88</v>
      </c>
      <c r="I1343" s="1711" t="s">
        <v>27</v>
      </c>
      <c r="J1343" s="1709">
        <v>45850</v>
      </c>
      <c r="K1343" s="1712">
        <v>24</v>
      </c>
      <c r="L1343" s="1713">
        <v>24</v>
      </c>
      <c r="M1343" s="1714">
        <v>195</v>
      </c>
      <c r="N1343" s="1715">
        <v>0</v>
      </c>
      <c r="O1343" s="1715">
        <v>0</v>
      </c>
      <c r="P1343" s="1716">
        <f>SUM(Table1[[#This Row],[BASE_FARE]:[SURCHARGES]])*Table1[[#This Row],[SEATS_BOOKED]]</f>
        <v>4680</v>
      </c>
      <c r="Q1343" s="1702" t="s">
        <v>161</v>
      </c>
      <c r="R1343" s="2634" t="s">
        <v>397</v>
      </c>
      <c r="S1343" s="1710" t="str">
        <f>LEFT(Table1[[#This Row],[SECTOR]],3)</f>
        <v>SSH</v>
      </c>
      <c r="T1343" s="1710" t="str">
        <f>RIGHT(Table1[[#This Row],[SECTOR]],3)</f>
        <v>BRI</v>
      </c>
      <c r="U1343" s="1710" t="str">
        <f t="shared" si="115"/>
        <v>BRI</v>
      </c>
      <c r="V1343" s="1710">
        <f>WEEKDAY(Table1[[#This Row],[FLIGHT_DATE]],2)</f>
        <v>6</v>
      </c>
      <c r="W1343" s="1710">
        <f>Table1[[#This Row],[FLIGHT_DATE]]-Table1[[#This Row],[DATE_BOOKED]]</f>
        <v>115</v>
      </c>
    </row>
    <row r="1344" spans="1:23" x14ac:dyDescent="0.35">
      <c r="A1344" s="1701">
        <v>45735</v>
      </c>
      <c r="B1344" s="1710" t="s">
        <v>834</v>
      </c>
      <c r="C1344" s="198" t="s">
        <v>160</v>
      </c>
      <c r="D1344" s="198"/>
      <c r="E1344" s="1710"/>
      <c r="F1344" s="1702" t="s">
        <v>54</v>
      </c>
      <c r="G1344" s="1710" t="s">
        <v>11</v>
      </c>
      <c r="H1344" s="2222" t="s">
        <v>88</v>
      </c>
      <c r="I1344" s="1711" t="s">
        <v>27</v>
      </c>
      <c r="J1344" s="1709">
        <v>45857</v>
      </c>
      <c r="K1344" s="1712">
        <v>24</v>
      </c>
      <c r="L1344" s="1713">
        <v>24</v>
      </c>
      <c r="M1344" s="1714">
        <v>195</v>
      </c>
      <c r="N1344" s="1715">
        <v>0</v>
      </c>
      <c r="O1344" s="1715">
        <v>0</v>
      </c>
      <c r="P1344" s="1716">
        <f>SUM(Table1[[#This Row],[BASE_FARE]:[SURCHARGES]])*Table1[[#This Row],[SEATS_BOOKED]]</f>
        <v>4680</v>
      </c>
      <c r="Q1344" s="1702" t="s">
        <v>161</v>
      </c>
      <c r="R1344" s="2634" t="s">
        <v>397</v>
      </c>
      <c r="S1344" s="1710" t="str">
        <f>LEFT(Table1[[#This Row],[SECTOR]],3)</f>
        <v>SSH</v>
      </c>
      <c r="T1344" s="1710" t="str">
        <f>RIGHT(Table1[[#This Row],[SECTOR]],3)</f>
        <v>BRI</v>
      </c>
      <c r="U1344" s="1710" t="str">
        <f t="shared" si="115"/>
        <v>BRI</v>
      </c>
      <c r="V1344" s="1710">
        <f>WEEKDAY(Table1[[#This Row],[FLIGHT_DATE]],2)</f>
        <v>6</v>
      </c>
      <c r="W1344" s="1710">
        <f>Table1[[#This Row],[FLIGHT_DATE]]-Table1[[#This Row],[DATE_BOOKED]]</f>
        <v>122</v>
      </c>
    </row>
    <row r="1345" spans="1:23" x14ac:dyDescent="0.35">
      <c r="A1345" s="1701">
        <v>45735</v>
      </c>
      <c r="B1345" s="1710" t="s">
        <v>834</v>
      </c>
      <c r="C1345" s="198" t="s">
        <v>160</v>
      </c>
      <c r="D1345" s="198"/>
      <c r="E1345" s="1710"/>
      <c r="F1345" s="1702" t="s">
        <v>54</v>
      </c>
      <c r="G1345" s="1710" t="s">
        <v>11</v>
      </c>
      <c r="H1345" s="2222" t="s">
        <v>88</v>
      </c>
      <c r="I1345" s="1711" t="s">
        <v>27</v>
      </c>
      <c r="J1345" s="1709">
        <v>45864</v>
      </c>
      <c r="K1345" s="1712">
        <v>24</v>
      </c>
      <c r="L1345" s="1713">
        <v>24</v>
      </c>
      <c r="M1345" s="1714">
        <v>195</v>
      </c>
      <c r="N1345" s="1715">
        <v>0</v>
      </c>
      <c r="O1345" s="1715">
        <v>0</v>
      </c>
      <c r="P1345" s="1716">
        <f>SUM(Table1[[#This Row],[BASE_FARE]:[SURCHARGES]])*Table1[[#This Row],[SEATS_BOOKED]]</f>
        <v>4680</v>
      </c>
      <c r="Q1345" s="1702" t="s">
        <v>161</v>
      </c>
      <c r="R1345" s="2634" t="s">
        <v>397</v>
      </c>
      <c r="S1345" s="1710" t="str">
        <f>LEFT(Table1[[#This Row],[SECTOR]],3)</f>
        <v>SSH</v>
      </c>
      <c r="T1345" s="1710" t="str">
        <f>RIGHT(Table1[[#This Row],[SECTOR]],3)</f>
        <v>BRI</v>
      </c>
      <c r="U1345" s="1710" t="str">
        <f t="shared" si="115"/>
        <v>BRI</v>
      </c>
      <c r="V1345" s="1710">
        <f>WEEKDAY(Table1[[#This Row],[FLIGHT_DATE]],2)</f>
        <v>6</v>
      </c>
      <c r="W1345" s="1710">
        <f>Table1[[#This Row],[FLIGHT_DATE]]-Table1[[#This Row],[DATE_BOOKED]]</f>
        <v>129</v>
      </c>
    </row>
    <row r="1346" spans="1:23" x14ac:dyDescent="0.35">
      <c r="A1346" s="1701">
        <v>45735</v>
      </c>
      <c r="B1346" s="1710" t="s">
        <v>834</v>
      </c>
      <c r="C1346" s="198" t="s">
        <v>160</v>
      </c>
      <c r="D1346" s="198"/>
      <c r="E1346" s="1710"/>
      <c r="F1346" s="1702" t="s">
        <v>54</v>
      </c>
      <c r="G1346" s="1710" t="s">
        <v>11</v>
      </c>
      <c r="H1346" s="2222" t="s">
        <v>88</v>
      </c>
      <c r="I1346" s="1711" t="s">
        <v>27</v>
      </c>
      <c r="J1346" s="1709">
        <v>45871</v>
      </c>
      <c r="K1346" s="1712">
        <v>24</v>
      </c>
      <c r="L1346" s="1713">
        <v>24</v>
      </c>
      <c r="M1346" s="1714">
        <v>195</v>
      </c>
      <c r="N1346" s="1715">
        <v>0</v>
      </c>
      <c r="O1346" s="1715">
        <v>0</v>
      </c>
      <c r="P1346" s="1716">
        <f>SUM(Table1[[#This Row],[BASE_FARE]:[SURCHARGES]])*Table1[[#This Row],[SEATS_BOOKED]]</f>
        <v>4680</v>
      </c>
      <c r="Q1346" s="1702" t="s">
        <v>161</v>
      </c>
      <c r="R1346" s="2634" t="s">
        <v>397</v>
      </c>
      <c r="S1346" s="1710" t="str">
        <f>LEFT(Table1[[#This Row],[SECTOR]],3)</f>
        <v>SSH</v>
      </c>
      <c r="T1346" s="1710" t="str">
        <f>RIGHT(Table1[[#This Row],[SECTOR]],3)</f>
        <v>BRI</v>
      </c>
      <c r="U1346" s="1710" t="str">
        <f t="shared" si="115"/>
        <v>BRI</v>
      </c>
      <c r="V1346" s="1710">
        <f>WEEKDAY(Table1[[#This Row],[FLIGHT_DATE]],2)</f>
        <v>6</v>
      </c>
      <c r="W1346" s="1710">
        <f>Table1[[#This Row],[FLIGHT_DATE]]-Table1[[#This Row],[DATE_BOOKED]]</f>
        <v>136</v>
      </c>
    </row>
    <row r="1347" spans="1:23" x14ac:dyDescent="0.35">
      <c r="A1347" s="1701">
        <v>45735</v>
      </c>
      <c r="B1347" s="1710" t="s">
        <v>834</v>
      </c>
      <c r="C1347" s="198" t="s">
        <v>160</v>
      </c>
      <c r="D1347" s="198"/>
      <c r="E1347" s="1710"/>
      <c r="F1347" s="1702" t="s">
        <v>54</v>
      </c>
      <c r="G1347" s="1710" t="s">
        <v>11</v>
      </c>
      <c r="H1347" s="2222" t="s">
        <v>88</v>
      </c>
      <c r="I1347" s="1711" t="s">
        <v>27</v>
      </c>
      <c r="J1347" s="1709">
        <v>45878</v>
      </c>
      <c r="K1347" s="1712">
        <v>44</v>
      </c>
      <c r="L1347" s="1713">
        <v>44</v>
      </c>
      <c r="M1347" s="1714">
        <v>230</v>
      </c>
      <c r="N1347" s="1715">
        <v>0</v>
      </c>
      <c r="O1347" s="1715">
        <v>0</v>
      </c>
      <c r="P1347" s="1716">
        <f>SUM(Table1[[#This Row],[BASE_FARE]:[SURCHARGES]])*Table1[[#This Row],[SEATS_BOOKED]]</f>
        <v>10120</v>
      </c>
      <c r="Q1347" s="1702" t="s">
        <v>161</v>
      </c>
      <c r="R1347" s="2634" t="s">
        <v>397</v>
      </c>
      <c r="S1347" s="1710" t="str">
        <f>LEFT(Table1[[#This Row],[SECTOR]],3)</f>
        <v>SSH</v>
      </c>
      <c r="T1347" s="1710" t="str">
        <f>RIGHT(Table1[[#This Row],[SECTOR]],3)</f>
        <v>BRI</v>
      </c>
      <c r="U1347" s="1710" t="str">
        <f t="shared" si="115"/>
        <v>BRI</v>
      </c>
      <c r="V1347" s="1710">
        <f>WEEKDAY(Table1[[#This Row],[FLIGHT_DATE]],2)</f>
        <v>6</v>
      </c>
      <c r="W1347" s="1710">
        <f>Table1[[#This Row],[FLIGHT_DATE]]-Table1[[#This Row],[DATE_BOOKED]]</f>
        <v>143</v>
      </c>
    </row>
    <row r="1348" spans="1:23" x14ac:dyDescent="0.35">
      <c r="A1348" s="1701">
        <v>45735</v>
      </c>
      <c r="B1348" s="1710" t="s">
        <v>834</v>
      </c>
      <c r="C1348" s="198" t="s">
        <v>160</v>
      </c>
      <c r="D1348" s="198"/>
      <c r="E1348" s="1710"/>
      <c r="F1348" s="1702" t="s">
        <v>54</v>
      </c>
      <c r="G1348" s="1710" t="s">
        <v>11</v>
      </c>
      <c r="H1348" s="2222" t="s">
        <v>88</v>
      </c>
      <c r="I1348" s="1711" t="s">
        <v>27</v>
      </c>
      <c r="J1348" s="1709">
        <v>45885</v>
      </c>
      <c r="K1348" s="1712">
        <v>44</v>
      </c>
      <c r="L1348" s="1713">
        <v>44</v>
      </c>
      <c r="M1348" s="1714">
        <v>230</v>
      </c>
      <c r="N1348" s="1715">
        <v>0</v>
      </c>
      <c r="O1348" s="1715">
        <v>0</v>
      </c>
      <c r="P1348" s="1716">
        <f>SUM(Table1[[#This Row],[BASE_FARE]:[SURCHARGES]])*Table1[[#This Row],[SEATS_BOOKED]]</f>
        <v>10120</v>
      </c>
      <c r="Q1348" s="1702" t="s">
        <v>161</v>
      </c>
      <c r="R1348" s="2634" t="s">
        <v>397</v>
      </c>
      <c r="S1348" s="1710" t="str">
        <f>LEFT(Table1[[#This Row],[SECTOR]],3)</f>
        <v>SSH</v>
      </c>
      <c r="T1348" s="1710" t="str">
        <f>RIGHT(Table1[[#This Row],[SECTOR]],3)</f>
        <v>BRI</v>
      </c>
      <c r="U1348" s="1710" t="str">
        <f t="shared" si="115"/>
        <v>BRI</v>
      </c>
      <c r="V1348" s="1710">
        <f>WEEKDAY(Table1[[#This Row],[FLIGHT_DATE]],2)</f>
        <v>6</v>
      </c>
      <c r="W1348" s="1710">
        <f>Table1[[#This Row],[FLIGHT_DATE]]-Table1[[#This Row],[DATE_BOOKED]]</f>
        <v>150</v>
      </c>
    </row>
    <row r="1349" spans="1:23" x14ac:dyDescent="0.35">
      <c r="A1349" s="1701">
        <v>45735</v>
      </c>
      <c r="B1349" s="1710" t="s">
        <v>834</v>
      </c>
      <c r="C1349" s="198" t="s">
        <v>160</v>
      </c>
      <c r="D1349" s="198"/>
      <c r="E1349" s="1710"/>
      <c r="F1349" s="1702" t="s">
        <v>54</v>
      </c>
      <c r="G1349" s="1710" t="s">
        <v>11</v>
      </c>
      <c r="H1349" s="2222" t="s">
        <v>88</v>
      </c>
      <c r="I1349" s="1711" t="s">
        <v>27</v>
      </c>
      <c r="J1349" s="1550">
        <v>45892</v>
      </c>
      <c r="K1349" s="1712">
        <v>44</v>
      </c>
      <c r="L1349" s="1713">
        <v>44</v>
      </c>
      <c r="M1349" s="1714">
        <v>230</v>
      </c>
      <c r="N1349" s="1715">
        <v>0</v>
      </c>
      <c r="O1349" s="1715">
        <v>0</v>
      </c>
      <c r="P1349" s="1716">
        <f>SUM(Table1[[#This Row],[BASE_FARE]:[SURCHARGES]])*Table1[[#This Row],[SEATS_BOOKED]]</f>
        <v>10120</v>
      </c>
      <c r="Q1349" s="1702" t="s">
        <v>161</v>
      </c>
      <c r="R1349" s="2634" t="s">
        <v>397</v>
      </c>
      <c r="S1349" s="1710" t="str">
        <f>LEFT(Table1[[#This Row],[SECTOR]],3)</f>
        <v>SSH</v>
      </c>
      <c r="T1349" s="1710" t="str">
        <f>RIGHT(Table1[[#This Row],[SECTOR]],3)</f>
        <v>BRI</v>
      </c>
      <c r="U1349" s="1710" t="str">
        <f t="shared" si="115"/>
        <v>BRI</v>
      </c>
      <c r="V1349" s="1710">
        <f>WEEKDAY(Table1[[#This Row],[FLIGHT_DATE]],2)</f>
        <v>6</v>
      </c>
      <c r="W1349" s="1710">
        <f>Table1[[#This Row],[FLIGHT_DATE]]-Table1[[#This Row],[DATE_BOOKED]]</f>
        <v>157</v>
      </c>
    </row>
    <row r="1350" spans="1:23" x14ac:dyDescent="0.35">
      <c r="A1350" s="1701">
        <v>45735</v>
      </c>
      <c r="B1350" s="1710" t="s">
        <v>834</v>
      </c>
      <c r="C1350" s="198" t="s">
        <v>160</v>
      </c>
      <c r="D1350" s="198"/>
      <c r="E1350" s="1710"/>
      <c r="F1350" s="1702" t="s">
        <v>54</v>
      </c>
      <c r="G1350" s="1710" t="s">
        <v>11</v>
      </c>
      <c r="H1350" s="2222" t="s">
        <v>88</v>
      </c>
      <c r="I1350" s="1711" t="s">
        <v>27</v>
      </c>
      <c r="J1350" s="1709">
        <v>45899</v>
      </c>
      <c r="K1350" s="1712">
        <v>44</v>
      </c>
      <c r="L1350" s="1713">
        <v>44</v>
      </c>
      <c r="M1350" s="1714">
        <v>230</v>
      </c>
      <c r="N1350" s="1715">
        <v>0</v>
      </c>
      <c r="O1350" s="1715">
        <v>0</v>
      </c>
      <c r="P1350" s="1716">
        <f>SUM(Table1[[#This Row],[BASE_FARE]:[SURCHARGES]])*Table1[[#This Row],[SEATS_BOOKED]]</f>
        <v>10120</v>
      </c>
      <c r="Q1350" s="1702" t="s">
        <v>161</v>
      </c>
      <c r="R1350" s="2634" t="s">
        <v>397</v>
      </c>
      <c r="S1350" s="1710" t="str">
        <f>LEFT(Table1[[#This Row],[SECTOR]],3)</f>
        <v>SSH</v>
      </c>
      <c r="T1350" s="1710" t="str">
        <f>RIGHT(Table1[[#This Row],[SECTOR]],3)</f>
        <v>BRI</v>
      </c>
      <c r="U1350" s="1710" t="str">
        <f t="shared" si="115"/>
        <v>BRI</v>
      </c>
      <c r="V1350" s="1710">
        <f>WEEKDAY(Table1[[#This Row],[FLIGHT_DATE]],2)</f>
        <v>6</v>
      </c>
      <c r="W1350" s="1710">
        <f>Table1[[#This Row],[FLIGHT_DATE]]-Table1[[#This Row],[DATE_BOOKED]]</f>
        <v>164</v>
      </c>
    </row>
    <row r="1351" spans="1:23" x14ac:dyDescent="0.35">
      <c r="A1351" s="1701">
        <v>45735</v>
      </c>
      <c r="B1351" s="1710" t="s">
        <v>834</v>
      </c>
      <c r="C1351" s="198" t="s">
        <v>160</v>
      </c>
      <c r="D1351" s="198"/>
      <c r="E1351" s="1710"/>
      <c r="F1351" s="1702" t="s">
        <v>54</v>
      </c>
      <c r="G1351" s="1710" t="s">
        <v>11</v>
      </c>
      <c r="H1351" s="2222" t="s">
        <v>88</v>
      </c>
      <c r="I1351" s="1711" t="s">
        <v>27</v>
      </c>
      <c r="J1351" s="1709">
        <v>45906</v>
      </c>
      <c r="K1351" s="1712">
        <v>34</v>
      </c>
      <c r="L1351" s="1713">
        <v>34</v>
      </c>
      <c r="M1351" s="1714">
        <v>210</v>
      </c>
      <c r="N1351" s="1715">
        <v>0</v>
      </c>
      <c r="O1351" s="1715">
        <v>0</v>
      </c>
      <c r="P1351" s="1716">
        <f>SUM(Table1[[#This Row],[BASE_FARE]:[SURCHARGES]])*Table1[[#This Row],[SEATS_BOOKED]]</f>
        <v>7140</v>
      </c>
      <c r="Q1351" s="1702" t="s">
        <v>161</v>
      </c>
      <c r="R1351" s="2634" t="s">
        <v>397</v>
      </c>
      <c r="S1351" s="1710" t="str">
        <f>LEFT(Table1[[#This Row],[SECTOR]],3)</f>
        <v>SSH</v>
      </c>
      <c r="T1351" s="1710" t="str">
        <f>RIGHT(Table1[[#This Row],[SECTOR]],3)</f>
        <v>BRI</v>
      </c>
      <c r="U1351" s="1710" t="str">
        <f t="shared" si="115"/>
        <v>BRI</v>
      </c>
      <c r="V1351" s="1710">
        <f>WEEKDAY(Table1[[#This Row],[FLIGHT_DATE]],2)</f>
        <v>6</v>
      </c>
      <c r="W1351" s="1710">
        <f>Table1[[#This Row],[FLIGHT_DATE]]-Table1[[#This Row],[DATE_BOOKED]]</f>
        <v>171</v>
      </c>
    </row>
    <row r="1352" spans="1:23" x14ac:dyDescent="0.35">
      <c r="A1352" s="1701">
        <v>45735</v>
      </c>
      <c r="B1352" s="1710" t="s">
        <v>834</v>
      </c>
      <c r="C1352" s="198" t="s">
        <v>160</v>
      </c>
      <c r="D1352" s="198"/>
      <c r="E1352" s="1710"/>
      <c r="F1352" s="1702" t="s">
        <v>54</v>
      </c>
      <c r="G1352" s="1710" t="s">
        <v>11</v>
      </c>
      <c r="H1352" s="2222" t="s">
        <v>88</v>
      </c>
      <c r="I1352" s="1711" t="s">
        <v>27</v>
      </c>
      <c r="J1352" s="1709">
        <v>45913</v>
      </c>
      <c r="K1352" s="1712">
        <v>24</v>
      </c>
      <c r="L1352" s="1713">
        <v>24</v>
      </c>
      <c r="M1352" s="1714">
        <v>195</v>
      </c>
      <c r="N1352" s="1715">
        <v>0</v>
      </c>
      <c r="O1352" s="1715">
        <v>0</v>
      </c>
      <c r="P1352" s="1716">
        <f>SUM(Table1[[#This Row],[BASE_FARE]:[SURCHARGES]])*Table1[[#This Row],[SEATS_BOOKED]]</f>
        <v>4680</v>
      </c>
      <c r="Q1352" s="1702" t="s">
        <v>161</v>
      </c>
      <c r="R1352" s="2634" t="s">
        <v>397</v>
      </c>
      <c r="S1352" s="1710" t="str">
        <f>LEFT(Table1[[#This Row],[SECTOR]],3)</f>
        <v>SSH</v>
      </c>
      <c r="T1352" s="1710" t="str">
        <f>RIGHT(Table1[[#This Row],[SECTOR]],3)</f>
        <v>BRI</v>
      </c>
      <c r="U1352" s="1710" t="str">
        <f t="shared" si="115"/>
        <v>BRI</v>
      </c>
      <c r="V1352" s="1710">
        <f>WEEKDAY(Table1[[#This Row],[FLIGHT_DATE]],2)</f>
        <v>6</v>
      </c>
      <c r="W1352" s="1710">
        <f>Table1[[#This Row],[FLIGHT_DATE]]-Table1[[#This Row],[DATE_BOOKED]]</f>
        <v>178</v>
      </c>
    </row>
    <row r="1353" spans="1:23" x14ac:dyDescent="0.35">
      <c r="A1353" s="1701">
        <v>45735</v>
      </c>
      <c r="B1353" s="1710" t="s">
        <v>834</v>
      </c>
      <c r="C1353" s="198" t="s">
        <v>160</v>
      </c>
      <c r="D1353" s="198"/>
      <c r="E1353" s="1710"/>
      <c r="F1353" s="1702" t="s">
        <v>54</v>
      </c>
      <c r="G1353" s="1710" t="s">
        <v>11</v>
      </c>
      <c r="H1353" s="2222" t="s">
        <v>88</v>
      </c>
      <c r="I1353" s="1711" t="s">
        <v>27</v>
      </c>
      <c r="J1353" s="1709">
        <v>45920</v>
      </c>
      <c r="K1353" s="1712">
        <v>24</v>
      </c>
      <c r="L1353" s="1713">
        <v>24</v>
      </c>
      <c r="M1353" s="1714">
        <v>195</v>
      </c>
      <c r="N1353" s="1715">
        <v>0</v>
      </c>
      <c r="O1353" s="1715">
        <v>0</v>
      </c>
      <c r="P1353" s="1716">
        <f>SUM(Table1[[#This Row],[BASE_FARE]:[SURCHARGES]])*Table1[[#This Row],[SEATS_BOOKED]]</f>
        <v>4680</v>
      </c>
      <c r="Q1353" s="1702" t="s">
        <v>161</v>
      </c>
      <c r="R1353" s="2634" t="s">
        <v>397</v>
      </c>
      <c r="S1353" s="1710" t="str">
        <f>LEFT(Table1[[#This Row],[SECTOR]],3)</f>
        <v>SSH</v>
      </c>
      <c r="T1353" s="1710" t="str">
        <f>RIGHT(Table1[[#This Row],[SECTOR]],3)</f>
        <v>BRI</v>
      </c>
      <c r="U1353" s="1710" t="str">
        <f t="shared" si="115"/>
        <v>BRI</v>
      </c>
      <c r="V1353" s="1710">
        <f>WEEKDAY(Table1[[#This Row],[FLIGHT_DATE]],2)</f>
        <v>6</v>
      </c>
      <c r="W1353" s="1710">
        <f>Table1[[#This Row],[FLIGHT_DATE]]-Table1[[#This Row],[DATE_BOOKED]]</f>
        <v>185</v>
      </c>
    </row>
    <row r="1354" spans="1:23" x14ac:dyDescent="0.35">
      <c r="A1354" s="1701">
        <v>45735</v>
      </c>
      <c r="B1354" s="1710" t="s">
        <v>834</v>
      </c>
      <c r="C1354" s="198" t="s">
        <v>160</v>
      </c>
      <c r="D1354" s="198"/>
      <c r="E1354" s="1710"/>
      <c r="F1354" s="1702" t="s">
        <v>54</v>
      </c>
      <c r="G1354" s="1710" t="s">
        <v>11</v>
      </c>
      <c r="H1354" s="2222" t="s">
        <v>88</v>
      </c>
      <c r="I1354" s="1711" t="s">
        <v>27</v>
      </c>
      <c r="J1354" s="1709">
        <v>45927</v>
      </c>
      <c r="K1354" s="1712">
        <v>24</v>
      </c>
      <c r="L1354" s="1713">
        <v>24</v>
      </c>
      <c r="M1354" s="1714">
        <v>195</v>
      </c>
      <c r="N1354" s="1715">
        <v>0</v>
      </c>
      <c r="O1354" s="1715">
        <v>0</v>
      </c>
      <c r="P1354" s="1716">
        <f>SUM(Table1[[#This Row],[BASE_FARE]:[SURCHARGES]])*Table1[[#This Row],[SEATS_BOOKED]]</f>
        <v>4680</v>
      </c>
      <c r="Q1354" s="1702" t="s">
        <v>161</v>
      </c>
      <c r="R1354" s="2634" t="s">
        <v>397</v>
      </c>
      <c r="S1354" s="1710" t="str">
        <f>LEFT(Table1[[#This Row],[SECTOR]],3)</f>
        <v>SSH</v>
      </c>
      <c r="T1354" s="1710" t="str">
        <f>RIGHT(Table1[[#This Row],[SECTOR]],3)</f>
        <v>BRI</v>
      </c>
      <c r="U1354" s="1710" t="str">
        <f t="shared" si="115"/>
        <v>BRI</v>
      </c>
      <c r="V1354" s="1710">
        <f>WEEKDAY(Table1[[#This Row],[FLIGHT_DATE]],2)</f>
        <v>6</v>
      </c>
      <c r="W1354" s="1710">
        <f>Table1[[#This Row],[FLIGHT_DATE]]-Table1[[#This Row],[DATE_BOOKED]]</f>
        <v>192</v>
      </c>
    </row>
    <row r="1355" spans="1:23" x14ac:dyDescent="0.35">
      <c r="A1355" s="1701">
        <v>45735</v>
      </c>
      <c r="B1355" s="1710" t="s">
        <v>834</v>
      </c>
      <c r="C1355" s="198" t="s">
        <v>160</v>
      </c>
      <c r="D1355" s="198"/>
      <c r="E1355" s="1710"/>
      <c r="F1355" s="1702" t="s">
        <v>54</v>
      </c>
      <c r="G1355" s="1710" t="s">
        <v>11</v>
      </c>
      <c r="H1355" s="2222" t="s">
        <v>88</v>
      </c>
      <c r="I1355" s="1711" t="s">
        <v>27</v>
      </c>
      <c r="J1355" s="1709">
        <v>45934</v>
      </c>
      <c r="K1355" s="1712">
        <v>24</v>
      </c>
      <c r="L1355" s="1713">
        <v>24</v>
      </c>
      <c r="M1355" s="1714">
        <v>195</v>
      </c>
      <c r="N1355" s="1715">
        <v>0</v>
      </c>
      <c r="O1355" s="1715">
        <v>0</v>
      </c>
      <c r="P1355" s="1716">
        <f>SUM(Table1[[#This Row],[BASE_FARE]:[SURCHARGES]])*Table1[[#This Row],[SEATS_BOOKED]]</f>
        <v>4680</v>
      </c>
      <c r="Q1355" s="1702" t="s">
        <v>161</v>
      </c>
      <c r="R1355" s="2634" t="s">
        <v>397</v>
      </c>
      <c r="S1355" s="1710" t="str">
        <f>LEFT(Table1[[#This Row],[SECTOR]],3)</f>
        <v>SSH</v>
      </c>
      <c r="T1355" s="1710" t="str">
        <f>RIGHT(Table1[[#This Row],[SECTOR]],3)</f>
        <v>BRI</v>
      </c>
      <c r="U1355" s="1710" t="str">
        <f t="shared" si="115"/>
        <v>BRI</v>
      </c>
      <c r="V1355" s="1710">
        <f>WEEKDAY(Table1[[#This Row],[FLIGHT_DATE]],2)</f>
        <v>6</v>
      </c>
      <c r="W1355" s="1710">
        <f>Table1[[#This Row],[FLIGHT_DATE]]-Table1[[#This Row],[DATE_BOOKED]]</f>
        <v>199</v>
      </c>
    </row>
    <row r="1356" spans="1:23" x14ac:dyDescent="0.35">
      <c r="A1356" s="1701">
        <v>45735</v>
      </c>
      <c r="B1356" s="1710" t="s">
        <v>834</v>
      </c>
      <c r="C1356" s="198" t="s">
        <v>160</v>
      </c>
      <c r="D1356" s="198"/>
      <c r="E1356" s="1710"/>
      <c r="F1356" s="1702" t="s">
        <v>54</v>
      </c>
      <c r="G1356" s="1710" t="s">
        <v>11</v>
      </c>
      <c r="H1356" s="2222" t="s">
        <v>88</v>
      </c>
      <c r="I1356" s="1711" t="s">
        <v>27</v>
      </c>
      <c r="J1356" s="1709">
        <v>45941</v>
      </c>
      <c r="K1356" s="1712">
        <v>24</v>
      </c>
      <c r="L1356" s="1713">
        <v>24</v>
      </c>
      <c r="M1356" s="1714">
        <v>195</v>
      </c>
      <c r="N1356" s="1715">
        <v>0</v>
      </c>
      <c r="O1356" s="1715">
        <v>0</v>
      </c>
      <c r="P1356" s="1716">
        <f>SUM(Table1[[#This Row],[BASE_FARE]:[SURCHARGES]])*Table1[[#This Row],[SEATS_BOOKED]]</f>
        <v>4680</v>
      </c>
      <c r="Q1356" s="1702" t="s">
        <v>161</v>
      </c>
      <c r="R1356" s="2634" t="s">
        <v>397</v>
      </c>
      <c r="S1356" s="1710" t="str">
        <f>LEFT(Table1[[#This Row],[SECTOR]],3)</f>
        <v>SSH</v>
      </c>
      <c r="T1356" s="1710" t="str">
        <f>RIGHT(Table1[[#This Row],[SECTOR]],3)</f>
        <v>BRI</v>
      </c>
      <c r="U1356" s="1710" t="str">
        <f t="shared" si="115"/>
        <v>BRI</v>
      </c>
      <c r="V1356" s="1710">
        <f>WEEKDAY(Table1[[#This Row],[FLIGHT_DATE]],2)</f>
        <v>6</v>
      </c>
      <c r="W1356" s="1710">
        <f>Table1[[#This Row],[FLIGHT_DATE]]-Table1[[#This Row],[DATE_BOOKED]]</f>
        <v>206</v>
      </c>
    </row>
    <row r="1357" spans="1:23" x14ac:dyDescent="0.35">
      <c r="A1357" s="1701">
        <v>45735</v>
      </c>
      <c r="B1357" s="1710" t="s">
        <v>834</v>
      </c>
      <c r="C1357" s="198" t="s">
        <v>160</v>
      </c>
      <c r="D1357" s="198"/>
      <c r="E1357" s="1710"/>
      <c r="F1357" s="1702" t="s">
        <v>54</v>
      </c>
      <c r="G1357" s="1710" t="s">
        <v>11</v>
      </c>
      <c r="H1357" s="2222" t="s">
        <v>88</v>
      </c>
      <c r="I1357" s="1711" t="s">
        <v>27</v>
      </c>
      <c r="J1357" s="1709">
        <v>45948</v>
      </c>
      <c r="K1357" s="1712">
        <v>24</v>
      </c>
      <c r="L1357" s="1713">
        <v>24</v>
      </c>
      <c r="M1357" s="1714">
        <v>195</v>
      </c>
      <c r="N1357" s="1715">
        <v>0</v>
      </c>
      <c r="O1357" s="1715">
        <v>0</v>
      </c>
      <c r="P1357" s="1716">
        <f>SUM(Table1[[#This Row],[BASE_FARE]:[SURCHARGES]])*Table1[[#This Row],[SEATS_BOOKED]]</f>
        <v>4680</v>
      </c>
      <c r="Q1357" s="1702" t="s">
        <v>161</v>
      </c>
      <c r="R1357" s="2634" t="s">
        <v>397</v>
      </c>
      <c r="S1357" s="1710" t="str">
        <f>LEFT(Table1[[#This Row],[SECTOR]],3)</f>
        <v>SSH</v>
      </c>
      <c r="T1357" s="1710" t="str">
        <f>RIGHT(Table1[[#This Row],[SECTOR]],3)</f>
        <v>BRI</v>
      </c>
      <c r="U1357" s="1710" t="str">
        <f t="shared" si="115"/>
        <v>BRI</v>
      </c>
      <c r="V1357" s="1710">
        <f>WEEKDAY(Table1[[#This Row],[FLIGHT_DATE]],2)</f>
        <v>6</v>
      </c>
      <c r="W1357" s="1710">
        <f>Table1[[#This Row],[FLIGHT_DATE]]-Table1[[#This Row],[DATE_BOOKED]]</f>
        <v>213</v>
      </c>
    </row>
    <row r="1358" spans="1:23" x14ac:dyDescent="0.35">
      <c r="A1358" s="1701">
        <v>45735</v>
      </c>
      <c r="B1358" s="1710" t="s">
        <v>834</v>
      </c>
      <c r="C1358" s="198" t="s">
        <v>160</v>
      </c>
      <c r="D1358" s="198"/>
      <c r="E1358" s="1710"/>
      <c r="F1358" s="1702" t="s">
        <v>54</v>
      </c>
      <c r="G1358" s="1710" t="s">
        <v>11</v>
      </c>
      <c r="H1358" s="2222" t="s">
        <v>88</v>
      </c>
      <c r="I1358" s="1711" t="s">
        <v>27</v>
      </c>
      <c r="J1358" s="1709">
        <v>45955</v>
      </c>
      <c r="K1358" s="1712">
        <v>24</v>
      </c>
      <c r="L1358" s="1713">
        <v>24</v>
      </c>
      <c r="M1358" s="1714">
        <v>210</v>
      </c>
      <c r="N1358" s="1715">
        <v>0</v>
      </c>
      <c r="O1358" s="1715">
        <v>0</v>
      </c>
      <c r="P1358" s="1716">
        <f>SUM(Table1[[#This Row],[BASE_FARE]:[SURCHARGES]])*Table1[[#This Row],[SEATS_BOOKED]]</f>
        <v>5040</v>
      </c>
      <c r="Q1358" s="1702" t="s">
        <v>161</v>
      </c>
      <c r="R1358" s="2634" t="s">
        <v>397</v>
      </c>
      <c r="S1358" s="1710" t="str">
        <f>LEFT(Table1[[#This Row],[SECTOR]],3)</f>
        <v>SSH</v>
      </c>
      <c r="T1358" s="1710" t="str">
        <f>RIGHT(Table1[[#This Row],[SECTOR]],3)</f>
        <v>BRI</v>
      </c>
      <c r="U1358" s="1710" t="str">
        <f t="shared" si="115"/>
        <v>BRI</v>
      </c>
      <c r="V1358" s="1710">
        <f>WEEKDAY(Table1[[#This Row],[FLIGHT_DATE]],2)</f>
        <v>6</v>
      </c>
      <c r="W1358" s="1710">
        <f>Table1[[#This Row],[FLIGHT_DATE]]-Table1[[#This Row],[DATE_BOOKED]]</f>
        <v>220</v>
      </c>
    </row>
    <row r="1359" spans="1:23" x14ac:dyDescent="0.35">
      <c r="A1359" s="1701">
        <v>45735</v>
      </c>
      <c r="B1359" s="1710" t="s">
        <v>834</v>
      </c>
      <c r="C1359" s="198" t="s">
        <v>160</v>
      </c>
      <c r="D1359" s="198"/>
      <c r="E1359" s="1710"/>
      <c r="F1359" s="1702" t="s">
        <v>54</v>
      </c>
      <c r="G1359" s="1710" t="s">
        <v>11</v>
      </c>
      <c r="H1359" s="2222" t="s">
        <v>88</v>
      </c>
      <c r="I1359" s="1711" t="s">
        <v>27</v>
      </c>
      <c r="J1359" s="1709">
        <v>45962</v>
      </c>
      <c r="K1359" s="1712">
        <v>24</v>
      </c>
      <c r="L1359" s="1713">
        <v>24</v>
      </c>
      <c r="M1359" s="1714">
        <v>210</v>
      </c>
      <c r="N1359" s="1715">
        <v>0</v>
      </c>
      <c r="O1359" s="1715">
        <v>0</v>
      </c>
      <c r="P1359" s="1716">
        <f>SUM(Table1[[#This Row],[BASE_FARE]:[SURCHARGES]])*Table1[[#This Row],[SEATS_BOOKED]]</f>
        <v>5040</v>
      </c>
      <c r="Q1359" s="1702" t="s">
        <v>161</v>
      </c>
      <c r="R1359" s="2634" t="s">
        <v>397</v>
      </c>
      <c r="S1359" s="1710" t="str">
        <f>LEFT(Table1[[#This Row],[SECTOR]],3)</f>
        <v>SSH</v>
      </c>
      <c r="T1359" s="1710" t="str">
        <f>RIGHT(Table1[[#This Row],[SECTOR]],3)</f>
        <v>BRI</v>
      </c>
      <c r="U1359" s="1710" t="str">
        <f t="shared" si="115"/>
        <v>BRI</v>
      </c>
      <c r="V1359" s="1710">
        <f>WEEKDAY(Table1[[#This Row],[FLIGHT_DATE]],2)</f>
        <v>6</v>
      </c>
      <c r="W1359" s="1710">
        <f>Table1[[#This Row],[FLIGHT_DATE]]-Table1[[#This Row],[DATE_BOOKED]]</f>
        <v>227</v>
      </c>
    </row>
    <row r="1360" spans="1:23" x14ac:dyDescent="0.35">
      <c r="A1360" s="1717">
        <v>45735</v>
      </c>
      <c r="B1360" s="1024" t="s">
        <v>619</v>
      </c>
      <c r="C1360" s="198" t="s">
        <v>160</v>
      </c>
      <c r="D1360" s="198"/>
      <c r="E1360" s="1710"/>
      <c r="F1360" s="1702" t="s">
        <v>54</v>
      </c>
      <c r="G1360" s="1718" t="s">
        <v>10</v>
      </c>
      <c r="H1360" s="2222" t="s">
        <v>764</v>
      </c>
      <c r="I1360" s="1719" t="s">
        <v>532</v>
      </c>
      <c r="J1360" s="1717">
        <v>45900</v>
      </c>
      <c r="K1360" s="1720">
        <v>2</v>
      </c>
      <c r="L1360" s="1721">
        <v>2</v>
      </c>
      <c r="M1360" s="1722">
        <v>215</v>
      </c>
      <c r="N1360" s="1715">
        <v>0</v>
      </c>
      <c r="O1360" s="1715">
        <v>0</v>
      </c>
      <c r="P1360" s="1723">
        <f>SUM(Table1[[#This Row],[BASE_FARE]:[SURCHARGES]])*Table1[[#This Row],[SEATS_BOOKED]]</f>
        <v>430</v>
      </c>
      <c r="Q1360" s="1702" t="s">
        <v>161</v>
      </c>
      <c r="R1360" s="2460" t="s">
        <v>397</v>
      </c>
      <c r="S1360" s="1718" t="str">
        <f>LEFT(Table1[[#This Row],[SECTOR]],3)</f>
        <v>PMO</v>
      </c>
      <c r="T1360" s="1718" t="str">
        <f>RIGHT(Table1[[#This Row],[SECTOR]],3)</f>
        <v>SSH</v>
      </c>
      <c r="U1360" s="1718" t="str">
        <f t="shared" ref="U1360:U1386" si="116">IF(AND(S1360&lt;&gt;"SSH", S1360&lt;&gt;"RMF", S1360&lt;&gt;"CAI", S1360&lt;&gt;"HRG", S1360&lt;&gt;"LXR", S1360&lt;&gt;"DXB", OR(T1360="SSH", T1360="RMF", T1360="CAI", T1360="HRG", T1360="LXR", T1360="DXB")), S1360,
    IF(AND(T1360&lt;&gt;"SSH", T1360&lt;&gt;"RMF", T1360&lt;&gt;"CAI", T1360&lt;&gt;"HRG", T1360&lt;&gt;"LXR", T1360&lt;&gt;"DXB", OR(S1360="SSH", S1360="RMF", S1360="CAI", S1360="HRG", S1360="LXR", S1360="DXB")), T1360,
    "VIE"))</f>
        <v>PMO</v>
      </c>
      <c r="V1360" s="1718">
        <f>WEEKDAY(Table1[[#This Row],[FLIGHT_DATE]],2)</f>
        <v>7</v>
      </c>
      <c r="W1360" s="1718">
        <f>Table1[[#This Row],[FLIGHT_DATE]]-Table1[[#This Row],[DATE_BOOKED]]</f>
        <v>165</v>
      </c>
    </row>
    <row r="1361" spans="1:23" x14ac:dyDescent="0.35">
      <c r="A1361" s="1717">
        <v>45735</v>
      </c>
      <c r="B1361" s="1024" t="s">
        <v>619</v>
      </c>
      <c r="C1361" s="198" t="s">
        <v>160</v>
      </c>
      <c r="D1361" s="198"/>
      <c r="E1361" s="1710"/>
      <c r="F1361" s="1702" t="s">
        <v>54</v>
      </c>
      <c r="G1361" s="1718" t="s">
        <v>11</v>
      </c>
      <c r="H1361" s="2222" t="s">
        <v>747</v>
      </c>
      <c r="I1361" s="1719" t="s">
        <v>530</v>
      </c>
      <c r="J1361" s="1717">
        <v>45907</v>
      </c>
      <c r="K1361" s="1720">
        <v>2</v>
      </c>
      <c r="L1361" s="1721">
        <v>2</v>
      </c>
      <c r="M1361" s="1722">
        <v>215</v>
      </c>
      <c r="N1361" s="1715">
        <v>0</v>
      </c>
      <c r="O1361" s="1715">
        <v>0</v>
      </c>
      <c r="P1361" s="1723">
        <f>SUM(Table1[[#This Row],[BASE_FARE]:[SURCHARGES]])*Table1[[#This Row],[SEATS_BOOKED]]</f>
        <v>430</v>
      </c>
      <c r="Q1361" s="1702" t="s">
        <v>161</v>
      </c>
      <c r="R1361" s="2460" t="s">
        <v>397</v>
      </c>
      <c r="S1361" s="1718" t="str">
        <f>LEFT(Table1[[#This Row],[SECTOR]],3)</f>
        <v>SSH</v>
      </c>
      <c r="T1361" s="1718" t="str">
        <f>RIGHT(Table1[[#This Row],[SECTOR]],3)</f>
        <v>PMO</v>
      </c>
      <c r="U1361" s="1718" t="str">
        <f t="shared" si="116"/>
        <v>PMO</v>
      </c>
      <c r="V1361" s="1718">
        <f>WEEKDAY(Table1[[#This Row],[FLIGHT_DATE]],2)</f>
        <v>7</v>
      </c>
      <c r="W1361" s="1718">
        <f>Table1[[#This Row],[FLIGHT_DATE]]-Table1[[#This Row],[DATE_BOOKED]]</f>
        <v>172</v>
      </c>
    </row>
    <row r="1362" spans="1:23" x14ac:dyDescent="0.35">
      <c r="A1362" s="1717">
        <v>45735</v>
      </c>
      <c r="B1362" s="2752" t="s">
        <v>1010</v>
      </c>
      <c r="C1362" s="198" t="s">
        <v>160</v>
      </c>
      <c r="D1362" s="198"/>
      <c r="E1362" s="1725"/>
      <c r="F1362" s="1702" t="s">
        <v>54</v>
      </c>
      <c r="G1362" s="1718" t="s">
        <v>10</v>
      </c>
      <c r="H1362" s="3205" t="s">
        <v>1249</v>
      </c>
      <c r="I1362" s="1726" t="s">
        <v>26</v>
      </c>
      <c r="J1362" s="1724">
        <v>45877</v>
      </c>
      <c r="K1362" s="1727">
        <v>30</v>
      </c>
      <c r="L1362" s="1728">
        <v>30</v>
      </c>
      <c r="M1362" s="1729">
        <v>225</v>
      </c>
      <c r="N1362" s="1715">
        <v>0</v>
      </c>
      <c r="O1362" s="1715">
        <v>0</v>
      </c>
      <c r="P1362" s="1730">
        <f>SUM(Table1[[#This Row],[BASE_FARE]:[SURCHARGES]])*Table1[[#This Row],[SEATS_BOOKED]]</f>
        <v>6750</v>
      </c>
      <c r="Q1362" s="1702" t="s">
        <v>161</v>
      </c>
      <c r="R1362" s="2760" t="s">
        <v>384</v>
      </c>
      <c r="S1362" s="1725" t="str">
        <f>LEFT(Table1[[#This Row],[SECTOR]],3)</f>
        <v>BRI</v>
      </c>
      <c r="T1362" s="1725" t="str">
        <f>RIGHT(Table1[[#This Row],[SECTOR]],3)</f>
        <v>SSH</v>
      </c>
      <c r="U1362" s="1725" t="str">
        <f t="shared" si="116"/>
        <v>BRI</v>
      </c>
      <c r="V1362" s="1725">
        <f>WEEKDAY(Table1[[#This Row],[FLIGHT_DATE]],2)</f>
        <v>5</v>
      </c>
      <c r="W1362" s="1725">
        <f>Table1[[#This Row],[FLIGHT_DATE]]-Table1[[#This Row],[DATE_BOOKED]]</f>
        <v>142</v>
      </c>
    </row>
    <row r="1363" spans="1:23" x14ac:dyDescent="0.35">
      <c r="A1363" s="1717">
        <v>45735</v>
      </c>
      <c r="B1363" s="2486" t="s">
        <v>1010</v>
      </c>
      <c r="C1363" s="198" t="s">
        <v>160</v>
      </c>
      <c r="D1363" s="198"/>
      <c r="E1363" s="1725"/>
      <c r="F1363" s="1702" t="s">
        <v>54</v>
      </c>
      <c r="G1363" s="1718" t="s">
        <v>10</v>
      </c>
      <c r="H1363" s="3205" t="s">
        <v>1249</v>
      </c>
      <c r="I1363" s="1726" t="s">
        <v>26</v>
      </c>
      <c r="J1363" s="1724">
        <v>45884</v>
      </c>
      <c r="K1363" s="1727">
        <v>30</v>
      </c>
      <c r="L1363" s="1728">
        <v>30</v>
      </c>
      <c r="M1363" s="1729">
        <v>225</v>
      </c>
      <c r="N1363" s="1715">
        <v>0</v>
      </c>
      <c r="O1363" s="1715">
        <v>0</v>
      </c>
      <c r="P1363" s="1730">
        <f>SUM(Table1[[#This Row],[BASE_FARE]:[SURCHARGES]])*Table1[[#This Row],[SEATS_BOOKED]]</f>
        <v>6750</v>
      </c>
      <c r="Q1363" s="1702" t="s">
        <v>161</v>
      </c>
      <c r="R1363" s="2760" t="s">
        <v>384</v>
      </c>
      <c r="S1363" s="1725" t="str">
        <f>LEFT(Table1[[#This Row],[SECTOR]],3)</f>
        <v>BRI</v>
      </c>
      <c r="T1363" s="1725" t="str">
        <f>RIGHT(Table1[[#This Row],[SECTOR]],3)</f>
        <v>SSH</v>
      </c>
      <c r="U1363" s="1725" t="str">
        <f t="shared" si="116"/>
        <v>BRI</v>
      </c>
      <c r="V1363" s="1725">
        <f>WEEKDAY(Table1[[#This Row],[FLIGHT_DATE]],2)</f>
        <v>5</v>
      </c>
      <c r="W1363" s="1725">
        <f>Table1[[#This Row],[FLIGHT_DATE]]-Table1[[#This Row],[DATE_BOOKED]]</f>
        <v>149</v>
      </c>
    </row>
    <row r="1364" spans="1:23" x14ac:dyDescent="0.35">
      <c r="A1364" s="1717">
        <v>45735</v>
      </c>
      <c r="B1364" s="2486" t="s">
        <v>1010</v>
      </c>
      <c r="C1364" s="198" t="s">
        <v>160</v>
      </c>
      <c r="D1364" s="198"/>
      <c r="E1364" s="1725"/>
      <c r="F1364" s="1702" t="s">
        <v>54</v>
      </c>
      <c r="G1364" s="1718" t="s">
        <v>10</v>
      </c>
      <c r="H1364" s="3205" t="s">
        <v>1249</v>
      </c>
      <c r="I1364" s="1726" t="s">
        <v>26</v>
      </c>
      <c r="J1364" s="1724">
        <v>45891</v>
      </c>
      <c r="K1364" s="1727">
        <v>30</v>
      </c>
      <c r="L1364" s="1728">
        <v>30</v>
      </c>
      <c r="M1364" s="1729">
        <v>225</v>
      </c>
      <c r="N1364" s="1715">
        <v>0</v>
      </c>
      <c r="O1364" s="1715">
        <v>0</v>
      </c>
      <c r="P1364" s="1730">
        <f>SUM(Table1[[#This Row],[BASE_FARE]:[SURCHARGES]])*Table1[[#This Row],[SEATS_BOOKED]]</f>
        <v>6750</v>
      </c>
      <c r="Q1364" s="1702" t="s">
        <v>161</v>
      </c>
      <c r="R1364" s="2760" t="s">
        <v>384</v>
      </c>
      <c r="S1364" s="1725" t="str">
        <f>LEFT(Table1[[#This Row],[SECTOR]],3)</f>
        <v>BRI</v>
      </c>
      <c r="T1364" s="1725" t="str">
        <f>RIGHT(Table1[[#This Row],[SECTOR]],3)</f>
        <v>SSH</v>
      </c>
      <c r="U1364" s="1725" t="str">
        <f t="shared" si="116"/>
        <v>BRI</v>
      </c>
      <c r="V1364" s="1725">
        <f>WEEKDAY(Table1[[#This Row],[FLIGHT_DATE]],2)</f>
        <v>5</v>
      </c>
      <c r="W1364" s="1725">
        <f>Table1[[#This Row],[FLIGHT_DATE]]-Table1[[#This Row],[DATE_BOOKED]]</f>
        <v>156</v>
      </c>
    </row>
    <row r="1365" spans="1:23" x14ac:dyDescent="0.35">
      <c r="A1365" s="1717">
        <v>45735</v>
      </c>
      <c r="B1365" s="2486" t="s">
        <v>1010</v>
      </c>
      <c r="C1365" s="198" t="s">
        <v>160</v>
      </c>
      <c r="D1365" s="198"/>
      <c r="E1365" s="1725"/>
      <c r="F1365" s="1702" t="s">
        <v>54</v>
      </c>
      <c r="G1365" s="1718" t="s">
        <v>10</v>
      </c>
      <c r="H1365" s="3205" t="s">
        <v>1249</v>
      </c>
      <c r="I1365" s="1726" t="s">
        <v>26</v>
      </c>
      <c r="J1365" s="1731">
        <v>45898</v>
      </c>
      <c r="K1365" s="1734">
        <v>30</v>
      </c>
      <c r="L1365" s="1735">
        <v>30</v>
      </c>
      <c r="M1365" s="1729">
        <v>225</v>
      </c>
      <c r="N1365" s="1715">
        <v>0</v>
      </c>
      <c r="O1365" s="1715">
        <v>0</v>
      </c>
      <c r="P1365" s="1736">
        <f>SUM(Table1[[#This Row],[BASE_FARE]:[SURCHARGES]])*Table1[[#This Row],[SEATS_BOOKED]]</f>
        <v>6750</v>
      </c>
      <c r="Q1365" s="1702" t="s">
        <v>161</v>
      </c>
      <c r="R1365" s="2760" t="s">
        <v>384</v>
      </c>
      <c r="S1365" s="1732" t="str">
        <f>LEFT(Table1[[#This Row],[SECTOR]],3)</f>
        <v>BRI</v>
      </c>
      <c r="T1365" s="1732" t="str">
        <f>RIGHT(Table1[[#This Row],[SECTOR]],3)</f>
        <v>SSH</v>
      </c>
      <c r="U1365" s="1732" t="str">
        <f t="shared" si="116"/>
        <v>BRI</v>
      </c>
      <c r="V1365" s="1732">
        <f>WEEKDAY(Table1[[#This Row],[FLIGHT_DATE]],2)</f>
        <v>5</v>
      </c>
      <c r="W1365" s="1732">
        <f>Table1[[#This Row],[FLIGHT_DATE]]-Table1[[#This Row],[DATE_BOOKED]]</f>
        <v>163</v>
      </c>
    </row>
    <row r="1366" spans="1:23" x14ac:dyDescent="0.35">
      <c r="A1366" s="1717">
        <v>45735</v>
      </c>
      <c r="B1366" s="2486" t="s">
        <v>1010</v>
      </c>
      <c r="C1366" s="198" t="s">
        <v>160</v>
      </c>
      <c r="D1366" s="198"/>
      <c r="E1366" s="1725"/>
      <c r="F1366" s="1702" t="s">
        <v>54</v>
      </c>
      <c r="G1366" s="1718" t="s">
        <v>11</v>
      </c>
      <c r="H1366" s="3205" t="s">
        <v>1248</v>
      </c>
      <c r="I1366" s="1726" t="s">
        <v>27</v>
      </c>
      <c r="J1366" s="1724">
        <v>45884</v>
      </c>
      <c r="K1366" s="1727">
        <v>30</v>
      </c>
      <c r="L1366" s="1728">
        <v>30</v>
      </c>
      <c r="M1366" s="1729">
        <v>225</v>
      </c>
      <c r="N1366" s="1715">
        <v>0</v>
      </c>
      <c r="O1366" s="1715">
        <v>0</v>
      </c>
      <c r="P1366" s="1730">
        <f>SUM(Table1[[#This Row],[BASE_FARE]:[SURCHARGES]])*Table1[[#This Row],[SEATS_BOOKED]]</f>
        <v>6750</v>
      </c>
      <c r="Q1366" s="1702" t="s">
        <v>161</v>
      </c>
      <c r="R1366" s="2760" t="s">
        <v>384</v>
      </c>
      <c r="S1366" s="1725" t="str">
        <f>LEFT(Table1[[#This Row],[SECTOR]],3)</f>
        <v>SSH</v>
      </c>
      <c r="T1366" s="1725" t="str">
        <f>RIGHT(Table1[[#This Row],[SECTOR]],3)</f>
        <v>BRI</v>
      </c>
      <c r="U1366" s="1725" t="str">
        <f t="shared" si="116"/>
        <v>BRI</v>
      </c>
      <c r="V1366" s="1725">
        <f>WEEKDAY(Table1[[#This Row],[FLIGHT_DATE]],2)</f>
        <v>5</v>
      </c>
      <c r="W1366" s="1725">
        <f>Table1[[#This Row],[FLIGHT_DATE]]-Table1[[#This Row],[DATE_BOOKED]]</f>
        <v>149</v>
      </c>
    </row>
    <row r="1367" spans="1:23" x14ac:dyDescent="0.35">
      <c r="A1367" s="1717">
        <v>45735</v>
      </c>
      <c r="B1367" s="2486" t="s">
        <v>1010</v>
      </c>
      <c r="C1367" s="198" t="s">
        <v>160</v>
      </c>
      <c r="D1367" s="198"/>
      <c r="E1367" s="1725"/>
      <c r="F1367" s="1702" t="s">
        <v>54</v>
      </c>
      <c r="G1367" s="1718" t="s">
        <v>11</v>
      </c>
      <c r="H1367" s="3205" t="s">
        <v>1248</v>
      </c>
      <c r="I1367" s="1726" t="s">
        <v>27</v>
      </c>
      <c r="J1367" s="1724">
        <v>45891</v>
      </c>
      <c r="K1367" s="1727">
        <v>30</v>
      </c>
      <c r="L1367" s="1728">
        <v>30</v>
      </c>
      <c r="M1367" s="1729">
        <v>225</v>
      </c>
      <c r="N1367" s="1715">
        <v>0</v>
      </c>
      <c r="O1367" s="1715">
        <v>0</v>
      </c>
      <c r="P1367" s="1730">
        <f>SUM(Table1[[#This Row],[BASE_FARE]:[SURCHARGES]])*Table1[[#This Row],[SEATS_BOOKED]]</f>
        <v>6750</v>
      </c>
      <c r="Q1367" s="1702" t="s">
        <v>161</v>
      </c>
      <c r="R1367" s="2760" t="s">
        <v>384</v>
      </c>
      <c r="S1367" s="1725" t="str">
        <f>LEFT(Table1[[#This Row],[SECTOR]],3)</f>
        <v>SSH</v>
      </c>
      <c r="T1367" s="1725" t="str">
        <f>RIGHT(Table1[[#This Row],[SECTOR]],3)</f>
        <v>BRI</v>
      </c>
      <c r="U1367" s="1725" t="str">
        <f t="shared" si="116"/>
        <v>BRI</v>
      </c>
      <c r="V1367" s="1725">
        <f>WEEKDAY(Table1[[#This Row],[FLIGHT_DATE]],2)</f>
        <v>5</v>
      </c>
      <c r="W1367" s="1725">
        <f>Table1[[#This Row],[FLIGHT_DATE]]-Table1[[#This Row],[DATE_BOOKED]]</f>
        <v>156</v>
      </c>
    </row>
    <row r="1368" spans="1:23" x14ac:dyDescent="0.35">
      <c r="A1368" s="1717">
        <v>45735</v>
      </c>
      <c r="B1368" s="2486" t="s">
        <v>1010</v>
      </c>
      <c r="C1368" s="198" t="s">
        <v>160</v>
      </c>
      <c r="D1368" s="198"/>
      <c r="E1368" s="1725"/>
      <c r="F1368" s="1702" t="s">
        <v>54</v>
      </c>
      <c r="G1368" s="1718" t="s">
        <v>11</v>
      </c>
      <c r="H1368" s="3205" t="s">
        <v>1248</v>
      </c>
      <c r="I1368" s="1726" t="s">
        <v>27</v>
      </c>
      <c r="J1368" s="1724">
        <v>45898</v>
      </c>
      <c r="K1368" s="1727">
        <v>30</v>
      </c>
      <c r="L1368" s="1728">
        <v>30</v>
      </c>
      <c r="M1368" s="1729">
        <v>225</v>
      </c>
      <c r="N1368" s="1715">
        <v>0</v>
      </c>
      <c r="O1368" s="1715">
        <v>0</v>
      </c>
      <c r="P1368" s="1730">
        <f>SUM(Table1[[#This Row],[BASE_FARE]:[SURCHARGES]])*Table1[[#This Row],[SEATS_BOOKED]]</f>
        <v>6750</v>
      </c>
      <c r="Q1368" s="1702" t="s">
        <v>161</v>
      </c>
      <c r="R1368" s="2760" t="s">
        <v>384</v>
      </c>
      <c r="S1368" s="1725" t="str">
        <f>LEFT(Table1[[#This Row],[SECTOR]],3)</f>
        <v>SSH</v>
      </c>
      <c r="T1368" s="1725" t="str">
        <f>RIGHT(Table1[[#This Row],[SECTOR]],3)</f>
        <v>BRI</v>
      </c>
      <c r="U1368" s="1725" t="str">
        <f t="shared" si="116"/>
        <v>BRI</v>
      </c>
      <c r="V1368" s="1725">
        <f>WEEKDAY(Table1[[#This Row],[FLIGHT_DATE]],2)</f>
        <v>5</v>
      </c>
      <c r="W1368" s="1725">
        <f>Table1[[#This Row],[FLIGHT_DATE]]-Table1[[#This Row],[DATE_BOOKED]]</f>
        <v>163</v>
      </c>
    </row>
    <row r="1369" spans="1:23" x14ac:dyDescent="0.35">
      <c r="A1369" s="1731">
        <v>45735</v>
      </c>
      <c r="B1369" s="2486" t="s">
        <v>1010</v>
      </c>
      <c r="C1369" s="198" t="s">
        <v>160</v>
      </c>
      <c r="D1369" s="198"/>
      <c r="E1369" s="1732"/>
      <c r="F1369" s="1732" t="s">
        <v>54</v>
      </c>
      <c r="G1369" s="1732" t="s">
        <v>11</v>
      </c>
      <c r="H1369" s="3205" t="s">
        <v>1248</v>
      </c>
      <c r="I1369" s="1733" t="s">
        <v>27</v>
      </c>
      <c r="J1369" s="1731">
        <v>45905</v>
      </c>
      <c r="K1369" s="1734">
        <v>30</v>
      </c>
      <c r="L1369" s="1735">
        <v>30</v>
      </c>
      <c r="M1369" s="1729">
        <v>225</v>
      </c>
      <c r="N1369" s="1715">
        <v>0</v>
      </c>
      <c r="O1369" s="1715">
        <v>0</v>
      </c>
      <c r="P1369" s="1736">
        <f>SUM(Table1[[#This Row],[BASE_FARE]:[SURCHARGES]])*Table1[[#This Row],[SEATS_BOOKED]]</f>
        <v>6750</v>
      </c>
      <c r="Q1369" s="1702" t="s">
        <v>161</v>
      </c>
      <c r="R1369" s="2760" t="s">
        <v>384</v>
      </c>
      <c r="S1369" s="1732" t="str">
        <f>LEFT(Table1[[#This Row],[SECTOR]],3)</f>
        <v>SSH</v>
      </c>
      <c r="T1369" s="1732" t="str">
        <f>RIGHT(Table1[[#This Row],[SECTOR]],3)</f>
        <v>BRI</v>
      </c>
      <c r="U1369" s="1732" t="str">
        <f t="shared" si="116"/>
        <v>BRI</v>
      </c>
      <c r="V1369" s="1732">
        <f>WEEKDAY(Table1[[#This Row],[FLIGHT_DATE]],2)</f>
        <v>5</v>
      </c>
      <c r="W1369" s="1732">
        <f>Table1[[#This Row],[FLIGHT_DATE]]-Table1[[#This Row],[DATE_BOOKED]]</f>
        <v>170</v>
      </c>
    </row>
    <row r="1370" spans="1:23" x14ac:dyDescent="0.35">
      <c r="A1370" s="1737">
        <v>45735</v>
      </c>
      <c r="B1370" s="1738" t="s">
        <v>385</v>
      </c>
      <c r="C1370" s="198" t="s">
        <v>333</v>
      </c>
      <c r="D1370" s="198"/>
      <c r="E1370" s="1738" t="s">
        <v>835</v>
      </c>
      <c r="F1370" s="1738" t="s">
        <v>56</v>
      </c>
      <c r="G1370" s="1738" t="s">
        <v>10</v>
      </c>
      <c r="H1370" s="2222" t="s">
        <v>194</v>
      </c>
      <c r="I1370" s="1739" t="s">
        <v>26</v>
      </c>
      <c r="J1370" s="1737">
        <v>45759</v>
      </c>
      <c r="K1370" s="1740">
        <v>3</v>
      </c>
      <c r="L1370" s="1741">
        <v>3</v>
      </c>
      <c r="M1370" s="1742">
        <v>150</v>
      </c>
      <c r="N1370" s="1743">
        <v>0</v>
      </c>
      <c r="O1370" s="1743">
        <v>0</v>
      </c>
      <c r="P1370" s="1744">
        <f>SUM(Table1[[#This Row],[BASE_FARE]:[SURCHARGES]])*Table1[[#This Row],[SEATS_BOOKED]]</f>
        <v>450</v>
      </c>
      <c r="Q1370" s="1738" t="s">
        <v>161</v>
      </c>
      <c r="R1370" s="1740" t="s">
        <v>335</v>
      </c>
      <c r="S1370" s="1738" t="str">
        <f>LEFT(Table1[[#This Row],[SECTOR]],3)</f>
        <v>BRI</v>
      </c>
      <c r="T1370" s="1738" t="str">
        <f>RIGHT(Table1[[#This Row],[SECTOR]],3)</f>
        <v>SSH</v>
      </c>
      <c r="U1370" s="1738" t="str">
        <f t="shared" si="116"/>
        <v>BRI</v>
      </c>
      <c r="V1370" s="1738">
        <f>WEEKDAY(Table1[[#This Row],[FLIGHT_DATE]],2)</f>
        <v>6</v>
      </c>
      <c r="W1370" s="1738">
        <f>Table1[[#This Row],[FLIGHT_DATE]]-Table1[[#This Row],[DATE_BOOKED]]</f>
        <v>24</v>
      </c>
    </row>
    <row r="1371" spans="1:23" x14ac:dyDescent="0.35">
      <c r="A1371" s="1737">
        <v>45735</v>
      </c>
      <c r="B1371" s="1710" t="s">
        <v>834</v>
      </c>
      <c r="C1371" s="198" t="s">
        <v>160</v>
      </c>
      <c r="D1371" s="198"/>
      <c r="E1371" s="1746"/>
      <c r="F1371" s="1732" t="s">
        <v>54</v>
      </c>
      <c r="G1371" s="1738" t="s">
        <v>10</v>
      </c>
      <c r="H1371" s="2222" t="s">
        <v>190</v>
      </c>
      <c r="I1371" s="1747" t="s">
        <v>28</v>
      </c>
      <c r="J1371" s="1745">
        <v>45873</v>
      </c>
      <c r="K1371" s="1748">
        <v>0</v>
      </c>
      <c r="L1371" s="1748">
        <v>0</v>
      </c>
      <c r="M1371" s="1749">
        <v>225</v>
      </c>
      <c r="N1371" s="1743">
        <v>0</v>
      </c>
      <c r="O1371" s="1743">
        <v>0</v>
      </c>
      <c r="P1371" s="1750">
        <f>SUM(Table1[[#This Row],[BASE_FARE]:[SURCHARGES]])*Table1[[#This Row],[SEATS_BOOKED]]</f>
        <v>0</v>
      </c>
      <c r="Q1371" s="1702" t="s">
        <v>161</v>
      </c>
      <c r="R1371" s="1712" t="s">
        <v>95</v>
      </c>
      <c r="S1371" s="1746" t="str">
        <f>LEFT(Table1[[#This Row],[SECTOR]],3)</f>
        <v>NAP</v>
      </c>
      <c r="T1371" s="1746" t="str">
        <f>RIGHT(Table1[[#This Row],[SECTOR]],3)</f>
        <v>SSH</v>
      </c>
      <c r="U1371" s="1746" t="str">
        <f t="shared" si="116"/>
        <v>NAP</v>
      </c>
      <c r="V1371" s="1746">
        <f>WEEKDAY(Table1[[#This Row],[FLIGHT_DATE]],2)</f>
        <v>1</v>
      </c>
      <c r="W1371" s="1746">
        <f>Table1[[#This Row],[FLIGHT_DATE]]-Table1[[#This Row],[DATE_BOOKED]]</f>
        <v>138</v>
      </c>
    </row>
    <row r="1372" spans="1:23" x14ac:dyDescent="0.35">
      <c r="A1372" s="1737">
        <v>45735</v>
      </c>
      <c r="B1372" s="1710" t="s">
        <v>834</v>
      </c>
      <c r="C1372" s="198" t="s">
        <v>160</v>
      </c>
      <c r="D1372" s="198"/>
      <c r="E1372" s="1746"/>
      <c r="F1372" s="1732" t="s">
        <v>54</v>
      </c>
      <c r="G1372" s="1738" t="s">
        <v>10</v>
      </c>
      <c r="H1372" s="2222" t="s">
        <v>190</v>
      </c>
      <c r="I1372" s="1747" t="s">
        <v>28</v>
      </c>
      <c r="J1372" s="1745">
        <v>45880</v>
      </c>
      <c r="K1372" s="1748">
        <v>0</v>
      </c>
      <c r="L1372" s="1748">
        <v>0</v>
      </c>
      <c r="M1372" s="1749">
        <v>225</v>
      </c>
      <c r="N1372" s="1743">
        <v>0</v>
      </c>
      <c r="O1372" s="1743">
        <v>0</v>
      </c>
      <c r="P1372" s="1750">
        <f>SUM(Table1[[#This Row],[BASE_FARE]:[SURCHARGES]])*Table1[[#This Row],[SEATS_BOOKED]]</f>
        <v>0</v>
      </c>
      <c r="Q1372" s="1702" t="s">
        <v>161</v>
      </c>
      <c r="R1372" s="1712" t="s">
        <v>95</v>
      </c>
      <c r="S1372" s="1746" t="str">
        <f>LEFT(Table1[[#This Row],[SECTOR]],3)</f>
        <v>NAP</v>
      </c>
      <c r="T1372" s="1746" t="str">
        <f>RIGHT(Table1[[#This Row],[SECTOR]],3)</f>
        <v>SSH</v>
      </c>
      <c r="U1372" s="1746" t="str">
        <f t="shared" si="116"/>
        <v>NAP</v>
      </c>
      <c r="V1372" s="1746">
        <f>WEEKDAY(Table1[[#This Row],[FLIGHT_DATE]],2)</f>
        <v>1</v>
      </c>
      <c r="W1372" s="1746">
        <f>Table1[[#This Row],[FLIGHT_DATE]]-Table1[[#This Row],[DATE_BOOKED]]</f>
        <v>145</v>
      </c>
    </row>
    <row r="1373" spans="1:23" x14ac:dyDescent="0.35">
      <c r="A1373" s="1737">
        <v>45735</v>
      </c>
      <c r="B1373" s="1710" t="s">
        <v>834</v>
      </c>
      <c r="C1373" s="198" t="s">
        <v>160</v>
      </c>
      <c r="D1373" s="198"/>
      <c r="E1373" s="1746"/>
      <c r="F1373" s="1732" t="s">
        <v>54</v>
      </c>
      <c r="G1373" s="1738" t="s">
        <v>10</v>
      </c>
      <c r="H1373" s="2222" t="s">
        <v>190</v>
      </c>
      <c r="I1373" s="1747" t="s">
        <v>28</v>
      </c>
      <c r="J1373" s="1745">
        <v>45887</v>
      </c>
      <c r="K1373" s="1748">
        <v>0</v>
      </c>
      <c r="L1373" s="1748">
        <v>0</v>
      </c>
      <c r="M1373" s="1749">
        <v>225</v>
      </c>
      <c r="N1373" s="1743">
        <v>0</v>
      </c>
      <c r="O1373" s="1743">
        <v>0</v>
      </c>
      <c r="P1373" s="1750">
        <f>SUM(Table1[[#This Row],[BASE_FARE]:[SURCHARGES]])*Table1[[#This Row],[SEATS_BOOKED]]</f>
        <v>0</v>
      </c>
      <c r="Q1373" s="1702" t="s">
        <v>161</v>
      </c>
      <c r="R1373" s="1712" t="s">
        <v>95</v>
      </c>
      <c r="S1373" s="1746" t="str">
        <f>LEFT(Table1[[#This Row],[SECTOR]],3)</f>
        <v>NAP</v>
      </c>
      <c r="T1373" s="1746" t="str">
        <f>RIGHT(Table1[[#This Row],[SECTOR]],3)</f>
        <v>SSH</v>
      </c>
      <c r="U1373" s="1746" t="str">
        <f t="shared" si="116"/>
        <v>NAP</v>
      </c>
      <c r="V1373" s="1746">
        <f>WEEKDAY(Table1[[#This Row],[FLIGHT_DATE]],2)</f>
        <v>1</v>
      </c>
      <c r="W1373" s="1746">
        <f>Table1[[#This Row],[FLIGHT_DATE]]-Table1[[#This Row],[DATE_BOOKED]]</f>
        <v>152</v>
      </c>
    </row>
    <row r="1374" spans="1:23" x14ac:dyDescent="0.35">
      <c r="A1374" s="1737">
        <v>45735</v>
      </c>
      <c r="B1374" s="1710" t="s">
        <v>834</v>
      </c>
      <c r="C1374" s="198" t="s">
        <v>160</v>
      </c>
      <c r="D1374" s="198"/>
      <c r="E1374" s="1746"/>
      <c r="F1374" s="1732" t="s">
        <v>54</v>
      </c>
      <c r="G1374" s="1738" t="s">
        <v>10</v>
      </c>
      <c r="H1374" s="2222" t="s">
        <v>190</v>
      </c>
      <c r="I1374" s="1747" t="s">
        <v>28</v>
      </c>
      <c r="J1374" s="1745">
        <v>45894</v>
      </c>
      <c r="K1374" s="1748">
        <v>0</v>
      </c>
      <c r="L1374" s="1748">
        <v>0</v>
      </c>
      <c r="M1374" s="1749">
        <v>225</v>
      </c>
      <c r="N1374" s="1743">
        <v>0</v>
      </c>
      <c r="O1374" s="1743">
        <v>0</v>
      </c>
      <c r="P1374" s="1750">
        <f>SUM(Table1[[#This Row],[BASE_FARE]:[SURCHARGES]])*Table1[[#This Row],[SEATS_BOOKED]]</f>
        <v>0</v>
      </c>
      <c r="Q1374" s="1702" t="s">
        <v>161</v>
      </c>
      <c r="R1374" s="1712" t="s">
        <v>95</v>
      </c>
      <c r="S1374" s="1746" t="str">
        <f>LEFT(Table1[[#This Row],[SECTOR]],3)</f>
        <v>NAP</v>
      </c>
      <c r="T1374" s="1746" t="str">
        <f>RIGHT(Table1[[#This Row],[SECTOR]],3)</f>
        <v>SSH</v>
      </c>
      <c r="U1374" s="1746" t="str">
        <f t="shared" si="116"/>
        <v>NAP</v>
      </c>
      <c r="V1374" s="1746">
        <f>WEEKDAY(Table1[[#This Row],[FLIGHT_DATE]],2)</f>
        <v>1</v>
      </c>
      <c r="W1374" s="1746">
        <f>Table1[[#This Row],[FLIGHT_DATE]]-Table1[[#This Row],[DATE_BOOKED]]</f>
        <v>159</v>
      </c>
    </row>
    <row r="1375" spans="1:23" x14ac:dyDescent="0.35">
      <c r="A1375" s="1737">
        <v>45735</v>
      </c>
      <c r="B1375" s="1710" t="s">
        <v>834</v>
      </c>
      <c r="C1375" s="198" t="s">
        <v>160</v>
      </c>
      <c r="D1375" s="198"/>
      <c r="E1375" s="1746"/>
      <c r="F1375" s="1732" t="s">
        <v>54</v>
      </c>
      <c r="G1375" s="1718" t="s">
        <v>11</v>
      </c>
      <c r="H1375" s="2222" t="s">
        <v>191</v>
      </c>
      <c r="I1375" s="1747" t="s">
        <v>29</v>
      </c>
      <c r="J1375" s="1745">
        <v>45880</v>
      </c>
      <c r="K1375" s="1748">
        <v>0</v>
      </c>
      <c r="L1375" s="1748">
        <v>0</v>
      </c>
      <c r="M1375" s="1749">
        <v>225</v>
      </c>
      <c r="N1375" s="1743">
        <v>0</v>
      </c>
      <c r="O1375" s="1743">
        <v>0</v>
      </c>
      <c r="P1375" s="1750">
        <f>SUM(Table1[[#This Row],[BASE_FARE]:[SURCHARGES]])*Table1[[#This Row],[SEATS_BOOKED]]</f>
        <v>0</v>
      </c>
      <c r="Q1375" s="1702" t="s">
        <v>161</v>
      </c>
      <c r="R1375" s="1712" t="s">
        <v>95</v>
      </c>
      <c r="S1375" s="1746" t="str">
        <f>LEFT(Table1[[#This Row],[SECTOR]],3)</f>
        <v>SSH</v>
      </c>
      <c r="T1375" s="1746" t="str">
        <f>RIGHT(Table1[[#This Row],[SECTOR]],3)</f>
        <v>NAP</v>
      </c>
      <c r="U1375" s="1746" t="str">
        <f t="shared" si="116"/>
        <v>NAP</v>
      </c>
      <c r="V1375" s="1746">
        <f>WEEKDAY(Table1[[#This Row],[FLIGHT_DATE]],2)</f>
        <v>1</v>
      </c>
      <c r="W1375" s="1746">
        <f>Table1[[#This Row],[FLIGHT_DATE]]-Table1[[#This Row],[DATE_BOOKED]]</f>
        <v>145</v>
      </c>
    </row>
    <row r="1376" spans="1:23" x14ac:dyDescent="0.35">
      <c r="A1376" s="1737">
        <v>45735</v>
      </c>
      <c r="B1376" s="1710" t="s">
        <v>834</v>
      </c>
      <c r="C1376" s="198" t="s">
        <v>160</v>
      </c>
      <c r="D1376" s="198"/>
      <c r="E1376" s="1746"/>
      <c r="F1376" s="1732" t="s">
        <v>54</v>
      </c>
      <c r="G1376" s="1718" t="s">
        <v>11</v>
      </c>
      <c r="H1376" s="2222" t="s">
        <v>191</v>
      </c>
      <c r="I1376" s="1747" t="s">
        <v>29</v>
      </c>
      <c r="J1376" s="1745">
        <v>45887</v>
      </c>
      <c r="K1376" s="1748">
        <v>0</v>
      </c>
      <c r="L1376" s="1748">
        <v>0</v>
      </c>
      <c r="M1376" s="1749">
        <v>225</v>
      </c>
      <c r="N1376" s="1743">
        <v>0</v>
      </c>
      <c r="O1376" s="1743">
        <v>0</v>
      </c>
      <c r="P1376" s="1750">
        <f>SUM(Table1[[#This Row],[BASE_FARE]:[SURCHARGES]])*Table1[[#This Row],[SEATS_BOOKED]]</f>
        <v>0</v>
      </c>
      <c r="Q1376" s="1702" t="s">
        <v>161</v>
      </c>
      <c r="R1376" s="1712" t="s">
        <v>95</v>
      </c>
      <c r="S1376" s="1746" t="str">
        <f>LEFT(Table1[[#This Row],[SECTOR]],3)</f>
        <v>SSH</v>
      </c>
      <c r="T1376" s="1746" t="str">
        <f>RIGHT(Table1[[#This Row],[SECTOR]],3)</f>
        <v>NAP</v>
      </c>
      <c r="U1376" s="1746" t="str">
        <f t="shared" si="116"/>
        <v>NAP</v>
      </c>
      <c r="V1376" s="1746">
        <f>WEEKDAY(Table1[[#This Row],[FLIGHT_DATE]],2)</f>
        <v>1</v>
      </c>
      <c r="W1376" s="1746">
        <f>Table1[[#This Row],[FLIGHT_DATE]]-Table1[[#This Row],[DATE_BOOKED]]</f>
        <v>152</v>
      </c>
    </row>
    <row r="1377" spans="1:23" x14ac:dyDescent="0.35">
      <c r="A1377" s="1737">
        <v>45735</v>
      </c>
      <c r="B1377" s="1710" t="s">
        <v>834</v>
      </c>
      <c r="C1377" s="198" t="s">
        <v>160</v>
      </c>
      <c r="D1377" s="198"/>
      <c r="E1377" s="1746"/>
      <c r="F1377" s="1732" t="s">
        <v>54</v>
      </c>
      <c r="G1377" s="1718" t="s">
        <v>11</v>
      </c>
      <c r="H1377" s="2222" t="s">
        <v>191</v>
      </c>
      <c r="I1377" s="1747" t="s">
        <v>29</v>
      </c>
      <c r="J1377" s="1745">
        <v>45894</v>
      </c>
      <c r="K1377" s="1748">
        <v>0</v>
      </c>
      <c r="L1377" s="1748">
        <v>0</v>
      </c>
      <c r="M1377" s="1749">
        <v>225</v>
      </c>
      <c r="N1377" s="1743">
        <v>0</v>
      </c>
      <c r="O1377" s="1743">
        <v>0</v>
      </c>
      <c r="P1377" s="1750">
        <f>SUM(Table1[[#This Row],[BASE_FARE]:[SURCHARGES]])*Table1[[#This Row],[SEATS_BOOKED]]</f>
        <v>0</v>
      </c>
      <c r="Q1377" s="1702" t="s">
        <v>161</v>
      </c>
      <c r="R1377" s="1712" t="s">
        <v>95</v>
      </c>
      <c r="S1377" s="1746" t="str">
        <f>LEFT(Table1[[#This Row],[SECTOR]],3)</f>
        <v>SSH</v>
      </c>
      <c r="T1377" s="1746" t="str">
        <f>RIGHT(Table1[[#This Row],[SECTOR]],3)</f>
        <v>NAP</v>
      </c>
      <c r="U1377" s="1746" t="str">
        <f t="shared" si="116"/>
        <v>NAP</v>
      </c>
      <c r="V1377" s="1746">
        <f>WEEKDAY(Table1[[#This Row],[FLIGHT_DATE]],2)</f>
        <v>1</v>
      </c>
      <c r="W1377" s="1746">
        <f>Table1[[#This Row],[FLIGHT_DATE]]-Table1[[#This Row],[DATE_BOOKED]]</f>
        <v>159</v>
      </c>
    </row>
    <row r="1378" spans="1:23" x14ac:dyDescent="0.35">
      <c r="A1378" s="1737">
        <v>45735</v>
      </c>
      <c r="B1378" s="1710" t="s">
        <v>834</v>
      </c>
      <c r="C1378" s="198" t="s">
        <v>160</v>
      </c>
      <c r="D1378" s="198"/>
      <c r="E1378" s="1746"/>
      <c r="F1378" s="1732" t="s">
        <v>54</v>
      </c>
      <c r="G1378" s="1718" t="s">
        <v>11</v>
      </c>
      <c r="H1378" s="2222" t="s">
        <v>191</v>
      </c>
      <c r="I1378" s="1747" t="s">
        <v>29</v>
      </c>
      <c r="J1378" s="1745">
        <v>45901</v>
      </c>
      <c r="K1378" s="1748">
        <v>0</v>
      </c>
      <c r="L1378" s="1748">
        <v>0</v>
      </c>
      <c r="M1378" s="1749">
        <v>225</v>
      </c>
      <c r="N1378" s="1743">
        <v>0</v>
      </c>
      <c r="O1378" s="1743">
        <v>0</v>
      </c>
      <c r="P1378" s="1750">
        <f>SUM(Table1[[#This Row],[BASE_FARE]:[SURCHARGES]])*Table1[[#This Row],[SEATS_BOOKED]]</f>
        <v>0</v>
      </c>
      <c r="Q1378" s="1702" t="s">
        <v>161</v>
      </c>
      <c r="R1378" s="1712" t="s">
        <v>95</v>
      </c>
      <c r="S1378" s="1746" t="str">
        <f>LEFT(Table1[[#This Row],[SECTOR]],3)</f>
        <v>SSH</v>
      </c>
      <c r="T1378" s="1746" t="str">
        <f>RIGHT(Table1[[#This Row],[SECTOR]],3)</f>
        <v>NAP</v>
      </c>
      <c r="U1378" s="1746" t="str">
        <f t="shared" si="116"/>
        <v>NAP</v>
      </c>
      <c r="V1378" s="1746">
        <f>WEEKDAY(Table1[[#This Row],[FLIGHT_DATE]],2)</f>
        <v>1</v>
      </c>
      <c r="W1378" s="1746">
        <f>Table1[[#This Row],[FLIGHT_DATE]]-Table1[[#This Row],[DATE_BOOKED]]</f>
        <v>166</v>
      </c>
    </row>
    <row r="1379" spans="1:23" x14ac:dyDescent="0.35">
      <c r="A1379" s="1751">
        <v>45735</v>
      </c>
      <c r="B1379" s="2985" t="s">
        <v>1212</v>
      </c>
      <c r="C1379" s="198" t="s">
        <v>333</v>
      </c>
      <c r="D1379" s="198"/>
      <c r="E1379" s="1752" t="s">
        <v>837</v>
      </c>
      <c r="F1379" s="1752" t="s">
        <v>56</v>
      </c>
      <c r="G1379" s="1752" t="s">
        <v>10</v>
      </c>
      <c r="H1379" s="2222" t="s">
        <v>193</v>
      </c>
      <c r="I1379" s="1753" t="s">
        <v>29</v>
      </c>
      <c r="J1379" s="1751">
        <v>45767</v>
      </c>
      <c r="K1379" s="1754">
        <v>1</v>
      </c>
      <c r="L1379" s="1755">
        <v>1</v>
      </c>
      <c r="M1379" s="1756">
        <v>140</v>
      </c>
      <c r="N1379" s="1743">
        <v>0</v>
      </c>
      <c r="O1379" s="1743">
        <v>0</v>
      </c>
      <c r="P1379" s="1757">
        <f>SUM(Table1[[#This Row],[BASE_FARE]:[SURCHARGES]])*Table1[[#This Row],[SEATS_BOOKED]]</f>
        <v>140</v>
      </c>
      <c r="Q1379" s="1738" t="s">
        <v>161</v>
      </c>
      <c r="R1379" s="1740" t="s">
        <v>335</v>
      </c>
      <c r="S1379" s="1752" t="str">
        <f>LEFT(Table1[[#This Row],[SECTOR]],3)</f>
        <v>SSH</v>
      </c>
      <c r="T1379" s="1752" t="str">
        <f>RIGHT(Table1[[#This Row],[SECTOR]],3)</f>
        <v>NAP</v>
      </c>
      <c r="U1379" s="1752" t="str">
        <f t="shared" si="116"/>
        <v>NAP</v>
      </c>
      <c r="V1379" s="1752">
        <f>WEEKDAY(Table1[[#This Row],[FLIGHT_DATE]],2)</f>
        <v>7</v>
      </c>
      <c r="W1379" s="1752">
        <f>Table1[[#This Row],[FLIGHT_DATE]]-Table1[[#This Row],[DATE_BOOKED]]</f>
        <v>32</v>
      </c>
    </row>
    <row r="1380" spans="1:23" x14ac:dyDescent="0.35">
      <c r="A1380" s="1751">
        <v>45735</v>
      </c>
      <c r="B1380" s="2985" t="s">
        <v>1212</v>
      </c>
      <c r="C1380" s="198" t="s">
        <v>333</v>
      </c>
      <c r="D1380" s="198"/>
      <c r="E1380" s="1752" t="s">
        <v>837</v>
      </c>
      <c r="F1380" s="1752" t="s">
        <v>56</v>
      </c>
      <c r="G1380" s="1752" t="s">
        <v>10</v>
      </c>
      <c r="H1380" s="2222" t="s">
        <v>193</v>
      </c>
      <c r="I1380" s="1753" t="s">
        <v>29</v>
      </c>
      <c r="J1380" s="1751">
        <v>45767</v>
      </c>
      <c r="K1380" s="1754">
        <v>1</v>
      </c>
      <c r="L1380" s="1755">
        <v>1</v>
      </c>
      <c r="M1380" s="1756">
        <v>140</v>
      </c>
      <c r="N1380" s="1743">
        <v>0</v>
      </c>
      <c r="O1380" s="1743">
        <v>0</v>
      </c>
      <c r="P1380" s="1757">
        <f>SUM(Table1[[#This Row],[BASE_FARE]:[SURCHARGES]])*Table1[[#This Row],[SEATS_BOOKED]]</f>
        <v>140</v>
      </c>
      <c r="Q1380" s="1738" t="s">
        <v>161</v>
      </c>
      <c r="R1380" s="1740" t="s">
        <v>335</v>
      </c>
      <c r="S1380" s="1752" t="str">
        <f>LEFT(Table1[[#This Row],[SECTOR]],3)</f>
        <v>SSH</v>
      </c>
      <c r="T1380" s="1752" t="str">
        <f>RIGHT(Table1[[#This Row],[SECTOR]],3)</f>
        <v>NAP</v>
      </c>
      <c r="U1380" s="1752" t="str">
        <f t="shared" si="116"/>
        <v>NAP</v>
      </c>
      <c r="V1380" s="1752">
        <f>WEEKDAY(Table1[[#This Row],[FLIGHT_DATE]],2)</f>
        <v>7</v>
      </c>
      <c r="W1380" s="1752">
        <f>Table1[[#This Row],[FLIGHT_DATE]]-Table1[[#This Row],[DATE_BOOKED]]</f>
        <v>32</v>
      </c>
    </row>
    <row r="1381" spans="1:23" x14ac:dyDescent="0.35">
      <c r="A1381" s="1751">
        <v>45735</v>
      </c>
      <c r="B1381" s="2985" t="s">
        <v>1212</v>
      </c>
      <c r="C1381" s="198" t="s">
        <v>333</v>
      </c>
      <c r="D1381" s="198"/>
      <c r="E1381" s="1752" t="s">
        <v>837</v>
      </c>
      <c r="F1381" s="1752" t="s">
        <v>56</v>
      </c>
      <c r="G1381" s="1752" t="s">
        <v>10</v>
      </c>
      <c r="H1381" s="2222" t="s">
        <v>193</v>
      </c>
      <c r="I1381" s="1753" t="s">
        <v>29</v>
      </c>
      <c r="J1381" s="1751">
        <v>45767</v>
      </c>
      <c r="K1381" s="1754">
        <v>1</v>
      </c>
      <c r="L1381" s="1755">
        <v>1</v>
      </c>
      <c r="M1381" s="1756">
        <v>140</v>
      </c>
      <c r="N1381" s="1743">
        <v>0</v>
      </c>
      <c r="O1381" s="1743">
        <v>0</v>
      </c>
      <c r="P1381" s="1757">
        <f>SUM(Table1[[#This Row],[BASE_FARE]:[SURCHARGES]])*Table1[[#This Row],[SEATS_BOOKED]]</f>
        <v>140</v>
      </c>
      <c r="Q1381" s="1738" t="s">
        <v>161</v>
      </c>
      <c r="R1381" s="1740" t="s">
        <v>335</v>
      </c>
      <c r="S1381" s="1752" t="str">
        <f>LEFT(Table1[[#This Row],[SECTOR]],3)</f>
        <v>SSH</v>
      </c>
      <c r="T1381" s="1752" t="str">
        <f>RIGHT(Table1[[#This Row],[SECTOR]],3)</f>
        <v>NAP</v>
      </c>
      <c r="U1381" s="1752" t="str">
        <f t="shared" si="116"/>
        <v>NAP</v>
      </c>
      <c r="V1381" s="1752">
        <f>WEEKDAY(Table1[[#This Row],[FLIGHT_DATE]],2)</f>
        <v>7</v>
      </c>
      <c r="W1381" s="1752">
        <f>Table1[[#This Row],[FLIGHT_DATE]]-Table1[[#This Row],[DATE_BOOKED]]</f>
        <v>32</v>
      </c>
    </row>
    <row r="1382" spans="1:23" x14ac:dyDescent="0.35">
      <c r="A1382" s="1758">
        <v>45735</v>
      </c>
      <c r="B1382" s="1759" t="s">
        <v>385</v>
      </c>
      <c r="C1382" s="198" t="s">
        <v>333</v>
      </c>
      <c r="D1382" s="198"/>
      <c r="E1382" s="1759" t="s">
        <v>838</v>
      </c>
      <c r="F1382" s="1759" t="s">
        <v>54</v>
      </c>
      <c r="G1382" s="1759" t="s">
        <v>10</v>
      </c>
      <c r="H1382" s="2222" t="s">
        <v>433</v>
      </c>
      <c r="I1382" s="1760" t="s">
        <v>418</v>
      </c>
      <c r="J1382" s="1758">
        <v>45880</v>
      </c>
      <c r="K1382" s="1761">
        <v>2</v>
      </c>
      <c r="L1382" s="1762">
        <v>2</v>
      </c>
      <c r="M1382" s="1763">
        <v>240</v>
      </c>
      <c r="N1382" s="1743">
        <v>0</v>
      </c>
      <c r="O1382" s="1743">
        <v>0</v>
      </c>
      <c r="P1382" s="1764">
        <f>SUM(Table1[[#This Row],[BASE_FARE]:[SURCHARGES]])*Table1[[#This Row],[SEATS_BOOKED]]</f>
        <v>480</v>
      </c>
      <c r="Q1382" s="1759" t="s">
        <v>161</v>
      </c>
      <c r="R1382" s="1761" t="s">
        <v>335</v>
      </c>
      <c r="S1382" s="1759" t="str">
        <f>LEFT(Table1[[#This Row],[SECTOR]],3)</f>
        <v>NAP</v>
      </c>
      <c r="T1382" s="1759" t="str">
        <f>RIGHT(Table1[[#This Row],[SECTOR]],3)</f>
        <v>HRG</v>
      </c>
      <c r="U1382" s="1759" t="str">
        <f t="shared" si="116"/>
        <v>NAP</v>
      </c>
      <c r="V1382" s="1759">
        <f>WEEKDAY(Table1[[#This Row],[FLIGHT_DATE]],2)</f>
        <v>1</v>
      </c>
      <c r="W1382" s="1759">
        <f>Table1[[#This Row],[FLIGHT_DATE]]-Table1[[#This Row],[DATE_BOOKED]]</f>
        <v>145</v>
      </c>
    </row>
    <row r="1383" spans="1:23" x14ac:dyDescent="0.35">
      <c r="A1383" s="1758">
        <v>45735</v>
      </c>
      <c r="B1383" s="1759" t="s">
        <v>385</v>
      </c>
      <c r="C1383" s="198" t="s">
        <v>333</v>
      </c>
      <c r="D1383" s="198"/>
      <c r="E1383" s="1759" t="s">
        <v>838</v>
      </c>
      <c r="F1383" s="1759" t="s">
        <v>54</v>
      </c>
      <c r="G1383" s="1759" t="s">
        <v>11</v>
      </c>
      <c r="H1383" s="2222" t="s">
        <v>432</v>
      </c>
      <c r="I1383" s="1760" t="s">
        <v>416</v>
      </c>
      <c r="J1383" s="1758">
        <v>45887</v>
      </c>
      <c r="K1383" s="1761">
        <v>2</v>
      </c>
      <c r="L1383" s="1762">
        <v>2</v>
      </c>
      <c r="M1383" s="1763">
        <v>240</v>
      </c>
      <c r="N1383" s="1743">
        <v>0</v>
      </c>
      <c r="O1383" s="1743">
        <v>0</v>
      </c>
      <c r="P1383" s="1764">
        <f>SUM(Table1[[#This Row],[BASE_FARE]:[SURCHARGES]])*Table1[[#This Row],[SEATS_BOOKED]]</f>
        <v>480</v>
      </c>
      <c r="Q1383" s="1759" t="s">
        <v>161</v>
      </c>
      <c r="R1383" s="1761" t="s">
        <v>335</v>
      </c>
      <c r="S1383" s="1759" t="str">
        <f>LEFT(Table1[[#This Row],[SECTOR]],3)</f>
        <v>HRG</v>
      </c>
      <c r="T1383" s="1759" t="str">
        <f>RIGHT(Table1[[#This Row],[SECTOR]],3)</f>
        <v>NAP</v>
      </c>
      <c r="U1383" s="1759" t="str">
        <f t="shared" si="116"/>
        <v>NAP</v>
      </c>
      <c r="V1383" s="1759">
        <f>WEEKDAY(Table1[[#This Row],[FLIGHT_DATE]],2)</f>
        <v>1</v>
      </c>
      <c r="W1383" s="1759">
        <f>Table1[[#This Row],[FLIGHT_DATE]]-Table1[[#This Row],[DATE_BOOKED]]</f>
        <v>152</v>
      </c>
    </row>
    <row r="1384" spans="1:23" x14ac:dyDescent="0.35">
      <c r="A1384" s="1765">
        <v>45735</v>
      </c>
      <c r="B1384" s="1766" t="s">
        <v>631</v>
      </c>
      <c r="C1384" s="198" t="s">
        <v>333</v>
      </c>
      <c r="D1384" s="198"/>
      <c r="E1384" s="1766" t="s">
        <v>839</v>
      </c>
      <c r="F1384" s="1766" t="s">
        <v>56</v>
      </c>
      <c r="G1384" s="1766" t="s">
        <v>10</v>
      </c>
      <c r="H1384" s="2222" t="s">
        <v>191</v>
      </c>
      <c r="I1384" s="1767" t="s">
        <v>114</v>
      </c>
      <c r="J1384" s="1765">
        <v>45898</v>
      </c>
      <c r="K1384" s="1768">
        <v>1</v>
      </c>
      <c r="L1384" s="1769">
        <v>1</v>
      </c>
      <c r="M1384" s="1770">
        <v>227</v>
      </c>
      <c r="N1384" s="1771">
        <v>36.919999999999995</v>
      </c>
      <c r="O1384" s="1771">
        <v>30</v>
      </c>
      <c r="P1384" s="1772">
        <f>SUM(Table1[[#This Row],[BASE_FARE]:[SURCHARGES]])*Table1[[#This Row],[SEATS_BOOKED]]</f>
        <v>293.92</v>
      </c>
      <c r="Q1384" s="1759" t="s">
        <v>161</v>
      </c>
      <c r="R1384" s="1761" t="s">
        <v>335</v>
      </c>
      <c r="S1384" s="1766" t="str">
        <f>LEFT(Table1[[#This Row],[SECTOR]],3)</f>
        <v>SSH</v>
      </c>
      <c r="T1384" s="1766" t="str">
        <f>RIGHT(Table1[[#This Row],[SECTOR]],3)</f>
        <v>FCO</v>
      </c>
      <c r="U1384" s="1766" t="str">
        <f t="shared" si="116"/>
        <v>FCO</v>
      </c>
      <c r="V1384" s="1766">
        <f>WEEKDAY(Table1[[#This Row],[FLIGHT_DATE]],2)</f>
        <v>5</v>
      </c>
      <c r="W1384" s="1766">
        <f>Table1[[#This Row],[FLIGHT_DATE]]-Table1[[#This Row],[DATE_BOOKED]]</f>
        <v>163</v>
      </c>
    </row>
    <row r="1385" spans="1:23" x14ac:dyDescent="0.35">
      <c r="A1385" s="1765">
        <v>45735</v>
      </c>
      <c r="B1385" s="1766" t="s">
        <v>631</v>
      </c>
      <c r="C1385" s="198" t="s">
        <v>333</v>
      </c>
      <c r="D1385" s="198"/>
      <c r="E1385" s="1766" t="s">
        <v>839</v>
      </c>
      <c r="F1385" s="1766" t="s">
        <v>56</v>
      </c>
      <c r="G1385" s="1766" t="s">
        <v>10</v>
      </c>
      <c r="H1385" s="2222" t="s">
        <v>191</v>
      </c>
      <c r="I1385" s="1767" t="s">
        <v>114</v>
      </c>
      <c r="J1385" s="1765">
        <v>45898</v>
      </c>
      <c r="K1385" s="1768">
        <v>1</v>
      </c>
      <c r="L1385" s="1769">
        <v>1</v>
      </c>
      <c r="M1385" s="1770">
        <v>227</v>
      </c>
      <c r="N1385" s="1771">
        <v>36.919999999999995</v>
      </c>
      <c r="O1385" s="1771">
        <v>30</v>
      </c>
      <c r="P1385" s="1772">
        <f>SUM(Table1[[#This Row],[BASE_FARE]:[SURCHARGES]])*Table1[[#This Row],[SEATS_BOOKED]]</f>
        <v>293.92</v>
      </c>
      <c r="Q1385" s="1759" t="s">
        <v>161</v>
      </c>
      <c r="R1385" s="1761" t="s">
        <v>335</v>
      </c>
      <c r="S1385" s="1766" t="str">
        <f>LEFT(Table1[[#This Row],[SECTOR]],3)</f>
        <v>SSH</v>
      </c>
      <c r="T1385" s="1766" t="str">
        <f>RIGHT(Table1[[#This Row],[SECTOR]],3)</f>
        <v>FCO</v>
      </c>
      <c r="U1385" s="1766" t="str">
        <f t="shared" si="116"/>
        <v>FCO</v>
      </c>
      <c r="V1385" s="1766">
        <f>WEEKDAY(Table1[[#This Row],[FLIGHT_DATE]],2)</f>
        <v>5</v>
      </c>
      <c r="W1385" s="1766">
        <f>Table1[[#This Row],[FLIGHT_DATE]]-Table1[[#This Row],[DATE_BOOKED]]</f>
        <v>163</v>
      </c>
    </row>
    <row r="1386" spans="1:23" x14ac:dyDescent="0.35">
      <c r="A1386" s="1765">
        <v>45735</v>
      </c>
      <c r="B1386" s="1766" t="s">
        <v>631</v>
      </c>
      <c r="C1386" s="198" t="s">
        <v>333</v>
      </c>
      <c r="D1386" s="198"/>
      <c r="E1386" s="1766" t="s">
        <v>839</v>
      </c>
      <c r="F1386" s="1766" t="s">
        <v>56</v>
      </c>
      <c r="G1386" s="1766" t="s">
        <v>10</v>
      </c>
      <c r="H1386" s="2222" t="s">
        <v>191</v>
      </c>
      <c r="I1386" s="1767" t="s">
        <v>114</v>
      </c>
      <c r="J1386" s="1765">
        <v>45898</v>
      </c>
      <c r="K1386" s="1768">
        <v>1</v>
      </c>
      <c r="L1386" s="1769">
        <v>1</v>
      </c>
      <c r="M1386" s="1770">
        <v>175</v>
      </c>
      <c r="N1386" s="1771">
        <v>36.919999999999995</v>
      </c>
      <c r="O1386" s="1771">
        <v>30</v>
      </c>
      <c r="P1386" s="1772">
        <f>SUM(Table1[[#This Row],[BASE_FARE]:[SURCHARGES]])*Table1[[#This Row],[SEATS_BOOKED]]</f>
        <v>241.92</v>
      </c>
      <c r="Q1386" s="1759" t="s">
        <v>161</v>
      </c>
      <c r="R1386" s="1761" t="s">
        <v>335</v>
      </c>
      <c r="S1386" s="1766" t="str">
        <f>LEFT(Table1[[#This Row],[SECTOR]],3)</f>
        <v>SSH</v>
      </c>
      <c r="T1386" s="1766" t="str">
        <f>RIGHT(Table1[[#This Row],[SECTOR]],3)</f>
        <v>FCO</v>
      </c>
      <c r="U1386" s="1766" t="str">
        <f t="shared" si="116"/>
        <v>FCO</v>
      </c>
      <c r="V1386" s="1766">
        <f>WEEKDAY(Table1[[#This Row],[FLIGHT_DATE]],2)</f>
        <v>5</v>
      </c>
      <c r="W1386" s="1766">
        <f>Table1[[#This Row],[FLIGHT_DATE]]-Table1[[#This Row],[DATE_BOOKED]]</f>
        <v>163</v>
      </c>
    </row>
    <row r="1387" spans="1:23" x14ac:dyDescent="0.35">
      <c r="A1387" s="1765">
        <v>45734</v>
      </c>
      <c r="B1387" s="1766" t="s">
        <v>390</v>
      </c>
      <c r="C1387" s="198" t="s">
        <v>333</v>
      </c>
      <c r="D1387" s="198" t="s">
        <v>952</v>
      </c>
      <c r="E1387" s="1766" t="s">
        <v>840</v>
      </c>
      <c r="F1387" s="1766" t="s">
        <v>56</v>
      </c>
      <c r="G1387" s="1766" t="s">
        <v>10</v>
      </c>
      <c r="H1387" s="2222" t="s">
        <v>654</v>
      </c>
      <c r="I1387" s="1589" t="s">
        <v>297</v>
      </c>
      <c r="J1387" s="1590">
        <v>45772</v>
      </c>
      <c r="K1387" s="1768">
        <v>1</v>
      </c>
      <c r="L1387" s="1769">
        <v>1</v>
      </c>
      <c r="M1387" s="1770">
        <v>220</v>
      </c>
      <c r="N1387" s="1771">
        <v>34.04</v>
      </c>
      <c r="O1387" s="1771">
        <v>40</v>
      </c>
      <c r="P1387" s="1772">
        <f>SUM(Table1[[#This Row],[BASE_FARE]:[SURCHARGES]])*Table1[[#This Row],[SEATS_BOOKED]]</f>
        <v>294.03999999999996</v>
      </c>
      <c r="Q1387" s="1759" t="s">
        <v>161</v>
      </c>
      <c r="R1387" s="1761" t="s">
        <v>335</v>
      </c>
      <c r="S1387" s="1766" t="str">
        <f>LEFT(Table1[[#This Row],[SECTOR]],3)</f>
        <v>CAG</v>
      </c>
      <c r="T1387" s="1766" t="str">
        <f>RIGHT(Table1[[#This Row],[SECTOR]],3)</f>
        <v>SSH</v>
      </c>
      <c r="U1387" s="1766" t="str">
        <f t="shared" ref="U1387:U1392" si="117">IF(AND(S1387&lt;&gt;"SSH", S1387&lt;&gt;"RMF", S1387&lt;&gt;"CAI", S1387&lt;&gt;"HRG", S1387&lt;&gt;"LXR", S1387&lt;&gt;"DXB", OR(T1387="SSH", T1387="RMF", T1387="CAI", T1387="HRG", T1387="LXR", T1387="DXB")), S1387,
    IF(AND(T1387&lt;&gt;"SSH", T1387&lt;&gt;"RMF", T1387&lt;&gt;"CAI", T1387&lt;&gt;"HRG", T1387&lt;&gt;"LXR", T1387&lt;&gt;"DXB", OR(S1387="SSH", S1387="RMF", S1387="CAI", S1387="HRG", S1387="LXR", S1387="DXB")), T1387,
    "VIE"))</f>
        <v>CAG</v>
      </c>
      <c r="V1387" s="1766">
        <f>WEEKDAY(Table1[[#This Row],[FLIGHT_DATE]],2)</f>
        <v>5</v>
      </c>
      <c r="W1387" s="1766">
        <f>Table1[[#This Row],[FLIGHT_DATE]]-Table1[[#This Row],[DATE_BOOKED]]</f>
        <v>38</v>
      </c>
    </row>
    <row r="1388" spans="1:23" x14ac:dyDescent="0.35">
      <c r="A1388" s="1765">
        <v>45734</v>
      </c>
      <c r="B1388" s="1766" t="s">
        <v>390</v>
      </c>
      <c r="C1388" s="198" t="s">
        <v>333</v>
      </c>
      <c r="D1388" s="198" t="s">
        <v>952</v>
      </c>
      <c r="E1388" s="1766" t="s">
        <v>841</v>
      </c>
      <c r="F1388" s="1766" t="s">
        <v>56</v>
      </c>
      <c r="G1388" s="1766" t="s">
        <v>10</v>
      </c>
      <c r="H1388" s="2222" t="s">
        <v>480</v>
      </c>
      <c r="I1388" s="1589" t="s">
        <v>296</v>
      </c>
      <c r="J1388" s="1590">
        <v>45779</v>
      </c>
      <c r="K1388" s="1768">
        <v>1</v>
      </c>
      <c r="L1388" s="1769">
        <v>1</v>
      </c>
      <c r="M1388" s="1770">
        <v>220</v>
      </c>
      <c r="N1388" s="1467">
        <v>38.92</v>
      </c>
      <c r="O1388" s="1771">
        <v>40</v>
      </c>
      <c r="P1388" s="1772">
        <f>SUM(Table1[[#This Row],[BASE_FARE]:[SURCHARGES]])*Table1[[#This Row],[SEATS_BOOKED]]</f>
        <v>298.92</v>
      </c>
      <c r="Q1388" s="1759" t="s">
        <v>161</v>
      </c>
      <c r="R1388" s="1761" t="s">
        <v>335</v>
      </c>
      <c r="S1388" s="1766" t="str">
        <f>LEFT(Table1[[#This Row],[SECTOR]],3)</f>
        <v>SSH</v>
      </c>
      <c r="T1388" s="1766" t="str">
        <f>RIGHT(Table1[[#This Row],[SECTOR]],3)</f>
        <v>CAG</v>
      </c>
      <c r="U1388" s="1766" t="str">
        <f t="shared" si="117"/>
        <v>CAG</v>
      </c>
      <c r="V1388" s="1766">
        <f>WEEKDAY(Table1[[#This Row],[FLIGHT_DATE]],2)</f>
        <v>5</v>
      </c>
      <c r="W1388" s="1766">
        <f>Table1[[#This Row],[FLIGHT_DATE]]-Table1[[#This Row],[DATE_BOOKED]]</f>
        <v>45</v>
      </c>
    </row>
    <row r="1389" spans="1:23" x14ac:dyDescent="0.35">
      <c r="A1389" s="1765">
        <v>45734</v>
      </c>
      <c r="B1389" s="1766" t="s">
        <v>390</v>
      </c>
      <c r="C1389" s="198" t="s">
        <v>333</v>
      </c>
      <c r="D1389" s="198" t="s">
        <v>952</v>
      </c>
      <c r="E1389" s="1766" t="s">
        <v>840</v>
      </c>
      <c r="F1389" s="1766" t="s">
        <v>56</v>
      </c>
      <c r="G1389" s="1766" t="s">
        <v>10</v>
      </c>
      <c r="H1389" s="2222" t="s">
        <v>654</v>
      </c>
      <c r="I1389" s="1589" t="s">
        <v>297</v>
      </c>
      <c r="J1389" s="1590">
        <v>45772</v>
      </c>
      <c r="K1389" s="1768">
        <v>1</v>
      </c>
      <c r="L1389" s="1769">
        <v>1</v>
      </c>
      <c r="M1389" s="1770">
        <v>220</v>
      </c>
      <c r="N1389" s="1771">
        <v>34.04</v>
      </c>
      <c r="O1389" s="1771">
        <v>40</v>
      </c>
      <c r="P1389" s="1772">
        <f>SUM(Table1[[#This Row],[BASE_FARE]:[SURCHARGES]])*Table1[[#This Row],[SEATS_BOOKED]]</f>
        <v>294.03999999999996</v>
      </c>
      <c r="Q1389" s="1759" t="s">
        <v>161</v>
      </c>
      <c r="R1389" s="1761" t="s">
        <v>335</v>
      </c>
      <c r="S1389" s="1766" t="str">
        <f>LEFT(Table1[[#This Row],[SECTOR]],3)</f>
        <v>CAG</v>
      </c>
      <c r="T1389" s="1766" t="str">
        <f>RIGHT(Table1[[#This Row],[SECTOR]],3)</f>
        <v>SSH</v>
      </c>
      <c r="U1389" s="1766" t="str">
        <f t="shared" si="117"/>
        <v>CAG</v>
      </c>
      <c r="V1389" s="1766">
        <f>WEEKDAY(Table1[[#This Row],[FLIGHT_DATE]],2)</f>
        <v>5</v>
      </c>
      <c r="W1389" s="1766">
        <f>Table1[[#This Row],[FLIGHT_DATE]]-Table1[[#This Row],[DATE_BOOKED]]</f>
        <v>38</v>
      </c>
    </row>
    <row r="1390" spans="1:23" x14ac:dyDescent="0.35">
      <c r="A1390" s="1765">
        <v>45734</v>
      </c>
      <c r="B1390" s="1766" t="s">
        <v>390</v>
      </c>
      <c r="C1390" s="198" t="s">
        <v>333</v>
      </c>
      <c r="D1390" s="198" t="s">
        <v>952</v>
      </c>
      <c r="E1390" s="1766" t="s">
        <v>841</v>
      </c>
      <c r="F1390" s="1766" t="s">
        <v>56</v>
      </c>
      <c r="G1390" s="1766" t="s">
        <v>10</v>
      </c>
      <c r="H1390" s="2222" t="s">
        <v>480</v>
      </c>
      <c r="I1390" s="1589" t="s">
        <v>296</v>
      </c>
      <c r="J1390" s="1590">
        <v>45779</v>
      </c>
      <c r="K1390" s="1768">
        <v>1</v>
      </c>
      <c r="L1390" s="1769">
        <v>1</v>
      </c>
      <c r="M1390" s="1770">
        <v>220</v>
      </c>
      <c r="N1390" s="1467">
        <v>38.92</v>
      </c>
      <c r="O1390" s="1771">
        <v>40</v>
      </c>
      <c r="P1390" s="1772">
        <f>SUM(Table1[[#This Row],[BASE_FARE]:[SURCHARGES]])*Table1[[#This Row],[SEATS_BOOKED]]</f>
        <v>298.92</v>
      </c>
      <c r="Q1390" s="1759" t="s">
        <v>161</v>
      </c>
      <c r="R1390" s="1761" t="s">
        <v>335</v>
      </c>
      <c r="S1390" s="1766" t="str">
        <f>LEFT(Table1[[#This Row],[SECTOR]],3)</f>
        <v>SSH</v>
      </c>
      <c r="T1390" s="1766" t="str">
        <f>RIGHT(Table1[[#This Row],[SECTOR]],3)</f>
        <v>CAG</v>
      </c>
      <c r="U1390" s="1766" t="str">
        <f t="shared" si="117"/>
        <v>CAG</v>
      </c>
      <c r="V1390" s="1766">
        <f>WEEKDAY(Table1[[#This Row],[FLIGHT_DATE]],2)</f>
        <v>5</v>
      </c>
      <c r="W1390" s="1766">
        <f>Table1[[#This Row],[FLIGHT_DATE]]-Table1[[#This Row],[DATE_BOOKED]]</f>
        <v>45</v>
      </c>
    </row>
    <row r="1391" spans="1:23" x14ac:dyDescent="0.35">
      <c r="A1391" s="1765">
        <v>45734</v>
      </c>
      <c r="B1391" s="1766" t="s">
        <v>390</v>
      </c>
      <c r="C1391" s="198" t="s">
        <v>333</v>
      </c>
      <c r="D1391" s="198" t="s">
        <v>952</v>
      </c>
      <c r="E1391" s="1766" t="s">
        <v>842</v>
      </c>
      <c r="F1391" s="1766" t="s">
        <v>56</v>
      </c>
      <c r="G1391" s="1766" t="s">
        <v>10</v>
      </c>
      <c r="H1391" s="2222" t="s">
        <v>191</v>
      </c>
      <c r="I1391" s="1767" t="s">
        <v>114</v>
      </c>
      <c r="J1391" s="1765">
        <v>45891</v>
      </c>
      <c r="K1391" s="1768">
        <v>1</v>
      </c>
      <c r="L1391" s="1769">
        <v>1</v>
      </c>
      <c r="M1391" s="1770">
        <v>270</v>
      </c>
      <c r="N1391" s="1771">
        <v>37.72</v>
      </c>
      <c r="O1391" s="1771">
        <v>40</v>
      </c>
      <c r="P1391" s="1772">
        <f>SUM(Table1[[#This Row],[BASE_FARE]:[SURCHARGES]])*Table1[[#This Row],[SEATS_BOOKED]]</f>
        <v>347.72</v>
      </c>
      <c r="Q1391" s="1759" t="s">
        <v>161</v>
      </c>
      <c r="R1391" s="1761" t="s">
        <v>335</v>
      </c>
      <c r="S1391" s="1766" t="str">
        <f>LEFT(Table1[[#This Row],[SECTOR]],3)</f>
        <v>SSH</v>
      </c>
      <c r="T1391" s="1766" t="str">
        <f>RIGHT(Table1[[#This Row],[SECTOR]],3)</f>
        <v>FCO</v>
      </c>
      <c r="U1391" s="1766" t="str">
        <f t="shared" si="117"/>
        <v>FCO</v>
      </c>
      <c r="V1391" s="1766">
        <f>WEEKDAY(Table1[[#This Row],[FLIGHT_DATE]],2)</f>
        <v>5</v>
      </c>
      <c r="W1391" s="1766">
        <f>Table1[[#This Row],[FLIGHT_DATE]]-Table1[[#This Row],[DATE_BOOKED]]</f>
        <v>157</v>
      </c>
    </row>
    <row r="1392" spans="1:23" x14ac:dyDescent="0.35">
      <c r="A1392" s="1765">
        <v>45734</v>
      </c>
      <c r="B1392" s="1766" t="s">
        <v>390</v>
      </c>
      <c r="C1392" s="198" t="s">
        <v>333</v>
      </c>
      <c r="D1392" s="198" t="s">
        <v>952</v>
      </c>
      <c r="E1392" s="1766" t="s">
        <v>842</v>
      </c>
      <c r="F1392" s="1766" t="s">
        <v>56</v>
      </c>
      <c r="G1392" s="1766" t="s">
        <v>10</v>
      </c>
      <c r="H1392" s="2222" t="s">
        <v>191</v>
      </c>
      <c r="I1392" s="1767" t="s">
        <v>114</v>
      </c>
      <c r="J1392" s="1765">
        <v>45891</v>
      </c>
      <c r="K1392" s="1768">
        <v>1</v>
      </c>
      <c r="L1392" s="1769">
        <v>1</v>
      </c>
      <c r="M1392" s="1770">
        <v>270</v>
      </c>
      <c r="N1392" s="1771">
        <v>37.72</v>
      </c>
      <c r="O1392" s="1771">
        <v>40</v>
      </c>
      <c r="P1392" s="1772">
        <f>SUM(Table1[[#This Row],[BASE_FARE]:[SURCHARGES]])*Table1[[#This Row],[SEATS_BOOKED]]</f>
        <v>347.72</v>
      </c>
      <c r="Q1392" s="1759" t="s">
        <v>161</v>
      </c>
      <c r="R1392" s="1761" t="s">
        <v>335</v>
      </c>
      <c r="S1392" s="1766" t="str">
        <f>LEFT(Table1[[#This Row],[SECTOR]],3)</f>
        <v>SSH</v>
      </c>
      <c r="T1392" s="1766" t="str">
        <f>RIGHT(Table1[[#This Row],[SECTOR]],3)</f>
        <v>FCO</v>
      </c>
      <c r="U1392" s="1766" t="str">
        <f t="shared" si="117"/>
        <v>FCO</v>
      </c>
      <c r="V1392" s="1766">
        <f>WEEKDAY(Table1[[#This Row],[FLIGHT_DATE]],2)</f>
        <v>5</v>
      </c>
      <c r="W1392" s="1766">
        <f>Table1[[#This Row],[FLIGHT_DATE]]-Table1[[#This Row],[DATE_BOOKED]]</f>
        <v>157</v>
      </c>
    </row>
    <row r="1393" spans="1:23" x14ac:dyDescent="0.35">
      <c r="A1393" s="1773">
        <v>45736</v>
      </c>
      <c r="B1393" s="1774" t="s">
        <v>112</v>
      </c>
      <c r="C1393" s="198" t="s">
        <v>160</v>
      </c>
      <c r="D1393" s="198"/>
      <c r="E1393" s="1774"/>
      <c r="F1393" s="1774" t="s">
        <v>54</v>
      </c>
      <c r="G1393" s="1774" t="s">
        <v>10</v>
      </c>
      <c r="H1393" s="2222" t="s">
        <v>89</v>
      </c>
      <c r="I1393" s="1775" t="s">
        <v>26</v>
      </c>
      <c r="J1393" s="1773">
        <v>45941</v>
      </c>
      <c r="K1393" s="1776">
        <v>2</v>
      </c>
      <c r="L1393" s="1777">
        <v>2</v>
      </c>
      <c r="M1393" s="1778">
        <v>200</v>
      </c>
      <c r="N1393" s="1779">
        <v>0</v>
      </c>
      <c r="O1393" s="1779">
        <v>0</v>
      </c>
      <c r="P1393" s="1780">
        <f>SUM(Table1[[#This Row],[BASE_FARE]:[SURCHARGES]])*Table1[[#This Row],[SEATS_BOOKED]]</f>
        <v>400</v>
      </c>
      <c r="Q1393" s="1702" t="s">
        <v>161</v>
      </c>
      <c r="R1393" s="2034" t="s">
        <v>397</v>
      </c>
      <c r="S1393" s="1774" t="str">
        <f>LEFT(Table1[[#This Row],[SECTOR]],3)</f>
        <v>BRI</v>
      </c>
      <c r="T1393" s="1774" t="str">
        <f>RIGHT(Table1[[#This Row],[SECTOR]],3)</f>
        <v>SSH</v>
      </c>
      <c r="U1393" s="1774" t="str">
        <f t="shared" ref="U1393:U1401" si="118">IF(AND(S1393&lt;&gt;"SSH", S1393&lt;&gt;"RMF", S1393&lt;&gt;"CAI", S1393&lt;&gt;"HRG", S1393&lt;&gt;"LXR", S1393&lt;&gt;"DXB", OR(T1393="SSH", T1393="RMF", T1393="CAI", T1393="HRG", T1393="LXR", T1393="DXB")), S1393,
    IF(AND(T1393&lt;&gt;"SSH", T1393&lt;&gt;"RMF", T1393&lt;&gt;"CAI", T1393&lt;&gt;"HRG", T1393&lt;&gt;"LXR", T1393&lt;&gt;"DXB", OR(S1393="SSH", S1393="RMF", S1393="CAI", S1393="HRG", S1393="LXR", S1393="DXB")), T1393,
    "VIE"))</f>
        <v>BRI</v>
      </c>
      <c r="V1393" s="1774">
        <f>WEEKDAY(Table1[[#This Row],[FLIGHT_DATE]],2)</f>
        <v>6</v>
      </c>
      <c r="W1393" s="1774">
        <f>Table1[[#This Row],[FLIGHT_DATE]]-Table1[[#This Row],[DATE_BOOKED]]</f>
        <v>205</v>
      </c>
    </row>
    <row r="1394" spans="1:23" x14ac:dyDescent="0.35">
      <c r="A1394" s="1773">
        <v>45736</v>
      </c>
      <c r="B1394" s="1774" t="s">
        <v>112</v>
      </c>
      <c r="C1394" s="198" t="s">
        <v>160</v>
      </c>
      <c r="D1394" s="198"/>
      <c r="E1394" s="1774"/>
      <c r="F1394" s="1774" t="s">
        <v>54</v>
      </c>
      <c r="G1394" s="1774" t="s">
        <v>11</v>
      </c>
      <c r="H1394" s="2222" t="s">
        <v>88</v>
      </c>
      <c r="I1394" s="1775" t="s">
        <v>27</v>
      </c>
      <c r="J1394" s="1773">
        <v>45948</v>
      </c>
      <c r="K1394" s="1776">
        <v>2</v>
      </c>
      <c r="L1394" s="1777">
        <v>2</v>
      </c>
      <c r="M1394" s="1778">
        <v>200</v>
      </c>
      <c r="N1394" s="1779">
        <v>0</v>
      </c>
      <c r="O1394" s="1779">
        <v>0</v>
      </c>
      <c r="P1394" s="1780">
        <f>SUM(Table1[[#This Row],[BASE_FARE]:[SURCHARGES]])*Table1[[#This Row],[SEATS_BOOKED]]</f>
        <v>400</v>
      </c>
      <c r="Q1394" s="1702" t="s">
        <v>161</v>
      </c>
      <c r="R1394" s="2034" t="s">
        <v>397</v>
      </c>
      <c r="S1394" s="1774" t="str">
        <f>LEFT(Table1[[#This Row],[SECTOR]],3)</f>
        <v>SSH</v>
      </c>
      <c r="T1394" s="1774" t="str">
        <f>RIGHT(Table1[[#This Row],[SECTOR]],3)</f>
        <v>BRI</v>
      </c>
      <c r="U1394" s="1774" t="str">
        <f t="shared" si="118"/>
        <v>BRI</v>
      </c>
      <c r="V1394" s="1774">
        <f>WEEKDAY(Table1[[#This Row],[FLIGHT_DATE]],2)</f>
        <v>6</v>
      </c>
      <c r="W1394" s="1774">
        <f>Table1[[#This Row],[FLIGHT_DATE]]-Table1[[#This Row],[DATE_BOOKED]]</f>
        <v>212</v>
      </c>
    </row>
    <row r="1395" spans="1:23" x14ac:dyDescent="0.35">
      <c r="A1395" s="1781">
        <v>45736</v>
      </c>
      <c r="B1395" s="1782" t="s">
        <v>332</v>
      </c>
      <c r="C1395" s="198" t="s">
        <v>333</v>
      </c>
      <c r="D1395" s="198"/>
      <c r="E1395" s="1782"/>
      <c r="F1395" s="1782" t="s">
        <v>56</v>
      </c>
      <c r="G1395" s="1782" t="s">
        <v>10</v>
      </c>
      <c r="H1395" s="2222" t="s">
        <v>480</v>
      </c>
      <c r="I1395" s="1783" t="s">
        <v>29</v>
      </c>
      <c r="J1395" s="1781">
        <v>45779</v>
      </c>
      <c r="K1395" s="1784">
        <v>2</v>
      </c>
      <c r="L1395" s="1785">
        <v>2</v>
      </c>
      <c r="M1395" s="1786">
        <v>200</v>
      </c>
      <c r="N1395" s="1787">
        <v>0</v>
      </c>
      <c r="O1395" s="1787">
        <v>0</v>
      </c>
      <c r="P1395" s="1788">
        <f>SUM(Table1[[#This Row],[BASE_FARE]:[SURCHARGES]])*Table1[[#This Row],[SEATS_BOOKED]]</f>
        <v>400</v>
      </c>
      <c r="Q1395" s="1782" t="s">
        <v>161</v>
      </c>
      <c r="R1395" s="2435" t="s">
        <v>335</v>
      </c>
      <c r="S1395" s="1782" t="str">
        <f>LEFT(Table1[[#This Row],[SECTOR]],3)</f>
        <v>SSH</v>
      </c>
      <c r="T1395" s="1782" t="str">
        <f>RIGHT(Table1[[#This Row],[SECTOR]],3)</f>
        <v>NAP</v>
      </c>
      <c r="U1395" s="1782" t="str">
        <f t="shared" si="118"/>
        <v>NAP</v>
      </c>
      <c r="V1395" s="1782">
        <f>WEEKDAY(Table1[[#This Row],[FLIGHT_DATE]],2)</f>
        <v>5</v>
      </c>
      <c r="W1395" s="1782">
        <f>Table1[[#This Row],[FLIGHT_DATE]]-Table1[[#This Row],[DATE_BOOKED]]</f>
        <v>43</v>
      </c>
    </row>
    <row r="1396" spans="1:23" x14ac:dyDescent="0.35">
      <c r="A1396" s="1789">
        <v>45736</v>
      </c>
      <c r="B1396" s="1790" t="s">
        <v>411</v>
      </c>
      <c r="C1396" s="198" t="s">
        <v>160</v>
      </c>
      <c r="D1396" s="198"/>
      <c r="E1396" s="1790"/>
      <c r="F1396" s="1790" t="s">
        <v>54</v>
      </c>
      <c r="G1396" s="1782" t="s">
        <v>10</v>
      </c>
      <c r="H1396" s="2222" t="s">
        <v>922</v>
      </c>
      <c r="I1396" s="1791" t="s">
        <v>130</v>
      </c>
      <c r="J1396" s="1789">
        <v>45864</v>
      </c>
      <c r="K1396" s="1792">
        <v>25</v>
      </c>
      <c r="L1396" s="1793">
        <v>25</v>
      </c>
      <c r="M1396" s="1794">
        <v>250</v>
      </c>
      <c r="N1396" s="1787">
        <v>0</v>
      </c>
      <c r="O1396" s="1787">
        <v>0</v>
      </c>
      <c r="P1396" s="1795">
        <f>SUM(Table1[[#This Row],[BASE_FARE]:[SURCHARGES]])*Table1[[#This Row],[SEATS_BOOKED]]</f>
        <v>6250</v>
      </c>
      <c r="Q1396" s="1782" t="s">
        <v>161</v>
      </c>
      <c r="R1396" s="2015" t="s">
        <v>397</v>
      </c>
      <c r="S1396" s="1790" t="str">
        <f>LEFT(Table1[[#This Row],[SECTOR]],3)</f>
        <v>VRN</v>
      </c>
      <c r="T1396" s="1790" t="str">
        <f>RIGHT(Table1[[#This Row],[SECTOR]],3)</f>
        <v>SSH</v>
      </c>
      <c r="U1396" s="1790" t="str">
        <f t="shared" si="118"/>
        <v>VRN</v>
      </c>
      <c r="V1396" s="1790">
        <f>WEEKDAY(Table1[[#This Row],[FLIGHT_DATE]],2)</f>
        <v>6</v>
      </c>
      <c r="W1396" s="1790">
        <f>Table1[[#This Row],[FLIGHT_DATE]]-Table1[[#This Row],[DATE_BOOKED]]</f>
        <v>128</v>
      </c>
    </row>
    <row r="1397" spans="1:23" x14ac:dyDescent="0.35">
      <c r="A1397" s="1789">
        <v>45736</v>
      </c>
      <c r="B1397" s="1790" t="s">
        <v>411</v>
      </c>
      <c r="C1397" s="198" t="s">
        <v>160</v>
      </c>
      <c r="D1397" s="198"/>
      <c r="E1397" s="1790"/>
      <c r="F1397" s="1790" t="s">
        <v>54</v>
      </c>
      <c r="G1397" s="1782" t="s">
        <v>10</v>
      </c>
      <c r="H1397" s="2222" t="s">
        <v>922</v>
      </c>
      <c r="I1397" s="1791" t="s">
        <v>130</v>
      </c>
      <c r="J1397" s="1789">
        <v>45871</v>
      </c>
      <c r="K1397" s="1792">
        <v>25</v>
      </c>
      <c r="L1397" s="1793">
        <v>25</v>
      </c>
      <c r="M1397" s="1794">
        <v>250</v>
      </c>
      <c r="N1397" s="1787">
        <v>0</v>
      </c>
      <c r="O1397" s="1787">
        <v>0</v>
      </c>
      <c r="P1397" s="1795">
        <f>SUM(Table1[[#This Row],[BASE_FARE]:[SURCHARGES]])*Table1[[#This Row],[SEATS_BOOKED]]</f>
        <v>6250</v>
      </c>
      <c r="Q1397" s="1782" t="s">
        <v>161</v>
      </c>
      <c r="R1397" s="2015" t="s">
        <v>397</v>
      </c>
      <c r="S1397" s="1790" t="str">
        <f>LEFT(Table1[[#This Row],[SECTOR]],3)</f>
        <v>VRN</v>
      </c>
      <c r="T1397" s="1790" t="str">
        <f>RIGHT(Table1[[#This Row],[SECTOR]],3)</f>
        <v>SSH</v>
      </c>
      <c r="U1397" s="1790" t="str">
        <f t="shared" si="118"/>
        <v>VRN</v>
      </c>
      <c r="V1397" s="1790">
        <f>WEEKDAY(Table1[[#This Row],[FLIGHT_DATE]],2)</f>
        <v>6</v>
      </c>
      <c r="W1397" s="1790">
        <f>Table1[[#This Row],[FLIGHT_DATE]]-Table1[[#This Row],[DATE_BOOKED]]</f>
        <v>135</v>
      </c>
    </row>
    <row r="1398" spans="1:23" x14ac:dyDescent="0.35">
      <c r="A1398" s="1789">
        <v>45736</v>
      </c>
      <c r="B1398" s="1790" t="s">
        <v>411</v>
      </c>
      <c r="C1398" s="198" t="s">
        <v>160</v>
      </c>
      <c r="D1398" s="198"/>
      <c r="E1398" s="1790"/>
      <c r="F1398" s="1790" t="s">
        <v>54</v>
      </c>
      <c r="G1398" s="1782" t="s">
        <v>10</v>
      </c>
      <c r="H1398" s="2222" t="s">
        <v>922</v>
      </c>
      <c r="I1398" s="1791" t="s">
        <v>130</v>
      </c>
      <c r="J1398" s="1789">
        <v>45878</v>
      </c>
      <c r="K1398" s="1792">
        <v>25</v>
      </c>
      <c r="L1398" s="1793">
        <v>25</v>
      </c>
      <c r="M1398" s="1794">
        <v>250</v>
      </c>
      <c r="N1398" s="1787">
        <v>0</v>
      </c>
      <c r="O1398" s="1787">
        <v>0</v>
      </c>
      <c r="P1398" s="1795">
        <f>SUM(Table1[[#This Row],[BASE_FARE]:[SURCHARGES]])*Table1[[#This Row],[SEATS_BOOKED]]</f>
        <v>6250</v>
      </c>
      <c r="Q1398" s="1782" t="s">
        <v>161</v>
      </c>
      <c r="R1398" s="2015" t="s">
        <v>397</v>
      </c>
      <c r="S1398" s="1790" t="str">
        <f>LEFT(Table1[[#This Row],[SECTOR]],3)</f>
        <v>VRN</v>
      </c>
      <c r="T1398" s="1790" t="str">
        <f>RIGHT(Table1[[#This Row],[SECTOR]],3)</f>
        <v>SSH</v>
      </c>
      <c r="U1398" s="1790" t="str">
        <f t="shared" si="118"/>
        <v>VRN</v>
      </c>
      <c r="V1398" s="1790">
        <f>WEEKDAY(Table1[[#This Row],[FLIGHT_DATE]],2)</f>
        <v>6</v>
      </c>
      <c r="W1398" s="1790">
        <f>Table1[[#This Row],[FLIGHT_DATE]]-Table1[[#This Row],[DATE_BOOKED]]</f>
        <v>142</v>
      </c>
    </row>
    <row r="1399" spans="1:23" x14ac:dyDescent="0.35">
      <c r="A1399" s="1789">
        <v>45736</v>
      </c>
      <c r="B1399" s="1790" t="s">
        <v>411</v>
      </c>
      <c r="C1399" s="198" t="s">
        <v>160</v>
      </c>
      <c r="D1399" s="198"/>
      <c r="E1399" s="1790"/>
      <c r="F1399" s="1790" t="s">
        <v>54</v>
      </c>
      <c r="G1399" s="1782" t="s">
        <v>10</v>
      </c>
      <c r="H1399" s="2222" t="s">
        <v>922</v>
      </c>
      <c r="I1399" s="1791" t="s">
        <v>130</v>
      </c>
      <c r="J1399" s="1789">
        <v>45885</v>
      </c>
      <c r="K1399" s="1792">
        <v>25</v>
      </c>
      <c r="L1399" s="1793">
        <v>25</v>
      </c>
      <c r="M1399" s="1794">
        <v>250</v>
      </c>
      <c r="N1399" s="1787">
        <v>0</v>
      </c>
      <c r="O1399" s="1787">
        <v>0</v>
      </c>
      <c r="P1399" s="1795">
        <f>SUM(Table1[[#This Row],[BASE_FARE]:[SURCHARGES]])*Table1[[#This Row],[SEATS_BOOKED]]</f>
        <v>6250</v>
      </c>
      <c r="Q1399" s="1782" t="s">
        <v>161</v>
      </c>
      <c r="R1399" s="2015" t="s">
        <v>397</v>
      </c>
      <c r="S1399" s="1790" t="str">
        <f>LEFT(Table1[[#This Row],[SECTOR]],3)</f>
        <v>VRN</v>
      </c>
      <c r="T1399" s="1790" t="str">
        <f>RIGHT(Table1[[#This Row],[SECTOR]],3)</f>
        <v>SSH</v>
      </c>
      <c r="U1399" s="1790" t="str">
        <f t="shared" si="118"/>
        <v>VRN</v>
      </c>
      <c r="V1399" s="1790">
        <f>WEEKDAY(Table1[[#This Row],[FLIGHT_DATE]],2)</f>
        <v>6</v>
      </c>
      <c r="W1399" s="1790">
        <f>Table1[[#This Row],[FLIGHT_DATE]]-Table1[[#This Row],[DATE_BOOKED]]</f>
        <v>149</v>
      </c>
    </row>
    <row r="1400" spans="1:23" x14ac:dyDescent="0.35">
      <c r="A1400" s="1789">
        <v>45736</v>
      </c>
      <c r="B1400" s="1790" t="s">
        <v>411</v>
      </c>
      <c r="C1400" s="198" t="s">
        <v>160</v>
      </c>
      <c r="D1400" s="198"/>
      <c r="E1400" s="1790"/>
      <c r="F1400" s="1790" t="s">
        <v>54</v>
      </c>
      <c r="G1400" s="1782" t="s">
        <v>10</v>
      </c>
      <c r="H1400" s="2222" t="s">
        <v>922</v>
      </c>
      <c r="I1400" s="1791" t="s">
        <v>130</v>
      </c>
      <c r="J1400" s="1550">
        <v>45892</v>
      </c>
      <c r="K1400" s="1792">
        <v>25</v>
      </c>
      <c r="L1400" s="1793">
        <v>25</v>
      </c>
      <c r="M1400" s="1794">
        <v>250</v>
      </c>
      <c r="N1400" s="1787">
        <v>0</v>
      </c>
      <c r="O1400" s="1787">
        <v>0</v>
      </c>
      <c r="P1400" s="1795">
        <f>SUM(Table1[[#This Row],[BASE_FARE]:[SURCHARGES]])*Table1[[#This Row],[SEATS_BOOKED]]</f>
        <v>6250</v>
      </c>
      <c r="Q1400" s="1782" t="s">
        <v>161</v>
      </c>
      <c r="R1400" s="2015" t="s">
        <v>397</v>
      </c>
      <c r="S1400" s="1790" t="str">
        <f>LEFT(Table1[[#This Row],[SECTOR]],3)</f>
        <v>VRN</v>
      </c>
      <c r="T1400" s="1790" t="str">
        <f>RIGHT(Table1[[#This Row],[SECTOR]],3)</f>
        <v>SSH</v>
      </c>
      <c r="U1400" s="1790" t="str">
        <f t="shared" si="118"/>
        <v>VRN</v>
      </c>
      <c r="V1400" s="1790">
        <f>WEEKDAY(Table1[[#This Row],[FLIGHT_DATE]],2)</f>
        <v>6</v>
      </c>
      <c r="W1400" s="1790">
        <f>Table1[[#This Row],[FLIGHT_DATE]]-Table1[[#This Row],[DATE_BOOKED]]</f>
        <v>156</v>
      </c>
    </row>
    <row r="1401" spans="1:23" x14ac:dyDescent="0.35">
      <c r="A1401" s="1789">
        <v>45736</v>
      </c>
      <c r="B1401" s="1790" t="s">
        <v>411</v>
      </c>
      <c r="C1401" s="198" t="s">
        <v>160</v>
      </c>
      <c r="D1401" s="198"/>
      <c r="E1401" s="1790"/>
      <c r="F1401" s="1790" t="s">
        <v>54</v>
      </c>
      <c r="G1401" s="1782" t="s">
        <v>10</v>
      </c>
      <c r="H1401" s="2222" t="s">
        <v>922</v>
      </c>
      <c r="I1401" s="1791" t="s">
        <v>130</v>
      </c>
      <c r="J1401" s="1789">
        <v>45899</v>
      </c>
      <c r="K1401" s="1792">
        <v>25</v>
      </c>
      <c r="L1401" s="1793">
        <v>25</v>
      </c>
      <c r="M1401" s="1794">
        <v>250</v>
      </c>
      <c r="N1401" s="1787">
        <v>0</v>
      </c>
      <c r="O1401" s="1787">
        <v>0</v>
      </c>
      <c r="P1401" s="1795">
        <f>SUM(Table1[[#This Row],[BASE_FARE]:[SURCHARGES]])*Table1[[#This Row],[SEATS_BOOKED]]</f>
        <v>6250</v>
      </c>
      <c r="Q1401" s="1782" t="s">
        <v>161</v>
      </c>
      <c r="R1401" s="2015" t="s">
        <v>397</v>
      </c>
      <c r="S1401" s="1790" t="str">
        <f>LEFT(Table1[[#This Row],[SECTOR]],3)</f>
        <v>VRN</v>
      </c>
      <c r="T1401" s="1790" t="str">
        <f>RIGHT(Table1[[#This Row],[SECTOR]],3)</f>
        <v>SSH</v>
      </c>
      <c r="U1401" s="1790" t="str">
        <f t="shared" si="118"/>
        <v>VRN</v>
      </c>
      <c r="V1401" s="1790">
        <f>WEEKDAY(Table1[[#This Row],[FLIGHT_DATE]],2)</f>
        <v>6</v>
      </c>
      <c r="W1401" s="1790">
        <f>Table1[[#This Row],[FLIGHT_DATE]]-Table1[[#This Row],[DATE_BOOKED]]</f>
        <v>163</v>
      </c>
    </row>
    <row r="1402" spans="1:23" x14ac:dyDescent="0.35">
      <c r="A1402" s="1789">
        <v>45736</v>
      </c>
      <c r="B1402" s="1790" t="s">
        <v>411</v>
      </c>
      <c r="C1402" s="198" t="s">
        <v>160</v>
      </c>
      <c r="D1402" s="198"/>
      <c r="E1402" s="1790"/>
      <c r="F1402" s="1790" t="s">
        <v>54</v>
      </c>
      <c r="G1402" s="1790" t="s">
        <v>11</v>
      </c>
      <c r="H1402" s="2222" t="s">
        <v>921</v>
      </c>
      <c r="I1402" s="1791" t="s">
        <v>126</v>
      </c>
      <c r="J1402" s="1789">
        <v>45871</v>
      </c>
      <c r="K1402" s="1792">
        <v>25</v>
      </c>
      <c r="L1402" s="1793">
        <v>25</v>
      </c>
      <c r="M1402" s="1794">
        <v>250</v>
      </c>
      <c r="N1402" s="1787">
        <v>0</v>
      </c>
      <c r="O1402" s="1787">
        <v>0</v>
      </c>
      <c r="P1402" s="1795">
        <f>SUM(Table1[[#This Row],[BASE_FARE]:[SURCHARGES]])*Table1[[#This Row],[SEATS_BOOKED]]</f>
        <v>6250</v>
      </c>
      <c r="Q1402" s="1782" t="s">
        <v>161</v>
      </c>
      <c r="R1402" s="2015" t="s">
        <v>397</v>
      </c>
      <c r="S1402" s="1790" t="str">
        <f>LEFT(Table1[[#This Row],[SECTOR]],3)</f>
        <v>SSH</v>
      </c>
      <c r="T1402" s="1790" t="str">
        <f>RIGHT(Table1[[#This Row],[SECTOR]],3)</f>
        <v>VRN</v>
      </c>
      <c r="U1402" s="1790" t="str">
        <f t="shared" ref="U1402:U1407" si="119">IF(AND(S1402&lt;&gt;"SSH", S1402&lt;&gt;"RMF", S1402&lt;&gt;"CAI", S1402&lt;&gt;"HRG", S1402&lt;&gt;"LXR", S1402&lt;&gt;"DXB", OR(T1402="SSH", T1402="RMF", T1402="CAI", T1402="HRG", T1402="LXR", T1402="DXB")), S1402,
    IF(AND(T1402&lt;&gt;"SSH", T1402&lt;&gt;"RMF", T1402&lt;&gt;"CAI", T1402&lt;&gt;"HRG", T1402&lt;&gt;"LXR", T1402&lt;&gt;"DXB", OR(S1402="SSH", S1402="RMF", S1402="CAI", S1402="HRG", S1402="LXR", S1402="DXB")), T1402,
    "VIE"))</f>
        <v>VRN</v>
      </c>
      <c r="V1402" s="1790">
        <f>WEEKDAY(Table1[[#This Row],[FLIGHT_DATE]],2)</f>
        <v>6</v>
      </c>
      <c r="W1402" s="1790">
        <f>Table1[[#This Row],[FLIGHT_DATE]]-Table1[[#This Row],[DATE_BOOKED]]</f>
        <v>135</v>
      </c>
    </row>
    <row r="1403" spans="1:23" x14ac:dyDescent="0.35">
      <c r="A1403" s="1789">
        <v>45736</v>
      </c>
      <c r="B1403" s="1790" t="s">
        <v>411</v>
      </c>
      <c r="C1403" s="198" t="s">
        <v>160</v>
      </c>
      <c r="D1403" s="198"/>
      <c r="E1403" s="1790"/>
      <c r="F1403" s="1790" t="s">
        <v>54</v>
      </c>
      <c r="G1403" s="1790" t="s">
        <v>11</v>
      </c>
      <c r="H1403" s="2222" t="s">
        <v>921</v>
      </c>
      <c r="I1403" s="1791" t="s">
        <v>126</v>
      </c>
      <c r="J1403" s="1789">
        <v>45878</v>
      </c>
      <c r="K1403" s="1792">
        <v>25</v>
      </c>
      <c r="L1403" s="1793">
        <v>25</v>
      </c>
      <c r="M1403" s="1794">
        <v>250</v>
      </c>
      <c r="N1403" s="1787">
        <v>0</v>
      </c>
      <c r="O1403" s="1787">
        <v>0</v>
      </c>
      <c r="P1403" s="1795">
        <f>SUM(Table1[[#This Row],[BASE_FARE]:[SURCHARGES]])*Table1[[#This Row],[SEATS_BOOKED]]</f>
        <v>6250</v>
      </c>
      <c r="Q1403" s="1782" t="s">
        <v>161</v>
      </c>
      <c r="R1403" s="2015" t="s">
        <v>397</v>
      </c>
      <c r="S1403" s="1790" t="str">
        <f>LEFT(Table1[[#This Row],[SECTOR]],3)</f>
        <v>SSH</v>
      </c>
      <c r="T1403" s="1790" t="str">
        <f>RIGHT(Table1[[#This Row],[SECTOR]],3)</f>
        <v>VRN</v>
      </c>
      <c r="U1403" s="1790" t="str">
        <f t="shared" si="119"/>
        <v>VRN</v>
      </c>
      <c r="V1403" s="1790">
        <f>WEEKDAY(Table1[[#This Row],[FLIGHT_DATE]],2)</f>
        <v>6</v>
      </c>
      <c r="W1403" s="1790">
        <f>Table1[[#This Row],[FLIGHT_DATE]]-Table1[[#This Row],[DATE_BOOKED]]</f>
        <v>142</v>
      </c>
    </row>
    <row r="1404" spans="1:23" x14ac:dyDescent="0.35">
      <c r="A1404" s="1789">
        <v>45736</v>
      </c>
      <c r="B1404" s="1790" t="s">
        <v>411</v>
      </c>
      <c r="C1404" s="198" t="s">
        <v>160</v>
      </c>
      <c r="D1404" s="198"/>
      <c r="E1404" s="1790"/>
      <c r="F1404" s="1790" t="s">
        <v>54</v>
      </c>
      <c r="G1404" s="1790" t="s">
        <v>11</v>
      </c>
      <c r="H1404" s="2222" t="s">
        <v>921</v>
      </c>
      <c r="I1404" s="1791" t="s">
        <v>126</v>
      </c>
      <c r="J1404" s="1789">
        <v>45885</v>
      </c>
      <c r="K1404" s="1792">
        <v>25</v>
      </c>
      <c r="L1404" s="1793">
        <v>25</v>
      </c>
      <c r="M1404" s="1794">
        <v>250</v>
      </c>
      <c r="N1404" s="1787">
        <v>0</v>
      </c>
      <c r="O1404" s="1787">
        <v>0</v>
      </c>
      <c r="P1404" s="1795">
        <f>SUM(Table1[[#This Row],[BASE_FARE]:[SURCHARGES]])*Table1[[#This Row],[SEATS_BOOKED]]</f>
        <v>6250</v>
      </c>
      <c r="Q1404" s="1782" t="s">
        <v>161</v>
      </c>
      <c r="R1404" s="2015" t="s">
        <v>397</v>
      </c>
      <c r="S1404" s="1790" t="str">
        <f>LEFT(Table1[[#This Row],[SECTOR]],3)</f>
        <v>SSH</v>
      </c>
      <c r="T1404" s="1790" t="str">
        <f>RIGHT(Table1[[#This Row],[SECTOR]],3)</f>
        <v>VRN</v>
      </c>
      <c r="U1404" s="1790" t="str">
        <f t="shared" si="119"/>
        <v>VRN</v>
      </c>
      <c r="V1404" s="1790">
        <f>WEEKDAY(Table1[[#This Row],[FLIGHT_DATE]],2)</f>
        <v>6</v>
      </c>
      <c r="W1404" s="1790">
        <f>Table1[[#This Row],[FLIGHT_DATE]]-Table1[[#This Row],[DATE_BOOKED]]</f>
        <v>149</v>
      </c>
    </row>
    <row r="1405" spans="1:23" x14ac:dyDescent="0.35">
      <c r="A1405" s="1789">
        <v>45736</v>
      </c>
      <c r="B1405" s="1790" t="s">
        <v>411</v>
      </c>
      <c r="C1405" s="198" t="s">
        <v>160</v>
      </c>
      <c r="D1405" s="198"/>
      <c r="E1405" s="1790"/>
      <c r="F1405" s="1790" t="s">
        <v>54</v>
      </c>
      <c r="G1405" s="1790" t="s">
        <v>11</v>
      </c>
      <c r="H1405" s="2222" t="s">
        <v>921</v>
      </c>
      <c r="I1405" s="1791" t="s">
        <v>126</v>
      </c>
      <c r="J1405" s="1550">
        <v>45892</v>
      </c>
      <c r="K1405" s="1792">
        <v>25</v>
      </c>
      <c r="L1405" s="1793">
        <v>25</v>
      </c>
      <c r="M1405" s="1794">
        <v>250</v>
      </c>
      <c r="N1405" s="1787">
        <v>0</v>
      </c>
      <c r="O1405" s="1787">
        <v>0</v>
      </c>
      <c r="P1405" s="1795">
        <f>SUM(Table1[[#This Row],[BASE_FARE]:[SURCHARGES]])*Table1[[#This Row],[SEATS_BOOKED]]</f>
        <v>6250</v>
      </c>
      <c r="Q1405" s="1782" t="s">
        <v>161</v>
      </c>
      <c r="R1405" s="2015" t="s">
        <v>397</v>
      </c>
      <c r="S1405" s="1790" t="str">
        <f>LEFT(Table1[[#This Row],[SECTOR]],3)</f>
        <v>SSH</v>
      </c>
      <c r="T1405" s="1790" t="str">
        <f>RIGHT(Table1[[#This Row],[SECTOR]],3)</f>
        <v>VRN</v>
      </c>
      <c r="U1405" s="1790" t="str">
        <f t="shared" si="119"/>
        <v>VRN</v>
      </c>
      <c r="V1405" s="1790">
        <f>WEEKDAY(Table1[[#This Row],[FLIGHT_DATE]],2)</f>
        <v>6</v>
      </c>
      <c r="W1405" s="1790">
        <f>Table1[[#This Row],[FLIGHT_DATE]]-Table1[[#This Row],[DATE_BOOKED]]</f>
        <v>156</v>
      </c>
    </row>
    <row r="1406" spans="1:23" x14ac:dyDescent="0.35">
      <c r="A1406" s="1789">
        <v>45736</v>
      </c>
      <c r="B1406" s="1790" t="s">
        <v>411</v>
      </c>
      <c r="C1406" s="198" t="s">
        <v>160</v>
      </c>
      <c r="D1406" s="198"/>
      <c r="E1406" s="1790"/>
      <c r="F1406" s="1790" t="s">
        <v>54</v>
      </c>
      <c r="G1406" s="1790" t="s">
        <v>11</v>
      </c>
      <c r="H1406" s="2222" t="s">
        <v>921</v>
      </c>
      <c r="I1406" s="1791" t="s">
        <v>126</v>
      </c>
      <c r="J1406" s="1789">
        <v>45899</v>
      </c>
      <c r="K1406" s="1792">
        <v>25</v>
      </c>
      <c r="L1406" s="1793">
        <v>25</v>
      </c>
      <c r="M1406" s="1794">
        <v>250</v>
      </c>
      <c r="N1406" s="1787">
        <v>0</v>
      </c>
      <c r="O1406" s="1787">
        <v>0</v>
      </c>
      <c r="P1406" s="1795">
        <f>SUM(Table1[[#This Row],[BASE_FARE]:[SURCHARGES]])*Table1[[#This Row],[SEATS_BOOKED]]</f>
        <v>6250</v>
      </c>
      <c r="Q1406" s="1782" t="s">
        <v>161</v>
      </c>
      <c r="R1406" s="2015" t="s">
        <v>397</v>
      </c>
      <c r="S1406" s="1790" t="str">
        <f>LEFT(Table1[[#This Row],[SECTOR]],3)</f>
        <v>SSH</v>
      </c>
      <c r="T1406" s="1790" t="str">
        <f>RIGHT(Table1[[#This Row],[SECTOR]],3)</f>
        <v>VRN</v>
      </c>
      <c r="U1406" s="1790" t="str">
        <f t="shared" si="119"/>
        <v>VRN</v>
      </c>
      <c r="V1406" s="1790">
        <f>WEEKDAY(Table1[[#This Row],[FLIGHT_DATE]],2)</f>
        <v>6</v>
      </c>
      <c r="W1406" s="1790">
        <f>Table1[[#This Row],[FLIGHT_DATE]]-Table1[[#This Row],[DATE_BOOKED]]</f>
        <v>163</v>
      </c>
    </row>
    <row r="1407" spans="1:23" x14ac:dyDescent="0.35">
      <c r="A1407" s="1789">
        <v>45736</v>
      </c>
      <c r="B1407" s="1790" t="s">
        <v>411</v>
      </c>
      <c r="C1407" s="198" t="s">
        <v>160</v>
      </c>
      <c r="D1407" s="198"/>
      <c r="E1407" s="1790"/>
      <c r="F1407" s="1790" t="s">
        <v>54</v>
      </c>
      <c r="G1407" s="1790" t="s">
        <v>11</v>
      </c>
      <c r="H1407" s="2222" t="s">
        <v>921</v>
      </c>
      <c r="I1407" s="1791" t="s">
        <v>126</v>
      </c>
      <c r="J1407" s="1789">
        <v>45906</v>
      </c>
      <c r="K1407" s="1792">
        <v>25</v>
      </c>
      <c r="L1407" s="1793">
        <v>25</v>
      </c>
      <c r="M1407" s="1794">
        <v>250</v>
      </c>
      <c r="N1407" s="1787">
        <v>0</v>
      </c>
      <c r="O1407" s="1787">
        <v>0</v>
      </c>
      <c r="P1407" s="1795">
        <f>SUM(Table1[[#This Row],[BASE_FARE]:[SURCHARGES]])*Table1[[#This Row],[SEATS_BOOKED]]</f>
        <v>6250</v>
      </c>
      <c r="Q1407" s="1782" t="s">
        <v>161</v>
      </c>
      <c r="R1407" s="2015" t="s">
        <v>397</v>
      </c>
      <c r="S1407" s="1790" t="str">
        <f>LEFT(Table1[[#This Row],[SECTOR]],3)</f>
        <v>SSH</v>
      </c>
      <c r="T1407" s="1790" t="str">
        <f>RIGHT(Table1[[#This Row],[SECTOR]],3)</f>
        <v>VRN</v>
      </c>
      <c r="U1407" s="1790" t="str">
        <f t="shared" si="119"/>
        <v>VRN</v>
      </c>
      <c r="V1407" s="1790">
        <f>WEEKDAY(Table1[[#This Row],[FLIGHT_DATE]],2)</f>
        <v>6</v>
      </c>
      <c r="W1407" s="1790">
        <f>Table1[[#This Row],[FLIGHT_DATE]]-Table1[[#This Row],[DATE_BOOKED]]</f>
        <v>170</v>
      </c>
    </row>
    <row r="1408" spans="1:23" x14ac:dyDescent="0.35">
      <c r="A1408" s="1797">
        <v>45735</v>
      </c>
      <c r="B1408" s="1798" t="s">
        <v>390</v>
      </c>
      <c r="C1408" s="198" t="s">
        <v>333</v>
      </c>
      <c r="D1408" s="198" t="s">
        <v>952</v>
      </c>
      <c r="E1408" s="1798" t="s">
        <v>843</v>
      </c>
      <c r="F1408" s="1798" t="s">
        <v>56</v>
      </c>
      <c r="G1408" s="1798" t="s">
        <v>10</v>
      </c>
      <c r="H1408" s="2222" t="s">
        <v>193</v>
      </c>
      <c r="I1408" s="1799" t="s">
        <v>29</v>
      </c>
      <c r="J1408" s="1797">
        <v>45767</v>
      </c>
      <c r="K1408" s="1800">
        <v>1</v>
      </c>
      <c r="L1408" s="1801">
        <v>1</v>
      </c>
      <c r="M1408" s="1802">
        <v>150</v>
      </c>
      <c r="N1408" s="1803">
        <v>38.92</v>
      </c>
      <c r="O1408" s="1803">
        <v>40</v>
      </c>
      <c r="P1408" s="1804">
        <f>SUM(Table1[[#This Row],[BASE_FARE]:[SURCHARGES]])*Table1[[#This Row],[SEATS_BOOKED]]</f>
        <v>228.92000000000002</v>
      </c>
      <c r="Q1408" s="1798" t="s">
        <v>161</v>
      </c>
      <c r="R1408" s="1800" t="s">
        <v>335</v>
      </c>
      <c r="S1408" s="1798" t="str">
        <f>LEFT(Table1[[#This Row],[SECTOR]],3)</f>
        <v>SSH</v>
      </c>
      <c r="T1408" s="1798" t="str">
        <f>RIGHT(Table1[[#This Row],[SECTOR]],3)</f>
        <v>NAP</v>
      </c>
      <c r="U1408" s="1798" t="str">
        <f t="shared" ref="U1408:U1414" si="120">IF(AND(S1408&lt;&gt;"SSH", S1408&lt;&gt;"RMF", S1408&lt;&gt;"CAI", S1408&lt;&gt;"HRG", S1408&lt;&gt;"LXR", S1408&lt;&gt;"DXB", OR(T1408="SSH", T1408="RMF", T1408="CAI", T1408="HRG", T1408="LXR", T1408="DXB")), S1408,
    IF(AND(T1408&lt;&gt;"SSH", T1408&lt;&gt;"RMF", T1408&lt;&gt;"CAI", T1408&lt;&gt;"HRG", T1408&lt;&gt;"LXR", T1408&lt;&gt;"DXB", OR(S1408="SSH", S1408="RMF", S1408="CAI", S1408="HRG", S1408="LXR", S1408="DXB")), T1408,
    "VIE"))</f>
        <v>NAP</v>
      </c>
      <c r="V1408" s="1798">
        <f>WEEKDAY(Table1[[#This Row],[FLIGHT_DATE]],2)</f>
        <v>7</v>
      </c>
      <c r="W1408" s="1798">
        <f>Table1[[#This Row],[FLIGHT_DATE]]-Table1[[#This Row],[DATE_BOOKED]]</f>
        <v>32</v>
      </c>
    </row>
    <row r="1409" spans="1:23" x14ac:dyDescent="0.35">
      <c r="A1409" s="1797">
        <v>45735</v>
      </c>
      <c r="B1409" s="1798" t="s">
        <v>390</v>
      </c>
      <c r="C1409" s="198" t="s">
        <v>333</v>
      </c>
      <c r="D1409" s="198" t="s">
        <v>952</v>
      </c>
      <c r="E1409" s="1798" t="s">
        <v>843</v>
      </c>
      <c r="F1409" s="1798" t="s">
        <v>56</v>
      </c>
      <c r="G1409" s="1798" t="s">
        <v>10</v>
      </c>
      <c r="H1409" s="2222" t="s">
        <v>193</v>
      </c>
      <c r="I1409" s="1799" t="s">
        <v>29</v>
      </c>
      <c r="J1409" s="1797">
        <v>45767</v>
      </c>
      <c r="K1409" s="1800">
        <v>1</v>
      </c>
      <c r="L1409" s="1801">
        <v>1</v>
      </c>
      <c r="M1409" s="1802">
        <v>150</v>
      </c>
      <c r="N1409" s="1803">
        <v>38.92</v>
      </c>
      <c r="O1409" s="1803">
        <v>40</v>
      </c>
      <c r="P1409" s="1804">
        <f>SUM(Table1[[#This Row],[BASE_FARE]:[SURCHARGES]])*Table1[[#This Row],[SEATS_BOOKED]]</f>
        <v>228.92000000000002</v>
      </c>
      <c r="Q1409" s="1798" t="s">
        <v>161</v>
      </c>
      <c r="R1409" s="1800" t="s">
        <v>335</v>
      </c>
      <c r="S1409" s="1798" t="str">
        <f>LEFT(Table1[[#This Row],[SECTOR]],3)</f>
        <v>SSH</v>
      </c>
      <c r="T1409" s="1798" t="str">
        <f>RIGHT(Table1[[#This Row],[SECTOR]],3)</f>
        <v>NAP</v>
      </c>
      <c r="U1409" s="1798" t="str">
        <f t="shared" si="120"/>
        <v>NAP</v>
      </c>
      <c r="V1409" s="1798">
        <f>WEEKDAY(Table1[[#This Row],[FLIGHT_DATE]],2)</f>
        <v>7</v>
      </c>
      <c r="W1409" s="1798">
        <f>Table1[[#This Row],[FLIGHT_DATE]]-Table1[[#This Row],[DATE_BOOKED]]</f>
        <v>32</v>
      </c>
    </row>
    <row r="1410" spans="1:23" x14ac:dyDescent="0.35">
      <c r="A1410" s="1797">
        <v>45735</v>
      </c>
      <c r="B1410" s="1798" t="s">
        <v>390</v>
      </c>
      <c r="C1410" s="198" t="s">
        <v>333</v>
      </c>
      <c r="D1410" s="198" t="s">
        <v>952</v>
      </c>
      <c r="E1410" s="1798" t="s">
        <v>843</v>
      </c>
      <c r="F1410" s="1798" t="s">
        <v>56</v>
      </c>
      <c r="G1410" s="1798" t="s">
        <v>10</v>
      </c>
      <c r="H1410" s="2222" t="s">
        <v>193</v>
      </c>
      <c r="I1410" s="1799" t="s">
        <v>29</v>
      </c>
      <c r="J1410" s="1797">
        <v>45767</v>
      </c>
      <c r="K1410" s="1800">
        <v>1</v>
      </c>
      <c r="L1410" s="1801">
        <v>1</v>
      </c>
      <c r="M1410" s="1802">
        <v>150</v>
      </c>
      <c r="N1410" s="1803">
        <v>38.92</v>
      </c>
      <c r="O1410" s="1803">
        <v>40</v>
      </c>
      <c r="P1410" s="1804">
        <f>SUM(Table1[[#This Row],[BASE_FARE]:[SURCHARGES]])*Table1[[#This Row],[SEATS_BOOKED]]</f>
        <v>228.92000000000002</v>
      </c>
      <c r="Q1410" s="1798" t="s">
        <v>161</v>
      </c>
      <c r="R1410" s="1800" t="s">
        <v>335</v>
      </c>
      <c r="S1410" s="1798" t="str">
        <f>LEFT(Table1[[#This Row],[SECTOR]],3)</f>
        <v>SSH</v>
      </c>
      <c r="T1410" s="1798" t="str">
        <f>RIGHT(Table1[[#This Row],[SECTOR]],3)</f>
        <v>NAP</v>
      </c>
      <c r="U1410" s="1798" t="str">
        <f t="shared" si="120"/>
        <v>NAP</v>
      </c>
      <c r="V1410" s="1798">
        <f>WEEKDAY(Table1[[#This Row],[FLIGHT_DATE]],2)</f>
        <v>7</v>
      </c>
      <c r="W1410" s="1798">
        <f>Table1[[#This Row],[FLIGHT_DATE]]-Table1[[#This Row],[DATE_BOOKED]]</f>
        <v>32</v>
      </c>
    </row>
    <row r="1411" spans="1:23" x14ac:dyDescent="0.35">
      <c r="A1411" s="1797">
        <v>45735</v>
      </c>
      <c r="B1411" s="1798" t="s">
        <v>390</v>
      </c>
      <c r="C1411" s="198" t="s">
        <v>333</v>
      </c>
      <c r="D1411" s="198" t="s">
        <v>952</v>
      </c>
      <c r="E1411" s="3207" t="s">
        <v>810</v>
      </c>
      <c r="F1411" s="1798" t="s">
        <v>56</v>
      </c>
      <c r="G1411" s="1798" t="s">
        <v>10</v>
      </c>
      <c r="H1411" s="2222" t="s">
        <v>479</v>
      </c>
      <c r="I1411" s="1799" t="s">
        <v>28</v>
      </c>
      <c r="J1411" s="1797">
        <v>45772</v>
      </c>
      <c r="K1411" s="1800">
        <v>0</v>
      </c>
      <c r="L1411" s="1801">
        <v>0</v>
      </c>
      <c r="M1411" s="1802">
        <v>0</v>
      </c>
      <c r="N1411" s="1803">
        <v>0</v>
      </c>
      <c r="O1411" s="1803">
        <v>0</v>
      </c>
      <c r="P1411" s="1804">
        <f>SUM(Table1[[#This Row],[BASE_FARE]:[SURCHARGES]])*Table1[[#This Row],[SEATS_BOOKED]]</f>
        <v>0</v>
      </c>
      <c r="Q1411" s="1798" t="s">
        <v>694</v>
      </c>
      <c r="R1411" s="1800" t="s">
        <v>694</v>
      </c>
      <c r="S1411" s="1798" t="str">
        <f>LEFT(Table1[[#This Row],[SECTOR]],3)</f>
        <v>NAP</v>
      </c>
      <c r="T1411" s="1798" t="str">
        <f>RIGHT(Table1[[#This Row],[SECTOR]],3)</f>
        <v>SSH</v>
      </c>
      <c r="U1411" s="1798" t="str">
        <f t="shared" si="120"/>
        <v>NAP</v>
      </c>
      <c r="V1411" s="1798">
        <f>WEEKDAY(Table1[[#This Row],[FLIGHT_DATE]],2)</f>
        <v>5</v>
      </c>
      <c r="W1411" s="1798">
        <f>Table1[[#This Row],[FLIGHT_DATE]]-Table1[[#This Row],[DATE_BOOKED]]</f>
        <v>37</v>
      </c>
    </row>
    <row r="1412" spans="1:23" x14ac:dyDescent="0.35">
      <c r="A1412" s="1797">
        <v>45735</v>
      </c>
      <c r="B1412" s="1798" t="s">
        <v>390</v>
      </c>
      <c r="C1412" s="198" t="s">
        <v>333</v>
      </c>
      <c r="D1412" s="198" t="s">
        <v>952</v>
      </c>
      <c r="E1412" s="1798" t="s">
        <v>810</v>
      </c>
      <c r="F1412" s="1798" t="s">
        <v>56</v>
      </c>
      <c r="G1412" s="1798" t="s">
        <v>10</v>
      </c>
      <c r="H1412" s="2222" t="s">
        <v>479</v>
      </c>
      <c r="I1412" s="1799" t="s">
        <v>28</v>
      </c>
      <c r="J1412" s="1797">
        <v>45772</v>
      </c>
      <c r="K1412" s="1800">
        <v>0</v>
      </c>
      <c r="L1412" s="1801">
        <v>0</v>
      </c>
      <c r="M1412" s="1802">
        <v>0</v>
      </c>
      <c r="N1412" s="1803">
        <v>0</v>
      </c>
      <c r="O1412" s="1803">
        <v>0</v>
      </c>
      <c r="P1412" s="1804">
        <f>SUM(Table1[[#This Row],[BASE_FARE]:[SURCHARGES]])*Table1[[#This Row],[SEATS_BOOKED]]</f>
        <v>0</v>
      </c>
      <c r="Q1412" s="1798" t="s">
        <v>694</v>
      </c>
      <c r="R1412" s="1800" t="s">
        <v>694</v>
      </c>
      <c r="S1412" s="1798" t="str">
        <f>LEFT(Table1[[#This Row],[SECTOR]],3)</f>
        <v>NAP</v>
      </c>
      <c r="T1412" s="1798" t="str">
        <f>RIGHT(Table1[[#This Row],[SECTOR]],3)</f>
        <v>SSH</v>
      </c>
      <c r="U1412" s="1798" t="str">
        <f t="shared" si="120"/>
        <v>NAP</v>
      </c>
      <c r="V1412" s="1798">
        <f>WEEKDAY(Table1[[#This Row],[FLIGHT_DATE]],2)</f>
        <v>5</v>
      </c>
      <c r="W1412" s="1798">
        <f>Table1[[#This Row],[FLIGHT_DATE]]-Table1[[#This Row],[DATE_BOOKED]]</f>
        <v>37</v>
      </c>
    </row>
    <row r="1413" spans="1:23" x14ac:dyDescent="0.35">
      <c r="A1413" s="1797">
        <v>45735</v>
      </c>
      <c r="B1413" s="1798" t="s">
        <v>390</v>
      </c>
      <c r="C1413" s="198" t="s">
        <v>333</v>
      </c>
      <c r="D1413" s="198" t="s">
        <v>952</v>
      </c>
      <c r="E1413" s="1798" t="s">
        <v>810</v>
      </c>
      <c r="F1413" s="1798" t="s">
        <v>56</v>
      </c>
      <c r="G1413" s="1798" t="s">
        <v>10</v>
      </c>
      <c r="H1413" s="2222" t="s">
        <v>479</v>
      </c>
      <c r="I1413" s="1799" t="s">
        <v>28</v>
      </c>
      <c r="J1413" s="1797">
        <v>45772</v>
      </c>
      <c r="K1413" s="1800">
        <v>0</v>
      </c>
      <c r="L1413" s="1801">
        <v>0</v>
      </c>
      <c r="M1413" s="1802">
        <v>0</v>
      </c>
      <c r="N1413" s="1803">
        <v>0</v>
      </c>
      <c r="O1413" s="1803">
        <v>0</v>
      </c>
      <c r="P1413" s="1804">
        <f>SUM(Table1[[#This Row],[BASE_FARE]:[SURCHARGES]])*Table1[[#This Row],[SEATS_BOOKED]]</f>
        <v>0</v>
      </c>
      <c r="Q1413" s="1798" t="s">
        <v>694</v>
      </c>
      <c r="R1413" s="1800" t="s">
        <v>694</v>
      </c>
      <c r="S1413" s="1798" t="str">
        <f>LEFT(Table1[[#This Row],[SECTOR]],3)</f>
        <v>NAP</v>
      </c>
      <c r="T1413" s="1798" t="str">
        <f>RIGHT(Table1[[#This Row],[SECTOR]],3)</f>
        <v>SSH</v>
      </c>
      <c r="U1413" s="1798" t="str">
        <f t="shared" si="120"/>
        <v>NAP</v>
      </c>
      <c r="V1413" s="1798">
        <f>WEEKDAY(Table1[[#This Row],[FLIGHT_DATE]],2)</f>
        <v>5</v>
      </c>
      <c r="W1413" s="1798">
        <f>Table1[[#This Row],[FLIGHT_DATE]]-Table1[[#This Row],[DATE_BOOKED]]</f>
        <v>37</v>
      </c>
    </row>
    <row r="1414" spans="1:23" x14ac:dyDescent="0.35">
      <c r="A1414" s="1797">
        <v>45735</v>
      </c>
      <c r="B1414" s="1798" t="s">
        <v>390</v>
      </c>
      <c r="C1414" s="198" t="s">
        <v>333</v>
      </c>
      <c r="D1414" s="198" t="s">
        <v>952</v>
      </c>
      <c r="E1414" s="1798" t="s">
        <v>810</v>
      </c>
      <c r="F1414" s="1798" t="s">
        <v>56</v>
      </c>
      <c r="G1414" s="1798" t="s">
        <v>10</v>
      </c>
      <c r="H1414" s="2222" t="s">
        <v>479</v>
      </c>
      <c r="I1414" s="1799" t="s">
        <v>28</v>
      </c>
      <c r="J1414" s="1797">
        <v>45772</v>
      </c>
      <c r="K1414" s="1800">
        <v>0</v>
      </c>
      <c r="L1414" s="1801">
        <v>0</v>
      </c>
      <c r="M1414" s="1802">
        <v>0</v>
      </c>
      <c r="N1414" s="1803">
        <v>0</v>
      </c>
      <c r="O1414" s="1803">
        <v>0</v>
      </c>
      <c r="P1414" s="1804">
        <f>SUM(Table1[[#This Row],[BASE_FARE]:[SURCHARGES]])*Table1[[#This Row],[SEATS_BOOKED]]</f>
        <v>0</v>
      </c>
      <c r="Q1414" s="1798" t="s">
        <v>694</v>
      </c>
      <c r="R1414" s="1800" t="s">
        <v>694</v>
      </c>
      <c r="S1414" s="1798" t="str">
        <f>LEFT(Table1[[#This Row],[SECTOR]],3)</f>
        <v>NAP</v>
      </c>
      <c r="T1414" s="1798" t="str">
        <f>RIGHT(Table1[[#This Row],[SECTOR]],3)</f>
        <v>SSH</v>
      </c>
      <c r="U1414" s="1798" t="str">
        <f t="shared" si="120"/>
        <v>NAP</v>
      </c>
      <c r="V1414" s="1798">
        <f>WEEKDAY(Table1[[#This Row],[FLIGHT_DATE]],2)</f>
        <v>5</v>
      </c>
      <c r="W1414" s="1798">
        <f>Table1[[#This Row],[FLIGHT_DATE]]-Table1[[#This Row],[DATE_BOOKED]]</f>
        <v>37</v>
      </c>
    </row>
    <row r="1415" spans="1:23" x14ac:dyDescent="0.35">
      <c r="A1415" s="1806">
        <v>45719</v>
      </c>
      <c r="B1415" s="1807" t="s">
        <v>387</v>
      </c>
      <c r="C1415" s="198" t="s">
        <v>333</v>
      </c>
      <c r="D1415" s="198" t="s">
        <v>583</v>
      </c>
      <c r="E1415" s="1807" t="s">
        <v>846</v>
      </c>
      <c r="F1415" s="1807" t="s">
        <v>56</v>
      </c>
      <c r="G1415" s="1807" t="s">
        <v>10</v>
      </c>
      <c r="H1415" s="2222" t="s">
        <v>194</v>
      </c>
      <c r="I1415" s="1808" t="s">
        <v>130</v>
      </c>
      <c r="J1415" s="1806">
        <v>45766</v>
      </c>
      <c r="K1415" s="1809">
        <v>1</v>
      </c>
      <c r="L1415" s="1810">
        <v>1</v>
      </c>
      <c r="M1415" s="1811">
        <v>390</v>
      </c>
      <c r="N1415" s="1812">
        <v>21.509999999999998</v>
      </c>
      <c r="O1415" s="1812">
        <v>56.04</v>
      </c>
      <c r="P1415" s="1813">
        <f>SUM(Table1[[#This Row],[BASE_FARE]:[SURCHARGES]])*Table1[[#This Row],[SEATS_BOOKED]]</f>
        <v>467.55</v>
      </c>
      <c r="Q1415" s="1759" t="s">
        <v>161</v>
      </c>
      <c r="R1415" s="1761" t="s">
        <v>335</v>
      </c>
      <c r="S1415" s="1807" t="str">
        <f>LEFT(Table1[[#This Row],[SECTOR]],3)</f>
        <v>VRN</v>
      </c>
      <c r="T1415" s="1807" t="str">
        <f>RIGHT(Table1[[#This Row],[SECTOR]],3)</f>
        <v>SSH</v>
      </c>
      <c r="U1415" s="1807" t="str">
        <f>IF(AND(S1415&lt;&gt;"SSH", S1415&lt;&gt;"RMF", S1415&lt;&gt;"CAI", S1415&lt;&gt;"HRG", S1415&lt;&gt;"LXR", S1415&lt;&gt;"DXB", OR(T1415="SSH", T1415="RMF", T1415="CAI", T1415="HRG", T1415="LXR", T1415="DXB")), S1415,
    IF(AND(T1415&lt;&gt;"SSH", T1415&lt;&gt;"RMF", T1415&lt;&gt;"CAI", T1415&lt;&gt;"HRG", T1415&lt;&gt;"LXR", T1415&lt;&gt;"DXB", OR(S1415="SSH", S1415="RMF", S1415="CAI", S1415="HRG", S1415="LXR", S1415="DXB")), T1415,
    "VIE"))</f>
        <v>VRN</v>
      </c>
      <c r="V1415" s="1807">
        <f>WEEKDAY(Table1[[#This Row],[FLIGHT_DATE]],2)</f>
        <v>6</v>
      </c>
      <c r="W1415" s="1807">
        <f>Table1[[#This Row],[FLIGHT_DATE]]-Table1[[#This Row],[DATE_BOOKED]]</f>
        <v>47</v>
      </c>
    </row>
    <row r="1416" spans="1:23" x14ac:dyDescent="0.35">
      <c r="A1416" s="1806">
        <v>45719</v>
      </c>
      <c r="B1416" s="1807" t="s">
        <v>387</v>
      </c>
      <c r="C1416" s="198" t="s">
        <v>333</v>
      </c>
      <c r="D1416" s="198" t="s">
        <v>583</v>
      </c>
      <c r="E1416" s="1807" t="s">
        <v>846</v>
      </c>
      <c r="F1416" s="1807" t="s">
        <v>56</v>
      </c>
      <c r="G1416" s="1807" t="s">
        <v>10</v>
      </c>
      <c r="H1416" s="2222" t="s">
        <v>194</v>
      </c>
      <c r="I1416" s="1808" t="s">
        <v>130</v>
      </c>
      <c r="J1416" s="1806">
        <v>45766</v>
      </c>
      <c r="K1416" s="1809">
        <v>1</v>
      </c>
      <c r="L1416" s="1810">
        <v>1</v>
      </c>
      <c r="M1416" s="1811">
        <v>390</v>
      </c>
      <c r="N1416" s="1812">
        <v>21.509999999999998</v>
      </c>
      <c r="O1416" s="1812">
        <v>56.04</v>
      </c>
      <c r="P1416" s="1813">
        <f>SUM(Table1[[#This Row],[BASE_FARE]:[SURCHARGES]])*Table1[[#This Row],[SEATS_BOOKED]]</f>
        <v>467.55</v>
      </c>
      <c r="Q1416" s="1759" t="s">
        <v>161</v>
      </c>
      <c r="R1416" s="1761" t="s">
        <v>335</v>
      </c>
      <c r="S1416" s="1807" t="str">
        <f>LEFT(Table1[[#This Row],[SECTOR]],3)</f>
        <v>VRN</v>
      </c>
      <c r="T1416" s="1807" t="str">
        <f>RIGHT(Table1[[#This Row],[SECTOR]],3)</f>
        <v>SSH</v>
      </c>
      <c r="U1416" s="1807" t="str">
        <f>IF(AND(S1416&lt;&gt;"SSH", S1416&lt;&gt;"RMF", S1416&lt;&gt;"CAI", S1416&lt;&gt;"HRG", S1416&lt;&gt;"LXR", S1416&lt;&gt;"DXB", OR(T1416="SSH", T1416="RMF", T1416="CAI", T1416="HRG", T1416="LXR", T1416="DXB")), S1416,
    IF(AND(T1416&lt;&gt;"SSH", T1416&lt;&gt;"RMF", T1416&lt;&gt;"CAI", T1416&lt;&gt;"HRG", T1416&lt;&gt;"LXR", T1416&lt;&gt;"DXB", OR(S1416="SSH", S1416="RMF", S1416="CAI", S1416="HRG", S1416="LXR", S1416="DXB")), T1416,
    "VIE"))</f>
        <v>VRN</v>
      </c>
      <c r="V1416" s="1807">
        <f>WEEKDAY(Table1[[#This Row],[FLIGHT_DATE]],2)</f>
        <v>6</v>
      </c>
      <c r="W1416" s="1807">
        <f>Table1[[#This Row],[FLIGHT_DATE]]-Table1[[#This Row],[DATE_BOOKED]]</f>
        <v>47</v>
      </c>
    </row>
    <row r="1417" spans="1:23" x14ac:dyDescent="0.35">
      <c r="A1417" s="1806">
        <v>45736</v>
      </c>
      <c r="B1417" s="1807" t="s">
        <v>387</v>
      </c>
      <c r="C1417" s="198" t="s">
        <v>333</v>
      </c>
      <c r="D1417" s="198" t="s">
        <v>583</v>
      </c>
      <c r="E1417" s="1807" t="s">
        <v>847</v>
      </c>
      <c r="F1417" s="1807" t="s">
        <v>56</v>
      </c>
      <c r="G1417" s="1807" t="s">
        <v>10</v>
      </c>
      <c r="H1417" s="2222" t="s">
        <v>445</v>
      </c>
      <c r="I1417" s="1808" t="s">
        <v>29</v>
      </c>
      <c r="J1417" s="1806">
        <v>45779</v>
      </c>
      <c r="K1417" s="1809">
        <v>1</v>
      </c>
      <c r="L1417" s="1810">
        <v>1</v>
      </c>
      <c r="M1417" s="1811">
        <v>217</v>
      </c>
      <c r="N1417" s="1812">
        <v>36.83</v>
      </c>
      <c r="O1417" s="1812">
        <v>53</v>
      </c>
      <c r="P1417" s="1813">
        <f>SUM(Table1[[#This Row],[BASE_FARE]:[SURCHARGES]])*Table1[[#This Row],[SEATS_BOOKED]]</f>
        <v>306.83</v>
      </c>
      <c r="Q1417" s="1759" t="s">
        <v>161</v>
      </c>
      <c r="R1417" s="1761" t="s">
        <v>335</v>
      </c>
      <c r="S1417" s="1807" t="str">
        <f>LEFT(Table1[[#This Row],[SECTOR]],3)</f>
        <v>SSH</v>
      </c>
      <c r="T1417" s="1807" t="str">
        <f>RIGHT(Table1[[#This Row],[SECTOR]],3)</f>
        <v>NAP</v>
      </c>
      <c r="U1417" s="1807" t="str">
        <f t="shared" ref="U1417:U1423" si="121">IF(AND(S1417&lt;&gt;"SSH", S1417&lt;&gt;"RMF", S1417&lt;&gt;"CAI", S1417&lt;&gt;"HRG", S1417&lt;&gt;"LXR", S1417&lt;&gt;"DXB", OR(T1417="SSH", T1417="RMF", T1417="CAI", T1417="HRG", T1417="LXR", T1417="DXB")), S1417,
    IF(AND(T1417&lt;&gt;"SSH", T1417&lt;&gt;"RMF", T1417&lt;&gt;"CAI", T1417&lt;&gt;"HRG", T1417&lt;&gt;"LXR", T1417&lt;&gt;"DXB", OR(S1417="SSH", S1417="RMF", S1417="CAI", S1417="HRG", S1417="LXR", S1417="DXB")), T1417,
    "VIE"))</f>
        <v>NAP</v>
      </c>
      <c r="V1417" s="1807">
        <f>WEEKDAY(Table1[[#This Row],[FLIGHT_DATE]],2)</f>
        <v>5</v>
      </c>
      <c r="W1417" s="1807">
        <f>Table1[[#This Row],[FLIGHT_DATE]]-Table1[[#This Row],[DATE_BOOKED]]</f>
        <v>43</v>
      </c>
    </row>
    <row r="1418" spans="1:23" x14ac:dyDescent="0.35">
      <c r="A1418" s="1806">
        <v>45736</v>
      </c>
      <c r="B1418" s="1807" t="s">
        <v>387</v>
      </c>
      <c r="C1418" s="198" t="s">
        <v>333</v>
      </c>
      <c r="D1418" s="198" t="s">
        <v>583</v>
      </c>
      <c r="E1418" s="1807" t="s">
        <v>847</v>
      </c>
      <c r="F1418" s="1807" t="s">
        <v>56</v>
      </c>
      <c r="G1418" s="1807" t="s">
        <v>10</v>
      </c>
      <c r="H1418" s="2222" t="s">
        <v>445</v>
      </c>
      <c r="I1418" s="1808" t="s">
        <v>29</v>
      </c>
      <c r="J1418" s="1806">
        <v>45779</v>
      </c>
      <c r="K1418" s="1809">
        <v>1</v>
      </c>
      <c r="L1418" s="1810">
        <v>1</v>
      </c>
      <c r="M1418" s="1811">
        <v>217</v>
      </c>
      <c r="N1418" s="1812">
        <v>36.83</v>
      </c>
      <c r="O1418" s="1812">
        <v>53</v>
      </c>
      <c r="P1418" s="1813">
        <f>SUM(Table1[[#This Row],[BASE_FARE]:[SURCHARGES]])*Table1[[#This Row],[SEATS_BOOKED]]</f>
        <v>306.83</v>
      </c>
      <c r="Q1418" s="1759" t="s">
        <v>161</v>
      </c>
      <c r="R1418" s="1761" t="s">
        <v>335</v>
      </c>
      <c r="S1418" s="1807" t="str">
        <f>LEFT(Table1[[#This Row],[SECTOR]],3)</f>
        <v>SSH</v>
      </c>
      <c r="T1418" s="1807" t="str">
        <f>RIGHT(Table1[[#This Row],[SECTOR]],3)</f>
        <v>NAP</v>
      </c>
      <c r="U1418" s="1807" t="str">
        <f t="shared" si="121"/>
        <v>NAP</v>
      </c>
      <c r="V1418" s="1807">
        <f>WEEKDAY(Table1[[#This Row],[FLIGHT_DATE]],2)</f>
        <v>5</v>
      </c>
      <c r="W1418" s="1807">
        <f>Table1[[#This Row],[FLIGHT_DATE]]-Table1[[#This Row],[DATE_BOOKED]]</f>
        <v>43</v>
      </c>
    </row>
    <row r="1419" spans="1:23" x14ac:dyDescent="0.35">
      <c r="A1419" s="1806">
        <v>45736</v>
      </c>
      <c r="B1419" s="1807" t="s">
        <v>387</v>
      </c>
      <c r="C1419" s="198" t="s">
        <v>333</v>
      </c>
      <c r="D1419" s="198" t="s">
        <v>583</v>
      </c>
      <c r="E1419" s="1807" t="s">
        <v>847</v>
      </c>
      <c r="F1419" s="1807" t="s">
        <v>56</v>
      </c>
      <c r="G1419" s="1807" t="s">
        <v>10</v>
      </c>
      <c r="H1419" s="2222" t="s">
        <v>445</v>
      </c>
      <c r="I1419" s="1808" t="s">
        <v>29</v>
      </c>
      <c r="J1419" s="1806">
        <v>45779</v>
      </c>
      <c r="K1419" s="1809">
        <v>1</v>
      </c>
      <c r="L1419" s="1810">
        <v>1</v>
      </c>
      <c r="M1419" s="1811">
        <v>217</v>
      </c>
      <c r="N1419" s="1812">
        <v>36.83</v>
      </c>
      <c r="O1419" s="1812">
        <v>53</v>
      </c>
      <c r="P1419" s="1813">
        <f>SUM(Table1[[#This Row],[BASE_FARE]:[SURCHARGES]])*Table1[[#This Row],[SEATS_BOOKED]]</f>
        <v>306.83</v>
      </c>
      <c r="Q1419" s="1759" t="s">
        <v>161</v>
      </c>
      <c r="R1419" s="1761" t="s">
        <v>335</v>
      </c>
      <c r="S1419" s="1807" t="str">
        <f>LEFT(Table1[[#This Row],[SECTOR]],3)</f>
        <v>SSH</v>
      </c>
      <c r="T1419" s="1807" t="str">
        <f>RIGHT(Table1[[#This Row],[SECTOR]],3)</f>
        <v>NAP</v>
      </c>
      <c r="U1419" s="1807" t="str">
        <f t="shared" si="121"/>
        <v>NAP</v>
      </c>
      <c r="V1419" s="1807">
        <f>WEEKDAY(Table1[[#This Row],[FLIGHT_DATE]],2)</f>
        <v>5</v>
      </c>
      <c r="W1419" s="1807">
        <f>Table1[[#This Row],[FLIGHT_DATE]]-Table1[[#This Row],[DATE_BOOKED]]</f>
        <v>43</v>
      </c>
    </row>
    <row r="1420" spans="1:23" x14ac:dyDescent="0.35">
      <c r="A1420" s="1806">
        <v>45736</v>
      </c>
      <c r="B1420" s="1807" t="s">
        <v>387</v>
      </c>
      <c r="C1420" s="198" t="s">
        <v>333</v>
      </c>
      <c r="D1420" s="198" t="s">
        <v>583</v>
      </c>
      <c r="E1420" s="1807" t="s">
        <v>847</v>
      </c>
      <c r="F1420" s="1807" t="s">
        <v>56</v>
      </c>
      <c r="G1420" s="1807" t="s">
        <v>10</v>
      </c>
      <c r="H1420" s="2222" t="s">
        <v>445</v>
      </c>
      <c r="I1420" s="1808" t="s">
        <v>29</v>
      </c>
      <c r="J1420" s="1806">
        <v>45779</v>
      </c>
      <c r="K1420" s="1809">
        <v>1</v>
      </c>
      <c r="L1420" s="1810">
        <v>1</v>
      </c>
      <c r="M1420" s="1811">
        <v>217</v>
      </c>
      <c r="N1420" s="1812">
        <v>36.83</v>
      </c>
      <c r="O1420" s="1812">
        <v>53</v>
      </c>
      <c r="P1420" s="1813">
        <f>SUM(Table1[[#This Row],[BASE_FARE]:[SURCHARGES]])*Table1[[#This Row],[SEATS_BOOKED]]</f>
        <v>306.83</v>
      </c>
      <c r="Q1420" s="1759" t="s">
        <v>161</v>
      </c>
      <c r="R1420" s="1761" t="s">
        <v>335</v>
      </c>
      <c r="S1420" s="1807" t="str">
        <f>LEFT(Table1[[#This Row],[SECTOR]],3)</f>
        <v>SSH</v>
      </c>
      <c r="T1420" s="1807" t="str">
        <f>RIGHT(Table1[[#This Row],[SECTOR]],3)</f>
        <v>NAP</v>
      </c>
      <c r="U1420" s="1807" t="str">
        <f t="shared" si="121"/>
        <v>NAP</v>
      </c>
      <c r="V1420" s="1807">
        <f>WEEKDAY(Table1[[#This Row],[FLIGHT_DATE]],2)</f>
        <v>5</v>
      </c>
      <c r="W1420" s="1807">
        <f>Table1[[#This Row],[FLIGHT_DATE]]-Table1[[#This Row],[DATE_BOOKED]]</f>
        <v>43</v>
      </c>
    </row>
    <row r="1421" spans="1:23" x14ac:dyDescent="0.35">
      <c r="A1421" s="1806">
        <v>45736</v>
      </c>
      <c r="B1421" s="1807" t="s">
        <v>387</v>
      </c>
      <c r="C1421" s="198" t="s">
        <v>333</v>
      </c>
      <c r="D1421" s="198" t="s">
        <v>583</v>
      </c>
      <c r="E1421" s="1807" t="s">
        <v>847</v>
      </c>
      <c r="F1421" s="1807" t="s">
        <v>56</v>
      </c>
      <c r="G1421" s="1807" t="s">
        <v>10</v>
      </c>
      <c r="H1421" s="2222" t="s">
        <v>445</v>
      </c>
      <c r="I1421" s="1808" t="s">
        <v>29</v>
      </c>
      <c r="J1421" s="1806">
        <v>45779</v>
      </c>
      <c r="K1421" s="1809">
        <v>1</v>
      </c>
      <c r="L1421" s="1810">
        <v>1</v>
      </c>
      <c r="M1421" s="1811">
        <v>217</v>
      </c>
      <c r="N1421" s="1812">
        <v>36.83</v>
      </c>
      <c r="O1421" s="1812">
        <v>53</v>
      </c>
      <c r="P1421" s="1813">
        <f>SUM(Table1[[#This Row],[BASE_FARE]:[SURCHARGES]])*Table1[[#This Row],[SEATS_BOOKED]]</f>
        <v>306.83</v>
      </c>
      <c r="Q1421" s="1759" t="s">
        <v>161</v>
      </c>
      <c r="R1421" s="1761" t="s">
        <v>335</v>
      </c>
      <c r="S1421" s="1807" t="str">
        <f>LEFT(Table1[[#This Row],[SECTOR]],3)</f>
        <v>SSH</v>
      </c>
      <c r="T1421" s="1807" t="str">
        <f>RIGHT(Table1[[#This Row],[SECTOR]],3)</f>
        <v>NAP</v>
      </c>
      <c r="U1421" s="1807" t="str">
        <f t="shared" si="121"/>
        <v>NAP</v>
      </c>
      <c r="V1421" s="1807">
        <f>WEEKDAY(Table1[[#This Row],[FLIGHT_DATE]],2)</f>
        <v>5</v>
      </c>
      <c r="W1421" s="1807">
        <f>Table1[[#This Row],[FLIGHT_DATE]]-Table1[[#This Row],[DATE_BOOKED]]</f>
        <v>43</v>
      </c>
    </row>
    <row r="1422" spans="1:23" x14ac:dyDescent="0.35">
      <c r="A1422" s="1806">
        <v>45736</v>
      </c>
      <c r="B1422" s="1807" t="s">
        <v>387</v>
      </c>
      <c r="C1422" s="198" t="s">
        <v>333</v>
      </c>
      <c r="D1422" s="198" t="s">
        <v>583</v>
      </c>
      <c r="E1422" s="1807" t="s">
        <v>847</v>
      </c>
      <c r="F1422" s="1807" t="s">
        <v>56</v>
      </c>
      <c r="G1422" s="1807" t="s">
        <v>10</v>
      </c>
      <c r="H1422" s="2222" t="s">
        <v>445</v>
      </c>
      <c r="I1422" s="1808" t="s">
        <v>29</v>
      </c>
      <c r="J1422" s="1806">
        <v>45779</v>
      </c>
      <c r="K1422" s="1809">
        <v>1</v>
      </c>
      <c r="L1422" s="1810">
        <v>1</v>
      </c>
      <c r="M1422" s="1811">
        <v>217</v>
      </c>
      <c r="N1422" s="1812">
        <v>36.83</v>
      </c>
      <c r="O1422" s="1812">
        <v>53</v>
      </c>
      <c r="P1422" s="1813">
        <f>SUM(Table1[[#This Row],[BASE_FARE]:[SURCHARGES]])*Table1[[#This Row],[SEATS_BOOKED]]</f>
        <v>306.83</v>
      </c>
      <c r="Q1422" s="1759" t="s">
        <v>161</v>
      </c>
      <c r="R1422" s="1761" t="s">
        <v>335</v>
      </c>
      <c r="S1422" s="1807" t="str">
        <f>LEFT(Table1[[#This Row],[SECTOR]],3)</f>
        <v>SSH</v>
      </c>
      <c r="T1422" s="1807" t="str">
        <f>RIGHT(Table1[[#This Row],[SECTOR]],3)</f>
        <v>NAP</v>
      </c>
      <c r="U1422" s="1807" t="str">
        <f t="shared" si="121"/>
        <v>NAP</v>
      </c>
      <c r="V1422" s="1807">
        <f>WEEKDAY(Table1[[#This Row],[FLIGHT_DATE]],2)</f>
        <v>5</v>
      </c>
      <c r="W1422" s="1807">
        <f>Table1[[#This Row],[FLIGHT_DATE]]-Table1[[#This Row],[DATE_BOOKED]]</f>
        <v>43</v>
      </c>
    </row>
    <row r="1423" spans="1:23" x14ac:dyDescent="0.35">
      <c r="A1423" s="1806">
        <v>45736</v>
      </c>
      <c r="B1423" s="1807" t="s">
        <v>387</v>
      </c>
      <c r="C1423" s="198" t="s">
        <v>333</v>
      </c>
      <c r="D1423" s="198" t="s">
        <v>583</v>
      </c>
      <c r="E1423" s="1807" t="s">
        <v>847</v>
      </c>
      <c r="F1423" s="1807" t="s">
        <v>56</v>
      </c>
      <c r="G1423" s="1807" t="s">
        <v>10</v>
      </c>
      <c r="H1423" s="2222" t="s">
        <v>445</v>
      </c>
      <c r="I1423" s="1808" t="s">
        <v>29</v>
      </c>
      <c r="J1423" s="1806">
        <v>45779</v>
      </c>
      <c r="K1423" s="1809">
        <v>1</v>
      </c>
      <c r="L1423" s="1810">
        <v>1</v>
      </c>
      <c r="M1423" s="1811">
        <v>162.74</v>
      </c>
      <c r="N1423" s="1812">
        <v>36.83</v>
      </c>
      <c r="O1423" s="1812">
        <v>53</v>
      </c>
      <c r="P1423" s="1813">
        <f>SUM(Table1[[#This Row],[BASE_FARE]:[SURCHARGES]])*Table1[[#This Row],[SEATS_BOOKED]]</f>
        <v>252.57</v>
      </c>
      <c r="Q1423" s="1759" t="s">
        <v>161</v>
      </c>
      <c r="R1423" s="1761" t="s">
        <v>335</v>
      </c>
      <c r="S1423" s="1807" t="str">
        <f>LEFT(Table1[[#This Row],[SECTOR]],3)</f>
        <v>SSH</v>
      </c>
      <c r="T1423" s="1807" t="str">
        <f>RIGHT(Table1[[#This Row],[SECTOR]],3)</f>
        <v>NAP</v>
      </c>
      <c r="U1423" s="1807" t="str">
        <f t="shared" si="121"/>
        <v>NAP</v>
      </c>
      <c r="V1423" s="1807">
        <f>WEEKDAY(Table1[[#This Row],[FLIGHT_DATE]],2)</f>
        <v>5</v>
      </c>
      <c r="W1423" s="1807">
        <f>Table1[[#This Row],[FLIGHT_DATE]]-Table1[[#This Row],[DATE_BOOKED]]</f>
        <v>43</v>
      </c>
    </row>
    <row r="1424" spans="1:23" x14ac:dyDescent="0.35">
      <c r="A1424" s="1815">
        <v>45736</v>
      </c>
      <c r="B1424" s="1816" t="s">
        <v>631</v>
      </c>
      <c r="C1424" s="198" t="s">
        <v>333</v>
      </c>
      <c r="D1424" s="198"/>
      <c r="E1424" s="1816" t="s">
        <v>848</v>
      </c>
      <c r="F1424" s="1816" t="s">
        <v>56</v>
      </c>
      <c r="G1424" s="1816" t="s">
        <v>10</v>
      </c>
      <c r="H1424" s="2222" t="s">
        <v>190</v>
      </c>
      <c r="I1424" s="1817" t="s">
        <v>115</v>
      </c>
      <c r="J1424" s="1815">
        <v>45884</v>
      </c>
      <c r="K1424" s="1818">
        <v>1</v>
      </c>
      <c r="L1424" s="1819">
        <v>1</v>
      </c>
      <c r="M1424" s="1820">
        <v>240</v>
      </c>
      <c r="N1424" s="1821">
        <v>41.370000000000005</v>
      </c>
      <c r="O1424" s="1821">
        <v>30</v>
      </c>
      <c r="P1424" s="1822">
        <f>SUM(Table1[[#This Row],[BASE_FARE]:[SURCHARGES]])*Table1[[#This Row],[SEATS_BOOKED]]</f>
        <v>311.37</v>
      </c>
      <c r="Q1424" s="1759" t="s">
        <v>161</v>
      </c>
      <c r="R1424" s="1761" t="s">
        <v>335</v>
      </c>
      <c r="S1424" s="1816" t="str">
        <f>LEFT(Table1[[#This Row],[SECTOR]],3)</f>
        <v>FCO</v>
      </c>
      <c r="T1424" s="1816" t="str">
        <f>RIGHT(Table1[[#This Row],[SECTOR]],3)</f>
        <v>SSH</v>
      </c>
      <c r="U1424" s="1816" t="str">
        <f t="shared" ref="U1424:U1431" si="122">IF(AND(S1424&lt;&gt;"SSH", S1424&lt;&gt;"RMF", S1424&lt;&gt;"CAI", S1424&lt;&gt;"HRG", S1424&lt;&gt;"LXR", S1424&lt;&gt;"DXB", OR(T1424="SSH", T1424="RMF", T1424="CAI", T1424="HRG", T1424="LXR", T1424="DXB")), S1424,
    IF(AND(T1424&lt;&gt;"SSH", T1424&lt;&gt;"RMF", T1424&lt;&gt;"CAI", T1424&lt;&gt;"HRG", T1424&lt;&gt;"LXR", T1424&lt;&gt;"DXB", OR(S1424="SSH", S1424="RMF", S1424="CAI", S1424="HRG", S1424="LXR", S1424="DXB")), T1424,
    "VIE"))</f>
        <v>FCO</v>
      </c>
      <c r="V1424" s="1816">
        <f>WEEKDAY(Table1[[#This Row],[FLIGHT_DATE]],2)</f>
        <v>5</v>
      </c>
      <c r="W1424" s="1816">
        <f>Table1[[#This Row],[FLIGHT_DATE]]-Table1[[#This Row],[DATE_BOOKED]]</f>
        <v>148</v>
      </c>
    </row>
    <row r="1425" spans="1:23" x14ac:dyDescent="0.35">
      <c r="A1425" s="1815">
        <v>45736</v>
      </c>
      <c r="B1425" s="1816" t="s">
        <v>631</v>
      </c>
      <c r="C1425" s="198" t="s">
        <v>333</v>
      </c>
      <c r="D1425" s="198"/>
      <c r="E1425" s="1816" t="s">
        <v>848</v>
      </c>
      <c r="F1425" s="1816" t="s">
        <v>56</v>
      </c>
      <c r="G1425" s="1816" t="s">
        <v>10</v>
      </c>
      <c r="H1425" s="2222" t="s">
        <v>190</v>
      </c>
      <c r="I1425" s="1817" t="s">
        <v>115</v>
      </c>
      <c r="J1425" s="1815">
        <v>45884</v>
      </c>
      <c r="K1425" s="1818">
        <v>1</v>
      </c>
      <c r="L1425" s="1819">
        <v>1</v>
      </c>
      <c r="M1425" s="1820">
        <v>240</v>
      </c>
      <c r="N1425" s="1821">
        <v>41.370000000000005</v>
      </c>
      <c r="O1425" s="1821">
        <v>30</v>
      </c>
      <c r="P1425" s="1822">
        <f>SUM(Table1[[#This Row],[BASE_FARE]:[SURCHARGES]])*Table1[[#This Row],[SEATS_BOOKED]]</f>
        <v>311.37</v>
      </c>
      <c r="Q1425" s="1759" t="s">
        <v>161</v>
      </c>
      <c r="R1425" s="1761" t="s">
        <v>335</v>
      </c>
      <c r="S1425" s="1816" t="str">
        <f>LEFT(Table1[[#This Row],[SECTOR]],3)</f>
        <v>FCO</v>
      </c>
      <c r="T1425" s="1816" t="str">
        <f>RIGHT(Table1[[#This Row],[SECTOR]],3)</f>
        <v>SSH</v>
      </c>
      <c r="U1425" s="1816" t="str">
        <f t="shared" si="122"/>
        <v>FCO</v>
      </c>
      <c r="V1425" s="1816">
        <f>WEEKDAY(Table1[[#This Row],[FLIGHT_DATE]],2)</f>
        <v>5</v>
      </c>
      <c r="W1425" s="1816">
        <f>Table1[[#This Row],[FLIGHT_DATE]]-Table1[[#This Row],[DATE_BOOKED]]</f>
        <v>148</v>
      </c>
    </row>
    <row r="1426" spans="1:23" x14ac:dyDescent="0.35">
      <c r="A1426" s="1815">
        <v>45736</v>
      </c>
      <c r="B1426" s="1816" t="s">
        <v>631</v>
      </c>
      <c r="C1426" s="198" t="s">
        <v>333</v>
      </c>
      <c r="D1426" s="198"/>
      <c r="E1426" s="3198" t="s">
        <v>849</v>
      </c>
      <c r="F1426" s="1816" t="s">
        <v>56</v>
      </c>
      <c r="G1426" s="1816" t="s">
        <v>10</v>
      </c>
      <c r="H1426" s="2222" t="s">
        <v>191</v>
      </c>
      <c r="I1426" s="1817" t="s">
        <v>162</v>
      </c>
      <c r="J1426" s="1815">
        <v>45779</v>
      </c>
      <c r="K1426" s="1818">
        <v>1</v>
      </c>
      <c r="L1426" s="1819">
        <v>1</v>
      </c>
      <c r="M1426" s="1820">
        <v>255</v>
      </c>
      <c r="N1426" s="1821">
        <v>36.83</v>
      </c>
      <c r="O1426" s="1821">
        <v>30</v>
      </c>
      <c r="P1426" s="1822">
        <f>SUM(Table1[[#This Row],[BASE_FARE]:[SURCHARGES]])*Table1[[#This Row],[SEATS_BOOKED]]</f>
        <v>321.83</v>
      </c>
      <c r="Q1426" s="1759" t="s">
        <v>161</v>
      </c>
      <c r="R1426" s="1761" t="s">
        <v>335</v>
      </c>
      <c r="S1426" s="1816" t="str">
        <f>LEFT(Table1[[#This Row],[SECTOR]],3)</f>
        <v>SSH</v>
      </c>
      <c r="T1426" s="1816" t="str">
        <f>RIGHT(Table1[[#This Row],[SECTOR]],3)</f>
        <v>MXP</v>
      </c>
      <c r="U1426" s="1816" t="str">
        <f t="shared" si="122"/>
        <v>MXP</v>
      </c>
      <c r="V1426" s="1816">
        <f>WEEKDAY(Table1[[#This Row],[FLIGHT_DATE]],2)</f>
        <v>5</v>
      </c>
      <c r="W1426" s="1816">
        <f>Table1[[#This Row],[FLIGHT_DATE]]-Table1[[#This Row],[DATE_BOOKED]]</f>
        <v>43</v>
      </c>
    </row>
    <row r="1427" spans="1:23" x14ac:dyDescent="0.35">
      <c r="A1427" s="1815">
        <v>45736</v>
      </c>
      <c r="B1427" s="1816" t="s">
        <v>631</v>
      </c>
      <c r="C1427" s="198" t="s">
        <v>333</v>
      </c>
      <c r="D1427" s="198"/>
      <c r="E1427" s="1816" t="s">
        <v>849</v>
      </c>
      <c r="F1427" s="1816" t="s">
        <v>56</v>
      </c>
      <c r="G1427" s="1816" t="s">
        <v>10</v>
      </c>
      <c r="H1427" s="2222" t="s">
        <v>191</v>
      </c>
      <c r="I1427" s="1817" t="s">
        <v>162</v>
      </c>
      <c r="J1427" s="1815">
        <v>45779</v>
      </c>
      <c r="K1427" s="1818">
        <v>1</v>
      </c>
      <c r="L1427" s="1819">
        <v>1</v>
      </c>
      <c r="M1427" s="1820">
        <v>255</v>
      </c>
      <c r="N1427" s="1821">
        <v>36.83</v>
      </c>
      <c r="O1427" s="1821">
        <v>30</v>
      </c>
      <c r="P1427" s="1822">
        <f>SUM(Table1[[#This Row],[BASE_FARE]:[SURCHARGES]])*Table1[[#This Row],[SEATS_BOOKED]]</f>
        <v>321.83</v>
      </c>
      <c r="Q1427" s="1759" t="s">
        <v>161</v>
      </c>
      <c r="R1427" s="1761" t="s">
        <v>335</v>
      </c>
      <c r="S1427" s="1816" t="str">
        <f>LEFT(Table1[[#This Row],[SECTOR]],3)</f>
        <v>SSH</v>
      </c>
      <c r="T1427" s="1816" t="str">
        <f>RIGHT(Table1[[#This Row],[SECTOR]],3)</f>
        <v>MXP</v>
      </c>
      <c r="U1427" s="1816" t="str">
        <f t="shared" si="122"/>
        <v>MXP</v>
      </c>
      <c r="V1427" s="1816">
        <f>WEEKDAY(Table1[[#This Row],[FLIGHT_DATE]],2)</f>
        <v>5</v>
      </c>
      <c r="W1427" s="1816">
        <f>Table1[[#This Row],[FLIGHT_DATE]]-Table1[[#This Row],[DATE_BOOKED]]</f>
        <v>43</v>
      </c>
    </row>
    <row r="1428" spans="1:23" x14ac:dyDescent="0.35">
      <c r="A1428" s="1815">
        <v>45736</v>
      </c>
      <c r="B1428" s="1816" t="s">
        <v>631</v>
      </c>
      <c r="C1428" s="198" t="s">
        <v>333</v>
      </c>
      <c r="D1428" s="198"/>
      <c r="E1428" s="3198" t="s">
        <v>850</v>
      </c>
      <c r="F1428" s="1816" t="s">
        <v>56</v>
      </c>
      <c r="G1428" s="1816" t="s">
        <v>10</v>
      </c>
      <c r="H1428" s="2222" t="s">
        <v>191</v>
      </c>
      <c r="I1428" s="1817" t="s">
        <v>162</v>
      </c>
      <c r="J1428" s="1815">
        <v>45779</v>
      </c>
      <c r="K1428" s="1818">
        <v>1</v>
      </c>
      <c r="L1428" s="1819">
        <v>1</v>
      </c>
      <c r="M1428" s="1820">
        <v>208</v>
      </c>
      <c r="N1428" s="1821">
        <v>36.83</v>
      </c>
      <c r="O1428" s="1821">
        <v>30</v>
      </c>
      <c r="P1428" s="1822">
        <f>SUM(Table1[[#This Row],[BASE_FARE]:[SURCHARGES]])*Table1[[#This Row],[SEATS_BOOKED]]</f>
        <v>274.83</v>
      </c>
      <c r="Q1428" s="1759" t="s">
        <v>161</v>
      </c>
      <c r="R1428" s="1761" t="s">
        <v>335</v>
      </c>
      <c r="S1428" s="1816" t="str">
        <f>LEFT(Table1[[#This Row],[SECTOR]],3)</f>
        <v>SSH</v>
      </c>
      <c r="T1428" s="1816" t="str">
        <f>RIGHT(Table1[[#This Row],[SECTOR]],3)</f>
        <v>MXP</v>
      </c>
      <c r="U1428" s="1816" t="str">
        <f t="shared" si="122"/>
        <v>MXP</v>
      </c>
      <c r="V1428" s="1816">
        <f>WEEKDAY(Table1[[#This Row],[FLIGHT_DATE]],2)</f>
        <v>5</v>
      </c>
      <c r="W1428" s="1816">
        <f>Table1[[#This Row],[FLIGHT_DATE]]-Table1[[#This Row],[DATE_BOOKED]]</f>
        <v>43</v>
      </c>
    </row>
    <row r="1429" spans="1:23" x14ac:dyDescent="0.35">
      <c r="A1429" s="1815">
        <v>45736</v>
      </c>
      <c r="B1429" s="1816" t="s">
        <v>631</v>
      </c>
      <c r="C1429" s="198" t="s">
        <v>333</v>
      </c>
      <c r="D1429" s="198"/>
      <c r="E1429" s="1816" t="s">
        <v>850</v>
      </c>
      <c r="F1429" s="1816" t="s">
        <v>56</v>
      </c>
      <c r="G1429" s="1816" t="s">
        <v>10</v>
      </c>
      <c r="H1429" s="2222" t="s">
        <v>191</v>
      </c>
      <c r="I1429" s="1817" t="s">
        <v>162</v>
      </c>
      <c r="J1429" s="1815">
        <v>45779</v>
      </c>
      <c r="K1429" s="1818">
        <v>1</v>
      </c>
      <c r="L1429" s="1819">
        <v>1</v>
      </c>
      <c r="M1429" s="1820">
        <v>208</v>
      </c>
      <c r="N1429" s="1821">
        <v>36.83</v>
      </c>
      <c r="O1429" s="1821">
        <v>30</v>
      </c>
      <c r="P1429" s="1822">
        <f>SUM(Table1[[#This Row],[BASE_FARE]:[SURCHARGES]])*Table1[[#This Row],[SEATS_BOOKED]]</f>
        <v>274.83</v>
      </c>
      <c r="Q1429" s="1759" t="s">
        <v>161</v>
      </c>
      <c r="R1429" s="1761" t="s">
        <v>335</v>
      </c>
      <c r="S1429" s="1816" t="str">
        <f>LEFT(Table1[[#This Row],[SECTOR]],3)</f>
        <v>SSH</v>
      </c>
      <c r="T1429" s="1816" t="str">
        <f>RIGHT(Table1[[#This Row],[SECTOR]],3)</f>
        <v>MXP</v>
      </c>
      <c r="U1429" s="1816" t="str">
        <f t="shared" si="122"/>
        <v>MXP</v>
      </c>
      <c r="V1429" s="1816">
        <f>WEEKDAY(Table1[[#This Row],[FLIGHT_DATE]],2)</f>
        <v>5</v>
      </c>
      <c r="W1429" s="1816">
        <f>Table1[[#This Row],[FLIGHT_DATE]]-Table1[[#This Row],[DATE_BOOKED]]</f>
        <v>43</v>
      </c>
    </row>
    <row r="1430" spans="1:23" x14ac:dyDescent="0.35">
      <c r="A1430" s="1815">
        <v>45736</v>
      </c>
      <c r="B1430" s="1816" t="s">
        <v>631</v>
      </c>
      <c r="C1430" s="198" t="s">
        <v>333</v>
      </c>
      <c r="D1430" s="198"/>
      <c r="E1430" s="3198" t="s">
        <v>851</v>
      </c>
      <c r="F1430" s="1816" t="s">
        <v>56</v>
      </c>
      <c r="G1430" s="1816" t="s">
        <v>10</v>
      </c>
      <c r="H1430" s="2222" t="s">
        <v>191</v>
      </c>
      <c r="I1430" s="1817" t="s">
        <v>162</v>
      </c>
      <c r="J1430" s="1815">
        <v>45779</v>
      </c>
      <c r="K1430" s="1818">
        <v>1</v>
      </c>
      <c r="L1430" s="1819">
        <v>1</v>
      </c>
      <c r="M1430" s="1820">
        <v>255</v>
      </c>
      <c r="N1430" s="1821">
        <v>36.83</v>
      </c>
      <c r="O1430" s="1821">
        <v>30</v>
      </c>
      <c r="P1430" s="1822">
        <f>SUM(Table1[[#This Row],[BASE_FARE]:[SURCHARGES]])*Table1[[#This Row],[SEATS_BOOKED]]</f>
        <v>321.83</v>
      </c>
      <c r="Q1430" s="1759" t="s">
        <v>161</v>
      </c>
      <c r="R1430" s="1761" t="s">
        <v>335</v>
      </c>
      <c r="S1430" s="1816" t="str">
        <f>LEFT(Table1[[#This Row],[SECTOR]],3)</f>
        <v>SSH</v>
      </c>
      <c r="T1430" s="1816" t="str">
        <f>RIGHT(Table1[[#This Row],[SECTOR]],3)</f>
        <v>MXP</v>
      </c>
      <c r="U1430" s="1816" t="str">
        <f t="shared" si="122"/>
        <v>MXP</v>
      </c>
      <c r="V1430" s="1816">
        <f>WEEKDAY(Table1[[#This Row],[FLIGHT_DATE]],2)</f>
        <v>5</v>
      </c>
      <c r="W1430" s="1816">
        <f>Table1[[#This Row],[FLIGHT_DATE]]-Table1[[#This Row],[DATE_BOOKED]]</f>
        <v>43</v>
      </c>
    </row>
    <row r="1431" spans="1:23" x14ac:dyDescent="0.35">
      <c r="A1431" s="1815">
        <v>45736</v>
      </c>
      <c r="B1431" s="1816" t="s">
        <v>631</v>
      </c>
      <c r="C1431" s="198" t="s">
        <v>333</v>
      </c>
      <c r="D1431" s="198"/>
      <c r="E1431" s="1816" t="s">
        <v>851</v>
      </c>
      <c r="F1431" s="1816" t="s">
        <v>56</v>
      </c>
      <c r="G1431" s="1816" t="s">
        <v>10</v>
      </c>
      <c r="H1431" s="2222" t="s">
        <v>191</v>
      </c>
      <c r="I1431" s="1817" t="s">
        <v>162</v>
      </c>
      <c r="J1431" s="1815">
        <v>45779</v>
      </c>
      <c r="K1431" s="1818">
        <v>1</v>
      </c>
      <c r="L1431" s="1819">
        <v>1</v>
      </c>
      <c r="M1431" s="1820">
        <v>255</v>
      </c>
      <c r="N1431" s="1821">
        <v>36.83</v>
      </c>
      <c r="O1431" s="1821">
        <v>30</v>
      </c>
      <c r="P1431" s="1822">
        <f>SUM(Table1[[#This Row],[BASE_FARE]:[SURCHARGES]])*Table1[[#This Row],[SEATS_BOOKED]]</f>
        <v>321.83</v>
      </c>
      <c r="Q1431" s="1759" t="s">
        <v>161</v>
      </c>
      <c r="R1431" s="1761" t="s">
        <v>335</v>
      </c>
      <c r="S1431" s="1816" t="str">
        <f>LEFT(Table1[[#This Row],[SECTOR]],3)</f>
        <v>SSH</v>
      </c>
      <c r="T1431" s="1816" t="str">
        <f>RIGHT(Table1[[#This Row],[SECTOR]],3)</f>
        <v>MXP</v>
      </c>
      <c r="U1431" s="1816" t="str">
        <f t="shared" si="122"/>
        <v>MXP</v>
      </c>
      <c r="V1431" s="1816">
        <f>WEEKDAY(Table1[[#This Row],[FLIGHT_DATE]],2)</f>
        <v>5</v>
      </c>
      <c r="W1431" s="1816">
        <f>Table1[[#This Row],[FLIGHT_DATE]]-Table1[[#This Row],[DATE_BOOKED]]</f>
        <v>43</v>
      </c>
    </row>
    <row r="1432" spans="1:23" x14ac:dyDescent="0.35">
      <c r="A1432" s="1815">
        <v>45736</v>
      </c>
      <c r="B1432" s="1816" t="s">
        <v>385</v>
      </c>
      <c r="C1432" s="198" t="s">
        <v>333</v>
      </c>
      <c r="D1432" s="198"/>
      <c r="E1432" s="1816" t="s">
        <v>852</v>
      </c>
      <c r="F1432" s="1816" t="s">
        <v>54</v>
      </c>
      <c r="G1432" s="1816" t="s">
        <v>10</v>
      </c>
      <c r="H1432" s="2222" t="s">
        <v>190</v>
      </c>
      <c r="I1432" s="1817" t="s">
        <v>28</v>
      </c>
      <c r="J1432" s="1815">
        <v>45887</v>
      </c>
      <c r="K1432" s="1818">
        <v>2</v>
      </c>
      <c r="L1432" s="1819">
        <v>2</v>
      </c>
      <c r="M1432" s="1820">
        <v>300</v>
      </c>
      <c r="N1432" s="1821">
        <v>0</v>
      </c>
      <c r="O1432" s="1821">
        <v>0</v>
      </c>
      <c r="P1432" s="1822">
        <f>SUM(Table1[[#This Row],[BASE_FARE]:[SURCHARGES]])*Table1[[#This Row],[SEATS_BOOKED]]</f>
        <v>600</v>
      </c>
      <c r="Q1432" s="1816" t="s">
        <v>161</v>
      </c>
      <c r="R1432" s="1818" t="s">
        <v>335</v>
      </c>
      <c r="S1432" s="1816" t="str">
        <f>LEFT(Table1[[#This Row],[SECTOR]],3)</f>
        <v>NAP</v>
      </c>
      <c r="T1432" s="1816" t="str">
        <f>RIGHT(Table1[[#This Row],[SECTOR]],3)</f>
        <v>SSH</v>
      </c>
      <c r="U1432" s="1816" t="str">
        <f>IF(AND(S1432&lt;&gt;"SSH", S1432&lt;&gt;"RMF", S1432&lt;&gt;"CAI", S1432&lt;&gt;"HRG", S1432&lt;&gt;"LXR", S1432&lt;&gt;"DXB", OR(T1432="SSH", T1432="RMF", T1432="CAI", T1432="HRG", T1432="LXR", T1432="DXB")), S1432,
    IF(AND(T1432&lt;&gt;"SSH", T1432&lt;&gt;"RMF", T1432&lt;&gt;"CAI", T1432&lt;&gt;"HRG", T1432&lt;&gt;"LXR", T1432&lt;&gt;"DXB", OR(S1432="SSH", S1432="RMF", S1432="CAI", S1432="HRG", S1432="LXR", S1432="DXB")), T1432,
    "VIE"))</f>
        <v>NAP</v>
      </c>
      <c r="V1432" s="1816">
        <f>WEEKDAY(Table1[[#This Row],[FLIGHT_DATE]],2)</f>
        <v>1</v>
      </c>
      <c r="W1432" s="1816">
        <f>Table1[[#This Row],[FLIGHT_DATE]]-Table1[[#This Row],[DATE_BOOKED]]</f>
        <v>151</v>
      </c>
    </row>
    <row r="1433" spans="1:23" x14ac:dyDescent="0.35">
      <c r="A1433" s="1815">
        <v>45736</v>
      </c>
      <c r="B1433" s="1816" t="s">
        <v>385</v>
      </c>
      <c r="C1433" s="198" t="s">
        <v>333</v>
      </c>
      <c r="D1433" s="198"/>
      <c r="E1433" s="1816" t="s">
        <v>852</v>
      </c>
      <c r="F1433" s="1816" t="s">
        <v>54</v>
      </c>
      <c r="G1433" s="1816" t="s">
        <v>11</v>
      </c>
      <c r="H1433" s="2222" t="s">
        <v>191</v>
      </c>
      <c r="I1433" s="1817" t="s">
        <v>29</v>
      </c>
      <c r="J1433" s="1815">
        <v>45894</v>
      </c>
      <c r="K1433" s="1818">
        <v>2</v>
      </c>
      <c r="L1433" s="1819">
        <v>2</v>
      </c>
      <c r="M1433" s="1820">
        <v>300</v>
      </c>
      <c r="N1433" s="1821">
        <v>0</v>
      </c>
      <c r="O1433" s="1821">
        <v>0</v>
      </c>
      <c r="P1433" s="1822">
        <f>SUM(Table1[[#This Row],[BASE_FARE]:[SURCHARGES]])*Table1[[#This Row],[SEATS_BOOKED]]</f>
        <v>600</v>
      </c>
      <c r="Q1433" s="1816" t="s">
        <v>161</v>
      </c>
      <c r="R1433" s="1818" t="s">
        <v>335</v>
      </c>
      <c r="S1433" s="1816" t="str">
        <f>LEFT(Table1[[#This Row],[SECTOR]],3)</f>
        <v>SSH</v>
      </c>
      <c r="T1433" s="1816" t="str">
        <f>RIGHT(Table1[[#This Row],[SECTOR]],3)</f>
        <v>NAP</v>
      </c>
      <c r="U1433" s="1816" t="str">
        <f>IF(AND(S1433&lt;&gt;"SSH", S1433&lt;&gt;"RMF", S1433&lt;&gt;"CAI", S1433&lt;&gt;"HRG", S1433&lt;&gt;"LXR", S1433&lt;&gt;"DXB", OR(T1433="SSH", T1433="RMF", T1433="CAI", T1433="HRG", T1433="LXR", T1433="DXB")), S1433,
    IF(AND(T1433&lt;&gt;"SSH", T1433&lt;&gt;"RMF", T1433&lt;&gt;"CAI", T1433&lt;&gt;"HRG", T1433&lt;&gt;"LXR", T1433&lt;&gt;"DXB", OR(S1433="SSH", S1433="RMF", S1433="CAI", S1433="HRG", S1433="LXR", S1433="DXB")), T1433,
    "VIE"))</f>
        <v>NAP</v>
      </c>
      <c r="V1433" s="1816">
        <f>WEEKDAY(Table1[[#This Row],[FLIGHT_DATE]],2)</f>
        <v>1</v>
      </c>
      <c r="W1433" s="1816">
        <f>Table1[[#This Row],[FLIGHT_DATE]]-Table1[[#This Row],[DATE_BOOKED]]</f>
        <v>158</v>
      </c>
    </row>
    <row r="1434" spans="1:23" x14ac:dyDescent="0.35">
      <c r="A1434" s="1824">
        <v>45737</v>
      </c>
      <c r="B1434" s="1825" t="s">
        <v>332</v>
      </c>
      <c r="C1434" s="198" t="s">
        <v>333</v>
      </c>
      <c r="D1434" s="198"/>
      <c r="E1434" s="1825"/>
      <c r="F1434" s="1825" t="s">
        <v>56</v>
      </c>
      <c r="G1434" s="1825" t="s">
        <v>10</v>
      </c>
      <c r="H1434" s="2222" t="s">
        <v>88</v>
      </c>
      <c r="I1434" s="1826" t="s">
        <v>27</v>
      </c>
      <c r="J1434" s="1824">
        <v>45885</v>
      </c>
      <c r="K1434" s="1827">
        <v>4</v>
      </c>
      <c r="L1434" s="1828">
        <v>4</v>
      </c>
      <c r="M1434" s="1829">
        <v>240</v>
      </c>
      <c r="N1434" s="1830">
        <v>0</v>
      </c>
      <c r="O1434" s="1830">
        <v>0</v>
      </c>
      <c r="P1434" s="1831">
        <f>SUM(Table1[[#This Row],[BASE_FARE]:[SURCHARGES]])*Table1[[#This Row],[SEATS_BOOKED]]</f>
        <v>960</v>
      </c>
      <c r="Q1434" s="1825" t="s">
        <v>161</v>
      </c>
      <c r="R1434" s="1827" t="s">
        <v>335</v>
      </c>
      <c r="S1434" s="1825" t="str">
        <f>LEFT(Table1[[#This Row],[SECTOR]],3)</f>
        <v>SSH</v>
      </c>
      <c r="T1434" s="1825" t="str">
        <f>RIGHT(Table1[[#This Row],[SECTOR]],3)</f>
        <v>BRI</v>
      </c>
      <c r="U1434" s="1825" t="str">
        <f>IF(AND(S1434&lt;&gt;"SSH", S1434&lt;&gt;"RMF", S1434&lt;&gt;"CAI", S1434&lt;&gt;"HRG", S1434&lt;&gt;"LXR", S1434&lt;&gt;"DXB", OR(T1434="SSH", T1434="RMF", T1434="CAI", T1434="HRG", T1434="LXR", T1434="DXB")), S1434,
    IF(AND(T1434&lt;&gt;"SSH", T1434&lt;&gt;"RMF", T1434&lt;&gt;"CAI", T1434&lt;&gt;"HRG", T1434&lt;&gt;"LXR", T1434&lt;&gt;"DXB", OR(S1434="SSH", S1434="RMF", S1434="CAI", S1434="HRG", S1434="LXR", S1434="DXB")), T1434,
    "VIE"))</f>
        <v>BRI</v>
      </c>
      <c r="V1434" s="1825">
        <f>WEEKDAY(Table1[[#This Row],[FLIGHT_DATE]],2)</f>
        <v>6</v>
      </c>
      <c r="W1434" s="1825">
        <f>Table1[[#This Row],[FLIGHT_DATE]]-Table1[[#This Row],[DATE_BOOKED]]</f>
        <v>148</v>
      </c>
    </row>
    <row r="1435" spans="1:23" x14ac:dyDescent="0.35">
      <c r="A1435" s="1824">
        <v>45737</v>
      </c>
      <c r="B1435" s="1825" t="s">
        <v>332</v>
      </c>
      <c r="C1435" s="198" t="s">
        <v>333</v>
      </c>
      <c r="D1435" s="198"/>
      <c r="E1435" s="1825"/>
      <c r="F1435" s="1825" t="s">
        <v>56</v>
      </c>
      <c r="G1435" s="1825" t="s">
        <v>10</v>
      </c>
      <c r="H1435" s="2222" t="s">
        <v>89</v>
      </c>
      <c r="I1435" s="1826" t="s">
        <v>26</v>
      </c>
      <c r="J1435" s="1824">
        <v>45878</v>
      </c>
      <c r="K1435" s="1827">
        <v>4</v>
      </c>
      <c r="L1435" s="1828">
        <v>4</v>
      </c>
      <c r="M1435" s="1829">
        <v>240</v>
      </c>
      <c r="N1435" s="1830">
        <v>0</v>
      </c>
      <c r="O1435" s="1830">
        <v>0</v>
      </c>
      <c r="P1435" s="1831">
        <f>SUM(Table1[[#This Row],[BASE_FARE]:[SURCHARGES]])*Table1[[#This Row],[SEATS_BOOKED]]</f>
        <v>960</v>
      </c>
      <c r="Q1435" s="1825" t="s">
        <v>161</v>
      </c>
      <c r="R1435" s="1827" t="s">
        <v>335</v>
      </c>
      <c r="S1435" s="1825" t="str">
        <f>LEFT(Table1[[#This Row],[SECTOR]],3)</f>
        <v>BRI</v>
      </c>
      <c r="T1435" s="1825" t="str">
        <f>RIGHT(Table1[[#This Row],[SECTOR]],3)</f>
        <v>SSH</v>
      </c>
      <c r="U1435" s="1825" t="str">
        <f>IF(AND(S1435&lt;&gt;"SSH", S1435&lt;&gt;"RMF", S1435&lt;&gt;"CAI", S1435&lt;&gt;"HRG", S1435&lt;&gt;"LXR", S1435&lt;&gt;"DXB", OR(T1435="SSH", T1435="RMF", T1435="CAI", T1435="HRG", T1435="LXR", T1435="DXB")), S1435,
    IF(AND(T1435&lt;&gt;"SSH", T1435&lt;&gt;"RMF", T1435&lt;&gt;"CAI", T1435&lt;&gt;"HRG", T1435&lt;&gt;"LXR", T1435&lt;&gt;"DXB", OR(S1435="SSH", S1435="RMF", S1435="CAI", S1435="HRG", S1435="LXR", S1435="DXB")), T1435,
    "VIE"))</f>
        <v>BRI</v>
      </c>
      <c r="V1435" s="1825">
        <f>WEEKDAY(Table1[[#This Row],[FLIGHT_DATE]],2)</f>
        <v>6</v>
      </c>
      <c r="W1435" s="1825">
        <f>Table1[[#This Row],[FLIGHT_DATE]]-Table1[[#This Row],[DATE_BOOKED]]</f>
        <v>141</v>
      </c>
    </row>
    <row r="1436" spans="1:23" x14ac:dyDescent="0.35">
      <c r="A1436" s="1832">
        <v>45737</v>
      </c>
      <c r="B1436" s="1833" t="s">
        <v>385</v>
      </c>
      <c r="C1436" s="198" t="s">
        <v>333</v>
      </c>
      <c r="D1436" s="198"/>
      <c r="E1436" s="1833" t="s">
        <v>853</v>
      </c>
      <c r="F1436" s="1833" t="s">
        <v>54</v>
      </c>
      <c r="G1436" s="1833" t="s">
        <v>10</v>
      </c>
      <c r="H1436" s="2222" t="s">
        <v>447</v>
      </c>
      <c r="I1436" s="1834" t="s">
        <v>28</v>
      </c>
      <c r="J1436" s="1832">
        <v>45772</v>
      </c>
      <c r="K1436" s="1835">
        <v>2</v>
      </c>
      <c r="L1436" s="1836">
        <v>2</v>
      </c>
      <c r="M1436" s="1837">
        <v>210</v>
      </c>
      <c r="N1436" s="1830">
        <v>0</v>
      </c>
      <c r="O1436" s="1830">
        <v>0</v>
      </c>
      <c r="P1436" s="1838">
        <f>SUM(Table1[[#This Row],[BASE_FARE]:[SURCHARGES]])*Table1[[#This Row],[SEATS_BOOKED]]</f>
        <v>420</v>
      </c>
      <c r="Q1436" s="1825" t="s">
        <v>161</v>
      </c>
      <c r="R1436" s="1827" t="s">
        <v>335</v>
      </c>
      <c r="S1436" s="1833" t="str">
        <f>LEFT(Table1[[#This Row],[SECTOR]],3)</f>
        <v>NAP</v>
      </c>
      <c r="T1436" s="1833" t="str">
        <f>RIGHT(Table1[[#This Row],[SECTOR]],3)</f>
        <v>SSH</v>
      </c>
      <c r="U1436" s="1833" t="str">
        <f t="shared" ref="U1436:U1442" si="123">IF(AND(S1436&lt;&gt;"SSH", S1436&lt;&gt;"RMF", S1436&lt;&gt;"CAI", S1436&lt;&gt;"HRG", S1436&lt;&gt;"LXR", S1436&lt;&gt;"DXB", OR(T1436="SSH", T1436="RMF", T1436="CAI", T1436="HRG", T1436="LXR", T1436="DXB")), S1436,
    IF(AND(T1436&lt;&gt;"SSH", T1436&lt;&gt;"RMF", T1436&lt;&gt;"CAI", T1436&lt;&gt;"HRG", T1436&lt;&gt;"LXR", T1436&lt;&gt;"DXB", OR(S1436="SSH", S1436="RMF", S1436="CAI", S1436="HRG", S1436="LXR", S1436="DXB")), T1436,
    "VIE"))</f>
        <v>NAP</v>
      </c>
      <c r="V1436" s="1833">
        <f>WEEKDAY(Table1[[#This Row],[FLIGHT_DATE]],2)</f>
        <v>5</v>
      </c>
      <c r="W1436" s="1833">
        <f>Table1[[#This Row],[FLIGHT_DATE]]-Table1[[#This Row],[DATE_BOOKED]]</f>
        <v>35</v>
      </c>
    </row>
    <row r="1437" spans="1:23" x14ac:dyDescent="0.35">
      <c r="A1437" s="1832">
        <v>45737</v>
      </c>
      <c r="B1437" s="1833" t="s">
        <v>385</v>
      </c>
      <c r="C1437" s="198" t="s">
        <v>333</v>
      </c>
      <c r="D1437" s="198"/>
      <c r="E1437" s="1833" t="s">
        <v>853</v>
      </c>
      <c r="F1437" s="1833" t="s">
        <v>54</v>
      </c>
      <c r="G1437" s="1833" t="s">
        <v>11</v>
      </c>
      <c r="H1437" s="2222" t="s">
        <v>445</v>
      </c>
      <c r="I1437" s="1834" t="s">
        <v>29</v>
      </c>
      <c r="J1437" s="1832">
        <v>45779</v>
      </c>
      <c r="K1437" s="1835">
        <v>2</v>
      </c>
      <c r="L1437" s="1836">
        <v>2</v>
      </c>
      <c r="M1437" s="1837">
        <v>210</v>
      </c>
      <c r="N1437" s="1830">
        <v>0</v>
      </c>
      <c r="O1437" s="1830">
        <v>0</v>
      </c>
      <c r="P1437" s="1838">
        <f>SUM(Table1[[#This Row],[BASE_FARE]:[SURCHARGES]])*Table1[[#This Row],[SEATS_BOOKED]]</f>
        <v>420</v>
      </c>
      <c r="Q1437" s="1825" t="s">
        <v>161</v>
      </c>
      <c r="R1437" s="1827" t="s">
        <v>335</v>
      </c>
      <c r="S1437" s="1833" t="str">
        <f>LEFT(Table1[[#This Row],[SECTOR]],3)</f>
        <v>SSH</v>
      </c>
      <c r="T1437" s="1833" t="str">
        <f>RIGHT(Table1[[#This Row],[SECTOR]],3)</f>
        <v>NAP</v>
      </c>
      <c r="U1437" s="1833" t="str">
        <f t="shared" si="123"/>
        <v>NAP</v>
      </c>
      <c r="V1437" s="1833">
        <f>WEEKDAY(Table1[[#This Row],[FLIGHT_DATE]],2)</f>
        <v>5</v>
      </c>
      <c r="W1437" s="1833">
        <f>Table1[[#This Row],[FLIGHT_DATE]]-Table1[[#This Row],[DATE_BOOKED]]</f>
        <v>42</v>
      </c>
    </row>
    <row r="1438" spans="1:23" x14ac:dyDescent="0.35">
      <c r="A1438" s="1839">
        <v>45737</v>
      </c>
      <c r="B1438" s="1840" t="s">
        <v>385</v>
      </c>
      <c r="C1438" s="198" t="s">
        <v>333</v>
      </c>
      <c r="D1438" s="198"/>
      <c r="E1438" s="1840" t="s">
        <v>854</v>
      </c>
      <c r="F1438" s="1840" t="s">
        <v>56</v>
      </c>
      <c r="G1438" s="1840" t="s">
        <v>10</v>
      </c>
      <c r="H1438" s="2222" t="s">
        <v>432</v>
      </c>
      <c r="I1438" s="1841" t="s">
        <v>416</v>
      </c>
      <c r="J1438" s="1839">
        <v>45887</v>
      </c>
      <c r="K1438" s="1842">
        <v>1</v>
      </c>
      <c r="L1438" s="1843">
        <v>1</v>
      </c>
      <c r="M1438" s="1844">
        <v>240</v>
      </c>
      <c r="N1438" s="1830">
        <v>0</v>
      </c>
      <c r="O1438" s="1830">
        <v>0</v>
      </c>
      <c r="P1438" s="1845">
        <f>SUM(Table1[[#This Row],[BASE_FARE]:[SURCHARGES]])*Table1[[#This Row],[SEATS_BOOKED]]</f>
        <v>240</v>
      </c>
      <c r="Q1438" s="1825" t="s">
        <v>161</v>
      </c>
      <c r="R1438" s="1827" t="s">
        <v>335</v>
      </c>
      <c r="S1438" s="1840" t="str">
        <f>LEFT(Table1[[#This Row],[SECTOR]],3)</f>
        <v>HRG</v>
      </c>
      <c r="T1438" s="1840" t="str">
        <f>RIGHT(Table1[[#This Row],[SECTOR]],3)</f>
        <v>NAP</v>
      </c>
      <c r="U1438" s="1840" t="str">
        <f t="shared" si="123"/>
        <v>NAP</v>
      </c>
      <c r="V1438" s="1840">
        <f>WEEKDAY(Table1[[#This Row],[FLIGHT_DATE]],2)</f>
        <v>1</v>
      </c>
      <c r="W1438" s="1840">
        <f>Table1[[#This Row],[FLIGHT_DATE]]-Table1[[#This Row],[DATE_BOOKED]]</f>
        <v>150</v>
      </c>
    </row>
    <row r="1439" spans="1:23" x14ac:dyDescent="0.35">
      <c r="A1439" s="1839">
        <v>45738</v>
      </c>
      <c r="B1439" s="1840" t="s">
        <v>385</v>
      </c>
      <c r="C1439" s="198" t="s">
        <v>333</v>
      </c>
      <c r="D1439" s="198"/>
      <c r="E1439" s="1840" t="s">
        <v>855</v>
      </c>
      <c r="F1439" s="1840" t="s">
        <v>54</v>
      </c>
      <c r="G1439" s="1840" t="s">
        <v>10</v>
      </c>
      <c r="H1439" s="2222" t="s">
        <v>190</v>
      </c>
      <c r="I1439" s="1841" t="s">
        <v>163</v>
      </c>
      <c r="J1439" s="1839">
        <v>45772</v>
      </c>
      <c r="K1439" s="1842">
        <v>4</v>
      </c>
      <c r="L1439" s="1843">
        <v>4</v>
      </c>
      <c r="M1439" s="1844">
        <v>225</v>
      </c>
      <c r="N1439" s="1830">
        <v>0</v>
      </c>
      <c r="O1439" s="1830">
        <v>0</v>
      </c>
      <c r="P1439" s="1845">
        <f>SUM(Table1[[#This Row],[BASE_FARE]:[SURCHARGES]])*Table1[[#This Row],[SEATS_BOOKED]]</f>
        <v>900</v>
      </c>
      <c r="Q1439" s="1825" t="s">
        <v>161</v>
      </c>
      <c r="R1439" s="1827" t="s">
        <v>335</v>
      </c>
      <c r="S1439" s="1840" t="str">
        <f>LEFT(Table1[[#This Row],[SECTOR]],3)</f>
        <v>MXP</v>
      </c>
      <c r="T1439" s="1840" t="str">
        <f>RIGHT(Table1[[#This Row],[SECTOR]],3)</f>
        <v>SSH</v>
      </c>
      <c r="U1439" s="1840" t="str">
        <f t="shared" si="123"/>
        <v>MXP</v>
      </c>
      <c r="V1439" s="1840">
        <f>WEEKDAY(Table1[[#This Row],[FLIGHT_DATE]],2)</f>
        <v>5</v>
      </c>
      <c r="W1439" s="1840">
        <f>Table1[[#This Row],[FLIGHT_DATE]]-Table1[[#This Row],[DATE_BOOKED]]</f>
        <v>34</v>
      </c>
    </row>
    <row r="1440" spans="1:23" x14ac:dyDescent="0.35">
      <c r="A1440" s="1839">
        <v>45738</v>
      </c>
      <c r="B1440" s="1840" t="s">
        <v>385</v>
      </c>
      <c r="C1440" s="198" t="s">
        <v>333</v>
      </c>
      <c r="D1440" s="198"/>
      <c r="E1440" s="1840" t="s">
        <v>855</v>
      </c>
      <c r="F1440" s="1840" t="s">
        <v>54</v>
      </c>
      <c r="G1440" s="1840" t="s">
        <v>11</v>
      </c>
      <c r="H1440" s="2222" t="s">
        <v>191</v>
      </c>
      <c r="I1440" s="1841" t="s">
        <v>162</v>
      </c>
      <c r="J1440" s="1839">
        <v>45779</v>
      </c>
      <c r="K1440" s="1842">
        <v>4</v>
      </c>
      <c r="L1440" s="1843">
        <v>4</v>
      </c>
      <c r="M1440" s="1844">
        <v>225</v>
      </c>
      <c r="N1440" s="1830">
        <v>0</v>
      </c>
      <c r="O1440" s="1830">
        <v>0</v>
      </c>
      <c r="P1440" s="1845">
        <f>SUM(Table1[[#This Row],[BASE_FARE]:[SURCHARGES]])*Table1[[#This Row],[SEATS_BOOKED]]</f>
        <v>900</v>
      </c>
      <c r="Q1440" s="1825" t="s">
        <v>161</v>
      </c>
      <c r="R1440" s="1827" t="s">
        <v>335</v>
      </c>
      <c r="S1440" s="1840" t="str">
        <f>LEFT(Table1[[#This Row],[SECTOR]],3)</f>
        <v>SSH</v>
      </c>
      <c r="T1440" s="1840" t="str">
        <f>RIGHT(Table1[[#This Row],[SECTOR]],3)</f>
        <v>MXP</v>
      </c>
      <c r="U1440" s="1840" t="str">
        <f t="shared" si="123"/>
        <v>MXP</v>
      </c>
      <c r="V1440" s="1840">
        <f>WEEKDAY(Table1[[#This Row],[FLIGHT_DATE]],2)</f>
        <v>5</v>
      </c>
      <c r="W1440" s="1840">
        <f>Table1[[#This Row],[FLIGHT_DATE]]-Table1[[#This Row],[DATE_BOOKED]]</f>
        <v>41</v>
      </c>
    </row>
    <row r="1441" spans="1:23" x14ac:dyDescent="0.35">
      <c r="A1441" s="1839">
        <v>45738</v>
      </c>
      <c r="B1441" s="1840" t="s">
        <v>385</v>
      </c>
      <c r="C1441" s="198" t="s">
        <v>333</v>
      </c>
      <c r="D1441" s="198"/>
      <c r="E1441" s="1840" t="s">
        <v>856</v>
      </c>
      <c r="F1441" s="1840" t="s">
        <v>54</v>
      </c>
      <c r="G1441" s="1840" t="s">
        <v>10</v>
      </c>
      <c r="H1441" s="2222" t="s">
        <v>194</v>
      </c>
      <c r="I1441" s="1841" t="s">
        <v>130</v>
      </c>
      <c r="J1441" s="1839">
        <v>45773</v>
      </c>
      <c r="K1441" s="1842">
        <v>3</v>
      </c>
      <c r="L1441" s="1843">
        <v>3</v>
      </c>
      <c r="M1441" s="1844">
        <v>250</v>
      </c>
      <c r="N1441" s="1830">
        <v>0</v>
      </c>
      <c r="O1441" s="1830">
        <v>0</v>
      </c>
      <c r="P1441" s="1845">
        <f>SUM(Table1[[#This Row],[BASE_FARE]:[SURCHARGES]])*Table1[[#This Row],[SEATS_BOOKED]]</f>
        <v>750</v>
      </c>
      <c r="Q1441" s="1825" t="s">
        <v>161</v>
      </c>
      <c r="R1441" s="1827" t="s">
        <v>335</v>
      </c>
      <c r="S1441" s="1840" t="str">
        <f>LEFT(Table1[[#This Row],[SECTOR]],3)</f>
        <v>VRN</v>
      </c>
      <c r="T1441" s="1840" t="str">
        <f>RIGHT(Table1[[#This Row],[SECTOR]],3)</f>
        <v>SSH</v>
      </c>
      <c r="U1441" s="1840" t="str">
        <f t="shared" si="123"/>
        <v>VRN</v>
      </c>
      <c r="V1441" s="1840">
        <f>WEEKDAY(Table1[[#This Row],[FLIGHT_DATE]],2)</f>
        <v>6</v>
      </c>
      <c r="W1441" s="1840">
        <f>Table1[[#This Row],[FLIGHT_DATE]]-Table1[[#This Row],[DATE_BOOKED]]</f>
        <v>35</v>
      </c>
    </row>
    <row r="1442" spans="1:23" x14ac:dyDescent="0.35">
      <c r="A1442" s="1839">
        <v>45738</v>
      </c>
      <c r="B1442" s="1840" t="s">
        <v>385</v>
      </c>
      <c r="C1442" s="198" t="s">
        <v>333</v>
      </c>
      <c r="D1442" s="198"/>
      <c r="E1442" s="1840" t="s">
        <v>856</v>
      </c>
      <c r="F1442" s="1840" t="s">
        <v>54</v>
      </c>
      <c r="G1442" s="1840" t="s">
        <v>11</v>
      </c>
      <c r="H1442" s="2222" t="s">
        <v>195</v>
      </c>
      <c r="I1442" s="1841" t="s">
        <v>126</v>
      </c>
      <c r="J1442" s="1839">
        <v>45780</v>
      </c>
      <c r="K1442" s="1842">
        <v>3</v>
      </c>
      <c r="L1442" s="1843">
        <v>3</v>
      </c>
      <c r="M1442" s="1844">
        <v>250</v>
      </c>
      <c r="N1442" s="1830">
        <v>0</v>
      </c>
      <c r="O1442" s="1830">
        <v>0</v>
      </c>
      <c r="P1442" s="1845">
        <f>SUM(Table1[[#This Row],[BASE_FARE]:[SURCHARGES]])*Table1[[#This Row],[SEATS_BOOKED]]</f>
        <v>750</v>
      </c>
      <c r="Q1442" s="1825" t="s">
        <v>161</v>
      </c>
      <c r="R1442" s="1827" t="s">
        <v>335</v>
      </c>
      <c r="S1442" s="1840" t="str">
        <f>LEFT(Table1[[#This Row],[SECTOR]],3)</f>
        <v>SSH</v>
      </c>
      <c r="T1442" s="1840" t="str">
        <f>RIGHT(Table1[[#This Row],[SECTOR]],3)</f>
        <v>VRN</v>
      </c>
      <c r="U1442" s="1840" t="str">
        <f t="shared" si="123"/>
        <v>VRN</v>
      </c>
      <c r="V1442" s="1840">
        <f>WEEKDAY(Table1[[#This Row],[FLIGHT_DATE]],2)</f>
        <v>6</v>
      </c>
      <c r="W1442" s="1840">
        <f>Table1[[#This Row],[FLIGHT_DATE]]-Table1[[#This Row],[DATE_BOOKED]]</f>
        <v>42</v>
      </c>
    </row>
    <row r="1443" spans="1:23" x14ac:dyDescent="0.35">
      <c r="A1443" s="1839">
        <v>45738</v>
      </c>
      <c r="B1443" s="1840" t="s">
        <v>385</v>
      </c>
      <c r="C1443" s="198" t="s">
        <v>333</v>
      </c>
      <c r="D1443" s="198"/>
      <c r="E1443" s="1840" t="s">
        <v>857</v>
      </c>
      <c r="F1443" s="1840" t="s">
        <v>56</v>
      </c>
      <c r="G1443" s="1840" t="s">
        <v>10</v>
      </c>
      <c r="H1443" s="2222" t="s">
        <v>191</v>
      </c>
      <c r="I1443" s="1841" t="s">
        <v>29</v>
      </c>
      <c r="J1443" s="1839">
        <v>45894</v>
      </c>
      <c r="K1443" s="1842">
        <v>2</v>
      </c>
      <c r="L1443" s="1843">
        <v>2</v>
      </c>
      <c r="M1443" s="1844">
        <v>320</v>
      </c>
      <c r="N1443" s="1830">
        <v>0</v>
      </c>
      <c r="O1443" s="1830">
        <v>0</v>
      </c>
      <c r="P1443" s="1845">
        <f>SUM(Table1[[#This Row],[BASE_FARE]:[SURCHARGES]])*Table1[[#This Row],[SEATS_BOOKED]]</f>
        <v>640</v>
      </c>
      <c r="Q1443" s="1825" t="s">
        <v>161</v>
      </c>
      <c r="R1443" s="1827" t="s">
        <v>335</v>
      </c>
      <c r="S1443" s="1840" t="str">
        <f>LEFT(Table1[[#This Row],[SECTOR]],3)</f>
        <v>SSH</v>
      </c>
      <c r="T1443" s="1840" t="str">
        <f>RIGHT(Table1[[#This Row],[SECTOR]],3)</f>
        <v>NAP</v>
      </c>
      <c r="U1443" s="1840" t="str">
        <f t="shared" ref="U1443:U1469" si="124">IF(AND(S1443&lt;&gt;"SSH", S1443&lt;&gt;"RMF", S1443&lt;&gt;"CAI", S1443&lt;&gt;"HRG", S1443&lt;&gt;"LXR", S1443&lt;&gt;"DXB", OR(T1443="SSH", T1443="RMF", T1443="CAI", T1443="HRG", T1443="LXR", T1443="DXB")), S1443,
    IF(AND(T1443&lt;&gt;"SSH", T1443&lt;&gt;"RMF", T1443&lt;&gt;"CAI", T1443&lt;&gt;"HRG", T1443&lt;&gt;"LXR", T1443&lt;&gt;"DXB", OR(S1443="SSH", S1443="RMF", S1443="CAI", S1443="HRG", S1443="LXR", S1443="DXB")), T1443,
    "VIE"))</f>
        <v>NAP</v>
      </c>
      <c r="V1443" s="1840">
        <f>WEEKDAY(Table1[[#This Row],[FLIGHT_DATE]],2)</f>
        <v>1</v>
      </c>
      <c r="W1443" s="1840">
        <f>Table1[[#This Row],[FLIGHT_DATE]]-Table1[[#This Row],[DATE_BOOKED]]</f>
        <v>156</v>
      </c>
    </row>
    <row r="1444" spans="1:23" x14ac:dyDescent="0.35">
      <c r="A1444" s="1839">
        <v>45739</v>
      </c>
      <c r="B1444" s="1840" t="s">
        <v>385</v>
      </c>
      <c r="C1444" s="198" t="s">
        <v>333</v>
      </c>
      <c r="D1444" s="198"/>
      <c r="E1444" s="1840" t="s">
        <v>858</v>
      </c>
      <c r="F1444" s="1840" t="s">
        <v>56</v>
      </c>
      <c r="G1444" s="1840" t="s">
        <v>10</v>
      </c>
      <c r="H1444" s="2222" t="s">
        <v>191</v>
      </c>
      <c r="I1444" s="1841" t="s">
        <v>162</v>
      </c>
      <c r="J1444" s="1839">
        <v>45779</v>
      </c>
      <c r="K1444" s="1842">
        <v>2</v>
      </c>
      <c r="L1444" s="1843">
        <v>2</v>
      </c>
      <c r="M1444" s="1844">
        <v>250</v>
      </c>
      <c r="N1444" s="1830">
        <v>0</v>
      </c>
      <c r="O1444" s="1830">
        <v>0</v>
      </c>
      <c r="P1444" s="1845">
        <f>SUM(Table1[[#This Row],[BASE_FARE]:[SURCHARGES]])*Table1[[#This Row],[SEATS_BOOKED]]</f>
        <v>500</v>
      </c>
      <c r="Q1444" s="1825" t="s">
        <v>161</v>
      </c>
      <c r="R1444" s="1827" t="s">
        <v>335</v>
      </c>
      <c r="S1444" s="1840" t="str">
        <f>LEFT(Table1[[#This Row],[SECTOR]],3)</f>
        <v>SSH</v>
      </c>
      <c r="T1444" s="1840" t="str">
        <f>RIGHT(Table1[[#This Row],[SECTOR]],3)</f>
        <v>MXP</v>
      </c>
      <c r="U1444" s="1840" t="str">
        <f t="shared" si="124"/>
        <v>MXP</v>
      </c>
      <c r="V1444" s="1840">
        <f>WEEKDAY(Table1[[#This Row],[FLIGHT_DATE]],2)</f>
        <v>5</v>
      </c>
      <c r="W1444" s="1840">
        <f>Table1[[#This Row],[FLIGHT_DATE]]-Table1[[#This Row],[DATE_BOOKED]]</f>
        <v>40</v>
      </c>
    </row>
    <row r="1445" spans="1:23" x14ac:dyDescent="0.35">
      <c r="A1445" s="1839">
        <v>45739</v>
      </c>
      <c r="B1445" s="1840" t="s">
        <v>385</v>
      </c>
      <c r="C1445" s="198" t="s">
        <v>333</v>
      </c>
      <c r="D1445" s="198"/>
      <c r="E1445" s="1840" t="s">
        <v>859</v>
      </c>
      <c r="F1445" s="1840" t="s">
        <v>56</v>
      </c>
      <c r="G1445" s="1840" t="s">
        <v>10</v>
      </c>
      <c r="H1445" s="2222" t="s">
        <v>190</v>
      </c>
      <c r="I1445" s="1841" t="s">
        <v>28</v>
      </c>
      <c r="J1445" s="1839">
        <v>45887</v>
      </c>
      <c r="K1445" s="1842">
        <v>2</v>
      </c>
      <c r="L1445" s="1843">
        <v>2</v>
      </c>
      <c r="M1445" s="1844">
        <v>280</v>
      </c>
      <c r="N1445" s="1830">
        <v>0</v>
      </c>
      <c r="O1445" s="1830">
        <v>0</v>
      </c>
      <c r="P1445" s="1845">
        <f>SUM(Table1[[#This Row],[BASE_FARE]:[SURCHARGES]])*Table1[[#This Row],[SEATS_BOOKED]]</f>
        <v>560</v>
      </c>
      <c r="Q1445" s="1825" t="s">
        <v>161</v>
      </c>
      <c r="R1445" s="1827" t="s">
        <v>335</v>
      </c>
      <c r="S1445" s="1840" t="str">
        <f>LEFT(Table1[[#This Row],[SECTOR]],3)</f>
        <v>NAP</v>
      </c>
      <c r="T1445" s="1840" t="str">
        <f>RIGHT(Table1[[#This Row],[SECTOR]],3)</f>
        <v>SSH</v>
      </c>
      <c r="U1445" s="1840" t="str">
        <f t="shared" si="124"/>
        <v>NAP</v>
      </c>
      <c r="V1445" s="1840">
        <f>WEEKDAY(Table1[[#This Row],[FLIGHT_DATE]],2)</f>
        <v>1</v>
      </c>
      <c r="W1445" s="1840">
        <f>Table1[[#This Row],[FLIGHT_DATE]]-Table1[[#This Row],[DATE_BOOKED]]</f>
        <v>148</v>
      </c>
    </row>
    <row r="1446" spans="1:23" x14ac:dyDescent="0.35">
      <c r="A1446" s="1839">
        <v>45739</v>
      </c>
      <c r="B1446" s="1840" t="s">
        <v>385</v>
      </c>
      <c r="C1446" s="198" t="s">
        <v>333</v>
      </c>
      <c r="D1446" s="198"/>
      <c r="E1446" s="1840" t="s">
        <v>860</v>
      </c>
      <c r="F1446" s="1840" t="s">
        <v>56</v>
      </c>
      <c r="G1446" s="1840" t="s">
        <v>10</v>
      </c>
      <c r="H1446" s="2222" t="s">
        <v>190</v>
      </c>
      <c r="I1446" s="1841" t="s">
        <v>28</v>
      </c>
      <c r="J1446" s="1839">
        <v>45866</v>
      </c>
      <c r="K1446" s="1842">
        <v>4</v>
      </c>
      <c r="L1446" s="1843">
        <v>4</v>
      </c>
      <c r="M1446" s="1844">
        <v>220</v>
      </c>
      <c r="N1446" s="1830">
        <v>0</v>
      </c>
      <c r="O1446" s="1830">
        <v>0</v>
      </c>
      <c r="P1446" s="1845">
        <f>SUM(Table1[[#This Row],[BASE_FARE]:[SURCHARGES]])*Table1[[#This Row],[SEATS_BOOKED]]</f>
        <v>880</v>
      </c>
      <c r="Q1446" s="1825" t="s">
        <v>161</v>
      </c>
      <c r="R1446" s="1827" t="s">
        <v>335</v>
      </c>
      <c r="S1446" s="1840" t="str">
        <f>LEFT(Table1[[#This Row],[SECTOR]],3)</f>
        <v>NAP</v>
      </c>
      <c r="T1446" s="1840" t="str">
        <f>RIGHT(Table1[[#This Row],[SECTOR]],3)</f>
        <v>SSH</v>
      </c>
      <c r="U1446" s="1840" t="str">
        <f t="shared" si="124"/>
        <v>NAP</v>
      </c>
      <c r="V1446" s="1840">
        <f>WEEKDAY(Table1[[#This Row],[FLIGHT_DATE]],2)</f>
        <v>1</v>
      </c>
      <c r="W1446" s="1840">
        <f>Table1[[#This Row],[FLIGHT_DATE]]-Table1[[#This Row],[DATE_BOOKED]]</f>
        <v>127</v>
      </c>
    </row>
    <row r="1447" spans="1:23" x14ac:dyDescent="0.35">
      <c r="A1447" s="1839">
        <v>45739</v>
      </c>
      <c r="B1447" s="1840" t="s">
        <v>385</v>
      </c>
      <c r="C1447" s="198" t="s">
        <v>333</v>
      </c>
      <c r="D1447" s="198"/>
      <c r="E1447" s="1840" t="s">
        <v>861</v>
      </c>
      <c r="F1447" s="1840" t="s">
        <v>56</v>
      </c>
      <c r="G1447" s="1840" t="s">
        <v>10</v>
      </c>
      <c r="H1447" s="2222" t="s">
        <v>190</v>
      </c>
      <c r="I1447" s="1841" t="s">
        <v>28</v>
      </c>
      <c r="J1447" s="1839">
        <v>45887</v>
      </c>
      <c r="K1447" s="1842">
        <v>2</v>
      </c>
      <c r="L1447" s="1843">
        <v>2</v>
      </c>
      <c r="M1447" s="1844">
        <v>280</v>
      </c>
      <c r="N1447" s="1830">
        <v>0</v>
      </c>
      <c r="O1447" s="1830">
        <v>0</v>
      </c>
      <c r="P1447" s="1845">
        <f>SUM(Table1[[#This Row],[BASE_FARE]:[SURCHARGES]])*Table1[[#This Row],[SEATS_BOOKED]]</f>
        <v>560</v>
      </c>
      <c r="Q1447" s="1825" t="s">
        <v>161</v>
      </c>
      <c r="R1447" s="1827" t="s">
        <v>335</v>
      </c>
      <c r="S1447" s="1840" t="str">
        <f>LEFT(Table1[[#This Row],[SECTOR]],3)</f>
        <v>NAP</v>
      </c>
      <c r="T1447" s="1840" t="str">
        <f>RIGHT(Table1[[#This Row],[SECTOR]],3)</f>
        <v>SSH</v>
      </c>
      <c r="U1447" s="1840" t="str">
        <f t="shared" si="124"/>
        <v>NAP</v>
      </c>
      <c r="V1447" s="1840">
        <f>WEEKDAY(Table1[[#This Row],[FLIGHT_DATE]],2)</f>
        <v>1</v>
      </c>
      <c r="W1447" s="1840">
        <f>Table1[[#This Row],[FLIGHT_DATE]]-Table1[[#This Row],[DATE_BOOKED]]</f>
        <v>148</v>
      </c>
    </row>
    <row r="1448" spans="1:23" x14ac:dyDescent="0.35">
      <c r="A1448" s="1839">
        <v>45739</v>
      </c>
      <c r="B1448" s="1840" t="s">
        <v>385</v>
      </c>
      <c r="C1448" s="198" t="s">
        <v>333</v>
      </c>
      <c r="D1448" s="198"/>
      <c r="E1448" s="1840" t="s">
        <v>862</v>
      </c>
      <c r="F1448" s="1840" t="s">
        <v>54</v>
      </c>
      <c r="G1448" s="1840" t="s">
        <v>10</v>
      </c>
      <c r="H1448" s="2222" t="s">
        <v>194</v>
      </c>
      <c r="I1448" s="1841" t="s">
        <v>130</v>
      </c>
      <c r="J1448" s="1839">
        <v>45773</v>
      </c>
      <c r="K1448" s="1842">
        <v>2</v>
      </c>
      <c r="L1448" s="1843">
        <v>2</v>
      </c>
      <c r="M1448" s="1844">
        <v>250</v>
      </c>
      <c r="N1448" s="1830">
        <v>0</v>
      </c>
      <c r="O1448" s="1830">
        <v>0</v>
      </c>
      <c r="P1448" s="1845">
        <f>SUM(Table1[[#This Row],[BASE_FARE]:[SURCHARGES]])*Table1[[#This Row],[SEATS_BOOKED]]</f>
        <v>500</v>
      </c>
      <c r="Q1448" s="1825" t="s">
        <v>161</v>
      </c>
      <c r="R1448" s="1827" t="s">
        <v>335</v>
      </c>
      <c r="S1448" s="1840" t="str">
        <f>LEFT(Table1[[#This Row],[SECTOR]],3)</f>
        <v>VRN</v>
      </c>
      <c r="T1448" s="1840" t="str">
        <f>RIGHT(Table1[[#This Row],[SECTOR]],3)</f>
        <v>SSH</v>
      </c>
      <c r="U1448" s="1840" t="str">
        <f t="shared" si="124"/>
        <v>VRN</v>
      </c>
      <c r="V1448" s="1840">
        <f>WEEKDAY(Table1[[#This Row],[FLIGHT_DATE]],2)</f>
        <v>6</v>
      </c>
      <c r="W1448" s="1840">
        <f>Table1[[#This Row],[FLIGHT_DATE]]-Table1[[#This Row],[DATE_BOOKED]]</f>
        <v>34</v>
      </c>
    </row>
    <row r="1449" spans="1:23" x14ac:dyDescent="0.35">
      <c r="A1449" s="1839">
        <v>45739</v>
      </c>
      <c r="B1449" s="1840" t="s">
        <v>385</v>
      </c>
      <c r="C1449" s="198" t="s">
        <v>333</v>
      </c>
      <c r="D1449" s="198"/>
      <c r="E1449" s="1840" t="s">
        <v>862</v>
      </c>
      <c r="F1449" s="1840" t="s">
        <v>54</v>
      </c>
      <c r="G1449" s="1840" t="s">
        <v>11</v>
      </c>
      <c r="H1449" s="2222" t="s">
        <v>195</v>
      </c>
      <c r="I1449" s="1841" t="s">
        <v>126</v>
      </c>
      <c r="J1449" s="1839">
        <v>45780</v>
      </c>
      <c r="K1449" s="1842">
        <v>2</v>
      </c>
      <c r="L1449" s="1843">
        <v>2</v>
      </c>
      <c r="M1449" s="1844">
        <v>250</v>
      </c>
      <c r="N1449" s="1830">
        <v>0</v>
      </c>
      <c r="O1449" s="1830">
        <v>0</v>
      </c>
      <c r="P1449" s="1845">
        <f>SUM(Table1[[#This Row],[BASE_FARE]:[SURCHARGES]])*Table1[[#This Row],[SEATS_BOOKED]]</f>
        <v>500</v>
      </c>
      <c r="Q1449" s="1825" t="s">
        <v>161</v>
      </c>
      <c r="R1449" s="1827" t="s">
        <v>335</v>
      </c>
      <c r="S1449" s="1840" t="str">
        <f>LEFT(Table1[[#This Row],[SECTOR]],3)</f>
        <v>SSH</v>
      </c>
      <c r="T1449" s="1840" t="str">
        <f>RIGHT(Table1[[#This Row],[SECTOR]],3)</f>
        <v>VRN</v>
      </c>
      <c r="U1449" s="1840" t="str">
        <f t="shared" si="124"/>
        <v>VRN</v>
      </c>
      <c r="V1449" s="1840">
        <f>WEEKDAY(Table1[[#This Row],[FLIGHT_DATE]],2)</f>
        <v>6</v>
      </c>
      <c r="W1449" s="1840">
        <f>Table1[[#This Row],[FLIGHT_DATE]]-Table1[[#This Row],[DATE_BOOKED]]</f>
        <v>41</v>
      </c>
    </row>
    <row r="1450" spans="1:23" x14ac:dyDescent="0.35">
      <c r="A1450" s="1846">
        <v>45738</v>
      </c>
      <c r="B1450" s="2985" t="s">
        <v>1212</v>
      </c>
      <c r="C1450" s="198" t="s">
        <v>333</v>
      </c>
      <c r="D1450" s="198"/>
      <c r="E1450" s="1847" t="s">
        <v>863</v>
      </c>
      <c r="F1450" s="1847" t="s">
        <v>56</v>
      </c>
      <c r="G1450" s="1847" t="s">
        <v>10</v>
      </c>
      <c r="H1450" s="2222" t="s">
        <v>191</v>
      </c>
      <c r="I1450" s="1848" t="s">
        <v>162</v>
      </c>
      <c r="J1450" s="1846">
        <v>45779</v>
      </c>
      <c r="K1450" s="1849">
        <v>1</v>
      </c>
      <c r="L1450" s="1850">
        <v>1</v>
      </c>
      <c r="M1450" s="1851">
        <v>250</v>
      </c>
      <c r="N1450" s="1830">
        <v>0</v>
      </c>
      <c r="O1450" s="1830">
        <v>0</v>
      </c>
      <c r="P1450" s="1852">
        <f>SUM(Table1[[#This Row],[BASE_FARE]:[SURCHARGES]])*Table1[[#This Row],[SEATS_BOOKED]]</f>
        <v>250</v>
      </c>
      <c r="Q1450" s="1825" t="s">
        <v>161</v>
      </c>
      <c r="R1450" s="1827" t="s">
        <v>335</v>
      </c>
      <c r="S1450" s="1847" t="str">
        <f>LEFT(Table1[[#This Row],[SECTOR]],3)</f>
        <v>SSH</v>
      </c>
      <c r="T1450" s="1847" t="str">
        <f>RIGHT(Table1[[#This Row],[SECTOR]],3)</f>
        <v>MXP</v>
      </c>
      <c r="U1450" s="1847" t="str">
        <f t="shared" si="124"/>
        <v>MXP</v>
      </c>
      <c r="V1450" s="1847">
        <f>WEEKDAY(Table1[[#This Row],[FLIGHT_DATE]],2)</f>
        <v>5</v>
      </c>
      <c r="W1450" s="1847">
        <f>Table1[[#This Row],[FLIGHT_DATE]]-Table1[[#This Row],[DATE_BOOKED]]</f>
        <v>41</v>
      </c>
    </row>
    <row r="1451" spans="1:23" x14ac:dyDescent="0.35">
      <c r="A1451" s="1846">
        <v>45738</v>
      </c>
      <c r="B1451" s="2985" t="s">
        <v>1212</v>
      </c>
      <c r="C1451" s="198" t="s">
        <v>333</v>
      </c>
      <c r="D1451" s="198"/>
      <c r="E1451" s="1847" t="s">
        <v>863</v>
      </c>
      <c r="F1451" s="1847" t="s">
        <v>56</v>
      </c>
      <c r="G1451" s="1847" t="s">
        <v>10</v>
      </c>
      <c r="H1451" s="2222" t="s">
        <v>191</v>
      </c>
      <c r="I1451" s="1848" t="s">
        <v>162</v>
      </c>
      <c r="J1451" s="1846">
        <v>45779</v>
      </c>
      <c r="K1451" s="1849">
        <v>1</v>
      </c>
      <c r="L1451" s="1850">
        <v>1</v>
      </c>
      <c r="M1451" s="1851">
        <v>250</v>
      </c>
      <c r="N1451" s="1830">
        <v>0</v>
      </c>
      <c r="O1451" s="1830">
        <v>0</v>
      </c>
      <c r="P1451" s="1852">
        <f>SUM(Table1[[#This Row],[BASE_FARE]:[SURCHARGES]])*Table1[[#This Row],[SEATS_BOOKED]]</f>
        <v>250</v>
      </c>
      <c r="Q1451" s="1825" t="s">
        <v>161</v>
      </c>
      <c r="R1451" s="1827" t="s">
        <v>335</v>
      </c>
      <c r="S1451" s="1847" t="str">
        <f>LEFT(Table1[[#This Row],[SECTOR]],3)</f>
        <v>SSH</v>
      </c>
      <c r="T1451" s="1847" t="str">
        <f>RIGHT(Table1[[#This Row],[SECTOR]],3)</f>
        <v>MXP</v>
      </c>
      <c r="U1451" s="1847" t="str">
        <f t="shared" si="124"/>
        <v>MXP</v>
      </c>
      <c r="V1451" s="1847">
        <f>WEEKDAY(Table1[[#This Row],[FLIGHT_DATE]],2)</f>
        <v>5</v>
      </c>
      <c r="W1451" s="1847">
        <f>Table1[[#This Row],[FLIGHT_DATE]]-Table1[[#This Row],[DATE_BOOKED]]</f>
        <v>41</v>
      </c>
    </row>
    <row r="1452" spans="1:23" x14ac:dyDescent="0.35">
      <c r="A1452" s="1846">
        <v>45738</v>
      </c>
      <c r="B1452" s="2985" t="s">
        <v>1212</v>
      </c>
      <c r="C1452" s="198" t="s">
        <v>333</v>
      </c>
      <c r="D1452" s="198"/>
      <c r="E1452" s="1847" t="s">
        <v>864</v>
      </c>
      <c r="F1452" s="1847" t="s">
        <v>56</v>
      </c>
      <c r="G1452" s="1847" t="s">
        <v>10</v>
      </c>
      <c r="H1452" s="2222" t="s">
        <v>191</v>
      </c>
      <c r="I1452" s="1848" t="s">
        <v>162</v>
      </c>
      <c r="J1452" s="1846">
        <v>45779</v>
      </c>
      <c r="K1452" s="1849">
        <v>1</v>
      </c>
      <c r="L1452" s="1850">
        <v>1</v>
      </c>
      <c r="M1452" s="1851">
        <v>250</v>
      </c>
      <c r="N1452" s="1830">
        <v>0</v>
      </c>
      <c r="O1452" s="1830">
        <v>0</v>
      </c>
      <c r="P1452" s="1852">
        <f>SUM(Table1[[#This Row],[BASE_FARE]:[SURCHARGES]])*Table1[[#This Row],[SEATS_BOOKED]]</f>
        <v>250</v>
      </c>
      <c r="Q1452" s="1825" t="s">
        <v>161</v>
      </c>
      <c r="R1452" s="1827" t="s">
        <v>335</v>
      </c>
      <c r="S1452" s="1847" t="str">
        <f>LEFT(Table1[[#This Row],[SECTOR]],3)</f>
        <v>SSH</v>
      </c>
      <c r="T1452" s="1847" t="str">
        <f>RIGHT(Table1[[#This Row],[SECTOR]],3)</f>
        <v>MXP</v>
      </c>
      <c r="U1452" s="1847" t="str">
        <f t="shared" si="124"/>
        <v>MXP</v>
      </c>
      <c r="V1452" s="1847">
        <f>WEEKDAY(Table1[[#This Row],[FLIGHT_DATE]],2)</f>
        <v>5</v>
      </c>
      <c r="W1452" s="1847">
        <f>Table1[[#This Row],[FLIGHT_DATE]]-Table1[[#This Row],[DATE_BOOKED]]</f>
        <v>41</v>
      </c>
    </row>
    <row r="1453" spans="1:23" x14ac:dyDescent="0.35">
      <c r="A1453" s="1846">
        <v>45738</v>
      </c>
      <c r="B1453" s="2985" t="s">
        <v>1212</v>
      </c>
      <c r="C1453" s="198" t="s">
        <v>333</v>
      </c>
      <c r="D1453" s="198"/>
      <c r="E1453" s="1847" t="s">
        <v>864</v>
      </c>
      <c r="F1453" s="1847" t="s">
        <v>56</v>
      </c>
      <c r="G1453" s="1847" t="s">
        <v>10</v>
      </c>
      <c r="H1453" s="2222" t="s">
        <v>191</v>
      </c>
      <c r="I1453" s="1848" t="s">
        <v>162</v>
      </c>
      <c r="J1453" s="1846">
        <v>45779</v>
      </c>
      <c r="K1453" s="1849">
        <v>1</v>
      </c>
      <c r="L1453" s="1850">
        <v>1</v>
      </c>
      <c r="M1453" s="1851">
        <v>250</v>
      </c>
      <c r="N1453" s="1830">
        <v>0</v>
      </c>
      <c r="O1453" s="1830">
        <v>0</v>
      </c>
      <c r="P1453" s="1852">
        <f>SUM(Table1[[#This Row],[BASE_FARE]:[SURCHARGES]])*Table1[[#This Row],[SEATS_BOOKED]]</f>
        <v>250</v>
      </c>
      <c r="Q1453" s="1825" t="s">
        <v>161</v>
      </c>
      <c r="R1453" s="1827" t="s">
        <v>335</v>
      </c>
      <c r="S1453" s="1847" t="str">
        <f>LEFT(Table1[[#This Row],[SECTOR]],3)</f>
        <v>SSH</v>
      </c>
      <c r="T1453" s="1847" t="str">
        <f>RIGHT(Table1[[#This Row],[SECTOR]],3)</f>
        <v>MXP</v>
      </c>
      <c r="U1453" s="1847" t="str">
        <f t="shared" si="124"/>
        <v>MXP</v>
      </c>
      <c r="V1453" s="1847">
        <f>WEEKDAY(Table1[[#This Row],[FLIGHT_DATE]],2)</f>
        <v>5</v>
      </c>
      <c r="W1453" s="1847">
        <f>Table1[[#This Row],[FLIGHT_DATE]]-Table1[[#This Row],[DATE_BOOKED]]</f>
        <v>41</v>
      </c>
    </row>
    <row r="1454" spans="1:23" x14ac:dyDescent="0.35">
      <c r="A1454" s="1846">
        <v>45738</v>
      </c>
      <c r="B1454" s="2985" t="s">
        <v>1212</v>
      </c>
      <c r="C1454" s="198" t="s">
        <v>333</v>
      </c>
      <c r="D1454" s="198"/>
      <c r="E1454" s="1847" t="s">
        <v>864</v>
      </c>
      <c r="F1454" s="1847" t="s">
        <v>56</v>
      </c>
      <c r="G1454" s="1847" t="s">
        <v>10</v>
      </c>
      <c r="H1454" s="2222" t="s">
        <v>191</v>
      </c>
      <c r="I1454" s="1848" t="s">
        <v>162</v>
      </c>
      <c r="J1454" s="1846">
        <v>45779</v>
      </c>
      <c r="K1454" s="1849">
        <v>1</v>
      </c>
      <c r="L1454" s="1850">
        <v>1</v>
      </c>
      <c r="M1454" s="1851">
        <v>250</v>
      </c>
      <c r="N1454" s="1830">
        <v>0</v>
      </c>
      <c r="O1454" s="1830">
        <v>0</v>
      </c>
      <c r="P1454" s="1852">
        <f>SUM(Table1[[#This Row],[BASE_FARE]:[SURCHARGES]])*Table1[[#This Row],[SEATS_BOOKED]]</f>
        <v>250</v>
      </c>
      <c r="Q1454" s="1825" t="s">
        <v>161</v>
      </c>
      <c r="R1454" s="1827" t="s">
        <v>335</v>
      </c>
      <c r="S1454" s="1847" t="str">
        <f>LEFT(Table1[[#This Row],[SECTOR]],3)</f>
        <v>SSH</v>
      </c>
      <c r="T1454" s="1847" t="str">
        <f>RIGHT(Table1[[#This Row],[SECTOR]],3)</f>
        <v>MXP</v>
      </c>
      <c r="U1454" s="1847" t="str">
        <f t="shared" si="124"/>
        <v>MXP</v>
      </c>
      <c r="V1454" s="1847">
        <f>WEEKDAY(Table1[[#This Row],[FLIGHT_DATE]],2)</f>
        <v>5</v>
      </c>
      <c r="W1454" s="1847">
        <f>Table1[[#This Row],[FLIGHT_DATE]]-Table1[[#This Row],[DATE_BOOKED]]</f>
        <v>41</v>
      </c>
    </row>
    <row r="1455" spans="1:23" x14ac:dyDescent="0.35">
      <c r="A1455" s="1846">
        <v>45738</v>
      </c>
      <c r="B1455" s="2985" t="s">
        <v>1212</v>
      </c>
      <c r="C1455" s="198" t="s">
        <v>333</v>
      </c>
      <c r="D1455" s="198"/>
      <c r="E1455" s="1847" t="s">
        <v>864</v>
      </c>
      <c r="F1455" s="1847" t="s">
        <v>56</v>
      </c>
      <c r="G1455" s="1847" t="s">
        <v>10</v>
      </c>
      <c r="H1455" s="2222" t="s">
        <v>191</v>
      </c>
      <c r="I1455" s="1848" t="s">
        <v>162</v>
      </c>
      <c r="J1455" s="1846">
        <v>45779</v>
      </c>
      <c r="K1455" s="1849">
        <v>1</v>
      </c>
      <c r="L1455" s="1850">
        <v>1</v>
      </c>
      <c r="M1455" s="1851">
        <v>250</v>
      </c>
      <c r="N1455" s="1830">
        <v>0</v>
      </c>
      <c r="O1455" s="1830">
        <v>0</v>
      </c>
      <c r="P1455" s="1852">
        <f>SUM(Table1[[#This Row],[BASE_FARE]:[SURCHARGES]])*Table1[[#This Row],[SEATS_BOOKED]]</f>
        <v>250</v>
      </c>
      <c r="Q1455" s="1825" t="s">
        <v>161</v>
      </c>
      <c r="R1455" s="1827" t="s">
        <v>335</v>
      </c>
      <c r="S1455" s="1847" t="str">
        <f>LEFT(Table1[[#This Row],[SECTOR]],3)</f>
        <v>SSH</v>
      </c>
      <c r="T1455" s="1847" t="str">
        <f>RIGHT(Table1[[#This Row],[SECTOR]],3)</f>
        <v>MXP</v>
      </c>
      <c r="U1455" s="1847" t="str">
        <f t="shared" si="124"/>
        <v>MXP</v>
      </c>
      <c r="V1455" s="1847">
        <f>WEEKDAY(Table1[[#This Row],[FLIGHT_DATE]],2)</f>
        <v>5</v>
      </c>
      <c r="W1455" s="1847">
        <f>Table1[[#This Row],[FLIGHT_DATE]]-Table1[[#This Row],[DATE_BOOKED]]</f>
        <v>41</v>
      </c>
    </row>
    <row r="1456" spans="1:23" x14ac:dyDescent="0.35">
      <c r="A1456" s="1846">
        <v>45738</v>
      </c>
      <c r="B1456" s="2985" t="s">
        <v>1212</v>
      </c>
      <c r="C1456" s="198" t="s">
        <v>333</v>
      </c>
      <c r="D1456" s="198"/>
      <c r="E1456" s="1847" t="s">
        <v>865</v>
      </c>
      <c r="F1456" s="1847" t="s">
        <v>56</v>
      </c>
      <c r="G1456" s="1847" t="s">
        <v>10</v>
      </c>
      <c r="H1456" s="2222" t="s">
        <v>191</v>
      </c>
      <c r="I1456" s="1848" t="s">
        <v>162</v>
      </c>
      <c r="J1456" s="1846">
        <v>45779</v>
      </c>
      <c r="K1456" s="1849">
        <v>1</v>
      </c>
      <c r="L1456" s="1850">
        <v>1</v>
      </c>
      <c r="M1456" s="1851">
        <v>250</v>
      </c>
      <c r="N1456" s="1830">
        <v>0</v>
      </c>
      <c r="O1456" s="1830">
        <v>0</v>
      </c>
      <c r="P1456" s="1852">
        <f>SUM(Table1[[#This Row],[BASE_FARE]:[SURCHARGES]])*Table1[[#This Row],[SEATS_BOOKED]]</f>
        <v>250</v>
      </c>
      <c r="Q1456" s="1825" t="s">
        <v>161</v>
      </c>
      <c r="R1456" s="1827" t="s">
        <v>335</v>
      </c>
      <c r="S1456" s="1847" t="str">
        <f>LEFT(Table1[[#This Row],[SECTOR]],3)</f>
        <v>SSH</v>
      </c>
      <c r="T1456" s="1847" t="str">
        <f>RIGHT(Table1[[#This Row],[SECTOR]],3)</f>
        <v>MXP</v>
      </c>
      <c r="U1456" s="1847" t="str">
        <f t="shared" si="124"/>
        <v>MXP</v>
      </c>
      <c r="V1456" s="1847">
        <f>WEEKDAY(Table1[[#This Row],[FLIGHT_DATE]],2)</f>
        <v>5</v>
      </c>
      <c r="W1456" s="1847">
        <f>Table1[[#This Row],[FLIGHT_DATE]]-Table1[[#This Row],[DATE_BOOKED]]</f>
        <v>41</v>
      </c>
    </row>
    <row r="1457" spans="1:23" x14ac:dyDescent="0.35">
      <c r="A1457" s="1846">
        <v>45738</v>
      </c>
      <c r="B1457" s="2985" t="s">
        <v>1212</v>
      </c>
      <c r="C1457" s="198" t="s">
        <v>333</v>
      </c>
      <c r="D1457" s="198"/>
      <c r="E1457" s="1847" t="s">
        <v>865</v>
      </c>
      <c r="F1457" s="1847" t="s">
        <v>56</v>
      </c>
      <c r="G1457" s="1847" t="s">
        <v>10</v>
      </c>
      <c r="H1457" s="2222" t="s">
        <v>191</v>
      </c>
      <c r="I1457" s="1848" t="s">
        <v>162</v>
      </c>
      <c r="J1457" s="1846">
        <v>45779</v>
      </c>
      <c r="K1457" s="1849">
        <v>1</v>
      </c>
      <c r="L1457" s="1850">
        <v>1</v>
      </c>
      <c r="M1457" s="1851">
        <v>250</v>
      </c>
      <c r="N1457" s="1830">
        <v>0</v>
      </c>
      <c r="O1457" s="1830">
        <v>0</v>
      </c>
      <c r="P1457" s="1852">
        <f>SUM(Table1[[#This Row],[BASE_FARE]:[SURCHARGES]])*Table1[[#This Row],[SEATS_BOOKED]]</f>
        <v>250</v>
      </c>
      <c r="Q1457" s="1825" t="s">
        <v>161</v>
      </c>
      <c r="R1457" s="1827" t="s">
        <v>335</v>
      </c>
      <c r="S1457" s="1847" t="str">
        <f>LEFT(Table1[[#This Row],[SECTOR]],3)</f>
        <v>SSH</v>
      </c>
      <c r="T1457" s="1847" t="str">
        <f>RIGHT(Table1[[#This Row],[SECTOR]],3)</f>
        <v>MXP</v>
      </c>
      <c r="U1457" s="1847" t="str">
        <f t="shared" si="124"/>
        <v>MXP</v>
      </c>
      <c r="V1457" s="1847">
        <f>WEEKDAY(Table1[[#This Row],[FLIGHT_DATE]],2)</f>
        <v>5</v>
      </c>
      <c r="W1457" s="1847">
        <f>Table1[[#This Row],[FLIGHT_DATE]]-Table1[[#This Row],[DATE_BOOKED]]</f>
        <v>41</v>
      </c>
    </row>
    <row r="1458" spans="1:23" x14ac:dyDescent="0.35">
      <c r="A1458" s="1853">
        <v>45737</v>
      </c>
      <c r="B1458" s="1854" t="s">
        <v>631</v>
      </c>
      <c r="C1458" s="198" t="s">
        <v>333</v>
      </c>
      <c r="D1458" s="198"/>
      <c r="E1458" s="3198" t="s">
        <v>866</v>
      </c>
      <c r="F1458" s="1854" t="s">
        <v>56</v>
      </c>
      <c r="G1458" s="1854" t="s">
        <v>10</v>
      </c>
      <c r="H1458" s="2222" t="s">
        <v>191</v>
      </c>
      <c r="I1458" s="1855" t="s">
        <v>162</v>
      </c>
      <c r="J1458" s="1853">
        <v>45779</v>
      </c>
      <c r="K1458" s="1856">
        <v>1</v>
      </c>
      <c r="L1458" s="1857">
        <v>1</v>
      </c>
      <c r="M1458" s="1858">
        <v>208</v>
      </c>
      <c r="N1458" s="1859">
        <v>36.83</v>
      </c>
      <c r="O1458" s="1859">
        <v>30</v>
      </c>
      <c r="P1458" s="1860">
        <f>SUM(Table1[[#This Row],[BASE_FARE]:[SURCHARGES]])*Table1[[#This Row],[SEATS_BOOKED]]</f>
        <v>274.83</v>
      </c>
      <c r="Q1458" s="1825" t="s">
        <v>161</v>
      </c>
      <c r="R1458" s="1827" t="s">
        <v>335</v>
      </c>
      <c r="S1458" s="1854" t="str">
        <f>LEFT(Table1[[#This Row],[SECTOR]],3)</f>
        <v>SSH</v>
      </c>
      <c r="T1458" s="1854" t="str">
        <f>RIGHT(Table1[[#This Row],[SECTOR]],3)</f>
        <v>MXP</v>
      </c>
      <c r="U1458" s="1854" t="str">
        <f t="shared" si="124"/>
        <v>MXP</v>
      </c>
      <c r="V1458" s="1854">
        <f>WEEKDAY(Table1[[#This Row],[FLIGHT_DATE]],2)</f>
        <v>5</v>
      </c>
      <c r="W1458" s="1854">
        <f>Table1[[#This Row],[FLIGHT_DATE]]-Table1[[#This Row],[DATE_BOOKED]]</f>
        <v>42</v>
      </c>
    </row>
    <row r="1459" spans="1:23" x14ac:dyDescent="0.35">
      <c r="A1459" s="1853">
        <v>45737</v>
      </c>
      <c r="B1459" s="1854" t="s">
        <v>631</v>
      </c>
      <c r="C1459" s="198" t="s">
        <v>333</v>
      </c>
      <c r="D1459" s="198"/>
      <c r="E1459" s="1854" t="s">
        <v>866</v>
      </c>
      <c r="F1459" s="1854" t="s">
        <v>56</v>
      </c>
      <c r="G1459" s="1854" t="s">
        <v>10</v>
      </c>
      <c r="H1459" s="2222" t="s">
        <v>191</v>
      </c>
      <c r="I1459" s="1855" t="s">
        <v>162</v>
      </c>
      <c r="J1459" s="1853">
        <v>45779</v>
      </c>
      <c r="K1459" s="1856">
        <v>1</v>
      </c>
      <c r="L1459" s="1857">
        <v>1</v>
      </c>
      <c r="M1459" s="1858">
        <v>161</v>
      </c>
      <c r="N1459" s="1859">
        <v>36.83</v>
      </c>
      <c r="O1459" s="1859">
        <v>30</v>
      </c>
      <c r="P1459" s="1860">
        <f>SUM(Table1[[#This Row],[BASE_FARE]:[SURCHARGES]])*Table1[[#This Row],[SEATS_BOOKED]]</f>
        <v>227.82999999999998</v>
      </c>
      <c r="Q1459" s="1825" t="s">
        <v>161</v>
      </c>
      <c r="R1459" s="1827" t="s">
        <v>335</v>
      </c>
      <c r="S1459" s="1854" t="str">
        <f>LEFT(Table1[[#This Row],[SECTOR]],3)</f>
        <v>SSH</v>
      </c>
      <c r="T1459" s="1854" t="str">
        <f>RIGHT(Table1[[#This Row],[SECTOR]],3)</f>
        <v>MXP</v>
      </c>
      <c r="U1459" s="1854" t="str">
        <f t="shared" si="124"/>
        <v>MXP</v>
      </c>
      <c r="V1459" s="1854">
        <f>WEEKDAY(Table1[[#This Row],[FLIGHT_DATE]],2)</f>
        <v>5</v>
      </c>
      <c r="W1459" s="1854">
        <f>Table1[[#This Row],[FLIGHT_DATE]]-Table1[[#This Row],[DATE_BOOKED]]</f>
        <v>42</v>
      </c>
    </row>
    <row r="1460" spans="1:23" x14ac:dyDescent="0.35">
      <c r="A1460" s="1853">
        <v>45737</v>
      </c>
      <c r="B1460" s="1854" t="s">
        <v>631</v>
      </c>
      <c r="C1460" s="198" t="s">
        <v>333</v>
      </c>
      <c r="D1460" s="198"/>
      <c r="E1460" s="1854" t="s">
        <v>866</v>
      </c>
      <c r="F1460" s="1854" t="s">
        <v>56</v>
      </c>
      <c r="G1460" s="1854" t="s">
        <v>10</v>
      </c>
      <c r="H1460" s="2222" t="s">
        <v>191</v>
      </c>
      <c r="I1460" s="1855" t="s">
        <v>162</v>
      </c>
      <c r="J1460" s="1853">
        <v>45779</v>
      </c>
      <c r="K1460" s="1856">
        <v>1</v>
      </c>
      <c r="L1460" s="1857">
        <v>1</v>
      </c>
      <c r="M1460" s="1858">
        <v>208</v>
      </c>
      <c r="N1460" s="1859">
        <v>36.83</v>
      </c>
      <c r="O1460" s="1859">
        <v>30</v>
      </c>
      <c r="P1460" s="1860">
        <f>SUM(Table1[[#This Row],[BASE_FARE]:[SURCHARGES]])*Table1[[#This Row],[SEATS_BOOKED]]</f>
        <v>274.83</v>
      </c>
      <c r="Q1460" s="1825" t="s">
        <v>161</v>
      </c>
      <c r="R1460" s="1827" t="s">
        <v>335</v>
      </c>
      <c r="S1460" s="1854" t="str">
        <f>LEFT(Table1[[#This Row],[SECTOR]],3)</f>
        <v>SSH</v>
      </c>
      <c r="T1460" s="1854" t="str">
        <f>RIGHT(Table1[[#This Row],[SECTOR]],3)</f>
        <v>MXP</v>
      </c>
      <c r="U1460" s="1854" t="str">
        <f t="shared" si="124"/>
        <v>MXP</v>
      </c>
      <c r="V1460" s="1854">
        <f>WEEKDAY(Table1[[#This Row],[FLIGHT_DATE]],2)</f>
        <v>5</v>
      </c>
      <c r="W1460" s="1854">
        <f>Table1[[#This Row],[FLIGHT_DATE]]-Table1[[#This Row],[DATE_BOOKED]]</f>
        <v>42</v>
      </c>
    </row>
    <row r="1461" spans="1:23" x14ac:dyDescent="0.35">
      <c r="A1461" s="1861">
        <v>45739</v>
      </c>
      <c r="B1461" s="1862" t="s">
        <v>578</v>
      </c>
      <c r="C1461" s="198" t="s">
        <v>570</v>
      </c>
      <c r="D1461" s="198" t="s">
        <v>1200</v>
      </c>
      <c r="E1461" s="1862" t="s">
        <v>867</v>
      </c>
      <c r="F1461" s="1862" t="s">
        <v>54</v>
      </c>
      <c r="G1461" s="1862" t="s">
        <v>11</v>
      </c>
      <c r="H1461" s="2222" t="s">
        <v>88</v>
      </c>
      <c r="I1461" s="1863" t="s">
        <v>27</v>
      </c>
      <c r="J1461" s="1861">
        <v>45850</v>
      </c>
      <c r="K1461" s="1864">
        <v>1</v>
      </c>
      <c r="L1461" s="1865">
        <v>1</v>
      </c>
      <c r="M1461" s="1866">
        <v>169.72</v>
      </c>
      <c r="N1461" s="1830">
        <v>0</v>
      </c>
      <c r="O1461" s="1830">
        <v>0</v>
      </c>
      <c r="P1461" s="1867">
        <f>SUM(Table1[[#This Row],[BASE_FARE]:[SURCHARGES]])*Table1[[#This Row],[SEATS_BOOKED]]</f>
        <v>169.72</v>
      </c>
      <c r="Q1461" s="1825" t="s">
        <v>161</v>
      </c>
      <c r="R1461" s="1827" t="s">
        <v>335</v>
      </c>
      <c r="S1461" s="1862" t="str">
        <f>LEFT(Table1[[#This Row],[SECTOR]],3)</f>
        <v>SSH</v>
      </c>
      <c r="T1461" s="1862" t="str">
        <f>RIGHT(Table1[[#This Row],[SECTOR]],3)</f>
        <v>BRI</v>
      </c>
      <c r="U1461" s="1862" t="str">
        <f t="shared" si="124"/>
        <v>BRI</v>
      </c>
      <c r="V1461" s="1862">
        <f>WEEKDAY(Table1[[#This Row],[FLIGHT_DATE]],2)</f>
        <v>6</v>
      </c>
      <c r="W1461" s="1854">
        <f>Table1[[#This Row],[FLIGHT_DATE]]-Table1[[#This Row],[DATE_BOOKED]]</f>
        <v>111</v>
      </c>
    </row>
    <row r="1462" spans="1:23" x14ac:dyDescent="0.35">
      <c r="A1462" s="1861">
        <v>45739</v>
      </c>
      <c r="B1462" s="1862" t="s">
        <v>578</v>
      </c>
      <c r="C1462" s="198" t="s">
        <v>570</v>
      </c>
      <c r="D1462" s="198" t="s">
        <v>1200</v>
      </c>
      <c r="E1462" s="1862" t="s">
        <v>867</v>
      </c>
      <c r="F1462" s="1862" t="s">
        <v>54</v>
      </c>
      <c r="G1462" s="1862" t="s">
        <v>10</v>
      </c>
      <c r="H1462" s="2222" t="s">
        <v>89</v>
      </c>
      <c r="I1462" s="1863" t="s">
        <v>26</v>
      </c>
      <c r="J1462" s="1861">
        <v>45843</v>
      </c>
      <c r="K1462" s="1864">
        <v>1</v>
      </c>
      <c r="L1462" s="1865">
        <v>1</v>
      </c>
      <c r="M1462" s="1866">
        <v>169.26</v>
      </c>
      <c r="N1462" s="1830">
        <v>0</v>
      </c>
      <c r="O1462" s="1830">
        <v>0</v>
      </c>
      <c r="P1462" s="1867">
        <f>SUM(Table1[[#This Row],[BASE_FARE]:[SURCHARGES]])*Table1[[#This Row],[SEATS_BOOKED]]</f>
        <v>169.26</v>
      </c>
      <c r="Q1462" s="1825" t="s">
        <v>161</v>
      </c>
      <c r="R1462" s="1827" t="s">
        <v>335</v>
      </c>
      <c r="S1462" s="1862" t="str">
        <f>LEFT(Table1[[#This Row],[SECTOR]],3)</f>
        <v>BRI</v>
      </c>
      <c r="T1462" s="1862" t="str">
        <f>RIGHT(Table1[[#This Row],[SECTOR]],3)</f>
        <v>SSH</v>
      </c>
      <c r="U1462" s="1862" t="str">
        <f t="shared" si="124"/>
        <v>BRI</v>
      </c>
      <c r="V1462" s="1862">
        <f>WEEKDAY(Table1[[#This Row],[FLIGHT_DATE]],2)</f>
        <v>6</v>
      </c>
      <c r="W1462" s="1854">
        <f>Table1[[#This Row],[FLIGHT_DATE]]-Table1[[#This Row],[DATE_BOOKED]]</f>
        <v>104</v>
      </c>
    </row>
    <row r="1463" spans="1:23" x14ac:dyDescent="0.35">
      <c r="A1463" s="1861">
        <v>45739</v>
      </c>
      <c r="B1463" s="1862" t="s">
        <v>578</v>
      </c>
      <c r="C1463" s="198" t="s">
        <v>570</v>
      </c>
      <c r="D1463" s="198" t="s">
        <v>1200</v>
      </c>
      <c r="E1463" s="1862" t="s">
        <v>867</v>
      </c>
      <c r="F1463" s="1862" t="s">
        <v>54</v>
      </c>
      <c r="G1463" s="1862" t="s">
        <v>11</v>
      </c>
      <c r="H1463" s="2222" t="s">
        <v>88</v>
      </c>
      <c r="I1463" s="1863" t="s">
        <v>27</v>
      </c>
      <c r="J1463" s="1861">
        <v>45850</v>
      </c>
      <c r="K1463" s="1864">
        <v>1</v>
      </c>
      <c r="L1463" s="1865">
        <v>1</v>
      </c>
      <c r="M1463" s="1866">
        <v>169.72</v>
      </c>
      <c r="N1463" s="1830">
        <v>0</v>
      </c>
      <c r="O1463" s="1830">
        <v>0</v>
      </c>
      <c r="P1463" s="1867">
        <f>SUM(Table1[[#This Row],[BASE_FARE]:[SURCHARGES]])*Table1[[#This Row],[SEATS_BOOKED]]</f>
        <v>169.72</v>
      </c>
      <c r="Q1463" s="1825" t="s">
        <v>161</v>
      </c>
      <c r="R1463" s="1827" t="s">
        <v>335</v>
      </c>
      <c r="S1463" s="1862" t="str">
        <f>LEFT(Table1[[#This Row],[SECTOR]],3)</f>
        <v>SSH</v>
      </c>
      <c r="T1463" s="1862" t="str">
        <f>RIGHT(Table1[[#This Row],[SECTOR]],3)</f>
        <v>BRI</v>
      </c>
      <c r="U1463" s="1862" t="str">
        <f t="shared" si="124"/>
        <v>BRI</v>
      </c>
      <c r="V1463" s="1862">
        <f>WEEKDAY(Table1[[#This Row],[FLIGHT_DATE]],2)</f>
        <v>6</v>
      </c>
      <c r="W1463" s="1854">
        <f>Table1[[#This Row],[FLIGHT_DATE]]-Table1[[#This Row],[DATE_BOOKED]]</f>
        <v>111</v>
      </c>
    </row>
    <row r="1464" spans="1:23" x14ac:dyDescent="0.35">
      <c r="A1464" s="1861">
        <v>45739</v>
      </c>
      <c r="B1464" s="1862" t="s">
        <v>578</v>
      </c>
      <c r="C1464" s="198" t="s">
        <v>570</v>
      </c>
      <c r="D1464" s="198" t="s">
        <v>1200</v>
      </c>
      <c r="E1464" s="1862" t="s">
        <v>867</v>
      </c>
      <c r="F1464" s="1862" t="s">
        <v>54</v>
      </c>
      <c r="G1464" s="1862" t="s">
        <v>10</v>
      </c>
      <c r="H1464" s="2222" t="s">
        <v>89</v>
      </c>
      <c r="I1464" s="1863" t="s">
        <v>26</v>
      </c>
      <c r="J1464" s="1861">
        <v>45843</v>
      </c>
      <c r="K1464" s="1864">
        <v>1</v>
      </c>
      <c r="L1464" s="1865">
        <v>1</v>
      </c>
      <c r="M1464" s="1866">
        <v>169.26</v>
      </c>
      <c r="N1464" s="1830">
        <v>0</v>
      </c>
      <c r="O1464" s="1830">
        <v>0</v>
      </c>
      <c r="P1464" s="1867">
        <f>SUM(Table1[[#This Row],[BASE_FARE]:[SURCHARGES]])*Table1[[#This Row],[SEATS_BOOKED]]</f>
        <v>169.26</v>
      </c>
      <c r="Q1464" s="1825" t="s">
        <v>161</v>
      </c>
      <c r="R1464" s="1827" t="s">
        <v>335</v>
      </c>
      <c r="S1464" s="1862" t="str">
        <f>LEFT(Table1[[#This Row],[SECTOR]],3)</f>
        <v>BRI</v>
      </c>
      <c r="T1464" s="1862" t="str">
        <f>RIGHT(Table1[[#This Row],[SECTOR]],3)</f>
        <v>SSH</v>
      </c>
      <c r="U1464" s="1862" t="str">
        <f t="shared" si="124"/>
        <v>BRI</v>
      </c>
      <c r="V1464" s="1862">
        <f>WEEKDAY(Table1[[#This Row],[FLIGHT_DATE]],2)</f>
        <v>6</v>
      </c>
      <c r="W1464" s="1854">
        <f>Table1[[#This Row],[FLIGHT_DATE]]-Table1[[#This Row],[DATE_BOOKED]]</f>
        <v>104</v>
      </c>
    </row>
    <row r="1465" spans="1:23" x14ac:dyDescent="0.35">
      <c r="A1465" s="1868">
        <v>45737</v>
      </c>
      <c r="B1465" s="1869" t="s">
        <v>390</v>
      </c>
      <c r="C1465" s="198" t="s">
        <v>333</v>
      </c>
      <c r="D1465" s="198" t="s">
        <v>952</v>
      </c>
      <c r="E1465" s="1869" t="s">
        <v>731</v>
      </c>
      <c r="F1465" s="1869" t="s">
        <v>56</v>
      </c>
      <c r="G1465" s="1869" t="s">
        <v>10</v>
      </c>
      <c r="H1465" s="2222" t="s">
        <v>480</v>
      </c>
      <c r="I1465" s="1870" t="s">
        <v>29</v>
      </c>
      <c r="J1465" s="1868">
        <v>45772</v>
      </c>
      <c r="K1465" s="1871">
        <v>0</v>
      </c>
      <c r="L1465" s="1872">
        <v>0</v>
      </c>
      <c r="M1465" s="1873">
        <v>0</v>
      </c>
      <c r="N1465" s="1874">
        <v>0</v>
      </c>
      <c r="O1465" s="1874">
        <v>0</v>
      </c>
      <c r="P1465" s="1875">
        <f>SUM(Table1[[#This Row],[BASE_FARE]:[SURCHARGES]])*Table1[[#This Row],[SEATS_BOOKED]]</f>
        <v>0</v>
      </c>
      <c r="Q1465" s="1869" t="s">
        <v>694</v>
      </c>
      <c r="R1465" s="1871" t="s">
        <v>694</v>
      </c>
      <c r="S1465" s="1869" t="str">
        <f>LEFT(Table1[[#This Row],[SECTOR]],3)</f>
        <v>SSH</v>
      </c>
      <c r="T1465" s="1869" t="str">
        <f>RIGHT(Table1[[#This Row],[SECTOR]],3)</f>
        <v>NAP</v>
      </c>
      <c r="U1465" s="1869" t="str">
        <f t="shared" si="124"/>
        <v>NAP</v>
      </c>
      <c r="V1465" s="1869">
        <f>WEEKDAY(Table1[[#This Row],[FLIGHT_DATE]],2)</f>
        <v>5</v>
      </c>
      <c r="W1465" s="1869">
        <f>Table1[[#This Row],[FLIGHT_DATE]]-Table1[[#This Row],[DATE_BOOKED]]</f>
        <v>35</v>
      </c>
    </row>
    <row r="1466" spans="1:23" x14ac:dyDescent="0.35">
      <c r="A1466" s="1868">
        <v>45737</v>
      </c>
      <c r="B1466" s="1869" t="s">
        <v>390</v>
      </c>
      <c r="C1466" s="198" t="s">
        <v>333</v>
      </c>
      <c r="D1466" s="198" t="s">
        <v>952</v>
      </c>
      <c r="E1466" s="1869" t="s">
        <v>731</v>
      </c>
      <c r="F1466" s="1869" t="s">
        <v>56</v>
      </c>
      <c r="G1466" s="1869" t="s">
        <v>10</v>
      </c>
      <c r="H1466" s="2222" t="s">
        <v>480</v>
      </c>
      <c r="I1466" s="1870" t="s">
        <v>29</v>
      </c>
      <c r="J1466" s="1868">
        <v>45772</v>
      </c>
      <c r="K1466" s="1871">
        <v>0</v>
      </c>
      <c r="L1466" s="1872">
        <v>0</v>
      </c>
      <c r="M1466" s="1873">
        <v>0</v>
      </c>
      <c r="N1466" s="1874">
        <v>0</v>
      </c>
      <c r="O1466" s="1874">
        <v>0</v>
      </c>
      <c r="P1466" s="1875">
        <f>SUM(Table1[[#This Row],[BASE_FARE]:[SURCHARGES]])*Table1[[#This Row],[SEATS_BOOKED]]</f>
        <v>0</v>
      </c>
      <c r="Q1466" s="1869" t="s">
        <v>694</v>
      </c>
      <c r="R1466" s="1871" t="s">
        <v>694</v>
      </c>
      <c r="S1466" s="1869" t="str">
        <f>LEFT(Table1[[#This Row],[SECTOR]],3)</f>
        <v>SSH</v>
      </c>
      <c r="T1466" s="1869" t="str">
        <f>RIGHT(Table1[[#This Row],[SECTOR]],3)</f>
        <v>NAP</v>
      </c>
      <c r="U1466" s="1869" t="str">
        <f t="shared" si="124"/>
        <v>NAP</v>
      </c>
      <c r="V1466" s="1869">
        <f>WEEKDAY(Table1[[#This Row],[FLIGHT_DATE]],2)</f>
        <v>5</v>
      </c>
      <c r="W1466" s="1869">
        <f>Table1[[#This Row],[FLIGHT_DATE]]-Table1[[#This Row],[DATE_BOOKED]]</f>
        <v>35</v>
      </c>
    </row>
    <row r="1467" spans="1:23" x14ac:dyDescent="0.35">
      <c r="A1467" s="1868">
        <v>45737</v>
      </c>
      <c r="B1467" s="1869" t="s">
        <v>390</v>
      </c>
      <c r="C1467" s="198" t="s">
        <v>333</v>
      </c>
      <c r="D1467" s="198" t="s">
        <v>952</v>
      </c>
      <c r="E1467" s="1869" t="s">
        <v>731</v>
      </c>
      <c r="F1467" s="1869" t="s">
        <v>56</v>
      </c>
      <c r="G1467" s="1869" t="s">
        <v>10</v>
      </c>
      <c r="H1467" s="2222" t="s">
        <v>480</v>
      </c>
      <c r="I1467" s="1870" t="s">
        <v>29</v>
      </c>
      <c r="J1467" s="1868">
        <v>45772</v>
      </c>
      <c r="K1467" s="1871">
        <v>0</v>
      </c>
      <c r="L1467" s="1872">
        <v>0</v>
      </c>
      <c r="M1467" s="1873">
        <v>0</v>
      </c>
      <c r="N1467" s="1874">
        <v>0</v>
      </c>
      <c r="O1467" s="1874">
        <v>0</v>
      </c>
      <c r="P1467" s="1875">
        <f>SUM(Table1[[#This Row],[BASE_FARE]:[SURCHARGES]])*Table1[[#This Row],[SEATS_BOOKED]]</f>
        <v>0</v>
      </c>
      <c r="Q1467" s="1869" t="s">
        <v>694</v>
      </c>
      <c r="R1467" s="1871" t="s">
        <v>694</v>
      </c>
      <c r="S1467" s="1869" t="str">
        <f>LEFT(Table1[[#This Row],[SECTOR]],3)</f>
        <v>SSH</v>
      </c>
      <c r="T1467" s="1869" t="str">
        <f>RIGHT(Table1[[#This Row],[SECTOR]],3)</f>
        <v>NAP</v>
      </c>
      <c r="U1467" s="1869" t="str">
        <f t="shared" si="124"/>
        <v>NAP</v>
      </c>
      <c r="V1467" s="1869">
        <f>WEEKDAY(Table1[[#This Row],[FLIGHT_DATE]],2)</f>
        <v>5</v>
      </c>
      <c r="W1467" s="1869">
        <f>Table1[[#This Row],[FLIGHT_DATE]]-Table1[[#This Row],[DATE_BOOKED]]</f>
        <v>35</v>
      </c>
    </row>
    <row r="1468" spans="1:23" x14ac:dyDescent="0.35">
      <c r="A1468" s="1868">
        <v>45737</v>
      </c>
      <c r="B1468" s="1869" t="s">
        <v>390</v>
      </c>
      <c r="C1468" s="198" t="s">
        <v>333</v>
      </c>
      <c r="D1468" s="198" t="s">
        <v>952</v>
      </c>
      <c r="E1468" s="1869" t="s">
        <v>731</v>
      </c>
      <c r="F1468" s="1869" t="s">
        <v>56</v>
      </c>
      <c r="G1468" s="1869" t="s">
        <v>10</v>
      </c>
      <c r="H1468" s="2222" t="s">
        <v>480</v>
      </c>
      <c r="I1468" s="1870" t="s">
        <v>29</v>
      </c>
      <c r="J1468" s="1868">
        <v>45772</v>
      </c>
      <c r="K1468" s="1871">
        <v>0</v>
      </c>
      <c r="L1468" s="1872">
        <v>0</v>
      </c>
      <c r="M1468" s="1873">
        <v>0</v>
      </c>
      <c r="N1468" s="1874">
        <v>0</v>
      </c>
      <c r="O1468" s="1874">
        <v>0</v>
      </c>
      <c r="P1468" s="1875">
        <f>SUM(Table1[[#This Row],[BASE_FARE]:[SURCHARGES]])*Table1[[#This Row],[SEATS_BOOKED]]</f>
        <v>0</v>
      </c>
      <c r="Q1468" s="1869" t="s">
        <v>694</v>
      </c>
      <c r="R1468" s="1871" t="s">
        <v>694</v>
      </c>
      <c r="S1468" s="1869" t="str">
        <f>LEFT(Table1[[#This Row],[SECTOR]],3)</f>
        <v>SSH</v>
      </c>
      <c r="T1468" s="1869" t="str">
        <f>RIGHT(Table1[[#This Row],[SECTOR]],3)</f>
        <v>NAP</v>
      </c>
      <c r="U1468" s="1869" t="str">
        <f t="shared" si="124"/>
        <v>NAP</v>
      </c>
      <c r="V1468" s="1869">
        <f>WEEKDAY(Table1[[#This Row],[FLIGHT_DATE]],2)</f>
        <v>5</v>
      </c>
      <c r="W1468" s="1869">
        <f>Table1[[#This Row],[FLIGHT_DATE]]-Table1[[#This Row],[DATE_BOOKED]]</f>
        <v>35</v>
      </c>
    </row>
    <row r="1469" spans="1:23" x14ac:dyDescent="0.35">
      <c r="A1469" s="1868">
        <v>45737</v>
      </c>
      <c r="B1469" s="1869" t="s">
        <v>390</v>
      </c>
      <c r="C1469" s="198" t="s">
        <v>333</v>
      </c>
      <c r="D1469" s="198" t="s">
        <v>952</v>
      </c>
      <c r="E1469" s="1869" t="s">
        <v>868</v>
      </c>
      <c r="F1469" s="1869" t="s">
        <v>56</v>
      </c>
      <c r="G1469" s="1869" t="s">
        <v>10</v>
      </c>
      <c r="H1469" s="2222" t="s">
        <v>479</v>
      </c>
      <c r="I1469" s="1589" t="s">
        <v>28</v>
      </c>
      <c r="J1469" s="1868">
        <v>45772</v>
      </c>
      <c r="K1469" s="1871">
        <v>1</v>
      </c>
      <c r="L1469" s="1872">
        <v>1</v>
      </c>
      <c r="M1469" s="1873">
        <v>150</v>
      </c>
      <c r="N1469" s="1874">
        <v>34.04</v>
      </c>
      <c r="O1469" s="1874">
        <v>40</v>
      </c>
      <c r="P1469" s="1875">
        <f>SUM(Table1[[#This Row],[BASE_FARE]:[SURCHARGES]])*Table1[[#This Row],[SEATS_BOOKED]]</f>
        <v>224.04</v>
      </c>
      <c r="Q1469" s="1869" t="s">
        <v>161</v>
      </c>
      <c r="R1469" s="1871" t="s">
        <v>335</v>
      </c>
      <c r="S1469" s="1869" t="str">
        <f>LEFT(Table1[[#This Row],[SECTOR]],3)</f>
        <v>NAP</v>
      </c>
      <c r="T1469" s="1869" t="str">
        <f>RIGHT(Table1[[#This Row],[SECTOR]],3)</f>
        <v>SSH</v>
      </c>
      <c r="U1469" s="1869" t="str">
        <f t="shared" si="124"/>
        <v>NAP</v>
      </c>
      <c r="V1469" s="1869">
        <f>WEEKDAY(Table1[[#This Row],[FLIGHT_DATE]],2)</f>
        <v>5</v>
      </c>
      <c r="W1469" s="1869">
        <f>Table1[[#This Row],[FLIGHT_DATE]]-Table1[[#This Row],[DATE_BOOKED]]</f>
        <v>35</v>
      </c>
    </row>
    <row r="1470" spans="1:23" x14ac:dyDescent="0.35">
      <c r="A1470" s="1868">
        <v>45737</v>
      </c>
      <c r="B1470" s="1869" t="s">
        <v>390</v>
      </c>
      <c r="C1470" s="198" t="s">
        <v>333</v>
      </c>
      <c r="D1470" s="198" t="s">
        <v>952</v>
      </c>
      <c r="E1470" s="1869" t="s">
        <v>872</v>
      </c>
      <c r="F1470" s="1869" t="s">
        <v>56</v>
      </c>
      <c r="G1470" s="1869" t="s">
        <v>10</v>
      </c>
      <c r="H1470" s="2222" t="s">
        <v>447</v>
      </c>
      <c r="I1470" s="1870" t="s">
        <v>28</v>
      </c>
      <c r="J1470" s="1868">
        <v>45772</v>
      </c>
      <c r="K1470" s="1871">
        <v>1</v>
      </c>
      <c r="L1470" s="1872">
        <v>1</v>
      </c>
      <c r="M1470" s="1873">
        <v>230</v>
      </c>
      <c r="N1470" s="1874">
        <v>34.04</v>
      </c>
      <c r="O1470" s="1874">
        <v>40</v>
      </c>
      <c r="P1470" s="1875">
        <f>SUM(Table1[[#This Row],[BASE_FARE]:[SURCHARGES]])*Table1[[#This Row],[SEATS_BOOKED]]</f>
        <v>304.04000000000002</v>
      </c>
      <c r="Q1470" s="1869" t="s">
        <v>161</v>
      </c>
      <c r="R1470" s="1871" t="s">
        <v>335</v>
      </c>
      <c r="S1470" s="1869" t="str">
        <f>LEFT(Table1[[#This Row],[SECTOR]],3)</f>
        <v>NAP</v>
      </c>
      <c r="T1470" s="1869" t="str">
        <f>RIGHT(Table1[[#This Row],[SECTOR]],3)</f>
        <v>SSH</v>
      </c>
      <c r="U1470" s="1869" t="str">
        <f t="shared" ref="U1470:U1477" si="125">IF(AND(S1470&lt;&gt;"SSH", S1470&lt;&gt;"RMF", S1470&lt;&gt;"CAI", S1470&lt;&gt;"HRG", S1470&lt;&gt;"LXR", S1470&lt;&gt;"DXB", OR(T1470="SSH", T1470="RMF", T1470="CAI", T1470="HRG", T1470="LXR", T1470="DXB")), S1470,
    IF(AND(T1470&lt;&gt;"SSH", T1470&lt;&gt;"RMF", T1470&lt;&gt;"CAI", T1470&lt;&gt;"HRG", T1470&lt;&gt;"LXR", T1470&lt;&gt;"DXB", OR(S1470="SSH", S1470="RMF", S1470="CAI", S1470="HRG", S1470="LXR", S1470="DXB")), T1470,
    "VIE"))</f>
        <v>NAP</v>
      </c>
      <c r="V1470" s="1869">
        <f>WEEKDAY(Table1[[#This Row],[FLIGHT_DATE]],2)</f>
        <v>5</v>
      </c>
      <c r="W1470" s="1869">
        <f>Table1[[#This Row],[FLIGHT_DATE]]-Table1[[#This Row],[DATE_BOOKED]]</f>
        <v>35</v>
      </c>
    </row>
    <row r="1471" spans="1:23" x14ac:dyDescent="0.35">
      <c r="A1471" s="1868">
        <v>45737</v>
      </c>
      <c r="B1471" s="1869" t="s">
        <v>390</v>
      </c>
      <c r="C1471" s="198" t="s">
        <v>333</v>
      </c>
      <c r="D1471" s="198" t="s">
        <v>952</v>
      </c>
      <c r="E1471" s="1869" t="s">
        <v>869</v>
      </c>
      <c r="F1471" s="1869" t="s">
        <v>56</v>
      </c>
      <c r="G1471" s="1869" t="s">
        <v>10</v>
      </c>
      <c r="H1471" s="2222" t="s">
        <v>445</v>
      </c>
      <c r="I1471" s="1870" t="s">
        <v>29</v>
      </c>
      <c r="J1471" s="1868">
        <v>45779</v>
      </c>
      <c r="K1471" s="1871">
        <v>1</v>
      </c>
      <c r="L1471" s="1872">
        <v>1</v>
      </c>
      <c r="M1471" s="1873">
        <v>220</v>
      </c>
      <c r="N1471" s="1874">
        <v>38.92</v>
      </c>
      <c r="O1471" s="1874">
        <v>40</v>
      </c>
      <c r="P1471" s="1875">
        <f>SUM(Table1[[#This Row],[BASE_FARE]:[SURCHARGES]])*Table1[[#This Row],[SEATS_BOOKED]]</f>
        <v>298.92</v>
      </c>
      <c r="Q1471" s="1869" t="s">
        <v>161</v>
      </c>
      <c r="R1471" s="1871" t="s">
        <v>335</v>
      </c>
      <c r="S1471" s="1869" t="str">
        <f>LEFT(Table1[[#This Row],[SECTOR]],3)</f>
        <v>SSH</v>
      </c>
      <c r="T1471" s="1869" t="str">
        <f>RIGHT(Table1[[#This Row],[SECTOR]],3)</f>
        <v>NAP</v>
      </c>
      <c r="U1471" s="1869" t="str">
        <f t="shared" si="125"/>
        <v>NAP</v>
      </c>
      <c r="V1471" s="1869">
        <f>WEEKDAY(Table1[[#This Row],[FLIGHT_DATE]],2)</f>
        <v>5</v>
      </c>
      <c r="W1471" s="1869">
        <f>Table1[[#This Row],[FLIGHT_DATE]]-Table1[[#This Row],[DATE_BOOKED]]</f>
        <v>42</v>
      </c>
    </row>
    <row r="1472" spans="1:23" x14ac:dyDescent="0.35">
      <c r="A1472" s="1868">
        <v>45737</v>
      </c>
      <c r="B1472" s="1869" t="s">
        <v>390</v>
      </c>
      <c r="C1472" s="198" t="s">
        <v>333</v>
      </c>
      <c r="D1472" s="198" t="s">
        <v>952</v>
      </c>
      <c r="E1472" s="1869" t="s">
        <v>870</v>
      </c>
      <c r="F1472" s="1869" t="s">
        <v>56</v>
      </c>
      <c r="G1472" s="1869" t="s">
        <v>10</v>
      </c>
      <c r="H1472" s="2222" t="s">
        <v>447</v>
      </c>
      <c r="I1472" s="1870" t="s">
        <v>28</v>
      </c>
      <c r="J1472" s="1868">
        <v>45772</v>
      </c>
      <c r="K1472" s="1871">
        <v>1</v>
      </c>
      <c r="L1472" s="1872">
        <v>1</v>
      </c>
      <c r="M1472" s="1873">
        <v>280</v>
      </c>
      <c r="N1472" s="1874">
        <v>34.04</v>
      </c>
      <c r="O1472" s="1874">
        <v>40</v>
      </c>
      <c r="P1472" s="1875">
        <f>SUM(Table1[[#This Row],[BASE_FARE]:[SURCHARGES]])*Table1[[#This Row],[SEATS_BOOKED]]</f>
        <v>354.04</v>
      </c>
      <c r="Q1472" s="1869" t="s">
        <v>161</v>
      </c>
      <c r="R1472" s="1871" t="s">
        <v>335</v>
      </c>
      <c r="S1472" s="1869" t="str">
        <f>LEFT(Table1[[#This Row],[SECTOR]],3)</f>
        <v>NAP</v>
      </c>
      <c r="T1472" s="1869" t="str">
        <f>RIGHT(Table1[[#This Row],[SECTOR]],3)</f>
        <v>SSH</v>
      </c>
      <c r="U1472" s="1869" t="str">
        <f t="shared" si="125"/>
        <v>NAP</v>
      </c>
      <c r="V1472" s="1869">
        <f>WEEKDAY(Table1[[#This Row],[FLIGHT_DATE]],2)</f>
        <v>5</v>
      </c>
      <c r="W1472" s="1869">
        <f>Table1[[#This Row],[FLIGHT_DATE]]-Table1[[#This Row],[DATE_BOOKED]]</f>
        <v>35</v>
      </c>
    </row>
    <row r="1473" spans="1:23" x14ac:dyDescent="0.35">
      <c r="A1473" s="1868">
        <v>45737</v>
      </c>
      <c r="B1473" s="1869" t="s">
        <v>390</v>
      </c>
      <c r="C1473" s="198" t="s">
        <v>333</v>
      </c>
      <c r="D1473" s="198" t="s">
        <v>952</v>
      </c>
      <c r="E1473" s="1869" t="s">
        <v>871</v>
      </c>
      <c r="F1473" s="1869" t="s">
        <v>56</v>
      </c>
      <c r="G1473" s="1869" t="s">
        <v>10</v>
      </c>
      <c r="H1473" s="2222" t="s">
        <v>480</v>
      </c>
      <c r="I1473" s="1870" t="s">
        <v>29</v>
      </c>
      <c r="J1473" s="1868">
        <v>45779</v>
      </c>
      <c r="K1473" s="1871">
        <v>1</v>
      </c>
      <c r="L1473" s="1872">
        <v>1</v>
      </c>
      <c r="M1473" s="1873">
        <v>200</v>
      </c>
      <c r="N1473" s="1874">
        <v>38.92</v>
      </c>
      <c r="O1473" s="1874">
        <v>40</v>
      </c>
      <c r="P1473" s="1875">
        <f>SUM(Table1[[#This Row],[BASE_FARE]:[SURCHARGES]])*Table1[[#This Row],[SEATS_BOOKED]]</f>
        <v>278.92</v>
      </c>
      <c r="Q1473" s="1869" t="s">
        <v>161</v>
      </c>
      <c r="R1473" s="1871" t="s">
        <v>335</v>
      </c>
      <c r="S1473" s="1869" t="str">
        <f>LEFT(Table1[[#This Row],[SECTOR]],3)</f>
        <v>SSH</v>
      </c>
      <c r="T1473" s="1869" t="str">
        <f>RIGHT(Table1[[#This Row],[SECTOR]],3)</f>
        <v>NAP</v>
      </c>
      <c r="U1473" s="1869" t="str">
        <f t="shared" si="125"/>
        <v>NAP</v>
      </c>
      <c r="V1473" s="1869">
        <f>WEEKDAY(Table1[[#This Row],[FLIGHT_DATE]],2)</f>
        <v>5</v>
      </c>
      <c r="W1473" s="1869">
        <f>Table1[[#This Row],[FLIGHT_DATE]]-Table1[[#This Row],[DATE_BOOKED]]</f>
        <v>42</v>
      </c>
    </row>
    <row r="1474" spans="1:23" x14ac:dyDescent="0.35">
      <c r="A1474" s="1868">
        <v>45737</v>
      </c>
      <c r="B1474" s="1869" t="s">
        <v>390</v>
      </c>
      <c r="C1474" s="198" t="s">
        <v>333</v>
      </c>
      <c r="D1474" s="198" t="s">
        <v>952</v>
      </c>
      <c r="E1474" s="1869" t="s">
        <v>872</v>
      </c>
      <c r="F1474" s="1869" t="s">
        <v>56</v>
      </c>
      <c r="G1474" s="1869" t="s">
        <v>10</v>
      </c>
      <c r="H1474" s="2222" t="s">
        <v>447</v>
      </c>
      <c r="I1474" s="1870" t="s">
        <v>28</v>
      </c>
      <c r="J1474" s="1868">
        <v>45772</v>
      </c>
      <c r="K1474" s="1871">
        <v>1</v>
      </c>
      <c r="L1474" s="1872">
        <v>1</v>
      </c>
      <c r="M1474" s="1873">
        <v>280</v>
      </c>
      <c r="N1474" s="1874">
        <v>34.04</v>
      </c>
      <c r="O1474" s="1874">
        <v>40</v>
      </c>
      <c r="P1474" s="1875">
        <f>SUM(Table1[[#This Row],[BASE_FARE]:[SURCHARGES]])*Table1[[#This Row],[SEATS_BOOKED]]</f>
        <v>354.04</v>
      </c>
      <c r="Q1474" s="1869" t="s">
        <v>161</v>
      </c>
      <c r="R1474" s="1871" t="s">
        <v>335</v>
      </c>
      <c r="S1474" s="1869" t="str">
        <f>LEFT(Table1[[#This Row],[SECTOR]],3)</f>
        <v>NAP</v>
      </c>
      <c r="T1474" s="1869" t="str">
        <f>RIGHT(Table1[[#This Row],[SECTOR]],3)</f>
        <v>SSH</v>
      </c>
      <c r="U1474" s="1869" t="str">
        <f t="shared" si="125"/>
        <v>NAP</v>
      </c>
      <c r="V1474" s="1869">
        <f>WEEKDAY(Table1[[#This Row],[FLIGHT_DATE]],2)</f>
        <v>5</v>
      </c>
      <c r="W1474" s="1869">
        <f>Table1[[#This Row],[FLIGHT_DATE]]-Table1[[#This Row],[DATE_BOOKED]]</f>
        <v>35</v>
      </c>
    </row>
    <row r="1475" spans="1:23" x14ac:dyDescent="0.35">
      <c r="A1475" s="1868">
        <v>45737</v>
      </c>
      <c r="B1475" s="1869" t="s">
        <v>390</v>
      </c>
      <c r="C1475" s="198" t="s">
        <v>333</v>
      </c>
      <c r="D1475" s="198" t="s">
        <v>952</v>
      </c>
      <c r="E1475" s="1869" t="s">
        <v>869</v>
      </c>
      <c r="F1475" s="1869" t="s">
        <v>56</v>
      </c>
      <c r="G1475" s="1869" t="s">
        <v>10</v>
      </c>
      <c r="H1475" s="2222" t="s">
        <v>445</v>
      </c>
      <c r="I1475" s="1870" t="s">
        <v>29</v>
      </c>
      <c r="J1475" s="1868">
        <v>45779</v>
      </c>
      <c r="K1475" s="1871">
        <v>1</v>
      </c>
      <c r="L1475" s="1872">
        <v>1</v>
      </c>
      <c r="M1475" s="1873">
        <v>270</v>
      </c>
      <c r="N1475" s="1874">
        <v>38.92</v>
      </c>
      <c r="O1475" s="1874">
        <v>40</v>
      </c>
      <c r="P1475" s="1875">
        <f>SUM(Table1[[#This Row],[BASE_FARE]:[SURCHARGES]])*Table1[[#This Row],[SEATS_BOOKED]]</f>
        <v>348.92</v>
      </c>
      <c r="Q1475" s="1869" t="s">
        <v>161</v>
      </c>
      <c r="R1475" s="1871" t="s">
        <v>335</v>
      </c>
      <c r="S1475" s="1869" t="str">
        <f>LEFT(Table1[[#This Row],[SECTOR]],3)</f>
        <v>SSH</v>
      </c>
      <c r="T1475" s="1869" t="str">
        <f>RIGHT(Table1[[#This Row],[SECTOR]],3)</f>
        <v>NAP</v>
      </c>
      <c r="U1475" s="1869" t="str">
        <f t="shared" si="125"/>
        <v>NAP</v>
      </c>
      <c r="V1475" s="1869">
        <f>WEEKDAY(Table1[[#This Row],[FLIGHT_DATE]],2)</f>
        <v>5</v>
      </c>
      <c r="W1475" s="1869">
        <f>Table1[[#This Row],[FLIGHT_DATE]]-Table1[[#This Row],[DATE_BOOKED]]</f>
        <v>42</v>
      </c>
    </row>
    <row r="1476" spans="1:23" x14ac:dyDescent="0.35">
      <c r="A1476" s="1868">
        <v>45737</v>
      </c>
      <c r="B1476" s="1869" t="s">
        <v>390</v>
      </c>
      <c r="C1476" s="198" t="s">
        <v>333</v>
      </c>
      <c r="D1476" s="198" t="s">
        <v>952</v>
      </c>
      <c r="E1476" s="1869" t="s">
        <v>873</v>
      </c>
      <c r="F1476" s="1869" t="s">
        <v>56</v>
      </c>
      <c r="G1476" s="1869" t="s">
        <v>10</v>
      </c>
      <c r="H1476" s="2222" t="s">
        <v>191</v>
      </c>
      <c r="I1476" s="1870" t="s">
        <v>162</v>
      </c>
      <c r="J1476" s="1868">
        <v>45779</v>
      </c>
      <c r="K1476" s="1871">
        <v>1</v>
      </c>
      <c r="L1476" s="1872">
        <v>1</v>
      </c>
      <c r="M1476" s="1873">
        <v>300</v>
      </c>
      <c r="N1476" s="1874">
        <v>38.99</v>
      </c>
      <c r="O1476" s="1874">
        <v>40</v>
      </c>
      <c r="P1476" s="1875">
        <f>SUM(Table1[[#This Row],[BASE_FARE]:[SURCHARGES]])*Table1[[#This Row],[SEATS_BOOKED]]</f>
        <v>378.99</v>
      </c>
      <c r="Q1476" s="1869" t="s">
        <v>161</v>
      </c>
      <c r="R1476" s="1871" t="s">
        <v>335</v>
      </c>
      <c r="S1476" s="1869" t="str">
        <f>LEFT(Table1[[#This Row],[SECTOR]],3)</f>
        <v>SSH</v>
      </c>
      <c r="T1476" s="1869" t="str">
        <f>RIGHT(Table1[[#This Row],[SECTOR]],3)</f>
        <v>MXP</v>
      </c>
      <c r="U1476" s="1869" t="str">
        <f t="shared" si="125"/>
        <v>MXP</v>
      </c>
      <c r="V1476" s="1869">
        <f>WEEKDAY(Table1[[#This Row],[FLIGHT_DATE]],2)</f>
        <v>5</v>
      </c>
      <c r="W1476" s="1869">
        <f>Table1[[#This Row],[FLIGHT_DATE]]-Table1[[#This Row],[DATE_BOOKED]]</f>
        <v>42</v>
      </c>
    </row>
    <row r="1477" spans="1:23" x14ac:dyDescent="0.35">
      <c r="A1477" s="1868">
        <v>45737</v>
      </c>
      <c r="B1477" s="1869" t="s">
        <v>390</v>
      </c>
      <c r="C1477" s="198" t="s">
        <v>333</v>
      </c>
      <c r="D1477" s="198" t="s">
        <v>952</v>
      </c>
      <c r="E1477" s="1869" t="s">
        <v>873</v>
      </c>
      <c r="F1477" s="1869" t="s">
        <v>56</v>
      </c>
      <c r="G1477" s="1869" t="s">
        <v>10</v>
      </c>
      <c r="H1477" s="2222" t="s">
        <v>191</v>
      </c>
      <c r="I1477" s="1870" t="s">
        <v>162</v>
      </c>
      <c r="J1477" s="1868">
        <v>45779</v>
      </c>
      <c r="K1477" s="1871">
        <v>1</v>
      </c>
      <c r="L1477" s="1872">
        <v>1</v>
      </c>
      <c r="M1477" s="1873">
        <v>225</v>
      </c>
      <c r="N1477" s="1874">
        <v>38.99</v>
      </c>
      <c r="O1477" s="1874">
        <v>40</v>
      </c>
      <c r="P1477" s="1875">
        <f>SUM(Table1[[#This Row],[BASE_FARE]:[SURCHARGES]])*Table1[[#This Row],[SEATS_BOOKED]]</f>
        <v>303.99</v>
      </c>
      <c r="Q1477" s="1869" t="s">
        <v>161</v>
      </c>
      <c r="R1477" s="1871" t="s">
        <v>335</v>
      </c>
      <c r="S1477" s="1869" t="str">
        <f>LEFT(Table1[[#This Row],[SECTOR]],3)</f>
        <v>SSH</v>
      </c>
      <c r="T1477" s="1869" t="str">
        <f>RIGHT(Table1[[#This Row],[SECTOR]],3)</f>
        <v>MXP</v>
      </c>
      <c r="U1477" s="1869" t="str">
        <f t="shared" si="125"/>
        <v>MXP</v>
      </c>
      <c r="V1477" s="1869">
        <f>WEEKDAY(Table1[[#This Row],[FLIGHT_DATE]],2)</f>
        <v>5</v>
      </c>
      <c r="W1477" s="1869">
        <f>Table1[[#This Row],[FLIGHT_DATE]]-Table1[[#This Row],[DATE_BOOKED]]</f>
        <v>42</v>
      </c>
    </row>
    <row r="1478" spans="1:23" x14ac:dyDescent="0.35">
      <c r="A1478" s="1868">
        <v>45737</v>
      </c>
      <c r="B1478" s="1869" t="s">
        <v>390</v>
      </c>
      <c r="C1478" s="198" t="s">
        <v>333</v>
      </c>
      <c r="D1478" s="198" t="s">
        <v>952</v>
      </c>
      <c r="E1478" s="1869" t="s">
        <v>873</v>
      </c>
      <c r="F1478" s="1869" t="s">
        <v>56</v>
      </c>
      <c r="G1478" s="1869" t="s">
        <v>10</v>
      </c>
      <c r="H1478" s="2222" t="s">
        <v>191</v>
      </c>
      <c r="I1478" s="1870" t="s">
        <v>162</v>
      </c>
      <c r="J1478" s="1868">
        <v>45779</v>
      </c>
      <c r="K1478" s="1871">
        <v>1</v>
      </c>
      <c r="L1478" s="1872">
        <v>1</v>
      </c>
      <c r="M1478" s="1873">
        <v>300</v>
      </c>
      <c r="N1478" s="1874">
        <v>38.99</v>
      </c>
      <c r="O1478" s="1874">
        <v>40</v>
      </c>
      <c r="P1478" s="1875">
        <f>SUM(Table1[[#This Row],[BASE_FARE]:[SURCHARGES]])*Table1[[#This Row],[SEATS_BOOKED]]</f>
        <v>378.99</v>
      </c>
      <c r="Q1478" s="1869" t="s">
        <v>161</v>
      </c>
      <c r="R1478" s="1871" t="s">
        <v>335</v>
      </c>
      <c r="S1478" s="1869" t="str">
        <f>LEFT(Table1[[#This Row],[SECTOR]],3)</f>
        <v>SSH</v>
      </c>
      <c r="T1478" s="1869" t="str">
        <f>RIGHT(Table1[[#This Row],[SECTOR]],3)</f>
        <v>MXP</v>
      </c>
      <c r="U1478" s="1869" t="str">
        <f t="shared" ref="U1478:U1488" si="126">IF(AND(S1478&lt;&gt;"SSH", S1478&lt;&gt;"RMF", S1478&lt;&gt;"CAI", S1478&lt;&gt;"HRG", S1478&lt;&gt;"LXR", S1478&lt;&gt;"DXB", OR(T1478="SSH", T1478="RMF", T1478="CAI", T1478="HRG", T1478="LXR", T1478="DXB")), S1478,
    IF(AND(T1478&lt;&gt;"SSH", T1478&lt;&gt;"RMF", T1478&lt;&gt;"CAI", T1478&lt;&gt;"HRG", T1478&lt;&gt;"LXR", T1478&lt;&gt;"DXB", OR(S1478="SSH", S1478="RMF", S1478="CAI", S1478="HRG", S1478="LXR", S1478="DXB")), T1478,
    "VIE"))</f>
        <v>MXP</v>
      </c>
      <c r="V1478" s="1869">
        <f>WEEKDAY(Table1[[#This Row],[FLIGHT_DATE]],2)</f>
        <v>5</v>
      </c>
      <c r="W1478" s="1869">
        <f>Table1[[#This Row],[FLIGHT_DATE]]-Table1[[#This Row],[DATE_BOOKED]]</f>
        <v>42</v>
      </c>
    </row>
    <row r="1479" spans="1:23" x14ac:dyDescent="0.35">
      <c r="A1479" s="1868">
        <v>45737</v>
      </c>
      <c r="B1479" s="1869" t="s">
        <v>390</v>
      </c>
      <c r="C1479" s="198" t="s">
        <v>333</v>
      </c>
      <c r="D1479" s="198" t="s">
        <v>952</v>
      </c>
      <c r="E1479" s="1869" t="s">
        <v>868</v>
      </c>
      <c r="F1479" s="1869" t="s">
        <v>56</v>
      </c>
      <c r="G1479" s="1869" t="s">
        <v>10</v>
      </c>
      <c r="H1479" s="2222" t="s">
        <v>479</v>
      </c>
      <c r="I1479" s="1589" t="s">
        <v>28</v>
      </c>
      <c r="J1479" s="1868">
        <v>45772</v>
      </c>
      <c r="K1479" s="1871">
        <v>1</v>
      </c>
      <c r="L1479" s="1872">
        <v>1</v>
      </c>
      <c r="M1479" s="1873">
        <v>150</v>
      </c>
      <c r="N1479" s="1874">
        <v>34.04</v>
      </c>
      <c r="O1479" s="1874">
        <v>40</v>
      </c>
      <c r="P1479" s="1875">
        <f>SUM(Table1[[#This Row],[BASE_FARE]:[SURCHARGES]])*Table1[[#This Row],[SEATS_BOOKED]]</f>
        <v>224.04</v>
      </c>
      <c r="Q1479" s="1869" t="s">
        <v>161</v>
      </c>
      <c r="R1479" s="1871" t="s">
        <v>335</v>
      </c>
      <c r="S1479" s="1869" t="str">
        <f>LEFT(Table1[[#This Row],[SECTOR]],3)</f>
        <v>NAP</v>
      </c>
      <c r="T1479" s="1869" t="str">
        <f>RIGHT(Table1[[#This Row],[SECTOR]],3)</f>
        <v>SSH</v>
      </c>
      <c r="U1479" s="1869" t="str">
        <f t="shared" si="126"/>
        <v>NAP</v>
      </c>
      <c r="V1479" s="1869">
        <f>WEEKDAY(Table1[[#This Row],[FLIGHT_DATE]],2)</f>
        <v>5</v>
      </c>
      <c r="W1479" s="1869">
        <f>Table1[[#This Row],[FLIGHT_DATE]]-Table1[[#This Row],[DATE_BOOKED]]</f>
        <v>35</v>
      </c>
    </row>
    <row r="1480" spans="1:23" x14ac:dyDescent="0.35">
      <c r="A1480" s="1868">
        <v>45737</v>
      </c>
      <c r="B1480" s="1869" t="s">
        <v>390</v>
      </c>
      <c r="C1480" s="198" t="s">
        <v>333</v>
      </c>
      <c r="D1480" s="198" t="s">
        <v>952</v>
      </c>
      <c r="E1480" s="1869" t="s">
        <v>870</v>
      </c>
      <c r="F1480" s="1869" t="s">
        <v>56</v>
      </c>
      <c r="G1480" s="1869" t="s">
        <v>10</v>
      </c>
      <c r="H1480" s="2222" t="s">
        <v>447</v>
      </c>
      <c r="I1480" s="1870" t="s">
        <v>28</v>
      </c>
      <c r="J1480" s="1868">
        <v>45772</v>
      </c>
      <c r="K1480" s="1871">
        <v>1</v>
      </c>
      <c r="L1480" s="1872">
        <v>1</v>
      </c>
      <c r="M1480" s="1873">
        <v>200</v>
      </c>
      <c r="N1480" s="1874">
        <v>34.04</v>
      </c>
      <c r="O1480" s="1874">
        <v>40</v>
      </c>
      <c r="P1480" s="1875">
        <f>SUM(Table1[[#This Row],[BASE_FARE]:[SURCHARGES]])*Table1[[#This Row],[SEATS_BOOKED]]</f>
        <v>274.03999999999996</v>
      </c>
      <c r="Q1480" s="1869" t="s">
        <v>161</v>
      </c>
      <c r="R1480" s="1871" t="s">
        <v>335</v>
      </c>
      <c r="S1480" s="1869" t="str">
        <f>LEFT(Table1[[#This Row],[SECTOR]],3)</f>
        <v>NAP</v>
      </c>
      <c r="T1480" s="1869" t="str">
        <f>RIGHT(Table1[[#This Row],[SECTOR]],3)</f>
        <v>SSH</v>
      </c>
      <c r="U1480" s="1869" t="str">
        <f t="shared" si="126"/>
        <v>NAP</v>
      </c>
      <c r="V1480" s="1869">
        <f>WEEKDAY(Table1[[#This Row],[FLIGHT_DATE]],2)</f>
        <v>5</v>
      </c>
      <c r="W1480" s="1869">
        <f>Table1[[#This Row],[FLIGHT_DATE]]-Table1[[#This Row],[DATE_BOOKED]]</f>
        <v>35</v>
      </c>
    </row>
    <row r="1481" spans="1:23" x14ac:dyDescent="0.35">
      <c r="A1481" s="1868">
        <v>45737</v>
      </c>
      <c r="B1481" s="1869" t="s">
        <v>390</v>
      </c>
      <c r="C1481" s="198" t="s">
        <v>333</v>
      </c>
      <c r="D1481" s="198" t="s">
        <v>952</v>
      </c>
      <c r="E1481" s="1869" t="s">
        <v>871</v>
      </c>
      <c r="F1481" s="1869" t="s">
        <v>56</v>
      </c>
      <c r="G1481" s="1869" t="s">
        <v>10</v>
      </c>
      <c r="H1481" s="2222" t="s">
        <v>480</v>
      </c>
      <c r="I1481" s="1870" t="s">
        <v>29</v>
      </c>
      <c r="J1481" s="1868">
        <v>45779</v>
      </c>
      <c r="K1481" s="1871">
        <v>1</v>
      </c>
      <c r="L1481" s="1872">
        <v>1</v>
      </c>
      <c r="M1481" s="1873">
        <v>200</v>
      </c>
      <c r="N1481" s="1874">
        <v>38.92</v>
      </c>
      <c r="O1481" s="1874">
        <v>40</v>
      </c>
      <c r="P1481" s="1875">
        <f>SUM(Table1[[#This Row],[BASE_FARE]:[SURCHARGES]])*Table1[[#This Row],[SEATS_BOOKED]]</f>
        <v>278.92</v>
      </c>
      <c r="Q1481" s="1869" t="s">
        <v>161</v>
      </c>
      <c r="R1481" s="1871" t="s">
        <v>335</v>
      </c>
      <c r="S1481" s="1869" t="str">
        <f>LEFT(Table1[[#This Row],[SECTOR]],3)</f>
        <v>SSH</v>
      </c>
      <c r="T1481" s="1869" t="str">
        <f>RIGHT(Table1[[#This Row],[SECTOR]],3)</f>
        <v>NAP</v>
      </c>
      <c r="U1481" s="1869" t="str">
        <f t="shared" si="126"/>
        <v>NAP</v>
      </c>
      <c r="V1481" s="1869">
        <f>WEEKDAY(Table1[[#This Row],[FLIGHT_DATE]],2)</f>
        <v>5</v>
      </c>
      <c r="W1481" s="1869">
        <f>Table1[[#This Row],[FLIGHT_DATE]]-Table1[[#This Row],[DATE_BOOKED]]</f>
        <v>42</v>
      </c>
    </row>
    <row r="1482" spans="1:23" x14ac:dyDescent="0.35">
      <c r="A1482" s="1868">
        <v>45737</v>
      </c>
      <c r="B1482" s="1869" t="s">
        <v>390</v>
      </c>
      <c r="C1482" s="198" t="s">
        <v>333</v>
      </c>
      <c r="D1482" s="198" t="s">
        <v>952</v>
      </c>
      <c r="E1482" s="1869" t="s">
        <v>870</v>
      </c>
      <c r="F1482" s="1869" t="s">
        <v>56</v>
      </c>
      <c r="G1482" s="1869" t="s">
        <v>10</v>
      </c>
      <c r="H1482" s="2222" t="s">
        <v>447</v>
      </c>
      <c r="I1482" s="1870" t="s">
        <v>28</v>
      </c>
      <c r="J1482" s="1868">
        <v>45772</v>
      </c>
      <c r="K1482" s="1871">
        <v>1</v>
      </c>
      <c r="L1482" s="1872">
        <v>1</v>
      </c>
      <c r="M1482" s="1873">
        <v>200</v>
      </c>
      <c r="N1482" s="1874">
        <v>34.04</v>
      </c>
      <c r="O1482" s="1874">
        <v>40</v>
      </c>
      <c r="P1482" s="1875">
        <f>SUM(Table1[[#This Row],[BASE_FARE]:[SURCHARGES]])*Table1[[#This Row],[SEATS_BOOKED]]</f>
        <v>274.03999999999996</v>
      </c>
      <c r="Q1482" s="1869" t="s">
        <v>161</v>
      </c>
      <c r="R1482" s="1871" t="s">
        <v>335</v>
      </c>
      <c r="S1482" s="1869" t="str">
        <f>LEFT(Table1[[#This Row],[SECTOR]],3)</f>
        <v>NAP</v>
      </c>
      <c r="T1482" s="1869" t="str">
        <f>RIGHT(Table1[[#This Row],[SECTOR]],3)</f>
        <v>SSH</v>
      </c>
      <c r="U1482" s="1869" t="str">
        <f t="shared" si="126"/>
        <v>NAP</v>
      </c>
      <c r="V1482" s="1869">
        <f>WEEKDAY(Table1[[#This Row],[FLIGHT_DATE]],2)</f>
        <v>5</v>
      </c>
      <c r="W1482" s="1869">
        <f>Table1[[#This Row],[FLIGHT_DATE]]-Table1[[#This Row],[DATE_BOOKED]]</f>
        <v>35</v>
      </c>
    </row>
    <row r="1483" spans="1:23" x14ac:dyDescent="0.35">
      <c r="A1483" s="1868">
        <v>45737</v>
      </c>
      <c r="B1483" s="1869" t="s">
        <v>390</v>
      </c>
      <c r="C1483" s="198" t="s">
        <v>333</v>
      </c>
      <c r="D1483" s="198" t="s">
        <v>952</v>
      </c>
      <c r="E1483" s="1869" t="s">
        <v>871</v>
      </c>
      <c r="F1483" s="1869" t="s">
        <v>56</v>
      </c>
      <c r="G1483" s="1869" t="s">
        <v>10</v>
      </c>
      <c r="H1483" s="2222" t="s">
        <v>480</v>
      </c>
      <c r="I1483" s="1870" t="s">
        <v>29</v>
      </c>
      <c r="J1483" s="1868">
        <v>45779</v>
      </c>
      <c r="K1483" s="1871">
        <v>1</v>
      </c>
      <c r="L1483" s="1872">
        <v>1</v>
      </c>
      <c r="M1483" s="1873">
        <v>200</v>
      </c>
      <c r="N1483" s="1874">
        <v>38.92</v>
      </c>
      <c r="O1483" s="1874">
        <v>40</v>
      </c>
      <c r="P1483" s="1875">
        <f>SUM(Table1[[#This Row],[BASE_FARE]:[SURCHARGES]])*Table1[[#This Row],[SEATS_BOOKED]]</f>
        <v>278.92</v>
      </c>
      <c r="Q1483" s="1869" t="s">
        <v>161</v>
      </c>
      <c r="R1483" s="1871" t="s">
        <v>335</v>
      </c>
      <c r="S1483" s="1869" t="str">
        <f>LEFT(Table1[[#This Row],[SECTOR]],3)</f>
        <v>SSH</v>
      </c>
      <c r="T1483" s="1869" t="str">
        <f>RIGHT(Table1[[#This Row],[SECTOR]],3)</f>
        <v>NAP</v>
      </c>
      <c r="U1483" s="1869" t="str">
        <f t="shared" si="126"/>
        <v>NAP</v>
      </c>
      <c r="V1483" s="1869">
        <f>WEEKDAY(Table1[[#This Row],[FLIGHT_DATE]],2)</f>
        <v>5</v>
      </c>
      <c r="W1483" s="1869">
        <f>Table1[[#This Row],[FLIGHT_DATE]]-Table1[[#This Row],[DATE_BOOKED]]</f>
        <v>42</v>
      </c>
    </row>
    <row r="1484" spans="1:23" x14ac:dyDescent="0.35">
      <c r="A1484" s="1876">
        <v>45740</v>
      </c>
      <c r="B1484" s="1877" t="s">
        <v>332</v>
      </c>
      <c r="C1484" s="198" t="s">
        <v>333</v>
      </c>
      <c r="D1484" s="198"/>
      <c r="E1484" s="1877"/>
      <c r="F1484" s="1877" t="s">
        <v>56</v>
      </c>
      <c r="G1484" s="1877" t="s">
        <v>10</v>
      </c>
      <c r="H1484" s="2222" t="s">
        <v>88</v>
      </c>
      <c r="I1484" s="1878" t="s">
        <v>27</v>
      </c>
      <c r="J1484" s="1876">
        <v>45885</v>
      </c>
      <c r="K1484" s="1879">
        <v>2</v>
      </c>
      <c r="L1484" s="1880">
        <v>2</v>
      </c>
      <c r="M1484" s="1881">
        <v>240</v>
      </c>
      <c r="N1484" s="1882">
        <v>0</v>
      </c>
      <c r="O1484" s="1882">
        <v>0</v>
      </c>
      <c r="P1484" s="1883">
        <f>SUM(Table1[[#This Row],[BASE_FARE]:[SURCHARGES]])*Table1[[#This Row],[SEATS_BOOKED]]</f>
        <v>480</v>
      </c>
      <c r="Q1484" s="1869" t="s">
        <v>161</v>
      </c>
      <c r="R1484" s="1871" t="s">
        <v>335</v>
      </c>
      <c r="S1484" s="1877" t="str">
        <f>LEFT(Table1[[#This Row],[SECTOR]],3)</f>
        <v>SSH</v>
      </c>
      <c r="T1484" s="1877" t="str">
        <f>RIGHT(Table1[[#This Row],[SECTOR]],3)</f>
        <v>BRI</v>
      </c>
      <c r="U1484" s="1877" t="str">
        <f t="shared" si="126"/>
        <v>BRI</v>
      </c>
      <c r="V1484" s="1877">
        <f>WEEKDAY(Table1[[#This Row],[FLIGHT_DATE]],2)</f>
        <v>6</v>
      </c>
      <c r="W1484" s="1877">
        <f>Table1[[#This Row],[FLIGHT_DATE]]-Table1[[#This Row],[DATE_BOOKED]]</f>
        <v>145</v>
      </c>
    </row>
    <row r="1485" spans="1:23" x14ac:dyDescent="0.35">
      <c r="A1485" s="1876">
        <v>45740</v>
      </c>
      <c r="B1485" s="1877" t="s">
        <v>332</v>
      </c>
      <c r="C1485" s="198" t="s">
        <v>333</v>
      </c>
      <c r="D1485" s="198"/>
      <c r="E1485" s="1877"/>
      <c r="F1485" s="1877" t="s">
        <v>56</v>
      </c>
      <c r="G1485" s="1877" t="s">
        <v>10</v>
      </c>
      <c r="H1485" s="2222" t="s">
        <v>89</v>
      </c>
      <c r="I1485" s="1878" t="s">
        <v>26</v>
      </c>
      <c r="J1485" s="1876">
        <v>45878</v>
      </c>
      <c r="K1485" s="1879">
        <v>2</v>
      </c>
      <c r="L1485" s="1880">
        <v>2</v>
      </c>
      <c r="M1485" s="1881">
        <v>240</v>
      </c>
      <c r="N1485" s="1882">
        <v>0</v>
      </c>
      <c r="O1485" s="1882">
        <v>0</v>
      </c>
      <c r="P1485" s="1883">
        <f>SUM(Table1[[#This Row],[BASE_FARE]:[SURCHARGES]])*Table1[[#This Row],[SEATS_BOOKED]]</f>
        <v>480</v>
      </c>
      <c r="Q1485" s="1869" t="s">
        <v>161</v>
      </c>
      <c r="R1485" s="1871" t="s">
        <v>335</v>
      </c>
      <c r="S1485" s="1877" t="str">
        <f>LEFT(Table1[[#This Row],[SECTOR]],3)</f>
        <v>BRI</v>
      </c>
      <c r="T1485" s="1877" t="str">
        <f>RIGHT(Table1[[#This Row],[SECTOR]],3)</f>
        <v>SSH</v>
      </c>
      <c r="U1485" s="1877" t="str">
        <f t="shared" si="126"/>
        <v>BRI</v>
      </c>
      <c r="V1485" s="1877">
        <f>WEEKDAY(Table1[[#This Row],[FLIGHT_DATE]],2)</f>
        <v>6</v>
      </c>
      <c r="W1485" s="1877">
        <f>Table1[[#This Row],[FLIGHT_DATE]]-Table1[[#This Row],[DATE_BOOKED]]</f>
        <v>138</v>
      </c>
    </row>
    <row r="1486" spans="1:23" x14ac:dyDescent="0.35">
      <c r="A1486" s="1876">
        <v>45740</v>
      </c>
      <c r="B1486" s="1877" t="s">
        <v>332</v>
      </c>
      <c r="C1486" s="198" t="s">
        <v>333</v>
      </c>
      <c r="D1486" s="198"/>
      <c r="E1486" s="1877"/>
      <c r="F1486" s="1877" t="s">
        <v>56</v>
      </c>
      <c r="G1486" s="1877" t="s">
        <v>10</v>
      </c>
      <c r="H1486" s="2222" t="s">
        <v>433</v>
      </c>
      <c r="I1486" s="1878" t="s">
        <v>418</v>
      </c>
      <c r="J1486" s="1876">
        <v>45880</v>
      </c>
      <c r="K1486" s="1879">
        <v>2</v>
      </c>
      <c r="L1486" s="1880">
        <v>2</v>
      </c>
      <c r="M1486" s="1881">
        <v>240</v>
      </c>
      <c r="N1486" s="1882">
        <v>0</v>
      </c>
      <c r="O1486" s="1882">
        <v>0</v>
      </c>
      <c r="P1486" s="1883">
        <f>SUM(Table1[[#This Row],[BASE_FARE]:[SURCHARGES]])*Table1[[#This Row],[SEATS_BOOKED]]</f>
        <v>480</v>
      </c>
      <c r="Q1486" s="1869" t="s">
        <v>161</v>
      </c>
      <c r="R1486" s="1871" t="s">
        <v>335</v>
      </c>
      <c r="S1486" s="1877" t="str">
        <f>LEFT(Table1[[#This Row],[SECTOR]],3)</f>
        <v>NAP</v>
      </c>
      <c r="T1486" s="1877" t="str">
        <f>RIGHT(Table1[[#This Row],[SECTOR]],3)</f>
        <v>HRG</v>
      </c>
      <c r="U1486" s="1877" t="str">
        <f t="shared" si="126"/>
        <v>NAP</v>
      </c>
      <c r="V1486" s="1877">
        <f>WEEKDAY(Table1[[#This Row],[FLIGHT_DATE]],2)</f>
        <v>1</v>
      </c>
      <c r="W1486" s="1877">
        <f>Table1[[#This Row],[FLIGHT_DATE]]-Table1[[#This Row],[DATE_BOOKED]]</f>
        <v>140</v>
      </c>
    </row>
    <row r="1487" spans="1:23" x14ac:dyDescent="0.35">
      <c r="A1487" s="1876">
        <v>45740</v>
      </c>
      <c r="B1487" s="1877" t="s">
        <v>332</v>
      </c>
      <c r="C1487" s="198" t="s">
        <v>333</v>
      </c>
      <c r="D1487" s="198"/>
      <c r="E1487" s="1877"/>
      <c r="F1487" s="1877" t="s">
        <v>56</v>
      </c>
      <c r="G1487" s="1877" t="s">
        <v>10</v>
      </c>
      <c r="H1487" s="2222" t="s">
        <v>432</v>
      </c>
      <c r="I1487" s="1892" t="s">
        <v>416</v>
      </c>
      <c r="J1487" s="1876">
        <v>45894</v>
      </c>
      <c r="K1487" s="1879">
        <v>2</v>
      </c>
      <c r="L1487" s="1880">
        <v>2</v>
      </c>
      <c r="M1487" s="1881">
        <v>240</v>
      </c>
      <c r="N1487" s="1882">
        <v>0</v>
      </c>
      <c r="O1487" s="1882">
        <v>0</v>
      </c>
      <c r="P1487" s="1883">
        <f>SUM(Table1[[#This Row],[BASE_FARE]:[SURCHARGES]])*Table1[[#This Row],[SEATS_BOOKED]]</f>
        <v>480</v>
      </c>
      <c r="Q1487" s="1869" t="s">
        <v>161</v>
      </c>
      <c r="R1487" s="1871" t="s">
        <v>335</v>
      </c>
      <c r="S1487" s="1877" t="str">
        <f>LEFT(Table1[[#This Row],[SECTOR]],3)</f>
        <v>HRG</v>
      </c>
      <c r="T1487" s="1877" t="str">
        <f>RIGHT(Table1[[#This Row],[SECTOR]],3)</f>
        <v>NAP</v>
      </c>
      <c r="U1487" s="1877" t="str">
        <f t="shared" si="126"/>
        <v>NAP</v>
      </c>
      <c r="V1487" s="1877">
        <f>WEEKDAY(Table1[[#This Row],[FLIGHT_DATE]],2)</f>
        <v>1</v>
      </c>
      <c r="W1487" s="1877">
        <f>Table1[[#This Row],[FLIGHT_DATE]]-Table1[[#This Row],[DATE_BOOKED]]</f>
        <v>154</v>
      </c>
    </row>
    <row r="1488" spans="1:23" x14ac:dyDescent="0.35">
      <c r="A1488" s="1876">
        <v>45740</v>
      </c>
      <c r="B1488" s="1877" t="s">
        <v>332</v>
      </c>
      <c r="C1488" s="198" t="s">
        <v>333</v>
      </c>
      <c r="D1488" s="198"/>
      <c r="E1488" s="1877"/>
      <c r="F1488" s="1877" t="s">
        <v>56</v>
      </c>
      <c r="G1488" s="1877" t="s">
        <v>10</v>
      </c>
      <c r="H1488" s="2222" t="s">
        <v>190</v>
      </c>
      <c r="I1488" s="1878" t="s">
        <v>115</v>
      </c>
      <c r="J1488" s="1876">
        <v>45877</v>
      </c>
      <c r="K1488" s="1879">
        <v>1</v>
      </c>
      <c r="L1488" s="1880">
        <v>1</v>
      </c>
      <c r="M1488" s="1881">
        <v>250</v>
      </c>
      <c r="N1488" s="1882">
        <v>0</v>
      </c>
      <c r="O1488" s="1882">
        <v>0</v>
      </c>
      <c r="P1488" s="1883">
        <f>SUM(Table1[[#This Row],[BASE_FARE]:[SURCHARGES]])*Table1[[#This Row],[SEATS_BOOKED]]</f>
        <v>250</v>
      </c>
      <c r="Q1488" s="1869" t="s">
        <v>161</v>
      </c>
      <c r="R1488" s="1871" t="s">
        <v>335</v>
      </c>
      <c r="S1488" s="1877" t="str">
        <f>LEFT(Table1[[#This Row],[SECTOR]],3)</f>
        <v>FCO</v>
      </c>
      <c r="T1488" s="1877" t="str">
        <f>RIGHT(Table1[[#This Row],[SECTOR]],3)</f>
        <v>SSH</v>
      </c>
      <c r="U1488" s="1877" t="str">
        <f t="shared" si="126"/>
        <v>FCO</v>
      </c>
      <c r="V1488" s="1877">
        <f>WEEKDAY(Table1[[#This Row],[FLIGHT_DATE]],2)</f>
        <v>5</v>
      </c>
      <c r="W1488" s="1877">
        <f>Table1[[#This Row],[FLIGHT_DATE]]-Table1[[#This Row],[DATE_BOOKED]]</f>
        <v>137</v>
      </c>
    </row>
    <row r="1489" spans="1:23" x14ac:dyDescent="0.35">
      <c r="A1489" s="1884">
        <v>45740</v>
      </c>
      <c r="B1489" s="1885" t="s">
        <v>874</v>
      </c>
      <c r="C1489" s="198" t="s">
        <v>160</v>
      </c>
      <c r="D1489" s="198"/>
      <c r="E1489" s="1885"/>
      <c r="F1489" s="1885" t="s">
        <v>54</v>
      </c>
      <c r="G1489" s="1877" t="s">
        <v>10</v>
      </c>
      <c r="H1489" s="2904" t="s">
        <v>1203</v>
      </c>
      <c r="I1489" s="1886" t="s">
        <v>28</v>
      </c>
      <c r="J1489" s="1884">
        <v>45866</v>
      </c>
      <c r="K1489" s="1887">
        <v>10</v>
      </c>
      <c r="L1489" s="1888">
        <v>10</v>
      </c>
      <c r="M1489" s="1889">
        <v>235</v>
      </c>
      <c r="N1489" s="1882">
        <v>0</v>
      </c>
      <c r="O1489" s="1882">
        <v>0</v>
      </c>
      <c r="P1489" s="1891">
        <f>SUM(Table1[[#This Row],[BASE_FARE]:[SURCHARGES]])*Table1[[#This Row],[SEATS_BOOKED]]</f>
        <v>2350</v>
      </c>
      <c r="Q1489" s="1885" t="s">
        <v>161</v>
      </c>
      <c r="R1489" s="2513" t="s">
        <v>397</v>
      </c>
      <c r="S1489" s="1885" t="str">
        <f>LEFT(Table1[[#This Row],[SECTOR]],3)</f>
        <v>NAP</v>
      </c>
      <c r="T1489" s="1885" t="str">
        <f>RIGHT(Table1[[#This Row],[SECTOR]],3)</f>
        <v>SSH</v>
      </c>
      <c r="U1489" s="1885" t="str">
        <f t="shared" ref="U1489:U1494" si="127">IF(AND(S1489&lt;&gt;"SSH", S1489&lt;&gt;"RMF", S1489&lt;&gt;"CAI", S1489&lt;&gt;"HRG", S1489&lt;&gt;"LXR", S1489&lt;&gt;"DXB", OR(T1489="SSH", T1489="RMF", T1489="CAI", T1489="HRG", T1489="LXR", T1489="DXB")), S1489,
    IF(AND(T1489&lt;&gt;"SSH", T1489&lt;&gt;"RMF", T1489&lt;&gt;"CAI", T1489&lt;&gt;"HRG", T1489&lt;&gt;"LXR", T1489&lt;&gt;"DXB", OR(S1489="SSH", S1489="RMF", S1489="CAI", S1489="HRG", S1489="LXR", S1489="DXB")), T1489,
    "VIE"))</f>
        <v>NAP</v>
      </c>
      <c r="V1489" s="1885">
        <f>WEEKDAY(Table1[[#This Row],[FLIGHT_DATE]],2)</f>
        <v>1</v>
      </c>
      <c r="W1489" s="1885">
        <f>Table1[[#This Row],[FLIGHT_DATE]]-Table1[[#This Row],[DATE_BOOKED]]</f>
        <v>126</v>
      </c>
    </row>
    <row r="1490" spans="1:23" x14ac:dyDescent="0.35">
      <c r="A1490" s="1884">
        <v>45740</v>
      </c>
      <c r="B1490" s="1885" t="s">
        <v>874</v>
      </c>
      <c r="C1490" s="198" t="s">
        <v>160</v>
      </c>
      <c r="D1490" s="198"/>
      <c r="E1490" s="1885"/>
      <c r="F1490" s="1885" t="s">
        <v>54</v>
      </c>
      <c r="G1490" s="1885" t="s">
        <v>10</v>
      </c>
      <c r="H1490" s="2904" t="s">
        <v>1203</v>
      </c>
      <c r="I1490" s="1886" t="s">
        <v>28</v>
      </c>
      <c r="J1490" s="1884">
        <v>45873</v>
      </c>
      <c r="K1490" s="1887">
        <v>10</v>
      </c>
      <c r="L1490" s="1888">
        <v>10</v>
      </c>
      <c r="M1490" s="1889">
        <v>235</v>
      </c>
      <c r="N1490" s="1890">
        <v>0</v>
      </c>
      <c r="O1490" s="1890">
        <v>0</v>
      </c>
      <c r="P1490" s="1891">
        <f>SUM(Table1[[#This Row],[BASE_FARE]:[SURCHARGES]])*Table1[[#This Row],[SEATS_BOOKED]]</f>
        <v>2350</v>
      </c>
      <c r="Q1490" s="1885" t="s">
        <v>161</v>
      </c>
      <c r="R1490" s="2513" t="s">
        <v>397</v>
      </c>
      <c r="S1490" s="1885" t="str">
        <f>LEFT(Table1[[#This Row],[SECTOR]],3)</f>
        <v>NAP</v>
      </c>
      <c r="T1490" s="1885" t="str">
        <f>RIGHT(Table1[[#This Row],[SECTOR]],3)</f>
        <v>SSH</v>
      </c>
      <c r="U1490" s="1885" t="str">
        <f t="shared" si="127"/>
        <v>NAP</v>
      </c>
      <c r="V1490" s="1885">
        <f>WEEKDAY(Table1[[#This Row],[FLIGHT_DATE]],2)</f>
        <v>1</v>
      </c>
      <c r="W1490" s="1885">
        <f>Table1[[#This Row],[FLIGHT_DATE]]-Table1[[#This Row],[DATE_BOOKED]]</f>
        <v>133</v>
      </c>
    </row>
    <row r="1491" spans="1:23" x14ac:dyDescent="0.35">
      <c r="A1491" s="1884">
        <v>45740</v>
      </c>
      <c r="B1491" s="1885" t="s">
        <v>874</v>
      </c>
      <c r="C1491" s="198" t="s">
        <v>160</v>
      </c>
      <c r="D1491" s="198"/>
      <c r="E1491" s="1885"/>
      <c r="F1491" s="1885" t="s">
        <v>54</v>
      </c>
      <c r="G1491" s="1885" t="s">
        <v>10</v>
      </c>
      <c r="H1491" s="2904" t="s">
        <v>1203</v>
      </c>
      <c r="I1491" s="1886" t="s">
        <v>28</v>
      </c>
      <c r="J1491" s="1884">
        <v>45880</v>
      </c>
      <c r="K1491" s="1887">
        <v>10</v>
      </c>
      <c r="L1491" s="1888">
        <v>10</v>
      </c>
      <c r="M1491" s="1889">
        <v>235</v>
      </c>
      <c r="N1491" s="1890">
        <v>0</v>
      </c>
      <c r="O1491" s="1890">
        <v>0</v>
      </c>
      <c r="P1491" s="1891">
        <f>SUM(Table1[[#This Row],[BASE_FARE]:[SURCHARGES]])*Table1[[#This Row],[SEATS_BOOKED]]</f>
        <v>2350</v>
      </c>
      <c r="Q1491" s="1885" t="s">
        <v>161</v>
      </c>
      <c r="R1491" s="2513" t="s">
        <v>397</v>
      </c>
      <c r="S1491" s="1885" t="str">
        <f>LEFT(Table1[[#This Row],[SECTOR]],3)</f>
        <v>NAP</v>
      </c>
      <c r="T1491" s="1885" t="str">
        <f>RIGHT(Table1[[#This Row],[SECTOR]],3)</f>
        <v>SSH</v>
      </c>
      <c r="U1491" s="1885" t="str">
        <f t="shared" si="127"/>
        <v>NAP</v>
      </c>
      <c r="V1491" s="1885">
        <f>WEEKDAY(Table1[[#This Row],[FLIGHT_DATE]],2)</f>
        <v>1</v>
      </c>
      <c r="W1491" s="1885">
        <f>Table1[[#This Row],[FLIGHT_DATE]]-Table1[[#This Row],[DATE_BOOKED]]</f>
        <v>140</v>
      </c>
    </row>
    <row r="1492" spans="1:23" x14ac:dyDescent="0.35">
      <c r="A1492" s="1884">
        <v>45740</v>
      </c>
      <c r="B1492" s="1885" t="s">
        <v>874</v>
      </c>
      <c r="C1492" s="198" t="s">
        <v>160</v>
      </c>
      <c r="D1492" s="198"/>
      <c r="E1492" s="1885"/>
      <c r="F1492" s="1885" t="s">
        <v>54</v>
      </c>
      <c r="G1492" s="1885" t="s">
        <v>10</v>
      </c>
      <c r="H1492" s="2904" t="s">
        <v>1203</v>
      </c>
      <c r="I1492" s="1886" t="s">
        <v>28</v>
      </c>
      <c r="J1492" s="1884">
        <v>45887</v>
      </c>
      <c r="K1492" s="1887">
        <v>10</v>
      </c>
      <c r="L1492" s="1888">
        <v>10</v>
      </c>
      <c r="M1492" s="1889">
        <v>235</v>
      </c>
      <c r="N1492" s="1890">
        <v>0</v>
      </c>
      <c r="O1492" s="1890">
        <v>0</v>
      </c>
      <c r="P1492" s="1891">
        <f>SUM(Table1[[#This Row],[BASE_FARE]:[SURCHARGES]])*Table1[[#This Row],[SEATS_BOOKED]]</f>
        <v>2350</v>
      </c>
      <c r="Q1492" s="1885" t="s">
        <v>161</v>
      </c>
      <c r="R1492" s="2513" t="s">
        <v>397</v>
      </c>
      <c r="S1492" s="1885" t="str">
        <f>LEFT(Table1[[#This Row],[SECTOR]],3)</f>
        <v>NAP</v>
      </c>
      <c r="T1492" s="1885" t="str">
        <f>RIGHT(Table1[[#This Row],[SECTOR]],3)</f>
        <v>SSH</v>
      </c>
      <c r="U1492" s="1885" t="str">
        <f t="shared" si="127"/>
        <v>NAP</v>
      </c>
      <c r="V1492" s="1885">
        <f>WEEKDAY(Table1[[#This Row],[FLIGHT_DATE]],2)</f>
        <v>1</v>
      </c>
      <c r="W1492" s="1885">
        <f>Table1[[#This Row],[FLIGHT_DATE]]-Table1[[#This Row],[DATE_BOOKED]]</f>
        <v>147</v>
      </c>
    </row>
    <row r="1493" spans="1:23" x14ac:dyDescent="0.35">
      <c r="A1493" s="1884">
        <v>45740</v>
      </c>
      <c r="B1493" s="1885" t="s">
        <v>874</v>
      </c>
      <c r="C1493" s="198" t="s">
        <v>160</v>
      </c>
      <c r="D1493" s="198"/>
      <c r="E1493" s="1885"/>
      <c r="F1493" s="1885" t="s">
        <v>54</v>
      </c>
      <c r="G1493" s="1885" t="s">
        <v>10</v>
      </c>
      <c r="H1493" s="2904" t="s">
        <v>1203</v>
      </c>
      <c r="I1493" s="1886" t="s">
        <v>28</v>
      </c>
      <c r="J1493" s="1884">
        <v>45894</v>
      </c>
      <c r="K1493" s="1887">
        <v>10</v>
      </c>
      <c r="L1493" s="1888">
        <v>10</v>
      </c>
      <c r="M1493" s="1889">
        <v>235</v>
      </c>
      <c r="N1493" s="1890">
        <v>0</v>
      </c>
      <c r="O1493" s="1890">
        <v>0</v>
      </c>
      <c r="P1493" s="1891">
        <f>SUM(Table1[[#This Row],[BASE_FARE]:[SURCHARGES]])*Table1[[#This Row],[SEATS_BOOKED]]</f>
        <v>2350</v>
      </c>
      <c r="Q1493" s="1885" t="s">
        <v>161</v>
      </c>
      <c r="R1493" s="2513" t="s">
        <v>397</v>
      </c>
      <c r="S1493" s="1885" t="str">
        <f>LEFT(Table1[[#This Row],[SECTOR]],3)</f>
        <v>NAP</v>
      </c>
      <c r="T1493" s="1885" t="str">
        <f>RIGHT(Table1[[#This Row],[SECTOR]],3)</f>
        <v>SSH</v>
      </c>
      <c r="U1493" s="1885" t="str">
        <f t="shared" si="127"/>
        <v>NAP</v>
      </c>
      <c r="V1493" s="1885">
        <f>WEEKDAY(Table1[[#This Row],[FLIGHT_DATE]],2)</f>
        <v>1</v>
      </c>
      <c r="W1493" s="1885">
        <f>Table1[[#This Row],[FLIGHT_DATE]]-Table1[[#This Row],[DATE_BOOKED]]</f>
        <v>154</v>
      </c>
    </row>
    <row r="1494" spans="1:23" x14ac:dyDescent="0.35">
      <c r="A1494" s="1884">
        <v>45740</v>
      </c>
      <c r="B1494" s="1885" t="s">
        <v>874</v>
      </c>
      <c r="C1494" s="198" t="s">
        <v>160</v>
      </c>
      <c r="D1494" s="198"/>
      <c r="E1494" s="1885"/>
      <c r="F1494" s="1885" t="s">
        <v>54</v>
      </c>
      <c r="G1494" s="1885" t="s">
        <v>10</v>
      </c>
      <c r="H1494" s="2904" t="s">
        <v>1203</v>
      </c>
      <c r="I1494" s="1886" t="s">
        <v>28</v>
      </c>
      <c r="J1494" s="1884">
        <v>45901</v>
      </c>
      <c r="K1494" s="1887">
        <v>10</v>
      </c>
      <c r="L1494" s="1888">
        <v>10</v>
      </c>
      <c r="M1494" s="1889">
        <v>235</v>
      </c>
      <c r="N1494" s="1890">
        <v>0</v>
      </c>
      <c r="O1494" s="1890">
        <v>0</v>
      </c>
      <c r="P1494" s="1891">
        <f>SUM(Table1[[#This Row],[BASE_FARE]:[SURCHARGES]])*Table1[[#This Row],[SEATS_BOOKED]]</f>
        <v>2350</v>
      </c>
      <c r="Q1494" s="1885" t="s">
        <v>161</v>
      </c>
      <c r="R1494" s="2513" t="s">
        <v>397</v>
      </c>
      <c r="S1494" s="1885" t="str">
        <f>LEFT(Table1[[#This Row],[SECTOR]],3)</f>
        <v>NAP</v>
      </c>
      <c r="T1494" s="1885" t="str">
        <f>RIGHT(Table1[[#This Row],[SECTOR]],3)</f>
        <v>SSH</v>
      </c>
      <c r="U1494" s="1885" t="str">
        <f t="shared" si="127"/>
        <v>NAP</v>
      </c>
      <c r="V1494" s="1885">
        <f>WEEKDAY(Table1[[#This Row],[FLIGHT_DATE]],2)</f>
        <v>1</v>
      </c>
      <c r="W1494" s="1885">
        <f>Table1[[#This Row],[FLIGHT_DATE]]-Table1[[#This Row],[DATE_BOOKED]]</f>
        <v>161</v>
      </c>
    </row>
    <row r="1495" spans="1:23" x14ac:dyDescent="0.35">
      <c r="A1495" s="1884">
        <v>45740</v>
      </c>
      <c r="B1495" s="1885" t="s">
        <v>874</v>
      </c>
      <c r="C1495" s="198" t="s">
        <v>160</v>
      </c>
      <c r="D1495" s="198"/>
      <c r="E1495" s="1885"/>
      <c r="F1495" s="1885" t="s">
        <v>54</v>
      </c>
      <c r="G1495" s="1885" t="s">
        <v>11</v>
      </c>
      <c r="H1495" s="2904" t="s">
        <v>1202</v>
      </c>
      <c r="I1495" s="1886" t="s">
        <v>29</v>
      </c>
      <c r="J1495" s="1884">
        <v>45873</v>
      </c>
      <c r="K1495" s="1887">
        <v>10</v>
      </c>
      <c r="L1495" s="1888">
        <v>10</v>
      </c>
      <c r="M1495" s="1889">
        <v>235</v>
      </c>
      <c r="N1495" s="1890">
        <v>0</v>
      </c>
      <c r="O1495" s="1890">
        <v>0</v>
      </c>
      <c r="P1495" s="1891">
        <f>SUM(Table1[[#This Row],[BASE_FARE]:[SURCHARGES]])*Table1[[#This Row],[SEATS_BOOKED]]</f>
        <v>2350</v>
      </c>
      <c r="Q1495" s="1885" t="s">
        <v>161</v>
      </c>
      <c r="R1495" s="2513" t="s">
        <v>397</v>
      </c>
      <c r="S1495" s="1885" t="str">
        <f>LEFT(Table1[[#This Row],[SECTOR]],3)</f>
        <v>SSH</v>
      </c>
      <c r="T1495" s="1885" t="str">
        <f>RIGHT(Table1[[#This Row],[SECTOR]],3)</f>
        <v>NAP</v>
      </c>
      <c r="U1495" s="1885" t="str">
        <f t="shared" ref="U1495:U1500" si="128">IF(AND(S1495&lt;&gt;"SSH", S1495&lt;&gt;"RMF", S1495&lt;&gt;"CAI", S1495&lt;&gt;"HRG", S1495&lt;&gt;"LXR", S1495&lt;&gt;"DXB", OR(T1495="SSH", T1495="RMF", T1495="CAI", T1495="HRG", T1495="LXR", T1495="DXB")), S1495,
    IF(AND(T1495&lt;&gt;"SSH", T1495&lt;&gt;"RMF", T1495&lt;&gt;"CAI", T1495&lt;&gt;"HRG", T1495&lt;&gt;"LXR", T1495&lt;&gt;"DXB", OR(S1495="SSH", S1495="RMF", S1495="CAI", S1495="HRG", S1495="LXR", S1495="DXB")), T1495,
    "VIE"))</f>
        <v>NAP</v>
      </c>
      <c r="V1495" s="1885">
        <f>WEEKDAY(Table1[[#This Row],[FLIGHT_DATE]],2)</f>
        <v>1</v>
      </c>
      <c r="W1495" s="1885">
        <f>Table1[[#This Row],[FLIGHT_DATE]]-Table1[[#This Row],[DATE_BOOKED]]</f>
        <v>133</v>
      </c>
    </row>
    <row r="1496" spans="1:23" x14ac:dyDescent="0.35">
      <c r="A1496" s="1884">
        <v>45740</v>
      </c>
      <c r="B1496" s="1885" t="s">
        <v>874</v>
      </c>
      <c r="C1496" s="198" t="s">
        <v>160</v>
      </c>
      <c r="D1496" s="198"/>
      <c r="E1496" s="1885"/>
      <c r="F1496" s="1885" t="s">
        <v>54</v>
      </c>
      <c r="G1496" s="1885" t="s">
        <v>11</v>
      </c>
      <c r="H1496" s="2904" t="s">
        <v>1202</v>
      </c>
      <c r="I1496" s="1886" t="s">
        <v>29</v>
      </c>
      <c r="J1496" s="1884">
        <v>45880</v>
      </c>
      <c r="K1496" s="1887">
        <v>10</v>
      </c>
      <c r="L1496" s="1888">
        <v>10</v>
      </c>
      <c r="M1496" s="1889">
        <v>235</v>
      </c>
      <c r="N1496" s="1890">
        <v>0</v>
      </c>
      <c r="O1496" s="1890">
        <v>0</v>
      </c>
      <c r="P1496" s="1891">
        <f>SUM(Table1[[#This Row],[BASE_FARE]:[SURCHARGES]])*Table1[[#This Row],[SEATS_BOOKED]]</f>
        <v>2350</v>
      </c>
      <c r="Q1496" s="1885" t="s">
        <v>161</v>
      </c>
      <c r="R1496" s="2513" t="s">
        <v>397</v>
      </c>
      <c r="S1496" s="1885" t="str">
        <f>LEFT(Table1[[#This Row],[SECTOR]],3)</f>
        <v>SSH</v>
      </c>
      <c r="T1496" s="1885" t="str">
        <f>RIGHT(Table1[[#This Row],[SECTOR]],3)</f>
        <v>NAP</v>
      </c>
      <c r="U1496" s="1885" t="str">
        <f t="shared" si="128"/>
        <v>NAP</v>
      </c>
      <c r="V1496" s="1885">
        <f>WEEKDAY(Table1[[#This Row],[FLIGHT_DATE]],2)</f>
        <v>1</v>
      </c>
      <c r="W1496" s="1885">
        <f>Table1[[#This Row],[FLIGHT_DATE]]-Table1[[#This Row],[DATE_BOOKED]]</f>
        <v>140</v>
      </c>
    </row>
    <row r="1497" spans="1:23" x14ac:dyDescent="0.35">
      <c r="A1497" s="1884">
        <v>45740</v>
      </c>
      <c r="B1497" s="1885" t="s">
        <v>874</v>
      </c>
      <c r="C1497" s="198" t="s">
        <v>160</v>
      </c>
      <c r="D1497" s="198"/>
      <c r="E1497" s="1885"/>
      <c r="F1497" s="1885" t="s">
        <v>54</v>
      </c>
      <c r="G1497" s="1885" t="s">
        <v>11</v>
      </c>
      <c r="H1497" s="2904" t="s">
        <v>1202</v>
      </c>
      <c r="I1497" s="1886" t="s">
        <v>29</v>
      </c>
      <c r="J1497" s="1884">
        <v>45887</v>
      </c>
      <c r="K1497" s="1887">
        <v>10</v>
      </c>
      <c r="L1497" s="1888">
        <v>10</v>
      </c>
      <c r="M1497" s="1889">
        <v>235</v>
      </c>
      <c r="N1497" s="1890">
        <v>0</v>
      </c>
      <c r="O1497" s="1890">
        <v>0</v>
      </c>
      <c r="P1497" s="1891">
        <f>SUM(Table1[[#This Row],[BASE_FARE]:[SURCHARGES]])*Table1[[#This Row],[SEATS_BOOKED]]</f>
        <v>2350</v>
      </c>
      <c r="Q1497" s="1885" t="s">
        <v>161</v>
      </c>
      <c r="R1497" s="2513" t="s">
        <v>397</v>
      </c>
      <c r="S1497" s="1885" t="str">
        <f>LEFT(Table1[[#This Row],[SECTOR]],3)</f>
        <v>SSH</v>
      </c>
      <c r="T1497" s="1885" t="str">
        <f>RIGHT(Table1[[#This Row],[SECTOR]],3)</f>
        <v>NAP</v>
      </c>
      <c r="U1497" s="1885" t="str">
        <f t="shared" si="128"/>
        <v>NAP</v>
      </c>
      <c r="V1497" s="1885">
        <f>WEEKDAY(Table1[[#This Row],[FLIGHT_DATE]],2)</f>
        <v>1</v>
      </c>
      <c r="W1497" s="1885">
        <f>Table1[[#This Row],[FLIGHT_DATE]]-Table1[[#This Row],[DATE_BOOKED]]</f>
        <v>147</v>
      </c>
    </row>
    <row r="1498" spans="1:23" x14ac:dyDescent="0.35">
      <c r="A1498" s="1884">
        <v>45740</v>
      </c>
      <c r="B1498" s="1885" t="s">
        <v>874</v>
      </c>
      <c r="C1498" s="198" t="s">
        <v>160</v>
      </c>
      <c r="D1498" s="198"/>
      <c r="E1498" s="1885"/>
      <c r="F1498" s="1885" t="s">
        <v>54</v>
      </c>
      <c r="G1498" s="1885" t="s">
        <v>11</v>
      </c>
      <c r="H1498" s="2904" t="s">
        <v>1202</v>
      </c>
      <c r="I1498" s="1886" t="s">
        <v>29</v>
      </c>
      <c r="J1498" s="1884">
        <v>45894</v>
      </c>
      <c r="K1498" s="1887">
        <v>10</v>
      </c>
      <c r="L1498" s="1888">
        <v>10</v>
      </c>
      <c r="M1498" s="1889">
        <v>235</v>
      </c>
      <c r="N1498" s="1890">
        <v>0</v>
      </c>
      <c r="O1498" s="1890">
        <v>0</v>
      </c>
      <c r="P1498" s="1891">
        <f>SUM(Table1[[#This Row],[BASE_FARE]:[SURCHARGES]])*Table1[[#This Row],[SEATS_BOOKED]]</f>
        <v>2350</v>
      </c>
      <c r="Q1498" s="1885" t="s">
        <v>161</v>
      </c>
      <c r="R1498" s="2513" t="s">
        <v>397</v>
      </c>
      <c r="S1498" s="1885" t="str">
        <f>LEFT(Table1[[#This Row],[SECTOR]],3)</f>
        <v>SSH</v>
      </c>
      <c r="T1498" s="1885" t="str">
        <f>RIGHT(Table1[[#This Row],[SECTOR]],3)</f>
        <v>NAP</v>
      </c>
      <c r="U1498" s="1885" t="str">
        <f t="shared" si="128"/>
        <v>NAP</v>
      </c>
      <c r="V1498" s="1885">
        <f>WEEKDAY(Table1[[#This Row],[FLIGHT_DATE]],2)</f>
        <v>1</v>
      </c>
      <c r="W1498" s="1885">
        <f>Table1[[#This Row],[FLIGHT_DATE]]-Table1[[#This Row],[DATE_BOOKED]]</f>
        <v>154</v>
      </c>
    </row>
    <row r="1499" spans="1:23" x14ac:dyDescent="0.35">
      <c r="A1499" s="1884">
        <v>45740</v>
      </c>
      <c r="B1499" s="1885" t="s">
        <v>874</v>
      </c>
      <c r="C1499" s="198" t="s">
        <v>160</v>
      </c>
      <c r="D1499" s="198"/>
      <c r="E1499" s="1885"/>
      <c r="F1499" s="1885" t="s">
        <v>54</v>
      </c>
      <c r="G1499" s="1885" t="s">
        <v>11</v>
      </c>
      <c r="H1499" s="2904" t="s">
        <v>1202</v>
      </c>
      <c r="I1499" s="1886" t="s">
        <v>29</v>
      </c>
      <c r="J1499" s="1884">
        <v>45901</v>
      </c>
      <c r="K1499" s="1887">
        <v>10</v>
      </c>
      <c r="L1499" s="1888">
        <v>10</v>
      </c>
      <c r="M1499" s="1889">
        <v>235</v>
      </c>
      <c r="N1499" s="1890">
        <v>0</v>
      </c>
      <c r="O1499" s="1890">
        <v>0</v>
      </c>
      <c r="P1499" s="1891">
        <f>SUM(Table1[[#This Row],[BASE_FARE]:[SURCHARGES]])*Table1[[#This Row],[SEATS_BOOKED]]</f>
        <v>2350</v>
      </c>
      <c r="Q1499" s="1885" t="s">
        <v>161</v>
      </c>
      <c r="R1499" s="2513" t="s">
        <v>397</v>
      </c>
      <c r="S1499" s="1885" t="str">
        <f>LEFT(Table1[[#This Row],[SECTOR]],3)</f>
        <v>SSH</v>
      </c>
      <c r="T1499" s="1885" t="str">
        <f>RIGHT(Table1[[#This Row],[SECTOR]],3)</f>
        <v>NAP</v>
      </c>
      <c r="U1499" s="1885" t="str">
        <f t="shared" si="128"/>
        <v>NAP</v>
      </c>
      <c r="V1499" s="1885">
        <f>WEEKDAY(Table1[[#This Row],[FLIGHT_DATE]],2)</f>
        <v>1</v>
      </c>
      <c r="W1499" s="1885">
        <f>Table1[[#This Row],[FLIGHT_DATE]]-Table1[[#This Row],[DATE_BOOKED]]</f>
        <v>161</v>
      </c>
    </row>
    <row r="1500" spans="1:23" x14ac:dyDescent="0.35">
      <c r="A1500" s="1884">
        <v>45740</v>
      </c>
      <c r="B1500" s="1885" t="s">
        <v>874</v>
      </c>
      <c r="C1500" s="198" t="s">
        <v>160</v>
      </c>
      <c r="D1500" s="198"/>
      <c r="E1500" s="1885"/>
      <c r="F1500" s="1885" t="s">
        <v>54</v>
      </c>
      <c r="G1500" s="1885" t="s">
        <v>11</v>
      </c>
      <c r="H1500" s="2904" t="s">
        <v>1202</v>
      </c>
      <c r="I1500" s="1886" t="s">
        <v>29</v>
      </c>
      <c r="J1500" s="1884">
        <v>45908</v>
      </c>
      <c r="K1500" s="1887">
        <v>10</v>
      </c>
      <c r="L1500" s="1888">
        <v>10</v>
      </c>
      <c r="M1500" s="1889">
        <v>235</v>
      </c>
      <c r="N1500" s="1890">
        <v>0</v>
      </c>
      <c r="O1500" s="1890">
        <v>0</v>
      </c>
      <c r="P1500" s="1891">
        <f>SUM(Table1[[#This Row],[BASE_FARE]:[SURCHARGES]])*Table1[[#This Row],[SEATS_BOOKED]]</f>
        <v>2350</v>
      </c>
      <c r="Q1500" s="1885" t="s">
        <v>161</v>
      </c>
      <c r="R1500" s="2513" t="s">
        <v>397</v>
      </c>
      <c r="S1500" s="1885" t="str">
        <f>LEFT(Table1[[#This Row],[SECTOR]],3)</f>
        <v>SSH</v>
      </c>
      <c r="T1500" s="1885" t="str">
        <f>RIGHT(Table1[[#This Row],[SECTOR]],3)</f>
        <v>NAP</v>
      </c>
      <c r="U1500" s="1885" t="str">
        <f t="shared" si="128"/>
        <v>NAP</v>
      </c>
      <c r="V1500" s="1885">
        <f>WEEKDAY(Table1[[#This Row],[FLIGHT_DATE]],2)</f>
        <v>1</v>
      </c>
      <c r="W1500" s="1885">
        <f>Table1[[#This Row],[FLIGHT_DATE]]-Table1[[#This Row],[DATE_BOOKED]]</f>
        <v>168</v>
      </c>
    </row>
    <row r="1501" spans="1:23" x14ac:dyDescent="0.35">
      <c r="A1501" s="1884">
        <v>45738</v>
      </c>
      <c r="B1501" s="1885" t="s">
        <v>390</v>
      </c>
      <c r="C1501" s="198" t="s">
        <v>333</v>
      </c>
      <c r="D1501" s="198" t="s">
        <v>952</v>
      </c>
      <c r="E1501" s="1885" t="s">
        <v>875</v>
      </c>
      <c r="F1501" s="1885" t="s">
        <v>56</v>
      </c>
      <c r="G1501" s="1885" t="s">
        <v>10</v>
      </c>
      <c r="H1501" s="2222" t="s">
        <v>433</v>
      </c>
      <c r="I1501" s="1886" t="s">
        <v>418</v>
      </c>
      <c r="J1501" s="1884">
        <v>45880</v>
      </c>
      <c r="K1501" s="1887">
        <v>1</v>
      </c>
      <c r="L1501" s="1888">
        <v>1</v>
      </c>
      <c r="M1501" s="1889">
        <v>180</v>
      </c>
      <c r="N1501" s="1890">
        <v>22.11</v>
      </c>
      <c r="O1501" s="1890">
        <v>40</v>
      </c>
      <c r="P1501" s="1891">
        <f>SUM(Table1[[#This Row],[BASE_FARE]:[SURCHARGES]])*Table1[[#This Row],[SEATS_BOOKED]]</f>
        <v>242.11</v>
      </c>
      <c r="Q1501" s="1885" t="s">
        <v>161</v>
      </c>
      <c r="R1501" s="1887" t="s">
        <v>335</v>
      </c>
      <c r="S1501" s="1885" t="str">
        <f>LEFT(Table1[[#This Row],[SECTOR]],3)</f>
        <v>NAP</v>
      </c>
      <c r="T1501" s="1885" t="str">
        <f>RIGHT(Table1[[#This Row],[SECTOR]],3)</f>
        <v>HRG</v>
      </c>
      <c r="U1501" s="1885" t="str">
        <f t="shared" ref="U1501:U1510" si="129">IF(AND(S1501&lt;&gt;"SSH", S1501&lt;&gt;"RMF", S1501&lt;&gt;"CAI", S1501&lt;&gt;"HRG", S1501&lt;&gt;"LXR", S1501&lt;&gt;"DXB", OR(T1501="SSH", T1501="RMF", T1501="CAI", T1501="HRG", T1501="LXR", T1501="DXB")), S1501,
    IF(AND(T1501&lt;&gt;"SSH", T1501&lt;&gt;"RMF", T1501&lt;&gt;"CAI", T1501&lt;&gt;"HRG", T1501&lt;&gt;"LXR", T1501&lt;&gt;"DXB", OR(S1501="SSH", S1501="RMF", S1501="CAI", S1501="HRG", S1501="LXR", S1501="DXB")), T1501,
    "VIE"))</f>
        <v>NAP</v>
      </c>
      <c r="V1501" s="1885">
        <f>WEEKDAY(Table1[[#This Row],[FLIGHT_DATE]],2)</f>
        <v>1</v>
      </c>
      <c r="W1501" s="1885">
        <f>Table1[[#This Row],[FLIGHT_DATE]]-Table1[[#This Row],[DATE_BOOKED]]</f>
        <v>142</v>
      </c>
    </row>
    <row r="1502" spans="1:23" x14ac:dyDescent="0.35">
      <c r="A1502" s="1884">
        <v>45738</v>
      </c>
      <c r="B1502" s="1885" t="s">
        <v>390</v>
      </c>
      <c r="C1502" s="198" t="s">
        <v>333</v>
      </c>
      <c r="D1502" s="198" t="s">
        <v>952</v>
      </c>
      <c r="E1502" s="1885" t="s">
        <v>876</v>
      </c>
      <c r="F1502" s="1885" t="s">
        <v>56</v>
      </c>
      <c r="G1502" s="1885" t="s">
        <v>10</v>
      </c>
      <c r="H1502" s="2222" t="s">
        <v>432</v>
      </c>
      <c r="I1502" s="1886" t="s">
        <v>416</v>
      </c>
      <c r="J1502" s="1884">
        <v>45894</v>
      </c>
      <c r="K1502" s="1887">
        <v>1</v>
      </c>
      <c r="L1502" s="1888">
        <v>1</v>
      </c>
      <c r="M1502" s="1889">
        <v>180</v>
      </c>
      <c r="N1502" s="1890">
        <v>35.53</v>
      </c>
      <c r="O1502" s="1890">
        <v>40</v>
      </c>
      <c r="P1502" s="1891">
        <f>SUM(Table1[[#This Row],[BASE_FARE]:[SURCHARGES]])*Table1[[#This Row],[SEATS_BOOKED]]</f>
        <v>255.53</v>
      </c>
      <c r="Q1502" s="1885" t="s">
        <v>161</v>
      </c>
      <c r="R1502" s="1887" t="s">
        <v>335</v>
      </c>
      <c r="S1502" s="1885" t="str">
        <f>LEFT(Table1[[#This Row],[SECTOR]],3)</f>
        <v>HRG</v>
      </c>
      <c r="T1502" s="1885" t="str">
        <f>RIGHT(Table1[[#This Row],[SECTOR]],3)</f>
        <v>NAP</v>
      </c>
      <c r="U1502" s="1885" t="str">
        <f t="shared" si="129"/>
        <v>NAP</v>
      </c>
      <c r="V1502" s="1885">
        <f>WEEKDAY(Table1[[#This Row],[FLIGHT_DATE]],2)</f>
        <v>1</v>
      </c>
      <c r="W1502" s="1885">
        <f>Table1[[#This Row],[FLIGHT_DATE]]-Table1[[#This Row],[DATE_BOOKED]]</f>
        <v>156</v>
      </c>
    </row>
    <row r="1503" spans="1:23" x14ac:dyDescent="0.35">
      <c r="A1503" s="1884">
        <v>45738</v>
      </c>
      <c r="B1503" s="1885" t="s">
        <v>390</v>
      </c>
      <c r="C1503" s="198" t="s">
        <v>333</v>
      </c>
      <c r="D1503" s="198" t="s">
        <v>952</v>
      </c>
      <c r="E1503" s="1885" t="s">
        <v>875</v>
      </c>
      <c r="F1503" s="1885" t="s">
        <v>56</v>
      </c>
      <c r="G1503" s="1885" t="s">
        <v>10</v>
      </c>
      <c r="H1503" s="2222" t="s">
        <v>433</v>
      </c>
      <c r="I1503" s="1886" t="s">
        <v>418</v>
      </c>
      <c r="J1503" s="1884">
        <v>45880</v>
      </c>
      <c r="K1503" s="1887">
        <v>1</v>
      </c>
      <c r="L1503" s="1888">
        <v>1</v>
      </c>
      <c r="M1503" s="1889">
        <v>180</v>
      </c>
      <c r="N1503" s="1890">
        <v>22.11</v>
      </c>
      <c r="O1503" s="1890">
        <v>40</v>
      </c>
      <c r="P1503" s="1891">
        <f>SUM(Table1[[#This Row],[BASE_FARE]:[SURCHARGES]])*Table1[[#This Row],[SEATS_BOOKED]]</f>
        <v>242.11</v>
      </c>
      <c r="Q1503" s="1885" t="s">
        <v>161</v>
      </c>
      <c r="R1503" s="1887" t="s">
        <v>335</v>
      </c>
      <c r="S1503" s="1885" t="str">
        <f>LEFT(Table1[[#This Row],[SECTOR]],3)</f>
        <v>NAP</v>
      </c>
      <c r="T1503" s="1885" t="str">
        <f>RIGHT(Table1[[#This Row],[SECTOR]],3)</f>
        <v>HRG</v>
      </c>
      <c r="U1503" s="1885" t="str">
        <f t="shared" si="129"/>
        <v>NAP</v>
      </c>
      <c r="V1503" s="1885">
        <f>WEEKDAY(Table1[[#This Row],[FLIGHT_DATE]],2)</f>
        <v>1</v>
      </c>
      <c r="W1503" s="1885">
        <f>Table1[[#This Row],[FLIGHT_DATE]]-Table1[[#This Row],[DATE_BOOKED]]</f>
        <v>142</v>
      </c>
    </row>
    <row r="1504" spans="1:23" x14ac:dyDescent="0.35">
      <c r="A1504" s="1884">
        <v>45738</v>
      </c>
      <c r="B1504" s="1885" t="s">
        <v>390</v>
      </c>
      <c r="C1504" s="198" t="s">
        <v>333</v>
      </c>
      <c r="D1504" s="198" t="s">
        <v>952</v>
      </c>
      <c r="E1504" s="1885" t="s">
        <v>876</v>
      </c>
      <c r="F1504" s="1885" t="s">
        <v>56</v>
      </c>
      <c r="G1504" s="1885" t="s">
        <v>10</v>
      </c>
      <c r="H1504" s="2222" t="s">
        <v>432</v>
      </c>
      <c r="I1504" s="1886" t="s">
        <v>416</v>
      </c>
      <c r="J1504" s="1884">
        <v>45894</v>
      </c>
      <c r="K1504" s="1887">
        <v>1</v>
      </c>
      <c r="L1504" s="1888">
        <v>1</v>
      </c>
      <c r="M1504" s="1889">
        <v>180</v>
      </c>
      <c r="N1504" s="1890">
        <v>35.53</v>
      </c>
      <c r="O1504" s="1890">
        <v>40</v>
      </c>
      <c r="P1504" s="1891">
        <f>SUM(Table1[[#This Row],[BASE_FARE]:[SURCHARGES]])*Table1[[#This Row],[SEATS_BOOKED]]</f>
        <v>255.53</v>
      </c>
      <c r="Q1504" s="1885" t="s">
        <v>161</v>
      </c>
      <c r="R1504" s="1887" t="s">
        <v>335</v>
      </c>
      <c r="S1504" s="1885" t="str">
        <f>LEFT(Table1[[#This Row],[SECTOR]],3)</f>
        <v>HRG</v>
      </c>
      <c r="T1504" s="1885" t="str">
        <f>RIGHT(Table1[[#This Row],[SECTOR]],3)</f>
        <v>NAP</v>
      </c>
      <c r="U1504" s="1885" t="str">
        <f t="shared" si="129"/>
        <v>NAP</v>
      </c>
      <c r="V1504" s="1885">
        <f>WEEKDAY(Table1[[#This Row],[FLIGHT_DATE]],2)</f>
        <v>1</v>
      </c>
      <c r="W1504" s="1885">
        <f>Table1[[#This Row],[FLIGHT_DATE]]-Table1[[#This Row],[DATE_BOOKED]]</f>
        <v>156</v>
      </c>
    </row>
    <row r="1505" spans="1:28" x14ac:dyDescent="0.35">
      <c r="A1505" s="1884">
        <v>45738</v>
      </c>
      <c r="B1505" s="1885" t="s">
        <v>390</v>
      </c>
      <c r="C1505" s="198" t="s">
        <v>333</v>
      </c>
      <c r="D1505" s="198" t="s">
        <v>952</v>
      </c>
      <c r="E1505" s="1885" t="s">
        <v>875</v>
      </c>
      <c r="F1505" s="1885" t="s">
        <v>56</v>
      </c>
      <c r="G1505" s="1885" t="s">
        <v>10</v>
      </c>
      <c r="H1505" s="2222" t="s">
        <v>433</v>
      </c>
      <c r="I1505" s="1886" t="s">
        <v>418</v>
      </c>
      <c r="J1505" s="1884">
        <v>45880</v>
      </c>
      <c r="K1505" s="1887">
        <v>1</v>
      </c>
      <c r="L1505" s="1888">
        <v>1</v>
      </c>
      <c r="M1505" s="1889">
        <v>240</v>
      </c>
      <c r="N1505" s="1890">
        <v>28.36</v>
      </c>
      <c r="O1505" s="1890">
        <v>40</v>
      </c>
      <c r="P1505" s="1891">
        <f>SUM(Table1[[#This Row],[BASE_FARE]:[SURCHARGES]])*Table1[[#This Row],[SEATS_BOOKED]]</f>
        <v>308.36</v>
      </c>
      <c r="Q1505" s="1885" t="s">
        <v>161</v>
      </c>
      <c r="R1505" s="1887" t="s">
        <v>335</v>
      </c>
      <c r="S1505" s="1885" t="str">
        <f>LEFT(Table1[[#This Row],[SECTOR]],3)</f>
        <v>NAP</v>
      </c>
      <c r="T1505" s="1885" t="str">
        <f>RIGHT(Table1[[#This Row],[SECTOR]],3)</f>
        <v>HRG</v>
      </c>
      <c r="U1505" s="1885" t="str">
        <f t="shared" si="129"/>
        <v>NAP</v>
      </c>
      <c r="V1505" s="1885">
        <f>WEEKDAY(Table1[[#This Row],[FLIGHT_DATE]],2)</f>
        <v>1</v>
      </c>
      <c r="W1505" s="1885">
        <f>Table1[[#This Row],[FLIGHT_DATE]]-Table1[[#This Row],[DATE_BOOKED]]</f>
        <v>142</v>
      </c>
    </row>
    <row r="1506" spans="1:28" x14ac:dyDescent="0.35">
      <c r="A1506" s="1884">
        <v>45738</v>
      </c>
      <c r="B1506" s="1885" t="s">
        <v>390</v>
      </c>
      <c r="C1506" s="198" t="s">
        <v>333</v>
      </c>
      <c r="D1506" s="198" t="s">
        <v>952</v>
      </c>
      <c r="E1506" s="1885" t="s">
        <v>876</v>
      </c>
      <c r="F1506" s="1885" t="s">
        <v>56</v>
      </c>
      <c r="G1506" s="1885" t="s">
        <v>10</v>
      </c>
      <c r="H1506" s="2222" t="s">
        <v>432</v>
      </c>
      <c r="I1506" s="1886" t="s">
        <v>416</v>
      </c>
      <c r="J1506" s="1884">
        <v>45894</v>
      </c>
      <c r="K1506" s="1887">
        <v>1</v>
      </c>
      <c r="L1506" s="1888">
        <v>1</v>
      </c>
      <c r="M1506" s="1889">
        <v>240</v>
      </c>
      <c r="N1506" s="1890">
        <v>35.53</v>
      </c>
      <c r="O1506" s="1890">
        <v>40</v>
      </c>
      <c r="P1506" s="1891">
        <f>SUM(Table1[[#This Row],[BASE_FARE]:[SURCHARGES]])*Table1[[#This Row],[SEATS_BOOKED]]</f>
        <v>315.52999999999997</v>
      </c>
      <c r="Q1506" s="1885" t="s">
        <v>161</v>
      </c>
      <c r="R1506" s="1887" t="s">
        <v>335</v>
      </c>
      <c r="S1506" s="1885" t="str">
        <f>LEFT(Table1[[#This Row],[SECTOR]],3)</f>
        <v>HRG</v>
      </c>
      <c r="T1506" s="1885" t="str">
        <f>RIGHT(Table1[[#This Row],[SECTOR]],3)</f>
        <v>NAP</v>
      </c>
      <c r="U1506" s="1885" t="str">
        <f t="shared" si="129"/>
        <v>NAP</v>
      </c>
      <c r="V1506" s="1885">
        <f>WEEKDAY(Table1[[#This Row],[FLIGHT_DATE]],2)</f>
        <v>1</v>
      </c>
      <c r="W1506" s="1885">
        <f>Table1[[#This Row],[FLIGHT_DATE]]-Table1[[#This Row],[DATE_BOOKED]]</f>
        <v>156</v>
      </c>
    </row>
    <row r="1507" spans="1:28" x14ac:dyDescent="0.35">
      <c r="A1507" s="1884">
        <v>45738</v>
      </c>
      <c r="B1507" s="1885" t="s">
        <v>390</v>
      </c>
      <c r="C1507" s="198" t="s">
        <v>333</v>
      </c>
      <c r="D1507" s="198" t="s">
        <v>952</v>
      </c>
      <c r="E1507" s="1885" t="s">
        <v>875</v>
      </c>
      <c r="F1507" s="1885" t="s">
        <v>56</v>
      </c>
      <c r="G1507" s="1885" t="s">
        <v>10</v>
      </c>
      <c r="H1507" s="2222" t="s">
        <v>433</v>
      </c>
      <c r="I1507" s="1886" t="s">
        <v>418</v>
      </c>
      <c r="J1507" s="1884">
        <v>45880</v>
      </c>
      <c r="K1507" s="1887">
        <v>1</v>
      </c>
      <c r="L1507" s="1888">
        <v>1</v>
      </c>
      <c r="M1507" s="1889">
        <v>240</v>
      </c>
      <c r="N1507" s="1890">
        <v>28.36</v>
      </c>
      <c r="O1507" s="1890">
        <v>40</v>
      </c>
      <c r="P1507" s="1891">
        <f>SUM(Table1[[#This Row],[BASE_FARE]:[SURCHARGES]])*Table1[[#This Row],[SEATS_BOOKED]]</f>
        <v>308.36</v>
      </c>
      <c r="Q1507" s="1885" t="s">
        <v>161</v>
      </c>
      <c r="R1507" s="1887" t="s">
        <v>335</v>
      </c>
      <c r="S1507" s="1885" t="str">
        <f>LEFT(Table1[[#This Row],[SECTOR]],3)</f>
        <v>NAP</v>
      </c>
      <c r="T1507" s="1885" t="str">
        <f>RIGHT(Table1[[#This Row],[SECTOR]],3)</f>
        <v>HRG</v>
      </c>
      <c r="U1507" s="1885" t="str">
        <f t="shared" si="129"/>
        <v>NAP</v>
      </c>
      <c r="V1507" s="1885">
        <f>WEEKDAY(Table1[[#This Row],[FLIGHT_DATE]],2)</f>
        <v>1</v>
      </c>
      <c r="W1507" s="1885">
        <f>Table1[[#This Row],[FLIGHT_DATE]]-Table1[[#This Row],[DATE_BOOKED]]</f>
        <v>142</v>
      </c>
    </row>
    <row r="1508" spans="1:28" x14ac:dyDescent="0.35">
      <c r="A1508" s="1884">
        <v>45738</v>
      </c>
      <c r="B1508" s="1885" t="s">
        <v>390</v>
      </c>
      <c r="C1508" s="198" t="s">
        <v>333</v>
      </c>
      <c r="D1508" s="198" t="s">
        <v>952</v>
      </c>
      <c r="E1508" s="1885" t="s">
        <v>876</v>
      </c>
      <c r="F1508" s="1885" t="s">
        <v>56</v>
      </c>
      <c r="G1508" s="1885" t="s">
        <v>10</v>
      </c>
      <c r="H1508" s="2222" t="s">
        <v>432</v>
      </c>
      <c r="I1508" s="1886" t="s">
        <v>416</v>
      </c>
      <c r="J1508" s="1884">
        <v>45894</v>
      </c>
      <c r="K1508" s="1887">
        <v>1</v>
      </c>
      <c r="L1508" s="1888">
        <v>1</v>
      </c>
      <c r="M1508" s="1889">
        <v>240</v>
      </c>
      <c r="N1508" s="1890">
        <v>35.53</v>
      </c>
      <c r="O1508" s="1890">
        <v>40</v>
      </c>
      <c r="P1508" s="1891">
        <f>SUM(Table1[[#This Row],[BASE_FARE]:[SURCHARGES]])*Table1[[#This Row],[SEATS_BOOKED]]</f>
        <v>315.52999999999997</v>
      </c>
      <c r="Q1508" s="1885" t="s">
        <v>161</v>
      </c>
      <c r="R1508" s="1887" t="s">
        <v>335</v>
      </c>
      <c r="S1508" s="1885" t="str">
        <f>LEFT(Table1[[#This Row],[SECTOR]],3)</f>
        <v>HRG</v>
      </c>
      <c r="T1508" s="1885" t="str">
        <f>RIGHT(Table1[[#This Row],[SECTOR]],3)</f>
        <v>NAP</v>
      </c>
      <c r="U1508" s="1885" t="str">
        <f t="shared" si="129"/>
        <v>NAP</v>
      </c>
      <c r="V1508" s="1885">
        <f>WEEKDAY(Table1[[#This Row],[FLIGHT_DATE]],2)</f>
        <v>1</v>
      </c>
      <c r="W1508" s="1885">
        <f>Table1[[#This Row],[FLIGHT_DATE]]-Table1[[#This Row],[DATE_BOOKED]]</f>
        <v>156</v>
      </c>
      <c r="AA1508" s="1936"/>
      <c r="AB1508" s="1936"/>
    </row>
    <row r="1509" spans="1:28" x14ac:dyDescent="0.35">
      <c r="A1509" s="1884">
        <v>45739</v>
      </c>
      <c r="B1509" s="1885" t="s">
        <v>390</v>
      </c>
      <c r="C1509" s="198" t="s">
        <v>333</v>
      </c>
      <c r="D1509" s="198" t="s">
        <v>952</v>
      </c>
      <c r="E1509" s="1885" t="s">
        <v>877</v>
      </c>
      <c r="F1509" s="1885" t="s">
        <v>56</v>
      </c>
      <c r="G1509" s="1885" t="s">
        <v>10</v>
      </c>
      <c r="H1509" s="2222" t="s">
        <v>480</v>
      </c>
      <c r="I1509" s="1886" t="s">
        <v>29</v>
      </c>
      <c r="J1509" s="1884">
        <v>45779</v>
      </c>
      <c r="K1509" s="1887">
        <v>1</v>
      </c>
      <c r="L1509" s="1888">
        <v>1</v>
      </c>
      <c r="M1509" s="1889">
        <v>200</v>
      </c>
      <c r="N1509" s="1890">
        <v>38.92</v>
      </c>
      <c r="O1509" s="1890">
        <v>40</v>
      </c>
      <c r="P1509" s="1891">
        <f>SUM(Table1[[#This Row],[BASE_FARE]:[SURCHARGES]])*Table1[[#This Row],[SEATS_BOOKED]]</f>
        <v>278.92</v>
      </c>
      <c r="Q1509" s="1885" t="s">
        <v>161</v>
      </c>
      <c r="R1509" s="1887" t="s">
        <v>335</v>
      </c>
      <c r="S1509" s="1885" t="str">
        <f>LEFT(Table1[[#This Row],[SECTOR]],3)</f>
        <v>SSH</v>
      </c>
      <c r="T1509" s="1885" t="str">
        <f>RIGHT(Table1[[#This Row],[SECTOR]],3)</f>
        <v>NAP</v>
      </c>
      <c r="U1509" s="1885" t="str">
        <f t="shared" si="129"/>
        <v>NAP</v>
      </c>
      <c r="V1509" s="1885">
        <f>WEEKDAY(Table1[[#This Row],[FLIGHT_DATE]],2)</f>
        <v>5</v>
      </c>
      <c r="W1509" s="1885">
        <f>Table1[[#This Row],[FLIGHT_DATE]]-Table1[[#This Row],[DATE_BOOKED]]</f>
        <v>40</v>
      </c>
      <c r="AA1509" s="1936"/>
      <c r="AB1509" s="1936"/>
    </row>
    <row r="1510" spans="1:28" x14ac:dyDescent="0.35">
      <c r="A1510" s="1884">
        <v>45739</v>
      </c>
      <c r="B1510" s="1885" t="s">
        <v>390</v>
      </c>
      <c r="C1510" s="198" t="s">
        <v>333</v>
      </c>
      <c r="D1510" s="198" t="s">
        <v>952</v>
      </c>
      <c r="E1510" s="1885" t="s">
        <v>877</v>
      </c>
      <c r="F1510" s="1885" t="s">
        <v>56</v>
      </c>
      <c r="G1510" s="1885" t="s">
        <v>10</v>
      </c>
      <c r="H1510" s="2222" t="s">
        <v>480</v>
      </c>
      <c r="I1510" s="1886" t="s">
        <v>29</v>
      </c>
      <c r="J1510" s="1884">
        <v>45779</v>
      </c>
      <c r="K1510" s="1887">
        <v>1</v>
      </c>
      <c r="L1510" s="1888">
        <v>1</v>
      </c>
      <c r="M1510" s="1889">
        <v>200</v>
      </c>
      <c r="N1510" s="1890">
        <v>38.92</v>
      </c>
      <c r="O1510" s="1890">
        <v>40</v>
      </c>
      <c r="P1510" s="1891">
        <f>SUM(Table1[[#This Row],[BASE_FARE]:[SURCHARGES]])*Table1[[#This Row],[SEATS_BOOKED]]</f>
        <v>278.92</v>
      </c>
      <c r="Q1510" s="1885" t="s">
        <v>161</v>
      </c>
      <c r="R1510" s="1887" t="s">
        <v>335</v>
      </c>
      <c r="S1510" s="1885" t="str">
        <f>LEFT(Table1[[#This Row],[SECTOR]],3)</f>
        <v>SSH</v>
      </c>
      <c r="T1510" s="1885" t="str">
        <f>RIGHT(Table1[[#This Row],[SECTOR]],3)</f>
        <v>NAP</v>
      </c>
      <c r="U1510" s="1885" t="str">
        <f t="shared" si="129"/>
        <v>NAP</v>
      </c>
      <c r="V1510" s="1885">
        <f>WEEKDAY(Table1[[#This Row],[FLIGHT_DATE]],2)</f>
        <v>5</v>
      </c>
      <c r="W1510" s="1885">
        <f>Table1[[#This Row],[FLIGHT_DATE]]-Table1[[#This Row],[DATE_BOOKED]]</f>
        <v>40</v>
      </c>
    </row>
    <row r="1511" spans="1:28" x14ac:dyDescent="0.35">
      <c r="A1511" s="1893">
        <v>45740</v>
      </c>
      <c r="B1511" s="1894" t="s">
        <v>878</v>
      </c>
      <c r="C1511" s="198" t="s">
        <v>160</v>
      </c>
      <c r="D1511" s="198"/>
      <c r="E1511" s="1894"/>
      <c r="F1511" s="1894" t="s">
        <v>54</v>
      </c>
      <c r="G1511" s="1894" t="s">
        <v>10</v>
      </c>
      <c r="H1511" s="2222" t="s">
        <v>190</v>
      </c>
      <c r="I1511" s="1895" t="s">
        <v>115</v>
      </c>
      <c r="J1511" s="1893">
        <v>45870</v>
      </c>
      <c r="K1511" s="1896">
        <v>10</v>
      </c>
      <c r="L1511" s="1897">
        <v>10</v>
      </c>
      <c r="M1511" s="1898">
        <v>245</v>
      </c>
      <c r="N1511" s="1899">
        <v>0</v>
      </c>
      <c r="O1511" s="1899">
        <v>0</v>
      </c>
      <c r="P1511" s="1900">
        <f>SUM(Table1[[#This Row],[BASE_FARE]:[SURCHARGES]])*Table1[[#This Row],[SEATS_BOOKED]]</f>
        <v>2450</v>
      </c>
      <c r="Q1511" s="1894" t="s">
        <v>161</v>
      </c>
      <c r="R1511" s="2513" t="s">
        <v>397</v>
      </c>
      <c r="S1511" s="1894" t="str">
        <f>LEFT(Table1[[#This Row],[SECTOR]],3)</f>
        <v>FCO</v>
      </c>
      <c r="T1511" s="1894" t="str">
        <f>RIGHT(Table1[[#This Row],[SECTOR]],3)</f>
        <v>SSH</v>
      </c>
      <c r="U1511" s="1894" t="str">
        <f t="shared" ref="U1511:U1526" si="130">IF(AND(S1511&lt;&gt;"SSH", S1511&lt;&gt;"RMF", S1511&lt;&gt;"CAI", S1511&lt;&gt;"HRG", S1511&lt;&gt;"LXR", S1511&lt;&gt;"DXB", OR(T1511="SSH", T1511="RMF", T1511="CAI", T1511="HRG", T1511="LXR", T1511="DXB")), S1511,
    IF(AND(T1511&lt;&gt;"SSH", T1511&lt;&gt;"RMF", T1511&lt;&gt;"CAI", T1511&lt;&gt;"HRG", T1511&lt;&gt;"LXR", T1511&lt;&gt;"DXB", OR(S1511="SSH", S1511="RMF", S1511="CAI", S1511="HRG", S1511="LXR", S1511="DXB")), T1511,
    "VIE"))</f>
        <v>FCO</v>
      </c>
      <c r="V1511" s="1894">
        <f>WEEKDAY(Table1[[#This Row],[FLIGHT_DATE]],2)</f>
        <v>5</v>
      </c>
      <c r="W1511" s="1894">
        <f>Table1[[#This Row],[FLIGHT_DATE]]-Table1[[#This Row],[DATE_BOOKED]]</f>
        <v>130</v>
      </c>
    </row>
    <row r="1512" spans="1:28" x14ac:dyDescent="0.35">
      <c r="A1512" s="1893">
        <v>45740</v>
      </c>
      <c r="B1512" s="1894" t="s">
        <v>878</v>
      </c>
      <c r="C1512" s="198" t="s">
        <v>160</v>
      </c>
      <c r="D1512" s="198"/>
      <c r="E1512" s="1894"/>
      <c r="F1512" s="1894" t="s">
        <v>54</v>
      </c>
      <c r="G1512" s="1894" t="s">
        <v>10</v>
      </c>
      <c r="H1512" s="2222" t="s">
        <v>190</v>
      </c>
      <c r="I1512" s="1895" t="s">
        <v>115</v>
      </c>
      <c r="J1512" s="1893">
        <v>45877</v>
      </c>
      <c r="K1512" s="1896">
        <v>10</v>
      </c>
      <c r="L1512" s="1897">
        <v>10</v>
      </c>
      <c r="M1512" s="1898">
        <v>245</v>
      </c>
      <c r="N1512" s="1899">
        <v>0</v>
      </c>
      <c r="O1512" s="1899">
        <v>0</v>
      </c>
      <c r="P1512" s="1900">
        <f>SUM(Table1[[#This Row],[BASE_FARE]:[SURCHARGES]])*Table1[[#This Row],[SEATS_BOOKED]]</f>
        <v>2450</v>
      </c>
      <c r="Q1512" s="1894" t="s">
        <v>161</v>
      </c>
      <c r="R1512" s="2513" t="s">
        <v>397</v>
      </c>
      <c r="S1512" s="1894" t="str">
        <f>LEFT(Table1[[#This Row],[SECTOR]],3)</f>
        <v>FCO</v>
      </c>
      <c r="T1512" s="1894" t="str">
        <f>RIGHT(Table1[[#This Row],[SECTOR]],3)</f>
        <v>SSH</v>
      </c>
      <c r="U1512" s="1894" t="str">
        <f t="shared" si="130"/>
        <v>FCO</v>
      </c>
      <c r="V1512" s="1894">
        <f>WEEKDAY(Table1[[#This Row],[FLIGHT_DATE]],2)</f>
        <v>5</v>
      </c>
      <c r="W1512" s="1894">
        <f>Table1[[#This Row],[FLIGHT_DATE]]-Table1[[#This Row],[DATE_BOOKED]]</f>
        <v>137</v>
      </c>
    </row>
    <row r="1513" spans="1:28" x14ac:dyDescent="0.35">
      <c r="A1513" s="1893">
        <v>45740</v>
      </c>
      <c r="B1513" s="1894" t="s">
        <v>878</v>
      </c>
      <c r="C1513" s="198" t="s">
        <v>160</v>
      </c>
      <c r="D1513" s="198"/>
      <c r="E1513" s="1894"/>
      <c r="F1513" s="1894" t="s">
        <v>54</v>
      </c>
      <c r="G1513" s="1894" t="s">
        <v>10</v>
      </c>
      <c r="H1513" s="2222" t="s">
        <v>190</v>
      </c>
      <c r="I1513" s="1895" t="s">
        <v>115</v>
      </c>
      <c r="J1513" s="1893">
        <v>45884</v>
      </c>
      <c r="K1513" s="1896">
        <v>10</v>
      </c>
      <c r="L1513" s="1897">
        <v>10</v>
      </c>
      <c r="M1513" s="1898">
        <v>245</v>
      </c>
      <c r="N1513" s="1899">
        <v>0</v>
      </c>
      <c r="O1513" s="1899">
        <v>0</v>
      </c>
      <c r="P1513" s="1900">
        <f>SUM(Table1[[#This Row],[BASE_FARE]:[SURCHARGES]])*Table1[[#This Row],[SEATS_BOOKED]]</f>
        <v>2450</v>
      </c>
      <c r="Q1513" s="1894" t="s">
        <v>161</v>
      </c>
      <c r="R1513" s="2513" t="s">
        <v>397</v>
      </c>
      <c r="S1513" s="1894" t="str">
        <f>LEFT(Table1[[#This Row],[SECTOR]],3)</f>
        <v>FCO</v>
      </c>
      <c r="T1513" s="1894" t="str">
        <f>RIGHT(Table1[[#This Row],[SECTOR]],3)</f>
        <v>SSH</v>
      </c>
      <c r="U1513" s="1894" t="str">
        <f t="shared" si="130"/>
        <v>FCO</v>
      </c>
      <c r="V1513" s="1894">
        <f>WEEKDAY(Table1[[#This Row],[FLIGHT_DATE]],2)</f>
        <v>5</v>
      </c>
      <c r="W1513" s="1894">
        <f>Table1[[#This Row],[FLIGHT_DATE]]-Table1[[#This Row],[DATE_BOOKED]]</f>
        <v>144</v>
      </c>
    </row>
    <row r="1514" spans="1:28" x14ac:dyDescent="0.35">
      <c r="A1514" s="1893">
        <v>45740</v>
      </c>
      <c r="B1514" s="1894" t="s">
        <v>878</v>
      </c>
      <c r="C1514" s="198" t="s">
        <v>160</v>
      </c>
      <c r="D1514" s="198"/>
      <c r="E1514" s="1894"/>
      <c r="F1514" s="1894" t="s">
        <v>54</v>
      </c>
      <c r="G1514" s="1894" t="s">
        <v>10</v>
      </c>
      <c r="H1514" s="2222" t="s">
        <v>190</v>
      </c>
      <c r="I1514" s="1895" t="s">
        <v>115</v>
      </c>
      <c r="J1514" s="1893">
        <v>45891</v>
      </c>
      <c r="K1514" s="1896">
        <v>10</v>
      </c>
      <c r="L1514" s="1897">
        <v>10</v>
      </c>
      <c r="M1514" s="1898">
        <v>245</v>
      </c>
      <c r="N1514" s="1899">
        <v>0</v>
      </c>
      <c r="O1514" s="1899">
        <v>0</v>
      </c>
      <c r="P1514" s="1900">
        <f>SUM(Table1[[#This Row],[BASE_FARE]:[SURCHARGES]])*Table1[[#This Row],[SEATS_BOOKED]]</f>
        <v>2450</v>
      </c>
      <c r="Q1514" s="1894" t="s">
        <v>161</v>
      </c>
      <c r="R1514" s="2513" t="s">
        <v>397</v>
      </c>
      <c r="S1514" s="1894" t="str">
        <f>LEFT(Table1[[#This Row],[SECTOR]],3)</f>
        <v>FCO</v>
      </c>
      <c r="T1514" s="1894" t="str">
        <f>RIGHT(Table1[[#This Row],[SECTOR]],3)</f>
        <v>SSH</v>
      </c>
      <c r="U1514" s="1894" t="str">
        <f t="shared" si="130"/>
        <v>FCO</v>
      </c>
      <c r="V1514" s="1894">
        <f>WEEKDAY(Table1[[#This Row],[FLIGHT_DATE]],2)</f>
        <v>5</v>
      </c>
      <c r="W1514" s="1894">
        <f>Table1[[#This Row],[FLIGHT_DATE]]-Table1[[#This Row],[DATE_BOOKED]]</f>
        <v>151</v>
      </c>
    </row>
    <row r="1515" spans="1:28" x14ac:dyDescent="0.35">
      <c r="A1515" s="1893">
        <v>45740</v>
      </c>
      <c r="B1515" s="1894" t="s">
        <v>878</v>
      </c>
      <c r="C1515" s="198" t="s">
        <v>160</v>
      </c>
      <c r="D1515" s="198"/>
      <c r="E1515" s="1894"/>
      <c r="F1515" s="1894" t="s">
        <v>54</v>
      </c>
      <c r="G1515" s="1894" t="s">
        <v>11</v>
      </c>
      <c r="H1515" s="2222" t="s">
        <v>191</v>
      </c>
      <c r="I1515" s="1895" t="s">
        <v>114</v>
      </c>
      <c r="J1515" s="1893">
        <v>45877</v>
      </c>
      <c r="K1515" s="1896">
        <v>10</v>
      </c>
      <c r="L1515" s="1897">
        <v>10</v>
      </c>
      <c r="M1515" s="1898">
        <v>245</v>
      </c>
      <c r="N1515" s="1899">
        <v>0</v>
      </c>
      <c r="O1515" s="1899">
        <v>0</v>
      </c>
      <c r="P1515" s="1900">
        <f>SUM(Table1[[#This Row],[BASE_FARE]:[SURCHARGES]])*Table1[[#This Row],[SEATS_BOOKED]]</f>
        <v>2450</v>
      </c>
      <c r="Q1515" s="1894" t="s">
        <v>161</v>
      </c>
      <c r="R1515" s="2513" t="s">
        <v>397</v>
      </c>
      <c r="S1515" s="1894" t="str">
        <f>LEFT(Table1[[#This Row],[SECTOR]],3)</f>
        <v>SSH</v>
      </c>
      <c r="T1515" s="1894" t="str">
        <f>RIGHT(Table1[[#This Row],[SECTOR]],3)</f>
        <v>FCO</v>
      </c>
      <c r="U1515" s="1894" t="str">
        <f t="shared" si="130"/>
        <v>FCO</v>
      </c>
      <c r="V1515" s="1894">
        <f>WEEKDAY(Table1[[#This Row],[FLIGHT_DATE]],2)</f>
        <v>5</v>
      </c>
      <c r="W1515" s="1894">
        <f>Table1[[#This Row],[FLIGHT_DATE]]-Table1[[#This Row],[DATE_BOOKED]]</f>
        <v>137</v>
      </c>
    </row>
    <row r="1516" spans="1:28" x14ac:dyDescent="0.35">
      <c r="A1516" s="1893">
        <v>45740</v>
      </c>
      <c r="B1516" s="1894" t="s">
        <v>878</v>
      </c>
      <c r="C1516" s="198" t="s">
        <v>160</v>
      </c>
      <c r="D1516" s="198"/>
      <c r="E1516" s="1894"/>
      <c r="F1516" s="1894" t="s">
        <v>54</v>
      </c>
      <c r="G1516" s="1894" t="s">
        <v>11</v>
      </c>
      <c r="H1516" s="2222" t="s">
        <v>191</v>
      </c>
      <c r="I1516" s="1895" t="s">
        <v>114</v>
      </c>
      <c r="J1516" s="1893">
        <v>45884</v>
      </c>
      <c r="K1516" s="1896">
        <v>10</v>
      </c>
      <c r="L1516" s="1897">
        <v>10</v>
      </c>
      <c r="M1516" s="1898">
        <v>245</v>
      </c>
      <c r="N1516" s="1899">
        <v>0</v>
      </c>
      <c r="O1516" s="1899">
        <v>0</v>
      </c>
      <c r="P1516" s="1900">
        <f>SUM(Table1[[#This Row],[BASE_FARE]:[SURCHARGES]])*Table1[[#This Row],[SEATS_BOOKED]]</f>
        <v>2450</v>
      </c>
      <c r="Q1516" s="1894" t="s">
        <v>161</v>
      </c>
      <c r="R1516" s="2513" t="s">
        <v>397</v>
      </c>
      <c r="S1516" s="1894" t="str">
        <f>LEFT(Table1[[#This Row],[SECTOR]],3)</f>
        <v>SSH</v>
      </c>
      <c r="T1516" s="1894" t="str">
        <f>RIGHT(Table1[[#This Row],[SECTOR]],3)</f>
        <v>FCO</v>
      </c>
      <c r="U1516" s="1894" t="str">
        <f t="shared" si="130"/>
        <v>FCO</v>
      </c>
      <c r="V1516" s="1894">
        <f>WEEKDAY(Table1[[#This Row],[FLIGHT_DATE]],2)</f>
        <v>5</v>
      </c>
      <c r="W1516" s="1894">
        <f>Table1[[#This Row],[FLIGHT_DATE]]-Table1[[#This Row],[DATE_BOOKED]]</f>
        <v>144</v>
      </c>
    </row>
    <row r="1517" spans="1:28" x14ac:dyDescent="0.35">
      <c r="A1517" s="1893">
        <v>45740</v>
      </c>
      <c r="B1517" s="1894" t="s">
        <v>878</v>
      </c>
      <c r="C1517" s="198" t="s">
        <v>160</v>
      </c>
      <c r="D1517" s="198"/>
      <c r="E1517" s="1894"/>
      <c r="F1517" s="1894" t="s">
        <v>54</v>
      </c>
      <c r="G1517" s="1894" t="s">
        <v>11</v>
      </c>
      <c r="H1517" s="2222" t="s">
        <v>191</v>
      </c>
      <c r="I1517" s="1895" t="s">
        <v>114</v>
      </c>
      <c r="J1517" s="1893">
        <v>45891</v>
      </c>
      <c r="K1517" s="1896">
        <v>10</v>
      </c>
      <c r="L1517" s="1897">
        <v>10</v>
      </c>
      <c r="M1517" s="1898">
        <v>245</v>
      </c>
      <c r="N1517" s="1899">
        <v>0</v>
      </c>
      <c r="O1517" s="1899">
        <v>0</v>
      </c>
      <c r="P1517" s="1900">
        <f>SUM(Table1[[#This Row],[BASE_FARE]:[SURCHARGES]])*Table1[[#This Row],[SEATS_BOOKED]]</f>
        <v>2450</v>
      </c>
      <c r="Q1517" s="1894" t="s">
        <v>161</v>
      </c>
      <c r="R1517" s="2513" t="s">
        <v>397</v>
      </c>
      <c r="S1517" s="1894" t="str">
        <f>LEFT(Table1[[#This Row],[SECTOR]],3)</f>
        <v>SSH</v>
      </c>
      <c r="T1517" s="1894" t="str">
        <f>RIGHT(Table1[[#This Row],[SECTOR]],3)</f>
        <v>FCO</v>
      </c>
      <c r="U1517" s="1894" t="str">
        <f t="shared" si="130"/>
        <v>FCO</v>
      </c>
      <c r="V1517" s="1894">
        <f>WEEKDAY(Table1[[#This Row],[FLIGHT_DATE]],2)</f>
        <v>5</v>
      </c>
      <c r="W1517" s="1894">
        <f>Table1[[#This Row],[FLIGHT_DATE]]-Table1[[#This Row],[DATE_BOOKED]]</f>
        <v>151</v>
      </c>
    </row>
    <row r="1518" spans="1:28" x14ac:dyDescent="0.35">
      <c r="A1518" s="1893">
        <v>45740</v>
      </c>
      <c r="B1518" s="1894" t="s">
        <v>878</v>
      </c>
      <c r="C1518" s="198" t="s">
        <v>160</v>
      </c>
      <c r="D1518" s="198"/>
      <c r="E1518" s="1894"/>
      <c r="F1518" s="1894" t="s">
        <v>54</v>
      </c>
      <c r="G1518" s="1894" t="s">
        <v>11</v>
      </c>
      <c r="H1518" s="2222" t="s">
        <v>191</v>
      </c>
      <c r="I1518" s="1895" t="s">
        <v>114</v>
      </c>
      <c r="J1518" s="1893">
        <v>45898</v>
      </c>
      <c r="K1518" s="1896">
        <v>10</v>
      </c>
      <c r="L1518" s="1897">
        <v>10</v>
      </c>
      <c r="M1518" s="1898">
        <v>245</v>
      </c>
      <c r="N1518" s="1899">
        <v>0</v>
      </c>
      <c r="O1518" s="1899">
        <v>0</v>
      </c>
      <c r="P1518" s="1900">
        <f>SUM(Table1[[#This Row],[BASE_FARE]:[SURCHARGES]])*Table1[[#This Row],[SEATS_BOOKED]]</f>
        <v>2450</v>
      </c>
      <c r="Q1518" s="1894" t="s">
        <v>161</v>
      </c>
      <c r="R1518" s="2513" t="s">
        <v>397</v>
      </c>
      <c r="S1518" s="1894" t="str">
        <f>LEFT(Table1[[#This Row],[SECTOR]],3)</f>
        <v>SSH</v>
      </c>
      <c r="T1518" s="1894" t="str">
        <f>RIGHT(Table1[[#This Row],[SECTOR]],3)</f>
        <v>FCO</v>
      </c>
      <c r="U1518" s="1894" t="str">
        <f t="shared" si="130"/>
        <v>FCO</v>
      </c>
      <c r="V1518" s="1894">
        <f>WEEKDAY(Table1[[#This Row],[FLIGHT_DATE]],2)</f>
        <v>5</v>
      </c>
      <c r="W1518" s="1894">
        <f>Table1[[#This Row],[FLIGHT_DATE]]-Table1[[#This Row],[DATE_BOOKED]]</f>
        <v>158</v>
      </c>
    </row>
    <row r="1519" spans="1:28" x14ac:dyDescent="0.35">
      <c r="A1519" s="1893">
        <v>45740</v>
      </c>
      <c r="B1519" s="2229" t="s">
        <v>788</v>
      </c>
      <c r="C1519" s="198" t="s">
        <v>160</v>
      </c>
      <c r="D1519" s="198"/>
      <c r="E1519" s="1894"/>
      <c r="F1519" s="1894" t="s">
        <v>54</v>
      </c>
      <c r="G1519" s="1894" t="s">
        <v>10</v>
      </c>
      <c r="H1519" s="2222" t="s">
        <v>190</v>
      </c>
      <c r="I1519" s="1895" t="s">
        <v>115</v>
      </c>
      <c r="J1519" s="1893">
        <v>45870</v>
      </c>
      <c r="K1519" s="1545">
        <v>0</v>
      </c>
      <c r="L1519" s="1545">
        <v>0</v>
      </c>
      <c r="M1519" s="1898">
        <v>245</v>
      </c>
      <c r="N1519" s="1899">
        <v>0</v>
      </c>
      <c r="O1519" s="1899">
        <v>0</v>
      </c>
      <c r="P1519" s="1900">
        <f>SUM(Table1[[#This Row],[BASE_FARE]:[SURCHARGES]])*Table1[[#This Row],[SEATS_BOOKED]]</f>
        <v>0</v>
      </c>
      <c r="Q1519" s="1894" t="s">
        <v>161</v>
      </c>
      <c r="R1519" s="1896" t="s">
        <v>95</v>
      </c>
      <c r="S1519" s="1894" t="str">
        <f>LEFT(Table1[[#This Row],[SECTOR]],3)</f>
        <v>FCO</v>
      </c>
      <c r="T1519" s="1894" t="str">
        <f>RIGHT(Table1[[#This Row],[SECTOR]],3)</f>
        <v>SSH</v>
      </c>
      <c r="U1519" s="1894" t="str">
        <f t="shared" si="130"/>
        <v>FCO</v>
      </c>
      <c r="V1519" s="1894">
        <f>WEEKDAY(Table1[[#This Row],[FLIGHT_DATE]],2)</f>
        <v>5</v>
      </c>
      <c r="W1519" s="1894">
        <f>Table1[[#This Row],[FLIGHT_DATE]]-Table1[[#This Row],[DATE_BOOKED]]</f>
        <v>130</v>
      </c>
    </row>
    <row r="1520" spans="1:28" x14ac:dyDescent="0.35">
      <c r="A1520" s="1893">
        <v>45740</v>
      </c>
      <c r="B1520" s="1894" t="s">
        <v>788</v>
      </c>
      <c r="C1520" s="198" t="s">
        <v>160</v>
      </c>
      <c r="D1520" s="198"/>
      <c r="E1520" s="1894"/>
      <c r="F1520" s="1894" t="s">
        <v>54</v>
      </c>
      <c r="G1520" s="1894" t="s">
        <v>10</v>
      </c>
      <c r="H1520" s="2222" t="s">
        <v>190</v>
      </c>
      <c r="I1520" s="1895" t="s">
        <v>115</v>
      </c>
      <c r="J1520" s="1893">
        <v>45877</v>
      </c>
      <c r="K1520" s="1545">
        <v>0</v>
      </c>
      <c r="L1520" s="1545">
        <v>0</v>
      </c>
      <c r="M1520" s="1898">
        <v>245</v>
      </c>
      <c r="N1520" s="1899">
        <v>0</v>
      </c>
      <c r="O1520" s="1899">
        <v>0</v>
      </c>
      <c r="P1520" s="1900">
        <f>SUM(Table1[[#This Row],[BASE_FARE]:[SURCHARGES]])*Table1[[#This Row],[SEATS_BOOKED]]</f>
        <v>0</v>
      </c>
      <c r="Q1520" s="1894" t="s">
        <v>161</v>
      </c>
      <c r="R1520" s="1896" t="s">
        <v>95</v>
      </c>
      <c r="S1520" s="1894" t="str">
        <f>LEFT(Table1[[#This Row],[SECTOR]],3)</f>
        <v>FCO</v>
      </c>
      <c r="T1520" s="1894" t="str">
        <f>RIGHT(Table1[[#This Row],[SECTOR]],3)</f>
        <v>SSH</v>
      </c>
      <c r="U1520" s="1894" t="str">
        <f t="shared" si="130"/>
        <v>FCO</v>
      </c>
      <c r="V1520" s="1894">
        <f>WEEKDAY(Table1[[#This Row],[FLIGHT_DATE]],2)</f>
        <v>5</v>
      </c>
      <c r="W1520" s="1894">
        <f>Table1[[#This Row],[FLIGHT_DATE]]-Table1[[#This Row],[DATE_BOOKED]]</f>
        <v>137</v>
      </c>
    </row>
    <row r="1521" spans="1:23" x14ac:dyDescent="0.35">
      <c r="A1521" s="1893">
        <v>45740</v>
      </c>
      <c r="B1521" s="1894" t="s">
        <v>788</v>
      </c>
      <c r="C1521" s="198" t="s">
        <v>160</v>
      </c>
      <c r="D1521" s="198"/>
      <c r="E1521" s="1894"/>
      <c r="F1521" s="1894" t="s">
        <v>54</v>
      </c>
      <c r="G1521" s="1894" t="s">
        <v>10</v>
      </c>
      <c r="H1521" s="2222" t="s">
        <v>190</v>
      </c>
      <c r="I1521" s="1895" t="s">
        <v>115</v>
      </c>
      <c r="J1521" s="1893">
        <v>45884</v>
      </c>
      <c r="K1521" s="1545">
        <v>0</v>
      </c>
      <c r="L1521" s="1545">
        <v>0</v>
      </c>
      <c r="M1521" s="1898">
        <v>245</v>
      </c>
      <c r="N1521" s="1899">
        <v>0</v>
      </c>
      <c r="O1521" s="1899">
        <v>0</v>
      </c>
      <c r="P1521" s="1900">
        <f>SUM(Table1[[#This Row],[BASE_FARE]:[SURCHARGES]])*Table1[[#This Row],[SEATS_BOOKED]]</f>
        <v>0</v>
      </c>
      <c r="Q1521" s="1894" t="s">
        <v>161</v>
      </c>
      <c r="R1521" s="1896" t="s">
        <v>95</v>
      </c>
      <c r="S1521" s="1894" t="str">
        <f>LEFT(Table1[[#This Row],[SECTOR]],3)</f>
        <v>FCO</v>
      </c>
      <c r="T1521" s="1894" t="str">
        <f>RIGHT(Table1[[#This Row],[SECTOR]],3)</f>
        <v>SSH</v>
      </c>
      <c r="U1521" s="1894" t="str">
        <f t="shared" si="130"/>
        <v>FCO</v>
      </c>
      <c r="V1521" s="1894">
        <f>WEEKDAY(Table1[[#This Row],[FLIGHT_DATE]],2)</f>
        <v>5</v>
      </c>
      <c r="W1521" s="1894">
        <f>Table1[[#This Row],[FLIGHT_DATE]]-Table1[[#This Row],[DATE_BOOKED]]</f>
        <v>144</v>
      </c>
    </row>
    <row r="1522" spans="1:23" x14ac:dyDescent="0.35">
      <c r="A1522" s="1893">
        <v>45740</v>
      </c>
      <c r="B1522" s="1894" t="s">
        <v>788</v>
      </c>
      <c r="C1522" s="198" t="s">
        <v>160</v>
      </c>
      <c r="D1522" s="198"/>
      <c r="E1522" s="1894"/>
      <c r="F1522" s="1894" t="s">
        <v>54</v>
      </c>
      <c r="G1522" s="1894" t="s">
        <v>10</v>
      </c>
      <c r="H1522" s="2222" t="s">
        <v>190</v>
      </c>
      <c r="I1522" s="1895" t="s">
        <v>115</v>
      </c>
      <c r="J1522" s="1893">
        <v>45891</v>
      </c>
      <c r="K1522" s="1545">
        <v>0</v>
      </c>
      <c r="L1522" s="1545">
        <v>0</v>
      </c>
      <c r="M1522" s="1898">
        <v>245</v>
      </c>
      <c r="N1522" s="1899">
        <v>0</v>
      </c>
      <c r="O1522" s="1899">
        <v>0</v>
      </c>
      <c r="P1522" s="1900">
        <f>SUM(Table1[[#This Row],[BASE_FARE]:[SURCHARGES]])*Table1[[#This Row],[SEATS_BOOKED]]</f>
        <v>0</v>
      </c>
      <c r="Q1522" s="1894" t="s">
        <v>161</v>
      </c>
      <c r="R1522" s="1896" t="s">
        <v>95</v>
      </c>
      <c r="S1522" s="1894" t="str">
        <f>LEFT(Table1[[#This Row],[SECTOR]],3)</f>
        <v>FCO</v>
      </c>
      <c r="T1522" s="1894" t="str">
        <f>RIGHT(Table1[[#This Row],[SECTOR]],3)</f>
        <v>SSH</v>
      </c>
      <c r="U1522" s="1894" t="str">
        <f t="shared" si="130"/>
        <v>FCO</v>
      </c>
      <c r="V1522" s="1894">
        <f>WEEKDAY(Table1[[#This Row],[FLIGHT_DATE]],2)</f>
        <v>5</v>
      </c>
      <c r="W1522" s="1894">
        <f>Table1[[#This Row],[FLIGHT_DATE]]-Table1[[#This Row],[DATE_BOOKED]]</f>
        <v>151</v>
      </c>
    </row>
    <row r="1523" spans="1:23" x14ac:dyDescent="0.35">
      <c r="A1523" s="1893">
        <v>45740</v>
      </c>
      <c r="B1523" s="1894" t="s">
        <v>788</v>
      </c>
      <c r="C1523" s="198" t="s">
        <v>160</v>
      </c>
      <c r="D1523" s="198"/>
      <c r="E1523" s="1894"/>
      <c r="F1523" s="1894" t="s">
        <v>54</v>
      </c>
      <c r="G1523" s="1894" t="s">
        <v>11</v>
      </c>
      <c r="H1523" s="2222" t="s">
        <v>191</v>
      </c>
      <c r="I1523" s="1895" t="s">
        <v>114</v>
      </c>
      <c r="J1523" s="1893">
        <v>45877</v>
      </c>
      <c r="K1523" s="1545">
        <v>0</v>
      </c>
      <c r="L1523" s="1545">
        <v>0</v>
      </c>
      <c r="M1523" s="1898">
        <v>245</v>
      </c>
      <c r="N1523" s="1899">
        <v>0</v>
      </c>
      <c r="O1523" s="1899">
        <v>0</v>
      </c>
      <c r="P1523" s="1900">
        <f>SUM(Table1[[#This Row],[BASE_FARE]:[SURCHARGES]])*Table1[[#This Row],[SEATS_BOOKED]]</f>
        <v>0</v>
      </c>
      <c r="Q1523" s="1894" t="s">
        <v>161</v>
      </c>
      <c r="R1523" s="1896" t="s">
        <v>95</v>
      </c>
      <c r="S1523" s="1894" t="str">
        <f>LEFT(Table1[[#This Row],[SECTOR]],3)</f>
        <v>SSH</v>
      </c>
      <c r="T1523" s="1894" t="str">
        <f>RIGHT(Table1[[#This Row],[SECTOR]],3)</f>
        <v>FCO</v>
      </c>
      <c r="U1523" s="1894" t="str">
        <f t="shared" si="130"/>
        <v>FCO</v>
      </c>
      <c r="V1523" s="1894">
        <f>WEEKDAY(Table1[[#This Row],[FLIGHT_DATE]],2)</f>
        <v>5</v>
      </c>
      <c r="W1523" s="1894">
        <f>Table1[[#This Row],[FLIGHT_DATE]]-Table1[[#This Row],[DATE_BOOKED]]</f>
        <v>137</v>
      </c>
    </row>
    <row r="1524" spans="1:23" x14ac:dyDescent="0.35">
      <c r="A1524" s="1893">
        <v>45740</v>
      </c>
      <c r="B1524" s="1894" t="s">
        <v>788</v>
      </c>
      <c r="C1524" s="198" t="s">
        <v>160</v>
      </c>
      <c r="D1524" s="198"/>
      <c r="E1524" s="1894"/>
      <c r="F1524" s="1894" t="s">
        <v>54</v>
      </c>
      <c r="G1524" s="1894" t="s">
        <v>11</v>
      </c>
      <c r="H1524" s="2222" t="s">
        <v>191</v>
      </c>
      <c r="I1524" s="1895" t="s">
        <v>114</v>
      </c>
      <c r="J1524" s="1893">
        <v>45884</v>
      </c>
      <c r="K1524" s="1545">
        <v>0</v>
      </c>
      <c r="L1524" s="1545">
        <v>0</v>
      </c>
      <c r="M1524" s="1898">
        <v>245</v>
      </c>
      <c r="N1524" s="1899">
        <v>0</v>
      </c>
      <c r="O1524" s="1899">
        <v>0</v>
      </c>
      <c r="P1524" s="1900">
        <f>SUM(Table1[[#This Row],[BASE_FARE]:[SURCHARGES]])*Table1[[#This Row],[SEATS_BOOKED]]</f>
        <v>0</v>
      </c>
      <c r="Q1524" s="1894" t="s">
        <v>161</v>
      </c>
      <c r="R1524" s="1896" t="s">
        <v>95</v>
      </c>
      <c r="S1524" s="1894" t="str">
        <f>LEFT(Table1[[#This Row],[SECTOR]],3)</f>
        <v>SSH</v>
      </c>
      <c r="T1524" s="1894" t="str">
        <f>RIGHT(Table1[[#This Row],[SECTOR]],3)</f>
        <v>FCO</v>
      </c>
      <c r="U1524" s="1894" t="str">
        <f t="shared" si="130"/>
        <v>FCO</v>
      </c>
      <c r="V1524" s="1894">
        <f>WEEKDAY(Table1[[#This Row],[FLIGHT_DATE]],2)</f>
        <v>5</v>
      </c>
      <c r="W1524" s="1894">
        <f>Table1[[#This Row],[FLIGHT_DATE]]-Table1[[#This Row],[DATE_BOOKED]]</f>
        <v>144</v>
      </c>
    </row>
    <row r="1525" spans="1:23" x14ac:dyDescent="0.35">
      <c r="A1525" s="1893">
        <v>45740</v>
      </c>
      <c r="B1525" s="1894" t="s">
        <v>788</v>
      </c>
      <c r="C1525" s="198" t="s">
        <v>160</v>
      </c>
      <c r="D1525" s="198"/>
      <c r="E1525" s="1894"/>
      <c r="F1525" s="1894" t="s">
        <v>54</v>
      </c>
      <c r="G1525" s="1894" t="s">
        <v>11</v>
      </c>
      <c r="H1525" s="2222" t="s">
        <v>191</v>
      </c>
      <c r="I1525" s="1895" t="s">
        <v>114</v>
      </c>
      <c r="J1525" s="1893">
        <v>45891</v>
      </c>
      <c r="K1525" s="1545">
        <v>0</v>
      </c>
      <c r="L1525" s="1545">
        <v>0</v>
      </c>
      <c r="M1525" s="1898">
        <v>245</v>
      </c>
      <c r="N1525" s="1899">
        <v>0</v>
      </c>
      <c r="O1525" s="1899">
        <v>0</v>
      </c>
      <c r="P1525" s="1900">
        <f>SUM(Table1[[#This Row],[BASE_FARE]:[SURCHARGES]])*Table1[[#This Row],[SEATS_BOOKED]]</f>
        <v>0</v>
      </c>
      <c r="Q1525" s="1894" t="s">
        <v>161</v>
      </c>
      <c r="R1525" s="1896" t="s">
        <v>95</v>
      </c>
      <c r="S1525" s="1894" t="str">
        <f>LEFT(Table1[[#This Row],[SECTOR]],3)</f>
        <v>SSH</v>
      </c>
      <c r="T1525" s="1894" t="str">
        <f>RIGHT(Table1[[#This Row],[SECTOR]],3)</f>
        <v>FCO</v>
      </c>
      <c r="U1525" s="1894" t="str">
        <f t="shared" si="130"/>
        <v>FCO</v>
      </c>
      <c r="V1525" s="1894">
        <f>WEEKDAY(Table1[[#This Row],[FLIGHT_DATE]],2)</f>
        <v>5</v>
      </c>
      <c r="W1525" s="1894">
        <f>Table1[[#This Row],[FLIGHT_DATE]]-Table1[[#This Row],[DATE_BOOKED]]</f>
        <v>151</v>
      </c>
    </row>
    <row r="1526" spans="1:23" x14ac:dyDescent="0.35">
      <c r="A1526" s="1893">
        <v>45740</v>
      </c>
      <c r="B1526" s="1894" t="s">
        <v>788</v>
      </c>
      <c r="C1526" s="198" t="s">
        <v>160</v>
      </c>
      <c r="D1526" s="198"/>
      <c r="E1526" s="1894"/>
      <c r="F1526" s="1894" t="s">
        <v>54</v>
      </c>
      <c r="G1526" s="1894" t="s">
        <v>11</v>
      </c>
      <c r="H1526" s="2222" t="s">
        <v>191</v>
      </c>
      <c r="I1526" s="1895" t="s">
        <v>114</v>
      </c>
      <c r="J1526" s="1893">
        <v>45898</v>
      </c>
      <c r="K1526" s="1545">
        <v>0</v>
      </c>
      <c r="L1526" s="1545">
        <v>0</v>
      </c>
      <c r="M1526" s="1898">
        <v>245</v>
      </c>
      <c r="N1526" s="1899">
        <v>0</v>
      </c>
      <c r="O1526" s="1899">
        <v>0</v>
      </c>
      <c r="P1526" s="1900">
        <f>SUM(Table1[[#This Row],[BASE_FARE]:[SURCHARGES]])*Table1[[#This Row],[SEATS_BOOKED]]</f>
        <v>0</v>
      </c>
      <c r="Q1526" s="1894" t="s">
        <v>161</v>
      </c>
      <c r="R1526" s="1896" t="s">
        <v>95</v>
      </c>
      <c r="S1526" s="1894" t="str">
        <f>LEFT(Table1[[#This Row],[SECTOR]],3)</f>
        <v>SSH</v>
      </c>
      <c r="T1526" s="1894" t="str">
        <f>RIGHT(Table1[[#This Row],[SECTOR]],3)</f>
        <v>FCO</v>
      </c>
      <c r="U1526" s="1894" t="str">
        <f t="shared" si="130"/>
        <v>FCO</v>
      </c>
      <c r="V1526" s="1894">
        <f>WEEKDAY(Table1[[#This Row],[FLIGHT_DATE]],2)</f>
        <v>5</v>
      </c>
      <c r="W1526" s="1894">
        <f>Table1[[#This Row],[FLIGHT_DATE]]-Table1[[#This Row],[DATE_BOOKED]]</f>
        <v>158</v>
      </c>
    </row>
    <row r="1527" spans="1:23" x14ac:dyDescent="0.35">
      <c r="A1527" s="1903">
        <v>45740</v>
      </c>
      <c r="B1527" s="1904" t="s">
        <v>385</v>
      </c>
      <c r="C1527" s="198" t="s">
        <v>333</v>
      </c>
      <c r="D1527" s="198"/>
      <c r="E1527" s="1904" t="s">
        <v>879</v>
      </c>
      <c r="F1527" s="1904" t="s">
        <v>56</v>
      </c>
      <c r="G1527" s="1904" t="s">
        <v>10</v>
      </c>
      <c r="H1527" s="2222" t="s">
        <v>190</v>
      </c>
      <c r="I1527" s="1905" t="s">
        <v>115</v>
      </c>
      <c r="J1527" s="1903">
        <v>45877</v>
      </c>
      <c r="K1527" s="1906">
        <v>2</v>
      </c>
      <c r="L1527" s="1907">
        <v>2</v>
      </c>
      <c r="M1527" s="1908">
        <v>250</v>
      </c>
      <c r="N1527" s="1909">
        <v>0</v>
      </c>
      <c r="O1527" s="1909">
        <v>0</v>
      </c>
      <c r="P1527" s="1910">
        <f>SUM(Table1[[#This Row],[BASE_FARE]:[SURCHARGES]])*Table1[[#This Row],[SEATS_BOOKED]]</f>
        <v>500</v>
      </c>
      <c r="Q1527" s="1904" t="s">
        <v>161</v>
      </c>
      <c r="R1527" s="1906" t="s">
        <v>335</v>
      </c>
      <c r="S1527" s="1904" t="str">
        <f>LEFT(Table1[[#This Row],[SECTOR]],3)</f>
        <v>FCO</v>
      </c>
      <c r="T1527" s="1904" t="str">
        <f>RIGHT(Table1[[#This Row],[SECTOR]],3)</f>
        <v>SSH</v>
      </c>
      <c r="U1527" s="1904" t="str">
        <f t="shared" ref="U1527:U1541" si="131">IF(AND(S1527&lt;&gt;"SSH", S1527&lt;&gt;"RMF", S1527&lt;&gt;"CAI", S1527&lt;&gt;"HRG", S1527&lt;&gt;"LXR", S1527&lt;&gt;"DXB", OR(T1527="SSH", T1527="RMF", T1527="CAI", T1527="HRG", T1527="LXR", T1527="DXB")), S1527,
    IF(AND(T1527&lt;&gt;"SSH", T1527&lt;&gt;"RMF", T1527&lt;&gt;"CAI", T1527&lt;&gt;"HRG", T1527&lt;&gt;"LXR", T1527&lt;&gt;"DXB", OR(S1527="SSH", S1527="RMF", S1527="CAI", S1527="HRG", S1527="LXR", S1527="DXB")), T1527,
    "VIE"))</f>
        <v>FCO</v>
      </c>
      <c r="V1527" s="1904">
        <f>WEEKDAY(Table1[[#This Row],[FLIGHT_DATE]],2)</f>
        <v>5</v>
      </c>
      <c r="W1527" s="1904">
        <f>Table1[[#This Row],[FLIGHT_DATE]]-Table1[[#This Row],[DATE_BOOKED]]</f>
        <v>137</v>
      </c>
    </row>
    <row r="1528" spans="1:23" x14ac:dyDescent="0.35">
      <c r="A1528" s="1903">
        <v>45740</v>
      </c>
      <c r="B1528" s="1904" t="s">
        <v>385</v>
      </c>
      <c r="C1528" s="198" t="s">
        <v>333</v>
      </c>
      <c r="D1528" s="198"/>
      <c r="E1528" s="1904" t="s">
        <v>880</v>
      </c>
      <c r="F1528" s="1904" t="s">
        <v>56</v>
      </c>
      <c r="G1528" s="1904" t="s">
        <v>10</v>
      </c>
      <c r="H1528" s="2222" t="s">
        <v>191</v>
      </c>
      <c r="I1528" s="1905" t="s">
        <v>114</v>
      </c>
      <c r="J1528" s="1903">
        <v>45905</v>
      </c>
      <c r="K1528" s="1906">
        <v>2</v>
      </c>
      <c r="L1528" s="1907">
        <v>2</v>
      </c>
      <c r="M1528" s="1908">
        <v>250</v>
      </c>
      <c r="N1528" s="1909">
        <v>0</v>
      </c>
      <c r="O1528" s="1909">
        <v>0</v>
      </c>
      <c r="P1528" s="1910">
        <f>SUM(Table1[[#This Row],[BASE_FARE]:[SURCHARGES]])*Table1[[#This Row],[SEATS_BOOKED]]</f>
        <v>500</v>
      </c>
      <c r="Q1528" s="1904" t="s">
        <v>161</v>
      </c>
      <c r="R1528" s="1906" t="s">
        <v>335</v>
      </c>
      <c r="S1528" s="1904" t="str">
        <f>LEFT(Table1[[#This Row],[SECTOR]],3)</f>
        <v>SSH</v>
      </c>
      <c r="T1528" s="1904" t="str">
        <f>RIGHT(Table1[[#This Row],[SECTOR]],3)</f>
        <v>FCO</v>
      </c>
      <c r="U1528" s="1904" t="str">
        <f t="shared" si="131"/>
        <v>FCO</v>
      </c>
      <c r="V1528" s="1904">
        <f>WEEKDAY(Table1[[#This Row],[FLIGHT_DATE]],2)</f>
        <v>5</v>
      </c>
      <c r="W1528" s="1904">
        <f>Table1[[#This Row],[FLIGHT_DATE]]-Table1[[#This Row],[DATE_BOOKED]]</f>
        <v>165</v>
      </c>
    </row>
    <row r="1529" spans="1:23" x14ac:dyDescent="0.35">
      <c r="A1529" s="1911">
        <v>45741</v>
      </c>
      <c r="B1529" s="1912" t="s">
        <v>477</v>
      </c>
      <c r="C1529" s="198" t="s">
        <v>160</v>
      </c>
      <c r="D1529" s="198"/>
      <c r="E1529" s="1912"/>
      <c r="F1529" s="1894" t="s">
        <v>54</v>
      </c>
      <c r="G1529" s="1912" t="s">
        <v>10</v>
      </c>
      <c r="H1529" s="2222" t="s">
        <v>89</v>
      </c>
      <c r="I1529" s="1913" t="s">
        <v>26</v>
      </c>
      <c r="J1529" s="1911">
        <v>45871</v>
      </c>
      <c r="K1529" s="1914">
        <v>0</v>
      </c>
      <c r="L1529" s="1915">
        <v>0</v>
      </c>
      <c r="M1529" s="1916">
        <v>220</v>
      </c>
      <c r="N1529" s="1917">
        <v>0</v>
      </c>
      <c r="O1529" s="1917">
        <v>0</v>
      </c>
      <c r="P1529" s="1918">
        <f>SUM(Table1[[#This Row],[BASE_FARE]:[SURCHARGES]])*Table1[[#This Row],[SEATS_BOOKED]]</f>
        <v>0</v>
      </c>
      <c r="Q1529" s="1894" t="s">
        <v>161</v>
      </c>
      <c r="R1529" s="1896" t="s">
        <v>95</v>
      </c>
      <c r="S1529" s="1912" t="str">
        <f>LEFT(Table1[[#This Row],[SECTOR]],3)</f>
        <v>BRI</v>
      </c>
      <c r="T1529" s="1912" t="str">
        <f>RIGHT(Table1[[#This Row],[SECTOR]],3)</f>
        <v>SSH</v>
      </c>
      <c r="U1529" s="1912" t="str">
        <f t="shared" si="131"/>
        <v>BRI</v>
      </c>
      <c r="V1529" s="1912">
        <f>WEEKDAY(Table1[[#This Row],[FLIGHT_DATE]],2)</f>
        <v>6</v>
      </c>
      <c r="W1529" s="1912">
        <f>Table1[[#This Row],[FLIGHT_DATE]]-Table1[[#This Row],[DATE_BOOKED]]</f>
        <v>130</v>
      </c>
    </row>
    <row r="1530" spans="1:23" x14ac:dyDescent="0.35">
      <c r="A1530" s="1911">
        <v>45741</v>
      </c>
      <c r="B1530" s="1912" t="s">
        <v>477</v>
      </c>
      <c r="C1530" s="198" t="s">
        <v>160</v>
      </c>
      <c r="D1530" s="198"/>
      <c r="E1530" s="1912"/>
      <c r="F1530" s="1894" t="s">
        <v>54</v>
      </c>
      <c r="G1530" s="1912" t="s">
        <v>10</v>
      </c>
      <c r="H1530" s="2222" t="s">
        <v>89</v>
      </c>
      <c r="I1530" s="1913" t="s">
        <v>26</v>
      </c>
      <c r="J1530" s="1911">
        <v>45878</v>
      </c>
      <c r="K1530" s="1914">
        <v>0</v>
      </c>
      <c r="L1530" s="1915">
        <v>0</v>
      </c>
      <c r="M1530" s="1916">
        <v>220</v>
      </c>
      <c r="N1530" s="1917">
        <v>0</v>
      </c>
      <c r="O1530" s="1917">
        <v>0</v>
      </c>
      <c r="P1530" s="1918">
        <f>SUM(Table1[[#This Row],[BASE_FARE]:[SURCHARGES]])*Table1[[#This Row],[SEATS_BOOKED]]</f>
        <v>0</v>
      </c>
      <c r="Q1530" s="1894" t="s">
        <v>161</v>
      </c>
      <c r="R1530" s="1896" t="s">
        <v>95</v>
      </c>
      <c r="S1530" s="1912" t="str">
        <f>LEFT(Table1[[#This Row],[SECTOR]],3)</f>
        <v>BRI</v>
      </c>
      <c r="T1530" s="1912" t="str">
        <f>RIGHT(Table1[[#This Row],[SECTOR]],3)</f>
        <v>SSH</v>
      </c>
      <c r="U1530" s="1912" t="str">
        <f t="shared" si="131"/>
        <v>BRI</v>
      </c>
      <c r="V1530" s="1912">
        <f>WEEKDAY(Table1[[#This Row],[FLIGHT_DATE]],2)</f>
        <v>6</v>
      </c>
      <c r="W1530" s="1912">
        <f>Table1[[#This Row],[FLIGHT_DATE]]-Table1[[#This Row],[DATE_BOOKED]]</f>
        <v>137</v>
      </c>
    </row>
    <row r="1531" spans="1:23" x14ac:dyDescent="0.35">
      <c r="A1531" s="1911">
        <v>45741</v>
      </c>
      <c r="B1531" s="1912" t="s">
        <v>477</v>
      </c>
      <c r="C1531" s="198" t="s">
        <v>160</v>
      </c>
      <c r="D1531" s="198"/>
      <c r="E1531" s="1912"/>
      <c r="F1531" s="1894" t="s">
        <v>54</v>
      </c>
      <c r="G1531" s="1912" t="s">
        <v>10</v>
      </c>
      <c r="H1531" s="2222" t="s">
        <v>89</v>
      </c>
      <c r="I1531" s="1913" t="s">
        <v>26</v>
      </c>
      <c r="J1531" s="1911">
        <v>45885</v>
      </c>
      <c r="K1531" s="1914">
        <v>0</v>
      </c>
      <c r="L1531" s="1915">
        <v>0</v>
      </c>
      <c r="M1531" s="1916">
        <v>220</v>
      </c>
      <c r="N1531" s="1917">
        <v>0</v>
      </c>
      <c r="O1531" s="1917">
        <v>0</v>
      </c>
      <c r="P1531" s="1918">
        <f>SUM(Table1[[#This Row],[BASE_FARE]:[SURCHARGES]])*Table1[[#This Row],[SEATS_BOOKED]]</f>
        <v>0</v>
      </c>
      <c r="Q1531" s="1894" t="s">
        <v>161</v>
      </c>
      <c r="R1531" s="1896" t="s">
        <v>95</v>
      </c>
      <c r="S1531" s="1912" t="str">
        <f>LEFT(Table1[[#This Row],[SECTOR]],3)</f>
        <v>BRI</v>
      </c>
      <c r="T1531" s="1912" t="str">
        <f>RIGHT(Table1[[#This Row],[SECTOR]],3)</f>
        <v>SSH</v>
      </c>
      <c r="U1531" s="1912" t="str">
        <f t="shared" si="131"/>
        <v>BRI</v>
      </c>
      <c r="V1531" s="1912">
        <f>WEEKDAY(Table1[[#This Row],[FLIGHT_DATE]],2)</f>
        <v>6</v>
      </c>
      <c r="W1531" s="1912">
        <f>Table1[[#This Row],[FLIGHT_DATE]]-Table1[[#This Row],[DATE_BOOKED]]</f>
        <v>144</v>
      </c>
    </row>
    <row r="1532" spans="1:23" x14ac:dyDescent="0.35">
      <c r="A1532" s="1911">
        <v>45741</v>
      </c>
      <c r="B1532" s="1912" t="s">
        <v>477</v>
      </c>
      <c r="C1532" s="198" t="s">
        <v>160</v>
      </c>
      <c r="D1532" s="198"/>
      <c r="E1532" s="1912"/>
      <c r="F1532" s="1894" t="s">
        <v>54</v>
      </c>
      <c r="G1532" s="1912" t="s">
        <v>10</v>
      </c>
      <c r="H1532" s="2222" t="s">
        <v>89</v>
      </c>
      <c r="I1532" s="1913" t="s">
        <v>26</v>
      </c>
      <c r="J1532" s="1550">
        <v>45892</v>
      </c>
      <c r="K1532" s="1914">
        <v>0</v>
      </c>
      <c r="L1532" s="1915">
        <v>0</v>
      </c>
      <c r="M1532" s="1916">
        <v>220</v>
      </c>
      <c r="N1532" s="1917">
        <v>0</v>
      </c>
      <c r="O1532" s="1917">
        <v>0</v>
      </c>
      <c r="P1532" s="1918">
        <f>SUM(Table1[[#This Row],[BASE_FARE]:[SURCHARGES]])*Table1[[#This Row],[SEATS_BOOKED]]</f>
        <v>0</v>
      </c>
      <c r="Q1532" s="1894" t="s">
        <v>161</v>
      </c>
      <c r="R1532" s="1896" t="s">
        <v>95</v>
      </c>
      <c r="S1532" s="1912" t="str">
        <f>LEFT(Table1[[#This Row],[SECTOR]],3)</f>
        <v>BRI</v>
      </c>
      <c r="T1532" s="1912" t="str">
        <f>RIGHT(Table1[[#This Row],[SECTOR]],3)</f>
        <v>SSH</v>
      </c>
      <c r="U1532" s="1912" t="str">
        <f t="shared" si="131"/>
        <v>BRI</v>
      </c>
      <c r="V1532" s="1912">
        <f>WEEKDAY(Table1[[#This Row],[FLIGHT_DATE]],2)</f>
        <v>6</v>
      </c>
      <c r="W1532" s="1912">
        <f>Table1[[#This Row],[FLIGHT_DATE]]-Table1[[#This Row],[DATE_BOOKED]]</f>
        <v>151</v>
      </c>
    </row>
    <row r="1533" spans="1:23" x14ac:dyDescent="0.35">
      <c r="A1533" s="1911">
        <v>45741</v>
      </c>
      <c r="B1533" s="1912" t="s">
        <v>477</v>
      </c>
      <c r="C1533" s="198" t="s">
        <v>160</v>
      </c>
      <c r="D1533" s="198"/>
      <c r="E1533" s="1912"/>
      <c r="F1533" s="1894" t="s">
        <v>54</v>
      </c>
      <c r="G1533" s="1912" t="s">
        <v>10</v>
      </c>
      <c r="H1533" s="2222" t="s">
        <v>89</v>
      </c>
      <c r="I1533" s="1913" t="s">
        <v>26</v>
      </c>
      <c r="J1533" s="1911">
        <v>45899</v>
      </c>
      <c r="K1533" s="1914">
        <v>0</v>
      </c>
      <c r="L1533" s="1915">
        <v>0</v>
      </c>
      <c r="M1533" s="1916">
        <v>220</v>
      </c>
      <c r="N1533" s="1917">
        <v>0</v>
      </c>
      <c r="O1533" s="1917">
        <v>0</v>
      </c>
      <c r="P1533" s="1918">
        <f>SUM(Table1[[#This Row],[BASE_FARE]:[SURCHARGES]])*Table1[[#This Row],[SEATS_BOOKED]]</f>
        <v>0</v>
      </c>
      <c r="Q1533" s="1894" t="s">
        <v>161</v>
      </c>
      <c r="R1533" s="1896" t="s">
        <v>95</v>
      </c>
      <c r="S1533" s="1912" t="str">
        <f>LEFT(Table1[[#This Row],[SECTOR]],3)</f>
        <v>BRI</v>
      </c>
      <c r="T1533" s="1912" t="str">
        <f>RIGHT(Table1[[#This Row],[SECTOR]],3)</f>
        <v>SSH</v>
      </c>
      <c r="U1533" s="1912" t="str">
        <f t="shared" si="131"/>
        <v>BRI</v>
      </c>
      <c r="V1533" s="1912">
        <f>WEEKDAY(Table1[[#This Row],[FLIGHT_DATE]],2)</f>
        <v>6</v>
      </c>
      <c r="W1533" s="1912">
        <f>Table1[[#This Row],[FLIGHT_DATE]]-Table1[[#This Row],[DATE_BOOKED]]</f>
        <v>158</v>
      </c>
    </row>
    <row r="1534" spans="1:23" x14ac:dyDescent="0.35">
      <c r="A1534" s="1911">
        <v>45741</v>
      </c>
      <c r="B1534" s="1912" t="s">
        <v>477</v>
      </c>
      <c r="C1534" s="198" t="s">
        <v>160</v>
      </c>
      <c r="D1534" s="198"/>
      <c r="E1534" s="1912"/>
      <c r="F1534" s="1894" t="s">
        <v>54</v>
      </c>
      <c r="G1534" s="1894" t="s">
        <v>11</v>
      </c>
      <c r="H1534" s="2222" t="s">
        <v>88</v>
      </c>
      <c r="I1534" s="1913" t="s">
        <v>27</v>
      </c>
      <c r="J1534" s="1911">
        <v>45878</v>
      </c>
      <c r="K1534" s="1914">
        <v>0</v>
      </c>
      <c r="L1534" s="1915">
        <v>0</v>
      </c>
      <c r="M1534" s="1916">
        <v>220</v>
      </c>
      <c r="N1534" s="1917">
        <v>0</v>
      </c>
      <c r="O1534" s="1917">
        <v>0</v>
      </c>
      <c r="P1534" s="1918">
        <f>SUM(Table1[[#This Row],[BASE_FARE]:[SURCHARGES]])*Table1[[#This Row],[SEATS_BOOKED]]</f>
        <v>0</v>
      </c>
      <c r="Q1534" s="1894" t="s">
        <v>161</v>
      </c>
      <c r="R1534" s="1896" t="s">
        <v>95</v>
      </c>
      <c r="S1534" s="1912" t="str">
        <f>LEFT(Table1[[#This Row],[SECTOR]],3)</f>
        <v>SSH</v>
      </c>
      <c r="T1534" s="1912" t="str">
        <f>RIGHT(Table1[[#This Row],[SECTOR]],3)</f>
        <v>BRI</v>
      </c>
      <c r="U1534" s="1912" t="str">
        <f t="shared" si="131"/>
        <v>BRI</v>
      </c>
      <c r="V1534" s="1912">
        <f>WEEKDAY(Table1[[#This Row],[FLIGHT_DATE]],2)</f>
        <v>6</v>
      </c>
      <c r="W1534" s="1912">
        <f>Table1[[#This Row],[FLIGHT_DATE]]-Table1[[#This Row],[DATE_BOOKED]]</f>
        <v>137</v>
      </c>
    </row>
    <row r="1535" spans="1:23" x14ac:dyDescent="0.35">
      <c r="A1535" s="1911">
        <v>45741</v>
      </c>
      <c r="B1535" s="1912" t="s">
        <v>477</v>
      </c>
      <c r="C1535" s="198" t="s">
        <v>160</v>
      </c>
      <c r="D1535" s="198"/>
      <c r="E1535" s="1912"/>
      <c r="F1535" s="1894" t="s">
        <v>54</v>
      </c>
      <c r="G1535" s="1894" t="s">
        <v>11</v>
      </c>
      <c r="H1535" s="2222" t="s">
        <v>88</v>
      </c>
      <c r="I1535" s="1913" t="s">
        <v>27</v>
      </c>
      <c r="J1535" s="1911">
        <v>45885</v>
      </c>
      <c r="K1535" s="1914">
        <v>0</v>
      </c>
      <c r="L1535" s="1915">
        <v>0</v>
      </c>
      <c r="M1535" s="1916">
        <v>220</v>
      </c>
      <c r="N1535" s="1917">
        <v>0</v>
      </c>
      <c r="O1535" s="1917">
        <v>0</v>
      </c>
      <c r="P1535" s="1918">
        <f>SUM(Table1[[#This Row],[BASE_FARE]:[SURCHARGES]])*Table1[[#This Row],[SEATS_BOOKED]]</f>
        <v>0</v>
      </c>
      <c r="Q1535" s="1894" t="s">
        <v>161</v>
      </c>
      <c r="R1535" s="1896" t="s">
        <v>95</v>
      </c>
      <c r="S1535" s="1912" t="str">
        <f>LEFT(Table1[[#This Row],[SECTOR]],3)</f>
        <v>SSH</v>
      </c>
      <c r="T1535" s="1912" t="str">
        <f>RIGHT(Table1[[#This Row],[SECTOR]],3)</f>
        <v>BRI</v>
      </c>
      <c r="U1535" s="1912" t="str">
        <f t="shared" si="131"/>
        <v>BRI</v>
      </c>
      <c r="V1535" s="1912">
        <f>WEEKDAY(Table1[[#This Row],[FLIGHT_DATE]],2)</f>
        <v>6</v>
      </c>
      <c r="W1535" s="1912">
        <f>Table1[[#This Row],[FLIGHT_DATE]]-Table1[[#This Row],[DATE_BOOKED]]</f>
        <v>144</v>
      </c>
    </row>
    <row r="1536" spans="1:23" x14ac:dyDescent="0.35">
      <c r="A1536" s="1911">
        <v>45741</v>
      </c>
      <c r="B1536" s="1912" t="s">
        <v>477</v>
      </c>
      <c r="C1536" s="198" t="s">
        <v>160</v>
      </c>
      <c r="D1536" s="198"/>
      <c r="E1536" s="1912"/>
      <c r="F1536" s="1894" t="s">
        <v>54</v>
      </c>
      <c r="G1536" s="1894" t="s">
        <v>11</v>
      </c>
      <c r="H1536" s="2222" t="s">
        <v>88</v>
      </c>
      <c r="I1536" s="1913" t="s">
        <v>27</v>
      </c>
      <c r="J1536" s="1550">
        <v>45892</v>
      </c>
      <c r="K1536" s="1914">
        <v>0</v>
      </c>
      <c r="L1536" s="1915">
        <v>0</v>
      </c>
      <c r="M1536" s="1916">
        <v>220</v>
      </c>
      <c r="N1536" s="1917">
        <v>0</v>
      </c>
      <c r="O1536" s="1917">
        <v>0</v>
      </c>
      <c r="P1536" s="1918">
        <f>SUM(Table1[[#This Row],[BASE_FARE]:[SURCHARGES]])*Table1[[#This Row],[SEATS_BOOKED]]</f>
        <v>0</v>
      </c>
      <c r="Q1536" s="1894" t="s">
        <v>161</v>
      </c>
      <c r="R1536" s="1896" t="s">
        <v>95</v>
      </c>
      <c r="S1536" s="1912" t="str">
        <f>LEFT(Table1[[#This Row],[SECTOR]],3)</f>
        <v>SSH</v>
      </c>
      <c r="T1536" s="1912" t="str">
        <f>RIGHT(Table1[[#This Row],[SECTOR]],3)</f>
        <v>BRI</v>
      </c>
      <c r="U1536" s="1912" t="str">
        <f t="shared" si="131"/>
        <v>BRI</v>
      </c>
      <c r="V1536" s="1912">
        <f>WEEKDAY(Table1[[#This Row],[FLIGHT_DATE]],2)</f>
        <v>6</v>
      </c>
      <c r="W1536" s="1912">
        <f>Table1[[#This Row],[FLIGHT_DATE]]-Table1[[#This Row],[DATE_BOOKED]]</f>
        <v>151</v>
      </c>
    </row>
    <row r="1537" spans="1:23" x14ac:dyDescent="0.35">
      <c r="A1537" s="1911">
        <v>45741</v>
      </c>
      <c r="B1537" s="1912" t="s">
        <v>477</v>
      </c>
      <c r="C1537" s="198" t="s">
        <v>160</v>
      </c>
      <c r="D1537" s="198"/>
      <c r="E1537" s="1912"/>
      <c r="F1537" s="1894" t="s">
        <v>54</v>
      </c>
      <c r="G1537" s="1894" t="s">
        <v>11</v>
      </c>
      <c r="H1537" s="2222" t="s">
        <v>88</v>
      </c>
      <c r="I1537" s="1913" t="s">
        <v>27</v>
      </c>
      <c r="J1537" s="1911">
        <v>45899</v>
      </c>
      <c r="K1537" s="1914">
        <v>0</v>
      </c>
      <c r="L1537" s="1915">
        <v>0</v>
      </c>
      <c r="M1537" s="1916">
        <v>220</v>
      </c>
      <c r="N1537" s="1917">
        <v>0</v>
      </c>
      <c r="O1537" s="1917">
        <v>0</v>
      </c>
      <c r="P1537" s="1918">
        <f>SUM(Table1[[#This Row],[BASE_FARE]:[SURCHARGES]])*Table1[[#This Row],[SEATS_BOOKED]]</f>
        <v>0</v>
      </c>
      <c r="Q1537" s="1894" t="s">
        <v>161</v>
      </c>
      <c r="R1537" s="1896" t="s">
        <v>95</v>
      </c>
      <c r="S1537" s="1912" t="str">
        <f>LEFT(Table1[[#This Row],[SECTOR]],3)</f>
        <v>SSH</v>
      </c>
      <c r="T1537" s="1912" t="str">
        <f>RIGHT(Table1[[#This Row],[SECTOR]],3)</f>
        <v>BRI</v>
      </c>
      <c r="U1537" s="1912" t="str">
        <f t="shared" si="131"/>
        <v>BRI</v>
      </c>
      <c r="V1537" s="1912">
        <f>WEEKDAY(Table1[[#This Row],[FLIGHT_DATE]],2)</f>
        <v>6</v>
      </c>
      <c r="W1537" s="1912">
        <f>Table1[[#This Row],[FLIGHT_DATE]]-Table1[[#This Row],[DATE_BOOKED]]</f>
        <v>158</v>
      </c>
    </row>
    <row r="1538" spans="1:23" x14ac:dyDescent="0.35">
      <c r="A1538" s="1911">
        <v>45741</v>
      </c>
      <c r="B1538" s="1912" t="s">
        <v>477</v>
      </c>
      <c r="C1538" s="198" t="s">
        <v>160</v>
      </c>
      <c r="D1538" s="198"/>
      <c r="E1538" s="1912"/>
      <c r="F1538" s="1894" t="s">
        <v>54</v>
      </c>
      <c r="G1538" s="1894" t="s">
        <v>11</v>
      </c>
      <c r="H1538" s="2222" t="s">
        <v>88</v>
      </c>
      <c r="I1538" s="1913" t="s">
        <v>27</v>
      </c>
      <c r="J1538" s="1911">
        <v>45906</v>
      </c>
      <c r="K1538" s="1914">
        <v>0</v>
      </c>
      <c r="L1538" s="1915">
        <v>0</v>
      </c>
      <c r="M1538" s="1916">
        <v>220</v>
      </c>
      <c r="N1538" s="1917">
        <v>0</v>
      </c>
      <c r="O1538" s="1917">
        <v>0</v>
      </c>
      <c r="P1538" s="1918">
        <f>SUM(Table1[[#This Row],[BASE_FARE]:[SURCHARGES]])*Table1[[#This Row],[SEATS_BOOKED]]</f>
        <v>0</v>
      </c>
      <c r="Q1538" s="1894" t="s">
        <v>161</v>
      </c>
      <c r="R1538" s="1896" t="s">
        <v>95</v>
      </c>
      <c r="S1538" s="1912" t="str">
        <f>LEFT(Table1[[#This Row],[SECTOR]],3)</f>
        <v>SSH</v>
      </c>
      <c r="T1538" s="1912" t="str">
        <f>RIGHT(Table1[[#This Row],[SECTOR]],3)</f>
        <v>BRI</v>
      </c>
      <c r="U1538" s="1912" t="str">
        <f t="shared" si="131"/>
        <v>BRI</v>
      </c>
      <c r="V1538" s="1912">
        <f>WEEKDAY(Table1[[#This Row],[FLIGHT_DATE]],2)</f>
        <v>6</v>
      </c>
      <c r="W1538" s="1912">
        <f>Table1[[#This Row],[FLIGHT_DATE]]-Table1[[#This Row],[DATE_BOOKED]]</f>
        <v>165</v>
      </c>
    </row>
    <row r="1539" spans="1:23" x14ac:dyDescent="0.35">
      <c r="A1539" s="1919">
        <v>45740</v>
      </c>
      <c r="B1539" s="1920" t="s">
        <v>631</v>
      </c>
      <c r="C1539" s="198" t="s">
        <v>333</v>
      </c>
      <c r="D1539" s="198"/>
      <c r="E1539" s="1920" t="s">
        <v>881</v>
      </c>
      <c r="F1539" s="1920" t="s">
        <v>56</v>
      </c>
      <c r="G1539" s="1920" t="s">
        <v>10</v>
      </c>
      <c r="H1539" s="2222" t="s">
        <v>190</v>
      </c>
      <c r="I1539" s="1921" t="s">
        <v>163</v>
      </c>
      <c r="J1539" s="1919">
        <v>45772</v>
      </c>
      <c r="K1539" s="1922">
        <v>1</v>
      </c>
      <c r="L1539" s="1923">
        <v>1</v>
      </c>
      <c r="M1539" s="1924">
        <v>220</v>
      </c>
      <c r="N1539" s="1925">
        <v>29.740000000000002</v>
      </c>
      <c r="O1539" s="1925">
        <v>30</v>
      </c>
      <c r="P1539" s="1926">
        <f>SUM(Table1[[#This Row],[BASE_FARE]:[SURCHARGES]])*Table1[[#This Row],[SEATS_BOOKED]]</f>
        <v>279.74</v>
      </c>
      <c r="Q1539" s="1920" t="s">
        <v>161</v>
      </c>
      <c r="R1539" s="1922" t="s">
        <v>335</v>
      </c>
      <c r="S1539" s="1920" t="str">
        <f>LEFT(Table1[[#This Row],[SECTOR]],3)</f>
        <v>MXP</v>
      </c>
      <c r="T1539" s="1920" t="str">
        <f>RIGHT(Table1[[#This Row],[SECTOR]],3)</f>
        <v>SSH</v>
      </c>
      <c r="U1539" s="1920" t="str">
        <f t="shared" si="131"/>
        <v>MXP</v>
      </c>
      <c r="V1539" s="1920">
        <f>WEEKDAY(Table1[[#This Row],[FLIGHT_DATE]],2)</f>
        <v>5</v>
      </c>
      <c r="W1539" s="1920">
        <f>Table1[[#This Row],[FLIGHT_DATE]]-Table1[[#This Row],[DATE_BOOKED]]</f>
        <v>32</v>
      </c>
    </row>
    <row r="1540" spans="1:23" x14ac:dyDescent="0.35">
      <c r="A1540" s="1919">
        <v>45740</v>
      </c>
      <c r="B1540" s="1920" t="s">
        <v>631</v>
      </c>
      <c r="C1540" s="198" t="s">
        <v>333</v>
      </c>
      <c r="D1540" s="198"/>
      <c r="E1540" s="1920" t="s">
        <v>881</v>
      </c>
      <c r="F1540" s="1920" t="s">
        <v>56</v>
      </c>
      <c r="G1540" s="1920" t="s">
        <v>10</v>
      </c>
      <c r="H1540" s="2222" t="s">
        <v>190</v>
      </c>
      <c r="I1540" s="1921" t="s">
        <v>163</v>
      </c>
      <c r="J1540" s="1919">
        <v>45772</v>
      </c>
      <c r="K1540" s="1922">
        <v>1</v>
      </c>
      <c r="L1540" s="1923">
        <v>1</v>
      </c>
      <c r="M1540" s="1924">
        <v>220</v>
      </c>
      <c r="N1540" s="1925">
        <v>29.740000000000002</v>
      </c>
      <c r="O1540" s="1925">
        <v>30</v>
      </c>
      <c r="P1540" s="1926">
        <f>SUM(Table1[[#This Row],[BASE_FARE]:[SURCHARGES]])*Table1[[#This Row],[SEATS_BOOKED]]</f>
        <v>279.74</v>
      </c>
      <c r="Q1540" s="1920" t="s">
        <v>161</v>
      </c>
      <c r="R1540" s="1922" t="s">
        <v>335</v>
      </c>
      <c r="S1540" s="1920" t="str">
        <f>LEFT(Table1[[#This Row],[SECTOR]],3)</f>
        <v>MXP</v>
      </c>
      <c r="T1540" s="1920" t="str">
        <f>RIGHT(Table1[[#This Row],[SECTOR]],3)</f>
        <v>SSH</v>
      </c>
      <c r="U1540" s="1920" t="str">
        <f t="shared" si="131"/>
        <v>MXP</v>
      </c>
      <c r="V1540" s="1920">
        <f>WEEKDAY(Table1[[#This Row],[FLIGHT_DATE]],2)</f>
        <v>5</v>
      </c>
      <c r="W1540" s="1920">
        <f>Table1[[#This Row],[FLIGHT_DATE]]-Table1[[#This Row],[DATE_BOOKED]]</f>
        <v>32</v>
      </c>
    </row>
    <row r="1541" spans="1:23" x14ac:dyDescent="0.35">
      <c r="A1541" s="1919">
        <v>45740</v>
      </c>
      <c r="B1541" s="1920" t="s">
        <v>631</v>
      </c>
      <c r="C1541" s="198" t="s">
        <v>333</v>
      </c>
      <c r="D1541" s="198"/>
      <c r="E1541" s="1920" t="s">
        <v>881</v>
      </c>
      <c r="F1541" s="1920" t="s">
        <v>56</v>
      </c>
      <c r="G1541" s="1920" t="s">
        <v>10</v>
      </c>
      <c r="H1541" s="2222" t="s">
        <v>190</v>
      </c>
      <c r="I1541" s="1921" t="s">
        <v>163</v>
      </c>
      <c r="J1541" s="1919">
        <v>45772</v>
      </c>
      <c r="K1541" s="1922">
        <v>1</v>
      </c>
      <c r="L1541" s="1923">
        <v>1</v>
      </c>
      <c r="M1541" s="1924">
        <v>170</v>
      </c>
      <c r="N1541" s="1925">
        <v>21.17</v>
      </c>
      <c r="O1541" s="1925">
        <v>30</v>
      </c>
      <c r="P1541" s="1926">
        <f>SUM(Table1[[#This Row],[BASE_FARE]:[SURCHARGES]])*Table1[[#This Row],[SEATS_BOOKED]]</f>
        <v>221.17000000000002</v>
      </c>
      <c r="Q1541" s="1920" t="s">
        <v>161</v>
      </c>
      <c r="R1541" s="1922" t="s">
        <v>335</v>
      </c>
      <c r="S1541" s="1920" t="str">
        <f>LEFT(Table1[[#This Row],[SECTOR]],3)</f>
        <v>MXP</v>
      </c>
      <c r="T1541" s="1920" t="str">
        <f>RIGHT(Table1[[#This Row],[SECTOR]],3)</f>
        <v>SSH</v>
      </c>
      <c r="U1541" s="1920" t="str">
        <f t="shared" si="131"/>
        <v>MXP</v>
      </c>
      <c r="V1541" s="1920">
        <f>WEEKDAY(Table1[[#This Row],[FLIGHT_DATE]],2)</f>
        <v>5</v>
      </c>
      <c r="W1541" s="1920">
        <f>Table1[[#This Row],[FLIGHT_DATE]]-Table1[[#This Row],[DATE_BOOKED]]</f>
        <v>32</v>
      </c>
    </row>
    <row r="1542" spans="1:23" x14ac:dyDescent="0.35">
      <c r="A1542" s="1927">
        <v>45741</v>
      </c>
      <c r="B1542" s="1928" t="s">
        <v>499</v>
      </c>
      <c r="C1542" s="198" t="s">
        <v>160</v>
      </c>
      <c r="D1542" s="198"/>
      <c r="E1542" s="1928"/>
      <c r="F1542" s="1928" t="s">
        <v>54</v>
      </c>
      <c r="G1542" s="1920" t="s">
        <v>10</v>
      </c>
      <c r="H1542" s="2222" t="s">
        <v>89</v>
      </c>
      <c r="I1542" s="1929" t="s">
        <v>26</v>
      </c>
      <c r="J1542" s="1927">
        <v>45864</v>
      </c>
      <c r="K1542" s="1930">
        <v>0</v>
      </c>
      <c r="L1542" s="1931">
        <v>0</v>
      </c>
      <c r="M1542" s="1932">
        <v>235</v>
      </c>
      <c r="N1542" s="1933">
        <v>0</v>
      </c>
      <c r="O1542" s="1933">
        <v>0</v>
      </c>
      <c r="P1542" s="1934">
        <f>SUM(Table1[[#This Row],[BASE_FARE]:[SURCHARGES]])*Table1[[#This Row],[SEATS_BOOKED]]</f>
        <v>0</v>
      </c>
      <c r="Q1542" s="1894" t="s">
        <v>161</v>
      </c>
      <c r="R1542" s="2896" t="s">
        <v>384</v>
      </c>
      <c r="S1542" s="1928" t="str">
        <f>LEFT(Table1[[#This Row],[SECTOR]],3)</f>
        <v>BRI</v>
      </c>
      <c r="T1542" s="1928" t="str">
        <f>RIGHT(Table1[[#This Row],[SECTOR]],3)</f>
        <v>SSH</v>
      </c>
      <c r="U1542" s="1928" t="str">
        <f t="shared" ref="U1542:U1549" si="132">IF(AND(S1542&lt;&gt;"SSH", S1542&lt;&gt;"RMF", S1542&lt;&gt;"CAI", S1542&lt;&gt;"HRG", S1542&lt;&gt;"LXR", S1542&lt;&gt;"DXB", OR(T1542="SSH", T1542="RMF", T1542="CAI", T1542="HRG", T1542="LXR", T1542="DXB")), S1542,
    IF(AND(T1542&lt;&gt;"SSH", T1542&lt;&gt;"RMF", T1542&lt;&gt;"CAI", T1542&lt;&gt;"HRG", T1542&lt;&gt;"LXR", T1542&lt;&gt;"DXB", OR(S1542="SSH", S1542="RMF", S1542="CAI", S1542="HRG", S1542="LXR", S1542="DXB")), T1542,
    "VIE"))</f>
        <v>BRI</v>
      </c>
      <c r="V1542" s="1928">
        <f>WEEKDAY(Table1[[#This Row],[FLIGHT_DATE]],2)</f>
        <v>6</v>
      </c>
      <c r="W1542" s="1928">
        <f>Table1[[#This Row],[FLIGHT_DATE]]-Table1[[#This Row],[DATE_BOOKED]]</f>
        <v>123</v>
      </c>
    </row>
    <row r="1543" spans="1:23" x14ac:dyDescent="0.35">
      <c r="A1543" s="1927">
        <v>45741</v>
      </c>
      <c r="B1543" s="1928" t="s">
        <v>499</v>
      </c>
      <c r="C1543" s="198" t="s">
        <v>160</v>
      </c>
      <c r="D1543" s="198"/>
      <c r="E1543" s="1928"/>
      <c r="F1543" s="1928" t="s">
        <v>54</v>
      </c>
      <c r="G1543" s="1928" t="s">
        <v>11</v>
      </c>
      <c r="H1543" s="2222" t="s">
        <v>88</v>
      </c>
      <c r="I1543" s="1929" t="s">
        <v>27</v>
      </c>
      <c r="J1543" s="1927">
        <v>45871</v>
      </c>
      <c r="K1543" s="1930">
        <v>0</v>
      </c>
      <c r="L1543" s="1931">
        <v>0</v>
      </c>
      <c r="M1543" s="1932">
        <v>235</v>
      </c>
      <c r="N1543" s="1933">
        <v>0</v>
      </c>
      <c r="O1543" s="1933">
        <v>0</v>
      </c>
      <c r="P1543" s="1934">
        <f>SUM(Table1[[#This Row],[BASE_FARE]:[SURCHARGES]])*Table1[[#This Row],[SEATS_BOOKED]]</f>
        <v>0</v>
      </c>
      <c r="Q1543" s="1894" t="s">
        <v>161</v>
      </c>
      <c r="R1543" s="2896" t="s">
        <v>384</v>
      </c>
      <c r="S1543" s="1928" t="str">
        <f>LEFT(Table1[[#This Row],[SECTOR]],3)</f>
        <v>SSH</v>
      </c>
      <c r="T1543" s="1928" t="str">
        <f>RIGHT(Table1[[#This Row],[SECTOR]],3)</f>
        <v>BRI</v>
      </c>
      <c r="U1543" s="1928" t="str">
        <f t="shared" si="132"/>
        <v>BRI</v>
      </c>
      <c r="V1543" s="1928">
        <f>WEEKDAY(Table1[[#This Row],[FLIGHT_DATE]],2)</f>
        <v>6</v>
      </c>
      <c r="W1543" s="1928">
        <f>Table1[[#This Row],[FLIGHT_DATE]]-Table1[[#This Row],[DATE_BOOKED]]</f>
        <v>130</v>
      </c>
    </row>
    <row r="1544" spans="1:23" x14ac:dyDescent="0.35">
      <c r="A1544" s="1940">
        <v>45741</v>
      </c>
      <c r="B1544" s="1941" t="s">
        <v>385</v>
      </c>
      <c r="C1544" s="198" t="s">
        <v>333</v>
      </c>
      <c r="D1544" s="198"/>
      <c r="E1544" s="1941" t="s">
        <v>884</v>
      </c>
      <c r="F1544" s="1941" t="s">
        <v>56</v>
      </c>
      <c r="G1544" s="1941" t="s">
        <v>10</v>
      </c>
      <c r="H1544" s="2222" t="s">
        <v>922</v>
      </c>
      <c r="I1544" s="1942" t="s">
        <v>130</v>
      </c>
      <c r="J1544" s="1940">
        <v>45871</v>
      </c>
      <c r="K1544" s="1943">
        <v>4</v>
      </c>
      <c r="L1544" s="1944">
        <v>4</v>
      </c>
      <c r="M1544" s="1945">
        <v>280</v>
      </c>
      <c r="N1544" s="1933">
        <v>0</v>
      </c>
      <c r="O1544" s="1933">
        <v>0</v>
      </c>
      <c r="P1544" s="1946">
        <f>SUM(Table1[[#This Row],[BASE_FARE]:[SURCHARGES]])*Table1[[#This Row],[SEATS_BOOKED]]</f>
        <v>1120</v>
      </c>
      <c r="Q1544" s="1894" t="s">
        <v>161</v>
      </c>
      <c r="R1544" s="1943" t="s">
        <v>335</v>
      </c>
      <c r="S1544" s="1941" t="str">
        <f>LEFT(Table1[[#This Row],[SECTOR]],3)</f>
        <v>VRN</v>
      </c>
      <c r="T1544" s="1941" t="str">
        <f>RIGHT(Table1[[#This Row],[SECTOR]],3)</f>
        <v>SSH</v>
      </c>
      <c r="U1544" s="1941" t="str">
        <f t="shared" si="132"/>
        <v>VRN</v>
      </c>
      <c r="V1544" s="1941">
        <f>WEEKDAY(Table1[[#This Row],[FLIGHT_DATE]],2)</f>
        <v>6</v>
      </c>
      <c r="W1544" s="1941">
        <f>Table1[[#This Row],[FLIGHT_DATE]]-Table1[[#This Row],[DATE_BOOKED]]</f>
        <v>130</v>
      </c>
    </row>
    <row r="1545" spans="1:23" x14ac:dyDescent="0.35">
      <c r="A1545" s="1940">
        <v>45741</v>
      </c>
      <c r="B1545" s="1941" t="s">
        <v>385</v>
      </c>
      <c r="C1545" s="198" t="s">
        <v>333</v>
      </c>
      <c r="D1545" s="198"/>
      <c r="E1545" s="1941" t="s">
        <v>885</v>
      </c>
      <c r="F1545" s="1941" t="s">
        <v>54</v>
      </c>
      <c r="G1545" s="1941" t="s">
        <v>10</v>
      </c>
      <c r="H1545" s="2222" t="s">
        <v>190</v>
      </c>
      <c r="I1545" s="1942" t="s">
        <v>115</v>
      </c>
      <c r="J1545" s="1940">
        <v>45884</v>
      </c>
      <c r="K1545" s="1943">
        <v>2</v>
      </c>
      <c r="L1545" s="1944">
        <v>2</v>
      </c>
      <c r="M1545" s="1945">
        <v>250</v>
      </c>
      <c r="N1545" s="1933">
        <v>0</v>
      </c>
      <c r="O1545" s="1933">
        <v>0</v>
      </c>
      <c r="P1545" s="1946">
        <f>SUM(Table1[[#This Row],[BASE_FARE]:[SURCHARGES]])*Table1[[#This Row],[SEATS_BOOKED]]</f>
        <v>500</v>
      </c>
      <c r="Q1545" s="1894" t="s">
        <v>161</v>
      </c>
      <c r="R1545" s="1943" t="s">
        <v>335</v>
      </c>
      <c r="S1545" s="1941" t="str">
        <f>LEFT(Table1[[#This Row],[SECTOR]],3)</f>
        <v>FCO</v>
      </c>
      <c r="T1545" s="1941" t="str">
        <f>RIGHT(Table1[[#This Row],[SECTOR]],3)</f>
        <v>SSH</v>
      </c>
      <c r="U1545" s="1941" t="str">
        <f t="shared" si="132"/>
        <v>FCO</v>
      </c>
      <c r="V1545" s="1941">
        <f>WEEKDAY(Table1[[#This Row],[FLIGHT_DATE]],2)</f>
        <v>5</v>
      </c>
      <c r="W1545" s="1941">
        <f>Table1[[#This Row],[FLIGHT_DATE]]-Table1[[#This Row],[DATE_BOOKED]]</f>
        <v>143</v>
      </c>
    </row>
    <row r="1546" spans="1:23" x14ac:dyDescent="0.35">
      <c r="A1546" s="1940">
        <v>45741</v>
      </c>
      <c r="B1546" s="1941" t="s">
        <v>385</v>
      </c>
      <c r="C1546" s="198" t="s">
        <v>333</v>
      </c>
      <c r="D1546" s="198"/>
      <c r="E1546" s="1941" t="s">
        <v>885</v>
      </c>
      <c r="F1546" s="1941" t="s">
        <v>54</v>
      </c>
      <c r="G1546" s="1941" t="s">
        <v>11</v>
      </c>
      <c r="H1546" s="2222" t="s">
        <v>191</v>
      </c>
      <c r="I1546" s="1942" t="s">
        <v>114</v>
      </c>
      <c r="J1546" s="1940">
        <v>45891</v>
      </c>
      <c r="K1546" s="1943">
        <v>2</v>
      </c>
      <c r="L1546" s="1944">
        <v>2</v>
      </c>
      <c r="M1546" s="1945">
        <v>250</v>
      </c>
      <c r="N1546" s="1933">
        <v>0</v>
      </c>
      <c r="O1546" s="1933">
        <v>0</v>
      </c>
      <c r="P1546" s="1946">
        <f>SUM(Table1[[#This Row],[BASE_FARE]:[SURCHARGES]])*Table1[[#This Row],[SEATS_BOOKED]]</f>
        <v>500</v>
      </c>
      <c r="Q1546" s="1894" t="s">
        <v>161</v>
      </c>
      <c r="R1546" s="1943" t="s">
        <v>335</v>
      </c>
      <c r="S1546" s="1941" t="str">
        <f>LEFT(Table1[[#This Row],[SECTOR]],3)</f>
        <v>SSH</v>
      </c>
      <c r="T1546" s="1941" t="str">
        <f>RIGHT(Table1[[#This Row],[SECTOR]],3)</f>
        <v>FCO</v>
      </c>
      <c r="U1546" s="1941" t="str">
        <f t="shared" si="132"/>
        <v>FCO</v>
      </c>
      <c r="V1546" s="1941">
        <f>WEEKDAY(Table1[[#This Row],[FLIGHT_DATE]],2)</f>
        <v>5</v>
      </c>
      <c r="W1546" s="1941">
        <f>Table1[[#This Row],[FLIGHT_DATE]]-Table1[[#This Row],[DATE_BOOKED]]</f>
        <v>150</v>
      </c>
    </row>
    <row r="1547" spans="1:23" x14ac:dyDescent="0.35">
      <c r="A1547" s="1940">
        <v>45741</v>
      </c>
      <c r="B1547" s="1941" t="s">
        <v>385</v>
      </c>
      <c r="C1547" s="198" t="s">
        <v>333</v>
      </c>
      <c r="D1547" s="198"/>
      <c r="E1547" s="1941" t="s">
        <v>886</v>
      </c>
      <c r="F1547" s="1941" t="s">
        <v>56</v>
      </c>
      <c r="G1547" s="1941" t="s">
        <v>10</v>
      </c>
      <c r="H1547" s="2222" t="s">
        <v>191</v>
      </c>
      <c r="I1547" s="1942" t="s">
        <v>114</v>
      </c>
      <c r="J1547" s="1940">
        <v>45891</v>
      </c>
      <c r="K1547" s="1943">
        <v>2</v>
      </c>
      <c r="L1547" s="1944">
        <v>2</v>
      </c>
      <c r="M1547" s="1945">
        <v>250</v>
      </c>
      <c r="N1547" s="1933">
        <v>0</v>
      </c>
      <c r="O1547" s="1933">
        <v>0</v>
      </c>
      <c r="P1547" s="1946">
        <f>SUM(Table1[[#This Row],[BASE_FARE]:[SURCHARGES]])*Table1[[#This Row],[SEATS_BOOKED]]</f>
        <v>500</v>
      </c>
      <c r="Q1547" s="1894" t="s">
        <v>161</v>
      </c>
      <c r="R1547" s="1943" t="s">
        <v>335</v>
      </c>
      <c r="S1547" s="1941" t="str">
        <f>LEFT(Table1[[#This Row],[SECTOR]],3)</f>
        <v>SSH</v>
      </c>
      <c r="T1547" s="1941" t="str">
        <f>RIGHT(Table1[[#This Row],[SECTOR]],3)</f>
        <v>FCO</v>
      </c>
      <c r="U1547" s="1941" t="str">
        <f t="shared" si="132"/>
        <v>FCO</v>
      </c>
      <c r="V1547" s="1941">
        <f>WEEKDAY(Table1[[#This Row],[FLIGHT_DATE]],2)</f>
        <v>5</v>
      </c>
      <c r="W1547" s="1941">
        <f>Table1[[#This Row],[FLIGHT_DATE]]-Table1[[#This Row],[DATE_BOOKED]]</f>
        <v>150</v>
      </c>
    </row>
    <row r="1548" spans="1:23" x14ac:dyDescent="0.35">
      <c r="A1548" s="1940">
        <v>45741</v>
      </c>
      <c r="B1548" s="1941" t="s">
        <v>385</v>
      </c>
      <c r="C1548" s="198" t="s">
        <v>333</v>
      </c>
      <c r="D1548" s="198"/>
      <c r="E1548" s="1941" t="s">
        <v>887</v>
      </c>
      <c r="F1548" s="1941" t="s">
        <v>54</v>
      </c>
      <c r="G1548" s="1941" t="s">
        <v>10</v>
      </c>
      <c r="H1548" s="2222" t="s">
        <v>433</v>
      </c>
      <c r="I1548" s="1942" t="s">
        <v>418</v>
      </c>
      <c r="J1548" s="1940">
        <v>45880</v>
      </c>
      <c r="K1548" s="1943">
        <v>2</v>
      </c>
      <c r="L1548" s="1944">
        <v>2</v>
      </c>
      <c r="M1548" s="1945">
        <v>240</v>
      </c>
      <c r="N1548" s="1933">
        <v>0</v>
      </c>
      <c r="O1548" s="1933">
        <v>0</v>
      </c>
      <c r="P1548" s="1946">
        <f>SUM(Table1[[#This Row],[BASE_FARE]:[SURCHARGES]])*Table1[[#This Row],[SEATS_BOOKED]]</f>
        <v>480</v>
      </c>
      <c r="Q1548" s="1894" t="s">
        <v>161</v>
      </c>
      <c r="R1548" s="1943" t="s">
        <v>335</v>
      </c>
      <c r="S1548" s="1941" t="str">
        <f>LEFT(Table1[[#This Row],[SECTOR]],3)</f>
        <v>NAP</v>
      </c>
      <c r="T1548" s="1941" t="str">
        <f>RIGHT(Table1[[#This Row],[SECTOR]],3)</f>
        <v>HRG</v>
      </c>
      <c r="U1548" s="1941" t="str">
        <f t="shared" si="132"/>
        <v>NAP</v>
      </c>
      <c r="V1548" s="1941">
        <f>WEEKDAY(Table1[[#This Row],[FLIGHT_DATE]],2)</f>
        <v>1</v>
      </c>
      <c r="W1548" s="1941">
        <f>Table1[[#This Row],[FLIGHT_DATE]]-Table1[[#This Row],[DATE_BOOKED]]</f>
        <v>139</v>
      </c>
    </row>
    <row r="1549" spans="1:23" x14ac:dyDescent="0.35">
      <c r="A1549" s="1940">
        <v>45741</v>
      </c>
      <c r="B1549" s="1941" t="s">
        <v>385</v>
      </c>
      <c r="C1549" s="198" t="s">
        <v>333</v>
      </c>
      <c r="D1549" s="198"/>
      <c r="E1549" s="1941" t="s">
        <v>887</v>
      </c>
      <c r="F1549" s="1941" t="s">
        <v>54</v>
      </c>
      <c r="G1549" s="1941" t="s">
        <v>11</v>
      </c>
      <c r="H1549" s="2222" t="s">
        <v>432</v>
      </c>
      <c r="I1549" s="1942" t="s">
        <v>416</v>
      </c>
      <c r="J1549" s="1940">
        <v>45887</v>
      </c>
      <c r="K1549" s="1943">
        <v>2</v>
      </c>
      <c r="L1549" s="1944">
        <v>2</v>
      </c>
      <c r="M1549" s="1945">
        <v>240</v>
      </c>
      <c r="N1549" s="1933">
        <v>0</v>
      </c>
      <c r="O1549" s="1933">
        <v>0</v>
      </c>
      <c r="P1549" s="1946">
        <f>SUM(Table1[[#This Row],[BASE_FARE]:[SURCHARGES]])*Table1[[#This Row],[SEATS_BOOKED]]</f>
        <v>480</v>
      </c>
      <c r="Q1549" s="1894" t="s">
        <v>161</v>
      </c>
      <c r="R1549" s="1943" t="s">
        <v>335</v>
      </c>
      <c r="S1549" s="1941" t="str">
        <f>LEFT(Table1[[#This Row],[SECTOR]],3)</f>
        <v>HRG</v>
      </c>
      <c r="T1549" s="1941" t="str">
        <f>RIGHT(Table1[[#This Row],[SECTOR]],3)</f>
        <v>NAP</v>
      </c>
      <c r="U1549" s="1941" t="str">
        <f t="shared" si="132"/>
        <v>NAP</v>
      </c>
      <c r="V1549" s="1941">
        <f>WEEKDAY(Table1[[#This Row],[FLIGHT_DATE]],2)</f>
        <v>1</v>
      </c>
      <c r="W1549" s="1941">
        <f>Table1[[#This Row],[FLIGHT_DATE]]-Table1[[#This Row],[DATE_BOOKED]]</f>
        <v>146</v>
      </c>
    </row>
    <row r="1550" spans="1:23" x14ac:dyDescent="0.35">
      <c r="A1550" s="1947">
        <v>45740</v>
      </c>
      <c r="B1550" s="1948" t="s">
        <v>390</v>
      </c>
      <c r="C1550" s="198" t="s">
        <v>333</v>
      </c>
      <c r="D1550" s="198" t="s">
        <v>952</v>
      </c>
      <c r="E1550" s="1948" t="s">
        <v>888</v>
      </c>
      <c r="F1550" s="1948" t="s">
        <v>54</v>
      </c>
      <c r="G1550" s="1948" t="s">
        <v>11</v>
      </c>
      <c r="H1550" s="2222" t="s">
        <v>88</v>
      </c>
      <c r="I1550" s="1949" t="s">
        <v>27</v>
      </c>
      <c r="J1550" s="1550">
        <v>45892</v>
      </c>
      <c r="K1550" s="1950">
        <v>1</v>
      </c>
      <c r="L1550" s="1951">
        <v>1</v>
      </c>
      <c r="M1550" s="1952">
        <v>245</v>
      </c>
      <c r="N1550" s="1953">
        <v>39.03</v>
      </c>
      <c r="O1550" s="1953">
        <v>40</v>
      </c>
      <c r="P1550" s="1954">
        <f>SUM(Table1[[#This Row],[BASE_FARE]:[SURCHARGES]])*Table1[[#This Row],[SEATS_BOOKED]]</f>
        <v>324.02999999999997</v>
      </c>
      <c r="Q1550" s="1948" t="s">
        <v>161</v>
      </c>
      <c r="R1550" s="1950" t="s">
        <v>335</v>
      </c>
      <c r="S1550" s="1948" t="str">
        <f>LEFT(Table1[[#This Row],[SECTOR]],3)</f>
        <v>SSH</v>
      </c>
      <c r="T1550" s="1948" t="str">
        <f>RIGHT(Table1[[#This Row],[SECTOR]],3)</f>
        <v>BRI</v>
      </c>
      <c r="U1550" s="1948" t="str">
        <f t="shared" ref="U1550:U1557" si="133">IF(AND(S1550&lt;&gt;"SSH", S1550&lt;&gt;"RMF", S1550&lt;&gt;"CAI", S1550&lt;&gt;"HRG", S1550&lt;&gt;"LXR", S1550&lt;&gt;"DXB", OR(T1550="SSH", T1550="RMF", T1550="CAI", T1550="HRG", T1550="LXR", T1550="DXB")), S1550,
    IF(AND(T1550&lt;&gt;"SSH", T1550&lt;&gt;"RMF", T1550&lt;&gt;"CAI", T1550&lt;&gt;"HRG", T1550&lt;&gt;"LXR", T1550&lt;&gt;"DXB", OR(S1550="SSH", S1550="RMF", S1550="CAI", S1550="HRG", S1550="LXR", S1550="DXB")), T1550,
    "VIE"))</f>
        <v>BRI</v>
      </c>
      <c r="V1550" s="1948">
        <f>WEEKDAY(Table1[[#This Row],[FLIGHT_DATE]],2)</f>
        <v>6</v>
      </c>
      <c r="W1550" s="1948">
        <f>Table1[[#This Row],[FLIGHT_DATE]]-Table1[[#This Row],[DATE_BOOKED]]</f>
        <v>152</v>
      </c>
    </row>
    <row r="1551" spans="1:23" x14ac:dyDescent="0.35">
      <c r="A1551" s="1947">
        <v>45740</v>
      </c>
      <c r="B1551" s="1948" t="s">
        <v>390</v>
      </c>
      <c r="C1551" s="198" t="s">
        <v>333</v>
      </c>
      <c r="D1551" s="198" t="s">
        <v>952</v>
      </c>
      <c r="E1551" s="1948" t="s">
        <v>888</v>
      </c>
      <c r="F1551" s="1948" t="s">
        <v>54</v>
      </c>
      <c r="G1551" s="1948" t="s">
        <v>10</v>
      </c>
      <c r="H1551" s="2222" t="s">
        <v>89</v>
      </c>
      <c r="I1551" s="1949" t="s">
        <v>26</v>
      </c>
      <c r="J1551" s="1947">
        <v>45878</v>
      </c>
      <c r="K1551" s="1950">
        <v>1</v>
      </c>
      <c r="L1551" s="1951">
        <v>1</v>
      </c>
      <c r="M1551" s="1952">
        <v>195</v>
      </c>
      <c r="N1551" s="1953">
        <v>19.420000000000002</v>
      </c>
      <c r="O1551" s="1953">
        <v>40</v>
      </c>
      <c r="P1551" s="1954">
        <f>SUM(Table1[[#This Row],[BASE_FARE]:[SURCHARGES]])*Table1[[#This Row],[SEATS_BOOKED]]</f>
        <v>254.42000000000002</v>
      </c>
      <c r="Q1551" s="1948" t="s">
        <v>161</v>
      </c>
      <c r="R1551" s="1950" t="s">
        <v>335</v>
      </c>
      <c r="S1551" s="1948" t="str">
        <f>LEFT(Table1[[#This Row],[SECTOR]],3)</f>
        <v>BRI</v>
      </c>
      <c r="T1551" s="1948" t="str">
        <f>RIGHT(Table1[[#This Row],[SECTOR]],3)</f>
        <v>SSH</v>
      </c>
      <c r="U1551" s="1948" t="str">
        <f t="shared" si="133"/>
        <v>BRI</v>
      </c>
      <c r="V1551" s="1948">
        <f>WEEKDAY(Table1[[#This Row],[FLIGHT_DATE]],2)</f>
        <v>6</v>
      </c>
      <c r="W1551" s="1948">
        <f>Table1[[#This Row],[FLIGHT_DATE]]-Table1[[#This Row],[DATE_BOOKED]]</f>
        <v>138</v>
      </c>
    </row>
    <row r="1552" spans="1:23" x14ac:dyDescent="0.35">
      <c r="A1552" s="1947">
        <v>45740</v>
      </c>
      <c r="B1552" s="1948" t="s">
        <v>390</v>
      </c>
      <c r="C1552" s="198" t="s">
        <v>333</v>
      </c>
      <c r="D1552" s="198" t="s">
        <v>952</v>
      </c>
      <c r="E1552" s="1948" t="s">
        <v>889</v>
      </c>
      <c r="F1552" s="1948" t="s">
        <v>54</v>
      </c>
      <c r="G1552" s="1948" t="s">
        <v>11</v>
      </c>
      <c r="H1552" s="2222" t="s">
        <v>921</v>
      </c>
      <c r="I1552" s="1949" t="s">
        <v>126</v>
      </c>
      <c r="J1552" s="1947">
        <v>45892</v>
      </c>
      <c r="K1552" s="1950">
        <v>1</v>
      </c>
      <c r="L1552" s="1951">
        <v>1</v>
      </c>
      <c r="M1552" s="1952">
        <v>255</v>
      </c>
      <c r="N1552" s="784">
        <v>37.72</v>
      </c>
      <c r="O1552" s="1953">
        <v>40</v>
      </c>
      <c r="P1552" s="1954">
        <f>SUM(Table1[[#This Row],[BASE_FARE]:[SURCHARGES]])*Table1[[#This Row],[SEATS_BOOKED]]</f>
        <v>332.72</v>
      </c>
      <c r="Q1552" s="1948" t="s">
        <v>161</v>
      </c>
      <c r="R1552" s="1950" t="s">
        <v>335</v>
      </c>
      <c r="S1552" s="1948" t="str">
        <f>LEFT(Table1[[#This Row],[SECTOR]],3)</f>
        <v>SSH</v>
      </c>
      <c r="T1552" s="1948" t="str">
        <f>RIGHT(Table1[[#This Row],[SECTOR]],3)</f>
        <v>VRN</v>
      </c>
      <c r="U1552" s="1948" t="str">
        <f t="shared" si="133"/>
        <v>VRN</v>
      </c>
      <c r="V1552" s="1948">
        <f>WEEKDAY(Table1[[#This Row],[FLIGHT_DATE]],2)</f>
        <v>6</v>
      </c>
      <c r="W1552" s="1948">
        <f>Table1[[#This Row],[FLIGHT_DATE]]-Table1[[#This Row],[DATE_BOOKED]]</f>
        <v>152</v>
      </c>
    </row>
    <row r="1553" spans="1:23" x14ac:dyDescent="0.35">
      <c r="A1553" s="1947">
        <v>45740</v>
      </c>
      <c r="B1553" s="1948" t="s">
        <v>390</v>
      </c>
      <c r="C1553" s="198" t="s">
        <v>333</v>
      </c>
      <c r="D1553" s="198" t="s">
        <v>952</v>
      </c>
      <c r="E1553" s="1948" t="s">
        <v>889</v>
      </c>
      <c r="F1553" s="1948" t="s">
        <v>54</v>
      </c>
      <c r="G1553" s="1948" t="s">
        <v>10</v>
      </c>
      <c r="H1553" s="2222" t="s">
        <v>922</v>
      </c>
      <c r="I1553" s="1949" t="s">
        <v>130</v>
      </c>
      <c r="J1553" s="1947">
        <v>45878</v>
      </c>
      <c r="K1553" s="1950">
        <v>1</v>
      </c>
      <c r="L1553" s="1951">
        <v>1</v>
      </c>
      <c r="M1553" s="1952">
        <v>255</v>
      </c>
      <c r="N1553" s="1953">
        <v>23.04</v>
      </c>
      <c r="O1553" s="1953">
        <v>40</v>
      </c>
      <c r="P1553" s="1954">
        <f>SUM(Table1[[#This Row],[BASE_FARE]:[SURCHARGES]])*Table1[[#This Row],[SEATS_BOOKED]]</f>
        <v>318.04000000000002</v>
      </c>
      <c r="Q1553" s="1948" t="s">
        <v>161</v>
      </c>
      <c r="R1553" s="1950" t="s">
        <v>335</v>
      </c>
      <c r="S1553" s="1948" t="str">
        <f>LEFT(Table1[[#This Row],[SECTOR]],3)</f>
        <v>VRN</v>
      </c>
      <c r="T1553" s="1948" t="str">
        <f>RIGHT(Table1[[#This Row],[SECTOR]],3)</f>
        <v>SSH</v>
      </c>
      <c r="U1553" s="1948" t="str">
        <f t="shared" si="133"/>
        <v>VRN</v>
      </c>
      <c r="V1553" s="1948">
        <f>WEEKDAY(Table1[[#This Row],[FLIGHT_DATE]],2)</f>
        <v>6</v>
      </c>
      <c r="W1553" s="1948">
        <f>Table1[[#This Row],[FLIGHT_DATE]]-Table1[[#This Row],[DATE_BOOKED]]</f>
        <v>138</v>
      </c>
    </row>
    <row r="1554" spans="1:23" x14ac:dyDescent="0.35">
      <c r="A1554" s="1947">
        <v>45740</v>
      </c>
      <c r="B1554" s="1948" t="s">
        <v>390</v>
      </c>
      <c r="C1554" s="198" t="s">
        <v>333</v>
      </c>
      <c r="D1554" s="198" t="s">
        <v>952</v>
      </c>
      <c r="E1554" s="1948" t="s">
        <v>889</v>
      </c>
      <c r="F1554" s="1948" t="s">
        <v>54</v>
      </c>
      <c r="G1554" s="1948" t="s">
        <v>11</v>
      </c>
      <c r="H1554" s="2222" t="s">
        <v>921</v>
      </c>
      <c r="I1554" s="1949" t="s">
        <v>126</v>
      </c>
      <c r="J1554" s="1947">
        <v>45892</v>
      </c>
      <c r="K1554" s="1950">
        <v>1</v>
      </c>
      <c r="L1554" s="1951">
        <v>1</v>
      </c>
      <c r="M1554" s="1952">
        <v>255</v>
      </c>
      <c r="N1554" s="784">
        <v>37.72</v>
      </c>
      <c r="O1554" s="1953">
        <v>40</v>
      </c>
      <c r="P1554" s="1954">
        <f>SUM(Table1[[#This Row],[BASE_FARE]:[SURCHARGES]])*Table1[[#This Row],[SEATS_BOOKED]]</f>
        <v>332.72</v>
      </c>
      <c r="Q1554" s="1948" t="s">
        <v>161</v>
      </c>
      <c r="R1554" s="1950" t="s">
        <v>335</v>
      </c>
      <c r="S1554" s="1948" t="str">
        <f>LEFT(Table1[[#This Row],[SECTOR]],3)</f>
        <v>SSH</v>
      </c>
      <c r="T1554" s="1948" t="str">
        <f>RIGHT(Table1[[#This Row],[SECTOR]],3)</f>
        <v>VRN</v>
      </c>
      <c r="U1554" s="1948" t="str">
        <f t="shared" si="133"/>
        <v>VRN</v>
      </c>
      <c r="V1554" s="1948">
        <f>WEEKDAY(Table1[[#This Row],[FLIGHT_DATE]],2)</f>
        <v>6</v>
      </c>
      <c r="W1554" s="1948">
        <f>Table1[[#This Row],[FLIGHT_DATE]]-Table1[[#This Row],[DATE_BOOKED]]</f>
        <v>152</v>
      </c>
    </row>
    <row r="1555" spans="1:23" x14ac:dyDescent="0.35">
      <c r="A1555" s="1947">
        <v>45740</v>
      </c>
      <c r="B1555" s="1948" t="s">
        <v>390</v>
      </c>
      <c r="C1555" s="198" t="s">
        <v>333</v>
      </c>
      <c r="D1555" s="198" t="s">
        <v>952</v>
      </c>
      <c r="E1555" s="1948" t="s">
        <v>889</v>
      </c>
      <c r="F1555" s="1948" t="s">
        <v>54</v>
      </c>
      <c r="G1555" s="1948" t="s">
        <v>10</v>
      </c>
      <c r="H1555" s="2222" t="s">
        <v>922</v>
      </c>
      <c r="I1555" s="1949" t="s">
        <v>130</v>
      </c>
      <c r="J1555" s="1947">
        <v>45878</v>
      </c>
      <c r="K1555" s="1950">
        <v>1</v>
      </c>
      <c r="L1555" s="1951">
        <v>1</v>
      </c>
      <c r="M1555" s="1952">
        <v>255</v>
      </c>
      <c r="N1555" s="1953">
        <v>23.04</v>
      </c>
      <c r="O1555" s="1953">
        <v>40</v>
      </c>
      <c r="P1555" s="1954">
        <f>SUM(Table1[[#This Row],[BASE_FARE]:[SURCHARGES]])*Table1[[#This Row],[SEATS_BOOKED]]</f>
        <v>318.04000000000002</v>
      </c>
      <c r="Q1555" s="1948" t="s">
        <v>161</v>
      </c>
      <c r="R1555" s="1950" t="s">
        <v>335</v>
      </c>
      <c r="S1555" s="1948" t="str">
        <f>LEFT(Table1[[#This Row],[SECTOR]],3)</f>
        <v>VRN</v>
      </c>
      <c r="T1555" s="1948" t="str">
        <f>RIGHT(Table1[[#This Row],[SECTOR]],3)</f>
        <v>SSH</v>
      </c>
      <c r="U1555" s="1948" t="str">
        <f t="shared" si="133"/>
        <v>VRN</v>
      </c>
      <c r="V1555" s="1948">
        <f>WEEKDAY(Table1[[#This Row],[FLIGHT_DATE]],2)</f>
        <v>6</v>
      </c>
      <c r="W1555" s="1948">
        <f>Table1[[#This Row],[FLIGHT_DATE]]-Table1[[#This Row],[DATE_BOOKED]]</f>
        <v>138</v>
      </c>
    </row>
    <row r="1556" spans="1:23" x14ac:dyDescent="0.35">
      <c r="A1556" s="1947">
        <v>45740</v>
      </c>
      <c r="B1556" s="1948" t="s">
        <v>390</v>
      </c>
      <c r="C1556" s="198" t="s">
        <v>333</v>
      </c>
      <c r="D1556" s="198" t="s">
        <v>952</v>
      </c>
      <c r="E1556" s="1948" t="s">
        <v>888</v>
      </c>
      <c r="F1556" s="1948" t="s">
        <v>54</v>
      </c>
      <c r="G1556" s="1948" t="s">
        <v>11</v>
      </c>
      <c r="H1556" s="2222" t="s">
        <v>88</v>
      </c>
      <c r="I1556" s="1949" t="s">
        <v>27</v>
      </c>
      <c r="J1556" s="1947">
        <v>45892</v>
      </c>
      <c r="K1556" s="1950">
        <v>1</v>
      </c>
      <c r="L1556" s="1951">
        <v>1</v>
      </c>
      <c r="M1556" s="1952">
        <v>245</v>
      </c>
      <c r="N1556" s="1953">
        <v>39.03</v>
      </c>
      <c r="O1556" s="1953">
        <v>40</v>
      </c>
      <c r="P1556" s="1954">
        <f>SUM(Table1[[#This Row],[BASE_FARE]:[SURCHARGES]])*Table1[[#This Row],[SEATS_BOOKED]]</f>
        <v>324.02999999999997</v>
      </c>
      <c r="Q1556" s="1948" t="s">
        <v>161</v>
      </c>
      <c r="R1556" s="1950" t="s">
        <v>335</v>
      </c>
      <c r="S1556" s="1948" t="str">
        <f>LEFT(Table1[[#This Row],[SECTOR]],3)</f>
        <v>SSH</v>
      </c>
      <c r="T1556" s="1948" t="str">
        <f>RIGHT(Table1[[#This Row],[SECTOR]],3)</f>
        <v>BRI</v>
      </c>
      <c r="U1556" s="1948" t="str">
        <f t="shared" si="133"/>
        <v>BRI</v>
      </c>
      <c r="V1556" s="1948">
        <f>WEEKDAY(Table1[[#This Row],[FLIGHT_DATE]],2)</f>
        <v>6</v>
      </c>
      <c r="W1556" s="1948">
        <f>Table1[[#This Row],[FLIGHT_DATE]]-Table1[[#This Row],[DATE_BOOKED]]</f>
        <v>152</v>
      </c>
    </row>
    <row r="1557" spans="1:23" x14ac:dyDescent="0.35">
      <c r="A1557" s="1947">
        <v>45740</v>
      </c>
      <c r="B1557" s="1948" t="s">
        <v>390</v>
      </c>
      <c r="C1557" s="198" t="s">
        <v>333</v>
      </c>
      <c r="D1557" s="198" t="s">
        <v>952</v>
      </c>
      <c r="E1557" s="1948" t="s">
        <v>888</v>
      </c>
      <c r="F1557" s="1948" t="s">
        <v>54</v>
      </c>
      <c r="G1557" s="1948" t="s">
        <v>10</v>
      </c>
      <c r="H1557" s="2222" t="s">
        <v>89</v>
      </c>
      <c r="I1557" s="1949" t="s">
        <v>26</v>
      </c>
      <c r="J1557" s="1947">
        <v>45878</v>
      </c>
      <c r="K1557" s="1950">
        <v>1</v>
      </c>
      <c r="L1557" s="1951">
        <v>1</v>
      </c>
      <c r="M1557" s="1952">
        <v>195</v>
      </c>
      <c r="N1557" s="1953">
        <v>19.420000000000002</v>
      </c>
      <c r="O1557" s="1953">
        <v>40</v>
      </c>
      <c r="P1557" s="1954">
        <f>SUM(Table1[[#This Row],[BASE_FARE]:[SURCHARGES]])*Table1[[#This Row],[SEATS_BOOKED]]</f>
        <v>254.42000000000002</v>
      </c>
      <c r="Q1557" s="1948" t="s">
        <v>161</v>
      </c>
      <c r="R1557" s="1950" t="s">
        <v>335</v>
      </c>
      <c r="S1557" s="1948" t="str">
        <f>LEFT(Table1[[#This Row],[SECTOR]],3)</f>
        <v>BRI</v>
      </c>
      <c r="T1557" s="1948" t="str">
        <f>RIGHT(Table1[[#This Row],[SECTOR]],3)</f>
        <v>SSH</v>
      </c>
      <c r="U1557" s="1948" t="str">
        <f t="shared" si="133"/>
        <v>BRI</v>
      </c>
      <c r="V1557" s="1948">
        <f>WEEKDAY(Table1[[#This Row],[FLIGHT_DATE]],2)</f>
        <v>6</v>
      </c>
      <c r="W1557" s="1948">
        <f>Table1[[#This Row],[FLIGHT_DATE]]-Table1[[#This Row],[DATE_BOOKED]]</f>
        <v>138</v>
      </c>
    </row>
    <row r="1558" spans="1:23" x14ac:dyDescent="0.35">
      <c r="A1558" s="1955">
        <v>45742</v>
      </c>
      <c r="B1558" s="1956" t="s">
        <v>578</v>
      </c>
      <c r="C1558" s="198" t="s">
        <v>570</v>
      </c>
      <c r="D1558" s="198" t="s">
        <v>1200</v>
      </c>
      <c r="E1558" s="1956" t="s">
        <v>890</v>
      </c>
      <c r="F1558" s="1956" t="s">
        <v>54</v>
      </c>
      <c r="G1558" s="1956" t="s">
        <v>11</v>
      </c>
      <c r="H1558" s="2222" t="s">
        <v>88</v>
      </c>
      <c r="I1558" s="1971" t="s">
        <v>27</v>
      </c>
      <c r="J1558" s="1955">
        <v>45766</v>
      </c>
      <c r="K1558" s="1957">
        <v>1</v>
      </c>
      <c r="L1558" s="1958">
        <v>1</v>
      </c>
      <c r="M1558" s="1959">
        <v>179.72</v>
      </c>
      <c r="N1558" s="1960">
        <v>0</v>
      </c>
      <c r="O1558" s="1960">
        <v>0</v>
      </c>
      <c r="P1558" s="1954">
        <f>SUM(Table1[[#This Row],[BASE_FARE]:[SURCHARGES]])*Table1[[#This Row],[SEATS_BOOKED]]</f>
        <v>179.72</v>
      </c>
      <c r="Q1558" s="1948" t="s">
        <v>161</v>
      </c>
      <c r="R1558" s="1950" t="s">
        <v>335</v>
      </c>
      <c r="S1558" s="1948" t="str">
        <f>LEFT(Table1[[#This Row],[SECTOR]],3)</f>
        <v>SSH</v>
      </c>
      <c r="T1558" s="1948" t="str">
        <f>RIGHT(Table1[[#This Row],[SECTOR]],3)</f>
        <v>BRI</v>
      </c>
      <c r="U1558" s="1948" t="str">
        <f t="shared" ref="U1558:U1567" si="134">IF(AND(S1558&lt;&gt;"SSH", S1558&lt;&gt;"RMF", S1558&lt;&gt;"CAI", S1558&lt;&gt;"HRG", S1558&lt;&gt;"LXR", S1558&lt;&gt;"DXB", OR(T1558="SSH", T1558="RMF", T1558="CAI", T1558="HRG", T1558="LXR", T1558="DXB")), S1558,
    IF(AND(T1558&lt;&gt;"SSH", T1558&lt;&gt;"RMF", T1558&lt;&gt;"CAI", T1558&lt;&gt;"HRG", T1558&lt;&gt;"LXR", T1558&lt;&gt;"DXB", OR(S1558="SSH", S1558="RMF", S1558="CAI", S1558="HRG", S1558="LXR", S1558="DXB")), T1558,
    "VIE"))</f>
        <v>BRI</v>
      </c>
      <c r="V1558" s="1948">
        <f>WEEKDAY(Table1[[#This Row],[FLIGHT_DATE]],2)</f>
        <v>6</v>
      </c>
      <c r="W1558" s="1948">
        <f>Table1[[#This Row],[FLIGHT_DATE]]-Table1[[#This Row],[DATE_BOOKED]]</f>
        <v>24</v>
      </c>
    </row>
    <row r="1559" spans="1:23" x14ac:dyDescent="0.35">
      <c r="A1559" s="1955">
        <v>45742</v>
      </c>
      <c r="B1559" s="1956" t="s">
        <v>578</v>
      </c>
      <c r="C1559" s="198" t="s">
        <v>570</v>
      </c>
      <c r="D1559" s="198" t="s">
        <v>1200</v>
      </c>
      <c r="E1559" s="1956" t="s">
        <v>890</v>
      </c>
      <c r="F1559" s="1956" t="s">
        <v>54</v>
      </c>
      <c r="G1559" s="1956" t="s">
        <v>10</v>
      </c>
      <c r="H1559" s="2222" t="s">
        <v>194</v>
      </c>
      <c r="I1559" s="1971" t="s">
        <v>26</v>
      </c>
      <c r="J1559" s="1955">
        <v>45759</v>
      </c>
      <c r="K1559" s="1957">
        <v>1</v>
      </c>
      <c r="L1559" s="1958">
        <v>1</v>
      </c>
      <c r="M1559" s="1959">
        <v>184.26</v>
      </c>
      <c r="N1559" s="1960">
        <v>0</v>
      </c>
      <c r="O1559" s="1960">
        <v>0</v>
      </c>
      <c r="P1559" s="1954">
        <f>SUM(Table1[[#This Row],[BASE_FARE]:[SURCHARGES]])*Table1[[#This Row],[SEATS_BOOKED]]</f>
        <v>184.26</v>
      </c>
      <c r="Q1559" s="1948" t="s">
        <v>161</v>
      </c>
      <c r="R1559" s="1950" t="s">
        <v>335</v>
      </c>
      <c r="S1559" s="1948" t="str">
        <f>LEFT(Table1[[#This Row],[SECTOR]],3)</f>
        <v>BRI</v>
      </c>
      <c r="T1559" s="1948" t="str">
        <f>RIGHT(Table1[[#This Row],[SECTOR]],3)</f>
        <v>SSH</v>
      </c>
      <c r="U1559" s="1948" t="str">
        <f t="shared" si="134"/>
        <v>BRI</v>
      </c>
      <c r="V1559" s="1948">
        <f>WEEKDAY(Table1[[#This Row],[FLIGHT_DATE]],2)</f>
        <v>6</v>
      </c>
      <c r="W1559" s="1948">
        <f>Table1[[#This Row],[FLIGHT_DATE]]-Table1[[#This Row],[DATE_BOOKED]]</f>
        <v>17</v>
      </c>
    </row>
    <row r="1560" spans="1:23" x14ac:dyDescent="0.35">
      <c r="A1560" s="1955">
        <v>45742</v>
      </c>
      <c r="B1560" s="1956" t="s">
        <v>578</v>
      </c>
      <c r="C1560" s="198" t="s">
        <v>570</v>
      </c>
      <c r="D1560" s="198" t="s">
        <v>1200</v>
      </c>
      <c r="E1560" s="1956" t="s">
        <v>890</v>
      </c>
      <c r="F1560" s="1956" t="s">
        <v>54</v>
      </c>
      <c r="G1560" s="1956" t="s">
        <v>11</v>
      </c>
      <c r="H1560" s="2222" t="s">
        <v>88</v>
      </c>
      <c r="I1560" s="1971" t="s">
        <v>27</v>
      </c>
      <c r="J1560" s="1955">
        <v>45766</v>
      </c>
      <c r="K1560" s="1957">
        <v>1</v>
      </c>
      <c r="L1560" s="1958">
        <v>1</v>
      </c>
      <c r="M1560" s="1959">
        <v>144.22</v>
      </c>
      <c r="N1560" s="1960">
        <v>0</v>
      </c>
      <c r="O1560" s="1960">
        <v>0</v>
      </c>
      <c r="P1560" s="1954">
        <f>SUM(Table1[[#This Row],[BASE_FARE]:[SURCHARGES]])*Table1[[#This Row],[SEATS_BOOKED]]</f>
        <v>144.22</v>
      </c>
      <c r="Q1560" s="1948" t="s">
        <v>161</v>
      </c>
      <c r="R1560" s="1950" t="s">
        <v>335</v>
      </c>
      <c r="S1560" s="1948" t="str">
        <f>LEFT(Table1[[#This Row],[SECTOR]],3)</f>
        <v>SSH</v>
      </c>
      <c r="T1560" s="1948" t="str">
        <f>RIGHT(Table1[[#This Row],[SECTOR]],3)</f>
        <v>BRI</v>
      </c>
      <c r="U1560" s="1948" t="str">
        <f t="shared" si="134"/>
        <v>BRI</v>
      </c>
      <c r="V1560" s="1948">
        <f>WEEKDAY(Table1[[#This Row],[FLIGHT_DATE]],2)</f>
        <v>6</v>
      </c>
      <c r="W1560" s="1948">
        <f>Table1[[#This Row],[FLIGHT_DATE]]-Table1[[#This Row],[DATE_BOOKED]]</f>
        <v>24</v>
      </c>
    </row>
    <row r="1561" spans="1:23" x14ac:dyDescent="0.35">
      <c r="A1561" s="1955">
        <v>45742</v>
      </c>
      <c r="B1561" s="1956" t="s">
        <v>578</v>
      </c>
      <c r="C1561" s="198" t="s">
        <v>570</v>
      </c>
      <c r="D1561" s="198" t="s">
        <v>1200</v>
      </c>
      <c r="E1561" s="1956" t="s">
        <v>890</v>
      </c>
      <c r="F1561" s="1956" t="s">
        <v>54</v>
      </c>
      <c r="G1561" s="1956" t="s">
        <v>10</v>
      </c>
      <c r="H1561" s="2222" t="s">
        <v>194</v>
      </c>
      <c r="I1561" s="1971" t="s">
        <v>26</v>
      </c>
      <c r="J1561" s="1955">
        <v>45759</v>
      </c>
      <c r="K1561" s="1957">
        <v>1</v>
      </c>
      <c r="L1561" s="1958">
        <v>1</v>
      </c>
      <c r="M1561" s="1959">
        <v>139.20999999999998</v>
      </c>
      <c r="N1561" s="1960">
        <v>0</v>
      </c>
      <c r="O1561" s="1960">
        <v>0</v>
      </c>
      <c r="P1561" s="1954">
        <f>SUM(Table1[[#This Row],[BASE_FARE]:[SURCHARGES]])*Table1[[#This Row],[SEATS_BOOKED]]</f>
        <v>139.20999999999998</v>
      </c>
      <c r="Q1561" s="1948" t="s">
        <v>161</v>
      </c>
      <c r="R1561" s="1950" t="s">
        <v>335</v>
      </c>
      <c r="S1561" s="1948" t="str">
        <f>LEFT(Table1[[#This Row],[SECTOR]],3)</f>
        <v>BRI</v>
      </c>
      <c r="T1561" s="1948" t="str">
        <f>RIGHT(Table1[[#This Row],[SECTOR]],3)</f>
        <v>SSH</v>
      </c>
      <c r="U1561" s="1948" t="str">
        <f t="shared" si="134"/>
        <v>BRI</v>
      </c>
      <c r="V1561" s="1948">
        <f>WEEKDAY(Table1[[#This Row],[FLIGHT_DATE]],2)</f>
        <v>6</v>
      </c>
      <c r="W1561" s="1948">
        <f>Table1[[#This Row],[FLIGHT_DATE]]-Table1[[#This Row],[DATE_BOOKED]]</f>
        <v>17</v>
      </c>
    </row>
    <row r="1562" spans="1:23" x14ac:dyDescent="0.35">
      <c r="A1562" s="1955">
        <v>45742</v>
      </c>
      <c r="B1562" s="1956" t="s">
        <v>578</v>
      </c>
      <c r="C1562" s="198" t="s">
        <v>570</v>
      </c>
      <c r="D1562" s="198" t="s">
        <v>1200</v>
      </c>
      <c r="E1562" s="1956" t="s">
        <v>890</v>
      </c>
      <c r="F1562" s="1956" t="s">
        <v>54</v>
      </c>
      <c r="G1562" s="1956" t="s">
        <v>11</v>
      </c>
      <c r="H1562" s="2222" t="s">
        <v>88</v>
      </c>
      <c r="I1562" s="1971" t="s">
        <v>27</v>
      </c>
      <c r="J1562" s="1955">
        <v>45766</v>
      </c>
      <c r="K1562" s="1957">
        <v>1</v>
      </c>
      <c r="L1562" s="1958">
        <v>1</v>
      </c>
      <c r="M1562" s="1959">
        <v>144.22</v>
      </c>
      <c r="N1562" s="1960">
        <v>0</v>
      </c>
      <c r="O1562" s="1960">
        <v>0</v>
      </c>
      <c r="P1562" s="1954">
        <f>SUM(Table1[[#This Row],[BASE_FARE]:[SURCHARGES]])*Table1[[#This Row],[SEATS_BOOKED]]</f>
        <v>144.22</v>
      </c>
      <c r="Q1562" s="1948" t="s">
        <v>161</v>
      </c>
      <c r="R1562" s="1950" t="s">
        <v>335</v>
      </c>
      <c r="S1562" s="1948" t="str">
        <f>LEFT(Table1[[#This Row],[SECTOR]],3)</f>
        <v>SSH</v>
      </c>
      <c r="T1562" s="1948" t="str">
        <f>RIGHT(Table1[[#This Row],[SECTOR]],3)</f>
        <v>BRI</v>
      </c>
      <c r="U1562" s="1948" t="str">
        <f t="shared" si="134"/>
        <v>BRI</v>
      </c>
      <c r="V1562" s="1948">
        <f>WEEKDAY(Table1[[#This Row],[FLIGHT_DATE]],2)</f>
        <v>6</v>
      </c>
      <c r="W1562" s="1948">
        <f>Table1[[#This Row],[FLIGHT_DATE]]-Table1[[#This Row],[DATE_BOOKED]]</f>
        <v>24</v>
      </c>
    </row>
    <row r="1563" spans="1:23" x14ac:dyDescent="0.35">
      <c r="A1563" s="1955">
        <v>45742</v>
      </c>
      <c r="B1563" s="1956" t="s">
        <v>578</v>
      </c>
      <c r="C1563" s="198" t="s">
        <v>570</v>
      </c>
      <c r="D1563" s="198" t="s">
        <v>1200</v>
      </c>
      <c r="E1563" s="1956" t="s">
        <v>890</v>
      </c>
      <c r="F1563" s="1956" t="s">
        <v>54</v>
      </c>
      <c r="G1563" s="1956" t="s">
        <v>10</v>
      </c>
      <c r="H1563" s="2222" t="s">
        <v>194</v>
      </c>
      <c r="I1563" s="1971" t="s">
        <v>26</v>
      </c>
      <c r="J1563" s="1955">
        <v>45759</v>
      </c>
      <c r="K1563" s="1957">
        <v>1</v>
      </c>
      <c r="L1563" s="1958">
        <v>1</v>
      </c>
      <c r="M1563" s="1959">
        <v>139.20999999999998</v>
      </c>
      <c r="N1563" s="1960">
        <v>0</v>
      </c>
      <c r="O1563" s="1960">
        <v>0</v>
      </c>
      <c r="P1563" s="1954">
        <f>SUM(Table1[[#This Row],[BASE_FARE]:[SURCHARGES]])*Table1[[#This Row],[SEATS_BOOKED]]</f>
        <v>139.20999999999998</v>
      </c>
      <c r="Q1563" s="1948" t="s">
        <v>161</v>
      </c>
      <c r="R1563" s="1950" t="s">
        <v>335</v>
      </c>
      <c r="S1563" s="1948" t="str">
        <f>LEFT(Table1[[#This Row],[SECTOR]],3)</f>
        <v>BRI</v>
      </c>
      <c r="T1563" s="1948" t="str">
        <f>RIGHT(Table1[[#This Row],[SECTOR]],3)</f>
        <v>SSH</v>
      </c>
      <c r="U1563" s="1948" t="str">
        <f t="shared" si="134"/>
        <v>BRI</v>
      </c>
      <c r="V1563" s="1948">
        <f>WEEKDAY(Table1[[#This Row],[FLIGHT_DATE]],2)</f>
        <v>6</v>
      </c>
      <c r="W1563" s="1948">
        <f>Table1[[#This Row],[FLIGHT_DATE]]-Table1[[#This Row],[DATE_BOOKED]]</f>
        <v>17</v>
      </c>
    </row>
    <row r="1564" spans="1:23" x14ac:dyDescent="0.35">
      <c r="A1564" s="1955">
        <v>45742</v>
      </c>
      <c r="B1564" s="1956" t="s">
        <v>578</v>
      </c>
      <c r="C1564" s="198" t="s">
        <v>570</v>
      </c>
      <c r="D1564" s="198" t="s">
        <v>1200</v>
      </c>
      <c r="E1564" s="1956" t="s">
        <v>890</v>
      </c>
      <c r="F1564" s="1956" t="s">
        <v>54</v>
      </c>
      <c r="G1564" s="1956" t="s">
        <v>11</v>
      </c>
      <c r="H1564" s="2222" t="s">
        <v>88</v>
      </c>
      <c r="I1564" s="1971" t="s">
        <v>27</v>
      </c>
      <c r="J1564" s="1955">
        <v>45766</v>
      </c>
      <c r="K1564" s="1957">
        <v>1</v>
      </c>
      <c r="L1564" s="1958">
        <v>1</v>
      </c>
      <c r="M1564" s="1959">
        <v>179.72</v>
      </c>
      <c r="N1564" s="1960">
        <v>0</v>
      </c>
      <c r="O1564" s="1960">
        <v>0</v>
      </c>
      <c r="P1564" s="1954">
        <f>SUM(Table1[[#This Row],[BASE_FARE]:[SURCHARGES]])*Table1[[#This Row],[SEATS_BOOKED]]</f>
        <v>179.72</v>
      </c>
      <c r="Q1564" s="1948" t="s">
        <v>161</v>
      </c>
      <c r="R1564" s="1950" t="s">
        <v>335</v>
      </c>
      <c r="S1564" s="1948" t="str">
        <f>LEFT(Table1[[#This Row],[SECTOR]],3)</f>
        <v>SSH</v>
      </c>
      <c r="T1564" s="1948" t="str">
        <f>RIGHT(Table1[[#This Row],[SECTOR]],3)</f>
        <v>BRI</v>
      </c>
      <c r="U1564" s="1948" t="str">
        <f t="shared" si="134"/>
        <v>BRI</v>
      </c>
      <c r="V1564" s="1948">
        <f>WEEKDAY(Table1[[#This Row],[FLIGHT_DATE]],2)</f>
        <v>6</v>
      </c>
      <c r="W1564" s="1948">
        <f>Table1[[#This Row],[FLIGHT_DATE]]-Table1[[#This Row],[DATE_BOOKED]]</f>
        <v>24</v>
      </c>
    </row>
    <row r="1565" spans="1:23" x14ac:dyDescent="0.35">
      <c r="A1565" s="1955">
        <v>45742</v>
      </c>
      <c r="B1565" s="1956" t="s">
        <v>578</v>
      </c>
      <c r="C1565" s="198" t="s">
        <v>570</v>
      </c>
      <c r="D1565" s="198" t="s">
        <v>1200</v>
      </c>
      <c r="E1565" s="1956" t="s">
        <v>890</v>
      </c>
      <c r="F1565" s="1956" t="s">
        <v>54</v>
      </c>
      <c r="G1565" s="1956" t="s">
        <v>10</v>
      </c>
      <c r="H1565" s="2222" t="s">
        <v>194</v>
      </c>
      <c r="I1565" s="1971" t="s">
        <v>26</v>
      </c>
      <c r="J1565" s="1955">
        <v>45759</v>
      </c>
      <c r="K1565" s="1957">
        <v>1</v>
      </c>
      <c r="L1565" s="1958">
        <v>1</v>
      </c>
      <c r="M1565" s="1959">
        <v>184.26</v>
      </c>
      <c r="N1565" s="1960">
        <v>0</v>
      </c>
      <c r="O1565" s="1960">
        <v>0</v>
      </c>
      <c r="P1565" s="1954">
        <f>SUM(Table1[[#This Row],[BASE_FARE]:[SURCHARGES]])*Table1[[#This Row],[SEATS_BOOKED]]</f>
        <v>184.26</v>
      </c>
      <c r="Q1565" s="1948" t="s">
        <v>161</v>
      </c>
      <c r="R1565" s="1950" t="s">
        <v>335</v>
      </c>
      <c r="S1565" s="1948" t="str">
        <f>LEFT(Table1[[#This Row],[SECTOR]],3)</f>
        <v>BRI</v>
      </c>
      <c r="T1565" s="1948" t="str">
        <f>RIGHT(Table1[[#This Row],[SECTOR]],3)</f>
        <v>SSH</v>
      </c>
      <c r="U1565" s="1948" t="str">
        <f t="shared" si="134"/>
        <v>BRI</v>
      </c>
      <c r="V1565" s="1948">
        <f>WEEKDAY(Table1[[#This Row],[FLIGHT_DATE]],2)</f>
        <v>6</v>
      </c>
      <c r="W1565" s="1948">
        <f>Table1[[#This Row],[FLIGHT_DATE]]-Table1[[#This Row],[DATE_BOOKED]]</f>
        <v>17</v>
      </c>
    </row>
    <row r="1566" spans="1:23" x14ac:dyDescent="0.35">
      <c r="A1566" s="1955">
        <v>45742</v>
      </c>
      <c r="B1566" s="1956" t="s">
        <v>578</v>
      </c>
      <c r="C1566" s="198" t="s">
        <v>570</v>
      </c>
      <c r="D1566" s="198" t="s">
        <v>1200</v>
      </c>
      <c r="E1566" s="1956" t="s">
        <v>890</v>
      </c>
      <c r="F1566" s="1956" t="s">
        <v>54</v>
      </c>
      <c r="G1566" s="1956" t="s">
        <v>11</v>
      </c>
      <c r="H1566" s="2222" t="s">
        <v>88</v>
      </c>
      <c r="I1566" s="1971" t="s">
        <v>27</v>
      </c>
      <c r="J1566" s="1955">
        <v>45766</v>
      </c>
      <c r="K1566" s="1957">
        <v>1</v>
      </c>
      <c r="L1566" s="1958">
        <v>1</v>
      </c>
      <c r="M1566" s="1959">
        <v>144.22</v>
      </c>
      <c r="N1566" s="1960">
        <v>0</v>
      </c>
      <c r="O1566" s="1960">
        <v>0</v>
      </c>
      <c r="P1566" s="1954">
        <f>SUM(Table1[[#This Row],[BASE_FARE]:[SURCHARGES]])*Table1[[#This Row],[SEATS_BOOKED]]</f>
        <v>144.22</v>
      </c>
      <c r="Q1566" s="1948" t="s">
        <v>161</v>
      </c>
      <c r="R1566" s="1950" t="s">
        <v>335</v>
      </c>
      <c r="S1566" s="1948" t="str">
        <f>LEFT(Table1[[#This Row],[SECTOR]],3)</f>
        <v>SSH</v>
      </c>
      <c r="T1566" s="1948" t="str">
        <f>RIGHT(Table1[[#This Row],[SECTOR]],3)</f>
        <v>BRI</v>
      </c>
      <c r="U1566" s="1948" t="str">
        <f t="shared" si="134"/>
        <v>BRI</v>
      </c>
      <c r="V1566" s="1948">
        <f>WEEKDAY(Table1[[#This Row],[FLIGHT_DATE]],2)</f>
        <v>6</v>
      </c>
      <c r="W1566" s="1948">
        <f>Table1[[#This Row],[FLIGHT_DATE]]-Table1[[#This Row],[DATE_BOOKED]]</f>
        <v>24</v>
      </c>
    </row>
    <row r="1567" spans="1:23" x14ac:dyDescent="0.35">
      <c r="A1567" s="1955">
        <v>45742</v>
      </c>
      <c r="B1567" s="1956" t="s">
        <v>578</v>
      </c>
      <c r="C1567" s="198" t="s">
        <v>570</v>
      </c>
      <c r="D1567" s="198" t="s">
        <v>1200</v>
      </c>
      <c r="E1567" s="1956" t="s">
        <v>890</v>
      </c>
      <c r="F1567" s="1956" t="s">
        <v>54</v>
      </c>
      <c r="G1567" s="1956" t="s">
        <v>10</v>
      </c>
      <c r="H1567" s="2222" t="s">
        <v>194</v>
      </c>
      <c r="I1567" s="1971" t="s">
        <v>26</v>
      </c>
      <c r="J1567" s="1955">
        <v>45759</v>
      </c>
      <c r="K1567" s="1957">
        <v>1</v>
      </c>
      <c r="L1567" s="1958">
        <v>1</v>
      </c>
      <c r="M1567" s="1959">
        <v>139.20999999999998</v>
      </c>
      <c r="N1567" s="1960">
        <v>0</v>
      </c>
      <c r="O1567" s="1960">
        <v>0</v>
      </c>
      <c r="P1567" s="1954">
        <f>SUM(Table1[[#This Row],[BASE_FARE]:[SURCHARGES]])*Table1[[#This Row],[SEATS_BOOKED]]</f>
        <v>139.20999999999998</v>
      </c>
      <c r="Q1567" s="1948" t="s">
        <v>161</v>
      </c>
      <c r="R1567" s="1950" t="s">
        <v>335</v>
      </c>
      <c r="S1567" s="1948" t="str">
        <f>LEFT(Table1[[#This Row],[SECTOR]],3)</f>
        <v>BRI</v>
      </c>
      <c r="T1567" s="1948" t="str">
        <f>RIGHT(Table1[[#This Row],[SECTOR]],3)</f>
        <v>SSH</v>
      </c>
      <c r="U1567" s="1948" t="str">
        <f t="shared" si="134"/>
        <v>BRI</v>
      </c>
      <c r="V1567" s="1948">
        <f>WEEKDAY(Table1[[#This Row],[FLIGHT_DATE]],2)</f>
        <v>6</v>
      </c>
      <c r="W1567" s="1948">
        <f>Table1[[#This Row],[FLIGHT_DATE]]-Table1[[#This Row],[DATE_BOOKED]]</f>
        <v>17</v>
      </c>
    </row>
    <row r="1568" spans="1:23" x14ac:dyDescent="0.35">
      <c r="A1568" s="1961">
        <v>45742</v>
      </c>
      <c r="B1568" s="2486" t="s">
        <v>1010</v>
      </c>
      <c r="C1568" s="198" t="s">
        <v>160</v>
      </c>
      <c r="D1568" s="198"/>
      <c r="E1568" s="1962"/>
      <c r="F1568" s="1956" t="s">
        <v>54</v>
      </c>
      <c r="G1568" s="1956" t="s">
        <v>10</v>
      </c>
      <c r="H1568" s="2222" t="s">
        <v>412</v>
      </c>
      <c r="I1568" s="1963" t="s">
        <v>79</v>
      </c>
      <c r="J1568" s="1961">
        <v>45868</v>
      </c>
      <c r="K1568" s="1964">
        <v>40</v>
      </c>
      <c r="L1568" s="1965">
        <v>40</v>
      </c>
      <c r="M1568" s="1966">
        <v>275</v>
      </c>
      <c r="N1568" s="1967">
        <v>0</v>
      </c>
      <c r="O1568" s="1967">
        <v>0</v>
      </c>
      <c r="P1568" s="1968">
        <f>SUM(Table1[[#This Row],[BASE_FARE]:[SURCHARGES]])*Table1[[#This Row],[SEATS_BOOKED]]</f>
        <v>11000</v>
      </c>
      <c r="Q1568" s="1894" t="s">
        <v>161</v>
      </c>
      <c r="R1568" s="1896" t="s">
        <v>95</v>
      </c>
      <c r="S1568" s="1962" t="str">
        <f>LEFT(Table1[[#This Row],[SECTOR]],3)</f>
        <v>MXP</v>
      </c>
      <c r="T1568" s="1962" t="str">
        <f>RIGHT(Table1[[#This Row],[SECTOR]],3)</f>
        <v>RMF</v>
      </c>
      <c r="U1568" s="1962" t="str">
        <f t="shared" ref="U1568:U1577" si="135">IF(AND(S1568&lt;&gt;"SSH", S1568&lt;&gt;"RMF", S1568&lt;&gt;"CAI", S1568&lt;&gt;"HRG", S1568&lt;&gt;"LXR", S1568&lt;&gt;"DXB", OR(T1568="SSH", T1568="RMF", T1568="CAI", T1568="HRG", T1568="LXR", T1568="DXB")), S1568,
    IF(AND(T1568&lt;&gt;"SSH", T1568&lt;&gt;"RMF", T1568&lt;&gt;"CAI", T1568&lt;&gt;"HRG", T1568&lt;&gt;"LXR", T1568&lt;&gt;"DXB", OR(S1568="SSH", S1568="RMF", S1568="CAI", S1568="HRG", S1568="LXR", S1568="DXB")), T1568,
    "VIE"))</f>
        <v>MXP</v>
      </c>
      <c r="V1568" s="1962">
        <f>WEEKDAY(Table1[[#This Row],[FLIGHT_DATE]],2)</f>
        <v>3</v>
      </c>
      <c r="W1568" s="1962">
        <f>Table1[[#This Row],[FLIGHT_DATE]]-Table1[[#This Row],[DATE_BOOKED]]</f>
        <v>126</v>
      </c>
    </row>
    <row r="1569" spans="1:23" x14ac:dyDescent="0.35">
      <c r="A1569" s="1961">
        <v>45742</v>
      </c>
      <c r="B1569" s="2486" t="s">
        <v>1010</v>
      </c>
      <c r="C1569" s="198" t="s">
        <v>160</v>
      </c>
      <c r="D1569" s="198"/>
      <c r="E1569" s="1962"/>
      <c r="F1569" s="1956" t="s">
        <v>54</v>
      </c>
      <c r="G1569" s="1956" t="s">
        <v>10</v>
      </c>
      <c r="H1569" s="2222" t="s">
        <v>412</v>
      </c>
      <c r="I1569" s="1963" t="s">
        <v>79</v>
      </c>
      <c r="J1569" s="1961">
        <v>45875</v>
      </c>
      <c r="K1569" s="1964">
        <v>40</v>
      </c>
      <c r="L1569" s="1965">
        <v>40</v>
      </c>
      <c r="M1569" s="1966">
        <v>275</v>
      </c>
      <c r="N1569" s="1967">
        <v>0</v>
      </c>
      <c r="O1569" s="1967">
        <v>0</v>
      </c>
      <c r="P1569" s="1968">
        <f>SUM(Table1[[#This Row],[BASE_FARE]:[SURCHARGES]])*Table1[[#This Row],[SEATS_BOOKED]]</f>
        <v>11000</v>
      </c>
      <c r="Q1569" s="1894" t="s">
        <v>161</v>
      </c>
      <c r="R1569" s="1896" t="s">
        <v>95</v>
      </c>
      <c r="S1569" s="1962" t="str">
        <f>LEFT(Table1[[#This Row],[SECTOR]],3)</f>
        <v>MXP</v>
      </c>
      <c r="T1569" s="1962" t="str">
        <f>RIGHT(Table1[[#This Row],[SECTOR]],3)</f>
        <v>RMF</v>
      </c>
      <c r="U1569" s="1962" t="str">
        <f t="shared" si="135"/>
        <v>MXP</v>
      </c>
      <c r="V1569" s="1962">
        <f>WEEKDAY(Table1[[#This Row],[FLIGHT_DATE]],2)</f>
        <v>3</v>
      </c>
      <c r="W1569" s="1962">
        <f>Table1[[#This Row],[FLIGHT_DATE]]-Table1[[#This Row],[DATE_BOOKED]]</f>
        <v>133</v>
      </c>
    </row>
    <row r="1570" spans="1:23" x14ac:dyDescent="0.35">
      <c r="A1570" s="1961">
        <v>45742</v>
      </c>
      <c r="B1570" s="2486" t="s">
        <v>1010</v>
      </c>
      <c r="C1570" s="198" t="s">
        <v>160</v>
      </c>
      <c r="D1570" s="198"/>
      <c r="E1570" s="1962"/>
      <c r="F1570" s="1956" t="s">
        <v>54</v>
      </c>
      <c r="G1570" s="1956" t="s">
        <v>10</v>
      </c>
      <c r="H1570" s="2222" t="s">
        <v>412</v>
      </c>
      <c r="I1570" s="1963" t="s">
        <v>79</v>
      </c>
      <c r="J1570" s="1961">
        <v>45882</v>
      </c>
      <c r="K1570" s="1964">
        <v>40</v>
      </c>
      <c r="L1570" s="1965">
        <v>40</v>
      </c>
      <c r="M1570" s="1966">
        <v>275</v>
      </c>
      <c r="N1570" s="1967">
        <v>0</v>
      </c>
      <c r="O1570" s="1967">
        <v>0</v>
      </c>
      <c r="P1570" s="1968">
        <f>SUM(Table1[[#This Row],[BASE_FARE]:[SURCHARGES]])*Table1[[#This Row],[SEATS_BOOKED]]</f>
        <v>11000</v>
      </c>
      <c r="Q1570" s="1894" t="s">
        <v>161</v>
      </c>
      <c r="R1570" s="1896" t="s">
        <v>95</v>
      </c>
      <c r="S1570" s="1962" t="str">
        <f>LEFT(Table1[[#This Row],[SECTOR]],3)</f>
        <v>MXP</v>
      </c>
      <c r="T1570" s="1962" t="str">
        <f>RIGHT(Table1[[#This Row],[SECTOR]],3)</f>
        <v>RMF</v>
      </c>
      <c r="U1570" s="1962" t="str">
        <f t="shared" si="135"/>
        <v>MXP</v>
      </c>
      <c r="V1570" s="1962">
        <f>WEEKDAY(Table1[[#This Row],[FLIGHT_DATE]],2)</f>
        <v>3</v>
      </c>
      <c r="W1570" s="1962">
        <f>Table1[[#This Row],[FLIGHT_DATE]]-Table1[[#This Row],[DATE_BOOKED]]</f>
        <v>140</v>
      </c>
    </row>
    <row r="1571" spans="1:23" x14ac:dyDescent="0.35">
      <c r="A1571" s="1961">
        <v>45742</v>
      </c>
      <c r="B1571" s="2486" t="s">
        <v>1010</v>
      </c>
      <c r="C1571" s="198" t="s">
        <v>160</v>
      </c>
      <c r="D1571" s="198"/>
      <c r="E1571" s="1962"/>
      <c r="F1571" s="1956" t="s">
        <v>54</v>
      </c>
      <c r="G1571" s="1956" t="s">
        <v>10</v>
      </c>
      <c r="H1571" s="2222" t="s">
        <v>412</v>
      </c>
      <c r="I1571" s="1963" t="s">
        <v>79</v>
      </c>
      <c r="J1571" s="1961">
        <v>45889</v>
      </c>
      <c r="K1571" s="1964">
        <v>40</v>
      </c>
      <c r="L1571" s="1965">
        <v>40</v>
      </c>
      <c r="M1571" s="1966">
        <v>275</v>
      </c>
      <c r="N1571" s="1967">
        <v>0</v>
      </c>
      <c r="O1571" s="1967">
        <v>0</v>
      </c>
      <c r="P1571" s="1968">
        <f>SUM(Table1[[#This Row],[BASE_FARE]:[SURCHARGES]])*Table1[[#This Row],[SEATS_BOOKED]]</f>
        <v>11000</v>
      </c>
      <c r="Q1571" s="1894" t="s">
        <v>161</v>
      </c>
      <c r="R1571" s="1896" t="s">
        <v>95</v>
      </c>
      <c r="S1571" s="1962" t="str">
        <f>LEFT(Table1[[#This Row],[SECTOR]],3)</f>
        <v>MXP</v>
      </c>
      <c r="T1571" s="1962" t="str">
        <f>RIGHT(Table1[[#This Row],[SECTOR]],3)</f>
        <v>RMF</v>
      </c>
      <c r="U1571" s="1962" t="str">
        <f t="shared" si="135"/>
        <v>MXP</v>
      </c>
      <c r="V1571" s="1962">
        <f>WEEKDAY(Table1[[#This Row],[FLIGHT_DATE]],2)</f>
        <v>3</v>
      </c>
      <c r="W1571" s="1962">
        <f>Table1[[#This Row],[FLIGHT_DATE]]-Table1[[#This Row],[DATE_BOOKED]]</f>
        <v>147</v>
      </c>
    </row>
    <row r="1572" spans="1:23" x14ac:dyDescent="0.35">
      <c r="A1572" s="1961">
        <v>45742</v>
      </c>
      <c r="B1572" s="2486" t="s">
        <v>1010</v>
      </c>
      <c r="C1572" s="198" t="s">
        <v>160</v>
      </c>
      <c r="D1572" s="198"/>
      <c r="E1572" s="1962"/>
      <c r="F1572" s="1956" t="s">
        <v>54</v>
      </c>
      <c r="G1572" s="1956" t="s">
        <v>10</v>
      </c>
      <c r="H1572" s="2222" t="s">
        <v>412</v>
      </c>
      <c r="I1572" s="1963" t="s">
        <v>79</v>
      </c>
      <c r="J1572" s="1961">
        <v>45896</v>
      </c>
      <c r="K1572" s="1964">
        <v>40</v>
      </c>
      <c r="L1572" s="1965">
        <v>40</v>
      </c>
      <c r="M1572" s="1966">
        <v>275</v>
      </c>
      <c r="N1572" s="1967">
        <v>0</v>
      </c>
      <c r="O1572" s="1967">
        <v>0</v>
      </c>
      <c r="P1572" s="1968">
        <f>SUM(Table1[[#This Row],[BASE_FARE]:[SURCHARGES]])*Table1[[#This Row],[SEATS_BOOKED]]</f>
        <v>11000</v>
      </c>
      <c r="Q1572" s="1894" t="s">
        <v>161</v>
      </c>
      <c r="R1572" s="1896" t="s">
        <v>95</v>
      </c>
      <c r="S1572" s="1962" t="str">
        <f>LEFT(Table1[[#This Row],[SECTOR]],3)</f>
        <v>MXP</v>
      </c>
      <c r="T1572" s="1962" t="str">
        <f>RIGHT(Table1[[#This Row],[SECTOR]],3)</f>
        <v>RMF</v>
      </c>
      <c r="U1572" s="1962" t="str">
        <f t="shared" si="135"/>
        <v>MXP</v>
      </c>
      <c r="V1572" s="1962">
        <f>WEEKDAY(Table1[[#This Row],[FLIGHT_DATE]],2)</f>
        <v>3</v>
      </c>
      <c r="W1572" s="1962">
        <f>Table1[[#This Row],[FLIGHT_DATE]]-Table1[[#This Row],[DATE_BOOKED]]</f>
        <v>154</v>
      </c>
    </row>
    <row r="1573" spans="1:23" x14ac:dyDescent="0.35">
      <c r="A1573" s="1961">
        <v>45742</v>
      </c>
      <c r="B1573" s="2486" t="s">
        <v>1010</v>
      </c>
      <c r="C1573" s="198" t="s">
        <v>160</v>
      </c>
      <c r="D1573" s="198"/>
      <c r="E1573" s="1962"/>
      <c r="F1573" s="1956" t="s">
        <v>54</v>
      </c>
      <c r="G1573" s="1962" t="s">
        <v>11</v>
      </c>
      <c r="H1573" s="2222" t="s">
        <v>413</v>
      </c>
      <c r="I1573" s="1963" t="s">
        <v>75</v>
      </c>
      <c r="J1573" s="1961">
        <v>45875</v>
      </c>
      <c r="K1573" s="1964">
        <v>40</v>
      </c>
      <c r="L1573" s="1965">
        <v>40</v>
      </c>
      <c r="M1573" s="1966">
        <v>275</v>
      </c>
      <c r="N1573" s="1967">
        <v>0</v>
      </c>
      <c r="O1573" s="1967">
        <v>0</v>
      </c>
      <c r="P1573" s="1968">
        <f>SUM(Table1[[#This Row],[BASE_FARE]:[SURCHARGES]])*Table1[[#This Row],[SEATS_BOOKED]]</f>
        <v>11000</v>
      </c>
      <c r="Q1573" s="1894" t="s">
        <v>161</v>
      </c>
      <c r="R1573" s="1896" t="s">
        <v>95</v>
      </c>
      <c r="S1573" s="1962" t="str">
        <f>LEFT(Table1[[#This Row],[SECTOR]],3)</f>
        <v>RMF</v>
      </c>
      <c r="T1573" s="1962" t="str">
        <f>RIGHT(Table1[[#This Row],[SECTOR]],3)</f>
        <v>MXP</v>
      </c>
      <c r="U1573" s="1962" t="str">
        <f t="shared" si="135"/>
        <v>MXP</v>
      </c>
      <c r="V1573" s="1962">
        <f>WEEKDAY(Table1[[#This Row],[FLIGHT_DATE]],2)</f>
        <v>3</v>
      </c>
      <c r="W1573" s="1962">
        <f>Table1[[#This Row],[FLIGHT_DATE]]-Table1[[#This Row],[DATE_BOOKED]]</f>
        <v>133</v>
      </c>
    </row>
    <row r="1574" spans="1:23" x14ac:dyDescent="0.35">
      <c r="A1574" s="1961">
        <v>45742</v>
      </c>
      <c r="B1574" s="2486" t="s">
        <v>1010</v>
      </c>
      <c r="C1574" s="198" t="s">
        <v>160</v>
      </c>
      <c r="D1574" s="198"/>
      <c r="E1574" s="1962"/>
      <c r="F1574" s="1956" t="s">
        <v>54</v>
      </c>
      <c r="G1574" s="1962" t="s">
        <v>11</v>
      </c>
      <c r="H1574" s="2222" t="s">
        <v>413</v>
      </c>
      <c r="I1574" s="1963" t="s">
        <v>75</v>
      </c>
      <c r="J1574" s="1961">
        <v>45882</v>
      </c>
      <c r="K1574" s="1964">
        <v>40</v>
      </c>
      <c r="L1574" s="1965">
        <v>40</v>
      </c>
      <c r="M1574" s="1966">
        <v>275</v>
      </c>
      <c r="N1574" s="1967">
        <v>0</v>
      </c>
      <c r="O1574" s="1967">
        <v>0</v>
      </c>
      <c r="P1574" s="1968">
        <f>SUM(Table1[[#This Row],[BASE_FARE]:[SURCHARGES]])*Table1[[#This Row],[SEATS_BOOKED]]</f>
        <v>11000</v>
      </c>
      <c r="Q1574" s="1894" t="s">
        <v>161</v>
      </c>
      <c r="R1574" s="1896" t="s">
        <v>95</v>
      </c>
      <c r="S1574" s="1962" t="str">
        <f>LEFT(Table1[[#This Row],[SECTOR]],3)</f>
        <v>RMF</v>
      </c>
      <c r="T1574" s="1962" t="str">
        <f>RIGHT(Table1[[#This Row],[SECTOR]],3)</f>
        <v>MXP</v>
      </c>
      <c r="U1574" s="1962" t="str">
        <f t="shared" si="135"/>
        <v>MXP</v>
      </c>
      <c r="V1574" s="1962">
        <f>WEEKDAY(Table1[[#This Row],[FLIGHT_DATE]],2)</f>
        <v>3</v>
      </c>
      <c r="W1574" s="1962">
        <f>Table1[[#This Row],[FLIGHT_DATE]]-Table1[[#This Row],[DATE_BOOKED]]</f>
        <v>140</v>
      </c>
    </row>
    <row r="1575" spans="1:23" x14ac:dyDescent="0.35">
      <c r="A1575" s="1961">
        <v>45742</v>
      </c>
      <c r="B1575" s="2486" t="s">
        <v>1010</v>
      </c>
      <c r="C1575" s="198" t="s">
        <v>160</v>
      </c>
      <c r="D1575" s="198"/>
      <c r="E1575" s="1962"/>
      <c r="F1575" s="1956" t="s">
        <v>54</v>
      </c>
      <c r="G1575" s="1962" t="s">
        <v>11</v>
      </c>
      <c r="H1575" s="2222" t="s">
        <v>413</v>
      </c>
      <c r="I1575" s="1963" t="s">
        <v>75</v>
      </c>
      <c r="J1575" s="1961">
        <v>45889</v>
      </c>
      <c r="K1575" s="1964">
        <v>40</v>
      </c>
      <c r="L1575" s="1965">
        <v>40</v>
      </c>
      <c r="M1575" s="1966">
        <v>275</v>
      </c>
      <c r="N1575" s="1967">
        <v>0</v>
      </c>
      <c r="O1575" s="1967">
        <v>0</v>
      </c>
      <c r="P1575" s="1968">
        <f>SUM(Table1[[#This Row],[BASE_FARE]:[SURCHARGES]])*Table1[[#This Row],[SEATS_BOOKED]]</f>
        <v>11000</v>
      </c>
      <c r="Q1575" s="1894" t="s">
        <v>161</v>
      </c>
      <c r="R1575" s="1896" t="s">
        <v>95</v>
      </c>
      <c r="S1575" s="1962" t="str">
        <f>LEFT(Table1[[#This Row],[SECTOR]],3)</f>
        <v>RMF</v>
      </c>
      <c r="T1575" s="1962" t="str">
        <f>RIGHT(Table1[[#This Row],[SECTOR]],3)</f>
        <v>MXP</v>
      </c>
      <c r="U1575" s="1962" t="str">
        <f t="shared" si="135"/>
        <v>MXP</v>
      </c>
      <c r="V1575" s="1962">
        <f>WEEKDAY(Table1[[#This Row],[FLIGHT_DATE]],2)</f>
        <v>3</v>
      </c>
      <c r="W1575" s="1962">
        <f>Table1[[#This Row],[FLIGHT_DATE]]-Table1[[#This Row],[DATE_BOOKED]]</f>
        <v>147</v>
      </c>
    </row>
    <row r="1576" spans="1:23" x14ac:dyDescent="0.35">
      <c r="A1576" s="1961">
        <v>45742</v>
      </c>
      <c r="B1576" s="2486" t="s">
        <v>1010</v>
      </c>
      <c r="C1576" s="198" t="s">
        <v>160</v>
      </c>
      <c r="D1576" s="198"/>
      <c r="E1576" s="1962"/>
      <c r="F1576" s="1956" t="s">
        <v>54</v>
      </c>
      <c r="G1576" s="1962" t="s">
        <v>11</v>
      </c>
      <c r="H1576" s="2222" t="s">
        <v>413</v>
      </c>
      <c r="I1576" s="1963" t="s">
        <v>75</v>
      </c>
      <c r="J1576" s="1961">
        <v>45896</v>
      </c>
      <c r="K1576" s="1964">
        <v>40</v>
      </c>
      <c r="L1576" s="1965">
        <v>40</v>
      </c>
      <c r="M1576" s="1966">
        <v>275</v>
      </c>
      <c r="N1576" s="1967">
        <v>0</v>
      </c>
      <c r="O1576" s="1967">
        <v>0</v>
      </c>
      <c r="P1576" s="1968">
        <f>SUM(Table1[[#This Row],[BASE_FARE]:[SURCHARGES]])*Table1[[#This Row],[SEATS_BOOKED]]</f>
        <v>11000</v>
      </c>
      <c r="Q1576" s="1894" t="s">
        <v>161</v>
      </c>
      <c r="R1576" s="1896" t="s">
        <v>95</v>
      </c>
      <c r="S1576" s="1962" t="str">
        <f>LEFT(Table1[[#This Row],[SECTOR]],3)</f>
        <v>RMF</v>
      </c>
      <c r="T1576" s="1962" t="str">
        <f>RIGHT(Table1[[#This Row],[SECTOR]],3)</f>
        <v>MXP</v>
      </c>
      <c r="U1576" s="1962" t="str">
        <f t="shared" si="135"/>
        <v>MXP</v>
      </c>
      <c r="V1576" s="1962">
        <f>WEEKDAY(Table1[[#This Row],[FLIGHT_DATE]],2)</f>
        <v>3</v>
      </c>
      <c r="W1576" s="1962">
        <f>Table1[[#This Row],[FLIGHT_DATE]]-Table1[[#This Row],[DATE_BOOKED]]</f>
        <v>154</v>
      </c>
    </row>
    <row r="1577" spans="1:23" x14ac:dyDescent="0.35">
      <c r="A1577" s="1961">
        <v>45742</v>
      </c>
      <c r="B1577" s="2486" t="s">
        <v>1010</v>
      </c>
      <c r="C1577" s="198" t="s">
        <v>160</v>
      </c>
      <c r="D1577" s="198"/>
      <c r="E1577" s="1962"/>
      <c r="F1577" s="1956" t="s">
        <v>54</v>
      </c>
      <c r="G1577" s="1962" t="s">
        <v>11</v>
      </c>
      <c r="H1577" s="2222" t="s">
        <v>413</v>
      </c>
      <c r="I1577" s="1963" t="s">
        <v>75</v>
      </c>
      <c r="J1577" s="1961">
        <v>45903</v>
      </c>
      <c r="K1577" s="1964">
        <v>40</v>
      </c>
      <c r="L1577" s="1965">
        <v>40</v>
      </c>
      <c r="M1577" s="1966">
        <v>275</v>
      </c>
      <c r="N1577" s="1967">
        <v>0</v>
      </c>
      <c r="O1577" s="1967">
        <v>0</v>
      </c>
      <c r="P1577" s="1968">
        <f>SUM(Table1[[#This Row],[BASE_FARE]:[SURCHARGES]])*Table1[[#This Row],[SEATS_BOOKED]]</f>
        <v>11000</v>
      </c>
      <c r="Q1577" s="1894" t="s">
        <v>161</v>
      </c>
      <c r="R1577" s="1896" t="s">
        <v>95</v>
      </c>
      <c r="S1577" s="1962" t="str">
        <f>LEFT(Table1[[#This Row],[SECTOR]],3)</f>
        <v>RMF</v>
      </c>
      <c r="T1577" s="1962" t="str">
        <f>RIGHT(Table1[[#This Row],[SECTOR]],3)</f>
        <v>MXP</v>
      </c>
      <c r="U1577" s="1962" t="str">
        <f t="shared" si="135"/>
        <v>MXP</v>
      </c>
      <c r="V1577" s="1962">
        <f>WEEKDAY(Table1[[#This Row],[FLIGHT_DATE]],2)</f>
        <v>3</v>
      </c>
      <c r="W1577" s="1962">
        <f>Table1[[#This Row],[FLIGHT_DATE]]-Table1[[#This Row],[DATE_BOOKED]]</f>
        <v>161</v>
      </c>
    </row>
    <row r="1578" spans="1:23" x14ac:dyDescent="0.35">
      <c r="A1578" s="1961">
        <v>45742</v>
      </c>
      <c r="B1578" s="2495" t="s">
        <v>1010</v>
      </c>
      <c r="C1578" s="198" t="s">
        <v>160</v>
      </c>
      <c r="D1578" s="198"/>
      <c r="E1578" s="1970"/>
      <c r="F1578" s="1956" t="s">
        <v>54</v>
      </c>
      <c r="G1578" s="1956" t="s">
        <v>10</v>
      </c>
      <c r="H1578" s="2222" t="s">
        <v>89</v>
      </c>
      <c r="I1578" s="1971" t="s">
        <v>26</v>
      </c>
      <c r="J1578" s="1969">
        <v>45920</v>
      </c>
      <c r="K1578" s="1972">
        <v>0</v>
      </c>
      <c r="L1578" s="1973">
        <v>0</v>
      </c>
      <c r="M1578" s="1974"/>
      <c r="N1578" s="1975"/>
      <c r="O1578" s="1975"/>
      <c r="P1578" s="1976">
        <f>SUM(Table1[[#This Row],[BASE_FARE]:[SURCHARGES]])*Table1[[#This Row],[SEATS_BOOKED]]</f>
        <v>0</v>
      </c>
      <c r="Q1578" s="2016" t="s">
        <v>463</v>
      </c>
      <c r="R1578" s="1896" t="s">
        <v>95</v>
      </c>
      <c r="S1578" s="1970" t="str">
        <f>LEFT(Table1[[#This Row],[SECTOR]],3)</f>
        <v>BRI</v>
      </c>
      <c r="T1578" s="1970" t="str">
        <f>RIGHT(Table1[[#This Row],[SECTOR]],3)</f>
        <v>SSH</v>
      </c>
      <c r="U1578" s="1970" t="str">
        <f t="shared" ref="U1578:U1583" si="136">IF(AND(S1578&lt;&gt;"SSH", S1578&lt;&gt;"RMF", S1578&lt;&gt;"CAI", S1578&lt;&gt;"HRG", S1578&lt;&gt;"LXR", S1578&lt;&gt;"DXB", OR(T1578="SSH", T1578="RMF", T1578="CAI", T1578="HRG", T1578="LXR", T1578="DXB")), S1578,
    IF(AND(T1578&lt;&gt;"SSH", T1578&lt;&gt;"RMF", T1578&lt;&gt;"CAI", T1578&lt;&gt;"HRG", T1578&lt;&gt;"LXR", T1578&lt;&gt;"DXB", OR(S1578="SSH", S1578="RMF", S1578="CAI", S1578="HRG", S1578="LXR", S1578="DXB")), T1578,
    "VIE"))</f>
        <v>BRI</v>
      </c>
      <c r="V1578" s="1970">
        <f>WEEKDAY(Table1[[#This Row],[FLIGHT_DATE]],2)</f>
        <v>6</v>
      </c>
      <c r="W1578" s="1970">
        <f>Table1[[#This Row],[FLIGHT_DATE]]-Table1[[#This Row],[DATE_BOOKED]]</f>
        <v>178</v>
      </c>
    </row>
    <row r="1579" spans="1:23" x14ac:dyDescent="0.35">
      <c r="A1579" s="1961">
        <v>45742</v>
      </c>
      <c r="B1579" s="2495" t="s">
        <v>1010</v>
      </c>
      <c r="C1579" s="198" t="s">
        <v>160</v>
      </c>
      <c r="D1579" s="198"/>
      <c r="E1579" s="1970"/>
      <c r="F1579" s="1956" t="s">
        <v>54</v>
      </c>
      <c r="G1579" s="1956" t="s">
        <v>10</v>
      </c>
      <c r="H1579" s="2222" t="s">
        <v>89</v>
      </c>
      <c r="I1579" s="1971" t="s">
        <v>26</v>
      </c>
      <c r="J1579" s="1969">
        <v>45927</v>
      </c>
      <c r="K1579" s="1972">
        <v>0</v>
      </c>
      <c r="L1579" s="1973">
        <v>0</v>
      </c>
      <c r="M1579" s="1974"/>
      <c r="N1579" s="1975"/>
      <c r="O1579" s="1975"/>
      <c r="P1579" s="1976">
        <f>SUM(Table1[[#This Row],[BASE_FARE]:[SURCHARGES]])*Table1[[#This Row],[SEATS_BOOKED]]</f>
        <v>0</v>
      </c>
      <c r="Q1579" s="2016" t="s">
        <v>463</v>
      </c>
      <c r="R1579" s="1896" t="s">
        <v>95</v>
      </c>
      <c r="S1579" s="1970" t="str">
        <f>LEFT(Table1[[#This Row],[SECTOR]],3)</f>
        <v>BRI</v>
      </c>
      <c r="T1579" s="1970" t="str">
        <f>RIGHT(Table1[[#This Row],[SECTOR]],3)</f>
        <v>SSH</v>
      </c>
      <c r="U1579" s="1970" t="str">
        <f t="shared" si="136"/>
        <v>BRI</v>
      </c>
      <c r="V1579" s="1970">
        <f>WEEKDAY(Table1[[#This Row],[FLIGHT_DATE]],2)</f>
        <v>6</v>
      </c>
      <c r="W1579" s="1970">
        <f>Table1[[#This Row],[FLIGHT_DATE]]-Table1[[#This Row],[DATE_BOOKED]]</f>
        <v>185</v>
      </c>
    </row>
    <row r="1580" spans="1:23" x14ac:dyDescent="0.35">
      <c r="A1580" s="1961">
        <v>45742</v>
      </c>
      <c r="B1580" s="2495" t="s">
        <v>1010</v>
      </c>
      <c r="C1580" s="198" t="s">
        <v>160</v>
      </c>
      <c r="D1580" s="198"/>
      <c r="E1580" s="1970"/>
      <c r="F1580" s="1956" t="s">
        <v>54</v>
      </c>
      <c r="G1580" s="1956" t="s">
        <v>10</v>
      </c>
      <c r="H1580" s="2222" t="s">
        <v>89</v>
      </c>
      <c r="I1580" s="1971" t="s">
        <v>26</v>
      </c>
      <c r="J1580" s="1969">
        <v>45934</v>
      </c>
      <c r="K1580" s="1972">
        <v>0</v>
      </c>
      <c r="L1580" s="1973">
        <v>0</v>
      </c>
      <c r="M1580" s="1974"/>
      <c r="N1580" s="1975"/>
      <c r="O1580" s="1975"/>
      <c r="P1580" s="1976">
        <f>SUM(Table1[[#This Row],[BASE_FARE]:[SURCHARGES]])*Table1[[#This Row],[SEATS_BOOKED]]</f>
        <v>0</v>
      </c>
      <c r="Q1580" s="2016" t="s">
        <v>463</v>
      </c>
      <c r="R1580" s="1896" t="s">
        <v>95</v>
      </c>
      <c r="S1580" s="1970" t="str">
        <f>LEFT(Table1[[#This Row],[SECTOR]],3)</f>
        <v>BRI</v>
      </c>
      <c r="T1580" s="1970" t="str">
        <f>RIGHT(Table1[[#This Row],[SECTOR]],3)</f>
        <v>SSH</v>
      </c>
      <c r="U1580" s="1970" t="str">
        <f t="shared" si="136"/>
        <v>BRI</v>
      </c>
      <c r="V1580" s="1970">
        <f>WEEKDAY(Table1[[#This Row],[FLIGHT_DATE]],2)</f>
        <v>6</v>
      </c>
      <c r="W1580" s="1970">
        <f>Table1[[#This Row],[FLIGHT_DATE]]-Table1[[#This Row],[DATE_BOOKED]]</f>
        <v>192</v>
      </c>
    </row>
    <row r="1581" spans="1:23" x14ac:dyDescent="0.35">
      <c r="A1581" s="1961">
        <v>45742</v>
      </c>
      <c r="B1581" s="2495" t="s">
        <v>1010</v>
      </c>
      <c r="C1581" s="198" t="s">
        <v>160</v>
      </c>
      <c r="D1581" s="198"/>
      <c r="E1581" s="1970"/>
      <c r="F1581" s="1956" t="s">
        <v>54</v>
      </c>
      <c r="G1581" s="1956" t="s">
        <v>10</v>
      </c>
      <c r="H1581" s="2222" t="s">
        <v>89</v>
      </c>
      <c r="I1581" s="1971" t="s">
        <v>26</v>
      </c>
      <c r="J1581" s="1969">
        <v>45941</v>
      </c>
      <c r="K1581" s="1972">
        <v>0</v>
      </c>
      <c r="L1581" s="1973">
        <v>0</v>
      </c>
      <c r="M1581" s="1974"/>
      <c r="N1581" s="1975"/>
      <c r="O1581" s="1975"/>
      <c r="P1581" s="1976">
        <f>SUM(Table1[[#This Row],[BASE_FARE]:[SURCHARGES]])*Table1[[#This Row],[SEATS_BOOKED]]</f>
        <v>0</v>
      </c>
      <c r="Q1581" s="2016" t="s">
        <v>463</v>
      </c>
      <c r="R1581" s="1896" t="s">
        <v>95</v>
      </c>
      <c r="S1581" s="1970" t="str">
        <f>LEFT(Table1[[#This Row],[SECTOR]],3)</f>
        <v>BRI</v>
      </c>
      <c r="T1581" s="1970" t="str">
        <f>RIGHT(Table1[[#This Row],[SECTOR]],3)</f>
        <v>SSH</v>
      </c>
      <c r="U1581" s="1970" t="str">
        <f t="shared" si="136"/>
        <v>BRI</v>
      </c>
      <c r="V1581" s="1970">
        <f>WEEKDAY(Table1[[#This Row],[FLIGHT_DATE]],2)</f>
        <v>6</v>
      </c>
      <c r="W1581" s="1970">
        <f>Table1[[#This Row],[FLIGHT_DATE]]-Table1[[#This Row],[DATE_BOOKED]]</f>
        <v>199</v>
      </c>
    </row>
    <row r="1582" spans="1:23" x14ac:dyDescent="0.35">
      <c r="A1582" s="1961">
        <v>45742</v>
      </c>
      <c r="B1582" s="2495" t="s">
        <v>1010</v>
      </c>
      <c r="C1582" s="198" t="s">
        <v>160</v>
      </c>
      <c r="D1582" s="198"/>
      <c r="E1582" s="1970"/>
      <c r="F1582" s="1956" t="s">
        <v>54</v>
      </c>
      <c r="G1582" s="1956" t="s">
        <v>10</v>
      </c>
      <c r="H1582" s="2222" t="s">
        <v>89</v>
      </c>
      <c r="I1582" s="1971" t="s">
        <v>26</v>
      </c>
      <c r="J1582" s="1969">
        <v>45948</v>
      </c>
      <c r="K1582" s="1972">
        <v>0</v>
      </c>
      <c r="L1582" s="1973">
        <v>0</v>
      </c>
      <c r="M1582" s="1974"/>
      <c r="N1582" s="1975"/>
      <c r="O1582" s="1975"/>
      <c r="P1582" s="1976">
        <f>SUM(Table1[[#This Row],[BASE_FARE]:[SURCHARGES]])*Table1[[#This Row],[SEATS_BOOKED]]</f>
        <v>0</v>
      </c>
      <c r="Q1582" s="2016" t="s">
        <v>463</v>
      </c>
      <c r="R1582" s="1896" t="s">
        <v>95</v>
      </c>
      <c r="S1582" s="1970" t="str">
        <f>LEFT(Table1[[#This Row],[SECTOR]],3)</f>
        <v>BRI</v>
      </c>
      <c r="T1582" s="1970" t="str">
        <f>RIGHT(Table1[[#This Row],[SECTOR]],3)</f>
        <v>SSH</v>
      </c>
      <c r="U1582" s="1970" t="str">
        <f t="shared" si="136"/>
        <v>BRI</v>
      </c>
      <c r="V1582" s="1970">
        <f>WEEKDAY(Table1[[#This Row],[FLIGHT_DATE]],2)</f>
        <v>6</v>
      </c>
      <c r="W1582" s="1970">
        <f>Table1[[#This Row],[FLIGHT_DATE]]-Table1[[#This Row],[DATE_BOOKED]]</f>
        <v>206</v>
      </c>
    </row>
    <row r="1583" spans="1:23" x14ac:dyDescent="0.35">
      <c r="A1583" s="1961">
        <v>45742</v>
      </c>
      <c r="B1583" s="2495" t="s">
        <v>1010</v>
      </c>
      <c r="C1583" s="198" t="s">
        <v>160</v>
      </c>
      <c r="D1583" s="198"/>
      <c r="E1583" s="1970"/>
      <c r="F1583" s="1956" t="s">
        <v>54</v>
      </c>
      <c r="G1583" s="1956" t="s">
        <v>10</v>
      </c>
      <c r="H1583" s="2222" t="s">
        <v>89</v>
      </c>
      <c r="I1583" s="1971" t="s">
        <v>26</v>
      </c>
      <c r="J1583" s="1969">
        <v>45955</v>
      </c>
      <c r="K1583" s="1972">
        <v>0</v>
      </c>
      <c r="L1583" s="1973">
        <v>0</v>
      </c>
      <c r="M1583" s="1974"/>
      <c r="N1583" s="1975"/>
      <c r="O1583" s="1975"/>
      <c r="P1583" s="1976">
        <f>SUM(Table1[[#This Row],[BASE_FARE]:[SURCHARGES]])*Table1[[#This Row],[SEATS_BOOKED]]</f>
        <v>0</v>
      </c>
      <c r="Q1583" s="2016" t="s">
        <v>463</v>
      </c>
      <c r="R1583" s="1896" t="s">
        <v>95</v>
      </c>
      <c r="S1583" s="1970" t="str">
        <f>LEFT(Table1[[#This Row],[SECTOR]],3)</f>
        <v>BRI</v>
      </c>
      <c r="T1583" s="1970" t="str">
        <f>RIGHT(Table1[[#This Row],[SECTOR]],3)</f>
        <v>SSH</v>
      </c>
      <c r="U1583" s="1970" t="str">
        <f t="shared" si="136"/>
        <v>BRI</v>
      </c>
      <c r="V1583" s="1970">
        <f>WEEKDAY(Table1[[#This Row],[FLIGHT_DATE]],2)</f>
        <v>6</v>
      </c>
      <c r="W1583" s="1970">
        <f>Table1[[#This Row],[FLIGHT_DATE]]-Table1[[#This Row],[DATE_BOOKED]]</f>
        <v>213</v>
      </c>
    </row>
    <row r="1584" spans="1:23" x14ac:dyDescent="0.35">
      <c r="A1584" s="1961">
        <v>45742</v>
      </c>
      <c r="B1584" s="2495" t="s">
        <v>1010</v>
      </c>
      <c r="C1584" s="198" t="s">
        <v>160</v>
      </c>
      <c r="D1584" s="198"/>
      <c r="E1584" s="1970"/>
      <c r="F1584" s="1956" t="s">
        <v>54</v>
      </c>
      <c r="G1584" s="1962" t="s">
        <v>11</v>
      </c>
      <c r="H1584" s="2222" t="s">
        <v>88</v>
      </c>
      <c r="I1584" s="1971" t="s">
        <v>27</v>
      </c>
      <c r="J1584" s="1969">
        <v>45927</v>
      </c>
      <c r="K1584" s="1972">
        <v>0</v>
      </c>
      <c r="L1584" s="1973">
        <v>0</v>
      </c>
      <c r="M1584" s="1974"/>
      <c r="N1584" s="1975"/>
      <c r="O1584" s="1975"/>
      <c r="P1584" s="1976">
        <f>SUM(Table1[[#This Row],[BASE_FARE]:[SURCHARGES]])*Table1[[#This Row],[SEATS_BOOKED]]</f>
        <v>0</v>
      </c>
      <c r="Q1584" s="2016" t="s">
        <v>463</v>
      </c>
      <c r="R1584" s="1896" t="s">
        <v>95</v>
      </c>
      <c r="S1584" s="1970" t="str">
        <f>LEFT(Table1[[#This Row],[SECTOR]],3)</f>
        <v>SSH</v>
      </c>
      <c r="T1584" s="1970" t="str">
        <f>RIGHT(Table1[[#This Row],[SECTOR]],3)</f>
        <v>BRI</v>
      </c>
      <c r="U1584" s="1970" t="str">
        <f t="shared" ref="U1584:U1589" si="137">IF(AND(S1584&lt;&gt;"SSH", S1584&lt;&gt;"RMF", S1584&lt;&gt;"CAI", S1584&lt;&gt;"HRG", S1584&lt;&gt;"LXR", S1584&lt;&gt;"DXB", OR(T1584="SSH", T1584="RMF", T1584="CAI", T1584="HRG", T1584="LXR", T1584="DXB")), S1584,
    IF(AND(T1584&lt;&gt;"SSH", T1584&lt;&gt;"RMF", T1584&lt;&gt;"CAI", T1584&lt;&gt;"HRG", T1584&lt;&gt;"LXR", T1584&lt;&gt;"DXB", OR(S1584="SSH", S1584="RMF", S1584="CAI", S1584="HRG", S1584="LXR", S1584="DXB")), T1584,
    "VIE"))</f>
        <v>BRI</v>
      </c>
      <c r="V1584" s="1970">
        <f>WEEKDAY(Table1[[#This Row],[FLIGHT_DATE]],2)</f>
        <v>6</v>
      </c>
      <c r="W1584" s="1970">
        <f>Table1[[#This Row],[FLIGHT_DATE]]-Table1[[#This Row],[DATE_BOOKED]]</f>
        <v>185</v>
      </c>
    </row>
    <row r="1585" spans="1:23" x14ac:dyDescent="0.35">
      <c r="A1585" s="1961">
        <v>45742</v>
      </c>
      <c r="B1585" s="2495" t="s">
        <v>1010</v>
      </c>
      <c r="C1585" s="198" t="s">
        <v>160</v>
      </c>
      <c r="D1585" s="198"/>
      <c r="E1585" s="1970"/>
      <c r="F1585" s="1956" t="s">
        <v>54</v>
      </c>
      <c r="G1585" s="1962" t="s">
        <v>11</v>
      </c>
      <c r="H1585" s="2222" t="s">
        <v>88</v>
      </c>
      <c r="I1585" s="1971" t="s">
        <v>27</v>
      </c>
      <c r="J1585" s="1969">
        <v>45934</v>
      </c>
      <c r="K1585" s="1972">
        <v>0</v>
      </c>
      <c r="L1585" s="1973">
        <v>0</v>
      </c>
      <c r="M1585" s="1974"/>
      <c r="N1585" s="1975"/>
      <c r="O1585" s="1975"/>
      <c r="P1585" s="1976">
        <f>SUM(Table1[[#This Row],[BASE_FARE]:[SURCHARGES]])*Table1[[#This Row],[SEATS_BOOKED]]</f>
        <v>0</v>
      </c>
      <c r="Q1585" s="2016" t="s">
        <v>463</v>
      </c>
      <c r="R1585" s="1896" t="s">
        <v>95</v>
      </c>
      <c r="S1585" s="1970" t="str">
        <f>LEFT(Table1[[#This Row],[SECTOR]],3)</f>
        <v>SSH</v>
      </c>
      <c r="T1585" s="1970" t="str">
        <f>RIGHT(Table1[[#This Row],[SECTOR]],3)</f>
        <v>BRI</v>
      </c>
      <c r="U1585" s="1970" t="str">
        <f t="shared" si="137"/>
        <v>BRI</v>
      </c>
      <c r="V1585" s="1970">
        <f>WEEKDAY(Table1[[#This Row],[FLIGHT_DATE]],2)</f>
        <v>6</v>
      </c>
      <c r="W1585" s="1970">
        <f>Table1[[#This Row],[FLIGHT_DATE]]-Table1[[#This Row],[DATE_BOOKED]]</f>
        <v>192</v>
      </c>
    </row>
    <row r="1586" spans="1:23" x14ac:dyDescent="0.35">
      <c r="A1586" s="1961">
        <v>45742</v>
      </c>
      <c r="B1586" s="2495" t="s">
        <v>1010</v>
      </c>
      <c r="C1586" s="198" t="s">
        <v>160</v>
      </c>
      <c r="D1586" s="198"/>
      <c r="E1586" s="1970"/>
      <c r="F1586" s="1956" t="s">
        <v>54</v>
      </c>
      <c r="G1586" s="1962" t="s">
        <v>11</v>
      </c>
      <c r="H1586" s="2222" t="s">
        <v>88</v>
      </c>
      <c r="I1586" s="1971" t="s">
        <v>27</v>
      </c>
      <c r="J1586" s="1969">
        <v>45941</v>
      </c>
      <c r="K1586" s="1972">
        <v>0</v>
      </c>
      <c r="L1586" s="1973">
        <v>0</v>
      </c>
      <c r="M1586" s="1974"/>
      <c r="N1586" s="1975"/>
      <c r="O1586" s="1975"/>
      <c r="P1586" s="1976">
        <f>SUM(Table1[[#This Row],[BASE_FARE]:[SURCHARGES]])*Table1[[#This Row],[SEATS_BOOKED]]</f>
        <v>0</v>
      </c>
      <c r="Q1586" s="2016" t="s">
        <v>463</v>
      </c>
      <c r="R1586" s="1896" t="s">
        <v>95</v>
      </c>
      <c r="S1586" s="1970" t="str">
        <f>LEFT(Table1[[#This Row],[SECTOR]],3)</f>
        <v>SSH</v>
      </c>
      <c r="T1586" s="1970" t="str">
        <f>RIGHT(Table1[[#This Row],[SECTOR]],3)</f>
        <v>BRI</v>
      </c>
      <c r="U1586" s="1970" t="str">
        <f t="shared" si="137"/>
        <v>BRI</v>
      </c>
      <c r="V1586" s="1970">
        <f>WEEKDAY(Table1[[#This Row],[FLIGHT_DATE]],2)</f>
        <v>6</v>
      </c>
      <c r="W1586" s="1970">
        <f>Table1[[#This Row],[FLIGHT_DATE]]-Table1[[#This Row],[DATE_BOOKED]]</f>
        <v>199</v>
      </c>
    </row>
    <row r="1587" spans="1:23" x14ac:dyDescent="0.35">
      <c r="A1587" s="1961">
        <v>45742</v>
      </c>
      <c r="B1587" s="2495" t="s">
        <v>1010</v>
      </c>
      <c r="C1587" s="198" t="s">
        <v>160</v>
      </c>
      <c r="D1587" s="198"/>
      <c r="E1587" s="1970"/>
      <c r="F1587" s="1956" t="s">
        <v>54</v>
      </c>
      <c r="G1587" s="1962" t="s">
        <v>11</v>
      </c>
      <c r="H1587" s="2222" t="s">
        <v>88</v>
      </c>
      <c r="I1587" s="1971" t="s">
        <v>27</v>
      </c>
      <c r="J1587" s="1969">
        <v>45948</v>
      </c>
      <c r="K1587" s="1972">
        <v>0</v>
      </c>
      <c r="L1587" s="1973">
        <v>0</v>
      </c>
      <c r="M1587" s="1974"/>
      <c r="N1587" s="1975"/>
      <c r="O1587" s="1975"/>
      <c r="P1587" s="1976">
        <f>SUM(Table1[[#This Row],[BASE_FARE]:[SURCHARGES]])*Table1[[#This Row],[SEATS_BOOKED]]</f>
        <v>0</v>
      </c>
      <c r="Q1587" s="2016" t="s">
        <v>463</v>
      </c>
      <c r="R1587" s="1896" t="s">
        <v>95</v>
      </c>
      <c r="S1587" s="1970" t="str">
        <f>LEFT(Table1[[#This Row],[SECTOR]],3)</f>
        <v>SSH</v>
      </c>
      <c r="T1587" s="1970" t="str">
        <f>RIGHT(Table1[[#This Row],[SECTOR]],3)</f>
        <v>BRI</v>
      </c>
      <c r="U1587" s="1970" t="str">
        <f t="shared" si="137"/>
        <v>BRI</v>
      </c>
      <c r="V1587" s="1970">
        <f>WEEKDAY(Table1[[#This Row],[FLIGHT_DATE]],2)</f>
        <v>6</v>
      </c>
      <c r="W1587" s="1970">
        <f>Table1[[#This Row],[FLIGHT_DATE]]-Table1[[#This Row],[DATE_BOOKED]]</f>
        <v>206</v>
      </c>
    </row>
    <row r="1588" spans="1:23" x14ac:dyDescent="0.35">
      <c r="A1588" s="1961">
        <v>45742</v>
      </c>
      <c r="B1588" s="2495" t="s">
        <v>1010</v>
      </c>
      <c r="C1588" s="198" t="s">
        <v>160</v>
      </c>
      <c r="D1588" s="198"/>
      <c r="E1588" s="1970"/>
      <c r="F1588" s="1956" t="s">
        <v>54</v>
      </c>
      <c r="G1588" s="1962" t="s">
        <v>11</v>
      </c>
      <c r="H1588" s="2222" t="s">
        <v>88</v>
      </c>
      <c r="I1588" s="1971" t="s">
        <v>27</v>
      </c>
      <c r="J1588" s="1969">
        <v>45955</v>
      </c>
      <c r="K1588" s="1972">
        <v>0</v>
      </c>
      <c r="L1588" s="1973">
        <v>0</v>
      </c>
      <c r="M1588" s="1974"/>
      <c r="N1588" s="1975"/>
      <c r="O1588" s="1975"/>
      <c r="P1588" s="1976">
        <f>SUM(Table1[[#This Row],[BASE_FARE]:[SURCHARGES]])*Table1[[#This Row],[SEATS_BOOKED]]</f>
        <v>0</v>
      </c>
      <c r="Q1588" s="2016" t="s">
        <v>463</v>
      </c>
      <c r="R1588" s="1896" t="s">
        <v>95</v>
      </c>
      <c r="S1588" s="1970" t="str">
        <f>LEFT(Table1[[#This Row],[SECTOR]],3)</f>
        <v>SSH</v>
      </c>
      <c r="T1588" s="1970" t="str">
        <f>RIGHT(Table1[[#This Row],[SECTOR]],3)</f>
        <v>BRI</v>
      </c>
      <c r="U1588" s="1970" t="str">
        <f t="shared" si="137"/>
        <v>BRI</v>
      </c>
      <c r="V1588" s="1970">
        <f>WEEKDAY(Table1[[#This Row],[FLIGHT_DATE]],2)</f>
        <v>6</v>
      </c>
      <c r="W1588" s="1970">
        <f>Table1[[#This Row],[FLIGHT_DATE]]-Table1[[#This Row],[DATE_BOOKED]]</f>
        <v>213</v>
      </c>
    </row>
    <row r="1589" spans="1:23" x14ac:dyDescent="0.35">
      <c r="A1589" s="1961">
        <v>45742</v>
      </c>
      <c r="B1589" s="2495" t="s">
        <v>1010</v>
      </c>
      <c r="C1589" s="198" t="s">
        <v>160</v>
      </c>
      <c r="D1589" s="198"/>
      <c r="E1589" s="1970"/>
      <c r="F1589" s="1956" t="s">
        <v>54</v>
      </c>
      <c r="G1589" s="1962" t="s">
        <v>11</v>
      </c>
      <c r="H1589" s="2222" t="s">
        <v>88</v>
      </c>
      <c r="I1589" s="1971" t="s">
        <v>27</v>
      </c>
      <c r="J1589" s="1969">
        <v>45962</v>
      </c>
      <c r="K1589" s="1972">
        <v>0</v>
      </c>
      <c r="L1589" s="1973">
        <v>0</v>
      </c>
      <c r="M1589" s="1974"/>
      <c r="N1589" s="1975"/>
      <c r="O1589" s="1975"/>
      <c r="P1589" s="1976">
        <f>SUM(Table1[[#This Row],[BASE_FARE]:[SURCHARGES]])*Table1[[#This Row],[SEATS_BOOKED]]</f>
        <v>0</v>
      </c>
      <c r="Q1589" s="2016" t="s">
        <v>463</v>
      </c>
      <c r="R1589" s="1896" t="s">
        <v>95</v>
      </c>
      <c r="S1589" s="1970" t="str">
        <f>LEFT(Table1[[#This Row],[SECTOR]],3)</f>
        <v>SSH</v>
      </c>
      <c r="T1589" s="1970" t="str">
        <f>RIGHT(Table1[[#This Row],[SECTOR]],3)</f>
        <v>BRI</v>
      </c>
      <c r="U1589" s="1970" t="str">
        <f t="shared" si="137"/>
        <v>BRI</v>
      </c>
      <c r="V1589" s="1970">
        <f>WEEKDAY(Table1[[#This Row],[FLIGHT_DATE]],2)</f>
        <v>6</v>
      </c>
      <c r="W1589" s="1970">
        <f>Table1[[#This Row],[FLIGHT_DATE]]-Table1[[#This Row],[DATE_BOOKED]]</f>
        <v>220</v>
      </c>
    </row>
    <row r="1590" spans="1:23" x14ac:dyDescent="0.35">
      <c r="A1590" s="1977">
        <v>45742</v>
      </c>
      <c r="B1590" s="1978" t="s">
        <v>332</v>
      </c>
      <c r="C1590" s="198" t="s">
        <v>333</v>
      </c>
      <c r="D1590" s="198"/>
      <c r="E1590" s="1978"/>
      <c r="F1590" s="1978" t="s">
        <v>56</v>
      </c>
      <c r="G1590" s="1978" t="s">
        <v>10</v>
      </c>
      <c r="H1590" s="2222" t="s">
        <v>191</v>
      </c>
      <c r="I1590" s="1979" t="s">
        <v>162</v>
      </c>
      <c r="J1590" s="1977">
        <v>45779</v>
      </c>
      <c r="K1590" s="1980">
        <v>2</v>
      </c>
      <c r="L1590" s="1981">
        <v>2</v>
      </c>
      <c r="M1590" s="1982">
        <v>200</v>
      </c>
      <c r="N1590" s="1983">
        <v>0</v>
      </c>
      <c r="O1590" s="1983">
        <v>0</v>
      </c>
      <c r="P1590" s="1984">
        <f>SUM(Table1[[#This Row],[BASE_FARE]:[SURCHARGES]])*Table1[[#This Row],[SEATS_BOOKED]]</f>
        <v>400</v>
      </c>
      <c r="Q1590" s="1978" t="s">
        <v>161</v>
      </c>
      <c r="R1590" s="1980" t="s">
        <v>335</v>
      </c>
      <c r="S1590" s="1978" t="str">
        <f>LEFT(Table1[[#This Row],[SECTOR]],3)</f>
        <v>SSH</v>
      </c>
      <c r="T1590" s="1978" t="str">
        <f>RIGHT(Table1[[#This Row],[SECTOR]],3)</f>
        <v>MXP</v>
      </c>
      <c r="U1590" s="1978" t="str">
        <f>IF(AND(S1590&lt;&gt;"SSH", S1590&lt;&gt;"RMF", S1590&lt;&gt;"CAI", S1590&lt;&gt;"HRG", S1590&lt;&gt;"LXR", S1590&lt;&gt;"DXB", OR(T1590="SSH", T1590="RMF", T1590="CAI", T1590="HRG", T1590="LXR", T1590="DXB")), S1590,
    IF(AND(T1590&lt;&gt;"SSH", T1590&lt;&gt;"RMF", T1590&lt;&gt;"CAI", T1590&lt;&gt;"HRG", T1590&lt;&gt;"LXR", T1590&lt;&gt;"DXB", OR(S1590="SSH", S1590="RMF", S1590="CAI", S1590="HRG", S1590="LXR", S1590="DXB")), T1590,
    "VIE"))</f>
        <v>MXP</v>
      </c>
      <c r="V1590" s="1978">
        <f>WEEKDAY(Table1[[#This Row],[FLIGHT_DATE]],2)</f>
        <v>5</v>
      </c>
      <c r="W1590" s="1978">
        <f>Table1[[#This Row],[FLIGHT_DATE]]-Table1[[#This Row],[DATE_BOOKED]]</f>
        <v>37</v>
      </c>
    </row>
    <row r="1591" spans="1:23" x14ac:dyDescent="0.35">
      <c r="A1591" s="1977">
        <v>45742</v>
      </c>
      <c r="B1591" s="1978" t="s">
        <v>332</v>
      </c>
      <c r="C1591" s="198" t="s">
        <v>333</v>
      </c>
      <c r="D1591" s="198"/>
      <c r="E1591" s="1978"/>
      <c r="F1591" s="1978" t="s">
        <v>56</v>
      </c>
      <c r="G1591" s="1978" t="s">
        <v>10</v>
      </c>
      <c r="H1591" s="2222" t="s">
        <v>88</v>
      </c>
      <c r="I1591" s="1979" t="s">
        <v>27</v>
      </c>
      <c r="J1591" s="1977">
        <v>45864</v>
      </c>
      <c r="K1591" s="1980">
        <v>8</v>
      </c>
      <c r="L1591" s="1981">
        <v>8</v>
      </c>
      <c r="M1591" s="1982">
        <v>160</v>
      </c>
      <c r="N1591" s="1983">
        <v>0</v>
      </c>
      <c r="O1591" s="1983">
        <v>0</v>
      </c>
      <c r="P1591" s="1984">
        <f>SUM(Table1[[#This Row],[BASE_FARE]:[SURCHARGES]])*Table1[[#This Row],[SEATS_BOOKED]]</f>
        <v>1280</v>
      </c>
      <c r="Q1591" s="1978" t="s">
        <v>161</v>
      </c>
      <c r="R1591" s="1980" t="s">
        <v>335</v>
      </c>
      <c r="S1591" s="1978" t="str">
        <f>LEFT(Table1[[#This Row],[SECTOR]],3)</f>
        <v>SSH</v>
      </c>
      <c r="T1591" s="1978" t="str">
        <f>RIGHT(Table1[[#This Row],[SECTOR]],3)</f>
        <v>BRI</v>
      </c>
      <c r="U1591" s="1978" t="str">
        <f>IF(AND(S1591&lt;&gt;"SSH", S1591&lt;&gt;"RMF", S1591&lt;&gt;"CAI", S1591&lt;&gt;"HRG", S1591&lt;&gt;"LXR", S1591&lt;&gt;"DXB", OR(T1591="SSH", T1591="RMF", T1591="CAI", T1591="HRG", T1591="LXR", T1591="DXB")), S1591,
    IF(AND(T1591&lt;&gt;"SSH", T1591&lt;&gt;"RMF", T1591&lt;&gt;"CAI", T1591&lt;&gt;"HRG", T1591&lt;&gt;"LXR", T1591&lt;&gt;"DXB", OR(S1591="SSH", S1591="RMF", S1591="CAI", S1591="HRG", S1591="LXR", S1591="DXB")), T1591,
    "VIE"))</f>
        <v>BRI</v>
      </c>
      <c r="V1591" s="1978">
        <f>WEEKDAY(Table1[[#This Row],[FLIGHT_DATE]],2)</f>
        <v>6</v>
      </c>
      <c r="W1591" s="1978">
        <f>Table1[[#This Row],[FLIGHT_DATE]]-Table1[[#This Row],[DATE_BOOKED]]</f>
        <v>122</v>
      </c>
    </row>
    <row r="1592" spans="1:23" x14ac:dyDescent="0.35">
      <c r="A1592" s="1977">
        <v>45742</v>
      </c>
      <c r="B1592" s="1978" t="s">
        <v>332</v>
      </c>
      <c r="C1592" s="198" t="s">
        <v>333</v>
      </c>
      <c r="D1592" s="198"/>
      <c r="E1592" s="1978"/>
      <c r="F1592" s="1978" t="s">
        <v>56</v>
      </c>
      <c r="G1592" s="1978" t="s">
        <v>10</v>
      </c>
      <c r="H1592" s="2222" t="s">
        <v>89</v>
      </c>
      <c r="I1592" s="1979" t="s">
        <v>26</v>
      </c>
      <c r="J1592" s="1977">
        <v>45857</v>
      </c>
      <c r="K1592" s="1980">
        <v>8</v>
      </c>
      <c r="L1592" s="1981">
        <v>8</v>
      </c>
      <c r="M1592" s="1982">
        <v>160</v>
      </c>
      <c r="N1592" s="1983">
        <v>0</v>
      </c>
      <c r="O1592" s="1983">
        <v>0</v>
      </c>
      <c r="P1592" s="1984">
        <f>SUM(Table1[[#This Row],[BASE_FARE]:[SURCHARGES]])*Table1[[#This Row],[SEATS_BOOKED]]</f>
        <v>1280</v>
      </c>
      <c r="Q1592" s="1978" t="s">
        <v>161</v>
      </c>
      <c r="R1592" s="1980" t="s">
        <v>335</v>
      </c>
      <c r="S1592" s="1978" t="str">
        <f>LEFT(Table1[[#This Row],[SECTOR]],3)</f>
        <v>BRI</v>
      </c>
      <c r="T1592" s="1978" t="str">
        <f>RIGHT(Table1[[#This Row],[SECTOR]],3)</f>
        <v>SSH</v>
      </c>
      <c r="U1592" s="1978" t="str">
        <f>IF(AND(S1592&lt;&gt;"SSH", S1592&lt;&gt;"RMF", S1592&lt;&gt;"CAI", S1592&lt;&gt;"HRG", S1592&lt;&gt;"LXR", S1592&lt;&gt;"DXB", OR(T1592="SSH", T1592="RMF", T1592="CAI", T1592="HRG", T1592="LXR", T1592="DXB")), S1592,
    IF(AND(T1592&lt;&gt;"SSH", T1592&lt;&gt;"RMF", T1592&lt;&gt;"CAI", T1592&lt;&gt;"HRG", T1592&lt;&gt;"LXR", T1592&lt;&gt;"DXB", OR(S1592="SSH", S1592="RMF", S1592="CAI", S1592="HRG", S1592="LXR", S1592="DXB")), T1592,
    "VIE"))</f>
        <v>BRI</v>
      </c>
      <c r="V1592" s="1978">
        <f>WEEKDAY(Table1[[#This Row],[FLIGHT_DATE]],2)</f>
        <v>6</v>
      </c>
      <c r="W1592" s="1978">
        <f>Table1[[#This Row],[FLIGHT_DATE]]-Table1[[#This Row],[DATE_BOOKED]]</f>
        <v>115</v>
      </c>
    </row>
    <row r="1593" spans="1:23" x14ac:dyDescent="0.35">
      <c r="A1593" s="1985">
        <v>45742</v>
      </c>
      <c r="B1593" s="1986" t="s">
        <v>112</v>
      </c>
      <c r="C1593" s="198" t="s">
        <v>160</v>
      </c>
      <c r="D1593" s="198"/>
      <c r="E1593" s="1986"/>
      <c r="F1593" s="1986" t="s">
        <v>54</v>
      </c>
      <c r="G1593" s="1986" t="s">
        <v>10</v>
      </c>
      <c r="H1593" s="2222" t="s">
        <v>89</v>
      </c>
      <c r="I1593" s="1987" t="s">
        <v>26</v>
      </c>
      <c r="J1593" s="1985">
        <v>45773</v>
      </c>
      <c r="K1593" s="1988">
        <v>2</v>
      </c>
      <c r="L1593" s="1989">
        <v>2</v>
      </c>
      <c r="M1593" s="1990">
        <v>175</v>
      </c>
      <c r="N1593" s="1983">
        <v>0</v>
      </c>
      <c r="O1593" s="1983">
        <v>0</v>
      </c>
      <c r="P1593" s="1991">
        <f>SUM(Table1[[#This Row],[BASE_FARE]:[SURCHARGES]])*Table1[[#This Row],[SEATS_BOOKED]]</f>
        <v>350</v>
      </c>
      <c r="Q1593" s="1894" t="s">
        <v>161</v>
      </c>
      <c r="R1593" s="1896" t="s">
        <v>95</v>
      </c>
      <c r="S1593" s="1986" t="str">
        <f>LEFT(Table1[[#This Row],[SECTOR]],3)</f>
        <v>BRI</v>
      </c>
      <c r="T1593" s="1986" t="str">
        <f>RIGHT(Table1[[#This Row],[SECTOR]],3)</f>
        <v>SSH</v>
      </c>
      <c r="U1593" s="1986" t="str">
        <f t="shared" ref="U1593:U1598" si="138">IF(AND(S1593&lt;&gt;"SSH", S1593&lt;&gt;"RMF", S1593&lt;&gt;"CAI", S1593&lt;&gt;"HRG", S1593&lt;&gt;"LXR", S1593&lt;&gt;"DXB", OR(T1593="SSH", T1593="RMF", T1593="CAI", T1593="HRG", T1593="LXR", T1593="DXB")), S1593,
    IF(AND(T1593&lt;&gt;"SSH", T1593&lt;&gt;"RMF", T1593&lt;&gt;"CAI", T1593&lt;&gt;"HRG", T1593&lt;&gt;"LXR", T1593&lt;&gt;"DXB", OR(S1593="SSH", S1593="RMF", S1593="CAI", S1593="HRG", S1593="LXR", S1593="DXB")), T1593,
    "VIE"))</f>
        <v>BRI</v>
      </c>
      <c r="V1593" s="1986">
        <f>WEEKDAY(Table1[[#This Row],[FLIGHT_DATE]],2)</f>
        <v>6</v>
      </c>
      <c r="W1593" s="1986">
        <f>Table1[[#This Row],[FLIGHT_DATE]]-Table1[[#This Row],[DATE_BOOKED]]</f>
        <v>31</v>
      </c>
    </row>
    <row r="1594" spans="1:23" x14ac:dyDescent="0.35">
      <c r="A1594" s="1985">
        <v>45742</v>
      </c>
      <c r="B1594" s="1986" t="s">
        <v>112</v>
      </c>
      <c r="C1594" s="198" t="s">
        <v>160</v>
      </c>
      <c r="D1594" s="198"/>
      <c r="E1594" s="1986"/>
      <c r="F1594" s="1986" t="s">
        <v>54</v>
      </c>
      <c r="G1594" s="1986" t="s">
        <v>11</v>
      </c>
      <c r="H1594" s="2222" t="s">
        <v>88</v>
      </c>
      <c r="I1594" s="1987" t="s">
        <v>27</v>
      </c>
      <c r="J1594" s="1985">
        <v>45780</v>
      </c>
      <c r="K1594" s="1988">
        <v>2</v>
      </c>
      <c r="L1594" s="1989">
        <v>2</v>
      </c>
      <c r="M1594" s="1990">
        <v>175</v>
      </c>
      <c r="N1594" s="1983">
        <v>0</v>
      </c>
      <c r="O1594" s="1983">
        <v>0</v>
      </c>
      <c r="P1594" s="1991">
        <f>SUM(Table1[[#This Row],[BASE_FARE]:[SURCHARGES]])*Table1[[#This Row],[SEATS_BOOKED]]</f>
        <v>350</v>
      </c>
      <c r="Q1594" s="1894" t="s">
        <v>161</v>
      </c>
      <c r="R1594" s="1896" t="s">
        <v>95</v>
      </c>
      <c r="S1594" s="1986" t="str">
        <f>LEFT(Table1[[#This Row],[SECTOR]],3)</f>
        <v>SSH</v>
      </c>
      <c r="T1594" s="1986" t="str">
        <f>RIGHT(Table1[[#This Row],[SECTOR]],3)</f>
        <v>BRI</v>
      </c>
      <c r="U1594" s="1986" t="str">
        <f t="shared" si="138"/>
        <v>BRI</v>
      </c>
      <c r="V1594" s="1986">
        <f>WEEKDAY(Table1[[#This Row],[FLIGHT_DATE]],2)</f>
        <v>6</v>
      </c>
      <c r="W1594" s="1986">
        <f>Table1[[#This Row],[FLIGHT_DATE]]-Table1[[#This Row],[DATE_BOOKED]]</f>
        <v>38</v>
      </c>
    </row>
    <row r="1595" spans="1:23" ht="14.25" customHeight="1" x14ac:dyDescent="0.35">
      <c r="A1595" s="1992">
        <v>45742</v>
      </c>
      <c r="B1595" s="1993" t="s">
        <v>477</v>
      </c>
      <c r="C1595" s="198" t="s">
        <v>160</v>
      </c>
      <c r="D1595" s="198"/>
      <c r="E1595" s="1986"/>
      <c r="F1595" s="1986" t="s">
        <v>54</v>
      </c>
      <c r="G1595" s="1993" t="s">
        <v>10</v>
      </c>
      <c r="H1595" s="2222" t="s">
        <v>447</v>
      </c>
      <c r="I1595" s="1994" t="s">
        <v>28</v>
      </c>
      <c r="J1595" s="1992">
        <v>45772</v>
      </c>
      <c r="K1595" s="1995">
        <v>10</v>
      </c>
      <c r="L1595" s="1996">
        <v>10</v>
      </c>
      <c r="M1595" s="1997">
        <v>205</v>
      </c>
      <c r="N1595" s="1983">
        <v>0</v>
      </c>
      <c r="O1595" s="1983">
        <v>0</v>
      </c>
      <c r="P1595" s="1998">
        <f>SUM(Table1[[#This Row],[BASE_FARE]:[SURCHARGES]])*Table1[[#This Row],[SEATS_BOOKED]]</f>
        <v>2050</v>
      </c>
      <c r="Q1595" s="1894" t="s">
        <v>161</v>
      </c>
      <c r="R1595" s="2196" t="s">
        <v>384</v>
      </c>
      <c r="S1595" s="1993" t="str">
        <f>LEFT(Table1[[#This Row],[SECTOR]],3)</f>
        <v>NAP</v>
      </c>
      <c r="T1595" s="1993" t="str">
        <f>RIGHT(Table1[[#This Row],[SECTOR]],3)</f>
        <v>SSH</v>
      </c>
      <c r="U1595" s="1993" t="str">
        <f t="shared" si="138"/>
        <v>NAP</v>
      </c>
      <c r="V1595" s="1993">
        <f>WEEKDAY(Table1[[#This Row],[FLIGHT_DATE]],2)</f>
        <v>5</v>
      </c>
      <c r="W1595" s="1993">
        <f>Table1[[#This Row],[FLIGHT_DATE]]-Table1[[#This Row],[DATE_BOOKED]]</f>
        <v>30</v>
      </c>
    </row>
    <row r="1596" spans="1:23" x14ac:dyDescent="0.35">
      <c r="A1596" s="1992">
        <v>45742</v>
      </c>
      <c r="B1596" s="1993" t="s">
        <v>477</v>
      </c>
      <c r="C1596" s="198" t="s">
        <v>160</v>
      </c>
      <c r="D1596" s="198"/>
      <c r="E1596" s="1986"/>
      <c r="F1596" s="1986" t="s">
        <v>54</v>
      </c>
      <c r="G1596" s="1993" t="s">
        <v>11</v>
      </c>
      <c r="H1596" s="2222" t="s">
        <v>445</v>
      </c>
      <c r="I1596" s="1994" t="s">
        <v>29</v>
      </c>
      <c r="J1596" s="1992">
        <v>45779</v>
      </c>
      <c r="K1596" s="1995">
        <v>10</v>
      </c>
      <c r="L1596" s="1996">
        <v>10</v>
      </c>
      <c r="M1596" s="1997">
        <v>205</v>
      </c>
      <c r="N1596" s="1983">
        <v>0</v>
      </c>
      <c r="O1596" s="1983">
        <v>0</v>
      </c>
      <c r="P1596" s="1998">
        <f>SUM(Table1[[#This Row],[BASE_FARE]:[SURCHARGES]])*Table1[[#This Row],[SEATS_BOOKED]]</f>
        <v>2050</v>
      </c>
      <c r="Q1596" s="1894" t="s">
        <v>161</v>
      </c>
      <c r="R1596" s="2196" t="s">
        <v>384</v>
      </c>
      <c r="S1596" s="1993" t="str">
        <f>LEFT(Table1[[#This Row],[SECTOR]],3)</f>
        <v>SSH</v>
      </c>
      <c r="T1596" s="1993" t="str">
        <f>RIGHT(Table1[[#This Row],[SECTOR]],3)</f>
        <v>NAP</v>
      </c>
      <c r="U1596" s="1993" t="str">
        <f t="shared" si="138"/>
        <v>NAP</v>
      </c>
      <c r="V1596" s="1993">
        <f>WEEKDAY(Table1[[#This Row],[FLIGHT_DATE]],2)</f>
        <v>5</v>
      </c>
      <c r="W1596" s="1993">
        <f>Table1[[#This Row],[FLIGHT_DATE]]-Table1[[#This Row],[DATE_BOOKED]]</f>
        <v>37</v>
      </c>
    </row>
    <row r="1597" spans="1:23" x14ac:dyDescent="0.35">
      <c r="A1597" s="1999">
        <v>45742</v>
      </c>
      <c r="B1597" s="2000" t="s">
        <v>385</v>
      </c>
      <c r="C1597" s="198" t="s">
        <v>333</v>
      </c>
      <c r="D1597" s="198"/>
      <c r="E1597" s="2000" t="s">
        <v>892</v>
      </c>
      <c r="F1597" s="2000" t="s">
        <v>54</v>
      </c>
      <c r="G1597" s="2000" t="s">
        <v>10</v>
      </c>
      <c r="H1597" s="2222" t="s">
        <v>190</v>
      </c>
      <c r="I1597" s="2001" t="s">
        <v>115</v>
      </c>
      <c r="J1597" s="1999">
        <v>45877</v>
      </c>
      <c r="K1597" s="2002">
        <v>4</v>
      </c>
      <c r="L1597" s="2003">
        <v>4</v>
      </c>
      <c r="M1597" s="2004">
        <v>250</v>
      </c>
      <c r="N1597" s="2005">
        <v>0</v>
      </c>
      <c r="O1597" s="2005">
        <v>0</v>
      </c>
      <c r="P1597" s="2006">
        <f>SUM(Table1[[#This Row],[BASE_FARE]:[SURCHARGES]])*Table1[[#This Row],[SEATS_BOOKED]]</f>
        <v>1000</v>
      </c>
      <c r="Q1597" s="2000" t="s">
        <v>161</v>
      </c>
      <c r="R1597" s="2002" t="s">
        <v>335</v>
      </c>
      <c r="S1597" s="2000" t="str">
        <f>LEFT(Table1[[#This Row],[SECTOR]],3)</f>
        <v>FCO</v>
      </c>
      <c r="T1597" s="2000" t="str">
        <f>RIGHT(Table1[[#This Row],[SECTOR]],3)</f>
        <v>SSH</v>
      </c>
      <c r="U1597" s="2000" t="str">
        <f t="shared" si="138"/>
        <v>FCO</v>
      </c>
      <c r="V1597" s="2000">
        <f>WEEKDAY(Table1[[#This Row],[FLIGHT_DATE]],2)</f>
        <v>5</v>
      </c>
      <c r="W1597" s="2000">
        <f>Table1[[#This Row],[FLIGHT_DATE]]-Table1[[#This Row],[DATE_BOOKED]]</f>
        <v>135</v>
      </c>
    </row>
    <row r="1598" spans="1:23" x14ac:dyDescent="0.35">
      <c r="A1598" s="1999">
        <v>45742</v>
      </c>
      <c r="B1598" s="2000" t="s">
        <v>385</v>
      </c>
      <c r="C1598" s="198" t="s">
        <v>333</v>
      </c>
      <c r="D1598" s="198"/>
      <c r="E1598" s="2000" t="s">
        <v>892</v>
      </c>
      <c r="F1598" s="2000" t="s">
        <v>54</v>
      </c>
      <c r="G1598" s="2000" t="s">
        <v>11</v>
      </c>
      <c r="H1598" s="2222" t="s">
        <v>191</v>
      </c>
      <c r="I1598" s="2001" t="s">
        <v>114</v>
      </c>
      <c r="J1598" s="1999">
        <v>45891</v>
      </c>
      <c r="K1598" s="2002">
        <v>4</v>
      </c>
      <c r="L1598" s="2003">
        <v>4</v>
      </c>
      <c r="M1598" s="2004">
        <v>250</v>
      </c>
      <c r="N1598" s="2005">
        <v>0</v>
      </c>
      <c r="O1598" s="2005">
        <v>0</v>
      </c>
      <c r="P1598" s="2006">
        <f>SUM(Table1[[#This Row],[BASE_FARE]:[SURCHARGES]])*Table1[[#This Row],[SEATS_BOOKED]]</f>
        <v>1000</v>
      </c>
      <c r="Q1598" s="2000" t="s">
        <v>161</v>
      </c>
      <c r="R1598" s="2002" t="s">
        <v>335</v>
      </c>
      <c r="S1598" s="2000" t="str">
        <f>LEFT(Table1[[#This Row],[SECTOR]],3)</f>
        <v>SSH</v>
      </c>
      <c r="T1598" s="2000" t="str">
        <f>RIGHT(Table1[[#This Row],[SECTOR]],3)</f>
        <v>FCO</v>
      </c>
      <c r="U1598" s="2000" t="str">
        <f t="shared" si="138"/>
        <v>FCO</v>
      </c>
      <c r="V1598" s="2000">
        <f>WEEKDAY(Table1[[#This Row],[FLIGHT_DATE]],2)</f>
        <v>5</v>
      </c>
      <c r="W1598" s="2000">
        <f>Table1[[#This Row],[FLIGHT_DATE]]-Table1[[#This Row],[DATE_BOOKED]]</f>
        <v>149</v>
      </c>
    </row>
    <row r="1599" spans="1:23" x14ac:dyDescent="0.35">
      <c r="A1599" s="2008">
        <v>45742</v>
      </c>
      <c r="B1599" s="2009" t="s">
        <v>385</v>
      </c>
      <c r="C1599" s="198" t="s">
        <v>333</v>
      </c>
      <c r="D1599" s="198"/>
      <c r="E1599" s="2009" t="s">
        <v>893</v>
      </c>
      <c r="F1599" s="2009" t="s">
        <v>56</v>
      </c>
      <c r="G1599" s="2009" t="s">
        <v>10</v>
      </c>
      <c r="H1599" s="2222" t="s">
        <v>445</v>
      </c>
      <c r="I1599" s="2010" t="s">
        <v>29</v>
      </c>
      <c r="J1599" s="2008">
        <v>45779</v>
      </c>
      <c r="K1599" s="2011">
        <v>3</v>
      </c>
      <c r="L1599" s="2012">
        <v>3</v>
      </c>
      <c r="M1599" s="2013">
        <v>150</v>
      </c>
      <c r="N1599" s="2005">
        <v>0</v>
      </c>
      <c r="O1599" s="2005">
        <v>0</v>
      </c>
      <c r="P1599" s="2014">
        <f>SUM(Table1[[#This Row],[BASE_FARE]:[SURCHARGES]])*Table1[[#This Row],[SEATS_BOOKED]]</f>
        <v>450</v>
      </c>
      <c r="Q1599" s="2000" t="s">
        <v>161</v>
      </c>
      <c r="R1599" s="2002" t="s">
        <v>335</v>
      </c>
      <c r="S1599" s="2009" t="str">
        <f>LEFT(Table1[[#This Row],[SECTOR]],3)</f>
        <v>SSH</v>
      </c>
      <c r="T1599" s="2009" t="str">
        <f>RIGHT(Table1[[#This Row],[SECTOR]],3)</f>
        <v>NAP</v>
      </c>
      <c r="U1599" s="2009" t="str">
        <f t="shared" ref="U1599:U1608" si="139">IF(AND(S1599&lt;&gt;"SSH", S1599&lt;&gt;"RMF", S1599&lt;&gt;"CAI", S1599&lt;&gt;"HRG", S1599&lt;&gt;"LXR", S1599&lt;&gt;"DXB", OR(T1599="SSH", T1599="RMF", T1599="CAI", T1599="HRG", T1599="LXR", T1599="DXB")), S1599,
    IF(AND(T1599&lt;&gt;"SSH", T1599&lt;&gt;"RMF", T1599&lt;&gt;"CAI", T1599&lt;&gt;"HRG", T1599&lt;&gt;"LXR", T1599&lt;&gt;"DXB", OR(S1599="SSH", S1599="RMF", S1599="CAI", S1599="HRG", S1599="LXR", S1599="DXB")), T1599,
    "VIE"))</f>
        <v>NAP</v>
      </c>
      <c r="V1599" s="2009">
        <f>WEEKDAY(Table1[[#This Row],[FLIGHT_DATE]],2)</f>
        <v>5</v>
      </c>
      <c r="W1599" s="2009">
        <f>Table1[[#This Row],[FLIGHT_DATE]]-Table1[[#This Row],[DATE_BOOKED]]</f>
        <v>37</v>
      </c>
    </row>
    <row r="1600" spans="1:23" x14ac:dyDescent="0.35">
      <c r="A1600" s="2008">
        <v>45742</v>
      </c>
      <c r="B1600" s="2009" t="s">
        <v>385</v>
      </c>
      <c r="C1600" s="198" t="s">
        <v>333</v>
      </c>
      <c r="D1600" s="198"/>
      <c r="E1600" s="2009" t="s">
        <v>894</v>
      </c>
      <c r="F1600" s="2009" t="s">
        <v>56</v>
      </c>
      <c r="G1600" s="2009" t="s">
        <v>10</v>
      </c>
      <c r="H1600" s="2222" t="s">
        <v>190</v>
      </c>
      <c r="I1600" s="2010" t="s">
        <v>163</v>
      </c>
      <c r="J1600" s="2008">
        <v>45772</v>
      </c>
      <c r="K1600" s="2011">
        <v>2</v>
      </c>
      <c r="L1600" s="2012">
        <v>2</v>
      </c>
      <c r="M1600" s="2013">
        <v>150</v>
      </c>
      <c r="N1600" s="2005">
        <v>0</v>
      </c>
      <c r="O1600" s="2005">
        <v>0</v>
      </c>
      <c r="P1600" s="2014">
        <f>SUM(Table1[[#This Row],[BASE_FARE]:[SURCHARGES]])*Table1[[#This Row],[SEATS_BOOKED]]</f>
        <v>300</v>
      </c>
      <c r="Q1600" s="2000" t="s">
        <v>161</v>
      </c>
      <c r="R1600" s="2002" t="s">
        <v>335</v>
      </c>
      <c r="S1600" s="2009" t="str">
        <f>LEFT(Table1[[#This Row],[SECTOR]],3)</f>
        <v>MXP</v>
      </c>
      <c r="T1600" s="2009" t="str">
        <f>RIGHT(Table1[[#This Row],[SECTOR]],3)</f>
        <v>SSH</v>
      </c>
      <c r="U1600" s="2009" t="str">
        <f t="shared" si="139"/>
        <v>MXP</v>
      </c>
      <c r="V1600" s="2009">
        <f>WEEKDAY(Table1[[#This Row],[FLIGHT_DATE]],2)</f>
        <v>5</v>
      </c>
      <c r="W1600" s="2009">
        <f>Table1[[#This Row],[FLIGHT_DATE]]-Table1[[#This Row],[DATE_BOOKED]]</f>
        <v>30</v>
      </c>
    </row>
    <row r="1601" spans="1:23" x14ac:dyDescent="0.35">
      <c r="A1601" s="2008">
        <v>45742</v>
      </c>
      <c r="B1601" s="2009" t="s">
        <v>385</v>
      </c>
      <c r="C1601" s="198" t="s">
        <v>333</v>
      </c>
      <c r="D1601" s="198"/>
      <c r="E1601" s="2009" t="s">
        <v>895</v>
      </c>
      <c r="F1601" s="2009" t="s">
        <v>56</v>
      </c>
      <c r="G1601" s="2009" t="s">
        <v>10</v>
      </c>
      <c r="H1601" s="2222" t="s">
        <v>190</v>
      </c>
      <c r="I1601" s="2010" t="s">
        <v>163</v>
      </c>
      <c r="J1601" s="2008">
        <v>45772</v>
      </c>
      <c r="K1601" s="2011">
        <v>1</v>
      </c>
      <c r="L1601" s="2012">
        <v>1</v>
      </c>
      <c r="M1601" s="2013">
        <v>150</v>
      </c>
      <c r="N1601" s="2005">
        <v>0</v>
      </c>
      <c r="O1601" s="2005">
        <v>0</v>
      </c>
      <c r="P1601" s="2014">
        <f>SUM(Table1[[#This Row],[BASE_FARE]:[SURCHARGES]])*Table1[[#This Row],[SEATS_BOOKED]]</f>
        <v>150</v>
      </c>
      <c r="Q1601" s="2000" t="s">
        <v>161</v>
      </c>
      <c r="R1601" s="2002" t="s">
        <v>335</v>
      </c>
      <c r="S1601" s="2009" t="str">
        <f>LEFT(Table1[[#This Row],[SECTOR]],3)</f>
        <v>MXP</v>
      </c>
      <c r="T1601" s="2009" t="str">
        <f>RIGHT(Table1[[#This Row],[SECTOR]],3)</f>
        <v>SSH</v>
      </c>
      <c r="U1601" s="2009" t="str">
        <f t="shared" si="139"/>
        <v>MXP</v>
      </c>
      <c r="V1601" s="2009">
        <f>WEEKDAY(Table1[[#This Row],[FLIGHT_DATE]],2)</f>
        <v>5</v>
      </c>
      <c r="W1601" s="2009">
        <f>Table1[[#This Row],[FLIGHT_DATE]]-Table1[[#This Row],[DATE_BOOKED]]</f>
        <v>30</v>
      </c>
    </row>
    <row r="1602" spans="1:23" x14ac:dyDescent="0.35">
      <c r="A1602" s="2008">
        <v>45742</v>
      </c>
      <c r="B1602" s="2009" t="s">
        <v>385</v>
      </c>
      <c r="C1602" s="198" t="s">
        <v>333</v>
      </c>
      <c r="D1602" s="198"/>
      <c r="E1602" s="2009" t="s">
        <v>896</v>
      </c>
      <c r="F1602" s="2009" t="s">
        <v>54</v>
      </c>
      <c r="G1602" s="2009" t="s">
        <v>10</v>
      </c>
      <c r="H1602" s="2222" t="s">
        <v>922</v>
      </c>
      <c r="I1602" s="2010" t="s">
        <v>130</v>
      </c>
      <c r="J1602" s="2008">
        <v>45878</v>
      </c>
      <c r="K1602" s="2011">
        <v>6</v>
      </c>
      <c r="L1602" s="2012">
        <v>6</v>
      </c>
      <c r="M1602" s="2013">
        <v>315</v>
      </c>
      <c r="N1602" s="2005">
        <v>0</v>
      </c>
      <c r="O1602" s="2005">
        <v>0</v>
      </c>
      <c r="P1602" s="2014">
        <f>SUM(Table1[[#This Row],[BASE_FARE]:[SURCHARGES]])*Table1[[#This Row],[SEATS_BOOKED]]</f>
        <v>1890</v>
      </c>
      <c r="Q1602" s="2000" t="s">
        <v>161</v>
      </c>
      <c r="R1602" s="2002" t="s">
        <v>335</v>
      </c>
      <c r="S1602" s="2009" t="str">
        <f>LEFT(Table1[[#This Row],[SECTOR]],3)</f>
        <v>VRN</v>
      </c>
      <c r="T1602" s="2009" t="str">
        <f>RIGHT(Table1[[#This Row],[SECTOR]],3)</f>
        <v>SSH</v>
      </c>
      <c r="U1602" s="2009" t="str">
        <f t="shared" si="139"/>
        <v>VRN</v>
      </c>
      <c r="V1602" s="2009">
        <f>WEEKDAY(Table1[[#This Row],[FLIGHT_DATE]],2)</f>
        <v>6</v>
      </c>
      <c r="W1602" s="2009">
        <f>Table1[[#This Row],[FLIGHT_DATE]]-Table1[[#This Row],[DATE_BOOKED]]</f>
        <v>136</v>
      </c>
    </row>
    <row r="1603" spans="1:23" x14ac:dyDescent="0.35">
      <c r="A1603" s="2008">
        <v>45742</v>
      </c>
      <c r="B1603" s="2009" t="s">
        <v>385</v>
      </c>
      <c r="C1603" s="198" t="s">
        <v>333</v>
      </c>
      <c r="D1603" s="198"/>
      <c r="E1603" s="2009" t="s">
        <v>896</v>
      </c>
      <c r="F1603" s="2009" t="s">
        <v>54</v>
      </c>
      <c r="G1603" s="2009" t="s">
        <v>11</v>
      </c>
      <c r="H1603" s="2222" t="s">
        <v>921</v>
      </c>
      <c r="I1603" s="2010" t="s">
        <v>126</v>
      </c>
      <c r="J1603" s="2008">
        <v>45885</v>
      </c>
      <c r="K1603" s="2011">
        <v>6</v>
      </c>
      <c r="L1603" s="2012">
        <v>6</v>
      </c>
      <c r="M1603" s="2013">
        <v>315</v>
      </c>
      <c r="N1603" s="2005">
        <v>0</v>
      </c>
      <c r="O1603" s="2005">
        <v>0</v>
      </c>
      <c r="P1603" s="2014">
        <f>SUM(Table1[[#This Row],[BASE_FARE]:[SURCHARGES]])*Table1[[#This Row],[SEATS_BOOKED]]</f>
        <v>1890</v>
      </c>
      <c r="Q1603" s="2000" t="s">
        <v>161</v>
      </c>
      <c r="R1603" s="2002" t="s">
        <v>335</v>
      </c>
      <c r="S1603" s="2009" t="str">
        <f>LEFT(Table1[[#This Row],[SECTOR]],3)</f>
        <v>SSH</v>
      </c>
      <c r="T1603" s="2009" t="str">
        <f>RIGHT(Table1[[#This Row],[SECTOR]],3)</f>
        <v>VRN</v>
      </c>
      <c r="U1603" s="2009" t="str">
        <f t="shared" si="139"/>
        <v>VRN</v>
      </c>
      <c r="V1603" s="2009">
        <f>WEEKDAY(Table1[[#This Row],[FLIGHT_DATE]],2)</f>
        <v>6</v>
      </c>
      <c r="W1603" s="2009">
        <f>Table1[[#This Row],[FLIGHT_DATE]]-Table1[[#This Row],[DATE_BOOKED]]</f>
        <v>143</v>
      </c>
    </row>
    <row r="1604" spans="1:23" x14ac:dyDescent="0.35">
      <c r="A1604" s="2017">
        <v>45743</v>
      </c>
      <c r="B1604" s="2018" t="s">
        <v>332</v>
      </c>
      <c r="C1604" s="198" t="s">
        <v>333</v>
      </c>
      <c r="D1604" s="198"/>
      <c r="E1604" s="2018"/>
      <c r="F1604" s="2018" t="s">
        <v>56</v>
      </c>
      <c r="G1604" s="2018" t="s">
        <v>10</v>
      </c>
      <c r="H1604" s="2222" t="s">
        <v>192</v>
      </c>
      <c r="I1604" s="2019" t="s">
        <v>28</v>
      </c>
      <c r="J1604" s="2017">
        <v>45760</v>
      </c>
      <c r="K1604" s="2020">
        <v>2</v>
      </c>
      <c r="L1604" s="2021">
        <v>2</v>
      </c>
      <c r="M1604" s="2022">
        <v>140</v>
      </c>
      <c r="N1604" s="1393">
        <v>0</v>
      </c>
      <c r="O1604" s="1393">
        <v>0</v>
      </c>
      <c r="P1604" s="2024">
        <f>SUM(Table1[[#This Row],[BASE_FARE]:[SURCHARGES]])*Table1[[#This Row],[SEATS_BOOKED]]</f>
        <v>280</v>
      </c>
      <c r="Q1604" s="2018" t="s">
        <v>161</v>
      </c>
      <c r="R1604" s="2020" t="s">
        <v>335</v>
      </c>
      <c r="S1604" s="2018" t="str">
        <f>LEFT(Table1[[#This Row],[SECTOR]],3)</f>
        <v>NAP</v>
      </c>
      <c r="T1604" s="2018" t="str">
        <f>RIGHT(Table1[[#This Row],[SECTOR]],3)</f>
        <v>SSH</v>
      </c>
      <c r="U1604" s="2018" t="str">
        <f t="shared" si="139"/>
        <v>NAP</v>
      </c>
      <c r="V1604" s="2018">
        <f>WEEKDAY(Table1[[#This Row],[FLIGHT_DATE]],2)</f>
        <v>7</v>
      </c>
      <c r="W1604" s="2018">
        <f>Table1[[#This Row],[FLIGHT_DATE]]-Table1[[#This Row],[DATE_BOOKED]]</f>
        <v>17</v>
      </c>
    </row>
    <row r="1605" spans="1:23" x14ac:dyDescent="0.35">
      <c r="A1605" s="2017">
        <v>45743</v>
      </c>
      <c r="B1605" s="2018" t="s">
        <v>332</v>
      </c>
      <c r="C1605" s="198" t="s">
        <v>333</v>
      </c>
      <c r="D1605" s="198"/>
      <c r="E1605" s="2018"/>
      <c r="F1605" s="2018" t="s">
        <v>56</v>
      </c>
      <c r="G1605" s="2018" t="s">
        <v>10</v>
      </c>
      <c r="H1605" s="2222" t="s">
        <v>190</v>
      </c>
      <c r="I1605" s="2019" t="s">
        <v>163</v>
      </c>
      <c r="J1605" s="2017">
        <v>45772</v>
      </c>
      <c r="K1605" s="2020">
        <v>3</v>
      </c>
      <c r="L1605" s="2021">
        <v>3</v>
      </c>
      <c r="M1605" s="2022">
        <v>150</v>
      </c>
      <c r="N1605" s="1393">
        <v>0</v>
      </c>
      <c r="O1605" s="1393">
        <v>0</v>
      </c>
      <c r="P1605" s="2024">
        <f>SUM(Table1[[#This Row],[BASE_FARE]:[SURCHARGES]])*Table1[[#This Row],[SEATS_BOOKED]]</f>
        <v>450</v>
      </c>
      <c r="Q1605" s="2018" t="s">
        <v>161</v>
      </c>
      <c r="R1605" s="2020" t="s">
        <v>335</v>
      </c>
      <c r="S1605" s="2018" t="str">
        <f>LEFT(Table1[[#This Row],[SECTOR]],3)</f>
        <v>MXP</v>
      </c>
      <c r="T1605" s="2018" t="str">
        <f>RIGHT(Table1[[#This Row],[SECTOR]],3)</f>
        <v>SSH</v>
      </c>
      <c r="U1605" s="2018" t="str">
        <f t="shared" si="139"/>
        <v>MXP</v>
      </c>
      <c r="V1605" s="2018">
        <f>WEEKDAY(Table1[[#This Row],[FLIGHT_DATE]],2)</f>
        <v>5</v>
      </c>
      <c r="W1605" s="2018">
        <f>Table1[[#This Row],[FLIGHT_DATE]]-Table1[[#This Row],[DATE_BOOKED]]</f>
        <v>29</v>
      </c>
    </row>
    <row r="1606" spans="1:23" x14ac:dyDescent="0.35">
      <c r="A1606" s="2017">
        <v>45743</v>
      </c>
      <c r="B1606" s="2018" t="s">
        <v>332</v>
      </c>
      <c r="C1606" s="198" t="s">
        <v>333</v>
      </c>
      <c r="D1606" s="198"/>
      <c r="E1606" s="2018"/>
      <c r="F1606" s="2018" t="s">
        <v>56</v>
      </c>
      <c r="G1606" s="2018" t="s">
        <v>10</v>
      </c>
      <c r="H1606" s="2222" t="s">
        <v>447</v>
      </c>
      <c r="I1606" s="2019" t="s">
        <v>28</v>
      </c>
      <c r="J1606" s="2017">
        <v>45772</v>
      </c>
      <c r="K1606" s="2020">
        <v>4</v>
      </c>
      <c r="L1606" s="2021">
        <v>4</v>
      </c>
      <c r="M1606" s="2022">
        <v>150</v>
      </c>
      <c r="N1606" s="1393">
        <v>0</v>
      </c>
      <c r="O1606" s="1393">
        <v>0</v>
      </c>
      <c r="P1606" s="2024">
        <f>SUM(Table1[[#This Row],[BASE_FARE]:[SURCHARGES]])*Table1[[#This Row],[SEATS_BOOKED]]</f>
        <v>600</v>
      </c>
      <c r="Q1606" s="2018" t="s">
        <v>161</v>
      </c>
      <c r="R1606" s="2020" t="s">
        <v>335</v>
      </c>
      <c r="S1606" s="2018" t="str">
        <f>LEFT(Table1[[#This Row],[SECTOR]],3)</f>
        <v>NAP</v>
      </c>
      <c r="T1606" s="2018" t="str">
        <f>RIGHT(Table1[[#This Row],[SECTOR]],3)</f>
        <v>SSH</v>
      </c>
      <c r="U1606" s="2018" t="str">
        <f t="shared" si="139"/>
        <v>NAP</v>
      </c>
      <c r="V1606" s="2018">
        <f>WEEKDAY(Table1[[#This Row],[FLIGHT_DATE]],2)</f>
        <v>5</v>
      </c>
      <c r="W1606" s="2018">
        <f>Table1[[#This Row],[FLIGHT_DATE]]-Table1[[#This Row],[DATE_BOOKED]]</f>
        <v>29</v>
      </c>
    </row>
    <row r="1607" spans="1:23" x14ac:dyDescent="0.35">
      <c r="A1607" s="2017">
        <v>45743</v>
      </c>
      <c r="B1607" s="2018" t="s">
        <v>332</v>
      </c>
      <c r="C1607" s="198" t="s">
        <v>333</v>
      </c>
      <c r="D1607" s="198"/>
      <c r="E1607" s="2018"/>
      <c r="F1607" s="2018" t="s">
        <v>56</v>
      </c>
      <c r="G1607" s="2018" t="s">
        <v>10</v>
      </c>
      <c r="H1607" s="2222" t="s">
        <v>445</v>
      </c>
      <c r="I1607" s="2019" t="s">
        <v>29</v>
      </c>
      <c r="J1607" s="2017">
        <v>45779</v>
      </c>
      <c r="K1607" s="2020">
        <v>3</v>
      </c>
      <c r="L1607" s="2021">
        <v>3</v>
      </c>
      <c r="M1607" s="2022">
        <v>150</v>
      </c>
      <c r="N1607" s="1393">
        <v>0</v>
      </c>
      <c r="O1607" s="1393">
        <v>0</v>
      </c>
      <c r="P1607" s="2024">
        <f>SUM(Table1[[#This Row],[BASE_FARE]:[SURCHARGES]])*Table1[[#This Row],[SEATS_BOOKED]]</f>
        <v>450</v>
      </c>
      <c r="Q1607" s="2018" t="s">
        <v>161</v>
      </c>
      <c r="R1607" s="2020" t="s">
        <v>335</v>
      </c>
      <c r="S1607" s="2018" t="str">
        <f>LEFT(Table1[[#This Row],[SECTOR]],3)</f>
        <v>SSH</v>
      </c>
      <c r="T1607" s="2018" t="str">
        <f>RIGHT(Table1[[#This Row],[SECTOR]],3)</f>
        <v>NAP</v>
      </c>
      <c r="U1607" s="2018" t="str">
        <f t="shared" si="139"/>
        <v>NAP</v>
      </c>
      <c r="V1607" s="2018">
        <f>WEEKDAY(Table1[[#This Row],[FLIGHT_DATE]],2)</f>
        <v>5</v>
      </c>
      <c r="W1607" s="2018">
        <f>Table1[[#This Row],[FLIGHT_DATE]]-Table1[[#This Row],[DATE_BOOKED]]</f>
        <v>36</v>
      </c>
    </row>
    <row r="1608" spans="1:23" x14ac:dyDescent="0.35">
      <c r="A1608" s="2017">
        <v>45743</v>
      </c>
      <c r="B1608" s="2018" t="s">
        <v>332</v>
      </c>
      <c r="C1608" s="198" t="s">
        <v>333</v>
      </c>
      <c r="D1608" s="198"/>
      <c r="E1608" s="2018"/>
      <c r="F1608" s="2018" t="s">
        <v>56</v>
      </c>
      <c r="G1608" s="2018" t="s">
        <v>10</v>
      </c>
      <c r="H1608" s="2222" t="s">
        <v>480</v>
      </c>
      <c r="I1608" s="2019" t="s">
        <v>29</v>
      </c>
      <c r="J1608" s="2017">
        <v>45779</v>
      </c>
      <c r="K1608" s="2020">
        <v>4</v>
      </c>
      <c r="L1608" s="2021">
        <v>4</v>
      </c>
      <c r="M1608" s="2022">
        <v>150</v>
      </c>
      <c r="N1608" s="1393">
        <v>0</v>
      </c>
      <c r="O1608" s="1393">
        <v>0</v>
      </c>
      <c r="P1608" s="2024">
        <f>SUM(Table1[[#This Row],[BASE_FARE]:[SURCHARGES]])*Table1[[#This Row],[SEATS_BOOKED]]</f>
        <v>600</v>
      </c>
      <c r="Q1608" s="2018" t="s">
        <v>161</v>
      </c>
      <c r="R1608" s="2020" t="s">
        <v>335</v>
      </c>
      <c r="S1608" s="2018" t="str">
        <f>LEFT(Table1[[#This Row],[SECTOR]],3)</f>
        <v>SSH</v>
      </c>
      <c r="T1608" s="2018" t="str">
        <f>RIGHT(Table1[[#This Row],[SECTOR]],3)</f>
        <v>NAP</v>
      </c>
      <c r="U1608" s="2018" t="str">
        <f t="shared" si="139"/>
        <v>NAP</v>
      </c>
      <c r="V1608" s="2018">
        <f>WEEKDAY(Table1[[#This Row],[FLIGHT_DATE]],2)</f>
        <v>5</v>
      </c>
      <c r="W1608" s="2018">
        <f>Table1[[#This Row],[FLIGHT_DATE]]-Table1[[#This Row],[DATE_BOOKED]]</f>
        <v>36</v>
      </c>
    </row>
    <row r="1609" spans="1:23" x14ac:dyDescent="0.35">
      <c r="A1609" s="2017">
        <v>45742</v>
      </c>
      <c r="B1609" s="2018" t="s">
        <v>631</v>
      </c>
      <c r="C1609" s="198" t="s">
        <v>333</v>
      </c>
      <c r="D1609" s="198"/>
      <c r="E1609" s="2018" t="s">
        <v>897</v>
      </c>
      <c r="F1609" s="2018" t="s">
        <v>54</v>
      </c>
      <c r="G1609" s="2018" t="s">
        <v>11</v>
      </c>
      <c r="H1609" s="2222" t="s">
        <v>88</v>
      </c>
      <c r="I1609" s="2019" t="s">
        <v>27</v>
      </c>
      <c r="J1609" s="2017">
        <v>45927</v>
      </c>
      <c r="K1609" s="2020">
        <v>1</v>
      </c>
      <c r="L1609" s="2021">
        <v>1</v>
      </c>
      <c r="M1609" s="2022">
        <v>170</v>
      </c>
      <c r="N1609" s="2023">
        <v>31.69</v>
      </c>
      <c r="O1609" s="2023">
        <v>30</v>
      </c>
      <c r="P1609" s="2024">
        <f>SUM(Table1[[#This Row],[BASE_FARE]:[SURCHARGES]])*Table1[[#This Row],[SEATS_BOOKED]]</f>
        <v>231.69</v>
      </c>
      <c r="Q1609" s="2018" t="s">
        <v>161</v>
      </c>
      <c r="R1609" s="2020" t="s">
        <v>335</v>
      </c>
      <c r="S1609" s="2018" t="str">
        <f>LEFT(Table1[[#This Row],[SECTOR]],3)</f>
        <v>SSH</v>
      </c>
      <c r="T1609" s="2018" t="str">
        <f>RIGHT(Table1[[#This Row],[SECTOR]],3)</f>
        <v>BRI</v>
      </c>
      <c r="U1609" s="2018" t="str">
        <f t="shared" ref="U1609:U1614" si="140">IF(AND(S1609&lt;&gt;"SSH", S1609&lt;&gt;"RMF", S1609&lt;&gt;"CAI", S1609&lt;&gt;"HRG", S1609&lt;&gt;"LXR", S1609&lt;&gt;"DXB", OR(T1609="SSH", T1609="RMF", T1609="CAI", T1609="HRG", T1609="LXR", T1609="DXB")), S1609,
    IF(AND(T1609&lt;&gt;"SSH", T1609&lt;&gt;"RMF", T1609&lt;&gt;"CAI", T1609&lt;&gt;"HRG", T1609&lt;&gt;"LXR", T1609&lt;&gt;"DXB", OR(S1609="SSH", S1609="RMF", S1609="CAI", S1609="HRG", S1609="LXR", S1609="DXB")), T1609,
    "VIE"))</f>
        <v>BRI</v>
      </c>
      <c r="V1609" s="2018">
        <f>WEEKDAY(Table1[[#This Row],[FLIGHT_DATE]],2)</f>
        <v>6</v>
      </c>
      <c r="W1609" s="2018">
        <f>Table1[[#This Row],[FLIGHT_DATE]]-Table1[[#This Row],[DATE_BOOKED]]</f>
        <v>185</v>
      </c>
    </row>
    <row r="1610" spans="1:23" x14ac:dyDescent="0.35">
      <c r="A1610" s="2017">
        <v>45742</v>
      </c>
      <c r="B1610" s="2018" t="s">
        <v>631</v>
      </c>
      <c r="C1610" s="198" t="s">
        <v>333</v>
      </c>
      <c r="D1610" s="198"/>
      <c r="E1610" s="2018" t="s">
        <v>897</v>
      </c>
      <c r="F1610" s="2018" t="s">
        <v>54</v>
      </c>
      <c r="G1610" s="2018" t="s">
        <v>10</v>
      </c>
      <c r="H1610" s="2222" t="s">
        <v>89</v>
      </c>
      <c r="I1610" s="2019" t="s">
        <v>26</v>
      </c>
      <c r="J1610" s="2017">
        <v>45920</v>
      </c>
      <c r="K1610" s="2020">
        <v>1</v>
      </c>
      <c r="L1610" s="2021">
        <v>1</v>
      </c>
      <c r="M1610" s="2022">
        <v>170</v>
      </c>
      <c r="N1610" s="2023">
        <v>22.37</v>
      </c>
      <c r="O1610" s="2023">
        <v>30</v>
      </c>
      <c r="P1610" s="2024">
        <f>SUM(Table1[[#This Row],[BASE_FARE]:[SURCHARGES]])*Table1[[#This Row],[SEATS_BOOKED]]</f>
        <v>222.37</v>
      </c>
      <c r="Q1610" s="2018" t="s">
        <v>161</v>
      </c>
      <c r="R1610" s="2020" t="s">
        <v>335</v>
      </c>
      <c r="S1610" s="2018" t="str">
        <f>LEFT(Table1[[#This Row],[SECTOR]],3)</f>
        <v>BRI</v>
      </c>
      <c r="T1610" s="2018" t="str">
        <f>RIGHT(Table1[[#This Row],[SECTOR]],3)</f>
        <v>SSH</v>
      </c>
      <c r="U1610" s="2018" t="str">
        <f t="shared" si="140"/>
        <v>BRI</v>
      </c>
      <c r="V1610" s="2018">
        <f>WEEKDAY(Table1[[#This Row],[FLIGHT_DATE]],2)</f>
        <v>6</v>
      </c>
      <c r="W1610" s="2018">
        <f>Table1[[#This Row],[FLIGHT_DATE]]-Table1[[#This Row],[DATE_BOOKED]]</f>
        <v>178</v>
      </c>
    </row>
    <row r="1611" spans="1:23" x14ac:dyDescent="0.35">
      <c r="A1611" s="2017">
        <v>45742</v>
      </c>
      <c r="B1611" s="2018" t="s">
        <v>631</v>
      </c>
      <c r="C1611" s="198" t="s">
        <v>333</v>
      </c>
      <c r="D1611" s="198"/>
      <c r="E1611" s="2018" t="s">
        <v>897</v>
      </c>
      <c r="F1611" s="2018" t="s">
        <v>54</v>
      </c>
      <c r="G1611" s="2018" t="s">
        <v>11</v>
      </c>
      <c r="H1611" s="2222" t="s">
        <v>88</v>
      </c>
      <c r="I1611" s="2019" t="s">
        <v>27</v>
      </c>
      <c r="J1611" s="2017">
        <v>45927</v>
      </c>
      <c r="K1611" s="2020">
        <v>1</v>
      </c>
      <c r="L1611" s="2021">
        <v>1</v>
      </c>
      <c r="M1611" s="2022">
        <v>170</v>
      </c>
      <c r="N1611" s="2023">
        <v>31.69</v>
      </c>
      <c r="O1611" s="2023">
        <v>30</v>
      </c>
      <c r="P1611" s="2024">
        <f>SUM(Table1[[#This Row],[BASE_FARE]:[SURCHARGES]])*Table1[[#This Row],[SEATS_BOOKED]]</f>
        <v>231.69</v>
      </c>
      <c r="Q1611" s="2018" t="s">
        <v>161</v>
      </c>
      <c r="R1611" s="2020" t="s">
        <v>335</v>
      </c>
      <c r="S1611" s="2018" t="str">
        <f>LEFT(Table1[[#This Row],[SECTOR]],3)</f>
        <v>SSH</v>
      </c>
      <c r="T1611" s="2018" t="str">
        <f>RIGHT(Table1[[#This Row],[SECTOR]],3)</f>
        <v>BRI</v>
      </c>
      <c r="U1611" s="2018" t="str">
        <f t="shared" si="140"/>
        <v>BRI</v>
      </c>
      <c r="V1611" s="2018">
        <f>WEEKDAY(Table1[[#This Row],[FLIGHT_DATE]],2)</f>
        <v>6</v>
      </c>
      <c r="W1611" s="2018">
        <f>Table1[[#This Row],[FLIGHT_DATE]]-Table1[[#This Row],[DATE_BOOKED]]</f>
        <v>185</v>
      </c>
    </row>
    <row r="1612" spans="1:23" x14ac:dyDescent="0.35">
      <c r="A1612" s="2017">
        <v>45742</v>
      </c>
      <c r="B1612" s="2018" t="s">
        <v>631</v>
      </c>
      <c r="C1612" s="198" t="s">
        <v>333</v>
      </c>
      <c r="D1612" s="198"/>
      <c r="E1612" s="2018" t="s">
        <v>897</v>
      </c>
      <c r="F1612" s="2018" t="s">
        <v>54</v>
      </c>
      <c r="G1612" s="2018" t="s">
        <v>10</v>
      </c>
      <c r="H1612" s="2222" t="s">
        <v>89</v>
      </c>
      <c r="I1612" s="2019" t="s">
        <v>26</v>
      </c>
      <c r="J1612" s="2017">
        <v>45920</v>
      </c>
      <c r="K1612" s="2020">
        <v>1</v>
      </c>
      <c r="L1612" s="2021">
        <v>1</v>
      </c>
      <c r="M1612" s="2022">
        <v>170</v>
      </c>
      <c r="N1612" s="2023">
        <v>22.37</v>
      </c>
      <c r="O1612" s="2023">
        <v>30</v>
      </c>
      <c r="P1612" s="2024">
        <f>SUM(Table1[[#This Row],[BASE_FARE]:[SURCHARGES]])*Table1[[#This Row],[SEATS_BOOKED]]</f>
        <v>222.37</v>
      </c>
      <c r="Q1612" s="2018" t="s">
        <v>161</v>
      </c>
      <c r="R1612" s="2020" t="s">
        <v>335</v>
      </c>
      <c r="S1612" s="2018" t="str">
        <f>LEFT(Table1[[#This Row],[SECTOR]],3)</f>
        <v>BRI</v>
      </c>
      <c r="T1612" s="2018" t="str">
        <f>RIGHT(Table1[[#This Row],[SECTOR]],3)</f>
        <v>SSH</v>
      </c>
      <c r="U1612" s="2018" t="str">
        <f t="shared" si="140"/>
        <v>BRI</v>
      </c>
      <c r="V1612" s="2018">
        <f>WEEKDAY(Table1[[#This Row],[FLIGHT_DATE]],2)</f>
        <v>6</v>
      </c>
      <c r="W1612" s="2018">
        <f>Table1[[#This Row],[FLIGHT_DATE]]-Table1[[#This Row],[DATE_BOOKED]]</f>
        <v>178</v>
      </c>
    </row>
    <row r="1613" spans="1:23" x14ac:dyDescent="0.35">
      <c r="A1613" s="2017">
        <v>45742</v>
      </c>
      <c r="B1613" s="2018" t="s">
        <v>631</v>
      </c>
      <c r="C1613" s="198" t="s">
        <v>333</v>
      </c>
      <c r="D1613" s="198"/>
      <c r="E1613" s="2018" t="s">
        <v>897</v>
      </c>
      <c r="F1613" s="2018" t="s">
        <v>54</v>
      </c>
      <c r="G1613" s="2018" t="s">
        <v>11</v>
      </c>
      <c r="H1613" s="2222" t="s">
        <v>88</v>
      </c>
      <c r="I1613" s="2019" t="s">
        <v>27</v>
      </c>
      <c r="J1613" s="2017">
        <v>45927</v>
      </c>
      <c r="K1613" s="2020">
        <v>1</v>
      </c>
      <c r="L1613" s="2021">
        <v>1</v>
      </c>
      <c r="M1613" s="2022">
        <v>130</v>
      </c>
      <c r="N1613" s="2023">
        <v>31.69</v>
      </c>
      <c r="O1613" s="2023">
        <v>30</v>
      </c>
      <c r="P1613" s="2024">
        <f>SUM(Table1[[#This Row],[BASE_FARE]:[SURCHARGES]])*Table1[[#This Row],[SEATS_BOOKED]]</f>
        <v>191.69</v>
      </c>
      <c r="Q1613" s="2018" t="s">
        <v>161</v>
      </c>
      <c r="R1613" s="2020" t="s">
        <v>335</v>
      </c>
      <c r="S1613" s="2018" t="str">
        <f>LEFT(Table1[[#This Row],[SECTOR]],3)</f>
        <v>SSH</v>
      </c>
      <c r="T1613" s="2018" t="str">
        <f>RIGHT(Table1[[#This Row],[SECTOR]],3)</f>
        <v>BRI</v>
      </c>
      <c r="U1613" s="2018" t="str">
        <f t="shared" si="140"/>
        <v>BRI</v>
      </c>
      <c r="V1613" s="2018">
        <f>WEEKDAY(Table1[[#This Row],[FLIGHT_DATE]],2)</f>
        <v>6</v>
      </c>
      <c r="W1613" s="2018">
        <f>Table1[[#This Row],[FLIGHT_DATE]]-Table1[[#This Row],[DATE_BOOKED]]</f>
        <v>185</v>
      </c>
    </row>
    <row r="1614" spans="1:23" x14ac:dyDescent="0.35">
      <c r="A1614" s="2017">
        <v>45742</v>
      </c>
      <c r="B1614" s="2018" t="s">
        <v>631</v>
      </c>
      <c r="C1614" s="198" t="s">
        <v>333</v>
      </c>
      <c r="D1614" s="198"/>
      <c r="E1614" s="2018" t="s">
        <v>897</v>
      </c>
      <c r="F1614" s="2018" t="s">
        <v>54</v>
      </c>
      <c r="G1614" s="2018" t="s">
        <v>10</v>
      </c>
      <c r="H1614" s="2222" t="s">
        <v>89</v>
      </c>
      <c r="I1614" s="2019" t="s">
        <v>26</v>
      </c>
      <c r="J1614" s="2017">
        <v>45920</v>
      </c>
      <c r="K1614" s="2020">
        <v>1</v>
      </c>
      <c r="L1614" s="2021">
        <v>1</v>
      </c>
      <c r="M1614" s="2022">
        <v>130</v>
      </c>
      <c r="N1614" s="2023">
        <v>17.12</v>
      </c>
      <c r="O1614" s="2023">
        <v>30</v>
      </c>
      <c r="P1614" s="2024">
        <f>SUM(Table1[[#This Row],[BASE_FARE]:[SURCHARGES]])*Table1[[#This Row],[SEATS_BOOKED]]</f>
        <v>177.12</v>
      </c>
      <c r="Q1614" s="2018" t="s">
        <v>161</v>
      </c>
      <c r="R1614" s="2020" t="s">
        <v>335</v>
      </c>
      <c r="S1614" s="2018" t="str">
        <f>LEFT(Table1[[#This Row],[SECTOR]],3)</f>
        <v>BRI</v>
      </c>
      <c r="T1614" s="2018" t="str">
        <f>RIGHT(Table1[[#This Row],[SECTOR]],3)</f>
        <v>SSH</v>
      </c>
      <c r="U1614" s="2018" t="str">
        <f t="shared" si="140"/>
        <v>BRI</v>
      </c>
      <c r="V1614" s="2018">
        <f>WEEKDAY(Table1[[#This Row],[FLIGHT_DATE]],2)</f>
        <v>6</v>
      </c>
      <c r="W1614" s="2018">
        <f>Table1[[#This Row],[FLIGHT_DATE]]-Table1[[#This Row],[DATE_BOOKED]]</f>
        <v>178</v>
      </c>
    </row>
    <row r="1615" spans="1:23" x14ac:dyDescent="0.35">
      <c r="A1615" s="2025">
        <v>45742</v>
      </c>
      <c r="B1615" s="2026" t="s">
        <v>390</v>
      </c>
      <c r="C1615" s="198" t="s">
        <v>333</v>
      </c>
      <c r="D1615" s="198" t="s">
        <v>952</v>
      </c>
      <c r="E1615" s="2026" t="s">
        <v>898</v>
      </c>
      <c r="F1615" s="2026" t="s">
        <v>56</v>
      </c>
      <c r="G1615" s="2026" t="s">
        <v>10</v>
      </c>
      <c r="H1615" s="2222" t="s">
        <v>447</v>
      </c>
      <c r="I1615" s="2027" t="s">
        <v>28</v>
      </c>
      <c r="J1615" s="2025">
        <v>45772</v>
      </c>
      <c r="K1615" s="2028">
        <v>1</v>
      </c>
      <c r="L1615" s="2029">
        <v>1</v>
      </c>
      <c r="M1615" s="2030">
        <v>100</v>
      </c>
      <c r="N1615" s="2031">
        <v>34.04</v>
      </c>
      <c r="O1615" s="2031">
        <v>40</v>
      </c>
      <c r="P1615" s="2032">
        <f>SUM(Table1[[#This Row],[BASE_FARE]:[SURCHARGES]])*Table1[[#This Row],[SEATS_BOOKED]]</f>
        <v>174.04</v>
      </c>
      <c r="Q1615" s="2026" t="s">
        <v>161</v>
      </c>
      <c r="R1615" s="2028" t="s">
        <v>335</v>
      </c>
      <c r="S1615" s="2026" t="str">
        <f>LEFT(Table1[[#This Row],[SECTOR]],3)</f>
        <v>NAP</v>
      </c>
      <c r="T1615" s="2026" t="str">
        <f>RIGHT(Table1[[#This Row],[SECTOR]],3)</f>
        <v>SSH</v>
      </c>
      <c r="U1615" s="2026" t="str">
        <f t="shared" ref="U1615:U1625" si="141">IF(AND(S1615&lt;&gt;"SSH", S1615&lt;&gt;"RMF", S1615&lt;&gt;"CAI", S1615&lt;&gt;"HRG", S1615&lt;&gt;"LXR", S1615&lt;&gt;"DXB", OR(T1615="SSH", T1615="RMF", T1615="CAI", T1615="HRG", T1615="LXR", T1615="DXB")), S1615,
    IF(AND(T1615&lt;&gt;"SSH", T1615&lt;&gt;"RMF", T1615&lt;&gt;"CAI", T1615&lt;&gt;"HRG", T1615&lt;&gt;"LXR", T1615&lt;&gt;"DXB", OR(S1615="SSH", S1615="RMF", S1615="CAI", S1615="HRG", S1615="LXR", S1615="DXB")), T1615,
    "VIE"))</f>
        <v>NAP</v>
      </c>
      <c r="V1615" s="2026">
        <f>WEEKDAY(Table1[[#This Row],[FLIGHT_DATE]],2)</f>
        <v>5</v>
      </c>
      <c r="W1615" s="2026">
        <f>Table1[[#This Row],[FLIGHT_DATE]]-Table1[[#This Row],[DATE_BOOKED]]</f>
        <v>30</v>
      </c>
    </row>
    <row r="1616" spans="1:23" x14ac:dyDescent="0.35">
      <c r="A1616" s="2025">
        <v>45742</v>
      </c>
      <c r="B1616" s="2026" t="s">
        <v>390</v>
      </c>
      <c r="C1616" s="198" t="s">
        <v>333</v>
      </c>
      <c r="D1616" s="198" t="s">
        <v>952</v>
      </c>
      <c r="E1616" s="2026" t="s">
        <v>899</v>
      </c>
      <c r="F1616" s="2026" t="s">
        <v>56</v>
      </c>
      <c r="G1616" s="2026" t="s">
        <v>10</v>
      </c>
      <c r="H1616" s="2222" t="s">
        <v>445</v>
      </c>
      <c r="I1616" s="2027" t="s">
        <v>29</v>
      </c>
      <c r="J1616" s="2025">
        <v>45779</v>
      </c>
      <c r="K1616" s="2028">
        <v>1</v>
      </c>
      <c r="L1616" s="2029">
        <v>1</v>
      </c>
      <c r="M1616" s="2030">
        <v>100</v>
      </c>
      <c r="N1616" s="2031">
        <v>38.92</v>
      </c>
      <c r="O1616" s="2031">
        <v>40</v>
      </c>
      <c r="P1616" s="2032">
        <f>SUM(Table1[[#This Row],[BASE_FARE]:[SURCHARGES]])*Table1[[#This Row],[SEATS_BOOKED]]</f>
        <v>178.92000000000002</v>
      </c>
      <c r="Q1616" s="2026" t="s">
        <v>161</v>
      </c>
      <c r="R1616" s="2028" t="s">
        <v>335</v>
      </c>
      <c r="S1616" s="2026" t="str">
        <f>LEFT(Table1[[#This Row],[SECTOR]],3)</f>
        <v>SSH</v>
      </c>
      <c r="T1616" s="2026" t="str">
        <f>RIGHT(Table1[[#This Row],[SECTOR]],3)</f>
        <v>NAP</v>
      </c>
      <c r="U1616" s="2026" t="str">
        <f t="shared" si="141"/>
        <v>NAP</v>
      </c>
      <c r="V1616" s="2026">
        <f>WEEKDAY(Table1[[#This Row],[FLIGHT_DATE]],2)</f>
        <v>5</v>
      </c>
      <c r="W1616" s="2026">
        <f>Table1[[#This Row],[FLIGHT_DATE]]-Table1[[#This Row],[DATE_BOOKED]]</f>
        <v>37</v>
      </c>
    </row>
    <row r="1617" spans="1:23" ht="15.5" x14ac:dyDescent="0.35">
      <c r="A1617" s="2025">
        <v>45742</v>
      </c>
      <c r="B1617" s="2026" t="s">
        <v>390</v>
      </c>
      <c r="C1617" s="198" t="s">
        <v>333</v>
      </c>
      <c r="D1617" s="330" t="s">
        <v>952</v>
      </c>
      <c r="E1617" s="2026" t="s">
        <v>898</v>
      </c>
      <c r="F1617" s="2026" t="s">
        <v>56</v>
      </c>
      <c r="G1617" s="2026" t="s">
        <v>10</v>
      </c>
      <c r="H1617" s="2222" t="s">
        <v>447</v>
      </c>
      <c r="I1617" s="2027" t="s">
        <v>28</v>
      </c>
      <c r="J1617" s="2025">
        <v>45772</v>
      </c>
      <c r="K1617" s="2028">
        <v>1</v>
      </c>
      <c r="L1617" s="2029">
        <v>1</v>
      </c>
      <c r="M1617" s="2030">
        <v>100</v>
      </c>
      <c r="N1617" s="2031">
        <v>34.04</v>
      </c>
      <c r="O1617" s="2031">
        <v>40</v>
      </c>
      <c r="P1617" s="2032">
        <f>SUM(Table1[[#This Row],[BASE_FARE]:[SURCHARGES]])*Table1[[#This Row],[SEATS_BOOKED]]</f>
        <v>174.04</v>
      </c>
      <c r="Q1617" s="2026" t="s">
        <v>161</v>
      </c>
      <c r="R1617" s="2028" t="s">
        <v>335</v>
      </c>
      <c r="S1617" s="2026" t="str">
        <f>LEFT(Table1[[#This Row],[SECTOR]],3)</f>
        <v>NAP</v>
      </c>
      <c r="T1617" s="2026" t="str">
        <f>RIGHT(Table1[[#This Row],[SECTOR]],3)</f>
        <v>SSH</v>
      </c>
      <c r="U1617" s="2026" t="str">
        <f t="shared" si="141"/>
        <v>NAP</v>
      </c>
      <c r="V1617" s="2026">
        <f>WEEKDAY(Table1[[#This Row],[FLIGHT_DATE]],2)</f>
        <v>5</v>
      </c>
      <c r="W1617" s="2026">
        <f>Table1[[#This Row],[FLIGHT_DATE]]-Table1[[#This Row],[DATE_BOOKED]]</f>
        <v>30</v>
      </c>
    </row>
    <row r="1618" spans="1:23" x14ac:dyDescent="0.35">
      <c r="A1618" s="2025">
        <v>45742</v>
      </c>
      <c r="B1618" s="2026" t="s">
        <v>390</v>
      </c>
      <c r="C1618" s="198" t="s">
        <v>333</v>
      </c>
      <c r="D1618" s="198" t="s">
        <v>952</v>
      </c>
      <c r="E1618" s="2026" t="s">
        <v>899</v>
      </c>
      <c r="F1618" s="2026" t="s">
        <v>56</v>
      </c>
      <c r="G1618" s="2026" t="s">
        <v>10</v>
      </c>
      <c r="H1618" s="2222" t="s">
        <v>445</v>
      </c>
      <c r="I1618" s="2027" t="s">
        <v>29</v>
      </c>
      <c r="J1618" s="2025">
        <v>45779</v>
      </c>
      <c r="K1618" s="2028">
        <v>1</v>
      </c>
      <c r="L1618" s="2029">
        <v>1</v>
      </c>
      <c r="M1618" s="2030">
        <v>100</v>
      </c>
      <c r="N1618" s="2031">
        <v>38.92</v>
      </c>
      <c r="O1618" s="2031">
        <v>40</v>
      </c>
      <c r="P1618" s="2032">
        <f>SUM(Table1[[#This Row],[BASE_FARE]:[SURCHARGES]])*Table1[[#This Row],[SEATS_BOOKED]]</f>
        <v>178.92000000000002</v>
      </c>
      <c r="Q1618" s="2026" t="s">
        <v>161</v>
      </c>
      <c r="R1618" s="2028" t="s">
        <v>335</v>
      </c>
      <c r="S1618" s="2026" t="str">
        <f>LEFT(Table1[[#This Row],[SECTOR]],3)</f>
        <v>SSH</v>
      </c>
      <c r="T1618" s="2026" t="str">
        <f>RIGHT(Table1[[#This Row],[SECTOR]],3)</f>
        <v>NAP</v>
      </c>
      <c r="U1618" s="2026" t="str">
        <f t="shared" si="141"/>
        <v>NAP</v>
      </c>
      <c r="V1618" s="2026">
        <f>WEEKDAY(Table1[[#This Row],[FLIGHT_DATE]],2)</f>
        <v>5</v>
      </c>
      <c r="W1618" s="2026">
        <f>Table1[[#This Row],[FLIGHT_DATE]]-Table1[[#This Row],[DATE_BOOKED]]</f>
        <v>37</v>
      </c>
    </row>
    <row r="1619" spans="1:23" ht="15.5" x14ac:dyDescent="0.35">
      <c r="A1619" s="2025">
        <v>45742</v>
      </c>
      <c r="B1619" s="2026" t="s">
        <v>390</v>
      </c>
      <c r="C1619" s="198" t="s">
        <v>333</v>
      </c>
      <c r="D1619" s="330" t="s">
        <v>952</v>
      </c>
      <c r="E1619" s="2026" t="s">
        <v>898</v>
      </c>
      <c r="F1619" s="2026" t="s">
        <v>56</v>
      </c>
      <c r="G1619" s="2026" t="s">
        <v>10</v>
      </c>
      <c r="H1619" s="2222" t="s">
        <v>447</v>
      </c>
      <c r="I1619" s="2027" t="s">
        <v>28</v>
      </c>
      <c r="J1619" s="2025">
        <v>45772</v>
      </c>
      <c r="K1619" s="2028">
        <v>1</v>
      </c>
      <c r="L1619" s="2029">
        <v>1</v>
      </c>
      <c r="M1619" s="2030">
        <v>100</v>
      </c>
      <c r="N1619" s="2031">
        <v>34.04</v>
      </c>
      <c r="O1619" s="2031">
        <v>40</v>
      </c>
      <c r="P1619" s="2032">
        <f>SUM(Table1[[#This Row],[BASE_FARE]:[SURCHARGES]])*Table1[[#This Row],[SEATS_BOOKED]]</f>
        <v>174.04</v>
      </c>
      <c r="Q1619" s="2026" t="s">
        <v>161</v>
      </c>
      <c r="R1619" s="2028" t="s">
        <v>335</v>
      </c>
      <c r="S1619" s="2026" t="str">
        <f>LEFT(Table1[[#This Row],[SECTOR]],3)</f>
        <v>NAP</v>
      </c>
      <c r="T1619" s="2026" t="str">
        <f>RIGHT(Table1[[#This Row],[SECTOR]],3)</f>
        <v>SSH</v>
      </c>
      <c r="U1619" s="2026" t="str">
        <f t="shared" si="141"/>
        <v>NAP</v>
      </c>
      <c r="V1619" s="2026">
        <f>WEEKDAY(Table1[[#This Row],[FLIGHT_DATE]],2)</f>
        <v>5</v>
      </c>
      <c r="W1619" s="2026">
        <f>Table1[[#This Row],[FLIGHT_DATE]]-Table1[[#This Row],[DATE_BOOKED]]</f>
        <v>30</v>
      </c>
    </row>
    <row r="1620" spans="1:23" x14ac:dyDescent="0.35">
      <c r="A1620" s="2025">
        <v>45742</v>
      </c>
      <c r="B1620" s="2026" t="s">
        <v>390</v>
      </c>
      <c r="C1620" s="198" t="s">
        <v>333</v>
      </c>
      <c r="D1620" s="198" t="s">
        <v>952</v>
      </c>
      <c r="E1620" s="2026" t="s">
        <v>899</v>
      </c>
      <c r="F1620" s="2026" t="s">
        <v>56</v>
      </c>
      <c r="G1620" s="2026" t="s">
        <v>10</v>
      </c>
      <c r="H1620" s="2222" t="s">
        <v>445</v>
      </c>
      <c r="I1620" s="2027" t="s">
        <v>29</v>
      </c>
      <c r="J1620" s="2025">
        <v>45779</v>
      </c>
      <c r="K1620" s="2028">
        <v>1</v>
      </c>
      <c r="L1620" s="2029">
        <v>1</v>
      </c>
      <c r="M1620" s="2030">
        <v>100</v>
      </c>
      <c r="N1620" s="2031">
        <v>38.92</v>
      </c>
      <c r="O1620" s="2031">
        <v>40</v>
      </c>
      <c r="P1620" s="2032">
        <f>SUM(Table1[[#This Row],[BASE_FARE]:[SURCHARGES]])*Table1[[#This Row],[SEATS_BOOKED]]</f>
        <v>178.92000000000002</v>
      </c>
      <c r="Q1620" s="2026" t="s">
        <v>161</v>
      </c>
      <c r="R1620" s="2028" t="s">
        <v>335</v>
      </c>
      <c r="S1620" s="2026" t="str">
        <f>LEFT(Table1[[#This Row],[SECTOR]],3)</f>
        <v>SSH</v>
      </c>
      <c r="T1620" s="2026" t="str">
        <f>RIGHT(Table1[[#This Row],[SECTOR]],3)</f>
        <v>NAP</v>
      </c>
      <c r="U1620" s="2026" t="str">
        <f t="shared" si="141"/>
        <v>NAP</v>
      </c>
      <c r="V1620" s="2026">
        <f>WEEKDAY(Table1[[#This Row],[FLIGHT_DATE]],2)</f>
        <v>5</v>
      </c>
      <c r="W1620" s="2026">
        <f>Table1[[#This Row],[FLIGHT_DATE]]-Table1[[#This Row],[DATE_BOOKED]]</f>
        <v>37</v>
      </c>
    </row>
    <row r="1621" spans="1:23" x14ac:dyDescent="0.35">
      <c r="A1621" s="2025">
        <v>45742</v>
      </c>
      <c r="B1621" s="2026" t="s">
        <v>390</v>
      </c>
      <c r="C1621" s="198" t="s">
        <v>333</v>
      </c>
      <c r="D1621" s="198" t="s">
        <v>952</v>
      </c>
      <c r="E1621" s="2026" t="s">
        <v>900</v>
      </c>
      <c r="F1621" s="2026" t="s">
        <v>56</v>
      </c>
      <c r="G1621" s="2026" t="s">
        <v>10</v>
      </c>
      <c r="H1621" s="2222" t="s">
        <v>88</v>
      </c>
      <c r="I1621" s="2027" t="s">
        <v>27</v>
      </c>
      <c r="J1621" s="2025">
        <v>45780</v>
      </c>
      <c r="K1621" s="2028">
        <v>1</v>
      </c>
      <c r="L1621" s="2029">
        <v>1</v>
      </c>
      <c r="M1621" s="2030">
        <v>130</v>
      </c>
      <c r="N1621" s="418">
        <v>39.03</v>
      </c>
      <c r="O1621" s="2031">
        <v>40</v>
      </c>
      <c r="P1621" s="2032">
        <f>SUM(Table1[[#This Row],[BASE_FARE]:[SURCHARGES]])*Table1[[#This Row],[SEATS_BOOKED]]</f>
        <v>209.03</v>
      </c>
      <c r="Q1621" s="2026" t="s">
        <v>161</v>
      </c>
      <c r="R1621" s="2028" t="s">
        <v>335</v>
      </c>
      <c r="S1621" s="2026" t="str">
        <f>LEFT(Table1[[#This Row],[SECTOR]],3)</f>
        <v>SSH</v>
      </c>
      <c r="T1621" s="2026" t="str">
        <f>RIGHT(Table1[[#This Row],[SECTOR]],3)</f>
        <v>BRI</v>
      </c>
      <c r="U1621" s="2026" t="str">
        <f t="shared" si="141"/>
        <v>BRI</v>
      </c>
      <c r="V1621" s="2026">
        <f>WEEKDAY(Table1[[#This Row],[FLIGHT_DATE]],2)</f>
        <v>6</v>
      </c>
      <c r="W1621" s="2026">
        <f>Table1[[#This Row],[FLIGHT_DATE]]-Table1[[#This Row],[DATE_BOOKED]]</f>
        <v>38</v>
      </c>
    </row>
    <row r="1622" spans="1:23" x14ac:dyDescent="0.35">
      <c r="A1622" s="2025">
        <v>45742</v>
      </c>
      <c r="B1622" s="2026" t="s">
        <v>390</v>
      </c>
      <c r="C1622" s="198" t="s">
        <v>333</v>
      </c>
      <c r="D1622" s="198" t="s">
        <v>952</v>
      </c>
      <c r="E1622" s="2026" t="s">
        <v>900</v>
      </c>
      <c r="F1622" s="2026" t="s">
        <v>56</v>
      </c>
      <c r="G1622" s="2026" t="s">
        <v>10</v>
      </c>
      <c r="H1622" s="2222" t="s">
        <v>88</v>
      </c>
      <c r="I1622" s="2027" t="s">
        <v>27</v>
      </c>
      <c r="J1622" s="2025">
        <v>45780</v>
      </c>
      <c r="K1622" s="2028">
        <v>1</v>
      </c>
      <c r="L1622" s="2029">
        <v>1</v>
      </c>
      <c r="M1622" s="2030">
        <v>130</v>
      </c>
      <c r="N1622" s="418">
        <v>39.03</v>
      </c>
      <c r="O1622" s="2031">
        <v>40</v>
      </c>
      <c r="P1622" s="2032">
        <f>SUM(Table1[[#This Row],[BASE_FARE]:[SURCHARGES]])*Table1[[#This Row],[SEATS_BOOKED]]</f>
        <v>209.03</v>
      </c>
      <c r="Q1622" s="2026" t="s">
        <v>161</v>
      </c>
      <c r="R1622" s="2028" t="s">
        <v>335</v>
      </c>
      <c r="S1622" s="2026" t="str">
        <f>LEFT(Table1[[#This Row],[SECTOR]],3)</f>
        <v>SSH</v>
      </c>
      <c r="T1622" s="2026" t="str">
        <f>RIGHT(Table1[[#This Row],[SECTOR]],3)</f>
        <v>BRI</v>
      </c>
      <c r="U1622" s="2026" t="str">
        <f t="shared" si="141"/>
        <v>BRI</v>
      </c>
      <c r="V1622" s="2026">
        <f>WEEKDAY(Table1[[#This Row],[FLIGHT_DATE]],2)</f>
        <v>6</v>
      </c>
      <c r="W1622" s="2026">
        <f>Table1[[#This Row],[FLIGHT_DATE]]-Table1[[#This Row],[DATE_BOOKED]]</f>
        <v>38</v>
      </c>
    </row>
    <row r="1623" spans="1:23" x14ac:dyDescent="0.35">
      <c r="A1623" s="2025">
        <v>45742</v>
      </c>
      <c r="B1623" s="2026" t="s">
        <v>390</v>
      </c>
      <c r="C1623" s="198" t="s">
        <v>333</v>
      </c>
      <c r="D1623" s="198" t="s">
        <v>952</v>
      </c>
      <c r="E1623" s="2026" t="s">
        <v>900</v>
      </c>
      <c r="F1623" s="2026" t="s">
        <v>56</v>
      </c>
      <c r="G1623" s="2026" t="s">
        <v>10</v>
      </c>
      <c r="H1623" s="2222" t="s">
        <v>88</v>
      </c>
      <c r="I1623" s="2027" t="s">
        <v>27</v>
      </c>
      <c r="J1623" s="2025">
        <v>45780</v>
      </c>
      <c r="K1623" s="2028">
        <v>1</v>
      </c>
      <c r="L1623" s="2029">
        <v>1</v>
      </c>
      <c r="M1623" s="2030">
        <v>130</v>
      </c>
      <c r="N1623" s="418">
        <v>39.03</v>
      </c>
      <c r="O1623" s="2031">
        <v>40</v>
      </c>
      <c r="P1623" s="2032">
        <f>SUM(Table1[[#This Row],[BASE_FARE]:[SURCHARGES]])*Table1[[#This Row],[SEATS_BOOKED]]</f>
        <v>209.03</v>
      </c>
      <c r="Q1623" s="2026" t="s">
        <v>161</v>
      </c>
      <c r="R1623" s="2028" t="s">
        <v>335</v>
      </c>
      <c r="S1623" s="2026" t="str">
        <f>LEFT(Table1[[#This Row],[SECTOR]],3)</f>
        <v>SSH</v>
      </c>
      <c r="T1623" s="2026" t="str">
        <f>RIGHT(Table1[[#This Row],[SECTOR]],3)</f>
        <v>BRI</v>
      </c>
      <c r="U1623" s="2026" t="str">
        <f t="shared" si="141"/>
        <v>BRI</v>
      </c>
      <c r="V1623" s="2026">
        <f>WEEKDAY(Table1[[#This Row],[FLIGHT_DATE]],2)</f>
        <v>6</v>
      </c>
      <c r="W1623" s="2026">
        <f>Table1[[#This Row],[FLIGHT_DATE]]-Table1[[#This Row],[DATE_BOOKED]]</f>
        <v>38</v>
      </c>
    </row>
    <row r="1624" spans="1:23" ht="15.5" x14ac:dyDescent="0.35">
      <c r="A1624" s="2025">
        <v>45742</v>
      </c>
      <c r="B1624" s="2026" t="s">
        <v>390</v>
      </c>
      <c r="C1624" s="198" t="s">
        <v>333</v>
      </c>
      <c r="D1624" s="330" t="s">
        <v>952</v>
      </c>
      <c r="E1624" s="2026" t="s">
        <v>898</v>
      </c>
      <c r="F1624" s="2026" t="s">
        <v>56</v>
      </c>
      <c r="G1624" s="2026" t="s">
        <v>10</v>
      </c>
      <c r="H1624" s="2222" t="s">
        <v>447</v>
      </c>
      <c r="I1624" s="2027" t="s">
        <v>28</v>
      </c>
      <c r="J1624" s="2025">
        <v>45772</v>
      </c>
      <c r="K1624" s="2028">
        <v>1</v>
      </c>
      <c r="L1624" s="2029">
        <v>1</v>
      </c>
      <c r="M1624" s="2030">
        <v>100</v>
      </c>
      <c r="N1624" s="2031">
        <v>34.04</v>
      </c>
      <c r="O1624" s="2031">
        <v>40</v>
      </c>
      <c r="P1624" s="2032">
        <f>SUM(Table1[[#This Row],[BASE_FARE]:[SURCHARGES]])*Table1[[#This Row],[SEATS_BOOKED]]</f>
        <v>174.04</v>
      </c>
      <c r="Q1624" s="2026" t="s">
        <v>161</v>
      </c>
      <c r="R1624" s="2028" t="s">
        <v>335</v>
      </c>
      <c r="S1624" s="2026" t="str">
        <f>LEFT(Table1[[#This Row],[SECTOR]],3)</f>
        <v>NAP</v>
      </c>
      <c r="T1624" s="2026" t="str">
        <f>RIGHT(Table1[[#This Row],[SECTOR]],3)</f>
        <v>SSH</v>
      </c>
      <c r="U1624" s="2026" t="str">
        <f t="shared" si="141"/>
        <v>NAP</v>
      </c>
      <c r="V1624" s="2026">
        <f>WEEKDAY(Table1[[#This Row],[FLIGHT_DATE]],2)</f>
        <v>5</v>
      </c>
      <c r="W1624" s="2026">
        <f>Table1[[#This Row],[FLIGHT_DATE]]-Table1[[#This Row],[DATE_BOOKED]]</f>
        <v>30</v>
      </c>
    </row>
    <row r="1625" spans="1:23" x14ac:dyDescent="0.35">
      <c r="A1625" s="2025">
        <v>45742</v>
      </c>
      <c r="B1625" s="2026" t="s">
        <v>390</v>
      </c>
      <c r="C1625" s="198" t="s">
        <v>333</v>
      </c>
      <c r="D1625" s="198" t="s">
        <v>952</v>
      </c>
      <c r="E1625" s="2026" t="s">
        <v>899</v>
      </c>
      <c r="F1625" s="2026" t="s">
        <v>56</v>
      </c>
      <c r="G1625" s="2026" t="s">
        <v>10</v>
      </c>
      <c r="H1625" s="2222" t="s">
        <v>445</v>
      </c>
      <c r="I1625" s="2027" t="s">
        <v>29</v>
      </c>
      <c r="J1625" s="2025">
        <v>45779</v>
      </c>
      <c r="K1625" s="2028">
        <v>1</v>
      </c>
      <c r="L1625" s="2029">
        <v>1</v>
      </c>
      <c r="M1625" s="2030">
        <v>100</v>
      </c>
      <c r="N1625" s="2031">
        <v>38.92</v>
      </c>
      <c r="O1625" s="2031">
        <v>40</v>
      </c>
      <c r="P1625" s="2032">
        <f>SUM(Table1[[#This Row],[BASE_FARE]:[SURCHARGES]])*Table1[[#This Row],[SEATS_BOOKED]]</f>
        <v>178.92000000000002</v>
      </c>
      <c r="Q1625" s="2026" t="s">
        <v>161</v>
      </c>
      <c r="R1625" s="2028" t="s">
        <v>335</v>
      </c>
      <c r="S1625" s="2026" t="str">
        <f>LEFT(Table1[[#This Row],[SECTOR]],3)</f>
        <v>SSH</v>
      </c>
      <c r="T1625" s="2026" t="str">
        <f>RIGHT(Table1[[#This Row],[SECTOR]],3)</f>
        <v>NAP</v>
      </c>
      <c r="U1625" s="2026" t="str">
        <f t="shared" si="141"/>
        <v>NAP</v>
      </c>
      <c r="V1625" s="2026">
        <f>WEEKDAY(Table1[[#This Row],[FLIGHT_DATE]],2)</f>
        <v>5</v>
      </c>
      <c r="W1625" s="2026">
        <f>Table1[[#This Row],[FLIGHT_DATE]]-Table1[[#This Row],[DATE_BOOKED]]</f>
        <v>37</v>
      </c>
    </row>
    <row r="1626" spans="1:23" x14ac:dyDescent="0.35">
      <c r="A1626" s="2035">
        <v>45744</v>
      </c>
      <c r="B1626" s="2036" t="s">
        <v>411</v>
      </c>
      <c r="C1626" s="198" t="s">
        <v>160</v>
      </c>
      <c r="D1626" s="198"/>
      <c r="E1626" s="2036"/>
      <c r="F1626" s="2036" t="s">
        <v>54</v>
      </c>
      <c r="G1626" s="2036" t="s">
        <v>10</v>
      </c>
      <c r="H1626" s="2222" t="s">
        <v>89</v>
      </c>
      <c r="I1626" s="2037" t="s">
        <v>26</v>
      </c>
      <c r="J1626" s="2035">
        <v>45836</v>
      </c>
      <c r="K1626" s="2038">
        <v>30</v>
      </c>
      <c r="L1626" s="2039">
        <v>30</v>
      </c>
      <c r="M1626" s="2040">
        <v>180</v>
      </c>
      <c r="N1626" s="2041">
        <v>0</v>
      </c>
      <c r="O1626" s="2041">
        <v>0</v>
      </c>
      <c r="P1626" s="2042">
        <f>SUM(Table1[[#This Row],[BASE_FARE]:[SURCHARGES]])*Table1[[#This Row],[SEATS_BOOKED]]</f>
        <v>5400</v>
      </c>
      <c r="Q1626" s="2036" t="s">
        <v>161</v>
      </c>
      <c r="R1626" s="2015" t="s">
        <v>397</v>
      </c>
      <c r="S1626" s="2036" t="str">
        <f>LEFT(Table1[[#This Row],[SECTOR]],3)</f>
        <v>BRI</v>
      </c>
      <c r="T1626" s="2036" t="str">
        <f>RIGHT(Table1[[#This Row],[SECTOR]],3)</f>
        <v>SSH</v>
      </c>
      <c r="U1626" s="2036" t="str">
        <f>IF(AND(S1626&lt;&gt;"SSH", S1626&lt;&gt;"RMF", S1626&lt;&gt;"CAI", S1626&lt;&gt;"HRG", S1626&lt;&gt;"LXR", S1626&lt;&gt;"DXB", OR(T1626="SSH", T1626="RMF", T1626="CAI", T1626="HRG", T1626="LXR", T1626="DXB")), S1626,
    IF(AND(T1626&lt;&gt;"SSH", T1626&lt;&gt;"RMF", T1626&lt;&gt;"CAI", T1626&lt;&gt;"HRG", T1626&lt;&gt;"LXR", T1626&lt;&gt;"DXB", OR(S1626="SSH", S1626="RMF", S1626="CAI", S1626="HRG", S1626="LXR", S1626="DXB")), T1626,
    "VIE"))</f>
        <v>BRI</v>
      </c>
      <c r="V1626" s="2036">
        <f>WEEKDAY(Table1[[#This Row],[FLIGHT_DATE]],2)</f>
        <v>6</v>
      </c>
      <c r="W1626" s="2036">
        <f>Table1[[#This Row],[FLIGHT_DATE]]-Table1[[#This Row],[DATE_BOOKED]]</f>
        <v>92</v>
      </c>
    </row>
    <row r="1627" spans="1:23" x14ac:dyDescent="0.35">
      <c r="A1627" s="2035">
        <v>45744</v>
      </c>
      <c r="B1627" s="2036" t="s">
        <v>411</v>
      </c>
      <c r="C1627" s="198" t="s">
        <v>160</v>
      </c>
      <c r="D1627" s="198"/>
      <c r="E1627" s="2036"/>
      <c r="F1627" s="2036" t="s">
        <v>54</v>
      </c>
      <c r="G1627" s="2036" t="s">
        <v>11</v>
      </c>
      <c r="H1627" s="2222" t="s">
        <v>88</v>
      </c>
      <c r="I1627" s="2037" t="s">
        <v>27</v>
      </c>
      <c r="J1627" s="2035">
        <v>45843</v>
      </c>
      <c r="K1627" s="2038">
        <v>30</v>
      </c>
      <c r="L1627" s="2039">
        <v>30</v>
      </c>
      <c r="M1627" s="2040">
        <v>180</v>
      </c>
      <c r="N1627" s="2041">
        <v>0</v>
      </c>
      <c r="O1627" s="2041">
        <v>0</v>
      </c>
      <c r="P1627" s="2042">
        <f>SUM(Table1[[#This Row],[BASE_FARE]:[SURCHARGES]])*Table1[[#This Row],[SEATS_BOOKED]]</f>
        <v>5400</v>
      </c>
      <c r="Q1627" s="2036" t="s">
        <v>161</v>
      </c>
      <c r="R1627" s="2015" t="s">
        <v>397</v>
      </c>
      <c r="S1627" s="2036" t="str">
        <f>LEFT(Table1[[#This Row],[SECTOR]],3)</f>
        <v>SSH</v>
      </c>
      <c r="T1627" s="2036" t="str">
        <f>RIGHT(Table1[[#This Row],[SECTOR]],3)</f>
        <v>BRI</v>
      </c>
      <c r="U1627" s="2036" t="str">
        <f>IF(AND(S1627&lt;&gt;"SSH", S1627&lt;&gt;"RMF", S1627&lt;&gt;"CAI", S1627&lt;&gt;"HRG", S1627&lt;&gt;"LXR", S1627&lt;&gt;"DXB", OR(T1627="SSH", T1627="RMF", T1627="CAI", T1627="HRG", T1627="LXR", T1627="DXB")), S1627,
    IF(AND(T1627&lt;&gt;"SSH", T1627&lt;&gt;"RMF", T1627&lt;&gt;"CAI", T1627&lt;&gt;"HRG", T1627&lt;&gt;"LXR", T1627&lt;&gt;"DXB", OR(S1627="SSH", S1627="RMF", S1627="CAI", S1627="HRG", S1627="LXR", S1627="DXB")), T1627,
    "VIE"))</f>
        <v>BRI</v>
      </c>
      <c r="V1627" s="2036">
        <f>WEEKDAY(Table1[[#This Row],[FLIGHT_DATE]],2)</f>
        <v>6</v>
      </c>
      <c r="W1627" s="2036">
        <f>Table1[[#This Row],[FLIGHT_DATE]]-Table1[[#This Row],[DATE_BOOKED]]</f>
        <v>99</v>
      </c>
    </row>
    <row r="1628" spans="1:23" x14ac:dyDescent="0.35">
      <c r="A1628" s="2043">
        <v>45743</v>
      </c>
      <c r="B1628" s="2044" t="s">
        <v>631</v>
      </c>
      <c r="C1628" s="198" t="s">
        <v>333</v>
      </c>
      <c r="D1628" s="198"/>
      <c r="E1628" s="2044" t="s">
        <v>901</v>
      </c>
      <c r="F1628" s="2044" t="s">
        <v>54</v>
      </c>
      <c r="G1628" s="2044" t="s">
        <v>11</v>
      </c>
      <c r="H1628" s="2222" t="s">
        <v>88</v>
      </c>
      <c r="I1628" s="2045" t="s">
        <v>27</v>
      </c>
      <c r="J1628" s="2043">
        <v>45850</v>
      </c>
      <c r="K1628" s="2046">
        <v>1</v>
      </c>
      <c r="L1628" s="2047">
        <v>1</v>
      </c>
      <c r="M1628" s="2048">
        <v>130</v>
      </c>
      <c r="N1628" s="2049">
        <v>31.75</v>
      </c>
      <c r="O1628" s="2049">
        <v>30</v>
      </c>
      <c r="P1628" s="2050">
        <f>SUM(Table1[[#This Row],[BASE_FARE]:[SURCHARGES]])*Table1[[#This Row],[SEATS_BOOKED]]</f>
        <v>191.75</v>
      </c>
      <c r="Q1628" s="2036" t="s">
        <v>161</v>
      </c>
      <c r="R1628" s="2435" t="s">
        <v>335</v>
      </c>
      <c r="S1628" s="2044" t="str">
        <f>LEFT(Table1[[#This Row],[SECTOR]],3)</f>
        <v>SSH</v>
      </c>
      <c r="T1628" s="2044" t="str">
        <f>RIGHT(Table1[[#This Row],[SECTOR]],3)</f>
        <v>BRI</v>
      </c>
      <c r="U1628" s="2044" t="str">
        <f t="shared" ref="U1628:U1633" si="142">IF(AND(S1628&lt;&gt;"SSH", S1628&lt;&gt;"RMF", S1628&lt;&gt;"CAI", S1628&lt;&gt;"HRG", S1628&lt;&gt;"LXR", S1628&lt;&gt;"DXB", OR(T1628="SSH", T1628="RMF", T1628="CAI", T1628="HRG", T1628="LXR", T1628="DXB")), S1628,
    IF(AND(T1628&lt;&gt;"SSH", T1628&lt;&gt;"RMF", T1628&lt;&gt;"CAI", T1628&lt;&gt;"HRG", T1628&lt;&gt;"LXR", T1628&lt;&gt;"DXB", OR(S1628="SSH", S1628="RMF", S1628="CAI", S1628="HRG", S1628="LXR", S1628="DXB")), T1628,
    "VIE"))</f>
        <v>BRI</v>
      </c>
      <c r="V1628" s="2044">
        <f>WEEKDAY(Table1[[#This Row],[FLIGHT_DATE]],2)</f>
        <v>6</v>
      </c>
      <c r="W1628" s="2044">
        <f>Table1[[#This Row],[FLIGHT_DATE]]-Table1[[#This Row],[DATE_BOOKED]]</f>
        <v>107</v>
      </c>
    </row>
    <row r="1629" spans="1:23" x14ac:dyDescent="0.35">
      <c r="A1629" s="2043">
        <v>45743</v>
      </c>
      <c r="B1629" s="2044" t="s">
        <v>631</v>
      </c>
      <c r="C1629" s="198" t="s">
        <v>333</v>
      </c>
      <c r="D1629" s="198"/>
      <c r="E1629" s="2044" t="s">
        <v>901</v>
      </c>
      <c r="F1629" s="2044" t="s">
        <v>54</v>
      </c>
      <c r="G1629" s="2044" t="s">
        <v>10</v>
      </c>
      <c r="H1629" s="2222" t="s">
        <v>89</v>
      </c>
      <c r="I1629" s="2045" t="s">
        <v>26</v>
      </c>
      <c r="J1629" s="2043">
        <v>45843</v>
      </c>
      <c r="K1629" s="2046">
        <v>1</v>
      </c>
      <c r="L1629" s="2047">
        <v>1</v>
      </c>
      <c r="M1629" s="2048">
        <v>130</v>
      </c>
      <c r="N1629" s="2049">
        <v>17.13</v>
      </c>
      <c r="O1629" s="2049">
        <v>30</v>
      </c>
      <c r="P1629" s="2050">
        <f>SUM(Table1[[#This Row],[BASE_FARE]:[SURCHARGES]])*Table1[[#This Row],[SEATS_BOOKED]]</f>
        <v>177.13</v>
      </c>
      <c r="Q1629" s="2036" t="s">
        <v>161</v>
      </c>
      <c r="R1629" s="2435" t="s">
        <v>335</v>
      </c>
      <c r="S1629" s="2044" t="str">
        <f>LEFT(Table1[[#This Row],[SECTOR]],3)</f>
        <v>BRI</v>
      </c>
      <c r="T1629" s="2044" t="str">
        <f>RIGHT(Table1[[#This Row],[SECTOR]],3)</f>
        <v>SSH</v>
      </c>
      <c r="U1629" s="2044" t="str">
        <f t="shared" si="142"/>
        <v>BRI</v>
      </c>
      <c r="V1629" s="2044">
        <f>WEEKDAY(Table1[[#This Row],[FLIGHT_DATE]],2)</f>
        <v>6</v>
      </c>
      <c r="W1629" s="2044">
        <f>Table1[[#This Row],[FLIGHT_DATE]]-Table1[[#This Row],[DATE_BOOKED]]</f>
        <v>100</v>
      </c>
    </row>
    <row r="1630" spans="1:23" x14ac:dyDescent="0.35">
      <c r="A1630" s="2043">
        <v>45743</v>
      </c>
      <c r="B1630" s="2044" t="s">
        <v>631</v>
      </c>
      <c r="C1630" s="198" t="s">
        <v>333</v>
      </c>
      <c r="D1630" s="198"/>
      <c r="E1630" s="2044" t="s">
        <v>901</v>
      </c>
      <c r="F1630" s="2044" t="s">
        <v>54</v>
      </c>
      <c r="G1630" s="2044" t="s">
        <v>11</v>
      </c>
      <c r="H1630" s="2222" t="s">
        <v>88</v>
      </c>
      <c r="I1630" s="2045" t="s">
        <v>27</v>
      </c>
      <c r="J1630" s="2043">
        <v>45850</v>
      </c>
      <c r="K1630" s="2046">
        <v>1</v>
      </c>
      <c r="L1630" s="2047">
        <v>1</v>
      </c>
      <c r="M1630" s="2048">
        <v>170</v>
      </c>
      <c r="N1630" s="2049">
        <v>31.75</v>
      </c>
      <c r="O1630" s="2049">
        <v>30</v>
      </c>
      <c r="P1630" s="2050">
        <f>SUM(Table1[[#This Row],[BASE_FARE]:[SURCHARGES]])*Table1[[#This Row],[SEATS_BOOKED]]</f>
        <v>231.75</v>
      </c>
      <c r="Q1630" s="2036" t="s">
        <v>161</v>
      </c>
      <c r="R1630" s="2435" t="s">
        <v>335</v>
      </c>
      <c r="S1630" s="2044" t="str">
        <f>LEFT(Table1[[#This Row],[SECTOR]],3)</f>
        <v>SSH</v>
      </c>
      <c r="T1630" s="2044" t="str">
        <f>RIGHT(Table1[[#This Row],[SECTOR]],3)</f>
        <v>BRI</v>
      </c>
      <c r="U1630" s="2044" t="str">
        <f t="shared" si="142"/>
        <v>BRI</v>
      </c>
      <c r="V1630" s="2044">
        <f>WEEKDAY(Table1[[#This Row],[FLIGHT_DATE]],2)</f>
        <v>6</v>
      </c>
      <c r="W1630" s="2044">
        <f>Table1[[#This Row],[FLIGHT_DATE]]-Table1[[#This Row],[DATE_BOOKED]]</f>
        <v>107</v>
      </c>
    </row>
    <row r="1631" spans="1:23" x14ac:dyDescent="0.35">
      <c r="A1631" s="2043">
        <v>45743</v>
      </c>
      <c r="B1631" s="2044" t="s">
        <v>631</v>
      </c>
      <c r="C1631" s="198" t="s">
        <v>333</v>
      </c>
      <c r="D1631" s="198"/>
      <c r="E1631" s="2044" t="s">
        <v>901</v>
      </c>
      <c r="F1631" s="2044" t="s">
        <v>54</v>
      </c>
      <c r="G1631" s="2044" t="s">
        <v>10</v>
      </c>
      <c r="H1631" s="2222" t="s">
        <v>89</v>
      </c>
      <c r="I1631" s="2045" t="s">
        <v>26</v>
      </c>
      <c r="J1631" s="2043">
        <v>45843</v>
      </c>
      <c r="K1631" s="2046">
        <v>1</v>
      </c>
      <c r="L1631" s="2047">
        <v>1</v>
      </c>
      <c r="M1631" s="2048">
        <v>170</v>
      </c>
      <c r="N1631" s="2049">
        <v>22.380000000000003</v>
      </c>
      <c r="O1631" s="2049">
        <v>30</v>
      </c>
      <c r="P1631" s="2050">
        <f>SUM(Table1[[#This Row],[BASE_FARE]:[SURCHARGES]])*Table1[[#This Row],[SEATS_BOOKED]]</f>
        <v>222.38</v>
      </c>
      <c r="Q1631" s="2036" t="s">
        <v>161</v>
      </c>
      <c r="R1631" s="2435" t="s">
        <v>335</v>
      </c>
      <c r="S1631" s="2044" t="str">
        <f>LEFT(Table1[[#This Row],[SECTOR]],3)</f>
        <v>BRI</v>
      </c>
      <c r="T1631" s="2044" t="str">
        <f>RIGHT(Table1[[#This Row],[SECTOR]],3)</f>
        <v>SSH</v>
      </c>
      <c r="U1631" s="2044" t="str">
        <f t="shared" si="142"/>
        <v>BRI</v>
      </c>
      <c r="V1631" s="2044">
        <f>WEEKDAY(Table1[[#This Row],[FLIGHT_DATE]],2)</f>
        <v>6</v>
      </c>
      <c r="W1631" s="2044">
        <f>Table1[[#This Row],[FLIGHT_DATE]]-Table1[[#This Row],[DATE_BOOKED]]</f>
        <v>100</v>
      </c>
    </row>
    <row r="1632" spans="1:23" x14ac:dyDescent="0.35">
      <c r="A1632" s="2043">
        <v>45743</v>
      </c>
      <c r="B1632" s="2044" t="s">
        <v>631</v>
      </c>
      <c r="C1632" s="198" t="s">
        <v>333</v>
      </c>
      <c r="D1632" s="198"/>
      <c r="E1632" s="2044" t="s">
        <v>901</v>
      </c>
      <c r="F1632" s="2044" t="s">
        <v>54</v>
      </c>
      <c r="G1632" s="2044" t="s">
        <v>11</v>
      </c>
      <c r="H1632" s="2222" t="s">
        <v>88</v>
      </c>
      <c r="I1632" s="2045" t="s">
        <v>27</v>
      </c>
      <c r="J1632" s="2043">
        <v>45850</v>
      </c>
      <c r="K1632" s="2046">
        <v>1</v>
      </c>
      <c r="L1632" s="2047">
        <v>1</v>
      </c>
      <c r="M1632" s="2048">
        <v>170</v>
      </c>
      <c r="N1632" s="2049">
        <v>31.75</v>
      </c>
      <c r="O1632" s="2049">
        <v>30</v>
      </c>
      <c r="P1632" s="2050">
        <f>SUM(Table1[[#This Row],[BASE_FARE]:[SURCHARGES]])*Table1[[#This Row],[SEATS_BOOKED]]</f>
        <v>231.75</v>
      </c>
      <c r="Q1632" s="2036" t="s">
        <v>161</v>
      </c>
      <c r="R1632" s="2435" t="s">
        <v>335</v>
      </c>
      <c r="S1632" s="2044" t="str">
        <f>LEFT(Table1[[#This Row],[SECTOR]],3)</f>
        <v>SSH</v>
      </c>
      <c r="T1632" s="2044" t="str">
        <f>RIGHT(Table1[[#This Row],[SECTOR]],3)</f>
        <v>BRI</v>
      </c>
      <c r="U1632" s="2044" t="str">
        <f t="shared" si="142"/>
        <v>BRI</v>
      </c>
      <c r="V1632" s="2044">
        <f>WEEKDAY(Table1[[#This Row],[FLIGHT_DATE]],2)</f>
        <v>6</v>
      </c>
      <c r="W1632" s="2044">
        <f>Table1[[#This Row],[FLIGHT_DATE]]-Table1[[#This Row],[DATE_BOOKED]]</f>
        <v>107</v>
      </c>
    </row>
    <row r="1633" spans="1:23" x14ac:dyDescent="0.35">
      <c r="A1633" s="2043">
        <v>45743</v>
      </c>
      <c r="B1633" s="2044" t="s">
        <v>631</v>
      </c>
      <c r="C1633" s="198" t="s">
        <v>333</v>
      </c>
      <c r="D1633" s="198"/>
      <c r="E1633" s="2044" t="s">
        <v>901</v>
      </c>
      <c r="F1633" s="2044" t="s">
        <v>54</v>
      </c>
      <c r="G1633" s="2044" t="s">
        <v>10</v>
      </c>
      <c r="H1633" s="2222" t="s">
        <v>89</v>
      </c>
      <c r="I1633" s="2045" t="s">
        <v>26</v>
      </c>
      <c r="J1633" s="2043">
        <v>45843</v>
      </c>
      <c r="K1633" s="2046">
        <v>1</v>
      </c>
      <c r="L1633" s="2047">
        <v>1</v>
      </c>
      <c r="M1633" s="2048">
        <v>170</v>
      </c>
      <c r="N1633" s="2049">
        <v>22.380000000000003</v>
      </c>
      <c r="O1633" s="2049">
        <v>30</v>
      </c>
      <c r="P1633" s="2050">
        <f>SUM(Table1[[#This Row],[BASE_FARE]:[SURCHARGES]])*Table1[[#This Row],[SEATS_BOOKED]]</f>
        <v>222.38</v>
      </c>
      <c r="Q1633" s="2036" t="s">
        <v>161</v>
      </c>
      <c r="R1633" s="2435" t="s">
        <v>335</v>
      </c>
      <c r="S1633" s="2044" t="str">
        <f>LEFT(Table1[[#This Row],[SECTOR]],3)</f>
        <v>BRI</v>
      </c>
      <c r="T1633" s="2044" t="str">
        <f>RIGHT(Table1[[#This Row],[SECTOR]],3)</f>
        <v>SSH</v>
      </c>
      <c r="U1633" s="2044" t="str">
        <f t="shared" si="142"/>
        <v>BRI</v>
      </c>
      <c r="V1633" s="2044">
        <f>WEEKDAY(Table1[[#This Row],[FLIGHT_DATE]],2)</f>
        <v>6</v>
      </c>
      <c r="W1633" s="2044">
        <f>Table1[[#This Row],[FLIGHT_DATE]]-Table1[[#This Row],[DATE_BOOKED]]</f>
        <v>100</v>
      </c>
    </row>
    <row r="1634" spans="1:23" x14ac:dyDescent="0.35">
      <c r="A1634" s="2051">
        <v>45744</v>
      </c>
      <c r="B1634" s="2052" t="s">
        <v>477</v>
      </c>
      <c r="C1634" s="198" t="s">
        <v>160</v>
      </c>
      <c r="D1634" s="198"/>
      <c r="E1634" s="2052"/>
      <c r="F1634" s="2052" t="s">
        <v>54</v>
      </c>
      <c r="G1634" s="2052" t="s">
        <v>10</v>
      </c>
      <c r="H1634" s="3205" t="s">
        <v>1249</v>
      </c>
      <c r="I1634" s="2053" t="s">
        <v>26</v>
      </c>
      <c r="J1634" s="2051">
        <v>45870</v>
      </c>
      <c r="K1634" s="2054">
        <v>10</v>
      </c>
      <c r="L1634" s="2054">
        <v>10</v>
      </c>
      <c r="M1634" s="2055">
        <v>210</v>
      </c>
      <c r="N1634" s="2056">
        <v>0</v>
      </c>
      <c r="O1634" s="2056">
        <v>0</v>
      </c>
      <c r="P1634" s="2057">
        <f>SUM(Table1[[#This Row],[BASE_FARE]:[SURCHARGES]])*Table1[[#This Row],[SEATS_BOOKED]]</f>
        <v>2100</v>
      </c>
      <c r="Q1634" s="2036" t="s">
        <v>161</v>
      </c>
      <c r="R1634" s="3206" t="s">
        <v>384</v>
      </c>
      <c r="S1634" s="2052" t="str">
        <f>LEFT(Table1[[#This Row],[SECTOR]],3)</f>
        <v>BRI</v>
      </c>
      <c r="T1634" s="2052" t="str">
        <f>RIGHT(Table1[[#This Row],[SECTOR]],3)</f>
        <v>SSH</v>
      </c>
      <c r="U1634" s="2052" t="str">
        <f t="shared" ref="U1634:U1655" si="143">IF(AND(S1634&lt;&gt;"SSH", S1634&lt;&gt;"RMF", S1634&lt;&gt;"CAI", S1634&lt;&gt;"HRG", S1634&lt;&gt;"LXR", S1634&lt;&gt;"DXB", OR(T1634="SSH", T1634="RMF", T1634="CAI", T1634="HRG", T1634="LXR", T1634="DXB")), S1634,
    IF(AND(T1634&lt;&gt;"SSH", T1634&lt;&gt;"RMF", T1634&lt;&gt;"CAI", T1634&lt;&gt;"HRG", T1634&lt;&gt;"LXR", T1634&lt;&gt;"DXB", OR(S1634="SSH", S1634="RMF", S1634="CAI", S1634="HRG", S1634="LXR", S1634="DXB")), T1634,
    "VIE"))</f>
        <v>BRI</v>
      </c>
      <c r="V1634" s="2052">
        <f>WEEKDAY(Table1[[#This Row],[FLIGHT_DATE]],2)</f>
        <v>5</v>
      </c>
      <c r="W1634" s="2052">
        <f>Table1[[#This Row],[FLIGHT_DATE]]-Table1[[#This Row],[DATE_BOOKED]]</f>
        <v>126</v>
      </c>
    </row>
    <row r="1635" spans="1:23" x14ac:dyDescent="0.35">
      <c r="A1635" s="2051">
        <v>45744</v>
      </c>
      <c r="B1635" s="2052" t="s">
        <v>477</v>
      </c>
      <c r="C1635" s="198" t="s">
        <v>160</v>
      </c>
      <c r="D1635" s="198"/>
      <c r="E1635" s="2052"/>
      <c r="F1635" s="2052" t="s">
        <v>54</v>
      </c>
      <c r="G1635" s="2052" t="s">
        <v>10</v>
      </c>
      <c r="H1635" s="3205" t="s">
        <v>1249</v>
      </c>
      <c r="I1635" s="2053" t="s">
        <v>26</v>
      </c>
      <c r="J1635" s="2051">
        <v>45877</v>
      </c>
      <c r="K1635" s="2054">
        <v>20</v>
      </c>
      <c r="L1635" s="2054">
        <v>20</v>
      </c>
      <c r="M1635" s="2055">
        <v>210</v>
      </c>
      <c r="N1635" s="2056">
        <v>0</v>
      </c>
      <c r="O1635" s="2056">
        <v>0</v>
      </c>
      <c r="P1635" s="2057">
        <f>SUM(Table1[[#This Row],[BASE_FARE]:[SURCHARGES]])*Table1[[#This Row],[SEATS_BOOKED]]</f>
        <v>4200</v>
      </c>
      <c r="Q1635" s="2036" t="s">
        <v>161</v>
      </c>
      <c r="R1635" s="3206" t="s">
        <v>384</v>
      </c>
      <c r="S1635" s="2052" t="str">
        <f>LEFT(Table1[[#This Row],[SECTOR]],3)</f>
        <v>BRI</v>
      </c>
      <c r="T1635" s="2052" t="str">
        <f>RIGHT(Table1[[#This Row],[SECTOR]],3)</f>
        <v>SSH</v>
      </c>
      <c r="U1635" s="2052" t="str">
        <f t="shared" si="143"/>
        <v>BRI</v>
      </c>
      <c r="V1635" s="2052">
        <f>WEEKDAY(Table1[[#This Row],[FLIGHT_DATE]],2)</f>
        <v>5</v>
      </c>
      <c r="W1635" s="2052">
        <f>Table1[[#This Row],[FLIGHT_DATE]]-Table1[[#This Row],[DATE_BOOKED]]</f>
        <v>133</v>
      </c>
    </row>
    <row r="1636" spans="1:23" x14ac:dyDescent="0.35">
      <c r="A1636" s="2051">
        <v>45744</v>
      </c>
      <c r="B1636" s="2052" t="s">
        <v>477</v>
      </c>
      <c r="C1636" s="198" t="s">
        <v>160</v>
      </c>
      <c r="D1636" s="198"/>
      <c r="E1636" s="2052"/>
      <c r="F1636" s="2052" t="s">
        <v>54</v>
      </c>
      <c r="G1636" s="2052" t="s">
        <v>10</v>
      </c>
      <c r="H1636" s="3205" t="s">
        <v>1249</v>
      </c>
      <c r="I1636" s="2053" t="s">
        <v>26</v>
      </c>
      <c r="J1636" s="2051">
        <v>45884</v>
      </c>
      <c r="K1636" s="2054">
        <v>20</v>
      </c>
      <c r="L1636" s="2054">
        <v>20</v>
      </c>
      <c r="M1636" s="2055">
        <v>210</v>
      </c>
      <c r="N1636" s="2056">
        <v>0</v>
      </c>
      <c r="O1636" s="2056">
        <v>0</v>
      </c>
      <c r="P1636" s="2057">
        <f>SUM(Table1[[#This Row],[BASE_FARE]:[SURCHARGES]])*Table1[[#This Row],[SEATS_BOOKED]]</f>
        <v>4200</v>
      </c>
      <c r="Q1636" s="2036" t="s">
        <v>161</v>
      </c>
      <c r="R1636" s="3206" t="s">
        <v>384</v>
      </c>
      <c r="S1636" s="2052" t="str">
        <f>LEFT(Table1[[#This Row],[SECTOR]],3)</f>
        <v>BRI</v>
      </c>
      <c r="T1636" s="2052" t="str">
        <f>RIGHT(Table1[[#This Row],[SECTOR]],3)</f>
        <v>SSH</v>
      </c>
      <c r="U1636" s="2052" t="str">
        <f t="shared" si="143"/>
        <v>BRI</v>
      </c>
      <c r="V1636" s="2052">
        <f>WEEKDAY(Table1[[#This Row],[FLIGHT_DATE]],2)</f>
        <v>5</v>
      </c>
      <c r="W1636" s="2052">
        <f>Table1[[#This Row],[FLIGHT_DATE]]-Table1[[#This Row],[DATE_BOOKED]]</f>
        <v>140</v>
      </c>
    </row>
    <row r="1637" spans="1:23" x14ac:dyDescent="0.35">
      <c r="A1637" s="2051">
        <v>45744</v>
      </c>
      <c r="B1637" s="2052" t="s">
        <v>477</v>
      </c>
      <c r="C1637" s="198" t="s">
        <v>160</v>
      </c>
      <c r="D1637" s="198"/>
      <c r="E1637" s="2052"/>
      <c r="F1637" s="2052" t="s">
        <v>54</v>
      </c>
      <c r="G1637" s="2052" t="s">
        <v>10</v>
      </c>
      <c r="H1637" s="3205" t="s">
        <v>1249</v>
      </c>
      <c r="I1637" s="2053" t="s">
        <v>26</v>
      </c>
      <c r="J1637" s="2051">
        <v>45891</v>
      </c>
      <c r="K1637" s="2054">
        <v>20</v>
      </c>
      <c r="L1637" s="2054">
        <v>20</v>
      </c>
      <c r="M1637" s="2055">
        <v>210</v>
      </c>
      <c r="N1637" s="2056">
        <v>0</v>
      </c>
      <c r="O1637" s="2056">
        <v>0</v>
      </c>
      <c r="P1637" s="2057">
        <f>SUM(Table1[[#This Row],[BASE_FARE]:[SURCHARGES]])*Table1[[#This Row],[SEATS_BOOKED]]</f>
        <v>4200</v>
      </c>
      <c r="Q1637" s="2036" t="s">
        <v>161</v>
      </c>
      <c r="R1637" s="3206" t="s">
        <v>384</v>
      </c>
      <c r="S1637" s="2052" t="str">
        <f>LEFT(Table1[[#This Row],[SECTOR]],3)</f>
        <v>BRI</v>
      </c>
      <c r="T1637" s="2052" t="str">
        <f>RIGHT(Table1[[#This Row],[SECTOR]],3)</f>
        <v>SSH</v>
      </c>
      <c r="U1637" s="2052" t="str">
        <f t="shared" si="143"/>
        <v>BRI</v>
      </c>
      <c r="V1637" s="2052">
        <f>WEEKDAY(Table1[[#This Row],[FLIGHT_DATE]],2)</f>
        <v>5</v>
      </c>
      <c r="W1637" s="2052">
        <f>Table1[[#This Row],[FLIGHT_DATE]]-Table1[[#This Row],[DATE_BOOKED]]</f>
        <v>147</v>
      </c>
    </row>
    <row r="1638" spans="1:23" x14ac:dyDescent="0.35">
      <c r="A1638" s="2051">
        <v>45744</v>
      </c>
      <c r="B1638" s="2052" t="s">
        <v>477</v>
      </c>
      <c r="C1638" s="198" t="s">
        <v>160</v>
      </c>
      <c r="D1638" s="198"/>
      <c r="E1638" s="2052"/>
      <c r="F1638" s="2052" t="s">
        <v>54</v>
      </c>
      <c r="G1638" s="2052" t="s">
        <v>10</v>
      </c>
      <c r="H1638" s="3205" t="s">
        <v>1249</v>
      </c>
      <c r="I1638" s="2053" t="s">
        <v>26</v>
      </c>
      <c r="J1638" s="2051">
        <v>45898</v>
      </c>
      <c r="K1638" s="2054">
        <v>10</v>
      </c>
      <c r="L1638" s="2054">
        <v>10</v>
      </c>
      <c r="M1638" s="2055">
        <v>210</v>
      </c>
      <c r="N1638" s="2056">
        <v>0</v>
      </c>
      <c r="O1638" s="2056">
        <v>0</v>
      </c>
      <c r="P1638" s="2057">
        <f>SUM(Table1[[#This Row],[BASE_FARE]:[SURCHARGES]])*Table1[[#This Row],[SEATS_BOOKED]]</f>
        <v>2100</v>
      </c>
      <c r="Q1638" s="2036" t="s">
        <v>161</v>
      </c>
      <c r="R1638" s="3206" t="s">
        <v>384</v>
      </c>
      <c r="S1638" s="2052" t="str">
        <f>LEFT(Table1[[#This Row],[SECTOR]],3)</f>
        <v>BRI</v>
      </c>
      <c r="T1638" s="2052" t="str">
        <f>RIGHT(Table1[[#This Row],[SECTOR]],3)</f>
        <v>SSH</v>
      </c>
      <c r="U1638" s="2052" t="str">
        <f t="shared" si="143"/>
        <v>BRI</v>
      </c>
      <c r="V1638" s="2052">
        <f>WEEKDAY(Table1[[#This Row],[FLIGHT_DATE]],2)</f>
        <v>5</v>
      </c>
      <c r="W1638" s="2052">
        <f>Table1[[#This Row],[FLIGHT_DATE]]-Table1[[#This Row],[DATE_BOOKED]]</f>
        <v>154</v>
      </c>
    </row>
    <row r="1639" spans="1:23" x14ac:dyDescent="0.35">
      <c r="A1639" s="2051">
        <v>45744</v>
      </c>
      <c r="B1639" s="2052" t="s">
        <v>477</v>
      </c>
      <c r="C1639" s="198" t="s">
        <v>160</v>
      </c>
      <c r="D1639" s="198"/>
      <c r="E1639" s="2052"/>
      <c r="F1639" s="2052" t="s">
        <v>54</v>
      </c>
      <c r="G1639" s="2052" t="s">
        <v>11</v>
      </c>
      <c r="H1639" s="3205" t="s">
        <v>1248</v>
      </c>
      <c r="I1639" s="2053" t="s">
        <v>27</v>
      </c>
      <c r="J1639" s="2051">
        <v>45877</v>
      </c>
      <c r="K1639" s="2054">
        <v>10</v>
      </c>
      <c r="L1639" s="2054">
        <v>10</v>
      </c>
      <c r="M1639" s="2055">
        <v>210</v>
      </c>
      <c r="N1639" s="2056">
        <v>0</v>
      </c>
      <c r="O1639" s="2056">
        <v>0</v>
      </c>
      <c r="P1639" s="2057">
        <f>SUM(Table1[[#This Row],[BASE_FARE]:[SURCHARGES]])*Table1[[#This Row],[SEATS_BOOKED]]</f>
        <v>2100</v>
      </c>
      <c r="Q1639" s="2036" t="s">
        <v>161</v>
      </c>
      <c r="R1639" s="3206" t="s">
        <v>384</v>
      </c>
      <c r="S1639" s="2052" t="str">
        <f>LEFT(Table1[[#This Row],[SECTOR]],3)</f>
        <v>SSH</v>
      </c>
      <c r="T1639" s="2052" t="str">
        <f>RIGHT(Table1[[#This Row],[SECTOR]],3)</f>
        <v>BRI</v>
      </c>
      <c r="U1639" s="2052" t="str">
        <f t="shared" si="143"/>
        <v>BRI</v>
      </c>
      <c r="V1639" s="2052">
        <f>WEEKDAY(Table1[[#This Row],[FLIGHT_DATE]],2)</f>
        <v>5</v>
      </c>
      <c r="W1639" s="2052">
        <f>Table1[[#This Row],[FLIGHT_DATE]]-Table1[[#This Row],[DATE_BOOKED]]</f>
        <v>133</v>
      </c>
    </row>
    <row r="1640" spans="1:23" x14ac:dyDescent="0.35">
      <c r="A1640" s="2051">
        <v>45744</v>
      </c>
      <c r="B1640" s="2052" t="s">
        <v>477</v>
      </c>
      <c r="C1640" s="198" t="s">
        <v>160</v>
      </c>
      <c r="D1640" s="198"/>
      <c r="E1640" s="2052"/>
      <c r="F1640" s="2052" t="s">
        <v>54</v>
      </c>
      <c r="G1640" s="2052" t="s">
        <v>11</v>
      </c>
      <c r="H1640" s="3205" t="s">
        <v>1248</v>
      </c>
      <c r="I1640" s="2053" t="s">
        <v>27</v>
      </c>
      <c r="J1640" s="2051">
        <v>45884</v>
      </c>
      <c r="K1640" s="2054">
        <v>20</v>
      </c>
      <c r="L1640" s="2054">
        <v>20</v>
      </c>
      <c r="M1640" s="2055">
        <v>210</v>
      </c>
      <c r="N1640" s="2056">
        <v>0</v>
      </c>
      <c r="O1640" s="2056">
        <v>0</v>
      </c>
      <c r="P1640" s="2057">
        <f>SUM(Table1[[#This Row],[BASE_FARE]:[SURCHARGES]])*Table1[[#This Row],[SEATS_BOOKED]]</f>
        <v>4200</v>
      </c>
      <c r="Q1640" s="2036" t="s">
        <v>161</v>
      </c>
      <c r="R1640" s="3206" t="s">
        <v>384</v>
      </c>
      <c r="S1640" s="2052" t="str">
        <f>LEFT(Table1[[#This Row],[SECTOR]],3)</f>
        <v>SSH</v>
      </c>
      <c r="T1640" s="2052" t="str">
        <f>RIGHT(Table1[[#This Row],[SECTOR]],3)</f>
        <v>BRI</v>
      </c>
      <c r="U1640" s="2052" t="str">
        <f t="shared" si="143"/>
        <v>BRI</v>
      </c>
      <c r="V1640" s="2052">
        <f>WEEKDAY(Table1[[#This Row],[FLIGHT_DATE]],2)</f>
        <v>5</v>
      </c>
      <c r="W1640" s="2052">
        <f>Table1[[#This Row],[FLIGHT_DATE]]-Table1[[#This Row],[DATE_BOOKED]]</f>
        <v>140</v>
      </c>
    </row>
    <row r="1641" spans="1:23" x14ac:dyDescent="0.35">
      <c r="A1641" s="2051">
        <v>45744</v>
      </c>
      <c r="B1641" s="2052" t="s">
        <v>477</v>
      </c>
      <c r="C1641" s="198" t="s">
        <v>160</v>
      </c>
      <c r="D1641" s="198"/>
      <c r="E1641" s="2052"/>
      <c r="F1641" s="2052" t="s">
        <v>54</v>
      </c>
      <c r="G1641" s="2052" t="s">
        <v>11</v>
      </c>
      <c r="H1641" s="3205" t="s">
        <v>1248</v>
      </c>
      <c r="I1641" s="2053" t="s">
        <v>27</v>
      </c>
      <c r="J1641" s="2051">
        <v>45891</v>
      </c>
      <c r="K1641" s="2054">
        <v>20</v>
      </c>
      <c r="L1641" s="2054">
        <v>20</v>
      </c>
      <c r="M1641" s="2055">
        <v>210</v>
      </c>
      <c r="N1641" s="2056">
        <v>0</v>
      </c>
      <c r="O1641" s="2056">
        <v>0</v>
      </c>
      <c r="P1641" s="2057">
        <f>SUM(Table1[[#This Row],[BASE_FARE]:[SURCHARGES]])*Table1[[#This Row],[SEATS_BOOKED]]</f>
        <v>4200</v>
      </c>
      <c r="Q1641" s="2036" t="s">
        <v>161</v>
      </c>
      <c r="R1641" s="3206" t="s">
        <v>384</v>
      </c>
      <c r="S1641" s="2052" t="str">
        <f>LEFT(Table1[[#This Row],[SECTOR]],3)</f>
        <v>SSH</v>
      </c>
      <c r="T1641" s="2052" t="str">
        <f>RIGHT(Table1[[#This Row],[SECTOR]],3)</f>
        <v>BRI</v>
      </c>
      <c r="U1641" s="2052" t="str">
        <f t="shared" si="143"/>
        <v>BRI</v>
      </c>
      <c r="V1641" s="2052">
        <f>WEEKDAY(Table1[[#This Row],[FLIGHT_DATE]],2)</f>
        <v>5</v>
      </c>
      <c r="W1641" s="2052">
        <f>Table1[[#This Row],[FLIGHT_DATE]]-Table1[[#This Row],[DATE_BOOKED]]</f>
        <v>147</v>
      </c>
    </row>
    <row r="1642" spans="1:23" x14ac:dyDescent="0.35">
      <c r="A1642" s="2051">
        <v>45744</v>
      </c>
      <c r="B1642" s="2052" t="s">
        <v>477</v>
      </c>
      <c r="C1642" s="198" t="s">
        <v>160</v>
      </c>
      <c r="D1642" s="198"/>
      <c r="E1642" s="2052"/>
      <c r="F1642" s="2052" t="s">
        <v>54</v>
      </c>
      <c r="G1642" s="2052" t="s">
        <v>11</v>
      </c>
      <c r="H1642" s="3205" t="s">
        <v>1248</v>
      </c>
      <c r="I1642" s="2053" t="s">
        <v>27</v>
      </c>
      <c r="J1642" s="2051">
        <v>45898</v>
      </c>
      <c r="K1642" s="2054">
        <v>20</v>
      </c>
      <c r="L1642" s="2054">
        <v>20</v>
      </c>
      <c r="M1642" s="2055">
        <v>210</v>
      </c>
      <c r="N1642" s="2056">
        <v>0</v>
      </c>
      <c r="O1642" s="2056">
        <v>0</v>
      </c>
      <c r="P1642" s="2057">
        <f>SUM(Table1[[#This Row],[BASE_FARE]:[SURCHARGES]])*Table1[[#This Row],[SEATS_BOOKED]]</f>
        <v>4200</v>
      </c>
      <c r="Q1642" s="2036" t="s">
        <v>161</v>
      </c>
      <c r="R1642" s="3206" t="s">
        <v>384</v>
      </c>
      <c r="S1642" s="2052" t="str">
        <f>LEFT(Table1[[#This Row],[SECTOR]],3)</f>
        <v>SSH</v>
      </c>
      <c r="T1642" s="2052" t="str">
        <f>RIGHT(Table1[[#This Row],[SECTOR]],3)</f>
        <v>BRI</v>
      </c>
      <c r="U1642" s="2052" t="str">
        <f t="shared" si="143"/>
        <v>BRI</v>
      </c>
      <c r="V1642" s="2052">
        <f>WEEKDAY(Table1[[#This Row],[FLIGHT_DATE]],2)</f>
        <v>5</v>
      </c>
      <c r="W1642" s="2052">
        <f>Table1[[#This Row],[FLIGHT_DATE]]-Table1[[#This Row],[DATE_BOOKED]]</f>
        <v>154</v>
      </c>
    </row>
    <row r="1643" spans="1:23" x14ac:dyDescent="0.35">
      <c r="A1643" s="2051">
        <v>45744</v>
      </c>
      <c r="B1643" s="2052" t="s">
        <v>477</v>
      </c>
      <c r="C1643" s="198" t="s">
        <v>160</v>
      </c>
      <c r="D1643" s="198"/>
      <c r="E1643" s="2052"/>
      <c r="F1643" s="2052" t="s">
        <v>54</v>
      </c>
      <c r="G1643" s="2052" t="s">
        <v>11</v>
      </c>
      <c r="H1643" s="3205" t="s">
        <v>1248</v>
      </c>
      <c r="I1643" s="2053" t="s">
        <v>27</v>
      </c>
      <c r="J1643" s="2051">
        <v>45905</v>
      </c>
      <c r="K1643" s="2054">
        <v>10</v>
      </c>
      <c r="L1643" s="2054">
        <v>10</v>
      </c>
      <c r="M1643" s="2055">
        <v>210</v>
      </c>
      <c r="N1643" s="2056">
        <v>0</v>
      </c>
      <c r="O1643" s="2056">
        <v>0</v>
      </c>
      <c r="P1643" s="2057">
        <f>SUM(Table1[[#This Row],[BASE_FARE]:[SURCHARGES]])*Table1[[#This Row],[SEATS_BOOKED]]</f>
        <v>2100</v>
      </c>
      <c r="Q1643" s="2036" t="s">
        <v>161</v>
      </c>
      <c r="R1643" s="3206" t="s">
        <v>384</v>
      </c>
      <c r="S1643" s="2052" t="str">
        <f>LEFT(Table1[[#This Row],[SECTOR]],3)</f>
        <v>SSH</v>
      </c>
      <c r="T1643" s="2052" t="str">
        <f>RIGHT(Table1[[#This Row],[SECTOR]],3)</f>
        <v>BRI</v>
      </c>
      <c r="U1643" s="2052" t="str">
        <f t="shared" si="143"/>
        <v>BRI</v>
      </c>
      <c r="V1643" s="2052">
        <f>WEEKDAY(Table1[[#This Row],[FLIGHT_DATE]],2)</f>
        <v>5</v>
      </c>
      <c r="W1643" s="2052">
        <f>Table1[[#This Row],[FLIGHT_DATE]]-Table1[[#This Row],[DATE_BOOKED]]</f>
        <v>161</v>
      </c>
    </row>
    <row r="1644" spans="1:23" x14ac:dyDescent="0.35">
      <c r="A1644" s="2058">
        <v>45744</v>
      </c>
      <c r="B1644" s="2059" t="s">
        <v>332</v>
      </c>
      <c r="C1644" s="198" t="s">
        <v>333</v>
      </c>
      <c r="D1644" s="198"/>
      <c r="E1644" s="2059"/>
      <c r="F1644" s="2059" t="s">
        <v>56</v>
      </c>
      <c r="G1644" s="2059" t="s">
        <v>10</v>
      </c>
      <c r="H1644" s="2222" t="s">
        <v>88</v>
      </c>
      <c r="I1644" s="2060" t="s">
        <v>27</v>
      </c>
      <c r="J1644" s="2058">
        <v>45780</v>
      </c>
      <c r="K1644" s="2061">
        <v>4</v>
      </c>
      <c r="L1644" s="2062">
        <v>4</v>
      </c>
      <c r="M1644" s="2063">
        <v>150</v>
      </c>
      <c r="N1644" s="2056">
        <v>0</v>
      </c>
      <c r="O1644" s="2056">
        <v>0</v>
      </c>
      <c r="P1644" s="2064">
        <f>SUM(Table1[[#This Row],[BASE_FARE]:[SURCHARGES]])*Table1[[#This Row],[SEATS_BOOKED]]</f>
        <v>600</v>
      </c>
      <c r="Q1644" s="2036" t="s">
        <v>161</v>
      </c>
      <c r="R1644" s="2061" t="s">
        <v>335</v>
      </c>
      <c r="S1644" s="2059" t="str">
        <f>LEFT(Table1[[#This Row],[SECTOR]],3)</f>
        <v>SSH</v>
      </c>
      <c r="T1644" s="2059" t="str">
        <f>RIGHT(Table1[[#This Row],[SECTOR]],3)</f>
        <v>BRI</v>
      </c>
      <c r="U1644" s="2059" t="str">
        <f t="shared" si="143"/>
        <v>BRI</v>
      </c>
      <c r="V1644" s="2059">
        <f>WEEKDAY(Table1[[#This Row],[FLIGHT_DATE]],2)</f>
        <v>6</v>
      </c>
      <c r="W1644" s="2059">
        <f>Table1[[#This Row],[FLIGHT_DATE]]-Table1[[#This Row],[DATE_BOOKED]]</f>
        <v>36</v>
      </c>
    </row>
    <row r="1645" spans="1:23" x14ac:dyDescent="0.35">
      <c r="A1645" s="2058">
        <v>45744</v>
      </c>
      <c r="B1645" s="2059" t="s">
        <v>332</v>
      </c>
      <c r="C1645" s="198" t="s">
        <v>333</v>
      </c>
      <c r="D1645" s="198"/>
      <c r="E1645" s="2059"/>
      <c r="F1645" s="2059" t="s">
        <v>56</v>
      </c>
      <c r="G1645" s="2059" t="s">
        <v>10</v>
      </c>
      <c r="H1645" s="2222" t="s">
        <v>194</v>
      </c>
      <c r="I1645" s="2060" t="s">
        <v>130</v>
      </c>
      <c r="J1645" s="2058">
        <v>45773</v>
      </c>
      <c r="K1645" s="2061">
        <v>5</v>
      </c>
      <c r="L1645" s="2062">
        <v>5</v>
      </c>
      <c r="M1645" s="2063">
        <v>150</v>
      </c>
      <c r="N1645" s="2056">
        <v>0</v>
      </c>
      <c r="O1645" s="2056">
        <v>0</v>
      </c>
      <c r="P1645" s="2064">
        <f>SUM(Table1[[#This Row],[BASE_FARE]:[SURCHARGES]])*Table1[[#This Row],[SEATS_BOOKED]]</f>
        <v>750</v>
      </c>
      <c r="Q1645" s="2036" t="s">
        <v>161</v>
      </c>
      <c r="R1645" s="2061" t="s">
        <v>335</v>
      </c>
      <c r="S1645" s="2059" t="str">
        <f>LEFT(Table1[[#This Row],[SECTOR]],3)</f>
        <v>VRN</v>
      </c>
      <c r="T1645" s="2059" t="str">
        <f>RIGHT(Table1[[#This Row],[SECTOR]],3)</f>
        <v>SSH</v>
      </c>
      <c r="U1645" s="2059" t="str">
        <f t="shared" si="143"/>
        <v>VRN</v>
      </c>
      <c r="V1645" s="2059">
        <f>WEEKDAY(Table1[[#This Row],[FLIGHT_DATE]],2)</f>
        <v>6</v>
      </c>
      <c r="W1645" s="2059">
        <f>Table1[[#This Row],[FLIGHT_DATE]]-Table1[[#This Row],[DATE_BOOKED]]</f>
        <v>29</v>
      </c>
    </row>
    <row r="1646" spans="1:23" x14ac:dyDescent="0.35">
      <c r="A1646" s="2058">
        <v>45744</v>
      </c>
      <c r="B1646" s="2059" t="s">
        <v>332</v>
      </c>
      <c r="C1646" s="198" t="s">
        <v>333</v>
      </c>
      <c r="D1646" s="198"/>
      <c r="E1646" s="2059"/>
      <c r="F1646" s="2059" t="s">
        <v>56</v>
      </c>
      <c r="G1646" s="2059" t="s">
        <v>10</v>
      </c>
      <c r="H1646" s="2222" t="s">
        <v>195</v>
      </c>
      <c r="I1646" s="2060" t="s">
        <v>126</v>
      </c>
      <c r="J1646" s="2058">
        <v>45780</v>
      </c>
      <c r="K1646" s="2061">
        <v>8</v>
      </c>
      <c r="L1646" s="2062">
        <v>8</v>
      </c>
      <c r="M1646" s="2063">
        <v>150</v>
      </c>
      <c r="N1646" s="2056">
        <v>0</v>
      </c>
      <c r="O1646" s="2056">
        <v>0</v>
      </c>
      <c r="P1646" s="2064">
        <f>SUM(Table1[[#This Row],[BASE_FARE]:[SURCHARGES]])*Table1[[#This Row],[SEATS_BOOKED]]</f>
        <v>1200</v>
      </c>
      <c r="Q1646" s="2036" t="s">
        <v>161</v>
      </c>
      <c r="R1646" s="2061" t="s">
        <v>335</v>
      </c>
      <c r="S1646" s="2059" t="str">
        <f>LEFT(Table1[[#This Row],[SECTOR]],3)</f>
        <v>SSH</v>
      </c>
      <c r="T1646" s="2059" t="str">
        <f>RIGHT(Table1[[#This Row],[SECTOR]],3)</f>
        <v>VRN</v>
      </c>
      <c r="U1646" s="2059" t="str">
        <f t="shared" si="143"/>
        <v>VRN</v>
      </c>
      <c r="V1646" s="2059">
        <f>WEEKDAY(Table1[[#This Row],[FLIGHT_DATE]],2)</f>
        <v>6</v>
      </c>
      <c r="W1646" s="2059">
        <f>Table1[[#This Row],[FLIGHT_DATE]]-Table1[[#This Row],[DATE_BOOKED]]</f>
        <v>36</v>
      </c>
    </row>
    <row r="1647" spans="1:23" x14ac:dyDescent="0.35">
      <c r="A1647" s="2058">
        <v>45744</v>
      </c>
      <c r="B1647" s="2059" t="s">
        <v>332</v>
      </c>
      <c r="C1647" s="198" t="s">
        <v>333</v>
      </c>
      <c r="D1647" s="198"/>
      <c r="E1647" s="2059"/>
      <c r="F1647" s="2059" t="s">
        <v>56</v>
      </c>
      <c r="G1647" s="2059" t="s">
        <v>10</v>
      </c>
      <c r="H1647" s="2222" t="s">
        <v>190</v>
      </c>
      <c r="I1647" s="2060" t="s">
        <v>28</v>
      </c>
      <c r="J1647" s="2058">
        <v>45880</v>
      </c>
      <c r="K1647" s="2061">
        <v>2</v>
      </c>
      <c r="L1647" s="2062">
        <v>2</v>
      </c>
      <c r="M1647" s="2063">
        <v>280</v>
      </c>
      <c r="N1647" s="2056">
        <v>0</v>
      </c>
      <c r="O1647" s="2056">
        <v>0</v>
      </c>
      <c r="P1647" s="2064">
        <f>SUM(Table1[[#This Row],[BASE_FARE]:[SURCHARGES]])*Table1[[#This Row],[SEATS_BOOKED]]</f>
        <v>560</v>
      </c>
      <c r="Q1647" s="2036" t="s">
        <v>161</v>
      </c>
      <c r="R1647" s="2061" t="s">
        <v>335</v>
      </c>
      <c r="S1647" s="2059" t="str">
        <f>LEFT(Table1[[#This Row],[SECTOR]],3)</f>
        <v>NAP</v>
      </c>
      <c r="T1647" s="2059" t="str">
        <f>RIGHT(Table1[[#This Row],[SECTOR]],3)</f>
        <v>SSH</v>
      </c>
      <c r="U1647" s="2059" t="str">
        <f t="shared" si="143"/>
        <v>NAP</v>
      </c>
      <c r="V1647" s="2059">
        <f>WEEKDAY(Table1[[#This Row],[FLIGHT_DATE]],2)</f>
        <v>1</v>
      </c>
      <c r="W1647" s="2059">
        <f>Table1[[#This Row],[FLIGHT_DATE]]-Table1[[#This Row],[DATE_BOOKED]]</f>
        <v>136</v>
      </c>
    </row>
    <row r="1648" spans="1:23" x14ac:dyDescent="0.35">
      <c r="A1648" s="2058">
        <v>45744</v>
      </c>
      <c r="B1648" s="2059" t="s">
        <v>332</v>
      </c>
      <c r="C1648" s="198" t="s">
        <v>333</v>
      </c>
      <c r="D1648" s="198"/>
      <c r="E1648" s="2059"/>
      <c r="F1648" s="2059" t="s">
        <v>56</v>
      </c>
      <c r="G1648" s="2059" t="s">
        <v>10</v>
      </c>
      <c r="H1648" s="2222" t="s">
        <v>191</v>
      </c>
      <c r="I1648" s="2060" t="s">
        <v>29</v>
      </c>
      <c r="J1648" s="2058">
        <v>45894</v>
      </c>
      <c r="K1648" s="2061">
        <v>2</v>
      </c>
      <c r="L1648" s="2062">
        <v>2</v>
      </c>
      <c r="M1648" s="2063">
        <v>320</v>
      </c>
      <c r="N1648" s="2056">
        <v>0</v>
      </c>
      <c r="O1648" s="2056">
        <v>0</v>
      </c>
      <c r="P1648" s="2064">
        <f>SUM(Table1[[#This Row],[BASE_FARE]:[SURCHARGES]])*Table1[[#This Row],[SEATS_BOOKED]]</f>
        <v>640</v>
      </c>
      <c r="Q1648" s="2036" t="s">
        <v>161</v>
      </c>
      <c r="R1648" s="2061" t="s">
        <v>335</v>
      </c>
      <c r="S1648" s="2059" t="str">
        <f>LEFT(Table1[[#This Row],[SECTOR]],3)</f>
        <v>SSH</v>
      </c>
      <c r="T1648" s="2059" t="str">
        <f>RIGHT(Table1[[#This Row],[SECTOR]],3)</f>
        <v>NAP</v>
      </c>
      <c r="U1648" s="2059" t="str">
        <f t="shared" si="143"/>
        <v>NAP</v>
      </c>
      <c r="V1648" s="2059">
        <f>WEEKDAY(Table1[[#This Row],[FLIGHT_DATE]],2)</f>
        <v>1</v>
      </c>
      <c r="W1648" s="2059">
        <f>Table1[[#This Row],[FLIGHT_DATE]]-Table1[[#This Row],[DATE_BOOKED]]</f>
        <v>150</v>
      </c>
    </row>
    <row r="1649" spans="1:23" x14ac:dyDescent="0.35">
      <c r="A1649" s="2065">
        <v>45743</v>
      </c>
      <c r="B1649" s="2066" t="s">
        <v>385</v>
      </c>
      <c r="C1649" s="198" t="s">
        <v>333</v>
      </c>
      <c r="D1649" s="198"/>
      <c r="E1649" s="2066" t="s">
        <v>902</v>
      </c>
      <c r="F1649" s="2066" t="s">
        <v>56</v>
      </c>
      <c r="G1649" s="2066" t="s">
        <v>10</v>
      </c>
      <c r="H1649" s="2222" t="s">
        <v>190</v>
      </c>
      <c r="I1649" s="2067" t="s">
        <v>163</v>
      </c>
      <c r="J1649" s="2065">
        <v>45772</v>
      </c>
      <c r="K1649" s="2068">
        <v>2</v>
      </c>
      <c r="L1649" s="2069">
        <v>2</v>
      </c>
      <c r="M1649" s="2070">
        <v>150</v>
      </c>
      <c r="N1649" s="2071">
        <v>0</v>
      </c>
      <c r="O1649" s="2071">
        <v>0</v>
      </c>
      <c r="P1649" s="2072">
        <f>SUM(Table1[[#This Row],[BASE_FARE]:[SURCHARGES]])*Table1[[#This Row],[SEATS_BOOKED]]</f>
        <v>300</v>
      </c>
      <c r="Q1649" s="2066" t="s">
        <v>161</v>
      </c>
      <c r="R1649" s="2068" t="s">
        <v>335</v>
      </c>
      <c r="S1649" s="2066" t="str">
        <f>LEFT(Table1[[#This Row],[SECTOR]],3)</f>
        <v>MXP</v>
      </c>
      <c r="T1649" s="2066" t="str">
        <f>RIGHT(Table1[[#This Row],[SECTOR]],3)</f>
        <v>SSH</v>
      </c>
      <c r="U1649" s="2066" t="str">
        <f t="shared" si="143"/>
        <v>MXP</v>
      </c>
      <c r="V1649" s="2066">
        <f>WEEKDAY(Table1[[#This Row],[FLIGHT_DATE]],2)</f>
        <v>5</v>
      </c>
      <c r="W1649" s="2066">
        <f>Table1[[#This Row],[FLIGHT_DATE]]-Table1[[#This Row],[DATE_BOOKED]]</f>
        <v>29</v>
      </c>
    </row>
    <row r="1650" spans="1:23" x14ac:dyDescent="0.35">
      <c r="A1650" s="2073">
        <v>45744</v>
      </c>
      <c r="B1650" s="2512" t="s">
        <v>1018</v>
      </c>
      <c r="C1650" s="198" t="s">
        <v>160</v>
      </c>
      <c r="D1650" s="198" t="s">
        <v>993</v>
      </c>
      <c r="E1650" s="2512" t="s">
        <v>908</v>
      </c>
      <c r="F1650" s="2074" t="s">
        <v>54</v>
      </c>
      <c r="G1650" s="2074" t="s">
        <v>10</v>
      </c>
      <c r="H1650" s="2222" t="s">
        <v>192</v>
      </c>
      <c r="I1650" s="2075" t="s">
        <v>28</v>
      </c>
      <c r="J1650" s="2073">
        <v>45760</v>
      </c>
      <c r="K1650" s="2076">
        <v>1</v>
      </c>
      <c r="L1650" s="2077">
        <v>1</v>
      </c>
      <c r="M1650" s="2078">
        <v>153.19</v>
      </c>
      <c r="N1650" s="2071">
        <v>0</v>
      </c>
      <c r="O1650" s="2071">
        <v>0</v>
      </c>
      <c r="P1650" s="2079">
        <f>SUM(Table1[[#This Row],[BASE_FARE]:[SURCHARGES]])*Table1[[#This Row],[SEATS_BOOKED]]</f>
        <v>153.19</v>
      </c>
      <c r="Q1650" s="2066" t="s">
        <v>161</v>
      </c>
      <c r="R1650" s="2068" t="s">
        <v>335</v>
      </c>
      <c r="S1650" s="2074" t="str">
        <f>LEFT(Table1[[#This Row],[SECTOR]],3)</f>
        <v>NAP</v>
      </c>
      <c r="T1650" s="2074" t="str">
        <f>RIGHT(Table1[[#This Row],[SECTOR]],3)</f>
        <v>SSH</v>
      </c>
      <c r="U1650" s="2074" t="str">
        <f t="shared" si="143"/>
        <v>NAP</v>
      </c>
      <c r="V1650" s="2074">
        <f>WEEKDAY(Table1[[#This Row],[FLIGHT_DATE]],2)</f>
        <v>7</v>
      </c>
      <c r="W1650" s="2074">
        <f>Table1[[#This Row],[FLIGHT_DATE]]-Table1[[#This Row],[DATE_BOOKED]]</f>
        <v>16</v>
      </c>
    </row>
    <row r="1651" spans="1:23" x14ac:dyDescent="0.35">
      <c r="A1651" s="2073">
        <v>45744</v>
      </c>
      <c r="B1651" s="2512" t="s">
        <v>1018</v>
      </c>
      <c r="C1651" s="198" t="s">
        <v>160</v>
      </c>
      <c r="D1651" s="198" t="s">
        <v>993</v>
      </c>
      <c r="E1651" s="2074" t="s">
        <v>908</v>
      </c>
      <c r="F1651" s="2074" t="s">
        <v>54</v>
      </c>
      <c r="G1651" s="2074" t="s">
        <v>10</v>
      </c>
      <c r="H1651" s="2222" t="s">
        <v>192</v>
      </c>
      <c r="I1651" s="2075" t="s">
        <v>28</v>
      </c>
      <c r="J1651" s="2073">
        <v>45760</v>
      </c>
      <c r="K1651" s="2076">
        <v>1</v>
      </c>
      <c r="L1651" s="2077">
        <v>1</v>
      </c>
      <c r="M1651" s="2078">
        <v>153.19</v>
      </c>
      <c r="N1651" s="2071">
        <v>0</v>
      </c>
      <c r="O1651" s="2071">
        <v>0</v>
      </c>
      <c r="P1651" s="2079">
        <f>SUM(Table1[[#This Row],[BASE_FARE]:[SURCHARGES]])*Table1[[#This Row],[SEATS_BOOKED]]</f>
        <v>153.19</v>
      </c>
      <c r="Q1651" s="2066" t="s">
        <v>161</v>
      </c>
      <c r="R1651" s="2068" t="s">
        <v>335</v>
      </c>
      <c r="S1651" s="2074" t="str">
        <f>LEFT(Table1[[#This Row],[SECTOR]],3)</f>
        <v>NAP</v>
      </c>
      <c r="T1651" s="2074" t="str">
        <f>RIGHT(Table1[[#This Row],[SECTOR]],3)</f>
        <v>SSH</v>
      </c>
      <c r="U1651" s="2074" t="str">
        <f t="shared" si="143"/>
        <v>NAP</v>
      </c>
      <c r="V1651" s="2074">
        <f>WEEKDAY(Table1[[#This Row],[FLIGHT_DATE]],2)</f>
        <v>7</v>
      </c>
      <c r="W1651" s="2074">
        <f>Table1[[#This Row],[FLIGHT_DATE]]-Table1[[#This Row],[DATE_BOOKED]]</f>
        <v>16</v>
      </c>
    </row>
    <row r="1652" spans="1:23" x14ac:dyDescent="0.35">
      <c r="A1652" s="2073">
        <v>45744</v>
      </c>
      <c r="B1652" s="2512" t="s">
        <v>1018</v>
      </c>
      <c r="C1652" s="198" t="s">
        <v>160</v>
      </c>
      <c r="D1652" s="198" t="s">
        <v>993</v>
      </c>
      <c r="E1652" s="2074" t="s">
        <v>908</v>
      </c>
      <c r="F1652" s="2074" t="s">
        <v>54</v>
      </c>
      <c r="G1652" s="2074" t="s">
        <v>10</v>
      </c>
      <c r="H1652" s="2222" t="s">
        <v>192</v>
      </c>
      <c r="I1652" s="2075" t="s">
        <v>28</v>
      </c>
      <c r="J1652" s="2073">
        <v>45760</v>
      </c>
      <c r="K1652" s="2076">
        <v>1</v>
      </c>
      <c r="L1652" s="2077">
        <v>1</v>
      </c>
      <c r="M1652" s="2078">
        <v>124.69</v>
      </c>
      <c r="N1652" s="2071">
        <v>0</v>
      </c>
      <c r="O1652" s="2071">
        <v>0</v>
      </c>
      <c r="P1652" s="2079">
        <f>SUM(Table1[[#This Row],[BASE_FARE]:[SURCHARGES]])*Table1[[#This Row],[SEATS_BOOKED]]</f>
        <v>124.69</v>
      </c>
      <c r="Q1652" s="2066" t="s">
        <v>161</v>
      </c>
      <c r="R1652" s="2068" t="s">
        <v>335</v>
      </c>
      <c r="S1652" s="2074" t="str">
        <f>LEFT(Table1[[#This Row],[SECTOR]],3)</f>
        <v>NAP</v>
      </c>
      <c r="T1652" s="2074" t="str">
        <f>RIGHT(Table1[[#This Row],[SECTOR]],3)</f>
        <v>SSH</v>
      </c>
      <c r="U1652" s="2074" t="str">
        <f t="shared" si="143"/>
        <v>NAP</v>
      </c>
      <c r="V1652" s="2074">
        <f>WEEKDAY(Table1[[#This Row],[FLIGHT_DATE]],2)</f>
        <v>7</v>
      </c>
      <c r="W1652" s="2074">
        <f>Table1[[#This Row],[FLIGHT_DATE]]-Table1[[#This Row],[DATE_BOOKED]]</f>
        <v>16</v>
      </c>
    </row>
    <row r="1653" spans="1:23" x14ac:dyDescent="0.35">
      <c r="A1653" s="2073">
        <v>45744</v>
      </c>
      <c r="B1653" s="2512" t="s">
        <v>1018</v>
      </c>
      <c r="C1653" s="198" t="s">
        <v>160</v>
      </c>
      <c r="D1653" s="198" t="s">
        <v>993</v>
      </c>
      <c r="E1653" s="2074" t="s">
        <v>908</v>
      </c>
      <c r="F1653" s="2074" t="s">
        <v>54</v>
      </c>
      <c r="G1653" s="2074" t="s">
        <v>11</v>
      </c>
      <c r="H1653" s="2222" t="s">
        <v>193</v>
      </c>
      <c r="I1653" s="2075" t="s">
        <v>29</v>
      </c>
      <c r="J1653" s="2073">
        <v>45767</v>
      </c>
      <c r="K1653" s="2076">
        <v>1</v>
      </c>
      <c r="L1653" s="2077">
        <v>1</v>
      </c>
      <c r="M1653" s="2078">
        <v>149.72</v>
      </c>
      <c r="N1653" s="2071">
        <v>0</v>
      </c>
      <c r="O1653" s="2071">
        <v>0</v>
      </c>
      <c r="P1653" s="2079">
        <f>SUM(Table1[[#This Row],[BASE_FARE]:[SURCHARGES]])*Table1[[#This Row],[SEATS_BOOKED]]</f>
        <v>149.72</v>
      </c>
      <c r="Q1653" s="2066" t="s">
        <v>161</v>
      </c>
      <c r="R1653" s="2068" t="s">
        <v>335</v>
      </c>
      <c r="S1653" s="2074" t="str">
        <f>LEFT(Table1[[#This Row],[SECTOR]],3)</f>
        <v>SSH</v>
      </c>
      <c r="T1653" s="2074" t="str">
        <f>RIGHT(Table1[[#This Row],[SECTOR]],3)</f>
        <v>NAP</v>
      </c>
      <c r="U1653" s="2074" t="str">
        <f t="shared" si="143"/>
        <v>NAP</v>
      </c>
      <c r="V1653" s="2074">
        <f>WEEKDAY(Table1[[#This Row],[FLIGHT_DATE]],2)</f>
        <v>7</v>
      </c>
      <c r="W1653" s="2074">
        <f>Table1[[#This Row],[FLIGHT_DATE]]-Table1[[#This Row],[DATE_BOOKED]]</f>
        <v>23</v>
      </c>
    </row>
    <row r="1654" spans="1:23" x14ac:dyDescent="0.35">
      <c r="A1654" s="2073">
        <v>45744</v>
      </c>
      <c r="B1654" s="2512" t="s">
        <v>1018</v>
      </c>
      <c r="C1654" s="198" t="s">
        <v>160</v>
      </c>
      <c r="D1654" s="198" t="s">
        <v>993</v>
      </c>
      <c r="E1654" s="2074" t="s">
        <v>908</v>
      </c>
      <c r="F1654" s="2074" t="s">
        <v>54</v>
      </c>
      <c r="G1654" s="2074" t="s">
        <v>11</v>
      </c>
      <c r="H1654" s="2222" t="s">
        <v>193</v>
      </c>
      <c r="I1654" s="2075" t="s">
        <v>29</v>
      </c>
      <c r="J1654" s="2073">
        <v>45767</v>
      </c>
      <c r="K1654" s="2076">
        <v>1</v>
      </c>
      <c r="L1654" s="2077">
        <v>1</v>
      </c>
      <c r="M1654" s="2078">
        <v>149.72</v>
      </c>
      <c r="N1654" s="2071">
        <v>0</v>
      </c>
      <c r="O1654" s="2071">
        <v>0</v>
      </c>
      <c r="P1654" s="2079">
        <f>SUM(Table1[[#This Row],[BASE_FARE]:[SURCHARGES]])*Table1[[#This Row],[SEATS_BOOKED]]</f>
        <v>149.72</v>
      </c>
      <c r="Q1654" s="2066" t="s">
        <v>161</v>
      </c>
      <c r="R1654" s="2068" t="s">
        <v>335</v>
      </c>
      <c r="S1654" s="2074" t="str">
        <f>LEFT(Table1[[#This Row],[SECTOR]],3)</f>
        <v>SSH</v>
      </c>
      <c r="T1654" s="2074" t="str">
        <f>RIGHT(Table1[[#This Row],[SECTOR]],3)</f>
        <v>NAP</v>
      </c>
      <c r="U1654" s="2074" t="str">
        <f t="shared" si="143"/>
        <v>NAP</v>
      </c>
      <c r="V1654" s="2074">
        <f>WEEKDAY(Table1[[#This Row],[FLIGHT_DATE]],2)</f>
        <v>7</v>
      </c>
      <c r="W1654" s="2074">
        <f>Table1[[#This Row],[FLIGHT_DATE]]-Table1[[#This Row],[DATE_BOOKED]]</f>
        <v>23</v>
      </c>
    </row>
    <row r="1655" spans="1:23" x14ac:dyDescent="0.35">
      <c r="A1655" s="2073">
        <v>45744</v>
      </c>
      <c r="B1655" s="2512" t="s">
        <v>1018</v>
      </c>
      <c r="C1655" s="198" t="s">
        <v>160</v>
      </c>
      <c r="D1655" s="198" t="s">
        <v>993</v>
      </c>
      <c r="E1655" s="2074" t="s">
        <v>908</v>
      </c>
      <c r="F1655" s="2074" t="s">
        <v>54</v>
      </c>
      <c r="G1655" s="2074" t="s">
        <v>11</v>
      </c>
      <c r="H1655" s="2222" t="s">
        <v>193</v>
      </c>
      <c r="I1655" s="2075" t="s">
        <v>29</v>
      </c>
      <c r="J1655" s="2073">
        <v>45767</v>
      </c>
      <c r="K1655" s="2076">
        <v>1</v>
      </c>
      <c r="L1655" s="2077">
        <v>1</v>
      </c>
      <c r="M1655" s="2078">
        <v>121.72</v>
      </c>
      <c r="N1655" s="2071">
        <v>0</v>
      </c>
      <c r="O1655" s="2071">
        <v>0</v>
      </c>
      <c r="P1655" s="2079">
        <f>SUM(Table1[[#This Row],[BASE_FARE]:[SURCHARGES]])*Table1[[#This Row],[SEATS_BOOKED]]</f>
        <v>121.72</v>
      </c>
      <c r="Q1655" s="2066" t="s">
        <v>161</v>
      </c>
      <c r="R1655" s="2068" t="s">
        <v>335</v>
      </c>
      <c r="S1655" s="2074" t="str">
        <f>LEFT(Table1[[#This Row],[SECTOR]],3)</f>
        <v>SSH</v>
      </c>
      <c r="T1655" s="2074" t="str">
        <f>RIGHT(Table1[[#This Row],[SECTOR]],3)</f>
        <v>NAP</v>
      </c>
      <c r="U1655" s="2074" t="str">
        <f t="shared" si="143"/>
        <v>NAP</v>
      </c>
      <c r="V1655" s="2074">
        <f>WEEKDAY(Table1[[#This Row],[FLIGHT_DATE]],2)</f>
        <v>7</v>
      </c>
      <c r="W1655" s="2074">
        <f>Table1[[#This Row],[FLIGHT_DATE]]-Table1[[#This Row],[DATE_BOOKED]]</f>
        <v>23</v>
      </c>
    </row>
    <row r="1656" spans="1:23" x14ac:dyDescent="0.35">
      <c r="A1656" s="2080">
        <v>45743</v>
      </c>
      <c r="B1656" s="2081" t="s">
        <v>390</v>
      </c>
      <c r="C1656" s="198" t="s">
        <v>333</v>
      </c>
      <c r="D1656" s="198" t="s">
        <v>952</v>
      </c>
      <c r="E1656" s="2081" t="s">
        <v>903</v>
      </c>
      <c r="F1656" s="2081" t="s">
        <v>56</v>
      </c>
      <c r="G1656" s="2081" t="s">
        <v>10</v>
      </c>
      <c r="H1656" s="2222" t="s">
        <v>191</v>
      </c>
      <c r="I1656" s="2082" t="s">
        <v>29</v>
      </c>
      <c r="J1656" s="2080">
        <v>45894</v>
      </c>
      <c r="K1656" s="2083">
        <v>1</v>
      </c>
      <c r="L1656" s="2084">
        <v>1</v>
      </c>
      <c r="M1656" s="2085">
        <v>320</v>
      </c>
      <c r="N1656" s="2086">
        <v>38.92</v>
      </c>
      <c r="O1656" s="2086">
        <v>40</v>
      </c>
      <c r="P1656" s="2087">
        <f>SUM(Table1[[#This Row],[BASE_FARE]:[SURCHARGES]])*Table1[[#This Row],[SEATS_BOOKED]]</f>
        <v>398.92</v>
      </c>
      <c r="Q1656" s="2081" t="s">
        <v>161</v>
      </c>
      <c r="R1656" s="2083" t="s">
        <v>335</v>
      </c>
      <c r="S1656" s="2081" t="str">
        <f>LEFT(Table1[[#This Row],[SECTOR]],3)</f>
        <v>SSH</v>
      </c>
      <c r="T1656" s="2081" t="str">
        <f>RIGHT(Table1[[#This Row],[SECTOR]],3)</f>
        <v>NAP</v>
      </c>
      <c r="U1656" s="2081" t="str">
        <f t="shared" ref="U1656:U1665" si="144">IF(AND(S1656&lt;&gt;"SSH", S1656&lt;&gt;"RMF", S1656&lt;&gt;"CAI", S1656&lt;&gt;"HRG", S1656&lt;&gt;"LXR", S1656&lt;&gt;"DXB", OR(T1656="SSH", T1656="RMF", T1656="CAI", T1656="HRG", T1656="LXR", T1656="DXB")), S1656,
    IF(AND(T1656&lt;&gt;"SSH", T1656&lt;&gt;"RMF", T1656&lt;&gt;"CAI", T1656&lt;&gt;"HRG", T1656&lt;&gt;"LXR", T1656&lt;&gt;"DXB", OR(S1656="SSH", S1656="RMF", S1656="CAI", S1656="HRG", S1656="LXR", S1656="DXB")), T1656,
    "VIE"))</f>
        <v>NAP</v>
      </c>
      <c r="V1656" s="2081">
        <f>WEEKDAY(Table1[[#This Row],[FLIGHT_DATE]],2)</f>
        <v>1</v>
      </c>
      <c r="W1656" s="2081">
        <f>Table1[[#This Row],[FLIGHT_DATE]]-Table1[[#This Row],[DATE_BOOKED]]</f>
        <v>151</v>
      </c>
    </row>
    <row r="1657" spans="1:23" x14ac:dyDescent="0.35">
      <c r="A1657" s="2080">
        <v>45743</v>
      </c>
      <c r="B1657" s="2081" t="s">
        <v>390</v>
      </c>
      <c r="C1657" s="198" t="s">
        <v>333</v>
      </c>
      <c r="D1657" s="198" t="s">
        <v>952</v>
      </c>
      <c r="E1657" s="2081" t="s">
        <v>903</v>
      </c>
      <c r="F1657" s="2081" t="s">
        <v>56</v>
      </c>
      <c r="G1657" s="2081" t="s">
        <v>10</v>
      </c>
      <c r="H1657" s="2222" t="s">
        <v>191</v>
      </c>
      <c r="I1657" s="2082" t="s">
        <v>29</v>
      </c>
      <c r="J1657" s="2080">
        <v>45894</v>
      </c>
      <c r="K1657" s="2083">
        <v>1</v>
      </c>
      <c r="L1657" s="2084">
        <v>1</v>
      </c>
      <c r="M1657" s="2085">
        <v>320</v>
      </c>
      <c r="N1657" s="2086">
        <v>38.92</v>
      </c>
      <c r="O1657" s="2086">
        <v>40</v>
      </c>
      <c r="P1657" s="2087">
        <f>SUM(Table1[[#This Row],[BASE_FARE]:[SURCHARGES]])*Table1[[#This Row],[SEATS_BOOKED]]</f>
        <v>398.92</v>
      </c>
      <c r="Q1657" s="2081" t="s">
        <v>161</v>
      </c>
      <c r="R1657" s="2083" t="s">
        <v>335</v>
      </c>
      <c r="S1657" s="2081" t="str">
        <f>LEFT(Table1[[#This Row],[SECTOR]],3)</f>
        <v>SSH</v>
      </c>
      <c r="T1657" s="2081" t="str">
        <f>RIGHT(Table1[[#This Row],[SECTOR]],3)</f>
        <v>NAP</v>
      </c>
      <c r="U1657" s="2081" t="str">
        <f t="shared" si="144"/>
        <v>NAP</v>
      </c>
      <c r="V1657" s="2081">
        <f>WEEKDAY(Table1[[#This Row],[FLIGHT_DATE]],2)</f>
        <v>1</v>
      </c>
      <c r="W1657" s="2081">
        <f>Table1[[#This Row],[FLIGHT_DATE]]-Table1[[#This Row],[DATE_BOOKED]]</f>
        <v>151</v>
      </c>
    </row>
    <row r="1658" spans="1:23" x14ac:dyDescent="0.35">
      <c r="A1658" s="2080">
        <v>45743</v>
      </c>
      <c r="B1658" s="2081" t="s">
        <v>390</v>
      </c>
      <c r="C1658" s="198" t="s">
        <v>333</v>
      </c>
      <c r="D1658" s="198" t="s">
        <v>952</v>
      </c>
      <c r="E1658" s="2081" t="s">
        <v>903</v>
      </c>
      <c r="F1658" s="2081" t="s">
        <v>56</v>
      </c>
      <c r="G1658" s="2081" t="s">
        <v>10</v>
      </c>
      <c r="H1658" s="2222" t="s">
        <v>191</v>
      </c>
      <c r="I1658" s="2082" t="s">
        <v>29</v>
      </c>
      <c r="J1658" s="2080">
        <v>45894</v>
      </c>
      <c r="K1658" s="2083">
        <v>1</v>
      </c>
      <c r="L1658" s="2084">
        <v>1</v>
      </c>
      <c r="M1658" s="2085">
        <v>320</v>
      </c>
      <c r="N1658" s="2086">
        <v>38.92</v>
      </c>
      <c r="O1658" s="2086">
        <v>40</v>
      </c>
      <c r="P1658" s="2087">
        <f>SUM(Table1[[#This Row],[BASE_FARE]:[SURCHARGES]])*Table1[[#This Row],[SEATS_BOOKED]]</f>
        <v>398.92</v>
      </c>
      <c r="Q1658" s="2081" t="s">
        <v>161</v>
      </c>
      <c r="R1658" s="2083" t="s">
        <v>335</v>
      </c>
      <c r="S1658" s="2081" t="str">
        <f>LEFT(Table1[[#This Row],[SECTOR]],3)</f>
        <v>SSH</v>
      </c>
      <c r="T1658" s="2081" t="str">
        <f>RIGHT(Table1[[#This Row],[SECTOR]],3)</f>
        <v>NAP</v>
      </c>
      <c r="U1658" s="2081" t="str">
        <f t="shared" si="144"/>
        <v>NAP</v>
      </c>
      <c r="V1658" s="2081">
        <f>WEEKDAY(Table1[[#This Row],[FLIGHT_DATE]],2)</f>
        <v>1</v>
      </c>
      <c r="W1658" s="2081">
        <f>Table1[[#This Row],[FLIGHT_DATE]]-Table1[[#This Row],[DATE_BOOKED]]</f>
        <v>151</v>
      </c>
    </row>
    <row r="1659" spans="1:23" x14ac:dyDescent="0.35">
      <c r="A1659" s="2080">
        <v>45743</v>
      </c>
      <c r="B1659" s="2081" t="s">
        <v>390</v>
      </c>
      <c r="C1659" s="198" t="s">
        <v>333</v>
      </c>
      <c r="D1659" s="198" t="s">
        <v>952</v>
      </c>
      <c r="E1659" s="2081" t="s">
        <v>904</v>
      </c>
      <c r="F1659" s="2081" t="s">
        <v>56</v>
      </c>
      <c r="G1659" s="2081" t="s">
        <v>10</v>
      </c>
      <c r="H1659" s="2222" t="s">
        <v>88</v>
      </c>
      <c r="I1659" s="2082" t="s">
        <v>27</v>
      </c>
      <c r="J1659" s="2080">
        <v>45766</v>
      </c>
      <c r="K1659" s="2083">
        <v>1</v>
      </c>
      <c r="L1659" s="2084">
        <v>1</v>
      </c>
      <c r="M1659" s="2085">
        <v>170</v>
      </c>
      <c r="N1659" s="2086">
        <v>39.03</v>
      </c>
      <c r="O1659" s="2086">
        <v>30</v>
      </c>
      <c r="P1659" s="2087">
        <f>SUM(Table1[[#This Row],[BASE_FARE]:[SURCHARGES]])*Table1[[#This Row],[SEATS_BOOKED]]</f>
        <v>239.03</v>
      </c>
      <c r="Q1659" s="2081" t="s">
        <v>161</v>
      </c>
      <c r="R1659" s="2083" t="s">
        <v>335</v>
      </c>
      <c r="S1659" s="2081" t="str">
        <f>LEFT(Table1[[#This Row],[SECTOR]],3)</f>
        <v>SSH</v>
      </c>
      <c r="T1659" s="2081" t="str">
        <f>RIGHT(Table1[[#This Row],[SECTOR]],3)</f>
        <v>BRI</v>
      </c>
      <c r="U1659" s="2081" t="str">
        <f t="shared" si="144"/>
        <v>BRI</v>
      </c>
      <c r="V1659" s="2081">
        <f>WEEKDAY(Table1[[#This Row],[FLIGHT_DATE]],2)</f>
        <v>6</v>
      </c>
      <c r="W1659" s="2081">
        <f>Table1[[#This Row],[FLIGHT_DATE]]-Table1[[#This Row],[DATE_BOOKED]]</f>
        <v>23</v>
      </c>
    </row>
    <row r="1660" spans="1:23" x14ac:dyDescent="0.35">
      <c r="A1660" s="2080">
        <v>45743</v>
      </c>
      <c r="B1660" s="2081" t="s">
        <v>390</v>
      </c>
      <c r="C1660" s="198" t="s">
        <v>333</v>
      </c>
      <c r="D1660" s="198" t="s">
        <v>952</v>
      </c>
      <c r="E1660" s="2081" t="s">
        <v>905</v>
      </c>
      <c r="F1660" s="2081" t="s">
        <v>56</v>
      </c>
      <c r="G1660" s="2081" t="s">
        <v>10</v>
      </c>
      <c r="H1660" s="2222" t="s">
        <v>194</v>
      </c>
      <c r="I1660" s="2082" t="s">
        <v>26</v>
      </c>
      <c r="J1660" s="2080">
        <v>45759</v>
      </c>
      <c r="K1660" s="2083">
        <v>1</v>
      </c>
      <c r="L1660" s="2084">
        <v>1</v>
      </c>
      <c r="M1660" s="2085">
        <v>130</v>
      </c>
      <c r="N1660" s="2086">
        <v>19.420000000000002</v>
      </c>
      <c r="O1660" s="2086">
        <v>30</v>
      </c>
      <c r="P1660" s="2087">
        <f>SUM(Table1[[#This Row],[BASE_FARE]:[SURCHARGES]])*Table1[[#This Row],[SEATS_BOOKED]]</f>
        <v>179.42000000000002</v>
      </c>
      <c r="Q1660" s="2081" t="s">
        <v>161</v>
      </c>
      <c r="R1660" s="2083" t="s">
        <v>335</v>
      </c>
      <c r="S1660" s="2081" t="str">
        <f>LEFT(Table1[[#This Row],[SECTOR]],3)</f>
        <v>BRI</v>
      </c>
      <c r="T1660" s="2081" t="str">
        <f>RIGHT(Table1[[#This Row],[SECTOR]],3)</f>
        <v>SSH</v>
      </c>
      <c r="U1660" s="2081" t="str">
        <f t="shared" si="144"/>
        <v>BRI</v>
      </c>
      <c r="V1660" s="2081">
        <f>WEEKDAY(Table1[[#This Row],[FLIGHT_DATE]],2)</f>
        <v>6</v>
      </c>
      <c r="W1660" s="2081">
        <f>Table1[[#This Row],[FLIGHT_DATE]]-Table1[[#This Row],[DATE_BOOKED]]</f>
        <v>16</v>
      </c>
    </row>
    <row r="1661" spans="1:23" x14ac:dyDescent="0.35">
      <c r="A1661" s="2080">
        <v>45743</v>
      </c>
      <c r="B1661" s="2081" t="s">
        <v>390</v>
      </c>
      <c r="C1661" s="198" t="s">
        <v>333</v>
      </c>
      <c r="D1661" s="198" t="s">
        <v>952</v>
      </c>
      <c r="E1661" s="2081" t="s">
        <v>906</v>
      </c>
      <c r="F1661" s="2081" t="s">
        <v>56</v>
      </c>
      <c r="G1661" s="2081" t="s">
        <v>10</v>
      </c>
      <c r="H1661" s="2222" t="s">
        <v>190</v>
      </c>
      <c r="I1661" s="2082" t="s">
        <v>163</v>
      </c>
      <c r="J1661" s="2080">
        <v>45772</v>
      </c>
      <c r="K1661" s="2083">
        <v>1</v>
      </c>
      <c r="L1661" s="2084">
        <v>1</v>
      </c>
      <c r="M1661" s="2085">
        <v>130</v>
      </c>
      <c r="N1661" s="2086">
        <v>29.31</v>
      </c>
      <c r="O1661" s="2086">
        <v>40</v>
      </c>
      <c r="P1661" s="2087">
        <f>SUM(Table1[[#This Row],[BASE_FARE]:[SURCHARGES]])*Table1[[#This Row],[SEATS_BOOKED]]</f>
        <v>199.31</v>
      </c>
      <c r="Q1661" s="2081" t="s">
        <v>161</v>
      </c>
      <c r="R1661" s="2083" t="s">
        <v>335</v>
      </c>
      <c r="S1661" s="2081" t="str">
        <f>LEFT(Table1[[#This Row],[SECTOR]],3)</f>
        <v>MXP</v>
      </c>
      <c r="T1661" s="2081" t="str">
        <f>RIGHT(Table1[[#This Row],[SECTOR]],3)</f>
        <v>SSH</v>
      </c>
      <c r="U1661" s="2081" t="str">
        <f t="shared" si="144"/>
        <v>MXP</v>
      </c>
      <c r="V1661" s="2081">
        <f>WEEKDAY(Table1[[#This Row],[FLIGHT_DATE]],2)</f>
        <v>5</v>
      </c>
      <c r="W1661" s="2081">
        <f>Table1[[#This Row],[FLIGHT_DATE]]-Table1[[#This Row],[DATE_BOOKED]]</f>
        <v>29</v>
      </c>
    </row>
    <row r="1662" spans="1:23" x14ac:dyDescent="0.35">
      <c r="A1662" s="2080">
        <v>45743</v>
      </c>
      <c r="B1662" s="2081" t="s">
        <v>390</v>
      </c>
      <c r="C1662" s="198" t="s">
        <v>333</v>
      </c>
      <c r="D1662" s="198" t="s">
        <v>952</v>
      </c>
      <c r="E1662" s="2081" t="s">
        <v>904</v>
      </c>
      <c r="F1662" s="2081" t="s">
        <v>56</v>
      </c>
      <c r="G1662" s="2081" t="s">
        <v>10</v>
      </c>
      <c r="H1662" s="2222" t="s">
        <v>88</v>
      </c>
      <c r="I1662" s="2082" t="s">
        <v>27</v>
      </c>
      <c r="J1662" s="2080">
        <v>45766</v>
      </c>
      <c r="K1662" s="2083">
        <v>1</v>
      </c>
      <c r="L1662" s="2084">
        <v>1</v>
      </c>
      <c r="M1662" s="2085">
        <v>170</v>
      </c>
      <c r="N1662" s="2086">
        <v>39.03</v>
      </c>
      <c r="O1662" s="2086">
        <v>30</v>
      </c>
      <c r="P1662" s="2087">
        <f>SUM(Table1[[#This Row],[BASE_FARE]:[SURCHARGES]])*Table1[[#This Row],[SEATS_BOOKED]]</f>
        <v>239.03</v>
      </c>
      <c r="Q1662" s="2081" t="s">
        <v>161</v>
      </c>
      <c r="R1662" s="2083" t="s">
        <v>335</v>
      </c>
      <c r="S1662" s="2081" t="str">
        <f>LEFT(Table1[[#This Row],[SECTOR]],3)</f>
        <v>SSH</v>
      </c>
      <c r="T1662" s="2081" t="str">
        <f>RIGHT(Table1[[#This Row],[SECTOR]],3)</f>
        <v>BRI</v>
      </c>
      <c r="U1662" s="2081" t="str">
        <f t="shared" si="144"/>
        <v>BRI</v>
      </c>
      <c r="V1662" s="2081">
        <f>WEEKDAY(Table1[[#This Row],[FLIGHT_DATE]],2)</f>
        <v>6</v>
      </c>
      <c r="W1662" s="2081">
        <f>Table1[[#This Row],[FLIGHT_DATE]]-Table1[[#This Row],[DATE_BOOKED]]</f>
        <v>23</v>
      </c>
    </row>
    <row r="1663" spans="1:23" x14ac:dyDescent="0.35">
      <c r="A1663" s="2080">
        <v>45743</v>
      </c>
      <c r="B1663" s="2081" t="s">
        <v>390</v>
      </c>
      <c r="C1663" s="198" t="s">
        <v>333</v>
      </c>
      <c r="D1663" s="198" t="s">
        <v>952</v>
      </c>
      <c r="E1663" s="2081" t="s">
        <v>905</v>
      </c>
      <c r="F1663" s="2081" t="s">
        <v>56</v>
      </c>
      <c r="G1663" s="2081" t="s">
        <v>10</v>
      </c>
      <c r="H1663" s="2222" t="s">
        <v>194</v>
      </c>
      <c r="I1663" s="2082" t="s">
        <v>26</v>
      </c>
      <c r="J1663" s="2080">
        <v>45759</v>
      </c>
      <c r="K1663" s="2083">
        <v>1</v>
      </c>
      <c r="L1663" s="2084">
        <v>1</v>
      </c>
      <c r="M1663" s="2085">
        <v>130</v>
      </c>
      <c r="N1663" s="2086">
        <v>19.420000000000002</v>
      </c>
      <c r="O1663" s="2086">
        <v>30</v>
      </c>
      <c r="P1663" s="2087">
        <f>SUM(Table1[[#This Row],[BASE_FARE]:[SURCHARGES]])*Table1[[#This Row],[SEATS_BOOKED]]</f>
        <v>179.42000000000002</v>
      </c>
      <c r="Q1663" s="2081" t="s">
        <v>161</v>
      </c>
      <c r="R1663" s="2083" t="s">
        <v>335</v>
      </c>
      <c r="S1663" s="2081" t="str">
        <f>LEFT(Table1[[#This Row],[SECTOR]],3)</f>
        <v>BRI</v>
      </c>
      <c r="T1663" s="2081" t="str">
        <f>RIGHT(Table1[[#This Row],[SECTOR]],3)</f>
        <v>SSH</v>
      </c>
      <c r="U1663" s="2081" t="str">
        <f t="shared" si="144"/>
        <v>BRI</v>
      </c>
      <c r="V1663" s="2081">
        <f>WEEKDAY(Table1[[#This Row],[FLIGHT_DATE]],2)</f>
        <v>6</v>
      </c>
      <c r="W1663" s="2081">
        <f>Table1[[#This Row],[FLIGHT_DATE]]-Table1[[#This Row],[DATE_BOOKED]]</f>
        <v>16</v>
      </c>
    </row>
    <row r="1664" spans="1:23" x14ac:dyDescent="0.35">
      <c r="A1664" s="2080">
        <v>45743</v>
      </c>
      <c r="B1664" s="2081" t="s">
        <v>390</v>
      </c>
      <c r="C1664" s="198" t="s">
        <v>333</v>
      </c>
      <c r="D1664" s="198" t="s">
        <v>952</v>
      </c>
      <c r="E1664" s="2081" t="s">
        <v>903</v>
      </c>
      <c r="F1664" s="2081" t="s">
        <v>56</v>
      </c>
      <c r="G1664" s="2081" t="s">
        <v>10</v>
      </c>
      <c r="H1664" s="2222" t="s">
        <v>191</v>
      </c>
      <c r="I1664" s="2082" t="s">
        <v>29</v>
      </c>
      <c r="J1664" s="2080">
        <v>45894</v>
      </c>
      <c r="K1664" s="2083">
        <v>1</v>
      </c>
      <c r="L1664" s="2084">
        <v>1</v>
      </c>
      <c r="M1664" s="2085">
        <v>320</v>
      </c>
      <c r="N1664" s="2086">
        <v>38.92</v>
      </c>
      <c r="O1664" s="2086">
        <v>40</v>
      </c>
      <c r="P1664" s="2087">
        <f>SUM(Table1[[#This Row],[BASE_FARE]:[SURCHARGES]])*Table1[[#This Row],[SEATS_BOOKED]]</f>
        <v>398.92</v>
      </c>
      <c r="Q1664" s="2081" t="s">
        <v>161</v>
      </c>
      <c r="R1664" s="2083" t="s">
        <v>335</v>
      </c>
      <c r="S1664" s="2081" t="str">
        <f>LEFT(Table1[[#This Row],[SECTOR]],3)</f>
        <v>SSH</v>
      </c>
      <c r="T1664" s="2081" t="str">
        <f>RIGHT(Table1[[#This Row],[SECTOR]],3)</f>
        <v>NAP</v>
      </c>
      <c r="U1664" s="2081" t="str">
        <f t="shared" si="144"/>
        <v>NAP</v>
      </c>
      <c r="V1664" s="2081">
        <f>WEEKDAY(Table1[[#This Row],[FLIGHT_DATE]],2)</f>
        <v>1</v>
      </c>
      <c r="W1664" s="2081">
        <f>Table1[[#This Row],[FLIGHT_DATE]]-Table1[[#This Row],[DATE_BOOKED]]</f>
        <v>151</v>
      </c>
    </row>
    <row r="1665" spans="1:23" x14ac:dyDescent="0.35">
      <c r="A1665" s="2080">
        <v>45743</v>
      </c>
      <c r="B1665" s="2081" t="s">
        <v>390</v>
      </c>
      <c r="C1665" s="198" t="s">
        <v>333</v>
      </c>
      <c r="D1665" s="198" t="s">
        <v>952</v>
      </c>
      <c r="E1665" s="2081" t="s">
        <v>906</v>
      </c>
      <c r="F1665" s="2081" t="s">
        <v>56</v>
      </c>
      <c r="G1665" s="2081" t="s">
        <v>10</v>
      </c>
      <c r="H1665" s="2222" t="s">
        <v>190</v>
      </c>
      <c r="I1665" s="2082" t="s">
        <v>163</v>
      </c>
      <c r="J1665" s="2080">
        <v>45772</v>
      </c>
      <c r="K1665" s="2083">
        <v>1</v>
      </c>
      <c r="L1665" s="2084">
        <v>1</v>
      </c>
      <c r="M1665" s="2085">
        <v>130</v>
      </c>
      <c r="N1665" s="2086">
        <v>29.31</v>
      </c>
      <c r="O1665" s="2086">
        <v>40</v>
      </c>
      <c r="P1665" s="2087">
        <f>SUM(Table1[[#This Row],[BASE_FARE]:[SURCHARGES]])*Table1[[#This Row],[SEATS_BOOKED]]</f>
        <v>199.31</v>
      </c>
      <c r="Q1665" s="2081" t="s">
        <v>161</v>
      </c>
      <c r="R1665" s="2083" t="s">
        <v>335</v>
      </c>
      <c r="S1665" s="2081" t="str">
        <f>LEFT(Table1[[#This Row],[SECTOR]],3)</f>
        <v>MXP</v>
      </c>
      <c r="T1665" s="2081" t="str">
        <f>RIGHT(Table1[[#This Row],[SECTOR]],3)</f>
        <v>SSH</v>
      </c>
      <c r="U1665" s="2081" t="str">
        <f t="shared" si="144"/>
        <v>MXP</v>
      </c>
      <c r="V1665" s="2081">
        <f>WEEKDAY(Table1[[#This Row],[FLIGHT_DATE]],2)</f>
        <v>5</v>
      </c>
      <c r="W1665" s="2081">
        <f>Table1[[#This Row],[FLIGHT_DATE]]-Table1[[#This Row],[DATE_BOOKED]]</f>
        <v>29</v>
      </c>
    </row>
    <row r="1666" spans="1:23" x14ac:dyDescent="0.35">
      <c r="A1666" s="2088">
        <v>45748</v>
      </c>
      <c r="B1666" s="2089" t="s">
        <v>385</v>
      </c>
      <c r="C1666" s="198" t="s">
        <v>333</v>
      </c>
      <c r="D1666" s="198"/>
      <c r="E1666" s="2089" t="s">
        <v>909</v>
      </c>
      <c r="F1666" s="2089" t="s">
        <v>56</v>
      </c>
      <c r="G1666" s="2089" t="s">
        <v>10</v>
      </c>
      <c r="H1666" s="2222" t="s">
        <v>921</v>
      </c>
      <c r="I1666" s="2090" t="s">
        <v>126</v>
      </c>
      <c r="J1666" s="1947">
        <v>45892</v>
      </c>
      <c r="K1666" s="2091">
        <v>2</v>
      </c>
      <c r="L1666" s="2092">
        <v>2</v>
      </c>
      <c r="M1666" s="2093">
        <v>350</v>
      </c>
      <c r="N1666" s="2094">
        <v>0</v>
      </c>
      <c r="O1666" s="2094">
        <v>0</v>
      </c>
      <c r="P1666" s="2095">
        <f>SUM(Table1[[#This Row],[BASE_FARE]:[SURCHARGES]])*Table1[[#This Row],[SEATS_BOOKED]]</f>
        <v>700</v>
      </c>
      <c r="Q1666" s="2081" t="s">
        <v>161</v>
      </c>
      <c r="R1666" s="2083" t="s">
        <v>335</v>
      </c>
      <c r="S1666" s="2089" t="str">
        <f>LEFT(Table1[[#This Row],[SECTOR]],3)</f>
        <v>SSH</v>
      </c>
      <c r="T1666" s="2089" t="str">
        <f>RIGHT(Table1[[#This Row],[SECTOR]],3)</f>
        <v>VRN</v>
      </c>
      <c r="U1666" s="2089" t="str">
        <f t="shared" ref="U1666:U1675" si="145">IF(AND(S1666&lt;&gt;"SSH", S1666&lt;&gt;"RMF", S1666&lt;&gt;"CAI", S1666&lt;&gt;"HRG", S1666&lt;&gt;"LXR", S1666&lt;&gt;"DXB", OR(T1666="SSH", T1666="RMF", T1666="CAI", T1666="HRG", T1666="LXR", T1666="DXB")), S1666,
    IF(AND(T1666&lt;&gt;"SSH", T1666&lt;&gt;"RMF", T1666&lt;&gt;"CAI", T1666&lt;&gt;"HRG", T1666&lt;&gt;"LXR", T1666&lt;&gt;"DXB", OR(S1666="SSH", S1666="RMF", S1666="CAI", S1666="HRG", S1666="LXR", S1666="DXB")), T1666,
    "VIE"))</f>
        <v>VRN</v>
      </c>
      <c r="V1666" s="2089">
        <f>WEEKDAY(Table1[[#This Row],[FLIGHT_DATE]],2)</f>
        <v>6</v>
      </c>
      <c r="W1666" s="2089">
        <f>Table1[[#This Row],[FLIGHT_DATE]]-Table1[[#This Row],[DATE_BOOKED]]</f>
        <v>144</v>
      </c>
    </row>
    <row r="1667" spans="1:23" x14ac:dyDescent="0.35">
      <c r="A1667" s="2088">
        <v>45747</v>
      </c>
      <c r="B1667" s="2089" t="s">
        <v>385</v>
      </c>
      <c r="C1667" s="198" t="s">
        <v>333</v>
      </c>
      <c r="D1667" s="198"/>
      <c r="E1667" s="2089" t="s">
        <v>910</v>
      </c>
      <c r="F1667" s="2089" t="s">
        <v>56</v>
      </c>
      <c r="G1667" s="2089" t="s">
        <v>10</v>
      </c>
      <c r="H1667" s="2222" t="s">
        <v>190</v>
      </c>
      <c r="I1667" s="2090" t="s">
        <v>28</v>
      </c>
      <c r="J1667" s="2149">
        <v>45901</v>
      </c>
      <c r="K1667" s="2091">
        <v>3</v>
      </c>
      <c r="L1667" s="2092">
        <v>3</v>
      </c>
      <c r="M1667" s="2093">
        <v>220</v>
      </c>
      <c r="N1667" s="2094">
        <v>0</v>
      </c>
      <c r="O1667" s="2094">
        <v>0</v>
      </c>
      <c r="P1667" s="2095">
        <f>SUM(Table1[[#This Row],[BASE_FARE]:[SURCHARGES]])*Table1[[#This Row],[SEATS_BOOKED]]</f>
        <v>660</v>
      </c>
      <c r="Q1667" s="2081" t="s">
        <v>161</v>
      </c>
      <c r="R1667" s="2083" t="s">
        <v>335</v>
      </c>
      <c r="S1667" s="2089" t="str">
        <f>LEFT(Table1[[#This Row],[SECTOR]],3)</f>
        <v>NAP</v>
      </c>
      <c r="T1667" s="2089" t="str">
        <f>RIGHT(Table1[[#This Row],[SECTOR]],3)</f>
        <v>SSH</v>
      </c>
      <c r="U1667" s="2089" t="str">
        <f t="shared" si="145"/>
        <v>NAP</v>
      </c>
      <c r="V1667" s="2089">
        <f>WEEKDAY(Table1[[#This Row],[FLIGHT_DATE]],2)</f>
        <v>1</v>
      </c>
      <c r="W1667" s="2089">
        <f>Table1[[#This Row],[FLIGHT_DATE]]-Table1[[#This Row],[DATE_BOOKED]]</f>
        <v>154</v>
      </c>
    </row>
    <row r="1668" spans="1:23" x14ac:dyDescent="0.35">
      <c r="A1668" s="2088">
        <v>45747</v>
      </c>
      <c r="B1668" s="2089" t="s">
        <v>385</v>
      </c>
      <c r="C1668" s="198" t="s">
        <v>333</v>
      </c>
      <c r="D1668" s="198"/>
      <c r="E1668" s="2089" t="s">
        <v>911</v>
      </c>
      <c r="F1668" s="2089" t="s">
        <v>56</v>
      </c>
      <c r="G1668" s="2089" t="s">
        <v>10</v>
      </c>
      <c r="H1668" s="2222" t="s">
        <v>190</v>
      </c>
      <c r="I1668" s="2090" t="s">
        <v>163</v>
      </c>
      <c r="J1668" s="1469">
        <v>45765</v>
      </c>
      <c r="K1668" s="2091">
        <v>1</v>
      </c>
      <c r="L1668" s="2092">
        <v>1</v>
      </c>
      <c r="M1668" s="2093">
        <v>325</v>
      </c>
      <c r="N1668" s="2094">
        <v>0</v>
      </c>
      <c r="O1668" s="2094">
        <v>0</v>
      </c>
      <c r="P1668" s="2095">
        <f>SUM(Table1[[#This Row],[BASE_FARE]:[SURCHARGES]])*Table1[[#This Row],[SEATS_BOOKED]]</f>
        <v>325</v>
      </c>
      <c r="Q1668" s="2081" t="s">
        <v>161</v>
      </c>
      <c r="R1668" s="2083" t="s">
        <v>335</v>
      </c>
      <c r="S1668" s="2089" t="str">
        <f>LEFT(Table1[[#This Row],[SECTOR]],3)</f>
        <v>MXP</v>
      </c>
      <c r="T1668" s="2089" t="str">
        <f>RIGHT(Table1[[#This Row],[SECTOR]],3)</f>
        <v>SSH</v>
      </c>
      <c r="U1668" s="2089" t="str">
        <f t="shared" si="145"/>
        <v>MXP</v>
      </c>
      <c r="V1668" s="2089">
        <f>WEEKDAY(Table1[[#This Row],[FLIGHT_DATE]],2)</f>
        <v>5</v>
      </c>
      <c r="W1668" s="2089">
        <f>Table1[[#This Row],[FLIGHT_DATE]]-Table1[[#This Row],[DATE_BOOKED]]</f>
        <v>18</v>
      </c>
    </row>
    <row r="1669" spans="1:23" x14ac:dyDescent="0.35">
      <c r="A1669" s="2088">
        <v>45746</v>
      </c>
      <c r="B1669" s="2089" t="s">
        <v>385</v>
      </c>
      <c r="C1669" s="198" t="s">
        <v>333</v>
      </c>
      <c r="D1669" s="198"/>
      <c r="E1669" s="2089" t="s">
        <v>912</v>
      </c>
      <c r="F1669" s="2089" t="s">
        <v>56</v>
      </c>
      <c r="G1669" s="2089" t="s">
        <v>10</v>
      </c>
      <c r="H1669" s="2222" t="s">
        <v>190</v>
      </c>
      <c r="I1669" s="2090" t="s">
        <v>28</v>
      </c>
      <c r="J1669" s="2149">
        <v>45901</v>
      </c>
      <c r="K1669" s="2091">
        <v>7</v>
      </c>
      <c r="L1669" s="2092">
        <v>7</v>
      </c>
      <c r="M1669" s="2093">
        <v>220</v>
      </c>
      <c r="N1669" s="2094">
        <v>0</v>
      </c>
      <c r="O1669" s="2094">
        <v>0</v>
      </c>
      <c r="P1669" s="2095">
        <f>SUM(Table1[[#This Row],[BASE_FARE]:[SURCHARGES]])*Table1[[#This Row],[SEATS_BOOKED]]</f>
        <v>1540</v>
      </c>
      <c r="Q1669" s="2081" t="s">
        <v>161</v>
      </c>
      <c r="R1669" s="2083" t="s">
        <v>335</v>
      </c>
      <c r="S1669" s="2089" t="str">
        <f>LEFT(Table1[[#This Row],[SECTOR]],3)</f>
        <v>NAP</v>
      </c>
      <c r="T1669" s="2089" t="str">
        <f>RIGHT(Table1[[#This Row],[SECTOR]],3)</f>
        <v>SSH</v>
      </c>
      <c r="U1669" s="2089" t="str">
        <f t="shared" si="145"/>
        <v>NAP</v>
      </c>
      <c r="V1669" s="2089">
        <f>WEEKDAY(Table1[[#This Row],[FLIGHT_DATE]],2)</f>
        <v>1</v>
      </c>
      <c r="W1669" s="2089">
        <f>Table1[[#This Row],[FLIGHT_DATE]]-Table1[[#This Row],[DATE_BOOKED]]</f>
        <v>155</v>
      </c>
    </row>
    <row r="1670" spans="1:23" x14ac:dyDescent="0.35">
      <c r="A1670" s="2088">
        <v>45746</v>
      </c>
      <c r="B1670" s="2089" t="s">
        <v>385</v>
      </c>
      <c r="C1670" s="198" t="s">
        <v>333</v>
      </c>
      <c r="D1670" s="198"/>
      <c r="E1670" s="2089" t="s">
        <v>913</v>
      </c>
      <c r="F1670" s="2089" t="s">
        <v>54</v>
      </c>
      <c r="G1670" s="2089" t="s">
        <v>10</v>
      </c>
      <c r="H1670" s="2222" t="s">
        <v>922</v>
      </c>
      <c r="I1670" s="2090" t="s">
        <v>130</v>
      </c>
      <c r="J1670" s="2118">
        <v>45885</v>
      </c>
      <c r="K1670" s="2091">
        <v>2</v>
      </c>
      <c r="L1670" s="2092">
        <v>2</v>
      </c>
      <c r="M1670" s="2093">
        <v>315</v>
      </c>
      <c r="N1670" s="2094">
        <v>0</v>
      </c>
      <c r="O1670" s="2094">
        <v>0</v>
      </c>
      <c r="P1670" s="2095">
        <f>SUM(Table1[[#This Row],[BASE_FARE]:[SURCHARGES]])*Table1[[#This Row],[SEATS_BOOKED]]</f>
        <v>630</v>
      </c>
      <c r="Q1670" s="2081" t="s">
        <v>161</v>
      </c>
      <c r="R1670" s="2083" t="s">
        <v>335</v>
      </c>
      <c r="S1670" s="2089" t="str">
        <f>LEFT(Table1[[#This Row],[SECTOR]],3)</f>
        <v>VRN</v>
      </c>
      <c r="T1670" s="2089" t="str">
        <f>RIGHT(Table1[[#This Row],[SECTOR]],3)</f>
        <v>SSH</v>
      </c>
      <c r="U1670" s="2089" t="str">
        <f t="shared" si="145"/>
        <v>VRN</v>
      </c>
      <c r="V1670" s="2089">
        <f>WEEKDAY(Table1[[#This Row],[FLIGHT_DATE]],2)</f>
        <v>6</v>
      </c>
      <c r="W1670" s="2089">
        <f>Table1[[#This Row],[FLIGHT_DATE]]-Table1[[#This Row],[DATE_BOOKED]]</f>
        <v>139</v>
      </c>
    </row>
    <row r="1671" spans="1:23" x14ac:dyDescent="0.35">
      <c r="A1671" s="2088">
        <v>45746</v>
      </c>
      <c r="B1671" s="2089" t="s">
        <v>385</v>
      </c>
      <c r="C1671" s="198" t="s">
        <v>333</v>
      </c>
      <c r="D1671" s="198"/>
      <c r="E1671" s="2089" t="s">
        <v>913</v>
      </c>
      <c r="F1671" s="2089" t="s">
        <v>54</v>
      </c>
      <c r="G1671" s="2089" t="s">
        <v>11</v>
      </c>
      <c r="H1671" s="2222" t="s">
        <v>921</v>
      </c>
      <c r="I1671" s="2090" t="s">
        <v>126</v>
      </c>
      <c r="J1671" s="1947">
        <v>45892</v>
      </c>
      <c r="K1671" s="2091">
        <v>2</v>
      </c>
      <c r="L1671" s="2092">
        <v>2</v>
      </c>
      <c r="M1671" s="2093">
        <v>315</v>
      </c>
      <c r="N1671" s="2094">
        <v>0</v>
      </c>
      <c r="O1671" s="2094">
        <v>0</v>
      </c>
      <c r="P1671" s="2095">
        <f>SUM(Table1[[#This Row],[BASE_FARE]:[SURCHARGES]])*Table1[[#This Row],[SEATS_BOOKED]]</f>
        <v>630</v>
      </c>
      <c r="Q1671" s="2081" t="s">
        <v>161</v>
      </c>
      <c r="R1671" s="2083" t="s">
        <v>335</v>
      </c>
      <c r="S1671" s="2089" t="str">
        <f>LEFT(Table1[[#This Row],[SECTOR]],3)</f>
        <v>SSH</v>
      </c>
      <c r="T1671" s="2089" t="str">
        <f>RIGHT(Table1[[#This Row],[SECTOR]],3)</f>
        <v>VRN</v>
      </c>
      <c r="U1671" s="2089" t="str">
        <f t="shared" si="145"/>
        <v>VRN</v>
      </c>
      <c r="V1671" s="2089">
        <f>WEEKDAY(Table1[[#This Row],[FLIGHT_DATE]],2)</f>
        <v>6</v>
      </c>
      <c r="W1671" s="2089">
        <f>Table1[[#This Row],[FLIGHT_DATE]]-Table1[[#This Row],[DATE_BOOKED]]</f>
        <v>146</v>
      </c>
    </row>
    <row r="1672" spans="1:23" x14ac:dyDescent="0.35">
      <c r="A1672" s="2088">
        <v>45745</v>
      </c>
      <c r="B1672" s="2089" t="s">
        <v>385</v>
      </c>
      <c r="C1672" s="198" t="s">
        <v>333</v>
      </c>
      <c r="D1672" s="198"/>
      <c r="E1672" s="2089" t="s">
        <v>914</v>
      </c>
      <c r="F1672" s="2089" t="s">
        <v>56</v>
      </c>
      <c r="G1672" s="2089" t="s">
        <v>10</v>
      </c>
      <c r="H1672" s="2222" t="s">
        <v>88</v>
      </c>
      <c r="I1672" s="2090" t="s">
        <v>27</v>
      </c>
      <c r="J1672" s="2058">
        <v>45780</v>
      </c>
      <c r="K1672" s="2091">
        <v>2</v>
      </c>
      <c r="L1672" s="2092">
        <v>2</v>
      </c>
      <c r="M1672" s="2093">
        <v>150</v>
      </c>
      <c r="N1672" s="2094">
        <v>0</v>
      </c>
      <c r="O1672" s="2094">
        <v>0</v>
      </c>
      <c r="P1672" s="2095">
        <f>SUM(Table1[[#This Row],[BASE_FARE]:[SURCHARGES]])*Table1[[#This Row],[SEATS_BOOKED]]</f>
        <v>300</v>
      </c>
      <c r="Q1672" s="2081" t="s">
        <v>161</v>
      </c>
      <c r="R1672" s="2083" t="s">
        <v>335</v>
      </c>
      <c r="S1672" s="2089" t="str">
        <f>LEFT(Table1[[#This Row],[SECTOR]],3)</f>
        <v>SSH</v>
      </c>
      <c r="T1672" s="2089" t="str">
        <f>RIGHT(Table1[[#This Row],[SECTOR]],3)</f>
        <v>BRI</v>
      </c>
      <c r="U1672" s="2089" t="str">
        <f t="shared" si="145"/>
        <v>BRI</v>
      </c>
      <c r="V1672" s="2089">
        <f>WEEKDAY(Table1[[#This Row],[FLIGHT_DATE]],2)</f>
        <v>6</v>
      </c>
      <c r="W1672" s="2089">
        <f>Table1[[#This Row],[FLIGHT_DATE]]-Table1[[#This Row],[DATE_BOOKED]]</f>
        <v>35</v>
      </c>
    </row>
    <row r="1673" spans="1:23" x14ac:dyDescent="0.35">
      <c r="A1673" s="2088">
        <v>45745</v>
      </c>
      <c r="B1673" s="2089" t="s">
        <v>385</v>
      </c>
      <c r="C1673" s="198" t="s">
        <v>333</v>
      </c>
      <c r="D1673" s="198"/>
      <c r="E1673" s="2089" t="s">
        <v>915</v>
      </c>
      <c r="F1673" s="2089" t="s">
        <v>56</v>
      </c>
      <c r="G1673" s="2089" t="s">
        <v>10</v>
      </c>
      <c r="H1673" s="2222" t="s">
        <v>447</v>
      </c>
      <c r="I1673" s="2090" t="s">
        <v>28</v>
      </c>
      <c r="J1673" s="2080">
        <v>45772</v>
      </c>
      <c r="K1673" s="2091">
        <v>2</v>
      </c>
      <c r="L1673" s="2092">
        <v>2</v>
      </c>
      <c r="M1673" s="2093">
        <v>150</v>
      </c>
      <c r="N1673" s="2094">
        <v>0</v>
      </c>
      <c r="O1673" s="2094">
        <v>0</v>
      </c>
      <c r="P1673" s="2095">
        <f>SUM(Table1[[#This Row],[BASE_FARE]:[SURCHARGES]])*Table1[[#This Row],[SEATS_BOOKED]]</f>
        <v>300</v>
      </c>
      <c r="Q1673" s="2081" t="s">
        <v>161</v>
      </c>
      <c r="R1673" s="2083" t="s">
        <v>335</v>
      </c>
      <c r="S1673" s="2089" t="str">
        <f>LEFT(Table1[[#This Row],[SECTOR]],3)</f>
        <v>NAP</v>
      </c>
      <c r="T1673" s="2089" t="str">
        <f>RIGHT(Table1[[#This Row],[SECTOR]],3)</f>
        <v>SSH</v>
      </c>
      <c r="U1673" s="2089" t="str">
        <f t="shared" si="145"/>
        <v>NAP</v>
      </c>
      <c r="V1673" s="2089">
        <f>WEEKDAY(Table1[[#This Row],[FLIGHT_DATE]],2)</f>
        <v>5</v>
      </c>
      <c r="W1673" s="2089">
        <f>Table1[[#This Row],[FLIGHT_DATE]]-Table1[[#This Row],[DATE_BOOKED]]</f>
        <v>27</v>
      </c>
    </row>
    <row r="1674" spans="1:23" x14ac:dyDescent="0.35">
      <c r="A1674" s="2088">
        <v>45745</v>
      </c>
      <c r="B1674" s="2089" t="s">
        <v>385</v>
      </c>
      <c r="C1674" s="198" t="s">
        <v>333</v>
      </c>
      <c r="D1674" s="198"/>
      <c r="E1674" s="2089" t="s">
        <v>916</v>
      </c>
      <c r="F1674" s="2089" t="s">
        <v>54</v>
      </c>
      <c r="G1674" s="2089" t="s">
        <v>10</v>
      </c>
      <c r="H1674" s="2222" t="s">
        <v>194</v>
      </c>
      <c r="I1674" s="2090" t="s">
        <v>130</v>
      </c>
      <c r="J1674" s="2080">
        <v>45759</v>
      </c>
      <c r="K1674" s="2091">
        <v>1</v>
      </c>
      <c r="L1674" s="2092">
        <v>1</v>
      </c>
      <c r="M1674" s="2093">
        <v>150</v>
      </c>
      <c r="N1674" s="2094">
        <v>0</v>
      </c>
      <c r="O1674" s="2094">
        <v>0</v>
      </c>
      <c r="P1674" s="2095">
        <f>SUM(Table1[[#This Row],[BASE_FARE]:[SURCHARGES]])*Table1[[#This Row],[SEATS_BOOKED]]</f>
        <v>150</v>
      </c>
      <c r="Q1674" s="2081" t="s">
        <v>161</v>
      </c>
      <c r="R1674" s="2083" t="s">
        <v>335</v>
      </c>
      <c r="S1674" s="2089" t="str">
        <f>LEFT(Table1[[#This Row],[SECTOR]],3)</f>
        <v>VRN</v>
      </c>
      <c r="T1674" s="2089" t="str">
        <f>RIGHT(Table1[[#This Row],[SECTOR]],3)</f>
        <v>SSH</v>
      </c>
      <c r="U1674" s="2089" t="str">
        <f t="shared" si="145"/>
        <v>VRN</v>
      </c>
      <c r="V1674" s="2089">
        <f>WEEKDAY(Table1[[#This Row],[FLIGHT_DATE]],2)</f>
        <v>6</v>
      </c>
      <c r="W1674" s="2089">
        <f>Table1[[#This Row],[FLIGHT_DATE]]-Table1[[#This Row],[DATE_BOOKED]]</f>
        <v>14</v>
      </c>
    </row>
    <row r="1675" spans="1:23" x14ac:dyDescent="0.35">
      <c r="A1675" s="2088">
        <v>45745</v>
      </c>
      <c r="B1675" s="2089" t="s">
        <v>385</v>
      </c>
      <c r="C1675" s="198" t="s">
        <v>333</v>
      </c>
      <c r="D1675" s="198"/>
      <c r="E1675" s="2089" t="s">
        <v>916</v>
      </c>
      <c r="F1675" s="2089" t="s">
        <v>54</v>
      </c>
      <c r="G1675" s="2089" t="s">
        <v>11</v>
      </c>
      <c r="H1675" s="2222" t="s">
        <v>195</v>
      </c>
      <c r="I1675" s="2090" t="s">
        <v>126</v>
      </c>
      <c r="J1675" s="2080">
        <v>45766</v>
      </c>
      <c r="K1675" s="2091">
        <v>1</v>
      </c>
      <c r="L1675" s="2092">
        <v>1</v>
      </c>
      <c r="M1675" s="2093">
        <v>150</v>
      </c>
      <c r="N1675" s="2094">
        <v>0</v>
      </c>
      <c r="O1675" s="2094">
        <v>0</v>
      </c>
      <c r="P1675" s="2095">
        <f>SUM(Table1[[#This Row],[BASE_FARE]:[SURCHARGES]])*Table1[[#This Row],[SEATS_BOOKED]]</f>
        <v>150</v>
      </c>
      <c r="Q1675" s="2081" t="s">
        <v>161</v>
      </c>
      <c r="R1675" s="2083" t="s">
        <v>335</v>
      </c>
      <c r="S1675" s="2089" t="str">
        <f>LEFT(Table1[[#This Row],[SECTOR]],3)</f>
        <v>SSH</v>
      </c>
      <c r="T1675" s="2089" t="str">
        <f>RIGHT(Table1[[#This Row],[SECTOR]],3)</f>
        <v>VRN</v>
      </c>
      <c r="U1675" s="2089" t="str">
        <f t="shared" si="145"/>
        <v>VRN</v>
      </c>
      <c r="V1675" s="2089">
        <f>WEEKDAY(Table1[[#This Row],[FLIGHT_DATE]],2)</f>
        <v>6</v>
      </c>
      <c r="W1675" s="2089">
        <f>Table1[[#This Row],[FLIGHT_DATE]]-Table1[[#This Row],[DATE_BOOKED]]</f>
        <v>21</v>
      </c>
    </row>
    <row r="1676" spans="1:23" x14ac:dyDescent="0.35">
      <c r="A1676" s="2096">
        <v>45746</v>
      </c>
      <c r="B1676" s="2985" t="s">
        <v>1212</v>
      </c>
      <c r="C1676" s="198" t="s">
        <v>333</v>
      </c>
      <c r="D1676" s="198" t="s">
        <v>917</v>
      </c>
      <c r="E1676" s="2097" t="s">
        <v>918</v>
      </c>
      <c r="F1676" s="2097" t="s">
        <v>56</v>
      </c>
      <c r="G1676" s="2097" t="s">
        <v>10</v>
      </c>
      <c r="H1676" s="2222" t="s">
        <v>447</v>
      </c>
      <c r="I1676" s="2098" t="s">
        <v>28</v>
      </c>
      <c r="J1676" s="2096">
        <v>45772</v>
      </c>
      <c r="K1676" s="2099">
        <v>1</v>
      </c>
      <c r="L1676" s="2100">
        <v>1</v>
      </c>
      <c r="M1676" s="2101">
        <v>150</v>
      </c>
      <c r="N1676" s="2094">
        <v>0</v>
      </c>
      <c r="O1676" s="2094">
        <v>0</v>
      </c>
      <c r="P1676" s="2102">
        <f>SUM(Table1[[#This Row],[BASE_FARE]:[SURCHARGES]])*Table1[[#This Row],[SEATS_BOOKED]]</f>
        <v>150</v>
      </c>
      <c r="Q1676" s="2081" t="s">
        <v>161</v>
      </c>
      <c r="R1676" s="2083" t="s">
        <v>335</v>
      </c>
      <c r="S1676" s="2097" t="str">
        <f>LEFT(Table1[[#This Row],[SECTOR]],3)</f>
        <v>NAP</v>
      </c>
      <c r="T1676" s="2097" t="str">
        <f>RIGHT(Table1[[#This Row],[SECTOR]],3)</f>
        <v>SSH</v>
      </c>
      <c r="U1676" s="2097" t="str">
        <f t="shared" ref="U1676:U1681" si="146">IF(AND(S1676&lt;&gt;"SSH", S1676&lt;&gt;"RMF", S1676&lt;&gt;"CAI", S1676&lt;&gt;"HRG", S1676&lt;&gt;"LXR", S1676&lt;&gt;"DXB", OR(T1676="SSH", T1676="RMF", T1676="CAI", T1676="HRG", T1676="LXR", T1676="DXB")), S1676,
    IF(AND(T1676&lt;&gt;"SSH", T1676&lt;&gt;"RMF", T1676&lt;&gt;"CAI", T1676&lt;&gt;"HRG", T1676&lt;&gt;"LXR", T1676&lt;&gt;"DXB", OR(S1676="SSH", S1676="RMF", S1676="CAI", S1676="HRG", S1676="LXR", S1676="DXB")), T1676,
    "VIE"))</f>
        <v>NAP</v>
      </c>
      <c r="V1676" s="2097">
        <f>WEEKDAY(Table1[[#This Row],[FLIGHT_DATE]],2)</f>
        <v>5</v>
      </c>
      <c r="W1676" s="2097">
        <f>Table1[[#This Row],[FLIGHT_DATE]]-Table1[[#This Row],[DATE_BOOKED]]</f>
        <v>26</v>
      </c>
    </row>
    <row r="1677" spans="1:23" x14ac:dyDescent="0.35">
      <c r="A1677" s="2096">
        <v>45746</v>
      </c>
      <c r="B1677" s="2985" t="s">
        <v>1212</v>
      </c>
      <c r="C1677" s="198" t="s">
        <v>333</v>
      </c>
      <c r="D1677" s="198" t="s">
        <v>917</v>
      </c>
      <c r="E1677" s="2097" t="s">
        <v>918</v>
      </c>
      <c r="F1677" s="2097" t="s">
        <v>56</v>
      </c>
      <c r="G1677" s="2097" t="s">
        <v>10</v>
      </c>
      <c r="H1677" s="2222" t="s">
        <v>447</v>
      </c>
      <c r="I1677" s="2098" t="s">
        <v>28</v>
      </c>
      <c r="J1677" s="2096">
        <v>45772</v>
      </c>
      <c r="K1677" s="2099">
        <v>1</v>
      </c>
      <c r="L1677" s="2100">
        <v>1</v>
      </c>
      <c r="M1677" s="2101">
        <v>150</v>
      </c>
      <c r="N1677" s="2094">
        <v>0</v>
      </c>
      <c r="O1677" s="2094">
        <v>0</v>
      </c>
      <c r="P1677" s="2102">
        <f>SUM(Table1[[#This Row],[BASE_FARE]:[SURCHARGES]])*Table1[[#This Row],[SEATS_BOOKED]]</f>
        <v>150</v>
      </c>
      <c r="Q1677" s="2081" t="s">
        <v>161</v>
      </c>
      <c r="R1677" s="2083" t="s">
        <v>335</v>
      </c>
      <c r="S1677" s="2097" t="str">
        <f>LEFT(Table1[[#This Row],[SECTOR]],3)</f>
        <v>NAP</v>
      </c>
      <c r="T1677" s="2097" t="str">
        <f>RIGHT(Table1[[#This Row],[SECTOR]],3)</f>
        <v>SSH</v>
      </c>
      <c r="U1677" s="2097" t="str">
        <f t="shared" si="146"/>
        <v>NAP</v>
      </c>
      <c r="V1677" s="2097">
        <f>WEEKDAY(Table1[[#This Row],[FLIGHT_DATE]],2)</f>
        <v>5</v>
      </c>
      <c r="W1677" s="2097">
        <f>Table1[[#This Row],[FLIGHT_DATE]]-Table1[[#This Row],[DATE_BOOKED]]</f>
        <v>26</v>
      </c>
    </row>
    <row r="1678" spans="1:23" x14ac:dyDescent="0.35">
      <c r="A1678" s="2096">
        <v>45746</v>
      </c>
      <c r="B1678" s="2985" t="s">
        <v>1212</v>
      </c>
      <c r="C1678" s="198" t="s">
        <v>333</v>
      </c>
      <c r="D1678" s="198" t="s">
        <v>917</v>
      </c>
      <c r="E1678" s="2097" t="s">
        <v>918</v>
      </c>
      <c r="F1678" s="2097" t="s">
        <v>56</v>
      </c>
      <c r="G1678" s="2097" t="s">
        <v>10</v>
      </c>
      <c r="H1678" s="2222" t="s">
        <v>447</v>
      </c>
      <c r="I1678" s="2098" t="s">
        <v>28</v>
      </c>
      <c r="J1678" s="2096">
        <v>45772</v>
      </c>
      <c r="K1678" s="2099">
        <v>1</v>
      </c>
      <c r="L1678" s="2100">
        <v>1</v>
      </c>
      <c r="M1678" s="2101">
        <v>150</v>
      </c>
      <c r="N1678" s="2094">
        <v>0</v>
      </c>
      <c r="O1678" s="2094">
        <v>0</v>
      </c>
      <c r="P1678" s="2102">
        <f>SUM(Table1[[#This Row],[BASE_FARE]:[SURCHARGES]])*Table1[[#This Row],[SEATS_BOOKED]]</f>
        <v>150</v>
      </c>
      <c r="Q1678" s="2081" t="s">
        <v>161</v>
      </c>
      <c r="R1678" s="2083" t="s">
        <v>335</v>
      </c>
      <c r="S1678" s="2097" t="str">
        <f>LEFT(Table1[[#This Row],[SECTOR]],3)</f>
        <v>NAP</v>
      </c>
      <c r="T1678" s="2097" t="str">
        <f>RIGHT(Table1[[#This Row],[SECTOR]],3)</f>
        <v>SSH</v>
      </c>
      <c r="U1678" s="2097" t="str">
        <f t="shared" si="146"/>
        <v>NAP</v>
      </c>
      <c r="V1678" s="2097">
        <f>WEEKDAY(Table1[[#This Row],[FLIGHT_DATE]],2)</f>
        <v>5</v>
      </c>
      <c r="W1678" s="2097">
        <f>Table1[[#This Row],[FLIGHT_DATE]]-Table1[[#This Row],[DATE_BOOKED]]</f>
        <v>26</v>
      </c>
    </row>
    <row r="1679" spans="1:23" x14ac:dyDescent="0.35">
      <c r="A1679" s="2096">
        <v>45748</v>
      </c>
      <c r="B1679" s="2985" t="s">
        <v>1212</v>
      </c>
      <c r="C1679" s="198" t="s">
        <v>333</v>
      </c>
      <c r="D1679" s="198" t="s">
        <v>917</v>
      </c>
      <c r="E1679" s="2097" t="s">
        <v>919</v>
      </c>
      <c r="F1679" s="2097" t="s">
        <v>56</v>
      </c>
      <c r="G1679" s="2097" t="s">
        <v>10</v>
      </c>
      <c r="H1679" s="2222" t="s">
        <v>447</v>
      </c>
      <c r="I1679" s="2098" t="s">
        <v>28</v>
      </c>
      <c r="J1679" s="2096">
        <v>45772</v>
      </c>
      <c r="K1679" s="2099">
        <v>1</v>
      </c>
      <c r="L1679" s="2100">
        <v>1</v>
      </c>
      <c r="M1679" s="2101">
        <v>150</v>
      </c>
      <c r="N1679" s="2094">
        <v>0</v>
      </c>
      <c r="O1679" s="2094">
        <v>0</v>
      </c>
      <c r="P1679" s="2102">
        <f>SUM(Table1[[#This Row],[BASE_FARE]:[SURCHARGES]])*Table1[[#This Row],[SEATS_BOOKED]]</f>
        <v>150</v>
      </c>
      <c r="Q1679" s="2081" t="s">
        <v>161</v>
      </c>
      <c r="R1679" s="2083" t="s">
        <v>335</v>
      </c>
      <c r="S1679" s="2097" t="str">
        <f>LEFT(Table1[[#This Row],[SECTOR]],3)</f>
        <v>NAP</v>
      </c>
      <c r="T1679" s="2097" t="str">
        <f>RIGHT(Table1[[#This Row],[SECTOR]],3)</f>
        <v>SSH</v>
      </c>
      <c r="U1679" s="2097" t="str">
        <f t="shared" si="146"/>
        <v>NAP</v>
      </c>
      <c r="V1679" s="2097">
        <f>WEEKDAY(Table1[[#This Row],[FLIGHT_DATE]],2)</f>
        <v>5</v>
      </c>
      <c r="W1679" s="2097">
        <f>Table1[[#This Row],[FLIGHT_DATE]]-Table1[[#This Row],[DATE_BOOKED]]</f>
        <v>24</v>
      </c>
    </row>
    <row r="1680" spans="1:23" x14ac:dyDescent="0.35">
      <c r="A1680" s="2096">
        <v>45748</v>
      </c>
      <c r="B1680" s="2985" t="s">
        <v>1212</v>
      </c>
      <c r="C1680" s="198" t="s">
        <v>333</v>
      </c>
      <c r="D1680" s="198" t="s">
        <v>917</v>
      </c>
      <c r="E1680" s="2097" t="s">
        <v>919</v>
      </c>
      <c r="F1680" s="2097" t="s">
        <v>56</v>
      </c>
      <c r="G1680" s="2097" t="s">
        <v>10</v>
      </c>
      <c r="H1680" s="2222" t="s">
        <v>447</v>
      </c>
      <c r="I1680" s="2098" t="s">
        <v>28</v>
      </c>
      <c r="J1680" s="2096">
        <v>45772</v>
      </c>
      <c r="K1680" s="2099">
        <v>1</v>
      </c>
      <c r="L1680" s="2100">
        <v>1</v>
      </c>
      <c r="M1680" s="2101">
        <v>150</v>
      </c>
      <c r="N1680" s="2094">
        <v>0</v>
      </c>
      <c r="O1680" s="2094">
        <v>0</v>
      </c>
      <c r="P1680" s="2102">
        <f>SUM(Table1[[#This Row],[BASE_FARE]:[SURCHARGES]])*Table1[[#This Row],[SEATS_BOOKED]]</f>
        <v>150</v>
      </c>
      <c r="Q1680" s="2081" t="s">
        <v>161</v>
      </c>
      <c r="R1680" s="2083" t="s">
        <v>335</v>
      </c>
      <c r="S1680" s="2097" t="str">
        <f>LEFT(Table1[[#This Row],[SECTOR]],3)</f>
        <v>NAP</v>
      </c>
      <c r="T1680" s="2097" t="str">
        <f>RIGHT(Table1[[#This Row],[SECTOR]],3)</f>
        <v>SSH</v>
      </c>
      <c r="U1680" s="2097" t="str">
        <f t="shared" si="146"/>
        <v>NAP</v>
      </c>
      <c r="V1680" s="2097">
        <f>WEEKDAY(Table1[[#This Row],[FLIGHT_DATE]],2)</f>
        <v>5</v>
      </c>
      <c r="W1680" s="2097">
        <f>Table1[[#This Row],[FLIGHT_DATE]]-Table1[[#This Row],[DATE_BOOKED]]</f>
        <v>24</v>
      </c>
    </row>
    <row r="1681" spans="1:23" x14ac:dyDescent="0.35">
      <c r="A1681" s="2096">
        <v>45748</v>
      </c>
      <c r="B1681" s="2985" t="s">
        <v>1212</v>
      </c>
      <c r="C1681" s="198" t="s">
        <v>333</v>
      </c>
      <c r="D1681" s="198" t="s">
        <v>917</v>
      </c>
      <c r="E1681" s="2097" t="s">
        <v>919</v>
      </c>
      <c r="F1681" s="2097" t="s">
        <v>56</v>
      </c>
      <c r="G1681" s="2097" t="s">
        <v>10</v>
      </c>
      <c r="H1681" s="2222" t="s">
        <v>447</v>
      </c>
      <c r="I1681" s="2098" t="s">
        <v>28</v>
      </c>
      <c r="J1681" s="2096">
        <v>45772</v>
      </c>
      <c r="K1681" s="2099">
        <v>1</v>
      </c>
      <c r="L1681" s="2100">
        <v>1</v>
      </c>
      <c r="M1681" s="2101">
        <v>150</v>
      </c>
      <c r="N1681" s="2094">
        <v>0</v>
      </c>
      <c r="O1681" s="2094">
        <v>0</v>
      </c>
      <c r="P1681" s="2102">
        <f>SUM(Table1[[#This Row],[BASE_FARE]:[SURCHARGES]])*Table1[[#This Row],[SEATS_BOOKED]]</f>
        <v>150</v>
      </c>
      <c r="Q1681" s="2081" t="s">
        <v>161</v>
      </c>
      <c r="R1681" s="2083" t="s">
        <v>335</v>
      </c>
      <c r="S1681" s="2097" t="str">
        <f>LEFT(Table1[[#This Row],[SECTOR]],3)</f>
        <v>NAP</v>
      </c>
      <c r="T1681" s="2097" t="str">
        <f>RIGHT(Table1[[#This Row],[SECTOR]],3)</f>
        <v>SSH</v>
      </c>
      <c r="U1681" s="2097" t="str">
        <f t="shared" si="146"/>
        <v>NAP</v>
      </c>
      <c r="V1681" s="2097">
        <f>WEEKDAY(Table1[[#This Row],[FLIGHT_DATE]],2)</f>
        <v>5</v>
      </c>
      <c r="W1681" s="2097">
        <f>Table1[[#This Row],[FLIGHT_DATE]]-Table1[[#This Row],[DATE_BOOKED]]</f>
        <v>24</v>
      </c>
    </row>
    <row r="1682" spans="1:23" x14ac:dyDescent="0.35">
      <c r="A1682" s="2103">
        <v>45749</v>
      </c>
      <c r="B1682" s="2104" t="s">
        <v>443</v>
      </c>
      <c r="C1682" s="198" t="s">
        <v>160</v>
      </c>
      <c r="D1682" s="198"/>
      <c r="E1682" s="2104"/>
      <c r="F1682" s="2104" t="s">
        <v>54</v>
      </c>
      <c r="G1682" s="2104" t="s">
        <v>10</v>
      </c>
      <c r="H1682" s="2222" t="s">
        <v>89</v>
      </c>
      <c r="I1682" s="2105" t="s">
        <v>26</v>
      </c>
      <c r="J1682" s="2103">
        <v>45836</v>
      </c>
      <c r="K1682" s="2106">
        <v>8</v>
      </c>
      <c r="L1682" s="2107">
        <v>8</v>
      </c>
      <c r="M1682" s="2108">
        <v>195</v>
      </c>
      <c r="N1682" s="2094">
        <v>0</v>
      </c>
      <c r="O1682" s="2094">
        <v>0</v>
      </c>
      <c r="P1682" s="2109">
        <f>SUM(Table1[[#This Row],[BASE_FARE]:[SURCHARGES]])*Table1[[#This Row],[SEATS_BOOKED]]</f>
        <v>1560</v>
      </c>
      <c r="Q1682" s="2036" t="s">
        <v>161</v>
      </c>
      <c r="R1682" s="3115" t="s">
        <v>384</v>
      </c>
      <c r="S1682" s="2104" t="str">
        <f>LEFT(Table1[[#This Row],[SECTOR]],3)</f>
        <v>BRI</v>
      </c>
      <c r="T1682" s="2104" t="str">
        <f>RIGHT(Table1[[#This Row],[SECTOR]],3)</f>
        <v>SSH</v>
      </c>
      <c r="U1682" s="2104" t="str">
        <f t="shared" ref="U1682:U1688" si="147">IF(AND(S1682&lt;&gt;"SSH", S1682&lt;&gt;"RMF", S1682&lt;&gt;"CAI", S1682&lt;&gt;"HRG", S1682&lt;&gt;"LXR", S1682&lt;&gt;"DXB", OR(T1682="SSH", T1682="RMF", T1682="CAI", T1682="HRG", T1682="LXR", T1682="DXB")), S1682,
    IF(AND(T1682&lt;&gt;"SSH", T1682&lt;&gt;"RMF", T1682&lt;&gt;"CAI", T1682&lt;&gt;"HRG", T1682&lt;&gt;"LXR", T1682&lt;&gt;"DXB", OR(S1682="SSH", S1682="RMF", S1682="CAI", S1682="HRG", S1682="LXR", S1682="DXB")), T1682,
    "VIE"))</f>
        <v>BRI</v>
      </c>
      <c r="V1682" s="2104">
        <f>WEEKDAY(Table1[[#This Row],[FLIGHT_DATE]],2)</f>
        <v>6</v>
      </c>
      <c r="W1682" s="2104">
        <f>Table1[[#This Row],[FLIGHT_DATE]]-Table1[[#This Row],[DATE_BOOKED]]</f>
        <v>87</v>
      </c>
    </row>
    <row r="1683" spans="1:23" x14ac:dyDescent="0.35">
      <c r="A1683" s="2103">
        <v>45749</v>
      </c>
      <c r="B1683" s="2104" t="s">
        <v>443</v>
      </c>
      <c r="C1683" s="198" t="s">
        <v>160</v>
      </c>
      <c r="D1683" s="198"/>
      <c r="E1683" s="2104"/>
      <c r="F1683" s="2104" t="s">
        <v>54</v>
      </c>
      <c r="G1683" s="2104" t="s">
        <v>11</v>
      </c>
      <c r="H1683" s="2222" t="s">
        <v>88</v>
      </c>
      <c r="I1683" s="2105" t="s">
        <v>27</v>
      </c>
      <c r="J1683" s="2103">
        <v>45843</v>
      </c>
      <c r="K1683" s="2106">
        <v>8</v>
      </c>
      <c r="L1683" s="2107">
        <v>8</v>
      </c>
      <c r="M1683" s="2108">
        <v>195</v>
      </c>
      <c r="N1683" s="2094">
        <v>0</v>
      </c>
      <c r="O1683" s="2094">
        <v>0</v>
      </c>
      <c r="P1683" s="2109">
        <f>SUM(Table1[[#This Row],[BASE_FARE]:[SURCHARGES]])*Table1[[#This Row],[SEATS_BOOKED]]</f>
        <v>1560</v>
      </c>
      <c r="Q1683" s="2036" t="s">
        <v>161</v>
      </c>
      <c r="R1683" s="3115" t="s">
        <v>384</v>
      </c>
      <c r="S1683" s="2104" t="str">
        <f>LEFT(Table1[[#This Row],[SECTOR]],3)</f>
        <v>SSH</v>
      </c>
      <c r="T1683" s="2104" t="str">
        <f>RIGHT(Table1[[#This Row],[SECTOR]],3)</f>
        <v>BRI</v>
      </c>
      <c r="U1683" s="2104" t="str">
        <f t="shared" si="147"/>
        <v>BRI</v>
      </c>
      <c r="V1683" s="2104">
        <f>WEEKDAY(Table1[[#This Row],[FLIGHT_DATE]],2)</f>
        <v>6</v>
      </c>
      <c r="W1683" s="2104">
        <f>Table1[[#This Row],[FLIGHT_DATE]]-Table1[[#This Row],[DATE_BOOKED]]</f>
        <v>94</v>
      </c>
    </row>
    <row r="1684" spans="1:23" x14ac:dyDescent="0.35">
      <c r="A1684" s="2110">
        <v>45744</v>
      </c>
      <c r="B1684" s="2111" t="s">
        <v>631</v>
      </c>
      <c r="C1684" s="198" t="s">
        <v>333</v>
      </c>
      <c r="D1684" s="198"/>
      <c r="E1684" s="2111" t="s">
        <v>920</v>
      </c>
      <c r="F1684" s="2111" t="s">
        <v>54</v>
      </c>
      <c r="G1684" s="2111" t="s">
        <v>11</v>
      </c>
      <c r="H1684" s="2222" t="s">
        <v>191</v>
      </c>
      <c r="I1684" s="2112" t="s">
        <v>114</v>
      </c>
      <c r="J1684" s="2110">
        <v>45891</v>
      </c>
      <c r="K1684" s="2113">
        <v>1</v>
      </c>
      <c r="L1684" s="2114">
        <v>1</v>
      </c>
      <c r="M1684" s="2115">
        <v>240</v>
      </c>
      <c r="N1684" s="2116">
        <v>31.82</v>
      </c>
      <c r="O1684" s="2116">
        <v>30</v>
      </c>
      <c r="P1684" s="2117">
        <f>SUM(Table1[[#This Row],[BASE_FARE]:[SURCHARGES]])*Table1[[#This Row],[SEATS_BOOKED]]</f>
        <v>301.82</v>
      </c>
      <c r="Q1684" s="2036" t="s">
        <v>161</v>
      </c>
      <c r="R1684" s="2113" t="s">
        <v>335</v>
      </c>
      <c r="S1684" s="2111" t="str">
        <f>LEFT(Table1[[#This Row],[SECTOR]],3)</f>
        <v>SSH</v>
      </c>
      <c r="T1684" s="2111" t="str">
        <f>RIGHT(Table1[[#This Row],[SECTOR]],3)</f>
        <v>FCO</v>
      </c>
      <c r="U1684" s="2111" t="str">
        <f t="shared" si="147"/>
        <v>FCO</v>
      </c>
      <c r="V1684" s="2111">
        <f>WEEKDAY(Table1[[#This Row],[FLIGHT_DATE]],2)</f>
        <v>5</v>
      </c>
      <c r="W1684" s="2111">
        <f>Table1[[#This Row],[FLIGHT_DATE]]-Table1[[#This Row],[DATE_BOOKED]]</f>
        <v>147</v>
      </c>
    </row>
    <row r="1685" spans="1:23" x14ac:dyDescent="0.35">
      <c r="A1685" s="2110">
        <v>45744</v>
      </c>
      <c r="B1685" s="2111" t="s">
        <v>631</v>
      </c>
      <c r="C1685" s="198" t="s">
        <v>333</v>
      </c>
      <c r="D1685" s="198"/>
      <c r="E1685" s="2111" t="s">
        <v>920</v>
      </c>
      <c r="F1685" s="2111" t="s">
        <v>54</v>
      </c>
      <c r="G1685" s="2111" t="s">
        <v>10</v>
      </c>
      <c r="H1685" s="2222" t="s">
        <v>190</v>
      </c>
      <c r="I1685" s="2112" t="s">
        <v>115</v>
      </c>
      <c r="J1685" s="2110">
        <v>45884</v>
      </c>
      <c r="K1685" s="2113">
        <v>1</v>
      </c>
      <c r="L1685" s="2114">
        <v>1</v>
      </c>
      <c r="M1685" s="2115">
        <v>240</v>
      </c>
      <c r="N1685" s="2116">
        <v>41.390000000000008</v>
      </c>
      <c r="O1685" s="2116">
        <v>30</v>
      </c>
      <c r="P1685" s="2117">
        <f>SUM(Table1[[#This Row],[BASE_FARE]:[SURCHARGES]])*Table1[[#This Row],[SEATS_BOOKED]]</f>
        <v>311.39</v>
      </c>
      <c r="Q1685" s="2036" t="s">
        <v>161</v>
      </c>
      <c r="R1685" s="2113" t="s">
        <v>335</v>
      </c>
      <c r="S1685" s="2111" t="str">
        <f>LEFT(Table1[[#This Row],[SECTOR]],3)</f>
        <v>FCO</v>
      </c>
      <c r="T1685" s="2111" t="str">
        <f>RIGHT(Table1[[#This Row],[SECTOR]],3)</f>
        <v>SSH</v>
      </c>
      <c r="U1685" s="2111" t="str">
        <f t="shared" si="147"/>
        <v>FCO</v>
      </c>
      <c r="V1685" s="2111">
        <f>WEEKDAY(Table1[[#This Row],[FLIGHT_DATE]],2)</f>
        <v>5</v>
      </c>
      <c r="W1685" s="2111">
        <f>Table1[[#This Row],[FLIGHT_DATE]]-Table1[[#This Row],[DATE_BOOKED]]</f>
        <v>140</v>
      </c>
    </row>
    <row r="1686" spans="1:23" x14ac:dyDescent="0.35">
      <c r="A1686" s="2110">
        <v>45744</v>
      </c>
      <c r="B1686" s="2111" t="s">
        <v>631</v>
      </c>
      <c r="C1686" s="198" t="s">
        <v>333</v>
      </c>
      <c r="D1686" s="198"/>
      <c r="E1686" s="2111" t="s">
        <v>920</v>
      </c>
      <c r="F1686" s="2111" t="s">
        <v>54</v>
      </c>
      <c r="G1686" s="2111" t="s">
        <v>11</v>
      </c>
      <c r="H1686" s="2222" t="s">
        <v>191</v>
      </c>
      <c r="I1686" s="2112" t="s">
        <v>114</v>
      </c>
      <c r="J1686" s="2110">
        <v>45891</v>
      </c>
      <c r="K1686" s="2113">
        <v>1</v>
      </c>
      <c r="L1686" s="2114">
        <v>1</v>
      </c>
      <c r="M1686" s="2115">
        <v>240</v>
      </c>
      <c r="N1686" s="2116">
        <v>31.82</v>
      </c>
      <c r="O1686" s="2116">
        <v>30</v>
      </c>
      <c r="P1686" s="2117">
        <f>SUM(Table1[[#This Row],[BASE_FARE]:[SURCHARGES]])*Table1[[#This Row],[SEATS_BOOKED]]</f>
        <v>301.82</v>
      </c>
      <c r="Q1686" s="2036" t="s">
        <v>161</v>
      </c>
      <c r="R1686" s="2113" t="s">
        <v>335</v>
      </c>
      <c r="S1686" s="2111" t="str">
        <f>LEFT(Table1[[#This Row],[SECTOR]],3)</f>
        <v>SSH</v>
      </c>
      <c r="T1686" s="2111" t="str">
        <f>RIGHT(Table1[[#This Row],[SECTOR]],3)</f>
        <v>FCO</v>
      </c>
      <c r="U1686" s="2111" t="str">
        <f t="shared" si="147"/>
        <v>FCO</v>
      </c>
      <c r="V1686" s="2111">
        <f>WEEKDAY(Table1[[#This Row],[FLIGHT_DATE]],2)</f>
        <v>5</v>
      </c>
      <c r="W1686" s="2111">
        <f>Table1[[#This Row],[FLIGHT_DATE]]-Table1[[#This Row],[DATE_BOOKED]]</f>
        <v>147</v>
      </c>
    </row>
    <row r="1687" spans="1:23" x14ac:dyDescent="0.35">
      <c r="A1687" s="2110">
        <v>45744</v>
      </c>
      <c r="B1687" s="2111" t="s">
        <v>631</v>
      </c>
      <c r="C1687" s="198" t="s">
        <v>333</v>
      </c>
      <c r="D1687" s="198"/>
      <c r="E1687" s="2111" t="s">
        <v>920</v>
      </c>
      <c r="F1687" s="2111" t="s">
        <v>54</v>
      </c>
      <c r="G1687" s="2111" t="s">
        <v>10</v>
      </c>
      <c r="H1687" s="2222" t="s">
        <v>190</v>
      </c>
      <c r="I1687" s="2112" t="s">
        <v>115</v>
      </c>
      <c r="J1687" s="2110">
        <v>45884</v>
      </c>
      <c r="K1687" s="2113">
        <v>1</v>
      </c>
      <c r="L1687" s="2114">
        <v>1</v>
      </c>
      <c r="M1687" s="2115">
        <v>240</v>
      </c>
      <c r="N1687" s="2116">
        <v>41.390000000000008</v>
      </c>
      <c r="O1687" s="2116">
        <v>30</v>
      </c>
      <c r="P1687" s="2117">
        <f>SUM(Table1[[#This Row],[BASE_FARE]:[SURCHARGES]])*Table1[[#This Row],[SEATS_BOOKED]]</f>
        <v>311.39</v>
      </c>
      <c r="Q1687" s="2036" t="s">
        <v>161</v>
      </c>
      <c r="R1687" s="2113" t="s">
        <v>335</v>
      </c>
      <c r="S1687" s="2111" t="str">
        <f>LEFT(Table1[[#This Row],[SECTOR]],3)</f>
        <v>FCO</v>
      </c>
      <c r="T1687" s="2111" t="str">
        <f>RIGHT(Table1[[#This Row],[SECTOR]],3)</f>
        <v>SSH</v>
      </c>
      <c r="U1687" s="2111" t="str">
        <f t="shared" si="147"/>
        <v>FCO</v>
      </c>
      <c r="V1687" s="2111">
        <f>WEEKDAY(Table1[[#This Row],[FLIGHT_DATE]],2)</f>
        <v>5</v>
      </c>
      <c r="W1687" s="2111">
        <f>Table1[[#This Row],[FLIGHT_DATE]]-Table1[[#This Row],[DATE_BOOKED]]</f>
        <v>140</v>
      </c>
    </row>
    <row r="1688" spans="1:23" x14ac:dyDescent="0.35">
      <c r="A1688" s="2118">
        <v>45749</v>
      </c>
      <c r="B1688" s="1086" t="s">
        <v>97</v>
      </c>
      <c r="C1688" s="198" t="s">
        <v>160</v>
      </c>
      <c r="D1688" s="198"/>
      <c r="E1688" s="2119"/>
      <c r="F1688" s="2119" t="s">
        <v>54</v>
      </c>
      <c r="G1688" s="2119" t="s">
        <v>10</v>
      </c>
      <c r="H1688" s="2222" t="s">
        <v>922</v>
      </c>
      <c r="I1688" s="2120" t="s">
        <v>130</v>
      </c>
      <c r="J1688" s="2118">
        <v>45864</v>
      </c>
      <c r="K1688" s="2121">
        <v>130</v>
      </c>
      <c r="L1688" s="2121">
        <v>130</v>
      </c>
      <c r="M1688" s="2122">
        <v>222.5</v>
      </c>
      <c r="N1688" s="2123">
        <v>0</v>
      </c>
      <c r="O1688" s="2123">
        <v>0</v>
      </c>
      <c r="P1688" s="2124">
        <f>SUM(Table1[[#This Row],[BASE_FARE]:[SURCHARGES]])*Table1[[#This Row],[SEATS_BOOKED]]</f>
        <v>28925</v>
      </c>
      <c r="Q1688" s="2036" t="s">
        <v>161</v>
      </c>
      <c r="R1688" s="3185" t="s">
        <v>397</v>
      </c>
      <c r="S1688" s="2119" t="str">
        <f>LEFT(Table1[[#This Row],[SECTOR]],3)</f>
        <v>VRN</v>
      </c>
      <c r="T1688" s="2119" t="str">
        <f>RIGHT(Table1[[#This Row],[SECTOR]],3)</f>
        <v>SSH</v>
      </c>
      <c r="U1688" s="2119" t="str">
        <f t="shared" si="147"/>
        <v>VRN</v>
      </c>
      <c r="V1688" s="2119">
        <f>WEEKDAY(Table1[[#This Row],[FLIGHT_DATE]],2)</f>
        <v>6</v>
      </c>
      <c r="W1688" s="2119">
        <f>Table1[[#This Row],[FLIGHT_DATE]]-Table1[[#This Row],[DATE_BOOKED]]</f>
        <v>115</v>
      </c>
    </row>
    <row r="1689" spans="1:23" x14ac:dyDescent="0.35">
      <c r="A1689" s="2118">
        <v>45749</v>
      </c>
      <c r="B1689" s="1086" t="s">
        <v>97</v>
      </c>
      <c r="C1689" s="198" t="s">
        <v>160</v>
      </c>
      <c r="D1689" s="198"/>
      <c r="E1689" s="2119"/>
      <c r="F1689" s="2119" t="s">
        <v>54</v>
      </c>
      <c r="G1689" s="2119" t="s">
        <v>10</v>
      </c>
      <c r="H1689" s="2222" t="s">
        <v>922</v>
      </c>
      <c r="I1689" s="2120" t="s">
        <v>130</v>
      </c>
      <c r="J1689" s="2118">
        <v>45871</v>
      </c>
      <c r="K1689" s="2121">
        <v>130</v>
      </c>
      <c r="L1689" s="2121">
        <v>130</v>
      </c>
      <c r="M1689" s="2122">
        <v>222.5</v>
      </c>
      <c r="N1689" s="2123">
        <v>0</v>
      </c>
      <c r="O1689" s="2123">
        <v>0</v>
      </c>
      <c r="P1689" s="2124">
        <f>SUM(Table1[[#This Row],[BASE_FARE]:[SURCHARGES]])*Table1[[#This Row],[SEATS_BOOKED]]</f>
        <v>28925</v>
      </c>
      <c r="Q1689" s="2036" t="s">
        <v>161</v>
      </c>
      <c r="R1689" s="3185" t="s">
        <v>397</v>
      </c>
      <c r="S1689" s="2119" t="str">
        <f>LEFT(Table1[[#This Row],[SECTOR]],3)</f>
        <v>VRN</v>
      </c>
      <c r="T1689" s="2119" t="str">
        <f>RIGHT(Table1[[#This Row],[SECTOR]],3)</f>
        <v>SSH</v>
      </c>
      <c r="U1689" s="2119" t="str">
        <f t="shared" ref="U1689:U1694" si="148">IF(AND(S1689&lt;&gt;"SSH", S1689&lt;&gt;"RMF", S1689&lt;&gt;"CAI", S1689&lt;&gt;"HRG", S1689&lt;&gt;"LXR", S1689&lt;&gt;"DXB", OR(T1689="SSH", T1689="RMF", T1689="CAI", T1689="HRG", T1689="LXR", T1689="DXB")), S1689,
    IF(AND(T1689&lt;&gt;"SSH", T1689&lt;&gt;"RMF", T1689&lt;&gt;"CAI", T1689&lt;&gt;"HRG", T1689&lt;&gt;"LXR", T1689&lt;&gt;"DXB", OR(S1689="SSH", S1689="RMF", S1689="CAI", S1689="HRG", S1689="LXR", S1689="DXB")), T1689,
    "VIE"))</f>
        <v>VRN</v>
      </c>
      <c r="V1689" s="2119">
        <f>WEEKDAY(Table1[[#This Row],[FLIGHT_DATE]],2)</f>
        <v>6</v>
      </c>
      <c r="W1689" s="2119">
        <f>Table1[[#This Row],[FLIGHT_DATE]]-Table1[[#This Row],[DATE_BOOKED]]</f>
        <v>122</v>
      </c>
    </row>
    <row r="1690" spans="1:23" x14ac:dyDescent="0.35">
      <c r="A1690" s="2118">
        <v>45749</v>
      </c>
      <c r="B1690" s="1086" t="s">
        <v>97</v>
      </c>
      <c r="C1690" s="198" t="s">
        <v>160</v>
      </c>
      <c r="D1690" s="198"/>
      <c r="E1690" s="2119"/>
      <c r="F1690" s="2119" t="s">
        <v>54</v>
      </c>
      <c r="G1690" s="2119" t="s">
        <v>10</v>
      </c>
      <c r="H1690" s="2222" t="s">
        <v>922</v>
      </c>
      <c r="I1690" s="2120" t="s">
        <v>130</v>
      </c>
      <c r="J1690" s="2118">
        <v>45878</v>
      </c>
      <c r="K1690" s="2121">
        <v>130</v>
      </c>
      <c r="L1690" s="2121">
        <v>130</v>
      </c>
      <c r="M1690" s="2122">
        <v>222.5</v>
      </c>
      <c r="N1690" s="2123">
        <v>0</v>
      </c>
      <c r="O1690" s="2123">
        <v>0</v>
      </c>
      <c r="P1690" s="2124">
        <f>SUM(Table1[[#This Row],[BASE_FARE]:[SURCHARGES]])*Table1[[#This Row],[SEATS_BOOKED]]</f>
        <v>28925</v>
      </c>
      <c r="Q1690" s="2036" t="s">
        <v>161</v>
      </c>
      <c r="R1690" s="3185" t="s">
        <v>397</v>
      </c>
      <c r="S1690" s="2119" t="str">
        <f>LEFT(Table1[[#This Row],[SECTOR]],3)</f>
        <v>VRN</v>
      </c>
      <c r="T1690" s="2119" t="str">
        <f>RIGHT(Table1[[#This Row],[SECTOR]],3)</f>
        <v>SSH</v>
      </c>
      <c r="U1690" s="2119" t="str">
        <f t="shared" si="148"/>
        <v>VRN</v>
      </c>
      <c r="V1690" s="2119">
        <f>WEEKDAY(Table1[[#This Row],[FLIGHT_DATE]],2)</f>
        <v>6</v>
      </c>
      <c r="W1690" s="2119">
        <f>Table1[[#This Row],[FLIGHT_DATE]]-Table1[[#This Row],[DATE_BOOKED]]</f>
        <v>129</v>
      </c>
    </row>
    <row r="1691" spans="1:23" x14ac:dyDescent="0.35">
      <c r="A1691" s="2118">
        <v>45749</v>
      </c>
      <c r="B1691" s="1086" t="s">
        <v>97</v>
      </c>
      <c r="C1691" s="198" t="s">
        <v>160</v>
      </c>
      <c r="D1691" s="198"/>
      <c r="E1691" s="2119"/>
      <c r="F1691" s="2119" t="s">
        <v>54</v>
      </c>
      <c r="G1691" s="2119" t="s">
        <v>10</v>
      </c>
      <c r="H1691" s="2222" t="s">
        <v>922</v>
      </c>
      <c r="I1691" s="2120" t="s">
        <v>130</v>
      </c>
      <c r="J1691" s="2118">
        <v>45885</v>
      </c>
      <c r="K1691" s="2121">
        <v>130</v>
      </c>
      <c r="L1691" s="2121">
        <v>130</v>
      </c>
      <c r="M1691" s="2122">
        <v>222.5</v>
      </c>
      <c r="N1691" s="2123">
        <v>0</v>
      </c>
      <c r="O1691" s="2123">
        <v>0</v>
      </c>
      <c r="P1691" s="2124">
        <f>SUM(Table1[[#This Row],[BASE_FARE]:[SURCHARGES]])*Table1[[#This Row],[SEATS_BOOKED]]</f>
        <v>28925</v>
      </c>
      <c r="Q1691" s="2036" t="s">
        <v>161</v>
      </c>
      <c r="R1691" s="3185" t="s">
        <v>397</v>
      </c>
      <c r="S1691" s="2119" t="str">
        <f>LEFT(Table1[[#This Row],[SECTOR]],3)</f>
        <v>VRN</v>
      </c>
      <c r="T1691" s="2119" t="str">
        <f>RIGHT(Table1[[#This Row],[SECTOR]],3)</f>
        <v>SSH</v>
      </c>
      <c r="U1691" s="2119" t="str">
        <f t="shared" si="148"/>
        <v>VRN</v>
      </c>
      <c r="V1691" s="2119">
        <f>WEEKDAY(Table1[[#This Row],[FLIGHT_DATE]],2)</f>
        <v>6</v>
      </c>
      <c r="W1691" s="2119">
        <f>Table1[[#This Row],[FLIGHT_DATE]]-Table1[[#This Row],[DATE_BOOKED]]</f>
        <v>136</v>
      </c>
    </row>
    <row r="1692" spans="1:23" x14ac:dyDescent="0.35">
      <c r="A1692" s="2118">
        <v>45749</v>
      </c>
      <c r="B1692" s="1086" t="s">
        <v>97</v>
      </c>
      <c r="C1692" s="198" t="s">
        <v>160</v>
      </c>
      <c r="D1692" s="198"/>
      <c r="E1692" s="2119"/>
      <c r="F1692" s="2119" t="s">
        <v>54</v>
      </c>
      <c r="G1692" s="2119" t="s">
        <v>10</v>
      </c>
      <c r="H1692" s="2222" t="s">
        <v>922</v>
      </c>
      <c r="I1692" s="2120" t="s">
        <v>130</v>
      </c>
      <c r="J1692" s="2118">
        <v>45892</v>
      </c>
      <c r="K1692" s="2121">
        <v>130</v>
      </c>
      <c r="L1692" s="2121">
        <v>130</v>
      </c>
      <c r="M1692" s="2122">
        <v>222.5</v>
      </c>
      <c r="N1692" s="2123">
        <v>0</v>
      </c>
      <c r="O1692" s="2123">
        <v>0</v>
      </c>
      <c r="P1692" s="2124">
        <f>SUM(Table1[[#This Row],[BASE_FARE]:[SURCHARGES]])*Table1[[#This Row],[SEATS_BOOKED]]</f>
        <v>28925</v>
      </c>
      <c r="Q1692" s="2036" t="s">
        <v>161</v>
      </c>
      <c r="R1692" s="3185" t="s">
        <v>397</v>
      </c>
      <c r="S1692" s="2119" t="str">
        <f>LEFT(Table1[[#This Row],[SECTOR]],3)</f>
        <v>VRN</v>
      </c>
      <c r="T1692" s="2119" t="str">
        <f>RIGHT(Table1[[#This Row],[SECTOR]],3)</f>
        <v>SSH</v>
      </c>
      <c r="U1692" s="2119" t="str">
        <f t="shared" si="148"/>
        <v>VRN</v>
      </c>
      <c r="V1692" s="2119">
        <f>WEEKDAY(Table1[[#This Row],[FLIGHT_DATE]],2)</f>
        <v>6</v>
      </c>
      <c r="W1692" s="2119">
        <f>Table1[[#This Row],[FLIGHT_DATE]]-Table1[[#This Row],[DATE_BOOKED]]</f>
        <v>143</v>
      </c>
    </row>
    <row r="1693" spans="1:23" x14ac:dyDescent="0.35">
      <c r="A1693" s="2118">
        <v>45749</v>
      </c>
      <c r="B1693" s="1086" t="s">
        <v>97</v>
      </c>
      <c r="C1693" s="198" t="s">
        <v>160</v>
      </c>
      <c r="D1693" s="198"/>
      <c r="E1693" s="2119"/>
      <c r="F1693" s="2119" t="s">
        <v>54</v>
      </c>
      <c r="G1693" s="2119" t="s">
        <v>10</v>
      </c>
      <c r="H1693" s="2222" t="s">
        <v>922</v>
      </c>
      <c r="I1693" s="2120" t="s">
        <v>130</v>
      </c>
      <c r="J1693" s="2118">
        <v>45899</v>
      </c>
      <c r="K1693" s="2121">
        <v>130</v>
      </c>
      <c r="L1693" s="2121">
        <v>130</v>
      </c>
      <c r="M1693" s="2122">
        <v>222.5</v>
      </c>
      <c r="N1693" s="2123">
        <v>0</v>
      </c>
      <c r="O1693" s="2123">
        <v>0</v>
      </c>
      <c r="P1693" s="2124">
        <f>SUM(Table1[[#This Row],[BASE_FARE]:[SURCHARGES]])*Table1[[#This Row],[SEATS_BOOKED]]</f>
        <v>28925</v>
      </c>
      <c r="Q1693" s="2036" t="s">
        <v>161</v>
      </c>
      <c r="R1693" s="3185" t="s">
        <v>397</v>
      </c>
      <c r="S1693" s="2119" t="str">
        <f>LEFT(Table1[[#This Row],[SECTOR]],3)</f>
        <v>VRN</v>
      </c>
      <c r="T1693" s="2119" t="str">
        <f>RIGHT(Table1[[#This Row],[SECTOR]],3)</f>
        <v>SSH</v>
      </c>
      <c r="U1693" s="2119" t="str">
        <f t="shared" si="148"/>
        <v>VRN</v>
      </c>
      <c r="V1693" s="2119">
        <f>WEEKDAY(Table1[[#This Row],[FLIGHT_DATE]],2)</f>
        <v>6</v>
      </c>
      <c r="W1693" s="2119">
        <f>Table1[[#This Row],[FLIGHT_DATE]]-Table1[[#This Row],[DATE_BOOKED]]</f>
        <v>150</v>
      </c>
    </row>
    <row r="1694" spans="1:23" x14ac:dyDescent="0.35">
      <c r="A1694" s="2118">
        <v>45749</v>
      </c>
      <c r="B1694" s="1086" t="s">
        <v>97</v>
      </c>
      <c r="C1694" s="198" t="s">
        <v>160</v>
      </c>
      <c r="D1694" s="198"/>
      <c r="E1694" s="2119"/>
      <c r="F1694" s="2119" t="s">
        <v>54</v>
      </c>
      <c r="G1694" s="2119" t="s">
        <v>10</v>
      </c>
      <c r="H1694" s="2222" t="s">
        <v>922</v>
      </c>
      <c r="I1694" s="2120" t="s">
        <v>130</v>
      </c>
      <c r="J1694" s="2118">
        <v>45906</v>
      </c>
      <c r="K1694" s="2121">
        <v>130</v>
      </c>
      <c r="L1694" s="2121">
        <v>130</v>
      </c>
      <c r="M1694" s="2122">
        <v>222.5</v>
      </c>
      <c r="N1694" s="2123">
        <v>0</v>
      </c>
      <c r="O1694" s="2123">
        <v>0</v>
      </c>
      <c r="P1694" s="2124">
        <f>SUM(Table1[[#This Row],[BASE_FARE]:[SURCHARGES]])*Table1[[#This Row],[SEATS_BOOKED]]</f>
        <v>28925</v>
      </c>
      <c r="Q1694" s="2036" t="s">
        <v>161</v>
      </c>
      <c r="R1694" s="3185" t="s">
        <v>397</v>
      </c>
      <c r="S1694" s="2119" t="str">
        <f>LEFT(Table1[[#This Row],[SECTOR]],3)</f>
        <v>VRN</v>
      </c>
      <c r="T1694" s="2119" t="str">
        <f>RIGHT(Table1[[#This Row],[SECTOR]],3)</f>
        <v>SSH</v>
      </c>
      <c r="U1694" s="2119" t="str">
        <f t="shared" si="148"/>
        <v>VRN</v>
      </c>
      <c r="V1694" s="2119">
        <f>WEEKDAY(Table1[[#This Row],[FLIGHT_DATE]],2)</f>
        <v>6</v>
      </c>
      <c r="W1694" s="2119">
        <f>Table1[[#This Row],[FLIGHT_DATE]]-Table1[[#This Row],[DATE_BOOKED]]</f>
        <v>157</v>
      </c>
    </row>
    <row r="1695" spans="1:23" x14ac:dyDescent="0.35">
      <c r="A1695" s="2118">
        <v>45749</v>
      </c>
      <c r="B1695" s="1086" t="s">
        <v>97</v>
      </c>
      <c r="C1695" s="198" t="s">
        <v>160</v>
      </c>
      <c r="D1695" s="198"/>
      <c r="E1695" s="2119"/>
      <c r="F1695" s="2119" t="s">
        <v>54</v>
      </c>
      <c r="G1695" s="2119" t="s">
        <v>11</v>
      </c>
      <c r="H1695" s="2222" t="s">
        <v>921</v>
      </c>
      <c r="I1695" s="2120" t="s">
        <v>126</v>
      </c>
      <c r="J1695" s="2118">
        <v>45871</v>
      </c>
      <c r="K1695" s="2121">
        <v>130</v>
      </c>
      <c r="L1695" s="2121">
        <v>130</v>
      </c>
      <c r="M1695" s="2122">
        <v>222.5</v>
      </c>
      <c r="N1695" s="2123">
        <v>0</v>
      </c>
      <c r="O1695" s="2123">
        <v>0</v>
      </c>
      <c r="P1695" s="2124">
        <f>SUM(Table1[[#This Row],[BASE_FARE]:[SURCHARGES]])*Table1[[#This Row],[SEATS_BOOKED]]</f>
        <v>28925</v>
      </c>
      <c r="Q1695" s="2036" t="s">
        <v>161</v>
      </c>
      <c r="R1695" s="3185" t="s">
        <v>397</v>
      </c>
      <c r="S1695" s="2119" t="str">
        <f>LEFT(Table1[[#This Row],[SECTOR]],3)</f>
        <v>SSH</v>
      </c>
      <c r="T1695" s="2119" t="str">
        <f>RIGHT(Table1[[#This Row],[SECTOR]],3)</f>
        <v>VRN</v>
      </c>
      <c r="U1695" s="2119" t="str">
        <f t="shared" ref="U1695:U1701" si="149">IF(AND(S1695&lt;&gt;"SSH", S1695&lt;&gt;"RMF", S1695&lt;&gt;"CAI", S1695&lt;&gt;"HRG", S1695&lt;&gt;"LXR", S1695&lt;&gt;"DXB", OR(T1695="SSH", T1695="RMF", T1695="CAI", T1695="HRG", T1695="LXR", T1695="DXB")), S1695,
    IF(AND(T1695&lt;&gt;"SSH", T1695&lt;&gt;"RMF", T1695&lt;&gt;"CAI", T1695&lt;&gt;"HRG", T1695&lt;&gt;"LXR", T1695&lt;&gt;"DXB", OR(S1695="SSH", S1695="RMF", S1695="CAI", S1695="HRG", S1695="LXR", S1695="DXB")), T1695,
    "VIE"))</f>
        <v>VRN</v>
      </c>
      <c r="V1695" s="2119">
        <f>WEEKDAY(Table1[[#This Row],[FLIGHT_DATE]],2)</f>
        <v>6</v>
      </c>
      <c r="W1695" s="2119">
        <f>Table1[[#This Row],[FLIGHT_DATE]]-Table1[[#This Row],[DATE_BOOKED]]</f>
        <v>122</v>
      </c>
    </row>
    <row r="1696" spans="1:23" x14ac:dyDescent="0.35">
      <c r="A1696" s="2118">
        <v>45749</v>
      </c>
      <c r="B1696" s="1086" t="s">
        <v>97</v>
      </c>
      <c r="C1696" s="198" t="s">
        <v>160</v>
      </c>
      <c r="D1696" s="198"/>
      <c r="E1696" s="2119"/>
      <c r="F1696" s="2119" t="s">
        <v>54</v>
      </c>
      <c r="G1696" s="2119" t="s">
        <v>11</v>
      </c>
      <c r="H1696" s="2222" t="s">
        <v>921</v>
      </c>
      <c r="I1696" s="2120" t="s">
        <v>126</v>
      </c>
      <c r="J1696" s="2118">
        <v>45878</v>
      </c>
      <c r="K1696" s="2121">
        <v>130</v>
      </c>
      <c r="L1696" s="2121">
        <v>130</v>
      </c>
      <c r="M1696" s="2122">
        <v>222.5</v>
      </c>
      <c r="N1696" s="2123">
        <v>0</v>
      </c>
      <c r="O1696" s="2123">
        <v>0</v>
      </c>
      <c r="P1696" s="2124">
        <f>SUM(Table1[[#This Row],[BASE_FARE]:[SURCHARGES]])*Table1[[#This Row],[SEATS_BOOKED]]</f>
        <v>28925</v>
      </c>
      <c r="Q1696" s="2036" t="s">
        <v>161</v>
      </c>
      <c r="R1696" s="3185" t="s">
        <v>397</v>
      </c>
      <c r="S1696" s="2119" t="str">
        <f>LEFT(Table1[[#This Row],[SECTOR]],3)</f>
        <v>SSH</v>
      </c>
      <c r="T1696" s="2119" t="str">
        <f>RIGHT(Table1[[#This Row],[SECTOR]],3)</f>
        <v>VRN</v>
      </c>
      <c r="U1696" s="2119" t="str">
        <f t="shared" si="149"/>
        <v>VRN</v>
      </c>
      <c r="V1696" s="2119">
        <f>WEEKDAY(Table1[[#This Row],[FLIGHT_DATE]],2)</f>
        <v>6</v>
      </c>
      <c r="W1696" s="2119">
        <f>Table1[[#This Row],[FLIGHT_DATE]]-Table1[[#This Row],[DATE_BOOKED]]</f>
        <v>129</v>
      </c>
    </row>
    <row r="1697" spans="1:23" x14ac:dyDescent="0.35">
      <c r="A1697" s="2118">
        <v>45749</v>
      </c>
      <c r="B1697" s="1086" t="s">
        <v>97</v>
      </c>
      <c r="C1697" s="198" t="s">
        <v>160</v>
      </c>
      <c r="D1697" s="198"/>
      <c r="E1697" s="2119"/>
      <c r="F1697" s="2119" t="s">
        <v>54</v>
      </c>
      <c r="G1697" s="2119" t="s">
        <v>11</v>
      </c>
      <c r="H1697" s="2222" t="s">
        <v>921</v>
      </c>
      <c r="I1697" s="2120" t="s">
        <v>126</v>
      </c>
      <c r="J1697" s="2118">
        <v>45885</v>
      </c>
      <c r="K1697" s="2121">
        <v>130</v>
      </c>
      <c r="L1697" s="2121">
        <v>130</v>
      </c>
      <c r="M1697" s="2122">
        <v>222.5</v>
      </c>
      <c r="N1697" s="2123">
        <v>0</v>
      </c>
      <c r="O1697" s="2123">
        <v>0</v>
      </c>
      <c r="P1697" s="2124">
        <f>SUM(Table1[[#This Row],[BASE_FARE]:[SURCHARGES]])*Table1[[#This Row],[SEATS_BOOKED]]</f>
        <v>28925</v>
      </c>
      <c r="Q1697" s="2036" t="s">
        <v>161</v>
      </c>
      <c r="R1697" s="3185" t="s">
        <v>397</v>
      </c>
      <c r="S1697" s="2119" t="str">
        <f>LEFT(Table1[[#This Row],[SECTOR]],3)</f>
        <v>SSH</v>
      </c>
      <c r="T1697" s="2119" t="str">
        <f>RIGHT(Table1[[#This Row],[SECTOR]],3)</f>
        <v>VRN</v>
      </c>
      <c r="U1697" s="2119" t="str">
        <f t="shared" si="149"/>
        <v>VRN</v>
      </c>
      <c r="V1697" s="2119">
        <f>WEEKDAY(Table1[[#This Row],[FLIGHT_DATE]],2)</f>
        <v>6</v>
      </c>
      <c r="W1697" s="2119">
        <f>Table1[[#This Row],[FLIGHT_DATE]]-Table1[[#This Row],[DATE_BOOKED]]</f>
        <v>136</v>
      </c>
    </row>
    <row r="1698" spans="1:23" x14ac:dyDescent="0.35">
      <c r="A1698" s="2118">
        <v>45749</v>
      </c>
      <c r="B1698" s="1086" t="s">
        <v>97</v>
      </c>
      <c r="C1698" s="198" t="s">
        <v>160</v>
      </c>
      <c r="D1698" s="198"/>
      <c r="E1698" s="2119"/>
      <c r="F1698" s="2119" t="s">
        <v>54</v>
      </c>
      <c r="G1698" s="2119" t="s">
        <v>11</v>
      </c>
      <c r="H1698" s="2222" t="s">
        <v>921</v>
      </c>
      <c r="I1698" s="2120" t="s">
        <v>126</v>
      </c>
      <c r="J1698" s="2118">
        <v>45892</v>
      </c>
      <c r="K1698" s="2121">
        <v>130</v>
      </c>
      <c r="L1698" s="2121">
        <v>130</v>
      </c>
      <c r="M1698" s="2122">
        <v>222.5</v>
      </c>
      <c r="N1698" s="2123">
        <v>0</v>
      </c>
      <c r="O1698" s="2123">
        <v>0</v>
      </c>
      <c r="P1698" s="2124">
        <f>SUM(Table1[[#This Row],[BASE_FARE]:[SURCHARGES]])*Table1[[#This Row],[SEATS_BOOKED]]</f>
        <v>28925</v>
      </c>
      <c r="Q1698" s="2036" t="s">
        <v>161</v>
      </c>
      <c r="R1698" s="3185" t="s">
        <v>397</v>
      </c>
      <c r="S1698" s="2119" t="str">
        <f>LEFT(Table1[[#This Row],[SECTOR]],3)</f>
        <v>SSH</v>
      </c>
      <c r="T1698" s="2119" t="str">
        <f>RIGHT(Table1[[#This Row],[SECTOR]],3)</f>
        <v>VRN</v>
      </c>
      <c r="U1698" s="2119" t="str">
        <f t="shared" si="149"/>
        <v>VRN</v>
      </c>
      <c r="V1698" s="2119">
        <f>WEEKDAY(Table1[[#This Row],[FLIGHT_DATE]],2)</f>
        <v>6</v>
      </c>
      <c r="W1698" s="2119">
        <f>Table1[[#This Row],[FLIGHT_DATE]]-Table1[[#This Row],[DATE_BOOKED]]</f>
        <v>143</v>
      </c>
    </row>
    <row r="1699" spans="1:23" x14ac:dyDescent="0.35">
      <c r="A1699" s="2118">
        <v>45749</v>
      </c>
      <c r="B1699" s="1086" t="s">
        <v>97</v>
      </c>
      <c r="C1699" s="198" t="s">
        <v>160</v>
      </c>
      <c r="D1699" s="198"/>
      <c r="E1699" s="2119"/>
      <c r="F1699" s="2119" t="s">
        <v>54</v>
      </c>
      <c r="G1699" s="2119" t="s">
        <v>11</v>
      </c>
      <c r="H1699" s="2222" t="s">
        <v>921</v>
      </c>
      <c r="I1699" s="2120" t="s">
        <v>126</v>
      </c>
      <c r="J1699" s="2118">
        <v>45899</v>
      </c>
      <c r="K1699" s="2121">
        <v>130</v>
      </c>
      <c r="L1699" s="2121">
        <v>130</v>
      </c>
      <c r="M1699" s="2122">
        <v>222.5</v>
      </c>
      <c r="N1699" s="2123">
        <v>0</v>
      </c>
      <c r="O1699" s="2123">
        <v>0</v>
      </c>
      <c r="P1699" s="2124">
        <f>SUM(Table1[[#This Row],[BASE_FARE]:[SURCHARGES]])*Table1[[#This Row],[SEATS_BOOKED]]</f>
        <v>28925</v>
      </c>
      <c r="Q1699" s="2036" t="s">
        <v>161</v>
      </c>
      <c r="R1699" s="3185" t="s">
        <v>397</v>
      </c>
      <c r="S1699" s="2119" t="str">
        <f>LEFT(Table1[[#This Row],[SECTOR]],3)</f>
        <v>SSH</v>
      </c>
      <c r="T1699" s="2119" t="str">
        <f>RIGHT(Table1[[#This Row],[SECTOR]],3)</f>
        <v>VRN</v>
      </c>
      <c r="U1699" s="2119" t="str">
        <f t="shared" si="149"/>
        <v>VRN</v>
      </c>
      <c r="V1699" s="2119">
        <f>WEEKDAY(Table1[[#This Row],[FLIGHT_DATE]],2)</f>
        <v>6</v>
      </c>
      <c r="W1699" s="2119">
        <f>Table1[[#This Row],[FLIGHT_DATE]]-Table1[[#This Row],[DATE_BOOKED]]</f>
        <v>150</v>
      </c>
    </row>
    <row r="1700" spans="1:23" x14ac:dyDescent="0.35">
      <c r="A1700" s="2118">
        <v>45749</v>
      </c>
      <c r="B1700" s="1086" t="s">
        <v>97</v>
      </c>
      <c r="C1700" s="198" t="s">
        <v>160</v>
      </c>
      <c r="D1700" s="198"/>
      <c r="E1700" s="2119"/>
      <c r="F1700" s="2119" t="s">
        <v>54</v>
      </c>
      <c r="G1700" s="2119" t="s">
        <v>11</v>
      </c>
      <c r="H1700" s="2222" t="s">
        <v>921</v>
      </c>
      <c r="I1700" s="2120" t="s">
        <v>126</v>
      </c>
      <c r="J1700" s="2118">
        <v>45906</v>
      </c>
      <c r="K1700" s="2121">
        <v>130</v>
      </c>
      <c r="L1700" s="2121">
        <v>130</v>
      </c>
      <c r="M1700" s="2122">
        <v>222.5</v>
      </c>
      <c r="N1700" s="2123">
        <v>0</v>
      </c>
      <c r="O1700" s="2123">
        <v>0</v>
      </c>
      <c r="P1700" s="2124">
        <f>SUM(Table1[[#This Row],[BASE_FARE]:[SURCHARGES]])*Table1[[#This Row],[SEATS_BOOKED]]</f>
        <v>28925</v>
      </c>
      <c r="Q1700" s="2036" t="s">
        <v>161</v>
      </c>
      <c r="R1700" s="3185" t="s">
        <v>397</v>
      </c>
      <c r="S1700" s="2119" t="str">
        <f>LEFT(Table1[[#This Row],[SECTOR]],3)</f>
        <v>SSH</v>
      </c>
      <c r="T1700" s="2119" t="str">
        <f>RIGHT(Table1[[#This Row],[SECTOR]],3)</f>
        <v>VRN</v>
      </c>
      <c r="U1700" s="2119" t="str">
        <f t="shared" si="149"/>
        <v>VRN</v>
      </c>
      <c r="V1700" s="2119">
        <f>WEEKDAY(Table1[[#This Row],[FLIGHT_DATE]],2)</f>
        <v>6</v>
      </c>
      <c r="W1700" s="2119">
        <f>Table1[[#This Row],[FLIGHT_DATE]]-Table1[[#This Row],[DATE_BOOKED]]</f>
        <v>157</v>
      </c>
    </row>
    <row r="1701" spans="1:23" x14ac:dyDescent="0.35">
      <c r="A1701" s="2118">
        <v>45749</v>
      </c>
      <c r="B1701" s="1086" t="s">
        <v>97</v>
      </c>
      <c r="C1701" s="198" t="s">
        <v>160</v>
      </c>
      <c r="D1701" s="198"/>
      <c r="E1701" s="2119"/>
      <c r="F1701" s="2119" t="s">
        <v>54</v>
      </c>
      <c r="G1701" s="2119" t="s">
        <v>11</v>
      </c>
      <c r="H1701" s="2222" t="s">
        <v>921</v>
      </c>
      <c r="I1701" s="2120" t="s">
        <v>126</v>
      </c>
      <c r="J1701" s="2118">
        <v>45913</v>
      </c>
      <c r="K1701" s="2121">
        <v>130</v>
      </c>
      <c r="L1701" s="2121">
        <v>130</v>
      </c>
      <c r="M1701" s="2122">
        <v>222.5</v>
      </c>
      <c r="N1701" s="2123">
        <v>0</v>
      </c>
      <c r="O1701" s="2123">
        <v>0</v>
      </c>
      <c r="P1701" s="2124">
        <f>SUM(Table1[[#This Row],[BASE_FARE]:[SURCHARGES]])*Table1[[#This Row],[SEATS_BOOKED]]</f>
        <v>28925</v>
      </c>
      <c r="Q1701" s="2036" t="s">
        <v>161</v>
      </c>
      <c r="R1701" s="3185" t="s">
        <v>397</v>
      </c>
      <c r="S1701" s="2119" t="str">
        <f>LEFT(Table1[[#This Row],[SECTOR]],3)</f>
        <v>SSH</v>
      </c>
      <c r="T1701" s="2119" t="str">
        <f>RIGHT(Table1[[#This Row],[SECTOR]],3)</f>
        <v>VRN</v>
      </c>
      <c r="U1701" s="2119" t="str">
        <f t="shared" si="149"/>
        <v>VRN</v>
      </c>
      <c r="V1701" s="2119">
        <f>WEEKDAY(Table1[[#This Row],[FLIGHT_DATE]],2)</f>
        <v>6</v>
      </c>
      <c r="W1701" s="2119">
        <f>Table1[[#This Row],[FLIGHT_DATE]]-Table1[[#This Row],[DATE_BOOKED]]</f>
        <v>164</v>
      </c>
    </row>
    <row r="1702" spans="1:23" x14ac:dyDescent="0.35">
      <c r="A1702" s="2125">
        <v>45744</v>
      </c>
      <c r="B1702" s="2126" t="s">
        <v>390</v>
      </c>
      <c r="C1702" s="198" t="s">
        <v>333</v>
      </c>
      <c r="D1702" s="198" t="s">
        <v>952</v>
      </c>
      <c r="E1702" s="2126" t="s">
        <v>923</v>
      </c>
      <c r="F1702" s="2126" t="s">
        <v>56</v>
      </c>
      <c r="G1702" s="2126" t="s">
        <v>10</v>
      </c>
      <c r="H1702" s="2222" t="s">
        <v>195</v>
      </c>
      <c r="I1702" s="2127" t="s">
        <v>126</v>
      </c>
      <c r="J1702" s="2058">
        <v>45780</v>
      </c>
      <c r="K1702" s="2128">
        <v>1</v>
      </c>
      <c r="L1702" s="2129">
        <v>1</v>
      </c>
      <c r="M1702" s="2130">
        <v>130</v>
      </c>
      <c r="N1702" s="784">
        <v>37.72</v>
      </c>
      <c r="O1702" s="2131">
        <v>40</v>
      </c>
      <c r="P1702" s="2132">
        <v>207.43</v>
      </c>
      <c r="Q1702" s="2126" t="s">
        <v>161</v>
      </c>
      <c r="R1702" s="2128" t="s">
        <v>335</v>
      </c>
      <c r="S1702" s="2126" t="str">
        <f>LEFT(Table1[[#This Row],[SECTOR]],3)</f>
        <v>SSH</v>
      </c>
      <c r="T1702" s="2126" t="str">
        <f>RIGHT(Table1[[#This Row],[SECTOR]],3)</f>
        <v>VRN</v>
      </c>
      <c r="U1702" s="2126" t="str">
        <f t="shared" ref="U1702:U1709" si="150">IF(AND(S1702&lt;&gt;"SSH", S1702&lt;&gt;"RMF", S1702&lt;&gt;"CAI", S1702&lt;&gt;"HRG", S1702&lt;&gt;"LXR", S1702&lt;&gt;"DXB", OR(T1702="SSH", T1702="RMF", T1702="CAI", T1702="HRG", T1702="LXR", T1702="DXB")), S1702,
    IF(AND(T1702&lt;&gt;"SSH", T1702&lt;&gt;"RMF", T1702&lt;&gt;"CAI", T1702&lt;&gt;"HRG", T1702&lt;&gt;"LXR", T1702&lt;&gt;"DXB", OR(S1702="SSH", S1702="RMF", S1702="CAI", S1702="HRG", S1702="LXR", S1702="DXB")), T1702,
    "VIE"))</f>
        <v>VRN</v>
      </c>
      <c r="V1702" s="2126">
        <f>WEEKDAY(Table1[[#This Row],[FLIGHT_DATE]],2)</f>
        <v>6</v>
      </c>
      <c r="W1702" s="2126">
        <f>Table1[[#This Row],[FLIGHT_DATE]]-Table1[[#This Row],[DATE_BOOKED]]</f>
        <v>36</v>
      </c>
    </row>
    <row r="1703" spans="1:23" x14ac:dyDescent="0.35">
      <c r="A1703" s="2125">
        <v>45744</v>
      </c>
      <c r="B1703" s="2126" t="s">
        <v>390</v>
      </c>
      <c r="C1703" s="198" t="s">
        <v>333</v>
      </c>
      <c r="D1703" s="198" t="s">
        <v>952</v>
      </c>
      <c r="E1703" s="2126" t="s">
        <v>924</v>
      </c>
      <c r="F1703" s="2126" t="s">
        <v>56</v>
      </c>
      <c r="G1703" s="2126" t="s">
        <v>10</v>
      </c>
      <c r="H1703" s="2222" t="s">
        <v>447</v>
      </c>
      <c r="I1703" s="2127" t="s">
        <v>28</v>
      </c>
      <c r="J1703" s="2125">
        <v>45772</v>
      </c>
      <c r="K1703" s="2128">
        <v>1</v>
      </c>
      <c r="L1703" s="2129">
        <v>1</v>
      </c>
      <c r="M1703" s="2130">
        <v>200</v>
      </c>
      <c r="N1703" s="2131">
        <v>34.04</v>
      </c>
      <c r="O1703" s="2131">
        <v>40</v>
      </c>
      <c r="P1703" s="2132">
        <v>274.03999999999996</v>
      </c>
      <c r="Q1703" s="2126" t="s">
        <v>161</v>
      </c>
      <c r="R1703" s="2128" t="s">
        <v>335</v>
      </c>
      <c r="S1703" s="2126" t="str">
        <f>LEFT(Table1[[#This Row],[SECTOR]],3)</f>
        <v>NAP</v>
      </c>
      <c r="T1703" s="2126" t="str">
        <f>RIGHT(Table1[[#This Row],[SECTOR]],3)</f>
        <v>SSH</v>
      </c>
      <c r="U1703" s="2126" t="str">
        <f t="shared" si="150"/>
        <v>NAP</v>
      </c>
      <c r="V1703" s="2126">
        <f>WEEKDAY(Table1[[#This Row],[FLIGHT_DATE]],2)</f>
        <v>5</v>
      </c>
      <c r="W1703" s="2126">
        <f>Table1[[#This Row],[FLIGHT_DATE]]-Table1[[#This Row],[DATE_BOOKED]]</f>
        <v>28</v>
      </c>
    </row>
    <row r="1704" spans="1:23" x14ac:dyDescent="0.35">
      <c r="A1704" s="2125">
        <v>45744</v>
      </c>
      <c r="B1704" s="2126" t="s">
        <v>390</v>
      </c>
      <c r="C1704" s="198" t="s">
        <v>333</v>
      </c>
      <c r="D1704" s="198" t="s">
        <v>952</v>
      </c>
      <c r="E1704" s="2126" t="s">
        <v>925</v>
      </c>
      <c r="F1704" s="2126" t="s">
        <v>56</v>
      </c>
      <c r="G1704" s="2126" t="s">
        <v>10</v>
      </c>
      <c r="H1704" s="2222" t="s">
        <v>195</v>
      </c>
      <c r="I1704" s="2127" t="s">
        <v>126</v>
      </c>
      <c r="J1704" s="2058">
        <v>45780</v>
      </c>
      <c r="K1704" s="2128">
        <v>0</v>
      </c>
      <c r="L1704" s="2129">
        <v>0</v>
      </c>
      <c r="M1704" s="2130">
        <v>13</v>
      </c>
      <c r="N1704" s="784">
        <v>37.72</v>
      </c>
      <c r="O1704" s="2131">
        <v>40</v>
      </c>
      <c r="P1704" s="2132">
        <v>90.43</v>
      </c>
      <c r="Q1704" s="2126" t="s">
        <v>161</v>
      </c>
      <c r="R1704" s="2128" t="s">
        <v>335</v>
      </c>
      <c r="S1704" s="2126" t="str">
        <f>LEFT(Table1[[#This Row],[SECTOR]],3)</f>
        <v>SSH</v>
      </c>
      <c r="T1704" s="2126" t="str">
        <f>RIGHT(Table1[[#This Row],[SECTOR]],3)</f>
        <v>VRN</v>
      </c>
      <c r="U1704" s="2126" t="str">
        <f t="shared" si="150"/>
        <v>VRN</v>
      </c>
      <c r="V1704" s="2126">
        <f>WEEKDAY(Table1[[#This Row],[FLIGHT_DATE]],2)</f>
        <v>6</v>
      </c>
      <c r="W1704" s="2126">
        <f>Table1[[#This Row],[FLIGHT_DATE]]-Table1[[#This Row],[DATE_BOOKED]]</f>
        <v>36</v>
      </c>
    </row>
    <row r="1705" spans="1:23" x14ac:dyDescent="0.35">
      <c r="A1705" s="2125">
        <v>45744</v>
      </c>
      <c r="B1705" s="2126" t="s">
        <v>390</v>
      </c>
      <c r="C1705" s="198" t="s">
        <v>333</v>
      </c>
      <c r="D1705" s="198" t="s">
        <v>952</v>
      </c>
      <c r="E1705" s="2126" t="s">
        <v>925</v>
      </c>
      <c r="F1705" s="2126" t="s">
        <v>56</v>
      </c>
      <c r="G1705" s="2126" t="s">
        <v>10</v>
      </c>
      <c r="H1705" s="2222" t="s">
        <v>195</v>
      </c>
      <c r="I1705" s="2127" t="s">
        <v>126</v>
      </c>
      <c r="J1705" s="2058">
        <v>45780</v>
      </c>
      <c r="K1705" s="2128">
        <v>1</v>
      </c>
      <c r="L1705" s="2129">
        <v>1</v>
      </c>
      <c r="M1705" s="2130">
        <v>130</v>
      </c>
      <c r="N1705" s="784">
        <v>37.72</v>
      </c>
      <c r="O1705" s="2131">
        <v>40</v>
      </c>
      <c r="P1705" s="2132">
        <v>207.43</v>
      </c>
      <c r="Q1705" s="2126" t="s">
        <v>161</v>
      </c>
      <c r="R1705" s="2128" t="s">
        <v>335</v>
      </c>
      <c r="S1705" s="2126" t="str">
        <f>LEFT(Table1[[#This Row],[SECTOR]],3)</f>
        <v>SSH</v>
      </c>
      <c r="T1705" s="2126" t="str">
        <f>RIGHT(Table1[[#This Row],[SECTOR]],3)</f>
        <v>VRN</v>
      </c>
      <c r="U1705" s="2126" t="str">
        <f t="shared" si="150"/>
        <v>VRN</v>
      </c>
      <c r="V1705" s="2126">
        <f>WEEKDAY(Table1[[#This Row],[FLIGHT_DATE]],2)</f>
        <v>6</v>
      </c>
      <c r="W1705" s="2126">
        <f>Table1[[#This Row],[FLIGHT_DATE]]-Table1[[#This Row],[DATE_BOOKED]]</f>
        <v>36</v>
      </c>
    </row>
    <row r="1706" spans="1:23" x14ac:dyDescent="0.35">
      <c r="A1706" s="2125">
        <v>45744</v>
      </c>
      <c r="B1706" s="2126" t="s">
        <v>390</v>
      </c>
      <c r="C1706" s="198" t="s">
        <v>333</v>
      </c>
      <c r="D1706" s="198" t="s">
        <v>952</v>
      </c>
      <c r="E1706" s="2126" t="s">
        <v>923</v>
      </c>
      <c r="F1706" s="2126" t="s">
        <v>56</v>
      </c>
      <c r="G1706" s="2126" t="s">
        <v>10</v>
      </c>
      <c r="H1706" s="2222" t="s">
        <v>195</v>
      </c>
      <c r="I1706" s="2127" t="s">
        <v>126</v>
      </c>
      <c r="J1706" s="2058">
        <v>45780</v>
      </c>
      <c r="K1706" s="2128">
        <v>1</v>
      </c>
      <c r="L1706" s="2129">
        <v>1</v>
      </c>
      <c r="M1706" s="2130">
        <v>130</v>
      </c>
      <c r="N1706" s="784">
        <v>37.72</v>
      </c>
      <c r="O1706" s="2131">
        <v>40</v>
      </c>
      <c r="P1706" s="2132">
        <v>207.43</v>
      </c>
      <c r="Q1706" s="2126" t="s">
        <v>161</v>
      </c>
      <c r="R1706" s="2128" t="s">
        <v>335</v>
      </c>
      <c r="S1706" s="2126" t="str">
        <f>LEFT(Table1[[#This Row],[SECTOR]],3)</f>
        <v>SSH</v>
      </c>
      <c r="T1706" s="2126" t="str">
        <f>RIGHT(Table1[[#This Row],[SECTOR]],3)</f>
        <v>VRN</v>
      </c>
      <c r="U1706" s="2126" t="str">
        <f t="shared" si="150"/>
        <v>VRN</v>
      </c>
      <c r="V1706" s="2126">
        <f>WEEKDAY(Table1[[#This Row],[FLIGHT_DATE]],2)</f>
        <v>6</v>
      </c>
      <c r="W1706" s="2126">
        <f>Table1[[#This Row],[FLIGHT_DATE]]-Table1[[#This Row],[DATE_BOOKED]]</f>
        <v>36</v>
      </c>
    </row>
    <row r="1707" spans="1:23" x14ac:dyDescent="0.35">
      <c r="A1707" s="2125">
        <v>45744</v>
      </c>
      <c r="B1707" s="2126" t="s">
        <v>390</v>
      </c>
      <c r="C1707" s="198" t="s">
        <v>333</v>
      </c>
      <c r="D1707" s="198" t="s">
        <v>952</v>
      </c>
      <c r="E1707" s="2126" t="s">
        <v>925</v>
      </c>
      <c r="F1707" s="2126" t="s">
        <v>56</v>
      </c>
      <c r="G1707" s="2126" t="s">
        <v>10</v>
      </c>
      <c r="H1707" s="2222" t="s">
        <v>195</v>
      </c>
      <c r="I1707" s="2127" t="s">
        <v>126</v>
      </c>
      <c r="J1707" s="2058">
        <v>45780</v>
      </c>
      <c r="K1707" s="2128">
        <v>1</v>
      </c>
      <c r="L1707" s="2129">
        <v>1</v>
      </c>
      <c r="M1707" s="2130">
        <v>130</v>
      </c>
      <c r="N1707" s="784">
        <v>37.72</v>
      </c>
      <c r="O1707" s="2131">
        <v>40</v>
      </c>
      <c r="P1707" s="2132">
        <v>207.43</v>
      </c>
      <c r="Q1707" s="2126" t="s">
        <v>161</v>
      </c>
      <c r="R1707" s="2128" t="s">
        <v>335</v>
      </c>
      <c r="S1707" s="2126" t="str">
        <f>LEFT(Table1[[#This Row],[SECTOR]],3)</f>
        <v>SSH</v>
      </c>
      <c r="T1707" s="2126" t="str">
        <f>RIGHT(Table1[[#This Row],[SECTOR]],3)</f>
        <v>VRN</v>
      </c>
      <c r="U1707" s="2126" t="str">
        <f t="shared" si="150"/>
        <v>VRN</v>
      </c>
      <c r="V1707" s="2126">
        <f>WEEKDAY(Table1[[#This Row],[FLIGHT_DATE]],2)</f>
        <v>6</v>
      </c>
      <c r="W1707" s="2126">
        <f>Table1[[#This Row],[FLIGHT_DATE]]-Table1[[#This Row],[DATE_BOOKED]]</f>
        <v>36</v>
      </c>
    </row>
    <row r="1708" spans="1:23" x14ac:dyDescent="0.35">
      <c r="A1708" s="2125">
        <v>45744</v>
      </c>
      <c r="B1708" s="2126" t="s">
        <v>390</v>
      </c>
      <c r="C1708" s="198" t="s">
        <v>333</v>
      </c>
      <c r="D1708" s="198" t="s">
        <v>952</v>
      </c>
      <c r="E1708" s="2126" t="s">
        <v>926</v>
      </c>
      <c r="F1708" s="2126" t="s">
        <v>56</v>
      </c>
      <c r="G1708" s="2126" t="s">
        <v>10</v>
      </c>
      <c r="H1708" s="2222" t="s">
        <v>190</v>
      </c>
      <c r="I1708" s="2127" t="s">
        <v>115</v>
      </c>
      <c r="J1708" s="2125">
        <v>45877</v>
      </c>
      <c r="K1708" s="2128">
        <v>1</v>
      </c>
      <c r="L1708" s="2129">
        <v>1</v>
      </c>
      <c r="M1708" s="2130">
        <v>270</v>
      </c>
      <c r="N1708" s="2131">
        <v>40.69</v>
      </c>
      <c r="O1708" s="2131">
        <v>40</v>
      </c>
      <c r="P1708" s="2132">
        <v>350.69</v>
      </c>
      <c r="Q1708" s="2126" t="s">
        <v>161</v>
      </c>
      <c r="R1708" s="2128" t="s">
        <v>335</v>
      </c>
      <c r="S1708" s="2126" t="str">
        <f>LEFT(Table1[[#This Row],[SECTOR]],3)</f>
        <v>FCO</v>
      </c>
      <c r="T1708" s="2126" t="str">
        <f>RIGHT(Table1[[#This Row],[SECTOR]],3)</f>
        <v>SSH</v>
      </c>
      <c r="U1708" s="2126" t="str">
        <f t="shared" si="150"/>
        <v>FCO</v>
      </c>
      <c r="V1708" s="2126">
        <f>WEEKDAY(Table1[[#This Row],[FLIGHT_DATE]],2)</f>
        <v>5</v>
      </c>
      <c r="W1708" s="2126">
        <f>Table1[[#This Row],[FLIGHT_DATE]]-Table1[[#This Row],[DATE_BOOKED]]</f>
        <v>133</v>
      </c>
    </row>
    <row r="1709" spans="1:23" x14ac:dyDescent="0.35">
      <c r="A1709" s="2125">
        <v>45744</v>
      </c>
      <c r="B1709" s="2126" t="s">
        <v>390</v>
      </c>
      <c r="C1709" s="198" t="s">
        <v>333</v>
      </c>
      <c r="D1709" s="198" t="s">
        <v>952</v>
      </c>
      <c r="E1709" s="2126" t="s">
        <v>926</v>
      </c>
      <c r="F1709" s="2126" t="s">
        <v>56</v>
      </c>
      <c r="G1709" s="2126" t="s">
        <v>10</v>
      </c>
      <c r="H1709" s="2222" t="s">
        <v>190</v>
      </c>
      <c r="I1709" s="2127" t="s">
        <v>115</v>
      </c>
      <c r="J1709" s="2125">
        <v>45877</v>
      </c>
      <c r="K1709" s="2128">
        <v>1</v>
      </c>
      <c r="L1709" s="2129">
        <v>1</v>
      </c>
      <c r="M1709" s="2130">
        <v>270</v>
      </c>
      <c r="N1709" s="2131">
        <v>40.69</v>
      </c>
      <c r="O1709" s="2131">
        <v>40</v>
      </c>
      <c r="P1709" s="2132">
        <v>350.69</v>
      </c>
      <c r="Q1709" s="2126" t="s">
        <v>161</v>
      </c>
      <c r="R1709" s="2128" t="s">
        <v>335</v>
      </c>
      <c r="S1709" s="2126" t="str">
        <f>LEFT(Table1[[#This Row],[SECTOR]],3)</f>
        <v>FCO</v>
      </c>
      <c r="T1709" s="2126" t="str">
        <f>RIGHT(Table1[[#This Row],[SECTOR]],3)</f>
        <v>SSH</v>
      </c>
      <c r="U1709" s="2126" t="str">
        <f t="shared" si="150"/>
        <v>FCO</v>
      </c>
      <c r="V1709" s="2126">
        <f>WEEKDAY(Table1[[#This Row],[FLIGHT_DATE]],2)</f>
        <v>5</v>
      </c>
      <c r="W1709" s="2126">
        <f>Table1[[#This Row],[FLIGHT_DATE]]-Table1[[#This Row],[DATE_BOOKED]]</f>
        <v>133</v>
      </c>
    </row>
    <row r="1710" spans="1:23" x14ac:dyDescent="0.35">
      <c r="A1710" s="2125">
        <v>45744</v>
      </c>
      <c r="B1710" s="2126" t="s">
        <v>390</v>
      </c>
      <c r="C1710" s="198" t="s">
        <v>333</v>
      </c>
      <c r="D1710" s="198" t="s">
        <v>952</v>
      </c>
      <c r="E1710" s="2126" t="s">
        <v>924</v>
      </c>
      <c r="F1710" s="2126" t="s">
        <v>56</v>
      </c>
      <c r="G1710" s="2126" t="s">
        <v>10</v>
      </c>
      <c r="H1710" s="2222" t="s">
        <v>447</v>
      </c>
      <c r="I1710" s="2127" t="s">
        <v>28</v>
      </c>
      <c r="J1710" s="2125">
        <v>45772</v>
      </c>
      <c r="K1710" s="2128">
        <v>1</v>
      </c>
      <c r="L1710" s="2129">
        <v>1</v>
      </c>
      <c r="M1710" s="2130">
        <v>200</v>
      </c>
      <c r="N1710" s="2131">
        <v>34.04</v>
      </c>
      <c r="O1710" s="2131">
        <v>40</v>
      </c>
      <c r="P1710" s="2132">
        <f>SUM(Table1[[#This Row],[BASE_FARE]:[SURCHARGES]])*Table1[[#This Row],[SEATS_BOOKED]]</f>
        <v>274.03999999999996</v>
      </c>
      <c r="Q1710" s="2126" t="s">
        <v>161</v>
      </c>
      <c r="R1710" s="2128" t="s">
        <v>335</v>
      </c>
      <c r="S1710" s="2126" t="str">
        <f>LEFT(Table1[[#This Row],[SECTOR]],3)</f>
        <v>NAP</v>
      </c>
      <c r="T1710" s="2126" t="str">
        <f>RIGHT(Table1[[#This Row],[SECTOR]],3)</f>
        <v>SSH</v>
      </c>
      <c r="U1710" s="2126" t="str">
        <f t="shared" ref="U1710:U1715" si="151">IF(AND(S1710&lt;&gt;"SSH", S1710&lt;&gt;"RMF", S1710&lt;&gt;"CAI", S1710&lt;&gt;"HRG", S1710&lt;&gt;"LXR", S1710&lt;&gt;"DXB", OR(T1710="SSH", T1710="RMF", T1710="CAI", T1710="HRG", T1710="LXR", T1710="DXB")), S1710,
    IF(AND(T1710&lt;&gt;"SSH", T1710&lt;&gt;"RMF", T1710&lt;&gt;"CAI", T1710&lt;&gt;"HRG", T1710&lt;&gt;"LXR", T1710&lt;&gt;"DXB", OR(S1710="SSH", S1710="RMF", S1710="CAI", S1710="HRG", S1710="LXR", S1710="DXB")), T1710,
    "VIE"))</f>
        <v>NAP</v>
      </c>
      <c r="V1710" s="2126">
        <f>WEEKDAY(Table1[[#This Row],[FLIGHT_DATE]],2)</f>
        <v>5</v>
      </c>
      <c r="W1710" s="2126">
        <f>Table1[[#This Row],[FLIGHT_DATE]]-Table1[[#This Row],[DATE_BOOKED]]</f>
        <v>28</v>
      </c>
    </row>
    <row r="1711" spans="1:23" x14ac:dyDescent="0.35">
      <c r="A1711" s="2125">
        <v>45744</v>
      </c>
      <c r="B1711" s="2126" t="s">
        <v>390</v>
      </c>
      <c r="C1711" s="198" t="s">
        <v>333</v>
      </c>
      <c r="D1711" s="198" t="s">
        <v>952</v>
      </c>
      <c r="E1711" s="2126" t="s">
        <v>923</v>
      </c>
      <c r="F1711" s="2126" t="s">
        <v>56</v>
      </c>
      <c r="G1711" s="2126" t="s">
        <v>10</v>
      </c>
      <c r="H1711" s="2222" t="s">
        <v>195</v>
      </c>
      <c r="I1711" s="2127" t="s">
        <v>126</v>
      </c>
      <c r="J1711" s="2058">
        <v>45780</v>
      </c>
      <c r="K1711" s="2128">
        <v>1</v>
      </c>
      <c r="L1711" s="2129">
        <v>1</v>
      </c>
      <c r="M1711" s="2130">
        <v>130</v>
      </c>
      <c r="N1711" s="784">
        <v>37.72</v>
      </c>
      <c r="O1711" s="2131">
        <v>40</v>
      </c>
      <c r="P1711" s="2132">
        <f>SUM(Table1[[#This Row],[BASE_FARE]:[SURCHARGES]])*Table1[[#This Row],[SEATS_BOOKED]]</f>
        <v>207.72</v>
      </c>
      <c r="Q1711" s="2126" t="s">
        <v>161</v>
      </c>
      <c r="R1711" s="2128" t="s">
        <v>335</v>
      </c>
      <c r="S1711" s="2126" t="str">
        <f>LEFT(Table1[[#This Row],[SECTOR]],3)</f>
        <v>SSH</v>
      </c>
      <c r="T1711" s="2126" t="str">
        <f>RIGHT(Table1[[#This Row],[SECTOR]],3)</f>
        <v>VRN</v>
      </c>
      <c r="U1711" s="2126" t="str">
        <f t="shared" si="151"/>
        <v>VRN</v>
      </c>
      <c r="V1711" s="2126">
        <f>WEEKDAY(Table1[[#This Row],[FLIGHT_DATE]],2)</f>
        <v>6</v>
      </c>
      <c r="W1711" s="2126">
        <f>Table1[[#This Row],[FLIGHT_DATE]]-Table1[[#This Row],[DATE_BOOKED]]</f>
        <v>36</v>
      </c>
    </row>
    <row r="1712" spans="1:23" x14ac:dyDescent="0.35">
      <c r="A1712" s="2125">
        <v>45745</v>
      </c>
      <c r="B1712" s="2126" t="s">
        <v>390</v>
      </c>
      <c r="C1712" s="198" t="s">
        <v>333</v>
      </c>
      <c r="D1712" s="198" t="s">
        <v>952</v>
      </c>
      <c r="E1712" s="2126" t="s">
        <v>927</v>
      </c>
      <c r="F1712" s="2126" t="s">
        <v>56</v>
      </c>
      <c r="G1712" s="2126" t="s">
        <v>10</v>
      </c>
      <c r="H1712" s="2222" t="s">
        <v>194</v>
      </c>
      <c r="I1712" s="2127" t="s">
        <v>130</v>
      </c>
      <c r="J1712" s="2125">
        <v>45773</v>
      </c>
      <c r="K1712" s="2128">
        <v>1</v>
      </c>
      <c r="L1712" s="2129">
        <v>1</v>
      </c>
      <c r="M1712" s="2130">
        <v>130</v>
      </c>
      <c r="N1712" s="2131">
        <v>23.04</v>
      </c>
      <c r="O1712" s="2131">
        <v>40</v>
      </c>
      <c r="P1712" s="2132">
        <f>SUM(Table1[[#This Row],[BASE_FARE]:[SURCHARGES]])*Table1[[#This Row],[SEATS_BOOKED]]</f>
        <v>193.04</v>
      </c>
      <c r="Q1712" s="2126" t="s">
        <v>161</v>
      </c>
      <c r="R1712" s="2128" t="s">
        <v>335</v>
      </c>
      <c r="S1712" s="2126" t="str">
        <f>LEFT(Table1[[#This Row],[SECTOR]],3)</f>
        <v>VRN</v>
      </c>
      <c r="T1712" s="2126" t="str">
        <f>RIGHT(Table1[[#This Row],[SECTOR]],3)</f>
        <v>SSH</v>
      </c>
      <c r="U1712" s="2126" t="str">
        <f t="shared" si="151"/>
        <v>VRN</v>
      </c>
      <c r="V1712" s="2126">
        <f>WEEKDAY(Table1[[#This Row],[FLIGHT_DATE]],2)</f>
        <v>6</v>
      </c>
      <c r="W1712" s="2126">
        <f>Table1[[#This Row],[FLIGHT_DATE]]-Table1[[#This Row],[DATE_BOOKED]]</f>
        <v>28</v>
      </c>
    </row>
    <row r="1713" spans="1:23" x14ac:dyDescent="0.35">
      <c r="A1713" s="2125">
        <v>45746</v>
      </c>
      <c r="B1713" s="2126" t="s">
        <v>390</v>
      </c>
      <c r="C1713" s="198" t="s">
        <v>333</v>
      </c>
      <c r="D1713" s="198" t="s">
        <v>952</v>
      </c>
      <c r="E1713" s="2126" t="s">
        <v>928</v>
      </c>
      <c r="F1713" s="2126" t="s">
        <v>56</v>
      </c>
      <c r="G1713" s="2126" t="s">
        <v>10</v>
      </c>
      <c r="H1713" s="2222" t="s">
        <v>195</v>
      </c>
      <c r="I1713" s="2127" t="s">
        <v>126</v>
      </c>
      <c r="J1713" s="2058">
        <v>45780</v>
      </c>
      <c r="K1713" s="2128">
        <v>1</v>
      </c>
      <c r="L1713" s="2129">
        <v>1</v>
      </c>
      <c r="M1713" s="2130">
        <v>130</v>
      </c>
      <c r="N1713" s="784">
        <v>37.72</v>
      </c>
      <c r="O1713" s="2131">
        <v>40</v>
      </c>
      <c r="P1713" s="2132">
        <f>SUM(Table1[[#This Row],[BASE_FARE]:[SURCHARGES]])*Table1[[#This Row],[SEATS_BOOKED]]</f>
        <v>207.72</v>
      </c>
      <c r="Q1713" s="2126" t="s">
        <v>161</v>
      </c>
      <c r="R1713" s="2128" t="s">
        <v>335</v>
      </c>
      <c r="S1713" s="2126" t="str">
        <f>LEFT(Table1[[#This Row],[SECTOR]],3)</f>
        <v>SSH</v>
      </c>
      <c r="T1713" s="2126" t="str">
        <f>RIGHT(Table1[[#This Row],[SECTOR]],3)</f>
        <v>VRN</v>
      </c>
      <c r="U1713" s="2126" t="str">
        <f t="shared" si="151"/>
        <v>VRN</v>
      </c>
      <c r="V1713" s="2126">
        <f>WEEKDAY(Table1[[#This Row],[FLIGHT_DATE]],2)</f>
        <v>6</v>
      </c>
      <c r="W1713" s="2126">
        <f>Table1[[#This Row],[FLIGHT_DATE]]-Table1[[#This Row],[DATE_BOOKED]]</f>
        <v>34</v>
      </c>
    </row>
    <row r="1714" spans="1:23" x14ac:dyDescent="0.35">
      <c r="A1714" s="2125">
        <v>45746</v>
      </c>
      <c r="B1714" s="2126" t="s">
        <v>390</v>
      </c>
      <c r="C1714" s="198" t="s">
        <v>333</v>
      </c>
      <c r="D1714" s="198" t="s">
        <v>952</v>
      </c>
      <c r="E1714" s="2126" t="s">
        <v>928</v>
      </c>
      <c r="F1714" s="2126" t="s">
        <v>56</v>
      </c>
      <c r="G1714" s="2126" t="s">
        <v>10</v>
      </c>
      <c r="H1714" s="2222" t="s">
        <v>195</v>
      </c>
      <c r="I1714" s="2127" t="s">
        <v>126</v>
      </c>
      <c r="J1714" s="2058">
        <v>45780</v>
      </c>
      <c r="K1714" s="2128">
        <v>1</v>
      </c>
      <c r="L1714" s="2129">
        <v>1</v>
      </c>
      <c r="M1714" s="2130">
        <v>130</v>
      </c>
      <c r="N1714" s="784">
        <v>37.72</v>
      </c>
      <c r="O1714" s="2131">
        <v>40</v>
      </c>
      <c r="P1714" s="2132">
        <f>SUM(Table1[[#This Row],[BASE_FARE]:[SURCHARGES]])*Table1[[#This Row],[SEATS_BOOKED]]</f>
        <v>207.72</v>
      </c>
      <c r="Q1714" s="2126" t="s">
        <v>161</v>
      </c>
      <c r="R1714" s="2128" t="s">
        <v>335</v>
      </c>
      <c r="S1714" s="2126" t="str">
        <f>LEFT(Table1[[#This Row],[SECTOR]],3)</f>
        <v>SSH</v>
      </c>
      <c r="T1714" s="2126" t="str">
        <f>RIGHT(Table1[[#This Row],[SECTOR]],3)</f>
        <v>VRN</v>
      </c>
      <c r="U1714" s="2126" t="str">
        <f t="shared" si="151"/>
        <v>VRN</v>
      </c>
      <c r="V1714" s="2126">
        <f>WEEKDAY(Table1[[#This Row],[FLIGHT_DATE]],2)</f>
        <v>6</v>
      </c>
      <c r="W1714" s="2126">
        <f>Table1[[#This Row],[FLIGHT_DATE]]-Table1[[#This Row],[DATE_BOOKED]]</f>
        <v>34</v>
      </c>
    </row>
    <row r="1715" spans="1:23" x14ac:dyDescent="0.35">
      <c r="A1715" s="2125">
        <v>45747</v>
      </c>
      <c r="B1715" s="2126" t="s">
        <v>390</v>
      </c>
      <c r="C1715" s="198" t="s">
        <v>333</v>
      </c>
      <c r="D1715" s="198" t="s">
        <v>952</v>
      </c>
      <c r="E1715" s="2126" t="s">
        <v>929</v>
      </c>
      <c r="F1715" s="2126" t="s">
        <v>56</v>
      </c>
      <c r="G1715" s="2126" t="s">
        <v>10</v>
      </c>
      <c r="H1715" s="2222" t="s">
        <v>194</v>
      </c>
      <c r="I1715" s="2127" t="s">
        <v>130</v>
      </c>
      <c r="J1715" s="2125">
        <v>45766</v>
      </c>
      <c r="K1715" s="2128">
        <v>1</v>
      </c>
      <c r="L1715" s="2129">
        <v>1</v>
      </c>
      <c r="M1715" s="2130">
        <v>340</v>
      </c>
      <c r="N1715" s="2131">
        <v>23.04</v>
      </c>
      <c r="O1715" s="2131">
        <v>30</v>
      </c>
      <c r="P1715" s="2132">
        <f>SUM(Table1[[#This Row],[BASE_FARE]:[SURCHARGES]])*Table1[[#This Row],[SEATS_BOOKED]]</f>
        <v>393.04</v>
      </c>
      <c r="Q1715" s="2126" t="s">
        <v>161</v>
      </c>
      <c r="R1715" s="2128" t="s">
        <v>335</v>
      </c>
      <c r="S1715" s="2126" t="str">
        <f>LEFT(Table1[[#This Row],[SECTOR]],3)</f>
        <v>VRN</v>
      </c>
      <c r="T1715" s="2126" t="str">
        <f>RIGHT(Table1[[#This Row],[SECTOR]],3)</f>
        <v>SSH</v>
      </c>
      <c r="U1715" s="2126" t="str">
        <f t="shared" si="151"/>
        <v>VRN</v>
      </c>
      <c r="V1715" s="2126">
        <f>WEEKDAY(Table1[[#This Row],[FLIGHT_DATE]],2)</f>
        <v>6</v>
      </c>
      <c r="W1715" s="2126">
        <f>Table1[[#This Row],[FLIGHT_DATE]]-Table1[[#This Row],[DATE_BOOKED]]</f>
        <v>19</v>
      </c>
    </row>
    <row r="1716" spans="1:23" x14ac:dyDescent="0.35">
      <c r="A1716" s="2133">
        <v>45745</v>
      </c>
      <c r="B1716" s="2134" t="s">
        <v>387</v>
      </c>
      <c r="C1716" s="198" t="s">
        <v>333</v>
      </c>
      <c r="D1716" s="198" t="s">
        <v>583</v>
      </c>
      <c r="E1716" s="2134" t="s">
        <v>930</v>
      </c>
      <c r="F1716" s="2134" t="s">
        <v>56</v>
      </c>
      <c r="G1716" s="2134" t="s">
        <v>10</v>
      </c>
      <c r="H1716" s="2222" t="s">
        <v>89</v>
      </c>
      <c r="I1716" s="2135" t="s">
        <v>26</v>
      </c>
      <c r="J1716" s="2133">
        <v>45773</v>
      </c>
      <c r="K1716" s="2136">
        <v>1</v>
      </c>
      <c r="L1716" s="2137">
        <v>1</v>
      </c>
      <c r="M1716" s="2138">
        <v>130</v>
      </c>
      <c r="N1716" s="2139">
        <v>19.349999999999994</v>
      </c>
      <c r="O1716" s="2139">
        <v>53</v>
      </c>
      <c r="P1716" s="2140">
        <f>SUM(Table1[[#This Row],[BASE_FARE]:[SURCHARGES]])*Table1[[#This Row],[SEATS_BOOKED]]</f>
        <v>202.35</v>
      </c>
      <c r="Q1716" s="2126" t="s">
        <v>161</v>
      </c>
      <c r="R1716" s="2128" t="s">
        <v>335</v>
      </c>
      <c r="S1716" s="2134" t="str">
        <f>LEFT(Table1[[#This Row],[SECTOR]],3)</f>
        <v>BRI</v>
      </c>
      <c r="T1716" s="2134" t="str">
        <f>RIGHT(Table1[[#This Row],[SECTOR]],3)</f>
        <v>SSH</v>
      </c>
      <c r="U1716" s="2134" t="str">
        <f>IF(AND(S1716&lt;&gt;"SSH", S1716&lt;&gt;"RMF", S1716&lt;&gt;"CAI", S1716&lt;&gt;"HRG", S1716&lt;&gt;"LXR", S1716&lt;&gt;"DXB", OR(T1716="SSH", T1716="RMF", T1716="CAI", T1716="HRG", T1716="LXR", T1716="DXB")), S1716,
    IF(AND(T1716&lt;&gt;"SSH", T1716&lt;&gt;"RMF", T1716&lt;&gt;"CAI", T1716&lt;&gt;"HRG", T1716&lt;&gt;"LXR", T1716&lt;&gt;"DXB", OR(S1716="SSH", S1716="RMF", S1716="CAI", S1716="HRG", S1716="LXR", S1716="DXB")), T1716,
    "VIE"))</f>
        <v>BRI</v>
      </c>
      <c r="V1716" s="2134">
        <f>WEEKDAY(Table1[[#This Row],[FLIGHT_DATE]],2)</f>
        <v>6</v>
      </c>
      <c r="W1716" s="2134">
        <f>Table1[[#This Row],[FLIGHT_DATE]]-Table1[[#This Row],[DATE_BOOKED]]</f>
        <v>28</v>
      </c>
    </row>
    <row r="1717" spans="1:23" x14ac:dyDescent="0.35">
      <c r="A1717" s="2133">
        <v>45745</v>
      </c>
      <c r="B1717" s="2134" t="s">
        <v>387</v>
      </c>
      <c r="C1717" s="198" t="s">
        <v>333</v>
      </c>
      <c r="D1717" s="198" t="s">
        <v>583</v>
      </c>
      <c r="E1717" s="2134" t="s">
        <v>930</v>
      </c>
      <c r="F1717" s="2134" t="s">
        <v>56</v>
      </c>
      <c r="G1717" s="2134" t="s">
        <v>10</v>
      </c>
      <c r="H1717" s="2222" t="s">
        <v>89</v>
      </c>
      <c r="I1717" s="2135" t="s">
        <v>26</v>
      </c>
      <c r="J1717" s="2133">
        <v>45773</v>
      </c>
      <c r="K1717" s="2136">
        <v>1</v>
      </c>
      <c r="L1717" s="2137">
        <v>1</v>
      </c>
      <c r="M1717" s="2138">
        <v>130</v>
      </c>
      <c r="N1717" s="2139">
        <v>19.349999999999994</v>
      </c>
      <c r="O1717" s="2139">
        <v>53</v>
      </c>
      <c r="P1717" s="2140">
        <f>SUM(Table1[[#This Row],[BASE_FARE]:[SURCHARGES]])*Table1[[#This Row],[SEATS_BOOKED]]</f>
        <v>202.35</v>
      </c>
      <c r="Q1717" s="2126" t="s">
        <v>161</v>
      </c>
      <c r="R1717" s="2128" t="s">
        <v>335</v>
      </c>
      <c r="S1717" s="2134" t="str">
        <f>LEFT(Table1[[#This Row],[SECTOR]],3)</f>
        <v>BRI</v>
      </c>
      <c r="T1717" s="2134" t="str">
        <f>RIGHT(Table1[[#This Row],[SECTOR]],3)</f>
        <v>SSH</v>
      </c>
      <c r="U1717" s="2134" t="str">
        <f>IF(AND(S1717&lt;&gt;"SSH", S1717&lt;&gt;"RMF", S1717&lt;&gt;"CAI", S1717&lt;&gt;"HRG", S1717&lt;&gt;"LXR", S1717&lt;&gt;"DXB", OR(T1717="SSH", T1717="RMF", T1717="CAI", T1717="HRG", T1717="LXR", T1717="DXB")), S1717,
    IF(AND(T1717&lt;&gt;"SSH", T1717&lt;&gt;"RMF", T1717&lt;&gt;"CAI", T1717&lt;&gt;"HRG", T1717&lt;&gt;"LXR", T1717&lt;&gt;"DXB", OR(S1717="SSH", S1717="RMF", S1717="CAI", S1717="HRG", S1717="LXR", S1717="DXB")), T1717,
    "VIE"))</f>
        <v>BRI</v>
      </c>
      <c r="V1717" s="2134">
        <f>WEEKDAY(Table1[[#This Row],[FLIGHT_DATE]],2)</f>
        <v>6</v>
      </c>
      <c r="W1717" s="2134">
        <f>Table1[[#This Row],[FLIGHT_DATE]]-Table1[[#This Row],[DATE_BOOKED]]</f>
        <v>28</v>
      </c>
    </row>
    <row r="1718" spans="1:23" x14ac:dyDescent="0.35">
      <c r="A1718" s="2141">
        <v>45749</v>
      </c>
      <c r="B1718" s="1710" t="s">
        <v>834</v>
      </c>
      <c r="C1718" s="198" t="s">
        <v>160</v>
      </c>
      <c r="D1718" s="198"/>
      <c r="E1718" s="2142"/>
      <c r="F1718" s="2142" t="s">
        <v>54</v>
      </c>
      <c r="G1718" s="2134" t="s">
        <v>10</v>
      </c>
      <c r="H1718" s="2222" t="s">
        <v>922</v>
      </c>
      <c r="I1718" s="2143" t="s">
        <v>130</v>
      </c>
      <c r="J1718" s="2141">
        <v>45864</v>
      </c>
      <c r="K1718" s="2144">
        <v>10</v>
      </c>
      <c r="L1718" s="2145">
        <v>10</v>
      </c>
      <c r="M1718" s="2146">
        <v>240</v>
      </c>
      <c r="N1718" s="2147">
        <v>0</v>
      </c>
      <c r="O1718" s="2147">
        <v>0</v>
      </c>
      <c r="P1718" s="2148">
        <f>SUM(Table1[[#This Row],[BASE_FARE]:[SURCHARGES]])*Table1[[#This Row],[SEATS_BOOKED]]</f>
        <v>2400</v>
      </c>
      <c r="Q1718" s="2036" t="s">
        <v>161</v>
      </c>
      <c r="R1718" s="3495" t="s">
        <v>397</v>
      </c>
      <c r="S1718" s="2142" t="str">
        <f>LEFT(Table1[[#This Row],[SECTOR]],3)</f>
        <v>VRN</v>
      </c>
      <c r="T1718" s="2142" t="str">
        <f>RIGHT(Table1[[#This Row],[SECTOR]],3)</f>
        <v>SSH</v>
      </c>
      <c r="U1718" s="2142" t="str">
        <f>IF(AND(S1718&lt;&gt;"SSH", S1718&lt;&gt;"RMF", S1718&lt;&gt;"CAI", S1718&lt;&gt;"HRG", S1718&lt;&gt;"LXR", S1718&lt;&gt;"DXB", OR(T1718="SSH", T1718="RMF", T1718="CAI", T1718="HRG", T1718="LXR", T1718="DXB")), S1718,
    IF(AND(T1718&lt;&gt;"SSH", T1718&lt;&gt;"RMF", T1718&lt;&gt;"CAI", T1718&lt;&gt;"HRG", T1718&lt;&gt;"LXR", T1718&lt;&gt;"DXB", OR(S1718="SSH", S1718="RMF", S1718="CAI", S1718="HRG", S1718="LXR", S1718="DXB")), T1718,
    "VIE"))</f>
        <v>VRN</v>
      </c>
      <c r="V1718" s="2142">
        <f>WEEKDAY(Table1[[#This Row],[FLIGHT_DATE]],2)</f>
        <v>6</v>
      </c>
      <c r="W1718" s="2142">
        <f>Table1[[#This Row],[FLIGHT_DATE]]-Table1[[#This Row],[DATE_BOOKED]]</f>
        <v>115</v>
      </c>
    </row>
    <row r="1719" spans="1:23" x14ac:dyDescent="0.35">
      <c r="A1719" s="2141">
        <v>45749</v>
      </c>
      <c r="B1719" s="1710" t="s">
        <v>834</v>
      </c>
      <c r="C1719" s="198" t="s">
        <v>160</v>
      </c>
      <c r="D1719" s="198"/>
      <c r="E1719" s="2142"/>
      <c r="F1719" s="2142" t="s">
        <v>54</v>
      </c>
      <c r="G1719" s="2134" t="s">
        <v>10</v>
      </c>
      <c r="H1719" s="2222" t="s">
        <v>922</v>
      </c>
      <c r="I1719" s="2143" t="s">
        <v>130</v>
      </c>
      <c r="J1719" s="2141">
        <v>45871</v>
      </c>
      <c r="K1719" s="2144">
        <v>10</v>
      </c>
      <c r="L1719" s="2145">
        <v>10</v>
      </c>
      <c r="M1719" s="2146">
        <v>240</v>
      </c>
      <c r="N1719" s="2147">
        <v>0</v>
      </c>
      <c r="O1719" s="2147">
        <v>0</v>
      </c>
      <c r="P1719" s="2148">
        <f>SUM(Table1[[#This Row],[BASE_FARE]:[SURCHARGES]])*Table1[[#This Row],[SEATS_BOOKED]]</f>
        <v>2400</v>
      </c>
      <c r="Q1719" s="2036" t="s">
        <v>161</v>
      </c>
      <c r="R1719" s="3495" t="s">
        <v>397</v>
      </c>
      <c r="S1719" s="2142" t="str">
        <f>LEFT(Table1[[#This Row],[SECTOR]],3)</f>
        <v>VRN</v>
      </c>
      <c r="T1719" s="2142" t="str">
        <f>RIGHT(Table1[[#This Row],[SECTOR]],3)</f>
        <v>SSH</v>
      </c>
      <c r="U1719" s="2142" t="str">
        <f t="shared" ref="U1719:U1724" si="152">IF(AND(S1719&lt;&gt;"SSH", S1719&lt;&gt;"RMF", S1719&lt;&gt;"CAI", S1719&lt;&gt;"HRG", S1719&lt;&gt;"LXR", S1719&lt;&gt;"DXB", OR(T1719="SSH", T1719="RMF", T1719="CAI", T1719="HRG", T1719="LXR", T1719="DXB")), S1719,
    IF(AND(T1719&lt;&gt;"SSH", T1719&lt;&gt;"RMF", T1719&lt;&gt;"CAI", T1719&lt;&gt;"HRG", T1719&lt;&gt;"LXR", T1719&lt;&gt;"DXB", OR(S1719="SSH", S1719="RMF", S1719="CAI", S1719="HRG", S1719="LXR", S1719="DXB")), T1719,
    "VIE"))</f>
        <v>VRN</v>
      </c>
      <c r="V1719" s="2142">
        <f>WEEKDAY(Table1[[#This Row],[FLIGHT_DATE]],2)</f>
        <v>6</v>
      </c>
      <c r="W1719" s="2142">
        <f>Table1[[#This Row],[FLIGHT_DATE]]-Table1[[#This Row],[DATE_BOOKED]]</f>
        <v>122</v>
      </c>
    </row>
    <row r="1720" spans="1:23" x14ac:dyDescent="0.35">
      <c r="A1720" s="2141">
        <v>45749</v>
      </c>
      <c r="B1720" s="1710" t="s">
        <v>834</v>
      </c>
      <c r="C1720" s="198" t="s">
        <v>160</v>
      </c>
      <c r="D1720" s="198"/>
      <c r="E1720" s="2142"/>
      <c r="F1720" s="2142" t="s">
        <v>54</v>
      </c>
      <c r="G1720" s="2134" t="s">
        <v>10</v>
      </c>
      <c r="H1720" s="2222" t="s">
        <v>922</v>
      </c>
      <c r="I1720" s="2143" t="s">
        <v>130</v>
      </c>
      <c r="J1720" s="2141">
        <v>45878</v>
      </c>
      <c r="K1720" s="2144">
        <v>10</v>
      </c>
      <c r="L1720" s="2145">
        <v>10</v>
      </c>
      <c r="M1720" s="2146">
        <v>240</v>
      </c>
      <c r="N1720" s="2147">
        <v>0</v>
      </c>
      <c r="O1720" s="2147">
        <v>0</v>
      </c>
      <c r="P1720" s="2148">
        <f>SUM(Table1[[#This Row],[BASE_FARE]:[SURCHARGES]])*Table1[[#This Row],[SEATS_BOOKED]]</f>
        <v>2400</v>
      </c>
      <c r="Q1720" s="2036" t="s">
        <v>161</v>
      </c>
      <c r="R1720" s="3495" t="s">
        <v>397</v>
      </c>
      <c r="S1720" s="2142" t="str">
        <f>LEFT(Table1[[#This Row],[SECTOR]],3)</f>
        <v>VRN</v>
      </c>
      <c r="T1720" s="2142" t="str">
        <f>RIGHT(Table1[[#This Row],[SECTOR]],3)</f>
        <v>SSH</v>
      </c>
      <c r="U1720" s="2142" t="str">
        <f t="shared" si="152"/>
        <v>VRN</v>
      </c>
      <c r="V1720" s="2142">
        <f>WEEKDAY(Table1[[#This Row],[FLIGHT_DATE]],2)</f>
        <v>6</v>
      </c>
      <c r="W1720" s="2142">
        <f>Table1[[#This Row],[FLIGHT_DATE]]-Table1[[#This Row],[DATE_BOOKED]]</f>
        <v>129</v>
      </c>
    </row>
    <row r="1721" spans="1:23" x14ac:dyDescent="0.35">
      <c r="A1721" s="2141">
        <v>45749</v>
      </c>
      <c r="B1721" s="1710" t="s">
        <v>834</v>
      </c>
      <c r="C1721" s="198" t="s">
        <v>160</v>
      </c>
      <c r="D1721" s="198"/>
      <c r="E1721" s="2142"/>
      <c r="F1721" s="2142" t="s">
        <v>54</v>
      </c>
      <c r="G1721" s="2134" t="s">
        <v>10</v>
      </c>
      <c r="H1721" s="2222" t="s">
        <v>922</v>
      </c>
      <c r="I1721" s="2143" t="s">
        <v>130</v>
      </c>
      <c r="J1721" s="2141">
        <v>45885</v>
      </c>
      <c r="K1721" s="2144">
        <v>10</v>
      </c>
      <c r="L1721" s="2145">
        <v>10</v>
      </c>
      <c r="M1721" s="2146">
        <v>240</v>
      </c>
      <c r="N1721" s="2147">
        <v>0</v>
      </c>
      <c r="O1721" s="2147">
        <v>0</v>
      </c>
      <c r="P1721" s="2148">
        <f>SUM(Table1[[#This Row],[BASE_FARE]:[SURCHARGES]])*Table1[[#This Row],[SEATS_BOOKED]]</f>
        <v>2400</v>
      </c>
      <c r="Q1721" s="2036" t="s">
        <v>161</v>
      </c>
      <c r="R1721" s="3495" t="s">
        <v>397</v>
      </c>
      <c r="S1721" s="2142" t="str">
        <f>LEFT(Table1[[#This Row],[SECTOR]],3)</f>
        <v>VRN</v>
      </c>
      <c r="T1721" s="2142" t="str">
        <f>RIGHT(Table1[[#This Row],[SECTOR]],3)</f>
        <v>SSH</v>
      </c>
      <c r="U1721" s="2142" t="str">
        <f t="shared" si="152"/>
        <v>VRN</v>
      </c>
      <c r="V1721" s="2142">
        <f>WEEKDAY(Table1[[#This Row],[FLIGHT_DATE]],2)</f>
        <v>6</v>
      </c>
      <c r="W1721" s="2142">
        <f>Table1[[#This Row],[FLIGHT_DATE]]-Table1[[#This Row],[DATE_BOOKED]]</f>
        <v>136</v>
      </c>
    </row>
    <row r="1722" spans="1:23" x14ac:dyDescent="0.35">
      <c r="A1722" s="2141">
        <v>45749</v>
      </c>
      <c r="B1722" s="1710" t="s">
        <v>834</v>
      </c>
      <c r="C1722" s="198" t="s">
        <v>160</v>
      </c>
      <c r="D1722" s="198"/>
      <c r="E1722" s="2142"/>
      <c r="F1722" s="2142" t="s">
        <v>54</v>
      </c>
      <c r="G1722" s="2134" t="s">
        <v>10</v>
      </c>
      <c r="H1722" s="2222" t="s">
        <v>922</v>
      </c>
      <c r="I1722" s="2143" t="s">
        <v>130</v>
      </c>
      <c r="J1722" s="2141">
        <v>45892</v>
      </c>
      <c r="K1722" s="2144">
        <v>10</v>
      </c>
      <c r="L1722" s="2145">
        <v>10</v>
      </c>
      <c r="M1722" s="2146">
        <v>240</v>
      </c>
      <c r="N1722" s="2147">
        <v>0</v>
      </c>
      <c r="O1722" s="2147">
        <v>0</v>
      </c>
      <c r="P1722" s="2148">
        <f>SUM(Table1[[#This Row],[BASE_FARE]:[SURCHARGES]])*Table1[[#This Row],[SEATS_BOOKED]]</f>
        <v>2400</v>
      </c>
      <c r="Q1722" s="2036" t="s">
        <v>161</v>
      </c>
      <c r="R1722" s="3495" t="s">
        <v>397</v>
      </c>
      <c r="S1722" s="2142" t="str">
        <f>LEFT(Table1[[#This Row],[SECTOR]],3)</f>
        <v>VRN</v>
      </c>
      <c r="T1722" s="2142" t="str">
        <f>RIGHT(Table1[[#This Row],[SECTOR]],3)</f>
        <v>SSH</v>
      </c>
      <c r="U1722" s="2142" t="str">
        <f t="shared" si="152"/>
        <v>VRN</v>
      </c>
      <c r="V1722" s="2142">
        <f>WEEKDAY(Table1[[#This Row],[FLIGHT_DATE]],2)</f>
        <v>6</v>
      </c>
      <c r="W1722" s="2142">
        <f>Table1[[#This Row],[FLIGHT_DATE]]-Table1[[#This Row],[DATE_BOOKED]]</f>
        <v>143</v>
      </c>
    </row>
    <row r="1723" spans="1:23" x14ac:dyDescent="0.35">
      <c r="A1723" s="2141">
        <v>45749</v>
      </c>
      <c r="B1723" s="1710" t="s">
        <v>834</v>
      </c>
      <c r="C1723" s="198" t="s">
        <v>160</v>
      </c>
      <c r="D1723" s="198"/>
      <c r="E1723" s="2142"/>
      <c r="F1723" s="2142" t="s">
        <v>54</v>
      </c>
      <c r="G1723" s="2134" t="s">
        <v>10</v>
      </c>
      <c r="H1723" s="2222" t="s">
        <v>922</v>
      </c>
      <c r="I1723" s="2143" t="s">
        <v>130</v>
      </c>
      <c r="J1723" s="2141">
        <v>45899</v>
      </c>
      <c r="K1723" s="2144">
        <v>10</v>
      </c>
      <c r="L1723" s="2145">
        <v>10</v>
      </c>
      <c r="M1723" s="2146">
        <v>240</v>
      </c>
      <c r="N1723" s="2147">
        <v>0</v>
      </c>
      <c r="O1723" s="2147">
        <v>0</v>
      </c>
      <c r="P1723" s="2148">
        <f>SUM(Table1[[#This Row],[BASE_FARE]:[SURCHARGES]])*Table1[[#This Row],[SEATS_BOOKED]]</f>
        <v>2400</v>
      </c>
      <c r="Q1723" s="2036" t="s">
        <v>161</v>
      </c>
      <c r="R1723" s="3495" t="s">
        <v>397</v>
      </c>
      <c r="S1723" s="2142" t="str">
        <f>LEFT(Table1[[#This Row],[SECTOR]],3)</f>
        <v>VRN</v>
      </c>
      <c r="T1723" s="2142" t="str">
        <f>RIGHT(Table1[[#This Row],[SECTOR]],3)</f>
        <v>SSH</v>
      </c>
      <c r="U1723" s="2142" t="str">
        <f t="shared" si="152"/>
        <v>VRN</v>
      </c>
      <c r="V1723" s="2142">
        <f>WEEKDAY(Table1[[#This Row],[FLIGHT_DATE]],2)</f>
        <v>6</v>
      </c>
      <c r="W1723" s="2142">
        <f>Table1[[#This Row],[FLIGHT_DATE]]-Table1[[#This Row],[DATE_BOOKED]]</f>
        <v>150</v>
      </c>
    </row>
    <row r="1724" spans="1:23" x14ac:dyDescent="0.35">
      <c r="A1724" s="2141">
        <v>45749</v>
      </c>
      <c r="B1724" s="1710" t="s">
        <v>834</v>
      </c>
      <c r="C1724" s="198" t="s">
        <v>160</v>
      </c>
      <c r="D1724" s="198"/>
      <c r="E1724" s="2142"/>
      <c r="F1724" s="2142" t="s">
        <v>54</v>
      </c>
      <c r="G1724" s="2134" t="s">
        <v>10</v>
      </c>
      <c r="H1724" s="2222" t="s">
        <v>922</v>
      </c>
      <c r="I1724" s="2143" t="s">
        <v>130</v>
      </c>
      <c r="J1724" s="2141">
        <v>45906</v>
      </c>
      <c r="K1724" s="2144">
        <v>10</v>
      </c>
      <c r="L1724" s="2145">
        <v>10</v>
      </c>
      <c r="M1724" s="2146">
        <v>240</v>
      </c>
      <c r="N1724" s="2147">
        <v>0</v>
      </c>
      <c r="O1724" s="2147">
        <v>0</v>
      </c>
      <c r="P1724" s="2148">
        <f>SUM(Table1[[#This Row],[BASE_FARE]:[SURCHARGES]])*Table1[[#This Row],[SEATS_BOOKED]]</f>
        <v>2400</v>
      </c>
      <c r="Q1724" s="2036" t="s">
        <v>161</v>
      </c>
      <c r="R1724" s="3495" t="s">
        <v>397</v>
      </c>
      <c r="S1724" s="2142" t="str">
        <f>LEFT(Table1[[#This Row],[SECTOR]],3)</f>
        <v>VRN</v>
      </c>
      <c r="T1724" s="2142" t="str">
        <f>RIGHT(Table1[[#This Row],[SECTOR]],3)</f>
        <v>SSH</v>
      </c>
      <c r="U1724" s="2142" t="str">
        <f t="shared" si="152"/>
        <v>VRN</v>
      </c>
      <c r="V1724" s="2142">
        <f>WEEKDAY(Table1[[#This Row],[FLIGHT_DATE]],2)</f>
        <v>6</v>
      </c>
      <c r="W1724" s="2142">
        <f>Table1[[#This Row],[FLIGHT_DATE]]-Table1[[#This Row],[DATE_BOOKED]]</f>
        <v>157</v>
      </c>
    </row>
    <row r="1725" spans="1:23" x14ac:dyDescent="0.35">
      <c r="A1725" s="2141">
        <v>45749</v>
      </c>
      <c r="B1725" s="1710" t="s">
        <v>834</v>
      </c>
      <c r="C1725" s="198" t="s">
        <v>160</v>
      </c>
      <c r="D1725" s="198"/>
      <c r="E1725" s="2142"/>
      <c r="F1725" s="2142" t="s">
        <v>54</v>
      </c>
      <c r="G1725" s="2142" t="s">
        <v>11</v>
      </c>
      <c r="H1725" s="2222" t="s">
        <v>921</v>
      </c>
      <c r="I1725" s="2143" t="s">
        <v>126</v>
      </c>
      <c r="J1725" s="2141">
        <v>45871</v>
      </c>
      <c r="K1725" s="2144">
        <v>10</v>
      </c>
      <c r="L1725" s="2145">
        <v>10</v>
      </c>
      <c r="M1725" s="2146">
        <v>240</v>
      </c>
      <c r="N1725" s="2147">
        <v>0</v>
      </c>
      <c r="O1725" s="2147">
        <v>0</v>
      </c>
      <c r="P1725" s="2148">
        <f>SUM(Table1[[#This Row],[BASE_FARE]:[SURCHARGES]])*Table1[[#This Row],[SEATS_BOOKED]]</f>
        <v>2400</v>
      </c>
      <c r="Q1725" s="2036" t="s">
        <v>161</v>
      </c>
      <c r="R1725" s="3495" t="s">
        <v>397</v>
      </c>
      <c r="S1725" s="2142" t="str">
        <f>LEFT(Table1[[#This Row],[SECTOR]],3)</f>
        <v>SSH</v>
      </c>
      <c r="T1725" s="2142" t="str">
        <f>RIGHT(Table1[[#This Row],[SECTOR]],3)</f>
        <v>VRN</v>
      </c>
      <c r="U1725" s="2142" t="str">
        <f>IF(AND(S1725&lt;&gt;"SSH", S1725&lt;&gt;"RMF", S1725&lt;&gt;"CAI", S1725&lt;&gt;"HRG", S1725&lt;&gt;"LXR", S1725&lt;&gt;"DXB", OR(T1725="SSH", T1725="RMF", T1725="CAI", T1725="HRG", T1725="LXR", T1725="DXB")), S1725,
    IF(AND(T1725&lt;&gt;"SSH", T1725&lt;&gt;"RMF", T1725&lt;&gt;"CAI", T1725&lt;&gt;"HRG", T1725&lt;&gt;"LXR", T1725&lt;&gt;"DXB", OR(S1725="SSH", S1725="RMF", S1725="CAI", S1725="HRG", S1725="LXR", S1725="DXB")), T1725,
    "VIE"))</f>
        <v>VRN</v>
      </c>
      <c r="V1725" s="2142">
        <f>WEEKDAY(Table1[[#This Row],[FLIGHT_DATE]],2)</f>
        <v>6</v>
      </c>
      <c r="W1725" s="2142">
        <f>Table1[[#This Row],[FLIGHT_DATE]]-Table1[[#This Row],[DATE_BOOKED]]</f>
        <v>122</v>
      </c>
    </row>
    <row r="1726" spans="1:23" x14ac:dyDescent="0.35">
      <c r="A1726" s="2141">
        <v>45749</v>
      </c>
      <c r="B1726" s="1710" t="s">
        <v>834</v>
      </c>
      <c r="C1726" s="198" t="s">
        <v>160</v>
      </c>
      <c r="D1726" s="198"/>
      <c r="E1726" s="2142"/>
      <c r="F1726" s="2142" t="s">
        <v>54</v>
      </c>
      <c r="G1726" s="2142" t="s">
        <v>11</v>
      </c>
      <c r="H1726" s="2222" t="s">
        <v>921</v>
      </c>
      <c r="I1726" s="2143" t="s">
        <v>126</v>
      </c>
      <c r="J1726" s="2141">
        <v>45878</v>
      </c>
      <c r="K1726" s="2144">
        <v>10</v>
      </c>
      <c r="L1726" s="2145">
        <v>10</v>
      </c>
      <c r="M1726" s="2146">
        <v>240</v>
      </c>
      <c r="N1726" s="2147">
        <v>0</v>
      </c>
      <c r="O1726" s="2147">
        <v>0</v>
      </c>
      <c r="P1726" s="2148">
        <f>SUM(Table1[[#This Row],[BASE_FARE]:[SURCHARGES]])*Table1[[#This Row],[SEATS_BOOKED]]</f>
        <v>2400</v>
      </c>
      <c r="Q1726" s="2036" t="s">
        <v>161</v>
      </c>
      <c r="R1726" s="3495" t="s">
        <v>397</v>
      </c>
      <c r="S1726" s="2142" t="str">
        <f>LEFT(Table1[[#This Row],[SECTOR]],3)</f>
        <v>SSH</v>
      </c>
      <c r="T1726" s="2142" t="str">
        <f>RIGHT(Table1[[#This Row],[SECTOR]],3)</f>
        <v>VRN</v>
      </c>
      <c r="U1726" s="2142" t="str">
        <f t="shared" ref="U1726:U1731" si="153">IF(AND(S1726&lt;&gt;"SSH", S1726&lt;&gt;"RMF", S1726&lt;&gt;"CAI", S1726&lt;&gt;"HRG", S1726&lt;&gt;"LXR", S1726&lt;&gt;"DXB", OR(T1726="SSH", T1726="RMF", T1726="CAI", T1726="HRG", T1726="LXR", T1726="DXB")), S1726,
    IF(AND(T1726&lt;&gt;"SSH", T1726&lt;&gt;"RMF", T1726&lt;&gt;"CAI", T1726&lt;&gt;"HRG", T1726&lt;&gt;"LXR", T1726&lt;&gt;"DXB", OR(S1726="SSH", S1726="RMF", S1726="CAI", S1726="HRG", S1726="LXR", S1726="DXB")), T1726,
    "VIE"))</f>
        <v>VRN</v>
      </c>
      <c r="V1726" s="2142">
        <f>WEEKDAY(Table1[[#This Row],[FLIGHT_DATE]],2)</f>
        <v>6</v>
      </c>
      <c r="W1726" s="2142">
        <f>Table1[[#This Row],[FLIGHT_DATE]]-Table1[[#This Row],[DATE_BOOKED]]</f>
        <v>129</v>
      </c>
    </row>
    <row r="1727" spans="1:23" x14ac:dyDescent="0.35">
      <c r="A1727" s="2141">
        <v>45749</v>
      </c>
      <c r="B1727" s="1710" t="s">
        <v>834</v>
      </c>
      <c r="C1727" s="198" t="s">
        <v>160</v>
      </c>
      <c r="D1727" s="198"/>
      <c r="E1727" s="2142"/>
      <c r="F1727" s="2142" t="s">
        <v>54</v>
      </c>
      <c r="G1727" s="2142" t="s">
        <v>11</v>
      </c>
      <c r="H1727" s="2222" t="s">
        <v>921</v>
      </c>
      <c r="I1727" s="2143" t="s">
        <v>126</v>
      </c>
      <c r="J1727" s="2141">
        <v>45885</v>
      </c>
      <c r="K1727" s="2144">
        <v>10</v>
      </c>
      <c r="L1727" s="2145">
        <v>10</v>
      </c>
      <c r="M1727" s="2146">
        <v>240</v>
      </c>
      <c r="N1727" s="2147">
        <v>0</v>
      </c>
      <c r="O1727" s="2147">
        <v>0</v>
      </c>
      <c r="P1727" s="2148">
        <f>SUM(Table1[[#This Row],[BASE_FARE]:[SURCHARGES]])*Table1[[#This Row],[SEATS_BOOKED]]</f>
        <v>2400</v>
      </c>
      <c r="Q1727" s="2036" t="s">
        <v>161</v>
      </c>
      <c r="R1727" s="3495" t="s">
        <v>397</v>
      </c>
      <c r="S1727" s="2142" t="str">
        <f>LEFT(Table1[[#This Row],[SECTOR]],3)</f>
        <v>SSH</v>
      </c>
      <c r="T1727" s="2142" t="str">
        <f>RIGHT(Table1[[#This Row],[SECTOR]],3)</f>
        <v>VRN</v>
      </c>
      <c r="U1727" s="2142" t="str">
        <f t="shared" si="153"/>
        <v>VRN</v>
      </c>
      <c r="V1727" s="2142">
        <f>WEEKDAY(Table1[[#This Row],[FLIGHT_DATE]],2)</f>
        <v>6</v>
      </c>
      <c r="W1727" s="2142">
        <f>Table1[[#This Row],[FLIGHT_DATE]]-Table1[[#This Row],[DATE_BOOKED]]</f>
        <v>136</v>
      </c>
    </row>
    <row r="1728" spans="1:23" x14ac:dyDescent="0.35">
      <c r="A1728" s="2141">
        <v>45749</v>
      </c>
      <c r="B1728" s="1710" t="s">
        <v>834</v>
      </c>
      <c r="C1728" s="198" t="s">
        <v>160</v>
      </c>
      <c r="D1728" s="198"/>
      <c r="E1728" s="2142"/>
      <c r="F1728" s="2142" t="s">
        <v>54</v>
      </c>
      <c r="G1728" s="2142" t="s">
        <v>11</v>
      </c>
      <c r="H1728" s="2222" t="s">
        <v>921</v>
      </c>
      <c r="I1728" s="2143" t="s">
        <v>126</v>
      </c>
      <c r="J1728" s="2141">
        <v>45892</v>
      </c>
      <c r="K1728" s="2144">
        <v>10</v>
      </c>
      <c r="L1728" s="2145">
        <v>10</v>
      </c>
      <c r="M1728" s="2146">
        <v>240</v>
      </c>
      <c r="N1728" s="2147">
        <v>0</v>
      </c>
      <c r="O1728" s="2147">
        <v>0</v>
      </c>
      <c r="P1728" s="2148">
        <f>SUM(Table1[[#This Row],[BASE_FARE]:[SURCHARGES]])*Table1[[#This Row],[SEATS_BOOKED]]</f>
        <v>2400</v>
      </c>
      <c r="Q1728" s="2036" t="s">
        <v>161</v>
      </c>
      <c r="R1728" s="3495" t="s">
        <v>397</v>
      </c>
      <c r="S1728" s="2142" t="str">
        <f>LEFT(Table1[[#This Row],[SECTOR]],3)</f>
        <v>SSH</v>
      </c>
      <c r="T1728" s="2142" t="str">
        <f>RIGHT(Table1[[#This Row],[SECTOR]],3)</f>
        <v>VRN</v>
      </c>
      <c r="U1728" s="2142" t="str">
        <f t="shared" si="153"/>
        <v>VRN</v>
      </c>
      <c r="V1728" s="2142">
        <f>WEEKDAY(Table1[[#This Row],[FLIGHT_DATE]],2)</f>
        <v>6</v>
      </c>
      <c r="W1728" s="2142">
        <f>Table1[[#This Row],[FLIGHT_DATE]]-Table1[[#This Row],[DATE_BOOKED]]</f>
        <v>143</v>
      </c>
    </row>
    <row r="1729" spans="1:23" x14ac:dyDescent="0.35">
      <c r="A1729" s="2141">
        <v>45749</v>
      </c>
      <c r="B1729" s="1710" t="s">
        <v>834</v>
      </c>
      <c r="C1729" s="198" t="s">
        <v>160</v>
      </c>
      <c r="D1729" s="198"/>
      <c r="E1729" s="2142"/>
      <c r="F1729" s="2142" t="s">
        <v>54</v>
      </c>
      <c r="G1729" s="2142" t="s">
        <v>11</v>
      </c>
      <c r="H1729" s="2222" t="s">
        <v>921</v>
      </c>
      <c r="I1729" s="2143" t="s">
        <v>126</v>
      </c>
      <c r="J1729" s="2141">
        <v>45899</v>
      </c>
      <c r="K1729" s="2144">
        <v>10</v>
      </c>
      <c r="L1729" s="2145">
        <v>10</v>
      </c>
      <c r="M1729" s="2146">
        <v>240</v>
      </c>
      <c r="N1729" s="2147">
        <v>0</v>
      </c>
      <c r="O1729" s="2147">
        <v>0</v>
      </c>
      <c r="P1729" s="2148">
        <f>SUM(Table1[[#This Row],[BASE_FARE]:[SURCHARGES]])*Table1[[#This Row],[SEATS_BOOKED]]</f>
        <v>2400</v>
      </c>
      <c r="Q1729" s="2036" t="s">
        <v>161</v>
      </c>
      <c r="R1729" s="3495" t="s">
        <v>397</v>
      </c>
      <c r="S1729" s="2142" t="str">
        <f>LEFT(Table1[[#This Row],[SECTOR]],3)</f>
        <v>SSH</v>
      </c>
      <c r="T1729" s="2142" t="str">
        <f>RIGHT(Table1[[#This Row],[SECTOR]],3)</f>
        <v>VRN</v>
      </c>
      <c r="U1729" s="2142" t="str">
        <f t="shared" si="153"/>
        <v>VRN</v>
      </c>
      <c r="V1729" s="2142">
        <f>WEEKDAY(Table1[[#This Row],[FLIGHT_DATE]],2)</f>
        <v>6</v>
      </c>
      <c r="W1729" s="2142">
        <f>Table1[[#This Row],[FLIGHT_DATE]]-Table1[[#This Row],[DATE_BOOKED]]</f>
        <v>150</v>
      </c>
    </row>
    <row r="1730" spans="1:23" x14ac:dyDescent="0.35">
      <c r="A1730" s="2141">
        <v>45749</v>
      </c>
      <c r="B1730" s="1710" t="s">
        <v>834</v>
      </c>
      <c r="C1730" s="198" t="s">
        <v>160</v>
      </c>
      <c r="D1730" s="198"/>
      <c r="E1730" s="2142"/>
      <c r="F1730" s="2142" t="s">
        <v>54</v>
      </c>
      <c r="G1730" s="2142" t="s">
        <v>11</v>
      </c>
      <c r="H1730" s="2222" t="s">
        <v>921</v>
      </c>
      <c r="I1730" s="2143" t="s">
        <v>126</v>
      </c>
      <c r="J1730" s="2141">
        <v>45906</v>
      </c>
      <c r="K1730" s="2144">
        <v>10</v>
      </c>
      <c r="L1730" s="2145">
        <v>10</v>
      </c>
      <c r="M1730" s="2146">
        <v>240</v>
      </c>
      <c r="N1730" s="2147">
        <v>0</v>
      </c>
      <c r="O1730" s="2147">
        <v>0</v>
      </c>
      <c r="P1730" s="2148">
        <f>SUM(Table1[[#This Row],[BASE_FARE]:[SURCHARGES]])*Table1[[#This Row],[SEATS_BOOKED]]</f>
        <v>2400</v>
      </c>
      <c r="Q1730" s="2036" t="s">
        <v>161</v>
      </c>
      <c r="R1730" s="3495" t="s">
        <v>397</v>
      </c>
      <c r="S1730" s="2142" t="str">
        <f>LEFT(Table1[[#This Row],[SECTOR]],3)</f>
        <v>SSH</v>
      </c>
      <c r="T1730" s="2142" t="str">
        <f>RIGHT(Table1[[#This Row],[SECTOR]],3)</f>
        <v>VRN</v>
      </c>
      <c r="U1730" s="2142" t="str">
        <f t="shared" si="153"/>
        <v>VRN</v>
      </c>
      <c r="V1730" s="2142">
        <f>WEEKDAY(Table1[[#This Row],[FLIGHT_DATE]],2)</f>
        <v>6</v>
      </c>
      <c r="W1730" s="2142">
        <f>Table1[[#This Row],[FLIGHT_DATE]]-Table1[[#This Row],[DATE_BOOKED]]</f>
        <v>157</v>
      </c>
    </row>
    <row r="1731" spans="1:23" x14ac:dyDescent="0.35">
      <c r="A1731" s="2141">
        <v>45749</v>
      </c>
      <c r="B1731" s="1710" t="s">
        <v>834</v>
      </c>
      <c r="C1731" s="198" t="s">
        <v>160</v>
      </c>
      <c r="D1731" s="198"/>
      <c r="E1731" s="2142"/>
      <c r="F1731" s="2142" t="s">
        <v>54</v>
      </c>
      <c r="G1731" s="2142" t="s">
        <v>11</v>
      </c>
      <c r="H1731" s="2222" t="s">
        <v>921</v>
      </c>
      <c r="I1731" s="2143" t="s">
        <v>126</v>
      </c>
      <c r="J1731" s="2141">
        <v>45913</v>
      </c>
      <c r="K1731" s="2144">
        <v>10</v>
      </c>
      <c r="L1731" s="2145">
        <v>10</v>
      </c>
      <c r="M1731" s="2146">
        <v>240</v>
      </c>
      <c r="N1731" s="2147">
        <v>0</v>
      </c>
      <c r="O1731" s="2147">
        <v>0</v>
      </c>
      <c r="P1731" s="2148">
        <f>SUM(Table1[[#This Row],[BASE_FARE]:[SURCHARGES]])*Table1[[#This Row],[SEATS_BOOKED]]</f>
        <v>2400</v>
      </c>
      <c r="Q1731" s="2036" t="s">
        <v>161</v>
      </c>
      <c r="R1731" s="3495" t="s">
        <v>397</v>
      </c>
      <c r="S1731" s="2142" t="str">
        <f>LEFT(Table1[[#This Row],[SECTOR]],3)</f>
        <v>SSH</v>
      </c>
      <c r="T1731" s="2142" t="str">
        <f>RIGHT(Table1[[#This Row],[SECTOR]],3)</f>
        <v>VRN</v>
      </c>
      <c r="U1731" s="2142" t="str">
        <f t="shared" si="153"/>
        <v>VRN</v>
      </c>
      <c r="V1731" s="2142">
        <f>WEEKDAY(Table1[[#This Row],[FLIGHT_DATE]],2)</f>
        <v>6</v>
      </c>
      <c r="W1731" s="2142">
        <f>Table1[[#This Row],[FLIGHT_DATE]]-Table1[[#This Row],[DATE_BOOKED]]</f>
        <v>164</v>
      </c>
    </row>
    <row r="1732" spans="1:23" x14ac:dyDescent="0.35">
      <c r="A1732" s="2149">
        <v>45749</v>
      </c>
      <c r="B1732" s="3041" t="s">
        <v>1207</v>
      </c>
      <c r="C1732" s="198" t="s">
        <v>160</v>
      </c>
      <c r="D1732" s="198"/>
      <c r="E1732" s="2142"/>
      <c r="F1732" s="2142" t="s">
        <v>54</v>
      </c>
      <c r="G1732" s="2134" t="s">
        <v>10</v>
      </c>
      <c r="H1732" s="2222" t="s">
        <v>190</v>
      </c>
      <c r="I1732" s="2151" t="s">
        <v>28</v>
      </c>
      <c r="J1732" s="2149">
        <v>45873</v>
      </c>
      <c r="K1732" s="2152">
        <v>10</v>
      </c>
      <c r="L1732" s="2152">
        <v>10</v>
      </c>
      <c r="M1732" s="2153">
        <v>235</v>
      </c>
      <c r="N1732" s="2154">
        <v>0</v>
      </c>
      <c r="O1732" s="2154">
        <v>0</v>
      </c>
      <c r="P1732" s="2155">
        <f>SUM(Table1[[#This Row],[BASE_FARE]:[SURCHARGES]])*Table1[[#This Row],[SEATS_BOOKED]]</f>
        <v>2350</v>
      </c>
      <c r="Q1732" s="2036" t="s">
        <v>161</v>
      </c>
      <c r="R1732" s="2527" t="s">
        <v>397</v>
      </c>
      <c r="S1732" s="2150" t="str">
        <f>LEFT(Table1[[#This Row],[SECTOR]],3)</f>
        <v>NAP</v>
      </c>
      <c r="T1732" s="2150" t="str">
        <f>RIGHT(Table1[[#This Row],[SECTOR]],3)</f>
        <v>SSH</v>
      </c>
      <c r="U1732" s="2150" t="str">
        <f t="shared" ref="U1732:U1739" si="154">IF(AND(S1732&lt;&gt;"SSH", S1732&lt;&gt;"RMF", S1732&lt;&gt;"CAI", S1732&lt;&gt;"HRG", S1732&lt;&gt;"LXR", S1732&lt;&gt;"DXB", OR(T1732="SSH", T1732="RMF", T1732="CAI", T1732="HRG", T1732="LXR", T1732="DXB")), S1732,
    IF(AND(T1732&lt;&gt;"SSH", T1732&lt;&gt;"RMF", T1732&lt;&gt;"CAI", T1732&lt;&gt;"HRG", T1732&lt;&gt;"LXR", T1732&lt;&gt;"DXB", OR(S1732="SSH", S1732="RMF", S1732="CAI", S1732="HRG", S1732="LXR", S1732="DXB")), T1732,
    "VIE"))</f>
        <v>NAP</v>
      </c>
      <c r="V1732" s="2150">
        <f>WEEKDAY(Table1[[#This Row],[FLIGHT_DATE]],2)</f>
        <v>1</v>
      </c>
      <c r="W1732" s="2150">
        <f>Table1[[#This Row],[FLIGHT_DATE]]-Table1[[#This Row],[DATE_BOOKED]]</f>
        <v>124</v>
      </c>
    </row>
    <row r="1733" spans="1:23" x14ac:dyDescent="0.35">
      <c r="A1733" s="2149">
        <v>45749</v>
      </c>
      <c r="B1733" s="2953" t="s">
        <v>1207</v>
      </c>
      <c r="C1733" s="198" t="s">
        <v>160</v>
      </c>
      <c r="D1733" s="198"/>
      <c r="E1733" s="2142"/>
      <c r="F1733" s="2142" t="s">
        <v>54</v>
      </c>
      <c r="G1733" s="2134" t="s">
        <v>10</v>
      </c>
      <c r="H1733" s="2222" t="s">
        <v>190</v>
      </c>
      <c r="I1733" s="2151" t="s">
        <v>28</v>
      </c>
      <c r="J1733" s="2149">
        <v>45880</v>
      </c>
      <c r="K1733" s="2152">
        <v>20</v>
      </c>
      <c r="L1733" s="2152">
        <v>20</v>
      </c>
      <c r="M1733" s="2153">
        <v>235</v>
      </c>
      <c r="N1733" s="2154">
        <v>0</v>
      </c>
      <c r="O1733" s="2154">
        <v>0</v>
      </c>
      <c r="P1733" s="2155">
        <f>SUM(Table1[[#This Row],[BASE_FARE]:[SURCHARGES]])*Table1[[#This Row],[SEATS_BOOKED]]</f>
        <v>4700</v>
      </c>
      <c r="Q1733" s="2036" t="s">
        <v>161</v>
      </c>
      <c r="R1733" s="2527" t="s">
        <v>397</v>
      </c>
      <c r="S1733" s="2150" t="str">
        <f>LEFT(Table1[[#This Row],[SECTOR]],3)</f>
        <v>NAP</v>
      </c>
      <c r="T1733" s="2150" t="str">
        <f>RIGHT(Table1[[#This Row],[SECTOR]],3)</f>
        <v>SSH</v>
      </c>
      <c r="U1733" s="2150" t="str">
        <f t="shared" si="154"/>
        <v>NAP</v>
      </c>
      <c r="V1733" s="2150">
        <f>WEEKDAY(Table1[[#This Row],[FLIGHT_DATE]],2)</f>
        <v>1</v>
      </c>
      <c r="W1733" s="2150">
        <f>Table1[[#This Row],[FLIGHT_DATE]]-Table1[[#This Row],[DATE_BOOKED]]</f>
        <v>131</v>
      </c>
    </row>
    <row r="1734" spans="1:23" x14ac:dyDescent="0.35">
      <c r="A1734" s="2149">
        <v>45749</v>
      </c>
      <c r="B1734" s="2953" t="s">
        <v>1207</v>
      </c>
      <c r="C1734" s="198" t="s">
        <v>160</v>
      </c>
      <c r="D1734" s="198"/>
      <c r="E1734" s="2142"/>
      <c r="F1734" s="2142" t="s">
        <v>54</v>
      </c>
      <c r="G1734" s="2134" t="s">
        <v>10</v>
      </c>
      <c r="H1734" s="2222" t="s">
        <v>190</v>
      </c>
      <c r="I1734" s="2151" t="s">
        <v>28</v>
      </c>
      <c r="J1734" s="2149">
        <v>45887</v>
      </c>
      <c r="K1734" s="2152">
        <v>20</v>
      </c>
      <c r="L1734" s="2152">
        <v>20</v>
      </c>
      <c r="M1734" s="2153">
        <v>235</v>
      </c>
      <c r="N1734" s="2154">
        <v>0</v>
      </c>
      <c r="O1734" s="2154">
        <v>0</v>
      </c>
      <c r="P1734" s="2155">
        <f>SUM(Table1[[#This Row],[BASE_FARE]:[SURCHARGES]])*Table1[[#This Row],[SEATS_BOOKED]]</f>
        <v>4700</v>
      </c>
      <c r="Q1734" s="2036" t="s">
        <v>161</v>
      </c>
      <c r="R1734" s="2527" t="s">
        <v>397</v>
      </c>
      <c r="S1734" s="2150" t="str">
        <f>LEFT(Table1[[#This Row],[SECTOR]],3)</f>
        <v>NAP</v>
      </c>
      <c r="T1734" s="2150" t="str">
        <f>RIGHT(Table1[[#This Row],[SECTOR]],3)</f>
        <v>SSH</v>
      </c>
      <c r="U1734" s="2150" t="str">
        <f t="shared" si="154"/>
        <v>NAP</v>
      </c>
      <c r="V1734" s="2150">
        <f>WEEKDAY(Table1[[#This Row],[FLIGHT_DATE]],2)</f>
        <v>1</v>
      </c>
      <c r="W1734" s="2150">
        <f>Table1[[#This Row],[FLIGHT_DATE]]-Table1[[#This Row],[DATE_BOOKED]]</f>
        <v>138</v>
      </c>
    </row>
    <row r="1735" spans="1:23" x14ac:dyDescent="0.35">
      <c r="A1735" s="2149">
        <v>45749</v>
      </c>
      <c r="B1735" s="2953" t="s">
        <v>1207</v>
      </c>
      <c r="C1735" s="198" t="s">
        <v>160</v>
      </c>
      <c r="D1735" s="198"/>
      <c r="E1735" s="2142"/>
      <c r="F1735" s="2142" t="s">
        <v>54</v>
      </c>
      <c r="G1735" s="2134" t="s">
        <v>10</v>
      </c>
      <c r="H1735" s="2222" t="s">
        <v>190</v>
      </c>
      <c r="I1735" s="2151" t="s">
        <v>28</v>
      </c>
      <c r="J1735" s="2149">
        <v>45894</v>
      </c>
      <c r="K1735" s="2152">
        <v>10</v>
      </c>
      <c r="L1735" s="2152">
        <v>10</v>
      </c>
      <c r="M1735" s="2153">
        <v>235</v>
      </c>
      <c r="N1735" s="2154">
        <v>0</v>
      </c>
      <c r="O1735" s="2154">
        <v>0</v>
      </c>
      <c r="P1735" s="2155">
        <f>SUM(Table1[[#This Row],[BASE_FARE]:[SURCHARGES]])*Table1[[#This Row],[SEATS_BOOKED]]</f>
        <v>2350</v>
      </c>
      <c r="Q1735" s="2036" t="s">
        <v>161</v>
      </c>
      <c r="R1735" s="2527" t="s">
        <v>397</v>
      </c>
      <c r="S1735" s="2150" t="str">
        <f>LEFT(Table1[[#This Row],[SECTOR]],3)</f>
        <v>NAP</v>
      </c>
      <c r="T1735" s="2150" t="str">
        <f>RIGHT(Table1[[#This Row],[SECTOR]],3)</f>
        <v>SSH</v>
      </c>
      <c r="U1735" s="2150" t="str">
        <f t="shared" si="154"/>
        <v>NAP</v>
      </c>
      <c r="V1735" s="2150">
        <f>WEEKDAY(Table1[[#This Row],[FLIGHT_DATE]],2)</f>
        <v>1</v>
      </c>
      <c r="W1735" s="2150">
        <f>Table1[[#This Row],[FLIGHT_DATE]]-Table1[[#This Row],[DATE_BOOKED]]</f>
        <v>145</v>
      </c>
    </row>
    <row r="1736" spans="1:23" x14ac:dyDescent="0.35">
      <c r="A1736" s="2149">
        <v>45749</v>
      </c>
      <c r="B1736" s="2953" t="s">
        <v>1207</v>
      </c>
      <c r="C1736" s="198" t="s">
        <v>160</v>
      </c>
      <c r="D1736" s="198"/>
      <c r="E1736" s="2142"/>
      <c r="F1736" s="2142" t="s">
        <v>54</v>
      </c>
      <c r="G1736" s="2142" t="s">
        <v>11</v>
      </c>
      <c r="H1736" s="2222" t="s">
        <v>191</v>
      </c>
      <c r="I1736" s="2151" t="s">
        <v>29</v>
      </c>
      <c r="J1736" s="2149">
        <v>45880</v>
      </c>
      <c r="K1736" s="2152">
        <v>10</v>
      </c>
      <c r="L1736" s="2152">
        <v>10</v>
      </c>
      <c r="M1736" s="2153">
        <v>235</v>
      </c>
      <c r="N1736" s="2154">
        <v>0</v>
      </c>
      <c r="O1736" s="2154">
        <v>0</v>
      </c>
      <c r="P1736" s="2155">
        <f>SUM(Table1[[#This Row],[BASE_FARE]:[SURCHARGES]])*Table1[[#This Row],[SEATS_BOOKED]]</f>
        <v>2350</v>
      </c>
      <c r="Q1736" s="2036" t="s">
        <v>161</v>
      </c>
      <c r="R1736" s="2527" t="s">
        <v>397</v>
      </c>
      <c r="S1736" s="2150" t="str">
        <f>LEFT(Table1[[#This Row],[SECTOR]],3)</f>
        <v>SSH</v>
      </c>
      <c r="T1736" s="2150" t="str">
        <f>RIGHT(Table1[[#This Row],[SECTOR]],3)</f>
        <v>NAP</v>
      </c>
      <c r="U1736" s="2150" t="str">
        <f t="shared" si="154"/>
        <v>NAP</v>
      </c>
      <c r="V1736" s="2150">
        <f>WEEKDAY(Table1[[#This Row],[FLIGHT_DATE]],2)</f>
        <v>1</v>
      </c>
      <c r="W1736" s="2150">
        <f>Table1[[#This Row],[FLIGHT_DATE]]-Table1[[#This Row],[DATE_BOOKED]]</f>
        <v>131</v>
      </c>
    </row>
    <row r="1737" spans="1:23" x14ac:dyDescent="0.35">
      <c r="A1737" s="2149">
        <v>45749</v>
      </c>
      <c r="B1737" s="2953" t="s">
        <v>1207</v>
      </c>
      <c r="C1737" s="198" t="s">
        <v>160</v>
      </c>
      <c r="D1737" s="198"/>
      <c r="E1737" s="2142"/>
      <c r="F1737" s="2142" t="s">
        <v>54</v>
      </c>
      <c r="G1737" s="2142" t="s">
        <v>11</v>
      </c>
      <c r="H1737" s="2222" t="s">
        <v>191</v>
      </c>
      <c r="I1737" s="2151" t="s">
        <v>29</v>
      </c>
      <c r="J1737" s="2149">
        <v>45887</v>
      </c>
      <c r="K1737" s="2152">
        <v>20</v>
      </c>
      <c r="L1737" s="2152">
        <v>20</v>
      </c>
      <c r="M1737" s="2153">
        <v>235</v>
      </c>
      <c r="N1737" s="2154">
        <v>0</v>
      </c>
      <c r="O1737" s="2154">
        <v>0</v>
      </c>
      <c r="P1737" s="2155">
        <f>SUM(Table1[[#This Row],[BASE_FARE]:[SURCHARGES]])*Table1[[#This Row],[SEATS_BOOKED]]</f>
        <v>4700</v>
      </c>
      <c r="Q1737" s="2036" t="s">
        <v>161</v>
      </c>
      <c r="R1737" s="2527" t="s">
        <v>397</v>
      </c>
      <c r="S1737" s="2150" t="str">
        <f>LEFT(Table1[[#This Row],[SECTOR]],3)</f>
        <v>SSH</v>
      </c>
      <c r="T1737" s="2150" t="str">
        <f>RIGHT(Table1[[#This Row],[SECTOR]],3)</f>
        <v>NAP</v>
      </c>
      <c r="U1737" s="2150" t="str">
        <f t="shared" si="154"/>
        <v>NAP</v>
      </c>
      <c r="V1737" s="2150">
        <f>WEEKDAY(Table1[[#This Row],[FLIGHT_DATE]],2)</f>
        <v>1</v>
      </c>
      <c r="W1737" s="2150">
        <f>Table1[[#This Row],[FLIGHT_DATE]]-Table1[[#This Row],[DATE_BOOKED]]</f>
        <v>138</v>
      </c>
    </row>
    <row r="1738" spans="1:23" x14ac:dyDescent="0.35">
      <c r="A1738" s="2149">
        <v>45749</v>
      </c>
      <c r="B1738" s="2953" t="s">
        <v>1207</v>
      </c>
      <c r="C1738" s="198" t="s">
        <v>160</v>
      </c>
      <c r="D1738" s="198"/>
      <c r="E1738" s="2142"/>
      <c r="F1738" s="2142" t="s">
        <v>54</v>
      </c>
      <c r="G1738" s="2142" t="s">
        <v>11</v>
      </c>
      <c r="H1738" s="2222" t="s">
        <v>191</v>
      </c>
      <c r="I1738" s="2151" t="s">
        <v>29</v>
      </c>
      <c r="J1738" s="2149">
        <v>45894</v>
      </c>
      <c r="K1738" s="2152">
        <v>20</v>
      </c>
      <c r="L1738" s="2152">
        <v>20</v>
      </c>
      <c r="M1738" s="2153">
        <v>235</v>
      </c>
      <c r="N1738" s="2154">
        <v>0</v>
      </c>
      <c r="O1738" s="2154">
        <v>0</v>
      </c>
      <c r="P1738" s="2155">
        <f>SUM(Table1[[#This Row],[BASE_FARE]:[SURCHARGES]])*Table1[[#This Row],[SEATS_BOOKED]]</f>
        <v>4700</v>
      </c>
      <c r="Q1738" s="2036" t="s">
        <v>161</v>
      </c>
      <c r="R1738" s="2527" t="s">
        <v>397</v>
      </c>
      <c r="S1738" s="2150" t="str">
        <f>LEFT(Table1[[#This Row],[SECTOR]],3)</f>
        <v>SSH</v>
      </c>
      <c r="T1738" s="2150" t="str">
        <f>RIGHT(Table1[[#This Row],[SECTOR]],3)</f>
        <v>NAP</v>
      </c>
      <c r="U1738" s="2150" t="str">
        <f t="shared" si="154"/>
        <v>NAP</v>
      </c>
      <c r="V1738" s="2150">
        <f>WEEKDAY(Table1[[#This Row],[FLIGHT_DATE]],2)</f>
        <v>1</v>
      </c>
      <c r="W1738" s="2150">
        <f>Table1[[#This Row],[FLIGHT_DATE]]-Table1[[#This Row],[DATE_BOOKED]]</f>
        <v>145</v>
      </c>
    </row>
    <row r="1739" spans="1:23" x14ac:dyDescent="0.35">
      <c r="A1739" s="2149">
        <v>45749</v>
      </c>
      <c r="B1739" s="2953" t="s">
        <v>1207</v>
      </c>
      <c r="C1739" s="198" t="s">
        <v>160</v>
      </c>
      <c r="D1739" s="198"/>
      <c r="E1739" s="2142"/>
      <c r="F1739" s="2142" t="s">
        <v>54</v>
      </c>
      <c r="G1739" s="2142" t="s">
        <v>11</v>
      </c>
      <c r="H1739" s="2222" t="s">
        <v>191</v>
      </c>
      <c r="I1739" s="2151" t="s">
        <v>29</v>
      </c>
      <c r="J1739" s="2149">
        <v>45901</v>
      </c>
      <c r="K1739" s="2152">
        <v>10</v>
      </c>
      <c r="L1739" s="2152">
        <v>10</v>
      </c>
      <c r="M1739" s="2153">
        <v>235</v>
      </c>
      <c r="N1739" s="2154">
        <v>0</v>
      </c>
      <c r="O1739" s="2154">
        <v>0</v>
      </c>
      <c r="P1739" s="2155">
        <f>SUM(Table1[[#This Row],[BASE_FARE]:[SURCHARGES]])*Table1[[#This Row],[SEATS_BOOKED]]</f>
        <v>2350</v>
      </c>
      <c r="Q1739" s="2036" t="s">
        <v>161</v>
      </c>
      <c r="R1739" s="2527" t="s">
        <v>397</v>
      </c>
      <c r="S1739" s="2150" t="str">
        <f>LEFT(Table1[[#This Row],[SECTOR]],3)</f>
        <v>SSH</v>
      </c>
      <c r="T1739" s="2150" t="str">
        <f>RIGHT(Table1[[#This Row],[SECTOR]],3)</f>
        <v>NAP</v>
      </c>
      <c r="U1739" s="2150" t="str">
        <f t="shared" si="154"/>
        <v>NAP</v>
      </c>
      <c r="V1739" s="2150">
        <f>WEEKDAY(Table1[[#This Row],[FLIGHT_DATE]],2)</f>
        <v>1</v>
      </c>
      <c r="W1739" s="2150">
        <f>Table1[[#This Row],[FLIGHT_DATE]]-Table1[[#This Row],[DATE_BOOKED]]</f>
        <v>152</v>
      </c>
    </row>
    <row r="1740" spans="1:23" x14ac:dyDescent="0.35">
      <c r="A1740" s="2156">
        <v>45749</v>
      </c>
      <c r="B1740" s="2157" t="s">
        <v>332</v>
      </c>
      <c r="C1740" s="198" t="s">
        <v>333</v>
      </c>
      <c r="D1740" s="198"/>
      <c r="E1740" s="2157"/>
      <c r="F1740" s="2157" t="s">
        <v>56</v>
      </c>
      <c r="G1740" s="2157" t="s">
        <v>10</v>
      </c>
      <c r="H1740" s="2222" t="s">
        <v>194</v>
      </c>
      <c r="I1740" s="2158" t="s">
        <v>26</v>
      </c>
      <c r="J1740" s="2156">
        <v>45752</v>
      </c>
      <c r="K1740" s="2159">
        <v>2</v>
      </c>
      <c r="L1740" s="2160">
        <v>2</v>
      </c>
      <c r="M1740" s="2161">
        <v>150</v>
      </c>
      <c r="N1740" s="2154">
        <v>0</v>
      </c>
      <c r="O1740" s="2154">
        <v>0</v>
      </c>
      <c r="P1740" s="2162">
        <f>SUM(Table1[[#This Row],[BASE_FARE]:[SURCHARGES]])*Table1[[#This Row],[SEATS_BOOKED]]</f>
        <v>300</v>
      </c>
      <c r="Q1740" s="2036" t="s">
        <v>161</v>
      </c>
      <c r="R1740" s="2159" t="s">
        <v>335</v>
      </c>
      <c r="S1740" s="2157" t="str">
        <f>LEFT(Table1[[#This Row],[SECTOR]],3)</f>
        <v>BRI</v>
      </c>
      <c r="T1740" s="2157" t="str">
        <f>RIGHT(Table1[[#This Row],[SECTOR]],3)</f>
        <v>SSH</v>
      </c>
      <c r="U1740" s="2157" t="str">
        <f t="shared" ref="U1740:U1762" si="155">IF(AND(S1740&lt;&gt;"SSH", S1740&lt;&gt;"RMF", S1740&lt;&gt;"CAI", S1740&lt;&gt;"HRG", S1740&lt;&gt;"LXR", S1740&lt;&gt;"DXB", OR(T1740="SSH", T1740="RMF", T1740="CAI", T1740="HRG", T1740="LXR", T1740="DXB")), S1740,
    IF(AND(T1740&lt;&gt;"SSH", T1740&lt;&gt;"RMF", T1740&lt;&gt;"CAI", T1740&lt;&gt;"HRG", T1740&lt;&gt;"LXR", T1740&lt;&gt;"DXB", OR(S1740="SSH", S1740="RMF", S1740="CAI", S1740="HRG", S1740="LXR", S1740="DXB")), T1740,
    "VIE"))</f>
        <v>BRI</v>
      </c>
      <c r="V1740" s="2157">
        <f>WEEKDAY(Table1[[#This Row],[FLIGHT_DATE]],2)</f>
        <v>6</v>
      </c>
      <c r="W1740" s="2157">
        <f>Table1[[#This Row],[FLIGHT_DATE]]-Table1[[#This Row],[DATE_BOOKED]]</f>
        <v>3</v>
      </c>
    </row>
    <row r="1741" spans="1:23" x14ac:dyDescent="0.35">
      <c r="A1741" s="2156">
        <v>45749</v>
      </c>
      <c r="B1741" s="2157" t="s">
        <v>332</v>
      </c>
      <c r="C1741" s="198" t="s">
        <v>333</v>
      </c>
      <c r="D1741" s="198"/>
      <c r="E1741" s="2157"/>
      <c r="F1741" s="2157" t="s">
        <v>56</v>
      </c>
      <c r="G1741" s="2157" t="s">
        <v>10</v>
      </c>
      <c r="H1741" s="2222" t="s">
        <v>194</v>
      </c>
      <c r="I1741" s="2158" t="s">
        <v>26</v>
      </c>
      <c r="J1741" s="2156">
        <v>45759</v>
      </c>
      <c r="K1741" s="2159">
        <v>2</v>
      </c>
      <c r="L1741" s="2160">
        <v>2</v>
      </c>
      <c r="M1741" s="2161">
        <v>150</v>
      </c>
      <c r="N1741" s="2154">
        <v>0</v>
      </c>
      <c r="O1741" s="2154">
        <v>0</v>
      </c>
      <c r="P1741" s="2162">
        <f>SUM(Table1[[#This Row],[BASE_FARE]:[SURCHARGES]])*Table1[[#This Row],[SEATS_BOOKED]]</f>
        <v>300</v>
      </c>
      <c r="Q1741" s="2036" t="s">
        <v>161</v>
      </c>
      <c r="R1741" s="2159" t="s">
        <v>335</v>
      </c>
      <c r="S1741" s="2157" t="str">
        <f>LEFT(Table1[[#This Row],[SECTOR]],3)</f>
        <v>BRI</v>
      </c>
      <c r="T1741" s="2157" t="str">
        <f>RIGHT(Table1[[#This Row],[SECTOR]],3)</f>
        <v>SSH</v>
      </c>
      <c r="U1741" s="2157" t="str">
        <f t="shared" si="155"/>
        <v>BRI</v>
      </c>
      <c r="V1741" s="2157">
        <f>WEEKDAY(Table1[[#This Row],[FLIGHT_DATE]],2)</f>
        <v>6</v>
      </c>
      <c r="W1741" s="2157">
        <f>Table1[[#This Row],[FLIGHT_DATE]]-Table1[[#This Row],[DATE_BOOKED]]</f>
        <v>10</v>
      </c>
    </row>
    <row r="1742" spans="1:23" x14ac:dyDescent="0.35">
      <c r="A1742" s="2156">
        <v>45749</v>
      </c>
      <c r="B1742" s="2157" t="s">
        <v>332</v>
      </c>
      <c r="C1742" s="198" t="s">
        <v>333</v>
      </c>
      <c r="D1742" s="198"/>
      <c r="E1742" s="2157"/>
      <c r="F1742" s="2157" t="s">
        <v>56</v>
      </c>
      <c r="G1742" s="2157" t="s">
        <v>10</v>
      </c>
      <c r="H1742" s="2222" t="s">
        <v>194</v>
      </c>
      <c r="I1742" s="2158" t="s">
        <v>130</v>
      </c>
      <c r="J1742" s="2156">
        <v>45759</v>
      </c>
      <c r="K1742" s="2159">
        <v>3</v>
      </c>
      <c r="L1742" s="2160">
        <v>3</v>
      </c>
      <c r="M1742" s="2161">
        <v>150</v>
      </c>
      <c r="N1742" s="2154">
        <v>0</v>
      </c>
      <c r="O1742" s="2154">
        <v>0</v>
      </c>
      <c r="P1742" s="2162">
        <f>SUM(Table1[[#This Row],[BASE_FARE]:[SURCHARGES]])*Table1[[#This Row],[SEATS_BOOKED]]</f>
        <v>450</v>
      </c>
      <c r="Q1742" s="2036" t="s">
        <v>161</v>
      </c>
      <c r="R1742" s="2159" t="s">
        <v>335</v>
      </c>
      <c r="S1742" s="2157" t="str">
        <f>LEFT(Table1[[#This Row],[SECTOR]],3)</f>
        <v>VRN</v>
      </c>
      <c r="T1742" s="2157" t="str">
        <f>RIGHT(Table1[[#This Row],[SECTOR]],3)</f>
        <v>SSH</v>
      </c>
      <c r="U1742" s="2157" t="str">
        <f t="shared" si="155"/>
        <v>VRN</v>
      </c>
      <c r="V1742" s="2157">
        <f>WEEKDAY(Table1[[#This Row],[FLIGHT_DATE]],2)</f>
        <v>6</v>
      </c>
      <c r="W1742" s="2157">
        <f>Table1[[#This Row],[FLIGHT_DATE]]-Table1[[#This Row],[DATE_BOOKED]]</f>
        <v>10</v>
      </c>
    </row>
    <row r="1743" spans="1:23" x14ac:dyDescent="0.35">
      <c r="A1743" s="2156">
        <v>45749</v>
      </c>
      <c r="B1743" s="2157" t="s">
        <v>332</v>
      </c>
      <c r="C1743" s="198" t="s">
        <v>333</v>
      </c>
      <c r="D1743" s="198"/>
      <c r="E1743" s="2157"/>
      <c r="F1743" s="2157" t="s">
        <v>56</v>
      </c>
      <c r="G1743" s="2157" t="s">
        <v>10</v>
      </c>
      <c r="H1743" s="2222" t="s">
        <v>88</v>
      </c>
      <c r="I1743" s="2158" t="s">
        <v>27</v>
      </c>
      <c r="J1743" s="2156">
        <v>45766</v>
      </c>
      <c r="K1743" s="2159">
        <v>1</v>
      </c>
      <c r="L1743" s="2160">
        <v>1</v>
      </c>
      <c r="M1743" s="2161">
        <v>150</v>
      </c>
      <c r="N1743" s="2154">
        <v>0</v>
      </c>
      <c r="O1743" s="2154">
        <v>0</v>
      </c>
      <c r="P1743" s="2162">
        <f>SUM(Table1[[#This Row],[BASE_FARE]:[SURCHARGES]])*Table1[[#This Row],[SEATS_BOOKED]]</f>
        <v>150</v>
      </c>
      <c r="Q1743" s="2036" t="s">
        <v>161</v>
      </c>
      <c r="R1743" s="2159" t="s">
        <v>335</v>
      </c>
      <c r="S1743" s="2157" t="str">
        <f>LEFT(Table1[[#This Row],[SECTOR]],3)</f>
        <v>SSH</v>
      </c>
      <c r="T1743" s="2157" t="str">
        <f>RIGHT(Table1[[#This Row],[SECTOR]],3)</f>
        <v>BRI</v>
      </c>
      <c r="U1743" s="2157" t="str">
        <f t="shared" si="155"/>
        <v>BRI</v>
      </c>
      <c r="V1743" s="2157">
        <f>WEEKDAY(Table1[[#This Row],[FLIGHT_DATE]],2)</f>
        <v>6</v>
      </c>
      <c r="W1743" s="2157">
        <f>Table1[[#This Row],[FLIGHT_DATE]]-Table1[[#This Row],[DATE_BOOKED]]</f>
        <v>17</v>
      </c>
    </row>
    <row r="1744" spans="1:23" x14ac:dyDescent="0.35">
      <c r="A1744" s="2156">
        <v>45749</v>
      </c>
      <c r="B1744" s="2157" t="s">
        <v>332</v>
      </c>
      <c r="C1744" s="198" t="s">
        <v>333</v>
      </c>
      <c r="D1744" s="198"/>
      <c r="E1744" s="2157"/>
      <c r="F1744" s="2157" t="s">
        <v>56</v>
      </c>
      <c r="G1744" s="2157" t="s">
        <v>10</v>
      </c>
      <c r="H1744" s="2222" t="s">
        <v>88</v>
      </c>
      <c r="I1744" s="2158" t="s">
        <v>27</v>
      </c>
      <c r="J1744" s="2156">
        <v>45780</v>
      </c>
      <c r="K1744" s="2159">
        <v>6</v>
      </c>
      <c r="L1744" s="2160">
        <v>6</v>
      </c>
      <c r="M1744" s="2161">
        <v>150</v>
      </c>
      <c r="N1744" s="2154">
        <v>0</v>
      </c>
      <c r="O1744" s="2154">
        <v>0</v>
      </c>
      <c r="P1744" s="2162">
        <f>SUM(Table1[[#This Row],[BASE_FARE]:[SURCHARGES]])*Table1[[#This Row],[SEATS_BOOKED]]</f>
        <v>900</v>
      </c>
      <c r="Q1744" s="2036" t="s">
        <v>161</v>
      </c>
      <c r="R1744" s="2159" t="s">
        <v>335</v>
      </c>
      <c r="S1744" s="2157" t="str">
        <f>LEFT(Table1[[#This Row],[SECTOR]],3)</f>
        <v>SSH</v>
      </c>
      <c r="T1744" s="2157" t="str">
        <f>RIGHT(Table1[[#This Row],[SECTOR]],3)</f>
        <v>BRI</v>
      </c>
      <c r="U1744" s="2157" t="str">
        <f t="shared" si="155"/>
        <v>BRI</v>
      </c>
      <c r="V1744" s="2157">
        <f>WEEKDAY(Table1[[#This Row],[FLIGHT_DATE]],2)</f>
        <v>6</v>
      </c>
      <c r="W1744" s="2157">
        <f>Table1[[#This Row],[FLIGHT_DATE]]-Table1[[#This Row],[DATE_BOOKED]]</f>
        <v>31</v>
      </c>
    </row>
    <row r="1745" spans="1:23" x14ac:dyDescent="0.35">
      <c r="A1745" s="2156">
        <v>45749</v>
      </c>
      <c r="B1745" s="2157" t="s">
        <v>332</v>
      </c>
      <c r="C1745" s="198" t="s">
        <v>333</v>
      </c>
      <c r="D1745" s="198"/>
      <c r="E1745" s="2157"/>
      <c r="F1745" s="2157" t="s">
        <v>56</v>
      </c>
      <c r="G1745" s="2157" t="s">
        <v>10</v>
      </c>
      <c r="H1745" s="2222" t="s">
        <v>89</v>
      </c>
      <c r="I1745" s="2158" t="s">
        <v>26</v>
      </c>
      <c r="J1745" s="2156">
        <v>45773</v>
      </c>
      <c r="K1745" s="2159">
        <v>4</v>
      </c>
      <c r="L1745" s="2160">
        <v>4</v>
      </c>
      <c r="M1745" s="2161">
        <v>150</v>
      </c>
      <c r="N1745" s="2154">
        <v>0</v>
      </c>
      <c r="O1745" s="2154">
        <v>0</v>
      </c>
      <c r="P1745" s="2162">
        <f>SUM(Table1[[#This Row],[BASE_FARE]:[SURCHARGES]])*Table1[[#This Row],[SEATS_BOOKED]]</f>
        <v>600</v>
      </c>
      <c r="Q1745" s="2036" t="s">
        <v>161</v>
      </c>
      <c r="R1745" s="2159" t="s">
        <v>335</v>
      </c>
      <c r="S1745" s="2157" t="str">
        <f>LEFT(Table1[[#This Row],[SECTOR]],3)</f>
        <v>BRI</v>
      </c>
      <c r="T1745" s="2157" t="str">
        <f>RIGHT(Table1[[#This Row],[SECTOR]],3)</f>
        <v>SSH</v>
      </c>
      <c r="U1745" s="2157" t="str">
        <f t="shared" si="155"/>
        <v>BRI</v>
      </c>
      <c r="V1745" s="2157">
        <f>WEEKDAY(Table1[[#This Row],[FLIGHT_DATE]],2)</f>
        <v>6</v>
      </c>
      <c r="W1745" s="2157">
        <f>Table1[[#This Row],[FLIGHT_DATE]]-Table1[[#This Row],[DATE_BOOKED]]</f>
        <v>24</v>
      </c>
    </row>
    <row r="1746" spans="1:23" x14ac:dyDescent="0.35">
      <c r="A1746" s="2156">
        <v>45749</v>
      </c>
      <c r="B1746" s="2157" t="s">
        <v>332</v>
      </c>
      <c r="C1746" s="198" t="s">
        <v>333</v>
      </c>
      <c r="D1746" s="198"/>
      <c r="E1746" s="2157"/>
      <c r="F1746" s="2157" t="s">
        <v>56</v>
      </c>
      <c r="G1746" s="2157" t="s">
        <v>10</v>
      </c>
      <c r="H1746" s="2222" t="s">
        <v>192</v>
      </c>
      <c r="I1746" s="2158" t="s">
        <v>28</v>
      </c>
      <c r="J1746" s="2156">
        <v>45760</v>
      </c>
      <c r="K1746" s="2159">
        <v>2</v>
      </c>
      <c r="L1746" s="2160">
        <v>2</v>
      </c>
      <c r="M1746" s="2161">
        <v>100</v>
      </c>
      <c r="N1746" s="2154">
        <v>0</v>
      </c>
      <c r="O1746" s="2154">
        <v>0</v>
      </c>
      <c r="P1746" s="2162">
        <f>SUM(Table1[[#This Row],[BASE_FARE]:[SURCHARGES]])*Table1[[#This Row],[SEATS_BOOKED]]</f>
        <v>200</v>
      </c>
      <c r="Q1746" s="2036" t="s">
        <v>161</v>
      </c>
      <c r="R1746" s="2159" t="s">
        <v>335</v>
      </c>
      <c r="S1746" s="2157" t="str">
        <f>LEFT(Table1[[#This Row],[SECTOR]],3)</f>
        <v>NAP</v>
      </c>
      <c r="T1746" s="2157" t="str">
        <f>RIGHT(Table1[[#This Row],[SECTOR]],3)</f>
        <v>SSH</v>
      </c>
      <c r="U1746" s="2157" t="str">
        <f t="shared" si="155"/>
        <v>NAP</v>
      </c>
      <c r="V1746" s="2157">
        <f>WEEKDAY(Table1[[#This Row],[FLIGHT_DATE]],2)</f>
        <v>7</v>
      </c>
      <c r="W1746" s="2157">
        <f>Table1[[#This Row],[FLIGHT_DATE]]-Table1[[#This Row],[DATE_BOOKED]]</f>
        <v>11</v>
      </c>
    </row>
    <row r="1747" spans="1:23" x14ac:dyDescent="0.35">
      <c r="A1747" s="2156">
        <v>45749</v>
      </c>
      <c r="B1747" s="2157" t="s">
        <v>332</v>
      </c>
      <c r="C1747" s="198" t="s">
        <v>333</v>
      </c>
      <c r="D1747" s="198"/>
      <c r="E1747" s="2157"/>
      <c r="F1747" s="2157" t="s">
        <v>56</v>
      </c>
      <c r="G1747" s="2157" t="s">
        <v>10</v>
      </c>
      <c r="H1747" s="2222" t="s">
        <v>193</v>
      </c>
      <c r="I1747" s="2158" t="s">
        <v>29</v>
      </c>
      <c r="J1747" s="2156">
        <v>45767</v>
      </c>
      <c r="K1747" s="2159">
        <v>2</v>
      </c>
      <c r="L1747" s="2160">
        <v>2</v>
      </c>
      <c r="M1747" s="2161">
        <v>140</v>
      </c>
      <c r="N1747" s="2154">
        <v>0</v>
      </c>
      <c r="O1747" s="2154">
        <v>0</v>
      </c>
      <c r="P1747" s="2162">
        <f>SUM(Table1[[#This Row],[BASE_FARE]:[SURCHARGES]])*Table1[[#This Row],[SEATS_BOOKED]]</f>
        <v>280</v>
      </c>
      <c r="Q1747" s="2036" t="s">
        <v>161</v>
      </c>
      <c r="R1747" s="2159" t="s">
        <v>335</v>
      </c>
      <c r="S1747" s="2157" t="str">
        <f>LEFT(Table1[[#This Row],[SECTOR]],3)</f>
        <v>SSH</v>
      </c>
      <c r="T1747" s="2157" t="str">
        <f>RIGHT(Table1[[#This Row],[SECTOR]],3)</f>
        <v>NAP</v>
      </c>
      <c r="U1747" s="2157" t="str">
        <f t="shared" si="155"/>
        <v>NAP</v>
      </c>
      <c r="V1747" s="2157">
        <f>WEEKDAY(Table1[[#This Row],[FLIGHT_DATE]],2)</f>
        <v>7</v>
      </c>
      <c r="W1747" s="2157">
        <f>Table1[[#This Row],[FLIGHT_DATE]]-Table1[[#This Row],[DATE_BOOKED]]</f>
        <v>18</v>
      </c>
    </row>
    <row r="1748" spans="1:23" x14ac:dyDescent="0.35">
      <c r="A1748" s="2156">
        <v>45749</v>
      </c>
      <c r="B1748" s="2157" t="s">
        <v>332</v>
      </c>
      <c r="C1748" s="198" t="s">
        <v>333</v>
      </c>
      <c r="D1748" s="198"/>
      <c r="E1748" s="2157"/>
      <c r="F1748" s="2157" t="s">
        <v>56</v>
      </c>
      <c r="G1748" s="2157" t="s">
        <v>10</v>
      </c>
      <c r="H1748" s="2222" t="s">
        <v>190</v>
      </c>
      <c r="I1748" s="2158" t="s">
        <v>163</v>
      </c>
      <c r="J1748" s="2156">
        <v>45772</v>
      </c>
      <c r="K1748" s="2159">
        <v>2</v>
      </c>
      <c r="L1748" s="2160">
        <v>2</v>
      </c>
      <c r="M1748" s="2161">
        <v>150</v>
      </c>
      <c r="N1748" s="2154">
        <v>0</v>
      </c>
      <c r="O1748" s="2154">
        <v>0</v>
      </c>
      <c r="P1748" s="2162">
        <f>SUM(Table1[[#This Row],[BASE_FARE]:[SURCHARGES]])*Table1[[#This Row],[SEATS_BOOKED]]</f>
        <v>300</v>
      </c>
      <c r="Q1748" s="2036" t="s">
        <v>161</v>
      </c>
      <c r="R1748" s="2159" t="s">
        <v>335</v>
      </c>
      <c r="S1748" s="2157" t="str">
        <f>LEFT(Table1[[#This Row],[SECTOR]],3)</f>
        <v>MXP</v>
      </c>
      <c r="T1748" s="2157" t="str">
        <f>RIGHT(Table1[[#This Row],[SECTOR]],3)</f>
        <v>SSH</v>
      </c>
      <c r="U1748" s="2157" t="str">
        <f t="shared" si="155"/>
        <v>MXP</v>
      </c>
      <c r="V1748" s="2157">
        <f>WEEKDAY(Table1[[#This Row],[FLIGHT_DATE]],2)</f>
        <v>5</v>
      </c>
      <c r="W1748" s="2157">
        <f>Table1[[#This Row],[FLIGHT_DATE]]-Table1[[#This Row],[DATE_BOOKED]]</f>
        <v>23</v>
      </c>
    </row>
    <row r="1749" spans="1:23" x14ac:dyDescent="0.35">
      <c r="A1749" s="2156">
        <v>45749</v>
      </c>
      <c r="B1749" s="2157" t="s">
        <v>332</v>
      </c>
      <c r="C1749" s="198" t="s">
        <v>333</v>
      </c>
      <c r="D1749" s="198"/>
      <c r="E1749" s="2157"/>
      <c r="F1749" s="2157" t="s">
        <v>56</v>
      </c>
      <c r="G1749" s="2157" t="s">
        <v>10</v>
      </c>
      <c r="H1749" s="2222" t="s">
        <v>195</v>
      </c>
      <c r="I1749" s="2158" t="s">
        <v>126</v>
      </c>
      <c r="J1749" s="2156">
        <v>45766</v>
      </c>
      <c r="K1749" s="2159">
        <v>3</v>
      </c>
      <c r="L1749" s="2160">
        <v>3</v>
      </c>
      <c r="M1749" s="2161">
        <v>150</v>
      </c>
      <c r="N1749" s="2154">
        <v>0</v>
      </c>
      <c r="O1749" s="2154">
        <v>0</v>
      </c>
      <c r="P1749" s="2162">
        <f>SUM(Table1[[#This Row],[BASE_FARE]:[SURCHARGES]])*Table1[[#This Row],[SEATS_BOOKED]]</f>
        <v>450</v>
      </c>
      <c r="Q1749" s="2036" t="s">
        <v>161</v>
      </c>
      <c r="R1749" s="2159" t="s">
        <v>335</v>
      </c>
      <c r="S1749" s="2157" t="str">
        <f>LEFT(Table1[[#This Row],[SECTOR]],3)</f>
        <v>SSH</v>
      </c>
      <c r="T1749" s="2157" t="str">
        <f>RIGHT(Table1[[#This Row],[SECTOR]],3)</f>
        <v>VRN</v>
      </c>
      <c r="U1749" s="2157" t="str">
        <f t="shared" si="155"/>
        <v>VRN</v>
      </c>
      <c r="V1749" s="2157">
        <f>WEEKDAY(Table1[[#This Row],[FLIGHT_DATE]],2)</f>
        <v>6</v>
      </c>
      <c r="W1749" s="2157">
        <f>Table1[[#This Row],[FLIGHT_DATE]]-Table1[[#This Row],[DATE_BOOKED]]</f>
        <v>17</v>
      </c>
    </row>
    <row r="1750" spans="1:23" x14ac:dyDescent="0.35">
      <c r="A1750" s="2156">
        <v>45749</v>
      </c>
      <c r="B1750" s="2157" t="s">
        <v>332</v>
      </c>
      <c r="C1750" s="198" t="s">
        <v>333</v>
      </c>
      <c r="D1750" s="198"/>
      <c r="E1750" s="2157"/>
      <c r="F1750" s="2157" t="s">
        <v>56</v>
      </c>
      <c r="G1750" s="2157" t="s">
        <v>10</v>
      </c>
      <c r="H1750" s="2222" t="s">
        <v>447</v>
      </c>
      <c r="I1750" s="2158" t="s">
        <v>28</v>
      </c>
      <c r="J1750" s="2156">
        <v>45772</v>
      </c>
      <c r="K1750" s="2159">
        <v>2</v>
      </c>
      <c r="L1750" s="2160">
        <v>2</v>
      </c>
      <c r="M1750" s="2161">
        <v>150</v>
      </c>
      <c r="N1750" s="2154">
        <v>0</v>
      </c>
      <c r="O1750" s="2154">
        <v>0</v>
      </c>
      <c r="P1750" s="2162">
        <f>SUM(Table1[[#This Row],[BASE_FARE]:[SURCHARGES]])*Table1[[#This Row],[SEATS_BOOKED]]</f>
        <v>300</v>
      </c>
      <c r="Q1750" s="2036" t="s">
        <v>161</v>
      </c>
      <c r="R1750" s="2159" t="s">
        <v>335</v>
      </c>
      <c r="S1750" s="2157" t="str">
        <f>LEFT(Table1[[#This Row],[SECTOR]],3)</f>
        <v>NAP</v>
      </c>
      <c r="T1750" s="2157" t="str">
        <f>RIGHT(Table1[[#This Row],[SECTOR]],3)</f>
        <v>SSH</v>
      </c>
      <c r="U1750" s="2157" t="str">
        <f t="shared" si="155"/>
        <v>NAP</v>
      </c>
      <c r="V1750" s="2157">
        <f>WEEKDAY(Table1[[#This Row],[FLIGHT_DATE]],2)</f>
        <v>5</v>
      </c>
      <c r="W1750" s="2157">
        <f>Table1[[#This Row],[FLIGHT_DATE]]-Table1[[#This Row],[DATE_BOOKED]]</f>
        <v>23</v>
      </c>
    </row>
    <row r="1751" spans="1:23" x14ac:dyDescent="0.35">
      <c r="A1751" s="2156">
        <v>45749</v>
      </c>
      <c r="B1751" s="2157" t="s">
        <v>332</v>
      </c>
      <c r="C1751" s="198" t="s">
        <v>333</v>
      </c>
      <c r="D1751" s="198"/>
      <c r="E1751" s="2157"/>
      <c r="F1751" s="2157" t="s">
        <v>56</v>
      </c>
      <c r="G1751" s="2157" t="s">
        <v>10</v>
      </c>
      <c r="H1751" s="2222" t="s">
        <v>445</v>
      </c>
      <c r="I1751" s="2158" t="s">
        <v>29</v>
      </c>
      <c r="J1751" s="2156">
        <v>45779</v>
      </c>
      <c r="K1751" s="2159">
        <v>1</v>
      </c>
      <c r="L1751" s="2160">
        <v>1</v>
      </c>
      <c r="M1751" s="2161">
        <v>150</v>
      </c>
      <c r="N1751" s="2154">
        <v>0</v>
      </c>
      <c r="O1751" s="2154">
        <v>0</v>
      </c>
      <c r="P1751" s="2162">
        <f>SUM(Table1[[#This Row],[BASE_FARE]:[SURCHARGES]])*Table1[[#This Row],[SEATS_BOOKED]]</f>
        <v>150</v>
      </c>
      <c r="Q1751" s="2036" t="s">
        <v>161</v>
      </c>
      <c r="R1751" s="2159" t="s">
        <v>335</v>
      </c>
      <c r="S1751" s="2157" t="str">
        <f>LEFT(Table1[[#This Row],[SECTOR]],3)</f>
        <v>SSH</v>
      </c>
      <c r="T1751" s="2157" t="str">
        <f>RIGHT(Table1[[#This Row],[SECTOR]],3)</f>
        <v>NAP</v>
      </c>
      <c r="U1751" s="2157" t="str">
        <f t="shared" si="155"/>
        <v>NAP</v>
      </c>
      <c r="V1751" s="2157">
        <f>WEEKDAY(Table1[[#This Row],[FLIGHT_DATE]],2)</f>
        <v>5</v>
      </c>
      <c r="W1751" s="2157">
        <f>Table1[[#This Row],[FLIGHT_DATE]]-Table1[[#This Row],[DATE_BOOKED]]</f>
        <v>30</v>
      </c>
    </row>
    <row r="1752" spans="1:23" x14ac:dyDescent="0.35">
      <c r="A1752" s="2156">
        <v>45749</v>
      </c>
      <c r="B1752" s="2157" t="s">
        <v>332</v>
      </c>
      <c r="C1752" s="198" t="s">
        <v>333</v>
      </c>
      <c r="D1752" s="198"/>
      <c r="E1752" s="2157"/>
      <c r="F1752" s="2157" t="s">
        <v>56</v>
      </c>
      <c r="G1752" s="2157" t="s">
        <v>10</v>
      </c>
      <c r="H1752" s="2222" t="s">
        <v>480</v>
      </c>
      <c r="I1752" s="2158" t="s">
        <v>29</v>
      </c>
      <c r="J1752" s="2156">
        <v>45779</v>
      </c>
      <c r="K1752" s="2159">
        <v>2</v>
      </c>
      <c r="L1752" s="2160">
        <v>2</v>
      </c>
      <c r="M1752" s="2161">
        <v>150</v>
      </c>
      <c r="N1752" s="2154">
        <v>0</v>
      </c>
      <c r="O1752" s="2154">
        <v>0</v>
      </c>
      <c r="P1752" s="2162">
        <f>SUM(Table1[[#This Row],[BASE_FARE]:[SURCHARGES]])*Table1[[#This Row],[SEATS_BOOKED]]</f>
        <v>300</v>
      </c>
      <c r="Q1752" s="2036" t="s">
        <v>161</v>
      </c>
      <c r="R1752" s="2159" t="s">
        <v>335</v>
      </c>
      <c r="S1752" s="2157" t="str">
        <f>LEFT(Table1[[#This Row],[SECTOR]],3)</f>
        <v>SSH</v>
      </c>
      <c r="T1752" s="2157" t="str">
        <f>RIGHT(Table1[[#This Row],[SECTOR]],3)</f>
        <v>NAP</v>
      </c>
      <c r="U1752" s="2157" t="str">
        <f t="shared" si="155"/>
        <v>NAP</v>
      </c>
      <c r="V1752" s="2157">
        <f>WEEKDAY(Table1[[#This Row],[FLIGHT_DATE]],2)</f>
        <v>5</v>
      </c>
      <c r="W1752" s="2157">
        <f>Table1[[#This Row],[FLIGHT_DATE]]-Table1[[#This Row],[DATE_BOOKED]]</f>
        <v>30</v>
      </c>
    </row>
    <row r="1753" spans="1:23" x14ac:dyDescent="0.35">
      <c r="A1753" s="2156">
        <v>45749</v>
      </c>
      <c r="B1753" s="2157" t="s">
        <v>332</v>
      </c>
      <c r="C1753" s="198" t="s">
        <v>333</v>
      </c>
      <c r="D1753" s="198"/>
      <c r="E1753" s="2157"/>
      <c r="F1753" s="2157" t="s">
        <v>56</v>
      </c>
      <c r="G1753" s="2157" t="s">
        <v>10</v>
      </c>
      <c r="H1753" s="2222" t="s">
        <v>88</v>
      </c>
      <c r="I1753" s="2158" t="s">
        <v>27</v>
      </c>
      <c r="J1753" s="2156">
        <v>45885</v>
      </c>
      <c r="K1753" s="2159">
        <v>3</v>
      </c>
      <c r="L1753" s="2160">
        <v>3</v>
      </c>
      <c r="M1753" s="2161">
        <v>240</v>
      </c>
      <c r="N1753" s="2154">
        <v>0</v>
      </c>
      <c r="O1753" s="2154">
        <v>0</v>
      </c>
      <c r="P1753" s="2162">
        <f>SUM(Table1[[#This Row],[BASE_FARE]:[SURCHARGES]])*Table1[[#This Row],[SEATS_BOOKED]]</f>
        <v>720</v>
      </c>
      <c r="Q1753" s="2036" t="s">
        <v>161</v>
      </c>
      <c r="R1753" s="2159" t="s">
        <v>335</v>
      </c>
      <c r="S1753" s="2157" t="str">
        <f>LEFT(Table1[[#This Row],[SECTOR]],3)</f>
        <v>SSH</v>
      </c>
      <c r="T1753" s="2157" t="str">
        <f>RIGHT(Table1[[#This Row],[SECTOR]],3)</f>
        <v>BRI</v>
      </c>
      <c r="U1753" s="2157" t="str">
        <f t="shared" si="155"/>
        <v>BRI</v>
      </c>
      <c r="V1753" s="2157">
        <f>WEEKDAY(Table1[[#This Row],[FLIGHT_DATE]],2)</f>
        <v>6</v>
      </c>
      <c r="W1753" s="2157">
        <f>Table1[[#This Row],[FLIGHT_DATE]]-Table1[[#This Row],[DATE_BOOKED]]</f>
        <v>136</v>
      </c>
    </row>
    <row r="1754" spans="1:23" x14ac:dyDescent="0.35">
      <c r="A1754" s="2156">
        <v>45749</v>
      </c>
      <c r="B1754" s="2157" t="s">
        <v>332</v>
      </c>
      <c r="C1754" s="198" t="s">
        <v>333</v>
      </c>
      <c r="D1754" s="198"/>
      <c r="E1754" s="2157"/>
      <c r="F1754" s="2157" t="s">
        <v>56</v>
      </c>
      <c r="G1754" s="2157" t="s">
        <v>10</v>
      </c>
      <c r="H1754" s="2222" t="s">
        <v>88</v>
      </c>
      <c r="I1754" s="2158" t="s">
        <v>27</v>
      </c>
      <c r="J1754" s="2156">
        <v>45913</v>
      </c>
      <c r="K1754" s="2159">
        <v>2</v>
      </c>
      <c r="L1754" s="2160">
        <v>2</v>
      </c>
      <c r="M1754" s="2161">
        <v>200</v>
      </c>
      <c r="N1754" s="2154">
        <v>0</v>
      </c>
      <c r="O1754" s="2154">
        <v>0</v>
      </c>
      <c r="P1754" s="2162">
        <f>SUM(Table1[[#This Row],[BASE_FARE]:[SURCHARGES]])*Table1[[#This Row],[SEATS_BOOKED]]</f>
        <v>400</v>
      </c>
      <c r="Q1754" s="2036" t="s">
        <v>161</v>
      </c>
      <c r="R1754" s="2159" t="s">
        <v>335</v>
      </c>
      <c r="S1754" s="2157" t="str">
        <f>LEFT(Table1[[#This Row],[SECTOR]],3)</f>
        <v>SSH</v>
      </c>
      <c r="T1754" s="2157" t="str">
        <f>RIGHT(Table1[[#This Row],[SECTOR]],3)</f>
        <v>BRI</v>
      </c>
      <c r="U1754" s="2157" t="str">
        <f t="shared" si="155"/>
        <v>BRI</v>
      </c>
      <c r="V1754" s="2157">
        <f>WEEKDAY(Table1[[#This Row],[FLIGHT_DATE]],2)</f>
        <v>6</v>
      </c>
      <c r="W1754" s="2157">
        <f>Table1[[#This Row],[FLIGHT_DATE]]-Table1[[#This Row],[DATE_BOOKED]]</f>
        <v>164</v>
      </c>
    </row>
    <row r="1755" spans="1:23" x14ac:dyDescent="0.35">
      <c r="A1755" s="2156">
        <v>45749</v>
      </c>
      <c r="B1755" s="2157" t="s">
        <v>332</v>
      </c>
      <c r="C1755" s="198" t="s">
        <v>333</v>
      </c>
      <c r="D1755" s="198"/>
      <c r="E1755" s="2157"/>
      <c r="F1755" s="2157" t="s">
        <v>56</v>
      </c>
      <c r="G1755" s="2157" t="s">
        <v>10</v>
      </c>
      <c r="H1755" s="2222" t="s">
        <v>89</v>
      </c>
      <c r="I1755" s="2158" t="s">
        <v>26</v>
      </c>
      <c r="J1755" s="2156">
        <v>45843</v>
      </c>
      <c r="K1755" s="2159">
        <v>1</v>
      </c>
      <c r="L1755" s="2160">
        <v>1</v>
      </c>
      <c r="M1755" s="2161">
        <v>160</v>
      </c>
      <c r="N1755" s="2154">
        <v>0</v>
      </c>
      <c r="O1755" s="2154">
        <v>0</v>
      </c>
      <c r="P1755" s="2162">
        <f>SUM(Table1[[#This Row],[BASE_FARE]:[SURCHARGES]])*Table1[[#This Row],[SEATS_BOOKED]]</f>
        <v>160</v>
      </c>
      <c r="Q1755" s="2036" t="s">
        <v>161</v>
      </c>
      <c r="R1755" s="2159" t="s">
        <v>335</v>
      </c>
      <c r="S1755" s="2157" t="str">
        <f>LEFT(Table1[[#This Row],[SECTOR]],3)</f>
        <v>BRI</v>
      </c>
      <c r="T1755" s="2157" t="str">
        <f>RIGHT(Table1[[#This Row],[SECTOR]],3)</f>
        <v>SSH</v>
      </c>
      <c r="U1755" s="2157" t="str">
        <f t="shared" si="155"/>
        <v>BRI</v>
      </c>
      <c r="V1755" s="2157">
        <f>WEEKDAY(Table1[[#This Row],[FLIGHT_DATE]],2)</f>
        <v>6</v>
      </c>
      <c r="W1755" s="2157">
        <f>Table1[[#This Row],[FLIGHT_DATE]]-Table1[[#This Row],[DATE_BOOKED]]</f>
        <v>94</v>
      </c>
    </row>
    <row r="1756" spans="1:23" x14ac:dyDescent="0.35">
      <c r="A1756" s="2156">
        <v>45749</v>
      </c>
      <c r="B1756" s="2157" t="s">
        <v>332</v>
      </c>
      <c r="C1756" s="198" t="s">
        <v>333</v>
      </c>
      <c r="D1756" s="198"/>
      <c r="E1756" s="2157"/>
      <c r="F1756" s="2157" t="s">
        <v>56</v>
      </c>
      <c r="G1756" s="2157" t="s">
        <v>10</v>
      </c>
      <c r="H1756" s="2222" t="s">
        <v>89</v>
      </c>
      <c r="I1756" s="2158" t="s">
        <v>26</v>
      </c>
      <c r="J1756" s="2156">
        <v>45878</v>
      </c>
      <c r="K1756" s="2159">
        <v>3</v>
      </c>
      <c r="L1756" s="2160">
        <v>3</v>
      </c>
      <c r="M1756" s="2161">
        <v>240</v>
      </c>
      <c r="N1756" s="2154">
        <v>0</v>
      </c>
      <c r="O1756" s="2154">
        <v>0</v>
      </c>
      <c r="P1756" s="2162">
        <f>SUM(Table1[[#This Row],[BASE_FARE]:[SURCHARGES]])*Table1[[#This Row],[SEATS_BOOKED]]</f>
        <v>720</v>
      </c>
      <c r="Q1756" s="2036" t="s">
        <v>161</v>
      </c>
      <c r="R1756" s="2159" t="s">
        <v>335</v>
      </c>
      <c r="S1756" s="2157" t="str">
        <f>LEFT(Table1[[#This Row],[SECTOR]],3)</f>
        <v>BRI</v>
      </c>
      <c r="T1756" s="2157" t="str">
        <f>RIGHT(Table1[[#This Row],[SECTOR]],3)</f>
        <v>SSH</v>
      </c>
      <c r="U1756" s="2157" t="str">
        <f t="shared" si="155"/>
        <v>BRI</v>
      </c>
      <c r="V1756" s="2157">
        <f>WEEKDAY(Table1[[#This Row],[FLIGHT_DATE]],2)</f>
        <v>6</v>
      </c>
      <c r="W1756" s="2157">
        <f>Table1[[#This Row],[FLIGHT_DATE]]-Table1[[#This Row],[DATE_BOOKED]]</f>
        <v>129</v>
      </c>
    </row>
    <row r="1757" spans="1:23" x14ac:dyDescent="0.35">
      <c r="A1757" s="2156">
        <v>45749</v>
      </c>
      <c r="B1757" s="2157" t="s">
        <v>332</v>
      </c>
      <c r="C1757" s="198" t="s">
        <v>333</v>
      </c>
      <c r="D1757" s="198"/>
      <c r="E1757" s="2157"/>
      <c r="F1757" s="2157" t="s">
        <v>56</v>
      </c>
      <c r="G1757" s="2157" t="s">
        <v>10</v>
      </c>
      <c r="H1757" s="2222" t="s">
        <v>89</v>
      </c>
      <c r="I1757" s="2158" t="s">
        <v>26</v>
      </c>
      <c r="J1757" s="2156">
        <v>45906</v>
      </c>
      <c r="K1757" s="2159">
        <v>2</v>
      </c>
      <c r="L1757" s="2160">
        <v>2</v>
      </c>
      <c r="M1757" s="2161">
        <v>250</v>
      </c>
      <c r="N1757" s="2154">
        <v>0</v>
      </c>
      <c r="O1757" s="2154">
        <v>0</v>
      </c>
      <c r="P1757" s="2162">
        <f>SUM(Table1[[#This Row],[BASE_FARE]:[SURCHARGES]])*Table1[[#This Row],[SEATS_BOOKED]]</f>
        <v>500</v>
      </c>
      <c r="Q1757" s="2036" t="s">
        <v>161</v>
      </c>
      <c r="R1757" s="2159" t="s">
        <v>335</v>
      </c>
      <c r="S1757" s="2157" t="str">
        <f>LEFT(Table1[[#This Row],[SECTOR]],3)</f>
        <v>BRI</v>
      </c>
      <c r="T1757" s="2157" t="str">
        <f>RIGHT(Table1[[#This Row],[SECTOR]],3)</f>
        <v>SSH</v>
      </c>
      <c r="U1757" s="2157" t="str">
        <f t="shared" si="155"/>
        <v>BRI</v>
      </c>
      <c r="V1757" s="2157">
        <f>WEEKDAY(Table1[[#This Row],[FLIGHT_DATE]],2)</f>
        <v>6</v>
      </c>
      <c r="W1757" s="2157">
        <f>Table1[[#This Row],[FLIGHT_DATE]]-Table1[[#This Row],[DATE_BOOKED]]</f>
        <v>157</v>
      </c>
    </row>
    <row r="1758" spans="1:23" x14ac:dyDescent="0.35">
      <c r="A1758" s="2156">
        <v>45749</v>
      </c>
      <c r="B1758" s="2157" t="s">
        <v>332</v>
      </c>
      <c r="C1758" s="198" t="s">
        <v>333</v>
      </c>
      <c r="D1758" s="198"/>
      <c r="E1758" s="2157"/>
      <c r="F1758" s="2157" t="s">
        <v>56</v>
      </c>
      <c r="G1758" s="2157" t="s">
        <v>10</v>
      </c>
      <c r="H1758" s="2222" t="s">
        <v>433</v>
      </c>
      <c r="I1758" s="2158" t="s">
        <v>418</v>
      </c>
      <c r="J1758" s="2156">
        <v>45880</v>
      </c>
      <c r="K1758" s="2159">
        <v>2</v>
      </c>
      <c r="L1758" s="2160">
        <v>2</v>
      </c>
      <c r="M1758" s="2161">
        <v>240</v>
      </c>
      <c r="N1758" s="2154">
        <v>0</v>
      </c>
      <c r="O1758" s="2154">
        <v>0</v>
      </c>
      <c r="P1758" s="2162">
        <f>SUM(Table1[[#This Row],[BASE_FARE]:[SURCHARGES]])*Table1[[#This Row],[SEATS_BOOKED]]</f>
        <v>480</v>
      </c>
      <c r="Q1758" s="2036" t="s">
        <v>161</v>
      </c>
      <c r="R1758" s="2159" t="s">
        <v>335</v>
      </c>
      <c r="S1758" s="2157" t="str">
        <f>LEFT(Table1[[#This Row],[SECTOR]],3)</f>
        <v>NAP</v>
      </c>
      <c r="T1758" s="2157" t="str">
        <f>RIGHT(Table1[[#This Row],[SECTOR]],3)</f>
        <v>HRG</v>
      </c>
      <c r="U1758" s="2157" t="str">
        <f t="shared" si="155"/>
        <v>NAP</v>
      </c>
      <c r="V1758" s="2157">
        <f>WEEKDAY(Table1[[#This Row],[FLIGHT_DATE]],2)</f>
        <v>1</v>
      </c>
      <c r="W1758" s="2157">
        <f>Table1[[#This Row],[FLIGHT_DATE]]-Table1[[#This Row],[DATE_BOOKED]]</f>
        <v>131</v>
      </c>
    </row>
    <row r="1759" spans="1:23" x14ac:dyDescent="0.35">
      <c r="A1759" s="2156">
        <v>45749</v>
      </c>
      <c r="B1759" s="2157" t="s">
        <v>332</v>
      </c>
      <c r="C1759" s="198" t="s">
        <v>333</v>
      </c>
      <c r="D1759" s="198"/>
      <c r="E1759" s="2157"/>
      <c r="F1759" s="2157" t="s">
        <v>56</v>
      </c>
      <c r="G1759" s="2157" t="s">
        <v>10</v>
      </c>
      <c r="H1759" s="2222" t="s">
        <v>432</v>
      </c>
      <c r="I1759" s="2158" t="s">
        <v>416</v>
      </c>
      <c r="J1759" s="2156">
        <v>45894</v>
      </c>
      <c r="K1759" s="2159">
        <v>2</v>
      </c>
      <c r="L1759" s="2160">
        <v>2</v>
      </c>
      <c r="M1759" s="2161">
        <v>240</v>
      </c>
      <c r="N1759" s="2154">
        <v>0</v>
      </c>
      <c r="O1759" s="2154">
        <v>0</v>
      </c>
      <c r="P1759" s="2162">
        <f>SUM(Table1[[#This Row],[BASE_FARE]:[SURCHARGES]])*Table1[[#This Row],[SEATS_BOOKED]]</f>
        <v>480</v>
      </c>
      <c r="Q1759" s="2036" t="s">
        <v>161</v>
      </c>
      <c r="R1759" s="2159" t="s">
        <v>335</v>
      </c>
      <c r="S1759" s="2157" t="str">
        <f>LEFT(Table1[[#This Row],[SECTOR]],3)</f>
        <v>HRG</v>
      </c>
      <c r="T1759" s="2157" t="str">
        <f>RIGHT(Table1[[#This Row],[SECTOR]],3)</f>
        <v>NAP</v>
      </c>
      <c r="U1759" s="2157" t="str">
        <f t="shared" si="155"/>
        <v>NAP</v>
      </c>
      <c r="V1759" s="2157">
        <f>WEEKDAY(Table1[[#This Row],[FLIGHT_DATE]],2)</f>
        <v>1</v>
      </c>
      <c r="W1759" s="2157">
        <f>Table1[[#This Row],[FLIGHT_DATE]]-Table1[[#This Row],[DATE_BOOKED]]</f>
        <v>145</v>
      </c>
    </row>
    <row r="1760" spans="1:23" x14ac:dyDescent="0.35">
      <c r="A1760" s="2156">
        <v>45749</v>
      </c>
      <c r="B1760" s="2157" t="s">
        <v>332</v>
      </c>
      <c r="C1760" s="198" t="s">
        <v>333</v>
      </c>
      <c r="D1760" s="198"/>
      <c r="E1760" s="2157"/>
      <c r="F1760" s="2157" t="s">
        <v>56</v>
      </c>
      <c r="G1760" s="2157" t="s">
        <v>10</v>
      </c>
      <c r="H1760" s="2222" t="s">
        <v>191</v>
      </c>
      <c r="I1760" s="2158" t="s">
        <v>114</v>
      </c>
      <c r="J1760" s="2156">
        <v>45891</v>
      </c>
      <c r="K1760" s="2159">
        <v>7</v>
      </c>
      <c r="L1760" s="2160">
        <v>7</v>
      </c>
      <c r="M1760" s="2161">
        <v>250</v>
      </c>
      <c r="N1760" s="2154">
        <v>0</v>
      </c>
      <c r="O1760" s="2154">
        <v>0</v>
      </c>
      <c r="P1760" s="2162">
        <f>SUM(Table1[[#This Row],[BASE_FARE]:[SURCHARGES]])*Table1[[#This Row],[SEATS_BOOKED]]</f>
        <v>1750</v>
      </c>
      <c r="Q1760" s="2036" t="s">
        <v>161</v>
      </c>
      <c r="R1760" s="2159" t="s">
        <v>335</v>
      </c>
      <c r="S1760" s="2157" t="str">
        <f>LEFT(Table1[[#This Row],[SECTOR]],3)</f>
        <v>SSH</v>
      </c>
      <c r="T1760" s="2157" t="str">
        <f>RIGHT(Table1[[#This Row],[SECTOR]],3)</f>
        <v>FCO</v>
      </c>
      <c r="U1760" s="2157" t="str">
        <f t="shared" si="155"/>
        <v>FCO</v>
      </c>
      <c r="V1760" s="2157">
        <f>WEEKDAY(Table1[[#This Row],[FLIGHT_DATE]],2)</f>
        <v>5</v>
      </c>
      <c r="W1760" s="2157">
        <f>Table1[[#This Row],[FLIGHT_DATE]]-Table1[[#This Row],[DATE_BOOKED]]</f>
        <v>142</v>
      </c>
    </row>
    <row r="1761" spans="1:23" x14ac:dyDescent="0.35">
      <c r="A1761" s="2156">
        <v>45749</v>
      </c>
      <c r="B1761" s="2157" t="s">
        <v>332</v>
      </c>
      <c r="C1761" s="198" t="s">
        <v>333</v>
      </c>
      <c r="D1761" s="198"/>
      <c r="E1761" s="2157"/>
      <c r="F1761" s="2157" t="s">
        <v>56</v>
      </c>
      <c r="G1761" s="2157" t="s">
        <v>10</v>
      </c>
      <c r="H1761" s="2222" t="s">
        <v>89</v>
      </c>
      <c r="I1761" s="2158" t="s">
        <v>26</v>
      </c>
      <c r="J1761" s="2156">
        <v>45857</v>
      </c>
      <c r="K1761" s="2159">
        <v>-8</v>
      </c>
      <c r="L1761" s="2160">
        <v>-8</v>
      </c>
      <c r="M1761" s="2161">
        <v>160</v>
      </c>
      <c r="N1761" s="2154">
        <v>0</v>
      </c>
      <c r="O1761" s="2154">
        <v>0</v>
      </c>
      <c r="P1761" s="2162">
        <f>SUM(Table1[[#This Row],[BASE_FARE]:[SURCHARGES]])*Table1[[#This Row],[SEATS_BOOKED]]</f>
        <v>-1280</v>
      </c>
      <c r="Q1761" s="2036" t="s">
        <v>161</v>
      </c>
      <c r="R1761" s="2159" t="s">
        <v>335</v>
      </c>
      <c r="S1761" s="2157" t="str">
        <f>LEFT(Table1[[#This Row],[SECTOR]],3)</f>
        <v>BRI</v>
      </c>
      <c r="T1761" s="2157" t="str">
        <f>RIGHT(Table1[[#This Row],[SECTOR]],3)</f>
        <v>SSH</v>
      </c>
      <c r="U1761" s="2157" t="str">
        <f t="shared" si="155"/>
        <v>BRI</v>
      </c>
      <c r="V1761" s="2157">
        <f>WEEKDAY(Table1[[#This Row],[FLIGHT_DATE]],2)</f>
        <v>6</v>
      </c>
      <c r="W1761" s="2157">
        <f>Table1[[#This Row],[FLIGHT_DATE]]-Table1[[#This Row],[DATE_BOOKED]]</f>
        <v>108</v>
      </c>
    </row>
    <row r="1762" spans="1:23" x14ac:dyDescent="0.35">
      <c r="A1762" s="2156">
        <v>45749</v>
      </c>
      <c r="B1762" s="2157" t="s">
        <v>332</v>
      </c>
      <c r="C1762" s="198" t="s">
        <v>333</v>
      </c>
      <c r="D1762" s="198"/>
      <c r="E1762" s="2157"/>
      <c r="F1762" s="2157" t="s">
        <v>56</v>
      </c>
      <c r="G1762" s="2157" t="s">
        <v>10</v>
      </c>
      <c r="H1762" s="2222" t="s">
        <v>88</v>
      </c>
      <c r="I1762" s="2158" t="s">
        <v>27</v>
      </c>
      <c r="J1762" s="2156">
        <v>45864</v>
      </c>
      <c r="K1762" s="2159">
        <v>-8</v>
      </c>
      <c r="L1762" s="2160">
        <v>-8</v>
      </c>
      <c r="M1762" s="2161">
        <v>160</v>
      </c>
      <c r="N1762" s="2154">
        <v>0</v>
      </c>
      <c r="O1762" s="2154">
        <v>0</v>
      </c>
      <c r="P1762" s="2162">
        <f>SUM(Table1[[#This Row],[BASE_FARE]:[SURCHARGES]])*Table1[[#This Row],[SEATS_BOOKED]]</f>
        <v>-1280</v>
      </c>
      <c r="Q1762" s="2036" t="s">
        <v>161</v>
      </c>
      <c r="R1762" s="2159" t="s">
        <v>335</v>
      </c>
      <c r="S1762" s="2157" t="str">
        <f>LEFT(Table1[[#This Row],[SECTOR]],3)</f>
        <v>SSH</v>
      </c>
      <c r="T1762" s="2157" t="str">
        <f>RIGHT(Table1[[#This Row],[SECTOR]],3)</f>
        <v>BRI</v>
      </c>
      <c r="U1762" s="2157" t="str">
        <f t="shared" si="155"/>
        <v>BRI</v>
      </c>
      <c r="V1762" s="2157">
        <f>WEEKDAY(Table1[[#This Row],[FLIGHT_DATE]],2)</f>
        <v>6</v>
      </c>
      <c r="W1762" s="2157">
        <f>Table1[[#This Row],[FLIGHT_DATE]]-Table1[[#This Row],[DATE_BOOKED]]</f>
        <v>115</v>
      </c>
    </row>
    <row r="1763" spans="1:23" x14ac:dyDescent="0.35">
      <c r="A1763" s="2164">
        <v>45749</v>
      </c>
      <c r="B1763" s="2165" t="s">
        <v>385</v>
      </c>
      <c r="C1763" s="198" t="s">
        <v>333</v>
      </c>
      <c r="D1763" s="198"/>
      <c r="E1763" s="2165" t="s">
        <v>932</v>
      </c>
      <c r="F1763" s="2165" t="s">
        <v>54</v>
      </c>
      <c r="G1763" s="2165" t="s">
        <v>10</v>
      </c>
      <c r="H1763" s="2222" t="s">
        <v>194</v>
      </c>
      <c r="I1763" s="2166" t="s">
        <v>130</v>
      </c>
      <c r="J1763" s="2164">
        <v>45752</v>
      </c>
      <c r="K1763" s="2167">
        <v>2</v>
      </c>
      <c r="L1763" s="2168">
        <v>2</v>
      </c>
      <c r="M1763" s="2169">
        <v>150</v>
      </c>
      <c r="N1763" s="2170">
        <v>0</v>
      </c>
      <c r="O1763" s="2170">
        <v>0</v>
      </c>
      <c r="P1763" s="2171">
        <f>SUM(Table1[[#This Row],[BASE_FARE]:[SURCHARGES]])*Table1[[#This Row],[SEATS_BOOKED]]</f>
        <v>300</v>
      </c>
      <c r="Q1763" s="2036" t="s">
        <v>161</v>
      </c>
      <c r="R1763" s="2159" t="s">
        <v>335</v>
      </c>
      <c r="S1763" s="2165" t="str">
        <f>LEFT(Table1[[#This Row],[SECTOR]],3)</f>
        <v>VRN</v>
      </c>
      <c r="T1763" s="2165" t="str">
        <f>RIGHT(Table1[[#This Row],[SECTOR]],3)</f>
        <v>SSH</v>
      </c>
      <c r="U1763" s="2165" t="str">
        <f t="shared" ref="U1763:U1772" si="156">IF(AND(S1763&lt;&gt;"SSH", S1763&lt;&gt;"RMF", S1763&lt;&gt;"CAI", S1763&lt;&gt;"HRG", S1763&lt;&gt;"LXR", S1763&lt;&gt;"DXB", OR(T1763="SSH", T1763="RMF", T1763="CAI", T1763="HRG", T1763="LXR", T1763="DXB")), S1763,
    IF(AND(T1763&lt;&gt;"SSH", T1763&lt;&gt;"RMF", T1763&lt;&gt;"CAI", T1763&lt;&gt;"HRG", T1763&lt;&gt;"LXR", T1763&lt;&gt;"DXB", OR(S1763="SSH", S1763="RMF", S1763="CAI", S1763="HRG", S1763="LXR", S1763="DXB")), T1763,
    "VIE"))</f>
        <v>VRN</v>
      </c>
      <c r="V1763" s="2165">
        <f>WEEKDAY(Table1[[#This Row],[FLIGHT_DATE]],2)</f>
        <v>6</v>
      </c>
      <c r="W1763" s="2165">
        <f>Table1[[#This Row],[FLIGHT_DATE]]-Table1[[#This Row],[DATE_BOOKED]]</f>
        <v>3</v>
      </c>
    </row>
    <row r="1764" spans="1:23" x14ac:dyDescent="0.35">
      <c r="A1764" s="2164">
        <v>45749</v>
      </c>
      <c r="B1764" s="2165" t="s">
        <v>385</v>
      </c>
      <c r="C1764" s="198" t="s">
        <v>333</v>
      </c>
      <c r="D1764" s="198"/>
      <c r="E1764" s="2165" t="s">
        <v>932</v>
      </c>
      <c r="F1764" s="2165" t="s">
        <v>54</v>
      </c>
      <c r="G1764" s="2165" t="s">
        <v>11</v>
      </c>
      <c r="H1764" s="2222" t="s">
        <v>195</v>
      </c>
      <c r="I1764" s="2166" t="s">
        <v>126</v>
      </c>
      <c r="J1764" s="2164">
        <v>45759</v>
      </c>
      <c r="K1764" s="2167">
        <v>2</v>
      </c>
      <c r="L1764" s="2168">
        <v>2</v>
      </c>
      <c r="M1764" s="2169">
        <v>150</v>
      </c>
      <c r="N1764" s="2170">
        <v>0</v>
      </c>
      <c r="O1764" s="2170">
        <v>0</v>
      </c>
      <c r="P1764" s="2171">
        <f>SUM(Table1[[#This Row],[BASE_FARE]:[SURCHARGES]])*Table1[[#This Row],[SEATS_BOOKED]]</f>
        <v>300</v>
      </c>
      <c r="Q1764" s="2036" t="s">
        <v>161</v>
      </c>
      <c r="R1764" s="2159" t="s">
        <v>335</v>
      </c>
      <c r="S1764" s="2165" t="str">
        <f>LEFT(Table1[[#This Row],[SECTOR]],3)</f>
        <v>SSH</v>
      </c>
      <c r="T1764" s="2165" t="str">
        <f>RIGHT(Table1[[#This Row],[SECTOR]],3)</f>
        <v>VRN</v>
      </c>
      <c r="U1764" s="2165" t="str">
        <f t="shared" si="156"/>
        <v>VRN</v>
      </c>
      <c r="V1764" s="2165">
        <f>WEEKDAY(Table1[[#This Row],[FLIGHT_DATE]],2)</f>
        <v>6</v>
      </c>
      <c r="W1764" s="2165">
        <f>Table1[[#This Row],[FLIGHT_DATE]]-Table1[[#This Row],[DATE_BOOKED]]</f>
        <v>10</v>
      </c>
    </row>
    <row r="1765" spans="1:23" x14ac:dyDescent="0.35">
      <c r="A1765" s="2164">
        <v>45749</v>
      </c>
      <c r="B1765" s="2165" t="s">
        <v>385</v>
      </c>
      <c r="C1765" s="198" t="s">
        <v>333</v>
      </c>
      <c r="D1765" s="198"/>
      <c r="E1765" s="2165" t="s">
        <v>933</v>
      </c>
      <c r="F1765" s="2165" t="s">
        <v>56</v>
      </c>
      <c r="G1765" s="2165" t="s">
        <v>10</v>
      </c>
      <c r="H1765" s="2222" t="s">
        <v>921</v>
      </c>
      <c r="I1765" s="2166" t="s">
        <v>126</v>
      </c>
      <c r="J1765" s="2164">
        <v>45899</v>
      </c>
      <c r="K1765" s="2167">
        <v>2</v>
      </c>
      <c r="L1765" s="2168">
        <v>2</v>
      </c>
      <c r="M1765" s="2169">
        <v>350</v>
      </c>
      <c r="N1765" s="2170">
        <v>0</v>
      </c>
      <c r="O1765" s="2170">
        <v>0</v>
      </c>
      <c r="P1765" s="2171">
        <f>SUM(Table1[[#This Row],[BASE_FARE]:[SURCHARGES]])*Table1[[#This Row],[SEATS_BOOKED]]</f>
        <v>700</v>
      </c>
      <c r="Q1765" s="2036" t="s">
        <v>161</v>
      </c>
      <c r="R1765" s="2159" t="s">
        <v>335</v>
      </c>
      <c r="S1765" s="2165" t="str">
        <f>LEFT(Table1[[#This Row],[SECTOR]],3)</f>
        <v>SSH</v>
      </c>
      <c r="T1765" s="2165" t="str">
        <f>RIGHT(Table1[[#This Row],[SECTOR]],3)</f>
        <v>VRN</v>
      </c>
      <c r="U1765" s="2165" t="str">
        <f t="shared" si="156"/>
        <v>VRN</v>
      </c>
      <c r="V1765" s="2165">
        <f>WEEKDAY(Table1[[#This Row],[FLIGHT_DATE]],2)</f>
        <v>6</v>
      </c>
      <c r="W1765" s="2165">
        <f>Table1[[#This Row],[FLIGHT_DATE]]-Table1[[#This Row],[DATE_BOOKED]]</f>
        <v>150</v>
      </c>
    </row>
    <row r="1766" spans="1:23" x14ac:dyDescent="0.35">
      <c r="A1766" s="2172">
        <v>45749</v>
      </c>
      <c r="B1766" s="2173" t="s">
        <v>385</v>
      </c>
      <c r="C1766" s="198" t="s">
        <v>333</v>
      </c>
      <c r="D1766" s="198"/>
      <c r="E1766" s="2173" t="s">
        <v>934</v>
      </c>
      <c r="F1766" s="2173" t="s">
        <v>54</v>
      </c>
      <c r="G1766" s="2173" t="s">
        <v>10</v>
      </c>
      <c r="H1766" s="2222" t="s">
        <v>89</v>
      </c>
      <c r="I1766" s="2174" t="s">
        <v>26</v>
      </c>
      <c r="J1766" s="2172">
        <v>45773</v>
      </c>
      <c r="K1766" s="2175">
        <v>2</v>
      </c>
      <c r="L1766" s="2176">
        <v>2</v>
      </c>
      <c r="M1766" s="2177">
        <v>150</v>
      </c>
      <c r="N1766" s="2178">
        <v>0</v>
      </c>
      <c r="O1766" s="2178">
        <v>0</v>
      </c>
      <c r="P1766" s="2179">
        <f>SUM(Table1[[#This Row],[BASE_FARE]:[SURCHARGES]])*Table1[[#This Row],[SEATS_BOOKED]]</f>
        <v>300</v>
      </c>
      <c r="Q1766" s="2036" t="s">
        <v>161</v>
      </c>
      <c r="R1766" s="2159" t="s">
        <v>335</v>
      </c>
      <c r="S1766" s="2173" t="str">
        <f>LEFT(Table1[[#This Row],[SECTOR]],3)</f>
        <v>BRI</v>
      </c>
      <c r="T1766" s="2173" t="str">
        <f>RIGHT(Table1[[#This Row],[SECTOR]],3)</f>
        <v>SSH</v>
      </c>
      <c r="U1766" s="2173" t="str">
        <f t="shared" si="156"/>
        <v>BRI</v>
      </c>
      <c r="V1766" s="2173">
        <f>WEEKDAY(Table1[[#This Row],[FLIGHT_DATE]],2)</f>
        <v>6</v>
      </c>
      <c r="W1766" s="2173">
        <f>Table1[[#This Row],[FLIGHT_DATE]]-Table1[[#This Row],[DATE_BOOKED]]</f>
        <v>24</v>
      </c>
    </row>
    <row r="1767" spans="1:23" x14ac:dyDescent="0.35">
      <c r="A1767" s="2172">
        <v>45749</v>
      </c>
      <c r="B1767" s="2173" t="s">
        <v>385</v>
      </c>
      <c r="C1767" s="198" t="s">
        <v>333</v>
      </c>
      <c r="D1767" s="198"/>
      <c r="E1767" s="2173" t="s">
        <v>934</v>
      </c>
      <c r="F1767" s="2173" t="s">
        <v>54</v>
      </c>
      <c r="G1767" s="2173" t="s">
        <v>11</v>
      </c>
      <c r="H1767" s="2222" t="s">
        <v>88</v>
      </c>
      <c r="I1767" s="2174" t="s">
        <v>27</v>
      </c>
      <c r="J1767" s="2172">
        <v>45780</v>
      </c>
      <c r="K1767" s="2175">
        <v>2</v>
      </c>
      <c r="L1767" s="2176">
        <v>2</v>
      </c>
      <c r="M1767" s="2177">
        <v>150</v>
      </c>
      <c r="N1767" s="2178">
        <v>0</v>
      </c>
      <c r="O1767" s="2178">
        <v>0</v>
      </c>
      <c r="P1767" s="2179">
        <f>SUM(Table1[[#This Row],[BASE_FARE]:[SURCHARGES]])*Table1[[#This Row],[SEATS_BOOKED]]</f>
        <v>300</v>
      </c>
      <c r="Q1767" s="2036" t="s">
        <v>161</v>
      </c>
      <c r="R1767" s="2159" t="s">
        <v>335</v>
      </c>
      <c r="S1767" s="2173" t="str">
        <f>LEFT(Table1[[#This Row],[SECTOR]],3)</f>
        <v>SSH</v>
      </c>
      <c r="T1767" s="2173" t="str">
        <f>RIGHT(Table1[[#This Row],[SECTOR]],3)</f>
        <v>BRI</v>
      </c>
      <c r="U1767" s="2173" t="str">
        <f t="shared" si="156"/>
        <v>BRI</v>
      </c>
      <c r="V1767" s="2173">
        <f>WEEKDAY(Table1[[#This Row],[FLIGHT_DATE]],2)</f>
        <v>6</v>
      </c>
      <c r="W1767" s="2173">
        <f>Table1[[#This Row],[FLIGHT_DATE]]-Table1[[#This Row],[DATE_BOOKED]]</f>
        <v>31</v>
      </c>
    </row>
    <row r="1768" spans="1:23" x14ac:dyDescent="0.35">
      <c r="A1768" s="2180">
        <v>45744</v>
      </c>
      <c r="B1768" s="2181" t="s">
        <v>390</v>
      </c>
      <c r="C1768" s="198" t="s">
        <v>333</v>
      </c>
      <c r="D1768" s="198" t="s">
        <v>952</v>
      </c>
      <c r="E1768" s="1588" t="s">
        <v>935</v>
      </c>
      <c r="F1768" s="2181" t="s">
        <v>56</v>
      </c>
      <c r="G1768" s="2181" t="s">
        <v>10</v>
      </c>
      <c r="H1768" s="2222" t="s">
        <v>88</v>
      </c>
      <c r="I1768" s="2182" t="s">
        <v>27</v>
      </c>
      <c r="J1768" s="2180">
        <v>45780</v>
      </c>
      <c r="K1768" s="2183">
        <v>1</v>
      </c>
      <c r="L1768" s="2184">
        <v>1</v>
      </c>
      <c r="M1768" s="2185">
        <v>130</v>
      </c>
      <c r="N1768" s="418">
        <v>39.03</v>
      </c>
      <c r="O1768" s="2186">
        <v>40</v>
      </c>
      <c r="P1768" s="2187">
        <f>SUM(Table1[[#This Row],[BASE_FARE]:[SURCHARGES]])*Table1[[#This Row],[SEATS_BOOKED]]</f>
        <v>209.03</v>
      </c>
      <c r="Q1768" s="2181" t="s">
        <v>161</v>
      </c>
      <c r="R1768" s="2183" t="s">
        <v>335</v>
      </c>
      <c r="S1768" s="2181" t="str">
        <f>LEFT(Table1[[#This Row],[SECTOR]],3)</f>
        <v>SSH</v>
      </c>
      <c r="T1768" s="2181" t="str">
        <f>RIGHT(Table1[[#This Row],[SECTOR]],3)</f>
        <v>BRI</v>
      </c>
      <c r="U1768" s="2181" t="str">
        <f t="shared" si="156"/>
        <v>BRI</v>
      </c>
      <c r="V1768" s="2181">
        <f>WEEKDAY(Table1[[#This Row],[FLIGHT_DATE]],2)</f>
        <v>6</v>
      </c>
      <c r="W1768" s="2181">
        <f>Table1[[#This Row],[FLIGHT_DATE]]-Table1[[#This Row],[DATE_BOOKED]]</f>
        <v>36</v>
      </c>
    </row>
    <row r="1769" spans="1:23" x14ac:dyDescent="0.35">
      <c r="A1769" s="2180">
        <v>45744</v>
      </c>
      <c r="B1769" s="2181" t="s">
        <v>390</v>
      </c>
      <c r="C1769" s="198" t="s">
        <v>333</v>
      </c>
      <c r="D1769" s="198" t="s">
        <v>952</v>
      </c>
      <c r="E1769" s="1588" t="s">
        <v>936</v>
      </c>
      <c r="F1769" s="2181" t="s">
        <v>56</v>
      </c>
      <c r="G1769" s="2181" t="s">
        <v>10</v>
      </c>
      <c r="H1769" s="2222" t="s">
        <v>88</v>
      </c>
      <c r="I1769" s="2182" t="s">
        <v>27</v>
      </c>
      <c r="J1769" s="2180">
        <v>45780</v>
      </c>
      <c r="K1769" s="2183">
        <v>1</v>
      </c>
      <c r="L1769" s="2184">
        <v>1</v>
      </c>
      <c r="M1769" s="2185">
        <v>130</v>
      </c>
      <c r="N1769" s="418">
        <v>39.03</v>
      </c>
      <c r="O1769" s="2186">
        <v>40</v>
      </c>
      <c r="P1769" s="2187">
        <f>SUM(Table1[[#This Row],[BASE_FARE]:[SURCHARGES]])*Table1[[#This Row],[SEATS_BOOKED]]</f>
        <v>209.03</v>
      </c>
      <c r="Q1769" s="2181" t="s">
        <v>161</v>
      </c>
      <c r="R1769" s="2183" t="s">
        <v>335</v>
      </c>
      <c r="S1769" s="2181" t="str">
        <f>LEFT(Table1[[#This Row],[SECTOR]],3)</f>
        <v>SSH</v>
      </c>
      <c r="T1769" s="2181" t="str">
        <f>RIGHT(Table1[[#This Row],[SECTOR]],3)</f>
        <v>BRI</v>
      </c>
      <c r="U1769" s="2181" t="str">
        <f t="shared" si="156"/>
        <v>BRI</v>
      </c>
      <c r="V1769" s="2181">
        <f>WEEKDAY(Table1[[#This Row],[FLIGHT_DATE]],2)</f>
        <v>6</v>
      </c>
      <c r="W1769" s="2181">
        <f>Table1[[#This Row],[FLIGHT_DATE]]-Table1[[#This Row],[DATE_BOOKED]]</f>
        <v>36</v>
      </c>
    </row>
    <row r="1770" spans="1:23" x14ac:dyDescent="0.35">
      <c r="A1770" s="2180">
        <v>45744</v>
      </c>
      <c r="B1770" s="2181" t="s">
        <v>390</v>
      </c>
      <c r="C1770" s="198" t="s">
        <v>333</v>
      </c>
      <c r="D1770" s="198" t="s">
        <v>952</v>
      </c>
      <c r="E1770" s="1588" t="s">
        <v>936</v>
      </c>
      <c r="F1770" s="2181" t="s">
        <v>56</v>
      </c>
      <c r="G1770" s="2181" t="s">
        <v>10</v>
      </c>
      <c r="H1770" s="2222" t="s">
        <v>88</v>
      </c>
      <c r="I1770" s="2182" t="s">
        <v>27</v>
      </c>
      <c r="J1770" s="2180">
        <v>45780</v>
      </c>
      <c r="K1770" s="2183">
        <v>1</v>
      </c>
      <c r="L1770" s="2184">
        <v>1</v>
      </c>
      <c r="M1770" s="2185">
        <v>97.5</v>
      </c>
      <c r="N1770" s="418">
        <v>39.03</v>
      </c>
      <c r="O1770" s="2186">
        <v>40</v>
      </c>
      <c r="P1770" s="2187">
        <f>SUM(Table1[[#This Row],[BASE_FARE]:[SURCHARGES]])*Table1[[#This Row],[SEATS_BOOKED]]</f>
        <v>176.53</v>
      </c>
      <c r="Q1770" s="2181" t="s">
        <v>161</v>
      </c>
      <c r="R1770" s="2183" t="s">
        <v>335</v>
      </c>
      <c r="S1770" s="2181" t="str">
        <f>LEFT(Table1[[#This Row],[SECTOR]],3)</f>
        <v>SSH</v>
      </c>
      <c r="T1770" s="2181" t="str">
        <f>RIGHT(Table1[[#This Row],[SECTOR]],3)</f>
        <v>BRI</v>
      </c>
      <c r="U1770" s="2181" t="str">
        <f t="shared" si="156"/>
        <v>BRI</v>
      </c>
      <c r="V1770" s="2181">
        <f>WEEKDAY(Table1[[#This Row],[FLIGHT_DATE]],2)</f>
        <v>6</v>
      </c>
      <c r="W1770" s="2181">
        <f>Table1[[#This Row],[FLIGHT_DATE]]-Table1[[#This Row],[DATE_BOOKED]]</f>
        <v>36</v>
      </c>
    </row>
    <row r="1771" spans="1:23" x14ac:dyDescent="0.35">
      <c r="A1771" s="2180">
        <v>45744</v>
      </c>
      <c r="B1771" s="2181" t="s">
        <v>390</v>
      </c>
      <c r="C1771" s="198" t="s">
        <v>333</v>
      </c>
      <c r="D1771" s="198" t="s">
        <v>952</v>
      </c>
      <c r="E1771" s="1588" t="s">
        <v>936</v>
      </c>
      <c r="F1771" s="2181" t="s">
        <v>56</v>
      </c>
      <c r="G1771" s="2181" t="s">
        <v>10</v>
      </c>
      <c r="H1771" s="2222" t="s">
        <v>88</v>
      </c>
      <c r="I1771" s="2182" t="s">
        <v>27</v>
      </c>
      <c r="J1771" s="2180">
        <v>45780</v>
      </c>
      <c r="K1771" s="2183">
        <v>1</v>
      </c>
      <c r="L1771" s="2184">
        <v>1</v>
      </c>
      <c r="M1771" s="2185">
        <v>130</v>
      </c>
      <c r="N1771" s="418">
        <v>39.03</v>
      </c>
      <c r="O1771" s="2186">
        <v>40</v>
      </c>
      <c r="P1771" s="2187">
        <f>SUM(Table1[[#This Row],[BASE_FARE]:[SURCHARGES]])*Table1[[#This Row],[SEATS_BOOKED]]</f>
        <v>209.03</v>
      </c>
      <c r="Q1771" s="2181" t="s">
        <v>161</v>
      </c>
      <c r="R1771" s="2183" t="s">
        <v>335</v>
      </c>
      <c r="S1771" s="2181" t="str">
        <f>LEFT(Table1[[#This Row],[SECTOR]],3)</f>
        <v>SSH</v>
      </c>
      <c r="T1771" s="2181" t="str">
        <f>RIGHT(Table1[[#This Row],[SECTOR]],3)</f>
        <v>BRI</v>
      </c>
      <c r="U1771" s="2181" t="str">
        <f t="shared" si="156"/>
        <v>BRI</v>
      </c>
      <c r="V1771" s="2181">
        <f>WEEKDAY(Table1[[#This Row],[FLIGHT_DATE]],2)</f>
        <v>6</v>
      </c>
      <c r="W1771" s="2181">
        <f>Table1[[#This Row],[FLIGHT_DATE]]-Table1[[#This Row],[DATE_BOOKED]]</f>
        <v>36</v>
      </c>
    </row>
    <row r="1772" spans="1:23" x14ac:dyDescent="0.35">
      <c r="A1772" s="2180">
        <v>45744</v>
      </c>
      <c r="B1772" s="2181" t="s">
        <v>390</v>
      </c>
      <c r="C1772" s="198" t="s">
        <v>333</v>
      </c>
      <c r="D1772" s="198" t="s">
        <v>952</v>
      </c>
      <c r="E1772" s="1588" t="s">
        <v>935</v>
      </c>
      <c r="F1772" s="2181" t="s">
        <v>56</v>
      </c>
      <c r="G1772" s="2181" t="s">
        <v>10</v>
      </c>
      <c r="H1772" s="2222" t="s">
        <v>88</v>
      </c>
      <c r="I1772" s="2182" t="s">
        <v>27</v>
      </c>
      <c r="J1772" s="2180">
        <v>45780</v>
      </c>
      <c r="K1772" s="2183">
        <v>1</v>
      </c>
      <c r="L1772" s="2184">
        <v>1</v>
      </c>
      <c r="M1772" s="2185">
        <v>130</v>
      </c>
      <c r="N1772" s="418">
        <v>39.03</v>
      </c>
      <c r="O1772" s="2186">
        <v>40</v>
      </c>
      <c r="P1772" s="2187">
        <f>SUM(Table1[[#This Row],[BASE_FARE]:[SURCHARGES]])*Table1[[#This Row],[SEATS_BOOKED]]</f>
        <v>209.03</v>
      </c>
      <c r="Q1772" s="2181" t="s">
        <v>161</v>
      </c>
      <c r="R1772" s="2183" t="s">
        <v>335</v>
      </c>
      <c r="S1772" s="2181" t="str">
        <f>LEFT(Table1[[#This Row],[SECTOR]],3)</f>
        <v>SSH</v>
      </c>
      <c r="T1772" s="2181" t="str">
        <f>RIGHT(Table1[[#This Row],[SECTOR]],3)</f>
        <v>BRI</v>
      </c>
      <c r="U1772" s="2181" t="str">
        <f t="shared" si="156"/>
        <v>BRI</v>
      </c>
      <c r="V1772" s="2181">
        <f>WEEKDAY(Table1[[#This Row],[FLIGHT_DATE]],2)</f>
        <v>6</v>
      </c>
      <c r="W1772" s="2181">
        <f>Table1[[#This Row],[FLIGHT_DATE]]-Table1[[#This Row],[DATE_BOOKED]]</f>
        <v>36</v>
      </c>
    </row>
    <row r="1773" spans="1:23" x14ac:dyDescent="0.35">
      <c r="A1773" s="2188">
        <v>45749</v>
      </c>
      <c r="B1773" s="2189" t="s">
        <v>631</v>
      </c>
      <c r="C1773" s="198" t="s">
        <v>333</v>
      </c>
      <c r="D1773" s="198"/>
      <c r="E1773" s="3106" t="s">
        <v>937</v>
      </c>
      <c r="F1773" s="2189" t="s">
        <v>54</v>
      </c>
      <c r="G1773" s="2189" t="s">
        <v>11</v>
      </c>
      <c r="H1773" s="2222" t="s">
        <v>89</v>
      </c>
      <c r="I1773" s="2190" t="s">
        <v>26</v>
      </c>
      <c r="J1773" s="2188">
        <v>45773</v>
      </c>
      <c r="K1773" s="2191">
        <v>1</v>
      </c>
      <c r="L1773" s="2192">
        <v>1</v>
      </c>
      <c r="M1773" s="2193">
        <v>200</v>
      </c>
      <c r="N1773" s="2194">
        <v>19.340000000000003</v>
      </c>
      <c r="O1773" s="2194">
        <v>30</v>
      </c>
      <c r="P1773" s="2195">
        <f>SUM(Table1[[#This Row],[BASE_FARE]:[SURCHARGES]])*Table1[[#This Row],[SEATS_BOOKED]]</f>
        <v>249.34</v>
      </c>
      <c r="Q1773" s="2181" t="s">
        <v>161</v>
      </c>
      <c r="R1773" s="2183" t="s">
        <v>335</v>
      </c>
      <c r="S1773" s="2189" t="str">
        <f>LEFT(Table1[[#This Row],[SECTOR]],3)</f>
        <v>BRI</v>
      </c>
      <c r="T1773" s="2189" t="str">
        <f>RIGHT(Table1[[#This Row],[SECTOR]],3)</f>
        <v>SSH</v>
      </c>
      <c r="U1773" s="2189" t="str">
        <f t="shared" ref="U1773:U1778" si="157">IF(AND(S1773&lt;&gt;"SSH", S1773&lt;&gt;"RMF", S1773&lt;&gt;"CAI", S1773&lt;&gt;"HRG", S1773&lt;&gt;"LXR", S1773&lt;&gt;"DXB", OR(T1773="SSH", T1773="RMF", T1773="CAI", T1773="HRG", T1773="LXR", T1773="DXB")), S1773,
    IF(AND(T1773&lt;&gt;"SSH", T1773&lt;&gt;"RMF", T1773&lt;&gt;"CAI", T1773&lt;&gt;"HRG", T1773&lt;&gt;"LXR", T1773&lt;&gt;"DXB", OR(S1773="SSH", S1773="RMF", S1773="CAI", S1773="HRG", S1773="LXR", S1773="DXB")), T1773,
    "VIE"))</f>
        <v>BRI</v>
      </c>
      <c r="V1773" s="2189">
        <f>WEEKDAY(Table1[[#This Row],[FLIGHT_DATE]],2)</f>
        <v>6</v>
      </c>
      <c r="W1773" s="2189">
        <f>Table1[[#This Row],[FLIGHT_DATE]]-Table1[[#This Row],[DATE_BOOKED]]</f>
        <v>24</v>
      </c>
    </row>
    <row r="1774" spans="1:23" x14ac:dyDescent="0.35">
      <c r="A1774" s="2188">
        <v>45749</v>
      </c>
      <c r="B1774" s="2189" t="s">
        <v>631</v>
      </c>
      <c r="C1774" s="198" t="s">
        <v>333</v>
      </c>
      <c r="D1774" s="198"/>
      <c r="E1774" s="3207" t="s">
        <v>937</v>
      </c>
      <c r="F1774" s="2189" t="s">
        <v>54</v>
      </c>
      <c r="G1774" s="2189" t="s">
        <v>10</v>
      </c>
      <c r="H1774" s="2222" t="s">
        <v>88</v>
      </c>
      <c r="I1774" s="2197" t="s">
        <v>27</v>
      </c>
      <c r="J1774" s="2188">
        <v>45780</v>
      </c>
      <c r="K1774" s="2191">
        <v>1</v>
      </c>
      <c r="L1774" s="2192">
        <v>1</v>
      </c>
      <c r="M1774" s="2193">
        <v>150</v>
      </c>
      <c r="N1774" s="2194">
        <v>31.69</v>
      </c>
      <c r="O1774" s="2194">
        <v>30</v>
      </c>
      <c r="P1774" s="2195">
        <f>SUM(Table1[[#This Row],[BASE_FARE]:[SURCHARGES]])*Table1[[#This Row],[SEATS_BOOKED]]</f>
        <v>211.69</v>
      </c>
      <c r="Q1774" s="2181" t="s">
        <v>161</v>
      </c>
      <c r="R1774" s="2183" t="s">
        <v>335</v>
      </c>
      <c r="S1774" s="2189" t="str">
        <f>LEFT(Table1[[#This Row],[SECTOR]],3)</f>
        <v>SSH</v>
      </c>
      <c r="T1774" s="2189" t="str">
        <f>RIGHT(Table1[[#This Row],[SECTOR]],3)</f>
        <v>BRI</v>
      </c>
      <c r="U1774" s="2189" t="str">
        <f t="shared" si="157"/>
        <v>BRI</v>
      </c>
      <c r="V1774" s="2189">
        <f>WEEKDAY(Table1[[#This Row],[FLIGHT_DATE]],2)</f>
        <v>6</v>
      </c>
      <c r="W1774" s="2189">
        <f>Table1[[#This Row],[FLIGHT_DATE]]-Table1[[#This Row],[DATE_BOOKED]]</f>
        <v>31</v>
      </c>
    </row>
    <row r="1775" spans="1:23" x14ac:dyDescent="0.35">
      <c r="A1775" s="2188">
        <v>45749</v>
      </c>
      <c r="B1775" s="2189" t="s">
        <v>631</v>
      </c>
      <c r="C1775" s="198" t="s">
        <v>333</v>
      </c>
      <c r="D1775" s="198"/>
      <c r="E1775" s="2189" t="s">
        <v>937</v>
      </c>
      <c r="F1775" s="2189" t="s">
        <v>54</v>
      </c>
      <c r="G1775" s="2189" t="s">
        <v>11</v>
      </c>
      <c r="H1775" s="2222" t="s">
        <v>89</v>
      </c>
      <c r="I1775" s="2190" t="s">
        <v>26</v>
      </c>
      <c r="J1775" s="2188">
        <v>45773</v>
      </c>
      <c r="K1775" s="2191">
        <v>1</v>
      </c>
      <c r="L1775" s="2192">
        <v>1</v>
      </c>
      <c r="M1775" s="2193">
        <v>200</v>
      </c>
      <c r="N1775" s="2194">
        <v>19.340000000000003</v>
      </c>
      <c r="O1775" s="2194">
        <v>30</v>
      </c>
      <c r="P1775" s="2195">
        <f>SUM(Table1[[#This Row],[BASE_FARE]:[SURCHARGES]])*Table1[[#This Row],[SEATS_BOOKED]]</f>
        <v>249.34</v>
      </c>
      <c r="Q1775" s="2181" t="s">
        <v>161</v>
      </c>
      <c r="R1775" s="2183" t="s">
        <v>335</v>
      </c>
      <c r="S1775" s="2189" t="str">
        <f>LEFT(Table1[[#This Row],[SECTOR]],3)</f>
        <v>BRI</v>
      </c>
      <c r="T1775" s="2189" t="str">
        <f>RIGHT(Table1[[#This Row],[SECTOR]],3)</f>
        <v>SSH</v>
      </c>
      <c r="U1775" s="2189" t="str">
        <f t="shared" si="157"/>
        <v>BRI</v>
      </c>
      <c r="V1775" s="2189">
        <f>WEEKDAY(Table1[[#This Row],[FLIGHT_DATE]],2)</f>
        <v>6</v>
      </c>
      <c r="W1775" s="2189">
        <f>Table1[[#This Row],[FLIGHT_DATE]]-Table1[[#This Row],[DATE_BOOKED]]</f>
        <v>24</v>
      </c>
    </row>
    <row r="1776" spans="1:23" x14ac:dyDescent="0.35">
      <c r="A1776" s="2188">
        <v>45749</v>
      </c>
      <c r="B1776" s="2189" t="s">
        <v>631</v>
      </c>
      <c r="C1776" s="198" t="s">
        <v>333</v>
      </c>
      <c r="D1776" s="198"/>
      <c r="E1776" s="2189" t="s">
        <v>937</v>
      </c>
      <c r="F1776" s="2189" t="s">
        <v>54</v>
      </c>
      <c r="G1776" s="2189" t="s">
        <v>10</v>
      </c>
      <c r="H1776" s="2222" t="s">
        <v>88</v>
      </c>
      <c r="I1776" s="2197" t="s">
        <v>27</v>
      </c>
      <c r="J1776" s="2188">
        <v>45780</v>
      </c>
      <c r="K1776" s="2191">
        <v>1</v>
      </c>
      <c r="L1776" s="2192">
        <v>1</v>
      </c>
      <c r="M1776" s="2193">
        <v>150</v>
      </c>
      <c r="N1776" s="2194">
        <v>31.69</v>
      </c>
      <c r="O1776" s="2194">
        <v>30</v>
      </c>
      <c r="P1776" s="2195">
        <f>SUM(Table1[[#This Row],[BASE_FARE]:[SURCHARGES]])*Table1[[#This Row],[SEATS_BOOKED]]</f>
        <v>211.69</v>
      </c>
      <c r="Q1776" s="2181" t="s">
        <v>161</v>
      </c>
      <c r="R1776" s="2183" t="s">
        <v>335</v>
      </c>
      <c r="S1776" s="2189" t="str">
        <f>LEFT(Table1[[#This Row],[SECTOR]],3)</f>
        <v>SSH</v>
      </c>
      <c r="T1776" s="2189" t="str">
        <f>RIGHT(Table1[[#This Row],[SECTOR]],3)</f>
        <v>BRI</v>
      </c>
      <c r="U1776" s="2189" t="str">
        <f t="shared" si="157"/>
        <v>BRI</v>
      </c>
      <c r="V1776" s="2189">
        <f>WEEKDAY(Table1[[#This Row],[FLIGHT_DATE]],2)</f>
        <v>6</v>
      </c>
      <c r="W1776" s="2189">
        <f>Table1[[#This Row],[FLIGHT_DATE]]-Table1[[#This Row],[DATE_BOOKED]]</f>
        <v>31</v>
      </c>
    </row>
    <row r="1777" spans="1:23" x14ac:dyDescent="0.35">
      <c r="A1777" s="2188">
        <v>45749</v>
      </c>
      <c r="B1777" s="2189" t="s">
        <v>631</v>
      </c>
      <c r="C1777" s="198" t="s">
        <v>333</v>
      </c>
      <c r="D1777" s="198"/>
      <c r="E1777" s="2189" t="s">
        <v>937</v>
      </c>
      <c r="F1777" s="2189" t="s">
        <v>54</v>
      </c>
      <c r="G1777" s="2189" t="s">
        <v>11</v>
      </c>
      <c r="H1777" s="2222" t="s">
        <v>89</v>
      </c>
      <c r="I1777" s="2190" t="s">
        <v>26</v>
      </c>
      <c r="J1777" s="2188">
        <v>45773</v>
      </c>
      <c r="K1777" s="2191">
        <v>1</v>
      </c>
      <c r="L1777" s="2192">
        <v>1</v>
      </c>
      <c r="M1777" s="2193">
        <v>200</v>
      </c>
      <c r="N1777" s="2194">
        <v>19.340000000000003</v>
      </c>
      <c r="O1777" s="2194">
        <v>30</v>
      </c>
      <c r="P1777" s="2195">
        <f>SUM(Table1[[#This Row],[BASE_FARE]:[SURCHARGES]])*Table1[[#This Row],[SEATS_BOOKED]]</f>
        <v>249.34</v>
      </c>
      <c r="Q1777" s="2181" t="s">
        <v>161</v>
      </c>
      <c r="R1777" s="2183" t="s">
        <v>335</v>
      </c>
      <c r="S1777" s="2189" t="str">
        <f>LEFT(Table1[[#This Row],[SECTOR]],3)</f>
        <v>BRI</v>
      </c>
      <c r="T1777" s="2189" t="str">
        <f>RIGHT(Table1[[#This Row],[SECTOR]],3)</f>
        <v>SSH</v>
      </c>
      <c r="U1777" s="2189" t="str">
        <f t="shared" si="157"/>
        <v>BRI</v>
      </c>
      <c r="V1777" s="2189">
        <f>WEEKDAY(Table1[[#This Row],[FLIGHT_DATE]],2)</f>
        <v>6</v>
      </c>
      <c r="W1777" s="2189">
        <f>Table1[[#This Row],[FLIGHT_DATE]]-Table1[[#This Row],[DATE_BOOKED]]</f>
        <v>24</v>
      </c>
    </row>
    <row r="1778" spans="1:23" x14ac:dyDescent="0.35">
      <c r="A1778" s="2188">
        <v>45749</v>
      </c>
      <c r="B1778" s="2189" t="s">
        <v>631</v>
      </c>
      <c r="C1778" s="198" t="s">
        <v>333</v>
      </c>
      <c r="D1778" s="198"/>
      <c r="E1778" s="2189" t="s">
        <v>937</v>
      </c>
      <c r="F1778" s="2189" t="s">
        <v>54</v>
      </c>
      <c r="G1778" s="2189" t="s">
        <v>10</v>
      </c>
      <c r="H1778" s="2222" t="s">
        <v>88</v>
      </c>
      <c r="I1778" s="2197" t="s">
        <v>27</v>
      </c>
      <c r="J1778" s="2188">
        <v>45780</v>
      </c>
      <c r="K1778" s="2191">
        <v>1</v>
      </c>
      <c r="L1778" s="2192">
        <v>1</v>
      </c>
      <c r="M1778" s="2193">
        <v>150</v>
      </c>
      <c r="N1778" s="2194">
        <v>31.69</v>
      </c>
      <c r="O1778" s="2194">
        <v>30</v>
      </c>
      <c r="P1778" s="2195">
        <f>SUM(Table1[[#This Row],[BASE_FARE]:[SURCHARGES]])*Table1[[#This Row],[SEATS_BOOKED]]</f>
        <v>211.69</v>
      </c>
      <c r="Q1778" s="2181" t="s">
        <v>161</v>
      </c>
      <c r="R1778" s="2183" t="s">
        <v>335</v>
      </c>
      <c r="S1778" s="2189" t="str">
        <f>LEFT(Table1[[#This Row],[SECTOR]],3)</f>
        <v>SSH</v>
      </c>
      <c r="T1778" s="2189" t="str">
        <f>RIGHT(Table1[[#This Row],[SECTOR]],3)</f>
        <v>BRI</v>
      </c>
      <c r="U1778" s="2189" t="str">
        <f t="shared" si="157"/>
        <v>BRI</v>
      </c>
      <c r="V1778" s="2189">
        <f>WEEKDAY(Table1[[#This Row],[FLIGHT_DATE]],2)</f>
        <v>6</v>
      </c>
      <c r="W1778" s="2189">
        <f>Table1[[#This Row],[FLIGHT_DATE]]-Table1[[#This Row],[DATE_BOOKED]]</f>
        <v>31</v>
      </c>
    </row>
    <row r="1779" spans="1:23" x14ac:dyDescent="0.35">
      <c r="A1779" s="2198">
        <v>45748</v>
      </c>
      <c r="B1779" s="2199" t="s">
        <v>390</v>
      </c>
      <c r="C1779" s="198" t="s">
        <v>333</v>
      </c>
      <c r="D1779" s="198" t="s">
        <v>952</v>
      </c>
      <c r="E1779" s="1588" t="s">
        <v>941</v>
      </c>
      <c r="F1779" s="2199" t="s">
        <v>56</v>
      </c>
      <c r="G1779" s="2199" t="s">
        <v>10</v>
      </c>
      <c r="H1779" s="3463" t="s">
        <v>445</v>
      </c>
      <c r="I1779" s="2200" t="s">
        <v>29</v>
      </c>
      <c r="J1779" s="2198">
        <v>45779</v>
      </c>
      <c r="K1779" s="2201">
        <v>1</v>
      </c>
      <c r="L1779" s="2202">
        <v>1</v>
      </c>
      <c r="M1779" s="2203">
        <v>100</v>
      </c>
      <c r="N1779" s="2204">
        <v>38.92</v>
      </c>
      <c r="O1779" s="2204">
        <v>40</v>
      </c>
      <c r="P1779" s="2205">
        <f>SUM(Table1[[#This Row],[BASE_FARE]:[SURCHARGES]])*Table1[[#This Row],[SEATS_BOOKED]]</f>
        <v>178.92000000000002</v>
      </c>
      <c r="Q1779" s="2199" t="s">
        <v>161</v>
      </c>
      <c r="R1779" s="2201" t="s">
        <v>335</v>
      </c>
      <c r="S1779" s="2199" t="str">
        <f>LEFT(Table1[[#This Row],[SECTOR]],3)</f>
        <v>SSH</v>
      </c>
      <c r="T1779" s="2199" t="str">
        <f>RIGHT(Table1[[#This Row],[SECTOR]],3)</f>
        <v>NAP</v>
      </c>
      <c r="U1779" s="2199" t="str">
        <f t="shared" ref="U1779:U1807" si="158">IF(AND(S1779&lt;&gt;"SSH", S1779&lt;&gt;"RMF", S1779&lt;&gt;"CAI", S1779&lt;&gt;"HRG", S1779&lt;&gt;"LXR", S1779&lt;&gt;"DXB", OR(T1779="SSH", T1779="RMF", T1779="CAI", T1779="HRG", T1779="LXR", T1779="DXB")), S1779,
    IF(AND(T1779&lt;&gt;"SSH", T1779&lt;&gt;"RMF", T1779&lt;&gt;"CAI", T1779&lt;&gt;"HRG", T1779&lt;&gt;"LXR", T1779&lt;&gt;"DXB", OR(S1779="SSH", S1779="RMF", S1779="CAI", S1779="HRG", S1779="LXR", S1779="DXB")), T1779,
    "VIE"))</f>
        <v>NAP</v>
      </c>
      <c r="V1779" s="2199">
        <f>WEEKDAY(Table1[[#This Row],[FLIGHT_DATE]],2)</f>
        <v>5</v>
      </c>
      <c r="W1779" s="2199">
        <f>Table1[[#This Row],[FLIGHT_DATE]]-Table1[[#This Row],[DATE_BOOKED]]</f>
        <v>31</v>
      </c>
    </row>
    <row r="1780" spans="1:23" x14ac:dyDescent="0.35">
      <c r="A1780" s="2198">
        <v>45748</v>
      </c>
      <c r="B1780" s="2199" t="s">
        <v>390</v>
      </c>
      <c r="C1780" s="198" t="s">
        <v>333</v>
      </c>
      <c r="D1780" s="198" t="s">
        <v>952</v>
      </c>
      <c r="E1780" s="2199" t="s">
        <v>942</v>
      </c>
      <c r="F1780" s="2199" t="s">
        <v>56</v>
      </c>
      <c r="G1780" s="2199" t="s">
        <v>10</v>
      </c>
      <c r="H1780" s="2222" t="s">
        <v>194</v>
      </c>
      <c r="I1780" s="2200" t="s">
        <v>130</v>
      </c>
      <c r="J1780" s="2198">
        <v>45766</v>
      </c>
      <c r="K1780" s="2201">
        <v>1</v>
      </c>
      <c r="L1780" s="2202">
        <v>1</v>
      </c>
      <c r="M1780" s="2203">
        <v>340</v>
      </c>
      <c r="N1780" s="2204">
        <v>23.04</v>
      </c>
      <c r="O1780" s="2204">
        <v>30</v>
      </c>
      <c r="P1780" s="2205">
        <f>SUM(Table1[[#This Row],[BASE_FARE]:[SURCHARGES]])*Table1[[#This Row],[SEATS_BOOKED]]</f>
        <v>393.04</v>
      </c>
      <c r="Q1780" s="2199" t="s">
        <v>161</v>
      </c>
      <c r="R1780" s="2201" t="s">
        <v>335</v>
      </c>
      <c r="S1780" s="2199" t="str">
        <f>LEFT(Table1[[#This Row],[SECTOR]],3)</f>
        <v>VRN</v>
      </c>
      <c r="T1780" s="2199" t="str">
        <f>RIGHT(Table1[[#This Row],[SECTOR]],3)</f>
        <v>SSH</v>
      </c>
      <c r="U1780" s="2199" t="str">
        <f t="shared" si="158"/>
        <v>VRN</v>
      </c>
      <c r="V1780" s="2199">
        <f>WEEKDAY(Table1[[#This Row],[FLIGHT_DATE]],2)</f>
        <v>6</v>
      </c>
      <c r="W1780" s="2199">
        <f>Table1[[#This Row],[FLIGHT_DATE]]-Table1[[#This Row],[DATE_BOOKED]]</f>
        <v>18</v>
      </c>
    </row>
    <row r="1781" spans="1:23" x14ac:dyDescent="0.35">
      <c r="A1781" s="2198">
        <v>45748</v>
      </c>
      <c r="B1781" s="2199" t="s">
        <v>390</v>
      </c>
      <c r="C1781" s="198" t="s">
        <v>333</v>
      </c>
      <c r="D1781" s="198" t="s">
        <v>952</v>
      </c>
      <c r="E1781" s="2199" t="s">
        <v>942</v>
      </c>
      <c r="F1781" s="2199" t="s">
        <v>56</v>
      </c>
      <c r="G1781" s="2199" t="s">
        <v>10</v>
      </c>
      <c r="H1781" s="2222" t="s">
        <v>194</v>
      </c>
      <c r="I1781" s="2200" t="s">
        <v>130</v>
      </c>
      <c r="J1781" s="2198">
        <v>45766</v>
      </c>
      <c r="K1781" s="2201">
        <v>1</v>
      </c>
      <c r="L1781" s="2202">
        <v>1</v>
      </c>
      <c r="M1781" s="2203">
        <v>340</v>
      </c>
      <c r="N1781" s="2204">
        <v>23.04</v>
      </c>
      <c r="O1781" s="2204">
        <v>30</v>
      </c>
      <c r="P1781" s="2205">
        <f>SUM(Table1[[#This Row],[BASE_FARE]:[SURCHARGES]])*Table1[[#This Row],[SEATS_BOOKED]]</f>
        <v>393.04</v>
      </c>
      <c r="Q1781" s="2199" t="s">
        <v>161</v>
      </c>
      <c r="R1781" s="2201" t="s">
        <v>335</v>
      </c>
      <c r="S1781" s="2199" t="str">
        <f>LEFT(Table1[[#This Row],[SECTOR]],3)</f>
        <v>VRN</v>
      </c>
      <c r="T1781" s="2199" t="str">
        <f>RIGHT(Table1[[#This Row],[SECTOR]],3)</f>
        <v>SSH</v>
      </c>
      <c r="U1781" s="2199" t="str">
        <f t="shared" si="158"/>
        <v>VRN</v>
      </c>
      <c r="V1781" s="2199">
        <f>WEEKDAY(Table1[[#This Row],[FLIGHT_DATE]],2)</f>
        <v>6</v>
      </c>
      <c r="W1781" s="2199">
        <f>Table1[[#This Row],[FLIGHT_DATE]]-Table1[[#This Row],[DATE_BOOKED]]</f>
        <v>18</v>
      </c>
    </row>
    <row r="1782" spans="1:23" x14ac:dyDescent="0.35">
      <c r="A1782" s="2198">
        <v>45748</v>
      </c>
      <c r="B1782" s="2199" t="s">
        <v>390</v>
      </c>
      <c r="C1782" s="198" t="s">
        <v>333</v>
      </c>
      <c r="D1782" s="198" t="s">
        <v>952</v>
      </c>
      <c r="E1782" s="2199" t="s">
        <v>943</v>
      </c>
      <c r="F1782" s="2199" t="s">
        <v>56</v>
      </c>
      <c r="G1782" s="2199" t="s">
        <v>10</v>
      </c>
      <c r="H1782" s="2222" t="s">
        <v>195</v>
      </c>
      <c r="I1782" s="2200" t="s">
        <v>126</v>
      </c>
      <c r="J1782" s="2198">
        <v>45759</v>
      </c>
      <c r="K1782" s="2201">
        <v>1</v>
      </c>
      <c r="L1782" s="2202">
        <v>1</v>
      </c>
      <c r="M1782" s="2203">
        <v>130</v>
      </c>
      <c r="N1782" s="784">
        <v>37.72</v>
      </c>
      <c r="O1782" s="2204">
        <v>30</v>
      </c>
      <c r="P1782" s="2205">
        <f>SUM(Table1[[#This Row],[BASE_FARE]:[SURCHARGES]])*Table1[[#This Row],[SEATS_BOOKED]]</f>
        <v>197.72</v>
      </c>
      <c r="Q1782" s="2199" t="s">
        <v>161</v>
      </c>
      <c r="R1782" s="2201" t="s">
        <v>335</v>
      </c>
      <c r="S1782" s="2199" t="str">
        <f>LEFT(Table1[[#This Row],[SECTOR]],3)</f>
        <v>SSH</v>
      </c>
      <c r="T1782" s="2199" t="str">
        <f>RIGHT(Table1[[#This Row],[SECTOR]],3)</f>
        <v>VRN</v>
      </c>
      <c r="U1782" s="2199" t="str">
        <f t="shared" si="158"/>
        <v>VRN</v>
      </c>
      <c r="V1782" s="2199">
        <f>WEEKDAY(Table1[[#This Row],[FLIGHT_DATE]],2)</f>
        <v>6</v>
      </c>
      <c r="W1782" s="2199">
        <f>Table1[[#This Row],[FLIGHT_DATE]]-Table1[[#This Row],[DATE_BOOKED]]</f>
        <v>11</v>
      </c>
    </row>
    <row r="1783" spans="1:23" x14ac:dyDescent="0.35">
      <c r="A1783" s="2198">
        <v>45748</v>
      </c>
      <c r="B1783" s="2199" t="s">
        <v>390</v>
      </c>
      <c r="C1783" s="198" t="s">
        <v>333</v>
      </c>
      <c r="D1783" s="198" t="s">
        <v>952</v>
      </c>
      <c r="E1783" s="2199" t="s">
        <v>943</v>
      </c>
      <c r="F1783" s="2199" t="s">
        <v>56</v>
      </c>
      <c r="G1783" s="2199" t="s">
        <v>10</v>
      </c>
      <c r="H1783" s="2222" t="s">
        <v>195</v>
      </c>
      <c r="I1783" s="2200" t="s">
        <v>126</v>
      </c>
      <c r="J1783" s="2198">
        <v>45759</v>
      </c>
      <c r="K1783" s="2201">
        <v>1</v>
      </c>
      <c r="L1783" s="2202">
        <v>1</v>
      </c>
      <c r="M1783" s="2203">
        <v>130</v>
      </c>
      <c r="N1783" s="784">
        <v>37.72</v>
      </c>
      <c r="O1783" s="2204">
        <v>30</v>
      </c>
      <c r="P1783" s="2205">
        <f>SUM(Table1[[#This Row],[BASE_FARE]:[SURCHARGES]])*Table1[[#This Row],[SEATS_BOOKED]]</f>
        <v>197.72</v>
      </c>
      <c r="Q1783" s="2199" t="s">
        <v>161</v>
      </c>
      <c r="R1783" s="2201" t="s">
        <v>335</v>
      </c>
      <c r="S1783" s="2199" t="str">
        <f>LEFT(Table1[[#This Row],[SECTOR]],3)</f>
        <v>SSH</v>
      </c>
      <c r="T1783" s="2199" t="str">
        <f>RIGHT(Table1[[#This Row],[SECTOR]],3)</f>
        <v>VRN</v>
      </c>
      <c r="U1783" s="2199" t="str">
        <f t="shared" si="158"/>
        <v>VRN</v>
      </c>
      <c r="V1783" s="2199">
        <f>WEEKDAY(Table1[[#This Row],[FLIGHT_DATE]],2)</f>
        <v>6</v>
      </c>
      <c r="W1783" s="2199">
        <f>Table1[[#This Row],[FLIGHT_DATE]]-Table1[[#This Row],[DATE_BOOKED]]</f>
        <v>11</v>
      </c>
    </row>
    <row r="1784" spans="1:23" x14ac:dyDescent="0.35">
      <c r="A1784" s="2206">
        <v>45749</v>
      </c>
      <c r="B1784" s="2207" t="s">
        <v>385</v>
      </c>
      <c r="C1784" s="198" t="s">
        <v>333</v>
      </c>
      <c r="D1784" s="198"/>
      <c r="E1784" s="2207" t="s">
        <v>944</v>
      </c>
      <c r="F1784" s="2207" t="s">
        <v>56</v>
      </c>
      <c r="G1784" s="2207" t="s">
        <v>10</v>
      </c>
      <c r="H1784" s="2222" t="s">
        <v>195</v>
      </c>
      <c r="I1784" s="2208" t="s">
        <v>126</v>
      </c>
      <c r="J1784" s="2206">
        <v>45766</v>
      </c>
      <c r="K1784" s="2209">
        <v>2</v>
      </c>
      <c r="L1784" s="2210">
        <v>2</v>
      </c>
      <c r="M1784" s="2211">
        <v>150</v>
      </c>
      <c r="N1784" s="2212">
        <v>0</v>
      </c>
      <c r="O1784" s="2212">
        <v>0</v>
      </c>
      <c r="P1784" s="2213">
        <f>SUM(Table1[[#This Row],[BASE_FARE]:[SURCHARGES]])*Table1[[#This Row],[SEATS_BOOKED]]</f>
        <v>300</v>
      </c>
      <c r="Q1784" s="2199" t="s">
        <v>161</v>
      </c>
      <c r="R1784" s="2201" t="s">
        <v>335</v>
      </c>
      <c r="S1784" s="2207" t="str">
        <f>LEFT(Table1[[#This Row],[SECTOR]],3)</f>
        <v>SSH</v>
      </c>
      <c r="T1784" s="2207" t="str">
        <f>RIGHT(Table1[[#This Row],[SECTOR]],3)</f>
        <v>VRN</v>
      </c>
      <c r="U1784" s="2207" t="str">
        <f t="shared" si="158"/>
        <v>VRN</v>
      </c>
      <c r="V1784" s="2207">
        <f>WEEKDAY(Table1[[#This Row],[FLIGHT_DATE]],2)</f>
        <v>6</v>
      </c>
      <c r="W1784" s="2207">
        <f>Table1[[#This Row],[FLIGHT_DATE]]-Table1[[#This Row],[DATE_BOOKED]]</f>
        <v>17</v>
      </c>
    </row>
    <row r="1785" spans="1:23" x14ac:dyDescent="0.35">
      <c r="A1785" s="2206">
        <v>45749</v>
      </c>
      <c r="B1785" s="2207" t="s">
        <v>385</v>
      </c>
      <c r="C1785" s="198" t="s">
        <v>333</v>
      </c>
      <c r="D1785" s="198"/>
      <c r="E1785" s="2207" t="s">
        <v>945</v>
      </c>
      <c r="F1785" s="2207" t="s">
        <v>56</v>
      </c>
      <c r="G1785" s="2207" t="s">
        <v>10</v>
      </c>
      <c r="H1785" s="2222" t="s">
        <v>194</v>
      </c>
      <c r="I1785" s="2208" t="s">
        <v>130</v>
      </c>
      <c r="J1785" s="2206">
        <v>45773</v>
      </c>
      <c r="K1785" s="2209">
        <v>3</v>
      </c>
      <c r="L1785" s="2210">
        <v>3</v>
      </c>
      <c r="M1785" s="2211">
        <v>150</v>
      </c>
      <c r="N1785" s="2212">
        <v>0</v>
      </c>
      <c r="O1785" s="2212">
        <v>0</v>
      </c>
      <c r="P1785" s="2213">
        <f>SUM(Table1[[#This Row],[BASE_FARE]:[SURCHARGES]])*Table1[[#This Row],[SEATS_BOOKED]]</f>
        <v>450</v>
      </c>
      <c r="Q1785" s="2199" t="s">
        <v>161</v>
      </c>
      <c r="R1785" s="2201" t="s">
        <v>335</v>
      </c>
      <c r="S1785" s="2207" t="str">
        <f>LEFT(Table1[[#This Row],[SECTOR]],3)</f>
        <v>VRN</v>
      </c>
      <c r="T1785" s="2207" t="str">
        <f>RIGHT(Table1[[#This Row],[SECTOR]],3)</f>
        <v>SSH</v>
      </c>
      <c r="U1785" s="2207" t="str">
        <f t="shared" si="158"/>
        <v>VRN</v>
      </c>
      <c r="V1785" s="2207">
        <f>WEEKDAY(Table1[[#This Row],[FLIGHT_DATE]],2)</f>
        <v>6</v>
      </c>
      <c r="W1785" s="2207">
        <f>Table1[[#This Row],[FLIGHT_DATE]]-Table1[[#This Row],[DATE_BOOKED]]</f>
        <v>24</v>
      </c>
    </row>
    <row r="1786" spans="1:23" x14ac:dyDescent="0.35">
      <c r="A1786" s="2214">
        <v>45750</v>
      </c>
      <c r="B1786" s="2215" t="s">
        <v>332</v>
      </c>
      <c r="C1786" s="198" t="s">
        <v>333</v>
      </c>
      <c r="D1786" s="198"/>
      <c r="E1786" s="2215"/>
      <c r="F1786" s="2215" t="s">
        <v>56</v>
      </c>
      <c r="G1786" s="2215" t="s">
        <v>10</v>
      </c>
      <c r="H1786" s="2222" t="s">
        <v>190</v>
      </c>
      <c r="I1786" s="2216" t="s">
        <v>163</v>
      </c>
      <c r="J1786" s="2214">
        <v>45772</v>
      </c>
      <c r="K1786" s="2217">
        <v>1</v>
      </c>
      <c r="L1786" s="2218">
        <v>1</v>
      </c>
      <c r="M1786" s="2219">
        <v>150</v>
      </c>
      <c r="N1786" s="2212">
        <v>0</v>
      </c>
      <c r="O1786" s="2212">
        <v>0</v>
      </c>
      <c r="P1786" s="2220">
        <f>SUM(Table1[[#This Row],[BASE_FARE]:[SURCHARGES]])*Table1[[#This Row],[SEATS_BOOKED]]</f>
        <v>150</v>
      </c>
      <c r="Q1786" s="2199" t="s">
        <v>161</v>
      </c>
      <c r="R1786" s="2201" t="s">
        <v>335</v>
      </c>
      <c r="S1786" s="2215" t="str">
        <f>LEFT(Table1[[#This Row],[SECTOR]],3)</f>
        <v>MXP</v>
      </c>
      <c r="T1786" s="2215" t="str">
        <f>RIGHT(Table1[[#This Row],[SECTOR]],3)</f>
        <v>SSH</v>
      </c>
      <c r="U1786" s="2215" t="str">
        <f t="shared" si="158"/>
        <v>MXP</v>
      </c>
      <c r="V1786" s="2215">
        <f>WEEKDAY(Table1[[#This Row],[FLIGHT_DATE]],2)</f>
        <v>5</v>
      </c>
      <c r="W1786" s="2215">
        <f>Table1[[#This Row],[FLIGHT_DATE]]-Table1[[#This Row],[DATE_BOOKED]]</f>
        <v>22</v>
      </c>
    </row>
    <row r="1787" spans="1:23" x14ac:dyDescent="0.35">
      <c r="A1787" s="2214">
        <v>45750</v>
      </c>
      <c r="B1787" s="2215" t="s">
        <v>332</v>
      </c>
      <c r="C1787" s="198" t="s">
        <v>333</v>
      </c>
      <c r="D1787" s="198"/>
      <c r="E1787" s="2215"/>
      <c r="F1787" s="2215" t="s">
        <v>56</v>
      </c>
      <c r="G1787" s="2215" t="s">
        <v>10</v>
      </c>
      <c r="H1787" s="2222" t="s">
        <v>88</v>
      </c>
      <c r="I1787" s="2216" t="s">
        <v>27</v>
      </c>
      <c r="J1787" s="2214">
        <v>45920</v>
      </c>
      <c r="K1787" s="2217">
        <v>4</v>
      </c>
      <c r="L1787" s="2218">
        <v>4</v>
      </c>
      <c r="M1787" s="2219">
        <v>160</v>
      </c>
      <c r="N1787" s="2212">
        <v>0</v>
      </c>
      <c r="O1787" s="2212">
        <v>0</v>
      </c>
      <c r="P1787" s="2220">
        <f>SUM(Table1[[#This Row],[BASE_FARE]:[SURCHARGES]])*Table1[[#This Row],[SEATS_BOOKED]]</f>
        <v>640</v>
      </c>
      <c r="Q1787" s="2199" t="s">
        <v>161</v>
      </c>
      <c r="R1787" s="2201" t="s">
        <v>335</v>
      </c>
      <c r="S1787" s="2215" t="str">
        <f>LEFT(Table1[[#This Row],[SECTOR]],3)</f>
        <v>SSH</v>
      </c>
      <c r="T1787" s="2215" t="str">
        <f>RIGHT(Table1[[#This Row],[SECTOR]],3)</f>
        <v>BRI</v>
      </c>
      <c r="U1787" s="2215" t="str">
        <f t="shared" si="158"/>
        <v>BRI</v>
      </c>
      <c r="V1787" s="2215">
        <f>WEEKDAY(Table1[[#This Row],[FLIGHT_DATE]],2)</f>
        <v>6</v>
      </c>
      <c r="W1787" s="2215">
        <f>Table1[[#This Row],[FLIGHT_DATE]]-Table1[[#This Row],[DATE_BOOKED]]</f>
        <v>170</v>
      </c>
    </row>
    <row r="1788" spans="1:23" x14ac:dyDescent="0.35">
      <c r="A1788" s="2214">
        <v>45750</v>
      </c>
      <c r="B1788" s="2215" t="s">
        <v>332</v>
      </c>
      <c r="C1788" s="198" t="s">
        <v>333</v>
      </c>
      <c r="D1788" s="198"/>
      <c r="E1788" s="2215"/>
      <c r="F1788" s="2215" t="s">
        <v>56</v>
      </c>
      <c r="G1788" s="2215" t="s">
        <v>10</v>
      </c>
      <c r="H1788" s="2222" t="s">
        <v>190</v>
      </c>
      <c r="I1788" s="2216" t="s">
        <v>28</v>
      </c>
      <c r="J1788" s="2214">
        <v>45880</v>
      </c>
      <c r="K1788" s="2217">
        <v>3</v>
      </c>
      <c r="L1788" s="2218">
        <v>3</v>
      </c>
      <c r="M1788" s="2219">
        <v>280</v>
      </c>
      <c r="N1788" s="2212">
        <v>0</v>
      </c>
      <c r="O1788" s="2212">
        <v>0</v>
      </c>
      <c r="P1788" s="2220">
        <f>SUM(Table1[[#This Row],[BASE_FARE]:[SURCHARGES]])*Table1[[#This Row],[SEATS_BOOKED]]</f>
        <v>840</v>
      </c>
      <c r="Q1788" s="2199" t="s">
        <v>161</v>
      </c>
      <c r="R1788" s="2201" t="s">
        <v>335</v>
      </c>
      <c r="S1788" s="2215" t="str">
        <f>LEFT(Table1[[#This Row],[SECTOR]],3)</f>
        <v>NAP</v>
      </c>
      <c r="T1788" s="2215" t="str">
        <f>RIGHT(Table1[[#This Row],[SECTOR]],3)</f>
        <v>SSH</v>
      </c>
      <c r="U1788" s="2215" t="str">
        <f t="shared" si="158"/>
        <v>NAP</v>
      </c>
      <c r="V1788" s="2215">
        <f>WEEKDAY(Table1[[#This Row],[FLIGHT_DATE]],2)</f>
        <v>1</v>
      </c>
      <c r="W1788" s="2215">
        <f>Table1[[#This Row],[FLIGHT_DATE]]-Table1[[#This Row],[DATE_BOOKED]]</f>
        <v>130</v>
      </c>
    </row>
    <row r="1789" spans="1:23" x14ac:dyDescent="0.35">
      <c r="A1789" s="2214">
        <v>45750</v>
      </c>
      <c r="B1789" s="2215" t="s">
        <v>332</v>
      </c>
      <c r="C1789" s="198" t="s">
        <v>333</v>
      </c>
      <c r="D1789" s="198"/>
      <c r="E1789" s="2215"/>
      <c r="F1789" s="2215" t="s">
        <v>56</v>
      </c>
      <c r="G1789" s="2215" t="s">
        <v>10</v>
      </c>
      <c r="H1789" s="2222" t="s">
        <v>191</v>
      </c>
      <c r="I1789" s="2216" t="s">
        <v>29</v>
      </c>
      <c r="J1789" s="2214">
        <v>45894</v>
      </c>
      <c r="K1789" s="2217">
        <v>3</v>
      </c>
      <c r="L1789" s="2218">
        <v>3</v>
      </c>
      <c r="M1789" s="2219">
        <v>320</v>
      </c>
      <c r="N1789" s="2212">
        <v>0</v>
      </c>
      <c r="O1789" s="2212">
        <v>0</v>
      </c>
      <c r="P1789" s="2220">
        <f>SUM(Table1[[#This Row],[BASE_FARE]:[SURCHARGES]])*Table1[[#This Row],[SEATS_BOOKED]]</f>
        <v>960</v>
      </c>
      <c r="Q1789" s="2199" t="s">
        <v>161</v>
      </c>
      <c r="R1789" s="2201" t="s">
        <v>335</v>
      </c>
      <c r="S1789" s="2215" t="str">
        <f>LEFT(Table1[[#This Row],[SECTOR]],3)</f>
        <v>SSH</v>
      </c>
      <c r="T1789" s="2215" t="str">
        <f>RIGHT(Table1[[#This Row],[SECTOR]],3)</f>
        <v>NAP</v>
      </c>
      <c r="U1789" s="2215" t="str">
        <f t="shared" si="158"/>
        <v>NAP</v>
      </c>
      <c r="V1789" s="2215">
        <f>WEEKDAY(Table1[[#This Row],[FLIGHT_DATE]],2)</f>
        <v>1</v>
      </c>
      <c r="W1789" s="2215">
        <f>Table1[[#This Row],[FLIGHT_DATE]]-Table1[[#This Row],[DATE_BOOKED]]</f>
        <v>144</v>
      </c>
    </row>
    <row r="1790" spans="1:23" x14ac:dyDescent="0.35">
      <c r="A1790" s="2221">
        <v>45750</v>
      </c>
      <c r="B1790" s="2222" t="s">
        <v>631</v>
      </c>
      <c r="C1790" s="198" t="s">
        <v>333</v>
      </c>
      <c r="D1790" s="198"/>
      <c r="E1790" s="3207" t="s">
        <v>946</v>
      </c>
      <c r="F1790" s="2222" t="s">
        <v>54</v>
      </c>
      <c r="G1790" s="2222" t="s">
        <v>11</v>
      </c>
      <c r="H1790" s="2222" t="s">
        <v>88</v>
      </c>
      <c r="I1790" s="2223" t="s">
        <v>27</v>
      </c>
      <c r="J1790" s="2221">
        <v>45780</v>
      </c>
      <c r="K1790" s="2224">
        <v>1</v>
      </c>
      <c r="L1790" s="2225">
        <v>1</v>
      </c>
      <c r="M1790" s="2226">
        <v>150</v>
      </c>
      <c r="N1790" s="2227">
        <v>19.350000000000001</v>
      </c>
      <c r="O1790" s="2227">
        <v>30</v>
      </c>
      <c r="P1790" s="2228">
        <f>SUM(Table1[[#This Row],[BASE_FARE]:[SURCHARGES]])*Table1[[#This Row],[SEATS_BOOKED]]</f>
        <v>199.35</v>
      </c>
      <c r="Q1790" s="2036" t="s">
        <v>161</v>
      </c>
      <c r="R1790" s="2159" t="s">
        <v>335</v>
      </c>
      <c r="S1790" s="2222" t="str">
        <f>LEFT(Table1[[#This Row],[SECTOR]],3)</f>
        <v>SSH</v>
      </c>
      <c r="T1790" s="2222" t="str">
        <f>RIGHT(Table1[[#This Row],[SECTOR]],3)</f>
        <v>BRI</v>
      </c>
      <c r="U1790" s="2222" t="str">
        <f t="shared" si="158"/>
        <v>BRI</v>
      </c>
      <c r="V1790" s="2222">
        <f>WEEKDAY(Table1[[#This Row],[FLIGHT_DATE]],2)</f>
        <v>6</v>
      </c>
      <c r="W1790" s="2222">
        <f>Table1[[#This Row],[FLIGHT_DATE]]-Table1[[#This Row],[DATE_BOOKED]]</f>
        <v>30</v>
      </c>
    </row>
    <row r="1791" spans="1:23" x14ac:dyDescent="0.35">
      <c r="A1791" s="2221">
        <v>45750</v>
      </c>
      <c r="B1791" s="2222" t="s">
        <v>631</v>
      </c>
      <c r="C1791" s="198" t="s">
        <v>333</v>
      </c>
      <c r="D1791" s="198"/>
      <c r="E1791" s="2222" t="s">
        <v>946</v>
      </c>
      <c r="F1791" s="2222" t="s">
        <v>54</v>
      </c>
      <c r="G1791" s="2222" t="s">
        <v>10</v>
      </c>
      <c r="H1791" s="2222" t="s">
        <v>89</v>
      </c>
      <c r="I1791" s="2223" t="s">
        <v>26</v>
      </c>
      <c r="J1791" s="2221">
        <v>45773</v>
      </c>
      <c r="K1791" s="2224">
        <v>1</v>
      </c>
      <c r="L1791" s="2225">
        <v>1</v>
      </c>
      <c r="M1791" s="2226">
        <v>150</v>
      </c>
      <c r="N1791" s="2227">
        <v>31.740000000000002</v>
      </c>
      <c r="O1791" s="2227">
        <v>30</v>
      </c>
      <c r="P1791" s="2228">
        <f>SUM(Table1[[#This Row],[BASE_FARE]:[SURCHARGES]])*Table1[[#This Row],[SEATS_BOOKED]]</f>
        <v>211.74</v>
      </c>
      <c r="Q1791" s="2036" t="s">
        <v>161</v>
      </c>
      <c r="R1791" s="2159" t="s">
        <v>335</v>
      </c>
      <c r="S1791" s="2222" t="str">
        <f>LEFT(Table1[[#This Row],[SECTOR]],3)</f>
        <v>BRI</v>
      </c>
      <c r="T1791" s="2222" t="str">
        <f>RIGHT(Table1[[#This Row],[SECTOR]],3)</f>
        <v>SSH</v>
      </c>
      <c r="U1791" s="2222" t="str">
        <f t="shared" si="158"/>
        <v>BRI</v>
      </c>
      <c r="V1791" s="2222">
        <f>WEEKDAY(Table1[[#This Row],[FLIGHT_DATE]],2)</f>
        <v>6</v>
      </c>
      <c r="W1791" s="2222">
        <f>Table1[[#This Row],[FLIGHT_DATE]]-Table1[[#This Row],[DATE_BOOKED]]</f>
        <v>23</v>
      </c>
    </row>
    <row r="1792" spans="1:23" x14ac:dyDescent="0.35">
      <c r="A1792" s="2221">
        <v>45750</v>
      </c>
      <c r="B1792" s="2222" t="s">
        <v>631</v>
      </c>
      <c r="C1792" s="198" t="s">
        <v>333</v>
      </c>
      <c r="D1792" s="198"/>
      <c r="E1792" s="2222" t="s">
        <v>946</v>
      </c>
      <c r="F1792" s="2222" t="s">
        <v>54</v>
      </c>
      <c r="G1792" s="2222" t="s">
        <v>11</v>
      </c>
      <c r="H1792" s="2222" t="s">
        <v>88</v>
      </c>
      <c r="I1792" s="2223" t="s">
        <v>27</v>
      </c>
      <c r="J1792" s="2221">
        <v>45780</v>
      </c>
      <c r="K1792" s="2224">
        <v>1</v>
      </c>
      <c r="L1792" s="2225">
        <v>1</v>
      </c>
      <c r="M1792" s="2226">
        <v>150</v>
      </c>
      <c r="N1792" s="2227">
        <v>19.350000000000001</v>
      </c>
      <c r="O1792" s="2227">
        <v>30</v>
      </c>
      <c r="P1792" s="2228">
        <f>SUM(Table1[[#This Row],[BASE_FARE]:[SURCHARGES]])*Table1[[#This Row],[SEATS_BOOKED]]</f>
        <v>199.35</v>
      </c>
      <c r="Q1792" s="2036" t="s">
        <v>161</v>
      </c>
      <c r="R1792" s="2159" t="s">
        <v>335</v>
      </c>
      <c r="S1792" s="2222" t="str">
        <f>LEFT(Table1[[#This Row],[SECTOR]],3)</f>
        <v>SSH</v>
      </c>
      <c r="T1792" s="2222" t="str">
        <f>RIGHT(Table1[[#This Row],[SECTOR]],3)</f>
        <v>BRI</v>
      </c>
      <c r="U1792" s="2222" t="str">
        <f t="shared" si="158"/>
        <v>BRI</v>
      </c>
      <c r="V1792" s="2222">
        <f>WEEKDAY(Table1[[#This Row],[FLIGHT_DATE]],2)</f>
        <v>6</v>
      </c>
      <c r="W1792" s="2222">
        <f>Table1[[#This Row],[FLIGHT_DATE]]-Table1[[#This Row],[DATE_BOOKED]]</f>
        <v>30</v>
      </c>
    </row>
    <row r="1793" spans="1:23" x14ac:dyDescent="0.35">
      <c r="A1793" s="2221">
        <v>45750</v>
      </c>
      <c r="B1793" s="2222" t="s">
        <v>631</v>
      </c>
      <c r="C1793" s="198" t="s">
        <v>333</v>
      </c>
      <c r="D1793" s="198"/>
      <c r="E1793" s="2222" t="s">
        <v>946</v>
      </c>
      <c r="F1793" s="2222" t="s">
        <v>54</v>
      </c>
      <c r="G1793" s="2222" t="s">
        <v>10</v>
      </c>
      <c r="H1793" s="2222" t="s">
        <v>89</v>
      </c>
      <c r="I1793" s="2223" t="s">
        <v>26</v>
      </c>
      <c r="J1793" s="2221">
        <v>45773</v>
      </c>
      <c r="K1793" s="2224">
        <v>1</v>
      </c>
      <c r="L1793" s="2225">
        <v>1</v>
      </c>
      <c r="M1793" s="2226">
        <v>150</v>
      </c>
      <c r="N1793" s="2227">
        <v>31.740000000000002</v>
      </c>
      <c r="O1793" s="2227">
        <v>30</v>
      </c>
      <c r="P1793" s="2228">
        <f>SUM(Table1[[#This Row],[BASE_FARE]:[SURCHARGES]])*Table1[[#This Row],[SEATS_BOOKED]]</f>
        <v>211.74</v>
      </c>
      <c r="Q1793" s="2036" t="s">
        <v>161</v>
      </c>
      <c r="R1793" s="2159" t="s">
        <v>335</v>
      </c>
      <c r="S1793" s="2222" t="str">
        <f>LEFT(Table1[[#This Row],[SECTOR]],3)</f>
        <v>BRI</v>
      </c>
      <c r="T1793" s="2222" t="str">
        <f>RIGHT(Table1[[#This Row],[SECTOR]],3)</f>
        <v>SSH</v>
      </c>
      <c r="U1793" s="2222" t="str">
        <f t="shared" si="158"/>
        <v>BRI</v>
      </c>
      <c r="V1793" s="2222">
        <f>WEEKDAY(Table1[[#This Row],[FLIGHT_DATE]],2)</f>
        <v>6</v>
      </c>
      <c r="W1793" s="2222">
        <f>Table1[[#This Row],[FLIGHT_DATE]]-Table1[[#This Row],[DATE_BOOKED]]</f>
        <v>23</v>
      </c>
    </row>
    <row r="1794" spans="1:23" x14ac:dyDescent="0.35">
      <c r="A1794" s="2230">
        <v>45750</v>
      </c>
      <c r="B1794" s="2229" t="s">
        <v>788</v>
      </c>
      <c r="C1794" s="198" t="s">
        <v>160</v>
      </c>
      <c r="D1794" s="198"/>
      <c r="E1794" s="2229"/>
      <c r="F1794" s="2229" t="s">
        <v>54</v>
      </c>
      <c r="G1794" s="2222" t="s">
        <v>10</v>
      </c>
      <c r="H1794" s="2222" t="s">
        <v>1139</v>
      </c>
      <c r="I1794" s="2231" t="s">
        <v>28</v>
      </c>
      <c r="J1794" s="2230">
        <v>45928</v>
      </c>
      <c r="K1794" s="2232">
        <v>2</v>
      </c>
      <c r="L1794" s="2233">
        <v>2</v>
      </c>
      <c r="M1794" s="2154">
        <v>0</v>
      </c>
      <c r="N1794" s="2154">
        <v>0</v>
      </c>
      <c r="O1794" s="2154">
        <v>0</v>
      </c>
      <c r="P1794" s="2234">
        <f>SUM(Table1[[#This Row],[BASE_FARE]:[SURCHARGES]])*Table1[[#This Row],[SEATS_BOOKED]]</f>
        <v>0</v>
      </c>
      <c r="Q1794" s="2036" t="s">
        <v>161</v>
      </c>
      <c r="R1794" s="2232" t="s">
        <v>95</v>
      </c>
      <c r="S1794" s="2229" t="str">
        <f>LEFT(Table1[[#This Row],[SECTOR]],3)</f>
        <v>NAP</v>
      </c>
      <c r="T1794" s="2229" t="str">
        <f>RIGHT(Table1[[#This Row],[SECTOR]],3)</f>
        <v>SSH</v>
      </c>
      <c r="U1794" s="2229" t="str">
        <f t="shared" si="158"/>
        <v>NAP</v>
      </c>
      <c r="V1794" s="2229">
        <f>WEEKDAY(Table1[[#This Row],[FLIGHT_DATE]],2)</f>
        <v>7</v>
      </c>
      <c r="W1794" s="2229">
        <f>Table1[[#This Row],[FLIGHT_DATE]]-Table1[[#This Row],[DATE_BOOKED]]</f>
        <v>178</v>
      </c>
    </row>
    <row r="1795" spans="1:23" x14ac:dyDescent="0.35">
      <c r="A1795" s="2230">
        <v>45750</v>
      </c>
      <c r="B1795" s="2229" t="s">
        <v>788</v>
      </c>
      <c r="C1795" s="198" t="s">
        <v>160</v>
      </c>
      <c r="D1795" s="198"/>
      <c r="E1795" s="2229"/>
      <c r="F1795" s="2229" t="s">
        <v>54</v>
      </c>
      <c r="G1795" s="2222" t="s">
        <v>11</v>
      </c>
      <c r="H1795" s="226" t="s">
        <v>1140</v>
      </c>
      <c r="I1795" s="2231" t="s">
        <v>29</v>
      </c>
      <c r="J1795" s="2230">
        <v>45935</v>
      </c>
      <c r="K1795" s="2232">
        <v>2</v>
      </c>
      <c r="L1795" s="2233">
        <v>2</v>
      </c>
      <c r="M1795" s="2154">
        <v>0</v>
      </c>
      <c r="N1795" s="2154">
        <v>0</v>
      </c>
      <c r="O1795" s="2154">
        <v>0</v>
      </c>
      <c r="P1795" s="2234">
        <f>SUM(Table1[[#This Row],[BASE_FARE]:[SURCHARGES]])*Table1[[#This Row],[SEATS_BOOKED]]</f>
        <v>0</v>
      </c>
      <c r="Q1795" s="2036" t="s">
        <v>161</v>
      </c>
      <c r="R1795" s="2232" t="s">
        <v>95</v>
      </c>
      <c r="S1795" s="2229" t="str">
        <f>LEFT(Table1[[#This Row],[SECTOR]],3)</f>
        <v>SSH</v>
      </c>
      <c r="T1795" s="2229" t="str">
        <f>RIGHT(Table1[[#This Row],[SECTOR]],3)</f>
        <v>NAP</v>
      </c>
      <c r="U1795" s="2229" t="str">
        <f t="shared" si="158"/>
        <v>NAP</v>
      </c>
      <c r="V1795" s="2229">
        <f>WEEKDAY(Table1[[#This Row],[FLIGHT_DATE]],2)</f>
        <v>7</v>
      </c>
      <c r="W1795" s="2229">
        <f>Table1[[#This Row],[FLIGHT_DATE]]-Table1[[#This Row],[DATE_BOOKED]]</f>
        <v>185</v>
      </c>
    </row>
    <row r="1796" spans="1:23" x14ac:dyDescent="0.35">
      <c r="A1796" s="2230">
        <v>45750</v>
      </c>
      <c r="B1796" s="2229" t="s">
        <v>788</v>
      </c>
      <c r="C1796" s="198" t="s">
        <v>160</v>
      </c>
      <c r="D1796" s="198"/>
      <c r="E1796" s="2229"/>
      <c r="F1796" s="2229" t="s">
        <v>54</v>
      </c>
      <c r="G1796" s="2222" t="s">
        <v>10</v>
      </c>
      <c r="H1796" s="2229" t="s">
        <v>190</v>
      </c>
      <c r="I1796" s="2231" t="s">
        <v>28</v>
      </c>
      <c r="J1796" s="2230">
        <v>45880</v>
      </c>
      <c r="K1796" s="2232">
        <v>12</v>
      </c>
      <c r="L1796" s="2232">
        <v>12</v>
      </c>
      <c r="M1796" s="2154">
        <v>0</v>
      </c>
      <c r="N1796" s="2154">
        <v>0</v>
      </c>
      <c r="O1796" s="2154">
        <v>0</v>
      </c>
      <c r="P1796" s="2234">
        <f>SUM(Table1[[#This Row],[BASE_FARE]:[SURCHARGES]])*Table1[[#This Row],[SEATS_BOOKED]]</f>
        <v>0</v>
      </c>
      <c r="Q1796" s="2036" t="s">
        <v>161</v>
      </c>
      <c r="R1796" s="2232" t="s">
        <v>95</v>
      </c>
      <c r="S1796" s="2229" t="str">
        <f>LEFT(Table1[[#This Row],[SECTOR]],3)</f>
        <v>NAP</v>
      </c>
      <c r="T1796" s="2229" t="str">
        <f>RIGHT(Table1[[#This Row],[SECTOR]],3)</f>
        <v>SSH</v>
      </c>
      <c r="U1796" s="2229" t="str">
        <f t="shared" si="158"/>
        <v>NAP</v>
      </c>
      <c r="V1796" s="2229">
        <f>WEEKDAY(Table1[[#This Row],[FLIGHT_DATE]],2)</f>
        <v>1</v>
      </c>
      <c r="W1796" s="2229">
        <f>Table1[[#This Row],[FLIGHT_DATE]]-Table1[[#This Row],[DATE_BOOKED]]</f>
        <v>130</v>
      </c>
    </row>
    <row r="1797" spans="1:23" x14ac:dyDescent="0.35">
      <c r="A1797" s="2230">
        <v>45750</v>
      </c>
      <c r="B1797" s="2229" t="s">
        <v>788</v>
      </c>
      <c r="C1797" s="198" t="s">
        <v>160</v>
      </c>
      <c r="D1797" s="198"/>
      <c r="E1797" s="2229"/>
      <c r="F1797" s="2229" t="s">
        <v>54</v>
      </c>
      <c r="G1797" s="2222" t="s">
        <v>10</v>
      </c>
      <c r="H1797" s="2953" t="s">
        <v>1203</v>
      </c>
      <c r="I1797" s="2231" t="s">
        <v>28</v>
      </c>
      <c r="J1797" s="2230">
        <v>45887</v>
      </c>
      <c r="K1797" s="2232">
        <v>4</v>
      </c>
      <c r="L1797" s="2232">
        <v>4</v>
      </c>
      <c r="M1797" s="2154">
        <v>0</v>
      </c>
      <c r="N1797" s="2154">
        <v>0</v>
      </c>
      <c r="O1797" s="2154">
        <v>0</v>
      </c>
      <c r="P1797" s="2234">
        <f>SUM(Table1[[#This Row],[BASE_FARE]:[SURCHARGES]])*Table1[[#This Row],[SEATS_BOOKED]]</f>
        <v>0</v>
      </c>
      <c r="Q1797" s="2036" t="s">
        <v>161</v>
      </c>
      <c r="R1797" s="2232" t="s">
        <v>95</v>
      </c>
      <c r="S1797" s="2229" t="str">
        <f>LEFT(Table1[[#This Row],[SECTOR]],3)</f>
        <v>NAP</v>
      </c>
      <c r="T1797" s="2229" t="str">
        <f>RIGHT(Table1[[#This Row],[SECTOR]],3)</f>
        <v>SSH</v>
      </c>
      <c r="U1797" s="2229" t="str">
        <f t="shared" si="158"/>
        <v>NAP</v>
      </c>
      <c r="V1797" s="2229">
        <f>WEEKDAY(Table1[[#This Row],[FLIGHT_DATE]],2)</f>
        <v>1</v>
      </c>
      <c r="W1797" s="2229">
        <f>Table1[[#This Row],[FLIGHT_DATE]]-Table1[[#This Row],[DATE_BOOKED]]</f>
        <v>137</v>
      </c>
    </row>
    <row r="1798" spans="1:23" x14ac:dyDescent="0.35">
      <c r="A1798" s="2230">
        <v>45750</v>
      </c>
      <c r="B1798" s="2229" t="s">
        <v>788</v>
      </c>
      <c r="C1798" s="198" t="s">
        <v>160</v>
      </c>
      <c r="D1798" s="198"/>
      <c r="E1798" s="2229"/>
      <c r="F1798" s="2229" t="s">
        <v>54</v>
      </c>
      <c r="G1798" s="2222" t="s">
        <v>11</v>
      </c>
      <c r="H1798" s="2229" t="s">
        <v>191</v>
      </c>
      <c r="I1798" s="2231" t="s">
        <v>29</v>
      </c>
      <c r="J1798" s="2230">
        <v>45887</v>
      </c>
      <c r="K1798" s="2232">
        <v>12</v>
      </c>
      <c r="L1798" s="2232">
        <v>12</v>
      </c>
      <c r="M1798" s="2154">
        <v>0</v>
      </c>
      <c r="N1798" s="2154">
        <v>0</v>
      </c>
      <c r="O1798" s="2154">
        <v>0</v>
      </c>
      <c r="P1798" s="2234">
        <f>SUM(Table1[[#This Row],[BASE_FARE]:[SURCHARGES]])*Table1[[#This Row],[SEATS_BOOKED]]</f>
        <v>0</v>
      </c>
      <c r="Q1798" s="2036" t="s">
        <v>161</v>
      </c>
      <c r="R1798" s="2232" t="s">
        <v>95</v>
      </c>
      <c r="S1798" s="2229" t="str">
        <f>LEFT(Table1[[#This Row],[SECTOR]],3)</f>
        <v>SSH</v>
      </c>
      <c r="T1798" s="2229" t="str">
        <f>RIGHT(Table1[[#This Row],[SECTOR]],3)</f>
        <v>NAP</v>
      </c>
      <c r="U1798" s="2229" t="str">
        <f t="shared" si="158"/>
        <v>NAP</v>
      </c>
      <c r="V1798" s="2229">
        <f>WEEKDAY(Table1[[#This Row],[FLIGHT_DATE]],2)</f>
        <v>1</v>
      </c>
      <c r="W1798" s="2229">
        <f>Table1[[#This Row],[FLIGHT_DATE]]-Table1[[#This Row],[DATE_BOOKED]]</f>
        <v>137</v>
      </c>
    </row>
    <row r="1799" spans="1:23" x14ac:dyDescent="0.35">
      <c r="A1799" s="2230">
        <v>45750</v>
      </c>
      <c r="B1799" s="2229" t="s">
        <v>788</v>
      </c>
      <c r="C1799" s="198" t="s">
        <v>160</v>
      </c>
      <c r="D1799" s="198"/>
      <c r="E1799" s="2229"/>
      <c r="F1799" s="2229" t="s">
        <v>54</v>
      </c>
      <c r="G1799" s="2222" t="s">
        <v>11</v>
      </c>
      <c r="H1799" s="2953" t="s">
        <v>1202</v>
      </c>
      <c r="I1799" s="2231" t="s">
        <v>29</v>
      </c>
      <c r="J1799" s="2230">
        <v>45894</v>
      </c>
      <c r="K1799" s="2232">
        <v>4</v>
      </c>
      <c r="L1799" s="2232">
        <v>4</v>
      </c>
      <c r="M1799" s="2154">
        <v>0</v>
      </c>
      <c r="N1799" s="2154">
        <v>0</v>
      </c>
      <c r="O1799" s="2154">
        <v>0</v>
      </c>
      <c r="P1799" s="2234">
        <f>SUM(Table1[[#This Row],[BASE_FARE]:[SURCHARGES]])*Table1[[#This Row],[SEATS_BOOKED]]</f>
        <v>0</v>
      </c>
      <c r="Q1799" s="2036" t="s">
        <v>161</v>
      </c>
      <c r="R1799" s="2232" t="s">
        <v>95</v>
      </c>
      <c r="S1799" s="2229" t="str">
        <f>LEFT(Table1[[#This Row],[SECTOR]],3)</f>
        <v>SSH</v>
      </c>
      <c r="T1799" s="2229" t="str">
        <f>RIGHT(Table1[[#This Row],[SECTOR]],3)</f>
        <v>NAP</v>
      </c>
      <c r="U1799" s="2229" t="str">
        <f t="shared" si="158"/>
        <v>NAP</v>
      </c>
      <c r="V1799" s="2229">
        <f>WEEKDAY(Table1[[#This Row],[FLIGHT_DATE]],2)</f>
        <v>1</v>
      </c>
      <c r="W1799" s="2229">
        <f>Table1[[#This Row],[FLIGHT_DATE]]-Table1[[#This Row],[DATE_BOOKED]]</f>
        <v>144</v>
      </c>
    </row>
    <row r="1800" spans="1:23" x14ac:dyDescent="0.35">
      <c r="A1800" s="2230">
        <v>45750</v>
      </c>
      <c r="B1800" s="2229" t="s">
        <v>788</v>
      </c>
      <c r="C1800" s="198" t="s">
        <v>160</v>
      </c>
      <c r="D1800" s="198"/>
      <c r="E1800" s="2229"/>
      <c r="F1800" s="2229" t="s">
        <v>54</v>
      </c>
      <c r="G1800" s="2222" t="s">
        <v>10</v>
      </c>
      <c r="H1800" s="2229" t="s">
        <v>190</v>
      </c>
      <c r="I1800" s="2231" t="s">
        <v>115</v>
      </c>
      <c r="J1800" s="2282">
        <v>45856</v>
      </c>
      <c r="K1800" s="2232">
        <v>0</v>
      </c>
      <c r="L1800" s="2232">
        <v>0</v>
      </c>
      <c r="M1800" s="1898">
        <v>245</v>
      </c>
      <c r="N1800" s="2154">
        <v>0</v>
      </c>
      <c r="O1800" s="2154">
        <v>0</v>
      </c>
      <c r="P1800" s="2234">
        <f>SUM(Table1[[#This Row],[BASE_FARE]:[SURCHARGES]])*Table1[[#This Row],[SEATS_BOOKED]]</f>
        <v>0</v>
      </c>
      <c r="Q1800" s="2036" t="s">
        <v>161</v>
      </c>
      <c r="R1800" s="2232" t="s">
        <v>95</v>
      </c>
      <c r="S1800" s="2281" t="str">
        <f>LEFT(Table1[[#This Row],[SECTOR]],3)</f>
        <v>FCO</v>
      </c>
      <c r="T1800" s="2281" t="str">
        <f>RIGHT(Table1[[#This Row],[SECTOR]],3)</f>
        <v>SSH</v>
      </c>
      <c r="U1800" s="2281" t="str">
        <f t="shared" si="158"/>
        <v>FCO</v>
      </c>
      <c r="V1800" s="2281">
        <f>WEEKDAY(Table1[[#This Row],[FLIGHT_DATE]],2)</f>
        <v>5</v>
      </c>
      <c r="W1800" s="2281">
        <f>Table1[[#This Row],[FLIGHT_DATE]]-Table1[[#This Row],[DATE_BOOKED]]</f>
        <v>106</v>
      </c>
    </row>
    <row r="1801" spans="1:23" x14ac:dyDescent="0.35">
      <c r="A1801" s="2230">
        <v>45750</v>
      </c>
      <c r="B1801" s="2229" t="s">
        <v>788</v>
      </c>
      <c r="C1801" s="198" t="s">
        <v>160</v>
      </c>
      <c r="D1801" s="198"/>
      <c r="E1801" s="2229"/>
      <c r="F1801" s="2229" t="s">
        <v>54</v>
      </c>
      <c r="G1801" s="2222" t="s">
        <v>10</v>
      </c>
      <c r="H1801" s="2229" t="s">
        <v>190</v>
      </c>
      <c r="I1801" s="2231" t="s">
        <v>115</v>
      </c>
      <c r="J1801" s="2230">
        <v>45863</v>
      </c>
      <c r="K1801" s="2232">
        <v>30</v>
      </c>
      <c r="L1801" s="2232">
        <v>30</v>
      </c>
      <c r="M1801" s="1898">
        <v>245</v>
      </c>
      <c r="N1801" s="2154">
        <v>0</v>
      </c>
      <c r="O1801" s="2154">
        <v>0</v>
      </c>
      <c r="P1801" s="2234">
        <f>SUM(Table1[[#This Row],[BASE_FARE]:[SURCHARGES]])*Table1[[#This Row],[SEATS_BOOKED]]</f>
        <v>7350</v>
      </c>
      <c r="Q1801" s="2036" t="s">
        <v>161</v>
      </c>
      <c r="R1801" s="2232" t="s">
        <v>95</v>
      </c>
      <c r="S1801" s="2229" t="str">
        <f>LEFT(Table1[[#This Row],[SECTOR]],3)</f>
        <v>FCO</v>
      </c>
      <c r="T1801" s="2229" t="str">
        <f>RIGHT(Table1[[#This Row],[SECTOR]],3)</f>
        <v>SSH</v>
      </c>
      <c r="U1801" s="2229" t="str">
        <f t="shared" si="158"/>
        <v>FCO</v>
      </c>
      <c r="V1801" s="2229">
        <f>WEEKDAY(Table1[[#This Row],[FLIGHT_DATE]],2)</f>
        <v>5</v>
      </c>
      <c r="W1801" s="2229">
        <f>Table1[[#This Row],[FLIGHT_DATE]]-Table1[[#This Row],[DATE_BOOKED]]</f>
        <v>113</v>
      </c>
    </row>
    <row r="1802" spans="1:23" x14ac:dyDescent="0.35">
      <c r="A1802" s="2230">
        <v>45750</v>
      </c>
      <c r="B1802" s="2229" t="s">
        <v>788</v>
      </c>
      <c r="C1802" s="198" t="s">
        <v>160</v>
      </c>
      <c r="D1802" s="198"/>
      <c r="E1802" s="2229"/>
      <c r="F1802" s="2229" t="s">
        <v>54</v>
      </c>
      <c r="G1802" s="2222" t="s">
        <v>10</v>
      </c>
      <c r="H1802" s="2229" t="s">
        <v>190</v>
      </c>
      <c r="I1802" s="2231" t="s">
        <v>115</v>
      </c>
      <c r="J1802" s="2230">
        <v>45870</v>
      </c>
      <c r="K1802" s="1896">
        <v>30</v>
      </c>
      <c r="L1802" s="1897">
        <v>30</v>
      </c>
      <c r="M1802" s="1898">
        <v>245</v>
      </c>
      <c r="N1802" s="2154">
        <v>0</v>
      </c>
      <c r="O1802" s="2154">
        <v>0</v>
      </c>
      <c r="P1802" s="2234">
        <f>SUM(Table1[[#This Row],[BASE_FARE]:[SURCHARGES]])*Table1[[#This Row],[SEATS_BOOKED]]</f>
        <v>7350</v>
      </c>
      <c r="Q1802" s="2036" t="s">
        <v>161</v>
      </c>
      <c r="R1802" s="2232" t="s">
        <v>95</v>
      </c>
      <c r="S1802" s="2229" t="str">
        <f>LEFT(Table1[[#This Row],[SECTOR]],3)</f>
        <v>FCO</v>
      </c>
      <c r="T1802" s="2229" t="str">
        <f>RIGHT(Table1[[#This Row],[SECTOR]],3)</f>
        <v>SSH</v>
      </c>
      <c r="U1802" s="2229" t="str">
        <f t="shared" si="158"/>
        <v>FCO</v>
      </c>
      <c r="V1802" s="2229">
        <f>WEEKDAY(Table1[[#This Row],[FLIGHT_DATE]],2)</f>
        <v>5</v>
      </c>
      <c r="W1802" s="2229">
        <f>Table1[[#This Row],[FLIGHT_DATE]]-Table1[[#This Row],[DATE_BOOKED]]</f>
        <v>120</v>
      </c>
    </row>
    <row r="1803" spans="1:23" x14ac:dyDescent="0.35">
      <c r="A1803" s="2230">
        <v>45750</v>
      </c>
      <c r="B1803" s="2229" t="s">
        <v>788</v>
      </c>
      <c r="C1803" s="198" t="s">
        <v>160</v>
      </c>
      <c r="D1803" s="198"/>
      <c r="E1803" s="2229"/>
      <c r="F1803" s="2229" t="s">
        <v>54</v>
      </c>
      <c r="G1803" s="2222" t="s">
        <v>10</v>
      </c>
      <c r="H1803" s="2229" t="s">
        <v>190</v>
      </c>
      <c r="I1803" s="2231" t="s">
        <v>115</v>
      </c>
      <c r="J1803" s="2230">
        <v>45877</v>
      </c>
      <c r="K1803" s="1896">
        <v>30</v>
      </c>
      <c r="L1803" s="1897">
        <v>30</v>
      </c>
      <c r="M1803" s="1898">
        <v>245</v>
      </c>
      <c r="N1803" s="2154">
        <v>0</v>
      </c>
      <c r="O1803" s="2154">
        <v>0</v>
      </c>
      <c r="P1803" s="2234">
        <f>SUM(Table1[[#This Row],[BASE_FARE]:[SURCHARGES]])*Table1[[#This Row],[SEATS_BOOKED]]</f>
        <v>7350</v>
      </c>
      <c r="Q1803" s="2036" t="s">
        <v>161</v>
      </c>
      <c r="R1803" s="2232" t="s">
        <v>95</v>
      </c>
      <c r="S1803" s="2229" t="str">
        <f>LEFT(Table1[[#This Row],[SECTOR]],3)</f>
        <v>FCO</v>
      </c>
      <c r="T1803" s="2229" t="str">
        <f>RIGHT(Table1[[#This Row],[SECTOR]],3)</f>
        <v>SSH</v>
      </c>
      <c r="U1803" s="2229" t="str">
        <f t="shared" si="158"/>
        <v>FCO</v>
      </c>
      <c r="V1803" s="2229">
        <f>WEEKDAY(Table1[[#This Row],[FLIGHT_DATE]],2)</f>
        <v>5</v>
      </c>
      <c r="W1803" s="2229">
        <f>Table1[[#This Row],[FLIGHT_DATE]]-Table1[[#This Row],[DATE_BOOKED]]</f>
        <v>127</v>
      </c>
    </row>
    <row r="1804" spans="1:23" x14ac:dyDescent="0.35">
      <c r="A1804" s="2230">
        <v>45750</v>
      </c>
      <c r="B1804" s="2229" t="s">
        <v>788</v>
      </c>
      <c r="C1804" s="198" t="s">
        <v>160</v>
      </c>
      <c r="D1804" s="198"/>
      <c r="E1804" s="2229"/>
      <c r="F1804" s="2229" t="s">
        <v>54</v>
      </c>
      <c r="G1804" s="2222" t="s">
        <v>10</v>
      </c>
      <c r="H1804" s="2229" t="s">
        <v>190</v>
      </c>
      <c r="I1804" s="2231" t="s">
        <v>115</v>
      </c>
      <c r="J1804" s="2230">
        <v>45884</v>
      </c>
      <c r="K1804" s="1896">
        <v>18</v>
      </c>
      <c r="L1804" s="1897">
        <v>18</v>
      </c>
      <c r="M1804" s="1898">
        <v>245</v>
      </c>
      <c r="N1804" s="2154">
        <v>0</v>
      </c>
      <c r="O1804" s="2154">
        <v>0</v>
      </c>
      <c r="P1804" s="2234">
        <f>SUM(Table1[[#This Row],[BASE_FARE]:[SURCHARGES]])*Table1[[#This Row],[SEATS_BOOKED]]</f>
        <v>4410</v>
      </c>
      <c r="Q1804" s="2036" t="s">
        <v>161</v>
      </c>
      <c r="R1804" s="2232" t="s">
        <v>95</v>
      </c>
      <c r="S1804" s="2229" t="str">
        <f>LEFT(Table1[[#This Row],[SECTOR]],3)</f>
        <v>FCO</v>
      </c>
      <c r="T1804" s="2229" t="str">
        <f>RIGHT(Table1[[#This Row],[SECTOR]],3)</f>
        <v>SSH</v>
      </c>
      <c r="U1804" s="2229" t="str">
        <f t="shared" si="158"/>
        <v>FCO</v>
      </c>
      <c r="V1804" s="2229">
        <f>WEEKDAY(Table1[[#This Row],[FLIGHT_DATE]],2)</f>
        <v>5</v>
      </c>
      <c r="W1804" s="2229">
        <f>Table1[[#This Row],[FLIGHT_DATE]]-Table1[[#This Row],[DATE_BOOKED]]</f>
        <v>134</v>
      </c>
    </row>
    <row r="1805" spans="1:23" x14ac:dyDescent="0.35">
      <c r="A1805" s="2230">
        <v>45750</v>
      </c>
      <c r="B1805" s="2229" t="s">
        <v>788</v>
      </c>
      <c r="C1805" s="198" t="s">
        <v>160</v>
      </c>
      <c r="D1805" s="198"/>
      <c r="E1805" s="2229"/>
      <c r="F1805" s="2229" t="s">
        <v>54</v>
      </c>
      <c r="G1805" s="2222" t="s">
        <v>10</v>
      </c>
      <c r="H1805" s="2229" t="s">
        <v>190</v>
      </c>
      <c r="I1805" s="2231" t="s">
        <v>115</v>
      </c>
      <c r="J1805" s="2230">
        <v>45891</v>
      </c>
      <c r="K1805" s="1896">
        <v>30</v>
      </c>
      <c r="L1805" s="1897">
        <v>30</v>
      </c>
      <c r="M1805" s="1898">
        <v>245</v>
      </c>
      <c r="N1805" s="2154">
        <v>0</v>
      </c>
      <c r="O1805" s="2154">
        <v>0</v>
      </c>
      <c r="P1805" s="2234">
        <f>SUM(Table1[[#This Row],[BASE_FARE]:[SURCHARGES]])*Table1[[#This Row],[SEATS_BOOKED]]</f>
        <v>7350</v>
      </c>
      <c r="Q1805" s="2036" t="s">
        <v>161</v>
      </c>
      <c r="R1805" s="2232" t="s">
        <v>95</v>
      </c>
      <c r="S1805" s="2229" t="str">
        <f>LEFT(Table1[[#This Row],[SECTOR]],3)</f>
        <v>FCO</v>
      </c>
      <c r="T1805" s="2229" t="str">
        <f>RIGHT(Table1[[#This Row],[SECTOR]],3)</f>
        <v>SSH</v>
      </c>
      <c r="U1805" s="2229" t="str">
        <f t="shared" si="158"/>
        <v>FCO</v>
      </c>
      <c r="V1805" s="2229">
        <f>WEEKDAY(Table1[[#This Row],[FLIGHT_DATE]],2)</f>
        <v>5</v>
      </c>
      <c r="W1805" s="2229">
        <f>Table1[[#This Row],[FLIGHT_DATE]]-Table1[[#This Row],[DATE_BOOKED]]</f>
        <v>141</v>
      </c>
    </row>
    <row r="1806" spans="1:23" x14ac:dyDescent="0.35">
      <c r="A1806" s="2230">
        <v>45750</v>
      </c>
      <c r="B1806" s="2229" t="s">
        <v>788</v>
      </c>
      <c r="C1806" s="198" t="s">
        <v>160</v>
      </c>
      <c r="D1806" s="198"/>
      <c r="E1806" s="2229"/>
      <c r="F1806" s="2229" t="s">
        <v>54</v>
      </c>
      <c r="G1806" s="2222" t="s">
        <v>10</v>
      </c>
      <c r="H1806" s="2229" t="s">
        <v>190</v>
      </c>
      <c r="I1806" s="2231" t="s">
        <v>115</v>
      </c>
      <c r="J1806" s="2230">
        <v>45898</v>
      </c>
      <c r="K1806" s="2232">
        <v>30</v>
      </c>
      <c r="L1806" s="2232">
        <v>30</v>
      </c>
      <c r="M1806" s="1898">
        <v>245</v>
      </c>
      <c r="N1806" s="2154">
        <v>0</v>
      </c>
      <c r="O1806" s="2154">
        <v>0</v>
      </c>
      <c r="P1806" s="2234">
        <f>SUM(Table1[[#This Row],[BASE_FARE]:[SURCHARGES]])*Table1[[#This Row],[SEATS_BOOKED]]</f>
        <v>7350</v>
      </c>
      <c r="Q1806" s="2036" t="s">
        <v>161</v>
      </c>
      <c r="R1806" s="2232" t="s">
        <v>95</v>
      </c>
      <c r="S1806" s="2229" t="str">
        <f>LEFT(Table1[[#This Row],[SECTOR]],3)</f>
        <v>FCO</v>
      </c>
      <c r="T1806" s="2229" t="str">
        <f>RIGHT(Table1[[#This Row],[SECTOR]],3)</f>
        <v>SSH</v>
      </c>
      <c r="U1806" s="2229" t="str">
        <f t="shared" si="158"/>
        <v>FCO</v>
      </c>
      <c r="V1806" s="2229">
        <f>WEEKDAY(Table1[[#This Row],[FLIGHT_DATE]],2)</f>
        <v>5</v>
      </c>
      <c r="W1806" s="2229">
        <f>Table1[[#This Row],[FLIGHT_DATE]]-Table1[[#This Row],[DATE_BOOKED]]</f>
        <v>148</v>
      </c>
    </row>
    <row r="1807" spans="1:23" x14ac:dyDescent="0.35">
      <c r="A1807" s="2230">
        <v>45750</v>
      </c>
      <c r="B1807" s="2229" t="s">
        <v>788</v>
      </c>
      <c r="C1807" s="198" t="s">
        <v>160</v>
      </c>
      <c r="D1807" s="198"/>
      <c r="E1807" s="2229"/>
      <c r="F1807" s="2229" t="s">
        <v>54</v>
      </c>
      <c r="G1807" s="2222" t="s">
        <v>10</v>
      </c>
      <c r="H1807" s="2229" t="s">
        <v>190</v>
      </c>
      <c r="I1807" s="2231" t="s">
        <v>115</v>
      </c>
      <c r="J1807" s="2230">
        <v>45905</v>
      </c>
      <c r="K1807" s="2232">
        <v>0</v>
      </c>
      <c r="L1807" s="2232">
        <v>0</v>
      </c>
      <c r="M1807" s="1898">
        <v>245</v>
      </c>
      <c r="N1807" s="2154">
        <v>0</v>
      </c>
      <c r="O1807" s="2154">
        <v>0</v>
      </c>
      <c r="P1807" s="2234">
        <f>SUM(Table1[[#This Row],[BASE_FARE]:[SURCHARGES]])*Table1[[#This Row],[SEATS_BOOKED]]</f>
        <v>0</v>
      </c>
      <c r="Q1807" s="2036" t="s">
        <v>161</v>
      </c>
      <c r="R1807" s="2232" t="s">
        <v>95</v>
      </c>
      <c r="S1807" s="2229" t="str">
        <f>LEFT(Table1[[#This Row],[SECTOR]],3)</f>
        <v>FCO</v>
      </c>
      <c r="T1807" s="2229" t="str">
        <f>RIGHT(Table1[[#This Row],[SECTOR]],3)</f>
        <v>SSH</v>
      </c>
      <c r="U1807" s="2229" t="str">
        <f t="shared" si="158"/>
        <v>FCO</v>
      </c>
      <c r="V1807" s="2229">
        <f>WEEKDAY(Table1[[#This Row],[FLIGHT_DATE]],2)</f>
        <v>5</v>
      </c>
      <c r="W1807" s="2229">
        <f>Table1[[#This Row],[FLIGHT_DATE]]-Table1[[#This Row],[DATE_BOOKED]]</f>
        <v>155</v>
      </c>
    </row>
    <row r="1808" spans="1:23" x14ac:dyDescent="0.35">
      <c r="A1808" s="2230">
        <v>45750</v>
      </c>
      <c r="B1808" s="2229" t="s">
        <v>788</v>
      </c>
      <c r="C1808" s="198" t="s">
        <v>160</v>
      </c>
      <c r="D1808" s="198"/>
      <c r="E1808" s="2229"/>
      <c r="F1808" s="2229" t="s">
        <v>54</v>
      </c>
      <c r="G1808" s="2222" t="s">
        <v>11</v>
      </c>
      <c r="H1808" s="2229" t="s">
        <v>191</v>
      </c>
      <c r="I1808" s="2231" t="s">
        <v>114</v>
      </c>
      <c r="J1808" s="2230">
        <v>45870</v>
      </c>
      <c r="K1808" s="2232">
        <v>30</v>
      </c>
      <c r="L1808" s="2232">
        <v>30</v>
      </c>
      <c r="M1808" s="1898">
        <v>245</v>
      </c>
      <c r="N1808" s="2154">
        <v>0</v>
      </c>
      <c r="O1808" s="2154">
        <v>0</v>
      </c>
      <c r="P1808" s="2234">
        <f>SUM(Table1[[#This Row],[BASE_FARE]:[SURCHARGES]])*Table1[[#This Row],[SEATS_BOOKED]]</f>
        <v>7350</v>
      </c>
      <c r="Q1808" s="2036" t="s">
        <v>161</v>
      </c>
      <c r="R1808" s="2232" t="s">
        <v>95</v>
      </c>
      <c r="S1808" s="2229" t="str">
        <f>LEFT(Table1[[#This Row],[SECTOR]],3)</f>
        <v>SSH</v>
      </c>
      <c r="T1808" s="2229" t="str">
        <f>RIGHT(Table1[[#This Row],[SECTOR]],3)</f>
        <v>FCO</v>
      </c>
      <c r="U1808" s="2229" t="str">
        <f t="shared" ref="U1808:U1815" si="159">IF(AND(S1808&lt;&gt;"SSH", S1808&lt;&gt;"RMF", S1808&lt;&gt;"CAI", S1808&lt;&gt;"HRG", S1808&lt;&gt;"LXR", S1808&lt;&gt;"DXB", OR(T1808="SSH", T1808="RMF", T1808="CAI", T1808="HRG", T1808="LXR", T1808="DXB")), S1808,
    IF(AND(T1808&lt;&gt;"SSH", T1808&lt;&gt;"RMF", T1808&lt;&gt;"CAI", T1808&lt;&gt;"HRG", T1808&lt;&gt;"LXR", T1808&lt;&gt;"DXB", OR(S1808="SSH", S1808="RMF", S1808="CAI", S1808="HRG", S1808="LXR", S1808="DXB")), T1808,
    "VIE"))</f>
        <v>FCO</v>
      </c>
      <c r="V1808" s="2229">
        <f>WEEKDAY(Table1[[#This Row],[FLIGHT_DATE]],2)</f>
        <v>5</v>
      </c>
      <c r="W1808" s="2229">
        <f>Table1[[#This Row],[FLIGHT_DATE]]-Table1[[#This Row],[DATE_BOOKED]]</f>
        <v>120</v>
      </c>
    </row>
    <row r="1809" spans="1:23" x14ac:dyDescent="0.35">
      <c r="A1809" s="2230">
        <v>45750</v>
      </c>
      <c r="B1809" s="2229" t="s">
        <v>788</v>
      </c>
      <c r="C1809" s="198" t="s">
        <v>160</v>
      </c>
      <c r="D1809" s="198"/>
      <c r="E1809" s="2229"/>
      <c r="F1809" s="2229" t="s">
        <v>54</v>
      </c>
      <c r="G1809" s="2222" t="s">
        <v>11</v>
      </c>
      <c r="H1809" s="2229" t="s">
        <v>191</v>
      </c>
      <c r="I1809" s="2231" t="s">
        <v>114</v>
      </c>
      <c r="J1809" s="2230">
        <v>45877</v>
      </c>
      <c r="K1809" s="1896">
        <v>30</v>
      </c>
      <c r="L1809" s="1897">
        <v>30</v>
      </c>
      <c r="M1809" s="1898">
        <v>245</v>
      </c>
      <c r="N1809" s="2154">
        <v>0</v>
      </c>
      <c r="O1809" s="2154">
        <v>0</v>
      </c>
      <c r="P1809" s="2234">
        <f>SUM(Table1[[#This Row],[BASE_FARE]:[SURCHARGES]])*Table1[[#This Row],[SEATS_BOOKED]]</f>
        <v>7350</v>
      </c>
      <c r="Q1809" s="2036" t="s">
        <v>161</v>
      </c>
      <c r="R1809" s="2232" t="s">
        <v>95</v>
      </c>
      <c r="S1809" s="2229" t="str">
        <f>LEFT(Table1[[#This Row],[SECTOR]],3)</f>
        <v>SSH</v>
      </c>
      <c r="T1809" s="2229" t="str">
        <f>RIGHT(Table1[[#This Row],[SECTOR]],3)</f>
        <v>FCO</v>
      </c>
      <c r="U1809" s="2229" t="str">
        <f t="shared" si="159"/>
        <v>FCO</v>
      </c>
      <c r="V1809" s="2229">
        <f>WEEKDAY(Table1[[#This Row],[FLIGHT_DATE]],2)</f>
        <v>5</v>
      </c>
      <c r="W1809" s="2229">
        <f>Table1[[#This Row],[FLIGHT_DATE]]-Table1[[#This Row],[DATE_BOOKED]]</f>
        <v>127</v>
      </c>
    </row>
    <row r="1810" spans="1:23" x14ac:dyDescent="0.35">
      <c r="A1810" s="2230">
        <v>45750</v>
      </c>
      <c r="B1810" s="2229" t="s">
        <v>788</v>
      </c>
      <c r="C1810" s="198" t="s">
        <v>160</v>
      </c>
      <c r="D1810" s="198"/>
      <c r="E1810" s="2229"/>
      <c r="F1810" s="2229" t="s">
        <v>54</v>
      </c>
      <c r="G1810" s="2222" t="s">
        <v>11</v>
      </c>
      <c r="H1810" s="2229" t="s">
        <v>191</v>
      </c>
      <c r="I1810" s="2231" t="s">
        <v>114</v>
      </c>
      <c r="J1810" s="2230">
        <v>45884</v>
      </c>
      <c r="K1810" s="1896">
        <v>30</v>
      </c>
      <c r="L1810" s="1897">
        <v>30</v>
      </c>
      <c r="M1810" s="1898">
        <v>245</v>
      </c>
      <c r="N1810" s="2154">
        <v>0</v>
      </c>
      <c r="O1810" s="2154">
        <v>0</v>
      </c>
      <c r="P1810" s="2234">
        <f>SUM(Table1[[#This Row],[BASE_FARE]:[SURCHARGES]])*Table1[[#This Row],[SEATS_BOOKED]]</f>
        <v>7350</v>
      </c>
      <c r="Q1810" s="2036" t="s">
        <v>161</v>
      </c>
      <c r="R1810" s="2232" t="s">
        <v>95</v>
      </c>
      <c r="S1810" s="2229" t="str">
        <f>LEFT(Table1[[#This Row],[SECTOR]],3)</f>
        <v>SSH</v>
      </c>
      <c r="T1810" s="2229" t="str">
        <f>RIGHT(Table1[[#This Row],[SECTOR]],3)</f>
        <v>FCO</v>
      </c>
      <c r="U1810" s="2229" t="str">
        <f t="shared" si="159"/>
        <v>FCO</v>
      </c>
      <c r="V1810" s="2229">
        <f>WEEKDAY(Table1[[#This Row],[FLIGHT_DATE]],2)</f>
        <v>5</v>
      </c>
      <c r="W1810" s="2229">
        <f>Table1[[#This Row],[FLIGHT_DATE]]-Table1[[#This Row],[DATE_BOOKED]]</f>
        <v>134</v>
      </c>
    </row>
    <row r="1811" spans="1:23" x14ac:dyDescent="0.35">
      <c r="A1811" s="2230">
        <v>45750</v>
      </c>
      <c r="B1811" s="2229" t="s">
        <v>788</v>
      </c>
      <c r="C1811" s="198" t="s">
        <v>160</v>
      </c>
      <c r="D1811" s="198"/>
      <c r="E1811" s="2229"/>
      <c r="F1811" s="2229" t="s">
        <v>54</v>
      </c>
      <c r="G1811" s="2222" t="s">
        <v>11</v>
      </c>
      <c r="H1811" s="2229" t="s">
        <v>191</v>
      </c>
      <c r="I1811" s="2231" t="s">
        <v>114</v>
      </c>
      <c r="J1811" s="2230">
        <v>45891</v>
      </c>
      <c r="K1811" s="1896">
        <v>18</v>
      </c>
      <c r="L1811" s="1897">
        <v>18</v>
      </c>
      <c r="M1811" s="1898">
        <v>245</v>
      </c>
      <c r="N1811" s="2154">
        <v>0</v>
      </c>
      <c r="O1811" s="2154">
        <v>0</v>
      </c>
      <c r="P1811" s="2234">
        <f>SUM(Table1[[#This Row],[BASE_FARE]:[SURCHARGES]])*Table1[[#This Row],[SEATS_BOOKED]]</f>
        <v>4410</v>
      </c>
      <c r="Q1811" s="2036" t="s">
        <v>161</v>
      </c>
      <c r="R1811" s="2232" t="s">
        <v>95</v>
      </c>
      <c r="S1811" s="2229" t="str">
        <f>LEFT(Table1[[#This Row],[SECTOR]],3)</f>
        <v>SSH</v>
      </c>
      <c r="T1811" s="2229" t="str">
        <f>RIGHT(Table1[[#This Row],[SECTOR]],3)</f>
        <v>FCO</v>
      </c>
      <c r="U1811" s="2229" t="str">
        <f t="shared" si="159"/>
        <v>FCO</v>
      </c>
      <c r="V1811" s="2229">
        <f>WEEKDAY(Table1[[#This Row],[FLIGHT_DATE]],2)</f>
        <v>5</v>
      </c>
      <c r="W1811" s="2229">
        <f>Table1[[#This Row],[FLIGHT_DATE]]-Table1[[#This Row],[DATE_BOOKED]]</f>
        <v>141</v>
      </c>
    </row>
    <row r="1812" spans="1:23" x14ac:dyDescent="0.35">
      <c r="A1812" s="2230">
        <v>45750</v>
      </c>
      <c r="B1812" s="2229" t="s">
        <v>788</v>
      </c>
      <c r="C1812" s="198" t="s">
        <v>160</v>
      </c>
      <c r="D1812" s="198"/>
      <c r="E1812" s="2229"/>
      <c r="F1812" s="2229" t="s">
        <v>54</v>
      </c>
      <c r="G1812" s="2222" t="s">
        <v>11</v>
      </c>
      <c r="H1812" s="2229" t="s">
        <v>191</v>
      </c>
      <c r="I1812" s="2231" t="s">
        <v>114</v>
      </c>
      <c r="J1812" s="2230">
        <v>45898</v>
      </c>
      <c r="K1812" s="1896">
        <v>30</v>
      </c>
      <c r="L1812" s="1897">
        <v>30</v>
      </c>
      <c r="M1812" s="1898">
        <v>245</v>
      </c>
      <c r="N1812" s="2154">
        <v>0</v>
      </c>
      <c r="O1812" s="2154">
        <v>0</v>
      </c>
      <c r="P1812" s="2234">
        <f>SUM(Table1[[#This Row],[BASE_FARE]:[SURCHARGES]])*Table1[[#This Row],[SEATS_BOOKED]]</f>
        <v>7350</v>
      </c>
      <c r="Q1812" s="2036" t="s">
        <v>161</v>
      </c>
      <c r="R1812" s="2232" t="s">
        <v>95</v>
      </c>
      <c r="S1812" s="2229" t="str">
        <f>LEFT(Table1[[#This Row],[SECTOR]],3)</f>
        <v>SSH</v>
      </c>
      <c r="T1812" s="2229" t="str">
        <f>RIGHT(Table1[[#This Row],[SECTOR]],3)</f>
        <v>FCO</v>
      </c>
      <c r="U1812" s="2229" t="str">
        <f t="shared" si="159"/>
        <v>FCO</v>
      </c>
      <c r="V1812" s="2229">
        <f>WEEKDAY(Table1[[#This Row],[FLIGHT_DATE]],2)</f>
        <v>5</v>
      </c>
      <c r="W1812" s="2229">
        <f>Table1[[#This Row],[FLIGHT_DATE]]-Table1[[#This Row],[DATE_BOOKED]]</f>
        <v>148</v>
      </c>
    </row>
    <row r="1813" spans="1:23" x14ac:dyDescent="0.35">
      <c r="A1813" s="2230">
        <v>45750</v>
      </c>
      <c r="B1813" s="2229" t="s">
        <v>788</v>
      </c>
      <c r="C1813" s="198" t="s">
        <v>160</v>
      </c>
      <c r="D1813" s="198"/>
      <c r="E1813" s="2229"/>
      <c r="F1813" s="2229" t="s">
        <v>54</v>
      </c>
      <c r="G1813" s="2222" t="s">
        <v>11</v>
      </c>
      <c r="H1813" s="2229" t="s">
        <v>191</v>
      </c>
      <c r="I1813" s="2231" t="s">
        <v>114</v>
      </c>
      <c r="J1813" s="2230">
        <v>45905</v>
      </c>
      <c r="K1813" s="2232">
        <v>30</v>
      </c>
      <c r="L1813" s="2232">
        <v>30</v>
      </c>
      <c r="M1813" s="1898">
        <v>245</v>
      </c>
      <c r="N1813" s="2154">
        <v>0</v>
      </c>
      <c r="O1813" s="2154">
        <v>0</v>
      </c>
      <c r="P1813" s="2234">
        <f>SUM(Table1[[#This Row],[BASE_FARE]:[SURCHARGES]])*Table1[[#This Row],[SEATS_BOOKED]]</f>
        <v>7350</v>
      </c>
      <c r="Q1813" s="2036" t="s">
        <v>161</v>
      </c>
      <c r="R1813" s="2232" t="s">
        <v>95</v>
      </c>
      <c r="S1813" s="2229" t="str">
        <f>LEFT(Table1[[#This Row],[SECTOR]],3)</f>
        <v>SSH</v>
      </c>
      <c r="T1813" s="2229" t="str">
        <f>RIGHT(Table1[[#This Row],[SECTOR]],3)</f>
        <v>FCO</v>
      </c>
      <c r="U1813" s="2229" t="str">
        <f t="shared" si="159"/>
        <v>FCO</v>
      </c>
      <c r="V1813" s="2229">
        <f>WEEKDAY(Table1[[#This Row],[FLIGHT_DATE]],2)</f>
        <v>5</v>
      </c>
      <c r="W1813" s="2229">
        <f>Table1[[#This Row],[FLIGHT_DATE]]-Table1[[#This Row],[DATE_BOOKED]]</f>
        <v>155</v>
      </c>
    </row>
    <row r="1814" spans="1:23" x14ac:dyDescent="0.35">
      <c r="A1814" s="2230">
        <v>45750</v>
      </c>
      <c r="B1814" s="2229" t="s">
        <v>788</v>
      </c>
      <c r="C1814" s="198" t="s">
        <v>160</v>
      </c>
      <c r="D1814" s="198"/>
      <c r="E1814" s="2229"/>
      <c r="F1814" s="2229" t="s">
        <v>54</v>
      </c>
      <c r="G1814" s="2222" t="s">
        <v>11</v>
      </c>
      <c r="H1814" s="2229" t="s">
        <v>191</v>
      </c>
      <c r="I1814" s="2231" t="s">
        <v>114</v>
      </c>
      <c r="J1814" s="2230">
        <v>45863</v>
      </c>
      <c r="K1814" s="2232">
        <v>0</v>
      </c>
      <c r="L1814" s="2232">
        <v>0</v>
      </c>
      <c r="M1814" s="1898">
        <v>245</v>
      </c>
      <c r="N1814" s="2154">
        <v>0</v>
      </c>
      <c r="O1814" s="2154">
        <v>0</v>
      </c>
      <c r="P1814" s="3038">
        <f>SUM(Table1[[#This Row],[BASE_FARE]:[SURCHARGES]])*Table1[[#This Row],[SEATS_BOOKED]]</f>
        <v>0</v>
      </c>
      <c r="Q1814" s="3359" t="s">
        <v>161</v>
      </c>
      <c r="R1814" s="3361" t="s">
        <v>95</v>
      </c>
      <c r="S1814" s="3035" t="str">
        <f>LEFT(Table1[[#This Row],[SECTOR]],3)</f>
        <v>SSH</v>
      </c>
      <c r="T1814" s="3035" t="str">
        <f>RIGHT(Table1[[#This Row],[SECTOR]],3)</f>
        <v>FCO</v>
      </c>
      <c r="U1814" s="3035" t="str">
        <f>IF(AND(S1814&lt;&gt;"SSH", S1814&lt;&gt;"RMF", S1814&lt;&gt;"CAI", S1814&lt;&gt;"HRG", S1814&lt;&gt;"LXR", S1814&lt;&gt;"DXB", OR(T1814="SSH", T1814="RMF", T1814="CAI", T1814="HRG", T1814="LXR", T1814="DXB")), S1814,
    IF(AND(T1814&lt;&gt;"SSH", T1814&lt;&gt;"RMF", T1814&lt;&gt;"CAI", T1814&lt;&gt;"HRG", T1814&lt;&gt;"LXR", T1814&lt;&gt;"DXB", OR(S1814="SSH", S1814="RMF", S1814="CAI", S1814="HRG", S1814="LXR", S1814="DXB")), T1814,
    "VIE"))</f>
        <v>FCO</v>
      </c>
      <c r="V1814" s="3035">
        <f>WEEKDAY(Table1[[#This Row],[FLIGHT_DATE]],2)</f>
        <v>5</v>
      </c>
      <c r="W1814" s="3035">
        <f>Table1[[#This Row],[FLIGHT_DATE]]-Table1[[#This Row],[DATE_BOOKED]]</f>
        <v>113</v>
      </c>
    </row>
    <row r="1815" spans="1:23" x14ac:dyDescent="0.35">
      <c r="A1815" s="2230">
        <v>45750</v>
      </c>
      <c r="B1815" s="2229" t="s">
        <v>788</v>
      </c>
      <c r="C1815" s="198" t="s">
        <v>160</v>
      </c>
      <c r="D1815" s="198"/>
      <c r="E1815" s="2229"/>
      <c r="F1815" s="2229" t="s">
        <v>54</v>
      </c>
      <c r="G1815" s="2222" t="s">
        <v>11</v>
      </c>
      <c r="H1815" s="2229" t="s">
        <v>191</v>
      </c>
      <c r="I1815" s="2231" t="s">
        <v>114</v>
      </c>
      <c r="J1815" s="2230">
        <v>45912</v>
      </c>
      <c r="K1815" s="2232">
        <v>0</v>
      </c>
      <c r="L1815" s="2232">
        <v>0</v>
      </c>
      <c r="M1815" s="1898">
        <v>245</v>
      </c>
      <c r="N1815" s="2154">
        <v>0</v>
      </c>
      <c r="O1815" s="2154">
        <v>0</v>
      </c>
      <c r="P1815" s="2234">
        <f>SUM(Table1[[#This Row],[BASE_FARE]:[SURCHARGES]])*Table1[[#This Row],[SEATS_BOOKED]]</f>
        <v>0</v>
      </c>
      <c r="Q1815" s="2036" t="s">
        <v>161</v>
      </c>
      <c r="R1815" s="2232" t="s">
        <v>95</v>
      </c>
      <c r="S1815" s="2229" t="str">
        <f>LEFT(Table1[[#This Row],[SECTOR]],3)</f>
        <v>SSH</v>
      </c>
      <c r="T1815" s="2229" t="str">
        <f>RIGHT(Table1[[#This Row],[SECTOR]],3)</f>
        <v>FCO</v>
      </c>
      <c r="U1815" s="2229" t="str">
        <f t="shared" si="159"/>
        <v>FCO</v>
      </c>
      <c r="V1815" s="2229">
        <f>WEEKDAY(Table1[[#This Row],[FLIGHT_DATE]],2)</f>
        <v>5</v>
      </c>
      <c r="W1815" s="2229">
        <f>Table1[[#This Row],[FLIGHT_DATE]]-Table1[[#This Row],[DATE_BOOKED]]</f>
        <v>162</v>
      </c>
    </row>
    <row r="1816" spans="1:23" x14ac:dyDescent="0.35">
      <c r="A1816" s="2235">
        <v>45750</v>
      </c>
      <c r="B1816" s="2236" t="s">
        <v>385</v>
      </c>
      <c r="C1816" s="198" t="s">
        <v>333</v>
      </c>
      <c r="D1816" s="198"/>
      <c r="E1816" s="2236" t="s">
        <v>947</v>
      </c>
      <c r="F1816" s="2236" t="s">
        <v>56</v>
      </c>
      <c r="G1816" s="2236" t="s">
        <v>10</v>
      </c>
      <c r="H1816" s="2236" t="s">
        <v>447</v>
      </c>
      <c r="I1816" s="2237" t="s">
        <v>28</v>
      </c>
      <c r="J1816" s="2235">
        <v>45772</v>
      </c>
      <c r="K1816" s="2238">
        <v>2</v>
      </c>
      <c r="L1816" s="2239">
        <v>2</v>
      </c>
      <c r="M1816" s="2240">
        <v>150</v>
      </c>
      <c r="N1816" s="2154">
        <v>0</v>
      </c>
      <c r="O1816" s="2154">
        <v>0</v>
      </c>
      <c r="P1816" s="2241">
        <f>SUM(Table1[[#This Row],[BASE_FARE]:[SURCHARGES]])*Table1[[#This Row],[SEATS_BOOKED]]</f>
        <v>300</v>
      </c>
      <c r="Q1816" s="2236" t="s">
        <v>161</v>
      </c>
      <c r="R1816" s="2238" t="s">
        <v>335</v>
      </c>
      <c r="S1816" s="2236" t="str">
        <f>LEFT(Table1[[#This Row],[SECTOR]],3)</f>
        <v>NAP</v>
      </c>
      <c r="T1816" s="2236" t="str">
        <f>RIGHT(Table1[[#This Row],[SECTOR]],3)</f>
        <v>SSH</v>
      </c>
      <c r="U1816" s="2236" t="str">
        <f t="shared" ref="U1816:U1833" si="160">IF(AND(S1816&lt;&gt;"SSH", S1816&lt;&gt;"RMF", S1816&lt;&gt;"CAI", S1816&lt;&gt;"HRG", S1816&lt;&gt;"LXR", S1816&lt;&gt;"DXB", OR(T1816="SSH", T1816="RMF", T1816="CAI", T1816="HRG", T1816="LXR", T1816="DXB")), S1816,
    IF(AND(T1816&lt;&gt;"SSH", T1816&lt;&gt;"RMF", T1816&lt;&gt;"CAI", T1816&lt;&gt;"HRG", T1816&lt;&gt;"LXR", T1816&lt;&gt;"DXB", OR(S1816="SSH", S1816="RMF", S1816="CAI", S1816="HRG", S1816="LXR", S1816="DXB")), T1816,
    "VIE"))</f>
        <v>NAP</v>
      </c>
      <c r="V1816" s="2236">
        <f>WEEKDAY(Table1[[#This Row],[FLIGHT_DATE]],2)</f>
        <v>5</v>
      </c>
      <c r="W1816" s="2236">
        <f>Table1[[#This Row],[FLIGHT_DATE]]-Table1[[#This Row],[DATE_BOOKED]]</f>
        <v>22</v>
      </c>
    </row>
    <row r="1817" spans="1:23" x14ac:dyDescent="0.35">
      <c r="A1817" s="2242">
        <v>45751</v>
      </c>
      <c r="B1817" s="2243" t="s">
        <v>332</v>
      </c>
      <c r="C1817" s="198" t="s">
        <v>333</v>
      </c>
      <c r="D1817" s="198"/>
      <c r="E1817" s="2243"/>
      <c r="F1817" s="2243" t="s">
        <v>56</v>
      </c>
      <c r="G1817" s="2243" t="s">
        <v>10</v>
      </c>
      <c r="H1817" s="2243" t="s">
        <v>88</v>
      </c>
      <c r="I1817" s="2244" t="s">
        <v>27</v>
      </c>
      <c r="J1817" s="2242">
        <v>45885</v>
      </c>
      <c r="K1817" s="2245">
        <v>1</v>
      </c>
      <c r="L1817" s="2246">
        <v>1</v>
      </c>
      <c r="M1817" s="2247">
        <v>240</v>
      </c>
      <c r="N1817" s="2154">
        <v>0</v>
      </c>
      <c r="O1817" s="2154">
        <v>0</v>
      </c>
      <c r="P1817" s="2248">
        <f>SUM(Table1[[#This Row],[BASE_FARE]:[SURCHARGES]])*Table1[[#This Row],[SEATS_BOOKED]]</f>
        <v>240</v>
      </c>
      <c r="Q1817" s="2236" t="s">
        <v>161</v>
      </c>
      <c r="R1817" s="2238" t="s">
        <v>335</v>
      </c>
      <c r="S1817" s="2243" t="str">
        <f>LEFT(Table1[[#This Row],[SECTOR]],3)</f>
        <v>SSH</v>
      </c>
      <c r="T1817" s="2243" t="str">
        <f>RIGHT(Table1[[#This Row],[SECTOR]],3)</f>
        <v>BRI</v>
      </c>
      <c r="U1817" s="2243" t="str">
        <f t="shared" si="160"/>
        <v>BRI</v>
      </c>
      <c r="V1817" s="2243">
        <f>WEEKDAY(Table1[[#This Row],[FLIGHT_DATE]],2)</f>
        <v>6</v>
      </c>
      <c r="W1817" s="2243">
        <f>Table1[[#This Row],[FLIGHT_DATE]]-Table1[[#This Row],[DATE_BOOKED]]</f>
        <v>134</v>
      </c>
    </row>
    <row r="1818" spans="1:23" x14ac:dyDescent="0.35">
      <c r="A1818" s="2242">
        <v>45751</v>
      </c>
      <c r="B1818" s="2243" t="s">
        <v>332</v>
      </c>
      <c r="C1818" s="198" t="s">
        <v>333</v>
      </c>
      <c r="D1818" s="198"/>
      <c r="E1818" s="2243"/>
      <c r="F1818" s="2243" t="s">
        <v>56</v>
      </c>
      <c r="G1818" s="2243" t="s">
        <v>10</v>
      </c>
      <c r="H1818" s="2243" t="s">
        <v>89</v>
      </c>
      <c r="I1818" s="2244" t="s">
        <v>26</v>
      </c>
      <c r="J1818" s="2242">
        <v>45878</v>
      </c>
      <c r="K1818" s="2245">
        <v>1</v>
      </c>
      <c r="L1818" s="2246">
        <v>1</v>
      </c>
      <c r="M1818" s="2247">
        <v>240</v>
      </c>
      <c r="N1818" s="2154">
        <v>0</v>
      </c>
      <c r="O1818" s="2154">
        <v>0</v>
      </c>
      <c r="P1818" s="2248">
        <f>SUM(Table1[[#This Row],[BASE_FARE]:[SURCHARGES]])*Table1[[#This Row],[SEATS_BOOKED]]</f>
        <v>240</v>
      </c>
      <c r="Q1818" s="2236" t="s">
        <v>161</v>
      </c>
      <c r="R1818" s="2238" t="s">
        <v>335</v>
      </c>
      <c r="S1818" s="2243" t="str">
        <f>LEFT(Table1[[#This Row],[SECTOR]],3)</f>
        <v>BRI</v>
      </c>
      <c r="T1818" s="2243" t="str">
        <f>RIGHT(Table1[[#This Row],[SECTOR]],3)</f>
        <v>SSH</v>
      </c>
      <c r="U1818" s="2243" t="str">
        <f t="shared" si="160"/>
        <v>BRI</v>
      </c>
      <c r="V1818" s="2243">
        <f>WEEKDAY(Table1[[#This Row],[FLIGHT_DATE]],2)</f>
        <v>6</v>
      </c>
      <c r="W1818" s="2243">
        <f>Table1[[#This Row],[FLIGHT_DATE]]-Table1[[#This Row],[DATE_BOOKED]]</f>
        <v>127</v>
      </c>
    </row>
    <row r="1819" spans="1:23" x14ac:dyDescent="0.35">
      <c r="A1819" s="2242">
        <v>45751</v>
      </c>
      <c r="B1819" s="2243" t="s">
        <v>332</v>
      </c>
      <c r="C1819" s="198" t="s">
        <v>333</v>
      </c>
      <c r="D1819" s="198"/>
      <c r="E1819" s="2243"/>
      <c r="F1819" s="2243" t="s">
        <v>56</v>
      </c>
      <c r="G1819" s="2243" t="s">
        <v>10</v>
      </c>
      <c r="H1819" s="2243" t="s">
        <v>191</v>
      </c>
      <c r="I1819" s="2244" t="s">
        <v>114</v>
      </c>
      <c r="J1819" s="2242">
        <v>45891</v>
      </c>
      <c r="K1819" s="2245">
        <v>2</v>
      </c>
      <c r="L1819" s="2246">
        <v>2</v>
      </c>
      <c r="M1819" s="2247">
        <v>250</v>
      </c>
      <c r="N1819" s="2154">
        <v>0</v>
      </c>
      <c r="O1819" s="2154">
        <v>0</v>
      </c>
      <c r="P1819" s="2248">
        <f>SUM(Table1[[#This Row],[BASE_FARE]:[SURCHARGES]])*Table1[[#This Row],[SEATS_BOOKED]]</f>
        <v>500</v>
      </c>
      <c r="Q1819" s="2236" t="s">
        <v>161</v>
      </c>
      <c r="R1819" s="2238" t="s">
        <v>335</v>
      </c>
      <c r="S1819" s="2243" t="str">
        <f>LEFT(Table1[[#This Row],[SECTOR]],3)</f>
        <v>SSH</v>
      </c>
      <c r="T1819" s="2243" t="str">
        <f>RIGHT(Table1[[#This Row],[SECTOR]],3)</f>
        <v>FCO</v>
      </c>
      <c r="U1819" s="2243" t="str">
        <f t="shared" si="160"/>
        <v>FCO</v>
      </c>
      <c r="V1819" s="2243">
        <f>WEEKDAY(Table1[[#This Row],[FLIGHT_DATE]],2)</f>
        <v>5</v>
      </c>
      <c r="W1819" s="2243">
        <f>Table1[[#This Row],[FLIGHT_DATE]]-Table1[[#This Row],[DATE_BOOKED]]</f>
        <v>140</v>
      </c>
    </row>
    <row r="1820" spans="1:23" x14ac:dyDescent="0.35">
      <c r="A1820" s="2242">
        <v>45751</v>
      </c>
      <c r="B1820" s="2243" t="s">
        <v>332</v>
      </c>
      <c r="C1820" s="198" t="s">
        <v>333</v>
      </c>
      <c r="D1820" s="198"/>
      <c r="E1820" s="2243"/>
      <c r="F1820" s="2243" t="s">
        <v>56</v>
      </c>
      <c r="G1820" s="2243" t="s">
        <v>10</v>
      </c>
      <c r="H1820" s="3359" t="s">
        <v>88</v>
      </c>
      <c r="I1820" s="3541" t="s">
        <v>27</v>
      </c>
      <c r="J1820" s="2242">
        <v>45913</v>
      </c>
      <c r="K1820" s="2245">
        <v>2</v>
      </c>
      <c r="L1820" s="2246">
        <v>2</v>
      </c>
      <c r="M1820" s="2247">
        <v>250</v>
      </c>
      <c r="N1820" s="2154">
        <v>0</v>
      </c>
      <c r="O1820" s="2154">
        <v>0</v>
      </c>
      <c r="P1820" s="2248">
        <f>SUM(Table1[[#This Row],[BASE_FARE]:[SURCHARGES]])*Table1[[#This Row],[SEATS_BOOKED]]</f>
        <v>500</v>
      </c>
      <c r="Q1820" s="3383" t="s">
        <v>161</v>
      </c>
      <c r="R1820" s="3383" t="s">
        <v>335</v>
      </c>
      <c r="S1820" s="2243" t="str">
        <f>LEFT(Table1[[#This Row],[SECTOR]],3)</f>
        <v>SSH</v>
      </c>
      <c r="T1820" s="2243" t="str">
        <f>RIGHT(Table1[[#This Row],[SECTOR]],3)</f>
        <v>BRI</v>
      </c>
      <c r="U1820" s="2243" t="str">
        <f t="shared" si="160"/>
        <v>BRI</v>
      </c>
      <c r="V1820" s="2243">
        <f>WEEKDAY(Table1[[#This Row],[FLIGHT_DATE]],2)</f>
        <v>6</v>
      </c>
      <c r="W1820" s="2243">
        <f>Table1[[#This Row],[FLIGHT_DATE]]-Table1[[#This Row],[DATE_BOOKED]]</f>
        <v>162</v>
      </c>
    </row>
    <row r="1821" spans="1:23" x14ac:dyDescent="0.35">
      <c r="A1821" s="2273">
        <v>45750</v>
      </c>
      <c r="B1821" s="2274" t="s">
        <v>387</v>
      </c>
      <c r="C1821" s="198" t="s">
        <v>333</v>
      </c>
      <c r="D1821" s="198" t="s">
        <v>583</v>
      </c>
      <c r="E1821" s="2274" t="s">
        <v>948</v>
      </c>
      <c r="F1821" s="2274" t="s">
        <v>56</v>
      </c>
      <c r="G1821" s="2274" t="s">
        <v>10</v>
      </c>
      <c r="H1821" s="2274" t="s">
        <v>190</v>
      </c>
      <c r="I1821" s="2275" t="s">
        <v>115</v>
      </c>
      <c r="J1821" s="2273">
        <v>45877</v>
      </c>
      <c r="K1821" s="2276">
        <v>1</v>
      </c>
      <c r="L1821" s="2277">
        <v>1</v>
      </c>
      <c r="M1821" s="2278">
        <v>240</v>
      </c>
      <c r="N1821" s="2279">
        <v>41.39</v>
      </c>
      <c r="O1821" s="2279">
        <v>53</v>
      </c>
      <c r="P1821" s="2280">
        <f>SUM(Table1[[#This Row],[BASE_FARE]:[SURCHARGES]])*Table1[[#This Row],[SEATS_BOOKED]]</f>
        <v>334.39</v>
      </c>
      <c r="Q1821" s="2236" t="s">
        <v>161</v>
      </c>
      <c r="R1821" s="2238" t="s">
        <v>335</v>
      </c>
      <c r="S1821" s="2274" t="str">
        <f>LEFT(Table1[[#This Row],[SECTOR]],3)</f>
        <v>FCO</v>
      </c>
      <c r="T1821" s="2274" t="str">
        <f>RIGHT(Table1[[#This Row],[SECTOR]],3)</f>
        <v>SSH</v>
      </c>
      <c r="U1821" s="2274" t="str">
        <f t="shared" si="160"/>
        <v>FCO</v>
      </c>
      <c r="V1821" s="2274">
        <f>WEEKDAY(Table1[[#This Row],[FLIGHT_DATE]],2)</f>
        <v>5</v>
      </c>
      <c r="W1821" s="2274">
        <f>Table1[[#This Row],[FLIGHT_DATE]]-Table1[[#This Row],[DATE_BOOKED]]</f>
        <v>127</v>
      </c>
    </row>
    <row r="1822" spans="1:23" x14ac:dyDescent="0.35">
      <c r="A1822" s="2273">
        <v>45750</v>
      </c>
      <c r="B1822" s="2274" t="s">
        <v>387</v>
      </c>
      <c r="C1822" s="198" t="s">
        <v>333</v>
      </c>
      <c r="D1822" s="198" t="s">
        <v>583</v>
      </c>
      <c r="E1822" s="2274" t="s">
        <v>948</v>
      </c>
      <c r="F1822" s="2274" t="s">
        <v>56</v>
      </c>
      <c r="G1822" s="2274" t="s">
        <v>10</v>
      </c>
      <c r="H1822" s="2274" t="s">
        <v>190</v>
      </c>
      <c r="I1822" s="2275" t="s">
        <v>115</v>
      </c>
      <c r="J1822" s="2273">
        <v>45877</v>
      </c>
      <c r="K1822" s="2276">
        <v>1</v>
      </c>
      <c r="L1822" s="2277">
        <v>1</v>
      </c>
      <c r="M1822" s="2278">
        <v>240</v>
      </c>
      <c r="N1822" s="2279">
        <v>41.39</v>
      </c>
      <c r="O1822" s="2279">
        <v>53</v>
      </c>
      <c r="P1822" s="2280">
        <f>SUM(Table1[[#This Row],[BASE_FARE]:[SURCHARGES]])*Table1[[#This Row],[SEATS_BOOKED]]</f>
        <v>334.39</v>
      </c>
      <c r="Q1822" s="2236" t="s">
        <v>161</v>
      </c>
      <c r="R1822" s="2238" t="s">
        <v>335</v>
      </c>
      <c r="S1822" s="2274" t="str">
        <f>LEFT(Table1[[#This Row],[SECTOR]],3)</f>
        <v>FCO</v>
      </c>
      <c r="T1822" s="2274" t="str">
        <f>RIGHT(Table1[[#This Row],[SECTOR]],3)</f>
        <v>SSH</v>
      </c>
      <c r="U1822" s="2274" t="str">
        <f t="shared" si="160"/>
        <v>FCO</v>
      </c>
      <c r="V1822" s="2274">
        <f>WEEKDAY(Table1[[#This Row],[FLIGHT_DATE]],2)</f>
        <v>5</v>
      </c>
      <c r="W1822" s="2274">
        <f>Table1[[#This Row],[FLIGHT_DATE]]-Table1[[#This Row],[DATE_BOOKED]]</f>
        <v>127</v>
      </c>
    </row>
    <row r="1823" spans="1:23" x14ac:dyDescent="0.35">
      <c r="A1823" s="2282">
        <v>45751</v>
      </c>
      <c r="B1823" s="2486" t="s">
        <v>1010</v>
      </c>
      <c r="C1823" s="198" t="s">
        <v>160</v>
      </c>
      <c r="D1823" s="198"/>
      <c r="E1823" s="2281"/>
      <c r="F1823" s="2281" t="s">
        <v>54</v>
      </c>
      <c r="G1823" s="2274" t="s">
        <v>10</v>
      </c>
      <c r="H1823" s="2281" t="s">
        <v>412</v>
      </c>
      <c r="I1823" s="2283" t="s">
        <v>79</v>
      </c>
      <c r="J1823" s="2282">
        <v>45868</v>
      </c>
      <c r="K1823" s="2284">
        <v>0</v>
      </c>
      <c r="L1823" s="2285">
        <v>0</v>
      </c>
      <c r="M1823" s="2286"/>
      <c r="N1823" s="2287"/>
      <c r="O1823" s="2287"/>
      <c r="P1823" s="2288">
        <f>SUM(Table1[[#This Row],[BASE_FARE]:[SURCHARGES]])*Table1[[#This Row],[SEATS_BOOKED]]</f>
        <v>0</v>
      </c>
      <c r="Q1823" s="2036" t="s">
        <v>161</v>
      </c>
      <c r="R1823" s="2232" t="s">
        <v>95</v>
      </c>
      <c r="S1823" s="2281" t="str">
        <f>LEFT(Table1[[#This Row],[SECTOR]],3)</f>
        <v>MXP</v>
      </c>
      <c r="T1823" s="2281" t="str">
        <f>RIGHT(Table1[[#This Row],[SECTOR]],3)</f>
        <v>RMF</v>
      </c>
      <c r="U1823" s="2281" t="str">
        <f t="shared" si="160"/>
        <v>MXP</v>
      </c>
      <c r="V1823" s="2281">
        <f>WEEKDAY(Table1[[#This Row],[FLIGHT_DATE]],2)</f>
        <v>3</v>
      </c>
      <c r="W1823" s="2281">
        <f>Table1[[#This Row],[FLIGHT_DATE]]-Table1[[#This Row],[DATE_BOOKED]]</f>
        <v>117</v>
      </c>
    </row>
    <row r="1824" spans="1:23" x14ac:dyDescent="0.35">
      <c r="A1824" s="2282">
        <v>45751</v>
      </c>
      <c r="B1824" s="2486" t="s">
        <v>1010</v>
      </c>
      <c r="C1824" s="198" t="s">
        <v>160</v>
      </c>
      <c r="D1824" s="198"/>
      <c r="E1824" s="2281"/>
      <c r="F1824" s="2281" t="s">
        <v>54</v>
      </c>
      <c r="G1824" s="2274" t="s">
        <v>10</v>
      </c>
      <c r="H1824" s="2281" t="s">
        <v>412</v>
      </c>
      <c r="I1824" s="2283" t="s">
        <v>79</v>
      </c>
      <c r="J1824" s="2282">
        <v>45875</v>
      </c>
      <c r="K1824" s="2284">
        <v>0</v>
      </c>
      <c r="L1824" s="2285">
        <v>0</v>
      </c>
      <c r="M1824" s="2286"/>
      <c r="N1824" s="2287"/>
      <c r="O1824" s="2287"/>
      <c r="P1824" s="2288">
        <f>SUM(Table1[[#This Row],[BASE_FARE]:[SURCHARGES]])*Table1[[#This Row],[SEATS_BOOKED]]</f>
        <v>0</v>
      </c>
      <c r="Q1824" s="2036" t="s">
        <v>161</v>
      </c>
      <c r="R1824" s="2232" t="s">
        <v>95</v>
      </c>
      <c r="S1824" s="2281" t="str">
        <f>LEFT(Table1[[#This Row],[SECTOR]],3)</f>
        <v>MXP</v>
      </c>
      <c r="T1824" s="2281" t="str">
        <f>RIGHT(Table1[[#This Row],[SECTOR]],3)</f>
        <v>RMF</v>
      </c>
      <c r="U1824" s="2281" t="str">
        <f t="shared" si="160"/>
        <v>MXP</v>
      </c>
      <c r="V1824" s="2281">
        <f>WEEKDAY(Table1[[#This Row],[FLIGHT_DATE]],2)</f>
        <v>3</v>
      </c>
      <c r="W1824" s="2281">
        <f>Table1[[#This Row],[FLIGHT_DATE]]-Table1[[#This Row],[DATE_BOOKED]]</f>
        <v>124</v>
      </c>
    </row>
    <row r="1825" spans="1:23" x14ac:dyDescent="0.35">
      <c r="A1825" s="2282">
        <v>45751</v>
      </c>
      <c r="B1825" s="2486" t="s">
        <v>1010</v>
      </c>
      <c r="C1825" s="198" t="s">
        <v>160</v>
      </c>
      <c r="D1825" s="198"/>
      <c r="E1825" s="2281"/>
      <c r="F1825" s="2281" t="s">
        <v>54</v>
      </c>
      <c r="G1825" s="2274" t="s">
        <v>10</v>
      </c>
      <c r="H1825" s="2281" t="s">
        <v>412</v>
      </c>
      <c r="I1825" s="2283" t="s">
        <v>79</v>
      </c>
      <c r="J1825" s="2282">
        <v>45882</v>
      </c>
      <c r="K1825" s="2284">
        <v>0</v>
      </c>
      <c r="L1825" s="2285">
        <v>0</v>
      </c>
      <c r="M1825" s="2286"/>
      <c r="N1825" s="2287"/>
      <c r="O1825" s="2287"/>
      <c r="P1825" s="2288">
        <f>SUM(Table1[[#This Row],[BASE_FARE]:[SURCHARGES]])*Table1[[#This Row],[SEATS_BOOKED]]</f>
        <v>0</v>
      </c>
      <c r="Q1825" s="2036" t="s">
        <v>161</v>
      </c>
      <c r="R1825" s="2232" t="s">
        <v>95</v>
      </c>
      <c r="S1825" s="2281" t="str">
        <f>LEFT(Table1[[#This Row],[SECTOR]],3)</f>
        <v>MXP</v>
      </c>
      <c r="T1825" s="2281" t="str">
        <f>RIGHT(Table1[[#This Row],[SECTOR]],3)</f>
        <v>RMF</v>
      </c>
      <c r="U1825" s="2281" t="str">
        <f t="shared" si="160"/>
        <v>MXP</v>
      </c>
      <c r="V1825" s="2281">
        <f>WEEKDAY(Table1[[#This Row],[FLIGHT_DATE]],2)</f>
        <v>3</v>
      </c>
      <c r="W1825" s="2281">
        <f>Table1[[#This Row],[FLIGHT_DATE]]-Table1[[#This Row],[DATE_BOOKED]]</f>
        <v>131</v>
      </c>
    </row>
    <row r="1826" spans="1:23" x14ac:dyDescent="0.35">
      <c r="A1826" s="2282">
        <v>45751</v>
      </c>
      <c r="B1826" s="2486" t="s">
        <v>1010</v>
      </c>
      <c r="C1826" s="198" t="s">
        <v>160</v>
      </c>
      <c r="D1826" s="198"/>
      <c r="E1826" s="2281"/>
      <c r="F1826" s="2281" t="s">
        <v>54</v>
      </c>
      <c r="G1826" s="2274" t="s">
        <v>10</v>
      </c>
      <c r="H1826" s="2281" t="s">
        <v>412</v>
      </c>
      <c r="I1826" s="2283" t="s">
        <v>79</v>
      </c>
      <c r="J1826" s="2282">
        <v>45889</v>
      </c>
      <c r="K1826" s="2284">
        <v>0</v>
      </c>
      <c r="L1826" s="2285">
        <v>0</v>
      </c>
      <c r="M1826" s="2286"/>
      <c r="N1826" s="2287"/>
      <c r="O1826" s="2287"/>
      <c r="P1826" s="2288">
        <f>SUM(Table1[[#This Row],[BASE_FARE]:[SURCHARGES]])*Table1[[#This Row],[SEATS_BOOKED]]</f>
        <v>0</v>
      </c>
      <c r="Q1826" s="2036" t="s">
        <v>161</v>
      </c>
      <c r="R1826" s="2232" t="s">
        <v>95</v>
      </c>
      <c r="S1826" s="2281" t="str">
        <f>LEFT(Table1[[#This Row],[SECTOR]],3)</f>
        <v>MXP</v>
      </c>
      <c r="T1826" s="2281" t="str">
        <f>RIGHT(Table1[[#This Row],[SECTOR]],3)</f>
        <v>RMF</v>
      </c>
      <c r="U1826" s="2281" t="str">
        <f t="shared" si="160"/>
        <v>MXP</v>
      </c>
      <c r="V1826" s="2281">
        <f>WEEKDAY(Table1[[#This Row],[FLIGHT_DATE]],2)</f>
        <v>3</v>
      </c>
      <c r="W1826" s="2281">
        <f>Table1[[#This Row],[FLIGHT_DATE]]-Table1[[#This Row],[DATE_BOOKED]]</f>
        <v>138</v>
      </c>
    </row>
    <row r="1827" spans="1:23" x14ac:dyDescent="0.35">
      <c r="A1827" s="2282">
        <v>45751</v>
      </c>
      <c r="B1827" s="2486" t="s">
        <v>1010</v>
      </c>
      <c r="C1827" s="198" t="s">
        <v>160</v>
      </c>
      <c r="D1827" s="198"/>
      <c r="E1827" s="2281"/>
      <c r="F1827" s="2281" t="s">
        <v>54</v>
      </c>
      <c r="G1827" s="2274" t="s">
        <v>10</v>
      </c>
      <c r="H1827" s="2281" t="s">
        <v>412</v>
      </c>
      <c r="I1827" s="2283" t="s">
        <v>79</v>
      </c>
      <c r="J1827" s="2282">
        <v>45896</v>
      </c>
      <c r="K1827" s="2284">
        <v>0</v>
      </c>
      <c r="L1827" s="2285">
        <v>0</v>
      </c>
      <c r="M1827" s="2286"/>
      <c r="N1827" s="2287"/>
      <c r="O1827" s="2287"/>
      <c r="P1827" s="2288">
        <f>SUM(Table1[[#This Row],[BASE_FARE]:[SURCHARGES]])*Table1[[#This Row],[SEATS_BOOKED]]</f>
        <v>0</v>
      </c>
      <c r="Q1827" s="2036" t="s">
        <v>161</v>
      </c>
      <c r="R1827" s="2232" t="s">
        <v>95</v>
      </c>
      <c r="S1827" s="2281" t="str">
        <f>LEFT(Table1[[#This Row],[SECTOR]],3)</f>
        <v>MXP</v>
      </c>
      <c r="T1827" s="2281" t="str">
        <f>RIGHT(Table1[[#This Row],[SECTOR]],3)</f>
        <v>RMF</v>
      </c>
      <c r="U1827" s="2281" t="str">
        <f t="shared" si="160"/>
        <v>MXP</v>
      </c>
      <c r="V1827" s="2281">
        <f>WEEKDAY(Table1[[#This Row],[FLIGHT_DATE]],2)</f>
        <v>3</v>
      </c>
      <c r="W1827" s="2281">
        <f>Table1[[#This Row],[FLIGHT_DATE]]-Table1[[#This Row],[DATE_BOOKED]]</f>
        <v>145</v>
      </c>
    </row>
    <row r="1828" spans="1:23" x14ac:dyDescent="0.35">
      <c r="A1828" s="2282">
        <v>45751</v>
      </c>
      <c r="B1828" s="2486" t="s">
        <v>1010</v>
      </c>
      <c r="C1828" s="198" t="s">
        <v>160</v>
      </c>
      <c r="D1828" s="198"/>
      <c r="E1828" s="2281"/>
      <c r="F1828" s="2281" t="s">
        <v>54</v>
      </c>
      <c r="G1828" s="2281" t="s">
        <v>11</v>
      </c>
      <c r="H1828" s="2281" t="s">
        <v>413</v>
      </c>
      <c r="I1828" s="2283" t="s">
        <v>75</v>
      </c>
      <c r="J1828" s="2282">
        <v>45875</v>
      </c>
      <c r="K1828" s="2284">
        <v>0</v>
      </c>
      <c r="L1828" s="2285">
        <v>0</v>
      </c>
      <c r="M1828" s="2286"/>
      <c r="N1828" s="2287"/>
      <c r="O1828" s="2287"/>
      <c r="P1828" s="2288">
        <f>SUM(Table1[[#This Row],[BASE_FARE]:[SURCHARGES]])*Table1[[#This Row],[SEATS_BOOKED]]</f>
        <v>0</v>
      </c>
      <c r="Q1828" s="2036" t="s">
        <v>161</v>
      </c>
      <c r="R1828" s="2232" t="s">
        <v>95</v>
      </c>
      <c r="S1828" s="2281" t="str">
        <f>LEFT(Table1[[#This Row],[SECTOR]],3)</f>
        <v>RMF</v>
      </c>
      <c r="T1828" s="2281" t="str">
        <f>RIGHT(Table1[[#This Row],[SECTOR]],3)</f>
        <v>MXP</v>
      </c>
      <c r="U1828" s="2281" t="str">
        <f t="shared" si="160"/>
        <v>MXP</v>
      </c>
      <c r="V1828" s="2281">
        <f>WEEKDAY(Table1[[#This Row],[FLIGHT_DATE]],2)</f>
        <v>3</v>
      </c>
      <c r="W1828" s="2281">
        <f>Table1[[#This Row],[FLIGHT_DATE]]-Table1[[#This Row],[DATE_BOOKED]]</f>
        <v>124</v>
      </c>
    </row>
    <row r="1829" spans="1:23" x14ac:dyDescent="0.35">
      <c r="A1829" s="2282">
        <v>45751</v>
      </c>
      <c r="B1829" s="2486" t="s">
        <v>1010</v>
      </c>
      <c r="C1829" s="198" t="s">
        <v>160</v>
      </c>
      <c r="D1829" s="198"/>
      <c r="E1829" s="2281"/>
      <c r="F1829" s="2281" t="s">
        <v>54</v>
      </c>
      <c r="G1829" s="2281" t="s">
        <v>11</v>
      </c>
      <c r="H1829" s="2281" t="s">
        <v>413</v>
      </c>
      <c r="I1829" s="2283" t="s">
        <v>75</v>
      </c>
      <c r="J1829" s="2282">
        <v>45882</v>
      </c>
      <c r="K1829" s="2284">
        <v>0</v>
      </c>
      <c r="L1829" s="2285">
        <v>0</v>
      </c>
      <c r="M1829" s="2286"/>
      <c r="N1829" s="2287"/>
      <c r="O1829" s="2287"/>
      <c r="P1829" s="2288">
        <f>SUM(Table1[[#This Row],[BASE_FARE]:[SURCHARGES]])*Table1[[#This Row],[SEATS_BOOKED]]</f>
        <v>0</v>
      </c>
      <c r="Q1829" s="2036" t="s">
        <v>161</v>
      </c>
      <c r="R1829" s="2232" t="s">
        <v>95</v>
      </c>
      <c r="S1829" s="2281" t="str">
        <f>LEFT(Table1[[#This Row],[SECTOR]],3)</f>
        <v>RMF</v>
      </c>
      <c r="T1829" s="2281" t="str">
        <f>RIGHT(Table1[[#This Row],[SECTOR]],3)</f>
        <v>MXP</v>
      </c>
      <c r="U1829" s="2281" t="str">
        <f t="shared" si="160"/>
        <v>MXP</v>
      </c>
      <c r="V1829" s="2281">
        <f>WEEKDAY(Table1[[#This Row],[FLIGHT_DATE]],2)</f>
        <v>3</v>
      </c>
      <c r="W1829" s="2281">
        <f>Table1[[#This Row],[FLIGHT_DATE]]-Table1[[#This Row],[DATE_BOOKED]]</f>
        <v>131</v>
      </c>
    </row>
    <row r="1830" spans="1:23" x14ac:dyDescent="0.35">
      <c r="A1830" s="2282">
        <v>45751</v>
      </c>
      <c r="B1830" s="2486" t="s">
        <v>1010</v>
      </c>
      <c r="C1830" s="198" t="s">
        <v>160</v>
      </c>
      <c r="D1830" s="198"/>
      <c r="E1830" s="2281"/>
      <c r="F1830" s="2281" t="s">
        <v>54</v>
      </c>
      <c r="G1830" s="2281" t="s">
        <v>11</v>
      </c>
      <c r="H1830" s="2281" t="s">
        <v>413</v>
      </c>
      <c r="I1830" s="2283" t="s">
        <v>75</v>
      </c>
      <c r="J1830" s="2282">
        <v>45889</v>
      </c>
      <c r="K1830" s="2284">
        <v>0</v>
      </c>
      <c r="L1830" s="2285">
        <v>0</v>
      </c>
      <c r="M1830" s="2286"/>
      <c r="N1830" s="2287"/>
      <c r="O1830" s="2287"/>
      <c r="P1830" s="2288">
        <f>SUM(Table1[[#This Row],[BASE_FARE]:[SURCHARGES]])*Table1[[#This Row],[SEATS_BOOKED]]</f>
        <v>0</v>
      </c>
      <c r="Q1830" s="2036" t="s">
        <v>161</v>
      </c>
      <c r="R1830" s="2232" t="s">
        <v>95</v>
      </c>
      <c r="S1830" s="2281" t="str">
        <f>LEFT(Table1[[#This Row],[SECTOR]],3)</f>
        <v>RMF</v>
      </c>
      <c r="T1830" s="2281" t="str">
        <f>RIGHT(Table1[[#This Row],[SECTOR]],3)</f>
        <v>MXP</v>
      </c>
      <c r="U1830" s="2281" t="str">
        <f t="shared" si="160"/>
        <v>MXP</v>
      </c>
      <c r="V1830" s="2281">
        <f>WEEKDAY(Table1[[#This Row],[FLIGHT_DATE]],2)</f>
        <v>3</v>
      </c>
      <c r="W1830" s="2281">
        <f>Table1[[#This Row],[FLIGHT_DATE]]-Table1[[#This Row],[DATE_BOOKED]]</f>
        <v>138</v>
      </c>
    </row>
    <row r="1831" spans="1:23" x14ac:dyDescent="0.35">
      <c r="A1831" s="2282">
        <v>45751</v>
      </c>
      <c r="B1831" s="2486" t="s">
        <v>1010</v>
      </c>
      <c r="C1831" s="198" t="s">
        <v>160</v>
      </c>
      <c r="D1831" s="198"/>
      <c r="E1831" s="2281"/>
      <c r="F1831" s="2281" t="s">
        <v>54</v>
      </c>
      <c r="G1831" s="2281" t="s">
        <v>11</v>
      </c>
      <c r="H1831" s="2281" t="s">
        <v>413</v>
      </c>
      <c r="I1831" s="2283" t="s">
        <v>75</v>
      </c>
      <c r="J1831" s="2282">
        <v>45896</v>
      </c>
      <c r="K1831" s="2284">
        <v>0</v>
      </c>
      <c r="L1831" s="2285">
        <v>0</v>
      </c>
      <c r="M1831" s="2286"/>
      <c r="N1831" s="2287"/>
      <c r="O1831" s="2287"/>
      <c r="P1831" s="2288">
        <f>SUM(Table1[[#This Row],[BASE_FARE]:[SURCHARGES]])*Table1[[#This Row],[SEATS_BOOKED]]</f>
        <v>0</v>
      </c>
      <c r="Q1831" s="2036" t="s">
        <v>161</v>
      </c>
      <c r="R1831" s="2232" t="s">
        <v>95</v>
      </c>
      <c r="S1831" s="2281" t="str">
        <f>LEFT(Table1[[#This Row],[SECTOR]],3)</f>
        <v>RMF</v>
      </c>
      <c r="T1831" s="2281" t="str">
        <f>RIGHT(Table1[[#This Row],[SECTOR]],3)</f>
        <v>MXP</v>
      </c>
      <c r="U1831" s="2281" t="str">
        <f t="shared" si="160"/>
        <v>MXP</v>
      </c>
      <c r="V1831" s="2281">
        <f>WEEKDAY(Table1[[#This Row],[FLIGHT_DATE]],2)</f>
        <v>3</v>
      </c>
      <c r="W1831" s="2281">
        <f>Table1[[#This Row],[FLIGHT_DATE]]-Table1[[#This Row],[DATE_BOOKED]]</f>
        <v>145</v>
      </c>
    </row>
    <row r="1832" spans="1:23" x14ac:dyDescent="0.35">
      <c r="A1832" s="2282">
        <v>45751</v>
      </c>
      <c r="B1832" s="2486" t="s">
        <v>1010</v>
      </c>
      <c r="C1832" s="198" t="s">
        <v>160</v>
      </c>
      <c r="D1832" s="198"/>
      <c r="E1832" s="2281"/>
      <c r="F1832" s="2281" t="s">
        <v>54</v>
      </c>
      <c r="G1832" s="2281" t="s">
        <v>11</v>
      </c>
      <c r="H1832" s="2281" t="s">
        <v>413</v>
      </c>
      <c r="I1832" s="2283" t="s">
        <v>75</v>
      </c>
      <c r="J1832" s="2282">
        <v>45903</v>
      </c>
      <c r="K1832" s="2284">
        <v>0</v>
      </c>
      <c r="L1832" s="2285">
        <v>0</v>
      </c>
      <c r="M1832" s="2286"/>
      <c r="N1832" s="2287"/>
      <c r="O1832" s="2287"/>
      <c r="P1832" s="2288">
        <f>SUM(Table1[[#This Row],[BASE_FARE]:[SURCHARGES]])*Table1[[#This Row],[SEATS_BOOKED]]</f>
        <v>0</v>
      </c>
      <c r="Q1832" s="2036" t="s">
        <v>161</v>
      </c>
      <c r="R1832" s="2232" t="s">
        <v>95</v>
      </c>
      <c r="S1832" s="2281" t="str">
        <f>LEFT(Table1[[#This Row],[SECTOR]],3)</f>
        <v>RMF</v>
      </c>
      <c r="T1832" s="2281" t="str">
        <f>RIGHT(Table1[[#This Row],[SECTOR]],3)</f>
        <v>MXP</v>
      </c>
      <c r="U1832" s="2281" t="str">
        <f t="shared" si="160"/>
        <v>MXP</v>
      </c>
      <c r="V1832" s="2281">
        <f>WEEKDAY(Table1[[#This Row],[FLIGHT_DATE]],2)</f>
        <v>3</v>
      </c>
      <c r="W1832" s="2281">
        <f>Table1[[#This Row],[FLIGHT_DATE]]-Table1[[#This Row],[DATE_BOOKED]]</f>
        <v>152</v>
      </c>
    </row>
    <row r="1833" spans="1:23" x14ac:dyDescent="0.35">
      <c r="A1833" s="2282">
        <v>45751</v>
      </c>
      <c r="B1833" s="2486" t="s">
        <v>1010</v>
      </c>
      <c r="C1833" s="198" t="s">
        <v>160</v>
      </c>
      <c r="D1833" s="198"/>
      <c r="E1833" s="2281"/>
      <c r="F1833" s="2281" t="s">
        <v>54</v>
      </c>
      <c r="G1833" s="2274" t="s">
        <v>10</v>
      </c>
      <c r="H1833" s="2281" t="s">
        <v>433</v>
      </c>
      <c r="I1833" s="2283" t="s">
        <v>418</v>
      </c>
      <c r="J1833" s="2282">
        <v>45859</v>
      </c>
      <c r="K1833" s="2284">
        <v>30</v>
      </c>
      <c r="L1833" s="2284">
        <v>30</v>
      </c>
      <c r="M1833" s="2286">
        <v>240</v>
      </c>
      <c r="N1833" s="2287">
        <v>0</v>
      </c>
      <c r="O1833" s="2287">
        <v>0</v>
      </c>
      <c r="P1833" s="2288">
        <f>SUM(Table1[[#This Row],[BASE_FARE]:[SURCHARGES]])*Table1[[#This Row],[SEATS_BOOKED]]</f>
        <v>7200</v>
      </c>
      <c r="Q1833" s="2036" t="s">
        <v>161</v>
      </c>
      <c r="R1833" s="2753" t="s">
        <v>397</v>
      </c>
      <c r="S1833" s="2281" t="str">
        <f>LEFT(Table1[[#This Row],[SECTOR]],3)</f>
        <v>NAP</v>
      </c>
      <c r="T1833" s="2281" t="str">
        <f>RIGHT(Table1[[#This Row],[SECTOR]],3)</f>
        <v>HRG</v>
      </c>
      <c r="U1833" s="2281" t="str">
        <f t="shared" si="160"/>
        <v>NAP</v>
      </c>
      <c r="V1833" s="2281">
        <f>WEEKDAY(Table1[[#This Row],[FLIGHT_DATE]],2)</f>
        <v>1</v>
      </c>
      <c r="W1833" s="2281">
        <f>Table1[[#This Row],[FLIGHT_DATE]]-Table1[[#This Row],[DATE_BOOKED]]</f>
        <v>108</v>
      </c>
    </row>
    <row r="1834" spans="1:23" x14ac:dyDescent="0.35">
      <c r="A1834" s="2282">
        <v>45751</v>
      </c>
      <c r="B1834" s="2486" t="s">
        <v>1010</v>
      </c>
      <c r="C1834" s="198" t="s">
        <v>160</v>
      </c>
      <c r="D1834" s="198"/>
      <c r="E1834" s="2281"/>
      <c r="F1834" s="2281" t="s">
        <v>54</v>
      </c>
      <c r="G1834" s="2274" t="s">
        <v>10</v>
      </c>
      <c r="H1834" s="2281" t="s">
        <v>433</v>
      </c>
      <c r="I1834" s="2283" t="s">
        <v>418</v>
      </c>
      <c r="J1834" s="2282">
        <v>45866</v>
      </c>
      <c r="K1834" s="2284">
        <v>30</v>
      </c>
      <c r="L1834" s="2284">
        <v>30</v>
      </c>
      <c r="M1834" s="2286">
        <v>240</v>
      </c>
      <c r="N1834" s="2287">
        <v>0</v>
      </c>
      <c r="O1834" s="2287">
        <v>0</v>
      </c>
      <c r="P1834" s="2288">
        <f>SUM(Table1[[#This Row],[BASE_FARE]:[SURCHARGES]])*Table1[[#This Row],[SEATS_BOOKED]]</f>
        <v>7200</v>
      </c>
      <c r="Q1834" s="2036" t="s">
        <v>161</v>
      </c>
      <c r="R1834" s="2753" t="s">
        <v>397</v>
      </c>
      <c r="S1834" s="2281" t="str">
        <f>LEFT(Table1[[#This Row],[SECTOR]],3)</f>
        <v>NAP</v>
      </c>
      <c r="T1834" s="2281" t="str">
        <f>RIGHT(Table1[[#This Row],[SECTOR]],3)</f>
        <v>HRG</v>
      </c>
      <c r="U1834" s="2281" t="str">
        <f t="shared" ref="U1834:U1839" si="161">IF(AND(S1834&lt;&gt;"SSH", S1834&lt;&gt;"RMF", S1834&lt;&gt;"CAI", S1834&lt;&gt;"HRG", S1834&lt;&gt;"LXR", S1834&lt;&gt;"DXB", OR(T1834="SSH", T1834="RMF", T1834="CAI", T1834="HRG", T1834="LXR", T1834="DXB")), S1834,
    IF(AND(T1834&lt;&gt;"SSH", T1834&lt;&gt;"RMF", T1834&lt;&gt;"CAI", T1834&lt;&gt;"HRG", T1834&lt;&gt;"LXR", T1834&lt;&gt;"DXB", OR(S1834="SSH", S1834="RMF", S1834="CAI", S1834="HRG", S1834="LXR", S1834="DXB")), T1834,
    "VIE"))</f>
        <v>NAP</v>
      </c>
      <c r="V1834" s="2281">
        <f>WEEKDAY(Table1[[#This Row],[FLIGHT_DATE]],2)</f>
        <v>1</v>
      </c>
      <c r="W1834" s="2281">
        <f>Table1[[#This Row],[FLIGHT_DATE]]-Table1[[#This Row],[DATE_BOOKED]]</f>
        <v>115</v>
      </c>
    </row>
    <row r="1835" spans="1:23" x14ac:dyDescent="0.35">
      <c r="A1835" s="2282">
        <v>45751</v>
      </c>
      <c r="B1835" s="2486" t="s">
        <v>1010</v>
      </c>
      <c r="C1835" s="198" t="s">
        <v>160</v>
      </c>
      <c r="D1835" s="198"/>
      <c r="E1835" s="2281"/>
      <c r="F1835" s="2281" t="s">
        <v>54</v>
      </c>
      <c r="G1835" s="2274" t="s">
        <v>10</v>
      </c>
      <c r="H1835" s="2281" t="s">
        <v>433</v>
      </c>
      <c r="I1835" s="2283" t="s">
        <v>418</v>
      </c>
      <c r="J1835" s="2282">
        <v>45873</v>
      </c>
      <c r="K1835" s="2284">
        <v>50</v>
      </c>
      <c r="L1835" s="2284">
        <v>50</v>
      </c>
      <c r="M1835" s="2286">
        <v>240</v>
      </c>
      <c r="N1835" s="2287">
        <v>0</v>
      </c>
      <c r="O1835" s="2287">
        <v>0</v>
      </c>
      <c r="P1835" s="2288">
        <f>SUM(Table1[[#This Row],[BASE_FARE]:[SURCHARGES]])*Table1[[#This Row],[SEATS_BOOKED]]</f>
        <v>12000</v>
      </c>
      <c r="Q1835" s="2036" t="s">
        <v>161</v>
      </c>
      <c r="R1835" s="2753" t="s">
        <v>397</v>
      </c>
      <c r="S1835" s="2281" t="str">
        <f>LEFT(Table1[[#This Row],[SECTOR]],3)</f>
        <v>NAP</v>
      </c>
      <c r="T1835" s="2281" t="str">
        <f>RIGHT(Table1[[#This Row],[SECTOR]],3)</f>
        <v>HRG</v>
      </c>
      <c r="U1835" s="2281" t="str">
        <f t="shared" si="161"/>
        <v>NAP</v>
      </c>
      <c r="V1835" s="2281">
        <f>WEEKDAY(Table1[[#This Row],[FLIGHT_DATE]],2)</f>
        <v>1</v>
      </c>
      <c r="W1835" s="2281">
        <f>Table1[[#This Row],[FLIGHT_DATE]]-Table1[[#This Row],[DATE_BOOKED]]</f>
        <v>122</v>
      </c>
    </row>
    <row r="1836" spans="1:23" x14ac:dyDescent="0.35">
      <c r="A1836" s="2282">
        <v>45751</v>
      </c>
      <c r="B1836" s="2486" t="s">
        <v>1010</v>
      </c>
      <c r="C1836" s="198" t="s">
        <v>160</v>
      </c>
      <c r="D1836" s="198"/>
      <c r="E1836" s="2281"/>
      <c r="F1836" s="2281" t="s">
        <v>54</v>
      </c>
      <c r="G1836" s="2274" t="s">
        <v>10</v>
      </c>
      <c r="H1836" s="2281" t="s">
        <v>433</v>
      </c>
      <c r="I1836" s="2283" t="s">
        <v>418</v>
      </c>
      <c r="J1836" s="2282">
        <v>45880</v>
      </c>
      <c r="K1836" s="2284">
        <v>33</v>
      </c>
      <c r="L1836" s="2284">
        <v>33</v>
      </c>
      <c r="M1836" s="2286">
        <v>240</v>
      </c>
      <c r="N1836" s="2287">
        <v>0</v>
      </c>
      <c r="O1836" s="2287">
        <v>0</v>
      </c>
      <c r="P1836" s="2288">
        <f>SUM(Table1[[#This Row],[BASE_FARE]:[SURCHARGES]])*Table1[[#This Row],[SEATS_BOOKED]]</f>
        <v>7920</v>
      </c>
      <c r="Q1836" s="2036" t="s">
        <v>161</v>
      </c>
      <c r="R1836" s="2753" t="s">
        <v>397</v>
      </c>
      <c r="S1836" s="2281" t="str">
        <f>LEFT(Table1[[#This Row],[SECTOR]],3)</f>
        <v>NAP</v>
      </c>
      <c r="T1836" s="2281" t="str">
        <f>RIGHT(Table1[[#This Row],[SECTOR]],3)</f>
        <v>HRG</v>
      </c>
      <c r="U1836" s="2281" t="str">
        <f t="shared" si="161"/>
        <v>NAP</v>
      </c>
      <c r="V1836" s="2281">
        <f>WEEKDAY(Table1[[#This Row],[FLIGHT_DATE]],2)</f>
        <v>1</v>
      </c>
      <c r="W1836" s="2281">
        <f>Table1[[#This Row],[FLIGHT_DATE]]-Table1[[#This Row],[DATE_BOOKED]]</f>
        <v>129</v>
      </c>
    </row>
    <row r="1837" spans="1:23" x14ac:dyDescent="0.35">
      <c r="A1837" s="2282">
        <v>45751</v>
      </c>
      <c r="B1837" s="2486" t="s">
        <v>1010</v>
      </c>
      <c r="C1837" s="198" t="s">
        <v>160</v>
      </c>
      <c r="D1837" s="198"/>
      <c r="E1837" s="2281"/>
      <c r="F1837" s="2281" t="s">
        <v>54</v>
      </c>
      <c r="G1837" s="2274" t="s">
        <v>10</v>
      </c>
      <c r="H1837" s="2281" t="s">
        <v>433</v>
      </c>
      <c r="I1837" s="2283" t="s">
        <v>418</v>
      </c>
      <c r="J1837" s="2282">
        <v>45887</v>
      </c>
      <c r="K1837" s="2284">
        <v>42</v>
      </c>
      <c r="L1837" s="2284">
        <v>42</v>
      </c>
      <c r="M1837" s="2286">
        <v>240</v>
      </c>
      <c r="N1837" s="2287">
        <v>0</v>
      </c>
      <c r="O1837" s="2287">
        <v>0</v>
      </c>
      <c r="P1837" s="2288">
        <f>SUM(Table1[[#This Row],[BASE_FARE]:[SURCHARGES]])*Table1[[#This Row],[SEATS_BOOKED]]</f>
        <v>10080</v>
      </c>
      <c r="Q1837" s="2036" t="s">
        <v>161</v>
      </c>
      <c r="R1837" s="2753" t="s">
        <v>397</v>
      </c>
      <c r="S1837" s="2281" t="str">
        <f>LEFT(Table1[[#This Row],[SECTOR]],3)</f>
        <v>NAP</v>
      </c>
      <c r="T1837" s="2281" t="str">
        <f>RIGHT(Table1[[#This Row],[SECTOR]],3)</f>
        <v>HRG</v>
      </c>
      <c r="U1837" s="2281" t="str">
        <f t="shared" si="161"/>
        <v>NAP</v>
      </c>
      <c r="V1837" s="2281">
        <f>WEEKDAY(Table1[[#This Row],[FLIGHT_DATE]],2)</f>
        <v>1</v>
      </c>
      <c r="W1837" s="2281">
        <f>Table1[[#This Row],[FLIGHT_DATE]]-Table1[[#This Row],[DATE_BOOKED]]</f>
        <v>136</v>
      </c>
    </row>
    <row r="1838" spans="1:23" x14ac:dyDescent="0.35">
      <c r="A1838" s="2282">
        <v>45751</v>
      </c>
      <c r="B1838" s="2486" t="s">
        <v>1010</v>
      </c>
      <c r="C1838" s="198" t="s">
        <v>160</v>
      </c>
      <c r="D1838" s="198"/>
      <c r="E1838" s="2281"/>
      <c r="F1838" s="2281" t="s">
        <v>54</v>
      </c>
      <c r="G1838" s="2274" t="s">
        <v>10</v>
      </c>
      <c r="H1838" s="2281" t="s">
        <v>433</v>
      </c>
      <c r="I1838" s="2283" t="s">
        <v>418</v>
      </c>
      <c r="J1838" s="2282">
        <v>45894</v>
      </c>
      <c r="K1838" s="2284">
        <v>60</v>
      </c>
      <c r="L1838" s="2284">
        <v>60</v>
      </c>
      <c r="M1838" s="2286">
        <v>240</v>
      </c>
      <c r="N1838" s="2287">
        <v>0</v>
      </c>
      <c r="O1838" s="2287">
        <v>0</v>
      </c>
      <c r="P1838" s="2288">
        <f>SUM(Table1[[#This Row],[BASE_FARE]:[SURCHARGES]])*Table1[[#This Row],[SEATS_BOOKED]]</f>
        <v>14400</v>
      </c>
      <c r="Q1838" s="2036" t="s">
        <v>161</v>
      </c>
      <c r="R1838" s="2753" t="s">
        <v>397</v>
      </c>
      <c r="S1838" s="2281" t="str">
        <f>LEFT(Table1[[#This Row],[SECTOR]],3)</f>
        <v>NAP</v>
      </c>
      <c r="T1838" s="2281" t="str">
        <f>RIGHT(Table1[[#This Row],[SECTOR]],3)</f>
        <v>HRG</v>
      </c>
      <c r="U1838" s="2281" t="str">
        <f t="shared" si="161"/>
        <v>NAP</v>
      </c>
      <c r="V1838" s="2281">
        <f>WEEKDAY(Table1[[#This Row],[FLIGHT_DATE]],2)</f>
        <v>1</v>
      </c>
      <c r="W1838" s="2281">
        <f>Table1[[#This Row],[FLIGHT_DATE]]-Table1[[#This Row],[DATE_BOOKED]]</f>
        <v>143</v>
      </c>
    </row>
    <row r="1839" spans="1:23" x14ac:dyDescent="0.35">
      <c r="A1839" s="2282">
        <v>45751</v>
      </c>
      <c r="B1839" s="2486" t="s">
        <v>1010</v>
      </c>
      <c r="C1839" s="198" t="s">
        <v>160</v>
      </c>
      <c r="D1839" s="198"/>
      <c r="E1839" s="2281"/>
      <c r="F1839" s="2281" t="s">
        <v>54</v>
      </c>
      <c r="G1839" s="2274" t="s">
        <v>10</v>
      </c>
      <c r="H1839" s="2281" t="s">
        <v>433</v>
      </c>
      <c r="I1839" s="2283" t="s">
        <v>418</v>
      </c>
      <c r="J1839" s="2282">
        <v>45901</v>
      </c>
      <c r="K1839" s="2284">
        <v>40</v>
      </c>
      <c r="L1839" s="2284">
        <v>40</v>
      </c>
      <c r="M1839" s="2286">
        <v>240</v>
      </c>
      <c r="N1839" s="2287">
        <v>0</v>
      </c>
      <c r="O1839" s="2287">
        <v>0</v>
      </c>
      <c r="P1839" s="2288">
        <f>SUM(Table1[[#This Row],[BASE_FARE]:[SURCHARGES]])*Table1[[#This Row],[SEATS_BOOKED]]</f>
        <v>9600</v>
      </c>
      <c r="Q1839" s="2036" t="s">
        <v>161</v>
      </c>
      <c r="R1839" s="2753" t="s">
        <v>397</v>
      </c>
      <c r="S1839" s="2281" t="str">
        <f>LEFT(Table1[[#This Row],[SECTOR]],3)</f>
        <v>NAP</v>
      </c>
      <c r="T1839" s="2281" t="str">
        <f>RIGHT(Table1[[#This Row],[SECTOR]],3)</f>
        <v>HRG</v>
      </c>
      <c r="U1839" s="2281" t="str">
        <f t="shared" si="161"/>
        <v>NAP</v>
      </c>
      <c r="V1839" s="2281">
        <f>WEEKDAY(Table1[[#This Row],[FLIGHT_DATE]],2)</f>
        <v>1</v>
      </c>
      <c r="W1839" s="2281">
        <f>Table1[[#This Row],[FLIGHT_DATE]]-Table1[[#This Row],[DATE_BOOKED]]</f>
        <v>150</v>
      </c>
    </row>
    <row r="1840" spans="1:23" x14ac:dyDescent="0.35">
      <c r="A1840" s="2282">
        <v>45751</v>
      </c>
      <c r="B1840" s="2486" t="s">
        <v>1010</v>
      </c>
      <c r="C1840" s="198" t="s">
        <v>160</v>
      </c>
      <c r="D1840" s="198"/>
      <c r="E1840" s="2281"/>
      <c r="F1840" s="2281" t="s">
        <v>54</v>
      </c>
      <c r="G1840" s="2281" t="s">
        <v>11</v>
      </c>
      <c r="H1840" s="2281" t="s">
        <v>432</v>
      </c>
      <c r="I1840" s="2283" t="s">
        <v>416</v>
      </c>
      <c r="J1840" s="2282">
        <v>45866</v>
      </c>
      <c r="K1840" s="2284">
        <v>30</v>
      </c>
      <c r="L1840" s="2284">
        <v>30</v>
      </c>
      <c r="M1840" s="2286">
        <v>240</v>
      </c>
      <c r="N1840" s="2287">
        <v>0</v>
      </c>
      <c r="O1840" s="2287">
        <v>0</v>
      </c>
      <c r="P1840" s="2288">
        <f>SUM(Table1[[#This Row],[BASE_FARE]:[SURCHARGES]])*Table1[[#This Row],[SEATS_BOOKED]]</f>
        <v>7200</v>
      </c>
      <c r="Q1840" s="2036" t="s">
        <v>161</v>
      </c>
      <c r="R1840" s="2753" t="s">
        <v>397</v>
      </c>
      <c r="S1840" s="2281" t="str">
        <f>LEFT(Table1[[#This Row],[SECTOR]],3)</f>
        <v>HRG</v>
      </c>
      <c r="T1840" s="2281" t="str">
        <f>RIGHT(Table1[[#This Row],[SECTOR]],3)</f>
        <v>NAP</v>
      </c>
      <c r="U1840" s="2281" t="str">
        <f t="shared" ref="U1840:U1846" si="162">IF(AND(S1840&lt;&gt;"SSH", S1840&lt;&gt;"RMF", S1840&lt;&gt;"CAI", S1840&lt;&gt;"HRG", S1840&lt;&gt;"LXR", S1840&lt;&gt;"DXB", OR(T1840="SSH", T1840="RMF", T1840="CAI", T1840="HRG", T1840="LXR", T1840="DXB")), S1840,
    IF(AND(T1840&lt;&gt;"SSH", T1840&lt;&gt;"RMF", T1840&lt;&gt;"CAI", T1840&lt;&gt;"HRG", T1840&lt;&gt;"LXR", T1840&lt;&gt;"DXB", OR(S1840="SSH", S1840="RMF", S1840="CAI", S1840="HRG", S1840="LXR", S1840="DXB")), T1840,
    "VIE"))</f>
        <v>NAP</v>
      </c>
      <c r="V1840" s="2281">
        <f>WEEKDAY(Table1[[#This Row],[FLIGHT_DATE]],2)</f>
        <v>1</v>
      </c>
      <c r="W1840" s="2281">
        <f>Table1[[#This Row],[FLIGHT_DATE]]-Table1[[#This Row],[DATE_BOOKED]]</f>
        <v>115</v>
      </c>
    </row>
    <row r="1841" spans="1:23" x14ac:dyDescent="0.35">
      <c r="A1841" s="2282">
        <v>45751</v>
      </c>
      <c r="B1841" s="2486" t="s">
        <v>1010</v>
      </c>
      <c r="C1841" s="198" t="s">
        <v>160</v>
      </c>
      <c r="D1841" s="198"/>
      <c r="E1841" s="2281"/>
      <c r="F1841" s="2281" t="s">
        <v>54</v>
      </c>
      <c r="G1841" s="2281" t="s">
        <v>11</v>
      </c>
      <c r="H1841" s="2281" t="s">
        <v>432</v>
      </c>
      <c r="I1841" s="2283" t="s">
        <v>416</v>
      </c>
      <c r="J1841" s="2282">
        <v>45873</v>
      </c>
      <c r="K1841" s="2284">
        <v>30</v>
      </c>
      <c r="L1841" s="2284">
        <v>30</v>
      </c>
      <c r="M1841" s="2286">
        <v>240</v>
      </c>
      <c r="N1841" s="2287">
        <v>0</v>
      </c>
      <c r="O1841" s="2287">
        <v>0</v>
      </c>
      <c r="P1841" s="2288">
        <f>SUM(Table1[[#This Row],[BASE_FARE]:[SURCHARGES]])*Table1[[#This Row],[SEATS_BOOKED]]</f>
        <v>7200</v>
      </c>
      <c r="Q1841" s="2036" t="s">
        <v>161</v>
      </c>
      <c r="R1841" s="2753" t="s">
        <v>397</v>
      </c>
      <c r="S1841" s="2281" t="str">
        <f>LEFT(Table1[[#This Row],[SECTOR]],3)</f>
        <v>HRG</v>
      </c>
      <c r="T1841" s="2281" t="str">
        <f>RIGHT(Table1[[#This Row],[SECTOR]],3)</f>
        <v>NAP</v>
      </c>
      <c r="U1841" s="2281" t="str">
        <f t="shared" si="162"/>
        <v>NAP</v>
      </c>
      <c r="V1841" s="2281">
        <f>WEEKDAY(Table1[[#This Row],[FLIGHT_DATE]],2)</f>
        <v>1</v>
      </c>
      <c r="W1841" s="2281">
        <f>Table1[[#This Row],[FLIGHT_DATE]]-Table1[[#This Row],[DATE_BOOKED]]</f>
        <v>122</v>
      </c>
    </row>
    <row r="1842" spans="1:23" x14ac:dyDescent="0.35">
      <c r="A1842" s="2282">
        <v>45751</v>
      </c>
      <c r="B1842" s="2486" t="s">
        <v>1010</v>
      </c>
      <c r="C1842" s="198" t="s">
        <v>160</v>
      </c>
      <c r="D1842" s="198"/>
      <c r="E1842" s="2281"/>
      <c r="F1842" s="2281" t="s">
        <v>54</v>
      </c>
      <c r="G1842" s="2281" t="s">
        <v>11</v>
      </c>
      <c r="H1842" s="2281" t="s">
        <v>432</v>
      </c>
      <c r="I1842" s="2283" t="s">
        <v>416</v>
      </c>
      <c r="J1842" s="2282">
        <v>45880</v>
      </c>
      <c r="K1842" s="2284">
        <v>50</v>
      </c>
      <c r="L1842" s="2284">
        <v>50</v>
      </c>
      <c r="M1842" s="2286">
        <v>240</v>
      </c>
      <c r="N1842" s="2287">
        <v>0</v>
      </c>
      <c r="O1842" s="2287">
        <v>0</v>
      </c>
      <c r="P1842" s="2288">
        <f>SUM(Table1[[#This Row],[BASE_FARE]:[SURCHARGES]])*Table1[[#This Row],[SEATS_BOOKED]]</f>
        <v>12000</v>
      </c>
      <c r="Q1842" s="2036" t="s">
        <v>161</v>
      </c>
      <c r="R1842" s="2753" t="s">
        <v>397</v>
      </c>
      <c r="S1842" s="2281" t="str">
        <f>LEFT(Table1[[#This Row],[SECTOR]],3)</f>
        <v>HRG</v>
      </c>
      <c r="T1842" s="2281" t="str">
        <f>RIGHT(Table1[[#This Row],[SECTOR]],3)</f>
        <v>NAP</v>
      </c>
      <c r="U1842" s="2281" t="str">
        <f t="shared" si="162"/>
        <v>NAP</v>
      </c>
      <c r="V1842" s="2281">
        <f>WEEKDAY(Table1[[#This Row],[FLIGHT_DATE]],2)</f>
        <v>1</v>
      </c>
      <c r="W1842" s="2281">
        <f>Table1[[#This Row],[FLIGHT_DATE]]-Table1[[#This Row],[DATE_BOOKED]]</f>
        <v>129</v>
      </c>
    </row>
    <row r="1843" spans="1:23" x14ac:dyDescent="0.35">
      <c r="A1843" s="2282">
        <v>45751</v>
      </c>
      <c r="B1843" s="2486" t="s">
        <v>1010</v>
      </c>
      <c r="C1843" s="198" t="s">
        <v>160</v>
      </c>
      <c r="D1843" s="198"/>
      <c r="E1843" s="2281"/>
      <c r="F1843" s="2281" t="s">
        <v>54</v>
      </c>
      <c r="G1843" s="2281" t="s">
        <v>11</v>
      </c>
      <c r="H1843" s="2281" t="s">
        <v>432</v>
      </c>
      <c r="I1843" s="2283" t="s">
        <v>416</v>
      </c>
      <c r="J1843" s="2282">
        <v>45887</v>
      </c>
      <c r="K1843" s="2284">
        <v>33</v>
      </c>
      <c r="L1843" s="2284">
        <v>33</v>
      </c>
      <c r="M1843" s="2286">
        <v>240</v>
      </c>
      <c r="N1843" s="2287">
        <v>0</v>
      </c>
      <c r="O1843" s="2287">
        <v>0</v>
      </c>
      <c r="P1843" s="2288">
        <f>SUM(Table1[[#This Row],[BASE_FARE]:[SURCHARGES]])*Table1[[#This Row],[SEATS_BOOKED]]</f>
        <v>7920</v>
      </c>
      <c r="Q1843" s="2036" t="s">
        <v>161</v>
      </c>
      <c r="R1843" s="2753" t="s">
        <v>397</v>
      </c>
      <c r="S1843" s="2281" t="str">
        <f>LEFT(Table1[[#This Row],[SECTOR]],3)</f>
        <v>HRG</v>
      </c>
      <c r="T1843" s="2281" t="str">
        <f>RIGHT(Table1[[#This Row],[SECTOR]],3)</f>
        <v>NAP</v>
      </c>
      <c r="U1843" s="2281" t="str">
        <f t="shared" si="162"/>
        <v>NAP</v>
      </c>
      <c r="V1843" s="2281">
        <f>WEEKDAY(Table1[[#This Row],[FLIGHT_DATE]],2)</f>
        <v>1</v>
      </c>
      <c r="W1843" s="2281">
        <f>Table1[[#This Row],[FLIGHT_DATE]]-Table1[[#This Row],[DATE_BOOKED]]</f>
        <v>136</v>
      </c>
    </row>
    <row r="1844" spans="1:23" x14ac:dyDescent="0.35">
      <c r="A1844" s="2282">
        <v>45751</v>
      </c>
      <c r="B1844" s="2486" t="s">
        <v>1010</v>
      </c>
      <c r="C1844" s="198" t="s">
        <v>160</v>
      </c>
      <c r="D1844" s="198"/>
      <c r="E1844" s="2281"/>
      <c r="F1844" s="2281" t="s">
        <v>54</v>
      </c>
      <c r="G1844" s="2281" t="s">
        <v>11</v>
      </c>
      <c r="H1844" s="2281" t="s">
        <v>432</v>
      </c>
      <c r="I1844" s="2283" t="s">
        <v>416</v>
      </c>
      <c r="J1844" s="2282">
        <v>45894</v>
      </c>
      <c r="K1844" s="2284">
        <v>42</v>
      </c>
      <c r="L1844" s="2284">
        <v>42</v>
      </c>
      <c r="M1844" s="2286">
        <v>240</v>
      </c>
      <c r="N1844" s="2287">
        <v>0</v>
      </c>
      <c r="O1844" s="2287">
        <v>0</v>
      </c>
      <c r="P1844" s="2288">
        <f>SUM(Table1[[#This Row],[BASE_FARE]:[SURCHARGES]])*Table1[[#This Row],[SEATS_BOOKED]]</f>
        <v>10080</v>
      </c>
      <c r="Q1844" s="2036" t="s">
        <v>161</v>
      </c>
      <c r="R1844" s="2753" t="s">
        <v>397</v>
      </c>
      <c r="S1844" s="2281" t="str">
        <f>LEFT(Table1[[#This Row],[SECTOR]],3)</f>
        <v>HRG</v>
      </c>
      <c r="T1844" s="2281" t="str">
        <f>RIGHT(Table1[[#This Row],[SECTOR]],3)</f>
        <v>NAP</v>
      </c>
      <c r="U1844" s="2281" t="str">
        <f t="shared" si="162"/>
        <v>NAP</v>
      </c>
      <c r="V1844" s="2281">
        <f>WEEKDAY(Table1[[#This Row],[FLIGHT_DATE]],2)</f>
        <v>1</v>
      </c>
      <c r="W1844" s="2281">
        <f>Table1[[#This Row],[FLIGHT_DATE]]-Table1[[#This Row],[DATE_BOOKED]]</f>
        <v>143</v>
      </c>
    </row>
    <row r="1845" spans="1:23" x14ac:dyDescent="0.35">
      <c r="A1845" s="2282">
        <v>45751</v>
      </c>
      <c r="B1845" s="2486" t="s">
        <v>1010</v>
      </c>
      <c r="C1845" s="198" t="s">
        <v>160</v>
      </c>
      <c r="D1845" s="198"/>
      <c r="E1845" s="2281"/>
      <c r="F1845" s="2281" t="s">
        <v>54</v>
      </c>
      <c r="G1845" s="2281" t="s">
        <v>11</v>
      </c>
      <c r="H1845" s="2281" t="s">
        <v>432</v>
      </c>
      <c r="I1845" s="2283" t="s">
        <v>416</v>
      </c>
      <c r="J1845" s="2282">
        <v>45901</v>
      </c>
      <c r="K1845" s="2284">
        <v>60</v>
      </c>
      <c r="L1845" s="2284">
        <v>60</v>
      </c>
      <c r="M1845" s="2286">
        <v>240</v>
      </c>
      <c r="N1845" s="2287">
        <v>0</v>
      </c>
      <c r="O1845" s="2287">
        <v>0</v>
      </c>
      <c r="P1845" s="2288">
        <f>SUM(Table1[[#This Row],[BASE_FARE]:[SURCHARGES]])*Table1[[#This Row],[SEATS_BOOKED]]</f>
        <v>14400</v>
      </c>
      <c r="Q1845" s="2036" t="s">
        <v>161</v>
      </c>
      <c r="R1845" s="2753" t="s">
        <v>397</v>
      </c>
      <c r="S1845" s="2281" t="str">
        <f>LEFT(Table1[[#This Row],[SECTOR]],3)</f>
        <v>HRG</v>
      </c>
      <c r="T1845" s="2281" t="str">
        <f>RIGHT(Table1[[#This Row],[SECTOR]],3)</f>
        <v>NAP</v>
      </c>
      <c r="U1845" s="2281" t="str">
        <f t="shared" si="162"/>
        <v>NAP</v>
      </c>
      <c r="V1845" s="2281">
        <f>WEEKDAY(Table1[[#This Row],[FLIGHT_DATE]],2)</f>
        <v>1</v>
      </c>
      <c r="W1845" s="2281">
        <f>Table1[[#This Row],[FLIGHT_DATE]]-Table1[[#This Row],[DATE_BOOKED]]</f>
        <v>150</v>
      </c>
    </row>
    <row r="1846" spans="1:23" x14ac:dyDescent="0.35">
      <c r="A1846" s="2282">
        <v>45751</v>
      </c>
      <c r="B1846" s="2486" t="s">
        <v>1010</v>
      </c>
      <c r="C1846" s="198" t="s">
        <v>160</v>
      </c>
      <c r="D1846" s="198"/>
      <c r="E1846" s="2281"/>
      <c r="F1846" s="2281" t="s">
        <v>54</v>
      </c>
      <c r="G1846" s="2281" t="s">
        <v>11</v>
      </c>
      <c r="H1846" s="2281" t="s">
        <v>432</v>
      </c>
      <c r="I1846" s="2283" t="s">
        <v>416</v>
      </c>
      <c r="J1846" s="2282">
        <v>45908</v>
      </c>
      <c r="K1846" s="2284">
        <v>40</v>
      </c>
      <c r="L1846" s="2284">
        <v>40</v>
      </c>
      <c r="M1846" s="2286">
        <v>240</v>
      </c>
      <c r="N1846" s="2287">
        <v>0</v>
      </c>
      <c r="O1846" s="2287">
        <v>0</v>
      </c>
      <c r="P1846" s="2288">
        <f>SUM(Table1[[#This Row],[BASE_FARE]:[SURCHARGES]])*Table1[[#This Row],[SEATS_BOOKED]]</f>
        <v>9600</v>
      </c>
      <c r="Q1846" s="2036" t="s">
        <v>161</v>
      </c>
      <c r="R1846" s="2753" t="s">
        <v>397</v>
      </c>
      <c r="S1846" s="2281" t="str">
        <f>LEFT(Table1[[#This Row],[SECTOR]],3)</f>
        <v>HRG</v>
      </c>
      <c r="T1846" s="2281" t="str">
        <f>RIGHT(Table1[[#This Row],[SECTOR]],3)</f>
        <v>NAP</v>
      </c>
      <c r="U1846" s="2281" t="str">
        <f t="shared" si="162"/>
        <v>NAP</v>
      </c>
      <c r="V1846" s="2281">
        <f>WEEKDAY(Table1[[#This Row],[FLIGHT_DATE]],2)</f>
        <v>1</v>
      </c>
      <c r="W1846" s="2281">
        <f>Table1[[#This Row],[FLIGHT_DATE]]-Table1[[#This Row],[DATE_BOOKED]]</f>
        <v>157</v>
      </c>
    </row>
    <row r="1847" spans="1:23" x14ac:dyDescent="0.35">
      <c r="A1847" s="2282">
        <v>45751</v>
      </c>
      <c r="B1847" s="2486" t="s">
        <v>1010</v>
      </c>
      <c r="C1847" s="198" t="s">
        <v>160</v>
      </c>
      <c r="D1847" s="198"/>
      <c r="E1847" s="2281"/>
      <c r="F1847" s="2281" t="s">
        <v>54</v>
      </c>
      <c r="G1847" s="2274" t="s">
        <v>10</v>
      </c>
      <c r="H1847" s="2281" t="s">
        <v>800</v>
      </c>
      <c r="I1847" s="2283" t="s">
        <v>799</v>
      </c>
      <c r="J1847" s="2282">
        <v>45874</v>
      </c>
      <c r="K1847" s="2284">
        <v>110</v>
      </c>
      <c r="L1847" s="2285">
        <v>110</v>
      </c>
      <c r="M1847" s="2286"/>
      <c r="N1847" s="2287"/>
      <c r="O1847" s="2287"/>
      <c r="P1847" s="2288">
        <f>SUM(Table1[[#This Row],[BASE_FARE]:[SURCHARGES]])*Table1[[#This Row],[SEATS_BOOKED]]</f>
        <v>0</v>
      </c>
      <c r="Q1847" s="2036" t="s">
        <v>161</v>
      </c>
      <c r="R1847" s="2232" t="s">
        <v>95</v>
      </c>
      <c r="S1847" s="2281" t="str">
        <f>LEFT(Table1[[#This Row],[SECTOR]],3)</f>
        <v>PSA</v>
      </c>
      <c r="T1847" s="2281" t="str">
        <f>RIGHT(Table1[[#This Row],[SECTOR]],3)</f>
        <v>SSH</v>
      </c>
      <c r="U1847" s="2281" t="str">
        <f t="shared" ref="U1847:U1878" si="163">IF(AND(S1847&lt;&gt;"SSH", S1847&lt;&gt;"RMF", S1847&lt;&gt;"CAI", S1847&lt;&gt;"HRG", S1847&lt;&gt;"LXR", S1847&lt;&gt;"DXB", OR(T1847="SSH", T1847="RMF", T1847="CAI", T1847="HRG", T1847="LXR", T1847="DXB")), S1847,
    IF(AND(T1847&lt;&gt;"SSH", T1847&lt;&gt;"RMF", T1847&lt;&gt;"CAI", T1847&lt;&gt;"HRG", T1847&lt;&gt;"LXR", T1847&lt;&gt;"DXB", OR(S1847="SSH", S1847="RMF", S1847="CAI", S1847="HRG", S1847="LXR", S1847="DXB")), T1847,
    "VIE"))</f>
        <v>PSA</v>
      </c>
      <c r="V1847" s="2281">
        <f>WEEKDAY(Table1[[#This Row],[FLIGHT_DATE]],2)</f>
        <v>2</v>
      </c>
      <c r="W1847" s="2281">
        <f>Table1[[#This Row],[FLIGHT_DATE]]-Table1[[#This Row],[DATE_BOOKED]]</f>
        <v>123</v>
      </c>
    </row>
    <row r="1848" spans="1:23" x14ac:dyDescent="0.35">
      <c r="A1848" s="2282">
        <v>45751</v>
      </c>
      <c r="B1848" s="2486" t="s">
        <v>1010</v>
      </c>
      <c r="C1848" s="198" t="s">
        <v>160</v>
      </c>
      <c r="D1848" s="198"/>
      <c r="E1848" s="2281"/>
      <c r="F1848" s="2281" t="s">
        <v>54</v>
      </c>
      <c r="G1848" s="2274" t="s">
        <v>10</v>
      </c>
      <c r="H1848" s="2281" t="s">
        <v>800</v>
      </c>
      <c r="I1848" s="2283" t="s">
        <v>799</v>
      </c>
      <c r="J1848" s="2282">
        <v>45881</v>
      </c>
      <c r="K1848" s="2284">
        <v>110</v>
      </c>
      <c r="L1848" s="2285">
        <v>110</v>
      </c>
      <c r="M1848" s="2286"/>
      <c r="N1848" s="2287"/>
      <c r="O1848" s="2287"/>
      <c r="P1848" s="2288">
        <f>SUM(Table1[[#This Row],[BASE_FARE]:[SURCHARGES]])*Table1[[#This Row],[SEATS_BOOKED]]</f>
        <v>0</v>
      </c>
      <c r="Q1848" s="2036" t="s">
        <v>161</v>
      </c>
      <c r="R1848" s="2232" t="s">
        <v>95</v>
      </c>
      <c r="S1848" s="2281" t="str">
        <f>LEFT(Table1[[#This Row],[SECTOR]],3)</f>
        <v>PSA</v>
      </c>
      <c r="T1848" s="2281" t="str">
        <f>RIGHT(Table1[[#This Row],[SECTOR]],3)</f>
        <v>SSH</v>
      </c>
      <c r="U1848" s="2281" t="str">
        <f t="shared" si="163"/>
        <v>PSA</v>
      </c>
      <c r="V1848" s="2281">
        <f>WEEKDAY(Table1[[#This Row],[FLIGHT_DATE]],2)</f>
        <v>2</v>
      </c>
      <c r="W1848" s="2281">
        <f>Table1[[#This Row],[FLIGHT_DATE]]-Table1[[#This Row],[DATE_BOOKED]]</f>
        <v>130</v>
      </c>
    </row>
    <row r="1849" spans="1:23" x14ac:dyDescent="0.35">
      <c r="A1849" s="2282">
        <v>45751</v>
      </c>
      <c r="B1849" s="2486" t="s">
        <v>1010</v>
      </c>
      <c r="C1849" s="198" t="s">
        <v>160</v>
      </c>
      <c r="D1849" s="198"/>
      <c r="E1849" s="2281"/>
      <c r="F1849" s="2281" t="s">
        <v>54</v>
      </c>
      <c r="G1849" s="2274" t="s">
        <v>10</v>
      </c>
      <c r="H1849" s="2281" t="s">
        <v>800</v>
      </c>
      <c r="I1849" s="2283" t="s">
        <v>799</v>
      </c>
      <c r="J1849" s="2282">
        <v>45888</v>
      </c>
      <c r="K1849" s="2284">
        <v>110</v>
      </c>
      <c r="L1849" s="2285">
        <v>110</v>
      </c>
      <c r="M1849" s="2286"/>
      <c r="N1849" s="2287"/>
      <c r="O1849" s="2287"/>
      <c r="P1849" s="2288">
        <f>SUM(Table1[[#This Row],[BASE_FARE]:[SURCHARGES]])*Table1[[#This Row],[SEATS_BOOKED]]</f>
        <v>0</v>
      </c>
      <c r="Q1849" s="2036" t="s">
        <v>161</v>
      </c>
      <c r="R1849" s="2232" t="s">
        <v>95</v>
      </c>
      <c r="S1849" s="2281" t="str">
        <f>LEFT(Table1[[#This Row],[SECTOR]],3)</f>
        <v>PSA</v>
      </c>
      <c r="T1849" s="2281" t="str">
        <f>RIGHT(Table1[[#This Row],[SECTOR]],3)</f>
        <v>SSH</v>
      </c>
      <c r="U1849" s="2281" t="str">
        <f t="shared" si="163"/>
        <v>PSA</v>
      </c>
      <c r="V1849" s="2281">
        <f>WEEKDAY(Table1[[#This Row],[FLIGHT_DATE]],2)</f>
        <v>2</v>
      </c>
      <c r="W1849" s="2281">
        <f>Table1[[#This Row],[FLIGHT_DATE]]-Table1[[#This Row],[DATE_BOOKED]]</f>
        <v>137</v>
      </c>
    </row>
    <row r="1850" spans="1:23" x14ac:dyDescent="0.35">
      <c r="A1850" s="2282">
        <v>45751</v>
      </c>
      <c r="B1850" s="2486" t="s">
        <v>1010</v>
      </c>
      <c r="C1850" s="198" t="s">
        <v>160</v>
      </c>
      <c r="D1850" s="198"/>
      <c r="E1850" s="2281"/>
      <c r="F1850" s="2281" t="s">
        <v>54</v>
      </c>
      <c r="G1850" s="2274" t="s">
        <v>10</v>
      </c>
      <c r="H1850" s="2281" t="s">
        <v>800</v>
      </c>
      <c r="I1850" s="2283" t="s">
        <v>799</v>
      </c>
      <c r="J1850" s="2282">
        <v>45895</v>
      </c>
      <c r="K1850" s="2284">
        <v>110</v>
      </c>
      <c r="L1850" s="2285">
        <v>110</v>
      </c>
      <c r="M1850" s="2286"/>
      <c r="N1850" s="2287"/>
      <c r="O1850" s="2287"/>
      <c r="P1850" s="2288">
        <f>SUM(Table1[[#This Row],[BASE_FARE]:[SURCHARGES]])*Table1[[#This Row],[SEATS_BOOKED]]</f>
        <v>0</v>
      </c>
      <c r="Q1850" s="2036" t="s">
        <v>161</v>
      </c>
      <c r="R1850" s="2232" t="s">
        <v>95</v>
      </c>
      <c r="S1850" s="2281" t="str">
        <f>LEFT(Table1[[#This Row],[SECTOR]],3)</f>
        <v>PSA</v>
      </c>
      <c r="T1850" s="2281" t="str">
        <f>RIGHT(Table1[[#This Row],[SECTOR]],3)</f>
        <v>SSH</v>
      </c>
      <c r="U1850" s="2281" t="str">
        <f t="shared" si="163"/>
        <v>PSA</v>
      </c>
      <c r="V1850" s="2281">
        <f>WEEKDAY(Table1[[#This Row],[FLIGHT_DATE]],2)</f>
        <v>2</v>
      </c>
      <c r="W1850" s="2281">
        <f>Table1[[#This Row],[FLIGHT_DATE]]-Table1[[#This Row],[DATE_BOOKED]]</f>
        <v>144</v>
      </c>
    </row>
    <row r="1851" spans="1:23" x14ac:dyDescent="0.35">
      <c r="A1851" s="2282">
        <v>45751</v>
      </c>
      <c r="B1851" s="2486" t="s">
        <v>1010</v>
      </c>
      <c r="C1851" s="198" t="s">
        <v>160</v>
      </c>
      <c r="D1851" s="198"/>
      <c r="E1851" s="2281"/>
      <c r="F1851" s="2281" t="s">
        <v>54</v>
      </c>
      <c r="G1851" s="2281" t="s">
        <v>11</v>
      </c>
      <c r="H1851" s="2281" t="s">
        <v>793</v>
      </c>
      <c r="I1851" s="2283" t="s">
        <v>792</v>
      </c>
      <c r="J1851" s="2282">
        <v>45881</v>
      </c>
      <c r="K1851" s="2284">
        <v>110</v>
      </c>
      <c r="L1851" s="2285">
        <v>110</v>
      </c>
      <c r="M1851" s="2286"/>
      <c r="N1851" s="2287"/>
      <c r="O1851" s="2287"/>
      <c r="P1851" s="2288">
        <f>SUM(Table1[[#This Row],[BASE_FARE]:[SURCHARGES]])*Table1[[#This Row],[SEATS_BOOKED]]</f>
        <v>0</v>
      </c>
      <c r="Q1851" s="2036" t="s">
        <v>161</v>
      </c>
      <c r="R1851" s="2232" t="s">
        <v>95</v>
      </c>
      <c r="S1851" s="2281" t="str">
        <f>LEFT(Table1[[#This Row],[SECTOR]],3)</f>
        <v>SSH</v>
      </c>
      <c r="T1851" s="2281" t="str">
        <f>RIGHT(Table1[[#This Row],[SECTOR]],3)</f>
        <v>PSA</v>
      </c>
      <c r="U1851" s="2281" t="str">
        <f t="shared" si="163"/>
        <v>PSA</v>
      </c>
      <c r="V1851" s="2281">
        <f>WEEKDAY(Table1[[#This Row],[FLIGHT_DATE]],2)</f>
        <v>2</v>
      </c>
      <c r="W1851" s="2281">
        <f>Table1[[#This Row],[FLIGHT_DATE]]-Table1[[#This Row],[DATE_BOOKED]]</f>
        <v>130</v>
      </c>
    </row>
    <row r="1852" spans="1:23" x14ac:dyDescent="0.35">
      <c r="A1852" s="2282">
        <v>45751</v>
      </c>
      <c r="B1852" s="2486" t="s">
        <v>1010</v>
      </c>
      <c r="C1852" s="198" t="s">
        <v>160</v>
      </c>
      <c r="D1852" s="198"/>
      <c r="E1852" s="2281"/>
      <c r="F1852" s="2281" t="s">
        <v>54</v>
      </c>
      <c r="G1852" s="2281" t="s">
        <v>11</v>
      </c>
      <c r="H1852" s="2281" t="s">
        <v>793</v>
      </c>
      <c r="I1852" s="2283" t="s">
        <v>792</v>
      </c>
      <c r="J1852" s="2282">
        <v>45888</v>
      </c>
      <c r="K1852" s="2284">
        <v>110</v>
      </c>
      <c r="L1852" s="2285">
        <v>110</v>
      </c>
      <c r="M1852" s="2286"/>
      <c r="N1852" s="2287"/>
      <c r="O1852" s="2287"/>
      <c r="P1852" s="2288">
        <f>SUM(Table1[[#This Row],[BASE_FARE]:[SURCHARGES]])*Table1[[#This Row],[SEATS_BOOKED]]</f>
        <v>0</v>
      </c>
      <c r="Q1852" s="2036" t="s">
        <v>161</v>
      </c>
      <c r="R1852" s="2232" t="s">
        <v>95</v>
      </c>
      <c r="S1852" s="2281" t="str">
        <f>LEFT(Table1[[#This Row],[SECTOR]],3)</f>
        <v>SSH</v>
      </c>
      <c r="T1852" s="2281" t="str">
        <f>RIGHT(Table1[[#This Row],[SECTOR]],3)</f>
        <v>PSA</v>
      </c>
      <c r="U1852" s="2281" t="str">
        <f t="shared" si="163"/>
        <v>PSA</v>
      </c>
      <c r="V1852" s="2281">
        <f>WEEKDAY(Table1[[#This Row],[FLIGHT_DATE]],2)</f>
        <v>2</v>
      </c>
      <c r="W1852" s="2281">
        <f>Table1[[#This Row],[FLIGHT_DATE]]-Table1[[#This Row],[DATE_BOOKED]]</f>
        <v>137</v>
      </c>
    </row>
    <row r="1853" spans="1:23" x14ac:dyDescent="0.35">
      <c r="A1853" s="2282">
        <v>45751</v>
      </c>
      <c r="B1853" s="2486" t="s">
        <v>1010</v>
      </c>
      <c r="C1853" s="198" t="s">
        <v>160</v>
      </c>
      <c r="D1853" s="198"/>
      <c r="E1853" s="2281"/>
      <c r="F1853" s="2281" t="s">
        <v>54</v>
      </c>
      <c r="G1853" s="2281" t="s">
        <v>11</v>
      </c>
      <c r="H1853" s="2281" t="s">
        <v>793</v>
      </c>
      <c r="I1853" s="2283" t="s">
        <v>792</v>
      </c>
      <c r="J1853" s="2282">
        <v>45895</v>
      </c>
      <c r="K1853" s="2284">
        <v>110</v>
      </c>
      <c r="L1853" s="2285">
        <v>110</v>
      </c>
      <c r="M1853" s="2286"/>
      <c r="N1853" s="2287"/>
      <c r="O1853" s="2287"/>
      <c r="P1853" s="2288">
        <f>SUM(Table1[[#This Row],[BASE_FARE]:[SURCHARGES]])*Table1[[#This Row],[SEATS_BOOKED]]</f>
        <v>0</v>
      </c>
      <c r="Q1853" s="2036" t="s">
        <v>161</v>
      </c>
      <c r="R1853" s="2232" t="s">
        <v>95</v>
      </c>
      <c r="S1853" s="2281" t="str">
        <f>LEFT(Table1[[#This Row],[SECTOR]],3)</f>
        <v>SSH</v>
      </c>
      <c r="T1853" s="2281" t="str">
        <f>RIGHT(Table1[[#This Row],[SECTOR]],3)</f>
        <v>PSA</v>
      </c>
      <c r="U1853" s="2281" t="str">
        <f t="shared" si="163"/>
        <v>PSA</v>
      </c>
      <c r="V1853" s="2281">
        <f>WEEKDAY(Table1[[#This Row],[FLIGHT_DATE]],2)</f>
        <v>2</v>
      </c>
      <c r="W1853" s="2281">
        <f>Table1[[#This Row],[FLIGHT_DATE]]-Table1[[#This Row],[DATE_BOOKED]]</f>
        <v>144</v>
      </c>
    </row>
    <row r="1854" spans="1:23" x14ac:dyDescent="0.35">
      <c r="A1854" s="2282">
        <v>45751</v>
      </c>
      <c r="B1854" s="2486" t="s">
        <v>1010</v>
      </c>
      <c r="C1854" s="198" t="s">
        <v>160</v>
      </c>
      <c r="D1854" s="198"/>
      <c r="E1854" s="2281"/>
      <c r="F1854" s="2281" t="s">
        <v>54</v>
      </c>
      <c r="G1854" s="2281" t="s">
        <v>11</v>
      </c>
      <c r="H1854" s="2281" t="s">
        <v>793</v>
      </c>
      <c r="I1854" s="2283" t="s">
        <v>792</v>
      </c>
      <c r="J1854" s="2282">
        <v>45902</v>
      </c>
      <c r="K1854" s="2284">
        <v>110</v>
      </c>
      <c r="L1854" s="2285">
        <v>110</v>
      </c>
      <c r="M1854" s="2286"/>
      <c r="N1854" s="2287"/>
      <c r="O1854" s="2287"/>
      <c r="P1854" s="2288">
        <f>SUM(Table1[[#This Row],[BASE_FARE]:[SURCHARGES]])*Table1[[#This Row],[SEATS_BOOKED]]</f>
        <v>0</v>
      </c>
      <c r="Q1854" s="2036" t="s">
        <v>161</v>
      </c>
      <c r="R1854" s="2232" t="s">
        <v>95</v>
      </c>
      <c r="S1854" s="2281" t="str">
        <f>LEFT(Table1[[#This Row],[SECTOR]],3)</f>
        <v>SSH</v>
      </c>
      <c r="T1854" s="2281" t="str">
        <f>RIGHT(Table1[[#This Row],[SECTOR]],3)</f>
        <v>PSA</v>
      </c>
      <c r="U1854" s="2281" t="str">
        <f t="shared" si="163"/>
        <v>PSA</v>
      </c>
      <c r="V1854" s="2281">
        <f>WEEKDAY(Table1[[#This Row],[FLIGHT_DATE]],2)</f>
        <v>2</v>
      </c>
      <c r="W1854" s="2281">
        <f>Table1[[#This Row],[FLIGHT_DATE]]-Table1[[#This Row],[DATE_BOOKED]]</f>
        <v>151</v>
      </c>
    </row>
    <row r="1855" spans="1:23" x14ac:dyDescent="0.35">
      <c r="A1855" s="2282">
        <v>45751</v>
      </c>
      <c r="B1855" s="2486" t="s">
        <v>1010</v>
      </c>
      <c r="C1855" s="198" t="s">
        <v>160</v>
      </c>
      <c r="D1855" s="198"/>
      <c r="E1855" s="2281"/>
      <c r="F1855" s="2281" t="s">
        <v>54</v>
      </c>
      <c r="G1855" s="2274" t="s">
        <v>10</v>
      </c>
      <c r="H1855" s="2281" t="s">
        <v>89</v>
      </c>
      <c r="I1855" s="2283" t="s">
        <v>26</v>
      </c>
      <c r="J1855" s="2282">
        <v>45955</v>
      </c>
      <c r="K1855" s="2284">
        <v>21</v>
      </c>
      <c r="L1855" s="2285">
        <v>21</v>
      </c>
      <c r="M1855" s="2286"/>
      <c r="N1855" s="2287"/>
      <c r="O1855" s="2287"/>
      <c r="P1855" s="2288">
        <f>SUM(Table1[[#This Row],[BASE_FARE]:[SURCHARGES]])*Table1[[#This Row],[SEATS_BOOKED]]</f>
        <v>0</v>
      </c>
      <c r="Q1855" s="2036" t="s">
        <v>161</v>
      </c>
      <c r="R1855" s="2232" t="s">
        <v>95</v>
      </c>
      <c r="S1855" s="2281" t="str">
        <f>LEFT(Table1[[#This Row],[SECTOR]],3)</f>
        <v>BRI</v>
      </c>
      <c r="T1855" s="2281" t="str">
        <f>RIGHT(Table1[[#This Row],[SECTOR]],3)</f>
        <v>SSH</v>
      </c>
      <c r="U1855" s="2281" t="str">
        <f t="shared" si="163"/>
        <v>BRI</v>
      </c>
      <c r="V1855" s="2281">
        <f>WEEKDAY(Table1[[#This Row],[FLIGHT_DATE]],2)</f>
        <v>6</v>
      </c>
      <c r="W1855" s="2281">
        <f>Table1[[#This Row],[FLIGHT_DATE]]-Table1[[#This Row],[DATE_BOOKED]]</f>
        <v>204</v>
      </c>
    </row>
    <row r="1856" spans="1:23" x14ac:dyDescent="0.35">
      <c r="A1856" s="2282">
        <v>45751</v>
      </c>
      <c r="B1856" s="2486" t="s">
        <v>1010</v>
      </c>
      <c r="C1856" s="198" t="s">
        <v>160</v>
      </c>
      <c r="D1856" s="198"/>
      <c r="E1856" s="2281"/>
      <c r="F1856" s="2281" t="s">
        <v>54</v>
      </c>
      <c r="G1856" s="2274" t="s">
        <v>10</v>
      </c>
      <c r="H1856" s="2281" t="s">
        <v>89</v>
      </c>
      <c r="I1856" s="2283" t="s">
        <v>26</v>
      </c>
      <c r="J1856" s="2282">
        <v>45962</v>
      </c>
      <c r="K1856" s="2284">
        <v>30</v>
      </c>
      <c r="L1856" s="2285">
        <v>30</v>
      </c>
      <c r="M1856" s="2286"/>
      <c r="N1856" s="2287"/>
      <c r="O1856" s="2287"/>
      <c r="P1856" s="2288">
        <f>SUM(Table1[[#This Row],[BASE_FARE]:[SURCHARGES]])*Table1[[#This Row],[SEATS_BOOKED]]</f>
        <v>0</v>
      </c>
      <c r="Q1856" s="2036" t="s">
        <v>161</v>
      </c>
      <c r="R1856" s="2232" t="s">
        <v>95</v>
      </c>
      <c r="S1856" s="2281" t="str">
        <f>LEFT(Table1[[#This Row],[SECTOR]],3)</f>
        <v>BRI</v>
      </c>
      <c r="T1856" s="2281" t="str">
        <f>RIGHT(Table1[[#This Row],[SECTOR]],3)</f>
        <v>SSH</v>
      </c>
      <c r="U1856" s="2281" t="str">
        <f t="shared" si="163"/>
        <v>BRI</v>
      </c>
      <c r="V1856" s="2281">
        <f>WEEKDAY(Table1[[#This Row],[FLIGHT_DATE]],2)</f>
        <v>6</v>
      </c>
      <c r="W1856" s="2281">
        <f>Table1[[#This Row],[FLIGHT_DATE]]-Table1[[#This Row],[DATE_BOOKED]]</f>
        <v>211</v>
      </c>
    </row>
    <row r="1857" spans="1:23" x14ac:dyDescent="0.35">
      <c r="A1857" s="2282">
        <v>45751</v>
      </c>
      <c r="B1857" s="2486" t="s">
        <v>1010</v>
      </c>
      <c r="C1857" s="198" t="s">
        <v>160</v>
      </c>
      <c r="D1857" s="198"/>
      <c r="E1857" s="2281"/>
      <c r="F1857" s="2281" t="s">
        <v>54</v>
      </c>
      <c r="G1857" s="2274" t="s">
        <v>10</v>
      </c>
      <c r="H1857" s="2281" t="s">
        <v>89</v>
      </c>
      <c r="I1857" s="2283" t="s">
        <v>26</v>
      </c>
      <c r="J1857" s="2282">
        <v>45969</v>
      </c>
      <c r="K1857" s="2284">
        <v>30</v>
      </c>
      <c r="L1857" s="2285">
        <v>30</v>
      </c>
      <c r="M1857" s="2286"/>
      <c r="N1857" s="2287"/>
      <c r="O1857" s="2287"/>
      <c r="P1857" s="2288">
        <f>SUM(Table1[[#This Row],[BASE_FARE]:[SURCHARGES]])*Table1[[#This Row],[SEATS_BOOKED]]</f>
        <v>0</v>
      </c>
      <c r="Q1857" s="2036" t="s">
        <v>161</v>
      </c>
      <c r="R1857" s="2232" t="s">
        <v>95</v>
      </c>
      <c r="S1857" s="2281" t="str">
        <f>LEFT(Table1[[#This Row],[SECTOR]],3)</f>
        <v>BRI</v>
      </c>
      <c r="T1857" s="2281" t="str">
        <f>RIGHT(Table1[[#This Row],[SECTOR]],3)</f>
        <v>SSH</v>
      </c>
      <c r="U1857" s="2281" t="str">
        <f t="shared" si="163"/>
        <v>BRI</v>
      </c>
      <c r="V1857" s="2281">
        <f>WEEKDAY(Table1[[#This Row],[FLIGHT_DATE]],2)</f>
        <v>6</v>
      </c>
      <c r="W1857" s="2281">
        <f>Table1[[#This Row],[FLIGHT_DATE]]-Table1[[#This Row],[DATE_BOOKED]]</f>
        <v>218</v>
      </c>
    </row>
    <row r="1858" spans="1:23" x14ac:dyDescent="0.35">
      <c r="A1858" s="2282">
        <v>45751</v>
      </c>
      <c r="B1858" s="2486" t="s">
        <v>1010</v>
      </c>
      <c r="C1858" s="198" t="s">
        <v>160</v>
      </c>
      <c r="D1858" s="198"/>
      <c r="E1858" s="2281"/>
      <c r="F1858" s="2281" t="s">
        <v>54</v>
      </c>
      <c r="G1858" s="2274" t="s">
        <v>10</v>
      </c>
      <c r="H1858" s="2281" t="s">
        <v>89</v>
      </c>
      <c r="I1858" s="2283" t="s">
        <v>26</v>
      </c>
      <c r="J1858" s="2282">
        <v>45976</v>
      </c>
      <c r="K1858" s="2284">
        <v>30</v>
      </c>
      <c r="L1858" s="2285">
        <v>30</v>
      </c>
      <c r="M1858" s="2286"/>
      <c r="N1858" s="2287"/>
      <c r="O1858" s="2287"/>
      <c r="P1858" s="2288">
        <f>SUM(Table1[[#This Row],[BASE_FARE]:[SURCHARGES]])*Table1[[#This Row],[SEATS_BOOKED]]</f>
        <v>0</v>
      </c>
      <c r="Q1858" s="2036" t="s">
        <v>161</v>
      </c>
      <c r="R1858" s="2232" t="s">
        <v>95</v>
      </c>
      <c r="S1858" s="2281" t="str">
        <f>LEFT(Table1[[#This Row],[SECTOR]],3)</f>
        <v>BRI</v>
      </c>
      <c r="T1858" s="2281" t="str">
        <f>RIGHT(Table1[[#This Row],[SECTOR]],3)</f>
        <v>SSH</v>
      </c>
      <c r="U1858" s="2281" t="str">
        <f t="shared" si="163"/>
        <v>BRI</v>
      </c>
      <c r="V1858" s="2281">
        <f>WEEKDAY(Table1[[#This Row],[FLIGHT_DATE]],2)</f>
        <v>6</v>
      </c>
      <c r="W1858" s="2281">
        <f>Table1[[#This Row],[FLIGHT_DATE]]-Table1[[#This Row],[DATE_BOOKED]]</f>
        <v>225</v>
      </c>
    </row>
    <row r="1859" spans="1:23" x14ac:dyDescent="0.35">
      <c r="A1859" s="2282">
        <v>45751</v>
      </c>
      <c r="B1859" s="2486" t="s">
        <v>1010</v>
      </c>
      <c r="C1859" s="198" t="s">
        <v>160</v>
      </c>
      <c r="D1859" s="198"/>
      <c r="E1859" s="2281"/>
      <c r="F1859" s="2281" t="s">
        <v>54</v>
      </c>
      <c r="G1859" s="2281" t="s">
        <v>11</v>
      </c>
      <c r="H1859" s="2281" t="s">
        <v>88</v>
      </c>
      <c r="I1859" s="2283" t="s">
        <v>27</v>
      </c>
      <c r="J1859" s="2282">
        <v>45962</v>
      </c>
      <c r="K1859" s="2284">
        <v>21</v>
      </c>
      <c r="L1859" s="2285">
        <v>21</v>
      </c>
      <c r="M1859" s="2286"/>
      <c r="N1859" s="2287"/>
      <c r="O1859" s="2287"/>
      <c r="P1859" s="2288">
        <f>SUM(Table1[[#This Row],[BASE_FARE]:[SURCHARGES]])*Table1[[#This Row],[SEATS_BOOKED]]</f>
        <v>0</v>
      </c>
      <c r="Q1859" s="2036" t="s">
        <v>161</v>
      </c>
      <c r="R1859" s="2232" t="s">
        <v>95</v>
      </c>
      <c r="S1859" s="2281" t="str">
        <f>LEFT(Table1[[#This Row],[SECTOR]],3)</f>
        <v>SSH</v>
      </c>
      <c r="T1859" s="2281" t="str">
        <f>RIGHT(Table1[[#This Row],[SECTOR]],3)</f>
        <v>BRI</v>
      </c>
      <c r="U1859" s="2281" t="str">
        <f t="shared" si="163"/>
        <v>BRI</v>
      </c>
      <c r="V1859" s="2281">
        <f>WEEKDAY(Table1[[#This Row],[FLIGHT_DATE]],2)</f>
        <v>6</v>
      </c>
      <c r="W1859" s="2281">
        <f>Table1[[#This Row],[FLIGHT_DATE]]-Table1[[#This Row],[DATE_BOOKED]]</f>
        <v>211</v>
      </c>
    </row>
    <row r="1860" spans="1:23" x14ac:dyDescent="0.35">
      <c r="A1860" s="2282">
        <v>45751</v>
      </c>
      <c r="B1860" s="2486" t="s">
        <v>1010</v>
      </c>
      <c r="C1860" s="198" t="s">
        <v>160</v>
      </c>
      <c r="D1860" s="198"/>
      <c r="E1860" s="2281"/>
      <c r="F1860" s="2281" t="s">
        <v>54</v>
      </c>
      <c r="G1860" s="2281" t="s">
        <v>11</v>
      </c>
      <c r="H1860" s="2281" t="s">
        <v>88</v>
      </c>
      <c r="I1860" s="2283" t="s">
        <v>27</v>
      </c>
      <c r="J1860" s="2282">
        <v>45969</v>
      </c>
      <c r="K1860" s="2284">
        <v>30</v>
      </c>
      <c r="L1860" s="2285">
        <v>30</v>
      </c>
      <c r="M1860" s="2286"/>
      <c r="N1860" s="2287"/>
      <c r="O1860" s="2287"/>
      <c r="P1860" s="2288">
        <f>SUM(Table1[[#This Row],[BASE_FARE]:[SURCHARGES]])*Table1[[#This Row],[SEATS_BOOKED]]</f>
        <v>0</v>
      </c>
      <c r="Q1860" s="2036" t="s">
        <v>161</v>
      </c>
      <c r="R1860" s="2232" t="s">
        <v>95</v>
      </c>
      <c r="S1860" s="2281" t="str">
        <f>LEFT(Table1[[#This Row],[SECTOR]],3)</f>
        <v>SSH</v>
      </c>
      <c r="T1860" s="2281" t="str">
        <f>RIGHT(Table1[[#This Row],[SECTOR]],3)</f>
        <v>BRI</v>
      </c>
      <c r="U1860" s="2281" t="str">
        <f t="shared" si="163"/>
        <v>BRI</v>
      </c>
      <c r="V1860" s="2281">
        <f>WEEKDAY(Table1[[#This Row],[FLIGHT_DATE]],2)</f>
        <v>6</v>
      </c>
      <c r="W1860" s="2281">
        <f>Table1[[#This Row],[FLIGHT_DATE]]-Table1[[#This Row],[DATE_BOOKED]]</f>
        <v>218</v>
      </c>
    </row>
    <row r="1861" spans="1:23" x14ac:dyDescent="0.35">
      <c r="A1861" s="2282">
        <v>45751</v>
      </c>
      <c r="B1861" s="2486" t="s">
        <v>1010</v>
      </c>
      <c r="C1861" s="198" t="s">
        <v>160</v>
      </c>
      <c r="D1861" s="198"/>
      <c r="E1861" s="2281"/>
      <c r="F1861" s="2281" t="s">
        <v>54</v>
      </c>
      <c r="G1861" s="2281" t="s">
        <v>11</v>
      </c>
      <c r="H1861" s="2281" t="s">
        <v>88</v>
      </c>
      <c r="I1861" s="2283" t="s">
        <v>27</v>
      </c>
      <c r="J1861" s="2282">
        <v>45976</v>
      </c>
      <c r="K1861" s="2284">
        <v>30</v>
      </c>
      <c r="L1861" s="2285">
        <v>30</v>
      </c>
      <c r="M1861" s="2286"/>
      <c r="N1861" s="2287"/>
      <c r="O1861" s="2287"/>
      <c r="P1861" s="2288">
        <f>SUM(Table1[[#This Row],[BASE_FARE]:[SURCHARGES]])*Table1[[#This Row],[SEATS_BOOKED]]</f>
        <v>0</v>
      </c>
      <c r="Q1861" s="2036" t="s">
        <v>161</v>
      </c>
      <c r="R1861" s="2232" t="s">
        <v>95</v>
      </c>
      <c r="S1861" s="2281" t="str">
        <f>LEFT(Table1[[#This Row],[SECTOR]],3)</f>
        <v>SSH</v>
      </c>
      <c r="T1861" s="2281" t="str">
        <f>RIGHT(Table1[[#This Row],[SECTOR]],3)</f>
        <v>BRI</v>
      </c>
      <c r="U1861" s="2281" t="str">
        <f t="shared" si="163"/>
        <v>BRI</v>
      </c>
      <c r="V1861" s="2281">
        <f>WEEKDAY(Table1[[#This Row],[FLIGHT_DATE]],2)</f>
        <v>6</v>
      </c>
      <c r="W1861" s="2281">
        <f>Table1[[#This Row],[FLIGHT_DATE]]-Table1[[#This Row],[DATE_BOOKED]]</f>
        <v>225</v>
      </c>
    </row>
    <row r="1862" spans="1:23" x14ac:dyDescent="0.35">
      <c r="A1862" s="2282">
        <v>45751</v>
      </c>
      <c r="B1862" s="2486" t="s">
        <v>1010</v>
      </c>
      <c r="C1862" s="198" t="s">
        <v>160</v>
      </c>
      <c r="D1862" s="198"/>
      <c r="E1862" s="2281"/>
      <c r="F1862" s="2281" t="s">
        <v>54</v>
      </c>
      <c r="G1862" s="2281" t="s">
        <v>11</v>
      </c>
      <c r="H1862" s="2281" t="s">
        <v>88</v>
      </c>
      <c r="I1862" s="2283" t="s">
        <v>27</v>
      </c>
      <c r="J1862" s="2282">
        <v>45983</v>
      </c>
      <c r="K1862" s="2284">
        <v>30</v>
      </c>
      <c r="L1862" s="2284">
        <v>30</v>
      </c>
      <c r="M1862" s="2286"/>
      <c r="N1862" s="2287"/>
      <c r="O1862" s="2287"/>
      <c r="P1862" s="2288">
        <f>SUM(Table1[[#This Row],[BASE_FARE]:[SURCHARGES]])*Table1[[#This Row],[SEATS_BOOKED]]</f>
        <v>0</v>
      </c>
      <c r="Q1862" s="2036" t="s">
        <v>161</v>
      </c>
      <c r="R1862" s="2232" t="s">
        <v>95</v>
      </c>
      <c r="S1862" s="2281" t="str">
        <f>LEFT(Table1[[#This Row],[SECTOR]],3)</f>
        <v>SSH</v>
      </c>
      <c r="T1862" s="2281" t="str">
        <f>RIGHT(Table1[[#This Row],[SECTOR]],3)</f>
        <v>BRI</v>
      </c>
      <c r="U1862" s="2281" t="str">
        <f t="shared" si="163"/>
        <v>BRI</v>
      </c>
      <c r="V1862" s="2281">
        <f>WEEKDAY(Table1[[#This Row],[FLIGHT_DATE]],2)</f>
        <v>6</v>
      </c>
      <c r="W1862" s="2281">
        <f>Table1[[#This Row],[FLIGHT_DATE]]-Table1[[#This Row],[DATE_BOOKED]]</f>
        <v>232</v>
      </c>
    </row>
    <row r="1863" spans="1:23" x14ac:dyDescent="0.35">
      <c r="A1863" s="2282">
        <v>45751</v>
      </c>
      <c r="B1863" s="2486" t="s">
        <v>1010</v>
      </c>
      <c r="C1863" s="198" t="s">
        <v>160</v>
      </c>
      <c r="D1863" s="198"/>
      <c r="E1863" s="2281"/>
      <c r="F1863" s="2281" t="s">
        <v>54</v>
      </c>
      <c r="G1863" s="2274" t="s">
        <v>10</v>
      </c>
      <c r="H1863" s="2281" t="s">
        <v>89</v>
      </c>
      <c r="I1863" s="2283" t="s">
        <v>26</v>
      </c>
      <c r="J1863" s="2282">
        <v>45836</v>
      </c>
      <c r="K1863" s="2284">
        <v>30</v>
      </c>
      <c r="L1863" s="2284">
        <v>30</v>
      </c>
      <c r="M1863" s="1020">
        <v>190</v>
      </c>
      <c r="N1863" s="1021">
        <v>0</v>
      </c>
      <c r="O1863" s="1021">
        <v>0</v>
      </c>
      <c r="P1863" s="2288">
        <f>SUM(Table1[[#This Row],[BASE_FARE]:[SURCHARGES]])*Table1[[#This Row],[SEATS_BOOKED]]</f>
        <v>5700</v>
      </c>
      <c r="Q1863" s="2036" t="s">
        <v>161</v>
      </c>
      <c r="R1863" s="2232" t="s">
        <v>95</v>
      </c>
      <c r="S1863" s="2281" t="str">
        <f>LEFT(Table1[[#This Row],[SECTOR]],3)</f>
        <v>BRI</v>
      </c>
      <c r="T1863" s="2281" t="str">
        <f>RIGHT(Table1[[#This Row],[SECTOR]],3)</f>
        <v>SSH</v>
      </c>
      <c r="U1863" s="2281" t="str">
        <f t="shared" si="163"/>
        <v>BRI</v>
      </c>
      <c r="V1863" s="2281">
        <f>WEEKDAY(Table1[[#This Row],[FLIGHT_DATE]],2)</f>
        <v>6</v>
      </c>
      <c r="W1863" s="2281">
        <f>Table1[[#This Row],[FLIGHT_DATE]]-Table1[[#This Row],[DATE_BOOKED]]</f>
        <v>85</v>
      </c>
    </row>
    <row r="1864" spans="1:23" x14ac:dyDescent="0.35">
      <c r="A1864" s="2282">
        <v>45751</v>
      </c>
      <c r="B1864" s="2486" t="s">
        <v>1010</v>
      </c>
      <c r="C1864" s="198" t="s">
        <v>160</v>
      </c>
      <c r="D1864" s="198"/>
      <c r="E1864" s="2281"/>
      <c r="F1864" s="2281" t="s">
        <v>54</v>
      </c>
      <c r="G1864" s="2274" t="s">
        <v>10</v>
      </c>
      <c r="H1864" s="2281" t="s">
        <v>89</v>
      </c>
      <c r="I1864" s="2283" t="s">
        <v>26</v>
      </c>
      <c r="J1864" s="2282">
        <v>45843</v>
      </c>
      <c r="K1864" s="2284">
        <v>30</v>
      </c>
      <c r="L1864" s="2284">
        <v>30</v>
      </c>
      <c r="M1864" s="1020">
        <v>190</v>
      </c>
      <c r="N1864" s="1021">
        <v>0</v>
      </c>
      <c r="O1864" s="1021">
        <v>0</v>
      </c>
      <c r="P1864" s="2288">
        <f>SUM(Table1[[#This Row],[BASE_FARE]:[SURCHARGES]])*Table1[[#This Row],[SEATS_BOOKED]]</f>
        <v>5700</v>
      </c>
      <c r="Q1864" s="2036" t="s">
        <v>161</v>
      </c>
      <c r="R1864" s="2232" t="s">
        <v>95</v>
      </c>
      <c r="S1864" s="2281" t="str">
        <f>LEFT(Table1[[#This Row],[SECTOR]],3)</f>
        <v>BRI</v>
      </c>
      <c r="T1864" s="2281" t="str">
        <f>RIGHT(Table1[[#This Row],[SECTOR]],3)</f>
        <v>SSH</v>
      </c>
      <c r="U1864" s="2281" t="str">
        <f t="shared" si="163"/>
        <v>BRI</v>
      </c>
      <c r="V1864" s="2281">
        <f>WEEKDAY(Table1[[#This Row],[FLIGHT_DATE]],2)</f>
        <v>6</v>
      </c>
      <c r="W1864" s="2281">
        <f>Table1[[#This Row],[FLIGHT_DATE]]-Table1[[#This Row],[DATE_BOOKED]]</f>
        <v>92</v>
      </c>
    </row>
    <row r="1865" spans="1:23" x14ac:dyDescent="0.35">
      <c r="A1865" s="2282">
        <v>45751</v>
      </c>
      <c r="B1865" s="2486" t="s">
        <v>1010</v>
      </c>
      <c r="C1865" s="198" t="s">
        <v>160</v>
      </c>
      <c r="D1865" s="198"/>
      <c r="E1865" s="2281"/>
      <c r="F1865" s="2281" t="s">
        <v>54</v>
      </c>
      <c r="G1865" s="2274" t="s">
        <v>10</v>
      </c>
      <c r="H1865" s="2281" t="s">
        <v>89</v>
      </c>
      <c r="I1865" s="2283" t="s">
        <v>26</v>
      </c>
      <c r="J1865" s="2282">
        <v>45850</v>
      </c>
      <c r="K1865" s="2284">
        <v>30</v>
      </c>
      <c r="L1865" s="2284">
        <v>30</v>
      </c>
      <c r="M1865" s="1020">
        <v>190</v>
      </c>
      <c r="N1865" s="1021">
        <v>0</v>
      </c>
      <c r="O1865" s="1021">
        <v>0</v>
      </c>
      <c r="P1865" s="2288">
        <f>SUM(Table1[[#This Row],[BASE_FARE]:[SURCHARGES]])*Table1[[#This Row],[SEATS_BOOKED]]</f>
        <v>5700</v>
      </c>
      <c r="Q1865" s="2036" t="s">
        <v>161</v>
      </c>
      <c r="R1865" s="2232" t="s">
        <v>95</v>
      </c>
      <c r="S1865" s="2281" t="str">
        <f>LEFT(Table1[[#This Row],[SECTOR]],3)</f>
        <v>BRI</v>
      </c>
      <c r="T1865" s="2281" t="str">
        <f>RIGHT(Table1[[#This Row],[SECTOR]],3)</f>
        <v>SSH</v>
      </c>
      <c r="U1865" s="2281" t="str">
        <f t="shared" si="163"/>
        <v>BRI</v>
      </c>
      <c r="V1865" s="2281">
        <f>WEEKDAY(Table1[[#This Row],[FLIGHT_DATE]],2)</f>
        <v>6</v>
      </c>
      <c r="W1865" s="2281">
        <f>Table1[[#This Row],[FLIGHT_DATE]]-Table1[[#This Row],[DATE_BOOKED]]</f>
        <v>99</v>
      </c>
    </row>
    <row r="1866" spans="1:23" x14ac:dyDescent="0.35">
      <c r="A1866" s="2282">
        <v>45751</v>
      </c>
      <c r="B1866" s="2486" t="s">
        <v>1010</v>
      </c>
      <c r="C1866" s="198" t="s">
        <v>160</v>
      </c>
      <c r="D1866" s="198"/>
      <c r="E1866" s="2281"/>
      <c r="F1866" s="2281" t="s">
        <v>54</v>
      </c>
      <c r="G1866" s="2281" t="s">
        <v>11</v>
      </c>
      <c r="H1866" s="2281" t="s">
        <v>88</v>
      </c>
      <c r="I1866" s="2283" t="s">
        <v>27</v>
      </c>
      <c r="J1866" s="2282">
        <v>45843</v>
      </c>
      <c r="K1866" s="2284">
        <v>30</v>
      </c>
      <c r="L1866" s="2284">
        <v>30</v>
      </c>
      <c r="M1866" s="1020">
        <v>190</v>
      </c>
      <c r="N1866" s="1021">
        <v>0</v>
      </c>
      <c r="O1866" s="1021">
        <v>0</v>
      </c>
      <c r="P1866" s="2288">
        <f>SUM(Table1[[#This Row],[BASE_FARE]:[SURCHARGES]])*Table1[[#This Row],[SEATS_BOOKED]]</f>
        <v>5700</v>
      </c>
      <c r="Q1866" s="2036" t="s">
        <v>161</v>
      </c>
      <c r="R1866" s="2232" t="s">
        <v>95</v>
      </c>
      <c r="S1866" s="2281" t="str">
        <f>LEFT(Table1[[#This Row],[SECTOR]],3)</f>
        <v>SSH</v>
      </c>
      <c r="T1866" s="2281" t="str">
        <f>RIGHT(Table1[[#This Row],[SECTOR]],3)</f>
        <v>BRI</v>
      </c>
      <c r="U1866" s="2281" t="str">
        <f t="shared" si="163"/>
        <v>BRI</v>
      </c>
      <c r="V1866" s="2281">
        <f>WEEKDAY(Table1[[#This Row],[FLIGHT_DATE]],2)</f>
        <v>6</v>
      </c>
      <c r="W1866" s="2281">
        <f>Table1[[#This Row],[FLIGHT_DATE]]-Table1[[#This Row],[DATE_BOOKED]]</f>
        <v>92</v>
      </c>
    </row>
    <row r="1867" spans="1:23" x14ac:dyDescent="0.35">
      <c r="A1867" s="2282">
        <v>45751</v>
      </c>
      <c r="B1867" s="2486" t="s">
        <v>1010</v>
      </c>
      <c r="C1867" s="198" t="s">
        <v>160</v>
      </c>
      <c r="D1867" s="198"/>
      <c r="E1867" s="2281"/>
      <c r="F1867" s="2281" t="s">
        <v>54</v>
      </c>
      <c r="G1867" s="2281" t="s">
        <v>11</v>
      </c>
      <c r="H1867" s="2281" t="s">
        <v>88</v>
      </c>
      <c r="I1867" s="2283" t="s">
        <v>27</v>
      </c>
      <c r="J1867" s="2282">
        <v>45850</v>
      </c>
      <c r="K1867" s="2284">
        <v>30</v>
      </c>
      <c r="L1867" s="2284">
        <v>30</v>
      </c>
      <c r="M1867" s="1020">
        <v>190</v>
      </c>
      <c r="N1867" s="1021">
        <v>0</v>
      </c>
      <c r="O1867" s="1021">
        <v>0</v>
      </c>
      <c r="P1867" s="2288">
        <f>SUM(Table1[[#This Row],[BASE_FARE]:[SURCHARGES]])*Table1[[#This Row],[SEATS_BOOKED]]</f>
        <v>5700</v>
      </c>
      <c r="Q1867" s="2036" t="s">
        <v>161</v>
      </c>
      <c r="R1867" s="2232" t="s">
        <v>95</v>
      </c>
      <c r="S1867" s="2281" t="str">
        <f>LEFT(Table1[[#This Row],[SECTOR]],3)</f>
        <v>SSH</v>
      </c>
      <c r="T1867" s="2281" t="str">
        <f>RIGHT(Table1[[#This Row],[SECTOR]],3)</f>
        <v>BRI</v>
      </c>
      <c r="U1867" s="2281" t="str">
        <f t="shared" si="163"/>
        <v>BRI</v>
      </c>
      <c r="V1867" s="2281">
        <f>WEEKDAY(Table1[[#This Row],[FLIGHT_DATE]],2)</f>
        <v>6</v>
      </c>
      <c r="W1867" s="2281">
        <f>Table1[[#This Row],[FLIGHT_DATE]]-Table1[[#This Row],[DATE_BOOKED]]</f>
        <v>99</v>
      </c>
    </row>
    <row r="1868" spans="1:23" x14ac:dyDescent="0.35">
      <c r="A1868" s="2282">
        <v>45751</v>
      </c>
      <c r="B1868" s="2486" t="s">
        <v>1010</v>
      </c>
      <c r="C1868" s="198" t="s">
        <v>160</v>
      </c>
      <c r="D1868" s="198"/>
      <c r="E1868" s="2281"/>
      <c r="F1868" s="2281" t="s">
        <v>54</v>
      </c>
      <c r="G1868" s="2281" t="s">
        <v>11</v>
      </c>
      <c r="H1868" s="2281" t="s">
        <v>88</v>
      </c>
      <c r="I1868" s="2283" t="s">
        <v>27</v>
      </c>
      <c r="J1868" s="2282">
        <v>45857</v>
      </c>
      <c r="K1868" s="2284">
        <v>30</v>
      </c>
      <c r="L1868" s="2284">
        <v>30</v>
      </c>
      <c r="M1868" s="1020">
        <v>190</v>
      </c>
      <c r="N1868" s="1021">
        <v>0</v>
      </c>
      <c r="O1868" s="1021">
        <v>0</v>
      </c>
      <c r="P1868" s="2288">
        <f>SUM(Table1[[#This Row],[BASE_FARE]:[SURCHARGES]])*Table1[[#This Row],[SEATS_BOOKED]]</f>
        <v>5700</v>
      </c>
      <c r="Q1868" s="2036" t="s">
        <v>161</v>
      </c>
      <c r="R1868" s="2232" t="s">
        <v>95</v>
      </c>
      <c r="S1868" s="2281" t="str">
        <f>LEFT(Table1[[#This Row],[SECTOR]],3)</f>
        <v>SSH</v>
      </c>
      <c r="T1868" s="2281" t="str">
        <f>RIGHT(Table1[[#This Row],[SECTOR]],3)</f>
        <v>BRI</v>
      </c>
      <c r="U1868" s="2281" t="str">
        <f t="shared" si="163"/>
        <v>BRI</v>
      </c>
      <c r="V1868" s="2281">
        <f>WEEKDAY(Table1[[#This Row],[FLIGHT_DATE]],2)</f>
        <v>6</v>
      </c>
      <c r="W1868" s="2281">
        <f>Table1[[#This Row],[FLIGHT_DATE]]-Table1[[#This Row],[DATE_BOOKED]]</f>
        <v>106</v>
      </c>
    </row>
    <row r="1869" spans="1:23" x14ac:dyDescent="0.35">
      <c r="A1869" s="2282">
        <v>45751</v>
      </c>
      <c r="B1869" s="2486" t="s">
        <v>1010</v>
      </c>
      <c r="C1869" s="198" t="s">
        <v>160</v>
      </c>
      <c r="D1869" s="198"/>
      <c r="E1869" s="2281"/>
      <c r="F1869" s="2281" t="s">
        <v>54</v>
      </c>
      <c r="G1869" s="2274" t="s">
        <v>10</v>
      </c>
      <c r="H1869" s="3205" t="s">
        <v>1249</v>
      </c>
      <c r="I1869" s="2283" t="s">
        <v>26</v>
      </c>
      <c r="J1869" s="2282">
        <v>45877</v>
      </c>
      <c r="K1869" s="2284">
        <v>0</v>
      </c>
      <c r="L1869" s="2284">
        <v>0</v>
      </c>
      <c r="M1869" s="2286"/>
      <c r="N1869" s="2287"/>
      <c r="O1869" s="2287"/>
      <c r="P1869" s="2288">
        <f>SUM(Table1[[#This Row],[BASE_FARE]:[SURCHARGES]])*Table1[[#This Row],[SEATS_BOOKED]]</f>
        <v>0</v>
      </c>
      <c r="Q1869" s="2036" t="s">
        <v>161</v>
      </c>
      <c r="R1869" s="2232" t="s">
        <v>95</v>
      </c>
      <c r="S1869" s="2281" t="str">
        <f>LEFT(Table1[[#This Row],[SECTOR]],3)</f>
        <v>BRI</v>
      </c>
      <c r="T1869" s="2281" t="str">
        <f>RIGHT(Table1[[#This Row],[SECTOR]],3)</f>
        <v>SSH</v>
      </c>
      <c r="U1869" s="2281" t="str">
        <f t="shared" si="163"/>
        <v>BRI</v>
      </c>
      <c r="V1869" s="2281">
        <f>WEEKDAY(Table1[[#This Row],[FLIGHT_DATE]],2)</f>
        <v>5</v>
      </c>
      <c r="W1869" s="2281">
        <f>Table1[[#This Row],[FLIGHT_DATE]]-Table1[[#This Row],[DATE_BOOKED]]</f>
        <v>126</v>
      </c>
    </row>
    <row r="1870" spans="1:23" x14ac:dyDescent="0.35">
      <c r="A1870" s="2282">
        <v>45751</v>
      </c>
      <c r="B1870" s="2486" t="s">
        <v>1010</v>
      </c>
      <c r="C1870" s="198" t="s">
        <v>160</v>
      </c>
      <c r="D1870" s="198"/>
      <c r="E1870" s="2281"/>
      <c r="F1870" s="2281" t="s">
        <v>54</v>
      </c>
      <c r="G1870" s="2274" t="s">
        <v>10</v>
      </c>
      <c r="H1870" s="3205" t="s">
        <v>1249</v>
      </c>
      <c r="I1870" s="2283" t="s">
        <v>26</v>
      </c>
      <c r="J1870" s="2282">
        <v>45884</v>
      </c>
      <c r="K1870" s="2284">
        <v>0</v>
      </c>
      <c r="L1870" s="2284">
        <v>0</v>
      </c>
      <c r="M1870" s="2286"/>
      <c r="N1870" s="2287"/>
      <c r="O1870" s="2287"/>
      <c r="P1870" s="2288">
        <f>SUM(Table1[[#This Row],[BASE_FARE]:[SURCHARGES]])*Table1[[#This Row],[SEATS_BOOKED]]</f>
        <v>0</v>
      </c>
      <c r="Q1870" s="2036" t="s">
        <v>161</v>
      </c>
      <c r="R1870" s="2232" t="s">
        <v>95</v>
      </c>
      <c r="S1870" s="2281" t="str">
        <f>LEFT(Table1[[#This Row],[SECTOR]],3)</f>
        <v>BRI</v>
      </c>
      <c r="T1870" s="2281" t="str">
        <f>RIGHT(Table1[[#This Row],[SECTOR]],3)</f>
        <v>SSH</v>
      </c>
      <c r="U1870" s="2281" t="str">
        <f t="shared" si="163"/>
        <v>BRI</v>
      </c>
      <c r="V1870" s="2281">
        <f>WEEKDAY(Table1[[#This Row],[FLIGHT_DATE]],2)</f>
        <v>5</v>
      </c>
      <c r="W1870" s="2281">
        <f>Table1[[#This Row],[FLIGHT_DATE]]-Table1[[#This Row],[DATE_BOOKED]]</f>
        <v>133</v>
      </c>
    </row>
    <row r="1871" spans="1:23" x14ac:dyDescent="0.35">
      <c r="A1871" s="2282">
        <v>45751</v>
      </c>
      <c r="B1871" s="2486" t="s">
        <v>1010</v>
      </c>
      <c r="C1871" s="198" t="s">
        <v>160</v>
      </c>
      <c r="D1871" s="198"/>
      <c r="E1871" s="2281"/>
      <c r="F1871" s="2281" t="s">
        <v>54</v>
      </c>
      <c r="G1871" s="2274" t="s">
        <v>10</v>
      </c>
      <c r="H1871" s="3205" t="s">
        <v>1249</v>
      </c>
      <c r="I1871" s="2283" t="s">
        <v>26</v>
      </c>
      <c r="J1871" s="2282">
        <v>45891</v>
      </c>
      <c r="K1871" s="2284">
        <v>0</v>
      </c>
      <c r="L1871" s="2284">
        <v>0</v>
      </c>
      <c r="M1871" s="2286"/>
      <c r="N1871" s="2287"/>
      <c r="O1871" s="2287"/>
      <c r="P1871" s="2288">
        <f>SUM(Table1[[#This Row],[BASE_FARE]:[SURCHARGES]])*Table1[[#This Row],[SEATS_BOOKED]]</f>
        <v>0</v>
      </c>
      <c r="Q1871" s="2036" t="s">
        <v>161</v>
      </c>
      <c r="R1871" s="2232" t="s">
        <v>95</v>
      </c>
      <c r="S1871" s="2281" t="str">
        <f>LEFT(Table1[[#This Row],[SECTOR]],3)</f>
        <v>BRI</v>
      </c>
      <c r="T1871" s="2281" t="str">
        <f>RIGHT(Table1[[#This Row],[SECTOR]],3)</f>
        <v>SSH</v>
      </c>
      <c r="U1871" s="2281" t="str">
        <f t="shared" si="163"/>
        <v>BRI</v>
      </c>
      <c r="V1871" s="2281">
        <f>WEEKDAY(Table1[[#This Row],[FLIGHT_DATE]],2)</f>
        <v>5</v>
      </c>
      <c r="W1871" s="2281">
        <f>Table1[[#This Row],[FLIGHT_DATE]]-Table1[[#This Row],[DATE_BOOKED]]</f>
        <v>140</v>
      </c>
    </row>
    <row r="1872" spans="1:23" x14ac:dyDescent="0.35">
      <c r="A1872" s="2282">
        <v>45751</v>
      </c>
      <c r="B1872" s="2486" t="s">
        <v>1010</v>
      </c>
      <c r="C1872" s="198" t="s">
        <v>160</v>
      </c>
      <c r="D1872" s="198"/>
      <c r="E1872" s="2281"/>
      <c r="F1872" s="2281" t="s">
        <v>54</v>
      </c>
      <c r="G1872" s="2274" t="s">
        <v>10</v>
      </c>
      <c r="H1872" s="3205" t="s">
        <v>1249</v>
      </c>
      <c r="I1872" s="2283" t="s">
        <v>26</v>
      </c>
      <c r="J1872" s="2282">
        <v>45898</v>
      </c>
      <c r="K1872" s="2284">
        <v>0</v>
      </c>
      <c r="L1872" s="2284">
        <v>0</v>
      </c>
      <c r="M1872" s="2286"/>
      <c r="N1872" s="2287"/>
      <c r="O1872" s="2287"/>
      <c r="P1872" s="2288">
        <f>SUM(Table1[[#This Row],[BASE_FARE]:[SURCHARGES]])*Table1[[#This Row],[SEATS_BOOKED]]</f>
        <v>0</v>
      </c>
      <c r="Q1872" s="2036" t="s">
        <v>161</v>
      </c>
      <c r="R1872" s="2232" t="s">
        <v>95</v>
      </c>
      <c r="S1872" s="2281" t="str">
        <f>LEFT(Table1[[#This Row],[SECTOR]],3)</f>
        <v>BRI</v>
      </c>
      <c r="T1872" s="2281" t="str">
        <f>RIGHT(Table1[[#This Row],[SECTOR]],3)</f>
        <v>SSH</v>
      </c>
      <c r="U1872" s="2281" t="str">
        <f t="shared" si="163"/>
        <v>BRI</v>
      </c>
      <c r="V1872" s="2281">
        <f>WEEKDAY(Table1[[#This Row],[FLIGHT_DATE]],2)</f>
        <v>5</v>
      </c>
      <c r="W1872" s="2281">
        <f>Table1[[#This Row],[FLIGHT_DATE]]-Table1[[#This Row],[DATE_BOOKED]]</f>
        <v>147</v>
      </c>
    </row>
    <row r="1873" spans="1:23" x14ac:dyDescent="0.35">
      <c r="A1873" s="2282">
        <v>45751</v>
      </c>
      <c r="B1873" s="2486" t="s">
        <v>1010</v>
      </c>
      <c r="C1873" s="198" t="s">
        <v>160</v>
      </c>
      <c r="D1873" s="198"/>
      <c r="E1873" s="2281"/>
      <c r="F1873" s="2281" t="s">
        <v>54</v>
      </c>
      <c r="G1873" s="2281" t="s">
        <v>11</v>
      </c>
      <c r="H1873" s="3205" t="s">
        <v>1248</v>
      </c>
      <c r="I1873" s="2283" t="s">
        <v>27</v>
      </c>
      <c r="J1873" s="2282">
        <v>45884</v>
      </c>
      <c r="K1873" s="2284">
        <v>0</v>
      </c>
      <c r="L1873" s="2284">
        <v>0</v>
      </c>
      <c r="M1873" s="2286"/>
      <c r="N1873" s="2287"/>
      <c r="O1873" s="2287"/>
      <c r="P1873" s="2288">
        <f>SUM(Table1[[#This Row],[BASE_FARE]:[SURCHARGES]])*Table1[[#This Row],[SEATS_BOOKED]]</f>
        <v>0</v>
      </c>
      <c r="Q1873" s="2036" t="s">
        <v>161</v>
      </c>
      <c r="R1873" s="2232" t="s">
        <v>95</v>
      </c>
      <c r="S1873" s="2281" t="str">
        <f>LEFT(Table1[[#This Row],[SECTOR]],3)</f>
        <v>SSH</v>
      </c>
      <c r="T1873" s="2281" t="str">
        <f>RIGHT(Table1[[#This Row],[SECTOR]],3)</f>
        <v>BRI</v>
      </c>
      <c r="U1873" s="2281" t="str">
        <f t="shared" si="163"/>
        <v>BRI</v>
      </c>
      <c r="V1873" s="2281">
        <f>WEEKDAY(Table1[[#This Row],[FLIGHT_DATE]],2)</f>
        <v>5</v>
      </c>
      <c r="W1873" s="2281">
        <f>Table1[[#This Row],[FLIGHT_DATE]]-Table1[[#This Row],[DATE_BOOKED]]</f>
        <v>133</v>
      </c>
    </row>
    <row r="1874" spans="1:23" x14ac:dyDescent="0.35">
      <c r="A1874" s="2282">
        <v>45751</v>
      </c>
      <c r="B1874" s="2486" t="s">
        <v>1010</v>
      </c>
      <c r="C1874" s="198" t="s">
        <v>160</v>
      </c>
      <c r="D1874" s="198"/>
      <c r="E1874" s="2281"/>
      <c r="F1874" s="2281" t="s">
        <v>54</v>
      </c>
      <c r="G1874" s="2281" t="s">
        <v>11</v>
      </c>
      <c r="H1874" s="3205" t="s">
        <v>1248</v>
      </c>
      <c r="I1874" s="2283" t="s">
        <v>27</v>
      </c>
      <c r="J1874" s="2282">
        <v>45891</v>
      </c>
      <c r="K1874" s="2284">
        <v>0</v>
      </c>
      <c r="L1874" s="2284">
        <v>0</v>
      </c>
      <c r="M1874" s="2286"/>
      <c r="N1874" s="2287"/>
      <c r="O1874" s="2287"/>
      <c r="P1874" s="2288">
        <f>SUM(Table1[[#This Row],[BASE_FARE]:[SURCHARGES]])*Table1[[#This Row],[SEATS_BOOKED]]</f>
        <v>0</v>
      </c>
      <c r="Q1874" s="2036" t="s">
        <v>161</v>
      </c>
      <c r="R1874" s="2232" t="s">
        <v>95</v>
      </c>
      <c r="S1874" s="2281" t="str">
        <f>LEFT(Table1[[#This Row],[SECTOR]],3)</f>
        <v>SSH</v>
      </c>
      <c r="T1874" s="2281" t="str">
        <f>RIGHT(Table1[[#This Row],[SECTOR]],3)</f>
        <v>BRI</v>
      </c>
      <c r="U1874" s="2281" t="str">
        <f t="shared" si="163"/>
        <v>BRI</v>
      </c>
      <c r="V1874" s="2281">
        <f>WEEKDAY(Table1[[#This Row],[FLIGHT_DATE]],2)</f>
        <v>5</v>
      </c>
      <c r="W1874" s="2281">
        <f>Table1[[#This Row],[FLIGHT_DATE]]-Table1[[#This Row],[DATE_BOOKED]]</f>
        <v>140</v>
      </c>
    </row>
    <row r="1875" spans="1:23" x14ac:dyDescent="0.35">
      <c r="A1875" s="2282">
        <v>45751</v>
      </c>
      <c r="B1875" s="2486" t="s">
        <v>1010</v>
      </c>
      <c r="C1875" s="198" t="s">
        <v>160</v>
      </c>
      <c r="D1875" s="198"/>
      <c r="E1875" s="2281"/>
      <c r="F1875" s="2281" t="s">
        <v>54</v>
      </c>
      <c r="G1875" s="2281" t="s">
        <v>11</v>
      </c>
      <c r="H1875" s="3205" t="s">
        <v>1248</v>
      </c>
      <c r="I1875" s="2283" t="s">
        <v>27</v>
      </c>
      <c r="J1875" s="2282">
        <v>45898</v>
      </c>
      <c r="K1875" s="2284">
        <v>0</v>
      </c>
      <c r="L1875" s="2284">
        <v>0</v>
      </c>
      <c r="M1875" s="2286"/>
      <c r="N1875" s="2287"/>
      <c r="O1875" s="2287"/>
      <c r="P1875" s="2288">
        <f>SUM(Table1[[#This Row],[BASE_FARE]:[SURCHARGES]])*Table1[[#This Row],[SEATS_BOOKED]]</f>
        <v>0</v>
      </c>
      <c r="Q1875" s="2036" t="s">
        <v>161</v>
      </c>
      <c r="R1875" s="2232" t="s">
        <v>95</v>
      </c>
      <c r="S1875" s="2281" t="str">
        <f>LEFT(Table1[[#This Row],[SECTOR]],3)</f>
        <v>SSH</v>
      </c>
      <c r="T1875" s="2281" t="str">
        <f>RIGHT(Table1[[#This Row],[SECTOR]],3)</f>
        <v>BRI</v>
      </c>
      <c r="U1875" s="2281" t="str">
        <f t="shared" si="163"/>
        <v>BRI</v>
      </c>
      <c r="V1875" s="2281">
        <f>WEEKDAY(Table1[[#This Row],[FLIGHT_DATE]],2)</f>
        <v>5</v>
      </c>
      <c r="W1875" s="2281">
        <f>Table1[[#This Row],[FLIGHT_DATE]]-Table1[[#This Row],[DATE_BOOKED]]</f>
        <v>147</v>
      </c>
    </row>
    <row r="1876" spans="1:23" x14ac:dyDescent="0.35">
      <c r="A1876" s="2282">
        <v>45751</v>
      </c>
      <c r="B1876" s="2486" t="s">
        <v>1010</v>
      </c>
      <c r="C1876" s="198" t="s">
        <v>160</v>
      </c>
      <c r="D1876" s="198"/>
      <c r="E1876" s="2281"/>
      <c r="F1876" s="2281" t="s">
        <v>54</v>
      </c>
      <c r="G1876" s="2281" t="s">
        <v>11</v>
      </c>
      <c r="H1876" s="3205" t="s">
        <v>1248</v>
      </c>
      <c r="I1876" s="2283" t="s">
        <v>27</v>
      </c>
      <c r="J1876" s="2282">
        <v>45905</v>
      </c>
      <c r="K1876" s="2284">
        <v>0</v>
      </c>
      <c r="L1876" s="2284">
        <v>0</v>
      </c>
      <c r="M1876" s="2286"/>
      <c r="N1876" s="2287"/>
      <c r="O1876" s="2287"/>
      <c r="P1876" s="2288">
        <f>SUM(Table1[[#This Row],[BASE_FARE]:[SURCHARGES]])*Table1[[#This Row],[SEATS_BOOKED]]</f>
        <v>0</v>
      </c>
      <c r="Q1876" s="2036" t="s">
        <v>161</v>
      </c>
      <c r="R1876" s="2232" t="s">
        <v>95</v>
      </c>
      <c r="S1876" s="2281" t="str">
        <f>LEFT(Table1[[#This Row],[SECTOR]],3)</f>
        <v>SSH</v>
      </c>
      <c r="T1876" s="2281" t="str">
        <f>RIGHT(Table1[[#This Row],[SECTOR]],3)</f>
        <v>BRI</v>
      </c>
      <c r="U1876" s="2281" t="str">
        <f t="shared" si="163"/>
        <v>BRI</v>
      </c>
      <c r="V1876" s="2281">
        <f>WEEKDAY(Table1[[#This Row],[FLIGHT_DATE]],2)</f>
        <v>5</v>
      </c>
      <c r="W1876" s="2281">
        <f>Table1[[#This Row],[FLIGHT_DATE]]-Table1[[#This Row],[DATE_BOOKED]]</f>
        <v>154</v>
      </c>
    </row>
    <row r="1877" spans="1:23" x14ac:dyDescent="0.35">
      <c r="A1877" s="2282">
        <v>45751</v>
      </c>
      <c r="B1877" s="2281" t="s">
        <v>112</v>
      </c>
      <c r="C1877" s="198" t="s">
        <v>160</v>
      </c>
      <c r="D1877" s="198"/>
      <c r="E1877" s="2281"/>
      <c r="F1877" s="2281" t="s">
        <v>54</v>
      </c>
      <c r="G1877" s="2281" t="s">
        <v>10</v>
      </c>
      <c r="H1877" s="2281" t="s">
        <v>194</v>
      </c>
      <c r="I1877" s="2283" t="s">
        <v>26</v>
      </c>
      <c r="J1877" s="2282">
        <v>45752</v>
      </c>
      <c r="K1877" s="2284">
        <v>1</v>
      </c>
      <c r="L1877" s="2285">
        <v>1</v>
      </c>
      <c r="M1877" s="2286">
        <v>175</v>
      </c>
      <c r="N1877" s="2287">
        <v>0</v>
      </c>
      <c r="O1877" s="2287">
        <v>0</v>
      </c>
      <c r="P1877" s="2288">
        <f>SUM(Table1[[#This Row],[BASE_FARE]:[SURCHARGES]])*Table1[[#This Row],[SEATS_BOOKED]]</f>
        <v>175</v>
      </c>
      <c r="Q1877" s="2036" t="s">
        <v>161</v>
      </c>
      <c r="R1877" s="2232" t="s">
        <v>95</v>
      </c>
      <c r="S1877" s="2281" t="str">
        <f>LEFT(Table1[[#This Row],[SECTOR]],3)</f>
        <v>BRI</v>
      </c>
      <c r="T1877" s="2281" t="str">
        <f>RIGHT(Table1[[#This Row],[SECTOR]],3)</f>
        <v>SSH</v>
      </c>
      <c r="U1877" s="2281" t="str">
        <f t="shared" si="163"/>
        <v>BRI</v>
      </c>
      <c r="V1877" s="2281">
        <f>WEEKDAY(Table1[[#This Row],[FLIGHT_DATE]],2)</f>
        <v>6</v>
      </c>
      <c r="W1877" s="2281">
        <f>Table1[[#This Row],[FLIGHT_DATE]]-Table1[[#This Row],[DATE_BOOKED]]</f>
        <v>1</v>
      </c>
    </row>
    <row r="1878" spans="1:23" x14ac:dyDescent="0.35">
      <c r="A1878" s="2282">
        <v>45751</v>
      </c>
      <c r="B1878" s="2281" t="s">
        <v>112</v>
      </c>
      <c r="C1878" s="198" t="s">
        <v>160</v>
      </c>
      <c r="D1878" s="198"/>
      <c r="E1878" s="2281"/>
      <c r="F1878" s="2281" t="s">
        <v>54</v>
      </c>
      <c r="G1878" s="2281" t="s">
        <v>11</v>
      </c>
      <c r="H1878" s="2281" t="s">
        <v>195</v>
      </c>
      <c r="I1878" s="2283" t="s">
        <v>27</v>
      </c>
      <c r="J1878" s="2282">
        <v>45759</v>
      </c>
      <c r="K1878" s="2284">
        <v>1</v>
      </c>
      <c r="L1878" s="2285">
        <v>1</v>
      </c>
      <c r="M1878" s="2286">
        <v>175</v>
      </c>
      <c r="N1878" s="2287">
        <v>0</v>
      </c>
      <c r="O1878" s="2287">
        <v>0</v>
      </c>
      <c r="P1878" s="2288">
        <f>SUM(Table1[[#This Row],[BASE_FARE]:[SURCHARGES]])*Table1[[#This Row],[SEATS_BOOKED]]</f>
        <v>175</v>
      </c>
      <c r="Q1878" s="2036" t="s">
        <v>161</v>
      </c>
      <c r="R1878" s="2232" t="s">
        <v>95</v>
      </c>
      <c r="S1878" s="2281" t="str">
        <f>LEFT(Table1[[#This Row],[SECTOR]],3)</f>
        <v>SSH</v>
      </c>
      <c r="T1878" s="2281" t="str">
        <f>RIGHT(Table1[[#This Row],[SECTOR]],3)</f>
        <v>BRI</v>
      </c>
      <c r="U1878" s="2281" t="str">
        <f t="shared" si="163"/>
        <v>BRI</v>
      </c>
      <c r="V1878" s="2281">
        <f>WEEKDAY(Table1[[#This Row],[FLIGHT_DATE]],2)</f>
        <v>6</v>
      </c>
      <c r="W1878" s="2281">
        <f>Table1[[#This Row],[FLIGHT_DATE]]-Table1[[#This Row],[DATE_BOOKED]]</f>
        <v>8</v>
      </c>
    </row>
    <row r="1879" spans="1:23" x14ac:dyDescent="0.35">
      <c r="A1879" s="2282">
        <v>45751</v>
      </c>
      <c r="B1879" s="2486" t="s">
        <v>1011</v>
      </c>
      <c r="C1879" s="198" t="s">
        <v>160</v>
      </c>
      <c r="D1879" s="198"/>
      <c r="E1879" s="2281"/>
      <c r="F1879" s="2281" t="s">
        <v>54</v>
      </c>
      <c r="G1879" s="2281" t="s">
        <v>10</v>
      </c>
      <c r="H1879" s="2281" t="s">
        <v>190</v>
      </c>
      <c r="I1879" s="2283" t="s">
        <v>115</v>
      </c>
      <c r="J1879" s="2282">
        <v>45856</v>
      </c>
      <c r="K1879" s="2284">
        <v>0</v>
      </c>
      <c r="L1879" s="2285">
        <v>0</v>
      </c>
      <c r="M1879" s="2286"/>
      <c r="N1879" s="2287"/>
      <c r="O1879" s="2287"/>
      <c r="P1879" s="2288">
        <f>SUM(Table1[[#This Row],[BASE_FARE]:[SURCHARGES]])*Table1[[#This Row],[SEATS_BOOKED]]</f>
        <v>0</v>
      </c>
      <c r="Q1879" s="2036" t="s">
        <v>161</v>
      </c>
      <c r="R1879" s="2232" t="s">
        <v>95</v>
      </c>
      <c r="S1879" s="2281" t="str">
        <f>LEFT(Table1[[#This Row],[SECTOR]],3)</f>
        <v>FCO</v>
      </c>
      <c r="T1879" s="2281" t="str">
        <f>RIGHT(Table1[[#This Row],[SECTOR]],3)</f>
        <v>SSH</v>
      </c>
      <c r="U1879" s="2281" t="str">
        <f t="shared" ref="U1879:U1886" si="164">IF(AND(S1879&lt;&gt;"SSH", S1879&lt;&gt;"RMF", S1879&lt;&gt;"CAI", S1879&lt;&gt;"HRG", S1879&lt;&gt;"LXR", S1879&lt;&gt;"DXB", OR(T1879="SSH", T1879="RMF", T1879="CAI", T1879="HRG", T1879="LXR", T1879="DXB")), S1879,
    IF(AND(T1879&lt;&gt;"SSH", T1879&lt;&gt;"RMF", T1879&lt;&gt;"CAI", T1879&lt;&gt;"HRG", T1879&lt;&gt;"LXR", T1879&lt;&gt;"DXB", OR(S1879="SSH", S1879="RMF", S1879="CAI", S1879="HRG", S1879="LXR", S1879="DXB")), T1879,
    "VIE"))</f>
        <v>FCO</v>
      </c>
      <c r="V1879" s="2281">
        <f>WEEKDAY(Table1[[#This Row],[FLIGHT_DATE]],2)</f>
        <v>5</v>
      </c>
      <c r="W1879" s="2281">
        <f>Table1[[#This Row],[FLIGHT_DATE]]-Table1[[#This Row],[DATE_BOOKED]]</f>
        <v>105</v>
      </c>
    </row>
    <row r="1880" spans="1:23" x14ac:dyDescent="0.35">
      <c r="A1880" s="2282">
        <v>45751</v>
      </c>
      <c r="B1880" s="2486" t="s">
        <v>1011</v>
      </c>
      <c r="C1880" s="198" t="s">
        <v>160</v>
      </c>
      <c r="D1880" s="198"/>
      <c r="E1880" s="2281"/>
      <c r="F1880" s="2281" t="s">
        <v>54</v>
      </c>
      <c r="G1880" s="2281" t="s">
        <v>10</v>
      </c>
      <c r="H1880" s="2281" t="s">
        <v>190</v>
      </c>
      <c r="I1880" s="2283" t="s">
        <v>115</v>
      </c>
      <c r="J1880" s="2282">
        <v>45863</v>
      </c>
      <c r="K1880" s="2284">
        <v>0</v>
      </c>
      <c r="L1880" s="2285">
        <v>0</v>
      </c>
      <c r="M1880" s="2286"/>
      <c r="N1880" s="2287"/>
      <c r="O1880" s="2287"/>
      <c r="P1880" s="2288">
        <f>SUM(Table1[[#This Row],[BASE_FARE]:[SURCHARGES]])*Table1[[#This Row],[SEATS_BOOKED]]</f>
        <v>0</v>
      </c>
      <c r="Q1880" s="2036" t="s">
        <v>161</v>
      </c>
      <c r="R1880" s="2232" t="s">
        <v>95</v>
      </c>
      <c r="S1880" s="2281" t="str">
        <f>LEFT(Table1[[#This Row],[SECTOR]],3)</f>
        <v>FCO</v>
      </c>
      <c r="T1880" s="2281" t="str">
        <f>RIGHT(Table1[[#This Row],[SECTOR]],3)</f>
        <v>SSH</v>
      </c>
      <c r="U1880" s="2281" t="str">
        <f t="shared" si="164"/>
        <v>FCO</v>
      </c>
      <c r="V1880" s="2281">
        <f>WEEKDAY(Table1[[#This Row],[FLIGHT_DATE]],2)</f>
        <v>5</v>
      </c>
      <c r="W1880" s="2281">
        <f>Table1[[#This Row],[FLIGHT_DATE]]-Table1[[#This Row],[DATE_BOOKED]]</f>
        <v>112</v>
      </c>
    </row>
    <row r="1881" spans="1:23" x14ac:dyDescent="0.35">
      <c r="A1881" s="2282">
        <v>45751</v>
      </c>
      <c r="B1881" s="2486" t="s">
        <v>1011</v>
      </c>
      <c r="C1881" s="198" t="s">
        <v>160</v>
      </c>
      <c r="D1881" s="198"/>
      <c r="E1881" s="2281"/>
      <c r="F1881" s="2281" t="s">
        <v>54</v>
      </c>
      <c r="G1881" s="2281" t="s">
        <v>10</v>
      </c>
      <c r="H1881" s="2281" t="s">
        <v>190</v>
      </c>
      <c r="I1881" s="2283" t="s">
        <v>115</v>
      </c>
      <c r="J1881" s="2282">
        <v>45870</v>
      </c>
      <c r="K1881" s="2284">
        <v>0</v>
      </c>
      <c r="L1881" s="2285">
        <v>0</v>
      </c>
      <c r="M1881" s="2286"/>
      <c r="N1881" s="2287"/>
      <c r="O1881" s="2287"/>
      <c r="P1881" s="2288">
        <f>SUM(Table1[[#This Row],[BASE_FARE]:[SURCHARGES]])*Table1[[#This Row],[SEATS_BOOKED]]</f>
        <v>0</v>
      </c>
      <c r="Q1881" s="2036" t="s">
        <v>161</v>
      </c>
      <c r="R1881" s="2232" t="s">
        <v>95</v>
      </c>
      <c r="S1881" s="2281" t="str">
        <f>LEFT(Table1[[#This Row],[SECTOR]],3)</f>
        <v>FCO</v>
      </c>
      <c r="T1881" s="2281" t="str">
        <f>RIGHT(Table1[[#This Row],[SECTOR]],3)</f>
        <v>SSH</v>
      </c>
      <c r="U1881" s="2281" t="str">
        <f t="shared" si="164"/>
        <v>FCO</v>
      </c>
      <c r="V1881" s="2281">
        <f>WEEKDAY(Table1[[#This Row],[FLIGHT_DATE]],2)</f>
        <v>5</v>
      </c>
      <c r="W1881" s="2281">
        <f>Table1[[#This Row],[FLIGHT_DATE]]-Table1[[#This Row],[DATE_BOOKED]]</f>
        <v>119</v>
      </c>
    </row>
    <row r="1882" spans="1:23" x14ac:dyDescent="0.35">
      <c r="A1882" s="2282">
        <v>45751</v>
      </c>
      <c r="B1882" s="2486" t="s">
        <v>1011</v>
      </c>
      <c r="C1882" s="198" t="s">
        <v>160</v>
      </c>
      <c r="D1882" s="198"/>
      <c r="E1882" s="2281"/>
      <c r="F1882" s="2281" t="s">
        <v>54</v>
      </c>
      <c r="G1882" s="2281" t="s">
        <v>10</v>
      </c>
      <c r="H1882" s="2281" t="s">
        <v>190</v>
      </c>
      <c r="I1882" s="2283" t="s">
        <v>115</v>
      </c>
      <c r="J1882" s="2282">
        <v>45877</v>
      </c>
      <c r="K1882" s="2284">
        <v>0</v>
      </c>
      <c r="L1882" s="2285">
        <v>0</v>
      </c>
      <c r="M1882" s="2286"/>
      <c r="N1882" s="2287"/>
      <c r="O1882" s="2287"/>
      <c r="P1882" s="2288">
        <f>SUM(Table1[[#This Row],[BASE_FARE]:[SURCHARGES]])*Table1[[#This Row],[SEATS_BOOKED]]</f>
        <v>0</v>
      </c>
      <c r="Q1882" s="2036" t="s">
        <v>161</v>
      </c>
      <c r="R1882" s="2232" t="s">
        <v>95</v>
      </c>
      <c r="S1882" s="2281" t="str">
        <f>LEFT(Table1[[#This Row],[SECTOR]],3)</f>
        <v>FCO</v>
      </c>
      <c r="T1882" s="2281" t="str">
        <f>RIGHT(Table1[[#This Row],[SECTOR]],3)</f>
        <v>SSH</v>
      </c>
      <c r="U1882" s="2281" t="str">
        <f t="shared" si="164"/>
        <v>FCO</v>
      </c>
      <c r="V1882" s="2281">
        <f>WEEKDAY(Table1[[#This Row],[FLIGHT_DATE]],2)</f>
        <v>5</v>
      </c>
      <c r="W1882" s="2281">
        <f>Table1[[#This Row],[FLIGHT_DATE]]-Table1[[#This Row],[DATE_BOOKED]]</f>
        <v>126</v>
      </c>
    </row>
    <row r="1883" spans="1:23" x14ac:dyDescent="0.35">
      <c r="A1883" s="2282">
        <v>45751</v>
      </c>
      <c r="B1883" s="2486" t="s">
        <v>1011</v>
      </c>
      <c r="C1883" s="198" t="s">
        <v>160</v>
      </c>
      <c r="D1883" s="198"/>
      <c r="E1883" s="2281"/>
      <c r="F1883" s="2281" t="s">
        <v>54</v>
      </c>
      <c r="G1883" s="2281" t="s">
        <v>10</v>
      </c>
      <c r="H1883" s="2281" t="s">
        <v>190</v>
      </c>
      <c r="I1883" s="2283" t="s">
        <v>115</v>
      </c>
      <c r="J1883" s="2282">
        <v>45884</v>
      </c>
      <c r="K1883" s="2284">
        <v>0</v>
      </c>
      <c r="L1883" s="2285">
        <v>0</v>
      </c>
      <c r="M1883" s="2286"/>
      <c r="N1883" s="2287"/>
      <c r="O1883" s="2287"/>
      <c r="P1883" s="2288">
        <f>SUM(Table1[[#This Row],[BASE_FARE]:[SURCHARGES]])*Table1[[#This Row],[SEATS_BOOKED]]</f>
        <v>0</v>
      </c>
      <c r="Q1883" s="2036" t="s">
        <v>161</v>
      </c>
      <c r="R1883" s="2232" t="s">
        <v>95</v>
      </c>
      <c r="S1883" s="2281" t="str">
        <f>LEFT(Table1[[#This Row],[SECTOR]],3)</f>
        <v>FCO</v>
      </c>
      <c r="T1883" s="2281" t="str">
        <f>RIGHT(Table1[[#This Row],[SECTOR]],3)</f>
        <v>SSH</v>
      </c>
      <c r="U1883" s="2281" t="str">
        <f t="shared" si="164"/>
        <v>FCO</v>
      </c>
      <c r="V1883" s="2281">
        <f>WEEKDAY(Table1[[#This Row],[FLIGHT_DATE]],2)</f>
        <v>5</v>
      </c>
      <c r="W1883" s="2281">
        <f>Table1[[#This Row],[FLIGHT_DATE]]-Table1[[#This Row],[DATE_BOOKED]]</f>
        <v>133</v>
      </c>
    </row>
    <row r="1884" spans="1:23" x14ac:dyDescent="0.35">
      <c r="A1884" s="2282">
        <v>45751</v>
      </c>
      <c r="B1884" s="2486" t="s">
        <v>1011</v>
      </c>
      <c r="C1884" s="198" t="s">
        <v>160</v>
      </c>
      <c r="D1884" s="198"/>
      <c r="E1884" s="2281"/>
      <c r="F1884" s="2281" t="s">
        <v>54</v>
      </c>
      <c r="G1884" s="2281" t="s">
        <v>10</v>
      </c>
      <c r="H1884" s="2281" t="s">
        <v>190</v>
      </c>
      <c r="I1884" s="2283" t="s">
        <v>115</v>
      </c>
      <c r="J1884" s="2282">
        <v>45891</v>
      </c>
      <c r="K1884" s="2284">
        <v>0</v>
      </c>
      <c r="L1884" s="2285">
        <v>0</v>
      </c>
      <c r="M1884" s="2286"/>
      <c r="N1884" s="2287"/>
      <c r="O1884" s="2287"/>
      <c r="P1884" s="2288">
        <f>SUM(Table1[[#This Row],[BASE_FARE]:[SURCHARGES]])*Table1[[#This Row],[SEATS_BOOKED]]</f>
        <v>0</v>
      </c>
      <c r="Q1884" s="2036" t="s">
        <v>161</v>
      </c>
      <c r="R1884" s="2232" t="s">
        <v>95</v>
      </c>
      <c r="S1884" s="2281" t="str">
        <f>LEFT(Table1[[#This Row],[SECTOR]],3)</f>
        <v>FCO</v>
      </c>
      <c r="T1884" s="2281" t="str">
        <f>RIGHT(Table1[[#This Row],[SECTOR]],3)</f>
        <v>SSH</v>
      </c>
      <c r="U1884" s="2281" t="str">
        <f t="shared" si="164"/>
        <v>FCO</v>
      </c>
      <c r="V1884" s="2281">
        <f>WEEKDAY(Table1[[#This Row],[FLIGHT_DATE]],2)</f>
        <v>5</v>
      </c>
      <c r="W1884" s="2281">
        <f>Table1[[#This Row],[FLIGHT_DATE]]-Table1[[#This Row],[DATE_BOOKED]]</f>
        <v>140</v>
      </c>
    </row>
    <row r="1885" spans="1:23" x14ac:dyDescent="0.35">
      <c r="A1885" s="2282">
        <v>45751</v>
      </c>
      <c r="B1885" s="2486" t="s">
        <v>1011</v>
      </c>
      <c r="C1885" s="198" t="s">
        <v>160</v>
      </c>
      <c r="D1885" s="198"/>
      <c r="E1885" s="2281"/>
      <c r="F1885" s="2281" t="s">
        <v>54</v>
      </c>
      <c r="G1885" s="2281" t="s">
        <v>10</v>
      </c>
      <c r="H1885" s="2281" t="s">
        <v>190</v>
      </c>
      <c r="I1885" s="2283" t="s">
        <v>115</v>
      </c>
      <c r="J1885" s="2282">
        <v>45898</v>
      </c>
      <c r="K1885" s="2284">
        <v>0</v>
      </c>
      <c r="L1885" s="2285">
        <v>0</v>
      </c>
      <c r="M1885" s="2286"/>
      <c r="N1885" s="2287"/>
      <c r="O1885" s="2287"/>
      <c r="P1885" s="2288">
        <f>SUM(Table1[[#This Row],[BASE_FARE]:[SURCHARGES]])*Table1[[#This Row],[SEATS_BOOKED]]</f>
        <v>0</v>
      </c>
      <c r="Q1885" s="2036" t="s">
        <v>161</v>
      </c>
      <c r="R1885" s="2232" t="s">
        <v>95</v>
      </c>
      <c r="S1885" s="2281" t="str">
        <f>LEFT(Table1[[#This Row],[SECTOR]],3)</f>
        <v>FCO</v>
      </c>
      <c r="T1885" s="2281" t="str">
        <f>RIGHT(Table1[[#This Row],[SECTOR]],3)</f>
        <v>SSH</v>
      </c>
      <c r="U1885" s="2281" t="str">
        <f t="shared" si="164"/>
        <v>FCO</v>
      </c>
      <c r="V1885" s="2281">
        <f>WEEKDAY(Table1[[#This Row],[FLIGHT_DATE]],2)</f>
        <v>5</v>
      </c>
      <c r="W1885" s="2281">
        <f>Table1[[#This Row],[FLIGHT_DATE]]-Table1[[#This Row],[DATE_BOOKED]]</f>
        <v>147</v>
      </c>
    </row>
    <row r="1886" spans="1:23" x14ac:dyDescent="0.35">
      <c r="A1886" s="2282">
        <v>45751</v>
      </c>
      <c r="B1886" s="2486" t="s">
        <v>1011</v>
      </c>
      <c r="C1886" s="198" t="s">
        <v>160</v>
      </c>
      <c r="D1886" s="198"/>
      <c r="E1886" s="2281"/>
      <c r="F1886" s="2281" t="s">
        <v>54</v>
      </c>
      <c r="G1886" s="2281" t="s">
        <v>10</v>
      </c>
      <c r="H1886" s="2281" t="s">
        <v>190</v>
      </c>
      <c r="I1886" s="2283" t="s">
        <v>115</v>
      </c>
      <c r="J1886" s="2282">
        <v>45905</v>
      </c>
      <c r="K1886" s="2284">
        <v>0</v>
      </c>
      <c r="L1886" s="2285">
        <v>0</v>
      </c>
      <c r="M1886" s="2286"/>
      <c r="N1886" s="2287"/>
      <c r="O1886" s="2287"/>
      <c r="P1886" s="2288">
        <f>SUM(Table1[[#This Row],[BASE_FARE]:[SURCHARGES]])*Table1[[#This Row],[SEATS_BOOKED]]</f>
        <v>0</v>
      </c>
      <c r="Q1886" s="2036" t="s">
        <v>161</v>
      </c>
      <c r="R1886" s="2232" t="s">
        <v>95</v>
      </c>
      <c r="S1886" s="2281" t="str">
        <f>LEFT(Table1[[#This Row],[SECTOR]],3)</f>
        <v>FCO</v>
      </c>
      <c r="T1886" s="2281" t="str">
        <f>RIGHT(Table1[[#This Row],[SECTOR]],3)</f>
        <v>SSH</v>
      </c>
      <c r="U1886" s="2281" t="str">
        <f t="shared" si="164"/>
        <v>FCO</v>
      </c>
      <c r="V1886" s="2281">
        <f>WEEKDAY(Table1[[#This Row],[FLIGHT_DATE]],2)</f>
        <v>5</v>
      </c>
      <c r="W1886" s="2281">
        <f>Table1[[#This Row],[FLIGHT_DATE]]-Table1[[#This Row],[DATE_BOOKED]]</f>
        <v>154</v>
      </c>
    </row>
    <row r="1887" spans="1:23" x14ac:dyDescent="0.35">
      <c r="A1887" s="2282">
        <v>45751</v>
      </c>
      <c r="B1887" s="2486" t="s">
        <v>1011</v>
      </c>
      <c r="C1887" s="198" t="s">
        <v>160</v>
      </c>
      <c r="D1887" s="198"/>
      <c r="E1887" s="2281"/>
      <c r="F1887" s="2281" t="s">
        <v>54</v>
      </c>
      <c r="G1887" s="2281" t="s">
        <v>11</v>
      </c>
      <c r="H1887" s="2281" t="s">
        <v>191</v>
      </c>
      <c r="I1887" s="2283" t="s">
        <v>114</v>
      </c>
      <c r="J1887" s="2282">
        <v>45863</v>
      </c>
      <c r="K1887" s="2284">
        <v>0</v>
      </c>
      <c r="L1887" s="2285">
        <v>0</v>
      </c>
      <c r="M1887" s="2286"/>
      <c r="N1887" s="2287"/>
      <c r="O1887" s="2287"/>
      <c r="P1887" s="2288">
        <f>SUM(Table1[[#This Row],[BASE_FARE]:[SURCHARGES]])*Table1[[#This Row],[SEATS_BOOKED]]</f>
        <v>0</v>
      </c>
      <c r="Q1887" s="2036" t="s">
        <v>161</v>
      </c>
      <c r="R1887" s="2232" t="s">
        <v>95</v>
      </c>
      <c r="S1887" s="2281" t="str">
        <f>LEFT(Table1[[#This Row],[SECTOR]],3)</f>
        <v>SSH</v>
      </c>
      <c r="T1887" s="2281" t="str">
        <f>RIGHT(Table1[[#This Row],[SECTOR]],3)</f>
        <v>FCO</v>
      </c>
      <c r="U1887" s="2281" t="str">
        <f t="shared" ref="U1887:U1894" si="165">IF(AND(S1887&lt;&gt;"SSH", S1887&lt;&gt;"RMF", S1887&lt;&gt;"CAI", S1887&lt;&gt;"HRG", S1887&lt;&gt;"LXR", S1887&lt;&gt;"DXB", OR(T1887="SSH", T1887="RMF", T1887="CAI", T1887="HRG", T1887="LXR", T1887="DXB")), S1887,
    IF(AND(T1887&lt;&gt;"SSH", T1887&lt;&gt;"RMF", T1887&lt;&gt;"CAI", T1887&lt;&gt;"HRG", T1887&lt;&gt;"LXR", T1887&lt;&gt;"DXB", OR(S1887="SSH", S1887="RMF", S1887="CAI", S1887="HRG", S1887="LXR", S1887="DXB")), T1887,
    "VIE"))</f>
        <v>FCO</v>
      </c>
      <c r="V1887" s="2281">
        <f>WEEKDAY(Table1[[#This Row],[FLIGHT_DATE]],2)</f>
        <v>5</v>
      </c>
      <c r="W1887" s="2281">
        <f>Table1[[#This Row],[FLIGHT_DATE]]-Table1[[#This Row],[DATE_BOOKED]]</f>
        <v>112</v>
      </c>
    </row>
    <row r="1888" spans="1:23" x14ac:dyDescent="0.35">
      <c r="A1888" s="2282">
        <v>45751</v>
      </c>
      <c r="B1888" s="2486" t="s">
        <v>1011</v>
      </c>
      <c r="C1888" s="198" t="s">
        <v>160</v>
      </c>
      <c r="D1888" s="198"/>
      <c r="E1888" s="2281"/>
      <c r="F1888" s="2281" t="s">
        <v>54</v>
      </c>
      <c r="G1888" s="2281" t="s">
        <v>11</v>
      </c>
      <c r="H1888" s="2281" t="s">
        <v>191</v>
      </c>
      <c r="I1888" s="2283" t="s">
        <v>114</v>
      </c>
      <c r="J1888" s="2282">
        <v>45870</v>
      </c>
      <c r="K1888" s="2284">
        <v>0</v>
      </c>
      <c r="L1888" s="2285">
        <v>0</v>
      </c>
      <c r="M1888" s="2286"/>
      <c r="N1888" s="2287"/>
      <c r="O1888" s="2287"/>
      <c r="P1888" s="2288">
        <f>SUM(Table1[[#This Row],[BASE_FARE]:[SURCHARGES]])*Table1[[#This Row],[SEATS_BOOKED]]</f>
        <v>0</v>
      </c>
      <c r="Q1888" s="2036" t="s">
        <v>161</v>
      </c>
      <c r="R1888" s="2232" t="s">
        <v>95</v>
      </c>
      <c r="S1888" s="2281" t="str">
        <f>LEFT(Table1[[#This Row],[SECTOR]],3)</f>
        <v>SSH</v>
      </c>
      <c r="T1888" s="2281" t="str">
        <f>RIGHT(Table1[[#This Row],[SECTOR]],3)</f>
        <v>FCO</v>
      </c>
      <c r="U1888" s="2281" t="str">
        <f t="shared" si="165"/>
        <v>FCO</v>
      </c>
      <c r="V1888" s="2281">
        <f>WEEKDAY(Table1[[#This Row],[FLIGHT_DATE]],2)</f>
        <v>5</v>
      </c>
      <c r="W1888" s="2281">
        <f>Table1[[#This Row],[FLIGHT_DATE]]-Table1[[#This Row],[DATE_BOOKED]]</f>
        <v>119</v>
      </c>
    </row>
    <row r="1889" spans="1:23" x14ac:dyDescent="0.35">
      <c r="A1889" s="2282">
        <v>45751</v>
      </c>
      <c r="B1889" s="2486" t="s">
        <v>1011</v>
      </c>
      <c r="C1889" s="198" t="s">
        <v>160</v>
      </c>
      <c r="D1889" s="198"/>
      <c r="E1889" s="2281"/>
      <c r="F1889" s="2281" t="s">
        <v>54</v>
      </c>
      <c r="G1889" s="2281" t="s">
        <v>11</v>
      </c>
      <c r="H1889" s="2281" t="s">
        <v>191</v>
      </c>
      <c r="I1889" s="2283" t="s">
        <v>114</v>
      </c>
      <c r="J1889" s="2282">
        <v>45877</v>
      </c>
      <c r="K1889" s="2284">
        <v>0</v>
      </c>
      <c r="L1889" s="2285">
        <v>0</v>
      </c>
      <c r="M1889" s="2286"/>
      <c r="N1889" s="2287"/>
      <c r="O1889" s="2287"/>
      <c r="P1889" s="2288">
        <f>SUM(Table1[[#This Row],[BASE_FARE]:[SURCHARGES]])*Table1[[#This Row],[SEATS_BOOKED]]</f>
        <v>0</v>
      </c>
      <c r="Q1889" s="2036" t="s">
        <v>161</v>
      </c>
      <c r="R1889" s="2232" t="s">
        <v>95</v>
      </c>
      <c r="S1889" s="2281" t="str">
        <f>LEFT(Table1[[#This Row],[SECTOR]],3)</f>
        <v>SSH</v>
      </c>
      <c r="T1889" s="2281" t="str">
        <f>RIGHT(Table1[[#This Row],[SECTOR]],3)</f>
        <v>FCO</v>
      </c>
      <c r="U1889" s="2281" t="str">
        <f t="shared" si="165"/>
        <v>FCO</v>
      </c>
      <c r="V1889" s="2281">
        <f>WEEKDAY(Table1[[#This Row],[FLIGHT_DATE]],2)</f>
        <v>5</v>
      </c>
      <c r="W1889" s="2281">
        <f>Table1[[#This Row],[FLIGHT_DATE]]-Table1[[#This Row],[DATE_BOOKED]]</f>
        <v>126</v>
      </c>
    </row>
    <row r="1890" spans="1:23" x14ac:dyDescent="0.35">
      <c r="A1890" s="2282">
        <v>45751</v>
      </c>
      <c r="B1890" s="2486" t="s">
        <v>1011</v>
      </c>
      <c r="C1890" s="198" t="s">
        <v>160</v>
      </c>
      <c r="D1890" s="198"/>
      <c r="E1890" s="2281"/>
      <c r="F1890" s="2281" t="s">
        <v>54</v>
      </c>
      <c r="G1890" s="2281" t="s">
        <v>11</v>
      </c>
      <c r="H1890" s="2281" t="s">
        <v>191</v>
      </c>
      <c r="I1890" s="2283" t="s">
        <v>114</v>
      </c>
      <c r="J1890" s="2282">
        <v>45884</v>
      </c>
      <c r="K1890" s="2284">
        <v>0</v>
      </c>
      <c r="L1890" s="2285">
        <v>0</v>
      </c>
      <c r="M1890" s="2286"/>
      <c r="N1890" s="2287"/>
      <c r="O1890" s="2287"/>
      <c r="P1890" s="2288">
        <f>SUM(Table1[[#This Row],[BASE_FARE]:[SURCHARGES]])*Table1[[#This Row],[SEATS_BOOKED]]</f>
        <v>0</v>
      </c>
      <c r="Q1890" s="2036" t="s">
        <v>161</v>
      </c>
      <c r="R1890" s="2232" t="s">
        <v>95</v>
      </c>
      <c r="S1890" s="2281" t="str">
        <f>LEFT(Table1[[#This Row],[SECTOR]],3)</f>
        <v>SSH</v>
      </c>
      <c r="T1890" s="2281" t="str">
        <f>RIGHT(Table1[[#This Row],[SECTOR]],3)</f>
        <v>FCO</v>
      </c>
      <c r="U1890" s="2281" t="str">
        <f t="shared" si="165"/>
        <v>FCO</v>
      </c>
      <c r="V1890" s="2281">
        <f>WEEKDAY(Table1[[#This Row],[FLIGHT_DATE]],2)</f>
        <v>5</v>
      </c>
      <c r="W1890" s="2281">
        <f>Table1[[#This Row],[FLIGHT_DATE]]-Table1[[#This Row],[DATE_BOOKED]]</f>
        <v>133</v>
      </c>
    </row>
    <row r="1891" spans="1:23" x14ac:dyDescent="0.35">
      <c r="A1891" s="2282">
        <v>45751</v>
      </c>
      <c r="B1891" s="2486" t="s">
        <v>1011</v>
      </c>
      <c r="C1891" s="198" t="s">
        <v>160</v>
      </c>
      <c r="D1891" s="198"/>
      <c r="E1891" s="2281"/>
      <c r="F1891" s="2281" t="s">
        <v>54</v>
      </c>
      <c r="G1891" s="2281" t="s">
        <v>11</v>
      </c>
      <c r="H1891" s="2281" t="s">
        <v>191</v>
      </c>
      <c r="I1891" s="2283" t="s">
        <v>114</v>
      </c>
      <c r="J1891" s="2282">
        <v>45891</v>
      </c>
      <c r="K1891" s="2284">
        <v>0</v>
      </c>
      <c r="L1891" s="2285">
        <v>0</v>
      </c>
      <c r="M1891" s="2286"/>
      <c r="N1891" s="2287"/>
      <c r="O1891" s="2287"/>
      <c r="P1891" s="2288">
        <f>SUM(Table1[[#This Row],[BASE_FARE]:[SURCHARGES]])*Table1[[#This Row],[SEATS_BOOKED]]</f>
        <v>0</v>
      </c>
      <c r="Q1891" s="2036" t="s">
        <v>161</v>
      </c>
      <c r="R1891" s="2232" t="s">
        <v>95</v>
      </c>
      <c r="S1891" s="2281" t="str">
        <f>LEFT(Table1[[#This Row],[SECTOR]],3)</f>
        <v>SSH</v>
      </c>
      <c r="T1891" s="2281" t="str">
        <f>RIGHT(Table1[[#This Row],[SECTOR]],3)</f>
        <v>FCO</v>
      </c>
      <c r="U1891" s="2281" t="str">
        <f t="shared" si="165"/>
        <v>FCO</v>
      </c>
      <c r="V1891" s="2281">
        <f>WEEKDAY(Table1[[#This Row],[FLIGHT_DATE]],2)</f>
        <v>5</v>
      </c>
      <c r="W1891" s="2281">
        <f>Table1[[#This Row],[FLIGHT_DATE]]-Table1[[#This Row],[DATE_BOOKED]]</f>
        <v>140</v>
      </c>
    </row>
    <row r="1892" spans="1:23" x14ac:dyDescent="0.35">
      <c r="A1892" s="2282">
        <v>45751</v>
      </c>
      <c r="B1892" s="2486" t="s">
        <v>1011</v>
      </c>
      <c r="C1892" s="198" t="s">
        <v>160</v>
      </c>
      <c r="D1892" s="198"/>
      <c r="E1892" s="2281"/>
      <c r="F1892" s="2281" t="s">
        <v>54</v>
      </c>
      <c r="G1892" s="2281" t="s">
        <v>11</v>
      </c>
      <c r="H1892" s="2281" t="s">
        <v>191</v>
      </c>
      <c r="I1892" s="2283" t="s">
        <v>114</v>
      </c>
      <c r="J1892" s="2282">
        <v>45898</v>
      </c>
      <c r="K1892" s="2284">
        <v>0</v>
      </c>
      <c r="L1892" s="2285">
        <v>0</v>
      </c>
      <c r="M1892" s="2286"/>
      <c r="N1892" s="2287"/>
      <c r="O1892" s="2287"/>
      <c r="P1892" s="2288">
        <f>SUM(Table1[[#This Row],[BASE_FARE]:[SURCHARGES]])*Table1[[#This Row],[SEATS_BOOKED]]</f>
        <v>0</v>
      </c>
      <c r="Q1892" s="2036" t="s">
        <v>161</v>
      </c>
      <c r="R1892" s="2232" t="s">
        <v>95</v>
      </c>
      <c r="S1892" s="2281" t="str">
        <f>LEFT(Table1[[#This Row],[SECTOR]],3)</f>
        <v>SSH</v>
      </c>
      <c r="T1892" s="2281" t="str">
        <f>RIGHT(Table1[[#This Row],[SECTOR]],3)</f>
        <v>FCO</v>
      </c>
      <c r="U1892" s="2281" t="str">
        <f t="shared" si="165"/>
        <v>FCO</v>
      </c>
      <c r="V1892" s="2281">
        <f>WEEKDAY(Table1[[#This Row],[FLIGHT_DATE]],2)</f>
        <v>5</v>
      </c>
      <c r="W1892" s="2281">
        <f>Table1[[#This Row],[FLIGHT_DATE]]-Table1[[#This Row],[DATE_BOOKED]]</f>
        <v>147</v>
      </c>
    </row>
    <row r="1893" spans="1:23" x14ac:dyDescent="0.35">
      <c r="A1893" s="2282">
        <v>45751</v>
      </c>
      <c r="B1893" s="2486" t="s">
        <v>1011</v>
      </c>
      <c r="C1893" s="198" t="s">
        <v>160</v>
      </c>
      <c r="D1893" s="198"/>
      <c r="E1893" s="2281"/>
      <c r="F1893" s="2281" t="s">
        <v>54</v>
      </c>
      <c r="G1893" s="2281" t="s">
        <v>11</v>
      </c>
      <c r="H1893" s="2281" t="s">
        <v>191</v>
      </c>
      <c r="I1893" s="2283" t="s">
        <v>114</v>
      </c>
      <c r="J1893" s="2282">
        <v>45905</v>
      </c>
      <c r="K1893" s="2284">
        <v>0</v>
      </c>
      <c r="L1893" s="2285">
        <v>0</v>
      </c>
      <c r="M1893" s="2286"/>
      <c r="N1893" s="2287"/>
      <c r="O1893" s="2287"/>
      <c r="P1893" s="2288">
        <f>SUM(Table1[[#This Row],[BASE_FARE]:[SURCHARGES]])*Table1[[#This Row],[SEATS_BOOKED]]</f>
        <v>0</v>
      </c>
      <c r="Q1893" s="2036" t="s">
        <v>161</v>
      </c>
      <c r="R1893" s="2232" t="s">
        <v>95</v>
      </c>
      <c r="S1893" s="2281" t="str">
        <f>LEFT(Table1[[#This Row],[SECTOR]],3)</f>
        <v>SSH</v>
      </c>
      <c r="T1893" s="2281" t="str">
        <f>RIGHT(Table1[[#This Row],[SECTOR]],3)</f>
        <v>FCO</v>
      </c>
      <c r="U1893" s="2281" t="str">
        <f t="shared" si="165"/>
        <v>FCO</v>
      </c>
      <c r="V1893" s="2281">
        <f>WEEKDAY(Table1[[#This Row],[FLIGHT_DATE]],2)</f>
        <v>5</v>
      </c>
      <c r="W1893" s="2281">
        <f>Table1[[#This Row],[FLIGHT_DATE]]-Table1[[#This Row],[DATE_BOOKED]]</f>
        <v>154</v>
      </c>
    </row>
    <row r="1894" spans="1:23" x14ac:dyDescent="0.35">
      <c r="A1894" s="2282">
        <v>45751</v>
      </c>
      <c r="B1894" s="2486" t="s">
        <v>1011</v>
      </c>
      <c r="C1894" s="198" t="s">
        <v>160</v>
      </c>
      <c r="D1894" s="198"/>
      <c r="E1894" s="2281"/>
      <c r="F1894" s="2281" t="s">
        <v>54</v>
      </c>
      <c r="G1894" s="2281" t="s">
        <v>11</v>
      </c>
      <c r="H1894" s="2281" t="s">
        <v>191</v>
      </c>
      <c r="I1894" s="2283" t="s">
        <v>114</v>
      </c>
      <c r="J1894" s="2282">
        <v>45912</v>
      </c>
      <c r="K1894" s="2284">
        <v>0</v>
      </c>
      <c r="L1894" s="2285">
        <v>0</v>
      </c>
      <c r="M1894" s="2286"/>
      <c r="N1894" s="2287"/>
      <c r="O1894" s="2287"/>
      <c r="P1894" s="2288">
        <f>SUM(Table1[[#This Row],[BASE_FARE]:[SURCHARGES]])*Table1[[#This Row],[SEATS_BOOKED]]</f>
        <v>0</v>
      </c>
      <c r="Q1894" s="2036" t="s">
        <v>161</v>
      </c>
      <c r="R1894" s="2232" t="s">
        <v>95</v>
      </c>
      <c r="S1894" s="2281" t="str">
        <f>LEFT(Table1[[#This Row],[SECTOR]],3)</f>
        <v>SSH</v>
      </c>
      <c r="T1894" s="2281" t="str">
        <f>RIGHT(Table1[[#This Row],[SECTOR]],3)</f>
        <v>FCO</v>
      </c>
      <c r="U1894" s="2281" t="str">
        <f t="shared" si="165"/>
        <v>FCO</v>
      </c>
      <c r="V1894" s="2281">
        <f>WEEKDAY(Table1[[#This Row],[FLIGHT_DATE]],2)</f>
        <v>5</v>
      </c>
      <c r="W1894" s="2281">
        <f>Table1[[#This Row],[FLIGHT_DATE]]-Table1[[#This Row],[DATE_BOOKED]]</f>
        <v>161</v>
      </c>
    </row>
    <row r="1895" spans="1:23" x14ac:dyDescent="0.35">
      <c r="A1895" s="2282">
        <v>45751</v>
      </c>
      <c r="B1895" s="2486" t="s">
        <v>1011</v>
      </c>
      <c r="C1895" s="198" t="s">
        <v>160</v>
      </c>
      <c r="D1895" s="198"/>
      <c r="E1895" s="2281"/>
      <c r="F1895" s="2281" t="s">
        <v>54</v>
      </c>
      <c r="G1895" s="2281" t="s">
        <v>10</v>
      </c>
      <c r="H1895" s="2281" t="s">
        <v>800</v>
      </c>
      <c r="I1895" s="2283" t="s">
        <v>799</v>
      </c>
      <c r="J1895" s="2282">
        <v>45874</v>
      </c>
      <c r="K1895" s="2284">
        <v>0</v>
      </c>
      <c r="L1895" s="2285">
        <v>0</v>
      </c>
      <c r="M1895" s="2286"/>
      <c r="N1895" s="2287"/>
      <c r="O1895" s="2287"/>
      <c r="P1895" s="2288">
        <f>SUM(Table1[[#This Row],[BASE_FARE]:[SURCHARGES]])*Table1[[#This Row],[SEATS_BOOKED]]</f>
        <v>0</v>
      </c>
      <c r="Q1895" s="2036" t="s">
        <v>161</v>
      </c>
      <c r="R1895" s="2232" t="s">
        <v>95</v>
      </c>
      <c r="S1895" s="2281" t="str">
        <f>LEFT(Table1[[#This Row],[SECTOR]],3)</f>
        <v>PSA</v>
      </c>
      <c r="T1895" s="2281" t="str">
        <f>RIGHT(Table1[[#This Row],[SECTOR]],3)</f>
        <v>SSH</v>
      </c>
      <c r="U1895" s="2281" t="str">
        <f t="shared" ref="U1895:U1902" si="166">IF(AND(S1895&lt;&gt;"SSH", S1895&lt;&gt;"RMF", S1895&lt;&gt;"CAI", S1895&lt;&gt;"HRG", S1895&lt;&gt;"LXR", S1895&lt;&gt;"DXB", OR(T1895="SSH", T1895="RMF", T1895="CAI", T1895="HRG", T1895="LXR", T1895="DXB")), S1895,
    IF(AND(T1895&lt;&gt;"SSH", T1895&lt;&gt;"RMF", T1895&lt;&gt;"CAI", T1895&lt;&gt;"HRG", T1895&lt;&gt;"LXR", T1895&lt;&gt;"DXB", OR(S1895="SSH", S1895="RMF", S1895="CAI", S1895="HRG", S1895="LXR", S1895="DXB")), T1895,
    "VIE"))</f>
        <v>PSA</v>
      </c>
      <c r="V1895" s="2281">
        <f>WEEKDAY(Table1[[#This Row],[FLIGHT_DATE]],2)</f>
        <v>2</v>
      </c>
      <c r="W1895" s="2281">
        <f>Table1[[#This Row],[FLIGHT_DATE]]-Table1[[#This Row],[DATE_BOOKED]]</f>
        <v>123</v>
      </c>
    </row>
    <row r="1896" spans="1:23" x14ac:dyDescent="0.35">
      <c r="A1896" s="2282">
        <v>45751</v>
      </c>
      <c r="B1896" s="2486" t="s">
        <v>1011</v>
      </c>
      <c r="C1896" s="198" t="s">
        <v>160</v>
      </c>
      <c r="D1896" s="198"/>
      <c r="E1896" s="2281"/>
      <c r="F1896" s="2281" t="s">
        <v>54</v>
      </c>
      <c r="G1896" s="2281" t="s">
        <v>10</v>
      </c>
      <c r="H1896" s="2281" t="s">
        <v>800</v>
      </c>
      <c r="I1896" s="2283" t="s">
        <v>799</v>
      </c>
      <c r="J1896" s="2282">
        <v>45881</v>
      </c>
      <c r="K1896" s="2284">
        <v>0</v>
      </c>
      <c r="L1896" s="2285">
        <v>0</v>
      </c>
      <c r="M1896" s="2286"/>
      <c r="N1896" s="2287"/>
      <c r="O1896" s="2287"/>
      <c r="P1896" s="2288">
        <f>SUM(Table1[[#This Row],[BASE_FARE]:[SURCHARGES]])*Table1[[#This Row],[SEATS_BOOKED]]</f>
        <v>0</v>
      </c>
      <c r="Q1896" s="2036" t="s">
        <v>161</v>
      </c>
      <c r="R1896" s="2232" t="s">
        <v>95</v>
      </c>
      <c r="S1896" s="2281" t="str">
        <f>LEFT(Table1[[#This Row],[SECTOR]],3)</f>
        <v>PSA</v>
      </c>
      <c r="T1896" s="2281" t="str">
        <f>RIGHT(Table1[[#This Row],[SECTOR]],3)</f>
        <v>SSH</v>
      </c>
      <c r="U1896" s="2281" t="str">
        <f t="shared" si="166"/>
        <v>PSA</v>
      </c>
      <c r="V1896" s="2281">
        <f>WEEKDAY(Table1[[#This Row],[FLIGHT_DATE]],2)</f>
        <v>2</v>
      </c>
      <c r="W1896" s="2281">
        <f>Table1[[#This Row],[FLIGHT_DATE]]-Table1[[#This Row],[DATE_BOOKED]]</f>
        <v>130</v>
      </c>
    </row>
    <row r="1897" spans="1:23" x14ac:dyDescent="0.35">
      <c r="A1897" s="2282">
        <v>45751</v>
      </c>
      <c r="B1897" s="2486" t="s">
        <v>1011</v>
      </c>
      <c r="C1897" s="198" t="s">
        <v>160</v>
      </c>
      <c r="D1897" s="198"/>
      <c r="E1897" s="2281"/>
      <c r="F1897" s="2281" t="s">
        <v>54</v>
      </c>
      <c r="G1897" s="2281" t="s">
        <v>10</v>
      </c>
      <c r="H1897" s="2281" t="s">
        <v>800</v>
      </c>
      <c r="I1897" s="2283" t="s">
        <v>799</v>
      </c>
      <c r="J1897" s="2282">
        <v>45888</v>
      </c>
      <c r="K1897" s="2284">
        <v>0</v>
      </c>
      <c r="L1897" s="2285">
        <v>0</v>
      </c>
      <c r="M1897" s="2286"/>
      <c r="N1897" s="2287"/>
      <c r="O1897" s="2287"/>
      <c r="P1897" s="2288">
        <f>SUM(Table1[[#This Row],[BASE_FARE]:[SURCHARGES]])*Table1[[#This Row],[SEATS_BOOKED]]</f>
        <v>0</v>
      </c>
      <c r="Q1897" s="2036" t="s">
        <v>161</v>
      </c>
      <c r="R1897" s="2232" t="s">
        <v>95</v>
      </c>
      <c r="S1897" s="2281" t="str">
        <f>LEFT(Table1[[#This Row],[SECTOR]],3)</f>
        <v>PSA</v>
      </c>
      <c r="T1897" s="2281" t="str">
        <f>RIGHT(Table1[[#This Row],[SECTOR]],3)</f>
        <v>SSH</v>
      </c>
      <c r="U1897" s="2281" t="str">
        <f t="shared" si="166"/>
        <v>PSA</v>
      </c>
      <c r="V1897" s="2281">
        <f>WEEKDAY(Table1[[#This Row],[FLIGHT_DATE]],2)</f>
        <v>2</v>
      </c>
      <c r="W1897" s="2281">
        <f>Table1[[#This Row],[FLIGHT_DATE]]-Table1[[#This Row],[DATE_BOOKED]]</f>
        <v>137</v>
      </c>
    </row>
    <row r="1898" spans="1:23" x14ac:dyDescent="0.35">
      <c r="A1898" s="2282">
        <v>45751</v>
      </c>
      <c r="B1898" s="2486" t="s">
        <v>1011</v>
      </c>
      <c r="C1898" s="198" t="s">
        <v>160</v>
      </c>
      <c r="D1898" s="198"/>
      <c r="E1898" s="2281"/>
      <c r="F1898" s="2281" t="s">
        <v>54</v>
      </c>
      <c r="G1898" s="2281" t="s">
        <v>10</v>
      </c>
      <c r="H1898" s="2281" t="s">
        <v>800</v>
      </c>
      <c r="I1898" s="2283" t="s">
        <v>799</v>
      </c>
      <c r="J1898" s="2282">
        <v>45895</v>
      </c>
      <c r="K1898" s="2284">
        <v>0</v>
      </c>
      <c r="L1898" s="2285">
        <v>0</v>
      </c>
      <c r="M1898" s="2286"/>
      <c r="N1898" s="2287"/>
      <c r="O1898" s="2287"/>
      <c r="P1898" s="2288">
        <f>SUM(Table1[[#This Row],[BASE_FARE]:[SURCHARGES]])*Table1[[#This Row],[SEATS_BOOKED]]</f>
        <v>0</v>
      </c>
      <c r="Q1898" s="2036" t="s">
        <v>161</v>
      </c>
      <c r="R1898" s="2232" t="s">
        <v>95</v>
      </c>
      <c r="S1898" s="2281" t="str">
        <f>LEFT(Table1[[#This Row],[SECTOR]],3)</f>
        <v>PSA</v>
      </c>
      <c r="T1898" s="2281" t="str">
        <f>RIGHT(Table1[[#This Row],[SECTOR]],3)</f>
        <v>SSH</v>
      </c>
      <c r="U1898" s="2281" t="str">
        <f t="shared" si="166"/>
        <v>PSA</v>
      </c>
      <c r="V1898" s="2281">
        <f>WEEKDAY(Table1[[#This Row],[FLIGHT_DATE]],2)</f>
        <v>2</v>
      </c>
      <c r="W1898" s="2281">
        <f>Table1[[#This Row],[FLIGHT_DATE]]-Table1[[#This Row],[DATE_BOOKED]]</f>
        <v>144</v>
      </c>
    </row>
    <row r="1899" spans="1:23" x14ac:dyDescent="0.35">
      <c r="A1899" s="2282">
        <v>45751</v>
      </c>
      <c r="B1899" s="2486" t="s">
        <v>1011</v>
      </c>
      <c r="C1899" s="198" t="s">
        <v>160</v>
      </c>
      <c r="D1899" s="198"/>
      <c r="E1899" s="2281"/>
      <c r="F1899" s="2281" t="s">
        <v>54</v>
      </c>
      <c r="G1899" s="2281" t="s">
        <v>11</v>
      </c>
      <c r="H1899" s="2281" t="s">
        <v>793</v>
      </c>
      <c r="I1899" s="2283" t="s">
        <v>792</v>
      </c>
      <c r="J1899" s="2282">
        <v>45881</v>
      </c>
      <c r="K1899" s="2284">
        <v>0</v>
      </c>
      <c r="L1899" s="2285">
        <v>0</v>
      </c>
      <c r="M1899" s="2286"/>
      <c r="N1899" s="2287"/>
      <c r="O1899" s="2287"/>
      <c r="P1899" s="2288">
        <f>SUM(Table1[[#This Row],[BASE_FARE]:[SURCHARGES]])*Table1[[#This Row],[SEATS_BOOKED]]</f>
        <v>0</v>
      </c>
      <c r="Q1899" s="2036" t="s">
        <v>161</v>
      </c>
      <c r="R1899" s="2232" t="s">
        <v>95</v>
      </c>
      <c r="S1899" s="2281" t="str">
        <f>LEFT(Table1[[#This Row],[SECTOR]],3)</f>
        <v>SSH</v>
      </c>
      <c r="T1899" s="2281" t="str">
        <f>RIGHT(Table1[[#This Row],[SECTOR]],3)</f>
        <v>PSA</v>
      </c>
      <c r="U1899" s="2281" t="str">
        <f t="shared" si="166"/>
        <v>PSA</v>
      </c>
      <c r="V1899" s="2281">
        <f>WEEKDAY(Table1[[#This Row],[FLIGHT_DATE]],2)</f>
        <v>2</v>
      </c>
      <c r="W1899" s="2281">
        <f>Table1[[#This Row],[FLIGHT_DATE]]-Table1[[#This Row],[DATE_BOOKED]]</f>
        <v>130</v>
      </c>
    </row>
    <row r="1900" spans="1:23" x14ac:dyDescent="0.35">
      <c r="A1900" s="2282">
        <v>45751</v>
      </c>
      <c r="B1900" s="2486" t="s">
        <v>1011</v>
      </c>
      <c r="C1900" s="198" t="s">
        <v>160</v>
      </c>
      <c r="D1900" s="198"/>
      <c r="E1900" s="2281"/>
      <c r="F1900" s="2281" t="s">
        <v>54</v>
      </c>
      <c r="G1900" s="2281" t="s">
        <v>11</v>
      </c>
      <c r="H1900" s="2281" t="s">
        <v>793</v>
      </c>
      <c r="I1900" s="2283" t="s">
        <v>792</v>
      </c>
      <c r="J1900" s="2282">
        <v>45888</v>
      </c>
      <c r="K1900" s="2284">
        <v>0</v>
      </c>
      <c r="L1900" s="2285">
        <v>0</v>
      </c>
      <c r="M1900" s="2286"/>
      <c r="N1900" s="2287"/>
      <c r="O1900" s="2287"/>
      <c r="P1900" s="2288">
        <f>SUM(Table1[[#This Row],[BASE_FARE]:[SURCHARGES]])*Table1[[#This Row],[SEATS_BOOKED]]</f>
        <v>0</v>
      </c>
      <c r="Q1900" s="2036" t="s">
        <v>161</v>
      </c>
      <c r="R1900" s="2232" t="s">
        <v>95</v>
      </c>
      <c r="S1900" s="2281" t="str">
        <f>LEFT(Table1[[#This Row],[SECTOR]],3)</f>
        <v>SSH</v>
      </c>
      <c r="T1900" s="2281" t="str">
        <f>RIGHT(Table1[[#This Row],[SECTOR]],3)</f>
        <v>PSA</v>
      </c>
      <c r="U1900" s="2281" t="str">
        <f t="shared" si="166"/>
        <v>PSA</v>
      </c>
      <c r="V1900" s="2281">
        <f>WEEKDAY(Table1[[#This Row],[FLIGHT_DATE]],2)</f>
        <v>2</v>
      </c>
      <c r="W1900" s="2281">
        <f>Table1[[#This Row],[FLIGHT_DATE]]-Table1[[#This Row],[DATE_BOOKED]]</f>
        <v>137</v>
      </c>
    </row>
    <row r="1901" spans="1:23" x14ac:dyDescent="0.35">
      <c r="A1901" s="2282">
        <v>45751</v>
      </c>
      <c r="B1901" s="2486" t="s">
        <v>1011</v>
      </c>
      <c r="C1901" s="198" t="s">
        <v>160</v>
      </c>
      <c r="D1901" s="198"/>
      <c r="E1901" s="2281"/>
      <c r="F1901" s="2281" t="s">
        <v>54</v>
      </c>
      <c r="G1901" s="2281" t="s">
        <v>11</v>
      </c>
      <c r="H1901" s="2281" t="s">
        <v>793</v>
      </c>
      <c r="I1901" s="2283" t="s">
        <v>792</v>
      </c>
      <c r="J1901" s="2282">
        <v>45895</v>
      </c>
      <c r="K1901" s="2284">
        <v>0</v>
      </c>
      <c r="L1901" s="2285">
        <v>0</v>
      </c>
      <c r="M1901" s="2286"/>
      <c r="N1901" s="2287"/>
      <c r="O1901" s="2287"/>
      <c r="P1901" s="2288">
        <f>SUM(Table1[[#This Row],[BASE_FARE]:[SURCHARGES]])*Table1[[#This Row],[SEATS_BOOKED]]</f>
        <v>0</v>
      </c>
      <c r="Q1901" s="2036" t="s">
        <v>161</v>
      </c>
      <c r="R1901" s="2232" t="s">
        <v>95</v>
      </c>
      <c r="S1901" s="2281" t="str">
        <f>LEFT(Table1[[#This Row],[SECTOR]],3)</f>
        <v>SSH</v>
      </c>
      <c r="T1901" s="2281" t="str">
        <f>RIGHT(Table1[[#This Row],[SECTOR]],3)</f>
        <v>PSA</v>
      </c>
      <c r="U1901" s="2281" t="str">
        <f t="shared" si="166"/>
        <v>PSA</v>
      </c>
      <c r="V1901" s="2281">
        <f>WEEKDAY(Table1[[#This Row],[FLIGHT_DATE]],2)</f>
        <v>2</v>
      </c>
      <c r="W1901" s="2281">
        <f>Table1[[#This Row],[FLIGHT_DATE]]-Table1[[#This Row],[DATE_BOOKED]]</f>
        <v>144</v>
      </c>
    </row>
    <row r="1902" spans="1:23" x14ac:dyDescent="0.35">
      <c r="A1902" s="2282">
        <v>45751</v>
      </c>
      <c r="B1902" s="2486" t="s">
        <v>1011</v>
      </c>
      <c r="C1902" s="198" t="s">
        <v>160</v>
      </c>
      <c r="D1902" s="198"/>
      <c r="E1902" s="2281"/>
      <c r="F1902" s="2281" t="s">
        <v>54</v>
      </c>
      <c r="G1902" s="2281" t="s">
        <v>11</v>
      </c>
      <c r="H1902" s="2281" t="s">
        <v>793</v>
      </c>
      <c r="I1902" s="2283" t="s">
        <v>792</v>
      </c>
      <c r="J1902" s="2282">
        <v>45902</v>
      </c>
      <c r="K1902" s="2284">
        <v>0</v>
      </c>
      <c r="L1902" s="2285">
        <v>0</v>
      </c>
      <c r="M1902" s="2286"/>
      <c r="N1902" s="2287"/>
      <c r="O1902" s="2287"/>
      <c r="P1902" s="2288">
        <f>SUM(Table1[[#This Row],[BASE_FARE]:[SURCHARGES]])*Table1[[#This Row],[SEATS_BOOKED]]</f>
        <v>0</v>
      </c>
      <c r="Q1902" s="2036" t="s">
        <v>161</v>
      </c>
      <c r="R1902" s="2232" t="s">
        <v>95</v>
      </c>
      <c r="S1902" s="2281" t="str">
        <f>LEFT(Table1[[#This Row],[SECTOR]],3)</f>
        <v>SSH</v>
      </c>
      <c r="T1902" s="2281" t="str">
        <f>RIGHT(Table1[[#This Row],[SECTOR]],3)</f>
        <v>PSA</v>
      </c>
      <c r="U1902" s="2281" t="str">
        <f t="shared" si="166"/>
        <v>PSA</v>
      </c>
      <c r="V1902" s="2281">
        <f>WEEKDAY(Table1[[#This Row],[FLIGHT_DATE]],2)</f>
        <v>2</v>
      </c>
      <c r="W1902" s="2281">
        <f>Table1[[#This Row],[FLIGHT_DATE]]-Table1[[#This Row],[DATE_BOOKED]]</f>
        <v>151</v>
      </c>
    </row>
    <row r="1903" spans="1:23" x14ac:dyDescent="0.35">
      <c r="A1903" s="2282">
        <v>45751</v>
      </c>
      <c r="B1903" s="2486" t="s">
        <v>1011</v>
      </c>
      <c r="C1903" s="198" t="s">
        <v>160</v>
      </c>
      <c r="D1903" s="198"/>
      <c r="E1903" s="2281"/>
      <c r="F1903" s="2281" t="s">
        <v>54</v>
      </c>
      <c r="G1903" s="2281" t="s">
        <v>10</v>
      </c>
      <c r="H1903" s="2281" t="s">
        <v>922</v>
      </c>
      <c r="I1903" s="2283" t="s">
        <v>130</v>
      </c>
      <c r="J1903" s="2282">
        <v>45864</v>
      </c>
      <c r="K1903" s="2284">
        <v>0</v>
      </c>
      <c r="L1903" s="2285">
        <v>0</v>
      </c>
      <c r="M1903" s="2286"/>
      <c r="N1903" s="2287"/>
      <c r="O1903" s="2287"/>
      <c r="P1903" s="2288">
        <f>SUM(Table1[[#This Row],[BASE_FARE]:[SURCHARGES]])*Table1[[#This Row],[SEATS_BOOKED]]</f>
        <v>0</v>
      </c>
      <c r="Q1903" s="2036" t="s">
        <v>161</v>
      </c>
      <c r="R1903" s="2232" t="s">
        <v>95</v>
      </c>
      <c r="S1903" s="2281" t="str">
        <f>LEFT(Table1[[#This Row],[SECTOR]],3)</f>
        <v>VRN</v>
      </c>
      <c r="T1903" s="2281" t="str">
        <f>RIGHT(Table1[[#This Row],[SECTOR]],3)</f>
        <v>SSH</v>
      </c>
      <c r="U1903" s="2281" t="str">
        <f t="shared" ref="U1903:U1908" si="167">IF(AND(S1903&lt;&gt;"SSH", S1903&lt;&gt;"RMF", S1903&lt;&gt;"CAI", S1903&lt;&gt;"HRG", S1903&lt;&gt;"LXR", S1903&lt;&gt;"DXB", OR(T1903="SSH", T1903="RMF", T1903="CAI", T1903="HRG", T1903="LXR", T1903="DXB")), S1903,
    IF(AND(T1903&lt;&gt;"SSH", T1903&lt;&gt;"RMF", T1903&lt;&gt;"CAI", T1903&lt;&gt;"HRG", T1903&lt;&gt;"LXR", T1903&lt;&gt;"DXB", OR(S1903="SSH", S1903="RMF", S1903="CAI", S1903="HRG", S1903="LXR", S1903="DXB")), T1903,
    "VIE"))</f>
        <v>VRN</v>
      </c>
      <c r="V1903" s="2281">
        <f>WEEKDAY(Table1[[#This Row],[FLIGHT_DATE]],2)</f>
        <v>6</v>
      </c>
      <c r="W1903" s="2281">
        <f>Table1[[#This Row],[FLIGHT_DATE]]-Table1[[#This Row],[DATE_BOOKED]]</f>
        <v>113</v>
      </c>
    </row>
    <row r="1904" spans="1:23" x14ac:dyDescent="0.35">
      <c r="A1904" s="2282">
        <v>45751</v>
      </c>
      <c r="B1904" s="2486" t="s">
        <v>1011</v>
      </c>
      <c r="C1904" s="198" t="s">
        <v>160</v>
      </c>
      <c r="D1904" s="198"/>
      <c r="E1904" s="2281"/>
      <c r="F1904" s="2281" t="s">
        <v>54</v>
      </c>
      <c r="G1904" s="2281" t="s">
        <v>10</v>
      </c>
      <c r="H1904" s="2281" t="s">
        <v>922</v>
      </c>
      <c r="I1904" s="2283" t="s">
        <v>130</v>
      </c>
      <c r="J1904" s="2282">
        <v>45871</v>
      </c>
      <c r="K1904" s="2284">
        <v>0</v>
      </c>
      <c r="L1904" s="2285">
        <v>0</v>
      </c>
      <c r="M1904" s="2286"/>
      <c r="N1904" s="2287"/>
      <c r="O1904" s="2287"/>
      <c r="P1904" s="2288">
        <f>SUM(Table1[[#This Row],[BASE_FARE]:[SURCHARGES]])*Table1[[#This Row],[SEATS_BOOKED]]</f>
        <v>0</v>
      </c>
      <c r="Q1904" s="2036" t="s">
        <v>161</v>
      </c>
      <c r="R1904" s="2232" t="s">
        <v>95</v>
      </c>
      <c r="S1904" s="2281" t="str">
        <f>LEFT(Table1[[#This Row],[SECTOR]],3)</f>
        <v>VRN</v>
      </c>
      <c r="T1904" s="2281" t="str">
        <f>RIGHT(Table1[[#This Row],[SECTOR]],3)</f>
        <v>SSH</v>
      </c>
      <c r="U1904" s="2281" t="str">
        <f t="shared" si="167"/>
        <v>VRN</v>
      </c>
      <c r="V1904" s="2281">
        <f>WEEKDAY(Table1[[#This Row],[FLIGHT_DATE]],2)</f>
        <v>6</v>
      </c>
      <c r="W1904" s="2281">
        <f>Table1[[#This Row],[FLIGHT_DATE]]-Table1[[#This Row],[DATE_BOOKED]]</f>
        <v>120</v>
      </c>
    </row>
    <row r="1905" spans="1:23" x14ac:dyDescent="0.35">
      <c r="A1905" s="2282">
        <v>45751</v>
      </c>
      <c r="B1905" s="2486" t="s">
        <v>1011</v>
      </c>
      <c r="C1905" s="198" t="s">
        <v>160</v>
      </c>
      <c r="D1905" s="198"/>
      <c r="E1905" s="2281"/>
      <c r="F1905" s="2281" t="s">
        <v>54</v>
      </c>
      <c r="G1905" s="2281" t="s">
        <v>10</v>
      </c>
      <c r="H1905" s="2281" t="s">
        <v>922</v>
      </c>
      <c r="I1905" s="2283" t="s">
        <v>130</v>
      </c>
      <c r="J1905" s="2282">
        <v>45878</v>
      </c>
      <c r="K1905" s="2284">
        <v>0</v>
      </c>
      <c r="L1905" s="2285">
        <v>0</v>
      </c>
      <c r="M1905" s="2286"/>
      <c r="N1905" s="2287"/>
      <c r="O1905" s="2287"/>
      <c r="P1905" s="2288">
        <f>SUM(Table1[[#This Row],[BASE_FARE]:[SURCHARGES]])*Table1[[#This Row],[SEATS_BOOKED]]</f>
        <v>0</v>
      </c>
      <c r="Q1905" s="2036" t="s">
        <v>161</v>
      </c>
      <c r="R1905" s="2232" t="s">
        <v>95</v>
      </c>
      <c r="S1905" s="2281" t="str">
        <f>LEFT(Table1[[#This Row],[SECTOR]],3)</f>
        <v>VRN</v>
      </c>
      <c r="T1905" s="2281" t="str">
        <f>RIGHT(Table1[[#This Row],[SECTOR]],3)</f>
        <v>SSH</v>
      </c>
      <c r="U1905" s="2281" t="str">
        <f t="shared" si="167"/>
        <v>VRN</v>
      </c>
      <c r="V1905" s="2281">
        <f>WEEKDAY(Table1[[#This Row],[FLIGHT_DATE]],2)</f>
        <v>6</v>
      </c>
      <c r="W1905" s="2281">
        <f>Table1[[#This Row],[FLIGHT_DATE]]-Table1[[#This Row],[DATE_BOOKED]]</f>
        <v>127</v>
      </c>
    </row>
    <row r="1906" spans="1:23" x14ac:dyDescent="0.35">
      <c r="A1906" s="2282">
        <v>45751</v>
      </c>
      <c r="B1906" s="2486" t="s">
        <v>1011</v>
      </c>
      <c r="C1906" s="198" t="s">
        <v>160</v>
      </c>
      <c r="D1906" s="198"/>
      <c r="E1906" s="2281"/>
      <c r="F1906" s="2281" t="s">
        <v>54</v>
      </c>
      <c r="G1906" s="2281" t="s">
        <v>10</v>
      </c>
      <c r="H1906" s="2281" t="s">
        <v>922</v>
      </c>
      <c r="I1906" s="2283" t="s">
        <v>130</v>
      </c>
      <c r="J1906" s="2282">
        <v>45885</v>
      </c>
      <c r="K1906" s="2284">
        <v>0</v>
      </c>
      <c r="L1906" s="2285">
        <v>0</v>
      </c>
      <c r="M1906" s="2286"/>
      <c r="N1906" s="2287"/>
      <c r="O1906" s="2287"/>
      <c r="P1906" s="2288">
        <f>SUM(Table1[[#This Row],[BASE_FARE]:[SURCHARGES]])*Table1[[#This Row],[SEATS_BOOKED]]</f>
        <v>0</v>
      </c>
      <c r="Q1906" s="2036" t="s">
        <v>161</v>
      </c>
      <c r="R1906" s="2232" t="s">
        <v>95</v>
      </c>
      <c r="S1906" s="2281" t="str">
        <f>LEFT(Table1[[#This Row],[SECTOR]],3)</f>
        <v>VRN</v>
      </c>
      <c r="T1906" s="2281" t="str">
        <f>RIGHT(Table1[[#This Row],[SECTOR]],3)</f>
        <v>SSH</v>
      </c>
      <c r="U1906" s="2281" t="str">
        <f t="shared" si="167"/>
        <v>VRN</v>
      </c>
      <c r="V1906" s="2281">
        <f>WEEKDAY(Table1[[#This Row],[FLIGHT_DATE]],2)</f>
        <v>6</v>
      </c>
      <c r="W1906" s="2281">
        <f>Table1[[#This Row],[FLIGHT_DATE]]-Table1[[#This Row],[DATE_BOOKED]]</f>
        <v>134</v>
      </c>
    </row>
    <row r="1907" spans="1:23" x14ac:dyDescent="0.35">
      <c r="A1907" s="2282">
        <v>45751</v>
      </c>
      <c r="B1907" s="2486" t="s">
        <v>1011</v>
      </c>
      <c r="C1907" s="198" t="s">
        <v>160</v>
      </c>
      <c r="D1907" s="198"/>
      <c r="E1907" s="2281"/>
      <c r="F1907" s="2281" t="s">
        <v>54</v>
      </c>
      <c r="G1907" s="2281" t="s">
        <v>10</v>
      </c>
      <c r="H1907" s="2281" t="s">
        <v>922</v>
      </c>
      <c r="I1907" s="2283" t="s">
        <v>130</v>
      </c>
      <c r="J1907" s="2282">
        <v>45892</v>
      </c>
      <c r="K1907" s="2284">
        <v>0</v>
      </c>
      <c r="L1907" s="2285">
        <v>0</v>
      </c>
      <c r="M1907" s="2286"/>
      <c r="N1907" s="2287"/>
      <c r="O1907" s="2287"/>
      <c r="P1907" s="2288">
        <f>SUM(Table1[[#This Row],[BASE_FARE]:[SURCHARGES]])*Table1[[#This Row],[SEATS_BOOKED]]</f>
        <v>0</v>
      </c>
      <c r="Q1907" s="2036" t="s">
        <v>161</v>
      </c>
      <c r="R1907" s="2232" t="s">
        <v>95</v>
      </c>
      <c r="S1907" s="2281" t="str">
        <f>LEFT(Table1[[#This Row],[SECTOR]],3)</f>
        <v>VRN</v>
      </c>
      <c r="T1907" s="2281" t="str">
        <f>RIGHT(Table1[[#This Row],[SECTOR]],3)</f>
        <v>SSH</v>
      </c>
      <c r="U1907" s="2281" t="str">
        <f t="shared" si="167"/>
        <v>VRN</v>
      </c>
      <c r="V1907" s="2281">
        <f>WEEKDAY(Table1[[#This Row],[FLIGHT_DATE]],2)</f>
        <v>6</v>
      </c>
      <c r="W1907" s="2281">
        <f>Table1[[#This Row],[FLIGHT_DATE]]-Table1[[#This Row],[DATE_BOOKED]]</f>
        <v>141</v>
      </c>
    </row>
    <row r="1908" spans="1:23" x14ac:dyDescent="0.35">
      <c r="A1908" s="2282">
        <v>45751</v>
      </c>
      <c r="B1908" s="2486" t="s">
        <v>1011</v>
      </c>
      <c r="C1908" s="198" t="s">
        <v>160</v>
      </c>
      <c r="D1908" s="198"/>
      <c r="E1908" s="2281"/>
      <c r="F1908" s="2281" t="s">
        <v>54</v>
      </c>
      <c r="G1908" s="2281" t="s">
        <v>10</v>
      </c>
      <c r="H1908" s="2281" t="s">
        <v>922</v>
      </c>
      <c r="I1908" s="2283" t="s">
        <v>130</v>
      </c>
      <c r="J1908" s="2282">
        <v>45899</v>
      </c>
      <c r="K1908" s="2284">
        <v>0</v>
      </c>
      <c r="L1908" s="2285">
        <v>0</v>
      </c>
      <c r="M1908" s="2286"/>
      <c r="N1908" s="2287"/>
      <c r="O1908" s="2287"/>
      <c r="P1908" s="2288">
        <f>SUM(Table1[[#This Row],[BASE_FARE]:[SURCHARGES]])*Table1[[#This Row],[SEATS_BOOKED]]</f>
        <v>0</v>
      </c>
      <c r="Q1908" s="2036" t="s">
        <v>161</v>
      </c>
      <c r="R1908" s="2232" t="s">
        <v>95</v>
      </c>
      <c r="S1908" s="2281" t="str">
        <f>LEFT(Table1[[#This Row],[SECTOR]],3)</f>
        <v>VRN</v>
      </c>
      <c r="T1908" s="2281" t="str">
        <f>RIGHT(Table1[[#This Row],[SECTOR]],3)</f>
        <v>SSH</v>
      </c>
      <c r="U1908" s="2281" t="str">
        <f t="shared" si="167"/>
        <v>VRN</v>
      </c>
      <c r="V1908" s="2281">
        <f>WEEKDAY(Table1[[#This Row],[FLIGHT_DATE]],2)</f>
        <v>6</v>
      </c>
      <c r="W1908" s="2281">
        <f>Table1[[#This Row],[FLIGHT_DATE]]-Table1[[#This Row],[DATE_BOOKED]]</f>
        <v>148</v>
      </c>
    </row>
    <row r="1909" spans="1:23" x14ac:dyDescent="0.35">
      <c r="A1909" s="2282">
        <v>45751</v>
      </c>
      <c r="B1909" s="2486" t="s">
        <v>1011</v>
      </c>
      <c r="C1909" s="198" t="s">
        <v>160</v>
      </c>
      <c r="D1909" s="198"/>
      <c r="E1909" s="2281"/>
      <c r="F1909" s="2281" t="s">
        <v>54</v>
      </c>
      <c r="G1909" s="2281" t="s">
        <v>11</v>
      </c>
      <c r="H1909" s="2281" t="s">
        <v>921</v>
      </c>
      <c r="I1909" s="2283" t="s">
        <v>126</v>
      </c>
      <c r="J1909" s="2282">
        <v>45871</v>
      </c>
      <c r="K1909" s="2284">
        <v>0</v>
      </c>
      <c r="L1909" s="2285">
        <v>0</v>
      </c>
      <c r="M1909" s="2286"/>
      <c r="N1909" s="2287"/>
      <c r="O1909" s="2287"/>
      <c r="P1909" s="2288">
        <f>SUM(Table1[[#This Row],[BASE_FARE]:[SURCHARGES]])*Table1[[#This Row],[SEATS_BOOKED]]</f>
        <v>0</v>
      </c>
      <c r="Q1909" s="2036" t="s">
        <v>161</v>
      </c>
      <c r="R1909" s="2232" t="s">
        <v>95</v>
      </c>
      <c r="S1909" s="2281" t="str">
        <f>LEFT(Table1[[#This Row],[SECTOR]],3)</f>
        <v>SSH</v>
      </c>
      <c r="T1909" s="2281" t="str">
        <f>RIGHT(Table1[[#This Row],[SECTOR]],3)</f>
        <v>VRN</v>
      </c>
      <c r="U1909" s="2281" t="str">
        <f t="shared" ref="U1909:U1914" si="168">IF(AND(S1909&lt;&gt;"SSH", S1909&lt;&gt;"RMF", S1909&lt;&gt;"CAI", S1909&lt;&gt;"HRG", S1909&lt;&gt;"LXR", S1909&lt;&gt;"DXB", OR(T1909="SSH", T1909="RMF", T1909="CAI", T1909="HRG", T1909="LXR", T1909="DXB")), S1909,
    IF(AND(T1909&lt;&gt;"SSH", T1909&lt;&gt;"RMF", T1909&lt;&gt;"CAI", T1909&lt;&gt;"HRG", T1909&lt;&gt;"LXR", T1909&lt;&gt;"DXB", OR(S1909="SSH", S1909="RMF", S1909="CAI", S1909="HRG", S1909="LXR", S1909="DXB")), T1909,
    "VIE"))</f>
        <v>VRN</v>
      </c>
      <c r="V1909" s="2281">
        <f>WEEKDAY(Table1[[#This Row],[FLIGHT_DATE]],2)</f>
        <v>6</v>
      </c>
      <c r="W1909" s="2281">
        <f>Table1[[#This Row],[FLIGHT_DATE]]-Table1[[#This Row],[DATE_BOOKED]]</f>
        <v>120</v>
      </c>
    </row>
    <row r="1910" spans="1:23" x14ac:dyDescent="0.35">
      <c r="A1910" s="2282">
        <v>45751</v>
      </c>
      <c r="B1910" s="2486" t="s">
        <v>1011</v>
      </c>
      <c r="C1910" s="198" t="s">
        <v>160</v>
      </c>
      <c r="D1910" s="198"/>
      <c r="E1910" s="2281"/>
      <c r="F1910" s="2281" t="s">
        <v>54</v>
      </c>
      <c r="G1910" s="2281" t="s">
        <v>11</v>
      </c>
      <c r="H1910" s="2281" t="s">
        <v>921</v>
      </c>
      <c r="I1910" s="2283" t="s">
        <v>126</v>
      </c>
      <c r="J1910" s="2282">
        <v>45878</v>
      </c>
      <c r="K1910" s="2284">
        <v>0</v>
      </c>
      <c r="L1910" s="2285">
        <v>0</v>
      </c>
      <c r="M1910" s="2286"/>
      <c r="N1910" s="2287"/>
      <c r="O1910" s="2287"/>
      <c r="P1910" s="2288">
        <f>SUM(Table1[[#This Row],[BASE_FARE]:[SURCHARGES]])*Table1[[#This Row],[SEATS_BOOKED]]</f>
        <v>0</v>
      </c>
      <c r="Q1910" s="2036" t="s">
        <v>161</v>
      </c>
      <c r="R1910" s="2232" t="s">
        <v>95</v>
      </c>
      <c r="S1910" s="2281" t="str">
        <f>LEFT(Table1[[#This Row],[SECTOR]],3)</f>
        <v>SSH</v>
      </c>
      <c r="T1910" s="2281" t="str">
        <f>RIGHT(Table1[[#This Row],[SECTOR]],3)</f>
        <v>VRN</v>
      </c>
      <c r="U1910" s="2281" t="str">
        <f t="shared" si="168"/>
        <v>VRN</v>
      </c>
      <c r="V1910" s="2281">
        <f>WEEKDAY(Table1[[#This Row],[FLIGHT_DATE]],2)</f>
        <v>6</v>
      </c>
      <c r="W1910" s="2281">
        <f>Table1[[#This Row],[FLIGHT_DATE]]-Table1[[#This Row],[DATE_BOOKED]]</f>
        <v>127</v>
      </c>
    </row>
    <row r="1911" spans="1:23" x14ac:dyDescent="0.35">
      <c r="A1911" s="2282">
        <v>45751</v>
      </c>
      <c r="B1911" s="2486" t="s">
        <v>1011</v>
      </c>
      <c r="C1911" s="198" t="s">
        <v>160</v>
      </c>
      <c r="D1911" s="198"/>
      <c r="E1911" s="2281"/>
      <c r="F1911" s="2281" t="s">
        <v>54</v>
      </c>
      <c r="G1911" s="2281" t="s">
        <v>11</v>
      </c>
      <c r="H1911" s="2281" t="s">
        <v>921</v>
      </c>
      <c r="I1911" s="2283" t="s">
        <v>126</v>
      </c>
      <c r="J1911" s="2282">
        <v>45885</v>
      </c>
      <c r="K1911" s="2284">
        <v>0</v>
      </c>
      <c r="L1911" s="2285">
        <v>0</v>
      </c>
      <c r="M1911" s="2286"/>
      <c r="N1911" s="2287"/>
      <c r="O1911" s="2287"/>
      <c r="P1911" s="2288">
        <f>SUM(Table1[[#This Row],[BASE_FARE]:[SURCHARGES]])*Table1[[#This Row],[SEATS_BOOKED]]</f>
        <v>0</v>
      </c>
      <c r="Q1911" s="2036" t="s">
        <v>161</v>
      </c>
      <c r="R1911" s="2232" t="s">
        <v>95</v>
      </c>
      <c r="S1911" s="2281" t="str">
        <f>LEFT(Table1[[#This Row],[SECTOR]],3)</f>
        <v>SSH</v>
      </c>
      <c r="T1911" s="2281" t="str">
        <f>RIGHT(Table1[[#This Row],[SECTOR]],3)</f>
        <v>VRN</v>
      </c>
      <c r="U1911" s="2281" t="str">
        <f t="shared" si="168"/>
        <v>VRN</v>
      </c>
      <c r="V1911" s="2281">
        <f>WEEKDAY(Table1[[#This Row],[FLIGHT_DATE]],2)</f>
        <v>6</v>
      </c>
      <c r="W1911" s="2281">
        <f>Table1[[#This Row],[FLIGHT_DATE]]-Table1[[#This Row],[DATE_BOOKED]]</f>
        <v>134</v>
      </c>
    </row>
    <row r="1912" spans="1:23" x14ac:dyDescent="0.35">
      <c r="A1912" s="2282">
        <v>45751</v>
      </c>
      <c r="B1912" s="2486" t="s">
        <v>1011</v>
      </c>
      <c r="C1912" s="198" t="s">
        <v>160</v>
      </c>
      <c r="D1912" s="198"/>
      <c r="E1912" s="2281"/>
      <c r="F1912" s="2281" t="s">
        <v>54</v>
      </c>
      <c r="G1912" s="2281" t="s">
        <v>11</v>
      </c>
      <c r="H1912" s="2281" t="s">
        <v>921</v>
      </c>
      <c r="I1912" s="2283" t="s">
        <v>126</v>
      </c>
      <c r="J1912" s="2282">
        <v>45892</v>
      </c>
      <c r="K1912" s="2284">
        <v>0</v>
      </c>
      <c r="L1912" s="2285">
        <v>0</v>
      </c>
      <c r="M1912" s="2286"/>
      <c r="N1912" s="2287"/>
      <c r="O1912" s="2287"/>
      <c r="P1912" s="2288">
        <f>SUM(Table1[[#This Row],[BASE_FARE]:[SURCHARGES]])*Table1[[#This Row],[SEATS_BOOKED]]</f>
        <v>0</v>
      </c>
      <c r="Q1912" s="2036" t="s">
        <v>161</v>
      </c>
      <c r="R1912" s="2232" t="s">
        <v>95</v>
      </c>
      <c r="S1912" s="2281" t="str">
        <f>LEFT(Table1[[#This Row],[SECTOR]],3)</f>
        <v>SSH</v>
      </c>
      <c r="T1912" s="2281" t="str">
        <f>RIGHT(Table1[[#This Row],[SECTOR]],3)</f>
        <v>VRN</v>
      </c>
      <c r="U1912" s="2281" t="str">
        <f t="shared" si="168"/>
        <v>VRN</v>
      </c>
      <c r="V1912" s="2281">
        <f>WEEKDAY(Table1[[#This Row],[FLIGHT_DATE]],2)</f>
        <v>6</v>
      </c>
      <c r="W1912" s="2281">
        <f>Table1[[#This Row],[FLIGHT_DATE]]-Table1[[#This Row],[DATE_BOOKED]]</f>
        <v>141</v>
      </c>
    </row>
    <row r="1913" spans="1:23" x14ac:dyDescent="0.35">
      <c r="A1913" s="2282">
        <v>45751</v>
      </c>
      <c r="B1913" s="2486" t="s">
        <v>1011</v>
      </c>
      <c r="C1913" s="198" t="s">
        <v>160</v>
      </c>
      <c r="D1913" s="198"/>
      <c r="E1913" s="2281"/>
      <c r="F1913" s="2281" t="s">
        <v>54</v>
      </c>
      <c r="G1913" s="2281" t="s">
        <v>11</v>
      </c>
      <c r="H1913" s="2281" t="s">
        <v>921</v>
      </c>
      <c r="I1913" s="2283" t="s">
        <v>126</v>
      </c>
      <c r="J1913" s="2282">
        <v>45899</v>
      </c>
      <c r="K1913" s="2284">
        <v>0</v>
      </c>
      <c r="L1913" s="2285">
        <v>0</v>
      </c>
      <c r="M1913" s="2286"/>
      <c r="N1913" s="2287"/>
      <c r="O1913" s="2287"/>
      <c r="P1913" s="2288">
        <f>SUM(Table1[[#This Row],[BASE_FARE]:[SURCHARGES]])*Table1[[#This Row],[SEATS_BOOKED]]</f>
        <v>0</v>
      </c>
      <c r="Q1913" s="2036" t="s">
        <v>161</v>
      </c>
      <c r="R1913" s="2232" t="s">
        <v>95</v>
      </c>
      <c r="S1913" s="2281" t="str">
        <f>LEFT(Table1[[#This Row],[SECTOR]],3)</f>
        <v>SSH</v>
      </c>
      <c r="T1913" s="2281" t="str">
        <f>RIGHT(Table1[[#This Row],[SECTOR]],3)</f>
        <v>VRN</v>
      </c>
      <c r="U1913" s="2281" t="str">
        <f t="shared" si="168"/>
        <v>VRN</v>
      </c>
      <c r="V1913" s="2281">
        <f>WEEKDAY(Table1[[#This Row],[FLIGHT_DATE]],2)</f>
        <v>6</v>
      </c>
      <c r="W1913" s="2281">
        <f>Table1[[#This Row],[FLIGHT_DATE]]-Table1[[#This Row],[DATE_BOOKED]]</f>
        <v>148</v>
      </c>
    </row>
    <row r="1914" spans="1:23" x14ac:dyDescent="0.35">
      <c r="A1914" s="2282">
        <v>45751</v>
      </c>
      <c r="B1914" s="2486" t="s">
        <v>1011</v>
      </c>
      <c r="C1914" s="198" t="s">
        <v>160</v>
      </c>
      <c r="D1914" s="198"/>
      <c r="E1914" s="2281"/>
      <c r="F1914" s="2281" t="s">
        <v>54</v>
      </c>
      <c r="G1914" s="2281" t="s">
        <v>11</v>
      </c>
      <c r="H1914" s="2281" t="s">
        <v>921</v>
      </c>
      <c r="I1914" s="2283" t="s">
        <v>126</v>
      </c>
      <c r="J1914" s="2282">
        <v>45906</v>
      </c>
      <c r="K1914" s="2284">
        <v>0</v>
      </c>
      <c r="L1914" s="2285">
        <v>0</v>
      </c>
      <c r="M1914" s="2286"/>
      <c r="N1914" s="2287"/>
      <c r="O1914" s="2287"/>
      <c r="P1914" s="2288">
        <f>SUM(Table1[[#This Row],[BASE_FARE]:[SURCHARGES]])*Table1[[#This Row],[SEATS_BOOKED]]</f>
        <v>0</v>
      </c>
      <c r="Q1914" s="2036" t="s">
        <v>161</v>
      </c>
      <c r="R1914" s="2232" t="s">
        <v>95</v>
      </c>
      <c r="S1914" s="2281" t="str">
        <f>LEFT(Table1[[#This Row],[SECTOR]],3)</f>
        <v>SSH</v>
      </c>
      <c r="T1914" s="2281" t="str">
        <f>RIGHT(Table1[[#This Row],[SECTOR]],3)</f>
        <v>VRN</v>
      </c>
      <c r="U1914" s="2281" t="str">
        <f t="shared" si="168"/>
        <v>VRN</v>
      </c>
      <c r="V1914" s="2281">
        <f>WEEKDAY(Table1[[#This Row],[FLIGHT_DATE]],2)</f>
        <v>6</v>
      </c>
      <c r="W1914" s="2281">
        <f>Table1[[#This Row],[FLIGHT_DATE]]-Table1[[#This Row],[DATE_BOOKED]]</f>
        <v>155</v>
      </c>
    </row>
    <row r="1915" spans="1:23" x14ac:dyDescent="0.35">
      <c r="A1915" s="2282">
        <v>45751</v>
      </c>
      <c r="B1915" s="2281" t="s">
        <v>949</v>
      </c>
      <c r="C1915" s="198" t="s">
        <v>160</v>
      </c>
      <c r="D1915" s="198"/>
      <c r="E1915" s="2281"/>
      <c r="F1915" s="2281" t="s">
        <v>54</v>
      </c>
      <c r="G1915" s="2281" t="s">
        <v>10</v>
      </c>
      <c r="H1915" s="2281" t="s">
        <v>922</v>
      </c>
      <c r="I1915" s="2283" t="s">
        <v>130</v>
      </c>
      <c r="J1915" s="2282">
        <v>45864</v>
      </c>
      <c r="K1915" s="2284">
        <v>30</v>
      </c>
      <c r="L1915" s="2285">
        <v>30</v>
      </c>
      <c r="M1915" s="2286"/>
      <c r="N1915" s="2287"/>
      <c r="O1915" s="2287"/>
      <c r="P1915" s="2288">
        <f>SUM(Table1[[#This Row],[BASE_FARE]:[SURCHARGES]])*Table1[[#This Row],[SEATS_BOOKED]]</f>
        <v>0</v>
      </c>
      <c r="Q1915" s="2036" t="s">
        <v>161</v>
      </c>
      <c r="R1915" s="2232" t="s">
        <v>95</v>
      </c>
      <c r="S1915" s="2281" t="str">
        <f>LEFT(Table1[[#This Row],[SECTOR]],3)</f>
        <v>VRN</v>
      </c>
      <c r="T1915" s="2281" t="str">
        <f>RIGHT(Table1[[#This Row],[SECTOR]],3)</f>
        <v>SSH</v>
      </c>
      <c r="U1915" s="2281" t="str">
        <f>IF(AND(S1915&lt;&gt;"SSH", S1915&lt;&gt;"RMF", S1915&lt;&gt;"CAI", S1915&lt;&gt;"HRG", S1915&lt;&gt;"LXR", S1915&lt;&gt;"DXB", OR(T1915="SSH", T1915="RMF", T1915="CAI", T1915="HRG", T1915="LXR", T1915="DXB")), S1915,
    IF(AND(T1915&lt;&gt;"SSH", T1915&lt;&gt;"RMF", T1915&lt;&gt;"CAI", T1915&lt;&gt;"HRG", T1915&lt;&gt;"LXR", T1915&lt;&gt;"DXB", OR(S1915="SSH", S1915="RMF", S1915="CAI", S1915="HRG", S1915="LXR", S1915="DXB")), T1915,
    "VIE"))</f>
        <v>VRN</v>
      </c>
      <c r="V1915" s="2281">
        <f>WEEKDAY(Table1[[#This Row],[FLIGHT_DATE]],2)</f>
        <v>6</v>
      </c>
      <c r="W1915" s="2281">
        <f>Table1[[#This Row],[FLIGHT_DATE]]-Table1[[#This Row],[DATE_BOOKED]]</f>
        <v>113</v>
      </c>
    </row>
    <row r="1916" spans="1:23" x14ac:dyDescent="0.35">
      <c r="A1916" s="2282">
        <v>45751</v>
      </c>
      <c r="B1916" s="2281" t="s">
        <v>949</v>
      </c>
      <c r="C1916" s="198" t="s">
        <v>160</v>
      </c>
      <c r="D1916" s="198"/>
      <c r="E1916" s="2281"/>
      <c r="F1916" s="2281" t="s">
        <v>54</v>
      </c>
      <c r="G1916" s="2281" t="s">
        <v>11</v>
      </c>
      <c r="H1916" s="2281" t="s">
        <v>921</v>
      </c>
      <c r="I1916" s="2283" t="s">
        <v>126</v>
      </c>
      <c r="J1916" s="2282">
        <v>45871</v>
      </c>
      <c r="K1916" s="2284">
        <v>30</v>
      </c>
      <c r="L1916" s="2285">
        <v>30</v>
      </c>
      <c r="M1916" s="2286"/>
      <c r="N1916" s="2287"/>
      <c r="O1916" s="2287"/>
      <c r="P1916" s="2288">
        <f>SUM(Table1[[#This Row],[BASE_FARE]:[SURCHARGES]])*Table1[[#This Row],[SEATS_BOOKED]]</f>
        <v>0</v>
      </c>
      <c r="Q1916" s="2036" t="s">
        <v>161</v>
      </c>
      <c r="R1916" s="2232" t="s">
        <v>95</v>
      </c>
      <c r="S1916" s="2281" t="str">
        <f>LEFT(Table1[[#This Row],[SECTOR]],3)</f>
        <v>SSH</v>
      </c>
      <c r="T1916" s="2281" t="str">
        <f>RIGHT(Table1[[#This Row],[SECTOR]],3)</f>
        <v>VRN</v>
      </c>
      <c r="U1916" s="2281" t="str">
        <f>IF(AND(S1916&lt;&gt;"SSH", S1916&lt;&gt;"RMF", S1916&lt;&gt;"CAI", S1916&lt;&gt;"HRG", S1916&lt;&gt;"LXR", S1916&lt;&gt;"DXB", OR(T1916="SSH", T1916="RMF", T1916="CAI", T1916="HRG", T1916="LXR", T1916="DXB")), S1916,
    IF(AND(T1916&lt;&gt;"SSH", T1916&lt;&gt;"RMF", T1916&lt;&gt;"CAI", T1916&lt;&gt;"HRG", T1916&lt;&gt;"LXR", T1916&lt;&gt;"DXB", OR(S1916="SSH", S1916="RMF", S1916="CAI", S1916="HRG", S1916="LXR", S1916="DXB")), T1916,
    "VIE"))</f>
        <v>VRN</v>
      </c>
      <c r="V1916" s="2281">
        <f>WEEKDAY(Table1[[#This Row],[FLIGHT_DATE]],2)</f>
        <v>6</v>
      </c>
      <c r="W1916" s="2281">
        <f>Table1[[#This Row],[FLIGHT_DATE]]-Table1[[#This Row],[DATE_BOOKED]]</f>
        <v>120</v>
      </c>
    </row>
    <row r="1917" spans="1:23" x14ac:dyDescent="0.35">
      <c r="A1917" s="2282">
        <v>45751</v>
      </c>
      <c r="B1917" s="2281" t="s">
        <v>949</v>
      </c>
      <c r="C1917" s="198" t="s">
        <v>160</v>
      </c>
      <c r="D1917" s="198"/>
      <c r="E1917" s="2281"/>
      <c r="F1917" s="2281" t="s">
        <v>54</v>
      </c>
      <c r="G1917" s="2281" t="s">
        <v>10</v>
      </c>
      <c r="H1917" s="2904" t="s">
        <v>1203</v>
      </c>
      <c r="I1917" s="2283" t="s">
        <v>28</v>
      </c>
      <c r="J1917" s="2282">
        <v>45866</v>
      </c>
      <c r="K1917" s="2284">
        <v>30</v>
      </c>
      <c r="L1917" s="2285">
        <v>30</v>
      </c>
      <c r="M1917" s="2286"/>
      <c r="N1917" s="2287"/>
      <c r="O1917" s="2287"/>
      <c r="P1917" s="2288">
        <f>SUM(Table1[[#This Row],[BASE_FARE]:[SURCHARGES]])*Table1[[#This Row],[SEATS_BOOKED]]</f>
        <v>0</v>
      </c>
      <c r="Q1917" s="2036" t="s">
        <v>161</v>
      </c>
      <c r="R1917" s="2232" t="s">
        <v>95</v>
      </c>
      <c r="S1917" s="2281" t="str">
        <f>LEFT(Table1[[#This Row],[SECTOR]],3)</f>
        <v>NAP</v>
      </c>
      <c r="T1917" s="2281" t="str">
        <f>RIGHT(Table1[[#This Row],[SECTOR]],3)</f>
        <v>SSH</v>
      </c>
      <c r="U1917" s="2281" t="str">
        <f>IF(AND(S1917&lt;&gt;"SSH", S1917&lt;&gt;"RMF", S1917&lt;&gt;"CAI", S1917&lt;&gt;"HRG", S1917&lt;&gt;"LXR", S1917&lt;&gt;"DXB", OR(T1917="SSH", T1917="RMF", T1917="CAI", T1917="HRG", T1917="LXR", T1917="DXB")), S1917,
    IF(AND(T1917&lt;&gt;"SSH", T1917&lt;&gt;"RMF", T1917&lt;&gt;"CAI", T1917&lt;&gt;"HRG", T1917&lt;&gt;"LXR", T1917&lt;&gt;"DXB", OR(S1917="SSH", S1917="RMF", S1917="CAI", S1917="HRG", S1917="LXR", S1917="DXB")), T1917,
    "VIE"))</f>
        <v>NAP</v>
      </c>
      <c r="V1917" s="2281">
        <f>WEEKDAY(Table1[[#This Row],[FLIGHT_DATE]],2)</f>
        <v>1</v>
      </c>
      <c r="W1917" s="2281">
        <f>Table1[[#This Row],[FLIGHT_DATE]]-Table1[[#This Row],[DATE_BOOKED]]</f>
        <v>115</v>
      </c>
    </row>
    <row r="1918" spans="1:23" x14ac:dyDescent="0.35">
      <c r="A1918" s="2282">
        <v>45751</v>
      </c>
      <c r="B1918" s="2281" t="s">
        <v>949</v>
      </c>
      <c r="C1918" s="198" t="s">
        <v>160</v>
      </c>
      <c r="D1918" s="198"/>
      <c r="E1918" s="2281"/>
      <c r="F1918" s="2281" t="s">
        <v>54</v>
      </c>
      <c r="G1918" s="2281" t="s">
        <v>11</v>
      </c>
      <c r="H1918" s="2904" t="s">
        <v>1202</v>
      </c>
      <c r="I1918" s="2283" t="s">
        <v>29</v>
      </c>
      <c r="J1918" s="2282">
        <v>45873</v>
      </c>
      <c r="K1918" s="2284">
        <v>30</v>
      </c>
      <c r="L1918" s="2285">
        <v>30</v>
      </c>
      <c r="M1918" s="2286"/>
      <c r="N1918" s="2287"/>
      <c r="O1918" s="2287"/>
      <c r="P1918" s="2288">
        <f>SUM(Table1[[#This Row],[BASE_FARE]:[SURCHARGES]])*Table1[[#This Row],[SEATS_BOOKED]]</f>
        <v>0</v>
      </c>
      <c r="Q1918" s="2036" t="s">
        <v>161</v>
      </c>
      <c r="R1918" s="2232" t="s">
        <v>95</v>
      </c>
      <c r="S1918" s="2281" t="str">
        <f>LEFT(Table1[[#This Row],[SECTOR]],3)</f>
        <v>SSH</v>
      </c>
      <c r="T1918" s="2281" t="str">
        <f>RIGHT(Table1[[#This Row],[SECTOR]],3)</f>
        <v>NAP</v>
      </c>
      <c r="U1918" s="2281" t="str">
        <f>IF(AND(S1918&lt;&gt;"SSH", S1918&lt;&gt;"RMF", S1918&lt;&gt;"CAI", S1918&lt;&gt;"HRG", S1918&lt;&gt;"LXR", S1918&lt;&gt;"DXB", OR(T1918="SSH", T1918="RMF", T1918="CAI", T1918="HRG", T1918="LXR", T1918="DXB")), S1918,
    IF(AND(T1918&lt;&gt;"SSH", T1918&lt;&gt;"RMF", T1918&lt;&gt;"CAI", T1918&lt;&gt;"HRG", T1918&lt;&gt;"LXR", T1918&lt;&gt;"DXB", OR(S1918="SSH", S1918="RMF", S1918="CAI", S1918="HRG", S1918="LXR", S1918="DXB")), T1918,
    "VIE"))</f>
        <v>NAP</v>
      </c>
      <c r="V1918" s="2281">
        <f>WEEKDAY(Table1[[#This Row],[FLIGHT_DATE]],2)</f>
        <v>1</v>
      </c>
      <c r="W1918" s="2281">
        <f>Table1[[#This Row],[FLIGHT_DATE]]-Table1[[#This Row],[DATE_BOOKED]]</f>
        <v>122</v>
      </c>
    </row>
    <row r="1919" spans="1:23" x14ac:dyDescent="0.35">
      <c r="A1919" s="2282">
        <v>45751</v>
      </c>
      <c r="B1919" s="2503" t="s">
        <v>1015</v>
      </c>
      <c r="C1919" s="198" t="s">
        <v>160</v>
      </c>
      <c r="D1919" s="198"/>
      <c r="E1919" s="2281"/>
      <c r="F1919" s="2281" t="s">
        <v>54</v>
      </c>
      <c r="G1919" s="2281" t="s">
        <v>10</v>
      </c>
      <c r="H1919" s="2281" t="s">
        <v>433</v>
      </c>
      <c r="I1919" s="2283" t="s">
        <v>418</v>
      </c>
      <c r="J1919" s="2282">
        <v>45859</v>
      </c>
      <c r="K1919" s="2284">
        <v>0</v>
      </c>
      <c r="L1919" s="2285">
        <v>0</v>
      </c>
      <c r="M1919" s="2286"/>
      <c r="N1919" s="2287"/>
      <c r="O1919" s="2287"/>
      <c r="P1919" s="2288">
        <f>SUM(Table1[[#This Row],[BASE_FARE]:[SURCHARGES]])*Table1[[#This Row],[SEATS_BOOKED]]</f>
        <v>0</v>
      </c>
      <c r="Q1919" s="2036" t="s">
        <v>161</v>
      </c>
      <c r="R1919" s="2232" t="s">
        <v>95</v>
      </c>
      <c r="S1919" s="2281" t="str">
        <f>LEFT(Table1[[#This Row],[SECTOR]],3)</f>
        <v>NAP</v>
      </c>
      <c r="T1919" s="2281" t="str">
        <f>RIGHT(Table1[[#This Row],[SECTOR]],3)</f>
        <v>HRG</v>
      </c>
      <c r="U1919" s="2281" t="str">
        <f t="shared" ref="U1919:U1925" si="169">IF(AND(S1919&lt;&gt;"SSH", S1919&lt;&gt;"RMF", S1919&lt;&gt;"CAI", S1919&lt;&gt;"HRG", S1919&lt;&gt;"LXR", S1919&lt;&gt;"DXB", OR(T1919="SSH", T1919="RMF", T1919="CAI", T1919="HRG", T1919="LXR", T1919="DXB")), S1919,
    IF(AND(T1919&lt;&gt;"SSH", T1919&lt;&gt;"RMF", T1919&lt;&gt;"CAI", T1919&lt;&gt;"HRG", T1919&lt;&gt;"LXR", T1919&lt;&gt;"DXB", OR(S1919="SSH", S1919="RMF", S1919="CAI", S1919="HRG", S1919="LXR", S1919="DXB")), T1919,
    "VIE"))</f>
        <v>NAP</v>
      </c>
      <c r="V1919" s="2281">
        <f>WEEKDAY(Table1[[#This Row],[FLIGHT_DATE]],2)</f>
        <v>1</v>
      </c>
      <c r="W1919" s="2281">
        <f>Table1[[#This Row],[FLIGHT_DATE]]-Table1[[#This Row],[DATE_BOOKED]]</f>
        <v>108</v>
      </c>
    </row>
    <row r="1920" spans="1:23" x14ac:dyDescent="0.35">
      <c r="A1920" s="2282">
        <v>45751</v>
      </c>
      <c r="B1920" s="2503" t="s">
        <v>1015</v>
      </c>
      <c r="C1920" s="198" t="s">
        <v>160</v>
      </c>
      <c r="D1920" s="198"/>
      <c r="E1920" s="2281"/>
      <c r="F1920" s="2281" t="s">
        <v>54</v>
      </c>
      <c r="G1920" s="2281" t="s">
        <v>10</v>
      </c>
      <c r="H1920" s="2281" t="s">
        <v>433</v>
      </c>
      <c r="I1920" s="2283" t="s">
        <v>418</v>
      </c>
      <c r="J1920" s="2282">
        <v>45866</v>
      </c>
      <c r="K1920" s="2284">
        <v>0</v>
      </c>
      <c r="L1920" s="2285">
        <v>0</v>
      </c>
      <c r="M1920" s="2286"/>
      <c r="N1920" s="2287"/>
      <c r="O1920" s="2287"/>
      <c r="P1920" s="2288">
        <f>SUM(Table1[[#This Row],[BASE_FARE]:[SURCHARGES]])*Table1[[#This Row],[SEATS_BOOKED]]</f>
        <v>0</v>
      </c>
      <c r="Q1920" s="2036" t="s">
        <v>161</v>
      </c>
      <c r="R1920" s="2232" t="s">
        <v>95</v>
      </c>
      <c r="S1920" s="2281" t="str">
        <f>LEFT(Table1[[#This Row],[SECTOR]],3)</f>
        <v>NAP</v>
      </c>
      <c r="T1920" s="2281" t="str">
        <f>RIGHT(Table1[[#This Row],[SECTOR]],3)</f>
        <v>HRG</v>
      </c>
      <c r="U1920" s="2281" t="str">
        <f t="shared" si="169"/>
        <v>NAP</v>
      </c>
      <c r="V1920" s="2281">
        <f>WEEKDAY(Table1[[#This Row],[FLIGHT_DATE]],2)</f>
        <v>1</v>
      </c>
      <c r="W1920" s="2281">
        <f>Table1[[#This Row],[FLIGHT_DATE]]-Table1[[#This Row],[DATE_BOOKED]]</f>
        <v>115</v>
      </c>
    </row>
    <row r="1921" spans="1:23" x14ac:dyDescent="0.35">
      <c r="A1921" s="2282">
        <v>45751</v>
      </c>
      <c r="B1921" s="2503" t="s">
        <v>1015</v>
      </c>
      <c r="C1921" s="198" t="s">
        <v>160</v>
      </c>
      <c r="D1921" s="198"/>
      <c r="E1921" s="2281"/>
      <c r="F1921" s="2281" t="s">
        <v>54</v>
      </c>
      <c r="G1921" s="2281" t="s">
        <v>10</v>
      </c>
      <c r="H1921" s="2281" t="s">
        <v>433</v>
      </c>
      <c r="I1921" s="2283" t="s">
        <v>418</v>
      </c>
      <c r="J1921" s="2282">
        <v>45873</v>
      </c>
      <c r="K1921" s="2284">
        <v>0</v>
      </c>
      <c r="L1921" s="2285">
        <v>0</v>
      </c>
      <c r="M1921" s="2286"/>
      <c r="N1921" s="2287"/>
      <c r="O1921" s="2287"/>
      <c r="P1921" s="2288">
        <f>SUM(Table1[[#This Row],[BASE_FARE]:[SURCHARGES]])*Table1[[#This Row],[SEATS_BOOKED]]</f>
        <v>0</v>
      </c>
      <c r="Q1921" s="2036" t="s">
        <v>161</v>
      </c>
      <c r="R1921" s="2232" t="s">
        <v>95</v>
      </c>
      <c r="S1921" s="2281" t="str">
        <f>LEFT(Table1[[#This Row],[SECTOR]],3)</f>
        <v>NAP</v>
      </c>
      <c r="T1921" s="2281" t="str">
        <f>RIGHT(Table1[[#This Row],[SECTOR]],3)</f>
        <v>HRG</v>
      </c>
      <c r="U1921" s="2281" t="str">
        <f t="shared" si="169"/>
        <v>NAP</v>
      </c>
      <c r="V1921" s="2281">
        <f>WEEKDAY(Table1[[#This Row],[FLIGHT_DATE]],2)</f>
        <v>1</v>
      </c>
      <c r="W1921" s="2281">
        <f>Table1[[#This Row],[FLIGHT_DATE]]-Table1[[#This Row],[DATE_BOOKED]]</f>
        <v>122</v>
      </c>
    </row>
    <row r="1922" spans="1:23" x14ac:dyDescent="0.35">
      <c r="A1922" s="2282">
        <v>45751</v>
      </c>
      <c r="B1922" s="2503" t="s">
        <v>1015</v>
      </c>
      <c r="C1922" s="198" t="s">
        <v>160</v>
      </c>
      <c r="D1922" s="198"/>
      <c r="E1922" s="2281"/>
      <c r="F1922" s="2281" t="s">
        <v>54</v>
      </c>
      <c r="G1922" s="2281" t="s">
        <v>10</v>
      </c>
      <c r="H1922" s="2281" t="s">
        <v>433</v>
      </c>
      <c r="I1922" s="2283" t="s">
        <v>418</v>
      </c>
      <c r="J1922" s="2282">
        <v>45880</v>
      </c>
      <c r="K1922" s="2284">
        <v>0</v>
      </c>
      <c r="L1922" s="2285">
        <v>0</v>
      </c>
      <c r="M1922" s="2286"/>
      <c r="N1922" s="2287"/>
      <c r="O1922" s="2287"/>
      <c r="P1922" s="2288">
        <f>SUM(Table1[[#This Row],[BASE_FARE]:[SURCHARGES]])*Table1[[#This Row],[SEATS_BOOKED]]</f>
        <v>0</v>
      </c>
      <c r="Q1922" s="2036" t="s">
        <v>161</v>
      </c>
      <c r="R1922" s="2232" t="s">
        <v>95</v>
      </c>
      <c r="S1922" s="2281" t="str">
        <f>LEFT(Table1[[#This Row],[SECTOR]],3)</f>
        <v>NAP</v>
      </c>
      <c r="T1922" s="2281" t="str">
        <f>RIGHT(Table1[[#This Row],[SECTOR]],3)</f>
        <v>HRG</v>
      </c>
      <c r="U1922" s="2281" t="str">
        <f t="shared" si="169"/>
        <v>NAP</v>
      </c>
      <c r="V1922" s="2281">
        <f>WEEKDAY(Table1[[#This Row],[FLIGHT_DATE]],2)</f>
        <v>1</v>
      </c>
      <c r="W1922" s="2281">
        <f>Table1[[#This Row],[FLIGHT_DATE]]-Table1[[#This Row],[DATE_BOOKED]]</f>
        <v>129</v>
      </c>
    </row>
    <row r="1923" spans="1:23" x14ac:dyDescent="0.35">
      <c r="A1923" s="2282">
        <v>45751</v>
      </c>
      <c r="B1923" s="2503" t="s">
        <v>1015</v>
      </c>
      <c r="C1923" s="198" t="s">
        <v>160</v>
      </c>
      <c r="D1923" s="198"/>
      <c r="E1923" s="2281"/>
      <c r="F1923" s="2281" t="s">
        <v>54</v>
      </c>
      <c r="G1923" s="2281" t="s">
        <v>10</v>
      </c>
      <c r="H1923" s="2281" t="s">
        <v>433</v>
      </c>
      <c r="I1923" s="2283" t="s">
        <v>418</v>
      </c>
      <c r="J1923" s="2282">
        <v>45887</v>
      </c>
      <c r="K1923" s="2284">
        <v>0</v>
      </c>
      <c r="L1923" s="2285">
        <v>0</v>
      </c>
      <c r="M1923" s="2286"/>
      <c r="N1923" s="2287"/>
      <c r="O1923" s="2287"/>
      <c r="P1923" s="2288">
        <f>SUM(Table1[[#This Row],[BASE_FARE]:[SURCHARGES]])*Table1[[#This Row],[SEATS_BOOKED]]</f>
        <v>0</v>
      </c>
      <c r="Q1923" s="2036" t="s">
        <v>161</v>
      </c>
      <c r="R1923" s="2232" t="s">
        <v>95</v>
      </c>
      <c r="S1923" s="2281" t="str">
        <f>LEFT(Table1[[#This Row],[SECTOR]],3)</f>
        <v>NAP</v>
      </c>
      <c r="T1923" s="2281" t="str">
        <f>RIGHT(Table1[[#This Row],[SECTOR]],3)</f>
        <v>HRG</v>
      </c>
      <c r="U1923" s="2281" t="str">
        <f t="shared" si="169"/>
        <v>NAP</v>
      </c>
      <c r="V1923" s="2281">
        <f>WEEKDAY(Table1[[#This Row],[FLIGHT_DATE]],2)</f>
        <v>1</v>
      </c>
      <c r="W1923" s="2281">
        <f>Table1[[#This Row],[FLIGHT_DATE]]-Table1[[#This Row],[DATE_BOOKED]]</f>
        <v>136</v>
      </c>
    </row>
    <row r="1924" spans="1:23" x14ac:dyDescent="0.35">
      <c r="A1924" s="2282">
        <v>45751</v>
      </c>
      <c r="B1924" s="2503" t="s">
        <v>1015</v>
      </c>
      <c r="C1924" s="198" t="s">
        <v>160</v>
      </c>
      <c r="D1924" s="198"/>
      <c r="E1924" s="2281"/>
      <c r="F1924" s="2281" t="s">
        <v>54</v>
      </c>
      <c r="G1924" s="2281" t="s">
        <v>10</v>
      </c>
      <c r="H1924" s="2281" t="s">
        <v>433</v>
      </c>
      <c r="I1924" s="2283" t="s">
        <v>418</v>
      </c>
      <c r="J1924" s="2282">
        <v>45894</v>
      </c>
      <c r="K1924" s="2284">
        <v>0</v>
      </c>
      <c r="L1924" s="2285">
        <v>0</v>
      </c>
      <c r="M1924" s="2286"/>
      <c r="N1924" s="2287"/>
      <c r="O1924" s="2287"/>
      <c r="P1924" s="2288">
        <f>SUM(Table1[[#This Row],[BASE_FARE]:[SURCHARGES]])*Table1[[#This Row],[SEATS_BOOKED]]</f>
        <v>0</v>
      </c>
      <c r="Q1924" s="2036" t="s">
        <v>161</v>
      </c>
      <c r="R1924" s="2232" t="s">
        <v>95</v>
      </c>
      <c r="S1924" s="2281" t="str">
        <f>LEFT(Table1[[#This Row],[SECTOR]],3)</f>
        <v>NAP</v>
      </c>
      <c r="T1924" s="2281" t="str">
        <f>RIGHT(Table1[[#This Row],[SECTOR]],3)</f>
        <v>HRG</v>
      </c>
      <c r="U1924" s="2281" t="str">
        <f t="shared" si="169"/>
        <v>NAP</v>
      </c>
      <c r="V1924" s="2281">
        <f>WEEKDAY(Table1[[#This Row],[FLIGHT_DATE]],2)</f>
        <v>1</v>
      </c>
      <c r="W1924" s="2281">
        <f>Table1[[#This Row],[FLIGHT_DATE]]-Table1[[#This Row],[DATE_BOOKED]]</f>
        <v>143</v>
      </c>
    </row>
    <row r="1925" spans="1:23" x14ac:dyDescent="0.35">
      <c r="A1925" s="2282">
        <v>45751</v>
      </c>
      <c r="B1925" s="2503" t="s">
        <v>1015</v>
      </c>
      <c r="C1925" s="198" t="s">
        <v>160</v>
      </c>
      <c r="D1925" s="198"/>
      <c r="E1925" s="2281"/>
      <c r="F1925" s="2281" t="s">
        <v>54</v>
      </c>
      <c r="G1925" s="2281" t="s">
        <v>10</v>
      </c>
      <c r="H1925" s="2281" t="s">
        <v>433</v>
      </c>
      <c r="I1925" s="2283" t="s">
        <v>418</v>
      </c>
      <c r="J1925" s="2282">
        <v>45901</v>
      </c>
      <c r="K1925" s="2284">
        <v>0</v>
      </c>
      <c r="L1925" s="2285">
        <v>0</v>
      </c>
      <c r="M1925" s="2286"/>
      <c r="N1925" s="2287"/>
      <c r="O1925" s="2287"/>
      <c r="P1925" s="2288">
        <f>SUM(Table1[[#This Row],[BASE_FARE]:[SURCHARGES]])*Table1[[#This Row],[SEATS_BOOKED]]</f>
        <v>0</v>
      </c>
      <c r="Q1925" s="2036" t="s">
        <v>161</v>
      </c>
      <c r="R1925" s="2232" t="s">
        <v>95</v>
      </c>
      <c r="S1925" s="2281" t="str">
        <f>LEFT(Table1[[#This Row],[SECTOR]],3)</f>
        <v>NAP</v>
      </c>
      <c r="T1925" s="2281" t="str">
        <f>RIGHT(Table1[[#This Row],[SECTOR]],3)</f>
        <v>HRG</v>
      </c>
      <c r="U1925" s="2281" t="str">
        <f t="shared" si="169"/>
        <v>NAP</v>
      </c>
      <c r="V1925" s="2281">
        <f>WEEKDAY(Table1[[#This Row],[FLIGHT_DATE]],2)</f>
        <v>1</v>
      </c>
      <c r="W1925" s="2281">
        <f>Table1[[#This Row],[FLIGHT_DATE]]-Table1[[#This Row],[DATE_BOOKED]]</f>
        <v>150</v>
      </c>
    </row>
    <row r="1926" spans="1:23" x14ac:dyDescent="0.35">
      <c r="A1926" s="2282">
        <v>45751</v>
      </c>
      <c r="B1926" s="2503" t="s">
        <v>1015</v>
      </c>
      <c r="C1926" s="198" t="s">
        <v>160</v>
      </c>
      <c r="D1926" s="198"/>
      <c r="E1926" s="2281"/>
      <c r="F1926" s="2281" t="s">
        <v>54</v>
      </c>
      <c r="G1926" s="2281" t="s">
        <v>11</v>
      </c>
      <c r="H1926" s="2281" t="s">
        <v>432</v>
      </c>
      <c r="I1926" s="2283" t="s">
        <v>416</v>
      </c>
      <c r="J1926" s="2282">
        <v>45866</v>
      </c>
      <c r="K1926" s="2284">
        <v>0</v>
      </c>
      <c r="L1926" s="2285">
        <v>0</v>
      </c>
      <c r="M1926" s="2286"/>
      <c r="N1926" s="2287"/>
      <c r="O1926" s="2287"/>
      <c r="P1926" s="2288">
        <f>SUM(Table1[[#This Row],[BASE_FARE]:[SURCHARGES]])*Table1[[#This Row],[SEATS_BOOKED]]</f>
        <v>0</v>
      </c>
      <c r="Q1926" s="2036" t="s">
        <v>161</v>
      </c>
      <c r="R1926" s="2232" t="s">
        <v>95</v>
      </c>
      <c r="S1926" s="2281" t="str">
        <f>LEFT(Table1[[#This Row],[SECTOR]],3)</f>
        <v>HRG</v>
      </c>
      <c r="T1926" s="2281" t="str">
        <f>RIGHT(Table1[[#This Row],[SECTOR]],3)</f>
        <v>NAP</v>
      </c>
      <c r="U1926" s="2281" t="str">
        <f t="shared" ref="U1926:U1932" si="170">IF(AND(S1926&lt;&gt;"SSH", S1926&lt;&gt;"RMF", S1926&lt;&gt;"CAI", S1926&lt;&gt;"HRG", S1926&lt;&gt;"LXR", S1926&lt;&gt;"DXB", OR(T1926="SSH", T1926="RMF", T1926="CAI", T1926="HRG", T1926="LXR", T1926="DXB")), S1926,
    IF(AND(T1926&lt;&gt;"SSH", T1926&lt;&gt;"RMF", T1926&lt;&gt;"CAI", T1926&lt;&gt;"HRG", T1926&lt;&gt;"LXR", T1926&lt;&gt;"DXB", OR(S1926="SSH", S1926="RMF", S1926="CAI", S1926="HRG", S1926="LXR", S1926="DXB")), T1926,
    "VIE"))</f>
        <v>NAP</v>
      </c>
      <c r="V1926" s="2281">
        <f>WEEKDAY(Table1[[#This Row],[FLIGHT_DATE]],2)</f>
        <v>1</v>
      </c>
      <c r="W1926" s="2281">
        <f>Table1[[#This Row],[FLIGHT_DATE]]-Table1[[#This Row],[DATE_BOOKED]]</f>
        <v>115</v>
      </c>
    </row>
    <row r="1927" spans="1:23" x14ac:dyDescent="0.35">
      <c r="A1927" s="2282">
        <v>45751</v>
      </c>
      <c r="B1927" s="2503" t="s">
        <v>1015</v>
      </c>
      <c r="C1927" s="198" t="s">
        <v>160</v>
      </c>
      <c r="D1927" s="198"/>
      <c r="E1927" s="2281"/>
      <c r="F1927" s="2281" t="s">
        <v>54</v>
      </c>
      <c r="G1927" s="2281" t="s">
        <v>11</v>
      </c>
      <c r="H1927" s="2281" t="s">
        <v>432</v>
      </c>
      <c r="I1927" s="2283" t="s">
        <v>416</v>
      </c>
      <c r="J1927" s="2282">
        <v>45873</v>
      </c>
      <c r="K1927" s="2284">
        <v>0</v>
      </c>
      <c r="L1927" s="2285">
        <v>0</v>
      </c>
      <c r="M1927" s="2286"/>
      <c r="N1927" s="2287"/>
      <c r="O1927" s="2287"/>
      <c r="P1927" s="2288">
        <f>SUM(Table1[[#This Row],[BASE_FARE]:[SURCHARGES]])*Table1[[#This Row],[SEATS_BOOKED]]</f>
        <v>0</v>
      </c>
      <c r="Q1927" s="2036" t="s">
        <v>161</v>
      </c>
      <c r="R1927" s="2232" t="s">
        <v>95</v>
      </c>
      <c r="S1927" s="2281" t="str">
        <f>LEFT(Table1[[#This Row],[SECTOR]],3)</f>
        <v>HRG</v>
      </c>
      <c r="T1927" s="2281" t="str">
        <f>RIGHT(Table1[[#This Row],[SECTOR]],3)</f>
        <v>NAP</v>
      </c>
      <c r="U1927" s="2281" t="str">
        <f t="shared" si="170"/>
        <v>NAP</v>
      </c>
      <c r="V1927" s="2281">
        <f>WEEKDAY(Table1[[#This Row],[FLIGHT_DATE]],2)</f>
        <v>1</v>
      </c>
      <c r="W1927" s="2281">
        <f>Table1[[#This Row],[FLIGHT_DATE]]-Table1[[#This Row],[DATE_BOOKED]]</f>
        <v>122</v>
      </c>
    </row>
    <row r="1928" spans="1:23" x14ac:dyDescent="0.35">
      <c r="A1928" s="2282">
        <v>45751</v>
      </c>
      <c r="B1928" s="2503" t="s">
        <v>1015</v>
      </c>
      <c r="C1928" s="198" t="s">
        <v>160</v>
      </c>
      <c r="D1928" s="198"/>
      <c r="E1928" s="2281"/>
      <c r="F1928" s="2281" t="s">
        <v>54</v>
      </c>
      <c r="G1928" s="2281" t="s">
        <v>11</v>
      </c>
      <c r="H1928" s="2281" t="s">
        <v>432</v>
      </c>
      <c r="I1928" s="2283" t="s">
        <v>416</v>
      </c>
      <c r="J1928" s="2282">
        <v>45880</v>
      </c>
      <c r="K1928" s="2284">
        <v>0</v>
      </c>
      <c r="L1928" s="2285">
        <v>0</v>
      </c>
      <c r="M1928" s="2286"/>
      <c r="N1928" s="2287"/>
      <c r="O1928" s="2287"/>
      <c r="P1928" s="2288">
        <f>SUM(Table1[[#This Row],[BASE_FARE]:[SURCHARGES]])*Table1[[#This Row],[SEATS_BOOKED]]</f>
        <v>0</v>
      </c>
      <c r="Q1928" s="2036" t="s">
        <v>161</v>
      </c>
      <c r="R1928" s="2232" t="s">
        <v>95</v>
      </c>
      <c r="S1928" s="2281" t="str">
        <f>LEFT(Table1[[#This Row],[SECTOR]],3)</f>
        <v>HRG</v>
      </c>
      <c r="T1928" s="2281" t="str">
        <f>RIGHT(Table1[[#This Row],[SECTOR]],3)</f>
        <v>NAP</v>
      </c>
      <c r="U1928" s="2281" t="str">
        <f t="shared" si="170"/>
        <v>NAP</v>
      </c>
      <c r="V1928" s="2281">
        <f>WEEKDAY(Table1[[#This Row],[FLIGHT_DATE]],2)</f>
        <v>1</v>
      </c>
      <c r="W1928" s="2281">
        <f>Table1[[#This Row],[FLIGHT_DATE]]-Table1[[#This Row],[DATE_BOOKED]]</f>
        <v>129</v>
      </c>
    </row>
    <row r="1929" spans="1:23" x14ac:dyDescent="0.35">
      <c r="A1929" s="2282">
        <v>45751</v>
      </c>
      <c r="B1929" s="2503" t="s">
        <v>1015</v>
      </c>
      <c r="C1929" s="198" t="s">
        <v>160</v>
      </c>
      <c r="D1929" s="198"/>
      <c r="E1929" s="2281"/>
      <c r="F1929" s="2281" t="s">
        <v>54</v>
      </c>
      <c r="G1929" s="2281" t="s">
        <v>11</v>
      </c>
      <c r="H1929" s="2281" t="s">
        <v>432</v>
      </c>
      <c r="I1929" s="2283" t="s">
        <v>416</v>
      </c>
      <c r="J1929" s="2282">
        <v>45887</v>
      </c>
      <c r="K1929" s="2284">
        <v>0</v>
      </c>
      <c r="L1929" s="2285">
        <v>0</v>
      </c>
      <c r="M1929" s="2286"/>
      <c r="N1929" s="2287"/>
      <c r="O1929" s="2287"/>
      <c r="P1929" s="2288">
        <f>SUM(Table1[[#This Row],[BASE_FARE]:[SURCHARGES]])*Table1[[#This Row],[SEATS_BOOKED]]</f>
        <v>0</v>
      </c>
      <c r="Q1929" s="2036" t="s">
        <v>161</v>
      </c>
      <c r="R1929" s="2232" t="s">
        <v>95</v>
      </c>
      <c r="S1929" s="2281" t="str">
        <f>LEFT(Table1[[#This Row],[SECTOR]],3)</f>
        <v>HRG</v>
      </c>
      <c r="T1929" s="2281" t="str">
        <f>RIGHT(Table1[[#This Row],[SECTOR]],3)</f>
        <v>NAP</v>
      </c>
      <c r="U1929" s="2281" t="str">
        <f t="shared" si="170"/>
        <v>NAP</v>
      </c>
      <c r="V1929" s="2281">
        <f>WEEKDAY(Table1[[#This Row],[FLIGHT_DATE]],2)</f>
        <v>1</v>
      </c>
      <c r="W1929" s="2281">
        <f>Table1[[#This Row],[FLIGHT_DATE]]-Table1[[#This Row],[DATE_BOOKED]]</f>
        <v>136</v>
      </c>
    </row>
    <row r="1930" spans="1:23" x14ac:dyDescent="0.35">
      <c r="A1930" s="2282">
        <v>45751</v>
      </c>
      <c r="B1930" s="2503" t="s">
        <v>1015</v>
      </c>
      <c r="C1930" s="198" t="s">
        <v>160</v>
      </c>
      <c r="D1930" s="198"/>
      <c r="E1930" s="2281"/>
      <c r="F1930" s="2281" t="s">
        <v>54</v>
      </c>
      <c r="G1930" s="2281" t="s">
        <v>11</v>
      </c>
      <c r="H1930" s="2281" t="s">
        <v>432</v>
      </c>
      <c r="I1930" s="2283" t="s">
        <v>416</v>
      </c>
      <c r="J1930" s="2282">
        <v>45894</v>
      </c>
      <c r="K1930" s="2284">
        <v>0</v>
      </c>
      <c r="L1930" s="2285">
        <v>0</v>
      </c>
      <c r="M1930" s="2286"/>
      <c r="N1930" s="2287"/>
      <c r="O1930" s="2287"/>
      <c r="P1930" s="2288">
        <f>SUM(Table1[[#This Row],[BASE_FARE]:[SURCHARGES]])*Table1[[#This Row],[SEATS_BOOKED]]</f>
        <v>0</v>
      </c>
      <c r="Q1930" s="2036" t="s">
        <v>161</v>
      </c>
      <c r="R1930" s="2232" t="s">
        <v>95</v>
      </c>
      <c r="S1930" s="2281" t="str">
        <f>LEFT(Table1[[#This Row],[SECTOR]],3)</f>
        <v>HRG</v>
      </c>
      <c r="T1930" s="2281" t="str">
        <f>RIGHT(Table1[[#This Row],[SECTOR]],3)</f>
        <v>NAP</v>
      </c>
      <c r="U1930" s="2281" t="str">
        <f t="shared" si="170"/>
        <v>NAP</v>
      </c>
      <c r="V1930" s="2281">
        <f>WEEKDAY(Table1[[#This Row],[FLIGHT_DATE]],2)</f>
        <v>1</v>
      </c>
      <c r="W1930" s="2281">
        <f>Table1[[#This Row],[FLIGHT_DATE]]-Table1[[#This Row],[DATE_BOOKED]]</f>
        <v>143</v>
      </c>
    </row>
    <row r="1931" spans="1:23" x14ac:dyDescent="0.35">
      <c r="A1931" s="2282">
        <v>45751</v>
      </c>
      <c r="B1931" s="2503" t="s">
        <v>1015</v>
      </c>
      <c r="C1931" s="198" t="s">
        <v>160</v>
      </c>
      <c r="D1931" s="198"/>
      <c r="E1931" s="2281"/>
      <c r="F1931" s="2281" t="s">
        <v>54</v>
      </c>
      <c r="G1931" s="2281" t="s">
        <v>11</v>
      </c>
      <c r="H1931" s="2281" t="s">
        <v>432</v>
      </c>
      <c r="I1931" s="2283" t="s">
        <v>416</v>
      </c>
      <c r="J1931" s="2282">
        <v>45901</v>
      </c>
      <c r="K1931" s="2284">
        <v>0</v>
      </c>
      <c r="L1931" s="2285">
        <v>0</v>
      </c>
      <c r="M1931" s="2286"/>
      <c r="N1931" s="2287"/>
      <c r="O1931" s="2287"/>
      <c r="P1931" s="2288">
        <f>SUM(Table1[[#This Row],[BASE_FARE]:[SURCHARGES]])*Table1[[#This Row],[SEATS_BOOKED]]</f>
        <v>0</v>
      </c>
      <c r="Q1931" s="2036" t="s">
        <v>161</v>
      </c>
      <c r="R1931" s="2232" t="s">
        <v>95</v>
      </c>
      <c r="S1931" s="2281" t="str">
        <f>LEFT(Table1[[#This Row],[SECTOR]],3)</f>
        <v>HRG</v>
      </c>
      <c r="T1931" s="2281" t="str">
        <f>RIGHT(Table1[[#This Row],[SECTOR]],3)</f>
        <v>NAP</v>
      </c>
      <c r="U1931" s="2281" t="str">
        <f t="shared" si="170"/>
        <v>NAP</v>
      </c>
      <c r="V1931" s="2281">
        <f>WEEKDAY(Table1[[#This Row],[FLIGHT_DATE]],2)</f>
        <v>1</v>
      </c>
      <c r="W1931" s="2281">
        <f>Table1[[#This Row],[FLIGHT_DATE]]-Table1[[#This Row],[DATE_BOOKED]]</f>
        <v>150</v>
      </c>
    </row>
    <row r="1932" spans="1:23" x14ac:dyDescent="0.35">
      <c r="A1932" s="2282">
        <v>45751</v>
      </c>
      <c r="B1932" s="2503" t="s">
        <v>1015</v>
      </c>
      <c r="C1932" s="198" t="s">
        <v>160</v>
      </c>
      <c r="D1932" s="198"/>
      <c r="E1932" s="2281"/>
      <c r="F1932" s="2281" t="s">
        <v>54</v>
      </c>
      <c r="G1932" s="2281" t="s">
        <v>11</v>
      </c>
      <c r="H1932" s="2281" t="s">
        <v>432</v>
      </c>
      <c r="I1932" s="2283" t="s">
        <v>416</v>
      </c>
      <c r="J1932" s="2282">
        <v>45908</v>
      </c>
      <c r="K1932" s="2284">
        <v>0</v>
      </c>
      <c r="L1932" s="2285">
        <v>0</v>
      </c>
      <c r="M1932" s="2286"/>
      <c r="N1932" s="2287"/>
      <c r="O1932" s="2287"/>
      <c r="P1932" s="2288">
        <f>SUM(Table1[[#This Row],[BASE_FARE]:[SURCHARGES]])*Table1[[#This Row],[SEATS_BOOKED]]</f>
        <v>0</v>
      </c>
      <c r="Q1932" s="2036" t="s">
        <v>161</v>
      </c>
      <c r="R1932" s="2232" t="s">
        <v>95</v>
      </c>
      <c r="S1932" s="2281" t="str">
        <f>LEFT(Table1[[#This Row],[SECTOR]],3)</f>
        <v>HRG</v>
      </c>
      <c r="T1932" s="2281" t="str">
        <f>RIGHT(Table1[[#This Row],[SECTOR]],3)</f>
        <v>NAP</v>
      </c>
      <c r="U1932" s="2281" t="str">
        <f t="shared" si="170"/>
        <v>NAP</v>
      </c>
      <c r="V1932" s="2281">
        <f>WEEKDAY(Table1[[#This Row],[FLIGHT_DATE]],2)</f>
        <v>1</v>
      </c>
      <c r="W1932" s="2281">
        <f>Table1[[#This Row],[FLIGHT_DATE]]-Table1[[#This Row],[DATE_BOOKED]]</f>
        <v>157</v>
      </c>
    </row>
    <row r="1933" spans="1:23" x14ac:dyDescent="0.35">
      <c r="A1933" s="2289">
        <v>45750</v>
      </c>
      <c r="B1933" s="2290" t="s">
        <v>390</v>
      </c>
      <c r="C1933" s="198" t="s">
        <v>333</v>
      </c>
      <c r="D1933" s="198" t="s">
        <v>952</v>
      </c>
      <c r="E1933" s="2290" t="s">
        <v>951</v>
      </c>
      <c r="F1933" s="2290" t="s">
        <v>54</v>
      </c>
      <c r="G1933" s="2290" t="s">
        <v>11</v>
      </c>
      <c r="H1933" s="2290" t="s">
        <v>432</v>
      </c>
      <c r="I1933" s="2291" t="s">
        <v>416</v>
      </c>
      <c r="J1933" s="2289">
        <v>45887</v>
      </c>
      <c r="K1933" s="2292">
        <v>1</v>
      </c>
      <c r="L1933" s="2293">
        <v>1</v>
      </c>
      <c r="M1933" s="2294">
        <v>240</v>
      </c>
      <c r="N1933" s="2295">
        <v>35.53</v>
      </c>
      <c r="O1933" s="2295">
        <v>40</v>
      </c>
      <c r="P1933" s="2296">
        <f>SUM(Table1[[#This Row],[BASE_FARE]:[SURCHARGES]])*Table1[[#This Row],[SEATS_BOOKED]]</f>
        <v>315.52999999999997</v>
      </c>
      <c r="Q1933" s="2036" t="s">
        <v>161</v>
      </c>
      <c r="R1933" s="2435" t="s">
        <v>335</v>
      </c>
      <c r="S1933" s="2290" t="str">
        <f>LEFT(Table1[[#This Row],[SECTOR]],3)</f>
        <v>HRG</v>
      </c>
      <c r="T1933" s="2290" t="str">
        <f>RIGHT(Table1[[#This Row],[SECTOR]],3)</f>
        <v>NAP</v>
      </c>
      <c r="U1933" s="2290" t="str">
        <f t="shared" ref="U1933:U1940" si="171">IF(AND(S1933&lt;&gt;"SSH", S1933&lt;&gt;"RMF", S1933&lt;&gt;"CAI", S1933&lt;&gt;"HRG", S1933&lt;&gt;"LXR", S1933&lt;&gt;"DXB", OR(T1933="SSH", T1933="RMF", T1933="CAI", T1933="HRG", T1933="LXR", T1933="DXB")), S1933,
    IF(AND(T1933&lt;&gt;"SSH", T1933&lt;&gt;"RMF", T1933&lt;&gt;"CAI", T1933&lt;&gt;"HRG", T1933&lt;&gt;"LXR", T1933&lt;&gt;"DXB", OR(S1933="SSH", S1933="RMF", S1933="CAI", S1933="HRG", S1933="LXR", S1933="DXB")), T1933,
    "VIE"))</f>
        <v>NAP</v>
      </c>
      <c r="V1933" s="2290">
        <f>WEEKDAY(Table1[[#This Row],[FLIGHT_DATE]],2)</f>
        <v>1</v>
      </c>
      <c r="W1933" s="2290">
        <f>Table1[[#This Row],[FLIGHT_DATE]]-Table1[[#This Row],[DATE_BOOKED]]</f>
        <v>137</v>
      </c>
    </row>
    <row r="1934" spans="1:23" x14ac:dyDescent="0.35">
      <c r="A1934" s="2289">
        <v>45750</v>
      </c>
      <c r="B1934" s="2290" t="s">
        <v>390</v>
      </c>
      <c r="C1934" s="198" t="s">
        <v>333</v>
      </c>
      <c r="D1934" s="198" t="s">
        <v>952</v>
      </c>
      <c r="E1934" s="2290" t="s">
        <v>951</v>
      </c>
      <c r="F1934" s="2290" t="s">
        <v>54</v>
      </c>
      <c r="G1934" s="2290" t="s">
        <v>10</v>
      </c>
      <c r="H1934" s="2290" t="s">
        <v>433</v>
      </c>
      <c r="I1934" s="2291" t="s">
        <v>418</v>
      </c>
      <c r="J1934" s="2289">
        <v>45873</v>
      </c>
      <c r="K1934" s="2292">
        <v>1</v>
      </c>
      <c r="L1934" s="2293">
        <v>1</v>
      </c>
      <c r="M1934" s="2294">
        <v>240</v>
      </c>
      <c r="N1934" s="2295">
        <v>28.36</v>
      </c>
      <c r="O1934" s="2295">
        <v>40</v>
      </c>
      <c r="P1934" s="2296">
        <f>SUM(Table1[[#This Row],[BASE_FARE]:[SURCHARGES]])*Table1[[#This Row],[SEATS_BOOKED]]</f>
        <v>308.36</v>
      </c>
      <c r="Q1934" s="2036" t="s">
        <v>161</v>
      </c>
      <c r="R1934" s="2435" t="s">
        <v>335</v>
      </c>
      <c r="S1934" s="2290" t="str">
        <f>LEFT(Table1[[#This Row],[SECTOR]],3)</f>
        <v>NAP</v>
      </c>
      <c r="T1934" s="2290" t="str">
        <f>RIGHT(Table1[[#This Row],[SECTOR]],3)</f>
        <v>HRG</v>
      </c>
      <c r="U1934" s="2290" t="str">
        <f t="shared" si="171"/>
        <v>NAP</v>
      </c>
      <c r="V1934" s="2290">
        <f>WEEKDAY(Table1[[#This Row],[FLIGHT_DATE]],2)</f>
        <v>1</v>
      </c>
      <c r="W1934" s="2290">
        <f>Table1[[#This Row],[FLIGHT_DATE]]-Table1[[#This Row],[DATE_BOOKED]]</f>
        <v>123</v>
      </c>
    </row>
    <row r="1935" spans="1:23" x14ac:dyDescent="0.35">
      <c r="A1935" s="2289">
        <v>45750</v>
      </c>
      <c r="B1935" s="2290" t="s">
        <v>390</v>
      </c>
      <c r="C1935" s="198" t="s">
        <v>333</v>
      </c>
      <c r="D1935" s="198" t="s">
        <v>952</v>
      </c>
      <c r="E1935" s="2290" t="s">
        <v>951</v>
      </c>
      <c r="F1935" s="2290" t="s">
        <v>54</v>
      </c>
      <c r="G1935" s="2290" t="s">
        <v>11</v>
      </c>
      <c r="H1935" s="2290" t="s">
        <v>432</v>
      </c>
      <c r="I1935" s="2291" t="s">
        <v>416</v>
      </c>
      <c r="J1935" s="2289">
        <v>45887</v>
      </c>
      <c r="K1935" s="2292">
        <v>1</v>
      </c>
      <c r="L1935" s="2293">
        <v>1</v>
      </c>
      <c r="M1935" s="2294">
        <v>240</v>
      </c>
      <c r="N1935" s="2295">
        <v>35.53</v>
      </c>
      <c r="O1935" s="2295">
        <v>40</v>
      </c>
      <c r="P1935" s="2296">
        <f>SUM(Table1[[#This Row],[BASE_FARE]:[SURCHARGES]])*Table1[[#This Row],[SEATS_BOOKED]]</f>
        <v>315.52999999999997</v>
      </c>
      <c r="Q1935" s="2036" t="s">
        <v>161</v>
      </c>
      <c r="R1935" s="2435" t="s">
        <v>335</v>
      </c>
      <c r="S1935" s="2290" t="str">
        <f>LEFT(Table1[[#This Row],[SECTOR]],3)</f>
        <v>HRG</v>
      </c>
      <c r="T1935" s="2290" t="str">
        <f>RIGHT(Table1[[#This Row],[SECTOR]],3)</f>
        <v>NAP</v>
      </c>
      <c r="U1935" s="2290" t="str">
        <f t="shared" si="171"/>
        <v>NAP</v>
      </c>
      <c r="V1935" s="2290">
        <f>WEEKDAY(Table1[[#This Row],[FLIGHT_DATE]],2)</f>
        <v>1</v>
      </c>
      <c r="W1935" s="2290">
        <f>Table1[[#This Row],[FLIGHT_DATE]]-Table1[[#This Row],[DATE_BOOKED]]</f>
        <v>137</v>
      </c>
    </row>
    <row r="1936" spans="1:23" x14ac:dyDescent="0.35">
      <c r="A1936" s="2289">
        <v>45750</v>
      </c>
      <c r="B1936" s="2290" t="s">
        <v>390</v>
      </c>
      <c r="C1936" s="198" t="s">
        <v>333</v>
      </c>
      <c r="D1936" s="198" t="s">
        <v>952</v>
      </c>
      <c r="E1936" s="2290" t="s">
        <v>951</v>
      </c>
      <c r="F1936" s="2290" t="s">
        <v>54</v>
      </c>
      <c r="G1936" s="2290" t="s">
        <v>10</v>
      </c>
      <c r="H1936" s="2290" t="s">
        <v>433</v>
      </c>
      <c r="I1936" s="2291" t="s">
        <v>418</v>
      </c>
      <c r="J1936" s="2289">
        <v>45873</v>
      </c>
      <c r="K1936" s="2292">
        <v>1</v>
      </c>
      <c r="L1936" s="2293">
        <v>1</v>
      </c>
      <c r="M1936" s="2294">
        <v>240</v>
      </c>
      <c r="N1936" s="2295">
        <v>28.36</v>
      </c>
      <c r="O1936" s="2295">
        <v>40</v>
      </c>
      <c r="P1936" s="2296">
        <f>SUM(Table1[[#This Row],[BASE_FARE]:[SURCHARGES]])*Table1[[#This Row],[SEATS_BOOKED]]</f>
        <v>308.36</v>
      </c>
      <c r="Q1936" s="2036" t="s">
        <v>161</v>
      </c>
      <c r="R1936" s="2435" t="s">
        <v>335</v>
      </c>
      <c r="S1936" s="2290" t="str">
        <f>LEFT(Table1[[#This Row],[SECTOR]],3)</f>
        <v>NAP</v>
      </c>
      <c r="T1936" s="2290" t="str">
        <f>RIGHT(Table1[[#This Row],[SECTOR]],3)</f>
        <v>HRG</v>
      </c>
      <c r="U1936" s="2290" t="str">
        <f t="shared" si="171"/>
        <v>NAP</v>
      </c>
      <c r="V1936" s="2290">
        <f>WEEKDAY(Table1[[#This Row],[FLIGHT_DATE]],2)</f>
        <v>1</v>
      </c>
      <c r="W1936" s="2290">
        <f>Table1[[#This Row],[FLIGHT_DATE]]-Table1[[#This Row],[DATE_BOOKED]]</f>
        <v>123</v>
      </c>
    </row>
    <row r="1937" spans="1:23" x14ac:dyDescent="0.35">
      <c r="A1937" s="2289">
        <v>45750</v>
      </c>
      <c r="B1937" s="2290" t="s">
        <v>390</v>
      </c>
      <c r="C1937" s="198" t="s">
        <v>333</v>
      </c>
      <c r="D1937" s="198" t="s">
        <v>952</v>
      </c>
      <c r="E1937" s="2290" t="s">
        <v>951</v>
      </c>
      <c r="F1937" s="2290" t="s">
        <v>54</v>
      </c>
      <c r="G1937" s="2290" t="s">
        <v>11</v>
      </c>
      <c r="H1937" s="2290" t="s">
        <v>432</v>
      </c>
      <c r="I1937" s="2291" t="s">
        <v>416</v>
      </c>
      <c r="J1937" s="2289">
        <v>45887</v>
      </c>
      <c r="K1937" s="2292">
        <v>1</v>
      </c>
      <c r="L1937" s="2293">
        <v>1</v>
      </c>
      <c r="M1937" s="2294">
        <v>240</v>
      </c>
      <c r="N1937" s="2295">
        <v>35.53</v>
      </c>
      <c r="O1937" s="2295">
        <v>40</v>
      </c>
      <c r="P1937" s="2296">
        <f>SUM(Table1[[#This Row],[BASE_FARE]:[SURCHARGES]])*Table1[[#This Row],[SEATS_BOOKED]]</f>
        <v>315.52999999999997</v>
      </c>
      <c r="Q1937" s="2036" t="s">
        <v>161</v>
      </c>
      <c r="R1937" s="2435" t="s">
        <v>335</v>
      </c>
      <c r="S1937" s="2290" t="str">
        <f>LEFT(Table1[[#This Row],[SECTOR]],3)</f>
        <v>HRG</v>
      </c>
      <c r="T1937" s="2290" t="str">
        <f>RIGHT(Table1[[#This Row],[SECTOR]],3)</f>
        <v>NAP</v>
      </c>
      <c r="U1937" s="2290" t="str">
        <f t="shared" si="171"/>
        <v>NAP</v>
      </c>
      <c r="V1937" s="2290">
        <f>WEEKDAY(Table1[[#This Row],[FLIGHT_DATE]],2)</f>
        <v>1</v>
      </c>
      <c r="W1937" s="2290">
        <f>Table1[[#This Row],[FLIGHT_DATE]]-Table1[[#This Row],[DATE_BOOKED]]</f>
        <v>137</v>
      </c>
    </row>
    <row r="1938" spans="1:23" x14ac:dyDescent="0.35">
      <c r="A1938" s="2289">
        <v>45750</v>
      </c>
      <c r="B1938" s="2290" t="s">
        <v>390</v>
      </c>
      <c r="C1938" s="198" t="s">
        <v>333</v>
      </c>
      <c r="D1938" s="198" t="s">
        <v>952</v>
      </c>
      <c r="E1938" s="2290" t="s">
        <v>951</v>
      </c>
      <c r="F1938" s="2290" t="s">
        <v>54</v>
      </c>
      <c r="G1938" s="2290" t="s">
        <v>10</v>
      </c>
      <c r="H1938" s="2290" t="s">
        <v>433</v>
      </c>
      <c r="I1938" s="2291" t="s">
        <v>418</v>
      </c>
      <c r="J1938" s="2289">
        <v>45873</v>
      </c>
      <c r="K1938" s="2292">
        <v>1</v>
      </c>
      <c r="L1938" s="2293">
        <v>1</v>
      </c>
      <c r="M1938" s="2294">
        <v>240</v>
      </c>
      <c r="N1938" s="2295">
        <v>28.36</v>
      </c>
      <c r="O1938" s="2295">
        <v>40</v>
      </c>
      <c r="P1938" s="2296">
        <f>SUM(Table1[[#This Row],[BASE_FARE]:[SURCHARGES]])*Table1[[#This Row],[SEATS_BOOKED]]</f>
        <v>308.36</v>
      </c>
      <c r="Q1938" s="2036" t="s">
        <v>161</v>
      </c>
      <c r="R1938" s="2435" t="s">
        <v>335</v>
      </c>
      <c r="S1938" s="2290" t="str">
        <f>LEFT(Table1[[#This Row],[SECTOR]],3)</f>
        <v>NAP</v>
      </c>
      <c r="T1938" s="2290" t="str">
        <f>RIGHT(Table1[[#This Row],[SECTOR]],3)</f>
        <v>HRG</v>
      </c>
      <c r="U1938" s="2290" t="str">
        <f t="shared" si="171"/>
        <v>NAP</v>
      </c>
      <c r="V1938" s="2290">
        <f>WEEKDAY(Table1[[#This Row],[FLIGHT_DATE]],2)</f>
        <v>1</v>
      </c>
      <c r="W1938" s="2290">
        <f>Table1[[#This Row],[FLIGHT_DATE]]-Table1[[#This Row],[DATE_BOOKED]]</f>
        <v>123</v>
      </c>
    </row>
    <row r="1939" spans="1:23" x14ac:dyDescent="0.35">
      <c r="A1939" s="2289">
        <v>45750</v>
      </c>
      <c r="B1939" s="2290" t="s">
        <v>390</v>
      </c>
      <c r="C1939" s="198" t="s">
        <v>333</v>
      </c>
      <c r="D1939" s="198" t="s">
        <v>952</v>
      </c>
      <c r="E1939" s="2290" t="s">
        <v>951</v>
      </c>
      <c r="F1939" s="2290" t="s">
        <v>54</v>
      </c>
      <c r="G1939" s="2290" t="s">
        <v>11</v>
      </c>
      <c r="H1939" s="2290" t="s">
        <v>432</v>
      </c>
      <c r="I1939" s="2291" t="s">
        <v>416</v>
      </c>
      <c r="J1939" s="2289">
        <v>45887</v>
      </c>
      <c r="K1939" s="2292">
        <v>1</v>
      </c>
      <c r="L1939" s="2293">
        <v>1</v>
      </c>
      <c r="M1939" s="2294">
        <v>240</v>
      </c>
      <c r="N1939" s="2295">
        <v>35.53</v>
      </c>
      <c r="O1939" s="2295">
        <v>40</v>
      </c>
      <c r="P1939" s="2296">
        <f>SUM(Table1[[#This Row],[BASE_FARE]:[SURCHARGES]])*Table1[[#This Row],[SEATS_BOOKED]]</f>
        <v>315.52999999999997</v>
      </c>
      <c r="Q1939" s="2036" t="s">
        <v>161</v>
      </c>
      <c r="R1939" s="2435" t="s">
        <v>335</v>
      </c>
      <c r="S1939" s="2290" t="str">
        <f>LEFT(Table1[[#This Row],[SECTOR]],3)</f>
        <v>HRG</v>
      </c>
      <c r="T1939" s="2290" t="str">
        <f>RIGHT(Table1[[#This Row],[SECTOR]],3)</f>
        <v>NAP</v>
      </c>
      <c r="U1939" s="2290" t="str">
        <f t="shared" si="171"/>
        <v>NAP</v>
      </c>
      <c r="V1939" s="2290">
        <f>WEEKDAY(Table1[[#This Row],[FLIGHT_DATE]],2)</f>
        <v>1</v>
      </c>
      <c r="W1939" s="2290">
        <f>Table1[[#This Row],[FLIGHT_DATE]]-Table1[[#This Row],[DATE_BOOKED]]</f>
        <v>137</v>
      </c>
    </row>
    <row r="1940" spans="1:23" x14ac:dyDescent="0.35">
      <c r="A1940" s="2289">
        <v>45750</v>
      </c>
      <c r="B1940" s="2290" t="s">
        <v>390</v>
      </c>
      <c r="C1940" s="198" t="s">
        <v>333</v>
      </c>
      <c r="D1940" s="198" t="s">
        <v>952</v>
      </c>
      <c r="E1940" s="2290" t="s">
        <v>951</v>
      </c>
      <c r="F1940" s="2290" t="s">
        <v>54</v>
      </c>
      <c r="G1940" s="2290" t="s">
        <v>10</v>
      </c>
      <c r="H1940" s="2290" t="s">
        <v>433</v>
      </c>
      <c r="I1940" s="2291" t="s">
        <v>418</v>
      </c>
      <c r="J1940" s="2289">
        <v>45873</v>
      </c>
      <c r="K1940" s="2292">
        <v>1</v>
      </c>
      <c r="L1940" s="2293">
        <v>1</v>
      </c>
      <c r="M1940" s="2294">
        <v>240</v>
      </c>
      <c r="N1940" s="2295">
        <v>28.36</v>
      </c>
      <c r="O1940" s="2295">
        <v>40</v>
      </c>
      <c r="P1940" s="2296">
        <f>SUM(Table1[[#This Row],[BASE_FARE]:[SURCHARGES]])*Table1[[#This Row],[SEATS_BOOKED]]</f>
        <v>308.36</v>
      </c>
      <c r="Q1940" s="2036" t="s">
        <v>161</v>
      </c>
      <c r="R1940" s="2435" t="s">
        <v>335</v>
      </c>
      <c r="S1940" s="2290" t="str">
        <f>LEFT(Table1[[#This Row],[SECTOR]],3)</f>
        <v>NAP</v>
      </c>
      <c r="T1940" s="2290" t="str">
        <f>RIGHT(Table1[[#This Row],[SECTOR]],3)</f>
        <v>HRG</v>
      </c>
      <c r="U1940" s="2290" t="str">
        <f t="shared" si="171"/>
        <v>NAP</v>
      </c>
      <c r="V1940" s="2290">
        <f>WEEKDAY(Table1[[#This Row],[FLIGHT_DATE]],2)</f>
        <v>1</v>
      </c>
      <c r="W1940" s="2290">
        <f>Table1[[#This Row],[FLIGHT_DATE]]-Table1[[#This Row],[DATE_BOOKED]]</f>
        <v>123</v>
      </c>
    </row>
    <row r="1941" spans="1:23" x14ac:dyDescent="0.35">
      <c r="A1941" s="2297">
        <v>45751</v>
      </c>
      <c r="B1941" s="2298" t="s">
        <v>332</v>
      </c>
      <c r="C1941" s="198" t="s">
        <v>333</v>
      </c>
      <c r="D1941" s="198"/>
      <c r="E1941" s="2298"/>
      <c r="F1941" s="2298" t="s">
        <v>56</v>
      </c>
      <c r="G1941" s="2298" t="s">
        <v>10</v>
      </c>
      <c r="H1941" s="2298" t="s">
        <v>195</v>
      </c>
      <c r="I1941" s="2299" t="s">
        <v>126</v>
      </c>
      <c r="J1941" s="2297">
        <v>45780</v>
      </c>
      <c r="K1941" s="2300">
        <v>2</v>
      </c>
      <c r="L1941" s="2301">
        <v>2</v>
      </c>
      <c r="M1941" s="2302">
        <v>150</v>
      </c>
      <c r="N1941" s="2303">
        <v>0</v>
      </c>
      <c r="O1941" s="2303">
        <v>0</v>
      </c>
      <c r="P1941" s="2304">
        <f>SUM(Table1[[#This Row],[BASE_FARE]:[SURCHARGES]])*Table1[[#This Row],[SEATS_BOOKED]]</f>
        <v>300</v>
      </c>
      <c r="Q1941" s="2298" t="s">
        <v>161</v>
      </c>
      <c r="R1941" s="2300" t="s">
        <v>335</v>
      </c>
      <c r="S1941" s="2298" t="str">
        <f>LEFT(Table1[[#This Row],[SECTOR]],3)</f>
        <v>SSH</v>
      </c>
      <c r="T1941" s="2298" t="str">
        <f>RIGHT(Table1[[#This Row],[SECTOR]],3)</f>
        <v>VRN</v>
      </c>
      <c r="U1941" s="2298" t="str">
        <f t="shared" ref="U1941:U1953" si="172">IF(AND(S1941&lt;&gt;"SSH", S1941&lt;&gt;"RMF", S1941&lt;&gt;"CAI", S1941&lt;&gt;"HRG", S1941&lt;&gt;"LXR", S1941&lt;&gt;"DXB", OR(T1941="SSH", T1941="RMF", T1941="CAI", T1941="HRG", T1941="LXR", T1941="DXB")), S1941,
    IF(AND(T1941&lt;&gt;"SSH", T1941&lt;&gt;"RMF", T1941&lt;&gt;"CAI", T1941&lt;&gt;"HRG", T1941&lt;&gt;"LXR", T1941&lt;&gt;"DXB", OR(S1941="SSH", S1941="RMF", S1941="CAI", S1941="HRG", S1941="LXR", S1941="DXB")), T1941,
    "VIE"))</f>
        <v>VRN</v>
      </c>
      <c r="V1941" s="2298">
        <f>WEEKDAY(Table1[[#This Row],[FLIGHT_DATE]],2)</f>
        <v>6</v>
      </c>
      <c r="W1941" s="2298">
        <f>Table1[[#This Row],[FLIGHT_DATE]]-Table1[[#This Row],[DATE_BOOKED]]</f>
        <v>29</v>
      </c>
    </row>
    <row r="1942" spans="1:23" x14ac:dyDescent="0.35">
      <c r="A1942" s="2305">
        <v>45751</v>
      </c>
      <c r="B1942" s="2306" t="s">
        <v>385</v>
      </c>
      <c r="C1942" s="198" t="s">
        <v>333</v>
      </c>
      <c r="D1942" s="198"/>
      <c r="E1942" s="2306" t="s">
        <v>953</v>
      </c>
      <c r="F1942" s="2306" t="s">
        <v>54</v>
      </c>
      <c r="G1942" s="2306" t="s">
        <v>10</v>
      </c>
      <c r="H1942" s="2306" t="s">
        <v>89</v>
      </c>
      <c r="I1942" s="2307" t="s">
        <v>26</v>
      </c>
      <c r="J1942" s="2305">
        <v>45906</v>
      </c>
      <c r="K1942" s="2308">
        <v>2</v>
      </c>
      <c r="L1942" s="2309">
        <v>2</v>
      </c>
      <c r="M1942" s="2310">
        <v>215</v>
      </c>
      <c r="N1942" s="2303">
        <v>0</v>
      </c>
      <c r="O1942" s="2303">
        <v>0</v>
      </c>
      <c r="P1942" s="2312">
        <f>SUM(Table1[[#This Row],[BASE_FARE]:[SURCHARGES]])*Table1[[#This Row],[SEATS_BOOKED]]</f>
        <v>430</v>
      </c>
      <c r="Q1942" s="2298" t="s">
        <v>161</v>
      </c>
      <c r="R1942" s="2300" t="s">
        <v>335</v>
      </c>
      <c r="S1942" s="2306" t="str">
        <f>LEFT(Table1[[#This Row],[SECTOR]],3)</f>
        <v>BRI</v>
      </c>
      <c r="T1942" s="2306" t="str">
        <f>RIGHT(Table1[[#This Row],[SECTOR]],3)</f>
        <v>SSH</v>
      </c>
      <c r="U1942" s="2306" t="str">
        <f t="shared" si="172"/>
        <v>BRI</v>
      </c>
      <c r="V1942" s="2306">
        <f>WEEKDAY(Table1[[#This Row],[FLIGHT_DATE]],2)</f>
        <v>6</v>
      </c>
      <c r="W1942" s="2306">
        <f>Table1[[#This Row],[FLIGHT_DATE]]-Table1[[#This Row],[DATE_BOOKED]]</f>
        <v>155</v>
      </c>
    </row>
    <row r="1943" spans="1:23" x14ac:dyDescent="0.35">
      <c r="A1943" s="2305">
        <v>45751</v>
      </c>
      <c r="B1943" s="2306" t="s">
        <v>385</v>
      </c>
      <c r="C1943" s="198" t="s">
        <v>333</v>
      </c>
      <c r="D1943" s="198"/>
      <c r="E1943" s="2306" t="s">
        <v>953</v>
      </c>
      <c r="F1943" s="2306" t="s">
        <v>54</v>
      </c>
      <c r="G1943" s="2306" t="s">
        <v>11</v>
      </c>
      <c r="H1943" s="2306" t="s">
        <v>88</v>
      </c>
      <c r="I1943" s="2307" t="s">
        <v>27</v>
      </c>
      <c r="J1943" s="2305">
        <v>45913</v>
      </c>
      <c r="K1943" s="2308">
        <v>2</v>
      </c>
      <c r="L1943" s="2309">
        <v>2</v>
      </c>
      <c r="M1943" s="2310">
        <v>215</v>
      </c>
      <c r="N1943" s="2303">
        <v>0</v>
      </c>
      <c r="O1943" s="2303">
        <v>0</v>
      </c>
      <c r="P1943" s="2312">
        <f>SUM(Table1[[#This Row],[BASE_FARE]:[SURCHARGES]])*Table1[[#This Row],[SEATS_BOOKED]]</f>
        <v>430</v>
      </c>
      <c r="Q1943" s="2298" t="s">
        <v>161</v>
      </c>
      <c r="R1943" s="2300" t="s">
        <v>335</v>
      </c>
      <c r="S1943" s="2306" t="str">
        <f>LEFT(Table1[[#This Row],[SECTOR]],3)</f>
        <v>SSH</v>
      </c>
      <c r="T1943" s="2306" t="str">
        <f>RIGHT(Table1[[#This Row],[SECTOR]],3)</f>
        <v>BRI</v>
      </c>
      <c r="U1943" s="2306" t="str">
        <f t="shared" si="172"/>
        <v>BRI</v>
      </c>
      <c r="V1943" s="2306">
        <f>WEEKDAY(Table1[[#This Row],[FLIGHT_DATE]],2)</f>
        <v>6</v>
      </c>
      <c r="W1943" s="2306">
        <f>Table1[[#This Row],[FLIGHT_DATE]]-Table1[[#This Row],[DATE_BOOKED]]</f>
        <v>162</v>
      </c>
    </row>
    <row r="1944" spans="1:23" x14ac:dyDescent="0.35">
      <c r="A1944" s="2305">
        <v>45751</v>
      </c>
      <c r="B1944" s="2306" t="s">
        <v>385</v>
      </c>
      <c r="C1944" s="198" t="s">
        <v>333</v>
      </c>
      <c r="D1944" s="198"/>
      <c r="E1944" s="2306" t="s">
        <v>954</v>
      </c>
      <c r="F1944" s="2306" t="s">
        <v>54</v>
      </c>
      <c r="G1944" s="2306" t="s">
        <v>10</v>
      </c>
      <c r="H1944" s="2306" t="s">
        <v>190</v>
      </c>
      <c r="I1944" s="2307" t="s">
        <v>115</v>
      </c>
      <c r="J1944" s="2305">
        <v>45884</v>
      </c>
      <c r="K1944" s="2308">
        <v>2</v>
      </c>
      <c r="L1944" s="2309">
        <v>2</v>
      </c>
      <c r="M1944" s="2310">
        <v>250</v>
      </c>
      <c r="N1944" s="2303">
        <v>0</v>
      </c>
      <c r="O1944" s="2303">
        <v>0</v>
      </c>
      <c r="P1944" s="2312">
        <f>SUM(Table1[[#This Row],[BASE_FARE]:[SURCHARGES]])*Table1[[#This Row],[SEATS_BOOKED]]</f>
        <v>500</v>
      </c>
      <c r="Q1944" s="2298" t="s">
        <v>161</v>
      </c>
      <c r="R1944" s="2300" t="s">
        <v>335</v>
      </c>
      <c r="S1944" s="2306" t="str">
        <f>LEFT(Table1[[#This Row],[SECTOR]],3)</f>
        <v>FCO</v>
      </c>
      <c r="T1944" s="2306" t="str">
        <f>RIGHT(Table1[[#This Row],[SECTOR]],3)</f>
        <v>SSH</v>
      </c>
      <c r="U1944" s="2306" t="str">
        <f t="shared" si="172"/>
        <v>FCO</v>
      </c>
      <c r="V1944" s="2306">
        <f>WEEKDAY(Table1[[#This Row],[FLIGHT_DATE]],2)</f>
        <v>5</v>
      </c>
      <c r="W1944" s="2306">
        <f>Table1[[#This Row],[FLIGHT_DATE]]-Table1[[#This Row],[DATE_BOOKED]]</f>
        <v>133</v>
      </c>
    </row>
    <row r="1945" spans="1:23" x14ac:dyDescent="0.35">
      <c r="A1945" s="2305">
        <v>45751</v>
      </c>
      <c r="B1945" s="2306" t="s">
        <v>385</v>
      </c>
      <c r="C1945" s="198" t="s">
        <v>333</v>
      </c>
      <c r="D1945" s="198"/>
      <c r="E1945" s="2306" t="s">
        <v>954</v>
      </c>
      <c r="F1945" s="2306" t="s">
        <v>54</v>
      </c>
      <c r="G1945" s="2306" t="s">
        <v>11</v>
      </c>
      <c r="H1945" s="2306" t="s">
        <v>191</v>
      </c>
      <c r="I1945" s="2307" t="s">
        <v>114</v>
      </c>
      <c r="J1945" s="2305">
        <v>45898</v>
      </c>
      <c r="K1945" s="2308">
        <v>2</v>
      </c>
      <c r="L1945" s="2309">
        <v>2</v>
      </c>
      <c r="M1945" s="2310">
        <v>250</v>
      </c>
      <c r="N1945" s="2303">
        <v>0</v>
      </c>
      <c r="O1945" s="2303">
        <v>0</v>
      </c>
      <c r="P1945" s="2312">
        <f>SUM(Table1[[#This Row],[BASE_FARE]:[SURCHARGES]])*Table1[[#This Row],[SEATS_BOOKED]]</f>
        <v>500</v>
      </c>
      <c r="Q1945" s="2298" t="s">
        <v>161</v>
      </c>
      <c r="R1945" s="2300" t="s">
        <v>335</v>
      </c>
      <c r="S1945" s="2306" t="str">
        <f>LEFT(Table1[[#This Row],[SECTOR]],3)</f>
        <v>SSH</v>
      </c>
      <c r="T1945" s="2306" t="str">
        <f>RIGHT(Table1[[#This Row],[SECTOR]],3)</f>
        <v>FCO</v>
      </c>
      <c r="U1945" s="2306" t="str">
        <f t="shared" si="172"/>
        <v>FCO</v>
      </c>
      <c r="V1945" s="2306">
        <f>WEEKDAY(Table1[[#This Row],[FLIGHT_DATE]],2)</f>
        <v>5</v>
      </c>
      <c r="W1945" s="2306">
        <f>Table1[[#This Row],[FLIGHT_DATE]]-Table1[[#This Row],[DATE_BOOKED]]</f>
        <v>147</v>
      </c>
    </row>
    <row r="1946" spans="1:23" x14ac:dyDescent="0.35">
      <c r="A1946" s="2305">
        <v>45752</v>
      </c>
      <c r="B1946" s="2306" t="s">
        <v>332</v>
      </c>
      <c r="C1946" s="198" t="s">
        <v>333</v>
      </c>
      <c r="D1946" s="198"/>
      <c r="E1946" s="2306"/>
      <c r="F1946" s="2306" t="s">
        <v>56</v>
      </c>
      <c r="G1946" s="2306" t="s">
        <v>10</v>
      </c>
      <c r="H1946" s="2306" t="s">
        <v>190</v>
      </c>
      <c r="I1946" s="2307" t="s">
        <v>163</v>
      </c>
      <c r="J1946" s="2305">
        <v>45772</v>
      </c>
      <c r="K1946" s="2308">
        <v>2</v>
      </c>
      <c r="L1946" s="2309">
        <v>2</v>
      </c>
      <c r="M1946" s="2310">
        <v>150</v>
      </c>
      <c r="N1946" s="2303">
        <v>0</v>
      </c>
      <c r="O1946" s="2303">
        <v>0</v>
      </c>
      <c r="P1946" s="2312">
        <f>SUM(Table1[[#This Row],[BASE_FARE]:[SURCHARGES]])*Table1[[#This Row],[SEATS_BOOKED]]</f>
        <v>300</v>
      </c>
      <c r="Q1946" s="2298" t="s">
        <v>161</v>
      </c>
      <c r="R1946" s="2300" t="s">
        <v>335</v>
      </c>
      <c r="S1946" s="2306" t="str">
        <f>LEFT(Table1[[#This Row],[SECTOR]],3)</f>
        <v>MXP</v>
      </c>
      <c r="T1946" s="2306" t="str">
        <f>RIGHT(Table1[[#This Row],[SECTOR]],3)</f>
        <v>SSH</v>
      </c>
      <c r="U1946" s="2306" t="str">
        <f t="shared" si="172"/>
        <v>MXP</v>
      </c>
      <c r="V1946" s="2306">
        <f>WEEKDAY(Table1[[#This Row],[FLIGHT_DATE]],2)</f>
        <v>5</v>
      </c>
      <c r="W1946" s="2306">
        <f>Table1[[#This Row],[FLIGHT_DATE]]-Table1[[#This Row],[DATE_BOOKED]]</f>
        <v>20</v>
      </c>
    </row>
    <row r="1947" spans="1:23" x14ac:dyDescent="0.35">
      <c r="A1947" s="2305">
        <v>45752</v>
      </c>
      <c r="B1947" s="2306" t="s">
        <v>332</v>
      </c>
      <c r="C1947" s="198" t="s">
        <v>333</v>
      </c>
      <c r="D1947" s="198"/>
      <c r="E1947" s="2306"/>
      <c r="F1947" s="2306" t="s">
        <v>56</v>
      </c>
      <c r="G1947" s="2306" t="s">
        <v>10</v>
      </c>
      <c r="H1947" s="2306" t="s">
        <v>194</v>
      </c>
      <c r="I1947" s="2307" t="s">
        <v>130</v>
      </c>
      <c r="J1947" s="2305">
        <v>45773</v>
      </c>
      <c r="K1947" s="2308">
        <v>2</v>
      </c>
      <c r="L1947" s="2309">
        <v>2</v>
      </c>
      <c r="M1947" s="2310">
        <v>150</v>
      </c>
      <c r="N1947" s="2303">
        <v>0</v>
      </c>
      <c r="O1947" s="2303">
        <v>0</v>
      </c>
      <c r="P1947" s="2312">
        <f>SUM(Table1[[#This Row],[BASE_FARE]:[SURCHARGES]])*Table1[[#This Row],[SEATS_BOOKED]]</f>
        <v>300</v>
      </c>
      <c r="Q1947" s="2298" t="s">
        <v>161</v>
      </c>
      <c r="R1947" s="2300" t="s">
        <v>335</v>
      </c>
      <c r="S1947" s="2306" t="str">
        <f>LEFT(Table1[[#This Row],[SECTOR]],3)</f>
        <v>VRN</v>
      </c>
      <c r="T1947" s="2306" t="str">
        <f>RIGHT(Table1[[#This Row],[SECTOR]],3)</f>
        <v>SSH</v>
      </c>
      <c r="U1947" s="2306" t="str">
        <f t="shared" si="172"/>
        <v>VRN</v>
      </c>
      <c r="V1947" s="2306">
        <f>WEEKDAY(Table1[[#This Row],[FLIGHT_DATE]],2)</f>
        <v>6</v>
      </c>
      <c r="W1947" s="2306">
        <f>Table1[[#This Row],[FLIGHT_DATE]]-Table1[[#This Row],[DATE_BOOKED]]</f>
        <v>21</v>
      </c>
    </row>
    <row r="1948" spans="1:23" x14ac:dyDescent="0.35">
      <c r="A1948" s="2305">
        <v>45752</v>
      </c>
      <c r="B1948" s="2306" t="s">
        <v>332</v>
      </c>
      <c r="C1948" s="198" t="s">
        <v>333</v>
      </c>
      <c r="D1948" s="198"/>
      <c r="E1948" s="2306"/>
      <c r="F1948" s="2306" t="s">
        <v>56</v>
      </c>
      <c r="G1948" s="2306" t="s">
        <v>10</v>
      </c>
      <c r="H1948" s="2306" t="s">
        <v>195</v>
      </c>
      <c r="I1948" s="2307" t="s">
        <v>126</v>
      </c>
      <c r="J1948" s="2305">
        <v>45780</v>
      </c>
      <c r="K1948" s="2308">
        <v>4</v>
      </c>
      <c r="L1948" s="2309">
        <v>4</v>
      </c>
      <c r="M1948" s="2310">
        <v>150</v>
      </c>
      <c r="N1948" s="2303">
        <v>0</v>
      </c>
      <c r="O1948" s="2303">
        <v>0</v>
      </c>
      <c r="P1948" s="2312">
        <f>SUM(Table1[[#This Row],[BASE_FARE]:[SURCHARGES]])*Table1[[#This Row],[SEATS_BOOKED]]</f>
        <v>600</v>
      </c>
      <c r="Q1948" s="2298" t="s">
        <v>161</v>
      </c>
      <c r="R1948" s="2300" t="s">
        <v>335</v>
      </c>
      <c r="S1948" s="2306" t="str">
        <f>LEFT(Table1[[#This Row],[SECTOR]],3)</f>
        <v>SSH</v>
      </c>
      <c r="T1948" s="2306" t="str">
        <f>RIGHT(Table1[[#This Row],[SECTOR]],3)</f>
        <v>VRN</v>
      </c>
      <c r="U1948" s="2306" t="str">
        <f t="shared" si="172"/>
        <v>VRN</v>
      </c>
      <c r="V1948" s="2306">
        <f>WEEKDAY(Table1[[#This Row],[FLIGHT_DATE]],2)</f>
        <v>6</v>
      </c>
      <c r="W1948" s="2306">
        <f>Table1[[#This Row],[FLIGHT_DATE]]-Table1[[#This Row],[DATE_BOOKED]]</f>
        <v>28</v>
      </c>
    </row>
    <row r="1949" spans="1:23" x14ac:dyDescent="0.35">
      <c r="A1949" s="2305">
        <v>45752</v>
      </c>
      <c r="B1949" s="2306" t="s">
        <v>332</v>
      </c>
      <c r="C1949" s="198" t="s">
        <v>333</v>
      </c>
      <c r="D1949" s="198"/>
      <c r="E1949" s="2306"/>
      <c r="F1949" s="2306" t="s">
        <v>56</v>
      </c>
      <c r="G1949" s="2306" t="s">
        <v>10</v>
      </c>
      <c r="H1949" s="2306" t="s">
        <v>190</v>
      </c>
      <c r="I1949" s="2307" t="s">
        <v>28</v>
      </c>
      <c r="J1949" s="2305">
        <v>45901</v>
      </c>
      <c r="K1949" s="2308">
        <v>1</v>
      </c>
      <c r="L1949" s="2309">
        <v>1</v>
      </c>
      <c r="M1949" s="2310">
        <v>220</v>
      </c>
      <c r="N1949" s="2303">
        <v>0</v>
      </c>
      <c r="O1949" s="2303">
        <v>0</v>
      </c>
      <c r="P1949" s="2312">
        <f>SUM(Table1[[#This Row],[BASE_FARE]:[SURCHARGES]])*Table1[[#This Row],[SEATS_BOOKED]]</f>
        <v>220</v>
      </c>
      <c r="Q1949" s="2298" t="s">
        <v>161</v>
      </c>
      <c r="R1949" s="2300" t="s">
        <v>335</v>
      </c>
      <c r="S1949" s="2306" t="str">
        <f>LEFT(Table1[[#This Row],[SECTOR]],3)</f>
        <v>NAP</v>
      </c>
      <c r="T1949" s="2306" t="str">
        <f>RIGHT(Table1[[#This Row],[SECTOR]],3)</f>
        <v>SSH</v>
      </c>
      <c r="U1949" s="2306" t="str">
        <f t="shared" si="172"/>
        <v>NAP</v>
      </c>
      <c r="V1949" s="2306">
        <f>WEEKDAY(Table1[[#This Row],[FLIGHT_DATE]],2)</f>
        <v>1</v>
      </c>
      <c r="W1949" s="2306">
        <f>Table1[[#This Row],[FLIGHT_DATE]]-Table1[[#This Row],[DATE_BOOKED]]</f>
        <v>149</v>
      </c>
    </row>
    <row r="1950" spans="1:23" x14ac:dyDescent="0.35">
      <c r="A1950" s="2305">
        <v>45749</v>
      </c>
      <c r="B1950" s="2306" t="s">
        <v>631</v>
      </c>
      <c r="C1950" s="198" t="s">
        <v>333</v>
      </c>
      <c r="D1950" s="198"/>
      <c r="E1950" s="3207" t="s">
        <v>955</v>
      </c>
      <c r="F1950" s="2306" t="s">
        <v>54</v>
      </c>
      <c r="G1950" s="2306" t="s">
        <v>11</v>
      </c>
      <c r="H1950" s="2306" t="s">
        <v>88</v>
      </c>
      <c r="I1950" s="2307" t="s">
        <v>27</v>
      </c>
      <c r="J1950" s="2305">
        <v>45780</v>
      </c>
      <c r="K1950" s="2308">
        <v>1</v>
      </c>
      <c r="L1950" s="2309">
        <v>1</v>
      </c>
      <c r="M1950" s="2310">
        <v>200</v>
      </c>
      <c r="N1950" s="2311">
        <v>19.340000000000003</v>
      </c>
      <c r="O1950" s="2311">
        <v>30</v>
      </c>
      <c r="P1950" s="2312">
        <f>SUM(Table1[[#This Row],[BASE_FARE]:[SURCHARGES]])*Table1[[#This Row],[SEATS_BOOKED]]</f>
        <v>249.34</v>
      </c>
      <c r="Q1950" s="2298" t="s">
        <v>161</v>
      </c>
      <c r="R1950" s="2300" t="s">
        <v>335</v>
      </c>
      <c r="S1950" s="2306" t="str">
        <f>LEFT(Table1[[#This Row],[SECTOR]],3)</f>
        <v>SSH</v>
      </c>
      <c r="T1950" s="2306" t="str">
        <f>RIGHT(Table1[[#This Row],[SECTOR]],3)</f>
        <v>BRI</v>
      </c>
      <c r="U1950" s="2306" t="str">
        <f t="shared" si="172"/>
        <v>BRI</v>
      </c>
      <c r="V1950" s="2306">
        <f>WEEKDAY(Table1[[#This Row],[FLIGHT_DATE]],2)</f>
        <v>6</v>
      </c>
      <c r="W1950" s="2306">
        <f>Table1[[#This Row],[FLIGHT_DATE]]-Table1[[#This Row],[DATE_BOOKED]]</f>
        <v>31</v>
      </c>
    </row>
    <row r="1951" spans="1:23" x14ac:dyDescent="0.35">
      <c r="A1951" s="2305">
        <v>45749</v>
      </c>
      <c r="B1951" s="2306" t="s">
        <v>631</v>
      </c>
      <c r="C1951" s="198" t="s">
        <v>333</v>
      </c>
      <c r="D1951" s="198"/>
      <c r="E1951" s="2306" t="s">
        <v>955</v>
      </c>
      <c r="F1951" s="2306" t="s">
        <v>54</v>
      </c>
      <c r="G1951" s="2306" t="s">
        <v>10</v>
      </c>
      <c r="H1951" s="2306" t="s">
        <v>89</v>
      </c>
      <c r="I1951" s="2307" t="s">
        <v>26</v>
      </c>
      <c r="J1951" s="2305">
        <v>45773</v>
      </c>
      <c r="K1951" s="2308">
        <v>1</v>
      </c>
      <c r="L1951" s="2309">
        <v>1</v>
      </c>
      <c r="M1951" s="2310">
        <v>150</v>
      </c>
      <c r="N1951" s="2311">
        <v>31.69</v>
      </c>
      <c r="O1951" s="2311">
        <v>30</v>
      </c>
      <c r="P1951" s="2312">
        <f>SUM(Table1[[#This Row],[BASE_FARE]:[SURCHARGES]])*Table1[[#This Row],[SEATS_BOOKED]]</f>
        <v>211.69</v>
      </c>
      <c r="Q1951" s="2298" t="s">
        <v>161</v>
      </c>
      <c r="R1951" s="2300" t="s">
        <v>335</v>
      </c>
      <c r="S1951" s="2306" t="str">
        <f>LEFT(Table1[[#This Row],[SECTOR]],3)</f>
        <v>BRI</v>
      </c>
      <c r="T1951" s="2306" t="str">
        <f>RIGHT(Table1[[#This Row],[SECTOR]],3)</f>
        <v>SSH</v>
      </c>
      <c r="U1951" s="2306" t="str">
        <f t="shared" si="172"/>
        <v>BRI</v>
      </c>
      <c r="V1951" s="2306">
        <f>WEEKDAY(Table1[[#This Row],[FLIGHT_DATE]],2)</f>
        <v>6</v>
      </c>
      <c r="W1951" s="2306">
        <f>Table1[[#This Row],[FLIGHT_DATE]]-Table1[[#This Row],[DATE_BOOKED]]</f>
        <v>24</v>
      </c>
    </row>
    <row r="1952" spans="1:23" x14ac:dyDescent="0.35">
      <c r="A1952" s="2305">
        <v>45749</v>
      </c>
      <c r="B1952" s="2306" t="s">
        <v>631</v>
      </c>
      <c r="C1952" s="198" t="s">
        <v>333</v>
      </c>
      <c r="D1952" s="198"/>
      <c r="E1952" s="2306" t="s">
        <v>955</v>
      </c>
      <c r="F1952" s="2306" t="s">
        <v>54</v>
      </c>
      <c r="G1952" s="2306" t="s">
        <v>11</v>
      </c>
      <c r="H1952" s="2306" t="s">
        <v>88</v>
      </c>
      <c r="I1952" s="2307" t="s">
        <v>27</v>
      </c>
      <c r="J1952" s="2305">
        <v>45780</v>
      </c>
      <c r="K1952" s="2308">
        <v>1</v>
      </c>
      <c r="L1952" s="2309">
        <v>1</v>
      </c>
      <c r="M1952" s="2310">
        <v>200</v>
      </c>
      <c r="N1952" s="2311">
        <v>19.340000000000003</v>
      </c>
      <c r="O1952" s="2311">
        <v>30</v>
      </c>
      <c r="P1952" s="2312">
        <f>SUM(Table1[[#This Row],[BASE_FARE]:[SURCHARGES]])*Table1[[#This Row],[SEATS_BOOKED]]</f>
        <v>249.34</v>
      </c>
      <c r="Q1952" s="2298" t="s">
        <v>161</v>
      </c>
      <c r="R1952" s="2300" t="s">
        <v>335</v>
      </c>
      <c r="S1952" s="2306" t="str">
        <f>LEFT(Table1[[#This Row],[SECTOR]],3)</f>
        <v>SSH</v>
      </c>
      <c r="T1952" s="2306" t="str">
        <f>RIGHT(Table1[[#This Row],[SECTOR]],3)</f>
        <v>BRI</v>
      </c>
      <c r="U1952" s="2306" t="str">
        <f t="shared" si="172"/>
        <v>BRI</v>
      </c>
      <c r="V1952" s="2306">
        <f>WEEKDAY(Table1[[#This Row],[FLIGHT_DATE]],2)</f>
        <v>6</v>
      </c>
      <c r="W1952" s="2306">
        <f>Table1[[#This Row],[FLIGHT_DATE]]-Table1[[#This Row],[DATE_BOOKED]]</f>
        <v>31</v>
      </c>
    </row>
    <row r="1953" spans="1:23" x14ac:dyDescent="0.35">
      <c r="A1953" s="2305">
        <v>45749</v>
      </c>
      <c r="B1953" s="2306" t="s">
        <v>631</v>
      </c>
      <c r="C1953" s="198" t="s">
        <v>333</v>
      </c>
      <c r="D1953" s="198"/>
      <c r="E1953" s="2306" t="s">
        <v>955</v>
      </c>
      <c r="F1953" s="2306" t="s">
        <v>54</v>
      </c>
      <c r="G1953" s="2306" t="s">
        <v>10</v>
      </c>
      <c r="H1953" s="2306" t="s">
        <v>89</v>
      </c>
      <c r="I1953" s="2307" t="s">
        <v>26</v>
      </c>
      <c r="J1953" s="2305">
        <v>45773</v>
      </c>
      <c r="K1953" s="2308">
        <v>1</v>
      </c>
      <c r="L1953" s="2309">
        <v>1</v>
      </c>
      <c r="M1953" s="2310">
        <v>150</v>
      </c>
      <c r="N1953" s="2311">
        <v>31.69</v>
      </c>
      <c r="O1953" s="2311">
        <v>30</v>
      </c>
      <c r="P1953" s="2312">
        <f>SUM(Table1[[#This Row],[BASE_FARE]:[SURCHARGES]])*Table1[[#This Row],[SEATS_BOOKED]]</f>
        <v>211.69</v>
      </c>
      <c r="Q1953" s="2298" t="s">
        <v>161</v>
      </c>
      <c r="R1953" s="2300" t="s">
        <v>335</v>
      </c>
      <c r="S1953" s="2306" t="str">
        <f>LEFT(Table1[[#This Row],[SECTOR]],3)</f>
        <v>BRI</v>
      </c>
      <c r="T1953" s="2306" t="str">
        <f>RIGHT(Table1[[#This Row],[SECTOR]],3)</f>
        <v>SSH</v>
      </c>
      <c r="U1953" s="2306" t="str">
        <f t="shared" si="172"/>
        <v>BRI</v>
      </c>
      <c r="V1953" s="2306">
        <f>WEEKDAY(Table1[[#This Row],[FLIGHT_DATE]],2)</f>
        <v>6</v>
      </c>
      <c r="W1953" s="2306">
        <f>Table1[[#This Row],[FLIGHT_DATE]]-Table1[[#This Row],[DATE_BOOKED]]</f>
        <v>24</v>
      </c>
    </row>
    <row r="1954" spans="1:23" x14ac:dyDescent="0.35">
      <c r="A1954" s="2305">
        <v>45751</v>
      </c>
      <c r="B1954" s="2306" t="s">
        <v>631</v>
      </c>
      <c r="C1954" s="198" t="s">
        <v>333</v>
      </c>
      <c r="D1954" s="198"/>
      <c r="E1954" s="2306" t="s">
        <v>956</v>
      </c>
      <c r="F1954" s="2306" t="s">
        <v>54</v>
      </c>
      <c r="G1954" s="2306" t="s">
        <v>11</v>
      </c>
      <c r="H1954" s="2329" t="s">
        <v>921</v>
      </c>
      <c r="I1954" s="2307" t="s">
        <v>126</v>
      </c>
      <c r="J1954" s="2305">
        <v>45885</v>
      </c>
      <c r="K1954" s="2308">
        <v>1</v>
      </c>
      <c r="L1954" s="2309">
        <v>1</v>
      </c>
      <c r="M1954" s="2310">
        <v>320</v>
      </c>
      <c r="N1954" s="2311">
        <v>30.94</v>
      </c>
      <c r="O1954" s="2311">
        <v>30</v>
      </c>
      <c r="P1954" s="2312">
        <f>SUM(Table1[[#This Row],[BASE_FARE]:[SURCHARGES]])*Table1[[#This Row],[SEATS_BOOKED]]</f>
        <v>380.94</v>
      </c>
      <c r="Q1954" s="2306" t="s">
        <v>161</v>
      </c>
      <c r="R1954" s="2308" t="s">
        <v>335</v>
      </c>
      <c r="S1954" s="2306" t="str">
        <f>LEFT(Table1[[#This Row],[SECTOR]],3)</f>
        <v>SSH</v>
      </c>
      <c r="T1954" s="2306" t="str">
        <f>RIGHT(Table1[[#This Row],[SECTOR]],3)</f>
        <v>VRN</v>
      </c>
      <c r="U1954" s="2306" t="str">
        <f t="shared" ref="U1954:U1963" si="173">IF(AND(S1954&lt;&gt;"SSH", S1954&lt;&gt;"RMF", S1954&lt;&gt;"CAI", S1954&lt;&gt;"HRG", S1954&lt;&gt;"LXR", S1954&lt;&gt;"DXB", OR(T1954="SSH", T1954="RMF", T1954="CAI", T1954="HRG", T1954="LXR", T1954="DXB")), S1954,
    IF(AND(T1954&lt;&gt;"SSH", T1954&lt;&gt;"RMF", T1954&lt;&gt;"CAI", T1954&lt;&gt;"HRG", T1954&lt;&gt;"LXR", T1954&lt;&gt;"DXB", OR(S1954="SSH", S1954="RMF", S1954="CAI", S1954="HRG", S1954="LXR", S1954="DXB")), T1954,
    "VIE"))</f>
        <v>VRN</v>
      </c>
      <c r="V1954" s="2306">
        <f>WEEKDAY(Table1[[#This Row],[FLIGHT_DATE]],2)</f>
        <v>6</v>
      </c>
      <c r="W1954" s="2306">
        <f>Table1[[#This Row],[FLIGHT_DATE]]-Table1[[#This Row],[DATE_BOOKED]]</f>
        <v>134</v>
      </c>
    </row>
    <row r="1955" spans="1:23" x14ac:dyDescent="0.35">
      <c r="A1955" s="2305">
        <v>45751</v>
      </c>
      <c r="B1955" s="2306" t="s">
        <v>631</v>
      </c>
      <c r="C1955" s="198" t="s">
        <v>333</v>
      </c>
      <c r="D1955" s="198"/>
      <c r="E1955" s="2306" t="s">
        <v>956</v>
      </c>
      <c r="F1955" s="2306" t="s">
        <v>54</v>
      </c>
      <c r="G1955" s="2306" t="s">
        <v>10</v>
      </c>
      <c r="H1955" s="2329" t="s">
        <v>922</v>
      </c>
      <c r="I1955" s="2307" t="s">
        <v>130</v>
      </c>
      <c r="J1955" s="2305">
        <v>45871</v>
      </c>
      <c r="K1955" s="2308">
        <v>1</v>
      </c>
      <c r="L1955" s="2309">
        <v>1</v>
      </c>
      <c r="M1955" s="2310">
        <v>280</v>
      </c>
      <c r="N1955" s="2311">
        <v>24.44</v>
      </c>
      <c r="O1955" s="2311">
        <v>30</v>
      </c>
      <c r="P1955" s="2312">
        <f>SUM(Table1[[#This Row],[BASE_FARE]:[SURCHARGES]])*Table1[[#This Row],[SEATS_BOOKED]]</f>
        <v>334.44</v>
      </c>
      <c r="Q1955" s="2306" t="s">
        <v>161</v>
      </c>
      <c r="R1955" s="2308" t="s">
        <v>335</v>
      </c>
      <c r="S1955" s="2306" t="str">
        <f>LEFT(Table1[[#This Row],[SECTOR]],3)</f>
        <v>VRN</v>
      </c>
      <c r="T1955" s="2306" t="str">
        <f>RIGHT(Table1[[#This Row],[SECTOR]],3)</f>
        <v>SSH</v>
      </c>
      <c r="U1955" s="2306" t="str">
        <f t="shared" si="173"/>
        <v>VRN</v>
      </c>
      <c r="V1955" s="2306">
        <f>WEEKDAY(Table1[[#This Row],[FLIGHT_DATE]],2)</f>
        <v>6</v>
      </c>
      <c r="W1955" s="2306">
        <f>Table1[[#This Row],[FLIGHT_DATE]]-Table1[[#This Row],[DATE_BOOKED]]</f>
        <v>120</v>
      </c>
    </row>
    <row r="1956" spans="1:23" x14ac:dyDescent="0.35">
      <c r="A1956" s="2305">
        <v>45751</v>
      </c>
      <c r="B1956" s="2306" t="s">
        <v>631</v>
      </c>
      <c r="C1956" s="198" t="s">
        <v>333</v>
      </c>
      <c r="D1956" s="198"/>
      <c r="E1956" s="2306" t="s">
        <v>956</v>
      </c>
      <c r="F1956" s="2306" t="s">
        <v>54</v>
      </c>
      <c r="G1956" s="2306" t="s">
        <v>11</v>
      </c>
      <c r="H1956" s="2329" t="s">
        <v>921</v>
      </c>
      <c r="I1956" s="2307" t="s">
        <v>126</v>
      </c>
      <c r="J1956" s="2305">
        <v>45885</v>
      </c>
      <c r="K1956" s="2308">
        <v>1</v>
      </c>
      <c r="L1956" s="2309">
        <v>1</v>
      </c>
      <c r="M1956" s="2310">
        <v>240</v>
      </c>
      <c r="N1956" s="2311">
        <v>30.94</v>
      </c>
      <c r="O1956" s="2311">
        <v>30</v>
      </c>
      <c r="P1956" s="2312">
        <f>SUM(Table1[[#This Row],[BASE_FARE]:[SURCHARGES]])*Table1[[#This Row],[SEATS_BOOKED]]</f>
        <v>300.94</v>
      </c>
      <c r="Q1956" s="2306" t="s">
        <v>161</v>
      </c>
      <c r="R1956" s="2308" t="s">
        <v>335</v>
      </c>
      <c r="S1956" s="2306" t="str">
        <f>LEFT(Table1[[#This Row],[SECTOR]],3)</f>
        <v>SSH</v>
      </c>
      <c r="T1956" s="2306" t="str">
        <f>RIGHT(Table1[[#This Row],[SECTOR]],3)</f>
        <v>VRN</v>
      </c>
      <c r="U1956" s="2306" t="str">
        <f t="shared" si="173"/>
        <v>VRN</v>
      </c>
      <c r="V1956" s="2306">
        <f>WEEKDAY(Table1[[#This Row],[FLIGHT_DATE]],2)</f>
        <v>6</v>
      </c>
      <c r="W1956" s="2306">
        <f>Table1[[#This Row],[FLIGHT_DATE]]-Table1[[#This Row],[DATE_BOOKED]]</f>
        <v>134</v>
      </c>
    </row>
    <row r="1957" spans="1:23" x14ac:dyDescent="0.35">
      <c r="A1957" s="2305">
        <v>45751</v>
      </c>
      <c r="B1957" s="2306" t="s">
        <v>631</v>
      </c>
      <c r="C1957" s="198" t="s">
        <v>333</v>
      </c>
      <c r="D1957" s="198"/>
      <c r="E1957" s="2306" t="s">
        <v>956</v>
      </c>
      <c r="F1957" s="2306" t="s">
        <v>54</v>
      </c>
      <c r="G1957" s="2306" t="s">
        <v>10</v>
      </c>
      <c r="H1957" s="2329" t="s">
        <v>922</v>
      </c>
      <c r="I1957" s="2307" t="s">
        <v>130</v>
      </c>
      <c r="J1957" s="2305">
        <v>45871</v>
      </c>
      <c r="K1957" s="2308">
        <v>1</v>
      </c>
      <c r="L1957" s="2309">
        <v>1</v>
      </c>
      <c r="M1957" s="2310">
        <v>220</v>
      </c>
      <c r="N1957" s="2311">
        <v>18.82</v>
      </c>
      <c r="O1957" s="2311">
        <v>30</v>
      </c>
      <c r="P1957" s="2312">
        <f>SUM(Table1[[#This Row],[BASE_FARE]:[SURCHARGES]])*Table1[[#This Row],[SEATS_BOOKED]]</f>
        <v>268.82</v>
      </c>
      <c r="Q1957" s="2306" t="s">
        <v>161</v>
      </c>
      <c r="R1957" s="2308" t="s">
        <v>335</v>
      </c>
      <c r="S1957" s="2306" t="str">
        <f>LEFT(Table1[[#This Row],[SECTOR]],3)</f>
        <v>VRN</v>
      </c>
      <c r="T1957" s="2306" t="str">
        <f>RIGHT(Table1[[#This Row],[SECTOR]],3)</f>
        <v>SSH</v>
      </c>
      <c r="U1957" s="2306" t="str">
        <f t="shared" si="173"/>
        <v>VRN</v>
      </c>
      <c r="V1957" s="2306">
        <f>WEEKDAY(Table1[[#This Row],[FLIGHT_DATE]],2)</f>
        <v>6</v>
      </c>
      <c r="W1957" s="2306">
        <f>Table1[[#This Row],[FLIGHT_DATE]]-Table1[[#This Row],[DATE_BOOKED]]</f>
        <v>120</v>
      </c>
    </row>
    <row r="1958" spans="1:23" x14ac:dyDescent="0.35">
      <c r="A1958" s="2305">
        <v>45751</v>
      </c>
      <c r="B1958" s="2306" t="s">
        <v>631</v>
      </c>
      <c r="C1958" s="198" t="s">
        <v>333</v>
      </c>
      <c r="D1958" s="198"/>
      <c r="E1958" s="2306" t="s">
        <v>956</v>
      </c>
      <c r="F1958" s="2306" t="s">
        <v>54</v>
      </c>
      <c r="G1958" s="2306" t="s">
        <v>11</v>
      </c>
      <c r="H1958" s="2329" t="s">
        <v>921</v>
      </c>
      <c r="I1958" s="2307" t="s">
        <v>126</v>
      </c>
      <c r="J1958" s="2305">
        <v>45885</v>
      </c>
      <c r="K1958" s="2308">
        <v>1</v>
      </c>
      <c r="L1958" s="2309">
        <v>1</v>
      </c>
      <c r="M1958" s="2310">
        <v>320</v>
      </c>
      <c r="N1958" s="2311">
        <v>30.94</v>
      </c>
      <c r="O1958" s="2311">
        <v>30</v>
      </c>
      <c r="P1958" s="2312">
        <f>SUM(Table1[[#This Row],[BASE_FARE]:[SURCHARGES]])*Table1[[#This Row],[SEATS_BOOKED]]</f>
        <v>380.94</v>
      </c>
      <c r="Q1958" s="2306" t="s">
        <v>161</v>
      </c>
      <c r="R1958" s="2308" t="s">
        <v>335</v>
      </c>
      <c r="S1958" s="2306" t="str">
        <f>LEFT(Table1[[#This Row],[SECTOR]],3)</f>
        <v>SSH</v>
      </c>
      <c r="T1958" s="2306" t="str">
        <f>RIGHT(Table1[[#This Row],[SECTOR]],3)</f>
        <v>VRN</v>
      </c>
      <c r="U1958" s="2306" t="str">
        <f t="shared" si="173"/>
        <v>VRN</v>
      </c>
      <c r="V1958" s="2306">
        <f>WEEKDAY(Table1[[#This Row],[FLIGHT_DATE]],2)</f>
        <v>6</v>
      </c>
      <c r="W1958" s="2306">
        <f>Table1[[#This Row],[FLIGHT_DATE]]-Table1[[#This Row],[DATE_BOOKED]]</f>
        <v>134</v>
      </c>
    </row>
    <row r="1959" spans="1:23" x14ac:dyDescent="0.35">
      <c r="A1959" s="2305">
        <v>45751</v>
      </c>
      <c r="B1959" s="2306" t="s">
        <v>631</v>
      </c>
      <c r="C1959" s="198" t="s">
        <v>333</v>
      </c>
      <c r="D1959" s="198"/>
      <c r="E1959" s="2306" t="s">
        <v>956</v>
      </c>
      <c r="F1959" s="2306" t="s">
        <v>54</v>
      </c>
      <c r="G1959" s="2306" t="s">
        <v>10</v>
      </c>
      <c r="H1959" s="2329" t="s">
        <v>922</v>
      </c>
      <c r="I1959" s="2307" t="s">
        <v>130</v>
      </c>
      <c r="J1959" s="2305">
        <v>45871</v>
      </c>
      <c r="K1959" s="2308">
        <v>1</v>
      </c>
      <c r="L1959" s="2309">
        <v>1</v>
      </c>
      <c r="M1959" s="2310">
        <v>280</v>
      </c>
      <c r="N1959" s="2311">
        <v>24.44</v>
      </c>
      <c r="O1959" s="2311">
        <v>30</v>
      </c>
      <c r="P1959" s="2312">
        <f>SUM(Table1[[#This Row],[BASE_FARE]:[SURCHARGES]])*Table1[[#This Row],[SEATS_BOOKED]]</f>
        <v>334.44</v>
      </c>
      <c r="Q1959" s="2306" t="s">
        <v>161</v>
      </c>
      <c r="R1959" s="2308" t="s">
        <v>335</v>
      </c>
      <c r="S1959" s="2306" t="str">
        <f>LEFT(Table1[[#This Row],[SECTOR]],3)</f>
        <v>VRN</v>
      </c>
      <c r="T1959" s="2306" t="str">
        <f>RIGHT(Table1[[#This Row],[SECTOR]],3)</f>
        <v>SSH</v>
      </c>
      <c r="U1959" s="2306" t="str">
        <f t="shared" si="173"/>
        <v>VRN</v>
      </c>
      <c r="V1959" s="2306">
        <f>WEEKDAY(Table1[[#This Row],[FLIGHT_DATE]],2)</f>
        <v>6</v>
      </c>
      <c r="W1959" s="2306">
        <f>Table1[[#This Row],[FLIGHT_DATE]]-Table1[[#This Row],[DATE_BOOKED]]</f>
        <v>120</v>
      </c>
    </row>
    <row r="1960" spans="1:23" x14ac:dyDescent="0.35">
      <c r="A1960" s="2305">
        <v>45751</v>
      </c>
      <c r="B1960" s="2306" t="s">
        <v>631</v>
      </c>
      <c r="C1960" s="198" t="s">
        <v>333</v>
      </c>
      <c r="D1960" s="198"/>
      <c r="E1960" s="2306" t="s">
        <v>956</v>
      </c>
      <c r="F1960" s="2306" t="s">
        <v>54</v>
      </c>
      <c r="G1960" s="2306" t="s">
        <v>11</v>
      </c>
      <c r="H1960" s="2329" t="s">
        <v>921</v>
      </c>
      <c r="I1960" s="2307" t="s">
        <v>126</v>
      </c>
      <c r="J1960" s="2305">
        <v>45885</v>
      </c>
      <c r="K1960" s="2308">
        <v>1</v>
      </c>
      <c r="L1960" s="2309">
        <v>1</v>
      </c>
      <c r="M1960" s="2310">
        <v>320</v>
      </c>
      <c r="N1960" s="2311">
        <v>30.94</v>
      </c>
      <c r="O1960" s="2311">
        <v>30</v>
      </c>
      <c r="P1960" s="2312">
        <f>SUM(Table1[[#This Row],[BASE_FARE]:[SURCHARGES]])*Table1[[#This Row],[SEATS_BOOKED]]</f>
        <v>380.94</v>
      </c>
      <c r="Q1960" s="2306" t="s">
        <v>161</v>
      </c>
      <c r="R1960" s="2308" t="s">
        <v>335</v>
      </c>
      <c r="S1960" s="2306" t="str">
        <f>LEFT(Table1[[#This Row],[SECTOR]],3)</f>
        <v>SSH</v>
      </c>
      <c r="T1960" s="2306" t="str">
        <f>RIGHT(Table1[[#This Row],[SECTOR]],3)</f>
        <v>VRN</v>
      </c>
      <c r="U1960" s="2306" t="str">
        <f t="shared" si="173"/>
        <v>VRN</v>
      </c>
      <c r="V1960" s="2306">
        <f>WEEKDAY(Table1[[#This Row],[FLIGHT_DATE]],2)</f>
        <v>6</v>
      </c>
      <c r="W1960" s="2306">
        <f>Table1[[#This Row],[FLIGHT_DATE]]-Table1[[#This Row],[DATE_BOOKED]]</f>
        <v>134</v>
      </c>
    </row>
    <row r="1961" spans="1:23" x14ac:dyDescent="0.35">
      <c r="A1961" s="2305">
        <v>45751</v>
      </c>
      <c r="B1961" s="2306" t="s">
        <v>631</v>
      </c>
      <c r="C1961" s="198" t="s">
        <v>333</v>
      </c>
      <c r="D1961" s="198"/>
      <c r="E1961" s="2306" t="s">
        <v>956</v>
      </c>
      <c r="F1961" s="2306" t="s">
        <v>54</v>
      </c>
      <c r="G1961" s="2306" t="s">
        <v>10</v>
      </c>
      <c r="H1961" s="2329" t="s">
        <v>922</v>
      </c>
      <c r="I1961" s="2307" t="s">
        <v>130</v>
      </c>
      <c r="J1961" s="2305">
        <v>45871</v>
      </c>
      <c r="K1961" s="2308">
        <v>1</v>
      </c>
      <c r="L1961" s="2309">
        <v>1</v>
      </c>
      <c r="M1961" s="2310">
        <v>280</v>
      </c>
      <c r="N1961" s="2311">
        <v>24.44</v>
      </c>
      <c r="O1961" s="2311">
        <v>30</v>
      </c>
      <c r="P1961" s="2312">
        <f>SUM(Table1[[#This Row],[BASE_FARE]:[SURCHARGES]])*Table1[[#This Row],[SEATS_BOOKED]]</f>
        <v>334.44</v>
      </c>
      <c r="Q1961" s="2306" t="s">
        <v>161</v>
      </c>
      <c r="R1961" s="2308" t="s">
        <v>335</v>
      </c>
      <c r="S1961" s="2306" t="str">
        <f>LEFT(Table1[[#This Row],[SECTOR]],3)</f>
        <v>VRN</v>
      </c>
      <c r="T1961" s="2306" t="str">
        <f>RIGHT(Table1[[#This Row],[SECTOR]],3)</f>
        <v>SSH</v>
      </c>
      <c r="U1961" s="2306" t="str">
        <f t="shared" si="173"/>
        <v>VRN</v>
      </c>
      <c r="V1961" s="2306">
        <f>WEEKDAY(Table1[[#This Row],[FLIGHT_DATE]],2)</f>
        <v>6</v>
      </c>
      <c r="W1961" s="2306">
        <f>Table1[[#This Row],[FLIGHT_DATE]]-Table1[[#This Row],[DATE_BOOKED]]</f>
        <v>120</v>
      </c>
    </row>
    <row r="1962" spans="1:23" x14ac:dyDescent="0.35">
      <c r="A1962" s="2305">
        <v>45751</v>
      </c>
      <c r="B1962" s="2306" t="s">
        <v>631</v>
      </c>
      <c r="C1962" s="198" t="s">
        <v>333</v>
      </c>
      <c r="D1962" s="198"/>
      <c r="E1962" s="2306" t="s">
        <v>956</v>
      </c>
      <c r="F1962" s="2306" t="s">
        <v>54</v>
      </c>
      <c r="G1962" s="2306" t="s">
        <v>11</v>
      </c>
      <c r="H1962" s="2329" t="s">
        <v>921</v>
      </c>
      <c r="I1962" s="2307" t="s">
        <v>126</v>
      </c>
      <c r="J1962" s="2305">
        <v>45885</v>
      </c>
      <c r="K1962" s="2308">
        <v>1</v>
      </c>
      <c r="L1962" s="2309">
        <v>1</v>
      </c>
      <c r="M1962" s="2310">
        <v>320</v>
      </c>
      <c r="N1962" s="2311">
        <v>30.94</v>
      </c>
      <c r="O1962" s="2311">
        <v>30</v>
      </c>
      <c r="P1962" s="2312">
        <f>SUM(Table1[[#This Row],[BASE_FARE]:[SURCHARGES]])*Table1[[#This Row],[SEATS_BOOKED]]</f>
        <v>380.94</v>
      </c>
      <c r="Q1962" s="2306" t="s">
        <v>161</v>
      </c>
      <c r="R1962" s="2308" t="s">
        <v>335</v>
      </c>
      <c r="S1962" s="2306" t="str">
        <f>LEFT(Table1[[#This Row],[SECTOR]],3)</f>
        <v>SSH</v>
      </c>
      <c r="T1962" s="2306" t="str">
        <f>RIGHT(Table1[[#This Row],[SECTOR]],3)</f>
        <v>VRN</v>
      </c>
      <c r="U1962" s="2306" t="str">
        <f t="shared" si="173"/>
        <v>VRN</v>
      </c>
      <c r="V1962" s="2306">
        <f>WEEKDAY(Table1[[#This Row],[FLIGHT_DATE]],2)</f>
        <v>6</v>
      </c>
      <c r="W1962" s="2306">
        <f>Table1[[#This Row],[FLIGHT_DATE]]-Table1[[#This Row],[DATE_BOOKED]]</f>
        <v>134</v>
      </c>
    </row>
    <row r="1963" spans="1:23" x14ac:dyDescent="0.35">
      <c r="A1963" s="2305">
        <v>45751</v>
      </c>
      <c r="B1963" s="2306" t="s">
        <v>631</v>
      </c>
      <c r="C1963" s="198" t="s">
        <v>333</v>
      </c>
      <c r="D1963" s="198"/>
      <c r="E1963" s="2306" t="s">
        <v>956</v>
      </c>
      <c r="F1963" s="2306" t="s">
        <v>54</v>
      </c>
      <c r="G1963" s="2306" t="s">
        <v>10</v>
      </c>
      <c r="H1963" s="2329" t="s">
        <v>922</v>
      </c>
      <c r="I1963" s="2307" t="s">
        <v>130</v>
      </c>
      <c r="J1963" s="2305">
        <v>45871</v>
      </c>
      <c r="K1963" s="2308">
        <v>1</v>
      </c>
      <c r="L1963" s="2309">
        <v>1</v>
      </c>
      <c r="M1963" s="2310">
        <v>280</v>
      </c>
      <c r="N1963" s="2311">
        <v>24.44</v>
      </c>
      <c r="O1963" s="2311">
        <v>30</v>
      </c>
      <c r="P1963" s="2312">
        <f>SUM(Table1[[#This Row],[BASE_FARE]:[SURCHARGES]])*Table1[[#This Row],[SEATS_BOOKED]]</f>
        <v>334.44</v>
      </c>
      <c r="Q1963" s="2306" t="s">
        <v>161</v>
      </c>
      <c r="R1963" s="2308" t="s">
        <v>335</v>
      </c>
      <c r="S1963" s="2306" t="str">
        <f>LEFT(Table1[[#This Row],[SECTOR]],3)</f>
        <v>VRN</v>
      </c>
      <c r="T1963" s="2306" t="str">
        <f>RIGHT(Table1[[#This Row],[SECTOR]],3)</f>
        <v>SSH</v>
      </c>
      <c r="U1963" s="2306" t="str">
        <f t="shared" si="173"/>
        <v>VRN</v>
      </c>
      <c r="V1963" s="2306">
        <f>WEEKDAY(Table1[[#This Row],[FLIGHT_DATE]],2)</f>
        <v>6</v>
      </c>
      <c r="W1963" s="2306">
        <f>Table1[[#This Row],[FLIGHT_DATE]]-Table1[[#This Row],[DATE_BOOKED]]</f>
        <v>120</v>
      </c>
    </row>
    <row r="1964" spans="1:23" x14ac:dyDescent="0.35">
      <c r="A1964" s="2305">
        <v>45749</v>
      </c>
      <c r="B1964" s="2306" t="s">
        <v>390</v>
      </c>
      <c r="C1964" s="198" t="s">
        <v>333</v>
      </c>
      <c r="D1964" s="198" t="s">
        <v>952</v>
      </c>
      <c r="E1964" s="2306" t="s">
        <v>957</v>
      </c>
      <c r="F1964" s="2306" t="s">
        <v>56</v>
      </c>
      <c r="G1964" s="2306" t="s">
        <v>10</v>
      </c>
      <c r="H1964" s="2306" t="s">
        <v>88</v>
      </c>
      <c r="I1964" s="2307" t="s">
        <v>27</v>
      </c>
      <c r="J1964" s="2305">
        <v>45766</v>
      </c>
      <c r="K1964" s="2308">
        <v>1</v>
      </c>
      <c r="L1964" s="2309">
        <v>1</v>
      </c>
      <c r="M1964" s="2310">
        <v>170</v>
      </c>
      <c r="N1964" s="2311">
        <v>39.03</v>
      </c>
      <c r="O1964" s="2311">
        <v>30</v>
      </c>
      <c r="P1964" s="2312">
        <f>SUM(Table1[[#This Row],[BASE_FARE]:[SURCHARGES]])*Table1[[#This Row],[SEATS_BOOKED]]</f>
        <v>239.03</v>
      </c>
      <c r="Q1964" s="2306" t="s">
        <v>161</v>
      </c>
      <c r="R1964" s="2308" t="s">
        <v>335</v>
      </c>
      <c r="S1964" s="2306" t="str">
        <f>LEFT(Table1[[#This Row],[SECTOR]],3)</f>
        <v>SSH</v>
      </c>
      <c r="T1964" s="2306" t="str">
        <f>RIGHT(Table1[[#This Row],[SECTOR]],3)</f>
        <v>BRI</v>
      </c>
      <c r="U1964" s="2306" t="str">
        <f t="shared" ref="U1964:U1969" si="174">IF(AND(S1964&lt;&gt;"SSH", S1964&lt;&gt;"RMF", S1964&lt;&gt;"CAI", S1964&lt;&gt;"HRG", S1964&lt;&gt;"LXR", S1964&lt;&gt;"DXB", OR(T1964="SSH", T1964="RMF", T1964="CAI", T1964="HRG", T1964="LXR", T1964="DXB")), S1964,
    IF(AND(T1964&lt;&gt;"SSH", T1964&lt;&gt;"RMF", T1964&lt;&gt;"CAI", T1964&lt;&gt;"HRG", T1964&lt;&gt;"LXR", T1964&lt;&gt;"DXB", OR(S1964="SSH", S1964="RMF", S1964="CAI", S1964="HRG", S1964="LXR", S1964="DXB")), T1964,
    "VIE"))</f>
        <v>BRI</v>
      </c>
      <c r="V1964" s="2306">
        <f>WEEKDAY(Table1[[#This Row],[FLIGHT_DATE]],2)</f>
        <v>6</v>
      </c>
      <c r="W1964" s="2306">
        <f>Table1[[#This Row],[FLIGHT_DATE]]-Table1[[#This Row],[DATE_BOOKED]]</f>
        <v>17</v>
      </c>
    </row>
    <row r="1965" spans="1:23" x14ac:dyDescent="0.35">
      <c r="A1965" s="2305">
        <v>45749</v>
      </c>
      <c r="B1965" s="2306" t="s">
        <v>390</v>
      </c>
      <c r="C1965" s="198" t="s">
        <v>333</v>
      </c>
      <c r="D1965" s="198" t="s">
        <v>952</v>
      </c>
      <c r="E1965" s="2306" t="s">
        <v>958</v>
      </c>
      <c r="F1965" s="2306" t="s">
        <v>54</v>
      </c>
      <c r="G1965" s="2306" t="s">
        <v>11</v>
      </c>
      <c r="H1965" s="2306" t="s">
        <v>432</v>
      </c>
      <c r="I1965" s="2307" t="s">
        <v>416</v>
      </c>
      <c r="J1965" s="2305">
        <v>45887</v>
      </c>
      <c r="K1965" s="2308">
        <v>1</v>
      </c>
      <c r="L1965" s="2309">
        <v>1</v>
      </c>
      <c r="M1965" s="2310">
        <v>240</v>
      </c>
      <c r="N1965" s="2311">
        <v>39.03</v>
      </c>
      <c r="O1965" s="2311">
        <v>40</v>
      </c>
      <c r="P1965" s="2312">
        <f>SUM(Table1[[#This Row],[BASE_FARE]:[SURCHARGES]])*Table1[[#This Row],[SEATS_BOOKED]]</f>
        <v>319.02999999999997</v>
      </c>
      <c r="Q1965" s="2306" t="s">
        <v>161</v>
      </c>
      <c r="R1965" s="2308" t="s">
        <v>335</v>
      </c>
      <c r="S1965" s="2306" t="str">
        <f>LEFT(Table1[[#This Row],[SECTOR]],3)</f>
        <v>HRG</v>
      </c>
      <c r="T1965" s="2306" t="str">
        <f>RIGHT(Table1[[#This Row],[SECTOR]],3)</f>
        <v>NAP</v>
      </c>
      <c r="U1965" s="2306" t="str">
        <f t="shared" si="174"/>
        <v>NAP</v>
      </c>
      <c r="V1965" s="2306">
        <f>WEEKDAY(Table1[[#This Row],[FLIGHT_DATE]],2)</f>
        <v>1</v>
      </c>
      <c r="W1965" s="2306">
        <f>Table1[[#This Row],[FLIGHT_DATE]]-Table1[[#This Row],[DATE_BOOKED]]</f>
        <v>138</v>
      </c>
    </row>
    <row r="1966" spans="1:23" x14ac:dyDescent="0.35">
      <c r="A1966" s="2305">
        <v>45749</v>
      </c>
      <c r="B1966" s="2306" t="s">
        <v>390</v>
      </c>
      <c r="C1966" s="198" t="s">
        <v>333</v>
      </c>
      <c r="D1966" s="198" t="s">
        <v>952</v>
      </c>
      <c r="E1966" s="2306" t="s">
        <v>958</v>
      </c>
      <c r="F1966" s="2306" t="s">
        <v>54</v>
      </c>
      <c r="G1966" s="2306" t="s">
        <v>10</v>
      </c>
      <c r="H1966" s="2306" t="s">
        <v>433</v>
      </c>
      <c r="I1966" s="2307" t="s">
        <v>418</v>
      </c>
      <c r="J1966" s="2305">
        <v>45880</v>
      </c>
      <c r="K1966" s="2308">
        <v>1</v>
      </c>
      <c r="L1966" s="2309">
        <v>1</v>
      </c>
      <c r="M1966" s="2310">
        <v>240</v>
      </c>
      <c r="N1966" s="2311">
        <v>39.03</v>
      </c>
      <c r="O1966" s="2311">
        <v>40</v>
      </c>
      <c r="P1966" s="2312">
        <f>SUM(Table1[[#This Row],[BASE_FARE]:[SURCHARGES]])*Table1[[#This Row],[SEATS_BOOKED]]</f>
        <v>319.02999999999997</v>
      </c>
      <c r="Q1966" s="2306" t="s">
        <v>161</v>
      </c>
      <c r="R1966" s="2308" t="s">
        <v>335</v>
      </c>
      <c r="S1966" s="2306" t="str">
        <f>LEFT(Table1[[#This Row],[SECTOR]],3)</f>
        <v>NAP</v>
      </c>
      <c r="T1966" s="2306" t="str">
        <f>RIGHT(Table1[[#This Row],[SECTOR]],3)</f>
        <v>HRG</v>
      </c>
      <c r="U1966" s="2306" t="str">
        <f t="shared" si="174"/>
        <v>NAP</v>
      </c>
      <c r="V1966" s="2306">
        <f>WEEKDAY(Table1[[#This Row],[FLIGHT_DATE]],2)</f>
        <v>1</v>
      </c>
      <c r="W1966" s="2306">
        <f>Table1[[#This Row],[FLIGHT_DATE]]-Table1[[#This Row],[DATE_BOOKED]]</f>
        <v>131</v>
      </c>
    </row>
    <row r="1967" spans="1:23" x14ac:dyDescent="0.35">
      <c r="A1967" s="2305">
        <v>45749</v>
      </c>
      <c r="B1967" s="2306" t="s">
        <v>390</v>
      </c>
      <c r="C1967" s="198" t="s">
        <v>333</v>
      </c>
      <c r="D1967" s="198" t="s">
        <v>952</v>
      </c>
      <c r="E1967" s="2306" t="s">
        <v>957</v>
      </c>
      <c r="F1967" s="2306" t="s">
        <v>56</v>
      </c>
      <c r="G1967" s="2306" t="s">
        <v>10</v>
      </c>
      <c r="H1967" s="2306" t="s">
        <v>88</v>
      </c>
      <c r="I1967" s="2307" t="s">
        <v>27</v>
      </c>
      <c r="J1967" s="2305">
        <v>45766</v>
      </c>
      <c r="K1967" s="2308">
        <v>1</v>
      </c>
      <c r="L1967" s="2309">
        <v>1</v>
      </c>
      <c r="M1967" s="2310">
        <v>170</v>
      </c>
      <c r="N1967" s="2311">
        <v>39.03</v>
      </c>
      <c r="O1967" s="2311">
        <v>30</v>
      </c>
      <c r="P1967" s="2312">
        <f>SUM(Table1[[#This Row],[BASE_FARE]:[SURCHARGES]])*Table1[[#This Row],[SEATS_BOOKED]]</f>
        <v>239.03</v>
      </c>
      <c r="Q1967" s="2306" t="s">
        <v>161</v>
      </c>
      <c r="R1967" s="2308" t="s">
        <v>335</v>
      </c>
      <c r="S1967" s="2306" t="str">
        <f>LEFT(Table1[[#This Row],[SECTOR]],3)</f>
        <v>SSH</v>
      </c>
      <c r="T1967" s="2306" t="str">
        <f>RIGHT(Table1[[#This Row],[SECTOR]],3)</f>
        <v>BRI</v>
      </c>
      <c r="U1967" s="2306" t="str">
        <f t="shared" si="174"/>
        <v>BRI</v>
      </c>
      <c r="V1967" s="2306">
        <f>WEEKDAY(Table1[[#This Row],[FLIGHT_DATE]],2)</f>
        <v>6</v>
      </c>
      <c r="W1967" s="2306">
        <f>Table1[[#This Row],[FLIGHT_DATE]]-Table1[[#This Row],[DATE_BOOKED]]</f>
        <v>17</v>
      </c>
    </row>
    <row r="1968" spans="1:23" x14ac:dyDescent="0.35">
      <c r="A1968" s="2305">
        <v>45749</v>
      </c>
      <c r="B1968" s="2306" t="s">
        <v>390</v>
      </c>
      <c r="C1968" s="198" t="s">
        <v>333</v>
      </c>
      <c r="D1968" s="198" t="s">
        <v>952</v>
      </c>
      <c r="E1968" s="2306" t="s">
        <v>958</v>
      </c>
      <c r="F1968" s="2306" t="s">
        <v>54</v>
      </c>
      <c r="G1968" s="2306" t="s">
        <v>11</v>
      </c>
      <c r="H1968" s="2306" t="s">
        <v>432</v>
      </c>
      <c r="I1968" s="2307" t="s">
        <v>416</v>
      </c>
      <c r="J1968" s="2305">
        <v>45887</v>
      </c>
      <c r="K1968" s="2308">
        <v>1</v>
      </c>
      <c r="L1968" s="2309">
        <v>1</v>
      </c>
      <c r="M1968" s="2310">
        <v>240</v>
      </c>
      <c r="N1968" s="2311">
        <v>35.53</v>
      </c>
      <c r="O1968" s="2311">
        <v>40</v>
      </c>
      <c r="P1968" s="2312">
        <f>SUM(Table1[[#This Row],[BASE_FARE]:[SURCHARGES]])*Table1[[#This Row],[SEATS_BOOKED]]</f>
        <v>315.52999999999997</v>
      </c>
      <c r="Q1968" s="2306" t="s">
        <v>161</v>
      </c>
      <c r="R1968" s="2308" t="s">
        <v>335</v>
      </c>
      <c r="S1968" s="2306" t="str">
        <f>LEFT(Table1[[#This Row],[SECTOR]],3)</f>
        <v>HRG</v>
      </c>
      <c r="T1968" s="2306" t="str">
        <f>RIGHT(Table1[[#This Row],[SECTOR]],3)</f>
        <v>NAP</v>
      </c>
      <c r="U1968" s="2306" t="str">
        <f t="shared" si="174"/>
        <v>NAP</v>
      </c>
      <c r="V1968" s="2306">
        <f>WEEKDAY(Table1[[#This Row],[FLIGHT_DATE]],2)</f>
        <v>1</v>
      </c>
      <c r="W1968" s="2306">
        <f>Table1[[#This Row],[FLIGHT_DATE]]-Table1[[#This Row],[DATE_BOOKED]]</f>
        <v>138</v>
      </c>
    </row>
    <row r="1969" spans="1:23" x14ac:dyDescent="0.35">
      <c r="A1969" s="2305">
        <v>45749</v>
      </c>
      <c r="B1969" s="2306" t="s">
        <v>390</v>
      </c>
      <c r="C1969" s="198" t="s">
        <v>333</v>
      </c>
      <c r="D1969" s="198" t="s">
        <v>952</v>
      </c>
      <c r="E1969" s="2306" t="s">
        <v>958</v>
      </c>
      <c r="F1969" s="2306" t="s">
        <v>54</v>
      </c>
      <c r="G1969" s="2306" t="s">
        <v>10</v>
      </c>
      <c r="H1969" s="2306" t="s">
        <v>433</v>
      </c>
      <c r="I1969" s="2307" t="s">
        <v>418</v>
      </c>
      <c r="J1969" s="2305">
        <v>45880</v>
      </c>
      <c r="K1969" s="2308">
        <v>1</v>
      </c>
      <c r="L1969" s="2309">
        <v>1</v>
      </c>
      <c r="M1969" s="2310">
        <v>240</v>
      </c>
      <c r="N1969" s="2311">
        <v>28.36</v>
      </c>
      <c r="O1969" s="2311">
        <v>40</v>
      </c>
      <c r="P1969" s="2312">
        <f>SUM(Table1[[#This Row],[BASE_FARE]:[SURCHARGES]])*Table1[[#This Row],[SEATS_BOOKED]]</f>
        <v>308.36</v>
      </c>
      <c r="Q1969" s="2306" t="s">
        <v>161</v>
      </c>
      <c r="R1969" s="2308" t="s">
        <v>335</v>
      </c>
      <c r="S1969" s="2306" t="str">
        <f>LEFT(Table1[[#This Row],[SECTOR]],3)</f>
        <v>NAP</v>
      </c>
      <c r="T1969" s="2306" t="str">
        <f>RIGHT(Table1[[#This Row],[SECTOR]],3)</f>
        <v>HRG</v>
      </c>
      <c r="U1969" s="2306" t="str">
        <f t="shared" si="174"/>
        <v>NAP</v>
      </c>
      <c r="V1969" s="2306">
        <f>WEEKDAY(Table1[[#This Row],[FLIGHT_DATE]],2)</f>
        <v>1</v>
      </c>
      <c r="W1969" s="2306">
        <f>Table1[[#This Row],[FLIGHT_DATE]]-Table1[[#This Row],[DATE_BOOKED]]</f>
        <v>131</v>
      </c>
    </row>
    <row r="1970" spans="1:23" x14ac:dyDescent="0.35">
      <c r="A1970" s="2305">
        <v>45751</v>
      </c>
      <c r="B1970" s="2306" t="s">
        <v>390</v>
      </c>
      <c r="C1970" s="198" t="s">
        <v>333</v>
      </c>
      <c r="D1970" s="198" t="s">
        <v>952</v>
      </c>
      <c r="E1970" s="2306" t="s">
        <v>959</v>
      </c>
      <c r="F1970" s="2306" t="s">
        <v>56</v>
      </c>
      <c r="G1970" s="2306" t="s">
        <v>10</v>
      </c>
      <c r="H1970" s="2306" t="s">
        <v>191</v>
      </c>
      <c r="I1970" s="2307" t="s">
        <v>114</v>
      </c>
      <c r="J1970" s="2305">
        <v>45891</v>
      </c>
      <c r="K1970" s="2308">
        <v>0</v>
      </c>
      <c r="L1970" s="2309">
        <v>0</v>
      </c>
      <c r="M1970" s="2310">
        <v>32</v>
      </c>
      <c r="N1970" s="2311">
        <v>37.72</v>
      </c>
      <c r="O1970" s="2311">
        <v>40</v>
      </c>
      <c r="P1970" s="2312">
        <v>109.72</v>
      </c>
      <c r="Q1970" s="2306" t="s">
        <v>161</v>
      </c>
      <c r="R1970" s="2308" t="s">
        <v>335</v>
      </c>
      <c r="S1970" s="2306" t="str">
        <f>LEFT(Table1[[#This Row],[SECTOR]],3)</f>
        <v>SSH</v>
      </c>
      <c r="T1970" s="2306" t="str">
        <f>RIGHT(Table1[[#This Row],[SECTOR]],3)</f>
        <v>FCO</v>
      </c>
      <c r="U1970" s="2306" t="str">
        <f t="shared" ref="U1970:U1975" si="175">IF(AND(S1970&lt;&gt;"SSH", S1970&lt;&gt;"RMF", S1970&lt;&gt;"CAI", S1970&lt;&gt;"HRG", S1970&lt;&gt;"LXR", S1970&lt;&gt;"DXB", OR(T1970="SSH", T1970="RMF", T1970="CAI", T1970="HRG", T1970="LXR", T1970="DXB")), S1970,
    IF(AND(T1970&lt;&gt;"SSH", T1970&lt;&gt;"RMF", T1970&lt;&gt;"CAI", T1970&lt;&gt;"HRG", T1970&lt;&gt;"LXR", T1970&lt;&gt;"DXB", OR(S1970="SSH", S1970="RMF", S1970="CAI", S1970="HRG", S1970="LXR", S1970="DXB")), T1970,
    "VIE"))</f>
        <v>FCO</v>
      </c>
      <c r="V1970" s="2306">
        <f>WEEKDAY(Table1[[#This Row],[FLIGHT_DATE]],2)</f>
        <v>5</v>
      </c>
      <c r="W1970" s="2306">
        <f>Table1[[#This Row],[FLIGHT_DATE]]-Table1[[#This Row],[DATE_BOOKED]]</f>
        <v>140</v>
      </c>
    </row>
    <row r="1971" spans="1:23" x14ac:dyDescent="0.35">
      <c r="A1971" s="2305">
        <v>45751</v>
      </c>
      <c r="B1971" s="2306" t="s">
        <v>390</v>
      </c>
      <c r="C1971" s="198" t="s">
        <v>333</v>
      </c>
      <c r="D1971" s="198" t="s">
        <v>952</v>
      </c>
      <c r="E1971" s="2306" t="s">
        <v>959</v>
      </c>
      <c r="F1971" s="2306" t="s">
        <v>56</v>
      </c>
      <c r="G1971" s="2306" t="s">
        <v>10</v>
      </c>
      <c r="H1971" s="2306" t="s">
        <v>191</v>
      </c>
      <c r="I1971" s="2307" t="s">
        <v>114</v>
      </c>
      <c r="J1971" s="2305">
        <v>45891</v>
      </c>
      <c r="K1971" s="2308">
        <v>1</v>
      </c>
      <c r="L1971" s="2309">
        <v>1</v>
      </c>
      <c r="M1971" s="2310">
        <v>320</v>
      </c>
      <c r="N1971" s="2311">
        <v>37.72</v>
      </c>
      <c r="O1971" s="2311">
        <v>40</v>
      </c>
      <c r="P1971" s="2312">
        <f>SUM(Table1[[#This Row],[BASE_FARE]:[SURCHARGES]])*Table1[[#This Row],[SEATS_BOOKED]]</f>
        <v>397.72</v>
      </c>
      <c r="Q1971" s="2306" t="s">
        <v>161</v>
      </c>
      <c r="R1971" s="2308" t="s">
        <v>335</v>
      </c>
      <c r="S1971" s="2306" t="str">
        <f>LEFT(Table1[[#This Row],[SECTOR]],3)</f>
        <v>SSH</v>
      </c>
      <c r="T1971" s="2306" t="str">
        <f>RIGHT(Table1[[#This Row],[SECTOR]],3)</f>
        <v>FCO</v>
      </c>
      <c r="U1971" s="2306" t="str">
        <f t="shared" si="175"/>
        <v>FCO</v>
      </c>
      <c r="V1971" s="2306">
        <f>WEEKDAY(Table1[[#This Row],[FLIGHT_DATE]],2)</f>
        <v>5</v>
      </c>
      <c r="W1971" s="2306">
        <f>Table1[[#This Row],[FLIGHT_DATE]]-Table1[[#This Row],[DATE_BOOKED]]</f>
        <v>140</v>
      </c>
    </row>
    <row r="1972" spans="1:23" x14ac:dyDescent="0.35">
      <c r="A1972" s="2305">
        <v>45751</v>
      </c>
      <c r="B1972" s="2306" t="s">
        <v>390</v>
      </c>
      <c r="C1972" s="198" t="s">
        <v>333</v>
      </c>
      <c r="D1972" s="198" t="s">
        <v>952</v>
      </c>
      <c r="E1972" s="2306" t="s">
        <v>959</v>
      </c>
      <c r="F1972" s="2306" t="s">
        <v>56</v>
      </c>
      <c r="G1972" s="2306" t="s">
        <v>10</v>
      </c>
      <c r="H1972" s="2306" t="s">
        <v>191</v>
      </c>
      <c r="I1972" s="2307" t="s">
        <v>114</v>
      </c>
      <c r="J1972" s="2305">
        <v>45891</v>
      </c>
      <c r="K1972" s="2308">
        <v>1</v>
      </c>
      <c r="L1972" s="2309">
        <v>1</v>
      </c>
      <c r="M1972" s="2310">
        <v>240</v>
      </c>
      <c r="N1972" s="2311">
        <v>37.72</v>
      </c>
      <c r="O1972" s="2311">
        <v>40</v>
      </c>
      <c r="P1972" s="2312">
        <f>SUM(Table1[[#This Row],[BASE_FARE]:[SURCHARGES]])*Table1[[#This Row],[SEATS_BOOKED]]</f>
        <v>317.72000000000003</v>
      </c>
      <c r="Q1972" s="2306" t="s">
        <v>161</v>
      </c>
      <c r="R1972" s="2308" t="s">
        <v>335</v>
      </c>
      <c r="S1972" s="2306" t="str">
        <f>LEFT(Table1[[#This Row],[SECTOR]],3)</f>
        <v>SSH</v>
      </c>
      <c r="T1972" s="2306" t="str">
        <f>RIGHT(Table1[[#This Row],[SECTOR]],3)</f>
        <v>FCO</v>
      </c>
      <c r="U1972" s="2306" t="str">
        <f t="shared" si="175"/>
        <v>FCO</v>
      </c>
      <c r="V1972" s="2306">
        <f>WEEKDAY(Table1[[#This Row],[FLIGHT_DATE]],2)</f>
        <v>5</v>
      </c>
      <c r="W1972" s="2306">
        <f>Table1[[#This Row],[FLIGHT_DATE]]-Table1[[#This Row],[DATE_BOOKED]]</f>
        <v>140</v>
      </c>
    </row>
    <row r="1973" spans="1:23" x14ac:dyDescent="0.35">
      <c r="A1973" s="2305">
        <v>45751</v>
      </c>
      <c r="B1973" s="2306" t="s">
        <v>390</v>
      </c>
      <c r="C1973" s="198" t="s">
        <v>333</v>
      </c>
      <c r="D1973" s="198" t="s">
        <v>952</v>
      </c>
      <c r="E1973" s="2306" t="s">
        <v>960</v>
      </c>
      <c r="F1973" s="2306" t="s">
        <v>54</v>
      </c>
      <c r="G1973" s="2306" t="s">
        <v>11</v>
      </c>
      <c r="H1973" s="2306" t="s">
        <v>88</v>
      </c>
      <c r="I1973" s="2307" t="s">
        <v>27</v>
      </c>
      <c r="J1973" s="2305">
        <v>45885</v>
      </c>
      <c r="K1973" s="2308">
        <v>1</v>
      </c>
      <c r="L1973" s="2309">
        <v>1</v>
      </c>
      <c r="M1973" s="2310">
        <v>240</v>
      </c>
      <c r="N1973" s="2311">
        <v>39.03</v>
      </c>
      <c r="O1973" s="2311">
        <v>40</v>
      </c>
      <c r="P1973" s="2312">
        <f>SUM(Table1[[#This Row],[BASE_FARE]:[SURCHARGES]])*Table1[[#This Row],[SEATS_BOOKED]]</f>
        <v>319.02999999999997</v>
      </c>
      <c r="Q1973" s="2306" t="s">
        <v>161</v>
      </c>
      <c r="R1973" s="2308" t="s">
        <v>335</v>
      </c>
      <c r="S1973" s="2306" t="str">
        <f>LEFT(Table1[[#This Row],[SECTOR]],3)</f>
        <v>SSH</v>
      </c>
      <c r="T1973" s="2306" t="str">
        <f>RIGHT(Table1[[#This Row],[SECTOR]],3)</f>
        <v>BRI</v>
      </c>
      <c r="U1973" s="2306" t="str">
        <f t="shared" si="175"/>
        <v>BRI</v>
      </c>
      <c r="V1973" s="2306">
        <f>WEEKDAY(Table1[[#This Row],[FLIGHT_DATE]],2)</f>
        <v>6</v>
      </c>
      <c r="W1973" s="2306">
        <f>Table1[[#This Row],[FLIGHT_DATE]]-Table1[[#This Row],[DATE_BOOKED]]</f>
        <v>134</v>
      </c>
    </row>
    <row r="1974" spans="1:23" x14ac:dyDescent="0.35">
      <c r="A1974" s="2305">
        <v>45751</v>
      </c>
      <c r="B1974" s="2306" t="s">
        <v>390</v>
      </c>
      <c r="C1974" s="198" t="s">
        <v>333</v>
      </c>
      <c r="D1974" s="198" t="s">
        <v>952</v>
      </c>
      <c r="E1974" s="2306" t="s">
        <v>960</v>
      </c>
      <c r="F1974" s="2306" t="s">
        <v>54</v>
      </c>
      <c r="G1974" s="2306" t="s">
        <v>10</v>
      </c>
      <c r="H1974" s="2306" t="s">
        <v>89</v>
      </c>
      <c r="I1974" s="2307" t="s">
        <v>26</v>
      </c>
      <c r="J1974" s="2305">
        <v>45878</v>
      </c>
      <c r="K1974" s="2308">
        <v>1</v>
      </c>
      <c r="L1974" s="2309">
        <v>1</v>
      </c>
      <c r="M1974" s="2310">
        <v>240</v>
      </c>
      <c r="N1974" s="2311">
        <v>19.420000000000002</v>
      </c>
      <c r="O1974" s="2311">
        <v>40</v>
      </c>
      <c r="P1974" s="2312">
        <f>SUM(Table1[[#This Row],[BASE_FARE]:[SURCHARGES]])*Table1[[#This Row],[SEATS_BOOKED]]</f>
        <v>299.42</v>
      </c>
      <c r="Q1974" s="2306" t="s">
        <v>161</v>
      </c>
      <c r="R1974" s="2308" t="s">
        <v>335</v>
      </c>
      <c r="S1974" s="2306" t="str">
        <f>LEFT(Table1[[#This Row],[SECTOR]],3)</f>
        <v>BRI</v>
      </c>
      <c r="T1974" s="2306" t="str">
        <f>RIGHT(Table1[[#This Row],[SECTOR]],3)</f>
        <v>SSH</v>
      </c>
      <c r="U1974" s="2306" t="str">
        <f t="shared" si="175"/>
        <v>BRI</v>
      </c>
      <c r="V1974" s="2306">
        <f>WEEKDAY(Table1[[#This Row],[FLIGHT_DATE]],2)</f>
        <v>6</v>
      </c>
      <c r="W1974" s="2306">
        <f>Table1[[#This Row],[FLIGHT_DATE]]-Table1[[#This Row],[DATE_BOOKED]]</f>
        <v>127</v>
      </c>
    </row>
    <row r="1975" spans="1:23" x14ac:dyDescent="0.35">
      <c r="A1975" s="2305">
        <v>45751</v>
      </c>
      <c r="B1975" s="2306" t="s">
        <v>390</v>
      </c>
      <c r="C1975" s="198" t="s">
        <v>333</v>
      </c>
      <c r="D1975" s="198" t="s">
        <v>952</v>
      </c>
      <c r="E1975" s="2306" t="s">
        <v>959</v>
      </c>
      <c r="F1975" s="2306" t="s">
        <v>56</v>
      </c>
      <c r="G1975" s="2306" t="s">
        <v>10</v>
      </c>
      <c r="H1975" s="2306" t="s">
        <v>191</v>
      </c>
      <c r="I1975" s="2307" t="s">
        <v>114</v>
      </c>
      <c r="J1975" s="2305">
        <v>45891</v>
      </c>
      <c r="K1975" s="2308">
        <v>1</v>
      </c>
      <c r="L1975" s="2309">
        <v>1</v>
      </c>
      <c r="M1975" s="2310">
        <v>320</v>
      </c>
      <c r="N1975" s="2311">
        <v>37.72</v>
      </c>
      <c r="O1975" s="2311">
        <v>40</v>
      </c>
      <c r="P1975" s="2312">
        <f>SUM(Table1[[#This Row],[BASE_FARE]:[SURCHARGES]])*Table1[[#This Row],[SEATS_BOOKED]]</f>
        <v>397.72</v>
      </c>
      <c r="Q1975" s="2306" t="s">
        <v>161</v>
      </c>
      <c r="R1975" s="2308" t="s">
        <v>335</v>
      </c>
      <c r="S1975" s="2306" t="str">
        <f>LEFT(Table1[[#This Row],[SECTOR]],3)</f>
        <v>SSH</v>
      </c>
      <c r="T1975" s="2306" t="str">
        <f>RIGHT(Table1[[#This Row],[SECTOR]],3)</f>
        <v>FCO</v>
      </c>
      <c r="U1975" s="2306" t="str">
        <f t="shared" si="175"/>
        <v>FCO</v>
      </c>
      <c r="V1975" s="2306">
        <f>WEEKDAY(Table1[[#This Row],[FLIGHT_DATE]],2)</f>
        <v>5</v>
      </c>
      <c r="W1975" s="2306">
        <f>Table1[[#This Row],[FLIGHT_DATE]]-Table1[[#This Row],[DATE_BOOKED]]</f>
        <v>140</v>
      </c>
    </row>
    <row r="1976" spans="1:23" x14ac:dyDescent="0.35">
      <c r="A1976" s="2313">
        <v>45752</v>
      </c>
      <c r="B1976" s="2314" t="s">
        <v>385</v>
      </c>
      <c r="C1976" s="198" t="s">
        <v>333</v>
      </c>
      <c r="D1976" s="198"/>
      <c r="E1976" s="2314" t="s">
        <v>961</v>
      </c>
      <c r="F1976" s="2314" t="s">
        <v>54</v>
      </c>
      <c r="G1976" s="2314" t="s">
        <v>10</v>
      </c>
      <c r="H1976" s="2329" t="s">
        <v>922</v>
      </c>
      <c r="I1976" s="2315" t="s">
        <v>130</v>
      </c>
      <c r="J1976" s="2313">
        <v>45871</v>
      </c>
      <c r="K1976" s="2316">
        <v>2</v>
      </c>
      <c r="L1976" s="2317">
        <v>2</v>
      </c>
      <c r="M1976" s="2318">
        <v>280</v>
      </c>
      <c r="N1976" s="2319">
        <v>0</v>
      </c>
      <c r="O1976" s="2319">
        <v>0</v>
      </c>
      <c r="P1976" s="2320">
        <f>SUM(Table1[[#This Row],[BASE_FARE]:[SURCHARGES]])*Table1[[#This Row],[SEATS_BOOKED]]</f>
        <v>560</v>
      </c>
      <c r="Q1976" s="2306" t="s">
        <v>161</v>
      </c>
      <c r="R1976" s="2308" t="s">
        <v>335</v>
      </c>
      <c r="S1976" s="2314" t="str">
        <f>LEFT(Table1[[#This Row],[SECTOR]],3)</f>
        <v>VRN</v>
      </c>
      <c r="T1976" s="2314" t="str">
        <f>RIGHT(Table1[[#This Row],[SECTOR]],3)</f>
        <v>SSH</v>
      </c>
      <c r="U1976" s="2314" t="str">
        <f t="shared" ref="U1976:U1984" si="176">IF(AND(S1976&lt;&gt;"SSH", S1976&lt;&gt;"RMF", S1976&lt;&gt;"CAI", S1976&lt;&gt;"HRG", S1976&lt;&gt;"LXR", S1976&lt;&gt;"DXB", OR(T1976="SSH", T1976="RMF", T1976="CAI", T1976="HRG", T1976="LXR", T1976="DXB")), S1976,
    IF(AND(T1976&lt;&gt;"SSH", T1976&lt;&gt;"RMF", T1976&lt;&gt;"CAI", T1976&lt;&gt;"HRG", T1976&lt;&gt;"LXR", T1976&lt;&gt;"DXB", OR(S1976="SSH", S1976="RMF", S1976="CAI", S1976="HRG", S1976="LXR", S1976="DXB")), T1976,
    "VIE"))</f>
        <v>VRN</v>
      </c>
      <c r="V1976" s="2314">
        <f>WEEKDAY(Table1[[#This Row],[FLIGHT_DATE]],2)</f>
        <v>6</v>
      </c>
      <c r="W1976" s="2314">
        <f>Table1[[#This Row],[FLIGHT_DATE]]-Table1[[#This Row],[DATE_BOOKED]]</f>
        <v>119</v>
      </c>
    </row>
    <row r="1977" spans="1:23" x14ac:dyDescent="0.35">
      <c r="A1977" s="2313">
        <v>45752</v>
      </c>
      <c r="B1977" s="2314" t="s">
        <v>385</v>
      </c>
      <c r="C1977" s="198" t="s">
        <v>333</v>
      </c>
      <c r="D1977" s="198"/>
      <c r="E1977" s="2314" t="s">
        <v>961</v>
      </c>
      <c r="F1977" s="2314" t="s">
        <v>54</v>
      </c>
      <c r="G1977" s="2314" t="s">
        <v>11</v>
      </c>
      <c r="H1977" s="2329" t="s">
        <v>921</v>
      </c>
      <c r="I1977" s="2315" t="s">
        <v>126</v>
      </c>
      <c r="J1977" s="2313">
        <v>45878</v>
      </c>
      <c r="K1977" s="2316">
        <v>2</v>
      </c>
      <c r="L1977" s="2317">
        <v>2</v>
      </c>
      <c r="M1977" s="2318">
        <v>280</v>
      </c>
      <c r="N1977" s="2319">
        <v>0</v>
      </c>
      <c r="O1977" s="2319">
        <v>0</v>
      </c>
      <c r="P1977" s="2320">
        <f>SUM(Table1[[#This Row],[BASE_FARE]:[SURCHARGES]])*Table1[[#This Row],[SEATS_BOOKED]]</f>
        <v>560</v>
      </c>
      <c r="Q1977" s="2306" t="s">
        <v>161</v>
      </c>
      <c r="R1977" s="2308" t="s">
        <v>335</v>
      </c>
      <c r="S1977" s="2314" t="str">
        <f>LEFT(Table1[[#This Row],[SECTOR]],3)</f>
        <v>SSH</v>
      </c>
      <c r="T1977" s="2314" t="str">
        <f>RIGHT(Table1[[#This Row],[SECTOR]],3)</f>
        <v>VRN</v>
      </c>
      <c r="U1977" s="2314" t="str">
        <f t="shared" si="176"/>
        <v>VRN</v>
      </c>
      <c r="V1977" s="2314">
        <f>WEEKDAY(Table1[[#This Row],[FLIGHT_DATE]],2)</f>
        <v>6</v>
      </c>
      <c r="W1977" s="2314">
        <f>Table1[[#This Row],[FLIGHT_DATE]]-Table1[[#This Row],[DATE_BOOKED]]</f>
        <v>126</v>
      </c>
    </row>
    <row r="1978" spans="1:23" x14ac:dyDescent="0.35">
      <c r="A1978" s="2321">
        <v>45753</v>
      </c>
      <c r="B1978" s="2322" t="s">
        <v>332</v>
      </c>
      <c r="C1978" s="198" t="s">
        <v>333</v>
      </c>
      <c r="D1978" s="198"/>
      <c r="E1978" s="2322"/>
      <c r="F1978" s="2322" t="s">
        <v>56</v>
      </c>
      <c r="G1978" s="2322" t="s">
        <v>10</v>
      </c>
      <c r="H1978" s="2322" t="s">
        <v>190</v>
      </c>
      <c r="I1978" s="2323" t="s">
        <v>163</v>
      </c>
      <c r="J1978" s="2321">
        <v>45772</v>
      </c>
      <c r="K1978" s="2324">
        <v>2</v>
      </c>
      <c r="L1978" s="2325">
        <v>2</v>
      </c>
      <c r="M1978" s="2326">
        <v>150</v>
      </c>
      <c r="N1978" s="2319">
        <v>0</v>
      </c>
      <c r="O1978" s="2319">
        <v>0</v>
      </c>
      <c r="P1978" s="2327">
        <f>SUM(Table1[[#This Row],[BASE_FARE]:[SURCHARGES]])*Table1[[#This Row],[SEATS_BOOKED]]</f>
        <v>300</v>
      </c>
      <c r="Q1978" s="2306" t="s">
        <v>161</v>
      </c>
      <c r="R1978" s="2308" t="s">
        <v>335</v>
      </c>
      <c r="S1978" s="2322" t="str">
        <f>LEFT(Table1[[#This Row],[SECTOR]],3)</f>
        <v>MXP</v>
      </c>
      <c r="T1978" s="2322" t="str">
        <f>RIGHT(Table1[[#This Row],[SECTOR]],3)</f>
        <v>SSH</v>
      </c>
      <c r="U1978" s="2322" t="str">
        <f t="shared" si="176"/>
        <v>MXP</v>
      </c>
      <c r="V1978" s="2322">
        <f>WEEKDAY(Table1[[#This Row],[FLIGHT_DATE]],2)</f>
        <v>5</v>
      </c>
      <c r="W1978" s="2322">
        <f>Table1[[#This Row],[FLIGHT_DATE]]-Table1[[#This Row],[DATE_BOOKED]]</f>
        <v>19</v>
      </c>
    </row>
    <row r="1979" spans="1:23" x14ac:dyDescent="0.35">
      <c r="A1979" s="2328">
        <v>45752</v>
      </c>
      <c r="B1979" s="2329" t="s">
        <v>390</v>
      </c>
      <c r="C1979" s="198" t="s">
        <v>333</v>
      </c>
      <c r="D1979" s="198" t="s">
        <v>952</v>
      </c>
      <c r="E1979" s="2329" t="s">
        <v>962</v>
      </c>
      <c r="F1979" s="2329" t="s">
        <v>56</v>
      </c>
      <c r="G1979" s="2329" t="s">
        <v>10</v>
      </c>
      <c r="H1979" s="2329" t="s">
        <v>88</v>
      </c>
      <c r="I1979" s="2330" t="s">
        <v>27</v>
      </c>
      <c r="J1979" s="2328">
        <v>45780</v>
      </c>
      <c r="K1979" s="2331">
        <v>1</v>
      </c>
      <c r="L1979" s="2332">
        <v>1</v>
      </c>
      <c r="M1979" s="2333">
        <v>130</v>
      </c>
      <c r="N1979" s="418">
        <v>39.03</v>
      </c>
      <c r="O1979" s="2186">
        <v>40</v>
      </c>
      <c r="P1979" s="2327">
        <f>SUM(Table1[[#This Row],[BASE_FARE]:[SURCHARGES]])*Table1[[#This Row],[SEATS_BOOKED]]</f>
        <v>209.03</v>
      </c>
      <c r="Q1979" s="2306" t="s">
        <v>161</v>
      </c>
      <c r="R1979" s="2308" t="s">
        <v>335</v>
      </c>
      <c r="S1979" s="2329" t="str">
        <f>LEFT(Table1[[#This Row],[SECTOR]],3)</f>
        <v>SSH</v>
      </c>
      <c r="T1979" s="2329" t="str">
        <f>RIGHT(Table1[[#This Row],[SECTOR]],3)</f>
        <v>BRI</v>
      </c>
      <c r="U1979" s="2329" t="str">
        <f t="shared" si="176"/>
        <v>BRI</v>
      </c>
      <c r="V1979" s="2329">
        <f>WEEKDAY(Table1[[#This Row],[FLIGHT_DATE]],2)</f>
        <v>6</v>
      </c>
      <c r="W1979" s="2329">
        <f>Table1[[#This Row],[FLIGHT_DATE]]-Table1[[#This Row],[DATE_BOOKED]]</f>
        <v>28</v>
      </c>
    </row>
    <row r="1980" spans="1:23" x14ac:dyDescent="0.35">
      <c r="A1980" s="2328">
        <v>45752</v>
      </c>
      <c r="B1980" s="2329" t="s">
        <v>390</v>
      </c>
      <c r="C1980" s="198" t="s">
        <v>333</v>
      </c>
      <c r="D1980" s="198" t="s">
        <v>952</v>
      </c>
      <c r="E1980" s="2329" t="s">
        <v>963</v>
      </c>
      <c r="F1980" s="2329" t="s">
        <v>56</v>
      </c>
      <c r="G1980" s="2329" t="s">
        <v>10</v>
      </c>
      <c r="H1980" s="2329" t="s">
        <v>194</v>
      </c>
      <c r="I1980" s="2330" t="s">
        <v>26</v>
      </c>
      <c r="J1980" s="2328">
        <v>45759</v>
      </c>
      <c r="K1980" s="2331">
        <v>1</v>
      </c>
      <c r="L1980" s="2332">
        <v>1</v>
      </c>
      <c r="M1980" s="2333">
        <v>140</v>
      </c>
      <c r="N1980" s="2334">
        <v>19.420000000000002</v>
      </c>
      <c r="O1980" s="2334">
        <v>30</v>
      </c>
      <c r="P1980" s="2327">
        <f>SUM(Table1[[#This Row],[BASE_FARE]:[SURCHARGES]])*Table1[[#This Row],[SEATS_BOOKED]]</f>
        <v>189.42000000000002</v>
      </c>
      <c r="Q1980" s="2306" t="s">
        <v>161</v>
      </c>
      <c r="R1980" s="2308" t="s">
        <v>335</v>
      </c>
      <c r="S1980" s="2329" t="str">
        <f>LEFT(Table1[[#This Row],[SECTOR]],3)</f>
        <v>BRI</v>
      </c>
      <c r="T1980" s="2329" t="str">
        <f>RIGHT(Table1[[#This Row],[SECTOR]],3)</f>
        <v>SSH</v>
      </c>
      <c r="U1980" s="2329" t="str">
        <f t="shared" si="176"/>
        <v>BRI</v>
      </c>
      <c r="V1980" s="2329">
        <f>WEEKDAY(Table1[[#This Row],[FLIGHT_DATE]],2)</f>
        <v>6</v>
      </c>
      <c r="W1980" s="2329">
        <f>Table1[[#This Row],[FLIGHT_DATE]]-Table1[[#This Row],[DATE_BOOKED]]</f>
        <v>7</v>
      </c>
    </row>
    <row r="1981" spans="1:23" x14ac:dyDescent="0.35">
      <c r="A1981" s="2328">
        <v>45752</v>
      </c>
      <c r="B1981" s="2329" t="s">
        <v>390</v>
      </c>
      <c r="C1981" s="198" t="s">
        <v>333</v>
      </c>
      <c r="D1981" s="198" t="s">
        <v>952</v>
      </c>
      <c r="E1981" s="2329" t="s">
        <v>962</v>
      </c>
      <c r="F1981" s="2329" t="s">
        <v>56</v>
      </c>
      <c r="G1981" s="2329" t="s">
        <v>10</v>
      </c>
      <c r="H1981" s="2329" t="s">
        <v>88</v>
      </c>
      <c r="I1981" s="2330" t="s">
        <v>27</v>
      </c>
      <c r="J1981" s="2328">
        <v>45780</v>
      </c>
      <c r="K1981" s="2331">
        <v>1</v>
      </c>
      <c r="L1981" s="2332">
        <v>1</v>
      </c>
      <c r="M1981" s="2333">
        <v>130</v>
      </c>
      <c r="N1981" s="418">
        <v>39.03</v>
      </c>
      <c r="O1981" s="2186">
        <v>40</v>
      </c>
      <c r="P1981" s="2327">
        <f>SUM(Table1[[#This Row],[BASE_FARE]:[SURCHARGES]])*Table1[[#This Row],[SEATS_BOOKED]]</f>
        <v>209.03</v>
      </c>
      <c r="Q1981" s="2306" t="s">
        <v>161</v>
      </c>
      <c r="R1981" s="2308" t="s">
        <v>335</v>
      </c>
      <c r="S1981" s="2329" t="str">
        <f>LEFT(Table1[[#This Row],[SECTOR]],3)</f>
        <v>SSH</v>
      </c>
      <c r="T1981" s="2329" t="str">
        <f>RIGHT(Table1[[#This Row],[SECTOR]],3)</f>
        <v>BRI</v>
      </c>
      <c r="U1981" s="2329" t="str">
        <f t="shared" si="176"/>
        <v>BRI</v>
      </c>
      <c r="V1981" s="2329">
        <f>WEEKDAY(Table1[[#This Row],[FLIGHT_DATE]],2)</f>
        <v>6</v>
      </c>
      <c r="W1981" s="2329">
        <f>Table1[[#This Row],[FLIGHT_DATE]]-Table1[[#This Row],[DATE_BOOKED]]</f>
        <v>28</v>
      </c>
    </row>
    <row r="1982" spans="1:23" x14ac:dyDescent="0.35">
      <c r="A1982" s="2328">
        <v>45752</v>
      </c>
      <c r="B1982" s="2329" t="s">
        <v>390</v>
      </c>
      <c r="C1982" s="198" t="s">
        <v>333</v>
      </c>
      <c r="D1982" s="198" t="s">
        <v>952</v>
      </c>
      <c r="E1982" s="2329" t="s">
        <v>963</v>
      </c>
      <c r="F1982" s="2329" t="s">
        <v>56</v>
      </c>
      <c r="G1982" s="2329" t="s">
        <v>10</v>
      </c>
      <c r="H1982" s="2329" t="s">
        <v>194</v>
      </c>
      <c r="I1982" s="2330" t="s">
        <v>26</v>
      </c>
      <c r="J1982" s="2328">
        <v>45759</v>
      </c>
      <c r="K1982" s="2331">
        <v>1</v>
      </c>
      <c r="L1982" s="2332">
        <v>1</v>
      </c>
      <c r="M1982" s="2333">
        <v>140</v>
      </c>
      <c r="N1982" s="2334">
        <v>19.420000000000002</v>
      </c>
      <c r="O1982" s="2334">
        <v>30</v>
      </c>
      <c r="P1982" s="2327">
        <f>SUM(Table1[[#This Row],[BASE_FARE]:[SURCHARGES]])*Table1[[#This Row],[SEATS_BOOKED]]</f>
        <v>189.42000000000002</v>
      </c>
      <c r="Q1982" s="2306" t="s">
        <v>161</v>
      </c>
      <c r="R1982" s="2308" t="s">
        <v>335</v>
      </c>
      <c r="S1982" s="2329" t="str">
        <f>LEFT(Table1[[#This Row],[SECTOR]],3)</f>
        <v>BRI</v>
      </c>
      <c r="T1982" s="2329" t="str">
        <f>RIGHT(Table1[[#This Row],[SECTOR]],3)</f>
        <v>SSH</v>
      </c>
      <c r="U1982" s="2329" t="str">
        <f t="shared" si="176"/>
        <v>BRI</v>
      </c>
      <c r="V1982" s="2329">
        <f>WEEKDAY(Table1[[#This Row],[FLIGHT_DATE]],2)</f>
        <v>6</v>
      </c>
      <c r="W1982" s="2329">
        <f>Table1[[#This Row],[FLIGHT_DATE]]-Table1[[#This Row],[DATE_BOOKED]]</f>
        <v>7</v>
      </c>
    </row>
    <row r="1983" spans="1:23" x14ac:dyDescent="0.35">
      <c r="A1983" s="2335">
        <v>45754</v>
      </c>
      <c r="B1983" s="2336" t="s">
        <v>385</v>
      </c>
      <c r="C1983" s="198" t="s">
        <v>333</v>
      </c>
      <c r="D1983" s="198"/>
      <c r="E1983" s="2336" t="s">
        <v>965</v>
      </c>
      <c r="F1983" s="2336" t="s">
        <v>56</v>
      </c>
      <c r="G1983" s="2336" t="s">
        <v>10</v>
      </c>
      <c r="H1983" s="2336" t="s">
        <v>88</v>
      </c>
      <c r="I1983" s="2337" t="s">
        <v>27</v>
      </c>
      <c r="J1983" s="2335">
        <v>45780</v>
      </c>
      <c r="K1983" s="2338">
        <v>3</v>
      </c>
      <c r="L1983" s="2339">
        <v>3</v>
      </c>
      <c r="M1983" s="2340">
        <v>150</v>
      </c>
      <c r="N1983" s="2341">
        <v>0</v>
      </c>
      <c r="O1983" s="2341">
        <v>0</v>
      </c>
      <c r="P1983" s="2342">
        <f>SUM(Table1[[#This Row],[BASE_FARE]:[SURCHARGES]])*Table1[[#This Row],[SEATS_BOOKED]]</f>
        <v>450</v>
      </c>
      <c r="Q1983" s="2306" t="s">
        <v>161</v>
      </c>
      <c r="R1983" s="2308" t="s">
        <v>335</v>
      </c>
      <c r="S1983" s="2336" t="str">
        <f>LEFT(Table1[[#This Row],[SECTOR]],3)</f>
        <v>SSH</v>
      </c>
      <c r="T1983" s="2336" t="str">
        <f>RIGHT(Table1[[#This Row],[SECTOR]],3)</f>
        <v>BRI</v>
      </c>
      <c r="U1983" s="2336" t="str">
        <f t="shared" si="176"/>
        <v>BRI</v>
      </c>
      <c r="V1983" s="2336">
        <f>WEEKDAY(Table1[[#This Row],[FLIGHT_DATE]],2)</f>
        <v>6</v>
      </c>
      <c r="W1983" s="2336">
        <f>Table1[[#This Row],[FLIGHT_DATE]]-Table1[[#This Row],[DATE_BOOKED]]</f>
        <v>26</v>
      </c>
    </row>
    <row r="1984" spans="1:23" x14ac:dyDescent="0.35">
      <c r="A1984" s="2335">
        <v>45754</v>
      </c>
      <c r="B1984" s="2336" t="s">
        <v>385</v>
      </c>
      <c r="C1984" s="198" t="s">
        <v>333</v>
      </c>
      <c r="D1984" s="198"/>
      <c r="E1984" s="2336" t="s">
        <v>966</v>
      </c>
      <c r="F1984" s="2336" t="s">
        <v>56</v>
      </c>
      <c r="G1984" s="2336" t="s">
        <v>10</v>
      </c>
      <c r="H1984" s="2336" t="s">
        <v>89</v>
      </c>
      <c r="I1984" s="2337" t="s">
        <v>26</v>
      </c>
      <c r="J1984" s="2335">
        <v>45773</v>
      </c>
      <c r="K1984" s="2338">
        <v>3</v>
      </c>
      <c r="L1984" s="2339">
        <v>3</v>
      </c>
      <c r="M1984" s="2340">
        <v>150</v>
      </c>
      <c r="N1984" s="2341">
        <v>0</v>
      </c>
      <c r="O1984" s="2341">
        <v>0</v>
      </c>
      <c r="P1984" s="2342">
        <f>SUM(Table1[[#This Row],[BASE_FARE]:[SURCHARGES]])*Table1[[#This Row],[SEATS_BOOKED]]</f>
        <v>450</v>
      </c>
      <c r="Q1984" s="2306" t="s">
        <v>161</v>
      </c>
      <c r="R1984" s="2308" t="s">
        <v>335</v>
      </c>
      <c r="S1984" s="2336" t="str">
        <f>LEFT(Table1[[#This Row],[SECTOR]],3)</f>
        <v>BRI</v>
      </c>
      <c r="T1984" s="2336" t="str">
        <f>RIGHT(Table1[[#This Row],[SECTOR]],3)</f>
        <v>SSH</v>
      </c>
      <c r="U1984" s="2336" t="str">
        <f t="shared" si="176"/>
        <v>BRI</v>
      </c>
      <c r="V1984" s="2336">
        <f>WEEKDAY(Table1[[#This Row],[FLIGHT_DATE]],2)</f>
        <v>6</v>
      </c>
      <c r="W1984" s="2336">
        <f>Table1[[#This Row],[FLIGHT_DATE]]-Table1[[#This Row],[DATE_BOOKED]]</f>
        <v>19</v>
      </c>
    </row>
    <row r="1985" spans="1:23" x14ac:dyDescent="0.35">
      <c r="A1985" s="2343">
        <v>45753</v>
      </c>
      <c r="B1985" s="2344" t="s">
        <v>390</v>
      </c>
      <c r="C1985" s="198" t="s">
        <v>333</v>
      </c>
      <c r="D1985" s="198" t="s">
        <v>952</v>
      </c>
      <c r="E1985" s="2344" t="s">
        <v>967</v>
      </c>
      <c r="F1985" s="2344" t="s">
        <v>56</v>
      </c>
      <c r="G1985" s="2344" t="s">
        <v>10</v>
      </c>
      <c r="H1985" s="2344" t="s">
        <v>195</v>
      </c>
      <c r="I1985" s="2345" t="s">
        <v>126</v>
      </c>
      <c r="J1985" s="2343">
        <v>45780</v>
      </c>
      <c r="K1985" s="2346">
        <v>1</v>
      </c>
      <c r="L1985" s="2347">
        <v>1</v>
      </c>
      <c r="M1985" s="2348">
        <v>150</v>
      </c>
      <c r="N1985" s="784">
        <v>37.72</v>
      </c>
      <c r="O1985" s="2349">
        <v>40</v>
      </c>
      <c r="P1985" s="2350">
        <f>SUM(Table1[[#This Row],[BASE_FARE]:[SURCHARGES]])*Table1[[#This Row],[SEATS_BOOKED]]</f>
        <v>227.72</v>
      </c>
      <c r="Q1985" s="2344" t="s">
        <v>161</v>
      </c>
      <c r="R1985" s="2346" t="s">
        <v>335</v>
      </c>
      <c r="S1985" s="2344" t="str">
        <f>LEFT(Table1[[#This Row],[SECTOR]],3)</f>
        <v>SSH</v>
      </c>
      <c r="T1985" s="2344" t="str">
        <f>RIGHT(Table1[[#This Row],[SECTOR]],3)</f>
        <v>VRN</v>
      </c>
      <c r="U1985" s="2344" t="str">
        <f t="shared" ref="U1985:U1992" si="177">IF(AND(S1985&lt;&gt;"SSH", S1985&lt;&gt;"RMF", S1985&lt;&gt;"CAI", S1985&lt;&gt;"HRG", S1985&lt;&gt;"LXR", S1985&lt;&gt;"DXB", OR(T1985="SSH", T1985="RMF", T1985="CAI", T1985="HRG", T1985="LXR", T1985="DXB")), S1985,
    IF(AND(T1985&lt;&gt;"SSH", T1985&lt;&gt;"RMF", T1985&lt;&gt;"CAI", T1985&lt;&gt;"HRG", T1985&lt;&gt;"LXR", T1985&lt;&gt;"DXB", OR(S1985="SSH", S1985="RMF", S1985="CAI", S1985="HRG", S1985="LXR", S1985="DXB")), T1985,
    "VIE"))</f>
        <v>VRN</v>
      </c>
      <c r="V1985" s="2344">
        <f>WEEKDAY(Table1[[#This Row],[FLIGHT_DATE]],2)</f>
        <v>6</v>
      </c>
      <c r="W1985" s="2344">
        <f>Table1[[#This Row],[FLIGHT_DATE]]-Table1[[#This Row],[DATE_BOOKED]]</f>
        <v>27</v>
      </c>
    </row>
    <row r="1986" spans="1:23" x14ac:dyDescent="0.35">
      <c r="A1986" s="2343">
        <v>45753</v>
      </c>
      <c r="B1986" s="2344" t="s">
        <v>390</v>
      </c>
      <c r="C1986" s="198" t="s">
        <v>333</v>
      </c>
      <c r="D1986" s="198" t="s">
        <v>952</v>
      </c>
      <c r="E1986" s="3082" t="s">
        <v>968</v>
      </c>
      <c r="F1986" s="2344" t="s">
        <v>56</v>
      </c>
      <c r="G1986" s="2344" t="s">
        <v>10</v>
      </c>
      <c r="H1986" s="2344" t="s">
        <v>194</v>
      </c>
      <c r="I1986" s="2345" t="s">
        <v>130</v>
      </c>
      <c r="J1986" s="2343">
        <v>45773</v>
      </c>
      <c r="K1986" s="2346">
        <v>1</v>
      </c>
      <c r="L1986" s="2347">
        <v>1</v>
      </c>
      <c r="M1986" s="2348">
        <v>130</v>
      </c>
      <c r="N1986" s="2349">
        <v>23.04</v>
      </c>
      <c r="O1986" s="2349">
        <v>40</v>
      </c>
      <c r="P1986" s="2350">
        <f>SUM(Table1[[#This Row],[BASE_FARE]:[SURCHARGES]])*Table1[[#This Row],[SEATS_BOOKED]]</f>
        <v>193.04</v>
      </c>
      <c r="Q1986" s="2344" t="s">
        <v>161</v>
      </c>
      <c r="R1986" s="2346" t="s">
        <v>335</v>
      </c>
      <c r="S1986" s="2344" t="str">
        <f>LEFT(Table1[[#This Row],[SECTOR]],3)</f>
        <v>VRN</v>
      </c>
      <c r="T1986" s="2344" t="str">
        <f>RIGHT(Table1[[#This Row],[SECTOR]],3)</f>
        <v>SSH</v>
      </c>
      <c r="U1986" s="2344" t="str">
        <f t="shared" si="177"/>
        <v>VRN</v>
      </c>
      <c r="V1986" s="2344">
        <f>WEEKDAY(Table1[[#This Row],[FLIGHT_DATE]],2)</f>
        <v>6</v>
      </c>
      <c r="W1986" s="2344">
        <f>Table1[[#This Row],[FLIGHT_DATE]]-Table1[[#This Row],[DATE_BOOKED]]</f>
        <v>20</v>
      </c>
    </row>
    <row r="1987" spans="1:23" x14ac:dyDescent="0.35">
      <c r="A1987" s="2343">
        <v>45753</v>
      </c>
      <c r="B1987" s="2344" t="s">
        <v>390</v>
      </c>
      <c r="C1987" s="198" t="s">
        <v>333</v>
      </c>
      <c r="D1987" s="198" t="s">
        <v>952</v>
      </c>
      <c r="E1987" s="2344" t="s">
        <v>969</v>
      </c>
      <c r="F1987" s="2344" t="s">
        <v>56</v>
      </c>
      <c r="G1987" s="2344" t="s">
        <v>10</v>
      </c>
      <c r="H1987" s="2344" t="s">
        <v>88</v>
      </c>
      <c r="I1987" s="2345" t="s">
        <v>27</v>
      </c>
      <c r="J1987" s="2343">
        <v>45885</v>
      </c>
      <c r="K1987" s="2346">
        <v>1</v>
      </c>
      <c r="L1987" s="2347">
        <v>1</v>
      </c>
      <c r="M1987" s="2348">
        <v>240</v>
      </c>
      <c r="N1987" s="2349">
        <v>39.03</v>
      </c>
      <c r="O1987" s="2349">
        <v>40</v>
      </c>
      <c r="P1987" s="2350">
        <f>SUM(Table1[[#This Row],[BASE_FARE]:[SURCHARGES]])*Table1[[#This Row],[SEATS_BOOKED]]</f>
        <v>319.02999999999997</v>
      </c>
      <c r="Q1987" s="2344" t="s">
        <v>161</v>
      </c>
      <c r="R1987" s="2346" t="s">
        <v>335</v>
      </c>
      <c r="S1987" s="2344" t="str">
        <f>LEFT(Table1[[#This Row],[SECTOR]],3)</f>
        <v>SSH</v>
      </c>
      <c r="T1987" s="2344" t="str">
        <f>RIGHT(Table1[[#This Row],[SECTOR]],3)</f>
        <v>BRI</v>
      </c>
      <c r="U1987" s="2344" t="str">
        <f t="shared" si="177"/>
        <v>BRI</v>
      </c>
      <c r="V1987" s="2344">
        <f>WEEKDAY(Table1[[#This Row],[FLIGHT_DATE]],2)</f>
        <v>6</v>
      </c>
      <c r="W1987" s="2344">
        <f>Table1[[#This Row],[FLIGHT_DATE]]-Table1[[#This Row],[DATE_BOOKED]]</f>
        <v>132</v>
      </c>
    </row>
    <row r="1988" spans="1:23" x14ac:dyDescent="0.35">
      <c r="A1988" s="2343">
        <v>45753</v>
      </c>
      <c r="B1988" s="2344" t="s">
        <v>390</v>
      </c>
      <c r="C1988" s="198" t="s">
        <v>333</v>
      </c>
      <c r="D1988" s="198" t="s">
        <v>952</v>
      </c>
      <c r="E1988" s="2344" t="s">
        <v>969</v>
      </c>
      <c r="F1988" s="2344" t="s">
        <v>56</v>
      </c>
      <c r="G1988" s="2344" t="s">
        <v>10</v>
      </c>
      <c r="H1988" s="2344" t="s">
        <v>88</v>
      </c>
      <c r="I1988" s="2345" t="s">
        <v>27</v>
      </c>
      <c r="J1988" s="2343">
        <v>45885</v>
      </c>
      <c r="K1988" s="2346">
        <v>1</v>
      </c>
      <c r="L1988" s="2347">
        <v>1</v>
      </c>
      <c r="M1988" s="2348">
        <v>240</v>
      </c>
      <c r="N1988" s="2349">
        <v>39.03</v>
      </c>
      <c r="O1988" s="2349">
        <v>40</v>
      </c>
      <c r="P1988" s="2350">
        <f>SUM(Table1[[#This Row],[BASE_FARE]:[SURCHARGES]])*Table1[[#This Row],[SEATS_BOOKED]]</f>
        <v>319.02999999999997</v>
      </c>
      <c r="Q1988" s="2344" t="s">
        <v>161</v>
      </c>
      <c r="R1988" s="2346" t="s">
        <v>335</v>
      </c>
      <c r="S1988" s="2344" t="str">
        <f>LEFT(Table1[[#This Row],[SECTOR]],3)</f>
        <v>SSH</v>
      </c>
      <c r="T1988" s="2344" t="str">
        <f>RIGHT(Table1[[#This Row],[SECTOR]],3)</f>
        <v>BRI</v>
      </c>
      <c r="U1988" s="2344" t="str">
        <f t="shared" si="177"/>
        <v>BRI</v>
      </c>
      <c r="V1988" s="2344">
        <f>WEEKDAY(Table1[[#This Row],[FLIGHT_DATE]],2)</f>
        <v>6</v>
      </c>
      <c r="W1988" s="2344">
        <f>Table1[[#This Row],[FLIGHT_DATE]]-Table1[[#This Row],[DATE_BOOKED]]</f>
        <v>132</v>
      </c>
    </row>
    <row r="1989" spans="1:23" x14ac:dyDescent="0.35">
      <c r="A1989" s="2343">
        <v>45753</v>
      </c>
      <c r="B1989" s="2344" t="s">
        <v>390</v>
      </c>
      <c r="C1989" s="198" t="s">
        <v>333</v>
      </c>
      <c r="D1989" s="198" t="s">
        <v>952</v>
      </c>
      <c r="E1989" s="2344" t="s">
        <v>967</v>
      </c>
      <c r="F1989" s="2344" t="s">
        <v>56</v>
      </c>
      <c r="G1989" s="2344" t="s">
        <v>10</v>
      </c>
      <c r="H1989" s="2344" t="s">
        <v>195</v>
      </c>
      <c r="I1989" s="2345" t="s">
        <v>126</v>
      </c>
      <c r="J1989" s="2343">
        <v>45780</v>
      </c>
      <c r="K1989" s="2346">
        <v>1</v>
      </c>
      <c r="L1989" s="2347">
        <v>1</v>
      </c>
      <c r="M1989" s="2348">
        <v>150</v>
      </c>
      <c r="N1989" s="784">
        <v>37.72</v>
      </c>
      <c r="O1989" s="2349">
        <v>40</v>
      </c>
      <c r="P1989" s="2350">
        <f>SUM(Table1[[#This Row],[BASE_FARE]:[SURCHARGES]])*Table1[[#This Row],[SEATS_BOOKED]]</f>
        <v>227.72</v>
      </c>
      <c r="Q1989" s="2344" t="s">
        <v>161</v>
      </c>
      <c r="R1989" s="2346" t="s">
        <v>335</v>
      </c>
      <c r="S1989" s="2344" t="str">
        <f>LEFT(Table1[[#This Row],[SECTOR]],3)</f>
        <v>SSH</v>
      </c>
      <c r="T1989" s="2344" t="str">
        <f>RIGHT(Table1[[#This Row],[SECTOR]],3)</f>
        <v>VRN</v>
      </c>
      <c r="U1989" s="2344" t="str">
        <f t="shared" si="177"/>
        <v>VRN</v>
      </c>
      <c r="V1989" s="2344">
        <f>WEEKDAY(Table1[[#This Row],[FLIGHT_DATE]],2)</f>
        <v>6</v>
      </c>
      <c r="W1989" s="2344">
        <f>Table1[[#This Row],[FLIGHT_DATE]]-Table1[[#This Row],[DATE_BOOKED]]</f>
        <v>27</v>
      </c>
    </row>
    <row r="1990" spans="1:23" x14ac:dyDescent="0.35">
      <c r="A1990" s="2343">
        <v>45753</v>
      </c>
      <c r="B1990" s="2344" t="s">
        <v>390</v>
      </c>
      <c r="C1990" s="198" t="s">
        <v>333</v>
      </c>
      <c r="D1990" s="198" t="s">
        <v>952</v>
      </c>
      <c r="E1990" s="2344" t="s">
        <v>968</v>
      </c>
      <c r="F1990" s="2344" t="s">
        <v>56</v>
      </c>
      <c r="G1990" s="2344" t="s">
        <v>10</v>
      </c>
      <c r="H1990" s="2344" t="s">
        <v>194</v>
      </c>
      <c r="I1990" s="2345" t="s">
        <v>130</v>
      </c>
      <c r="J1990" s="2343">
        <v>45773</v>
      </c>
      <c r="K1990" s="2346">
        <v>1</v>
      </c>
      <c r="L1990" s="2347">
        <v>1</v>
      </c>
      <c r="M1990" s="2348">
        <v>130</v>
      </c>
      <c r="N1990" s="2349">
        <v>23.04</v>
      </c>
      <c r="O1990" s="2349">
        <v>40</v>
      </c>
      <c r="P1990" s="2350">
        <f>SUM(Table1[[#This Row],[BASE_FARE]:[SURCHARGES]])*Table1[[#This Row],[SEATS_BOOKED]]</f>
        <v>193.04</v>
      </c>
      <c r="Q1990" s="2344" t="s">
        <v>161</v>
      </c>
      <c r="R1990" s="2346" t="s">
        <v>335</v>
      </c>
      <c r="S1990" s="2344" t="str">
        <f>LEFT(Table1[[#This Row],[SECTOR]],3)</f>
        <v>VRN</v>
      </c>
      <c r="T1990" s="2344" t="str">
        <f>RIGHT(Table1[[#This Row],[SECTOR]],3)</f>
        <v>SSH</v>
      </c>
      <c r="U1990" s="2344" t="str">
        <f t="shared" si="177"/>
        <v>VRN</v>
      </c>
      <c r="V1990" s="2344">
        <f>WEEKDAY(Table1[[#This Row],[FLIGHT_DATE]],2)</f>
        <v>6</v>
      </c>
      <c r="W1990" s="2344">
        <f>Table1[[#This Row],[FLIGHT_DATE]]-Table1[[#This Row],[DATE_BOOKED]]</f>
        <v>20</v>
      </c>
    </row>
    <row r="1991" spans="1:23" x14ac:dyDescent="0.35">
      <c r="A1991" s="2343">
        <v>45753</v>
      </c>
      <c r="B1991" s="2344" t="s">
        <v>390</v>
      </c>
      <c r="C1991" s="198" t="s">
        <v>333</v>
      </c>
      <c r="D1991" s="198" t="s">
        <v>952</v>
      </c>
      <c r="E1991" s="2344" t="s">
        <v>967</v>
      </c>
      <c r="F1991" s="2344" t="s">
        <v>56</v>
      </c>
      <c r="G1991" s="2344" t="s">
        <v>10</v>
      </c>
      <c r="H1991" s="2344" t="s">
        <v>195</v>
      </c>
      <c r="I1991" s="2345" t="s">
        <v>126</v>
      </c>
      <c r="J1991" s="2343">
        <v>45780</v>
      </c>
      <c r="K1991" s="2346">
        <v>0</v>
      </c>
      <c r="L1991" s="2347">
        <v>0</v>
      </c>
      <c r="M1991" s="2348">
        <v>15</v>
      </c>
      <c r="N1991" s="784">
        <v>37.72</v>
      </c>
      <c r="O1991" s="2349">
        <v>40</v>
      </c>
      <c r="P1991" s="2350">
        <v>92.43</v>
      </c>
      <c r="Q1991" s="2344" t="s">
        <v>161</v>
      </c>
      <c r="R1991" s="2346" t="s">
        <v>335</v>
      </c>
      <c r="S1991" s="2344" t="str">
        <f>LEFT(Table1[[#This Row],[SECTOR]],3)</f>
        <v>SSH</v>
      </c>
      <c r="T1991" s="2344" t="str">
        <f>RIGHT(Table1[[#This Row],[SECTOR]],3)</f>
        <v>VRN</v>
      </c>
      <c r="U1991" s="2344" t="str">
        <f t="shared" si="177"/>
        <v>VRN</v>
      </c>
      <c r="V1991" s="2344">
        <f>WEEKDAY(Table1[[#This Row],[FLIGHT_DATE]],2)</f>
        <v>6</v>
      </c>
      <c r="W1991" s="2344">
        <f>Table1[[#This Row],[FLIGHT_DATE]]-Table1[[#This Row],[DATE_BOOKED]]</f>
        <v>27</v>
      </c>
    </row>
    <row r="1992" spans="1:23" x14ac:dyDescent="0.35">
      <c r="A1992" s="2343">
        <v>45753</v>
      </c>
      <c r="B1992" s="2344" t="s">
        <v>390</v>
      </c>
      <c r="C1992" s="198" t="s">
        <v>333</v>
      </c>
      <c r="D1992" s="198" t="s">
        <v>952</v>
      </c>
      <c r="E1992" s="2344" t="s">
        <v>968</v>
      </c>
      <c r="F1992" s="2344" t="s">
        <v>56</v>
      </c>
      <c r="G1992" s="2344" t="s">
        <v>10</v>
      </c>
      <c r="H1992" s="2344" t="s">
        <v>194</v>
      </c>
      <c r="I1992" s="2345" t="s">
        <v>130</v>
      </c>
      <c r="J1992" s="2343">
        <v>45773</v>
      </c>
      <c r="K1992" s="2346">
        <v>0</v>
      </c>
      <c r="L1992" s="2347">
        <v>0</v>
      </c>
      <c r="M1992" s="2348">
        <v>13</v>
      </c>
      <c r="N1992" s="2349">
        <v>23.04</v>
      </c>
      <c r="O1992" s="2349">
        <v>40</v>
      </c>
      <c r="P1992" s="2350">
        <v>76.039999999999992</v>
      </c>
      <c r="Q1992" s="2344" t="s">
        <v>161</v>
      </c>
      <c r="R1992" s="2346" t="s">
        <v>335</v>
      </c>
      <c r="S1992" s="2344" t="str">
        <f>LEFT(Table1[[#This Row],[SECTOR]],3)</f>
        <v>VRN</v>
      </c>
      <c r="T1992" s="2344" t="str">
        <f>RIGHT(Table1[[#This Row],[SECTOR]],3)</f>
        <v>SSH</v>
      </c>
      <c r="U1992" s="2344" t="str">
        <f t="shared" si="177"/>
        <v>VRN</v>
      </c>
      <c r="V1992" s="2344">
        <f>WEEKDAY(Table1[[#This Row],[FLIGHT_DATE]],2)</f>
        <v>6</v>
      </c>
      <c r="W1992" s="2344">
        <f>Table1[[#This Row],[FLIGHT_DATE]]-Table1[[#This Row],[DATE_BOOKED]]</f>
        <v>20</v>
      </c>
    </row>
    <row r="1993" spans="1:23" x14ac:dyDescent="0.35">
      <c r="A1993" s="2351">
        <v>45754</v>
      </c>
      <c r="B1993" s="2352" t="s">
        <v>112</v>
      </c>
      <c r="C1993" s="198" t="s">
        <v>160</v>
      </c>
      <c r="D1993" s="198"/>
      <c r="E1993" s="2352"/>
      <c r="F1993" s="2352" t="s">
        <v>54</v>
      </c>
      <c r="G1993" s="2352" t="s">
        <v>10</v>
      </c>
      <c r="H1993" s="2352" t="s">
        <v>89</v>
      </c>
      <c r="I1993" s="2353" t="s">
        <v>26</v>
      </c>
      <c r="J1993" s="2351">
        <v>45836</v>
      </c>
      <c r="K1993" s="2354">
        <v>10</v>
      </c>
      <c r="L1993" s="2355">
        <v>10</v>
      </c>
      <c r="M1993" s="2356">
        <v>195</v>
      </c>
      <c r="N1993" s="2357">
        <v>0</v>
      </c>
      <c r="O1993" s="2357">
        <v>0</v>
      </c>
      <c r="P1993" s="2358">
        <f>SUM(Table1[[#This Row],[BASE_FARE]:[SURCHARGES]])*Table1[[#This Row],[SEATS_BOOKED]]</f>
        <v>1950</v>
      </c>
      <c r="Q1993" s="2344" t="s">
        <v>161</v>
      </c>
      <c r="R1993" s="2461" t="s">
        <v>397</v>
      </c>
      <c r="S1993" s="2352" t="str">
        <f>LEFT(Table1[[#This Row],[SECTOR]],3)</f>
        <v>BRI</v>
      </c>
      <c r="T1993" s="2352" t="str">
        <f>RIGHT(Table1[[#This Row],[SECTOR]],3)</f>
        <v>SSH</v>
      </c>
      <c r="U1993" s="2352" t="str">
        <f t="shared" ref="U1993:U2012" si="178">IF(AND(S1993&lt;&gt;"SSH", S1993&lt;&gt;"RMF", S1993&lt;&gt;"CAI", S1993&lt;&gt;"HRG", S1993&lt;&gt;"LXR", S1993&lt;&gt;"DXB", OR(T1993="SSH", T1993="RMF", T1993="CAI", T1993="HRG", T1993="LXR", T1993="DXB")), S1993,
    IF(AND(T1993&lt;&gt;"SSH", T1993&lt;&gt;"RMF", T1993&lt;&gt;"CAI", T1993&lt;&gt;"HRG", T1993&lt;&gt;"LXR", T1993&lt;&gt;"DXB", OR(S1993="SSH", S1993="RMF", S1993="CAI", S1993="HRG", S1993="LXR", S1993="DXB")), T1993,
    "VIE"))</f>
        <v>BRI</v>
      </c>
      <c r="V1993" s="2352">
        <f>WEEKDAY(Table1[[#This Row],[FLIGHT_DATE]],2)</f>
        <v>6</v>
      </c>
      <c r="W1993" s="2352">
        <f>Table1[[#This Row],[FLIGHT_DATE]]-Table1[[#This Row],[DATE_BOOKED]]</f>
        <v>82</v>
      </c>
    </row>
    <row r="1994" spans="1:23" x14ac:dyDescent="0.35">
      <c r="A1994" s="2351">
        <v>45754</v>
      </c>
      <c r="B1994" s="2352" t="s">
        <v>112</v>
      </c>
      <c r="C1994" s="198" t="s">
        <v>160</v>
      </c>
      <c r="D1994" s="198"/>
      <c r="E1994" s="2352"/>
      <c r="F1994" s="2352" t="s">
        <v>54</v>
      </c>
      <c r="G1994" s="2352" t="s">
        <v>10</v>
      </c>
      <c r="H1994" s="2352" t="s">
        <v>89</v>
      </c>
      <c r="I1994" s="2353" t="s">
        <v>26</v>
      </c>
      <c r="J1994" s="2351">
        <v>45843</v>
      </c>
      <c r="K1994" s="2354">
        <v>10</v>
      </c>
      <c r="L1994" s="2355">
        <v>10</v>
      </c>
      <c r="M1994" s="2356">
        <v>195</v>
      </c>
      <c r="N1994" s="2357">
        <v>0</v>
      </c>
      <c r="O1994" s="2357">
        <v>0</v>
      </c>
      <c r="P1994" s="2358">
        <f>SUM(Table1[[#This Row],[BASE_FARE]:[SURCHARGES]])*Table1[[#This Row],[SEATS_BOOKED]]</f>
        <v>1950</v>
      </c>
      <c r="Q1994" s="2344" t="s">
        <v>161</v>
      </c>
      <c r="R1994" s="2461" t="s">
        <v>397</v>
      </c>
      <c r="S1994" s="2352" t="str">
        <f>LEFT(Table1[[#This Row],[SECTOR]],3)</f>
        <v>BRI</v>
      </c>
      <c r="T1994" s="2352" t="str">
        <f>RIGHT(Table1[[#This Row],[SECTOR]],3)</f>
        <v>SSH</v>
      </c>
      <c r="U1994" s="2352" t="str">
        <f t="shared" si="178"/>
        <v>BRI</v>
      </c>
      <c r="V1994" s="2352">
        <f>WEEKDAY(Table1[[#This Row],[FLIGHT_DATE]],2)</f>
        <v>6</v>
      </c>
      <c r="W1994" s="2352">
        <f>Table1[[#This Row],[FLIGHT_DATE]]-Table1[[#This Row],[DATE_BOOKED]]</f>
        <v>89</v>
      </c>
    </row>
    <row r="1995" spans="1:23" x14ac:dyDescent="0.35">
      <c r="A1995" s="2351">
        <v>45754</v>
      </c>
      <c r="B1995" s="2352" t="s">
        <v>112</v>
      </c>
      <c r="C1995" s="198" t="s">
        <v>160</v>
      </c>
      <c r="D1995" s="198"/>
      <c r="E1995" s="2352"/>
      <c r="F1995" s="2352" t="s">
        <v>54</v>
      </c>
      <c r="G1995" s="2352" t="s">
        <v>10</v>
      </c>
      <c r="H1995" s="2352" t="s">
        <v>89</v>
      </c>
      <c r="I1995" s="2353" t="s">
        <v>26</v>
      </c>
      <c r="J1995" s="2351">
        <v>45850</v>
      </c>
      <c r="K1995" s="2354">
        <v>10</v>
      </c>
      <c r="L1995" s="2355">
        <v>10</v>
      </c>
      <c r="M1995" s="2356">
        <v>195</v>
      </c>
      <c r="N1995" s="2357">
        <v>0</v>
      </c>
      <c r="O1995" s="2357">
        <v>0</v>
      </c>
      <c r="P1995" s="2358">
        <f>SUM(Table1[[#This Row],[BASE_FARE]:[SURCHARGES]])*Table1[[#This Row],[SEATS_BOOKED]]</f>
        <v>1950</v>
      </c>
      <c r="Q1995" s="2344" t="s">
        <v>161</v>
      </c>
      <c r="R1995" s="2461" t="s">
        <v>397</v>
      </c>
      <c r="S1995" s="2352" t="str">
        <f>LEFT(Table1[[#This Row],[SECTOR]],3)</f>
        <v>BRI</v>
      </c>
      <c r="T1995" s="2352" t="str">
        <f>RIGHT(Table1[[#This Row],[SECTOR]],3)</f>
        <v>SSH</v>
      </c>
      <c r="U1995" s="2352" t="str">
        <f t="shared" si="178"/>
        <v>BRI</v>
      </c>
      <c r="V1995" s="2352">
        <f>WEEKDAY(Table1[[#This Row],[FLIGHT_DATE]],2)</f>
        <v>6</v>
      </c>
      <c r="W1995" s="2352">
        <f>Table1[[#This Row],[FLIGHT_DATE]]-Table1[[#This Row],[DATE_BOOKED]]</f>
        <v>96</v>
      </c>
    </row>
    <row r="1996" spans="1:23" x14ac:dyDescent="0.35">
      <c r="A1996" s="2351">
        <v>45754</v>
      </c>
      <c r="B1996" s="2352" t="s">
        <v>112</v>
      </c>
      <c r="C1996" s="198" t="s">
        <v>160</v>
      </c>
      <c r="D1996" s="198"/>
      <c r="E1996" s="2352"/>
      <c r="F1996" s="2352" t="s">
        <v>54</v>
      </c>
      <c r="G1996" s="2352" t="s">
        <v>10</v>
      </c>
      <c r="H1996" s="2352" t="s">
        <v>89</v>
      </c>
      <c r="I1996" s="2353" t="s">
        <v>26</v>
      </c>
      <c r="J1996" s="2351">
        <v>45857</v>
      </c>
      <c r="K1996" s="2354">
        <v>10</v>
      </c>
      <c r="L1996" s="2355">
        <v>10</v>
      </c>
      <c r="M1996" s="2356">
        <v>195</v>
      </c>
      <c r="N1996" s="2357">
        <v>0</v>
      </c>
      <c r="O1996" s="2357">
        <v>0</v>
      </c>
      <c r="P1996" s="2358">
        <f>SUM(Table1[[#This Row],[BASE_FARE]:[SURCHARGES]])*Table1[[#This Row],[SEATS_BOOKED]]</f>
        <v>1950</v>
      </c>
      <c r="Q1996" s="2344" t="s">
        <v>161</v>
      </c>
      <c r="R1996" s="2461" t="s">
        <v>397</v>
      </c>
      <c r="S1996" s="2352" t="str">
        <f>LEFT(Table1[[#This Row],[SECTOR]],3)</f>
        <v>BRI</v>
      </c>
      <c r="T1996" s="2352" t="str">
        <f>RIGHT(Table1[[#This Row],[SECTOR]],3)</f>
        <v>SSH</v>
      </c>
      <c r="U1996" s="2352" t="str">
        <f t="shared" si="178"/>
        <v>BRI</v>
      </c>
      <c r="V1996" s="2352">
        <f>WEEKDAY(Table1[[#This Row],[FLIGHT_DATE]],2)</f>
        <v>6</v>
      </c>
      <c r="W1996" s="2352">
        <f>Table1[[#This Row],[FLIGHT_DATE]]-Table1[[#This Row],[DATE_BOOKED]]</f>
        <v>103</v>
      </c>
    </row>
    <row r="1997" spans="1:23" x14ac:dyDescent="0.35">
      <c r="A1997" s="2351">
        <v>45754</v>
      </c>
      <c r="B1997" s="2352" t="s">
        <v>112</v>
      </c>
      <c r="C1997" s="198" t="s">
        <v>160</v>
      </c>
      <c r="D1997" s="198"/>
      <c r="E1997" s="2352"/>
      <c r="F1997" s="2352" t="s">
        <v>54</v>
      </c>
      <c r="G1997" s="2352" t="s">
        <v>10</v>
      </c>
      <c r="H1997" s="2352" t="s">
        <v>89</v>
      </c>
      <c r="I1997" s="2353" t="s">
        <v>26</v>
      </c>
      <c r="J1997" s="2351">
        <v>45864</v>
      </c>
      <c r="K1997" s="2354">
        <v>10</v>
      </c>
      <c r="L1997" s="2355">
        <v>10</v>
      </c>
      <c r="M1997" s="2356">
        <v>195</v>
      </c>
      <c r="N1997" s="2357">
        <v>0</v>
      </c>
      <c r="O1997" s="2357">
        <v>0</v>
      </c>
      <c r="P1997" s="2358">
        <f>SUM(Table1[[#This Row],[BASE_FARE]:[SURCHARGES]])*Table1[[#This Row],[SEATS_BOOKED]]</f>
        <v>1950</v>
      </c>
      <c r="Q1997" s="2344" t="s">
        <v>161</v>
      </c>
      <c r="R1997" s="2461" t="s">
        <v>397</v>
      </c>
      <c r="S1997" s="2352" t="str">
        <f>LEFT(Table1[[#This Row],[SECTOR]],3)</f>
        <v>BRI</v>
      </c>
      <c r="T1997" s="2352" t="str">
        <f>RIGHT(Table1[[#This Row],[SECTOR]],3)</f>
        <v>SSH</v>
      </c>
      <c r="U1997" s="2352" t="str">
        <f t="shared" si="178"/>
        <v>BRI</v>
      </c>
      <c r="V1997" s="2352">
        <f>WEEKDAY(Table1[[#This Row],[FLIGHT_DATE]],2)</f>
        <v>6</v>
      </c>
      <c r="W1997" s="2352">
        <f>Table1[[#This Row],[FLIGHT_DATE]]-Table1[[#This Row],[DATE_BOOKED]]</f>
        <v>110</v>
      </c>
    </row>
    <row r="1998" spans="1:23" x14ac:dyDescent="0.35">
      <c r="A1998" s="2351">
        <v>45754</v>
      </c>
      <c r="B1998" s="2352" t="s">
        <v>112</v>
      </c>
      <c r="C1998" s="198" t="s">
        <v>160</v>
      </c>
      <c r="D1998" s="198"/>
      <c r="E1998" s="2352"/>
      <c r="F1998" s="2352" t="s">
        <v>54</v>
      </c>
      <c r="G1998" s="2352" t="s">
        <v>11</v>
      </c>
      <c r="H1998" s="2352" t="s">
        <v>88</v>
      </c>
      <c r="I1998" s="2353" t="s">
        <v>27</v>
      </c>
      <c r="J1998" s="2351">
        <v>45843</v>
      </c>
      <c r="K1998" s="2354">
        <v>10</v>
      </c>
      <c r="L1998" s="2355">
        <v>10</v>
      </c>
      <c r="M1998" s="2356">
        <v>195</v>
      </c>
      <c r="N1998" s="2357">
        <v>0</v>
      </c>
      <c r="O1998" s="2357">
        <v>0</v>
      </c>
      <c r="P1998" s="2358">
        <f>SUM(Table1[[#This Row],[BASE_FARE]:[SURCHARGES]])*Table1[[#This Row],[SEATS_BOOKED]]</f>
        <v>1950</v>
      </c>
      <c r="Q1998" s="2344" t="s">
        <v>161</v>
      </c>
      <c r="R1998" s="2461" t="s">
        <v>397</v>
      </c>
      <c r="S1998" s="2352" t="str">
        <f>LEFT(Table1[[#This Row],[SECTOR]],3)</f>
        <v>SSH</v>
      </c>
      <c r="T1998" s="2352" t="str">
        <f>RIGHT(Table1[[#This Row],[SECTOR]],3)</f>
        <v>BRI</v>
      </c>
      <c r="U1998" s="2352" t="str">
        <f t="shared" si="178"/>
        <v>BRI</v>
      </c>
      <c r="V1998" s="2352">
        <f>WEEKDAY(Table1[[#This Row],[FLIGHT_DATE]],2)</f>
        <v>6</v>
      </c>
      <c r="W1998" s="2352">
        <f>Table1[[#This Row],[FLIGHT_DATE]]-Table1[[#This Row],[DATE_BOOKED]]</f>
        <v>89</v>
      </c>
    </row>
    <row r="1999" spans="1:23" x14ac:dyDescent="0.35">
      <c r="A1999" s="2351">
        <v>45754</v>
      </c>
      <c r="B1999" s="2352" t="s">
        <v>112</v>
      </c>
      <c r="C1999" s="198" t="s">
        <v>160</v>
      </c>
      <c r="D1999" s="198"/>
      <c r="E1999" s="2352"/>
      <c r="F1999" s="2352" t="s">
        <v>54</v>
      </c>
      <c r="G1999" s="2352" t="s">
        <v>11</v>
      </c>
      <c r="H1999" s="2352" t="s">
        <v>88</v>
      </c>
      <c r="I1999" s="2353" t="s">
        <v>27</v>
      </c>
      <c r="J1999" s="2351">
        <v>45850</v>
      </c>
      <c r="K1999" s="2354">
        <v>10</v>
      </c>
      <c r="L1999" s="2355">
        <v>10</v>
      </c>
      <c r="M1999" s="2356">
        <v>195</v>
      </c>
      <c r="N1999" s="2357">
        <v>0</v>
      </c>
      <c r="O1999" s="2357">
        <v>0</v>
      </c>
      <c r="P1999" s="2358">
        <f>SUM(Table1[[#This Row],[BASE_FARE]:[SURCHARGES]])*Table1[[#This Row],[SEATS_BOOKED]]</f>
        <v>1950</v>
      </c>
      <c r="Q1999" s="2344" t="s">
        <v>161</v>
      </c>
      <c r="R1999" s="2461" t="s">
        <v>397</v>
      </c>
      <c r="S1999" s="2352" t="str">
        <f>LEFT(Table1[[#This Row],[SECTOR]],3)</f>
        <v>SSH</v>
      </c>
      <c r="T1999" s="2352" t="str">
        <f>RIGHT(Table1[[#This Row],[SECTOR]],3)</f>
        <v>BRI</v>
      </c>
      <c r="U1999" s="2352" t="str">
        <f t="shared" si="178"/>
        <v>BRI</v>
      </c>
      <c r="V1999" s="2352">
        <f>WEEKDAY(Table1[[#This Row],[FLIGHT_DATE]],2)</f>
        <v>6</v>
      </c>
      <c r="W1999" s="2352">
        <f>Table1[[#This Row],[FLIGHT_DATE]]-Table1[[#This Row],[DATE_BOOKED]]</f>
        <v>96</v>
      </c>
    </row>
    <row r="2000" spans="1:23" x14ac:dyDescent="0.35">
      <c r="A2000" s="2351">
        <v>45754</v>
      </c>
      <c r="B2000" s="2352" t="s">
        <v>112</v>
      </c>
      <c r="C2000" s="198" t="s">
        <v>160</v>
      </c>
      <c r="D2000" s="198"/>
      <c r="E2000" s="2352"/>
      <c r="F2000" s="2352" t="s">
        <v>54</v>
      </c>
      <c r="G2000" s="2352" t="s">
        <v>11</v>
      </c>
      <c r="H2000" s="2352" t="s">
        <v>88</v>
      </c>
      <c r="I2000" s="2353" t="s">
        <v>27</v>
      </c>
      <c r="J2000" s="2351">
        <v>45857</v>
      </c>
      <c r="K2000" s="2354">
        <v>10</v>
      </c>
      <c r="L2000" s="2355">
        <v>10</v>
      </c>
      <c r="M2000" s="2356">
        <v>195</v>
      </c>
      <c r="N2000" s="2357">
        <v>0</v>
      </c>
      <c r="O2000" s="2357">
        <v>0</v>
      </c>
      <c r="P2000" s="2358">
        <f>SUM(Table1[[#This Row],[BASE_FARE]:[SURCHARGES]])*Table1[[#This Row],[SEATS_BOOKED]]</f>
        <v>1950</v>
      </c>
      <c r="Q2000" s="2344" t="s">
        <v>161</v>
      </c>
      <c r="R2000" s="2461" t="s">
        <v>397</v>
      </c>
      <c r="S2000" s="2352" t="str">
        <f>LEFT(Table1[[#This Row],[SECTOR]],3)</f>
        <v>SSH</v>
      </c>
      <c r="T2000" s="2352" t="str">
        <f>RIGHT(Table1[[#This Row],[SECTOR]],3)</f>
        <v>BRI</v>
      </c>
      <c r="U2000" s="2352" t="str">
        <f t="shared" si="178"/>
        <v>BRI</v>
      </c>
      <c r="V2000" s="2352">
        <f>WEEKDAY(Table1[[#This Row],[FLIGHT_DATE]],2)</f>
        <v>6</v>
      </c>
      <c r="W2000" s="2352">
        <f>Table1[[#This Row],[FLIGHT_DATE]]-Table1[[#This Row],[DATE_BOOKED]]</f>
        <v>103</v>
      </c>
    </row>
    <row r="2001" spans="1:23" x14ac:dyDescent="0.35">
      <c r="A2001" s="2351">
        <v>45754</v>
      </c>
      <c r="B2001" s="2352" t="s">
        <v>112</v>
      </c>
      <c r="C2001" s="198" t="s">
        <v>160</v>
      </c>
      <c r="D2001" s="198"/>
      <c r="E2001" s="2352"/>
      <c r="F2001" s="2352" t="s">
        <v>54</v>
      </c>
      <c r="G2001" s="2352" t="s">
        <v>11</v>
      </c>
      <c r="H2001" s="2352" t="s">
        <v>88</v>
      </c>
      <c r="I2001" s="2353" t="s">
        <v>27</v>
      </c>
      <c r="J2001" s="2351">
        <v>45864</v>
      </c>
      <c r="K2001" s="2354">
        <v>10</v>
      </c>
      <c r="L2001" s="2355">
        <v>10</v>
      </c>
      <c r="M2001" s="2356">
        <v>195</v>
      </c>
      <c r="N2001" s="2357">
        <v>0</v>
      </c>
      <c r="O2001" s="2357">
        <v>0</v>
      </c>
      <c r="P2001" s="2358">
        <f>SUM(Table1[[#This Row],[BASE_FARE]:[SURCHARGES]])*Table1[[#This Row],[SEATS_BOOKED]]</f>
        <v>1950</v>
      </c>
      <c r="Q2001" s="2344" t="s">
        <v>161</v>
      </c>
      <c r="R2001" s="2461" t="s">
        <v>397</v>
      </c>
      <c r="S2001" s="2352" t="str">
        <f>LEFT(Table1[[#This Row],[SECTOR]],3)</f>
        <v>SSH</v>
      </c>
      <c r="T2001" s="2352" t="str">
        <f>RIGHT(Table1[[#This Row],[SECTOR]],3)</f>
        <v>BRI</v>
      </c>
      <c r="U2001" s="2352" t="str">
        <f t="shared" si="178"/>
        <v>BRI</v>
      </c>
      <c r="V2001" s="2352">
        <f>WEEKDAY(Table1[[#This Row],[FLIGHT_DATE]],2)</f>
        <v>6</v>
      </c>
      <c r="W2001" s="2352">
        <f>Table1[[#This Row],[FLIGHT_DATE]]-Table1[[#This Row],[DATE_BOOKED]]</f>
        <v>110</v>
      </c>
    </row>
    <row r="2002" spans="1:23" x14ac:dyDescent="0.35">
      <c r="A2002" s="2351">
        <v>45754</v>
      </c>
      <c r="B2002" s="2352" t="s">
        <v>112</v>
      </c>
      <c r="C2002" s="198" t="s">
        <v>160</v>
      </c>
      <c r="D2002" s="198"/>
      <c r="E2002" s="2352"/>
      <c r="F2002" s="2352" t="s">
        <v>54</v>
      </c>
      <c r="G2002" s="2352" t="s">
        <v>11</v>
      </c>
      <c r="H2002" s="2352" t="s">
        <v>88</v>
      </c>
      <c r="I2002" s="2353" t="s">
        <v>27</v>
      </c>
      <c r="J2002" s="2351">
        <v>45871</v>
      </c>
      <c r="K2002" s="2354">
        <v>10</v>
      </c>
      <c r="L2002" s="2355">
        <v>10</v>
      </c>
      <c r="M2002" s="2356">
        <v>195</v>
      </c>
      <c r="N2002" s="2357">
        <v>0</v>
      </c>
      <c r="O2002" s="2357">
        <v>0</v>
      </c>
      <c r="P2002" s="2358">
        <f>SUM(Table1[[#This Row],[BASE_FARE]:[SURCHARGES]])*Table1[[#This Row],[SEATS_BOOKED]]</f>
        <v>1950</v>
      </c>
      <c r="Q2002" s="2344" t="s">
        <v>161</v>
      </c>
      <c r="R2002" s="2461" t="s">
        <v>397</v>
      </c>
      <c r="S2002" s="2352" t="str">
        <f>LEFT(Table1[[#This Row],[SECTOR]],3)</f>
        <v>SSH</v>
      </c>
      <c r="T2002" s="2352" t="str">
        <f>RIGHT(Table1[[#This Row],[SECTOR]],3)</f>
        <v>BRI</v>
      </c>
      <c r="U2002" s="2352" t="str">
        <f t="shared" si="178"/>
        <v>BRI</v>
      </c>
      <c r="V2002" s="2352">
        <f>WEEKDAY(Table1[[#This Row],[FLIGHT_DATE]],2)</f>
        <v>6</v>
      </c>
      <c r="W2002" s="2352">
        <f>Table1[[#This Row],[FLIGHT_DATE]]-Table1[[#This Row],[DATE_BOOKED]]</f>
        <v>117</v>
      </c>
    </row>
    <row r="2003" spans="1:23" x14ac:dyDescent="0.35">
      <c r="A2003" s="2359">
        <v>45754</v>
      </c>
      <c r="B2003" s="2360" t="s">
        <v>385</v>
      </c>
      <c r="C2003" s="198" t="s">
        <v>333</v>
      </c>
      <c r="D2003" s="198"/>
      <c r="E2003" s="2360" t="s">
        <v>970</v>
      </c>
      <c r="F2003" s="2360" t="s">
        <v>56</v>
      </c>
      <c r="G2003" s="2360" t="s">
        <v>10</v>
      </c>
      <c r="H2003" s="2360" t="s">
        <v>192</v>
      </c>
      <c r="I2003" s="2361" t="s">
        <v>28</v>
      </c>
      <c r="J2003" s="2359">
        <v>45774</v>
      </c>
      <c r="K2003" s="2362">
        <v>3</v>
      </c>
      <c r="L2003" s="2363">
        <v>3</v>
      </c>
      <c r="M2003" s="2364">
        <v>150</v>
      </c>
      <c r="N2003" s="2357">
        <v>0</v>
      </c>
      <c r="O2003" s="2357">
        <v>0</v>
      </c>
      <c r="P2003" s="2365">
        <f>SUM(Table1[[#This Row],[BASE_FARE]:[SURCHARGES]])*Table1[[#This Row],[SEATS_BOOKED]]</f>
        <v>450</v>
      </c>
      <c r="Q2003" s="2344" t="s">
        <v>161</v>
      </c>
      <c r="R2003" s="2435" t="s">
        <v>335</v>
      </c>
      <c r="S2003" s="2360" t="str">
        <f>LEFT(Table1[[#This Row],[SECTOR]],3)</f>
        <v>NAP</v>
      </c>
      <c r="T2003" s="2360" t="str">
        <f>RIGHT(Table1[[#This Row],[SECTOR]],3)</f>
        <v>SSH</v>
      </c>
      <c r="U2003" s="2360" t="str">
        <f t="shared" si="178"/>
        <v>NAP</v>
      </c>
      <c r="V2003" s="2360">
        <f>WEEKDAY(Table1[[#This Row],[FLIGHT_DATE]],2)</f>
        <v>7</v>
      </c>
      <c r="W2003" s="2360">
        <f>Table1[[#This Row],[FLIGHT_DATE]]-Table1[[#This Row],[DATE_BOOKED]]</f>
        <v>20</v>
      </c>
    </row>
    <row r="2004" spans="1:23" x14ac:dyDescent="0.35">
      <c r="A2004" s="2359">
        <v>45754</v>
      </c>
      <c r="B2004" s="2360" t="s">
        <v>385</v>
      </c>
      <c r="C2004" s="198" t="s">
        <v>333</v>
      </c>
      <c r="D2004" s="198"/>
      <c r="E2004" s="2360" t="s">
        <v>971</v>
      </c>
      <c r="F2004" s="2360" t="s">
        <v>54</v>
      </c>
      <c r="G2004" s="2360" t="s">
        <v>10</v>
      </c>
      <c r="H2004" s="2375" t="s">
        <v>922</v>
      </c>
      <c r="I2004" s="2361" t="s">
        <v>130</v>
      </c>
      <c r="J2004" s="2359">
        <v>45878</v>
      </c>
      <c r="K2004" s="2362">
        <v>2</v>
      </c>
      <c r="L2004" s="2363">
        <v>2</v>
      </c>
      <c r="M2004" s="2364">
        <v>315</v>
      </c>
      <c r="N2004" s="2357">
        <v>0</v>
      </c>
      <c r="O2004" s="2357">
        <v>0</v>
      </c>
      <c r="P2004" s="2365">
        <f>SUM(Table1[[#This Row],[BASE_FARE]:[SURCHARGES]])*Table1[[#This Row],[SEATS_BOOKED]]</f>
        <v>630</v>
      </c>
      <c r="Q2004" s="2344" t="s">
        <v>161</v>
      </c>
      <c r="R2004" s="2435" t="s">
        <v>335</v>
      </c>
      <c r="S2004" s="2360" t="str">
        <f>LEFT(Table1[[#This Row],[SECTOR]],3)</f>
        <v>VRN</v>
      </c>
      <c r="T2004" s="2360" t="str">
        <f>RIGHT(Table1[[#This Row],[SECTOR]],3)</f>
        <v>SSH</v>
      </c>
      <c r="U2004" s="2360" t="str">
        <f t="shared" si="178"/>
        <v>VRN</v>
      </c>
      <c r="V2004" s="2360">
        <f>WEEKDAY(Table1[[#This Row],[FLIGHT_DATE]],2)</f>
        <v>6</v>
      </c>
      <c r="W2004" s="2360">
        <f>Table1[[#This Row],[FLIGHT_DATE]]-Table1[[#This Row],[DATE_BOOKED]]</f>
        <v>124</v>
      </c>
    </row>
    <row r="2005" spans="1:23" x14ac:dyDescent="0.35">
      <c r="A2005" s="2359">
        <v>45754</v>
      </c>
      <c r="B2005" s="2360" t="s">
        <v>385</v>
      </c>
      <c r="C2005" s="198" t="s">
        <v>333</v>
      </c>
      <c r="D2005" s="198"/>
      <c r="E2005" s="2360" t="s">
        <v>971</v>
      </c>
      <c r="F2005" s="2360" t="s">
        <v>54</v>
      </c>
      <c r="G2005" s="2360" t="s">
        <v>11</v>
      </c>
      <c r="H2005" s="2375" t="s">
        <v>921</v>
      </c>
      <c r="I2005" s="2361" t="s">
        <v>126</v>
      </c>
      <c r="J2005" s="2359">
        <v>45885</v>
      </c>
      <c r="K2005" s="2362">
        <v>2</v>
      </c>
      <c r="L2005" s="2363">
        <v>2</v>
      </c>
      <c r="M2005" s="2364">
        <v>315</v>
      </c>
      <c r="N2005" s="2357">
        <v>0</v>
      </c>
      <c r="O2005" s="2357">
        <v>0</v>
      </c>
      <c r="P2005" s="2365">
        <f>SUM(Table1[[#This Row],[BASE_FARE]:[SURCHARGES]])*Table1[[#This Row],[SEATS_BOOKED]]</f>
        <v>630</v>
      </c>
      <c r="Q2005" s="2344" t="s">
        <v>161</v>
      </c>
      <c r="R2005" s="2435" t="s">
        <v>335</v>
      </c>
      <c r="S2005" s="2360" t="str">
        <f>LEFT(Table1[[#This Row],[SECTOR]],3)</f>
        <v>SSH</v>
      </c>
      <c r="T2005" s="2360" t="str">
        <f>RIGHT(Table1[[#This Row],[SECTOR]],3)</f>
        <v>VRN</v>
      </c>
      <c r="U2005" s="2360" t="str">
        <f t="shared" si="178"/>
        <v>VRN</v>
      </c>
      <c r="V2005" s="2360">
        <f>WEEKDAY(Table1[[#This Row],[FLIGHT_DATE]],2)</f>
        <v>6</v>
      </c>
      <c r="W2005" s="2360">
        <f>Table1[[#This Row],[FLIGHT_DATE]]-Table1[[#This Row],[DATE_BOOKED]]</f>
        <v>131</v>
      </c>
    </row>
    <row r="2006" spans="1:23" x14ac:dyDescent="0.35">
      <c r="A2006" s="2366">
        <v>45754</v>
      </c>
      <c r="B2006" s="2367" t="s">
        <v>631</v>
      </c>
      <c r="C2006" s="198" t="s">
        <v>333</v>
      </c>
      <c r="D2006" s="198"/>
      <c r="E2006" s="3207" t="s">
        <v>972</v>
      </c>
      <c r="F2006" s="2367" t="s">
        <v>56</v>
      </c>
      <c r="G2006" s="2367" t="s">
        <v>10</v>
      </c>
      <c r="H2006" s="2367" t="s">
        <v>88</v>
      </c>
      <c r="I2006" s="2368" t="s">
        <v>27</v>
      </c>
      <c r="J2006" s="2366">
        <v>45780</v>
      </c>
      <c r="K2006" s="2369">
        <v>1</v>
      </c>
      <c r="L2006" s="2370">
        <v>1</v>
      </c>
      <c r="M2006" s="2371">
        <v>144</v>
      </c>
      <c r="N2006" s="2372">
        <v>36.25</v>
      </c>
      <c r="O2006" s="2372">
        <v>30</v>
      </c>
      <c r="P2006" s="2373">
        <f>SUM(Table1[[#This Row],[BASE_FARE]:[SURCHARGES]])*Table1[[#This Row],[SEATS_BOOKED]]</f>
        <v>210.25</v>
      </c>
      <c r="Q2006" s="2367" t="s">
        <v>161</v>
      </c>
      <c r="R2006" s="2369" t="s">
        <v>335</v>
      </c>
      <c r="S2006" s="2367" t="str">
        <f>LEFT(Table1[[#This Row],[SECTOR]],3)</f>
        <v>SSH</v>
      </c>
      <c r="T2006" s="2367" t="str">
        <f>RIGHT(Table1[[#This Row],[SECTOR]],3)</f>
        <v>BRI</v>
      </c>
      <c r="U2006" s="2367" t="str">
        <f t="shared" si="178"/>
        <v>BRI</v>
      </c>
      <c r="V2006" s="2367">
        <f>WEEKDAY(Table1[[#This Row],[FLIGHT_DATE]],2)</f>
        <v>6</v>
      </c>
      <c r="W2006" s="2367">
        <f>Table1[[#This Row],[FLIGHT_DATE]]-Table1[[#This Row],[DATE_BOOKED]]</f>
        <v>26</v>
      </c>
    </row>
    <row r="2007" spans="1:23" x14ac:dyDescent="0.35">
      <c r="A2007" s="2366">
        <v>45754</v>
      </c>
      <c r="B2007" s="2367" t="s">
        <v>631</v>
      </c>
      <c r="C2007" s="198" t="s">
        <v>333</v>
      </c>
      <c r="D2007" s="198"/>
      <c r="E2007" s="2367" t="s">
        <v>972</v>
      </c>
      <c r="F2007" s="2367" t="s">
        <v>56</v>
      </c>
      <c r="G2007" s="2367" t="s">
        <v>10</v>
      </c>
      <c r="H2007" s="2367" t="s">
        <v>88</v>
      </c>
      <c r="I2007" s="2368" t="s">
        <v>27</v>
      </c>
      <c r="J2007" s="2366">
        <v>45780</v>
      </c>
      <c r="K2007" s="2369">
        <v>1</v>
      </c>
      <c r="L2007" s="2370">
        <v>1</v>
      </c>
      <c r="M2007" s="2371">
        <v>144</v>
      </c>
      <c r="N2007" s="2372">
        <v>36.25</v>
      </c>
      <c r="O2007" s="2372">
        <v>30</v>
      </c>
      <c r="P2007" s="2373">
        <f>SUM(Table1[[#This Row],[BASE_FARE]:[SURCHARGES]])*Table1[[#This Row],[SEATS_BOOKED]]</f>
        <v>210.25</v>
      </c>
      <c r="Q2007" s="2367" t="s">
        <v>161</v>
      </c>
      <c r="R2007" s="2369" t="s">
        <v>335</v>
      </c>
      <c r="S2007" s="2367" t="str">
        <f>LEFT(Table1[[#This Row],[SECTOR]],3)</f>
        <v>SSH</v>
      </c>
      <c r="T2007" s="2367" t="str">
        <f>RIGHT(Table1[[#This Row],[SECTOR]],3)</f>
        <v>BRI</v>
      </c>
      <c r="U2007" s="2367" t="str">
        <f t="shared" si="178"/>
        <v>BRI</v>
      </c>
      <c r="V2007" s="2367">
        <f>WEEKDAY(Table1[[#This Row],[FLIGHT_DATE]],2)</f>
        <v>6</v>
      </c>
      <c r="W2007" s="2367">
        <f>Table1[[#This Row],[FLIGHT_DATE]]-Table1[[#This Row],[DATE_BOOKED]]</f>
        <v>26</v>
      </c>
    </row>
    <row r="2008" spans="1:23" x14ac:dyDescent="0.35">
      <c r="A2008" s="2374">
        <v>45755</v>
      </c>
      <c r="B2008" s="2375" t="s">
        <v>332</v>
      </c>
      <c r="C2008" s="198" t="s">
        <v>333</v>
      </c>
      <c r="D2008" s="198"/>
      <c r="E2008" s="2375"/>
      <c r="F2008" s="2375" t="s">
        <v>56</v>
      </c>
      <c r="G2008" s="2375" t="s">
        <v>10</v>
      </c>
      <c r="H2008" s="2375" t="s">
        <v>88</v>
      </c>
      <c r="I2008" s="2376" t="s">
        <v>27</v>
      </c>
      <c r="J2008" s="2374">
        <v>45780</v>
      </c>
      <c r="K2008" s="2377">
        <v>2</v>
      </c>
      <c r="L2008" s="2378">
        <v>2</v>
      </c>
      <c r="M2008" s="2379">
        <v>150</v>
      </c>
      <c r="N2008" s="2380">
        <v>0</v>
      </c>
      <c r="O2008" s="2380">
        <v>0</v>
      </c>
      <c r="P2008" s="2381">
        <f>SUM(Table1[[#This Row],[BASE_FARE]:[SURCHARGES]])*Table1[[#This Row],[SEATS_BOOKED]]</f>
        <v>300</v>
      </c>
      <c r="Q2008" s="2367" t="s">
        <v>161</v>
      </c>
      <c r="R2008" s="2369" t="s">
        <v>335</v>
      </c>
      <c r="S2008" s="2375" t="str">
        <f>LEFT(Table1[[#This Row],[SECTOR]],3)</f>
        <v>SSH</v>
      </c>
      <c r="T2008" s="2375" t="str">
        <f>RIGHT(Table1[[#This Row],[SECTOR]],3)</f>
        <v>BRI</v>
      </c>
      <c r="U2008" s="2375" t="str">
        <f t="shared" si="178"/>
        <v>BRI</v>
      </c>
      <c r="V2008" s="2375">
        <f>WEEKDAY(Table1[[#This Row],[FLIGHT_DATE]],2)</f>
        <v>6</v>
      </c>
      <c r="W2008" s="2375">
        <f>Table1[[#This Row],[FLIGHT_DATE]]-Table1[[#This Row],[DATE_BOOKED]]</f>
        <v>25</v>
      </c>
    </row>
    <row r="2009" spans="1:23" x14ac:dyDescent="0.35">
      <c r="A2009" s="2374">
        <v>45755</v>
      </c>
      <c r="B2009" s="2375" t="s">
        <v>332</v>
      </c>
      <c r="C2009" s="198" t="s">
        <v>333</v>
      </c>
      <c r="D2009" s="198"/>
      <c r="E2009" s="2375"/>
      <c r="F2009" s="2375" t="s">
        <v>56</v>
      </c>
      <c r="G2009" s="2375" t="s">
        <v>10</v>
      </c>
      <c r="H2009" s="2375" t="s">
        <v>89</v>
      </c>
      <c r="I2009" s="2376" t="s">
        <v>26</v>
      </c>
      <c r="J2009" s="2374">
        <v>45773</v>
      </c>
      <c r="K2009" s="2377">
        <v>2</v>
      </c>
      <c r="L2009" s="2378">
        <v>2</v>
      </c>
      <c r="M2009" s="2379">
        <v>150</v>
      </c>
      <c r="N2009" s="2380">
        <v>0</v>
      </c>
      <c r="O2009" s="2380">
        <v>0</v>
      </c>
      <c r="P2009" s="2381">
        <f>SUM(Table1[[#This Row],[BASE_FARE]:[SURCHARGES]])*Table1[[#This Row],[SEATS_BOOKED]]</f>
        <v>300</v>
      </c>
      <c r="Q2009" s="2367" t="s">
        <v>161</v>
      </c>
      <c r="R2009" s="2369" t="s">
        <v>335</v>
      </c>
      <c r="S2009" s="2375" t="str">
        <f>LEFT(Table1[[#This Row],[SECTOR]],3)</f>
        <v>BRI</v>
      </c>
      <c r="T2009" s="2375" t="str">
        <f>RIGHT(Table1[[#This Row],[SECTOR]],3)</f>
        <v>SSH</v>
      </c>
      <c r="U2009" s="2375" t="str">
        <f t="shared" si="178"/>
        <v>BRI</v>
      </c>
      <c r="V2009" s="2375">
        <f>WEEKDAY(Table1[[#This Row],[FLIGHT_DATE]],2)</f>
        <v>6</v>
      </c>
      <c r="W2009" s="2375">
        <f>Table1[[#This Row],[FLIGHT_DATE]]-Table1[[#This Row],[DATE_BOOKED]]</f>
        <v>18</v>
      </c>
    </row>
    <row r="2010" spans="1:23" x14ac:dyDescent="0.35">
      <c r="A2010" s="2374">
        <v>45755</v>
      </c>
      <c r="B2010" s="2375" t="s">
        <v>332</v>
      </c>
      <c r="C2010" s="198" t="s">
        <v>333</v>
      </c>
      <c r="D2010" s="198"/>
      <c r="E2010" s="2375"/>
      <c r="F2010" s="2375" t="s">
        <v>56</v>
      </c>
      <c r="G2010" s="2375" t="s">
        <v>10</v>
      </c>
      <c r="H2010" s="2375" t="s">
        <v>194</v>
      </c>
      <c r="I2010" s="2376" t="s">
        <v>130</v>
      </c>
      <c r="J2010" s="2374">
        <v>45773</v>
      </c>
      <c r="K2010" s="2377">
        <v>2</v>
      </c>
      <c r="L2010" s="2378">
        <v>2</v>
      </c>
      <c r="M2010" s="2379">
        <v>150</v>
      </c>
      <c r="N2010" s="2380">
        <v>0</v>
      </c>
      <c r="O2010" s="2380">
        <v>0</v>
      </c>
      <c r="P2010" s="2381">
        <f>SUM(Table1[[#This Row],[BASE_FARE]:[SURCHARGES]])*Table1[[#This Row],[SEATS_BOOKED]]</f>
        <v>300</v>
      </c>
      <c r="Q2010" s="2367" t="s">
        <v>161</v>
      </c>
      <c r="R2010" s="2369" t="s">
        <v>335</v>
      </c>
      <c r="S2010" s="2375" t="str">
        <f>LEFT(Table1[[#This Row],[SECTOR]],3)</f>
        <v>VRN</v>
      </c>
      <c r="T2010" s="2375" t="str">
        <f>RIGHT(Table1[[#This Row],[SECTOR]],3)</f>
        <v>SSH</v>
      </c>
      <c r="U2010" s="2375" t="str">
        <f t="shared" si="178"/>
        <v>VRN</v>
      </c>
      <c r="V2010" s="2375">
        <f>WEEKDAY(Table1[[#This Row],[FLIGHT_DATE]],2)</f>
        <v>6</v>
      </c>
      <c r="W2010" s="2375">
        <f>Table1[[#This Row],[FLIGHT_DATE]]-Table1[[#This Row],[DATE_BOOKED]]</f>
        <v>18</v>
      </c>
    </row>
    <row r="2011" spans="1:23" x14ac:dyDescent="0.35">
      <c r="A2011" s="2374">
        <v>45755</v>
      </c>
      <c r="B2011" s="2375" t="s">
        <v>332</v>
      </c>
      <c r="C2011" s="198" t="s">
        <v>333</v>
      </c>
      <c r="D2011" s="198"/>
      <c r="E2011" s="2375"/>
      <c r="F2011" s="2375" t="s">
        <v>56</v>
      </c>
      <c r="G2011" s="2375" t="s">
        <v>10</v>
      </c>
      <c r="H2011" s="2375" t="s">
        <v>195</v>
      </c>
      <c r="I2011" s="2376" t="s">
        <v>126</v>
      </c>
      <c r="J2011" s="2374">
        <v>45780</v>
      </c>
      <c r="K2011" s="2377">
        <v>2</v>
      </c>
      <c r="L2011" s="2378">
        <v>2</v>
      </c>
      <c r="M2011" s="2379">
        <v>150</v>
      </c>
      <c r="N2011" s="2380">
        <v>0</v>
      </c>
      <c r="O2011" s="2380">
        <v>0</v>
      </c>
      <c r="P2011" s="2381">
        <f>SUM(Table1[[#This Row],[BASE_FARE]:[SURCHARGES]])*Table1[[#This Row],[SEATS_BOOKED]]</f>
        <v>300</v>
      </c>
      <c r="Q2011" s="2367" t="s">
        <v>161</v>
      </c>
      <c r="R2011" s="2369" t="s">
        <v>335</v>
      </c>
      <c r="S2011" s="2375" t="str">
        <f>LEFT(Table1[[#This Row],[SECTOR]],3)</f>
        <v>SSH</v>
      </c>
      <c r="T2011" s="2375" t="str">
        <f>RIGHT(Table1[[#This Row],[SECTOR]],3)</f>
        <v>VRN</v>
      </c>
      <c r="U2011" s="2375" t="str">
        <f t="shared" si="178"/>
        <v>VRN</v>
      </c>
      <c r="V2011" s="2375">
        <f>WEEKDAY(Table1[[#This Row],[FLIGHT_DATE]],2)</f>
        <v>6</v>
      </c>
      <c r="W2011" s="2375">
        <f>Table1[[#This Row],[FLIGHT_DATE]]-Table1[[#This Row],[DATE_BOOKED]]</f>
        <v>25</v>
      </c>
    </row>
    <row r="2012" spans="1:23" x14ac:dyDescent="0.35">
      <c r="A2012" s="2374">
        <v>45755</v>
      </c>
      <c r="B2012" s="2375" t="s">
        <v>332</v>
      </c>
      <c r="C2012" s="198" t="s">
        <v>333</v>
      </c>
      <c r="D2012" s="198"/>
      <c r="E2012" s="2375"/>
      <c r="F2012" s="2375" t="s">
        <v>56</v>
      </c>
      <c r="G2012" s="2375" t="s">
        <v>10</v>
      </c>
      <c r="H2012" s="2375" t="s">
        <v>445</v>
      </c>
      <c r="I2012" s="2376" t="s">
        <v>29</v>
      </c>
      <c r="J2012" s="2374">
        <v>45772</v>
      </c>
      <c r="K2012" s="2377">
        <v>1</v>
      </c>
      <c r="L2012" s="2378">
        <v>1</v>
      </c>
      <c r="M2012" s="2379">
        <v>450</v>
      </c>
      <c r="N2012" s="2380">
        <v>0</v>
      </c>
      <c r="O2012" s="2380">
        <v>0</v>
      </c>
      <c r="P2012" s="2381">
        <f>SUM(Table1[[#This Row],[BASE_FARE]:[SURCHARGES]])*Table1[[#This Row],[SEATS_BOOKED]]</f>
        <v>450</v>
      </c>
      <c r="Q2012" s="2367" t="s">
        <v>161</v>
      </c>
      <c r="R2012" s="2369" t="s">
        <v>335</v>
      </c>
      <c r="S2012" s="2375" t="str">
        <f>LEFT(Table1[[#This Row],[SECTOR]],3)</f>
        <v>SSH</v>
      </c>
      <c r="T2012" s="2375" t="str">
        <f>RIGHT(Table1[[#This Row],[SECTOR]],3)</f>
        <v>NAP</v>
      </c>
      <c r="U2012" s="2375" t="str">
        <f t="shared" si="178"/>
        <v>NAP</v>
      </c>
      <c r="V2012" s="2375">
        <f>WEEKDAY(Table1[[#This Row],[FLIGHT_DATE]],2)</f>
        <v>5</v>
      </c>
      <c r="W2012" s="2375">
        <f>Table1[[#This Row],[FLIGHT_DATE]]-Table1[[#This Row],[DATE_BOOKED]]</f>
        <v>17</v>
      </c>
    </row>
    <row r="2013" spans="1:23" x14ac:dyDescent="0.35">
      <c r="A2013" s="2382">
        <v>45754</v>
      </c>
      <c r="B2013" s="2383" t="s">
        <v>390</v>
      </c>
      <c r="C2013" s="198" t="s">
        <v>333</v>
      </c>
      <c r="D2013" s="198" t="s">
        <v>952</v>
      </c>
      <c r="E2013" s="2383" t="s">
        <v>973</v>
      </c>
      <c r="F2013" s="2383" t="s">
        <v>56</v>
      </c>
      <c r="G2013" s="2383" t="s">
        <v>10</v>
      </c>
      <c r="H2013" s="2383" t="s">
        <v>195</v>
      </c>
      <c r="I2013" s="2384" t="s">
        <v>126</v>
      </c>
      <c r="J2013" s="2382">
        <v>45766</v>
      </c>
      <c r="K2013" s="2385">
        <v>1</v>
      </c>
      <c r="L2013" s="2386">
        <v>1</v>
      </c>
      <c r="M2013" s="2387">
        <v>130</v>
      </c>
      <c r="N2013" s="784">
        <v>37.72</v>
      </c>
      <c r="O2013" s="2388">
        <v>30</v>
      </c>
      <c r="P2013" s="2389">
        <f>SUM(Table1[[#This Row],[BASE_FARE]:[SURCHARGES]])*Table1[[#This Row],[SEATS_BOOKED]]</f>
        <v>197.72</v>
      </c>
      <c r="Q2013" s="2367" t="s">
        <v>161</v>
      </c>
      <c r="R2013" s="2369" t="s">
        <v>335</v>
      </c>
      <c r="S2013" s="2383" t="str">
        <f>LEFT(Table1[[#This Row],[SECTOR]],3)</f>
        <v>SSH</v>
      </c>
      <c r="T2013" s="2383" t="str">
        <f>RIGHT(Table1[[#This Row],[SECTOR]],3)</f>
        <v>VRN</v>
      </c>
      <c r="U2013" s="2383" t="str">
        <f t="shared" ref="U2013:U2020" si="179">IF(AND(S2013&lt;&gt;"SSH", S2013&lt;&gt;"RMF", S2013&lt;&gt;"CAI", S2013&lt;&gt;"HRG", S2013&lt;&gt;"LXR", S2013&lt;&gt;"DXB", OR(T2013="SSH", T2013="RMF", T2013="CAI", T2013="HRG", T2013="LXR", T2013="DXB")), S2013,
    IF(AND(T2013&lt;&gt;"SSH", T2013&lt;&gt;"RMF", T2013&lt;&gt;"CAI", T2013&lt;&gt;"HRG", T2013&lt;&gt;"LXR", T2013&lt;&gt;"DXB", OR(S2013="SSH", S2013="RMF", S2013="CAI", S2013="HRG", S2013="LXR", S2013="DXB")), T2013,
    "VIE"))</f>
        <v>VRN</v>
      </c>
      <c r="V2013" s="2383">
        <f>WEEKDAY(Table1[[#This Row],[FLIGHT_DATE]],2)</f>
        <v>6</v>
      </c>
      <c r="W2013" s="2383">
        <f>Table1[[#This Row],[FLIGHT_DATE]]-Table1[[#This Row],[DATE_BOOKED]]</f>
        <v>12</v>
      </c>
    </row>
    <row r="2014" spans="1:23" x14ac:dyDescent="0.35">
      <c r="A2014" s="2382">
        <v>45754</v>
      </c>
      <c r="B2014" s="2383" t="s">
        <v>390</v>
      </c>
      <c r="C2014" s="198" t="s">
        <v>333</v>
      </c>
      <c r="D2014" s="198" t="s">
        <v>952</v>
      </c>
      <c r="E2014" s="2383" t="s">
        <v>973</v>
      </c>
      <c r="F2014" s="2383" t="s">
        <v>56</v>
      </c>
      <c r="G2014" s="2383" t="s">
        <v>10</v>
      </c>
      <c r="H2014" s="2383" t="s">
        <v>195</v>
      </c>
      <c r="I2014" s="2384" t="s">
        <v>126</v>
      </c>
      <c r="J2014" s="2382">
        <v>45766</v>
      </c>
      <c r="K2014" s="2385">
        <v>1</v>
      </c>
      <c r="L2014" s="2386">
        <v>1</v>
      </c>
      <c r="M2014" s="2387">
        <v>130</v>
      </c>
      <c r="N2014" s="784">
        <v>37.72</v>
      </c>
      <c r="O2014" s="2388">
        <v>30</v>
      </c>
      <c r="P2014" s="2389">
        <f>SUM(Table1[[#This Row],[BASE_FARE]:[SURCHARGES]])*Table1[[#This Row],[SEATS_BOOKED]]</f>
        <v>197.72</v>
      </c>
      <c r="Q2014" s="2367" t="s">
        <v>161</v>
      </c>
      <c r="R2014" s="2369" t="s">
        <v>335</v>
      </c>
      <c r="S2014" s="2383" t="str">
        <f>LEFT(Table1[[#This Row],[SECTOR]],3)</f>
        <v>SSH</v>
      </c>
      <c r="T2014" s="2383" t="str">
        <f>RIGHT(Table1[[#This Row],[SECTOR]],3)</f>
        <v>VRN</v>
      </c>
      <c r="U2014" s="2383" t="str">
        <f t="shared" si="179"/>
        <v>VRN</v>
      </c>
      <c r="V2014" s="2383">
        <f>WEEKDAY(Table1[[#This Row],[FLIGHT_DATE]],2)</f>
        <v>6</v>
      </c>
      <c r="W2014" s="2383">
        <f>Table1[[#This Row],[FLIGHT_DATE]]-Table1[[#This Row],[DATE_BOOKED]]</f>
        <v>12</v>
      </c>
    </row>
    <row r="2015" spans="1:23" x14ac:dyDescent="0.35">
      <c r="A2015" s="2382">
        <v>45754</v>
      </c>
      <c r="B2015" s="2383" t="s">
        <v>390</v>
      </c>
      <c r="C2015" s="198" t="s">
        <v>333</v>
      </c>
      <c r="D2015" s="198" t="s">
        <v>952</v>
      </c>
      <c r="E2015" s="2383" t="s">
        <v>973</v>
      </c>
      <c r="F2015" s="2383" t="s">
        <v>56</v>
      </c>
      <c r="G2015" s="2383" t="s">
        <v>10</v>
      </c>
      <c r="H2015" s="2383" t="s">
        <v>195</v>
      </c>
      <c r="I2015" s="2384" t="s">
        <v>126</v>
      </c>
      <c r="J2015" s="2382">
        <v>45766</v>
      </c>
      <c r="K2015" s="2385">
        <v>1</v>
      </c>
      <c r="L2015" s="2386">
        <v>1</v>
      </c>
      <c r="M2015" s="2387">
        <v>130</v>
      </c>
      <c r="N2015" s="784">
        <v>37.72</v>
      </c>
      <c r="O2015" s="2388">
        <v>30</v>
      </c>
      <c r="P2015" s="2389">
        <f>SUM(Table1[[#This Row],[BASE_FARE]:[SURCHARGES]])*Table1[[#This Row],[SEATS_BOOKED]]</f>
        <v>197.72</v>
      </c>
      <c r="Q2015" s="2367" t="s">
        <v>161</v>
      </c>
      <c r="R2015" s="2369" t="s">
        <v>335</v>
      </c>
      <c r="S2015" s="2383" t="str">
        <f>LEFT(Table1[[#This Row],[SECTOR]],3)</f>
        <v>SSH</v>
      </c>
      <c r="T2015" s="2383" t="str">
        <f>RIGHT(Table1[[#This Row],[SECTOR]],3)</f>
        <v>VRN</v>
      </c>
      <c r="U2015" s="2383" t="str">
        <f t="shared" si="179"/>
        <v>VRN</v>
      </c>
      <c r="V2015" s="2383">
        <f>WEEKDAY(Table1[[#This Row],[FLIGHT_DATE]],2)</f>
        <v>6</v>
      </c>
      <c r="W2015" s="2383">
        <f>Table1[[#This Row],[FLIGHT_DATE]]-Table1[[#This Row],[DATE_BOOKED]]</f>
        <v>12</v>
      </c>
    </row>
    <row r="2016" spans="1:23" x14ac:dyDescent="0.35">
      <c r="A2016" s="2382">
        <v>45754</v>
      </c>
      <c r="B2016" s="2383" t="s">
        <v>390</v>
      </c>
      <c r="C2016" s="198" t="s">
        <v>333</v>
      </c>
      <c r="D2016" s="198" t="s">
        <v>952</v>
      </c>
      <c r="E2016" s="2383" t="s">
        <v>973</v>
      </c>
      <c r="F2016" s="2383" t="s">
        <v>56</v>
      </c>
      <c r="G2016" s="2383" t="s">
        <v>10</v>
      </c>
      <c r="H2016" s="2383" t="s">
        <v>195</v>
      </c>
      <c r="I2016" s="2384" t="s">
        <v>126</v>
      </c>
      <c r="J2016" s="2382">
        <v>45766</v>
      </c>
      <c r="K2016" s="2385">
        <v>1</v>
      </c>
      <c r="L2016" s="2386">
        <v>1</v>
      </c>
      <c r="M2016" s="2387">
        <v>130</v>
      </c>
      <c r="N2016" s="784">
        <v>37.72</v>
      </c>
      <c r="O2016" s="2388">
        <v>30</v>
      </c>
      <c r="P2016" s="2389">
        <f>SUM(Table1[[#This Row],[BASE_FARE]:[SURCHARGES]])*Table1[[#This Row],[SEATS_BOOKED]]</f>
        <v>197.72</v>
      </c>
      <c r="Q2016" s="2367" t="s">
        <v>161</v>
      </c>
      <c r="R2016" s="2369" t="s">
        <v>335</v>
      </c>
      <c r="S2016" s="2383" t="str">
        <f>LEFT(Table1[[#This Row],[SECTOR]],3)</f>
        <v>SSH</v>
      </c>
      <c r="T2016" s="2383" t="str">
        <f>RIGHT(Table1[[#This Row],[SECTOR]],3)</f>
        <v>VRN</v>
      </c>
      <c r="U2016" s="2383" t="str">
        <f t="shared" si="179"/>
        <v>VRN</v>
      </c>
      <c r="V2016" s="2383">
        <f>WEEKDAY(Table1[[#This Row],[FLIGHT_DATE]],2)</f>
        <v>6</v>
      </c>
      <c r="W2016" s="2383">
        <f>Table1[[#This Row],[FLIGHT_DATE]]-Table1[[#This Row],[DATE_BOOKED]]</f>
        <v>12</v>
      </c>
    </row>
    <row r="2017" spans="1:23" x14ac:dyDescent="0.35">
      <c r="A2017" s="2382">
        <v>45754</v>
      </c>
      <c r="B2017" s="2383" t="s">
        <v>390</v>
      </c>
      <c r="C2017" s="198" t="s">
        <v>333</v>
      </c>
      <c r="D2017" s="198" t="s">
        <v>952</v>
      </c>
      <c r="E2017" s="2383" t="s">
        <v>974</v>
      </c>
      <c r="F2017" s="2383" t="s">
        <v>56</v>
      </c>
      <c r="G2017" s="2383" t="s">
        <v>10</v>
      </c>
      <c r="H2017" s="2383" t="s">
        <v>194</v>
      </c>
      <c r="I2017" s="2384" t="s">
        <v>130</v>
      </c>
      <c r="J2017" s="2382">
        <v>45773</v>
      </c>
      <c r="K2017" s="2385">
        <v>1</v>
      </c>
      <c r="L2017" s="2386">
        <v>1</v>
      </c>
      <c r="M2017" s="2387">
        <v>130</v>
      </c>
      <c r="N2017" s="2388">
        <v>23.04</v>
      </c>
      <c r="O2017" s="2388">
        <v>40</v>
      </c>
      <c r="P2017" s="2389">
        <f>SUM(Table1[[#This Row],[BASE_FARE]:[SURCHARGES]])*Table1[[#This Row],[SEATS_BOOKED]]</f>
        <v>193.04</v>
      </c>
      <c r="Q2017" s="2367" t="s">
        <v>161</v>
      </c>
      <c r="R2017" s="2369" t="s">
        <v>335</v>
      </c>
      <c r="S2017" s="2383" t="str">
        <f>LEFT(Table1[[#This Row],[SECTOR]],3)</f>
        <v>VRN</v>
      </c>
      <c r="T2017" s="2383" t="str">
        <f>RIGHT(Table1[[#This Row],[SECTOR]],3)</f>
        <v>SSH</v>
      </c>
      <c r="U2017" s="2383" t="str">
        <f t="shared" si="179"/>
        <v>VRN</v>
      </c>
      <c r="V2017" s="2383">
        <f>WEEKDAY(Table1[[#This Row],[FLIGHT_DATE]],2)</f>
        <v>6</v>
      </c>
      <c r="W2017" s="2383">
        <f>Table1[[#This Row],[FLIGHT_DATE]]-Table1[[#This Row],[DATE_BOOKED]]</f>
        <v>19</v>
      </c>
    </row>
    <row r="2018" spans="1:23" x14ac:dyDescent="0.35">
      <c r="A2018" s="2382">
        <v>45754</v>
      </c>
      <c r="B2018" s="2383" t="s">
        <v>390</v>
      </c>
      <c r="C2018" s="198" t="s">
        <v>333</v>
      </c>
      <c r="D2018" s="198" t="s">
        <v>952</v>
      </c>
      <c r="E2018" s="2383" t="s">
        <v>975</v>
      </c>
      <c r="F2018" s="2383" t="s">
        <v>56</v>
      </c>
      <c r="G2018" s="2383" t="s">
        <v>10</v>
      </c>
      <c r="H2018" s="2383" t="s">
        <v>195</v>
      </c>
      <c r="I2018" s="2384" t="s">
        <v>126</v>
      </c>
      <c r="J2018" s="2382">
        <v>45780</v>
      </c>
      <c r="K2018" s="2385">
        <v>1</v>
      </c>
      <c r="L2018" s="2386">
        <v>1</v>
      </c>
      <c r="M2018" s="2387">
        <v>180</v>
      </c>
      <c r="N2018" s="784">
        <v>37.72</v>
      </c>
      <c r="O2018" s="2388">
        <v>40</v>
      </c>
      <c r="P2018" s="2389">
        <f>SUM(Table1[[#This Row],[BASE_FARE]:[SURCHARGES]])*Table1[[#This Row],[SEATS_BOOKED]]</f>
        <v>257.72000000000003</v>
      </c>
      <c r="Q2018" s="2367" t="s">
        <v>161</v>
      </c>
      <c r="R2018" s="2369" t="s">
        <v>335</v>
      </c>
      <c r="S2018" s="2383" t="str">
        <f>LEFT(Table1[[#This Row],[SECTOR]],3)</f>
        <v>SSH</v>
      </c>
      <c r="T2018" s="2383" t="str">
        <f>RIGHT(Table1[[#This Row],[SECTOR]],3)</f>
        <v>VRN</v>
      </c>
      <c r="U2018" s="2383" t="str">
        <f t="shared" si="179"/>
        <v>VRN</v>
      </c>
      <c r="V2018" s="2383">
        <f>WEEKDAY(Table1[[#This Row],[FLIGHT_DATE]],2)</f>
        <v>6</v>
      </c>
      <c r="W2018" s="2383">
        <f>Table1[[#This Row],[FLIGHT_DATE]]-Table1[[#This Row],[DATE_BOOKED]]</f>
        <v>26</v>
      </c>
    </row>
    <row r="2019" spans="1:23" x14ac:dyDescent="0.35">
      <c r="A2019" s="2382">
        <v>45754</v>
      </c>
      <c r="B2019" s="2383" t="s">
        <v>390</v>
      </c>
      <c r="C2019" s="198" t="s">
        <v>333</v>
      </c>
      <c r="D2019" s="198" t="s">
        <v>952</v>
      </c>
      <c r="E2019" s="2383" t="s">
        <v>974</v>
      </c>
      <c r="F2019" s="2383" t="s">
        <v>56</v>
      </c>
      <c r="G2019" s="2383" t="s">
        <v>10</v>
      </c>
      <c r="H2019" s="2383" t="s">
        <v>194</v>
      </c>
      <c r="I2019" s="2384" t="s">
        <v>130</v>
      </c>
      <c r="J2019" s="2382">
        <v>45773</v>
      </c>
      <c r="K2019" s="2385">
        <v>1</v>
      </c>
      <c r="L2019" s="2386">
        <v>1</v>
      </c>
      <c r="M2019" s="2387">
        <v>130</v>
      </c>
      <c r="N2019" s="2388">
        <v>23.04</v>
      </c>
      <c r="O2019" s="2388">
        <v>40</v>
      </c>
      <c r="P2019" s="2389">
        <f>SUM(Table1[[#This Row],[BASE_FARE]:[SURCHARGES]])*Table1[[#This Row],[SEATS_BOOKED]]</f>
        <v>193.04</v>
      </c>
      <c r="Q2019" s="2367" t="s">
        <v>161</v>
      </c>
      <c r="R2019" s="2369" t="s">
        <v>335</v>
      </c>
      <c r="S2019" s="2383" t="str">
        <f>LEFT(Table1[[#This Row],[SECTOR]],3)</f>
        <v>VRN</v>
      </c>
      <c r="T2019" s="2383" t="str">
        <f>RIGHT(Table1[[#This Row],[SECTOR]],3)</f>
        <v>SSH</v>
      </c>
      <c r="U2019" s="2383" t="str">
        <f t="shared" si="179"/>
        <v>VRN</v>
      </c>
      <c r="V2019" s="2383">
        <f>WEEKDAY(Table1[[#This Row],[FLIGHT_DATE]],2)</f>
        <v>6</v>
      </c>
      <c r="W2019" s="2383">
        <f>Table1[[#This Row],[FLIGHT_DATE]]-Table1[[#This Row],[DATE_BOOKED]]</f>
        <v>19</v>
      </c>
    </row>
    <row r="2020" spans="1:23" x14ac:dyDescent="0.35">
      <c r="A2020" s="2382">
        <v>45754</v>
      </c>
      <c r="B2020" s="2383" t="s">
        <v>390</v>
      </c>
      <c r="C2020" s="198" t="s">
        <v>333</v>
      </c>
      <c r="D2020" s="198" t="s">
        <v>952</v>
      </c>
      <c r="E2020" s="2383" t="s">
        <v>975</v>
      </c>
      <c r="F2020" s="2383" t="s">
        <v>56</v>
      </c>
      <c r="G2020" s="2383" t="s">
        <v>10</v>
      </c>
      <c r="H2020" s="2383" t="s">
        <v>195</v>
      </c>
      <c r="I2020" s="2384" t="s">
        <v>126</v>
      </c>
      <c r="J2020" s="2382">
        <v>45780</v>
      </c>
      <c r="K2020" s="2385">
        <v>1</v>
      </c>
      <c r="L2020" s="2386">
        <v>1</v>
      </c>
      <c r="M2020" s="2387">
        <v>180</v>
      </c>
      <c r="N2020" s="784">
        <v>37.72</v>
      </c>
      <c r="O2020" s="2388">
        <v>40</v>
      </c>
      <c r="P2020" s="2389">
        <f>SUM(Table1[[#This Row],[BASE_FARE]:[SURCHARGES]])*Table1[[#This Row],[SEATS_BOOKED]]</f>
        <v>257.72000000000003</v>
      </c>
      <c r="Q2020" s="2367" t="s">
        <v>161</v>
      </c>
      <c r="R2020" s="2369" t="s">
        <v>335</v>
      </c>
      <c r="S2020" s="2383" t="str">
        <f>LEFT(Table1[[#This Row],[SECTOR]],3)</f>
        <v>SSH</v>
      </c>
      <c r="T2020" s="2383" t="str">
        <f>RIGHT(Table1[[#This Row],[SECTOR]],3)</f>
        <v>VRN</v>
      </c>
      <c r="U2020" s="2383" t="str">
        <f t="shared" si="179"/>
        <v>VRN</v>
      </c>
      <c r="V2020" s="2383">
        <f>WEEKDAY(Table1[[#This Row],[FLIGHT_DATE]],2)</f>
        <v>6</v>
      </c>
      <c r="W2020" s="2383">
        <f>Table1[[#This Row],[FLIGHT_DATE]]-Table1[[#This Row],[DATE_BOOKED]]</f>
        <v>26</v>
      </c>
    </row>
    <row r="2021" spans="1:23" x14ac:dyDescent="0.35">
      <c r="A2021" s="2391">
        <v>45755</v>
      </c>
      <c r="B2021" s="2392" t="s">
        <v>385</v>
      </c>
      <c r="C2021" s="198" t="s">
        <v>333</v>
      </c>
      <c r="D2021" s="198"/>
      <c r="E2021" s="2392" t="s">
        <v>976</v>
      </c>
      <c r="F2021" s="2392" t="s">
        <v>56</v>
      </c>
      <c r="G2021" s="2392" t="s">
        <v>10</v>
      </c>
      <c r="H2021" s="2392" t="s">
        <v>190</v>
      </c>
      <c r="I2021" s="2393" t="s">
        <v>163</v>
      </c>
      <c r="J2021" s="2391">
        <v>45772</v>
      </c>
      <c r="K2021" s="2394">
        <v>2</v>
      </c>
      <c r="L2021" s="2395">
        <v>2</v>
      </c>
      <c r="M2021" s="2396">
        <v>100</v>
      </c>
      <c r="N2021" s="2397">
        <v>0</v>
      </c>
      <c r="O2021" s="2397">
        <v>0</v>
      </c>
      <c r="P2021" s="2398">
        <f>SUM(Table1[[#This Row],[BASE_FARE]:[SURCHARGES]])*Table1[[#This Row],[SEATS_BOOKED]]</f>
        <v>200</v>
      </c>
      <c r="Q2021" s="2367" t="s">
        <v>161</v>
      </c>
      <c r="R2021" s="2369" t="s">
        <v>335</v>
      </c>
      <c r="S2021" s="2392" t="str">
        <f>LEFT(Table1[[#This Row],[SECTOR]],3)</f>
        <v>MXP</v>
      </c>
      <c r="T2021" s="2392" t="str">
        <f>RIGHT(Table1[[#This Row],[SECTOR]],3)</f>
        <v>SSH</v>
      </c>
      <c r="U2021" s="2392" t="str">
        <f t="shared" ref="U2021:U2027" si="180">IF(AND(S2021&lt;&gt;"SSH", S2021&lt;&gt;"RMF", S2021&lt;&gt;"CAI", S2021&lt;&gt;"HRG", S2021&lt;&gt;"LXR", S2021&lt;&gt;"DXB", OR(T2021="SSH", T2021="RMF", T2021="CAI", T2021="HRG", T2021="LXR", T2021="DXB")), S2021,
    IF(AND(T2021&lt;&gt;"SSH", T2021&lt;&gt;"RMF", T2021&lt;&gt;"CAI", T2021&lt;&gt;"HRG", T2021&lt;&gt;"LXR", T2021&lt;&gt;"DXB", OR(S2021="SSH", S2021="RMF", S2021="CAI", S2021="HRG", S2021="LXR", S2021="DXB")), T2021,
    "VIE"))</f>
        <v>MXP</v>
      </c>
      <c r="V2021" s="2392">
        <f>WEEKDAY(Table1[[#This Row],[FLIGHT_DATE]],2)</f>
        <v>5</v>
      </c>
      <c r="W2021" s="2392">
        <f>Table1[[#This Row],[FLIGHT_DATE]]-Table1[[#This Row],[DATE_BOOKED]]</f>
        <v>17</v>
      </c>
    </row>
    <row r="2022" spans="1:23" x14ac:dyDescent="0.35">
      <c r="A2022" s="2391">
        <v>45755</v>
      </c>
      <c r="B2022" s="2392" t="s">
        <v>385</v>
      </c>
      <c r="C2022" s="198" t="s">
        <v>333</v>
      </c>
      <c r="D2022" s="198"/>
      <c r="E2022" s="2392" t="s">
        <v>977</v>
      </c>
      <c r="F2022" s="2392" t="s">
        <v>56</v>
      </c>
      <c r="G2022" s="2392" t="s">
        <v>10</v>
      </c>
      <c r="H2022" s="2392" t="s">
        <v>195</v>
      </c>
      <c r="I2022" s="2393" t="s">
        <v>126</v>
      </c>
      <c r="J2022" s="2391">
        <v>45780</v>
      </c>
      <c r="K2022" s="2394">
        <v>3</v>
      </c>
      <c r="L2022" s="2395">
        <v>3</v>
      </c>
      <c r="M2022" s="2396">
        <v>100</v>
      </c>
      <c r="N2022" s="2397">
        <v>0</v>
      </c>
      <c r="O2022" s="2397">
        <v>0</v>
      </c>
      <c r="P2022" s="2398">
        <f>SUM(Table1[[#This Row],[BASE_FARE]:[SURCHARGES]])*Table1[[#This Row],[SEATS_BOOKED]]</f>
        <v>300</v>
      </c>
      <c r="Q2022" s="2367" t="s">
        <v>161</v>
      </c>
      <c r="R2022" s="2369" t="s">
        <v>335</v>
      </c>
      <c r="S2022" s="2392" t="str">
        <f>LEFT(Table1[[#This Row],[SECTOR]],3)</f>
        <v>SSH</v>
      </c>
      <c r="T2022" s="2392" t="str">
        <f>RIGHT(Table1[[#This Row],[SECTOR]],3)</f>
        <v>VRN</v>
      </c>
      <c r="U2022" s="2392" t="str">
        <f t="shared" si="180"/>
        <v>VRN</v>
      </c>
      <c r="V2022" s="2392">
        <f>WEEKDAY(Table1[[#This Row],[FLIGHT_DATE]],2)</f>
        <v>6</v>
      </c>
      <c r="W2022" s="2392">
        <f>Table1[[#This Row],[FLIGHT_DATE]]-Table1[[#This Row],[DATE_BOOKED]]</f>
        <v>25</v>
      </c>
    </row>
    <row r="2023" spans="1:23" x14ac:dyDescent="0.35">
      <c r="A2023" s="2391">
        <v>45755</v>
      </c>
      <c r="B2023" s="2392" t="s">
        <v>385</v>
      </c>
      <c r="C2023" s="198" t="s">
        <v>333</v>
      </c>
      <c r="D2023" s="198"/>
      <c r="E2023" s="2392" t="s">
        <v>978</v>
      </c>
      <c r="F2023" s="2392" t="s">
        <v>56</v>
      </c>
      <c r="G2023" s="2392" t="s">
        <v>10</v>
      </c>
      <c r="H2023" s="2392" t="s">
        <v>194</v>
      </c>
      <c r="I2023" s="2393" t="s">
        <v>130</v>
      </c>
      <c r="J2023" s="2391">
        <v>45773</v>
      </c>
      <c r="K2023" s="2394">
        <v>3</v>
      </c>
      <c r="L2023" s="2395">
        <v>3</v>
      </c>
      <c r="M2023" s="2396">
        <v>100</v>
      </c>
      <c r="N2023" s="2397">
        <v>0</v>
      </c>
      <c r="O2023" s="2397">
        <v>0</v>
      </c>
      <c r="P2023" s="2398">
        <f>SUM(Table1[[#This Row],[BASE_FARE]:[SURCHARGES]])*Table1[[#This Row],[SEATS_BOOKED]]</f>
        <v>300</v>
      </c>
      <c r="Q2023" s="2367" t="s">
        <v>161</v>
      </c>
      <c r="R2023" s="2369" t="s">
        <v>335</v>
      </c>
      <c r="S2023" s="2392" t="str">
        <f>LEFT(Table1[[#This Row],[SECTOR]],3)</f>
        <v>VRN</v>
      </c>
      <c r="T2023" s="2392" t="str">
        <f>RIGHT(Table1[[#This Row],[SECTOR]],3)</f>
        <v>SSH</v>
      </c>
      <c r="U2023" s="2392" t="str">
        <f t="shared" si="180"/>
        <v>VRN</v>
      </c>
      <c r="V2023" s="2392">
        <f>WEEKDAY(Table1[[#This Row],[FLIGHT_DATE]],2)</f>
        <v>6</v>
      </c>
      <c r="W2023" s="2392">
        <f>Table1[[#This Row],[FLIGHT_DATE]]-Table1[[#This Row],[DATE_BOOKED]]</f>
        <v>18</v>
      </c>
    </row>
    <row r="2024" spans="1:23" x14ac:dyDescent="0.35">
      <c r="A2024" s="2391">
        <v>45755</v>
      </c>
      <c r="B2024" s="2392" t="s">
        <v>385</v>
      </c>
      <c r="C2024" s="198" t="s">
        <v>333</v>
      </c>
      <c r="D2024" s="198"/>
      <c r="E2024" s="2392" t="s">
        <v>979</v>
      </c>
      <c r="F2024" s="2392" t="s">
        <v>56</v>
      </c>
      <c r="G2024" s="2392" t="s">
        <v>10</v>
      </c>
      <c r="H2024" s="2392" t="s">
        <v>190</v>
      </c>
      <c r="I2024" s="2393" t="s">
        <v>28</v>
      </c>
      <c r="J2024" s="2391">
        <v>45866</v>
      </c>
      <c r="K2024" s="2394">
        <v>3</v>
      </c>
      <c r="L2024" s="2395">
        <v>3</v>
      </c>
      <c r="M2024" s="2396">
        <v>220</v>
      </c>
      <c r="N2024" s="2397">
        <v>0</v>
      </c>
      <c r="O2024" s="2397">
        <v>0</v>
      </c>
      <c r="P2024" s="2398">
        <f>SUM(Table1[[#This Row],[BASE_FARE]:[SURCHARGES]])*Table1[[#This Row],[SEATS_BOOKED]]</f>
        <v>660</v>
      </c>
      <c r="Q2024" s="2367" t="s">
        <v>161</v>
      </c>
      <c r="R2024" s="2369" t="s">
        <v>335</v>
      </c>
      <c r="S2024" s="2392" t="str">
        <f>LEFT(Table1[[#This Row],[SECTOR]],3)</f>
        <v>NAP</v>
      </c>
      <c r="T2024" s="2392" t="str">
        <f>RIGHT(Table1[[#This Row],[SECTOR]],3)</f>
        <v>SSH</v>
      </c>
      <c r="U2024" s="2392" t="str">
        <f t="shared" si="180"/>
        <v>NAP</v>
      </c>
      <c r="V2024" s="2392">
        <f>WEEKDAY(Table1[[#This Row],[FLIGHT_DATE]],2)</f>
        <v>1</v>
      </c>
      <c r="W2024" s="2392">
        <f>Table1[[#This Row],[FLIGHT_DATE]]-Table1[[#This Row],[DATE_BOOKED]]</f>
        <v>111</v>
      </c>
    </row>
    <row r="2025" spans="1:23" x14ac:dyDescent="0.35">
      <c r="A2025" s="2399">
        <v>45756</v>
      </c>
      <c r="B2025" s="2985" t="s">
        <v>1212</v>
      </c>
      <c r="C2025" s="198" t="s">
        <v>333</v>
      </c>
      <c r="D2025" s="198" t="s">
        <v>917</v>
      </c>
      <c r="E2025" s="2400" t="s">
        <v>980</v>
      </c>
      <c r="F2025" s="2400" t="s">
        <v>56</v>
      </c>
      <c r="G2025" s="2400" t="s">
        <v>10</v>
      </c>
      <c r="H2025" s="2400" t="s">
        <v>195</v>
      </c>
      <c r="I2025" s="2401" t="s">
        <v>126</v>
      </c>
      <c r="J2025" s="2399">
        <v>45780</v>
      </c>
      <c r="K2025" s="2402">
        <v>1</v>
      </c>
      <c r="L2025" s="2403">
        <v>1</v>
      </c>
      <c r="M2025" s="2404">
        <v>150</v>
      </c>
      <c r="N2025" s="2397">
        <v>0</v>
      </c>
      <c r="O2025" s="2397">
        <v>0</v>
      </c>
      <c r="P2025" s="2405">
        <f>SUM(Table1[[#This Row],[BASE_FARE]:[SURCHARGES]])*Table1[[#This Row],[SEATS_BOOKED]]</f>
        <v>150</v>
      </c>
      <c r="Q2025" s="2367" t="s">
        <v>161</v>
      </c>
      <c r="R2025" s="2369" t="s">
        <v>335</v>
      </c>
      <c r="S2025" s="2400" t="str">
        <f>LEFT(Table1[[#This Row],[SECTOR]],3)</f>
        <v>SSH</v>
      </c>
      <c r="T2025" s="2400" t="str">
        <f>RIGHT(Table1[[#This Row],[SECTOR]],3)</f>
        <v>VRN</v>
      </c>
      <c r="U2025" s="2400" t="str">
        <f t="shared" si="180"/>
        <v>VRN</v>
      </c>
      <c r="V2025" s="2400">
        <f>WEEKDAY(Table1[[#This Row],[FLIGHT_DATE]],2)</f>
        <v>6</v>
      </c>
      <c r="W2025" s="2400">
        <f>Table1[[#This Row],[FLIGHT_DATE]]-Table1[[#This Row],[DATE_BOOKED]]</f>
        <v>24</v>
      </c>
    </row>
    <row r="2026" spans="1:23" x14ac:dyDescent="0.35">
      <c r="A2026" s="2399">
        <v>45756</v>
      </c>
      <c r="B2026" s="2985" t="s">
        <v>1212</v>
      </c>
      <c r="C2026" s="198" t="s">
        <v>333</v>
      </c>
      <c r="D2026" s="198" t="s">
        <v>917</v>
      </c>
      <c r="E2026" s="2400" t="s">
        <v>980</v>
      </c>
      <c r="F2026" s="2400" t="s">
        <v>56</v>
      </c>
      <c r="G2026" s="2400" t="s">
        <v>10</v>
      </c>
      <c r="H2026" s="2400" t="s">
        <v>195</v>
      </c>
      <c r="I2026" s="2401" t="s">
        <v>126</v>
      </c>
      <c r="J2026" s="2399">
        <v>45780</v>
      </c>
      <c r="K2026" s="2402">
        <v>1</v>
      </c>
      <c r="L2026" s="2403">
        <v>1</v>
      </c>
      <c r="M2026" s="2404">
        <v>150</v>
      </c>
      <c r="N2026" s="2397">
        <v>0</v>
      </c>
      <c r="O2026" s="2397">
        <v>0</v>
      </c>
      <c r="P2026" s="2405">
        <f>SUM(Table1[[#This Row],[BASE_FARE]:[SURCHARGES]])*Table1[[#This Row],[SEATS_BOOKED]]</f>
        <v>150</v>
      </c>
      <c r="Q2026" s="2367" t="s">
        <v>161</v>
      </c>
      <c r="R2026" s="2369" t="s">
        <v>335</v>
      </c>
      <c r="S2026" s="2400" t="str">
        <f>LEFT(Table1[[#This Row],[SECTOR]],3)</f>
        <v>SSH</v>
      </c>
      <c r="T2026" s="2400" t="str">
        <f>RIGHT(Table1[[#This Row],[SECTOR]],3)</f>
        <v>VRN</v>
      </c>
      <c r="U2026" s="2400" t="str">
        <f t="shared" si="180"/>
        <v>VRN</v>
      </c>
      <c r="V2026" s="2400">
        <f>WEEKDAY(Table1[[#This Row],[FLIGHT_DATE]],2)</f>
        <v>6</v>
      </c>
      <c r="W2026" s="2400">
        <f>Table1[[#This Row],[FLIGHT_DATE]]-Table1[[#This Row],[DATE_BOOKED]]</f>
        <v>24</v>
      </c>
    </row>
    <row r="2027" spans="1:23" x14ac:dyDescent="0.35">
      <c r="A2027" s="2399">
        <v>45756</v>
      </c>
      <c r="B2027" s="2985" t="s">
        <v>1212</v>
      </c>
      <c r="C2027" s="198" t="s">
        <v>333</v>
      </c>
      <c r="D2027" s="198" t="s">
        <v>917</v>
      </c>
      <c r="E2027" s="2400" t="s">
        <v>980</v>
      </c>
      <c r="F2027" s="2400" t="s">
        <v>56</v>
      </c>
      <c r="G2027" s="2400" t="s">
        <v>10</v>
      </c>
      <c r="H2027" s="2400" t="s">
        <v>195</v>
      </c>
      <c r="I2027" s="2401" t="s">
        <v>126</v>
      </c>
      <c r="J2027" s="2399">
        <v>45780</v>
      </c>
      <c r="K2027" s="2402">
        <v>1</v>
      </c>
      <c r="L2027" s="2403">
        <v>1</v>
      </c>
      <c r="M2027" s="2404">
        <v>150</v>
      </c>
      <c r="N2027" s="2397">
        <v>0</v>
      </c>
      <c r="O2027" s="2397">
        <v>0</v>
      </c>
      <c r="P2027" s="2405">
        <f>SUM(Table1[[#This Row],[BASE_FARE]:[SURCHARGES]])*Table1[[#This Row],[SEATS_BOOKED]]</f>
        <v>150</v>
      </c>
      <c r="Q2027" s="2367" t="s">
        <v>161</v>
      </c>
      <c r="R2027" s="2369" t="s">
        <v>335</v>
      </c>
      <c r="S2027" s="2400" t="str">
        <f>LEFT(Table1[[#This Row],[SECTOR]],3)</f>
        <v>SSH</v>
      </c>
      <c r="T2027" s="2400" t="str">
        <f>RIGHT(Table1[[#This Row],[SECTOR]],3)</f>
        <v>VRN</v>
      </c>
      <c r="U2027" s="2400" t="str">
        <f t="shared" si="180"/>
        <v>VRN</v>
      </c>
      <c r="V2027" s="2400">
        <f>WEEKDAY(Table1[[#This Row],[FLIGHT_DATE]],2)</f>
        <v>6</v>
      </c>
      <c r="W2027" s="2400">
        <f>Table1[[#This Row],[FLIGHT_DATE]]-Table1[[#This Row],[DATE_BOOKED]]</f>
        <v>24</v>
      </c>
    </row>
    <row r="2028" spans="1:23" x14ac:dyDescent="0.35">
      <c r="A2028" s="2406">
        <v>45756</v>
      </c>
      <c r="B2028" s="2407" t="s">
        <v>332</v>
      </c>
      <c r="C2028" s="198" t="s">
        <v>333</v>
      </c>
      <c r="D2028" s="198"/>
      <c r="E2028" s="2407"/>
      <c r="F2028" s="2407" t="s">
        <v>56</v>
      </c>
      <c r="G2028" s="2407" t="s">
        <v>10</v>
      </c>
      <c r="H2028" s="2407" t="s">
        <v>192</v>
      </c>
      <c r="I2028" s="2408" t="s">
        <v>28</v>
      </c>
      <c r="J2028" s="2406">
        <v>45760</v>
      </c>
      <c r="K2028" s="2409">
        <v>3</v>
      </c>
      <c r="L2028" s="2410">
        <v>3</v>
      </c>
      <c r="M2028" s="2411">
        <v>140</v>
      </c>
      <c r="N2028" s="2397">
        <v>0</v>
      </c>
      <c r="O2028" s="2397">
        <v>0</v>
      </c>
      <c r="P2028" s="2412">
        <f>SUM(Table1[[#This Row],[BASE_FARE]:[SURCHARGES]])*Table1[[#This Row],[SEATS_BOOKED]]</f>
        <v>420</v>
      </c>
      <c r="Q2028" s="2367" t="s">
        <v>161</v>
      </c>
      <c r="R2028" s="2369" t="s">
        <v>335</v>
      </c>
      <c r="S2028" s="2407" t="str">
        <f>LEFT(Table1[[#This Row],[SECTOR]],3)</f>
        <v>NAP</v>
      </c>
      <c r="T2028" s="2407" t="str">
        <f>RIGHT(Table1[[#This Row],[SECTOR]],3)</f>
        <v>SSH</v>
      </c>
      <c r="U2028" s="2407" t="str">
        <f t="shared" ref="U2028:U2034" si="181">IF(AND(S2028&lt;&gt;"SSH", S2028&lt;&gt;"RMF", S2028&lt;&gt;"CAI", S2028&lt;&gt;"HRG", S2028&lt;&gt;"LXR", S2028&lt;&gt;"DXB", OR(T2028="SSH", T2028="RMF", T2028="CAI", T2028="HRG", T2028="LXR", T2028="DXB")), S2028,
    IF(AND(T2028&lt;&gt;"SSH", T2028&lt;&gt;"RMF", T2028&lt;&gt;"CAI", T2028&lt;&gt;"HRG", T2028&lt;&gt;"LXR", T2028&lt;&gt;"DXB", OR(S2028="SSH", S2028="RMF", S2028="CAI", S2028="HRG", S2028="LXR", S2028="DXB")), T2028,
    "VIE"))</f>
        <v>NAP</v>
      </c>
      <c r="V2028" s="2407">
        <f>WEEKDAY(Table1[[#This Row],[FLIGHT_DATE]],2)</f>
        <v>7</v>
      </c>
      <c r="W2028" s="2407">
        <f>Table1[[#This Row],[FLIGHT_DATE]]-Table1[[#This Row],[DATE_BOOKED]]</f>
        <v>4</v>
      </c>
    </row>
    <row r="2029" spans="1:23" x14ac:dyDescent="0.35">
      <c r="A2029" s="2406">
        <v>45756</v>
      </c>
      <c r="B2029" s="2407" t="s">
        <v>332</v>
      </c>
      <c r="C2029" s="198" t="s">
        <v>333</v>
      </c>
      <c r="D2029" s="198"/>
      <c r="E2029" s="2407"/>
      <c r="F2029" s="2407" t="s">
        <v>56</v>
      </c>
      <c r="G2029" s="2407" t="s">
        <v>10</v>
      </c>
      <c r="H2029" s="2407" t="s">
        <v>194</v>
      </c>
      <c r="I2029" s="2408" t="s">
        <v>130</v>
      </c>
      <c r="J2029" s="2406">
        <v>45773</v>
      </c>
      <c r="K2029" s="2409">
        <v>3</v>
      </c>
      <c r="L2029" s="2410">
        <v>3</v>
      </c>
      <c r="M2029" s="2411">
        <v>100</v>
      </c>
      <c r="N2029" s="2397">
        <v>0</v>
      </c>
      <c r="O2029" s="2397">
        <v>0</v>
      </c>
      <c r="P2029" s="2412">
        <f>SUM(Table1[[#This Row],[BASE_FARE]:[SURCHARGES]])*Table1[[#This Row],[SEATS_BOOKED]]</f>
        <v>300</v>
      </c>
      <c r="Q2029" s="2367" t="s">
        <v>161</v>
      </c>
      <c r="R2029" s="2369" t="s">
        <v>335</v>
      </c>
      <c r="S2029" s="2407" t="str">
        <f>LEFT(Table1[[#This Row],[SECTOR]],3)</f>
        <v>VRN</v>
      </c>
      <c r="T2029" s="2407" t="str">
        <f>RIGHT(Table1[[#This Row],[SECTOR]],3)</f>
        <v>SSH</v>
      </c>
      <c r="U2029" s="2407" t="str">
        <f t="shared" si="181"/>
        <v>VRN</v>
      </c>
      <c r="V2029" s="2407">
        <f>WEEKDAY(Table1[[#This Row],[FLIGHT_DATE]],2)</f>
        <v>6</v>
      </c>
      <c r="W2029" s="2407">
        <f>Table1[[#This Row],[FLIGHT_DATE]]-Table1[[#This Row],[DATE_BOOKED]]</f>
        <v>17</v>
      </c>
    </row>
    <row r="2030" spans="1:23" x14ac:dyDescent="0.35">
      <c r="A2030" s="2406">
        <v>45756</v>
      </c>
      <c r="B2030" s="2407" t="s">
        <v>332</v>
      </c>
      <c r="C2030" s="198" t="s">
        <v>333</v>
      </c>
      <c r="D2030" s="198"/>
      <c r="E2030" s="2407"/>
      <c r="F2030" s="2407" t="s">
        <v>56</v>
      </c>
      <c r="G2030" s="2407" t="s">
        <v>10</v>
      </c>
      <c r="H2030" s="2407" t="s">
        <v>88</v>
      </c>
      <c r="I2030" s="2408" t="s">
        <v>27</v>
      </c>
      <c r="J2030" s="2406">
        <v>45864</v>
      </c>
      <c r="K2030" s="2409">
        <v>3</v>
      </c>
      <c r="L2030" s="2410">
        <v>3</v>
      </c>
      <c r="M2030" s="2411">
        <v>160</v>
      </c>
      <c r="N2030" s="2397">
        <v>0</v>
      </c>
      <c r="O2030" s="2397">
        <v>0</v>
      </c>
      <c r="P2030" s="2412">
        <f>SUM(Table1[[#This Row],[BASE_FARE]:[SURCHARGES]])*Table1[[#This Row],[SEATS_BOOKED]]</f>
        <v>480</v>
      </c>
      <c r="Q2030" s="2367" t="s">
        <v>161</v>
      </c>
      <c r="R2030" s="2369" t="s">
        <v>335</v>
      </c>
      <c r="S2030" s="2407" t="str">
        <f>LEFT(Table1[[#This Row],[SECTOR]],3)</f>
        <v>SSH</v>
      </c>
      <c r="T2030" s="2407" t="str">
        <f>RIGHT(Table1[[#This Row],[SECTOR]],3)</f>
        <v>BRI</v>
      </c>
      <c r="U2030" s="2407" t="str">
        <f t="shared" si="181"/>
        <v>BRI</v>
      </c>
      <c r="V2030" s="2407">
        <f>WEEKDAY(Table1[[#This Row],[FLIGHT_DATE]],2)</f>
        <v>6</v>
      </c>
      <c r="W2030" s="2407">
        <f>Table1[[#This Row],[FLIGHT_DATE]]-Table1[[#This Row],[DATE_BOOKED]]</f>
        <v>108</v>
      </c>
    </row>
    <row r="2031" spans="1:23" x14ac:dyDescent="0.35">
      <c r="A2031" s="2406">
        <v>45756</v>
      </c>
      <c r="B2031" s="2407" t="s">
        <v>332</v>
      </c>
      <c r="C2031" s="198" t="s">
        <v>333</v>
      </c>
      <c r="D2031" s="198"/>
      <c r="E2031" s="2407"/>
      <c r="F2031" s="2407" t="s">
        <v>56</v>
      </c>
      <c r="G2031" s="2407" t="s">
        <v>10</v>
      </c>
      <c r="H2031" s="2407" t="s">
        <v>88</v>
      </c>
      <c r="I2031" s="2408" t="s">
        <v>27</v>
      </c>
      <c r="J2031" s="2406">
        <v>45906</v>
      </c>
      <c r="K2031" s="2409">
        <v>2</v>
      </c>
      <c r="L2031" s="2410">
        <v>2</v>
      </c>
      <c r="M2031" s="2411">
        <v>260</v>
      </c>
      <c r="N2031" s="2397">
        <v>0</v>
      </c>
      <c r="O2031" s="2397">
        <v>0</v>
      </c>
      <c r="P2031" s="2412">
        <f>SUM(Table1[[#This Row],[BASE_FARE]:[SURCHARGES]])*Table1[[#This Row],[SEATS_BOOKED]]</f>
        <v>520</v>
      </c>
      <c r="Q2031" s="2367" t="s">
        <v>161</v>
      </c>
      <c r="R2031" s="2369" t="s">
        <v>335</v>
      </c>
      <c r="S2031" s="2407" t="str">
        <f>LEFT(Table1[[#This Row],[SECTOR]],3)</f>
        <v>SSH</v>
      </c>
      <c r="T2031" s="2407" t="str">
        <f>RIGHT(Table1[[#This Row],[SECTOR]],3)</f>
        <v>BRI</v>
      </c>
      <c r="U2031" s="2407" t="str">
        <f t="shared" si="181"/>
        <v>BRI</v>
      </c>
      <c r="V2031" s="2407">
        <f>WEEKDAY(Table1[[#This Row],[FLIGHT_DATE]],2)</f>
        <v>6</v>
      </c>
      <c r="W2031" s="2407">
        <f>Table1[[#This Row],[FLIGHT_DATE]]-Table1[[#This Row],[DATE_BOOKED]]</f>
        <v>150</v>
      </c>
    </row>
    <row r="2032" spans="1:23" x14ac:dyDescent="0.35">
      <c r="A2032" s="2406">
        <v>45756</v>
      </c>
      <c r="B2032" s="2407" t="s">
        <v>332</v>
      </c>
      <c r="C2032" s="198" t="s">
        <v>333</v>
      </c>
      <c r="D2032" s="198"/>
      <c r="E2032" s="2407"/>
      <c r="F2032" s="2407" t="s">
        <v>56</v>
      </c>
      <c r="G2032" s="2407" t="s">
        <v>10</v>
      </c>
      <c r="H2032" s="2407" t="s">
        <v>89</v>
      </c>
      <c r="I2032" s="2408" t="s">
        <v>26</v>
      </c>
      <c r="J2032" s="2406">
        <v>45850</v>
      </c>
      <c r="K2032" s="2409">
        <v>3</v>
      </c>
      <c r="L2032" s="2410">
        <v>3</v>
      </c>
      <c r="M2032" s="2411">
        <v>160</v>
      </c>
      <c r="N2032" s="2397">
        <v>0</v>
      </c>
      <c r="O2032" s="2397">
        <v>0</v>
      </c>
      <c r="P2032" s="2412">
        <f>SUM(Table1[[#This Row],[BASE_FARE]:[SURCHARGES]])*Table1[[#This Row],[SEATS_BOOKED]]</f>
        <v>480</v>
      </c>
      <c r="Q2032" s="2367" t="s">
        <v>161</v>
      </c>
      <c r="R2032" s="2369" t="s">
        <v>335</v>
      </c>
      <c r="S2032" s="2407" t="str">
        <f>LEFT(Table1[[#This Row],[SECTOR]],3)</f>
        <v>BRI</v>
      </c>
      <c r="T2032" s="2407" t="str">
        <f>RIGHT(Table1[[#This Row],[SECTOR]],3)</f>
        <v>SSH</v>
      </c>
      <c r="U2032" s="2407" t="str">
        <f t="shared" si="181"/>
        <v>BRI</v>
      </c>
      <c r="V2032" s="2407">
        <f>WEEKDAY(Table1[[#This Row],[FLIGHT_DATE]],2)</f>
        <v>6</v>
      </c>
      <c r="W2032" s="2407">
        <f>Table1[[#This Row],[FLIGHT_DATE]]-Table1[[#This Row],[DATE_BOOKED]]</f>
        <v>94</v>
      </c>
    </row>
    <row r="2033" spans="1:23" x14ac:dyDescent="0.35">
      <c r="A2033" s="2406">
        <v>45756</v>
      </c>
      <c r="B2033" s="2407" t="s">
        <v>332</v>
      </c>
      <c r="C2033" s="198" t="s">
        <v>333</v>
      </c>
      <c r="D2033" s="198"/>
      <c r="E2033" s="2407"/>
      <c r="F2033" s="2407" t="s">
        <v>56</v>
      </c>
      <c r="G2033" s="2407" t="s">
        <v>10</v>
      </c>
      <c r="H2033" s="2407" t="s">
        <v>89</v>
      </c>
      <c r="I2033" s="2408" t="s">
        <v>26</v>
      </c>
      <c r="J2033" s="2406">
        <v>45899</v>
      </c>
      <c r="K2033" s="2409">
        <v>2</v>
      </c>
      <c r="L2033" s="2410">
        <v>2</v>
      </c>
      <c r="M2033" s="2411">
        <v>220</v>
      </c>
      <c r="N2033" s="2397">
        <v>0</v>
      </c>
      <c r="O2033" s="2397">
        <v>0</v>
      </c>
      <c r="P2033" s="2412">
        <f>SUM(Table1[[#This Row],[BASE_FARE]:[SURCHARGES]])*Table1[[#This Row],[SEATS_BOOKED]]</f>
        <v>440</v>
      </c>
      <c r="Q2033" s="2367" t="s">
        <v>161</v>
      </c>
      <c r="R2033" s="2369" t="s">
        <v>335</v>
      </c>
      <c r="S2033" s="2407" t="str">
        <f>LEFT(Table1[[#This Row],[SECTOR]],3)</f>
        <v>BRI</v>
      </c>
      <c r="T2033" s="2407" t="str">
        <f>RIGHT(Table1[[#This Row],[SECTOR]],3)</f>
        <v>SSH</v>
      </c>
      <c r="U2033" s="2407" t="str">
        <f t="shared" si="181"/>
        <v>BRI</v>
      </c>
      <c r="V2033" s="2407">
        <f>WEEKDAY(Table1[[#This Row],[FLIGHT_DATE]],2)</f>
        <v>6</v>
      </c>
      <c r="W2033" s="2407">
        <f>Table1[[#This Row],[FLIGHT_DATE]]-Table1[[#This Row],[DATE_BOOKED]]</f>
        <v>143</v>
      </c>
    </row>
    <row r="2034" spans="1:23" x14ac:dyDescent="0.35">
      <c r="A2034" s="2406">
        <v>45756</v>
      </c>
      <c r="B2034" s="2407" t="s">
        <v>332</v>
      </c>
      <c r="C2034" s="198" t="s">
        <v>333</v>
      </c>
      <c r="D2034" s="198"/>
      <c r="E2034" s="2407"/>
      <c r="F2034" s="2407" t="s">
        <v>56</v>
      </c>
      <c r="G2034" s="2407" t="s">
        <v>10</v>
      </c>
      <c r="H2034" s="2407" t="s">
        <v>433</v>
      </c>
      <c r="I2034" s="2408" t="s">
        <v>418</v>
      </c>
      <c r="J2034" s="2406">
        <v>45880</v>
      </c>
      <c r="K2034" s="2409">
        <v>6</v>
      </c>
      <c r="L2034" s="2410">
        <v>6</v>
      </c>
      <c r="M2034" s="2411">
        <v>240</v>
      </c>
      <c r="N2034" s="2397">
        <v>0</v>
      </c>
      <c r="O2034" s="2397">
        <v>0</v>
      </c>
      <c r="P2034" s="2412">
        <f>SUM(Table1[[#This Row],[BASE_FARE]:[SURCHARGES]])*Table1[[#This Row],[SEATS_BOOKED]]</f>
        <v>1440</v>
      </c>
      <c r="Q2034" s="2367" t="s">
        <v>161</v>
      </c>
      <c r="R2034" s="2369" t="s">
        <v>335</v>
      </c>
      <c r="S2034" s="2407" t="str">
        <f>LEFT(Table1[[#This Row],[SECTOR]],3)</f>
        <v>NAP</v>
      </c>
      <c r="T2034" s="2407" t="str">
        <f>RIGHT(Table1[[#This Row],[SECTOR]],3)</f>
        <v>HRG</v>
      </c>
      <c r="U2034" s="2407" t="str">
        <f t="shared" si="181"/>
        <v>NAP</v>
      </c>
      <c r="V2034" s="2407">
        <f>WEEKDAY(Table1[[#This Row],[FLIGHT_DATE]],2)</f>
        <v>1</v>
      </c>
      <c r="W2034" s="2407">
        <f>Table1[[#This Row],[FLIGHT_DATE]]-Table1[[#This Row],[DATE_BOOKED]]</f>
        <v>124</v>
      </c>
    </row>
    <row r="2035" spans="1:23" x14ac:dyDescent="0.35">
      <c r="A2035" s="2413">
        <v>45756</v>
      </c>
      <c r="B2035" s="2985" t="s">
        <v>1212</v>
      </c>
      <c r="C2035" s="198" t="s">
        <v>333</v>
      </c>
      <c r="D2035" s="198" t="s">
        <v>917</v>
      </c>
      <c r="E2035" s="2414" t="s">
        <v>981</v>
      </c>
      <c r="F2035" s="2414" t="s">
        <v>56</v>
      </c>
      <c r="G2035" s="2414" t="s">
        <v>10</v>
      </c>
      <c r="H2035" s="2414" t="s">
        <v>195</v>
      </c>
      <c r="I2035" s="2415" t="s">
        <v>126</v>
      </c>
      <c r="J2035" s="2413">
        <v>45780</v>
      </c>
      <c r="K2035" s="2416">
        <v>1</v>
      </c>
      <c r="L2035" s="2417">
        <v>1</v>
      </c>
      <c r="M2035" s="2418">
        <v>150</v>
      </c>
      <c r="N2035" s="2397">
        <v>0</v>
      </c>
      <c r="O2035" s="2397">
        <v>0</v>
      </c>
      <c r="P2035" s="2419">
        <f>SUM(Table1[[#This Row],[BASE_FARE]:[SURCHARGES]])*Table1[[#This Row],[SEATS_BOOKED]]</f>
        <v>150</v>
      </c>
      <c r="Q2035" s="2367" t="s">
        <v>161</v>
      </c>
      <c r="R2035" s="2369" t="s">
        <v>335</v>
      </c>
      <c r="S2035" s="2414" t="str">
        <f>LEFT(Table1[[#This Row],[SECTOR]],3)</f>
        <v>SSH</v>
      </c>
      <c r="T2035" s="2414" t="str">
        <f>RIGHT(Table1[[#This Row],[SECTOR]],3)</f>
        <v>VRN</v>
      </c>
      <c r="U2035" s="2414" t="str">
        <f>IF(AND(S2035&lt;&gt;"SSH", S2035&lt;&gt;"RMF", S2035&lt;&gt;"CAI", S2035&lt;&gt;"HRG", S2035&lt;&gt;"LXR", S2035&lt;&gt;"DXB", OR(T2035="SSH", T2035="RMF", T2035="CAI", T2035="HRG", T2035="LXR", T2035="DXB")), S2035,
    IF(AND(T2035&lt;&gt;"SSH", T2035&lt;&gt;"RMF", T2035&lt;&gt;"CAI", T2035&lt;&gt;"HRG", T2035&lt;&gt;"LXR", T2035&lt;&gt;"DXB", OR(S2035="SSH", S2035="RMF", S2035="CAI", S2035="HRG", S2035="LXR", S2035="DXB")), T2035,
    "VIE"))</f>
        <v>VRN</v>
      </c>
      <c r="V2035" s="2414">
        <f>WEEKDAY(Table1[[#This Row],[FLIGHT_DATE]],2)</f>
        <v>6</v>
      </c>
      <c r="W2035" s="2414">
        <f>Table1[[#This Row],[FLIGHT_DATE]]-Table1[[#This Row],[DATE_BOOKED]]</f>
        <v>24</v>
      </c>
    </row>
    <row r="2036" spans="1:23" x14ac:dyDescent="0.35">
      <c r="A2036" s="2413">
        <v>45756</v>
      </c>
      <c r="B2036" s="2985" t="s">
        <v>1212</v>
      </c>
      <c r="C2036" s="198" t="s">
        <v>333</v>
      </c>
      <c r="D2036" s="198" t="s">
        <v>917</v>
      </c>
      <c r="E2036" s="2414" t="s">
        <v>981</v>
      </c>
      <c r="F2036" s="2414" t="s">
        <v>56</v>
      </c>
      <c r="G2036" s="2414" t="s">
        <v>10</v>
      </c>
      <c r="H2036" s="2414" t="s">
        <v>195</v>
      </c>
      <c r="I2036" s="2415" t="s">
        <v>126</v>
      </c>
      <c r="J2036" s="2413">
        <v>45780</v>
      </c>
      <c r="K2036" s="2416">
        <v>1</v>
      </c>
      <c r="L2036" s="2417">
        <v>1</v>
      </c>
      <c r="M2036" s="2418">
        <v>150</v>
      </c>
      <c r="N2036" s="2397">
        <v>0</v>
      </c>
      <c r="O2036" s="2397">
        <v>0</v>
      </c>
      <c r="P2036" s="2419">
        <f>SUM(Table1[[#This Row],[BASE_FARE]:[SURCHARGES]])*Table1[[#This Row],[SEATS_BOOKED]]</f>
        <v>150</v>
      </c>
      <c r="Q2036" s="2367" t="s">
        <v>161</v>
      </c>
      <c r="R2036" s="2369" t="s">
        <v>335</v>
      </c>
      <c r="S2036" s="2414" t="str">
        <f>LEFT(Table1[[#This Row],[SECTOR]],3)</f>
        <v>SSH</v>
      </c>
      <c r="T2036" s="2414" t="str">
        <f>RIGHT(Table1[[#This Row],[SECTOR]],3)</f>
        <v>VRN</v>
      </c>
      <c r="U2036" s="2414" t="str">
        <f>IF(AND(S2036&lt;&gt;"SSH", S2036&lt;&gt;"RMF", S2036&lt;&gt;"CAI", S2036&lt;&gt;"HRG", S2036&lt;&gt;"LXR", S2036&lt;&gt;"DXB", OR(T2036="SSH", T2036="RMF", T2036="CAI", T2036="HRG", T2036="LXR", T2036="DXB")), S2036,
    IF(AND(T2036&lt;&gt;"SSH", T2036&lt;&gt;"RMF", T2036&lt;&gt;"CAI", T2036&lt;&gt;"HRG", T2036&lt;&gt;"LXR", T2036&lt;&gt;"DXB", OR(S2036="SSH", S2036="RMF", S2036="CAI", S2036="HRG", S2036="LXR", S2036="DXB")), T2036,
    "VIE"))</f>
        <v>VRN</v>
      </c>
      <c r="V2036" s="2414">
        <f>WEEKDAY(Table1[[#This Row],[FLIGHT_DATE]],2)</f>
        <v>6</v>
      </c>
      <c r="W2036" s="2414">
        <f>Table1[[#This Row],[FLIGHT_DATE]]-Table1[[#This Row],[DATE_BOOKED]]</f>
        <v>24</v>
      </c>
    </row>
    <row r="2037" spans="1:23" x14ac:dyDescent="0.35">
      <c r="A2037" s="2420">
        <v>45756</v>
      </c>
      <c r="B2037" s="2421" t="s">
        <v>385</v>
      </c>
      <c r="C2037" s="198" t="s">
        <v>333</v>
      </c>
      <c r="D2037" s="198"/>
      <c r="E2037" s="2421" t="s">
        <v>982</v>
      </c>
      <c r="F2037" s="2421" t="s">
        <v>56</v>
      </c>
      <c r="G2037" s="2421" t="s">
        <v>10</v>
      </c>
      <c r="H2037" s="2421" t="s">
        <v>447</v>
      </c>
      <c r="I2037" s="2422" t="s">
        <v>28</v>
      </c>
      <c r="J2037" s="2420">
        <v>45772</v>
      </c>
      <c r="K2037" s="2423">
        <v>2</v>
      </c>
      <c r="L2037" s="2424">
        <v>2</v>
      </c>
      <c r="M2037" s="2425">
        <v>100</v>
      </c>
      <c r="N2037" s="2397">
        <v>0</v>
      </c>
      <c r="O2037" s="2397">
        <v>0</v>
      </c>
      <c r="P2037" s="2426">
        <f>SUM(Table1[[#This Row],[BASE_FARE]:[SURCHARGES]])*Table1[[#This Row],[SEATS_BOOKED]]</f>
        <v>200</v>
      </c>
      <c r="Q2037" s="2367" t="s">
        <v>161</v>
      </c>
      <c r="R2037" s="2369" t="s">
        <v>335</v>
      </c>
      <c r="S2037" s="2421" t="str">
        <f>LEFT(Table1[[#This Row],[SECTOR]],3)</f>
        <v>NAP</v>
      </c>
      <c r="T2037" s="2421" t="str">
        <f>RIGHT(Table1[[#This Row],[SECTOR]],3)</f>
        <v>SSH</v>
      </c>
      <c r="U2037" s="2421" t="str">
        <f>IF(AND(S2037&lt;&gt;"SSH", S2037&lt;&gt;"RMF", S2037&lt;&gt;"CAI", S2037&lt;&gt;"HRG", S2037&lt;&gt;"LXR", S2037&lt;&gt;"DXB", OR(T2037="SSH", T2037="RMF", T2037="CAI", T2037="HRG", T2037="LXR", T2037="DXB")), S2037,
    IF(AND(T2037&lt;&gt;"SSH", T2037&lt;&gt;"RMF", T2037&lt;&gt;"CAI", T2037&lt;&gt;"HRG", T2037&lt;&gt;"LXR", T2037&lt;&gt;"DXB", OR(S2037="SSH", S2037="RMF", S2037="CAI", S2037="HRG", S2037="LXR", S2037="DXB")), T2037,
    "VIE"))</f>
        <v>NAP</v>
      </c>
      <c r="V2037" s="2421">
        <f>WEEKDAY(Table1[[#This Row],[FLIGHT_DATE]],2)</f>
        <v>5</v>
      </c>
      <c r="W2037" s="2421">
        <f>Table1[[#This Row],[FLIGHT_DATE]]-Table1[[#This Row],[DATE_BOOKED]]</f>
        <v>16</v>
      </c>
    </row>
    <row r="2038" spans="1:23" x14ac:dyDescent="0.35">
      <c r="A2038" s="2420">
        <v>45756</v>
      </c>
      <c r="B2038" s="2421" t="s">
        <v>385</v>
      </c>
      <c r="C2038" s="198" t="s">
        <v>333</v>
      </c>
      <c r="D2038" s="198"/>
      <c r="E2038" s="2421" t="s">
        <v>983</v>
      </c>
      <c r="F2038" s="2421" t="s">
        <v>54</v>
      </c>
      <c r="G2038" s="2421" t="s">
        <v>10</v>
      </c>
      <c r="H2038" s="2421" t="s">
        <v>192</v>
      </c>
      <c r="I2038" s="2422" t="s">
        <v>28</v>
      </c>
      <c r="J2038" s="2420">
        <v>45760</v>
      </c>
      <c r="K2038" s="2423">
        <v>4</v>
      </c>
      <c r="L2038" s="2424">
        <v>4</v>
      </c>
      <c r="M2038" s="2425">
        <v>100</v>
      </c>
      <c r="N2038" s="2397">
        <v>0</v>
      </c>
      <c r="O2038" s="2397">
        <v>0</v>
      </c>
      <c r="P2038" s="2426">
        <f>SUM(Table1[[#This Row],[BASE_FARE]:[SURCHARGES]])*Table1[[#This Row],[SEATS_BOOKED]]</f>
        <v>400</v>
      </c>
      <c r="Q2038" s="2367" t="s">
        <v>161</v>
      </c>
      <c r="R2038" s="2369" t="s">
        <v>335</v>
      </c>
      <c r="S2038" s="2421" t="str">
        <f>LEFT(Table1[[#This Row],[SECTOR]],3)</f>
        <v>NAP</v>
      </c>
      <c r="T2038" s="2421" t="str">
        <f>RIGHT(Table1[[#This Row],[SECTOR]],3)</f>
        <v>SSH</v>
      </c>
      <c r="U2038" s="2421" t="str">
        <f>IF(AND(S2038&lt;&gt;"SSH", S2038&lt;&gt;"RMF", S2038&lt;&gt;"CAI", S2038&lt;&gt;"HRG", S2038&lt;&gt;"LXR", S2038&lt;&gt;"DXB", OR(T2038="SSH", T2038="RMF", T2038="CAI", T2038="HRG", T2038="LXR", T2038="DXB")), S2038,
    IF(AND(T2038&lt;&gt;"SSH", T2038&lt;&gt;"RMF", T2038&lt;&gt;"CAI", T2038&lt;&gt;"HRG", T2038&lt;&gt;"LXR", T2038&lt;&gt;"DXB", OR(S2038="SSH", S2038="RMF", S2038="CAI", S2038="HRG", S2038="LXR", S2038="DXB")), T2038,
    "VIE"))</f>
        <v>NAP</v>
      </c>
      <c r="V2038" s="2421">
        <f>WEEKDAY(Table1[[#This Row],[FLIGHT_DATE]],2)</f>
        <v>7</v>
      </c>
      <c r="W2038" s="2421">
        <f>Table1[[#This Row],[FLIGHT_DATE]]-Table1[[#This Row],[DATE_BOOKED]]</f>
        <v>4</v>
      </c>
    </row>
    <row r="2039" spans="1:23" x14ac:dyDescent="0.35">
      <c r="A2039" s="2420">
        <v>45756</v>
      </c>
      <c r="B2039" s="2421" t="s">
        <v>385</v>
      </c>
      <c r="C2039" s="198" t="s">
        <v>333</v>
      </c>
      <c r="D2039" s="198"/>
      <c r="E2039" s="2421" t="s">
        <v>983</v>
      </c>
      <c r="F2039" s="2421" t="s">
        <v>54</v>
      </c>
      <c r="G2039" s="2421" t="s">
        <v>11</v>
      </c>
      <c r="H2039" s="2421" t="s">
        <v>193</v>
      </c>
      <c r="I2039" s="2422" t="s">
        <v>29</v>
      </c>
      <c r="J2039" s="2420">
        <v>45767</v>
      </c>
      <c r="K2039" s="2423">
        <v>4</v>
      </c>
      <c r="L2039" s="2424">
        <v>4</v>
      </c>
      <c r="M2039" s="2425">
        <v>100</v>
      </c>
      <c r="N2039" s="2397">
        <v>0</v>
      </c>
      <c r="O2039" s="2397">
        <v>0</v>
      </c>
      <c r="P2039" s="2426">
        <f>SUM(Table1[[#This Row],[BASE_FARE]:[SURCHARGES]])*Table1[[#This Row],[SEATS_BOOKED]]</f>
        <v>400</v>
      </c>
      <c r="Q2039" s="2367" t="s">
        <v>161</v>
      </c>
      <c r="R2039" s="2369" t="s">
        <v>335</v>
      </c>
      <c r="S2039" s="2421" t="str">
        <f>LEFT(Table1[[#This Row],[SECTOR]],3)</f>
        <v>SSH</v>
      </c>
      <c r="T2039" s="2421" t="str">
        <f>RIGHT(Table1[[#This Row],[SECTOR]],3)</f>
        <v>NAP</v>
      </c>
      <c r="U2039" s="2421" t="str">
        <f>IF(AND(S2039&lt;&gt;"SSH", S2039&lt;&gt;"RMF", S2039&lt;&gt;"CAI", S2039&lt;&gt;"HRG", S2039&lt;&gt;"LXR", S2039&lt;&gt;"DXB", OR(T2039="SSH", T2039="RMF", T2039="CAI", T2039="HRG", T2039="LXR", T2039="DXB")), S2039,
    IF(AND(T2039&lt;&gt;"SSH", T2039&lt;&gt;"RMF", T2039&lt;&gt;"CAI", T2039&lt;&gt;"HRG", T2039&lt;&gt;"LXR", T2039&lt;&gt;"DXB", OR(S2039="SSH", S2039="RMF", S2039="CAI", S2039="HRG", S2039="LXR", S2039="DXB")), T2039,
    "VIE"))</f>
        <v>NAP</v>
      </c>
      <c r="V2039" s="2421">
        <f>WEEKDAY(Table1[[#This Row],[FLIGHT_DATE]],2)</f>
        <v>7</v>
      </c>
      <c r="W2039" s="2421">
        <f>Table1[[#This Row],[FLIGHT_DATE]]-Table1[[#This Row],[DATE_BOOKED]]</f>
        <v>11</v>
      </c>
    </row>
    <row r="2040" spans="1:23" x14ac:dyDescent="0.35">
      <c r="A2040" s="2427">
        <v>45755</v>
      </c>
      <c r="B2040" s="2428" t="s">
        <v>390</v>
      </c>
      <c r="C2040" s="198" t="s">
        <v>333</v>
      </c>
      <c r="D2040" s="198" t="s">
        <v>952</v>
      </c>
      <c r="E2040" s="2428" t="s">
        <v>984</v>
      </c>
      <c r="F2040" s="2428" t="s">
        <v>56</v>
      </c>
      <c r="G2040" s="2428" t="s">
        <v>10</v>
      </c>
      <c r="H2040" s="2428" t="s">
        <v>191</v>
      </c>
      <c r="I2040" s="2429" t="s">
        <v>114</v>
      </c>
      <c r="J2040" s="2427">
        <v>45891</v>
      </c>
      <c r="K2040" s="2430">
        <v>1</v>
      </c>
      <c r="L2040" s="2431">
        <v>1</v>
      </c>
      <c r="M2040" s="2432">
        <v>320</v>
      </c>
      <c r="N2040" s="2433">
        <v>37.72</v>
      </c>
      <c r="O2040" s="2433">
        <v>40</v>
      </c>
      <c r="P2040" s="2434">
        <f>SUM(Table1[[#This Row],[BASE_FARE]:[SURCHARGES]])*Table1[[#This Row],[SEATS_BOOKED]]</f>
        <v>397.72</v>
      </c>
      <c r="Q2040" s="2367" t="s">
        <v>161</v>
      </c>
      <c r="R2040" s="2369" t="s">
        <v>335</v>
      </c>
      <c r="S2040" s="2428" t="str">
        <f>LEFT(Table1[[#This Row],[SECTOR]],3)</f>
        <v>SSH</v>
      </c>
      <c r="T2040" s="2428" t="str">
        <f>RIGHT(Table1[[#This Row],[SECTOR]],3)</f>
        <v>FCO</v>
      </c>
      <c r="U2040" s="2428" t="str">
        <f t="shared" ref="U2040:U2073" si="182">IF(AND(S2040&lt;&gt;"SSH", S2040&lt;&gt;"RMF", S2040&lt;&gt;"CAI", S2040&lt;&gt;"HRG", S2040&lt;&gt;"LXR", S2040&lt;&gt;"DXB", OR(T2040="SSH", T2040="RMF", T2040="CAI", T2040="HRG", T2040="LXR", T2040="DXB")), S2040,
    IF(AND(T2040&lt;&gt;"SSH", T2040&lt;&gt;"RMF", T2040&lt;&gt;"CAI", T2040&lt;&gt;"HRG", T2040&lt;&gt;"LXR", T2040&lt;&gt;"DXB", OR(S2040="SSH", S2040="RMF", S2040="CAI", S2040="HRG", S2040="LXR", S2040="DXB")), T2040,
    "VIE"))</f>
        <v>FCO</v>
      </c>
      <c r="V2040" s="2428">
        <f>WEEKDAY(Table1[[#This Row],[FLIGHT_DATE]],2)</f>
        <v>5</v>
      </c>
      <c r="W2040" s="2428">
        <f>Table1[[#This Row],[FLIGHT_DATE]]-Table1[[#This Row],[DATE_BOOKED]]</f>
        <v>136</v>
      </c>
    </row>
    <row r="2041" spans="1:23" x14ac:dyDescent="0.35">
      <c r="A2041" s="2427">
        <v>45755</v>
      </c>
      <c r="B2041" s="2428" t="s">
        <v>390</v>
      </c>
      <c r="C2041" s="198" t="s">
        <v>333</v>
      </c>
      <c r="D2041" s="198" t="s">
        <v>952</v>
      </c>
      <c r="E2041" s="2428" t="s">
        <v>984</v>
      </c>
      <c r="F2041" s="2428" t="s">
        <v>56</v>
      </c>
      <c r="G2041" s="2428" t="s">
        <v>10</v>
      </c>
      <c r="H2041" s="2428" t="s">
        <v>191</v>
      </c>
      <c r="I2041" s="2429" t="s">
        <v>114</v>
      </c>
      <c r="J2041" s="2427">
        <v>45891</v>
      </c>
      <c r="K2041" s="2430">
        <v>1</v>
      </c>
      <c r="L2041" s="2431">
        <v>1</v>
      </c>
      <c r="M2041" s="2432">
        <v>320</v>
      </c>
      <c r="N2041" s="2433">
        <v>37.72</v>
      </c>
      <c r="O2041" s="2433">
        <v>40</v>
      </c>
      <c r="P2041" s="2434">
        <f>SUM(Table1[[#This Row],[BASE_FARE]:[SURCHARGES]])*Table1[[#This Row],[SEATS_BOOKED]]</f>
        <v>397.72</v>
      </c>
      <c r="Q2041" s="2367" t="s">
        <v>161</v>
      </c>
      <c r="R2041" s="2369" t="s">
        <v>335</v>
      </c>
      <c r="S2041" s="2428" t="str">
        <f>LEFT(Table1[[#This Row],[SECTOR]],3)</f>
        <v>SSH</v>
      </c>
      <c r="T2041" s="2428" t="str">
        <f>RIGHT(Table1[[#This Row],[SECTOR]],3)</f>
        <v>FCO</v>
      </c>
      <c r="U2041" s="2428" t="str">
        <f t="shared" si="182"/>
        <v>FCO</v>
      </c>
      <c r="V2041" s="2428">
        <f>WEEKDAY(Table1[[#This Row],[FLIGHT_DATE]],2)</f>
        <v>5</v>
      </c>
      <c r="W2041" s="2428">
        <f>Table1[[#This Row],[FLIGHT_DATE]]-Table1[[#This Row],[DATE_BOOKED]]</f>
        <v>136</v>
      </c>
    </row>
    <row r="2042" spans="1:23" x14ac:dyDescent="0.35">
      <c r="A2042" s="2427">
        <v>45755</v>
      </c>
      <c r="B2042" s="2428" t="s">
        <v>390</v>
      </c>
      <c r="C2042" s="198" t="s">
        <v>333</v>
      </c>
      <c r="D2042" s="198" t="s">
        <v>952</v>
      </c>
      <c r="E2042" s="2428" t="s">
        <v>985</v>
      </c>
      <c r="F2042" s="2428" t="s">
        <v>56</v>
      </c>
      <c r="G2042" s="2428" t="s">
        <v>10</v>
      </c>
      <c r="H2042" s="2428" t="s">
        <v>191</v>
      </c>
      <c r="I2042" s="2429" t="s">
        <v>114</v>
      </c>
      <c r="J2042" s="2427">
        <v>45870</v>
      </c>
      <c r="K2042" s="2430">
        <v>1</v>
      </c>
      <c r="L2042" s="2431">
        <v>1</v>
      </c>
      <c r="M2042" s="2432">
        <v>270</v>
      </c>
      <c r="N2042" s="2433">
        <v>37.72</v>
      </c>
      <c r="O2042" s="2433">
        <v>40</v>
      </c>
      <c r="P2042" s="2434">
        <f>SUM(Table1[[#This Row],[BASE_FARE]:[SURCHARGES]])*Table1[[#This Row],[SEATS_BOOKED]]</f>
        <v>347.72</v>
      </c>
      <c r="Q2042" s="2367" t="s">
        <v>161</v>
      </c>
      <c r="R2042" s="2369" t="s">
        <v>335</v>
      </c>
      <c r="S2042" s="2428" t="str">
        <f>LEFT(Table1[[#This Row],[SECTOR]],3)</f>
        <v>SSH</v>
      </c>
      <c r="T2042" s="2428" t="str">
        <f>RIGHT(Table1[[#This Row],[SECTOR]],3)</f>
        <v>FCO</v>
      </c>
      <c r="U2042" s="2428" t="str">
        <f t="shared" si="182"/>
        <v>FCO</v>
      </c>
      <c r="V2042" s="2428">
        <f>WEEKDAY(Table1[[#This Row],[FLIGHT_DATE]],2)</f>
        <v>5</v>
      </c>
      <c r="W2042" s="2428">
        <f>Table1[[#This Row],[FLIGHT_DATE]]-Table1[[#This Row],[DATE_BOOKED]]</f>
        <v>115</v>
      </c>
    </row>
    <row r="2043" spans="1:23" x14ac:dyDescent="0.35">
      <c r="A2043" s="2427">
        <v>45755</v>
      </c>
      <c r="B2043" s="2428" t="s">
        <v>390</v>
      </c>
      <c r="C2043" s="198" t="s">
        <v>333</v>
      </c>
      <c r="D2043" s="198" t="s">
        <v>952</v>
      </c>
      <c r="E2043" s="2428" t="s">
        <v>986</v>
      </c>
      <c r="F2043" s="2428" t="s">
        <v>56</v>
      </c>
      <c r="G2043" s="2428" t="s">
        <v>10</v>
      </c>
      <c r="H2043" s="2428" t="s">
        <v>433</v>
      </c>
      <c r="I2043" s="2429" t="s">
        <v>418</v>
      </c>
      <c r="J2043" s="2427">
        <v>45880</v>
      </c>
      <c r="K2043" s="2430">
        <v>1</v>
      </c>
      <c r="L2043" s="2431">
        <v>1</v>
      </c>
      <c r="M2043" s="2432">
        <v>240</v>
      </c>
      <c r="N2043" s="2433">
        <v>28.36</v>
      </c>
      <c r="O2043" s="2433">
        <v>40</v>
      </c>
      <c r="P2043" s="2434">
        <f>SUM(Table1[[#This Row],[BASE_FARE]:[SURCHARGES]])*Table1[[#This Row],[SEATS_BOOKED]]</f>
        <v>308.36</v>
      </c>
      <c r="Q2043" s="2367" t="s">
        <v>161</v>
      </c>
      <c r="R2043" s="2369" t="s">
        <v>335</v>
      </c>
      <c r="S2043" s="2428" t="str">
        <f>LEFT(Table1[[#This Row],[SECTOR]],3)</f>
        <v>NAP</v>
      </c>
      <c r="T2043" s="2428" t="str">
        <f>RIGHT(Table1[[#This Row],[SECTOR]],3)</f>
        <v>HRG</v>
      </c>
      <c r="U2043" s="2428" t="str">
        <f t="shared" si="182"/>
        <v>NAP</v>
      </c>
      <c r="V2043" s="2428">
        <f>WEEKDAY(Table1[[#This Row],[FLIGHT_DATE]],2)</f>
        <v>1</v>
      </c>
      <c r="W2043" s="2428">
        <f>Table1[[#This Row],[FLIGHT_DATE]]-Table1[[#This Row],[DATE_BOOKED]]</f>
        <v>125</v>
      </c>
    </row>
    <row r="2044" spans="1:23" x14ac:dyDescent="0.35">
      <c r="A2044" s="2427">
        <v>45755</v>
      </c>
      <c r="B2044" s="2428" t="s">
        <v>390</v>
      </c>
      <c r="C2044" s="198" t="s">
        <v>333</v>
      </c>
      <c r="D2044" s="198" t="s">
        <v>952</v>
      </c>
      <c r="E2044" s="2428" t="s">
        <v>986</v>
      </c>
      <c r="F2044" s="2428" t="s">
        <v>56</v>
      </c>
      <c r="G2044" s="2428" t="s">
        <v>10</v>
      </c>
      <c r="H2044" s="2428" t="s">
        <v>433</v>
      </c>
      <c r="I2044" s="2429" t="s">
        <v>418</v>
      </c>
      <c r="J2044" s="2427">
        <v>45880</v>
      </c>
      <c r="K2044" s="2430">
        <v>1</v>
      </c>
      <c r="L2044" s="2431">
        <v>1</v>
      </c>
      <c r="M2044" s="2432">
        <v>240</v>
      </c>
      <c r="N2044" s="2433">
        <v>28.36</v>
      </c>
      <c r="O2044" s="2433">
        <v>40</v>
      </c>
      <c r="P2044" s="2434">
        <f>SUM(Table1[[#This Row],[BASE_FARE]:[SURCHARGES]])*Table1[[#This Row],[SEATS_BOOKED]]</f>
        <v>308.36</v>
      </c>
      <c r="Q2044" s="2367" t="s">
        <v>161</v>
      </c>
      <c r="R2044" s="2369" t="s">
        <v>335</v>
      </c>
      <c r="S2044" s="2428" t="str">
        <f>LEFT(Table1[[#This Row],[SECTOR]],3)</f>
        <v>NAP</v>
      </c>
      <c r="T2044" s="2428" t="str">
        <f>RIGHT(Table1[[#This Row],[SECTOR]],3)</f>
        <v>HRG</v>
      </c>
      <c r="U2044" s="2428" t="str">
        <f t="shared" si="182"/>
        <v>NAP</v>
      </c>
      <c r="V2044" s="2428">
        <f>WEEKDAY(Table1[[#This Row],[FLIGHT_DATE]],2)</f>
        <v>1</v>
      </c>
      <c r="W2044" s="2428">
        <f>Table1[[#This Row],[FLIGHT_DATE]]-Table1[[#This Row],[DATE_BOOKED]]</f>
        <v>125</v>
      </c>
    </row>
    <row r="2045" spans="1:23" x14ac:dyDescent="0.35">
      <c r="A2045" s="2427">
        <v>45755</v>
      </c>
      <c r="B2045" s="2428" t="s">
        <v>390</v>
      </c>
      <c r="C2045" s="198" t="s">
        <v>333</v>
      </c>
      <c r="D2045" s="198" t="s">
        <v>952</v>
      </c>
      <c r="E2045" s="2428" t="s">
        <v>986</v>
      </c>
      <c r="F2045" s="2428" t="s">
        <v>56</v>
      </c>
      <c r="G2045" s="2428" t="s">
        <v>10</v>
      </c>
      <c r="H2045" s="2428" t="s">
        <v>433</v>
      </c>
      <c r="I2045" s="2429" t="s">
        <v>418</v>
      </c>
      <c r="J2045" s="2427">
        <v>45880</v>
      </c>
      <c r="K2045" s="2430">
        <v>1</v>
      </c>
      <c r="L2045" s="2431">
        <v>1</v>
      </c>
      <c r="M2045" s="2432">
        <v>240</v>
      </c>
      <c r="N2045" s="2433">
        <v>28.36</v>
      </c>
      <c r="O2045" s="2433">
        <v>40</v>
      </c>
      <c r="P2045" s="2434">
        <f>SUM(Table1[[#This Row],[BASE_FARE]:[SURCHARGES]])*Table1[[#This Row],[SEATS_BOOKED]]</f>
        <v>308.36</v>
      </c>
      <c r="Q2045" s="2367" t="s">
        <v>161</v>
      </c>
      <c r="R2045" s="2369" t="s">
        <v>335</v>
      </c>
      <c r="S2045" s="2428" t="str">
        <f>LEFT(Table1[[#This Row],[SECTOR]],3)</f>
        <v>NAP</v>
      </c>
      <c r="T2045" s="2428" t="str">
        <f>RIGHT(Table1[[#This Row],[SECTOR]],3)</f>
        <v>HRG</v>
      </c>
      <c r="U2045" s="2428" t="str">
        <f t="shared" si="182"/>
        <v>NAP</v>
      </c>
      <c r="V2045" s="2428">
        <f>WEEKDAY(Table1[[#This Row],[FLIGHT_DATE]],2)</f>
        <v>1</v>
      </c>
      <c r="W2045" s="2428">
        <f>Table1[[#This Row],[FLIGHT_DATE]]-Table1[[#This Row],[DATE_BOOKED]]</f>
        <v>125</v>
      </c>
    </row>
    <row r="2046" spans="1:23" x14ac:dyDescent="0.35">
      <c r="A2046" s="2427">
        <v>45755</v>
      </c>
      <c r="B2046" s="2428" t="s">
        <v>390</v>
      </c>
      <c r="C2046" s="198" t="s">
        <v>333</v>
      </c>
      <c r="D2046" s="198" t="s">
        <v>952</v>
      </c>
      <c r="E2046" s="2428" t="s">
        <v>984</v>
      </c>
      <c r="F2046" s="2428" t="s">
        <v>56</v>
      </c>
      <c r="G2046" s="2428" t="s">
        <v>10</v>
      </c>
      <c r="H2046" s="2428" t="s">
        <v>191</v>
      </c>
      <c r="I2046" s="2429" t="s">
        <v>114</v>
      </c>
      <c r="J2046" s="2427">
        <v>45891</v>
      </c>
      <c r="K2046" s="2430">
        <v>1</v>
      </c>
      <c r="L2046" s="2431">
        <v>1</v>
      </c>
      <c r="M2046" s="2432">
        <v>320</v>
      </c>
      <c r="N2046" s="2433">
        <v>37.72</v>
      </c>
      <c r="O2046" s="2433">
        <v>40</v>
      </c>
      <c r="P2046" s="2434">
        <f>SUM(Table1[[#This Row],[BASE_FARE]:[SURCHARGES]])*Table1[[#This Row],[SEATS_BOOKED]]</f>
        <v>397.72</v>
      </c>
      <c r="Q2046" s="2367" t="s">
        <v>161</v>
      </c>
      <c r="R2046" s="2369" t="s">
        <v>335</v>
      </c>
      <c r="S2046" s="2428" t="str">
        <f>LEFT(Table1[[#This Row],[SECTOR]],3)</f>
        <v>SSH</v>
      </c>
      <c r="T2046" s="2428" t="str">
        <f>RIGHT(Table1[[#This Row],[SECTOR]],3)</f>
        <v>FCO</v>
      </c>
      <c r="U2046" s="2428" t="str">
        <f t="shared" si="182"/>
        <v>FCO</v>
      </c>
      <c r="V2046" s="2428">
        <f>WEEKDAY(Table1[[#This Row],[FLIGHT_DATE]],2)</f>
        <v>5</v>
      </c>
      <c r="W2046" s="2428">
        <f>Table1[[#This Row],[FLIGHT_DATE]]-Table1[[#This Row],[DATE_BOOKED]]</f>
        <v>136</v>
      </c>
    </row>
    <row r="2047" spans="1:23" x14ac:dyDescent="0.35">
      <c r="A2047" s="2427">
        <v>45755</v>
      </c>
      <c r="B2047" s="2428" t="s">
        <v>390</v>
      </c>
      <c r="C2047" s="198" t="s">
        <v>333</v>
      </c>
      <c r="D2047" s="198" t="s">
        <v>987</v>
      </c>
      <c r="E2047" s="2428" t="s">
        <v>453</v>
      </c>
      <c r="F2047" s="2428" t="s">
        <v>54</v>
      </c>
      <c r="G2047" s="2428" t="s">
        <v>11</v>
      </c>
      <c r="H2047" s="2428" t="s">
        <v>88</v>
      </c>
      <c r="I2047" s="2429" t="s">
        <v>27</v>
      </c>
      <c r="J2047" s="2427">
        <v>45766</v>
      </c>
      <c r="K2047" s="2430">
        <v>0</v>
      </c>
      <c r="L2047" s="2431">
        <v>0</v>
      </c>
      <c r="M2047" s="2432">
        <v>0</v>
      </c>
      <c r="N2047" s="2433">
        <v>0</v>
      </c>
      <c r="O2047" s="2433">
        <v>0</v>
      </c>
      <c r="P2047" s="2434">
        <f>SUM(Table1[[#This Row],[BASE_FARE]:[SURCHARGES]])*Table1[[#This Row],[SEATS_BOOKED]]</f>
        <v>0</v>
      </c>
      <c r="Q2047" s="2428" t="s">
        <v>694</v>
      </c>
      <c r="R2047" s="2430" t="s">
        <v>694</v>
      </c>
      <c r="S2047" s="2428" t="str">
        <f>LEFT(Table1[[#This Row],[SECTOR]],3)</f>
        <v>SSH</v>
      </c>
      <c r="T2047" s="2428" t="str">
        <f>RIGHT(Table1[[#This Row],[SECTOR]],3)</f>
        <v>BRI</v>
      </c>
      <c r="U2047" s="2428" t="str">
        <f t="shared" si="182"/>
        <v>BRI</v>
      </c>
      <c r="V2047" s="2428">
        <f>WEEKDAY(Table1[[#This Row],[FLIGHT_DATE]],2)</f>
        <v>6</v>
      </c>
      <c r="W2047" s="2428">
        <f>Table1[[#This Row],[FLIGHT_DATE]]-Table1[[#This Row],[DATE_BOOKED]]</f>
        <v>11</v>
      </c>
    </row>
    <row r="2048" spans="1:23" x14ac:dyDescent="0.35">
      <c r="A2048" s="2427">
        <v>45755</v>
      </c>
      <c r="B2048" s="2428" t="s">
        <v>390</v>
      </c>
      <c r="C2048" s="198" t="s">
        <v>333</v>
      </c>
      <c r="D2048" s="198" t="s">
        <v>987</v>
      </c>
      <c r="E2048" s="2428" t="s">
        <v>453</v>
      </c>
      <c r="F2048" s="2428" t="s">
        <v>54</v>
      </c>
      <c r="G2048" s="2428" t="s">
        <v>10</v>
      </c>
      <c r="H2048" s="2428" t="s">
        <v>194</v>
      </c>
      <c r="I2048" s="2429" t="s">
        <v>26</v>
      </c>
      <c r="J2048" s="2427">
        <v>45759</v>
      </c>
      <c r="K2048" s="2430">
        <v>0</v>
      </c>
      <c r="L2048" s="2431">
        <v>0</v>
      </c>
      <c r="M2048" s="2432">
        <v>0</v>
      </c>
      <c r="N2048" s="2433">
        <v>0</v>
      </c>
      <c r="O2048" s="2433">
        <v>0</v>
      </c>
      <c r="P2048" s="2434">
        <f>SUM(Table1[[#This Row],[BASE_FARE]:[SURCHARGES]])*Table1[[#This Row],[SEATS_BOOKED]]</f>
        <v>0</v>
      </c>
      <c r="Q2048" s="2428" t="s">
        <v>694</v>
      </c>
      <c r="R2048" s="2430" t="s">
        <v>694</v>
      </c>
      <c r="S2048" s="2428" t="str">
        <f>LEFT(Table1[[#This Row],[SECTOR]],3)</f>
        <v>BRI</v>
      </c>
      <c r="T2048" s="2428" t="str">
        <f>RIGHT(Table1[[#This Row],[SECTOR]],3)</f>
        <v>SSH</v>
      </c>
      <c r="U2048" s="2428" t="str">
        <f t="shared" si="182"/>
        <v>BRI</v>
      </c>
      <c r="V2048" s="2428">
        <f>WEEKDAY(Table1[[#This Row],[FLIGHT_DATE]],2)</f>
        <v>6</v>
      </c>
      <c r="W2048" s="2428">
        <f>Table1[[#This Row],[FLIGHT_DATE]]-Table1[[#This Row],[DATE_BOOKED]]</f>
        <v>4</v>
      </c>
    </row>
    <row r="2049" spans="1:23" x14ac:dyDescent="0.35">
      <c r="A2049" s="2427">
        <v>45755</v>
      </c>
      <c r="B2049" s="2428" t="s">
        <v>390</v>
      </c>
      <c r="C2049" s="198" t="s">
        <v>333</v>
      </c>
      <c r="D2049" s="198" t="s">
        <v>987</v>
      </c>
      <c r="E2049" s="2428" t="s">
        <v>454</v>
      </c>
      <c r="F2049" s="2428" t="s">
        <v>54</v>
      </c>
      <c r="G2049" s="2428" t="s">
        <v>11</v>
      </c>
      <c r="H2049" s="2428" t="s">
        <v>88</v>
      </c>
      <c r="I2049" s="2429" t="s">
        <v>27</v>
      </c>
      <c r="J2049" s="2427">
        <v>45766</v>
      </c>
      <c r="K2049" s="2430">
        <v>0</v>
      </c>
      <c r="L2049" s="2431">
        <v>0</v>
      </c>
      <c r="M2049" s="2432">
        <v>0</v>
      </c>
      <c r="N2049" s="2433">
        <v>0</v>
      </c>
      <c r="O2049" s="2433">
        <v>0</v>
      </c>
      <c r="P2049" s="2434">
        <f>SUM(Table1[[#This Row],[BASE_FARE]:[SURCHARGES]])*Table1[[#This Row],[SEATS_BOOKED]]</f>
        <v>0</v>
      </c>
      <c r="Q2049" s="2428" t="s">
        <v>694</v>
      </c>
      <c r="R2049" s="2430" t="s">
        <v>694</v>
      </c>
      <c r="S2049" s="2428" t="str">
        <f>LEFT(Table1[[#This Row],[SECTOR]],3)</f>
        <v>SSH</v>
      </c>
      <c r="T2049" s="2428" t="str">
        <f>RIGHT(Table1[[#This Row],[SECTOR]],3)</f>
        <v>BRI</v>
      </c>
      <c r="U2049" s="2428" t="str">
        <f t="shared" si="182"/>
        <v>BRI</v>
      </c>
      <c r="V2049" s="2428">
        <f>WEEKDAY(Table1[[#This Row],[FLIGHT_DATE]],2)</f>
        <v>6</v>
      </c>
      <c r="W2049" s="2428">
        <f>Table1[[#This Row],[FLIGHT_DATE]]-Table1[[#This Row],[DATE_BOOKED]]</f>
        <v>11</v>
      </c>
    </row>
    <row r="2050" spans="1:23" x14ac:dyDescent="0.35">
      <c r="A2050" s="2427">
        <v>45755</v>
      </c>
      <c r="B2050" s="2428" t="s">
        <v>390</v>
      </c>
      <c r="C2050" s="198" t="s">
        <v>333</v>
      </c>
      <c r="D2050" s="198" t="s">
        <v>987</v>
      </c>
      <c r="E2050" s="2428" t="s">
        <v>454</v>
      </c>
      <c r="F2050" s="2428" t="s">
        <v>54</v>
      </c>
      <c r="G2050" s="2428" t="s">
        <v>10</v>
      </c>
      <c r="H2050" s="2428" t="s">
        <v>194</v>
      </c>
      <c r="I2050" s="2429" t="s">
        <v>26</v>
      </c>
      <c r="J2050" s="2427">
        <v>45759</v>
      </c>
      <c r="K2050" s="2430">
        <v>0</v>
      </c>
      <c r="L2050" s="2431">
        <v>0</v>
      </c>
      <c r="M2050" s="2432">
        <v>0</v>
      </c>
      <c r="N2050" s="2433">
        <v>0</v>
      </c>
      <c r="O2050" s="2433">
        <v>0</v>
      </c>
      <c r="P2050" s="2434">
        <f>SUM(Table1[[#This Row],[BASE_FARE]:[SURCHARGES]])*Table1[[#This Row],[SEATS_BOOKED]]</f>
        <v>0</v>
      </c>
      <c r="Q2050" s="2428" t="s">
        <v>694</v>
      </c>
      <c r="R2050" s="2430" t="s">
        <v>694</v>
      </c>
      <c r="S2050" s="2428" t="str">
        <f>LEFT(Table1[[#This Row],[SECTOR]],3)</f>
        <v>BRI</v>
      </c>
      <c r="T2050" s="2428" t="str">
        <f>RIGHT(Table1[[#This Row],[SECTOR]],3)</f>
        <v>SSH</v>
      </c>
      <c r="U2050" s="2428" t="str">
        <f t="shared" si="182"/>
        <v>BRI</v>
      </c>
      <c r="V2050" s="2428">
        <f>WEEKDAY(Table1[[#This Row],[FLIGHT_DATE]],2)</f>
        <v>6</v>
      </c>
      <c r="W2050" s="2428">
        <f>Table1[[#This Row],[FLIGHT_DATE]]-Table1[[#This Row],[DATE_BOOKED]]</f>
        <v>4</v>
      </c>
    </row>
    <row r="2051" spans="1:23" x14ac:dyDescent="0.35">
      <c r="A2051" s="2427">
        <v>45755</v>
      </c>
      <c r="B2051" s="2428" t="s">
        <v>390</v>
      </c>
      <c r="C2051" s="198" t="s">
        <v>333</v>
      </c>
      <c r="D2051" s="198" t="s">
        <v>952</v>
      </c>
      <c r="E2051" s="2428" t="s">
        <v>988</v>
      </c>
      <c r="F2051" s="2428" t="s">
        <v>54</v>
      </c>
      <c r="G2051" s="2428" t="s">
        <v>11</v>
      </c>
      <c r="H2051" s="2428" t="s">
        <v>191</v>
      </c>
      <c r="I2051" s="2429" t="s">
        <v>29</v>
      </c>
      <c r="J2051" s="2427">
        <v>45873</v>
      </c>
      <c r="K2051" s="2430">
        <v>1</v>
      </c>
      <c r="L2051" s="2431">
        <v>1</v>
      </c>
      <c r="M2051" s="2432">
        <v>195</v>
      </c>
      <c r="N2051" s="2433">
        <v>38.92</v>
      </c>
      <c r="O2051" s="2433">
        <v>40</v>
      </c>
      <c r="P2051" s="2434">
        <f>SUM(Table1[[#This Row],[BASE_FARE]:[SURCHARGES]])*Table1[[#This Row],[SEATS_BOOKED]]</f>
        <v>273.92</v>
      </c>
      <c r="Q2051" s="2367" t="s">
        <v>161</v>
      </c>
      <c r="R2051" s="2369" t="s">
        <v>335</v>
      </c>
      <c r="S2051" s="2428" t="str">
        <f>LEFT(Table1[[#This Row],[SECTOR]],3)</f>
        <v>SSH</v>
      </c>
      <c r="T2051" s="2428" t="str">
        <f>RIGHT(Table1[[#This Row],[SECTOR]],3)</f>
        <v>NAP</v>
      </c>
      <c r="U2051" s="2428" t="str">
        <f t="shared" si="182"/>
        <v>NAP</v>
      </c>
      <c r="V2051" s="2428">
        <f>WEEKDAY(Table1[[#This Row],[FLIGHT_DATE]],2)</f>
        <v>1</v>
      </c>
      <c r="W2051" s="2428">
        <f>Table1[[#This Row],[FLIGHT_DATE]]-Table1[[#This Row],[DATE_BOOKED]]</f>
        <v>118</v>
      </c>
    </row>
    <row r="2052" spans="1:23" x14ac:dyDescent="0.35">
      <c r="A2052" s="2427">
        <v>45755</v>
      </c>
      <c r="B2052" s="2428" t="s">
        <v>390</v>
      </c>
      <c r="C2052" s="198" t="s">
        <v>333</v>
      </c>
      <c r="D2052" s="198" t="s">
        <v>952</v>
      </c>
      <c r="E2052" s="2428" t="s">
        <v>988</v>
      </c>
      <c r="F2052" s="2428" t="s">
        <v>54</v>
      </c>
      <c r="G2052" s="2428" t="s">
        <v>10</v>
      </c>
      <c r="H2052" s="2428" t="s">
        <v>190</v>
      </c>
      <c r="I2052" s="2429" t="s">
        <v>28</v>
      </c>
      <c r="J2052" s="2427">
        <v>45866</v>
      </c>
      <c r="K2052" s="2430">
        <v>1</v>
      </c>
      <c r="L2052" s="2431">
        <v>1</v>
      </c>
      <c r="M2052" s="2432">
        <v>195</v>
      </c>
      <c r="N2052" s="2433">
        <v>34.04</v>
      </c>
      <c r="O2052" s="2433">
        <v>30</v>
      </c>
      <c r="P2052" s="2434">
        <f>SUM(Table1[[#This Row],[BASE_FARE]:[SURCHARGES]])*Table1[[#This Row],[SEATS_BOOKED]]</f>
        <v>259.03999999999996</v>
      </c>
      <c r="Q2052" s="2367" t="s">
        <v>161</v>
      </c>
      <c r="R2052" s="2369" t="s">
        <v>335</v>
      </c>
      <c r="S2052" s="2428" t="str">
        <f>LEFT(Table1[[#This Row],[SECTOR]],3)</f>
        <v>NAP</v>
      </c>
      <c r="T2052" s="2428" t="str">
        <f>RIGHT(Table1[[#This Row],[SECTOR]],3)</f>
        <v>SSH</v>
      </c>
      <c r="U2052" s="2428" t="str">
        <f t="shared" si="182"/>
        <v>NAP</v>
      </c>
      <c r="V2052" s="2428">
        <f>WEEKDAY(Table1[[#This Row],[FLIGHT_DATE]],2)</f>
        <v>1</v>
      </c>
      <c r="W2052" s="2428">
        <f>Table1[[#This Row],[FLIGHT_DATE]]-Table1[[#This Row],[DATE_BOOKED]]</f>
        <v>111</v>
      </c>
    </row>
    <row r="2053" spans="1:23" x14ac:dyDescent="0.35">
      <c r="A2053" s="2427">
        <v>45755</v>
      </c>
      <c r="B2053" s="2428" t="s">
        <v>390</v>
      </c>
      <c r="C2053" s="198" t="s">
        <v>333</v>
      </c>
      <c r="D2053" s="198" t="s">
        <v>952</v>
      </c>
      <c r="E2053" s="2428" t="s">
        <v>986</v>
      </c>
      <c r="F2053" s="2428" t="s">
        <v>56</v>
      </c>
      <c r="G2053" s="2428" t="s">
        <v>10</v>
      </c>
      <c r="H2053" s="2428" t="s">
        <v>433</v>
      </c>
      <c r="I2053" s="2429" t="s">
        <v>418</v>
      </c>
      <c r="J2053" s="2427">
        <v>45880</v>
      </c>
      <c r="K2053" s="2430">
        <v>1</v>
      </c>
      <c r="L2053" s="2431">
        <v>1</v>
      </c>
      <c r="M2053" s="2432">
        <v>240</v>
      </c>
      <c r="N2053" s="2433">
        <v>28.36</v>
      </c>
      <c r="O2053" s="2433">
        <v>40</v>
      </c>
      <c r="P2053" s="2434">
        <f>SUM(Table1[[#This Row],[BASE_FARE]:[SURCHARGES]])*Table1[[#This Row],[SEATS_BOOKED]]</f>
        <v>308.36</v>
      </c>
      <c r="Q2053" s="2367" t="s">
        <v>161</v>
      </c>
      <c r="R2053" s="2369" t="s">
        <v>335</v>
      </c>
      <c r="S2053" s="2428" t="str">
        <f>LEFT(Table1[[#This Row],[SECTOR]],3)</f>
        <v>NAP</v>
      </c>
      <c r="T2053" s="2428" t="str">
        <f>RIGHT(Table1[[#This Row],[SECTOR]],3)</f>
        <v>HRG</v>
      </c>
      <c r="U2053" s="2428" t="str">
        <f t="shared" si="182"/>
        <v>NAP</v>
      </c>
      <c r="V2053" s="2428">
        <f>WEEKDAY(Table1[[#This Row],[FLIGHT_DATE]],2)</f>
        <v>1</v>
      </c>
      <c r="W2053" s="2428">
        <f>Table1[[#This Row],[FLIGHT_DATE]]-Table1[[#This Row],[DATE_BOOKED]]</f>
        <v>125</v>
      </c>
    </row>
    <row r="2054" spans="1:23" x14ac:dyDescent="0.35">
      <c r="A2054" s="2427">
        <v>45755</v>
      </c>
      <c r="B2054" s="2428" t="s">
        <v>390</v>
      </c>
      <c r="C2054" s="198" t="s">
        <v>333</v>
      </c>
      <c r="D2054" s="198" t="s">
        <v>987</v>
      </c>
      <c r="E2054" s="2428" t="s">
        <v>455</v>
      </c>
      <c r="F2054" s="2428" t="s">
        <v>54</v>
      </c>
      <c r="G2054" s="2428" t="s">
        <v>11</v>
      </c>
      <c r="H2054" s="2428" t="s">
        <v>88</v>
      </c>
      <c r="I2054" s="2429" t="s">
        <v>27</v>
      </c>
      <c r="J2054" s="2427">
        <v>45766</v>
      </c>
      <c r="K2054" s="2430">
        <v>0</v>
      </c>
      <c r="L2054" s="2431">
        <v>0</v>
      </c>
      <c r="M2054" s="2432">
        <v>0</v>
      </c>
      <c r="N2054" s="2433">
        <v>0</v>
      </c>
      <c r="O2054" s="2433">
        <v>0</v>
      </c>
      <c r="P2054" s="2434">
        <f>SUM(Table1[[#This Row],[BASE_FARE]:[SURCHARGES]])*Table1[[#This Row],[SEATS_BOOKED]]</f>
        <v>0</v>
      </c>
      <c r="Q2054" s="2428" t="s">
        <v>694</v>
      </c>
      <c r="R2054" s="2430" t="s">
        <v>694</v>
      </c>
      <c r="S2054" s="2428" t="str">
        <f>LEFT(Table1[[#This Row],[SECTOR]],3)</f>
        <v>SSH</v>
      </c>
      <c r="T2054" s="2428" t="str">
        <f>RIGHT(Table1[[#This Row],[SECTOR]],3)</f>
        <v>BRI</v>
      </c>
      <c r="U2054" s="2428" t="str">
        <f t="shared" si="182"/>
        <v>BRI</v>
      </c>
      <c r="V2054" s="2428">
        <f>WEEKDAY(Table1[[#This Row],[FLIGHT_DATE]],2)</f>
        <v>6</v>
      </c>
      <c r="W2054" s="2428">
        <f>Table1[[#This Row],[FLIGHT_DATE]]-Table1[[#This Row],[DATE_BOOKED]]</f>
        <v>11</v>
      </c>
    </row>
    <row r="2055" spans="1:23" x14ac:dyDescent="0.35">
      <c r="A2055" s="2427">
        <v>45755</v>
      </c>
      <c r="B2055" s="2428" t="s">
        <v>390</v>
      </c>
      <c r="C2055" s="198" t="s">
        <v>333</v>
      </c>
      <c r="D2055" s="198" t="s">
        <v>987</v>
      </c>
      <c r="E2055" s="2428" t="s">
        <v>455</v>
      </c>
      <c r="F2055" s="2428" t="s">
        <v>54</v>
      </c>
      <c r="G2055" s="2428" t="s">
        <v>10</v>
      </c>
      <c r="H2055" s="2428" t="s">
        <v>194</v>
      </c>
      <c r="I2055" s="2429" t="s">
        <v>26</v>
      </c>
      <c r="J2055" s="2427">
        <v>45759</v>
      </c>
      <c r="K2055" s="2430">
        <v>0</v>
      </c>
      <c r="L2055" s="2431">
        <v>0</v>
      </c>
      <c r="M2055" s="2432">
        <v>0</v>
      </c>
      <c r="N2055" s="2433">
        <v>0</v>
      </c>
      <c r="O2055" s="2433">
        <v>0</v>
      </c>
      <c r="P2055" s="2434">
        <f>SUM(Table1[[#This Row],[BASE_FARE]:[SURCHARGES]])*Table1[[#This Row],[SEATS_BOOKED]]</f>
        <v>0</v>
      </c>
      <c r="Q2055" s="2428" t="s">
        <v>694</v>
      </c>
      <c r="R2055" s="2430" t="s">
        <v>694</v>
      </c>
      <c r="S2055" s="2428" t="str">
        <f>LEFT(Table1[[#This Row],[SECTOR]],3)</f>
        <v>BRI</v>
      </c>
      <c r="T2055" s="2428" t="str">
        <f>RIGHT(Table1[[#This Row],[SECTOR]],3)</f>
        <v>SSH</v>
      </c>
      <c r="U2055" s="2428" t="str">
        <f t="shared" si="182"/>
        <v>BRI</v>
      </c>
      <c r="V2055" s="2428">
        <f>WEEKDAY(Table1[[#This Row],[FLIGHT_DATE]],2)</f>
        <v>6</v>
      </c>
      <c r="W2055" s="2428">
        <f>Table1[[#This Row],[FLIGHT_DATE]]-Table1[[#This Row],[DATE_BOOKED]]</f>
        <v>4</v>
      </c>
    </row>
    <row r="2056" spans="1:23" x14ac:dyDescent="0.35">
      <c r="A2056" s="2427">
        <v>45755</v>
      </c>
      <c r="B2056" s="2428" t="s">
        <v>390</v>
      </c>
      <c r="C2056" s="198" t="s">
        <v>333</v>
      </c>
      <c r="D2056" s="198" t="s">
        <v>987</v>
      </c>
      <c r="E2056" s="2428" t="s">
        <v>453</v>
      </c>
      <c r="F2056" s="2428" t="s">
        <v>54</v>
      </c>
      <c r="G2056" s="2428" t="s">
        <v>11</v>
      </c>
      <c r="H2056" s="2428" t="s">
        <v>88</v>
      </c>
      <c r="I2056" s="2429" t="s">
        <v>27</v>
      </c>
      <c r="J2056" s="2427">
        <v>45766</v>
      </c>
      <c r="K2056" s="2430">
        <v>0</v>
      </c>
      <c r="L2056" s="2431">
        <v>0</v>
      </c>
      <c r="M2056" s="2432">
        <v>0</v>
      </c>
      <c r="N2056" s="2433">
        <v>0</v>
      </c>
      <c r="O2056" s="2433">
        <v>0</v>
      </c>
      <c r="P2056" s="2434">
        <f>SUM(Table1[[#This Row],[BASE_FARE]:[SURCHARGES]])*Table1[[#This Row],[SEATS_BOOKED]]</f>
        <v>0</v>
      </c>
      <c r="Q2056" s="2428" t="s">
        <v>694</v>
      </c>
      <c r="R2056" s="2430" t="s">
        <v>694</v>
      </c>
      <c r="S2056" s="2428" t="str">
        <f>LEFT(Table1[[#This Row],[SECTOR]],3)</f>
        <v>SSH</v>
      </c>
      <c r="T2056" s="2428" t="str">
        <f>RIGHT(Table1[[#This Row],[SECTOR]],3)</f>
        <v>BRI</v>
      </c>
      <c r="U2056" s="2428" t="str">
        <f t="shared" si="182"/>
        <v>BRI</v>
      </c>
      <c r="V2056" s="2428">
        <f>WEEKDAY(Table1[[#This Row],[FLIGHT_DATE]],2)</f>
        <v>6</v>
      </c>
      <c r="W2056" s="2428">
        <f>Table1[[#This Row],[FLIGHT_DATE]]-Table1[[#This Row],[DATE_BOOKED]]</f>
        <v>11</v>
      </c>
    </row>
    <row r="2057" spans="1:23" x14ac:dyDescent="0.35">
      <c r="A2057" s="2427">
        <v>45755</v>
      </c>
      <c r="B2057" s="2428" t="s">
        <v>390</v>
      </c>
      <c r="C2057" s="198" t="s">
        <v>333</v>
      </c>
      <c r="D2057" s="198" t="s">
        <v>987</v>
      </c>
      <c r="E2057" s="2428" t="s">
        <v>453</v>
      </c>
      <c r="F2057" s="2428" t="s">
        <v>54</v>
      </c>
      <c r="G2057" s="2428" t="s">
        <v>10</v>
      </c>
      <c r="H2057" s="2428" t="s">
        <v>194</v>
      </c>
      <c r="I2057" s="2429" t="s">
        <v>26</v>
      </c>
      <c r="J2057" s="2427">
        <v>45759</v>
      </c>
      <c r="K2057" s="2430">
        <v>0</v>
      </c>
      <c r="L2057" s="2431">
        <v>0</v>
      </c>
      <c r="M2057" s="2432">
        <v>0</v>
      </c>
      <c r="N2057" s="2433">
        <v>0</v>
      </c>
      <c r="O2057" s="2433">
        <v>0</v>
      </c>
      <c r="P2057" s="2434">
        <f>SUM(Table1[[#This Row],[BASE_FARE]:[SURCHARGES]])*Table1[[#This Row],[SEATS_BOOKED]]</f>
        <v>0</v>
      </c>
      <c r="Q2057" s="2428" t="s">
        <v>694</v>
      </c>
      <c r="R2057" s="2430" t="s">
        <v>694</v>
      </c>
      <c r="S2057" s="2428" t="str">
        <f>LEFT(Table1[[#This Row],[SECTOR]],3)</f>
        <v>BRI</v>
      </c>
      <c r="T2057" s="2428" t="str">
        <f>RIGHT(Table1[[#This Row],[SECTOR]],3)</f>
        <v>SSH</v>
      </c>
      <c r="U2057" s="2428" t="str">
        <f t="shared" si="182"/>
        <v>BRI</v>
      </c>
      <c r="V2057" s="2428">
        <f>WEEKDAY(Table1[[#This Row],[FLIGHT_DATE]],2)</f>
        <v>6</v>
      </c>
      <c r="W2057" s="2428">
        <f>Table1[[#This Row],[FLIGHT_DATE]]-Table1[[#This Row],[DATE_BOOKED]]</f>
        <v>4</v>
      </c>
    </row>
    <row r="2058" spans="1:23" x14ac:dyDescent="0.35">
      <c r="A2058" s="2427">
        <v>45755</v>
      </c>
      <c r="B2058" s="2428" t="s">
        <v>390</v>
      </c>
      <c r="C2058" s="198" t="s">
        <v>333</v>
      </c>
      <c r="D2058" s="198" t="s">
        <v>952</v>
      </c>
      <c r="E2058" s="2428" t="s">
        <v>989</v>
      </c>
      <c r="F2058" s="2428" t="s">
        <v>56</v>
      </c>
      <c r="G2058" s="2428" t="s">
        <v>10</v>
      </c>
      <c r="H2058" s="2428" t="s">
        <v>433</v>
      </c>
      <c r="I2058" s="2429" t="s">
        <v>418</v>
      </c>
      <c r="J2058" s="2427">
        <v>45880</v>
      </c>
      <c r="K2058" s="2430">
        <v>1</v>
      </c>
      <c r="L2058" s="2431">
        <v>1</v>
      </c>
      <c r="M2058" s="2432">
        <v>240</v>
      </c>
      <c r="N2058" s="2433">
        <v>28.36</v>
      </c>
      <c r="O2058" s="2433">
        <v>40</v>
      </c>
      <c r="P2058" s="2434">
        <f>SUM(Table1[[#This Row],[BASE_FARE]:[SURCHARGES]])*Table1[[#This Row],[SEATS_BOOKED]]</f>
        <v>308.36</v>
      </c>
      <c r="Q2058" s="2367" t="s">
        <v>161</v>
      </c>
      <c r="R2058" s="2369" t="s">
        <v>335</v>
      </c>
      <c r="S2058" s="2428" t="str">
        <f>LEFT(Table1[[#This Row],[SECTOR]],3)</f>
        <v>NAP</v>
      </c>
      <c r="T2058" s="2428" t="str">
        <f>RIGHT(Table1[[#This Row],[SECTOR]],3)</f>
        <v>HRG</v>
      </c>
      <c r="U2058" s="2428" t="str">
        <f t="shared" si="182"/>
        <v>NAP</v>
      </c>
      <c r="V2058" s="2428">
        <f>WEEKDAY(Table1[[#This Row],[FLIGHT_DATE]],2)</f>
        <v>1</v>
      </c>
      <c r="W2058" s="2428">
        <f>Table1[[#This Row],[FLIGHT_DATE]]-Table1[[#This Row],[DATE_BOOKED]]</f>
        <v>125</v>
      </c>
    </row>
    <row r="2059" spans="1:23" x14ac:dyDescent="0.35">
      <c r="A2059" s="2427">
        <v>45755</v>
      </c>
      <c r="B2059" s="2428" t="s">
        <v>390</v>
      </c>
      <c r="C2059" s="198" t="s">
        <v>333</v>
      </c>
      <c r="D2059" s="198" t="s">
        <v>952</v>
      </c>
      <c r="E2059" s="2428" t="s">
        <v>989</v>
      </c>
      <c r="F2059" s="2428" t="s">
        <v>56</v>
      </c>
      <c r="G2059" s="2428" t="s">
        <v>10</v>
      </c>
      <c r="H2059" s="2428" t="s">
        <v>433</v>
      </c>
      <c r="I2059" s="2429" t="s">
        <v>418</v>
      </c>
      <c r="J2059" s="2427">
        <v>45880</v>
      </c>
      <c r="K2059" s="2430">
        <v>1</v>
      </c>
      <c r="L2059" s="2431">
        <v>1</v>
      </c>
      <c r="M2059" s="2432">
        <v>240</v>
      </c>
      <c r="N2059" s="2433">
        <v>28.36</v>
      </c>
      <c r="O2059" s="2433">
        <v>40</v>
      </c>
      <c r="P2059" s="2434">
        <f>SUM(Table1[[#This Row],[BASE_FARE]:[SURCHARGES]])*Table1[[#This Row],[SEATS_BOOKED]]</f>
        <v>308.36</v>
      </c>
      <c r="Q2059" s="2367" t="s">
        <v>161</v>
      </c>
      <c r="R2059" s="2369" t="s">
        <v>335</v>
      </c>
      <c r="S2059" s="2428" t="str">
        <f>LEFT(Table1[[#This Row],[SECTOR]],3)</f>
        <v>NAP</v>
      </c>
      <c r="T2059" s="2428" t="str">
        <f>RIGHT(Table1[[#This Row],[SECTOR]],3)</f>
        <v>HRG</v>
      </c>
      <c r="U2059" s="2428" t="str">
        <f t="shared" si="182"/>
        <v>NAP</v>
      </c>
      <c r="V2059" s="2428">
        <f>WEEKDAY(Table1[[#This Row],[FLIGHT_DATE]],2)</f>
        <v>1</v>
      </c>
      <c r="W2059" s="2428">
        <f>Table1[[#This Row],[FLIGHT_DATE]]-Table1[[#This Row],[DATE_BOOKED]]</f>
        <v>125</v>
      </c>
    </row>
    <row r="2060" spans="1:23" x14ac:dyDescent="0.35">
      <c r="A2060" s="2427">
        <v>45755</v>
      </c>
      <c r="B2060" s="2428" t="s">
        <v>390</v>
      </c>
      <c r="C2060" s="198" t="s">
        <v>333</v>
      </c>
      <c r="D2060" s="198" t="s">
        <v>952</v>
      </c>
      <c r="E2060" s="2428" t="s">
        <v>989</v>
      </c>
      <c r="F2060" s="2428" t="s">
        <v>56</v>
      </c>
      <c r="G2060" s="2428" t="s">
        <v>10</v>
      </c>
      <c r="H2060" s="2428" t="s">
        <v>433</v>
      </c>
      <c r="I2060" s="2429" t="s">
        <v>418</v>
      </c>
      <c r="J2060" s="2427">
        <v>45880</v>
      </c>
      <c r="K2060" s="2430">
        <v>1</v>
      </c>
      <c r="L2060" s="2431">
        <v>1</v>
      </c>
      <c r="M2060" s="2432">
        <v>240</v>
      </c>
      <c r="N2060" s="2433">
        <v>28.36</v>
      </c>
      <c r="O2060" s="2433">
        <v>40</v>
      </c>
      <c r="P2060" s="2434">
        <f>SUM(Table1[[#This Row],[BASE_FARE]:[SURCHARGES]])*Table1[[#This Row],[SEATS_BOOKED]]</f>
        <v>308.36</v>
      </c>
      <c r="Q2060" s="2367" t="s">
        <v>161</v>
      </c>
      <c r="R2060" s="2369" t="s">
        <v>335</v>
      </c>
      <c r="S2060" s="2428" t="str">
        <f>LEFT(Table1[[#This Row],[SECTOR]],3)</f>
        <v>NAP</v>
      </c>
      <c r="T2060" s="2428" t="str">
        <f>RIGHT(Table1[[#This Row],[SECTOR]],3)</f>
        <v>HRG</v>
      </c>
      <c r="U2060" s="2428" t="str">
        <f t="shared" si="182"/>
        <v>NAP</v>
      </c>
      <c r="V2060" s="2428">
        <f>WEEKDAY(Table1[[#This Row],[FLIGHT_DATE]],2)</f>
        <v>1</v>
      </c>
      <c r="W2060" s="2428">
        <f>Table1[[#This Row],[FLIGHT_DATE]]-Table1[[#This Row],[DATE_BOOKED]]</f>
        <v>125</v>
      </c>
    </row>
    <row r="2061" spans="1:23" x14ac:dyDescent="0.35">
      <c r="A2061" s="2427">
        <v>45755</v>
      </c>
      <c r="B2061" s="2428" t="s">
        <v>390</v>
      </c>
      <c r="C2061" s="198" t="s">
        <v>333</v>
      </c>
      <c r="D2061" s="198" t="s">
        <v>952</v>
      </c>
      <c r="E2061" s="2428" t="s">
        <v>985</v>
      </c>
      <c r="F2061" s="2428" t="s">
        <v>56</v>
      </c>
      <c r="G2061" s="2428" t="s">
        <v>10</v>
      </c>
      <c r="H2061" s="2428" t="s">
        <v>191</v>
      </c>
      <c r="I2061" s="2429" t="s">
        <v>114</v>
      </c>
      <c r="J2061" s="2427">
        <v>45870</v>
      </c>
      <c r="K2061" s="2430">
        <v>1</v>
      </c>
      <c r="L2061" s="2431">
        <v>1</v>
      </c>
      <c r="M2061" s="2432">
        <v>202.5</v>
      </c>
      <c r="N2061" s="2433">
        <v>37.72</v>
      </c>
      <c r="O2061" s="2433">
        <v>40</v>
      </c>
      <c r="P2061" s="2434">
        <f>SUM(Table1[[#This Row],[BASE_FARE]:[SURCHARGES]])*Table1[[#This Row],[SEATS_BOOKED]]</f>
        <v>280.22000000000003</v>
      </c>
      <c r="Q2061" s="2367" t="s">
        <v>161</v>
      </c>
      <c r="R2061" s="2369" t="s">
        <v>335</v>
      </c>
      <c r="S2061" s="2428" t="str">
        <f>LEFT(Table1[[#This Row],[SECTOR]],3)</f>
        <v>SSH</v>
      </c>
      <c r="T2061" s="2428" t="str">
        <f>RIGHT(Table1[[#This Row],[SECTOR]],3)</f>
        <v>FCO</v>
      </c>
      <c r="U2061" s="2428" t="str">
        <f t="shared" si="182"/>
        <v>FCO</v>
      </c>
      <c r="V2061" s="2428">
        <f>WEEKDAY(Table1[[#This Row],[FLIGHT_DATE]],2)</f>
        <v>5</v>
      </c>
      <c r="W2061" s="2428">
        <f>Table1[[#This Row],[FLIGHT_DATE]]-Table1[[#This Row],[DATE_BOOKED]]</f>
        <v>115</v>
      </c>
    </row>
    <row r="2062" spans="1:23" x14ac:dyDescent="0.35">
      <c r="A2062" s="2427">
        <v>45755</v>
      </c>
      <c r="B2062" s="2428" t="s">
        <v>390</v>
      </c>
      <c r="C2062" s="198" t="s">
        <v>333</v>
      </c>
      <c r="D2062" s="198" t="s">
        <v>952</v>
      </c>
      <c r="E2062" s="2428" t="s">
        <v>985</v>
      </c>
      <c r="F2062" s="2428" t="s">
        <v>56</v>
      </c>
      <c r="G2062" s="2428" t="s">
        <v>10</v>
      </c>
      <c r="H2062" s="2428" t="s">
        <v>191</v>
      </c>
      <c r="I2062" s="2429" t="s">
        <v>114</v>
      </c>
      <c r="J2062" s="2427">
        <v>45870</v>
      </c>
      <c r="K2062" s="2430">
        <v>1</v>
      </c>
      <c r="L2062" s="2431">
        <v>1</v>
      </c>
      <c r="M2062" s="2432">
        <v>270</v>
      </c>
      <c r="N2062" s="2433">
        <v>37.72</v>
      </c>
      <c r="O2062" s="2433">
        <v>40</v>
      </c>
      <c r="P2062" s="2434">
        <f>SUM(Table1[[#This Row],[BASE_FARE]:[SURCHARGES]])*Table1[[#This Row],[SEATS_BOOKED]]</f>
        <v>347.72</v>
      </c>
      <c r="Q2062" s="2367" t="s">
        <v>161</v>
      </c>
      <c r="R2062" s="2369" t="s">
        <v>335</v>
      </c>
      <c r="S2062" s="2428" t="str">
        <f>LEFT(Table1[[#This Row],[SECTOR]],3)</f>
        <v>SSH</v>
      </c>
      <c r="T2062" s="2428" t="str">
        <f>RIGHT(Table1[[#This Row],[SECTOR]],3)</f>
        <v>FCO</v>
      </c>
      <c r="U2062" s="2428" t="str">
        <f t="shared" si="182"/>
        <v>FCO</v>
      </c>
      <c r="V2062" s="2428">
        <f>WEEKDAY(Table1[[#This Row],[FLIGHT_DATE]],2)</f>
        <v>5</v>
      </c>
      <c r="W2062" s="2428">
        <f>Table1[[#This Row],[FLIGHT_DATE]]-Table1[[#This Row],[DATE_BOOKED]]</f>
        <v>115</v>
      </c>
    </row>
    <row r="2063" spans="1:23" x14ac:dyDescent="0.35">
      <c r="A2063" s="2427">
        <v>45755</v>
      </c>
      <c r="B2063" s="2428" t="s">
        <v>390</v>
      </c>
      <c r="C2063" s="198" t="s">
        <v>333</v>
      </c>
      <c r="D2063" s="198" t="s">
        <v>952</v>
      </c>
      <c r="E2063" s="2428" t="s">
        <v>985</v>
      </c>
      <c r="F2063" s="2428" t="s">
        <v>56</v>
      </c>
      <c r="G2063" s="2428" t="s">
        <v>10</v>
      </c>
      <c r="H2063" s="2428" t="s">
        <v>191</v>
      </c>
      <c r="I2063" s="2429" t="s">
        <v>114</v>
      </c>
      <c r="J2063" s="2427">
        <v>45870</v>
      </c>
      <c r="K2063" s="2430">
        <v>1</v>
      </c>
      <c r="L2063" s="2431">
        <v>1</v>
      </c>
      <c r="M2063" s="2432">
        <v>202.5</v>
      </c>
      <c r="N2063" s="2433">
        <v>37.72</v>
      </c>
      <c r="O2063" s="2433">
        <v>40</v>
      </c>
      <c r="P2063" s="2434">
        <f>SUM(Table1[[#This Row],[BASE_FARE]:[SURCHARGES]])*Table1[[#This Row],[SEATS_BOOKED]]</f>
        <v>280.22000000000003</v>
      </c>
      <c r="Q2063" s="2367" t="s">
        <v>161</v>
      </c>
      <c r="R2063" s="2369" t="s">
        <v>335</v>
      </c>
      <c r="S2063" s="2428" t="str">
        <f>LEFT(Table1[[#This Row],[SECTOR]],3)</f>
        <v>SSH</v>
      </c>
      <c r="T2063" s="2428" t="str">
        <f>RIGHT(Table1[[#This Row],[SECTOR]],3)</f>
        <v>FCO</v>
      </c>
      <c r="U2063" s="2428" t="str">
        <f t="shared" si="182"/>
        <v>FCO</v>
      </c>
      <c r="V2063" s="2428">
        <f>WEEKDAY(Table1[[#This Row],[FLIGHT_DATE]],2)</f>
        <v>5</v>
      </c>
      <c r="W2063" s="2428">
        <f>Table1[[#This Row],[FLIGHT_DATE]]-Table1[[#This Row],[DATE_BOOKED]]</f>
        <v>115</v>
      </c>
    </row>
    <row r="2064" spans="1:23" x14ac:dyDescent="0.35">
      <c r="A2064" s="2427">
        <v>45755</v>
      </c>
      <c r="B2064" s="2428" t="s">
        <v>390</v>
      </c>
      <c r="C2064" s="198" t="s">
        <v>333</v>
      </c>
      <c r="D2064" s="198" t="s">
        <v>952</v>
      </c>
      <c r="E2064" s="2428" t="s">
        <v>989</v>
      </c>
      <c r="F2064" s="2428" t="s">
        <v>56</v>
      </c>
      <c r="G2064" s="2428" t="s">
        <v>10</v>
      </c>
      <c r="H2064" s="2428" t="s">
        <v>433</v>
      </c>
      <c r="I2064" s="2429" t="s">
        <v>418</v>
      </c>
      <c r="J2064" s="2427">
        <v>45880</v>
      </c>
      <c r="K2064" s="2430">
        <v>1</v>
      </c>
      <c r="L2064" s="2431">
        <v>1</v>
      </c>
      <c r="M2064" s="2432">
        <v>240</v>
      </c>
      <c r="N2064" s="2433">
        <v>28.36</v>
      </c>
      <c r="O2064" s="2433">
        <v>40</v>
      </c>
      <c r="P2064" s="2434">
        <f>SUM(Table1[[#This Row],[BASE_FARE]:[SURCHARGES]])*Table1[[#This Row],[SEATS_BOOKED]]</f>
        <v>308.36</v>
      </c>
      <c r="Q2064" s="2367" t="s">
        <v>161</v>
      </c>
      <c r="R2064" s="2369" t="s">
        <v>335</v>
      </c>
      <c r="S2064" s="2428" t="str">
        <f>LEFT(Table1[[#This Row],[SECTOR]],3)</f>
        <v>NAP</v>
      </c>
      <c r="T2064" s="2428" t="str">
        <f>RIGHT(Table1[[#This Row],[SECTOR]],3)</f>
        <v>HRG</v>
      </c>
      <c r="U2064" s="2428" t="str">
        <f t="shared" si="182"/>
        <v>NAP</v>
      </c>
      <c r="V2064" s="2428">
        <f>WEEKDAY(Table1[[#This Row],[FLIGHT_DATE]],2)</f>
        <v>1</v>
      </c>
      <c r="W2064" s="2428">
        <f>Table1[[#This Row],[FLIGHT_DATE]]-Table1[[#This Row],[DATE_BOOKED]]</f>
        <v>125</v>
      </c>
    </row>
    <row r="2065" spans="1:23" x14ac:dyDescent="0.35">
      <c r="A2065" s="2427">
        <v>45755</v>
      </c>
      <c r="B2065" s="2428" t="s">
        <v>390</v>
      </c>
      <c r="C2065" s="198" t="s">
        <v>333</v>
      </c>
      <c r="D2065" s="198" t="s">
        <v>952</v>
      </c>
      <c r="E2065" s="2428" t="s">
        <v>988</v>
      </c>
      <c r="F2065" s="2428" t="s">
        <v>54</v>
      </c>
      <c r="G2065" s="2428" t="s">
        <v>11</v>
      </c>
      <c r="H2065" s="2428" t="s">
        <v>191</v>
      </c>
      <c r="I2065" s="2429" t="s">
        <v>29</v>
      </c>
      <c r="J2065" s="2427">
        <v>45873</v>
      </c>
      <c r="K2065" s="2430">
        <v>1</v>
      </c>
      <c r="L2065" s="2431">
        <v>1</v>
      </c>
      <c r="M2065" s="2432">
        <v>195</v>
      </c>
      <c r="N2065" s="2433">
        <v>38.92</v>
      </c>
      <c r="O2065" s="2433">
        <v>40</v>
      </c>
      <c r="P2065" s="2434">
        <f>SUM(Table1[[#This Row],[BASE_FARE]:[SURCHARGES]])*Table1[[#This Row],[SEATS_BOOKED]]</f>
        <v>273.92</v>
      </c>
      <c r="Q2065" s="2367" t="s">
        <v>161</v>
      </c>
      <c r="R2065" s="2369" t="s">
        <v>335</v>
      </c>
      <c r="S2065" s="2428" t="str">
        <f>LEFT(Table1[[#This Row],[SECTOR]],3)</f>
        <v>SSH</v>
      </c>
      <c r="T2065" s="2428" t="str">
        <f>RIGHT(Table1[[#This Row],[SECTOR]],3)</f>
        <v>NAP</v>
      </c>
      <c r="U2065" s="2428" t="str">
        <f t="shared" si="182"/>
        <v>NAP</v>
      </c>
      <c r="V2065" s="2428">
        <f>WEEKDAY(Table1[[#This Row],[FLIGHT_DATE]],2)</f>
        <v>1</v>
      </c>
      <c r="W2065" s="2428">
        <f>Table1[[#This Row],[FLIGHT_DATE]]-Table1[[#This Row],[DATE_BOOKED]]</f>
        <v>118</v>
      </c>
    </row>
    <row r="2066" spans="1:23" x14ac:dyDescent="0.35">
      <c r="A2066" s="2427">
        <v>45755</v>
      </c>
      <c r="B2066" s="2428" t="s">
        <v>390</v>
      </c>
      <c r="C2066" s="198" t="s">
        <v>333</v>
      </c>
      <c r="D2066" s="198" t="s">
        <v>952</v>
      </c>
      <c r="E2066" s="2428" t="s">
        <v>988</v>
      </c>
      <c r="F2066" s="2428" t="s">
        <v>54</v>
      </c>
      <c r="G2066" s="2428" t="s">
        <v>10</v>
      </c>
      <c r="H2066" s="2428" t="s">
        <v>190</v>
      </c>
      <c r="I2066" s="2429" t="s">
        <v>28</v>
      </c>
      <c r="J2066" s="2427">
        <v>45866</v>
      </c>
      <c r="K2066" s="2430">
        <v>1</v>
      </c>
      <c r="L2066" s="2431">
        <v>1</v>
      </c>
      <c r="M2066" s="2432">
        <v>195</v>
      </c>
      <c r="N2066" s="2433">
        <v>34.04</v>
      </c>
      <c r="O2066" s="2433">
        <v>30</v>
      </c>
      <c r="P2066" s="2434">
        <f>SUM(Table1[[#This Row],[BASE_FARE]:[SURCHARGES]])*Table1[[#This Row],[SEATS_BOOKED]]</f>
        <v>259.03999999999996</v>
      </c>
      <c r="Q2066" s="2367" t="s">
        <v>161</v>
      </c>
      <c r="R2066" s="2369" t="s">
        <v>335</v>
      </c>
      <c r="S2066" s="2428" t="str">
        <f>LEFT(Table1[[#This Row],[SECTOR]],3)</f>
        <v>NAP</v>
      </c>
      <c r="T2066" s="2428" t="str">
        <f>RIGHT(Table1[[#This Row],[SECTOR]],3)</f>
        <v>SSH</v>
      </c>
      <c r="U2066" s="2428" t="str">
        <f t="shared" si="182"/>
        <v>NAP</v>
      </c>
      <c r="V2066" s="2428">
        <f>WEEKDAY(Table1[[#This Row],[FLIGHT_DATE]],2)</f>
        <v>1</v>
      </c>
      <c r="W2066" s="2428">
        <f>Table1[[#This Row],[FLIGHT_DATE]]-Table1[[#This Row],[DATE_BOOKED]]</f>
        <v>111</v>
      </c>
    </row>
    <row r="2067" spans="1:23" x14ac:dyDescent="0.35">
      <c r="A2067" s="2427">
        <v>45755</v>
      </c>
      <c r="B2067" s="2428" t="s">
        <v>390</v>
      </c>
      <c r="C2067" s="198" t="s">
        <v>333</v>
      </c>
      <c r="D2067" s="198" t="s">
        <v>952</v>
      </c>
      <c r="E2067" s="2428" t="s">
        <v>989</v>
      </c>
      <c r="F2067" s="2428" t="s">
        <v>56</v>
      </c>
      <c r="G2067" s="2428" t="s">
        <v>10</v>
      </c>
      <c r="H2067" s="2428" t="s">
        <v>433</v>
      </c>
      <c r="I2067" s="2429" t="s">
        <v>418</v>
      </c>
      <c r="J2067" s="2427">
        <v>45880</v>
      </c>
      <c r="K2067" s="2430">
        <v>1</v>
      </c>
      <c r="L2067" s="2431">
        <v>1</v>
      </c>
      <c r="M2067" s="2432">
        <v>240</v>
      </c>
      <c r="N2067" s="2433">
        <v>28.36</v>
      </c>
      <c r="O2067" s="2433">
        <v>40</v>
      </c>
      <c r="P2067" s="2434">
        <f>SUM(Table1[[#This Row],[BASE_FARE]:[SURCHARGES]])*Table1[[#This Row],[SEATS_BOOKED]]</f>
        <v>308.36</v>
      </c>
      <c r="Q2067" s="2367" t="s">
        <v>161</v>
      </c>
      <c r="R2067" s="2369" t="s">
        <v>335</v>
      </c>
      <c r="S2067" s="2428" t="str">
        <f>LEFT(Table1[[#This Row],[SECTOR]],3)</f>
        <v>NAP</v>
      </c>
      <c r="T2067" s="2428" t="str">
        <f>RIGHT(Table1[[#This Row],[SECTOR]],3)</f>
        <v>HRG</v>
      </c>
      <c r="U2067" s="2428" t="str">
        <f t="shared" si="182"/>
        <v>NAP</v>
      </c>
      <c r="V2067" s="2428">
        <f>WEEKDAY(Table1[[#This Row],[FLIGHT_DATE]],2)</f>
        <v>1</v>
      </c>
      <c r="W2067" s="2428">
        <f>Table1[[#This Row],[FLIGHT_DATE]]-Table1[[#This Row],[DATE_BOOKED]]</f>
        <v>125</v>
      </c>
    </row>
    <row r="2068" spans="1:23" x14ac:dyDescent="0.35">
      <c r="A2068" s="2427">
        <v>45755</v>
      </c>
      <c r="B2068" s="2428" t="s">
        <v>390</v>
      </c>
      <c r="C2068" s="198" t="s">
        <v>333</v>
      </c>
      <c r="D2068" s="198" t="s">
        <v>952</v>
      </c>
      <c r="E2068" s="2428" t="s">
        <v>989</v>
      </c>
      <c r="F2068" s="2428" t="s">
        <v>56</v>
      </c>
      <c r="G2068" s="2428" t="s">
        <v>10</v>
      </c>
      <c r="H2068" s="2428" t="s">
        <v>433</v>
      </c>
      <c r="I2068" s="2429" t="s">
        <v>418</v>
      </c>
      <c r="J2068" s="2427">
        <v>45880</v>
      </c>
      <c r="K2068" s="2430">
        <v>1</v>
      </c>
      <c r="L2068" s="2431">
        <v>1</v>
      </c>
      <c r="M2068" s="2432">
        <v>240</v>
      </c>
      <c r="N2068" s="2433">
        <v>28.36</v>
      </c>
      <c r="O2068" s="2433">
        <v>40</v>
      </c>
      <c r="P2068" s="2434">
        <f>SUM(Table1[[#This Row],[BASE_FARE]:[SURCHARGES]])*Table1[[#This Row],[SEATS_BOOKED]]</f>
        <v>308.36</v>
      </c>
      <c r="Q2068" s="2367" t="s">
        <v>161</v>
      </c>
      <c r="R2068" s="2369" t="s">
        <v>335</v>
      </c>
      <c r="S2068" s="2428" t="str">
        <f>LEFT(Table1[[#This Row],[SECTOR]],3)</f>
        <v>NAP</v>
      </c>
      <c r="T2068" s="2428" t="str">
        <f>RIGHT(Table1[[#This Row],[SECTOR]],3)</f>
        <v>HRG</v>
      </c>
      <c r="U2068" s="2428" t="str">
        <f t="shared" si="182"/>
        <v>NAP</v>
      </c>
      <c r="V2068" s="2428">
        <f>WEEKDAY(Table1[[#This Row],[FLIGHT_DATE]],2)</f>
        <v>1</v>
      </c>
      <c r="W2068" s="2428">
        <f>Table1[[#This Row],[FLIGHT_DATE]]-Table1[[#This Row],[DATE_BOOKED]]</f>
        <v>125</v>
      </c>
    </row>
    <row r="2069" spans="1:23" x14ac:dyDescent="0.35">
      <c r="A2069" s="2427">
        <v>45755</v>
      </c>
      <c r="B2069" s="2428" t="s">
        <v>390</v>
      </c>
      <c r="C2069" s="198" t="s">
        <v>333</v>
      </c>
      <c r="D2069" s="198" t="s">
        <v>952</v>
      </c>
      <c r="E2069" s="2428" t="s">
        <v>989</v>
      </c>
      <c r="F2069" s="2428" t="s">
        <v>56</v>
      </c>
      <c r="G2069" s="2428" t="s">
        <v>10</v>
      </c>
      <c r="H2069" s="2428" t="s">
        <v>433</v>
      </c>
      <c r="I2069" s="2429" t="s">
        <v>418</v>
      </c>
      <c r="J2069" s="2427">
        <v>45880</v>
      </c>
      <c r="K2069" s="2430">
        <v>1</v>
      </c>
      <c r="L2069" s="2431">
        <v>1</v>
      </c>
      <c r="M2069" s="2432">
        <v>240</v>
      </c>
      <c r="N2069" s="2433">
        <v>28.36</v>
      </c>
      <c r="O2069" s="2433">
        <v>40</v>
      </c>
      <c r="P2069" s="2434">
        <f>SUM(Table1[[#This Row],[BASE_FARE]:[SURCHARGES]])*Table1[[#This Row],[SEATS_BOOKED]]</f>
        <v>308.36</v>
      </c>
      <c r="Q2069" s="2367" t="s">
        <v>161</v>
      </c>
      <c r="R2069" s="2369" t="s">
        <v>335</v>
      </c>
      <c r="S2069" s="2428" t="str">
        <f>LEFT(Table1[[#This Row],[SECTOR]],3)</f>
        <v>NAP</v>
      </c>
      <c r="T2069" s="2428" t="str">
        <f>RIGHT(Table1[[#This Row],[SECTOR]],3)</f>
        <v>HRG</v>
      </c>
      <c r="U2069" s="2428" t="str">
        <f t="shared" si="182"/>
        <v>NAP</v>
      </c>
      <c r="V2069" s="2428">
        <f>WEEKDAY(Table1[[#This Row],[FLIGHT_DATE]],2)</f>
        <v>1</v>
      </c>
      <c r="W2069" s="2428">
        <f>Table1[[#This Row],[FLIGHT_DATE]]-Table1[[#This Row],[DATE_BOOKED]]</f>
        <v>125</v>
      </c>
    </row>
    <row r="2070" spans="1:23" x14ac:dyDescent="0.35">
      <c r="A2070" s="2427">
        <v>45755</v>
      </c>
      <c r="B2070" s="2428" t="s">
        <v>390</v>
      </c>
      <c r="C2070" s="198" t="s">
        <v>333</v>
      </c>
      <c r="D2070" s="198" t="s">
        <v>987</v>
      </c>
      <c r="E2070" s="2428" t="s">
        <v>453</v>
      </c>
      <c r="F2070" s="2428" t="s">
        <v>54</v>
      </c>
      <c r="G2070" s="2428" t="s">
        <v>11</v>
      </c>
      <c r="H2070" s="2428" t="s">
        <v>88</v>
      </c>
      <c r="I2070" s="2429" t="s">
        <v>27</v>
      </c>
      <c r="J2070" s="2427">
        <v>45766</v>
      </c>
      <c r="K2070" s="2430">
        <v>0</v>
      </c>
      <c r="L2070" s="2431">
        <v>0</v>
      </c>
      <c r="M2070" s="2432">
        <v>0</v>
      </c>
      <c r="N2070" s="2433">
        <v>0</v>
      </c>
      <c r="O2070" s="2433">
        <v>0</v>
      </c>
      <c r="P2070" s="2434">
        <f>SUM(Table1[[#This Row],[BASE_FARE]:[SURCHARGES]])*Table1[[#This Row],[SEATS_BOOKED]]</f>
        <v>0</v>
      </c>
      <c r="Q2070" s="2428" t="s">
        <v>694</v>
      </c>
      <c r="R2070" s="2430" t="s">
        <v>694</v>
      </c>
      <c r="S2070" s="2428" t="str">
        <f>LEFT(Table1[[#This Row],[SECTOR]],3)</f>
        <v>SSH</v>
      </c>
      <c r="T2070" s="2428" t="str">
        <f>RIGHT(Table1[[#This Row],[SECTOR]],3)</f>
        <v>BRI</v>
      </c>
      <c r="U2070" s="2428" t="str">
        <f t="shared" si="182"/>
        <v>BRI</v>
      </c>
      <c r="V2070" s="2428">
        <f>WEEKDAY(Table1[[#This Row],[FLIGHT_DATE]],2)</f>
        <v>6</v>
      </c>
      <c r="W2070" s="2428">
        <f>Table1[[#This Row],[FLIGHT_DATE]]-Table1[[#This Row],[DATE_BOOKED]]</f>
        <v>11</v>
      </c>
    </row>
    <row r="2071" spans="1:23" x14ac:dyDescent="0.35">
      <c r="A2071" s="2427">
        <v>45755</v>
      </c>
      <c r="B2071" s="2428" t="s">
        <v>390</v>
      </c>
      <c r="C2071" s="198" t="s">
        <v>333</v>
      </c>
      <c r="D2071" s="198" t="s">
        <v>987</v>
      </c>
      <c r="E2071" s="2428" t="s">
        <v>453</v>
      </c>
      <c r="F2071" s="2428" t="s">
        <v>54</v>
      </c>
      <c r="G2071" s="2428" t="s">
        <v>10</v>
      </c>
      <c r="H2071" s="2428" t="s">
        <v>194</v>
      </c>
      <c r="I2071" s="2429" t="s">
        <v>26</v>
      </c>
      <c r="J2071" s="2427">
        <v>45759</v>
      </c>
      <c r="K2071" s="2430">
        <v>0</v>
      </c>
      <c r="L2071" s="2431">
        <v>0</v>
      </c>
      <c r="M2071" s="2432">
        <v>0</v>
      </c>
      <c r="N2071" s="2433">
        <v>0</v>
      </c>
      <c r="O2071" s="2433">
        <v>0</v>
      </c>
      <c r="P2071" s="2434">
        <f>SUM(Table1[[#This Row],[BASE_FARE]:[SURCHARGES]])*Table1[[#This Row],[SEATS_BOOKED]]</f>
        <v>0</v>
      </c>
      <c r="Q2071" s="2428" t="s">
        <v>694</v>
      </c>
      <c r="R2071" s="2430" t="s">
        <v>694</v>
      </c>
      <c r="S2071" s="2428" t="str">
        <f>LEFT(Table1[[#This Row],[SECTOR]],3)</f>
        <v>BRI</v>
      </c>
      <c r="T2071" s="2428" t="str">
        <f>RIGHT(Table1[[#This Row],[SECTOR]],3)</f>
        <v>SSH</v>
      </c>
      <c r="U2071" s="2428" t="str">
        <f t="shared" si="182"/>
        <v>BRI</v>
      </c>
      <c r="V2071" s="2428">
        <f>WEEKDAY(Table1[[#This Row],[FLIGHT_DATE]],2)</f>
        <v>6</v>
      </c>
      <c r="W2071" s="2428">
        <f>Table1[[#This Row],[FLIGHT_DATE]]-Table1[[#This Row],[DATE_BOOKED]]</f>
        <v>4</v>
      </c>
    </row>
    <row r="2072" spans="1:23" x14ac:dyDescent="0.35">
      <c r="A2072" s="2427">
        <v>45755</v>
      </c>
      <c r="B2072" s="2428" t="s">
        <v>390</v>
      </c>
      <c r="C2072" s="198" t="s">
        <v>333</v>
      </c>
      <c r="D2072" s="198"/>
      <c r="E2072" s="2428" t="s">
        <v>990</v>
      </c>
      <c r="F2072" s="2428" t="s">
        <v>56</v>
      </c>
      <c r="G2072" s="2428" t="s">
        <v>10</v>
      </c>
      <c r="H2072" s="2428" t="s">
        <v>433</v>
      </c>
      <c r="I2072" s="2429" t="s">
        <v>418</v>
      </c>
      <c r="J2072" s="2427">
        <v>45880</v>
      </c>
      <c r="K2072" s="2430">
        <v>1</v>
      </c>
      <c r="L2072" s="2431">
        <v>1</v>
      </c>
      <c r="M2072" s="2432">
        <v>240</v>
      </c>
      <c r="N2072" s="2433">
        <v>28.36</v>
      </c>
      <c r="O2072" s="2433">
        <v>40</v>
      </c>
      <c r="P2072" s="2434">
        <f>SUM(Table1[[#This Row],[BASE_FARE]:[SURCHARGES]])*Table1[[#This Row],[SEATS_BOOKED]]</f>
        <v>308.36</v>
      </c>
      <c r="Q2072" s="2367" t="s">
        <v>161</v>
      </c>
      <c r="R2072" s="2369" t="s">
        <v>335</v>
      </c>
      <c r="S2072" s="2428" t="str">
        <f>LEFT(Table1[[#This Row],[SECTOR]],3)</f>
        <v>NAP</v>
      </c>
      <c r="T2072" s="2428" t="str">
        <f>RIGHT(Table1[[#This Row],[SECTOR]],3)</f>
        <v>HRG</v>
      </c>
      <c r="U2072" s="2428" t="str">
        <f t="shared" si="182"/>
        <v>NAP</v>
      </c>
      <c r="V2072" s="2428">
        <f>WEEKDAY(Table1[[#This Row],[FLIGHT_DATE]],2)</f>
        <v>1</v>
      </c>
      <c r="W2072" s="2428">
        <f>Table1[[#This Row],[FLIGHT_DATE]]-Table1[[#This Row],[DATE_BOOKED]]</f>
        <v>125</v>
      </c>
    </row>
    <row r="2073" spans="1:23" x14ac:dyDescent="0.35">
      <c r="A2073" s="2427">
        <v>45755</v>
      </c>
      <c r="B2073" s="2428" t="s">
        <v>390</v>
      </c>
      <c r="C2073" s="198" t="s">
        <v>333</v>
      </c>
      <c r="D2073" s="198"/>
      <c r="E2073" s="2428" t="s">
        <v>990</v>
      </c>
      <c r="F2073" s="2428" t="s">
        <v>56</v>
      </c>
      <c r="G2073" s="2428" t="s">
        <v>10</v>
      </c>
      <c r="H2073" s="2428" t="s">
        <v>433</v>
      </c>
      <c r="I2073" s="2429" t="s">
        <v>418</v>
      </c>
      <c r="J2073" s="2427">
        <v>45880</v>
      </c>
      <c r="K2073" s="2430">
        <v>1</v>
      </c>
      <c r="L2073" s="2431">
        <v>1</v>
      </c>
      <c r="M2073" s="2432">
        <v>240</v>
      </c>
      <c r="N2073" s="2433">
        <v>28.36</v>
      </c>
      <c r="O2073" s="2433">
        <v>40</v>
      </c>
      <c r="P2073" s="2434">
        <f>SUM(Table1[[#This Row],[BASE_FARE]:[SURCHARGES]])*Table1[[#This Row],[SEATS_BOOKED]]</f>
        <v>308.36</v>
      </c>
      <c r="Q2073" s="2367" t="s">
        <v>161</v>
      </c>
      <c r="R2073" s="2369" t="s">
        <v>335</v>
      </c>
      <c r="S2073" s="2428" t="str">
        <f>LEFT(Table1[[#This Row],[SECTOR]],3)</f>
        <v>NAP</v>
      </c>
      <c r="T2073" s="2428" t="str">
        <f>RIGHT(Table1[[#This Row],[SECTOR]],3)</f>
        <v>HRG</v>
      </c>
      <c r="U2073" s="2428" t="str">
        <f t="shared" si="182"/>
        <v>NAP</v>
      </c>
      <c r="V2073" s="2428">
        <f>WEEKDAY(Table1[[#This Row],[FLIGHT_DATE]],2)</f>
        <v>1</v>
      </c>
      <c r="W2073" s="2428">
        <f>Table1[[#This Row],[FLIGHT_DATE]]-Table1[[#This Row],[DATE_BOOKED]]</f>
        <v>125</v>
      </c>
    </row>
    <row r="2074" spans="1:23" x14ac:dyDescent="0.35">
      <c r="A2074" s="2436">
        <v>45756</v>
      </c>
      <c r="B2074" s="2437" t="s">
        <v>385</v>
      </c>
      <c r="C2074" s="198" t="s">
        <v>333</v>
      </c>
      <c r="D2074" s="198"/>
      <c r="E2074" s="2437" t="s">
        <v>992</v>
      </c>
      <c r="F2074" s="2437" t="s">
        <v>56</v>
      </c>
      <c r="G2074" s="2437" t="s">
        <v>10</v>
      </c>
      <c r="H2074" s="2437" t="s">
        <v>89</v>
      </c>
      <c r="I2074" s="2438" t="s">
        <v>26</v>
      </c>
      <c r="J2074" s="2436">
        <v>45773</v>
      </c>
      <c r="K2074" s="2439">
        <v>3</v>
      </c>
      <c r="L2074" s="2440">
        <v>3</v>
      </c>
      <c r="M2074" s="2441">
        <v>120</v>
      </c>
      <c r="N2074" s="2442">
        <v>0</v>
      </c>
      <c r="O2074" s="2442">
        <v>0</v>
      </c>
      <c r="P2074" s="2443">
        <f>SUM(Table1[[#This Row],[BASE_FARE]:[SURCHARGES]])*Table1[[#This Row],[SEATS_BOOKED]]</f>
        <v>360</v>
      </c>
      <c r="Q2074" s="2437" t="s">
        <v>161</v>
      </c>
      <c r="R2074" s="2439" t="s">
        <v>335</v>
      </c>
      <c r="S2074" s="2437" t="str">
        <f>LEFT(Table1[[#This Row],[SECTOR]],3)</f>
        <v>BRI</v>
      </c>
      <c r="T2074" s="2437" t="str">
        <f>RIGHT(Table1[[#This Row],[SECTOR]],3)</f>
        <v>SSH</v>
      </c>
      <c r="U2074" s="2437" t="str">
        <f>IF(AND(S2074&lt;&gt;"SSH", S2074&lt;&gt;"RMF", S2074&lt;&gt;"CAI", S2074&lt;&gt;"HRG", S2074&lt;&gt;"LXR", S2074&lt;&gt;"DXB", OR(T2074="SSH", T2074="RMF", T2074="CAI", T2074="HRG", T2074="LXR", T2074="DXB")), S2074,
    IF(AND(T2074&lt;&gt;"SSH", T2074&lt;&gt;"RMF", T2074&lt;&gt;"CAI", T2074&lt;&gt;"HRG", T2074&lt;&gt;"LXR", T2074&lt;&gt;"DXB", OR(S2074="SSH", S2074="RMF", S2074="CAI", S2074="HRG", S2074="LXR", S2074="DXB")), T2074,
    "VIE"))</f>
        <v>BRI</v>
      </c>
      <c r="V2074" s="2437">
        <f>WEEKDAY(Table1[[#This Row],[FLIGHT_DATE]],2)</f>
        <v>6</v>
      </c>
      <c r="W2074" s="2437">
        <f>Table1[[#This Row],[FLIGHT_DATE]]-Table1[[#This Row],[DATE_BOOKED]]</f>
        <v>17</v>
      </c>
    </row>
    <row r="2075" spans="1:23" x14ac:dyDescent="0.35">
      <c r="A2075" s="2436">
        <v>45757</v>
      </c>
      <c r="B2075" s="2437" t="s">
        <v>332</v>
      </c>
      <c r="C2075" s="198" t="s">
        <v>333</v>
      </c>
      <c r="D2075" s="198"/>
      <c r="E2075" s="2437"/>
      <c r="F2075" s="2437" t="s">
        <v>56</v>
      </c>
      <c r="G2075" s="2437" t="s">
        <v>10</v>
      </c>
      <c r="H2075" s="2437" t="s">
        <v>194</v>
      </c>
      <c r="I2075" s="2438" t="s">
        <v>130</v>
      </c>
      <c r="J2075" s="2436">
        <v>45759</v>
      </c>
      <c r="K2075" s="2439">
        <v>2</v>
      </c>
      <c r="L2075" s="2440">
        <v>2</v>
      </c>
      <c r="M2075" s="2441">
        <v>100</v>
      </c>
      <c r="N2075" s="2442">
        <v>0</v>
      </c>
      <c r="O2075" s="2442">
        <v>0</v>
      </c>
      <c r="P2075" s="2443">
        <f>SUM(Table1[[#This Row],[BASE_FARE]:[SURCHARGES]])*Table1[[#This Row],[SEATS_BOOKED]]</f>
        <v>200</v>
      </c>
      <c r="Q2075" s="2437" t="s">
        <v>161</v>
      </c>
      <c r="R2075" s="2439" t="s">
        <v>335</v>
      </c>
      <c r="S2075" s="2437" t="str">
        <f>LEFT(Table1[[#This Row],[SECTOR]],3)</f>
        <v>VRN</v>
      </c>
      <c r="T2075" s="2437" t="str">
        <f>RIGHT(Table1[[#This Row],[SECTOR]],3)</f>
        <v>SSH</v>
      </c>
      <c r="U2075" s="2437" t="str">
        <f t="shared" ref="U2075:U2082" si="183">IF(AND(S2075&lt;&gt;"SSH", S2075&lt;&gt;"RMF", S2075&lt;&gt;"CAI", S2075&lt;&gt;"HRG", S2075&lt;&gt;"LXR", S2075&lt;&gt;"DXB", OR(T2075="SSH", T2075="RMF", T2075="CAI", T2075="HRG", T2075="LXR", T2075="DXB")), S2075,
    IF(AND(T2075&lt;&gt;"SSH", T2075&lt;&gt;"RMF", T2075&lt;&gt;"CAI", T2075&lt;&gt;"HRG", T2075&lt;&gt;"LXR", T2075&lt;&gt;"DXB", OR(S2075="SSH", S2075="RMF", S2075="CAI", S2075="HRG", S2075="LXR", S2075="DXB")), T2075,
    "VIE"))</f>
        <v>VRN</v>
      </c>
      <c r="V2075" s="2437">
        <f>WEEKDAY(Table1[[#This Row],[FLIGHT_DATE]],2)</f>
        <v>6</v>
      </c>
      <c r="W2075" s="2437">
        <f>Table1[[#This Row],[FLIGHT_DATE]]-Table1[[#This Row],[DATE_BOOKED]]</f>
        <v>2</v>
      </c>
    </row>
    <row r="2076" spans="1:23" x14ac:dyDescent="0.35">
      <c r="A2076" s="2436">
        <v>45757</v>
      </c>
      <c r="B2076" s="2437" t="s">
        <v>332</v>
      </c>
      <c r="C2076" s="198" t="s">
        <v>333</v>
      </c>
      <c r="D2076" s="198"/>
      <c r="E2076" s="2437"/>
      <c r="F2076" s="2437" t="s">
        <v>56</v>
      </c>
      <c r="G2076" s="2437" t="s">
        <v>10</v>
      </c>
      <c r="H2076" s="2437" t="s">
        <v>192</v>
      </c>
      <c r="I2076" s="2438" t="s">
        <v>28</v>
      </c>
      <c r="J2076" s="2436">
        <v>45760</v>
      </c>
      <c r="K2076" s="2439">
        <v>8</v>
      </c>
      <c r="L2076" s="2440">
        <v>8</v>
      </c>
      <c r="M2076" s="2441">
        <v>100</v>
      </c>
      <c r="N2076" s="2442">
        <v>0</v>
      </c>
      <c r="O2076" s="2442">
        <v>0</v>
      </c>
      <c r="P2076" s="2443">
        <f>SUM(Table1[[#This Row],[BASE_FARE]:[SURCHARGES]])*Table1[[#This Row],[SEATS_BOOKED]]</f>
        <v>800</v>
      </c>
      <c r="Q2076" s="2437" t="s">
        <v>161</v>
      </c>
      <c r="R2076" s="2439" t="s">
        <v>335</v>
      </c>
      <c r="S2076" s="2437" t="str">
        <f>LEFT(Table1[[#This Row],[SECTOR]],3)</f>
        <v>NAP</v>
      </c>
      <c r="T2076" s="2437" t="str">
        <f>RIGHT(Table1[[#This Row],[SECTOR]],3)</f>
        <v>SSH</v>
      </c>
      <c r="U2076" s="2437" t="str">
        <f t="shared" si="183"/>
        <v>NAP</v>
      </c>
      <c r="V2076" s="2437">
        <f>WEEKDAY(Table1[[#This Row],[FLIGHT_DATE]],2)</f>
        <v>7</v>
      </c>
      <c r="W2076" s="2437">
        <f>Table1[[#This Row],[FLIGHT_DATE]]-Table1[[#This Row],[DATE_BOOKED]]</f>
        <v>3</v>
      </c>
    </row>
    <row r="2077" spans="1:23" x14ac:dyDescent="0.35">
      <c r="A2077" s="2436">
        <v>45757</v>
      </c>
      <c r="B2077" s="2437" t="s">
        <v>332</v>
      </c>
      <c r="C2077" s="198" t="s">
        <v>333</v>
      </c>
      <c r="D2077" s="198"/>
      <c r="E2077" s="2437"/>
      <c r="F2077" s="2437" t="s">
        <v>56</v>
      </c>
      <c r="G2077" s="2437" t="s">
        <v>10</v>
      </c>
      <c r="H2077" s="2437" t="s">
        <v>193</v>
      </c>
      <c r="I2077" s="2438" t="s">
        <v>29</v>
      </c>
      <c r="J2077" s="2436">
        <v>45767</v>
      </c>
      <c r="K2077" s="2439">
        <v>5</v>
      </c>
      <c r="L2077" s="2440">
        <v>5</v>
      </c>
      <c r="M2077" s="2441">
        <v>100</v>
      </c>
      <c r="N2077" s="2442">
        <v>0</v>
      </c>
      <c r="O2077" s="2442">
        <v>0</v>
      </c>
      <c r="P2077" s="2443">
        <f>SUM(Table1[[#This Row],[BASE_FARE]:[SURCHARGES]])*Table1[[#This Row],[SEATS_BOOKED]]</f>
        <v>500</v>
      </c>
      <c r="Q2077" s="2437" t="s">
        <v>161</v>
      </c>
      <c r="R2077" s="2439" t="s">
        <v>335</v>
      </c>
      <c r="S2077" s="2437" t="str">
        <f>LEFT(Table1[[#This Row],[SECTOR]],3)</f>
        <v>SSH</v>
      </c>
      <c r="T2077" s="2437" t="str">
        <f>RIGHT(Table1[[#This Row],[SECTOR]],3)</f>
        <v>NAP</v>
      </c>
      <c r="U2077" s="2437" t="str">
        <f t="shared" si="183"/>
        <v>NAP</v>
      </c>
      <c r="V2077" s="2437">
        <f>WEEKDAY(Table1[[#This Row],[FLIGHT_DATE]],2)</f>
        <v>7</v>
      </c>
      <c r="W2077" s="2437">
        <f>Table1[[#This Row],[FLIGHT_DATE]]-Table1[[#This Row],[DATE_BOOKED]]</f>
        <v>10</v>
      </c>
    </row>
    <row r="2078" spans="1:23" x14ac:dyDescent="0.35">
      <c r="A2078" s="2436">
        <v>45757</v>
      </c>
      <c r="B2078" s="2437" t="s">
        <v>332</v>
      </c>
      <c r="C2078" s="198" t="s">
        <v>333</v>
      </c>
      <c r="D2078" s="198"/>
      <c r="E2078" s="2437"/>
      <c r="F2078" s="2437" t="s">
        <v>56</v>
      </c>
      <c r="G2078" s="2437" t="s">
        <v>10</v>
      </c>
      <c r="H2078" s="2437" t="s">
        <v>194</v>
      </c>
      <c r="I2078" s="2438" t="s">
        <v>130</v>
      </c>
      <c r="J2078" s="2436">
        <v>45773</v>
      </c>
      <c r="K2078" s="2439">
        <v>2</v>
      </c>
      <c r="L2078" s="2440">
        <v>2</v>
      </c>
      <c r="M2078" s="2441">
        <v>100</v>
      </c>
      <c r="N2078" s="2442">
        <v>0</v>
      </c>
      <c r="O2078" s="2442">
        <v>0</v>
      </c>
      <c r="P2078" s="2443">
        <f>SUM(Table1[[#This Row],[BASE_FARE]:[SURCHARGES]])*Table1[[#This Row],[SEATS_BOOKED]]</f>
        <v>200</v>
      </c>
      <c r="Q2078" s="2437" t="s">
        <v>161</v>
      </c>
      <c r="R2078" s="2439" t="s">
        <v>335</v>
      </c>
      <c r="S2078" s="2437" t="str">
        <f>LEFT(Table1[[#This Row],[SECTOR]],3)</f>
        <v>VRN</v>
      </c>
      <c r="T2078" s="2437" t="str">
        <f>RIGHT(Table1[[#This Row],[SECTOR]],3)</f>
        <v>SSH</v>
      </c>
      <c r="U2078" s="2437" t="str">
        <f t="shared" si="183"/>
        <v>VRN</v>
      </c>
      <c r="V2078" s="2437">
        <f>WEEKDAY(Table1[[#This Row],[FLIGHT_DATE]],2)</f>
        <v>6</v>
      </c>
      <c r="W2078" s="2437">
        <f>Table1[[#This Row],[FLIGHT_DATE]]-Table1[[#This Row],[DATE_BOOKED]]</f>
        <v>16</v>
      </c>
    </row>
    <row r="2079" spans="1:23" x14ac:dyDescent="0.35">
      <c r="A2079" s="2436">
        <v>45757</v>
      </c>
      <c r="B2079" s="2437" t="s">
        <v>332</v>
      </c>
      <c r="C2079" s="198" t="s">
        <v>333</v>
      </c>
      <c r="D2079" s="198"/>
      <c r="E2079" s="2437"/>
      <c r="F2079" s="2437" t="s">
        <v>56</v>
      </c>
      <c r="G2079" s="2437" t="s">
        <v>10</v>
      </c>
      <c r="H2079" s="2437" t="s">
        <v>195</v>
      </c>
      <c r="I2079" s="2438" t="s">
        <v>126</v>
      </c>
      <c r="J2079" s="2436">
        <v>45766</v>
      </c>
      <c r="K2079" s="2439">
        <v>2</v>
      </c>
      <c r="L2079" s="2440">
        <v>2</v>
      </c>
      <c r="M2079" s="2441">
        <v>100</v>
      </c>
      <c r="N2079" s="2442">
        <v>0</v>
      </c>
      <c r="O2079" s="2442">
        <v>0</v>
      </c>
      <c r="P2079" s="2443">
        <f>SUM(Table1[[#This Row],[BASE_FARE]:[SURCHARGES]])*Table1[[#This Row],[SEATS_BOOKED]]</f>
        <v>200</v>
      </c>
      <c r="Q2079" s="2437" t="s">
        <v>161</v>
      </c>
      <c r="R2079" s="2439" t="s">
        <v>335</v>
      </c>
      <c r="S2079" s="2437" t="str">
        <f>LEFT(Table1[[#This Row],[SECTOR]],3)</f>
        <v>SSH</v>
      </c>
      <c r="T2079" s="2437" t="str">
        <f>RIGHT(Table1[[#This Row],[SECTOR]],3)</f>
        <v>VRN</v>
      </c>
      <c r="U2079" s="2437" t="str">
        <f t="shared" si="183"/>
        <v>VRN</v>
      </c>
      <c r="V2079" s="2437">
        <f>WEEKDAY(Table1[[#This Row],[FLIGHT_DATE]],2)</f>
        <v>6</v>
      </c>
      <c r="W2079" s="2437">
        <f>Table1[[#This Row],[FLIGHT_DATE]]-Table1[[#This Row],[DATE_BOOKED]]</f>
        <v>9</v>
      </c>
    </row>
    <row r="2080" spans="1:23" x14ac:dyDescent="0.35">
      <c r="A2080" s="2436">
        <v>45757</v>
      </c>
      <c r="B2080" s="2437" t="s">
        <v>332</v>
      </c>
      <c r="C2080" s="198" t="s">
        <v>333</v>
      </c>
      <c r="D2080" s="198"/>
      <c r="E2080" s="2437"/>
      <c r="F2080" s="2437" t="s">
        <v>56</v>
      </c>
      <c r="G2080" s="2437" t="s">
        <v>10</v>
      </c>
      <c r="H2080" s="2437" t="s">
        <v>447</v>
      </c>
      <c r="I2080" s="2438" t="s">
        <v>28</v>
      </c>
      <c r="J2080" s="2436">
        <v>45772</v>
      </c>
      <c r="K2080" s="2439">
        <v>2</v>
      </c>
      <c r="L2080" s="2440">
        <v>2</v>
      </c>
      <c r="M2080" s="2441">
        <v>100</v>
      </c>
      <c r="N2080" s="2442">
        <v>0</v>
      </c>
      <c r="O2080" s="2442">
        <v>0</v>
      </c>
      <c r="P2080" s="2443">
        <f>SUM(Table1[[#This Row],[BASE_FARE]:[SURCHARGES]])*Table1[[#This Row],[SEATS_BOOKED]]</f>
        <v>200</v>
      </c>
      <c r="Q2080" s="2437" t="s">
        <v>161</v>
      </c>
      <c r="R2080" s="2439" t="s">
        <v>335</v>
      </c>
      <c r="S2080" s="2437" t="str">
        <f>LEFT(Table1[[#This Row],[SECTOR]],3)</f>
        <v>NAP</v>
      </c>
      <c r="T2080" s="2437" t="str">
        <f>RIGHT(Table1[[#This Row],[SECTOR]],3)</f>
        <v>SSH</v>
      </c>
      <c r="U2080" s="2437" t="str">
        <f t="shared" si="183"/>
        <v>NAP</v>
      </c>
      <c r="V2080" s="2437">
        <f>WEEKDAY(Table1[[#This Row],[FLIGHT_DATE]],2)</f>
        <v>5</v>
      </c>
      <c r="W2080" s="2437">
        <f>Table1[[#This Row],[FLIGHT_DATE]]-Table1[[#This Row],[DATE_BOOKED]]</f>
        <v>15</v>
      </c>
    </row>
    <row r="2081" spans="1:23" x14ac:dyDescent="0.35">
      <c r="A2081" s="2436">
        <v>45757</v>
      </c>
      <c r="B2081" s="2437" t="s">
        <v>332</v>
      </c>
      <c r="C2081" s="198" t="s">
        <v>333</v>
      </c>
      <c r="D2081" s="198"/>
      <c r="E2081" s="2437"/>
      <c r="F2081" s="2437" t="s">
        <v>56</v>
      </c>
      <c r="G2081" s="2437" t="s">
        <v>10</v>
      </c>
      <c r="H2081" s="2437" t="s">
        <v>190</v>
      </c>
      <c r="I2081" s="2438" t="s">
        <v>28</v>
      </c>
      <c r="J2081" s="2436">
        <v>45873</v>
      </c>
      <c r="K2081" s="2439">
        <v>4</v>
      </c>
      <c r="L2081" s="2440">
        <v>4</v>
      </c>
      <c r="M2081" s="2441">
        <v>240</v>
      </c>
      <c r="N2081" s="2442">
        <v>0</v>
      </c>
      <c r="O2081" s="2442">
        <v>0</v>
      </c>
      <c r="P2081" s="2443">
        <f>SUM(Table1[[#This Row],[BASE_FARE]:[SURCHARGES]])*Table1[[#This Row],[SEATS_BOOKED]]</f>
        <v>960</v>
      </c>
      <c r="Q2081" s="2437" t="s">
        <v>161</v>
      </c>
      <c r="R2081" s="2439" t="s">
        <v>335</v>
      </c>
      <c r="S2081" s="2437" t="str">
        <f>LEFT(Table1[[#This Row],[SECTOR]],3)</f>
        <v>NAP</v>
      </c>
      <c r="T2081" s="2437" t="str">
        <f>RIGHT(Table1[[#This Row],[SECTOR]],3)</f>
        <v>SSH</v>
      </c>
      <c r="U2081" s="2437" t="str">
        <f t="shared" si="183"/>
        <v>NAP</v>
      </c>
      <c r="V2081" s="2437">
        <f>WEEKDAY(Table1[[#This Row],[FLIGHT_DATE]],2)</f>
        <v>1</v>
      </c>
      <c r="W2081" s="2437">
        <f>Table1[[#This Row],[FLIGHT_DATE]]-Table1[[#This Row],[DATE_BOOKED]]</f>
        <v>116</v>
      </c>
    </row>
    <row r="2082" spans="1:23" x14ac:dyDescent="0.35">
      <c r="A2082" s="2436">
        <v>45757</v>
      </c>
      <c r="B2082" s="2437" t="s">
        <v>332</v>
      </c>
      <c r="C2082" s="198" t="s">
        <v>333</v>
      </c>
      <c r="D2082" s="198"/>
      <c r="E2082" s="2437"/>
      <c r="F2082" s="2437" t="s">
        <v>56</v>
      </c>
      <c r="G2082" s="2437" t="s">
        <v>10</v>
      </c>
      <c r="H2082" s="2437" t="s">
        <v>190</v>
      </c>
      <c r="I2082" s="2438" t="s">
        <v>115</v>
      </c>
      <c r="J2082" s="2436">
        <v>45877</v>
      </c>
      <c r="K2082" s="2439">
        <v>2</v>
      </c>
      <c r="L2082" s="2440">
        <v>2</v>
      </c>
      <c r="M2082" s="2441">
        <v>250</v>
      </c>
      <c r="N2082" s="2442">
        <v>0</v>
      </c>
      <c r="O2082" s="2442">
        <v>0</v>
      </c>
      <c r="P2082" s="2443">
        <f>SUM(Table1[[#This Row],[BASE_FARE]:[SURCHARGES]])*Table1[[#This Row],[SEATS_BOOKED]]</f>
        <v>500</v>
      </c>
      <c r="Q2082" s="2437" t="s">
        <v>161</v>
      </c>
      <c r="R2082" s="2439" t="s">
        <v>335</v>
      </c>
      <c r="S2082" s="2437" t="str">
        <f>LEFT(Table1[[#This Row],[SECTOR]],3)</f>
        <v>FCO</v>
      </c>
      <c r="T2082" s="2437" t="str">
        <f>RIGHT(Table1[[#This Row],[SECTOR]],3)</f>
        <v>SSH</v>
      </c>
      <c r="U2082" s="2437" t="str">
        <f t="shared" si="183"/>
        <v>FCO</v>
      </c>
      <c r="V2082" s="2437">
        <f>WEEKDAY(Table1[[#This Row],[FLIGHT_DATE]],2)</f>
        <v>5</v>
      </c>
      <c r="W2082" s="2437">
        <f>Table1[[#This Row],[FLIGHT_DATE]]-Table1[[#This Row],[DATE_BOOKED]]</f>
        <v>120</v>
      </c>
    </row>
    <row r="2083" spans="1:23" x14ac:dyDescent="0.35">
      <c r="A2083" s="2444">
        <v>45757</v>
      </c>
      <c r="B2083" s="2445" t="s">
        <v>112</v>
      </c>
      <c r="C2083" s="198" t="s">
        <v>160</v>
      </c>
      <c r="D2083" s="198" t="s">
        <v>993</v>
      </c>
      <c r="E2083" s="2451" t="s">
        <v>994</v>
      </c>
      <c r="F2083" s="2445" t="s">
        <v>54</v>
      </c>
      <c r="G2083" s="2445" t="s">
        <v>10</v>
      </c>
      <c r="H2083" s="2445" t="s">
        <v>433</v>
      </c>
      <c r="I2083" s="2446" t="s">
        <v>418</v>
      </c>
      <c r="J2083" s="2444">
        <v>45887</v>
      </c>
      <c r="K2083" s="2447">
        <v>1</v>
      </c>
      <c r="L2083" s="2447">
        <v>1</v>
      </c>
      <c r="M2083" s="2448">
        <v>227.07</v>
      </c>
      <c r="N2083" s="2449">
        <v>0</v>
      </c>
      <c r="O2083" s="2449">
        <v>0</v>
      </c>
      <c r="P2083" s="2450">
        <f>SUM(Table1[[#This Row],[BASE_FARE]:[SURCHARGES]])*Table1[[#This Row],[SEATS_BOOKED]]</f>
        <v>227.07</v>
      </c>
      <c r="Q2083" s="2344" t="s">
        <v>161</v>
      </c>
      <c r="R2083" s="2354" t="s">
        <v>95</v>
      </c>
      <c r="S2083" s="2445" t="str">
        <f>LEFT(Table1[[#This Row],[SECTOR]],3)</f>
        <v>NAP</v>
      </c>
      <c r="T2083" s="2445" t="str">
        <f>RIGHT(Table1[[#This Row],[SECTOR]],3)</f>
        <v>HRG</v>
      </c>
      <c r="U2083" s="2445" t="str">
        <f t="shared" ref="U2083:U2088" si="184">IF(AND(S2083&lt;&gt;"SSH", S2083&lt;&gt;"RMF", S2083&lt;&gt;"CAI", S2083&lt;&gt;"HRG", S2083&lt;&gt;"LXR", S2083&lt;&gt;"DXB", OR(T2083="SSH", T2083="RMF", T2083="CAI", T2083="HRG", T2083="LXR", T2083="DXB")), S2083,
    IF(AND(T2083&lt;&gt;"SSH", T2083&lt;&gt;"RMF", T2083&lt;&gt;"CAI", T2083&lt;&gt;"HRG", T2083&lt;&gt;"LXR", T2083&lt;&gt;"DXB", OR(S2083="SSH", S2083="RMF", S2083="CAI", S2083="HRG", S2083="LXR", S2083="DXB")), T2083,
    "VIE"))</f>
        <v>NAP</v>
      </c>
      <c r="V2083" s="2445">
        <f>WEEKDAY(Table1[[#This Row],[FLIGHT_DATE]],2)</f>
        <v>1</v>
      </c>
      <c r="W2083" s="2445">
        <f>Table1[[#This Row],[FLIGHT_DATE]]-Table1[[#This Row],[DATE_BOOKED]]</f>
        <v>130</v>
      </c>
    </row>
    <row r="2084" spans="1:23" x14ac:dyDescent="0.35">
      <c r="A2084" s="2444">
        <v>45757</v>
      </c>
      <c r="B2084" s="2445" t="s">
        <v>112</v>
      </c>
      <c r="C2084" s="198" t="s">
        <v>160</v>
      </c>
      <c r="D2084" s="198" t="s">
        <v>993</v>
      </c>
      <c r="E2084" s="2451" t="s">
        <v>994</v>
      </c>
      <c r="F2084" s="2445" t="s">
        <v>54</v>
      </c>
      <c r="G2084" s="2445" t="s">
        <v>10</v>
      </c>
      <c r="H2084" s="2445" t="s">
        <v>433</v>
      </c>
      <c r="I2084" s="2446" t="s">
        <v>418</v>
      </c>
      <c r="J2084" s="2444">
        <v>45887</v>
      </c>
      <c r="K2084" s="2447">
        <v>1</v>
      </c>
      <c r="L2084" s="2447">
        <v>1</v>
      </c>
      <c r="M2084" s="2448">
        <v>227.07</v>
      </c>
      <c r="N2084" s="2449">
        <v>0</v>
      </c>
      <c r="O2084" s="2449">
        <v>0</v>
      </c>
      <c r="P2084" s="2450">
        <f>SUM(Table1[[#This Row],[BASE_FARE]:[SURCHARGES]])*Table1[[#This Row],[SEATS_BOOKED]]</f>
        <v>227.07</v>
      </c>
      <c r="Q2084" s="2344" t="s">
        <v>161</v>
      </c>
      <c r="R2084" s="2354" t="s">
        <v>95</v>
      </c>
      <c r="S2084" s="2445" t="str">
        <f>LEFT(Table1[[#This Row],[SECTOR]],3)</f>
        <v>NAP</v>
      </c>
      <c r="T2084" s="2445" t="str">
        <f>RIGHT(Table1[[#This Row],[SECTOR]],3)</f>
        <v>HRG</v>
      </c>
      <c r="U2084" s="2445" t="str">
        <f t="shared" si="184"/>
        <v>NAP</v>
      </c>
      <c r="V2084" s="2445">
        <f>WEEKDAY(Table1[[#This Row],[FLIGHT_DATE]],2)</f>
        <v>1</v>
      </c>
      <c r="W2084" s="2445">
        <f>Table1[[#This Row],[FLIGHT_DATE]]-Table1[[#This Row],[DATE_BOOKED]]</f>
        <v>130</v>
      </c>
    </row>
    <row r="2085" spans="1:23" x14ac:dyDescent="0.35">
      <c r="A2085" s="2444">
        <v>45757</v>
      </c>
      <c r="B2085" s="2445" t="s">
        <v>112</v>
      </c>
      <c r="C2085" s="198" t="s">
        <v>160</v>
      </c>
      <c r="D2085" s="198" t="s">
        <v>993</v>
      </c>
      <c r="E2085" s="2451" t="s">
        <v>994</v>
      </c>
      <c r="F2085" s="2445" t="s">
        <v>54</v>
      </c>
      <c r="G2085" s="2445" t="s">
        <v>10</v>
      </c>
      <c r="H2085" s="2445" t="s">
        <v>433</v>
      </c>
      <c r="I2085" s="2446" t="s">
        <v>418</v>
      </c>
      <c r="J2085" s="2444">
        <v>45887</v>
      </c>
      <c r="K2085" s="2447">
        <v>1</v>
      </c>
      <c r="L2085" s="2447">
        <v>1</v>
      </c>
      <c r="M2085" s="2448">
        <v>183.04</v>
      </c>
      <c r="N2085" s="2449">
        <v>0</v>
      </c>
      <c r="O2085" s="2449">
        <v>0</v>
      </c>
      <c r="P2085" s="2450">
        <f>SUM(Table1[[#This Row],[BASE_FARE]:[SURCHARGES]])*Table1[[#This Row],[SEATS_BOOKED]]</f>
        <v>183.04</v>
      </c>
      <c r="Q2085" s="2344" t="s">
        <v>161</v>
      </c>
      <c r="R2085" s="2354" t="s">
        <v>95</v>
      </c>
      <c r="S2085" s="2445" t="str">
        <f>LEFT(Table1[[#This Row],[SECTOR]],3)</f>
        <v>NAP</v>
      </c>
      <c r="T2085" s="2445" t="str">
        <f>RIGHT(Table1[[#This Row],[SECTOR]],3)</f>
        <v>HRG</v>
      </c>
      <c r="U2085" s="2445" t="str">
        <f t="shared" si="184"/>
        <v>NAP</v>
      </c>
      <c r="V2085" s="2445">
        <f>WEEKDAY(Table1[[#This Row],[FLIGHT_DATE]],2)</f>
        <v>1</v>
      </c>
      <c r="W2085" s="2445">
        <f>Table1[[#This Row],[FLIGHT_DATE]]-Table1[[#This Row],[DATE_BOOKED]]</f>
        <v>130</v>
      </c>
    </row>
    <row r="2086" spans="1:23" x14ac:dyDescent="0.35">
      <c r="A2086" s="2444">
        <v>45757</v>
      </c>
      <c r="B2086" s="2445" t="s">
        <v>112</v>
      </c>
      <c r="C2086" s="198" t="s">
        <v>160</v>
      </c>
      <c r="D2086" s="198" t="s">
        <v>993</v>
      </c>
      <c r="E2086" s="2451" t="s">
        <v>994</v>
      </c>
      <c r="F2086" s="2445" t="s">
        <v>54</v>
      </c>
      <c r="G2086" s="2445" t="s">
        <v>11</v>
      </c>
      <c r="H2086" s="2445" t="s">
        <v>432</v>
      </c>
      <c r="I2086" s="2446" t="s">
        <v>416</v>
      </c>
      <c r="J2086" s="2444">
        <v>45894</v>
      </c>
      <c r="K2086" s="2447">
        <v>1</v>
      </c>
      <c r="L2086" s="2447">
        <v>1</v>
      </c>
      <c r="M2086" s="2448">
        <v>241.76</v>
      </c>
      <c r="N2086" s="2449">
        <v>0</v>
      </c>
      <c r="O2086" s="2449">
        <v>0</v>
      </c>
      <c r="P2086" s="2450">
        <f>SUM(Table1[[#This Row],[BASE_FARE]:[SURCHARGES]])*Table1[[#This Row],[SEATS_BOOKED]]</f>
        <v>241.76</v>
      </c>
      <c r="Q2086" s="2344" t="s">
        <v>161</v>
      </c>
      <c r="R2086" s="2354" t="s">
        <v>95</v>
      </c>
      <c r="S2086" s="2445" t="str">
        <f>LEFT(Table1[[#This Row],[SECTOR]],3)</f>
        <v>HRG</v>
      </c>
      <c r="T2086" s="2445" t="str">
        <f>RIGHT(Table1[[#This Row],[SECTOR]],3)</f>
        <v>NAP</v>
      </c>
      <c r="U2086" s="2445" t="str">
        <f t="shared" si="184"/>
        <v>NAP</v>
      </c>
      <c r="V2086" s="2445">
        <f>WEEKDAY(Table1[[#This Row],[FLIGHT_DATE]],2)</f>
        <v>1</v>
      </c>
      <c r="W2086" s="2445">
        <f>Table1[[#This Row],[FLIGHT_DATE]]-Table1[[#This Row],[DATE_BOOKED]]</f>
        <v>137</v>
      </c>
    </row>
    <row r="2087" spans="1:23" x14ac:dyDescent="0.35">
      <c r="A2087" s="2444">
        <v>45757</v>
      </c>
      <c r="B2087" s="2445" t="s">
        <v>112</v>
      </c>
      <c r="C2087" s="198" t="s">
        <v>160</v>
      </c>
      <c r="D2087" s="198" t="s">
        <v>993</v>
      </c>
      <c r="E2087" s="2451" t="s">
        <v>994</v>
      </c>
      <c r="F2087" s="2445" t="s">
        <v>54</v>
      </c>
      <c r="G2087" s="2445" t="s">
        <v>11</v>
      </c>
      <c r="H2087" s="2445" t="s">
        <v>432</v>
      </c>
      <c r="I2087" s="2446" t="s">
        <v>416</v>
      </c>
      <c r="J2087" s="2444">
        <v>45894</v>
      </c>
      <c r="K2087" s="2447">
        <v>1</v>
      </c>
      <c r="L2087" s="2447">
        <v>1</v>
      </c>
      <c r="M2087" s="2448">
        <v>241.76</v>
      </c>
      <c r="N2087" s="2449">
        <v>0</v>
      </c>
      <c r="O2087" s="2449">
        <v>0</v>
      </c>
      <c r="P2087" s="2450">
        <f>SUM(Table1[[#This Row],[BASE_FARE]:[SURCHARGES]])*Table1[[#This Row],[SEATS_BOOKED]]</f>
        <v>241.76</v>
      </c>
      <c r="Q2087" s="2344" t="s">
        <v>161</v>
      </c>
      <c r="R2087" s="2354" t="s">
        <v>95</v>
      </c>
      <c r="S2087" s="2445" t="str">
        <f>LEFT(Table1[[#This Row],[SECTOR]],3)</f>
        <v>HRG</v>
      </c>
      <c r="T2087" s="2445" t="str">
        <f>RIGHT(Table1[[#This Row],[SECTOR]],3)</f>
        <v>NAP</v>
      </c>
      <c r="U2087" s="2445" t="str">
        <f t="shared" si="184"/>
        <v>NAP</v>
      </c>
      <c r="V2087" s="2445">
        <f>WEEKDAY(Table1[[#This Row],[FLIGHT_DATE]],2)</f>
        <v>1</v>
      </c>
      <c r="W2087" s="2445">
        <f>Table1[[#This Row],[FLIGHT_DATE]]-Table1[[#This Row],[DATE_BOOKED]]</f>
        <v>137</v>
      </c>
    </row>
    <row r="2088" spans="1:23" x14ac:dyDescent="0.35">
      <c r="A2088" s="2444">
        <v>45757</v>
      </c>
      <c r="B2088" s="2445" t="s">
        <v>112</v>
      </c>
      <c r="C2088" s="198" t="s">
        <v>160</v>
      </c>
      <c r="D2088" s="198" t="s">
        <v>993</v>
      </c>
      <c r="E2088" s="2451" t="s">
        <v>994</v>
      </c>
      <c r="F2088" s="2445" t="s">
        <v>54</v>
      </c>
      <c r="G2088" s="2445" t="s">
        <v>11</v>
      </c>
      <c r="H2088" s="2445" t="s">
        <v>432</v>
      </c>
      <c r="I2088" s="2446" t="s">
        <v>416</v>
      </c>
      <c r="J2088" s="2444">
        <v>45894</v>
      </c>
      <c r="K2088" s="2447">
        <v>1</v>
      </c>
      <c r="L2088" s="2447">
        <v>1</v>
      </c>
      <c r="M2088" s="2448">
        <v>183.04</v>
      </c>
      <c r="N2088" s="2449">
        <v>0</v>
      </c>
      <c r="O2088" s="2449">
        <v>0</v>
      </c>
      <c r="P2088" s="2450">
        <f>SUM(Table1[[#This Row],[BASE_FARE]:[SURCHARGES]])*Table1[[#This Row],[SEATS_BOOKED]]</f>
        <v>183.04</v>
      </c>
      <c r="Q2088" s="2344" t="s">
        <v>161</v>
      </c>
      <c r="R2088" s="2354" t="s">
        <v>95</v>
      </c>
      <c r="S2088" s="2445" t="str">
        <f>LEFT(Table1[[#This Row],[SECTOR]],3)</f>
        <v>HRG</v>
      </c>
      <c r="T2088" s="2445" t="str">
        <f>RIGHT(Table1[[#This Row],[SECTOR]],3)</f>
        <v>NAP</v>
      </c>
      <c r="U2088" s="2445" t="str">
        <f t="shared" si="184"/>
        <v>NAP</v>
      </c>
      <c r="V2088" s="2445">
        <f>WEEKDAY(Table1[[#This Row],[FLIGHT_DATE]],2)</f>
        <v>1</v>
      </c>
      <c r="W2088" s="2445">
        <f>Table1[[#This Row],[FLIGHT_DATE]]-Table1[[#This Row],[DATE_BOOKED]]</f>
        <v>137</v>
      </c>
    </row>
    <row r="2089" spans="1:23" x14ac:dyDescent="0.35">
      <c r="A2089" s="2452">
        <v>45757</v>
      </c>
      <c r="B2089" s="2453" t="s">
        <v>385</v>
      </c>
      <c r="C2089" s="198" t="s">
        <v>333</v>
      </c>
      <c r="D2089" s="198"/>
      <c r="E2089" s="2453" t="s">
        <v>1006</v>
      </c>
      <c r="F2089" s="2453" t="s">
        <v>56</v>
      </c>
      <c r="G2089" s="2453" t="s">
        <v>10</v>
      </c>
      <c r="H2089" s="2453" t="s">
        <v>194</v>
      </c>
      <c r="I2089" s="2454" t="s">
        <v>130</v>
      </c>
      <c r="J2089" s="2452">
        <v>45766</v>
      </c>
      <c r="K2089" s="2455">
        <v>2</v>
      </c>
      <c r="L2089" s="2456">
        <v>2</v>
      </c>
      <c r="M2089" s="2457">
        <v>150</v>
      </c>
      <c r="N2089" s="2449">
        <v>0</v>
      </c>
      <c r="O2089" s="2449">
        <v>0</v>
      </c>
      <c r="P2089" s="2459">
        <f>SUM(Table1[[#This Row],[BASE_FARE]:[SURCHARGES]])*Table1[[#This Row],[SEATS_BOOKED]]</f>
        <v>300</v>
      </c>
      <c r="Q2089" s="2453" t="s">
        <v>161</v>
      </c>
      <c r="R2089" s="2455" t="s">
        <v>335</v>
      </c>
      <c r="S2089" s="2453" t="str">
        <f>LEFT(Table1[[#This Row],[SECTOR]],3)</f>
        <v>VRN</v>
      </c>
      <c r="T2089" s="2453" t="str">
        <f>RIGHT(Table1[[#This Row],[SECTOR]],3)</f>
        <v>SSH</v>
      </c>
      <c r="U2089" s="2453" t="str">
        <f t="shared" ref="U2089:U2116" si="185">IF(AND(S2089&lt;&gt;"SSH", S2089&lt;&gt;"RMF", S2089&lt;&gt;"CAI", S2089&lt;&gt;"HRG", S2089&lt;&gt;"LXR", S2089&lt;&gt;"DXB", OR(T2089="SSH", T2089="RMF", T2089="CAI", T2089="HRG", T2089="LXR", T2089="DXB")), S2089,
    IF(AND(T2089&lt;&gt;"SSH", T2089&lt;&gt;"RMF", T2089&lt;&gt;"CAI", T2089&lt;&gt;"HRG", T2089&lt;&gt;"LXR", T2089&lt;&gt;"DXB", OR(S2089="SSH", S2089="RMF", S2089="CAI", S2089="HRG", S2089="LXR", S2089="DXB")), T2089,
    "VIE"))</f>
        <v>VRN</v>
      </c>
      <c r="V2089" s="2453">
        <f>WEEKDAY(Table1[[#This Row],[FLIGHT_DATE]],2)</f>
        <v>6</v>
      </c>
      <c r="W2089" s="2453">
        <f>Table1[[#This Row],[FLIGHT_DATE]]-Table1[[#This Row],[DATE_BOOKED]]</f>
        <v>9</v>
      </c>
    </row>
    <row r="2090" spans="1:23" x14ac:dyDescent="0.35">
      <c r="A2090" s="2452">
        <v>45756</v>
      </c>
      <c r="B2090" s="2453" t="s">
        <v>390</v>
      </c>
      <c r="C2090" s="198" t="s">
        <v>333</v>
      </c>
      <c r="D2090" s="198" t="s">
        <v>952</v>
      </c>
      <c r="E2090" s="2453" t="s">
        <v>1007</v>
      </c>
      <c r="F2090" s="2453" t="s">
        <v>56</v>
      </c>
      <c r="G2090" s="2453" t="s">
        <v>10</v>
      </c>
      <c r="H2090" s="2453" t="s">
        <v>195</v>
      </c>
      <c r="I2090" s="2454" t="s">
        <v>126</v>
      </c>
      <c r="J2090" s="2452">
        <v>45780</v>
      </c>
      <c r="K2090" s="2455">
        <v>1</v>
      </c>
      <c r="L2090" s="2456">
        <v>1</v>
      </c>
      <c r="M2090" s="2457">
        <v>230</v>
      </c>
      <c r="N2090" s="784">
        <v>37.72</v>
      </c>
      <c r="O2090" s="2458">
        <v>40</v>
      </c>
      <c r="P2090" s="2459">
        <f>SUM(Table1[[#This Row],[BASE_FARE]:[SURCHARGES]])*Table1[[#This Row],[SEATS_BOOKED]]</f>
        <v>307.72000000000003</v>
      </c>
      <c r="Q2090" s="2453" t="s">
        <v>161</v>
      </c>
      <c r="R2090" s="2455" t="s">
        <v>335</v>
      </c>
      <c r="S2090" s="2453" t="str">
        <f>LEFT(Table1[[#This Row],[SECTOR]],3)</f>
        <v>SSH</v>
      </c>
      <c r="T2090" s="2453" t="str">
        <f>RIGHT(Table1[[#This Row],[SECTOR]],3)</f>
        <v>VRN</v>
      </c>
      <c r="U2090" s="2453" t="str">
        <f t="shared" si="185"/>
        <v>VRN</v>
      </c>
      <c r="V2090" s="2453">
        <f>WEEKDAY(Table1[[#This Row],[FLIGHT_DATE]],2)</f>
        <v>6</v>
      </c>
      <c r="W2090" s="2453">
        <f>Table1[[#This Row],[FLIGHT_DATE]]-Table1[[#This Row],[DATE_BOOKED]]</f>
        <v>24</v>
      </c>
    </row>
    <row r="2091" spans="1:23" x14ac:dyDescent="0.35">
      <c r="A2091" s="2452">
        <v>45756</v>
      </c>
      <c r="B2091" s="2453" t="s">
        <v>390</v>
      </c>
      <c r="C2091" s="198" t="s">
        <v>333</v>
      </c>
      <c r="D2091" s="198" t="s">
        <v>952</v>
      </c>
      <c r="E2091" s="2453" t="s">
        <v>1007</v>
      </c>
      <c r="F2091" s="2453" t="s">
        <v>56</v>
      </c>
      <c r="G2091" s="2453" t="s">
        <v>10</v>
      </c>
      <c r="H2091" s="2453" t="s">
        <v>195</v>
      </c>
      <c r="I2091" s="2454" t="s">
        <v>126</v>
      </c>
      <c r="J2091" s="2452">
        <v>45780</v>
      </c>
      <c r="K2091" s="2455">
        <v>1</v>
      </c>
      <c r="L2091" s="2456">
        <v>1</v>
      </c>
      <c r="M2091" s="2457">
        <v>230</v>
      </c>
      <c r="N2091" s="784">
        <v>37.72</v>
      </c>
      <c r="O2091" s="2458">
        <v>40</v>
      </c>
      <c r="P2091" s="2459">
        <f>SUM(Table1[[#This Row],[BASE_FARE]:[SURCHARGES]])*Table1[[#This Row],[SEATS_BOOKED]]</f>
        <v>307.72000000000003</v>
      </c>
      <c r="Q2091" s="2453" t="s">
        <v>161</v>
      </c>
      <c r="R2091" s="2455" t="s">
        <v>335</v>
      </c>
      <c r="S2091" s="2453" t="str">
        <f>LEFT(Table1[[#This Row],[SECTOR]],3)</f>
        <v>SSH</v>
      </c>
      <c r="T2091" s="2453" t="str">
        <f>RIGHT(Table1[[#This Row],[SECTOR]],3)</f>
        <v>VRN</v>
      </c>
      <c r="U2091" s="2453" t="str">
        <f t="shared" si="185"/>
        <v>VRN</v>
      </c>
      <c r="V2091" s="2453">
        <f>WEEKDAY(Table1[[#This Row],[FLIGHT_DATE]],2)</f>
        <v>6</v>
      </c>
      <c r="W2091" s="2453">
        <f>Table1[[#This Row],[FLIGHT_DATE]]-Table1[[#This Row],[DATE_BOOKED]]</f>
        <v>24</v>
      </c>
    </row>
    <row r="2092" spans="1:23" x14ac:dyDescent="0.35">
      <c r="A2092" s="2462">
        <v>45757</v>
      </c>
      <c r="B2092" s="2463" t="s">
        <v>332</v>
      </c>
      <c r="C2092" s="198" t="s">
        <v>333</v>
      </c>
      <c r="D2092" s="198"/>
      <c r="E2092" s="2463"/>
      <c r="F2092" s="2463" t="s">
        <v>56</v>
      </c>
      <c r="G2092" s="2463" t="s">
        <v>10</v>
      </c>
      <c r="H2092" s="2463" t="s">
        <v>88</v>
      </c>
      <c r="I2092" s="2464" t="s">
        <v>27</v>
      </c>
      <c r="J2092" s="2462">
        <v>45780</v>
      </c>
      <c r="K2092" s="2465">
        <v>1</v>
      </c>
      <c r="L2092" s="2466">
        <v>1</v>
      </c>
      <c r="M2092" s="2467">
        <v>100</v>
      </c>
      <c r="N2092" s="2468">
        <v>0</v>
      </c>
      <c r="O2092" s="2468">
        <v>0</v>
      </c>
      <c r="P2092" s="2469">
        <f>SUM(Table1[[#This Row],[BASE_FARE]:[SURCHARGES]])*Table1[[#This Row],[SEATS_BOOKED]]</f>
        <v>100</v>
      </c>
      <c r="Q2092" s="2236" t="s">
        <v>161</v>
      </c>
      <c r="R2092" s="2238" t="s">
        <v>335</v>
      </c>
      <c r="S2092" s="2463" t="str">
        <f>LEFT(Table1[[#This Row],[SECTOR]],3)</f>
        <v>SSH</v>
      </c>
      <c r="T2092" s="2463" t="str">
        <f>RIGHT(Table1[[#This Row],[SECTOR]],3)</f>
        <v>BRI</v>
      </c>
      <c r="U2092" s="2463" t="str">
        <f t="shared" si="185"/>
        <v>BRI</v>
      </c>
      <c r="V2092" s="2463">
        <f>WEEKDAY(Table1[[#This Row],[FLIGHT_DATE]],2)</f>
        <v>6</v>
      </c>
      <c r="W2092" s="2463">
        <f>Table1[[#This Row],[FLIGHT_DATE]]-Table1[[#This Row],[DATE_BOOKED]]</f>
        <v>23</v>
      </c>
    </row>
    <row r="2093" spans="1:23" x14ac:dyDescent="0.35">
      <c r="A2093" s="2462">
        <v>45757</v>
      </c>
      <c r="B2093" s="2463" t="s">
        <v>332</v>
      </c>
      <c r="C2093" s="198" t="s">
        <v>333</v>
      </c>
      <c r="D2093" s="198"/>
      <c r="E2093" s="2463"/>
      <c r="F2093" s="2463" t="s">
        <v>56</v>
      </c>
      <c r="G2093" s="2463" t="s">
        <v>10</v>
      </c>
      <c r="H2093" s="2463" t="s">
        <v>89</v>
      </c>
      <c r="I2093" s="2464" t="s">
        <v>26</v>
      </c>
      <c r="J2093" s="2462">
        <v>45773</v>
      </c>
      <c r="K2093" s="2465">
        <v>1</v>
      </c>
      <c r="L2093" s="2466">
        <v>1</v>
      </c>
      <c r="M2093" s="2467">
        <v>100</v>
      </c>
      <c r="N2093" s="2468">
        <v>0</v>
      </c>
      <c r="O2093" s="2468">
        <v>0</v>
      </c>
      <c r="P2093" s="2469">
        <f>SUM(Table1[[#This Row],[BASE_FARE]:[SURCHARGES]])*Table1[[#This Row],[SEATS_BOOKED]]</f>
        <v>100</v>
      </c>
      <c r="Q2093" s="2236" t="s">
        <v>161</v>
      </c>
      <c r="R2093" s="2238" t="s">
        <v>335</v>
      </c>
      <c r="S2093" s="2463" t="str">
        <f>LEFT(Table1[[#This Row],[SECTOR]],3)</f>
        <v>BRI</v>
      </c>
      <c r="T2093" s="2463" t="str">
        <f>RIGHT(Table1[[#This Row],[SECTOR]],3)</f>
        <v>SSH</v>
      </c>
      <c r="U2093" s="2463" t="str">
        <f t="shared" si="185"/>
        <v>BRI</v>
      </c>
      <c r="V2093" s="2463">
        <f>WEEKDAY(Table1[[#This Row],[FLIGHT_DATE]],2)</f>
        <v>6</v>
      </c>
      <c r="W2093" s="2463">
        <f>Table1[[#This Row],[FLIGHT_DATE]]-Table1[[#This Row],[DATE_BOOKED]]</f>
        <v>16</v>
      </c>
    </row>
    <row r="2094" spans="1:23" x14ac:dyDescent="0.35">
      <c r="A2094" s="2462">
        <v>45757</v>
      </c>
      <c r="B2094" s="2463" t="s">
        <v>332</v>
      </c>
      <c r="C2094" s="198" t="s">
        <v>333</v>
      </c>
      <c r="D2094" s="198"/>
      <c r="E2094" s="2463"/>
      <c r="F2094" s="2463" t="s">
        <v>56</v>
      </c>
      <c r="G2094" s="2463" t="s">
        <v>10</v>
      </c>
      <c r="H2094" s="2463" t="s">
        <v>193</v>
      </c>
      <c r="I2094" s="2464" t="s">
        <v>29</v>
      </c>
      <c r="J2094" s="2462">
        <v>45767</v>
      </c>
      <c r="K2094" s="2465">
        <v>4</v>
      </c>
      <c r="L2094" s="2466">
        <v>4</v>
      </c>
      <c r="M2094" s="2467">
        <v>100</v>
      </c>
      <c r="N2094" s="2468">
        <v>0</v>
      </c>
      <c r="O2094" s="2468">
        <v>0</v>
      </c>
      <c r="P2094" s="2469">
        <f>SUM(Table1[[#This Row],[BASE_FARE]:[SURCHARGES]])*Table1[[#This Row],[SEATS_BOOKED]]</f>
        <v>400</v>
      </c>
      <c r="Q2094" s="2236" t="s">
        <v>161</v>
      </c>
      <c r="R2094" s="2238" t="s">
        <v>335</v>
      </c>
      <c r="S2094" s="2463" t="str">
        <f>LEFT(Table1[[#This Row],[SECTOR]],3)</f>
        <v>SSH</v>
      </c>
      <c r="T2094" s="2463" t="str">
        <f>RIGHT(Table1[[#This Row],[SECTOR]],3)</f>
        <v>NAP</v>
      </c>
      <c r="U2094" s="2463" t="str">
        <f t="shared" si="185"/>
        <v>NAP</v>
      </c>
      <c r="V2094" s="2463">
        <f>WEEKDAY(Table1[[#This Row],[FLIGHT_DATE]],2)</f>
        <v>7</v>
      </c>
      <c r="W2094" s="2463">
        <f>Table1[[#This Row],[FLIGHT_DATE]]-Table1[[#This Row],[DATE_BOOKED]]</f>
        <v>10</v>
      </c>
    </row>
    <row r="2095" spans="1:23" x14ac:dyDescent="0.35">
      <c r="A2095" s="2462">
        <v>45757</v>
      </c>
      <c r="B2095" s="2463" t="s">
        <v>332</v>
      </c>
      <c r="C2095" s="198" t="s">
        <v>333</v>
      </c>
      <c r="D2095" s="198"/>
      <c r="E2095" s="2463"/>
      <c r="F2095" s="2463" t="s">
        <v>56</v>
      </c>
      <c r="G2095" s="2463" t="s">
        <v>10</v>
      </c>
      <c r="H2095" s="2463" t="s">
        <v>192</v>
      </c>
      <c r="I2095" s="2464" t="s">
        <v>28</v>
      </c>
      <c r="J2095" s="2462">
        <v>45760</v>
      </c>
      <c r="K2095" s="2465">
        <v>4</v>
      </c>
      <c r="L2095" s="2466">
        <v>4</v>
      </c>
      <c r="M2095" s="2467">
        <v>100</v>
      </c>
      <c r="N2095" s="2468">
        <v>0</v>
      </c>
      <c r="O2095" s="2468">
        <v>0</v>
      </c>
      <c r="P2095" s="2469">
        <f>SUM(Table1[[#This Row],[BASE_FARE]:[SURCHARGES]])*Table1[[#This Row],[SEATS_BOOKED]]</f>
        <v>400</v>
      </c>
      <c r="Q2095" s="2236" t="s">
        <v>161</v>
      </c>
      <c r="R2095" s="2238" t="s">
        <v>335</v>
      </c>
      <c r="S2095" s="2463" t="str">
        <f>LEFT(Table1[[#This Row],[SECTOR]],3)</f>
        <v>NAP</v>
      </c>
      <c r="T2095" s="2463" t="str">
        <f>RIGHT(Table1[[#This Row],[SECTOR]],3)</f>
        <v>SSH</v>
      </c>
      <c r="U2095" s="2463" t="str">
        <f t="shared" si="185"/>
        <v>NAP</v>
      </c>
      <c r="V2095" s="2463">
        <f>WEEKDAY(Table1[[#This Row],[FLIGHT_DATE]],2)</f>
        <v>7</v>
      </c>
      <c r="W2095" s="2463">
        <f>Table1[[#This Row],[FLIGHT_DATE]]-Table1[[#This Row],[DATE_BOOKED]]</f>
        <v>3</v>
      </c>
    </row>
    <row r="2096" spans="1:23" x14ac:dyDescent="0.35">
      <c r="A2096" s="2470">
        <v>45757</v>
      </c>
      <c r="B2096" s="2471" t="s">
        <v>385</v>
      </c>
      <c r="C2096" s="198" t="s">
        <v>333</v>
      </c>
      <c r="D2096" s="198"/>
      <c r="E2096" s="2471" t="s">
        <v>1008</v>
      </c>
      <c r="F2096" s="2471" t="s">
        <v>54</v>
      </c>
      <c r="G2096" s="2471" t="s">
        <v>10</v>
      </c>
      <c r="H2096" s="2471" t="s">
        <v>89</v>
      </c>
      <c r="I2096" s="2472" t="s">
        <v>26</v>
      </c>
      <c r="J2096" s="2470">
        <v>45773</v>
      </c>
      <c r="K2096" s="2473">
        <v>2</v>
      </c>
      <c r="L2096" s="2474">
        <v>2</v>
      </c>
      <c r="M2096" s="2475">
        <v>120</v>
      </c>
      <c r="N2096" s="2476">
        <v>0</v>
      </c>
      <c r="O2096" s="2476">
        <v>0</v>
      </c>
      <c r="P2096" s="2477">
        <f>SUM(Table1[[#This Row],[BASE_FARE]:[SURCHARGES]])*Table1[[#This Row],[SEATS_BOOKED]]</f>
        <v>240</v>
      </c>
      <c r="Q2096" s="2236" t="s">
        <v>161</v>
      </c>
      <c r="R2096" s="2238" t="s">
        <v>335</v>
      </c>
      <c r="S2096" s="2471" t="str">
        <f>LEFT(Table1[[#This Row],[SECTOR]],3)</f>
        <v>BRI</v>
      </c>
      <c r="T2096" s="2471" t="str">
        <f>RIGHT(Table1[[#This Row],[SECTOR]],3)</f>
        <v>SSH</v>
      </c>
      <c r="U2096" s="2471" t="str">
        <f t="shared" si="185"/>
        <v>BRI</v>
      </c>
      <c r="V2096" s="2471">
        <f>WEEKDAY(Table1[[#This Row],[FLIGHT_DATE]],2)</f>
        <v>6</v>
      </c>
      <c r="W2096" s="2471">
        <f>Table1[[#This Row],[FLIGHT_DATE]]-Table1[[#This Row],[DATE_BOOKED]]</f>
        <v>16</v>
      </c>
    </row>
    <row r="2097" spans="1:23" x14ac:dyDescent="0.35">
      <c r="A2097" s="2470">
        <v>45757</v>
      </c>
      <c r="B2097" s="2471" t="s">
        <v>385</v>
      </c>
      <c r="C2097" s="198" t="s">
        <v>333</v>
      </c>
      <c r="D2097" s="198"/>
      <c r="E2097" s="2471" t="s">
        <v>1008</v>
      </c>
      <c r="F2097" s="2471" t="s">
        <v>54</v>
      </c>
      <c r="G2097" s="2471" t="s">
        <v>11</v>
      </c>
      <c r="H2097" s="2471" t="s">
        <v>88</v>
      </c>
      <c r="I2097" s="2472" t="s">
        <v>27</v>
      </c>
      <c r="J2097" s="2470">
        <v>45780</v>
      </c>
      <c r="K2097" s="2473">
        <v>2</v>
      </c>
      <c r="L2097" s="2474">
        <v>2</v>
      </c>
      <c r="M2097" s="2475">
        <v>120</v>
      </c>
      <c r="N2097" s="2476">
        <v>0</v>
      </c>
      <c r="O2097" s="2476">
        <v>0</v>
      </c>
      <c r="P2097" s="2477">
        <f>SUM(Table1[[#This Row],[BASE_FARE]:[SURCHARGES]])*Table1[[#This Row],[SEATS_BOOKED]]</f>
        <v>240</v>
      </c>
      <c r="Q2097" s="2236" t="s">
        <v>161</v>
      </c>
      <c r="R2097" s="2238" t="s">
        <v>335</v>
      </c>
      <c r="S2097" s="2471" t="str">
        <f>LEFT(Table1[[#This Row],[SECTOR]],3)</f>
        <v>SSH</v>
      </c>
      <c r="T2097" s="2471" t="str">
        <f>RIGHT(Table1[[#This Row],[SECTOR]],3)</f>
        <v>BRI</v>
      </c>
      <c r="U2097" s="2471" t="str">
        <f t="shared" si="185"/>
        <v>BRI</v>
      </c>
      <c r="V2097" s="2471">
        <f>WEEKDAY(Table1[[#This Row],[FLIGHT_DATE]],2)</f>
        <v>6</v>
      </c>
      <c r="W2097" s="2471">
        <f>Table1[[#This Row],[FLIGHT_DATE]]-Table1[[#This Row],[DATE_BOOKED]]</f>
        <v>23</v>
      </c>
    </row>
    <row r="2098" spans="1:23" x14ac:dyDescent="0.35">
      <c r="A2098" s="2478">
        <v>45755</v>
      </c>
      <c r="B2098" s="2479" t="s">
        <v>387</v>
      </c>
      <c r="C2098" s="198" t="s">
        <v>333</v>
      </c>
      <c r="D2098" s="198" t="s">
        <v>583</v>
      </c>
      <c r="E2098" s="2479" t="s">
        <v>1009</v>
      </c>
      <c r="F2098" s="2479" t="s">
        <v>56</v>
      </c>
      <c r="G2098" s="2479" t="s">
        <v>10</v>
      </c>
      <c r="H2098" s="2479" t="s">
        <v>190</v>
      </c>
      <c r="I2098" s="2480" t="s">
        <v>115</v>
      </c>
      <c r="J2098" s="2478">
        <v>45877</v>
      </c>
      <c r="K2098" s="2481">
        <v>1</v>
      </c>
      <c r="L2098" s="2482">
        <v>1</v>
      </c>
      <c r="M2098" s="2483">
        <v>222.69</v>
      </c>
      <c r="N2098" s="2484">
        <v>42.480000000000004</v>
      </c>
      <c r="O2098" s="2484">
        <v>53</v>
      </c>
      <c r="P2098" s="2485">
        <f>SUM(Table1[[#This Row],[BASE_FARE]:[SURCHARGES]])*Table1[[#This Row],[SEATS_BOOKED]]</f>
        <v>318.17</v>
      </c>
      <c r="Q2098" s="2479" t="s">
        <v>161</v>
      </c>
      <c r="R2098" s="2481" t="s">
        <v>335</v>
      </c>
      <c r="S2098" s="2479" t="str">
        <f>LEFT(Table1[[#This Row],[SECTOR]],3)</f>
        <v>FCO</v>
      </c>
      <c r="T2098" s="2479" t="str">
        <f>RIGHT(Table1[[#This Row],[SECTOR]],3)</f>
        <v>SSH</v>
      </c>
      <c r="U2098" s="2479" t="str">
        <f t="shared" si="185"/>
        <v>FCO</v>
      </c>
      <c r="V2098" s="2479">
        <f>WEEKDAY(Table1[[#This Row],[FLIGHT_DATE]],2)</f>
        <v>5</v>
      </c>
      <c r="W2098" s="2479">
        <f>Table1[[#This Row],[FLIGHT_DATE]]-Table1[[#This Row],[DATE_BOOKED]]</f>
        <v>122</v>
      </c>
    </row>
    <row r="2099" spans="1:23" x14ac:dyDescent="0.35">
      <c r="A2099" s="2478">
        <v>45755</v>
      </c>
      <c r="B2099" s="2479" t="s">
        <v>387</v>
      </c>
      <c r="C2099" s="198" t="s">
        <v>333</v>
      </c>
      <c r="D2099" s="198" t="s">
        <v>583</v>
      </c>
      <c r="E2099" s="2479" t="s">
        <v>1009</v>
      </c>
      <c r="F2099" s="2479" t="s">
        <v>56</v>
      </c>
      <c r="G2099" s="2479" t="s">
        <v>10</v>
      </c>
      <c r="H2099" s="2479" t="s">
        <v>190</v>
      </c>
      <c r="I2099" s="2480" t="s">
        <v>115</v>
      </c>
      <c r="J2099" s="2478">
        <v>45877</v>
      </c>
      <c r="K2099" s="2481">
        <v>1</v>
      </c>
      <c r="L2099" s="2482">
        <v>1</v>
      </c>
      <c r="M2099" s="2483">
        <v>222.69</v>
      </c>
      <c r="N2099" s="2484">
        <v>42.480000000000004</v>
      </c>
      <c r="O2099" s="2484">
        <v>53</v>
      </c>
      <c r="P2099" s="2485">
        <f>SUM(Table1[[#This Row],[BASE_FARE]:[SURCHARGES]])*Table1[[#This Row],[SEATS_BOOKED]]</f>
        <v>318.17</v>
      </c>
      <c r="Q2099" s="2479" t="s">
        <v>161</v>
      </c>
      <c r="R2099" s="2481" t="s">
        <v>335</v>
      </c>
      <c r="S2099" s="2479" t="str">
        <f>LEFT(Table1[[#This Row],[SECTOR]],3)</f>
        <v>FCO</v>
      </c>
      <c r="T2099" s="2479" t="str">
        <f>RIGHT(Table1[[#This Row],[SECTOR]],3)</f>
        <v>SSH</v>
      </c>
      <c r="U2099" s="2479" t="str">
        <f t="shared" si="185"/>
        <v>FCO</v>
      </c>
      <c r="V2099" s="2479">
        <f>WEEKDAY(Table1[[#This Row],[FLIGHT_DATE]],2)</f>
        <v>5</v>
      </c>
      <c r="W2099" s="2479">
        <f>Table1[[#This Row],[FLIGHT_DATE]]-Table1[[#This Row],[DATE_BOOKED]]</f>
        <v>122</v>
      </c>
    </row>
    <row r="2100" spans="1:23" x14ac:dyDescent="0.35">
      <c r="A2100" s="2478">
        <v>45755</v>
      </c>
      <c r="B2100" s="2479" t="s">
        <v>387</v>
      </c>
      <c r="C2100" s="198" t="s">
        <v>333</v>
      </c>
      <c r="D2100" s="198" t="s">
        <v>583</v>
      </c>
      <c r="E2100" s="2479" t="s">
        <v>1009</v>
      </c>
      <c r="F2100" s="2479" t="s">
        <v>56</v>
      </c>
      <c r="G2100" s="2479" t="s">
        <v>10</v>
      </c>
      <c r="H2100" s="2479" t="s">
        <v>190</v>
      </c>
      <c r="I2100" s="2480" t="s">
        <v>115</v>
      </c>
      <c r="J2100" s="2478">
        <v>45877</v>
      </c>
      <c r="K2100" s="2481">
        <v>1</v>
      </c>
      <c r="L2100" s="2482">
        <v>1</v>
      </c>
      <c r="M2100" s="2483">
        <v>222.69</v>
      </c>
      <c r="N2100" s="2484">
        <v>42.480000000000004</v>
      </c>
      <c r="O2100" s="2484">
        <v>53</v>
      </c>
      <c r="P2100" s="2485">
        <f>SUM(Table1[[#This Row],[BASE_FARE]:[SURCHARGES]])*Table1[[#This Row],[SEATS_BOOKED]]</f>
        <v>318.17</v>
      </c>
      <c r="Q2100" s="2479" t="s">
        <v>161</v>
      </c>
      <c r="R2100" s="2481" t="s">
        <v>335</v>
      </c>
      <c r="S2100" s="2479" t="str">
        <f>LEFT(Table1[[#This Row],[SECTOR]],3)</f>
        <v>FCO</v>
      </c>
      <c r="T2100" s="2479" t="str">
        <f>RIGHT(Table1[[#This Row],[SECTOR]],3)</f>
        <v>SSH</v>
      </c>
      <c r="U2100" s="2479" t="str">
        <f t="shared" si="185"/>
        <v>FCO</v>
      </c>
      <c r="V2100" s="2479">
        <f>WEEKDAY(Table1[[#This Row],[FLIGHT_DATE]],2)</f>
        <v>5</v>
      </c>
      <c r="W2100" s="2479">
        <f>Table1[[#This Row],[FLIGHT_DATE]]-Table1[[#This Row],[DATE_BOOKED]]</f>
        <v>122</v>
      </c>
    </row>
    <row r="2101" spans="1:23" x14ac:dyDescent="0.35">
      <c r="A2101" s="2488">
        <v>45758</v>
      </c>
      <c r="B2101" s="2489" t="s">
        <v>385</v>
      </c>
      <c r="C2101" s="198" t="s">
        <v>333</v>
      </c>
      <c r="D2101" s="198"/>
      <c r="E2101" s="2489" t="s">
        <v>1012</v>
      </c>
      <c r="F2101" s="2489" t="s">
        <v>56</v>
      </c>
      <c r="G2101" s="2489" t="s">
        <v>10</v>
      </c>
      <c r="H2101" s="2489" t="s">
        <v>192</v>
      </c>
      <c r="I2101" s="2490" t="s">
        <v>28</v>
      </c>
      <c r="J2101" s="2488">
        <v>45760</v>
      </c>
      <c r="K2101" s="2491">
        <v>3</v>
      </c>
      <c r="L2101" s="2492">
        <v>3</v>
      </c>
      <c r="M2101" s="2493">
        <v>120</v>
      </c>
      <c r="N2101" s="2487">
        <v>0</v>
      </c>
      <c r="O2101" s="2487">
        <v>0</v>
      </c>
      <c r="P2101" s="2494">
        <f>SUM(Table1[[#This Row],[BASE_FARE]:[SURCHARGES]])*Table1[[#This Row],[SEATS_BOOKED]]</f>
        <v>360</v>
      </c>
      <c r="Q2101" s="2479" t="s">
        <v>161</v>
      </c>
      <c r="R2101" s="2481" t="s">
        <v>335</v>
      </c>
      <c r="S2101" s="2489" t="str">
        <f>LEFT(Table1[[#This Row],[SECTOR]],3)</f>
        <v>NAP</v>
      </c>
      <c r="T2101" s="2489" t="str">
        <f>RIGHT(Table1[[#This Row],[SECTOR]],3)</f>
        <v>SSH</v>
      </c>
      <c r="U2101" s="2489" t="str">
        <f t="shared" si="185"/>
        <v>NAP</v>
      </c>
      <c r="V2101" s="2489">
        <f>WEEKDAY(Table1[[#This Row],[FLIGHT_DATE]],2)</f>
        <v>7</v>
      </c>
      <c r="W2101" s="2489">
        <f>Table1[[#This Row],[FLIGHT_DATE]]-Table1[[#This Row],[DATE_BOOKED]]</f>
        <v>2</v>
      </c>
    </row>
    <row r="2102" spans="1:23" x14ac:dyDescent="0.35">
      <c r="A2102" s="2496">
        <v>45757</v>
      </c>
      <c r="B2102" s="2497" t="s">
        <v>631</v>
      </c>
      <c r="C2102" s="198" t="s">
        <v>333</v>
      </c>
      <c r="D2102" s="198"/>
      <c r="E2102" s="2497" t="s">
        <v>1013</v>
      </c>
      <c r="F2102" s="2497" t="s">
        <v>54</v>
      </c>
      <c r="G2102" s="2497" t="s">
        <v>11</v>
      </c>
      <c r="H2102" s="2497" t="s">
        <v>195</v>
      </c>
      <c r="I2102" s="2498" t="s">
        <v>126</v>
      </c>
      <c r="J2102" s="2496">
        <v>45780</v>
      </c>
      <c r="K2102" s="2499">
        <v>1</v>
      </c>
      <c r="L2102" s="2500">
        <v>1</v>
      </c>
      <c r="M2102" s="2501">
        <v>80</v>
      </c>
      <c r="N2102" s="2502">
        <v>31.29</v>
      </c>
      <c r="O2102" s="2502">
        <v>30</v>
      </c>
      <c r="P2102" s="2494">
        <f>SUM(Table1[[#This Row],[BASE_FARE]:[SURCHARGES]])*Table1[[#This Row],[SEATS_BOOKED]]</f>
        <v>141.29</v>
      </c>
      <c r="Q2102" s="2479" t="s">
        <v>161</v>
      </c>
      <c r="R2102" s="2481" t="s">
        <v>335</v>
      </c>
      <c r="S2102" s="2497" t="str">
        <f>LEFT(Table1[[#This Row],[SECTOR]],3)</f>
        <v>SSH</v>
      </c>
      <c r="T2102" s="2497" t="str">
        <f>RIGHT(Table1[[#This Row],[SECTOR]],3)</f>
        <v>VRN</v>
      </c>
      <c r="U2102" s="2497" t="str">
        <f t="shared" si="185"/>
        <v>VRN</v>
      </c>
      <c r="V2102" s="2497">
        <f>WEEKDAY(Table1[[#This Row],[FLIGHT_DATE]],2)</f>
        <v>6</v>
      </c>
      <c r="W2102" s="2497">
        <f>Table1[[#This Row],[FLIGHT_DATE]]-Table1[[#This Row],[DATE_BOOKED]]</f>
        <v>23</v>
      </c>
    </row>
    <row r="2103" spans="1:23" x14ac:dyDescent="0.35">
      <c r="A2103" s="2496">
        <v>45757</v>
      </c>
      <c r="B2103" s="2497" t="s">
        <v>631</v>
      </c>
      <c r="C2103" s="198" t="s">
        <v>333</v>
      </c>
      <c r="D2103" s="198"/>
      <c r="E2103" s="2497" t="s">
        <v>1013</v>
      </c>
      <c r="F2103" s="2497" t="s">
        <v>54</v>
      </c>
      <c r="G2103" s="2497" t="s">
        <v>10</v>
      </c>
      <c r="H2103" s="2497" t="s">
        <v>194</v>
      </c>
      <c r="I2103" s="2498" t="s">
        <v>130</v>
      </c>
      <c r="J2103" s="2496">
        <v>45773</v>
      </c>
      <c r="K2103" s="2499">
        <v>1</v>
      </c>
      <c r="L2103" s="2500">
        <v>1</v>
      </c>
      <c r="M2103" s="2501">
        <v>80</v>
      </c>
      <c r="N2103" s="2502">
        <v>24.46</v>
      </c>
      <c r="O2103" s="2502">
        <v>30</v>
      </c>
      <c r="P2103" s="2494">
        <f>SUM(Table1[[#This Row],[BASE_FARE]:[SURCHARGES]])*Table1[[#This Row],[SEATS_BOOKED]]</f>
        <v>134.46</v>
      </c>
      <c r="Q2103" s="2479" t="s">
        <v>161</v>
      </c>
      <c r="R2103" s="2481" t="s">
        <v>335</v>
      </c>
      <c r="S2103" s="2497" t="str">
        <f>LEFT(Table1[[#This Row],[SECTOR]],3)</f>
        <v>VRN</v>
      </c>
      <c r="T2103" s="2497" t="str">
        <f>RIGHT(Table1[[#This Row],[SECTOR]],3)</f>
        <v>SSH</v>
      </c>
      <c r="U2103" s="2497" t="str">
        <f t="shared" si="185"/>
        <v>VRN</v>
      </c>
      <c r="V2103" s="2497">
        <f>WEEKDAY(Table1[[#This Row],[FLIGHT_DATE]],2)</f>
        <v>6</v>
      </c>
      <c r="W2103" s="2497">
        <f>Table1[[#This Row],[FLIGHT_DATE]]-Table1[[#This Row],[DATE_BOOKED]]</f>
        <v>16</v>
      </c>
    </row>
    <row r="2104" spans="1:23" x14ac:dyDescent="0.35">
      <c r="A2104" s="2496">
        <v>45757</v>
      </c>
      <c r="B2104" s="2497" t="s">
        <v>631</v>
      </c>
      <c r="C2104" s="198" t="s">
        <v>333</v>
      </c>
      <c r="D2104" s="198"/>
      <c r="E2104" s="2497" t="s">
        <v>1013</v>
      </c>
      <c r="F2104" s="2497" t="s">
        <v>54</v>
      </c>
      <c r="G2104" s="2497" t="s">
        <v>11</v>
      </c>
      <c r="H2104" s="2497" t="s">
        <v>195</v>
      </c>
      <c r="I2104" s="2498" t="s">
        <v>126</v>
      </c>
      <c r="J2104" s="2496">
        <v>45780</v>
      </c>
      <c r="K2104" s="2499">
        <v>1</v>
      </c>
      <c r="L2104" s="2500">
        <v>1</v>
      </c>
      <c r="M2104" s="2501">
        <v>80</v>
      </c>
      <c r="N2104" s="2502">
        <v>31.29</v>
      </c>
      <c r="O2104" s="2502">
        <v>30</v>
      </c>
      <c r="P2104" s="2494">
        <f>SUM(Table1[[#This Row],[BASE_FARE]:[SURCHARGES]])*Table1[[#This Row],[SEATS_BOOKED]]</f>
        <v>141.29</v>
      </c>
      <c r="Q2104" s="2479" t="s">
        <v>161</v>
      </c>
      <c r="R2104" s="2481" t="s">
        <v>335</v>
      </c>
      <c r="S2104" s="2497" t="str">
        <f>LEFT(Table1[[#This Row],[SECTOR]],3)</f>
        <v>SSH</v>
      </c>
      <c r="T2104" s="2497" t="str">
        <f>RIGHT(Table1[[#This Row],[SECTOR]],3)</f>
        <v>VRN</v>
      </c>
      <c r="U2104" s="2497" t="str">
        <f t="shared" si="185"/>
        <v>VRN</v>
      </c>
      <c r="V2104" s="2497">
        <f>WEEKDAY(Table1[[#This Row],[FLIGHT_DATE]],2)</f>
        <v>6</v>
      </c>
      <c r="W2104" s="2497">
        <f>Table1[[#This Row],[FLIGHT_DATE]]-Table1[[#This Row],[DATE_BOOKED]]</f>
        <v>23</v>
      </c>
    </row>
    <row r="2105" spans="1:23" x14ac:dyDescent="0.35">
      <c r="A2105" s="2496">
        <v>45757</v>
      </c>
      <c r="B2105" s="2497" t="s">
        <v>631</v>
      </c>
      <c r="C2105" s="198" t="s">
        <v>333</v>
      </c>
      <c r="D2105" s="198"/>
      <c r="E2105" s="2497" t="s">
        <v>1013</v>
      </c>
      <c r="F2105" s="2497" t="s">
        <v>54</v>
      </c>
      <c r="G2105" s="2497" t="s">
        <v>10</v>
      </c>
      <c r="H2105" s="2497" t="s">
        <v>194</v>
      </c>
      <c r="I2105" s="2498" t="s">
        <v>130</v>
      </c>
      <c r="J2105" s="2496">
        <v>45773</v>
      </c>
      <c r="K2105" s="2499">
        <v>1</v>
      </c>
      <c r="L2105" s="2500">
        <v>1</v>
      </c>
      <c r="M2105" s="2501">
        <v>80</v>
      </c>
      <c r="N2105" s="2502">
        <v>24.46</v>
      </c>
      <c r="O2105" s="2502">
        <v>30</v>
      </c>
      <c r="P2105" s="2494">
        <f>SUM(Table1[[#This Row],[BASE_FARE]:[SURCHARGES]])*Table1[[#This Row],[SEATS_BOOKED]]</f>
        <v>134.46</v>
      </c>
      <c r="Q2105" s="2479" t="s">
        <v>161</v>
      </c>
      <c r="R2105" s="2481" t="s">
        <v>335</v>
      </c>
      <c r="S2105" s="2497" t="str">
        <f>LEFT(Table1[[#This Row],[SECTOR]],3)</f>
        <v>VRN</v>
      </c>
      <c r="T2105" s="2497" t="str">
        <f>RIGHT(Table1[[#This Row],[SECTOR]],3)</f>
        <v>SSH</v>
      </c>
      <c r="U2105" s="2497" t="str">
        <f t="shared" si="185"/>
        <v>VRN</v>
      </c>
      <c r="V2105" s="2497">
        <f>WEEKDAY(Table1[[#This Row],[FLIGHT_DATE]],2)</f>
        <v>6</v>
      </c>
      <c r="W2105" s="2497">
        <f>Table1[[#This Row],[FLIGHT_DATE]]-Table1[[#This Row],[DATE_BOOKED]]</f>
        <v>16</v>
      </c>
    </row>
    <row r="2106" spans="1:23" x14ac:dyDescent="0.35">
      <c r="A2106" s="2504">
        <v>45757</v>
      </c>
      <c r="B2106" s="2505" t="s">
        <v>390</v>
      </c>
      <c r="C2106" s="198" t="s">
        <v>333</v>
      </c>
      <c r="D2106" s="198" t="s">
        <v>1016</v>
      </c>
      <c r="E2106" s="2505" t="s">
        <v>1017</v>
      </c>
      <c r="F2106" s="2505" t="s">
        <v>54</v>
      </c>
      <c r="G2106" s="2505" t="s">
        <v>10</v>
      </c>
      <c r="H2106" s="2505" t="s">
        <v>479</v>
      </c>
      <c r="I2106" s="2506" t="s">
        <v>28</v>
      </c>
      <c r="J2106" s="2504">
        <v>45772</v>
      </c>
      <c r="K2106" s="2507">
        <v>1</v>
      </c>
      <c r="L2106" s="2508">
        <v>1</v>
      </c>
      <c r="M2106" s="2509">
        <v>50</v>
      </c>
      <c r="N2106" s="2510">
        <v>34.04</v>
      </c>
      <c r="O2106" s="2510">
        <v>40</v>
      </c>
      <c r="P2106" s="2511">
        <f>SUM(Table1[[#This Row],[BASE_FARE]:[SURCHARGES]])*Table1[[#This Row],[SEATS_BOOKED]]</f>
        <v>124.03999999999999</v>
      </c>
      <c r="Q2106" s="2505" t="s">
        <v>161</v>
      </c>
      <c r="R2106" s="2507" t="s">
        <v>335</v>
      </c>
      <c r="S2106" s="2505" t="str">
        <f>LEFT(Table1[[#This Row],[SECTOR]],3)</f>
        <v>NAP</v>
      </c>
      <c r="T2106" s="2505" t="str">
        <f>RIGHT(Table1[[#This Row],[SECTOR]],3)</f>
        <v>SSH</v>
      </c>
      <c r="U2106" s="2505" t="str">
        <f t="shared" si="185"/>
        <v>NAP</v>
      </c>
      <c r="V2106" s="2505">
        <f>WEEKDAY(Table1[[#This Row],[FLIGHT_DATE]],2)</f>
        <v>5</v>
      </c>
      <c r="W2106" s="2505">
        <f>Table1[[#This Row],[FLIGHT_DATE]]-Table1[[#This Row],[DATE_BOOKED]]</f>
        <v>15</v>
      </c>
    </row>
    <row r="2107" spans="1:23" x14ac:dyDescent="0.35">
      <c r="A2107" s="2504">
        <v>45757</v>
      </c>
      <c r="B2107" s="2505" t="s">
        <v>390</v>
      </c>
      <c r="C2107" s="198" t="s">
        <v>333</v>
      </c>
      <c r="D2107" s="198" t="s">
        <v>1016</v>
      </c>
      <c r="E2107" s="2505" t="s">
        <v>1017</v>
      </c>
      <c r="F2107" s="2505" t="s">
        <v>54</v>
      </c>
      <c r="G2107" s="2505" t="s">
        <v>10</v>
      </c>
      <c r="H2107" s="2505" t="s">
        <v>479</v>
      </c>
      <c r="I2107" s="2506" t="s">
        <v>28</v>
      </c>
      <c r="J2107" s="2504">
        <v>45772</v>
      </c>
      <c r="K2107" s="2507">
        <v>1</v>
      </c>
      <c r="L2107" s="2508">
        <v>1</v>
      </c>
      <c r="M2107" s="2509">
        <v>50</v>
      </c>
      <c r="N2107" s="2510">
        <v>34.04</v>
      </c>
      <c r="O2107" s="2510">
        <v>40</v>
      </c>
      <c r="P2107" s="2511">
        <f>SUM(Table1[[#This Row],[BASE_FARE]:[SURCHARGES]])*Table1[[#This Row],[SEATS_BOOKED]]</f>
        <v>124.03999999999999</v>
      </c>
      <c r="Q2107" s="2505" t="s">
        <v>161</v>
      </c>
      <c r="R2107" s="2507" t="s">
        <v>335</v>
      </c>
      <c r="S2107" s="2505" t="str">
        <f>LEFT(Table1[[#This Row],[SECTOR]],3)</f>
        <v>NAP</v>
      </c>
      <c r="T2107" s="2505" t="str">
        <f>RIGHT(Table1[[#This Row],[SECTOR]],3)</f>
        <v>SSH</v>
      </c>
      <c r="U2107" s="2505" t="str">
        <f t="shared" si="185"/>
        <v>NAP</v>
      </c>
      <c r="V2107" s="2505">
        <f>WEEKDAY(Table1[[#This Row],[FLIGHT_DATE]],2)</f>
        <v>5</v>
      </c>
      <c r="W2107" s="2505">
        <f>Table1[[#This Row],[FLIGHT_DATE]]-Table1[[#This Row],[DATE_BOOKED]]</f>
        <v>15</v>
      </c>
    </row>
    <row r="2108" spans="1:23" x14ac:dyDescent="0.35">
      <c r="A2108" s="2516">
        <v>45758</v>
      </c>
      <c r="B2108" s="2517" t="s">
        <v>411</v>
      </c>
      <c r="C2108" s="198" t="s">
        <v>160</v>
      </c>
      <c r="D2108" s="198"/>
      <c r="E2108" s="2517"/>
      <c r="F2108" s="2517" t="s">
        <v>54</v>
      </c>
      <c r="G2108" s="2517" t="s">
        <v>11</v>
      </c>
      <c r="H2108" s="2517" t="s">
        <v>195</v>
      </c>
      <c r="I2108" s="2518" t="s">
        <v>126</v>
      </c>
      <c r="J2108" s="2516">
        <v>45759</v>
      </c>
      <c r="K2108" s="2514">
        <v>11</v>
      </c>
      <c r="L2108" s="2515">
        <v>11</v>
      </c>
      <c r="M2108" s="2521">
        <v>220</v>
      </c>
      <c r="N2108" s="2522">
        <v>0</v>
      </c>
      <c r="O2108" s="2522">
        <v>0</v>
      </c>
      <c r="P2108" s="2523">
        <f>SUM(Table1[[#This Row],[BASE_FARE]:[SURCHARGES]])*Table1[[#This Row],[SEATS_BOOKED]]</f>
        <v>2420</v>
      </c>
      <c r="Q2108" s="2505" t="s">
        <v>161</v>
      </c>
      <c r="R2108" s="2507" t="s">
        <v>335</v>
      </c>
      <c r="S2108" s="2517" t="str">
        <f>LEFT(Table1[[#This Row],[SECTOR]],3)</f>
        <v>SSH</v>
      </c>
      <c r="T2108" s="2517" t="str">
        <f>RIGHT(Table1[[#This Row],[SECTOR]],3)</f>
        <v>VRN</v>
      </c>
      <c r="U2108" s="2517" t="str">
        <f t="shared" si="185"/>
        <v>VRN</v>
      </c>
      <c r="V2108" s="2517">
        <f>WEEKDAY(Table1[[#This Row],[FLIGHT_DATE]],2)</f>
        <v>6</v>
      </c>
      <c r="W2108" s="2517">
        <f>Table1[[#This Row],[FLIGHT_DATE]]-Table1[[#This Row],[DATE_BOOKED]]</f>
        <v>1</v>
      </c>
    </row>
    <row r="2109" spans="1:23" x14ac:dyDescent="0.35">
      <c r="A2109" s="2516">
        <v>45758</v>
      </c>
      <c r="B2109" s="2517" t="s">
        <v>385</v>
      </c>
      <c r="C2109" s="198" t="s">
        <v>333</v>
      </c>
      <c r="D2109" s="198"/>
      <c r="E2109" s="2517" t="s">
        <v>1019</v>
      </c>
      <c r="F2109" s="2517" t="s">
        <v>56</v>
      </c>
      <c r="G2109" s="2517" t="s">
        <v>10</v>
      </c>
      <c r="H2109" s="2517" t="s">
        <v>190</v>
      </c>
      <c r="I2109" s="2518" t="s">
        <v>163</v>
      </c>
      <c r="J2109" s="2516">
        <v>45772</v>
      </c>
      <c r="K2109" s="2519">
        <v>3</v>
      </c>
      <c r="L2109" s="2520">
        <v>3</v>
      </c>
      <c r="M2109" s="2521">
        <v>120</v>
      </c>
      <c r="N2109" s="2522">
        <v>0</v>
      </c>
      <c r="O2109" s="2522">
        <v>0</v>
      </c>
      <c r="P2109" s="2523">
        <f>SUM(Table1[[#This Row],[BASE_FARE]:[SURCHARGES]])*Table1[[#This Row],[SEATS_BOOKED]]</f>
        <v>360</v>
      </c>
      <c r="Q2109" s="2505" t="s">
        <v>161</v>
      </c>
      <c r="R2109" s="2507" t="s">
        <v>335</v>
      </c>
      <c r="S2109" s="2517" t="str">
        <f>LEFT(Table1[[#This Row],[SECTOR]],3)</f>
        <v>MXP</v>
      </c>
      <c r="T2109" s="2517" t="str">
        <f>RIGHT(Table1[[#This Row],[SECTOR]],3)</f>
        <v>SSH</v>
      </c>
      <c r="U2109" s="2517" t="str">
        <f t="shared" si="185"/>
        <v>MXP</v>
      </c>
      <c r="V2109" s="2517">
        <f>WEEKDAY(Table1[[#This Row],[FLIGHT_DATE]],2)</f>
        <v>5</v>
      </c>
      <c r="W2109" s="2517">
        <f>Table1[[#This Row],[FLIGHT_DATE]]-Table1[[#This Row],[DATE_BOOKED]]</f>
        <v>14</v>
      </c>
    </row>
    <row r="2110" spans="1:23" x14ac:dyDescent="0.35">
      <c r="A2110" s="2516">
        <v>45759</v>
      </c>
      <c r="B2110" s="2517" t="s">
        <v>332</v>
      </c>
      <c r="C2110" s="198" t="s">
        <v>333</v>
      </c>
      <c r="D2110" s="198"/>
      <c r="E2110" s="2517"/>
      <c r="F2110" s="2517" t="s">
        <v>56</v>
      </c>
      <c r="G2110" s="2517" t="s">
        <v>10</v>
      </c>
      <c r="H2110" s="2517" t="s">
        <v>190</v>
      </c>
      <c r="I2110" s="2518" t="s">
        <v>163</v>
      </c>
      <c r="J2110" s="2516">
        <v>45772</v>
      </c>
      <c r="K2110" s="2519">
        <v>2</v>
      </c>
      <c r="L2110" s="2520">
        <v>2</v>
      </c>
      <c r="M2110" s="2521">
        <v>100</v>
      </c>
      <c r="N2110" s="2522">
        <v>0</v>
      </c>
      <c r="O2110" s="2522">
        <v>0</v>
      </c>
      <c r="P2110" s="2523">
        <f>SUM(Table1[[#This Row],[BASE_FARE]:[SURCHARGES]])*Table1[[#This Row],[SEATS_BOOKED]]</f>
        <v>200</v>
      </c>
      <c r="Q2110" s="2505" t="s">
        <v>161</v>
      </c>
      <c r="R2110" s="2507" t="s">
        <v>335</v>
      </c>
      <c r="S2110" s="2517" t="str">
        <f>LEFT(Table1[[#This Row],[SECTOR]],3)</f>
        <v>MXP</v>
      </c>
      <c r="T2110" s="2517" t="str">
        <f>RIGHT(Table1[[#This Row],[SECTOR]],3)</f>
        <v>SSH</v>
      </c>
      <c r="U2110" s="2517" t="str">
        <f t="shared" si="185"/>
        <v>MXP</v>
      </c>
      <c r="V2110" s="2517">
        <f>WEEKDAY(Table1[[#This Row],[FLIGHT_DATE]],2)</f>
        <v>5</v>
      </c>
      <c r="W2110" s="2517">
        <f>Table1[[#This Row],[FLIGHT_DATE]]-Table1[[#This Row],[DATE_BOOKED]]</f>
        <v>13</v>
      </c>
    </row>
    <row r="2111" spans="1:23" x14ac:dyDescent="0.35">
      <c r="A2111" s="2516">
        <v>45759</v>
      </c>
      <c r="B2111" s="2517" t="s">
        <v>332</v>
      </c>
      <c r="C2111" s="198" t="s">
        <v>333</v>
      </c>
      <c r="D2111" s="198"/>
      <c r="E2111" s="2517"/>
      <c r="F2111" s="2517" t="s">
        <v>56</v>
      </c>
      <c r="G2111" s="2517" t="s">
        <v>10</v>
      </c>
      <c r="H2111" s="2517" t="s">
        <v>480</v>
      </c>
      <c r="I2111" s="2518" t="s">
        <v>29</v>
      </c>
      <c r="J2111" s="2516">
        <v>45772</v>
      </c>
      <c r="K2111" s="2519">
        <v>2</v>
      </c>
      <c r="L2111" s="2520">
        <v>2</v>
      </c>
      <c r="M2111" s="2521">
        <v>250</v>
      </c>
      <c r="N2111" s="2522">
        <v>0</v>
      </c>
      <c r="O2111" s="2522">
        <v>0</v>
      </c>
      <c r="P2111" s="2523">
        <f>SUM(Table1[[#This Row],[BASE_FARE]:[SURCHARGES]])*Table1[[#This Row],[SEATS_BOOKED]]</f>
        <v>500</v>
      </c>
      <c r="Q2111" s="2505" t="s">
        <v>161</v>
      </c>
      <c r="R2111" s="2507" t="s">
        <v>335</v>
      </c>
      <c r="S2111" s="2517" t="str">
        <f>LEFT(Table1[[#This Row],[SECTOR]],3)</f>
        <v>SSH</v>
      </c>
      <c r="T2111" s="2517" t="str">
        <f>RIGHT(Table1[[#This Row],[SECTOR]],3)</f>
        <v>NAP</v>
      </c>
      <c r="U2111" s="2517" t="str">
        <f t="shared" si="185"/>
        <v>NAP</v>
      </c>
      <c r="V2111" s="2517">
        <f>WEEKDAY(Table1[[#This Row],[FLIGHT_DATE]],2)</f>
        <v>5</v>
      </c>
      <c r="W2111" s="2517">
        <f>Table1[[#This Row],[FLIGHT_DATE]]-Table1[[#This Row],[DATE_BOOKED]]</f>
        <v>13</v>
      </c>
    </row>
    <row r="2112" spans="1:23" x14ac:dyDescent="0.35">
      <c r="A2112" s="2516">
        <v>45758</v>
      </c>
      <c r="B2112" s="2517" t="s">
        <v>387</v>
      </c>
      <c r="C2112" s="198" t="s">
        <v>333</v>
      </c>
      <c r="D2112" s="198" t="s">
        <v>583</v>
      </c>
      <c r="E2112" s="2517" t="s">
        <v>1020</v>
      </c>
      <c r="F2112" s="2517" t="s">
        <v>56</v>
      </c>
      <c r="G2112" s="2517" t="s">
        <v>10</v>
      </c>
      <c r="H2112" s="2525" t="s">
        <v>922</v>
      </c>
      <c r="I2112" s="2518" t="s">
        <v>130</v>
      </c>
      <c r="J2112" s="2516">
        <v>45878</v>
      </c>
      <c r="K2112" s="2519">
        <v>1</v>
      </c>
      <c r="L2112" s="2520">
        <v>1</v>
      </c>
      <c r="M2112" s="2521">
        <v>280</v>
      </c>
      <c r="N2112" s="2522">
        <v>24.450000000000003</v>
      </c>
      <c r="O2112" s="2522">
        <v>53</v>
      </c>
      <c r="P2112" s="2523">
        <f>SUM(Table1[[#This Row],[BASE_FARE]:[SURCHARGES]])*Table1[[#This Row],[SEATS_BOOKED]]</f>
        <v>357.45</v>
      </c>
      <c r="Q2112" s="2517" t="s">
        <v>161</v>
      </c>
      <c r="R2112" s="2519" t="s">
        <v>335</v>
      </c>
      <c r="S2112" s="2517" t="str">
        <f>LEFT(Table1[[#This Row],[SECTOR]],3)</f>
        <v>VRN</v>
      </c>
      <c r="T2112" s="2517" t="str">
        <f>RIGHT(Table1[[#This Row],[SECTOR]],3)</f>
        <v>SSH</v>
      </c>
      <c r="U2112" s="2517" t="str">
        <f t="shared" si="185"/>
        <v>VRN</v>
      </c>
      <c r="V2112" s="2517">
        <f>WEEKDAY(Table1[[#This Row],[FLIGHT_DATE]],2)</f>
        <v>6</v>
      </c>
      <c r="W2112" s="2517">
        <f>Table1[[#This Row],[FLIGHT_DATE]]-Table1[[#This Row],[DATE_BOOKED]]</f>
        <v>120</v>
      </c>
    </row>
    <row r="2113" spans="1:23" x14ac:dyDescent="0.35">
      <c r="A2113" s="2516">
        <v>45758</v>
      </c>
      <c r="B2113" s="2517" t="s">
        <v>387</v>
      </c>
      <c r="C2113" s="198" t="s">
        <v>333</v>
      </c>
      <c r="D2113" s="198" t="s">
        <v>583</v>
      </c>
      <c r="E2113" s="2517" t="s">
        <v>1020</v>
      </c>
      <c r="F2113" s="2517" t="s">
        <v>56</v>
      </c>
      <c r="G2113" s="2517" t="s">
        <v>10</v>
      </c>
      <c r="H2113" s="2525" t="s">
        <v>922</v>
      </c>
      <c r="I2113" s="2518" t="s">
        <v>130</v>
      </c>
      <c r="J2113" s="2516">
        <v>45878</v>
      </c>
      <c r="K2113" s="2519">
        <v>1</v>
      </c>
      <c r="L2113" s="2520">
        <v>1</v>
      </c>
      <c r="M2113" s="2521">
        <v>209.99</v>
      </c>
      <c r="N2113" s="2522">
        <v>18.829999999999998</v>
      </c>
      <c r="O2113" s="2522">
        <v>53</v>
      </c>
      <c r="P2113" s="2523">
        <f>SUM(Table1[[#This Row],[BASE_FARE]:[SURCHARGES]])*Table1[[#This Row],[SEATS_BOOKED]]</f>
        <v>281.82</v>
      </c>
      <c r="Q2113" s="2517" t="s">
        <v>161</v>
      </c>
      <c r="R2113" s="2519" t="s">
        <v>335</v>
      </c>
      <c r="S2113" s="2517" t="str">
        <f>LEFT(Table1[[#This Row],[SECTOR]],3)</f>
        <v>VRN</v>
      </c>
      <c r="T2113" s="2517" t="str">
        <f>RIGHT(Table1[[#This Row],[SECTOR]],3)</f>
        <v>SSH</v>
      </c>
      <c r="U2113" s="2517" t="str">
        <f t="shared" si="185"/>
        <v>VRN</v>
      </c>
      <c r="V2113" s="2517">
        <f>WEEKDAY(Table1[[#This Row],[FLIGHT_DATE]],2)</f>
        <v>6</v>
      </c>
      <c r="W2113" s="2517">
        <f>Table1[[#This Row],[FLIGHT_DATE]]-Table1[[#This Row],[DATE_BOOKED]]</f>
        <v>120</v>
      </c>
    </row>
    <row r="2114" spans="1:23" x14ac:dyDescent="0.35">
      <c r="A2114" s="2516">
        <v>45758</v>
      </c>
      <c r="B2114" s="2517" t="s">
        <v>387</v>
      </c>
      <c r="C2114" s="198" t="s">
        <v>333</v>
      </c>
      <c r="D2114" s="198" t="s">
        <v>583</v>
      </c>
      <c r="E2114" s="2517" t="s">
        <v>1020</v>
      </c>
      <c r="F2114" s="2517" t="s">
        <v>56</v>
      </c>
      <c r="G2114" s="2517" t="s">
        <v>10</v>
      </c>
      <c r="H2114" s="2525" t="s">
        <v>922</v>
      </c>
      <c r="I2114" s="2518" t="s">
        <v>130</v>
      </c>
      <c r="J2114" s="2516">
        <v>45878</v>
      </c>
      <c r="K2114" s="2519">
        <v>1</v>
      </c>
      <c r="L2114" s="2520">
        <v>1</v>
      </c>
      <c r="M2114" s="2521">
        <v>280</v>
      </c>
      <c r="N2114" s="2522">
        <v>24.450000000000003</v>
      </c>
      <c r="O2114" s="2522">
        <v>53</v>
      </c>
      <c r="P2114" s="2523">
        <f>SUM(Table1[[#This Row],[BASE_FARE]:[SURCHARGES]])*Table1[[#This Row],[SEATS_BOOKED]]</f>
        <v>357.45</v>
      </c>
      <c r="Q2114" s="2517" t="s">
        <v>161</v>
      </c>
      <c r="R2114" s="2519" t="s">
        <v>335</v>
      </c>
      <c r="S2114" s="2517" t="str">
        <f>LEFT(Table1[[#This Row],[SECTOR]],3)</f>
        <v>VRN</v>
      </c>
      <c r="T2114" s="2517" t="str">
        <f>RIGHT(Table1[[#This Row],[SECTOR]],3)</f>
        <v>SSH</v>
      </c>
      <c r="U2114" s="2517" t="str">
        <f t="shared" si="185"/>
        <v>VRN</v>
      </c>
      <c r="V2114" s="2517">
        <f>WEEKDAY(Table1[[#This Row],[FLIGHT_DATE]],2)</f>
        <v>6</v>
      </c>
      <c r="W2114" s="2517">
        <f>Table1[[#This Row],[FLIGHT_DATE]]-Table1[[#This Row],[DATE_BOOKED]]</f>
        <v>120</v>
      </c>
    </row>
    <row r="2115" spans="1:23" x14ac:dyDescent="0.35">
      <c r="A2115" s="2516">
        <v>45758</v>
      </c>
      <c r="B2115" s="2517" t="s">
        <v>387</v>
      </c>
      <c r="C2115" s="198" t="s">
        <v>333</v>
      </c>
      <c r="D2115" s="198" t="s">
        <v>583</v>
      </c>
      <c r="E2115" s="3153" t="s">
        <v>1021</v>
      </c>
      <c r="F2115" s="2517" t="s">
        <v>56</v>
      </c>
      <c r="G2115" s="2517" t="s">
        <v>10</v>
      </c>
      <c r="H2115" s="2517" t="s">
        <v>89</v>
      </c>
      <c r="I2115" s="2518" t="s">
        <v>26</v>
      </c>
      <c r="J2115" s="2516">
        <v>45773</v>
      </c>
      <c r="K2115" s="2519">
        <v>1</v>
      </c>
      <c r="L2115" s="2520">
        <v>1</v>
      </c>
      <c r="M2115" s="2521">
        <v>120</v>
      </c>
      <c r="N2115" s="2522">
        <v>19.310000000000002</v>
      </c>
      <c r="O2115" s="2522">
        <v>53</v>
      </c>
      <c r="P2115" s="2523">
        <f>SUM(Table1[[#This Row],[BASE_FARE]:[SURCHARGES]])*Table1[[#This Row],[SEATS_BOOKED]]</f>
        <v>192.31</v>
      </c>
      <c r="Q2115" s="2517" t="s">
        <v>161</v>
      </c>
      <c r="R2115" s="2519" t="s">
        <v>335</v>
      </c>
      <c r="S2115" s="2517" t="str">
        <f>LEFT(Table1[[#This Row],[SECTOR]],3)</f>
        <v>BRI</v>
      </c>
      <c r="T2115" s="2517" t="str">
        <f>RIGHT(Table1[[#This Row],[SECTOR]],3)</f>
        <v>SSH</v>
      </c>
      <c r="U2115" s="2517" t="str">
        <f t="shared" si="185"/>
        <v>BRI</v>
      </c>
      <c r="V2115" s="2517">
        <f>WEEKDAY(Table1[[#This Row],[FLIGHT_DATE]],2)</f>
        <v>6</v>
      </c>
      <c r="W2115" s="2517">
        <f>Table1[[#This Row],[FLIGHT_DATE]]-Table1[[#This Row],[DATE_BOOKED]]</f>
        <v>15</v>
      </c>
    </row>
    <row r="2116" spans="1:23" x14ac:dyDescent="0.35">
      <c r="A2116" s="2516">
        <v>45758</v>
      </c>
      <c r="B2116" s="2517" t="s">
        <v>387</v>
      </c>
      <c r="C2116" s="198" t="s">
        <v>333</v>
      </c>
      <c r="D2116" s="198" t="s">
        <v>583</v>
      </c>
      <c r="E2116" s="2517" t="s">
        <v>1021</v>
      </c>
      <c r="F2116" s="2517" t="s">
        <v>56</v>
      </c>
      <c r="G2116" s="2517" t="s">
        <v>10</v>
      </c>
      <c r="H2116" s="2517" t="s">
        <v>89</v>
      </c>
      <c r="I2116" s="2518" t="s">
        <v>26</v>
      </c>
      <c r="J2116" s="2516">
        <v>45773</v>
      </c>
      <c r="K2116" s="2519">
        <v>1</v>
      </c>
      <c r="L2116" s="2520">
        <v>1</v>
      </c>
      <c r="M2116" s="2521">
        <v>120</v>
      </c>
      <c r="N2116" s="2522">
        <v>19.310000000000002</v>
      </c>
      <c r="O2116" s="2522">
        <v>53</v>
      </c>
      <c r="P2116" s="2523">
        <f>SUM(Table1[[#This Row],[BASE_FARE]:[SURCHARGES]])*Table1[[#This Row],[SEATS_BOOKED]]</f>
        <v>192.31</v>
      </c>
      <c r="Q2116" s="2517" t="s">
        <v>161</v>
      </c>
      <c r="R2116" s="2519" t="s">
        <v>335</v>
      </c>
      <c r="S2116" s="2517" t="str">
        <f>LEFT(Table1[[#This Row],[SECTOR]],3)</f>
        <v>BRI</v>
      </c>
      <c r="T2116" s="2517" t="str">
        <f>RIGHT(Table1[[#This Row],[SECTOR]],3)</f>
        <v>SSH</v>
      </c>
      <c r="U2116" s="2517" t="str">
        <f t="shared" si="185"/>
        <v>BRI</v>
      </c>
      <c r="V2116" s="2517">
        <f>WEEKDAY(Table1[[#This Row],[FLIGHT_DATE]],2)</f>
        <v>6</v>
      </c>
      <c r="W2116" s="2517">
        <f>Table1[[#This Row],[FLIGHT_DATE]]-Table1[[#This Row],[DATE_BOOKED]]</f>
        <v>15</v>
      </c>
    </row>
    <row r="2117" spans="1:23" x14ac:dyDescent="0.35">
      <c r="A2117" s="2524">
        <v>45759</v>
      </c>
      <c r="B2117" s="2525" t="s">
        <v>385</v>
      </c>
      <c r="C2117" s="198" t="s">
        <v>333</v>
      </c>
      <c r="D2117" s="198"/>
      <c r="E2117" s="2525" t="s">
        <v>1022</v>
      </c>
      <c r="F2117" s="2525" t="s">
        <v>56</v>
      </c>
      <c r="G2117" s="2525" t="s">
        <v>10</v>
      </c>
      <c r="H2117" s="2525" t="s">
        <v>193</v>
      </c>
      <c r="I2117" s="2526" t="s">
        <v>29</v>
      </c>
      <c r="J2117" s="2524">
        <v>45767</v>
      </c>
      <c r="K2117" s="2527">
        <v>4</v>
      </c>
      <c r="L2117" s="2528">
        <v>4</v>
      </c>
      <c r="M2117" s="2529">
        <v>120</v>
      </c>
      <c r="N2117" s="2530">
        <v>0</v>
      </c>
      <c r="O2117" s="2530">
        <v>0</v>
      </c>
      <c r="P2117" s="2531">
        <f>SUM(Table1[[#This Row],[BASE_FARE]:[SURCHARGES]])*Table1[[#This Row],[SEATS_BOOKED]]</f>
        <v>480</v>
      </c>
      <c r="Q2117" s="2517" t="s">
        <v>161</v>
      </c>
      <c r="R2117" s="2519" t="s">
        <v>335</v>
      </c>
      <c r="S2117" s="2525" t="str">
        <f>LEFT(Table1[[#This Row],[SECTOR]],3)</f>
        <v>SSH</v>
      </c>
      <c r="T2117" s="2525" t="str">
        <f>RIGHT(Table1[[#This Row],[SECTOR]],3)</f>
        <v>NAP</v>
      </c>
      <c r="U2117" s="2525" t="str">
        <f t="shared" ref="U2117:U2122" si="186">IF(AND(S2117&lt;&gt;"SSH", S2117&lt;&gt;"RMF", S2117&lt;&gt;"CAI", S2117&lt;&gt;"HRG", S2117&lt;&gt;"LXR", S2117&lt;&gt;"DXB", OR(T2117="SSH", T2117="RMF", T2117="CAI", T2117="HRG", T2117="LXR", T2117="DXB")), S2117,
    IF(AND(T2117&lt;&gt;"SSH", T2117&lt;&gt;"RMF", T2117&lt;&gt;"CAI", T2117&lt;&gt;"HRG", T2117&lt;&gt;"LXR", T2117&lt;&gt;"DXB", OR(S2117="SSH", S2117="RMF", S2117="CAI", S2117="HRG", S2117="LXR", S2117="DXB")), T2117,
    "VIE"))</f>
        <v>NAP</v>
      </c>
      <c r="V2117" s="2525">
        <f>WEEKDAY(Table1[[#This Row],[FLIGHT_DATE]],2)</f>
        <v>7</v>
      </c>
      <c r="W2117" s="2525">
        <f>Table1[[#This Row],[FLIGHT_DATE]]-Table1[[#This Row],[DATE_BOOKED]]</f>
        <v>8</v>
      </c>
    </row>
    <row r="2118" spans="1:23" x14ac:dyDescent="0.35">
      <c r="A2118" s="2524">
        <v>45759</v>
      </c>
      <c r="B2118" s="2525" t="s">
        <v>385</v>
      </c>
      <c r="C2118" s="198" t="s">
        <v>333</v>
      </c>
      <c r="D2118" s="198"/>
      <c r="E2118" s="2525" t="s">
        <v>1023</v>
      </c>
      <c r="F2118" s="2525" t="s">
        <v>56</v>
      </c>
      <c r="G2118" s="2525" t="s">
        <v>10</v>
      </c>
      <c r="H2118" s="2525" t="s">
        <v>194</v>
      </c>
      <c r="I2118" s="2526" t="s">
        <v>130</v>
      </c>
      <c r="J2118" s="2524">
        <v>45759</v>
      </c>
      <c r="K2118" s="2527">
        <v>4</v>
      </c>
      <c r="L2118" s="2528">
        <v>4</v>
      </c>
      <c r="M2118" s="2529">
        <v>120</v>
      </c>
      <c r="N2118" s="2530">
        <v>0</v>
      </c>
      <c r="O2118" s="2530">
        <v>0</v>
      </c>
      <c r="P2118" s="2531">
        <f>SUM(Table1[[#This Row],[BASE_FARE]:[SURCHARGES]])*Table1[[#This Row],[SEATS_BOOKED]]</f>
        <v>480</v>
      </c>
      <c r="Q2118" s="2517" t="s">
        <v>161</v>
      </c>
      <c r="R2118" s="2519" t="s">
        <v>335</v>
      </c>
      <c r="S2118" s="2525" t="str">
        <f>LEFT(Table1[[#This Row],[SECTOR]],3)</f>
        <v>VRN</v>
      </c>
      <c r="T2118" s="2525" t="str">
        <f>RIGHT(Table1[[#This Row],[SECTOR]],3)</f>
        <v>SSH</v>
      </c>
      <c r="U2118" s="2525" t="str">
        <f t="shared" si="186"/>
        <v>VRN</v>
      </c>
      <c r="V2118" s="2525">
        <f>WEEKDAY(Table1[[#This Row],[FLIGHT_DATE]],2)</f>
        <v>6</v>
      </c>
      <c r="W2118" s="2525">
        <f>Table1[[#This Row],[FLIGHT_DATE]]-Table1[[#This Row],[DATE_BOOKED]]</f>
        <v>0</v>
      </c>
    </row>
    <row r="2119" spans="1:23" x14ac:dyDescent="0.35">
      <c r="A2119" s="2532">
        <v>45759</v>
      </c>
      <c r="B2119" s="2533" t="s">
        <v>1024</v>
      </c>
      <c r="C2119" s="198" t="s">
        <v>160</v>
      </c>
      <c r="D2119" s="198"/>
      <c r="E2119" s="2533"/>
      <c r="F2119" s="2533" t="s">
        <v>54</v>
      </c>
      <c r="G2119" s="2533" t="s">
        <v>10</v>
      </c>
      <c r="H2119" s="2533" t="s">
        <v>654</v>
      </c>
      <c r="I2119" s="2534" t="s">
        <v>297</v>
      </c>
      <c r="J2119" s="2532">
        <v>45772</v>
      </c>
      <c r="K2119" s="2535">
        <v>0</v>
      </c>
      <c r="L2119" s="2536">
        <v>0</v>
      </c>
      <c r="M2119" s="2537">
        <v>0</v>
      </c>
      <c r="N2119" s="2538">
        <v>0</v>
      </c>
      <c r="O2119" s="2538">
        <v>0</v>
      </c>
      <c r="P2119" s="2539">
        <f>SUM(Table1[[#This Row],[BASE_FARE]:[SURCHARGES]])*Table1[[#This Row],[SEATS_BOOKED]]</f>
        <v>0</v>
      </c>
      <c r="Q2119" s="2643" t="s">
        <v>463</v>
      </c>
      <c r="R2119" s="2519" t="s">
        <v>335</v>
      </c>
      <c r="S2119" s="2533" t="str">
        <f>LEFT(Table1[[#This Row],[SECTOR]],3)</f>
        <v>CAG</v>
      </c>
      <c r="T2119" s="2533" t="str">
        <f>RIGHT(Table1[[#This Row],[SECTOR]],3)</f>
        <v>SSH</v>
      </c>
      <c r="U2119" s="2533" t="str">
        <f t="shared" si="186"/>
        <v>CAG</v>
      </c>
      <c r="V2119" s="2533">
        <f>WEEKDAY(Table1[[#This Row],[FLIGHT_DATE]],2)</f>
        <v>5</v>
      </c>
      <c r="W2119" s="2533">
        <f>Table1[[#This Row],[FLIGHT_DATE]]-Table1[[#This Row],[DATE_BOOKED]]</f>
        <v>13</v>
      </c>
    </row>
    <row r="2120" spans="1:23" x14ac:dyDescent="0.35">
      <c r="A2120" s="2532">
        <v>45759</v>
      </c>
      <c r="B2120" s="2533" t="s">
        <v>1025</v>
      </c>
      <c r="C2120" s="198" t="s">
        <v>160</v>
      </c>
      <c r="D2120" s="198"/>
      <c r="E2120" s="2533"/>
      <c r="F2120" s="2533" t="s">
        <v>54</v>
      </c>
      <c r="G2120" s="2533" t="s">
        <v>10</v>
      </c>
      <c r="H2120" s="2533" t="s">
        <v>654</v>
      </c>
      <c r="I2120" s="2534" t="s">
        <v>297</v>
      </c>
      <c r="J2120" s="2532">
        <v>45772</v>
      </c>
      <c r="K2120" s="2535">
        <v>0</v>
      </c>
      <c r="L2120" s="2536">
        <v>0</v>
      </c>
      <c r="M2120" s="2537">
        <v>0</v>
      </c>
      <c r="N2120" s="2538">
        <v>0</v>
      </c>
      <c r="O2120" s="2538">
        <v>0</v>
      </c>
      <c r="P2120" s="2539">
        <f>SUM(Table1[[#This Row],[BASE_FARE]:[SURCHARGES]])*Table1[[#This Row],[SEATS_BOOKED]]</f>
        <v>0</v>
      </c>
      <c r="Q2120" s="2643" t="s">
        <v>463</v>
      </c>
      <c r="R2120" s="2519" t="s">
        <v>335</v>
      </c>
      <c r="S2120" s="2533" t="str">
        <f>LEFT(Table1[[#This Row],[SECTOR]],3)</f>
        <v>CAG</v>
      </c>
      <c r="T2120" s="2533" t="str">
        <f>RIGHT(Table1[[#This Row],[SECTOR]],3)</f>
        <v>SSH</v>
      </c>
      <c r="U2120" s="2533" t="str">
        <f t="shared" si="186"/>
        <v>CAG</v>
      </c>
      <c r="V2120" s="2533">
        <f>WEEKDAY(Table1[[#This Row],[FLIGHT_DATE]],2)</f>
        <v>5</v>
      </c>
      <c r="W2120" s="2533">
        <f>Table1[[#This Row],[FLIGHT_DATE]]-Table1[[#This Row],[DATE_BOOKED]]</f>
        <v>13</v>
      </c>
    </row>
    <row r="2121" spans="1:23" x14ac:dyDescent="0.35">
      <c r="A2121" s="2532">
        <v>45759</v>
      </c>
      <c r="B2121" s="2533" t="s">
        <v>1024</v>
      </c>
      <c r="C2121" s="198" t="s">
        <v>160</v>
      </c>
      <c r="D2121" s="198"/>
      <c r="E2121" s="2533"/>
      <c r="F2121" s="2533" t="s">
        <v>54</v>
      </c>
      <c r="G2121" s="2533" t="s">
        <v>11</v>
      </c>
      <c r="H2121" s="2533" t="s">
        <v>445</v>
      </c>
      <c r="I2121" s="2534" t="s">
        <v>29</v>
      </c>
      <c r="J2121" s="2532">
        <v>45779</v>
      </c>
      <c r="K2121" s="2535">
        <v>0</v>
      </c>
      <c r="L2121" s="2536">
        <v>0</v>
      </c>
      <c r="M2121" s="2537">
        <v>0</v>
      </c>
      <c r="N2121" s="2538">
        <v>0</v>
      </c>
      <c r="O2121" s="2538">
        <v>0</v>
      </c>
      <c r="P2121" s="2539">
        <f>SUM(Table1[[#This Row],[BASE_FARE]:[SURCHARGES]])*Table1[[#This Row],[SEATS_BOOKED]]</f>
        <v>0</v>
      </c>
      <c r="Q2121" s="2643" t="s">
        <v>463</v>
      </c>
      <c r="R2121" s="2519" t="s">
        <v>335</v>
      </c>
      <c r="S2121" s="2533" t="str">
        <f>LEFT(Table1[[#This Row],[SECTOR]],3)</f>
        <v>SSH</v>
      </c>
      <c r="T2121" s="2533" t="str">
        <f>RIGHT(Table1[[#This Row],[SECTOR]],3)</f>
        <v>NAP</v>
      </c>
      <c r="U2121" s="2533" t="str">
        <f t="shared" si="186"/>
        <v>NAP</v>
      </c>
      <c r="V2121" s="2533">
        <f>WEEKDAY(Table1[[#This Row],[FLIGHT_DATE]],2)</f>
        <v>5</v>
      </c>
      <c r="W2121" s="2533">
        <f>Table1[[#This Row],[FLIGHT_DATE]]-Table1[[#This Row],[DATE_BOOKED]]</f>
        <v>20</v>
      </c>
    </row>
    <row r="2122" spans="1:23" x14ac:dyDescent="0.35">
      <c r="A2122" s="2532">
        <v>45759</v>
      </c>
      <c r="B2122" s="2533" t="s">
        <v>1025</v>
      </c>
      <c r="C2122" s="198" t="s">
        <v>160</v>
      </c>
      <c r="D2122" s="198"/>
      <c r="E2122" s="2533"/>
      <c r="F2122" s="2533" t="s">
        <v>54</v>
      </c>
      <c r="G2122" s="2533" t="s">
        <v>11</v>
      </c>
      <c r="H2122" s="2533" t="s">
        <v>445</v>
      </c>
      <c r="I2122" s="2534" t="s">
        <v>29</v>
      </c>
      <c r="J2122" s="2532">
        <v>45779</v>
      </c>
      <c r="K2122" s="2535">
        <v>0</v>
      </c>
      <c r="L2122" s="2536">
        <v>0</v>
      </c>
      <c r="M2122" s="2537">
        <v>0</v>
      </c>
      <c r="N2122" s="2538">
        <v>0</v>
      </c>
      <c r="O2122" s="2538">
        <v>0</v>
      </c>
      <c r="P2122" s="2539">
        <f>SUM(Table1[[#This Row],[BASE_FARE]:[SURCHARGES]])*Table1[[#This Row],[SEATS_BOOKED]]</f>
        <v>0</v>
      </c>
      <c r="Q2122" s="2643" t="s">
        <v>463</v>
      </c>
      <c r="R2122" s="2519" t="s">
        <v>335</v>
      </c>
      <c r="S2122" s="2533" t="str">
        <f>LEFT(Table1[[#This Row],[SECTOR]],3)</f>
        <v>SSH</v>
      </c>
      <c r="T2122" s="2533" t="str">
        <f>RIGHT(Table1[[#This Row],[SECTOR]],3)</f>
        <v>NAP</v>
      </c>
      <c r="U2122" s="2533" t="str">
        <f t="shared" si="186"/>
        <v>NAP</v>
      </c>
      <c r="V2122" s="2533">
        <f>WEEKDAY(Table1[[#This Row],[FLIGHT_DATE]],2)</f>
        <v>5</v>
      </c>
      <c r="W2122" s="2533">
        <f>Table1[[#This Row],[FLIGHT_DATE]]-Table1[[#This Row],[DATE_BOOKED]]</f>
        <v>20</v>
      </c>
    </row>
    <row r="2123" spans="1:23" x14ac:dyDescent="0.35">
      <c r="A2123" s="2540">
        <v>45758</v>
      </c>
      <c r="B2123" s="2541" t="s">
        <v>390</v>
      </c>
      <c r="C2123" s="198" t="s">
        <v>333</v>
      </c>
      <c r="D2123" s="198" t="s">
        <v>952</v>
      </c>
      <c r="E2123" s="2541" t="s">
        <v>1026</v>
      </c>
      <c r="F2123" s="2541" t="s">
        <v>56</v>
      </c>
      <c r="G2123" s="2541" t="s">
        <v>10</v>
      </c>
      <c r="H2123" s="2541" t="s">
        <v>190</v>
      </c>
      <c r="I2123" s="2542" t="s">
        <v>163</v>
      </c>
      <c r="J2123" s="2540">
        <v>45772</v>
      </c>
      <c r="K2123" s="2543">
        <v>1</v>
      </c>
      <c r="L2123" s="2544">
        <v>1</v>
      </c>
      <c r="M2123" s="2545">
        <v>60</v>
      </c>
      <c r="N2123" s="2546">
        <v>29.31</v>
      </c>
      <c r="O2123" s="2546">
        <v>40</v>
      </c>
      <c r="P2123" s="2547">
        <f>SUM(Table1[[#This Row],[BASE_FARE]:[SURCHARGES]])*Table1[[#This Row],[SEATS_BOOKED]]</f>
        <v>129.31</v>
      </c>
      <c r="Q2123" s="2517" t="s">
        <v>161</v>
      </c>
      <c r="R2123" s="2519" t="s">
        <v>335</v>
      </c>
      <c r="S2123" s="2541" t="str">
        <f>LEFT(Table1[[#This Row],[SECTOR]],3)</f>
        <v>MXP</v>
      </c>
      <c r="T2123" s="2541" t="str">
        <f>RIGHT(Table1[[#This Row],[SECTOR]],3)</f>
        <v>SSH</v>
      </c>
      <c r="U2123" s="2541" t="str">
        <f t="shared" ref="U2123:U2140" si="187">IF(AND(S2123&lt;&gt;"SSH", S2123&lt;&gt;"RMF", S2123&lt;&gt;"CAI", S2123&lt;&gt;"HRG", S2123&lt;&gt;"LXR", S2123&lt;&gt;"DXB", OR(T2123="SSH", T2123="RMF", T2123="CAI", T2123="HRG", T2123="LXR", T2123="DXB")), S2123,
    IF(AND(T2123&lt;&gt;"SSH", T2123&lt;&gt;"RMF", T2123&lt;&gt;"CAI", T2123&lt;&gt;"HRG", T2123&lt;&gt;"LXR", T2123&lt;&gt;"DXB", OR(S2123="SSH", S2123="RMF", S2123="CAI", S2123="HRG", S2123="LXR", S2123="DXB")), T2123,
    "VIE"))</f>
        <v>MXP</v>
      </c>
      <c r="V2123" s="2541">
        <f>WEEKDAY(Table1[[#This Row],[FLIGHT_DATE]],2)</f>
        <v>5</v>
      </c>
      <c r="W2123" s="2541">
        <f>Table1[[#This Row],[FLIGHT_DATE]]-Table1[[#This Row],[DATE_BOOKED]]</f>
        <v>14</v>
      </c>
    </row>
    <row r="2124" spans="1:23" x14ac:dyDescent="0.35">
      <c r="A2124" s="2548">
        <v>45759</v>
      </c>
      <c r="B2124" s="2549" t="s">
        <v>332</v>
      </c>
      <c r="C2124" s="198" t="s">
        <v>333</v>
      </c>
      <c r="D2124" s="198"/>
      <c r="E2124" s="2549"/>
      <c r="F2124" s="2549" t="s">
        <v>56</v>
      </c>
      <c r="G2124" s="2549" t="s">
        <v>10</v>
      </c>
      <c r="H2124" s="2549" t="s">
        <v>192</v>
      </c>
      <c r="I2124" s="2550" t="s">
        <v>28</v>
      </c>
      <c r="J2124" s="2548">
        <v>45767</v>
      </c>
      <c r="K2124" s="2551">
        <v>1</v>
      </c>
      <c r="L2124" s="2552">
        <v>1</v>
      </c>
      <c r="M2124" s="2553">
        <v>150</v>
      </c>
      <c r="N2124" s="2554">
        <v>0</v>
      </c>
      <c r="O2124" s="2554">
        <v>0</v>
      </c>
      <c r="P2124" s="2555">
        <f>SUM(Table1[[#This Row],[BASE_FARE]:[SURCHARGES]])*Table1[[#This Row],[SEATS_BOOKED]]</f>
        <v>150</v>
      </c>
      <c r="Q2124" s="2517" t="s">
        <v>161</v>
      </c>
      <c r="R2124" s="2519" t="s">
        <v>335</v>
      </c>
      <c r="S2124" s="2549" t="str">
        <f>LEFT(Table1[[#This Row],[SECTOR]],3)</f>
        <v>NAP</v>
      </c>
      <c r="T2124" s="2549" t="str">
        <f>RIGHT(Table1[[#This Row],[SECTOR]],3)</f>
        <v>SSH</v>
      </c>
      <c r="U2124" s="2549" t="str">
        <f t="shared" si="187"/>
        <v>NAP</v>
      </c>
      <c r="V2124" s="2549">
        <f>WEEKDAY(Table1[[#This Row],[FLIGHT_DATE]],2)</f>
        <v>7</v>
      </c>
      <c r="W2124" s="2549">
        <f>Table1[[#This Row],[FLIGHT_DATE]]-Table1[[#This Row],[DATE_BOOKED]]</f>
        <v>8</v>
      </c>
    </row>
    <row r="2125" spans="1:23" x14ac:dyDescent="0.35">
      <c r="A2125" s="2548">
        <v>45759</v>
      </c>
      <c r="B2125" s="2549" t="s">
        <v>578</v>
      </c>
      <c r="C2125" s="198" t="s">
        <v>570</v>
      </c>
      <c r="D2125" s="198" t="s">
        <v>1200</v>
      </c>
      <c r="E2125" s="2549" t="s">
        <v>1027</v>
      </c>
      <c r="F2125" s="2549" t="s">
        <v>56</v>
      </c>
      <c r="G2125" s="2549" t="s">
        <v>10</v>
      </c>
      <c r="H2125" s="2549" t="s">
        <v>194</v>
      </c>
      <c r="I2125" s="2550" t="s">
        <v>130</v>
      </c>
      <c r="J2125" s="2548">
        <v>45773</v>
      </c>
      <c r="K2125" s="2551">
        <v>1</v>
      </c>
      <c r="L2125" s="2552">
        <v>1</v>
      </c>
      <c r="M2125" s="2553">
        <v>245.94</v>
      </c>
      <c r="N2125" s="2554">
        <v>0</v>
      </c>
      <c r="O2125" s="2554">
        <v>0</v>
      </c>
      <c r="P2125" s="2555">
        <f>SUM(Table1[[#This Row],[BASE_FARE]:[SURCHARGES]])*Table1[[#This Row],[SEATS_BOOKED]]</f>
        <v>245.94</v>
      </c>
      <c r="Q2125" s="2517" t="s">
        <v>161</v>
      </c>
      <c r="R2125" s="2519" t="s">
        <v>335</v>
      </c>
      <c r="S2125" s="2549" t="str">
        <f>LEFT(Table1[[#This Row],[SECTOR]],3)</f>
        <v>VRN</v>
      </c>
      <c r="T2125" s="2549" t="str">
        <f>RIGHT(Table1[[#This Row],[SECTOR]],3)</f>
        <v>SSH</v>
      </c>
      <c r="U2125" s="2549" t="str">
        <f t="shared" si="187"/>
        <v>VRN</v>
      </c>
      <c r="V2125" s="2549">
        <f>WEEKDAY(Table1[[#This Row],[FLIGHT_DATE]],2)</f>
        <v>6</v>
      </c>
      <c r="W2125" s="2549">
        <f>Table1[[#This Row],[FLIGHT_DATE]]-Table1[[#This Row],[DATE_BOOKED]]</f>
        <v>14</v>
      </c>
    </row>
    <row r="2126" spans="1:23" x14ac:dyDescent="0.35">
      <c r="A2126" s="2548">
        <v>45759</v>
      </c>
      <c r="B2126" s="2549" t="s">
        <v>578</v>
      </c>
      <c r="C2126" s="198" t="s">
        <v>570</v>
      </c>
      <c r="D2126" s="198" t="s">
        <v>1200</v>
      </c>
      <c r="E2126" s="2549" t="s">
        <v>1027</v>
      </c>
      <c r="F2126" s="2549" t="s">
        <v>56</v>
      </c>
      <c r="G2126" s="2549" t="s">
        <v>10</v>
      </c>
      <c r="H2126" s="2549" t="s">
        <v>194</v>
      </c>
      <c r="I2126" s="2550" t="s">
        <v>130</v>
      </c>
      <c r="J2126" s="2548">
        <v>45773</v>
      </c>
      <c r="K2126" s="2551">
        <v>1</v>
      </c>
      <c r="L2126" s="2552">
        <v>1</v>
      </c>
      <c r="M2126" s="2553">
        <v>245.94</v>
      </c>
      <c r="N2126" s="2554">
        <v>0</v>
      </c>
      <c r="O2126" s="2554">
        <v>0</v>
      </c>
      <c r="P2126" s="2555">
        <f>SUM(Table1[[#This Row],[BASE_FARE]:[SURCHARGES]])*Table1[[#This Row],[SEATS_BOOKED]]</f>
        <v>245.94</v>
      </c>
      <c r="Q2126" s="2517" t="s">
        <v>161</v>
      </c>
      <c r="R2126" s="2519" t="s">
        <v>335</v>
      </c>
      <c r="S2126" s="2549" t="str">
        <f>LEFT(Table1[[#This Row],[SECTOR]],3)</f>
        <v>VRN</v>
      </c>
      <c r="T2126" s="2549" t="str">
        <f>RIGHT(Table1[[#This Row],[SECTOR]],3)</f>
        <v>SSH</v>
      </c>
      <c r="U2126" s="2549" t="str">
        <f t="shared" si="187"/>
        <v>VRN</v>
      </c>
      <c r="V2126" s="2549">
        <f>WEEKDAY(Table1[[#This Row],[FLIGHT_DATE]],2)</f>
        <v>6</v>
      </c>
      <c r="W2126" s="2549">
        <f>Table1[[#This Row],[FLIGHT_DATE]]-Table1[[#This Row],[DATE_BOOKED]]</f>
        <v>14</v>
      </c>
    </row>
    <row r="2127" spans="1:23" x14ac:dyDescent="0.35">
      <c r="A2127" s="2548">
        <v>45759</v>
      </c>
      <c r="B2127" s="2549" t="s">
        <v>387</v>
      </c>
      <c r="C2127" s="198" t="s">
        <v>333</v>
      </c>
      <c r="D2127" s="198" t="s">
        <v>583</v>
      </c>
      <c r="E2127" s="2549" t="s">
        <v>1028</v>
      </c>
      <c r="F2127" s="2549" t="s">
        <v>56</v>
      </c>
      <c r="G2127" s="2549" t="s">
        <v>10</v>
      </c>
      <c r="H2127" s="2549" t="s">
        <v>192</v>
      </c>
      <c r="I2127" s="2550" t="s">
        <v>28</v>
      </c>
      <c r="J2127" s="2548">
        <v>45760</v>
      </c>
      <c r="K2127" s="2551">
        <v>1</v>
      </c>
      <c r="L2127" s="2552">
        <v>1</v>
      </c>
      <c r="M2127" s="2553">
        <v>76.72</v>
      </c>
      <c r="N2127" s="2554">
        <v>21.760000000000005</v>
      </c>
      <c r="O2127" s="2554">
        <v>53</v>
      </c>
      <c r="P2127" s="2555">
        <f>SUM(Table1[[#This Row],[BASE_FARE]:[SURCHARGES]])*Table1[[#This Row],[SEATS_BOOKED]]</f>
        <v>151.48000000000002</v>
      </c>
      <c r="Q2127" s="2517" t="s">
        <v>161</v>
      </c>
      <c r="R2127" s="2519" t="s">
        <v>335</v>
      </c>
      <c r="S2127" s="2549" t="str">
        <f>LEFT(Table1[[#This Row],[SECTOR]],3)</f>
        <v>NAP</v>
      </c>
      <c r="T2127" s="2549" t="str">
        <f>RIGHT(Table1[[#This Row],[SECTOR]],3)</f>
        <v>SSH</v>
      </c>
      <c r="U2127" s="2549" t="str">
        <f t="shared" si="187"/>
        <v>NAP</v>
      </c>
      <c r="V2127" s="2549">
        <f>WEEKDAY(Table1[[#This Row],[FLIGHT_DATE]],2)</f>
        <v>7</v>
      </c>
      <c r="W2127" s="2549">
        <f>Table1[[#This Row],[FLIGHT_DATE]]-Table1[[#This Row],[DATE_BOOKED]]</f>
        <v>1</v>
      </c>
    </row>
    <row r="2128" spans="1:23" x14ac:dyDescent="0.35">
      <c r="A2128" s="2548">
        <v>45759</v>
      </c>
      <c r="B2128" s="2549" t="s">
        <v>387</v>
      </c>
      <c r="C2128" s="198" t="s">
        <v>333</v>
      </c>
      <c r="D2128" s="198" t="s">
        <v>583</v>
      </c>
      <c r="E2128" s="2549" t="s">
        <v>1028</v>
      </c>
      <c r="F2128" s="2549" t="s">
        <v>56</v>
      </c>
      <c r="G2128" s="2549" t="s">
        <v>10</v>
      </c>
      <c r="H2128" s="2549" t="s">
        <v>192</v>
      </c>
      <c r="I2128" s="2550" t="s">
        <v>28</v>
      </c>
      <c r="J2128" s="2548">
        <v>45760</v>
      </c>
      <c r="K2128" s="2551">
        <v>1</v>
      </c>
      <c r="L2128" s="2552">
        <v>1</v>
      </c>
      <c r="M2128" s="2553">
        <v>76.72</v>
      </c>
      <c r="N2128" s="2554">
        <v>21.760000000000005</v>
      </c>
      <c r="O2128" s="2554">
        <v>53</v>
      </c>
      <c r="P2128" s="2555">
        <f>SUM(Table1[[#This Row],[BASE_FARE]:[SURCHARGES]])*Table1[[#This Row],[SEATS_BOOKED]]</f>
        <v>151.48000000000002</v>
      </c>
      <c r="Q2128" s="2517" t="s">
        <v>161</v>
      </c>
      <c r="R2128" s="2519" t="s">
        <v>335</v>
      </c>
      <c r="S2128" s="2549" t="str">
        <f>LEFT(Table1[[#This Row],[SECTOR]],3)</f>
        <v>NAP</v>
      </c>
      <c r="T2128" s="2549" t="str">
        <f>RIGHT(Table1[[#This Row],[SECTOR]],3)</f>
        <v>SSH</v>
      </c>
      <c r="U2128" s="2549" t="str">
        <f t="shared" si="187"/>
        <v>NAP</v>
      </c>
      <c r="V2128" s="2549">
        <f>WEEKDAY(Table1[[#This Row],[FLIGHT_DATE]],2)</f>
        <v>7</v>
      </c>
      <c r="W2128" s="2549">
        <f>Table1[[#This Row],[FLIGHT_DATE]]-Table1[[#This Row],[DATE_BOOKED]]</f>
        <v>1</v>
      </c>
    </row>
    <row r="2129" spans="1:23" x14ac:dyDescent="0.35">
      <c r="A2129" s="2548">
        <v>45759</v>
      </c>
      <c r="B2129" s="2549" t="s">
        <v>387</v>
      </c>
      <c r="C2129" s="198" t="s">
        <v>333</v>
      </c>
      <c r="D2129" s="198" t="s">
        <v>583</v>
      </c>
      <c r="E2129" s="2549" t="s">
        <v>1028</v>
      </c>
      <c r="F2129" s="2549" t="s">
        <v>56</v>
      </c>
      <c r="G2129" s="2549" t="s">
        <v>10</v>
      </c>
      <c r="H2129" s="2549" t="s">
        <v>192</v>
      </c>
      <c r="I2129" s="2550" t="s">
        <v>28</v>
      </c>
      <c r="J2129" s="2548">
        <v>45760</v>
      </c>
      <c r="K2129" s="2551">
        <v>1</v>
      </c>
      <c r="L2129" s="2552">
        <v>1</v>
      </c>
      <c r="M2129" s="2553">
        <v>102.3</v>
      </c>
      <c r="N2129" s="2554">
        <v>26.519999999999996</v>
      </c>
      <c r="O2129" s="2554">
        <v>53</v>
      </c>
      <c r="P2129" s="2555">
        <f>SUM(Table1[[#This Row],[BASE_FARE]:[SURCHARGES]])*Table1[[#This Row],[SEATS_BOOKED]]</f>
        <v>181.82</v>
      </c>
      <c r="Q2129" s="2517" t="s">
        <v>161</v>
      </c>
      <c r="R2129" s="2519" t="s">
        <v>335</v>
      </c>
      <c r="S2129" s="2549" t="str">
        <f>LEFT(Table1[[#This Row],[SECTOR]],3)</f>
        <v>NAP</v>
      </c>
      <c r="T2129" s="2549" t="str">
        <f>RIGHT(Table1[[#This Row],[SECTOR]],3)</f>
        <v>SSH</v>
      </c>
      <c r="U2129" s="2549" t="str">
        <f t="shared" si="187"/>
        <v>NAP</v>
      </c>
      <c r="V2129" s="2549">
        <f>WEEKDAY(Table1[[#This Row],[FLIGHT_DATE]],2)</f>
        <v>7</v>
      </c>
      <c r="W2129" s="2549">
        <f>Table1[[#This Row],[FLIGHT_DATE]]-Table1[[#This Row],[DATE_BOOKED]]</f>
        <v>1</v>
      </c>
    </row>
    <row r="2130" spans="1:23" x14ac:dyDescent="0.35">
      <c r="A2130" s="2548">
        <v>45759</v>
      </c>
      <c r="B2130" s="2549" t="s">
        <v>387</v>
      </c>
      <c r="C2130" s="198" t="s">
        <v>333</v>
      </c>
      <c r="D2130" s="198" t="s">
        <v>583</v>
      </c>
      <c r="E2130" s="2549" t="s">
        <v>1028</v>
      </c>
      <c r="F2130" s="2549" t="s">
        <v>56</v>
      </c>
      <c r="G2130" s="2549" t="s">
        <v>10</v>
      </c>
      <c r="H2130" s="2549" t="s">
        <v>192</v>
      </c>
      <c r="I2130" s="2550" t="s">
        <v>28</v>
      </c>
      <c r="J2130" s="2548">
        <v>45760</v>
      </c>
      <c r="K2130" s="2551">
        <v>1</v>
      </c>
      <c r="L2130" s="2552">
        <v>1</v>
      </c>
      <c r="M2130" s="2553">
        <v>102.3</v>
      </c>
      <c r="N2130" s="2554">
        <v>26.519999999999996</v>
      </c>
      <c r="O2130" s="2554">
        <v>53</v>
      </c>
      <c r="P2130" s="2555">
        <f>SUM(Table1[[#This Row],[BASE_FARE]:[SURCHARGES]])*Table1[[#This Row],[SEATS_BOOKED]]</f>
        <v>181.82</v>
      </c>
      <c r="Q2130" s="2517" t="s">
        <v>161</v>
      </c>
      <c r="R2130" s="2519" t="s">
        <v>335</v>
      </c>
      <c r="S2130" s="2549" t="str">
        <f>LEFT(Table1[[#This Row],[SECTOR]],3)</f>
        <v>NAP</v>
      </c>
      <c r="T2130" s="2549" t="str">
        <f>RIGHT(Table1[[#This Row],[SECTOR]],3)</f>
        <v>SSH</v>
      </c>
      <c r="U2130" s="2549" t="str">
        <f t="shared" si="187"/>
        <v>NAP</v>
      </c>
      <c r="V2130" s="2549">
        <f>WEEKDAY(Table1[[#This Row],[FLIGHT_DATE]],2)</f>
        <v>7</v>
      </c>
      <c r="W2130" s="2549">
        <f>Table1[[#This Row],[FLIGHT_DATE]]-Table1[[#This Row],[DATE_BOOKED]]</f>
        <v>1</v>
      </c>
    </row>
    <row r="2131" spans="1:23" x14ac:dyDescent="0.35">
      <c r="A2131" s="2548">
        <v>45759</v>
      </c>
      <c r="B2131" s="1024" t="s">
        <v>619</v>
      </c>
      <c r="C2131" s="198" t="s">
        <v>160</v>
      </c>
      <c r="D2131" s="198"/>
      <c r="E2131" s="2549"/>
      <c r="F2131" s="2549" t="s">
        <v>54</v>
      </c>
      <c r="G2131" s="2549" t="s">
        <v>10</v>
      </c>
      <c r="H2131" s="2549" t="s">
        <v>764</v>
      </c>
      <c r="I2131" s="2550" t="s">
        <v>532</v>
      </c>
      <c r="J2131" s="2548">
        <v>45914</v>
      </c>
      <c r="K2131" s="2551">
        <v>2</v>
      </c>
      <c r="L2131" s="2552">
        <v>2</v>
      </c>
      <c r="M2131" s="2553">
        <v>215</v>
      </c>
      <c r="N2131" s="2554">
        <v>0</v>
      </c>
      <c r="O2131" s="2554">
        <v>0</v>
      </c>
      <c r="P2131" s="2555">
        <f>SUM(Table1[[#This Row],[BASE_FARE]:[SURCHARGES]])*Table1[[#This Row],[SEATS_BOOKED]]</f>
        <v>430</v>
      </c>
      <c r="Q2131" s="2517" t="s">
        <v>161</v>
      </c>
      <c r="R2131" s="2460" t="s">
        <v>397</v>
      </c>
      <c r="S2131" s="2549" t="str">
        <f>LEFT(Table1[[#This Row],[SECTOR]],3)</f>
        <v>PMO</v>
      </c>
      <c r="T2131" s="2549" t="str">
        <f>RIGHT(Table1[[#This Row],[SECTOR]],3)</f>
        <v>SSH</v>
      </c>
      <c r="U2131" s="2549" t="str">
        <f t="shared" si="187"/>
        <v>PMO</v>
      </c>
      <c r="V2131" s="2549">
        <f>WEEKDAY(Table1[[#This Row],[FLIGHT_DATE]],2)</f>
        <v>7</v>
      </c>
      <c r="W2131" s="2549">
        <f>Table1[[#This Row],[FLIGHT_DATE]]-Table1[[#This Row],[DATE_BOOKED]]</f>
        <v>155</v>
      </c>
    </row>
    <row r="2132" spans="1:23" x14ac:dyDescent="0.35">
      <c r="A2132" s="2548">
        <v>45759</v>
      </c>
      <c r="B2132" s="1024" t="s">
        <v>619</v>
      </c>
      <c r="C2132" s="198" t="s">
        <v>160</v>
      </c>
      <c r="D2132" s="198"/>
      <c r="E2132" s="2549"/>
      <c r="F2132" s="2549" t="s">
        <v>54</v>
      </c>
      <c r="G2132" s="2549" t="s">
        <v>11</v>
      </c>
      <c r="H2132" s="2549" t="s">
        <v>747</v>
      </c>
      <c r="I2132" s="2550" t="s">
        <v>530</v>
      </c>
      <c r="J2132" s="2548">
        <v>45921</v>
      </c>
      <c r="K2132" s="2551">
        <v>2</v>
      </c>
      <c r="L2132" s="2552">
        <v>2</v>
      </c>
      <c r="M2132" s="2553">
        <v>215</v>
      </c>
      <c r="N2132" s="2554">
        <v>0</v>
      </c>
      <c r="O2132" s="2554">
        <v>0</v>
      </c>
      <c r="P2132" s="2555">
        <f>SUM(Table1[[#This Row],[BASE_FARE]:[SURCHARGES]])*Table1[[#This Row],[SEATS_BOOKED]]</f>
        <v>430</v>
      </c>
      <c r="Q2132" s="2517" t="s">
        <v>161</v>
      </c>
      <c r="R2132" s="2460" t="s">
        <v>397</v>
      </c>
      <c r="S2132" s="2549" t="str">
        <f>LEFT(Table1[[#This Row],[SECTOR]],3)</f>
        <v>SSH</v>
      </c>
      <c r="T2132" s="2549" t="str">
        <f>RIGHT(Table1[[#This Row],[SECTOR]],3)</f>
        <v>PMO</v>
      </c>
      <c r="U2132" s="2549" t="str">
        <f t="shared" si="187"/>
        <v>PMO</v>
      </c>
      <c r="V2132" s="2549">
        <f>WEEKDAY(Table1[[#This Row],[FLIGHT_DATE]],2)</f>
        <v>7</v>
      </c>
      <c r="W2132" s="2549">
        <f>Table1[[#This Row],[FLIGHT_DATE]]-Table1[[#This Row],[DATE_BOOKED]]</f>
        <v>162</v>
      </c>
    </row>
    <row r="2133" spans="1:23" x14ac:dyDescent="0.35">
      <c r="A2133" s="2556">
        <v>45759</v>
      </c>
      <c r="B2133" s="2557" t="s">
        <v>332</v>
      </c>
      <c r="C2133" s="198" t="s">
        <v>333</v>
      </c>
      <c r="D2133" s="198"/>
      <c r="E2133" s="2557"/>
      <c r="F2133" s="2557" t="s">
        <v>56</v>
      </c>
      <c r="G2133" s="2557" t="s">
        <v>10</v>
      </c>
      <c r="H2133" s="2557" t="s">
        <v>190</v>
      </c>
      <c r="I2133" s="2558" t="s">
        <v>163</v>
      </c>
      <c r="J2133" s="2556">
        <v>45772</v>
      </c>
      <c r="K2133" s="2559">
        <v>1</v>
      </c>
      <c r="L2133" s="2560">
        <v>1</v>
      </c>
      <c r="M2133" s="2561">
        <v>100</v>
      </c>
      <c r="N2133" s="2562">
        <v>0</v>
      </c>
      <c r="O2133" s="2562">
        <v>0</v>
      </c>
      <c r="P2133" s="2563">
        <f>SUM(Table1[[#This Row],[BASE_FARE]:[SURCHARGES]])*Table1[[#This Row],[SEATS_BOOKED]]</f>
        <v>100</v>
      </c>
      <c r="Q2133" s="2517" t="s">
        <v>161</v>
      </c>
      <c r="R2133" s="2519" t="s">
        <v>335</v>
      </c>
      <c r="S2133" s="2557" t="str">
        <f>LEFT(Table1[[#This Row],[SECTOR]],3)</f>
        <v>MXP</v>
      </c>
      <c r="T2133" s="2557" t="str">
        <f>RIGHT(Table1[[#This Row],[SECTOR]],3)</f>
        <v>SSH</v>
      </c>
      <c r="U2133" s="2557" t="str">
        <f t="shared" si="187"/>
        <v>MXP</v>
      </c>
      <c r="V2133" s="2557">
        <f>WEEKDAY(Table1[[#This Row],[FLIGHT_DATE]],2)</f>
        <v>5</v>
      </c>
      <c r="W2133" s="2557">
        <f>Table1[[#This Row],[FLIGHT_DATE]]-Table1[[#This Row],[DATE_BOOKED]]</f>
        <v>13</v>
      </c>
    </row>
    <row r="2134" spans="1:23" x14ac:dyDescent="0.35">
      <c r="A2134" s="2564">
        <v>45759</v>
      </c>
      <c r="B2134" s="2565" t="s">
        <v>631</v>
      </c>
      <c r="C2134" s="198" t="s">
        <v>333</v>
      </c>
      <c r="D2134" s="198"/>
      <c r="E2134" s="2565" t="s">
        <v>1108</v>
      </c>
      <c r="F2134" s="2565" t="s">
        <v>54</v>
      </c>
      <c r="G2134" s="2565" t="s">
        <v>11</v>
      </c>
      <c r="H2134" s="2565" t="s">
        <v>191</v>
      </c>
      <c r="I2134" s="2566" t="s">
        <v>29</v>
      </c>
      <c r="J2134" s="2564">
        <v>45894</v>
      </c>
      <c r="K2134" s="2567">
        <v>1</v>
      </c>
      <c r="L2134" s="2568">
        <v>1</v>
      </c>
      <c r="M2134" s="2569">
        <v>320</v>
      </c>
      <c r="N2134" s="2570">
        <v>30.05</v>
      </c>
      <c r="O2134" s="2570">
        <v>30</v>
      </c>
      <c r="P2134" s="2571">
        <f>SUM(Table1[[#This Row],[BASE_FARE]:[SURCHARGES]])*Table1[[#This Row],[SEATS_BOOKED]]</f>
        <v>380.05</v>
      </c>
      <c r="Q2134" s="2517" t="s">
        <v>161</v>
      </c>
      <c r="R2134" s="2519" t="s">
        <v>335</v>
      </c>
      <c r="S2134" s="2565" t="str">
        <f>LEFT(Table1[[#This Row],[SECTOR]],3)</f>
        <v>SSH</v>
      </c>
      <c r="T2134" s="2565" t="str">
        <f>RIGHT(Table1[[#This Row],[SECTOR]],3)</f>
        <v>NAP</v>
      </c>
      <c r="U2134" s="2565" t="str">
        <f t="shared" si="187"/>
        <v>NAP</v>
      </c>
      <c r="V2134" s="2565">
        <f>WEEKDAY(Table1[[#This Row],[FLIGHT_DATE]],2)</f>
        <v>1</v>
      </c>
      <c r="W2134" s="2565">
        <f>Table1[[#This Row],[FLIGHT_DATE]]-Table1[[#This Row],[DATE_BOOKED]]</f>
        <v>135</v>
      </c>
    </row>
    <row r="2135" spans="1:23" x14ac:dyDescent="0.35">
      <c r="A2135" s="2564">
        <v>45759</v>
      </c>
      <c r="B2135" s="2565" t="s">
        <v>631</v>
      </c>
      <c r="C2135" s="198" t="s">
        <v>333</v>
      </c>
      <c r="D2135" s="198"/>
      <c r="E2135" s="2565" t="s">
        <v>1108</v>
      </c>
      <c r="F2135" s="2565" t="s">
        <v>54</v>
      </c>
      <c r="G2135" s="2565" t="s">
        <v>10</v>
      </c>
      <c r="H2135" s="2565" t="s">
        <v>190</v>
      </c>
      <c r="I2135" s="2566" t="s">
        <v>28</v>
      </c>
      <c r="J2135" s="2564">
        <v>45887</v>
      </c>
      <c r="K2135" s="2567">
        <v>1</v>
      </c>
      <c r="L2135" s="2568">
        <v>1</v>
      </c>
      <c r="M2135" s="2569">
        <v>280</v>
      </c>
      <c r="N2135" s="2570">
        <v>28.27</v>
      </c>
      <c r="O2135" s="2570">
        <v>30</v>
      </c>
      <c r="P2135" s="2571">
        <f>SUM(Table1[[#This Row],[BASE_FARE]:[SURCHARGES]])*Table1[[#This Row],[SEATS_BOOKED]]</f>
        <v>338.27</v>
      </c>
      <c r="Q2135" s="2517" t="s">
        <v>161</v>
      </c>
      <c r="R2135" s="2519" t="s">
        <v>335</v>
      </c>
      <c r="S2135" s="2565" t="str">
        <f>LEFT(Table1[[#This Row],[SECTOR]],3)</f>
        <v>NAP</v>
      </c>
      <c r="T2135" s="2565" t="str">
        <f>RIGHT(Table1[[#This Row],[SECTOR]],3)</f>
        <v>SSH</v>
      </c>
      <c r="U2135" s="2565" t="str">
        <f t="shared" si="187"/>
        <v>NAP</v>
      </c>
      <c r="V2135" s="2565">
        <f>WEEKDAY(Table1[[#This Row],[FLIGHT_DATE]],2)</f>
        <v>1</v>
      </c>
      <c r="W2135" s="2565">
        <f>Table1[[#This Row],[FLIGHT_DATE]]-Table1[[#This Row],[DATE_BOOKED]]</f>
        <v>128</v>
      </c>
    </row>
    <row r="2136" spans="1:23" x14ac:dyDescent="0.35">
      <c r="A2136" s="2564">
        <v>45759</v>
      </c>
      <c r="B2136" s="2565" t="s">
        <v>631</v>
      </c>
      <c r="C2136" s="198" t="s">
        <v>333</v>
      </c>
      <c r="D2136" s="198"/>
      <c r="E2136" s="2565" t="s">
        <v>1108</v>
      </c>
      <c r="F2136" s="2565" t="s">
        <v>54</v>
      </c>
      <c r="G2136" s="2565" t="s">
        <v>11</v>
      </c>
      <c r="H2136" s="2565" t="s">
        <v>191</v>
      </c>
      <c r="I2136" s="2566" t="s">
        <v>29</v>
      </c>
      <c r="J2136" s="2564">
        <v>45894</v>
      </c>
      <c r="K2136" s="2567">
        <v>1</v>
      </c>
      <c r="L2136" s="2568">
        <v>1</v>
      </c>
      <c r="M2136" s="2569">
        <v>320</v>
      </c>
      <c r="N2136" s="2570">
        <v>30.05</v>
      </c>
      <c r="O2136" s="2570">
        <v>30</v>
      </c>
      <c r="P2136" s="2571">
        <f>SUM(Table1[[#This Row],[BASE_FARE]:[SURCHARGES]])*Table1[[#This Row],[SEATS_BOOKED]]</f>
        <v>380.05</v>
      </c>
      <c r="Q2136" s="2517" t="s">
        <v>161</v>
      </c>
      <c r="R2136" s="2519" t="s">
        <v>335</v>
      </c>
      <c r="S2136" s="2565" t="str">
        <f>LEFT(Table1[[#This Row],[SECTOR]],3)</f>
        <v>SSH</v>
      </c>
      <c r="T2136" s="2565" t="str">
        <f>RIGHT(Table1[[#This Row],[SECTOR]],3)</f>
        <v>NAP</v>
      </c>
      <c r="U2136" s="2565" t="str">
        <f t="shared" si="187"/>
        <v>NAP</v>
      </c>
      <c r="V2136" s="2565">
        <f>WEEKDAY(Table1[[#This Row],[FLIGHT_DATE]],2)</f>
        <v>1</v>
      </c>
      <c r="W2136" s="2565">
        <f>Table1[[#This Row],[FLIGHT_DATE]]-Table1[[#This Row],[DATE_BOOKED]]</f>
        <v>135</v>
      </c>
    </row>
    <row r="2137" spans="1:23" x14ac:dyDescent="0.35">
      <c r="A2137" s="2564">
        <v>45759</v>
      </c>
      <c r="B2137" s="2565" t="s">
        <v>631</v>
      </c>
      <c r="C2137" s="198" t="s">
        <v>333</v>
      </c>
      <c r="D2137" s="198"/>
      <c r="E2137" s="2565" t="s">
        <v>1108</v>
      </c>
      <c r="F2137" s="2565" t="s">
        <v>54</v>
      </c>
      <c r="G2137" s="2565" t="s">
        <v>10</v>
      </c>
      <c r="H2137" s="2565" t="s">
        <v>190</v>
      </c>
      <c r="I2137" s="2566" t="s">
        <v>28</v>
      </c>
      <c r="J2137" s="2564">
        <v>45887</v>
      </c>
      <c r="K2137" s="2567">
        <v>1</v>
      </c>
      <c r="L2137" s="2568">
        <v>1</v>
      </c>
      <c r="M2137" s="2569">
        <v>280</v>
      </c>
      <c r="N2137" s="2570">
        <v>28.27</v>
      </c>
      <c r="O2137" s="2570">
        <v>30</v>
      </c>
      <c r="P2137" s="2571">
        <f>SUM(Table1[[#This Row],[BASE_FARE]:[SURCHARGES]])*Table1[[#This Row],[SEATS_BOOKED]]</f>
        <v>338.27</v>
      </c>
      <c r="Q2137" s="2517" t="s">
        <v>161</v>
      </c>
      <c r="R2137" s="2519" t="s">
        <v>335</v>
      </c>
      <c r="S2137" s="2565" t="str">
        <f>LEFT(Table1[[#This Row],[SECTOR]],3)</f>
        <v>NAP</v>
      </c>
      <c r="T2137" s="2565" t="str">
        <f>RIGHT(Table1[[#This Row],[SECTOR]],3)</f>
        <v>SSH</v>
      </c>
      <c r="U2137" s="2565" t="str">
        <f t="shared" si="187"/>
        <v>NAP</v>
      </c>
      <c r="V2137" s="2565">
        <f>WEEKDAY(Table1[[#This Row],[FLIGHT_DATE]],2)</f>
        <v>1</v>
      </c>
      <c r="W2137" s="2565">
        <f>Table1[[#This Row],[FLIGHT_DATE]]-Table1[[#This Row],[DATE_BOOKED]]</f>
        <v>128</v>
      </c>
    </row>
    <row r="2138" spans="1:23" x14ac:dyDescent="0.35">
      <c r="A2138" s="2572">
        <v>45760</v>
      </c>
      <c r="B2138" s="2573" t="s">
        <v>332</v>
      </c>
      <c r="C2138" s="198" t="s">
        <v>333</v>
      </c>
      <c r="D2138" s="198"/>
      <c r="E2138" s="2573"/>
      <c r="F2138" s="2573" t="s">
        <v>56</v>
      </c>
      <c r="G2138" s="2573" t="s">
        <v>10</v>
      </c>
      <c r="H2138" s="2573" t="s">
        <v>190</v>
      </c>
      <c r="I2138" s="2574" t="s">
        <v>28</v>
      </c>
      <c r="J2138" s="2572">
        <v>45880</v>
      </c>
      <c r="K2138" s="2575">
        <v>2</v>
      </c>
      <c r="L2138" s="2576">
        <v>2</v>
      </c>
      <c r="M2138" s="2577">
        <v>280</v>
      </c>
      <c r="N2138" s="2578">
        <v>0</v>
      </c>
      <c r="O2138" s="2578">
        <v>0</v>
      </c>
      <c r="P2138" s="2579">
        <f>SUM(Table1[[#This Row],[BASE_FARE]:[SURCHARGES]])*Table1[[#This Row],[SEATS_BOOKED]]</f>
        <v>560</v>
      </c>
      <c r="Q2138" s="2573" t="s">
        <v>161</v>
      </c>
      <c r="R2138" s="2575" t="s">
        <v>335</v>
      </c>
      <c r="S2138" s="2573" t="str">
        <f>LEFT(Table1[[#This Row],[SECTOR]],3)</f>
        <v>NAP</v>
      </c>
      <c r="T2138" s="2573" t="str">
        <f>RIGHT(Table1[[#This Row],[SECTOR]],3)</f>
        <v>SSH</v>
      </c>
      <c r="U2138" s="2573" t="str">
        <f t="shared" si="187"/>
        <v>NAP</v>
      </c>
      <c r="V2138" s="2573">
        <f>WEEKDAY(Table1[[#This Row],[FLIGHT_DATE]],2)</f>
        <v>1</v>
      </c>
      <c r="W2138" s="2573">
        <f>Table1[[#This Row],[FLIGHT_DATE]]-Table1[[#This Row],[DATE_BOOKED]]</f>
        <v>120</v>
      </c>
    </row>
    <row r="2139" spans="1:23" x14ac:dyDescent="0.35">
      <c r="A2139" s="2580">
        <v>45761</v>
      </c>
      <c r="B2139" s="2581" t="s">
        <v>332</v>
      </c>
      <c r="C2139" s="198" t="s">
        <v>333</v>
      </c>
      <c r="D2139" s="198"/>
      <c r="E2139" s="2581"/>
      <c r="F2139" s="2581" t="s">
        <v>56</v>
      </c>
      <c r="G2139" s="2581" t="s">
        <v>10</v>
      </c>
      <c r="H2139" s="2581" t="s">
        <v>194</v>
      </c>
      <c r="I2139" s="2582" t="s">
        <v>130</v>
      </c>
      <c r="J2139" s="2580">
        <v>45766</v>
      </c>
      <c r="K2139" s="2583">
        <v>1</v>
      </c>
      <c r="L2139" s="2584">
        <v>1</v>
      </c>
      <c r="M2139" s="2585">
        <v>150</v>
      </c>
      <c r="N2139" s="2586">
        <v>0</v>
      </c>
      <c r="O2139" s="2586">
        <v>0</v>
      </c>
      <c r="P2139" s="2587">
        <f>SUM(Table1[[#This Row],[BASE_FARE]:[SURCHARGES]])*Table1[[#This Row],[SEATS_BOOKED]]</f>
        <v>150</v>
      </c>
      <c r="Q2139" s="2581" t="s">
        <v>161</v>
      </c>
      <c r="R2139" s="2583" t="s">
        <v>335</v>
      </c>
      <c r="S2139" s="2581" t="str">
        <f>LEFT(Table1[[#This Row],[SECTOR]],3)</f>
        <v>VRN</v>
      </c>
      <c r="T2139" s="2581" t="str">
        <f>RIGHT(Table1[[#This Row],[SECTOR]],3)</f>
        <v>SSH</v>
      </c>
      <c r="U2139" s="2581" t="str">
        <f t="shared" si="187"/>
        <v>VRN</v>
      </c>
      <c r="V2139" s="2581">
        <f>WEEKDAY(Table1[[#This Row],[FLIGHT_DATE]],2)</f>
        <v>6</v>
      </c>
      <c r="W2139" s="2581">
        <f>Table1[[#This Row],[FLIGHT_DATE]]-Table1[[#This Row],[DATE_BOOKED]]</f>
        <v>5</v>
      </c>
    </row>
    <row r="2140" spans="1:23" x14ac:dyDescent="0.35">
      <c r="A2140" s="2580">
        <v>45761</v>
      </c>
      <c r="B2140" s="2581" t="s">
        <v>332</v>
      </c>
      <c r="C2140" s="198" t="s">
        <v>333</v>
      </c>
      <c r="D2140" s="198"/>
      <c r="E2140" s="2581"/>
      <c r="F2140" s="2581" t="s">
        <v>56</v>
      </c>
      <c r="G2140" s="2581" t="s">
        <v>10</v>
      </c>
      <c r="H2140" s="2588" t="s">
        <v>193</v>
      </c>
      <c r="I2140" s="2582" t="s">
        <v>29</v>
      </c>
      <c r="J2140" s="2580">
        <v>45767</v>
      </c>
      <c r="K2140" s="2583">
        <v>2</v>
      </c>
      <c r="L2140" s="2584">
        <v>2</v>
      </c>
      <c r="M2140" s="2585">
        <v>100</v>
      </c>
      <c r="N2140" s="2586">
        <v>0</v>
      </c>
      <c r="O2140" s="2586">
        <v>0</v>
      </c>
      <c r="P2140" s="2587">
        <f>SUM(Table1[[#This Row],[BASE_FARE]:[SURCHARGES]])*Table1[[#This Row],[SEATS_BOOKED]]</f>
        <v>200</v>
      </c>
      <c r="Q2140" s="2581" t="s">
        <v>161</v>
      </c>
      <c r="R2140" s="2583" t="s">
        <v>335</v>
      </c>
      <c r="S2140" s="2581" t="str">
        <f>LEFT(Table1[[#This Row],[SECTOR]],3)</f>
        <v>SSH</v>
      </c>
      <c r="T2140" s="2581" t="str">
        <f>RIGHT(Table1[[#This Row],[SECTOR]],3)</f>
        <v>NAP</v>
      </c>
      <c r="U2140" s="2581" t="str">
        <f t="shared" si="187"/>
        <v>NAP</v>
      </c>
      <c r="V2140" s="2581">
        <f>WEEKDAY(Table1[[#This Row],[FLIGHT_DATE]],2)</f>
        <v>7</v>
      </c>
      <c r="W2140" s="2581">
        <f>Table1[[#This Row],[FLIGHT_DATE]]-Table1[[#This Row],[DATE_BOOKED]]</f>
        <v>6</v>
      </c>
    </row>
    <row r="2141" spans="1:23" x14ac:dyDescent="0.35">
      <c r="A2141" s="2589">
        <v>45760</v>
      </c>
      <c r="B2141" s="2588" t="s">
        <v>631</v>
      </c>
      <c r="C2141" s="198" t="s">
        <v>333</v>
      </c>
      <c r="D2141" s="198"/>
      <c r="E2141" s="2588" t="s">
        <v>1111</v>
      </c>
      <c r="F2141" s="2588" t="s">
        <v>54</v>
      </c>
      <c r="G2141" s="2588" t="s">
        <v>11</v>
      </c>
      <c r="H2141" s="2588" t="s">
        <v>195</v>
      </c>
      <c r="I2141" s="2590" t="s">
        <v>126</v>
      </c>
      <c r="J2141" s="2589">
        <v>45780</v>
      </c>
      <c r="K2141" s="2591">
        <v>1</v>
      </c>
      <c r="L2141" s="2592">
        <v>1</v>
      </c>
      <c r="M2141" s="2593">
        <v>80</v>
      </c>
      <c r="N2141" s="2594">
        <v>30.05</v>
      </c>
      <c r="O2141" s="2594">
        <v>30</v>
      </c>
      <c r="P2141" s="2587">
        <f>SUM(Table1[[#This Row],[BASE_FARE]:[SURCHARGES]])*Table1[[#This Row],[SEATS_BOOKED]]</f>
        <v>140.05000000000001</v>
      </c>
      <c r="Q2141" s="2581" t="s">
        <v>161</v>
      </c>
      <c r="R2141" s="2583" t="s">
        <v>335</v>
      </c>
      <c r="S2141" s="2588" t="str">
        <f>LEFT(Table1[[#This Row],[SECTOR]],3)</f>
        <v>SSH</v>
      </c>
      <c r="T2141" s="2588" t="str">
        <f>RIGHT(Table1[[#This Row],[SECTOR]],3)</f>
        <v>VRN</v>
      </c>
      <c r="U2141" s="2588" t="str">
        <f t="shared" ref="U2141:U2146" si="188">IF(AND(S2141&lt;&gt;"SSH", S2141&lt;&gt;"RMF", S2141&lt;&gt;"CAI", S2141&lt;&gt;"HRG", S2141&lt;&gt;"LXR", S2141&lt;&gt;"DXB", OR(T2141="SSH", T2141="RMF", T2141="CAI", T2141="HRG", T2141="LXR", T2141="DXB")), S2141,
    IF(AND(T2141&lt;&gt;"SSH", T2141&lt;&gt;"RMF", T2141&lt;&gt;"CAI", T2141&lt;&gt;"HRG", T2141&lt;&gt;"LXR", T2141&lt;&gt;"DXB", OR(S2141="SSH", S2141="RMF", S2141="CAI", S2141="HRG", S2141="LXR", S2141="DXB")), T2141,
    "VIE"))</f>
        <v>VRN</v>
      </c>
      <c r="V2141" s="2588">
        <f>WEEKDAY(Table1[[#This Row],[FLIGHT_DATE]],2)</f>
        <v>6</v>
      </c>
      <c r="W2141" s="2588">
        <f>Table1[[#This Row],[FLIGHT_DATE]]-Table1[[#This Row],[DATE_BOOKED]]</f>
        <v>20</v>
      </c>
    </row>
    <row r="2142" spans="1:23" x14ac:dyDescent="0.35">
      <c r="A2142" s="2589">
        <v>45760</v>
      </c>
      <c r="B2142" s="2588" t="s">
        <v>631</v>
      </c>
      <c r="C2142" s="198" t="s">
        <v>333</v>
      </c>
      <c r="D2142" s="198"/>
      <c r="E2142" s="2588" t="s">
        <v>1111</v>
      </c>
      <c r="F2142" s="2588" t="s">
        <v>54</v>
      </c>
      <c r="G2142" s="2588" t="s">
        <v>10</v>
      </c>
      <c r="H2142" s="2588" t="s">
        <v>194</v>
      </c>
      <c r="I2142" s="2590" t="s">
        <v>130</v>
      </c>
      <c r="J2142" s="2589">
        <v>45773</v>
      </c>
      <c r="K2142" s="2591">
        <v>1</v>
      </c>
      <c r="L2142" s="2592">
        <v>1</v>
      </c>
      <c r="M2142" s="2593">
        <v>80</v>
      </c>
      <c r="N2142" s="2594">
        <v>24.39</v>
      </c>
      <c r="O2142" s="2594">
        <v>30</v>
      </c>
      <c r="P2142" s="2587">
        <f>SUM(Table1[[#This Row],[BASE_FARE]:[SURCHARGES]])*Table1[[#This Row],[SEATS_BOOKED]]</f>
        <v>134.38999999999999</v>
      </c>
      <c r="Q2142" s="2581" t="s">
        <v>161</v>
      </c>
      <c r="R2142" s="2583" t="s">
        <v>335</v>
      </c>
      <c r="S2142" s="2588" t="str">
        <f>LEFT(Table1[[#This Row],[SECTOR]],3)</f>
        <v>VRN</v>
      </c>
      <c r="T2142" s="2588" t="str">
        <f>RIGHT(Table1[[#This Row],[SECTOR]],3)</f>
        <v>SSH</v>
      </c>
      <c r="U2142" s="2588" t="str">
        <f t="shared" si="188"/>
        <v>VRN</v>
      </c>
      <c r="V2142" s="2588">
        <f>WEEKDAY(Table1[[#This Row],[FLIGHT_DATE]],2)</f>
        <v>6</v>
      </c>
      <c r="W2142" s="2588">
        <f>Table1[[#This Row],[FLIGHT_DATE]]-Table1[[#This Row],[DATE_BOOKED]]</f>
        <v>13</v>
      </c>
    </row>
    <row r="2143" spans="1:23" x14ac:dyDescent="0.35">
      <c r="A2143" s="2589">
        <v>45760</v>
      </c>
      <c r="B2143" s="2588" t="s">
        <v>631</v>
      </c>
      <c r="C2143" s="198" t="s">
        <v>333</v>
      </c>
      <c r="D2143" s="198"/>
      <c r="E2143" s="2588" t="s">
        <v>1111</v>
      </c>
      <c r="F2143" s="2588" t="s">
        <v>54</v>
      </c>
      <c r="G2143" s="2588" t="s">
        <v>11</v>
      </c>
      <c r="H2143" s="2588" t="s">
        <v>195</v>
      </c>
      <c r="I2143" s="2590" t="s">
        <v>126</v>
      </c>
      <c r="J2143" s="2589">
        <v>45780</v>
      </c>
      <c r="K2143" s="2591">
        <v>1</v>
      </c>
      <c r="L2143" s="2592">
        <v>1</v>
      </c>
      <c r="M2143" s="2593">
        <v>65</v>
      </c>
      <c r="N2143" s="2594">
        <v>30.05</v>
      </c>
      <c r="O2143" s="2594">
        <v>30</v>
      </c>
      <c r="P2143" s="2587">
        <f>SUM(Table1[[#This Row],[BASE_FARE]:[SURCHARGES]])*Table1[[#This Row],[SEATS_BOOKED]]</f>
        <v>125.05</v>
      </c>
      <c r="Q2143" s="2581" t="s">
        <v>161</v>
      </c>
      <c r="R2143" s="2583" t="s">
        <v>335</v>
      </c>
      <c r="S2143" s="2588" t="str">
        <f>LEFT(Table1[[#This Row],[SECTOR]],3)</f>
        <v>SSH</v>
      </c>
      <c r="T2143" s="2588" t="str">
        <f>RIGHT(Table1[[#This Row],[SECTOR]],3)</f>
        <v>VRN</v>
      </c>
      <c r="U2143" s="2588" t="str">
        <f t="shared" si="188"/>
        <v>VRN</v>
      </c>
      <c r="V2143" s="2588">
        <f>WEEKDAY(Table1[[#This Row],[FLIGHT_DATE]],2)</f>
        <v>6</v>
      </c>
      <c r="W2143" s="2588">
        <f>Table1[[#This Row],[FLIGHT_DATE]]-Table1[[#This Row],[DATE_BOOKED]]</f>
        <v>20</v>
      </c>
    </row>
    <row r="2144" spans="1:23" x14ac:dyDescent="0.35">
      <c r="A2144" s="2589">
        <v>45760</v>
      </c>
      <c r="B2144" s="2588" t="s">
        <v>631</v>
      </c>
      <c r="C2144" s="198" t="s">
        <v>333</v>
      </c>
      <c r="D2144" s="198"/>
      <c r="E2144" s="2588" t="s">
        <v>1111</v>
      </c>
      <c r="F2144" s="2588" t="s">
        <v>54</v>
      </c>
      <c r="G2144" s="2588" t="s">
        <v>10</v>
      </c>
      <c r="H2144" s="2588" t="s">
        <v>194</v>
      </c>
      <c r="I2144" s="2590" t="s">
        <v>130</v>
      </c>
      <c r="J2144" s="2589">
        <v>45773</v>
      </c>
      <c r="K2144" s="2591">
        <v>1</v>
      </c>
      <c r="L2144" s="2592">
        <v>1</v>
      </c>
      <c r="M2144" s="2593">
        <v>65</v>
      </c>
      <c r="N2144" s="2594">
        <v>18.77</v>
      </c>
      <c r="O2144" s="2594">
        <v>30</v>
      </c>
      <c r="P2144" s="2587">
        <f>SUM(Table1[[#This Row],[BASE_FARE]:[SURCHARGES]])*Table1[[#This Row],[SEATS_BOOKED]]</f>
        <v>113.77</v>
      </c>
      <c r="Q2144" s="2581" t="s">
        <v>161</v>
      </c>
      <c r="R2144" s="2583" t="s">
        <v>335</v>
      </c>
      <c r="S2144" s="2588" t="str">
        <f>LEFT(Table1[[#This Row],[SECTOR]],3)</f>
        <v>VRN</v>
      </c>
      <c r="T2144" s="2588" t="str">
        <f>RIGHT(Table1[[#This Row],[SECTOR]],3)</f>
        <v>SSH</v>
      </c>
      <c r="U2144" s="2588" t="str">
        <f t="shared" si="188"/>
        <v>VRN</v>
      </c>
      <c r="V2144" s="2588">
        <f>WEEKDAY(Table1[[#This Row],[FLIGHT_DATE]],2)</f>
        <v>6</v>
      </c>
      <c r="W2144" s="2588">
        <f>Table1[[#This Row],[FLIGHT_DATE]]-Table1[[#This Row],[DATE_BOOKED]]</f>
        <v>13</v>
      </c>
    </row>
    <row r="2145" spans="1:23" x14ac:dyDescent="0.35">
      <c r="A2145" s="2589">
        <v>45760</v>
      </c>
      <c r="B2145" s="2588" t="s">
        <v>631</v>
      </c>
      <c r="C2145" s="198" t="s">
        <v>333</v>
      </c>
      <c r="D2145" s="198"/>
      <c r="E2145" s="2588" t="s">
        <v>1111</v>
      </c>
      <c r="F2145" s="2588" t="s">
        <v>54</v>
      </c>
      <c r="G2145" s="2588" t="s">
        <v>11</v>
      </c>
      <c r="H2145" s="2588" t="s">
        <v>195</v>
      </c>
      <c r="I2145" s="2590" t="s">
        <v>126</v>
      </c>
      <c r="J2145" s="2589">
        <v>45780</v>
      </c>
      <c r="K2145" s="2591">
        <v>1</v>
      </c>
      <c r="L2145" s="2592">
        <v>1</v>
      </c>
      <c r="M2145" s="2593">
        <v>80</v>
      </c>
      <c r="N2145" s="2594">
        <v>30.05</v>
      </c>
      <c r="O2145" s="2594">
        <v>30</v>
      </c>
      <c r="P2145" s="2587">
        <f>SUM(Table1[[#This Row],[BASE_FARE]:[SURCHARGES]])*Table1[[#This Row],[SEATS_BOOKED]]</f>
        <v>140.05000000000001</v>
      </c>
      <c r="Q2145" s="2581" t="s">
        <v>161</v>
      </c>
      <c r="R2145" s="2583" t="s">
        <v>335</v>
      </c>
      <c r="S2145" s="2588" t="str">
        <f>LEFT(Table1[[#This Row],[SECTOR]],3)</f>
        <v>SSH</v>
      </c>
      <c r="T2145" s="2588" t="str">
        <f>RIGHT(Table1[[#This Row],[SECTOR]],3)</f>
        <v>VRN</v>
      </c>
      <c r="U2145" s="2588" t="str">
        <f t="shared" si="188"/>
        <v>VRN</v>
      </c>
      <c r="V2145" s="2588">
        <f>WEEKDAY(Table1[[#This Row],[FLIGHT_DATE]],2)</f>
        <v>6</v>
      </c>
      <c r="W2145" s="2588">
        <f>Table1[[#This Row],[FLIGHT_DATE]]-Table1[[#This Row],[DATE_BOOKED]]</f>
        <v>20</v>
      </c>
    </row>
    <row r="2146" spans="1:23" x14ac:dyDescent="0.35">
      <c r="A2146" s="2589">
        <v>45760</v>
      </c>
      <c r="B2146" s="2588" t="s">
        <v>631</v>
      </c>
      <c r="C2146" s="198" t="s">
        <v>333</v>
      </c>
      <c r="D2146" s="198"/>
      <c r="E2146" s="2588" t="s">
        <v>1111</v>
      </c>
      <c r="F2146" s="2588" t="s">
        <v>54</v>
      </c>
      <c r="G2146" s="2588" t="s">
        <v>10</v>
      </c>
      <c r="H2146" s="2588" t="s">
        <v>194</v>
      </c>
      <c r="I2146" s="2590" t="s">
        <v>130</v>
      </c>
      <c r="J2146" s="2589">
        <v>45773</v>
      </c>
      <c r="K2146" s="2591">
        <v>1</v>
      </c>
      <c r="L2146" s="2592">
        <v>1</v>
      </c>
      <c r="M2146" s="2593">
        <v>80</v>
      </c>
      <c r="N2146" s="2594">
        <v>24.39</v>
      </c>
      <c r="O2146" s="2594">
        <v>30</v>
      </c>
      <c r="P2146" s="2587">
        <f>SUM(Table1[[#This Row],[BASE_FARE]:[SURCHARGES]])*Table1[[#This Row],[SEATS_BOOKED]]</f>
        <v>134.38999999999999</v>
      </c>
      <c r="Q2146" s="2581" t="s">
        <v>161</v>
      </c>
      <c r="R2146" s="2583" t="s">
        <v>335</v>
      </c>
      <c r="S2146" s="2588" t="str">
        <f>LEFT(Table1[[#This Row],[SECTOR]],3)</f>
        <v>VRN</v>
      </c>
      <c r="T2146" s="2588" t="str">
        <f>RIGHT(Table1[[#This Row],[SECTOR]],3)</f>
        <v>SSH</v>
      </c>
      <c r="U2146" s="2588" t="str">
        <f t="shared" si="188"/>
        <v>VRN</v>
      </c>
      <c r="V2146" s="2588">
        <f>WEEKDAY(Table1[[#This Row],[FLIGHT_DATE]],2)</f>
        <v>6</v>
      </c>
      <c r="W2146" s="2588">
        <f>Table1[[#This Row],[FLIGHT_DATE]]-Table1[[#This Row],[DATE_BOOKED]]</f>
        <v>13</v>
      </c>
    </row>
    <row r="2147" spans="1:23" x14ac:dyDescent="0.35">
      <c r="A2147" s="2595">
        <v>45760</v>
      </c>
      <c r="B2147" s="2596" t="s">
        <v>631</v>
      </c>
      <c r="C2147" s="198" t="s">
        <v>333</v>
      </c>
      <c r="D2147" s="198"/>
      <c r="E2147" s="2596" t="s">
        <v>1112</v>
      </c>
      <c r="F2147" s="2596" t="s">
        <v>56</v>
      </c>
      <c r="G2147" s="2596" t="s">
        <v>10</v>
      </c>
      <c r="H2147" s="2596" t="s">
        <v>190</v>
      </c>
      <c r="I2147" s="2597" t="s">
        <v>115</v>
      </c>
      <c r="J2147" s="2595">
        <v>45884</v>
      </c>
      <c r="K2147" s="2598">
        <v>1</v>
      </c>
      <c r="L2147" s="2599">
        <v>1</v>
      </c>
      <c r="M2147" s="2600">
        <v>240</v>
      </c>
      <c r="N2147" s="2601">
        <v>39.9</v>
      </c>
      <c r="O2147" s="2601">
        <v>28.950000000000003</v>
      </c>
      <c r="P2147" s="2602">
        <f>SUM(Table1[[#This Row],[BASE_FARE]:[SURCHARGES]])*Table1[[#This Row],[SEATS_BOOKED]]</f>
        <v>308.84999999999997</v>
      </c>
      <c r="Q2147" s="2581" t="s">
        <v>161</v>
      </c>
      <c r="R2147" s="2583" t="s">
        <v>335</v>
      </c>
      <c r="S2147" s="2596" t="str">
        <f>LEFT(Table1[[#This Row],[SECTOR]],3)</f>
        <v>FCO</v>
      </c>
      <c r="T2147" s="2596" t="str">
        <f>RIGHT(Table1[[#This Row],[SECTOR]],3)</f>
        <v>SSH</v>
      </c>
      <c r="U2147" s="2596" t="str">
        <f>IF(AND(S2147&lt;&gt;"SSH", S2147&lt;&gt;"RMF", S2147&lt;&gt;"CAI", S2147&lt;&gt;"HRG", S2147&lt;&gt;"LXR", S2147&lt;&gt;"DXB", OR(T2147="SSH", T2147="RMF", T2147="CAI", T2147="HRG", T2147="LXR", T2147="DXB")), S2147,
    IF(AND(T2147&lt;&gt;"SSH", T2147&lt;&gt;"RMF", T2147&lt;&gt;"CAI", T2147&lt;&gt;"HRG", T2147&lt;&gt;"LXR", T2147&lt;&gt;"DXB", OR(S2147="SSH", S2147="RMF", S2147="CAI", S2147="HRG", S2147="LXR", S2147="DXB")), T2147,
    "VIE"))</f>
        <v>FCO</v>
      </c>
      <c r="V2147" s="2596">
        <f>WEEKDAY(Table1[[#This Row],[FLIGHT_DATE]],2)</f>
        <v>5</v>
      </c>
      <c r="W2147" s="2596">
        <f>Table1[[#This Row],[FLIGHT_DATE]]-Table1[[#This Row],[DATE_BOOKED]]</f>
        <v>124</v>
      </c>
    </row>
    <row r="2148" spans="1:23" x14ac:dyDescent="0.35">
      <c r="A2148" s="2603">
        <v>45761</v>
      </c>
      <c r="B2148" s="2604" t="s">
        <v>332</v>
      </c>
      <c r="C2148" s="198" t="s">
        <v>333</v>
      </c>
      <c r="D2148" s="198"/>
      <c r="E2148" s="2604"/>
      <c r="F2148" s="2604" t="s">
        <v>56</v>
      </c>
      <c r="G2148" s="2604" t="s">
        <v>10</v>
      </c>
      <c r="H2148" s="2620" t="s">
        <v>194</v>
      </c>
      <c r="I2148" s="2605" t="s">
        <v>130</v>
      </c>
      <c r="J2148" s="2603">
        <v>45773</v>
      </c>
      <c r="K2148" s="2606">
        <v>2</v>
      </c>
      <c r="L2148" s="2607">
        <v>2</v>
      </c>
      <c r="M2148" s="2608">
        <v>100</v>
      </c>
      <c r="N2148" s="2609">
        <v>0</v>
      </c>
      <c r="O2148" s="2609">
        <v>0</v>
      </c>
      <c r="P2148" s="2610">
        <f>SUM(Table1[[#This Row],[BASE_FARE]:[SURCHARGES]])*Table1[[#This Row],[SEATS_BOOKED]]</f>
        <v>200</v>
      </c>
      <c r="Q2148" s="2604" t="s">
        <v>161</v>
      </c>
      <c r="R2148" s="2606" t="s">
        <v>335</v>
      </c>
      <c r="S2148" s="2604" t="str">
        <f>LEFT(Table1[[#This Row],[SECTOR]],3)</f>
        <v>VRN</v>
      </c>
      <c r="T2148" s="2604" t="str">
        <f>RIGHT(Table1[[#This Row],[SECTOR]],3)</f>
        <v>SSH</v>
      </c>
      <c r="U2148" s="2604" t="str">
        <f>IF(AND(S2148&lt;&gt;"SSH", S2148&lt;&gt;"RMF", S2148&lt;&gt;"CAI", S2148&lt;&gt;"HRG", S2148&lt;&gt;"LXR", S2148&lt;&gt;"DXB", OR(T2148="SSH", T2148="RMF", T2148="CAI", T2148="HRG", T2148="LXR", T2148="DXB")), S2148,
    IF(AND(T2148&lt;&gt;"SSH", T2148&lt;&gt;"RMF", T2148&lt;&gt;"CAI", T2148&lt;&gt;"HRG", T2148&lt;&gt;"LXR", T2148&lt;&gt;"DXB", OR(S2148="SSH", S2148="RMF", S2148="CAI", S2148="HRG", S2148="LXR", S2148="DXB")), T2148,
    "VIE"))</f>
        <v>VRN</v>
      </c>
      <c r="V2148" s="2604">
        <f>WEEKDAY(Table1[[#This Row],[FLIGHT_DATE]],2)</f>
        <v>6</v>
      </c>
      <c r="W2148" s="2604">
        <f>Table1[[#This Row],[FLIGHT_DATE]]-Table1[[#This Row],[DATE_BOOKED]]</f>
        <v>12</v>
      </c>
    </row>
    <row r="2149" spans="1:23" x14ac:dyDescent="0.35">
      <c r="A2149" s="2603">
        <v>45760</v>
      </c>
      <c r="B2149" s="2604" t="s">
        <v>390</v>
      </c>
      <c r="C2149" s="198" t="s">
        <v>333</v>
      </c>
      <c r="D2149" s="198" t="s">
        <v>952</v>
      </c>
      <c r="E2149" s="2604" t="s">
        <v>1113</v>
      </c>
      <c r="F2149" s="2604" t="s">
        <v>56</v>
      </c>
      <c r="G2149" s="2604" t="s">
        <v>10</v>
      </c>
      <c r="H2149" s="2604" t="s">
        <v>89</v>
      </c>
      <c r="I2149" s="2605" t="s">
        <v>26</v>
      </c>
      <c r="J2149" s="2603">
        <v>45773</v>
      </c>
      <c r="K2149" s="2606">
        <v>1</v>
      </c>
      <c r="L2149" s="2607">
        <v>1</v>
      </c>
      <c r="M2149" s="2608">
        <v>70</v>
      </c>
      <c r="N2149" s="2609">
        <v>19.420000000000002</v>
      </c>
      <c r="O2149" s="2609">
        <v>40</v>
      </c>
      <c r="P2149" s="2610">
        <f>SUM(Table1[[#This Row],[BASE_FARE]:[SURCHARGES]])*Table1[[#This Row],[SEATS_BOOKED]]</f>
        <v>129.42000000000002</v>
      </c>
      <c r="Q2149" s="2604" t="s">
        <v>161</v>
      </c>
      <c r="R2149" s="2606" t="s">
        <v>335</v>
      </c>
      <c r="S2149" s="2604" t="str">
        <f>LEFT(Table1[[#This Row],[SECTOR]],3)</f>
        <v>BRI</v>
      </c>
      <c r="T2149" s="2604" t="str">
        <f>RIGHT(Table1[[#This Row],[SECTOR]],3)</f>
        <v>SSH</v>
      </c>
      <c r="U2149" s="2604" t="str">
        <f t="shared" ref="U2149:U2155" si="189">IF(AND(S2149&lt;&gt;"SSH", S2149&lt;&gt;"RMF", S2149&lt;&gt;"CAI", S2149&lt;&gt;"HRG", S2149&lt;&gt;"LXR", S2149&lt;&gt;"DXB", OR(T2149="SSH", T2149="RMF", T2149="CAI", T2149="HRG", T2149="LXR", T2149="DXB")), S2149,
    IF(AND(T2149&lt;&gt;"SSH", T2149&lt;&gt;"RMF", T2149&lt;&gt;"CAI", T2149&lt;&gt;"HRG", T2149&lt;&gt;"LXR", T2149&lt;&gt;"DXB", OR(S2149="SSH", S2149="RMF", S2149="CAI", S2149="HRG", S2149="LXR", S2149="DXB")), T2149,
    "VIE"))</f>
        <v>BRI</v>
      </c>
      <c r="V2149" s="2604">
        <f>WEEKDAY(Table1[[#This Row],[FLIGHT_DATE]],2)</f>
        <v>6</v>
      </c>
      <c r="W2149" s="2604">
        <f>Table1[[#This Row],[FLIGHT_DATE]]-Table1[[#This Row],[DATE_BOOKED]]</f>
        <v>13</v>
      </c>
    </row>
    <row r="2150" spans="1:23" x14ac:dyDescent="0.35">
      <c r="A2150" s="2603">
        <v>45760</v>
      </c>
      <c r="B2150" s="2604" t="s">
        <v>390</v>
      </c>
      <c r="C2150" s="198" t="s">
        <v>333</v>
      </c>
      <c r="D2150" s="198" t="s">
        <v>952</v>
      </c>
      <c r="E2150" s="2604" t="s">
        <v>1114</v>
      </c>
      <c r="F2150" s="2604" t="s">
        <v>56</v>
      </c>
      <c r="G2150" s="2604" t="s">
        <v>10</v>
      </c>
      <c r="H2150" s="2604" t="s">
        <v>89</v>
      </c>
      <c r="I2150" s="2605" t="s">
        <v>26</v>
      </c>
      <c r="J2150" s="2603">
        <v>45773</v>
      </c>
      <c r="K2150" s="2606">
        <v>1</v>
      </c>
      <c r="L2150" s="2607">
        <v>1</v>
      </c>
      <c r="M2150" s="2608">
        <v>70</v>
      </c>
      <c r="N2150" s="2609">
        <v>19.420000000000002</v>
      </c>
      <c r="O2150" s="2609">
        <v>40</v>
      </c>
      <c r="P2150" s="2610">
        <f>SUM(Table1[[#This Row],[BASE_FARE]:[SURCHARGES]])*Table1[[#This Row],[SEATS_BOOKED]]</f>
        <v>129.42000000000002</v>
      </c>
      <c r="Q2150" s="2604" t="s">
        <v>161</v>
      </c>
      <c r="R2150" s="2606" t="s">
        <v>335</v>
      </c>
      <c r="S2150" s="2604" t="str">
        <f>LEFT(Table1[[#This Row],[SECTOR]],3)</f>
        <v>BRI</v>
      </c>
      <c r="T2150" s="2604" t="str">
        <f>RIGHT(Table1[[#This Row],[SECTOR]],3)</f>
        <v>SSH</v>
      </c>
      <c r="U2150" s="2604" t="str">
        <f t="shared" si="189"/>
        <v>BRI</v>
      </c>
      <c r="V2150" s="2604">
        <f>WEEKDAY(Table1[[#This Row],[FLIGHT_DATE]],2)</f>
        <v>6</v>
      </c>
      <c r="W2150" s="2604">
        <f>Table1[[#This Row],[FLIGHT_DATE]]-Table1[[#This Row],[DATE_BOOKED]]</f>
        <v>13</v>
      </c>
    </row>
    <row r="2151" spans="1:23" x14ac:dyDescent="0.35">
      <c r="A2151" s="2603">
        <v>45760</v>
      </c>
      <c r="B2151" s="2604" t="s">
        <v>390</v>
      </c>
      <c r="C2151" s="198" t="s">
        <v>333</v>
      </c>
      <c r="D2151" s="198" t="s">
        <v>952</v>
      </c>
      <c r="E2151" s="2604" t="s">
        <v>1115</v>
      </c>
      <c r="F2151" s="2604" t="s">
        <v>56</v>
      </c>
      <c r="G2151" s="2604" t="s">
        <v>10</v>
      </c>
      <c r="H2151" s="2604" t="s">
        <v>190</v>
      </c>
      <c r="I2151" s="2605" t="s">
        <v>163</v>
      </c>
      <c r="J2151" s="2603">
        <v>45772</v>
      </c>
      <c r="K2151" s="2606">
        <v>1</v>
      </c>
      <c r="L2151" s="2607">
        <v>1</v>
      </c>
      <c r="M2151" s="2608">
        <v>60</v>
      </c>
      <c r="N2151" s="2609">
        <v>29.31</v>
      </c>
      <c r="O2151" s="2609">
        <v>40</v>
      </c>
      <c r="P2151" s="2610">
        <f>SUM(Table1[[#This Row],[BASE_FARE]:[SURCHARGES]])*Table1[[#This Row],[SEATS_BOOKED]]</f>
        <v>129.31</v>
      </c>
      <c r="Q2151" s="2604" t="s">
        <v>161</v>
      </c>
      <c r="R2151" s="2606" t="s">
        <v>335</v>
      </c>
      <c r="S2151" s="2604" t="str">
        <f>LEFT(Table1[[#This Row],[SECTOR]],3)</f>
        <v>MXP</v>
      </c>
      <c r="T2151" s="2604" t="str">
        <f>RIGHT(Table1[[#This Row],[SECTOR]],3)</f>
        <v>SSH</v>
      </c>
      <c r="U2151" s="2604" t="str">
        <f t="shared" si="189"/>
        <v>MXP</v>
      </c>
      <c r="V2151" s="2604">
        <f>WEEKDAY(Table1[[#This Row],[FLIGHT_DATE]],2)</f>
        <v>5</v>
      </c>
      <c r="W2151" s="2604">
        <f>Table1[[#This Row],[FLIGHT_DATE]]-Table1[[#This Row],[DATE_BOOKED]]</f>
        <v>12</v>
      </c>
    </row>
    <row r="2152" spans="1:23" x14ac:dyDescent="0.35">
      <c r="A2152" s="2603">
        <v>45760</v>
      </c>
      <c r="B2152" s="2604" t="s">
        <v>390</v>
      </c>
      <c r="C2152" s="198" t="s">
        <v>333</v>
      </c>
      <c r="D2152" s="198" t="s">
        <v>952</v>
      </c>
      <c r="E2152" s="2604" t="s">
        <v>1115</v>
      </c>
      <c r="F2152" s="2604" t="s">
        <v>56</v>
      </c>
      <c r="G2152" s="2604" t="s">
        <v>10</v>
      </c>
      <c r="H2152" s="2604" t="s">
        <v>190</v>
      </c>
      <c r="I2152" s="2605" t="s">
        <v>163</v>
      </c>
      <c r="J2152" s="2603">
        <v>45772</v>
      </c>
      <c r="K2152" s="2606">
        <v>1</v>
      </c>
      <c r="L2152" s="2607">
        <v>1</v>
      </c>
      <c r="M2152" s="2608">
        <v>60</v>
      </c>
      <c r="N2152" s="2609">
        <v>29.31</v>
      </c>
      <c r="O2152" s="2609">
        <v>40</v>
      </c>
      <c r="P2152" s="2610">
        <f>SUM(Table1[[#This Row],[BASE_FARE]:[SURCHARGES]])*Table1[[#This Row],[SEATS_BOOKED]]</f>
        <v>129.31</v>
      </c>
      <c r="Q2152" s="2604" t="s">
        <v>161</v>
      </c>
      <c r="R2152" s="2606" t="s">
        <v>335</v>
      </c>
      <c r="S2152" s="2604" t="str">
        <f>LEFT(Table1[[#This Row],[SECTOR]],3)</f>
        <v>MXP</v>
      </c>
      <c r="T2152" s="2604" t="str">
        <f>RIGHT(Table1[[#This Row],[SECTOR]],3)</f>
        <v>SSH</v>
      </c>
      <c r="U2152" s="2604" t="str">
        <f t="shared" si="189"/>
        <v>MXP</v>
      </c>
      <c r="V2152" s="2604">
        <f>WEEKDAY(Table1[[#This Row],[FLIGHT_DATE]],2)</f>
        <v>5</v>
      </c>
      <c r="W2152" s="2604">
        <f>Table1[[#This Row],[FLIGHT_DATE]]-Table1[[#This Row],[DATE_BOOKED]]</f>
        <v>12</v>
      </c>
    </row>
    <row r="2153" spans="1:23" x14ac:dyDescent="0.35">
      <c r="A2153" s="2603">
        <v>45760</v>
      </c>
      <c r="B2153" s="2604" t="s">
        <v>390</v>
      </c>
      <c r="C2153" s="198" t="s">
        <v>333</v>
      </c>
      <c r="D2153" s="198" t="s">
        <v>952</v>
      </c>
      <c r="E2153" s="2604" t="s">
        <v>1113</v>
      </c>
      <c r="F2153" s="2604" t="s">
        <v>56</v>
      </c>
      <c r="G2153" s="2604" t="s">
        <v>10</v>
      </c>
      <c r="H2153" s="2604" t="s">
        <v>89</v>
      </c>
      <c r="I2153" s="2605" t="s">
        <v>26</v>
      </c>
      <c r="J2153" s="2603">
        <v>45773</v>
      </c>
      <c r="K2153" s="2606">
        <v>1</v>
      </c>
      <c r="L2153" s="2607">
        <v>1</v>
      </c>
      <c r="M2153" s="2608">
        <v>70</v>
      </c>
      <c r="N2153" s="2609">
        <v>19.420000000000002</v>
      </c>
      <c r="O2153" s="2609">
        <v>40</v>
      </c>
      <c r="P2153" s="2610">
        <f>SUM(Table1[[#This Row],[BASE_FARE]:[SURCHARGES]])*Table1[[#This Row],[SEATS_BOOKED]]</f>
        <v>129.42000000000002</v>
      </c>
      <c r="Q2153" s="2604" t="s">
        <v>161</v>
      </c>
      <c r="R2153" s="2606" t="s">
        <v>335</v>
      </c>
      <c r="S2153" s="2604" t="str">
        <f>LEFT(Table1[[#This Row],[SECTOR]],3)</f>
        <v>BRI</v>
      </c>
      <c r="T2153" s="2604" t="str">
        <f>RIGHT(Table1[[#This Row],[SECTOR]],3)</f>
        <v>SSH</v>
      </c>
      <c r="U2153" s="2604" t="str">
        <f t="shared" si="189"/>
        <v>BRI</v>
      </c>
      <c r="V2153" s="2604">
        <f>WEEKDAY(Table1[[#This Row],[FLIGHT_DATE]],2)</f>
        <v>6</v>
      </c>
      <c r="W2153" s="2604">
        <f>Table1[[#This Row],[FLIGHT_DATE]]-Table1[[#This Row],[DATE_BOOKED]]</f>
        <v>13</v>
      </c>
    </row>
    <row r="2154" spans="1:23" x14ac:dyDescent="0.35">
      <c r="A2154" s="2603">
        <v>45760</v>
      </c>
      <c r="B2154" s="2604" t="s">
        <v>390</v>
      </c>
      <c r="C2154" s="198" t="s">
        <v>333</v>
      </c>
      <c r="D2154" s="198" t="s">
        <v>952</v>
      </c>
      <c r="E2154" s="2604" t="s">
        <v>1116</v>
      </c>
      <c r="F2154" s="2604" t="s">
        <v>56</v>
      </c>
      <c r="G2154" s="2604" t="s">
        <v>10</v>
      </c>
      <c r="H2154" s="2604" t="s">
        <v>191</v>
      </c>
      <c r="I2154" s="2605" t="s">
        <v>29</v>
      </c>
      <c r="J2154" s="2603">
        <v>45887</v>
      </c>
      <c r="K2154" s="2606">
        <v>1</v>
      </c>
      <c r="L2154" s="2607">
        <v>1</v>
      </c>
      <c r="M2154" s="2608">
        <v>300</v>
      </c>
      <c r="N2154" s="2609">
        <v>38.92</v>
      </c>
      <c r="O2154" s="2609">
        <v>40</v>
      </c>
      <c r="P2154" s="2610">
        <f>SUM(Table1[[#This Row],[BASE_FARE]:[SURCHARGES]])*Table1[[#This Row],[SEATS_BOOKED]]</f>
        <v>378.92</v>
      </c>
      <c r="Q2154" s="2604" t="s">
        <v>161</v>
      </c>
      <c r="R2154" s="2606" t="s">
        <v>335</v>
      </c>
      <c r="S2154" s="2604" t="str">
        <f>LEFT(Table1[[#This Row],[SECTOR]],3)</f>
        <v>SSH</v>
      </c>
      <c r="T2154" s="2604" t="str">
        <f>RIGHT(Table1[[#This Row],[SECTOR]],3)</f>
        <v>NAP</v>
      </c>
      <c r="U2154" s="2604" t="str">
        <f t="shared" si="189"/>
        <v>NAP</v>
      </c>
      <c r="V2154" s="2604">
        <f>WEEKDAY(Table1[[#This Row],[FLIGHT_DATE]],2)</f>
        <v>1</v>
      </c>
      <c r="W2154" s="2604">
        <f>Table1[[#This Row],[FLIGHT_DATE]]-Table1[[#This Row],[DATE_BOOKED]]</f>
        <v>127</v>
      </c>
    </row>
    <row r="2155" spans="1:23" x14ac:dyDescent="0.35">
      <c r="A2155" s="2603">
        <v>45760</v>
      </c>
      <c r="B2155" s="2604" t="s">
        <v>390</v>
      </c>
      <c r="C2155" s="198" t="s">
        <v>333</v>
      </c>
      <c r="D2155" s="198" t="s">
        <v>952</v>
      </c>
      <c r="E2155" s="2604" t="s">
        <v>1116</v>
      </c>
      <c r="F2155" s="2604" t="s">
        <v>56</v>
      </c>
      <c r="G2155" s="2604" t="s">
        <v>10</v>
      </c>
      <c r="H2155" s="2604" t="s">
        <v>191</v>
      </c>
      <c r="I2155" s="2605" t="s">
        <v>29</v>
      </c>
      <c r="J2155" s="2603">
        <v>45887</v>
      </c>
      <c r="K2155" s="2606">
        <v>1</v>
      </c>
      <c r="L2155" s="2607">
        <v>1</v>
      </c>
      <c r="M2155" s="2608">
        <v>300</v>
      </c>
      <c r="N2155" s="2609">
        <v>38.92</v>
      </c>
      <c r="O2155" s="2609">
        <v>40</v>
      </c>
      <c r="P2155" s="2610">
        <f>SUM(Table1[[#This Row],[BASE_FARE]:[SURCHARGES]])*Table1[[#This Row],[SEATS_BOOKED]]</f>
        <v>378.92</v>
      </c>
      <c r="Q2155" s="2604" t="s">
        <v>161</v>
      </c>
      <c r="R2155" s="2606" t="s">
        <v>335</v>
      </c>
      <c r="S2155" s="2604" t="str">
        <f>LEFT(Table1[[#This Row],[SECTOR]],3)</f>
        <v>SSH</v>
      </c>
      <c r="T2155" s="2604" t="str">
        <f>RIGHT(Table1[[#This Row],[SECTOR]],3)</f>
        <v>NAP</v>
      </c>
      <c r="U2155" s="2604" t="str">
        <f t="shared" si="189"/>
        <v>NAP</v>
      </c>
      <c r="V2155" s="2604">
        <f>WEEKDAY(Table1[[#This Row],[FLIGHT_DATE]],2)</f>
        <v>1</v>
      </c>
      <c r="W2155" s="2604">
        <f>Table1[[#This Row],[FLIGHT_DATE]]-Table1[[#This Row],[DATE_BOOKED]]</f>
        <v>127</v>
      </c>
    </row>
    <row r="2156" spans="1:23" x14ac:dyDescent="0.35">
      <c r="A2156" s="2611">
        <v>45761</v>
      </c>
      <c r="B2156" s="2985" t="s">
        <v>1212</v>
      </c>
      <c r="C2156" s="198" t="s">
        <v>333</v>
      </c>
      <c r="D2156" s="198" t="s">
        <v>917</v>
      </c>
      <c r="E2156" s="2612" t="s">
        <v>1117</v>
      </c>
      <c r="F2156" s="2612" t="s">
        <v>56</v>
      </c>
      <c r="G2156" s="2612" t="s">
        <v>10</v>
      </c>
      <c r="H2156" s="2612" t="s">
        <v>195</v>
      </c>
      <c r="I2156" s="2613" t="s">
        <v>126</v>
      </c>
      <c r="J2156" s="2611">
        <v>45780</v>
      </c>
      <c r="K2156" s="2614">
        <v>1</v>
      </c>
      <c r="L2156" s="2615">
        <v>1</v>
      </c>
      <c r="M2156" s="2616">
        <v>100</v>
      </c>
      <c r="N2156" s="2617">
        <v>0</v>
      </c>
      <c r="O2156" s="2617">
        <v>0</v>
      </c>
      <c r="P2156" s="2618">
        <f>SUM(Table1[[#This Row],[BASE_FARE]:[SURCHARGES]])*Table1[[#This Row],[SEATS_BOOKED]]</f>
        <v>100</v>
      </c>
      <c r="Q2156" s="2604" t="s">
        <v>161</v>
      </c>
      <c r="R2156" s="2606" t="s">
        <v>335</v>
      </c>
      <c r="S2156" s="2612" t="str">
        <f>LEFT(Table1[[#This Row],[SECTOR]],3)</f>
        <v>SSH</v>
      </c>
      <c r="T2156" s="2612" t="str">
        <f>RIGHT(Table1[[#This Row],[SECTOR]],3)</f>
        <v>VRN</v>
      </c>
      <c r="U2156" s="2612" t="str">
        <f t="shared" ref="U2156:U2165" si="190">IF(AND(S2156&lt;&gt;"SSH", S2156&lt;&gt;"RMF", S2156&lt;&gt;"CAI", S2156&lt;&gt;"HRG", S2156&lt;&gt;"LXR", S2156&lt;&gt;"DXB", OR(T2156="SSH", T2156="RMF", T2156="CAI", T2156="HRG", T2156="LXR", T2156="DXB")), S2156,
    IF(AND(T2156&lt;&gt;"SSH", T2156&lt;&gt;"RMF", T2156&lt;&gt;"CAI", T2156&lt;&gt;"HRG", T2156&lt;&gt;"LXR", T2156&lt;&gt;"DXB", OR(S2156="SSH", S2156="RMF", S2156="CAI", S2156="HRG", S2156="LXR", S2156="DXB")), T2156,
    "VIE"))</f>
        <v>VRN</v>
      </c>
      <c r="V2156" s="2612">
        <f>WEEKDAY(Table1[[#This Row],[FLIGHT_DATE]],2)</f>
        <v>6</v>
      </c>
      <c r="W2156" s="2612">
        <f>Table1[[#This Row],[FLIGHT_DATE]]-Table1[[#This Row],[DATE_BOOKED]]</f>
        <v>19</v>
      </c>
    </row>
    <row r="2157" spans="1:23" x14ac:dyDescent="0.35">
      <c r="A2157" s="2611">
        <v>45761</v>
      </c>
      <c r="B2157" s="2985" t="s">
        <v>1212</v>
      </c>
      <c r="C2157" s="198" t="s">
        <v>333</v>
      </c>
      <c r="D2157" s="198" t="s">
        <v>917</v>
      </c>
      <c r="E2157" s="2612" t="s">
        <v>1117</v>
      </c>
      <c r="F2157" s="2612" t="s">
        <v>56</v>
      </c>
      <c r="G2157" s="2612" t="s">
        <v>10</v>
      </c>
      <c r="H2157" s="2612" t="s">
        <v>195</v>
      </c>
      <c r="I2157" s="2613" t="s">
        <v>126</v>
      </c>
      <c r="J2157" s="2611">
        <v>45780</v>
      </c>
      <c r="K2157" s="2614">
        <v>1</v>
      </c>
      <c r="L2157" s="2615">
        <v>1</v>
      </c>
      <c r="M2157" s="2616">
        <v>100</v>
      </c>
      <c r="N2157" s="2617">
        <v>0</v>
      </c>
      <c r="O2157" s="2617">
        <v>0</v>
      </c>
      <c r="P2157" s="2618">
        <f>SUM(Table1[[#This Row],[BASE_FARE]:[SURCHARGES]])*Table1[[#This Row],[SEATS_BOOKED]]</f>
        <v>100</v>
      </c>
      <c r="Q2157" s="2604" t="s">
        <v>161</v>
      </c>
      <c r="R2157" s="2606" t="s">
        <v>335</v>
      </c>
      <c r="S2157" s="2612" t="str">
        <f>LEFT(Table1[[#This Row],[SECTOR]],3)</f>
        <v>SSH</v>
      </c>
      <c r="T2157" s="2612" t="str">
        <f>RIGHT(Table1[[#This Row],[SECTOR]],3)</f>
        <v>VRN</v>
      </c>
      <c r="U2157" s="2612" t="str">
        <f t="shared" si="190"/>
        <v>VRN</v>
      </c>
      <c r="V2157" s="2612">
        <f>WEEKDAY(Table1[[#This Row],[FLIGHT_DATE]],2)</f>
        <v>6</v>
      </c>
      <c r="W2157" s="2612">
        <f>Table1[[#This Row],[FLIGHT_DATE]]-Table1[[#This Row],[DATE_BOOKED]]</f>
        <v>19</v>
      </c>
    </row>
    <row r="2158" spans="1:23" x14ac:dyDescent="0.35">
      <c r="A2158" s="2619">
        <v>45761</v>
      </c>
      <c r="B2158" s="2620" t="s">
        <v>385</v>
      </c>
      <c r="C2158" s="198" t="s">
        <v>333</v>
      </c>
      <c r="D2158" s="198"/>
      <c r="E2158" s="2620" t="s">
        <v>1118</v>
      </c>
      <c r="F2158" s="2620" t="s">
        <v>54</v>
      </c>
      <c r="G2158" s="2620" t="s">
        <v>10</v>
      </c>
      <c r="H2158" s="2620" t="s">
        <v>194</v>
      </c>
      <c r="I2158" s="2621" t="s">
        <v>130</v>
      </c>
      <c r="J2158" s="2619">
        <v>45773</v>
      </c>
      <c r="K2158" s="2622">
        <v>2</v>
      </c>
      <c r="L2158" s="2623">
        <v>2</v>
      </c>
      <c r="M2158" s="2624">
        <v>135</v>
      </c>
      <c r="N2158" s="2617">
        <v>0</v>
      </c>
      <c r="O2158" s="2617">
        <v>0</v>
      </c>
      <c r="P2158" s="2625">
        <f>SUM(Table1[[#This Row],[BASE_FARE]:[SURCHARGES]])*Table1[[#This Row],[SEATS_BOOKED]]</f>
        <v>270</v>
      </c>
      <c r="Q2158" s="2604" t="s">
        <v>161</v>
      </c>
      <c r="R2158" s="2606" t="s">
        <v>335</v>
      </c>
      <c r="S2158" s="2620" t="str">
        <f>LEFT(Table1[[#This Row],[SECTOR]],3)</f>
        <v>VRN</v>
      </c>
      <c r="T2158" s="2620" t="str">
        <f>RIGHT(Table1[[#This Row],[SECTOR]],3)</f>
        <v>SSH</v>
      </c>
      <c r="U2158" s="2620" t="str">
        <f t="shared" si="190"/>
        <v>VRN</v>
      </c>
      <c r="V2158" s="2620">
        <f>WEEKDAY(Table1[[#This Row],[FLIGHT_DATE]],2)</f>
        <v>6</v>
      </c>
      <c r="W2158" s="2620">
        <f>Table1[[#This Row],[FLIGHT_DATE]]-Table1[[#This Row],[DATE_BOOKED]]</f>
        <v>12</v>
      </c>
    </row>
    <row r="2159" spans="1:23" x14ac:dyDescent="0.35">
      <c r="A2159" s="2619">
        <v>45761</v>
      </c>
      <c r="B2159" s="2620" t="s">
        <v>385</v>
      </c>
      <c r="C2159" s="198" t="s">
        <v>333</v>
      </c>
      <c r="D2159" s="198"/>
      <c r="E2159" s="2620" t="s">
        <v>1118</v>
      </c>
      <c r="F2159" s="2620" t="s">
        <v>54</v>
      </c>
      <c r="G2159" s="2620" t="s">
        <v>11</v>
      </c>
      <c r="H2159" s="2620" t="s">
        <v>195</v>
      </c>
      <c r="I2159" s="2621" t="s">
        <v>126</v>
      </c>
      <c r="J2159" s="2619">
        <v>45780</v>
      </c>
      <c r="K2159" s="2622">
        <v>2</v>
      </c>
      <c r="L2159" s="2623">
        <v>2</v>
      </c>
      <c r="M2159" s="2624">
        <v>135</v>
      </c>
      <c r="N2159" s="2617">
        <v>0</v>
      </c>
      <c r="O2159" s="2617">
        <v>0</v>
      </c>
      <c r="P2159" s="2625">
        <f>SUM(Table1[[#This Row],[BASE_FARE]:[SURCHARGES]])*Table1[[#This Row],[SEATS_BOOKED]]</f>
        <v>270</v>
      </c>
      <c r="Q2159" s="2604" t="s">
        <v>161</v>
      </c>
      <c r="R2159" s="2606" t="s">
        <v>335</v>
      </c>
      <c r="S2159" s="2620" t="str">
        <f>LEFT(Table1[[#This Row],[SECTOR]],3)</f>
        <v>SSH</v>
      </c>
      <c r="T2159" s="2620" t="str">
        <f>RIGHT(Table1[[#This Row],[SECTOR]],3)</f>
        <v>VRN</v>
      </c>
      <c r="U2159" s="2620" t="str">
        <f t="shared" si="190"/>
        <v>VRN</v>
      </c>
      <c r="V2159" s="2620">
        <f>WEEKDAY(Table1[[#This Row],[FLIGHT_DATE]],2)</f>
        <v>6</v>
      </c>
      <c r="W2159" s="2620">
        <f>Table1[[#This Row],[FLIGHT_DATE]]-Table1[[#This Row],[DATE_BOOKED]]</f>
        <v>19</v>
      </c>
    </row>
    <row r="2160" spans="1:23" x14ac:dyDescent="0.35">
      <c r="A2160" s="2626">
        <v>45762</v>
      </c>
      <c r="B2160" s="2627" t="s">
        <v>332</v>
      </c>
      <c r="C2160" s="198" t="s">
        <v>333</v>
      </c>
      <c r="D2160" s="198"/>
      <c r="E2160" s="2627"/>
      <c r="F2160" s="2627" t="s">
        <v>56</v>
      </c>
      <c r="G2160" s="2627" t="s">
        <v>10</v>
      </c>
      <c r="H2160" s="2627" t="s">
        <v>193</v>
      </c>
      <c r="I2160" s="2628" t="s">
        <v>29</v>
      </c>
      <c r="J2160" s="2626">
        <v>45767</v>
      </c>
      <c r="K2160" s="2629">
        <v>1</v>
      </c>
      <c r="L2160" s="2630">
        <v>1</v>
      </c>
      <c r="M2160" s="2631">
        <v>100</v>
      </c>
      <c r="N2160" s="2632">
        <v>0</v>
      </c>
      <c r="O2160" s="2632">
        <v>0</v>
      </c>
      <c r="P2160" s="2633">
        <f>SUM(Table1[[#This Row],[BASE_FARE]:[SURCHARGES]])*Table1[[#This Row],[SEATS_BOOKED]]</f>
        <v>100</v>
      </c>
      <c r="Q2160" s="2627" t="s">
        <v>161</v>
      </c>
      <c r="R2160" s="2629" t="s">
        <v>335</v>
      </c>
      <c r="S2160" s="2627" t="str">
        <f>LEFT(Table1[[#This Row],[SECTOR]],3)</f>
        <v>SSH</v>
      </c>
      <c r="T2160" s="2627" t="str">
        <f>RIGHT(Table1[[#This Row],[SECTOR]],3)</f>
        <v>NAP</v>
      </c>
      <c r="U2160" s="2627" t="str">
        <f t="shared" si="190"/>
        <v>NAP</v>
      </c>
      <c r="V2160" s="2627">
        <f>WEEKDAY(Table1[[#This Row],[FLIGHT_DATE]],2)</f>
        <v>7</v>
      </c>
      <c r="W2160" s="2627">
        <f>Table1[[#This Row],[FLIGHT_DATE]]-Table1[[#This Row],[DATE_BOOKED]]</f>
        <v>5</v>
      </c>
    </row>
    <row r="2161" spans="1:23" x14ac:dyDescent="0.35">
      <c r="A2161" s="2626">
        <v>45762</v>
      </c>
      <c r="B2161" s="2627" t="s">
        <v>332</v>
      </c>
      <c r="C2161" s="198" t="s">
        <v>333</v>
      </c>
      <c r="D2161" s="198"/>
      <c r="E2161" s="2627"/>
      <c r="F2161" s="2627" t="s">
        <v>56</v>
      </c>
      <c r="G2161" s="2627" t="s">
        <v>10</v>
      </c>
      <c r="H2161" s="2627" t="s">
        <v>192</v>
      </c>
      <c r="I2161" s="2628" t="s">
        <v>28</v>
      </c>
      <c r="J2161" s="2626">
        <v>45774</v>
      </c>
      <c r="K2161" s="2629">
        <v>1</v>
      </c>
      <c r="L2161" s="2630">
        <v>1</v>
      </c>
      <c r="M2161" s="2631">
        <v>100</v>
      </c>
      <c r="N2161" s="2632">
        <v>0</v>
      </c>
      <c r="O2161" s="2632">
        <v>0</v>
      </c>
      <c r="P2161" s="2633">
        <f>SUM(Table1[[#This Row],[BASE_FARE]:[SURCHARGES]])*Table1[[#This Row],[SEATS_BOOKED]]</f>
        <v>100</v>
      </c>
      <c r="Q2161" s="2627" t="s">
        <v>161</v>
      </c>
      <c r="R2161" s="2629" t="s">
        <v>335</v>
      </c>
      <c r="S2161" s="2627" t="str">
        <f>LEFT(Table1[[#This Row],[SECTOR]],3)</f>
        <v>NAP</v>
      </c>
      <c r="T2161" s="2627" t="str">
        <f>RIGHT(Table1[[#This Row],[SECTOR]],3)</f>
        <v>SSH</v>
      </c>
      <c r="U2161" s="2627" t="str">
        <f t="shared" si="190"/>
        <v>NAP</v>
      </c>
      <c r="V2161" s="2627">
        <f>WEEKDAY(Table1[[#This Row],[FLIGHT_DATE]],2)</f>
        <v>7</v>
      </c>
      <c r="W2161" s="2627">
        <f>Table1[[#This Row],[FLIGHT_DATE]]-Table1[[#This Row],[DATE_BOOKED]]</f>
        <v>12</v>
      </c>
    </row>
    <row r="2162" spans="1:23" x14ac:dyDescent="0.35">
      <c r="A2162" s="2635">
        <v>45761</v>
      </c>
      <c r="B2162" s="3089" t="s">
        <v>387</v>
      </c>
      <c r="C2162" s="198" t="s">
        <v>333</v>
      </c>
      <c r="D2162" s="198" t="s">
        <v>583</v>
      </c>
      <c r="E2162" s="3113" t="s">
        <v>1120</v>
      </c>
      <c r="F2162" s="2636" t="s">
        <v>56</v>
      </c>
      <c r="G2162" s="2636" t="s">
        <v>10</v>
      </c>
      <c r="H2162" s="3089" t="s">
        <v>88</v>
      </c>
      <c r="I2162" s="2637" t="s">
        <v>27</v>
      </c>
      <c r="J2162" s="2635">
        <v>45780</v>
      </c>
      <c r="K2162" s="2638">
        <v>1</v>
      </c>
      <c r="L2162" s="2639">
        <v>1</v>
      </c>
      <c r="M2162" s="2640">
        <v>277.02</v>
      </c>
      <c r="N2162" s="2641">
        <v>35.19</v>
      </c>
      <c r="O2162" s="2641">
        <v>53</v>
      </c>
      <c r="P2162" s="2642">
        <f>SUM(Table1[[#This Row],[BASE_FARE]:[SURCHARGES]])*Table1[[#This Row],[SEATS_BOOKED]]</f>
        <v>365.21</v>
      </c>
      <c r="Q2162" s="2627" t="s">
        <v>161</v>
      </c>
      <c r="R2162" s="2629" t="s">
        <v>335</v>
      </c>
      <c r="S2162" s="2636" t="str">
        <f>LEFT(Table1[[#This Row],[SECTOR]],3)</f>
        <v>SSH</v>
      </c>
      <c r="T2162" s="2636" t="str">
        <f>RIGHT(Table1[[#This Row],[SECTOR]],3)</f>
        <v>BRI</v>
      </c>
      <c r="U2162" s="2636" t="str">
        <f t="shared" si="190"/>
        <v>BRI</v>
      </c>
      <c r="V2162" s="2636">
        <f>WEEKDAY(Table1[[#This Row],[FLIGHT_DATE]],2)</f>
        <v>6</v>
      </c>
      <c r="W2162" s="2636">
        <f>Table1[[#This Row],[FLIGHT_DATE]]-Table1[[#This Row],[DATE_BOOKED]]</f>
        <v>19</v>
      </c>
    </row>
    <row r="2163" spans="1:23" x14ac:dyDescent="0.35">
      <c r="A2163" s="2635">
        <v>45761</v>
      </c>
      <c r="B2163" s="3089" t="s">
        <v>387</v>
      </c>
      <c r="C2163" s="198" t="s">
        <v>333</v>
      </c>
      <c r="D2163" s="198" t="s">
        <v>583</v>
      </c>
      <c r="E2163" s="2636" t="s">
        <v>1120</v>
      </c>
      <c r="F2163" s="2636" t="s">
        <v>56</v>
      </c>
      <c r="G2163" s="2636" t="s">
        <v>10</v>
      </c>
      <c r="H2163" s="3089" t="s">
        <v>88</v>
      </c>
      <c r="I2163" s="2637" t="s">
        <v>27</v>
      </c>
      <c r="J2163" s="2635">
        <v>45780</v>
      </c>
      <c r="K2163" s="2638">
        <v>1</v>
      </c>
      <c r="L2163" s="2639">
        <v>1</v>
      </c>
      <c r="M2163" s="2640">
        <v>277.02</v>
      </c>
      <c r="N2163" s="2641">
        <v>35.19</v>
      </c>
      <c r="O2163" s="2641">
        <v>53</v>
      </c>
      <c r="P2163" s="2642">
        <f>SUM(Table1[[#This Row],[BASE_FARE]:[SURCHARGES]])*Table1[[#This Row],[SEATS_BOOKED]]</f>
        <v>365.21</v>
      </c>
      <c r="Q2163" s="2627" t="s">
        <v>161</v>
      </c>
      <c r="R2163" s="2629" t="s">
        <v>335</v>
      </c>
      <c r="S2163" s="2636" t="str">
        <f>LEFT(Table1[[#This Row],[SECTOR]],3)</f>
        <v>SSH</v>
      </c>
      <c r="T2163" s="2636" t="str">
        <f>RIGHT(Table1[[#This Row],[SECTOR]],3)</f>
        <v>BRI</v>
      </c>
      <c r="U2163" s="2636" t="str">
        <f t="shared" si="190"/>
        <v>BRI</v>
      </c>
      <c r="V2163" s="2636">
        <f>WEEKDAY(Table1[[#This Row],[FLIGHT_DATE]],2)</f>
        <v>6</v>
      </c>
      <c r="W2163" s="2636">
        <f>Table1[[#This Row],[FLIGHT_DATE]]-Table1[[#This Row],[DATE_BOOKED]]</f>
        <v>19</v>
      </c>
    </row>
    <row r="2164" spans="1:23" x14ac:dyDescent="0.35">
      <c r="A2164" s="2635">
        <v>45762</v>
      </c>
      <c r="B2164" s="2636" t="s">
        <v>387</v>
      </c>
      <c r="C2164" s="198" t="s">
        <v>333</v>
      </c>
      <c r="D2164" s="198" t="s">
        <v>583</v>
      </c>
      <c r="E2164" s="2636" t="s">
        <v>1121</v>
      </c>
      <c r="F2164" s="2636" t="s">
        <v>56</v>
      </c>
      <c r="G2164" s="2636" t="s">
        <v>10</v>
      </c>
      <c r="H2164" s="2636" t="s">
        <v>191</v>
      </c>
      <c r="I2164" s="2637" t="s">
        <v>114</v>
      </c>
      <c r="J2164" s="2635">
        <v>45891</v>
      </c>
      <c r="K2164" s="2638">
        <v>1</v>
      </c>
      <c r="L2164" s="2639">
        <v>1</v>
      </c>
      <c r="M2164" s="2640">
        <v>204.17</v>
      </c>
      <c r="N2164" s="2641">
        <v>35.33</v>
      </c>
      <c r="O2164" s="2641">
        <v>53</v>
      </c>
      <c r="P2164" s="2642">
        <f>SUM(Table1[[#This Row],[BASE_FARE]:[SURCHARGES]])*Table1[[#This Row],[SEATS_BOOKED]]</f>
        <v>292.5</v>
      </c>
      <c r="Q2164" s="2627" t="s">
        <v>161</v>
      </c>
      <c r="R2164" s="2629" t="s">
        <v>335</v>
      </c>
      <c r="S2164" s="2636" t="str">
        <f>LEFT(Table1[[#This Row],[SECTOR]],3)</f>
        <v>SSH</v>
      </c>
      <c r="T2164" s="2636" t="str">
        <f>RIGHT(Table1[[#This Row],[SECTOR]],3)</f>
        <v>FCO</v>
      </c>
      <c r="U2164" s="2636" t="str">
        <f t="shared" si="190"/>
        <v>FCO</v>
      </c>
      <c r="V2164" s="2636">
        <f>WEEKDAY(Table1[[#This Row],[FLIGHT_DATE]],2)</f>
        <v>5</v>
      </c>
      <c r="W2164" s="2636">
        <f>Table1[[#This Row],[FLIGHT_DATE]]-Table1[[#This Row],[DATE_BOOKED]]</f>
        <v>129</v>
      </c>
    </row>
    <row r="2165" spans="1:23" x14ac:dyDescent="0.35">
      <c r="A2165" s="2635">
        <v>45762</v>
      </c>
      <c r="B2165" s="2636" t="s">
        <v>387</v>
      </c>
      <c r="C2165" s="198" t="s">
        <v>333</v>
      </c>
      <c r="D2165" s="198" t="s">
        <v>583</v>
      </c>
      <c r="E2165" s="2636" t="s">
        <v>1121</v>
      </c>
      <c r="F2165" s="2636" t="s">
        <v>56</v>
      </c>
      <c r="G2165" s="2636" t="s">
        <v>10</v>
      </c>
      <c r="H2165" s="2636" t="s">
        <v>191</v>
      </c>
      <c r="I2165" s="2637" t="s">
        <v>114</v>
      </c>
      <c r="J2165" s="2635">
        <v>45891</v>
      </c>
      <c r="K2165" s="2638">
        <v>1</v>
      </c>
      <c r="L2165" s="2639">
        <v>1</v>
      </c>
      <c r="M2165" s="2640">
        <v>204.17</v>
      </c>
      <c r="N2165" s="2641">
        <v>35.33</v>
      </c>
      <c r="O2165" s="2641">
        <v>53</v>
      </c>
      <c r="P2165" s="2642">
        <f>SUM(Table1[[#This Row],[BASE_FARE]:[SURCHARGES]])*Table1[[#This Row],[SEATS_BOOKED]]</f>
        <v>292.5</v>
      </c>
      <c r="Q2165" s="2627" t="s">
        <v>161</v>
      </c>
      <c r="R2165" s="2629" t="s">
        <v>335</v>
      </c>
      <c r="S2165" s="2636" t="str">
        <f>LEFT(Table1[[#This Row],[SECTOR]],3)</f>
        <v>SSH</v>
      </c>
      <c r="T2165" s="2636" t="str">
        <f>RIGHT(Table1[[#This Row],[SECTOR]],3)</f>
        <v>FCO</v>
      </c>
      <c r="U2165" s="2636" t="str">
        <f t="shared" si="190"/>
        <v>FCO</v>
      </c>
      <c r="V2165" s="2636">
        <f>WEEKDAY(Table1[[#This Row],[FLIGHT_DATE]],2)</f>
        <v>5</v>
      </c>
      <c r="W2165" s="2636">
        <f>Table1[[#This Row],[FLIGHT_DATE]]-Table1[[#This Row],[DATE_BOOKED]]</f>
        <v>129</v>
      </c>
    </row>
    <row r="2166" spans="1:23" x14ac:dyDescent="0.35">
      <c r="A2166" s="2644">
        <v>45761</v>
      </c>
      <c r="B2166" s="2645" t="s">
        <v>390</v>
      </c>
      <c r="C2166" s="198" t="s">
        <v>333</v>
      </c>
      <c r="D2166" s="198" t="s">
        <v>952</v>
      </c>
      <c r="E2166" s="2645" t="s">
        <v>1122</v>
      </c>
      <c r="F2166" s="2645" t="s">
        <v>56</v>
      </c>
      <c r="G2166" s="2645" t="s">
        <v>10</v>
      </c>
      <c r="H2166" s="2645" t="s">
        <v>190</v>
      </c>
      <c r="I2166" s="2646" t="s">
        <v>115</v>
      </c>
      <c r="J2166" s="2644">
        <v>45884</v>
      </c>
      <c r="K2166" s="2647">
        <v>1</v>
      </c>
      <c r="L2166" s="2648">
        <v>1</v>
      </c>
      <c r="M2166" s="2649">
        <v>270</v>
      </c>
      <c r="N2166" s="2650">
        <v>40.69</v>
      </c>
      <c r="O2166" s="2650">
        <v>40</v>
      </c>
      <c r="P2166" s="2651">
        <f>SUM(Table1[[#This Row],[BASE_FARE]:[SURCHARGES]])*Table1[[#This Row],[SEATS_BOOKED]]</f>
        <v>350.69</v>
      </c>
      <c r="Q2166" s="2645" t="s">
        <v>161</v>
      </c>
      <c r="R2166" s="2647" t="s">
        <v>335</v>
      </c>
      <c r="S2166" s="2645" t="str">
        <f>LEFT(Table1[[#This Row],[SECTOR]],3)</f>
        <v>FCO</v>
      </c>
      <c r="T2166" s="2645" t="str">
        <f>RIGHT(Table1[[#This Row],[SECTOR]],3)</f>
        <v>SSH</v>
      </c>
      <c r="U2166" s="2645" t="str">
        <f t="shared" ref="U2166:U2171" si="191">IF(AND(S2166&lt;&gt;"SSH", S2166&lt;&gt;"RMF", S2166&lt;&gt;"CAI", S2166&lt;&gt;"HRG", S2166&lt;&gt;"LXR", S2166&lt;&gt;"DXB", OR(T2166="SSH", T2166="RMF", T2166="CAI", T2166="HRG", T2166="LXR", T2166="DXB")), S2166,
    IF(AND(T2166&lt;&gt;"SSH", T2166&lt;&gt;"RMF", T2166&lt;&gt;"CAI", T2166&lt;&gt;"HRG", T2166&lt;&gt;"LXR", T2166&lt;&gt;"DXB", OR(S2166="SSH", S2166="RMF", S2166="CAI", S2166="HRG", S2166="LXR", S2166="DXB")), T2166,
    "VIE"))</f>
        <v>FCO</v>
      </c>
      <c r="V2166" s="2645">
        <f>WEEKDAY(Table1[[#This Row],[FLIGHT_DATE]],2)</f>
        <v>5</v>
      </c>
      <c r="W2166" s="2645">
        <f>Table1[[#This Row],[FLIGHT_DATE]]-Table1[[#This Row],[DATE_BOOKED]]</f>
        <v>123</v>
      </c>
    </row>
    <row r="2167" spans="1:23" x14ac:dyDescent="0.35">
      <c r="A2167" s="2644">
        <v>45761</v>
      </c>
      <c r="B2167" s="2645" t="s">
        <v>390</v>
      </c>
      <c r="C2167" s="198" t="s">
        <v>333</v>
      </c>
      <c r="D2167" s="198" t="s">
        <v>952</v>
      </c>
      <c r="E2167" s="2645" t="s">
        <v>1123</v>
      </c>
      <c r="F2167" s="2645" t="s">
        <v>56</v>
      </c>
      <c r="G2167" s="2645" t="s">
        <v>10</v>
      </c>
      <c r="H2167" s="2645" t="s">
        <v>432</v>
      </c>
      <c r="I2167" s="2646" t="s">
        <v>416</v>
      </c>
      <c r="J2167" s="2644">
        <v>45894</v>
      </c>
      <c r="K2167" s="2647">
        <v>1</v>
      </c>
      <c r="L2167" s="2648">
        <v>1</v>
      </c>
      <c r="M2167" s="2649">
        <v>240</v>
      </c>
      <c r="N2167" s="2650">
        <v>35.53</v>
      </c>
      <c r="O2167" s="2650">
        <v>40</v>
      </c>
      <c r="P2167" s="2651">
        <f>SUM(Table1[[#This Row],[BASE_FARE]:[SURCHARGES]])*Table1[[#This Row],[SEATS_BOOKED]]</f>
        <v>315.52999999999997</v>
      </c>
      <c r="Q2167" s="2645" t="s">
        <v>161</v>
      </c>
      <c r="R2167" s="2647" t="s">
        <v>335</v>
      </c>
      <c r="S2167" s="2645" t="str">
        <f>LEFT(Table1[[#This Row],[SECTOR]],3)</f>
        <v>HRG</v>
      </c>
      <c r="T2167" s="2645" t="str">
        <f>RIGHT(Table1[[#This Row],[SECTOR]],3)</f>
        <v>NAP</v>
      </c>
      <c r="U2167" s="2645" t="str">
        <f t="shared" si="191"/>
        <v>NAP</v>
      </c>
      <c r="V2167" s="2645">
        <f>WEEKDAY(Table1[[#This Row],[FLIGHT_DATE]],2)</f>
        <v>1</v>
      </c>
      <c r="W2167" s="2645">
        <f>Table1[[#This Row],[FLIGHT_DATE]]-Table1[[#This Row],[DATE_BOOKED]]</f>
        <v>133</v>
      </c>
    </row>
    <row r="2168" spans="1:23" x14ac:dyDescent="0.35">
      <c r="A2168" s="2644">
        <v>45761</v>
      </c>
      <c r="B2168" s="2645" t="s">
        <v>390</v>
      </c>
      <c r="C2168" s="198" t="s">
        <v>333</v>
      </c>
      <c r="D2168" s="198" t="s">
        <v>952</v>
      </c>
      <c r="E2168" s="2645" t="s">
        <v>1123</v>
      </c>
      <c r="F2168" s="2645" t="s">
        <v>56</v>
      </c>
      <c r="G2168" s="2645" t="s">
        <v>10</v>
      </c>
      <c r="H2168" s="2645" t="s">
        <v>432</v>
      </c>
      <c r="I2168" s="2646" t="s">
        <v>416</v>
      </c>
      <c r="J2168" s="2644">
        <v>45894</v>
      </c>
      <c r="K2168" s="2647">
        <v>1</v>
      </c>
      <c r="L2168" s="2648">
        <v>1</v>
      </c>
      <c r="M2168" s="2649">
        <v>240</v>
      </c>
      <c r="N2168" s="2650">
        <v>35.53</v>
      </c>
      <c r="O2168" s="2650">
        <v>40</v>
      </c>
      <c r="P2168" s="2651">
        <f>SUM(Table1[[#This Row],[BASE_FARE]:[SURCHARGES]])*Table1[[#This Row],[SEATS_BOOKED]]</f>
        <v>315.52999999999997</v>
      </c>
      <c r="Q2168" s="2645" t="s">
        <v>161</v>
      </c>
      <c r="R2168" s="2647" t="s">
        <v>335</v>
      </c>
      <c r="S2168" s="2645" t="str">
        <f>LEFT(Table1[[#This Row],[SECTOR]],3)</f>
        <v>HRG</v>
      </c>
      <c r="T2168" s="2645" t="str">
        <f>RIGHT(Table1[[#This Row],[SECTOR]],3)</f>
        <v>NAP</v>
      </c>
      <c r="U2168" s="2645" t="str">
        <f t="shared" si="191"/>
        <v>NAP</v>
      </c>
      <c r="V2168" s="2645">
        <f>WEEKDAY(Table1[[#This Row],[FLIGHT_DATE]],2)</f>
        <v>1</v>
      </c>
      <c r="W2168" s="2645">
        <f>Table1[[#This Row],[FLIGHT_DATE]]-Table1[[#This Row],[DATE_BOOKED]]</f>
        <v>133</v>
      </c>
    </row>
    <row r="2169" spans="1:23" x14ac:dyDescent="0.35">
      <c r="A2169" s="2644">
        <v>45761</v>
      </c>
      <c r="B2169" s="2645" t="s">
        <v>390</v>
      </c>
      <c r="C2169" s="198" t="s">
        <v>333</v>
      </c>
      <c r="D2169" s="198" t="s">
        <v>952</v>
      </c>
      <c r="E2169" s="2645" t="s">
        <v>1122</v>
      </c>
      <c r="F2169" s="2645" t="s">
        <v>56</v>
      </c>
      <c r="G2169" s="2645" t="s">
        <v>10</v>
      </c>
      <c r="H2169" s="2645" t="s">
        <v>190</v>
      </c>
      <c r="I2169" s="2646" t="s">
        <v>115</v>
      </c>
      <c r="J2169" s="2644">
        <v>45884</v>
      </c>
      <c r="K2169" s="2647">
        <v>1</v>
      </c>
      <c r="L2169" s="2648">
        <v>1</v>
      </c>
      <c r="M2169" s="2649">
        <v>270</v>
      </c>
      <c r="N2169" s="2650">
        <v>40.69</v>
      </c>
      <c r="O2169" s="2650">
        <v>40</v>
      </c>
      <c r="P2169" s="2651">
        <f>SUM(Table1[[#This Row],[BASE_FARE]:[SURCHARGES]])*Table1[[#This Row],[SEATS_BOOKED]]</f>
        <v>350.69</v>
      </c>
      <c r="Q2169" s="2645" t="s">
        <v>161</v>
      </c>
      <c r="R2169" s="2647" t="s">
        <v>335</v>
      </c>
      <c r="S2169" s="2645" t="str">
        <f>LEFT(Table1[[#This Row],[SECTOR]],3)</f>
        <v>FCO</v>
      </c>
      <c r="T2169" s="2645" t="str">
        <f>RIGHT(Table1[[#This Row],[SECTOR]],3)</f>
        <v>SSH</v>
      </c>
      <c r="U2169" s="2645" t="str">
        <f t="shared" si="191"/>
        <v>FCO</v>
      </c>
      <c r="V2169" s="2645">
        <f>WEEKDAY(Table1[[#This Row],[FLIGHT_DATE]],2)</f>
        <v>5</v>
      </c>
      <c r="W2169" s="2645">
        <f>Table1[[#This Row],[FLIGHT_DATE]]-Table1[[#This Row],[DATE_BOOKED]]</f>
        <v>123</v>
      </c>
    </row>
    <row r="2170" spans="1:23" x14ac:dyDescent="0.35">
      <c r="A2170" s="2644">
        <v>45761</v>
      </c>
      <c r="B2170" s="2645" t="s">
        <v>390</v>
      </c>
      <c r="C2170" s="198" t="s">
        <v>333</v>
      </c>
      <c r="D2170" s="198" t="s">
        <v>952</v>
      </c>
      <c r="E2170" s="2645" t="s">
        <v>1123</v>
      </c>
      <c r="F2170" s="2645" t="s">
        <v>56</v>
      </c>
      <c r="G2170" s="2645" t="s">
        <v>10</v>
      </c>
      <c r="H2170" s="2645" t="s">
        <v>432</v>
      </c>
      <c r="I2170" s="2646" t="s">
        <v>416</v>
      </c>
      <c r="J2170" s="2644">
        <v>45894</v>
      </c>
      <c r="K2170" s="2647">
        <v>1</v>
      </c>
      <c r="L2170" s="2648">
        <v>1</v>
      </c>
      <c r="M2170" s="2649">
        <v>240</v>
      </c>
      <c r="N2170" s="2650">
        <v>35.53</v>
      </c>
      <c r="O2170" s="2650">
        <v>40</v>
      </c>
      <c r="P2170" s="2651">
        <f>SUM(Table1[[#This Row],[BASE_FARE]:[SURCHARGES]])*Table1[[#This Row],[SEATS_BOOKED]]</f>
        <v>315.52999999999997</v>
      </c>
      <c r="Q2170" s="2645" t="s">
        <v>161</v>
      </c>
      <c r="R2170" s="2647" t="s">
        <v>335</v>
      </c>
      <c r="S2170" s="2645" t="str">
        <f>LEFT(Table1[[#This Row],[SECTOR]],3)</f>
        <v>HRG</v>
      </c>
      <c r="T2170" s="2645" t="str">
        <f>RIGHT(Table1[[#This Row],[SECTOR]],3)</f>
        <v>NAP</v>
      </c>
      <c r="U2170" s="2645" t="str">
        <f t="shared" si="191"/>
        <v>NAP</v>
      </c>
      <c r="V2170" s="2645">
        <f>WEEKDAY(Table1[[#This Row],[FLIGHT_DATE]],2)</f>
        <v>1</v>
      </c>
      <c r="W2170" s="2645">
        <f>Table1[[#This Row],[FLIGHT_DATE]]-Table1[[#This Row],[DATE_BOOKED]]</f>
        <v>133</v>
      </c>
    </row>
    <row r="2171" spans="1:23" x14ac:dyDescent="0.35">
      <c r="A2171" s="2644">
        <v>45761</v>
      </c>
      <c r="B2171" s="2645" t="s">
        <v>390</v>
      </c>
      <c r="C2171" s="198" t="s">
        <v>333</v>
      </c>
      <c r="D2171" s="198" t="s">
        <v>952</v>
      </c>
      <c r="E2171" s="2645" t="s">
        <v>1123</v>
      </c>
      <c r="F2171" s="2645" t="s">
        <v>56</v>
      </c>
      <c r="G2171" s="2645" t="s">
        <v>10</v>
      </c>
      <c r="H2171" s="2645" t="s">
        <v>432</v>
      </c>
      <c r="I2171" s="2646" t="s">
        <v>416</v>
      </c>
      <c r="J2171" s="2644">
        <v>45894</v>
      </c>
      <c r="K2171" s="2647">
        <v>1</v>
      </c>
      <c r="L2171" s="2648">
        <v>1</v>
      </c>
      <c r="M2171" s="2649">
        <v>240</v>
      </c>
      <c r="N2171" s="2650">
        <v>35.53</v>
      </c>
      <c r="O2171" s="2650">
        <v>40</v>
      </c>
      <c r="P2171" s="2651">
        <f>SUM(Table1[[#This Row],[BASE_FARE]:[SURCHARGES]])*Table1[[#This Row],[SEATS_BOOKED]]</f>
        <v>315.52999999999997</v>
      </c>
      <c r="Q2171" s="2645" t="s">
        <v>161</v>
      </c>
      <c r="R2171" s="2647" t="s">
        <v>335</v>
      </c>
      <c r="S2171" s="2645" t="str">
        <f>LEFT(Table1[[#This Row],[SECTOR]],3)</f>
        <v>HRG</v>
      </c>
      <c r="T2171" s="2645" t="str">
        <f>RIGHT(Table1[[#This Row],[SECTOR]],3)</f>
        <v>NAP</v>
      </c>
      <c r="U2171" s="2645" t="str">
        <f t="shared" si="191"/>
        <v>NAP</v>
      </c>
      <c r="V2171" s="2645">
        <f>WEEKDAY(Table1[[#This Row],[FLIGHT_DATE]],2)</f>
        <v>1</v>
      </c>
      <c r="W2171" s="2645">
        <f>Table1[[#This Row],[FLIGHT_DATE]]-Table1[[#This Row],[DATE_BOOKED]]</f>
        <v>133</v>
      </c>
    </row>
    <row r="2172" spans="1:23" x14ac:dyDescent="0.35">
      <c r="A2172" s="2652">
        <v>45762</v>
      </c>
      <c r="B2172" s="2653" t="s">
        <v>385</v>
      </c>
      <c r="C2172" s="198" t="s">
        <v>333</v>
      </c>
      <c r="D2172" s="198"/>
      <c r="E2172" s="2653" t="s">
        <v>1124</v>
      </c>
      <c r="F2172" s="2653" t="s">
        <v>56</v>
      </c>
      <c r="G2172" s="2653" t="s">
        <v>10</v>
      </c>
      <c r="H2172" s="2653" t="s">
        <v>193</v>
      </c>
      <c r="I2172" s="2654" t="s">
        <v>29</v>
      </c>
      <c r="J2172" s="2652">
        <v>45774</v>
      </c>
      <c r="K2172" s="2655">
        <v>2</v>
      </c>
      <c r="L2172" s="2656">
        <v>2</v>
      </c>
      <c r="M2172" s="2657">
        <v>400</v>
      </c>
      <c r="N2172" s="2658">
        <v>0</v>
      </c>
      <c r="O2172" s="2658">
        <v>0</v>
      </c>
      <c r="P2172" s="2659">
        <f>SUM(Table1[[#This Row],[BASE_FARE]:[SURCHARGES]])*Table1[[#This Row],[SEATS_BOOKED]]</f>
        <v>800</v>
      </c>
      <c r="Q2172" s="2653" t="s">
        <v>161</v>
      </c>
      <c r="R2172" s="2655" t="s">
        <v>335</v>
      </c>
      <c r="S2172" s="2653" t="str">
        <f>LEFT(Table1[[#This Row],[SECTOR]],3)</f>
        <v>SSH</v>
      </c>
      <c r="T2172" s="2653" t="str">
        <f>RIGHT(Table1[[#This Row],[SECTOR]],3)</f>
        <v>NAP</v>
      </c>
      <c r="U2172" s="2653" t="str">
        <f t="shared" ref="U2172:U2177" si="192">IF(AND(S2172&lt;&gt;"SSH", S2172&lt;&gt;"RMF", S2172&lt;&gt;"CAI", S2172&lt;&gt;"HRG", S2172&lt;&gt;"LXR", S2172&lt;&gt;"DXB", OR(T2172="SSH", T2172="RMF", T2172="CAI", T2172="HRG", T2172="LXR", T2172="DXB")), S2172,
    IF(AND(T2172&lt;&gt;"SSH", T2172&lt;&gt;"RMF", T2172&lt;&gt;"CAI", T2172&lt;&gt;"HRG", T2172&lt;&gt;"LXR", T2172&lt;&gt;"DXB", OR(S2172="SSH", S2172="RMF", S2172="CAI", S2172="HRG", S2172="LXR", S2172="DXB")), T2172,
    "VIE"))</f>
        <v>NAP</v>
      </c>
      <c r="V2172" s="2653">
        <f>WEEKDAY(Table1[[#This Row],[FLIGHT_DATE]],2)</f>
        <v>7</v>
      </c>
      <c r="W2172" s="2653">
        <f>Table1[[#This Row],[FLIGHT_DATE]]-Table1[[#This Row],[DATE_BOOKED]]</f>
        <v>12</v>
      </c>
    </row>
    <row r="2173" spans="1:23" x14ac:dyDescent="0.35">
      <c r="A2173" s="2660">
        <v>45762</v>
      </c>
      <c r="B2173" s="2661" t="s">
        <v>631</v>
      </c>
      <c r="C2173" s="198" t="s">
        <v>333</v>
      </c>
      <c r="D2173" s="198"/>
      <c r="E2173" s="2661" t="s">
        <v>1125</v>
      </c>
      <c r="F2173" s="2661" t="s">
        <v>56</v>
      </c>
      <c r="G2173" s="2661" t="s">
        <v>10</v>
      </c>
      <c r="H2173" s="2661" t="s">
        <v>190</v>
      </c>
      <c r="I2173" s="2662" t="s">
        <v>28</v>
      </c>
      <c r="J2173" s="2660">
        <v>45901</v>
      </c>
      <c r="K2173" s="2663">
        <v>1</v>
      </c>
      <c r="L2173" s="2664">
        <v>1</v>
      </c>
      <c r="M2173" s="2665">
        <v>230</v>
      </c>
      <c r="N2173" s="2666">
        <v>28.28</v>
      </c>
      <c r="O2173" s="2666">
        <v>30</v>
      </c>
      <c r="P2173" s="2659">
        <f>SUM(Table1[[#This Row],[BASE_FARE]:[SURCHARGES]])*Table1[[#This Row],[SEATS_BOOKED]]</f>
        <v>288.27999999999997</v>
      </c>
      <c r="Q2173" s="2653" t="s">
        <v>161</v>
      </c>
      <c r="R2173" s="2655" t="s">
        <v>335</v>
      </c>
      <c r="S2173" s="2661" t="str">
        <f>LEFT(Table1[[#This Row],[SECTOR]],3)</f>
        <v>NAP</v>
      </c>
      <c r="T2173" s="2661" t="str">
        <f>RIGHT(Table1[[#This Row],[SECTOR]],3)</f>
        <v>SSH</v>
      </c>
      <c r="U2173" s="2661" t="str">
        <f t="shared" si="192"/>
        <v>NAP</v>
      </c>
      <c r="V2173" s="2661">
        <f>WEEKDAY(Table1[[#This Row],[FLIGHT_DATE]],2)</f>
        <v>1</v>
      </c>
      <c r="W2173" s="2661">
        <f>Table1[[#This Row],[FLIGHT_DATE]]-Table1[[#This Row],[DATE_BOOKED]]</f>
        <v>139</v>
      </c>
    </row>
    <row r="2174" spans="1:23" x14ac:dyDescent="0.35">
      <c r="A2174" s="2660">
        <v>45762</v>
      </c>
      <c r="B2174" s="2661" t="s">
        <v>631</v>
      </c>
      <c r="C2174" s="198" t="s">
        <v>333</v>
      </c>
      <c r="D2174" s="198"/>
      <c r="E2174" s="2661" t="s">
        <v>1125</v>
      </c>
      <c r="F2174" s="2661" t="s">
        <v>56</v>
      </c>
      <c r="G2174" s="2661" t="s">
        <v>10</v>
      </c>
      <c r="H2174" s="2661" t="s">
        <v>190</v>
      </c>
      <c r="I2174" s="2662" t="s">
        <v>28</v>
      </c>
      <c r="J2174" s="2660">
        <v>45901</v>
      </c>
      <c r="K2174" s="2663">
        <v>1</v>
      </c>
      <c r="L2174" s="2664">
        <v>1</v>
      </c>
      <c r="M2174" s="2665">
        <v>230</v>
      </c>
      <c r="N2174" s="2666">
        <v>28.28</v>
      </c>
      <c r="O2174" s="2666">
        <v>30</v>
      </c>
      <c r="P2174" s="2659">
        <f>SUM(Table1[[#This Row],[BASE_FARE]:[SURCHARGES]])*Table1[[#This Row],[SEATS_BOOKED]]</f>
        <v>288.27999999999997</v>
      </c>
      <c r="Q2174" s="2653" t="s">
        <v>161</v>
      </c>
      <c r="R2174" s="2655" t="s">
        <v>335</v>
      </c>
      <c r="S2174" s="2661" t="str">
        <f>LEFT(Table1[[#This Row],[SECTOR]],3)</f>
        <v>NAP</v>
      </c>
      <c r="T2174" s="2661" t="str">
        <f>RIGHT(Table1[[#This Row],[SECTOR]],3)</f>
        <v>SSH</v>
      </c>
      <c r="U2174" s="2661" t="str">
        <f t="shared" si="192"/>
        <v>NAP</v>
      </c>
      <c r="V2174" s="2661">
        <f>WEEKDAY(Table1[[#This Row],[FLIGHT_DATE]],2)</f>
        <v>1</v>
      </c>
      <c r="W2174" s="2661">
        <f>Table1[[#This Row],[FLIGHT_DATE]]-Table1[[#This Row],[DATE_BOOKED]]</f>
        <v>139</v>
      </c>
    </row>
    <row r="2175" spans="1:23" x14ac:dyDescent="0.35">
      <c r="A2175" s="2667">
        <v>45762</v>
      </c>
      <c r="B2175" s="2668" t="s">
        <v>332</v>
      </c>
      <c r="C2175" s="198" t="s">
        <v>333</v>
      </c>
      <c r="D2175" s="198"/>
      <c r="E2175" s="2668"/>
      <c r="F2175" s="293" t="s">
        <v>56</v>
      </c>
      <c r="G2175" s="294" t="s">
        <v>10</v>
      </c>
      <c r="H2175" s="293" t="s">
        <v>190</v>
      </c>
      <c r="I2175" s="293" t="s">
        <v>115</v>
      </c>
      <c r="J2175" s="2667">
        <v>45884</v>
      </c>
      <c r="K2175" s="295">
        <v>2</v>
      </c>
      <c r="L2175" s="295">
        <v>2</v>
      </c>
      <c r="M2175" s="296">
        <v>250</v>
      </c>
      <c r="N2175" s="2669">
        <v>0</v>
      </c>
      <c r="O2175" s="2669">
        <v>0</v>
      </c>
      <c r="P2175" s="2670">
        <f>SUM(Table1[[#This Row],[BASE_FARE]:[SURCHARGES]])*Table1[[#This Row],[SEATS_BOOKED]]</f>
        <v>500</v>
      </c>
      <c r="Q2175" s="2668" t="s">
        <v>161</v>
      </c>
      <c r="R2175" s="2671" t="s">
        <v>335</v>
      </c>
      <c r="S2175" s="2668" t="str">
        <f>LEFT(Table1[[#This Row],[SECTOR]],3)</f>
        <v>FCO</v>
      </c>
      <c r="T2175" s="2668" t="str">
        <f>RIGHT(Table1[[#This Row],[SECTOR]],3)</f>
        <v>SSH</v>
      </c>
      <c r="U2175" s="2668" t="str">
        <f t="shared" si="192"/>
        <v>FCO</v>
      </c>
      <c r="V2175" s="2668">
        <f>WEEKDAY(Table1[[#This Row],[FLIGHT_DATE]],2)</f>
        <v>5</v>
      </c>
      <c r="W2175" s="2668">
        <f>Table1[[#This Row],[FLIGHT_DATE]]-Table1[[#This Row],[DATE_BOOKED]]</f>
        <v>122</v>
      </c>
    </row>
    <row r="2176" spans="1:23" x14ac:dyDescent="0.35">
      <c r="A2176" s="2672">
        <v>45763</v>
      </c>
      <c r="B2176" s="2673" t="s">
        <v>631</v>
      </c>
      <c r="C2176" s="198" t="s">
        <v>333</v>
      </c>
      <c r="D2176" s="198"/>
      <c r="E2176" s="2673" t="s">
        <v>1126</v>
      </c>
      <c r="F2176" s="2673" t="s">
        <v>56</v>
      </c>
      <c r="G2176" s="2673" t="s">
        <v>10</v>
      </c>
      <c r="H2176" s="2673" t="s">
        <v>191</v>
      </c>
      <c r="I2176" s="2674" t="s">
        <v>114</v>
      </c>
      <c r="J2176" s="2672">
        <v>45891</v>
      </c>
      <c r="K2176" s="2675">
        <v>1</v>
      </c>
      <c r="L2176" s="2676">
        <v>1</v>
      </c>
      <c r="M2176" s="2677">
        <v>271</v>
      </c>
      <c r="N2176" s="2678">
        <v>35.320000000000007</v>
      </c>
      <c r="O2176" s="2678">
        <v>30</v>
      </c>
      <c r="P2176" s="2679">
        <f>SUM(Table1[[#This Row],[BASE_FARE]:[SURCHARGES]])*Table1[[#This Row],[SEATS_BOOKED]]</f>
        <v>336.32</v>
      </c>
      <c r="Q2176" s="2653" t="s">
        <v>161</v>
      </c>
      <c r="R2176" s="2655" t="s">
        <v>335</v>
      </c>
      <c r="S2176" s="2673" t="str">
        <f>LEFT(Table1[[#This Row],[SECTOR]],3)</f>
        <v>SSH</v>
      </c>
      <c r="T2176" s="2673" t="str">
        <f>RIGHT(Table1[[#This Row],[SECTOR]],3)</f>
        <v>FCO</v>
      </c>
      <c r="U2176" s="2673" t="str">
        <f t="shared" si="192"/>
        <v>FCO</v>
      </c>
      <c r="V2176" s="2673">
        <f>WEEKDAY(Table1[[#This Row],[FLIGHT_DATE]],2)</f>
        <v>5</v>
      </c>
      <c r="W2176" s="2673">
        <f>Table1[[#This Row],[FLIGHT_DATE]]-Table1[[#This Row],[DATE_BOOKED]]</f>
        <v>128</v>
      </c>
    </row>
    <row r="2177" spans="1:23" x14ac:dyDescent="0.35">
      <c r="A2177" s="2672">
        <v>45763</v>
      </c>
      <c r="B2177" s="2673" t="s">
        <v>631</v>
      </c>
      <c r="C2177" s="198" t="s">
        <v>333</v>
      </c>
      <c r="D2177" s="198"/>
      <c r="E2177" s="2673" t="s">
        <v>1126</v>
      </c>
      <c r="F2177" s="2673" t="s">
        <v>56</v>
      </c>
      <c r="G2177" s="2673" t="s">
        <v>10</v>
      </c>
      <c r="H2177" s="2673" t="s">
        <v>191</v>
      </c>
      <c r="I2177" s="2674" t="s">
        <v>114</v>
      </c>
      <c r="J2177" s="2672">
        <v>45891</v>
      </c>
      <c r="K2177" s="2675">
        <v>1</v>
      </c>
      <c r="L2177" s="2676">
        <v>1</v>
      </c>
      <c r="M2177" s="2677">
        <v>271</v>
      </c>
      <c r="N2177" s="2678">
        <v>35.320000000000007</v>
      </c>
      <c r="O2177" s="2678">
        <v>30</v>
      </c>
      <c r="P2177" s="2679">
        <f>SUM(Table1[[#This Row],[BASE_FARE]:[SURCHARGES]])*Table1[[#This Row],[SEATS_BOOKED]]</f>
        <v>336.32</v>
      </c>
      <c r="Q2177" s="2653" t="s">
        <v>161</v>
      </c>
      <c r="R2177" s="2655" t="s">
        <v>335</v>
      </c>
      <c r="S2177" s="2673" t="str">
        <f>LEFT(Table1[[#This Row],[SECTOR]],3)</f>
        <v>SSH</v>
      </c>
      <c r="T2177" s="2673" t="str">
        <f>RIGHT(Table1[[#This Row],[SECTOR]],3)</f>
        <v>FCO</v>
      </c>
      <c r="U2177" s="2673" t="str">
        <f t="shared" si="192"/>
        <v>FCO</v>
      </c>
      <c r="V2177" s="2673">
        <f>WEEKDAY(Table1[[#This Row],[FLIGHT_DATE]],2)</f>
        <v>5</v>
      </c>
      <c r="W2177" s="2673">
        <f>Table1[[#This Row],[FLIGHT_DATE]]-Table1[[#This Row],[DATE_BOOKED]]</f>
        <v>128</v>
      </c>
    </row>
    <row r="2178" spans="1:23" x14ac:dyDescent="0.35">
      <c r="A2178" s="2690">
        <v>45763</v>
      </c>
      <c r="B2178" s="2691" t="s">
        <v>385</v>
      </c>
      <c r="C2178" s="198" t="s">
        <v>333</v>
      </c>
      <c r="D2178" s="198"/>
      <c r="E2178" s="2691" t="s">
        <v>1151</v>
      </c>
      <c r="F2178" s="2691" t="s">
        <v>56</v>
      </c>
      <c r="G2178" s="2691" t="s">
        <v>10</v>
      </c>
      <c r="H2178" s="2691" t="s">
        <v>1152</v>
      </c>
      <c r="I2178" s="2692" t="s">
        <v>29</v>
      </c>
      <c r="J2178" s="2690">
        <v>45889</v>
      </c>
      <c r="K2178" s="2693">
        <v>2</v>
      </c>
      <c r="L2178" s="2694">
        <v>2</v>
      </c>
      <c r="M2178" s="2695">
        <v>300</v>
      </c>
      <c r="N2178" s="2696">
        <v>0</v>
      </c>
      <c r="O2178" s="2696">
        <v>0</v>
      </c>
      <c r="P2178" s="2697">
        <f>SUM(Table1[[#This Row],[BASE_FARE]:[SURCHARGES]])*Table1[[#This Row],[SEATS_BOOKED]]</f>
        <v>600</v>
      </c>
      <c r="Q2178" s="2653" t="s">
        <v>161</v>
      </c>
      <c r="R2178" s="2655" t="s">
        <v>335</v>
      </c>
      <c r="S2178" s="2691" t="str">
        <f>LEFT(Table1[[#This Row],[SECTOR]],3)</f>
        <v>SSH</v>
      </c>
      <c r="T2178" s="2691" t="str">
        <f>RIGHT(Table1[[#This Row],[SECTOR]],3)</f>
        <v>NAP</v>
      </c>
      <c r="U2178" s="2691" t="str">
        <f t="shared" ref="U2178:U2179" si="193">IF(AND(S2178&lt;&gt;"SSH", S2178&lt;&gt;"RMF", S2178&lt;&gt;"CAI", S2178&lt;&gt;"HRG", S2178&lt;&gt;"LXR", S2178&lt;&gt;"DXB", OR(T2178="SSH", T2178="RMF", T2178="CAI", T2178="HRG", T2178="LXR", T2178="DXB")), S2178,
    IF(AND(T2178&lt;&gt;"SSH", T2178&lt;&gt;"RMF", T2178&lt;&gt;"CAI", T2178&lt;&gt;"HRG", T2178&lt;&gt;"LXR", T2178&lt;&gt;"DXB", OR(S2178="SSH", S2178="RMF", S2178="CAI", S2178="HRG", S2178="LXR", S2178="DXB")), T2178,
    "VIE"))</f>
        <v>NAP</v>
      </c>
      <c r="V2178" s="2691">
        <f>WEEKDAY(Table1[[#This Row],[FLIGHT_DATE]],2)</f>
        <v>3</v>
      </c>
      <c r="W2178" s="2691">
        <f>Table1[[#This Row],[FLIGHT_DATE]]-Table1[[#This Row],[DATE_BOOKED]]</f>
        <v>126</v>
      </c>
    </row>
    <row r="2179" spans="1:23" x14ac:dyDescent="0.35">
      <c r="A2179" s="2690">
        <v>45763</v>
      </c>
      <c r="B2179" s="2691" t="s">
        <v>385</v>
      </c>
      <c r="C2179" s="198" t="s">
        <v>333</v>
      </c>
      <c r="D2179" s="198"/>
      <c r="E2179" s="2691" t="s">
        <v>1153</v>
      </c>
      <c r="F2179" s="2691" t="s">
        <v>56</v>
      </c>
      <c r="G2179" s="2691" t="s">
        <v>10</v>
      </c>
      <c r="H2179" s="2691" t="s">
        <v>191</v>
      </c>
      <c r="I2179" s="2692" t="s">
        <v>114</v>
      </c>
      <c r="J2179" s="2690">
        <v>45898</v>
      </c>
      <c r="K2179" s="2693">
        <v>5</v>
      </c>
      <c r="L2179" s="2694">
        <v>5</v>
      </c>
      <c r="M2179" s="2695">
        <v>250</v>
      </c>
      <c r="N2179" s="2696">
        <v>0</v>
      </c>
      <c r="O2179" s="2696">
        <v>0</v>
      </c>
      <c r="P2179" s="2697">
        <f>SUM(Table1[[#This Row],[BASE_FARE]:[SURCHARGES]])*Table1[[#This Row],[SEATS_BOOKED]]</f>
        <v>1250</v>
      </c>
      <c r="Q2179" s="2653" t="s">
        <v>161</v>
      </c>
      <c r="R2179" s="2655" t="s">
        <v>335</v>
      </c>
      <c r="S2179" s="2691" t="str">
        <f>LEFT(Table1[[#This Row],[SECTOR]],3)</f>
        <v>SSH</v>
      </c>
      <c r="T2179" s="2691" t="str">
        <f>RIGHT(Table1[[#This Row],[SECTOR]],3)</f>
        <v>FCO</v>
      </c>
      <c r="U2179" s="2691" t="str">
        <f t="shared" si="193"/>
        <v>FCO</v>
      </c>
      <c r="V2179" s="2691">
        <f>WEEKDAY(Table1[[#This Row],[FLIGHT_DATE]],2)</f>
        <v>5</v>
      </c>
      <c r="W2179" s="2691">
        <f>Table1[[#This Row],[FLIGHT_DATE]]-Table1[[#This Row],[DATE_BOOKED]]</f>
        <v>135</v>
      </c>
    </row>
    <row r="2180" spans="1:23" x14ac:dyDescent="0.35">
      <c r="A2180" s="2698">
        <v>45763</v>
      </c>
      <c r="B2180" s="2699" t="s">
        <v>387</v>
      </c>
      <c r="C2180" s="198" t="s">
        <v>333</v>
      </c>
      <c r="D2180" s="198" t="s">
        <v>583</v>
      </c>
      <c r="E2180" s="2699" t="s">
        <v>1154</v>
      </c>
      <c r="F2180" s="2699" t="s">
        <v>56</v>
      </c>
      <c r="G2180" s="2699" t="s">
        <v>10</v>
      </c>
      <c r="H2180" s="2699" t="s">
        <v>88</v>
      </c>
      <c r="I2180" s="2700" t="s">
        <v>27</v>
      </c>
      <c r="J2180" s="2698">
        <v>45850</v>
      </c>
      <c r="K2180" s="2701">
        <v>1</v>
      </c>
      <c r="L2180" s="2702">
        <v>1</v>
      </c>
      <c r="M2180" s="2703">
        <v>177.01</v>
      </c>
      <c r="N2180" s="2704">
        <v>35.319999999999993</v>
      </c>
      <c r="O2180" s="2704">
        <v>53</v>
      </c>
      <c r="P2180" s="2705">
        <f>SUM(Table1[[#This Row],[BASE_FARE]:[SURCHARGES]])*Table1[[#This Row],[SEATS_BOOKED]]</f>
        <v>265.33</v>
      </c>
      <c r="Q2180" s="2699" t="s">
        <v>161</v>
      </c>
      <c r="R2180" s="2701" t="s">
        <v>335</v>
      </c>
      <c r="S2180" s="2699" t="str">
        <f>LEFT(Table1[[#This Row],[SECTOR]],3)</f>
        <v>SSH</v>
      </c>
      <c r="T2180" s="2699" t="str">
        <f>RIGHT(Table1[[#This Row],[SECTOR]],3)</f>
        <v>BRI</v>
      </c>
      <c r="U2180" s="2699" t="str">
        <f t="shared" ref="U2180:U2189" si="194">IF(AND(S2180&lt;&gt;"SSH", S2180&lt;&gt;"RMF", S2180&lt;&gt;"CAI", S2180&lt;&gt;"HRG", S2180&lt;&gt;"LXR", S2180&lt;&gt;"DXB", OR(T2180="SSH", T2180="RMF", T2180="CAI", T2180="HRG", T2180="LXR", T2180="DXB")), S2180,
    IF(AND(T2180&lt;&gt;"SSH", T2180&lt;&gt;"RMF", T2180&lt;&gt;"CAI", T2180&lt;&gt;"HRG", T2180&lt;&gt;"LXR", T2180&lt;&gt;"DXB", OR(S2180="SSH", S2180="RMF", S2180="CAI", S2180="HRG", S2180="LXR", S2180="DXB")), T2180,
    "VIE"))</f>
        <v>BRI</v>
      </c>
      <c r="V2180" s="2699">
        <f>WEEKDAY(Table1[[#This Row],[FLIGHT_DATE]],2)</f>
        <v>6</v>
      </c>
      <c r="W2180" s="2699">
        <f>Table1[[#This Row],[FLIGHT_DATE]]-Table1[[#This Row],[DATE_BOOKED]]</f>
        <v>87</v>
      </c>
    </row>
    <row r="2181" spans="1:23" x14ac:dyDescent="0.35">
      <c r="A2181" s="2698">
        <v>45763</v>
      </c>
      <c r="B2181" s="2699" t="s">
        <v>387</v>
      </c>
      <c r="C2181" s="198" t="s">
        <v>333</v>
      </c>
      <c r="D2181" s="198" t="s">
        <v>583</v>
      </c>
      <c r="E2181" s="2699" t="s">
        <v>1154</v>
      </c>
      <c r="F2181" s="2699" t="s">
        <v>56</v>
      </c>
      <c r="G2181" s="2699" t="s">
        <v>10</v>
      </c>
      <c r="H2181" s="2699" t="s">
        <v>88</v>
      </c>
      <c r="I2181" s="2700" t="s">
        <v>27</v>
      </c>
      <c r="J2181" s="2698">
        <v>45850</v>
      </c>
      <c r="K2181" s="2701">
        <v>1</v>
      </c>
      <c r="L2181" s="2702">
        <v>1</v>
      </c>
      <c r="M2181" s="2703">
        <v>177.01</v>
      </c>
      <c r="N2181" s="2704">
        <v>35.319999999999993</v>
      </c>
      <c r="O2181" s="2704">
        <v>53</v>
      </c>
      <c r="P2181" s="2705">
        <f>SUM(Table1[[#This Row],[BASE_FARE]:[SURCHARGES]])*Table1[[#This Row],[SEATS_BOOKED]]</f>
        <v>265.33</v>
      </c>
      <c r="Q2181" s="2699" t="s">
        <v>161</v>
      </c>
      <c r="R2181" s="2701" t="s">
        <v>335</v>
      </c>
      <c r="S2181" s="2699" t="str">
        <f>LEFT(Table1[[#This Row],[SECTOR]],3)</f>
        <v>SSH</v>
      </c>
      <c r="T2181" s="2699" t="str">
        <f>RIGHT(Table1[[#This Row],[SECTOR]],3)</f>
        <v>BRI</v>
      </c>
      <c r="U2181" s="2699" t="str">
        <f t="shared" si="194"/>
        <v>BRI</v>
      </c>
      <c r="V2181" s="2699">
        <f>WEEKDAY(Table1[[#This Row],[FLIGHT_DATE]],2)</f>
        <v>6</v>
      </c>
      <c r="W2181" s="2699">
        <f>Table1[[#This Row],[FLIGHT_DATE]]-Table1[[#This Row],[DATE_BOOKED]]</f>
        <v>87</v>
      </c>
    </row>
    <row r="2182" spans="1:23" x14ac:dyDescent="0.35">
      <c r="A2182" s="2698">
        <v>45763</v>
      </c>
      <c r="B2182" s="2699" t="s">
        <v>387</v>
      </c>
      <c r="C2182" s="198" t="s">
        <v>333</v>
      </c>
      <c r="D2182" s="198" t="s">
        <v>583</v>
      </c>
      <c r="E2182" s="2699" t="s">
        <v>1154</v>
      </c>
      <c r="F2182" s="2699" t="s">
        <v>56</v>
      </c>
      <c r="G2182" s="2699" t="s">
        <v>10</v>
      </c>
      <c r="H2182" s="2699" t="s">
        <v>88</v>
      </c>
      <c r="I2182" s="2700" t="s">
        <v>27</v>
      </c>
      <c r="J2182" s="2698">
        <v>45850</v>
      </c>
      <c r="K2182" s="2701">
        <v>1</v>
      </c>
      <c r="L2182" s="2702">
        <v>1</v>
      </c>
      <c r="M2182" s="2703">
        <v>132.76</v>
      </c>
      <c r="N2182" s="2704">
        <v>35.319999999999993</v>
      </c>
      <c r="O2182" s="2704">
        <v>53</v>
      </c>
      <c r="P2182" s="2705">
        <f>SUM(Table1[[#This Row],[BASE_FARE]:[SURCHARGES]])*Table1[[#This Row],[SEATS_BOOKED]]</f>
        <v>221.07999999999998</v>
      </c>
      <c r="Q2182" s="2699" t="s">
        <v>161</v>
      </c>
      <c r="R2182" s="2701" t="s">
        <v>335</v>
      </c>
      <c r="S2182" s="2699" t="str">
        <f>LEFT(Table1[[#This Row],[SECTOR]],3)</f>
        <v>SSH</v>
      </c>
      <c r="T2182" s="2699" t="str">
        <f>RIGHT(Table1[[#This Row],[SECTOR]],3)</f>
        <v>BRI</v>
      </c>
      <c r="U2182" s="2699" t="str">
        <f t="shared" si="194"/>
        <v>BRI</v>
      </c>
      <c r="V2182" s="2699">
        <f>WEEKDAY(Table1[[#This Row],[FLIGHT_DATE]],2)</f>
        <v>6</v>
      </c>
      <c r="W2182" s="2699">
        <f>Table1[[#This Row],[FLIGHT_DATE]]-Table1[[#This Row],[DATE_BOOKED]]</f>
        <v>87</v>
      </c>
    </row>
    <row r="2183" spans="1:23" x14ac:dyDescent="0.35">
      <c r="A2183" s="2698">
        <v>45763</v>
      </c>
      <c r="B2183" s="2699" t="s">
        <v>387</v>
      </c>
      <c r="C2183" s="198" t="s">
        <v>333</v>
      </c>
      <c r="D2183" s="198" t="s">
        <v>583</v>
      </c>
      <c r="E2183" s="2699" t="s">
        <v>1154</v>
      </c>
      <c r="F2183" s="2699" t="s">
        <v>56</v>
      </c>
      <c r="G2183" s="2699" t="s">
        <v>10</v>
      </c>
      <c r="H2183" s="2699" t="s">
        <v>88</v>
      </c>
      <c r="I2183" s="2700" t="s">
        <v>27</v>
      </c>
      <c r="J2183" s="2698">
        <v>45850</v>
      </c>
      <c r="K2183" s="2701">
        <v>1</v>
      </c>
      <c r="L2183" s="2702">
        <v>1</v>
      </c>
      <c r="M2183" s="2703">
        <v>132.76</v>
      </c>
      <c r="N2183" s="2704">
        <v>35.319999999999993</v>
      </c>
      <c r="O2183" s="2704">
        <v>53</v>
      </c>
      <c r="P2183" s="2705">
        <f>SUM(Table1[[#This Row],[BASE_FARE]:[SURCHARGES]])*Table1[[#This Row],[SEATS_BOOKED]]</f>
        <v>221.07999999999998</v>
      </c>
      <c r="Q2183" s="2699" t="s">
        <v>161</v>
      </c>
      <c r="R2183" s="2701" t="s">
        <v>335</v>
      </c>
      <c r="S2183" s="2699" t="str">
        <f>LEFT(Table1[[#This Row],[SECTOR]],3)</f>
        <v>SSH</v>
      </c>
      <c r="T2183" s="2699" t="str">
        <f>RIGHT(Table1[[#This Row],[SECTOR]],3)</f>
        <v>BRI</v>
      </c>
      <c r="U2183" s="2699" t="str">
        <f t="shared" si="194"/>
        <v>BRI</v>
      </c>
      <c r="V2183" s="2699">
        <f>WEEKDAY(Table1[[#This Row],[FLIGHT_DATE]],2)</f>
        <v>6</v>
      </c>
      <c r="W2183" s="2699">
        <f>Table1[[#This Row],[FLIGHT_DATE]]-Table1[[#This Row],[DATE_BOOKED]]</f>
        <v>87</v>
      </c>
    </row>
    <row r="2184" spans="1:23" x14ac:dyDescent="0.35">
      <c r="A2184" s="2698">
        <v>45763</v>
      </c>
      <c r="B2184" s="2699" t="s">
        <v>387</v>
      </c>
      <c r="C2184" s="198" t="s">
        <v>333</v>
      </c>
      <c r="D2184" s="198" t="s">
        <v>583</v>
      </c>
      <c r="E2184" s="2699" t="s">
        <v>1155</v>
      </c>
      <c r="F2184" s="2699" t="s">
        <v>56</v>
      </c>
      <c r="G2184" s="2699" t="s">
        <v>10</v>
      </c>
      <c r="H2184" s="2699" t="s">
        <v>88</v>
      </c>
      <c r="I2184" s="2700" t="s">
        <v>27</v>
      </c>
      <c r="J2184" s="2698">
        <v>45850</v>
      </c>
      <c r="K2184" s="2701">
        <v>1</v>
      </c>
      <c r="L2184" s="2702">
        <v>1</v>
      </c>
      <c r="M2184" s="2703">
        <v>111.79</v>
      </c>
      <c r="N2184" s="2704">
        <v>35.319999999999993</v>
      </c>
      <c r="O2184" s="2704">
        <v>53</v>
      </c>
      <c r="P2184" s="2705">
        <f>SUM(Table1[[#This Row],[BASE_FARE]:[SURCHARGES]])*Table1[[#This Row],[SEATS_BOOKED]]</f>
        <v>200.11</v>
      </c>
      <c r="Q2184" s="2699" t="s">
        <v>161</v>
      </c>
      <c r="R2184" s="2701" t="s">
        <v>335</v>
      </c>
      <c r="S2184" s="2699" t="str">
        <f>LEFT(Table1[[#This Row],[SECTOR]],3)</f>
        <v>SSH</v>
      </c>
      <c r="T2184" s="2699" t="str">
        <f>RIGHT(Table1[[#This Row],[SECTOR]],3)</f>
        <v>BRI</v>
      </c>
      <c r="U2184" s="2699" t="str">
        <f t="shared" si="194"/>
        <v>BRI</v>
      </c>
      <c r="V2184" s="2699">
        <f>WEEKDAY(Table1[[#This Row],[FLIGHT_DATE]],2)</f>
        <v>6</v>
      </c>
      <c r="W2184" s="2699">
        <f>Table1[[#This Row],[FLIGHT_DATE]]-Table1[[#This Row],[DATE_BOOKED]]</f>
        <v>87</v>
      </c>
    </row>
    <row r="2185" spans="1:23" x14ac:dyDescent="0.35">
      <c r="A2185" s="2698">
        <v>45763</v>
      </c>
      <c r="B2185" s="2699" t="s">
        <v>387</v>
      </c>
      <c r="C2185" s="198" t="s">
        <v>333</v>
      </c>
      <c r="D2185" s="198" t="s">
        <v>583</v>
      </c>
      <c r="E2185" s="2699" t="s">
        <v>1155</v>
      </c>
      <c r="F2185" s="2699" t="s">
        <v>56</v>
      </c>
      <c r="G2185" s="2699" t="s">
        <v>10</v>
      </c>
      <c r="H2185" s="2699" t="s">
        <v>88</v>
      </c>
      <c r="I2185" s="2700" t="s">
        <v>27</v>
      </c>
      <c r="J2185" s="2698">
        <v>45850</v>
      </c>
      <c r="K2185" s="2701">
        <v>1</v>
      </c>
      <c r="L2185" s="2702">
        <v>1</v>
      </c>
      <c r="M2185" s="2703">
        <v>111.79</v>
      </c>
      <c r="N2185" s="2704">
        <v>35.319999999999993</v>
      </c>
      <c r="O2185" s="2704">
        <v>53</v>
      </c>
      <c r="P2185" s="2705">
        <f>SUM(Table1[[#This Row],[BASE_FARE]:[SURCHARGES]])*Table1[[#This Row],[SEATS_BOOKED]]</f>
        <v>200.11</v>
      </c>
      <c r="Q2185" s="2699" t="s">
        <v>161</v>
      </c>
      <c r="R2185" s="2701" t="s">
        <v>335</v>
      </c>
      <c r="S2185" s="2699" t="str">
        <f>LEFT(Table1[[#This Row],[SECTOR]],3)</f>
        <v>SSH</v>
      </c>
      <c r="T2185" s="2699" t="str">
        <f>RIGHT(Table1[[#This Row],[SECTOR]],3)</f>
        <v>BRI</v>
      </c>
      <c r="U2185" s="2699" t="str">
        <f t="shared" si="194"/>
        <v>BRI</v>
      </c>
      <c r="V2185" s="2699">
        <f>WEEKDAY(Table1[[#This Row],[FLIGHT_DATE]],2)</f>
        <v>6</v>
      </c>
      <c r="W2185" s="2699">
        <f>Table1[[#This Row],[FLIGHT_DATE]]-Table1[[#This Row],[DATE_BOOKED]]</f>
        <v>87</v>
      </c>
    </row>
    <row r="2186" spans="1:23" x14ac:dyDescent="0.35">
      <c r="A2186" s="2698">
        <v>45763</v>
      </c>
      <c r="B2186" s="2699" t="s">
        <v>387</v>
      </c>
      <c r="C2186" s="198" t="s">
        <v>333</v>
      </c>
      <c r="D2186" s="198" t="s">
        <v>583</v>
      </c>
      <c r="E2186" s="2699" t="s">
        <v>1155</v>
      </c>
      <c r="F2186" s="2699" t="s">
        <v>56</v>
      </c>
      <c r="G2186" s="2699" t="s">
        <v>10</v>
      </c>
      <c r="H2186" s="2699" t="s">
        <v>88</v>
      </c>
      <c r="I2186" s="2700" t="s">
        <v>27</v>
      </c>
      <c r="J2186" s="2698">
        <v>45850</v>
      </c>
      <c r="K2186" s="2701">
        <v>1</v>
      </c>
      <c r="L2186" s="2702">
        <v>1</v>
      </c>
      <c r="M2186" s="2703">
        <v>149.06</v>
      </c>
      <c r="N2186" s="2704">
        <v>35.319999999999993</v>
      </c>
      <c r="O2186" s="2704">
        <v>53</v>
      </c>
      <c r="P2186" s="2705">
        <f>SUM(Table1[[#This Row],[BASE_FARE]:[SURCHARGES]])*Table1[[#This Row],[SEATS_BOOKED]]</f>
        <v>237.38</v>
      </c>
      <c r="Q2186" s="2699" t="s">
        <v>161</v>
      </c>
      <c r="R2186" s="2701" t="s">
        <v>335</v>
      </c>
      <c r="S2186" s="2699" t="str">
        <f>LEFT(Table1[[#This Row],[SECTOR]],3)</f>
        <v>SSH</v>
      </c>
      <c r="T2186" s="2699" t="str">
        <f>RIGHT(Table1[[#This Row],[SECTOR]],3)</f>
        <v>BRI</v>
      </c>
      <c r="U2186" s="2699" t="str">
        <f t="shared" si="194"/>
        <v>BRI</v>
      </c>
      <c r="V2186" s="2699">
        <f>WEEKDAY(Table1[[#This Row],[FLIGHT_DATE]],2)</f>
        <v>6</v>
      </c>
      <c r="W2186" s="2699">
        <f>Table1[[#This Row],[FLIGHT_DATE]]-Table1[[#This Row],[DATE_BOOKED]]</f>
        <v>87</v>
      </c>
    </row>
    <row r="2187" spans="1:23" x14ac:dyDescent="0.35">
      <c r="A2187" s="2698">
        <v>45763</v>
      </c>
      <c r="B2187" s="2699" t="s">
        <v>387</v>
      </c>
      <c r="C2187" s="198" t="s">
        <v>333</v>
      </c>
      <c r="D2187" s="198" t="s">
        <v>583</v>
      </c>
      <c r="E2187" s="2699" t="s">
        <v>1155</v>
      </c>
      <c r="F2187" s="2699" t="s">
        <v>56</v>
      </c>
      <c r="G2187" s="2699" t="s">
        <v>10</v>
      </c>
      <c r="H2187" s="2699" t="s">
        <v>88</v>
      </c>
      <c r="I2187" s="2700" t="s">
        <v>27</v>
      </c>
      <c r="J2187" s="2698">
        <v>45850</v>
      </c>
      <c r="K2187" s="2701">
        <v>1</v>
      </c>
      <c r="L2187" s="2702">
        <v>1</v>
      </c>
      <c r="M2187" s="2703">
        <v>149.06</v>
      </c>
      <c r="N2187" s="2704">
        <v>35.319999999999993</v>
      </c>
      <c r="O2187" s="2704">
        <v>53</v>
      </c>
      <c r="P2187" s="2705">
        <f>SUM(Table1[[#This Row],[BASE_FARE]:[SURCHARGES]])*Table1[[#This Row],[SEATS_BOOKED]]</f>
        <v>237.38</v>
      </c>
      <c r="Q2187" s="2699" t="s">
        <v>161</v>
      </c>
      <c r="R2187" s="2701" t="s">
        <v>335</v>
      </c>
      <c r="S2187" s="2699" t="str">
        <f>LEFT(Table1[[#This Row],[SECTOR]],3)</f>
        <v>SSH</v>
      </c>
      <c r="T2187" s="2699" t="str">
        <f>RIGHT(Table1[[#This Row],[SECTOR]],3)</f>
        <v>BRI</v>
      </c>
      <c r="U2187" s="2699" t="str">
        <f t="shared" si="194"/>
        <v>BRI</v>
      </c>
      <c r="V2187" s="2699">
        <f>WEEKDAY(Table1[[#This Row],[FLIGHT_DATE]],2)</f>
        <v>6</v>
      </c>
      <c r="W2187" s="2699">
        <f>Table1[[#This Row],[FLIGHT_DATE]]-Table1[[#This Row],[DATE_BOOKED]]</f>
        <v>87</v>
      </c>
    </row>
    <row r="2188" spans="1:23" x14ac:dyDescent="0.35">
      <c r="A2188" s="2698">
        <v>45764</v>
      </c>
      <c r="B2188" s="2699" t="s">
        <v>387</v>
      </c>
      <c r="C2188" s="198" t="s">
        <v>333</v>
      </c>
      <c r="D2188" s="198" t="s">
        <v>583</v>
      </c>
      <c r="E2188" s="2699" t="s">
        <v>1156</v>
      </c>
      <c r="F2188" s="2699" t="s">
        <v>56</v>
      </c>
      <c r="G2188" s="2699" t="s">
        <v>10</v>
      </c>
      <c r="H2188" s="2699" t="s">
        <v>190</v>
      </c>
      <c r="I2188" s="2700" t="s">
        <v>28</v>
      </c>
      <c r="J2188" s="2698">
        <v>45880</v>
      </c>
      <c r="K2188" s="2701">
        <v>1</v>
      </c>
      <c r="L2188" s="2702">
        <v>1</v>
      </c>
      <c r="M2188" s="2703">
        <v>280</v>
      </c>
      <c r="N2188" s="2704">
        <v>28.28</v>
      </c>
      <c r="O2188" s="2704">
        <v>53</v>
      </c>
      <c r="P2188" s="2705">
        <f>SUM(Table1[[#This Row],[BASE_FARE]:[SURCHARGES]])*Table1[[#This Row],[SEATS_BOOKED]]</f>
        <v>361.28</v>
      </c>
      <c r="Q2188" s="2699" t="s">
        <v>161</v>
      </c>
      <c r="R2188" s="2701" t="s">
        <v>335</v>
      </c>
      <c r="S2188" s="2699" t="str">
        <f>LEFT(Table1[[#This Row],[SECTOR]],3)</f>
        <v>NAP</v>
      </c>
      <c r="T2188" s="2699" t="str">
        <f>RIGHT(Table1[[#This Row],[SECTOR]],3)</f>
        <v>SSH</v>
      </c>
      <c r="U2188" s="2699" t="str">
        <f t="shared" si="194"/>
        <v>NAP</v>
      </c>
      <c r="V2188" s="2699">
        <f>WEEKDAY(Table1[[#This Row],[FLIGHT_DATE]],2)</f>
        <v>1</v>
      </c>
      <c r="W2188" s="2699">
        <f>Table1[[#This Row],[FLIGHT_DATE]]-Table1[[#This Row],[DATE_BOOKED]]</f>
        <v>116</v>
      </c>
    </row>
    <row r="2189" spans="1:23" x14ac:dyDescent="0.35">
      <c r="A2189" s="2698">
        <v>45764</v>
      </c>
      <c r="B2189" s="2699" t="s">
        <v>387</v>
      </c>
      <c r="C2189" s="198" t="s">
        <v>333</v>
      </c>
      <c r="D2189" s="198" t="s">
        <v>583</v>
      </c>
      <c r="E2189" s="2699" t="s">
        <v>1156</v>
      </c>
      <c r="F2189" s="2699" t="s">
        <v>56</v>
      </c>
      <c r="G2189" s="2699" t="s">
        <v>10</v>
      </c>
      <c r="H2189" s="2699" t="s">
        <v>190</v>
      </c>
      <c r="I2189" s="2700" t="s">
        <v>28</v>
      </c>
      <c r="J2189" s="2698">
        <v>45880</v>
      </c>
      <c r="K2189" s="2701">
        <v>1</v>
      </c>
      <c r="L2189" s="2702">
        <v>1</v>
      </c>
      <c r="M2189" s="2703">
        <v>280</v>
      </c>
      <c r="N2189" s="2704">
        <v>28.28</v>
      </c>
      <c r="O2189" s="2704">
        <v>53</v>
      </c>
      <c r="P2189" s="2705">
        <f>SUM(Table1[[#This Row],[BASE_FARE]:[SURCHARGES]])*Table1[[#This Row],[SEATS_BOOKED]]</f>
        <v>361.28</v>
      </c>
      <c r="Q2189" s="2699" t="s">
        <v>161</v>
      </c>
      <c r="R2189" s="2701" t="s">
        <v>335</v>
      </c>
      <c r="S2189" s="2699" t="str">
        <f>LEFT(Table1[[#This Row],[SECTOR]],3)</f>
        <v>NAP</v>
      </c>
      <c r="T2189" s="2699" t="str">
        <f>RIGHT(Table1[[#This Row],[SECTOR]],3)</f>
        <v>SSH</v>
      </c>
      <c r="U2189" s="2699" t="str">
        <f t="shared" si="194"/>
        <v>NAP</v>
      </c>
      <c r="V2189" s="2699">
        <f>WEEKDAY(Table1[[#This Row],[FLIGHT_DATE]],2)</f>
        <v>1</v>
      </c>
      <c r="W2189" s="2699">
        <f>Table1[[#This Row],[FLIGHT_DATE]]-Table1[[#This Row],[DATE_BOOKED]]</f>
        <v>116</v>
      </c>
    </row>
    <row r="2190" spans="1:23" x14ac:dyDescent="0.35">
      <c r="A2190" s="2706">
        <v>45764</v>
      </c>
      <c r="B2190" s="2707" t="s">
        <v>332</v>
      </c>
      <c r="C2190" s="198" t="s">
        <v>333</v>
      </c>
      <c r="D2190" s="198"/>
      <c r="E2190" s="2707"/>
      <c r="F2190" s="2707" t="s">
        <v>56</v>
      </c>
      <c r="G2190" s="2707" t="s">
        <v>10</v>
      </c>
      <c r="H2190" s="2707" t="s">
        <v>191</v>
      </c>
      <c r="I2190" s="2708" t="s">
        <v>29</v>
      </c>
      <c r="J2190" s="2706">
        <v>45887</v>
      </c>
      <c r="K2190" s="2709">
        <v>2</v>
      </c>
      <c r="L2190" s="2710">
        <v>2</v>
      </c>
      <c r="M2190" s="2711">
        <v>300</v>
      </c>
      <c r="N2190" s="2712">
        <v>0</v>
      </c>
      <c r="O2190" s="2712">
        <v>0</v>
      </c>
      <c r="P2190" s="2713">
        <f>SUM(Table1[[#This Row],[BASE_FARE]:[SURCHARGES]])*Table1[[#This Row],[SEATS_BOOKED]]</f>
        <v>600</v>
      </c>
      <c r="Q2190" s="2699" t="s">
        <v>161</v>
      </c>
      <c r="R2190" s="2701" t="s">
        <v>335</v>
      </c>
      <c r="S2190" s="2707" t="str">
        <f>LEFT(Table1[[#This Row],[SECTOR]],3)</f>
        <v>SSH</v>
      </c>
      <c r="T2190" s="2707" t="str">
        <f>RIGHT(Table1[[#This Row],[SECTOR]],3)</f>
        <v>NAP</v>
      </c>
      <c r="U2190" s="2707" t="str">
        <f t="shared" ref="U2190:U2196" si="195">IF(AND(S2190&lt;&gt;"SSH", S2190&lt;&gt;"RMF", S2190&lt;&gt;"CAI", S2190&lt;&gt;"HRG", S2190&lt;&gt;"LXR", S2190&lt;&gt;"DXB", OR(T2190="SSH", T2190="RMF", T2190="CAI", T2190="HRG", T2190="LXR", T2190="DXB")), S2190,
    IF(AND(T2190&lt;&gt;"SSH", T2190&lt;&gt;"RMF", T2190&lt;&gt;"CAI", T2190&lt;&gt;"HRG", T2190&lt;&gt;"LXR", T2190&lt;&gt;"DXB", OR(S2190="SSH", S2190="RMF", S2190="CAI", S2190="HRG", S2190="LXR", S2190="DXB")), T2190,
    "VIE"))</f>
        <v>NAP</v>
      </c>
      <c r="V2190" s="2707">
        <f>WEEKDAY(Table1[[#This Row],[FLIGHT_DATE]],2)</f>
        <v>1</v>
      </c>
      <c r="W2190" s="2707">
        <f>Table1[[#This Row],[FLIGHT_DATE]]-Table1[[#This Row],[DATE_BOOKED]]</f>
        <v>123</v>
      </c>
    </row>
    <row r="2191" spans="1:23" x14ac:dyDescent="0.35">
      <c r="A2191" s="2706">
        <v>45764</v>
      </c>
      <c r="B2191" s="2707" t="s">
        <v>332</v>
      </c>
      <c r="C2191" s="198" t="s">
        <v>333</v>
      </c>
      <c r="D2191" s="198"/>
      <c r="E2191" s="2707"/>
      <c r="F2191" s="2707" t="s">
        <v>56</v>
      </c>
      <c r="G2191" s="2707" t="s">
        <v>10</v>
      </c>
      <c r="H2191" s="2707" t="s">
        <v>191</v>
      </c>
      <c r="I2191" s="2708" t="s">
        <v>114</v>
      </c>
      <c r="J2191" s="2706">
        <v>45891</v>
      </c>
      <c r="K2191" s="2709">
        <v>2</v>
      </c>
      <c r="L2191" s="2710">
        <v>2</v>
      </c>
      <c r="M2191" s="2711">
        <v>250</v>
      </c>
      <c r="N2191" s="2712">
        <v>0</v>
      </c>
      <c r="O2191" s="2712">
        <v>0</v>
      </c>
      <c r="P2191" s="2713">
        <f>SUM(Table1[[#This Row],[BASE_FARE]:[SURCHARGES]])*Table1[[#This Row],[SEATS_BOOKED]]</f>
        <v>500</v>
      </c>
      <c r="Q2191" s="2699" t="s">
        <v>161</v>
      </c>
      <c r="R2191" s="2701" t="s">
        <v>335</v>
      </c>
      <c r="S2191" s="2707" t="str">
        <f>LEFT(Table1[[#This Row],[SECTOR]],3)</f>
        <v>SSH</v>
      </c>
      <c r="T2191" s="2707" t="str">
        <f>RIGHT(Table1[[#This Row],[SECTOR]],3)</f>
        <v>FCO</v>
      </c>
      <c r="U2191" s="2707" t="str">
        <f t="shared" si="195"/>
        <v>FCO</v>
      </c>
      <c r="V2191" s="2707">
        <f>WEEKDAY(Table1[[#This Row],[FLIGHT_DATE]],2)</f>
        <v>5</v>
      </c>
      <c r="W2191" s="2707">
        <f>Table1[[#This Row],[FLIGHT_DATE]]-Table1[[#This Row],[DATE_BOOKED]]</f>
        <v>127</v>
      </c>
    </row>
    <row r="2192" spans="1:23" x14ac:dyDescent="0.35">
      <c r="A2192" s="2706">
        <v>45764</v>
      </c>
      <c r="B2192" s="2707" t="s">
        <v>332</v>
      </c>
      <c r="C2192" s="198" t="s">
        <v>333</v>
      </c>
      <c r="D2192" s="198"/>
      <c r="E2192" s="2707"/>
      <c r="F2192" s="2707" t="s">
        <v>56</v>
      </c>
      <c r="G2192" s="2707" t="s">
        <v>10</v>
      </c>
      <c r="H2192" s="2707" t="s">
        <v>191</v>
      </c>
      <c r="I2192" s="2708" t="s">
        <v>29</v>
      </c>
      <c r="J2192" s="2706">
        <v>45894</v>
      </c>
      <c r="K2192" s="2709">
        <v>4</v>
      </c>
      <c r="L2192" s="2710">
        <v>4</v>
      </c>
      <c r="M2192" s="2711">
        <v>320</v>
      </c>
      <c r="N2192" s="2712">
        <v>0</v>
      </c>
      <c r="O2192" s="2712">
        <v>0</v>
      </c>
      <c r="P2192" s="2713">
        <f>SUM(Table1[[#This Row],[BASE_FARE]:[SURCHARGES]])*Table1[[#This Row],[SEATS_BOOKED]]</f>
        <v>1280</v>
      </c>
      <c r="Q2192" s="2699" t="s">
        <v>161</v>
      </c>
      <c r="R2192" s="2701" t="s">
        <v>335</v>
      </c>
      <c r="S2192" s="2707" t="str">
        <f>LEFT(Table1[[#This Row],[SECTOR]],3)</f>
        <v>SSH</v>
      </c>
      <c r="T2192" s="2707" t="str">
        <f>RIGHT(Table1[[#This Row],[SECTOR]],3)</f>
        <v>NAP</v>
      </c>
      <c r="U2192" s="2707" t="str">
        <f t="shared" si="195"/>
        <v>NAP</v>
      </c>
      <c r="V2192" s="2707">
        <f>WEEKDAY(Table1[[#This Row],[FLIGHT_DATE]],2)</f>
        <v>1</v>
      </c>
      <c r="W2192" s="2707">
        <f>Table1[[#This Row],[FLIGHT_DATE]]-Table1[[#This Row],[DATE_BOOKED]]</f>
        <v>130</v>
      </c>
    </row>
    <row r="2193" spans="1:23" x14ac:dyDescent="0.35">
      <c r="A2193" s="2706">
        <v>45764</v>
      </c>
      <c r="B2193" s="2707" t="s">
        <v>332</v>
      </c>
      <c r="C2193" s="198" t="s">
        <v>333</v>
      </c>
      <c r="D2193" s="198"/>
      <c r="E2193" s="2707"/>
      <c r="F2193" s="2707" t="s">
        <v>56</v>
      </c>
      <c r="G2193" s="2707" t="s">
        <v>10</v>
      </c>
      <c r="H2193" s="2707" t="s">
        <v>190</v>
      </c>
      <c r="I2193" s="2708" t="s">
        <v>115</v>
      </c>
      <c r="J2193" s="2706">
        <v>45877</v>
      </c>
      <c r="K2193" s="2709">
        <v>2</v>
      </c>
      <c r="L2193" s="2710">
        <v>2</v>
      </c>
      <c r="M2193" s="2711">
        <v>250</v>
      </c>
      <c r="N2193" s="2712">
        <v>0</v>
      </c>
      <c r="O2193" s="2712">
        <v>0</v>
      </c>
      <c r="P2193" s="2713">
        <f>SUM(Table1[[#This Row],[BASE_FARE]:[SURCHARGES]])*Table1[[#This Row],[SEATS_BOOKED]]</f>
        <v>500</v>
      </c>
      <c r="Q2193" s="2699" t="s">
        <v>161</v>
      </c>
      <c r="R2193" s="2701" t="s">
        <v>335</v>
      </c>
      <c r="S2193" s="2707" t="str">
        <f>LEFT(Table1[[#This Row],[SECTOR]],3)</f>
        <v>FCO</v>
      </c>
      <c r="T2193" s="2707" t="str">
        <f>RIGHT(Table1[[#This Row],[SECTOR]],3)</f>
        <v>SSH</v>
      </c>
      <c r="U2193" s="2707" t="str">
        <f t="shared" si="195"/>
        <v>FCO</v>
      </c>
      <c r="V2193" s="2707">
        <f>WEEKDAY(Table1[[#This Row],[FLIGHT_DATE]],2)</f>
        <v>5</v>
      </c>
      <c r="W2193" s="2707">
        <f>Table1[[#This Row],[FLIGHT_DATE]]-Table1[[#This Row],[DATE_BOOKED]]</f>
        <v>113</v>
      </c>
    </row>
    <row r="2194" spans="1:23" x14ac:dyDescent="0.35">
      <c r="A2194" s="2706">
        <v>45764</v>
      </c>
      <c r="B2194" s="2707" t="s">
        <v>332</v>
      </c>
      <c r="C2194" s="198" t="s">
        <v>333</v>
      </c>
      <c r="D2194" s="198"/>
      <c r="E2194" s="2707"/>
      <c r="F2194" s="2707" t="s">
        <v>56</v>
      </c>
      <c r="G2194" s="2707" t="s">
        <v>10</v>
      </c>
      <c r="H2194" s="2707" t="s">
        <v>190</v>
      </c>
      <c r="I2194" s="2708" t="s">
        <v>28</v>
      </c>
      <c r="J2194" s="2706">
        <v>45880</v>
      </c>
      <c r="K2194" s="2709">
        <v>4</v>
      </c>
      <c r="L2194" s="2710">
        <v>4</v>
      </c>
      <c r="M2194" s="2711">
        <v>280</v>
      </c>
      <c r="N2194" s="2712">
        <v>0</v>
      </c>
      <c r="O2194" s="2712">
        <v>0</v>
      </c>
      <c r="P2194" s="2713">
        <f>SUM(Table1[[#This Row],[BASE_FARE]:[SURCHARGES]])*Table1[[#This Row],[SEATS_BOOKED]]</f>
        <v>1120</v>
      </c>
      <c r="Q2194" s="2699" t="s">
        <v>161</v>
      </c>
      <c r="R2194" s="2701" t="s">
        <v>335</v>
      </c>
      <c r="S2194" s="2707" t="str">
        <f>LEFT(Table1[[#This Row],[SECTOR]],3)</f>
        <v>NAP</v>
      </c>
      <c r="T2194" s="2707" t="str">
        <f>RIGHT(Table1[[#This Row],[SECTOR]],3)</f>
        <v>SSH</v>
      </c>
      <c r="U2194" s="2707" t="str">
        <f t="shared" si="195"/>
        <v>NAP</v>
      </c>
      <c r="V2194" s="2707">
        <f>WEEKDAY(Table1[[#This Row],[FLIGHT_DATE]],2)</f>
        <v>1</v>
      </c>
      <c r="W2194" s="2707">
        <f>Table1[[#This Row],[FLIGHT_DATE]]-Table1[[#This Row],[DATE_BOOKED]]</f>
        <v>116</v>
      </c>
    </row>
    <row r="2195" spans="1:23" x14ac:dyDescent="0.35">
      <c r="A2195" s="2706">
        <v>45764</v>
      </c>
      <c r="B2195" s="2707" t="s">
        <v>332</v>
      </c>
      <c r="C2195" s="198" t="s">
        <v>333</v>
      </c>
      <c r="D2195" s="198"/>
      <c r="E2195" s="2707"/>
      <c r="F2195" s="2707" t="s">
        <v>56</v>
      </c>
      <c r="G2195" s="2707" t="s">
        <v>10</v>
      </c>
      <c r="H2195" s="2707" t="s">
        <v>195</v>
      </c>
      <c r="I2195" s="2708" t="s">
        <v>126</v>
      </c>
      <c r="J2195" s="2706">
        <v>45780</v>
      </c>
      <c r="K2195" s="2709">
        <v>7</v>
      </c>
      <c r="L2195" s="2710">
        <v>7</v>
      </c>
      <c r="M2195" s="2711">
        <v>150</v>
      </c>
      <c r="N2195" s="2712">
        <v>0</v>
      </c>
      <c r="O2195" s="2712">
        <v>0</v>
      </c>
      <c r="P2195" s="2713">
        <f>SUM(Table1[[#This Row],[BASE_FARE]:[SURCHARGES]])*Table1[[#This Row],[SEATS_BOOKED]]</f>
        <v>1050</v>
      </c>
      <c r="Q2195" s="2699" t="s">
        <v>161</v>
      </c>
      <c r="R2195" s="2701" t="s">
        <v>335</v>
      </c>
      <c r="S2195" s="2707" t="str">
        <f>LEFT(Table1[[#This Row],[SECTOR]],3)</f>
        <v>SSH</v>
      </c>
      <c r="T2195" s="2707" t="str">
        <f>RIGHT(Table1[[#This Row],[SECTOR]],3)</f>
        <v>VRN</v>
      </c>
      <c r="U2195" s="2707" t="str">
        <f t="shared" si="195"/>
        <v>VRN</v>
      </c>
      <c r="V2195" s="2707">
        <f>WEEKDAY(Table1[[#This Row],[FLIGHT_DATE]],2)</f>
        <v>6</v>
      </c>
      <c r="W2195" s="2707">
        <f>Table1[[#This Row],[FLIGHT_DATE]]-Table1[[#This Row],[DATE_BOOKED]]</f>
        <v>16</v>
      </c>
    </row>
    <row r="2196" spans="1:23" x14ac:dyDescent="0.35">
      <c r="A2196" s="2706">
        <v>45764</v>
      </c>
      <c r="B2196" s="2707" t="s">
        <v>332</v>
      </c>
      <c r="C2196" s="198" t="s">
        <v>333</v>
      </c>
      <c r="D2196" s="198"/>
      <c r="E2196" s="2707"/>
      <c r="F2196" s="2707" t="s">
        <v>56</v>
      </c>
      <c r="G2196" s="2707" t="s">
        <v>10</v>
      </c>
      <c r="H2196" s="2707" t="s">
        <v>194</v>
      </c>
      <c r="I2196" s="2708" t="s">
        <v>130</v>
      </c>
      <c r="J2196" s="2706">
        <v>45773</v>
      </c>
      <c r="K2196" s="2709">
        <v>7</v>
      </c>
      <c r="L2196" s="2710">
        <v>7</v>
      </c>
      <c r="M2196" s="2711">
        <v>100</v>
      </c>
      <c r="N2196" s="2712">
        <v>0</v>
      </c>
      <c r="O2196" s="2712">
        <v>0</v>
      </c>
      <c r="P2196" s="2713">
        <f>SUM(Table1[[#This Row],[BASE_FARE]:[SURCHARGES]])*Table1[[#This Row],[SEATS_BOOKED]]</f>
        <v>700</v>
      </c>
      <c r="Q2196" s="2699" t="s">
        <v>161</v>
      </c>
      <c r="R2196" s="2701" t="s">
        <v>335</v>
      </c>
      <c r="S2196" s="2707" t="str">
        <f>LEFT(Table1[[#This Row],[SECTOR]],3)</f>
        <v>VRN</v>
      </c>
      <c r="T2196" s="2707" t="str">
        <f>RIGHT(Table1[[#This Row],[SECTOR]],3)</f>
        <v>SSH</v>
      </c>
      <c r="U2196" s="2707" t="str">
        <f t="shared" si="195"/>
        <v>VRN</v>
      </c>
      <c r="V2196" s="2707">
        <f>WEEKDAY(Table1[[#This Row],[FLIGHT_DATE]],2)</f>
        <v>6</v>
      </c>
      <c r="W2196" s="2707">
        <f>Table1[[#This Row],[FLIGHT_DATE]]-Table1[[#This Row],[DATE_BOOKED]]</f>
        <v>9</v>
      </c>
    </row>
    <row r="2197" spans="1:23" x14ac:dyDescent="0.35">
      <c r="A2197" s="2714">
        <v>45763</v>
      </c>
      <c r="B2197" s="2715" t="s">
        <v>631</v>
      </c>
      <c r="C2197" s="198" t="s">
        <v>333</v>
      </c>
      <c r="D2197" s="198"/>
      <c r="E2197" s="2715" t="s">
        <v>1159</v>
      </c>
      <c r="F2197" s="2715" t="s">
        <v>56</v>
      </c>
      <c r="G2197" s="2715" t="s">
        <v>10</v>
      </c>
      <c r="H2197" s="2715" t="s">
        <v>193</v>
      </c>
      <c r="I2197" s="2716" t="s">
        <v>29</v>
      </c>
      <c r="J2197" s="2714">
        <v>45767</v>
      </c>
      <c r="K2197" s="2717">
        <v>1</v>
      </c>
      <c r="L2197" s="2718">
        <v>1</v>
      </c>
      <c r="M2197" s="2719">
        <v>111.76</v>
      </c>
      <c r="N2197" s="2720">
        <v>35.53</v>
      </c>
      <c r="O2197" s="2720">
        <v>30</v>
      </c>
      <c r="P2197" s="2721">
        <f>SUM(Table1[[#This Row],[BASE_FARE]:[SURCHARGES]])*Table1[[#This Row],[SEATS_BOOKED]]</f>
        <v>177.29000000000002</v>
      </c>
      <c r="Q2197" s="2036" t="s">
        <v>161</v>
      </c>
      <c r="R2197" s="2232" t="s">
        <v>95</v>
      </c>
      <c r="S2197" s="2715" t="str">
        <f>LEFT(Table1[[#This Row],[SECTOR]],3)</f>
        <v>SSH</v>
      </c>
      <c r="T2197" s="2715" t="str">
        <f>RIGHT(Table1[[#This Row],[SECTOR]],3)</f>
        <v>NAP</v>
      </c>
      <c r="U2197" s="2715" t="str">
        <f t="shared" ref="U2197:U2199" si="196">IF(AND(S2197&lt;&gt;"SSH", S2197&lt;&gt;"RMF", S2197&lt;&gt;"CAI", S2197&lt;&gt;"HRG", S2197&lt;&gt;"LXR", S2197&lt;&gt;"DXB", OR(T2197="SSH", T2197="RMF", T2197="CAI", T2197="HRG", T2197="LXR", T2197="DXB")), S2197,
    IF(AND(T2197&lt;&gt;"SSH", T2197&lt;&gt;"RMF", T2197&lt;&gt;"CAI", T2197&lt;&gt;"HRG", T2197&lt;&gt;"LXR", T2197&lt;&gt;"DXB", OR(S2197="SSH", S2197="RMF", S2197="CAI", S2197="HRG", S2197="LXR", S2197="DXB")), T2197,
    "VIE"))</f>
        <v>NAP</v>
      </c>
      <c r="V2197" s="2715">
        <f>WEEKDAY(Table1[[#This Row],[FLIGHT_DATE]],2)</f>
        <v>7</v>
      </c>
      <c r="W2197" s="2715">
        <f>Table1[[#This Row],[FLIGHT_DATE]]-Table1[[#This Row],[DATE_BOOKED]]</f>
        <v>4</v>
      </c>
    </row>
    <row r="2198" spans="1:23" x14ac:dyDescent="0.35">
      <c r="A2198" s="2714">
        <v>45763</v>
      </c>
      <c r="B2198" s="2715" t="s">
        <v>631</v>
      </c>
      <c r="C2198" s="198" t="s">
        <v>333</v>
      </c>
      <c r="D2198" s="198"/>
      <c r="E2198" s="2715" t="s">
        <v>1160</v>
      </c>
      <c r="F2198" s="2715" t="s">
        <v>56</v>
      </c>
      <c r="G2198" s="2715" t="s">
        <v>10</v>
      </c>
      <c r="H2198" s="2715" t="s">
        <v>190</v>
      </c>
      <c r="I2198" s="2716" t="s">
        <v>28</v>
      </c>
      <c r="J2198" s="2714">
        <v>45887</v>
      </c>
      <c r="K2198" s="2717">
        <v>1</v>
      </c>
      <c r="L2198" s="2718">
        <v>1</v>
      </c>
      <c r="M2198" s="2719">
        <v>300</v>
      </c>
      <c r="N2198" s="2720">
        <v>28.27</v>
      </c>
      <c r="O2198" s="2720">
        <v>30</v>
      </c>
      <c r="P2198" s="2721">
        <f>SUM(Table1[[#This Row],[BASE_FARE]:[SURCHARGES]])*Table1[[#This Row],[SEATS_BOOKED]]</f>
        <v>358.27</v>
      </c>
      <c r="Q2198" s="2036" t="s">
        <v>161</v>
      </c>
      <c r="R2198" s="2232" t="s">
        <v>95</v>
      </c>
      <c r="S2198" s="2715" t="str">
        <f>LEFT(Table1[[#This Row],[SECTOR]],3)</f>
        <v>NAP</v>
      </c>
      <c r="T2198" s="2715" t="str">
        <f>RIGHT(Table1[[#This Row],[SECTOR]],3)</f>
        <v>SSH</v>
      </c>
      <c r="U2198" s="2715" t="str">
        <f t="shared" si="196"/>
        <v>NAP</v>
      </c>
      <c r="V2198" s="2715">
        <f>WEEKDAY(Table1[[#This Row],[FLIGHT_DATE]],2)</f>
        <v>1</v>
      </c>
      <c r="W2198" s="2715">
        <f>Table1[[#This Row],[FLIGHT_DATE]]-Table1[[#This Row],[DATE_BOOKED]]</f>
        <v>124</v>
      </c>
    </row>
    <row r="2199" spans="1:23" x14ac:dyDescent="0.35">
      <c r="A2199" s="2714">
        <v>45763</v>
      </c>
      <c r="B2199" s="2715" t="s">
        <v>631</v>
      </c>
      <c r="C2199" s="198" t="s">
        <v>333</v>
      </c>
      <c r="D2199" s="198"/>
      <c r="E2199" s="2715" t="s">
        <v>1160</v>
      </c>
      <c r="F2199" s="2715" t="s">
        <v>56</v>
      </c>
      <c r="G2199" s="2715" t="s">
        <v>10</v>
      </c>
      <c r="H2199" s="2715" t="s">
        <v>190</v>
      </c>
      <c r="I2199" s="2716" t="s">
        <v>28</v>
      </c>
      <c r="J2199" s="2714">
        <v>45887</v>
      </c>
      <c r="K2199" s="2717">
        <v>1</v>
      </c>
      <c r="L2199" s="2718">
        <v>1</v>
      </c>
      <c r="M2199" s="2719">
        <v>300</v>
      </c>
      <c r="N2199" s="2720">
        <v>28.27</v>
      </c>
      <c r="O2199" s="2720">
        <v>30</v>
      </c>
      <c r="P2199" s="2721">
        <f>SUM(Table1[[#This Row],[BASE_FARE]:[SURCHARGES]])*Table1[[#This Row],[SEATS_BOOKED]]</f>
        <v>358.27</v>
      </c>
      <c r="Q2199" s="2036" t="s">
        <v>161</v>
      </c>
      <c r="R2199" s="2232" t="s">
        <v>95</v>
      </c>
      <c r="S2199" s="2715" t="str">
        <f>LEFT(Table1[[#This Row],[SECTOR]],3)</f>
        <v>NAP</v>
      </c>
      <c r="T2199" s="2715" t="str">
        <f>RIGHT(Table1[[#This Row],[SECTOR]],3)</f>
        <v>SSH</v>
      </c>
      <c r="U2199" s="2715" t="str">
        <f t="shared" si="196"/>
        <v>NAP</v>
      </c>
      <c r="V2199" s="2715">
        <f>WEEKDAY(Table1[[#This Row],[FLIGHT_DATE]],2)</f>
        <v>1</v>
      </c>
      <c r="W2199" s="2715">
        <f>Table1[[#This Row],[FLIGHT_DATE]]-Table1[[#This Row],[DATE_BOOKED]]</f>
        <v>124</v>
      </c>
    </row>
    <row r="2200" spans="1:23" x14ac:dyDescent="0.35">
      <c r="A2200" s="2722">
        <v>45764</v>
      </c>
      <c r="B2200" s="2486" t="s">
        <v>1010</v>
      </c>
      <c r="C2200" s="198" t="s">
        <v>160</v>
      </c>
      <c r="D2200" s="198"/>
      <c r="E2200" s="2723"/>
      <c r="F2200" s="2723" t="s">
        <v>54</v>
      </c>
      <c r="G2200" s="2723" t="s">
        <v>10</v>
      </c>
      <c r="H2200" s="2723" t="s">
        <v>922</v>
      </c>
      <c r="I2200" s="2724" t="s">
        <v>130</v>
      </c>
      <c r="J2200" s="2722">
        <v>45885</v>
      </c>
      <c r="K2200" s="2725">
        <v>51</v>
      </c>
      <c r="L2200" s="2725">
        <v>51</v>
      </c>
      <c r="M2200" s="2726">
        <v>260</v>
      </c>
      <c r="N2200" s="2727">
        <v>0</v>
      </c>
      <c r="O2200" s="2727">
        <v>0</v>
      </c>
      <c r="P2200" s="2728">
        <f>SUM(Table1[[#This Row],[BASE_FARE]:[SURCHARGES]])*Table1[[#This Row],[SEATS_BOOKED]]</f>
        <v>13260</v>
      </c>
      <c r="Q2200" s="2036" t="s">
        <v>161</v>
      </c>
      <c r="R2200" s="2232" t="s">
        <v>95</v>
      </c>
      <c r="S2200" s="2723" t="str">
        <f>LEFT(Table1[[#This Row],[SECTOR]],3)</f>
        <v>VRN</v>
      </c>
      <c r="T2200" s="2723" t="str">
        <f>RIGHT(Table1[[#This Row],[SECTOR]],3)</f>
        <v>SSH</v>
      </c>
      <c r="U2200" s="2723" t="str">
        <f>IF(AND(S2200&lt;&gt;"SSH", S2200&lt;&gt;"RMF", S2200&lt;&gt;"CAI", S2200&lt;&gt;"HRG", S2200&lt;&gt;"LXR", S2200&lt;&gt;"DXB", OR(T2200="SSH", T2200="RMF", T2200="CAI", T2200="HRG", T2200="LXR", T2200="DXB")), S2200,
    IF(AND(T2200&lt;&gt;"SSH", T2200&lt;&gt;"RMF", T2200&lt;&gt;"CAI", T2200&lt;&gt;"HRG", T2200&lt;&gt;"LXR", T2200&lt;&gt;"DXB", OR(S2200="SSH", S2200="RMF", S2200="CAI", S2200="HRG", S2200="LXR", S2200="DXB")), T2200,
    "VIE"))</f>
        <v>VRN</v>
      </c>
      <c r="V2200" s="2723">
        <f>WEEKDAY(Table1[[#This Row],[FLIGHT_DATE]],2)</f>
        <v>6</v>
      </c>
      <c r="W2200" s="2723">
        <f>Table1[[#This Row],[FLIGHT_DATE]]-Table1[[#This Row],[DATE_BOOKED]]</f>
        <v>121</v>
      </c>
    </row>
    <row r="2201" spans="1:23" x14ac:dyDescent="0.35">
      <c r="A2201" s="2722">
        <v>45764</v>
      </c>
      <c r="B2201" s="2486" t="s">
        <v>1010</v>
      </c>
      <c r="C2201" s="198" t="s">
        <v>160</v>
      </c>
      <c r="D2201" s="198"/>
      <c r="E2201" s="2723"/>
      <c r="F2201" s="2723" t="s">
        <v>54</v>
      </c>
      <c r="G2201" s="2723" t="s">
        <v>10</v>
      </c>
      <c r="H2201" s="2723" t="s">
        <v>922</v>
      </c>
      <c r="I2201" s="2724" t="s">
        <v>130</v>
      </c>
      <c r="J2201" s="2722">
        <v>45892</v>
      </c>
      <c r="K2201" s="2725">
        <v>53</v>
      </c>
      <c r="L2201" s="2725">
        <v>53</v>
      </c>
      <c r="M2201" s="2726">
        <v>260</v>
      </c>
      <c r="N2201" s="2727">
        <v>0</v>
      </c>
      <c r="O2201" s="2727">
        <v>0</v>
      </c>
      <c r="P2201" s="2728">
        <f>SUM(Table1[[#This Row],[BASE_FARE]:[SURCHARGES]])*Table1[[#This Row],[SEATS_BOOKED]]</f>
        <v>13780</v>
      </c>
      <c r="Q2201" s="2036" t="s">
        <v>161</v>
      </c>
      <c r="R2201" s="2232" t="s">
        <v>95</v>
      </c>
      <c r="S2201" s="2723" t="str">
        <f>LEFT(Table1[[#This Row],[SECTOR]],3)</f>
        <v>VRN</v>
      </c>
      <c r="T2201" s="2723" t="str">
        <f>RIGHT(Table1[[#This Row],[SECTOR]],3)</f>
        <v>SSH</v>
      </c>
      <c r="U2201" s="2723" t="str">
        <f t="shared" ref="U2201:U2204" si="197">IF(AND(S2201&lt;&gt;"SSH", S2201&lt;&gt;"RMF", S2201&lt;&gt;"CAI", S2201&lt;&gt;"HRG", S2201&lt;&gt;"LXR", S2201&lt;&gt;"DXB", OR(T2201="SSH", T2201="RMF", T2201="CAI", T2201="HRG", T2201="LXR", T2201="DXB")), S2201,
    IF(AND(T2201&lt;&gt;"SSH", T2201&lt;&gt;"RMF", T2201&lt;&gt;"CAI", T2201&lt;&gt;"HRG", T2201&lt;&gt;"LXR", T2201&lt;&gt;"DXB", OR(S2201="SSH", S2201="RMF", S2201="CAI", S2201="HRG", S2201="LXR", S2201="DXB")), T2201,
    "VIE"))</f>
        <v>VRN</v>
      </c>
      <c r="V2201" s="2723">
        <f>WEEKDAY(Table1[[#This Row],[FLIGHT_DATE]],2)</f>
        <v>6</v>
      </c>
      <c r="W2201" s="2723">
        <f>Table1[[#This Row],[FLIGHT_DATE]]-Table1[[#This Row],[DATE_BOOKED]]</f>
        <v>128</v>
      </c>
    </row>
    <row r="2202" spans="1:23" x14ac:dyDescent="0.35">
      <c r="A2202" s="2722">
        <v>45764</v>
      </c>
      <c r="B2202" s="2752" t="s">
        <v>1010</v>
      </c>
      <c r="C2202" s="198" t="s">
        <v>160</v>
      </c>
      <c r="D2202" s="198"/>
      <c r="E2202" s="2723"/>
      <c r="F2202" s="2723" t="s">
        <v>54</v>
      </c>
      <c r="G2202" s="2723" t="s">
        <v>10</v>
      </c>
      <c r="H2202" s="2723" t="s">
        <v>922</v>
      </c>
      <c r="I2202" s="2724" t="s">
        <v>130</v>
      </c>
      <c r="J2202" s="2722">
        <v>45899</v>
      </c>
      <c r="K2202" s="2725">
        <v>53</v>
      </c>
      <c r="L2202" s="2725">
        <v>53</v>
      </c>
      <c r="M2202" s="2726">
        <v>260</v>
      </c>
      <c r="N2202" s="2727">
        <v>0</v>
      </c>
      <c r="O2202" s="2727">
        <v>0</v>
      </c>
      <c r="P2202" s="2728">
        <f>SUM(Table1[[#This Row],[BASE_FARE]:[SURCHARGES]])*Table1[[#This Row],[SEATS_BOOKED]]</f>
        <v>13780</v>
      </c>
      <c r="Q2202" s="2036" t="s">
        <v>161</v>
      </c>
      <c r="R2202" s="2232" t="s">
        <v>95</v>
      </c>
      <c r="S2202" s="2723" t="str">
        <f>LEFT(Table1[[#This Row],[SECTOR]],3)</f>
        <v>VRN</v>
      </c>
      <c r="T2202" s="2723" t="str">
        <f>RIGHT(Table1[[#This Row],[SECTOR]],3)</f>
        <v>SSH</v>
      </c>
      <c r="U2202" s="2723" t="str">
        <f t="shared" si="197"/>
        <v>VRN</v>
      </c>
      <c r="V2202" s="2723">
        <f>WEEKDAY(Table1[[#This Row],[FLIGHT_DATE]],2)</f>
        <v>6</v>
      </c>
      <c r="W2202" s="2723">
        <f>Table1[[#This Row],[FLIGHT_DATE]]-Table1[[#This Row],[DATE_BOOKED]]</f>
        <v>135</v>
      </c>
    </row>
    <row r="2203" spans="1:23" x14ac:dyDescent="0.35">
      <c r="A2203" s="2722">
        <v>45764</v>
      </c>
      <c r="B2203" s="2486" t="s">
        <v>1010</v>
      </c>
      <c r="C2203" s="198" t="s">
        <v>160</v>
      </c>
      <c r="D2203" s="198"/>
      <c r="E2203" s="2723"/>
      <c r="F2203" s="2723" t="s">
        <v>54</v>
      </c>
      <c r="G2203" s="2723" t="s">
        <v>10</v>
      </c>
      <c r="H2203" s="2723" t="s">
        <v>922</v>
      </c>
      <c r="I2203" s="2724" t="s">
        <v>130</v>
      </c>
      <c r="J2203" s="2722">
        <v>45906</v>
      </c>
      <c r="K2203" s="2725">
        <v>50</v>
      </c>
      <c r="L2203" s="2725">
        <v>50</v>
      </c>
      <c r="M2203" s="2726">
        <v>230</v>
      </c>
      <c r="N2203" s="2727">
        <v>0</v>
      </c>
      <c r="O2203" s="2727">
        <v>0</v>
      </c>
      <c r="P2203" s="2728">
        <f>SUM(Table1[[#This Row],[BASE_FARE]:[SURCHARGES]])*Table1[[#This Row],[SEATS_BOOKED]]</f>
        <v>11500</v>
      </c>
      <c r="Q2203" s="2036" t="s">
        <v>161</v>
      </c>
      <c r="R2203" s="2232" t="s">
        <v>95</v>
      </c>
      <c r="S2203" s="2723" t="str">
        <f>LEFT(Table1[[#This Row],[SECTOR]],3)</f>
        <v>VRN</v>
      </c>
      <c r="T2203" s="2723" t="str">
        <f>RIGHT(Table1[[#This Row],[SECTOR]],3)</f>
        <v>SSH</v>
      </c>
      <c r="U2203" s="2723" t="str">
        <f t="shared" si="197"/>
        <v>VRN</v>
      </c>
      <c r="V2203" s="2723">
        <f>WEEKDAY(Table1[[#This Row],[FLIGHT_DATE]],2)</f>
        <v>6</v>
      </c>
      <c r="W2203" s="2723">
        <f>Table1[[#This Row],[FLIGHT_DATE]]-Table1[[#This Row],[DATE_BOOKED]]</f>
        <v>142</v>
      </c>
    </row>
    <row r="2204" spans="1:23" x14ac:dyDescent="0.35">
      <c r="A2204" s="2722">
        <v>45764</v>
      </c>
      <c r="B2204" s="2486" t="s">
        <v>1010</v>
      </c>
      <c r="C2204" s="198" t="s">
        <v>160</v>
      </c>
      <c r="D2204" s="198"/>
      <c r="E2204" s="2723"/>
      <c r="F2204" s="2723" t="s">
        <v>54</v>
      </c>
      <c r="G2204" s="2723" t="s">
        <v>10</v>
      </c>
      <c r="H2204" s="2723" t="s">
        <v>922</v>
      </c>
      <c r="I2204" s="2724" t="s">
        <v>130</v>
      </c>
      <c r="J2204" s="2722">
        <v>45913</v>
      </c>
      <c r="K2204" s="2750">
        <v>0</v>
      </c>
      <c r="L2204" s="2750">
        <v>0</v>
      </c>
      <c r="M2204" s="2751">
        <v>0</v>
      </c>
      <c r="N2204" s="2727">
        <v>0</v>
      </c>
      <c r="O2204" s="2727">
        <v>0</v>
      </c>
      <c r="P2204" s="2728">
        <f>SUM(Table1[[#This Row],[BASE_FARE]:[SURCHARGES]])*Table1[[#This Row],[SEATS_BOOKED]]</f>
        <v>0</v>
      </c>
      <c r="Q2204" s="2036" t="s">
        <v>161</v>
      </c>
      <c r="R2204" s="2232" t="s">
        <v>95</v>
      </c>
      <c r="S2204" s="2723" t="str">
        <f>LEFT(Table1[[#This Row],[SECTOR]],3)</f>
        <v>VRN</v>
      </c>
      <c r="T2204" s="2723" t="str">
        <f>RIGHT(Table1[[#This Row],[SECTOR]],3)</f>
        <v>SSH</v>
      </c>
      <c r="U2204" s="2723" t="str">
        <f t="shared" si="197"/>
        <v>VRN</v>
      </c>
      <c r="V2204" s="2723">
        <f>WEEKDAY(Table1[[#This Row],[FLIGHT_DATE]],2)</f>
        <v>6</v>
      </c>
      <c r="W2204" s="2723">
        <f>Table1[[#This Row],[FLIGHT_DATE]]-Table1[[#This Row],[DATE_BOOKED]]</f>
        <v>149</v>
      </c>
    </row>
    <row r="2205" spans="1:23" x14ac:dyDescent="0.35">
      <c r="A2205" s="2722">
        <v>45764</v>
      </c>
      <c r="B2205" s="2486" t="s">
        <v>1010</v>
      </c>
      <c r="C2205" s="198" t="s">
        <v>160</v>
      </c>
      <c r="D2205" s="198"/>
      <c r="E2205" s="2723"/>
      <c r="F2205" s="2723" t="s">
        <v>54</v>
      </c>
      <c r="G2205" s="2723" t="s">
        <v>11</v>
      </c>
      <c r="H2205" s="2723" t="s">
        <v>921</v>
      </c>
      <c r="I2205" s="2724" t="s">
        <v>126</v>
      </c>
      <c r="J2205" s="2722">
        <v>45892</v>
      </c>
      <c r="K2205" s="2725">
        <v>51</v>
      </c>
      <c r="L2205" s="2725">
        <v>51</v>
      </c>
      <c r="M2205" s="2726">
        <v>260</v>
      </c>
      <c r="N2205" s="2727">
        <v>0</v>
      </c>
      <c r="O2205" s="2727">
        <v>0</v>
      </c>
      <c r="P2205" s="2728">
        <f>SUM(Table1[[#This Row],[BASE_FARE]:[SURCHARGES]])*Table1[[#This Row],[SEATS_BOOKED]]</f>
        <v>13260</v>
      </c>
      <c r="Q2205" s="2036" t="s">
        <v>161</v>
      </c>
      <c r="R2205" s="2232" t="s">
        <v>95</v>
      </c>
      <c r="S2205" s="2723" t="str">
        <f>LEFT(Table1[[#This Row],[SECTOR]],3)</f>
        <v>SSH</v>
      </c>
      <c r="T2205" s="2723" t="str">
        <f>RIGHT(Table1[[#This Row],[SECTOR]],3)</f>
        <v>VRN</v>
      </c>
      <c r="U2205" s="2723" t="str">
        <f t="shared" ref="U2205:U2209" si="198">IF(AND(S2205&lt;&gt;"SSH", S2205&lt;&gt;"RMF", S2205&lt;&gt;"CAI", S2205&lt;&gt;"HRG", S2205&lt;&gt;"LXR", S2205&lt;&gt;"DXB", OR(T2205="SSH", T2205="RMF", T2205="CAI", T2205="HRG", T2205="LXR", T2205="DXB")), S2205,
    IF(AND(T2205&lt;&gt;"SSH", T2205&lt;&gt;"RMF", T2205&lt;&gt;"CAI", T2205&lt;&gt;"HRG", T2205&lt;&gt;"LXR", T2205&lt;&gt;"DXB", OR(S2205="SSH", S2205="RMF", S2205="CAI", S2205="HRG", S2205="LXR", S2205="DXB")), T2205,
    "VIE"))</f>
        <v>VRN</v>
      </c>
      <c r="V2205" s="2723">
        <f>WEEKDAY(Table1[[#This Row],[FLIGHT_DATE]],2)</f>
        <v>6</v>
      </c>
      <c r="W2205" s="2723">
        <f>Table1[[#This Row],[FLIGHT_DATE]]-Table1[[#This Row],[DATE_BOOKED]]</f>
        <v>128</v>
      </c>
    </row>
    <row r="2206" spans="1:23" x14ac:dyDescent="0.35">
      <c r="A2206" s="2722">
        <v>45764</v>
      </c>
      <c r="B2206" s="2486" t="s">
        <v>1010</v>
      </c>
      <c r="C2206" s="198" t="s">
        <v>160</v>
      </c>
      <c r="D2206" s="198"/>
      <c r="E2206" s="2723"/>
      <c r="F2206" s="2723" t="s">
        <v>54</v>
      </c>
      <c r="G2206" s="2723" t="s">
        <v>11</v>
      </c>
      <c r="H2206" s="2723" t="s">
        <v>921</v>
      </c>
      <c r="I2206" s="2724" t="s">
        <v>126</v>
      </c>
      <c r="J2206" s="2722">
        <v>45899</v>
      </c>
      <c r="K2206" s="2725">
        <v>53</v>
      </c>
      <c r="L2206" s="2725">
        <v>53</v>
      </c>
      <c r="M2206" s="2726">
        <v>260</v>
      </c>
      <c r="N2206" s="2727">
        <v>0</v>
      </c>
      <c r="O2206" s="2727">
        <v>0</v>
      </c>
      <c r="P2206" s="2728">
        <f>SUM(Table1[[#This Row],[BASE_FARE]:[SURCHARGES]])*Table1[[#This Row],[SEATS_BOOKED]]</f>
        <v>13780</v>
      </c>
      <c r="Q2206" s="2036" t="s">
        <v>161</v>
      </c>
      <c r="R2206" s="2232" t="s">
        <v>95</v>
      </c>
      <c r="S2206" s="2723" t="str">
        <f>LEFT(Table1[[#This Row],[SECTOR]],3)</f>
        <v>SSH</v>
      </c>
      <c r="T2206" s="2723" t="str">
        <f>RIGHT(Table1[[#This Row],[SECTOR]],3)</f>
        <v>VRN</v>
      </c>
      <c r="U2206" s="2723" t="str">
        <f t="shared" si="198"/>
        <v>VRN</v>
      </c>
      <c r="V2206" s="2723">
        <f>WEEKDAY(Table1[[#This Row],[FLIGHT_DATE]],2)</f>
        <v>6</v>
      </c>
      <c r="W2206" s="2723">
        <f>Table1[[#This Row],[FLIGHT_DATE]]-Table1[[#This Row],[DATE_BOOKED]]</f>
        <v>135</v>
      </c>
    </row>
    <row r="2207" spans="1:23" x14ac:dyDescent="0.35">
      <c r="A2207" s="2722">
        <v>45764</v>
      </c>
      <c r="B2207" s="2486" t="s">
        <v>1010</v>
      </c>
      <c r="C2207" s="198" t="s">
        <v>160</v>
      </c>
      <c r="D2207" s="198"/>
      <c r="E2207" s="2723"/>
      <c r="F2207" s="2723" t="s">
        <v>54</v>
      </c>
      <c r="G2207" s="2723" t="s">
        <v>11</v>
      </c>
      <c r="H2207" s="2723" t="s">
        <v>921</v>
      </c>
      <c r="I2207" s="2724" t="s">
        <v>126</v>
      </c>
      <c r="J2207" s="2722">
        <v>45906</v>
      </c>
      <c r="K2207" s="2725">
        <v>53</v>
      </c>
      <c r="L2207" s="2725">
        <v>53</v>
      </c>
      <c r="M2207" s="2726">
        <v>260</v>
      </c>
      <c r="N2207" s="2727">
        <v>0</v>
      </c>
      <c r="O2207" s="2727">
        <v>0</v>
      </c>
      <c r="P2207" s="2728">
        <f>SUM(Table1[[#This Row],[BASE_FARE]:[SURCHARGES]])*Table1[[#This Row],[SEATS_BOOKED]]</f>
        <v>13780</v>
      </c>
      <c r="Q2207" s="2036" t="s">
        <v>161</v>
      </c>
      <c r="R2207" s="2232" t="s">
        <v>95</v>
      </c>
      <c r="S2207" s="2723" t="str">
        <f>LEFT(Table1[[#This Row],[SECTOR]],3)</f>
        <v>SSH</v>
      </c>
      <c r="T2207" s="2723" t="str">
        <f>RIGHT(Table1[[#This Row],[SECTOR]],3)</f>
        <v>VRN</v>
      </c>
      <c r="U2207" s="2723" t="str">
        <f t="shared" si="198"/>
        <v>VRN</v>
      </c>
      <c r="V2207" s="2723">
        <f>WEEKDAY(Table1[[#This Row],[FLIGHT_DATE]],2)</f>
        <v>6</v>
      </c>
      <c r="W2207" s="2723">
        <f>Table1[[#This Row],[FLIGHT_DATE]]-Table1[[#This Row],[DATE_BOOKED]]</f>
        <v>142</v>
      </c>
    </row>
    <row r="2208" spans="1:23" x14ac:dyDescent="0.35">
      <c r="A2208" s="2722">
        <v>45764</v>
      </c>
      <c r="B2208" s="2486" t="s">
        <v>1010</v>
      </c>
      <c r="C2208" s="198" t="s">
        <v>160</v>
      </c>
      <c r="D2208" s="198"/>
      <c r="E2208" s="2723"/>
      <c r="F2208" s="2723" t="s">
        <v>54</v>
      </c>
      <c r="G2208" s="2723" t="s">
        <v>11</v>
      </c>
      <c r="H2208" s="2723" t="s">
        <v>921</v>
      </c>
      <c r="I2208" s="2724" t="s">
        <v>126</v>
      </c>
      <c r="J2208" s="2722">
        <v>45913</v>
      </c>
      <c r="K2208" s="2725">
        <v>50</v>
      </c>
      <c r="L2208" s="2725">
        <v>50</v>
      </c>
      <c r="M2208" s="2726">
        <v>230</v>
      </c>
      <c r="N2208" s="2727">
        <v>0</v>
      </c>
      <c r="O2208" s="2727">
        <v>0</v>
      </c>
      <c r="P2208" s="2728">
        <f>SUM(Table1[[#This Row],[BASE_FARE]:[SURCHARGES]])*Table1[[#This Row],[SEATS_BOOKED]]</f>
        <v>11500</v>
      </c>
      <c r="Q2208" s="2036" t="s">
        <v>161</v>
      </c>
      <c r="R2208" s="2232" t="s">
        <v>95</v>
      </c>
      <c r="S2208" s="2723" t="str">
        <f>LEFT(Table1[[#This Row],[SECTOR]],3)</f>
        <v>SSH</v>
      </c>
      <c r="T2208" s="2723" t="str">
        <f>RIGHT(Table1[[#This Row],[SECTOR]],3)</f>
        <v>VRN</v>
      </c>
      <c r="U2208" s="2723" t="str">
        <f t="shared" si="198"/>
        <v>VRN</v>
      </c>
      <c r="V2208" s="2723">
        <f>WEEKDAY(Table1[[#This Row],[FLIGHT_DATE]],2)</f>
        <v>6</v>
      </c>
      <c r="W2208" s="2723">
        <f>Table1[[#This Row],[FLIGHT_DATE]]-Table1[[#This Row],[DATE_BOOKED]]</f>
        <v>149</v>
      </c>
    </row>
    <row r="2209" spans="1:23" x14ac:dyDescent="0.35">
      <c r="A2209" s="2722">
        <v>45764</v>
      </c>
      <c r="B2209" s="2486" t="s">
        <v>1010</v>
      </c>
      <c r="C2209" s="198" t="s">
        <v>160</v>
      </c>
      <c r="D2209" s="198"/>
      <c r="E2209" s="2723"/>
      <c r="F2209" s="2723" t="s">
        <v>54</v>
      </c>
      <c r="G2209" s="2723" t="s">
        <v>11</v>
      </c>
      <c r="H2209" s="2723" t="s">
        <v>921</v>
      </c>
      <c r="I2209" s="2724" t="s">
        <v>126</v>
      </c>
      <c r="J2209" s="2722">
        <v>45920</v>
      </c>
      <c r="K2209" s="2750">
        <v>0</v>
      </c>
      <c r="L2209" s="2750">
        <v>0</v>
      </c>
      <c r="M2209" s="2751">
        <v>0</v>
      </c>
      <c r="N2209" s="2727">
        <v>0</v>
      </c>
      <c r="O2209" s="2727">
        <v>0</v>
      </c>
      <c r="P2209" s="2728">
        <f>SUM(Table1[[#This Row],[BASE_FARE]:[SURCHARGES]])*Table1[[#This Row],[SEATS_BOOKED]]</f>
        <v>0</v>
      </c>
      <c r="Q2209" s="2036" t="s">
        <v>161</v>
      </c>
      <c r="R2209" s="2232" t="s">
        <v>95</v>
      </c>
      <c r="S2209" s="2723" t="str">
        <f>LEFT(Table1[[#This Row],[SECTOR]],3)</f>
        <v>SSH</v>
      </c>
      <c r="T2209" s="2723" t="str">
        <f>RIGHT(Table1[[#This Row],[SECTOR]],3)</f>
        <v>VRN</v>
      </c>
      <c r="U2209" s="2723" t="str">
        <f t="shared" si="198"/>
        <v>VRN</v>
      </c>
      <c r="V2209" s="2723">
        <f>WEEKDAY(Table1[[#This Row],[FLIGHT_DATE]],2)</f>
        <v>6</v>
      </c>
      <c r="W2209" s="2723">
        <f>Table1[[#This Row],[FLIGHT_DATE]]-Table1[[#This Row],[DATE_BOOKED]]</f>
        <v>156</v>
      </c>
    </row>
    <row r="2210" spans="1:23" x14ac:dyDescent="0.35">
      <c r="A2210" s="2722">
        <v>45764</v>
      </c>
      <c r="B2210" s="2730" t="s">
        <v>1161</v>
      </c>
      <c r="C2210" s="198" t="s">
        <v>160</v>
      </c>
      <c r="D2210" s="198"/>
      <c r="E2210" s="2723"/>
      <c r="F2210" s="2723" t="s">
        <v>54</v>
      </c>
      <c r="G2210" s="2730" t="s">
        <v>10</v>
      </c>
      <c r="H2210" s="2730" t="s">
        <v>190</v>
      </c>
      <c r="I2210" s="2731" t="s">
        <v>28</v>
      </c>
      <c r="J2210" s="2729">
        <v>45873</v>
      </c>
      <c r="K2210" s="2732">
        <v>40</v>
      </c>
      <c r="L2210" s="2732">
        <v>40</v>
      </c>
      <c r="M2210" s="2726">
        <v>210</v>
      </c>
      <c r="N2210" s="2727">
        <v>0</v>
      </c>
      <c r="O2210" s="2727">
        <v>0</v>
      </c>
      <c r="P2210" s="2733">
        <f>SUM(Table1[[#This Row],[BASE_FARE]:[SURCHARGES]])*Table1[[#This Row],[SEATS_BOOKED]]</f>
        <v>8400</v>
      </c>
      <c r="Q2210" s="2036" t="s">
        <v>161</v>
      </c>
      <c r="R2210" s="3222" t="s">
        <v>397</v>
      </c>
      <c r="S2210" s="2730" t="str">
        <f>LEFT(Table1[[#This Row],[SECTOR]],3)</f>
        <v>NAP</v>
      </c>
      <c r="T2210" s="2730" t="str">
        <f>RIGHT(Table1[[#This Row],[SECTOR]],3)</f>
        <v>SSH</v>
      </c>
      <c r="U2210" s="2730" t="str">
        <f t="shared" ref="U2210:U2213" si="199">IF(AND(S2210&lt;&gt;"SSH", S2210&lt;&gt;"RMF", S2210&lt;&gt;"CAI", S2210&lt;&gt;"HRG", S2210&lt;&gt;"LXR", S2210&lt;&gt;"DXB", OR(T2210="SSH", T2210="RMF", T2210="CAI", T2210="HRG", T2210="LXR", T2210="DXB")), S2210,
    IF(AND(T2210&lt;&gt;"SSH", T2210&lt;&gt;"RMF", T2210&lt;&gt;"CAI", T2210&lt;&gt;"HRG", T2210&lt;&gt;"LXR", T2210&lt;&gt;"DXB", OR(S2210="SSH", S2210="RMF", S2210="CAI", S2210="HRG", S2210="LXR", S2210="DXB")), T2210,
    "VIE"))</f>
        <v>NAP</v>
      </c>
      <c r="V2210" s="2730">
        <f>WEEKDAY(Table1[[#This Row],[FLIGHT_DATE]],2)</f>
        <v>1</v>
      </c>
      <c r="W2210" s="2730">
        <f>Table1[[#This Row],[FLIGHT_DATE]]-Table1[[#This Row],[DATE_BOOKED]]</f>
        <v>109</v>
      </c>
    </row>
    <row r="2211" spans="1:23" x14ac:dyDescent="0.35">
      <c r="A2211" s="2722">
        <v>45764</v>
      </c>
      <c r="B2211" s="2730" t="s">
        <v>1161</v>
      </c>
      <c r="C2211" s="198" t="s">
        <v>160</v>
      </c>
      <c r="D2211" s="198"/>
      <c r="E2211" s="2723"/>
      <c r="F2211" s="2723" t="s">
        <v>54</v>
      </c>
      <c r="G2211" s="2730" t="s">
        <v>10</v>
      </c>
      <c r="H2211" s="2730" t="s">
        <v>190</v>
      </c>
      <c r="I2211" s="2731" t="s">
        <v>28</v>
      </c>
      <c r="J2211" s="2729">
        <v>45880</v>
      </c>
      <c r="K2211" s="2732">
        <v>40</v>
      </c>
      <c r="L2211" s="2732">
        <v>40</v>
      </c>
      <c r="M2211" s="2726">
        <v>210</v>
      </c>
      <c r="N2211" s="2727">
        <v>0</v>
      </c>
      <c r="O2211" s="2727">
        <v>0</v>
      </c>
      <c r="P2211" s="2733">
        <f>SUM(Table1[[#This Row],[BASE_FARE]:[SURCHARGES]])*Table1[[#This Row],[SEATS_BOOKED]]</f>
        <v>8400</v>
      </c>
      <c r="Q2211" s="2036" t="s">
        <v>161</v>
      </c>
      <c r="R2211" s="3222" t="s">
        <v>397</v>
      </c>
      <c r="S2211" s="2730" t="str">
        <f>LEFT(Table1[[#This Row],[SECTOR]],3)</f>
        <v>NAP</v>
      </c>
      <c r="T2211" s="2730" t="str">
        <f>RIGHT(Table1[[#This Row],[SECTOR]],3)</f>
        <v>SSH</v>
      </c>
      <c r="U2211" s="2730" t="str">
        <f t="shared" si="199"/>
        <v>NAP</v>
      </c>
      <c r="V2211" s="2730">
        <f>WEEKDAY(Table1[[#This Row],[FLIGHT_DATE]],2)</f>
        <v>1</v>
      </c>
      <c r="W2211" s="2730">
        <f>Table1[[#This Row],[FLIGHT_DATE]]-Table1[[#This Row],[DATE_BOOKED]]</f>
        <v>116</v>
      </c>
    </row>
    <row r="2212" spans="1:23" x14ac:dyDescent="0.35">
      <c r="A2212" s="2722">
        <v>45764</v>
      </c>
      <c r="B2212" s="2730" t="s">
        <v>1161</v>
      </c>
      <c r="C2212" s="198" t="s">
        <v>160</v>
      </c>
      <c r="D2212" s="198"/>
      <c r="E2212" s="2723"/>
      <c r="F2212" s="2723" t="s">
        <v>54</v>
      </c>
      <c r="G2212" s="2730" t="s">
        <v>10</v>
      </c>
      <c r="H2212" s="2730" t="s">
        <v>190</v>
      </c>
      <c r="I2212" s="2731" t="s">
        <v>28</v>
      </c>
      <c r="J2212" s="2729">
        <v>45887</v>
      </c>
      <c r="K2212" s="2732">
        <v>40</v>
      </c>
      <c r="L2212" s="2732">
        <v>40</v>
      </c>
      <c r="M2212" s="2726">
        <v>210</v>
      </c>
      <c r="N2212" s="2727">
        <v>0</v>
      </c>
      <c r="O2212" s="2727">
        <v>0</v>
      </c>
      <c r="P2212" s="2733">
        <f>SUM(Table1[[#This Row],[BASE_FARE]:[SURCHARGES]])*Table1[[#This Row],[SEATS_BOOKED]]</f>
        <v>8400</v>
      </c>
      <c r="Q2212" s="2036" t="s">
        <v>161</v>
      </c>
      <c r="R2212" s="3222" t="s">
        <v>397</v>
      </c>
      <c r="S2212" s="2730" t="str">
        <f>LEFT(Table1[[#This Row],[SECTOR]],3)</f>
        <v>NAP</v>
      </c>
      <c r="T2212" s="2730" t="str">
        <f>RIGHT(Table1[[#This Row],[SECTOR]],3)</f>
        <v>SSH</v>
      </c>
      <c r="U2212" s="2730" t="str">
        <f t="shared" si="199"/>
        <v>NAP</v>
      </c>
      <c r="V2212" s="2730">
        <f>WEEKDAY(Table1[[#This Row],[FLIGHT_DATE]],2)</f>
        <v>1</v>
      </c>
      <c r="W2212" s="2730">
        <f>Table1[[#This Row],[FLIGHT_DATE]]-Table1[[#This Row],[DATE_BOOKED]]</f>
        <v>123</v>
      </c>
    </row>
    <row r="2213" spans="1:23" x14ac:dyDescent="0.35">
      <c r="A2213" s="2722">
        <v>45764</v>
      </c>
      <c r="B2213" s="2730" t="s">
        <v>1161</v>
      </c>
      <c r="C2213" s="198" t="s">
        <v>160</v>
      </c>
      <c r="D2213" s="198"/>
      <c r="E2213" s="2723"/>
      <c r="F2213" s="2723" t="s">
        <v>54</v>
      </c>
      <c r="G2213" s="2730" t="s">
        <v>10</v>
      </c>
      <c r="H2213" s="2730" t="s">
        <v>190</v>
      </c>
      <c r="I2213" s="2731" t="s">
        <v>28</v>
      </c>
      <c r="J2213" s="2729">
        <v>45894</v>
      </c>
      <c r="K2213" s="2732">
        <v>20</v>
      </c>
      <c r="L2213" s="2732">
        <v>20</v>
      </c>
      <c r="M2213" s="2726">
        <v>210</v>
      </c>
      <c r="N2213" s="2727">
        <v>0</v>
      </c>
      <c r="O2213" s="2727">
        <v>0</v>
      </c>
      <c r="P2213" s="2733">
        <f>SUM(Table1[[#This Row],[BASE_FARE]:[SURCHARGES]])*Table1[[#This Row],[SEATS_BOOKED]]</f>
        <v>4200</v>
      </c>
      <c r="Q2213" s="2036" t="s">
        <v>161</v>
      </c>
      <c r="R2213" s="3222" t="s">
        <v>397</v>
      </c>
      <c r="S2213" s="2730" t="str">
        <f>LEFT(Table1[[#This Row],[SECTOR]],3)</f>
        <v>NAP</v>
      </c>
      <c r="T2213" s="2730" t="str">
        <f>RIGHT(Table1[[#This Row],[SECTOR]],3)</f>
        <v>SSH</v>
      </c>
      <c r="U2213" s="2730" t="str">
        <f t="shared" si="199"/>
        <v>NAP</v>
      </c>
      <c r="V2213" s="2730">
        <f>WEEKDAY(Table1[[#This Row],[FLIGHT_DATE]],2)</f>
        <v>1</v>
      </c>
      <c r="W2213" s="2730">
        <f>Table1[[#This Row],[FLIGHT_DATE]]-Table1[[#This Row],[DATE_BOOKED]]</f>
        <v>130</v>
      </c>
    </row>
    <row r="2214" spans="1:23" x14ac:dyDescent="0.35">
      <c r="A2214" s="2722">
        <v>45764</v>
      </c>
      <c r="B2214" s="2730" t="s">
        <v>1161</v>
      </c>
      <c r="C2214" s="198" t="s">
        <v>160</v>
      </c>
      <c r="D2214" s="198"/>
      <c r="E2214" s="2723"/>
      <c r="F2214" s="2723" t="s">
        <v>54</v>
      </c>
      <c r="G2214" s="2730" t="s">
        <v>11</v>
      </c>
      <c r="H2214" s="2730" t="s">
        <v>191</v>
      </c>
      <c r="I2214" s="2731" t="s">
        <v>29</v>
      </c>
      <c r="J2214" s="2729">
        <v>45880</v>
      </c>
      <c r="K2214" s="2732">
        <v>40</v>
      </c>
      <c r="L2214" s="2732">
        <v>40</v>
      </c>
      <c r="M2214" s="2726">
        <v>210</v>
      </c>
      <c r="N2214" s="2727">
        <v>0</v>
      </c>
      <c r="O2214" s="2727">
        <v>0</v>
      </c>
      <c r="P2214" s="2733">
        <f>SUM(Table1[[#This Row],[BASE_FARE]:[SURCHARGES]])*Table1[[#This Row],[SEATS_BOOKED]]</f>
        <v>8400</v>
      </c>
      <c r="Q2214" s="2036" t="s">
        <v>161</v>
      </c>
      <c r="R2214" s="3222" t="s">
        <v>397</v>
      </c>
      <c r="S2214" s="2730" t="str">
        <f>LEFT(Table1[[#This Row],[SECTOR]],3)</f>
        <v>SSH</v>
      </c>
      <c r="T2214" s="2730" t="str">
        <f>RIGHT(Table1[[#This Row],[SECTOR]],3)</f>
        <v>NAP</v>
      </c>
      <c r="U2214" s="2730" t="str">
        <f t="shared" ref="U2214:U2217" si="200">IF(AND(S2214&lt;&gt;"SSH", S2214&lt;&gt;"RMF", S2214&lt;&gt;"CAI", S2214&lt;&gt;"HRG", S2214&lt;&gt;"LXR", S2214&lt;&gt;"DXB", OR(T2214="SSH", T2214="RMF", T2214="CAI", T2214="HRG", T2214="LXR", T2214="DXB")), S2214,
    IF(AND(T2214&lt;&gt;"SSH", T2214&lt;&gt;"RMF", T2214&lt;&gt;"CAI", T2214&lt;&gt;"HRG", T2214&lt;&gt;"LXR", T2214&lt;&gt;"DXB", OR(S2214="SSH", S2214="RMF", S2214="CAI", S2214="HRG", S2214="LXR", S2214="DXB")), T2214,
    "VIE"))</f>
        <v>NAP</v>
      </c>
      <c r="V2214" s="2730">
        <f>WEEKDAY(Table1[[#This Row],[FLIGHT_DATE]],2)</f>
        <v>1</v>
      </c>
      <c r="W2214" s="2730">
        <f>Table1[[#This Row],[FLIGHT_DATE]]-Table1[[#This Row],[DATE_BOOKED]]</f>
        <v>116</v>
      </c>
    </row>
    <row r="2215" spans="1:23" x14ac:dyDescent="0.35">
      <c r="A2215" s="2722">
        <v>45764</v>
      </c>
      <c r="B2215" s="2730" t="s">
        <v>1161</v>
      </c>
      <c r="C2215" s="198" t="s">
        <v>160</v>
      </c>
      <c r="D2215" s="198"/>
      <c r="E2215" s="2723"/>
      <c r="F2215" s="2723" t="s">
        <v>54</v>
      </c>
      <c r="G2215" s="2730" t="s">
        <v>11</v>
      </c>
      <c r="H2215" s="2730" t="s">
        <v>191</v>
      </c>
      <c r="I2215" s="2731" t="s">
        <v>29</v>
      </c>
      <c r="J2215" s="2729">
        <v>45887</v>
      </c>
      <c r="K2215" s="2732">
        <v>40</v>
      </c>
      <c r="L2215" s="2732">
        <v>40</v>
      </c>
      <c r="M2215" s="2726">
        <v>210</v>
      </c>
      <c r="N2215" s="2727">
        <v>0</v>
      </c>
      <c r="O2215" s="2727">
        <v>0</v>
      </c>
      <c r="P2215" s="2733">
        <f>SUM(Table1[[#This Row],[BASE_FARE]:[SURCHARGES]])*Table1[[#This Row],[SEATS_BOOKED]]</f>
        <v>8400</v>
      </c>
      <c r="Q2215" s="2036" t="s">
        <v>161</v>
      </c>
      <c r="R2215" s="3222" t="s">
        <v>397</v>
      </c>
      <c r="S2215" s="2730" t="str">
        <f>LEFT(Table1[[#This Row],[SECTOR]],3)</f>
        <v>SSH</v>
      </c>
      <c r="T2215" s="2730" t="str">
        <f>RIGHT(Table1[[#This Row],[SECTOR]],3)</f>
        <v>NAP</v>
      </c>
      <c r="U2215" s="2730" t="str">
        <f t="shared" si="200"/>
        <v>NAP</v>
      </c>
      <c r="V2215" s="2730">
        <f>WEEKDAY(Table1[[#This Row],[FLIGHT_DATE]],2)</f>
        <v>1</v>
      </c>
      <c r="W2215" s="2730">
        <f>Table1[[#This Row],[FLIGHT_DATE]]-Table1[[#This Row],[DATE_BOOKED]]</f>
        <v>123</v>
      </c>
    </row>
    <row r="2216" spans="1:23" x14ac:dyDescent="0.35">
      <c r="A2216" s="2722">
        <v>45764</v>
      </c>
      <c r="B2216" s="2730" t="s">
        <v>1161</v>
      </c>
      <c r="C2216" s="198" t="s">
        <v>160</v>
      </c>
      <c r="D2216" s="198"/>
      <c r="E2216" s="2723"/>
      <c r="F2216" s="2723" t="s">
        <v>54</v>
      </c>
      <c r="G2216" s="2730" t="s">
        <v>11</v>
      </c>
      <c r="H2216" s="2730" t="s">
        <v>191</v>
      </c>
      <c r="I2216" s="2731" t="s">
        <v>29</v>
      </c>
      <c r="J2216" s="2729">
        <v>45894</v>
      </c>
      <c r="K2216" s="2732">
        <v>40</v>
      </c>
      <c r="L2216" s="2732">
        <v>40</v>
      </c>
      <c r="M2216" s="2726">
        <v>210</v>
      </c>
      <c r="N2216" s="2727">
        <v>0</v>
      </c>
      <c r="O2216" s="2727">
        <v>0</v>
      </c>
      <c r="P2216" s="2733">
        <f>SUM(Table1[[#This Row],[BASE_FARE]:[SURCHARGES]])*Table1[[#This Row],[SEATS_BOOKED]]</f>
        <v>8400</v>
      </c>
      <c r="Q2216" s="2036" t="s">
        <v>161</v>
      </c>
      <c r="R2216" s="3222" t="s">
        <v>397</v>
      </c>
      <c r="S2216" s="2730" t="str">
        <f>LEFT(Table1[[#This Row],[SECTOR]],3)</f>
        <v>SSH</v>
      </c>
      <c r="T2216" s="2730" t="str">
        <f>RIGHT(Table1[[#This Row],[SECTOR]],3)</f>
        <v>NAP</v>
      </c>
      <c r="U2216" s="2730" t="str">
        <f t="shared" si="200"/>
        <v>NAP</v>
      </c>
      <c r="V2216" s="2730">
        <f>WEEKDAY(Table1[[#This Row],[FLIGHT_DATE]],2)</f>
        <v>1</v>
      </c>
      <c r="W2216" s="2730">
        <f>Table1[[#This Row],[FLIGHT_DATE]]-Table1[[#This Row],[DATE_BOOKED]]</f>
        <v>130</v>
      </c>
    </row>
    <row r="2217" spans="1:23" x14ac:dyDescent="0.35">
      <c r="A2217" s="2722">
        <v>45764</v>
      </c>
      <c r="B2217" s="2730" t="s">
        <v>1161</v>
      </c>
      <c r="C2217" s="198" t="s">
        <v>160</v>
      </c>
      <c r="D2217" s="198"/>
      <c r="E2217" s="2723"/>
      <c r="F2217" s="2723" t="s">
        <v>54</v>
      </c>
      <c r="G2217" s="2730" t="s">
        <v>11</v>
      </c>
      <c r="H2217" s="2730" t="s">
        <v>191</v>
      </c>
      <c r="I2217" s="2731" t="s">
        <v>29</v>
      </c>
      <c r="J2217" s="2729">
        <v>45901</v>
      </c>
      <c r="K2217" s="2732">
        <v>20</v>
      </c>
      <c r="L2217" s="2732">
        <v>20</v>
      </c>
      <c r="M2217" s="2726">
        <v>210</v>
      </c>
      <c r="N2217" s="2727">
        <v>0</v>
      </c>
      <c r="O2217" s="2727">
        <v>0</v>
      </c>
      <c r="P2217" s="2733">
        <f>SUM(Table1[[#This Row],[BASE_FARE]:[SURCHARGES]])*Table1[[#This Row],[SEATS_BOOKED]]</f>
        <v>4200</v>
      </c>
      <c r="Q2217" s="2036" t="s">
        <v>161</v>
      </c>
      <c r="R2217" s="3222" t="s">
        <v>397</v>
      </c>
      <c r="S2217" s="2730" t="str">
        <f>LEFT(Table1[[#This Row],[SECTOR]],3)</f>
        <v>SSH</v>
      </c>
      <c r="T2217" s="2730" t="str">
        <f>RIGHT(Table1[[#This Row],[SECTOR]],3)</f>
        <v>NAP</v>
      </c>
      <c r="U2217" s="2730" t="str">
        <f t="shared" si="200"/>
        <v>NAP</v>
      </c>
      <c r="V2217" s="2730">
        <f>WEEKDAY(Table1[[#This Row],[FLIGHT_DATE]],2)</f>
        <v>1</v>
      </c>
      <c r="W2217" s="2730">
        <f>Table1[[#This Row],[FLIGHT_DATE]]-Table1[[#This Row],[DATE_BOOKED]]</f>
        <v>137</v>
      </c>
    </row>
    <row r="2218" spans="1:23" x14ac:dyDescent="0.35">
      <c r="A2218" s="2722">
        <v>45764</v>
      </c>
      <c r="B2218" s="2730" t="s">
        <v>1161</v>
      </c>
      <c r="C2218" s="198" t="s">
        <v>160</v>
      </c>
      <c r="D2218" s="198"/>
      <c r="E2218" s="2723"/>
      <c r="F2218" s="2723" t="s">
        <v>54</v>
      </c>
      <c r="G2218" s="2730" t="s">
        <v>10</v>
      </c>
      <c r="H2218" s="3191" t="s">
        <v>1203</v>
      </c>
      <c r="I2218" s="2731" t="s">
        <v>28</v>
      </c>
      <c r="J2218" s="2729">
        <v>45894</v>
      </c>
      <c r="K2218" s="2732">
        <v>20</v>
      </c>
      <c r="L2218" s="2732">
        <v>20</v>
      </c>
      <c r="M2218" s="2726">
        <v>210</v>
      </c>
      <c r="N2218" s="2727">
        <v>0</v>
      </c>
      <c r="O2218" s="2727">
        <v>0</v>
      </c>
      <c r="P2218" s="3196">
        <f>SUM(Table1[[#This Row],[BASE_FARE]:[SURCHARGES]])*Table1[[#This Row],[SEATS_BOOKED]]</f>
        <v>4200</v>
      </c>
      <c r="Q2218" s="2036" t="s">
        <v>161</v>
      </c>
      <c r="R2218" s="3222" t="s">
        <v>397</v>
      </c>
      <c r="S2218" s="3191" t="str">
        <f>LEFT(Table1[[#This Row],[SECTOR]],3)</f>
        <v>NAP</v>
      </c>
      <c r="T2218" s="3191" t="str">
        <f>RIGHT(Table1[[#This Row],[SECTOR]],3)</f>
        <v>SSH</v>
      </c>
      <c r="U2218" s="3191" t="str">
        <f>IF(AND(S2218&lt;&gt;"SSH", S2218&lt;&gt;"RMF", S2218&lt;&gt;"CAI", S2218&lt;&gt;"HRG", S2218&lt;&gt;"LXR", S2218&lt;&gt;"DXB", OR(T2218="SSH", T2218="RMF", T2218="CAI", T2218="HRG", T2218="LXR", T2218="DXB")), S2218,
    IF(AND(T2218&lt;&gt;"SSH", T2218&lt;&gt;"RMF", T2218&lt;&gt;"CAI", T2218&lt;&gt;"HRG", T2218&lt;&gt;"LXR", T2218&lt;&gt;"DXB", OR(S2218="SSH", S2218="RMF", S2218="CAI", S2218="HRG", S2218="LXR", S2218="DXB")), T2218,
    "VIE"))</f>
        <v>NAP</v>
      </c>
      <c r="V2218" s="3191">
        <f>WEEKDAY(Table1[[#This Row],[FLIGHT_DATE]],2)</f>
        <v>1</v>
      </c>
      <c r="W2218" s="3191">
        <f>Table1[[#This Row],[FLIGHT_DATE]]-Table1[[#This Row],[DATE_BOOKED]]</f>
        <v>130</v>
      </c>
    </row>
    <row r="2219" spans="1:23" x14ac:dyDescent="0.35">
      <c r="A2219" s="2722">
        <v>45764</v>
      </c>
      <c r="B2219" s="2730" t="s">
        <v>1161</v>
      </c>
      <c r="C2219" s="198" t="s">
        <v>160</v>
      </c>
      <c r="D2219" s="198"/>
      <c r="E2219" s="2723"/>
      <c r="F2219" s="2723" t="s">
        <v>54</v>
      </c>
      <c r="G2219" s="2730" t="s">
        <v>11</v>
      </c>
      <c r="H2219" s="3191" t="s">
        <v>1202</v>
      </c>
      <c r="I2219" s="2731" t="s">
        <v>29</v>
      </c>
      <c r="J2219" s="2729">
        <v>45901</v>
      </c>
      <c r="K2219" s="2732">
        <v>20</v>
      </c>
      <c r="L2219" s="2732">
        <v>20</v>
      </c>
      <c r="M2219" s="2726">
        <v>210</v>
      </c>
      <c r="N2219" s="2727">
        <v>0</v>
      </c>
      <c r="O2219" s="2727">
        <v>0</v>
      </c>
      <c r="P2219" s="3196">
        <f>SUM(Table1[[#This Row],[BASE_FARE]:[SURCHARGES]])*Table1[[#This Row],[SEATS_BOOKED]]</f>
        <v>4200</v>
      </c>
      <c r="Q2219" s="2036" t="s">
        <v>161</v>
      </c>
      <c r="R2219" s="3222" t="s">
        <v>397</v>
      </c>
      <c r="S2219" s="3191" t="str">
        <f>LEFT(Table1[[#This Row],[SECTOR]],3)</f>
        <v>SSH</v>
      </c>
      <c r="T2219" s="3191" t="str">
        <f>RIGHT(Table1[[#This Row],[SECTOR]],3)</f>
        <v>NAP</v>
      </c>
      <c r="U2219" s="3191" t="str">
        <f>IF(AND(S2219&lt;&gt;"SSH", S2219&lt;&gt;"RMF", S2219&lt;&gt;"CAI", S2219&lt;&gt;"HRG", S2219&lt;&gt;"LXR", S2219&lt;&gt;"DXB", OR(T2219="SSH", T2219="RMF", T2219="CAI", T2219="HRG", T2219="LXR", T2219="DXB")), S2219,
    IF(AND(T2219&lt;&gt;"SSH", T2219&lt;&gt;"RMF", T2219&lt;&gt;"CAI", T2219&lt;&gt;"HRG", T2219&lt;&gt;"LXR", T2219&lt;&gt;"DXB", OR(S2219="SSH", S2219="RMF", S2219="CAI", S2219="HRG", S2219="LXR", S2219="DXB")), T2219,
    "VIE"))</f>
        <v>NAP</v>
      </c>
      <c r="V2219" s="3191">
        <f>WEEKDAY(Table1[[#This Row],[FLIGHT_DATE]],2)</f>
        <v>1</v>
      </c>
      <c r="W2219" s="3191">
        <f>Table1[[#This Row],[FLIGHT_DATE]]-Table1[[#This Row],[DATE_BOOKED]]</f>
        <v>137</v>
      </c>
    </row>
    <row r="2220" spans="1:23" x14ac:dyDescent="0.35">
      <c r="A2220" s="2734">
        <v>45764</v>
      </c>
      <c r="B2220" s="2735" t="s">
        <v>332</v>
      </c>
      <c r="C2220" s="198" t="s">
        <v>333</v>
      </c>
      <c r="D2220" s="198"/>
      <c r="E2220" s="2735"/>
      <c r="F2220" s="2735" t="s">
        <v>56</v>
      </c>
      <c r="G2220" s="2735" t="s">
        <v>10</v>
      </c>
      <c r="H2220" s="2735" t="s">
        <v>195</v>
      </c>
      <c r="I2220" s="2736" t="s">
        <v>126</v>
      </c>
      <c r="J2220" s="2734">
        <v>45780</v>
      </c>
      <c r="K2220" s="2737">
        <v>1</v>
      </c>
      <c r="L2220" s="2738">
        <v>1</v>
      </c>
      <c r="M2220" s="2739">
        <v>150</v>
      </c>
      <c r="N2220" s="2740">
        <v>0</v>
      </c>
      <c r="O2220" s="2740">
        <v>0</v>
      </c>
      <c r="P2220" s="2741">
        <f>SUM(Table1[[#This Row],[BASE_FARE]:[SURCHARGES]])*Table1[[#This Row],[SEATS_BOOKED]]</f>
        <v>150</v>
      </c>
      <c r="Q2220" s="2735" t="s">
        <v>161</v>
      </c>
      <c r="R2220" s="2737" t="s">
        <v>335</v>
      </c>
      <c r="S2220" s="2735" t="str">
        <f>LEFT(Table1[[#This Row],[SECTOR]],3)</f>
        <v>SSH</v>
      </c>
      <c r="T2220" s="2735" t="str">
        <f>RIGHT(Table1[[#This Row],[SECTOR]],3)</f>
        <v>VRN</v>
      </c>
      <c r="U2220" s="2735" t="str">
        <f>IF(AND(S2220&lt;&gt;"SSH", S2220&lt;&gt;"RMF", S2220&lt;&gt;"CAI", S2220&lt;&gt;"HRG", S2220&lt;&gt;"LXR", S2220&lt;&gt;"DXB", OR(T2220="SSH", T2220="RMF", T2220="CAI", T2220="HRG", T2220="LXR", T2220="DXB")), S2220,
    IF(AND(T2220&lt;&gt;"SSH", T2220&lt;&gt;"RMF", T2220&lt;&gt;"CAI", T2220&lt;&gt;"HRG", T2220&lt;&gt;"LXR", T2220&lt;&gt;"DXB", OR(S2220="SSH", S2220="RMF", S2220="CAI", S2220="HRG", S2220="LXR", S2220="DXB")), T2220,
    "VIE"))</f>
        <v>VRN</v>
      </c>
      <c r="V2220" s="2735">
        <f>WEEKDAY(Table1[[#This Row],[FLIGHT_DATE]],2)</f>
        <v>6</v>
      </c>
      <c r="W2220" s="2735">
        <f>Table1[[#This Row],[FLIGHT_DATE]]-Table1[[#This Row],[DATE_BOOKED]]</f>
        <v>16</v>
      </c>
    </row>
    <row r="2221" spans="1:23" x14ac:dyDescent="0.35">
      <c r="A2221" s="2742">
        <v>45763</v>
      </c>
      <c r="B2221" s="2743" t="s">
        <v>390</v>
      </c>
      <c r="C2221" s="198" t="s">
        <v>333</v>
      </c>
      <c r="D2221" s="198" t="s">
        <v>952</v>
      </c>
      <c r="E2221" s="2743" t="s">
        <v>1162</v>
      </c>
      <c r="F2221" s="2743" t="s">
        <v>54</v>
      </c>
      <c r="G2221" s="2743" t="s">
        <v>11</v>
      </c>
      <c r="H2221" s="2752" t="s">
        <v>921</v>
      </c>
      <c r="I2221" s="2744" t="s">
        <v>126</v>
      </c>
      <c r="J2221" s="2742">
        <v>45899</v>
      </c>
      <c r="K2221" s="2745">
        <v>1</v>
      </c>
      <c r="L2221" s="2746">
        <v>1</v>
      </c>
      <c r="M2221" s="2747">
        <v>350</v>
      </c>
      <c r="N2221" s="784">
        <v>37.72</v>
      </c>
      <c r="O2221" s="2748">
        <v>40</v>
      </c>
      <c r="P2221" s="2749">
        <f>SUM(Table1[[#This Row],[BASE_FARE]:[SURCHARGES]])*Table1[[#This Row],[SEATS_BOOKED]]</f>
        <v>427.72</v>
      </c>
      <c r="Q2221" s="787" t="s">
        <v>161</v>
      </c>
      <c r="R2221" s="2745" t="s">
        <v>335</v>
      </c>
      <c r="S2221" s="2743" t="str">
        <f>LEFT(Table1[[#This Row],[SECTOR]],3)</f>
        <v>SSH</v>
      </c>
      <c r="T2221" s="2743" t="str">
        <f>RIGHT(Table1[[#This Row],[SECTOR]],3)</f>
        <v>VRN</v>
      </c>
      <c r="U2221" s="2743" t="str">
        <f t="shared" ref="U2221:U2228" si="201">IF(AND(S2221&lt;&gt;"SSH", S2221&lt;&gt;"RMF", S2221&lt;&gt;"CAI", S2221&lt;&gt;"HRG", S2221&lt;&gt;"LXR", S2221&lt;&gt;"DXB", OR(T2221="SSH", T2221="RMF", T2221="CAI", T2221="HRG", T2221="LXR", T2221="DXB")), S2221,
    IF(AND(T2221&lt;&gt;"SSH", T2221&lt;&gt;"RMF", T2221&lt;&gt;"CAI", T2221&lt;&gt;"HRG", T2221&lt;&gt;"LXR", T2221&lt;&gt;"DXB", OR(S2221="SSH", S2221="RMF", S2221="CAI", S2221="HRG", S2221="LXR", S2221="DXB")), T2221,
    "VIE"))</f>
        <v>VRN</v>
      </c>
      <c r="V2221" s="2743">
        <f>WEEKDAY(Table1[[#This Row],[FLIGHT_DATE]],2)</f>
        <v>6</v>
      </c>
      <c r="W2221" s="2743">
        <f>Table1[[#This Row],[FLIGHT_DATE]]-Table1[[#This Row],[DATE_BOOKED]]</f>
        <v>136</v>
      </c>
    </row>
    <row r="2222" spans="1:23" x14ac:dyDescent="0.35">
      <c r="A2222" s="2742">
        <v>45763</v>
      </c>
      <c r="B2222" s="2743" t="s">
        <v>390</v>
      </c>
      <c r="C2222" s="198" t="s">
        <v>333</v>
      </c>
      <c r="D2222" s="198" t="s">
        <v>952</v>
      </c>
      <c r="E2222" s="2743" t="s">
        <v>1162</v>
      </c>
      <c r="F2222" s="2743" t="s">
        <v>54</v>
      </c>
      <c r="G2222" s="2743" t="s">
        <v>10</v>
      </c>
      <c r="H2222" s="2752" t="s">
        <v>922</v>
      </c>
      <c r="I2222" s="2744" t="s">
        <v>130</v>
      </c>
      <c r="J2222" s="2742">
        <v>45892</v>
      </c>
      <c r="K2222" s="2745">
        <v>1</v>
      </c>
      <c r="L2222" s="2746">
        <v>1</v>
      </c>
      <c r="M2222" s="2747">
        <v>340</v>
      </c>
      <c r="N2222" s="2748">
        <v>23.04</v>
      </c>
      <c r="O2222" s="2748">
        <v>40</v>
      </c>
      <c r="P2222" s="2749">
        <f>SUM(Table1[[#This Row],[BASE_FARE]:[SURCHARGES]])*Table1[[#This Row],[SEATS_BOOKED]]</f>
        <v>403.04</v>
      </c>
      <c r="Q2222" s="787" t="s">
        <v>161</v>
      </c>
      <c r="R2222" s="2745" t="s">
        <v>335</v>
      </c>
      <c r="S2222" s="2743" t="str">
        <f>LEFT(Table1[[#This Row],[SECTOR]],3)</f>
        <v>VRN</v>
      </c>
      <c r="T2222" s="2743" t="str">
        <f>RIGHT(Table1[[#This Row],[SECTOR]],3)</f>
        <v>SSH</v>
      </c>
      <c r="U2222" s="2743" t="str">
        <f t="shared" si="201"/>
        <v>VRN</v>
      </c>
      <c r="V2222" s="2743">
        <f>WEEKDAY(Table1[[#This Row],[FLIGHT_DATE]],2)</f>
        <v>6</v>
      </c>
      <c r="W2222" s="2743">
        <f>Table1[[#This Row],[FLIGHT_DATE]]-Table1[[#This Row],[DATE_BOOKED]]</f>
        <v>129</v>
      </c>
    </row>
    <row r="2223" spans="1:23" x14ac:dyDescent="0.35">
      <c r="A2223" s="2742">
        <v>45763</v>
      </c>
      <c r="B2223" s="2743" t="s">
        <v>390</v>
      </c>
      <c r="C2223" s="198" t="s">
        <v>333</v>
      </c>
      <c r="D2223" s="198" t="s">
        <v>952</v>
      </c>
      <c r="E2223" s="2743" t="s">
        <v>1162</v>
      </c>
      <c r="F2223" s="2743" t="s">
        <v>54</v>
      </c>
      <c r="G2223" s="2743" t="s">
        <v>11</v>
      </c>
      <c r="H2223" s="2752" t="s">
        <v>921</v>
      </c>
      <c r="I2223" s="2744" t="s">
        <v>126</v>
      </c>
      <c r="J2223" s="2742">
        <v>45899</v>
      </c>
      <c r="K2223" s="2745">
        <v>1</v>
      </c>
      <c r="L2223" s="2746">
        <v>1</v>
      </c>
      <c r="M2223" s="2747">
        <v>262.5</v>
      </c>
      <c r="N2223" s="784">
        <v>37.72</v>
      </c>
      <c r="O2223" s="2748">
        <v>40</v>
      </c>
      <c r="P2223" s="2749">
        <f>SUM(Table1[[#This Row],[BASE_FARE]:[SURCHARGES]])*Table1[[#This Row],[SEATS_BOOKED]]</f>
        <v>340.22</v>
      </c>
      <c r="Q2223" s="787" t="s">
        <v>161</v>
      </c>
      <c r="R2223" s="2745" t="s">
        <v>335</v>
      </c>
      <c r="S2223" s="2743" t="str">
        <f>LEFT(Table1[[#This Row],[SECTOR]],3)</f>
        <v>SSH</v>
      </c>
      <c r="T2223" s="2743" t="str">
        <f>RIGHT(Table1[[#This Row],[SECTOR]],3)</f>
        <v>VRN</v>
      </c>
      <c r="U2223" s="2743" t="str">
        <f t="shared" si="201"/>
        <v>VRN</v>
      </c>
      <c r="V2223" s="2743">
        <f>WEEKDAY(Table1[[#This Row],[FLIGHT_DATE]],2)</f>
        <v>6</v>
      </c>
      <c r="W2223" s="2743">
        <f>Table1[[#This Row],[FLIGHT_DATE]]-Table1[[#This Row],[DATE_BOOKED]]</f>
        <v>136</v>
      </c>
    </row>
    <row r="2224" spans="1:23" x14ac:dyDescent="0.35">
      <c r="A2224" s="2742">
        <v>45763</v>
      </c>
      <c r="B2224" s="2743" t="s">
        <v>390</v>
      </c>
      <c r="C2224" s="198" t="s">
        <v>333</v>
      </c>
      <c r="D2224" s="198" t="s">
        <v>952</v>
      </c>
      <c r="E2224" s="2743" t="s">
        <v>1162</v>
      </c>
      <c r="F2224" s="2743" t="s">
        <v>54</v>
      </c>
      <c r="G2224" s="2743" t="s">
        <v>10</v>
      </c>
      <c r="H2224" s="2752" t="s">
        <v>922</v>
      </c>
      <c r="I2224" s="2744" t="s">
        <v>130</v>
      </c>
      <c r="J2224" s="2742">
        <v>45892</v>
      </c>
      <c r="K2224" s="2745">
        <v>1</v>
      </c>
      <c r="L2224" s="2746">
        <v>1</v>
      </c>
      <c r="M2224" s="2747">
        <v>255</v>
      </c>
      <c r="N2224" s="2748">
        <v>23.04</v>
      </c>
      <c r="O2224" s="2748">
        <v>40</v>
      </c>
      <c r="P2224" s="2749">
        <f>SUM(Table1[[#This Row],[BASE_FARE]:[SURCHARGES]])*Table1[[#This Row],[SEATS_BOOKED]]</f>
        <v>318.04000000000002</v>
      </c>
      <c r="Q2224" s="787" t="s">
        <v>161</v>
      </c>
      <c r="R2224" s="2745" t="s">
        <v>335</v>
      </c>
      <c r="S2224" s="2743" t="str">
        <f>LEFT(Table1[[#This Row],[SECTOR]],3)</f>
        <v>VRN</v>
      </c>
      <c r="T2224" s="2743" t="str">
        <f>RIGHT(Table1[[#This Row],[SECTOR]],3)</f>
        <v>SSH</v>
      </c>
      <c r="U2224" s="2743" t="str">
        <f t="shared" si="201"/>
        <v>VRN</v>
      </c>
      <c r="V2224" s="2743">
        <f>WEEKDAY(Table1[[#This Row],[FLIGHT_DATE]],2)</f>
        <v>6</v>
      </c>
      <c r="W2224" s="2743">
        <f>Table1[[#This Row],[FLIGHT_DATE]]-Table1[[#This Row],[DATE_BOOKED]]</f>
        <v>129</v>
      </c>
    </row>
    <row r="2225" spans="1:23" x14ac:dyDescent="0.35">
      <c r="A2225" s="2742">
        <v>45763</v>
      </c>
      <c r="B2225" s="2743" t="s">
        <v>390</v>
      </c>
      <c r="C2225" s="198" t="s">
        <v>333</v>
      </c>
      <c r="D2225" s="198" t="s">
        <v>952</v>
      </c>
      <c r="E2225" s="2743" t="s">
        <v>1162</v>
      </c>
      <c r="F2225" s="2743" t="s">
        <v>54</v>
      </c>
      <c r="G2225" s="2743" t="s">
        <v>11</v>
      </c>
      <c r="H2225" s="2752" t="s">
        <v>921</v>
      </c>
      <c r="I2225" s="2744" t="s">
        <v>126</v>
      </c>
      <c r="J2225" s="2742">
        <v>45899</v>
      </c>
      <c r="K2225" s="2745">
        <v>1</v>
      </c>
      <c r="L2225" s="2746">
        <v>1</v>
      </c>
      <c r="M2225" s="2747">
        <v>262.5</v>
      </c>
      <c r="N2225" s="784">
        <v>37.72</v>
      </c>
      <c r="O2225" s="2748">
        <v>40</v>
      </c>
      <c r="P2225" s="2749">
        <f>SUM(Table1[[#This Row],[BASE_FARE]:[SURCHARGES]])*Table1[[#This Row],[SEATS_BOOKED]]</f>
        <v>340.22</v>
      </c>
      <c r="Q2225" s="787" t="s">
        <v>161</v>
      </c>
      <c r="R2225" s="2745" t="s">
        <v>335</v>
      </c>
      <c r="S2225" s="2743" t="str">
        <f>LEFT(Table1[[#This Row],[SECTOR]],3)</f>
        <v>SSH</v>
      </c>
      <c r="T2225" s="2743" t="str">
        <f>RIGHT(Table1[[#This Row],[SECTOR]],3)</f>
        <v>VRN</v>
      </c>
      <c r="U2225" s="2743" t="str">
        <f t="shared" si="201"/>
        <v>VRN</v>
      </c>
      <c r="V2225" s="2743">
        <f>WEEKDAY(Table1[[#This Row],[FLIGHT_DATE]],2)</f>
        <v>6</v>
      </c>
      <c r="W2225" s="2743">
        <f>Table1[[#This Row],[FLIGHT_DATE]]-Table1[[#This Row],[DATE_BOOKED]]</f>
        <v>136</v>
      </c>
    </row>
    <row r="2226" spans="1:23" x14ac:dyDescent="0.35">
      <c r="A2226" s="2742">
        <v>45763</v>
      </c>
      <c r="B2226" s="2743" t="s">
        <v>390</v>
      </c>
      <c r="C2226" s="198" t="s">
        <v>333</v>
      </c>
      <c r="D2226" s="198" t="s">
        <v>952</v>
      </c>
      <c r="E2226" s="2743" t="s">
        <v>1162</v>
      </c>
      <c r="F2226" s="2743" t="s">
        <v>54</v>
      </c>
      <c r="G2226" s="2743" t="s">
        <v>10</v>
      </c>
      <c r="H2226" s="2752" t="s">
        <v>922</v>
      </c>
      <c r="I2226" s="2744" t="s">
        <v>130</v>
      </c>
      <c r="J2226" s="2742">
        <v>45892</v>
      </c>
      <c r="K2226" s="2745">
        <v>1</v>
      </c>
      <c r="L2226" s="2746">
        <v>1</v>
      </c>
      <c r="M2226" s="2747">
        <v>255</v>
      </c>
      <c r="N2226" s="2748">
        <v>23.04</v>
      </c>
      <c r="O2226" s="2748">
        <v>40</v>
      </c>
      <c r="P2226" s="2749">
        <f>SUM(Table1[[#This Row],[BASE_FARE]:[SURCHARGES]])*Table1[[#This Row],[SEATS_BOOKED]]</f>
        <v>318.04000000000002</v>
      </c>
      <c r="Q2226" s="787" t="s">
        <v>161</v>
      </c>
      <c r="R2226" s="2745" t="s">
        <v>335</v>
      </c>
      <c r="S2226" s="2743" t="str">
        <f>LEFT(Table1[[#This Row],[SECTOR]],3)</f>
        <v>VRN</v>
      </c>
      <c r="T2226" s="2743" t="str">
        <f>RIGHT(Table1[[#This Row],[SECTOR]],3)</f>
        <v>SSH</v>
      </c>
      <c r="U2226" s="2743" t="str">
        <f t="shared" si="201"/>
        <v>VRN</v>
      </c>
      <c r="V2226" s="2743">
        <f>WEEKDAY(Table1[[#This Row],[FLIGHT_DATE]],2)</f>
        <v>6</v>
      </c>
      <c r="W2226" s="2743">
        <f>Table1[[#This Row],[FLIGHT_DATE]]-Table1[[#This Row],[DATE_BOOKED]]</f>
        <v>129</v>
      </c>
    </row>
    <row r="2227" spans="1:23" x14ac:dyDescent="0.35">
      <c r="A2227" s="2742">
        <v>45763</v>
      </c>
      <c r="B2227" s="2743" t="s">
        <v>390</v>
      </c>
      <c r="C2227" s="198" t="s">
        <v>333</v>
      </c>
      <c r="D2227" s="198" t="s">
        <v>952</v>
      </c>
      <c r="E2227" s="2743" t="s">
        <v>1162</v>
      </c>
      <c r="F2227" s="2743" t="s">
        <v>54</v>
      </c>
      <c r="G2227" s="2743" t="s">
        <v>11</v>
      </c>
      <c r="H2227" s="2752" t="s">
        <v>921</v>
      </c>
      <c r="I2227" s="2744" t="s">
        <v>126</v>
      </c>
      <c r="J2227" s="2742">
        <v>45899</v>
      </c>
      <c r="K2227" s="2745">
        <v>1</v>
      </c>
      <c r="L2227" s="2746">
        <v>1</v>
      </c>
      <c r="M2227" s="2747">
        <v>350</v>
      </c>
      <c r="N2227" s="784">
        <v>37.72</v>
      </c>
      <c r="O2227" s="2748">
        <v>40</v>
      </c>
      <c r="P2227" s="2749">
        <f>SUM(Table1[[#This Row],[BASE_FARE]:[SURCHARGES]])*Table1[[#This Row],[SEATS_BOOKED]]</f>
        <v>427.72</v>
      </c>
      <c r="Q2227" s="787" t="s">
        <v>161</v>
      </c>
      <c r="R2227" s="2745" t="s">
        <v>335</v>
      </c>
      <c r="S2227" s="2743" t="str">
        <f>LEFT(Table1[[#This Row],[SECTOR]],3)</f>
        <v>SSH</v>
      </c>
      <c r="T2227" s="2743" t="str">
        <f>RIGHT(Table1[[#This Row],[SECTOR]],3)</f>
        <v>VRN</v>
      </c>
      <c r="U2227" s="2743" t="str">
        <f t="shared" si="201"/>
        <v>VRN</v>
      </c>
      <c r="V2227" s="2743">
        <f>WEEKDAY(Table1[[#This Row],[FLIGHT_DATE]],2)</f>
        <v>6</v>
      </c>
      <c r="W2227" s="2743">
        <f>Table1[[#This Row],[FLIGHT_DATE]]-Table1[[#This Row],[DATE_BOOKED]]</f>
        <v>136</v>
      </c>
    </row>
    <row r="2228" spans="1:23" x14ac:dyDescent="0.35">
      <c r="A2228" s="2742">
        <v>45763</v>
      </c>
      <c r="B2228" s="2743" t="s">
        <v>390</v>
      </c>
      <c r="C2228" s="198" t="s">
        <v>333</v>
      </c>
      <c r="D2228" s="198" t="s">
        <v>952</v>
      </c>
      <c r="E2228" s="2743" t="s">
        <v>1162</v>
      </c>
      <c r="F2228" s="2743" t="s">
        <v>54</v>
      </c>
      <c r="G2228" s="2743" t="s">
        <v>10</v>
      </c>
      <c r="H2228" s="2752" t="s">
        <v>922</v>
      </c>
      <c r="I2228" s="2744" t="s">
        <v>130</v>
      </c>
      <c r="J2228" s="2742">
        <v>45892</v>
      </c>
      <c r="K2228" s="2745">
        <v>1</v>
      </c>
      <c r="L2228" s="2746">
        <v>1</v>
      </c>
      <c r="M2228" s="2747">
        <v>340</v>
      </c>
      <c r="N2228" s="2748">
        <v>23.04</v>
      </c>
      <c r="O2228" s="2748">
        <v>40</v>
      </c>
      <c r="P2228" s="2749">
        <f>SUM(Table1[[#This Row],[BASE_FARE]:[SURCHARGES]])*Table1[[#This Row],[SEATS_BOOKED]]</f>
        <v>403.04</v>
      </c>
      <c r="Q2228" s="787" t="s">
        <v>161</v>
      </c>
      <c r="R2228" s="2745" t="s">
        <v>335</v>
      </c>
      <c r="S2228" s="2743" t="str">
        <f>LEFT(Table1[[#This Row],[SECTOR]],3)</f>
        <v>VRN</v>
      </c>
      <c r="T2228" s="2743" t="str">
        <f>RIGHT(Table1[[#This Row],[SECTOR]],3)</f>
        <v>SSH</v>
      </c>
      <c r="U2228" s="2743" t="str">
        <f t="shared" si="201"/>
        <v>VRN</v>
      </c>
      <c r="V2228" s="2743">
        <f>WEEKDAY(Table1[[#This Row],[FLIGHT_DATE]],2)</f>
        <v>6</v>
      </c>
      <c r="W2228" s="2743">
        <f>Table1[[#This Row],[FLIGHT_DATE]]-Table1[[#This Row],[DATE_BOOKED]]</f>
        <v>129</v>
      </c>
    </row>
    <row r="2229" spans="1:23" x14ac:dyDescent="0.35">
      <c r="A2229" s="2754">
        <v>45764</v>
      </c>
      <c r="B2229" s="2752" t="s">
        <v>1010</v>
      </c>
      <c r="C2229" s="198" t="s">
        <v>160</v>
      </c>
      <c r="D2229" s="198"/>
      <c r="E2229" s="2752"/>
      <c r="F2229" s="2752" t="s">
        <v>54</v>
      </c>
      <c r="G2229" s="2752" t="s">
        <v>10</v>
      </c>
      <c r="H2229" s="3205" t="s">
        <v>1249</v>
      </c>
      <c r="I2229" s="2755" t="s">
        <v>26</v>
      </c>
      <c r="J2229" s="2754">
        <v>45870</v>
      </c>
      <c r="K2229" s="2753">
        <v>30</v>
      </c>
      <c r="L2229" s="2756">
        <v>30</v>
      </c>
      <c r="M2229" s="2757">
        <v>225</v>
      </c>
      <c r="N2229" s="2758">
        <v>0</v>
      </c>
      <c r="O2229" s="2758">
        <v>0</v>
      </c>
      <c r="P2229" s="2759">
        <f>SUM(Table1[[#This Row],[BASE_FARE]:[SURCHARGES]])*Table1[[#This Row],[SEATS_BOOKED]]</f>
        <v>6750</v>
      </c>
      <c r="Q2229" s="2752" t="s">
        <v>161</v>
      </c>
      <c r="R2229" s="2792" t="s">
        <v>397</v>
      </c>
      <c r="S2229" s="2752" t="str">
        <f>LEFT(Table1[[#This Row],[SECTOR]],3)</f>
        <v>BRI</v>
      </c>
      <c r="T2229" s="2752" t="str">
        <f>RIGHT(Table1[[#This Row],[SECTOR]],3)</f>
        <v>SSH</v>
      </c>
      <c r="U2229" s="2752" t="str">
        <f>IF(AND(S2229&lt;&gt;"SSH", S2229&lt;&gt;"RMF", S2229&lt;&gt;"CAI", S2229&lt;&gt;"HRG", S2229&lt;&gt;"LXR", S2229&lt;&gt;"DXB", OR(T2229="SSH", T2229="RMF", T2229="CAI", T2229="HRG", T2229="LXR", T2229="DXB")), S2229,
    IF(AND(T2229&lt;&gt;"SSH", T2229&lt;&gt;"RMF", T2229&lt;&gt;"CAI", T2229&lt;&gt;"HRG", T2229&lt;&gt;"LXR", T2229&lt;&gt;"DXB", OR(S2229="SSH", S2229="RMF", S2229="CAI", S2229="HRG", S2229="LXR", S2229="DXB")), T2229,
    "VIE"))</f>
        <v>BRI</v>
      </c>
      <c r="V2229" s="2752">
        <f>WEEKDAY(Table1[[#This Row],[FLIGHT_DATE]],2)</f>
        <v>5</v>
      </c>
      <c r="W2229" s="2752">
        <f>Table1[[#This Row],[FLIGHT_DATE]]-Table1[[#This Row],[DATE_BOOKED]]</f>
        <v>106</v>
      </c>
    </row>
    <row r="2230" spans="1:23" x14ac:dyDescent="0.35">
      <c r="A2230" s="2754">
        <v>45764</v>
      </c>
      <c r="B2230" s="2752" t="s">
        <v>1010</v>
      </c>
      <c r="C2230" s="198" t="s">
        <v>160</v>
      </c>
      <c r="D2230" s="198"/>
      <c r="E2230" s="2752"/>
      <c r="F2230" s="2752" t="s">
        <v>54</v>
      </c>
      <c r="G2230" s="2752" t="s">
        <v>11</v>
      </c>
      <c r="H2230" s="3205" t="s">
        <v>1248</v>
      </c>
      <c r="I2230" s="2755" t="s">
        <v>27</v>
      </c>
      <c r="J2230" s="2754">
        <v>45877</v>
      </c>
      <c r="K2230" s="2753">
        <v>30</v>
      </c>
      <c r="L2230" s="2756">
        <v>30</v>
      </c>
      <c r="M2230" s="2757">
        <v>225</v>
      </c>
      <c r="N2230" s="2758">
        <v>0</v>
      </c>
      <c r="O2230" s="2758">
        <v>0</v>
      </c>
      <c r="P2230" s="2759">
        <f>SUM(Table1[[#This Row],[BASE_FARE]:[SURCHARGES]])*Table1[[#This Row],[SEATS_BOOKED]]</f>
        <v>6750</v>
      </c>
      <c r="Q2230" s="2752" t="s">
        <v>161</v>
      </c>
      <c r="R2230" s="2792" t="s">
        <v>397</v>
      </c>
      <c r="S2230" s="2752" t="str">
        <f>LEFT(Table1[[#This Row],[SECTOR]],3)</f>
        <v>SSH</v>
      </c>
      <c r="T2230" s="2752" t="str">
        <f>RIGHT(Table1[[#This Row],[SECTOR]],3)</f>
        <v>BRI</v>
      </c>
      <c r="U2230" s="2752" t="str">
        <f>IF(AND(S2230&lt;&gt;"SSH", S2230&lt;&gt;"RMF", S2230&lt;&gt;"CAI", S2230&lt;&gt;"HRG", S2230&lt;&gt;"LXR", S2230&lt;&gt;"DXB", OR(T2230="SSH", T2230="RMF", T2230="CAI", T2230="HRG", T2230="LXR", T2230="DXB")), S2230,
    IF(AND(T2230&lt;&gt;"SSH", T2230&lt;&gt;"RMF", T2230&lt;&gt;"CAI", T2230&lt;&gt;"HRG", T2230&lt;&gt;"LXR", T2230&lt;&gt;"DXB", OR(S2230="SSH", S2230="RMF", S2230="CAI", S2230="HRG", S2230="LXR", S2230="DXB")), T2230,
    "VIE"))</f>
        <v>BRI</v>
      </c>
      <c r="V2230" s="2752">
        <f>WEEKDAY(Table1[[#This Row],[FLIGHT_DATE]],2)</f>
        <v>5</v>
      </c>
      <c r="W2230" s="2752">
        <f>Table1[[#This Row],[FLIGHT_DATE]]-Table1[[#This Row],[DATE_BOOKED]]</f>
        <v>113</v>
      </c>
    </row>
    <row r="2231" spans="1:23" x14ac:dyDescent="0.35">
      <c r="A2231" s="2761">
        <v>45765</v>
      </c>
      <c r="B2231" s="2762" t="s">
        <v>332</v>
      </c>
      <c r="C2231" s="198" t="s">
        <v>333</v>
      </c>
      <c r="D2231" s="198"/>
      <c r="E2231" s="2762"/>
      <c r="F2231" s="2762" t="s">
        <v>56</v>
      </c>
      <c r="G2231" s="2762" t="s">
        <v>10</v>
      </c>
      <c r="H2231" s="2762" t="s">
        <v>195</v>
      </c>
      <c r="I2231" s="2763" t="s">
        <v>126</v>
      </c>
      <c r="J2231" s="2761">
        <v>45766</v>
      </c>
      <c r="K2231" s="2764">
        <v>1</v>
      </c>
      <c r="L2231" s="2765">
        <v>1</v>
      </c>
      <c r="M2231" s="2766">
        <v>100</v>
      </c>
      <c r="N2231" s="2758">
        <v>0</v>
      </c>
      <c r="O2231" s="2758">
        <v>0</v>
      </c>
      <c r="P2231" s="2767">
        <f>SUM(Table1[[#This Row],[BASE_FARE]:[SURCHARGES]])*Table1[[#This Row],[SEATS_BOOKED]]</f>
        <v>100</v>
      </c>
      <c r="Q2231" s="787" t="s">
        <v>161</v>
      </c>
      <c r="R2231" s="2745" t="s">
        <v>335</v>
      </c>
      <c r="S2231" s="2762" t="str">
        <f>LEFT(Table1[[#This Row],[SECTOR]],3)</f>
        <v>SSH</v>
      </c>
      <c r="T2231" s="2762" t="str">
        <f>RIGHT(Table1[[#This Row],[SECTOR]],3)</f>
        <v>VRN</v>
      </c>
      <c r="U2231" s="2762" t="str">
        <f t="shared" ref="U2231:U2233" si="202">IF(AND(S2231&lt;&gt;"SSH", S2231&lt;&gt;"RMF", S2231&lt;&gt;"CAI", S2231&lt;&gt;"HRG", S2231&lt;&gt;"LXR", S2231&lt;&gt;"DXB", OR(T2231="SSH", T2231="RMF", T2231="CAI", T2231="HRG", T2231="LXR", T2231="DXB")), S2231,
    IF(AND(T2231&lt;&gt;"SSH", T2231&lt;&gt;"RMF", T2231&lt;&gt;"CAI", T2231&lt;&gt;"HRG", T2231&lt;&gt;"LXR", T2231&lt;&gt;"DXB", OR(S2231="SSH", S2231="RMF", S2231="CAI", S2231="HRG", S2231="LXR", S2231="DXB")), T2231,
    "VIE"))</f>
        <v>VRN</v>
      </c>
      <c r="V2231" s="2762">
        <f>WEEKDAY(Table1[[#This Row],[FLIGHT_DATE]],2)</f>
        <v>6</v>
      </c>
      <c r="W2231" s="2762">
        <f>Table1[[#This Row],[FLIGHT_DATE]]-Table1[[#This Row],[DATE_BOOKED]]</f>
        <v>1</v>
      </c>
    </row>
    <row r="2232" spans="1:23" x14ac:dyDescent="0.35">
      <c r="A2232" s="2761">
        <v>45765</v>
      </c>
      <c r="B2232" s="2762" t="s">
        <v>332</v>
      </c>
      <c r="C2232" s="198" t="s">
        <v>333</v>
      </c>
      <c r="D2232" s="198"/>
      <c r="E2232" s="2762"/>
      <c r="F2232" s="2762" t="s">
        <v>56</v>
      </c>
      <c r="G2232" s="2762" t="s">
        <v>10</v>
      </c>
      <c r="H2232" s="2762" t="s">
        <v>432</v>
      </c>
      <c r="I2232" s="2763" t="s">
        <v>416</v>
      </c>
      <c r="J2232" s="2761">
        <v>45887</v>
      </c>
      <c r="K2232" s="2764">
        <v>2</v>
      </c>
      <c r="L2232" s="2765">
        <v>2</v>
      </c>
      <c r="M2232" s="2766">
        <v>240</v>
      </c>
      <c r="N2232" s="2758">
        <v>0</v>
      </c>
      <c r="O2232" s="2758">
        <v>0</v>
      </c>
      <c r="P2232" s="2767">
        <f>SUM(Table1[[#This Row],[BASE_FARE]:[SURCHARGES]])*Table1[[#This Row],[SEATS_BOOKED]]</f>
        <v>480</v>
      </c>
      <c r="Q2232" s="787" t="s">
        <v>161</v>
      </c>
      <c r="R2232" s="2745" t="s">
        <v>335</v>
      </c>
      <c r="S2232" s="2762" t="str">
        <f>LEFT(Table1[[#This Row],[SECTOR]],3)</f>
        <v>HRG</v>
      </c>
      <c r="T2232" s="2762" t="str">
        <f>RIGHT(Table1[[#This Row],[SECTOR]],3)</f>
        <v>NAP</v>
      </c>
      <c r="U2232" s="2762" t="str">
        <f t="shared" si="202"/>
        <v>NAP</v>
      </c>
      <c r="V2232" s="2762">
        <f>WEEKDAY(Table1[[#This Row],[FLIGHT_DATE]],2)</f>
        <v>1</v>
      </c>
      <c r="W2232" s="2762">
        <f>Table1[[#This Row],[FLIGHT_DATE]]-Table1[[#This Row],[DATE_BOOKED]]</f>
        <v>122</v>
      </c>
    </row>
    <row r="2233" spans="1:23" x14ac:dyDescent="0.35">
      <c r="A2233" s="2761">
        <v>45765</v>
      </c>
      <c r="B2233" s="2762" t="s">
        <v>332</v>
      </c>
      <c r="C2233" s="198" t="s">
        <v>333</v>
      </c>
      <c r="D2233" s="198"/>
      <c r="E2233" s="2762"/>
      <c r="F2233" s="2762" t="s">
        <v>56</v>
      </c>
      <c r="G2233" s="2762" t="s">
        <v>10</v>
      </c>
      <c r="H2233" s="2762" t="s">
        <v>190</v>
      </c>
      <c r="I2233" s="2763" t="s">
        <v>163</v>
      </c>
      <c r="J2233" s="2761">
        <v>45772</v>
      </c>
      <c r="K2233" s="2764">
        <v>2</v>
      </c>
      <c r="L2233" s="2765">
        <v>2</v>
      </c>
      <c r="M2233" s="2766">
        <v>100</v>
      </c>
      <c r="N2233" s="2758">
        <v>0</v>
      </c>
      <c r="O2233" s="2758">
        <v>0</v>
      </c>
      <c r="P2233" s="2767">
        <f>SUM(Table1[[#This Row],[BASE_FARE]:[SURCHARGES]])*Table1[[#This Row],[SEATS_BOOKED]]</f>
        <v>200</v>
      </c>
      <c r="Q2233" s="787" t="s">
        <v>161</v>
      </c>
      <c r="R2233" s="2745" t="s">
        <v>335</v>
      </c>
      <c r="S2233" s="2762" t="str">
        <f>LEFT(Table1[[#This Row],[SECTOR]],3)</f>
        <v>MXP</v>
      </c>
      <c r="T2233" s="2762" t="str">
        <f>RIGHT(Table1[[#This Row],[SECTOR]],3)</f>
        <v>SSH</v>
      </c>
      <c r="U2233" s="2762" t="str">
        <f t="shared" si="202"/>
        <v>MXP</v>
      </c>
      <c r="V2233" s="2762">
        <f>WEEKDAY(Table1[[#This Row],[FLIGHT_DATE]],2)</f>
        <v>5</v>
      </c>
      <c r="W2233" s="2762">
        <f>Table1[[#This Row],[FLIGHT_DATE]]-Table1[[#This Row],[DATE_BOOKED]]</f>
        <v>7</v>
      </c>
    </row>
    <row r="2234" spans="1:23" x14ac:dyDescent="0.35">
      <c r="A2234" s="2761">
        <v>45764</v>
      </c>
      <c r="B2234" s="2762" t="s">
        <v>385</v>
      </c>
      <c r="C2234" s="198" t="s">
        <v>333</v>
      </c>
      <c r="D2234" s="198"/>
      <c r="E2234" s="2762" t="s">
        <v>1165</v>
      </c>
      <c r="F2234" s="2762" t="s">
        <v>56</v>
      </c>
      <c r="G2234" s="2762" t="s">
        <v>10</v>
      </c>
      <c r="H2234" s="2762" t="s">
        <v>195</v>
      </c>
      <c r="I2234" s="2763" t="s">
        <v>126</v>
      </c>
      <c r="J2234" s="2761">
        <v>45780</v>
      </c>
      <c r="K2234" s="2764">
        <v>4</v>
      </c>
      <c r="L2234" s="2765">
        <v>4</v>
      </c>
      <c r="M2234" s="2766">
        <v>150</v>
      </c>
      <c r="N2234" s="2758">
        <v>0</v>
      </c>
      <c r="O2234" s="2758">
        <v>0</v>
      </c>
      <c r="P2234" s="2767">
        <f>SUM(Table1[[#This Row],[BASE_FARE]:[SURCHARGES]])*Table1[[#This Row],[SEATS_BOOKED]]</f>
        <v>600</v>
      </c>
      <c r="Q2234" s="787" t="s">
        <v>161</v>
      </c>
      <c r="R2234" s="2745" t="s">
        <v>335</v>
      </c>
      <c r="S2234" s="2762" t="str">
        <f>LEFT(Table1[[#This Row],[SECTOR]],3)</f>
        <v>SSH</v>
      </c>
      <c r="T2234" s="2762" t="str">
        <f>RIGHT(Table1[[#This Row],[SECTOR]],3)</f>
        <v>VRN</v>
      </c>
      <c r="U2234" s="2762" t="str">
        <f t="shared" ref="U2234:U2235" si="203">IF(AND(S2234&lt;&gt;"SSH", S2234&lt;&gt;"RMF", S2234&lt;&gt;"CAI", S2234&lt;&gt;"HRG", S2234&lt;&gt;"LXR", S2234&lt;&gt;"DXB", OR(T2234="SSH", T2234="RMF", T2234="CAI", T2234="HRG", T2234="LXR", T2234="DXB")), S2234,
    IF(AND(T2234&lt;&gt;"SSH", T2234&lt;&gt;"RMF", T2234&lt;&gt;"CAI", T2234&lt;&gt;"HRG", T2234&lt;&gt;"LXR", T2234&lt;&gt;"DXB", OR(S2234="SSH", S2234="RMF", S2234="CAI", S2234="HRG", S2234="LXR", S2234="DXB")), T2234,
    "VIE"))</f>
        <v>VRN</v>
      </c>
      <c r="V2234" s="2762">
        <f>WEEKDAY(Table1[[#This Row],[FLIGHT_DATE]],2)</f>
        <v>6</v>
      </c>
      <c r="W2234" s="2762">
        <f>Table1[[#This Row],[FLIGHT_DATE]]-Table1[[#This Row],[DATE_BOOKED]]</f>
        <v>16</v>
      </c>
    </row>
    <row r="2235" spans="1:23" x14ac:dyDescent="0.35">
      <c r="A2235" s="2761">
        <v>45764</v>
      </c>
      <c r="B2235" s="2762" t="s">
        <v>385</v>
      </c>
      <c r="C2235" s="198" t="s">
        <v>333</v>
      </c>
      <c r="D2235" s="198"/>
      <c r="E2235" s="2762" t="s">
        <v>1166</v>
      </c>
      <c r="F2235" s="2762" t="s">
        <v>56</v>
      </c>
      <c r="G2235" s="2762" t="s">
        <v>10</v>
      </c>
      <c r="H2235" s="2762" t="s">
        <v>190</v>
      </c>
      <c r="I2235" s="2763" t="s">
        <v>163</v>
      </c>
      <c r="J2235" s="2761">
        <v>45772</v>
      </c>
      <c r="K2235" s="2764">
        <v>2</v>
      </c>
      <c r="L2235" s="2765">
        <v>2</v>
      </c>
      <c r="M2235" s="2766">
        <v>120</v>
      </c>
      <c r="N2235" s="2758">
        <v>0</v>
      </c>
      <c r="O2235" s="2758">
        <v>0</v>
      </c>
      <c r="P2235" s="2767">
        <f>SUM(Table1[[#This Row],[BASE_FARE]:[SURCHARGES]])*Table1[[#This Row],[SEATS_BOOKED]]</f>
        <v>240</v>
      </c>
      <c r="Q2235" s="787" t="s">
        <v>161</v>
      </c>
      <c r="R2235" s="2745" t="s">
        <v>335</v>
      </c>
      <c r="S2235" s="2762" t="str">
        <f>LEFT(Table1[[#This Row],[SECTOR]],3)</f>
        <v>MXP</v>
      </c>
      <c r="T2235" s="2762" t="str">
        <f>RIGHT(Table1[[#This Row],[SECTOR]],3)</f>
        <v>SSH</v>
      </c>
      <c r="U2235" s="2762" t="str">
        <f t="shared" si="203"/>
        <v>MXP</v>
      </c>
      <c r="V2235" s="2762">
        <f>WEEKDAY(Table1[[#This Row],[FLIGHT_DATE]],2)</f>
        <v>5</v>
      </c>
      <c r="W2235" s="2762">
        <f>Table1[[#This Row],[FLIGHT_DATE]]-Table1[[#This Row],[DATE_BOOKED]]</f>
        <v>8</v>
      </c>
    </row>
    <row r="2236" spans="1:23" x14ac:dyDescent="0.35">
      <c r="A2236" s="2761">
        <v>45764</v>
      </c>
      <c r="B2236" s="2762" t="s">
        <v>385</v>
      </c>
      <c r="C2236" s="198" t="s">
        <v>333</v>
      </c>
      <c r="D2236" s="198"/>
      <c r="E2236" s="2762" t="s">
        <v>1167</v>
      </c>
      <c r="F2236" s="2762" t="s">
        <v>54</v>
      </c>
      <c r="G2236" s="2762" t="s">
        <v>10</v>
      </c>
      <c r="H2236" s="2762" t="s">
        <v>922</v>
      </c>
      <c r="I2236" s="2763" t="s">
        <v>130</v>
      </c>
      <c r="J2236" s="2761">
        <v>45885</v>
      </c>
      <c r="K2236" s="2764">
        <v>2</v>
      </c>
      <c r="L2236" s="2765">
        <v>2</v>
      </c>
      <c r="M2236" s="2766">
        <v>315</v>
      </c>
      <c r="N2236" s="2758">
        <v>0</v>
      </c>
      <c r="O2236" s="2758">
        <v>0</v>
      </c>
      <c r="P2236" s="2767">
        <f>SUM(Table1[[#This Row],[BASE_FARE]:[SURCHARGES]])*Table1[[#This Row],[SEATS_BOOKED]]</f>
        <v>630</v>
      </c>
      <c r="Q2236" s="787" t="s">
        <v>161</v>
      </c>
      <c r="R2236" s="2745" t="s">
        <v>335</v>
      </c>
      <c r="S2236" s="2762" t="str">
        <f>LEFT(Table1[[#This Row],[SECTOR]],3)</f>
        <v>VRN</v>
      </c>
      <c r="T2236" s="2762" t="str">
        <f>RIGHT(Table1[[#This Row],[SECTOR]],3)</f>
        <v>SSH</v>
      </c>
      <c r="U2236" s="2762" t="str">
        <f>IF(AND(S2236&lt;&gt;"SSH", S2236&lt;&gt;"RMF", S2236&lt;&gt;"CAI", S2236&lt;&gt;"HRG", S2236&lt;&gt;"LXR", S2236&lt;&gt;"DXB", OR(T2236="SSH", T2236="RMF", T2236="CAI", T2236="HRG", T2236="LXR", T2236="DXB")), S2236,
    IF(AND(T2236&lt;&gt;"SSH", T2236&lt;&gt;"RMF", T2236&lt;&gt;"CAI", T2236&lt;&gt;"HRG", T2236&lt;&gt;"LXR", T2236&lt;&gt;"DXB", OR(S2236="SSH", S2236="RMF", S2236="CAI", S2236="HRG", S2236="LXR", S2236="DXB")), T2236,
    "VIE"))</f>
        <v>VRN</v>
      </c>
      <c r="V2236" s="2762">
        <f>WEEKDAY(Table1[[#This Row],[FLIGHT_DATE]],2)</f>
        <v>6</v>
      </c>
      <c r="W2236" s="2762">
        <f>Table1[[#This Row],[FLIGHT_DATE]]-Table1[[#This Row],[DATE_BOOKED]]</f>
        <v>121</v>
      </c>
    </row>
    <row r="2237" spans="1:23" x14ac:dyDescent="0.35">
      <c r="A2237" s="2761">
        <v>45764</v>
      </c>
      <c r="B2237" s="2762" t="s">
        <v>385</v>
      </c>
      <c r="C2237" s="198" t="s">
        <v>333</v>
      </c>
      <c r="D2237" s="198"/>
      <c r="E2237" s="2762" t="s">
        <v>1167</v>
      </c>
      <c r="F2237" s="2762" t="s">
        <v>54</v>
      </c>
      <c r="G2237" s="2762" t="s">
        <v>11</v>
      </c>
      <c r="H2237" s="2762" t="s">
        <v>921</v>
      </c>
      <c r="I2237" s="2763" t="s">
        <v>126</v>
      </c>
      <c r="J2237" s="2761">
        <v>45892</v>
      </c>
      <c r="K2237" s="2764">
        <v>2</v>
      </c>
      <c r="L2237" s="2765">
        <v>2</v>
      </c>
      <c r="M2237" s="2766">
        <v>315</v>
      </c>
      <c r="N2237" s="2758">
        <v>0</v>
      </c>
      <c r="O2237" s="2758">
        <v>0</v>
      </c>
      <c r="P2237" s="2767">
        <f>SUM(Table1[[#This Row],[BASE_FARE]:[SURCHARGES]])*Table1[[#This Row],[SEATS_BOOKED]]</f>
        <v>630</v>
      </c>
      <c r="Q2237" s="787" t="s">
        <v>161</v>
      </c>
      <c r="R2237" s="2745" t="s">
        <v>335</v>
      </c>
      <c r="S2237" s="2762" t="str">
        <f>LEFT(Table1[[#This Row],[SECTOR]],3)</f>
        <v>SSH</v>
      </c>
      <c r="T2237" s="2762" t="str">
        <f>RIGHT(Table1[[#This Row],[SECTOR]],3)</f>
        <v>VRN</v>
      </c>
      <c r="U2237" s="2762" t="str">
        <f>IF(AND(S2237&lt;&gt;"SSH", S2237&lt;&gt;"RMF", S2237&lt;&gt;"CAI", S2237&lt;&gt;"HRG", S2237&lt;&gt;"LXR", S2237&lt;&gt;"DXB", OR(T2237="SSH", T2237="RMF", T2237="CAI", T2237="HRG", T2237="LXR", T2237="DXB")), S2237,
    IF(AND(T2237&lt;&gt;"SSH", T2237&lt;&gt;"RMF", T2237&lt;&gt;"CAI", T2237&lt;&gt;"HRG", T2237&lt;&gt;"LXR", T2237&lt;&gt;"DXB", OR(S2237="SSH", S2237="RMF", S2237="CAI", S2237="HRG", S2237="LXR", S2237="DXB")), T2237,
    "VIE"))</f>
        <v>VRN</v>
      </c>
      <c r="V2237" s="2762">
        <f>WEEKDAY(Table1[[#This Row],[FLIGHT_DATE]],2)</f>
        <v>6</v>
      </c>
      <c r="W2237" s="2762">
        <f>Table1[[#This Row],[FLIGHT_DATE]]-Table1[[#This Row],[DATE_BOOKED]]</f>
        <v>128</v>
      </c>
    </row>
    <row r="2238" spans="1:23" x14ac:dyDescent="0.35">
      <c r="A2238" s="2768">
        <v>45764</v>
      </c>
      <c r="B2238" s="2769" t="s">
        <v>387</v>
      </c>
      <c r="C2238" s="198" t="s">
        <v>333</v>
      </c>
      <c r="D2238" s="198" t="s">
        <v>583</v>
      </c>
      <c r="E2238" s="2769" t="s">
        <v>1168</v>
      </c>
      <c r="F2238" s="2769" t="s">
        <v>56</v>
      </c>
      <c r="G2238" s="2769" t="s">
        <v>10</v>
      </c>
      <c r="H2238" s="2769" t="s">
        <v>88</v>
      </c>
      <c r="I2238" s="2770" t="s">
        <v>27</v>
      </c>
      <c r="J2238" s="2768">
        <v>45850</v>
      </c>
      <c r="K2238" s="2771">
        <v>1</v>
      </c>
      <c r="L2238" s="2772">
        <v>1</v>
      </c>
      <c r="M2238" s="2773">
        <v>133.38999999999999</v>
      </c>
      <c r="N2238" s="2774">
        <v>35.480000000000004</v>
      </c>
      <c r="O2238" s="2774">
        <v>53</v>
      </c>
      <c r="P2238" s="2775">
        <f>SUM(Table1[[#This Row],[BASE_FARE]:[SURCHARGES]])*Table1[[#This Row],[SEATS_BOOKED]]</f>
        <v>221.87</v>
      </c>
      <c r="Q2238" s="2769" t="s">
        <v>161</v>
      </c>
      <c r="R2238" s="2771" t="s">
        <v>335</v>
      </c>
      <c r="S2238" s="2769" t="str">
        <f>LEFT(Table1[[#This Row],[SECTOR]],3)</f>
        <v>SSH</v>
      </c>
      <c r="T2238" s="2769" t="str">
        <f>RIGHT(Table1[[#This Row],[SECTOR]],3)</f>
        <v>BRI</v>
      </c>
      <c r="U2238" s="2769" t="str">
        <f t="shared" ref="U2238:U2244" si="204">IF(AND(S2238&lt;&gt;"SSH", S2238&lt;&gt;"RMF", S2238&lt;&gt;"CAI", S2238&lt;&gt;"HRG", S2238&lt;&gt;"LXR", S2238&lt;&gt;"DXB", OR(T2238="SSH", T2238="RMF", T2238="CAI", T2238="HRG", T2238="LXR", T2238="DXB")), S2238,
    IF(AND(T2238&lt;&gt;"SSH", T2238&lt;&gt;"RMF", T2238&lt;&gt;"CAI", T2238&lt;&gt;"HRG", T2238&lt;&gt;"LXR", T2238&lt;&gt;"DXB", OR(S2238="SSH", S2238="RMF", S2238="CAI", S2238="HRG", S2238="LXR", S2238="DXB")), T2238,
    "VIE"))</f>
        <v>BRI</v>
      </c>
      <c r="V2238" s="2769">
        <f>WEEKDAY(Table1[[#This Row],[FLIGHT_DATE]],2)</f>
        <v>6</v>
      </c>
      <c r="W2238" s="2769">
        <f>Table1[[#This Row],[FLIGHT_DATE]]-Table1[[#This Row],[DATE_BOOKED]]</f>
        <v>86</v>
      </c>
    </row>
    <row r="2239" spans="1:23" x14ac:dyDescent="0.35">
      <c r="A2239" s="2768">
        <v>45764</v>
      </c>
      <c r="B2239" s="2769" t="s">
        <v>387</v>
      </c>
      <c r="C2239" s="198" t="s">
        <v>333</v>
      </c>
      <c r="D2239" s="198" t="s">
        <v>583</v>
      </c>
      <c r="E2239" s="2769" t="s">
        <v>1168</v>
      </c>
      <c r="F2239" s="2769" t="s">
        <v>56</v>
      </c>
      <c r="G2239" s="2769" t="s">
        <v>10</v>
      </c>
      <c r="H2239" s="2769" t="s">
        <v>88</v>
      </c>
      <c r="I2239" s="2770" t="s">
        <v>27</v>
      </c>
      <c r="J2239" s="2768">
        <v>45850</v>
      </c>
      <c r="K2239" s="2771">
        <v>1</v>
      </c>
      <c r="L2239" s="2772">
        <v>1</v>
      </c>
      <c r="M2239" s="2773">
        <v>133.38999999999999</v>
      </c>
      <c r="N2239" s="2774">
        <v>35.480000000000004</v>
      </c>
      <c r="O2239" s="2774">
        <v>53</v>
      </c>
      <c r="P2239" s="2775">
        <f>SUM(Table1[[#This Row],[BASE_FARE]:[SURCHARGES]])*Table1[[#This Row],[SEATS_BOOKED]]</f>
        <v>221.87</v>
      </c>
      <c r="Q2239" s="2769" t="s">
        <v>161</v>
      </c>
      <c r="R2239" s="2771" t="s">
        <v>335</v>
      </c>
      <c r="S2239" s="2769" t="str">
        <f>LEFT(Table1[[#This Row],[SECTOR]],3)</f>
        <v>SSH</v>
      </c>
      <c r="T2239" s="2769" t="str">
        <f>RIGHT(Table1[[#This Row],[SECTOR]],3)</f>
        <v>BRI</v>
      </c>
      <c r="U2239" s="2769" t="str">
        <f t="shared" si="204"/>
        <v>BRI</v>
      </c>
      <c r="V2239" s="2769">
        <f>WEEKDAY(Table1[[#This Row],[FLIGHT_DATE]],2)</f>
        <v>6</v>
      </c>
      <c r="W2239" s="2769">
        <f>Table1[[#This Row],[FLIGHT_DATE]]-Table1[[#This Row],[DATE_BOOKED]]</f>
        <v>86</v>
      </c>
    </row>
    <row r="2240" spans="1:23" x14ac:dyDescent="0.35">
      <c r="A2240" s="2768">
        <v>45764</v>
      </c>
      <c r="B2240" s="2769" t="s">
        <v>387</v>
      </c>
      <c r="C2240" s="198" t="s">
        <v>333</v>
      </c>
      <c r="D2240" s="198" t="s">
        <v>583</v>
      </c>
      <c r="E2240" s="2769" t="s">
        <v>1168</v>
      </c>
      <c r="F2240" s="2769" t="s">
        <v>56</v>
      </c>
      <c r="G2240" s="2769" t="s">
        <v>10</v>
      </c>
      <c r="H2240" s="2769" t="s">
        <v>88</v>
      </c>
      <c r="I2240" s="2770" t="s">
        <v>27</v>
      </c>
      <c r="J2240" s="2768">
        <v>45850</v>
      </c>
      <c r="K2240" s="2771">
        <v>1</v>
      </c>
      <c r="L2240" s="2772">
        <v>1</v>
      </c>
      <c r="M2240" s="2773">
        <v>177.85</v>
      </c>
      <c r="N2240" s="2774">
        <v>35.480000000000004</v>
      </c>
      <c r="O2240" s="2774">
        <v>53</v>
      </c>
      <c r="P2240" s="2775">
        <f>SUM(Table1[[#This Row],[BASE_FARE]:[SURCHARGES]])*Table1[[#This Row],[SEATS_BOOKED]]</f>
        <v>266.33</v>
      </c>
      <c r="Q2240" s="2769" t="s">
        <v>161</v>
      </c>
      <c r="R2240" s="2771" t="s">
        <v>335</v>
      </c>
      <c r="S2240" s="2769" t="str">
        <f>LEFT(Table1[[#This Row],[SECTOR]],3)</f>
        <v>SSH</v>
      </c>
      <c r="T2240" s="2769" t="str">
        <f>RIGHT(Table1[[#This Row],[SECTOR]],3)</f>
        <v>BRI</v>
      </c>
      <c r="U2240" s="2769" t="str">
        <f t="shared" si="204"/>
        <v>BRI</v>
      </c>
      <c r="V2240" s="2769">
        <f>WEEKDAY(Table1[[#This Row],[FLIGHT_DATE]],2)</f>
        <v>6</v>
      </c>
      <c r="W2240" s="2769">
        <f>Table1[[#This Row],[FLIGHT_DATE]]-Table1[[#This Row],[DATE_BOOKED]]</f>
        <v>86</v>
      </c>
    </row>
    <row r="2241" spans="1:23" x14ac:dyDescent="0.35">
      <c r="A2241" s="2768">
        <v>45764</v>
      </c>
      <c r="B2241" s="2769" t="s">
        <v>387</v>
      </c>
      <c r="C2241" s="198" t="s">
        <v>333</v>
      </c>
      <c r="D2241" s="198" t="s">
        <v>583</v>
      </c>
      <c r="E2241" s="2769" t="s">
        <v>1168</v>
      </c>
      <c r="F2241" s="2769" t="s">
        <v>56</v>
      </c>
      <c r="G2241" s="2769" t="s">
        <v>10</v>
      </c>
      <c r="H2241" s="2769" t="s">
        <v>88</v>
      </c>
      <c r="I2241" s="2770" t="s">
        <v>27</v>
      </c>
      <c r="J2241" s="2768">
        <v>45850</v>
      </c>
      <c r="K2241" s="2771">
        <v>1</v>
      </c>
      <c r="L2241" s="2772">
        <v>1</v>
      </c>
      <c r="M2241" s="2773">
        <v>177.85</v>
      </c>
      <c r="N2241" s="2774">
        <v>35.480000000000004</v>
      </c>
      <c r="O2241" s="2774">
        <v>53</v>
      </c>
      <c r="P2241" s="2775">
        <f>SUM(Table1[[#This Row],[BASE_FARE]:[SURCHARGES]])*Table1[[#This Row],[SEATS_BOOKED]]</f>
        <v>266.33</v>
      </c>
      <c r="Q2241" s="2769" t="s">
        <v>161</v>
      </c>
      <c r="R2241" s="2771" t="s">
        <v>335</v>
      </c>
      <c r="S2241" s="2769" t="str">
        <f>LEFT(Table1[[#This Row],[SECTOR]],3)</f>
        <v>SSH</v>
      </c>
      <c r="T2241" s="2769" t="str">
        <f>RIGHT(Table1[[#This Row],[SECTOR]],3)</f>
        <v>BRI</v>
      </c>
      <c r="U2241" s="2769" t="str">
        <f t="shared" si="204"/>
        <v>BRI</v>
      </c>
      <c r="V2241" s="2769">
        <f>WEEKDAY(Table1[[#This Row],[FLIGHT_DATE]],2)</f>
        <v>6</v>
      </c>
      <c r="W2241" s="2769">
        <f>Table1[[#This Row],[FLIGHT_DATE]]-Table1[[#This Row],[DATE_BOOKED]]</f>
        <v>86</v>
      </c>
    </row>
    <row r="2242" spans="1:23" x14ac:dyDescent="0.35">
      <c r="A2242" s="2768">
        <v>45764</v>
      </c>
      <c r="B2242" s="2769" t="s">
        <v>387</v>
      </c>
      <c r="C2242" s="198" t="s">
        <v>333</v>
      </c>
      <c r="D2242" s="198" t="s">
        <v>583</v>
      </c>
      <c r="E2242" s="2769" t="s">
        <v>1169</v>
      </c>
      <c r="F2242" s="2769" t="s">
        <v>56</v>
      </c>
      <c r="G2242" s="2769" t="s">
        <v>10</v>
      </c>
      <c r="H2242" s="2791" t="s">
        <v>921</v>
      </c>
      <c r="I2242" s="2770" t="s">
        <v>126</v>
      </c>
      <c r="J2242" s="2761">
        <v>45892</v>
      </c>
      <c r="K2242" s="2771">
        <v>1</v>
      </c>
      <c r="L2242" s="2772">
        <v>1</v>
      </c>
      <c r="M2242" s="2773">
        <v>327.61</v>
      </c>
      <c r="N2242" s="2774">
        <v>35.480000000000004</v>
      </c>
      <c r="O2242" s="2774">
        <v>53</v>
      </c>
      <c r="P2242" s="2775">
        <f>SUM(Table1[[#This Row],[BASE_FARE]:[SURCHARGES]])*Table1[[#This Row],[SEATS_BOOKED]]</f>
        <v>416.09000000000003</v>
      </c>
      <c r="Q2242" s="2769" t="s">
        <v>161</v>
      </c>
      <c r="R2242" s="2771" t="s">
        <v>335</v>
      </c>
      <c r="S2242" s="2769" t="str">
        <f>LEFT(Table1[[#This Row],[SECTOR]],3)</f>
        <v>SSH</v>
      </c>
      <c r="T2242" s="2769" t="str">
        <f>RIGHT(Table1[[#This Row],[SECTOR]],3)</f>
        <v>VRN</v>
      </c>
      <c r="U2242" s="2769" t="str">
        <f t="shared" si="204"/>
        <v>VRN</v>
      </c>
      <c r="V2242" s="2769">
        <f>WEEKDAY(Table1[[#This Row],[FLIGHT_DATE]],2)</f>
        <v>6</v>
      </c>
      <c r="W2242" s="2769">
        <f>Table1[[#This Row],[FLIGHT_DATE]]-Table1[[#This Row],[DATE_BOOKED]]</f>
        <v>128</v>
      </c>
    </row>
    <row r="2243" spans="1:23" x14ac:dyDescent="0.35">
      <c r="A2243" s="2768">
        <v>45764</v>
      </c>
      <c r="B2243" s="2769" t="s">
        <v>387</v>
      </c>
      <c r="C2243" s="198" t="s">
        <v>333</v>
      </c>
      <c r="D2243" s="198" t="s">
        <v>583</v>
      </c>
      <c r="E2243" s="2769" t="s">
        <v>1169</v>
      </c>
      <c r="F2243" s="2769" t="s">
        <v>56</v>
      </c>
      <c r="G2243" s="2769" t="s">
        <v>10</v>
      </c>
      <c r="H2243" s="2791" t="s">
        <v>921</v>
      </c>
      <c r="I2243" s="2770" t="s">
        <v>126</v>
      </c>
      <c r="J2243" s="2761">
        <v>45892</v>
      </c>
      <c r="K2243" s="2771">
        <v>1</v>
      </c>
      <c r="L2243" s="2772">
        <v>1</v>
      </c>
      <c r="M2243" s="2773">
        <v>327.61</v>
      </c>
      <c r="N2243" s="2774">
        <v>35.480000000000004</v>
      </c>
      <c r="O2243" s="2774">
        <v>53</v>
      </c>
      <c r="P2243" s="2775">
        <f>SUM(Table1[[#This Row],[BASE_FARE]:[SURCHARGES]])*Table1[[#This Row],[SEATS_BOOKED]]</f>
        <v>416.09000000000003</v>
      </c>
      <c r="Q2243" s="2769" t="s">
        <v>161</v>
      </c>
      <c r="R2243" s="2771" t="s">
        <v>335</v>
      </c>
      <c r="S2243" s="2769" t="str">
        <f>LEFT(Table1[[#This Row],[SECTOR]],3)</f>
        <v>SSH</v>
      </c>
      <c r="T2243" s="2769" t="str">
        <f>RIGHT(Table1[[#This Row],[SECTOR]],3)</f>
        <v>VRN</v>
      </c>
      <c r="U2243" s="2769" t="str">
        <f t="shared" si="204"/>
        <v>VRN</v>
      </c>
      <c r="V2243" s="2769">
        <f>WEEKDAY(Table1[[#This Row],[FLIGHT_DATE]],2)</f>
        <v>6</v>
      </c>
      <c r="W2243" s="2769">
        <f>Table1[[#This Row],[FLIGHT_DATE]]-Table1[[#This Row],[DATE_BOOKED]]</f>
        <v>128</v>
      </c>
    </row>
    <row r="2244" spans="1:23" x14ac:dyDescent="0.35">
      <c r="A2244" s="2768">
        <v>45764</v>
      </c>
      <c r="B2244" s="2769" t="s">
        <v>387</v>
      </c>
      <c r="C2244" s="198" t="s">
        <v>333</v>
      </c>
      <c r="D2244" s="198" t="s">
        <v>583</v>
      </c>
      <c r="E2244" s="2769" t="s">
        <v>1169</v>
      </c>
      <c r="F2244" s="2769" t="s">
        <v>56</v>
      </c>
      <c r="G2244" s="2769" t="s">
        <v>10</v>
      </c>
      <c r="H2244" s="2791" t="s">
        <v>921</v>
      </c>
      <c r="I2244" s="2770" t="s">
        <v>126</v>
      </c>
      <c r="J2244" s="2761">
        <v>45892</v>
      </c>
      <c r="K2244" s="2771">
        <v>1</v>
      </c>
      <c r="L2244" s="2772">
        <v>1</v>
      </c>
      <c r="M2244" s="2773">
        <v>245.71</v>
      </c>
      <c r="N2244" s="2774">
        <v>35.480000000000004</v>
      </c>
      <c r="O2244" s="2774">
        <v>53</v>
      </c>
      <c r="P2244" s="2775">
        <f>SUM(Table1[[#This Row],[BASE_FARE]:[SURCHARGES]])*Table1[[#This Row],[SEATS_BOOKED]]</f>
        <v>334.19</v>
      </c>
      <c r="Q2244" s="2769" t="s">
        <v>161</v>
      </c>
      <c r="R2244" s="2771" t="s">
        <v>335</v>
      </c>
      <c r="S2244" s="2769" t="str">
        <f>LEFT(Table1[[#This Row],[SECTOR]],3)</f>
        <v>SSH</v>
      </c>
      <c r="T2244" s="2769" t="str">
        <f>RIGHT(Table1[[#This Row],[SECTOR]],3)</f>
        <v>VRN</v>
      </c>
      <c r="U2244" s="2769" t="str">
        <f t="shared" si="204"/>
        <v>VRN</v>
      </c>
      <c r="V2244" s="2769">
        <f>WEEKDAY(Table1[[#This Row],[FLIGHT_DATE]],2)</f>
        <v>6</v>
      </c>
      <c r="W2244" s="2769">
        <f>Table1[[#This Row],[FLIGHT_DATE]]-Table1[[#This Row],[DATE_BOOKED]]</f>
        <v>128</v>
      </c>
    </row>
    <row r="2245" spans="1:23" x14ac:dyDescent="0.35">
      <c r="A2245" s="2776">
        <v>45765</v>
      </c>
      <c r="B2245" s="2985" t="s">
        <v>1212</v>
      </c>
      <c r="C2245" s="198" t="s">
        <v>333</v>
      </c>
      <c r="D2245" s="198" t="s">
        <v>917</v>
      </c>
      <c r="E2245" s="2777" t="s">
        <v>1170</v>
      </c>
      <c r="F2245" s="2777" t="s">
        <v>56</v>
      </c>
      <c r="G2245" s="2777" t="s">
        <v>10</v>
      </c>
      <c r="H2245" s="2777" t="s">
        <v>195</v>
      </c>
      <c r="I2245" s="2778" t="s">
        <v>126</v>
      </c>
      <c r="J2245" s="2776">
        <v>45780</v>
      </c>
      <c r="K2245" s="2779">
        <v>1</v>
      </c>
      <c r="L2245" s="2780">
        <v>1</v>
      </c>
      <c r="M2245" s="2781">
        <v>155</v>
      </c>
      <c r="N2245" s="2782">
        <v>0</v>
      </c>
      <c r="O2245" s="2782">
        <v>0</v>
      </c>
      <c r="P2245" s="2783">
        <f>SUM(Table1[[#This Row],[BASE_FARE]:[SURCHARGES]])*Table1[[#This Row],[SEATS_BOOKED]]</f>
        <v>155</v>
      </c>
      <c r="Q2245" s="2769" t="s">
        <v>161</v>
      </c>
      <c r="R2245" s="2771" t="s">
        <v>335</v>
      </c>
      <c r="S2245" s="2777" t="str">
        <f>LEFT(Table1[[#This Row],[SECTOR]],3)</f>
        <v>SSH</v>
      </c>
      <c r="T2245" s="2777" t="str">
        <f>RIGHT(Table1[[#This Row],[SECTOR]],3)</f>
        <v>VRN</v>
      </c>
      <c r="U2245" s="2777" t="str">
        <f t="shared" ref="U2245:U2246" si="205">IF(AND(S2245&lt;&gt;"SSH", S2245&lt;&gt;"RMF", S2245&lt;&gt;"CAI", S2245&lt;&gt;"HRG", S2245&lt;&gt;"LXR", S2245&lt;&gt;"DXB", OR(T2245="SSH", T2245="RMF", T2245="CAI", T2245="HRG", T2245="LXR", T2245="DXB")), S2245,
    IF(AND(T2245&lt;&gt;"SSH", T2245&lt;&gt;"RMF", T2245&lt;&gt;"CAI", T2245&lt;&gt;"HRG", T2245&lt;&gt;"LXR", T2245&lt;&gt;"DXB", OR(S2245="SSH", S2245="RMF", S2245="CAI", S2245="HRG", S2245="LXR", S2245="DXB")), T2245,
    "VIE"))</f>
        <v>VRN</v>
      </c>
      <c r="V2245" s="2777">
        <f>WEEKDAY(Table1[[#This Row],[FLIGHT_DATE]],2)</f>
        <v>6</v>
      </c>
      <c r="W2245" s="2777">
        <f>Table1[[#This Row],[FLIGHT_DATE]]-Table1[[#This Row],[DATE_BOOKED]]</f>
        <v>15</v>
      </c>
    </row>
    <row r="2246" spans="1:23" x14ac:dyDescent="0.35">
      <c r="A2246" s="2776">
        <v>45765</v>
      </c>
      <c r="B2246" s="2985" t="s">
        <v>1212</v>
      </c>
      <c r="C2246" s="198" t="s">
        <v>333</v>
      </c>
      <c r="D2246" s="198" t="s">
        <v>917</v>
      </c>
      <c r="E2246" s="2777" t="s">
        <v>1170</v>
      </c>
      <c r="F2246" s="2777" t="s">
        <v>56</v>
      </c>
      <c r="G2246" s="2777" t="s">
        <v>10</v>
      </c>
      <c r="H2246" s="2777" t="s">
        <v>195</v>
      </c>
      <c r="I2246" s="2778" t="s">
        <v>126</v>
      </c>
      <c r="J2246" s="2776">
        <v>45780</v>
      </c>
      <c r="K2246" s="2779">
        <v>1</v>
      </c>
      <c r="L2246" s="2780">
        <v>1</v>
      </c>
      <c r="M2246" s="2781">
        <v>155</v>
      </c>
      <c r="N2246" s="2782">
        <v>0</v>
      </c>
      <c r="O2246" s="2782">
        <v>0</v>
      </c>
      <c r="P2246" s="2783">
        <f>SUM(Table1[[#This Row],[BASE_FARE]:[SURCHARGES]])*Table1[[#This Row],[SEATS_BOOKED]]</f>
        <v>155</v>
      </c>
      <c r="Q2246" s="2769" t="s">
        <v>161</v>
      </c>
      <c r="R2246" s="2771" t="s">
        <v>335</v>
      </c>
      <c r="S2246" s="2777" t="str">
        <f>LEFT(Table1[[#This Row],[SECTOR]],3)</f>
        <v>SSH</v>
      </c>
      <c r="T2246" s="2777" t="str">
        <f>RIGHT(Table1[[#This Row],[SECTOR]],3)</f>
        <v>VRN</v>
      </c>
      <c r="U2246" s="2777" t="str">
        <f t="shared" si="205"/>
        <v>VRN</v>
      </c>
      <c r="V2246" s="2777">
        <f>WEEKDAY(Table1[[#This Row],[FLIGHT_DATE]],2)</f>
        <v>6</v>
      </c>
      <c r="W2246" s="2777">
        <f>Table1[[#This Row],[FLIGHT_DATE]]-Table1[[#This Row],[DATE_BOOKED]]</f>
        <v>15</v>
      </c>
    </row>
    <row r="2247" spans="1:23" x14ac:dyDescent="0.35">
      <c r="A2247" s="2784">
        <v>45765</v>
      </c>
      <c r="B2247" s="2985" t="s">
        <v>1212</v>
      </c>
      <c r="C2247" s="198" t="s">
        <v>333</v>
      </c>
      <c r="D2247" s="198" t="s">
        <v>917</v>
      </c>
      <c r="E2247" s="2785" t="s">
        <v>1172</v>
      </c>
      <c r="F2247" s="2785" t="s">
        <v>56</v>
      </c>
      <c r="G2247" s="2785" t="s">
        <v>10</v>
      </c>
      <c r="H2247" s="2785" t="s">
        <v>195</v>
      </c>
      <c r="I2247" s="2786" t="s">
        <v>126</v>
      </c>
      <c r="J2247" s="2784">
        <v>45780</v>
      </c>
      <c r="K2247" s="2787">
        <v>1</v>
      </c>
      <c r="L2247" s="2788">
        <v>1</v>
      </c>
      <c r="M2247" s="2789">
        <v>155</v>
      </c>
      <c r="N2247" s="2782">
        <v>0</v>
      </c>
      <c r="O2247" s="2782">
        <v>0</v>
      </c>
      <c r="P2247" s="2790">
        <f>SUM(Table1[[#This Row],[BASE_FARE]:[SURCHARGES]])*Table1[[#This Row],[SEATS_BOOKED]]</f>
        <v>155</v>
      </c>
      <c r="Q2247" s="2769" t="s">
        <v>161</v>
      </c>
      <c r="R2247" s="2771" t="s">
        <v>335</v>
      </c>
      <c r="S2247" s="2785" t="str">
        <f>LEFT(Table1[[#This Row],[SECTOR]],3)</f>
        <v>SSH</v>
      </c>
      <c r="T2247" s="2785" t="str">
        <f>RIGHT(Table1[[#This Row],[SECTOR]],3)</f>
        <v>VRN</v>
      </c>
      <c r="U2247" s="2785" t="str">
        <f t="shared" ref="U2247:U2252" si="206">IF(AND(S2247&lt;&gt;"SSH", S2247&lt;&gt;"RMF", S2247&lt;&gt;"CAI", S2247&lt;&gt;"HRG", S2247&lt;&gt;"LXR", S2247&lt;&gt;"DXB", OR(T2247="SSH", T2247="RMF", T2247="CAI", T2247="HRG", T2247="LXR", T2247="DXB")), S2247,
    IF(AND(T2247&lt;&gt;"SSH", T2247&lt;&gt;"RMF", T2247&lt;&gt;"CAI", T2247&lt;&gt;"HRG", T2247&lt;&gt;"LXR", T2247&lt;&gt;"DXB", OR(S2247="SSH", S2247="RMF", S2247="CAI", S2247="HRG", S2247="LXR", S2247="DXB")), T2247,
    "VIE"))</f>
        <v>VRN</v>
      </c>
      <c r="V2247" s="2785">
        <f>WEEKDAY(Table1[[#This Row],[FLIGHT_DATE]],2)</f>
        <v>6</v>
      </c>
      <c r="W2247" s="2785">
        <f>Table1[[#This Row],[FLIGHT_DATE]]-Table1[[#This Row],[DATE_BOOKED]]</f>
        <v>15</v>
      </c>
    </row>
    <row r="2248" spans="1:23" x14ac:dyDescent="0.35">
      <c r="A2248" s="2784">
        <v>45765</v>
      </c>
      <c r="B2248" s="2985" t="s">
        <v>1212</v>
      </c>
      <c r="C2248" s="198" t="s">
        <v>333</v>
      </c>
      <c r="D2248" s="198" t="s">
        <v>917</v>
      </c>
      <c r="E2248" s="2785" t="s">
        <v>1171</v>
      </c>
      <c r="F2248" s="2785" t="s">
        <v>56</v>
      </c>
      <c r="G2248" s="2785" t="s">
        <v>10</v>
      </c>
      <c r="H2248" s="2785" t="s">
        <v>195</v>
      </c>
      <c r="I2248" s="2786" t="s">
        <v>126</v>
      </c>
      <c r="J2248" s="2784">
        <v>45780</v>
      </c>
      <c r="K2248" s="2787">
        <v>1</v>
      </c>
      <c r="L2248" s="2788">
        <v>1</v>
      </c>
      <c r="M2248" s="2789">
        <v>155</v>
      </c>
      <c r="N2248" s="2782">
        <v>0</v>
      </c>
      <c r="O2248" s="2782">
        <v>0</v>
      </c>
      <c r="P2248" s="2790">
        <f>SUM(Table1[[#This Row],[BASE_FARE]:[SURCHARGES]])*Table1[[#This Row],[SEATS_BOOKED]]</f>
        <v>155</v>
      </c>
      <c r="Q2248" s="2769" t="s">
        <v>161</v>
      </c>
      <c r="R2248" s="2771" t="s">
        <v>335</v>
      </c>
      <c r="S2248" s="2785" t="str">
        <f>LEFT(Table1[[#This Row],[SECTOR]],3)</f>
        <v>SSH</v>
      </c>
      <c r="T2248" s="2785" t="str">
        <f>RIGHT(Table1[[#This Row],[SECTOR]],3)</f>
        <v>VRN</v>
      </c>
      <c r="U2248" s="2785" t="str">
        <f t="shared" si="206"/>
        <v>VRN</v>
      </c>
      <c r="V2248" s="2785">
        <f>WEEKDAY(Table1[[#This Row],[FLIGHT_DATE]],2)</f>
        <v>6</v>
      </c>
      <c r="W2248" s="2785">
        <f>Table1[[#This Row],[FLIGHT_DATE]]-Table1[[#This Row],[DATE_BOOKED]]</f>
        <v>15</v>
      </c>
    </row>
    <row r="2249" spans="1:23" x14ac:dyDescent="0.35">
      <c r="A2249" s="2784">
        <v>45765</v>
      </c>
      <c r="B2249" s="2985" t="s">
        <v>1212</v>
      </c>
      <c r="C2249" s="198" t="s">
        <v>333</v>
      </c>
      <c r="D2249" s="198" t="s">
        <v>917</v>
      </c>
      <c r="E2249" s="2785" t="s">
        <v>1171</v>
      </c>
      <c r="F2249" s="2785" t="s">
        <v>56</v>
      </c>
      <c r="G2249" s="2785" t="s">
        <v>10</v>
      </c>
      <c r="H2249" s="2785" t="s">
        <v>195</v>
      </c>
      <c r="I2249" s="2786" t="s">
        <v>126</v>
      </c>
      <c r="J2249" s="2784">
        <v>45780</v>
      </c>
      <c r="K2249" s="2787">
        <v>1</v>
      </c>
      <c r="L2249" s="2788">
        <v>1</v>
      </c>
      <c r="M2249" s="2789">
        <v>155</v>
      </c>
      <c r="N2249" s="2782">
        <v>0</v>
      </c>
      <c r="O2249" s="2782">
        <v>0</v>
      </c>
      <c r="P2249" s="2790">
        <f>SUM(Table1[[#This Row],[BASE_FARE]:[SURCHARGES]])*Table1[[#This Row],[SEATS_BOOKED]]</f>
        <v>155</v>
      </c>
      <c r="Q2249" s="2769" t="s">
        <v>161</v>
      </c>
      <c r="R2249" s="2771" t="s">
        <v>335</v>
      </c>
      <c r="S2249" s="2785" t="str">
        <f>LEFT(Table1[[#This Row],[SECTOR]],3)</f>
        <v>SSH</v>
      </c>
      <c r="T2249" s="2785" t="str">
        <f>RIGHT(Table1[[#This Row],[SECTOR]],3)</f>
        <v>VRN</v>
      </c>
      <c r="U2249" s="2785" t="str">
        <f t="shared" si="206"/>
        <v>VRN</v>
      </c>
      <c r="V2249" s="2785">
        <f>WEEKDAY(Table1[[#This Row],[FLIGHT_DATE]],2)</f>
        <v>6</v>
      </c>
      <c r="W2249" s="2785">
        <f>Table1[[#This Row],[FLIGHT_DATE]]-Table1[[#This Row],[DATE_BOOKED]]</f>
        <v>15</v>
      </c>
    </row>
    <row r="2250" spans="1:23" x14ac:dyDescent="0.35">
      <c r="A2250" s="2784">
        <v>45765</v>
      </c>
      <c r="B2250" s="2985" t="s">
        <v>1212</v>
      </c>
      <c r="C2250" s="198" t="s">
        <v>333</v>
      </c>
      <c r="D2250" s="198" t="s">
        <v>917</v>
      </c>
      <c r="E2250" s="2785" t="s">
        <v>1171</v>
      </c>
      <c r="F2250" s="2785" t="s">
        <v>56</v>
      </c>
      <c r="G2250" s="2785" t="s">
        <v>10</v>
      </c>
      <c r="H2250" s="2785" t="s">
        <v>195</v>
      </c>
      <c r="I2250" s="2786" t="s">
        <v>126</v>
      </c>
      <c r="J2250" s="2784">
        <v>45780</v>
      </c>
      <c r="K2250" s="2787">
        <v>1</v>
      </c>
      <c r="L2250" s="2788">
        <v>1</v>
      </c>
      <c r="M2250" s="2789">
        <v>155</v>
      </c>
      <c r="N2250" s="2782">
        <v>0</v>
      </c>
      <c r="O2250" s="2782">
        <v>0</v>
      </c>
      <c r="P2250" s="2790">
        <f>SUM(Table1[[#This Row],[BASE_FARE]:[SURCHARGES]])*Table1[[#This Row],[SEATS_BOOKED]]</f>
        <v>155</v>
      </c>
      <c r="Q2250" s="2769" t="s">
        <v>161</v>
      </c>
      <c r="R2250" s="2771" t="s">
        <v>335</v>
      </c>
      <c r="S2250" s="2785" t="str">
        <f>LEFT(Table1[[#This Row],[SECTOR]],3)</f>
        <v>SSH</v>
      </c>
      <c r="T2250" s="2785" t="str">
        <f>RIGHT(Table1[[#This Row],[SECTOR]],3)</f>
        <v>VRN</v>
      </c>
      <c r="U2250" s="2785" t="str">
        <f t="shared" si="206"/>
        <v>VRN</v>
      </c>
      <c r="V2250" s="2785">
        <f>WEEKDAY(Table1[[#This Row],[FLIGHT_DATE]],2)</f>
        <v>6</v>
      </c>
      <c r="W2250" s="2785">
        <f>Table1[[#This Row],[FLIGHT_DATE]]-Table1[[#This Row],[DATE_BOOKED]]</f>
        <v>15</v>
      </c>
    </row>
    <row r="2251" spans="1:23" x14ac:dyDescent="0.35">
      <c r="A2251" s="2784">
        <v>45765</v>
      </c>
      <c r="B2251" s="2985" t="s">
        <v>1212</v>
      </c>
      <c r="C2251" s="198" t="s">
        <v>333</v>
      </c>
      <c r="D2251" s="198" t="s">
        <v>917</v>
      </c>
      <c r="E2251" s="2785" t="s">
        <v>1171</v>
      </c>
      <c r="F2251" s="2785" t="s">
        <v>56</v>
      </c>
      <c r="G2251" s="2785" t="s">
        <v>10</v>
      </c>
      <c r="H2251" s="2785" t="s">
        <v>195</v>
      </c>
      <c r="I2251" s="2786" t="s">
        <v>126</v>
      </c>
      <c r="J2251" s="2784">
        <v>45780</v>
      </c>
      <c r="K2251" s="2787">
        <v>1</v>
      </c>
      <c r="L2251" s="2788">
        <v>1</v>
      </c>
      <c r="M2251" s="2789">
        <v>155</v>
      </c>
      <c r="N2251" s="2782">
        <v>0</v>
      </c>
      <c r="O2251" s="2782">
        <v>0</v>
      </c>
      <c r="P2251" s="2790">
        <f>SUM(Table1[[#This Row],[BASE_FARE]:[SURCHARGES]])*Table1[[#This Row],[SEATS_BOOKED]]</f>
        <v>155</v>
      </c>
      <c r="Q2251" s="2769" t="s">
        <v>161</v>
      </c>
      <c r="R2251" s="2771" t="s">
        <v>335</v>
      </c>
      <c r="S2251" s="2785" t="str">
        <f>LEFT(Table1[[#This Row],[SECTOR]],3)</f>
        <v>SSH</v>
      </c>
      <c r="T2251" s="2785" t="str">
        <f>RIGHT(Table1[[#This Row],[SECTOR]],3)</f>
        <v>VRN</v>
      </c>
      <c r="U2251" s="2785" t="str">
        <f t="shared" si="206"/>
        <v>VRN</v>
      </c>
      <c r="V2251" s="2785">
        <f>WEEKDAY(Table1[[#This Row],[FLIGHT_DATE]],2)</f>
        <v>6</v>
      </c>
      <c r="W2251" s="2785">
        <f>Table1[[#This Row],[FLIGHT_DATE]]-Table1[[#This Row],[DATE_BOOKED]]</f>
        <v>15</v>
      </c>
    </row>
    <row r="2252" spans="1:23" x14ac:dyDescent="0.35">
      <c r="A2252" s="2784">
        <v>45765</v>
      </c>
      <c r="B2252" s="2985" t="s">
        <v>1212</v>
      </c>
      <c r="C2252" s="198" t="s">
        <v>333</v>
      </c>
      <c r="D2252" s="198" t="s">
        <v>917</v>
      </c>
      <c r="E2252" s="2785" t="s">
        <v>1171</v>
      </c>
      <c r="F2252" s="2785" t="s">
        <v>56</v>
      </c>
      <c r="G2252" s="2785" t="s">
        <v>10</v>
      </c>
      <c r="H2252" s="2785" t="s">
        <v>195</v>
      </c>
      <c r="I2252" s="2786" t="s">
        <v>126</v>
      </c>
      <c r="J2252" s="2784">
        <v>45780</v>
      </c>
      <c r="K2252" s="2787">
        <v>1</v>
      </c>
      <c r="L2252" s="2788">
        <v>1</v>
      </c>
      <c r="M2252" s="2789">
        <v>155</v>
      </c>
      <c r="N2252" s="2782">
        <v>0</v>
      </c>
      <c r="O2252" s="2782">
        <v>0</v>
      </c>
      <c r="P2252" s="2790">
        <f>SUM(Table1[[#This Row],[BASE_FARE]:[SURCHARGES]])*Table1[[#This Row],[SEATS_BOOKED]]</f>
        <v>155</v>
      </c>
      <c r="Q2252" s="2769" t="s">
        <v>161</v>
      </c>
      <c r="R2252" s="2771" t="s">
        <v>335</v>
      </c>
      <c r="S2252" s="2785" t="str">
        <f>LEFT(Table1[[#This Row],[SECTOR]],3)</f>
        <v>SSH</v>
      </c>
      <c r="T2252" s="2785" t="str">
        <f>RIGHT(Table1[[#This Row],[SECTOR]],3)</f>
        <v>VRN</v>
      </c>
      <c r="U2252" s="2785" t="str">
        <f t="shared" si="206"/>
        <v>VRN</v>
      </c>
      <c r="V2252" s="2785">
        <f>WEEKDAY(Table1[[#This Row],[FLIGHT_DATE]],2)</f>
        <v>6</v>
      </c>
      <c r="W2252" s="2785">
        <f>Table1[[#This Row],[FLIGHT_DATE]]-Table1[[#This Row],[DATE_BOOKED]]</f>
        <v>15</v>
      </c>
    </row>
    <row r="2253" spans="1:23" x14ac:dyDescent="0.35">
      <c r="A2253" s="2793">
        <v>45764</v>
      </c>
      <c r="B2253" s="2794" t="s">
        <v>390</v>
      </c>
      <c r="C2253" s="198" t="s">
        <v>333</v>
      </c>
      <c r="D2253" s="198" t="s">
        <v>952</v>
      </c>
      <c r="E2253" s="2794" t="s">
        <v>1173</v>
      </c>
      <c r="F2253" s="2794" t="s">
        <v>56</v>
      </c>
      <c r="G2253" s="2794" t="s">
        <v>10</v>
      </c>
      <c r="H2253" s="2794" t="s">
        <v>194</v>
      </c>
      <c r="I2253" s="2795" t="s">
        <v>130</v>
      </c>
      <c r="J2253" s="2793">
        <v>45773</v>
      </c>
      <c r="K2253" s="2796">
        <v>1</v>
      </c>
      <c r="L2253" s="2797">
        <v>1</v>
      </c>
      <c r="M2253" s="2798">
        <v>130</v>
      </c>
      <c r="N2253" s="2799">
        <v>23.04</v>
      </c>
      <c r="O2253" s="2799">
        <v>40</v>
      </c>
      <c r="P2253" s="2800">
        <f>SUM(Table1[[#This Row],[BASE_FARE]:[SURCHARGES]])*Table1[[#This Row],[SEATS_BOOKED]]</f>
        <v>193.04</v>
      </c>
      <c r="Q2253" s="2769" t="s">
        <v>161</v>
      </c>
      <c r="R2253" s="2771" t="s">
        <v>335</v>
      </c>
      <c r="S2253" s="2794" t="str">
        <f>LEFT(Table1[[#This Row],[SECTOR]],3)</f>
        <v>VRN</v>
      </c>
      <c r="T2253" s="2794" t="str">
        <f>RIGHT(Table1[[#This Row],[SECTOR]],3)</f>
        <v>SSH</v>
      </c>
      <c r="U2253" s="2794" t="str">
        <f t="shared" ref="U2253:U2256" si="207">IF(AND(S2253&lt;&gt;"SSH", S2253&lt;&gt;"RMF", S2253&lt;&gt;"CAI", S2253&lt;&gt;"HRG", S2253&lt;&gt;"LXR", S2253&lt;&gt;"DXB", OR(T2253="SSH", T2253="RMF", T2253="CAI", T2253="HRG", T2253="LXR", T2253="DXB")), S2253,
    IF(AND(T2253&lt;&gt;"SSH", T2253&lt;&gt;"RMF", T2253&lt;&gt;"CAI", T2253&lt;&gt;"HRG", T2253&lt;&gt;"LXR", T2253&lt;&gt;"DXB", OR(S2253="SSH", S2253="RMF", S2253="CAI", S2253="HRG", S2253="LXR", S2253="DXB")), T2253,
    "VIE"))</f>
        <v>VRN</v>
      </c>
      <c r="V2253" s="2794">
        <f>WEEKDAY(Table1[[#This Row],[FLIGHT_DATE]],2)</f>
        <v>6</v>
      </c>
      <c r="W2253" s="2794">
        <f>Table1[[#This Row],[FLIGHT_DATE]]-Table1[[#This Row],[DATE_BOOKED]]</f>
        <v>9</v>
      </c>
    </row>
    <row r="2254" spans="1:23" x14ac:dyDescent="0.35">
      <c r="A2254" s="2793">
        <v>45764</v>
      </c>
      <c r="B2254" s="2794" t="s">
        <v>390</v>
      </c>
      <c r="C2254" s="198" t="s">
        <v>333</v>
      </c>
      <c r="D2254" s="198" t="s">
        <v>952</v>
      </c>
      <c r="E2254" s="2794" t="s">
        <v>1173</v>
      </c>
      <c r="F2254" s="2794" t="s">
        <v>56</v>
      </c>
      <c r="G2254" s="2794" t="s">
        <v>10</v>
      </c>
      <c r="H2254" s="2794" t="s">
        <v>194</v>
      </c>
      <c r="I2254" s="2795" t="s">
        <v>130</v>
      </c>
      <c r="J2254" s="2793">
        <v>45773</v>
      </c>
      <c r="K2254" s="2796">
        <v>1</v>
      </c>
      <c r="L2254" s="2797">
        <v>1</v>
      </c>
      <c r="M2254" s="2798">
        <v>130</v>
      </c>
      <c r="N2254" s="2799">
        <v>23.04</v>
      </c>
      <c r="O2254" s="2799">
        <v>40</v>
      </c>
      <c r="P2254" s="2800">
        <f>SUM(Table1[[#This Row],[BASE_FARE]:[SURCHARGES]])*Table1[[#This Row],[SEATS_BOOKED]]</f>
        <v>193.04</v>
      </c>
      <c r="Q2254" s="2769" t="s">
        <v>161</v>
      </c>
      <c r="R2254" s="2771" t="s">
        <v>335</v>
      </c>
      <c r="S2254" s="2794" t="str">
        <f>LEFT(Table1[[#This Row],[SECTOR]],3)</f>
        <v>VRN</v>
      </c>
      <c r="T2254" s="2794" t="str">
        <f>RIGHT(Table1[[#This Row],[SECTOR]],3)</f>
        <v>SSH</v>
      </c>
      <c r="U2254" s="2794" t="str">
        <f t="shared" si="207"/>
        <v>VRN</v>
      </c>
      <c r="V2254" s="2794">
        <f>WEEKDAY(Table1[[#This Row],[FLIGHT_DATE]],2)</f>
        <v>6</v>
      </c>
      <c r="W2254" s="2794">
        <f>Table1[[#This Row],[FLIGHT_DATE]]-Table1[[#This Row],[DATE_BOOKED]]</f>
        <v>9</v>
      </c>
    </row>
    <row r="2255" spans="1:23" x14ac:dyDescent="0.35">
      <c r="A2255" s="2793">
        <v>45764</v>
      </c>
      <c r="B2255" s="2794" t="s">
        <v>390</v>
      </c>
      <c r="C2255" s="198" t="s">
        <v>333</v>
      </c>
      <c r="D2255" s="198" t="s">
        <v>952</v>
      </c>
      <c r="E2255" s="2794" t="s">
        <v>1173</v>
      </c>
      <c r="F2255" s="2794" t="s">
        <v>56</v>
      </c>
      <c r="G2255" s="2794" t="s">
        <v>10</v>
      </c>
      <c r="H2255" s="2794" t="s">
        <v>194</v>
      </c>
      <c r="I2255" s="2795" t="s">
        <v>130</v>
      </c>
      <c r="J2255" s="2793">
        <v>45773</v>
      </c>
      <c r="K2255" s="2796">
        <v>1</v>
      </c>
      <c r="L2255" s="2797">
        <v>1</v>
      </c>
      <c r="M2255" s="2798">
        <v>130</v>
      </c>
      <c r="N2255" s="2799">
        <v>23.04</v>
      </c>
      <c r="O2255" s="2799">
        <v>40</v>
      </c>
      <c r="P2255" s="2800">
        <f>SUM(Table1[[#This Row],[BASE_FARE]:[SURCHARGES]])*Table1[[#This Row],[SEATS_BOOKED]]</f>
        <v>193.04</v>
      </c>
      <c r="Q2255" s="2769" t="s">
        <v>161</v>
      </c>
      <c r="R2255" s="2771" t="s">
        <v>335</v>
      </c>
      <c r="S2255" s="2794" t="str">
        <f>LEFT(Table1[[#This Row],[SECTOR]],3)</f>
        <v>VRN</v>
      </c>
      <c r="T2255" s="2794" t="str">
        <f>RIGHT(Table1[[#This Row],[SECTOR]],3)</f>
        <v>SSH</v>
      </c>
      <c r="U2255" s="2794" t="str">
        <f t="shared" si="207"/>
        <v>VRN</v>
      </c>
      <c r="V2255" s="2794">
        <f>WEEKDAY(Table1[[#This Row],[FLIGHT_DATE]],2)</f>
        <v>6</v>
      </c>
      <c r="W2255" s="2794">
        <f>Table1[[#This Row],[FLIGHT_DATE]]-Table1[[#This Row],[DATE_BOOKED]]</f>
        <v>9</v>
      </c>
    </row>
    <row r="2256" spans="1:23" x14ac:dyDescent="0.35">
      <c r="A2256" s="2793">
        <v>45764</v>
      </c>
      <c r="B2256" s="2794" t="s">
        <v>390</v>
      </c>
      <c r="C2256" s="198" t="s">
        <v>333</v>
      </c>
      <c r="D2256" s="198" t="s">
        <v>952</v>
      </c>
      <c r="E2256" s="2794" t="s">
        <v>1173</v>
      </c>
      <c r="F2256" s="2794" t="s">
        <v>56</v>
      </c>
      <c r="G2256" s="2794" t="s">
        <v>10</v>
      </c>
      <c r="H2256" s="2794" t="s">
        <v>194</v>
      </c>
      <c r="I2256" s="2795" t="s">
        <v>130</v>
      </c>
      <c r="J2256" s="2793">
        <v>45773</v>
      </c>
      <c r="K2256" s="2796">
        <v>1</v>
      </c>
      <c r="L2256" s="2797">
        <v>1</v>
      </c>
      <c r="M2256" s="2798">
        <v>130</v>
      </c>
      <c r="N2256" s="2799">
        <v>23.04</v>
      </c>
      <c r="O2256" s="2799">
        <v>40</v>
      </c>
      <c r="P2256" s="2800">
        <f>SUM(Table1[[#This Row],[BASE_FARE]:[SURCHARGES]])*Table1[[#This Row],[SEATS_BOOKED]]</f>
        <v>193.04</v>
      </c>
      <c r="Q2256" s="2769" t="s">
        <v>161</v>
      </c>
      <c r="R2256" s="2771" t="s">
        <v>335</v>
      </c>
      <c r="S2256" s="2794" t="str">
        <f>LEFT(Table1[[#This Row],[SECTOR]],3)</f>
        <v>VRN</v>
      </c>
      <c r="T2256" s="2794" t="str">
        <f>RIGHT(Table1[[#This Row],[SECTOR]],3)</f>
        <v>SSH</v>
      </c>
      <c r="U2256" s="2794" t="str">
        <f t="shared" si="207"/>
        <v>VRN</v>
      </c>
      <c r="V2256" s="2794">
        <f>WEEKDAY(Table1[[#This Row],[FLIGHT_DATE]],2)</f>
        <v>6</v>
      </c>
      <c r="W2256" s="2794">
        <f>Table1[[#This Row],[FLIGHT_DATE]]-Table1[[#This Row],[DATE_BOOKED]]</f>
        <v>9</v>
      </c>
    </row>
    <row r="2257" spans="1:23" x14ac:dyDescent="0.35">
      <c r="A2257" s="2802">
        <v>45764</v>
      </c>
      <c r="B2257" s="2803" t="s">
        <v>631</v>
      </c>
      <c r="C2257" s="198" t="s">
        <v>333</v>
      </c>
      <c r="D2257" s="198"/>
      <c r="E2257" s="2803" t="s">
        <v>1174</v>
      </c>
      <c r="F2257" s="2803" t="s">
        <v>54</v>
      </c>
      <c r="G2257" s="2803" t="s">
        <v>11</v>
      </c>
      <c r="H2257" s="2803" t="s">
        <v>195</v>
      </c>
      <c r="I2257" s="2804" t="s">
        <v>126</v>
      </c>
      <c r="J2257" s="2802">
        <v>45780</v>
      </c>
      <c r="K2257" s="2805">
        <v>1</v>
      </c>
      <c r="L2257" s="2806">
        <v>1</v>
      </c>
      <c r="M2257" s="2807">
        <v>200</v>
      </c>
      <c r="N2257" s="2808">
        <v>30.28</v>
      </c>
      <c r="O2257" s="2808">
        <v>30</v>
      </c>
      <c r="P2257" s="2809">
        <f>SUM(Table1[[#This Row],[BASE_FARE]:[SURCHARGES]])*Table1[[#This Row],[SEATS_BOOKED]]</f>
        <v>260.27999999999997</v>
      </c>
      <c r="Q2257" s="2769" t="s">
        <v>161</v>
      </c>
      <c r="R2257" s="2771" t="s">
        <v>335</v>
      </c>
      <c r="S2257" s="2803" t="str">
        <f>LEFT(Table1[[#This Row],[SECTOR]],3)</f>
        <v>SSH</v>
      </c>
      <c r="T2257" s="2803" t="str">
        <f>RIGHT(Table1[[#This Row],[SECTOR]],3)</f>
        <v>VRN</v>
      </c>
      <c r="U2257" s="2803" t="str">
        <f t="shared" ref="U2257:U2266" si="208">IF(AND(S2257&lt;&gt;"SSH", S2257&lt;&gt;"RMF", S2257&lt;&gt;"CAI", S2257&lt;&gt;"HRG", S2257&lt;&gt;"LXR", S2257&lt;&gt;"DXB", OR(T2257="SSH", T2257="RMF", T2257="CAI", T2257="HRG", T2257="LXR", T2257="DXB")), S2257,
    IF(AND(T2257&lt;&gt;"SSH", T2257&lt;&gt;"RMF", T2257&lt;&gt;"CAI", T2257&lt;&gt;"HRG", T2257&lt;&gt;"LXR", T2257&lt;&gt;"DXB", OR(S2257="SSH", S2257="RMF", S2257="CAI", S2257="HRG", S2257="LXR", S2257="DXB")), T2257,
    "VIE"))</f>
        <v>VRN</v>
      </c>
      <c r="V2257" s="2803">
        <f>WEEKDAY(Table1[[#This Row],[FLIGHT_DATE]],2)</f>
        <v>6</v>
      </c>
      <c r="W2257" s="2803">
        <f>Table1[[#This Row],[FLIGHT_DATE]]-Table1[[#This Row],[DATE_BOOKED]]</f>
        <v>16</v>
      </c>
    </row>
    <row r="2258" spans="1:23" x14ac:dyDescent="0.35">
      <c r="A2258" s="2802">
        <v>45764</v>
      </c>
      <c r="B2258" s="2803" t="s">
        <v>631</v>
      </c>
      <c r="C2258" s="198" t="s">
        <v>333</v>
      </c>
      <c r="D2258" s="198"/>
      <c r="E2258" s="2803" t="s">
        <v>1174</v>
      </c>
      <c r="F2258" s="2803" t="s">
        <v>54</v>
      </c>
      <c r="G2258" s="2803" t="s">
        <v>10</v>
      </c>
      <c r="H2258" s="2803" t="s">
        <v>194</v>
      </c>
      <c r="I2258" s="2804" t="s">
        <v>130</v>
      </c>
      <c r="J2258" s="2802">
        <v>45773</v>
      </c>
      <c r="K2258" s="2805">
        <v>1</v>
      </c>
      <c r="L2258" s="2806">
        <v>1</v>
      </c>
      <c r="M2258" s="2807">
        <v>80</v>
      </c>
      <c r="N2258" s="2808">
        <v>24.400000000000002</v>
      </c>
      <c r="O2258" s="2808">
        <v>30</v>
      </c>
      <c r="P2258" s="2809">
        <f>SUM(Table1[[#This Row],[BASE_FARE]:[SURCHARGES]])*Table1[[#This Row],[SEATS_BOOKED]]</f>
        <v>134.4</v>
      </c>
      <c r="Q2258" s="2769" t="s">
        <v>161</v>
      </c>
      <c r="R2258" s="2771" t="s">
        <v>335</v>
      </c>
      <c r="S2258" s="2803" t="str">
        <f>LEFT(Table1[[#This Row],[SECTOR]],3)</f>
        <v>VRN</v>
      </c>
      <c r="T2258" s="2803" t="str">
        <f>RIGHT(Table1[[#This Row],[SECTOR]],3)</f>
        <v>SSH</v>
      </c>
      <c r="U2258" s="2803" t="str">
        <f t="shared" si="208"/>
        <v>VRN</v>
      </c>
      <c r="V2258" s="2803">
        <f>WEEKDAY(Table1[[#This Row],[FLIGHT_DATE]],2)</f>
        <v>6</v>
      </c>
      <c r="W2258" s="2803">
        <f>Table1[[#This Row],[FLIGHT_DATE]]-Table1[[#This Row],[DATE_BOOKED]]</f>
        <v>9</v>
      </c>
    </row>
    <row r="2259" spans="1:23" x14ac:dyDescent="0.35">
      <c r="A2259" s="2802">
        <v>45764</v>
      </c>
      <c r="B2259" s="2803" t="s">
        <v>631</v>
      </c>
      <c r="C2259" s="198" t="s">
        <v>333</v>
      </c>
      <c r="D2259" s="198"/>
      <c r="E2259" s="2803" t="s">
        <v>1174</v>
      </c>
      <c r="F2259" s="2803" t="s">
        <v>54</v>
      </c>
      <c r="G2259" s="2803" t="s">
        <v>11</v>
      </c>
      <c r="H2259" s="2803" t="s">
        <v>195</v>
      </c>
      <c r="I2259" s="2804" t="s">
        <v>126</v>
      </c>
      <c r="J2259" s="2802">
        <v>45780</v>
      </c>
      <c r="K2259" s="2805">
        <v>1</v>
      </c>
      <c r="L2259" s="2806">
        <v>1</v>
      </c>
      <c r="M2259" s="2807">
        <v>200</v>
      </c>
      <c r="N2259" s="2808">
        <v>30.28</v>
      </c>
      <c r="O2259" s="2808">
        <v>30</v>
      </c>
      <c r="P2259" s="2809">
        <f>SUM(Table1[[#This Row],[BASE_FARE]:[SURCHARGES]])*Table1[[#This Row],[SEATS_BOOKED]]</f>
        <v>260.27999999999997</v>
      </c>
      <c r="Q2259" s="2769" t="s">
        <v>161</v>
      </c>
      <c r="R2259" s="2771" t="s">
        <v>335</v>
      </c>
      <c r="S2259" s="2803" t="str">
        <f>LEFT(Table1[[#This Row],[SECTOR]],3)</f>
        <v>SSH</v>
      </c>
      <c r="T2259" s="2803" t="str">
        <f>RIGHT(Table1[[#This Row],[SECTOR]],3)</f>
        <v>VRN</v>
      </c>
      <c r="U2259" s="2803" t="str">
        <f t="shared" si="208"/>
        <v>VRN</v>
      </c>
      <c r="V2259" s="2803">
        <f>WEEKDAY(Table1[[#This Row],[FLIGHT_DATE]],2)</f>
        <v>6</v>
      </c>
      <c r="W2259" s="2803">
        <f>Table1[[#This Row],[FLIGHT_DATE]]-Table1[[#This Row],[DATE_BOOKED]]</f>
        <v>16</v>
      </c>
    </row>
    <row r="2260" spans="1:23" x14ac:dyDescent="0.35">
      <c r="A2260" s="2802">
        <v>45764</v>
      </c>
      <c r="B2260" s="2803" t="s">
        <v>631</v>
      </c>
      <c r="C2260" s="198" t="s">
        <v>333</v>
      </c>
      <c r="D2260" s="198"/>
      <c r="E2260" s="2803" t="s">
        <v>1174</v>
      </c>
      <c r="F2260" s="2803" t="s">
        <v>54</v>
      </c>
      <c r="G2260" s="2803" t="s">
        <v>10</v>
      </c>
      <c r="H2260" s="2803" t="s">
        <v>194</v>
      </c>
      <c r="I2260" s="2804" t="s">
        <v>130</v>
      </c>
      <c r="J2260" s="2802">
        <v>45773</v>
      </c>
      <c r="K2260" s="2805">
        <v>1</v>
      </c>
      <c r="L2260" s="2806">
        <v>1</v>
      </c>
      <c r="M2260" s="2807">
        <v>80</v>
      </c>
      <c r="N2260" s="2808">
        <v>24.400000000000002</v>
      </c>
      <c r="O2260" s="2808">
        <v>30</v>
      </c>
      <c r="P2260" s="2809">
        <f>SUM(Table1[[#This Row],[BASE_FARE]:[SURCHARGES]])*Table1[[#This Row],[SEATS_BOOKED]]</f>
        <v>134.4</v>
      </c>
      <c r="Q2260" s="2769" t="s">
        <v>161</v>
      </c>
      <c r="R2260" s="2771" t="s">
        <v>335</v>
      </c>
      <c r="S2260" s="2803" t="str">
        <f>LEFT(Table1[[#This Row],[SECTOR]],3)</f>
        <v>VRN</v>
      </c>
      <c r="T2260" s="2803" t="str">
        <f>RIGHT(Table1[[#This Row],[SECTOR]],3)</f>
        <v>SSH</v>
      </c>
      <c r="U2260" s="2803" t="str">
        <f t="shared" si="208"/>
        <v>VRN</v>
      </c>
      <c r="V2260" s="2803">
        <f>WEEKDAY(Table1[[#This Row],[FLIGHT_DATE]],2)</f>
        <v>6</v>
      </c>
      <c r="W2260" s="2803">
        <f>Table1[[#This Row],[FLIGHT_DATE]]-Table1[[#This Row],[DATE_BOOKED]]</f>
        <v>9</v>
      </c>
    </row>
    <row r="2261" spans="1:23" x14ac:dyDescent="0.35">
      <c r="A2261" s="2802">
        <v>45764</v>
      </c>
      <c r="B2261" s="2803" t="s">
        <v>631</v>
      </c>
      <c r="C2261" s="198" t="s">
        <v>333</v>
      </c>
      <c r="D2261" s="198"/>
      <c r="E2261" s="2803" t="s">
        <v>1174</v>
      </c>
      <c r="F2261" s="2803" t="s">
        <v>54</v>
      </c>
      <c r="G2261" s="2803" t="s">
        <v>11</v>
      </c>
      <c r="H2261" s="2803" t="s">
        <v>195</v>
      </c>
      <c r="I2261" s="2804" t="s">
        <v>126</v>
      </c>
      <c r="J2261" s="2802">
        <v>45780</v>
      </c>
      <c r="K2261" s="2805">
        <v>1</v>
      </c>
      <c r="L2261" s="2806">
        <v>1</v>
      </c>
      <c r="M2261" s="2807">
        <v>155</v>
      </c>
      <c r="N2261" s="2808">
        <v>30.28</v>
      </c>
      <c r="O2261" s="2808">
        <v>30</v>
      </c>
      <c r="P2261" s="2809">
        <f>SUM(Table1[[#This Row],[BASE_FARE]:[SURCHARGES]])*Table1[[#This Row],[SEATS_BOOKED]]</f>
        <v>215.28</v>
      </c>
      <c r="Q2261" s="2769" t="s">
        <v>161</v>
      </c>
      <c r="R2261" s="2771" t="s">
        <v>335</v>
      </c>
      <c r="S2261" s="2803" t="str">
        <f>LEFT(Table1[[#This Row],[SECTOR]],3)</f>
        <v>SSH</v>
      </c>
      <c r="T2261" s="2803" t="str">
        <f>RIGHT(Table1[[#This Row],[SECTOR]],3)</f>
        <v>VRN</v>
      </c>
      <c r="U2261" s="2803" t="str">
        <f t="shared" si="208"/>
        <v>VRN</v>
      </c>
      <c r="V2261" s="2803">
        <f>WEEKDAY(Table1[[#This Row],[FLIGHT_DATE]],2)</f>
        <v>6</v>
      </c>
      <c r="W2261" s="2803">
        <f>Table1[[#This Row],[FLIGHT_DATE]]-Table1[[#This Row],[DATE_BOOKED]]</f>
        <v>16</v>
      </c>
    </row>
    <row r="2262" spans="1:23" x14ac:dyDescent="0.35">
      <c r="A2262" s="2802">
        <v>45764</v>
      </c>
      <c r="B2262" s="2803" t="s">
        <v>631</v>
      </c>
      <c r="C2262" s="198" t="s">
        <v>333</v>
      </c>
      <c r="D2262" s="198"/>
      <c r="E2262" s="2803" t="s">
        <v>1174</v>
      </c>
      <c r="F2262" s="2803" t="s">
        <v>54</v>
      </c>
      <c r="G2262" s="2803" t="s">
        <v>10</v>
      </c>
      <c r="H2262" s="2803" t="s">
        <v>194</v>
      </c>
      <c r="I2262" s="2804" t="s">
        <v>130</v>
      </c>
      <c r="J2262" s="2802">
        <v>45773</v>
      </c>
      <c r="K2262" s="2805">
        <v>1</v>
      </c>
      <c r="L2262" s="2806">
        <v>1</v>
      </c>
      <c r="M2262" s="2807">
        <v>65</v>
      </c>
      <c r="N2262" s="2808">
        <v>18.78</v>
      </c>
      <c r="O2262" s="2808">
        <v>30</v>
      </c>
      <c r="P2262" s="2809">
        <f>SUM(Table1[[#This Row],[BASE_FARE]:[SURCHARGES]])*Table1[[#This Row],[SEATS_BOOKED]]</f>
        <v>113.78</v>
      </c>
      <c r="Q2262" s="2769" t="s">
        <v>161</v>
      </c>
      <c r="R2262" s="2771" t="s">
        <v>335</v>
      </c>
      <c r="S2262" s="2803" t="str">
        <f>LEFT(Table1[[#This Row],[SECTOR]],3)</f>
        <v>VRN</v>
      </c>
      <c r="T2262" s="2803" t="str">
        <f>RIGHT(Table1[[#This Row],[SECTOR]],3)</f>
        <v>SSH</v>
      </c>
      <c r="U2262" s="2803" t="str">
        <f t="shared" si="208"/>
        <v>VRN</v>
      </c>
      <c r="V2262" s="2803">
        <f>WEEKDAY(Table1[[#This Row],[FLIGHT_DATE]],2)</f>
        <v>6</v>
      </c>
      <c r="W2262" s="2803">
        <f>Table1[[#This Row],[FLIGHT_DATE]]-Table1[[#This Row],[DATE_BOOKED]]</f>
        <v>9</v>
      </c>
    </row>
    <row r="2263" spans="1:23" x14ac:dyDescent="0.35">
      <c r="A2263" s="2802">
        <v>45764</v>
      </c>
      <c r="B2263" s="2803" t="s">
        <v>631</v>
      </c>
      <c r="C2263" s="198" t="s">
        <v>333</v>
      </c>
      <c r="D2263" s="198"/>
      <c r="E2263" s="2803" t="s">
        <v>1174</v>
      </c>
      <c r="F2263" s="2803" t="s">
        <v>54</v>
      </c>
      <c r="G2263" s="2803" t="s">
        <v>11</v>
      </c>
      <c r="H2263" s="2803" t="s">
        <v>195</v>
      </c>
      <c r="I2263" s="2804" t="s">
        <v>126</v>
      </c>
      <c r="J2263" s="2802">
        <v>45780</v>
      </c>
      <c r="K2263" s="2805">
        <v>1</v>
      </c>
      <c r="L2263" s="2806">
        <v>1</v>
      </c>
      <c r="M2263" s="2807">
        <v>155</v>
      </c>
      <c r="N2263" s="2808">
        <v>30.28</v>
      </c>
      <c r="O2263" s="2808">
        <v>30</v>
      </c>
      <c r="P2263" s="2809">
        <f>SUM(Table1[[#This Row],[BASE_FARE]:[SURCHARGES]])*Table1[[#This Row],[SEATS_BOOKED]]</f>
        <v>215.28</v>
      </c>
      <c r="Q2263" s="2769" t="s">
        <v>161</v>
      </c>
      <c r="R2263" s="2771" t="s">
        <v>335</v>
      </c>
      <c r="S2263" s="2803" t="str">
        <f>LEFT(Table1[[#This Row],[SECTOR]],3)</f>
        <v>SSH</v>
      </c>
      <c r="T2263" s="2803" t="str">
        <f>RIGHT(Table1[[#This Row],[SECTOR]],3)</f>
        <v>VRN</v>
      </c>
      <c r="U2263" s="2803" t="str">
        <f t="shared" si="208"/>
        <v>VRN</v>
      </c>
      <c r="V2263" s="2803">
        <f>WEEKDAY(Table1[[#This Row],[FLIGHT_DATE]],2)</f>
        <v>6</v>
      </c>
      <c r="W2263" s="2803">
        <f>Table1[[#This Row],[FLIGHT_DATE]]-Table1[[#This Row],[DATE_BOOKED]]</f>
        <v>16</v>
      </c>
    </row>
    <row r="2264" spans="1:23" x14ac:dyDescent="0.35">
      <c r="A2264" s="2802">
        <v>45764</v>
      </c>
      <c r="B2264" s="2803" t="s">
        <v>631</v>
      </c>
      <c r="C2264" s="198" t="s">
        <v>333</v>
      </c>
      <c r="D2264" s="198"/>
      <c r="E2264" s="2803" t="s">
        <v>1174</v>
      </c>
      <c r="F2264" s="2803" t="s">
        <v>54</v>
      </c>
      <c r="G2264" s="2803" t="s">
        <v>10</v>
      </c>
      <c r="H2264" s="2803" t="s">
        <v>194</v>
      </c>
      <c r="I2264" s="2804" t="s">
        <v>130</v>
      </c>
      <c r="J2264" s="2802">
        <v>45773</v>
      </c>
      <c r="K2264" s="2805">
        <v>1</v>
      </c>
      <c r="L2264" s="2806">
        <v>1</v>
      </c>
      <c r="M2264" s="2807">
        <v>65</v>
      </c>
      <c r="N2264" s="2808">
        <v>18.78</v>
      </c>
      <c r="O2264" s="2808">
        <v>30</v>
      </c>
      <c r="P2264" s="2809">
        <f>SUM(Table1[[#This Row],[BASE_FARE]:[SURCHARGES]])*Table1[[#This Row],[SEATS_BOOKED]]</f>
        <v>113.78</v>
      </c>
      <c r="Q2264" s="2769" t="s">
        <v>161</v>
      </c>
      <c r="R2264" s="2771" t="s">
        <v>335</v>
      </c>
      <c r="S2264" s="2803" t="str">
        <f>LEFT(Table1[[#This Row],[SECTOR]],3)</f>
        <v>VRN</v>
      </c>
      <c r="T2264" s="2803" t="str">
        <f>RIGHT(Table1[[#This Row],[SECTOR]],3)</f>
        <v>SSH</v>
      </c>
      <c r="U2264" s="2803" t="str">
        <f t="shared" si="208"/>
        <v>VRN</v>
      </c>
      <c r="V2264" s="2803">
        <f>WEEKDAY(Table1[[#This Row],[FLIGHT_DATE]],2)</f>
        <v>6</v>
      </c>
      <c r="W2264" s="2803">
        <f>Table1[[#This Row],[FLIGHT_DATE]]-Table1[[#This Row],[DATE_BOOKED]]</f>
        <v>9</v>
      </c>
    </row>
    <row r="2265" spans="1:23" x14ac:dyDescent="0.35">
      <c r="A2265" s="2802">
        <v>45764</v>
      </c>
      <c r="B2265" s="2803" t="s">
        <v>631</v>
      </c>
      <c r="C2265" s="198" t="s">
        <v>333</v>
      </c>
      <c r="D2265" s="198"/>
      <c r="E2265" s="2803" t="s">
        <v>1174</v>
      </c>
      <c r="F2265" s="2803" t="s">
        <v>54</v>
      </c>
      <c r="G2265" s="2803" t="s">
        <v>11</v>
      </c>
      <c r="H2265" s="2803" t="s">
        <v>195</v>
      </c>
      <c r="I2265" s="2804" t="s">
        <v>126</v>
      </c>
      <c r="J2265" s="2802">
        <v>45780</v>
      </c>
      <c r="K2265" s="2805">
        <v>1</v>
      </c>
      <c r="L2265" s="2806">
        <v>1</v>
      </c>
      <c r="M2265" s="2807">
        <v>155</v>
      </c>
      <c r="N2265" s="2808">
        <v>30.28</v>
      </c>
      <c r="O2265" s="2808">
        <v>30</v>
      </c>
      <c r="P2265" s="2809">
        <f>SUM(Table1[[#This Row],[BASE_FARE]:[SURCHARGES]])*Table1[[#This Row],[SEATS_BOOKED]]</f>
        <v>215.28</v>
      </c>
      <c r="Q2265" s="2769" t="s">
        <v>161</v>
      </c>
      <c r="R2265" s="2771" t="s">
        <v>335</v>
      </c>
      <c r="S2265" s="2803" t="str">
        <f>LEFT(Table1[[#This Row],[SECTOR]],3)</f>
        <v>SSH</v>
      </c>
      <c r="T2265" s="2803" t="str">
        <f>RIGHT(Table1[[#This Row],[SECTOR]],3)</f>
        <v>VRN</v>
      </c>
      <c r="U2265" s="2803" t="str">
        <f t="shared" si="208"/>
        <v>VRN</v>
      </c>
      <c r="V2265" s="2803">
        <f>WEEKDAY(Table1[[#This Row],[FLIGHT_DATE]],2)</f>
        <v>6</v>
      </c>
      <c r="W2265" s="2803">
        <f>Table1[[#This Row],[FLIGHT_DATE]]-Table1[[#This Row],[DATE_BOOKED]]</f>
        <v>16</v>
      </c>
    </row>
    <row r="2266" spans="1:23" x14ac:dyDescent="0.35">
      <c r="A2266" s="2802">
        <v>45764</v>
      </c>
      <c r="B2266" s="2803" t="s">
        <v>631</v>
      </c>
      <c r="C2266" s="198" t="s">
        <v>333</v>
      </c>
      <c r="D2266" s="198"/>
      <c r="E2266" s="2803" t="s">
        <v>1174</v>
      </c>
      <c r="F2266" s="2803" t="s">
        <v>54</v>
      </c>
      <c r="G2266" s="2803" t="s">
        <v>10</v>
      </c>
      <c r="H2266" s="2803" t="s">
        <v>194</v>
      </c>
      <c r="I2266" s="2804" t="s">
        <v>130</v>
      </c>
      <c r="J2266" s="2802">
        <v>45773</v>
      </c>
      <c r="K2266" s="2805">
        <v>1</v>
      </c>
      <c r="L2266" s="2806">
        <v>1</v>
      </c>
      <c r="M2266" s="2807">
        <v>65</v>
      </c>
      <c r="N2266" s="2808">
        <v>18.78</v>
      </c>
      <c r="O2266" s="2808">
        <v>30</v>
      </c>
      <c r="P2266" s="2809">
        <f>SUM(Table1[[#This Row],[BASE_FARE]:[SURCHARGES]])*Table1[[#This Row],[SEATS_BOOKED]]</f>
        <v>113.78</v>
      </c>
      <c r="Q2266" s="2769" t="s">
        <v>161</v>
      </c>
      <c r="R2266" s="2771" t="s">
        <v>335</v>
      </c>
      <c r="S2266" s="2803" t="str">
        <f>LEFT(Table1[[#This Row],[SECTOR]],3)</f>
        <v>VRN</v>
      </c>
      <c r="T2266" s="2803" t="str">
        <f>RIGHT(Table1[[#This Row],[SECTOR]],3)</f>
        <v>SSH</v>
      </c>
      <c r="U2266" s="2803" t="str">
        <f t="shared" si="208"/>
        <v>VRN</v>
      </c>
      <c r="V2266" s="2803">
        <f>WEEKDAY(Table1[[#This Row],[FLIGHT_DATE]],2)</f>
        <v>6</v>
      </c>
      <c r="W2266" s="2803">
        <f>Table1[[#This Row],[FLIGHT_DATE]]-Table1[[#This Row],[DATE_BOOKED]]</f>
        <v>9</v>
      </c>
    </row>
    <row r="2267" spans="1:23" x14ac:dyDescent="0.35">
      <c r="A2267" s="2810">
        <v>45765</v>
      </c>
      <c r="B2267" s="2811" t="s">
        <v>332</v>
      </c>
      <c r="C2267" s="198" t="s">
        <v>333</v>
      </c>
      <c r="D2267" s="198"/>
      <c r="E2267" s="2811"/>
      <c r="F2267" s="2811" t="s">
        <v>56</v>
      </c>
      <c r="G2267" s="2811" t="s">
        <v>10</v>
      </c>
      <c r="H2267" s="2811" t="s">
        <v>194</v>
      </c>
      <c r="I2267" s="2812" t="s">
        <v>130</v>
      </c>
      <c r="J2267" s="2810">
        <v>45773</v>
      </c>
      <c r="K2267" s="2813">
        <v>5</v>
      </c>
      <c r="L2267" s="2814">
        <v>5</v>
      </c>
      <c r="M2267" s="2815">
        <v>100</v>
      </c>
      <c r="N2267" s="2816">
        <v>0</v>
      </c>
      <c r="O2267" s="2816">
        <v>0</v>
      </c>
      <c r="P2267" s="2817">
        <f>SUM(Table1[[#This Row],[BASE_FARE]:[SURCHARGES]])*Table1[[#This Row],[SEATS_BOOKED]]</f>
        <v>500</v>
      </c>
      <c r="Q2267" s="2811" t="s">
        <v>161</v>
      </c>
      <c r="R2267" s="2813" t="s">
        <v>335</v>
      </c>
      <c r="S2267" s="2811" t="str">
        <f>LEFT(Table1[[#This Row],[SECTOR]],3)</f>
        <v>VRN</v>
      </c>
      <c r="T2267" s="2811" t="str">
        <f>RIGHT(Table1[[#This Row],[SECTOR]],3)</f>
        <v>SSH</v>
      </c>
      <c r="U2267" s="2811" t="str">
        <f>IF(AND(S2267&lt;&gt;"SSH", S2267&lt;&gt;"RMF", S2267&lt;&gt;"CAI", S2267&lt;&gt;"HRG", S2267&lt;&gt;"LXR", S2267&lt;&gt;"DXB", OR(T2267="SSH", T2267="RMF", T2267="CAI", T2267="HRG", T2267="LXR", T2267="DXB")), S2267,
    IF(AND(T2267&lt;&gt;"SSH", T2267&lt;&gt;"RMF", T2267&lt;&gt;"CAI", T2267&lt;&gt;"HRG", T2267&lt;&gt;"LXR", T2267&lt;&gt;"DXB", OR(S2267="SSH", S2267="RMF", S2267="CAI", S2267="HRG", S2267="LXR", S2267="DXB")), T2267,
    "VIE"))</f>
        <v>VRN</v>
      </c>
      <c r="V2267" s="2811">
        <f>WEEKDAY(Table1[[#This Row],[FLIGHT_DATE]],2)</f>
        <v>6</v>
      </c>
      <c r="W2267" s="2811">
        <f>Table1[[#This Row],[FLIGHT_DATE]]-Table1[[#This Row],[DATE_BOOKED]]</f>
        <v>8</v>
      </c>
    </row>
    <row r="2268" spans="1:23" x14ac:dyDescent="0.35">
      <c r="A2268" s="2819">
        <v>45765</v>
      </c>
      <c r="B2268" s="2818" t="s">
        <v>390</v>
      </c>
      <c r="C2268" s="198" t="s">
        <v>333</v>
      </c>
      <c r="D2268" s="198" t="s">
        <v>952</v>
      </c>
      <c r="E2268" s="1588" t="s">
        <v>732</v>
      </c>
      <c r="F2268" s="2818" t="s">
        <v>54</v>
      </c>
      <c r="G2268" s="2818" t="s">
        <v>10</v>
      </c>
      <c r="H2268" s="2818" t="s">
        <v>479</v>
      </c>
      <c r="I2268" s="2820" t="s">
        <v>28</v>
      </c>
      <c r="J2268" s="2819">
        <v>45765</v>
      </c>
      <c r="K2268" s="2821">
        <v>1</v>
      </c>
      <c r="L2268" s="2822">
        <v>1</v>
      </c>
      <c r="M2268" s="2823">
        <v>225</v>
      </c>
      <c r="N2268" s="2824">
        <v>34.04</v>
      </c>
      <c r="O2268" s="2824">
        <v>30</v>
      </c>
      <c r="P2268" s="2825">
        <f>SUM(Table1[[#This Row],[BASE_FARE]:[SURCHARGES]])*Table1[[#This Row],[SEATS_BOOKED]]</f>
        <v>289.04000000000002</v>
      </c>
      <c r="Q2268" s="2818" t="s">
        <v>161</v>
      </c>
      <c r="R2268" s="2821" t="s">
        <v>335</v>
      </c>
      <c r="S2268" s="2818" t="str">
        <f>LEFT(Table1[[#This Row],[SECTOR]],3)</f>
        <v>NAP</v>
      </c>
      <c r="T2268" s="2818" t="str">
        <f>RIGHT(Table1[[#This Row],[SECTOR]],3)</f>
        <v>SSH</v>
      </c>
      <c r="U2268" s="2818" t="str">
        <f t="shared" ref="U2268:U2271" si="209">IF(AND(S2268&lt;&gt;"SSH", S2268&lt;&gt;"RMF", S2268&lt;&gt;"CAI", S2268&lt;&gt;"HRG", S2268&lt;&gt;"LXR", S2268&lt;&gt;"DXB", OR(T2268="SSH", T2268="RMF", T2268="CAI", T2268="HRG", T2268="LXR", T2268="DXB")), S2268,
    IF(AND(T2268&lt;&gt;"SSH", T2268&lt;&gt;"RMF", T2268&lt;&gt;"CAI", T2268&lt;&gt;"HRG", T2268&lt;&gt;"LXR", T2268&lt;&gt;"DXB", OR(S2268="SSH", S2268="RMF", S2268="CAI", S2268="HRG", S2268="LXR", S2268="DXB")), T2268,
    "VIE"))</f>
        <v>NAP</v>
      </c>
      <c r="V2268" s="2818">
        <f>WEEKDAY(Table1[[#This Row],[FLIGHT_DATE]],2)</f>
        <v>5</v>
      </c>
      <c r="W2268" s="2818">
        <f>Table1[[#This Row],[FLIGHT_DATE]]-Table1[[#This Row],[DATE_BOOKED]]</f>
        <v>0</v>
      </c>
    </row>
    <row r="2269" spans="1:23" x14ac:dyDescent="0.35">
      <c r="A2269" s="2819">
        <v>45765</v>
      </c>
      <c r="B2269" s="2818" t="s">
        <v>390</v>
      </c>
      <c r="C2269" s="198" t="s">
        <v>333</v>
      </c>
      <c r="D2269" s="198" t="s">
        <v>952</v>
      </c>
      <c r="E2269" s="1588" t="s">
        <v>732</v>
      </c>
      <c r="F2269" s="2818" t="s">
        <v>54</v>
      </c>
      <c r="G2269" s="2818" t="s">
        <v>10</v>
      </c>
      <c r="H2269" s="2818" t="s">
        <v>479</v>
      </c>
      <c r="I2269" s="2820" t="s">
        <v>28</v>
      </c>
      <c r="J2269" s="2819">
        <v>45765</v>
      </c>
      <c r="K2269" s="2821">
        <v>1</v>
      </c>
      <c r="L2269" s="2822">
        <v>1</v>
      </c>
      <c r="M2269" s="2823">
        <v>300</v>
      </c>
      <c r="N2269" s="2824">
        <v>34.04</v>
      </c>
      <c r="O2269" s="2824">
        <v>30</v>
      </c>
      <c r="P2269" s="2825">
        <f>SUM(Table1[[#This Row],[BASE_FARE]:[SURCHARGES]])*Table1[[#This Row],[SEATS_BOOKED]]</f>
        <v>364.04</v>
      </c>
      <c r="Q2269" s="2818" t="s">
        <v>161</v>
      </c>
      <c r="R2269" s="2821" t="s">
        <v>335</v>
      </c>
      <c r="S2269" s="2818" t="str">
        <f>LEFT(Table1[[#This Row],[SECTOR]],3)</f>
        <v>NAP</v>
      </c>
      <c r="T2269" s="2818" t="str">
        <f>RIGHT(Table1[[#This Row],[SECTOR]],3)</f>
        <v>SSH</v>
      </c>
      <c r="U2269" s="2818" t="str">
        <f t="shared" si="209"/>
        <v>NAP</v>
      </c>
      <c r="V2269" s="2818">
        <f>WEEKDAY(Table1[[#This Row],[FLIGHT_DATE]],2)</f>
        <v>5</v>
      </c>
      <c r="W2269" s="2818">
        <f>Table1[[#This Row],[FLIGHT_DATE]]-Table1[[#This Row],[DATE_BOOKED]]</f>
        <v>0</v>
      </c>
    </row>
    <row r="2270" spans="1:23" x14ac:dyDescent="0.35">
      <c r="A2270" s="2819">
        <v>45765</v>
      </c>
      <c r="B2270" s="2818" t="s">
        <v>390</v>
      </c>
      <c r="C2270" s="198" t="s">
        <v>333</v>
      </c>
      <c r="D2270" s="198" t="s">
        <v>952</v>
      </c>
      <c r="E2270" s="1588" t="s">
        <v>732</v>
      </c>
      <c r="F2270" s="2818" t="s">
        <v>54</v>
      </c>
      <c r="G2270" s="2818" t="s">
        <v>10</v>
      </c>
      <c r="H2270" s="2818" t="s">
        <v>479</v>
      </c>
      <c r="I2270" s="2820" t="s">
        <v>28</v>
      </c>
      <c r="J2270" s="2819">
        <v>45765</v>
      </c>
      <c r="K2270" s="2821">
        <v>1</v>
      </c>
      <c r="L2270" s="2822">
        <v>1</v>
      </c>
      <c r="M2270" s="2823">
        <v>300</v>
      </c>
      <c r="N2270" s="2824">
        <v>34.04</v>
      </c>
      <c r="O2270" s="2824">
        <v>30</v>
      </c>
      <c r="P2270" s="2825">
        <f>SUM(Table1[[#This Row],[BASE_FARE]:[SURCHARGES]])*Table1[[#This Row],[SEATS_BOOKED]]</f>
        <v>364.04</v>
      </c>
      <c r="Q2270" s="2818" t="s">
        <v>161</v>
      </c>
      <c r="R2270" s="2821" t="s">
        <v>335</v>
      </c>
      <c r="S2270" s="2818" t="str">
        <f>LEFT(Table1[[#This Row],[SECTOR]],3)</f>
        <v>NAP</v>
      </c>
      <c r="T2270" s="2818" t="str">
        <f>RIGHT(Table1[[#This Row],[SECTOR]],3)</f>
        <v>SSH</v>
      </c>
      <c r="U2270" s="2818" t="str">
        <f t="shared" si="209"/>
        <v>NAP</v>
      </c>
      <c r="V2270" s="2818">
        <f>WEEKDAY(Table1[[#This Row],[FLIGHT_DATE]],2)</f>
        <v>5</v>
      </c>
      <c r="W2270" s="2818">
        <f>Table1[[#This Row],[FLIGHT_DATE]]-Table1[[#This Row],[DATE_BOOKED]]</f>
        <v>0</v>
      </c>
    </row>
    <row r="2271" spans="1:23" x14ac:dyDescent="0.35">
      <c r="A2271" s="2819">
        <v>45765</v>
      </c>
      <c r="B2271" s="2818" t="s">
        <v>390</v>
      </c>
      <c r="C2271" s="198" t="s">
        <v>333</v>
      </c>
      <c r="D2271" s="198" t="s">
        <v>952</v>
      </c>
      <c r="E2271" s="1588" t="s">
        <v>732</v>
      </c>
      <c r="F2271" s="2818" t="s">
        <v>54</v>
      </c>
      <c r="G2271" s="2818" t="s">
        <v>10</v>
      </c>
      <c r="H2271" s="2818" t="s">
        <v>479</v>
      </c>
      <c r="I2271" s="2820" t="s">
        <v>28</v>
      </c>
      <c r="J2271" s="2819">
        <v>45765</v>
      </c>
      <c r="K2271" s="2821">
        <v>1</v>
      </c>
      <c r="L2271" s="2822">
        <v>1</v>
      </c>
      <c r="M2271" s="2823">
        <v>300</v>
      </c>
      <c r="N2271" s="2824">
        <v>34.04</v>
      </c>
      <c r="O2271" s="2824">
        <v>30</v>
      </c>
      <c r="P2271" s="2825">
        <f>SUM(Table1[[#This Row],[BASE_FARE]:[SURCHARGES]])*Table1[[#This Row],[SEATS_BOOKED]]</f>
        <v>364.04</v>
      </c>
      <c r="Q2271" s="2818" t="s">
        <v>161</v>
      </c>
      <c r="R2271" s="2821" t="s">
        <v>335</v>
      </c>
      <c r="S2271" s="2818" t="str">
        <f>LEFT(Table1[[#This Row],[SECTOR]],3)</f>
        <v>NAP</v>
      </c>
      <c r="T2271" s="2818" t="str">
        <f>RIGHT(Table1[[#This Row],[SECTOR]],3)</f>
        <v>SSH</v>
      </c>
      <c r="U2271" s="2818" t="str">
        <f t="shared" si="209"/>
        <v>NAP</v>
      </c>
      <c r="V2271" s="2818">
        <f>WEEKDAY(Table1[[#This Row],[FLIGHT_DATE]],2)</f>
        <v>5</v>
      </c>
      <c r="W2271" s="2818">
        <f>Table1[[#This Row],[FLIGHT_DATE]]-Table1[[#This Row],[DATE_BOOKED]]</f>
        <v>0</v>
      </c>
    </row>
    <row r="2272" spans="1:23" x14ac:dyDescent="0.35">
      <c r="A2272" s="2819">
        <v>45728</v>
      </c>
      <c r="B2272" s="2818" t="s">
        <v>390</v>
      </c>
      <c r="C2272" s="198" t="s">
        <v>333</v>
      </c>
      <c r="D2272" s="198" t="s">
        <v>1175</v>
      </c>
      <c r="E2272" s="1588" t="s">
        <v>1176</v>
      </c>
      <c r="F2272" s="2818" t="s">
        <v>56</v>
      </c>
      <c r="G2272" s="2818" t="s">
        <v>10</v>
      </c>
      <c r="H2272" s="2827" t="s">
        <v>654</v>
      </c>
      <c r="I2272" s="2820" t="s">
        <v>297</v>
      </c>
      <c r="J2272" s="2819">
        <v>45765</v>
      </c>
      <c r="K2272" s="2821">
        <v>1</v>
      </c>
      <c r="L2272" s="2822">
        <v>1</v>
      </c>
      <c r="M2272" s="2823">
        <v>240</v>
      </c>
      <c r="N2272" s="2824">
        <v>34.659999999999997</v>
      </c>
      <c r="O2272" s="2824">
        <v>30</v>
      </c>
      <c r="P2272" s="2825">
        <f>SUM(Table1[[#This Row],[BASE_FARE]:[SURCHARGES]])*Table1[[#This Row],[SEATS_BOOKED]]</f>
        <v>304.65999999999997</v>
      </c>
      <c r="Q2272" s="2818" t="s">
        <v>161</v>
      </c>
      <c r="R2272" s="2821" t="s">
        <v>335</v>
      </c>
      <c r="S2272" s="2818" t="str">
        <f>LEFT(Table1[[#This Row],[SECTOR]],3)</f>
        <v>CAG</v>
      </c>
      <c r="T2272" s="2818" t="str">
        <f>RIGHT(Table1[[#This Row],[SECTOR]],3)</f>
        <v>SSH</v>
      </c>
      <c r="U2272" s="2818" t="str">
        <f t="shared" ref="U2272:U2275" si="210">IF(AND(S2272&lt;&gt;"SSH", S2272&lt;&gt;"RMF", S2272&lt;&gt;"CAI", S2272&lt;&gt;"HRG", S2272&lt;&gt;"LXR", S2272&lt;&gt;"DXB", OR(T2272="SSH", T2272="RMF", T2272="CAI", T2272="HRG", T2272="LXR", T2272="DXB")), S2272,
    IF(AND(T2272&lt;&gt;"SSH", T2272&lt;&gt;"RMF", T2272&lt;&gt;"CAI", T2272&lt;&gt;"HRG", T2272&lt;&gt;"LXR", T2272&lt;&gt;"DXB", OR(S2272="SSH", S2272="RMF", S2272="CAI", S2272="HRG", S2272="LXR", S2272="DXB")), T2272,
    "VIE"))</f>
        <v>CAG</v>
      </c>
      <c r="V2272" s="2818">
        <f>WEEKDAY(Table1[[#This Row],[FLIGHT_DATE]],2)</f>
        <v>5</v>
      </c>
      <c r="W2272" s="2818">
        <f>Table1[[#This Row],[FLIGHT_DATE]]-Table1[[#This Row],[DATE_BOOKED]]</f>
        <v>37</v>
      </c>
    </row>
    <row r="2273" spans="1:23" x14ac:dyDescent="0.35">
      <c r="A2273" s="2819">
        <v>45728</v>
      </c>
      <c r="B2273" s="2818" t="s">
        <v>390</v>
      </c>
      <c r="C2273" s="198" t="s">
        <v>333</v>
      </c>
      <c r="D2273" s="198" t="s">
        <v>1175</v>
      </c>
      <c r="E2273" s="1588" t="s">
        <v>1176</v>
      </c>
      <c r="F2273" s="2818" t="s">
        <v>56</v>
      </c>
      <c r="G2273" s="2818" t="s">
        <v>10</v>
      </c>
      <c r="H2273" s="2818" t="s">
        <v>654</v>
      </c>
      <c r="I2273" s="2820" t="s">
        <v>297</v>
      </c>
      <c r="J2273" s="2819">
        <v>45765</v>
      </c>
      <c r="K2273" s="2821">
        <v>1</v>
      </c>
      <c r="L2273" s="2822">
        <v>1</v>
      </c>
      <c r="M2273" s="2823">
        <v>240</v>
      </c>
      <c r="N2273" s="2824">
        <v>34.659999999999997</v>
      </c>
      <c r="O2273" s="2824">
        <v>30</v>
      </c>
      <c r="P2273" s="2825">
        <f>SUM(Table1[[#This Row],[BASE_FARE]:[SURCHARGES]])*Table1[[#This Row],[SEATS_BOOKED]]</f>
        <v>304.65999999999997</v>
      </c>
      <c r="Q2273" s="2818" t="s">
        <v>161</v>
      </c>
      <c r="R2273" s="2821" t="s">
        <v>335</v>
      </c>
      <c r="S2273" s="2818" t="str">
        <f>LEFT(Table1[[#This Row],[SECTOR]],3)</f>
        <v>CAG</v>
      </c>
      <c r="T2273" s="2818" t="str">
        <f>RIGHT(Table1[[#This Row],[SECTOR]],3)</f>
        <v>SSH</v>
      </c>
      <c r="U2273" s="2818" t="str">
        <f t="shared" si="210"/>
        <v>CAG</v>
      </c>
      <c r="V2273" s="2818">
        <f>WEEKDAY(Table1[[#This Row],[FLIGHT_DATE]],2)</f>
        <v>5</v>
      </c>
      <c r="W2273" s="2818">
        <f>Table1[[#This Row],[FLIGHT_DATE]]-Table1[[#This Row],[DATE_BOOKED]]</f>
        <v>37</v>
      </c>
    </row>
    <row r="2274" spans="1:23" x14ac:dyDescent="0.35">
      <c r="A2274" s="2819">
        <v>45728</v>
      </c>
      <c r="B2274" s="2818" t="s">
        <v>390</v>
      </c>
      <c r="C2274" s="198" t="s">
        <v>333</v>
      </c>
      <c r="D2274" s="198" t="s">
        <v>1175</v>
      </c>
      <c r="E2274" s="1588" t="s">
        <v>1176</v>
      </c>
      <c r="F2274" s="2818" t="s">
        <v>56</v>
      </c>
      <c r="G2274" s="2818" t="s">
        <v>10</v>
      </c>
      <c r="H2274" s="2818" t="s">
        <v>654</v>
      </c>
      <c r="I2274" s="2820" t="s">
        <v>297</v>
      </c>
      <c r="J2274" s="2819">
        <v>45765</v>
      </c>
      <c r="K2274" s="2821">
        <v>1</v>
      </c>
      <c r="L2274" s="2822">
        <v>1</v>
      </c>
      <c r="M2274" s="2823">
        <v>240</v>
      </c>
      <c r="N2274" s="2824">
        <v>34.659999999999997</v>
      </c>
      <c r="O2274" s="2824">
        <v>30</v>
      </c>
      <c r="P2274" s="2825">
        <f>SUM(Table1[[#This Row],[BASE_FARE]:[SURCHARGES]])*Table1[[#This Row],[SEATS_BOOKED]]</f>
        <v>304.65999999999997</v>
      </c>
      <c r="Q2274" s="2818" t="s">
        <v>161</v>
      </c>
      <c r="R2274" s="2821" t="s">
        <v>335</v>
      </c>
      <c r="S2274" s="2818" t="str">
        <f>LEFT(Table1[[#This Row],[SECTOR]],3)</f>
        <v>CAG</v>
      </c>
      <c r="T2274" s="2818" t="str">
        <f>RIGHT(Table1[[#This Row],[SECTOR]],3)</f>
        <v>SSH</v>
      </c>
      <c r="U2274" s="2818" t="str">
        <f t="shared" si="210"/>
        <v>CAG</v>
      </c>
      <c r="V2274" s="2818">
        <f>WEEKDAY(Table1[[#This Row],[FLIGHT_DATE]],2)</f>
        <v>5</v>
      </c>
      <c r="W2274" s="2818">
        <f>Table1[[#This Row],[FLIGHT_DATE]]-Table1[[#This Row],[DATE_BOOKED]]</f>
        <v>37</v>
      </c>
    </row>
    <row r="2275" spans="1:23" x14ac:dyDescent="0.35">
      <c r="A2275" s="2819">
        <v>45728</v>
      </c>
      <c r="B2275" s="2818" t="s">
        <v>390</v>
      </c>
      <c r="C2275" s="198" t="s">
        <v>333</v>
      </c>
      <c r="D2275" s="198" t="s">
        <v>1175</v>
      </c>
      <c r="E2275" s="1588" t="s">
        <v>1176</v>
      </c>
      <c r="F2275" s="2818" t="s">
        <v>56</v>
      </c>
      <c r="G2275" s="2818" t="s">
        <v>10</v>
      </c>
      <c r="H2275" s="2818" t="s">
        <v>654</v>
      </c>
      <c r="I2275" s="2820" t="s">
        <v>297</v>
      </c>
      <c r="J2275" s="2819">
        <v>45765</v>
      </c>
      <c r="K2275" s="2821">
        <v>1</v>
      </c>
      <c r="L2275" s="2822">
        <v>1</v>
      </c>
      <c r="M2275" s="2823">
        <v>240</v>
      </c>
      <c r="N2275" s="2824">
        <v>34.659999999999997</v>
      </c>
      <c r="O2275" s="2824">
        <v>30</v>
      </c>
      <c r="P2275" s="2825">
        <f>SUM(Table1[[#This Row],[BASE_FARE]:[SURCHARGES]])*Table1[[#This Row],[SEATS_BOOKED]]</f>
        <v>304.65999999999997</v>
      </c>
      <c r="Q2275" s="2818" t="s">
        <v>161</v>
      </c>
      <c r="R2275" s="2821" t="s">
        <v>335</v>
      </c>
      <c r="S2275" s="2818" t="str">
        <f>LEFT(Table1[[#This Row],[SECTOR]],3)</f>
        <v>CAG</v>
      </c>
      <c r="T2275" s="2818" t="str">
        <f>RIGHT(Table1[[#This Row],[SECTOR]],3)</f>
        <v>SSH</v>
      </c>
      <c r="U2275" s="2818" t="str">
        <f t="shared" si="210"/>
        <v>CAG</v>
      </c>
      <c r="V2275" s="2818">
        <f>WEEKDAY(Table1[[#This Row],[FLIGHT_DATE]],2)</f>
        <v>5</v>
      </c>
      <c r="W2275" s="2818">
        <f>Table1[[#This Row],[FLIGHT_DATE]]-Table1[[#This Row],[DATE_BOOKED]]</f>
        <v>37</v>
      </c>
    </row>
    <row r="2276" spans="1:23" x14ac:dyDescent="0.35">
      <c r="A2276" s="2826">
        <v>45766</v>
      </c>
      <c r="B2276" s="3041" t="s">
        <v>499</v>
      </c>
      <c r="C2276" s="198" t="s">
        <v>160</v>
      </c>
      <c r="D2276" s="198"/>
      <c r="E2276" s="2827"/>
      <c r="F2276" s="2818" t="s">
        <v>54</v>
      </c>
      <c r="G2276" s="2818" t="s">
        <v>10</v>
      </c>
      <c r="H2276" s="2904" t="s">
        <v>1203</v>
      </c>
      <c r="I2276" s="2828" t="s">
        <v>28</v>
      </c>
      <c r="J2276" s="2826">
        <v>45866</v>
      </c>
      <c r="K2276" s="2829">
        <v>20</v>
      </c>
      <c r="L2276" s="2829">
        <v>20</v>
      </c>
      <c r="M2276" s="2830">
        <v>245</v>
      </c>
      <c r="N2276" s="2831">
        <v>0</v>
      </c>
      <c r="O2276" s="2831">
        <v>0</v>
      </c>
      <c r="P2276" s="2832">
        <f>SUM(Table1[[#This Row],[BASE_FARE]:[SURCHARGES]])*Table1[[#This Row],[SEATS_BOOKED]]</f>
        <v>4900</v>
      </c>
      <c r="Q2276" s="2818" t="s">
        <v>161</v>
      </c>
      <c r="R2276" s="2829" t="s">
        <v>95</v>
      </c>
      <c r="S2276" s="2827" t="str">
        <f>LEFT(Table1[[#This Row],[SECTOR]],3)</f>
        <v>NAP</v>
      </c>
      <c r="T2276" s="2827" t="str">
        <f>RIGHT(Table1[[#This Row],[SECTOR]],3)</f>
        <v>SSH</v>
      </c>
      <c r="U2276" s="2827" t="str">
        <f t="shared" ref="U2276:U2279" si="211">IF(AND(S2276&lt;&gt;"SSH", S2276&lt;&gt;"RMF", S2276&lt;&gt;"CAI", S2276&lt;&gt;"HRG", S2276&lt;&gt;"LXR", S2276&lt;&gt;"DXB", OR(T2276="SSH", T2276="RMF", T2276="CAI", T2276="HRG", T2276="LXR", T2276="DXB")), S2276,
    IF(AND(T2276&lt;&gt;"SSH", T2276&lt;&gt;"RMF", T2276&lt;&gt;"CAI", T2276&lt;&gt;"HRG", T2276&lt;&gt;"LXR", T2276&lt;&gt;"DXB", OR(S2276="SSH", S2276="RMF", S2276="CAI", S2276="HRG", S2276="LXR", S2276="DXB")), T2276,
    "VIE"))</f>
        <v>NAP</v>
      </c>
      <c r="V2276" s="2827">
        <f>WEEKDAY(Table1[[#This Row],[FLIGHT_DATE]],2)</f>
        <v>1</v>
      </c>
      <c r="W2276" s="2827">
        <f>Table1[[#This Row],[FLIGHT_DATE]]-Table1[[#This Row],[DATE_BOOKED]]</f>
        <v>100</v>
      </c>
    </row>
    <row r="2277" spans="1:23" x14ac:dyDescent="0.35">
      <c r="A2277" s="2826">
        <v>45766</v>
      </c>
      <c r="B2277" s="2827" t="s">
        <v>499</v>
      </c>
      <c r="C2277" s="198" t="s">
        <v>160</v>
      </c>
      <c r="D2277" s="198"/>
      <c r="E2277" s="2827"/>
      <c r="F2277" s="2818" t="s">
        <v>54</v>
      </c>
      <c r="G2277" s="2818" t="s">
        <v>10</v>
      </c>
      <c r="H2277" s="2904" t="s">
        <v>1203</v>
      </c>
      <c r="I2277" s="2828" t="s">
        <v>28</v>
      </c>
      <c r="J2277" s="2826">
        <v>45873</v>
      </c>
      <c r="K2277" s="2829">
        <v>20</v>
      </c>
      <c r="L2277" s="2829">
        <v>20</v>
      </c>
      <c r="M2277" s="2830">
        <v>245</v>
      </c>
      <c r="N2277" s="2831">
        <v>0</v>
      </c>
      <c r="O2277" s="2831">
        <v>0</v>
      </c>
      <c r="P2277" s="2832">
        <f>SUM(Table1[[#This Row],[BASE_FARE]:[SURCHARGES]])*Table1[[#This Row],[SEATS_BOOKED]]</f>
        <v>4900</v>
      </c>
      <c r="Q2277" s="2818" t="s">
        <v>161</v>
      </c>
      <c r="R2277" s="2829" t="s">
        <v>95</v>
      </c>
      <c r="S2277" s="2827" t="str">
        <f>LEFT(Table1[[#This Row],[SECTOR]],3)</f>
        <v>NAP</v>
      </c>
      <c r="T2277" s="2827" t="str">
        <f>RIGHT(Table1[[#This Row],[SECTOR]],3)</f>
        <v>SSH</v>
      </c>
      <c r="U2277" s="2827" t="str">
        <f t="shared" si="211"/>
        <v>NAP</v>
      </c>
      <c r="V2277" s="2827">
        <f>WEEKDAY(Table1[[#This Row],[FLIGHT_DATE]],2)</f>
        <v>1</v>
      </c>
      <c r="W2277" s="2827">
        <f>Table1[[#This Row],[FLIGHT_DATE]]-Table1[[#This Row],[DATE_BOOKED]]</f>
        <v>107</v>
      </c>
    </row>
    <row r="2278" spans="1:23" x14ac:dyDescent="0.35">
      <c r="A2278" s="2826">
        <v>45766</v>
      </c>
      <c r="B2278" s="2827" t="s">
        <v>499</v>
      </c>
      <c r="C2278" s="198" t="s">
        <v>160</v>
      </c>
      <c r="D2278" s="198"/>
      <c r="E2278" s="2827"/>
      <c r="F2278" s="2818" t="s">
        <v>54</v>
      </c>
      <c r="G2278" s="2818" t="s">
        <v>10</v>
      </c>
      <c r="H2278" s="2904" t="s">
        <v>1203</v>
      </c>
      <c r="I2278" s="2828" t="s">
        <v>28</v>
      </c>
      <c r="J2278" s="2826">
        <v>45880</v>
      </c>
      <c r="K2278" s="2829">
        <v>20</v>
      </c>
      <c r="L2278" s="2829">
        <v>20</v>
      </c>
      <c r="M2278" s="2830">
        <v>245</v>
      </c>
      <c r="N2278" s="2831">
        <v>0</v>
      </c>
      <c r="O2278" s="2831">
        <v>0</v>
      </c>
      <c r="P2278" s="2832">
        <f>SUM(Table1[[#This Row],[BASE_FARE]:[SURCHARGES]])*Table1[[#This Row],[SEATS_BOOKED]]</f>
        <v>4900</v>
      </c>
      <c r="Q2278" s="2818" t="s">
        <v>161</v>
      </c>
      <c r="R2278" s="2829" t="s">
        <v>95</v>
      </c>
      <c r="S2278" s="2827" t="str">
        <f>LEFT(Table1[[#This Row],[SECTOR]],3)</f>
        <v>NAP</v>
      </c>
      <c r="T2278" s="2827" t="str">
        <f>RIGHT(Table1[[#This Row],[SECTOR]],3)</f>
        <v>SSH</v>
      </c>
      <c r="U2278" s="2827" t="str">
        <f t="shared" si="211"/>
        <v>NAP</v>
      </c>
      <c r="V2278" s="2827">
        <f>WEEKDAY(Table1[[#This Row],[FLIGHT_DATE]],2)</f>
        <v>1</v>
      </c>
      <c r="W2278" s="2827">
        <f>Table1[[#This Row],[FLIGHT_DATE]]-Table1[[#This Row],[DATE_BOOKED]]</f>
        <v>114</v>
      </c>
    </row>
    <row r="2279" spans="1:23" x14ac:dyDescent="0.35">
      <c r="A2279" s="2826">
        <v>45766</v>
      </c>
      <c r="B2279" s="2827" t="s">
        <v>499</v>
      </c>
      <c r="C2279" s="198" t="s">
        <v>160</v>
      </c>
      <c r="D2279" s="198"/>
      <c r="E2279" s="2827"/>
      <c r="F2279" s="2818" t="s">
        <v>54</v>
      </c>
      <c r="G2279" s="2818" t="s">
        <v>10</v>
      </c>
      <c r="H2279" s="2904" t="s">
        <v>1203</v>
      </c>
      <c r="I2279" s="2828" t="s">
        <v>28</v>
      </c>
      <c r="J2279" s="2826">
        <v>45887</v>
      </c>
      <c r="K2279" s="2829">
        <v>20</v>
      </c>
      <c r="L2279" s="2829">
        <v>20</v>
      </c>
      <c r="M2279" s="2830">
        <v>245</v>
      </c>
      <c r="N2279" s="2831">
        <v>0</v>
      </c>
      <c r="O2279" s="2831">
        <v>0</v>
      </c>
      <c r="P2279" s="2832">
        <f>SUM(Table1[[#This Row],[BASE_FARE]:[SURCHARGES]])*Table1[[#This Row],[SEATS_BOOKED]]</f>
        <v>4900</v>
      </c>
      <c r="Q2279" s="2818" t="s">
        <v>161</v>
      </c>
      <c r="R2279" s="2829" t="s">
        <v>95</v>
      </c>
      <c r="S2279" s="2827" t="str">
        <f>LEFT(Table1[[#This Row],[SECTOR]],3)</f>
        <v>NAP</v>
      </c>
      <c r="T2279" s="2827" t="str">
        <f>RIGHT(Table1[[#This Row],[SECTOR]],3)</f>
        <v>SSH</v>
      </c>
      <c r="U2279" s="2827" t="str">
        <f t="shared" si="211"/>
        <v>NAP</v>
      </c>
      <c r="V2279" s="2827">
        <f>WEEKDAY(Table1[[#This Row],[FLIGHT_DATE]],2)</f>
        <v>1</v>
      </c>
      <c r="W2279" s="2827">
        <f>Table1[[#This Row],[FLIGHT_DATE]]-Table1[[#This Row],[DATE_BOOKED]]</f>
        <v>121</v>
      </c>
    </row>
    <row r="2280" spans="1:23" x14ac:dyDescent="0.35">
      <c r="A2280" s="2826">
        <v>45766</v>
      </c>
      <c r="B2280" s="2827" t="s">
        <v>499</v>
      </c>
      <c r="C2280" s="198" t="s">
        <v>160</v>
      </c>
      <c r="D2280" s="198"/>
      <c r="E2280" s="2827"/>
      <c r="F2280" s="2818" t="s">
        <v>54</v>
      </c>
      <c r="G2280" s="2803" t="s">
        <v>11</v>
      </c>
      <c r="H2280" s="2904" t="s">
        <v>1202</v>
      </c>
      <c r="I2280" s="2828" t="s">
        <v>29</v>
      </c>
      <c r="J2280" s="2826">
        <v>45873</v>
      </c>
      <c r="K2280" s="2829">
        <v>20</v>
      </c>
      <c r="L2280" s="2829">
        <v>20</v>
      </c>
      <c r="M2280" s="2830">
        <v>245</v>
      </c>
      <c r="N2280" s="2831">
        <v>0</v>
      </c>
      <c r="O2280" s="2831">
        <v>0</v>
      </c>
      <c r="P2280" s="2832">
        <f>SUM(Table1[[#This Row],[BASE_FARE]:[SURCHARGES]])*Table1[[#This Row],[SEATS_BOOKED]]</f>
        <v>4900</v>
      </c>
      <c r="Q2280" s="2818" t="s">
        <v>161</v>
      </c>
      <c r="R2280" s="2829" t="s">
        <v>95</v>
      </c>
      <c r="S2280" s="2827" t="str">
        <f>LEFT(Table1[[#This Row],[SECTOR]],3)</f>
        <v>SSH</v>
      </c>
      <c r="T2280" s="2827" t="str">
        <f>RIGHT(Table1[[#This Row],[SECTOR]],3)</f>
        <v>NAP</v>
      </c>
      <c r="U2280" s="2827" t="str">
        <f t="shared" ref="U2280:U2283" si="212">IF(AND(S2280&lt;&gt;"SSH", S2280&lt;&gt;"RMF", S2280&lt;&gt;"CAI", S2280&lt;&gt;"HRG", S2280&lt;&gt;"LXR", S2280&lt;&gt;"DXB", OR(T2280="SSH", T2280="RMF", T2280="CAI", T2280="HRG", T2280="LXR", T2280="DXB")), S2280,
    IF(AND(T2280&lt;&gt;"SSH", T2280&lt;&gt;"RMF", T2280&lt;&gt;"CAI", T2280&lt;&gt;"HRG", T2280&lt;&gt;"LXR", T2280&lt;&gt;"DXB", OR(S2280="SSH", S2280="RMF", S2280="CAI", S2280="HRG", S2280="LXR", S2280="DXB")), T2280,
    "VIE"))</f>
        <v>NAP</v>
      </c>
      <c r="V2280" s="2827">
        <f>WEEKDAY(Table1[[#This Row],[FLIGHT_DATE]],2)</f>
        <v>1</v>
      </c>
      <c r="W2280" s="2827">
        <f>Table1[[#This Row],[FLIGHT_DATE]]-Table1[[#This Row],[DATE_BOOKED]]</f>
        <v>107</v>
      </c>
    </row>
    <row r="2281" spans="1:23" x14ac:dyDescent="0.35">
      <c r="A2281" s="2826">
        <v>45766</v>
      </c>
      <c r="B2281" s="2827" t="s">
        <v>499</v>
      </c>
      <c r="C2281" s="198" t="s">
        <v>160</v>
      </c>
      <c r="D2281" s="198"/>
      <c r="E2281" s="2827"/>
      <c r="F2281" s="2818" t="s">
        <v>54</v>
      </c>
      <c r="G2281" s="2803" t="s">
        <v>11</v>
      </c>
      <c r="H2281" s="2904" t="s">
        <v>1202</v>
      </c>
      <c r="I2281" s="2828" t="s">
        <v>29</v>
      </c>
      <c r="J2281" s="2826">
        <v>45880</v>
      </c>
      <c r="K2281" s="2829">
        <v>20</v>
      </c>
      <c r="L2281" s="2829">
        <v>20</v>
      </c>
      <c r="M2281" s="2830">
        <v>245</v>
      </c>
      <c r="N2281" s="2831">
        <v>0</v>
      </c>
      <c r="O2281" s="2831">
        <v>0</v>
      </c>
      <c r="P2281" s="2832">
        <f>SUM(Table1[[#This Row],[BASE_FARE]:[SURCHARGES]])*Table1[[#This Row],[SEATS_BOOKED]]</f>
        <v>4900</v>
      </c>
      <c r="Q2281" s="2818" t="s">
        <v>161</v>
      </c>
      <c r="R2281" s="2829" t="s">
        <v>95</v>
      </c>
      <c r="S2281" s="2827" t="str">
        <f>LEFT(Table1[[#This Row],[SECTOR]],3)</f>
        <v>SSH</v>
      </c>
      <c r="T2281" s="2827" t="str">
        <f>RIGHT(Table1[[#This Row],[SECTOR]],3)</f>
        <v>NAP</v>
      </c>
      <c r="U2281" s="2827" t="str">
        <f t="shared" si="212"/>
        <v>NAP</v>
      </c>
      <c r="V2281" s="2827">
        <f>WEEKDAY(Table1[[#This Row],[FLIGHT_DATE]],2)</f>
        <v>1</v>
      </c>
      <c r="W2281" s="2827">
        <f>Table1[[#This Row],[FLIGHT_DATE]]-Table1[[#This Row],[DATE_BOOKED]]</f>
        <v>114</v>
      </c>
    </row>
    <row r="2282" spans="1:23" x14ac:dyDescent="0.35">
      <c r="A2282" s="2826">
        <v>45766</v>
      </c>
      <c r="B2282" s="2827" t="s">
        <v>499</v>
      </c>
      <c r="C2282" s="198" t="s">
        <v>160</v>
      </c>
      <c r="D2282" s="198"/>
      <c r="E2282" s="2827"/>
      <c r="F2282" s="2818" t="s">
        <v>54</v>
      </c>
      <c r="G2282" s="2803" t="s">
        <v>11</v>
      </c>
      <c r="H2282" s="2904" t="s">
        <v>1202</v>
      </c>
      <c r="I2282" s="2828" t="s">
        <v>29</v>
      </c>
      <c r="J2282" s="2826">
        <v>45887</v>
      </c>
      <c r="K2282" s="2829">
        <v>20</v>
      </c>
      <c r="L2282" s="2829">
        <v>20</v>
      </c>
      <c r="M2282" s="2830">
        <v>245</v>
      </c>
      <c r="N2282" s="2831">
        <v>0</v>
      </c>
      <c r="O2282" s="2831">
        <v>0</v>
      </c>
      <c r="P2282" s="2832">
        <f>SUM(Table1[[#This Row],[BASE_FARE]:[SURCHARGES]])*Table1[[#This Row],[SEATS_BOOKED]]</f>
        <v>4900</v>
      </c>
      <c r="Q2282" s="2818" t="s">
        <v>161</v>
      </c>
      <c r="R2282" s="2829" t="s">
        <v>95</v>
      </c>
      <c r="S2282" s="2827" t="str">
        <f>LEFT(Table1[[#This Row],[SECTOR]],3)</f>
        <v>SSH</v>
      </c>
      <c r="T2282" s="2827" t="str">
        <f>RIGHT(Table1[[#This Row],[SECTOR]],3)</f>
        <v>NAP</v>
      </c>
      <c r="U2282" s="2827" t="str">
        <f t="shared" si="212"/>
        <v>NAP</v>
      </c>
      <c r="V2282" s="2827">
        <f>WEEKDAY(Table1[[#This Row],[FLIGHT_DATE]],2)</f>
        <v>1</v>
      </c>
      <c r="W2282" s="2827">
        <f>Table1[[#This Row],[FLIGHT_DATE]]-Table1[[#This Row],[DATE_BOOKED]]</f>
        <v>121</v>
      </c>
    </row>
    <row r="2283" spans="1:23" x14ac:dyDescent="0.35">
      <c r="A2283" s="2826">
        <v>45766</v>
      </c>
      <c r="B2283" s="2827" t="s">
        <v>499</v>
      </c>
      <c r="C2283" s="198" t="s">
        <v>160</v>
      </c>
      <c r="D2283" s="198"/>
      <c r="E2283" s="2827"/>
      <c r="F2283" s="2818" t="s">
        <v>54</v>
      </c>
      <c r="G2283" s="2803" t="s">
        <v>11</v>
      </c>
      <c r="H2283" s="2904" t="s">
        <v>1202</v>
      </c>
      <c r="I2283" s="2828" t="s">
        <v>29</v>
      </c>
      <c r="J2283" s="2826">
        <v>45894</v>
      </c>
      <c r="K2283" s="2829">
        <v>20</v>
      </c>
      <c r="L2283" s="2829">
        <v>20</v>
      </c>
      <c r="M2283" s="2830">
        <v>245</v>
      </c>
      <c r="N2283" s="2831">
        <v>0</v>
      </c>
      <c r="O2283" s="2831">
        <v>0</v>
      </c>
      <c r="P2283" s="2832">
        <f>SUM(Table1[[#This Row],[BASE_FARE]:[SURCHARGES]])*Table1[[#This Row],[SEATS_BOOKED]]</f>
        <v>4900</v>
      </c>
      <c r="Q2283" s="2818" t="s">
        <v>161</v>
      </c>
      <c r="R2283" s="2829" t="s">
        <v>95</v>
      </c>
      <c r="S2283" s="2827" t="str">
        <f>LEFT(Table1[[#This Row],[SECTOR]],3)</f>
        <v>SSH</v>
      </c>
      <c r="T2283" s="2827" t="str">
        <f>RIGHT(Table1[[#This Row],[SECTOR]],3)</f>
        <v>NAP</v>
      </c>
      <c r="U2283" s="2827" t="str">
        <f t="shared" si="212"/>
        <v>NAP</v>
      </c>
      <c r="V2283" s="2827">
        <f>WEEKDAY(Table1[[#This Row],[FLIGHT_DATE]],2)</f>
        <v>1</v>
      </c>
      <c r="W2283" s="2827">
        <f>Table1[[#This Row],[FLIGHT_DATE]]-Table1[[#This Row],[DATE_BOOKED]]</f>
        <v>128</v>
      </c>
    </row>
    <row r="2284" spans="1:23" x14ac:dyDescent="0.35">
      <c r="A2284" s="2833">
        <v>45766</v>
      </c>
      <c r="B2284" s="2834" t="s">
        <v>332</v>
      </c>
      <c r="C2284" s="198" t="s">
        <v>333</v>
      </c>
      <c r="D2284" s="198"/>
      <c r="E2284" s="2834"/>
      <c r="F2284" s="2834" t="s">
        <v>56</v>
      </c>
      <c r="G2284" s="2834" t="s">
        <v>10</v>
      </c>
      <c r="H2284" s="2834" t="s">
        <v>190</v>
      </c>
      <c r="I2284" s="2835" t="s">
        <v>163</v>
      </c>
      <c r="J2284" s="2833">
        <v>45772</v>
      </c>
      <c r="K2284" s="2836">
        <v>2</v>
      </c>
      <c r="L2284" s="2837">
        <v>2</v>
      </c>
      <c r="M2284" s="2838">
        <v>100</v>
      </c>
      <c r="N2284" s="2831">
        <v>0</v>
      </c>
      <c r="O2284" s="2831">
        <v>0</v>
      </c>
      <c r="P2284" s="2839">
        <f>SUM(Table1[[#This Row],[BASE_FARE]:[SURCHARGES]])*Table1[[#This Row],[SEATS_BOOKED]]</f>
        <v>200</v>
      </c>
      <c r="Q2284" s="2818" t="s">
        <v>161</v>
      </c>
      <c r="R2284" s="2821" t="s">
        <v>335</v>
      </c>
      <c r="S2284" s="2834" t="str">
        <f>LEFT(Table1[[#This Row],[SECTOR]],3)</f>
        <v>MXP</v>
      </c>
      <c r="T2284" s="2834" t="str">
        <f>RIGHT(Table1[[#This Row],[SECTOR]],3)</f>
        <v>SSH</v>
      </c>
      <c r="U2284" s="2834" t="str">
        <f>IF(AND(S2284&lt;&gt;"SSH", S2284&lt;&gt;"RMF", S2284&lt;&gt;"CAI", S2284&lt;&gt;"HRG", S2284&lt;&gt;"LXR", S2284&lt;&gt;"DXB", OR(T2284="SSH", T2284="RMF", T2284="CAI", T2284="HRG", T2284="LXR", T2284="DXB")), S2284,
    IF(AND(T2284&lt;&gt;"SSH", T2284&lt;&gt;"RMF", T2284&lt;&gt;"CAI", T2284&lt;&gt;"HRG", T2284&lt;&gt;"LXR", T2284&lt;&gt;"DXB", OR(S2284="SSH", S2284="RMF", S2284="CAI", S2284="HRG", S2284="LXR", S2284="DXB")), T2284,
    "VIE"))</f>
        <v>MXP</v>
      </c>
      <c r="V2284" s="2834">
        <f>WEEKDAY(Table1[[#This Row],[FLIGHT_DATE]],2)</f>
        <v>5</v>
      </c>
      <c r="W2284" s="2834">
        <f>Table1[[#This Row],[FLIGHT_DATE]]-Table1[[#This Row],[DATE_BOOKED]]</f>
        <v>6</v>
      </c>
    </row>
    <row r="2285" spans="1:23" x14ac:dyDescent="0.35">
      <c r="A2285" s="2842">
        <v>45766</v>
      </c>
      <c r="B2285" s="2843" t="s">
        <v>385</v>
      </c>
      <c r="C2285" s="198" t="s">
        <v>333</v>
      </c>
      <c r="D2285" s="198"/>
      <c r="E2285" s="2843" t="s">
        <v>1190</v>
      </c>
      <c r="F2285" s="2843" t="s">
        <v>56</v>
      </c>
      <c r="G2285" s="2843" t="s">
        <v>10</v>
      </c>
      <c r="H2285" s="2843" t="s">
        <v>193</v>
      </c>
      <c r="I2285" s="2844" t="s">
        <v>29</v>
      </c>
      <c r="J2285" s="2842">
        <v>45774</v>
      </c>
      <c r="K2285" s="2845">
        <v>2</v>
      </c>
      <c r="L2285" s="2846">
        <v>2</v>
      </c>
      <c r="M2285" s="2847">
        <v>300</v>
      </c>
      <c r="N2285" s="2831">
        <v>0</v>
      </c>
      <c r="O2285" s="2831">
        <v>0</v>
      </c>
      <c r="P2285" s="2848">
        <f>SUM(Table1[[#This Row],[BASE_FARE]:[SURCHARGES]])*Table1[[#This Row],[SEATS_BOOKED]]</f>
        <v>600</v>
      </c>
      <c r="Q2285" s="2818" t="s">
        <v>161</v>
      </c>
      <c r="R2285" s="2821" t="s">
        <v>335</v>
      </c>
      <c r="S2285" s="2843" t="str">
        <f>LEFT(Table1[[#This Row],[SECTOR]],3)</f>
        <v>SSH</v>
      </c>
      <c r="T2285" s="2843" t="str">
        <f>RIGHT(Table1[[#This Row],[SECTOR]],3)</f>
        <v>NAP</v>
      </c>
      <c r="U2285" s="2843" t="str">
        <f>IF(AND(S2285&lt;&gt;"SSH", S2285&lt;&gt;"RMF", S2285&lt;&gt;"CAI", S2285&lt;&gt;"HRG", S2285&lt;&gt;"LXR", S2285&lt;&gt;"DXB", OR(T2285="SSH", T2285="RMF", T2285="CAI", T2285="HRG", T2285="LXR", T2285="DXB")), S2285,
    IF(AND(T2285&lt;&gt;"SSH", T2285&lt;&gt;"RMF", T2285&lt;&gt;"CAI", T2285&lt;&gt;"HRG", T2285&lt;&gt;"LXR", T2285&lt;&gt;"DXB", OR(S2285="SSH", S2285="RMF", S2285="CAI", S2285="HRG", S2285="LXR", S2285="DXB")), T2285,
    "VIE"))</f>
        <v>NAP</v>
      </c>
      <c r="V2285" s="2843">
        <f>WEEKDAY(Table1[[#This Row],[FLIGHT_DATE]],2)</f>
        <v>7</v>
      </c>
      <c r="W2285" s="2843">
        <f>Table1[[#This Row],[FLIGHT_DATE]]-Table1[[#This Row],[DATE_BOOKED]]</f>
        <v>8</v>
      </c>
    </row>
    <row r="2286" spans="1:23" x14ac:dyDescent="0.35">
      <c r="A2286" s="2849">
        <v>45766</v>
      </c>
      <c r="B2286" s="2850" t="s">
        <v>332</v>
      </c>
      <c r="C2286" s="198" t="s">
        <v>333</v>
      </c>
      <c r="D2286" s="198"/>
      <c r="E2286" s="2850"/>
      <c r="F2286" s="2850" t="s">
        <v>56</v>
      </c>
      <c r="G2286" s="2850" t="s">
        <v>10</v>
      </c>
      <c r="H2286" s="2850" t="s">
        <v>88</v>
      </c>
      <c r="I2286" s="2851" t="s">
        <v>27</v>
      </c>
      <c r="J2286" s="2849">
        <v>45878</v>
      </c>
      <c r="K2286" s="2852">
        <v>2</v>
      </c>
      <c r="L2286" s="2853">
        <v>2</v>
      </c>
      <c r="M2286" s="2854">
        <v>240</v>
      </c>
      <c r="N2286" s="2855">
        <v>0</v>
      </c>
      <c r="O2286" s="2855">
        <v>0</v>
      </c>
      <c r="P2286" s="2856">
        <f>SUM(Table1[[#This Row],[BASE_FARE]:[SURCHARGES]])*Table1[[#This Row],[SEATS_BOOKED]]</f>
        <v>480</v>
      </c>
      <c r="Q2286" s="2850" t="s">
        <v>161</v>
      </c>
      <c r="R2286" s="2852" t="s">
        <v>335</v>
      </c>
      <c r="S2286" s="2850" t="str">
        <f>LEFT(Table1[[#This Row],[SECTOR]],3)</f>
        <v>SSH</v>
      </c>
      <c r="T2286" s="2850" t="str">
        <f>RIGHT(Table1[[#This Row],[SECTOR]],3)</f>
        <v>BRI</v>
      </c>
      <c r="U2286" s="2850" t="str">
        <f t="shared" ref="U2286:U2288" si="213">IF(AND(S2286&lt;&gt;"SSH", S2286&lt;&gt;"RMF", S2286&lt;&gt;"CAI", S2286&lt;&gt;"HRG", S2286&lt;&gt;"LXR", S2286&lt;&gt;"DXB", OR(T2286="SSH", T2286="RMF", T2286="CAI", T2286="HRG", T2286="LXR", T2286="DXB")), S2286,
    IF(AND(T2286&lt;&gt;"SSH", T2286&lt;&gt;"RMF", T2286&lt;&gt;"CAI", T2286&lt;&gt;"HRG", T2286&lt;&gt;"LXR", T2286&lt;&gt;"DXB", OR(S2286="SSH", S2286="RMF", S2286="CAI", S2286="HRG", S2286="LXR", S2286="DXB")), T2286,
    "VIE"))</f>
        <v>BRI</v>
      </c>
      <c r="V2286" s="2850">
        <f>WEEKDAY(Table1[[#This Row],[FLIGHT_DATE]],2)</f>
        <v>6</v>
      </c>
      <c r="W2286" s="2850">
        <f>Table1[[#This Row],[FLIGHT_DATE]]-Table1[[#This Row],[DATE_BOOKED]]</f>
        <v>112</v>
      </c>
    </row>
    <row r="2287" spans="1:23" x14ac:dyDescent="0.35">
      <c r="A2287" s="2849">
        <v>45766</v>
      </c>
      <c r="B2287" s="2850" t="s">
        <v>332</v>
      </c>
      <c r="C2287" s="198" t="s">
        <v>333</v>
      </c>
      <c r="D2287" s="198"/>
      <c r="E2287" s="2850"/>
      <c r="F2287" s="2850" t="s">
        <v>56</v>
      </c>
      <c r="G2287" s="2850" t="s">
        <v>10</v>
      </c>
      <c r="H2287" s="2850" t="s">
        <v>89</v>
      </c>
      <c r="I2287" s="2851" t="s">
        <v>26</v>
      </c>
      <c r="J2287" s="2849">
        <v>45871</v>
      </c>
      <c r="K2287" s="2852">
        <v>2</v>
      </c>
      <c r="L2287" s="2853">
        <v>2</v>
      </c>
      <c r="M2287" s="2854">
        <v>240</v>
      </c>
      <c r="N2287" s="2855">
        <v>0</v>
      </c>
      <c r="O2287" s="2855">
        <v>0</v>
      </c>
      <c r="P2287" s="2856">
        <f>SUM(Table1[[#This Row],[BASE_FARE]:[SURCHARGES]])*Table1[[#This Row],[SEATS_BOOKED]]</f>
        <v>480</v>
      </c>
      <c r="Q2287" s="2850" t="s">
        <v>161</v>
      </c>
      <c r="R2287" s="2852" t="s">
        <v>335</v>
      </c>
      <c r="S2287" s="2850" t="str">
        <f>LEFT(Table1[[#This Row],[SECTOR]],3)</f>
        <v>BRI</v>
      </c>
      <c r="T2287" s="2850" t="str">
        <f>RIGHT(Table1[[#This Row],[SECTOR]],3)</f>
        <v>SSH</v>
      </c>
      <c r="U2287" s="2850" t="str">
        <f t="shared" si="213"/>
        <v>BRI</v>
      </c>
      <c r="V2287" s="2850">
        <f>WEEKDAY(Table1[[#This Row],[FLIGHT_DATE]],2)</f>
        <v>6</v>
      </c>
      <c r="W2287" s="2850">
        <f>Table1[[#This Row],[FLIGHT_DATE]]-Table1[[#This Row],[DATE_BOOKED]]</f>
        <v>105</v>
      </c>
    </row>
    <row r="2288" spans="1:23" x14ac:dyDescent="0.35">
      <c r="A2288" s="2849">
        <v>45766</v>
      </c>
      <c r="B2288" s="2850" t="s">
        <v>332</v>
      </c>
      <c r="C2288" s="198" t="s">
        <v>333</v>
      </c>
      <c r="D2288" s="198"/>
      <c r="E2288" s="2850"/>
      <c r="F2288" s="2850" t="s">
        <v>56</v>
      </c>
      <c r="G2288" s="2850" t="s">
        <v>10</v>
      </c>
      <c r="H2288" s="2850" t="s">
        <v>192</v>
      </c>
      <c r="I2288" s="2851" t="s">
        <v>28</v>
      </c>
      <c r="J2288" s="2849">
        <v>45767</v>
      </c>
      <c r="K2288" s="2852">
        <v>6</v>
      </c>
      <c r="L2288" s="2853">
        <v>6</v>
      </c>
      <c r="M2288" s="2854">
        <v>300</v>
      </c>
      <c r="N2288" s="2855">
        <v>0</v>
      </c>
      <c r="O2288" s="2855">
        <v>0</v>
      </c>
      <c r="P2288" s="2856">
        <f>SUM(Table1[[#This Row],[BASE_FARE]:[SURCHARGES]])*Table1[[#This Row],[SEATS_BOOKED]]</f>
        <v>1800</v>
      </c>
      <c r="Q2288" s="2850" t="s">
        <v>161</v>
      </c>
      <c r="R2288" s="2852" t="s">
        <v>335</v>
      </c>
      <c r="S2288" s="2850" t="str">
        <f>LEFT(Table1[[#This Row],[SECTOR]],3)</f>
        <v>NAP</v>
      </c>
      <c r="T2288" s="2850" t="str">
        <f>RIGHT(Table1[[#This Row],[SECTOR]],3)</f>
        <v>SSH</v>
      </c>
      <c r="U2288" s="2850" t="str">
        <f t="shared" si="213"/>
        <v>NAP</v>
      </c>
      <c r="V2288" s="2850">
        <f>WEEKDAY(Table1[[#This Row],[FLIGHT_DATE]],2)</f>
        <v>7</v>
      </c>
      <c r="W2288" s="2850">
        <f>Table1[[#This Row],[FLIGHT_DATE]]-Table1[[#This Row],[DATE_BOOKED]]</f>
        <v>1</v>
      </c>
    </row>
    <row r="2289" spans="1:23" x14ac:dyDescent="0.35">
      <c r="A2289" s="2857">
        <v>45766</v>
      </c>
      <c r="B2289" s="2858" t="s">
        <v>385</v>
      </c>
      <c r="C2289" s="198" t="s">
        <v>333</v>
      </c>
      <c r="D2289" s="198"/>
      <c r="E2289" s="2858" t="s">
        <v>1191</v>
      </c>
      <c r="F2289" s="2858" t="s">
        <v>56</v>
      </c>
      <c r="G2289" s="2858" t="s">
        <v>10</v>
      </c>
      <c r="H2289" s="2888" t="s">
        <v>921</v>
      </c>
      <c r="I2289" s="2859" t="s">
        <v>126</v>
      </c>
      <c r="J2289" s="2761">
        <v>45892</v>
      </c>
      <c r="K2289" s="2860">
        <v>2</v>
      </c>
      <c r="L2289" s="2861">
        <v>2</v>
      </c>
      <c r="M2289" s="2862">
        <v>350</v>
      </c>
      <c r="N2289" s="2863">
        <v>0</v>
      </c>
      <c r="O2289" s="2863">
        <v>0</v>
      </c>
      <c r="P2289" s="2864">
        <f>SUM(Table1[[#This Row],[BASE_FARE]:[SURCHARGES]])*Table1[[#This Row],[SEATS_BOOKED]]</f>
        <v>700</v>
      </c>
      <c r="Q2289" s="2858" t="s">
        <v>161</v>
      </c>
      <c r="R2289" s="2860" t="s">
        <v>335</v>
      </c>
      <c r="S2289" s="2858" t="str">
        <f>LEFT(Table1[[#This Row],[SECTOR]],3)</f>
        <v>SSH</v>
      </c>
      <c r="T2289" s="2858" t="str">
        <f>RIGHT(Table1[[#This Row],[SECTOR]],3)</f>
        <v>VRN</v>
      </c>
      <c r="U2289" s="2858" t="str">
        <f>IF(AND(S2289&lt;&gt;"SSH", S2289&lt;&gt;"RMF", S2289&lt;&gt;"CAI", S2289&lt;&gt;"HRG", S2289&lt;&gt;"LXR", S2289&lt;&gt;"DXB", OR(T2289="SSH", T2289="RMF", T2289="CAI", T2289="HRG", T2289="LXR", T2289="DXB")), S2289,
    IF(AND(T2289&lt;&gt;"SSH", T2289&lt;&gt;"RMF", T2289&lt;&gt;"CAI", T2289&lt;&gt;"HRG", T2289&lt;&gt;"LXR", T2289&lt;&gt;"DXB", OR(S2289="SSH", S2289="RMF", S2289="CAI", S2289="HRG", S2289="LXR", S2289="DXB")), T2289,
    "VIE"))</f>
        <v>VRN</v>
      </c>
      <c r="V2289" s="2858">
        <f>WEEKDAY(Table1[[#This Row],[FLIGHT_DATE]],2)</f>
        <v>6</v>
      </c>
      <c r="W2289" s="2858">
        <f>Table1[[#This Row],[FLIGHT_DATE]]-Table1[[#This Row],[DATE_BOOKED]]</f>
        <v>126</v>
      </c>
    </row>
    <row r="2290" spans="1:23" x14ac:dyDescent="0.35">
      <c r="A2290" s="2857">
        <v>45766</v>
      </c>
      <c r="B2290" s="2858" t="s">
        <v>390</v>
      </c>
      <c r="C2290" s="198" t="s">
        <v>333</v>
      </c>
      <c r="D2290" s="198" t="s">
        <v>1192</v>
      </c>
      <c r="E2290" s="2858" t="s">
        <v>1193</v>
      </c>
      <c r="F2290" s="2858" t="s">
        <v>54</v>
      </c>
      <c r="G2290" s="2858" t="s">
        <v>11</v>
      </c>
      <c r="H2290" s="2858" t="s">
        <v>88</v>
      </c>
      <c r="I2290" s="2859" t="s">
        <v>27</v>
      </c>
      <c r="J2290" s="2857">
        <v>45885</v>
      </c>
      <c r="K2290" s="2860">
        <v>1</v>
      </c>
      <c r="L2290" s="2861">
        <v>1</v>
      </c>
      <c r="M2290" s="2862">
        <v>245</v>
      </c>
      <c r="N2290" s="2863">
        <v>39.03</v>
      </c>
      <c r="O2290" s="2863">
        <v>40</v>
      </c>
      <c r="P2290" s="2864">
        <f>SUM(Table1[[#This Row],[BASE_FARE]:[SURCHARGES]])*Table1[[#This Row],[SEATS_BOOKED]]</f>
        <v>324.02999999999997</v>
      </c>
      <c r="Q2290" s="2858" t="s">
        <v>161</v>
      </c>
      <c r="R2290" s="2860" t="s">
        <v>335</v>
      </c>
      <c r="S2290" s="2858" t="str">
        <f>LEFT(Table1[[#This Row],[SECTOR]],3)</f>
        <v>SSH</v>
      </c>
      <c r="T2290" s="2858" t="str">
        <f>RIGHT(Table1[[#This Row],[SECTOR]],3)</f>
        <v>BRI</v>
      </c>
      <c r="U2290" s="2858" t="str">
        <f t="shared" ref="U2290:U2298" si="214">IF(AND(S2290&lt;&gt;"SSH", S2290&lt;&gt;"RMF", S2290&lt;&gt;"CAI", S2290&lt;&gt;"HRG", S2290&lt;&gt;"LXR", S2290&lt;&gt;"DXB", OR(T2290="SSH", T2290="RMF", T2290="CAI", T2290="HRG", T2290="LXR", T2290="DXB")), S2290,
    IF(AND(T2290&lt;&gt;"SSH", T2290&lt;&gt;"RMF", T2290&lt;&gt;"CAI", T2290&lt;&gt;"HRG", T2290&lt;&gt;"LXR", T2290&lt;&gt;"DXB", OR(S2290="SSH", S2290="RMF", S2290="CAI", S2290="HRG", S2290="LXR", S2290="DXB")), T2290,
    "VIE"))</f>
        <v>BRI</v>
      </c>
      <c r="V2290" s="2858">
        <f>WEEKDAY(Table1[[#This Row],[FLIGHT_DATE]],2)</f>
        <v>6</v>
      </c>
      <c r="W2290" s="2858">
        <f>Table1[[#This Row],[FLIGHT_DATE]]-Table1[[#This Row],[DATE_BOOKED]]</f>
        <v>119</v>
      </c>
    </row>
    <row r="2291" spans="1:23" x14ac:dyDescent="0.35">
      <c r="A2291" s="2857">
        <v>45766</v>
      </c>
      <c r="B2291" s="2858" t="s">
        <v>390</v>
      </c>
      <c r="C2291" s="198" t="s">
        <v>333</v>
      </c>
      <c r="D2291" s="198" t="s">
        <v>1192</v>
      </c>
      <c r="E2291" s="2858" t="s">
        <v>1193</v>
      </c>
      <c r="F2291" s="2858" t="s">
        <v>54</v>
      </c>
      <c r="G2291" s="2858" t="s">
        <v>10</v>
      </c>
      <c r="H2291" s="2858" t="s">
        <v>89</v>
      </c>
      <c r="I2291" s="2859" t="s">
        <v>26</v>
      </c>
      <c r="J2291" s="2857">
        <v>45878</v>
      </c>
      <c r="K2291" s="2860">
        <v>1</v>
      </c>
      <c r="L2291" s="2861">
        <v>1</v>
      </c>
      <c r="M2291" s="2862">
        <v>245</v>
      </c>
      <c r="N2291" s="2863">
        <v>19.420000000000002</v>
      </c>
      <c r="O2291" s="2863">
        <v>40</v>
      </c>
      <c r="P2291" s="2864">
        <f>SUM(Table1[[#This Row],[BASE_FARE]:[SURCHARGES]])*Table1[[#This Row],[SEATS_BOOKED]]</f>
        <v>304.42</v>
      </c>
      <c r="Q2291" s="2858" t="s">
        <v>161</v>
      </c>
      <c r="R2291" s="2860" t="s">
        <v>335</v>
      </c>
      <c r="S2291" s="2858" t="str">
        <f>LEFT(Table1[[#This Row],[SECTOR]],3)</f>
        <v>BRI</v>
      </c>
      <c r="T2291" s="2858" t="str">
        <f>RIGHT(Table1[[#This Row],[SECTOR]],3)</f>
        <v>SSH</v>
      </c>
      <c r="U2291" s="2858" t="str">
        <f t="shared" si="214"/>
        <v>BRI</v>
      </c>
      <c r="V2291" s="2858">
        <f>WEEKDAY(Table1[[#This Row],[FLIGHT_DATE]],2)</f>
        <v>6</v>
      </c>
      <c r="W2291" s="2858">
        <f>Table1[[#This Row],[FLIGHT_DATE]]-Table1[[#This Row],[DATE_BOOKED]]</f>
        <v>112</v>
      </c>
    </row>
    <row r="2292" spans="1:23" x14ac:dyDescent="0.35">
      <c r="A2292" s="2857">
        <v>45766</v>
      </c>
      <c r="B2292" s="2858" t="s">
        <v>390</v>
      </c>
      <c r="C2292" s="198" t="s">
        <v>333</v>
      </c>
      <c r="D2292" s="198" t="s">
        <v>1192</v>
      </c>
      <c r="E2292" s="2858" t="s">
        <v>1193</v>
      </c>
      <c r="F2292" s="2858" t="s">
        <v>54</v>
      </c>
      <c r="G2292" s="2858" t="s">
        <v>11</v>
      </c>
      <c r="H2292" s="2858" t="s">
        <v>88</v>
      </c>
      <c r="I2292" s="2859" t="s">
        <v>27</v>
      </c>
      <c r="J2292" s="2857">
        <v>45885</v>
      </c>
      <c r="K2292" s="2860">
        <v>1</v>
      </c>
      <c r="L2292" s="2861">
        <v>1</v>
      </c>
      <c r="M2292" s="2862">
        <v>183.75</v>
      </c>
      <c r="N2292" s="2863">
        <v>39.03</v>
      </c>
      <c r="O2292" s="2863">
        <v>40</v>
      </c>
      <c r="P2292" s="2864">
        <f>SUM(Table1[[#This Row],[BASE_FARE]:[SURCHARGES]])*Table1[[#This Row],[SEATS_BOOKED]]</f>
        <v>262.77999999999997</v>
      </c>
      <c r="Q2292" s="2858" t="s">
        <v>161</v>
      </c>
      <c r="R2292" s="2860" t="s">
        <v>335</v>
      </c>
      <c r="S2292" s="2858" t="str">
        <f>LEFT(Table1[[#This Row],[SECTOR]],3)</f>
        <v>SSH</v>
      </c>
      <c r="T2292" s="2858" t="str">
        <f>RIGHT(Table1[[#This Row],[SECTOR]],3)</f>
        <v>BRI</v>
      </c>
      <c r="U2292" s="2858" t="str">
        <f t="shared" si="214"/>
        <v>BRI</v>
      </c>
      <c r="V2292" s="2858">
        <f>WEEKDAY(Table1[[#This Row],[FLIGHT_DATE]],2)</f>
        <v>6</v>
      </c>
      <c r="W2292" s="2858">
        <f>Table1[[#This Row],[FLIGHT_DATE]]-Table1[[#This Row],[DATE_BOOKED]]</f>
        <v>119</v>
      </c>
    </row>
    <row r="2293" spans="1:23" x14ac:dyDescent="0.35">
      <c r="A2293" s="2857">
        <v>45766</v>
      </c>
      <c r="B2293" s="2858" t="s">
        <v>390</v>
      </c>
      <c r="C2293" s="198" t="s">
        <v>333</v>
      </c>
      <c r="D2293" s="198" t="s">
        <v>1192</v>
      </c>
      <c r="E2293" s="2858" t="s">
        <v>1193</v>
      </c>
      <c r="F2293" s="2858" t="s">
        <v>54</v>
      </c>
      <c r="G2293" s="2858" t="s">
        <v>10</v>
      </c>
      <c r="H2293" s="2858" t="s">
        <v>89</v>
      </c>
      <c r="I2293" s="2859" t="s">
        <v>26</v>
      </c>
      <c r="J2293" s="2857">
        <v>45878</v>
      </c>
      <c r="K2293" s="2860">
        <v>1</v>
      </c>
      <c r="L2293" s="2861">
        <v>1</v>
      </c>
      <c r="M2293" s="2862">
        <v>183.75</v>
      </c>
      <c r="N2293" s="2863">
        <v>19.420000000000002</v>
      </c>
      <c r="O2293" s="2863">
        <v>40</v>
      </c>
      <c r="P2293" s="2864">
        <f>SUM(Table1[[#This Row],[BASE_FARE]:[SURCHARGES]])*Table1[[#This Row],[SEATS_BOOKED]]</f>
        <v>243.17000000000002</v>
      </c>
      <c r="Q2293" s="2858" t="s">
        <v>161</v>
      </c>
      <c r="R2293" s="2860" t="s">
        <v>335</v>
      </c>
      <c r="S2293" s="2858" t="str">
        <f>LEFT(Table1[[#This Row],[SECTOR]],3)</f>
        <v>BRI</v>
      </c>
      <c r="T2293" s="2858" t="str">
        <f>RIGHT(Table1[[#This Row],[SECTOR]],3)</f>
        <v>SSH</v>
      </c>
      <c r="U2293" s="2858" t="str">
        <f t="shared" si="214"/>
        <v>BRI</v>
      </c>
      <c r="V2293" s="2858">
        <f>WEEKDAY(Table1[[#This Row],[FLIGHT_DATE]],2)</f>
        <v>6</v>
      </c>
      <c r="W2293" s="2858">
        <f>Table1[[#This Row],[FLIGHT_DATE]]-Table1[[#This Row],[DATE_BOOKED]]</f>
        <v>112</v>
      </c>
    </row>
    <row r="2294" spans="1:23" x14ac:dyDescent="0.35">
      <c r="A2294" s="2857">
        <v>45766</v>
      </c>
      <c r="B2294" s="2858" t="s">
        <v>390</v>
      </c>
      <c r="C2294" s="198" t="s">
        <v>333</v>
      </c>
      <c r="D2294" s="198" t="s">
        <v>1192</v>
      </c>
      <c r="E2294" s="2858" t="s">
        <v>1193</v>
      </c>
      <c r="F2294" s="2858" t="s">
        <v>54</v>
      </c>
      <c r="G2294" s="2858" t="s">
        <v>11</v>
      </c>
      <c r="H2294" s="2858" t="s">
        <v>88</v>
      </c>
      <c r="I2294" s="2859" t="s">
        <v>27</v>
      </c>
      <c r="J2294" s="2857">
        <v>45885</v>
      </c>
      <c r="K2294" s="2860">
        <v>1</v>
      </c>
      <c r="L2294" s="2861">
        <v>1</v>
      </c>
      <c r="M2294" s="2862">
        <v>183.75</v>
      </c>
      <c r="N2294" s="2863">
        <v>39.03</v>
      </c>
      <c r="O2294" s="2863">
        <v>40</v>
      </c>
      <c r="P2294" s="2864">
        <f>SUM(Table1[[#This Row],[BASE_FARE]:[SURCHARGES]])*Table1[[#This Row],[SEATS_BOOKED]]</f>
        <v>262.77999999999997</v>
      </c>
      <c r="Q2294" s="2858" t="s">
        <v>161</v>
      </c>
      <c r="R2294" s="2860" t="s">
        <v>335</v>
      </c>
      <c r="S2294" s="2858" t="str">
        <f>LEFT(Table1[[#This Row],[SECTOR]],3)</f>
        <v>SSH</v>
      </c>
      <c r="T2294" s="2858" t="str">
        <f>RIGHT(Table1[[#This Row],[SECTOR]],3)</f>
        <v>BRI</v>
      </c>
      <c r="U2294" s="2858" t="str">
        <f t="shared" si="214"/>
        <v>BRI</v>
      </c>
      <c r="V2294" s="2858">
        <f>WEEKDAY(Table1[[#This Row],[FLIGHT_DATE]],2)</f>
        <v>6</v>
      </c>
      <c r="W2294" s="2858">
        <f>Table1[[#This Row],[FLIGHT_DATE]]-Table1[[#This Row],[DATE_BOOKED]]</f>
        <v>119</v>
      </c>
    </row>
    <row r="2295" spans="1:23" x14ac:dyDescent="0.35">
      <c r="A2295" s="2857">
        <v>45766</v>
      </c>
      <c r="B2295" s="2858" t="s">
        <v>390</v>
      </c>
      <c r="C2295" s="198" t="s">
        <v>333</v>
      </c>
      <c r="D2295" s="198" t="s">
        <v>1192</v>
      </c>
      <c r="E2295" s="2858" t="s">
        <v>1193</v>
      </c>
      <c r="F2295" s="2858" t="s">
        <v>54</v>
      </c>
      <c r="G2295" s="2858" t="s">
        <v>10</v>
      </c>
      <c r="H2295" s="2858" t="s">
        <v>89</v>
      </c>
      <c r="I2295" s="2859" t="s">
        <v>26</v>
      </c>
      <c r="J2295" s="2857">
        <v>45878</v>
      </c>
      <c r="K2295" s="2860">
        <v>1</v>
      </c>
      <c r="L2295" s="2861">
        <v>1</v>
      </c>
      <c r="M2295" s="2862">
        <v>183.75</v>
      </c>
      <c r="N2295" s="2863">
        <v>19.420000000000002</v>
      </c>
      <c r="O2295" s="2863">
        <v>40</v>
      </c>
      <c r="P2295" s="2864">
        <f>SUM(Table1[[#This Row],[BASE_FARE]:[SURCHARGES]])*Table1[[#This Row],[SEATS_BOOKED]]</f>
        <v>243.17000000000002</v>
      </c>
      <c r="Q2295" s="2858" t="s">
        <v>161</v>
      </c>
      <c r="R2295" s="2860" t="s">
        <v>335</v>
      </c>
      <c r="S2295" s="2858" t="str">
        <f>LEFT(Table1[[#This Row],[SECTOR]],3)</f>
        <v>BRI</v>
      </c>
      <c r="T2295" s="2858" t="str">
        <f>RIGHT(Table1[[#This Row],[SECTOR]],3)</f>
        <v>SSH</v>
      </c>
      <c r="U2295" s="2858" t="str">
        <f t="shared" si="214"/>
        <v>BRI</v>
      </c>
      <c r="V2295" s="2858">
        <f>WEEKDAY(Table1[[#This Row],[FLIGHT_DATE]],2)</f>
        <v>6</v>
      </c>
      <c r="W2295" s="2858">
        <f>Table1[[#This Row],[FLIGHT_DATE]]-Table1[[#This Row],[DATE_BOOKED]]</f>
        <v>112</v>
      </c>
    </row>
    <row r="2296" spans="1:23" x14ac:dyDescent="0.35">
      <c r="A2296" s="2857">
        <v>45766</v>
      </c>
      <c r="B2296" s="2858" t="s">
        <v>390</v>
      </c>
      <c r="C2296" s="198" t="s">
        <v>333</v>
      </c>
      <c r="D2296" s="198" t="s">
        <v>952</v>
      </c>
      <c r="E2296" s="2858" t="s">
        <v>1194</v>
      </c>
      <c r="F2296" s="2858" t="s">
        <v>56</v>
      </c>
      <c r="G2296" s="2858" t="s">
        <v>10</v>
      </c>
      <c r="H2296" s="2858" t="s">
        <v>192</v>
      </c>
      <c r="I2296" s="2859" t="s">
        <v>28</v>
      </c>
      <c r="J2296" s="2857">
        <v>45774</v>
      </c>
      <c r="K2296" s="2860">
        <v>1</v>
      </c>
      <c r="L2296" s="2861">
        <v>1</v>
      </c>
      <c r="M2296" s="2862">
        <v>50</v>
      </c>
      <c r="N2296" s="2863">
        <v>34.04</v>
      </c>
      <c r="O2296" s="2863">
        <v>40</v>
      </c>
      <c r="P2296" s="2864">
        <f>SUM(Table1[[#This Row],[BASE_FARE]:[SURCHARGES]])*Table1[[#This Row],[SEATS_BOOKED]]</f>
        <v>124.03999999999999</v>
      </c>
      <c r="Q2296" s="2858" t="s">
        <v>161</v>
      </c>
      <c r="R2296" s="2860" t="s">
        <v>335</v>
      </c>
      <c r="S2296" s="2858" t="str">
        <f>LEFT(Table1[[#This Row],[SECTOR]],3)</f>
        <v>NAP</v>
      </c>
      <c r="T2296" s="2858" t="str">
        <f>RIGHT(Table1[[#This Row],[SECTOR]],3)</f>
        <v>SSH</v>
      </c>
      <c r="U2296" s="2858" t="str">
        <f t="shared" si="214"/>
        <v>NAP</v>
      </c>
      <c r="V2296" s="2858">
        <f>WEEKDAY(Table1[[#This Row],[FLIGHT_DATE]],2)</f>
        <v>7</v>
      </c>
      <c r="W2296" s="2858">
        <f>Table1[[#This Row],[FLIGHT_DATE]]-Table1[[#This Row],[DATE_BOOKED]]</f>
        <v>8</v>
      </c>
    </row>
    <row r="2297" spans="1:23" x14ac:dyDescent="0.35">
      <c r="A2297" s="2857">
        <v>45766</v>
      </c>
      <c r="B2297" s="2858" t="s">
        <v>390</v>
      </c>
      <c r="C2297" s="198" t="s">
        <v>333</v>
      </c>
      <c r="D2297" s="198" t="s">
        <v>1192</v>
      </c>
      <c r="E2297" s="2858" t="s">
        <v>1193</v>
      </c>
      <c r="F2297" s="2858" t="s">
        <v>54</v>
      </c>
      <c r="G2297" s="2858" t="s">
        <v>11</v>
      </c>
      <c r="H2297" s="2858" t="s">
        <v>88</v>
      </c>
      <c r="I2297" s="2859" t="s">
        <v>27</v>
      </c>
      <c r="J2297" s="2857">
        <v>45885</v>
      </c>
      <c r="K2297" s="2860">
        <v>1</v>
      </c>
      <c r="L2297" s="2861">
        <v>1</v>
      </c>
      <c r="M2297" s="2862">
        <v>245</v>
      </c>
      <c r="N2297" s="2863">
        <v>39.03</v>
      </c>
      <c r="O2297" s="2863">
        <v>40</v>
      </c>
      <c r="P2297" s="2864">
        <f>SUM(Table1[[#This Row],[BASE_FARE]:[SURCHARGES]])*Table1[[#This Row],[SEATS_BOOKED]]</f>
        <v>324.02999999999997</v>
      </c>
      <c r="Q2297" s="2858" t="s">
        <v>161</v>
      </c>
      <c r="R2297" s="2860" t="s">
        <v>335</v>
      </c>
      <c r="S2297" s="2858" t="str">
        <f>LEFT(Table1[[#This Row],[SECTOR]],3)</f>
        <v>SSH</v>
      </c>
      <c r="T2297" s="2858" t="str">
        <f>RIGHT(Table1[[#This Row],[SECTOR]],3)</f>
        <v>BRI</v>
      </c>
      <c r="U2297" s="2858" t="str">
        <f t="shared" si="214"/>
        <v>BRI</v>
      </c>
      <c r="V2297" s="2858">
        <f>WEEKDAY(Table1[[#This Row],[FLIGHT_DATE]],2)</f>
        <v>6</v>
      </c>
      <c r="W2297" s="2858">
        <f>Table1[[#This Row],[FLIGHT_DATE]]-Table1[[#This Row],[DATE_BOOKED]]</f>
        <v>119</v>
      </c>
    </row>
    <row r="2298" spans="1:23" x14ac:dyDescent="0.35">
      <c r="A2298" s="2857">
        <v>45766</v>
      </c>
      <c r="B2298" s="2858" t="s">
        <v>390</v>
      </c>
      <c r="C2298" s="198" t="s">
        <v>333</v>
      </c>
      <c r="D2298" s="198" t="s">
        <v>1192</v>
      </c>
      <c r="E2298" s="2858" t="s">
        <v>1193</v>
      </c>
      <c r="F2298" s="2858" t="s">
        <v>54</v>
      </c>
      <c r="G2298" s="2858" t="s">
        <v>10</v>
      </c>
      <c r="H2298" s="2858" t="s">
        <v>89</v>
      </c>
      <c r="I2298" s="2859" t="s">
        <v>26</v>
      </c>
      <c r="J2298" s="2857">
        <v>45878</v>
      </c>
      <c r="K2298" s="2860">
        <v>1</v>
      </c>
      <c r="L2298" s="2861">
        <v>1</v>
      </c>
      <c r="M2298" s="2862">
        <v>245</v>
      </c>
      <c r="N2298" s="2863">
        <v>19.420000000000002</v>
      </c>
      <c r="O2298" s="2863">
        <v>40</v>
      </c>
      <c r="P2298" s="2864">
        <f>SUM(Table1[[#This Row],[BASE_FARE]:[SURCHARGES]])*Table1[[#This Row],[SEATS_BOOKED]]</f>
        <v>304.42</v>
      </c>
      <c r="Q2298" s="2858" t="s">
        <v>161</v>
      </c>
      <c r="R2298" s="2860" t="s">
        <v>335</v>
      </c>
      <c r="S2298" s="2858" t="str">
        <f>LEFT(Table1[[#This Row],[SECTOR]],3)</f>
        <v>BRI</v>
      </c>
      <c r="T2298" s="2858" t="str">
        <f>RIGHT(Table1[[#This Row],[SECTOR]],3)</f>
        <v>SSH</v>
      </c>
      <c r="U2298" s="2858" t="str">
        <f t="shared" si="214"/>
        <v>BRI</v>
      </c>
      <c r="V2298" s="2858">
        <f>WEEKDAY(Table1[[#This Row],[FLIGHT_DATE]],2)</f>
        <v>6</v>
      </c>
      <c r="W2298" s="2858">
        <f>Table1[[#This Row],[FLIGHT_DATE]]-Table1[[#This Row],[DATE_BOOKED]]</f>
        <v>112</v>
      </c>
    </row>
    <row r="2299" spans="1:23" x14ac:dyDescent="0.35">
      <c r="A2299" s="2865">
        <v>45767</v>
      </c>
      <c r="B2299" s="2866" t="s">
        <v>332</v>
      </c>
      <c r="C2299" s="198" t="s">
        <v>333</v>
      </c>
      <c r="D2299" s="198"/>
      <c r="E2299" s="2866"/>
      <c r="F2299" s="2866" t="s">
        <v>56</v>
      </c>
      <c r="G2299" s="2866" t="s">
        <v>10</v>
      </c>
      <c r="H2299" s="2866" t="s">
        <v>194</v>
      </c>
      <c r="I2299" s="2867" t="s">
        <v>130</v>
      </c>
      <c r="J2299" s="2865">
        <v>45773</v>
      </c>
      <c r="K2299" s="2868">
        <v>1</v>
      </c>
      <c r="L2299" s="2869">
        <v>1</v>
      </c>
      <c r="M2299" s="2870">
        <v>100</v>
      </c>
      <c r="N2299" s="2871">
        <v>0</v>
      </c>
      <c r="O2299" s="2871">
        <v>0</v>
      </c>
      <c r="P2299" s="2872">
        <f>SUM(Table1[[#This Row],[BASE_FARE]:[SURCHARGES]])*Table1[[#This Row],[SEATS_BOOKED]]</f>
        <v>100</v>
      </c>
      <c r="Q2299" s="2866" t="s">
        <v>161</v>
      </c>
      <c r="R2299" s="2868" t="s">
        <v>335</v>
      </c>
      <c r="S2299" s="2866" t="str">
        <f>LEFT(Table1[[#This Row],[SECTOR]],3)</f>
        <v>VRN</v>
      </c>
      <c r="T2299" s="2866" t="str">
        <f>RIGHT(Table1[[#This Row],[SECTOR]],3)</f>
        <v>SSH</v>
      </c>
      <c r="U2299" s="2866" t="str">
        <f>IF(AND(S2299&lt;&gt;"SSH", S2299&lt;&gt;"RMF", S2299&lt;&gt;"CAI", S2299&lt;&gt;"HRG", S2299&lt;&gt;"LXR", S2299&lt;&gt;"DXB", OR(T2299="SSH", T2299="RMF", T2299="CAI", T2299="HRG", T2299="LXR", T2299="DXB")), S2299,
    IF(AND(T2299&lt;&gt;"SSH", T2299&lt;&gt;"RMF", T2299&lt;&gt;"CAI", T2299&lt;&gt;"HRG", T2299&lt;&gt;"LXR", T2299&lt;&gt;"DXB", OR(S2299="SSH", S2299="RMF", S2299="CAI", S2299="HRG", S2299="LXR", S2299="DXB")), T2299,
    "VIE"))</f>
        <v>VRN</v>
      </c>
      <c r="V2299" s="2866">
        <f>WEEKDAY(Table1[[#This Row],[FLIGHT_DATE]],2)</f>
        <v>6</v>
      </c>
      <c r="W2299" s="2866">
        <f>Table1[[#This Row],[FLIGHT_DATE]]-Table1[[#This Row],[DATE_BOOKED]]</f>
        <v>6</v>
      </c>
    </row>
    <row r="2300" spans="1:23" x14ac:dyDescent="0.35">
      <c r="A2300" s="2873">
        <v>45768</v>
      </c>
      <c r="B2300" s="2874" t="s">
        <v>332</v>
      </c>
      <c r="C2300" s="198" t="s">
        <v>333</v>
      </c>
      <c r="D2300" s="198"/>
      <c r="E2300" s="2874"/>
      <c r="F2300" s="2874" t="s">
        <v>56</v>
      </c>
      <c r="G2300" s="2874" t="s">
        <v>10</v>
      </c>
      <c r="H2300" s="2874" t="s">
        <v>195</v>
      </c>
      <c r="I2300" s="2875" t="s">
        <v>126</v>
      </c>
      <c r="J2300" s="2873">
        <v>45780</v>
      </c>
      <c r="K2300" s="2876">
        <v>4</v>
      </c>
      <c r="L2300" s="2877">
        <v>4</v>
      </c>
      <c r="M2300" s="2878">
        <v>150</v>
      </c>
      <c r="N2300" s="2871">
        <v>0</v>
      </c>
      <c r="O2300" s="2871">
        <v>0</v>
      </c>
      <c r="P2300" s="2879">
        <f>SUM(Table1[[#This Row],[BASE_FARE]:[SURCHARGES]])*Table1[[#This Row],[SEATS_BOOKED]]</f>
        <v>600</v>
      </c>
      <c r="Q2300" s="2866" t="s">
        <v>161</v>
      </c>
      <c r="R2300" s="2868" t="s">
        <v>335</v>
      </c>
      <c r="S2300" s="2874" t="str">
        <f>LEFT(Table1[[#This Row],[SECTOR]],3)</f>
        <v>SSH</v>
      </c>
      <c r="T2300" s="2874" t="str">
        <f>RIGHT(Table1[[#This Row],[SECTOR]],3)</f>
        <v>VRN</v>
      </c>
      <c r="U2300" s="2874" t="str">
        <f>IF(AND(S2300&lt;&gt;"SSH", S2300&lt;&gt;"RMF", S2300&lt;&gt;"CAI", S2300&lt;&gt;"HRG", S2300&lt;&gt;"LXR", S2300&lt;&gt;"DXB", OR(T2300="SSH", T2300="RMF", T2300="CAI", T2300="HRG", T2300="LXR", T2300="DXB")), S2300,
    IF(AND(T2300&lt;&gt;"SSH", T2300&lt;&gt;"RMF", T2300&lt;&gt;"CAI", T2300&lt;&gt;"HRG", T2300&lt;&gt;"LXR", T2300&lt;&gt;"DXB", OR(S2300="SSH", S2300="RMF", S2300="CAI", S2300="HRG", S2300="LXR", S2300="DXB")), T2300,
    "VIE"))</f>
        <v>VRN</v>
      </c>
      <c r="V2300" s="2874">
        <f>WEEKDAY(Table1[[#This Row],[FLIGHT_DATE]],2)</f>
        <v>6</v>
      </c>
      <c r="W2300" s="2874">
        <f>Table1[[#This Row],[FLIGHT_DATE]]-Table1[[#This Row],[DATE_BOOKED]]</f>
        <v>12</v>
      </c>
    </row>
    <row r="2301" spans="1:23" x14ac:dyDescent="0.35">
      <c r="A2301" s="2873">
        <v>45768</v>
      </c>
      <c r="B2301" s="2874" t="s">
        <v>411</v>
      </c>
      <c r="C2301" s="198" t="s">
        <v>160</v>
      </c>
      <c r="D2301" s="198"/>
      <c r="E2301" s="2874"/>
      <c r="F2301" s="2874" t="s">
        <v>54</v>
      </c>
      <c r="G2301" s="2874" t="s">
        <v>10</v>
      </c>
      <c r="H2301" s="2874" t="s">
        <v>89</v>
      </c>
      <c r="I2301" s="2875" t="s">
        <v>26</v>
      </c>
      <c r="J2301" s="2873">
        <v>45829</v>
      </c>
      <c r="K2301" s="2876">
        <v>120</v>
      </c>
      <c r="L2301" s="2877">
        <v>120</v>
      </c>
      <c r="M2301" s="2878">
        <v>170</v>
      </c>
      <c r="N2301" s="2871">
        <v>0</v>
      </c>
      <c r="O2301" s="2871">
        <v>0</v>
      </c>
      <c r="P2301" s="2879">
        <f>SUM(Table1[[#This Row],[BASE_FARE]:[SURCHARGES]])*Table1[[#This Row],[SEATS_BOOKED]]</f>
        <v>20400</v>
      </c>
      <c r="Q2301" s="2866" t="s">
        <v>161</v>
      </c>
      <c r="R2301" s="3476" t="s">
        <v>397</v>
      </c>
      <c r="S2301" s="2874" t="str">
        <f>LEFT(Table1[[#This Row],[SECTOR]],3)</f>
        <v>BRI</v>
      </c>
      <c r="T2301" s="2874" t="str">
        <f>RIGHT(Table1[[#This Row],[SECTOR]],3)</f>
        <v>SSH</v>
      </c>
      <c r="U2301" s="2874" t="str">
        <f>IF(AND(S2301&lt;&gt;"SSH", S2301&lt;&gt;"RMF", S2301&lt;&gt;"CAI", S2301&lt;&gt;"HRG", S2301&lt;&gt;"LXR", S2301&lt;&gt;"DXB", OR(T2301="SSH", T2301="RMF", T2301="CAI", T2301="HRG", T2301="LXR", T2301="DXB")), S2301,
    IF(AND(T2301&lt;&gt;"SSH", T2301&lt;&gt;"RMF", T2301&lt;&gt;"CAI", T2301&lt;&gt;"HRG", T2301&lt;&gt;"LXR", T2301&lt;&gt;"DXB", OR(S2301="SSH", S2301="RMF", S2301="CAI", S2301="HRG", S2301="LXR", S2301="DXB")), T2301,
    "VIE"))</f>
        <v>BRI</v>
      </c>
      <c r="V2301" s="2874">
        <f>WEEKDAY(Table1[[#This Row],[FLIGHT_DATE]],2)</f>
        <v>6</v>
      </c>
      <c r="W2301" s="2874">
        <f>Table1[[#This Row],[FLIGHT_DATE]]-Table1[[#This Row],[DATE_BOOKED]]</f>
        <v>61</v>
      </c>
    </row>
    <row r="2302" spans="1:23" x14ac:dyDescent="0.35">
      <c r="A2302" s="2873">
        <v>45768</v>
      </c>
      <c r="B2302" s="2874" t="s">
        <v>411</v>
      </c>
      <c r="C2302" s="198" t="s">
        <v>160</v>
      </c>
      <c r="D2302" s="198"/>
      <c r="E2302" s="2874"/>
      <c r="F2302" s="2874" t="s">
        <v>54</v>
      </c>
      <c r="G2302" s="2874" t="s">
        <v>11</v>
      </c>
      <c r="H2302" s="2888" t="s">
        <v>88</v>
      </c>
      <c r="I2302" s="2875" t="s">
        <v>27</v>
      </c>
      <c r="J2302" s="2873">
        <v>45836</v>
      </c>
      <c r="K2302" s="2876">
        <v>120</v>
      </c>
      <c r="L2302" s="2877">
        <v>120</v>
      </c>
      <c r="M2302" s="2878">
        <v>170</v>
      </c>
      <c r="N2302" s="2871">
        <v>0</v>
      </c>
      <c r="O2302" s="2871">
        <v>0</v>
      </c>
      <c r="P2302" s="2879">
        <f>SUM(Table1[[#This Row],[BASE_FARE]:[SURCHARGES]])*Table1[[#This Row],[SEATS_BOOKED]]</f>
        <v>20400</v>
      </c>
      <c r="Q2302" s="2866" t="s">
        <v>161</v>
      </c>
      <c r="R2302" s="3476" t="s">
        <v>397</v>
      </c>
      <c r="S2302" s="2874" t="str">
        <f>LEFT(Table1[[#This Row],[SECTOR]],3)</f>
        <v>SSH</v>
      </c>
      <c r="T2302" s="2874" t="str">
        <f>RIGHT(Table1[[#This Row],[SECTOR]],3)</f>
        <v>BRI</v>
      </c>
      <c r="U2302" s="2874" t="str">
        <f>IF(AND(S2302&lt;&gt;"SSH", S2302&lt;&gt;"RMF", S2302&lt;&gt;"CAI", S2302&lt;&gt;"HRG", S2302&lt;&gt;"LXR", S2302&lt;&gt;"DXB", OR(T2302="SSH", T2302="RMF", T2302="CAI", T2302="HRG", T2302="LXR", T2302="DXB")), S2302,
    IF(AND(T2302&lt;&gt;"SSH", T2302&lt;&gt;"RMF", T2302&lt;&gt;"CAI", T2302&lt;&gt;"HRG", T2302&lt;&gt;"LXR", T2302&lt;&gt;"DXB", OR(S2302="SSH", S2302="RMF", S2302="CAI", S2302="HRG", S2302="LXR", S2302="DXB")), T2302,
    "VIE"))</f>
        <v>BRI</v>
      </c>
      <c r="V2302" s="2874">
        <f>WEEKDAY(Table1[[#This Row],[FLIGHT_DATE]],2)</f>
        <v>6</v>
      </c>
      <c r="W2302" s="2874">
        <f>Table1[[#This Row],[FLIGHT_DATE]]-Table1[[#This Row],[DATE_BOOKED]]</f>
        <v>68</v>
      </c>
    </row>
    <row r="2303" spans="1:23" x14ac:dyDescent="0.35">
      <c r="A2303" s="2880">
        <v>45767</v>
      </c>
      <c r="B2303" s="2881" t="s">
        <v>390</v>
      </c>
      <c r="C2303" s="198" t="s">
        <v>333</v>
      </c>
      <c r="D2303" s="198" t="s">
        <v>952</v>
      </c>
      <c r="E2303" s="2881" t="s">
        <v>1197</v>
      </c>
      <c r="F2303" s="2881" t="s">
        <v>56</v>
      </c>
      <c r="G2303" s="2881" t="s">
        <v>10</v>
      </c>
      <c r="H2303" s="2881" t="s">
        <v>89</v>
      </c>
      <c r="I2303" s="2882" t="s">
        <v>26</v>
      </c>
      <c r="J2303" s="2880">
        <v>45773</v>
      </c>
      <c r="K2303" s="2883">
        <v>1</v>
      </c>
      <c r="L2303" s="2884">
        <v>1</v>
      </c>
      <c r="M2303" s="2885">
        <v>70</v>
      </c>
      <c r="N2303" s="2886">
        <v>19.420000000000002</v>
      </c>
      <c r="O2303" s="2886">
        <v>40</v>
      </c>
      <c r="P2303" s="2887">
        <f>SUM(Table1[[#This Row],[BASE_FARE]:[SURCHARGES]])*Table1[[#This Row],[SEATS_BOOKED]]</f>
        <v>129.42000000000002</v>
      </c>
      <c r="Q2303" s="2881" t="s">
        <v>161</v>
      </c>
      <c r="R2303" s="2883" t="s">
        <v>335</v>
      </c>
      <c r="S2303" s="2881" t="str">
        <f>LEFT(Table1[[#This Row],[SECTOR]],3)</f>
        <v>BRI</v>
      </c>
      <c r="T2303" s="2881" t="str">
        <f>RIGHT(Table1[[#This Row],[SECTOR]],3)</f>
        <v>SSH</v>
      </c>
      <c r="U2303" s="2881" t="str">
        <f t="shared" ref="U2303:U2304" si="215">IF(AND(S2303&lt;&gt;"SSH", S2303&lt;&gt;"RMF", S2303&lt;&gt;"CAI", S2303&lt;&gt;"HRG", S2303&lt;&gt;"LXR", S2303&lt;&gt;"DXB", OR(T2303="SSH", T2303="RMF", T2303="CAI", T2303="HRG", T2303="LXR", T2303="DXB")), S2303,
    IF(AND(T2303&lt;&gt;"SSH", T2303&lt;&gt;"RMF", T2303&lt;&gt;"CAI", T2303&lt;&gt;"HRG", T2303&lt;&gt;"LXR", T2303&lt;&gt;"DXB", OR(S2303="SSH", S2303="RMF", S2303="CAI", S2303="HRG", S2303="LXR", S2303="DXB")), T2303,
    "VIE"))</f>
        <v>BRI</v>
      </c>
      <c r="V2303" s="2881">
        <f>WEEKDAY(Table1[[#This Row],[FLIGHT_DATE]],2)</f>
        <v>6</v>
      </c>
      <c r="W2303" s="2881">
        <f>Table1[[#This Row],[FLIGHT_DATE]]-Table1[[#This Row],[DATE_BOOKED]]</f>
        <v>6</v>
      </c>
    </row>
    <row r="2304" spans="1:23" x14ac:dyDescent="0.35">
      <c r="A2304" s="2880">
        <v>45767</v>
      </c>
      <c r="B2304" s="2881" t="s">
        <v>390</v>
      </c>
      <c r="C2304" s="198" t="s">
        <v>333</v>
      </c>
      <c r="D2304" s="198" t="s">
        <v>952</v>
      </c>
      <c r="E2304" s="2881" t="s">
        <v>1197</v>
      </c>
      <c r="F2304" s="2881" t="s">
        <v>56</v>
      </c>
      <c r="G2304" s="2881" t="s">
        <v>10</v>
      </c>
      <c r="H2304" s="2881" t="s">
        <v>89</v>
      </c>
      <c r="I2304" s="2882" t="s">
        <v>26</v>
      </c>
      <c r="J2304" s="2880">
        <v>45773</v>
      </c>
      <c r="K2304" s="2883">
        <v>1</v>
      </c>
      <c r="L2304" s="2884">
        <v>1</v>
      </c>
      <c r="M2304" s="2885">
        <v>70</v>
      </c>
      <c r="N2304" s="2886">
        <v>19.420000000000002</v>
      </c>
      <c r="O2304" s="2886">
        <v>40</v>
      </c>
      <c r="P2304" s="2887">
        <f>SUM(Table1[[#This Row],[BASE_FARE]:[SURCHARGES]])*Table1[[#This Row],[SEATS_BOOKED]]</f>
        <v>129.42000000000002</v>
      </c>
      <c r="Q2304" s="2881" t="s">
        <v>161</v>
      </c>
      <c r="R2304" s="2883" t="s">
        <v>335</v>
      </c>
      <c r="S2304" s="2881" t="str">
        <f>LEFT(Table1[[#This Row],[SECTOR]],3)</f>
        <v>BRI</v>
      </c>
      <c r="T2304" s="2881" t="str">
        <f>RIGHT(Table1[[#This Row],[SECTOR]],3)</f>
        <v>SSH</v>
      </c>
      <c r="U2304" s="2881" t="str">
        <f t="shared" si="215"/>
        <v>BRI</v>
      </c>
      <c r="V2304" s="2881">
        <f>WEEKDAY(Table1[[#This Row],[FLIGHT_DATE]],2)</f>
        <v>6</v>
      </c>
      <c r="W2304" s="2881">
        <f>Table1[[#This Row],[FLIGHT_DATE]]-Table1[[#This Row],[DATE_BOOKED]]</f>
        <v>6</v>
      </c>
    </row>
    <row r="2305" spans="1:23" x14ac:dyDescent="0.35">
      <c r="A2305" s="2889">
        <v>45768</v>
      </c>
      <c r="B2305" s="2890" t="s">
        <v>385</v>
      </c>
      <c r="C2305" s="198" t="s">
        <v>333</v>
      </c>
      <c r="D2305" s="198"/>
      <c r="E2305" s="2890" t="s">
        <v>1198</v>
      </c>
      <c r="F2305" s="2890" t="s">
        <v>56</v>
      </c>
      <c r="G2305" s="2890" t="s">
        <v>10</v>
      </c>
      <c r="H2305" s="2890" t="s">
        <v>192</v>
      </c>
      <c r="I2305" s="2891" t="s">
        <v>28</v>
      </c>
      <c r="J2305" s="2889">
        <v>45774</v>
      </c>
      <c r="K2305" s="2892">
        <v>3</v>
      </c>
      <c r="L2305" s="2893">
        <v>3</v>
      </c>
      <c r="M2305" s="2894">
        <v>120</v>
      </c>
      <c r="N2305" s="2886">
        <v>0</v>
      </c>
      <c r="O2305" s="2886">
        <v>0</v>
      </c>
      <c r="P2305" s="2895">
        <f>SUM(Table1[[#This Row],[BASE_FARE]:[SURCHARGES]])*Table1[[#This Row],[SEATS_BOOKED]]</f>
        <v>360</v>
      </c>
      <c r="Q2305" s="2881" t="s">
        <v>161</v>
      </c>
      <c r="R2305" s="2883" t="s">
        <v>335</v>
      </c>
      <c r="S2305" s="2890" t="str">
        <f>LEFT(Table1[[#This Row],[SECTOR]],3)</f>
        <v>NAP</v>
      </c>
      <c r="T2305" s="2890" t="str">
        <f>RIGHT(Table1[[#This Row],[SECTOR]],3)</f>
        <v>SSH</v>
      </c>
      <c r="U2305" s="2890" t="str">
        <f>IF(AND(S2305&lt;&gt;"SSH", S2305&lt;&gt;"RMF", S2305&lt;&gt;"CAI", S2305&lt;&gt;"HRG", S2305&lt;&gt;"LXR", S2305&lt;&gt;"DXB", OR(T2305="SSH", T2305="RMF", T2305="CAI", T2305="HRG", T2305="LXR", T2305="DXB")), S2305,
    IF(AND(T2305&lt;&gt;"SSH", T2305&lt;&gt;"RMF", T2305&lt;&gt;"CAI", T2305&lt;&gt;"HRG", T2305&lt;&gt;"LXR", T2305&lt;&gt;"DXB", OR(S2305="SSH", S2305="RMF", S2305="CAI", S2305="HRG", S2305="LXR", S2305="DXB")), T2305,
    "VIE"))</f>
        <v>NAP</v>
      </c>
      <c r="V2305" s="2890">
        <f>WEEKDAY(Table1[[#This Row],[FLIGHT_DATE]],2)</f>
        <v>7</v>
      </c>
      <c r="W2305" s="2890">
        <f>Table1[[#This Row],[FLIGHT_DATE]]-Table1[[#This Row],[DATE_BOOKED]]</f>
        <v>6</v>
      </c>
    </row>
    <row r="2306" spans="1:23" x14ac:dyDescent="0.35">
      <c r="A2306" s="2889">
        <v>45768</v>
      </c>
      <c r="B2306" s="2890" t="s">
        <v>385</v>
      </c>
      <c r="C2306" s="198" t="s">
        <v>333</v>
      </c>
      <c r="D2306" s="198"/>
      <c r="E2306" s="2890" t="s">
        <v>1199</v>
      </c>
      <c r="F2306" s="2890" t="s">
        <v>54</v>
      </c>
      <c r="G2306" s="2890" t="s">
        <v>10</v>
      </c>
      <c r="H2306" s="2890" t="s">
        <v>190</v>
      </c>
      <c r="I2306" s="2891" t="s">
        <v>115</v>
      </c>
      <c r="J2306" s="2889">
        <v>45898</v>
      </c>
      <c r="K2306" s="2892">
        <v>4</v>
      </c>
      <c r="L2306" s="2893">
        <v>4</v>
      </c>
      <c r="M2306" s="2894">
        <v>250</v>
      </c>
      <c r="N2306" s="2886">
        <v>0</v>
      </c>
      <c r="O2306" s="2886">
        <v>0</v>
      </c>
      <c r="P2306" s="2895">
        <f>SUM(Table1[[#This Row],[BASE_FARE]:[SURCHARGES]])*Table1[[#This Row],[SEATS_BOOKED]]</f>
        <v>1000</v>
      </c>
      <c r="Q2306" s="2881" t="s">
        <v>161</v>
      </c>
      <c r="R2306" s="2883" t="s">
        <v>335</v>
      </c>
      <c r="S2306" s="2890" t="str">
        <f>LEFT(Table1[[#This Row],[SECTOR]],3)</f>
        <v>FCO</v>
      </c>
      <c r="T2306" s="2890" t="str">
        <f>RIGHT(Table1[[#This Row],[SECTOR]],3)</f>
        <v>SSH</v>
      </c>
      <c r="U2306" s="2890" t="str">
        <f>IF(AND(S2306&lt;&gt;"SSH", S2306&lt;&gt;"RMF", S2306&lt;&gt;"CAI", S2306&lt;&gt;"HRG", S2306&lt;&gt;"LXR", S2306&lt;&gt;"DXB", OR(T2306="SSH", T2306="RMF", T2306="CAI", T2306="HRG", T2306="LXR", T2306="DXB")), S2306,
    IF(AND(T2306&lt;&gt;"SSH", T2306&lt;&gt;"RMF", T2306&lt;&gt;"CAI", T2306&lt;&gt;"HRG", T2306&lt;&gt;"LXR", T2306&lt;&gt;"DXB", OR(S2306="SSH", S2306="RMF", S2306="CAI", S2306="HRG", S2306="LXR", S2306="DXB")), T2306,
    "VIE"))</f>
        <v>FCO</v>
      </c>
      <c r="V2306" s="2890">
        <f>WEEKDAY(Table1[[#This Row],[FLIGHT_DATE]],2)</f>
        <v>5</v>
      </c>
      <c r="W2306" s="2890">
        <f>Table1[[#This Row],[FLIGHT_DATE]]-Table1[[#This Row],[DATE_BOOKED]]</f>
        <v>130</v>
      </c>
    </row>
    <row r="2307" spans="1:23" x14ac:dyDescent="0.35">
      <c r="A2307" s="2889">
        <v>45768</v>
      </c>
      <c r="B2307" s="2890" t="s">
        <v>385</v>
      </c>
      <c r="C2307" s="198" t="s">
        <v>333</v>
      </c>
      <c r="D2307" s="198"/>
      <c r="E2307" s="2890" t="s">
        <v>1199</v>
      </c>
      <c r="F2307" s="2890" t="s">
        <v>54</v>
      </c>
      <c r="G2307" s="2890" t="s">
        <v>11</v>
      </c>
      <c r="H2307" s="2890" t="s">
        <v>191</v>
      </c>
      <c r="I2307" s="2891" t="s">
        <v>114</v>
      </c>
      <c r="J2307" s="2889">
        <v>45905</v>
      </c>
      <c r="K2307" s="2892">
        <v>4</v>
      </c>
      <c r="L2307" s="2893">
        <v>4</v>
      </c>
      <c r="M2307" s="2894">
        <v>250</v>
      </c>
      <c r="N2307" s="2886">
        <v>0</v>
      </c>
      <c r="O2307" s="2886">
        <v>0</v>
      </c>
      <c r="P2307" s="2895">
        <f>SUM(Table1[[#This Row],[BASE_FARE]:[SURCHARGES]])*Table1[[#This Row],[SEATS_BOOKED]]</f>
        <v>1000</v>
      </c>
      <c r="Q2307" s="2881" t="s">
        <v>161</v>
      </c>
      <c r="R2307" s="2883" t="s">
        <v>335</v>
      </c>
      <c r="S2307" s="2890" t="str">
        <f>LEFT(Table1[[#This Row],[SECTOR]],3)</f>
        <v>SSH</v>
      </c>
      <c r="T2307" s="2890" t="str">
        <f>RIGHT(Table1[[#This Row],[SECTOR]],3)</f>
        <v>FCO</v>
      </c>
      <c r="U2307" s="2890" t="str">
        <f>IF(AND(S2307&lt;&gt;"SSH", S2307&lt;&gt;"RMF", S2307&lt;&gt;"CAI", S2307&lt;&gt;"HRG", S2307&lt;&gt;"LXR", S2307&lt;&gt;"DXB", OR(T2307="SSH", T2307="RMF", T2307="CAI", T2307="HRG", T2307="LXR", T2307="DXB")), S2307,
    IF(AND(T2307&lt;&gt;"SSH", T2307&lt;&gt;"RMF", T2307&lt;&gt;"CAI", T2307&lt;&gt;"HRG", T2307&lt;&gt;"LXR", T2307&lt;&gt;"DXB", OR(S2307="SSH", S2307="RMF", S2307="CAI", S2307="HRG", S2307="LXR", S2307="DXB")), T2307,
    "VIE"))</f>
        <v>FCO</v>
      </c>
      <c r="V2307" s="2890">
        <f>WEEKDAY(Table1[[#This Row],[FLIGHT_DATE]],2)</f>
        <v>5</v>
      </c>
      <c r="W2307" s="2890">
        <f>Table1[[#This Row],[FLIGHT_DATE]]-Table1[[#This Row],[DATE_BOOKED]]</f>
        <v>137</v>
      </c>
    </row>
    <row r="2308" spans="1:23" x14ac:dyDescent="0.35">
      <c r="A2308" s="2897">
        <v>45769</v>
      </c>
      <c r="B2308" s="2898" t="s">
        <v>619</v>
      </c>
      <c r="C2308" s="198" t="s">
        <v>160</v>
      </c>
      <c r="D2308" s="198"/>
      <c r="E2308" s="2898"/>
      <c r="F2308" s="2890" t="s">
        <v>54</v>
      </c>
      <c r="G2308" s="2890" t="s">
        <v>10</v>
      </c>
      <c r="H2308" s="2898" t="s">
        <v>764</v>
      </c>
      <c r="I2308" s="2899" t="s">
        <v>532</v>
      </c>
      <c r="J2308" s="2897">
        <v>45928</v>
      </c>
      <c r="K2308" s="2896">
        <v>4</v>
      </c>
      <c r="L2308" s="2900">
        <v>4</v>
      </c>
      <c r="M2308" s="2901">
        <v>215</v>
      </c>
      <c r="N2308" s="2902">
        <v>0</v>
      </c>
      <c r="O2308" s="2902">
        <v>0</v>
      </c>
      <c r="P2308" s="2903">
        <f>SUM(Table1[[#This Row],[BASE_FARE]:[SURCHARGES]])*Table1[[#This Row],[SEATS_BOOKED]]</f>
        <v>860</v>
      </c>
      <c r="Q2308" s="2866" t="s">
        <v>161</v>
      </c>
      <c r="R2308" s="2551" t="s">
        <v>95</v>
      </c>
      <c r="S2308" s="2898" t="str">
        <f>LEFT(Table1[[#This Row],[SECTOR]],3)</f>
        <v>PMO</v>
      </c>
      <c r="T2308" s="2898" t="str">
        <f>RIGHT(Table1[[#This Row],[SECTOR]],3)</f>
        <v>SSH</v>
      </c>
      <c r="U2308" s="2898" t="str">
        <f>IF(AND(S2308&lt;&gt;"SSH", S2308&lt;&gt;"RMF", S2308&lt;&gt;"CAI", S2308&lt;&gt;"HRG", S2308&lt;&gt;"LXR", S2308&lt;&gt;"DXB", OR(T2308="SSH", T2308="RMF", T2308="CAI", T2308="HRG", T2308="LXR", T2308="DXB")), S2308,
    IF(AND(T2308&lt;&gt;"SSH", T2308&lt;&gt;"RMF", T2308&lt;&gt;"CAI", T2308&lt;&gt;"HRG", T2308&lt;&gt;"LXR", T2308&lt;&gt;"DXB", OR(S2308="SSH", S2308="RMF", S2308="CAI", S2308="HRG", S2308="LXR", S2308="DXB")), T2308,
    "VIE"))</f>
        <v>PMO</v>
      </c>
      <c r="V2308" s="2898">
        <f>WEEKDAY(Table1[[#This Row],[FLIGHT_DATE]],2)</f>
        <v>7</v>
      </c>
      <c r="W2308" s="2898">
        <f>Table1[[#This Row],[FLIGHT_DATE]]-Table1[[#This Row],[DATE_BOOKED]]</f>
        <v>159</v>
      </c>
    </row>
    <row r="2309" spans="1:23" x14ac:dyDescent="0.35">
      <c r="A2309" s="2897">
        <v>45769</v>
      </c>
      <c r="B2309" s="2898" t="s">
        <v>619</v>
      </c>
      <c r="C2309" s="198" t="s">
        <v>160</v>
      </c>
      <c r="D2309" s="198"/>
      <c r="E2309" s="2898"/>
      <c r="F2309" s="2890" t="s">
        <v>54</v>
      </c>
      <c r="G2309" s="2890" t="s">
        <v>11</v>
      </c>
      <c r="H2309" s="2898" t="s">
        <v>747</v>
      </c>
      <c r="I2309" s="2899" t="s">
        <v>530</v>
      </c>
      <c r="J2309" s="2897">
        <v>45935</v>
      </c>
      <c r="K2309" s="2896">
        <v>4</v>
      </c>
      <c r="L2309" s="2900">
        <v>4</v>
      </c>
      <c r="M2309" s="2901">
        <v>215</v>
      </c>
      <c r="N2309" s="2902">
        <v>0</v>
      </c>
      <c r="O2309" s="2902">
        <v>0</v>
      </c>
      <c r="P2309" s="2903">
        <f>SUM(Table1[[#This Row],[BASE_FARE]:[SURCHARGES]])*Table1[[#This Row],[SEATS_BOOKED]]</f>
        <v>860</v>
      </c>
      <c r="Q2309" s="2866" t="s">
        <v>161</v>
      </c>
      <c r="R2309" s="2551" t="s">
        <v>95</v>
      </c>
      <c r="S2309" s="2898" t="str">
        <f>LEFT(Table1[[#This Row],[SECTOR]],3)</f>
        <v>SSH</v>
      </c>
      <c r="T2309" s="2898" t="str">
        <f>RIGHT(Table1[[#This Row],[SECTOR]],3)</f>
        <v>PMO</v>
      </c>
      <c r="U2309" s="2898" t="str">
        <f>IF(AND(S2309&lt;&gt;"SSH", S2309&lt;&gt;"RMF", S2309&lt;&gt;"CAI", S2309&lt;&gt;"HRG", S2309&lt;&gt;"LXR", S2309&lt;&gt;"DXB", OR(T2309="SSH", T2309="RMF", T2309="CAI", T2309="HRG", T2309="LXR", T2309="DXB")), S2309,
    IF(AND(T2309&lt;&gt;"SSH", T2309&lt;&gt;"RMF", T2309&lt;&gt;"CAI", T2309&lt;&gt;"HRG", T2309&lt;&gt;"LXR", T2309&lt;&gt;"DXB", OR(S2309="SSH", S2309="RMF", S2309="CAI", S2309="HRG", S2309="LXR", S2309="DXB")), T2309,
    "VIE"))</f>
        <v>PMO</v>
      </c>
      <c r="V2309" s="2898">
        <f>WEEKDAY(Table1[[#This Row],[FLIGHT_DATE]],2)</f>
        <v>7</v>
      </c>
      <c r="W2309" s="2898">
        <f>Table1[[#This Row],[FLIGHT_DATE]]-Table1[[#This Row],[DATE_BOOKED]]</f>
        <v>166</v>
      </c>
    </row>
    <row r="2310" spans="1:23" x14ac:dyDescent="0.35">
      <c r="A2310" s="2905">
        <v>45769</v>
      </c>
      <c r="B2310" s="2898" t="s">
        <v>619</v>
      </c>
      <c r="C2310" s="198" t="s">
        <v>160</v>
      </c>
      <c r="D2310" s="198"/>
      <c r="E2310" s="2898"/>
      <c r="F2310" s="2890" t="s">
        <v>54</v>
      </c>
      <c r="G2310" s="2890" t="s">
        <v>10</v>
      </c>
      <c r="H2310" s="2906" t="s">
        <v>1203</v>
      </c>
      <c r="I2310" s="2907" t="s">
        <v>28</v>
      </c>
      <c r="J2310" s="2905">
        <v>45866</v>
      </c>
      <c r="K2310" s="2908">
        <v>30</v>
      </c>
      <c r="L2310" s="2909">
        <v>30</v>
      </c>
      <c r="M2310" s="2910">
        <v>210</v>
      </c>
      <c r="N2310" s="2911">
        <v>0</v>
      </c>
      <c r="O2310" s="2911">
        <v>0</v>
      </c>
      <c r="P2310" s="2912">
        <f>SUM(Table1[[#This Row],[BASE_FARE]:[SURCHARGES]])*Table1[[#This Row],[SEATS_BOOKED]]</f>
        <v>6300</v>
      </c>
      <c r="Q2310" s="2866" t="s">
        <v>161</v>
      </c>
      <c r="R2310" s="2460" t="s">
        <v>397</v>
      </c>
      <c r="S2310" s="2906" t="str">
        <f>LEFT(Table1[[#This Row],[SECTOR]],3)</f>
        <v>NAP</v>
      </c>
      <c r="T2310" s="2906" t="str">
        <f>RIGHT(Table1[[#This Row],[SECTOR]],3)</f>
        <v>SSH</v>
      </c>
      <c r="U2310" s="2906" t="str">
        <f t="shared" ref="U2310:U2315" si="216">IF(AND(S2310&lt;&gt;"SSH", S2310&lt;&gt;"RMF", S2310&lt;&gt;"CAI", S2310&lt;&gt;"HRG", S2310&lt;&gt;"LXR", S2310&lt;&gt;"DXB", OR(T2310="SSH", T2310="RMF", T2310="CAI", T2310="HRG", T2310="LXR", T2310="DXB")), S2310,
    IF(AND(T2310&lt;&gt;"SSH", T2310&lt;&gt;"RMF", T2310&lt;&gt;"CAI", T2310&lt;&gt;"HRG", T2310&lt;&gt;"LXR", T2310&lt;&gt;"DXB", OR(S2310="SSH", S2310="RMF", S2310="CAI", S2310="HRG", S2310="LXR", S2310="DXB")), T2310,
    "VIE"))</f>
        <v>NAP</v>
      </c>
      <c r="V2310" s="2906">
        <f>WEEKDAY(Table1[[#This Row],[FLIGHT_DATE]],2)</f>
        <v>1</v>
      </c>
      <c r="W2310" s="2906">
        <f>Table1[[#This Row],[FLIGHT_DATE]]-Table1[[#This Row],[DATE_BOOKED]]</f>
        <v>97</v>
      </c>
    </row>
    <row r="2311" spans="1:23" x14ac:dyDescent="0.35">
      <c r="A2311" s="2905">
        <v>45769</v>
      </c>
      <c r="B2311" s="2898" t="s">
        <v>619</v>
      </c>
      <c r="C2311" s="198" t="s">
        <v>160</v>
      </c>
      <c r="D2311" s="198"/>
      <c r="E2311" s="2898"/>
      <c r="F2311" s="2890" t="s">
        <v>54</v>
      </c>
      <c r="G2311" s="2890" t="s">
        <v>10</v>
      </c>
      <c r="H2311" s="2906" t="s">
        <v>1203</v>
      </c>
      <c r="I2311" s="2907" t="s">
        <v>28</v>
      </c>
      <c r="J2311" s="2905">
        <v>45873</v>
      </c>
      <c r="K2311" s="2908">
        <v>30</v>
      </c>
      <c r="L2311" s="2909">
        <v>30</v>
      </c>
      <c r="M2311" s="2910">
        <v>210</v>
      </c>
      <c r="N2311" s="2911">
        <v>0</v>
      </c>
      <c r="O2311" s="2911">
        <v>0</v>
      </c>
      <c r="P2311" s="2912">
        <f>SUM(Table1[[#This Row],[BASE_FARE]:[SURCHARGES]])*Table1[[#This Row],[SEATS_BOOKED]]</f>
        <v>6300</v>
      </c>
      <c r="Q2311" s="2866" t="s">
        <v>161</v>
      </c>
      <c r="R2311" s="2460" t="s">
        <v>397</v>
      </c>
      <c r="S2311" s="2906" t="str">
        <f>LEFT(Table1[[#This Row],[SECTOR]],3)</f>
        <v>NAP</v>
      </c>
      <c r="T2311" s="2906" t="str">
        <f>RIGHT(Table1[[#This Row],[SECTOR]],3)</f>
        <v>SSH</v>
      </c>
      <c r="U2311" s="2906" t="str">
        <f t="shared" si="216"/>
        <v>NAP</v>
      </c>
      <c r="V2311" s="2906">
        <f>WEEKDAY(Table1[[#This Row],[FLIGHT_DATE]],2)</f>
        <v>1</v>
      </c>
      <c r="W2311" s="2906">
        <f>Table1[[#This Row],[FLIGHT_DATE]]-Table1[[#This Row],[DATE_BOOKED]]</f>
        <v>104</v>
      </c>
    </row>
    <row r="2312" spans="1:23" x14ac:dyDescent="0.35">
      <c r="A2312" s="2905">
        <v>45769</v>
      </c>
      <c r="B2312" s="2898" t="s">
        <v>619</v>
      </c>
      <c r="C2312" s="198" t="s">
        <v>160</v>
      </c>
      <c r="D2312" s="198"/>
      <c r="E2312" s="2898"/>
      <c r="F2312" s="2890" t="s">
        <v>54</v>
      </c>
      <c r="G2312" s="2890" t="s">
        <v>10</v>
      </c>
      <c r="H2312" s="2906" t="s">
        <v>1203</v>
      </c>
      <c r="I2312" s="2907" t="s">
        <v>28</v>
      </c>
      <c r="J2312" s="2905">
        <v>45880</v>
      </c>
      <c r="K2312" s="2908">
        <v>30</v>
      </c>
      <c r="L2312" s="2909">
        <v>30</v>
      </c>
      <c r="M2312" s="2910">
        <v>210</v>
      </c>
      <c r="N2312" s="2911">
        <v>0</v>
      </c>
      <c r="O2312" s="2911">
        <v>0</v>
      </c>
      <c r="P2312" s="2912">
        <f>SUM(Table1[[#This Row],[BASE_FARE]:[SURCHARGES]])*Table1[[#This Row],[SEATS_BOOKED]]</f>
        <v>6300</v>
      </c>
      <c r="Q2312" s="2866" t="s">
        <v>161</v>
      </c>
      <c r="R2312" s="2460" t="s">
        <v>397</v>
      </c>
      <c r="S2312" s="2906" t="str">
        <f>LEFT(Table1[[#This Row],[SECTOR]],3)</f>
        <v>NAP</v>
      </c>
      <c r="T2312" s="2906" t="str">
        <f>RIGHT(Table1[[#This Row],[SECTOR]],3)</f>
        <v>SSH</v>
      </c>
      <c r="U2312" s="2906" t="str">
        <f t="shared" si="216"/>
        <v>NAP</v>
      </c>
      <c r="V2312" s="2906">
        <f>WEEKDAY(Table1[[#This Row],[FLIGHT_DATE]],2)</f>
        <v>1</v>
      </c>
      <c r="W2312" s="2906">
        <f>Table1[[#This Row],[FLIGHT_DATE]]-Table1[[#This Row],[DATE_BOOKED]]</f>
        <v>111</v>
      </c>
    </row>
    <row r="2313" spans="1:23" x14ac:dyDescent="0.35">
      <c r="A2313" s="2905">
        <v>45769</v>
      </c>
      <c r="B2313" s="2898" t="s">
        <v>619</v>
      </c>
      <c r="C2313" s="198" t="s">
        <v>160</v>
      </c>
      <c r="D2313" s="198"/>
      <c r="E2313" s="2898"/>
      <c r="F2313" s="2890" t="s">
        <v>54</v>
      </c>
      <c r="G2313" s="2890" t="s">
        <v>10</v>
      </c>
      <c r="H2313" s="2906" t="s">
        <v>1203</v>
      </c>
      <c r="I2313" s="2907" t="s">
        <v>28</v>
      </c>
      <c r="J2313" s="2905">
        <v>45887</v>
      </c>
      <c r="K2313" s="2908">
        <v>30</v>
      </c>
      <c r="L2313" s="2909">
        <v>30</v>
      </c>
      <c r="M2313" s="2910">
        <v>210</v>
      </c>
      <c r="N2313" s="2911">
        <v>0</v>
      </c>
      <c r="O2313" s="2911">
        <v>0</v>
      </c>
      <c r="P2313" s="2912">
        <f>SUM(Table1[[#This Row],[BASE_FARE]:[SURCHARGES]])*Table1[[#This Row],[SEATS_BOOKED]]</f>
        <v>6300</v>
      </c>
      <c r="Q2313" s="2866" t="s">
        <v>161</v>
      </c>
      <c r="R2313" s="2460" t="s">
        <v>397</v>
      </c>
      <c r="S2313" s="2906" t="str">
        <f>LEFT(Table1[[#This Row],[SECTOR]],3)</f>
        <v>NAP</v>
      </c>
      <c r="T2313" s="2906" t="str">
        <f>RIGHT(Table1[[#This Row],[SECTOR]],3)</f>
        <v>SSH</v>
      </c>
      <c r="U2313" s="2906" t="str">
        <f t="shared" si="216"/>
        <v>NAP</v>
      </c>
      <c r="V2313" s="2906">
        <f>WEEKDAY(Table1[[#This Row],[FLIGHT_DATE]],2)</f>
        <v>1</v>
      </c>
      <c r="W2313" s="2906">
        <f>Table1[[#This Row],[FLIGHT_DATE]]-Table1[[#This Row],[DATE_BOOKED]]</f>
        <v>118</v>
      </c>
    </row>
    <row r="2314" spans="1:23" x14ac:dyDescent="0.35">
      <c r="A2314" s="2905">
        <v>45769</v>
      </c>
      <c r="B2314" s="2898" t="s">
        <v>619</v>
      </c>
      <c r="C2314" s="198" t="s">
        <v>160</v>
      </c>
      <c r="D2314" s="198"/>
      <c r="E2314" s="2898"/>
      <c r="F2314" s="2890" t="s">
        <v>54</v>
      </c>
      <c r="G2314" s="2890" t="s">
        <v>10</v>
      </c>
      <c r="H2314" s="2906" t="s">
        <v>1203</v>
      </c>
      <c r="I2314" s="2907" t="s">
        <v>28</v>
      </c>
      <c r="J2314" s="2905">
        <v>45894</v>
      </c>
      <c r="K2314" s="2908">
        <v>30</v>
      </c>
      <c r="L2314" s="2909">
        <v>30</v>
      </c>
      <c r="M2314" s="2910">
        <v>210</v>
      </c>
      <c r="N2314" s="2911">
        <v>0</v>
      </c>
      <c r="O2314" s="2911">
        <v>0</v>
      </c>
      <c r="P2314" s="2912">
        <f>SUM(Table1[[#This Row],[BASE_FARE]:[SURCHARGES]])*Table1[[#This Row],[SEATS_BOOKED]]</f>
        <v>6300</v>
      </c>
      <c r="Q2314" s="2866" t="s">
        <v>161</v>
      </c>
      <c r="R2314" s="2460" t="s">
        <v>397</v>
      </c>
      <c r="S2314" s="2906" t="str">
        <f>LEFT(Table1[[#This Row],[SECTOR]],3)</f>
        <v>NAP</v>
      </c>
      <c r="T2314" s="2906" t="str">
        <f>RIGHT(Table1[[#This Row],[SECTOR]],3)</f>
        <v>SSH</v>
      </c>
      <c r="U2314" s="2906" t="str">
        <f t="shared" si="216"/>
        <v>NAP</v>
      </c>
      <c r="V2314" s="2906">
        <f>WEEKDAY(Table1[[#This Row],[FLIGHT_DATE]],2)</f>
        <v>1</v>
      </c>
      <c r="W2314" s="2906">
        <f>Table1[[#This Row],[FLIGHT_DATE]]-Table1[[#This Row],[DATE_BOOKED]]</f>
        <v>125</v>
      </c>
    </row>
    <row r="2315" spans="1:23" x14ac:dyDescent="0.35">
      <c r="A2315" s="2905">
        <v>45769</v>
      </c>
      <c r="B2315" s="2898" t="s">
        <v>619</v>
      </c>
      <c r="C2315" s="198" t="s">
        <v>160</v>
      </c>
      <c r="D2315" s="198"/>
      <c r="E2315" s="2898"/>
      <c r="F2315" s="2890" t="s">
        <v>54</v>
      </c>
      <c r="G2315" s="2890" t="s">
        <v>10</v>
      </c>
      <c r="H2315" s="2906" t="s">
        <v>1203</v>
      </c>
      <c r="I2315" s="2907" t="s">
        <v>28</v>
      </c>
      <c r="J2315" s="2905">
        <v>45901</v>
      </c>
      <c r="K2315" s="2908">
        <v>30</v>
      </c>
      <c r="L2315" s="2909">
        <v>30</v>
      </c>
      <c r="M2315" s="2910">
        <v>210</v>
      </c>
      <c r="N2315" s="2911">
        <v>0</v>
      </c>
      <c r="O2315" s="2911">
        <v>0</v>
      </c>
      <c r="P2315" s="2912">
        <f>SUM(Table1[[#This Row],[BASE_FARE]:[SURCHARGES]])*Table1[[#This Row],[SEATS_BOOKED]]</f>
        <v>6300</v>
      </c>
      <c r="Q2315" s="2866" t="s">
        <v>161</v>
      </c>
      <c r="R2315" s="2460" t="s">
        <v>397</v>
      </c>
      <c r="S2315" s="2906" t="str">
        <f>LEFT(Table1[[#This Row],[SECTOR]],3)</f>
        <v>NAP</v>
      </c>
      <c r="T2315" s="2906" t="str">
        <f>RIGHT(Table1[[#This Row],[SECTOR]],3)</f>
        <v>SSH</v>
      </c>
      <c r="U2315" s="2906" t="str">
        <f t="shared" si="216"/>
        <v>NAP</v>
      </c>
      <c r="V2315" s="2906">
        <f>WEEKDAY(Table1[[#This Row],[FLIGHT_DATE]],2)</f>
        <v>1</v>
      </c>
      <c r="W2315" s="2906">
        <f>Table1[[#This Row],[FLIGHT_DATE]]-Table1[[#This Row],[DATE_BOOKED]]</f>
        <v>132</v>
      </c>
    </row>
    <row r="2316" spans="1:23" x14ac:dyDescent="0.35">
      <c r="A2316" s="2905">
        <v>45769</v>
      </c>
      <c r="B2316" s="2906" t="s">
        <v>619</v>
      </c>
      <c r="C2316" s="198" t="s">
        <v>160</v>
      </c>
      <c r="D2316" s="198"/>
      <c r="E2316" s="2906"/>
      <c r="F2316" s="2906" t="s">
        <v>54</v>
      </c>
      <c r="G2316" s="2890" t="s">
        <v>11</v>
      </c>
      <c r="H2316" s="2906" t="s">
        <v>1202</v>
      </c>
      <c r="I2316" s="2907" t="s">
        <v>29</v>
      </c>
      <c r="J2316" s="2905">
        <v>45873</v>
      </c>
      <c r="K2316" s="2908">
        <v>30</v>
      </c>
      <c r="L2316" s="2909">
        <v>30</v>
      </c>
      <c r="M2316" s="2910">
        <v>210</v>
      </c>
      <c r="N2316" s="2911">
        <v>0</v>
      </c>
      <c r="O2316" s="2911">
        <v>0</v>
      </c>
      <c r="P2316" s="2912">
        <f>SUM(Table1[[#This Row],[BASE_FARE]:[SURCHARGES]])*Table1[[#This Row],[SEATS_BOOKED]]</f>
        <v>6300</v>
      </c>
      <c r="Q2316" s="2866" t="s">
        <v>161</v>
      </c>
      <c r="R2316" s="2460" t="s">
        <v>397</v>
      </c>
      <c r="S2316" s="2906" t="str">
        <f>LEFT(Table1[[#This Row],[SECTOR]],3)</f>
        <v>SSH</v>
      </c>
      <c r="T2316" s="2906" t="str">
        <f>RIGHT(Table1[[#This Row],[SECTOR]],3)</f>
        <v>NAP</v>
      </c>
      <c r="U2316" s="2906" t="str">
        <f t="shared" ref="U2316:U2321" si="217">IF(AND(S2316&lt;&gt;"SSH", S2316&lt;&gt;"RMF", S2316&lt;&gt;"CAI", S2316&lt;&gt;"HRG", S2316&lt;&gt;"LXR", S2316&lt;&gt;"DXB", OR(T2316="SSH", T2316="RMF", T2316="CAI", T2316="HRG", T2316="LXR", T2316="DXB")), S2316,
    IF(AND(T2316&lt;&gt;"SSH", T2316&lt;&gt;"RMF", T2316&lt;&gt;"CAI", T2316&lt;&gt;"HRG", T2316&lt;&gt;"LXR", T2316&lt;&gt;"DXB", OR(S2316="SSH", S2316="RMF", S2316="CAI", S2316="HRG", S2316="LXR", S2316="DXB")), T2316,
    "VIE"))</f>
        <v>NAP</v>
      </c>
      <c r="V2316" s="2906">
        <f>WEEKDAY(Table1[[#This Row],[FLIGHT_DATE]],2)</f>
        <v>1</v>
      </c>
      <c r="W2316" s="2906">
        <f>Table1[[#This Row],[FLIGHT_DATE]]-Table1[[#This Row],[DATE_BOOKED]]</f>
        <v>104</v>
      </c>
    </row>
    <row r="2317" spans="1:23" x14ac:dyDescent="0.35">
      <c r="A2317" s="2905">
        <v>45769</v>
      </c>
      <c r="B2317" s="2906" t="s">
        <v>619</v>
      </c>
      <c r="C2317" s="198" t="s">
        <v>160</v>
      </c>
      <c r="D2317" s="198"/>
      <c r="E2317" s="2906"/>
      <c r="F2317" s="2906" t="s">
        <v>54</v>
      </c>
      <c r="G2317" s="2890" t="s">
        <v>11</v>
      </c>
      <c r="H2317" s="2906" t="s">
        <v>1202</v>
      </c>
      <c r="I2317" s="2907" t="s">
        <v>29</v>
      </c>
      <c r="J2317" s="2905">
        <v>45880</v>
      </c>
      <c r="K2317" s="2908">
        <v>30</v>
      </c>
      <c r="L2317" s="2909">
        <v>30</v>
      </c>
      <c r="M2317" s="2910">
        <v>210</v>
      </c>
      <c r="N2317" s="2911">
        <v>0</v>
      </c>
      <c r="O2317" s="2911">
        <v>0</v>
      </c>
      <c r="P2317" s="2912">
        <f>SUM(Table1[[#This Row],[BASE_FARE]:[SURCHARGES]])*Table1[[#This Row],[SEATS_BOOKED]]</f>
        <v>6300</v>
      </c>
      <c r="Q2317" s="2866" t="s">
        <v>161</v>
      </c>
      <c r="R2317" s="2460" t="s">
        <v>397</v>
      </c>
      <c r="S2317" s="2906" t="str">
        <f>LEFT(Table1[[#This Row],[SECTOR]],3)</f>
        <v>SSH</v>
      </c>
      <c r="T2317" s="2906" t="str">
        <f>RIGHT(Table1[[#This Row],[SECTOR]],3)</f>
        <v>NAP</v>
      </c>
      <c r="U2317" s="2906" t="str">
        <f t="shared" si="217"/>
        <v>NAP</v>
      </c>
      <c r="V2317" s="2906">
        <f>WEEKDAY(Table1[[#This Row],[FLIGHT_DATE]],2)</f>
        <v>1</v>
      </c>
      <c r="W2317" s="2906">
        <f>Table1[[#This Row],[FLIGHT_DATE]]-Table1[[#This Row],[DATE_BOOKED]]</f>
        <v>111</v>
      </c>
    </row>
    <row r="2318" spans="1:23" x14ac:dyDescent="0.35">
      <c r="A2318" s="2905">
        <v>45769</v>
      </c>
      <c r="B2318" s="2906" t="s">
        <v>619</v>
      </c>
      <c r="C2318" s="198" t="s">
        <v>160</v>
      </c>
      <c r="D2318" s="198"/>
      <c r="E2318" s="2906"/>
      <c r="F2318" s="2906" t="s">
        <v>54</v>
      </c>
      <c r="G2318" s="2890" t="s">
        <v>11</v>
      </c>
      <c r="H2318" s="2906" t="s">
        <v>1202</v>
      </c>
      <c r="I2318" s="2907" t="s">
        <v>29</v>
      </c>
      <c r="J2318" s="2905">
        <v>45887</v>
      </c>
      <c r="K2318" s="2908">
        <v>30</v>
      </c>
      <c r="L2318" s="2909">
        <v>30</v>
      </c>
      <c r="M2318" s="2910">
        <v>210</v>
      </c>
      <c r="N2318" s="2911">
        <v>0</v>
      </c>
      <c r="O2318" s="2911">
        <v>0</v>
      </c>
      <c r="P2318" s="2912">
        <f>SUM(Table1[[#This Row],[BASE_FARE]:[SURCHARGES]])*Table1[[#This Row],[SEATS_BOOKED]]</f>
        <v>6300</v>
      </c>
      <c r="Q2318" s="2866" t="s">
        <v>161</v>
      </c>
      <c r="R2318" s="2460" t="s">
        <v>397</v>
      </c>
      <c r="S2318" s="2906" t="str">
        <f>LEFT(Table1[[#This Row],[SECTOR]],3)</f>
        <v>SSH</v>
      </c>
      <c r="T2318" s="2906" t="str">
        <f>RIGHT(Table1[[#This Row],[SECTOR]],3)</f>
        <v>NAP</v>
      </c>
      <c r="U2318" s="2906" t="str">
        <f t="shared" si="217"/>
        <v>NAP</v>
      </c>
      <c r="V2318" s="2906">
        <f>WEEKDAY(Table1[[#This Row],[FLIGHT_DATE]],2)</f>
        <v>1</v>
      </c>
      <c r="W2318" s="2906">
        <f>Table1[[#This Row],[FLIGHT_DATE]]-Table1[[#This Row],[DATE_BOOKED]]</f>
        <v>118</v>
      </c>
    </row>
    <row r="2319" spans="1:23" x14ac:dyDescent="0.35">
      <c r="A2319" s="2905">
        <v>45769</v>
      </c>
      <c r="B2319" s="2906" t="s">
        <v>619</v>
      </c>
      <c r="C2319" s="198" t="s">
        <v>160</v>
      </c>
      <c r="D2319" s="198"/>
      <c r="E2319" s="2906"/>
      <c r="F2319" s="2906" t="s">
        <v>54</v>
      </c>
      <c r="G2319" s="2890" t="s">
        <v>11</v>
      </c>
      <c r="H2319" s="2906" t="s">
        <v>1202</v>
      </c>
      <c r="I2319" s="2907" t="s">
        <v>29</v>
      </c>
      <c r="J2319" s="2905">
        <v>45894</v>
      </c>
      <c r="K2319" s="2908">
        <v>30</v>
      </c>
      <c r="L2319" s="2909">
        <v>30</v>
      </c>
      <c r="M2319" s="2910">
        <v>210</v>
      </c>
      <c r="N2319" s="2911">
        <v>0</v>
      </c>
      <c r="O2319" s="2911">
        <v>0</v>
      </c>
      <c r="P2319" s="2912">
        <f>SUM(Table1[[#This Row],[BASE_FARE]:[SURCHARGES]])*Table1[[#This Row],[SEATS_BOOKED]]</f>
        <v>6300</v>
      </c>
      <c r="Q2319" s="2866" t="s">
        <v>161</v>
      </c>
      <c r="R2319" s="2460" t="s">
        <v>397</v>
      </c>
      <c r="S2319" s="2906" t="str">
        <f>LEFT(Table1[[#This Row],[SECTOR]],3)</f>
        <v>SSH</v>
      </c>
      <c r="T2319" s="2906" t="str">
        <f>RIGHT(Table1[[#This Row],[SECTOR]],3)</f>
        <v>NAP</v>
      </c>
      <c r="U2319" s="2906" t="str">
        <f t="shared" si="217"/>
        <v>NAP</v>
      </c>
      <c r="V2319" s="2906">
        <f>WEEKDAY(Table1[[#This Row],[FLIGHT_DATE]],2)</f>
        <v>1</v>
      </c>
      <c r="W2319" s="2906">
        <f>Table1[[#This Row],[FLIGHT_DATE]]-Table1[[#This Row],[DATE_BOOKED]]</f>
        <v>125</v>
      </c>
    </row>
    <row r="2320" spans="1:23" x14ac:dyDescent="0.35">
      <c r="A2320" s="2905">
        <v>45769</v>
      </c>
      <c r="B2320" s="2906" t="s">
        <v>619</v>
      </c>
      <c r="C2320" s="198" t="s">
        <v>160</v>
      </c>
      <c r="D2320" s="198"/>
      <c r="E2320" s="2906"/>
      <c r="F2320" s="2906" t="s">
        <v>54</v>
      </c>
      <c r="G2320" s="2890" t="s">
        <v>11</v>
      </c>
      <c r="H2320" s="2906" t="s">
        <v>1202</v>
      </c>
      <c r="I2320" s="2907" t="s">
        <v>29</v>
      </c>
      <c r="J2320" s="2905">
        <v>45901</v>
      </c>
      <c r="K2320" s="2908">
        <v>30</v>
      </c>
      <c r="L2320" s="2909">
        <v>30</v>
      </c>
      <c r="M2320" s="2910">
        <v>210</v>
      </c>
      <c r="N2320" s="2911">
        <v>0</v>
      </c>
      <c r="O2320" s="2911">
        <v>0</v>
      </c>
      <c r="P2320" s="2912">
        <f>SUM(Table1[[#This Row],[BASE_FARE]:[SURCHARGES]])*Table1[[#This Row],[SEATS_BOOKED]]</f>
        <v>6300</v>
      </c>
      <c r="Q2320" s="2866" t="s">
        <v>161</v>
      </c>
      <c r="R2320" s="2460" t="s">
        <v>397</v>
      </c>
      <c r="S2320" s="2906" t="str">
        <f>LEFT(Table1[[#This Row],[SECTOR]],3)</f>
        <v>SSH</v>
      </c>
      <c r="T2320" s="2906" t="str">
        <f>RIGHT(Table1[[#This Row],[SECTOR]],3)</f>
        <v>NAP</v>
      </c>
      <c r="U2320" s="2906" t="str">
        <f t="shared" si="217"/>
        <v>NAP</v>
      </c>
      <c r="V2320" s="2906">
        <f>WEEKDAY(Table1[[#This Row],[FLIGHT_DATE]],2)</f>
        <v>1</v>
      </c>
      <c r="W2320" s="2906">
        <f>Table1[[#This Row],[FLIGHT_DATE]]-Table1[[#This Row],[DATE_BOOKED]]</f>
        <v>132</v>
      </c>
    </row>
    <row r="2321" spans="1:23" x14ac:dyDescent="0.35">
      <c r="A2321" s="2905">
        <v>45769</v>
      </c>
      <c r="B2321" s="2906" t="s">
        <v>619</v>
      </c>
      <c r="C2321" s="198" t="s">
        <v>160</v>
      </c>
      <c r="D2321" s="198"/>
      <c r="E2321" s="2906"/>
      <c r="F2321" s="2906" t="s">
        <v>54</v>
      </c>
      <c r="G2321" s="2890" t="s">
        <v>11</v>
      </c>
      <c r="H2321" s="2906" t="s">
        <v>1202</v>
      </c>
      <c r="I2321" s="2907" t="s">
        <v>29</v>
      </c>
      <c r="J2321" s="2905">
        <v>45908</v>
      </c>
      <c r="K2321" s="2908">
        <v>30</v>
      </c>
      <c r="L2321" s="2909">
        <v>30</v>
      </c>
      <c r="M2321" s="2910">
        <v>210</v>
      </c>
      <c r="N2321" s="2911">
        <v>0</v>
      </c>
      <c r="O2321" s="2911">
        <v>0</v>
      </c>
      <c r="P2321" s="2912">
        <f>SUM(Table1[[#This Row],[BASE_FARE]:[SURCHARGES]])*Table1[[#This Row],[SEATS_BOOKED]]</f>
        <v>6300</v>
      </c>
      <c r="Q2321" s="2866" t="s">
        <v>161</v>
      </c>
      <c r="R2321" s="2460" t="s">
        <v>397</v>
      </c>
      <c r="S2321" s="2906" t="str">
        <f>LEFT(Table1[[#This Row],[SECTOR]],3)</f>
        <v>SSH</v>
      </c>
      <c r="T2321" s="2906" t="str">
        <f>RIGHT(Table1[[#This Row],[SECTOR]],3)</f>
        <v>NAP</v>
      </c>
      <c r="U2321" s="2906" t="str">
        <f t="shared" si="217"/>
        <v>NAP</v>
      </c>
      <c r="V2321" s="2906">
        <f>WEEKDAY(Table1[[#This Row],[FLIGHT_DATE]],2)</f>
        <v>1</v>
      </c>
      <c r="W2321" s="2906">
        <f>Table1[[#This Row],[FLIGHT_DATE]]-Table1[[#This Row],[DATE_BOOKED]]</f>
        <v>139</v>
      </c>
    </row>
    <row r="2322" spans="1:23" x14ac:dyDescent="0.35">
      <c r="A2322" s="2913">
        <v>45769</v>
      </c>
      <c r="B2322" s="2914" t="s">
        <v>332</v>
      </c>
      <c r="C2322" s="198" t="s">
        <v>333</v>
      </c>
      <c r="D2322" s="198"/>
      <c r="E2322" s="2914"/>
      <c r="F2322" s="2914" t="s">
        <v>56</v>
      </c>
      <c r="G2322" s="2914" t="s">
        <v>10</v>
      </c>
      <c r="H2322" s="2914" t="s">
        <v>193</v>
      </c>
      <c r="I2322" s="2915" t="s">
        <v>29</v>
      </c>
      <c r="J2322" s="2929">
        <v>45774</v>
      </c>
      <c r="K2322" s="2916">
        <v>4</v>
      </c>
      <c r="L2322" s="2917">
        <v>4</v>
      </c>
      <c r="M2322" s="2918">
        <v>300</v>
      </c>
      <c r="N2322" s="2919">
        <v>0</v>
      </c>
      <c r="O2322" s="2919">
        <v>0</v>
      </c>
      <c r="P2322" s="2920">
        <f>SUM(Table1[[#This Row],[BASE_FARE]:[SURCHARGES]])*Table1[[#This Row],[SEATS_BOOKED]]</f>
        <v>1200</v>
      </c>
      <c r="Q2322" s="2914" t="s">
        <v>161</v>
      </c>
      <c r="R2322" s="2916" t="s">
        <v>95</v>
      </c>
      <c r="S2322" s="2914" t="str">
        <f>LEFT(Table1[[#This Row],[SECTOR]],3)</f>
        <v>SSH</v>
      </c>
      <c r="T2322" s="2914" t="str">
        <f>RIGHT(Table1[[#This Row],[SECTOR]],3)</f>
        <v>NAP</v>
      </c>
      <c r="U2322" s="2914" t="str">
        <f>IF(AND(S2322&lt;&gt;"SSH", S2322&lt;&gt;"RMF", S2322&lt;&gt;"CAI", S2322&lt;&gt;"HRG", S2322&lt;&gt;"LXR", S2322&lt;&gt;"DXB", OR(T2322="SSH", T2322="RMF", T2322="CAI", T2322="HRG", T2322="LXR", T2322="DXB")), S2322,
    IF(AND(T2322&lt;&gt;"SSH", T2322&lt;&gt;"RMF", T2322&lt;&gt;"CAI", T2322&lt;&gt;"HRG", T2322&lt;&gt;"LXR", T2322&lt;&gt;"DXB", OR(S2322="SSH", S2322="RMF", S2322="CAI", S2322="HRG", S2322="LXR", S2322="DXB")), T2322,
    "VIE"))</f>
        <v>NAP</v>
      </c>
      <c r="V2322" s="2914">
        <f>WEEKDAY(Table1[[#This Row],[FLIGHT_DATE]],2)</f>
        <v>7</v>
      </c>
      <c r="W2322" s="2914">
        <f>Table1[[#This Row],[FLIGHT_DATE]]-Table1[[#This Row],[DATE_BOOKED]]</f>
        <v>5</v>
      </c>
    </row>
    <row r="2323" spans="1:23" x14ac:dyDescent="0.35">
      <c r="A2323" s="2921">
        <v>45769</v>
      </c>
      <c r="B2323" s="2922" t="s">
        <v>385</v>
      </c>
      <c r="C2323" s="198" t="s">
        <v>333</v>
      </c>
      <c r="D2323" s="198"/>
      <c r="E2323" s="2922" t="s">
        <v>1204</v>
      </c>
      <c r="F2323" s="2922" t="s">
        <v>54</v>
      </c>
      <c r="G2323" s="2922" t="s">
        <v>10</v>
      </c>
      <c r="H2323" s="2922" t="s">
        <v>89</v>
      </c>
      <c r="I2323" s="2923" t="s">
        <v>26</v>
      </c>
      <c r="J2323" s="2921">
        <v>45829</v>
      </c>
      <c r="K2323" s="2924">
        <v>4</v>
      </c>
      <c r="L2323" s="2925">
        <v>4</v>
      </c>
      <c r="M2323" s="2926">
        <v>160</v>
      </c>
      <c r="N2323" s="2927">
        <v>0</v>
      </c>
      <c r="O2323" s="2927">
        <v>0</v>
      </c>
      <c r="P2323" s="2928">
        <f>SUM(Table1[[#This Row],[BASE_FARE]:[SURCHARGES]])*Table1[[#This Row],[SEATS_BOOKED]]</f>
        <v>640</v>
      </c>
      <c r="Q2323" s="2818" t="s">
        <v>161</v>
      </c>
      <c r="R2323" s="2821" t="s">
        <v>335</v>
      </c>
      <c r="S2323" s="2922" t="str">
        <f>LEFT(Table1[[#This Row],[SECTOR]],3)</f>
        <v>BRI</v>
      </c>
      <c r="T2323" s="2922" t="str">
        <f>RIGHT(Table1[[#This Row],[SECTOR]],3)</f>
        <v>SSH</v>
      </c>
      <c r="U2323" s="2922" t="str">
        <f>IF(AND(S2323&lt;&gt;"SSH", S2323&lt;&gt;"RMF", S2323&lt;&gt;"CAI", S2323&lt;&gt;"HRG", S2323&lt;&gt;"LXR", S2323&lt;&gt;"DXB", OR(T2323="SSH", T2323="RMF", T2323="CAI", T2323="HRG", T2323="LXR", T2323="DXB")), S2323,
    IF(AND(T2323&lt;&gt;"SSH", T2323&lt;&gt;"RMF", T2323&lt;&gt;"CAI", T2323&lt;&gt;"HRG", T2323&lt;&gt;"LXR", T2323&lt;&gt;"DXB", OR(S2323="SSH", S2323="RMF", S2323="CAI", S2323="HRG", S2323="LXR", S2323="DXB")), T2323,
    "VIE"))</f>
        <v>BRI</v>
      </c>
      <c r="V2323" s="2922">
        <f>WEEKDAY(Table1[[#This Row],[FLIGHT_DATE]],2)</f>
        <v>6</v>
      </c>
      <c r="W2323" s="2922">
        <f>Table1[[#This Row],[FLIGHT_DATE]]-Table1[[#This Row],[DATE_BOOKED]]</f>
        <v>60</v>
      </c>
    </row>
    <row r="2324" spans="1:23" x14ac:dyDescent="0.35">
      <c r="A2324" s="2921">
        <v>45769</v>
      </c>
      <c r="B2324" s="2922" t="s">
        <v>385</v>
      </c>
      <c r="C2324" s="198" t="s">
        <v>333</v>
      </c>
      <c r="D2324" s="198"/>
      <c r="E2324" s="2922" t="s">
        <v>1204</v>
      </c>
      <c r="F2324" s="2922" t="s">
        <v>54</v>
      </c>
      <c r="G2324" s="2922" t="s">
        <v>11</v>
      </c>
      <c r="H2324" s="2922" t="s">
        <v>88</v>
      </c>
      <c r="I2324" s="2923" t="s">
        <v>27</v>
      </c>
      <c r="J2324" s="2921">
        <v>45836</v>
      </c>
      <c r="K2324" s="2924">
        <v>4</v>
      </c>
      <c r="L2324" s="2925">
        <v>4</v>
      </c>
      <c r="M2324" s="2926">
        <v>160</v>
      </c>
      <c r="N2324" s="2927">
        <v>0</v>
      </c>
      <c r="O2324" s="2927">
        <v>0</v>
      </c>
      <c r="P2324" s="2928">
        <f>SUM(Table1[[#This Row],[BASE_FARE]:[SURCHARGES]])*Table1[[#This Row],[SEATS_BOOKED]]</f>
        <v>640</v>
      </c>
      <c r="Q2324" s="2818" t="s">
        <v>161</v>
      </c>
      <c r="R2324" s="2821" t="s">
        <v>335</v>
      </c>
      <c r="S2324" s="2922" t="str">
        <f>LEFT(Table1[[#This Row],[SECTOR]],3)</f>
        <v>SSH</v>
      </c>
      <c r="T2324" s="2922" t="str">
        <f>RIGHT(Table1[[#This Row],[SECTOR]],3)</f>
        <v>BRI</v>
      </c>
      <c r="U2324" s="2922" t="str">
        <f>IF(AND(S2324&lt;&gt;"SSH", S2324&lt;&gt;"RMF", S2324&lt;&gt;"CAI", S2324&lt;&gt;"HRG", S2324&lt;&gt;"LXR", S2324&lt;&gt;"DXB", OR(T2324="SSH", T2324="RMF", T2324="CAI", T2324="HRG", T2324="LXR", T2324="DXB")), S2324,
    IF(AND(T2324&lt;&gt;"SSH", T2324&lt;&gt;"RMF", T2324&lt;&gt;"CAI", T2324&lt;&gt;"HRG", T2324&lt;&gt;"LXR", T2324&lt;&gt;"DXB", OR(S2324="SSH", S2324="RMF", S2324="CAI", S2324="HRG", S2324="LXR", S2324="DXB")), T2324,
    "VIE"))</f>
        <v>BRI</v>
      </c>
      <c r="V2324" s="2922">
        <f>WEEKDAY(Table1[[#This Row],[FLIGHT_DATE]],2)</f>
        <v>6</v>
      </c>
      <c r="W2324" s="2922">
        <f>Table1[[#This Row],[FLIGHT_DATE]]-Table1[[#This Row],[DATE_BOOKED]]</f>
        <v>67</v>
      </c>
    </row>
    <row r="2325" spans="1:23" x14ac:dyDescent="0.35">
      <c r="A2325" s="2929">
        <v>45769</v>
      </c>
      <c r="B2325" s="2930" t="s">
        <v>387</v>
      </c>
      <c r="C2325" s="198" t="s">
        <v>333</v>
      </c>
      <c r="D2325" s="198" t="s">
        <v>583</v>
      </c>
      <c r="E2325" s="2930" t="s">
        <v>1205</v>
      </c>
      <c r="F2325" s="2930" t="s">
        <v>56</v>
      </c>
      <c r="G2325" s="2930" t="s">
        <v>10</v>
      </c>
      <c r="H2325" s="2930" t="s">
        <v>89</v>
      </c>
      <c r="I2325" s="2931" t="s">
        <v>26</v>
      </c>
      <c r="J2325" s="2929">
        <v>45878</v>
      </c>
      <c r="K2325" s="2932">
        <v>1</v>
      </c>
      <c r="L2325" s="2933">
        <v>1</v>
      </c>
      <c r="M2325" s="2934">
        <v>245.04</v>
      </c>
      <c r="N2325" s="2935">
        <v>23.900000000000006</v>
      </c>
      <c r="O2325" s="2935">
        <v>53</v>
      </c>
      <c r="P2325" s="2936">
        <f>SUM(Table1[[#This Row],[BASE_FARE]:[SURCHARGES]])*Table1[[#This Row],[SEATS_BOOKED]]</f>
        <v>321.94</v>
      </c>
      <c r="Q2325" s="2930" t="s">
        <v>161</v>
      </c>
      <c r="R2325" s="2932" t="s">
        <v>335</v>
      </c>
      <c r="S2325" s="2930" t="str">
        <f>LEFT(Table1[[#This Row],[SECTOR]],3)</f>
        <v>BRI</v>
      </c>
      <c r="T2325" s="2930" t="str">
        <f>RIGHT(Table1[[#This Row],[SECTOR]],3)</f>
        <v>SSH</v>
      </c>
      <c r="U2325" s="2930" t="str">
        <f t="shared" ref="U2325:U2326" si="218">IF(AND(S2325&lt;&gt;"SSH", S2325&lt;&gt;"RMF", S2325&lt;&gt;"CAI", S2325&lt;&gt;"HRG", S2325&lt;&gt;"LXR", S2325&lt;&gt;"DXB", OR(T2325="SSH", T2325="RMF", T2325="CAI", T2325="HRG", T2325="LXR", T2325="DXB")), S2325,
    IF(AND(T2325&lt;&gt;"SSH", T2325&lt;&gt;"RMF", T2325&lt;&gt;"CAI", T2325&lt;&gt;"HRG", T2325&lt;&gt;"LXR", T2325&lt;&gt;"DXB", OR(S2325="SSH", S2325="RMF", S2325="CAI", S2325="HRG", S2325="LXR", S2325="DXB")), T2325,
    "VIE"))</f>
        <v>BRI</v>
      </c>
      <c r="V2325" s="2930">
        <f>WEEKDAY(Table1[[#This Row],[FLIGHT_DATE]],2)</f>
        <v>6</v>
      </c>
      <c r="W2325" s="2930">
        <f>Table1[[#This Row],[FLIGHT_DATE]]-Table1[[#This Row],[DATE_BOOKED]]</f>
        <v>109</v>
      </c>
    </row>
    <row r="2326" spans="1:23" x14ac:dyDescent="0.35">
      <c r="A2326" s="2929">
        <v>45769</v>
      </c>
      <c r="B2326" s="2930" t="s">
        <v>387</v>
      </c>
      <c r="C2326" s="198" t="s">
        <v>333</v>
      </c>
      <c r="D2326" s="198" t="s">
        <v>583</v>
      </c>
      <c r="E2326" s="2930" t="s">
        <v>1205</v>
      </c>
      <c r="F2326" s="2930" t="s">
        <v>56</v>
      </c>
      <c r="G2326" s="2930" t="s">
        <v>10</v>
      </c>
      <c r="H2326" s="2930" t="s">
        <v>89</v>
      </c>
      <c r="I2326" s="2931" t="s">
        <v>26</v>
      </c>
      <c r="J2326" s="2929">
        <v>45878</v>
      </c>
      <c r="K2326" s="2932">
        <v>1</v>
      </c>
      <c r="L2326" s="2933">
        <v>1</v>
      </c>
      <c r="M2326" s="2934">
        <v>245.04</v>
      </c>
      <c r="N2326" s="2935">
        <v>23.900000000000006</v>
      </c>
      <c r="O2326" s="2935">
        <v>53</v>
      </c>
      <c r="P2326" s="2936">
        <f>SUM(Table1[[#This Row],[BASE_FARE]:[SURCHARGES]])*Table1[[#This Row],[SEATS_BOOKED]]</f>
        <v>321.94</v>
      </c>
      <c r="Q2326" s="2930" t="s">
        <v>161</v>
      </c>
      <c r="R2326" s="2932" t="s">
        <v>335</v>
      </c>
      <c r="S2326" s="2930" t="str">
        <f>LEFT(Table1[[#This Row],[SECTOR]],3)</f>
        <v>BRI</v>
      </c>
      <c r="T2326" s="2930" t="str">
        <f>RIGHT(Table1[[#This Row],[SECTOR]],3)</f>
        <v>SSH</v>
      </c>
      <c r="U2326" s="2930" t="str">
        <f t="shared" si="218"/>
        <v>BRI</v>
      </c>
      <c r="V2326" s="2930">
        <f>WEEKDAY(Table1[[#This Row],[FLIGHT_DATE]],2)</f>
        <v>6</v>
      </c>
      <c r="W2326" s="2930">
        <f>Table1[[#This Row],[FLIGHT_DATE]]-Table1[[#This Row],[DATE_BOOKED]]</f>
        <v>109</v>
      </c>
    </row>
    <row r="2327" spans="1:23" x14ac:dyDescent="0.35">
      <c r="A2327" s="2938">
        <v>45770</v>
      </c>
      <c r="B2327" s="2937" t="s">
        <v>878</v>
      </c>
      <c r="C2327" s="198" t="s">
        <v>160</v>
      </c>
      <c r="D2327" s="198"/>
      <c r="E2327" s="2937"/>
      <c r="F2327" s="2922" t="s">
        <v>54</v>
      </c>
      <c r="G2327" s="2930" t="s">
        <v>10</v>
      </c>
      <c r="H2327" s="3205" t="s">
        <v>1249</v>
      </c>
      <c r="I2327" s="2939" t="s">
        <v>26</v>
      </c>
      <c r="J2327" s="2938">
        <v>45877</v>
      </c>
      <c r="K2327" s="2940">
        <v>10</v>
      </c>
      <c r="L2327" s="2941">
        <v>10</v>
      </c>
      <c r="M2327" s="2942"/>
      <c r="N2327" s="2943"/>
      <c r="O2327" s="2943"/>
      <c r="P2327" s="2944">
        <f>SUM(Table1[[#This Row],[BASE_FARE]:[SURCHARGES]])*Table1[[#This Row],[SEATS_BOOKED]]</f>
        <v>0</v>
      </c>
      <c r="Q2327" s="2036" t="s">
        <v>161</v>
      </c>
      <c r="R2327" s="2232" t="s">
        <v>95</v>
      </c>
      <c r="S2327" s="2937" t="str">
        <f>LEFT(Table1[[#This Row],[SECTOR]],3)</f>
        <v>BRI</v>
      </c>
      <c r="T2327" s="2937" t="str">
        <f>RIGHT(Table1[[#This Row],[SECTOR]],3)</f>
        <v>SSH</v>
      </c>
      <c r="U2327" s="2937" t="str">
        <f t="shared" ref="U2327:U2330" si="219">IF(AND(S2327&lt;&gt;"SSH", S2327&lt;&gt;"RMF", S2327&lt;&gt;"CAI", S2327&lt;&gt;"HRG", S2327&lt;&gt;"LXR", S2327&lt;&gt;"DXB", OR(T2327="SSH", T2327="RMF", T2327="CAI", T2327="HRG", T2327="LXR", T2327="DXB")), S2327,
    IF(AND(T2327&lt;&gt;"SSH", T2327&lt;&gt;"RMF", T2327&lt;&gt;"CAI", T2327&lt;&gt;"HRG", T2327&lt;&gt;"LXR", T2327&lt;&gt;"DXB", OR(S2327="SSH", S2327="RMF", S2327="CAI", S2327="HRG", S2327="LXR", S2327="DXB")), T2327,
    "VIE"))</f>
        <v>BRI</v>
      </c>
      <c r="V2327" s="2937">
        <f>WEEKDAY(Table1[[#This Row],[FLIGHT_DATE]],2)</f>
        <v>5</v>
      </c>
      <c r="W2327" s="2937">
        <f>Table1[[#This Row],[FLIGHT_DATE]]-Table1[[#This Row],[DATE_BOOKED]]</f>
        <v>107</v>
      </c>
    </row>
    <row r="2328" spans="1:23" x14ac:dyDescent="0.35">
      <c r="A2328" s="2938">
        <v>45770</v>
      </c>
      <c r="B2328" s="2937" t="s">
        <v>878</v>
      </c>
      <c r="C2328" s="198" t="s">
        <v>160</v>
      </c>
      <c r="D2328" s="198"/>
      <c r="E2328" s="2937"/>
      <c r="F2328" s="2922" t="s">
        <v>54</v>
      </c>
      <c r="G2328" s="2930" t="s">
        <v>10</v>
      </c>
      <c r="H2328" s="3205" t="s">
        <v>1249</v>
      </c>
      <c r="I2328" s="2939" t="s">
        <v>26</v>
      </c>
      <c r="J2328" s="2938">
        <v>45884</v>
      </c>
      <c r="K2328" s="2940">
        <v>10</v>
      </c>
      <c r="L2328" s="2941">
        <v>10</v>
      </c>
      <c r="M2328" s="2942"/>
      <c r="N2328" s="2943"/>
      <c r="O2328" s="2943"/>
      <c r="P2328" s="2944">
        <f>SUM(Table1[[#This Row],[BASE_FARE]:[SURCHARGES]])*Table1[[#This Row],[SEATS_BOOKED]]</f>
        <v>0</v>
      </c>
      <c r="Q2328" s="2036" t="s">
        <v>161</v>
      </c>
      <c r="R2328" s="2232" t="s">
        <v>95</v>
      </c>
      <c r="S2328" s="2937" t="str">
        <f>LEFT(Table1[[#This Row],[SECTOR]],3)</f>
        <v>BRI</v>
      </c>
      <c r="T2328" s="2937" t="str">
        <f>RIGHT(Table1[[#This Row],[SECTOR]],3)</f>
        <v>SSH</v>
      </c>
      <c r="U2328" s="2937" t="str">
        <f t="shared" si="219"/>
        <v>BRI</v>
      </c>
      <c r="V2328" s="2937">
        <f>WEEKDAY(Table1[[#This Row],[FLIGHT_DATE]],2)</f>
        <v>5</v>
      </c>
      <c r="W2328" s="2937">
        <f>Table1[[#This Row],[FLIGHT_DATE]]-Table1[[#This Row],[DATE_BOOKED]]</f>
        <v>114</v>
      </c>
    </row>
    <row r="2329" spans="1:23" x14ac:dyDescent="0.35">
      <c r="A2329" s="2938">
        <v>45770</v>
      </c>
      <c r="B2329" s="2937" t="s">
        <v>878</v>
      </c>
      <c r="C2329" s="198" t="s">
        <v>160</v>
      </c>
      <c r="D2329" s="198"/>
      <c r="E2329" s="2937"/>
      <c r="F2329" s="2922" t="s">
        <v>54</v>
      </c>
      <c r="G2329" s="2930" t="s">
        <v>10</v>
      </c>
      <c r="H2329" s="3205" t="s">
        <v>1249</v>
      </c>
      <c r="I2329" s="2939" t="s">
        <v>26</v>
      </c>
      <c r="J2329" s="2938">
        <v>45891</v>
      </c>
      <c r="K2329" s="2940">
        <v>10</v>
      </c>
      <c r="L2329" s="2941">
        <v>10</v>
      </c>
      <c r="M2329" s="2942"/>
      <c r="N2329" s="2943"/>
      <c r="O2329" s="2943"/>
      <c r="P2329" s="2944">
        <f>SUM(Table1[[#This Row],[BASE_FARE]:[SURCHARGES]])*Table1[[#This Row],[SEATS_BOOKED]]</f>
        <v>0</v>
      </c>
      <c r="Q2329" s="2036" t="s">
        <v>161</v>
      </c>
      <c r="R2329" s="2232" t="s">
        <v>95</v>
      </c>
      <c r="S2329" s="2937" t="str">
        <f>LEFT(Table1[[#This Row],[SECTOR]],3)</f>
        <v>BRI</v>
      </c>
      <c r="T2329" s="2937" t="str">
        <f>RIGHT(Table1[[#This Row],[SECTOR]],3)</f>
        <v>SSH</v>
      </c>
      <c r="U2329" s="2937" t="str">
        <f t="shared" si="219"/>
        <v>BRI</v>
      </c>
      <c r="V2329" s="2937">
        <f>WEEKDAY(Table1[[#This Row],[FLIGHT_DATE]],2)</f>
        <v>5</v>
      </c>
      <c r="W2329" s="2937">
        <f>Table1[[#This Row],[FLIGHT_DATE]]-Table1[[#This Row],[DATE_BOOKED]]</f>
        <v>121</v>
      </c>
    </row>
    <row r="2330" spans="1:23" x14ac:dyDescent="0.35">
      <c r="A2330" s="2938">
        <v>45770</v>
      </c>
      <c r="B2330" s="2937" t="s">
        <v>878</v>
      </c>
      <c r="C2330" s="198" t="s">
        <v>160</v>
      </c>
      <c r="D2330" s="198"/>
      <c r="E2330" s="2937"/>
      <c r="F2330" s="2922" t="s">
        <v>54</v>
      </c>
      <c r="G2330" s="2930" t="s">
        <v>10</v>
      </c>
      <c r="H2330" s="3205" t="s">
        <v>1249</v>
      </c>
      <c r="I2330" s="2939" t="s">
        <v>26</v>
      </c>
      <c r="J2330" s="2938">
        <v>45898</v>
      </c>
      <c r="K2330" s="2940">
        <v>10</v>
      </c>
      <c r="L2330" s="2941">
        <v>10</v>
      </c>
      <c r="M2330" s="2942"/>
      <c r="N2330" s="2943"/>
      <c r="O2330" s="2943"/>
      <c r="P2330" s="2944">
        <f>SUM(Table1[[#This Row],[BASE_FARE]:[SURCHARGES]])*Table1[[#This Row],[SEATS_BOOKED]]</f>
        <v>0</v>
      </c>
      <c r="Q2330" s="2036" t="s">
        <v>161</v>
      </c>
      <c r="R2330" s="2232" t="s">
        <v>95</v>
      </c>
      <c r="S2330" s="2937" t="str">
        <f>LEFT(Table1[[#This Row],[SECTOR]],3)</f>
        <v>BRI</v>
      </c>
      <c r="T2330" s="2937" t="str">
        <f>RIGHT(Table1[[#This Row],[SECTOR]],3)</f>
        <v>SSH</v>
      </c>
      <c r="U2330" s="2937" t="str">
        <f t="shared" si="219"/>
        <v>BRI</v>
      </c>
      <c r="V2330" s="2937">
        <f>WEEKDAY(Table1[[#This Row],[FLIGHT_DATE]],2)</f>
        <v>5</v>
      </c>
      <c r="W2330" s="2937">
        <f>Table1[[#This Row],[FLIGHT_DATE]]-Table1[[#This Row],[DATE_BOOKED]]</f>
        <v>128</v>
      </c>
    </row>
    <row r="2331" spans="1:23" x14ac:dyDescent="0.35">
      <c r="A2331" s="2938">
        <v>45770</v>
      </c>
      <c r="B2331" s="2937" t="s">
        <v>878</v>
      </c>
      <c r="C2331" s="198" t="s">
        <v>160</v>
      </c>
      <c r="D2331" s="198"/>
      <c r="E2331" s="2937"/>
      <c r="F2331" s="2922" t="s">
        <v>54</v>
      </c>
      <c r="G2331" s="2922" t="s">
        <v>11</v>
      </c>
      <c r="H2331" s="3205" t="s">
        <v>1248</v>
      </c>
      <c r="I2331" s="2939" t="s">
        <v>27</v>
      </c>
      <c r="J2331" s="2938">
        <v>45884</v>
      </c>
      <c r="K2331" s="2940">
        <v>10</v>
      </c>
      <c r="L2331" s="2941">
        <v>10</v>
      </c>
      <c r="M2331" s="2942"/>
      <c r="N2331" s="2943"/>
      <c r="O2331" s="2943"/>
      <c r="P2331" s="2944">
        <f>SUM(Table1[[#This Row],[BASE_FARE]:[SURCHARGES]])*Table1[[#This Row],[SEATS_BOOKED]]</f>
        <v>0</v>
      </c>
      <c r="Q2331" s="2036" t="s">
        <v>161</v>
      </c>
      <c r="R2331" s="2232" t="s">
        <v>95</v>
      </c>
      <c r="S2331" s="2937" t="str">
        <f>LEFT(Table1[[#This Row],[SECTOR]],3)</f>
        <v>SSH</v>
      </c>
      <c r="T2331" s="2937" t="str">
        <f>RIGHT(Table1[[#This Row],[SECTOR]],3)</f>
        <v>BRI</v>
      </c>
      <c r="U2331" s="2937" t="str">
        <f t="shared" ref="U2331:U2334" si="220">IF(AND(S2331&lt;&gt;"SSH", S2331&lt;&gt;"RMF", S2331&lt;&gt;"CAI", S2331&lt;&gt;"HRG", S2331&lt;&gt;"LXR", S2331&lt;&gt;"DXB", OR(T2331="SSH", T2331="RMF", T2331="CAI", T2331="HRG", T2331="LXR", T2331="DXB")), S2331,
    IF(AND(T2331&lt;&gt;"SSH", T2331&lt;&gt;"RMF", T2331&lt;&gt;"CAI", T2331&lt;&gt;"HRG", T2331&lt;&gt;"LXR", T2331&lt;&gt;"DXB", OR(S2331="SSH", S2331="RMF", S2331="CAI", S2331="HRG", S2331="LXR", S2331="DXB")), T2331,
    "VIE"))</f>
        <v>BRI</v>
      </c>
      <c r="V2331" s="2937">
        <f>WEEKDAY(Table1[[#This Row],[FLIGHT_DATE]],2)</f>
        <v>5</v>
      </c>
      <c r="W2331" s="2937">
        <f>Table1[[#This Row],[FLIGHT_DATE]]-Table1[[#This Row],[DATE_BOOKED]]</f>
        <v>114</v>
      </c>
    </row>
    <row r="2332" spans="1:23" x14ac:dyDescent="0.35">
      <c r="A2332" s="2938">
        <v>45770</v>
      </c>
      <c r="B2332" s="2937" t="s">
        <v>878</v>
      </c>
      <c r="C2332" s="198" t="s">
        <v>160</v>
      </c>
      <c r="D2332" s="198"/>
      <c r="E2332" s="2937"/>
      <c r="F2332" s="2922" t="s">
        <v>54</v>
      </c>
      <c r="G2332" s="2922" t="s">
        <v>11</v>
      </c>
      <c r="H2332" s="3205" t="s">
        <v>1248</v>
      </c>
      <c r="I2332" s="2939" t="s">
        <v>27</v>
      </c>
      <c r="J2332" s="2938">
        <v>45891</v>
      </c>
      <c r="K2332" s="2940">
        <v>10</v>
      </c>
      <c r="L2332" s="2941">
        <v>10</v>
      </c>
      <c r="M2332" s="2942"/>
      <c r="N2332" s="2943"/>
      <c r="O2332" s="2943"/>
      <c r="P2332" s="2944">
        <f>SUM(Table1[[#This Row],[BASE_FARE]:[SURCHARGES]])*Table1[[#This Row],[SEATS_BOOKED]]</f>
        <v>0</v>
      </c>
      <c r="Q2332" s="2036" t="s">
        <v>161</v>
      </c>
      <c r="R2332" s="2232" t="s">
        <v>95</v>
      </c>
      <c r="S2332" s="2937" t="str">
        <f>LEFT(Table1[[#This Row],[SECTOR]],3)</f>
        <v>SSH</v>
      </c>
      <c r="T2332" s="2937" t="str">
        <f>RIGHT(Table1[[#This Row],[SECTOR]],3)</f>
        <v>BRI</v>
      </c>
      <c r="U2332" s="2937" t="str">
        <f t="shared" si="220"/>
        <v>BRI</v>
      </c>
      <c r="V2332" s="2937">
        <f>WEEKDAY(Table1[[#This Row],[FLIGHT_DATE]],2)</f>
        <v>5</v>
      </c>
      <c r="W2332" s="2937">
        <f>Table1[[#This Row],[FLIGHT_DATE]]-Table1[[#This Row],[DATE_BOOKED]]</f>
        <v>121</v>
      </c>
    </row>
    <row r="2333" spans="1:23" x14ac:dyDescent="0.35">
      <c r="A2333" s="2938">
        <v>45770</v>
      </c>
      <c r="B2333" s="2937" t="s">
        <v>878</v>
      </c>
      <c r="C2333" s="198" t="s">
        <v>160</v>
      </c>
      <c r="D2333" s="198"/>
      <c r="E2333" s="2937"/>
      <c r="F2333" s="2922" t="s">
        <v>54</v>
      </c>
      <c r="G2333" s="2922" t="s">
        <v>11</v>
      </c>
      <c r="H2333" s="3205" t="s">
        <v>1248</v>
      </c>
      <c r="I2333" s="2939" t="s">
        <v>27</v>
      </c>
      <c r="J2333" s="2938">
        <v>45898</v>
      </c>
      <c r="K2333" s="2940">
        <v>10</v>
      </c>
      <c r="L2333" s="2941">
        <v>10</v>
      </c>
      <c r="M2333" s="2942"/>
      <c r="N2333" s="2943"/>
      <c r="O2333" s="2943"/>
      <c r="P2333" s="2944">
        <f>SUM(Table1[[#This Row],[BASE_FARE]:[SURCHARGES]])*Table1[[#This Row],[SEATS_BOOKED]]</f>
        <v>0</v>
      </c>
      <c r="Q2333" s="2036" t="s">
        <v>161</v>
      </c>
      <c r="R2333" s="2232" t="s">
        <v>95</v>
      </c>
      <c r="S2333" s="2937" t="str">
        <f>LEFT(Table1[[#This Row],[SECTOR]],3)</f>
        <v>SSH</v>
      </c>
      <c r="T2333" s="2937" t="str">
        <f>RIGHT(Table1[[#This Row],[SECTOR]],3)</f>
        <v>BRI</v>
      </c>
      <c r="U2333" s="2937" t="str">
        <f t="shared" si="220"/>
        <v>BRI</v>
      </c>
      <c r="V2333" s="2937">
        <f>WEEKDAY(Table1[[#This Row],[FLIGHT_DATE]],2)</f>
        <v>5</v>
      </c>
      <c r="W2333" s="2937">
        <f>Table1[[#This Row],[FLIGHT_DATE]]-Table1[[#This Row],[DATE_BOOKED]]</f>
        <v>128</v>
      </c>
    </row>
    <row r="2334" spans="1:23" x14ac:dyDescent="0.35">
      <c r="A2334" s="2938">
        <v>45770</v>
      </c>
      <c r="B2334" s="2937" t="s">
        <v>878</v>
      </c>
      <c r="C2334" s="198" t="s">
        <v>160</v>
      </c>
      <c r="D2334" s="198"/>
      <c r="E2334" s="2937"/>
      <c r="F2334" s="2922" t="s">
        <v>54</v>
      </c>
      <c r="G2334" s="2922" t="s">
        <v>11</v>
      </c>
      <c r="H2334" s="3205" t="s">
        <v>1248</v>
      </c>
      <c r="I2334" s="2939" t="s">
        <v>27</v>
      </c>
      <c r="J2334" s="2938">
        <v>45905</v>
      </c>
      <c r="K2334" s="2940">
        <v>10</v>
      </c>
      <c r="L2334" s="2941">
        <v>10</v>
      </c>
      <c r="M2334" s="2942"/>
      <c r="N2334" s="2943"/>
      <c r="O2334" s="2943"/>
      <c r="P2334" s="2944">
        <f>SUM(Table1[[#This Row],[BASE_FARE]:[SURCHARGES]])*Table1[[#This Row],[SEATS_BOOKED]]</f>
        <v>0</v>
      </c>
      <c r="Q2334" s="2036" t="s">
        <v>161</v>
      </c>
      <c r="R2334" s="2232" t="s">
        <v>95</v>
      </c>
      <c r="S2334" s="2937" t="str">
        <f>LEFT(Table1[[#This Row],[SECTOR]],3)</f>
        <v>SSH</v>
      </c>
      <c r="T2334" s="2937" t="str">
        <f>RIGHT(Table1[[#This Row],[SECTOR]],3)</f>
        <v>BRI</v>
      </c>
      <c r="U2334" s="2937" t="str">
        <f t="shared" si="220"/>
        <v>BRI</v>
      </c>
      <c r="V2334" s="2937">
        <f>WEEKDAY(Table1[[#This Row],[FLIGHT_DATE]],2)</f>
        <v>5</v>
      </c>
      <c r="W2334" s="2937">
        <f>Table1[[#This Row],[FLIGHT_DATE]]-Table1[[#This Row],[DATE_BOOKED]]</f>
        <v>135</v>
      </c>
    </row>
    <row r="2335" spans="1:23" x14ac:dyDescent="0.35">
      <c r="A2335" s="2945">
        <v>45770</v>
      </c>
      <c r="B2335" s="2946" t="s">
        <v>332</v>
      </c>
      <c r="C2335" s="198" t="s">
        <v>333</v>
      </c>
      <c r="D2335" s="198"/>
      <c r="E2335" s="2946"/>
      <c r="F2335" s="2946" t="s">
        <v>56</v>
      </c>
      <c r="G2335" s="2946" t="s">
        <v>10</v>
      </c>
      <c r="H2335" s="2946" t="s">
        <v>88</v>
      </c>
      <c r="I2335" s="2947" t="s">
        <v>27</v>
      </c>
      <c r="J2335" s="2945">
        <v>45843</v>
      </c>
      <c r="K2335" s="2948">
        <v>4</v>
      </c>
      <c r="L2335" s="2949">
        <v>4</v>
      </c>
      <c r="M2335" s="2950">
        <v>160</v>
      </c>
      <c r="N2335" s="2951">
        <v>0</v>
      </c>
      <c r="O2335" s="2951">
        <v>0</v>
      </c>
      <c r="P2335" s="2952">
        <f>SUM(Table1[[#This Row],[BASE_FARE]:[SURCHARGES]])*Table1[[#This Row],[SEATS_BOOKED]]</f>
        <v>640</v>
      </c>
      <c r="Q2335" s="2946" t="s">
        <v>161</v>
      </c>
      <c r="R2335" s="2948" t="s">
        <v>335</v>
      </c>
      <c r="S2335" s="2946" t="str">
        <f>LEFT(Table1[[#This Row],[SECTOR]],3)</f>
        <v>SSH</v>
      </c>
      <c r="T2335" s="2946" t="str">
        <f>RIGHT(Table1[[#This Row],[SECTOR]],3)</f>
        <v>BRI</v>
      </c>
      <c r="U2335" s="2946" t="str">
        <f t="shared" ref="U2335:U2336" si="221">IF(AND(S2335&lt;&gt;"SSH", S2335&lt;&gt;"RMF", S2335&lt;&gt;"CAI", S2335&lt;&gt;"HRG", S2335&lt;&gt;"LXR", S2335&lt;&gt;"DXB", OR(T2335="SSH", T2335="RMF", T2335="CAI", T2335="HRG", T2335="LXR", T2335="DXB")), S2335,
    IF(AND(T2335&lt;&gt;"SSH", T2335&lt;&gt;"RMF", T2335&lt;&gt;"CAI", T2335&lt;&gt;"HRG", T2335&lt;&gt;"LXR", T2335&lt;&gt;"DXB", OR(S2335="SSH", S2335="RMF", S2335="CAI", S2335="HRG", S2335="LXR", S2335="DXB")), T2335,
    "VIE"))</f>
        <v>BRI</v>
      </c>
      <c r="V2335" s="2946">
        <f>WEEKDAY(Table1[[#This Row],[FLIGHT_DATE]],2)</f>
        <v>6</v>
      </c>
      <c r="W2335" s="2946">
        <f>Table1[[#This Row],[FLIGHT_DATE]]-Table1[[#This Row],[DATE_BOOKED]]</f>
        <v>73</v>
      </c>
    </row>
    <row r="2336" spans="1:23" x14ac:dyDescent="0.35">
      <c r="A2336" s="2945">
        <v>45770</v>
      </c>
      <c r="B2336" s="2946" t="s">
        <v>332</v>
      </c>
      <c r="C2336" s="198" t="s">
        <v>333</v>
      </c>
      <c r="D2336" s="198"/>
      <c r="E2336" s="2946"/>
      <c r="F2336" s="2946" t="s">
        <v>56</v>
      </c>
      <c r="G2336" s="2946" t="s">
        <v>10</v>
      </c>
      <c r="H2336" s="2946" t="s">
        <v>89</v>
      </c>
      <c r="I2336" s="2947" t="s">
        <v>26</v>
      </c>
      <c r="J2336" s="2945">
        <v>45836</v>
      </c>
      <c r="K2336" s="2948">
        <v>4</v>
      </c>
      <c r="L2336" s="2949">
        <v>4</v>
      </c>
      <c r="M2336" s="2950">
        <v>160</v>
      </c>
      <c r="N2336" s="2951">
        <v>0</v>
      </c>
      <c r="O2336" s="2951">
        <v>0</v>
      </c>
      <c r="P2336" s="2952">
        <f>SUM(Table1[[#This Row],[BASE_FARE]:[SURCHARGES]])*Table1[[#This Row],[SEATS_BOOKED]]</f>
        <v>640</v>
      </c>
      <c r="Q2336" s="2946" t="s">
        <v>161</v>
      </c>
      <c r="R2336" s="2948" t="s">
        <v>335</v>
      </c>
      <c r="S2336" s="2946" t="str">
        <f>LEFT(Table1[[#This Row],[SECTOR]],3)</f>
        <v>BRI</v>
      </c>
      <c r="T2336" s="2946" t="str">
        <f>RIGHT(Table1[[#This Row],[SECTOR]],3)</f>
        <v>SSH</v>
      </c>
      <c r="U2336" s="2946" t="str">
        <f t="shared" si="221"/>
        <v>BRI</v>
      </c>
      <c r="V2336" s="2946">
        <f>WEEKDAY(Table1[[#This Row],[FLIGHT_DATE]],2)</f>
        <v>6</v>
      </c>
      <c r="W2336" s="2946">
        <f>Table1[[#This Row],[FLIGHT_DATE]]-Table1[[#This Row],[DATE_BOOKED]]</f>
        <v>66</v>
      </c>
    </row>
    <row r="2337" spans="1:23" x14ac:dyDescent="0.35">
      <c r="A2337" s="2954">
        <v>45770</v>
      </c>
      <c r="B2337" s="3041" t="s">
        <v>878</v>
      </c>
      <c r="C2337" s="198" t="s">
        <v>160</v>
      </c>
      <c r="D2337" s="198"/>
      <c r="E2337" s="2953"/>
      <c r="F2337" s="2922" t="s">
        <v>54</v>
      </c>
      <c r="G2337" s="2946" t="s">
        <v>10</v>
      </c>
      <c r="H2337" s="2953" t="s">
        <v>1203</v>
      </c>
      <c r="I2337" s="2955" t="s">
        <v>28</v>
      </c>
      <c r="J2337" s="2954">
        <v>45873</v>
      </c>
      <c r="K2337" s="2956">
        <v>40</v>
      </c>
      <c r="L2337" s="2957">
        <v>40</v>
      </c>
      <c r="M2337" s="2958"/>
      <c r="N2337" s="2959"/>
      <c r="O2337" s="2959"/>
      <c r="P2337" s="2960">
        <f>SUM(Table1[[#This Row],[BASE_FARE]:[SURCHARGES]])*Table1[[#This Row],[SEATS_BOOKED]]</f>
        <v>0</v>
      </c>
      <c r="Q2337" s="2036" t="s">
        <v>161</v>
      </c>
      <c r="R2337" s="2232" t="s">
        <v>95</v>
      </c>
      <c r="S2337" s="2953" t="str">
        <f>LEFT(Table1[[#This Row],[SECTOR]],3)</f>
        <v>NAP</v>
      </c>
      <c r="T2337" s="2953" t="str">
        <f>RIGHT(Table1[[#This Row],[SECTOR]],3)</f>
        <v>SSH</v>
      </c>
      <c r="U2337" s="2953" t="str">
        <f t="shared" ref="U2337:U2340" si="222">IF(AND(S2337&lt;&gt;"SSH", S2337&lt;&gt;"RMF", S2337&lt;&gt;"CAI", S2337&lt;&gt;"HRG", S2337&lt;&gt;"LXR", S2337&lt;&gt;"DXB", OR(T2337="SSH", T2337="RMF", T2337="CAI", T2337="HRG", T2337="LXR", T2337="DXB")), S2337,
    IF(AND(T2337&lt;&gt;"SSH", T2337&lt;&gt;"RMF", T2337&lt;&gt;"CAI", T2337&lt;&gt;"HRG", T2337&lt;&gt;"LXR", T2337&lt;&gt;"DXB", OR(S2337="SSH", S2337="RMF", S2337="CAI", S2337="HRG", S2337="LXR", S2337="DXB")), T2337,
    "VIE"))</f>
        <v>NAP</v>
      </c>
      <c r="V2337" s="2953">
        <f>WEEKDAY(Table1[[#This Row],[FLIGHT_DATE]],2)</f>
        <v>1</v>
      </c>
      <c r="W2337" s="2953">
        <f>Table1[[#This Row],[FLIGHT_DATE]]-Table1[[#This Row],[DATE_BOOKED]]</f>
        <v>103</v>
      </c>
    </row>
    <row r="2338" spans="1:23" x14ac:dyDescent="0.35">
      <c r="A2338" s="2954">
        <v>45770</v>
      </c>
      <c r="B2338" s="2937" t="s">
        <v>878</v>
      </c>
      <c r="C2338" s="198" t="s">
        <v>160</v>
      </c>
      <c r="D2338" s="198"/>
      <c r="E2338" s="2953"/>
      <c r="F2338" s="2922" t="s">
        <v>54</v>
      </c>
      <c r="G2338" s="2946" t="s">
        <v>10</v>
      </c>
      <c r="H2338" s="2953" t="s">
        <v>1203</v>
      </c>
      <c r="I2338" s="2955" t="s">
        <v>28</v>
      </c>
      <c r="J2338" s="2954">
        <v>45880</v>
      </c>
      <c r="K2338" s="2956">
        <v>40</v>
      </c>
      <c r="L2338" s="2957">
        <v>40</v>
      </c>
      <c r="M2338" s="2958"/>
      <c r="N2338" s="2959"/>
      <c r="O2338" s="2959"/>
      <c r="P2338" s="2960">
        <f>SUM(Table1[[#This Row],[BASE_FARE]:[SURCHARGES]])*Table1[[#This Row],[SEATS_BOOKED]]</f>
        <v>0</v>
      </c>
      <c r="Q2338" s="2036" t="s">
        <v>161</v>
      </c>
      <c r="R2338" s="2232" t="s">
        <v>95</v>
      </c>
      <c r="S2338" s="2953" t="str">
        <f>LEFT(Table1[[#This Row],[SECTOR]],3)</f>
        <v>NAP</v>
      </c>
      <c r="T2338" s="2953" t="str">
        <f>RIGHT(Table1[[#This Row],[SECTOR]],3)</f>
        <v>SSH</v>
      </c>
      <c r="U2338" s="2953" t="str">
        <f t="shared" si="222"/>
        <v>NAP</v>
      </c>
      <c r="V2338" s="2953">
        <f>WEEKDAY(Table1[[#This Row],[FLIGHT_DATE]],2)</f>
        <v>1</v>
      </c>
      <c r="W2338" s="2953">
        <f>Table1[[#This Row],[FLIGHT_DATE]]-Table1[[#This Row],[DATE_BOOKED]]</f>
        <v>110</v>
      </c>
    </row>
    <row r="2339" spans="1:23" x14ac:dyDescent="0.35">
      <c r="A2339" s="2954">
        <v>45770</v>
      </c>
      <c r="B2339" s="2937" t="s">
        <v>878</v>
      </c>
      <c r="C2339" s="198" t="s">
        <v>160</v>
      </c>
      <c r="D2339" s="198"/>
      <c r="E2339" s="2953"/>
      <c r="F2339" s="2922" t="s">
        <v>54</v>
      </c>
      <c r="G2339" s="2946" t="s">
        <v>10</v>
      </c>
      <c r="H2339" s="2953" t="s">
        <v>1203</v>
      </c>
      <c r="I2339" s="2955" t="s">
        <v>28</v>
      </c>
      <c r="J2339" s="2954">
        <v>45887</v>
      </c>
      <c r="K2339" s="2956">
        <v>40</v>
      </c>
      <c r="L2339" s="2957">
        <v>40</v>
      </c>
      <c r="M2339" s="2958"/>
      <c r="N2339" s="2959"/>
      <c r="O2339" s="2959"/>
      <c r="P2339" s="2960">
        <f>SUM(Table1[[#This Row],[BASE_FARE]:[SURCHARGES]])*Table1[[#This Row],[SEATS_BOOKED]]</f>
        <v>0</v>
      </c>
      <c r="Q2339" s="2036" t="s">
        <v>161</v>
      </c>
      <c r="R2339" s="2232" t="s">
        <v>95</v>
      </c>
      <c r="S2339" s="2953" t="str">
        <f>LEFT(Table1[[#This Row],[SECTOR]],3)</f>
        <v>NAP</v>
      </c>
      <c r="T2339" s="2953" t="str">
        <f>RIGHT(Table1[[#This Row],[SECTOR]],3)</f>
        <v>SSH</v>
      </c>
      <c r="U2339" s="2953" t="str">
        <f t="shared" si="222"/>
        <v>NAP</v>
      </c>
      <c r="V2339" s="2953">
        <f>WEEKDAY(Table1[[#This Row],[FLIGHT_DATE]],2)</f>
        <v>1</v>
      </c>
      <c r="W2339" s="2953">
        <f>Table1[[#This Row],[FLIGHT_DATE]]-Table1[[#This Row],[DATE_BOOKED]]</f>
        <v>117</v>
      </c>
    </row>
    <row r="2340" spans="1:23" x14ac:dyDescent="0.35">
      <c r="A2340" s="2954">
        <v>45770</v>
      </c>
      <c r="B2340" s="2937" t="s">
        <v>878</v>
      </c>
      <c r="C2340" s="198" t="s">
        <v>160</v>
      </c>
      <c r="D2340" s="198"/>
      <c r="E2340" s="2953"/>
      <c r="F2340" s="2922" t="s">
        <v>54</v>
      </c>
      <c r="G2340" s="2946" t="s">
        <v>10</v>
      </c>
      <c r="H2340" s="2953" t="s">
        <v>1203</v>
      </c>
      <c r="I2340" s="2955" t="s">
        <v>28</v>
      </c>
      <c r="J2340" s="2954">
        <v>45894</v>
      </c>
      <c r="K2340" s="2956">
        <v>40</v>
      </c>
      <c r="L2340" s="2957">
        <v>40</v>
      </c>
      <c r="M2340" s="2958"/>
      <c r="N2340" s="2959"/>
      <c r="O2340" s="2959"/>
      <c r="P2340" s="2960">
        <f>SUM(Table1[[#This Row],[BASE_FARE]:[SURCHARGES]])*Table1[[#This Row],[SEATS_BOOKED]]</f>
        <v>0</v>
      </c>
      <c r="Q2340" s="2036" t="s">
        <v>161</v>
      </c>
      <c r="R2340" s="2232" t="s">
        <v>95</v>
      </c>
      <c r="S2340" s="2953" t="str">
        <f>LEFT(Table1[[#This Row],[SECTOR]],3)</f>
        <v>NAP</v>
      </c>
      <c r="T2340" s="2953" t="str">
        <f>RIGHT(Table1[[#This Row],[SECTOR]],3)</f>
        <v>SSH</v>
      </c>
      <c r="U2340" s="2953" t="str">
        <f t="shared" si="222"/>
        <v>NAP</v>
      </c>
      <c r="V2340" s="2953">
        <f>WEEKDAY(Table1[[#This Row],[FLIGHT_DATE]],2)</f>
        <v>1</v>
      </c>
      <c r="W2340" s="2953">
        <f>Table1[[#This Row],[FLIGHT_DATE]]-Table1[[#This Row],[DATE_BOOKED]]</f>
        <v>124</v>
      </c>
    </row>
    <row r="2341" spans="1:23" x14ac:dyDescent="0.35">
      <c r="A2341" s="2954">
        <v>45770</v>
      </c>
      <c r="B2341" s="2937" t="s">
        <v>878</v>
      </c>
      <c r="C2341" s="198" t="s">
        <v>160</v>
      </c>
      <c r="D2341" s="198"/>
      <c r="E2341" s="2953"/>
      <c r="F2341" s="2922" t="s">
        <v>54</v>
      </c>
      <c r="G2341" s="2922" t="s">
        <v>11</v>
      </c>
      <c r="H2341" s="2953" t="s">
        <v>1202</v>
      </c>
      <c r="I2341" s="2955" t="s">
        <v>29</v>
      </c>
      <c r="J2341" s="2954">
        <v>45880</v>
      </c>
      <c r="K2341" s="2956">
        <v>40</v>
      </c>
      <c r="L2341" s="2957">
        <v>40</v>
      </c>
      <c r="M2341" s="2958"/>
      <c r="N2341" s="2959"/>
      <c r="O2341" s="2959"/>
      <c r="P2341" s="2960">
        <f>SUM(Table1[[#This Row],[BASE_FARE]:[SURCHARGES]])*Table1[[#This Row],[SEATS_BOOKED]]</f>
        <v>0</v>
      </c>
      <c r="Q2341" s="2036" t="s">
        <v>161</v>
      </c>
      <c r="R2341" s="2232" t="s">
        <v>95</v>
      </c>
      <c r="S2341" s="2953" t="str">
        <f>LEFT(Table1[[#This Row],[SECTOR]],3)</f>
        <v>SSH</v>
      </c>
      <c r="T2341" s="2953" t="str">
        <f>RIGHT(Table1[[#This Row],[SECTOR]],3)</f>
        <v>NAP</v>
      </c>
      <c r="U2341" s="2953" t="str">
        <f t="shared" ref="U2341:U2344" si="223">IF(AND(S2341&lt;&gt;"SSH", S2341&lt;&gt;"RMF", S2341&lt;&gt;"CAI", S2341&lt;&gt;"HRG", S2341&lt;&gt;"LXR", S2341&lt;&gt;"DXB", OR(T2341="SSH", T2341="RMF", T2341="CAI", T2341="HRG", T2341="LXR", T2341="DXB")), S2341,
    IF(AND(T2341&lt;&gt;"SSH", T2341&lt;&gt;"RMF", T2341&lt;&gt;"CAI", T2341&lt;&gt;"HRG", T2341&lt;&gt;"LXR", T2341&lt;&gt;"DXB", OR(S2341="SSH", S2341="RMF", S2341="CAI", S2341="HRG", S2341="LXR", S2341="DXB")), T2341,
    "VIE"))</f>
        <v>NAP</v>
      </c>
      <c r="V2341" s="2953">
        <f>WEEKDAY(Table1[[#This Row],[FLIGHT_DATE]],2)</f>
        <v>1</v>
      </c>
      <c r="W2341" s="2953">
        <f>Table1[[#This Row],[FLIGHT_DATE]]-Table1[[#This Row],[DATE_BOOKED]]</f>
        <v>110</v>
      </c>
    </row>
    <row r="2342" spans="1:23" x14ac:dyDescent="0.35">
      <c r="A2342" s="2954">
        <v>45770</v>
      </c>
      <c r="B2342" s="2937" t="s">
        <v>878</v>
      </c>
      <c r="C2342" s="198" t="s">
        <v>160</v>
      </c>
      <c r="D2342" s="198"/>
      <c r="E2342" s="2953"/>
      <c r="F2342" s="2922" t="s">
        <v>54</v>
      </c>
      <c r="G2342" s="2922" t="s">
        <v>11</v>
      </c>
      <c r="H2342" s="2953" t="s">
        <v>1202</v>
      </c>
      <c r="I2342" s="2955" t="s">
        <v>29</v>
      </c>
      <c r="J2342" s="2954">
        <v>45887</v>
      </c>
      <c r="K2342" s="2956">
        <v>40</v>
      </c>
      <c r="L2342" s="2957">
        <v>40</v>
      </c>
      <c r="M2342" s="2958"/>
      <c r="N2342" s="2959"/>
      <c r="O2342" s="2959"/>
      <c r="P2342" s="2960">
        <f>SUM(Table1[[#This Row],[BASE_FARE]:[SURCHARGES]])*Table1[[#This Row],[SEATS_BOOKED]]</f>
        <v>0</v>
      </c>
      <c r="Q2342" s="2036" t="s">
        <v>161</v>
      </c>
      <c r="R2342" s="2232" t="s">
        <v>95</v>
      </c>
      <c r="S2342" s="2953" t="str">
        <f>LEFT(Table1[[#This Row],[SECTOR]],3)</f>
        <v>SSH</v>
      </c>
      <c r="T2342" s="2953" t="str">
        <f>RIGHT(Table1[[#This Row],[SECTOR]],3)</f>
        <v>NAP</v>
      </c>
      <c r="U2342" s="2953" t="str">
        <f t="shared" si="223"/>
        <v>NAP</v>
      </c>
      <c r="V2342" s="2953">
        <f>WEEKDAY(Table1[[#This Row],[FLIGHT_DATE]],2)</f>
        <v>1</v>
      </c>
      <c r="W2342" s="2953">
        <f>Table1[[#This Row],[FLIGHT_DATE]]-Table1[[#This Row],[DATE_BOOKED]]</f>
        <v>117</v>
      </c>
    </row>
    <row r="2343" spans="1:23" x14ac:dyDescent="0.35">
      <c r="A2343" s="2954">
        <v>45770</v>
      </c>
      <c r="B2343" s="2937" t="s">
        <v>878</v>
      </c>
      <c r="C2343" s="198" t="s">
        <v>160</v>
      </c>
      <c r="D2343" s="198"/>
      <c r="E2343" s="2953"/>
      <c r="F2343" s="2922" t="s">
        <v>54</v>
      </c>
      <c r="G2343" s="2922" t="s">
        <v>11</v>
      </c>
      <c r="H2343" s="2953" t="s">
        <v>1202</v>
      </c>
      <c r="I2343" s="2955" t="s">
        <v>29</v>
      </c>
      <c r="J2343" s="2954">
        <v>45894</v>
      </c>
      <c r="K2343" s="2956">
        <v>40</v>
      </c>
      <c r="L2343" s="2957">
        <v>40</v>
      </c>
      <c r="M2343" s="2958"/>
      <c r="N2343" s="2959"/>
      <c r="O2343" s="2959"/>
      <c r="P2343" s="2960">
        <f>SUM(Table1[[#This Row],[BASE_FARE]:[SURCHARGES]])*Table1[[#This Row],[SEATS_BOOKED]]</f>
        <v>0</v>
      </c>
      <c r="Q2343" s="2036" t="s">
        <v>161</v>
      </c>
      <c r="R2343" s="2232" t="s">
        <v>95</v>
      </c>
      <c r="S2343" s="2953" t="str">
        <f>LEFT(Table1[[#This Row],[SECTOR]],3)</f>
        <v>SSH</v>
      </c>
      <c r="T2343" s="2953" t="str">
        <f>RIGHT(Table1[[#This Row],[SECTOR]],3)</f>
        <v>NAP</v>
      </c>
      <c r="U2343" s="2953" t="str">
        <f t="shared" si="223"/>
        <v>NAP</v>
      </c>
      <c r="V2343" s="2953">
        <f>WEEKDAY(Table1[[#This Row],[FLIGHT_DATE]],2)</f>
        <v>1</v>
      </c>
      <c r="W2343" s="2953">
        <f>Table1[[#This Row],[FLIGHT_DATE]]-Table1[[#This Row],[DATE_BOOKED]]</f>
        <v>124</v>
      </c>
    </row>
    <row r="2344" spans="1:23" x14ac:dyDescent="0.35">
      <c r="A2344" s="2954">
        <v>45770</v>
      </c>
      <c r="B2344" s="2937" t="s">
        <v>878</v>
      </c>
      <c r="C2344" s="198" t="s">
        <v>160</v>
      </c>
      <c r="D2344" s="198"/>
      <c r="E2344" s="2953"/>
      <c r="F2344" s="2922" t="s">
        <v>54</v>
      </c>
      <c r="G2344" s="2922" t="s">
        <v>11</v>
      </c>
      <c r="H2344" s="2953" t="s">
        <v>1202</v>
      </c>
      <c r="I2344" s="2955" t="s">
        <v>29</v>
      </c>
      <c r="J2344" s="2954">
        <v>45901</v>
      </c>
      <c r="K2344" s="2956">
        <v>40</v>
      </c>
      <c r="L2344" s="2957">
        <v>40</v>
      </c>
      <c r="M2344" s="2958"/>
      <c r="N2344" s="2959"/>
      <c r="O2344" s="2959"/>
      <c r="P2344" s="2960">
        <f>SUM(Table1[[#This Row],[BASE_FARE]:[SURCHARGES]])*Table1[[#This Row],[SEATS_BOOKED]]</f>
        <v>0</v>
      </c>
      <c r="Q2344" s="2036" t="s">
        <v>161</v>
      </c>
      <c r="R2344" s="2232" t="s">
        <v>95</v>
      </c>
      <c r="S2344" s="2953" t="str">
        <f>LEFT(Table1[[#This Row],[SECTOR]],3)</f>
        <v>SSH</v>
      </c>
      <c r="T2344" s="2953" t="str">
        <f>RIGHT(Table1[[#This Row],[SECTOR]],3)</f>
        <v>NAP</v>
      </c>
      <c r="U2344" s="2953" t="str">
        <f t="shared" si="223"/>
        <v>NAP</v>
      </c>
      <c r="V2344" s="2953">
        <f>WEEKDAY(Table1[[#This Row],[FLIGHT_DATE]],2)</f>
        <v>1</v>
      </c>
      <c r="W2344" s="2953">
        <f>Table1[[#This Row],[FLIGHT_DATE]]-Table1[[#This Row],[DATE_BOOKED]]</f>
        <v>131</v>
      </c>
    </row>
    <row r="2345" spans="1:23" x14ac:dyDescent="0.35">
      <c r="A2345" s="2954">
        <v>45770</v>
      </c>
      <c r="B2345" s="2953" t="s">
        <v>788</v>
      </c>
      <c r="C2345" s="198" t="s">
        <v>160</v>
      </c>
      <c r="D2345" s="198"/>
      <c r="E2345" s="2953"/>
      <c r="F2345" s="2922" t="s">
        <v>54</v>
      </c>
      <c r="G2345" s="2946" t="s">
        <v>10</v>
      </c>
      <c r="H2345" s="2953" t="s">
        <v>1203</v>
      </c>
      <c r="I2345" s="2955" t="s">
        <v>28</v>
      </c>
      <c r="J2345" s="2954">
        <v>45901</v>
      </c>
      <c r="K2345" s="2956">
        <v>2</v>
      </c>
      <c r="L2345" s="2957">
        <v>2</v>
      </c>
      <c r="M2345" s="2958"/>
      <c r="N2345" s="2959"/>
      <c r="O2345" s="2959"/>
      <c r="P2345" s="2960">
        <f>SUM(Table1[[#This Row],[BASE_FARE]:[SURCHARGES]])*Table1[[#This Row],[SEATS_BOOKED]]</f>
        <v>0</v>
      </c>
      <c r="Q2345" s="2036" t="s">
        <v>161</v>
      </c>
      <c r="R2345" s="2232" t="s">
        <v>95</v>
      </c>
      <c r="S2345" s="2953" t="str">
        <f>LEFT(Table1[[#This Row],[SECTOR]],3)</f>
        <v>NAP</v>
      </c>
      <c r="T2345" s="2953" t="str">
        <f>RIGHT(Table1[[#This Row],[SECTOR]],3)</f>
        <v>SSH</v>
      </c>
      <c r="U2345" s="2953" t="str">
        <f>IF(AND(S2345&lt;&gt;"SSH", S2345&lt;&gt;"RMF", S2345&lt;&gt;"CAI", S2345&lt;&gt;"HRG", S2345&lt;&gt;"LXR", S2345&lt;&gt;"DXB", OR(T2345="SSH", T2345="RMF", T2345="CAI", T2345="HRG", T2345="LXR", T2345="DXB")), S2345,
    IF(AND(T2345&lt;&gt;"SSH", T2345&lt;&gt;"RMF", T2345&lt;&gt;"CAI", T2345&lt;&gt;"HRG", T2345&lt;&gt;"LXR", T2345&lt;&gt;"DXB", OR(S2345="SSH", S2345="RMF", S2345="CAI", S2345="HRG", S2345="LXR", S2345="DXB")), T2345,
    "VIE"))</f>
        <v>NAP</v>
      </c>
      <c r="V2345" s="2953">
        <f>WEEKDAY(Table1[[#This Row],[FLIGHT_DATE]],2)</f>
        <v>1</v>
      </c>
      <c r="W2345" s="2953">
        <f>Table1[[#This Row],[FLIGHT_DATE]]-Table1[[#This Row],[DATE_BOOKED]]</f>
        <v>131</v>
      </c>
    </row>
    <row r="2346" spans="1:23" x14ac:dyDescent="0.35">
      <c r="A2346" s="2954">
        <v>45770</v>
      </c>
      <c r="B2346" s="2953" t="s">
        <v>788</v>
      </c>
      <c r="C2346" s="198" t="s">
        <v>160</v>
      </c>
      <c r="D2346" s="198"/>
      <c r="E2346" s="2953"/>
      <c r="F2346" s="2953" t="s">
        <v>54</v>
      </c>
      <c r="G2346" s="2953" t="s">
        <v>11</v>
      </c>
      <c r="H2346" s="2953" t="s">
        <v>1202</v>
      </c>
      <c r="I2346" s="2955" t="s">
        <v>29</v>
      </c>
      <c r="J2346" s="2954">
        <v>45908</v>
      </c>
      <c r="K2346" s="2956">
        <v>2</v>
      </c>
      <c r="L2346" s="2957">
        <v>2</v>
      </c>
      <c r="M2346" s="2958"/>
      <c r="N2346" s="2959"/>
      <c r="O2346" s="2959"/>
      <c r="P2346" s="2960">
        <f>SUM(Table1[[#This Row],[BASE_FARE]:[SURCHARGES]])*Table1[[#This Row],[SEATS_BOOKED]]</f>
        <v>0</v>
      </c>
      <c r="Q2346" s="2036" t="s">
        <v>161</v>
      </c>
      <c r="R2346" s="2232" t="s">
        <v>95</v>
      </c>
      <c r="S2346" s="2953" t="str">
        <f>LEFT(Table1[[#This Row],[SECTOR]],3)</f>
        <v>SSH</v>
      </c>
      <c r="T2346" s="2953" t="str">
        <f>RIGHT(Table1[[#This Row],[SECTOR]],3)</f>
        <v>NAP</v>
      </c>
      <c r="U2346" s="2953" t="str">
        <f>IF(AND(S2346&lt;&gt;"SSH", S2346&lt;&gt;"RMF", S2346&lt;&gt;"CAI", S2346&lt;&gt;"HRG", S2346&lt;&gt;"LXR", S2346&lt;&gt;"DXB", OR(T2346="SSH", T2346="RMF", T2346="CAI", T2346="HRG", T2346="LXR", T2346="DXB")), S2346,
    IF(AND(T2346&lt;&gt;"SSH", T2346&lt;&gt;"RMF", T2346&lt;&gt;"CAI", T2346&lt;&gt;"HRG", T2346&lt;&gt;"LXR", T2346&lt;&gt;"DXB", OR(S2346="SSH", S2346="RMF", S2346="CAI", S2346="HRG", S2346="LXR", S2346="DXB")), T2346,
    "VIE"))</f>
        <v>NAP</v>
      </c>
      <c r="V2346" s="2953">
        <f>WEEKDAY(Table1[[#This Row],[FLIGHT_DATE]],2)</f>
        <v>1</v>
      </c>
      <c r="W2346" s="2953">
        <f>Table1[[#This Row],[FLIGHT_DATE]]-Table1[[#This Row],[DATE_BOOKED]]</f>
        <v>138</v>
      </c>
    </row>
    <row r="2347" spans="1:23" x14ac:dyDescent="0.35">
      <c r="A2347" s="2954">
        <v>45770</v>
      </c>
      <c r="B2347" s="2953" t="s">
        <v>788</v>
      </c>
      <c r="C2347" s="198" t="s">
        <v>160</v>
      </c>
      <c r="D2347" s="198"/>
      <c r="E2347" s="2953"/>
      <c r="F2347" s="2922" t="s">
        <v>54</v>
      </c>
      <c r="G2347" s="2946" t="s">
        <v>10</v>
      </c>
      <c r="H2347" s="2953" t="s">
        <v>190</v>
      </c>
      <c r="I2347" s="2955" t="s">
        <v>28</v>
      </c>
      <c r="J2347" s="2954">
        <v>45887</v>
      </c>
      <c r="K2347" s="2956">
        <v>4</v>
      </c>
      <c r="L2347" s="2957">
        <v>4</v>
      </c>
      <c r="M2347" s="2958"/>
      <c r="N2347" s="2959"/>
      <c r="O2347" s="2959"/>
      <c r="P2347" s="2960">
        <f>SUM(Table1[[#This Row],[BASE_FARE]:[SURCHARGES]])*Table1[[#This Row],[SEATS_BOOKED]]</f>
        <v>0</v>
      </c>
      <c r="Q2347" s="2036" t="s">
        <v>161</v>
      </c>
      <c r="R2347" s="2232" t="s">
        <v>95</v>
      </c>
      <c r="S2347" s="2953" t="str">
        <f>LEFT(Table1[[#This Row],[SECTOR]],3)</f>
        <v>NAP</v>
      </c>
      <c r="T2347" s="2953" t="str">
        <f>RIGHT(Table1[[#This Row],[SECTOR]],3)</f>
        <v>SSH</v>
      </c>
      <c r="U2347" s="2953" t="str">
        <f t="shared" ref="U2347:U2348" si="224">IF(AND(S2347&lt;&gt;"SSH", S2347&lt;&gt;"RMF", S2347&lt;&gt;"CAI", S2347&lt;&gt;"HRG", S2347&lt;&gt;"LXR", S2347&lt;&gt;"DXB", OR(T2347="SSH", T2347="RMF", T2347="CAI", T2347="HRG", T2347="LXR", T2347="DXB")), S2347,
    IF(AND(T2347&lt;&gt;"SSH", T2347&lt;&gt;"RMF", T2347&lt;&gt;"CAI", T2347&lt;&gt;"HRG", T2347&lt;&gt;"LXR", T2347&lt;&gt;"DXB", OR(S2347="SSH", S2347="RMF", S2347="CAI", S2347="HRG", S2347="LXR", S2347="DXB")), T2347,
    "VIE"))</f>
        <v>NAP</v>
      </c>
      <c r="V2347" s="2953">
        <f>WEEKDAY(Table1[[#This Row],[FLIGHT_DATE]],2)</f>
        <v>1</v>
      </c>
      <c r="W2347" s="2953">
        <f>Table1[[#This Row],[FLIGHT_DATE]]-Table1[[#This Row],[DATE_BOOKED]]</f>
        <v>117</v>
      </c>
    </row>
    <row r="2348" spans="1:23" x14ac:dyDescent="0.35">
      <c r="A2348" s="2954">
        <v>45770</v>
      </c>
      <c r="B2348" s="2953" t="s">
        <v>788</v>
      </c>
      <c r="C2348" s="198" t="s">
        <v>160</v>
      </c>
      <c r="D2348" s="198"/>
      <c r="E2348" s="2953"/>
      <c r="F2348" s="2953" t="s">
        <v>54</v>
      </c>
      <c r="G2348" s="2953" t="s">
        <v>11</v>
      </c>
      <c r="H2348" s="2953" t="s">
        <v>191</v>
      </c>
      <c r="I2348" s="2955" t="s">
        <v>29</v>
      </c>
      <c r="J2348" s="2954">
        <v>45894</v>
      </c>
      <c r="K2348" s="2956">
        <v>4</v>
      </c>
      <c r="L2348" s="2957">
        <v>4</v>
      </c>
      <c r="M2348" s="2958"/>
      <c r="N2348" s="2959"/>
      <c r="O2348" s="2959"/>
      <c r="P2348" s="2960">
        <f>SUM(Table1[[#This Row],[BASE_FARE]:[SURCHARGES]])*Table1[[#This Row],[SEATS_BOOKED]]</f>
        <v>0</v>
      </c>
      <c r="Q2348" s="2036" t="s">
        <v>161</v>
      </c>
      <c r="R2348" s="2232" t="s">
        <v>95</v>
      </c>
      <c r="S2348" s="2953" t="str">
        <f>LEFT(Table1[[#This Row],[SECTOR]],3)</f>
        <v>SSH</v>
      </c>
      <c r="T2348" s="2953" t="str">
        <f>RIGHT(Table1[[#This Row],[SECTOR]],3)</f>
        <v>NAP</v>
      </c>
      <c r="U2348" s="2953" t="str">
        <f t="shared" si="224"/>
        <v>NAP</v>
      </c>
      <c r="V2348" s="2953">
        <f>WEEKDAY(Table1[[#This Row],[FLIGHT_DATE]],2)</f>
        <v>1</v>
      </c>
      <c r="W2348" s="2953">
        <f>Table1[[#This Row],[FLIGHT_DATE]]-Table1[[#This Row],[DATE_BOOKED]]</f>
        <v>124</v>
      </c>
    </row>
    <row r="2349" spans="1:23" x14ac:dyDescent="0.35">
      <c r="A2349" s="2954">
        <v>45770</v>
      </c>
      <c r="B2349" s="2953" t="s">
        <v>631</v>
      </c>
      <c r="C2349" s="198" t="s">
        <v>333</v>
      </c>
      <c r="D2349" s="198"/>
      <c r="E2349" s="3207" t="s">
        <v>1159</v>
      </c>
      <c r="F2349" s="2953" t="s">
        <v>56</v>
      </c>
      <c r="G2349" s="2953" t="s">
        <v>10</v>
      </c>
      <c r="H2349" s="2953" t="s">
        <v>193</v>
      </c>
      <c r="I2349" s="2955" t="s">
        <v>29</v>
      </c>
      <c r="J2349" s="2954">
        <v>45767</v>
      </c>
      <c r="K2349" s="2956">
        <v>-1</v>
      </c>
      <c r="L2349" s="2957">
        <v>-1</v>
      </c>
      <c r="M2349" s="2958">
        <v>111.76</v>
      </c>
      <c r="N2349" s="2959">
        <v>35.53</v>
      </c>
      <c r="O2349" s="2959">
        <v>30</v>
      </c>
      <c r="P2349" s="2960">
        <f>SUM(Table1[[#This Row],[BASE_FARE]:[SURCHARGES]])*Table1[[#This Row],[SEATS_BOOKED]]</f>
        <v>-177.29000000000002</v>
      </c>
      <c r="Q2349" s="2953" t="s">
        <v>463</v>
      </c>
      <c r="R2349" s="2953" t="s">
        <v>463</v>
      </c>
      <c r="S2349" s="2953" t="str">
        <f>LEFT(Table1[[#This Row],[SECTOR]],3)</f>
        <v>SSH</v>
      </c>
      <c r="T2349" s="2953" t="str">
        <f>RIGHT(Table1[[#This Row],[SECTOR]],3)</f>
        <v>NAP</v>
      </c>
      <c r="U2349" s="2953" t="str">
        <f>IF(AND(S2349&lt;&gt;"SSH", S2349&lt;&gt;"RMF", S2349&lt;&gt;"CAI", S2349&lt;&gt;"HRG", S2349&lt;&gt;"LXR", S2349&lt;&gt;"DXB", OR(T2349="SSH", T2349="RMF", T2349="CAI", T2349="HRG", T2349="LXR", T2349="DXB")), S2349,
    IF(AND(T2349&lt;&gt;"SSH", T2349&lt;&gt;"RMF", T2349&lt;&gt;"CAI", T2349&lt;&gt;"HRG", T2349&lt;&gt;"LXR", T2349&lt;&gt;"DXB", OR(S2349="SSH", S2349="RMF", S2349="CAI", S2349="HRG", S2349="LXR", S2349="DXB")), T2349,
    "VIE"))</f>
        <v>NAP</v>
      </c>
      <c r="V2349" s="2953">
        <f>WEEKDAY(Table1[[#This Row],[FLIGHT_DATE]],2)</f>
        <v>7</v>
      </c>
      <c r="W2349" s="2953">
        <f>Table1[[#This Row],[FLIGHT_DATE]]-Table1[[#This Row],[DATE_BOOKED]]</f>
        <v>-3</v>
      </c>
    </row>
    <row r="2350" spans="1:23" x14ac:dyDescent="0.35">
      <c r="A2350" s="2961">
        <v>45769</v>
      </c>
      <c r="B2350" s="2962" t="s">
        <v>390</v>
      </c>
      <c r="C2350" s="198" t="s">
        <v>333</v>
      </c>
      <c r="D2350" s="198" t="s">
        <v>952</v>
      </c>
      <c r="E2350" s="2962" t="s">
        <v>1209</v>
      </c>
      <c r="F2350" s="2962" t="s">
        <v>56</v>
      </c>
      <c r="G2350" s="2962" t="s">
        <v>10</v>
      </c>
      <c r="H2350" s="2962" t="s">
        <v>88</v>
      </c>
      <c r="I2350" s="2963" t="s">
        <v>27</v>
      </c>
      <c r="J2350" s="2961">
        <v>45885</v>
      </c>
      <c r="K2350" s="2964">
        <v>1</v>
      </c>
      <c r="L2350" s="2965">
        <v>1</v>
      </c>
      <c r="M2350" s="2966">
        <v>240</v>
      </c>
      <c r="N2350" s="2967">
        <v>39.03</v>
      </c>
      <c r="O2350" s="2967">
        <v>40</v>
      </c>
      <c r="P2350" s="2968">
        <f>SUM(Table1[[#This Row],[BASE_FARE]:[SURCHARGES]])*Table1[[#This Row],[SEATS_BOOKED]]</f>
        <v>319.02999999999997</v>
      </c>
      <c r="Q2350" s="2962" t="s">
        <v>161</v>
      </c>
      <c r="R2350" s="2964" t="s">
        <v>335</v>
      </c>
      <c r="S2350" s="2962" t="str">
        <f>LEFT(Table1[[#This Row],[SECTOR]],3)</f>
        <v>SSH</v>
      </c>
      <c r="T2350" s="2962" t="str">
        <f>RIGHT(Table1[[#This Row],[SECTOR]],3)</f>
        <v>BRI</v>
      </c>
      <c r="U2350" s="2962" t="str">
        <f t="shared" ref="U2350:U2351" si="225">IF(AND(S2350&lt;&gt;"SSH", S2350&lt;&gt;"RMF", S2350&lt;&gt;"CAI", S2350&lt;&gt;"HRG", S2350&lt;&gt;"LXR", S2350&lt;&gt;"DXB", OR(T2350="SSH", T2350="RMF", T2350="CAI", T2350="HRG", T2350="LXR", T2350="DXB")), S2350,
    IF(AND(T2350&lt;&gt;"SSH", T2350&lt;&gt;"RMF", T2350&lt;&gt;"CAI", T2350&lt;&gt;"HRG", T2350&lt;&gt;"LXR", T2350&lt;&gt;"DXB", OR(S2350="SSH", S2350="RMF", S2350="CAI", S2350="HRG", S2350="LXR", S2350="DXB")), T2350,
    "VIE"))</f>
        <v>BRI</v>
      </c>
      <c r="V2350" s="2962">
        <f>WEEKDAY(Table1[[#This Row],[FLIGHT_DATE]],2)</f>
        <v>6</v>
      </c>
      <c r="W2350" s="2962">
        <f>Table1[[#This Row],[FLIGHT_DATE]]-Table1[[#This Row],[DATE_BOOKED]]</f>
        <v>116</v>
      </c>
    </row>
    <row r="2351" spans="1:23" x14ac:dyDescent="0.35">
      <c r="A2351" s="2961">
        <v>45769</v>
      </c>
      <c r="B2351" s="2962" t="s">
        <v>390</v>
      </c>
      <c r="C2351" s="198" t="s">
        <v>333</v>
      </c>
      <c r="D2351" s="198" t="s">
        <v>952</v>
      </c>
      <c r="E2351" s="2962" t="s">
        <v>1209</v>
      </c>
      <c r="F2351" s="2962" t="s">
        <v>56</v>
      </c>
      <c r="G2351" s="2962" t="s">
        <v>10</v>
      </c>
      <c r="H2351" s="2962" t="s">
        <v>88</v>
      </c>
      <c r="I2351" s="2963" t="s">
        <v>27</v>
      </c>
      <c r="J2351" s="2961">
        <v>45885</v>
      </c>
      <c r="K2351" s="2964">
        <v>1</v>
      </c>
      <c r="L2351" s="2965">
        <v>1</v>
      </c>
      <c r="M2351" s="2966">
        <v>240</v>
      </c>
      <c r="N2351" s="2967">
        <v>39.03</v>
      </c>
      <c r="O2351" s="2967">
        <v>40</v>
      </c>
      <c r="P2351" s="2968">
        <f>SUM(Table1[[#This Row],[BASE_FARE]:[SURCHARGES]])*Table1[[#This Row],[SEATS_BOOKED]]</f>
        <v>319.02999999999997</v>
      </c>
      <c r="Q2351" s="2962" t="s">
        <v>161</v>
      </c>
      <c r="R2351" s="2964" t="s">
        <v>335</v>
      </c>
      <c r="S2351" s="2962" t="str">
        <f>LEFT(Table1[[#This Row],[SECTOR]],3)</f>
        <v>SSH</v>
      </c>
      <c r="T2351" s="2962" t="str">
        <f>RIGHT(Table1[[#This Row],[SECTOR]],3)</f>
        <v>BRI</v>
      </c>
      <c r="U2351" s="2962" t="str">
        <f t="shared" si="225"/>
        <v>BRI</v>
      </c>
      <c r="V2351" s="2962">
        <f>WEEKDAY(Table1[[#This Row],[FLIGHT_DATE]],2)</f>
        <v>6</v>
      </c>
      <c r="W2351" s="2962">
        <f>Table1[[#This Row],[FLIGHT_DATE]]-Table1[[#This Row],[DATE_BOOKED]]</f>
        <v>116</v>
      </c>
    </row>
    <row r="2352" spans="1:23" x14ac:dyDescent="0.35">
      <c r="A2352" s="2970">
        <v>45770</v>
      </c>
      <c r="B2352" s="2953" t="s">
        <v>788</v>
      </c>
      <c r="C2352" s="198" t="s">
        <v>160</v>
      </c>
      <c r="D2352" s="198"/>
      <c r="E2352" s="2969"/>
      <c r="F2352" s="2922" t="s">
        <v>54</v>
      </c>
      <c r="G2352" s="2946" t="s">
        <v>10</v>
      </c>
      <c r="H2352" s="3464" t="s">
        <v>1291</v>
      </c>
      <c r="I2352" s="2971" t="s">
        <v>28</v>
      </c>
      <c r="J2352" s="2970">
        <v>45879</v>
      </c>
      <c r="K2352" s="2972">
        <v>6</v>
      </c>
      <c r="L2352" s="2973">
        <v>6</v>
      </c>
      <c r="M2352" s="2974">
        <v>0</v>
      </c>
      <c r="N2352" s="2975">
        <v>0</v>
      </c>
      <c r="O2352" s="2975">
        <v>0</v>
      </c>
      <c r="P2352" s="2976">
        <f>SUM(Table1[[#This Row],[BASE_FARE]:[SURCHARGES]])*Table1[[#This Row],[SEATS_BOOKED]]</f>
        <v>0</v>
      </c>
      <c r="Q2352" s="2036" t="s">
        <v>161</v>
      </c>
      <c r="R2352" s="2232" t="s">
        <v>95</v>
      </c>
      <c r="S2352" s="2969" t="str">
        <f>LEFT(Table1[[#This Row],[SECTOR]],3)</f>
        <v>NAP</v>
      </c>
      <c r="T2352" s="2969" t="str">
        <f>RIGHT(Table1[[#This Row],[SECTOR]],3)</f>
        <v>SSH</v>
      </c>
      <c r="U2352" s="2969" t="str">
        <f>IF(AND(S2352&lt;&gt;"SSH", S2352&lt;&gt;"RMF", S2352&lt;&gt;"CAI", S2352&lt;&gt;"HRG", S2352&lt;&gt;"LXR", S2352&lt;&gt;"DXB", OR(T2352="SSH", T2352="RMF", T2352="CAI", T2352="HRG", T2352="LXR", T2352="DXB")), S2352,
    IF(AND(T2352&lt;&gt;"SSH", T2352&lt;&gt;"RMF", T2352&lt;&gt;"CAI", T2352&lt;&gt;"HRG", T2352&lt;&gt;"LXR", T2352&lt;&gt;"DXB", OR(S2352="SSH", S2352="RMF", S2352="CAI", S2352="HRG", S2352="LXR", S2352="DXB")), T2352,
    "VIE"))</f>
        <v>NAP</v>
      </c>
      <c r="V2352" s="2969">
        <f>WEEKDAY(Table1[[#This Row],[FLIGHT_DATE]],2)</f>
        <v>7</v>
      </c>
      <c r="W2352" s="2969">
        <f>Table1[[#This Row],[FLIGHT_DATE]]-Table1[[#This Row],[DATE_BOOKED]]</f>
        <v>109</v>
      </c>
    </row>
    <row r="2353" spans="1:23" x14ac:dyDescent="0.35">
      <c r="A2353" s="2970">
        <v>45770</v>
      </c>
      <c r="B2353" s="2953" t="s">
        <v>788</v>
      </c>
      <c r="C2353" s="198" t="s">
        <v>160</v>
      </c>
      <c r="D2353" s="198"/>
      <c r="E2353" s="2969"/>
      <c r="F2353" s="2953" t="s">
        <v>54</v>
      </c>
      <c r="G2353" s="2953" t="s">
        <v>11</v>
      </c>
      <c r="H2353" s="3464" t="s">
        <v>1290</v>
      </c>
      <c r="I2353" s="2971" t="s">
        <v>29</v>
      </c>
      <c r="J2353" s="2970">
        <v>45886</v>
      </c>
      <c r="K2353" s="2972">
        <v>6</v>
      </c>
      <c r="L2353" s="2973">
        <v>6</v>
      </c>
      <c r="M2353" s="2974">
        <v>0</v>
      </c>
      <c r="N2353" s="2975">
        <v>0</v>
      </c>
      <c r="O2353" s="2975">
        <v>0</v>
      </c>
      <c r="P2353" s="2976">
        <f>SUM(Table1[[#This Row],[BASE_FARE]:[SURCHARGES]])*Table1[[#This Row],[SEATS_BOOKED]]</f>
        <v>0</v>
      </c>
      <c r="Q2353" s="2036" t="s">
        <v>161</v>
      </c>
      <c r="R2353" s="2232" t="s">
        <v>95</v>
      </c>
      <c r="S2353" s="2969" t="str">
        <f>LEFT(Table1[[#This Row],[SECTOR]],3)</f>
        <v>SSH</v>
      </c>
      <c r="T2353" s="2969" t="str">
        <f>RIGHT(Table1[[#This Row],[SECTOR]],3)</f>
        <v>NAP</v>
      </c>
      <c r="U2353" s="2969" t="str">
        <f>IF(AND(S2353&lt;&gt;"SSH", S2353&lt;&gt;"RMF", S2353&lt;&gt;"CAI", S2353&lt;&gt;"HRG", S2353&lt;&gt;"LXR", S2353&lt;&gt;"DXB", OR(T2353="SSH", T2353="RMF", T2353="CAI", T2353="HRG", T2353="LXR", T2353="DXB")), S2353,
    IF(AND(T2353&lt;&gt;"SSH", T2353&lt;&gt;"RMF", T2353&lt;&gt;"CAI", T2353&lt;&gt;"HRG", T2353&lt;&gt;"LXR", T2353&lt;&gt;"DXB", OR(S2353="SSH", S2353="RMF", S2353="CAI", S2353="HRG", S2353="LXR", S2353="DXB")), T2353,
    "VIE"))</f>
        <v>NAP</v>
      </c>
      <c r="V2353" s="2969">
        <f>WEEKDAY(Table1[[#This Row],[FLIGHT_DATE]],2)</f>
        <v>7</v>
      </c>
      <c r="W2353" s="2969">
        <f>Table1[[#This Row],[FLIGHT_DATE]]-Table1[[#This Row],[DATE_BOOKED]]</f>
        <v>116</v>
      </c>
    </row>
    <row r="2354" spans="1:23" x14ac:dyDescent="0.35">
      <c r="A2354" s="2977">
        <v>45771</v>
      </c>
      <c r="B2354" s="2978" t="s">
        <v>385</v>
      </c>
      <c r="C2354" s="198" t="s">
        <v>333</v>
      </c>
      <c r="D2354" s="198"/>
      <c r="E2354" s="2978" t="s">
        <v>1210</v>
      </c>
      <c r="F2354" s="2978" t="s">
        <v>56</v>
      </c>
      <c r="G2354" s="2978" t="s">
        <v>10</v>
      </c>
      <c r="H2354" s="2978" t="s">
        <v>194</v>
      </c>
      <c r="I2354" s="2979" t="s">
        <v>130</v>
      </c>
      <c r="J2354" s="2977">
        <v>45773</v>
      </c>
      <c r="K2354" s="2980">
        <v>4</v>
      </c>
      <c r="L2354" s="2981">
        <v>4</v>
      </c>
      <c r="M2354" s="2982">
        <v>120</v>
      </c>
      <c r="N2354" s="2983">
        <v>0</v>
      </c>
      <c r="O2354" s="2983">
        <v>0</v>
      </c>
      <c r="P2354" s="2984">
        <f>SUM(Table1[[#This Row],[BASE_FARE]:[SURCHARGES]])*Table1[[#This Row],[SEATS_BOOKED]]</f>
        <v>480</v>
      </c>
      <c r="Q2354" s="2962" t="s">
        <v>161</v>
      </c>
      <c r="R2354" s="2964" t="s">
        <v>335</v>
      </c>
      <c r="S2354" s="2978" t="str">
        <f>LEFT(Table1[[#This Row],[SECTOR]],3)</f>
        <v>VRN</v>
      </c>
      <c r="T2354" s="2978" t="str">
        <f>RIGHT(Table1[[#This Row],[SECTOR]],3)</f>
        <v>SSH</v>
      </c>
      <c r="U2354" s="2978" t="str">
        <f>IF(AND(S2354&lt;&gt;"SSH", S2354&lt;&gt;"RMF", S2354&lt;&gt;"CAI", S2354&lt;&gt;"HRG", S2354&lt;&gt;"LXR", S2354&lt;&gt;"DXB", OR(T2354="SSH", T2354="RMF", T2354="CAI", T2354="HRG", T2354="LXR", T2354="DXB")), S2354,
    IF(AND(T2354&lt;&gt;"SSH", T2354&lt;&gt;"RMF", T2354&lt;&gt;"CAI", T2354&lt;&gt;"HRG", T2354&lt;&gt;"LXR", T2354&lt;&gt;"DXB", OR(S2354="SSH", S2354="RMF", S2354="CAI", S2354="HRG", S2354="LXR", S2354="DXB")), T2354,
    "VIE"))</f>
        <v>VRN</v>
      </c>
      <c r="V2354" s="2978">
        <f>WEEKDAY(Table1[[#This Row],[FLIGHT_DATE]],2)</f>
        <v>6</v>
      </c>
      <c r="W2354" s="2978">
        <f>Table1[[#This Row],[FLIGHT_DATE]]-Table1[[#This Row],[DATE_BOOKED]]</f>
        <v>2</v>
      </c>
    </row>
    <row r="2355" spans="1:23" x14ac:dyDescent="0.35">
      <c r="A2355" s="2986">
        <v>45770</v>
      </c>
      <c r="B2355" s="2995" t="s">
        <v>1212</v>
      </c>
      <c r="C2355" s="198" t="s">
        <v>333</v>
      </c>
      <c r="D2355" s="198" t="s">
        <v>917</v>
      </c>
      <c r="E2355" s="2987" t="s">
        <v>1213</v>
      </c>
      <c r="F2355" s="2987" t="s">
        <v>56</v>
      </c>
      <c r="G2355" s="2987" t="s">
        <v>10</v>
      </c>
      <c r="H2355" s="2987" t="s">
        <v>190</v>
      </c>
      <c r="I2355" s="2988" t="s">
        <v>163</v>
      </c>
      <c r="J2355" s="2986">
        <v>45772</v>
      </c>
      <c r="K2355" s="2989">
        <v>1</v>
      </c>
      <c r="L2355" s="2990">
        <v>1</v>
      </c>
      <c r="M2355" s="2991">
        <v>100</v>
      </c>
      <c r="N2355" s="2992">
        <v>0</v>
      </c>
      <c r="O2355" s="2992">
        <v>0</v>
      </c>
      <c r="P2355" s="2993">
        <f>SUM(Table1[[#This Row],[BASE_FARE]:[SURCHARGES]])*Table1[[#This Row],[SEATS_BOOKED]]</f>
        <v>100</v>
      </c>
      <c r="Q2355" s="2962" t="s">
        <v>161</v>
      </c>
      <c r="R2355" s="2964" t="s">
        <v>335</v>
      </c>
      <c r="S2355" s="2987" t="str">
        <f>LEFT(Table1[[#This Row],[SECTOR]],3)</f>
        <v>MXP</v>
      </c>
      <c r="T2355" s="2987" t="str">
        <f>RIGHT(Table1[[#This Row],[SECTOR]],3)</f>
        <v>SSH</v>
      </c>
      <c r="U2355" s="2987" t="str">
        <f>IF(AND(S2355&lt;&gt;"SSH", S2355&lt;&gt;"RMF", S2355&lt;&gt;"CAI", S2355&lt;&gt;"HRG", S2355&lt;&gt;"LXR", S2355&lt;&gt;"DXB", OR(T2355="SSH", T2355="RMF", T2355="CAI", T2355="HRG", T2355="LXR", T2355="DXB")), S2355,
    IF(AND(T2355&lt;&gt;"SSH", T2355&lt;&gt;"RMF", T2355&lt;&gt;"CAI", T2355&lt;&gt;"HRG", T2355&lt;&gt;"LXR", T2355&lt;&gt;"DXB", OR(S2355="SSH", S2355="RMF", S2355="CAI", S2355="HRG", S2355="LXR", S2355="DXB")), T2355,
    "VIE"))</f>
        <v>MXP</v>
      </c>
      <c r="V2355" s="2987">
        <f>WEEKDAY(Table1[[#This Row],[FLIGHT_DATE]],2)</f>
        <v>5</v>
      </c>
      <c r="W2355" s="2987">
        <f>Table1[[#This Row],[FLIGHT_DATE]]-Table1[[#This Row],[DATE_BOOKED]]</f>
        <v>2</v>
      </c>
    </row>
    <row r="2356" spans="1:23" x14ac:dyDescent="0.35">
      <c r="A2356" s="2994">
        <v>45771</v>
      </c>
      <c r="B2356" s="2995" t="s">
        <v>332</v>
      </c>
      <c r="C2356" s="198" t="s">
        <v>333</v>
      </c>
      <c r="D2356" s="198"/>
      <c r="E2356" s="2995"/>
      <c r="F2356" s="2995" t="s">
        <v>56</v>
      </c>
      <c r="G2356" s="2995" t="s">
        <v>10</v>
      </c>
      <c r="H2356" s="2995" t="s">
        <v>190</v>
      </c>
      <c r="I2356" s="2996" t="s">
        <v>28</v>
      </c>
      <c r="J2356" s="2994">
        <v>45873</v>
      </c>
      <c r="K2356" s="2997">
        <v>1</v>
      </c>
      <c r="L2356" s="2998">
        <v>1</v>
      </c>
      <c r="M2356" s="2999">
        <v>240</v>
      </c>
      <c r="N2356" s="3000">
        <v>0</v>
      </c>
      <c r="O2356" s="3000">
        <v>0</v>
      </c>
      <c r="P2356" s="3001">
        <f>SUM(Table1[[#This Row],[BASE_FARE]:[SURCHARGES]])*Table1[[#This Row],[SEATS_BOOKED]]</f>
        <v>240</v>
      </c>
      <c r="Q2356" s="2995" t="s">
        <v>161</v>
      </c>
      <c r="R2356" s="2997" t="s">
        <v>335</v>
      </c>
      <c r="S2356" s="2995" t="str">
        <f>LEFT(Table1[[#This Row],[SECTOR]],3)</f>
        <v>NAP</v>
      </c>
      <c r="T2356" s="2995" t="str">
        <f>RIGHT(Table1[[#This Row],[SECTOR]],3)</f>
        <v>SSH</v>
      </c>
      <c r="U2356" s="2995" t="str">
        <f>IF(AND(S2356&lt;&gt;"SSH", S2356&lt;&gt;"RMF", S2356&lt;&gt;"CAI", S2356&lt;&gt;"HRG", S2356&lt;&gt;"LXR", S2356&lt;&gt;"DXB", OR(T2356="SSH", T2356="RMF", T2356="CAI", T2356="HRG", T2356="LXR", T2356="DXB")), S2356,
    IF(AND(T2356&lt;&gt;"SSH", T2356&lt;&gt;"RMF", T2356&lt;&gt;"CAI", T2356&lt;&gt;"HRG", T2356&lt;&gt;"LXR", T2356&lt;&gt;"DXB", OR(S2356="SSH", S2356="RMF", S2356="CAI", S2356="HRG", S2356="LXR", S2356="DXB")), T2356,
    "VIE"))</f>
        <v>NAP</v>
      </c>
      <c r="V2356" s="2995">
        <f>WEEKDAY(Table1[[#This Row],[FLIGHT_DATE]],2)</f>
        <v>1</v>
      </c>
      <c r="W2356" s="2995">
        <f>Table1[[#This Row],[FLIGHT_DATE]]-Table1[[#This Row],[DATE_BOOKED]]</f>
        <v>102</v>
      </c>
    </row>
    <row r="2357" spans="1:23" x14ac:dyDescent="0.35">
      <c r="A2357" s="3002">
        <v>45770</v>
      </c>
      <c r="B2357" s="3003" t="s">
        <v>631</v>
      </c>
      <c r="C2357" s="198" t="s">
        <v>333</v>
      </c>
      <c r="D2357" s="198"/>
      <c r="E2357" s="3003" t="s">
        <v>1214</v>
      </c>
      <c r="F2357" s="3003" t="s">
        <v>56</v>
      </c>
      <c r="G2357" s="3003" t="s">
        <v>11</v>
      </c>
      <c r="H2357" s="3003" t="s">
        <v>89</v>
      </c>
      <c r="I2357" s="3004" t="s">
        <v>26</v>
      </c>
      <c r="J2357" s="3002">
        <v>45773</v>
      </c>
      <c r="K2357" s="3005">
        <v>1</v>
      </c>
      <c r="L2357" s="3006">
        <v>1</v>
      </c>
      <c r="M2357" s="3007">
        <v>200</v>
      </c>
      <c r="N2357" s="3008">
        <v>19.590000000000003</v>
      </c>
      <c r="O2357" s="3008">
        <v>30</v>
      </c>
      <c r="P2357" s="3009">
        <f>SUM(Table1[[#This Row],[BASE_FARE]:[SURCHARGES]])*Table1[[#This Row],[SEATS_BOOKED]]</f>
        <v>249.59</v>
      </c>
      <c r="Q2357" s="2995" t="s">
        <v>161</v>
      </c>
      <c r="R2357" s="2997" t="s">
        <v>335</v>
      </c>
      <c r="S2357" s="3003" t="str">
        <f>LEFT(Table1[[#This Row],[SECTOR]],3)</f>
        <v>BRI</v>
      </c>
      <c r="T2357" s="3003" t="str">
        <f>RIGHT(Table1[[#This Row],[SECTOR]],3)</f>
        <v>SSH</v>
      </c>
      <c r="U2357" s="3003" t="str">
        <f t="shared" ref="U2357:U2359" si="226">IF(AND(S2357&lt;&gt;"SSH", S2357&lt;&gt;"RMF", S2357&lt;&gt;"CAI", S2357&lt;&gt;"HRG", S2357&lt;&gt;"LXR", S2357&lt;&gt;"DXB", OR(T2357="SSH", T2357="RMF", T2357="CAI", T2357="HRG", T2357="LXR", T2357="DXB")), S2357,
    IF(AND(T2357&lt;&gt;"SSH", T2357&lt;&gt;"RMF", T2357&lt;&gt;"CAI", T2357&lt;&gt;"HRG", T2357&lt;&gt;"LXR", T2357&lt;&gt;"DXB", OR(S2357="SSH", S2357="RMF", S2357="CAI", S2357="HRG", S2357="LXR", S2357="DXB")), T2357,
    "VIE"))</f>
        <v>BRI</v>
      </c>
      <c r="V2357" s="3003">
        <f>WEEKDAY(Table1[[#This Row],[FLIGHT_DATE]],2)</f>
        <v>6</v>
      </c>
      <c r="W2357" s="3003">
        <f>Table1[[#This Row],[FLIGHT_DATE]]-Table1[[#This Row],[DATE_BOOKED]]</f>
        <v>3</v>
      </c>
    </row>
    <row r="2358" spans="1:23" x14ac:dyDescent="0.35">
      <c r="A2358" s="3002">
        <v>45770</v>
      </c>
      <c r="B2358" s="3003" t="s">
        <v>631</v>
      </c>
      <c r="C2358" s="198" t="s">
        <v>333</v>
      </c>
      <c r="D2358" s="198"/>
      <c r="E2358" s="3003" t="s">
        <v>1214</v>
      </c>
      <c r="F2358" s="3003" t="s">
        <v>56</v>
      </c>
      <c r="G2358" s="3003" t="s">
        <v>11</v>
      </c>
      <c r="H2358" s="3003" t="s">
        <v>89</v>
      </c>
      <c r="I2358" s="3004" t="s">
        <v>26</v>
      </c>
      <c r="J2358" s="3002">
        <v>45773</v>
      </c>
      <c r="K2358" s="3005">
        <v>1</v>
      </c>
      <c r="L2358" s="3006">
        <v>1</v>
      </c>
      <c r="M2358" s="3007">
        <v>200</v>
      </c>
      <c r="N2358" s="3008">
        <v>19.590000000000003</v>
      </c>
      <c r="O2358" s="3008">
        <v>30</v>
      </c>
      <c r="P2358" s="3009">
        <f>SUM(Table1[[#This Row],[BASE_FARE]:[SURCHARGES]])*Table1[[#This Row],[SEATS_BOOKED]]</f>
        <v>249.59</v>
      </c>
      <c r="Q2358" s="2995" t="s">
        <v>161</v>
      </c>
      <c r="R2358" s="2997" t="s">
        <v>335</v>
      </c>
      <c r="S2358" s="3003" t="str">
        <f>LEFT(Table1[[#This Row],[SECTOR]],3)</f>
        <v>BRI</v>
      </c>
      <c r="T2358" s="3003" t="str">
        <f>RIGHT(Table1[[#This Row],[SECTOR]],3)</f>
        <v>SSH</v>
      </c>
      <c r="U2358" s="3003" t="str">
        <f t="shared" si="226"/>
        <v>BRI</v>
      </c>
      <c r="V2358" s="3003">
        <f>WEEKDAY(Table1[[#This Row],[FLIGHT_DATE]],2)</f>
        <v>6</v>
      </c>
      <c r="W2358" s="3003">
        <f>Table1[[#This Row],[FLIGHT_DATE]]-Table1[[#This Row],[DATE_BOOKED]]</f>
        <v>3</v>
      </c>
    </row>
    <row r="2359" spans="1:23" x14ac:dyDescent="0.35">
      <c r="A2359" s="3002">
        <v>45770</v>
      </c>
      <c r="B2359" s="3003" t="s">
        <v>631</v>
      </c>
      <c r="C2359" s="198" t="s">
        <v>333</v>
      </c>
      <c r="D2359" s="198"/>
      <c r="E2359" s="3003" t="s">
        <v>1215</v>
      </c>
      <c r="F2359" s="3003" t="s">
        <v>56</v>
      </c>
      <c r="G2359" s="3003" t="s">
        <v>11</v>
      </c>
      <c r="H2359" s="3003" t="s">
        <v>89</v>
      </c>
      <c r="I2359" s="3004" t="s">
        <v>26</v>
      </c>
      <c r="J2359" s="3002">
        <v>45927</v>
      </c>
      <c r="K2359" s="3005">
        <v>1</v>
      </c>
      <c r="L2359" s="3006">
        <v>1</v>
      </c>
      <c r="M2359" s="3007">
        <v>170</v>
      </c>
      <c r="N2359" s="3008">
        <v>22.560000000000002</v>
      </c>
      <c r="O2359" s="3008">
        <v>30</v>
      </c>
      <c r="P2359" s="3009">
        <f>SUM(Table1[[#This Row],[BASE_FARE]:[SURCHARGES]])*Table1[[#This Row],[SEATS_BOOKED]]</f>
        <v>222.56</v>
      </c>
      <c r="Q2359" s="2995" t="s">
        <v>161</v>
      </c>
      <c r="R2359" s="2997" t="s">
        <v>335</v>
      </c>
      <c r="S2359" s="3003" t="str">
        <f>LEFT(Table1[[#This Row],[SECTOR]],3)</f>
        <v>BRI</v>
      </c>
      <c r="T2359" s="3003" t="str">
        <f>RIGHT(Table1[[#This Row],[SECTOR]],3)</f>
        <v>SSH</v>
      </c>
      <c r="U2359" s="3003" t="str">
        <f t="shared" si="226"/>
        <v>BRI</v>
      </c>
      <c r="V2359" s="3003">
        <f>WEEKDAY(Table1[[#This Row],[FLIGHT_DATE]],2)</f>
        <v>6</v>
      </c>
      <c r="W2359" s="3003">
        <f>Table1[[#This Row],[FLIGHT_DATE]]-Table1[[#This Row],[DATE_BOOKED]]</f>
        <v>157</v>
      </c>
    </row>
    <row r="2360" spans="1:23" x14ac:dyDescent="0.35">
      <c r="A2360" s="3010">
        <v>45771</v>
      </c>
      <c r="B2360" s="3011" t="s">
        <v>332</v>
      </c>
      <c r="C2360" s="198" t="s">
        <v>333</v>
      </c>
      <c r="D2360" s="198"/>
      <c r="E2360" s="3011"/>
      <c r="F2360" s="3011" t="s">
        <v>56</v>
      </c>
      <c r="G2360" s="3011" t="s">
        <v>10</v>
      </c>
      <c r="H2360" s="3011" t="s">
        <v>88</v>
      </c>
      <c r="I2360" s="3012" t="s">
        <v>27</v>
      </c>
      <c r="J2360" s="3010">
        <v>45864</v>
      </c>
      <c r="K2360" s="3013">
        <v>3</v>
      </c>
      <c r="L2360" s="3014">
        <v>3</v>
      </c>
      <c r="M2360" s="3015">
        <v>160</v>
      </c>
      <c r="N2360" s="3016">
        <v>0</v>
      </c>
      <c r="O2360" s="3016">
        <v>0</v>
      </c>
      <c r="P2360" s="3017">
        <f>SUM(Table1[[#This Row],[BASE_FARE]:[SURCHARGES]])*Table1[[#This Row],[SEATS_BOOKED]]</f>
        <v>480</v>
      </c>
      <c r="Q2360" s="2995" t="s">
        <v>161</v>
      </c>
      <c r="R2360" s="2997" t="s">
        <v>335</v>
      </c>
      <c r="S2360" s="3011" t="str">
        <f>LEFT(Table1[[#This Row],[SECTOR]],3)</f>
        <v>SSH</v>
      </c>
      <c r="T2360" s="3011" t="str">
        <f>RIGHT(Table1[[#This Row],[SECTOR]],3)</f>
        <v>BRI</v>
      </c>
      <c r="U2360" s="3011" t="str">
        <f t="shared" ref="U2360:U2361" si="227">IF(AND(S2360&lt;&gt;"SSH", S2360&lt;&gt;"RMF", S2360&lt;&gt;"CAI", S2360&lt;&gt;"HRG", S2360&lt;&gt;"LXR", S2360&lt;&gt;"DXB", OR(T2360="SSH", T2360="RMF", T2360="CAI", T2360="HRG", T2360="LXR", T2360="DXB")), S2360,
    IF(AND(T2360&lt;&gt;"SSH", T2360&lt;&gt;"RMF", T2360&lt;&gt;"CAI", T2360&lt;&gt;"HRG", T2360&lt;&gt;"LXR", T2360&lt;&gt;"DXB", OR(S2360="SSH", S2360="RMF", S2360="CAI", S2360="HRG", S2360="LXR", S2360="DXB")), T2360,
    "VIE"))</f>
        <v>BRI</v>
      </c>
      <c r="V2360" s="3011">
        <f>WEEKDAY(Table1[[#This Row],[FLIGHT_DATE]],2)</f>
        <v>6</v>
      </c>
      <c r="W2360" s="3011">
        <f>Table1[[#This Row],[FLIGHT_DATE]]-Table1[[#This Row],[DATE_BOOKED]]</f>
        <v>93</v>
      </c>
    </row>
    <row r="2361" spans="1:23" x14ac:dyDescent="0.35">
      <c r="A2361" s="3010">
        <v>45771</v>
      </c>
      <c r="B2361" s="3011" t="s">
        <v>332</v>
      </c>
      <c r="C2361" s="198" t="s">
        <v>333</v>
      </c>
      <c r="D2361" s="198"/>
      <c r="E2361" s="3011"/>
      <c r="F2361" s="3011" t="s">
        <v>56</v>
      </c>
      <c r="G2361" s="3011" t="s">
        <v>10</v>
      </c>
      <c r="H2361" s="3011" t="s">
        <v>89</v>
      </c>
      <c r="I2361" s="3012" t="s">
        <v>26</v>
      </c>
      <c r="J2361" s="3010">
        <v>45857</v>
      </c>
      <c r="K2361" s="3013">
        <v>3</v>
      </c>
      <c r="L2361" s="3014">
        <v>3</v>
      </c>
      <c r="M2361" s="3015">
        <v>160</v>
      </c>
      <c r="N2361" s="3016">
        <v>0</v>
      </c>
      <c r="O2361" s="3016">
        <v>0</v>
      </c>
      <c r="P2361" s="3017">
        <f>SUM(Table1[[#This Row],[BASE_FARE]:[SURCHARGES]])*Table1[[#This Row],[SEATS_BOOKED]]</f>
        <v>480</v>
      </c>
      <c r="Q2361" s="2995" t="s">
        <v>161</v>
      </c>
      <c r="R2361" s="2997" t="s">
        <v>335</v>
      </c>
      <c r="S2361" s="3011" t="str">
        <f>LEFT(Table1[[#This Row],[SECTOR]],3)</f>
        <v>BRI</v>
      </c>
      <c r="T2361" s="3011" t="str">
        <f>RIGHT(Table1[[#This Row],[SECTOR]],3)</f>
        <v>SSH</v>
      </c>
      <c r="U2361" s="3011" t="str">
        <f t="shared" si="227"/>
        <v>BRI</v>
      </c>
      <c r="V2361" s="3011">
        <f>WEEKDAY(Table1[[#This Row],[FLIGHT_DATE]],2)</f>
        <v>6</v>
      </c>
      <c r="W2361" s="3011">
        <f>Table1[[#This Row],[FLIGHT_DATE]]-Table1[[#This Row],[DATE_BOOKED]]</f>
        <v>86</v>
      </c>
    </row>
    <row r="2362" spans="1:23" x14ac:dyDescent="0.35">
      <c r="A2362" s="3018">
        <v>45770</v>
      </c>
      <c r="B2362" s="3019" t="s">
        <v>390</v>
      </c>
      <c r="C2362" s="198" t="s">
        <v>333</v>
      </c>
      <c r="D2362" s="198" t="s">
        <v>952</v>
      </c>
      <c r="E2362" s="3019" t="s">
        <v>1216</v>
      </c>
      <c r="F2362" s="3019" t="s">
        <v>56</v>
      </c>
      <c r="G2362" s="3019" t="s">
        <v>10</v>
      </c>
      <c r="H2362" s="3019" t="s">
        <v>191</v>
      </c>
      <c r="I2362" s="3020" t="s">
        <v>114</v>
      </c>
      <c r="J2362" s="3018">
        <v>45891</v>
      </c>
      <c r="K2362" s="3021">
        <v>1</v>
      </c>
      <c r="L2362" s="3022">
        <v>1</v>
      </c>
      <c r="M2362" s="3023">
        <v>320</v>
      </c>
      <c r="N2362" s="3024">
        <v>37.72</v>
      </c>
      <c r="O2362" s="3024">
        <v>40</v>
      </c>
      <c r="P2362" s="3025">
        <f>SUM(Table1[[#This Row],[BASE_FARE]:[SURCHARGES]])*Table1[[#This Row],[SEATS_BOOKED]]</f>
        <v>397.72</v>
      </c>
      <c r="Q2362" s="2995" t="s">
        <v>161</v>
      </c>
      <c r="R2362" s="2997" t="s">
        <v>335</v>
      </c>
      <c r="S2362" s="3019" t="str">
        <f>LEFT(Table1[[#This Row],[SECTOR]],3)</f>
        <v>SSH</v>
      </c>
      <c r="T2362" s="3019" t="str">
        <f>RIGHT(Table1[[#This Row],[SECTOR]],3)</f>
        <v>FCO</v>
      </c>
      <c r="U2362" s="3019" t="str">
        <f t="shared" ref="U2362:U2363" si="228">IF(AND(S2362&lt;&gt;"SSH", S2362&lt;&gt;"RMF", S2362&lt;&gt;"CAI", S2362&lt;&gt;"HRG", S2362&lt;&gt;"LXR", S2362&lt;&gt;"DXB", OR(T2362="SSH", T2362="RMF", T2362="CAI", T2362="HRG", T2362="LXR", T2362="DXB")), S2362,
    IF(AND(T2362&lt;&gt;"SSH", T2362&lt;&gt;"RMF", T2362&lt;&gt;"CAI", T2362&lt;&gt;"HRG", T2362&lt;&gt;"LXR", T2362&lt;&gt;"DXB", OR(S2362="SSH", S2362="RMF", S2362="CAI", S2362="HRG", S2362="LXR", S2362="DXB")), T2362,
    "VIE"))</f>
        <v>FCO</v>
      </c>
      <c r="V2362" s="3019">
        <f>WEEKDAY(Table1[[#This Row],[FLIGHT_DATE]],2)</f>
        <v>5</v>
      </c>
      <c r="W2362" s="3019">
        <f>Table1[[#This Row],[FLIGHT_DATE]]-Table1[[#This Row],[DATE_BOOKED]]</f>
        <v>121</v>
      </c>
    </row>
    <row r="2363" spans="1:23" x14ac:dyDescent="0.35">
      <c r="A2363" s="3018">
        <v>45770</v>
      </c>
      <c r="B2363" s="3019" t="s">
        <v>390</v>
      </c>
      <c r="C2363" s="198" t="s">
        <v>333</v>
      </c>
      <c r="D2363" s="198" t="s">
        <v>952</v>
      </c>
      <c r="E2363" s="3019" t="s">
        <v>1216</v>
      </c>
      <c r="F2363" s="3019" t="s">
        <v>56</v>
      </c>
      <c r="G2363" s="3019" t="s">
        <v>10</v>
      </c>
      <c r="H2363" s="3019" t="s">
        <v>191</v>
      </c>
      <c r="I2363" s="3020" t="s">
        <v>114</v>
      </c>
      <c r="J2363" s="3018">
        <v>45891</v>
      </c>
      <c r="K2363" s="3021">
        <v>1</v>
      </c>
      <c r="L2363" s="3022">
        <v>1</v>
      </c>
      <c r="M2363" s="3023">
        <v>320</v>
      </c>
      <c r="N2363" s="3024">
        <v>37.72</v>
      </c>
      <c r="O2363" s="3024">
        <v>40</v>
      </c>
      <c r="P2363" s="3025">
        <f>SUM(Table1[[#This Row],[BASE_FARE]:[SURCHARGES]])*Table1[[#This Row],[SEATS_BOOKED]]</f>
        <v>397.72</v>
      </c>
      <c r="Q2363" s="2995" t="s">
        <v>161</v>
      </c>
      <c r="R2363" s="2997" t="s">
        <v>335</v>
      </c>
      <c r="S2363" s="3019" t="str">
        <f>LEFT(Table1[[#This Row],[SECTOR]],3)</f>
        <v>SSH</v>
      </c>
      <c r="T2363" s="3019" t="str">
        <f>RIGHT(Table1[[#This Row],[SECTOR]],3)</f>
        <v>FCO</v>
      </c>
      <c r="U2363" s="3019" t="str">
        <f t="shared" si="228"/>
        <v>FCO</v>
      </c>
      <c r="V2363" s="3019">
        <f>WEEKDAY(Table1[[#This Row],[FLIGHT_DATE]],2)</f>
        <v>5</v>
      </c>
      <c r="W2363" s="3019">
        <f>Table1[[#This Row],[FLIGHT_DATE]]-Table1[[#This Row],[DATE_BOOKED]]</f>
        <v>121</v>
      </c>
    </row>
    <row r="2364" spans="1:23" x14ac:dyDescent="0.35">
      <c r="A2364" s="3026">
        <v>45771</v>
      </c>
      <c r="B2364" s="3027" t="s">
        <v>112</v>
      </c>
      <c r="C2364" s="198" t="s">
        <v>160</v>
      </c>
      <c r="D2364" s="198"/>
      <c r="E2364" s="3027"/>
      <c r="F2364" s="3027" t="s">
        <v>54</v>
      </c>
      <c r="G2364" s="3027" t="s">
        <v>10</v>
      </c>
      <c r="H2364" s="3027" t="s">
        <v>89</v>
      </c>
      <c r="I2364" s="3028" t="s">
        <v>26</v>
      </c>
      <c r="J2364" s="3026">
        <v>45773</v>
      </c>
      <c r="K2364" s="3029">
        <v>2</v>
      </c>
      <c r="L2364" s="3030">
        <v>2</v>
      </c>
      <c r="M2364" s="3031">
        <v>175</v>
      </c>
      <c r="N2364" s="3032">
        <v>0</v>
      </c>
      <c r="O2364" s="3032">
        <v>0</v>
      </c>
      <c r="P2364" s="3033">
        <f>SUM(Table1[[#This Row],[BASE_FARE]:[SURCHARGES]])*Table1[[#This Row],[SEATS_BOOKED]]</f>
        <v>350</v>
      </c>
      <c r="Q2364" s="2995" t="s">
        <v>161</v>
      </c>
      <c r="R2364" s="2997" t="s">
        <v>335</v>
      </c>
      <c r="S2364" s="3027" t="str">
        <f>LEFT(Table1[[#This Row],[SECTOR]],3)</f>
        <v>BRI</v>
      </c>
      <c r="T2364" s="3027" t="str">
        <f>RIGHT(Table1[[#This Row],[SECTOR]],3)</f>
        <v>SSH</v>
      </c>
      <c r="U2364" s="3027" t="str">
        <f>IF(AND(S2364&lt;&gt;"SSH", S2364&lt;&gt;"RMF", S2364&lt;&gt;"CAI", S2364&lt;&gt;"HRG", S2364&lt;&gt;"LXR", S2364&lt;&gt;"DXB", OR(T2364="SSH", T2364="RMF", T2364="CAI", T2364="HRG", T2364="LXR", T2364="DXB")), S2364,
    IF(AND(T2364&lt;&gt;"SSH", T2364&lt;&gt;"RMF", T2364&lt;&gt;"CAI", T2364&lt;&gt;"HRG", T2364&lt;&gt;"LXR", T2364&lt;&gt;"DXB", OR(S2364="SSH", S2364="RMF", S2364="CAI", S2364="HRG", S2364="LXR", S2364="DXB")), T2364,
    "VIE"))</f>
        <v>BRI</v>
      </c>
      <c r="V2364" s="3027">
        <f>WEEKDAY(Table1[[#This Row],[FLIGHT_DATE]],2)</f>
        <v>6</v>
      </c>
      <c r="W2364" s="3027">
        <f>Table1[[#This Row],[FLIGHT_DATE]]-Table1[[#This Row],[DATE_BOOKED]]</f>
        <v>2</v>
      </c>
    </row>
    <row r="2365" spans="1:23" x14ac:dyDescent="0.35">
      <c r="A2365" s="3026">
        <v>45771</v>
      </c>
      <c r="B2365" s="3027" t="s">
        <v>112</v>
      </c>
      <c r="C2365" s="198" t="s">
        <v>160</v>
      </c>
      <c r="D2365" s="198"/>
      <c r="E2365" s="3027"/>
      <c r="F2365" s="3027" t="s">
        <v>54</v>
      </c>
      <c r="G2365" s="3027" t="s">
        <v>11</v>
      </c>
      <c r="H2365" s="3027" t="s">
        <v>88</v>
      </c>
      <c r="I2365" s="3028" t="s">
        <v>27</v>
      </c>
      <c r="J2365" s="3026">
        <v>45780</v>
      </c>
      <c r="K2365" s="3029">
        <v>2</v>
      </c>
      <c r="L2365" s="3030">
        <v>2</v>
      </c>
      <c r="M2365" s="3031">
        <v>175</v>
      </c>
      <c r="N2365" s="3032">
        <v>0</v>
      </c>
      <c r="O2365" s="3032">
        <v>0</v>
      </c>
      <c r="P2365" s="3033">
        <f>SUM(Table1[[#This Row],[BASE_FARE]:[SURCHARGES]])*Table1[[#This Row],[SEATS_BOOKED]]</f>
        <v>350</v>
      </c>
      <c r="Q2365" s="2995" t="s">
        <v>161</v>
      </c>
      <c r="R2365" s="2997" t="s">
        <v>335</v>
      </c>
      <c r="S2365" s="3027" t="str">
        <f>LEFT(Table1[[#This Row],[SECTOR]],3)</f>
        <v>SSH</v>
      </c>
      <c r="T2365" s="3027" t="str">
        <f>RIGHT(Table1[[#This Row],[SECTOR]],3)</f>
        <v>BRI</v>
      </c>
      <c r="U2365" s="3027" t="str">
        <f>IF(AND(S2365&lt;&gt;"SSH", S2365&lt;&gt;"RMF", S2365&lt;&gt;"CAI", S2365&lt;&gt;"HRG", S2365&lt;&gt;"LXR", S2365&lt;&gt;"DXB", OR(T2365="SSH", T2365="RMF", T2365="CAI", T2365="HRG", T2365="LXR", T2365="DXB")), S2365,
    IF(AND(T2365&lt;&gt;"SSH", T2365&lt;&gt;"RMF", T2365&lt;&gt;"CAI", T2365&lt;&gt;"HRG", T2365&lt;&gt;"LXR", T2365&lt;&gt;"DXB", OR(S2365="SSH", S2365="RMF", S2365="CAI", S2365="HRG", S2365="LXR", S2365="DXB")), T2365,
    "VIE"))</f>
        <v>BRI</v>
      </c>
      <c r="V2365" s="3027">
        <f>WEEKDAY(Table1[[#This Row],[FLIGHT_DATE]],2)</f>
        <v>6</v>
      </c>
      <c r="W2365" s="3027">
        <f>Table1[[#This Row],[FLIGHT_DATE]]-Table1[[#This Row],[DATE_BOOKED]]</f>
        <v>9</v>
      </c>
    </row>
    <row r="2366" spans="1:23" x14ac:dyDescent="0.35">
      <c r="A2366" s="3034">
        <v>45771</v>
      </c>
      <c r="B2366" s="3035" t="s">
        <v>1212</v>
      </c>
      <c r="C2366" s="198" t="s">
        <v>333</v>
      </c>
      <c r="D2366" s="198" t="s">
        <v>917</v>
      </c>
      <c r="E2366" s="3035" t="s">
        <v>1217</v>
      </c>
      <c r="F2366" s="3035" t="s">
        <v>56</v>
      </c>
      <c r="G2366" s="3035" t="s">
        <v>10</v>
      </c>
      <c r="H2366" s="3035" t="s">
        <v>190</v>
      </c>
      <c r="I2366" s="3036" t="s">
        <v>163</v>
      </c>
      <c r="J2366" s="3034">
        <v>45772</v>
      </c>
      <c r="K2366" s="3037">
        <v>1</v>
      </c>
      <c r="L2366" s="3039">
        <v>1</v>
      </c>
      <c r="M2366" s="3040">
        <v>100</v>
      </c>
      <c r="N2366" s="3032">
        <v>0</v>
      </c>
      <c r="O2366" s="3032">
        <v>0</v>
      </c>
      <c r="P2366" s="3038">
        <f>SUM(Table1[[#This Row],[BASE_FARE]:[SURCHARGES]])*Table1[[#This Row],[SEATS_BOOKED]]</f>
        <v>100</v>
      </c>
      <c r="Q2366" s="2995" t="s">
        <v>161</v>
      </c>
      <c r="R2366" s="2997" t="s">
        <v>335</v>
      </c>
      <c r="S2366" s="3035" t="str">
        <f>LEFT(Table1[[#This Row],[SECTOR]],3)</f>
        <v>MXP</v>
      </c>
      <c r="T2366" s="3035" t="str">
        <f>RIGHT(Table1[[#This Row],[SECTOR]],3)</f>
        <v>SSH</v>
      </c>
      <c r="U2366" s="3035" t="str">
        <f>IF(AND(S2366&lt;&gt;"SSH", S2366&lt;&gt;"RMF", S2366&lt;&gt;"CAI", S2366&lt;&gt;"HRG", S2366&lt;&gt;"LXR", S2366&lt;&gt;"DXB", OR(T2366="SSH", T2366="RMF", T2366="CAI", T2366="HRG", T2366="LXR", T2366="DXB")), S2366,
    IF(AND(T2366&lt;&gt;"SSH", T2366&lt;&gt;"RMF", T2366&lt;&gt;"CAI", T2366&lt;&gt;"HRG", T2366&lt;&gt;"LXR", T2366&lt;&gt;"DXB", OR(S2366="SSH", S2366="RMF", S2366="CAI", S2366="HRG", S2366="LXR", S2366="DXB")), T2366,
    "VIE"))</f>
        <v>MXP</v>
      </c>
      <c r="V2366" s="3035">
        <f>WEEKDAY(Table1[[#This Row],[FLIGHT_DATE]],2)</f>
        <v>5</v>
      </c>
      <c r="W2366" s="3035">
        <f>Table1[[#This Row],[FLIGHT_DATE]]-Table1[[#This Row],[DATE_BOOKED]]</f>
        <v>1</v>
      </c>
    </row>
    <row r="2367" spans="1:23" x14ac:dyDescent="0.35">
      <c r="A2367" s="3042">
        <v>45771</v>
      </c>
      <c r="B2367" s="3043" t="s">
        <v>385</v>
      </c>
      <c r="C2367" s="198" t="s">
        <v>333</v>
      </c>
      <c r="D2367" s="198"/>
      <c r="E2367" s="3043" t="s">
        <v>1218</v>
      </c>
      <c r="F2367" s="3043" t="s">
        <v>54</v>
      </c>
      <c r="G2367" s="3043" t="s">
        <v>10</v>
      </c>
      <c r="H2367" s="3059" t="s">
        <v>1158</v>
      </c>
      <c r="I2367" s="3044" t="s">
        <v>28</v>
      </c>
      <c r="J2367" s="3042">
        <v>45882</v>
      </c>
      <c r="K2367" s="3045">
        <v>3</v>
      </c>
      <c r="L2367" s="3046">
        <v>3</v>
      </c>
      <c r="M2367" s="3047">
        <v>265</v>
      </c>
      <c r="N2367" s="3048">
        <v>0</v>
      </c>
      <c r="O2367" s="3048">
        <v>0</v>
      </c>
      <c r="P2367" s="3049">
        <f>SUM(Table1[[#This Row],[BASE_FARE]:[SURCHARGES]])*Table1[[#This Row],[SEATS_BOOKED]]</f>
        <v>795</v>
      </c>
      <c r="Q2367" s="3043" t="s">
        <v>161</v>
      </c>
      <c r="R2367" s="3045" t="s">
        <v>335</v>
      </c>
      <c r="S2367" s="3043" t="str">
        <f>LEFT(Table1[[#This Row],[SECTOR]],3)</f>
        <v>NAP</v>
      </c>
      <c r="T2367" s="3043" t="str">
        <f>RIGHT(Table1[[#This Row],[SECTOR]],3)</f>
        <v>SSH</v>
      </c>
      <c r="U2367" s="3043" t="str">
        <f>IF(AND(S2367&lt;&gt;"SSH", S2367&lt;&gt;"RMF", S2367&lt;&gt;"CAI", S2367&lt;&gt;"HRG", S2367&lt;&gt;"LXR", S2367&lt;&gt;"DXB", OR(T2367="SSH", T2367="RMF", T2367="CAI", T2367="HRG", T2367="LXR", T2367="DXB")), S2367,
    IF(AND(T2367&lt;&gt;"SSH", T2367&lt;&gt;"RMF", T2367&lt;&gt;"CAI", T2367&lt;&gt;"HRG", T2367&lt;&gt;"LXR", T2367&lt;&gt;"DXB", OR(S2367="SSH", S2367="RMF", S2367="CAI", S2367="HRG", S2367="LXR", S2367="DXB")), T2367,
    "VIE"))</f>
        <v>NAP</v>
      </c>
      <c r="V2367" s="3043">
        <f>WEEKDAY(Table1[[#This Row],[FLIGHT_DATE]],2)</f>
        <v>3</v>
      </c>
      <c r="W2367" s="3043">
        <f>Table1[[#This Row],[FLIGHT_DATE]]-Table1[[#This Row],[DATE_BOOKED]]</f>
        <v>111</v>
      </c>
    </row>
    <row r="2368" spans="1:23" x14ac:dyDescent="0.35">
      <c r="A2368" s="3042">
        <v>45771</v>
      </c>
      <c r="B2368" s="3043" t="s">
        <v>385</v>
      </c>
      <c r="C2368" s="198" t="s">
        <v>333</v>
      </c>
      <c r="D2368" s="198"/>
      <c r="E2368" s="3043" t="s">
        <v>1218</v>
      </c>
      <c r="F2368" s="3043" t="s">
        <v>54</v>
      </c>
      <c r="G2368" s="3153" t="s">
        <v>11</v>
      </c>
      <c r="H2368" s="3153" t="s">
        <v>1152</v>
      </c>
      <c r="I2368" s="3154" t="s">
        <v>29</v>
      </c>
      <c r="J2368" s="3152">
        <v>45896</v>
      </c>
      <c r="K2368" s="3155">
        <v>3</v>
      </c>
      <c r="L2368" s="3156">
        <v>3</v>
      </c>
      <c r="M2368" s="3157">
        <v>265</v>
      </c>
      <c r="N2368" s="3048">
        <v>0</v>
      </c>
      <c r="O2368" s="3048">
        <v>0</v>
      </c>
      <c r="P2368" s="3159">
        <f>SUM(Table1[[#This Row],[BASE_FARE]:[SURCHARGES]])*Table1[[#This Row],[SEATS_BOOKED]]</f>
        <v>795</v>
      </c>
      <c r="Q2368" s="3043" t="s">
        <v>161</v>
      </c>
      <c r="R2368" s="3045" t="s">
        <v>335</v>
      </c>
      <c r="S2368" s="3153" t="str">
        <f>LEFT(Table1[[#This Row],[SECTOR]],3)</f>
        <v>SSH</v>
      </c>
      <c r="T2368" s="3153" t="str">
        <f>RIGHT(Table1[[#This Row],[SECTOR]],3)</f>
        <v>NAP</v>
      </c>
      <c r="U2368" s="3153" t="str">
        <f>IF(AND(S2368&lt;&gt;"SSH", S2368&lt;&gt;"RMF", S2368&lt;&gt;"CAI", S2368&lt;&gt;"HRG", S2368&lt;&gt;"LXR", S2368&lt;&gt;"DXB", OR(T2368="SSH", T2368="RMF", T2368="CAI", T2368="HRG", T2368="LXR", T2368="DXB")), S2368,
    IF(AND(T2368&lt;&gt;"SSH", T2368&lt;&gt;"RMF", T2368&lt;&gt;"CAI", T2368&lt;&gt;"HRG", T2368&lt;&gt;"LXR", T2368&lt;&gt;"DXB", OR(S2368="SSH", S2368="RMF", S2368="CAI", S2368="HRG", S2368="LXR", S2368="DXB")), T2368,
    "VIE"))</f>
        <v>NAP</v>
      </c>
      <c r="V2368" s="3153">
        <f>WEEKDAY(Table1[[#This Row],[FLIGHT_DATE]],2)</f>
        <v>3</v>
      </c>
      <c r="W2368" s="3153">
        <f>Table1[[#This Row],[FLIGHT_DATE]]-Table1[[#This Row],[DATE_BOOKED]]</f>
        <v>125</v>
      </c>
    </row>
    <row r="2369" spans="1:23" x14ac:dyDescent="0.35">
      <c r="A2369" s="3042">
        <v>45772</v>
      </c>
      <c r="B2369" s="3043" t="s">
        <v>332</v>
      </c>
      <c r="C2369" s="198" t="s">
        <v>333</v>
      </c>
      <c r="D2369" s="198"/>
      <c r="E2369" s="3043"/>
      <c r="F2369" s="3043" t="s">
        <v>56</v>
      </c>
      <c r="G2369" s="3043" t="s">
        <v>10</v>
      </c>
      <c r="H2369" s="3043" t="s">
        <v>191</v>
      </c>
      <c r="I2369" s="3044" t="s">
        <v>29</v>
      </c>
      <c r="J2369" s="3042">
        <v>45887</v>
      </c>
      <c r="K2369" s="3045">
        <v>4</v>
      </c>
      <c r="L2369" s="3046">
        <v>4</v>
      </c>
      <c r="M2369" s="3047">
        <v>300</v>
      </c>
      <c r="N2369" s="3048">
        <v>0</v>
      </c>
      <c r="O2369" s="3048">
        <v>0</v>
      </c>
      <c r="P2369" s="3049">
        <f>SUM(Table1[[#This Row],[BASE_FARE]:[SURCHARGES]])*Table1[[#This Row],[SEATS_BOOKED]]</f>
        <v>1200</v>
      </c>
      <c r="Q2369" s="3043" t="s">
        <v>161</v>
      </c>
      <c r="R2369" s="3045" t="s">
        <v>335</v>
      </c>
      <c r="S2369" s="3043" t="str">
        <f>LEFT(Table1[[#This Row],[SECTOR]],3)</f>
        <v>SSH</v>
      </c>
      <c r="T2369" s="3043" t="str">
        <f>RIGHT(Table1[[#This Row],[SECTOR]],3)</f>
        <v>NAP</v>
      </c>
      <c r="U2369" s="3043" t="str">
        <f t="shared" ref="U2369:U2370" si="229">IF(AND(S2369&lt;&gt;"SSH", S2369&lt;&gt;"RMF", S2369&lt;&gt;"CAI", S2369&lt;&gt;"HRG", S2369&lt;&gt;"LXR", S2369&lt;&gt;"DXB", OR(T2369="SSH", T2369="RMF", T2369="CAI", T2369="HRG", T2369="LXR", T2369="DXB")), S2369,
    IF(AND(T2369&lt;&gt;"SSH", T2369&lt;&gt;"RMF", T2369&lt;&gt;"CAI", T2369&lt;&gt;"HRG", T2369&lt;&gt;"LXR", T2369&lt;&gt;"DXB", OR(S2369="SSH", S2369="RMF", S2369="CAI", S2369="HRG", S2369="LXR", S2369="DXB")), T2369,
    "VIE"))</f>
        <v>NAP</v>
      </c>
      <c r="V2369" s="3043">
        <f>WEEKDAY(Table1[[#This Row],[FLIGHT_DATE]],2)</f>
        <v>1</v>
      </c>
      <c r="W2369" s="3043">
        <f>Table1[[#This Row],[FLIGHT_DATE]]-Table1[[#This Row],[DATE_BOOKED]]</f>
        <v>115</v>
      </c>
    </row>
    <row r="2370" spans="1:23" x14ac:dyDescent="0.35">
      <c r="A2370" s="3042">
        <v>45772</v>
      </c>
      <c r="B2370" s="3043" t="s">
        <v>332</v>
      </c>
      <c r="C2370" s="198" t="s">
        <v>333</v>
      </c>
      <c r="D2370" s="198"/>
      <c r="E2370" s="3043"/>
      <c r="F2370" s="3043" t="s">
        <v>56</v>
      </c>
      <c r="G2370" s="3043" t="s">
        <v>10</v>
      </c>
      <c r="H2370" s="3059" t="s">
        <v>190</v>
      </c>
      <c r="I2370" s="3044" t="s">
        <v>28</v>
      </c>
      <c r="J2370" s="3042">
        <v>45873</v>
      </c>
      <c r="K2370" s="3045">
        <v>4</v>
      </c>
      <c r="L2370" s="3046">
        <v>4</v>
      </c>
      <c r="M2370" s="3047">
        <v>240</v>
      </c>
      <c r="N2370" s="3048">
        <v>0</v>
      </c>
      <c r="O2370" s="3048">
        <v>0</v>
      </c>
      <c r="P2370" s="3049">
        <f>SUM(Table1[[#This Row],[BASE_FARE]:[SURCHARGES]])*Table1[[#This Row],[SEATS_BOOKED]]</f>
        <v>960</v>
      </c>
      <c r="Q2370" s="3043" t="s">
        <v>161</v>
      </c>
      <c r="R2370" s="3045" t="s">
        <v>335</v>
      </c>
      <c r="S2370" s="3043" t="str">
        <f>LEFT(Table1[[#This Row],[SECTOR]],3)</f>
        <v>NAP</v>
      </c>
      <c r="T2370" s="3043" t="str">
        <f>RIGHT(Table1[[#This Row],[SECTOR]],3)</f>
        <v>SSH</v>
      </c>
      <c r="U2370" s="3043" t="str">
        <f t="shared" si="229"/>
        <v>NAP</v>
      </c>
      <c r="V2370" s="3043">
        <f>WEEKDAY(Table1[[#This Row],[FLIGHT_DATE]],2)</f>
        <v>1</v>
      </c>
      <c r="W2370" s="3043">
        <f>Table1[[#This Row],[FLIGHT_DATE]]-Table1[[#This Row],[DATE_BOOKED]]</f>
        <v>101</v>
      </c>
    </row>
    <row r="2371" spans="1:23" x14ac:dyDescent="0.35">
      <c r="A2371" s="3050">
        <v>45771</v>
      </c>
      <c r="B2371" s="3051" t="s">
        <v>390</v>
      </c>
      <c r="C2371" s="198" t="s">
        <v>333</v>
      </c>
      <c r="D2371" s="198" t="s">
        <v>952</v>
      </c>
      <c r="E2371" s="3051" t="s">
        <v>1220</v>
      </c>
      <c r="F2371" s="3051" t="s">
        <v>56</v>
      </c>
      <c r="G2371" s="3051" t="s">
        <v>10</v>
      </c>
      <c r="H2371" s="3051" t="s">
        <v>88</v>
      </c>
      <c r="I2371" s="3052" t="s">
        <v>27</v>
      </c>
      <c r="J2371" s="3050">
        <v>45934</v>
      </c>
      <c r="K2371" s="3053">
        <v>1</v>
      </c>
      <c r="L2371" s="3054">
        <v>1</v>
      </c>
      <c r="M2371" s="3055">
        <v>190</v>
      </c>
      <c r="N2371" s="3056">
        <v>39.03</v>
      </c>
      <c r="O2371" s="3056">
        <v>25</v>
      </c>
      <c r="P2371" s="3057">
        <f>SUM(Table1[[#This Row],[BASE_FARE]:[SURCHARGES]])*Table1[[#This Row],[SEATS_BOOKED]]</f>
        <v>254.03</v>
      </c>
      <c r="Q2371" s="3043" t="s">
        <v>161</v>
      </c>
      <c r="R2371" s="3045" t="s">
        <v>335</v>
      </c>
      <c r="S2371" s="3051" t="str">
        <f>LEFT(Table1[[#This Row],[SECTOR]],3)</f>
        <v>SSH</v>
      </c>
      <c r="T2371" s="3051" t="str">
        <f>RIGHT(Table1[[#This Row],[SECTOR]],3)</f>
        <v>BRI</v>
      </c>
      <c r="U2371" s="3051" t="str">
        <f t="shared" ref="U2371:U2372" si="230">IF(AND(S2371&lt;&gt;"SSH", S2371&lt;&gt;"RMF", S2371&lt;&gt;"CAI", S2371&lt;&gt;"HRG", S2371&lt;&gt;"LXR", S2371&lt;&gt;"DXB", OR(T2371="SSH", T2371="RMF", T2371="CAI", T2371="HRG", T2371="LXR", T2371="DXB")), S2371,
    IF(AND(T2371&lt;&gt;"SSH", T2371&lt;&gt;"RMF", T2371&lt;&gt;"CAI", T2371&lt;&gt;"HRG", T2371&lt;&gt;"LXR", T2371&lt;&gt;"DXB", OR(S2371="SSH", S2371="RMF", S2371="CAI", S2371="HRG", S2371="LXR", S2371="DXB")), T2371,
    "VIE"))</f>
        <v>BRI</v>
      </c>
      <c r="V2371" s="3051">
        <f>WEEKDAY(Table1[[#This Row],[FLIGHT_DATE]],2)</f>
        <v>6</v>
      </c>
      <c r="W2371" s="3051">
        <f>Table1[[#This Row],[FLIGHT_DATE]]-Table1[[#This Row],[DATE_BOOKED]]</f>
        <v>163</v>
      </c>
    </row>
    <row r="2372" spans="1:23" x14ac:dyDescent="0.35">
      <c r="A2372" s="3050">
        <v>45771</v>
      </c>
      <c r="B2372" s="3051" t="s">
        <v>390</v>
      </c>
      <c r="C2372" s="198" t="s">
        <v>333</v>
      </c>
      <c r="D2372" s="198" t="s">
        <v>952</v>
      </c>
      <c r="E2372" s="3051" t="s">
        <v>1220</v>
      </c>
      <c r="F2372" s="3051" t="s">
        <v>56</v>
      </c>
      <c r="G2372" s="3051" t="s">
        <v>10</v>
      </c>
      <c r="H2372" s="3051" t="s">
        <v>88</v>
      </c>
      <c r="I2372" s="3052" t="s">
        <v>27</v>
      </c>
      <c r="J2372" s="3050">
        <v>45934</v>
      </c>
      <c r="K2372" s="3053">
        <v>1</v>
      </c>
      <c r="L2372" s="3054">
        <v>1</v>
      </c>
      <c r="M2372" s="3055">
        <v>190</v>
      </c>
      <c r="N2372" s="3056">
        <v>39.03</v>
      </c>
      <c r="O2372" s="3056">
        <v>25</v>
      </c>
      <c r="P2372" s="3057">
        <f>SUM(Table1[[#This Row],[BASE_FARE]:[SURCHARGES]])*Table1[[#This Row],[SEATS_BOOKED]]</f>
        <v>254.03</v>
      </c>
      <c r="Q2372" s="3043" t="s">
        <v>161</v>
      </c>
      <c r="R2372" s="3045" t="s">
        <v>335</v>
      </c>
      <c r="S2372" s="3051" t="str">
        <f>LEFT(Table1[[#This Row],[SECTOR]],3)</f>
        <v>SSH</v>
      </c>
      <c r="T2372" s="3051" t="str">
        <f>RIGHT(Table1[[#This Row],[SECTOR]],3)</f>
        <v>BRI</v>
      </c>
      <c r="U2372" s="3051" t="str">
        <f t="shared" si="230"/>
        <v>BRI</v>
      </c>
      <c r="V2372" s="3051">
        <f>WEEKDAY(Table1[[#This Row],[FLIGHT_DATE]],2)</f>
        <v>6</v>
      </c>
      <c r="W2372" s="3051">
        <f>Table1[[#This Row],[FLIGHT_DATE]]-Table1[[#This Row],[DATE_BOOKED]]</f>
        <v>163</v>
      </c>
    </row>
    <row r="2373" spans="1:23" x14ac:dyDescent="0.35">
      <c r="A2373" s="3058">
        <v>45772</v>
      </c>
      <c r="B2373" s="3089" t="s">
        <v>1212</v>
      </c>
      <c r="C2373" s="198" t="s">
        <v>333</v>
      </c>
      <c r="D2373" s="198" t="s">
        <v>917</v>
      </c>
      <c r="E2373" s="3059" t="s">
        <v>1221</v>
      </c>
      <c r="F2373" s="3059" t="s">
        <v>56</v>
      </c>
      <c r="G2373" s="3059" t="s">
        <v>10</v>
      </c>
      <c r="H2373" s="3059" t="s">
        <v>89</v>
      </c>
      <c r="I2373" s="3060" t="s">
        <v>26</v>
      </c>
      <c r="J2373" s="3058">
        <v>45871</v>
      </c>
      <c r="K2373" s="3061">
        <v>1</v>
      </c>
      <c r="L2373" s="3062">
        <v>1</v>
      </c>
      <c r="M2373" s="3063">
        <v>240</v>
      </c>
      <c r="N2373" s="3048">
        <v>0</v>
      </c>
      <c r="O2373" s="3048">
        <v>0</v>
      </c>
      <c r="P2373" s="3064">
        <f>SUM(Table1[[#This Row],[BASE_FARE]:[SURCHARGES]])*Table1[[#This Row],[SEATS_BOOKED]]</f>
        <v>240</v>
      </c>
      <c r="Q2373" s="3043" t="s">
        <v>161</v>
      </c>
      <c r="R2373" s="3045" t="s">
        <v>335</v>
      </c>
      <c r="S2373" s="3059" t="str">
        <f>LEFT(Table1[[#This Row],[SECTOR]],3)</f>
        <v>BRI</v>
      </c>
      <c r="T2373" s="3059" t="str">
        <f>RIGHT(Table1[[#This Row],[SECTOR]],3)</f>
        <v>SSH</v>
      </c>
      <c r="U2373" s="3059" t="str">
        <f t="shared" ref="U2373:U2374" si="231">IF(AND(S2373&lt;&gt;"SSH", S2373&lt;&gt;"RMF", S2373&lt;&gt;"CAI", S2373&lt;&gt;"HRG", S2373&lt;&gt;"LXR", S2373&lt;&gt;"DXB", OR(T2373="SSH", T2373="RMF", T2373="CAI", T2373="HRG", T2373="LXR", T2373="DXB")), S2373,
    IF(AND(T2373&lt;&gt;"SSH", T2373&lt;&gt;"RMF", T2373&lt;&gt;"CAI", T2373&lt;&gt;"HRG", T2373&lt;&gt;"LXR", T2373&lt;&gt;"DXB", OR(S2373="SSH", S2373="RMF", S2373="CAI", S2373="HRG", S2373="LXR", S2373="DXB")), T2373,
    "VIE"))</f>
        <v>BRI</v>
      </c>
      <c r="V2373" s="3059">
        <f>WEEKDAY(Table1[[#This Row],[FLIGHT_DATE]],2)</f>
        <v>6</v>
      </c>
      <c r="W2373" s="3059">
        <f>Table1[[#This Row],[FLIGHT_DATE]]-Table1[[#This Row],[DATE_BOOKED]]</f>
        <v>99</v>
      </c>
    </row>
    <row r="2374" spans="1:23" x14ac:dyDescent="0.35">
      <c r="A2374" s="3058">
        <v>45772</v>
      </c>
      <c r="B2374" s="3089" t="s">
        <v>1212</v>
      </c>
      <c r="C2374" s="198" t="s">
        <v>333</v>
      </c>
      <c r="D2374" s="198" t="s">
        <v>917</v>
      </c>
      <c r="E2374" s="3059" t="s">
        <v>1221</v>
      </c>
      <c r="F2374" s="3059" t="s">
        <v>56</v>
      </c>
      <c r="G2374" s="3059" t="s">
        <v>10</v>
      </c>
      <c r="H2374" s="3059" t="s">
        <v>89</v>
      </c>
      <c r="I2374" s="3060" t="s">
        <v>26</v>
      </c>
      <c r="J2374" s="3058">
        <v>45871</v>
      </c>
      <c r="K2374" s="3061">
        <v>1</v>
      </c>
      <c r="L2374" s="3062">
        <v>1</v>
      </c>
      <c r="M2374" s="3063">
        <v>240</v>
      </c>
      <c r="N2374" s="3048">
        <v>0</v>
      </c>
      <c r="O2374" s="3048">
        <v>0</v>
      </c>
      <c r="P2374" s="3064">
        <f>SUM(Table1[[#This Row],[BASE_FARE]:[SURCHARGES]])*Table1[[#This Row],[SEATS_BOOKED]]</f>
        <v>240</v>
      </c>
      <c r="Q2374" s="3043" t="s">
        <v>161</v>
      </c>
      <c r="R2374" s="3045" t="s">
        <v>335</v>
      </c>
      <c r="S2374" s="3059" t="str">
        <f>LEFT(Table1[[#This Row],[SECTOR]],3)</f>
        <v>BRI</v>
      </c>
      <c r="T2374" s="3059" t="str">
        <f>RIGHT(Table1[[#This Row],[SECTOR]],3)</f>
        <v>SSH</v>
      </c>
      <c r="U2374" s="3059" t="str">
        <f t="shared" si="231"/>
        <v>BRI</v>
      </c>
      <c r="V2374" s="3059">
        <f>WEEKDAY(Table1[[#This Row],[FLIGHT_DATE]],2)</f>
        <v>6</v>
      </c>
      <c r="W2374" s="3059">
        <f>Table1[[#This Row],[FLIGHT_DATE]]-Table1[[#This Row],[DATE_BOOKED]]</f>
        <v>99</v>
      </c>
    </row>
    <row r="2375" spans="1:23" x14ac:dyDescent="0.35">
      <c r="A2375" s="3065">
        <v>45772</v>
      </c>
      <c r="B2375" s="3066" t="s">
        <v>98</v>
      </c>
      <c r="C2375" s="198" t="s">
        <v>160</v>
      </c>
      <c r="D2375" s="198"/>
      <c r="E2375" s="3066"/>
      <c r="F2375" s="3066" t="s">
        <v>54</v>
      </c>
      <c r="G2375" s="3066" t="s">
        <v>10</v>
      </c>
      <c r="H2375" s="3066" t="s">
        <v>1203</v>
      </c>
      <c r="I2375" s="3067" t="s">
        <v>28</v>
      </c>
      <c r="J2375" s="3065">
        <v>45873</v>
      </c>
      <c r="K2375" s="3068">
        <v>3</v>
      </c>
      <c r="L2375" s="3069">
        <v>3</v>
      </c>
      <c r="M2375" s="3070">
        <v>275</v>
      </c>
      <c r="N2375" s="3071">
        <v>0</v>
      </c>
      <c r="O2375" s="3071">
        <v>0</v>
      </c>
      <c r="P2375" s="3072">
        <f>SUM(Table1[[#This Row],[BASE_FARE]:[SURCHARGES]])*Table1[[#This Row],[SEATS_BOOKED]]</f>
        <v>825</v>
      </c>
      <c r="Q2375" s="3066" t="s">
        <v>161</v>
      </c>
      <c r="R2375" s="3068" t="s">
        <v>95</v>
      </c>
      <c r="S2375" s="3066" t="str">
        <f>LEFT(Table1[[#This Row],[SECTOR]],3)</f>
        <v>NAP</v>
      </c>
      <c r="T2375" s="3066" t="str">
        <f>RIGHT(Table1[[#This Row],[SECTOR]],3)</f>
        <v>SSH</v>
      </c>
      <c r="U2375" s="3066" t="str">
        <f t="shared" ref="U2375:U2376" si="232">IF(AND(S2375&lt;&gt;"SSH", S2375&lt;&gt;"RMF", S2375&lt;&gt;"CAI", S2375&lt;&gt;"HRG", S2375&lt;&gt;"LXR", S2375&lt;&gt;"DXB", OR(T2375="SSH", T2375="RMF", T2375="CAI", T2375="HRG", T2375="LXR", T2375="DXB")), S2375,
    IF(AND(T2375&lt;&gt;"SSH", T2375&lt;&gt;"RMF", T2375&lt;&gt;"CAI", T2375&lt;&gt;"HRG", T2375&lt;&gt;"LXR", T2375&lt;&gt;"DXB", OR(S2375="SSH", S2375="RMF", S2375="CAI", S2375="HRG", S2375="LXR", S2375="DXB")), T2375,
    "VIE"))</f>
        <v>NAP</v>
      </c>
      <c r="V2375" s="3066">
        <f>WEEKDAY(Table1[[#This Row],[FLIGHT_DATE]],2)</f>
        <v>1</v>
      </c>
      <c r="W2375" s="3066">
        <f>Table1[[#This Row],[FLIGHT_DATE]]-Table1[[#This Row],[DATE_BOOKED]]</f>
        <v>101</v>
      </c>
    </row>
    <row r="2376" spans="1:23" x14ac:dyDescent="0.35">
      <c r="A2376" s="3065">
        <v>45772</v>
      </c>
      <c r="B2376" s="3066" t="s">
        <v>98</v>
      </c>
      <c r="C2376" s="198" t="s">
        <v>160</v>
      </c>
      <c r="D2376" s="198"/>
      <c r="E2376" s="3066"/>
      <c r="F2376" s="3066" t="s">
        <v>54</v>
      </c>
      <c r="G2376" s="3066" t="s">
        <v>11</v>
      </c>
      <c r="H2376" s="3066" t="s">
        <v>1202</v>
      </c>
      <c r="I2376" s="3067" t="s">
        <v>29</v>
      </c>
      <c r="J2376" s="3065">
        <v>45887</v>
      </c>
      <c r="K2376" s="3068">
        <v>3</v>
      </c>
      <c r="L2376" s="3069">
        <v>3</v>
      </c>
      <c r="M2376" s="3070">
        <v>275</v>
      </c>
      <c r="N2376" s="3071">
        <v>0</v>
      </c>
      <c r="O2376" s="3071">
        <v>0</v>
      </c>
      <c r="P2376" s="3072">
        <f>SUM(Table1[[#This Row],[BASE_FARE]:[SURCHARGES]])*Table1[[#This Row],[SEATS_BOOKED]]</f>
        <v>825</v>
      </c>
      <c r="Q2376" s="3066" t="s">
        <v>161</v>
      </c>
      <c r="R2376" s="3068" t="s">
        <v>95</v>
      </c>
      <c r="S2376" s="3066" t="str">
        <f>LEFT(Table1[[#This Row],[SECTOR]],3)</f>
        <v>SSH</v>
      </c>
      <c r="T2376" s="3066" t="str">
        <f>RIGHT(Table1[[#This Row],[SECTOR]],3)</f>
        <v>NAP</v>
      </c>
      <c r="U2376" s="3066" t="str">
        <f t="shared" si="232"/>
        <v>NAP</v>
      </c>
      <c r="V2376" s="3066">
        <f>WEEKDAY(Table1[[#This Row],[FLIGHT_DATE]],2)</f>
        <v>1</v>
      </c>
      <c r="W2376" s="3066">
        <f>Table1[[#This Row],[FLIGHT_DATE]]-Table1[[#This Row],[DATE_BOOKED]]</f>
        <v>115</v>
      </c>
    </row>
    <row r="2377" spans="1:23" x14ac:dyDescent="0.35">
      <c r="A2377" s="3073">
        <v>45772</v>
      </c>
      <c r="B2377" s="3074" t="s">
        <v>332</v>
      </c>
      <c r="C2377" s="198" t="s">
        <v>333</v>
      </c>
      <c r="D2377" s="198"/>
      <c r="E2377" s="3074"/>
      <c r="F2377" s="3074" t="s">
        <v>56</v>
      </c>
      <c r="G2377" s="3074" t="s">
        <v>10</v>
      </c>
      <c r="H2377" s="3074" t="s">
        <v>88</v>
      </c>
      <c r="I2377" s="3075" t="s">
        <v>27</v>
      </c>
      <c r="J2377" s="3073">
        <v>45878</v>
      </c>
      <c r="K2377" s="3076">
        <v>2</v>
      </c>
      <c r="L2377" s="3077">
        <v>2</v>
      </c>
      <c r="M2377" s="3078">
        <v>240</v>
      </c>
      <c r="N2377" s="3071">
        <v>0</v>
      </c>
      <c r="O2377" s="3071">
        <v>0</v>
      </c>
      <c r="P2377" s="3080">
        <f>SUM(Table1[[#This Row],[BASE_FARE]:[SURCHARGES]])*Table1[[#This Row],[SEATS_BOOKED]]</f>
        <v>480</v>
      </c>
      <c r="Q2377" s="3066" t="s">
        <v>161</v>
      </c>
      <c r="R2377" s="3076" t="s">
        <v>335</v>
      </c>
      <c r="S2377" s="3074" t="str">
        <f>LEFT(Table1[[#This Row],[SECTOR]],3)</f>
        <v>SSH</v>
      </c>
      <c r="T2377" s="3074" t="str">
        <f>RIGHT(Table1[[#This Row],[SECTOR]],3)</f>
        <v>BRI</v>
      </c>
      <c r="U2377" s="3074" t="str">
        <f t="shared" ref="U2377:U2379" si="233">IF(AND(S2377&lt;&gt;"SSH", S2377&lt;&gt;"RMF", S2377&lt;&gt;"CAI", S2377&lt;&gt;"HRG", S2377&lt;&gt;"LXR", S2377&lt;&gt;"DXB", OR(T2377="SSH", T2377="RMF", T2377="CAI", T2377="HRG", T2377="LXR", T2377="DXB")), S2377,
    IF(AND(T2377&lt;&gt;"SSH", T2377&lt;&gt;"RMF", T2377&lt;&gt;"CAI", T2377&lt;&gt;"HRG", T2377&lt;&gt;"LXR", T2377&lt;&gt;"DXB", OR(S2377="SSH", S2377="RMF", S2377="CAI", S2377="HRG", S2377="LXR", S2377="DXB")), T2377,
    "VIE"))</f>
        <v>BRI</v>
      </c>
      <c r="V2377" s="3074">
        <f>WEEKDAY(Table1[[#This Row],[FLIGHT_DATE]],2)</f>
        <v>6</v>
      </c>
      <c r="W2377" s="3074">
        <f>Table1[[#This Row],[FLIGHT_DATE]]-Table1[[#This Row],[DATE_BOOKED]]</f>
        <v>106</v>
      </c>
    </row>
    <row r="2378" spans="1:23" x14ac:dyDescent="0.35">
      <c r="A2378" s="3073">
        <v>45772</v>
      </c>
      <c r="B2378" s="3074" t="s">
        <v>332</v>
      </c>
      <c r="C2378" s="198" t="s">
        <v>333</v>
      </c>
      <c r="D2378" s="198"/>
      <c r="E2378" s="3074"/>
      <c r="F2378" s="3074" t="s">
        <v>56</v>
      </c>
      <c r="G2378" s="3074" t="s">
        <v>10</v>
      </c>
      <c r="H2378" s="3074" t="s">
        <v>190</v>
      </c>
      <c r="I2378" s="3075" t="s">
        <v>28</v>
      </c>
      <c r="J2378" s="3073">
        <v>45901</v>
      </c>
      <c r="K2378" s="3076">
        <v>4</v>
      </c>
      <c r="L2378" s="3077">
        <v>4</v>
      </c>
      <c r="M2378" s="3078">
        <v>220</v>
      </c>
      <c r="N2378" s="3071">
        <v>0</v>
      </c>
      <c r="O2378" s="3071">
        <v>0</v>
      </c>
      <c r="P2378" s="3080">
        <f>SUM(Table1[[#This Row],[BASE_FARE]:[SURCHARGES]])*Table1[[#This Row],[SEATS_BOOKED]]</f>
        <v>880</v>
      </c>
      <c r="Q2378" s="3066" t="s">
        <v>161</v>
      </c>
      <c r="R2378" s="3076" t="s">
        <v>335</v>
      </c>
      <c r="S2378" s="3074" t="str">
        <f>LEFT(Table1[[#This Row],[SECTOR]],3)</f>
        <v>NAP</v>
      </c>
      <c r="T2378" s="3074" t="str">
        <f>RIGHT(Table1[[#This Row],[SECTOR]],3)</f>
        <v>SSH</v>
      </c>
      <c r="U2378" s="3074" t="str">
        <f t="shared" si="233"/>
        <v>NAP</v>
      </c>
      <c r="V2378" s="3074">
        <f>WEEKDAY(Table1[[#This Row],[FLIGHT_DATE]],2)</f>
        <v>1</v>
      </c>
      <c r="W2378" s="3074">
        <f>Table1[[#This Row],[FLIGHT_DATE]]-Table1[[#This Row],[DATE_BOOKED]]</f>
        <v>129</v>
      </c>
    </row>
    <row r="2379" spans="1:23" x14ac:dyDescent="0.35">
      <c r="A2379" s="3073">
        <v>45772</v>
      </c>
      <c r="B2379" s="3074" t="s">
        <v>332</v>
      </c>
      <c r="C2379" s="198" t="s">
        <v>333</v>
      </c>
      <c r="D2379" s="198"/>
      <c r="E2379" s="3074"/>
      <c r="F2379" s="3074" t="s">
        <v>56</v>
      </c>
      <c r="G2379" s="3074" t="s">
        <v>10</v>
      </c>
      <c r="H2379" s="3359" t="s">
        <v>89</v>
      </c>
      <c r="I2379" s="3348" t="s">
        <v>26</v>
      </c>
      <c r="J2379" s="3073">
        <v>45857</v>
      </c>
      <c r="K2379" s="3076">
        <v>0</v>
      </c>
      <c r="L2379" s="3077">
        <v>0</v>
      </c>
      <c r="M2379" s="3078">
        <v>250</v>
      </c>
      <c r="N2379" s="3071">
        <v>0</v>
      </c>
      <c r="O2379" s="3071">
        <v>0</v>
      </c>
      <c r="P2379" s="3080">
        <f>SUM(Table1[[#This Row],[BASE_FARE]:[SURCHARGES]])*Table1[[#This Row],[SEATS_BOOKED]]</f>
        <v>0</v>
      </c>
      <c r="Q2379" s="3383" t="s">
        <v>463</v>
      </c>
      <c r="R2379" s="3384" t="s">
        <v>335</v>
      </c>
      <c r="S2379" s="3074" t="str">
        <f>LEFT(Table1[[#This Row],[SECTOR]],3)</f>
        <v>BRI</v>
      </c>
      <c r="T2379" s="3074" t="str">
        <f>RIGHT(Table1[[#This Row],[SECTOR]],3)</f>
        <v>SSH</v>
      </c>
      <c r="U2379" s="3074" t="str">
        <f t="shared" si="233"/>
        <v>BRI</v>
      </c>
      <c r="V2379" s="3074">
        <f>WEEKDAY(Table1[[#This Row],[FLIGHT_DATE]],2)</f>
        <v>6</v>
      </c>
      <c r="W2379" s="3074">
        <f>Table1[[#This Row],[FLIGHT_DATE]]-Table1[[#This Row],[DATE_BOOKED]]</f>
        <v>85</v>
      </c>
    </row>
    <row r="2380" spans="1:23" x14ac:dyDescent="0.35">
      <c r="A2380" s="3073">
        <v>45772</v>
      </c>
      <c r="B2380" s="3074" t="s">
        <v>385</v>
      </c>
      <c r="C2380" s="198" t="s">
        <v>333</v>
      </c>
      <c r="D2380" s="198"/>
      <c r="E2380" s="3074" t="s">
        <v>1222</v>
      </c>
      <c r="F2380" s="3074" t="s">
        <v>56</v>
      </c>
      <c r="G2380" s="3074" t="s">
        <v>10</v>
      </c>
      <c r="H2380" s="3074" t="s">
        <v>190</v>
      </c>
      <c r="I2380" s="3075" t="s">
        <v>163</v>
      </c>
      <c r="J2380" s="3073">
        <v>45772</v>
      </c>
      <c r="K2380" s="3076">
        <v>1</v>
      </c>
      <c r="L2380" s="3077">
        <v>1</v>
      </c>
      <c r="M2380" s="3078">
        <v>200</v>
      </c>
      <c r="N2380" s="3079">
        <v>0</v>
      </c>
      <c r="O2380" s="3079">
        <v>0</v>
      </c>
      <c r="P2380" s="3080">
        <f>SUM(Table1[[#This Row],[BASE_FARE]:[SURCHARGES]])*Table1[[#This Row],[SEATS_BOOKED]]</f>
        <v>200</v>
      </c>
      <c r="Q2380" s="3074" t="s">
        <v>161</v>
      </c>
      <c r="R2380" s="3076" t="s">
        <v>335</v>
      </c>
      <c r="S2380" s="3074" t="str">
        <f>LEFT(Table1[[#This Row],[SECTOR]],3)</f>
        <v>MXP</v>
      </c>
      <c r="T2380" s="3074" t="str">
        <f>RIGHT(Table1[[#This Row],[SECTOR]],3)</f>
        <v>SSH</v>
      </c>
      <c r="U2380" s="3074" t="str">
        <f>IF(AND(S2380&lt;&gt;"SSH", S2380&lt;&gt;"RMF", S2380&lt;&gt;"CAI", S2380&lt;&gt;"HRG", S2380&lt;&gt;"LXR", S2380&lt;&gt;"DXB", OR(T2380="SSH", T2380="RMF", T2380="CAI", T2380="HRG", T2380="LXR", T2380="DXB")), S2380,
    IF(AND(T2380&lt;&gt;"SSH", T2380&lt;&gt;"RMF", T2380&lt;&gt;"CAI", T2380&lt;&gt;"HRG", T2380&lt;&gt;"LXR", T2380&lt;&gt;"DXB", OR(S2380="SSH", S2380="RMF", S2380="CAI", S2380="HRG", S2380="LXR", S2380="DXB")), T2380,
    "VIE"))</f>
        <v>MXP</v>
      </c>
      <c r="V2380" s="3074">
        <f>WEEKDAY(Table1[[#This Row],[FLIGHT_DATE]],2)</f>
        <v>5</v>
      </c>
      <c r="W2380" s="3074">
        <f>Table1[[#This Row],[FLIGHT_DATE]]-Table1[[#This Row],[DATE_BOOKED]]</f>
        <v>0</v>
      </c>
    </row>
    <row r="2381" spans="1:23" x14ac:dyDescent="0.35">
      <c r="A2381" s="3081">
        <v>45772</v>
      </c>
      <c r="B2381" s="3041" t="s">
        <v>499</v>
      </c>
      <c r="C2381" s="198" t="s">
        <v>160</v>
      </c>
      <c r="D2381" s="198"/>
      <c r="E2381" s="3082"/>
      <c r="F2381" s="3066" t="s">
        <v>54</v>
      </c>
      <c r="G2381" s="3074" t="s">
        <v>10</v>
      </c>
      <c r="H2381" s="3082" t="s">
        <v>89</v>
      </c>
      <c r="I2381" s="3083" t="s">
        <v>26</v>
      </c>
      <c r="J2381" s="3081">
        <v>45857</v>
      </c>
      <c r="K2381" s="3084">
        <v>2</v>
      </c>
      <c r="L2381" s="3085">
        <v>2</v>
      </c>
      <c r="M2381" s="3086">
        <v>170</v>
      </c>
      <c r="N2381" s="3087">
        <v>0</v>
      </c>
      <c r="O2381" s="3087">
        <v>0</v>
      </c>
      <c r="P2381" s="3088">
        <f>SUM(Table1[[#This Row],[BASE_FARE]:[SURCHARGES]])*Table1[[#This Row],[SEATS_BOOKED]]</f>
        <v>340</v>
      </c>
      <c r="Q2381" s="3066" t="s">
        <v>161</v>
      </c>
      <c r="R2381" s="3068" t="s">
        <v>95</v>
      </c>
      <c r="S2381" s="3082" t="str">
        <f>LEFT(Table1[[#This Row],[SECTOR]],3)</f>
        <v>BRI</v>
      </c>
      <c r="T2381" s="3082" t="str">
        <f>RIGHT(Table1[[#This Row],[SECTOR]],3)</f>
        <v>SSH</v>
      </c>
      <c r="U2381" s="3082" t="str">
        <f>IF(AND(S2381&lt;&gt;"SSH", S2381&lt;&gt;"RMF", S2381&lt;&gt;"CAI", S2381&lt;&gt;"HRG", S2381&lt;&gt;"LXR", S2381&lt;&gt;"DXB", OR(T2381="SSH", T2381="RMF", T2381="CAI", T2381="HRG", T2381="LXR", T2381="DXB")), S2381,
    IF(AND(T2381&lt;&gt;"SSH", T2381&lt;&gt;"RMF", T2381&lt;&gt;"CAI", T2381&lt;&gt;"HRG", T2381&lt;&gt;"LXR", T2381&lt;&gt;"DXB", OR(S2381="SSH", S2381="RMF", S2381="CAI", S2381="HRG", S2381="LXR", S2381="DXB")), T2381,
    "VIE"))</f>
        <v>BRI</v>
      </c>
      <c r="V2381" s="3082">
        <f>WEEKDAY(Table1[[#This Row],[FLIGHT_DATE]],2)</f>
        <v>6</v>
      </c>
      <c r="W2381" s="3082">
        <f>Table1[[#This Row],[FLIGHT_DATE]]-Table1[[#This Row],[DATE_BOOKED]]</f>
        <v>85</v>
      </c>
    </row>
    <row r="2382" spans="1:23" x14ac:dyDescent="0.35">
      <c r="A2382" s="3081">
        <v>45772</v>
      </c>
      <c r="B2382" s="3041" t="s">
        <v>499</v>
      </c>
      <c r="C2382" s="198" t="s">
        <v>160</v>
      </c>
      <c r="D2382" s="198"/>
      <c r="E2382" s="3082"/>
      <c r="F2382" s="3066" t="s">
        <v>54</v>
      </c>
      <c r="G2382" s="3066" t="s">
        <v>11</v>
      </c>
      <c r="H2382" s="3082" t="s">
        <v>88</v>
      </c>
      <c r="I2382" s="3083" t="s">
        <v>27</v>
      </c>
      <c r="J2382" s="3081">
        <v>45864</v>
      </c>
      <c r="K2382" s="3084">
        <v>2</v>
      </c>
      <c r="L2382" s="3085">
        <v>2</v>
      </c>
      <c r="M2382" s="3086">
        <v>170</v>
      </c>
      <c r="N2382" s="3087">
        <v>0</v>
      </c>
      <c r="O2382" s="3087">
        <v>0</v>
      </c>
      <c r="P2382" s="3088">
        <f>SUM(Table1[[#This Row],[BASE_FARE]:[SURCHARGES]])*Table1[[#This Row],[SEATS_BOOKED]]</f>
        <v>340</v>
      </c>
      <c r="Q2382" s="3066" t="s">
        <v>161</v>
      </c>
      <c r="R2382" s="3068" t="s">
        <v>95</v>
      </c>
      <c r="S2382" s="3082" t="str">
        <f>LEFT(Table1[[#This Row],[SECTOR]],3)</f>
        <v>SSH</v>
      </c>
      <c r="T2382" s="3082" t="str">
        <f>RIGHT(Table1[[#This Row],[SECTOR]],3)</f>
        <v>BRI</v>
      </c>
      <c r="U2382" s="3082" t="str">
        <f>IF(AND(S2382&lt;&gt;"SSH", S2382&lt;&gt;"RMF", S2382&lt;&gt;"CAI", S2382&lt;&gt;"HRG", S2382&lt;&gt;"LXR", S2382&lt;&gt;"DXB", OR(T2382="SSH", T2382="RMF", T2382="CAI", T2382="HRG", T2382="LXR", T2382="DXB")), S2382,
    IF(AND(T2382&lt;&gt;"SSH", T2382&lt;&gt;"RMF", T2382&lt;&gt;"CAI", T2382&lt;&gt;"HRG", T2382&lt;&gt;"LXR", T2382&lt;&gt;"DXB", OR(S2382="SSH", S2382="RMF", S2382="CAI", S2382="HRG", S2382="LXR", S2382="DXB")), T2382,
    "VIE"))</f>
        <v>BRI</v>
      </c>
      <c r="V2382" s="3082">
        <f>WEEKDAY(Table1[[#This Row],[FLIGHT_DATE]],2)</f>
        <v>6</v>
      </c>
      <c r="W2382" s="3082">
        <f>Table1[[#This Row],[FLIGHT_DATE]]-Table1[[#This Row],[DATE_BOOKED]]</f>
        <v>92</v>
      </c>
    </row>
    <row r="2383" spans="1:23" x14ac:dyDescent="0.35">
      <c r="A2383" s="3090">
        <v>45772</v>
      </c>
      <c r="B2383" s="3089" t="s">
        <v>385</v>
      </c>
      <c r="C2383" s="198" t="s">
        <v>333</v>
      </c>
      <c r="D2383" s="198"/>
      <c r="E2383" s="3089" t="s">
        <v>1223</v>
      </c>
      <c r="F2383" s="3089" t="s">
        <v>56</v>
      </c>
      <c r="G2383" s="3089" t="s">
        <v>10</v>
      </c>
      <c r="H2383" s="3089" t="s">
        <v>191</v>
      </c>
      <c r="I2383" s="3091" t="s">
        <v>114</v>
      </c>
      <c r="J2383" s="3090">
        <v>45898</v>
      </c>
      <c r="K2383" s="3092">
        <v>2</v>
      </c>
      <c r="L2383" s="3093">
        <v>2</v>
      </c>
      <c r="M2383" s="3094">
        <v>250</v>
      </c>
      <c r="N2383" s="3087">
        <v>0</v>
      </c>
      <c r="O2383" s="3087">
        <v>0</v>
      </c>
      <c r="P2383" s="3096">
        <f>SUM(Table1[[#This Row],[BASE_FARE]:[SURCHARGES]])*Table1[[#This Row],[SEATS_BOOKED]]</f>
        <v>500</v>
      </c>
      <c r="Q2383" s="3074" t="s">
        <v>161</v>
      </c>
      <c r="R2383" s="3076" t="s">
        <v>335</v>
      </c>
      <c r="S2383" s="3089" t="str">
        <f>LEFT(Table1[[#This Row],[SECTOR]],3)</f>
        <v>SSH</v>
      </c>
      <c r="T2383" s="3089" t="str">
        <f>RIGHT(Table1[[#This Row],[SECTOR]],3)</f>
        <v>FCO</v>
      </c>
      <c r="U2383" s="3089" t="str">
        <f>IF(AND(S2383&lt;&gt;"SSH", S2383&lt;&gt;"RMF", S2383&lt;&gt;"CAI", S2383&lt;&gt;"HRG", S2383&lt;&gt;"LXR", S2383&lt;&gt;"DXB", OR(T2383="SSH", T2383="RMF", T2383="CAI", T2383="HRG", T2383="LXR", T2383="DXB")), S2383,
    IF(AND(T2383&lt;&gt;"SSH", T2383&lt;&gt;"RMF", T2383&lt;&gt;"CAI", T2383&lt;&gt;"HRG", T2383&lt;&gt;"LXR", T2383&lt;&gt;"DXB", OR(S2383="SSH", S2383="RMF", S2383="CAI", S2383="HRG", S2383="LXR", S2383="DXB")), T2383,
    "VIE"))</f>
        <v>FCO</v>
      </c>
      <c r="V2383" s="3089">
        <f>WEEKDAY(Table1[[#This Row],[FLIGHT_DATE]],2)</f>
        <v>5</v>
      </c>
      <c r="W2383" s="3089">
        <f>Table1[[#This Row],[FLIGHT_DATE]]-Table1[[#This Row],[DATE_BOOKED]]</f>
        <v>126</v>
      </c>
    </row>
    <row r="2384" spans="1:23" x14ac:dyDescent="0.35">
      <c r="A2384" s="3090">
        <v>45772</v>
      </c>
      <c r="B2384" s="3089" t="s">
        <v>387</v>
      </c>
      <c r="C2384" s="198" t="s">
        <v>333</v>
      </c>
      <c r="D2384" s="198" t="s">
        <v>583</v>
      </c>
      <c r="E2384" s="3089" t="s">
        <v>1224</v>
      </c>
      <c r="F2384" s="3089" t="s">
        <v>56</v>
      </c>
      <c r="G2384" s="3089" t="s">
        <v>10</v>
      </c>
      <c r="H2384" s="3089" t="s">
        <v>190</v>
      </c>
      <c r="I2384" s="3091" t="s">
        <v>28</v>
      </c>
      <c r="J2384" s="3090">
        <v>45880</v>
      </c>
      <c r="K2384" s="3092">
        <v>1</v>
      </c>
      <c r="L2384" s="3093">
        <v>1</v>
      </c>
      <c r="M2384" s="3094">
        <v>280</v>
      </c>
      <c r="N2384" s="3095">
        <v>28.269999999999996</v>
      </c>
      <c r="O2384" s="3095">
        <v>53</v>
      </c>
      <c r="P2384" s="3096">
        <v>361.27</v>
      </c>
      <c r="Q2384" s="3074" t="s">
        <v>161</v>
      </c>
      <c r="R2384" s="3076" t="s">
        <v>335</v>
      </c>
      <c r="S2384" s="3089" t="str">
        <f>LEFT(Table1[[#This Row],[SECTOR]],3)</f>
        <v>NAP</v>
      </c>
      <c r="T2384" s="3089" t="str">
        <f>RIGHT(Table1[[#This Row],[SECTOR]],3)</f>
        <v>SSH</v>
      </c>
      <c r="U2384" s="3089" t="str">
        <f t="shared" ref="U2384:U2385" si="234">IF(AND(S2384&lt;&gt;"SSH", S2384&lt;&gt;"RMF", S2384&lt;&gt;"CAI", S2384&lt;&gt;"HRG", S2384&lt;&gt;"LXR", S2384&lt;&gt;"DXB", OR(T2384="SSH", T2384="RMF", T2384="CAI", T2384="HRG", T2384="LXR", T2384="DXB")), S2384,
    IF(AND(T2384&lt;&gt;"SSH", T2384&lt;&gt;"RMF", T2384&lt;&gt;"CAI", T2384&lt;&gt;"HRG", T2384&lt;&gt;"LXR", T2384&lt;&gt;"DXB", OR(S2384="SSH", S2384="RMF", S2384="CAI", S2384="HRG", S2384="LXR", S2384="DXB")), T2384,
    "VIE"))</f>
        <v>NAP</v>
      </c>
      <c r="V2384" s="3089">
        <f>WEEKDAY(Table1[[#This Row],[FLIGHT_DATE]],2)</f>
        <v>1</v>
      </c>
      <c r="W2384" s="3089">
        <f>Table1[[#This Row],[FLIGHT_DATE]]-Table1[[#This Row],[DATE_BOOKED]]</f>
        <v>108</v>
      </c>
    </row>
    <row r="2385" spans="1:23" x14ac:dyDescent="0.35">
      <c r="A2385" s="3090">
        <v>45772</v>
      </c>
      <c r="B2385" s="3089" t="s">
        <v>387</v>
      </c>
      <c r="C2385" s="198" t="s">
        <v>333</v>
      </c>
      <c r="D2385" s="198" t="s">
        <v>583</v>
      </c>
      <c r="E2385" s="3089" t="s">
        <v>1224</v>
      </c>
      <c r="F2385" s="3089" t="s">
        <v>56</v>
      </c>
      <c r="G2385" s="3089" t="s">
        <v>10</v>
      </c>
      <c r="H2385" s="3089" t="s">
        <v>190</v>
      </c>
      <c r="I2385" s="3091" t="s">
        <v>28</v>
      </c>
      <c r="J2385" s="3090">
        <v>45880</v>
      </c>
      <c r="K2385" s="3092">
        <v>1</v>
      </c>
      <c r="L2385" s="3093">
        <v>1</v>
      </c>
      <c r="M2385" s="3094">
        <v>280</v>
      </c>
      <c r="N2385" s="3095">
        <v>28.269999999999996</v>
      </c>
      <c r="O2385" s="3095">
        <v>53</v>
      </c>
      <c r="P2385" s="3096">
        <v>361.27</v>
      </c>
      <c r="Q2385" s="3074" t="s">
        <v>161</v>
      </c>
      <c r="R2385" s="3076" t="s">
        <v>335</v>
      </c>
      <c r="S2385" s="3089" t="str">
        <f>LEFT(Table1[[#This Row],[SECTOR]],3)</f>
        <v>NAP</v>
      </c>
      <c r="T2385" s="3089" t="str">
        <f>RIGHT(Table1[[#This Row],[SECTOR]],3)</f>
        <v>SSH</v>
      </c>
      <c r="U2385" s="3089" t="str">
        <f t="shared" si="234"/>
        <v>NAP</v>
      </c>
      <c r="V2385" s="3089">
        <f>WEEKDAY(Table1[[#This Row],[FLIGHT_DATE]],2)</f>
        <v>1</v>
      </c>
      <c r="W2385" s="3089">
        <f>Table1[[#This Row],[FLIGHT_DATE]]-Table1[[#This Row],[DATE_BOOKED]]</f>
        <v>108</v>
      </c>
    </row>
    <row r="2386" spans="1:23" x14ac:dyDescent="0.35">
      <c r="A2386" s="3090">
        <v>45773</v>
      </c>
      <c r="B2386" s="3089" t="s">
        <v>332</v>
      </c>
      <c r="C2386" s="198" t="s">
        <v>333</v>
      </c>
      <c r="D2386" s="198"/>
      <c r="E2386" s="3089"/>
      <c r="F2386" s="3089" t="s">
        <v>56</v>
      </c>
      <c r="G2386" s="3089" t="s">
        <v>10</v>
      </c>
      <c r="H2386" s="3089" t="s">
        <v>88</v>
      </c>
      <c r="I2386" s="3091" t="s">
        <v>27</v>
      </c>
      <c r="J2386" s="3090">
        <v>45920</v>
      </c>
      <c r="K2386" s="3092">
        <v>2</v>
      </c>
      <c r="L2386" s="3093">
        <v>2</v>
      </c>
      <c r="M2386" s="3094">
        <v>160</v>
      </c>
      <c r="N2386" s="3087">
        <v>0</v>
      </c>
      <c r="O2386" s="3087">
        <v>0</v>
      </c>
      <c r="P2386" s="3096">
        <f>SUM(Table1[[#This Row],[BASE_FARE]:[SURCHARGES]])*Table1[[#This Row],[SEATS_BOOKED]]</f>
        <v>320</v>
      </c>
      <c r="Q2386" s="3074" t="s">
        <v>161</v>
      </c>
      <c r="R2386" s="3076" t="s">
        <v>335</v>
      </c>
      <c r="S2386" s="3089" t="str">
        <f>LEFT(Table1[[#This Row],[SECTOR]],3)</f>
        <v>SSH</v>
      </c>
      <c r="T2386" s="3089" t="str">
        <f>RIGHT(Table1[[#This Row],[SECTOR]],3)</f>
        <v>BRI</v>
      </c>
      <c r="U2386" s="3089" t="str">
        <f t="shared" ref="U2386:U2388" si="235">IF(AND(S2386&lt;&gt;"SSH", S2386&lt;&gt;"RMF", S2386&lt;&gt;"CAI", S2386&lt;&gt;"HRG", S2386&lt;&gt;"LXR", S2386&lt;&gt;"DXB", OR(T2386="SSH", T2386="RMF", T2386="CAI", T2386="HRG", T2386="LXR", T2386="DXB")), S2386,
    IF(AND(T2386&lt;&gt;"SSH", T2386&lt;&gt;"RMF", T2386&lt;&gt;"CAI", T2386&lt;&gt;"HRG", T2386&lt;&gt;"LXR", T2386&lt;&gt;"DXB", OR(S2386="SSH", S2386="RMF", S2386="CAI", S2386="HRG", S2386="LXR", S2386="DXB")), T2386,
    "VIE"))</f>
        <v>BRI</v>
      </c>
      <c r="V2386" s="3089">
        <f>WEEKDAY(Table1[[#This Row],[FLIGHT_DATE]],2)</f>
        <v>6</v>
      </c>
      <c r="W2386" s="3089">
        <f>Table1[[#This Row],[FLIGHT_DATE]]-Table1[[#This Row],[DATE_BOOKED]]</f>
        <v>147</v>
      </c>
    </row>
    <row r="2387" spans="1:23" x14ac:dyDescent="0.35">
      <c r="A2387" s="3090">
        <v>45773</v>
      </c>
      <c r="B2387" s="3089" t="s">
        <v>332</v>
      </c>
      <c r="C2387" s="198" t="s">
        <v>333</v>
      </c>
      <c r="D2387" s="198"/>
      <c r="E2387" s="3089"/>
      <c r="F2387" s="3089" t="s">
        <v>56</v>
      </c>
      <c r="G2387" s="3089" t="s">
        <v>10</v>
      </c>
      <c r="H2387" s="3089" t="s">
        <v>89</v>
      </c>
      <c r="I2387" s="3091" t="s">
        <v>26</v>
      </c>
      <c r="J2387" s="3090">
        <v>45913</v>
      </c>
      <c r="K2387" s="3092">
        <v>2</v>
      </c>
      <c r="L2387" s="3093">
        <v>2</v>
      </c>
      <c r="M2387" s="3094">
        <v>160</v>
      </c>
      <c r="N2387" s="3087">
        <v>0</v>
      </c>
      <c r="O2387" s="3087">
        <v>0</v>
      </c>
      <c r="P2387" s="3096">
        <f>SUM(Table1[[#This Row],[BASE_FARE]:[SURCHARGES]])*Table1[[#This Row],[SEATS_BOOKED]]</f>
        <v>320</v>
      </c>
      <c r="Q2387" s="3074" t="s">
        <v>161</v>
      </c>
      <c r="R2387" s="3076" t="s">
        <v>335</v>
      </c>
      <c r="S2387" s="3089" t="str">
        <f>LEFT(Table1[[#This Row],[SECTOR]],3)</f>
        <v>BRI</v>
      </c>
      <c r="T2387" s="3089" t="str">
        <f>RIGHT(Table1[[#This Row],[SECTOR]],3)</f>
        <v>SSH</v>
      </c>
      <c r="U2387" s="3089" t="str">
        <f t="shared" si="235"/>
        <v>BRI</v>
      </c>
      <c r="V2387" s="3089">
        <f>WEEKDAY(Table1[[#This Row],[FLIGHT_DATE]],2)</f>
        <v>6</v>
      </c>
      <c r="W2387" s="3089">
        <f>Table1[[#This Row],[FLIGHT_DATE]]-Table1[[#This Row],[DATE_BOOKED]]</f>
        <v>140</v>
      </c>
    </row>
    <row r="2388" spans="1:23" x14ac:dyDescent="0.35">
      <c r="A2388" s="3090">
        <v>45773</v>
      </c>
      <c r="B2388" s="3089" t="s">
        <v>332</v>
      </c>
      <c r="C2388" s="198" t="s">
        <v>333</v>
      </c>
      <c r="D2388" s="198"/>
      <c r="E2388" s="3089"/>
      <c r="F2388" s="3089" t="s">
        <v>56</v>
      </c>
      <c r="G2388" s="3089" t="s">
        <v>10</v>
      </c>
      <c r="H2388" s="3089" t="s">
        <v>89</v>
      </c>
      <c r="I2388" s="3091" t="s">
        <v>26</v>
      </c>
      <c r="J2388" s="3090">
        <v>45773</v>
      </c>
      <c r="K2388" s="3092">
        <v>1</v>
      </c>
      <c r="L2388" s="3093">
        <v>1</v>
      </c>
      <c r="M2388" s="3094">
        <v>100</v>
      </c>
      <c r="N2388" s="3087">
        <v>0</v>
      </c>
      <c r="O2388" s="3087">
        <v>0</v>
      </c>
      <c r="P2388" s="3096">
        <f>SUM(Table1[[#This Row],[BASE_FARE]:[SURCHARGES]])*Table1[[#This Row],[SEATS_BOOKED]]</f>
        <v>100</v>
      </c>
      <c r="Q2388" s="3074" t="s">
        <v>161</v>
      </c>
      <c r="R2388" s="3076" t="s">
        <v>335</v>
      </c>
      <c r="S2388" s="3089" t="str">
        <f>LEFT(Table1[[#This Row],[SECTOR]],3)</f>
        <v>BRI</v>
      </c>
      <c r="T2388" s="3089" t="str">
        <f>RIGHT(Table1[[#This Row],[SECTOR]],3)</f>
        <v>SSH</v>
      </c>
      <c r="U2388" s="3089" t="str">
        <f t="shared" si="235"/>
        <v>BRI</v>
      </c>
      <c r="V2388" s="3089">
        <f>WEEKDAY(Table1[[#This Row],[FLIGHT_DATE]],2)</f>
        <v>6</v>
      </c>
      <c r="W2388" s="3089">
        <f>Table1[[#This Row],[FLIGHT_DATE]]-Table1[[#This Row],[DATE_BOOKED]]</f>
        <v>0</v>
      </c>
    </row>
    <row r="2389" spans="1:23" x14ac:dyDescent="0.35">
      <c r="A2389" s="3097">
        <v>45773</v>
      </c>
      <c r="B2389" s="3098" t="s">
        <v>1226</v>
      </c>
      <c r="C2389" s="198" t="s">
        <v>160</v>
      </c>
      <c r="D2389" s="198"/>
      <c r="E2389" s="3098"/>
      <c r="F2389" s="3098" t="s">
        <v>56</v>
      </c>
      <c r="G2389" s="3098" t="s">
        <v>10</v>
      </c>
      <c r="H2389" s="3098" t="s">
        <v>193</v>
      </c>
      <c r="I2389" s="3099" t="s">
        <v>29</v>
      </c>
      <c r="J2389" s="3097">
        <v>45774</v>
      </c>
      <c r="K2389" s="3100">
        <v>4</v>
      </c>
      <c r="L2389" s="3101">
        <v>4</v>
      </c>
      <c r="M2389" s="3102">
        <v>300</v>
      </c>
      <c r="N2389" s="3103">
        <v>0</v>
      </c>
      <c r="O2389" s="3103">
        <v>0</v>
      </c>
      <c r="P2389" s="3104">
        <f>SUM(Table1[[#This Row],[BASE_FARE]:[SURCHARGES]])*Table1[[#This Row],[SEATS_BOOKED]]</f>
        <v>1200</v>
      </c>
      <c r="Q2389" s="3098" t="s">
        <v>161</v>
      </c>
      <c r="R2389" s="3100" t="s">
        <v>95</v>
      </c>
      <c r="S2389" s="3098" t="str">
        <f>LEFT(Table1[[#This Row],[SECTOR]],3)</f>
        <v>SSH</v>
      </c>
      <c r="T2389" s="3098" t="str">
        <f>RIGHT(Table1[[#This Row],[SECTOR]],3)</f>
        <v>NAP</v>
      </c>
      <c r="U2389" s="3098" t="str">
        <f>IF(AND(S2389&lt;&gt;"SSH", S2389&lt;&gt;"RMF", S2389&lt;&gt;"CAI", S2389&lt;&gt;"HRG", S2389&lt;&gt;"LXR", S2389&lt;&gt;"DXB", OR(T2389="SSH", T2389="RMF", T2389="CAI", T2389="HRG", T2389="LXR", T2389="DXB")), S2389,
    IF(AND(T2389&lt;&gt;"SSH", T2389&lt;&gt;"RMF", T2389&lt;&gt;"CAI", T2389&lt;&gt;"HRG", T2389&lt;&gt;"LXR", T2389&lt;&gt;"DXB", OR(S2389="SSH", S2389="RMF", S2389="CAI", S2389="HRG", S2389="LXR", S2389="DXB")), T2389,
    "VIE"))</f>
        <v>NAP</v>
      </c>
      <c r="V2389" s="3098">
        <f>WEEKDAY(Table1[[#This Row],[FLIGHT_DATE]],2)</f>
        <v>7</v>
      </c>
      <c r="W2389" s="3098">
        <f>Table1[[#This Row],[FLIGHT_DATE]]-Table1[[#This Row],[DATE_BOOKED]]</f>
        <v>1</v>
      </c>
    </row>
    <row r="2390" spans="1:23" x14ac:dyDescent="0.35">
      <c r="A2390" s="3105">
        <v>45773</v>
      </c>
      <c r="B2390" s="3106" t="s">
        <v>332</v>
      </c>
      <c r="C2390" s="198" t="s">
        <v>333</v>
      </c>
      <c r="D2390" s="198"/>
      <c r="E2390" s="3106"/>
      <c r="F2390" s="3106" t="s">
        <v>56</v>
      </c>
      <c r="G2390" s="3106" t="s">
        <v>10</v>
      </c>
      <c r="H2390" s="3106" t="s">
        <v>190</v>
      </c>
      <c r="I2390" s="3107" t="s">
        <v>28</v>
      </c>
      <c r="J2390" s="3105">
        <v>45866</v>
      </c>
      <c r="K2390" s="3108">
        <v>3</v>
      </c>
      <c r="L2390" s="3109">
        <v>3</v>
      </c>
      <c r="M2390" s="3110">
        <v>220</v>
      </c>
      <c r="N2390" s="3103">
        <v>0</v>
      </c>
      <c r="O2390" s="3103">
        <v>0</v>
      </c>
      <c r="P2390" s="3111">
        <f>SUM(Table1[[#This Row],[BASE_FARE]:[SURCHARGES]])*Table1[[#This Row],[SEATS_BOOKED]]</f>
        <v>660</v>
      </c>
      <c r="Q2390" s="3106" t="s">
        <v>161</v>
      </c>
      <c r="R2390" s="3108" t="s">
        <v>335</v>
      </c>
      <c r="S2390" s="3106" t="str">
        <f>LEFT(Table1[[#This Row],[SECTOR]],3)</f>
        <v>NAP</v>
      </c>
      <c r="T2390" s="3106" t="str">
        <f>RIGHT(Table1[[#This Row],[SECTOR]],3)</f>
        <v>SSH</v>
      </c>
      <c r="U2390" s="3106" t="str">
        <f>IF(AND(S2390&lt;&gt;"SSH", S2390&lt;&gt;"RMF", S2390&lt;&gt;"CAI", S2390&lt;&gt;"HRG", S2390&lt;&gt;"LXR", S2390&lt;&gt;"DXB", OR(T2390="SSH", T2390="RMF", T2390="CAI", T2390="HRG", T2390="LXR", T2390="DXB")), S2390,
    IF(AND(T2390&lt;&gt;"SSH", T2390&lt;&gt;"RMF", T2390&lt;&gt;"CAI", T2390&lt;&gt;"HRG", T2390&lt;&gt;"LXR", T2390&lt;&gt;"DXB", OR(S2390="SSH", S2390="RMF", S2390="CAI", S2390="HRG", S2390="LXR", S2390="DXB")), T2390,
    "VIE"))</f>
        <v>NAP</v>
      </c>
      <c r="V2390" s="3106">
        <f>WEEKDAY(Table1[[#This Row],[FLIGHT_DATE]],2)</f>
        <v>1</v>
      </c>
      <c r="W2390" s="3106">
        <f>Table1[[#This Row],[FLIGHT_DATE]]-Table1[[#This Row],[DATE_BOOKED]]</f>
        <v>93</v>
      </c>
    </row>
    <row r="2391" spans="1:23" x14ac:dyDescent="0.35">
      <c r="A2391" s="3112">
        <v>45774</v>
      </c>
      <c r="B2391" s="3113" t="s">
        <v>332</v>
      </c>
      <c r="C2391" s="198" t="s">
        <v>333</v>
      </c>
      <c r="D2391" s="198"/>
      <c r="E2391" s="3113"/>
      <c r="F2391" s="3113" t="s">
        <v>56</v>
      </c>
      <c r="G2391" s="3113" t="s">
        <v>10</v>
      </c>
      <c r="H2391" s="3113" t="s">
        <v>191</v>
      </c>
      <c r="I2391" s="3114" t="s">
        <v>114</v>
      </c>
      <c r="J2391" s="3112">
        <v>45891</v>
      </c>
      <c r="K2391" s="3115">
        <v>2</v>
      </c>
      <c r="L2391" s="3116">
        <v>2</v>
      </c>
      <c r="M2391" s="3117">
        <v>250</v>
      </c>
      <c r="N2391" s="3118">
        <v>0</v>
      </c>
      <c r="O2391" s="3118">
        <v>0</v>
      </c>
      <c r="P2391" s="3119">
        <f>SUM(Table1[[#This Row],[BASE_FARE]:[SURCHARGES]])*Table1[[#This Row],[SEATS_BOOKED]]</f>
        <v>500</v>
      </c>
      <c r="Q2391" s="3106" t="s">
        <v>161</v>
      </c>
      <c r="R2391" s="3108" t="s">
        <v>335</v>
      </c>
      <c r="S2391" s="3113" t="str">
        <f>LEFT(Table1[[#This Row],[SECTOR]],3)</f>
        <v>SSH</v>
      </c>
      <c r="T2391" s="3113" t="str">
        <f>RIGHT(Table1[[#This Row],[SECTOR]],3)</f>
        <v>FCO</v>
      </c>
      <c r="U2391" s="3113" t="str">
        <f>IF(AND(S2391&lt;&gt;"SSH", S2391&lt;&gt;"RMF", S2391&lt;&gt;"CAI", S2391&lt;&gt;"HRG", S2391&lt;&gt;"LXR", S2391&lt;&gt;"DXB", OR(T2391="SSH", T2391="RMF", T2391="CAI", T2391="HRG", T2391="LXR", T2391="DXB")), S2391,
    IF(AND(T2391&lt;&gt;"SSH", T2391&lt;&gt;"RMF", T2391&lt;&gt;"CAI", T2391&lt;&gt;"HRG", T2391&lt;&gt;"LXR", T2391&lt;&gt;"DXB", OR(S2391="SSH", S2391="RMF", S2391="CAI", S2391="HRG", S2391="LXR", S2391="DXB")), T2391,
    "VIE"))</f>
        <v>FCO</v>
      </c>
      <c r="V2391" s="3113">
        <f>WEEKDAY(Table1[[#This Row],[FLIGHT_DATE]],2)</f>
        <v>5</v>
      </c>
      <c r="W2391" s="3113">
        <f>Table1[[#This Row],[FLIGHT_DATE]]-Table1[[#This Row],[DATE_BOOKED]]</f>
        <v>117</v>
      </c>
    </row>
    <row r="2392" spans="1:23" x14ac:dyDescent="0.35">
      <c r="A2392" s="3121">
        <v>45774</v>
      </c>
      <c r="B2392" s="3122" t="s">
        <v>385</v>
      </c>
      <c r="C2392" s="198" t="s">
        <v>333</v>
      </c>
      <c r="D2392" s="198"/>
      <c r="E2392" s="3122" t="s">
        <v>1228</v>
      </c>
      <c r="F2392" s="3122" t="s">
        <v>56</v>
      </c>
      <c r="G2392" s="3122" t="s">
        <v>10</v>
      </c>
      <c r="H2392" s="3122" t="s">
        <v>1152</v>
      </c>
      <c r="I2392" s="3123" t="s">
        <v>29</v>
      </c>
      <c r="J2392" s="3121">
        <v>45889</v>
      </c>
      <c r="K2392" s="3120">
        <v>2</v>
      </c>
      <c r="L2392" s="3124">
        <v>2</v>
      </c>
      <c r="M2392" s="3125">
        <v>300</v>
      </c>
      <c r="N2392" s="3118">
        <v>0</v>
      </c>
      <c r="O2392" s="3118">
        <v>0</v>
      </c>
      <c r="P2392" s="3127">
        <f>SUM(Table1[[#This Row],[BASE_FARE]:[SURCHARGES]])*Table1[[#This Row],[SEATS_BOOKED]]</f>
        <v>600</v>
      </c>
      <c r="Q2392" s="3106" t="s">
        <v>161</v>
      </c>
      <c r="R2392" s="3108" t="s">
        <v>335</v>
      </c>
      <c r="S2392" s="3122" t="str">
        <f>LEFT(Table1[[#This Row],[SECTOR]],3)</f>
        <v>SSH</v>
      </c>
      <c r="T2392" s="3122" t="str">
        <f>RIGHT(Table1[[#This Row],[SECTOR]],3)</f>
        <v>NAP</v>
      </c>
      <c r="U2392" s="3122" t="str">
        <f>IF(AND(S2392&lt;&gt;"SSH", S2392&lt;&gt;"RMF", S2392&lt;&gt;"CAI", S2392&lt;&gt;"HRG", S2392&lt;&gt;"LXR", S2392&lt;&gt;"DXB", OR(T2392="SSH", T2392="RMF", T2392="CAI", T2392="HRG", T2392="LXR", T2392="DXB")), S2392,
    IF(AND(T2392&lt;&gt;"SSH", T2392&lt;&gt;"RMF", T2392&lt;&gt;"CAI", T2392&lt;&gt;"HRG", T2392&lt;&gt;"LXR", T2392&lt;&gt;"DXB", OR(S2392="SSH", S2392="RMF", S2392="CAI", S2392="HRG", S2392="LXR", S2392="DXB")), T2392,
    "VIE"))</f>
        <v>NAP</v>
      </c>
      <c r="V2392" s="3122">
        <f>WEEKDAY(Table1[[#This Row],[FLIGHT_DATE]],2)</f>
        <v>3</v>
      </c>
      <c r="W2392" s="3122">
        <f>Table1[[#This Row],[FLIGHT_DATE]]-Table1[[#This Row],[DATE_BOOKED]]</f>
        <v>115</v>
      </c>
    </row>
    <row r="2393" spans="1:23" x14ac:dyDescent="0.35">
      <c r="A2393" s="3121">
        <v>45775</v>
      </c>
      <c r="B2393" s="3122" t="s">
        <v>332</v>
      </c>
      <c r="C2393" s="198" t="s">
        <v>333</v>
      </c>
      <c r="D2393" s="198"/>
      <c r="E2393" s="3122"/>
      <c r="F2393" s="3122" t="s">
        <v>56</v>
      </c>
      <c r="G2393" s="3122" t="s">
        <v>10</v>
      </c>
      <c r="H2393" s="3122" t="s">
        <v>191</v>
      </c>
      <c r="I2393" s="3123" t="s">
        <v>114</v>
      </c>
      <c r="J2393" s="3121">
        <v>45898</v>
      </c>
      <c r="K2393" s="3120">
        <v>4</v>
      </c>
      <c r="L2393" s="3124">
        <v>4</v>
      </c>
      <c r="M2393" s="3125">
        <v>250</v>
      </c>
      <c r="N2393" s="3126">
        <v>0</v>
      </c>
      <c r="O2393" s="3126">
        <v>0</v>
      </c>
      <c r="P2393" s="3127">
        <f>SUM(Table1[[#This Row],[BASE_FARE]:[SURCHARGES]])*Table1[[#This Row],[SEATS_BOOKED]]</f>
        <v>1000</v>
      </c>
      <c r="Q2393" s="3106" t="s">
        <v>161</v>
      </c>
      <c r="R2393" s="3108" t="s">
        <v>335</v>
      </c>
      <c r="S2393" s="3122" t="str">
        <f>LEFT(Table1[[#This Row],[SECTOR]],3)</f>
        <v>SSH</v>
      </c>
      <c r="T2393" s="3122" t="str">
        <f>RIGHT(Table1[[#This Row],[SECTOR]],3)</f>
        <v>FCO</v>
      </c>
      <c r="U2393" s="3122" t="str">
        <f t="shared" ref="U2393:U2394" si="236">IF(AND(S2393&lt;&gt;"SSH", S2393&lt;&gt;"RMF", S2393&lt;&gt;"CAI", S2393&lt;&gt;"HRG", S2393&lt;&gt;"LXR", S2393&lt;&gt;"DXB", OR(T2393="SSH", T2393="RMF", T2393="CAI", T2393="HRG", T2393="LXR", T2393="DXB")), S2393,
    IF(AND(T2393&lt;&gt;"SSH", T2393&lt;&gt;"RMF", T2393&lt;&gt;"CAI", T2393&lt;&gt;"HRG", T2393&lt;&gt;"LXR", T2393&lt;&gt;"DXB", OR(S2393="SSH", S2393="RMF", S2393="CAI", S2393="HRG", S2393="LXR", S2393="DXB")), T2393,
    "VIE"))</f>
        <v>FCO</v>
      </c>
      <c r="V2393" s="3122">
        <f>WEEKDAY(Table1[[#This Row],[FLIGHT_DATE]],2)</f>
        <v>5</v>
      </c>
      <c r="W2393" s="3122">
        <f>Table1[[#This Row],[FLIGHT_DATE]]-Table1[[#This Row],[DATE_BOOKED]]</f>
        <v>123</v>
      </c>
    </row>
    <row r="2394" spans="1:23" x14ac:dyDescent="0.35">
      <c r="A2394" s="3121">
        <v>45775</v>
      </c>
      <c r="B2394" s="3122" t="s">
        <v>332</v>
      </c>
      <c r="C2394" s="198" t="s">
        <v>333</v>
      </c>
      <c r="D2394" s="198"/>
      <c r="E2394" s="3122"/>
      <c r="F2394" s="3122" t="s">
        <v>56</v>
      </c>
      <c r="G2394" s="3122" t="s">
        <v>10</v>
      </c>
      <c r="H2394" s="3122" t="s">
        <v>190</v>
      </c>
      <c r="I2394" s="3123" t="s">
        <v>115</v>
      </c>
      <c r="J2394" s="3121">
        <v>45884</v>
      </c>
      <c r="K2394" s="3120">
        <v>4</v>
      </c>
      <c r="L2394" s="3124">
        <v>4</v>
      </c>
      <c r="M2394" s="3125">
        <v>250</v>
      </c>
      <c r="N2394" s="3126">
        <v>0</v>
      </c>
      <c r="O2394" s="3126">
        <v>0</v>
      </c>
      <c r="P2394" s="3127">
        <f>SUM(Table1[[#This Row],[BASE_FARE]:[SURCHARGES]])*Table1[[#This Row],[SEATS_BOOKED]]</f>
        <v>1000</v>
      </c>
      <c r="Q2394" s="3106" t="s">
        <v>161</v>
      </c>
      <c r="R2394" s="3108" t="s">
        <v>335</v>
      </c>
      <c r="S2394" s="3122" t="str">
        <f>LEFT(Table1[[#This Row],[SECTOR]],3)</f>
        <v>FCO</v>
      </c>
      <c r="T2394" s="3122" t="str">
        <f>RIGHT(Table1[[#This Row],[SECTOR]],3)</f>
        <v>SSH</v>
      </c>
      <c r="U2394" s="3122" t="str">
        <f t="shared" si="236"/>
        <v>FCO</v>
      </c>
      <c r="V2394" s="3122">
        <f>WEEKDAY(Table1[[#This Row],[FLIGHT_DATE]],2)</f>
        <v>5</v>
      </c>
      <c r="W2394" s="3122">
        <f>Table1[[#This Row],[FLIGHT_DATE]]-Table1[[#This Row],[DATE_BOOKED]]</f>
        <v>109</v>
      </c>
    </row>
    <row r="2395" spans="1:23" x14ac:dyDescent="0.35">
      <c r="A2395" s="3136">
        <v>45775</v>
      </c>
      <c r="B2395" s="3153" t="s">
        <v>387</v>
      </c>
      <c r="C2395" s="198" t="s">
        <v>333</v>
      </c>
      <c r="D2395" s="198" t="s">
        <v>583</v>
      </c>
      <c r="E2395" s="3137" t="s">
        <v>1234</v>
      </c>
      <c r="F2395" s="3137" t="s">
        <v>56</v>
      </c>
      <c r="G2395" s="3137" t="s">
        <v>10</v>
      </c>
      <c r="H2395" s="3137" t="s">
        <v>190</v>
      </c>
      <c r="I2395" s="3138" t="s">
        <v>28</v>
      </c>
      <c r="J2395" s="3136">
        <v>45880</v>
      </c>
      <c r="K2395" s="3139">
        <v>1</v>
      </c>
      <c r="L2395" s="3140">
        <v>1</v>
      </c>
      <c r="M2395" s="3141">
        <v>280</v>
      </c>
      <c r="N2395" s="3142">
        <v>28.269999999999996</v>
      </c>
      <c r="O2395" s="3142">
        <v>53</v>
      </c>
      <c r="P2395" s="3143">
        <f>SUM(Table1[[#This Row],[BASE_FARE]:[SURCHARGES]])*Table1[[#This Row],[SEATS_BOOKED]]</f>
        <v>361.27</v>
      </c>
      <c r="Q2395" s="3106" t="s">
        <v>161</v>
      </c>
      <c r="R2395" s="3108" t="s">
        <v>335</v>
      </c>
      <c r="S2395" s="3137" t="str">
        <f>LEFT(Table1[[#This Row],[SECTOR]],3)</f>
        <v>NAP</v>
      </c>
      <c r="T2395" s="3137" t="str">
        <f>RIGHT(Table1[[#This Row],[SECTOR]],3)</f>
        <v>SSH</v>
      </c>
      <c r="U2395" s="3137" t="str">
        <f t="shared" ref="U2395:U2396" si="237">IF(AND(S2395&lt;&gt;"SSH", S2395&lt;&gt;"RMF", S2395&lt;&gt;"CAI", S2395&lt;&gt;"HRG", S2395&lt;&gt;"LXR", S2395&lt;&gt;"DXB", OR(T2395="SSH", T2395="RMF", T2395="CAI", T2395="HRG", T2395="LXR", T2395="DXB")), S2395,
    IF(AND(T2395&lt;&gt;"SSH", T2395&lt;&gt;"RMF", T2395&lt;&gt;"CAI", T2395&lt;&gt;"HRG", T2395&lt;&gt;"LXR", T2395&lt;&gt;"DXB", OR(S2395="SSH", S2395="RMF", S2395="CAI", S2395="HRG", S2395="LXR", S2395="DXB")), T2395,
    "VIE"))</f>
        <v>NAP</v>
      </c>
      <c r="V2395" s="3137">
        <f>WEEKDAY(Table1[[#This Row],[FLIGHT_DATE]],2)</f>
        <v>1</v>
      </c>
      <c r="W2395" s="3137">
        <f>Table1[[#This Row],[FLIGHT_DATE]]-Table1[[#This Row],[DATE_BOOKED]]</f>
        <v>105</v>
      </c>
    </row>
    <row r="2396" spans="1:23" x14ac:dyDescent="0.35">
      <c r="A2396" s="3136">
        <v>45775</v>
      </c>
      <c r="B2396" s="3153" t="s">
        <v>387</v>
      </c>
      <c r="C2396" s="198" t="s">
        <v>333</v>
      </c>
      <c r="D2396" s="198" t="s">
        <v>583</v>
      </c>
      <c r="E2396" s="3137" t="s">
        <v>1234</v>
      </c>
      <c r="F2396" s="3137" t="s">
        <v>56</v>
      </c>
      <c r="G2396" s="3137" t="s">
        <v>10</v>
      </c>
      <c r="H2396" s="3137" t="s">
        <v>190</v>
      </c>
      <c r="I2396" s="3138" t="s">
        <v>28</v>
      </c>
      <c r="J2396" s="3136">
        <v>45880</v>
      </c>
      <c r="K2396" s="3139">
        <v>1</v>
      </c>
      <c r="L2396" s="3140">
        <v>1</v>
      </c>
      <c r="M2396" s="3141">
        <v>280</v>
      </c>
      <c r="N2396" s="3142">
        <v>28.269999999999996</v>
      </c>
      <c r="O2396" s="3142">
        <v>53</v>
      </c>
      <c r="P2396" s="3143">
        <f>SUM(Table1[[#This Row],[BASE_FARE]:[SURCHARGES]])*Table1[[#This Row],[SEATS_BOOKED]]</f>
        <v>361.27</v>
      </c>
      <c r="Q2396" s="3106" t="s">
        <v>161</v>
      </c>
      <c r="R2396" s="3108" t="s">
        <v>335</v>
      </c>
      <c r="S2396" s="3137" t="str">
        <f>LEFT(Table1[[#This Row],[SECTOR]],3)</f>
        <v>NAP</v>
      </c>
      <c r="T2396" s="3137" t="str">
        <f>RIGHT(Table1[[#This Row],[SECTOR]],3)</f>
        <v>SSH</v>
      </c>
      <c r="U2396" s="3137" t="str">
        <f t="shared" si="237"/>
        <v>NAP</v>
      </c>
      <c r="V2396" s="3137">
        <f>WEEKDAY(Table1[[#This Row],[FLIGHT_DATE]],2)</f>
        <v>1</v>
      </c>
      <c r="W2396" s="3137">
        <f>Table1[[#This Row],[FLIGHT_DATE]]-Table1[[#This Row],[DATE_BOOKED]]</f>
        <v>105</v>
      </c>
    </row>
    <row r="2397" spans="1:23" x14ac:dyDescent="0.35">
      <c r="A2397" s="3144">
        <v>45776</v>
      </c>
      <c r="B2397" s="3145" t="s">
        <v>385</v>
      </c>
      <c r="C2397" s="198" t="s">
        <v>333</v>
      </c>
      <c r="D2397" s="198"/>
      <c r="E2397" s="3145" t="s">
        <v>1235</v>
      </c>
      <c r="F2397" s="3145" t="s">
        <v>54</v>
      </c>
      <c r="G2397" s="3145" t="s">
        <v>10</v>
      </c>
      <c r="H2397" s="3145" t="s">
        <v>89</v>
      </c>
      <c r="I2397" s="3146" t="s">
        <v>26</v>
      </c>
      <c r="J2397" s="3144">
        <v>45857</v>
      </c>
      <c r="K2397" s="3147">
        <v>4</v>
      </c>
      <c r="L2397" s="3148">
        <v>4</v>
      </c>
      <c r="M2397" s="3149">
        <v>160</v>
      </c>
      <c r="N2397" s="3150">
        <v>0</v>
      </c>
      <c r="O2397" s="3150">
        <v>0</v>
      </c>
      <c r="P2397" s="3151">
        <f>SUM(Table1[[#This Row],[BASE_FARE]:[SURCHARGES]])*Table1[[#This Row],[SEATS_BOOKED]]</f>
        <v>640</v>
      </c>
      <c r="Q2397" s="3106" t="s">
        <v>161</v>
      </c>
      <c r="R2397" s="3108" t="s">
        <v>335</v>
      </c>
      <c r="S2397" s="3145" t="str">
        <f>LEFT(Table1[[#This Row],[SECTOR]],3)</f>
        <v>BRI</v>
      </c>
      <c r="T2397" s="3145" t="str">
        <f>RIGHT(Table1[[#This Row],[SECTOR]],3)</f>
        <v>SSH</v>
      </c>
      <c r="U2397" s="3145" t="str">
        <f>IF(AND(S2397&lt;&gt;"SSH", S2397&lt;&gt;"RMF", S2397&lt;&gt;"CAI", S2397&lt;&gt;"HRG", S2397&lt;&gt;"LXR", S2397&lt;&gt;"DXB", OR(T2397="SSH", T2397="RMF", T2397="CAI", T2397="HRG", T2397="LXR", T2397="DXB")), S2397,
    IF(AND(T2397&lt;&gt;"SSH", T2397&lt;&gt;"RMF", T2397&lt;&gt;"CAI", T2397&lt;&gt;"HRG", T2397&lt;&gt;"LXR", T2397&lt;&gt;"DXB", OR(S2397="SSH", S2397="RMF", S2397="CAI", S2397="HRG", S2397="LXR", S2397="DXB")), T2397,
    "VIE"))</f>
        <v>BRI</v>
      </c>
      <c r="V2397" s="3145">
        <f>WEEKDAY(Table1[[#This Row],[FLIGHT_DATE]],2)</f>
        <v>6</v>
      </c>
      <c r="W2397" s="3145">
        <f>Table1[[#This Row],[FLIGHT_DATE]]-Table1[[#This Row],[DATE_BOOKED]]</f>
        <v>81</v>
      </c>
    </row>
    <row r="2398" spans="1:23" x14ac:dyDescent="0.35">
      <c r="A2398" s="3144">
        <v>45776</v>
      </c>
      <c r="B2398" s="3145" t="s">
        <v>385</v>
      </c>
      <c r="C2398" s="198" t="s">
        <v>333</v>
      </c>
      <c r="D2398" s="198"/>
      <c r="E2398" s="3145" t="s">
        <v>1235</v>
      </c>
      <c r="F2398" s="3145" t="s">
        <v>54</v>
      </c>
      <c r="G2398" s="3145" t="s">
        <v>11</v>
      </c>
      <c r="H2398" s="3145" t="s">
        <v>88</v>
      </c>
      <c r="I2398" s="3146" t="s">
        <v>27</v>
      </c>
      <c r="J2398" s="3144">
        <v>45864</v>
      </c>
      <c r="K2398" s="3147">
        <v>4</v>
      </c>
      <c r="L2398" s="3148">
        <v>4</v>
      </c>
      <c r="M2398" s="3149">
        <v>160</v>
      </c>
      <c r="N2398" s="3150">
        <v>0</v>
      </c>
      <c r="O2398" s="3150">
        <v>0</v>
      </c>
      <c r="P2398" s="3151">
        <f>SUM(Table1[[#This Row],[BASE_FARE]:[SURCHARGES]])*Table1[[#This Row],[SEATS_BOOKED]]</f>
        <v>640</v>
      </c>
      <c r="Q2398" s="3106" t="s">
        <v>161</v>
      </c>
      <c r="R2398" s="3108" t="s">
        <v>335</v>
      </c>
      <c r="S2398" s="3145" t="str">
        <f>LEFT(Table1[[#This Row],[SECTOR]],3)</f>
        <v>SSH</v>
      </c>
      <c r="T2398" s="3145" t="str">
        <f>RIGHT(Table1[[#This Row],[SECTOR]],3)</f>
        <v>BRI</v>
      </c>
      <c r="U2398" s="3145" t="str">
        <f>IF(AND(S2398&lt;&gt;"SSH", S2398&lt;&gt;"RMF", S2398&lt;&gt;"CAI", S2398&lt;&gt;"HRG", S2398&lt;&gt;"LXR", S2398&lt;&gt;"DXB", OR(T2398="SSH", T2398="RMF", T2398="CAI", T2398="HRG", T2398="LXR", T2398="DXB")), S2398,
    IF(AND(T2398&lt;&gt;"SSH", T2398&lt;&gt;"RMF", T2398&lt;&gt;"CAI", T2398&lt;&gt;"HRG", T2398&lt;&gt;"LXR", T2398&lt;&gt;"DXB", OR(S2398="SSH", S2398="RMF", S2398="CAI", S2398="HRG", S2398="LXR", S2398="DXB")), T2398,
    "VIE"))</f>
        <v>BRI</v>
      </c>
      <c r="V2398" s="3145">
        <f>WEEKDAY(Table1[[#This Row],[FLIGHT_DATE]],2)</f>
        <v>6</v>
      </c>
      <c r="W2398" s="3145">
        <f>Table1[[#This Row],[FLIGHT_DATE]]-Table1[[#This Row],[DATE_BOOKED]]</f>
        <v>88</v>
      </c>
    </row>
    <row r="2399" spans="1:23" x14ac:dyDescent="0.35">
      <c r="A2399" s="3152">
        <v>45776</v>
      </c>
      <c r="B2399" s="3153" t="s">
        <v>385</v>
      </c>
      <c r="C2399" s="198" t="s">
        <v>333</v>
      </c>
      <c r="D2399" s="198"/>
      <c r="E2399" s="3153" t="s">
        <v>1237</v>
      </c>
      <c r="F2399" s="3153" t="s">
        <v>56</v>
      </c>
      <c r="G2399" s="3153" t="s">
        <v>10</v>
      </c>
      <c r="H2399" s="3153" t="s">
        <v>190</v>
      </c>
      <c r="I2399" s="3154" t="s">
        <v>28</v>
      </c>
      <c r="J2399" s="3152">
        <v>45873</v>
      </c>
      <c r="K2399" s="3155">
        <v>2</v>
      </c>
      <c r="L2399" s="3156">
        <v>2</v>
      </c>
      <c r="M2399" s="3157">
        <v>240</v>
      </c>
      <c r="N2399" s="3150">
        <v>0</v>
      </c>
      <c r="O2399" s="3150">
        <v>0</v>
      </c>
      <c r="P2399" s="3159">
        <f>SUM(Table1[[#This Row],[BASE_FARE]:[SURCHARGES]])*Table1[[#This Row],[SEATS_BOOKED]]</f>
        <v>480</v>
      </c>
      <c r="Q2399" s="3106" t="s">
        <v>161</v>
      </c>
      <c r="R2399" s="3108" t="s">
        <v>335</v>
      </c>
      <c r="S2399" s="3153" t="str">
        <f>LEFT(Table1[[#This Row],[SECTOR]],3)</f>
        <v>NAP</v>
      </c>
      <c r="T2399" s="3153" t="str">
        <f>RIGHT(Table1[[#This Row],[SECTOR]],3)</f>
        <v>SSH</v>
      </c>
      <c r="U2399" s="3153" t="str">
        <f>IF(AND(S2399&lt;&gt;"SSH", S2399&lt;&gt;"RMF", S2399&lt;&gt;"CAI", S2399&lt;&gt;"HRG", S2399&lt;&gt;"LXR", S2399&lt;&gt;"DXB", OR(T2399="SSH", T2399="RMF", T2399="CAI", T2399="HRG", T2399="LXR", T2399="DXB")), S2399,
    IF(AND(T2399&lt;&gt;"SSH", T2399&lt;&gt;"RMF", T2399&lt;&gt;"CAI", T2399&lt;&gt;"HRG", T2399&lt;&gt;"LXR", T2399&lt;&gt;"DXB", OR(S2399="SSH", S2399="RMF", S2399="CAI", S2399="HRG", S2399="LXR", S2399="DXB")), T2399,
    "VIE"))</f>
        <v>NAP</v>
      </c>
      <c r="V2399" s="3153">
        <f>WEEKDAY(Table1[[#This Row],[FLIGHT_DATE]],2)</f>
        <v>1</v>
      </c>
      <c r="W2399" s="3153">
        <f>Table1[[#This Row],[FLIGHT_DATE]]-Table1[[#This Row],[DATE_BOOKED]]</f>
        <v>97</v>
      </c>
    </row>
    <row r="2400" spans="1:23" x14ac:dyDescent="0.35">
      <c r="A2400" s="3152">
        <v>45776</v>
      </c>
      <c r="B2400" s="3153" t="s">
        <v>578</v>
      </c>
      <c r="C2400" s="198" t="s">
        <v>570</v>
      </c>
      <c r="D2400" s="198" t="s">
        <v>1200</v>
      </c>
      <c r="E2400" s="3153" t="s">
        <v>1238</v>
      </c>
      <c r="F2400" s="3153" t="s">
        <v>54</v>
      </c>
      <c r="G2400" s="3153" t="s">
        <v>11</v>
      </c>
      <c r="H2400" s="3153" t="s">
        <v>191</v>
      </c>
      <c r="I2400" s="3154" t="s">
        <v>29</v>
      </c>
      <c r="J2400" s="3152">
        <v>45894</v>
      </c>
      <c r="K2400" s="3155">
        <v>1</v>
      </c>
      <c r="L2400" s="3156">
        <v>1</v>
      </c>
      <c r="M2400" s="3157">
        <v>247.29</v>
      </c>
      <c r="N2400" s="3150">
        <v>0</v>
      </c>
      <c r="O2400" s="3150">
        <v>0</v>
      </c>
      <c r="P2400" s="3159">
        <f>SUM(Table1[[#This Row],[BASE_FARE]:[SURCHARGES]])*Table1[[#This Row],[SEATS_BOOKED]]</f>
        <v>247.29</v>
      </c>
      <c r="Q2400" s="3106" t="s">
        <v>161</v>
      </c>
      <c r="R2400" s="3108" t="s">
        <v>335</v>
      </c>
      <c r="S2400" s="3153" t="str">
        <f>LEFT(Table1[[#This Row],[SECTOR]],3)</f>
        <v>SSH</v>
      </c>
      <c r="T2400" s="3153" t="str">
        <f>RIGHT(Table1[[#This Row],[SECTOR]],3)</f>
        <v>NAP</v>
      </c>
      <c r="U2400" s="3153" t="str">
        <f t="shared" ref="U2400:U2405" si="238">IF(AND(S2400&lt;&gt;"SSH", S2400&lt;&gt;"RMF", S2400&lt;&gt;"CAI", S2400&lt;&gt;"HRG", S2400&lt;&gt;"LXR", S2400&lt;&gt;"DXB", OR(T2400="SSH", T2400="RMF", T2400="CAI", T2400="HRG", T2400="LXR", T2400="DXB")), S2400,
    IF(AND(T2400&lt;&gt;"SSH", T2400&lt;&gt;"RMF", T2400&lt;&gt;"CAI", T2400&lt;&gt;"HRG", T2400&lt;&gt;"LXR", T2400&lt;&gt;"DXB", OR(S2400="SSH", S2400="RMF", S2400="CAI", S2400="HRG", S2400="LXR", S2400="DXB")), T2400,
    "VIE"))</f>
        <v>NAP</v>
      </c>
      <c r="V2400" s="3153">
        <f>WEEKDAY(Table1[[#This Row],[FLIGHT_DATE]],2)</f>
        <v>1</v>
      </c>
      <c r="W2400" s="3153">
        <f>Table1[[#This Row],[FLIGHT_DATE]]-Table1[[#This Row],[DATE_BOOKED]]</f>
        <v>118</v>
      </c>
    </row>
    <row r="2401" spans="1:23" x14ac:dyDescent="0.35">
      <c r="A2401" s="3152">
        <v>45776</v>
      </c>
      <c r="B2401" s="3153" t="s">
        <v>578</v>
      </c>
      <c r="C2401" s="198" t="s">
        <v>570</v>
      </c>
      <c r="D2401" s="198" t="s">
        <v>1200</v>
      </c>
      <c r="E2401" s="3153" t="s">
        <v>1238</v>
      </c>
      <c r="F2401" s="3153" t="s">
        <v>54</v>
      </c>
      <c r="G2401" s="3153" t="s">
        <v>10</v>
      </c>
      <c r="H2401" s="3153" t="s">
        <v>190</v>
      </c>
      <c r="I2401" s="3154" t="s">
        <v>28</v>
      </c>
      <c r="J2401" s="3152">
        <v>45880</v>
      </c>
      <c r="K2401" s="3155">
        <v>1</v>
      </c>
      <c r="L2401" s="3156">
        <v>1</v>
      </c>
      <c r="M2401" s="3157">
        <v>219.89250000000001</v>
      </c>
      <c r="N2401" s="3150">
        <v>0</v>
      </c>
      <c r="O2401" s="3150">
        <v>0</v>
      </c>
      <c r="P2401" s="3159">
        <f>SUM(Table1[[#This Row],[BASE_FARE]:[SURCHARGES]])*Table1[[#This Row],[SEATS_BOOKED]]</f>
        <v>219.89250000000001</v>
      </c>
      <c r="Q2401" s="3106" t="s">
        <v>161</v>
      </c>
      <c r="R2401" s="3108" t="s">
        <v>335</v>
      </c>
      <c r="S2401" s="3153" t="str">
        <f>LEFT(Table1[[#This Row],[SECTOR]],3)</f>
        <v>NAP</v>
      </c>
      <c r="T2401" s="3153" t="str">
        <f>RIGHT(Table1[[#This Row],[SECTOR]],3)</f>
        <v>SSH</v>
      </c>
      <c r="U2401" s="3153" t="str">
        <f t="shared" si="238"/>
        <v>NAP</v>
      </c>
      <c r="V2401" s="3153">
        <f>WEEKDAY(Table1[[#This Row],[FLIGHT_DATE]],2)</f>
        <v>1</v>
      </c>
      <c r="W2401" s="3153">
        <f>Table1[[#This Row],[FLIGHT_DATE]]-Table1[[#This Row],[DATE_BOOKED]]</f>
        <v>104</v>
      </c>
    </row>
    <row r="2402" spans="1:23" x14ac:dyDescent="0.35">
      <c r="A2402" s="3152">
        <v>45776</v>
      </c>
      <c r="B2402" s="3153" t="s">
        <v>578</v>
      </c>
      <c r="C2402" s="198" t="s">
        <v>570</v>
      </c>
      <c r="D2402" s="198" t="s">
        <v>1200</v>
      </c>
      <c r="E2402" s="3153" t="s">
        <v>1238</v>
      </c>
      <c r="F2402" s="3153" t="s">
        <v>54</v>
      </c>
      <c r="G2402" s="3153" t="s">
        <v>11</v>
      </c>
      <c r="H2402" s="3153" t="s">
        <v>191</v>
      </c>
      <c r="I2402" s="3154" t="s">
        <v>29</v>
      </c>
      <c r="J2402" s="3152">
        <v>45894</v>
      </c>
      <c r="K2402" s="3155">
        <v>1</v>
      </c>
      <c r="L2402" s="3156">
        <v>1</v>
      </c>
      <c r="M2402" s="3157">
        <v>247.29</v>
      </c>
      <c r="N2402" s="3150">
        <v>0</v>
      </c>
      <c r="O2402" s="3150">
        <v>0</v>
      </c>
      <c r="P2402" s="3159">
        <f>SUM(Table1[[#This Row],[BASE_FARE]:[SURCHARGES]])*Table1[[#This Row],[SEATS_BOOKED]]</f>
        <v>247.29</v>
      </c>
      <c r="Q2402" s="3106" t="s">
        <v>161</v>
      </c>
      <c r="R2402" s="3108" t="s">
        <v>335</v>
      </c>
      <c r="S2402" s="3153" t="str">
        <f>LEFT(Table1[[#This Row],[SECTOR]],3)</f>
        <v>SSH</v>
      </c>
      <c r="T2402" s="3153" t="str">
        <f>RIGHT(Table1[[#This Row],[SECTOR]],3)</f>
        <v>NAP</v>
      </c>
      <c r="U2402" s="3153" t="str">
        <f t="shared" si="238"/>
        <v>NAP</v>
      </c>
      <c r="V2402" s="3153">
        <f>WEEKDAY(Table1[[#This Row],[FLIGHT_DATE]],2)</f>
        <v>1</v>
      </c>
      <c r="W2402" s="3153">
        <f>Table1[[#This Row],[FLIGHT_DATE]]-Table1[[#This Row],[DATE_BOOKED]]</f>
        <v>118</v>
      </c>
    </row>
    <row r="2403" spans="1:23" x14ac:dyDescent="0.35">
      <c r="A2403" s="3152">
        <v>45776</v>
      </c>
      <c r="B2403" s="3153" t="s">
        <v>578</v>
      </c>
      <c r="C2403" s="198" t="s">
        <v>570</v>
      </c>
      <c r="D2403" s="198" t="s">
        <v>1200</v>
      </c>
      <c r="E2403" s="3153" t="s">
        <v>1238</v>
      </c>
      <c r="F2403" s="3153" t="s">
        <v>54</v>
      </c>
      <c r="G2403" s="3153" t="s">
        <v>10</v>
      </c>
      <c r="H2403" s="3153" t="s">
        <v>190</v>
      </c>
      <c r="I2403" s="3154" t="s">
        <v>28</v>
      </c>
      <c r="J2403" s="3152">
        <v>45880</v>
      </c>
      <c r="K2403" s="3155">
        <v>1</v>
      </c>
      <c r="L2403" s="3156">
        <v>1</v>
      </c>
      <c r="M2403" s="3157">
        <v>219.89250000000001</v>
      </c>
      <c r="N2403" s="3150">
        <v>0</v>
      </c>
      <c r="O2403" s="3150">
        <v>0</v>
      </c>
      <c r="P2403" s="3159">
        <f>SUM(Table1[[#This Row],[BASE_FARE]:[SURCHARGES]])*Table1[[#This Row],[SEATS_BOOKED]]</f>
        <v>219.89250000000001</v>
      </c>
      <c r="Q2403" s="3106" t="s">
        <v>161</v>
      </c>
      <c r="R2403" s="3108" t="s">
        <v>335</v>
      </c>
      <c r="S2403" s="3153" t="str">
        <f>LEFT(Table1[[#This Row],[SECTOR]],3)</f>
        <v>NAP</v>
      </c>
      <c r="T2403" s="3153" t="str">
        <f>RIGHT(Table1[[#This Row],[SECTOR]],3)</f>
        <v>SSH</v>
      </c>
      <c r="U2403" s="3153" t="str">
        <f t="shared" si="238"/>
        <v>NAP</v>
      </c>
      <c r="V2403" s="3153">
        <f>WEEKDAY(Table1[[#This Row],[FLIGHT_DATE]],2)</f>
        <v>1</v>
      </c>
      <c r="W2403" s="3153">
        <f>Table1[[#This Row],[FLIGHT_DATE]]-Table1[[#This Row],[DATE_BOOKED]]</f>
        <v>104</v>
      </c>
    </row>
    <row r="2404" spans="1:23" x14ac:dyDescent="0.35">
      <c r="A2404" s="3152">
        <v>45776</v>
      </c>
      <c r="B2404" s="3153" t="s">
        <v>578</v>
      </c>
      <c r="C2404" s="198" t="s">
        <v>570</v>
      </c>
      <c r="D2404" s="198" t="s">
        <v>1200</v>
      </c>
      <c r="E2404" s="3153" t="s">
        <v>1238</v>
      </c>
      <c r="F2404" s="3153" t="s">
        <v>54</v>
      </c>
      <c r="G2404" s="3153" t="s">
        <v>11</v>
      </c>
      <c r="H2404" s="3153" t="s">
        <v>191</v>
      </c>
      <c r="I2404" s="3154" t="s">
        <v>29</v>
      </c>
      <c r="J2404" s="3152">
        <v>45894</v>
      </c>
      <c r="K2404" s="3155">
        <v>1</v>
      </c>
      <c r="L2404" s="3156">
        <v>1</v>
      </c>
      <c r="M2404" s="3157">
        <v>247.29</v>
      </c>
      <c r="N2404" s="3150">
        <v>0</v>
      </c>
      <c r="O2404" s="3150">
        <v>0</v>
      </c>
      <c r="P2404" s="3159">
        <f>SUM(Table1[[#This Row],[BASE_FARE]:[SURCHARGES]])*Table1[[#This Row],[SEATS_BOOKED]]</f>
        <v>247.29</v>
      </c>
      <c r="Q2404" s="3106" t="s">
        <v>161</v>
      </c>
      <c r="R2404" s="3108" t="s">
        <v>335</v>
      </c>
      <c r="S2404" s="3153" t="str">
        <f>LEFT(Table1[[#This Row],[SECTOR]],3)</f>
        <v>SSH</v>
      </c>
      <c r="T2404" s="3153" t="str">
        <f>RIGHT(Table1[[#This Row],[SECTOR]],3)</f>
        <v>NAP</v>
      </c>
      <c r="U2404" s="3153" t="str">
        <f t="shared" si="238"/>
        <v>NAP</v>
      </c>
      <c r="V2404" s="3153">
        <f>WEEKDAY(Table1[[#This Row],[FLIGHT_DATE]],2)</f>
        <v>1</v>
      </c>
      <c r="W2404" s="3153">
        <f>Table1[[#This Row],[FLIGHT_DATE]]-Table1[[#This Row],[DATE_BOOKED]]</f>
        <v>118</v>
      </c>
    </row>
    <row r="2405" spans="1:23" x14ac:dyDescent="0.35">
      <c r="A2405" s="3152">
        <v>45776</v>
      </c>
      <c r="B2405" s="3153" t="s">
        <v>578</v>
      </c>
      <c r="C2405" s="198" t="s">
        <v>570</v>
      </c>
      <c r="D2405" s="198" t="s">
        <v>1200</v>
      </c>
      <c r="E2405" s="3153" t="s">
        <v>1238</v>
      </c>
      <c r="F2405" s="3153" t="s">
        <v>54</v>
      </c>
      <c r="G2405" s="3153" t="s">
        <v>10</v>
      </c>
      <c r="H2405" s="3153" t="s">
        <v>190</v>
      </c>
      <c r="I2405" s="3154" t="s">
        <v>28</v>
      </c>
      <c r="J2405" s="3152">
        <v>45880</v>
      </c>
      <c r="K2405" s="3155">
        <v>1</v>
      </c>
      <c r="L2405" s="3156">
        <v>1</v>
      </c>
      <c r="M2405" s="3157">
        <v>219.89250000000001</v>
      </c>
      <c r="N2405" s="3150">
        <v>0</v>
      </c>
      <c r="O2405" s="3150">
        <v>0</v>
      </c>
      <c r="P2405" s="3159">
        <f>SUM(Table1[[#This Row],[BASE_FARE]:[SURCHARGES]])*Table1[[#This Row],[SEATS_BOOKED]]</f>
        <v>219.89250000000001</v>
      </c>
      <c r="Q2405" s="3106" t="s">
        <v>161</v>
      </c>
      <c r="R2405" s="3108" t="s">
        <v>335</v>
      </c>
      <c r="S2405" s="3153" t="str">
        <f>LEFT(Table1[[#This Row],[SECTOR]],3)</f>
        <v>NAP</v>
      </c>
      <c r="T2405" s="3153" t="str">
        <f>RIGHT(Table1[[#This Row],[SECTOR]],3)</f>
        <v>SSH</v>
      </c>
      <c r="U2405" s="3153" t="str">
        <f t="shared" si="238"/>
        <v>NAP</v>
      </c>
      <c r="V2405" s="3153">
        <f>WEEKDAY(Table1[[#This Row],[FLIGHT_DATE]],2)</f>
        <v>1</v>
      </c>
      <c r="W2405" s="3153">
        <f>Table1[[#This Row],[FLIGHT_DATE]]-Table1[[#This Row],[DATE_BOOKED]]</f>
        <v>104</v>
      </c>
    </row>
    <row r="2406" spans="1:23" x14ac:dyDescent="0.35">
      <c r="A2406" s="3152">
        <v>45776</v>
      </c>
      <c r="B2406" s="3153" t="s">
        <v>390</v>
      </c>
      <c r="C2406" s="198" t="s">
        <v>333</v>
      </c>
      <c r="D2406" s="198" t="s">
        <v>952</v>
      </c>
      <c r="E2406" s="3153" t="s">
        <v>1239</v>
      </c>
      <c r="F2406" s="3153" t="s">
        <v>56</v>
      </c>
      <c r="G2406" s="3153" t="s">
        <v>10</v>
      </c>
      <c r="H2406" s="3153" t="s">
        <v>190</v>
      </c>
      <c r="I2406" s="3154" t="s">
        <v>28</v>
      </c>
      <c r="J2406" s="3152">
        <v>45880</v>
      </c>
      <c r="K2406" s="3155">
        <v>1</v>
      </c>
      <c r="L2406" s="3156">
        <v>1</v>
      </c>
      <c r="M2406" s="3157">
        <v>300</v>
      </c>
      <c r="N2406" s="3158">
        <v>34.04</v>
      </c>
      <c r="O2406" s="3158">
        <v>40</v>
      </c>
      <c r="P2406" s="3159">
        <f>SUM(Table1[[#This Row],[BASE_FARE]:[SURCHARGES]])*Table1[[#This Row],[SEATS_BOOKED]]</f>
        <v>374.04</v>
      </c>
      <c r="Q2406" s="3106" t="s">
        <v>161</v>
      </c>
      <c r="R2406" s="3108" t="s">
        <v>335</v>
      </c>
      <c r="S2406" s="3153" t="str">
        <f>LEFT(Table1[[#This Row],[SECTOR]],3)</f>
        <v>NAP</v>
      </c>
      <c r="T2406" s="3153" t="str">
        <f>RIGHT(Table1[[#This Row],[SECTOR]],3)</f>
        <v>SSH</v>
      </c>
      <c r="U2406" s="3153" t="str">
        <f t="shared" ref="U2406:U2409" si="239">IF(AND(S2406&lt;&gt;"SSH", S2406&lt;&gt;"RMF", S2406&lt;&gt;"CAI", S2406&lt;&gt;"HRG", S2406&lt;&gt;"LXR", S2406&lt;&gt;"DXB", OR(T2406="SSH", T2406="RMF", T2406="CAI", T2406="HRG", T2406="LXR", T2406="DXB")), S2406,
    IF(AND(T2406&lt;&gt;"SSH", T2406&lt;&gt;"RMF", T2406&lt;&gt;"CAI", T2406&lt;&gt;"HRG", T2406&lt;&gt;"LXR", T2406&lt;&gt;"DXB", OR(S2406="SSH", S2406="RMF", S2406="CAI", S2406="HRG", S2406="LXR", S2406="DXB")), T2406,
    "VIE"))</f>
        <v>NAP</v>
      </c>
      <c r="V2406" s="3153">
        <f>WEEKDAY(Table1[[#This Row],[FLIGHT_DATE]],2)</f>
        <v>1</v>
      </c>
      <c r="W2406" s="3153">
        <f>Table1[[#This Row],[FLIGHT_DATE]]-Table1[[#This Row],[DATE_BOOKED]]</f>
        <v>104</v>
      </c>
    </row>
    <row r="2407" spans="1:23" x14ac:dyDescent="0.35">
      <c r="A2407" s="3152">
        <v>45776</v>
      </c>
      <c r="B2407" s="3153" t="s">
        <v>390</v>
      </c>
      <c r="C2407" s="198" t="s">
        <v>333</v>
      </c>
      <c r="D2407" s="198" t="s">
        <v>952</v>
      </c>
      <c r="E2407" s="3153" t="s">
        <v>1240</v>
      </c>
      <c r="F2407" s="3153" t="s">
        <v>56</v>
      </c>
      <c r="G2407" s="3153" t="s">
        <v>10</v>
      </c>
      <c r="H2407" s="3153" t="s">
        <v>191</v>
      </c>
      <c r="I2407" s="3154" t="s">
        <v>29</v>
      </c>
      <c r="J2407" s="3152">
        <v>45887</v>
      </c>
      <c r="K2407" s="3155">
        <v>1</v>
      </c>
      <c r="L2407" s="3156">
        <v>1</v>
      </c>
      <c r="M2407" s="3157">
        <v>300</v>
      </c>
      <c r="N2407" s="3158">
        <v>38.92</v>
      </c>
      <c r="O2407" s="3158">
        <v>40</v>
      </c>
      <c r="P2407" s="3159">
        <f>SUM(Table1[[#This Row],[BASE_FARE]:[SURCHARGES]])*Table1[[#This Row],[SEATS_BOOKED]]</f>
        <v>378.92</v>
      </c>
      <c r="Q2407" s="3106" t="s">
        <v>161</v>
      </c>
      <c r="R2407" s="3108" t="s">
        <v>335</v>
      </c>
      <c r="S2407" s="3153" t="str">
        <f>LEFT(Table1[[#This Row],[SECTOR]],3)</f>
        <v>SSH</v>
      </c>
      <c r="T2407" s="3153" t="str">
        <f>RIGHT(Table1[[#This Row],[SECTOR]],3)</f>
        <v>NAP</v>
      </c>
      <c r="U2407" s="3153" t="str">
        <f t="shared" si="239"/>
        <v>NAP</v>
      </c>
      <c r="V2407" s="3153">
        <f>WEEKDAY(Table1[[#This Row],[FLIGHT_DATE]],2)</f>
        <v>1</v>
      </c>
      <c r="W2407" s="3153">
        <f>Table1[[#This Row],[FLIGHT_DATE]]-Table1[[#This Row],[DATE_BOOKED]]</f>
        <v>111</v>
      </c>
    </row>
    <row r="2408" spans="1:23" x14ac:dyDescent="0.35">
      <c r="A2408" s="3152">
        <v>45776</v>
      </c>
      <c r="B2408" s="3153" t="s">
        <v>390</v>
      </c>
      <c r="C2408" s="198" t="s">
        <v>333</v>
      </c>
      <c r="D2408" s="198" t="s">
        <v>952</v>
      </c>
      <c r="E2408" s="3153" t="s">
        <v>1239</v>
      </c>
      <c r="F2408" s="3153" t="s">
        <v>56</v>
      </c>
      <c r="G2408" s="3153" t="s">
        <v>10</v>
      </c>
      <c r="H2408" s="3153" t="s">
        <v>190</v>
      </c>
      <c r="I2408" s="3154" t="s">
        <v>28</v>
      </c>
      <c r="J2408" s="3152">
        <v>45880</v>
      </c>
      <c r="K2408" s="3155">
        <v>1</v>
      </c>
      <c r="L2408" s="3156">
        <v>1</v>
      </c>
      <c r="M2408" s="3157">
        <v>300</v>
      </c>
      <c r="N2408" s="3158">
        <v>34.04</v>
      </c>
      <c r="O2408" s="3158">
        <v>40</v>
      </c>
      <c r="P2408" s="3159">
        <f>SUM(Table1[[#This Row],[BASE_FARE]:[SURCHARGES]])*Table1[[#This Row],[SEATS_BOOKED]]</f>
        <v>374.04</v>
      </c>
      <c r="Q2408" s="3106" t="s">
        <v>161</v>
      </c>
      <c r="R2408" s="3108" t="s">
        <v>335</v>
      </c>
      <c r="S2408" s="3153" t="str">
        <f>LEFT(Table1[[#This Row],[SECTOR]],3)</f>
        <v>NAP</v>
      </c>
      <c r="T2408" s="3153" t="str">
        <f>RIGHT(Table1[[#This Row],[SECTOR]],3)</f>
        <v>SSH</v>
      </c>
      <c r="U2408" s="3153" t="str">
        <f t="shared" si="239"/>
        <v>NAP</v>
      </c>
      <c r="V2408" s="3153">
        <f>WEEKDAY(Table1[[#This Row],[FLIGHT_DATE]],2)</f>
        <v>1</v>
      </c>
      <c r="W2408" s="3153">
        <f>Table1[[#This Row],[FLIGHT_DATE]]-Table1[[#This Row],[DATE_BOOKED]]</f>
        <v>104</v>
      </c>
    </row>
    <row r="2409" spans="1:23" x14ac:dyDescent="0.35">
      <c r="A2409" s="3152">
        <v>45776</v>
      </c>
      <c r="B2409" s="3153" t="s">
        <v>390</v>
      </c>
      <c r="C2409" s="198" t="s">
        <v>333</v>
      </c>
      <c r="D2409" s="198" t="s">
        <v>952</v>
      </c>
      <c r="E2409" s="3153" t="s">
        <v>1240</v>
      </c>
      <c r="F2409" s="3153" t="s">
        <v>56</v>
      </c>
      <c r="G2409" s="3153" t="s">
        <v>10</v>
      </c>
      <c r="H2409" s="3153" t="s">
        <v>191</v>
      </c>
      <c r="I2409" s="3154" t="s">
        <v>29</v>
      </c>
      <c r="J2409" s="3152">
        <v>45887</v>
      </c>
      <c r="K2409" s="3155">
        <v>1</v>
      </c>
      <c r="L2409" s="3156">
        <v>1</v>
      </c>
      <c r="M2409" s="3157">
        <v>300</v>
      </c>
      <c r="N2409" s="3158">
        <v>38.92</v>
      </c>
      <c r="O2409" s="3158">
        <v>40</v>
      </c>
      <c r="P2409" s="3159">
        <f>SUM(Table1[[#This Row],[BASE_FARE]:[SURCHARGES]])*Table1[[#This Row],[SEATS_BOOKED]]</f>
        <v>378.92</v>
      </c>
      <c r="Q2409" s="3106" t="s">
        <v>161</v>
      </c>
      <c r="R2409" s="3108" t="s">
        <v>335</v>
      </c>
      <c r="S2409" s="3153" t="str">
        <f>LEFT(Table1[[#This Row],[SECTOR]],3)</f>
        <v>SSH</v>
      </c>
      <c r="T2409" s="3153" t="str">
        <f>RIGHT(Table1[[#This Row],[SECTOR]],3)</f>
        <v>NAP</v>
      </c>
      <c r="U2409" s="3153" t="str">
        <f t="shared" si="239"/>
        <v>NAP</v>
      </c>
      <c r="V2409" s="3153">
        <f>WEEKDAY(Table1[[#This Row],[FLIGHT_DATE]],2)</f>
        <v>1</v>
      </c>
      <c r="W2409" s="3153">
        <f>Table1[[#This Row],[FLIGHT_DATE]]-Table1[[#This Row],[DATE_BOOKED]]</f>
        <v>111</v>
      </c>
    </row>
    <row r="2410" spans="1:23" x14ac:dyDescent="0.35">
      <c r="A2410" s="1495">
        <v>45726</v>
      </c>
      <c r="B2410" s="3161" t="s">
        <v>786</v>
      </c>
      <c r="C2410" s="198" t="s">
        <v>160</v>
      </c>
      <c r="D2410" s="198"/>
      <c r="E2410" s="3161"/>
      <c r="F2410" s="3153" t="s">
        <v>54</v>
      </c>
      <c r="G2410" s="3161" t="s">
        <v>10</v>
      </c>
      <c r="H2410" s="3205" t="s">
        <v>1249</v>
      </c>
      <c r="I2410" s="3162" t="s">
        <v>26</v>
      </c>
      <c r="J2410" s="3160">
        <v>45870</v>
      </c>
      <c r="K2410" s="3163">
        <v>25</v>
      </c>
      <c r="L2410" s="3164">
        <v>25</v>
      </c>
      <c r="M2410" s="3165">
        <v>225</v>
      </c>
      <c r="N2410" s="3166">
        <v>0</v>
      </c>
      <c r="O2410" s="3166">
        <v>0</v>
      </c>
      <c r="P2410" s="3167">
        <f>SUM(Table1[[#This Row],[BASE_FARE]:[SURCHARGES]])*Table1[[#This Row],[SEATS_BOOKED]]</f>
        <v>5625</v>
      </c>
      <c r="Q2410" s="3161" t="s">
        <v>161</v>
      </c>
      <c r="R2410" s="3163" t="s">
        <v>95</v>
      </c>
      <c r="S2410" s="3161" t="str">
        <f>LEFT(Table1[[#This Row],[SECTOR]],3)</f>
        <v>BRI</v>
      </c>
      <c r="T2410" s="3161" t="str">
        <f>RIGHT(Table1[[#This Row],[SECTOR]],3)</f>
        <v>SSH</v>
      </c>
      <c r="U2410" s="3161" t="str">
        <f>IF(AND(S2410&lt;&gt;"SSH", S2410&lt;&gt;"RMF", S2410&lt;&gt;"CAI", S2410&lt;&gt;"HRG", S2410&lt;&gt;"LXR", S2410&lt;&gt;"DXB", OR(T2410="SSH", T2410="RMF", T2410="CAI", T2410="HRG", T2410="LXR", T2410="DXB")), S2410,
    IF(AND(T2410&lt;&gt;"SSH", T2410&lt;&gt;"RMF", T2410&lt;&gt;"CAI", T2410&lt;&gt;"HRG", T2410&lt;&gt;"LXR", T2410&lt;&gt;"DXB", OR(S2410="SSH", S2410="RMF", S2410="CAI", S2410="HRG", S2410="LXR", S2410="DXB")), T2410,
    "VIE"))</f>
        <v>BRI</v>
      </c>
      <c r="V2410" s="3161">
        <f>WEEKDAY(Table1[[#This Row],[FLIGHT_DATE]],2)</f>
        <v>5</v>
      </c>
      <c r="W2410" s="3161">
        <f>Table1[[#This Row],[FLIGHT_DATE]]-Table1[[#This Row],[DATE_BOOKED]]</f>
        <v>144</v>
      </c>
    </row>
    <row r="2411" spans="1:23" x14ac:dyDescent="0.35">
      <c r="A2411" s="1495">
        <v>45726</v>
      </c>
      <c r="B2411" s="3161" t="s">
        <v>786</v>
      </c>
      <c r="C2411" s="198" t="s">
        <v>160</v>
      </c>
      <c r="D2411" s="198"/>
      <c r="E2411" s="3161"/>
      <c r="F2411" s="3153" t="s">
        <v>54</v>
      </c>
      <c r="G2411" s="3161" t="s">
        <v>11</v>
      </c>
      <c r="H2411" s="3205" t="s">
        <v>1248</v>
      </c>
      <c r="I2411" s="3162" t="s">
        <v>27</v>
      </c>
      <c r="J2411" s="3160">
        <v>45877</v>
      </c>
      <c r="K2411" s="3163">
        <v>25</v>
      </c>
      <c r="L2411" s="3164">
        <v>25</v>
      </c>
      <c r="M2411" s="3165">
        <v>225</v>
      </c>
      <c r="N2411" s="3166">
        <v>0</v>
      </c>
      <c r="O2411" s="3166">
        <v>0</v>
      </c>
      <c r="P2411" s="3167">
        <f>SUM(Table1[[#This Row],[BASE_FARE]:[SURCHARGES]])*Table1[[#This Row],[SEATS_BOOKED]]</f>
        <v>5625</v>
      </c>
      <c r="Q2411" s="3161" t="s">
        <v>161</v>
      </c>
      <c r="R2411" s="3163" t="s">
        <v>95</v>
      </c>
      <c r="S2411" s="3161" t="str">
        <f>LEFT(Table1[[#This Row],[SECTOR]],3)</f>
        <v>SSH</v>
      </c>
      <c r="T2411" s="3161" t="str">
        <f>RIGHT(Table1[[#This Row],[SECTOR]],3)</f>
        <v>BRI</v>
      </c>
      <c r="U2411" s="3161" t="str">
        <f>IF(AND(S2411&lt;&gt;"SSH", S2411&lt;&gt;"RMF", S2411&lt;&gt;"CAI", S2411&lt;&gt;"HRG", S2411&lt;&gt;"LXR", S2411&lt;&gt;"DXB", OR(T2411="SSH", T2411="RMF", T2411="CAI", T2411="HRG", T2411="LXR", T2411="DXB")), S2411,
    IF(AND(T2411&lt;&gt;"SSH", T2411&lt;&gt;"RMF", T2411&lt;&gt;"CAI", T2411&lt;&gt;"HRG", T2411&lt;&gt;"LXR", T2411&lt;&gt;"DXB", OR(S2411="SSH", S2411="RMF", S2411="CAI", S2411="HRG", S2411="LXR", S2411="DXB")), T2411,
    "VIE"))</f>
        <v>BRI</v>
      </c>
      <c r="V2411" s="3161">
        <f>WEEKDAY(Table1[[#This Row],[FLIGHT_DATE]],2)</f>
        <v>5</v>
      </c>
      <c r="W2411" s="3161">
        <f>Table1[[#This Row],[FLIGHT_DATE]]-Table1[[#This Row],[DATE_BOOKED]]</f>
        <v>151</v>
      </c>
    </row>
    <row r="2412" spans="1:23" x14ac:dyDescent="0.35">
      <c r="A2412" s="3168">
        <v>45778</v>
      </c>
      <c r="B2412" s="3169" t="s">
        <v>332</v>
      </c>
      <c r="C2412" s="198" t="s">
        <v>333</v>
      </c>
      <c r="D2412" s="198"/>
      <c r="E2412" s="3169"/>
      <c r="F2412" s="3169" t="s">
        <v>56</v>
      </c>
      <c r="G2412" s="3169" t="s">
        <v>10</v>
      </c>
      <c r="H2412" s="3169" t="s">
        <v>191</v>
      </c>
      <c r="I2412" s="3170" t="s">
        <v>29</v>
      </c>
      <c r="J2412" s="3168">
        <v>45894</v>
      </c>
      <c r="K2412" s="3171">
        <v>13</v>
      </c>
      <c r="L2412" s="3172">
        <v>13</v>
      </c>
      <c r="M2412" s="3173">
        <v>320</v>
      </c>
      <c r="N2412" s="3166">
        <v>0</v>
      </c>
      <c r="O2412" s="3166">
        <v>0</v>
      </c>
      <c r="P2412" s="3174">
        <f>SUM(Table1[[#This Row],[BASE_FARE]:[SURCHARGES]])*Table1[[#This Row],[SEATS_BOOKED]]</f>
        <v>4160</v>
      </c>
      <c r="Q2412" s="3106" t="s">
        <v>161</v>
      </c>
      <c r="R2412" s="3108" t="s">
        <v>335</v>
      </c>
      <c r="S2412" s="3169" t="str">
        <f>LEFT(Table1[[#This Row],[SECTOR]],3)</f>
        <v>SSH</v>
      </c>
      <c r="T2412" s="3169" t="str">
        <f>RIGHT(Table1[[#This Row],[SECTOR]],3)</f>
        <v>NAP</v>
      </c>
      <c r="U2412" s="3169" t="str">
        <f t="shared" ref="U2412:U2413" si="240">IF(AND(S2412&lt;&gt;"SSH", S2412&lt;&gt;"RMF", S2412&lt;&gt;"CAI", S2412&lt;&gt;"HRG", S2412&lt;&gt;"LXR", S2412&lt;&gt;"DXB", OR(T2412="SSH", T2412="RMF", T2412="CAI", T2412="HRG", T2412="LXR", T2412="DXB")), S2412,
    IF(AND(T2412&lt;&gt;"SSH", T2412&lt;&gt;"RMF", T2412&lt;&gt;"CAI", T2412&lt;&gt;"HRG", T2412&lt;&gt;"LXR", T2412&lt;&gt;"DXB", OR(S2412="SSH", S2412="RMF", S2412="CAI", S2412="HRG", S2412="LXR", S2412="DXB")), T2412,
    "VIE"))</f>
        <v>NAP</v>
      </c>
      <c r="V2412" s="3169">
        <f>WEEKDAY(Table1[[#This Row],[FLIGHT_DATE]],2)</f>
        <v>1</v>
      </c>
      <c r="W2412" s="3169">
        <f>Table1[[#This Row],[FLIGHT_DATE]]-Table1[[#This Row],[DATE_BOOKED]]</f>
        <v>116</v>
      </c>
    </row>
    <row r="2413" spans="1:23" x14ac:dyDescent="0.35">
      <c r="A2413" s="3168">
        <v>45778</v>
      </c>
      <c r="B2413" s="3169" t="s">
        <v>332</v>
      </c>
      <c r="C2413" s="198" t="s">
        <v>333</v>
      </c>
      <c r="D2413" s="198"/>
      <c r="E2413" s="3169"/>
      <c r="F2413" s="3169" t="s">
        <v>56</v>
      </c>
      <c r="G2413" s="3169" t="s">
        <v>10</v>
      </c>
      <c r="H2413" s="3169" t="s">
        <v>432</v>
      </c>
      <c r="I2413" s="3170" t="s">
        <v>416</v>
      </c>
      <c r="J2413" s="3168">
        <v>45887</v>
      </c>
      <c r="K2413" s="3171">
        <v>2</v>
      </c>
      <c r="L2413" s="3172">
        <v>2</v>
      </c>
      <c r="M2413" s="3173">
        <v>240</v>
      </c>
      <c r="N2413" s="3166">
        <v>0</v>
      </c>
      <c r="O2413" s="3166">
        <v>0</v>
      </c>
      <c r="P2413" s="3174">
        <f>SUM(Table1[[#This Row],[BASE_FARE]:[SURCHARGES]])*Table1[[#This Row],[SEATS_BOOKED]]</f>
        <v>480</v>
      </c>
      <c r="Q2413" s="3106" t="s">
        <v>161</v>
      </c>
      <c r="R2413" s="3108" t="s">
        <v>335</v>
      </c>
      <c r="S2413" s="3169" t="str">
        <f>LEFT(Table1[[#This Row],[SECTOR]],3)</f>
        <v>HRG</v>
      </c>
      <c r="T2413" s="3169" t="str">
        <f>RIGHT(Table1[[#This Row],[SECTOR]],3)</f>
        <v>NAP</v>
      </c>
      <c r="U2413" s="3169" t="str">
        <f t="shared" si="240"/>
        <v>NAP</v>
      </c>
      <c r="V2413" s="3169">
        <f>WEEKDAY(Table1[[#This Row],[FLIGHT_DATE]],2)</f>
        <v>1</v>
      </c>
      <c r="W2413" s="3169">
        <f>Table1[[#This Row],[FLIGHT_DATE]]-Table1[[#This Row],[DATE_BOOKED]]</f>
        <v>109</v>
      </c>
    </row>
    <row r="2414" spans="1:23" x14ac:dyDescent="0.35">
      <c r="A2414" s="3175">
        <v>45777</v>
      </c>
      <c r="B2414" s="3176" t="s">
        <v>390</v>
      </c>
      <c r="C2414" s="198" t="s">
        <v>333</v>
      </c>
      <c r="D2414" s="198" t="s">
        <v>952</v>
      </c>
      <c r="E2414" s="3176" t="s">
        <v>1242</v>
      </c>
      <c r="F2414" s="3176" t="s">
        <v>56</v>
      </c>
      <c r="G2414" s="3176" t="s">
        <v>10</v>
      </c>
      <c r="H2414" s="3176" t="s">
        <v>922</v>
      </c>
      <c r="I2414" s="3177" t="s">
        <v>130</v>
      </c>
      <c r="J2414" s="3175">
        <v>45885</v>
      </c>
      <c r="K2414" s="3178">
        <v>1</v>
      </c>
      <c r="L2414" s="3179">
        <v>1</v>
      </c>
      <c r="M2414" s="3180">
        <v>340</v>
      </c>
      <c r="N2414" s="3181">
        <v>23.64</v>
      </c>
      <c r="O2414" s="3181">
        <v>40</v>
      </c>
      <c r="P2414" s="3174">
        <f>SUM(Table1[[#This Row],[BASE_FARE]:[SURCHARGES]])*Table1[[#This Row],[SEATS_BOOKED]]</f>
        <v>403.64</v>
      </c>
      <c r="Q2414" s="3106" t="s">
        <v>161</v>
      </c>
      <c r="R2414" s="3108" t="s">
        <v>335</v>
      </c>
      <c r="S2414" s="3176" t="str">
        <f>LEFT(Table1[[#This Row],[SECTOR]],3)</f>
        <v>VRN</v>
      </c>
      <c r="T2414" s="3176" t="str">
        <f>RIGHT(Table1[[#This Row],[SECTOR]],3)</f>
        <v>SSH</v>
      </c>
      <c r="U2414" s="3176" t="str">
        <f t="shared" ref="U2414:U2417" si="241">IF(AND(S2414&lt;&gt;"SSH", S2414&lt;&gt;"RMF", S2414&lt;&gt;"CAI", S2414&lt;&gt;"HRG", S2414&lt;&gt;"LXR", S2414&lt;&gt;"DXB", OR(T2414="SSH", T2414="RMF", T2414="CAI", T2414="HRG", T2414="LXR", T2414="DXB")), S2414,
    IF(AND(T2414&lt;&gt;"SSH", T2414&lt;&gt;"RMF", T2414&lt;&gt;"CAI", T2414&lt;&gt;"HRG", T2414&lt;&gt;"LXR", T2414&lt;&gt;"DXB", OR(S2414="SSH", S2414="RMF", S2414="CAI", S2414="HRG", S2414="LXR", S2414="DXB")), T2414,
    "VIE"))</f>
        <v>VRN</v>
      </c>
      <c r="V2414" s="3176">
        <f>WEEKDAY(Table1[[#This Row],[FLIGHT_DATE]],2)</f>
        <v>6</v>
      </c>
      <c r="W2414" s="3176">
        <f>Table1[[#This Row],[FLIGHT_DATE]]-Table1[[#This Row],[DATE_BOOKED]]</f>
        <v>108</v>
      </c>
    </row>
    <row r="2415" spans="1:23" x14ac:dyDescent="0.35">
      <c r="A2415" s="3175">
        <v>45777</v>
      </c>
      <c r="B2415" s="3176" t="s">
        <v>390</v>
      </c>
      <c r="C2415" s="198" t="s">
        <v>333</v>
      </c>
      <c r="D2415" s="198" t="s">
        <v>952</v>
      </c>
      <c r="E2415" s="3176" t="s">
        <v>1242</v>
      </c>
      <c r="F2415" s="3176" t="s">
        <v>56</v>
      </c>
      <c r="G2415" s="3176" t="s">
        <v>10</v>
      </c>
      <c r="H2415" s="3176" t="s">
        <v>921</v>
      </c>
      <c r="I2415" s="3177" t="s">
        <v>126</v>
      </c>
      <c r="J2415" s="3175">
        <v>45892</v>
      </c>
      <c r="K2415" s="3178">
        <v>1</v>
      </c>
      <c r="L2415" s="3179">
        <v>1</v>
      </c>
      <c r="M2415" s="3180">
        <v>350</v>
      </c>
      <c r="N2415" s="784">
        <v>37.72</v>
      </c>
      <c r="O2415" s="3181">
        <v>40</v>
      </c>
      <c r="P2415" s="3174">
        <f>SUM(Table1[[#This Row],[BASE_FARE]:[SURCHARGES]])*Table1[[#This Row],[SEATS_BOOKED]]</f>
        <v>427.72</v>
      </c>
      <c r="Q2415" s="3106" t="s">
        <v>161</v>
      </c>
      <c r="R2415" s="3108" t="s">
        <v>335</v>
      </c>
      <c r="S2415" s="3176" t="str">
        <f>LEFT(Table1[[#This Row],[SECTOR]],3)</f>
        <v>SSH</v>
      </c>
      <c r="T2415" s="3176" t="str">
        <f>RIGHT(Table1[[#This Row],[SECTOR]],3)</f>
        <v>VRN</v>
      </c>
      <c r="U2415" s="3176" t="str">
        <f t="shared" si="241"/>
        <v>VRN</v>
      </c>
      <c r="V2415" s="3176">
        <f>WEEKDAY(Table1[[#This Row],[FLIGHT_DATE]],2)</f>
        <v>6</v>
      </c>
      <c r="W2415" s="3176">
        <f>Table1[[#This Row],[FLIGHT_DATE]]-Table1[[#This Row],[DATE_BOOKED]]</f>
        <v>115</v>
      </c>
    </row>
    <row r="2416" spans="1:23" x14ac:dyDescent="0.35">
      <c r="A2416" s="3175">
        <v>45777</v>
      </c>
      <c r="B2416" s="3176" t="s">
        <v>390</v>
      </c>
      <c r="C2416" s="198" t="s">
        <v>333</v>
      </c>
      <c r="D2416" s="198" t="s">
        <v>952</v>
      </c>
      <c r="E2416" s="3176" t="s">
        <v>1242</v>
      </c>
      <c r="F2416" s="3176" t="s">
        <v>54</v>
      </c>
      <c r="G2416" s="3176" t="s">
        <v>11</v>
      </c>
      <c r="H2416" s="3176" t="s">
        <v>921</v>
      </c>
      <c r="I2416" s="3177" t="s">
        <v>126</v>
      </c>
      <c r="J2416" s="3175">
        <v>45892</v>
      </c>
      <c r="K2416" s="3178">
        <v>1</v>
      </c>
      <c r="L2416" s="3179">
        <v>1</v>
      </c>
      <c r="M2416" s="3180">
        <v>350</v>
      </c>
      <c r="N2416" s="784">
        <v>37.72</v>
      </c>
      <c r="O2416" s="3181">
        <v>40</v>
      </c>
      <c r="P2416" s="3174">
        <f>SUM(Table1[[#This Row],[BASE_FARE]:[SURCHARGES]])*Table1[[#This Row],[SEATS_BOOKED]]</f>
        <v>427.72</v>
      </c>
      <c r="Q2416" s="3106" t="s">
        <v>161</v>
      </c>
      <c r="R2416" s="3108" t="s">
        <v>335</v>
      </c>
      <c r="S2416" s="3176" t="str">
        <f>LEFT(Table1[[#This Row],[SECTOR]],3)</f>
        <v>SSH</v>
      </c>
      <c r="T2416" s="3176" t="str">
        <f>RIGHT(Table1[[#This Row],[SECTOR]],3)</f>
        <v>VRN</v>
      </c>
      <c r="U2416" s="3176" t="str">
        <f t="shared" si="241"/>
        <v>VRN</v>
      </c>
      <c r="V2416" s="3176">
        <f>WEEKDAY(Table1[[#This Row],[FLIGHT_DATE]],2)</f>
        <v>6</v>
      </c>
      <c r="W2416" s="3176">
        <f>Table1[[#This Row],[FLIGHT_DATE]]-Table1[[#This Row],[DATE_BOOKED]]</f>
        <v>115</v>
      </c>
    </row>
    <row r="2417" spans="1:23" x14ac:dyDescent="0.35">
      <c r="A2417" s="3175">
        <v>45777</v>
      </c>
      <c r="B2417" s="3176" t="s">
        <v>390</v>
      </c>
      <c r="C2417" s="198" t="s">
        <v>333</v>
      </c>
      <c r="D2417" s="198" t="s">
        <v>952</v>
      </c>
      <c r="E2417" s="3176" t="s">
        <v>1242</v>
      </c>
      <c r="F2417" s="3176" t="s">
        <v>54</v>
      </c>
      <c r="G2417" s="3176" t="s">
        <v>10</v>
      </c>
      <c r="H2417" s="3176" t="s">
        <v>922</v>
      </c>
      <c r="I2417" s="3177" t="s">
        <v>130</v>
      </c>
      <c r="J2417" s="3175">
        <v>45885</v>
      </c>
      <c r="K2417" s="3178">
        <v>1</v>
      </c>
      <c r="L2417" s="3179">
        <v>1</v>
      </c>
      <c r="M2417" s="3180">
        <v>340</v>
      </c>
      <c r="N2417" s="3181">
        <v>23.64</v>
      </c>
      <c r="O2417" s="3181">
        <v>40</v>
      </c>
      <c r="P2417" s="3174">
        <f>SUM(Table1[[#This Row],[BASE_FARE]:[SURCHARGES]])*Table1[[#This Row],[SEATS_BOOKED]]</f>
        <v>403.64</v>
      </c>
      <c r="Q2417" s="3106" t="s">
        <v>161</v>
      </c>
      <c r="R2417" s="3108" t="s">
        <v>335</v>
      </c>
      <c r="S2417" s="3176" t="str">
        <f>LEFT(Table1[[#This Row],[SECTOR]],3)</f>
        <v>VRN</v>
      </c>
      <c r="T2417" s="3176" t="str">
        <f>RIGHT(Table1[[#This Row],[SECTOR]],3)</f>
        <v>SSH</v>
      </c>
      <c r="U2417" s="3176" t="str">
        <f t="shared" si="241"/>
        <v>VRN</v>
      </c>
      <c r="V2417" s="3176">
        <f>WEEKDAY(Table1[[#This Row],[FLIGHT_DATE]],2)</f>
        <v>6</v>
      </c>
      <c r="W2417" s="3176">
        <f>Table1[[#This Row],[FLIGHT_DATE]]-Table1[[#This Row],[DATE_BOOKED]]</f>
        <v>108</v>
      </c>
    </row>
    <row r="2418" spans="1:23" x14ac:dyDescent="0.35">
      <c r="A2418" s="3182">
        <v>45779</v>
      </c>
      <c r="B2418" s="3183" t="s">
        <v>332</v>
      </c>
      <c r="C2418" s="198" t="s">
        <v>333</v>
      </c>
      <c r="D2418" s="198"/>
      <c r="E2418" s="3183"/>
      <c r="F2418" s="3183" t="s">
        <v>56</v>
      </c>
      <c r="G2418" s="3183" t="s">
        <v>10</v>
      </c>
      <c r="H2418" s="3183" t="s">
        <v>480</v>
      </c>
      <c r="I2418" s="3184" t="s">
        <v>29</v>
      </c>
      <c r="J2418" s="3182">
        <v>45779</v>
      </c>
      <c r="K2418" s="3185">
        <v>4</v>
      </c>
      <c r="L2418" s="3186">
        <v>4</v>
      </c>
      <c r="M2418" s="3187">
        <v>350</v>
      </c>
      <c r="N2418" s="3188">
        <v>0</v>
      </c>
      <c r="O2418" s="3188">
        <v>0</v>
      </c>
      <c r="P2418" s="3189">
        <f>SUM(Table1[[#This Row],[BASE_FARE]:[SURCHARGES]])*Table1[[#This Row],[SEATS_BOOKED]]</f>
        <v>1400</v>
      </c>
      <c r="Q2418" s="3106" t="s">
        <v>161</v>
      </c>
      <c r="R2418" s="3108" t="s">
        <v>335</v>
      </c>
      <c r="S2418" s="3183" t="str">
        <f>LEFT(Table1[[#This Row],[SECTOR]],3)</f>
        <v>SSH</v>
      </c>
      <c r="T2418" s="3183" t="str">
        <f>RIGHT(Table1[[#This Row],[SECTOR]],3)</f>
        <v>NAP</v>
      </c>
      <c r="U2418" s="3183" t="str">
        <f t="shared" ref="U2418:U2419" si="242">IF(AND(S2418&lt;&gt;"SSH", S2418&lt;&gt;"RMF", S2418&lt;&gt;"CAI", S2418&lt;&gt;"HRG", S2418&lt;&gt;"LXR", S2418&lt;&gt;"DXB", OR(T2418="SSH", T2418="RMF", T2418="CAI", T2418="HRG", T2418="LXR", T2418="DXB")), S2418,
    IF(AND(T2418&lt;&gt;"SSH", T2418&lt;&gt;"RMF", T2418&lt;&gt;"CAI", T2418&lt;&gt;"HRG", T2418&lt;&gt;"LXR", T2418&lt;&gt;"DXB", OR(S2418="SSH", S2418="RMF", S2418="CAI", S2418="HRG", S2418="LXR", S2418="DXB")), T2418,
    "VIE"))</f>
        <v>NAP</v>
      </c>
      <c r="V2418" s="3183">
        <f>WEEKDAY(Table1[[#This Row],[FLIGHT_DATE]],2)</f>
        <v>5</v>
      </c>
      <c r="W2418" s="3183">
        <f>Table1[[#This Row],[FLIGHT_DATE]]-Table1[[#This Row],[DATE_BOOKED]]</f>
        <v>0</v>
      </c>
    </row>
    <row r="2419" spans="1:23" x14ac:dyDescent="0.35">
      <c r="A2419" s="3182">
        <v>45779</v>
      </c>
      <c r="B2419" s="3183" t="s">
        <v>332</v>
      </c>
      <c r="C2419" s="198" t="s">
        <v>333</v>
      </c>
      <c r="D2419" s="198"/>
      <c r="E2419" s="3183"/>
      <c r="F2419" s="3183" t="s">
        <v>56</v>
      </c>
      <c r="G2419" s="3183" t="s">
        <v>10</v>
      </c>
      <c r="H2419" s="3183" t="s">
        <v>1158</v>
      </c>
      <c r="I2419" s="3184" t="s">
        <v>28</v>
      </c>
      <c r="J2419" s="3182">
        <v>45882</v>
      </c>
      <c r="K2419" s="3185">
        <v>5</v>
      </c>
      <c r="L2419" s="3186">
        <v>5</v>
      </c>
      <c r="M2419" s="3187">
        <v>300</v>
      </c>
      <c r="N2419" s="3188">
        <v>0</v>
      </c>
      <c r="O2419" s="3188">
        <v>0</v>
      </c>
      <c r="P2419" s="3189">
        <f>SUM(Table1[[#This Row],[BASE_FARE]:[SURCHARGES]])*Table1[[#This Row],[SEATS_BOOKED]]</f>
        <v>1500</v>
      </c>
      <c r="Q2419" s="3106" t="s">
        <v>161</v>
      </c>
      <c r="R2419" s="3108" t="s">
        <v>335</v>
      </c>
      <c r="S2419" s="3183" t="str">
        <f>LEFT(Table1[[#This Row],[SECTOR]],3)</f>
        <v>NAP</v>
      </c>
      <c r="T2419" s="3183" t="str">
        <f>RIGHT(Table1[[#This Row],[SECTOR]],3)</f>
        <v>SSH</v>
      </c>
      <c r="U2419" s="3183" t="str">
        <f t="shared" si="242"/>
        <v>NAP</v>
      </c>
      <c r="V2419" s="3183">
        <f>WEEKDAY(Table1[[#This Row],[FLIGHT_DATE]],2)</f>
        <v>3</v>
      </c>
      <c r="W2419" s="3183">
        <f>Table1[[#This Row],[FLIGHT_DATE]]-Table1[[#This Row],[DATE_BOOKED]]</f>
        <v>103</v>
      </c>
    </row>
    <row r="2420" spans="1:23" x14ac:dyDescent="0.35">
      <c r="A2420" s="3182">
        <v>45778</v>
      </c>
      <c r="B2420" s="3183" t="s">
        <v>631</v>
      </c>
      <c r="C2420" s="198" t="s">
        <v>333</v>
      </c>
      <c r="D2420" s="198"/>
      <c r="E2420" s="3183" t="s">
        <v>1245</v>
      </c>
      <c r="F2420" s="3183" t="s">
        <v>56</v>
      </c>
      <c r="G2420" s="3183" t="s">
        <v>10</v>
      </c>
      <c r="H2420" s="3183" t="s">
        <v>191</v>
      </c>
      <c r="I2420" s="3184" t="s">
        <v>114</v>
      </c>
      <c r="J2420" s="3182">
        <v>45884</v>
      </c>
      <c r="K2420" s="3185">
        <v>1</v>
      </c>
      <c r="L2420" s="3186">
        <v>1</v>
      </c>
      <c r="M2420" s="3187">
        <v>234.67</v>
      </c>
      <c r="N2420" s="3188">
        <v>35.36</v>
      </c>
      <c r="O2420" s="3188">
        <v>30.089999999999996</v>
      </c>
      <c r="P2420" s="3189">
        <f>SUM(Table1[[#This Row],[BASE_FARE]:[SURCHARGES]])*Table1[[#This Row],[SEATS_BOOKED]]</f>
        <v>300.11999999999995</v>
      </c>
      <c r="Q2420" s="3106" t="s">
        <v>161</v>
      </c>
      <c r="R2420" s="3108" t="s">
        <v>335</v>
      </c>
      <c r="S2420" s="3183" t="str">
        <f>LEFT(Table1[[#This Row],[SECTOR]],3)</f>
        <v>SSH</v>
      </c>
      <c r="T2420" s="3183" t="str">
        <f>RIGHT(Table1[[#This Row],[SECTOR]],3)</f>
        <v>FCO</v>
      </c>
      <c r="U2420" s="3183" t="str">
        <f t="shared" ref="U2420:U2423" si="243">IF(AND(S2420&lt;&gt;"SSH", S2420&lt;&gt;"RMF", S2420&lt;&gt;"CAI", S2420&lt;&gt;"HRG", S2420&lt;&gt;"LXR", S2420&lt;&gt;"DXB", OR(T2420="SSH", T2420="RMF", T2420="CAI", T2420="HRG", T2420="LXR", T2420="DXB")), S2420,
    IF(AND(T2420&lt;&gt;"SSH", T2420&lt;&gt;"RMF", T2420&lt;&gt;"CAI", T2420&lt;&gt;"HRG", T2420&lt;&gt;"LXR", T2420&lt;&gt;"DXB", OR(S2420="SSH", S2420="RMF", S2420="CAI", S2420="HRG", S2420="LXR", S2420="DXB")), T2420,
    "VIE"))</f>
        <v>FCO</v>
      </c>
      <c r="V2420" s="3183">
        <f>WEEKDAY(Table1[[#This Row],[FLIGHT_DATE]],2)</f>
        <v>5</v>
      </c>
      <c r="W2420" s="3183">
        <f>Table1[[#This Row],[FLIGHT_DATE]]-Table1[[#This Row],[DATE_BOOKED]]</f>
        <v>106</v>
      </c>
    </row>
    <row r="2421" spans="1:23" x14ac:dyDescent="0.35">
      <c r="A2421" s="3182">
        <v>45778</v>
      </c>
      <c r="B2421" s="3183" t="s">
        <v>631</v>
      </c>
      <c r="C2421" s="198" t="s">
        <v>333</v>
      </c>
      <c r="D2421" s="198"/>
      <c r="E2421" s="3183" t="s">
        <v>1245</v>
      </c>
      <c r="F2421" s="3183" t="s">
        <v>56</v>
      </c>
      <c r="G2421" s="3183" t="s">
        <v>10</v>
      </c>
      <c r="H2421" s="3183" t="s">
        <v>191</v>
      </c>
      <c r="I2421" s="3184" t="s">
        <v>114</v>
      </c>
      <c r="J2421" s="3182">
        <v>45884</v>
      </c>
      <c r="K2421" s="3185">
        <v>1</v>
      </c>
      <c r="L2421" s="3186">
        <v>1</v>
      </c>
      <c r="M2421" s="3187">
        <v>234.67</v>
      </c>
      <c r="N2421" s="3188">
        <v>35.36</v>
      </c>
      <c r="O2421" s="3188">
        <v>30.089999999999996</v>
      </c>
      <c r="P2421" s="3189">
        <f>SUM(Table1[[#This Row],[BASE_FARE]:[SURCHARGES]])*Table1[[#This Row],[SEATS_BOOKED]]</f>
        <v>300.11999999999995</v>
      </c>
      <c r="Q2421" s="3106" t="s">
        <v>161</v>
      </c>
      <c r="R2421" s="3108" t="s">
        <v>335</v>
      </c>
      <c r="S2421" s="3183" t="str">
        <f>LEFT(Table1[[#This Row],[SECTOR]],3)</f>
        <v>SSH</v>
      </c>
      <c r="T2421" s="3183" t="str">
        <f>RIGHT(Table1[[#This Row],[SECTOR]],3)</f>
        <v>FCO</v>
      </c>
      <c r="U2421" s="3183" t="str">
        <f t="shared" si="243"/>
        <v>FCO</v>
      </c>
      <c r="V2421" s="3183">
        <f>WEEKDAY(Table1[[#This Row],[FLIGHT_DATE]],2)</f>
        <v>5</v>
      </c>
      <c r="W2421" s="3183">
        <f>Table1[[#This Row],[FLIGHT_DATE]]-Table1[[#This Row],[DATE_BOOKED]]</f>
        <v>106</v>
      </c>
    </row>
    <row r="2422" spans="1:23" x14ac:dyDescent="0.35">
      <c r="A2422" s="3182">
        <v>45778</v>
      </c>
      <c r="B2422" s="3183" t="s">
        <v>631</v>
      </c>
      <c r="C2422" s="198" t="s">
        <v>333</v>
      </c>
      <c r="D2422" s="198"/>
      <c r="E2422" s="3183" t="s">
        <v>1245</v>
      </c>
      <c r="F2422" s="3183" t="s">
        <v>56</v>
      </c>
      <c r="G2422" s="3183" t="s">
        <v>10</v>
      </c>
      <c r="H2422" s="3183" t="s">
        <v>191</v>
      </c>
      <c r="I2422" s="3184" t="s">
        <v>114</v>
      </c>
      <c r="J2422" s="3182">
        <v>45884</v>
      </c>
      <c r="K2422" s="3185">
        <v>1</v>
      </c>
      <c r="L2422" s="3186">
        <v>1</v>
      </c>
      <c r="M2422" s="3187">
        <v>234.67</v>
      </c>
      <c r="N2422" s="3188">
        <v>35.36</v>
      </c>
      <c r="O2422" s="3188">
        <v>30.089999999999996</v>
      </c>
      <c r="P2422" s="3189">
        <f>SUM(Table1[[#This Row],[BASE_FARE]:[SURCHARGES]])*Table1[[#This Row],[SEATS_BOOKED]]</f>
        <v>300.11999999999995</v>
      </c>
      <c r="Q2422" s="3106" t="s">
        <v>161</v>
      </c>
      <c r="R2422" s="3108" t="s">
        <v>335</v>
      </c>
      <c r="S2422" s="3183" t="str">
        <f>LEFT(Table1[[#This Row],[SECTOR]],3)</f>
        <v>SSH</v>
      </c>
      <c r="T2422" s="3183" t="str">
        <f>RIGHT(Table1[[#This Row],[SECTOR]],3)</f>
        <v>FCO</v>
      </c>
      <c r="U2422" s="3183" t="str">
        <f t="shared" si="243"/>
        <v>FCO</v>
      </c>
      <c r="V2422" s="3183">
        <f>WEEKDAY(Table1[[#This Row],[FLIGHT_DATE]],2)</f>
        <v>5</v>
      </c>
      <c r="W2422" s="3183">
        <f>Table1[[#This Row],[FLIGHT_DATE]]-Table1[[#This Row],[DATE_BOOKED]]</f>
        <v>106</v>
      </c>
    </row>
    <row r="2423" spans="1:23" x14ac:dyDescent="0.35">
      <c r="A2423" s="3182">
        <v>45778</v>
      </c>
      <c r="B2423" s="3183" t="s">
        <v>631</v>
      </c>
      <c r="C2423" s="198" t="s">
        <v>333</v>
      </c>
      <c r="D2423" s="198"/>
      <c r="E2423" s="3183" t="s">
        <v>1245</v>
      </c>
      <c r="F2423" s="3183" t="s">
        <v>56</v>
      </c>
      <c r="G2423" s="3183" t="s">
        <v>10</v>
      </c>
      <c r="H2423" s="3183" t="s">
        <v>191</v>
      </c>
      <c r="I2423" s="3184" t="s">
        <v>114</v>
      </c>
      <c r="J2423" s="3182">
        <v>45884</v>
      </c>
      <c r="K2423" s="3185">
        <v>1</v>
      </c>
      <c r="L2423" s="3186">
        <v>1</v>
      </c>
      <c r="M2423" s="3187">
        <v>234.67</v>
      </c>
      <c r="N2423" s="3188">
        <v>35.36</v>
      </c>
      <c r="O2423" s="3188">
        <v>30.089999999999996</v>
      </c>
      <c r="P2423" s="3189">
        <f>SUM(Table1[[#This Row],[BASE_FARE]:[SURCHARGES]])*Table1[[#This Row],[SEATS_BOOKED]]</f>
        <v>300.11999999999995</v>
      </c>
      <c r="Q2423" s="3106" t="s">
        <v>161</v>
      </c>
      <c r="R2423" s="3108" t="s">
        <v>335</v>
      </c>
      <c r="S2423" s="3183" t="str">
        <f>LEFT(Table1[[#This Row],[SECTOR]],3)</f>
        <v>SSH</v>
      </c>
      <c r="T2423" s="3183" t="str">
        <f>RIGHT(Table1[[#This Row],[SECTOR]],3)</f>
        <v>FCO</v>
      </c>
      <c r="U2423" s="3183" t="str">
        <f t="shared" si="243"/>
        <v>FCO</v>
      </c>
      <c r="V2423" s="3183">
        <f>WEEKDAY(Table1[[#This Row],[FLIGHT_DATE]],2)</f>
        <v>5</v>
      </c>
      <c r="W2423" s="3183">
        <f>Table1[[#This Row],[FLIGHT_DATE]]-Table1[[#This Row],[DATE_BOOKED]]</f>
        <v>106</v>
      </c>
    </row>
    <row r="2424" spans="1:23" x14ac:dyDescent="0.35">
      <c r="A2424" s="3190">
        <v>45779</v>
      </c>
      <c r="B2424" s="3191" t="s">
        <v>332</v>
      </c>
      <c r="C2424" s="198" t="s">
        <v>333</v>
      </c>
      <c r="D2424" s="198"/>
      <c r="E2424" s="3191"/>
      <c r="F2424" s="3191" t="s">
        <v>56</v>
      </c>
      <c r="G2424" s="3191" t="s">
        <v>10</v>
      </c>
      <c r="H2424" s="3191" t="s">
        <v>190</v>
      </c>
      <c r="I2424" s="3192" t="s">
        <v>28</v>
      </c>
      <c r="J2424" s="3190">
        <v>45887</v>
      </c>
      <c r="K2424" s="3193">
        <v>2</v>
      </c>
      <c r="L2424" s="3197">
        <v>2</v>
      </c>
      <c r="M2424" s="3194">
        <v>280</v>
      </c>
      <c r="N2424" s="3188">
        <v>0</v>
      </c>
      <c r="O2424" s="3188">
        <v>0</v>
      </c>
      <c r="P2424" s="3196">
        <f>SUM(Table1[[#This Row],[BASE_FARE]:[SURCHARGES]])*Table1[[#This Row],[SEATS_BOOKED]]</f>
        <v>560</v>
      </c>
      <c r="Q2424" s="3106" t="s">
        <v>161</v>
      </c>
      <c r="R2424" s="3108" t="s">
        <v>335</v>
      </c>
      <c r="S2424" s="3191" t="str">
        <f>LEFT(Table1[[#This Row],[SECTOR]],3)</f>
        <v>NAP</v>
      </c>
      <c r="T2424" s="3191" t="str">
        <f>RIGHT(Table1[[#This Row],[SECTOR]],3)</f>
        <v>SSH</v>
      </c>
      <c r="U2424" s="3191" t="str">
        <f t="shared" ref="U2424:U2431" si="244">IF(AND(S2424&lt;&gt;"SSH", S2424&lt;&gt;"RMF", S2424&lt;&gt;"CAI", S2424&lt;&gt;"HRG", S2424&lt;&gt;"LXR", S2424&lt;&gt;"DXB", OR(T2424="SSH", T2424="RMF", T2424="CAI", T2424="HRG", T2424="LXR", T2424="DXB")), S2424,
    IF(AND(T2424&lt;&gt;"SSH", T2424&lt;&gt;"RMF", T2424&lt;&gt;"CAI", T2424&lt;&gt;"HRG", T2424&lt;&gt;"LXR", T2424&lt;&gt;"DXB", OR(S2424="SSH", S2424="RMF", S2424="CAI", S2424="HRG", S2424="LXR", S2424="DXB")), T2424,
    "VIE"))</f>
        <v>NAP</v>
      </c>
      <c r="V2424" s="3191">
        <f>WEEKDAY(Table1[[#This Row],[FLIGHT_DATE]],2)</f>
        <v>1</v>
      </c>
      <c r="W2424" s="3191">
        <f>Table1[[#This Row],[FLIGHT_DATE]]-Table1[[#This Row],[DATE_BOOKED]]</f>
        <v>108</v>
      </c>
    </row>
    <row r="2425" spans="1:23" x14ac:dyDescent="0.35">
      <c r="A2425" s="3190">
        <v>45779</v>
      </c>
      <c r="B2425" s="3191" t="s">
        <v>619</v>
      </c>
      <c r="C2425" s="198" t="s">
        <v>160</v>
      </c>
      <c r="D2425" s="198"/>
      <c r="E2425" s="3191"/>
      <c r="F2425" s="3176" t="s">
        <v>54</v>
      </c>
      <c r="G2425" s="3191" t="s">
        <v>10</v>
      </c>
      <c r="H2425" s="3191" t="s">
        <v>764</v>
      </c>
      <c r="I2425" s="3192" t="s">
        <v>532</v>
      </c>
      <c r="J2425" s="3190">
        <v>45921</v>
      </c>
      <c r="K2425" s="3193">
        <v>1</v>
      </c>
      <c r="L2425" s="3197">
        <v>1</v>
      </c>
      <c r="M2425" s="3194">
        <v>215</v>
      </c>
      <c r="N2425" s="3188">
        <v>0</v>
      </c>
      <c r="O2425" s="3188">
        <v>0</v>
      </c>
      <c r="P2425" s="3196">
        <f>SUM(Table1[[#This Row],[BASE_FARE]:[SURCHARGES]])*Table1[[#This Row],[SEATS_BOOKED]]</f>
        <v>215</v>
      </c>
      <c r="Q2425" s="3161" t="s">
        <v>161</v>
      </c>
      <c r="R2425" s="3242" t="s">
        <v>397</v>
      </c>
      <c r="S2425" s="3191" t="str">
        <f>LEFT(Table1[[#This Row],[SECTOR]],3)</f>
        <v>PMO</v>
      </c>
      <c r="T2425" s="3191" t="str">
        <f>RIGHT(Table1[[#This Row],[SECTOR]],3)</f>
        <v>SSH</v>
      </c>
      <c r="U2425" s="3191" t="str">
        <f t="shared" si="244"/>
        <v>PMO</v>
      </c>
      <c r="V2425" s="3191">
        <f>WEEKDAY(Table1[[#This Row],[FLIGHT_DATE]],2)</f>
        <v>7</v>
      </c>
      <c r="W2425" s="3191">
        <f>Table1[[#This Row],[FLIGHT_DATE]]-Table1[[#This Row],[DATE_BOOKED]]</f>
        <v>142</v>
      </c>
    </row>
    <row r="2426" spans="1:23" x14ac:dyDescent="0.35">
      <c r="A2426" s="3190">
        <v>45779</v>
      </c>
      <c r="B2426" s="3191" t="s">
        <v>619</v>
      </c>
      <c r="C2426" s="198" t="s">
        <v>160</v>
      </c>
      <c r="D2426" s="198"/>
      <c r="E2426" s="3191"/>
      <c r="F2426" s="3176" t="s">
        <v>54</v>
      </c>
      <c r="G2426" s="3153" t="s">
        <v>11</v>
      </c>
      <c r="H2426" s="3191" t="s">
        <v>747</v>
      </c>
      <c r="I2426" s="3192" t="s">
        <v>530</v>
      </c>
      <c r="J2426" s="3190">
        <v>45928</v>
      </c>
      <c r="K2426" s="3193">
        <v>1</v>
      </c>
      <c r="L2426" s="3197">
        <v>1</v>
      </c>
      <c r="M2426" s="3194">
        <v>215</v>
      </c>
      <c r="N2426" s="3188">
        <v>0</v>
      </c>
      <c r="O2426" s="3188">
        <v>0</v>
      </c>
      <c r="P2426" s="3196">
        <f>SUM(Table1[[#This Row],[BASE_FARE]:[SURCHARGES]])*Table1[[#This Row],[SEATS_BOOKED]]</f>
        <v>215</v>
      </c>
      <c r="Q2426" s="3161" t="s">
        <v>161</v>
      </c>
      <c r="R2426" s="3242" t="s">
        <v>397</v>
      </c>
      <c r="S2426" s="3191" t="str">
        <f>LEFT(Table1[[#This Row],[SECTOR]],3)</f>
        <v>SSH</v>
      </c>
      <c r="T2426" s="3191" t="str">
        <f>RIGHT(Table1[[#This Row],[SECTOR]],3)</f>
        <v>PMO</v>
      </c>
      <c r="U2426" s="3191" t="str">
        <f t="shared" si="244"/>
        <v>PMO</v>
      </c>
      <c r="V2426" s="3191">
        <f>WEEKDAY(Table1[[#This Row],[FLIGHT_DATE]],2)</f>
        <v>7</v>
      </c>
      <c r="W2426" s="3191">
        <f>Table1[[#This Row],[FLIGHT_DATE]]-Table1[[#This Row],[DATE_BOOKED]]</f>
        <v>149</v>
      </c>
    </row>
    <row r="2427" spans="1:23" x14ac:dyDescent="0.35">
      <c r="A2427" s="3190">
        <v>45779</v>
      </c>
      <c r="B2427" s="3191" t="s">
        <v>578</v>
      </c>
      <c r="C2427" s="198" t="s">
        <v>570</v>
      </c>
      <c r="D2427" s="198" t="s">
        <v>1200</v>
      </c>
      <c r="E2427" s="3191" t="s">
        <v>569</v>
      </c>
      <c r="F2427" s="3191" t="s">
        <v>54</v>
      </c>
      <c r="G2427" s="3191" t="s">
        <v>11</v>
      </c>
      <c r="H2427" s="3191" t="s">
        <v>195</v>
      </c>
      <c r="I2427" s="3192" t="s">
        <v>126</v>
      </c>
      <c r="J2427" s="3190">
        <v>45780</v>
      </c>
      <c r="K2427" s="3193">
        <v>-1</v>
      </c>
      <c r="L2427" s="3197">
        <v>-1</v>
      </c>
      <c r="M2427" s="3194">
        <v>346.63</v>
      </c>
      <c r="N2427" s="3195">
        <v>0</v>
      </c>
      <c r="O2427" s="3195">
        <v>0</v>
      </c>
      <c r="P2427" s="3196">
        <f>SUM(Table1[[#This Row],[BASE_FARE]:[SURCHARGES]])*Table1[[#This Row],[SEATS_BOOKED]]</f>
        <v>-346.63</v>
      </c>
      <c r="Q2427" s="3191" t="s">
        <v>463</v>
      </c>
      <c r="R2427" s="3193" t="s">
        <v>335</v>
      </c>
      <c r="S2427" s="3191" t="str">
        <f>LEFT(Table1[[#This Row],[SECTOR]],3)</f>
        <v>SSH</v>
      </c>
      <c r="T2427" s="3191" t="str">
        <f>RIGHT(Table1[[#This Row],[SECTOR]],3)</f>
        <v>VRN</v>
      </c>
      <c r="U2427" s="3191" t="str">
        <f t="shared" si="244"/>
        <v>VRN</v>
      </c>
      <c r="V2427" s="3191">
        <f>WEEKDAY(Table1[[#This Row],[FLIGHT_DATE]],2)</f>
        <v>6</v>
      </c>
      <c r="W2427" s="3191">
        <f>Table1[[#This Row],[FLIGHT_DATE]]-Table1[[#This Row],[DATE_BOOKED]]</f>
        <v>1</v>
      </c>
    </row>
    <row r="2428" spans="1:23" x14ac:dyDescent="0.35">
      <c r="A2428" s="3199">
        <v>45779</v>
      </c>
      <c r="B2428" s="3198" t="s">
        <v>385</v>
      </c>
      <c r="C2428" s="198" t="s">
        <v>333</v>
      </c>
      <c r="D2428" s="198"/>
      <c r="E2428" s="3198" t="s">
        <v>1246</v>
      </c>
      <c r="F2428" s="3198" t="s">
        <v>54</v>
      </c>
      <c r="G2428" s="3198" t="s">
        <v>10</v>
      </c>
      <c r="H2428" s="3198" t="s">
        <v>89</v>
      </c>
      <c r="I2428" s="3200" t="s">
        <v>26</v>
      </c>
      <c r="J2428" s="3199">
        <v>46018</v>
      </c>
      <c r="K2428" s="3201">
        <v>1</v>
      </c>
      <c r="L2428" s="3202">
        <v>1</v>
      </c>
      <c r="M2428" s="3203">
        <v>260</v>
      </c>
      <c r="N2428" s="3195">
        <v>0</v>
      </c>
      <c r="O2428" s="3195">
        <v>0</v>
      </c>
      <c r="P2428" s="3204">
        <f>SUM(Table1[[#This Row],[BASE_FARE]:[SURCHARGES]])*Table1[[#This Row],[SEATS_BOOKED]]</f>
        <v>260</v>
      </c>
      <c r="Q2428" s="3106" t="s">
        <v>161</v>
      </c>
      <c r="R2428" s="3108" t="s">
        <v>335</v>
      </c>
      <c r="S2428" s="3198" t="str">
        <f>LEFT(Table1[[#This Row],[SECTOR]],3)</f>
        <v>BRI</v>
      </c>
      <c r="T2428" s="3198" t="str">
        <f>RIGHT(Table1[[#This Row],[SECTOR]],3)</f>
        <v>SSH</v>
      </c>
      <c r="U2428" s="3198" t="str">
        <f t="shared" si="244"/>
        <v>BRI</v>
      </c>
      <c r="V2428" s="3198">
        <f>WEEKDAY(Table1[[#This Row],[FLIGHT_DATE]],2)</f>
        <v>6</v>
      </c>
      <c r="W2428" s="3198">
        <f>Table1[[#This Row],[FLIGHT_DATE]]-Table1[[#This Row],[DATE_BOOKED]]</f>
        <v>239</v>
      </c>
    </row>
    <row r="2429" spans="1:23" x14ac:dyDescent="0.35">
      <c r="A2429" s="3199">
        <v>45779</v>
      </c>
      <c r="B2429" s="3198" t="s">
        <v>385</v>
      </c>
      <c r="C2429" s="198" t="s">
        <v>333</v>
      </c>
      <c r="D2429" s="198"/>
      <c r="E2429" s="3198" t="s">
        <v>1246</v>
      </c>
      <c r="F2429" s="3198" t="s">
        <v>54</v>
      </c>
      <c r="G2429" s="3198" t="s">
        <v>11</v>
      </c>
      <c r="H2429" s="3198" t="s">
        <v>88</v>
      </c>
      <c r="I2429" s="3200" t="s">
        <v>27</v>
      </c>
      <c r="J2429" s="3199">
        <v>46025</v>
      </c>
      <c r="K2429" s="3201">
        <v>1</v>
      </c>
      <c r="L2429" s="3202">
        <v>1</v>
      </c>
      <c r="M2429" s="3203">
        <v>260</v>
      </c>
      <c r="N2429" s="3195">
        <v>0</v>
      </c>
      <c r="O2429" s="3195">
        <v>0</v>
      </c>
      <c r="P2429" s="3204">
        <f>SUM(Table1[[#This Row],[BASE_FARE]:[SURCHARGES]])*Table1[[#This Row],[SEATS_BOOKED]]</f>
        <v>260</v>
      </c>
      <c r="Q2429" s="3106" t="s">
        <v>161</v>
      </c>
      <c r="R2429" s="3108" t="s">
        <v>335</v>
      </c>
      <c r="S2429" s="3198" t="str">
        <f>LEFT(Table1[[#This Row],[SECTOR]],3)</f>
        <v>SSH</v>
      </c>
      <c r="T2429" s="3198" t="str">
        <f>RIGHT(Table1[[#This Row],[SECTOR]],3)</f>
        <v>BRI</v>
      </c>
      <c r="U2429" s="3198" t="str">
        <f t="shared" si="244"/>
        <v>BRI</v>
      </c>
      <c r="V2429" s="3198">
        <f>WEEKDAY(Table1[[#This Row],[FLIGHT_DATE]],2)</f>
        <v>6</v>
      </c>
      <c r="W2429" s="3198">
        <f>Table1[[#This Row],[FLIGHT_DATE]]-Table1[[#This Row],[DATE_BOOKED]]</f>
        <v>246</v>
      </c>
    </row>
    <row r="2430" spans="1:23" x14ac:dyDescent="0.35">
      <c r="A2430" s="3199">
        <v>45779</v>
      </c>
      <c r="B2430" s="3198" t="s">
        <v>385</v>
      </c>
      <c r="C2430" s="198" t="s">
        <v>333</v>
      </c>
      <c r="D2430" s="198"/>
      <c r="E2430" s="3198" t="s">
        <v>1247</v>
      </c>
      <c r="F2430" s="3198" t="s">
        <v>54</v>
      </c>
      <c r="G2430" s="3198" t="s">
        <v>10</v>
      </c>
      <c r="H2430" s="3198" t="s">
        <v>89</v>
      </c>
      <c r="I2430" s="3200" t="s">
        <v>26</v>
      </c>
      <c r="J2430" s="3199">
        <v>46018</v>
      </c>
      <c r="K2430" s="3201">
        <v>4</v>
      </c>
      <c r="L2430" s="3202">
        <v>4</v>
      </c>
      <c r="M2430" s="3203">
        <v>260</v>
      </c>
      <c r="N2430" s="3195">
        <v>0</v>
      </c>
      <c r="O2430" s="3195">
        <v>0</v>
      </c>
      <c r="P2430" s="3204">
        <f>SUM(Table1[[#This Row],[BASE_FARE]:[SURCHARGES]])*Table1[[#This Row],[SEATS_BOOKED]]</f>
        <v>1040</v>
      </c>
      <c r="Q2430" s="3106" t="s">
        <v>161</v>
      </c>
      <c r="R2430" s="3108" t="s">
        <v>335</v>
      </c>
      <c r="S2430" s="3198" t="str">
        <f>LEFT(Table1[[#This Row],[SECTOR]],3)</f>
        <v>BRI</v>
      </c>
      <c r="T2430" s="3198" t="str">
        <f>RIGHT(Table1[[#This Row],[SECTOR]],3)</f>
        <v>SSH</v>
      </c>
      <c r="U2430" s="3198" t="str">
        <f t="shared" si="244"/>
        <v>BRI</v>
      </c>
      <c r="V2430" s="3198">
        <f>WEEKDAY(Table1[[#This Row],[FLIGHT_DATE]],2)</f>
        <v>6</v>
      </c>
      <c r="W2430" s="3198">
        <f>Table1[[#This Row],[FLIGHT_DATE]]-Table1[[#This Row],[DATE_BOOKED]]</f>
        <v>239</v>
      </c>
    </row>
    <row r="2431" spans="1:23" x14ac:dyDescent="0.35">
      <c r="A2431" s="3199">
        <v>45779</v>
      </c>
      <c r="B2431" s="3198" t="s">
        <v>385</v>
      </c>
      <c r="C2431" s="198" t="s">
        <v>333</v>
      </c>
      <c r="D2431" s="198"/>
      <c r="E2431" s="3198" t="s">
        <v>1247</v>
      </c>
      <c r="F2431" s="3198" t="s">
        <v>54</v>
      </c>
      <c r="G2431" s="3198" t="s">
        <v>11</v>
      </c>
      <c r="H2431" s="3198" t="s">
        <v>88</v>
      </c>
      <c r="I2431" s="3200" t="s">
        <v>27</v>
      </c>
      <c r="J2431" s="3199">
        <v>46025</v>
      </c>
      <c r="K2431" s="3201">
        <v>4</v>
      </c>
      <c r="L2431" s="3202">
        <v>4</v>
      </c>
      <c r="M2431" s="3203">
        <v>260</v>
      </c>
      <c r="N2431" s="3195">
        <v>0</v>
      </c>
      <c r="O2431" s="3195">
        <v>0</v>
      </c>
      <c r="P2431" s="3204">
        <f>SUM(Table1[[#This Row],[BASE_FARE]:[SURCHARGES]])*Table1[[#This Row],[SEATS_BOOKED]]</f>
        <v>1040</v>
      </c>
      <c r="Q2431" s="3106" t="s">
        <v>161</v>
      </c>
      <c r="R2431" s="3108" t="s">
        <v>335</v>
      </c>
      <c r="S2431" s="3198" t="str">
        <f>LEFT(Table1[[#This Row],[SECTOR]],3)</f>
        <v>SSH</v>
      </c>
      <c r="T2431" s="3198" t="str">
        <f>RIGHT(Table1[[#This Row],[SECTOR]],3)</f>
        <v>BRI</v>
      </c>
      <c r="U2431" s="3198" t="str">
        <f t="shared" si="244"/>
        <v>BRI</v>
      </c>
      <c r="V2431" s="3198">
        <f>WEEKDAY(Table1[[#This Row],[FLIGHT_DATE]],2)</f>
        <v>6</v>
      </c>
      <c r="W2431" s="3198">
        <f>Table1[[#This Row],[FLIGHT_DATE]]-Table1[[#This Row],[DATE_BOOKED]]</f>
        <v>246</v>
      </c>
    </row>
    <row r="2432" spans="1:23" x14ac:dyDescent="0.35">
      <c r="A2432" s="3199">
        <v>45779</v>
      </c>
      <c r="B2432" s="3207" t="s">
        <v>390</v>
      </c>
      <c r="C2432" s="198" t="s">
        <v>333</v>
      </c>
      <c r="D2432" s="198" t="s">
        <v>952</v>
      </c>
      <c r="E2432" s="3207" t="s">
        <v>1251</v>
      </c>
      <c r="F2432" s="3207" t="s">
        <v>56</v>
      </c>
      <c r="G2432" s="3207" t="s">
        <v>10</v>
      </c>
      <c r="H2432" s="3207" t="s">
        <v>88</v>
      </c>
      <c r="I2432" s="3209" t="s">
        <v>27</v>
      </c>
      <c r="J2432" s="3208">
        <v>45983</v>
      </c>
      <c r="K2432" s="3210">
        <v>1</v>
      </c>
      <c r="L2432" s="3211">
        <v>1</v>
      </c>
      <c r="M2432" s="3212">
        <v>240</v>
      </c>
      <c r="N2432" s="3213">
        <v>39.03</v>
      </c>
      <c r="O2432" s="3213">
        <v>20</v>
      </c>
      <c r="P2432" s="3204">
        <f>SUM(Table1[[#This Row],[BASE_FARE]:[SURCHARGES]])*Table1[[#This Row],[SEATS_BOOKED]]</f>
        <v>299.02999999999997</v>
      </c>
      <c r="Q2432" s="3106" t="s">
        <v>161</v>
      </c>
      <c r="R2432" s="3108" t="s">
        <v>335</v>
      </c>
      <c r="S2432" s="3207" t="str">
        <f>LEFT(Table1[[#This Row],[SECTOR]],3)</f>
        <v>SSH</v>
      </c>
      <c r="T2432" s="3207" t="str">
        <f>RIGHT(Table1[[#This Row],[SECTOR]],3)</f>
        <v>BRI</v>
      </c>
      <c r="U2432" s="3207" t="str">
        <f t="shared" ref="U2432:U2438" si="245">IF(AND(S2432&lt;&gt;"SSH", S2432&lt;&gt;"RMF", S2432&lt;&gt;"CAI", S2432&lt;&gt;"HRG", S2432&lt;&gt;"LXR", S2432&lt;&gt;"DXB", OR(T2432="SSH", T2432="RMF", T2432="CAI", T2432="HRG", T2432="LXR", T2432="DXB")), S2432,
    IF(AND(T2432&lt;&gt;"SSH", T2432&lt;&gt;"RMF", T2432&lt;&gt;"CAI", T2432&lt;&gt;"HRG", T2432&lt;&gt;"LXR", T2432&lt;&gt;"DXB", OR(S2432="SSH", S2432="RMF", S2432="CAI", S2432="HRG", S2432="LXR", S2432="DXB")), T2432,
    "VIE"))</f>
        <v>BRI</v>
      </c>
      <c r="V2432" s="3207">
        <f>WEEKDAY(Table1[[#This Row],[FLIGHT_DATE]],2)</f>
        <v>6</v>
      </c>
      <c r="W2432" s="3207">
        <f>Table1[[#This Row],[FLIGHT_DATE]]-Table1[[#This Row],[DATE_BOOKED]]</f>
        <v>204</v>
      </c>
    </row>
    <row r="2433" spans="1:23" x14ac:dyDescent="0.35">
      <c r="A2433" s="3199">
        <v>45779</v>
      </c>
      <c r="B2433" s="3207" t="s">
        <v>390</v>
      </c>
      <c r="C2433" s="198" t="s">
        <v>333</v>
      </c>
      <c r="D2433" s="198" t="s">
        <v>952</v>
      </c>
      <c r="E2433" s="3207" t="s">
        <v>1251</v>
      </c>
      <c r="F2433" s="3207" t="s">
        <v>56</v>
      </c>
      <c r="G2433" s="3207" t="s">
        <v>10</v>
      </c>
      <c r="H2433" s="3207" t="s">
        <v>88</v>
      </c>
      <c r="I2433" s="3209" t="s">
        <v>27</v>
      </c>
      <c r="J2433" s="3208">
        <v>45983</v>
      </c>
      <c r="K2433" s="3210">
        <v>1</v>
      </c>
      <c r="L2433" s="3211">
        <v>1</v>
      </c>
      <c r="M2433" s="3212">
        <v>240</v>
      </c>
      <c r="N2433" s="3213">
        <v>39.03</v>
      </c>
      <c r="O2433" s="3213">
        <v>20</v>
      </c>
      <c r="P2433" s="3204">
        <f>SUM(Table1[[#This Row],[BASE_FARE]:[SURCHARGES]])*Table1[[#This Row],[SEATS_BOOKED]]</f>
        <v>299.02999999999997</v>
      </c>
      <c r="Q2433" s="3106" t="s">
        <v>161</v>
      </c>
      <c r="R2433" s="3108" t="s">
        <v>335</v>
      </c>
      <c r="S2433" s="3207" t="str">
        <f>LEFT(Table1[[#This Row],[SECTOR]],3)</f>
        <v>SSH</v>
      </c>
      <c r="T2433" s="3207" t="str">
        <f>RIGHT(Table1[[#This Row],[SECTOR]],3)</f>
        <v>BRI</v>
      </c>
      <c r="U2433" s="3207" t="str">
        <f t="shared" si="245"/>
        <v>BRI</v>
      </c>
      <c r="V2433" s="3207">
        <f>WEEKDAY(Table1[[#This Row],[FLIGHT_DATE]],2)</f>
        <v>6</v>
      </c>
      <c r="W2433" s="3207">
        <f>Table1[[#This Row],[FLIGHT_DATE]]-Table1[[#This Row],[DATE_BOOKED]]</f>
        <v>204</v>
      </c>
    </row>
    <row r="2434" spans="1:23" x14ac:dyDescent="0.35">
      <c r="A2434" s="3199">
        <v>45779</v>
      </c>
      <c r="B2434" s="3207" t="s">
        <v>390</v>
      </c>
      <c r="C2434" s="198" t="s">
        <v>333</v>
      </c>
      <c r="D2434" s="198" t="s">
        <v>952</v>
      </c>
      <c r="E2434" s="1588" t="s">
        <v>925</v>
      </c>
      <c r="F2434" s="3207" t="s">
        <v>56</v>
      </c>
      <c r="G2434" s="3207" t="s">
        <v>10</v>
      </c>
      <c r="H2434" s="3207" t="s">
        <v>195</v>
      </c>
      <c r="I2434" s="3209" t="s">
        <v>126</v>
      </c>
      <c r="J2434" s="3208">
        <v>45780</v>
      </c>
      <c r="K2434" s="3210">
        <v>0</v>
      </c>
      <c r="L2434" s="3211">
        <v>0</v>
      </c>
      <c r="M2434" s="3212">
        <v>0</v>
      </c>
      <c r="N2434" s="3213">
        <v>0</v>
      </c>
      <c r="O2434" s="3213">
        <v>0</v>
      </c>
      <c r="P2434" s="3204">
        <f>SUM(Table1[[#This Row],[BASE_FARE]:[SURCHARGES]])*Table1[[#This Row],[SEATS_BOOKED]]</f>
        <v>0</v>
      </c>
      <c r="Q2434" s="3207" t="s">
        <v>694</v>
      </c>
      <c r="R2434" s="2128" t="s">
        <v>335</v>
      </c>
      <c r="S2434" s="3207" t="str">
        <f>LEFT(Table1[[#This Row],[SECTOR]],3)</f>
        <v>SSH</v>
      </c>
      <c r="T2434" s="3207" t="str">
        <f>RIGHT(Table1[[#This Row],[SECTOR]],3)</f>
        <v>VRN</v>
      </c>
      <c r="U2434" s="3207" t="str">
        <f t="shared" si="245"/>
        <v>VRN</v>
      </c>
      <c r="V2434" s="3207">
        <f>WEEKDAY(Table1[[#This Row],[FLIGHT_DATE]],2)</f>
        <v>6</v>
      </c>
      <c r="W2434" s="3207">
        <f>Table1[[#This Row],[FLIGHT_DATE]]-Table1[[#This Row],[DATE_BOOKED]]</f>
        <v>1</v>
      </c>
    </row>
    <row r="2435" spans="1:23" x14ac:dyDescent="0.35">
      <c r="A2435" s="3199">
        <v>45779</v>
      </c>
      <c r="B2435" s="3207" t="s">
        <v>390</v>
      </c>
      <c r="C2435" s="198" t="s">
        <v>333</v>
      </c>
      <c r="D2435" s="198" t="s">
        <v>952</v>
      </c>
      <c r="E2435" s="1588" t="s">
        <v>925</v>
      </c>
      <c r="F2435" s="3207" t="s">
        <v>56</v>
      </c>
      <c r="G2435" s="3207" t="s">
        <v>10</v>
      </c>
      <c r="H2435" s="3207" t="s">
        <v>195</v>
      </c>
      <c r="I2435" s="3209" t="s">
        <v>126</v>
      </c>
      <c r="J2435" s="3208">
        <v>45780</v>
      </c>
      <c r="K2435" s="3210">
        <v>0</v>
      </c>
      <c r="L2435" s="3211">
        <v>0</v>
      </c>
      <c r="M2435" s="3212">
        <v>0</v>
      </c>
      <c r="N2435" s="3213">
        <v>0</v>
      </c>
      <c r="O2435" s="3213">
        <v>0</v>
      </c>
      <c r="P2435" s="3204">
        <f>SUM(Table1[[#This Row],[BASE_FARE]:[SURCHARGES]])*Table1[[#This Row],[SEATS_BOOKED]]</f>
        <v>0</v>
      </c>
      <c r="Q2435" s="3207" t="s">
        <v>694</v>
      </c>
      <c r="R2435" s="2128" t="s">
        <v>335</v>
      </c>
      <c r="S2435" s="3207" t="str">
        <f>LEFT(Table1[[#This Row],[SECTOR]],3)</f>
        <v>SSH</v>
      </c>
      <c r="T2435" s="3207" t="str">
        <f>RIGHT(Table1[[#This Row],[SECTOR]],3)</f>
        <v>VRN</v>
      </c>
      <c r="U2435" s="3207" t="str">
        <f t="shared" si="245"/>
        <v>VRN</v>
      </c>
      <c r="V2435" s="3207">
        <f>WEEKDAY(Table1[[#This Row],[FLIGHT_DATE]],2)</f>
        <v>6</v>
      </c>
      <c r="W2435" s="3207">
        <f>Table1[[#This Row],[FLIGHT_DATE]]-Table1[[#This Row],[DATE_BOOKED]]</f>
        <v>1</v>
      </c>
    </row>
    <row r="2436" spans="1:23" x14ac:dyDescent="0.35">
      <c r="A2436" s="3199">
        <v>45779</v>
      </c>
      <c r="B2436" s="3207" t="s">
        <v>390</v>
      </c>
      <c r="C2436" s="198" t="s">
        <v>333</v>
      </c>
      <c r="D2436" s="198" t="s">
        <v>952</v>
      </c>
      <c r="E2436" s="3207" t="s">
        <v>1252</v>
      </c>
      <c r="F2436" s="3207" t="s">
        <v>56</v>
      </c>
      <c r="G2436" s="3207" t="s">
        <v>10</v>
      </c>
      <c r="H2436" s="3207" t="s">
        <v>88</v>
      </c>
      <c r="I2436" s="3209" t="s">
        <v>27</v>
      </c>
      <c r="J2436" s="3208">
        <v>45983</v>
      </c>
      <c r="K2436" s="3210">
        <v>1</v>
      </c>
      <c r="L2436" s="3211">
        <v>1</v>
      </c>
      <c r="M2436" s="3212">
        <v>240</v>
      </c>
      <c r="N2436" s="3213">
        <v>39.03</v>
      </c>
      <c r="O2436" s="3213">
        <v>20</v>
      </c>
      <c r="P2436" s="3204">
        <f>SUM(Table1[[#This Row],[BASE_FARE]:[SURCHARGES]])*Table1[[#This Row],[SEATS_BOOKED]]</f>
        <v>299.02999999999997</v>
      </c>
      <c r="Q2436" s="3106" t="s">
        <v>161</v>
      </c>
      <c r="R2436" s="3108" t="s">
        <v>335</v>
      </c>
      <c r="S2436" s="3207" t="str">
        <f>LEFT(Table1[[#This Row],[SECTOR]],3)</f>
        <v>SSH</v>
      </c>
      <c r="T2436" s="3207" t="str">
        <f>RIGHT(Table1[[#This Row],[SECTOR]],3)</f>
        <v>BRI</v>
      </c>
      <c r="U2436" s="3207" t="str">
        <f t="shared" si="245"/>
        <v>BRI</v>
      </c>
      <c r="V2436" s="3207">
        <f>WEEKDAY(Table1[[#This Row],[FLIGHT_DATE]],2)</f>
        <v>6</v>
      </c>
      <c r="W2436" s="3207">
        <f>Table1[[#This Row],[FLIGHT_DATE]]-Table1[[#This Row],[DATE_BOOKED]]</f>
        <v>204</v>
      </c>
    </row>
    <row r="2437" spans="1:23" x14ac:dyDescent="0.35">
      <c r="A2437" s="3199">
        <v>45779</v>
      </c>
      <c r="B2437" s="3207" t="s">
        <v>390</v>
      </c>
      <c r="C2437" s="198" t="s">
        <v>333</v>
      </c>
      <c r="D2437" s="198" t="s">
        <v>952</v>
      </c>
      <c r="E2437" s="1588" t="s">
        <v>925</v>
      </c>
      <c r="F2437" s="3207" t="s">
        <v>56</v>
      </c>
      <c r="G2437" s="3207" t="s">
        <v>10</v>
      </c>
      <c r="H2437" s="3207" t="s">
        <v>195</v>
      </c>
      <c r="I2437" s="3209" t="s">
        <v>126</v>
      </c>
      <c r="J2437" s="3208">
        <v>45780</v>
      </c>
      <c r="K2437" s="3210">
        <v>0</v>
      </c>
      <c r="L2437" s="3211">
        <v>0</v>
      </c>
      <c r="M2437" s="3212">
        <v>0</v>
      </c>
      <c r="N2437" s="3213">
        <v>0</v>
      </c>
      <c r="O2437" s="3213">
        <v>0</v>
      </c>
      <c r="P2437" s="3204">
        <f>SUM(Table1[[#This Row],[BASE_FARE]:[SURCHARGES]])*Table1[[#This Row],[SEATS_BOOKED]]</f>
        <v>0</v>
      </c>
      <c r="Q2437" s="3207" t="s">
        <v>694</v>
      </c>
      <c r="R2437" s="2128" t="s">
        <v>335</v>
      </c>
      <c r="S2437" s="3207" t="str">
        <f>LEFT(Table1[[#This Row],[SECTOR]],3)</f>
        <v>SSH</v>
      </c>
      <c r="T2437" s="3207" t="str">
        <f>RIGHT(Table1[[#This Row],[SECTOR]],3)</f>
        <v>VRN</v>
      </c>
      <c r="U2437" s="3207" t="str">
        <f t="shared" si="245"/>
        <v>VRN</v>
      </c>
      <c r="V2437" s="3207">
        <f>WEEKDAY(Table1[[#This Row],[FLIGHT_DATE]],2)</f>
        <v>6</v>
      </c>
      <c r="W2437" s="3207">
        <f>Table1[[#This Row],[FLIGHT_DATE]]-Table1[[#This Row],[DATE_BOOKED]]</f>
        <v>1</v>
      </c>
    </row>
    <row r="2438" spans="1:23" x14ac:dyDescent="0.35">
      <c r="A2438" s="3199">
        <v>45779</v>
      </c>
      <c r="B2438" s="3207" t="s">
        <v>390</v>
      </c>
      <c r="C2438" s="198" t="s">
        <v>333</v>
      </c>
      <c r="D2438" s="198" t="s">
        <v>952</v>
      </c>
      <c r="E2438" s="3207" t="s">
        <v>1252</v>
      </c>
      <c r="F2438" s="3207" t="s">
        <v>56</v>
      </c>
      <c r="G2438" s="3207" t="s">
        <v>10</v>
      </c>
      <c r="H2438" s="3207" t="s">
        <v>88</v>
      </c>
      <c r="I2438" s="3209" t="s">
        <v>27</v>
      </c>
      <c r="J2438" s="3208">
        <v>45983</v>
      </c>
      <c r="K2438" s="3210">
        <v>1</v>
      </c>
      <c r="L2438" s="3211">
        <v>1</v>
      </c>
      <c r="M2438" s="3212">
        <v>240</v>
      </c>
      <c r="N2438" s="3213">
        <v>39.03</v>
      </c>
      <c r="O2438" s="3213">
        <v>20</v>
      </c>
      <c r="P2438" s="3204">
        <f>SUM(Table1[[#This Row],[BASE_FARE]:[SURCHARGES]])*Table1[[#This Row],[SEATS_BOOKED]]</f>
        <v>299.02999999999997</v>
      </c>
      <c r="Q2438" s="3106" t="s">
        <v>161</v>
      </c>
      <c r="R2438" s="3108" t="s">
        <v>335</v>
      </c>
      <c r="S2438" s="3207" t="str">
        <f>LEFT(Table1[[#This Row],[SECTOR]],3)</f>
        <v>SSH</v>
      </c>
      <c r="T2438" s="3207" t="str">
        <f>RIGHT(Table1[[#This Row],[SECTOR]],3)</f>
        <v>BRI</v>
      </c>
      <c r="U2438" s="3207" t="str">
        <f t="shared" si="245"/>
        <v>BRI</v>
      </c>
      <c r="V2438" s="3207">
        <f>WEEKDAY(Table1[[#This Row],[FLIGHT_DATE]],2)</f>
        <v>6</v>
      </c>
      <c r="W2438" s="3207">
        <f>Table1[[#This Row],[FLIGHT_DATE]]-Table1[[#This Row],[DATE_BOOKED]]</f>
        <v>204</v>
      </c>
    </row>
    <row r="2439" spans="1:23" x14ac:dyDescent="0.35">
      <c r="A2439" s="3214">
        <v>45780</v>
      </c>
      <c r="B2439" s="3215" t="s">
        <v>387</v>
      </c>
      <c r="C2439" s="198" t="s">
        <v>333</v>
      </c>
      <c r="D2439" s="198" t="s">
        <v>583</v>
      </c>
      <c r="E2439" s="3215" t="s">
        <v>1253</v>
      </c>
      <c r="F2439" s="3215" t="s">
        <v>56</v>
      </c>
      <c r="G2439" s="3215" t="s">
        <v>10</v>
      </c>
      <c r="H2439" s="3215" t="s">
        <v>190</v>
      </c>
      <c r="I2439" s="3216" t="s">
        <v>28</v>
      </c>
      <c r="J2439" s="3214">
        <v>45880</v>
      </c>
      <c r="K2439" s="3217">
        <v>1</v>
      </c>
      <c r="L2439" s="3218">
        <v>1</v>
      </c>
      <c r="M2439" s="3219">
        <v>371.7</v>
      </c>
      <c r="N2439" s="3220">
        <v>48.040000000000006</v>
      </c>
      <c r="O2439" s="3220">
        <v>53</v>
      </c>
      <c r="P2439" s="3221">
        <f>SUM(Table1[[#This Row],[BASE_FARE]:[SURCHARGES]])*Table1[[#This Row],[SEATS_BOOKED]]</f>
        <v>472.74</v>
      </c>
      <c r="Q2439" s="3106" t="s">
        <v>161</v>
      </c>
      <c r="R2439" s="3108" t="s">
        <v>335</v>
      </c>
      <c r="S2439" s="3215" t="str">
        <f>LEFT(Table1[[#This Row],[SECTOR]],3)</f>
        <v>NAP</v>
      </c>
      <c r="T2439" s="3215" t="str">
        <f>RIGHT(Table1[[#This Row],[SECTOR]],3)</f>
        <v>SSH</v>
      </c>
      <c r="U2439" s="3215" t="str">
        <f t="shared" ref="U2439:U2446" si="246">IF(AND(S2439&lt;&gt;"SSH", S2439&lt;&gt;"RMF", S2439&lt;&gt;"CAI", S2439&lt;&gt;"HRG", S2439&lt;&gt;"LXR", S2439&lt;&gt;"DXB", OR(T2439="SSH", T2439="RMF", T2439="CAI", T2439="HRG", T2439="LXR", T2439="DXB")), S2439,
    IF(AND(T2439&lt;&gt;"SSH", T2439&lt;&gt;"RMF", T2439&lt;&gt;"CAI", T2439&lt;&gt;"HRG", T2439&lt;&gt;"LXR", T2439&lt;&gt;"DXB", OR(S2439="SSH", S2439="RMF", S2439="CAI", S2439="HRG", S2439="LXR", S2439="DXB")), T2439,
    "VIE"))</f>
        <v>NAP</v>
      </c>
      <c r="V2439" s="3215">
        <f>WEEKDAY(Table1[[#This Row],[FLIGHT_DATE]],2)</f>
        <v>1</v>
      </c>
      <c r="W2439" s="3215">
        <f>Table1[[#This Row],[FLIGHT_DATE]]-Table1[[#This Row],[DATE_BOOKED]]</f>
        <v>100</v>
      </c>
    </row>
    <row r="2440" spans="1:23" x14ac:dyDescent="0.35">
      <c r="A2440" s="3214">
        <v>45780</v>
      </c>
      <c r="B2440" s="3215" t="s">
        <v>387</v>
      </c>
      <c r="C2440" s="198" t="s">
        <v>333</v>
      </c>
      <c r="D2440" s="198" t="s">
        <v>583</v>
      </c>
      <c r="E2440" s="3215" t="s">
        <v>1253</v>
      </c>
      <c r="F2440" s="3215" t="s">
        <v>56</v>
      </c>
      <c r="G2440" s="3215" t="s">
        <v>10</v>
      </c>
      <c r="H2440" s="3215" t="s">
        <v>190</v>
      </c>
      <c r="I2440" s="3216" t="s">
        <v>28</v>
      </c>
      <c r="J2440" s="3214">
        <v>45880</v>
      </c>
      <c r="K2440" s="3217">
        <v>1</v>
      </c>
      <c r="L2440" s="3218">
        <v>1</v>
      </c>
      <c r="M2440" s="3219">
        <v>278.77</v>
      </c>
      <c r="N2440" s="3220">
        <v>40.230000000000004</v>
      </c>
      <c r="O2440" s="3220">
        <v>53</v>
      </c>
      <c r="P2440" s="3221">
        <f>SUM(Table1[[#This Row],[BASE_FARE]:[SURCHARGES]])*Table1[[#This Row],[SEATS_BOOKED]]</f>
        <v>372</v>
      </c>
      <c r="Q2440" s="3106" t="s">
        <v>161</v>
      </c>
      <c r="R2440" s="3108" t="s">
        <v>335</v>
      </c>
      <c r="S2440" s="3215" t="str">
        <f>LEFT(Table1[[#This Row],[SECTOR]],3)</f>
        <v>NAP</v>
      </c>
      <c r="T2440" s="3215" t="str">
        <f>RIGHT(Table1[[#This Row],[SECTOR]],3)</f>
        <v>SSH</v>
      </c>
      <c r="U2440" s="3215" t="str">
        <f t="shared" si="246"/>
        <v>NAP</v>
      </c>
      <c r="V2440" s="3215">
        <f>WEEKDAY(Table1[[#This Row],[FLIGHT_DATE]],2)</f>
        <v>1</v>
      </c>
      <c r="W2440" s="3215">
        <f>Table1[[#This Row],[FLIGHT_DATE]]-Table1[[#This Row],[DATE_BOOKED]]</f>
        <v>100</v>
      </c>
    </row>
    <row r="2441" spans="1:23" x14ac:dyDescent="0.35">
      <c r="A2441" s="3214">
        <v>45780</v>
      </c>
      <c r="B2441" s="3215" t="s">
        <v>387</v>
      </c>
      <c r="C2441" s="198" t="s">
        <v>333</v>
      </c>
      <c r="D2441" s="198" t="s">
        <v>583</v>
      </c>
      <c r="E2441" s="3215" t="s">
        <v>1253</v>
      </c>
      <c r="F2441" s="3215" t="s">
        <v>56</v>
      </c>
      <c r="G2441" s="3215" t="s">
        <v>10</v>
      </c>
      <c r="H2441" s="3215" t="s">
        <v>190</v>
      </c>
      <c r="I2441" s="3216" t="s">
        <v>28</v>
      </c>
      <c r="J2441" s="3214">
        <v>45880</v>
      </c>
      <c r="K2441" s="3217">
        <v>1</v>
      </c>
      <c r="L2441" s="3218">
        <v>1</v>
      </c>
      <c r="M2441" s="3219">
        <v>371.7</v>
      </c>
      <c r="N2441" s="3220">
        <v>48.040000000000006</v>
      </c>
      <c r="O2441" s="3220">
        <v>53</v>
      </c>
      <c r="P2441" s="3221">
        <f>SUM(Table1[[#This Row],[BASE_FARE]:[SURCHARGES]])*Table1[[#This Row],[SEATS_BOOKED]]</f>
        <v>472.74</v>
      </c>
      <c r="Q2441" s="3106" t="s">
        <v>161</v>
      </c>
      <c r="R2441" s="3108" t="s">
        <v>335</v>
      </c>
      <c r="S2441" s="3215" t="str">
        <f>LEFT(Table1[[#This Row],[SECTOR]],3)</f>
        <v>NAP</v>
      </c>
      <c r="T2441" s="3215" t="str">
        <f>RIGHT(Table1[[#This Row],[SECTOR]],3)</f>
        <v>SSH</v>
      </c>
      <c r="U2441" s="3215" t="str">
        <f t="shared" si="246"/>
        <v>NAP</v>
      </c>
      <c r="V2441" s="3215">
        <f>WEEKDAY(Table1[[#This Row],[FLIGHT_DATE]],2)</f>
        <v>1</v>
      </c>
      <c r="W2441" s="3215">
        <f>Table1[[#This Row],[FLIGHT_DATE]]-Table1[[#This Row],[DATE_BOOKED]]</f>
        <v>100</v>
      </c>
    </row>
    <row r="2442" spans="1:23" x14ac:dyDescent="0.35">
      <c r="A2442" s="3214">
        <v>45780</v>
      </c>
      <c r="B2442" s="3215" t="s">
        <v>387</v>
      </c>
      <c r="C2442" s="198" t="s">
        <v>333</v>
      </c>
      <c r="D2442" s="198" t="s">
        <v>583</v>
      </c>
      <c r="E2442" s="3215" t="s">
        <v>1253</v>
      </c>
      <c r="F2442" s="3215" t="s">
        <v>56</v>
      </c>
      <c r="G2442" s="3215" t="s">
        <v>10</v>
      </c>
      <c r="H2442" s="3215" t="s">
        <v>190</v>
      </c>
      <c r="I2442" s="3216" t="s">
        <v>28</v>
      </c>
      <c r="J2442" s="3214">
        <v>45880</v>
      </c>
      <c r="K2442" s="3217">
        <v>1</v>
      </c>
      <c r="L2442" s="3218">
        <v>1</v>
      </c>
      <c r="M2442" s="3219">
        <v>371.7</v>
      </c>
      <c r="N2442" s="3220">
        <v>48.040000000000006</v>
      </c>
      <c r="O2442" s="3220">
        <v>53</v>
      </c>
      <c r="P2442" s="3221">
        <f>SUM(Table1[[#This Row],[BASE_FARE]:[SURCHARGES]])*Table1[[#This Row],[SEATS_BOOKED]]</f>
        <v>472.74</v>
      </c>
      <c r="Q2442" s="3106" t="s">
        <v>161</v>
      </c>
      <c r="R2442" s="3108" t="s">
        <v>335</v>
      </c>
      <c r="S2442" s="3215" t="str">
        <f>LEFT(Table1[[#This Row],[SECTOR]],3)</f>
        <v>NAP</v>
      </c>
      <c r="T2442" s="3215" t="str">
        <f>RIGHT(Table1[[#This Row],[SECTOR]],3)</f>
        <v>SSH</v>
      </c>
      <c r="U2442" s="3215" t="str">
        <f t="shared" si="246"/>
        <v>NAP</v>
      </c>
      <c r="V2442" s="3215">
        <f>WEEKDAY(Table1[[#This Row],[FLIGHT_DATE]],2)</f>
        <v>1</v>
      </c>
      <c r="W2442" s="3215">
        <f>Table1[[#This Row],[FLIGHT_DATE]]-Table1[[#This Row],[DATE_BOOKED]]</f>
        <v>100</v>
      </c>
    </row>
    <row r="2443" spans="1:23" x14ac:dyDescent="0.35">
      <c r="A2443" s="3214">
        <v>45780</v>
      </c>
      <c r="B2443" s="3215" t="s">
        <v>387</v>
      </c>
      <c r="C2443" s="198" t="s">
        <v>333</v>
      </c>
      <c r="D2443" s="198" t="s">
        <v>583</v>
      </c>
      <c r="E2443" s="3215" t="s">
        <v>1253</v>
      </c>
      <c r="F2443" s="3215" t="s">
        <v>56</v>
      </c>
      <c r="G2443" s="3215" t="s">
        <v>10</v>
      </c>
      <c r="H2443" s="3215" t="s">
        <v>190</v>
      </c>
      <c r="I2443" s="3216" t="s">
        <v>28</v>
      </c>
      <c r="J2443" s="3214">
        <v>45880</v>
      </c>
      <c r="K2443" s="3217">
        <v>1</v>
      </c>
      <c r="L2443" s="3218">
        <v>1</v>
      </c>
      <c r="M2443" s="3219">
        <v>371.7</v>
      </c>
      <c r="N2443" s="3220">
        <v>48.040000000000006</v>
      </c>
      <c r="O2443" s="3220">
        <v>53</v>
      </c>
      <c r="P2443" s="3221">
        <f>SUM(Table1[[#This Row],[BASE_FARE]:[SURCHARGES]])*Table1[[#This Row],[SEATS_BOOKED]]</f>
        <v>472.74</v>
      </c>
      <c r="Q2443" s="3106" t="s">
        <v>161</v>
      </c>
      <c r="R2443" s="3108" t="s">
        <v>335</v>
      </c>
      <c r="S2443" s="3215" t="str">
        <f>LEFT(Table1[[#This Row],[SECTOR]],3)</f>
        <v>NAP</v>
      </c>
      <c r="T2443" s="3215" t="str">
        <f>RIGHT(Table1[[#This Row],[SECTOR]],3)</f>
        <v>SSH</v>
      </c>
      <c r="U2443" s="3215" t="str">
        <f t="shared" si="246"/>
        <v>NAP</v>
      </c>
      <c r="V2443" s="3215">
        <f>WEEKDAY(Table1[[#This Row],[FLIGHT_DATE]],2)</f>
        <v>1</v>
      </c>
      <c r="W2443" s="3215">
        <f>Table1[[#This Row],[FLIGHT_DATE]]-Table1[[#This Row],[DATE_BOOKED]]</f>
        <v>100</v>
      </c>
    </row>
    <row r="2444" spans="1:23" x14ac:dyDescent="0.35">
      <c r="A2444" s="3214">
        <v>45780</v>
      </c>
      <c r="B2444" s="3215" t="s">
        <v>387</v>
      </c>
      <c r="C2444" s="198" t="s">
        <v>333</v>
      </c>
      <c r="D2444" s="198" t="s">
        <v>583</v>
      </c>
      <c r="E2444" s="3215" t="s">
        <v>1253</v>
      </c>
      <c r="F2444" s="3215" t="s">
        <v>56</v>
      </c>
      <c r="G2444" s="3215" t="s">
        <v>10</v>
      </c>
      <c r="H2444" s="3215" t="s">
        <v>190</v>
      </c>
      <c r="I2444" s="3216" t="s">
        <v>28</v>
      </c>
      <c r="J2444" s="3214">
        <v>45880</v>
      </c>
      <c r="K2444" s="3217">
        <v>1</v>
      </c>
      <c r="L2444" s="3218">
        <v>1</v>
      </c>
      <c r="M2444" s="3219">
        <v>371.7</v>
      </c>
      <c r="N2444" s="3220">
        <v>48.040000000000006</v>
      </c>
      <c r="O2444" s="3220">
        <v>53</v>
      </c>
      <c r="P2444" s="3221">
        <f>SUM(Table1[[#This Row],[BASE_FARE]:[SURCHARGES]])*Table1[[#This Row],[SEATS_BOOKED]]</f>
        <v>472.74</v>
      </c>
      <c r="Q2444" s="3106" t="s">
        <v>161</v>
      </c>
      <c r="R2444" s="3108" t="s">
        <v>335</v>
      </c>
      <c r="S2444" s="3215" t="str">
        <f>LEFT(Table1[[#This Row],[SECTOR]],3)</f>
        <v>NAP</v>
      </c>
      <c r="T2444" s="3215" t="str">
        <f>RIGHT(Table1[[#This Row],[SECTOR]],3)</f>
        <v>SSH</v>
      </c>
      <c r="U2444" s="3215" t="str">
        <f t="shared" si="246"/>
        <v>NAP</v>
      </c>
      <c r="V2444" s="3215">
        <f>WEEKDAY(Table1[[#This Row],[FLIGHT_DATE]],2)</f>
        <v>1</v>
      </c>
      <c r="W2444" s="3215">
        <f>Table1[[#This Row],[FLIGHT_DATE]]-Table1[[#This Row],[DATE_BOOKED]]</f>
        <v>100</v>
      </c>
    </row>
    <row r="2445" spans="1:23" x14ac:dyDescent="0.35">
      <c r="A2445" s="3214">
        <v>45780</v>
      </c>
      <c r="B2445" s="3215" t="s">
        <v>387</v>
      </c>
      <c r="C2445" s="198" t="s">
        <v>333</v>
      </c>
      <c r="D2445" s="198" t="s">
        <v>583</v>
      </c>
      <c r="E2445" s="3215" t="s">
        <v>1253</v>
      </c>
      <c r="F2445" s="3215" t="s">
        <v>56</v>
      </c>
      <c r="G2445" s="3215" t="s">
        <v>10</v>
      </c>
      <c r="H2445" s="3215" t="s">
        <v>190</v>
      </c>
      <c r="I2445" s="3216" t="s">
        <v>28</v>
      </c>
      <c r="J2445" s="3214">
        <v>45880</v>
      </c>
      <c r="K2445" s="3217">
        <v>1</v>
      </c>
      <c r="L2445" s="3218">
        <v>1</v>
      </c>
      <c r="M2445" s="3219">
        <v>371.7</v>
      </c>
      <c r="N2445" s="3220">
        <v>48.040000000000006</v>
      </c>
      <c r="O2445" s="3220">
        <v>53</v>
      </c>
      <c r="P2445" s="3221">
        <f>SUM(Table1[[#This Row],[BASE_FARE]:[SURCHARGES]])*Table1[[#This Row],[SEATS_BOOKED]]</f>
        <v>472.74</v>
      </c>
      <c r="Q2445" s="3106" t="s">
        <v>161</v>
      </c>
      <c r="R2445" s="3108" t="s">
        <v>335</v>
      </c>
      <c r="S2445" s="3215" t="str">
        <f>LEFT(Table1[[#This Row],[SECTOR]],3)</f>
        <v>NAP</v>
      </c>
      <c r="T2445" s="3215" t="str">
        <f>RIGHT(Table1[[#This Row],[SECTOR]],3)</f>
        <v>SSH</v>
      </c>
      <c r="U2445" s="3215" t="str">
        <f t="shared" si="246"/>
        <v>NAP</v>
      </c>
      <c r="V2445" s="3215">
        <f>WEEKDAY(Table1[[#This Row],[FLIGHT_DATE]],2)</f>
        <v>1</v>
      </c>
      <c r="W2445" s="3215">
        <f>Table1[[#This Row],[FLIGHT_DATE]]-Table1[[#This Row],[DATE_BOOKED]]</f>
        <v>100</v>
      </c>
    </row>
    <row r="2446" spans="1:23" x14ac:dyDescent="0.35">
      <c r="A2446" s="3214">
        <v>45780</v>
      </c>
      <c r="B2446" s="3215" t="s">
        <v>387</v>
      </c>
      <c r="C2446" s="198" t="s">
        <v>333</v>
      </c>
      <c r="D2446" s="198" t="s">
        <v>583</v>
      </c>
      <c r="E2446" s="3215" t="s">
        <v>1253</v>
      </c>
      <c r="F2446" s="3215" t="s">
        <v>56</v>
      </c>
      <c r="G2446" s="3215" t="s">
        <v>10</v>
      </c>
      <c r="H2446" s="3215" t="s">
        <v>190</v>
      </c>
      <c r="I2446" s="3216" t="s">
        <v>28</v>
      </c>
      <c r="J2446" s="3214">
        <v>45880</v>
      </c>
      <c r="K2446" s="3217">
        <v>1</v>
      </c>
      <c r="L2446" s="3218">
        <v>1</v>
      </c>
      <c r="M2446" s="3219">
        <v>371.7</v>
      </c>
      <c r="N2446" s="3220">
        <v>48.040000000000006</v>
      </c>
      <c r="O2446" s="3220">
        <v>53</v>
      </c>
      <c r="P2446" s="3221">
        <f>SUM(Table1[[#This Row],[BASE_FARE]:[SURCHARGES]])*Table1[[#This Row],[SEATS_BOOKED]]</f>
        <v>472.74</v>
      </c>
      <c r="Q2446" s="3106" t="s">
        <v>161</v>
      </c>
      <c r="R2446" s="3108" t="s">
        <v>335</v>
      </c>
      <c r="S2446" s="3215" t="str">
        <f>LEFT(Table1[[#This Row],[SECTOR]],3)</f>
        <v>NAP</v>
      </c>
      <c r="T2446" s="3215" t="str">
        <f>RIGHT(Table1[[#This Row],[SECTOR]],3)</f>
        <v>SSH</v>
      </c>
      <c r="U2446" s="3215" t="str">
        <f t="shared" si="246"/>
        <v>NAP</v>
      </c>
      <c r="V2446" s="3215">
        <f>WEEKDAY(Table1[[#This Row],[FLIGHT_DATE]],2)</f>
        <v>1</v>
      </c>
      <c r="W2446" s="3215">
        <f>Table1[[#This Row],[FLIGHT_DATE]]-Table1[[#This Row],[DATE_BOOKED]]</f>
        <v>100</v>
      </c>
    </row>
    <row r="2447" spans="1:23" x14ac:dyDescent="0.35">
      <c r="A2447" s="3214">
        <v>45781</v>
      </c>
      <c r="B2447" s="3215" t="s">
        <v>332</v>
      </c>
      <c r="C2447" s="198" t="s">
        <v>333</v>
      </c>
      <c r="D2447" s="198"/>
      <c r="E2447" s="3215"/>
      <c r="F2447" s="3215" t="s">
        <v>56</v>
      </c>
      <c r="G2447" s="3215" t="s">
        <v>10</v>
      </c>
      <c r="H2447" s="3215" t="s">
        <v>190</v>
      </c>
      <c r="I2447" s="3216" t="s">
        <v>115</v>
      </c>
      <c r="J2447" s="3214">
        <v>45877</v>
      </c>
      <c r="K2447" s="3217">
        <v>2</v>
      </c>
      <c r="L2447" s="3218">
        <v>2</v>
      </c>
      <c r="M2447" s="3219">
        <v>250</v>
      </c>
      <c r="N2447" s="3220">
        <v>0</v>
      </c>
      <c r="O2447" s="3220">
        <v>0</v>
      </c>
      <c r="P2447" s="3221">
        <f>SUM(Table1[[#This Row],[BASE_FARE]:[SURCHARGES]])*Table1[[#This Row],[SEATS_BOOKED]]</f>
        <v>500</v>
      </c>
      <c r="Q2447" s="3106" t="s">
        <v>161</v>
      </c>
      <c r="R2447" s="3108" t="s">
        <v>335</v>
      </c>
      <c r="S2447" s="3215" t="str">
        <f>LEFT(Table1[[#This Row],[SECTOR]],3)</f>
        <v>FCO</v>
      </c>
      <c r="T2447" s="3215" t="str">
        <f>RIGHT(Table1[[#This Row],[SECTOR]],3)</f>
        <v>SSH</v>
      </c>
      <c r="U2447" s="3215" t="str">
        <f t="shared" ref="U2447:U2450" si="247">IF(AND(S2447&lt;&gt;"SSH", S2447&lt;&gt;"RMF", S2447&lt;&gt;"CAI", S2447&lt;&gt;"HRG", S2447&lt;&gt;"LXR", S2447&lt;&gt;"DXB", OR(T2447="SSH", T2447="RMF", T2447="CAI", T2447="HRG", T2447="LXR", T2447="DXB")), S2447,
    IF(AND(T2447&lt;&gt;"SSH", T2447&lt;&gt;"RMF", T2447&lt;&gt;"CAI", T2447&lt;&gt;"HRG", T2447&lt;&gt;"LXR", T2447&lt;&gt;"DXB", OR(S2447="SSH", S2447="RMF", S2447="CAI", S2447="HRG", S2447="LXR", S2447="DXB")), T2447,
    "VIE"))</f>
        <v>FCO</v>
      </c>
      <c r="V2447" s="3215">
        <f>WEEKDAY(Table1[[#This Row],[FLIGHT_DATE]],2)</f>
        <v>5</v>
      </c>
      <c r="W2447" s="3215">
        <f>Table1[[#This Row],[FLIGHT_DATE]]-Table1[[#This Row],[DATE_BOOKED]]</f>
        <v>96</v>
      </c>
    </row>
    <row r="2448" spans="1:23" x14ac:dyDescent="0.35">
      <c r="A2448" s="3214">
        <v>45781</v>
      </c>
      <c r="B2448" s="3215" t="s">
        <v>332</v>
      </c>
      <c r="C2448" s="198" t="s">
        <v>333</v>
      </c>
      <c r="D2448" s="198"/>
      <c r="E2448" s="3215"/>
      <c r="F2448" s="3215" t="s">
        <v>56</v>
      </c>
      <c r="G2448" s="3215" t="s">
        <v>10</v>
      </c>
      <c r="H2448" s="3215" t="s">
        <v>1152</v>
      </c>
      <c r="I2448" s="3216" t="s">
        <v>29</v>
      </c>
      <c r="J2448" s="3214">
        <v>45903</v>
      </c>
      <c r="K2448" s="3217">
        <v>4</v>
      </c>
      <c r="L2448" s="3218">
        <v>4</v>
      </c>
      <c r="M2448" s="3219">
        <v>230</v>
      </c>
      <c r="N2448" s="3220">
        <v>0</v>
      </c>
      <c r="O2448" s="3220">
        <v>0</v>
      </c>
      <c r="P2448" s="3221">
        <f>SUM(Table1[[#This Row],[BASE_FARE]:[SURCHARGES]])*Table1[[#This Row],[SEATS_BOOKED]]</f>
        <v>920</v>
      </c>
      <c r="Q2448" s="3106" t="s">
        <v>161</v>
      </c>
      <c r="R2448" s="3108" t="s">
        <v>335</v>
      </c>
      <c r="S2448" s="3215" t="str">
        <f>LEFT(Table1[[#This Row],[SECTOR]],3)</f>
        <v>SSH</v>
      </c>
      <c r="T2448" s="3215" t="str">
        <f>RIGHT(Table1[[#This Row],[SECTOR]],3)</f>
        <v>NAP</v>
      </c>
      <c r="U2448" s="3215" t="str">
        <f t="shared" si="247"/>
        <v>NAP</v>
      </c>
      <c r="V2448" s="3215">
        <f>WEEKDAY(Table1[[#This Row],[FLIGHT_DATE]],2)</f>
        <v>3</v>
      </c>
      <c r="W2448" s="3215">
        <f>Table1[[#This Row],[FLIGHT_DATE]]-Table1[[#This Row],[DATE_BOOKED]]</f>
        <v>122</v>
      </c>
    </row>
    <row r="2449" spans="1:23" x14ac:dyDescent="0.35">
      <c r="A2449" s="3214">
        <v>45781</v>
      </c>
      <c r="B2449" s="3215" t="s">
        <v>332</v>
      </c>
      <c r="C2449" s="198" t="s">
        <v>333</v>
      </c>
      <c r="D2449" s="198"/>
      <c r="E2449" s="3215"/>
      <c r="F2449" s="3215" t="s">
        <v>56</v>
      </c>
      <c r="G2449" s="3215" t="s">
        <v>10</v>
      </c>
      <c r="H2449" s="3215" t="s">
        <v>1152</v>
      </c>
      <c r="I2449" s="3216" t="s">
        <v>29</v>
      </c>
      <c r="J2449" s="3214">
        <v>45896</v>
      </c>
      <c r="K2449" s="3217">
        <v>2</v>
      </c>
      <c r="L2449" s="3218">
        <v>2</v>
      </c>
      <c r="M2449" s="3219">
        <v>230</v>
      </c>
      <c r="N2449" s="3220">
        <v>0</v>
      </c>
      <c r="O2449" s="3220">
        <v>0</v>
      </c>
      <c r="P2449" s="3221">
        <f>SUM(Table1[[#This Row],[BASE_FARE]:[SURCHARGES]])*Table1[[#This Row],[SEATS_BOOKED]]</f>
        <v>460</v>
      </c>
      <c r="Q2449" s="3106" t="s">
        <v>161</v>
      </c>
      <c r="R2449" s="3108" t="s">
        <v>335</v>
      </c>
      <c r="S2449" s="3215" t="str">
        <f>LEFT(Table1[[#This Row],[SECTOR]],3)</f>
        <v>SSH</v>
      </c>
      <c r="T2449" s="3215" t="str">
        <f>RIGHT(Table1[[#This Row],[SECTOR]],3)</f>
        <v>NAP</v>
      </c>
      <c r="U2449" s="3215" t="str">
        <f t="shared" si="247"/>
        <v>NAP</v>
      </c>
      <c r="V2449" s="3215">
        <f>WEEKDAY(Table1[[#This Row],[FLIGHT_DATE]],2)</f>
        <v>3</v>
      </c>
      <c r="W2449" s="3215">
        <f>Table1[[#This Row],[FLIGHT_DATE]]-Table1[[#This Row],[DATE_BOOKED]]</f>
        <v>115</v>
      </c>
    </row>
    <row r="2450" spans="1:23" x14ac:dyDescent="0.35">
      <c r="A2450" s="3214">
        <v>45781</v>
      </c>
      <c r="B2450" s="3215" t="s">
        <v>332</v>
      </c>
      <c r="C2450" s="198" t="s">
        <v>333</v>
      </c>
      <c r="D2450" s="198"/>
      <c r="E2450" s="3215"/>
      <c r="F2450" s="3215" t="s">
        <v>56</v>
      </c>
      <c r="G2450" s="3215" t="s">
        <v>10</v>
      </c>
      <c r="H2450" s="3215" t="s">
        <v>1158</v>
      </c>
      <c r="I2450" s="3216" t="s">
        <v>28</v>
      </c>
      <c r="J2450" s="3214">
        <v>45875</v>
      </c>
      <c r="K2450" s="3217">
        <v>4</v>
      </c>
      <c r="L2450" s="3218">
        <v>4</v>
      </c>
      <c r="M2450" s="3219">
        <v>230</v>
      </c>
      <c r="N2450" s="3220">
        <v>0</v>
      </c>
      <c r="O2450" s="3220">
        <v>0</v>
      </c>
      <c r="P2450" s="3221">
        <f>SUM(Table1[[#This Row],[BASE_FARE]:[SURCHARGES]])*Table1[[#This Row],[SEATS_BOOKED]]</f>
        <v>920</v>
      </c>
      <c r="Q2450" s="3106" t="s">
        <v>161</v>
      </c>
      <c r="R2450" s="3108" t="s">
        <v>335</v>
      </c>
      <c r="S2450" s="3215" t="str">
        <f>LEFT(Table1[[#This Row],[SECTOR]],3)</f>
        <v>NAP</v>
      </c>
      <c r="T2450" s="3215" t="str">
        <f>RIGHT(Table1[[#This Row],[SECTOR]],3)</f>
        <v>SSH</v>
      </c>
      <c r="U2450" s="3215" t="str">
        <f t="shared" si="247"/>
        <v>NAP</v>
      </c>
      <c r="V2450" s="3215">
        <f>WEEKDAY(Table1[[#This Row],[FLIGHT_DATE]],2)</f>
        <v>3</v>
      </c>
      <c r="W2450" s="3215">
        <f>Table1[[#This Row],[FLIGHT_DATE]]-Table1[[#This Row],[DATE_BOOKED]]</f>
        <v>94</v>
      </c>
    </row>
    <row r="2451" spans="1:23" x14ac:dyDescent="0.35">
      <c r="A2451" s="3223">
        <v>45782</v>
      </c>
      <c r="B2451" s="3224" t="s">
        <v>332</v>
      </c>
      <c r="C2451" s="198" t="s">
        <v>333</v>
      </c>
      <c r="D2451" s="198"/>
      <c r="E2451" s="3224"/>
      <c r="F2451" s="3224" t="s">
        <v>56</v>
      </c>
      <c r="G2451" s="3224" t="s">
        <v>10</v>
      </c>
      <c r="H2451" s="3224" t="s">
        <v>88</v>
      </c>
      <c r="I2451" s="3225" t="s">
        <v>27</v>
      </c>
      <c r="J2451" s="3223">
        <v>45920</v>
      </c>
      <c r="K2451" s="3226">
        <v>4</v>
      </c>
      <c r="L2451" s="3227">
        <v>4</v>
      </c>
      <c r="M2451" s="3228">
        <v>160</v>
      </c>
      <c r="N2451" s="3220">
        <v>0</v>
      </c>
      <c r="O2451" s="3220">
        <v>0</v>
      </c>
      <c r="P2451" s="3229">
        <f>SUM(Table1[[#This Row],[BASE_FARE]:[SURCHARGES]])*Table1[[#This Row],[SEATS_BOOKED]]</f>
        <v>640</v>
      </c>
      <c r="Q2451" s="3106" t="s">
        <v>161</v>
      </c>
      <c r="R2451" s="3108" t="s">
        <v>335</v>
      </c>
      <c r="S2451" s="3224" t="str">
        <f>LEFT(Table1[[#This Row],[SECTOR]],3)</f>
        <v>SSH</v>
      </c>
      <c r="T2451" s="3224" t="str">
        <f>RIGHT(Table1[[#This Row],[SECTOR]],3)</f>
        <v>BRI</v>
      </c>
      <c r="U2451" s="3224" t="str">
        <f t="shared" ref="U2451:U2454" si="248">IF(AND(S2451&lt;&gt;"SSH", S2451&lt;&gt;"RMF", S2451&lt;&gt;"CAI", S2451&lt;&gt;"HRG", S2451&lt;&gt;"LXR", S2451&lt;&gt;"DXB", OR(T2451="SSH", T2451="RMF", T2451="CAI", T2451="HRG", T2451="LXR", T2451="DXB")), S2451,
    IF(AND(T2451&lt;&gt;"SSH", T2451&lt;&gt;"RMF", T2451&lt;&gt;"CAI", T2451&lt;&gt;"HRG", T2451&lt;&gt;"LXR", T2451&lt;&gt;"DXB", OR(S2451="SSH", S2451="RMF", S2451="CAI", S2451="HRG", S2451="LXR", S2451="DXB")), T2451,
    "VIE"))</f>
        <v>BRI</v>
      </c>
      <c r="V2451" s="3224">
        <f>WEEKDAY(Table1[[#This Row],[FLIGHT_DATE]],2)</f>
        <v>6</v>
      </c>
      <c r="W2451" s="3224">
        <f>Table1[[#This Row],[FLIGHT_DATE]]-Table1[[#This Row],[DATE_BOOKED]]</f>
        <v>138</v>
      </c>
    </row>
    <row r="2452" spans="1:23" x14ac:dyDescent="0.35">
      <c r="A2452" s="3223">
        <v>45782</v>
      </c>
      <c r="B2452" s="3224" t="s">
        <v>332</v>
      </c>
      <c r="C2452" s="198" t="s">
        <v>333</v>
      </c>
      <c r="D2452" s="198"/>
      <c r="E2452" s="3224"/>
      <c r="F2452" s="3224" t="s">
        <v>56</v>
      </c>
      <c r="G2452" s="3224" t="s">
        <v>10</v>
      </c>
      <c r="H2452" s="3224" t="s">
        <v>89</v>
      </c>
      <c r="I2452" s="3225" t="s">
        <v>26</v>
      </c>
      <c r="J2452" s="3223">
        <v>45913</v>
      </c>
      <c r="K2452" s="3226">
        <v>4</v>
      </c>
      <c r="L2452" s="3227">
        <v>4</v>
      </c>
      <c r="M2452" s="3228">
        <v>160</v>
      </c>
      <c r="N2452" s="3220">
        <v>0</v>
      </c>
      <c r="O2452" s="3220">
        <v>0</v>
      </c>
      <c r="P2452" s="3229">
        <f>SUM(Table1[[#This Row],[BASE_FARE]:[SURCHARGES]])*Table1[[#This Row],[SEATS_BOOKED]]</f>
        <v>640</v>
      </c>
      <c r="Q2452" s="3106" t="s">
        <v>161</v>
      </c>
      <c r="R2452" s="3108" t="s">
        <v>335</v>
      </c>
      <c r="S2452" s="3224" t="str">
        <f>LEFT(Table1[[#This Row],[SECTOR]],3)</f>
        <v>BRI</v>
      </c>
      <c r="T2452" s="3224" t="str">
        <f>RIGHT(Table1[[#This Row],[SECTOR]],3)</f>
        <v>SSH</v>
      </c>
      <c r="U2452" s="3224" t="str">
        <f t="shared" si="248"/>
        <v>BRI</v>
      </c>
      <c r="V2452" s="3224">
        <f>WEEKDAY(Table1[[#This Row],[FLIGHT_DATE]],2)</f>
        <v>6</v>
      </c>
      <c r="W2452" s="3224">
        <f>Table1[[#This Row],[FLIGHT_DATE]]-Table1[[#This Row],[DATE_BOOKED]]</f>
        <v>131</v>
      </c>
    </row>
    <row r="2453" spans="1:23" x14ac:dyDescent="0.35">
      <c r="A2453" s="3223">
        <v>45782</v>
      </c>
      <c r="B2453" s="3224" t="s">
        <v>332</v>
      </c>
      <c r="C2453" s="198" t="s">
        <v>333</v>
      </c>
      <c r="D2453" s="198"/>
      <c r="E2453" s="3224"/>
      <c r="F2453" s="3224" t="s">
        <v>56</v>
      </c>
      <c r="G2453" s="3224" t="s">
        <v>10</v>
      </c>
      <c r="H2453" s="3224" t="s">
        <v>191</v>
      </c>
      <c r="I2453" s="3225" t="s">
        <v>114</v>
      </c>
      <c r="J2453" s="3223">
        <v>45898</v>
      </c>
      <c r="K2453" s="3226">
        <v>2</v>
      </c>
      <c r="L2453" s="3227">
        <v>2</v>
      </c>
      <c r="M2453" s="3228">
        <v>250</v>
      </c>
      <c r="N2453" s="3220">
        <v>0</v>
      </c>
      <c r="O2453" s="3220">
        <v>0</v>
      </c>
      <c r="P2453" s="3229">
        <f>SUM(Table1[[#This Row],[BASE_FARE]:[SURCHARGES]])*Table1[[#This Row],[SEATS_BOOKED]]</f>
        <v>500</v>
      </c>
      <c r="Q2453" s="3106" t="s">
        <v>161</v>
      </c>
      <c r="R2453" s="3108" t="s">
        <v>335</v>
      </c>
      <c r="S2453" s="3224" t="str">
        <f>LEFT(Table1[[#This Row],[SECTOR]],3)</f>
        <v>SSH</v>
      </c>
      <c r="T2453" s="3224" t="str">
        <f>RIGHT(Table1[[#This Row],[SECTOR]],3)</f>
        <v>FCO</v>
      </c>
      <c r="U2453" s="3224" t="str">
        <f t="shared" si="248"/>
        <v>FCO</v>
      </c>
      <c r="V2453" s="3224">
        <f>WEEKDAY(Table1[[#This Row],[FLIGHT_DATE]],2)</f>
        <v>5</v>
      </c>
      <c r="W2453" s="3224">
        <f>Table1[[#This Row],[FLIGHT_DATE]]-Table1[[#This Row],[DATE_BOOKED]]</f>
        <v>116</v>
      </c>
    </row>
    <row r="2454" spans="1:23" x14ac:dyDescent="0.35">
      <c r="A2454" s="3223">
        <v>45782</v>
      </c>
      <c r="B2454" s="3224" t="s">
        <v>332</v>
      </c>
      <c r="C2454" s="198" t="s">
        <v>333</v>
      </c>
      <c r="D2454" s="198"/>
      <c r="E2454" s="3224"/>
      <c r="F2454" s="3224" t="s">
        <v>56</v>
      </c>
      <c r="G2454" s="3224" t="s">
        <v>10</v>
      </c>
      <c r="H2454" s="3224" t="s">
        <v>190</v>
      </c>
      <c r="I2454" s="3225" t="s">
        <v>115</v>
      </c>
      <c r="J2454" s="3223">
        <v>45891</v>
      </c>
      <c r="K2454" s="3226">
        <v>2</v>
      </c>
      <c r="L2454" s="3227">
        <v>2</v>
      </c>
      <c r="M2454" s="3228">
        <v>250</v>
      </c>
      <c r="N2454" s="3220">
        <v>0</v>
      </c>
      <c r="O2454" s="3220">
        <v>0</v>
      </c>
      <c r="P2454" s="3229">
        <f>SUM(Table1[[#This Row],[BASE_FARE]:[SURCHARGES]])*Table1[[#This Row],[SEATS_BOOKED]]</f>
        <v>500</v>
      </c>
      <c r="Q2454" s="3106" t="s">
        <v>161</v>
      </c>
      <c r="R2454" s="3108" t="s">
        <v>335</v>
      </c>
      <c r="S2454" s="3224" t="str">
        <f>LEFT(Table1[[#This Row],[SECTOR]],3)</f>
        <v>FCO</v>
      </c>
      <c r="T2454" s="3224" t="str">
        <f>RIGHT(Table1[[#This Row],[SECTOR]],3)</f>
        <v>SSH</v>
      </c>
      <c r="U2454" s="3224" t="str">
        <f t="shared" si="248"/>
        <v>FCO</v>
      </c>
      <c r="V2454" s="3224">
        <f>WEEKDAY(Table1[[#This Row],[FLIGHT_DATE]],2)</f>
        <v>5</v>
      </c>
      <c r="W2454" s="3224">
        <f>Table1[[#This Row],[FLIGHT_DATE]]-Table1[[#This Row],[DATE_BOOKED]]</f>
        <v>109</v>
      </c>
    </row>
    <row r="2455" spans="1:23" x14ac:dyDescent="0.35">
      <c r="A2455" s="3239">
        <v>45715</v>
      </c>
      <c r="B2455" s="1240" t="s">
        <v>394</v>
      </c>
      <c r="C2455" s="198" t="s">
        <v>160</v>
      </c>
      <c r="D2455" s="198"/>
      <c r="E2455" s="3240"/>
      <c r="F2455" s="3198" t="s">
        <v>54</v>
      </c>
      <c r="G2455" s="3224" t="s">
        <v>10</v>
      </c>
      <c r="H2455" s="3240" t="s">
        <v>1249</v>
      </c>
      <c r="I2455" s="3241" t="s">
        <v>26</v>
      </c>
      <c r="J2455" s="3239">
        <v>45870</v>
      </c>
      <c r="K2455" s="3242">
        <v>20</v>
      </c>
      <c r="L2455" s="3243">
        <v>20</v>
      </c>
      <c r="M2455" s="3244">
        <v>215</v>
      </c>
      <c r="N2455" s="3245">
        <v>0</v>
      </c>
      <c r="O2455" s="3245">
        <v>0</v>
      </c>
      <c r="P2455" s="3246">
        <f>SUM(Table1[[#This Row],[BASE_FARE]:[SURCHARGES]])*Table1[[#This Row],[SEATS_BOOKED]]</f>
        <v>4300</v>
      </c>
      <c r="Q2455" s="3240" t="s">
        <v>161</v>
      </c>
      <c r="R2455" s="3294" t="s">
        <v>397</v>
      </c>
      <c r="S2455" s="3240" t="str">
        <f>LEFT(Table1[[#This Row],[SECTOR]],3)</f>
        <v>BRI</v>
      </c>
      <c r="T2455" s="3240" t="str">
        <f>RIGHT(Table1[[#This Row],[SECTOR]],3)</f>
        <v>SSH</v>
      </c>
      <c r="U2455" s="3240" t="str">
        <f>IF(AND(S2455&lt;&gt;"SSH", S2455&lt;&gt;"RMF", S2455&lt;&gt;"CAI", S2455&lt;&gt;"HRG", S2455&lt;&gt;"LXR", S2455&lt;&gt;"DXB", OR(T2455="SSH", T2455="RMF", T2455="CAI", T2455="HRG", T2455="LXR", T2455="DXB")), S2455,
    IF(AND(T2455&lt;&gt;"SSH", T2455&lt;&gt;"RMF", T2455&lt;&gt;"CAI", T2455&lt;&gt;"HRG", T2455&lt;&gt;"LXR", T2455&lt;&gt;"DXB", OR(S2455="SSH", S2455="RMF", S2455="CAI", S2455="HRG", S2455="LXR", S2455="DXB")), T2455,
    "VIE"))</f>
        <v>BRI</v>
      </c>
      <c r="V2455" s="3240">
        <f>WEEKDAY(Table1[[#This Row],[FLIGHT_DATE]],2)</f>
        <v>5</v>
      </c>
      <c r="W2455" s="3240">
        <f>Table1[[#This Row],[FLIGHT_DATE]]-Table1[[#This Row],[DATE_BOOKED]]</f>
        <v>155</v>
      </c>
    </row>
    <row r="2456" spans="1:23" x14ac:dyDescent="0.35">
      <c r="A2456" s="3239">
        <v>45715</v>
      </c>
      <c r="B2456" s="1240" t="s">
        <v>394</v>
      </c>
      <c r="C2456" s="198" t="s">
        <v>160</v>
      </c>
      <c r="D2456" s="198"/>
      <c r="E2456" s="3240"/>
      <c r="F2456" s="3198" t="s">
        <v>54</v>
      </c>
      <c r="G2456" s="3198" t="s">
        <v>11</v>
      </c>
      <c r="H2456" s="3240" t="s">
        <v>1248</v>
      </c>
      <c r="I2456" s="3241" t="s">
        <v>27</v>
      </c>
      <c r="J2456" s="3239">
        <v>45877</v>
      </c>
      <c r="K2456" s="3242">
        <v>20</v>
      </c>
      <c r="L2456" s="3243">
        <v>20</v>
      </c>
      <c r="M2456" s="3244">
        <v>215</v>
      </c>
      <c r="N2456" s="3245">
        <v>0</v>
      </c>
      <c r="O2456" s="3245">
        <v>0</v>
      </c>
      <c r="P2456" s="3246">
        <f>SUM(Table1[[#This Row],[BASE_FARE]:[SURCHARGES]])*Table1[[#This Row],[SEATS_BOOKED]]</f>
        <v>4300</v>
      </c>
      <c r="Q2456" s="3240" t="s">
        <v>161</v>
      </c>
      <c r="R2456" s="3294" t="s">
        <v>397</v>
      </c>
      <c r="S2456" s="3240" t="str">
        <f>LEFT(Table1[[#This Row],[SECTOR]],3)</f>
        <v>SSH</v>
      </c>
      <c r="T2456" s="3240" t="str">
        <f>RIGHT(Table1[[#This Row],[SECTOR]],3)</f>
        <v>BRI</v>
      </c>
      <c r="U2456" s="3240" t="str">
        <f>IF(AND(S2456&lt;&gt;"SSH", S2456&lt;&gt;"RMF", S2456&lt;&gt;"CAI", S2456&lt;&gt;"HRG", S2456&lt;&gt;"LXR", S2456&lt;&gt;"DXB", OR(T2456="SSH", T2456="RMF", T2456="CAI", T2456="HRG", T2456="LXR", T2456="DXB")), S2456,
    IF(AND(T2456&lt;&gt;"SSH", T2456&lt;&gt;"RMF", T2456&lt;&gt;"CAI", T2456&lt;&gt;"HRG", T2456&lt;&gt;"LXR", T2456&lt;&gt;"DXB", OR(S2456="SSH", S2456="RMF", S2456="CAI", S2456="HRG", S2456="LXR", S2456="DXB")), T2456,
    "VIE"))</f>
        <v>BRI</v>
      </c>
      <c r="V2456" s="3240">
        <f>WEEKDAY(Table1[[#This Row],[FLIGHT_DATE]],2)</f>
        <v>5</v>
      </c>
      <c r="W2456" s="3240">
        <f>Table1[[#This Row],[FLIGHT_DATE]]-Table1[[#This Row],[DATE_BOOKED]]</f>
        <v>162</v>
      </c>
    </row>
    <row r="2457" spans="1:23" x14ac:dyDescent="0.35">
      <c r="A2457" s="3239">
        <v>45781</v>
      </c>
      <c r="B2457" s="3240" t="s">
        <v>390</v>
      </c>
      <c r="C2457" s="198" t="s">
        <v>333</v>
      </c>
      <c r="D2457" s="198" t="s">
        <v>952</v>
      </c>
      <c r="E2457" s="3240" t="s">
        <v>1283</v>
      </c>
      <c r="F2457" s="3240" t="s">
        <v>56</v>
      </c>
      <c r="G2457" s="3240" t="s">
        <v>10</v>
      </c>
      <c r="H2457" s="3240" t="s">
        <v>191</v>
      </c>
      <c r="I2457" s="3241" t="s">
        <v>114</v>
      </c>
      <c r="J2457" s="3239">
        <v>45898</v>
      </c>
      <c r="K2457" s="3242">
        <v>1</v>
      </c>
      <c r="L2457" s="3243">
        <v>1</v>
      </c>
      <c r="M2457" s="3244">
        <v>270</v>
      </c>
      <c r="N2457" s="3245">
        <v>37.72</v>
      </c>
      <c r="O2457" s="3245">
        <v>40</v>
      </c>
      <c r="P2457" s="3246">
        <f>SUM(Table1[[#This Row],[BASE_FARE]:[SURCHARGES]])*Table1[[#This Row],[SEATS_BOOKED]]</f>
        <v>347.72</v>
      </c>
      <c r="Q2457" s="3106" t="s">
        <v>161</v>
      </c>
      <c r="R2457" s="3108" t="s">
        <v>335</v>
      </c>
      <c r="S2457" s="3240" t="str">
        <f>LEFT(Table1[[#This Row],[SECTOR]],3)</f>
        <v>SSH</v>
      </c>
      <c r="T2457" s="3240" t="str">
        <f>RIGHT(Table1[[#This Row],[SECTOR]],3)</f>
        <v>FCO</v>
      </c>
      <c r="U2457" s="3240" t="str">
        <f t="shared" ref="U2457:U2459" si="249">IF(AND(S2457&lt;&gt;"SSH", S2457&lt;&gt;"RMF", S2457&lt;&gt;"CAI", S2457&lt;&gt;"HRG", S2457&lt;&gt;"LXR", S2457&lt;&gt;"DXB", OR(T2457="SSH", T2457="RMF", T2457="CAI", T2457="HRG", T2457="LXR", T2457="DXB")), S2457,
    IF(AND(T2457&lt;&gt;"SSH", T2457&lt;&gt;"RMF", T2457&lt;&gt;"CAI", T2457&lt;&gt;"HRG", T2457&lt;&gt;"LXR", T2457&lt;&gt;"DXB", OR(S2457="SSH", S2457="RMF", S2457="CAI", S2457="HRG", S2457="LXR", S2457="DXB")), T2457,
    "VIE"))</f>
        <v>FCO</v>
      </c>
      <c r="V2457" s="3240">
        <f>WEEKDAY(Table1[[#This Row],[FLIGHT_DATE]],2)</f>
        <v>5</v>
      </c>
      <c r="W2457" s="3240">
        <f>Table1[[#This Row],[FLIGHT_DATE]]-Table1[[#This Row],[DATE_BOOKED]]</f>
        <v>117</v>
      </c>
    </row>
    <row r="2458" spans="1:23" x14ac:dyDescent="0.35">
      <c r="A2458" s="3239">
        <v>45781</v>
      </c>
      <c r="B2458" s="3240" t="s">
        <v>390</v>
      </c>
      <c r="C2458" s="198" t="s">
        <v>333</v>
      </c>
      <c r="D2458" s="198" t="s">
        <v>952</v>
      </c>
      <c r="E2458" s="3240" t="s">
        <v>1283</v>
      </c>
      <c r="F2458" s="3240" t="s">
        <v>56</v>
      </c>
      <c r="G2458" s="3240" t="s">
        <v>10</v>
      </c>
      <c r="H2458" s="3240" t="s">
        <v>191</v>
      </c>
      <c r="I2458" s="3241" t="s">
        <v>114</v>
      </c>
      <c r="J2458" s="3239">
        <v>45898</v>
      </c>
      <c r="K2458" s="3242">
        <v>1</v>
      </c>
      <c r="L2458" s="3243">
        <v>1</v>
      </c>
      <c r="M2458" s="3244">
        <v>270</v>
      </c>
      <c r="N2458" s="3245">
        <v>37.72</v>
      </c>
      <c r="O2458" s="3245">
        <v>40</v>
      </c>
      <c r="P2458" s="3246">
        <f>SUM(Table1[[#This Row],[BASE_FARE]:[SURCHARGES]])*Table1[[#This Row],[SEATS_BOOKED]]</f>
        <v>347.72</v>
      </c>
      <c r="Q2458" s="3106" t="s">
        <v>161</v>
      </c>
      <c r="R2458" s="3108" t="s">
        <v>335</v>
      </c>
      <c r="S2458" s="3240" t="str">
        <f>LEFT(Table1[[#This Row],[SECTOR]],3)</f>
        <v>SSH</v>
      </c>
      <c r="T2458" s="3240" t="str">
        <f>RIGHT(Table1[[#This Row],[SECTOR]],3)</f>
        <v>FCO</v>
      </c>
      <c r="U2458" s="3240" t="str">
        <f t="shared" si="249"/>
        <v>FCO</v>
      </c>
      <c r="V2458" s="3240">
        <f>WEEKDAY(Table1[[#This Row],[FLIGHT_DATE]],2)</f>
        <v>5</v>
      </c>
      <c r="W2458" s="3240">
        <f>Table1[[#This Row],[FLIGHT_DATE]]-Table1[[#This Row],[DATE_BOOKED]]</f>
        <v>117</v>
      </c>
    </row>
    <row r="2459" spans="1:23" x14ac:dyDescent="0.35">
      <c r="A2459" s="3239">
        <v>45781</v>
      </c>
      <c r="B2459" s="3240" t="s">
        <v>390</v>
      </c>
      <c r="C2459" s="198" t="s">
        <v>333</v>
      </c>
      <c r="D2459" s="198" t="s">
        <v>952</v>
      </c>
      <c r="E2459" s="3240" t="s">
        <v>1283</v>
      </c>
      <c r="F2459" s="3240" t="s">
        <v>56</v>
      </c>
      <c r="G2459" s="3240" t="s">
        <v>10</v>
      </c>
      <c r="H2459" s="3240" t="s">
        <v>191</v>
      </c>
      <c r="I2459" s="3241" t="s">
        <v>114</v>
      </c>
      <c r="J2459" s="3239">
        <v>45898</v>
      </c>
      <c r="K2459" s="3242">
        <v>1</v>
      </c>
      <c r="L2459" s="3243">
        <v>1</v>
      </c>
      <c r="M2459" s="3244">
        <v>270</v>
      </c>
      <c r="N2459" s="3245">
        <v>37.72</v>
      </c>
      <c r="O2459" s="3245">
        <v>40</v>
      </c>
      <c r="P2459" s="3246">
        <f>SUM(Table1[[#This Row],[BASE_FARE]:[SURCHARGES]])*Table1[[#This Row],[SEATS_BOOKED]]</f>
        <v>347.72</v>
      </c>
      <c r="Q2459" s="3106" t="s">
        <v>161</v>
      </c>
      <c r="R2459" s="3108" t="s">
        <v>335</v>
      </c>
      <c r="S2459" s="3240" t="str">
        <f>LEFT(Table1[[#This Row],[SECTOR]],3)</f>
        <v>SSH</v>
      </c>
      <c r="T2459" s="3240" t="str">
        <f>RIGHT(Table1[[#This Row],[SECTOR]],3)</f>
        <v>FCO</v>
      </c>
      <c r="U2459" s="3240" t="str">
        <f t="shared" si="249"/>
        <v>FCO</v>
      </c>
      <c r="V2459" s="3240">
        <f>WEEKDAY(Table1[[#This Row],[FLIGHT_DATE]],2)</f>
        <v>5</v>
      </c>
      <c r="W2459" s="3240">
        <f>Table1[[#This Row],[FLIGHT_DATE]]-Table1[[#This Row],[DATE_BOOKED]]</f>
        <v>117</v>
      </c>
    </row>
    <row r="2460" spans="1:23" x14ac:dyDescent="0.35">
      <c r="A2460" s="3247">
        <v>45782</v>
      </c>
      <c r="B2460" s="3248" t="s">
        <v>1285</v>
      </c>
      <c r="C2460" s="198" t="s">
        <v>160</v>
      </c>
      <c r="D2460" s="198"/>
      <c r="E2460" s="3248"/>
      <c r="F2460" s="3198" t="s">
        <v>54</v>
      </c>
      <c r="G2460" s="3240" t="s">
        <v>10</v>
      </c>
      <c r="H2460" s="3248" t="s">
        <v>1269</v>
      </c>
      <c r="I2460" s="3249" t="s">
        <v>130</v>
      </c>
      <c r="J2460" s="3247">
        <v>45863</v>
      </c>
      <c r="K2460" s="3250">
        <v>90</v>
      </c>
      <c r="L2460" s="3251">
        <v>90</v>
      </c>
      <c r="M2460" s="3252">
        <v>175.20444444444445</v>
      </c>
      <c r="N2460" s="3253">
        <v>0</v>
      </c>
      <c r="O2460" s="3253">
        <v>0</v>
      </c>
      <c r="P2460" s="3254">
        <f>SUM(Table1[[#This Row],[BASE_FARE]:[SURCHARGES]])*Table1[[#This Row],[SEATS_BOOKED]]</f>
        <v>15768.4</v>
      </c>
      <c r="Q2460" s="3240" t="s">
        <v>161</v>
      </c>
      <c r="R2460" s="3357" t="s">
        <v>384</v>
      </c>
      <c r="S2460" s="3248" t="str">
        <f>LEFT(Table1[[#This Row],[SECTOR]],3)</f>
        <v>VRN</v>
      </c>
      <c r="T2460" s="3248" t="str">
        <f>RIGHT(Table1[[#This Row],[SECTOR]],3)</f>
        <v>SSH</v>
      </c>
      <c r="U2460" s="3248" t="str">
        <f t="shared" ref="U2460:U2466" si="250">IF(AND(S2460&lt;&gt;"SSH", S2460&lt;&gt;"RMF", S2460&lt;&gt;"CAI", S2460&lt;&gt;"HRG", S2460&lt;&gt;"LXR", S2460&lt;&gt;"DXB", OR(T2460="SSH", T2460="RMF", T2460="CAI", T2460="HRG", T2460="LXR", T2460="DXB")), S2460,
    IF(AND(T2460&lt;&gt;"SSH", T2460&lt;&gt;"RMF", T2460&lt;&gt;"CAI", T2460&lt;&gt;"HRG", T2460&lt;&gt;"LXR", T2460&lt;&gt;"DXB", OR(S2460="SSH", S2460="RMF", S2460="CAI", S2460="HRG", S2460="LXR", S2460="DXB")), T2460,
    "VIE"))</f>
        <v>VRN</v>
      </c>
      <c r="V2460" s="3248">
        <f>WEEKDAY(Table1[[#This Row],[FLIGHT_DATE]],2)</f>
        <v>5</v>
      </c>
      <c r="W2460" s="3248">
        <f>Table1[[#This Row],[FLIGHT_DATE]]-Table1[[#This Row],[DATE_BOOKED]]</f>
        <v>81</v>
      </c>
    </row>
    <row r="2461" spans="1:23" x14ac:dyDescent="0.35">
      <c r="A2461" s="3247">
        <v>45782</v>
      </c>
      <c r="B2461" s="3248" t="s">
        <v>1285</v>
      </c>
      <c r="C2461" s="198" t="s">
        <v>160</v>
      </c>
      <c r="D2461" s="198"/>
      <c r="E2461" s="3248"/>
      <c r="F2461" s="3198" t="s">
        <v>54</v>
      </c>
      <c r="G2461" s="3240" t="s">
        <v>10</v>
      </c>
      <c r="H2461" s="3248" t="s">
        <v>1269</v>
      </c>
      <c r="I2461" s="3249" t="s">
        <v>130</v>
      </c>
      <c r="J2461" s="3247">
        <v>45870</v>
      </c>
      <c r="K2461" s="3250">
        <v>90</v>
      </c>
      <c r="L2461" s="3251">
        <v>90</v>
      </c>
      <c r="M2461" s="3252">
        <v>175.20444444444445</v>
      </c>
      <c r="N2461" s="3253">
        <v>0</v>
      </c>
      <c r="O2461" s="3253">
        <v>0</v>
      </c>
      <c r="P2461" s="3254">
        <f>SUM(Table1[[#This Row],[BASE_FARE]:[SURCHARGES]])*Table1[[#This Row],[SEATS_BOOKED]]</f>
        <v>15768.4</v>
      </c>
      <c r="Q2461" s="3240" t="s">
        <v>161</v>
      </c>
      <c r="R2461" s="3357" t="s">
        <v>384</v>
      </c>
      <c r="S2461" s="3248" t="str">
        <f>LEFT(Table1[[#This Row],[SECTOR]],3)</f>
        <v>VRN</v>
      </c>
      <c r="T2461" s="3248" t="str">
        <f>RIGHT(Table1[[#This Row],[SECTOR]],3)</f>
        <v>SSH</v>
      </c>
      <c r="U2461" s="3248" t="str">
        <f t="shared" si="250"/>
        <v>VRN</v>
      </c>
      <c r="V2461" s="3248">
        <f>WEEKDAY(Table1[[#This Row],[FLIGHT_DATE]],2)</f>
        <v>5</v>
      </c>
      <c r="W2461" s="3248">
        <f>Table1[[#This Row],[FLIGHT_DATE]]-Table1[[#This Row],[DATE_BOOKED]]</f>
        <v>88</v>
      </c>
    </row>
    <row r="2462" spans="1:23" x14ac:dyDescent="0.35">
      <c r="A2462" s="3247">
        <v>45782</v>
      </c>
      <c r="B2462" s="3248" t="s">
        <v>1285</v>
      </c>
      <c r="C2462" s="198" t="s">
        <v>160</v>
      </c>
      <c r="D2462" s="198"/>
      <c r="E2462" s="3248"/>
      <c r="F2462" s="3198" t="s">
        <v>54</v>
      </c>
      <c r="G2462" s="3240" t="s">
        <v>10</v>
      </c>
      <c r="H2462" s="3248" t="s">
        <v>1269</v>
      </c>
      <c r="I2462" s="3249" t="s">
        <v>130</v>
      </c>
      <c r="J2462" s="3247">
        <v>45877</v>
      </c>
      <c r="K2462" s="3250">
        <v>90</v>
      </c>
      <c r="L2462" s="3251">
        <v>90</v>
      </c>
      <c r="M2462" s="3252">
        <v>175.20444444444445</v>
      </c>
      <c r="N2462" s="3253">
        <v>0</v>
      </c>
      <c r="O2462" s="3253">
        <v>0</v>
      </c>
      <c r="P2462" s="3254">
        <f>SUM(Table1[[#This Row],[BASE_FARE]:[SURCHARGES]])*Table1[[#This Row],[SEATS_BOOKED]]</f>
        <v>15768.4</v>
      </c>
      <c r="Q2462" s="3240" t="s">
        <v>161</v>
      </c>
      <c r="R2462" s="3357" t="s">
        <v>384</v>
      </c>
      <c r="S2462" s="3248" t="str">
        <f>LEFT(Table1[[#This Row],[SECTOR]],3)</f>
        <v>VRN</v>
      </c>
      <c r="T2462" s="3248" t="str">
        <f>RIGHT(Table1[[#This Row],[SECTOR]],3)</f>
        <v>SSH</v>
      </c>
      <c r="U2462" s="3248" t="str">
        <f t="shared" si="250"/>
        <v>VRN</v>
      </c>
      <c r="V2462" s="3248">
        <f>WEEKDAY(Table1[[#This Row],[FLIGHT_DATE]],2)</f>
        <v>5</v>
      </c>
      <c r="W2462" s="3248">
        <f>Table1[[#This Row],[FLIGHT_DATE]]-Table1[[#This Row],[DATE_BOOKED]]</f>
        <v>95</v>
      </c>
    </row>
    <row r="2463" spans="1:23" x14ac:dyDescent="0.35">
      <c r="A2463" s="3247">
        <v>45782</v>
      </c>
      <c r="B2463" s="3248" t="s">
        <v>1285</v>
      </c>
      <c r="C2463" s="198" t="s">
        <v>160</v>
      </c>
      <c r="D2463" s="198"/>
      <c r="E2463" s="3248"/>
      <c r="F2463" s="3198" t="s">
        <v>54</v>
      </c>
      <c r="G2463" s="3240" t="s">
        <v>10</v>
      </c>
      <c r="H2463" s="3248" t="s">
        <v>1269</v>
      </c>
      <c r="I2463" s="3249" t="s">
        <v>130</v>
      </c>
      <c r="J2463" s="3247">
        <v>45884</v>
      </c>
      <c r="K2463" s="3250">
        <v>90</v>
      </c>
      <c r="L2463" s="3251">
        <v>90</v>
      </c>
      <c r="M2463" s="3252">
        <v>175.20444444444445</v>
      </c>
      <c r="N2463" s="3253">
        <v>0</v>
      </c>
      <c r="O2463" s="3253">
        <v>0</v>
      </c>
      <c r="P2463" s="3254">
        <f>SUM(Table1[[#This Row],[BASE_FARE]:[SURCHARGES]])*Table1[[#This Row],[SEATS_BOOKED]]</f>
        <v>15768.4</v>
      </c>
      <c r="Q2463" s="3240" t="s">
        <v>161</v>
      </c>
      <c r="R2463" s="3357" t="s">
        <v>384</v>
      </c>
      <c r="S2463" s="3248" t="str">
        <f>LEFT(Table1[[#This Row],[SECTOR]],3)</f>
        <v>VRN</v>
      </c>
      <c r="T2463" s="3248" t="str">
        <f>RIGHT(Table1[[#This Row],[SECTOR]],3)</f>
        <v>SSH</v>
      </c>
      <c r="U2463" s="3248" t="str">
        <f t="shared" si="250"/>
        <v>VRN</v>
      </c>
      <c r="V2463" s="3248">
        <f>WEEKDAY(Table1[[#This Row],[FLIGHT_DATE]],2)</f>
        <v>5</v>
      </c>
      <c r="W2463" s="3248">
        <f>Table1[[#This Row],[FLIGHT_DATE]]-Table1[[#This Row],[DATE_BOOKED]]</f>
        <v>102</v>
      </c>
    </row>
    <row r="2464" spans="1:23" x14ac:dyDescent="0.35">
      <c r="A2464" s="3247">
        <v>45782</v>
      </c>
      <c r="B2464" s="3248" t="s">
        <v>1285</v>
      </c>
      <c r="C2464" s="198" t="s">
        <v>160</v>
      </c>
      <c r="D2464" s="198"/>
      <c r="E2464" s="3248"/>
      <c r="F2464" s="3198" t="s">
        <v>54</v>
      </c>
      <c r="G2464" s="3240" t="s">
        <v>10</v>
      </c>
      <c r="H2464" s="3248" t="s">
        <v>1269</v>
      </c>
      <c r="I2464" s="3249" t="s">
        <v>130</v>
      </c>
      <c r="J2464" s="3247">
        <v>45891</v>
      </c>
      <c r="K2464" s="3250">
        <v>90</v>
      </c>
      <c r="L2464" s="3251">
        <v>90</v>
      </c>
      <c r="M2464" s="3252">
        <v>175.20444444444445</v>
      </c>
      <c r="N2464" s="3253">
        <v>0</v>
      </c>
      <c r="O2464" s="3253">
        <v>0</v>
      </c>
      <c r="P2464" s="3254">
        <f>SUM(Table1[[#This Row],[BASE_FARE]:[SURCHARGES]])*Table1[[#This Row],[SEATS_BOOKED]]</f>
        <v>15768.4</v>
      </c>
      <c r="Q2464" s="3240" t="s">
        <v>161</v>
      </c>
      <c r="R2464" s="3357" t="s">
        <v>384</v>
      </c>
      <c r="S2464" s="3248" t="str">
        <f>LEFT(Table1[[#This Row],[SECTOR]],3)</f>
        <v>VRN</v>
      </c>
      <c r="T2464" s="3248" t="str">
        <f>RIGHT(Table1[[#This Row],[SECTOR]],3)</f>
        <v>SSH</v>
      </c>
      <c r="U2464" s="3248" t="str">
        <f t="shared" si="250"/>
        <v>VRN</v>
      </c>
      <c r="V2464" s="3248">
        <f>WEEKDAY(Table1[[#This Row],[FLIGHT_DATE]],2)</f>
        <v>5</v>
      </c>
      <c r="W2464" s="3248">
        <f>Table1[[#This Row],[FLIGHT_DATE]]-Table1[[#This Row],[DATE_BOOKED]]</f>
        <v>109</v>
      </c>
    </row>
    <row r="2465" spans="1:23" x14ac:dyDescent="0.35">
      <c r="A2465" s="3247">
        <v>45782</v>
      </c>
      <c r="B2465" s="3248" t="s">
        <v>1285</v>
      </c>
      <c r="C2465" s="198" t="s">
        <v>160</v>
      </c>
      <c r="D2465" s="198"/>
      <c r="E2465" s="3248"/>
      <c r="F2465" s="3198" t="s">
        <v>54</v>
      </c>
      <c r="G2465" s="3240" t="s">
        <v>10</v>
      </c>
      <c r="H2465" s="3248" t="s">
        <v>1269</v>
      </c>
      <c r="I2465" s="3249" t="s">
        <v>130</v>
      </c>
      <c r="J2465" s="3247">
        <v>45898</v>
      </c>
      <c r="K2465" s="3250">
        <v>90</v>
      </c>
      <c r="L2465" s="3251">
        <v>90</v>
      </c>
      <c r="M2465" s="3252">
        <v>175.20444444444445</v>
      </c>
      <c r="N2465" s="3253">
        <v>0</v>
      </c>
      <c r="O2465" s="3253">
        <v>0</v>
      </c>
      <c r="P2465" s="3254">
        <f>SUM(Table1[[#This Row],[BASE_FARE]:[SURCHARGES]])*Table1[[#This Row],[SEATS_BOOKED]]</f>
        <v>15768.4</v>
      </c>
      <c r="Q2465" s="3240" t="s">
        <v>161</v>
      </c>
      <c r="R2465" s="3357" t="s">
        <v>384</v>
      </c>
      <c r="S2465" s="3248" t="str">
        <f>LEFT(Table1[[#This Row],[SECTOR]],3)</f>
        <v>VRN</v>
      </c>
      <c r="T2465" s="3248" t="str">
        <f>RIGHT(Table1[[#This Row],[SECTOR]],3)</f>
        <v>SSH</v>
      </c>
      <c r="U2465" s="3248" t="str">
        <f t="shared" si="250"/>
        <v>VRN</v>
      </c>
      <c r="V2465" s="3248">
        <f>WEEKDAY(Table1[[#This Row],[FLIGHT_DATE]],2)</f>
        <v>5</v>
      </c>
      <c r="W2465" s="3248">
        <f>Table1[[#This Row],[FLIGHT_DATE]]-Table1[[#This Row],[DATE_BOOKED]]</f>
        <v>116</v>
      </c>
    </row>
    <row r="2466" spans="1:23" x14ac:dyDescent="0.35">
      <c r="A2466" s="3247">
        <v>45782</v>
      </c>
      <c r="B2466" s="3248" t="s">
        <v>1285</v>
      </c>
      <c r="C2466" s="198" t="s">
        <v>160</v>
      </c>
      <c r="D2466" s="198"/>
      <c r="E2466" s="3248"/>
      <c r="F2466" s="3198" t="s">
        <v>54</v>
      </c>
      <c r="G2466" s="3240" t="s">
        <v>10</v>
      </c>
      <c r="H2466" s="3248" t="s">
        <v>1269</v>
      </c>
      <c r="I2466" s="3249" t="s">
        <v>130</v>
      </c>
      <c r="J2466" s="3247">
        <v>45905</v>
      </c>
      <c r="K2466" s="3250">
        <v>90</v>
      </c>
      <c r="L2466" s="3251">
        <v>90</v>
      </c>
      <c r="M2466" s="3252">
        <v>175.20444444444445</v>
      </c>
      <c r="N2466" s="3253">
        <v>0</v>
      </c>
      <c r="O2466" s="3253">
        <v>0</v>
      </c>
      <c r="P2466" s="3254">
        <f>SUM(Table1[[#This Row],[BASE_FARE]:[SURCHARGES]])*Table1[[#This Row],[SEATS_BOOKED]]</f>
        <v>15768.4</v>
      </c>
      <c r="Q2466" s="3240" t="s">
        <v>161</v>
      </c>
      <c r="R2466" s="3357" t="s">
        <v>384</v>
      </c>
      <c r="S2466" s="3248" t="str">
        <f>LEFT(Table1[[#This Row],[SECTOR]],3)</f>
        <v>VRN</v>
      </c>
      <c r="T2466" s="3248" t="str">
        <f>RIGHT(Table1[[#This Row],[SECTOR]],3)</f>
        <v>SSH</v>
      </c>
      <c r="U2466" s="3248" t="str">
        <f t="shared" si="250"/>
        <v>VRN</v>
      </c>
      <c r="V2466" s="3248">
        <f>WEEKDAY(Table1[[#This Row],[FLIGHT_DATE]],2)</f>
        <v>5</v>
      </c>
      <c r="W2466" s="3248">
        <f>Table1[[#This Row],[FLIGHT_DATE]]-Table1[[#This Row],[DATE_BOOKED]]</f>
        <v>123</v>
      </c>
    </row>
    <row r="2467" spans="1:23" x14ac:dyDescent="0.35">
      <c r="A2467" s="3247">
        <v>45782</v>
      </c>
      <c r="B2467" s="3248" t="s">
        <v>1285</v>
      </c>
      <c r="C2467" s="198" t="s">
        <v>160</v>
      </c>
      <c r="D2467" s="198"/>
      <c r="E2467" s="3248"/>
      <c r="F2467" s="3198" t="s">
        <v>54</v>
      </c>
      <c r="G2467" s="3248" t="s">
        <v>11</v>
      </c>
      <c r="H2467" s="3248" t="s">
        <v>1259</v>
      </c>
      <c r="I2467" s="3249" t="s">
        <v>126</v>
      </c>
      <c r="J2467" s="3247">
        <v>45870</v>
      </c>
      <c r="K2467" s="3250">
        <v>90</v>
      </c>
      <c r="L2467" s="3251">
        <v>90</v>
      </c>
      <c r="M2467" s="3252">
        <v>175.20444444444445</v>
      </c>
      <c r="N2467" s="3253">
        <v>0</v>
      </c>
      <c r="O2467" s="3253">
        <v>0</v>
      </c>
      <c r="P2467" s="3254">
        <f>SUM(Table1[[#This Row],[BASE_FARE]:[SURCHARGES]])*Table1[[#This Row],[SEATS_BOOKED]]</f>
        <v>15768.4</v>
      </c>
      <c r="Q2467" s="3240" t="s">
        <v>161</v>
      </c>
      <c r="R2467" s="3357" t="s">
        <v>384</v>
      </c>
      <c r="S2467" s="3248" t="str">
        <f>LEFT(Table1[[#This Row],[SECTOR]],3)</f>
        <v>SSH</v>
      </c>
      <c r="T2467" s="3248" t="str">
        <f>RIGHT(Table1[[#This Row],[SECTOR]],3)</f>
        <v>VRN</v>
      </c>
      <c r="U2467" s="3248" t="str">
        <f t="shared" ref="U2467:U2473" si="251">IF(AND(S2467&lt;&gt;"SSH", S2467&lt;&gt;"RMF", S2467&lt;&gt;"CAI", S2467&lt;&gt;"HRG", S2467&lt;&gt;"LXR", S2467&lt;&gt;"DXB", OR(T2467="SSH", T2467="RMF", T2467="CAI", T2467="HRG", T2467="LXR", T2467="DXB")), S2467,
    IF(AND(T2467&lt;&gt;"SSH", T2467&lt;&gt;"RMF", T2467&lt;&gt;"CAI", T2467&lt;&gt;"HRG", T2467&lt;&gt;"LXR", T2467&lt;&gt;"DXB", OR(S2467="SSH", S2467="RMF", S2467="CAI", S2467="HRG", S2467="LXR", S2467="DXB")), T2467,
    "VIE"))</f>
        <v>VRN</v>
      </c>
      <c r="V2467" s="3248">
        <f>WEEKDAY(Table1[[#This Row],[FLIGHT_DATE]],2)</f>
        <v>5</v>
      </c>
      <c r="W2467" s="3248">
        <f>Table1[[#This Row],[FLIGHT_DATE]]-Table1[[#This Row],[DATE_BOOKED]]</f>
        <v>88</v>
      </c>
    </row>
    <row r="2468" spans="1:23" x14ac:dyDescent="0.35">
      <c r="A2468" s="3247">
        <v>45782</v>
      </c>
      <c r="B2468" s="3248" t="s">
        <v>1285</v>
      </c>
      <c r="C2468" s="198" t="s">
        <v>160</v>
      </c>
      <c r="D2468" s="198"/>
      <c r="E2468" s="3248"/>
      <c r="F2468" s="3198" t="s">
        <v>54</v>
      </c>
      <c r="G2468" s="3248" t="s">
        <v>11</v>
      </c>
      <c r="H2468" s="3248" t="s">
        <v>1259</v>
      </c>
      <c r="I2468" s="3249" t="s">
        <v>126</v>
      </c>
      <c r="J2468" s="3247">
        <v>45877</v>
      </c>
      <c r="K2468" s="3250">
        <v>90</v>
      </c>
      <c r="L2468" s="3251">
        <v>90</v>
      </c>
      <c r="M2468" s="3252">
        <v>175.20444444444445</v>
      </c>
      <c r="N2468" s="3253">
        <v>0</v>
      </c>
      <c r="O2468" s="3253">
        <v>0</v>
      </c>
      <c r="P2468" s="3254">
        <f>SUM(Table1[[#This Row],[BASE_FARE]:[SURCHARGES]])*Table1[[#This Row],[SEATS_BOOKED]]</f>
        <v>15768.4</v>
      </c>
      <c r="Q2468" s="3240" t="s">
        <v>161</v>
      </c>
      <c r="R2468" s="3357" t="s">
        <v>384</v>
      </c>
      <c r="S2468" s="3248" t="str">
        <f>LEFT(Table1[[#This Row],[SECTOR]],3)</f>
        <v>SSH</v>
      </c>
      <c r="T2468" s="3248" t="str">
        <f>RIGHT(Table1[[#This Row],[SECTOR]],3)</f>
        <v>VRN</v>
      </c>
      <c r="U2468" s="3248" t="str">
        <f t="shared" si="251"/>
        <v>VRN</v>
      </c>
      <c r="V2468" s="3248">
        <f>WEEKDAY(Table1[[#This Row],[FLIGHT_DATE]],2)</f>
        <v>5</v>
      </c>
      <c r="W2468" s="3248">
        <f>Table1[[#This Row],[FLIGHT_DATE]]-Table1[[#This Row],[DATE_BOOKED]]</f>
        <v>95</v>
      </c>
    </row>
    <row r="2469" spans="1:23" x14ac:dyDescent="0.35">
      <c r="A2469" s="3247">
        <v>45782</v>
      </c>
      <c r="B2469" s="3248" t="s">
        <v>1285</v>
      </c>
      <c r="C2469" s="198" t="s">
        <v>160</v>
      </c>
      <c r="D2469" s="198"/>
      <c r="E2469" s="3248"/>
      <c r="F2469" s="3198" t="s">
        <v>54</v>
      </c>
      <c r="G2469" s="3248" t="s">
        <v>11</v>
      </c>
      <c r="H2469" s="3248" t="s">
        <v>1259</v>
      </c>
      <c r="I2469" s="3249" t="s">
        <v>126</v>
      </c>
      <c r="J2469" s="3247">
        <v>45884</v>
      </c>
      <c r="K2469" s="3250">
        <v>90</v>
      </c>
      <c r="L2469" s="3251">
        <v>90</v>
      </c>
      <c r="M2469" s="3252">
        <v>175.20444444444445</v>
      </c>
      <c r="N2469" s="3253">
        <v>0</v>
      </c>
      <c r="O2469" s="3253">
        <v>0</v>
      </c>
      <c r="P2469" s="3254">
        <f>SUM(Table1[[#This Row],[BASE_FARE]:[SURCHARGES]])*Table1[[#This Row],[SEATS_BOOKED]]</f>
        <v>15768.4</v>
      </c>
      <c r="Q2469" s="3240" t="s">
        <v>161</v>
      </c>
      <c r="R2469" s="3357" t="s">
        <v>384</v>
      </c>
      <c r="S2469" s="3248" t="str">
        <f>LEFT(Table1[[#This Row],[SECTOR]],3)</f>
        <v>SSH</v>
      </c>
      <c r="T2469" s="3248" t="str">
        <f>RIGHT(Table1[[#This Row],[SECTOR]],3)</f>
        <v>VRN</v>
      </c>
      <c r="U2469" s="3248" t="str">
        <f t="shared" si="251"/>
        <v>VRN</v>
      </c>
      <c r="V2469" s="3248">
        <f>WEEKDAY(Table1[[#This Row],[FLIGHT_DATE]],2)</f>
        <v>5</v>
      </c>
      <c r="W2469" s="3248">
        <f>Table1[[#This Row],[FLIGHT_DATE]]-Table1[[#This Row],[DATE_BOOKED]]</f>
        <v>102</v>
      </c>
    </row>
    <row r="2470" spans="1:23" x14ac:dyDescent="0.35">
      <c r="A2470" s="3247">
        <v>45782</v>
      </c>
      <c r="B2470" s="3248" t="s">
        <v>1285</v>
      </c>
      <c r="C2470" s="198" t="s">
        <v>160</v>
      </c>
      <c r="D2470" s="198"/>
      <c r="E2470" s="3248"/>
      <c r="F2470" s="3198" t="s">
        <v>54</v>
      </c>
      <c r="G2470" s="3248" t="s">
        <v>11</v>
      </c>
      <c r="H2470" s="3248" t="s">
        <v>1259</v>
      </c>
      <c r="I2470" s="3249" t="s">
        <v>126</v>
      </c>
      <c r="J2470" s="3247">
        <v>45891</v>
      </c>
      <c r="K2470" s="3250">
        <v>90</v>
      </c>
      <c r="L2470" s="3251">
        <v>90</v>
      </c>
      <c r="M2470" s="3252">
        <v>175.20444444444445</v>
      </c>
      <c r="N2470" s="3253">
        <v>0</v>
      </c>
      <c r="O2470" s="3253">
        <v>0</v>
      </c>
      <c r="P2470" s="3254">
        <f>SUM(Table1[[#This Row],[BASE_FARE]:[SURCHARGES]])*Table1[[#This Row],[SEATS_BOOKED]]</f>
        <v>15768.4</v>
      </c>
      <c r="Q2470" s="3240" t="s">
        <v>161</v>
      </c>
      <c r="R2470" s="3357" t="s">
        <v>384</v>
      </c>
      <c r="S2470" s="3248" t="str">
        <f>LEFT(Table1[[#This Row],[SECTOR]],3)</f>
        <v>SSH</v>
      </c>
      <c r="T2470" s="3248" t="str">
        <f>RIGHT(Table1[[#This Row],[SECTOR]],3)</f>
        <v>VRN</v>
      </c>
      <c r="U2470" s="3248" t="str">
        <f t="shared" si="251"/>
        <v>VRN</v>
      </c>
      <c r="V2470" s="3248">
        <f>WEEKDAY(Table1[[#This Row],[FLIGHT_DATE]],2)</f>
        <v>5</v>
      </c>
      <c r="W2470" s="3248">
        <f>Table1[[#This Row],[FLIGHT_DATE]]-Table1[[#This Row],[DATE_BOOKED]]</f>
        <v>109</v>
      </c>
    </row>
    <row r="2471" spans="1:23" x14ac:dyDescent="0.35">
      <c r="A2471" s="3247">
        <v>45782</v>
      </c>
      <c r="B2471" s="3248" t="s">
        <v>1285</v>
      </c>
      <c r="C2471" s="198" t="s">
        <v>160</v>
      </c>
      <c r="D2471" s="198"/>
      <c r="E2471" s="3248"/>
      <c r="F2471" s="3198" t="s">
        <v>54</v>
      </c>
      <c r="G2471" s="3248" t="s">
        <v>11</v>
      </c>
      <c r="H2471" s="3248" t="s">
        <v>1259</v>
      </c>
      <c r="I2471" s="3249" t="s">
        <v>126</v>
      </c>
      <c r="J2471" s="3247">
        <v>45898</v>
      </c>
      <c r="K2471" s="3250">
        <v>90</v>
      </c>
      <c r="L2471" s="3251">
        <v>90</v>
      </c>
      <c r="M2471" s="3252">
        <v>175.20444444444445</v>
      </c>
      <c r="N2471" s="3253">
        <v>0</v>
      </c>
      <c r="O2471" s="3253">
        <v>0</v>
      </c>
      <c r="P2471" s="3254">
        <f>SUM(Table1[[#This Row],[BASE_FARE]:[SURCHARGES]])*Table1[[#This Row],[SEATS_BOOKED]]</f>
        <v>15768.4</v>
      </c>
      <c r="Q2471" s="3240" t="s">
        <v>161</v>
      </c>
      <c r="R2471" s="3357" t="s">
        <v>384</v>
      </c>
      <c r="S2471" s="3248" t="str">
        <f>LEFT(Table1[[#This Row],[SECTOR]],3)</f>
        <v>SSH</v>
      </c>
      <c r="T2471" s="3248" t="str">
        <f>RIGHT(Table1[[#This Row],[SECTOR]],3)</f>
        <v>VRN</v>
      </c>
      <c r="U2471" s="3248" t="str">
        <f t="shared" si="251"/>
        <v>VRN</v>
      </c>
      <c r="V2471" s="3248">
        <f>WEEKDAY(Table1[[#This Row],[FLIGHT_DATE]],2)</f>
        <v>5</v>
      </c>
      <c r="W2471" s="3248">
        <f>Table1[[#This Row],[FLIGHT_DATE]]-Table1[[#This Row],[DATE_BOOKED]]</f>
        <v>116</v>
      </c>
    </row>
    <row r="2472" spans="1:23" x14ac:dyDescent="0.35">
      <c r="A2472" s="3247">
        <v>45782</v>
      </c>
      <c r="B2472" s="3248" t="s">
        <v>1285</v>
      </c>
      <c r="C2472" s="198" t="s">
        <v>160</v>
      </c>
      <c r="D2472" s="198"/>
      <c r="E2472" s="3248"/>
      <c r="F2472" s="3198" t="s">
        <v>54</v>
      </c>
      <c r="G2472" s="3248" t="s">
        <v>11</v>
      </c>
      <c r="H2472" s="3248" t="s">
        <v>1259</v>
      </c>
      <c r="I2472" s="3249" t="s">
        <v>126</v>
      </c>
      <c r="J2472" s="3247">
        <v>45905</v>
      </c>
      <c r="K2472" s="3250">
        <v>90</v>
      </c>
      <c r="L2472" s="3251">
        <v>90</v>
      </c>
      <c r="M2472" s="3252">
        <v>175.20444444444445</v>
      </c>
      <c r="N2472" s="3253">
        <v>0</v>
      </c>
      <c r="O2472" s="3253">
        <v>0</v>
      </c>
      <c r="P2472" s="3254">
        <f>SUM(Table1[[#This Row],[BASE_FARE]:[SURCHARGES]])*Table1[[#This Row],[SEATS_BOOKED]]</f>
        <v>15768.4</v>
      </c>
      <c r="Q2472" s="3240" t="s">
        <v>161</v>
      </c>
      <c r="R2472" s="3357" t="s">
        <v>384</v>
      </c>
      <c r="S2472" s="3248" t="str">
        <f>LEFT(Table1[[#This Row],[SECTOR]],3)</f>
        <v>SSH</v>
      </c>
      <c r="T2472" s="3248" t="str">
        <f>RIGHT(Table1[[#This Row],[SECTOR]],3)</f>
        <v>VRN</v>
      </c>
      <c r="U2472" s="3248" t="str">
        <f t="shared" si="251"/>
        <v>VRN</v>
      </c>
      <c r="V2472" s="3248">
        <f>WEEKDAY(Table1[[#This Row],[FLIGHT_DATE]],2)</f>
        <v>5</v>
      </c>
      <c r="W2472" s="3248">
        <f>Table1[[#This Row],[FLIGHT_DATE]]-Table1[[#This Row],[DATE_BOOKED]]</f>
        <v>123</v>
      </c>
    </row>
    <row r="2473" spans="1:23" x14ac:dyDescent="0.35">
      <c r="A2473" s="3247">
        <v>45782</v>
      </c>
      <c r="B2473" s="3248" t="s">
        <v>1285</v>
      </c>
      <c r="C2473" s="198" t="s">
        <v>160</v>
      </c>
      <c r="D2473" s="198"/>
      <c r="E2473" s="3248"/>
      <c r="F2473" s="3198" t="s">
        <v>54</v>
      </c>
      <c r="G2473" s="3248" t="s">
        <v>11</v>
      </c>
      <c r="H2473" s="3248" t="s">
        <v>1259</v>
      </c>
      <c r="I2473" s="3249" t="s">
        <v>126</v>
      </c>
      <c r="J2473" s="3247">
        <v>45912</v>
      </c>
      <c r="K2473" s="3250">
        <v>90</v>
      </c>
      <c r="L2473" s="3251">
        <v>90</v>
      </c>
      <c r="M2473" s="3252">
        <v>175.20444444444445</v>
      </c>
      <c r="N2473" s="3253">
        <v>0</v>
      </c>
      <c r="O2473" s="3253">
        <v>0</v>
      </c>
      <c r="P2473" s="3254">
        <f>SUM(Table1[[#This Row],[BASE_FARE]:[SURCHARGES]])*Table1[[#This Row],[SEATS_BOOKED]]</f>
        <v>15768.4</v>
      </c>
      <c r="Q2473" s="3240" t="s">
        <v>161</v>
      </c>
      <c r="R2473" s="3357" t="s">
        <v>384</v>
      </c>
      <c r="S2473" s="3248" t="str">
        <f>LEFT(Table1[[#This Row],[SECTOR]],3)</f>
        <v>SSH</v>
      </c>
      <c r="T2473" s="3248" t="str">
        <f>RIGHT(Table1[[#This Row],[SECTOR]],3)</f>
        <v>VRN</v>
      </c>
      <c r="U2473" s="3248" t="str">
        <f t="shared" si="251"/>
        <v>VRN</v>
      </c>
      <c r="V2473" s="3248">
        <f>WEEKDAY(Table1[[#This Row],[FLIGHT_DATE]],2)</f>
        <v>5</v>
      </c>
      <c r="W2473" s="3248">
        <f>Table1[[#This Row],[FLIGHT_DATE]]-Table1[[#This Row],[DATE_BOOKED]]</f>
        <v>130</v>
      </c>
    </row>
    <row r="2474" spans="1:23" x14ac:dyDescent="0.35">
      <c r="A2474" s="3247">
        <v>45782</v>
      </c>
      <c r="B2474" s="3248" t="s">
        <v>1285</v>
      </c>
      <c r="C2474" s="198" t="s">
        <v>160</v>
      </c>
      <c r="D2474" s="198"/>
      <c r="E2474" s="3248"/>
      <c r="F2474" s="3198" t="s">
        <v>54</v>
      </c>
      <c r="G2474" s="3240" t="s">
        <v>10</v>
      </c>
      <c r="H2474" s="3248" t="s">
        <v>1281</v>
      </c>
      <c r="I2474" s="3249" t="s">
        <v>130</v>
      </c>
      <c r="J2474" s="3247">
        <v>45920</v>
      </c>
      <c r="K2474" s="3250">
        <v>90</v>
      </c>
      <c r="L2474" s="3251">
        <v>90</v>
      </c>
      <c r="M2474" s="3252">
        <v>175.20444444444445</v>
      </c>
      <c r="N2474" s="3253">
        <v>0</v>
      </c>
      <c r="O2474" s="3253">
        <v>0</v>
      </c>
      <c r="P2474" s="3254">
        <f>SUM(Table1[[#This Row],[BASE_FARE]:[SURCHARGES]])*Table1[[#This Row],[SEATS_BOOKED]]</f>
        <v>15768.4</v>
      </c>
      <c r="Q2474" s="3240" t="s">
        <v>161</v>
      </c>
      <c r="R2474" s="3357" t="s">
        <v>384</v>
      </c>
      <c r="S2474" s="3248" t="str">
        <f>LEFT(Table1[[#This Row],[SECTOR]],3)</f>
        <v>VRN</v>
      </c>
      <c r="T2474" s="3248" t="str">
        <f>RIGHT(Table1[[#This Row],[SECTOR]],3)</f>
        <v>SSH</v>
      </c>
      <c r="U2474" s="3248" t="str">
        <f t="shared" ref="U2474:U2479" si="252">IF(AND(S2474&lt;&gt;"SSH", S2474&lt;&gt;"RMF", S2474&lt;&gt;"CAI", S2474&lt;&gt;"HRG", S2474&lt;&gt;"LXR", S2474&lt;&gt;"DXB", OR(T2474="SSH", T2474="RMF", T2474="CAI", T2474="HRG", T2474="LXR", T2474="DXB")), S2474,
    IF(AND(T2474&lt;&gt;"SSH", T2474&lt;&gt;"RMF", T2474&lt;&gt;"CAI", T2474&lt;&gt;"HRG", T2474&lt;&gt;"LXR", T2474&lt;&gt;"DXB", OR(S2474="SSH", S2474="RMF", S2474="CAI", S2474="HRG", S2474="LXR", S2474="DXB")), T2474,
    "VIE"))</f>
        <v>VRN</v>
      </c>
      <c r="V2474" s="3248">
        <f>WEEKDAY(Table1[[#This Row],[FLIGHT_DATE]],2)</f>
        <v>6</v>
      </c>
      <c r="W2474" s="3248">
        <f>Table1[[#This Row],[FLIGHT_DATE]]-Table1[[#This Row],[DATE_BOOKED]]</f>
        <v>138</v>
      </c>
    </row>
    <row r="2475" spans="1:23" x14ac:dyDescent="0.35">
      <c r="A2475" s="3247">
        <v>45782</v>
      </c>
      <c r="B2475" s="3248" t="s">
        <v>1285</v>
      </c>
      <c r="C2475" s="198" t="s">
        <v>160</v>
      </c>
      <c r="D2475" s="198"/>
      <c r="E2475" s="3248"/>
      <c r="F2475" s="3198" t="s">
        <v>54</v>
      </c>
      <c r="G2475" s="3240" t="s">
        <v>10</v>
      </c>
      <c r="H2475" s="3248" t="s">
        <v>1281</v>
      </c>
      <c r="I2475" s="3249" t="s">
        <v>130</v>
      </c>
      <c r="J2475" s="3247">
        <v>45927</v>
      </c>
      <c r="K2475" s="3250">
        <v>90</v>
      </c>
      <c r="L2475" s="3251">
        <v>90</v>
      </c>
      <c r="M2475" s="3252">
        <v>175.20444444444445</v>
      </c>
      <c r="N2475" s="3253">
        <v>0</v>
      </c>
      <c r="O2475" s="3253">
        <v>0</v>
      </c>
      <c r="P2475" s="3254">
        <f>SUM(Table1[[#This Row],[BASE_FARE]:[SURCHARGES]])*Table1[[#This Row],[SEATS_BOOKED]]</f>
        <v>15768.4</v>
      </c>
      <c r="Q2475" s="3240" t="s">
        <v>161</v>
      </c>
      <c r="R2475" s="3357" t="s">
        <v>384</v>
      </c>
      <c r="S2475" s="3248" t="str">
        <f>LEFT(Table1[[#This Row],[SECTOR]],3)</f>
        <v>VRN</v>
      </c>
      <c r="T2475" s="3248" t="str">
        <f>RIGHT(Table1[[#This Row],[SECTOR]],3)</f>
        <v>SSH</v>
      </c>
      <c r="U2475" s="3248" t="str">
        <f t="shared" si="252"/>
        <v>VRN</v>
      </c>
      <c r="V2475" s="3248">
        <f>WEEKDAY(Table1[[#This Row],[FLIGHT_DATE]],2)</f>
        <v>6</v>
      </c>
      <c r="W2475" s="3248">
        <f>Table1[[#This Row],[FLIGHT_DATE]]-Table1[[#This Row],[DATE_BOOKED]]</f>
        <v>145</v>
      </c>
    </row>
    <row r="2476" spans="1:23" x14ac:dyDescent="0.35">
      <c r="A2476" s="3247">
        <v>45782</v>
      </c>
      <c r="B2476" s="3248" t="s">
        <v>1285</v>
      </c>
      <c r="C2476" s="198" t="s">
        <v>160</v>
      </c>
      <c r="D2476" s="198"/>
      <c r="E2476" s="3248"/>
      <c r="F2476" s="3198" t="s">
        <v>54</v>
      </c>
      <c r="G2476" s="3240" t="s">
        <v>10</v>
      </c>
      <c r="H2476" s="3248" t="s">
        <v>1281</v>
      </c>
      <c r="I2476" s="3249" t="s">
        <v>130</v>
      </c>
      <c r="J2476" s="3247">
        <v>45934</v>
      </c>
      <c r="K2476" s="3250">
        <v>90</v>
      </c>
      <c r="L2476" s="3251">
        <v>90</v>
      </c>
      <c r="M2476" s="3252">
        <v>175.20444444444445</v>
      </c>
      <c r="N2476" s="3253">
        <v>0</v>
      </c>
      <c r="O2476" s="3253">
        <v>0</v>
      </c>
      <c r="P2476" s="3254">
        <f>SUM(Table1[[#This Row],[BASE_FARE]:[SURCHARGES]])*Table1[[#This Row],[SEATS_BOOKED]]</f>
        <v>15768.4</v>
      </c>
      <c r="Q2476" s="3240" t="s">
        <v>161</v>
      </c>
      <c r="R2476" s="3357" t="s">
        <v>384</v>
      </c>
      <c r="S2476" s="3248" t="str">
        <f>LEFT(Table1[[#This Row],[SECTOR]],3)</f>
        <v>VRN</v>
      </c>
      <c r="T2476" s="3248" t="str">
        <f>RIGHT(Table1[[#This Row],[SECTOR]],3)</f>
        <v>SSH</v>
      </c>
      <c r="U2476" s="3248" t="str">
        <f t="shared" si="252"/>
        <v>VRN</v>
      </c>
      <c r="V2476" s="3248">
        <f>WEEKDAY(Table1[[#This Row],[FLIGHT_DATE]],2)</f>
        <v>6</v>
      </c>
      <c r="W2476" s="3248">
        <f>Table1[[#This Row],[FLIGHT_DATE]]-Table1[[#This Row],[DATE_BOOKED]]</f>
        <v>152</v>
      </c>
    </row>
    <row r="2477" spans="1:23" x14ac:dyDescent="0.35">
      <c r="A2477" s="3247">
        <v>45782</v>
      </c>
      <c r="B2477" s="3248" t="s">
        <v>1285</v>
      </c>
      <c r="C2477" s="198" t="s">
        <v>160</v>
      </c>
      <c r="D2477" s="198"/>
      <c r="E2477" s="3248"/>
      <c r="F2477" s="3198" t="s">
        <v>54</v>
      </c>
      <c r="G2477" s="3240" t="s">
        <v>10</v>
      </c>
      <c r="H2477" s="3248" t="s">
        <v>1281</v>
      </c>
      <c r="I2477" s="3249" t="s">
        <v>130</v>
      </c>
      <c r="J2477" s="3247">
        <v>45941</v>
      </c>
      <c r="K2477" s="3250">
        <v>90</v>
      </c>
      <c r="L2477" s="3251">
        <v>90</v>
      </c>
      <c r="M2477" s="3252">
        <v>175.20444444444445</v>
      </c>
      <c r="N2477" s="3253">
        <v>0</v>
      </c>
      <c r="O2477" s="3253">
        <v>0</v>
      </c>
      <c r="P2477" s="3254">
        <f>SUM(Table1[[#This Row],[BASE_FARE]:[SURCHARGES]])*Table1[[#This Row],[SEATS_BOOKED]]</f>
        <v>15768.4</v>
      </c>
      <c r="Q2477" s="3240" t="s">
        <v>161</v>
      </c>
      <c r="R2477" s="3357" t="s">
        <v>384</v>
      </c>
      <c r="S2477" s="3248" t="str">
        <f>LEFT(Table1[[#This Row],[SECTOR]],3)</f>
        <v>VRN</v>
      </c>
      <c r="T2477" s="3248" t="str">
        <f>RIGHT(Table1[[#This Row],[SECTOR]],3)</f>
        <v>SSH</v>
      </c>
      <c r="U2477" s="3248" t="str">
        <f t="shared" si="252"/>
        <v>VRN</v>
      </c>
      <c r="V2477" s="3248">
        <f>WEEKDAY(Table1[[#This Row],[FLIGHT_DATE]],2)</f>
        <v>6</v>
      </c>
      <c r="W2477" s="3248">
        <f>Table1[[#This Row],[FLIGHT_DATE]]-Table1[[#This Row],[DATE_BOOKED]]</f>
        <v>159</v>
      </c>
    </row>
    <row r="2478" spans="1:23" x14ac:dyDescent="0.35">
      <c r="A2478" s="3247">
        <v>45782</v>
      </c>
      <c r="B2478" s="3248" t="s">
        <v>1285</v>
      </c>
      <c r="C2478" s="198" t="s">
        <v>160</v>
      </c>
      <c r="D2478" s="198"/>
      <c r="E2478" s="3248"/>
      <c r="F2478" s="3198" t="s">
        <v>54</v>
      </c>
      <c r="G2478" s="3240" t="s">
        <v>10</v>
      </c>
      <c r="H2478" s="3248" t="s">
        <v>1281</v>
      </c>
      <c r="I2478" s="3249" t="s">
        <v>130</v>
      </c>
      <c r="J2478" s="3247">
        <v>45948</v>
      </c>
      <c r="K2478" s="3250">
        <v>90</v>
      </c>
      <c r="L2478" s="3251">
        <v>90</v>
      </c>
      <c r="M2478" s="3252">
        <v>175.20444444444445</v>
      </c>
      <c r="N2478" s="3253">
        <v>0</v>
      </c>
      <c r="O2478" s="3253">
        <v>0</v>
      </c>
      <c r="P2478" s="3254">
        <f>SUM(Table1[[#This Row],[BASE_FARE]:[SURCHARGES]])*Table1[[#This Row],[SEATS_BOOKED]]</f>
        <v>15768.4</v>
      </c>
      <c r="Q2478" s="3240" t="s">
        <v>161</v>
      </c>
      <c r="R2478" s="3357" t="s">
        <v>384</v>
      </c>
      <c r="S2478" s="3248" t="str">
        <f>LEFT(Table1[[#This Row],[SECTOR]],3)</f>
        <v>VRN</v>
      </c>
      <c r="T2478" s="3248" t="str">
        <f>RIGHT(Table1[[#This Row],[SECTOR]],3)</f>
        <v>SSH</v>
      </c>
      <c r="U2478" s="3248" t="str">
        <f t="shared" si="252"/>
        <v>VRN</v>
      </c>
      <c r="V2478" s="3248">
        <f>WEEKDAY(Table1[[#This Row],[FLIGHT_DATE]],2)</f>
        <v>6</v>
      </c>
      <c r="W2478" s="3248">
        <f>Table1[[#This Row],[FLIGHT_DATE]]-Table1[[#This Row],[DATE_BOOKED]]</f>
        <v>166</v>
      </c>
    </row>
    <row r="2479" spans="1:23" x14ac:dyDescent="0.35">
      <c r="A2479" s="3247">
        <v>45782</v>
      </c>
      <c r="B2479" s="3248" t="s">
        <v>1285</v>
      </c>
      <c r="C2479" s="198" t="s">
        <v>160</v>
      </c>
      <c r="D2479" s="198"/>
      <c r="E2479" s="3248"/>
      <c r="F2479" s="3198" t="s">
        <v>54</v>
      </c>
      <c r="G2479" s="3240" t="s">
        <v>10</v>
      </c>
      <c r="H2479" s="3248" t="s">
        <v>1281</v>
      </c>
      <c r="I2479" s="3249" t="s">
        <v>130</v>
      </c>
      <c r="J2479" s="3247">
        <v>45955</v>
      </c>
      <c r="K2479" s="3250">
        <v>90</v>
      </c>
      <c r="L2479" s="3251">
        <v>90</v>
      </c>
      <c r="M2479" s="3252">
        <v>175.20444444444445</v>
      </c>
      <c r="N2479" s="3253">
        <v>0</v>
      </c>
      <c r="O2479" s="3253">
        <v>0</v>
      </c>
      <c r="P2479" s="3254">
        <f>SUM(Table1[[#This Row],[BASE_FARE]:[SURCHARGES]])*Table1[[#This Row],[SEATS_BOOKED]]</f>
        <v>15768.4</v>
      </c>
      <c r="Q2479" s="3240" t="s">
        <v>161</v>
      </c>
      <c r="R2479" s="3357" t="s">
        <v>384</v>
      </c>
      <c r="S2479" s="3248" t="str">
        <f>LEFT(Table1[[#This Row],[SECTOR]],3)</f>
        <v>VRN</v>
      </c>
      <c r="T2479" s="3248" t="str">
        <f>RIGHT(Table1[[#This Row],[SECTOR]],3)</f>
        <v>SSH</v>
      </c>
      <c r="U2479" s="3248" t="str">
        <f t="shared" si="252"/>
        <v>VRN</v>
      </c>
      <c r="V2479" s="3248">
        <f>WEEKDAY(Table1[[#This Row],[FLIGHT_DATE]],2)</f>
        <v>6</v>
      </c>
      <c r="W2479" s="3248">
        <f>Table1[[#This Row],[FLIGHT_DATE]]-Table1[[#This Row],[DATE_BOOKED]]</f>
        <v>173</v>
      </c>
    </row>
    <row r="2480" spans="1:23" x14ac:dyDescent="0.35">
      <c r="A2480" s="3247">
        <v>45782</v>
      </c>
      <c r="B2480" s="3248" t="s">
        <v>1285</v>
      </c>
      <c r="C2480" s="198" t="s">
        <v>160</v>
      </c>
      <c r="D2480" s="198"/>
      <c r="E2480" s="3248"/>
      <c r="F2480" s="3198" t="s">
        <v>54</v>
      </c>
      <c r="G2480" s="3248" t="s">
        <v>11</v>
      </c>
      <c r="H2480" s="3248" t="s">
        <v>1273</v>
      </c>
      <c r="I2480" s="3249" t="s">
        <v>126</v>
      </c>
      <c r="J2480" s="3247">
        <v>45927</v>
      </c>
      <c r="K2480" s="3250">
        <v>90</v>
      </c>
      <c r="L2480" s="3251">
        <v>90</v>
      </c>
      <c r="M2480" s="3252">
        <v>175.20444444444445</v>
      </c>
      <c r="N2480" s="3253">
        <v>0</v>
      </c>
      <c r="O2480" s="3253">
        <v>0</v>
      </c>
      <c r="P2480" s="3254">
        <f>SUM(Table1[[#This Row],[BASE_FARE]:[SURCHARGES]])*Table1[[#This Row],[SEATS_BOOKED]]</f>
        <v>15768.4</v>
      </c>
      <c r="Q2480" s="3240" t="s">
        <v>161</v>
      </c>
      <c r="R2480" s="3357" t="s">
        <v>384</v>
      </c>
      <c r="S2480" s="3248" t="str">
        <f>LEFT(Table1[[#This Row],[SECTOR]],3)</f>
        <v>SSH</v>
      </c>
      <c r="T2480" s="3248" t="str">
        <f>RIGHT(Table1[[#This Row],[SECTOR]],3)</f>
        <v>VRN</v>
      </c>
      <c r="U2480" s="3248" t="str">
        <f t="shared" ref="U2480:U2485" si="253">IF(AND(S2480&lt;&gt;"SSH", S2480&lt;&gt;"RMF", S2480&lt;&gt;"CAI", S2480&lt;&gt;"HRG", S2480&lt;&gt;"LXR", S2480&lt;&gt;"DXB", OR(T2480="SSH", T2480="RMF", T2480="CAI", T2480="HRG", T2480="LXR", T2480="DXB")), S2480,
    IF(AND(T2480&lt;&gt;"SSH", T2480&lt;&gt;"RMF", T2480&lt;&gt;"CAI", T2480&lt;&gt;"HRG", T2480&lt;&gt;"LXR", T2480&lt;&gt;"DXB", OR(S2480="SSH", S2480="RMF", S2480="CAI", S2480="HRG", S2480="LXR", S2480="DXB")), T2480,
    "VIE"))</f>
        <v>VRN</v>
      </c>
      <c r="V2480" s="3248">
        <f>WEEKDAY(Table1[[#This Row],[FLIGHT_DATE]],2)</f>
        <v>6</v>
      </c>
      <c r="W2480" s="3248">
        <f>Table1[[#This Row],[FLIGHT_DATE]]-Table1[[#This Row],[DATE_BOOKED]]</f>
        <v>145</v>
      </c>
    </row>
    <row r="2481" spans="1:23" x14ac:dyDescent="0.35">
      <c r="A2481" s="3247">
        <v>45782</v>
      </c>
      <c r="B2481" s="3248" t="s">
        <v>1285</v>
      </c>
      <c r="C2481" s="198" t="s">
        <v>160</v>
      </c>
      <c r="D2481" s="198"/>
      <c r="E2481" s="3248"/>
      <c r="F2481" s="3198" t="s">
        <v>54</v>
      </c>
      <c r="G2481" s="3248" t="s">
        <v>11</v>
      </c>
      <c r="H2481" s="3248" t="s">
        <v>1273</v>
      </c>
      <c r="I2481" s="3249" t="s">
        <v>126</v>
      </c>
      <c r="J2481" s="3247">
        <v>45934</v>
      </c>
      <c r="K2481" s="3250">
        <v>90</v>
      </c>
      <c r="L2481" s="3251">
        <v>90</v>
      </c>
      <c r="M2481" s="3252">
        <v>175.20444444444445</v>
      </c>
      <c r="N2481" s="3253">
        <v>0</v>
      </c>
      <c r="O2481" s="3253">
        <v>0</v>
      </c>
      <c r="P2481" s="3254">
        <f>SUM(Table1[[#This Row],[BASE_FARE]:[SURCHARGES]])*Table1[[#This Row],[SEATS_BOOKED]]</f>
        <v>15768.4</v>
      </c>
      <c r="Q2481" s="3240" t="s">
        <v>161</v>
      </c>
      <c r="R2481" s="3357" t="s">
        <v>384</v>
      </c>
      <c r="S2481" s="3248" t="str">
        <f>LEFT(Table1[[#This Row],[SECTOR]],3)</f>
        <v>SSH</v>
      </c>
      <c r="T2481" s="3248" t="str">
        <f>RIGHT(Table1[[#This Row],[SECTOR]],3)</f>
        <v>VRN</v>
      </c>
      <c r="U2481" s="3248" t="str">
        <f t="shared" si="253"/>
        <v>VRN</v>
      </c>
      <c r="V2481" s="3248">
        <f>WEEKDAY(Table1[[#This Row],[FLIGHT_DATE]],2)</f>
        <v>6</v>
      </c>
      <c r="W2481" s="3248">
        <f>Table1[[#This Row],[FLIGHT_DATE]]-Table1[[#This Row],[DATE_BOOKED]]</f>
        <v>152</v>
      </c>
    </row>
    <row r="2482" spans="1:23" x14ac:dyDescent="0.35">
      <c r="A2482" s="3247">
        <v>45782</v>
      </c>
      <c r="B2482" s="3248" t="s">
        <v>1285</v>
      </c>
      <c r="C2482" s="198" t="s">
        <v>160</v>
      </c>
      <c r="D2482" s="198"/>
      <c r="E2482" s="3248"/>
      <c r="F2482" s="3198" t="s">
        <v>54</v>
      </c>
      <c r="G2482" s="3248" t="s">
        <v>11</v>
      </c>
      <c r="H2482" s="3248" t="s">
        <v>1273</v>
      </c>
      <c r="I2482" s="3249" t="s">
        <v>126</v>
      </c>
      <c r="J2482" s="3247">
        <v>45941</v>
      </c>
      <c r="K2482" s="3250">
        <v>90</v>
      </c>
      <c r="L2482" s="3251">
        <v>90</v>
      </c>
      <c r="M2482" s="3252">
        <v>175.20444444444445</v>
      </c>
      <c r="N2482" s="3253">
        <v>0</v>
      </c>
      <c r="O2482" s="3253">
        <v>0</v>
      </c>
      <c r="P2482" s="3254">
        <f>SUM(Table1[[#This Row],[BASE_FARE]:[SURCHARGES]])*Table1[[#This Row],[SEATS_BOOKED]]</f>
        <v>15768.4</v>
      </c>
      <c r="Q2482" s="3240" t="s">
        <v>161</v>
      </c>
      <c r="R2482" s="3357" t="s">
        <v>384</v>
      </c>
      <c r="S2482" s="3248" t="str">
        <f>LEFT(Table1[[#This Row],[SECTOR]],3)</f>
        <v>SSH</v>
      </c>
      <c r="T2482" s="3248" t="str">
        <f>RIGHT(Table1[[#This Row],[SECTOR]],3)</f>
        <v>VRN</v>
      </c>
      <c r="U2482" s="3248" t="str">
        <f t="shared" si="253"/>
        <v>VRN</v>
      </c>
      <c r="V2482" s="3248">
        <f>WEEKDAY(Table1[[#This Row],[FLIGHT_DATE]],2)</f>
        <v>6</v>
      </c>
      <c r="W2482" s="3248">
        <f>Table1[[#This Row],[FLIGHT_DATE]]-Table1[[#This Row],[DATE_BOOKED]]</f>
        <v>159</v>
      </c>
    </row>
    <row r="2483" spans="1:23" x14ac:dyDescent="0.35">
      <c r="A2483" s="3247">
        <v>45782</v>
      </c>
      <c r="B2483" s="3248" t="s">
        <v>1285</v>
      </c>
      <c r="C2483" s="198" t="s">
        <v>160</v>
      </c>
      <c r="D2483" s="198"/>
      <c r="E2483" s="3248"/>
      <c r="F2483" s="3198" t="s">
        <v>54</v>
      </c>
      <c r="G2483" s="3248" t="s">
        <v>11</v>
      </c>
      <c r="H2483" s="3248" t="s">
        <v>1273</v>
      </c>
      <c r="I2483" s="3249" t="s">
        <v>126</v>
      </c>
      <c r="J2483" s="3247">
        <v>45948</v>
      </c>
      <c r="K2483" s="3250">
        <v>90</v>
      </c>
      <c r="L2483" s="3251">
        <v>90</v>
      </c>
      <c r="M2483" s="3252">
        <v>175.20444444444445</v>
      </c>
      <c r="N2483" s="3253">
        <v>0</v>
      </c>
      <c r="O2483" s="3253">
        <v>0</v>
      </c>
      <c r="P2483" s="3254">
        <f>SUM(Table1[[#This Row],[BASE_FARE]:[SURCHARGES]])*Table1[[#This Row],[SEATS_BOOKED]]</f>
        <v>15768.4</v>
      </c>
      <c r="Q2483" s="3240" t="s">
        <v>161</v>
      </c>
      <c r="R2483" s="3357" t="s">
        <v>384</v>
      </c>
      <c r="S2483" s="3248" t="str">
        <f>LEFT(Table1[[#This Row],[SECTOR]],3)</f>
        <v>SSH</v>
      </c>
      <c r="T2483" s="3248" t="str">
        <f>RIGHT(Table1[[#This Row],[SECTOR]],3)</f>
        <v>VRN</v>
      </c>
      <c r="U2483" s="3248" t="str">
        <f t="shared" si="253"/>
        <v>VRN</v>
      </c>
      <c r="V2483" s="3248">
        <f>WEEKDAY(Table1[[#This Row],[FLIGHT_DATE]],2)</f>
        <v>6</v>
      </c>
      <c r="W2483" s="3248">
        <f>Table1[[#This Row],[FLIGHT_DATE]]-Table1[[#This Row],[DATE_BOOKED]]</f>
        <v>166</v>
      </c>
    </row>
    <row r="2484" spans="1:23" x14ac:dyDescent="0.35">
      <c r="A2484" s="3247">
        <v>45782</v>
      </c>
      <c r="B2484" s="3248" t="s">
        <v>1285</v>
      </c>
      <c r="C2484" s="198" t="s">
        <v>160</v>
      </c>
      <c r="D2484" s="198"/>
      <c r="E2484" s="3248"/>
      <c r="F2484" s="3198" t="s">
        <v>54</v>
      </c>
      <c r="G2484" s="3248" t="s">
        <v>11</v>
      </c>
      <c r="H2484" s="3248" t="s">
        <v>1273</v>
      </c>
      <c r="I2484" s="3249" t="s">
        <v>126</v>
      </c>
      <c r="J2484" s="3247">
        <v>45955</v>
      </c>
      <c r="K2484" s="3250">
        <v>90</v>
      </c>
      <c r="L2484" s="3251">
        <v>90</v>
      </c>
      <c r="M2484" s="3252">
        <v>175.20444444444445</v>
      </c>
      <c r="N2484" s="3253">
        <v>0</v>
      </c>
      <c r="O2484" s="3253">
        <v>0</v>
      </c>
      <c r="P2484" s="3254">
        <f>SUM(Table1[[#This Row],[BASE_FARE]:[SURCHARGES]])*Table1[[#This Row],[SEATS_BOOKED]]</f>
        <v>15768.4</v>
      </c>
      <c r="Q2484" s="3240" t="s">
        <v>161</v>
      </c>
      <c r="R2484" s="3357" t="s">
        <v>384</v>
      </c>
      <c r="S2484" s="3248" t="str">
        <f>LEFT(Table1[[#This Row],[SECTOR]],3)</f>
        <v>SSH</v>
      </c>
      <c r="T2484" s="3248" t="str">
        <f>RIGHT(Table1[[#This Row],[SECTOR]],3)</f>
        <v>VRN</v>
      </c>
      <c r="U2484" s="3248" t="str">
        <f t="shared" si="253"/>
        <v>VRN</v>
      </c>
      <c r="V2484" s="3248">
        <f>WEEKDAY(Table1[[#This Row],[FLIGHT_DATE]],2)</f>
        <v>6</v>
      </c>
      <c r="W2484" s="3248">
        <f>Table1[[#This Row],[FLIGHT_DATE]]-Table1[[#This Row],[DATE_BOOKED]]</f>
        <v>173</v>
      </c>
    </row>
    <row r="2485" spans="1:23" x14ac:dyDescent="0.35">
      <c r="A2485" s="3247">
        <v>45782</v>
      </c>
      <c r="B2485" s="3248" t="s">
        <v>1285</v>
      </c>
      <c r="C2485" s="198" t="s">
        <v>160</v>
      </c>
      <c r="D2485" s="198"/>
      <c r="E2485" s="3248"/>
      <c r="F2485" s="3198" t="s">
        <v>54</v>
      </c>
      <c r="G2485" s="3248" t="s">
        <v>11</v>
      </c>
      <c r="H2485" s="3248" t="s">
        <v>1273</v>
      </c>
      <c r="I2485" s="3249" t="s">
        <v>126</v>
      </c>
      <c r="J2485" s="3247">
        <v>45962</v>
      </c>
      <c r="K2485" s="3250">
        <v>90</v>
      </c>
      <c r="L2485" s="3251">
        <v>90</v>
      </c>
      <c r="M2485" s="3252">
        <v>175.20444444444445</v>
      </c>
      <c r="N2485" s="3253">
        <v>0</v>
      </c>
      <c r="O2485" s="3253">
        <v>0</v>
      </c>
      <c r="P2485" s="3254">
        <f>SUM(Table1[[#This Row],[BASE_FARE]:[SURCHARGES]])*Table1[[#This Row],[SEATS_BOOKED]]</f>
        <v>15768.4</v>
      </c>
      <c r="Q2485" s="3240" t="s">
        <v>161</v>
      </c>
      <c r="R2485" s="3357" t="s">
        <v>384</v>
      </c>
      <c r="S2485" s="3248" t="str">
        <f>LEFT(Table1[[#This Row],[SECTOR]],3)</f>
        <v>SSH</v>
      </c>
      <c r="T2485" s="3248" t="str">
        <f>RIGHT(Table1[[#This Row],[SECTOR]],3)</f>
        <v>VRN</v>
      </c>
      <c r="U2485" s="3248" t="str">
        <f t="shared" si="253"/>
        <v>VRN</v>
      </c>
      <c r="V2485" s="3248">
        <f>WEEKDAY(Table1[[#This Row],[FLIGHT_DATE]],2)</f>
        <v>6</v>
      </c>
      <c r="W2485" s="3248">
        <f>Table1[[#This Row],[FLIGHT_DATE]]-Table1[[#This Row],[DATE_BOOKED]]</f>
        <v>180</v>
      </c>
    </row>
    <row r="2486" spans="1:23" x14ac:dyDescent="0.35">
      <c r="A2486" s="3255">
        <v>45783</v>
      </c>
      <c r="B2486" s="3256" t="s">
        <v>332</v>
      </c>
      <c r="C2486" s="198" t="s">
        <v>333</v>
      </c>
      <c r="D2486" s="198"/>
      <c r="E2486" s="3256"/>
      <c r="F2486" s="3256" t="s">
        <v>56</v>
      </c>
      <c r="G2486" s="3256" t="s">
        <v>10</v>
      </c>
      <c r="H2486" s="3256" t="s">
        <v>88</v>
      </c>
      <c r="I2486" s="3257" t="s">
        <v>27</v>
      </c>
      <c r="J2486" s="3255">
        <v>45850</v>
      </c>
      <c r="K2486" s="3258">
        <v>1</v>
      </c>
      <c r="L2486" s="3259">
        <v>1</v>
      </c>
      <c r="M2486" s="3260">
        <v>160</v>
      </c>
      <c r="N2486" s="3261">
        <v>0</v>
      </c>
      <c r="O2486" s="3261">
        <v>0</v>
      </c>
      <c r="P2486" s="3262">
        <f>SUM(Table1[[#This Row],[BASE_FARE]:[SURCHARGES]])*Table1[[#This Row],[SEATS_BOOKED]]</f>
        <v>160</v>
      </c>
      <c r="Q2486" s="3240" t="s">
        <v>161</v>
      </c>
      <c r="R2486" s="3258" t="s">
        <v>335</v>
      </c>
      <c r="S2486" s="3256" t="str">
        <f>LEFT(Table1[[#This Row],[SECTOR]],3)</f>
        <v>SSH</v>
      </c>
      <c r="T2486" s="3256" t="str">
        <f>RIGHT(Table1[[#This Row],[SECTOR]],3)</f>
        <v>BRI</v>
      </c>
      <c r="U2486" s="3256" t="str">
        <f t="shared" ref="U2486:U2487" si="254">IF(AND(S2486&lt;&gt;"SSH", S2486&lt;&gt;"RMF", S2486&lt;&gt;"CAI", S2486&lt;&gt;"HRG", S2486&lt;&gt;"LXR", S2486&lt;&gt;"DXB", OR(T2486="SSH", T2486="RMF", T2486="CAI", T2486="HRG", T2486="LXR", T2486="DXB")), S2486,
    IF(AND(T2486&lt;&gt;"SSH", T2486&lt;&gt;"RMF", T2486&lt;&gt;"CAI", T2486&lt;&gt;"HRG", T2486&lt;&gt;"LXR", T2486&lt;&gt;"DXB", OR(S2486="SSH", S2486="RMF", S2486="CAI", S2486="HRG", S2486="LXR", S2486="DXB")), T2486,
    "VIE"))</f>
        <v>BRI</v>
      </c>
      <c r="V2486" s="3256">
        <f>WEEKDAY(Table1[[#This Row],[FLIGHT_DATE]],2)</f>
        <v>6</v>
      </c>
      <c r="W2486" s="3256">
        <f>Table1[[#This Row],[FLIGHT_DATE]]-Table1[[#This Row],[DATE_BOOKED]]</f>
        <v>67</v>
      </c>
    </row>
    <row r="2487" spans="1:23" x14ac:dyDescent="0.35">
      <c r="A2487" s="3255">
        <v>45783</v>
      </c>
      <c r="B2487" s="3256" t="s">
        <v>332</v>
      </c>
      <c r="C2487" s="198" t="s">
        <v>333</v>
      </c>
      <c r="D2487" s="198"/>
      <c r="E2487" s="3256"/>
      <c r="F2487" s="3256" t="s">
        <v>56</v>
      </c>
      <c r="G2487" s="3256" t="s">
        <v>10</v>
      </c>
      <c r="H2487" s="3256" t="s">
        <v>190</v>
      </c>
      <c r="I2487" s="3257" t="s">
        <v>28</v>
      </c>
      <c r="J2487" s="3255">
        <v>45880</v>
      </c>
      <c r="K2487" s="3258">
        <v>4</v>
      </c>
      <c r="L2487" s="3259">
        <v>4</v>
      </c>
      <c r="M2487" s="3260">
        <v>280</v>
      </c>
      <c r="N2487" s="3261">
        <v>0</v>
      </c>
      <c r="O2487" s="3261">
        <v>0</v>
      </c>
      <c r="P2487" s="3262">
        <f>SUM(Table1[[#This Row],[BASE_FARE]:[SURCHARGES]])*Table1[[#This Row],[SEATS_BOOKED]]</f>
        <v>1120</v>
      </c>
      <c r="Q2487" s="3240" t="s">
        <v>161</v>
      </c>
      <c r="R2487" s="3258" t="s">
        <v>335</v>
      </c>
      <c r="S2487" s="3256" t="str">
        <f>LEFT(Table1[[#This Row],[SECTOR]],3)</f>
        <v>NAP</v>
      </c>
      <c r="T2487" s="3256" t="str">
        <f>RIGHT(Table1[[#This Row],[SECTOR]],3)</f>
        <v>SSH</v>
      </c>
      <c r="U2487" s="3256" t="str">
        <f t="shared" si="254"/>
        <v>NAP</v>
      </c>
      <c r="V2487" s="3256">
        <f>WEEKDAY(Table1[[#This Row],[FLIGHT_DATE]],2)</f>
        <v>1</v>
      </c>
      <c r="W2487" s="3256">
        <f>Table1[[#This Row],[FLIGHT_DATE]]-Table1[[#This Row],[DATE_BOOKED]]</f>
        <v>97</v>
      </c>
    </row>
    <row r="2488" spans="1:23" x14ac:dyDescent="0.35">
      <c r="A2488" s="3255">
        <v>45783</v>
      </c>
      <c r="B2488" s="3256" t="s">
        <v>332</v>
      </c>
      <c r="C2488" s="198" t="s">
        <v>333</v>
      </c>
      <c r="D2488" s="198"/>
      <c r="E2488" s="3256"/>
      <c r="F2488" s="3256" t="s">
        <v>56</v>
      </c>
      <c r="G2488" s="3256" t="s">
        <v>10</v>
      </c>
      <c r="H2488" s="3256" t="s">
        <v>191</v>
      </c>
      <c r="I2488" s="3257" t="s">
        <v>114</v>
      </c>
      <c r="J2488" s="3255">
        <v>45884</v>
      </c>
      <c r="K2488" s="3258">
        <v>3</v>
      </c>
      <c r="L2488" s="3259">
        <v>3</v>
      </c>
      <c r="M2488" s="3260">
        <v>250</v>
      </c>
      <c r="N2488" s="3261">
        <v>0</v>
      </c>
      <c r="O2488" s="3261">
        <v>0</v>
      </c>
      <c r="P2488" s="3262">
        <f>SUM(Table1[[#This Row],[BASE_FARE]:[SURCHARGES]])*Table1[[#This Row],[SEATS_BOOKED]]</f>
        <v>750</v>
      </c>
      <c r="Q2488" s="3256" t="s">
        <v>161</v>
      </c>
      <c r="R2488" s="3258" t="s">
        <v>335</v>
      </c>
      <c r="S2488" s="3256" t="str">
        <f>LEFT(Table1[[#This Row],[SECTOR]],3)</f>
        <v>SSH</v>
      </c>
      <c r="T2488" s="3256" t="str">
        <f>RIGHT(Table1[[#This Row],[SECTOR]],3)</f>
        <v>FCO</v>
      </c>
      <c r="U2488" s="3256" t="str">
        <f>IF(AND(S2488&lt;&gt;"SSH", S2488&lt;&gt;"RMF", S2488&lt;&gt;"CAI", S2488&lt;&gt;"HRG", S2488&lt;&gt;"LXR", S2488&lt;&gt;"DXB", OR(T2488="SSH", T2488="RMF", T2488="CAI", T2488="HRG", T2488="LXR", T2488="DXB")), S2488,
    IF(AND(T2488&lt;&gt;"SSH", T2488&lt;&gt;"RMF", T2488&lt;&gt;"CAI", T2488&lt;&gt;"HRG", T2488&lt;&gt;"LXR", T2488&lt;&gt;"DXB", OR(S2488="SSH", S2488="RMF", S2488="CAI", S2488="HRG", S2488="LXR", S2488="DXB")), T2488,
    "VIE"))</f>
        <v>FCO</v>
      </c>
      <c r="V2488" s="3256">
        <f>WEEKDAY(Table1[[#This Row],[FLIGHT_DATE]],2)</f>
        <v>5</v>
      </c>
      <c r="W2488" s="3256">
        <f>Table1[[#This Row],[FLIGHT_DATE]]-Table1[[#This Row],[DATE_BOOKED]]</f>
        <v>101</v>
      </c>
    </row>
    <row r="2489" spans="1:23" x14ac:dyDescent="0.35">
      <c r="A2489" s="3263">
        <v>45783</v>
      </c>
      <c r="B2489" s="3264" t="s">
        <v>385</v>
      </c>
      <c r="C2489" s="198" t="s">
        <v>333</v>
      </c>
      <c r="D2489" s="198"/>
      <c r="E2489" s="3264" t="s">
        <v>1287</v>
      </c>
      <c r="F2489" s="3264" t="s">
        <v>56</v>
      </c>
      <c r="G2489" s="3264" t="s">
        <v>10</v>
      </c>
      <c r="H2489" s="3264" t="s">
        <v>1158</v>
      </c>
      <c r="I2489" s="3265" t="s">
        <v>28</v>
      </c>
      <c r="J2489" s="3263">
        <v>45889</v>
      </c>
      <c r="K2489" s="3266">
        <v>2</v>
      </c>
      <c r="L2489" s="3267">
        <v>2</v>
      </c>
      <c r="M2489" s="3268">
        <v>230</v>
      </c>
      <c r="N2489" s="3269">
        <v>0</v>
      </c>
      <c r="O2489" s="3269">
        <v>0</v>
      </c>
      <c r="P2489" s="3270">
        <f>SUM(Table1[[#This Row],[BASE_FARE]:[SURCHARGES]])*Table1[[#This Row],[SEATS_BOOKED]]</f>
        <v>460</v>
      </c>
      <c r="Q2489" s="3264" t="s">
        <v>161</v>
      </c>
      <c r="R2489" s="3266" t="s">
        <v>335</v>
      </c>
      <c r="S2489" s="3264" t="str">
        <f>LEFT(Table1[[#This Row],[SECTOR]],3)</f>
        <v>NAP</v>
      </c>
      <c r="T2489" s="3264" t="str">
        <f>RIGHT(Table1[[#This Row],[SECTOR]],3)</f>
        <v>SSH</v>
      </c>
      <c r="U2489" s="3264" t="str">
        <f>IF(AND(S2489&lt;&gt;"SSH", S2489&lt;&gt;"RMF", S2489&lt;&gt;"CAI", S2489&lt;&gt;"HRG", S2489&lt;&gt;"LXR", S2489&lt;&gt;"DXB", OR(T2489="SSH", T2489="RMF", T2489="CAI", T2489="HRG", T2489="LXR", T2489="DXB")), S2489,
    IF(AND(T2489&lt;&gt;"SSH", T2489&lt;&gt;"RMF", T2489&lt;&gt;"CAI", T2489&lt;&gt;"HRG", T2489&lt;&gt;"LXR", T2489&lt;&gt;"DXB", OR(S2489="SSH", S2489="RMF", S2489="CAI", S2489="HRG", S2489="LXR", S2489="DXB")), T2489,
    "VIE"))</f>
        <v>NAP</v>
      </c>
      <c r="V2489" s="3264">
        <f>WEEKDAY(Table1[[#This Row],[FLIGHT_DATE]],2)</f>
        <v>3</v>
      </c>
      <c r="W2489" s="3264">
        <f>Table1[[#This Row],[FLIGHT_DATE]]-Table1[[#This Row],[DATE_BOOKED]]</f>
        <v>106</v>
      </c>
    </row>
    <row r="2490" spans="1:23" x14ac:dyDescent="0.35">
      <c r="A2490" s="3271">
        <v>45784</v>
      </c>
      <c r="B2490" s="3272" t="s">
        <v>332</v>
      </c>
      <c r="C2490" s="198" t="s">
        <v>333</v>
      </c>
      <c r="D2490" s="198"/>
      <c r="E2490" s="3272"/>
      <c r="F2490" s="3272" t="s">
        <v>56</v>
      </c>
      <c r="G2490" s="3272" t="s">
        <v>10</v>
      </c>
      <c r="H2490" s="3272" t="s">
        <v>191</v>
      </c>
      <c r="I2490" s="3273" t="s">
        <v>114</v>
      </c>
      <c r="J2490" s="3271">
        <v>45898</v>
      </c>
      <c r="K2490" s="3274">
        <v>4</v>
      </c>
      <c r="L2490" s="3275">
        <v>4</v>
      </c>
      <c r="M2490" s="3276">
        <v>250</v>
      </c>
      <c r="N2490" s="3277">
        <v>0</v>
      </c>
      <c r="O2490" s="3277">
        <v>0</v>
      </c>
      <c r="P2490" s="3278">
        <f>SUM(Table1[[#This Row],[BASE_FARE]:[SURCHARGES]])*Table1[[#This Row],[SEATS_BOOKED]]</f>
        <v>1000</v>
      </c>
      <c r="Q2490" s="3264" t="s">
        <v>161</v>
      </c>
      <c r="R2490" s="3266" t="s">
        <v>335</v>
      </c>
      <c r="S2490" s="3272" t="str">
        <f>LEFT(Table1[[#This Row],[SECTOR]],3)</f>
        <v>SSH</v>
      </c>
      <c r="T2490" s="3272" t="str">
        <f>RIGHT(Table1[[#This Row],[SECTOR]],3)</f>
        <v>FCO</v>
      </c>
      <c r="U2490" s="3272" t="str">
        <f t="shared" ref="U2490:U2492" si="255">IF(AND(S2490&lt;&gt;"SSH", S2490&lt;&gt;"RMF", S2490&lt;&gt;"CAI", S2490&lt;&gt;"HRG", S2490&lt;&gt;"LXR", S2490&lt;&gt;"DXB", OR(T2490="SSH", T2490="RMF", T2490="CAI", T2490="HRG", T2490="LXR", T2490="DXB")), S2490,
    IF(AND(T2490&lt;&gt;"SSH", T2490&lt;&gt;"RMF", T2490&lt;&gt;"CAI", T2490&lt;&gt;"HRG", T2490&lt;&gt;"LXR", T2490&lt;&gt;"DXB", OR(S2490="SSH", S2490="RMF", S2490="CAI", S2490="HRG", S2490="LXR", S2490="DXB")), T2490,
    "VIE"))</f>
        <v>FCO</v>
      </c>
      <c r="V2490" s="3272">
        <f>WEEKDAY(Table1[[#This Row],[FLIGHT_DATE]],2)</f>
        <v>5</v>
      </c>
      <c r="W2490" s="3272">
        <f>Table1[[#This Row],[FLIGHT_DATE]]-Table1[[#This Row],[DATE_BOOKED]]</f>
        <v>114</v>
      </c>
    </row>
    <row r="2491" spans="1:23" x14ac:dyDescent="0.35">
      <c r="A2491" s="3271">
        <v>45784</v>
      </c>
      <c r="B2491" s="3272" t="s">
        <v>332</v>
      </c>
      <c r="C2491" s="198" t="s">
        <v>333</v>
      </c>
      <c r="D2491" s="198"/>
      <c r="E2491" s="3272"/>
      <c r="F2491" s="3272" t="s">
        <v>56</v>
      </c>
      <c r="G2491" s="3272" t="s">
        <v>10</v>
      </c>
      <c r="H2491" s="3272" t="s">
        <v>190</v>
      </c>
      <c r="I2491" s="3273" t="s">
        <v>28</v>
      </c>
      <c r="J2491" s="3271">
        <v>45880</v>
      </c>
      <c r="K2491" s="3274">
        <v>3</v>
      </c>
      <c r="L2491" s="3275">
        <v>3</v>
      </c>
      <c r="M2491" s="3276">
        <v>280</v>
      </c>
      <c r="N2491" s="3277">
        <v>0</v>
      </c>
      <c r="O2491" s="3277">
        <v>0</v>
      </c>
      <c r="P2491" s="3278">
        <f>SUM(Table1[[#This Row],[BASE_FARE]:[SURCHARGES]])*Table1[[#This Row],[SEATS_BOOKED]]</f>
        <v>840</v>
      </c>
      <c r="Q2491" s="3264" t="s">
        <v>161</v>
      </c>
      <c r="R2491" s="3266" t="s">
        <v>335</v>
      </c>
      <c r="S2491" s="3272" t="str">
        <f>LEFT(Table1[[#This Row],[SECTOR]],3)</f>
        <v>NAP</v>
      </c>
      <c r="T2491" s="3272" t="str">
        <f>RIGHT(Table1[[#This Row],[SECTOR]],3)</f>
        <v>SSH</v>
      </c>
      <c r="U2491" s="3272" t="str">
        <f t="shared" si="255"/>
        <v>NAP</v>
      </c>
      <c r="V2491" s="3272">
        <f>WEEKDAY(Table1[[#This Row],[FLIGHT_DATE]],2)</f>
        <v>1</v>
      </c>
      <c r="W2491" s="3272">
        <f>Table1[[#This Row],[FLIGHT_DATE]]-Table1[[#This Row],[DATE_BOOKED]]</f>
        <v>96</v>
      </c>
    </row>
    <row r="2492" spans="1:23" x14ac:dyDescent="0.35">
      <c r="A2492" s="3271">
        <v>45784</v>
      </c>
      <c r="B2492" s="3272" t="s">
        <v>332</v>
      </c>
      <c r="C2492" s="198" t="s">
        <v>333</v>
      </c>
      <c r="D2492" s="198"/>
      <c r="E2492" s="3272"/>
      <c r="F2492" s="3272" t="s">
        <v>56</v>
      </c>
      <c r="G2492" s="3272" t="s">
        <v>10</v>
      </c>
      <c r="H2492" s="3272" t="s">
        <v>190</v>
      </c>
      <c r="I2492" s="3273" t="s">
        <v>115</v>
      </c>
      <c r="J2492" s="3271">
        <v>45884</v>
      </c>
      <c r="K2492" s="3274">
        <v>4</v>
      </c>
      <c r="L2492" s="3275">
        <v>4</v>
      </c>
      <c r="M2492" s="3276">
        <v>250</v>
      </c>
      <c r="N2492" s="3277">
        <v>0</v>
      </c>
      <c r="O2492" s="3277">
        <v>0</v>
      </c>
      <c r="P2492" s="3278">
        <f>SUM(Table1[[#This Row],[BASE_FARE]:[SURCHARGES]])*Table1[[#This Row],[SEATS_BOOKED]]</f>
        <v>1000</v>
      </c>
      <c r="Q2492" s="3264" t="s">
        <v>161</v>
      </c>
      <c r="R2492" s="3266" t="s">
        <v>335</v>
      </c>
      <c r="S2492" s="3272" t="str">
        <f>LEFT(Table1[[#This Row],[SECTOR]],3)</f>
        <v>FCO</v>
      </c>
      <c r="T2492" s="3272" t="str">
        <f>RIGHT(Table1[[#This Row],[SECTOR]],3)</f>
        <v>SSH</v>
      </c>
      <c r="U2492" s="3272" t="str">
        <f t="shared" si="255"/>
        <v>FCO</v>
      </c>
      <c r="V2492" s="3272">
        <f>WEEKDAY(Table1[[#This Row],[FLIGHT_DATE]],2)</f>
        <v>5</v>
      </c>
      <c r="W2492" s="3272">
        <f>Table1[[#This Row],[FLIGHT_DATE]]-Table1[[#This Row],[DATE_BOOKED]]</f>
        <v>100</v>
      </c>
    </row>
    <row r="2493" spans="1:23" x14ac:dyDescent="0.35">
      <c r="A2493" s="3279">
        <v>45779</v>
      </c>
      <c r="B2493" s="3280" t="s">
        <v>390</v>
      </c>
      <c r="C2493" s="198" t="s">
        <v>333</v>
      </c>
      <c r="D2493" s="198" t="s">
        <v>952</v>
      </c>
      <c r="E2493" s="3280" t="s">
        <v>924</v>
      </c>
      <c r="F2493" s="3280" t="s">
        <v>56</v>
      </c>
      <c r="G2493" s="3280" t="s">
        <v>10</v>
      </c>
      <c r="H2493" s="3280" t="s">
        <v>445</v>
      </c>
      <c r="I2493" s="3281" t="s">
        <v>29</v>
      </c>
      <c r="J2493" s="3279">
        <v>45779</v>
      </c>
      <c r="K2493" s="3282">
        <v>1</v>
      </c>
      <c r="L2493" s="3283">
        <v>1</v>
      </c>
      <c r="M2493" s="3284">
        <v>200</v>
      </c>
      <c r="N2493" s="3285">
        <v>38.92</v>
      </c>
      <c r="O2493" s="3285">
        <v>40</v>
      </c>
      <c r="P2493" s="3278">
        <f>SUM(Table1[[#This Row],[BASE_FARE]:[SURCHARGES]])*Table1[[#This Row],[SEATS_BOOKED]]</f>
        <v>278.92</v>
      </c>
      <c r="Q2493" s="3264" t="s">
        <v>161</v>
      </c>
      <c r="R2493" s="3266" t="s">
        <v>335</v>
      </c>
      <c r="S2493" s="3280" t="str">
        <f>LEFT(Table1[[#This Row],[SECTOR]],3)</f>
        <v>SSH</v>
      </c>
      <c r="T2493" s="3280" t="str">
        <f>RIGHT(Table1[[#This Row],[SECTOR]],3)</f>
        <v>NAP</v>
      </c>
      <c r="U2493" s="3280" t="str">
        <f t="shared" ref="U2493:U2498" si="256">IF(AND(S2493&lt;&gt;"SSH", S2493&lt;&gt;"RMF", S2493&lt;&gt;"CAI", S2493&lt;&gt;"HRG", S2493&lt;&gt;"LXR", S2493&lt;&gt;"DXB", OR(T2493="SSH", T2493="RMF", T2493="CAI", T2493="HRG", T2493="LXR", T2493="DXB")), S2493,
    IF(AND(T2493&lt;&gt;"SSH", T2493&lt;&gt;"RMF", T2493&lt;&gt;"CAI", T2493&lt;&gt;"HRG", T2493&lt;&gt;"LXR", T2493&lt;&gt;"DXB", OR(S2493="SSH", S2493="RMF", S2493="CAI", S2493="HRG", S2493="LXR", S2493="DXB")), T2493,
    "VIE"))</f>
        <v>NAP</v>
      </c>
      <c r="V2493" s="3280">
        <f>WEEKDAY(Table1[[#This Row],[FLIGHT_DATE]],2)</f>
        <v>5</v>
      </c>
      <c r="W2493" s="3280">
        <f>Table1[[#This Row],[FLIGHT_DATE]]-Table1[[#This Row],[DATE_BOOKED]]</f>
        <v>0</v>
      </c>
    </row>
    <row r="2494" spans="1:23" x14ac:dyDescent="0.35">
      <c r="A2494" s="3279">
        <v>45779</v>
      </c>
      <c r="B2494" s="3280" t="s">
        <v>390</v>
      </c>
      <c r="C2494" s="198" t="s">
        <v>333</v>
      </c>
      <c r="D2494" s="198" t="s">
        <v>952</v>
      </c>
      <c r="E2494" s="3280" t="s">
        <v>924</v>
      </c>
      <c r="F2494" s="3280" t="s">
        <v>56</v>
      </c>
      <c r="G2494" s="3280" t="s">
        <v>10</v>
      </c>
      <c r="H2494" s="3280" t="s">
        <v>445</v>
      </c>
      <c r="I2494" s="3281" t="s">
        <v>29</v>
      </c>
      <c r="J2494" s="3279">
        <v>45779</v>
      </c>
      <c r="K2494" s="3282">
        <v>1</v>
      </c>
      <c r="L2494" s="3283">
        <v>1</v>
      </c>
      <c r="M2494" s="3284">
        <v>200</v>
      </c>
      <c r="N2494" s="3285">
        <v>38.92</v>
      </c>
      <c r="O2494" s="3285">
        <v>40</v>
      </c>
      <c r="P2494" s="3278">
        <f>SUM(Table1[[#This Row],[BASE_FARE]:[SURCHARGES]])*Table1[[#This Row],[SEATS_BOOKED]]</f>
        <v>278.92</v>
      </c>
      <c r="Q2494" s="3264" t="s">
        <v>161</v>
      </c>
      <c r="R2494" s="3266" t="s">
        <v>335</v>
      </c>
      <c r="S2494" s="3280" t="str">
        <f>LEFT(Table1[[#This Row],[SECTOR]],3)</f>
        <v>SSH</v>
      </c>
      <c r="T2494" s="3280" t="str">
        <f>RIGHT(Table1[[#This Row],[SECTOR]],3)</f>
        <v>NAP</v>
      </c>
      <c r="U2494" s="3280" t="str">
        <f t="shared" si="256"/>
        <v>NAP</v>
      </c>
      <c r="V2494" s="3280">
        <f>WEEKDAY(Table1[[#This Row],[FLIGHT_DATE]],2)</f>
        <v>5</v>
      </c>
      <c r="W2494" s="3280">
        <f>Table1[[#This Row],[FLIGHT_DATE]]-Table1[[#This Row],[DATE_BOOKED]]</f>
        <v>0</v>
      </c>
    </row>
    <row r="2495" spans="1:23" x14ac:dyDescent="0.35">
      <c r="A2495" s="3286">
        <v>45783</v>
      </c>
      <c r="B2495" s="3287" t="s">
        <v>619</v>
      </c>
      <c r="C2495" s="198" t="s">
        <v>160</v>
      </c>
      <c r="D2495" s="198"/>
      <c r="E2495" s="3287"/>
      <c r="F2495" s="3287" t="s">
        <v>54</v>
      </c>
      <c r="G2495" s="3287" t="s">
        <v>10</v>
      </c>
      <c r="H2495" s="3287" t="s">
        <v>764</v>
      </c>
      <c r="I2495" s="3288" t="s">
        <v>532</v>
      </c>
      <c r="J2495" s="3286">
        <v>45858</v>
      </c>
      <c r="K2495" s="3289">
        <v>1</v>
      </c>
      <c r="L2495" s="3290">
        <v>1</v>
      </c>
      <c r="M2495" s="3291">
        <v>215</v>
      </c>
      <c r="N2495" s="3292">
        <v>0</v>
      </c>
      <c r="O2495" s="3292">
        <v>0</v>
      </c>
      <c r="P2495" s="3293">
        <f>SUM(Table1[[#This Row],[BASE_FARE]:[SURCHARGES]])*Table1[[#This Row],[SEATS_BOOKED]]</f>
        <v>215</v>
      </c>
      <c r="Q2495" s="3287" t="s">
        <v>161</v>
      </c>
      <c r="R2495" s="3295" t="s">
        <v>397</v>
      </c>
      <c r="S2495" s="3287" t="str">
        <f>LEFT(Table1[[#This Row],[SECTOR]],3)</f>
        <v>PMO</v>
      </c>
      <c r="T2495" s="3287" t="str">
        <f>RIGHT(Table1[[#This Row],[SECTOR]],3)</f>
        <v>SSH</v>
      </c>
      <c r="U2495" s="3287" t="str">
        <f t="shared" si="256"/>
        <v>PMO</v>
      </c>
      <c r="V2495" s="3287">
        <f>WEEKDAY(Table1[[#This Row],[FLIGHT_DATE]],2)</f>
        <v>7</v>
      </c>
      <c r="W2495" s="3287">
        <f>Table1[[#This Row],[FLIGHT_DATE]]-Table1[[#This Row],[DATE_BOOKED]]</f>
        <v>75</v>
      </c>
    </row>
    <row r="2496" spans="1:23" x14ac:dyDescent="0.35">
      <c r="A2496" s="3286">
        <v>45783</v>
      </c>
      <c r="B2496" s="3287" t="s">
        <v>619</v>
      </c>
      <c r="C2496" s="198" t="s">
        <v>160</v>
      </c>
      <c r="D2496" s="198"/>
      <c r="E2496" s="3287"/>
      <c r="F2496" s="3287" t="s">
        <v>54</v>
      </c>
      <c r="G2496" s="3287" t="s">
        <v>11</v>
      </c>
      <c r="H2496" s="3287" t="s">
        <v>747</v>
      </c>
      <c r="I2496" s="3288" t="s">
        <v>530</v>
      </c>
      <c r="J2496" s="3286">
        <v>45865</v>
      </c>
      <c r="K2496" s="3289">
        <v>1</v>
      </c>
      <c r="L2496" s="3290">
        <v>1</v>
      </c>
      <c r="M2496" s="3291">
        <v>215</v>
      </c>
      <c r="N2496" s="3292">
        <v>0</v>
      </c>
      <c r="O2496" s="3292">
        <v>0</v>
      </c>
      <c r="P2496" s="3293">
        <f>SUM(Table1[[#This Row],[BASE_FARE]:[SURCHARGES]])*Table1[[#This Row],[SEATS_BOOKED]]</f>
        <v>215</v>
      </c>
      <c r="Q2496" s="3287" t="s">
        <v>161</v>
      </c>
      <c r="R2496" s="3295" t="s">
        <v>397</v>
      </c>
      <c r="S2496" s="3287" t="str">
        <f>LEFT(Table1[[#This Row],[SECTOR]],3)</f>
        <v>SSH</v>
      </c>
      <c r="T2496" s="3287" t="str">
        <f>RIGHT(Table1[[#This Row],[SECTOR]],3)</f>
        <v>PMO</v>
      </c>
      <c r="U2496" s="3287" t="str">
        <f t="shared" si="256"/>
        <v>PMO</v>
      </c>
      <c r="V2496" s="3287">
        <f>WEEKDAY(Table1[[#This Row],[FLIGHT_DATE]],2)</f>
        <v>7</v>
      </c>
      <c r="W2496" s="3287">
        <f>Table1[[#This Row],[FLIGHT_DATE]]-Table1[[#This Row],[DATE_BOOKED]]</f>
        <v>82</v>
      </c>
    </row>
    <row r="2497" spans="1:23" x14ac:dyDescent="0.35">
      <c r="A2497" s="3296">
        <v>45783</v>
      </c>
      <c r="B2497" s="3297" t="s">
        <v>1010</v>
      </c>
      <c r="C2497" s="198" t="s">
        <v>160</v>
      </c>
      <c r="D2497" s="198"/>
      <c r="E2497" s="3297"/>
      <c r="F2497" s="3287" t="s">
        <v>54</v>
      </c>
      <c r="G2497" s="3287" t="s">
        <v>10</v>
      </c>
      <c r="H2497" s="3205" t="s">
        <v>1249</v>
      </c>
      <c r="I2497" s="3298" t="s">
        <v>26</v>
      </c>
      <c r="J2497" s="3296">
        <v>45884</v>
      </c>
      <c r="K2497" s="3295">
        <v>1</v>
      </c>
      <c r="L2497" s="3299">
        <v>1</v>
      </c>
      <c r="M2497" s="2757">
        <v>225</v>
      </c>
      <c r="N2497" s="2758">
        <v>0</v>
      </c>
      <c r="O2497" s="2758">
        <v>0</v>
      </c>
      <c r="P2497" s="3300">
        <f>SUM(Table1[[#This Row],[BASE_FARE]:[SURCHARGES]])*Table1[[#This Row],[SEATS_BOOKED]]</f>
        <v>225</v>
      </c>
      <c r="Q2497" s="2036" t="s">
        <v>161</v>
      </c>
      <c r="R2497" s="2232" t="s">
        <v>95</v>
      </c>
      <c r="S2497" s="3297" t="str">
        <f>LEFT(Table1[[#This Row],[SECTOR]],3)</f>
        <v>BRI</v>
      </c>
      <c r="T2497" s="3297" t="str">
        <f>RIGHT(Table1[[#This Row],[SECTOR]],3)</f>
        <v>SSH</v>
      </c>
      <c r="U2497" s="3297" t="str">
        <f t="shared" si="256"/>
        <v>BRI</v>
      </c>
      <c r="V2497" s="3297">
        <f>WEEKDAY(Table1[[#This Row],[FLIGHT_DATE]],2)</f>
        <v>5</v>
      </c>
      <c r="W2497" s="3297">
        <f>Table1[[#This Row],[FLIGHT_DATE]]-Table1[[#This Row],[DATE_BOOKED]]</f>
        <v>101</v>
      </c>
    </row>
    <row r="2498" spans="1:23" x14ac:dyDescent="0.35">
      <c r="A2498" s="3296">
        <v>45783</v>
      </c>
      <c r="B2498" s="3297" t="s">
        <v>1010</v>
      </c>
      <c r="C2498" s="198" t="s">
        <v>160</v>
      </c>
      <c r="D2498" s="198"/>
      <c r="E2498" s="3297"/>
      <c r="F2498" s="3287" t="s">
        <v>54</v>
      </c>
      <c r="G2498" s="3287" t="s">
        <v>11</v>
      </c>
      <c r="H2498" s="3297" t="s">
        <v>1248</v>
      </c>
      <c r="I2498" s="3298" t="s">
        <v>27</v>
      </c>
      <c r="J2498" s="3296">
        <v>45891</v>
      </c>
      <c r="K2498" s="3295">
        <v>1</v>
      </c>
      <c r="L2498" s="3299">
        <v>1</v>
      </c>
      <c r="M2498" s="2757">
        <v>225</v>
      </c>
      <c r="N2498" s="2758">
        <v>0</v>
      </c>
      <c r="O2498" s="2758">
        <v>0</v>
      </c>
      <c r="P2498" s="3300">
        <f>SUM(Table1[[#This Row],[BASE_FARE]:[SURCHARGES]])*Table1[[#This Row],[SEATS_BOOKED]]</f>
        <v>225</v>
      </c>
      <c r="Q2498" s="2036" t="s">
        <v>161</v>
      </c>
      <c r="R2498" s="2232" t="s">
        <v>95</v>
      </c>
      <c r="S2498" s="3297" t="str">
        <f>LEFT(Table1[[#This Row],[SECTOR]],3)</f>
        <v>SSH</v>
      </c>
      <c r="T2498" s="3297" t="str">
        <f>RIGHT(Table1[[#This Row],[SECTOR]],3)</f>
        <v>BRI</v>
      </c>
      <c r="U2498" s="3297" t="str">
        <f t="shared" si="256"/>
        <v>BRI</v>
      </c>
      <c r="V2498" s="3297">
        <f>WEEKDAY(Table1[[#This Row],[FLIGHT_DATE]],2)</f>
        <v>5</v>
      </c>
      <c r="W2498" s="3297">
        <f>Table1[[#This Row],[FLIGHT_DATE]]-Table1[[#This Row],[DATE_BOOKED]]</f>
        <v>108</v>
      </c>
    </row>
    <row r="2499" spans="1:23" x14ac:dyDescent="0.35">
      <c r="A2499" s="3271">
        <v>45784</v>
      </c>
      <c r="B2499" s="3302" t="s">
        <v>631</v>
      </c>
      <c r="C2499" s="198" t="s">
        <v>333</v>
      </c>
      <c r="D2499" s="198"/>
      <c r="E2499" s="3302" t="s">
        <v>1293</v>
      </c>
      <c r="F2499" s="3302" t="s">
        <v>54</v>
      </c>
      <c r="G2499" s="3302" t="s">
        <v>11</v>
      </c>
      <c r="H2499" s="3302" t="s">
        <v>88</v>
      </c>
      <c r="I2499" s="3303" t="s">
        <v>27</v>
      </c>
      <c r="J2499" s="3301">
        <v>45864</v>
      </c>
      <c r="K2499" s="3304">
        <v>1</v>
      </c>
      <c r="L2499" s="3305">
        <v>1</v>
      </c>
      <c r="M2499" s="3306">
        <v>170</v>
      </c>
      <c r="N2499" s="3307">
        <v>35.529999999999994</v>
      </c>
      <c r="O2499" s="3307">
        <v>30</v>
      </c>
      <c r="P2499" s="3308">
        <f>SUM(Table1[[#This Row],[BASE_FARE]:[SURCHARGES]])*Table1[[#This Row],[SEATS_BOOKED]]</f>
        <v>235.53</v>
      </c>
      <c r="Q2499" s="3264" t="s">
        <v>161</v>
      </c>
      <c r="R2499" s="3266" t="s">
        <v>335</v>
      </c>
      <c r="S2499" s="3302" t="str">
        <f>LEFT(Table1[[#This Row],[SECTOR]],3)</f>
        <v>SSH</v>
      </c>
      <c r="T2499" s="3302" t="str">
        <f>RIGHT(Table1[[#This Row],[SECTOR]],3)</f>
        <v>BRI</v>
      </c>
      <c r="U2499" s="3302" t="str">
        <f t="shared" ref="U2499:U2508" si="257">IF(AND(S2499&lt;&gt;"SSH", S2499&lt;&gt;"RMF", S2499&lt;&gt;"CAI", S2499&lt;&gt;"HRG", S2499&lt;&gt;"LXR", S2499&lt;&gt;"DXB", OR(T2499="SSH", T2499="RMF", T2499="CAI", T2499="HRG", T2499="LXR", T2499="DXB")), S2499,
    IF(AND(T2499&lt;&gt;"SSH", T2499&lt;&gt;"RMF", T2499&lt;&gt;"CAI", T2499&lt;&gt;"HRG", T2499&lt;&gt;"LXR", T2499&lt;&gt;"DXB", OR(S2499="SSH", S2499="RMF", S2499="CAI", S2499="HRG", S2499="LXR", S2499="DXB")), T2499,
    "VIE"))</f>
        <v>BRI</v>
      </c>
      <c r="V2499" s="3302">
        <f>WEEKDAY(Table1[[#This Row],[FLIGHT_DATE]],2)</f>
        <v>6</v>
      </c>
      <c r="W2499" s="3302">
        <f>Table1[[#This Row],[FLIGHT_DATE]]-Table1[[#This Row],[DATE_BOOKED]]</f>
        <v>80</v>
      </c>
    </row>
    <row r="2500" spans="1:23" x14ac:dyDescent="0.35">
      <c r="A2500" s="3271">
        <v>45784</v>
      </c>
      <c r="B2500" s="3302" t="s">
        <v>631</v>
      </c>
      <c r="C2500" s="198" t="s">
        <v>333</v>
      </c>
      <c r="D2500" s="198"/>
      <c r="E2500" s="3302" t="s">
        <v>1293</v>
      </c>
      <c r="F2500" s="3302" t="s">
        <v>54</v>
      </c>
      <c r="G2500" s="3302" t="s">
        <v>10</v>
      </c>
      <c r="H2500" s="3302" t="s">
        <v>89</v>
      </c>
      <c r="I2500" s="3303" t="s">
        <v>26</v>
      </c>
      <c r="J2500" s="3301">
        <v>45857</v>
      </c>
      <c r="K2500" s="3304">
        <v>1</v>
      </c>
      <c r="L2500" s="3305">
        <v>1</v>
      </c>
      <c r="M2500" s="3306">
        <v>170</v>
      </c>
      <c r="N2500" s="3307">
        <v>17.04</v>
      </c>
      <c r="O2500" s="3307">
        <v>30</v>
      </c>
      <c r="P2500" s="3308">
        <f>SUM(Table1[[#This Row],[BASE_FARE]:[SURCHARGES]])*Table1[[#This Row],[SEATS_BOOKED]]</f>
        <v>217.04</v>
      </c>
      <c r="Q2500" s="3264" t="s">
        <v>161</v>
      </c>
      <c r="R2500" s="3266" t="s">
        <v>335</v>
      </c>
      <c r="S2500" s="3302" t="str">
        <f>LEFT(Table1[[#This Row],[SECTOR]],3)</f>
        <v>BRI</v>
      </c>
      <c r="T2500" s="3302" t="str">
        <f>RIGHT(Table1[[#This Row],[SECTOR]],3)</f>
        <v>SSH</v>
      </c>
      <c r="U2500" s="3302" t="str">
        <f t="shared" si="257"/>
        <v>BRI</v>
      </c>
      <c r="V2500" s="3302">
        <f>WEEKDAY(Table1[[#This Row],[FLIGHT_DATE]],2)</f>
        <v>6</v>
      </c>
      <c r="W2500" s="3302">
        <f>Table1[[#This Row],[FLIGHT_DATE]]-Table1[[#This Row],[DATE_BOOKED]]</f>
        <v>73</v>
      </c>
    </row>
    <row r="2501" spans="1:23" x14ac:dyDescent="0.35">
      <c r="A2501" s="3271">
        <v>45784</v>
      </c>
      <c r="B2501" s="3302" t="s">
        <v>631</v>
      </c>
      <c r="C2501" s="198" t="s">
        <v>333</v>
      </c>
      <c r="D2501" s="198"/>
      <c r="E2501" s="3302" t="s">
        <v>1293</v>
      </c>
      <c r="F2501" s="3302" t="s">
        <v>54</v>
      </c>
      <c r="G2501" s="3302" t="s">
        <v>11</v>
      </c>
      <c r="H2501" s="3302" t="s">
        <v>88</v>
      </c>
      <c r="I2501" s="3303" t="s">
        <v>27</v>
      </c>
      <c r="J2501" s="3301">
        <v>45864</v>
      </c>
      <c r="K2501" s="3304">
        <v>1</v>
      </c>
      <c r="L2501" s="3305">
        <v>1</v>
      </c>
      <c r="M2501" s="3306">
        <v>170</v>
      </c>
      <c r="N2501" s="3307">
        <v>35.529999999999994</v>
      </c>
      <c r="O2501" s="3307">
        <v>30</v>
      </c>
      <c r="P2501" s="3308">
        <f>SUM(Table1[[#This Row],[BASE_FARE]:[SURCHARGES]])*Table1[[#This Row],[SEATS_BOOKED]]</f>
        <v>235.53</v>
      </c>
      <c r="Q2501" s="3264" t="s">
        <v>161</v>
      </c>
      <c r="R2501" s="3266" t="s">
        <v>335</v>
      </c>
      <c r="S2501" s="3302" t="str">
        <f>LEFT(Table1[[#This Row],[SECTOR]],3)</f>
        <v>SSH</v>
      </c>
      <c r="T2501" s="3302" t="str">
        <f>RIGHT(Table1[[#This Row],[SECTOR]],3)</f>
        <v>BRI</v>
      </c>
      <c r="U2501" s="3302" t="str">
        <f t="shared" si="257"/>
        <v>BRI</v>
      </c>
      <c r="V2501" s="3302">
        <f>WEEKDAY(Table1[[#This Row],[FLIGHT_DATE]],2)</f>
        <v>6</v>
      </c>
      <c r="W2501" s="3302">
        <f>Table1[[#This Row],[FLIGHT_DATE]]-Table1[[#This Row],[DATE_BOOKED]]</f>
        <v>80</v>
      </c>
    </row>
    <row r="2502" spans="1:23" x14ac:dyDescent="0.35">
      <c r="A2502" s="3271">
        <v>45784</v>
      </c>
      <c r="B2502" s="3302" t="s">
        <v>631</v>
      </c>
      <c r="C2502" s="198" t="s">
        <v>333</v>
      </c>
      <c r="D2502" s="198"/>
      <c r="E2502" s="3302" t="s">
        <v>1293</v>
      </c>
      <c r="F2502" s="3302" t="s">
        <v>54</v>
      </c>
      <c r="G2502" s="3302" t="s">
        <v>10</v>
      </c>
      <c r="H2502" s="3302" t="s">
        <v>89</v>
      </c>
      <c r="I2502" s="3303" t="s">
        <v>26</v>
      </c>
      <c r="J2502" s="3301">
        <v>45857</v>
      </c>
      <c r="K2502" s="3304">
        <v>1</v>
      </c>
      <c r="L2502" s="3305">
        <v>1</v>
      </c>
      <c r="M2502" s="3306">
        <v>170</v>
      </c>
      <c r="N2502" s="3307">
        <v>17.04</v>
      </c>
      <c r="O2502" s="3307">
        <v>30</v>
      </c>
      <c r="P2502" s="3308">
        <f>SUM(Table1[[#This Row],[BASE_FARE]:[SURCHARGES]])*Table1[[#This Row],[SEATS_BOOKED]]</f>
        <v>217.04</v>
      </c>
      <c r="Q2502" s="3264" t="s">
        <v>161</v>
      </c>
      <c r="R2502" s="3266" t="s">
        <v>335</v>
      </c>
      <c r="S2502" s="3302" t="str">
        <f>LEFT(Table1[[#This Row],[SECTOR]],3)</f>
        <v>BRI</v>
      </c>
      <c r="T2502" s="3302" t="str">
        <f>RIGHT(Table1[[#This Row],[SECTOR]],3)</f>
        <v>SSH</v>
      </c>
      <c r="U2502" s="3302" t="str">
        <f t="shared" si="257"/>
        <v>BRI</v>
      </c>
      <c r="V2502" s="3302">
        <f>WEEKDAY(Table1[[#This Row],[FLIGHT_DATE]],2)</f>
        <v>6</v>
      </c>
      <c r="W2502" s="3302">
        <f>Table1[[#This Row],[FLIGHT_DATE]]-Table1[[#This Row],[DATE_BOOKED]]</f>
        <v>73</v>
      </c>
    </row>
    <row r="2503" spans="1:23" x14ac:dyDescent="0.35">
      <c r="A2503" s="3271">
        <v>45784</v>
      </c>
      <c r="B2503" s="3302" t="s">
        <v>631</v>
      </c>
      <c r="C2503" s="198" t="s">
        <v>333</v>
      </c>
      <c r="D2503" s="198"/>
      <c r="E2503" s="3302" t="s">
        <v>1293</v>
      </c>
      <c r="F2503" s="3302" t="s">
        <v>54</v>
      </c>
      <c r="G2503" s="3302" t="s">
        <v>11</v>
      </c>
      <c r="H2503" s="3302" t="s">
        <v>88</v>
      </c>
      <c r="I2503" s="3303" t="s">
        <v>27</v>
      </c>
      <c r="J2503" s="3301">
        <v>45864</v>
      </c>
      <c r="K2503" s="3304">
        <v>1</v>
      </c>
      <c r="L2503" s="3305">
        <v>1</v>
      </c>
      <c r="M2503" s="3306">
        <v>170</v>
      </c>
      <c r="N2503" s="3307">
        <v>35.529999999999994</v>
      </c>
      <c r="O2503" s="3307">
        <v>30</v>
      </c>
      <c r="P2503" s="3308">
        <f>SUM(Table1[[#This Row],[BASE_FARE]:[SURCHARGES]])*Table1[[#This Row],[SEATS_BOOKED]]</f>
        <v>235.53</v>
      </c>
      <c r="Q2503" s="3264" t="s">
        <v>161</v>
      </c>
      <c r="R2503" s="3266" t="s">
        <v>335</v>
      </c>
      <c r="S2503" s="3302" t="str">
        <f>LEFT(Table1[[#This Row],[SECTOR]],3)</f>
        <v>SSH</v>
      </c>
      <c r="T2503" s="3302" t="str">
        <f>RIGHT(Table1[[#This Row],[SECTOR]],3)</f>
        <v>BRI</v>
      </c>
      <c r="U2503" s="3302" t="str">
        <f t="shared" si="257"/>
        <v>BRI</v>
      </c>
      <c r="V2503" s="3302">
        <f>WEEKDAY(Table1[[#This Row],[FLIGHT_DATE]],2)</f>
        <v>6</v>
      </c>
      <c r="W2503" s="3302">
        <f>Table1[[#This Row],[FLIGHT_DATE]]-Table1[[#This Row],[DATE_BOOKED]]</f>
        <v>80</v>
      </c>
    </row>
    <row r="2504" spans="1:23" x14ac:dyDescent="0.35">
      <c r="A2504" s="3271">
        <v>45784</v>
      </c>
      <c r="B2504" s="3302" t="s">
        <v>631</v>
      </c>
      <c r="C2504" s="198" t="s">
        <v>333</v>
      </c>
      <c r="D2504" s="198"/>
      <c r="E2504" s="3302" t="s">
        <v>1293</v>
      </c>
      <c r="F2504" s="3302" t="s">
        <v>54</v>
      </c>
      <c r="G2504" s="3302" t="s">
        <v>10</v>
      </c>
      <c r="H2504" s="3302" t="s">
        <v>89</v>
      </c>
      <c r="I2504" s="3303" t="s">
        <v>26</v>
      </c>
      <c r="J2504" s="3301">
        <v>45857</v>
      </c>
      <c r="K2504" s="3304">
        <v>1</v>
      </c>
      <c r="L2504" s="3305">
        <v>1</v>
      </c>
      <c r="M2504" s="3306">
        <v>170</v>
      </c>
      <c r="N2504" s="3307">
        <v>17.04</v>
      </c>
      <c r="O2504" s="3307">
        <v>30</v>
      </c>
      <c r="P2504" s="3308">
        <f>SUM(Table1[[#This Row],[BASE_FARE]:[SURCHARGES]])*Table1[[#This Row],[SEATS_BOOKED]]</f>
        <v>217.04</v>
      </c>
      <c r="Q2504" s="3264" t="s">
        <v>161</v>
      </c>
      <c r="R2504" s="3266" t="s">
        <v>335</v>
      </c>
      <c r="S2504" s="3302" t="str">
        <f>LEFT(Table1[[#This Row],[SECTOR]],3)</f>
        <v>BRI</v>
      </c>
      <c r="T2504" s="3302" t="str">
        <f>RIGHT(Table1[[#This Row],[SECTOR]],3)</f>
        <v>SSH</v>
      </c>
      <c r="U2504" s="3302" t="str">
        <f t="shared" si="257"/>
        <v>BRI</v>
      </c>
      <c r="V2504" s="3302">
        <f>WEEKDAY(Table1[[#This Row],[FLIGHT_DATE]],2)</f>
        <v>6</v>
      </c>
      <c r="W2504" s="3302">
        <f>Table1[[#This Row],[FLIGHT_DATE]]-Table1[[#This Row],[DATE_BOOKED]]</f>
        <v>73</v>
      </c>
    </row>
    <row r="2505" spans="1:23" x14ac:dyDescent="0.35">
      <c r="A2505" s="3271">
        <v>45784</v>
      </c>
      <c r="B2505" s="3302" t="s">
        <v>631</v>
      </c>
      <c r="C2505" s="198" t="s">
        <v>333</v>
      </c>
      <c r="D2505" s="198"/>
      <c r="E2505" s="3302" t="s">
        <v>1293</v>
      </c>
      <c r="F2505" s="3302" t="s">
        <v>54</v>
      </c>
      <c r="G2505" s="3302" t="s">
        <v>11</v>
      </c>
      <c r="H2505" s="3302" t="s">
        <v>88</v>
      </c>
      <c r="I2505" s="3303" t="s">
        <v>27</v>
      </c>
      <c r="J2505" s="3301">
        <v>45864</v>
      </c>
      <c r="K2505" s="3304">
        <v>1</v>
      </c>
      <c r="L2505" s="3305">
        <v>1</v>
      </c>
      <c r="M2505" s="3306">
        <v>170</v>
      </c>
      <c r="N2505" s="3307">
        <v>35.529999999999994</v>
      </c>
      <c r="O2505" s="3307">
        <v>30</v>
      </c>
      <c r="P2505" s="3308">
        <f>SUM(Table1[[#This Row],[BASE_FARE]:[SURCHARGES]])*Table1[[#This Row],[SEATS_BOOKED]]</f>
        <v>235.53</v>
      </c>
      <c r="Q2505" s="3264" t="s">
        <v>161</v>
      </c>
      <c r="R2505" s="3266" t="s">
        <v>335</v>
      </c>
      <c r="S2505" s="3302" t="str">
        <f>LEFT(Table1[[#This Row],[SECTOR]],3)</f>
        <v>SSH</v>
      </c>
      <c r="T2505" s="3302" t="str">
        <f>RIGHT(Table1[[#This Row],[SECTOR]],3)</f>
        <v>BRI</v>
      </c>
      <c r="U2505" s="3302" t="str">
        <f t="shared" si="257"/>
        <v>BRI</v>
      </c>
      <c r="V2505" s="3302">
        <f>WEEKDAY(Table1[[#This Row],[FLIGHT_DATE]],2)</f>
        <v>6</v>
      </c>
      <c r="W2505" s="3302">
        <f>Table1[[#This Row],[FLIGHT_DATE]]-Table1[[#This Row],[DATE_BOOKED]]</f>
        <v>80</v>
      </c>
    </row>
    <row r="2506" spans="1:23" x14ac:dyDescent="0.35">
      <c r="A2506" s="3271">
        <v>45784</v>
      </c>
      <c r="B2506" s="3302" t="s">
        <v>631</v>
      </c>
      <c r="C2506" s="198" t="s">
        <v>333</v>
      </c>
      <c r="D2506" s="198"/>
      <c r="E2506" s="3302" t="s">
        <v>1293</v>
      </c>
      <c r="F2506" s="3302" t="s">
        <v>54</v>
      </c>
      <c r="G2506" s="3302" t="s">
        <v>10</v>
      </c>
      <c r="H2506" s="3302" t="s">
        <v>89</v>
      </c>
      <c r="I2506" s="3303" t="s">
        <v>26</v>
      </c>
      <c r="J2506" s="3301">
        <v>45857</v>
      </c>
      <c r="K2506" s="3304">
        <v>1</v>
      </c>
      <c r="L2506" s="3305">
        <v>1</v>
      </c>
      <c r="M2506" s="3306">
        <v>170</v>
      </c>
      <c r="N2506" s="3307">
        <v>17.04</v>
      </c>
      <c r="O2506" s="3307">
        <v>30</v>
      </c>
      <c r="P2506" s="3308">
        <f>SUM(Table1[[#This Row],[BASE_FARE]:[SURCHARGES]])*Table1[[#This Row],[SEATS_BOOKED]]</f>
        <v>217.04</v>
      </c>
      <c r="Q2506" s="3264" t="s">
        <v>161</v>
      </c>
      <c r="R2506" s="3266" t="s">
        <v>335</v>
      </c>
      <c r="S2506" s="3302" t="str">
        <f>LEFT(Table1[[#This Row],[SECTOR]],3)</f>
        <v>BRI</v>
      </c>
      <c r="T2506" s="3302" t="str">
        <f>RIGHT(Table1[[#This Row],[SECTOR]],3)</f>
        <v>SSH</v>
      </c>
      <c r="U2506" s="3302" t="str">
        <f t="shared" si="257"/>
        <v>BRI</v>
      </c>
      <c r="V2506" s="3302">
        <f>WEEKDAY(Table1[[#This Row],[FLIGHT_DATE]],2)</f>
        <v>6</v>
      </c>
      <c r="W2506" s="3302">
        <f>Table1[[#This Row],[FLIGHT_DATE]]-Table1[[#This Row],[DATE_BOOKED]]</f>
        <v>73</v>
      </c>
    </row>
    <row r="2507" spans="1:23" x14ac:dyDescent="0.35">
      <c r="A2507" s="3271">
        <v>45784</v>
      </c>
      <c r="B2507" s="3302" t="s">
        <v>631</v>
      </c>
      <c r="C2507" s="198" t="s">
        <v>333</v>
      </c>
      <c r="D2507" s="198"/>
      <c r="E2507" s="3302" t="s">
        <v>1293</v>
      </c>
      <c r="F2507" s="3302" t="s">
        <v>54</v>
      </c>
      <c r="G2507" s="3302" t="s">
        <v>11</v>
      </c>
      <c r="H2507" s="3302" t="s">
        <v>88</v>
      </c>
      <c r="I2507" s="3303" t="s">
        <v>27</v>
      </c>
      <c r="J2507" s="3301">
        <v>45864</v>
      </c>
      <c r="K2507" s="3304">
        <v>1</v>
      </c>
      <c r="L2507" s="3305">
        <v>1</v>
      </c>
      <c r="M2507" s="3306">
        <v>130</v>
      </c>
      <c r="N2507" s="3307">
        <v>30.28</v>
      </c>
      <c r="O2507" s="3307">
        <v>30</v>
      </c>
      <c r="P2507" s="3308">
        <f>SUM(Table1[[#This Row],[BASE_FARE]:[SURCHARGES]])*Table1[[#This Row],[SEATS_BOOKED]]</f>
        <v>190.28</v>
      </c>
      <c r="Q2507" s="3264" t="s">
        <v>161</v>
      </c>
      <c r="R2507" s="3266" t="s">
        <v>335</v>
      </c>
      <c r="S2507" s="3302" t="str">
        <f>LEFT(Table1[[#This Row],[SECTOR]],3)</f>
        <v>SSH</v>
      </c>
      <c r="T2507" s="3302" t="str">
        <f>RIGHT(Table1[[#This Row],[SECTOR]],3)</f>
        <v>BRI</v>
      </c>
      <c r="U2507" s="3302" t="str">
        <f t="shared" si="257"/>
        <v>BRI</v>
      </c>
      <c r="V2507" s="3302">
        <f>WEEKDAY(Table1[[#This Row],[FLIGHT_DATE]],2)</f>
        <v>6</v>
      </c>
      <c r="W2507" s="3302">
        <f>Table1[[#This Row],[FLIGHT_DATE]]-Table1[[#This Row],[DATE_BOOKED]]</f>
        <v>80</v>
      </c>
    </row>
    <row r="2508" spans="1:23" x14ac:dyDescent="0.35">
      <c r="A2508" s="3271">
        <v>45784</v>
      </c>
      <c r="B2508" s="3302" t="s">
        <v>631</v>
      </c>
      <c r="C2508" s="198" t="s">
        <v>333</v>
      </c>
      <c r="D2508" s="198"/>
      <c r="E2508" s="3302" t="s">
        <v>1293</v>
      </c>
      <c r="F2508" s="3302" t="s">
        <v>54</v>
      </c>
      <c r="G2508" s="3302" t="s">
        <v>10</v>
      </c>
      <c r="H2508" s="3302" t="s">
        <v>89</v>
      </c>
      <c r="I2508" s="3303" t="s">
        <v>26</v>
      </c>
      <c r="J2508" s="3301">
        <v>45857</v>
      </c>
      <c r="K2508" s="3304">
        <v>1</v>
      </c>
      <c r="L2508" s="3305">
        <v>1</v>
      </c>
      <c r="M2508" s="3306">
        <v>130</v>
      </c>
      <c r="N2508" s="3307">
        <v>17.04</v>
      </c>
      <c r="O2508" s="3307">
        <v>30</v>
      </c>
      <c r="P2508" s="3308">
        <f>SUM(Table1[[#This Row],[BASE_FARE]:[SURCHARGES]])*Table1[[#This Row],[SEATS_BOOKED]]</f>
        <v>177.04</v>
      </c>
      <c r="Q2508" s="3264" t="s">
        <v>161</v>
      </c>
      <c r="R2508" s="3266" t="s">
        <v>335</v>
      </c>
      <c r="S2508" s="3302" t="str">
        <f>LEFT(Table1[[#This Row],[SECTOR]],3)</f>
        <v>BRI</v>
      </c>
      <c r="T2508" s="3302" t="str">
        <f>RIGHT(Table1[[#This Row],[SECTOR]],3)</f>
        <v>SSH</v>
      </c>
      <c r="U2508" s="3302" t="str">
        <f t="shared" si="257"/>
        <v>BRI</v>
      </c>
      <c r="V2508" s="3302">
        <f>WEEKDAY(Table1[[#This Row],[FLIGHT_DATE]],2)</f>
        <v>6</v>
      </c>
      <c r="W2508" s="3302">
        <f>Table1[[#This Row],[FLIGHT_DATE]]-Table1[[#This Row],[DATE_BOOKED]]</f>
        <v>73</v>
      </c>
    </row>
    <row r="2509" spans="1:23" x14ac:dyDescent="0.35">
      <c r="A2509" s="3271">
        <v>45784</v>
      </c>
      <c r="B2509" s="3382" t="s">
        <v>1010</v>
      </c>
      <c r="C2509" s="198" t="s">
        <v>160</v>
      </c>
      <c r="D2509" s="198"/>
      <c r="E2509" s="3297"/>
      <c r="F2509" s="3287" t="s">
        <v>54</v>
      </c>
      <c r="G2509" s="3302" t="s">
        <v>10</v>
      </c>
      <c r="H2509" s="3302" t="s">
        <v>190</v>
      </c>
      <c r="I2509" s="3303" t="s">
        <v>115</v>
      </c>
      <c r="J2509" s="3301">
        <v>45863</v>
      </c>
      <c r="K2509" s="3304">
        <v>30</v>
      </c>
      <c r="L2509" s="3304">
        <v>30</v>
      </c>
      <c r="M2509" s="3306">
        <v>245</v>
      </c>
      <c r="N2509" s="3307">
        <v>0</v>
      </c>
      <c r="O2509" s="3307">
        <v>0</v>
      </c>
      <c r="P2509" s="3308">
        <f>SUM(Table1[[#This Row],[BASE_FARE]:[SURCHARGES]])*Table1[[#This Row],[SEATS_BOOKED]]</f>
        <v>7350</v>
      </c>
      <c r="Q2509" s="2036" t="s">
        <v>161</v>
      </c>
      <c r="R2509" s="2232" t="s">
        <v>95</v>
      </c>
      <c r="S2509" s="3302" t="str">
        <f>LEFT(Table1[[#This Row],[SECTOR]],3)</f>
        <v>FCO</v>
      </c>
      <c r="T2509" s="3302" t="str">
        <f>RIGHT(Table1[[#This Row],[SECTOR]],3)</f>
        <v>SSH</v>
      </c>
      <c r="U2509" s="3302" t="str">
        <f t="shared" ref="U2509:U2514" si="258">IF(AND(S2509&lt;&gt;"SSH", S2509&lt;&gt;"RMF", S2509&lt;&gt;"CAI", S2509&lt;&gt;"HRG", S2509&lt;&gt;"LXR", S2509&lt;&gt;"DXB", OR(T2509="SSH", T2509="RMF", T2509="CAI", T2509="HRG", T2509="LXR", T2509="DXB")), S2509,
    IF(AND(T2509&lt;&gt;"SSH", T2509&lt;&gt;"RMF", T2509&lt;&gt;"CAI", T2509&lt;&gt;"HRG", T2509&lt;&gt;"LXR", T2509&lt;&gt;"DXB", OR(S2509="SSH", S2509="RMF", S2509="CAI", S2509="HRG", S2509="LXR", S2509="DXB")), T2509,
    "VIE"))</f>
        <v>FCO</v>
      </c>
      <c r="V2509" s="3302">
        <f>WEEKDAY(Table1[[#This Row],[FLIGHT_DATE]],2)</f>
        <v>5</v>
      </c>
      <c r="W2509" s="3302">
        <f>Table1[[#This Row],[FLIGHT_DATE]]-Table1[[#This Row],[DATE_BOOKED]]</f>
        <v>79</v>
      </c>
    </row>
    <row r="2510" spans="1:23" x14ac:dyDescent="0.35">
      <c r="A2510" s="3271">
        <v>45784</v>
      </c>
      <c r="B2510" s="3382" t="s">
        <v>1010</v>
      </c>
      <c r="C2510" s="198" t="s">
        <v>160</v>
      </c>
      <c r="D2510" s="198"/>
      <c r="E2510" s="3297"/>
      <c r="F2510" s="3287" t="s">
        <v>54</v>
      </c>
      <c r="G2510" s="3302" t="s">
        <v>10</v>
      </c>
      <c r="H2510" s="3302" t="s">
        <v>190</v>
      </c>
      <c r="I2510" s="3303" t="s">
        <v>115</v>
      </c>
      <c r="J2510" s="3301">
        <v>45870</v>
      </c>
      <c r="K2510" s="3304">
        <v>80</v>
      </c>
      <c r="L2510" s="3304">
        <v>80</v>
      </c>
      <c r="M2510" s="3306">
        <v>245</v>
      </c>
      <c r="N2510" s="3307">
        <v>0</v>
      </c>
      <c r="O2510" s="3307">
        <v>0</v>
      </c>
      <c r="P2510" s="3308">
        <f>SUM(Table1[[#This Row],[BASE_FARE]:[SURCHARGES]])*Table1[[#This Row],[SEATS_BOOKED]]</f>
        <v>19600</v>
      </c>
      <c r="Q2510" s="2036" t="s">
        <v>161</v>
      </c>
      <c r="R2510" s="2232" t="s">
        <v>95</v>
      </c>
      <c r="S2510" s="3302" t="str">
        <f>LEFT(Table1[[#This Row],[SECTOR]],3)</f>
        <v>FCO</v>
      </c>
      <c r="T2510" s="3302" t="str">
        <f>RIGHT(Table1[[#This Row],[SECTOR]],3)</f>
        <v>SSH</v>
      </c>
      <c r="U2510" s="3302" t="str">
        <f t="shared" si="258"/>
        <v>FCO</v>
      </c>
      <c r="V2510" s="3302">
        <f>WEEKDAY(Table1[[#This Row],[FLIGHT_DATE]],2)</f>
        <v>5</v>
      </c>
      <c r="W2510" s="3302">
        <f>Table1[[#This Row],[FLIGHT_DATE]]-Table1[[#This Row],[DATE_BOOKED]]</f>
        <v>86</v>
      </c>
    </row>
    <row r="2511" spans="1:23" x14ac:dyDescent="0.35">
      <c r="A2511" s="3271">
        <v>45784</v>
      </c>
      <c r="B2511" s="3382" t="s">
        <v>1010</v>
      </c>
      <c r="C2511" s="198" t="s">
        <v>160</v>
      </c>
      <c r="D2511" s="198"/>
      <c r="E2511" s="3297"/>
      <c r="F2511" s="3287" t="s">
        <v>54</v>
      </c>
      <c r="G2511" s="3302" t="s">
        <v>10</v>
      </c>
      <c r="H2511" s="3302" t="s">
        <v>190</v>
      </c>
      <c r="I2511" s="3303" t="s">
        <v>115</v>
      </c>
      <c r="J2511" s="3301">
        <v>45877</v>
      </c>
      <c r="K2511" s="3304">
        <v>80</v>
      </c>
      <c r="L2511" s="3304">
        <v>80</v>
      </c>
      <c r="M2511" s="3306">
        <v>245</v>
      </c>
      <c r="N2511" s="3307">
        <v>0</v>
      </c>
      <c r="O2511" s="3307">
        <v>0</v>
      </c>
      <c r="P2511" s="3308">
        <f>SUM(Table1[[#This Row],[BASE_FARE]:[SURCHARGES]])*Table1[[#This Row],[SEATS_BOOKED]]</f>
        <v>19600</v>
      </c>
      <c r="Q2511" s="2036" t="s">
        <v>161</v>
      </c>
      <c r="R2511" s="2232" t="s">
        <v>95</v>
      </c>
      <c r="S2511" s="3302" t="str">
        <f>LEFT(Table1[[#This Row],[SECTOR]],3)</f>
        <v>FCO</v>
      </c>
      <c r="T2511" s="3302" t="str">
        <f>RIGHT(Table1[[#This Row],[SECTOR]],3)</f>
        <v>SSH</v>
      </c>
      <c r="U2511" s="3302" t="str">
        <f t="shared" si="258"/>
        <v>FCO</v>
      </c>
      <c r="V2511" s="3302">
        <f>WEEKDAY(Table1[[#This Row],[FLIGHT_DATE]],2)</f>
        <v>5</v>
      </c>
      <c r="W2511" s="3302">
        <f>Table1[[#This Row],[FLIGHT_DATE]]-Table1[[#This Row],[DATE_BOOKED]]</f>
        <v>93</v>
      </c>
    </row>
    <row r="2512" spans="1:23" x14ac:dyDescent="0.35">
      <c r="A2512" s="3271">
        <v>45784</v>
      </c>
      <c r="B2512" s="3382" t="s">
        <v>1010</v>
      </c>
      <c r="C2512" s="198" t="s">
        <v>160</v>
      </c>
      <c r="D2512" s="198"/>
      <c r="E2512" s="3297"/>
      <c r="F2512" s="3287" t="s">
        <v>54</v>
      </c>
      <c r="G2512" s="3302" t="s">
        <v>10</v>
      </c>
      <c r="H2512" s="3302" t="s">
        <v>190</v>
      </c>
      <c r="I2512" s="3303" t="s">
        <v>115</v>
      </c>
      <c r="J2512" s="3301">
        <v>45884</v>
      </c>
      <c r="K2512" s="3304">
        <v>80</v>
      </c>
      <c r="L2512" s="3304">
        <v>80</v>
      </c>
      <c r="M2512" s="3306">
        <v>245</v>
      </c>
      <c r="N2512" s="3307">
        <v>0</v>
      </c>
      <c r="O2512" s="3307">
        <v>0</v>
      </c>
      <c r="P2512" s="3308">
        <f>SUM(Table1[[#This Row],[BASE_FARE]:[SURCHARGES]])*Table1[[#This Row],[SEATS_BOOKED]]</f>
        <v>19600</v>
      </c>
      <c r="Q2512" s="2036" t="s">
        <v>161</v>
      </c>
      <c r="R2512" s="2232" t="s">
        <v>95</v>
      </c>
      <c r="S2512" s="3302" t="str">
        <f>LEFT(Table1[[#This Row],[SECTOR]],3)</f>
        <v>FCO</v>
      </c>
      <c r="T2512" s="3302" t="str">
        <f>RIGHT(Table1[[#This Row],[SECTOR]],3)</f>
        <v>SSH</v>
      </c>
      <c r="U2512" s="3302" t="str">
        <f t="shared" si="258"/>
        <v>FCO</v>
      </c>
      <c r="V2512" s="3302">
        <f>WEEKDAY(Table1[[#This Row],[FLIGHT_DATE]],2)</f>
        <v>5</v>
      </c>
      <c r="W2512" s="3302">
        <f>Table1[[#This Row],[FLIGHT_DATE]]-Table1[[#This Row],[DATE_BOOKED]]</f>
        <v>100</v>
      </c>
    </row>
    <row r="2513" spans="1:23" x14ac:dyDescent="0.35">
      <c r="A2513" s="3271">
        <v>45784</v>
      </c>
      <c r="B2513" s="3382" t="s">
        <v>1010</v>
      </c>
      <c r="C2513" s="198" t="s">
        <v>160</v>
      </c>
      <c r="D2513" s="198"/>
      <c r="E2513" s="3297"/>
      <c r="F2513" s="3287" t="s">
        <v>54</v>
      </c>
      <c r="G2513" s="3302" t="s">
        <v>10</v>
      </c>
      <c r="H2513" s="3302" t="s">
        <v>190</v>
      </c>
      <c r="I2513" s="3303" t="s">
        <v>115</v>
      </c>
      <c r="J2513" s="3301">
        <v>45891</v>
      </c>
      <c r="K2513" s="3304">
        <v>80</v>
      </c>
      <c r="L2513" s="3304">
        <v>80</v>
      </c>
      <c r="M2513" s="3306">
        <v>245</v>
      </c>
      <c r="N2513" s="3307">
        <v>0</v>
      </c>
      <c r="O2513" s="3307">
        <v>0</v>
      </c>
      <c r="P2513" s="3308">
        <f>SUM(Table1[[#This Row],[BASE_FARE]:[SURCHARGES]])*Table1[[#This Row],[SEATS_BOOKED]]</f>
        <v>19600</v>
      </c>
      <c r="Q2513" s="2036" t="s">
        <v>161</v>
      </c>
      <c r="R2513" s="2232" t="s">
        <v>95</v>
      </c>
      <c r="S2513" s="3302" t="str">
        <f>LEFT(Table1[[#This Row],[SECTOR]],3)</f>
        <v>FCO</v>
      </c>
      <c r="T2513" s="3302" t="str">
        <f>RIGHT(Table1[[#This Row],[SECTOR]],3)</f>
        <v>SSH</v>
      </c>
      <c r="U2513" s="3302" t="str">
        <f t="shared" si="258"/>
        <v>FCO</v>
      </c>
      <c r="V2513" s="3302">
        <f>WEEKDAY(Table1[[#This Row],[FLIGHT_DATE]],2)</f>
        <v>5</v>
      </c>
      <c r="W2513" s="3302">
        <f>Table1[[#This Row],[FLIGHT_DATE]]-Table1[[#This Row],[DATE_BOOKED]]</f>
        <v>107</v>
      </c>
    </row>
    <row r="2514" spans="1:23" x14ac:dyDescent="0.35">
      <c r="A2514" s="3271">
        <v>45784</v>
      </c>
      <c r="B2514" s="3382" t="s">
        <v>1010</v>
      </c>
      <c r="C2514" s="198" t="s">
        <v>160</v>
      </c>
      <c r="D2514" s="198"/>
      <c r="E2514" s="3297"/>
      <c r="F2514" s="3287" t="s">
        <v>54</v>
      </c>
      <c r="G2514" s="3302" t="s">
        <v>10</v>
      </c>
      <c r="H2514" s="3302" t="s">
        <v>190</v>
      </c>
      <c r="I2514" s="3303" t="s">
        <v>115</v>
      </c>
      <c r="J2514" s="3301">
        <v>45898</v>
      </c>
      <c r="K2514" s="3304">
        <v>80</v>
      </c>
      <c r="L2514" s="3304">
        <v>80</v>
      </c>
      <c r="M2514" s="3306">
        <v>245</v>
      </c>
      <c r="N2514" s="3307">
        <v>0</v>
      </c>
      <c r="O2514" s="3307">
        <v>0</v>
      </c>
      <c r="P2514" s="3308">
        <f>SUM(Table1[[#This Row],[BASE_FARE]:[SURCHARGES]])*Table1[[#This Row],[SEATS_BOOKED]]</f>
        <v>19600</v>
      </c>
      <c r="Q2514" s="2036" t="s">
        <v>161</v>
      </c>
      <c r="R2514" s="2232" t="s">
        <v>95</v>
      </c>
      <c r="S2514" s="3302" t="str">
        <f>LEFT(Table1[[#This Row],[SECTOR]],3)</f>
        <v>FCO</v>
      </c>
      <c r="T2514" s="3302" t="str">
        <f>RIGHT(Table1[[#This Row],[SECTOR]],3)</f>
        <v>SSH</v>
      </c>
      <c r="U2514" s="3302" t="str">
        <f t="shared" si="258"/>
        <v>FCO</v>
      </c>
      <c r="V2514" s="3302">
        <f>WEEKDAY(Table1[[#This Row],[FLIGHT_DATE]],2)</f>
        <v>5</v>
      </c>
      <c r="W2514" s="3302">
        <f>Table1[[#This Row],[FLIGHT_DATE]]-Table1[[#This Row],[DATE_BOOKED]]</f>
        <v>114</v>
      </c>
    </row>
    <row r="2515" spans="1:23" x14ac:dyDescent="0.35">
      <c r="A2515" s="3271">
        <v>45784</v>
      </c>
      <c r="B2515" s="3382" t="s">
        <v>1010</v>
      </c>
      <c r="C2515" s="198" t="s">
        <v>160</v>
      </c>
      <c r="D2515" s="198"/>
      <c r="E2515" s="3297"/>
      <c r="F2515" s="3287" t="s">
        <v>54</v>
      </c>
      <c r="G2515" s="3302" t="s">
        <v>11</v>
      </c>
      <c r="H2515" s="3302" t="s">
        <v>191</v>
      </c>
      <c r="I2515" s="3303" t="s">
        <v>114</v>
      </c>
      <c r="J2515" s="3301">
        <v>45870</v>
      </c>
      <c r="K2515" s="3304">
        <v>30</v>
      </c>
      <c r="L2515" s="3304">
        <v>30</v>
      </c>
      <c r="M2515" s="3306">
        <v>245</v>
      </c>
      <c r="N2515" s="3307">
        <v>0</v>
      </c>
      <c r="O2515" s="3307">
        <v>0</v>
      </c>
      <c r="P2515" s="3308">
        <f>SUM(Table1[[#This Row],[BASE_FARE]:[SURCHARGES]])*Table1[[#This Row],[SEATS_BOOKED]]</f>
        <v>7350</v>
      </c>
      <c r="Q2515" s="2036" t="s">
        <v>161</v>
      </c>
      <c r="R2515" s="2232" t="s">
        <v>95</v>
      </c>
      <c r="S2515" s="3302" t="str">
        <f>LEFT(Table1[[#This Row],[SECTOR]],3)</f>
        <v>SSH</v>
      </c>
      <c r="T2515" s="3302" t="str">
        <f>RIGHT(Table1[[#This Row],[SECTOR]],3)</f>
        <v>FCO</v>
      </c>
      <c r="U2515" s="3302" t="str">
        <f t="shared" ref="U2515:U2520" si="259">IF(AND(S2515&lt;&gt;"SSH", S2515&lt;&gt;"RMF", S2515&lt;&gt;"CAI", S2515&lt;&gt;"HRG", S2515&lt;&gt;"LXR", S2515&lt;&gt;"DXB", OR(T2515="SSH", T2515="RMF", T2515="CAI", T2515="HRG", T2515="LXR", T2515="DXB")), S2515,
    IF(AND(T2515&lt;&gt;"SSH", T2515&lt;&gt;"RMF", T2515&lt;&gt;"CAI", T2515&lt;&gt;"HRG", T2515&lt;&gt;"LXR", T2515&lt;&gt;"DXB", OR(S2515="SSH", S2515="RMF", S2515="CAI", S2515="HRG", S2515="LXR", S2515="DXB")), T2515,
    "VIE"))</f>
        <v>FCO</v>
      </c>
      <c r="V2515" s="3302">
        <f>WEEKDAY(Table1[[#This Row],[FLIGHT_DATE]],2)</f>
        <v>5</v>
      </c>
      <c r="W2515" s="3302">
        <f>Table1[[#This Row],[FLIGHT_DATE]]-Table1[[#This Row],[DATE_BOOKED]]</f>
        <v>86</v>
      </c>
    </row>
    <row r="2516" spans="1:23" x14ac:dyDescent="0.35">
      <c r="A2516" s="3271">
        <v>45784</v>
      </c>
      <c r="B2516" s="3382" t="s">
        <v>1010</v>
      </c>
      <c r="C2516" s="198" t="s">
        <v>160</v>
      </c>
      <c r="D2516" s="198"/>
      <c r="E2516" s="3297"/>
      <c r="F2516" s="3287" t="s">
        <v>54</v>
      </c>
      <c r="G2516" s="3302" t="s">
        <v>11</v>
      </c>
      <c r="H2516" s="3302" t="s">
        <v>191</v>
      </c>
      <c r="I2516" s="3303" t="s">
        <v>114</v>
      </c>
      <c r="J2516" s="3301">
        <v>45877</v>
      </c>
      <c r="K2516" s="3304">
        <v>80</v>
      </c>
      <c r="L2516" s="3304">
        <v>80</v>
      </c>
      <c r="M2516" s="3306">
        <v>245</v>
      </c>
      <c r="N2516" s="3307">
        <v>0</v>
      </c>
      <c r="O2516" s="3307">
        <v>0</v>
      </c>
      <c r="P2516" s="3308">
        <f>SUM(Table1[[#This Row],[BASE_FARE]:[SURCHARGES]])*Table1[[#This Row],[SEATS_BOOKED]]</f>
        <v>19600</v>
      </c>
      <c r="Q2516" s="2036" t="s">
        <v>161</v>
      </c>
      <c r="R2516" s="2232" t="s">
        <v>95</v>
      </c>
      <c r="S2516" s="3302" t="str">
        <f>LEFT(Table1[[#This Row],[SECTOR]],3)</f>
        <v>SSH</v>
      </c>
      <c r="T2516" s="3302" t="str">
        <f>RIGHT(Table1[[#This Row],[SECTOR]],3)</f>
        <v>FCO</v>
      </c>
      <c r="U2516" s="3302" t="str">
        <f t="shared" si="259"/>
        <v>FCO</v>
      </c>
      <c r="V2516" s="3302">
        <f>WEEKDAY(Table1[[#This Row],[FLIGHT_DATE]],2)</f>
        <v>5</v>
      </c>
      <c r="W2516" s="3302">
        <f>Table1[[#This Row],[FLIGHT_DATE]]-Table1[[#This Row],[DATE_BOOKED]]</f>
        <v>93</v>
      </c>
    </row>
    <row r="2517" spans="1:23" x14ac:dyDescent="0.35">
      <c r="A2517" s="3271">
        <v>45784</v>
      </c>
      <c r="B2517" s="3382" t="s">
        <v>1010</v>
      </c>
      <c r="C2517" s="198" t="s">
        <v>160</v>
      </c>
      <c r="D2517" s="198"/>
      <c r="E2517" s="3297"/>
      <c r="F2517" s="3287" t="s">
        <v>54</v>
      </c>
      <c r="G2517" s="3302" t="s">
        <v>11</v>
      </c>
      <c r="H2517" s="3302" t="s">
        <v>191</v>
      </c>
      <c r="I2517" s="3303" t="s">
        <v>114</v>
      </c>
      <c r="J2517" s="3301">
        <v>45884</v>
      </c>
      <c r="K2517" s="3304">
        <v>80</v>
      </c>
      <c r="L2517" s="3304">
        <v>80</v>
      </c>
      <c r="M2517" s="3306">
        <v>245</v>
      </c>
      <c r="N2517" s="3307">
        <v>0</v>
      </c>
      <c r="O2517" s="3307">
        <v>0</v>
      </c>
      <c r="P2517" s="3308">
        <f>SUM(Table1[[#This Row],[BASE_FARE]:[SURCHARGES]])*Table1[[#This Row],[SEATS_BOOKED]]</f>
        <v>19600</v>
      </c>
      <c r="Q2517" s="2036" t="s">
        <v>161</v>
      </c>
      <c r="R2517" s="2232" t="s">
        <v>95</v>
      </c>
      <c r="S2517" s="3302" t="str">
        <f>LEFT(Table1[[#This Row],[SECTOR]],3)</f>
        <v>SSH</v>
      </c>
      <c r="T2517" s="3302" t="str">
        <f>RIGHT(Table1[[#This Row],[SECTOR]],3)</f>
        <v>FCO</v>
      </c>
      <c r="U2517" s="3302" t="str">
        <f t="shared" si="259"/>
        <v>FCO</v>
      </c>
      <c r="V2517" s="3302">
        <f>WEEKDAY(Table1[[#This Row],[FLIGHT_DATE]],2)</f>
        <v>5</v>
      </c>
      <c r="W2517" s="3302">
        <f>Table1[[#This Row],[FLIGHT_DATE]]-Table1[[#This Row],[DATE_BOOKED]]</f>
        <v>100</v>
      </c>
    </row>
    <row r="2518" spans="1:23" x14ac:dyDescent="0.35">
      <c r="A2518" s="3271">
        <v>45784</v>
      </c>
      <c r="B2518" s="3382" t="s">
        <v>1010</v>
      </c>
      <c r="C2518" s="198" t="s">
        <v>160</v>
      </c>
      <c r="D2518" s="198"/>
      <c r="E2518" s="3297"/>
      <c r="F2518" s="3287" t="s">
        <v>54</v>
      </c>
      <c r="G2518" s="3302" t="s">
        <v>11</v>
      </c>
      <c r="H2518" s="3302" t="s">
        <v>191</v>
      </c>
      <c r="I2518" s="3303" t="s">
        <v>114</v>
      </c>
      <c r="J2518" s="3301">
        <v>45891</v>
      </c>
      <c r="K2518" s="3304">
        <v>80</v>
      </c>
      <c r="L2518" s="3304">
        <v>80</v>
      </c>
      <c r="M2518" s="3306">
        <v>245</v>
      </c>
      <c r="N2518" s="3307">
        <v>0</v>
      </c>
      <c r="O2518" s="3307">
        <v>0</v>
      </c>
      <c r="P2518" s="3308">
        <f>SUM(Table1[[#This Row],[BASE_FARE]:[SURCHARGES]])*Table1[[#This Row],[SEATS_BOOKED]]</f>
        <v>19600</v>
      </c>
      <c r="Q2518" s="2036" t="s">
        <v>161</v>
      </c>
      <c r="R2518" s="2232" t="s">
        <v>95</v>
      </c>
      <c r="S2518" s="3302" t="str">
        <f>LEFT(Table1[[#This Row],[SECTOR]],3)</f>
        <v>SSH</v>
      </c>
      <c r="T2518" s="3302" t="str">
        <f>RIGHT(Table1[[#This Row],[SECTOR]],3)</f>
        <v>FCO</v>
      </c>
      <c r="U2518" s="3302" t="str">
        <f t="shared" si="259"/>
        <v>FCO</v>
      </c>
      <c r="V2518" s="3302">
        <f>WEEKDAY(Table1[[#This Row],[FLIGHT_DATE]],2)</f>
        <v>5</v>
      </c>
      <c r="W2518" s="3302">
        <f>Table1[[#This Row],[FLIGHT_DATE]]-Table1[[#This Row],[DATE_BOOKED]]</f>
        <v>107</v>
      </c>
    </row>
    <row r="2519" spans="1:23" x14ac:dyDescent="0.35">
      <c r="A2519" s="3271">
        <v>45784</v>
      </c>
      <c r="B2519" s="3382" t="s">
        <v>1010</v>
      </c>
      <c r="C2519" s="198" t="s">
        <v>160</v>
      </c>
      <c r="D2519" s="198"/>
      <c r="E2519" s="3297"/>
      <c r="F2519" s="3287" t="s">
        <v>54</v>
      </c>
      <c r="G2519" s="3302" t="s">
        <v>11</v>
      </c>
      <c r="H2519" s="3302" t="s">
        <v>191</v>
      </c>
      <c r="I2519" s="3303" t="s">
        <v>114</v>
      </c>
      <c r="J2519" s="3301">
        <v>45898</v>
      </c>
      <c r="K2519" s="3304">
        <v>80</v>
      </c>
      <c r="L2519" s="3304">
        <v>80</v>
      </c>
      <c r="M2519" s="3306">
        <v>245</v>
      </c>
      <c r="N2519" s="3307">
        <v>0</v>
      </c>
      <c r="O2519" s="3307">
        <v>0</v>
      </c>
      <c r="P2519" s="3308">
        <f>SUM(Table1[[#This Row],[BASE_FARE]:[SURCHARGES]])*Table1[[#This Row],[SEATS_BOOKED]]</f>
        <v>19600</v>
      </c>
      <c r="Q2519" s="2036" t="s">
        <v>161</v>
      </c>
      <c r="R2519" s="2232" t="s">
        <v>95</v>
      </c>
      <c r="S2519" s="3302" t="str">
        <f>LEFT(Table1[[#This Row],[SECTOR]],3)</f>
        <v>SSH</v>
      </c>
      <c r="T2519" s="3302" t="str">
        <f>RIGHT(Table1[[#This Row],[SECTOR]],3)</f>
        <v>FCO</v>
      </c>
      <c r="U2519" s="3302" t="str">
        <f t="shared" si="259"/>
        <v>FCO</v>
      </c>
      <c r="V2519" s="3302">
        <f>WEEKDAY(Table1[[#This Row],[FLIGHT_DATE]],2)</f>
        <v>5</v>
      </c>
      <c r="W2519" s="3302">
        <f>Table1[[#This Row],[FLIGHT_DATE]]-Table1[[#This Row],[DATE_BOOKED]]</f>
        <v>114</v>
      </c>
    </row>
    <row r="2520" spans="1:23" x14ac:dyDescent="0.35">
      <c r="A2520" s="3271">
        <v>45784</v>
      </c>
      <c r="B2520" s="3382" t="s">
        <v>1010</v>
      </c>
      <c r="C2520" s="198" t="s">
        <v>160</v>
      </c>
      <c r="D2520" s="198"/>
      <c r="E2520" s="3297"/>
      <c r="F2520" s="3287" t="s">
        <v>54</v>
      </c>
      <c r="G2520" s="3302" t="s">
        <v>11</v>
      </c>
      <c r="H2520" s="3302" t="s">
        <v>191</v>
      </c>
      <c r="I2520" s="3303" t="s">
        <v>114</v>
      </c>
      <c r="J2520" s="3301">
        <v>45905</v>
      </c>
      <c r="K2520" s="3304">
        <v>80</v>
      </c>
      <c r="L2520" s="3304">
        <v>80</v>
      </c>
      <c r="M2520" s="3306">
        <v>245</v>
      </c>
      <c r="N2520" s="3307">
        <v>0</v>
      </c>
      <c r="O2520" s="3307">
        <v>0</v>
      </c>
      <c r="P2520" s="3308">
        <f>SUM(Table1[[#This Row],[BASE_FARE]:[SURCHARGES]])*Table1[[#This Row],[SEATS_BOOKED]]</f>
        <v>19600</v>
      </c>
      <c r="Q2520" s="2036" t="s">
        <v>161</v>
      </c>
      <c r="R2520" s="2232" t="s">
        <v>95</v>
      </c>
      <c r="S2520" s="3302" t="str">
        <f>LEFT(Table1[[#This Row],[SECTOR]],3)</f>
        <v>SSH</v>
      </c>
      <c r="T2520" s="3302" t="str">
        <f>RIGHT(Table1[[#This Row],[SECTOR]],3)</f>
        <v>FCO</v>
      </c>
      <c r="U2520" s="3302" t="str">
        <f t="shared" si="259"/>
        <v>FCO</v>
      </c>
      <c r="V2520" s="3302">
        <f>WEEKDAY(Table1[[#This Row],[FLIGHT_DATE]],2)</f>
        <v>5</v>
      </c>
      <c r="W2520" s="3302">
        <f>Table1[[#This Row],[FLIGHT_DATE]]-Table1[[#This Row],[DATE_BOOKED]]</f>
        <v>121</v>
      </c>
    </row>
    <row r="2521" spans="1:23" x14ac:dyDescent="0.35">
      <c r="A2521" s="3271">
        <v>45784</v>
      </c>
      <c r="B2521" s="3382" t="s">
        <v>1010</v>
      </c>
      <c r="C2521" s="198" t="s">
        <v>160</v>
      </c>
      <c r="D2521" s="198"/>
      <c r="E2521" s="3297"/>
      <c r="F2521" s="3287" t="s">
        <v>54</v>
      </c>
      <c r="G2521" s="3302" t="s">
        <v>10</v>
      </c>
      <c r="H2521" s="3302" t="s">
        <v>1281</v>
      </c>
      <c r="I2521" s="3303" t="s">
        <v>130</v>
      </c>
      <c r="J2521" s="3301">
        <v>45920</v>
      </c>
      <c r="K2521" s="3304">
        <v>50</v>
      </c>
      <c r="L2521" s="3305">
        <v>50</v>
      </c>
      <c r="M2521" s="3306">
        <v>230</v>
      </c>
      <c r="N2521" s="3307">
        <v>0</v>
      </c>
      <c r="O2521" s="3307">
        <v>0</v>
      </c>
      <c r="P2521" s="3308">
        <f>SUM(Table1[[#This Row],[BASE_FARE]:[SURCHARGES]])*Table1[[#This Row],[SEATS_BOOKED]]</f>
        <v>11500</v>
      </c>
      <c r="Q2521" s="2036" t="s">
        <v>161</v>
      </c>
      <c r="R2521" s="2232" t="s">
        <v>95</v>
      </c>
      <c r="S2521" s="3302" t="str">
        <f>LEFT(Table1[[#This Row],[SECTOR]],3)</f>
        <v>VRN</v>
      </c>
      <c r="T2521" s="3302" t="str">
        <f>RIGHT(Table1[[#This Row],[SECTOR]],3)</f>
        <v>SSH</v>
      </c>
      <c r="U2521" s="3302" t="str">
        <f t="shared" ref="U2521:U2526" si="260">IF(AND(S2521&lt;&gt;"SSH", S2521&lt;&gt;"RMF", S2521&lt;&gt;"CAI", S2521&lt;&gt;"HRG", S2521&lt;&gt;"LXR", S2521&lt;&gt;"DXB", OR(T2521="SSH", T2521="RMF", T2521="CAI", T2521="HRG", T2521="LXR", T2521="DXB")), S2521,
    IF(AND(T2521&lt;&gt;"SSH", T2521&lt;&gt;"RMF", T2521&lt;&gt;"CAI", T2521&lt;&gt;"HRG", T2521&lt;&gt;"LXR", T2521&lt;&gt;"DXB", OR(S2521="SSH", S2521="RMF", S2521="CAI", S2521="HRG", S2521="LXR", S2521="DXB")), T2521,
    "VIE"))</f>
        <v>VRN</v>
      </c>
      <c r="V2521" s="3302">
        <f>WEEKDAY(Table1[[#This Row],[FLIGHT_DATE]],2)</f>
        <v>6</v>
      </c>
      <c r="W2521" s="3302">
        <f>Table1[[#This Row],[FLIGHT_DATE]]-Table1[[#This Row],[DATE_BOOKED]]</f>
        <v>136</v>
      </c>
    </row>
    <row r="2522" spans="1:23" x14ac:dyDescent="0.35">
      <c r="A2522" s="3271">
        <v>45784</v>
      </c>
      <c r="B2522" s="3382" t="s">
        <v>1010</v>
      </c>
      <c r="C2522" s="198" t="s">
        <v>160</v>
      </c>
      <c r="D2522" s="198"/>
      <c r="E2522" s="3297"/>
      <c r="F2522" s="3287" t="s">
        <v>54</v>
      </c>
      <c r="G2522" s="3302" t="s">
        <v>10</v>
      </c>
      <c r="H2522" s="3302" t="s">
        <v>1281</v>
      </c>
      <c r="I2522" s="3303" t="s">
        <v>130</v>
      </c>
      <c r="J2522" s="3301">
        <v>45927</v>
      </c>
      <c r="K2522" s="3304">
        <v>50</v>
      </c>
      <c r="L2522" s="3305">
        <v>50</v>
      </c>
      <c r="M2522" s="3306">
        <v>230</v>
      </c>
      <c r="N2522" s="3307">
        <v>0</v>
      </c>
      <c r="O2522" s="3307">
        <v>0</v>
      </c>
      <c r="P2522" s="3308">
        <f>SUM(Table1[[#This Row],[BASE_FARE]:[SURCHARGES]])*Table1[[#This Row],[SEATS_BOOKED]]</f>
        <v>11500</v>
      </c>
      <c r="Q2522" s="2036" t="s">
        <v>161</v>
      </c>
      <c r="R2522" s="2232" t="s">
        <v>95</v>
      </c>
      <c r="S2522" s="3302" t="str">
        <f>LEFT(Table1[[#This Row],[SECTOR]],3)</f>
        <v>VRN</v>
      </c>
      <c r="T2522" s="3302" t="str">
        <f>RIGHT(Table1[[#This Row],[SECTOR]],3)</f>
        <v>SSH</v>
      </c>
      <c r="U2522" s="3302" t="str">
        <f t="shared" si="260"/>
        <v>VRN</v>
      </c>
      <c r="V2522" s="3302">
        <f>WEEKDAY(Table1[[#This Row],[FLIGHT_DATE]],2)</f>
        <v>6</v>
      </c>
      <c r="W2522" s="3302">
        <f>Table1[[#This Row],[FLIGHT_DATE]]-Table1[[#This Row],[DATE_BOOKED]]</f>
        <v>143</v>
      </c>
    </row>
    <row r="2523" spans="1:23" x14ac:dyDescent="0.35">
      <c r="A2523" s="3271">
        <v>45784</v>
      </c>
      <c r="B2523" s="3382" t="s">
        <v>1010</v>
      </c>
      <c r="C2523" s="198" t="s">
        <v>160</v>
      </c>
      <c r="D2523" s="198"/>
      <c r="E2523" s="3297"/>
      <c r="F2523" s="3287" t="s">
        <v>54</v>
      </c>
      <c r="G2523" s="3302" t="s">
        <v>10</v>
      </c>
      <c r="H2523" s="3302" t="s">
        <v>1281</v>
      </c>
      <c r="I2523" s="3303" t="s">
        <v>130</v>
      </c>
      <c r="J2523" s="3301">
        <v>45934</v>
      </c>
      <c r="K2523" s="3304">
        <v>50</v>
      </c>
      <c r="L2523" s="3305">
        <v>50</v>
      </c>
      <c r="M2523" s="3306">
        <v>230</v>
      </c>
      <c r="N2523" s="3307">
        <v>0</v>
      </c>
      <c r="O2523" s="3307">
        <v>0</v>
      </c>
      <c r="P2523" s="3308">
        <f>SUM(Table1[[#This Row],[BASE_FARE]:[SURCHARGES]])*Table1[[#This Row],[SEATS_BOOKED]]</f>
        <v>11500</v>
      </c>
      <c r="Q2523" s="2036" t="s">
        <v>161</v>
      </c>
      <c r="R2523" s="2232" t="s">
        <v>95</v>
      </c>
      <c r="S2523" s="3302" t="str">
        <f>LEFT(Table1[[#This Row],[SECTOR]],3)</f>
        <v>VRN</v>
      </c>
      <c r="T2523" s="3302" t="str">
        <f>RIGHT(Table1[[#This Row],[SECTOR]],3)</f>
        <v>SSH</v>
      </c>
      <c r="U2523" s="3302" t="str">
        <f t="shared" si="260"/>
        <v>VRN</v>
      </c>
      <c r="V2523" s="3302">
        <f>WEEKDAY(Table1[[#This Row],[FLIGHT_DATE]],2)</f>
        <v>6</v>
      </c>
      <c r="W2523" s="3302">
        <f>Table1[[#This Row],[FLIGHT_DATE]]-Table1[[#This Row],[DATE_BOOKED]]</f>
        <v>150</v>
      </c>
    </row>
    <row r="2524" spans="1:23" x14ac:dyDescent="0.35">
      <c r="A2524" s="3271">
        <v>45784</v>
      </c>
      <c r="B2524" s="3382" t="s">
        <v>1010</v>
      </c>
      <c r="C2524" s="198" t="s">
        <v>160</v>
      </c>
      <c r="D2524" s="198"/>
      <c r="E2524" s="3297"/>
      <c r="F2524" s="3287" t="s">
        <v>54</v>
      </c>
      <c r="G2524" s="3302" t="s">
        <v>10</v>
      </c>
      <c r="H2524" s="3302" t="s">
        <v>1281</v>
      </c>
      <c r="I2524" s="3303" t="s">
        <v>130</v>
      </c>
      <c r="J2524" s="3301">
        <v>45941</v>
      </c>
      <c r="K2524" s="3304">
        <v>50</v>
      </c>
      <c r="L2524" s="3305">
        <v>50</v>
      </c>
      <c r="M2524" s="3306">
        <v>230</v>
      </c>
      <c r="N2524" s="3307">
        <v>0</v>
      </c>
      <c r="O2524" s="3307">
        <v>0</v>
      </c>
      <c r="P2524" s="3308">
        <f>SUM(Table1[[#This Row],[BASE_FARE]:[SURCHARGES]])*Table1[[#This Row],[SEATS_BOOKED]]</f>
        <v>11500</v>
      </c>
      <c r="Q2524" s="2036" t="s">
        <v>161</v>
      </c>
      <c r="R2524" s="2232" t="s">
        <v>95</v>
      </c>
      <c r="S2524" s="3302" t="str">
        <f>LEFT(Table1[[#This Row],[SECTOR]],3)</f>
        <v>VRN</v>
      </c>
      <c r="T2524" s="3302" t="str">
        <f>RIGHT(Table1[[#This Row],[SECTOR]],3)</f>
        <v>SSH</v>
      </c>
      <c r="U2524" s="3302" t="str">
        <f t="shared" si="260"/>
        <v>VRN</v>
      </c>
      <c r="V2524" s="3302">
        <f>WEEKDAY(Table1[[#This Row],[FLIGHT_DATE]],2)</f>
        <v>6</v>
      </c>
      <c r="W2524" s="3302">
        <f>Table1[[#This Row],[FLIGHT_DATE]]-Table1[[#This Row],[DATE_BOOKED]]</f>
        <v>157</v>
      </c>
    </row>
    <row r="2525" spans="1:23" x14ac:dyDescent="0.35">
      <c r="A2525" s="3271">
        <v>45784</v>
      </c>
      <c r="B2525" s="3382" t="s">
        <v>1010</v>
      </c>
      <c r="C2525" s="198" t="s">
        <v>160</v>
      </c>
      <c r="D2525" s="198"/>
      <c r="E2525" s="3297"/>
      <c r="F2525" s="3287" t="s">
        <v>54</v>
      </c>
      <c r="G2525" s="3302" t="s">
        <v>10</v>
      </c>
      <c r="H2525" s="3302" t="s">
        <v>1281</v>
      </c>
      <c r="I2525" s="3303" t="s">
        <v>130</v>
      </c>
      <c r="J2525" s="3301">
        <v>45948</v>
      </c>
      <c r="K2525" s="3304">
        <v>50</v>
      </c>
      <c r="L2525" s="3305">
        <v>50</v>
      </c>
      <c r="M2525" s="3306">
        <v>230</v>
      </c>
      <c r="N2525" s="3307">
        <v>0</v>
      </c>
      <c r="O2525" s="3307">
        <v>0</v>
      </c>
      <c r="P2525" s="3308">
        <f>SUM(Table1[[#This Row],[BASE_FARE]:[SURCHARGES]])*Table1[[#This Row],[SEATS_BOOKED]]</f>
        <v>11500</v>
      </c>
      <c r="Q2525" s="2036" t="s">
        <v>161</v>
      </c>
      <c r="R2525" s="2232" t="s">
        <v>95</v>
      </c>
      <c r="S2525" s="3302" t="str">
        <f>LEFT(Table1[[#This Row],[SECTOR]],3)</f>
        <v>VRN</v>
      </c>
      <c r="T2525" s="3302" t="str">
        <f>RIGHT(Table1[[#This Row],[SECTOR]],3)</f>
        <v>SSH</v>
      </c>
      <c r="U2525" s="3302" t="str">
        <f t="shared" si="260"/>
        <v>VRN</v>
      </c>
      <c r="V2525" s="3302">
        <f>WEEKDAY(Table1[[#This Row],[FLIGHT_DATE]],2)</f>
        <v>6</v>
      </c>
      <c r="W2525" s="3302">
        <f>Table1[[#This Row],[FLIGHT_DATE]]-Table1[[#This Row],[DATE_BOOKED]]</f>
        <v>164</v>
      </c>
    </row>
    <row r="2526" spans="1:23" x14ac:dyDescent="0.35">
      <c r="A2526" s="3271">
        <v>45784</v>
      </c>
      <c r="B2526" s="3382" t="s">
        <v>1010</v>
      </c>
      <c r="C2526" s="198" t="s">
        <v>160</v>
      </c>
      <c r="D2526" s="198"/>
      <c r="E2526" s="3297"/>
      <c r="F2526" s="3287" t="s">
        <v>54</v>
      </c>
      <c r="G2526" s="3302" t="s">
        <v>10</v>
      </c>
      <c r="H2526" s="3302" t="s">
        <v>1281</v>
      </c>
      <c r="I2526" s="3303" t="s">
        <v>130</v>
      </c>
      <c r="J2526" s="3301">
        <v>45955</v>
      </c>
      <c r="K2526" s="3304">
        <v>50</v>
      </c>
      <c r="L2526" s="3305">
        <v>50</v>
      </c>
      <c r="M2526" s="3306">
        <v>230</v>
      </c>
      <c r="N2526" s="3307">
        <v>0</v>
      </c>
      <c r="O2526" s="3307">
        <v>0</v>
      </c>
      <c r="P2526" s="3308">
        <f>SUM(Table1[[#This Row],[BASE_FARE]:[SURCHARGES]])*Table1[[#This Row],[SEATS_BOOKED]]</f>
        <v>11500</v>
      </c>
      <c r="Q2526" s="2036" t="s">
        <v>161</v>
      </c>
      <c r="R2526" s="2232" t="s">
        <v>95</v>
      </c>
      <c r="S2526" s="3302" t="str">
        <f>LEFT(Table1[[#This Row],[SECTOR]],3)</f>
        <v>VRN</v>
      </c>
      <c r="T2526" s="3302" t="str">
        <f>RIGHT(Table1[[#This Row],[SECTOR]],3)</f>
        <v>SSH</v>
      </c>
      <c r="U2526" s="3302" t="str">
        <f t="shared" si="260"/>
        <v>VRN</v>
      </c>
      <c r="V2526" s="3302">
        <f>WEEKDAY(Table1[[#This Row],[FLIGHT_DATE]],2)</f>
        <v>6</v>
      </c>
      <c r="W2526" s="3302">
        <f>Table1[[#This Row],[FLIGHT_DATE]]-Table1[[#This Row],[DATE_BOOKED]]</f>
        <v>171</v>
      </c>
    </row>
    <row r="2527" spans="1:23" x14ac:dyDescent="0.35">
      <c r="A2527" s="3271">
        <v>45784</v>
      </c>
      <c r="B2527" s="3382" t="s">
        <v>1010</v>
      </c>
      <c r="C2527" s="198" t="s">
        <v>160</v>
      </c>
      <c r="D2527" s="198"/>
      <c r="E2527" s="3297"/>
      <c r="F2527" s="3287" t="s">
        <v>54</v>
      </c>
      <c r="G2527" s="3302" t="s">
        <v>11</v>
      </c>
      <c r="H2527" s="3302" t="s">
        <v>1273</v>
      </c>
      <c r="I2527" s="3303" t="s">
        <v>126</v>
      </c>
      <c r="J2527" s="3301">
        <v>45927</v>
      </c>
      <c r="K2527" s="3304">
        <v>50</v>
      </c>
      <c r="L2527" s="3305">
        <v>50</v>
      </c>
      <c r="M2527" s="3306">
        <v>230</v>
      </c>
      <c r="N2527" s="3307">
        <v>0</v>
      </c>
      <c r="O2527" s="3307">
        <v>0</v>
      </c>
      <c r="P2527" s="3308">
        <f>SUM(Table1[[#This Row],[BASE_FARE]:[SURCHARGES]])*Table1[[#This Row],[SEATS_BOOKED]]</f>
        <v>11500</v>
      </c>
      <c r="Q2527" s="2036" t="s">
        <v>161</v>
      </c>
      <c r="R2527" s="2232" t="s">
        <v>95</v>
      </c>
      <c r="S2527" s="3302" t="str">
        <f>LEFT(Table1[[#This Row],[SECTOR]],3)</f>
        <v>SSH</v>
      </c>
      <c r="T2527" s="3302" t="str">
        <f>RIGHT(Table1[[#This Row],[SECTOR]],3)</f>
        <v>VRN</v>
      </c>
      <c r="U2527" s="3302" t="str">
        <f t="shared" ref="U2527:U2532" si="261">IF(AND(S2527&lt;&gt;"SSH", S2527&lt;&gt;"RMF", S2527&lt;&gt;"CAI", S2527&lt;&gt;"HRG", S2527&lt;&gt;"LXR", S2527&lt;&gt;"DXB", OR(T2527="SSH", T2527="RMF", T2527="CAI", T2527="HRG", T2527="LXR", T2527="DXB")), S2527,
    IF(AND(T2527&lt;&gt;"SSH", T2527&lt;&gt;"RMF", T2527&lt;&gt;"CAI", T2527&lt;&gt;"HRG", T2527&lt;&gt;"LXR", T2527&lt;&gt;"DXB", OR(S2527="SSH", S2527="RMF", S2527="CAI", S2527="HRG", S2527="LXR", S2527="DXB")), T2527,
    "VIE"))</f>
        <v>VRN</v>
      </c>
      <c r="V2527" s="3302">
        <f>WEEKDAY(Table1[[#This Row],[FLIGHT_DATE]],2)</f>
        <v>6</v>
      </c>
      <c r="W2527" s="3302">
        <f>Table1[[#This Row],[FLIGHT_DATE]]-Table1[[#This Row],[DATE_BOOKED]]</f>
        <v>143</v>
      </c>
    </row>
    <row r="2528" spans="1:23" x14ac:dyDescent="0.35">
      <c r="A2528" s="3271">
        <v>45784</v>
      </c>
      <c r="B2528" s="3382" t="s">
        <v>1010</v>
      </c>
      <c r="C2528" s="198" t="s">
        <v>160</v>
      </c>
      <c r="D2528" s="198"/>
      <c r="E2528" s="3297"/>
      <c r="F2528" s="3287" t="s">
        <v>54</v>
      </c>
      <c r="G2528" s="3302" t="s">
        <v>11</v>
      </c>
      <c r="H2528" s="3302" t="s">
        <v>1273</v>
      </c>
      <c r="I2528" s="3303" t="s">
        <v>126</v>
      </c>
      <c r="J2528" s="3301">
        <v>45934</v>
      </c>
      <c r="K2528" s="3304">
        <v>50</v>
      </c>
      <c r="L2528" s="3305">
        <v>50</v>
      </c>
      <c r="M2528" s="3306">
        <v>230</v>
      </c>
      <c r="N2528" s="3307">
        <v>0</v>
      </c>
      <c r="O2528" s="3307">
        <v>0</v>
      </c>
      <c r="P2528" s="3308">
        <f>SUM(Table1[[#This Row],[BASE_FARE]:[SURCHARGES]])*Table1[[#This Row],[SEATS_BOOKED]]</f>
        <v>11500</v>
      </c>
      <c r="Q2528" s="2036" t="s">
        <v>161</v>
      </c>
      <c r="R2528" s="2232" t="s">
        <v>95</v>
      </c>
      <c r="S2528" s="3302" t="str">
        <f>LEFT(Table1[[#This Row],[SECTOR]],3)</f>
        <v>SSH</v>
      </c>
      <c r="T2528" s="3302" t="str">
        <f>RIGHT(Table1[[#This Row],[SECTOR]],3)</f>
        <v>VRN</v>
      </c>
      <c r="U2528" s="3302" t="str">
        <f t="shared" si="261"/>
        <v>VRN</v>
      </c>
      <c r="V2528" s="3302">
        <f>WEEKDAY(Table1[[#This Row],[FLIGHT_DATE]],2)</f>
        <v>6</v>
      </c>
      <c r="W2528" s="3302">
        <f>Table1[[#This Row],[FLIGHT_DATE]]-Table1[[#This Row],[DATE_BOOKED]]</f>
        <v>150</v>
      </c>
    </row>
    <row r="2529" spans="1:23" x14ac:dyDescent="0.35">
      <c r="A2529" s="3271">
        <v>45784</v>
      </c>
      <c r="B2529" s="3382" t="s">
        <v>1010</v>
      </c>
      <c r="C2529" s="198" t="s">
        <v>160</v>
      </c>
      <c r="D2529" s="198"/>
      <c r="E2529" s="3297"/>
      <c r="F2529" s="3287" t="s">
        <v>54</v>
      </c>
      <c r="G2529" s="3302" t="s">
        <v>11</v>
      </c>
      <c r="H2529" s="3302" t="s">
        <v>1273</v>
      </c>
      <c r="I2529" s="3303" t="s">
        <v>126</v>
      </c>
      <c r="J2529" s="3301">
        <v>45941</v>
      </c>
      <c r="K2529" s="3304">
        <v>50</v>
      </c>
      <c r="L2529" s="3305">
        <v>50</v>
      </c>
      <c r="M2529" s="3306">
        <v>230</v>
      </c>
      <c r="N2529" s="3307">
        <v>0</v>
      </c>
      <c r="O2529" s="3307">
        <v>0</v>
      </c>
      <c r="P2529" s="3308">
        <f>SUM(Table1[[#This Row],[BASE_FARE]:[SURCHARGES]])*Table1[[#This Row],[SEATS_BOOKED]]</f>
        <v>11500</v>
      </c>
      <c r="Q2529" s="2036" t="s">
        <v>161</v>
      </c>
      <c r="R2529" s="2232" t="s">
        <v>95</v>
      </c>
      <c r="S2529" s="3302" t="str">
        <f>LEFT(Table1[[#This Row],[SECTOR]],3)</f>
        <v>SSH</v>
      </c>
      <c r="T2529" s="3302" t="str">
        <f>RIGHT(Table1[[#This Row],[SECTOR]],3)</f>
        <v>VRN</v>
      </c>
      <c r="U2529" s="3302" t="str">
        <f t="shared" si="261"/>
        <v>VRN</v>
      </c>
      <c r="V2529" s="3302">
        <f>WEEKDAY(Table1[[#This Row],[FLIGHT_DATE]],2)</f>
        <v>6</v>
      </c>
      <c r="W2529" s="3302">
        <f>Table1[[#This Row],[FLIGHT_DATE]]-Table1[[#This Row],[DATE_BOOKED]]</f>
        <v>157</v>
      </c>
    </row>
    <row r="2530" spans="1:23" x14ac:dyDescent="0.35">
      <c r="A2530" s="3271">
        <v>45784</v>
      </c>
      <c r="B2530" s="3382" t="s">
        <v>1010</v>
      </c>
      <c r="C2530" s="198" t="s">
        <v>160</v>
      </c>
      <c r="D2530" s="198"/>
      <c r="E2530" s="3297"/>
      <c r="F2530" s="3287" t="s">
        <v>54</v>
      </c>
      <c r="G2530" s="3302" t="s">
        <v>11</v>
      </c>
      <c r="H2530" s="3302" t="s">
        <v>1273</v>
      </c>
      <c r="I2530" s="3303" t="s">
        <v>126</v>
      </c>
      <c r="J2530" s="3301">
        <v>45948</v>
      </c>
      <c r="K2530" s="3304">
        <v>50</v>
      </c>
      <c r="L2530" s="3305">
        <v>50</v>
      </c>
      <c r="M2530" s="3306">
        <v>230</v>
      </c>
      <c r="N2530" s="3307">
        <v>0</v>
      </c>
      <c r="O2530" s="3307">
        <v>0</v>
      </c>
      <c r="P2530" s="3308">
        <f>SUM(Table1[[#This Row],[BASE_FARE]:[SURCHARGES]])*Table1[[#This Row],[SEATS_BOOKED]]</f>
        <v>11500</v>
      </c>
      <c r="Q2530" s="2036" t="s">
        <v>161</v>
      </c>
      <c r="R2530" s="2232" t="s">
        <v>95</v>
      </c>
      <c r="S2530" s="3302" t="str">
        <f>LEFT(Table1[[#This Row],[SECTOR]],3)</f>
        <v>SSH</v>
      </c>
      <c r="T2530" s="3302" t="str">
        <f>RIGHT(Table1[[#This Row],[SECTOR]],3)</f>
        <v>VRN</v>
      </c>
      <c r="U2530" s="3302" t="str">
        <f t="shared" si="261"/>
        <v>VRN</v>
      </c>
      <c r="V2530" s="3302">
        <f>WEEKDAY(Table1[[#This Row],[FLIGHT_DATE]],2)</f>
        <v>6</v>
      </c>
      <c r="W2530" s="3302">
        <f>Table1[[#This Row],[FLIGHT_DATE]]-Table1[[#This Row],[DATE_BOOKED]]</f>
        <v>164</v>
      </c>
    </row>
    <row r="2531" spans="1:23" x14ac:dyDescent="0.35">
      <c r="A2531" s="3271">
        <v>45784</v>
      </c>
      <c r="B2531" s="3382" t="s">
        <v>1010</v>
      </c>
      <c r="C2531" s="198" t="s">
        <v>160</v>
      </c>
      <c r="D2531" s="198"/>
      <c r="E2531" s="3297"/>
      <c r="F2531" s="3287" t="s">
        <v>54</v>
      </c>
      <c r="G2531" s="3302" t="s">
        <v>11</v>
      </c>
      <c r="H2531" s="3302" t="s">
        <v>1273</v>
      </c>
      <c r="I2531" s="3303" t="s">
        <v>126</v>
      </c>
      <c r="J2531" s="3301">
        <v>45955</v>
      </c>
      <c r="K2531" s="3304">
        <v>50</v>
      </c>
      <c r="L2531" s="3305">
        <v>50</v>
      </c>
      <c r="M2531" s="3306">
        <v>230</v>
      </c>
      <c r="N2531" s="3307">
        <v>0</v>
      </c>
      <c r="O2531" s="3307">
        <v>0</v>
      </c>
      <c r="P2531" s="3308">
        <f>SUM(Table1[[#This Row],[BASE_FARE]:[SURCHARGES]])*Table1[[#This Row],[SEATS_BOOKED]]</f>
        <v>11500</v>
      </c>
      <c r="Q2531" s="2036" t="s">
        <v>161</v>
      </c>
      <c r="R2531" s="2232" t="s">
        <v>95</v>
      </c>
      <c r="S2531" s="3302" t="str">
        <f>LEFT(Table1[[#This Row],[SECTOR]],3)</f>
        <v>SSH</v>
      </c>
      <c r="T2531" s="3302" t="str">
        <f>RIGHT(Table1[[#This Row],[SECTOR]],3)</f>
        <v>VRN</v>
      </c>
      <c r="U2531" s="3302" t="str">
        <f t="shared" si="261"/>
        <v>VRN</v>
      </c>
      <c r="V2531" s="3302">
        <f>WEEKDAY(Table1[[#This Row],[FLIGHT_DATE]],2)</f>
        <v>6</v>
      </c>
      <c r="W2531" s="3302">
        <f>Table1[[#This Row],[FLIGHT_DATE]]-Table1[[#This Row],[DATE_BOOKED]]</f>
        <v>171</v>
      </c>
    </row>
    <row r="2532" spans="1:23" x14ac:dyDescent="0.35">
      <c r="A2532" s="3271">
        <v>45784</v>
      </c>
      <c r="B2532" s="3382" t="s">
        <v>1010</v>
      </c>
      <c r="C2532" s="198" t="s">
        <v>160</v>
      </c>
      <c r="D2532" s="198"/>
      <c r="E2532" s="3297"/>
      <c r="F2532" s="3287" t="s">
        <v>54</v>
      </c>
      <c r="G2532" s="3302" t="s">
        <v>11</v>
      </c>
      <c r="H2532" s="3302" t="s">
        <v>1273</v>
      </c>
      <c r="I2532" s="3303" t="s">
        <v>126</v>
      </c>
      <c r="J2532" s="3301">
        <v>45962</v>
      </c>
      <c r="K2532" s="3304">
        <v>50</v>
      </c>
      <c r="L2532" s="3305">
        <v>50</v>
      </c>
      <c r="M2532" s="3306">
        <v>230</v>
      </c>
      <c r="N2532" s="3307">
        <v>0</v>
      </c>
      <c r="O2532" s="3307">
        <v>0</v>
      </c>
      <c r="P2532" s="3308">
        <f>SUM(Table1[[#This Row],[BASE_FARE]:[SURCHARGES]])*Table1[[#This Row],[SEATS_BOOKED]]</f>
        <v>11500</v>
      </c>
      <c r="Q2532" s="2036" t="s">
        <v>161</v>
      </c>
      <c r="R2532" s="2232" t="s">
        <v>95</v>
      </c>
      <c r="S2532" s="3302" t="str">
        <f>LEFT(Table1[[#This Row],[SECTOR]],3)</f>
        <v>SSH</v>
      </c>
      <c r="T2532" s="3302" t="str">
        <f>RIGHT(Table1[[#This Row],[SECTOR]],3)</f>
        <v>VRN</v>
      </c>
      <c r="U2532" s="3302" t="str">
        <f t="shared" si="261"/>
        <v>VRN</v>
      </c>
      <c r="V2532" s="3302">
        <f>WEEKDAY(Table1[[#This Row],[FLIGHT_DATE]],2)</f>
        <v>6</v>
      </c>
      <c r="W2532" s="3302">
        <f>Table1[[#This Row],[FLIGHT_DATE]]-Table1[[#This Row],[DATE_BOOKED]]</f>
        <v>178</v>
      </c>
    </row>
    <row r="2533" spans="1:23" x14ac:dyDescent="0.35">
      <c r="A2533" s="3271">
        <v>45784</v>
      </c>
      <c r="B2533" s="3302" t="s">
        <v>332</v>
      </c>
      <c r="C2533" s="198" t="s">
        <v>333</v>
      </c>
      <c r="D2533" s="198"/>
      <c r="E2533" s="3302"/>
      <c r="F2533" s="3302" t="s">
        <v>56</v>
      </c>
      <c r="G2533" s="3302" t="s">
        <v>10</v>
      </c>
      <c r="H2533" s="3302" t="s">
        <v>1281</v>
      </c>
      <c r="I2533" s="3303" t="s">
        <v>130</v>
      </c>
      <c r="J2533" s="3301">
        <v>45878</v>
      </c>
      <c r="K2533" s="3304">
        <v>4</v>
      </c>
      <c r="L2533" s="3305">
        <v>4</v>
      </c>
      <c r="M2533" s="3306">
        <v>280</v>
      </c>
      <c r="N2533" s="3307">
        <v>0</v>
      </c>
      <c r="O2533" s="3307">
        <v>0</v>
      </c>
      <c r="P2533" s="3308">
        <f>SUM(Table1[[#This Row],[BASE_FARE]:[SURCHARGES]])*Table1[[#This Row],[SEATS_BOOKED]]</f>
        <v>1120</v>
      </c>
      <c r="Q2533" s="3264" t="s">
        <v>161</v>
      </c>
      <c r="R2533" s="3266" t="s">
        <v>335</v>
      </c>
      <c r="S2533" s="3302" t="str">
        <f>LEFT(Table1[[#This Row],[SECTOR]],3)</f>
        <v>VRN</v>
      </c>
      <c r="T2533" s="3302" t="str">
        <f>RIGHT(Table1[[#This Row],[SECTOR]],3)</f>
        <v>SSH</v>
      </c>
      <c r="U2533" s="3302" t="str">
        <f t="shared" ref="U2533:U2534" si="262">IF(AND(S2533&lt;&gt;"SSH", S2533&lt;&gt;"RMF", S2533&lt;&gt;"CAI", S2533&lt;&gt;"HRG", S2533&lt;&gt;"LXR", S2533&lt;&gt;"DXB", OR(T2533="SSH", T2533="RMF", T2533="CAI", T2533="HRG", T2533="LXR", T2533="DXB")), S2533,
    IF(AND(T2533&lt;&gt;"SSH", T2533&lt;&gt;"RMF", T2533&lt;&gt;"CAI", T2533&lt;&gt;"HRG", T2533&lt;&gt;"LXR", T2533&lt;&gt;"DXB", OR(S2533="SSH", S2533="RMF", S2533="CAI", S2533="HRG", S2533="LXR", S2533="DXB")), T2533,
    "VIE"))</f>
        <v>VRN</v>
      </c>
      <c r="V2533" s="3302">
        <f>WEEKDAY(Table1[[#This Row],[FLIGHT_DATE]],2)</f>
        <v>6</v>
      </c>
      <c r="W2533" s="3302">
        <f>Table1[[#This Row],[FLIGHT_DATE]]-Table1[[#This Row],[DATE_BOOKED]]</f>
        <v>94</v>
      </c>
    </row>
    <row r="2534" spans="1:23" x14ac:dyDescent="0.35">
      <c r="A2534" s="3271">
        <v>45784</v>
      </c>
      <c r="B2534" s="3302" t="s">
        <v>332</v>
      </c>
      <c r="C2534" s="198" t="s">
        <v>333</v>
      </c>
      <c r="D2534" s="198"/>
      <c r="E2534" s="3302"/>
      <c r="F2534" s="3302" t="s">
        <v>56</v>
      </c>
      <c r="G2534" s="3302" t="s">
        <v>10</v>
      </c>
      <c r="H2534" s="3302" t="s">
        <v>1273</v>
      </c>
      <c r="I2534" s="3303" t="s">
        <v>126</v>
      </c>
      <c r="J2534" s="3301">
        <v>45885</v>
      </c>
      <c r="K2534" s="3304">
        <v>4</v>
      </c>
      <c r="L2534" s="3305">
        <v>4</v>
      </c>
      <c r="M2534" s="3306">
        <v>350</v>
      </c>
      <c r="N2534" s="3307">
        <v>0</v>
      </c>
      <c r="O2534" s="3307">
        <v>0</v>
      </c>
      <c r="P2534" s="3308">
        <f>SUM(Table1[[#This Row],[BASE_FARE]:[SURCHARGES]])*Table1[[#This Row],[SEATS_BOOKED]]</f>
        <v>1400</v>
      </c>
      <c r="Q2534" s="3264" t="s">
        <v>161</v>
      </c>
      <c r="R2534" s="3266" t="s">
        <v>335</v>
      </c>
      <c r="S2534" s="3302" t="str">
        <f>LEFT(Table1[[#This Row],[SECTOR]],3)</f>
        <v>SSH</v>
      </c>
      <c r="T2534" s="3302" t="str">
        <f>RIGHT(Table1[[#This Row],[SECTOR]],3)</f>
        <v>VRN</v>
      </c>
      <c r="U2534" s="3302" t="str">
        <f t="shared" si="262"/>
        <v>VRN</v>
      </c>
      <c r="V2534" s="3302">
        <f>WEEKDAY(Table1[[#This Row],[FLIGHT_DATE]],2)</f>
        <v>6</v>
      </c>
      <c r="W2534" s="3302">
        <f>Table1[[#This Row],[FLIGHT_DATE]]-Table1[[#This Row],[DATE_BOOKED]]</f>
        <v>101</v>
      </c>
    </row>
    <row r="2535" spans="1:23" x14ac:dyDescent="0.35">
      <c r="A2535" s="3271">
        <v>45784</v>
      </c>
      <c r="B2535" s="3310" t="s">
        <v>385</v>
      </c>
      <c r="C2535" s="198" t="s">
        <v>333</v>
      </c>
      <c r="D2535" s="198"/>
      <c r="E2535" s="3310" t="s">
        <v>1294</v>
      </c>
      <c r="F2535" s="3310" t="s">
        <v>54</v>
      </c>
      <c r="G2535" s="3310" t="s">
        <v>10</v>
      </c>
      <c r="H2535" s="3310" t="s">
        <v>1158</v>
      </c>
      <c r="I2535" s="3311" t="s">
        <v>28</v>
      </c>
      <c r="J2535" s="3309">
        <v>45882</v>
      </c>
      <c r="K2535" s="3312">
        <v>1</v>
      </c>
      <c r="L2535" s="3313">
        <v>1</v>
      </c>
      <c r="M2535" s="3314">
        <v>300</v>
      </c>
      <c r="N2535" s="3315">
        <v>0</v>
      </c>
      <c r="O2535" s="3315">
        <v>0</v>
      </c>
      <c r="P2535" s="3316">
        <f>SUM(Table1[[#This Row],[BASE_FARE]:[SURCHARGES]])*Table1[[#This Row],[SEATS_BOOKED]]</f>
        <v>300</v>
      </c>
      <c r="Q2535" s="3310" t="s">
        <v>161</v>
      </c>
      <c r="R2535" s="3312" t="s">
        <v>335</v>
      </c>
      <c r="S2535" s="3310" t="str">
        <f>LEFT(Table1[[#This Row],[SECTOR]],3)</f>
        <v>NAP</v>
      </c>
      <c r="T2535" s="3310" t="str">
        <f>RIGHT(Table1[[#This Row],[SECTOR]],3)</f>
        <v>SSH</v>
      </c>
      <c r="U2535" s="3310" t="str">
        <f>IF(AND(S2535&lt;&gt;"SSH", S2535&lt;&gt;"RMF", S2535&lt;&gt;"CAI", S2535&lt;&gt;"HRG", S2535&lt;&gt;"LXR", S2535&lt;&gt;"DXB", OR(T2535="SSH", T2535="RMF", T2535="CAI", T2535="HRG", T2535="LXR", T2535="DXB")), S2535,
    IF(AND(T2535&lt;&gt;"SSH", T2535&lt;&gt;"RMF", T2535&lt;&gt;"CAI", T2535&lt;&gt;"HRG", T2535&lt;&gt;"LXR", T2535&lt;&gt;"DXB", OR(S2535="SSH", S2535="RMF", S2535="CAI", S2535="HRG", S2535="LXR", S2535="DXB")), T2535,
    "VIE"))</f>
        <v>NAP</v>
      </c>
      <c r="V2535" s="3310">
        <f>WEEKDAY(Table1[[#This Row],[FLIGHT_DATE]],2)</f>
        <v>3</v>
      </c>
      <c r="W2535" s="3310">
        <f>Table1[[#This Row],[FLIGHT_DATE]]-Table1[[#This Row],[DATE_BOOKED]]</f>
        <v>98</v>
      </c>
    </row>
    <row r="2536" spans="1:23" x14ac:dyDescent="0.35">
      <c r="A2536" s="3271">
        <v>45784</v>
      </c>
      <c r="B2536" s="3310" t="s">
        <v>385</v>
      </c>
      <c r="C2536" s="198" t="s">
        <v>333</v>
      </c>
      <c r="D2536" s="198"/>
      <c r="E2536" s="3310" t="s">
        <v>1294</v>
      </c>
      <c r="F2536" s="3310" t="s">
        <v>54</v>
      </c>
      <c r="G2536" s="3310" t="s">
        <v>11</v>
      </c>
      <c r="H2536" s="3310" t="s">
        <v>1152</v>
      </c>
      <c r="I2536" s="3311" t="s">
        <v>29</v>
      </c>
      <c r="J2536" s="3309">
        <v>45889</v>
      </c>
      <c r="K2536" s="3312">
        <v>1</v>
      </c>
      <c r="L2536" s="3313">
        <v>1</v>
      </c>
      <c r="M2536" s="3314">
        <v>300</v>
      </c>
      <c r="N2536" s="3315">
        <v>0</v>
      </c>
      <c r="O2536" s="3315">
        <v>0</v>
      </c>
      <c r="P2536" s="3316">
        <f>SUM(Table1[[#This Row],[BASE_FARE]:[SURCHARGES]])*Table1[[#This Row],[SEATS_BOOKED]]</f>
        <v>300</v>
      </c>
      <c r="Q2536" s="3310" t="s">
        <v>161</v>
      </c>
      <c r="R2536" s="3312" t="s">
        <v>335</v>
      </c>
      <c r="S2536" s="3310" t="str">
        <f>LEFT(Table1[[#This Row],[SECTOR]],3)</f>
        <v>SSH</v>
      </c>
      <c r="T2536" s="3310" t="str">
        <f>RIGHT(Table1[[#This Row],[SECTOR]],3)</f>
        <v>NAP</v>
      </c>
      <c r="U2536" s="3310" t="str">
        <f>IF(AND(S2536&lt;&gt;"SSH", S2536&lt;&gt;"RMF", S2536&lt;&gt;"CAI", S2536&lt;&gt;"HRG", S2536&lt;&gt;"LXR", S2536&lt;&gt;"DXB", OR(T2536="SSH", T2536="RMF", T2536="CAI", T2536="HRG", T2536="LXR", T2536="DXB")), S2536,
    IF(AND(T2536&lt;&gt;"SSH", T2536&lt;&gt;"RMF", T2536&lt;&gt;"CAI", T2536&lt;&gt;"HRG", T2536&lt;&gt;"LXR", T2536&lt;&gt;"DXB", OR(S2536="SSH", S2536="RMF", S2536="CAI", S2536="HRG", S2536="LXR", S2536="DXB")), T2536,
    "VIE"))</f>
        <v>NAP</v>
      </c>
      <c r="V2536" s="3310">
        <f>WEEKDAY(Table1[[#This Row],[FLIGHT_DATE]],2)</f>
        <v>3</v>
      </c>
      <c r="W2536" s="3310">
        <f>Table1[[#This Row],[FLIGHT_DATE]]-Table1[[#This Row],[DATE_BOOKED]]</f>
        <v>105</v>
      </c>
    </row>
    <row r="2537" spans="1:23" x14ac:dyDescent="0.35">
      <c r="A2537" s="3317">
        <v>45785</v>
      </c>
      <c r="B2537" s="3318" t="s">
        <v>332</v>
      </c>
      <c r="C2537" s="198" t="s">
        <v>333</v>
      </c>
      <c r="D2537" s="198"/>
      <c r="E2537" s="3318"/>
      <c r="F2537" s="3318" t="s">
        <v>56</v>
      </c>
      <c r="G2537" s="3318" t="s">
        <v>10</v>
      </c>
      <c r="H2537" s="3318" t="s">
        <v>1281</v>
      </c>
      <c r="I2537" s="3319" t="s">
        <v>130</v>
      </c>
      <c r="J2537" s="3317">
        <v>45878</v>
      </c>
      <c r="K2537" s="3320">
        <v>-4</v>
      </c>
      <c r="L2537" s="3321">
        <v>-4</v>
      </c>
      <c r="M2537" s="3322">
        <v>280</v>
      </c>
      <c r="N2537" s="3315">
        <v>0</v>
      </c>
      <c r="O2537" s="3315">
        <v>0</v>
      </c>
      <c r="P2537" s="3323">
        <f>SUM(Table1[[#This Row],[BASE_FARE]:[SURCHARGES]])*Table1[[#This Row],[SEATS_BOOKED]]</f>
        <v>-1120</v>
      </c>
      <c r="Q2537" s="3310" t="s">
        <v>161</v>
      </c>
      <c r="R2537" s="3312" t="s">
        <v>335</v>
      </c>
      <c r="S2537" s="3318" t="str">
        <f>LEFT(Table1[[#This Row],[SECTOR]],3)</f>
        <v>VRN</v>
      </c>
      <c r="T2537" s="3318" t="str">
        <f>RIGHT(Table1[[#This Row],[SECTOR]],3)</f>
        <v>SSH</v>
      </c>
      <c r="U2537" s="3318" t="str">
        <f t="shared" ref="U2537:U2541" si="263">IF(AND(S2537&lt;&gt;"SSH", S2537&lt;&gt;"RMF", S2537&lt;&gt;"CAI", S2537&lt;&gt;"HRG", S2537&lt;&gt;"LXR", S2537&lt;&gt;"DXB", OR(T2537="SSH", T2537="RMF", T2537="CAI", T2537="HRG", T2537="LXR", T2537="DXB")), S2537,
    IF(AND(T2537&lt;&gt;"SSH", T2537&lt;&gt;"RMF", T2537&lt;&gt;"CAI", T2537&lt;&gt;"HRG", T2537&lt;&gt;"LXR", T2537&lt;&gt;"DXB", OR(S2537="SSH", S2537="RMF", S2537="CAI", S2537="HRG", S2537="LXR", S2537="DXB")), T2537,
    "VIE"))</f>
        <v>VRN</v>
      </c>
      <c r="V2537" s="3318">
        <f>WEEKDAY(Table1[[#This Row],[FLIGHT_DATE]],2)</f>
        <v>6</v>
      </c>
      <c r="W2537" s="3318">
        <f>Table1[[#This Row],[FLIGHT_DATE]]-Table1[[#This Row],[DATE_BOOKED]]</f>
        <v>93</v>
      </c>
    </row>
    <row r="2538" spans="1:23" x14ac:dyDescent="0.35">
      <c r="A2538" s="3317">
        <v>45785</v>
      </c>
      <c r="B2538" s="3318" t="s">
        <v>332</v>
      </c>
      <c r="C2538" s="198" t="s">
        <v>333</v>
      </c>
      <c r="D2538" s="198"/>
      <c r="E2538" s="3318"/>
      <c r="F2538" s="3318" t="s">
        <v>56</v>
      </c>
      <c r="G2538" s="3318" t="s">
        <v>10</v>
      </c>
      <c r="H2538" s="3318" t="s">
        <v>1273</v>
      </c>
      <c r="I2538" s="3319" t="s">
        <v>126</v>
      </c>
      <c r="J2538" s="3317">
        <v>45885</v>
      </c>
      <c r="K2538" s="3320">
        <v>-4</v>
      </c>
      <c r="L2538" s="3321">
        <v>-4</v>
      </c>
      <c r="M2538" s="3322">
        <v>350</v>
      </c>
      <c r="N2538" s="3315">
        <v>0</v>
      </c>
      <c r="O2538" s="3315">
        <v>0</v>
      </c>
      <c r="P2538" s="3323">
        <f>SUM(Table1[[#This Row],[BASE_FARE]:[SURCHARGES]])*Table1[[#This Row],[SEATS_BOOKED]]</f>
        <v>-1400</v>
      </c>
      <c r="Q2538" s="3310" t="s">
        <v>161</v>
      </c>
      <c r="R2538" s="3312" t="s">
        <v>335</v>
      </c>
      <c r="S2538" s="3318" t="str">
        <f>LEFT(Table1[[#This Row],[SECTOR]],3)</f>
        <v>SSH</v>
      </c>
      <c r="T2538" s="3318" t="str">
        <f>RIGHT(Table1[[#This Row],[SECTOR]],3)</f>
        <v>VRN</v>
      </c>
      <c r="U2538" s="3318" t="str">
        <f t="shared" si="263"/>
        <v>VRN</v>
      </c>
      <c r="V2538" s="3318">
        <f>WEEKDAY(Table1[[#This Row],[FLIGHT_DATE]],2)</f>
        <v>6</v>
      </c>
      <c r="W2538" s="3318">
        <f>Table1[[#This Row],[FLIGHT_DATE]]-Table1[[#This Row],[DATE_BOOKED]]</f>
        <v>100</v>
      </c>
    </row>
    <row r="2539" spans="1:23" x14ac:dyDescent="0.35">
      <c r="A2539" s="3317">
        <v>45785</v>
      </c>
      <c r="B2539" s="3318" t="s">
        <v>332</v>
      </c>
      <c r="C2539" s="198" t="s">
        <v>333</v>
      </c>
      <c r="D2539" s="198"/>
      <c r="E2539" s="3318"/>
      <c r="F2539" s="3318" t="s">
        <v>56</v>
      </c>
      <c r="G2539" s="3318" t="s">
        <v>10</v>
      </c>
      <c r="H2539" s="3318" t="s">
        <v>191</v>
      </c>
      <c r="I2539" s="3319" t="s">
        <v>114</v>
      </c>
      <c r="J2539" s="3317">
        <v>45884</v>
      </c>
      <c r="K2539" s="3320">
        <v>2</v>
      </c>
      <c r="L2539" s="3321">
        <v>2</v>
      </c>
      <c r="M2539" s="3322">
        <v>250</v>
      </c>
      <c r="N2539" s="3315">
        <v>0</v>
      </c>
      <c r="O2539" s="3315">
        <v>0</v>
      </c>
      <c r="P2539" s="3323">
        <f>SUM(Table1[[#This Row],[BASE_FARE]:[SURCHARGES]])*Table1[[#This Row],[SEATS_BOOKED]]</f>
        <v>500</v>
      </c>
      <c r="Q2539" s="3310" t="s">
        <v>161</v>
      </c>
      <c r="R2539" s="3312" t="s">
        <v>335</v>
      </c>
      <c r="S2539" s="3318" t="str">
        <f>LEFT(Table1[[#This Row],[SECTOR]],3)</f>
        <v>SSH</v>
      </c>
      <c r="T2539" s="3318" t="str">
        <f>RIGHT(Table1[[#This Row],[SECTOR]],3)</f>
        <v>FCO</v>
      </c>
      <c r="U2539" s="3318" t="str">
        <f t="shared" si="263"/>
        <v>FCO</v>
      </c>
      <c r="V2539" s="3318">
        <f>WEEKDAY(Table1[[#This Row],[FLIGHT_DATE]],2)</f>
        <v>5</v>
      </c>
      <c r="W2539" s="3318">
        <f>Table1[[#This Row],[FLIGHT_DATE]]-Table1[[#This Row],[DATE_BOOKED]]</f>
        <v>99</v>
      </c>
    </row>
    <row r="2540" spans="1:23" x14ac:dyDescent="0.35">
      <c r="A2540" s="3317">
        <v>45785</v>
      </c>
      <c r="B2540" s="3318" t="s">
        <v>332</v>
      </c>
      <c r="C2540" s="198" t="s">
        <v>333</v>
      </c>
      <c r="D2540" s="198"/>
      <c r="E2540" s="3318"/>
      <c r="F2540" s="3318" t="s">
        <v>56</v>
      </c>
      <c r="G2540" s="3318" t="s">
        <v>10</v>
      </c>
      <c r="H2540" s="3318" t="s">
        <v>191</v>
      </c>
      <c r="I2540" s="3319" t="s">
        <v>29</v>
      </c>
      <c r="J2540" s="3317">
        <v>45894</v>
      </c>
      <c r="K2540" s="3320">
        <v>2</v>
      </c>
      <c r="L2540" s="3321">
        <v>2</v>
      </c>
      <c r="M2540" s="3322">
        <v>320</v>
      </c>
      <c r="N2540" s="3315">
        <v>0</v>
      </c>
      <c r="O2540" s="3315">
        <v>0</v>
      </c>
      <c r="P2540" s="3323">
        <f>SUM(Table1[[#This Row],[BASE_FARE]:[SURCHARGES]])*Table1[[#This Row],[SEATS_BOOKED]]</f>
        <v>640</v>
      </c>
      <c r="Q2540" s="3310" t="s">
        <v>161</v>
      </c>
      <c r="R2540" s="3312" t="s">
        <v>335</v>
      </c>
      <c r="S2540" s="3318" t="str">
        <f>LEFT(Table1[[#This Row],[SECTOR]],3)</f>
        <v>SSH</v>
      </c>
      <c r="T2540" s="3318" t="str">
        <f>RIGHT(Table1[[#This Row],[SECTOR]],3)</f>
        <v>NAP</v>
      </c>
      <c r="U2540" s="3318" t="str">
        <f t="shared" si="263"/>
        <v>NAP</v>
      </c>
      <c r="V2540" s="3318">
        <f>WEEKDAY(Table1[[#This Row],[FLIGHT_DATE]],2)</f>
        <v>1</v>
      </c>
      <c r="W2540" s="3318">
        <f>Table1[[#This Row],[FLIGHT_DATE]]-Table1[[#This Row],[DATE_BOOKED]]</f>
        <v>109</v>
      </c>
    </row>
    <row r="2541" spans="1:23" x14ac:dyDescent="0.35">
      <c r="A2541" s="3317">
        <v>45785</v>
      </c>
      <c r="B2541" s="3318" t="s">
        <v>332</v>
      </c>
      <c r="C2541" s="198" t="s">
        <v>333</v>
      </c>
      <c r="D2541" s="198"/>
      <c r="E2541" s="3318"/>
      <c r="F2541" s="3318" t="s">
        <v>56</v>
      </c>
      <c r="G2541" s="3318" t="s">
        <v>10</v>
      </c>
      <c r="H2541" s="3318" t="s">
        <v>190</v>
      </c>
      <c r="I2541" s="3319" t="s">
        <v>115</v>
      </c>
      <c r="J2541" s="3317">
        <v>45877</v>
      </c>
      <c r="K2541" s="3320">
        <v>2</v>
      </c>
      <c r="L2541" s="3321">
        <v>2</v>
      </c>
      <c r="M2541" s="3322">
        <v>250</v>
      </c>
      <c r="N2541" s="3315">
        <v>0</v>
      </c>
      <c r="O2541" s="3315">
        <v>0</v>
      </c>
      <c r="P2541" s="3323">
        <f>SUM(Table1[[#This Row],[BASE_FARE]:[SURCHARGES]])*Table1[[#This Row],[SEATS_BOOKED]]</f>
        <v>500</v>
      </c>
      <c r="Q2541" s="3310" t="s">
        <v>161</v>
      </c>
      <c r="R2541" s="3312" t="s">
        <v>335</v>
      </c>
      <c r="S2541" s="3318" t="str">
        <f>LEFT(Table1[[#This Row],[SECTOR]],3)</f>
        <v>FCO</v>
      </c>
      <c r="T2541" s="3318" t="str">
        <f>RIGHT(Table1[[#This Row],[SECTOR]],3)</f>
        <v>SSH</v>
      </c>
      <c r="U2541" s="3318" t="str">
        <f t="shared" si="263"/>
        <v>FCO</v>
      </c>
      <c r="V2541" s="3318">
        <f>WEEKDAY(Table1[[#This Row],[FLIGHT_DATE]],2)</f>
        <v>5</v>
      </c>
      <c r="W2541" s="3318">
        <f>Table1[[#This Row],[FLIGHT_DATE]]-Table1[[#This Row],[DATE_BOOKED]]</f>
        <v>92</v>
      </c>
    </row>
    <row r="2542" spans="1:23" x14ac:dyDescent="0.35">
      <c r="A2542" s="3271">
        <v>45784</v>
      </c>
      <c r="B2542" s="3325" t="s">
        <v>387</v>
      </c>
      <c r="C2542" s="198" t="s">
        <v>333</v>
      </c>
      <c r="D2542" s="198" t="s">
        <v>583</v>
      </c>
      <c r="E2542" s="3325" t="s">
        <v>1296</v>
      </c>
      <c r="F2542" s="3325" t="s">
        <v>56</v>
      </c>
      <c r="G2542" s="3325" t="s">
        <v>10</v>
      </c>
      <c r="H2542" s="3325" t="s">
        <v>89</v>
      </c>
      <c r="I2542" s="3326" t="s">
        <v>26</v>
      </c>
      <c r="J2542" s="3324">
        <v>45857</v>
      </c>
      <c r="K2542" s="3327">
        <v>1</v>
      </c>
      <c r="L2542" s="3328">
        <v>1</v>
      </c>
      <c r="M2542" s="3329">
        <v>160</v>
      </c>
      <c r="N2542" s="3330">
        <v>32.290000000000006</v>
      </c>
      <c r="O2542" s="3330">
        <v>43</v>
      </c>
      <c r="P2542" s="3331">
        <f>SUM(Table1[[#This Row],[BASE_FARE]:[SURCHARGES]])*Table1[[#This Row],[SEATS_BOOKED]]</f>
        <v>235.29000000000002</v>
      </c>
      <c r="Q2542" s="3310" t="s">
        <v>161</v>
      </c>
      <c r="R2542" s="3312" t="s">
        <v>335</v>
      </c>
      <c r="S2542" s="3325" t="str">
        <f>LEFT(Table1[[#This Row],[SECTOR]],3)</f>
        <v>BRI</v>
      </c>
      <c r="T2542" s="3325" t="str">
        <f>RIGHT(Table1[[#This Row],[SECTOR]],3)</f>
        <v>SSH</v>
      </c>
      <c r="U2542" s="3325" t="str">
        <f t="shared" ref="U2542:U2543" si="264">IF(AND(S2542&lt;&gt;"SSH", S2542&lt;&gt;"RMF", S2542&lt;&gt;"CAI", S2542&lt;&gt;"HRG", S2542&lt;&gt;"LXR", S2542&lt;&gt;"DXB", OR(T2542="SSH", T2542="RMF", T2542="CAI", T2542="HRG", T2542="LXR", T2542="DXB")), S2542,
    IF(AND(T2542&lt;&gt;"SSH", T2542&lt;&gt;"RMF", T2542&lt;&gt;"CAI", T2542&lt;&gt;"HRG", T2542&lt;&gt;"LXR", T2542&lt;&gt;"DXB", OR(S2542="SSH", S2542="RMF", S2542="CAI", S2542="HRG", S2542="LXR", S2542="DXB")), T2542,
    "VIE"))</f>
        <v>BRI</v>
      </c>
      <c r="V2542" s="3325">
        <f>WEEKDAY(Table1[[#This Row],[FLIGHT_DATE]],2)</f>
        <v>6</v>
      </c>
      <c r="W2542" s="3325">
        <f>Table1[[#This Row],[FLIGHT_DATE]]-Table1[[#This Row],[DATE_BOOKED]]</f>
        <v>73</v>
      </c>
    </row>
    <row r="2543" spans="1:23" x14ac:dyDescent="0.35">
      <c r="A2543" s="3271">
        <v>45784</v>
      </c>
      <c r="B2543" s="3325" t="s">
        <v>387</v>
      </c>
      <c r="C2543" s="198" t="s">
        <v>333</v>
      </c>
      <c r="D2543" s="198" t="s">
        <v>583</v>
      </c>
      <c r="E2543" s="3325" t="s">
        <v>1296</v>
      </c>
      <c r="F2543" s="3325" t="s">
        <v>56</v>
      </c>
      <c r="G2543" s="3325" t="s">
        <v>10</v>
      </c>
      <c r="H2543" s="3325" t="s">
        <v>89</v>
      </c>
      <c r="I2543" s="3326" t="s">
        <v>26</v>
      </c>
      <c r="J2543" s="3324">
        <v>45857</v>
      </c>
      <c r="K2543" s="3327">
        <v>1</v>
      </c>
      <c r="L2543" s="3328">
        <v>1</v>
      </c>
      <c r="M2543" s="3329">
        <v>160</v>
      </c>
      <c r="N2543" s="3330">
        <v>32.290000000000006</v>
      </c>
      <c r="O2543" s="3330">
        <v>43</v>
      </c>
      <c r="P2543" s="3331">
        <f>SUM(Table1[[#This Row],[BASE_FARE]:[SURCHARGES]])*Table1[[#This Row],[SEATS_BOOKED]]</f>
        <v>235.29000000000002</v>
      </c>
      <c r="Q2543" s="3310" t="s">
        <v>161</v>
      </c>
      <c r="R2543" s="3312" t="s">
        <v>335</v>
      </c>
      <c r="S2543" s="3325" t="str">
        <f>LEFT(Table1[[#This Row],[SECTOR]],3)</f>
        <v>BRI</v>
      </c>
      <c r="T2543" s="3325" t="str">
        <f>RIGHT(Table1[[#This Row],[SECTOR]],3)</f>
        <v>SSH</v>
      </c>
      <c r="U2543" s="3325" t="str">
        <f t="shared" si="264"/>
        <v>BRI</v>
      </c>
      <c r="V2543" s="3325">
        <f>WEEKDAY(Table1[[#This Row],[FLIGHT_DATE]],2)</f>
        <v>6</v>
      </c>
      <c r="W2543" s="3325">
        <f>Table1[[#This Row],[FLIGHT_DATE]]-Table1[[#This Row],[DATE_BOOKED]]</f>
        <v>73</v>
      </c>
    </row>
    <row r="2544" spans="1:23" x14ac:dyDescent="0.35">
      <c r="A2544" s="3271">
        <v>45784</v>
      </c>
      <c r="B2544" s="3333" t="s">
        <v>631</v>
      </c>
      <c r="C2544" s="198" t="s">
        <v>333</v>
      </c>
      <c r="D2544" s="198"/>
      <c r="E2544" s="3333" t="s">
        <v>1297</v>
      </c>
      <c r="F2544" s="3333" t="s">
        <v>54</v>
      </c>
      <c r="G2544" s="3333" t="s">
        <v>11</v>
      </c>
      <c r="H2544" s="3359" t="s">
        <v>921</v>
      </c>
      <c r="I2544" s="3334" t="s">
        <v>126</v>
      </c>
      <c r="J2544" s="3332">
        <v>45885</v>
      </c>
      <c r="K2544" s="3335">
        <v>1</v>
      </c>
      <c r="L2544" s="3336">
        <v>1</v>
      </c>
      <c r="M2544" s="3337">
        <v>350</v>
      </c>
      <c r="N2544" s="3338">
        <v>30.28</v>
      </c>
      <c r="O2544" s="3338">
        <v>30</v>
      </c>
      <c r="P2544" s="3339">
        <f>SUM(Table1[[#This Row],[BASE_FARE]:[SURCHARGES]])*Table1[[#This Row],[SEATS_BOOKED]]</f>
        <v>410.28</v>
      </c>
      <c r="Q2544" s="3310" t="s">
        <v>161</v>
      </c>
      <c r="R2544" s="3312" t="s">
        <v>335</v>
      </c>
      <c r="S2544" s="3333" t="str">
        <f>LEFT(Table1[[#This Row],[SECTOR]],3)</f>
        <v>SSH</v>
      </c>
      <c r="T2544" s="3333" t="str">
        <f>RIGHT(Table1[[#This Row],[SECTOR]],3)</f>
        <v>VRN</v>
      </c>
      <c r="U2544" s="3333" t="str">
        <f t="shared" ref="U2544:U2547" si="265">IF(AND(S2544&lt;&gt;"SSH", S2544&lt;&gt;"RMF", S2544&lt;&gt;"CAI", S2544&lt;&gt;"HRG", S2544&lt;&gt;"LXR", S2544&lt;&gt;"DXB", OR(T2544="SSH", T2544="RMF", T2544="CAI", T2544="HRG", T2544="LXR", T2544="DXB")), S2544,
    IF(AND(T2544&lt;&gt;"SSH", T2544&lt;&gt;"RMF", T2544&lt;&gt;"CAI", T2544&lt;&gt;"HRG", T2544&lt;&gt;"LXR", T2544&lt;&gt;"DXB", OR(S2544="SSH", S2544="RMF", S2544="CAI", S2544="HRG", S2544="LXR", S2544="DXB")), T2544,
    "VIE"))</f>
        <v>VRN</v>
      </c>
      <c r="V2544" s="3333">
        <f>WEEKDAY(Table1[[#This Row],[FLIGHT_DATE]],2)</f>
        <v>6</v>
      </c>
      <c r="W2544" s="3333">
        <f>Table1[[#This Row],[FLIGHT_DATE]]-Table1[[#This Row],[DATE_BOOKED]]</f>
        <v>101</v>
      </c>
    </row>
    <row r="2545" spans="1:23" x14ac:dyDescent="0.35">
      <c r="A2545" s="3271">
        <v>45784</v>
      </c>
      <c r="B2545" s="3333" t="s">
        <v>631</v>
      </c>
      <c r="C2545" s="198" t="s">
        <v>333</v>
      </c>
      <c r="D2545" s="198"/>
      <c r="E2545" s="3333" t="s">
        <v>1297</v>
      </c>
      <c r="F2545" s="3333" t="s">
        <v>54</v>
      </c>
      <c r="G2545" s="3333" t="s">
        <v>10</v>
      </c>
      <c r="H2545" s="3359" t="s">
        <v>922</v>
      </c>
      <c r="I2545" s="3334" t="s">
        <v>130</v>
      </c>
      <c r="J2545" s="3332">
        <v>45878</v>
      </c>
      <c r="K2545" s="3335">
        <v>1</v>
      </c>
      <c r="L2545" s="3336">
        <v>1</v>
      </c>
      <c r="M2545" s="3337">
        <v>350</v>
      </c>
      <c r="N2545" s="3338">
        <v>24.400000000000002</v>
      </c>
      <c r="O2545" s="3338">
        <v>30</v>
      </c>
      <c r="P2545" s="3339">
        <f>SUM(Table1[[#This Row],[BASE_FARE]:[SURCHARGES]])*Table1[[#This Row],[SEATS_BOOKED]]</f>
        <v>404.4</v>
      </c>
      <c r="Q2545" s="3310" t="s">
        <v>161</v>
      </c>
      <c r="R2545" s="3312" t="s">
        <v>335</v>
      </c>
      <c r="S2545" s="3333" t="str">
        <f>LEFT(Table1[[#This Row],[SECTOR]],3)</f>
        <v>VRN</v>
      </c>
      <c r="T2545" s="3333" t="str">
        <f>RIGHT(Table1[[#This Row],[SECTOR]],3)</f>
        <v>SSH</v>
      </c>
      <c r="U2545" s="3333" t="str">
        <f t="shared" si="265"/>
        <v>VRN</v>
      </c>
      <c r="V2545" s="3333">
        <f>WEEKDAY(Table1[[#This Row],[FLIGHT_DATE]],2)</f>
        <v>6</v>
      </c>
      <c r="W2545" s="3333">
        <f>Table1[[#This Row],[FLIGHT_DATE]]-Table1[[#This Row],[DATE_BOOKED]]</f>
        <v>94</v>
      </c>
    </row>
    <row r="2546" spans="1:23" x14ac:dyDescent="0.35">
      <c r="A2546" s="3271">
        <v>45784</v>
      </c>
      <c r="B2546" s="3333" t="s">
        <v>631</v>
      </c>
      <c r="C2546" s="198" t="s">
        <v>333</v>
      </c>
      <c r="D2546" s="198"/>
      <c r="E2546" s="3333" t="s">
        <v>1297</v>
      </c>
      <c r="F2546" s="3333" t="s">
        <v>54</v>
      </c>
      <c r="G2546" s="3333" t="s">
        <v>11</v>
      </c>
      <c r="H2546" s="3359" t="s">
        <v>921</v>
      </c>
      <c r="I2546" s="3334" t="s">
        <v>126</v>
      </c>
      <c r="J2546" s="3332">
        <v>45885</v>
      </c>
      <c r="K2546" s="3335">
        <v>1</v>
      </c>
      <c r="L2546" s="3336">
        <v>1</v>
      </c>
      <c r="M2546" s="3337">
        <v>350</v>
      </c>
      <c r="N2546" s="3338">
        <v>30.28</v>
      </c>
      <c r="O2546" s="3338">
        <v>30</v>
      </c>
      <c r="P2546" s="3339">
        <f>SUM(Table1[[#This Row],[BASE_FARE]:[SURCHARGES]])*Table1[[#This Row],[SEATS_BOOKED]]</f>
        <v>410.28</v>
      </c>
      <c r="Q2546" s="3310" t="s">
        <v>161</v>
      </c>
      <c r="R2546" s="3312" t="s">
        <v>335</v>
      </c>
      <c r="S2546" s="3333" t="str">
        <f>LEFT(Table1[[#This Row],[SECTOR]],3)</f>
        <v>SSH</v>
      </c>
      <c r="T2546" s="3333" t="str">
        <f>RIGHT(Table1[[#This Row],[SECTOR]],3)</f>
        <v>VRN</v>
      </c>
      <c r="U2546" s="3333" t="str">
        <f t="shared" si="265"/>
        <v>VRN</v>
      </c>
      <c r="V2546" s="3333">
        <f>WEEKDAY(Table1[[#This Row],[FLIGHT_DATE]],2)</f>
        <v>6</v>
      </c>
      <c r="W2546" s="3333">
        <f>Table1[[#This Row],[FLIGHT_DATE]]-Table1[[#This Row],[DATE_BOOKED]]</f>
        <v>101</v>
      </c>
    </row>
    <row r="2547" spans="1:23" x14ac:dyDescent="0.35">
      <c r="A2547" s="3271">
        <v>45784</v>
      </c>
      <c r="B2547" s="3333" t="s">
        <v>631</v>
      </c>
      <c r="C2547" s="198" t="s">
        <v>333</v>
      </c>
      <c r="D2547" s="198"/>
      <c r="E2547" s="3333" t="s">
        <v>1297</v>
      </c>
      <c r="F2547" s="3333" t="s">
        <v>54</v>
      </c>
      <c r="G2547" s="3333" t="s">
        <v>10</v>
      </c>
      <c r="H2547" s="3359" t="s">
        <v>922</v>
      </c>
      <c r="I2547" s="3334" t="s">
        <v>130</v>
      </c>
      <c r="J2547" s="3332">
        <v>45878</v>
      </c>
      <c r="K2547" s="3335">
        <v>1</v>
      </c>
      <c r="L2547" s="3336">
        <v>1</v>
      </c>
      <c r="M2547" s="3337">
        <v>350</v>
      </c>
      <c r="N2547" s="3338">
        <v>24.400000000000002</v>
      </c>
      <c r="O2547" s="3338">
        <v>30</v>
      </c>
      <c r="P2547" s="3339">
        <f>SUM(Table1[[#This Row],[BASE_FARE]:[SURCHARGES]])*Table1[[#This Row],[SEATS_BOOKED]]</f>
        <v>404.4</v>
      </c>
      <c r="Q2547" s="3310" t="s">
        <v>161</v>
      </c>
      <c r="R2547" s="3312" t="s">
        <v>335</v>
      </c>
      <c r="S2547" s="3333" t="str">
        <f>LEFT(Table1[[#This Row],[SECTOR]],3)</f>
        <v>VRN</v>
      </c>
      <c r="T2547" s="3333" t="str">
        <f>RIGHT(Table1[[#This Row],[SECTOR]],3)</f>
        <v>SSH</v>
      </c>
      <c r="U2547" s="3333" t="str">
        <f t="shared" si="265"/>
        <v>VRN</v>
      </c>
      <c r="V2547" s="3333">
        <f>WEEKDAY(Table1[[#This Row],[FLIGHT_DATE]],2)</f>
        <v>6</v>
      </c>
      <c r="W2547" s="3333">
        <f>Table1[[#This Row],[FLIGHT_DATE]]-Table1[[#This Row],[DATE_BOOKED]]</f>
        <v>94</v>
      </c>
    </row>
    <row r="2548" spans="1:23" x14ac:dyDescent="0.35">
      <c r="A2548" s="3340">
        <v>45785</v>
      </c>
      <c r="B2548" s="3341" t="s">
        <v>385</v>
      </c>
      <c r="C2548" s="198" t="s">
        <v>333</v>
      </c>
      <c r="D2548" s="198"/>
      <c r="E2548" s="3341" t="s">
        <v>1298</v>
      </c>
      <c r="F2548" s="3341" t="s">
        <v>56</v>
      </c>
      <c r="G2548" s="3341" t="s">
        <v>10</v>
      </c>
      <c r="H2548" s="3341" t="s">
        <v>190</v>
      </c>
      <c r="I2548" s="3342" t="s">
        <v>115</v>
      </c>
      <c r="J2548" s="3340">
        <v>45884</v>
      </c>
      <c r="K2548" s="3343">
        <v>2</v>
      </c>
      <c r="L2548" s="3344">
        <v>2</v>
      </c>
      <c r="M2548" s="3345">
        <v>250</v>
      </c>
      <c r="N2548" s="3346">
        <v>0</v>
      </c>
      <c r="O2548" s="3346">
        <v>0</v>
      </c>
      <c r="P2548" s="3347">
        <f>SUM(Table1[[#This Row],[BASE_FARE]:[SURCHARGES]])*Table1[[#This Row],[SEATS_BOOKED]]</f>
        <v>500</v>
      </c>
      <c r="Q2548" s="3341" t="s">
        <v>161</v>
      </c>
      <c r="R2548" s="3343" t="s">
        <v>335</v>
      </c>
      <c r="S2548" s="3341" t="str">
        <f>LEFT(Table1[[#This Row],[SECTOR]],3)</f>
        <v>FCO</v>
      </c>
      <c r="T2548" s="3341" t="str">
        <f>RIGHT(Table1[[#This Row],[SECTOR]],3)</f>
        <v>SSH</v>
      </c>
      <c r="U2548" s="3341" t="str">
        <f>IF(AND(S2548&lt;&gt;"SSH", S2548&lt;&gt;"RMF", S2548&lt;&gt;"CAI", S2548&lt;&gt;"HRG", S2548&lt;&gt;"LXR", S2548&lt;&gt;"DXB", OR(T2548="SSH", T2548="RMF", T2548="CAI", T2548="HRG", T2548="LXR", T2548="DXB")), S2548,
    IF(AND(T2548&lt;&gt;"SSH", T2548&lt;&gt;"RMF", T2548&lt;&gt;"CAI", T2548&lt;&gt;"HRG", T2548&lt;&gt;"LXR", T2548&lt;&gt;"DXB", OR(S2548="SSH", S2548="RMF", S2548="CAI", S2548="HRG", S2548="LXR", S2548="DXB")), T2548,
    "VIE"))</f>
        <v>FCO</v>
      </c>
      <c r="V2548" s="3341">
        <f>WEEKDAY(Table1[[#This Row],[FLIGHT_DATE]],2)</f>
        <v>5</v>
      </c>
      <c r="W2548" s="3341">
        <f>Table1[[#This Row],[FLIGHT_DATE]]-Table1[[#This Row],[DATE_BOOKED]]</f>
        <v>99</v>
      </c>
    </row>
    <row r="2549" spans="1:23" x14ac:dyDescent="0.35">
      <c r="A2549" s="3358">
        <v>45785</v>
      </c>
      <c r="B2549" s="3359" t="s">
        <v>385</v>
      </c>
      <c r="C2549" s="198" t="s">
        <v>333</v>
      </c>
      <c r="D2549" s="198"/>
      <c r="E2549" s="3359" t="s">
        <v>1333</v>
      </c>
      <c r="F2549" s="3359" t="s">
        <v>56</v>
      </c>
      <c r="G2549" s="3359" t="s">
        <v>10</v>
      </c>
      <c r="H2549" s="3359" t="s">
        <v>190</v>
      </c>
      <c r="I2549" s="3360" t="s">
        <v>115</v>
      </c>
      <c r="J2549" s="3358">
        <v>45884</v>
      </c>
      <c r="K2549" s="3361">
        <v>2</v>
      </c>
      <c r="L2549" s="3362">
        <v>2</v>
      </c>
      <c r="M2549" s="3363">
        <v>250</v>
      </c>
      <c r="N2549" s="2154">
        <v>0</v>
      </c>
      <c r="O2549" s="2154">
        <v>0</v>
      </c>
      <c r="P2549" s="3364">
        <f>SUM(Table1[[#This Row],[BASE_FARE]:[SURCHARGES]])*Table1[[#This Row],[SEATS_BOOKED]]</f>
        <v>500</v>
      </c>
      <c r="Q2549" s="2036" t="s">
        <v>161</v>
      </c>
      <c r="R2549" s="3361" t="s">
        <v>335</v>
      </c>
      <c r="S2549" s="3359" t="str">
        <f>LEFT(Table1[[#This Row],[SECTOR]],3)</f>
        <v>FCO</v>
      </c>
      <c r="T2549" s="3359" t="str">
        <f>RIGHT(Table1[[#This Row],[SECTOR]],3)</f>
        <v>SSH</v>
      </c>
      <c r="U2549" s="3359" t="str">
        <f t="shared" ref="U2549:U2550" si="266">IF(AND(S2549&lt;&gt;"SSH", S2549&lt;&gt;"RMF", S2549&lt;&gt;"CAI", S2549&lt;&gt;"HRG", S2549&lt;&gt;"LXR", S2549&lt;&gt;"DXB", OR(T2549="SSH", T2549="RMF", T2549="CAI", T2549="HRG", T2549="LXR", T2549="DXB")), S2549,
    IF(AND(T2549&lt;&gt;"SSH", T2549&lt;&gt;"RMF", T2549&lt;&gt;"CAI", T2549&lt;&gt;"HRG", T2549&lt;&gt;"LXR", T2549&lt;&gt;"DXB", OR(S2549="SSH", S2549="RMF", S2549="CAI", S2549="HRG", S2549="LXR", S2549="DXB")), T2549,
    "VIE"))</f>
        <v>FCO</v>
      </c>
      <c r="V2549" s="3359">
        <f>WEEKDAY(Table1[[#This Row],[FLIGHT_DATE]],2)</f>
        <v>5</v>
      </c>
      <c r="W2549" s="3359">
        <f>Table1[[#This Row],[FLIGHT_DATE]]-Table1[[#This Row],[DATE_BOOKED]]</f>
        <v>99</v>
      </c>
    </row>
    <row r="2550" spans="1:23" x14ac:dyDescent="0.35">
      <c r="A2550" s="3358">
        <v>45785</v>
      </c>
      <c r="B2550" s="3359" t="s">
        <v>385</v>
      </c>
      <c r="C2550" s="198" t="s">
        <v>333</v>
      </c>
      <c r="D2550" s="198"/>
      <c r="E2550" s="3359" t="s">
        <v>1334</v>
      </c>
      <c r="F2550" s="3359" t="s">
        <v>54</v>
      </c>
      <c r="G2550" s="3359" t="s">
        <v>10</v>
      </c>
      <c r="H2550" s="3359" t="s">
        <v>89</v>
      </c>
      <c r="I2550" s="3360" t="s">
        <v>26</v>
      </c>
      <c r="J2550" s="3358">
        <v>45920</v>
      </c>
      <c r="K2550" s="3361">
        <v>5</v>
      </c>
      <c r="L2550" s="3362">
        <v>5</v>
      </c>
      <c r="M2550" s="3363">
        <v>160</v>
      </c>
      <c r="N2550" s="2154">
        <v>0</v>
      </c>
      <c r="O2550" s="2154">
        <v>0</v>
      </c>
      <c r="P2550" s="3364">
        <f>SUM(Table1[[#This Row],[BASE_FARE]:[SURCHARGES]])*Table1[[#This Row],[SEATS_BOOKED]]</f>
        <v>800</v>
      </c>
      <c r="Q2550" s="2036" t="s">
        <v>161</v>
      </c>
      <c r="R2550" s="3361" t="s">
        <v>335</v>
      </c>
      <c r="S2550" s="3359" t="str">
        <f>LEFT(Table1[[#This Row],[SECTOR]],3)</f>
        <v>BRI</v>
      </c>
      <c r="T2550" s="3359" t="str">
        <f>RIGHT(Table1[[#This Row],[SECTOR]],3)</f>
        <v>SSH</v>
      </c>
      <c r="U2550" s="3359" t="str">
        <f t="shared" si="266"/>
        <v>BRI</v>
      </c>
      <c r="V2550" s="3359">
        <f>WEEKDAY(Table1[[#This Row],[FLIGHT_DATE]],2)</f>
        <v>6</v>
      </c>
      <c r="W2550" s="3359">
        <f>Table1[[#This Row],[FLIGHT_DATE]]-Table1[[#This Row],[DATE_BOOKED]]</f>
        <v>135</v>
      </c>
    </row>
    <row r="2551" spans="1:23" x14ac:dyDescent="0.35">
      <c r="A2551" s="3358">
        <v>45785</v>
      </c>
      <c r="B2551" s="3359" t="s">
        <v>385</v>
      </c>
      <c r="C2551" s="198" t="s">
        <v>333</v>
      </c>
      <c r="D2551" s="198"/>
      <c r="E2551" s="3359" t="s">
        <v>1334</v>
      </c>
      <c r="F2551" s="3359" t="s">
        <v>54</v>
      </c>
      <c r="G2551" s="3359" t="s">
        <v>11</v>
      </c>
      <c r="H2551" s="3359" t="s">
        <v>88</v>
      </c>
      <c r="I2551" s="3360" t="s">
        <v>27</v>
      </c>
      <c r="J2551" s="3358">
        <v>45927</v>
      </c>
      <c r="K2551" s="3361">
        <v>5</v>
      </c>
      <c r="L2551" s="3362">
        <v>5</v>
      </c>
      <c r="M2551" s="3363">
        <v>160</v>
      </c>
      <c r="N2551" s="2154">
        <v>0</v>
      </c>
      <c r="O2551" s="2154">
        <v>0</v>
      </c>
      <c r="P2551" s="3364">
        <f>SUM(Table1[[#This Row],[BASE_FARE]:[SURCHARGES]])*Table1[[#This Row],[SEATS_BOOKED]]</f>
        <v>800</v>
      </c>
      <c r="Q2551" s="2036" t="s">
        <v>161</v>
      </c>
      <c r="R2551" s="3361" t="s">
        <v>335</v>
      </c>
      <c r="S2551" s="3359" t="str">
        <f>LEFT(Table1[[#This Row],[SECTOR]],3)</f>
        <v>SSH</v>
      </c>
      <c r="T2551" s="3359" t="str">
        <f>RIGHT(Table1[[#This Row],[SECTOR]],3)</f>
        <v>BRI</v>
      </c>
      <c r="U2551" s="3359" t="str">
        <f>IF(AND(S2551&lt;&gt;"SSH", S2551&lt;&gt;"RMF", S2551&lt;&gt;"CAI", S2551&lt;&gt;"HRG", S2551&lt;&gt;"LXR", S2551&lt;&gt;"DXB", OR(T2551="SSH", T2551="RMF", T2551="CAI", T2551="HRG", T2551="LXR", T2551="DXB")), S2551,
    IF(AND(T2551&lt;&gt;"SSH", T2551&lt;&gt;"RMF", T2551&lt;&gt;"CAI", T2551&lt;&gt;"HRG", T2551&lt;&gt;"LXR", T2551&lt;&gt;"DXB", OR(S2551="SSH", S2551="RMF", S2551="CAI", S2551="HRG", S2551="LXR", S2551="DXB")), T2551,
    "VIE"))</f>
        <v>BRI</v>
      </c>
      <c r="V2551" s="3359">
        <f>WEEKDAY(Table1[[#This Row],[FLIGHT_DATE]],2)</f>
        <v>6</v>
      </c>
      <c r="W2551" s="3359">
        <f>Table1[[#This Row],[FLIGHT_DATE]]-Table1[[#This Row],[DATE_BOOKED]]</f>
        <v>142</v>
      </c>
    </row>
    <row r="2552" spans="1:23" x14ac:dyDescent="0.35">
      <c r="A2552" s="3365">
        <v>45785</v>
      </c>
      <c r="B2552" s="3366" t="s">
        <v>387</v>
      </c>
      <c r="C2552" s="198" t="s">
        <v>333</v>
      </c>
      <c r="D2552" s="198" t="s">
        <v>583</v>
      </c>
      <c r="E2552" s="3366" t="s">
        <v>1335</v>
      </c>
      <c r="F2552" s="3366" t="s">
        <v>56</v>
      </c>
      <c r="G2552" s="3366" t="s">
        <v>10</v>
      </c>
      <c r="H2552" s="3366" t="s">
        <v>88</v>
      </c>
      <c r="I2552" s="3367" t="s">
        <v>27</v>
      </c>
      <c r="J2552" s="3365">
        <v>45864</v>
      </c>
      <c r="K2552" s="3368">
        <v>1</v>
      </c>
      <c r="L2552" s="3369">
        <v>1</v>
      </c>
      <c r="M2552" s="3370">
        <v>156.65</v>
      </c>
      <c r="N2552" s="3371">
        <v>35.47</v>
      </c>
      <c r="O2552" s="3371">
        <v>53</v>
      </c>
      <c r="P2552" s="3372">
        <f>SUM(Table1[[#This Row],[BASE_FARE]:[SURCHARGES]])*Table1[[#This Row],[SEATS_BOOKED]]</f>
        <v>245.12</v>
      </c>
      <c r="Q2552" s="2036" t="s">
        <v>161</v>
      </c>
      <c r="R2552" s="3361" t="s">
        <v>335</v>
      </c>
      <c r="S2552" s="3366" t="str">
        <f>LEFT(Table1[[#This Row],[SECTOR]],3)</f>
        <v>SSH</v>
      </c>
      <c r="T2552" s="3366" t="str">
        <f>RIGHT(Table1[[#This Row],[SECTOR]],3)</f>
        <v>BRI</v>
      </c>
      <c r="U2552" s="3366" t="str">
        <f t="shared" ref="U2552:U2553" si="267">IF(AND(S2552&lt;&gt;"SSH", S2552&lt;&gt;"RMF", S2552&lt;&gt;"CAI", S2552&lt;&gt;"HRG", S2552&lt;&gt;"LXR", S2552&lt;&gt;"DXB", OR(T2552="SSH", T2552="RMF", T2552="CAI", T2552="HRG", T2552="LXR", T2552="DXB")), S2552,
    IF(AND(T2552&lt;&gt;"SSH", T2552&lt;&gt;"RMF", T2552&lt;&gt;"CAI", T2552&lt;&gt;"HRG", T2552&lt;&gt;"LXR", T2552&lt;&gt;"DXB", OR(S2552="SSH", S2552="RMF", S2552="CAI", S2552="HRG", S2552="LXR", S2552="DXB")), T2552,
    "VIE"))</f>
        <v>BRI</v>
      </c>
      <c r="V2552" s="3366">
        <f>WEEKDAY(Table1[[#This Row],[FLIGHT_DATE]],2)</f>
        <v>6</v>
      </c>
      <c r="W2552" s="3366">
        <f>Table1[[#This Row],[FLIGHT_DATE]]-Table1[[#This Row],[DATE_BOOKED]]</f>
        <v>79</v>
      </c>
    </row>
    <row r="2553" spans="1:23" x14ac:dyDescent="0.35">
      <c r="A2553" s="3365">
        <v>45785</v>
      </c>
      <c r="B2553" s="3366" t="s">
        <v>387</v>
      </c>
      <c r="C2553" s="198" t="s">
        <v>333</v>
      </c>
      <c r="D2553" s="198" t="s">
        <v>583</v>
      </c>
      <c r="E2553" s="3366" t="s">
        <v>1335</v>
      </c>
      <c r="F2553" s="3366" t="s">
        <v>56</v>
      </c>
      <c r="G2553" s="3366" t="s">
        <v>10</v>
      </c>
      <c r="H2553" s="3366" t="s">
        <v>88</v>
      </c>
      <c r="I2553" s="3367" t="s">
        <v>27</v>
      </c>
      <c r="J2553" s="3365">
        <v>45864</v>
      </c>
      <c r="K2553" s="3368">
        <v>1</v>
      </c>
      <c r="L2553" s="3369">
        <v>1</v>
      </c>
      <c r="M2553" s="3370">
        <v>156.65</v>
      </c>
      <c r="N2553" s="3371">
        <v>35.47</v>
      </c>
      <c r="O2553" s="3371">
        <v>53</v>
      </c>
      <c r="P2553" s="3372">
        <f>SUM(Table1[[#This Row],[BASE_FARE]:[SURCHARGES]])*Table1[[#This Row],[SEATS_BOOKED]]</f>
        <v>245.12</v>
      </c>
      <c r="Q2553" s="2036" t="s">
        <v>161</v>
      </c>
      <c r="R2553" s="3361" t="s">
        <v>335</v>
      </c>
      <c r="S2553" s="3366" t="str">
        <f>LEFT(Table1[[#This Row],[SECTOR]],3)</f>
        <v>SSH</v>
      </c>
      <c r="T2553" s="3366" t="str">
        <f>RIGHT(Table1[[#This Row],[SECTOR]],3)</f>
        <v>BRI</v>
      </c>
      <c r="U2553" s="3366" t="str">
        <f t="shared" si="267"/>
        <v>BRI</v>
      </c>
      <c r="V2553" s="3366">
        <f>WEEKDAY(Table1[[#This Row],[FLIGHT_DATE]],2)</f>
        <v>6</v>
      </c>
      <c r="W2553" s="3366">
        <f>Table1[[#This Row],[FLIGHT_DATE]]-Table1[[#This Row],[DATE_BOOKED]]</f>
        <v>79</v>
      </c>
    </row>
    <row r="2554" spans="1:23" x14ac:dyDescent="0.35">
      <c r="A2554" s="3373">
        <v>45786</v>
      </c>
      <c r="B2554" s="3374" t="s">
        <v>332</v>
      </c>
      <c r="C2554" s="198" t="s">
        <v>333</v>
      </c>
      <c r="D2554" s="198"/>
      <c r="E2554" s="3374"/>
      <c r="F2554" s="3374" t="s">
        <v>56</v>
      </c>
      <c r="G2554" s="3374" t="s">
        <v>10</v>
      </c>
      <c r="H2554" s="3374" t="s">
        <v>88</v>
      </c>
      <c r="I2554" s="3375" t="s">
        <v>27</v>
      </c>
      <c r="J2554" s="3373">
        <v>45913</v>
      </c>
      <c r="K2554" s="3376">
        <v>2</v>
      </c>
      <c r="L2554" s="3377">
        <v>2</v>
      </c>
      <c r="M2554" s="3378">
        <v>200</v>
      </c>
      <c r="N2554" s="3379">
        <v>0</v>
      </c>
      <c r="O2554" s="3379">
        <v>0</v>
      </c>
      <c r="P2554" s="3380">
        <f>SUM(Table1[[#This Row],[BASE_FARE]:[SURCHARGES]])*Table1[[#This Row],[SEATS_BOOKED]]</f>
        <v>400</v>
      </c>
      <c r="Q2554" s="2036" t="s">
        <v>161</v>
      </c>
      <c r="R2554" s="3361" t="s">
        <v>335</v>
      </c>
      <c r="S2554" s="3374" t="str">
        <f>LEFT(Table1[[#This Row],[SECTOR]],3)</f>
        <v>SSH</v>
      </c>
      <c r="T2554" s="3374" t="str">
        <f>RIGHT(Table1[[#This Row],[SECTOR]],3)</f>
        <v>BRI</v>
      </c>
      <c r="U2554" s="3374" t="str">
        <f t="shared" ref="U2554:U2556" si="268">IF(AND(S2554&lt;&gt;"SSH", S2554&lt;&gt;"RMF", S2554&lt;&gt;"CAI", S2554&lt;&gt;"HRG", S2554&lt;&gt;"LXR", S2554&lt;&gt;"DXB", OR(T2554="SSH", T2554="RMF", T2554="CAI", T2554="HRG", T2554="LXR", T2554="DXB")), S2554,
    IF(AND(T2554&lt;&gt;"SSH", T2554&lt;&gt;"RMF", T2554&lt;&gt;"CAI", T2554&lt;&gt;"HRG", T2554&lt;&gt;"LXR", T2554&lt;&gt;"DXB", OR(S2554="SSH", S2554="RMF", S2554="CAI", S2554="HRG", S2554="LXR", S2554="DXB")), T2554,
    "VIE"))</f>
        <v>BRI</v>
      </c>
      <c r="V2554" s="3374">
        <f>WEEKDAY(Table1[[#This Row],[FLIGHT_DATE]],2)</f>
        <v>6</v>
      </c>
      <c r="W2554" s="3374">
        <f>Table1[[#This Row],[FLIGHT_DATE]]-Table1[[#This Row],[DATE_BOOKED]]</f>
        <v>127</v>
      </c>
    </row>
    <row r="2555" spans="1:23" x14ac:dyDescent="0.35">
      <c r="A2555" s="3373">
        <v>45786</v>
      </c>
      <c r="B2555" s="3374" t="s">
        <v>332</v>
      </c>
      <c r="C2555" s="198" t="s">
        <v>333</v>
      </c>
      <c r="D2555" s="198"/>
      <c r="E2555" s="3374"/>
      <c r="F2555" s="3374" t="s">
        <v>56</v>
      </c>
      <c r="G2555" s="3374" t="s">
        <v>10</v>
      </c>
      <c r="H2555" s="3374" t="s">
        <v>89</v>
      </c>
      <c r="I2555" s="3375" t="s">
        <v>26</v>
      </c>
      <c r="J2555" s="3373">
        <v>45857</v>
      </c>
      <c r="K2555" s="3376">
        <v>3</v>
      </c>
      <c r="L2555" s="3377">
        <v>3</v>
      </c>
      <c r="M2555" s="3378">
        <v>160</v>
      </c>
      <c r="N2555" s="3379">
        <v>0</v>
      </c>
      <c r="O2555" s="3379">
        <v>0</v>
      </c>
      <c r="P2555" s="3380">
        <f>SUM(Table1[[#This Row],[BASE_FARE]:[SURCHARGES]])*Table1[[#This Row],[SEATS_BOOKED]]</f>
        <v>480</v>
      </c>
      <c r="Q2555" s="2036" t="s">
        <v>161</v>
      </c>
      <c r="R2555" s="3361" t="s">
        <v>335</v>
      </c>
      <c r="S2555" s="3374" t="str">
        <f>LEFT(Table1[[#This Row],[SECTOR]],3)</f>
        <v>BRI</v>
      </c>
      <c r="T2555" s="3374" t="str">
        <f>RIGHT(Table1[[#This Row],[SECTOR]],3)</f>
        <v>SSH</v>
      </c>
      <c r="U2555" s="3374" t="str">
        <f t="shared" si="268"/>
        <v>BRI</v>
      </c>
      <c r="V2555" s="3374">
        <f>WEEKDAY(Table1[[#This Row],[FLIGHT_DATE]],2)</f>
        <v>6</v>
      </c>
      <c r="W2555" s="3374">
        <f>Table1[[#This Row],[FLIGHT_DATE]]-Table1[[#This Row],[DATE_BOOKED]]</f>
        <v>71</v>
      </c>
    </row>
    <row r="2556" spans="1:23" x14ac:dyDescent="0.35">
      <c r="A2556" s="3373">
        <v>45786</v>
      </c>
      <c r="B2556" s="3374" t="s">
        <v>332</v>
      </c>
      <c r="C2556" s="198" t="s">
        <v>333</v>
      </c>
      <c r="D2556" s="198"/>
      <c r="E2556" s="3374"/>
      <c r="F2556" s="3374" t="s">
        <v>56</v>
      </c>
      <c r="G2556" s="3374" t="s">
        <v>10</v>
      </c>
      <c r="H2556" s="3374" t="s">
        <v>190</v>
      </c>
      <c r="I2556" s="3375" t="s">
        <v>28</v>
      </c>
      <c r="J2556" s="3373">
        <v>45887</v>
      </c>
      <c r="K2556" s="3376">
        <v>2</v>
      </c>
      <c r="L2556" s="3377">
        <v>2</v>
      </c>
      <c r="M2556" s="3378">
        <v>280</v>
      </c>
      <c r="N2556" s="3379">
        <v>0</v>
      </c>
      <c r="O2556" s="3379">
        <v>0</v>
      </c>
      <c r="P2556" s="3380">
        <f>SUM(Table1[[#This Row],[BASE_FARE]:[SURCHARGES]])*Table1[[#This Row],[SEATS_BOOKED]]</f>
        <v>560</v>
      </c>
      <c r="Q2556" s="2036" t="s">
        <v>161</v>
      </c>
      <c r="R2556" s="3361" t="s">
        <v>335</v>
      </c>
      <c r="S2556" s="3374" t="str">
        <f>LEFT(Table1[[#This Row],[SECTOR]],3)</f>
        <v>NAP</v>
      </c>
      <c r="T2556" s="3374" t="str">
        <f>RIGHT(Table1[[#This Row],[SECTOR]],3)</f>
        <v>SSH</v>
      </c>
      <c r="U2556" s="3374" t="str">
        <f t="shared" si="268"/>
        <v>NAP</v>
      </c>
      <c r="V2556" s="3374">
        <f>WEEKDAY(Table1[[#This Row],[FLIGHT_DATE]],2)</f>
        <v>1</v>
      </c>
      <c r="W2556" s="3374">
        <f>Table1[[#This Row],[FLIGHT_DATE]]-Table1[[#This Row],[DATE_BOOKED]]</f>
        <v>101</v>
      </c>
    </row>
    <row r="2557" spans="1:23" x14ac:dyDescent="0.35">
      <c r="A2557" s="3271">
        <v>45784</v>
      </c>
      <c r="B2557" s="3386" t="s">
        <v>1010</v>
      </c>
      <c r="C2557" s="198" t="s">
        <v>160</v>
      </c>
      <c r="D2557" s="198"/>
      <c r="E2557" s="3297"/>
      <c r="F2557" s="3287" t="s">
        <v>54</v>
      </c>
      <c r="G2557" s="3374" t="s">
        <v>10</v>
      </c>
      <c r="H2557" s="3386" t="s">
        <v>1323</v>
      </c>
      <c r="I2557" s="3387" t="s">
        <v>1322</v>
      </c>
      <c r="J2557" s="3385">
        <v>45869</v>
      </c>
      <c r="K2557" s="3388">
        <v>80</v>
      </c>
      <c r="L2557" s="3388">
        <v>80</v>
      </c>
      <c r="M2557" s="3389">
        <v>245</v>
      </c>
      <c r="N2557" s="3390">
        <v>0</v>
      </c>
      <c r="O2557" s="3390">
        <v>0</v>
      </c>
      <c r="P2557" s="3391">
        <f>SUM(Table1[[#This Row],[BASE_FARE]:[SURCHARGES]])*Table1[[#This Row],[SEATS_BOOKED]]</f>
        <v>19600</v>
      </c>
      <c r="Q2557" s="2036" t="s">
        <v>161</v>
      </c>
      <c r="R2557" s="2232" t="s">
        <v>95</v>
      </c>
      <c r="S2557" s="3386" t="str">
        <f>LEFT(Table1[[#This Row],[SECTOR]],3)</f>
        <v>BLQ</v>
      </c>
      <c r="T2557" s="3386" t="str">
        <f>RIGHT(Table1[[#This Row],[SECTOR]],3)</f>
        <v>SSH</v>
      </c>
      <c r="U2557" s="3386" t="str">
        <f t="shared" ref="U2557:U2561" si="269">IF(AND(S2557&lt;&gt;"SSH", S2557&lt;&gt;"RMF", S2557&lt;&gt;"CAI", S2557&lt;&gt;"HRG", S2557&lt;&gt;"LXR", S2557&lt;&gt;"DXB", OR(T2557="SSH", T2557="RMF", T2557="CAI", T2557="HRG", T2557="LXR", T2557="DXB")), S2557,
    IF(AND(T2557&lt;&gt;"SSH", T2557&lt;&gt;"RMF", T2557&lt;&gt;"CAI", T2557&lt;&gt;"HRG", T2557&lt;&gt;"LXR", T2557&lt;&gt;"DXB", OR(S2557="SSH", S2557="RMF", S2557="CAI", S2557="HRG", S2557="LXR", S2557="DXB")), T2557,
    "VIE"))</f>
        <v>BLQ</v>
      </c>
      <c r="V2557" s="3386">
        <f>WEEKDAY(Table1[[#This Row],[FLIGHT_DATE]],2)</f>
        <v>4</v>
      </c>
      <c r="W2557" s="3386">
        <f>Table1[[#This Row],[FLIGHT_DATE]]-Table1[[#This Row],[DATE_BOOKED]]</f>
        <v>85</v>
      </c>
    </row>
    <row r="2558" spans="1:23" x14ac:dyDescent="0.35">
      <c r="A2558" s="3271">
        <v>45784</v>
      </c>
      <c r="B2558" s="3386" t="s">
        <v>1010</v>
      </c>
      <c r="C2558" s="198" t="s">
        <v>160</v>
      </c>
      <c r="D2558" s="198"/>
      <c r="E2558" s="3297"/>
      <c r="F2558" s="3287" t="s">
        <v>54</v>
      </c>
      <c r="G2558" s="3374" t="s">
        <v>10</v>
      </c>
      <c r="H2558" s="3386" t="s">
        <v>1323</v>
      </c>
      <c r="I2558" s="3387" t="s">
        <v>1322</v>
      </c>
      <c r="J2558" s="3385">
        <v>45876</v>
      </c>
      <c r="K2558" s="3388">
        <v>80</v>
      </c>
      <c r="L2558" s="3388">
        <v>80</v>
      </c>
      <c r="M2558" s="3389">
        <v>245</v>
      </c>
      <c r="N2558" s="3390">
        <v>0</v>
      </c>
      <c r="O2558" s="3390">
        <v>0</v>
      </c>
      <c r="P2558" s="3391">
        <f>SUM(Table1[[#This Row],[BASE_FARE]:[SURCHARGES]])*Table1[[#This Row],[SEATS_BOOKED]]</f>
        <v>19600</v>
      </c>
      <c r="Q2558" s="2036" t="s">
        <v>161</v>
      </c>
      <c r="R2558" s="2232" t="s">
        <v>95</v>
      </c>
      <c r="S2558" s="3386" t="str">
        <f>LEFT(Table1[[#This Row],[SECTOR]],3)</f>
        <v>BLQ</v>
      </c>
      <c r="T2558" s="3386" t="str">
        <f>RIGHT(Table1[[#This Row],[SECTOR]],3)</f>
        <v>SSH</v>
      </c>
      <c r="U2558" s="3386" t="str">
        <f t="shared" si="269"/>
        <v>BLQ</v>
      </c>
      <c r="V2558" s="3386">
        <f>WEEKDAY(Table1[[#This Row],[FLIGHT_DATE]],2)</f>
        <v>4</v>
      </c>
      <c r="W2558" s="3386">
        <f>Table1[[#This Row],[FLIGHT_DATE]]-Table1[[#This Row],[DATE_BOOKED]]</f>
        <v>92</v>
      </c>
    </row>
    <row r="2559" spans="1:23" x14ac:dyDescent="0.35">
      <c r="A2559" s="3271">
        <v>45784</v>
      </c>
      <c r="B2559" s="3386" t="s">
        <v>1010</v>
      </c>
      <c r="C2559" s="198" t="s">
        <v>160</v>
      </c>
      <c r="D2559" s="198"/>
      <c r="E2559" s="3297"/>
      <c r="F2559" s="3287" t="s">
        <v>54</v>
      </c>
      <c r="G2559" s="3374" t="s">
        <v>10</v>
      </c>
      <c r="H2559" s="3386" t="s">
        <v>1323</v>
      </c>
      <c r="I2559" s="3387" t="s">
        <v>1322</v>
      </c>
      <c r="J2559" s="3385">
        <v>45883</v>
      </c>
      <c r="K2559" s="3388">
        <v>80</v>
      </c>
      <c r="L2559" s="3388">
        <v>80</v>
      </c>
      <c r="M2559" s="3389">
        <v>245</v>
      </c>
      <c r="N2559" s="3390">
        <v>0</v>
      </c>
      <c r="O2559" s="3390">
        <v>0</v>
      </c>
      <c r="P2559" s="3391">
        <f>SUM(Table1[[#This Row],[BASE_FARE]:[SURCHARGES]])*Table1[[#This Row],[SEATS_BOOKED]]</f>
        <v>19600</v>
      </c>
      <c r="Q2559" s="2036" t="s">
        <v>161</v>
      </c>
      <c r="R2559" s="2232" t="s">
        <v>95</v>
      </c>
      <c r="S2559" s="3386" t="str">
        <f>LEFT(Table1[[#This Row],[SECTOR]],3)</f>
        <v>BLQ</v>
      </c>
      <c r="T2559" s="3386" t="str">
        <f>RIGHT(Table1[[#This Row],[SECTOR]],3)</f>
        <v>SSH</v>
      </c>
      <c r="U2559" s="3386" t="str">
        <f t="shared" si="269"/>
        <v>BLQ</v>
      </c>
      <c r="V2559" s="3386">
        <f>WEEKDAY(Table1[[#This Row],[FLIGHT_DATE]],2)</f>
        <v>4</v>
      </c>
      <c r="W2559" s="3386">
        <f>Table1[[#This Row],[FLIGHT_DATE]]-Table1[[#This Row],[DATE_BOOKED]]</f>
        <v>99</v>
      </c>
    </row>
    <row r="2560" spans="1:23" x14ac:dyDescent="0.35">
      <c r="A2560" s="3271">
        <v>45784</v>
      </c>
      <c r="B2560" s="3386" t="s">
        <v>1010</v>
      </c>
      <c r="C2560" s="198" t="s">
        <v>160</v>
      </c>
      <c r="D2560" s="198"/>
      <c r="E2560" s="3297"/>
      <c r="F2560" s="3287" t="s">
        <v>54</v>
      </c>
      <c r="G2560" s="3374" t="s">
        <v>10</v>
      </c>
      <c r="H2560" s="3386" t="s">
        <v>1323</v>
      </c>
      <c r="I2560" s="3387" t="s">
        <v>1322</v>
      </c>
      <c r="J2560" s="3385">
        <v>45890</v>
      </c>
      <c r="K2560" s="3388">
        <v>80</v>
      </c>
      <c r="L2560" s="3388">
        <v>80</v>
      </c>
      <c r="M2560" s="3389">
        <v>245</v>
      </c>
      <c r="N2560" s="3390">
        <v>0</v>
      </c>
      <c r="O2560" s="3390">
        <v>0</v>
      </c>
      <c r="P2560" s="3391">
        <f>SUM(Table1[[#This Row],[BASE_FARE]:[SURCHARGES]])*Table1[[#This Row],[SEATS_BOOKED]]</f>
        <v>19600</v>
      </c>
      <c r="Q2560" s="2036" t="s">
        <v>161</v>
      </c>
      <c r="R2560" s="2232" t="s">
        <v>95</v>
      </c>
      <c r="S2560" s="3386" t="str">
        <f>LEFT(Table1[[#This Row],[SECTOR]],3)</f>
        <v>BLQ</v>
      </c>
      <c r="T2560" s="3386" t="str">
        <f>RIGHT(Table1[[#This Row],[SECTOR]],3)</f>
        <v>SSH</v>
      </c>
      <c r="U2560" s="3386" t="str">
        <f t="shared" si="269"/>
        <v>BLQ</v>
      </c>
      <c r="V2560" s="3386">
        <f>WEEKDAY(Table1[[#This Row],[FLIGHT_DATE]],2)</f>
        <v>4</v>
      </c>
      <c r="W2560" s="3386">
        <f>Table1[[#This Row],[FLIGHT_DATE]]-Table1[[#This Row],[DATE_BOOKED]]</f>
        <v>106</v>
      </c>
    </row>
    <row r="2561" spans="1:23" x14ac:dyDescent="0.35">
      <c r="A2561" s="3271">
        <v>45784</v>
      </c>
      <c r="B2561" s="3386" t="s">
        <v>1010</v>
      </c>
      <c r="C2561" s="198" t="s">
        <v>160</v>
      </c>
      <c r="D2561" s="198"/>
      <c r="E2561" s="3297"/>
      <c r="F2561" s="3287" t="s">
        <v>54</v>
      </c>
      <c r="G2561" s="3374" t="s">
        <v>10</v>
      </c>
      <c r="H2561" s="3386" t="s">
        <v>1323</v>
      </c>
      <c r="I2561" s="3387" t="s">
        <v>1322</v>
      </c>
      <c r="J2561" s="3385">
        <v>45897</v>
      </c>
      <c r="K2561" s="3388">
        <v>80</v>
      </c>
      <c r="L2561" s="3388">
        <v>80</v>
      </c>
      <c r="M2561" s="3389">
        <v>245</v>
      </c>
      <c r="N2561" s="3390">
        <v>0</v>
      </c>
      <c r="O2561" s="3390">
        <v>0</v>
      </c>
      <c r="P2561" s="3391">
        <f>SUM(Table1[[#This Row],[BASE_FARE]:[SURCHARGES]])*Table1[[#This Row],[SEATS_BOOKED]]</f>
        <v>19600</v>
      </c>
      <c r="Q2561" s="2036" t="s">
        <v>161</v>
      </c>
      <c r="R2561" s="2232" t="s">
        <v>95</v>
      </c>
      <c r="S2561" s="3386" t="str">
        <f>LEFT(Table1[[#This Row],[SECTOR]],3)</f>
        <v>BLQ</v>
      </c>
      <c r="T2561" s="3386" t="str">
        <f>RIGHT(Table1[[#This Row],[SECTOR]],3)</f>
        <v>SSH</v>
      </c>
      <c r="U2561" s="3386" t="str">
        <f t="shared" si="269"/>
        <v>BLQ</v>
      </c>
      <c r="V2561" s="3386">
        <f>WEEKDAY(Table1[[#This Row],[FLIGHT_DATE]],2)</f>
        <v>4</v>
      </c>
      <c r="W2561" s="3386">
        <f>Table1[[#This Row],[FLIGHT_DATE]]-Table1[[#This Row],[DATE_BOOKED]]</f>
        <v>113</v>
      </c>
    </row>
    <row r="2562" spans="1:23" x14ac:dyDescent="0.35">
      <c r="A2562" s="3271">
        <v>45784</v>
      </c>
      <c r="B2562" s="3386" t="s">
        <v>1010</v>
      </c>
      <c r="C2562" s="198" t="s">
        <v>160</v>
      </c>
      <c r="D2562" s="198"/>
      <c r="E2562" s="3297"/>
      <c r="F2562" s="3287" t="s">
        <v>54</v>
      </c>
      <c r="G2562" s="3333" t="s">
        <v>11</v>
      </c>
      <c r="H2562" s="3386" t="s">
        <v>1315</v>
      </c>
      <c r="I2562" s="3387" t="s">
        <v>1314</v>
      </c>
      <c r="J2562" s="3385">
        <v>45876</v>
      </c>
      <c r="K2562" s="3388">
        <v>80</v>
      </c>
      <c r="L2562" s="3388">
        <v>80</v>
      </c>
      <c r="M2562" s="3389">
        <v>245</v>
      </c>
      <c r="N2562" s="3390">
        <v>0</v>
      </c>
      <c r="O2562" s="3390">
        <v>0</v>
      </c>
      <c r="P2562" s="3391">
        <f>SUM(Table1[[#This Row],[BASE_FARE]:[SURCHARGES]])*Table1[[#This Row],[SEATS_BOOKED]]</f>
        <v>19600</v>
      </c>
      <c r="Q2562" s="2036" t="s">
        <v>161</v>
      </c>
      <c r="R2562" s="2232" t="s">
        <v>95</v>
      </c>
      <c r="S2562" s="3386" t="str">
        <f>LEFT(Table1[[#This Row],[SECTOR]],3)</f>
        <v>SSH</v>
      </c>
      <c r="T2562" s="3386" t="str">
        <f>RIGHT(Table1[[#This Row],[SECTOR]],3)</f>
        <v>BLQ</v>
      </c>
      <c r="U2562" s="3386" t="str">
        <f t="shared" ref="U2562:U2566" si="270">IF(AND(S2562&lt;&gt;"SSH", S2562&lt;&gt;"RMF", S2562&lt;&gt;"CAI", S2562&lt;&gt;"HRG", S2562&lt;&gt;"LXR", S2562&lt;&gt;"DXB", OR(T2562="SSH", T2562="RMF", T2562="CAI", T2562="HRG", T2562="LXR", T2562="DXB")), S2562,
    IF(AND(T2562&lt;&gt;"SSH", T2562&lt;&gt;"RMF", T2562&lt;&gt;"CAI", T2562&lt;&gt;"HRG", T2562&lt;&gt;"LXR", T2562&lt;&gt;"DXB", OR(S2562="SSH", S2562="RMF", S2562="CAI", S2562="HRG", S2562="LXR", S2562="DXB")), T2562,
    "VIE"))</f>
        <v>BLQ</v>
      </c>
      <c r="V2562" s="3386">
        <f>WEEKDAY(Table1[[#This Row],[FLIGHT_DATE]],2)</f>
        <v>4</v>
      </c>
      <c r="W2562" s="3386">
        <f>Table1[[#This Row],[FLIGHT_DATE]]-Table1[[#This Row],[DATE_BOOKED]]</f>
        <v>92</v>
      </c>
    </row>
    <row r="2563" spans="1:23" x14ac:dyDescent="0.35">
      <c r="A2563" s="3271">
        <v>45784</v>
      </c>
      <c r="B2563" s="3386" t="s">
        <v>1010</v>
      </c>
      <c r="C2563" s="198" t="s">
        <v>160</v>
      </c>
      <c r="D2563" s="198"/>
      <c r="E2563" s="3297"/>
      <c r="F2563" s="3287" t="s">
        <v>54</v>
      </c>
      <c r="G2563" s="3333" t="s">
        <v>11</v>
      </c>
      <c r="H2563" s="3386" t="s">
        <v>1315</v>
      </c>
      <c r="I2563" s="3387" t="s">
        <v>1314</v>
      </c>
      <c r="J2563" s="3385">
        <v>45883</v>
      </c>
      <c r="K2563" s="3388">
        <v>80</v>
      </c>
      <c r="L2563" s="3388">
        <v>80</v>
      </c>
      <c r="M2563" s="3389">
        <v>245</v>
      </c>
      <c r="N2563" s="3390">
        <v>0</v>
      </c>
      <c r="O2563" s="3390">
        <v>0</v>
      </c>
      <c r="P2563" s="3391">
        <f>SUM(Table1[[#This Row],[BASE_FARE]:[SURCHARGES]])*Table1[[#This Row],[SEATS_BOOKED]]</f>
        <v>19600</v>
      </c>
      <c r="Q2563" s="2036" t="s">
        <v>161</v>
      </c>
      <c r="R2563" s="2232" t="s">
        <v>95</v>
      </c>
      <c r="S2563" s="3386" t="str">
        <f>LEFT(Table1[[#This Row],[SECTOR]],3)</f>
        <v>SSH</v>
      </c>
      <c r="T2563" s="3386" t="str">
        <f>RIGHT(Table1[[#This Row],[SECTOR]],3)</f>
        <v>BLQ</v>
      </c>
      <c r="U2563" s="3386" t="str">
        <f t="shared" si="270"/>
        <v>BLQ</v>
      </c>
      <c r="V2563" s="3386">
        <f>WEEKDAY(Table1[[#This Row],[FLIGHT_DATE]],2)</f>
        <v>4</v>
      </c>
      <c r="W2563" s="3386">
        <f>Table1[[#This Row],[FLIGHT_DATE]]-Table1[[#This Row],[DATE_BOOKED]]</f>
        <v>99</v>
      </c>
    </row>
    <row r="2564" spans="1:23" x14ac:dyDescent="0.35">
      <c r="A2564" s="3271">
        <v>45784</v>
      </c>
      <c r="B2564" s="3386" t="s">
        <v>1010</v>
      </c>
      <c r="C2564" s="198" t="s">
        <v>160</v>
      </c>
      <c r="D2564" s="198"/>
      <c r="E2564" s="3297"/>
      <c r="F2564" s="3287" t="s">
        <v>54</v>
      </c>
      <c r="G2564" s="3333" t="s">
        <v>11</v>
      </c>
      <c r="H2564" s="3386" t="s">
        <v>1315</v>
      </c>
      <c r="I2564" s="3387" t="s">
        <v>1314</v>
      </c>
      <c r="J2564" s="3385">
        <v>45890</v>
      </c>
      <c r="K2564" s="3388">
        <v>80</v>
      </c>
      <c r="L2564" s="3388">
        <v>80</v>
      </c>
      <c r="M2564" s="3389">
        <v>245</v>
      </c>
      <c r="N2564" s="3390">
        <v>0</v>
      </c>
      <c r="O2564" s="3390">
        <v>0</v>
      </c>
      <c r="P2564" s="3391">
        <f>SUM(Table1[[#This Row],[BASE_FARE]:[SURCHARGES]])*Table1[[#This Row],[SEATS_BOOKED]]</f>
        <v>19600</v>
      </c>
      <c r="Q2564" s="2036" t="s">
        <v>161</v>
      </c>
      <c r="R2564" s="2232" t="s">
        <v>95</v>
      </c>
      <c r="S2564" s="3386" t="str">
        <f>LEFT(Table1[[#This Row],[SECTOR]],3)</f>
        <v>SSH</v>
      </c>
      <c r="T2564" s="3386" t="str">
        <f>RIGHT(Table1[[#This Row],[SECTOR]],3)</f>
        <v>BLQ</v>
      </c>
      <c r="U2564" s="3386" t="str">
        <f t="shared" si="270"/>
        <v>BLQ</v>
      </c>
      <c r="V2564" s="3386">
        <f>WEEKDAY(Table1[[#This Row],[FLIGHT_DATE]],2)</f>
        <v>4</v>
      </c>
      <c r="W2564" s="3386">
        <f>Table1[[#This Row],[FLIGHT_DATE]]-Table1[[#This Row],[DATE_BOOKED]]</f>
        <v>106</v>
      </c>
    </row>
    <row r="2565" spans="1:23" x14ac:dyDescent="0.35">
      <c r="A2565" s="3271">
        <v>45784</v>
      </c>
      <c r="B2565" s="3386" t="s">
        <v>1010</v>
      </c>
      <c r="C2565" s="198" t="s">
        <v>160</v>
      </c>
      <c r="D2565" s="198"/>
      <c r="E2565" s="3297"/>
      <c r="F2565" s="3287" t="s">
        <v>54</v>
      </c>
      <c r="G2565" s="3333" t="s">
        <v>11</v>
      </c>
      <c r="H2565" s="3386" t="s">
        <v>1315</v>
      </c>
      <c r="I2565" s="3387" t="s">
        <v>1314</v>
      </c>
      <c r="J2565" s="3385">
        <v>45897</v>
      </c>
      <c r="K2565" s="3388">
        <v>80</v>
      </c>
      <c r="L2565" s="3388">
        <v>80</v>
      </c>
      <c r="M2565" s="3389">
        <v>245</v>
      </c>
      <c r="N2565" s="3390">
        <v>0</v>
      </c>
      <c r="O2565" s="3390">
        <v>0</v>
      </c>
      <c r="P2565" s="3391">
        <f>SUM(Table1[[#This Row],[BASE_FARE]:[SURCHARGES]])*Table1[[#This Row],[SEATS_BOOKED]]</f>
        <v>19600</v>
      </c>
      <c r="Q2565" s="2036" t="s">
        <v>161</v>
      </c>
      <c r="R2565" s="2232" t="s">
        <v>95</v>
      </c>
      <c r="S2565" s="3386" t="str">
        <f>LEFT(Table1[[#This Row],[SECTOR]],3)</f>
        <v>SSH</v>
      </c>
      <c r="T2565" s="3386" t="str">
        <f>RIGHT(Table1[[#This Row],[SECTOR]],3)</f>
        <v>BLQ</v>
      </c>
      <c r="U2565" s="3386" t="str">
        <f t="shared" si="270"/>
        <v>BLQ</v>
      </c>
      <c r="V2565" s="3386">
        <f>WEEKDAY(Table1[[#This Row],[FLIGHT_DATE]],2)</f>
        <v>4</v>
      </c>
      <c r="W2565" s="3386">
        <f>Table1[[#This Row],[FLIGHT_DATE]]-Table1[[#This Row],[DATE_BOOKED]]</f>
        <v>113</v>
      </c>
    </row>
    <row r="2566" spans="1:23" x14ac:dyDescent="0.35">
      <c r="A2566" s="3271">
        <v>45784</v>
      </c>
      <c r="B2566" s="3386" t="s">
        <v>1010</v>
      </c>
      <c r="C2566" s="198" t="s">
        <v>160</v>
      </c>
      <c r="D2566" s="198"/>
      <c r="E2566" s="3297"/>
      <c r="F2566" s="3287" t="s">
        <v>54</v>
      </c>
      <c r="G2566" s="3333" t="s">
        <v>11</v>
      </c>
      <c r="H2566" s="3386" t="s">
        <v>1315</v>
      </c>
      <c r="I2566" s="3387" t="s">
        <v>1314</v>
      </c>
      <c r="J2566" s="3385">
        <v>45904</v>
      </c>
      <c r="K2566" s="3388">
        <v>80</v>
      </c>
      <c r="L2566" s="3388">
        <v>80</v>
      </c>
      <c r="M2566" s="3389">
        <v>245</v>
      </c>
      <c r="N2566" s="3390">
        <v>0</v>
      </c>
      <c r="O2566" s="3390">
        <v>0</v>
      </c>
      <c r="P2566" s="3391">
        <f>SUM(Table1[[#This Row],[BASE_FARE]:[SURCHARGES]])*Table1[[#This Row],[SEATS_BOOKED]]</f>
        <v>19600</v>
      </c>
      <c r="Q2566" s="2036" t="s">
        <v>161</v>
      </c>
      <c r="R2566" s="2232" t="s">
        <v>95</v>
      </c>
      <c r="S2566" s="3386" t="str">
        <f>LEFT(Table1[[#This Row],[SECTOR]],3)</f>
        <v>SSH</v>
      </c>
      <c r="T2566" s="3386" t="str">
        <f>RIGHT(Table1[[#This Row],[SECTOR]],3)</f>
        <v>BLQ</v>
      </c>
      <c r="U2566" s="3386" t="str">
        <f t="shared" si="270"/>
        <v>BLQ</v>
      </c>
      <c r="V2566" s="3386">
        <f>WEEKDAY(Table1[[#This Row],[FLIGHT_DATE]],2)</f>
        <v>4</v>
      </c>
      <c r="W2566" s="3386">
        <f>Table1[[#This Row],[FLIGHT_DATE]]-Table1[[#This Row],[DATE_BOOKED]]</f>
        <v>120</v>
      </c>
    </row>
    <row r="2567" spans="1:23" x14ac:dyDescent="0.35">
      <c r="A2567" s="3392">
        <v>45786</v>
      </c>
      <c r="B2567" s="3393" t="s">
        <v>332</v>
      </c>
      <c r="C2567" s="198" t="s">
        <v>333</v>
      </c>
      <c r="D2567" s="198"/>
      <c r="E2567" s="3393"/>
      <c r="F2567" s="3393" t="s">
        <v>56</v>
      </c>
      <c r="G2567" s="3393" t="s">
        <v>10</v>
      </c>
      <c r="H2567" s="3393" t="s">
        <v>89</v>
      </c>
      <c r="I2567" s="3394" t="s">
        <v>26</v>
      </c>
      <c r="J2567" s="3392">
        <v>45857</v>
      </c>
      <c r="K2567" s="3395">
        <v>-3</v>
      </c>
      <c r="L2567" s="3396">
        <v>-3</v>
      </c>
      <c r="M2567" s="3397">
        <v>160</v>
      </c>
      <c r="N2567" s="3390">
        <v>0</v>
      </c>
      <c r="O2567" s="3390">
        <v>0</v>
      </c>
      <c r="P2567" s="3398">
        <f>SUM(Table1[[#This Row],[BASE_FARE]:[SURCHARGES]])*Table1[[#This Row],[SEATS_BOOKED]]</f>
        <v>-480</v>
      </c>
      <c r="Q2567" s="3393" t="s">
        <v>463</v>
      </c>
      <c r="R2567" s="3395" t="s">
        <v>335</v>
      </c>
      <c r="S2567" s="3393" t="str">
        <f>LEFT(Table1[[#This Row],[SECTOR]],3)</f>
        <v>BRI</v>
      </c>
      <c r="T2567" s="3393" t="str">
        <f>RIGHT(Table1[[#This Row],[SECTOR]],3)</f>
        <v>SSH</v>
      </c>
      <c r="U2567" s="3393" t="str">
        <f>IF(AND(S2567&lt;&gt;"SSH", S2567&lt;&gt;"RMF", S2567&lt;&gt;"CAI", S2567&lt;&gt;"HRG", S2567&lt;&gt;"LXR", S2567&lt;&gt;"DXB", OR(T2567="SSH", T2567="RMF", T2567="CAI", T2567="HRG", T2567="LXR", T2567="DXB")), S2567,
    IF(AND(T2567&lt;&gt;"SSH", T2567&lt;&gt;"RMF", T2567&lt;&gt;"CAI", T2567&lt;&gt;"HRG", T2567&lt;&gt;"LXR", T2567&lt;&gt;"DXB", OR(S2567="SSH", S2567="RMF", S2567="CAI", S2567="HRG", S2567="LXR", S2567="DXB")), T2567,
    "VIE"))</f>
        <v>BRI</v>
      </c>
      <c r="V2567" s="3393">
        <f>WEEKDAY(Table1[[#This Row],[FLIGHT_DATE]],2)</f>
        <v>6</v>
      </c>
      <c r="W2567" s="3393">
        <f>Table1[[#This Row],[FLIGHT_DATE]]-Table1[[#This Row],[DATE_BOOKED]]</f>
        <v>71</v>
      </c>
    </row>
    <row r="2568" spans="1:23" x14ac:dyDescent="0.35">
      <c r="A2568" s="3406">
        <v>45786</v>
      </c>
      <c r="B2568" s="3407" t="s">
        <v>1341</v>
      </c>
      <c r="C2568" s="198" t="s">
        <v>160</v>
      </c>
      <c r="D2568" s="198"/>
      <c r="E2568" s="3407"/>
      <c r="F2568" s="3407" t="s">
        <v>54</v>
      </c>
      <c r="G2568" s="3407" t="s">
        <v>10</v>
      </c>
      <c r="H2568" s="3407" t="s">
        <v>1323</v>
      </c>
      <c r="I2568" s="3408" t="s">
        <v>1322</v>
      </c>
      <c r="J2568" s="3406">
        <v>45869</v>
      </c>
      <c r="K2568" s="3409">
        <v>10</v>
      </c>
      <c r="L2568" s="3409">
        <v>10</v>
      </c>
      <c r="M2568" s="3410">
        <v>245</v>
      </c>
      <c r="N2568" s="3411">
        <v>0</v>
      </c>
      <c r="O2568" s="3411">
        <v>0</v>
      </c>
      <c r="P2568" s="3412">
        <f>SUM(Table1[[#This Row],[BASE_FARE]:[SURCHARGES]])*Table1[[#This Row],[SEATS_BOOKED]]</f>
        <v>2450</v>
      </c>
      <c r="Q2568" s="3414" t="s">
        <v>161</v>
      </c>
      <c r="R2568" s="2232" t="s">
        <v>95</v>
      </c>
      <c r="S2568" s="3407" t="str">
        <f>LEFT(Table1[[#This Row],[SECTOR]],3)</f>
        <v>BLQ</v>
      </c>
      <c r="T2568" s="3407" t="str">
        <f>RIGHT(Table1[[#This Row],[SECTOR]],3)</f>
        <v>SSH</v>
      </c>
      <c r="U2568" s="3407" t="str">
        <f t="shared" ref="U2568:U2577" si="271">IF(AND(S2568&lt;&gt;"SSH", S2568&lt;&gt;"RMF", S2568&lt;&gt;"CAI", S2568&lt;&gt;"HRG", S2568&lt;&gt;"LXR", S2568&lt;&gt;"DXB", OR(T2568="SSH", T2568="RMF", T2568="CAI", T2568="HRG", T2568="LXR", T2568="DXB")), S2568,
    IF(AND(T2568&lt;&gt;"SSH", T2568&lt;&gt;"RMF", T2568&lt;&gt;"CAI", T2568&lt;&gt;"HRG", T2568&lt;&gt;"LXR", T2568&lt;&gt;"DXB", OR(S2568="SSH", S2568="RMF", S2568="CAI", S2568="HRG", S2568="LXR", S2568="DXB")), T2568,
    "VIE"))</f>
        <v>BLQ</v>
      </c>
      <c r="V2568" s="3407">
        <f>WEEKDAY(Table1[[#This Row],[FLIGHT_DATE]],2)</f>
        <v>4</v>
      </c>
      <c r="W2568" s="3407">
        <f>Table1[[#This Row],[FLIGHT_DATE]]-Table1[[#This Row],[DATE_BOOKED]]</f>
        <v>83</v>
      </c>
    </row>
    <row r="2569" spans="1:23" x14ac:dyDescent="0.35">
      <c r="A2569" s="3406">
        <v>45786</v>
      </c>
      <c r="B2569" s="3407" t="s">
        <v>1341</v>
      </c>
      <c r="C2569" s="198" t="s">
        <v>160</v>
      </c>
      <c r="D2569" s="198"/>
      <c r="E2569" s="3407"/>
      <c r="F2569" s="3407" t="s">
        <v>54</v>
      </c>
      <c r="G2569" s="3407" t="s">
        <v>10</v>
      </c>
      <c r="H2569" s="3407" t="s">
        <v>1323</v>
      </c>
      <c r="I2569" s="3408" t="s">
        <v>1322</v>
      </c>
      <c r="J2569" s="3406">
        <v>45876</v>
      </c>
      <c r="K2569" s="3409">
        <v>10</v>
      </c>
      <c r="L2569" s="3409">
        <v>10</v>
      </c>
      <c r="M2569" s="3410">
        <v>245</v>
      </c>
      <c r="N2569" s="3411">
        <v>0</v>
      </c>
      <c r="O2569" s="3411">
        <v>0</v>
      </c>
      <c r="P2569" s="3412">
        <f>SUM(Table1[[#This Row],[BASE_FARE]:[SURCHARGES]])*Table1[[#This Row],[SEATS_BOOKED]]</f>
        <v>2450</v>
      </c>
      <c r="Q2569" s="3414" t="s">
        <v>161</v>
      </c>
      <c r="R2569" s="2232" t="s">
        <v>95</v>
      </c>
      <c r="S2569" s="3407" t="str">
        <f>LEFT(Table1[[#This Row],[SECTOR]],3)</f>
        <v>BLQ</v>
      </c>
      <c r="T2569" s="3407" t="str">
        <f>RIGHT(Table1[[#This Row],[SECTOR]],3)</f>
        <v>SSH</v>
      </c>
      <c r="U2569" s="3407" t="str">
        <f t="shared" si="271"/>
        <v>BLQ</v>
      </c>
      <c r="V2569" s="3407">
        <f>WEEKDAY(Table1[[#This Row],[FLIGHT_DATE]],2)</f>
        <v>4</v>
      </c>
      <c r="W2569" s="3407">
        <f>Table1[[#This Row],[FLIGHT_DATE]]-Table1[[#This Row],[DATE_BOOKED]]</f>
        <v>90</v>
      </c>
    </row>
    <row r="2570" spans="1:23" x14ac:dyDescent="0.35">
      <c r="A2570" s="3406">
        <v>45786</v>
      </c>
      <c r="B2570" s="3407" t="s">
        <v>1341</v>
      </c>
      <c r="C2570" s="198" t="s">
        <v>160</v>
      </c>
      <c r="D2570" s="198"/>
      <c r="E2570" s="3407"/>
      <c r="F2570" s="3407" t="s">
        <v>54</v>
      </c>
      <c r="G2570" s="3407" t="s">
        <v>10</v>
      </c>
      <c r="H2570" s="3407" t="s">
        <v>1323</v>
      </c>
      <c r="I2570" s="3408" t="s">
        <v>1322</v>
      </c>
      <c r="J2570" s="3406">
        <v>45883</v>
      </c>
      <c r="K2570" s="3409">
        <v>10</v>
      </c>
      <c r="L2570" s="3409">
        <v>10</v>
      </c>
      <c r="M2570" s="3410">
        <v>245</v>
      </c>
      <c r="N2570" s="3411">
        <v>0</v>
      </c>
      <c r="O2570" s="3411">
        <v>0</v>
      </c>
      <c r="P2570" s="3412">
        <f>SUM(Table1[[#This Row],[BASE_FARE]:[SURCHARGES]])*Table1[[#This Row],[SEATS_BOOKED]]</f>
        <v>2450</v>
      </c>
      <c r="Q2570" s="3414" t="s">
        <v>161</v>
      </c>
      <c r="R2570" s="2232" t="s">
        <v>95</v>
      </c>
      <c r="S2570" s="3407" t="str">
        <f>LEFT(Table1[[#This Row],[SECTOR]],3)</f>
        <v>BLQ</v>
      </c>
      <c r="T2570" s="3407" t="str">
        <f>RIGHT(Table1[[#This Row],[SECTOR]],3)</f>
        <v>SSH</v>
      </c>
      <c r="U2570" s="3407" t="str">
        <f t="shared" si="271"/>
        <v>BLQ</v>
      </c>
      <c r="V2570" s="3407">
        <f>WEEKDAY(Table1[[#This Row],[FLIGHT_DATE]],2)</f>
        <v>4</v>
      </c>
      <c r="W2570" s="3407">
        <f>Table1[[#This Row],[FLIGHT_DATE]]-Table1[[#This Row],[DATE_BOOKED]]</f>
        <v>97</v>
      </c>
    </row>
    <row r="2571" spans="1:23" x14ac:dyDescent="0.35">
      <c r="A2571" s="3406">
        <v>45786</v>
      </c>
      <c r="B2571" s="3407" t="s">
        <v>1341</v>
      </c>
      <c r="C2571" s="198" t="s">
        <v>160</v>
      </c>
      <c r="D2571" s="198"/>
      <c r="E2571" s="3407"/>
      <c r="F2571" s="3407" t="s">
        <v>54</v>
      </c>
      <c r="G2571" s="3407" t="s">
        <v>10</v>
      </c>
      <c r="H2571" s="3407" t="s">
        <v>1323</v>
      </c>
      <c r="I2571" s="3408" t="s">
        <v>1322</v>
      </c>
      <c r="J2571" s="3406">
        <v>45890</v>
      </c>
      <c r="K2571" s="3409">
        <v>10</v>
      </c>
      <c r="L2571" s="3409">
        <v>10</v>
      </c>
      <c r="M2571" s="3410">
        <v>245</v>
      </c>
      <c r="N2571" s="3411">
        <v>0</v>
      </c>
      <c r="O2571" s="3411">
        <v>0</v>
      </c>
      <c r="P2571" s="3412">
        <f>SUM(Table1[[#This Row],[BASE_FARE]:[SURCHARGES]])*Table1[[#This Row],[SEATS_BOOKED]]</f>
        <v>2450</v>
      </c>
      <c r="Q2571" s="3414" t="s">
        <v>161</v>
      </c>
      <c r="R2571" s="2232" t="s">
        <v>95</v>
      </c>
      <c r="S2571" s="3407" t="str">
        <f>LEFT(Table1[[#This Row],[SECTOR]],3)</f>
        <v>BLQ</v>
      </c>
      <c r="T2571" s="3407" t="str">
        <f>RIGHT(Table1[[#This Row],[SECTOR]],3)</f>
        <v>SSH</v>
      </c>
      <c r="U2571" s="3407" t="str">
        <f t="shared" si="271"/>
        <v>BLQ</v>
      </c>
      <c r="V2571" s="3407">
        <f>WEEKDAY(Table1[[#This Row],[FLIGHT_DATE]],2)</f>
        <v>4</v>
      </c>
      <c r="W2571" s="3407">
        <f>Table1[[#This Row],[FLIGHT_DATE]]-Table1[[#This Row],[DATE_BOOKED]]</f>
        <v>104</v>
      </c>
    </row>
    <row r="2572" spans="1:23" x14ac:dyDescent="0.35">
      <c r="A2572" s="3406">
        <v>45786</v>
      </c>
      <c r="B2572" s="3407" t="s">
        <v>1341</v>
      </c>
      <c r="C2572" s="198" t="s">
        <v>160</v>
      </c>
      <c r="D2572" s="198"/>
      <c r="E2572" s="3407"/>
      <c r="F2572" s="3407" t="s">
        <v>54</v>
      </c>
      <c r="G2572" s="3407" t="s">
        <v>10</v>
      </c>
      <c r="H2572" s="3407" t="s">
        <v>1323</v>
      </c>
      <c r="I2572" s="3408" t="s">
        <v>1322</v>
      </c>
      <c r="J2572" s="3406">
        <v>45897</v>
      </c>
      <c r="K2572" s="3409">
        <v>10</v>
      </c>
      <c r="L2572" s="3409">
        <v>10</v>
      </c>
      <c r="M2572" s="3410">
        <v>245</v>
      </c>
      <c r="N2572" s="3411">
        <v>0</v>
      </c>
      <c r="O2572" s="3411">
        <v>0</v>
      </c>
      <c r="P2572" s="3412">
        <f>SUM(Table1[[#This Row],[BASE_FARE]:[SURCHARGES]])*Table1[[#This Row],[SEATS_BOOKED]]</f>
        <v>2450</v>
      </c>
      <c r="Q2572" s="3414" t="s">
        <v>161</v>
      </c>
      <c r="R2572" s="2232" t="s">
        <v>95</v>
      </c>
      <c r="S2572" s="3407" t="str">
        <f>LEFT(Table1[[#This Row],[SECTOR]],3)</f>
        <v>BLQ</v>
      </c>
      <c r="T2572" s="3407" t="str">
        <f>RIGHT(Table1[[#This Row],[SECTOR]],3)</f>
        <v>SSH</v>
      </c>
      <c r="U2572" s="3407" t="str">
        <f t="shared" si="271"/>
        <v>BLQ</v>
      </c>
      <c r="V2572" s="3407">
        <f>WEEKDAY(Table1[[#This Row],[FLIGHT_DATE]],2)</f>
        <v>4</v>
      </c>
      <c r="W2572" s="3407">
        <f>Table1[[#This Row],[FLIGHT_DATE]]-Table1[[#This Row],[DATE_BOOKED]]</f>
        <v>111</v>
      </c>
    </row>
    <row r="2573" spans="1:23" x14ac:dyDescent="0.35">
      <c r="A2573" s="3406">
        <v>45786</v>
      </c>
      <c r="B2573" s="3407" t="s">
        <v>1341</v>
      </c>
      <c r="C2573" s="198" t="s">
        <v>160</v>
      </c>
      <c r="D2573" s="198"/>
      <c r="E2573" s="3407"/>
      <c r="F2573" s="3407" t="s">
        <v>54</v>
      </c>
      <c r="G2573" s="3407" t="s">
        <v>11</v>
      </c>
      <c r="H2573" s="3407" t="s">
        <v>1315</v>
      </c>
      <c r="I2573" s="3408" t="s">
        <v>1314</v>
      </c>
      <c r="J2573" s="3406">
        <v>45876</v>
      </c>
      <c r="K2573" s="3409">
        <v>10</v>
      </c>
      <c r="L2573" s="3409">
        <v>10</v>
      </c>
      <c r="M2573" s="3410">
        <v>245</v>
      </c>
      <c r="N2573" s="3411">
        <v>0</v>
      </c>
      <c r="O2573" s="3411">
        <v>0</v>
      </c>
      <c r="P2573" s="3412">
        <f>SUM(Table1[[#This Row],[BASE_FARE]:[SURCHARGES]])*Table1[[#This Row],[SEATS_BOOKED]]</f>
        <v>2450</v>
      </c>
      <c r="Q2573" s="3414" t="s">
        <v>161</v>
      </c>
      <c r="R2573" s="2232" t="s">
        <v>95</v>
      </c>
      <c r="S2573" s="3407" t="str">
        <f>LEFT(Table1[[#This Row],[SECTOR]],3)</f>
        <v>SSH</v>
      </c>
      <c r="T2573" s="3407" t="str">
        <f>RIGHT(Table1[[#This Row],[SECTOR]],3)</f>
        <v>BLQ</v>
      </c>
      <c r="U2573" s="3407" t="str">
        <f t="shared" si="271"/>
        <v>BLQ</v>
      </c>
      <c r="V2573" s="3407">
        <f>WEEKDAY(Table1[[#This Row],[FLIGHT_DATE]],2)</f>
        <v>4</v>
      </c>
      <c r="W2573" s="3407">
        <f>Table1[[#This Row],[FLIGHT_DATE]]-Table1[[#This Row],[DATE_BOOKED]]</f>
        <v>90</v>
      </c>
    </row>
    <row r="2574" spans="1:23" x14ac:dyDescent="0.35">
      <c r="A2574" s="3406">
        <v>45786</v>
      </c>
      <c r="B2574" s="3407" t="s">
        <v>1341</v>
      </c>
      <c r="C2574" s="198" t="s">
        <v>160</v>
      </c>
      <c r="D2574" s="198"/>
      <c r="E2574" s="3407"/>
      <c r="F2574" s="3407" t="s">
        <v>54</v>
      </c>
      <c r="G2574" s="3407" t="s">
        <v>11</v>
      </c>
      <c r="H2574" s="3407" t="s">
        <v>1315</v>
      </c>
      <c r="I2574" s="3408" t="s">
        <v>1314</v>
      </c>
      <c r="J2574" s="3406">
        <v>45883</v>
      </c>
      <c r="K2574" s="3409">
        <v>10</v>
      </c>
      <c r="L2574" s="3409">
        <v>10</v>
      </c>
      <c r="M2574" s="3410">
        <v>245</v>
      </c>
      <c r="N2574" s="3411">
        <v>0</v>
      </c>
      <c r="O2574" s="3411">
        <v>0</v>
      </c>
      <c r="P2574" s="3412">
        <f>SUM(Table1[[#This Row],[BASE_FARE]:[SURCHARGES]])*Table1[[#This Row],[SEATS_BOOKED]]</f>
        <v>2450</v>
      </c>
      <c r="Q2574" s="3414" t="s">
        <v>161</v>
      </c>
      <c r="R2574" s="2232" t="s">
        <v>95</v>
      </c>
      <c r="S2574" s="3407" t="str">
        <f>LEFT(Table1[[#This Row],[SECTOR]],3)</f>
        <v>SSH</v>
      </c>
      <c r="T2574" s="3407" t="str">
        <f>RIGHT(Table1[[#This Row],[SECTOR]],3)</f>
        <v>BLQ</v>
      </c>
      <c r="U2574" s="3407" t="str">
        <f t="shared" si="271"/>
        <v>BLQ</v>
      </c>
      <c r="V2574" s="3407">
        <f>WEEKDAY(Table1[[#This Row],[FLIGHT_DATE]],2)</f>
        <v>4</v>
      </c>
      <c r="W2574" s="3407">
        <f>Table1[[#This Row],[FLIGHT_DATE]]-Table1[[#This Row],[DATE_BOOKED]]</f>
        <v>97</v>
      </c>
    </row>
    <row r="2575" spans="1:23" x14ac:dyDescent="0.35">
      <c r="A2575" s="3406">
        <v>45786</v>
      </c>
      <c r="B2575" s="3407" t="s">
        <v>1341</v>
      </c>
      <c r="C2575" s="198" t="s">
        <v>160</v>
      </c>
      <c r="D2575" s="198"/>
      <c r="E2575" s="3407"/>
      <c r="F2575" s="3407" t="s">
        <v>54</v>
      </c>
      <c r="G2575" s="3407" t="s">
        <v>11</v>
      </c>
      <c r="H2575" s="3407" t="s">
        <v>1315</v>
      </c>
      <c r="I2575" s="3408" t="s">
        <v>1314</v>
      </c>
      <c r="J2575" s="3406">
        <v>45890</v>
      </c>
      <c r="K2575" s="3409">
        <v>10</v>
      </c>
      <c r="L2575" s="3409">
        <v>10</v>
      </c>
      <c r="M2575" s="3410">
        <v>245</v>
      </c>
      <c r="N2575" s="3411">
        <v>0</v>
      </c>
      <c r="O2575" s="3411">
        <v>0</v>
      </c>
      <c r="P2575" s="3412">
        <f>SUM(Table1[[#This Row],[BASE_FARE]:[SURCHARGES]])*Table1[[#This Row],[SEATS_BOOKED]]</f>
        <v>2450</v>
      </c>
      <c r="Q2575" s="3414" t="s">
        <v>161</v>
      </c>
      <c r="R2575" s="2232" t="s">
        <v>95</v>
      </c>
      <c r="S2575" s="3407" t="str">
        <f>LEFT(Table1[[#This Row],[SECTOR]],3)</f>
        <v>SSH</v>
      </c>
      <c r="T2575" s="3407" t="str">
        <f>RIGHT(Table1[[#This Row],[SECTOR]],3)</f>
        <v>BLQ</v>
      </c>
      <c r="U2575" s="3407" t="str">
        <f t="shared" si="271"/>
        <v>BLQ</v>
      </c>
      <c r="V2575" s="3407">
        <f>WEEKDAY(Table1[[#This Row],[FLIGHT_DATE]],2)</f>
        <v>4</v>
      </c>
      <c r="W2575" s="3407">
        <f>Table1[[#This Row],[FLIGHT_DATE]]-Table1[[#This Row],[DATE_BOOKED]]</f>
        <v>104</v>
      </c>
    </row>
    <row r="2576" spans="1:23" x14ac:dyDescent="0.35">
      <c r="A2576" s="3406">
        <v>45786</v>
      </c>
      <c r="B2576" s="3407" t="s">
        <v>1341</v>
      </c>
      <c r="C2576" s="198" t="s">
        <v>160</v>
      </c>
      <c r="D2576" s="198"/>
      <c r="E2576" s="3407"/>
      <c r="F2576" s="3407" t="s">
        <v>54</v>
      </c>
      <c r="G2576" s="3407" t="s">
        <v>11</v>
      </c>
      <c r="H2576" s="3407" t="s">
        <v>1315</v>
      </c>
      <c r="I2576" s="3408" t="s">
        <v>1314</v>
      </c>
      <c r="J2576" s="3406">
        <v>45897</v>
      </c>
      <c r="K2576" s="3409">
        <v>10</v>
      </c>
      <c r="L2576" s="3409">
        <v>10</v>
      </c>
      <c r="M2576" s="3410">
        <v>245</v>
      </c>
      <c r="N2576" s="3411">
        <v>0</v>
      </c>
      <c r="O2576" s="3411">
        <v>0</v>
      </c>
      <c r="P2576" s="3412">
        <f>SUM(Table1[[#This Row],[BASE_FARE]:[SURCHARGES]])*Table1[[#This Row],[SEATS_BOOKED]]</f>
        <v>2450</v>
      </c>
      <c r="Q2576" s="3414" t="s">
        <v>161</v>
      </c>
      <c r="R2576" s="2232" t="s">
        <v>95</v>
      </c>
      <c r="S2576" s="3407" t="str">
        <f>LEFT(Table1[[#This Row],[SECTOR]],3)</f>
        <v>SSH</v>
      </c>
      <c r="T2576" s="3407" t="str">
        <f>RIGHT(Table1[[#This Row],[SECTOR]],3)</f>
        <v>BLQ</v>
      </c>
      <c r="U2576" s="3407" t="str">
        <f t="shared" si="271"/>
        <v>BLQ</v>
      </c>
      <c r="V2576" s="3407">
        <f>WEEKDAY(Table1[[#This Row],[FLIGHT_DATE]],2)</f>
        <v>4</v>
      </c>
      <c r="W2576" s="3407">
        <f>Table1[[#This Row],[FLIGHT_DATE]]-Table1[[#This Row],[DATE_BOOKED]]</f>
        <v>111</v>
      </c>
    </row>
    <row r="2577" spans="1:23" x14ac:dyDescent="0.35">
      <c r="A2577" s="3406">
        <v>45786</v>
      </c>
      <c r="B2577" s="3407" t="s">
        <v>1341</v>
      </c>
      <c r="C2577" s="198" t="s">
        <v>160</v>
      </c>
      <c r="D2577" s="198"/>
      <c r="E2577" s="3407"/>
      <c r="F2577" s="3407" t="s">
        <v>54</v>
      </c>
      <c r="G2577" s="3407" t="s">
        <v>11</v>
      </c>
      <c r="H2577" s="3407" t="s">
        <v>1315</v>
      </c>
      <c r="I2577" s="3408" t="s">
        <v>1314</v>
      </c>
      <c r="J2577" s="3406">
        <v>45904</v>
      </c>
      <c r="K2577" s="3409">
        <v>10</v>
      </c>
      <c r="L2577" s="3409">
        <v>10</v>
      </c>
      <c r="M2577" s="3410">
        <v>245</v>
      </c>
      <c r="N2577" s="3411">
        <v>0</v>
      </c>
      <c r="O2577" s="3411">
        <v>0</v>
      </c>
      <c r="P2577" s="3412">
        <f>SUM(Table1[[#This Row],[BASE_FARE]:[SURCHARGES]])*Table1[[#This Row],[SEATS_BOOKED]]</f>
        <v>2450</v>
      </c>
      <c r="Q2577" s="3414" t="s">
        <v>161</v>
      </c>
      <c r="R2577" s="2232" t="s">
        <v>95</v>
      </c>
      <c r="S2577" s="3407" t="str">
        <f>LEFT(Table1[[#This Row],[SECTOR]],3)</f>
        <v>SSH</v>
      </c>
      <c r="T2577" s="3407" t="str">
        <f>RIGHT(Table1[[#This Row],[SECTOR]],3)</f>
        <v>BLQ</v>
      </c>
      <c r="U2577" s="3407" t="str">
        <f t="shared" si="271"/>
        <v>BLQ</v>
      </c>
      <c r="V2577" s="3407">
        <f>WEEKDAY(Table1[[#This Row],[FLIGHT_DATE]],2)</f>
        <v>4</v>
      </c>
      <c r="W2577" s="3407">
        <f>Table1[[#This Row],[FLIGHT_DATE]]-Table1[[#This Row],[DATE_BOOKED]]</f>
        <v>118</v>
      </c>
    </row>
    <row r="2578" spans="1:23" x14ac:dyDescent="0.35">
      <c r="A2578" s="3413">
        <v>45787</v>
      </c>
      <c r="B2578" s="3414" t="s">
        <v>385</v>
      </c>
      <c r="C2578" s="198" t="s">
        <v>333</v>
      </c>
      <c r="D2578" s="198" t="s">
        <v>917</v>
      </c>
      <c r="E2578" s="3414" t="s">
        <v>1342</v>
      </c>
      <c r="F2578" s="3414" t="s">
        <v>56</v>
      </c>
      <c r="G2578" s="3414" t="s">
        <v>10</v>
      </c>
      <c r="H2578" s="3414" t="s">
        <v>88</v>
      </c>
      <c r="I2578" s="3415" t="s">
        <v>27</v>
      </c>
      <c r="J2578" s="3413">
        <v>45927</v>
      </c>
      <c r="K2578" s="3416">
        <v>1</v>
      </c>
      <c r="L2578" s="3417">
        <v>1</v>
      </c>
      <c r="M2578" s="3418">
        <v>160</v>
      </c>
      <c r="N2578" s="3419">
        <v>0</v>
      </c>
      <c r="O2578" s="3419">
        <v>0</v>
      </c>
      <c r="P2578" s="3420">
        <f>SUM(Table1[[#This Row],[BASE_FARE]:[SURCHARGES]])*Table1[[#This Row],[SEATS_BOOKED]]</f>
        <v>160</v>
      </c>
      <c r="Q2578" s="3414" t="s">
        <v>161</v>
      </c>
      <c r="R2578" s="3416" t="s">
        <v>335</v>
      </c>
      <c r="S2578" s="3414" t="str">
        <f>LEFT(Table1[[#This Row],[SECTOR]],3)</f>
        <v>SSH</v>
      </c>
      <c r="T2578" s="3414" t="str">
        <f>RIGHT(Table1[[#This Row],[SECTOR]],3)</f>
        <v>BRI</v>
      </c>
      <c r="U2578" s="3414" t="str">
        <f>IF(AND(S2578&lt;&gt;"SSH", S2578&lt;&gt;"RMF", S2578&lt;&gt;"CAI", S2578&lt;&gt;"HRG", S2578&lt;&gt;"LXR", S2578&lt;&gt;"DXB", OR(T2578="SSH", T2578="RMF", T2578="CAI", T2578="HRG", T2578="LXR", T2578="DXB")), S2578,
    IF(AND(T2578&lt;&gt;"SSH", T2578&lt;&gt;"RMF", T2578&lt;&gt;"CAI", T2578&lt;&gt;"HRG", T2578&lt;&gt;"LXR", T2578&lt;&gt;"DXB", OR(S2578="SSH", S2578="RMF", S2578="CAI", S2578="HRG", S2578="LXR", S2578="DXB")), T2578,
    "VIE"))</f>
        <v>BRI</v>
      </c>
      <c r="V2578" s="3414">
        <f>WEEKDAY(Table1[[#This Row],[FLIGHT_DATE]],2)</f>
        <v>6</v>
      </c>
      <c r="W2578" s="3414">
        <f>Table1[[#This Row],[FLIGHT_DATE]]-Table1[[#This Row],[DATE_BOOKED]]</f>
        <v>140</v>
      </c>
    </row>
    <row r="2579" spans="1:23" x14ac:dyDescent="0.35">
      <c r="A2579" s="3421">
        <v>45789</v>
      </c>
      <c r="B2579" s="3422" t="s">
        <v>332</v>
      </c>
      <c r="C2579" s="198" t="s">
        <v>333</v>
      </c>
      <c r="D2579" s="198"/>
      <c r="E2579" s="3422"/>
      <c r="F2579" s="3422" t="s">
        <v>56</v>
      </c>
      <c r="G2579" s="3422" t="s">
        <v>10</v>
      </c>
      <c r="H2579" s="3422" t="s">
        <v>190</v>
      </c>
      <c r="I2579" s="3423" t="s">
        <v>28</v>
      </c>
      <c r="J2579" s="3421">
        <v>45873</v>
      </c>
      <c r="K2579" s="3424">
        <v>2</v>
      </c>
      <c r="L2579" s="3425">
        <v>2</v>
      </c>
      <c r="M2579" s="3426">
        <v>240</v>
      </c>
      <c r="N2579" s="3419">
        <v>0</v>
      </c>
      <c r="O2579" s="3419">
        <v>0</v>
      </c>
      <c r="P2579" s="3427">
        <f>SUM(Table1[[#This Row],[BASE_FARE]:[SURCHARGES]])*Table1[[#This Row],[SEATS_BOOKED]]</f>
        <v>480</v>
      </c>
      <c r="Q2579" s="3414" t="s">
        <v>161</v>
      </c>
      <c r="R2579" s="3416" t="s">
        <v>335</v>
      </c>
      <c r="S2579" s="3422" t="str">
        <f>LEFT(Table1[[#This Row],[SECTOR]],3)</f>
        <v>NAP</v>
      </c>
      <c r="T2579" s="3422" t="str">
        <f>RIGHT(Table1[[#This Row],[SECTOR]],3)</f>
        <v>SSH</v>
      </c>
      <c r="U2579" s="3422" t="str">
        <f t="shared" ref="U2579:U2581" si="272">IF(AND(S2579&lt;&gt;"SSH", S2579&lt;&gt;"RMF", S2579&lt;&gt;"CAI", S2579&lt;&gt;"HRG", S2579&lt;&gt;"LXR", S2579&lt;&gt;"DXB", OR(T2579="SSH", T2579="RMF", T2579="CAI", T2579="HRG", T2579="LXR", T2579="DXB")), S2579,
    IF(AND(T2579&lt;&gt;"SSH", T2579&lt;&gt;"RMF", T2579&lt;&gt;"CAI", T2579&lt;&gt;"HRG", T2579&lt;&gt;"LXR", T2579&lt;&gt;"DXB", OR(S2579="SSH", S2579="RMF", S2579="CAI", S2579="HRG", S2579="LXR", S2579="DXB")), T2579,
    "VIE"))</f>
        <v>NAP</v>
      </c>
      <c r="V2579" s="3422">
        <f>WEEKDAY(Table1[[#This Row],[FLIGHT_DATE]],2)</f>
        <v>1</v>
      </c>
      <c r="W2579" s="3422">
        <f>Table1[[#This Row],[FLIGHT_DATE]]-Table1[[#This Row],[DATE_BOOKED]]</f>
        <v>84</v>
      </c>
    </row>
    <row r="2580" spans="1:23" x14ac:dyDescent="0.35">
      <c r="A2580" s="3421">
        <v>45789</v>
      </c>
      <c r="B2580" s="3422" t="s">
        <v>332</v>
      </c>
      <c r="C2580" s="198" t="s">
        <v>333</v>
      </c>
      <c r="D2580" s="198"/>
      <c r="E2580" s="3422"/>
      <c r="F2580" s="3422" t="s">
        <v>56</v>
      </c>
      <c r="G2580" s="3422" t="s">
        <v>10</v>
      </c>
      <c r="H2580" s="3422" t="s">
        <v>1152</v>
      </c>
      <c r="I2580" s="3423" t="s">
        <v>29</v>
      </c>
      <c r="J2580" s="3421">
        <v>45896</v>
      </c>
      <c r="K2580" s="3424">
        <v>3</v>
      </c>
      <c r="L2580" s="3425">
        <v>3</v>
      </c>
      <c r="M2580" s="3426">
        <v>230</v>
      </c>
      <c r="N2580" s="3419">
        <v>0</v>
      </c>
      <c r="O2580" s="3419">
        <v>0</v>
      </c>
      <c r="P2580" s="3427">
        <f>SUM(Table1[[#This Row],[BASE_FARE]:[SURCHARGES]])*Table1[[#This Row],[SEATS_BOOKED]]</f>
        <v>690</v>
      </c>
      <c r="Q2580" s="3414" t="s">
        <v>161</v>
      </c>
      <c r="R2580" s="3416" t="s">
        <v>335</v>
      </c>
      <c r="S2580" s="3422" t="str">
        <f>LEFT(Table1[[#This Row],[SECTOR]],3)</f>
        <v>SSH</v>
      </c>
      <c r="T2580" s="3422" t="str">
        <f>RIGHT(Table1[[#This Row],[SECTOR]],3)</f>
        <v>NAP</v>
      </c>
      <c r="U2580" s="3422" t="str">
        <f t="shared" si="272"/>
        <v>NAP</v>
      </c>
      <c r="V2580" s="3422">
        <f>WEEKDAY(Table1[[#This Row],[FLIGHT_DATE]],2)</f>
        <v>3</v>
      </c>
      <c r="W2580" s="3422">
        <f>Table1[[#This Row],[FLIGHT_DATE]]-Table1[[#This Row],[DATE_BOOKED]]</f>
        <v>107</v>
      </c>
    </row>
    <row r="2581" spans="1:23" x14ac:dyDescent="0.35">
      <c r="A2581" s="3421">
        <v>45789</v>
      </c>
      <c r="B2581" s="3422" t="s">
        <v>332</v>
      </c>
      <c r="C2581" s="198" t="s">
        <v>333</v>
      </c>
      <c r="D2581" s="198"/>
      <c r="E2581" s="3422"/>
      <c r="F2581" s="3422" t="s">
        <v>56</v>
      </c>
      <c r="G2581" s="3422" t="s">
        <v>10</v>
      </c>
      <c r="H2581" s="3422" t="s">
        <v>1158</v>
      </c>
      <c r="I2581" s="3423" t="s">
        <v>28</v>
      </c>
      <c r="J2581" s="3421">
        <v>45889</v>
      </c>
      <c r="K2581" s="3424">
        <v>3</v>
      </c>
      <c r="L2581" s="3425">
        <v>3</v>
      </c>
      <c r="M2581" s="3426">
        <v>230</v>
      </c>
      <c r="N2581" s="3419">
        <v>0</v>
      </c>
      <c r="O2581" s="3419">
        <v>0</v>
      </c>
      <c r="P2581" s="3427">
        <f>SUM(Table1[[#This Row],[BASE_FARE]:[SURCHARGES]])*Table1[[#This Row],[SEATS_BOOKED]]</f>
        <v>690</v>
      </c>
      <c r="Q2581" s="3414" t="s">
        <v>161</v>
      </c>
      <c r="R2581" s="3416" t="s">
        <v>335</v>
      </c>
      <c r="S2581" s="3422" t="str">
        <f>LEFT(Table1[[#This Row],[SECTOR]],3)</f>
        <v>NAP</v>
      </c>
      <c r="T2581" s="3422" t="str">
        <f>RIGHT(Table1[[#This Row],[SECTOR]],3)</f>
        <v>SSH</v>
      </c>
      <c r="U2581" s="3422" t="str">
        <f t="shared" si="272"/>
        <v>NAP</v>
      </c>
      <c r="V2581" s="3422">
        <f>WEEKDAY(Table1[[#This Row],[FLIGHT_DATE]],2)</f>
        <v>3</v>
      </c>
      <c r="W2581" s="3422">
        <f>Table1[[#This Row],[FLIGHT_DATE]]-Table1[[#This Row],[DATE_BOOKED]]</f>
        <v>100</v>
      </c>
    </row>
    <row r="2582" spans="1:23" x14ac:dyDescent="0.35">
      <c r="A2582" s="3421">
        <v>45789</v>
      </c>
      <c r="B2582" s="3429" t="s">
        <v>394</v>
      </c>
      <c r="C2582" s="198" t="s">
        <v>160</v>
      </c>
      <c r="D2582" s="198"/>
      <c r="E2582" s="3429"/>
      <c r="F2582" s="3407" t="s">
        <v>54</v>
      </c>
      <c r="G2582" s="3422" t="s">
        <v>10</v>
      </c>
      <c r="H2582" s="3429" t="s">
        <v>1269</v>
      </c>
      <c r="I2582" s="3430" t="s">
        <v>130</v>
      </c>
      <c r="J2582" s="3428">
        <v>45863</v>
      </c>
      <c r="K2582" s="3431">
        <v>10</v>
      </c>
      <c r="L2582" s="3432">
        <v>10</v>
      </c>
      <c r="M2582" s="3433">
        <v>230</v>
      </c>
      <c r="N2582" s="3419">
        <v>0</v>
      </c>
      <c r="O2582" s="3419">
        <v>0</v>
      </c>
      <c r="P2582" s="3434">
        <f>SUM(Table1[[#This Row],[BASE_FARE]:[SURCHARGES]])*Table1[[#This Row],[SEATS_BOOKED]]</f>
        <v>2300</v>
      </c>
      <c r="Q2582" s="3414" t="s">
        <v>161</v>
      </c>
      <c r="R2582" s="2232" t="s">
        <v>95</v>
      </c>
      <c r="S2582" s="3429" t="str">
        <f>LEFT(Table1[[#This Row],[SECTOR]],3)</f>
        <v>VRN</v>
      </c>
      <c r="T2582" s="3429" t="str">
        <f>RIGHT(Table1[[#This Row],[SECTOR]],3)</f>
        <v>SSH</v>
      </c>
      <c r="U2582" s="3429" t="str">
        <f t="shared" ref="U2582:U2588" si="273">IF(AND(S2582&lt;&gt;"SSH", S2582&lt;&gt;"RMF", S2582&lt;&gt;"CAI", S2582&lt;&gt;"HRG", S2582&lt;&gt;"LXR", S2582&lt;&gt;"DXB", OR(T2582="SSH", T2582="RMF", T2582="CAI", T2582="HRG", T2582="LXR", T2582="DXB")), S2582,
    IF(AND(T2582&lt;&gt;"SSH", T2582&lt;&gt;"RMF", T2582&lt;&gt;"CAI", T2582&lt;&gt;"HRG", T2582&lt;&gt;"LXR", T2582&lt;&gt;"DXB", OR(S2582="SSH", S2582="RMF", S2582="CAI", S2582="HRG", S2582="LXR", S2582="DXB")), T2582,
    "VIE"))</f>
        <v>VRN</v>
      </c>
      <c r="V2582" s="3429">
        <f>WEEKDAY(Table1[[#This Row],[FLIGHT_DATE]],2)</f>
        <v>5</v>
      </c>
      <c r="W2582" s="3429">
        <f>Table1[[#This Row],[FLIGHT_DATE]]-Table1[[#This Row],[DATE_BOOKED]]</f>
        <v>74</v>
      </c>
    </row>
    <row r="2583" spans="1:23" x14ac:dyDescent="0.35">
      <c r="A2583" s="3421">
        <v>45789</v>
      </c>
      <c r="B2583" s="3429" t="s">
        <v>394</v>
      </c>
      <c r="C2583" s="198" t="s">
        <v>160</v>
      </c>
      <c r="D2583" s="198"/>
      <c r="E2583" s="3429"/>
      <c r="F2583" s="3407" t="s">
        <v>54</v>
      </c>
      <c r="G2583" s="3422" t="s">
        <v>10</v>
      </c>
      <c r="H2583" s="3429" t="s">
        <v>1269</v>
      </c>
      <c r="I2583" s="3430" t="s">
        <v>130</v>
      </c>
      <c r="J2583" s="3428">
        <v>45870</v>
      </c>
      <c r="K2583" s="3431">
        <v>10</v>
      </c>
      <c r="L2583" s="3432">
        <v>10</v>
      </c>
      <c r="M2583" s="3433">
        <v>230</v>
      </c>
      <c r="N2583" s="3419">
        <v>0</v>
      </c>
      <c r="O2583" s="3419">
        <v>0</v>
      </c>
      <c r="P2583" s="3434">
        <f>SUM(Table1[[#This Row],[BASE_FARE]:[SURCHARGES]])*Table1[[#This Row],[SEATS_BOOKED]]</f>
        <v>2300</v>
      </c>
      <c r="Q2583" s="3414" t="s">
        <v>161</v>
      </c>
      <c r="R2583" s="2232" t="s">
        <v>95</v>
      </c>
      <c r="S2583" s="3429" t="str">
        <f>LEFT(Table1[[#This Row],[SECTOR]],3)</f>
        <v>VRN</v>
      </c>
      <c r="T2583" s="3429" t="str">
        <f>RIGHT(Table1[[#This Row],[SECTOR]],3)</f>
        <v>SSH</v>
      </c>
      <c r="U2583" s="3429" t="str">
        <f t="shared" si="273"/>
        <v>VRN</v>
      </c>
      <c r="V2583" s="3429">
        <f>WEEKDAY(Table1[[#This Row],[FLIGHT_DATE]],2)</f>
        <v>5</v>
      </c>
      <c r="W2583" s="3429">
        <f>Table1[[#This Row],[FLIGHT_DATE]]-Table1[[#This Row],[DATE_BOOKED]]</f>
        <v>81</v>
      </c>
    </row>
    <row r="2584" spans="1:23" x14ac:dyDescent="0.35">
      <c r="A2584" s="3421">
        <v>45789</v>
      </c>
      <c r="B2584" s="3429" t="s">
        <v>394</v>
      </c>
      <c r="C2584" s="198" t="s">
        <v>160</v>
      </c>
      <c r="D2584" s="198"/>
      <c r="E2584" s="3429"/>
      <c r="F2584" s="3407" t="s">
        <v>54</v>
      </c>
      <c r="G2584" s="3422" t="s">
        <v>10</v>
      </c>
      <c r="H2584" s="3429" t="s">
        <v>1269</v>
      </c>
      <c r="I2584" s="3430" t="s">
        <v>130</v>
      </c>
      <c r="J2584" s="3428">
        <v>45877</v>
      </c>
      <c r="K2584" s="3431">
        <v>10</v>
      </c>
      <c r="L2584" s="3432">
        <v>10</v>
      </c>
      <c r="M2584" s="3433">
        <v>230</v>
      </c>
      <c r="N2584" s="3419">
        <v>0</v>
      </c>
      <c r="O2584" s="3419">
        <v>0</v>
      </c>
      <c r="P2584" s="3434">
        <f>SUM(Table1[[#This Row],[BASE_FARE]:[SURCHARGES]])*Table1[[#This Row],[SEATS_BOOKED]]</f>
        <v>2300</v>
      </c>
      <c r="Q2584" s="3414" t="s">
        <v>161</v>
      </c>
      <c r="R2584" s="2232" t="s">
        <v>95</v>
      </c>
      <c r="S2584" s="3429" t="str">
        <f>LEFT(Table1[[#This Row],[SECTOR]],3)</f>
        <v>VRN</v>
      </c>
      <c r="T2584" s="3429" t="str">
        <f>RIGHT(Table1[[#This Row],[SECTOR]],3)</f>
        <v>SSH</v>
      </c>
      <c r="U2584" s="3429" t="str">
        <f t="shared" si="273"/>
        <v>VRN</v>
      </c>
      <c r="V2584" s="3429">
        <f>WEEKDAY(Table1[[#This Row],[FLIGHT_DATE]],2)</f>
        <v>5</v>
      </c>
      <c r="W2584" s="3429">
        <f>Table1[[#This Row],[FLIGHT_DATE]]-Table1[[#This Row],[DATE_BOOKED]]</f>
        <v>88</v>
      </c>
    </row>
    <row r="2585" spans="1:23" x14ac:dyDescent="0.35">
      <c r="A2585" s="3421">
        <v>45789</v>
      </c>
      <c r="B2585" s="3429" t="s">
        <v>394</v>
      </c>
      <c r="C2585" s="198" t="s">
        <v>160</v>
      </c>
      <c r="D2585" s="198"/>
      <c r="E2585" s="3429"/>
      <c r="F2585" s="3407" t="s">
        <v>54</v>
      </c>
      <c r="G2585" s="3422" t="s">
        <v>10</v>
      </c>
      <c r="H2585" s="3429" t="s">
        <v>1269</v>
      </c>
      <c r="I2585" s="3430" t="s">
        <v>130</v>
      </c>
      <c r="J2585" s="3428">
        <v>45884</v>
      </c>
      <c r="K2585" s="3431">
        <v>10</v>
      </c>
      <c r="L2585" s="3432">
        <v>10</v>
      </c>
      <c r="M2585" s="3433">
        <v>230</v>
      </c>
      <c r="N2585" s="3419">
        <v>0</v>
      </c>
      <c r="O2585" s="3419">
        <v>0</v>
      </c>
      <c r="P2585" s="3434">
        <f>SUM(Table1[[#This Row],[BASE_FARE]:[SURCHARGES]])*Table1[[#This Row],[SEATS_BOOKED]]</f>
        <v>2300</v>
      </c>
      <c r="Q2585" s="3414" t="s">
        <v>161</v>
      </c>
      <c r="R2585" s="2232" t="s">
        <v>95</v>
      </c>
      <c r="S2585" s="3429" t="str">
        <f>LEFT(Table1[[#This Row],[SECTOR]],3)</f>
        <v>VRN</v>
      </c>
      <c r="T2585" s="3429" t="str">
        <f>RIGHT(Table1[[#This Row],[SECTOR]],3)</f>
        <v>SSH</v>
      </c>
      <c r="U2585" s="3429" t="str">
        <f t="shared" si="273"/>
        <v>VRN</v>
      </c>
      <c r="V2585" s="3429">
        <f>WEEKDAY(Table1[[#This Row],[FLIGHT_DATE]],2)</f>
        <v>5</v>
      </c>
      <c r="W2585" s="3429">
        <f>Table1[[#This Row],[FLIGHT_DATE]]-Table1[[#This Row],[DATE_BOOKED]]</f>
        <v>95</v>
      </c>
    </row>
    <row r="2586" spans="1:23" x14ac:dyDescent="0.35">
      <c r="A2586" s="3421">
        <v>45789</v>
      </c>
      <c r="B2586" s="3429" t="s">
        <v>394</v>
      </c>
      <c r="C2586" s="198" t="s">
        <v>160</v>
      </c>
      <c r="D2586" s="198"/>
      <c r="E2586" s="3429"/>
      <c r="F2586" s="3407" t="s">
        <v>54</v>
      </c>
      <c r="G2586" s="3422" t="s">
        <v>10</v>
      </c>
      <c r="H2586" s="3429" t="s">
        <v>1269</v>
      </c>
      <c r="I2586" s="3430" t="s">
        <v>130</v>
      </c>
      <c r="J2586" s="3428">
        <v>45891</v>
      </c>
      <c r="K2586" s="3431">
        <v>10</v>
      </c>
      <c r="L2586" s="3432">
        <v>10</v>
      </c>
      <c r="M2586" s="3433">
        <v>230</v>
      </c>
      <c r="N2586" s="3419">
        <v>0</v>
      </c>
      <c r="O2586" s="3419">
        <v>0</v>
      </c>
      <c r="P2586" s="3434">
        <f>SUM(Table1[[#This Row],[BASE_FARE]:[SURCHARGES]])*Table1[[#This Row],[SEATS_BOOKED]]</f>
        <v>2300</v>
      </c>
      <c r="Q2586" s="3414" t="s">
        <v>161</v>
      </c>
      <c r="R2586" s="2232" t="s">
        <v>95</v>
      </c>
      <c r="S2586" s="3429" t="str">
        <f>LEFT(Table1[[#This Row],[SECTOR]],3)</f>
        <v>VRN</v>
      </c>
      <c r="T2586" s="3429" t="str">
        <f>RIGHT(Table1[[#This Row],[SECTOR]],3)</f>
        <v>SSH</v>
      </c>
      <c r="U2586" s="3429" t="str">
        <f t="shared" si="273"/>
        <v>VRN</v>
      </c>
      <c r="V2586" s="3429">
        <f>WEEKDAY(Table1[[#This Row],[FLIGHT_DATE]],2)</f>
        <v>5</v>
      </c>
      <c r="W2586" s="3429">
        <f>Table1[[#This Row],[FLIGHT_DATE]]-Table1[[#This Row],[DATE_BOOKED]]</f>
        <v>102</v>
      </c>
    </row>
    <row r="2587" spans="1:23" x14ac:dyDescent="0.35">
      <c r="A2587" s="3421">
        <v>45789</v>
      </c>
      <c r="B2587" s="3429" t="s">
        <v>394</v>
      </c>
      <c r="C2587" s="198" t="s">
        <v>160</v>
      </c>
      <c r="D2587" s="198"/>
      <c r="E2587" s="3429"/>
      <c r="F2587" s="3407" t="s">
        <v>54</v>
      </c>
      <c r="G2587" s="3422" t="s">
        <v>10</v>
      </c>
      <c r="H2587" s="3429" t="s">
        <v>1269</v>
      </c>
      <c r="I2587" s="3430" t="s">
        <v>130</v>
      </c>
      <c r="J2587" s="3428">
        <v>45898</v>
      </c>
      <c r="K2587" s="3431">
        <v>10</v>
      </c>
      <c r="L2587" s="3432">
        <v>10</v>
      </c>
      <c r="M2587" s="3433">
        <v>230</v>
      </c>
      <c r="N2587" s="3419">
        <v>0</v>
      </c>
      <c r="O2587" s="3419">
        <v>0</v>
      </c>
      <c r="P2587" s="3434">
        <f>SUM(Table1[[#This Row],[BASE_FARE]:[SURCHARGES]])*Table1[[#This Row],[SEATS_BOOKED]]</f>
        <v>2300</v>
      </c>
      <c r="Q2587" s="3414" t="s">
        <v>161</v>
      </c>
      <c r="R2587" s="2232" t="s">
        <v>95</v>
      </c>
      <c r="S2587" s="3429" t="str">
        <f>LEFT(Table1[[#This Row],[SECTOR]],3)</f>
        <v>VRN</v>
      </c>
      <c r="T2587" s="3429" t="str">
        <f>RIGHT(Table1[[#This Row],[SECTOR]],3)</f>
        <v>SSH</v>
      </c>
      <c r="U2587" s="3429" t="str">
        <f t="shared" si="273"/>
        <v>VRN</v>
      </c>
      <c r="V2587" s="3429">
        <f>WEEKDAY(Table1[[#This Row],[FLIGHT_DATE]],2)</f>
        <v>5</v>
      </c>
      <c r="W2587" s="3429">
        <f>Table1[[#This Row],[FLIGHT_DATE]]-Table1[[#This Row],[DATE_BOOKED]]</f>
        <v>109</v>
      </c>
    </row>
    <row r="2588" spans="1:23" x14ac:dyDescent="0.35">
      <c r="A2588" s="3421">
        <v>45789</v>
      </c>
      <c r="B2588" s="3429" t="s">
        <v>394</v>
      </c>
      <c r="C2588" s="198" t="s">
        <v>160</v>
      </c>
      <c r="D2588" s="198"/>
      <c r="E2588" s="3429"/>
      <c r="F2588" s="3407" t="s">
        <v>54</v>
      </c>
      <c r="G2588" s="3422" t="s">
        <v>10</v>
      </c>
      <c r="H2588" s="3429" t="s">
        <v>1269</v>
      </c>
      <c r="I2588" s="3430" t="s">
        <v>130</v>
      </c>
      <c r="J2588" s="3428">
        <v>45905</v>
      </c>
      <c r="K2588" s="3431">
        <v>10</v>
      </c>
      <c r="L2588" s="3432">
        <v>10</v>
      </c>
      <c r="M2588" s="3433">
        <v>230</v>
      </c>
      <c r="N2588" s="3419">
        <v>0</v>
      </c>
      <c r="O2588" s="3419">
        <v>0</v>
      </c>
      <c r="P2588" s="3434">
        <f>SUM(Table1[[#This Row],[BASE_FARE]:[SURCHARGES]])*Table1[[#This Row],[SEATS_BOOKED]]</f>
        <v>2300</v>
      </c>
      <c r="Q2588" s="3414" t="s">
        <v>161</v>
      </c>
      <c r="R2588" s="2232" t="s">
        <v>95</v>
      </c>
      <c r="S2588" s="3429" t="str">
        <f>LEFT(Table1[[#This Row],[SECTOR]],3)</f>
        <v>VRN</v>
      </c>
      <c r="T2588" s="3429" t="str">
        <f>RIGHT(Table1[[#This Row],[SECTOR]],3)</f>
        <v>SSH</v>
      </c>
      <c r="U2588" s="3429" t="str">
        <f t="shared" si="273"/>
        <v>VRN</v>
      </c>
      <c r="V2588" s="3429">
        <f>WEEKDAY(Table1[[#This Row],[FLIGHT_DATE]],2)</f>
        <v>5</v>
      </c>
      <c r="W2588" s="3429">
        <f>Table1[[#This Row],[FLIGHT_DATE]]-Table1[[#This Row],[DATE_BOOKED]]</f>
        <v>116</v>
      </c>
    </row>
    <row r="2589" spans="1:23" x14ac:dyDescent="0.35">
      <c r="A2589" s="3421">
        <v>45789</v>
      </c>
      <c r="B2589" s="3429" t="s">
        <v>394</v>
      </c>
      <c r="C2589" s="198" t="s">
        <v>160</v>
      </c>
      <c r="D2589" s="198"/>
      <c r="E2589" s="3429"/>
      <c r="F2589" s="3407" t="s">
        <v>54</v>
      </c>
      <c r="G2589" s="3407" t="s">
        <v>11</v>
      </c>
      <c r="H2589" s="3429" t="s">
        <v>1259</v>
      </c>
      <c r="I2589" s="3430" t="s">
        <v>126</v>
      </c>
      <c r="J2589" s="3428">
        <v>45870</v>
      </c>
      <c r="K2589" s="3431">
        <v>10</v>
      </c>
      <c r="L2589" s="3432">
        <v>10</v>
      </c>
      <c r="M2589" s="3433">
        <v>230</v>
      </c>
      <c r="N2589" s="3419">
        <v>0</v>
      </c>
      <c r="O2589" s="3419">
        <v>0</v>
      </c>
      <c r="P2589" s="3434">
        <f>SUM(Table1[[#This Row],[BASE_FARE]:[SURCHARGES]])*Table1[[#This Row],[SEATS_BOOKED]]</f>
        <v>2300</v>
      </c>
      <c r="Q2589" s="3414" t="s">
        <v>161</v>
      </c>
      <c r="R2589" s="2232" t="s">
        <v>95</v>
      </c>
      <c r="S2589" s="3429" t="str">
        <f>LEFT(Table1[[#This Row],[SECTOR]],3)</f>
        <v>SSH</v>
      </c>
      <c r="T2589" s="3429" t="str">
        <f>RIGHT(Table1[[#This Row],[SECTOR]],3)</f>
        <v>VRN</v>
      </c>
      <c r="U2589" s="3429" t="str">
        <f t="shared" ref="U2589:U2595" si="274">IF(AND(S2589&lt;&gt;"SSH", S2589&lt;&gt;"RMF", S2589&lt;&gt;"CAI", S2589&lt;&gt;"HRG", S2589&lt;&gt;"LXR", S2589&lt;&gt;"DXB", OR(T2589="SSH", T2589="RMF", T2589="CAI", T2589="HRG", T2589="LXR", T2589="DXB")), S2589,
    IF(AND(T2589&lt;&gt;"SSH", T2589&lt;&gt;"RMF", T2589&lt;&gt;"CAI", T2589&lt;&gt;"HRG", T2589&lt;&gt;"LXR", T2589&lt;&gt;"DXB", OR(S2589="SSH", S2589="RMF", S2589="CAI", S2589="HRG", S2589="LXR", S2589="DXB")), T2589,
    "VIE"))</f>
        <v>VRN</v>
      </c>
      <c r="V2589" s="3429">
        <f>WEEKDAY(Table1[[#This Row],[FLIGHT_DATE]],2)</f>
        <v>5</v>
      </c>
      <c r="W2589" s="3429">
        <f>Table1[[#This Row],[FLIGHT_DATE]]-Table1[[#This Row],[DATE_BOOKED]]</f>
        <v>81</v>
      </c>
    </row>
    <row r="2590" spans="1:23" x14ac:dyDescent="0.35">
      <c r="A2590" s="3421">
        <v>45789</v>
      </c>
      <c r="B2590" s="3429" t="s">
        <v>394</v>
      </c>
      <c r="C2590" s="198" t="s">
        <v>160</v>
      </c>
      <c r="D2590" s="198"/>
      <c r="E2590" s="3429"/>
      <c r="F2590" s="3407" t="s">
        <v>54</v>
      </c>
      <c r="G2590" s="3407" t="s">
        <v>11</v>
      </c>
      <c r="H2590" s="3429" t="s">
        <v>1259</v>
      </c>
      <c r="I2590" s="3430" t="s">
        <v>126</v>
      </c>
      <c r="J2590" s="3428">
        <v>45877</v>
      </c>
      <c r="K2590" s="3431">
        <v>10</v>
      </c>
      <c r="L2590" s="3432">
        <v>10</v>
      </c>
      <c r="M2590" s="3433">
        <v>230</v>
      </c>
      <c r="N2590" s="3419">
        <v>0</v>
      </c>
      <c r="O2590" s="3419">
        <v>0</v>
      </c>
      <c r="P2590" s="3434">
        <f>SUM(Table1[[#This Row],[BASE_FARE]:[SURCHARGES]])*Table1[[#This Row],[SEATS_BOOKED]]</f>
        <v>2300</v>
      </c>
      <c r="Q2590" s="3414" t="s">
        <v>161</v>
      </c>
      <c r="R2590" s="2232" t="s">
        <v>95</v>
      </c>
      <c r="S2590" s="3429" t="str">
        <f>LEFT(Table1[[#This Row],[SECTOR]],3)</f>
        <v>SSH</v>
      </c>
      <c r="T2590" s="3429" t="str">
        <f>RIGHT(Table1[[#This Row],[SECTOR]],3)</f>
        <v>VRN</v>
      </c>
      <c r="U2590" s="3429" t="str">
        <f t="shared" si="274"/>
        <v>VRN</v>
      </c>
      <c r="V2590" s="3429">
        <f>WEEKDAY(Table1[[#This Row],[FLIGHT_DATE]],2)</f>
        <v>5</v>
      </c>
      <c r="W2590" s="3429">
        <f>Table1[[#This Row],[FLIGHT_DATE]]-Table1[[#This Row],[DATE_BOOKED]]</f>
        <v>88</v>
      </c>
    </row>
    <row r="2591" spans="1:23" x14ac:dyDescent="0.35">
      <c r="A2591" s="3421">
        <v>45789</v>
      </c>
      <c r="B2591" s="3429" t="s">
        <v>394</v>
      </c>
      <c r="C2591" s="198" t="s">
        <v>160</v>
      </c>
      <c r="D2591" s="198"/>
      <c r="E2591" s="3429"/>
      <c r="F2591" s="3407" t="s">
        <v>54</v>
      </c>
      <c r="G2591" s="3407" t="s">
        <v>11</v>
      </c>
      <c r="H2591" s="3429" t="s">
        <v>1259</v>
      </c>
      <c r="I2591" s="3430" t="s">
        <v>126</v>
      </c>
      <c r="J2591" s="3428">
        <v>45884</v>
      </c>
      <c r="K2591" s="3431">
        <v>10</v>
      </c>
      <c r="L2591" s="3432">
        <v>10</v>
      </c>
      <c r="M2591" s="3433">
        <v>230</v>
      </c>
      <c r="N2591" s="3419">
        <v>0</v>
      </c>
      <c r="O2591" s="3419">
        <v>0</v>
      </c>
      <c r="P2591" s="3434">
        <f>SUM(Table1[[#This Row],[BASE_FARE]:[SURCHARGES]])*Table1[[#This Row],[SEATS_BOOKED]]</f>
        <v>2300</v>
      </c>
      <c r="Q2591" s="3414" t="s">
        <v>161</v>
      </c>
      <c r="R2591" s="2232" t="s">
        <v>95</v>
      </c>
      <c r="S2591" s="3429" t="str">
        <f>LEFT(Table1[[#This Row],[SECTOR]],3)</f>
        <v>SSH</v>
      </c>
      <c r="T2591" s="3429" t="str">
        <f>RIGHT(Table1[[#This Row],[SECTOR]],3)</f>
        <v>VRN</v>
      </c>
      <c r="U2591" s="3429" t="str">
        <f t="shared" si="274"/>
        <v>VRN</v>
      </c>
      <c r="V2591" s="3429">
        <f>WEEKDAY(Table1[[#This Row],[FLIGHT_DATE]],2)</f>
        <v>5</v>
      </c>
      <c r="W2591" s="3429">
        <f>Table1[[#This Row],[FLIGHT_DATE]]-Table1[[#This Row],[DATE_BOOKED]]</f>
        <v>95</v>
      </c>
    </row>
    <row r="2592" spans="1:23" x14ac:dyDescent="0.35">
      <c r="A2592" s="3421">
        <v>45789</v>
      </c>
      <c r="B2592" s="3429" t="s">
        <v>394</v>
      </c>
      <c r="C2592" s="198" t="s">
        <v>160</v>
      </c>
      <c r="D2592" s="198"/>
      <c r="E2592" s="3429"/>
      <c r="F2592" s="3407" t="s">
        <v>54</v>
      </c>
      <c r="G2592" s="3407" t="s">
        <v>11</v>
      </c>
      <c r="H2592" s="3429" t="s">
        <v>1259</v>
      </c>
      <c r="I2592" s="3430" t="s">
        <v>126</v>
      </c>
      <c r="J2592" s="3428">
        <v>45891</v>
      </c>
      <c r="K2592" s="3431">
        <v>10</v>
      </c>
      <c r="L2592" s="3432">
        <v>10</v>
      </c>
      <c r="M2592" s="3433">
        <v>230</v>
      </c>
      <c r="N2592" s="3419">
        <v>0</v>
      </c>
      <c r="O2592" s="3419">
        <v>0</v>
      </c>
      <c r="P2592" s="3434">
        <f>SUM(Table1[[#This Row],[BASE_FARE]:[SURCHARGES]])*Table1[[#This Row],[SEATS_BOOKED]]</f>
        <v>2300</v>
      </c>
      <c r="Q2592" s="3414" t="s">
        <v>161</v>
      </c>
      <c r="R2592" s="2232" t="s">
        <v>95</v>
      </c>
      <c r="S2592" s="3429" t="str">
        <f>LEFT(Table1[[#This Row],[SECTOR]],3)</f>
        <v>SSH</v>
      </c>
      <c r="T2592" s="3429" t="str">
        <f>RIGHT(Table1[[#This Row],[SECTOR]],3)</f>
        <v>VRN</v>
      </c>
      <c r="U2592" s="3429" t="str">
        <f t="shared" si="274"/>
        <v>VRN</v>
      </c>
      <c r="V2592" s="3429">
        <f>WEEKDAY(Table1[[#This Row],[FLIGHT_DATE]],2)</f>
        <v>5</v>
      </c>
      <c r="W2592" s="3429">
        <f>Table1[[#This Row],[FLIGHT_DATE]]-Table1[[#This Row],[DATE_BOOKED]]</f>
        <v>102</v>
      </c>
    </row>
    <row r="2593" spans="1:23" x14ac:dyDescent="0.35">
      <c r="A2593" s="3421">
        <v>45789</v>
      </c>
      <c r="B2593" s="3429" t="s">
        <v>394</v>
      </c>
      <c r="C2593" s="198" t="s">
        <v>160</v>
      </c>
      <c r="D2593" s="198"/>
      <c r="E2593" s="3429"/>
      <c r="F2593" s="3407" t="s">
        <v>54</v>
      </c>
      <c r="G2593" s="3407" t="s">
        <v>11</v>
      </c>
      <c r="H2593" s="3429" t="s">
        <v>1259</v>
      </c>
      <c r="I2593" s="3430" t="s">
        <v>126</v>
      </c>
      <c r="J2593" s="3428">
        <v>45898</v>
      </c>
      <c r="K2593" s="3431">
        <v>10</v>
      </c>
      <c r="L2593" s="3432">
        <v>10</v>
      </c>
      <c r="M2593" s="3433">
        <v>230</v>
      </c>
      <c r="N2593" s="3419">
        <v>0</v>
      </c>
      <c r="O2593" s="3419">
        <v>0</v>
      </c>
      <c r="P2593" s="3434">
        <f>SUM(Table1[[#This Row],[BASE_FARE]:[SURCHARGES]])*Table1[[#This Row],[SEATS_BOOKED]]</f>
        <v>2300</v>
      </c>
      <c r="Q2593" s="3414" t="s">
        <v>161</v>
      </c>
      <c r="R2593" s="2232" t="s">
        <v>95</v>
      </c>
      <c r="S2593" s="3429" t="str">
        <f>LEFT(Table1[[#This Row],[SECTOR]],3)</f>
        <v>SSH</v>
      </c>
      <c r="T2593" s="3429" t="str">
        <f>RIGHT(Table1[[#This Row],[SECTOR]],3)</f>
        <v>VRN</v>
      </c>
      <c r="U2593" s="3429" t="str">
        <f t="shared" si="274"/>
        <v>VRN</v>
      </c>
      <c r="V2593" s="3429">
        <f>WEEKDAY(Table1[[#This Row],[FLIGHT_DATE]],2)</f>
        <v>5</v>
      </c>
      <c r="W2593" s="3429">
        <f>Table1[[#This Row],[FLIGHT_DATE]]-Table1[[#This Row],[DATE_BOOKED]]</f>
        <v>109</v>
      </c>
    </row>
    <row r="2594" spans="1:23" x14ac:dyDescent="0.35">
      <c r="A2594" s="3421">
        <v>45789</v>
      </c>
      <c r="B2594" s="3429" t="s">
        <v>394</v>
      </c>
      <c r="C2594" s="198" t="s">
        <v>160</v>
      </c>
      <c r="D2594" s="198"/>
      <c r="E2594" s="3429"/>
      <c r="F2594" s="3407" t="s">
        <v>54</v>
      </c>
      <c r="G2594" s="3407" t="s">
        <v>11</v>
      </c>
      <c r="H2594" s="3429" t="s">
        <v>1259</v>
      </c>
      <c r="I2594" s="3430" t="s">
        <v>126</v>
      </c>
      <c r="J2594" s="3428">
        <v>45905</v>
      </c>
      <c r="K2594" s="3431">
        <v>10</v>
      </c>
      <c r="L2594" s="3432">
        <v>10</v>
      </c>
      <c r="M2594" s="3433">
        <v>230</v>
      </c>
      <c r="N2594" s="3419">
        <v>0</v>
      </c>
      <c r="O2594" s="3419">
        <v>0</v>
      </c>
      <c r="P2594" s="3434">
        <f>SUM(Table1[[#This Row],[BASE_FARE]:[SURCHARGES]])*Table1[[#This Row],[SEATS_BOOKED]]</f>
        <v>2300</v>
      </c>
      <c r="Q2594" s="3414" t="s">
        <v>161</v>
      </c>
      <c r="R2594" s="2232" t="s">
        <v>95</v>
      </c>
      <c r="S2594" s="3429" t="str">
        <f>LEFT(Table1[[#This Row],[SECTOR]],3)</f>
        <v>SSH</v>
      </c>
      <c r="T2594" s="3429" t="str">
        <f>RIGHT(Table1[[#This Row],[SECTOR]],3)</f>
        <v>VRN</v>
      </c>
      <c r="U2594" s="3429" t="str">
        <f t="shared" si="274"/>
        <v>VRN</v>
      </c>
      <c r="V2594" s="3429">
        <f>WEEKDAY(Table1[[#This Row],[FLIGHT_DATE]],2)</f>
        <v>5</v>
      </c>
      <c r="W2594" s="3429">
        <f>Table1[[#This Row],[FLIGHT_DATE]]-Table1[[#This Row],[DATE_BOOKED]]</f>
        <v>116</v>
      </c>
    </row>
    <row r="2595" spans="1:23" x14ac:dyDescent="0.35">
      <c r="A2595" s="3421">
        <v>45789</v>
      </c>
      <c r="B2595" s="3429" t="s">
        <v>394</v>
      </c>
      <c r="C2595" s="198" t="s">
        <v>160</v>
      </c>
      <c r="D2595" s="198"/>
      <c r="E2595" s="3429"/>
      <c r="F2595" s="3407" t="s">
        <v>54</v>
      </c>
      <c r="G2595" s="3407" t="s">
        <v>11</v>
      </c>
      <c r="H2595" s="3429" t="s">
        <v>1259</v>
      </c>
      <c r="I2595" s="3430" t="s">
        <v>126</v>
      </c>
      <c r="J2595" s="3428">
        <v>45912</v>
      </c>
      <c r="K2595" s="3431">
        <v>10</v>
      </c>
      <c r="L2595" s="3432">
        <v>10</v>
      </c>
      <c r="M2595" s="3433">
        <v>230</v>
      </c>
      <c r="N2595" s="3419">
        <v>0</v>
      </c>
      <c r="O2595" s="3419">
        <v>0</v>
      </c>
      <c r="P2595" s="3434">
        <f>SUM(Table1[[#This Row],[BASE_FARE]:[SURCHARGES]])*Table1[[#This Row],[SEATS_BOOKED]]</f>
        <v>2300</v>
      </c>
      <c r="Q2595" s="3414" t="s">
        <v>161</v>
      </c>
      <c r="R2595" s="2232" t="s">
        <v>95</v>
      </c>
      <c r="S2595" s="3429" t="str">
        <f>LEFT(Table1[[#This Row],[SECTOR]],3)</f>
        <v>SSH</v>
      </c>
      <c r="T2595" s="3429" t="str">
        <f>RIGHT(Table1[[#This Row],[SECTOR]],3)</f>
        <v>VRN</v>
      </c>
      <c r="U2595" s="3429" t="str">
        <f t="shared" si="274"/>
        <v>VRN</v>
      </c>
      <c r="V2595" s="3429">
        <f>WEEKDAY(Table1[[#This Row],[FLIGHT_DATE]],2)</f>
        <v>5</v>
      </c>
      <c r="W2595" s="3429">
        <f>Table1[[#This Row],[FLIGHT_DATE]]-Table1[[#This Row],[DATE_BOOKED]]</f>
        <v>123</v>
      </c>
    </row>
    <row r="2596" spans="1:23" x14ac:dyDescent="0.35">
      <c r="A2596" s="3421">
        <v>45789</v>
      </c>
      <c r="B2596" s="3429" t="s">
        <v>394</v>
      </c>
      <c r="C2596" s="198" t="s">
        <v>160</v>
      </c>
      <c r="D2596" s="198"/>
      <c r="E2596" s="3429"/>
      <c r="F2596" s="3407" t="s">
        <v>54</v>
      </c>
      <c r="G2596" s="3422" t="s">
        <v>10</v>
      </c>
      <c r="H2596" s="3429" t="s">
        <v>1281</v>
      </c>
      <c r="I2596" s="3430" t="s">
        <v>130</v>
      </c>
      <c r="J2596" s="3428">
        <v>45920</v>
      </c>
      <c r="K2596" s="3431">
        <v>10</v>
      </c>
      <c r="L2596" s="3432">
        <v>10</v>
      </c>
      <c r="M2596" s="3433">
        <v>230</v>
      </c>
      <c r="N2596" s="3419">
        <v>0</v>
      </c>
      <c r="O2596" s="3419">
        <v>0</v>
      </c>
      <c r="P2596" s="3434">
        <f>SUM(Table1[[#This Row],[BASE_FARE]:[SURCHARGES]])*Table1[[#This Row],[SEATS_BOOKED]]</f>
        <v>2300</v>
      </c>
      <c r="Q2596" s="3414" t="s">
        <v>161</v>
      </c>
      <c r="R2596" s="2232" t="s">
        <v>95</v>
      </c>
      <c r="S2596" s="3429" t="str">
        <f>LEFT(Table1[[#This Row],[SECTOR]],3)</f>
        <v>VRN</v>
      </c>
      <c r="T2596" s="3429" t="str">
        <f>RIGHT(Table1[[#This Row],[SECTOR]],3)</f>
        <v>SSH</v>
      </c>
      <c r="U2596" s="3429" t="str">
        <f t="shared" ref="U2596:U2601" si="275">IF(AND(S2596&lt;&gt;"SSH", S2596&lt;&gt;"RMF", S2596&lt;&gt;"CAI", S2596&lt;&gt;"HRG", S2596&lt;&gt;"LXR", S2596&lt;&gt;"DXB", OR(T2596="SSH", T2596="RMF", T2596="CAI", T2596="HRG", T2596="LXR", T2596="DXB")), S2596,
    IF(AND(T2596&lt;&gt;"SSH", T2596&lt;&gt;"RMF", T2596&lt;&gt;"CAI", T2596&lt;&gt;"HRG", T2596&lt;&gt;"LXR", T2596&lt;&gt;"DXB", OR(S2596="SSH", S2596="RMF", S2596="CAI", S2596="HRG", S2596="LXR", S2596="DXB")), T2596,
    "VIE"))</f>
        <v>VRN</v>
      </c>
      <c r="V2596" s="3429">
        <f>WEEKDAY(Table1[[#This Row],[FLIGHT_DATE]],2)</f>
        <v>6</v>
      </c>
      <c r="W2596" s="3429">
        <f>Table1[[#This Row],[FLIGHT_DATE]]-Table1[[#This Row],[DATE_BOOKED]]</f>
        <v>131</v>
      </c>
    </row>
    <row r="2597" spans="1:23" x14ac:dyDescent="0.35">
      <c r="A2597" s="3421">
        <v>45789</v>
      </c>
      <c r="B2597" s="3429" t="s">
        <v>394</v>
      </c>
      <c r="C2597" s="198" t="s">
        <v>160</v>
      </c>
      <c r="D2597" s="198"/>
      <c r="E2597" s="3429"/>
      <c r="F2597" s="3407" t="s">
        <v>54</v>
      </c>
      <c r="G2597" s="3422" t="s">
        <v>10</v>
      </c>
      <c r="H2597" s="3429" t="s">
        <v>1281</v>
      </c>
      <c r="I2597" s="3430" t="s">
        <v>130</v>
      </c>
      <c r="J2597" s="3428">
        <v>45927</v>
      </c>
      <c r="K2597" s="3431">
        <v>10</v>
      </c>
      <c r="L2597" s="3432">
        <v>10</v>
      </c>
      <c r="M2597" s="3433">
        <v>230</v>
      </c>
      <c r="N2597" s="3419">
        <v>0</v>
      </c>
      <c r="O2597" s="3419">
        <v>0</v>
      </c>
      <c r="P2597" s="3434">
        <f>SUM(Table1[[#This Row],[BASE_FARE]:[SURCHARGES]])*Table1[[#This Row],[SEATS_BOOKED]]</f>
        <v>2300</v>
      </c>
      <c r="Q2597" s="3414" t="s">
        <v>161</v>
      </c>
      <c r="R2597" s="2232" t="s">
        <v>95</v>
      </c>
      <c r="S2597" s="3429" t="str">
        <f>LEFT(Table1[[#This Row],[SECTOR]],3)</f>
        <v>VRN</v>
      </c>
      <c r="T2597" s="3429" t="str">
        <f>RIGHT(Table1[[#This Row],[SECTOR]],3)</f>
        <v>SSH</v>
      </c>
      <c r="U2597" s="3429" t="str">
        <f t="shared" si="275"/>
        <v>VRN</v>
      </c>
      <c r="V2597" s="3429">
        <f>WEEKDAY(Table1[[#This Row],[FLIGHT_DATE]],2)</f>
        <v>6</v>
      </c>
      <c r="W2597" s="3429">
        <f>Table1[[#This Row],[FLIGHT_DATE]]-Table1[[#This Row],[DATE_BOOKED]]</f>
        <v>138</v>
      </c>
    </row>
    <row r="2598" spans="1:23" x14ac:dyDescent="0.35">
      <c r="A2598" s="3421">
        <v>45789</v>
      </c>
      <c r="B2598" s="3429" t="s">
        <v>394</v>
      </c>
      <c r="C2598" s="198" t="s">
        <v>160</v>
      </c>
      <c r="D2598" s="198"/>
      <c r="E2598" s="3429"/>
      <c r="F2598" s="3407" t="s">
        <v>54</v>
      </c>
      <c r="G2598" s="3422" t="s">
        <v>10</v>
      </c>
      <c r="H2598" s="3429" t="s">
        <v>1281</v>
      </c>
      <c r="I2598" s="3430" t="s">
        <v>130</v>
      </c>
      <c r="J2598" s="3428">
        <v>45934</v>
      </c>
      <c r="K2598" s="3431">
        <v>10</v>
      </c>
      <c r="L2598" s="3432">
        <v>10</v>
      </c>
      <c r="M2598" s="3433">
        <v>230</v>
      </c>
      <c r="N2598" s="3419">
        <v>0</v>
      </c>
      <c r="O2598" s="3419">
        <v>0</v>
      </c>
      <c r="P2598" s="3434">
        <f>SUM(Table1[[#This Row],[BASE_FARE]:[SURCHARGES]])*Table1[[#This Row],[SEATS_BOOKED]]</f>
        <v>2300</v>
      </c>
      <c r="Q2598" s="3414" t="s">
        <v>161</v>
      </c>
      <c r="R2598" s="2232" t="s">
        <v>95</v>
      </c>
      <c r="S2598" s="3429" t="str">
        <f>LEFT(Table1[[#This Row],[SECTOR]],3)</f>
        <v>VRN</v>
      </c>
      <c r="T2598" s="3429" t="str">
        <f>RIGHT(Table1[[#This Row],[SECTOR]],3)</f>
        <v>SSH</v>
      </c>
      <c r="U2598" s="3429" t="str">
        <f t="shared" si="275"/>
        <v>VRN</v>
      </c>
      <c r="V2598" s="3429">
        <f>WEEKDAY(Table1[[#This Row],[FLIGHT_DATE]],2)</f>
        <v>6</v>
      </c>
      <c r="W2598" s="3429">
        <f>Table1[[#This Row],[FLIGHT_DATE]]-Table1[[#This Row],[DATE_BOOKED]]</f>
        <v>145</v>
      </c>
    </row>
    <row r="2599" spans="1:23" x14ac:dyDescent="0.35">
      <c r="A2599" s="3421">
        <v>45789</v>
      </c>
      <c r="B2599" s="3429" t="s">
        <v>394</v>
      </c>
      <c r="C2599" s="198" t="s">
        <v>160</v>
      </c>
      <c r="D2599" s="198"/>
      <c r="E2599" s="3429"/>
      <c r="F2599" s="3407" t="s">
        <v>54</v>
      </c>
      <c r="G2599" s="3422" t="s">
        <v>10</v>
      </c>
      <c r="H2599" s="3429" t="s">
        <v>1281</v>
      </c>
      <c r="I2599" s="3430" t="s">
        <v>130</v>
      </c>
      <c r="J2599" s="3428">
        <v>45941</v>
      </c>
      <c r="K2599" s="3431">
        <v>10</v>
      </c>
      <c r="L2599" s="3432">
        <v>10</v>
      </c>
      <c r="M2599" s="3433">
        <v>230</v>
      </c>
      <c r="N2599" s="3419">
        <v>0</v>
      </c>
      <c r="O2599" s="3419">
        <v>0</v>
      </c>
      <c r="P2599" s="3434">
        <f>SUM(Table1[[#This Row],[BASE_FARE]:[SURCHARGES]])*Table1[[#This Row],[SEATS_BOOKED]]</f>
        <v>2300</v>
      </c>
      <c r="Q2599" s="3414" t="s">
        <v>161</v>
      </c>
      <c r="R2599" s="2232" t="s">
        <v>95</v>
      </c>
      <c r="S2599" s="3429" t="str">
        <f>LEFT(Table1[[#This Row],[SECTOR]],3)</f>
        <v>VRN</v>
      </c>
      <c r="T2599" s="3429" t="str">
        <f>RIGHT(Table1[[#This Row],[SECTOR]],3)</f>
        <v>SSH</v>
      </c>
      <c r="U2599" s="3429" t="str">
        <f t="shared" si="275"/>
        <v>VRN</v>
      </c>
      <c r="V2599" s="3429">
        <f>WEEKDAY(Table1[[#This Row],[FLIGHT_DATE]],2)</f>
        <v>6</v>
      </c>
      <c r="W2599" s="3429">
        <f>Table1[[#This Row],[FLIGHT_DATE]]-Table1[[#This Row],[DATE_BOOKED]]</f>
        <v>152</v>
      </c>
    </row>
    <row r="2600" spans="1:23" x14ac:dyDescent="0.35">
      <c r="A2600" s="3421">
        <v>45789</v>
      </c>
      <c r="B2600" s="3429" t="s">
        <v>394</v>
      </c>
      <c r="C2600" s="198" t="s">
        <v>160</v>
      </c>
      <c r="D2600" s="198"/>
      <c r="E2600" s="3429"/>
      <c r="F2600" s="3407" t="s">
        <v>54</v>
      </c>
      <c r="G2600" s="3422" t="s">
        <v>10</v>
      </c>
      <c r="H2600" s="3429" t="s">
        <v>1281</v>
      </c>
      <c r="I2600" s="3430" t="s">
        <v>130</v>
      </c>
      <c r="J2600" s="3428">
        <v>45948</v>
      </c>
      <c r="K2600" s="3431">
        <v>10</v>
      </c>
      <c r="L2600" s="3432">
        <v>10</v>
      </c>
      <c r="M2600" s="3433">
        <v>230</v>
      </c>
      <c r="N2600" s="3419">
        <v>0</v>
      </c>
      <c r="O2600" s="3419">
        <v>0</v>
      </c>
      <c r="P2600" s="3434">
        <f>SUM(Table1[[#This Row],[BASE_FARE]:[SURCHARGES]])*Table1[[#This Row],[SEATS_BOOKED]]</f>
        <v>2300</v>
      </c>
      <c r="Q2600" s="3414" t="s">
        <v>161</v>
      </c>
      <c r="R2600" s="2232" t="s">
        <v>95</v>
      </c>
      <c r="S2600" s="3429" t="str">
        <f>LEFT(Table1[[#This Row],[SECTOR]],3)</f>
        <v>VRN</v>
      </c>
      <c r="T2600" s="3429" t="str">
        <f>RIGHT(Table1[[#This Row],[SECTOR]],3)</f>
        <v>SSH</v>
      </c>
      <c r="U2600" s="3429" t="str">
        <f t="shared" si="275"/>
        <v>VRN</v>
      </c>
      <c r="V2600" s="3429">
        <f>WEEKDAY(Table1[[#This Row],[FLIGHT_DATE]],2)</f>
        <v>6</v>
      </c>
      <c r="W2600" s="3429">
        <f>Table1[[#This Row],[FLIGHT_DATE]]-Table1[[#This Row],[DATE_BOOKED]]</f>
        <v>159</v>
      </c>
    </row>
    <row r="2601" spans="1:23" x14ac:dyDescent="0.35">
      <c r="A2601" s="3421">
        <v>45789</v>
      </c>
      <c r="B2601" s="3429" t="s">
        <v>394</v>
      </c>
      <c r="C2601" s="198" t="s">
        <v>160</v>
      </c>
      <c r="D2601" s="198"/>
      <c r="E2601" s="3429"/>
      <c r="F2601" s="3407" t="s">
        <v>54</v>
      </c>
      <c r="G2601" s="3422" t="s">
        <v>10</v>
      </c>
      <c r="H2601" s="3429" t="s">
        <v>1281</v>
      </c>
      <c r="I2601" s="3430" t="s">
        <v>130</v>
      </c>
      <c r="J2601" s="3428">
        <v>45955</v>
      </c>
      <c r="K2601" s="3431">
        <v>10</v>
      </c>
      <c r="L2601" s="3432">
        <v>10</v>
      </c>
      <c r="M2601" s="3433">
        <v>230</v>
      </c>
      <c r="N2601" s="3419">
        <v>0</v>
      </c>
      <c r="O2601" s="3419">
        <v>0</v>
      </c>
      <c r="P2601" s="3434">
        <f>SUM(Table1[[#This Row],[BASE_FARE]:[SURCHARGES]])*Table1[[#This Row],[SEATS_BOOKED]]</f>
        <v>2300</v>
      </c>
      <c r="Q2601" s="3414" t="s">
        <v>161</v>
      </c>
      <c r="R2601" s="2232" t="s">
        <v>95</v>
      </c>
      <c r="S2601" s="3429" t="str">
        <f>LEFT(Table1[[#This Row],[SECTOR]],3)</f>
        <v>VRN</v>
      </c>
      <c r="T2601" s="3429" t="str">
        <f>RIGHT(Table1[[#This Row],[SECTOR]],3)</f>
        <v>SSH</v>
      </c>
      <c r="U2601" s="3429" t="str">
        <f t="shared" si="275"/>
        <v>VRN</v>
      </c>
      <c r="V2601" s="3429">
        <f>WEEKDAY(Table1[[#This Row],[FLIGHT_DATE]],2)</f>
        <v>6</v>
      </c>
      <c r="W2601" s="3429">
        <f>Table1[[#This Row],[FLIGHT_DATE]]-Table1[[#This Row],[DATE_BOOKED]]</f>
        <v>166</v>
      </c>
    </row>
    <row r="2602" spans="1:23" x14ac:dyDescent="0.35">
      <c r="A2602" s="3421">
        <v>45789</v>
      </c>
      <c r="B2602" s="3429" t="s">
        <v>394</v>
      </c>
      <c r="C2602" s="198" t="s">
        <v>160</v>
      </c>
      <c r="D2602" s="198"/>
      <c r="E2602" s="3429"/>
      <c r="F2602" s="3407" t="s">
        <v>54</v>
      </c>
      <c r="G2602" s="3407" t="s">
        <v>11</v>
      </c>
      <c r="H2602" s="3429" t="s">
        <v>1273</v>
      </c>
      <c r="I2602" s="3430" t="s">
        <v>126</v>
      </c>
      <c r="J2602" s="3428">
        <v>45927</v>
      </c>
      <c r="K2602" s="3431">
        <v>10</v>
      </c>
      <c r="L2602" s="3432">
        <v>10</v>
      </c>
      <c r="M2602" s="3433">
        <v>230</v>
      </c>
      <c r="N2602" s="3419">
        <v>0</v>
      </c>
      <c r="O2602" s="3419">
        <v>0</v>
      </c>
      <c r="P2602" s="3434">
        <f>SUM(Table1[[#This Row],[BASE_FARE]:[SURCHARGES]])*Table1[[#This Row],[SEATS_BOOKED]]</f>
        <v>2300</v>
      </c>
      <c r="Q2602" s="3414" t="s">
        <v>161</v>
      </c>
      <c r="R2602" s="2232" t="s">
        <v>95</v>
      </c>
      <c r="S2602" s="3429" t="str">
        <f>LEFT(Table1[[#This Row],[SECTOR]],3)</f>
        <v>SSH</v>
      </c>
      <c r="T2602" s="3429" t="str">
        <f>RIGHT(Table1[[#This Row],[SECTOR]],3)</f>
        <v>VRN</v>
      </c>
      <c r="U2602" s="3429" t="str">
        <f t="shared" ref="U2602:U2607" si="276">IF(AND(S2602&lt;&gt;"SSH", S2602&lt;&gt;"RMF", S2602&lt;&gt;"CAI", S2602&lt;&gt;"HRG", S2602&lt;&gt;"LXR", S2602&lt;&gt;"DXB", OR(T2602="SSH", T2602="RMF", T2602="CAI", T2602="HRG", T2602="LXR", T2602="DXB")), S2602,
    IF(AND(T2602&lt;&gt;"SSH", T2602&lt;&gt;"RMF", T2602&lt;&gt;"CAI", T2602&lt;&gt;"HRG", T2602&lt;&gt;"LXR", T2602&lt;&gt;"DXB", OR(S2602="SSH", S2602="RMF", S2602="CAI", S2602="HRG", S2602="LXR", S2602="DXB")), T2602,
    "VIE"))</f>
        <v>VRN</v>
      </c>
      <c r="V2602" s="3429">
        <f>WEEKDAY(Table1[[#This Row],[FLIGHT_DATE]],2)</f>
        <v>6</v>
      </c>
      <c r="W2602" s="3429">
        <f>Table1[[#This Row],[FLIGHT_DATE]]-Table1[[#This Row],[DATE_BOOKED]]</f>
        <v>138</v>
      </c>
    </row>
    <row r="2603" spans="1:23" x14ac:dyDescent="0.35">
      <c r="A2603" s="3421">
        <v>45789</v>
      </c>
      <c r="B2603" s="3429" t="s">
        <v>394</v>
      </c>
      <c r="C2603" s="198" t="s">
        <v>160</v>
      </c>
      <c r="D2603" s="198"/>
      <c r="E2603" s="3429"/>
      <c r="F2603" s="3407" t="s">
        <v>54</v>
      </c>
      <c r="G2603" s="3407" t="s">
        <v>11</v>
      </c>
      <c r="H2603" s="3429" t="s">
        <v>1273</v>
      </c>
      <c r="I2603" s="3430" t="s">
        <v>126</v>
      </c>
      <c r="J2603" s="3428">
        <v>45934</v>
      </c>
      <c r="K2603" s="3431">
        <v>10</v>
      </c>
      <c r="L2603" s="3432">
        <v>10</v>
      </c>
      <c r="M2603" s="3433">
        <v>230</v>
      </c>
      <c r="N2603" s="3419">
        <v>0</v>
      </c>
      <c r="O2603" s="3419">
        <v>0</v>
      </c>
      <c r="P2603" s="3434">
        <f>SUM(Table1[[#This Row],[BASE_FARE]:[SURCHARGES]])*Table1[[#This Row],[SEATS_BOOKED]]</f>
        <v>2300</v>
      </c>
      <c r="Q2603" s="3414" t="s">
        <v>161</v>
      </c>
      <c r="R2603" s="2232" t="s">
        <v>95</v>
      </c>
      <c r="S2603" s="3429" t="str">
        <f>LEFT(Table1[[#This Row],[SECTOR]],3)</f>
        <v>SSH</v>
      </c>
      <c r="T2603" s="3429" t="str">
        <f>RIGHT(Table1[[#This Row],[SECTOR]],3)</f>
        <v>VRN</v>
      </c>
      <c r="U2603" s="3429" t="str">
        <f t="shared" si="276"/>
        <v>VRN</v>
      </c>
      <c r="V2603" s="3429">
        <f>WEEKDAY(Table1[[#This Row],[FLIGHT_DATE]],2)</f>
        <v>6</v>
      </c>
      <c r="W2603" s="3429">
        <f>Table1[[#This Row],[FLIGHT_DATE]]-Table1[[#This Row],[DATE_BOOKED]]</f>
        <v>145</v>
      </c>
    </row>
    <row r="2604" spans="1:23" x14ac:dyDescent="0.35">
      <c r="A2604" s="3421">
        <v>45789</v>
      </c>
      <c r="B2604" s="3429" t="s">
        <v>394</v>
      </c>
      <c r="C2604" s="198" t="s">
        <v>160</v>
      </c>
      <c r="D2604" s="198"/>
      <c r="E2604" s="3429"/>
      <c r="F2604" s="3407" t="s">
        <v>54</v>
      </c>
      <c r="G2604" s="3407" t="s">
        <v>11</v>
      </c>
      <c r="H2604" s="3429" t="s">
        <v>1273</v>
      </c>
      <c r="I2604" s="3430" t="s">
        <v>126</v>
      </c>
      <c r="J2604" s="3428">
        <v>45941</v>
      </c>
      <c r="K2604" s="3431">
        <v>10</v>
      </c>
      <c r="L2604" s="3432">
        <v>10</v>
      </c>
      <c r="M2604" s="3433">
        <v>230</v>
      </c>
      <c r="N2604" s="3419">
        <v>0</v>
      </c>
      <c r="O2604" s="3419">
        <v>0</v>
      </c>
      <c r="P2604" s="3434">
        <f>SUM(Table1[[#This Row],[BASE_FARE]:[SURCHARGES]])*Table1[[#This Row],[SEATS_BOOKED]]</f>
        <v>2300</v>
      </c>
      <c r="Q2604" s="3414" t="s">
        <v>161</v>
      </c>
      <c r="R2604" s="2232" t="s">
        <v>95</v>
      </c>
      <c r="S2604" s="3429" t="str">
        <f>LEFT(Table1[[#This Row],[SECTOR]],3)</f>
        <v>SSH</v>
      </c>
      <c r="T2604" s="3429" t="str">
        <f>RIGHT(Table1[[#This Row],[SECTOR]],3)</f>
        <v>VRN</v>
      </c>
      <c r="U2604" s="3429" t="str">
        <f t="shared" si="276"/>
        <v>VRN</v>
      </c>
      <c r="V2604" s="3429">
        <f>WEEKDAY(Table1[[#This Row],[FLIGHT_DATE]],2)</f>
        <v>6</v>
      </c>
      <c r="W2604" s="3429">
        <f>Table1[[#This Row],[FLIGHT_DATE]]-Table1[[#This Row],[DATE_BOOKED]]</f>
        <v>152</v>
      </c>
    </row>
    <row r="2605" spans="1:23" x14ac:dyDescent="0.35">
      <c r="A2605" s="3421">
        <v>45789</v>
      </c>
      <c r="B2605" s="3429" t="s">
        <v>394</v>
      </c>
      <c r="C2605" s="198" t="s">
        <v>160</v>
      </c>
      <c r="D2605" s="198"/>
      <c r="E2605" s="3429"/>
      <c r="F2605" s="3407" t="s">
        <v>54</v>
      </c>
      <c r="G2605" s="3407" t="s">
        <v>11</v>
      </c>
      <c r="H2605" s="3429" t="s">
        <v>1273</v>
      </c>
      <c r="I2605" s="3430" t="s">
        <v>126</v>
      </c>
      <c r="J2605" s="3428">
        <v>45948</v>
      </c>
      <c r="K2605" s="3431">
        <v>10</v>
      </c>
      <c r="L2605" s="3432">
        <v>10</v>
      </c>
      <c r="M2605" s="3433">
        <v>230</v>
      </c>
      <c r="N2605" s="3419">
        <v>0</v>
      </c>
      <c r="O2605" s="3419">
        <v>0</v>
      </c>
      <c r="P2605" s="3434">
        <f>SUM(Table1[[#This Row],[BASE_FARE]:[SURCHARGES]])*Table1[[#This Row],[SEATS_BOOKED]]</f>
        <v>2300</v>
      </c>
      <c r="Q2605" s="3414" t="s">
        <v>161</v>
      </c>
      <c r="R2605" s="2232" t="s">
        <v>95</v>
      </c>
      <c r="S2605" s="3429" t="str">
        <f>LEFT(Table1[[#This Row],[SECTOR]],3)</f>
        <v>SSH</v>
      </c>
      <c r="T2605" s="3429" t="str">
        <f>RIGHT(Table1[[#This Row],[SECTOR]],3)</f>
        <v>VRN</v>
      </c>
      <c r="U2605" s="3429" t="str">
        <f t="shared" si="276"/>
        <v>VRN</v>
      </c>
      <c r="V2605" s="3429">
        <f>WEEKDAY(Table1[[#This Row],[FLIGHT_DATE]],2)</f>
        <v>6</v>
      </c>
      <c r="W2605" s="3429">
        <f>Table1[[#This Row],[FLIGHT_DATE]]-Table1[[#This Row],[DATE_BOOKED]]</f>
        <v>159</v>
      </c>
    </row>
    <row r="2606" spans="1:23" x14ac:dyDescent="0.35">
      <c r="A2606" s="3421">
        <v>45789</v>
      </c>
      <c r="B2606" s="3429" t="s">
        <v>394</v>
      </c>
      <c r="C2606" s="198" t="s">
        <v>160</v>
      </c>
      <c r="D2606" s="198"/>
      <c r="E2606" s="3429"/>
      <c r="F2606" s="3407" t="s">
        <v>54</v>
      </c>
      <c r="G2606" s="3407" t="s">
        <v>11</v>
      </c>
      <c r="H2606" s="3429" t="s">
        <v>1273</v>
      </c>
      <c r="I2606" s="3430" t="s">
        <v>126</v>
      </c>
      <c r="J2606" s="3428">
        <v>45955</v>
      </c>
      <c r="K2606" s="3431">
        <v>10</v>
      </c>
      <c r="L2606" s="3432">
        <v>10</v>
      </c>
      <c r="M2606" s="3433">
        <v>230</v>
      </c>
      <c r="N2606" s="3419">
        <v>0</v>
      </c>
      <c r="O2606" s="3419">
        <v>0</v>
      </c>
      <c r="P2606" s="3434">
        <f>SUM(Table1[[#This Row],[BASE_FARE]:[SURCHARGES]])*Table1[[#This Row],[SEATS_BOOKED]]</f>
        <v>2300</v>
      </c>
      <c r="Q2606" s="3414" t="s">
        <v>161</v>
      </c>
      <c r="R2606" s="2232" t="s">
        <v>95</v>
      </c>
      <c r="S2606" s="3429" t="str">
        <f>LEFT(Table1[[#This Row],[SECTOR]],3)</f>
        <v>SSH</v>
      </c>
      <c r="T2606" s="3429" t="str">
        <f>RIGHT(Table1[[#This Row],[SECTOR]],3)</f>
        <v>VRN</v>
      </c>
      <c r="U2606" s="3429" t="str">
        <f t="shared" si="276"/>
        <v>VRN</v>
      </c>
      <c r="V2606" s="3429">
        <f>WEEKDAY(Table1[[#This Row],[FLIGHT_DATE]],2)</f>
        <v>6</v>
      </c>
      <c r="W2606" s="3429">
        <f>Table1[[#This Row],[FLIGHT_DATE]]-Table1[[#This Row],[DATE_BOOKED]]</f>
        <v>166</v>
      </c>
    </row>
    <row r="2607" spans="1:23" x14ac:dyDescent="0.35">
      <c r="A2607" s="3421">
        <v>45789</v>
      </c>
      <c r="B2607" s="3429" t="s">
        <v>394</v>
      </c>
      <c r="C2607" s="198" t="s">
        <v>160</v>
      </c>
      <c r="D2607" s="198"/>
      <c r="E2607" s="3429"/>
      <c r="F2607" s="3407" t="s">
        <v>54</v>
      </c>
      <c r="G2607" s="3407" t="s">
        <v>11</v>
      </c>
      <c r="H2607" s="3429" t="s">
        <v>1273</v>
      </c>
      <c r="I2607" s="3430" t="s">
        <v>126</v>
      </c>
      <c r="J2607" s="3428">
        <v>45962</v>
      </c>
      <c r="K2607" s="3431">
        <v>10</v>
      </c>
      <c r="L2607" s="3432">
        <v>10</v>
      </c>
      <c r="M2607" s="3433">
        <v>230</v>
      </c>
      <c r="N2607" s="3419">
        <v>0</v>
      </c>
      <c r="O2607" s="3419">
        <v>0</v>
      </c>
      <c r="P2607" s="3434">
        <f>SUM(Table1[[#This Row],[BASE_FARE]:[SURCHARGES]])*Table1[[#This Row],[SEATS_BOOKED]]</f>
        <v>2300</v>
      </c>
      <c r="Q2607" s="3414" t="s">
        <v>161</v>
      </c>
      <c r="R2607" s="2232" t="s">
        <v>95</v>
      </c>
      <c r="S2607" s="3429" t="str">
        <f>LEFT(Table1[[#This Row],[SECTOR]],3)</f>
        <v>SSH</v>
      </c>
      <c r="T2607" s="3429" t="str">
        <f>RIGHT(Table1[[#This Row],[SECTOR]],3)</f>
        <v>VRN</v>
      </c>
      <c r="U2607" s="3429" t="str">
        <f t="shared" si="276"/>
        <v>VRN</v>
      </c>
      <c r="V2607" s="3429">
        <f>WEEKDAY(Table1[[#This Row],[FLIGHT_DATE]],2)</f>
        <v>6</v>
      </c>
      <c r="W2607" s="3429">
        <f>Table1[[#This Row],[FLIGHT_DATE]]-Table1[[#This Row],[DATE_BOOKED]]</f>
        <v>173</v>
      </c>
    </row>
    <row r="2608" spans="1:23" x14ac:dyDescent="0.35">
      <c r="A2608" s="3421">
        <v>45789</v>
      </c>
      <c r="B2608" s="3429" t="s">
        <v>394</v>
      </c>
      <c r="C2608" s="198" t="s">
        <v>160</v>
      </c>
      <c r="D2608" s="198"/>
      <c r="E2608" s="3429"/>
      <c r="F2608" s="3407" t="s">
        <v>54</v>
      </c>
      <c r="G2608" s="3422" t="s">
        <v>10</v>
      </c>
      <c r="H2608" s="3429" t="s">
        <v>1323</v>
      </c>
      <c r="I2608" s="3430" t="s">
        <v>1322</v>
      </c>
      <c r="J2608" s="3428">
        <v>45869</v>
      </c>
      <c r="K2608" s="3431">
        <v>10</v>
      </c>
      <c r="L2608" s="3432">
        <v>10</v>
      </c>
      <c r="M2608" s="3433">
        <v>230</v>
      </c>
      <c r="N2608" s="3419">
        <v>0</v>
      </c>
      <c r="O2608" s="3419">
        <v>0</v>
      </c>
      <c r="P2608" s="3434">
        <f>SUM(Table1[[#This Row],[BASE_FARE]:[SURCHARGES]])*Table1[[#This Row],[SEATS_BOOKED]]</f>
        <v>2300</v>
      </c>
      <c r="Q2608" s="3414" t="s">
        <v>161</v>
      </c>
      <c r="R2608" s="2232" t="s">
        <v>95</v>
      </c>
      <c r="S2608" s="3429" t="str">
        <f>LEFT(Table1[[#This Row],[SECTOR]],3)</f>
        <v>BLQ</v>
      </c>
      <c r="T2608" s="3429" t="str">
        <f>RIGHT(Table1[[#This Row],[SECTOR]],3)</f>
        <v>SSH</v>
      </c>
      <c r="U2608" s="3429" t="str">
        <f t="shared" ref="U2608:U2612" si="277">IF(AND(S2608&lt;&gt;"SSH", S2608&lt;&gt;"RMF", S2608&lt;&gt;"CAI", S2608&lt;&gt;"HRG", S2608&lt;&gt;"LXR", S2608&lt;&gt;"DXB", OR(T2608="SSH", T2608="RMF", T2608="CAI", T2608="HRG", T2608="LXR", T2608="DXB")), S2608,
    IF(AND(T2608&lt;&gt;"SSH", T2608&lt;&gt;"RMF", T2608&lt;&gt;"CAI", T2608&lt;&gt;"HRG", T2608&lt;&gt;"LXR", T2608&lt;&gt;"DXB", OR(S2608="SSH", S2608="RMF", S2608="CAI", S2608="HRG", S2608="LXR", S2608="DXB")), T2608,
    "VIE"))</f>
        <v>BLQ</v>
      </c>
      <c r="V2608" s="3429">
        <f>WEEKDAY(Table1[[#This Row],[FLIGHT_DATE]],2)</f>
        <v>4</v>
      </c>
      <c r="W2608" s="3429">
        <f>Table1[[#This Row],[FLIGHT_DATE]]-Table1[[#This Row],[DATE_BOOKED]]</f>
        <v>80</v>
      </c>
    </row>
    <row r="2609" spans="1:23" x14ac:dyDescent="0.35">
      <c r="A2609" s="3421">
        <v>45789</v>
      </c>
      <c r="B2609" s="3429" t="s">
        <v>394</v>
      </c>
      <c r="C2609" s="198" t="s">
        <v>160</v>
      </c>
      <c r="D2609" s="198"/>
      <c r="E2609" s="3429"/>
      <c r="F2609" s="3407" t="s">
        <v>54</v>
      </c>
      <c r="G2609" s="3422" t="s">
        <v>10</v>
      </c>
      <c r="H2609" s="3429" t="s">
        <v>1323</v>
      </c>
      <c r="I2609" s="3430" t="s">
        <v>1322</v>
      </c>
      <c r="J2609" s="3428">
        <v>45876</v>
      </c>
      <c r="K2609" s="3431">
        <v>10</v>
      </c>
      <c r="L2609" s="3432">
        <v>10</v>
      </c>
      <c r="M2609" s="3433">
        <v>230</v>
      </c>
      <c r="N2609" s="3419">
        <v>0</v>
      </c>
      <c r="O2609" s="3419">
        <v>0</v>
      </c>
      <c r="P2609" s="3434">
        <f>SUM(Table1[[#This Row],[BASE_FARE]:[SURCHARGES]])*Table1[[#This Row],[SEATS_BOOKED]]</f>
        <v>2300</v>
      </c>
      <c r="Q2609" s="3414" t="s">
        <v>161</v>
      </c>
      <c r="R2609" s="2232" t="s">
        <v>95</v>
      </c>
      <c r="S2609" s="3429" t="str">
        <f>LEFT(Table1[[#This Row],[SECTOR]],3)</f>
        <v>BLQ</v>
      </c>
      <c r="T2609" s="3429" t="str">
        <f>RIGHT(Table1[[#This Row],[SECTOR]],3)</f>
        <v>SSH</v>
      </c>
      <c r="U2609" s="3429" t="str">
        <f t="shared" si="277"/>
        <v>BLQ</v>
      </c>
      <c r="V2609" s="3429">
        <f>WEEKDAY(Table1[[#This Row],[FLIGHT_DATE]],2)</f>
        <v>4</v>
      </c>
      <c r="W2609" s="3429">
        <f>Table1[[#This Row],[FLIGHT_DATE]]-Table1[[#This Row],[DATE_BOOKED]]</f>
        <v>87</v>
      </c>
    </row>
    <row r="2610" spans="1:23" x14ac:dyDescent="0.35">
      <c r="A2610" s="3421">
        <v>45789</v>
      </c>
      <c r="B2610" s="3429" t="s">
        <v>394</v>
      </c>
      <c r="C2610" s="198" t="s">
        <v>160</v>
      </c>
      <c r="D2610" s="198"/>
      <c r="E2610" s="3429"/>
      <c r="F2610" s="3407" t="s">
        <v>54</v>
      </c>
      <c r="G2610" s="3422" t="s">
        <v>10</v>
      </c>
      <c r="H2610" s="3429" t="s">
        <v>1323</v>
      </c>
      <c r="I2610" s="3430" t="s">
        <v>1322</v>
      </c>
      <c r="J2610" s="3428">
        <v>45883</v>
      </c>
      <c r="K2610" s="3431">
        <v>10</v>
      </c>
      <c r="L2610" s="3432">
        <v>10</v>
      </c>
      <c r="M2610" s="3433">
        <v>230</v>
      </c>
      <c r="N2610" s="3419">
        <v>0</v>
      </c>
      <c r="O2610" s="3419">
        <v>0</v>
      </c>
      <c r="P2610" s="3434">
        <f>SUM(Table1[[#This Row],[BASE_FARE]:[SURCHARGES]])*Table1[[#This Row],[SEATS_BOOKED]]</f>
        <v>2300</v>
      </c>
      <c r="Q2610" s="3414" t="s">
        <v>161</v>
      </c>
      <c r="R2610" s="2232" t="s">
        <v>95</v>
      </c>
      <c r="S2610" s="3429" t="str">
        <f>LEFT(Table1[[#This Row],[SECTOR]],3)</f>
        <v>BLQ</v>
      </c>
      <c r="T2610" s="3429" t="str">
        <f>RIGHT(Table1[[#This Row],[SECTOR]],3)</f>
        <v>SSH</v>
      </c>
      <c r="U2610" s="3429" t="str">
        <f t="shared" si="277"/>
        <v>BLQ</v>
      </c>
      <c r="V2610" s="3429">
        <f>WEEKDAY(Table1[[#This Row],[FLIGHT_DATE]],2)</f>
        <v>4</v>
      </c>
      <c r="W2610" s="3429">
        <f>Table1[[#This Row],[FLIGHT_DATE]]-Table1[[#This Row],[DATE_BOOKED]]</f>
        <v>94</v>
      </c>
    </row>
    <row r="2611" spans="1:23" x14ac:dyDescent="0.35">
      <c r="A2611" s="3421">
        <v>45789</v>
      </c>
      <c r="B2611" s="3429" t="s">
        <v>394</v>
      </c>
      <c r="C2611" s="198" t="s">
        <v>160</v>
      </c>
      <c r="D2611" s="198"/>
      <c r="E2611" s="3429"/>
      <c r="F2611" s="3407" t="s">
        <v>54</v>
      </c>
      <c r="G2611" s="3422" t="s">
        <v>10</v>
      </c>
      <c r="H2611" s="3429" t="s">
        <v>1323</v>
      </c>
      <c r="I2611" s="3430" t="s">
        <v>1322</v>
      </c>
      <c r="J2611" s="3428">
        <v>45890</v>
      </c>
      <c r="K2611" s="3431">
        <v>10</v>
      </c>
      <c r="L2611" s="3432">
        <v>10</v>
      </c>
      <c r="M2611" s="3433">
        <v>230</v>
      </c>
      <c r="N2611" s="3419">
        <v>0</v>
      </c>
      <c r="O2611" s="3419">
        <v>0</v>
      </c>
      <c r="P2611" s="3434">
        <f>SUM(Table1[[#This Row],[BASE_FARE]:[SURCHARGES]])*Table1[[#This Row],[SEATS_BOOKED]]</f>
        <v>2300</v>
      </c>
      <c r="Q2611" s="3414" t="s">
        <v>161</v>
      </c>
      <c r="R2611" s="2232" t="s">
        <v>95</v>
      </c>
      <c r="S2611" s="3429" t="str">
        <f>LEFT(Table1[[#This Row],[SECTOR]],3)</f>
        <v>BLQ</v>
      </c>
      <c r="T2611" s="3429" t="str">
        <f>RIGHT(Table1[[#This Row],[SECTOR]],3)</f>
        <v>SSH</v>
      </c>
      <c r="U2611" s="3429" t="str">
        <f t="shared" si="277"/>
        <v>BLQ</v>
      </c>
      <c r="V2611" s="3429">
        <f>WEEKDAY(Table1[[#This Row],[FLIGHT_DATE]],2)</f>
        <v>4</v>
      </c>
      <c r="W2611" s="3429">
        <f>Table1[[#This Row],[FLIGHT_DATE]]-Table1[[#This Row],[DATE_BOOKED]]</f>
        <v>101</v>
      </c>
    </row>
    <row r="2612" spans="1:23" x14ac:dyDescent="0.35">
      <c r="A2612" s="3421">
        <v>45789</v>
      </c>
      <c r="B2612" s="3429" t="s">
        <v>394</v>
      </c>
      <c r="C2612" s="198" t="s">
        <v>160</v>
      </c>
      <c r="D2612" s="198"/>
      <c r="E2612" s="3429"/>
      <c r="F2612" s="3407" t="s">
        <v>54</v>
      </c>
      <c r="G2612" s="3422" t="s">
        <v>10</v>
      </c>
      <c r="H2612" s="3429" t="s">
        <v>1323</v>
      </c>
      <c r="I2612" s="3430" t="s">
        <v>1322</v>
      </c>
      <c r="J2612" s="3428">
        <v>45897</v>
      </c>
      <c r="K2612" s="3431">
        <v>10</v>
      </c>
      <c r="L2612" s="3432">
        <v>10</v>
      </c>
      <c r="M2612" s="3433">
        <v>230</v>
      </c>
      <c r="N2612" s="3419">
        <v>0</v>
      </c>
      <c r="O2612" s="3419">
        <v>0</v>
      </c>
      <c r="P2612" s="3434">
        <f>SUM(Table1[[#This Row],[BASE_FARE]:[SURCHARGES]])*Table1[[#This Row],[SEATS_BOOKED]]</f>
        <v>2300</v>
      </c>
      <c r="Q2612" s="3414" t="s">
        <v>161</v>
      </c>
      <c r="R2612" s="2232" t="s">
        <v>95</v>
      </c>
      <c r="S2612" s="3429" t="str">
        <f>LEFT(Table1[[#This Row],[SECTOR]],3)</f>
        <v>BLQ</v>
      </c>
      <c r="T2612" s="3429" t="str">
        <f>RIGHT(Table1[[#This Row],[SECTOR]],3)</f>
        <v>SSH</v>
      </c>
      <c r="U2612" s="3429" t="str">
        <f t="shared" si="277"/>
        <v>BLQ</v>
      </c>
      <c r="V2612" s="3429">
        <f>WEEKDAY(Table1[[#This Row],[FLIGHT_DATE]],2)</f>
        <v>4</v>
      </c>
      <c r="W2612" s="3429">
        <f>Table1[[#This Row],[FLIGHT_DATE]]-Table1[[#This Row],[DATE_BOOKED]]</f>
        <v>108</v>
      </c>
    </row>
    <row r="2613" spans="1:23" x14ac:dyDescent="0.35">
      <c r="A2613" s="3421">
        <v>45789</v>
      </c>
      <c r="B2613" s="3429" t="s">
        <v>394</v>
      </c>
      <c r="C2613" s="198" t="s">
        <v>160</v>
      </c>
      <c r="D2613" s="198"/>
      <c r="E2613" s="3429"/>
      <c r="F2613" s="3407" t="s">
        <v>54</v>
      </c>
      <c r="G2613" s="3407" t="s">
        <v>11</v>
      </c>
      <c r="H2613" s="3429" t="s">
        <v>1315</v>
      </c>
      <c r="I2613" s="3430" t="s">
        <v>1314</v>
      </c>
      <c r="J2613" s="3428">
        <v>45876</v>
      </c>
      <c r="K2613" s="3431">
        <v>10</v>
      </c>
      <c r="L2613" s="3432">
        <v>10</v>
      </c>
      <c r="M2613" s="3433">
        <v>230</v>
      </c>
      <c r="N2613" s="3419">
        <v>0</v>
      </c>
      <c r="O2613" s="3419">
        <v>0</v>
      </c>
      <c r="P2613" s="3434">
        <f>SUM(Table1[[#This Row],[BASE_FARE]:[SURCHARGES]])*Table1[[#This Row],[SEATS_BOOKED]]</f>
        <v>2300</v>
      </c>
      <c r="Q2613" s="3414" t="s">
        <v>161</v>
      </c>
      <c r="R2613" s="2232" t="s">
        <v>95</v>
      </c>
      <c r="S2613" s="3429" t="str">
        <f>LEFT(Table1[[#This Row],[SECTOR]],3)</f>
        <v>SSH</v>
      </c>
      <c r="T2613" s="3429" t="str">
        <f>RIGHT(Table1[[#This Row],[SECTOR]],3)</f>
        <v>BLQ</v>
      </c>
      <c r="U2613" s="3429" t="str">
        <f t="shared" ref="U2613:U2617" si="278">IF(AND(S2613&lt;&gt;"SSH", S2613&lt;&gt;"RMF", S2613&lt;&gt;"CAI", S2613&lt;&gt;"HRG", S2613&lt;&gt;"LXR", S2613&lt;&gt;"DXB", OR(T2613="SSH", T2613="RMF", T2613="CAI", T2613="HRG", T2613="LXR", T2613="DXB")), S2613,
    IF(AND(T2613&lt;&gt;"SSH", T2613&lt;&gt;"RMF", T2613&lt;&gt;"CAI", T2613&lt;&gt;"HRG", T2613&lt;&gt;"LXR", T2613&lt;&gt;"DXB", OR(S2613="SSH", S2613="RMF", S2613="CAI", S2613="HRG", S2613="LXR", S2613="DXB")), T2613,
    "VIE"))</f>
        <v>BLQ</v>
      </c>
      <c r="V2613" s="3429">
        <f>WEEKDAY(Table1[[#This Row],[FLIGHT_DATE]],2)</f>
        <v>4</v>
      </c>
      <c r="W2613" s="3429">
        <f>Table1[[#This Row],[FLIGHT_DATE]]-Table1[[#This Row],[DATE_BOOKED]]</f>
        <v>87</v>
      </c>
    </row>
    <row r="2614" spans="1:23" x14ac:dyDescent="0.35">
      <c r="A2614" s="3421">
        <v>45789</v>
      </c>
      <c r="B2614" s="3429" t="s">
        <v>394</v>
      </c>
      <c r="C2614" s="198" t="s">
        <v>160</v>
      </c>
      <c r="D2614" s="198"/>
      <c r="E2614" s="3429"/>
      <c r="F2614" s="3407" t="s">
        <v>54</v>
      </c>
      <c r="G2614" s="3407" t="s">
        <v>11</v>
      </c>
      <c r="H2614" s="3429" t="s">
        <v>1315</v>
      </c>
      <c r="I2614" s="3430" t="s">
        <v>1314</v>
      </c>
      <c r="J2614" s="3428">
        <v>45883</v>
      </c>
      <c r="K2614" s="3431">
        <v>10</v>
      </c>
      <c r="L2614" s="3432">
        <v>10</v>
      </c>
      <c r="M2614" s="3433">
        <v>230</v>
      </c>
      <c r="N2614" s="3419">
        <v>0</v>
      </c>
      <c r="O2614" s="3419">
        <v>0</v>
      </c>
      <c r="P2614" s="3434">
        <f>SUM(Table1[[#This Row],[BASE_FARE]:[SURCHARGES]])*Table1[[#This Row],[SEATS_BOOKED]]</f>
        <v>2300</v>
      </c>
      <c r="Q2614" s="3414" t="s">
        <v>161</v>
      </c>
      <c r="R2614" s="2232" t="s">
        <v>95</v>
      </c>
      <c r="S2614" s="3429" t="str">
        <f>LEFT(Table1[[#This Row],[SECTOR]],3)</f>
        <v>SSH</v>
      </c>
      <c r="T2614" s="3429" t="str">
        <f>RIGHT(Table1[[#This Row],[SECTOR]],3)</f>
        <v>BLQ</v>
      </c>
      <c r="U2614" s="3429" t="str">
        <f t="shared" si="278"/>
        <v>BLQ</v>
      </c>
      <c r="V2614" s="3429">
        <f>WEEKDAY(Table1[[#This Row],[FLIGHT_DATE]],2)</f>
        <v>4</v>
      </c>
      <c r="W2614" s="3429">
        <f>Table1[[#This Row],[FLIGHT_DATE]]-Table1[[#This Row],[DATE_BOOKED]]</f>
        <v>94</v>
      </c>
    </row>
    <row r="2615" spans="1:23" x14ac:dyDescent="0.35">
      <c r="A2615" s="3421">
        <v>45789</v>
      </c>
      <c r="B2615" s="3429" t="s">
        <v>394</v>
      </c>
      <c r="C2615" s="198" t="s">
        <v>160</v>
      </c>
      <c r="D2615" s="198"/>
      <c r="E2615" s="3429"/>
      <c r="F2615" s="3407" t="s">
        <v>54</v>
      </c>
      <c r="G2615" s="3407" t="s">
        <v>11</v>
      </c>
      <c r="H2615" s="3429" t="s">
        <v>1315</v>
      </c>
      <c r="I2615" s="3430" t="s">
        <v>1314</v>
      </c>
      <c r="J2615" s="3428">
        <v>45890</v>
      </c>
      <c r="K2615" s="3431">
        <v>10</v>
      </c>
      <c r="L2615" s="3432">
        <v>10</v>
      </c>
      <c r="M2615" s="3433">
        <v>230</v>
      </c>
      <c r="N2615" s="3419">
        <v>0</v>
      </c>
      <c r="O2615" s="3419">
        <v>0</v>
      </c>
      <c r="P2615" s="3434">
        <f>SUM(Table1[[#This Row],[BASE_FARE]:[SURCHARGES]])*Table1[[#This Row],[SEATS_BOOKED]]</f>
        <v>2300</v>
      </c>
      <c r="Q2615" s="3414" t="s">
        <v>161</v>
      </c>
      <c r="R2615" s="2232" t="s">
        <v>95</v>
      </c>
      <c r="S2615" s="3429" t="str">
        <f>LEFT(Table1[[#This Row],[SECTOR]],3)</f>
        <v>SSH</v>
      </c>
      <c r="T2615" s="3429" t="str">
        <f>RIGHT(Table1[[#This Row],[SECTOR]],3)</f>
        <v>BLQ</v>
      </c>
      <c r="U2615" s="3429" t="str">
        <f t="shared" si="278"/>
        <v>BLQ</v>
      </c>
      <c r="V2615" s="3429">
        <f>WEEKDAY(Table1[[#This Row],[FLIGHT_DATE]],2)</f>
        <v>4</v>
      </c>
      <c r="W2615" s="3429">
        <f>Table1[[#This Row],[FLIGHT_DATE]]-Table1[[#This Row],[DATE_BOOKED]]</f>
        <v>101</v>
      </c>
    </row>
    <row r="2616" spans="1:23" x14ac:dyDescent="0.35">
      <c r="A2616" s="3421">
        <v>45789</v>
      </c>
      <c r="B2616" s="3429" t="s">
        <v>394</v>
      </c>
      <c r="C2616" s="198" t="s">
        <v>160</v>
      </c>
      <c r="D2616" s="198"/>
      <c r="E2616" s="3429"/>
      <c r="F2616" s="3407" t="s">
        <v>54</v>
      </c>
      <c r="G2616" s="3407" t="s">
        <v>11</v>
      </c>
      <c r="H2616" s="3429" t="s">
        <v>1315</v>
      </c>
      <c r="I2616" s="3430" t="s">
        <v>1314</v>
      </c>
      <c r="J2616" s="3428">
        <v>45897</v>
      </c>
      <c r="K2616" s="3431">
        <v>10</v>
      </c>
      <c r="L2616" s="3432">
        <v>10</v>
      </c>
      <c r="M2616" s="3433">
        <v>230</v>
      </c>
      <c r="N2616" s="3419">
        <v>0</v>
      </c>
      <c r="O2616" s="3419">
        <v>0</v>
      </c>
      <c r="P2616" s="3434">
        <f>SUM(Table1[[#This Row],[BASE_FARE]:[SURCHARGES]])*Table1[[#This Row],[SEATS_BOOKED]]</f>
        <v>2300</v>
      </c>
      <c r="Q2616" s="3414" t="s">
        <v>161</v>
      </c>
      <c r="R2616" s="2232" t="s">
        <v>95</v>
      </c>
      <c r="S2616" s="3429" t="str">
        <f>LEFT(Table1[[#This Row],[SECTOR]],3)</f>
        <v>SSH</v>
      </c>
      <c r="T2616" s="3429" t="str">
        <f>RIGHT(Table1[[#This Row],[SECTOR]],3)</f>
        <v>BLQ</v>
      </c>
      <c r="U2616" s="3429" t="str">
        <f t="shared" si="278"/>
        <v>BLQ</v>
      </c>
      <c r="V2616" s="3429">
        <f>WEEKDAY(Table1[[#This Row],[FLIGHT_DATE]],2)</f>
        <v>4</v>
      </c>
      <c r="W2616" s="3429">
        <f>Table1[[#This Row],[FLIGHT_DATE]]-Table1[[#This Row],[DATE_BOOKED]]</f>
        <v>108</v>
      </c>
    </row>
    <row r="2617" spans="1:23" x14ac:dyDescent="0.35">
      <c r="A2617" s="3421">
        <v>45789</v>
      </c>
      <c r="B2617" s="3429" t="s">
        <v>394</v>
      </c>
      <c r="C2617" s="198" t="s">
        <v>160</v>
      </c>
      <c r="D2617" s="198"/>
      <c r="E2617" s="3429"/>
      <c r="F2617" s="3407" t="s">
        <v>54</v>
      </c>
      <c r="G2617" s="3407" t="s">
        <v>11</v>
      </c>
      <c r="H2617" s="3429" t="s">
        <v>1315</v>
      </c>
      <c r="I2617" s="3430" t="s">
        <v>1314</v>
      </c>
      <c r="J2617" s="3428">
        <v>45904</v>
      </c>
      <c r="K2617" s="3431">
        <v>10</v>
      </c>
      <c r="L2617" s="3432">
        <v>10</v>
      </c>
      <c r="M2617" s="3433">
        <v>230</v>
      </c>
      <c r="N2617" s="3419">
        <v>0</v>
      </c>
      <c r="O2617" s="3419">
        <v>0</v>
      </c>
      <c r="P2617" s="3434">
        <f>SUM(Table1[[#This Row],[BASE_FARE]:[SURCHARGES]])*Table1[[#This Row],[SEATS_BOOKED]]</f>
        <v>2300</v>
      </c>
      <c r="Q2617" s="3414" t="s">
        <v>161</v>
      </c>
      <c r="R2617" s="2232" t="s">
        <v>95</v>
      </c>
      <c r="S2617" s="3429" t="str">
        <f>LEFT(Table1[[#This Row],[SECTOR]],3)</f>
        <v>SSH</v>
      </c>
      <c r="T2617" s="3429" t="str">
        <f>RIGHT(Table1[[#This Row],[SECTOR]],3)</f>
        <v>BLQ</v>
      </c>
      <c r="U2617" s="3429" t="str">
        <f t="shared" si="278"/>
        <v>BLQ</v>
      </c>
      <c r="V2617" s="3429">
        <f>WEEKDAY(Table1[[#This Row],[FLIGHT_DATE]],2)</f>
        <v>4</v>
      </c>
      <c r="W2617" s="3429">
        <f>Table1[[#This Row],[FLIGHT_DATE]]-Table1[[#This Row],[DATE_BOOKED]]</f>
        <v>115</v>
      </c>
    </row>
    <row r="2618" spans="1:23" x14ac:dyDescent="0.35">
      <c r="A2618" s="3435">
        <v>45789</v>
      </c>
      <c r="B2618" s="3436" t="s">
        <v>788</v>
      </c>
      <c r="C2618" s="198" t="s">
        <v>160</v>
      </c>
      <c r="D2618" s="198"/>
      <c r="E2618" s="3429"/>
      <c r="F2618" s="3407" t="s">
        <v>54</v>
      </c>
      <c r="G2618" s="3422" t="s">
        <v>10</v>
      </c>
      <c r="H2618" s="3436" t="s">
        <v>777</v>
      </c>
      <c r="I2618" s="3437" t="s">
        <v>532</v>
      </c>
      <c r="J2618" s="3435">
        <v>45859</v>
      </c>
      <c r="K2618" s="3438">
        <v>30</v>
      </c>
      <c r="L2618" s="3438">
        <v>30</v>
      </c>
      <c r="M2618" s="3440">
        <v>215</v>
      </c>
      <c r="N2618" s="3419">
        <v>0</v>
      </c>
      <c r="O2618" s="3419">
        <v>0</v>
      </c>
      <c r="P2618" s="3442">
        <f>SUM(Table1[[#This Row],[BASE_FARE]:[SURCHARGES]])*Table1[[#This Row],[SEATS_BOOKED]]</f>
        <v>6450</v>
      </c>
      <c r="Q2618" s="3414" t="s">
        <v>161</v>
      </c>
      <c r="R2618" s="2232" t="s">
        <v>95</v>
      </c>
      <c r="S2618" s="3436" t="str">
        <f>LEFT(Table1[[#This Row],[SECTOR]],3)</f>
        <v>PMO</v>
      </c>
      <c r="T2618" s="3436" t="str">
        <f>RIGHT(Table1[[#This Row],[SECTOR]],3)</f>
        <v>SSH</v>
      </c>
      <c r="U2618" s="3436" t="str">
        <f t="shared" ref="U2618:U2625" si="279">IF(AND(S2618&lt;&gt;"SSH", S2618&lt;&gt;"RMF", S2618&lt;&gt;"CAI", S2618&lt;&gt;"HRG", S2618&lt;&gt;"LXR", S2618&lt;&gt;"DXB", OR(T2618="SSH", T2618="RMF", T2618="CAI", T2618="HRG", T2618="LXR", T2618="DXB")), S2618,
    IF(AND(T2618&lt;&gt;"SSH", T2618&lt;&gt;"RMF", T2618&lt;&gt;"CAI", T2618&lt;&gt;"HRG", T2618&lt;&gt;"LXR", T2618&lt;&gt;"DXB", OR(S2618="SSH", S2618="RMF", S2618="CAI", S2618="HRG", S2618="LXR", S2618="DXB")), T2618,
    "VIE"))</f>
        <v>PMO</v>
      </c>
      <c r="V2618" s="3436">
        <f>WEEKDAY(Table1[[#This Row],[FLIGHT_DATE]],2)</f>
        <v>1</v>
      </c>
      <c r="W2618" s="3436">
        <f>Table1[[#This Row],[FLIGHT_DATE]]-Table1[[#This Row],[DATE_BOOKED]]</f>
        <v>70</v>
      </c>
    </row>
    <row r="2619" spans="1:23" x14ac:dyDescent="0.35">
      <c r="A2619" s="3435">
        <v>45789</v>
      </c>
      <c r="B2619" s="3436" t="s">
        <v>788</v>
      </c>
      <c r="C2619" s="198" t="s">
        <v>160</v>
      </c>
      <c r="D2619" s="198"/>
      <c r="E2619" s="3429"/>
      <c r="F2619" s="3407" t="s">
        <v>54</v>
      </c>
      <c r="G2619" s="3422" t="s">
        <v>10</v>
      </c>
      <c r="H2619" s="3436" t="s">
        <v>777</v>
      </c>
      <c r="I2619" s="3437" t="s">
        <v>532</v>
      </c>
      <c r="J2619" s="3435">
        <v>45866</v>
      </c>
      <c r="K2619" s="3438">
        <v>30</v>
      </c>
      <c r="L2619" s="3438">
        <v>30</v>
      </c>
      <c r="M2619" s="3440">
        <v>215</v>
      </c>
      <c r="N2619" s="3419">
        <v>0</v>
      </c>
      <c r="O2619" s="3419">
        <v>0</v>
      </c>
      <c r="P2619" s="3442">
        <f>SUM(Table1[[#This Row],[BASE_FARE]:[SURCHARGES]])*Table1[[#This Row],[SEATS_BOOKED]]</f>
        <v>6450</v>
      </c>
      <c r="Q2619" s="3414" t="s">
        <v>161</v>
      </c>
      <c r="R2619" s="2232" t="s">
        <v>95</v>
      </c>
      <c r="S2619" s="3436" t="str">
        <f>LEFT(Table1[[#This Row],[SECTOR]],3)</f>
        <v>PMO</v>
      </c>
      <c r="T2619" s="3436" t="str">
        <f>RIGHT(Table1[[#This Row],[SECTOR]],3)</f>
        <v>SSH</v>
      </c>
      <c r="U2619" s="3436" t="str">
        <f t="shared" si="279"/>
        <v>PMO</v>
      </c>
      <c r="V2619" s="3436">
        <f>WEEKDAY(Table1[[#This Row],[FLIGHT_DATE]],2)</f>
        <v>1</v>
      </c>
      <c r="W2619" s="3436">
        <f>Table1[[#This Row],[FLIGHT_DATE]]-Table1[[#This Row],[DATE_BOOKED]]</f>
        <v>77</v>
      </c>
    </row>
    <row r="2620" spans="1:23" x14ac:dyDescent="0.35">
      <c r="A2620" s="3435">
        <v>45789</v>
      </c>
      <c r="B2620" s="3436" t="s">
        <v>788</v>
      </c>
      <c r="C2620" s="198" t="s">
        <v>160</v>
      </c>
      <c r="D2620" s="198"/>
      <c r="E2620" s="3429"/>
      <c r="F2620" s="3407" t="s">
        <v>54</v>
      </c>
      <c r="G2620" s="3422" t="s">
        <v>10</v>
      </c>
      <c r="H2620" s="3436" t="s">
        <v>777</v>
      </c>
      <c r="I2620" s="3437" t="s">
        <v>532</v>
      </c>
      <c r="J2620" s="3435">
        <v>45873</v>
      </c>
      <c r="K2620" s="3438">
        <v>30</v>
      </c>
      <c r="L2620" s="3438">
        <v>30</v>
      </c>
      <c r="M2620" s="3440">
        <v>215</v>
      </c>
      <c r="N2620" s="3419">
        <v>0</v>
      </c>
      <c r="O2620" s="3419">
        <v>0</v>
      </c>
      <c r="P2620" s="3442">
        <f>SUM(Table1[[#This Row],[BASE_FARE]:[SURCHARGES]])*Table1[[#This Row],[SEATS_BOOKED]]</f>
        <v>6450</v>
      </c>
      <c r="Q2620" s="3414" t="s">
        <v>161</v>
      </c>
      <c r="R2620" s="2232" t="s">
        <v>95</v>
      </c>
      <c r="S2620" s="3436" t="str">
        <f>LEFT(Table1[[#This Row],[SECTOR]],3)</f>
        <v>PMO</v>
      </c>
      <c r="T2620" s="3436" t="str">
        <f>RIGHT(Table1[[#This Row],[SECTOR]],3)</f>
        <v>SSH</v>
      </c>
      <c r="U2620" s="3436" t="str">
        <f t="shared" si="279"/>
        <v>PMO</v>
      </c>
      <c r="V2620" s="3436">
        <f>WEEKDAY(Table1[[#This Row],[FLIGHT_DATE]],2)</f>
        <v>1</v>
      </c>
      <c r="W2620" s="3436">
        <f>Table1[[#This Row],[FLIGHT_DATE]]-Table1[[#This Row],[DATE_BOOKED]]</f>
        <v>84</v>
      </c>
    </row>
    <row r="2621" spans="1:23" x14ac:dyDescent="0.35">
      <c r="A2621" s="3435">
        <v>45789</v>
      </c>
      <c r="B2621" s="3436" t="s">
        <v>788</v>
      </c>
      <c r="C2621" s="198" t="s">
        <v>160</v>
      </c>
      <c r="D2621" s="198"/>
      <c r="E2621" s="3429"/>
      <c r="F2621" s="3407" t="s">
        <v>54</v>
      </c>
      <c r="G2621" s="3422" t="s">
        <v>10</v>
      </c>
      <c r="H2621" s="3436" t="s">
        <v>777</v>
      </c>
      <c r="I2621" s="3437" t="s">
        <v>532</v>
      </c>
      <c r="J2621" s="3435">
        <v>45880</v>
      </c>
      <c r="K2621" s="3438">
        <v>30</v>
      </c>
      <c r="L2621" s="3438">
        <v>30</v>
      </c>
      <c r="M2621" s="3440">
        <v>215</v>
      </c>
      <c r="N2621" s="3419">
        <v>0</v>
      </c>
      <c r="O2621" s="3419">
        <v>0</v>
      </c>
      <c r="P2621" s="3442">
        <f>SUM(Table1[[#This Row],[BASE_FARE]:[SURCHARGES]])*Table1[[#This Row],[SEATS_BOOKED]]</f>
        <v>6450</v>
      </c>
      <c r="Q2621" s="3414" t="s">
        <v>161</v>
      </c>
      <c r="R2621" s="2232" t="s">
        <v>95</v>
      </c>
      <c r="S2621" s="3436" t="str">
        <f>LEFT(Table1[[#This Row],[SECTOR]],3)</f>
        <v>PMO</v>
      </c>
      <c r="T2621" s="3436" t="str">
        <f>RIGHT(Table1[[#This Row],[SECTOR]],3)</f>
        <v>SSH</v>
      </c>
      <c r="U2621" s="3436" t="str">
        <f t="shared" si="279"/>
        <v>PMO</v>
      </c>
      <c r="V2621" s="3436">
        <f>WEEKDAY(Table1[[#This Row],[FLIGHT_DATE]],2)</f>
        <v>1</v>
      </c>
      <c r="W2621" s="3436">
        <f>Table1[[#This Row],[FLIGHT_DATE]]-Table1[[#This Row],[DATE_BOOKED]]</f>
        <v>91</v>
      </c>
    </row>
    <row r="2622" spans="1:23" x14ac:dyDescent="0.35">
      <c r="A2622" s="3435">
        <v>45789</v>
      </c>
      <c r="B2622" s="3436" t="s">
        <v>788</v>
      </c>
      <c r="C2622" s="198" t="s">
        <v>160</v>
      </c>
      <c r="D2622" s="198"/>
      <c r="E2622" s="3429"/>
      <c r="F2622" s="3407" t="s">
        <v>54</v>
      </c>
      <c r="G2622" s="3422" t="s">
        <v>10</v>
      </c>
      <c r="H2622" s="3436" t="s">
        <v>777</v>
      </c>
      <c r="I2622" s="3437" t="s">
        <v>532</v>
      </c>
      <c r="J2622" s="3435">
        <v>45887</v>
      </c>
      <c r="K2622" s="3438">
        <v>30</v>
      </c>
      <c r="L2622" s="3438">
        <v>30</v>
      </c>
      <c r="M2622" s="3440">
        <v>215</v>
      </c>
      <c r="N2622" s="3419">
        <v>0</v>
      </c>
      <c r="O2622" s="3419">
        <v>0</v>
      </c>
      <c r="P2622" s="3442">
        <f>SUM(Table1[[#This Row],[BASE_FARE]:[SURCHARGES]])*Table1[[#This Row],[SEATS_BOOKED]]</f>
        <v>6450</v>
      </c>
      <c r="Q2622" s="3414" t="s">
        <v>161</v>
      </c>
      <c r="R2622" s="2232" t="s">
        <v>95</v>
      </c>
      <c r="S2622" s="3436" t="str">
        <f>LEFT(Table1[[#This Row],[SECTOR]],3)</f>
        <v>PMO</v>
      </c>
      <c r="T2622" s="3436" t="str">
        <f>RIGHT(Table1[[#This Row],[SECTOR]],3)</f>
        <v>SSH</v>
      </c>
      <c r="U2622" s="3436" t="str">
        <f t="shared" si="279"/>
        <v>PMO</v>
      </c>
      <c r="V2622" s="3436">
        <f>WEEKDAY(Table1[[#This Row],[FLIGHT_DATE]],2)</f>
        <v>1</v>
      </c>
      <c r="W2622" s="3436">
        <f>Table1[[#This Row],[FLIGHT_DATE]]-Table1[[#This Row],[DATE_BOOKED]]</f>
        <v>98</v>
      </c>
    </row>
    <row r="2623" spans="1:23" x14ac:dyDescent="0.35">
      <c r="A2623" s="3435">
        <v>45789</v>
      </c>
      <c r="B2623" s="3436" t="s">
        <v>788</v>
      </c>
      <c r="C2623" s="198" t="s">
        <v>160</v>
      </c>
      <c r="D2623" s="198"/>
      <c r="E2623" s="3429"/>
      <c r="F2623" s="3407" t="s">
        <v>54</v>
      </c>
      <c r="G2623" s="3422" t="s">
        <v>10</v>
      </c>
      <c r="H2623" s="3436" t="s">
        <v>777</v>
      </c>
      <c r="I2623" s="3437" t="s">
        <v>532</v>
      </c>
      <c r="J2623" s="3435">
        <v>45894</v>
      </c>
      <c r="K2623" s="3438">
        <v>30</v>
      </c>
      <c r="L2623" s="3438">
        <v>30</v>
      </c>
      <c r="M2623" s="3440">
        <v>215</v>
      </c>
      <c r="N2623" s="3419">
        <v>0</v>
      </c>
      <c r="O2623" s="3419">
        <v>0</v>
      </c>
      <c r="P2623" s="3442">
        <f>SUM(Table1[[#This Row],[BASE_FARE]:[SURCHARGES]])*Table1[[#This Row],[SEATS_BOOKED]]</f>
        <v>6450</v>
      </c>
      <c r="Q2623" s="3414" t="s">
        <v>161</v>
      </c>
      <c r="R2623" s="2232" t="s">
        <v>95</v>
      </c>
      <c r="S2623" s="3436" t="str">
        <f>LEFT(Table1[[#This Row],[SECTOR]],3)</f>
        <v>PMO</v>
      </c>
      <c r="T2623" s="3436" t="str">
        <f>RIGHT(Table1[[#This Row],[SECTOR]],3)</f>
        <v>SSH</v>
      </c>
      <c r="U2623" s="3436" t="str">
        <f t="shared" si="279"/>
        <v>PMO</v>
      </c>
      <c r="V2623" s="3436">
        <f>WEEKDAY(Table1[[#This Row],[FLIGHT_DATE]],2)</f>
        <v>1</v>
      </c>
      <c r="W2623" s="3436">
        <f>Table1[[#This Row],[FLIGHT_DATE]]-Table1[[#This Row],[DATE_BOOKED]]</f>
        <v>105</v>
      </c>
    </row>
    <row r="2624" spans="1:23" x14ac:dyDescent="0.35">
      <c r="A2624" s="3435">
        <v>45789</v>
      </c>
      <c r="B2624" s="3436" t="s">
        <v>788</v>
      </c>
      <c r="C2624" s="198" t="s">
        <v>160</v>
      </c>
      <c r="D2624" s="198"/>
      <c r="E2624" s="3429"/>
      <c r="F2624" s="3407" t="s">
        <v>54</v>
      </c>
      <c r="G2624" s="3422" t="s">
        <v>10</v>
      </c>
      <c r="H2624" s="3436" t="s">
        <v>777</v>
      </c>
      <c r="I2624" s="3437" t="s">
        <v>532</v>
      </c>
      <c r="J2624" s="3435">
        <v>45901</v>
      </c>
      <c r="K2624" s="3438">
        <v>30</v>
      </c>
      <c r="L2624" s="3438">
        <v>30</v>
      </c>
      <c r="M2624" s="3440">
        <v>215</v>
      </c>
      <c r="N2624" s="3419">
        <v>0</v>
      </c>
      <c r="O2624" s="3419">
        <v>0</v>
      </c>
      <c r="P2624" s="3442">
        <f>SUM(Table1[[#This Row],[BASE_FARE]:[SURCHARGES]])*Table1[[#This Row],[SEATS_BOOKED]]</f>
        <v>6450</v>
      </c>
      <c r="Q2624" s="3414" t="s">
        <v>161</v>
      </c>
      <c r="R2624" s="2232" t="s">
        <v>95</v>
      </c>
      <c r="S2624" s="3436" t="str">
        <f>LEFT(Table1[[#This Row],[SECTOR]],3)</f>
        <v>PMO</v>
      </c>
      <c r="T2624" s="3436" t="str">
        <f>RIGHT(Table1[[#This Row],[SECTOR]],3)</f>
        <v>SSH</v>
      </c>
      <c r="U2624" s="3436" t="str">
        <f t="shared" si="279"/>
        <v>PMO</v>
      </c>
      <c r="V2624" s="3436">
        <f>WEEKDAY(Table1[[#This Row],[FLIGHT_DATE]],2)</f>
        <v>1</v>
      </c>
      <c r="W2624" s="3436">
        <f>Table1[[#This Row],[FLIGHT_DATE]]-Table1[[#This Row],[DATE_BOOKED]]</f>
        <v>112</v>
      </c>
    </row>
    <row r="2625" spans="1:23" x14ac:dyDescent="0.35">
      <c r="A2625" s="3435">
        <v>45789</v>
      </c>
      <c r="B2625" s="3436" t="s">
        <v>788</v>
      </c>
      <c r="C2625" s="198" t="s">
        <v>160</v>
      </c>
      <c r="D2625" s="198"/>
      <c r="E2625" s="3429"/>
      <c r="F2625" s="3407" t="s">
        <v>54</v>
      </c>
      <c r="G2625" s="3422" t="s">
        <v>10</v>
      </c>
      <c r="H2625" s="3436" t="s">
        <v>777</v>
      </c>
      <c r="I2625" s="3437" t="s">
        <v>532</v>
      </c>
      <c r="J2625" s="3435">
        <v>45908</v>
      </c>
      <c r="K2625" s="3438">
        <v>30</v>
      </c>
      <c r="L2625" s="3438">
        <v>30</v>
      </c>
      <c r="M2625" s="3440">
        <v>215</v>
      </c>
      <c r="N2625" s="3419">
        <v>0</v>
      </c>
      <c r="O2625" s="3419">
        <v>0</v>
      </c>
      <c r="P2625" s="3442">
        <f>SUM(Table1[[#This Row],[BASE_FARE]:[SURCHARGES]])*Table1[[#This Row],[SEATS_BOOKED]]</f>
        <v>6450</v>
      </c>
      <c r="Q2625" s="3414" t="s">
        <v>161</v>
      </c>
      <c r="R2625" s="2232" t="s">
        <v>95</v>
      </c>
      <c r="S2625" s="3436" t="str">
        <f>LEFT(Table1[[#This Row],[SECTOR]],3)</f>
        <v>PMO</v>
      </c>
      <c r="T2625" s="3436" t="str">
        <f>RIGHT(Table1[[#This Row],[SECTOR]],3)</f>
        <v>SSH</v>
      </c>
      <c r="U2625" s="3436" t="str">
        <f t="shared" si="279"/>
        <v>PMO</v>
      </c>
      <c r="V2625" s="3436">
        <f>WEEKDAY(Table1[[#This Row],[FLIGHT_DATE]],2)</f>
        <v>1</v>
      </c>
      <c r="W2625" s="3436">
        <f>Table1[[#This Row],[FLIGHT_DATE]]-Table1[[#This Row],[DATE_BOOKED]]</f>
        <v>119</v>
      </c>
    </row>
    <row r="2626" spans="1:23" x14ac:dyDescent="0.35">
      <c r="A2626" s="3435">
        <v>45789</v>
      </c>
      <c r="B2626" s="3436" t="s">
        <v>788</v>
      </c>
      <c r="C2626" s="198" t="s">
        <v>160</v>
      </c>
      <c r="D2626" s="198"/>
      <c r="E2626" s="3429"/>
      <c r="F2626" s="3407" t="s">
        <v>54</v>
      </c>
      <c r="G2626" s="3407" t="s">
        <v>11</v>
      </c>
      <c r="H2626" s="3436" t="s">
        <v>768</v>
      </c>
      <c r="I2626" s="3437" t="s">
        <v>530</v>
      </c>
      <c r="J2626" s="3435">
        <v>45866</v>
      </c>
      <c r="K2626" s="3438">
        <v>30</v>
      </c>
      <c r="L2626" s="3438">
        <v>30</v>
      </c>
      <c r="M2626" s="3440">
        <v>215</v>
      </c>
      <c r="N2626" s="3419">
        <v>0</v>
      </c>
      <c r="O2626" s="3419">
        <v>0</v>
      </c>
      <c r="P2626" s="3442">
        <f>SUM(Table1[[#This Row],[BASE_FARE]:[SURCHARGES]])*Table1[[#This Row],[SEATS_BOOKED]]</f>
        <v>6450</v>
      </c>
      <c r="Q2626" s="3414" t="s">
        <v>161</v>
      </c>
      <c r="R2626" s="2232" t="s">
        <v>95</v>
      </c>
      <c r="S2626" s="3436" t="str">
        <f>LEFT(Table1[[#This Row],[SECTOR]],3)</f>
        <v>SSH</v>
      </c>
      <c r="T2626" s="3436" t="str">
        <f>RIGHT(Table1[[#This Row],[SECTOR]],3)</f>
        <v>PMO</v>
      </c>
      <c r="U2626" s="3436" t="str">
        <f t="shared" ref="U2626:U2633" si="280">IF(AND(S2626&lt;&gt;"SSH", S2626&lt;&gt;"RMF", S2626&lt;&gt;"CAI", S2626&lt;&gt;"HRG", S2626&lt;&gt;"LXR", S2626&lt;&gt;"DXB", OR(T2626="SSH", T2626="RMF", T2626="CAI", T2626="HRG", T2626="LXR", T2626="DXB")), S2626,
    IF(AND(T2626&lt;&gt;"SSH", T2626&lt;&gt;"RMF", T2626&lt;&gt;"CAI", T2626&lt;&gt;"HRG", T2626&lt;&gt;"LXR", T2626&lt;&gt;"DXB", OR(S2626="SSH", S2626="RMF", S2626="CAI", S2626="HRG", S2626="LXR", S2626="DXB")), T2626,
    "VIE"))</f>
        <v>PMO</v>
      </c>
      <c r="V2626" s="3436">
        <f>WEEKDAY(Table1[[#This Row],[FLIGHT_DATE]],2)</f>
        <v>1</v>
      </c>
      <c r="W2626" s="3436">
        <f>Table1[[#This Row],[FLIGHT_DATE]]-Table1[[#This Row],[DATE_BOOKED]]</f>
        <v>77</v>
      </c>
    </row>
    <row r="2627" spans="1:23" x14ac:dyDescent="0.35">
      <c r="A2627" s="3435">
        <v>45789</v>
      </c>
      <c r="B2627" s="3436" t="s">
        <v>788</v>
      </c>
      <c r="C2627" s="198" t="s">
        <v>160</v>
      </c>
      <c r="D2627" s="198"/>
      <c r="E2627" s="3429"/>
      <c r="F2627" s="3407" t="s">
        <v>54</v>
      </c>
      <c r="G2627" s="3407" t="s">
        <v>11</v>
      </c>
      <c r="H2627" s="3436" t="s">
        <v>768</v>
      </c>
      <c r="I2627" s="3437" t="s">
        <v>530</v>
      </c>
      <c r="J2627" s="3435">
        <v>45873</v>
      </c>
      <c r="K2627" s="3438">
        <v>30</v>
      </c>
      <c r="L2627" s="3438">
        <v>30</v>
      </c>
      <c r="M2627" s="3440">
        <v>215</v>
      </c>
      <c r="N2627" s="3419">
        <v>0</v>
      </c>
      <c r="O2627" s="3419">
        <v>0</v>
      </c>
      <c r="P2627" s="3442">
        <f>SUM(Table1[[#This Row],[BASE_FARE]:[SURCHARGES]])*Table1[[#This Row],[SEATS_BOOKED]]</f>
        <v>6450</v>
      </c>
      <c r="Q2627" s="3414" t="s">
        <v>161</v>
      </c>
      <c r="R2627" s="2232" t="s">
        <v>95</v>
      </c>
      <c r="S2627" s="3436" t="str">
        <f>LEFT(Table1[[#This Row],[SECTOR]],3)</f>
        <v>SSH</v>
      </c>
      <c r="T2627" s="3436" t="str">
        <f>RIGHT(Table1[[#This Row],[SECTOR]],3)</f>
        <v>PMO</v>
      </c>
      <c r="U2627" s="3436" t="str">
        <f t="shared" si="280"/>
        <v>PMO</v>
      </c>
      <c r="V2627" s="3436">
        <f>WEEKDAY(Table1[[#This Row],[FLIGHT_DATE]],2)</f>
        <v>1</v>
      </c>
      <c r="W2627" s="3436">
        <f>Table1[[#This Row],[FLIGHT_DATE]]-Table1[[#This Row],[DATE_BOOKED]]</f>
        <v>84</v>
      </c>
    </row>
    <row r="2628" spans="1:23" x14ac:dyDescent="0.35">
      <c r="A2628" s="3435">
        <v>45789</v>
      </c>
      <c r="B2628" s="3436" t="s">
        <v>788</v>
      </c>
      <c r="C2628" s="198" t="s">
        <v>160</v>
      </c>
      <c r="D2628" s="198"/>
      <c r="E2628" s="3429"/>
      <c r="F2628" s="3407" t="s">
        <v>54</v>
      </c>
      <c r="G2628" s="3407" t="s">
        <v>11</v>
      </c>
      <c r="H2628" s="3436" t="s">
        <v>768</v>
      </c>
      <c r="I2628" s="3437" t="s">
        <v>530</v>
      </c>
      <c r="J2628" s="3435">
        <v>45880</v>
      </c>
      <c r="K2628" s="3438">
        <v>30</v>
      </c>
      <c r="L2628" s="3438">
        <v>30</v>
      </c>
      <c r="M2628" s="3440">
        <v>215</v>
      </c>
      <c r="N2628" s="3419">
        <v>0</v>
      </c>
      <c r="O2628" s="3419">
        <v>0</v>
      </c>
      <c r="P2628" s="3442">
        <f>SUM(Table1[[#This Row],[BASE_FARE]:[SURCHARGES]])*Table1[[#This Row],[SEATS_BOOKED]]</f>
        <v>6450</v>
      </c>
      <c r="Q2628" s="3414" t="s">
        <v>161</v>
      </c>
      <c r="R2628" s="2232" t="s">
        <v>95</v>
      </c>
      <c r="S2628" s="3436" t="str">
        <f>LEFT(Table1[[#This Row],[SECTOR]],3)</f>
        <v>SSH</v>
      </c>
      <c r="T2628" s="3436" t="str">
        <f>RIGHT(Table1[[#This Row],[SECTOR]],3)</f>
        <v>PMO</v>
      </c>
      <c r="U2628" s="3436" t="str">
        <f t="shared" si="280"/>
        <v>PMO</v>
      </c>
      <c r="V2628" s="3436">
        <f>WEEKDAY(Table1[[#This Row],[FLIGHT_DATE]],2)</f>
        <v>1</v>
      </c>
      <c r="W2628" s="3436">
        <f>Table1[[#This Row],[FLIGHT_DATE]]-Table1[[#This Row],[DATE_BOOKED]]</f>
        <v>91</v>
      </c>
    </row>
    <row r="2629" spans="1:23" x14ac:dyDescent="0.35">
      <c r="A2629" s="3435">
        <v>45789</v>
      </c>
      <c r="B2629" s="3436" t="s">
        <v>788</v>
      </c>
      <c r="C2629" s="198" t="s">
        <v>160</v>
      </c>
      <c r="D2629" s="198"/>
      <c r="E2629" s="3429"/>
      <c r="F2629" s="3407" t="s">
        <v>54</v>
      </c>
      <c r="G2629" s="3407" t="s">
        <v>11</v>
      </c>
      <c r="H2629" s="3436" t="s">
        <v>768</v>
      </c>
      <c r="I2629" s="3437" t="s">
        <v>530</v>
      </c>
      <c r="J2629" s="3435">
        <v>45887</v>
      </c>
      <c r="K2629" s="3438">
        <v>30</v>
      </c>
      <c r="L2629" s="3438">
        <v>30</v>
      </c>
      <c r="M2629" s="3440">
        <v>215</v>
      </c>
      <c r="N2629" s="3419">
        <v>0</v>
      </c>
      <c r="O2629" s="3419">
        <v>0</v>
      </c>
      <c r="P2629" s="3442">
        <f>SUM(Table1[[#This Row],[BASE_FARE]:[SURCHARGES]])*Table1[[#This Row],[SEATS_BOOKED]]</f>
        <v>6450</v>
      </c>
      <c r="Q2629" s="3414" t="s">
        <v>161</v>
      </c>
      <c r="R2629" s="2232" t="s">
        <v>95</v>
      </c>
      <c r="S2629" s="3436" t="str">
        <f>LEFT(Table1[[#This Row],[SECTOR]],3)</f>
        <v>SSH</v>
      </c>
      <c r="T2629" s="3436" t="str">
        <f>RIGHT(Table1[[#This Row],[SECTOR]],3)</f>
        <v>PMO</v>
      </c>
      <c r="U2629" s="3436" t="str">
        <f t="shared" si="280"/>
        <v>PMO</v>
      </c>
      <c r="V2629" s="3436">
        <f>WEEKDAY(Table1[[#This Row],[FLIGHT_DATE]],2)</f>
        <v>1</v>
      </c>
      <c r="W2629" s="3436">
        <f>Table1[[#This Row],[FLIGHT_DATE]]-Table1[[#This Row],[DATE_BOOKED]]</f>
        <v>98</v>
      </c>
    </row>
    <row r="2630" spans="1:23" x14ac:dyDescent="0.35">
      <c r="A2630" s="3435">
        <v>45789</v>
      </c>
      <c r="B2630" s="3436" t="s">
        <v>788</v>
      </c>
      <c r="C2630" s="198" t="s">
        <v>160</v>
      </c>
      <c r="D2630" s="198"/>
      <c r="E2630" s="3429"/>
      <c r="F2630" s="3407" t="s">
        <v>54</v>
      </c>
      <c r="G2630" s="3407" t="s">
        <v>11</v>
      </c>
      <c r="H2630" s="3436" t="s">
        <v>768</v>
      </c>
      <c r="I2630" s="3437" t="s">
        <v>530</v>
      </c>
      <c r="J2630" s="3435">
        <v>45894</v>
      </c>
      <c r="K2630" s="3438">
        <v>30</v>
      </c>
      <c r="L2630" s="3438">
        <v>30</v>
      </c>
      <c r="M2630" s="3440">
        <v>215</v>
      </c>
      <c r="N2630" s="3419">
        <v>0</v>
      </c>
      <c r="O2630" s="3419">
        <v>0</v>
      </c>
      <c r="P2630" s="3442">
        <f>SUM(Table1[[#This Row],[BASE_FARE]:[SURCHARGES]])*Table1[[#This Row],[SEATS_BOOKED]]</f>
        <v>6450</v>
      </c>
      <c r="Q2630" s="3414" t="s">
        <v>161</v>
      </c>
      <c r="R2630" s="2232" t="s">
        <v>95</v>
      </c>
      <c r="S2630" s="3436" t="str">
        <f>LEFT(Table1[[#This Row],[SECTOR]],3)</f>
        <v>SSH</v>
      </c>
      <c r="T2630" s="3436" t="str">
        <f>RIGHT(Table1[[#This Row],[SECTOR]],3)</f>
        <v>PMO</v>
      </c>
      <c r="U2630" s="3436" t="str">
        <f t="shared" si="280"/>
        <v>PMO</v>
      </c>
      <c r="V2630" s="3436">
        <f>WEEKDAY(Table1[[#This Row],[FLIGHT_DATE]],2)</f>
        <v>1</v>
      </c>
      <c r="W2630" s="3436">
        <f>Table1[[#This Row],[FLIGHT_DATE]]-Table1[[#This Row],[DATE_BOOKED]]</f>
        <v>105</v>
      </c>
    </row>
    <row r="2631" spans="1:23" x14ac:dyDescent="0.35">
      <c r="A2631" s="3435">
        <v>45789</v>
      </c>
      <c r="B2631" s="3436" t="s">
        <v>788</v>
      </c>
      <c r="C2631" s="198" t="s">
        <v>160</v>
      </c>
      <c r="D2631" s="198"/>
      <c r="E2631" s="3429"/>
      <c r="F2631" s="3407" t="s">
        <v>54</v>
      </c>
      <c r="G2631" s="3407" t="s">
        <v>11</v>
      </c>
      <c r="H2631" s="3436" t="s">
        <v>768</v>
      </c>
      <c r="I2631" s="3437" t="s">
        <v>530</v>
      </c>
      <c r="J2631" s="3435">
        <v>45901</v>
      </c>
      <c r="K2631" s="3438">
        <v>30</v>
      </c>
      <c r="L2631" s="3438">
        <v>30</v>
      </c>
      <c r="M2631" s="3440">
        <v>215</v>
      </c>
      <c r="N2631" s="3419">
        <v>0</v>
      </c>
      <c r="O2631" s="3419">
        <v>0</v>
      </c>
      <c r="P2631" s="3442">
        <f>SUM(Table1[[#This Row],[BASE_FARE]:[SURCHARGES]])*Table1[[#This Row],[SEATS_BOOKED]]</f>
        <v>6450</v>
      </c>
      <c r="Q2631" s="3414" t="s">
        <v>161</v>
      </c>
      <c r="R2631" s="2232" t="s">
        <v>95</v>
      </c>
      <c r="S2631" s="3436" t="str">
        <f>LEFT(Table1[[#This Row],[SECTOR]],3)</f>
        <v>SSH</v>
      </c>
      <c r="T2631" s="3436" t="str">
        <f>RIGHT(Table1[[#This Row],[SECTOR]],3)</f>
        <v>PMO</v>
      </c>
      <c r="U2631" s="3436" t="str">
        <f t="shared" si="280"/>
        <v>PMO</v>
      </c>
      <c r="V2631" s="3436">
        <f>WEEKDAY(Table1[[#This Row],[FLIGHT_DATE]],2)</f>
        <v>1</v>
      </c>
      <c r="W2631" s="3436">
        <f>Table1[[#This Row],[FLIGHT_DATE]]-Table1[[#This Row],[DATE_BOOKED]]</f>
        <v>112</v>
      </c>
    </row>
    <row r="2632" spans="1:23" x14ac:dyDescent="0.35">
      <c r="A2632" s="3435">
        <v>45789</v>
      </c>
      <c r="B2632" s="3436" t="s">
        <v>788</v>
      </c>
      <c r="C2632" s="198" t="s">
        <v>160</v>
      </c>
      <c r="D2632" s="198"/>
      <c r="E2632" s="3429"/>
      <c r="F2632" s="3407" t="s">
        <v>54</v>
      </c>
      <c r="G2632" s="3407" t="s">
        <v>11</v>
      </c>
      <c r="H2632" s="3436" t="s">
        <v>768</v>
      </c>
      <c r="I2632" s="3437" t="s">
        <v>530</v>
      </c>
      <c r="J2632" s="3435">
        <v>45908</v>
      </c>
      <c r="K2632" s="3438">
        <v>30</v>
      </c>
      <c r="L2632" s="3438">
        <v>30</v>
      </c>
      <c r="M2632" s="3440">
        <v>215</v>
      </c>
      <c r="N2632" s="3419">
        <v>0</v>
      </c>
      <c r="O2632" s="3419">
        <v>0</v>
      </c>
      <c r="P2632" s="3442">
        <f>SUM(Table1[[#This Row],[BASE_FARE]:[SURCHARGES]])*Table1[[#This Row],[SEATS_BOOKED]]</f>
        <v>6450</v>
      </c>
      <c r="Q2632" s="3414" t="s">
        <v>161</v>
      </c>
      <c r="R2632" s="2232" t="s">
        <v>95</v>
      </c>
      <c r="S2632" s="3436" t="str">
        <f>LEFT(Table1[[#This Row],[SECTOR]],3)</f>
        <v>SSH</v>
      </c>
      <c r="T2632" s="3436" t="str">
        <f>RIGHT(Table1[[#This Row],[SECTOR]],3)</f>
        <v>PMO</v>
      </c>
      <c r="U2632" s="3436" t="str">
        <f t="shared" si="280"/>
        <v>PMO</v>
      </c>
      <c r="V2632" s="3436">
        <f>WEEKDAY(Table1[[#This Row],[FLIGHT_DATE]],2)</f>
        <v>1</v>
      </c>
      <c r="W2632" s="3436">
        <f>Table1[[#This Row],[FLIGHT_DATE]]-Table1[[#This Row],[DATE_BOOKED]]</f>
        <v>119</v>
      </c>
    </row>
    <row r="2633" spans="1:23" x14ac:dyDescent="0.35">
      <c r="A2633" s="3435">
        <v>45789</v>
      </c>
      <c r="B2633" s="3436" t="s">
        <v>788</v>
      </c>
      <c r="C2633" s="198" t="s">
        <v>160</v>
      </c>
      <c r="D2633" s="198"/>
      <c r="E2633" s="3429"/>
      <c r="F2633" s="3407" t="s">
        <v>54</v>
      </c>
      <c r="G2633" s="3407" t="s">
        <v>11</v>
      </c>
      <c r="H2633" s="3436" t="s">
        <v>768</v>
      </c>
      <c r="I2633" s="3437" t="s">
        <v>530</v>
      </c>
      <c r="J2633" s="3435">
        <v>45915</v>
      </c>
      <c r="K2633" s="3438">
        <v>30</v>
      </c>
      <c r="L2633" s="3438">
        <v>30</v>
      </c>
      <c r="M2633" s="3440">
        <v>215</v>
      </c>
      <c r="N2633" s="3419">
        <v>0</v>
      </c>
      <c r="O2633" s="3419">
        <v>0</v>
      </c>
      <c r="P2633" s="3442">
        <f>SUM(Table1[[#This Row],[BASE_FARE]:[SURCHARGES]])*Table1[[#This Row],[SEATS_BOOKED]]</f>
        <v>6450</v>
      </c>
      <c r="Q2633" s="3414" t="s">
        <v>161</v>
      </c>
      <c r="R2633" s="2232" t="s">
        <v>95</v>
      </c>
      <c r="S2633" s="3436" t="str">
        <f>LEFT(Table1[[#This Row],[SECTOR]],3)</f>
        <v>SSH</v>
      </c>
      <c r="T2633" s="3436" t="str">
        <f>RIGHT(Table1[[#This Row],[SECTOR]],3)</f>
        <v>PMO</v>
      </c>
      <c r="U2633" s="3436" t="str">
        <f t="shared" si="280"/>
        <v>PMO</v>
      </c>
      <c r="V2633" s="3436">
        <f>WEEKDAY(Table1[[#This Row],[FLIGHT_DATE]],2)</f>
        <v>1</v>
      </c>
      <c r="W2633" s="3436">
        <f>Table1[[#This Row],[FLIGHT_DATE]]-Table1[[#This Row],[DATE_BOOKED]]</f>
        <v>126</v>
      </c>
    </row>
    <row r="2634" spans="1:23" x14ac:dyDescent="0.35">
      <c r="A2634" s="3435">
        <v>45789</v>
      </c>
      <c r="B2634" s="3436" t="s">
        <v>1345</v>
      </c>
      <c r="C2634" s="198" t="s">
        <v>160</v>
      </c>
      <c r="D2634" s="198"/>
      <c r="E2634" s="3429"/>
      <c r="F2634" s="3407" t="s">
        <v>54</v>
      </c>
      <c r="G2634" s="3422" t="s">
        <v>10</v>
      </c>
      <c r="H2634" s="3436" t="s">
        <v>777</v>
      </c>
      <c r="I2634" s="3437" t="s">
        <v>532</v>
      </c>
      <c r="J2634" s="3435">
        <v>45859</v>
      </c>
      <c r="K2634" s="3438">
        <v>41</v>
      </c>
      <c r="L2634" s="3438">
        <v>41</v>
      </c>
      <c r="M2634" s="3440">
        <v>215</v>
      </c>
      <c r="N2634" s="3419">
        <v>0</v>
      </c>
      <c r="O2634" s="3419">
        <v>0</v>
      </c>
      <c r="P2634" s="3442">
        <f>SUM(Table1[[#This Row],[BASE_FARE]:[SURCHARGES]])*Table1[[#This Row],[SEATS_BOOKED]]</f>
        <v>8815</v>
      </c>
      <c r="Q2634" s="3414" t="s">
        <v>161</v>
      </c>
      <c r="R2634" s="2232" t="s">
        <v>95</v>
      </c>
      <c r="S2634" s="3436" t="str">
        <f>LEFT(Table1[[#This Row],[SECTOR]],3)</f>
        <v>PMO</v>
      </c>
      <c r="T2634" s="3436" t="str">
        <f>RIGHT(Table1[[#This Row],[SECTOR]],3)</f>
        <v>SSH</v>
      </c>
      <c r="U2634" s="3436" t="str">
        <f t="shared" ref="U2634:U2639" si="281">IF(AND(S2634&lt;&gt;"SSH", S2634&lt;&gt;"RMF", S2634&lt;&gt;"CAI", S2634&lt;&gt;"HRG", S2634&lt;&gt;"LXR", S2634&lt;&gt;"DXB", OR(T2634="SSH", T2634="RMF", T2634="CAI", T2634="HRG", T2634="LXR", T2634="DXB")), S2634,
    IF(AND(T2634&lt;&gt;"SSH", T2634&lt;&gt;"RMF", T2634&lt;&gt;"CAI", T2634&lt;&gt;"HRG", T2634&lt;&gt;"LXR", T2634&lt;&gt;"DXB", OR(S2634="SSH", S2634="RMF", S2634="CAI", S2634="HRG", S2634="LXR", S2634="DXB")), T2634,
    "VIE"))</f>
        <v>PMO</v>
      </c>
      <c r="V2634" s="3436">
        <f>WEEKDAY(Table1[[#This Row],[FLIGHT_DATE]],2)</f>
        <v>1</v>
      </c>
      <c r="W2634" s="3436">
        <f>Table1[[#This Row],[FLIGHT_DATE]]-Table1[[#This Row],[DATE_BOOKED]]</f>
        <v>70</v>
      </c>
    </row>
    <row r="2635" spans="1:23" x14ac:dyDescent="0.35">
      <c r="A2635" s="3435">
        <v>45789</v>
      </c>
      <c r="B2635" s="3436" t="s">
        <v>1345</v>
      </c>
      <c r="C2635" s="198" t="s">
        <v>160</v>
      </c>
      <c r="D2635" s="198"/>
      <c r="E2635" s="3429"/>
      <c r="F2635" s="3407" t="s">
        <v>54</v>
      </c>
      <c r="G2635" s="3422" t="s">
        <v>10</v>
      </c>
      <c r="H2635" s="3436" t="s">
        <v>777</v>
      </c>
      <c r="I2635" s="3437" t="s">
        <v>532</v>
      </c>
      <c r="J2635" s="3435">
        <v>45866</v>
      </c>
      <c r="K2635" s="3438">
        <v>41</v>
      </c>
      <c r="L2635" s="3438">
        <v>41</v>
      </c>
      <c r="M2635" s="3440">
        <v>215</v>
      </c>
      <c r="N2635" s="3419">
        <v>0</v>
      </c>
      <c r="O2635" s="3419">
        <v>0</v>
      </c>
      <c r="P2635" s="3442">
        <f>SUM(Table1[[#This Row],[BASE_FARE]:[SURCHARGES]])*Table1[[#This Row],[SEATS_BOOKED]]</f>
        <v>8815</v>
      </c>
      <c r="Q2635" s="3414" t="s">
        <v>161</v>
      </c>
      <c r="R2635" s="2232" t="s">
        <v>95</v>
      </c>
      <c r="S2635" s="3436" t="str">
        <f>LEFT(Table1[[#This Row],[SECTOR]],3)</f>
        <v>PMO</v>
      </c>
      <c r="T2635" s="3436" t="str">
        <f>RIGHT(Table1[[#This Row],[SECTOR]],3)</f>
        <v>SSH</v>
      </c>
      <c r="U2635" s="3436" t="str">
        <f t="shared" si="281"/>
        <v>PMO</v>
      </c>
      <c r="V2635" s="3436">
        <f>WEEKDAY(Table1[[#This Row],[FLIGHT_DATE]],2)</f>
        <v>1</v>
      </c>
      <c r="W2635" s="3436">
        <f>Table1[[#This Row],[FLIGHT_DATE]]-Table1[[#This Row],[DATE_BOOKED]]</f>
        <v>77</v>
      </c>
    </row>
    <row r="2636" spans="1:23" x14ac:dyDescent="0.35">
      <c r="A2636" s="3435">
        <v>45789</v>
      </c>
      <c r="B2636" s="3436" t="s">
        <v>1345</v>
      </c>
      <c r="C2636" s="198" t="s">
        <v>160</v>
      </c>
      <c r="D2636" s="198"/>
      <c r="E2636" s="3429"/>
      <c r="F2636" s="3407" t="s">
        <v>54</v>
      </c>
      <c r="G2636" s="3422" t="s">
        <v>10</v>
      </c>
      <c r="H2636" s="3436" t="s">
        <v>777</v>
      </c>
      <c r="I2636" s="3437" t="s">
        <v>532</v>
      </c>
      <c r="J2636" s="3435">
        <v>45887</v>
      </c>
      <c r="K2636" s="3438">
        <v>12</v>
      </c>
      <c r="L2636" s="3438">
        <v>12</v>
      </c>
      <c r="M2636" s="3440">
        <v>215</v>
      </c>
      <c r="N2636" s="3419">
        <v>0</v>
      </c>
      <c r="O2636" s="3419">
        <v>0</v>
      </c>
      <c r="P2636" s="3442">
        <f>SUM(Table1[[#This Row],[BASE_FARE]:[SURCHARGES]])*Table1[[#This Row],[SEATS_BOOKED]]</f>
        <v>2580</v>
      </c>
      <c r="Q2636" s="3414" t="s">
        <v>161</v>
      </c>
      <c r="R2636" s="2232" t="s">
        <v>95</v>
      </c>
      <c r="S2636" s="3436" t="str">
        <f>LEFT(Table1[[#This Row],[SECTOR]],3)</f>
        <v>PMO</v>
      </c>
      <c r="T2636" s="3436" t="str">
        <f>RIGHT(Table1[[#This Row],[SECTOR]],3)</f>
        <v>SSH</v>
      </c>
      <c r="U2636" s="3436" t="str">
        <f t="shared" si="281"/>
        <v>PMO</v>
      </c>
      <c r="V2636" s="3436">
        <f>WEEKDAY(Table1[[#This Row],[FLIGHT_DATE]],2)</f>
        <v>1</v>
      </c>
      <c r="W2636" s="3436">
        <f>Table1[[#This Row],[FLIGHT_DATE]]-Table1[[#This Row],[DATE_BOOKED]]</f>
        <v>98</v>
      </c>
    </row>
    <row r="2637" spans="1:23" x14ac:dyDescent="0.35">
      <c r="A2637" s="3435">
        <v>45789</v>
      </c>
      <c r="B2637" s="3436" t="s">
        <v>1345</v>
      </c>
      <c r="C2637" s="198" t="s">
        <v>160</v>
      </c>
      <c r="D2637" s="198"/>
      <c r="E2637" s="3429"/>
      <c r="F2637" s="3407" t="s">
        <v>54</v>
      </c>
      <c r="G2637" s="3422" t="s">
        <v>10</v>
      </c>
      <c r="H2637" s="3436" t="s">
        <v>777</v>
      </c>
      <c r="I2637" s="3437" t="s">
        <v>532</v>
      </c>
      <c r="J2637" s="3435">
        <v>45894</v>
      </c>
      <c r="K2637" s="3438">
        <v>40</v>
      </c>
      <c r="L2637" s="3438">
        <v>40</v>
      </c>
      <c r="M2637" s="3440">
        <v>215</v>
      </c>
      <c r="N2637" s="3419">
        <v>0</v>
      </c>
      <c r="O2637" s="3419">
        <v>0</v>
      </c>
      <c r="P2637" s="3442">
        <f>SUM(Table1[[#This Row],[BASE_FARE]:[SURCHARGES]])*Table1[[#This Row],[SEATS_BOOKED]]</f>
        <v>8600</v>
      </c>
      <c r="Q2637" s="3414" t="s">
        <v>161</v>
      </c>
      <c r="R2637" s="2232" t="s">
        <v>95</v>
      </c>
      <c r="S2637" s="3436" t="str">
        <f>LEFT(Table1[[#This Row],[SECTOR]],3)</f>
        <v>PMO</v>
      </c>
      <c r="T2637" s="3436" t="str">
        <f>RIGHT(Table1[[#This Row],[SECTOR]],3)</f>
        <v>SSH</v>
      </c>
      <c r="U2637" s="3436" t="str">
        <f t="shared" si="281"/>
        <v>PMO</v>
      </c>
      <c r="V2637" s="3436">
        <f>WEEKDAY(Table1[[#This Row],[FLIGHT_DATE]],2)</f>
        <v>1</v>
      </c>
      <c r="W2637" s="3436">
        <f>Table1[[#This Row],[FLIGHT_DATE]]-Table1[[#This Row],[DATE_BOOKED]]</f>
        <v>105</v>
      </c>
    </row>
    <row r="2638" spans="1:23" x14ac:dyDescent="0.35">
      <c r="A2638" s="3435">
        <v>45789</v>
      </c>
      <c r="B2638" s="3436" t="s">
        <v>1345</v>
      </c>
      <c r="C2638" s="198" t="s">
        <v>160</v>
      </c>
      <c r="D2638" s="198"/>
      <c r="E2638" s="3429"/>
      <c r="F2638" s="3407" t="s">
        <v>54</v>
      </c>
      <c r="G2638" s="3422" t="s">
        <v>10</v>
      </c>
      <c r="H2638" s="3436" t="s">
        <v>777</v>
      </c>
      <c r="I2638" s="3437" t="s">
        <v>532</v>
      </c>
      <c r="J2638" s="3435">
        <v>45901</v>
      </c>
      <c r="K2638" s="3438">
        <v>40</v>
      </c>
      <c r="L2638" s="3438">
        <v>40</v>
      </c>
      <c r="M2638" s="3440">
        <v>215</v>
      </c>
      <c r="N2638" s="3419">
        <v>0</v>
      </c>
      <c r="O2638" s="3419">
        <v>0</v>
      </c>
      <c r="P2638" s="3442">
        <f>SUM(Table1[[#This Row],[BASE_FARE]:[SURCHARGES]])*Table1[[#This Row],[SEATS_BOOKED]]</f>
        <v>8600</v>
      </c>
      <c r="Q2638" s="3414" t="s">
        <v>161</v>
      </c>
      <c r="R2638" s="2232" t="s">
        <v>95</v>
      </c>
      <c r="S2638" s="3436" t="str">
        <f>LEFT(Table1[[#This Row],[SECTOR]],3)</f>
        <v>PMO</v>
      </c>
      <c r="T2638" s="3436" t="str">
        <f>RIGHT(Table1[[#This Row],[SECTOR]],3)</f>
        <v>SSH</v>
      </c>
      <c r="U2638" s="3436" t="str">
        <f t="shared" si="281"/>
        <v>PMO</v>
      </c>
      <c r="V2638" s="3436">
        <f>WEEKDAY(Table1[[#This Row],[FLIGHT_DATE]],2)</f>
        <v>1</v>
      </c>
      <c r="W2638" s="3436">
        <f>Table1[[#This Row],[FLIGHT_DATE]]-Table1[[#This Row],[DATE_BOOKED]]</f>
        <v>112</v>
      </c>
    </row>
    <row r="2639" spans="1:23" x14ac:dyDescent="0.35">
      <c r="A2639" s="3435">
        <v>45789</v>
      </c>
      <c r="B2639" s="3436" t="s">
        <v>1345</v>
      </c>
      <c r="C2639" s="198" t="s">
        <v>160</v>
      </c>
      <c r="D2639" s="198"/>
      <c r="E2639" s="3429"/>
      <c r="F2639" s="3407" t="s">
        <v>54</v>
      </c>
      <c r="G2639" s="3422" t="s">
        <v>10</v>
      </c>
      <c r="H2639" s="3436" t="s">
        <v>777</v>
      </c>
      <c r="I2639" s="3437" t="s">
        <v>532</v>
      </c>
      <c r="J2639" s="3435">
        <v>45908</v>
      </c>
      <c r="K2639" s="3438">
        <v>37</v>
      </c>
      <c r="L2639" s="3438">
        <v>37</v>
      </c>
      <c r="M2639" s="3440">
        <v>215</v>
      </c>
      <c r="N2639" s="3419">
        <v>0</v>
      </c>
      <c r="O2639" s="3419">
        <v>0</v>
      </c>
      <c r="P2639" s="3442">
        <f>SUM(Table1[[#This Row],[BASE_FARE]:[SURCHARGES]])*Table1[[#This Row],[SEATS_BOOKED]]</f>
        <v>7955</v>
      </c>
      <c r="Q2639" s="3414" t="s">
        <v>161</v>
      </c>
      <c r="R2639" s="2232" t="s">
        <v>95</v>
      </c>
      <c r="S2639" s="3436" t="str">
        <f>LEFT(Table1[[#This Row],[SECTOR]],3)</f>
        <v>PMO</v>
      </c>
      <c r="T2639" s="3436" t="str">
        <f>RIGHT(Table1[[#This Row],[SECTOR]],3)</f>
        <v>SSH</v>
      </c>
      <c r="U2639" s="3436" t="str">
        <f t="shared" si="281"/>
        <v>PMO</v>
      </c>
      <c r="V2639" s="3436">
        <f>WEEKDAY(Table1[[#This Row],[FLIGHT_DATE]],2)</f>
        <v>1</v>
      </c>
      <c r="W2639" s="3436">
        <f>Table1[[#This Row],[FLIGHT_DATE]]-Table1[[#This Row],[DATE_BOOKED]]</f>
        <v>119</v>
      </c>
    </row>
    <row r="2640" spans="1:23" x14ac:dyDescent="0.35">
      <c r="A2640" s="3435">
        <v>45789</v>
      </c>
      <c r="B2640" s="3436" t="s">
        <v>1345</v>
      </c>
      <c r="C2640" s="198" t="s">
        <v>160</v>
      </c>
      <c r="D2640" s="198"/>
      <c r="E2640" s="3429"/>
      <c r="F2640" s="3407" t="s">
        <v>54</v>
      </c>
      <c r="G2640" s="3407" t="s">
        <v>11</v>
      </c>
      <c r="H2640" s="3436" t="s">
        <v>768</v>
      </c>
      <c r="I2640" s="3437" t="s">
        <v>530</v>
      </c>
      <c r="J2640" s="3435">
        <v>45866</v>
      </c>
      <c r="K2640" s="3438">
        <v>41</v>
      </c>
      <c r="L2640" s="3438">
        <v>41</v>
      </c>
      <c r="M2640" s="3440">
        <v>215</v>
      </c>
      <c r="N2640" s="3419">
        <v>0</v>
      </c>
      <c r="O2640" s="3419">
        <v>0</v>
      </c>
      <c r="P2640" s="3442">
        <f>SUM(Table1[[#This Row],[BASE_FARE]:[SURCHARGES]])*Table1[[#This Row],[SEATS_BOOKED]]</f>
        <v>8815</v>
      </c>
      <c r="Q2640" s="3414" t="s">
        <v>161</v>
      </c>
      <c r="R2640" s="2232" t="s">
        <v>95</v>
      </c>
      <c r="S2640" s="3436" t="str">
        <f>LEFT(Table1[[#This Row],[SECTOR]],3)</f>
        <v>SSH</v>
      </c>
      <c r="T2640" s="3436" t="str">
        <f>RIGHT(Table1[[#This Row],[SECTOR]],3)</f>
        <v>PMO</v>
      </c>
      <c r="U2640" s="3436" t="str">
        <f t="shared" ref="U2640:U2645" si="282">IF(AND(S2640&lt;&gt;"SSH", S2640&lt;&gt;"RMF", S2640&lt;&gt;"CAI", S2640&lt;&gt;"HRG", S2640&lt;&gt;"LXR", S2640&lt;&gt;"DXB", OR(T2640="SSH", T2640="RMF", T2640="CAI", T2640="HRG", T2640="LXR", T2640="DXB")), S2640,
    IF(AND(T2640&lt;&gt;"SSH", T2640&lt;&gt;"RMF", T2640&lt;&gt;"CAI", T2640&lt;&gt;"HRG", T2640&lt;&gt;"LXR", T2640&lt;&gt;"DXB", OR(S2640="SSH", S2640="RMF", S2640="CAI", S2640="HRG", S2640="LXR", S2640="DXB")), T2640,
    "VIE"))</f>
        <v>PMO</v>
      </c>
      <c r="V2640" s="3436">
        <f>WEEKDAY(Table1[[#This Row],[FLIGHT_DATE]],2)</f>
        <v>1</v>
      </c>
      <c r="W2640" s="3436">
        <f>Table1[[#This Row],[FLIGHT_DATE]]-Table1[[#This Row],[DATE_BOOKED]]</f>
        <v>77</v>
      </c>
    </row>
    <row r="2641" spans="1:23" x14ac:dyDescent="0.35">
      <c r="A2641" s="3435">
        <v>45789</v>
      </c>
      <c r="B2641" s="3436" t="s">
        <v>1345</v>
      </c>
      <c r="C2641" s="198" t="s">
        <v>160</v>
      </c>
      <c r="D2641" s="198"/>
      <c r="E2641" s="3429"/>
      <c r="F2641" s="3407" t="s">
        <v>54</v>
      </c>
      <c r="G2641" s="3407" t="s">
        <v>11</v>
      </c>
      <c r="H2641" s="3436" t="s">
        <v>768</v>
      </c>
      <c r="I2641" s="3437" t="s">
        <v>530</v>
      </c>
      <c r="J2641" s="3435">
        <v>45873</v>
      </c>
      <c r="K2641" s="3438">
        <v>41</v>
      </c>
      <c r="L2641" s="3438">
        <v>41</v>
      </c>
      <c r="M2641" s="3440">
        <v>215</v>
      </c>
      <c r="N2641" s="3419">
        <v>0</v>
      </c>
      <c r="O2641" s="3419">
        <v>0</v>
      </c>
      <c r="P2641" s="3442">
        <f>SUM(Table1[[#This Row],[BASE_FARE]:[SURCHARGES]])*Table1[[#This Row],[SEATS_BOOKED]]</f>
        <v>8815</v>
      </c>
      <c r="Q2641" s="3414" t="s">
        <v>161</v>
      </c>
      <c r="R2641" s="2232" t="s">
        <v>95</v>
      </c>
      <c r="S2641" s="3436" t="str">
        <f>LEFT(Table1[[#This Row],[SECTOR]],3)</f>
        <v>SSH</v>
      </c>
      <c r="T2641" s="3436" t="str">
        <f>RIGHT(Table1[[#This Row],[SECTOR]],3)</f>
        <v>PMO</v>
      </c>
      <c r="U2641" s="3436" t="str">
        <f t="shared" si="282"/>
        <v>PMO</v>
      </c>
      <c r="V2641" s="3436">
        <f>WEEKDAY(Table1[[#This Row],[FLIGHT_DATE]],2)</f>
        <v>1</v>
      </c>
      <c r="W2641" s="3436">
        <f>Table1[[#This Row],[FLIGHT_DATE]]-Table1[[#This Row],[DATE_BOOKED]]</f>
        <v>84</v>
      </c>
    </row>
    <row r="2642" spans="1:23" x14ac:dyDescent="0.35">
      <c r="A2642" s="3435">
        <v>45789</v>
      </c>
      <c r="B2642" s="3436" t="s">
        <v>1345</v>
      </c>
      <c r="C2642" s="198" t="s">
        <v>160</v>
      </c>
      <c r="D2642" s="198"/>
      <c r="E2642" s="3429"/>
      <c r="F2642" s="3407" t="s">
        <v>54</v>
      </c>
      <c r="G2642" s="3407" t="s">
        <v>11</v>
      </c>
      <c r="H2642" s="3436" t="s">
        <v>768</v>
      </c>
      <c r="I2642" s="3437" t="s">
        <v>530</v>
      </c>
      <c r="J2642" s="3435">
        <v>45894</v>
      </c>
      <c r="K2642" s="3438">
        <v>12</v>
      </c>
      <c r="L2642" s="3438">
        <v>12</v>
      </c>
      <c r="M2642" s="3440">
        <v>215</v>
      </c>
      <c r="N2642" s="3419">
        <v>0</v>
      </c>
      <c r="O2642" s="3419">
        <v>0</v>
      </c>
      <c r="P2642" s="3442">
        <f>SUM(Table1[[#This Row],[BASE_FARE]:[SURCHARGES]])*Table1[[#This Row],[SEATS_BOOKED]]</f>
        <v>2580</v>
      </c>
      <c r="Q2642" s="3414" t="s">
        <v>161</v>
      </c>
      <c r="R2642" s="2232" t="s">
        <v>95</v>
      </c>
      <c r="S2642" s="3436" t="str">
        <f>LEFT(Table1[[#This Row],[SECTOR]],3)</f>
        <v>SSH</v>
      </c>
      <c r="T2642" s="3436" t="str">
        <f>RIGHT(Table1[[#This Row],[SECTOR]],3)</f>
        <v>PMO</v>
      </c>
      <c r="U2642" s="3436" t="str">
        <f t="shared" si="282"/>
        <v>PMO</v>
      </c>
      <c r="V2642" s="3436">
        <f>WEEKDAY(Table1[[#This Row],[FLIGHT_DATE]],2)</f>
        <v>1</v>
      </c>
      <c r="W2642" s="3436">
        <f>Table1[[#This Row],[FLIGHT_DATE]]-Table1[[#This Row],[DATE_BOOKED]]</f>
        <v>105</v>
      </c>
    </row>
    <row r="2643" spans="1:23" x14ac:dyDescent="0.35">
      <c r="A2643" s="3435">
        <v>45789</v>
      </c>
      <c r="B2643" s="3436" t="s">
        <v>1345</v>
      </c>
      <c r="C2643" s="198" t="s">
        <v>160</v>
      </c>
      <c r="D2643" s="198"/>
      <c r="E2643" s="3429"/>
      <c r="F2643" s="3407" t="s">
        <v>54</v>
      </c>
      <c r="G2643" s="3407" t="s">
        <v>11</v>
      </c>
      <c r="H2643" s="3436" t="s">
        <v>768</v>
      </c>
      <c r="I2643" s="3437" t="s">
        <v>530</v>
      </c>
      <c r="J2643" s="3435">
        <v>45901</v>
      </c>
      <c r="K2643" s="3438">
        <v>40</v>
      </c>
      <c r="L2643" s="3438">
        <v>40</v>
      </c>
      <c r="M2643" s="3440">
        <v>215</v>
      </c>
      <c r="N2643" s="3419">
        <v>0</v>
      </c>
      <c r="O2643" s="3419">
        <v>0</v>
      </c>
      <c r="P2643" s="3442">
        <f>SUM(Table1[[#This Row],[BASE_FARE]:[SURCHARGES]])*Table1[[#This Row],[SEATS_BOOKED]]</f>
        <v>8600</v>
      </c>
      <c r="Q2643" s="3414" t="s">
        <v>161</v>
      </c>
      <c r="R2643" s="2232" t="s">
        <v>95</v>
      </c>
      <c r="S2643" s="3436" t="str">
        <f>LEFT(Table1[[#This Row],[SECTOR]],3)</f>
        <v>SSH</v>
      </c>
      <c r="T2643" s="3436" t="str">
        <f>RIGHT(Table1[[#This Row],[SECTOR]],3)</f>
        <v>PMO</v>
      </c>
      <c r="U2643" s="3436" t="str">
        <f t="shared" si="282"/>
        <v>PMO</v>
      </c>
      <c r="V2643" s="3436">
        <f>WEEKDAY(Table1[[#This Row],[FLIGHT_DATE]],2)</f>
        <v>1</v>
      </c>
      <c r="W2643" s="3436">
        <f>Table1[[#This Row],[FLIGHT_DATE]]-Table1[[#This Row],[DATE_BOOKED]]</f>
        <v>112</v>
      </c>
    </row>
    <row r="2644" spans="1:23" x14ac:dyDescent="0.35">
      <c r="A2644" s="3435">
        <v>45789</v>
      </c>
      <c r="B2644" s="3436" t="s">
        <v>1345</v>
      </c>
      <c r="C2644" s="198" t="s">
        <v>160</v>
      </c>
      <c r="D2644" s="198"/>
      <c r="E2644" s="3429"/>
      <c r="F2644" s="3407" t="s">
        <v>54</v>
      </c>
      <c r="G2644" s="3407" t="s">
        <v>11</v>
      </c>
      <c r="H2644" s="3436" t="s">
        <v>768</v>
      </c>
      <c r="I2644" s="3437" t="s">
        <v>530</v>
      </c>
      <c r="J2644" s="3435">
        <v>45908</v>
      </c>
      <c r="K2644" s="3438">
        <v>40</v>
      </c>
      <c r="L2644" s="3438">
        <v>40</v>
      </c>
      <c r="M2644" s="3440">
        <v>215</v>
      </c>
      <c r="N2644" s="3419">
        <v>0</v>
      </c>
      <c r="O2644" s="3419">
        <v>0</v>
      </c>
      <c r="P2644" s="3442">
        <f>SUM(Table1[[#This Row],[BASE_FARE]:[SURCHARGES]])*Table1[[#This Row],[SEATS_BOOKED]]</f>
        <v>8600</v>
      </c>
      <c r="Q2644" s="3414" t="s">
        <v>161</v>
      </c>
      <c r="R2644" s="2232" t="s">
        <v>95</v>
      </c>
      <c r="S2644" s="3436" t="str">
        <f>LEFT(Table1[[#This Row],[SECTOR]],3)</f>
        <v>SSH</v>
      </c>
      <c r="T2644" s="3436" t="str">
        <f>RIGHT(Table1[[#This Row],[SECTOR]],3)</f>
        <v>PMO</v>
      </c>
      <c r="U2644" s="3436" t="str">
        <f t="shared" si="282"/>
        <v>PMO</v>
      </c>
      <c r="V2644" s="3436">
        <f>WEEKDAY(Table1[[#This Row],[FLIGHT_DATE]],2)</f>
        <v>1</v>
      </c>
      <c r="W2644" s="3436">
        <f>Table1[[#This Row],[FLIGHT_DATE]]-Table1[[#This Row],[DATE_BOOKED]]</f>
        <v>119</v>
      </c>
    </row>
    <row r="2645" spans="1:23" x14ac:dyDescent="0.35">
      <c r="A2645" s="3435">
        <v>45789</v>
      </c>
      <c r="B2645" s="3436" t="s">
        <v>1345</v>
      </c>
      <c r="C2645" s="198" t="s">
        <v>160</v>
      </c>
      <c r="D2645" s="198"/>
      <c r="E2645" s="3429"/>
      <c r="F2645" s="3407" t="s">
        <v>54</v>
      </c>
      <c r="G2645" s="3407" t="s">
        <v>11</v>
      </c>
      <c r="H2645" s="3436" t="s">
        <v>768</v>
      </c>
      <c r="I2645" s="3437" t="s">
        <v>530</v>
      </c>
      <c r="J2645" s="3435">
        <v>45915</v>
      </c>
      <c r="K2645" s="3438">
        <v>37</v>
      </c>
      <c r="L2645" s="3438">
        <v>37</v>
      </c>
      <c r="M2645" s="3440">
        <v>215</v>
      </c>
      <c r="N2645" s="3419">
        <v>0</v>
      </c>
      <c r="O2645" s="3419">
        <v>0</v>
      </c>
      <c r="P2645" s="3442">
        <f>SUM(Table1[[#This Row],[BASE_FARE]:[SURCHARGES]])*Table1[[#This Row],[SEATS_BOOKED]]</f>
        <v>7955</v>
      </c>
      <c r="Q2645" s="3414" t="s">
        <v>161</v>
      </c>
      <c r="R2645" s="2232" t="s">
        <v>95</v>
      </c>
      <c r="S2645" s="3436" t="str">
        <f>LEFT(Table1[[#This Row],[SECTOR]],3)</f>
        <v>SSH</v>
      </c>
      <c r="T2645" s="3436" t="str">
        <f>RIGHT(Table1[[#This Row],[SECTOR]],3)</f>
        <v>PMO</v>
      </c>
      <c r="U2645" s="3436" t="str">
        <f t="shared" si="282"/>
        <v>PMO</v>
      </c>
      <c r="V2645" s="3436">
        <f>WEEKDAY(Table1[[#This Row],[FLIGHT_DATE]],2)</f>
        <v>1</v>
      </c>
      <c r="W2645" s="3436">
        <f>Table1[[#This Row],[FLIGHT_DATE]]-Table1[[#This Row],[DATE_BOOKED]]</f>
        <v>126</v>
      </c>
    </row>
    <row r="2646" spans="1:23" x14ac:dyDescent="0.35">
      <c r="A2646" s="3435">
        <v>45789</v>
      </c>
      <c r="B2646" s="3436" t="s">
        <v>1010</v>
      </c>
      <c r="C2646" s="198" t="s">
        <v>160</v>
      </c>
      <c r="D2646" s="198"/>
      <c r="E2646" s="3436"/>
      <c r="F2646" s="3407" t="s">
        <v>54</v>
      </c>
      <c r="G2646" s="3422" t="s">
        <v>10</v>
      </c>
      <c r="H2646" s="3436" t="s">
        <v>777</v>
      </c>
      <c r="I2646" s="3437" t="s">
        <v>532</v>
      </c>
      <c r="J2646" s="3435">
        <v>45859</v>
      </c>
      <c r="K2646" s="3438">
        <v>20</v>
      </c>
      <c r="L2646" s="3438">
        <v>20</v>
      </c>
      <c r="M2646" s="3440">
        <v>215</v>
      </c>
      <c r="N2646" s="3419">
        <v>0</v>
      </c>
      <c r="O2646" s="3419">
        <v>0</v>
      </c>
      <c r="P2646" s="3442">
        <f>SUM(Table1[[#This Row],[BASE_FARE]:[SURCHARGES]])*Table1[[#This Row],[SEATS_BOOKED]]</f>
        <v>4300</v>
      </c>
      <c r="Q2646" s="3414" t="s">
        <v>161</v>
      </c>
      <c r="R2646" s="2232" t="s">
        <v>95</v>
      </c>
      <c r="S2646" s="3436" t="str">
        <f>LEFT(Table1[[#This Row],[SECTOR]],3)</f>
        <v>PMO</v>
      </c>
      <c r="T2646" s="3436" t="str">
        <f>RIGHT(Table1[[#This Row],[SECTOR]],3)</f>
        <v>SSH</v>
      </c>
      <c r="U2646" s="3436" t="str">
        <f t="shared" ref="U2646:U2653" si="283">IF(AND(S2646&lt;&gt;"SSH", S2646&lt;&gt;"RMF", S2646&lt;&gt;"CAI", S2646&lt;&gt;"HRG", S2646&lt;&gt;"LXR", S2646&lt;&gt;"DXB", OR(T2646="SSH", T2646="RMF", T2646="CAI", T2646="HRG", T2646="LXR", T2646="DXB")), S2646,
    IF(AND(T2646&lt;&gt;"SSH", T2646&lt;&gt;"RMF", T2646&lt;&gt;"CAI", T2646&lt;&gt;"HRG", T2646&lt;&gt;"LXR", T2646&lt;&gt;"DXB", OR(S2646="SSH", S2646="RMF", S2646="CAI", S2646="HRG", S2646="LXR", S2646="DXB")), T2646,
    "VIE"))</f>
        <v>PMO</v>
      </c>
      <c r="V2646" s="3436">
        <f>WEEKDAY(Table1[[#This Row],[FLIGHT_DATE]],2)</f>
        <v>1</v>
      </c>
      <c r="W2646" s="3436">
        <f>Table1[[#This Row],[FLIGHT_DATE]]-Table1[[#This Row],[DATE_BOOKED]]</f>
        <v>70</v>
      </c>
    </row>
    <row r="2647" spans="1:23" x14ac:dyDescent="0.35">
      <c r="A2647" s="3435">
        <v>45789</v>
      </c>
      <c r="B2647" s="3436" t="s">
        <v>1010</v>
      </c>
      <c r="C2647" s="198" t="s">
        <v>160</v>
      </c>
      <c r="D2647" s="198"/>
      <c r="E2647" s="3436"/>
      <c r="F2647" s="3407" t="s">
        <v>54</v>
      </c>
      <c r="G2647" s="3422" t="s">
        <v>10</v>
      </c>
      <c r="H2647" s="3436" t="s">
        <v>777</v>
      </c>
      <c r="I2647" s="3437" t="s">
        <v>532</v>
      </c>
      <c r="J2647" s="3435">
        <v>45866</v>
      </c>
      <c r="K2647" s="3438">
        <v>20</v>
      </c>
      <c r="L2647" s="3438">
        <v>20</v>
      </c>
      <c r="M2647" s="3440">
        <v>215</v>
      </c>
      <c r="N2647" s="3419">
        <v>0</v>
      </c>
      <c r="O2647" s="3419">
        <v>0</v>
      </c>
      <c r="P2647" s="3442">
        <f>SUM(Table1[[#This Row],[BASE_FARE]:[SURCHARGES]])*Table1[[#This Row],[SEATS_BOOKED]]</f>
        <v>4300</v>
      </c>
      <c r="Q2647" s="3414" t="s">
        <v>161</v>
      </c>
      <c r="R2647" s="2232" t="s">
        <v>95</v>
      </c>
      <c r="S2647" s="3436" t="str">
        <f>LEFT(Table1[[#This Row],[SECTOR]],3)</f>
        <v>PMO</v>
      </c>
      <c r="T2647" s="3436" t="str">
        <f>RIGHT(Table1[[#This Row],[SECTOR]],3)</f>
        <v>SSH</v>
      </c>
      <c r="U2647" s="3436" t="str">
        <f t="shared" si="283"/>
        <v>PMO</v>
      </c>
      <c r="V2647" s="3436">
        <f>WEEKDAY(Table1[[#This Row],[FLIGHT_DATE]],2)</f>
        <v>1</v>
      </c>
      <c r="W2647" s="3436">
        <f>Table1[[#This Row],[FLIGHT_DATE]]-Table1[[#This Row],[DATE_BOOKED]]</f>
        <v>77</v>
      </c>
    </row>
    <row r="2648" spans="1:23" x14ac:dyDescent="0.35">
      <c r="A2648" s="3435">
        <v>45789</v>
      </c>
      <c r="B2648" s="3436" t="s">
        <v>1010</v>
      </c>
      <c r="C2648" s="198" t="s">
        <v>160</v>
      </c>
      <c r="D2648" s="198"/>
      <c r="E2648" s="3436"/>
      <c r="F2648" s="3407" t="s">
        <v>54</v>
      </c>
      <c r="G2648" s="3422" t="s">
        <v>10</v>
      </c>
      <c r="H2648" s="3436" t="s">
        <v>777</v>
      </c>
      <c r="I2648" s="3437" t="s">
        <v>532</v>
      </c>
      <c r="J2648" s="3435">
        <v>45873</v>
      </c>
      <c r="K2648" s="3438">
        <v>20</v>
      </c>
      <c r="L2648" s="3438">
        <v>20</v>
      </c>
      <c r="M2648" s="3440">
        <v>215</v>
      </c>
      <c r="N2648" s="3419">
        <v>0</v>
      </c>
      <c r="O2648" s="3419">
        <v>0</v>
      </c>
      <c r="P2648" s="3442">
        <f>SUM(Table1[[#This Row],[BASE_FARE]:[SURCHARGES]])*Table1[[#This Row],[SEATS_BOOKED]]</f>
        <v>4300</v>
      </c>
      <c r="Q2648" s="3414" t="s">
        <v>161</v>
      </c>
      <c r="R2648" s="2232" t="s">
        <v>95</v>
      </c>
      <c r="S2648" s="3436" t="str">
        <f>LEFT(Table1[[#This Row],[SECTOR]],3)</f>
        <v>PMO</v>
      </c>
      <c r="T2648" s="3436" t="str">
        <f>RIGHT(Table1[[#This Row],[SECTOR]],3)</f>
        <v>SSH</v>
      </c>
      <c r="U2648" s="3436" t="str">
        <f t="shared" si="283"/>
        <v>PMO</v>
      </c>
      <c r="V2648" s="3436">
        <f>WEEKDAY(Table1[[#This Row],[FLIGHT_DATE]],2)</f>
        <v>1</v>
      </c>
      <c r="W2648" s="3436">
        <f>Table1[[#This Row],[FLIGHT_DATE]]-Table1[[#This Row],[DATE_BOOKED]]</f>
        <v>84</v>
      </c>
    </row>
    <row r="2649" spans="1:23" x14ac:dyDescent="0.35">
      <c r="A2649" s="3435">
        <v>45789</v>
      </c>
      <c r="B2649" s="3436" t="s">
        <v>1010</v>
      </c>
      <c r="C2649" s="198" t="s">
        <v>160</v>
      </c>
      <c r="D2649" s="198"/>
      <c r="E2649" s="3436"/>
      <c r="F2649" s="3407" t="s">
        <v>54</v>
      </c>
      <c r="G2649" s="3422" t="s">
        <v>10</v>
      </c>
      <c r="H2649" s="3436" t="s">
        <v>777</v>
      </c>
      <c r="I2649" s="3437" t="s">
        <v>532</v>
      </c>
      <c r="J2649" s="3435">
        <v>45880</v>
      </c>
      <c r="K2649" s="3438">
        <v>20</v>
      </c>
      <c r="L2649" s="3438">
        <v>20</v>
      </c>
      <c r="M2649" s="3440">
        <v>215</v>
      </c>
      <c r="N2649" s="3419">
        <v>0</v>
      </c>
      <c r="O2649" s="3419">
        <v>0</v>
      </c>
      <c r="P2649" s="3442">
        <f>SUM(Table1[[#This Row],[BASE_FARE]:[SURCHARGES]])*Table1[[#This Row],[SEATS_BOOKED]]</f>
        <v>4300</v>
      </c>
      <c r="Q2649" s="3414" t="s">
        <v>161</v>
      </c>
      <c r="R2649" s="2232" t="s">
        <v>95</v>
      </c>
      <c r="S2649" s="3436" t="str">
        <f>LEFT(Table1[[#This Row],[SECTOR]],3)</f>
        <v>PMO</v>
      </c>
      <c r="T2649" s="3436" t="str">
        <f>RIGHT(Table1[[#This Row],[SECTOR]],3)</f>
        <v>SSH</v>
      </c>
      <c r="U2649" s="3436" t="str">
        <f t="shared" si="283"/>
        <v>PMO</v>
      </c>
      <c r="V2649" s="3436">
        <f>WEEKDAY(Table1[[#This Row],[FLIGHT_DATE]],2)</f>
        <v>1</v>
      </c>
      <c r="W2649" s="3436">
        <f>Table1[[#This Row],[FLIGHT_DATE]]-Table1[[#This Row],[DATE_BOOKED]]</f>
        <v>91</v>
      </c>
    </row>
    <row r="2650" spans="1:23" x14ac:dyDescent="0.35">
      <c r="A2650" s="3435">
        <v>45789</v>
      </c>
      <c r="B2650" s="3436" t="s">
        <v>1010</v>
      </c>
      <c r="C2650" s="198" t="s">
        <v>160</v>
      </c>
      <c r="D2650" s="198"/>
      <c r="E2650" s="3436"/>
      <c r="F2650" s="3407" t="s">
        <v>54</v>
      </c>
      <c r="G2650" s="3422" t="s">
        <v>10</v>
      </c>
      <c r="H2650" s="3436" t="s">
        <v>777</v>
      </c>
      <c r="I2650" s="3437" t="s">
        <v>532</v>
      </c>
      <c r="J2650" s="3435">
        <v>45887</v>
      </c>
      <c r="K2650" s="3438">
        <v>20</v>
      </c>
      <c r="L2650" s="3438">
        <v>20</v>
      </c>
      <c r="M2650" s="3440">
        <v>215</v>
      </c>
      <c r="N2650" s="3419">
        <v>0</v>
      </c>
      <c r="O2650" s="3419">
        <v>0</v>
      </c>
      <c r="P2650" s="3442">
        <f>SUM(Table1[[#This Row],[BASE_FARE]:[SURCHARGES]])*Table1[[#This Row],[SEATS_BOOKED]]</f>
        <v>4300</v>
      </c>
      <c r="Q2650" s="3414" t="s">
        <v>161</v>
      </c>
      <c r="R2650" s="2232" t="s">
        <v>95</v>
      </c>
      <c r="S2650" s="3436" t="str">
        <f>LEFT(Table1[[#This Row],[SECTOR]],3)</f>
        <v>PMO</v>
      </c>
      <c r="T2650" s="3436" t="str">
        <f>RIGHT(Table1[[#This Row],[SECTOR]],3)</f>
        <v>SSH</v>
      </c>
      <c r="U2650" s="3436" t="str">
        <f t="shared" si="283"/>
        <v>PMO</v>
      </c>
      <c r="V2650" s="3436">
        <f>WEEKDAY(Table1[[#This Row],[FLIGHT_DATE]],2)</f>
        <v>1</v>
      </c>
      <c r="W2650" s="3436">
        <f>Table1[[#This Row],[FLIGHT_DATE]]-Table1[[#This Row],[DATE_BOOKED]]</f>
        <v>98</v>
      </c>
    </row>
    <row r="2651" spans="1:23" x14ac:dyDescent="0.35">
      <c r="A2651" s="3435">
        <v>45789</v>
      </c>
      <c r="B2651" s="3436" t="s">
        <v>1010</v>
      </c>
      <c r="C2651" s="198" t="s">
        <v>160</v>
      </c>
      <c r="D2651" s="198"/>
      <c r="E2651" s="3436"/>
      <c r="F2651" s="3407" t="s">
        <v>54</v>
      </c>
      <c r="G2651" s="3422" t="s">
        <v>10</v>
      </c>
      <c r="H2651" s="3436" t="s">
        <v>777</v>
      </c>
      <c r="I2651" s="3437" t="s">
        <v>532</v>
      </c>
      <c r="J2651" s="3435">
        <v>45894</v>
      </c>
      <c r="K2651" s="3438">
        <v>20</v>
      </c>
      <c r="L2651" s="3438">
        <v>20</v>
      </c>
      <c r="M2651" s="3440">
        <v>215</v>
      </c>
      <c r="N2651" s="3419">
        <v>0</v>
      </c>
      <c r="O2651" s="3419">
        <v>0</v>
      </c>
      <c r="P2651" s="3442">
        <f>SUM(Table1[[#This Row],[BASE_FARE]:[SURCHARGES]])*Table1[[#This Row],[SEATS_BOOKED]]</f>
        <v>4300</v>
      </c>
      <c r="Q2651" s="3414" t="s">
        <v>161</v>
      </c>
      <c r="R2651" s="2232" t="s">
        <v>95</v>
      </c>
      <c r="S2651" s="3436" t="str">
        <f>LEFT(Table1[[#This Row],[SECTOR]],3)</f>
        <v>PMO</v>
      </c>
      <c r="T2651" s="3436" t="str">
        <f>RIGHT(Table1[[#This Row],[SECTOR]],3)</f>
        <v>SSH</v>
      </c>
      <c r="U2651" s="3436" t="str">
        <f t="shared" si="283"/>
        <v>PMO</v>
      </c>
      <c r="V2651" s="3436">
        <f>WEEKDAY(Table1[[#This Row],[FLIGHT_DATE]],2)</f>
        <v>1</v>
      </c>
      <c r="W2651" s="3436">
        <f>Table1[[#This Row],[FLIGHT_DATE]]-Table1[[#This Row],[DATE_BOOKED]]</f>
        <v>105</v>
      </c>
    </row>
    <row r="2652" spans="1:23" x14ac:dyDescent="0.35">
      <c r="A2652" s="3435">
        <v>45789</v>
      </c>
      <c r="B2652" s="3436" t="s">
        <v>1010</v>
      </c>
      <c r="C2652" s="198" t="s">
        <v>160</v>
      </c>
      <c r="D2652" s="198"/>
      <c r="E2652" s="3436"/>
      <c r="F2652" s="3407" t="s">
        <v>54</v>
      </c>
      <c r="G2652" s="3422" t="s">
        <v>10</v>
      </c>
      <c r="H2652" s="3436" t="s">
        <v>777</v>
      </c>
      <c r="I2652" s="3437" t="s">
        <v>532</v>
      </c>
      <c r="J2652" s="3435">
        <v>45901</v>
      </c>
      <c r="K2652" s="3438">
        <v>20</v>
      </c>
      <c r="L2652" s="3438">
        <v>20</v>
      </c>
      <c r="M2652" s="3440">
        <v>215</v>
      </c>
      <c r="N2652" s="3419">
        <v>0</v>
      </c>
      <c r="O2652" s="3419">
        <v>0</v>
      </c>
      <c r="P2652" s="3442">
        <f>SUM(Table1[[#This Row],[BASE_FARE]:[SURCHARGES]])*Table1[[#This Row],[SEATS_BOOKED]]</f>
        <v>4300</v>
      </c>
      <c r="Q2652" s="3414" t="s">
        <v>161</v>
      </c>
      <c r="R2652" s="2232" t="s">
        <v>95</v>
      </c>
      <c r="S2652" s="3436" t="str">
        <f>LEFT(Table1[[#This Row],[SECTOR]],3)</f>
        <v>PMO</v>
      </c>
      <c r="T2652" s="3436" t="str">
        <f>RIGHT(Table1[[#This Row],[SECTOR]],3)</f>
        <v>SSH</v>
      </c>
      <c r="U2652" s="3436" t="str">
        <f t="shared" si="283"/>
        <v>PMO</v>
      </c>
      <c r="V2652" s="3436">
        <f>WEEKDAY(Table1[[#This Row],[FLIGHT_DATE]],2)</f>
        <v>1</v>
      </c>
      <c r="W2652" s="3436">
        <f>Table1[[#This Row],[FLIGHT_DATE]]-Table1[[#This Row],[DATE_BOOKED]]</f>
        <v>112</v>
      </c>
    </row>
    <row r="2653" spans="1:23" x14ac:dyDescent="0.35">
      <c r="A2653" s="3435">
        <v>45789</v>
      </c>
      <c r="B2653" s="3436" t="s">
        <v>1010</v>
      </c>
      <c r="C2653" s="198" t="s">
        <v>160</v>
      </c>
      <c r="D2653" s="198"/>
      <c r="E2653" s="3436"/>
      <c r="F2653" s="3407" t="s">
        <v>54</v>
      </c>
      <c r="G2653" s="3422" t="s">
        <v>10</v>
      </c>
      <c r="H2653" s="3436" t="s">
        <v>777</v>
      </c>
      <c r="I2653" s="3437" t="s">
        <v>532</v>
      </c>
      <c r="J2653" s="3435">
        <v>45908</v>
      </c>
      <c r="K2653" s="3438">
        <v>50</v>
      </c>
      <c r="L2653" s="3438">
        <v>50</v>
      </c>
      <c r="M2653" s="3440">
        <v>215</v>
      </c>
      <c r="N2653" s="3419">
        <v>0</v>
      </c>
      <c r="O2653" s="3419">
        <v>0</v>
      </c>
      <c r="P2653" s="3442">
        <f>SUM(Table1[[#This Row],[BASE_FARE]:[SURCHARGES]])*Table1[[#This Row],[SEATS_BOOKED]]</f>
        <v>10750</v>
      </c>
      <c r="Q2653" s="3414" t="s">
        <v>161</v>
      </c>
      <c r="R2653" s="2232" t="s">
        <v>95</v>
      </c>
      <c r="S2653" s="3436" t="str">
        <f>LEFT(Table1[[#This Row],[SECTOR]],3)</f>
        <v>PMO</v>
      </c>
      <c r="T2653" s="3436" t="str">
        <f>RIGHT(Table1[[#This Row],[SECTOR]],3)</f>
        <v>SSH</v>
      </c>
      <c r="U2653" s="3436" t="str">
        <f t="shared" si="283"/>
        <v>PMO</v>
      </c>
      <c r="V2653" s="3436">
        <f>WEEKDAY(Table1[[#This Row],[FLIGHT_DATE]],2)</f>
        <v>1</v>
      </c>
      <c r="W2653" s="3436">
        <f>Table1[[#This Row],[FLIGHT_DATE]]-Table1[[#This Row],[DATE_BOOKED]]</f>
        <v>119</v>
      </c>
    </row>
    <row r="2654" spans="1:23" x14ac:dyDescent="0.35">
      <c r="A2654" s="3435">
        <v>45789</v>
      </c>
      <c r="B2654" s="3436" t="s">
        <v>1010</v>
      </c>
      <c r="C2654" s="198" t="s">
        <v>160</v>
      </c>
      <c r="D2654" s="198"/>
      <c r="E2654" s="3436"/>
      <c r="F2654" s="3407" t="s">
        <v>54</v>
      </c>
      <c r="G2654" s="3407" t="s">
        <v>11</v>
      </c>
      <c r="H2654" s="3436" t="s">
        <v>768</v>
      </c>
      <c r="I2654" s="3437" t="s">
        <v>530</v>
      </c>
      <c r="J2654" s="3435">
        <v>45866</v>
      </c>
      <c r="K2654" s="3438">
        <v>20</v>
      </c>
      <c r="L2654" s="3438">
        <v>20</v>
      </c>
      <c r="M2654" s="3440">
        <v>215</v>
      </c>
      <c r="N2654" s="3419">
        <v>0</v>
      </c>
      <c r="O2654" s="3419">
        <v>0</v>
      </c>
      <c r="P2654" s="3442">
        <f>SUM(Table1[[#This Row],[BASE_FARE]:[SURCHARGES]])*Table1[[#This Row],[SEATS_BOOKED]]</f>
        <v>4300</v>
      </c>
      <c r="Q2654" s="3414" t="s">
        <v>161</v>
      </c>
      <c r="R2654" s="2232" t="s">
        <v>95</v>
      </c>
      <c r="S2654" s="3436" t="str">
        <f>LEFT(Table1[[#This Row],[SECTOR]],3)</f>
        <v>SSH</v>
      </c>
      <c r="T2654" s="3436" t="str">
        <f>RIGHT(Table1[[#This Row],[SECTOR]],3)</f>
        <v>PMO</v>
      </c>
      <c r="U2654" s="3436" t="str">
        <f t="shared" ref="U2654:U2661" si="284">IF(AND(S2654&lt;&gt;"SSH", S2654&lt;&gt;"RMF", S2654&lt;&gt;"CAI", S2654&lt;&gt;"HRG", S2654&lt;&gt;"LXR", S2654&lt;&gt;"DXB", OR(T2654="SSH", T2654="RMF", T2654="CAI", T2654="HRG", T2654="LXR", T2654="DXB")), S2654,
    IF(AND(T2654&lt;&gt;"SSH", T2654&lt;&gt;"RMF", T2654&lt;&gt;"CAI", T2654&lt;&gt;"HRG", T2654&lt;&gt;"LXR", T2654&lt;&gt;"DXB", OR(S2654="SSH", S2654="RMF", S2654="CAI", S2654="HRG", S2654="LXR", S2654="DXB")), T2654,
    "VIE"))</f>
        <v>PMO</v>
      </c>
      <c r="V2654" s="3436">
        <f>WEEKDAY(Table1[[#This Row],[FLIGHT_DATE]],2)</f>
        <v>1</v>
      </c>
      <c r="W2654" s="3436">
        <f>Table1[[#This Row],[FLIGHT_DATE]]-Table1[[#This Row],[DATE_BOOKED]]</f>
        <v>77</v>
      </c>
    </row>
    <row r="2655" spans="1:23" x14ac:dyDescent="0.35">
      <c r="A2655" s="3435">
        <v>45789</v>
      </c>
      <c r="B2655" s="3436" t="s">
        <v>1010</v>
      </c>
      <c r="C2655" s="198" t="s">
        <v>160</v>
      </c>
      <c r="D2655" s="198"/>
      <c r="E2655" s="3436"/>
      <c r="F2655" s="3407" t="s">
        <v>54</v>
      </c>
      <c r="G2655" s="3407" t="s">
        <v>11</v>
      </c>
      <c r="H2655" s="3436" t="s">
        <v>768</v>
      </c>
      <c r="I2655" s="3437" t="s">
        <v>530</v>
      </c>
      <c r="J2655" s="3435">
        <v>45873</v>
      </c>
      <c r="K2655" s="3438">
        <v>20</v>
      </c>
      <c r="L2655" s="3438">
        <v>20</v>
      </c>
      <c r="M2655" s="3440">
        <v>215</v>
      </c>
      <c r="N2655" s="3419">
        <v>0</v>
      </c>
      <c r="O2655" s="3419">
        <v>0</v>
      </c>
      <c r="P2655" s="3442">
        <f>SUM(Table1[[#This Row],[BASE_FARE]:[SURCHARGES]])*Table1[[#This Row],[SEATS_BOOKED]]</f>
        <v>4300</v>
      </c>
      <c r="Q2655" s="3414" t="s">
        <v>161</v>
      </c>
      <c r="R2655" s="2232" t="s">
        <v>95</v>
      </c>
      <c r="S2655" s="3436" t="str">
        <f>LEFT(Table1[[#This Row],[SECTOR]],3)</f>
        <v>SSH</v>
      </c>
      <c r="T2655" s="3436" t="str">
        <f>RIGHT(Table1[[#This Row],[SECTOR]],3)</f>
        <v>PMO</v>
      </c>
      <c r="U2655" s="3436" t="str">
        <f t="shared" si="284"/>
        <v>PMO</v>
      </c>
      <c r="V2655" s="3436">
        <f>WEEKDAY(Table1[[#This Row],[FLIGHT_DATE]],2)</f>
        <v>1</v>
      </c>
      <c r="W2655" s="3436">
        <f>Table1[[#This Row],[FLIGHT_DATE]]-Table1[[#This Row],[DATE_BOOKED]]</f>
        <v>84</v>
      </c>
    </row>
    <row r="2656" spans="1:23" x14ac:dyDescent="0.35">
      <c r="A2656" s="3435">
        <v>45789</v>
      </c>
      <c r="B2656" s="3436" t="s">
        <v>1010</v>
      </c>
      <c r="C2656" s="198" t="s">
        <v>160</v>
      </c>
      <c r="D2656" s="198"/>
      <c r="E2656" s="3436"/>
      <c r="F2656" s="3407" t="s">
        <v>54</v>
      </c>
      <c r="G2656" s="3407" t="s">
        <v>11</v>
      </c>
      <c r="H2656" s="3436" t="s">
        <v>768</v>
      </c>
      <c r="I2656" s="3437" t="s">
        <v>530</v>
      </c>
      <c r="J2656" s="3435">
        <v>45880</v>
      </c>
      <c r="K2656" s="3438">
        <v>20</v>
      </c>
      <c r="L2656" s="3438">
        <v>20</v>
      </c>
      <c r="M2656" s="3440">
        <v>215</v>
      </c>
      <c r="N2656" s="3419">
        <v>0</v>
      </c>
      <c r="O2656" s="3419">
        <v>0</v>
      </c>
      <c r="P2656" s="3442">
        <f>SUM(Table1[[#This Row],[BASE_FARE]:[SURCHARGES]])*Table1[[#This Row],[SEATS_BOOKED]]</f>
        <v>4300</v>
      </c>
      <c r="Q2656" s="3414" t="s">
        <v>161</v>
      </c>
      <c r="R2656" s="2232" t="s">
        <v>95</v>
      </c>
      <c r="S2656" s="3436" t="str">
        <f>LEFT(Table1[[#This Row],[SECTOR]],3)</f>
        <v>SSH</v>
      </c>
      <c r="T2656" s="3436" t="str">
        <f>RIGHT(Table1[[#This Row],[SECTOR]],3)</f>
        <v>PMO</v>
      </c>
      <c r="U2656" s="3436" t="str">
        <f t="shared" si="284"/>
        <v>PMO</v>
      </c>
      <c r="V2656" s="3436">
        <f>WEEKDAY(Table1[[#This Row],[FLIGHT_DATE]],2)</f>
        <v>1</v>
      </c>
      <c r="W2656" s="3436">
        <f>Table1[[#This Row],[FLIGHT_DATE]]-Table1[[#This Row],[DATE_BOOKED]]</f>
        <v>91</v>
      </c>
    </row>
    <row r="2657" spans="1:23" x14ac:dyDescent="0.35">
      <c r="A2657" s="3435">
        <v>45789</v>
      </c>
      <c r="B2657" s="3436" t="s">
        <v>1010</v>
      </c>
      <c r="C2657" s="198" t="s">
        <v>160</v>
      </c>
      <c r="D2657" s="198"/>
      <c r="E2657" s="3436"/>
      <c r="F2657" s="3407" t="s">
        <v>54</v>
      </c>
      <c r="G2657" s="3407" t="s">
        <v>11</v>
      </c>
      <c r="H2657" s="3436" t="s">
        <v>768</v>
      </c>
      <c r="I2657" s="3437" t="s">
        <v>530</v>
      </c>
      <c r="J2657" s="3435">
        <v>45887</v>
      </c>
      <c r="K2657" s="3438">
        <v>20</v>
      </c>
      <c r="L2657" s="3438">
        <v>20</v>
      </c>
      <c r="M2657" s="3440">
        <v>215</v>
      </c>
      <c r="N2657" s="3419">
        <v>0</v>
      </c>
      <c r="O2657" s="3419">
        <v>0</v>
      </c>
      <c r="P2657" s="3442">
        <f>SUM(Table1[[#This Row],[BASE_FARE]:[SURCHARGES]])*Table1[[#This Row],[SEATS_BOOKED]]</f>
        <v>4300</v>
      </c>
      <c r="Q2657" s="3414" t="s">
        <v>161</v>
      </c>
      <c r="R2657" s="2232" t="s">
        <v>95</v>
      </c>
      <c r="S2657" s="3436" t="str">
        <f>LEFT(Table1[[#This Row],[SECTOR]],3)</f>
        <v>SSH</v>
      </c>
      <c r="T2657" s="3436" t="str">
        <f>RIGHT(Table1[[#This Row],[SECTOR]],3)</f>
        <v>PMO</v>
      </c>
      <c r="U2657" s="3436" t="str">
        <f t="shared" si="284"/>
        <v>PMO</v>
      </c>
      <c r="V2657" s="3436">
        <f>WEEKDAY(Table1[[#This Row],[FLIGHT_DATE]],2)</f>
        <v>1</v>
      </c>
      <c r="W2657" s="3436">
        <f>Table1[[#This Row],[FLIGHT_DATE]]-Table1[[#This Row],[DATE_BOOKED]]</f>
        <v>98</v>
      </c>
    </row>
    <row r="2658" spans="1:23" x14ac:dyDescent="0.35">
      <c r="A2658" s="3435">
        <v>45789</v>
      </c>
      <c r="B2658" s="3436" t="s">
        <v>1010</v>
      </c>
      <c r="C2658" s="198" t="s">
        <v>160</v>
      </c>
      <c r="D2658" s="198"/>
      <c r="E2658" s="3436"/>
      <c r="F2658" s="3407" t="s">
        <v>54</v>
      </c>
      <c r="G2658" s="3407" t="s">
        <v>11</v>
      </c>
      <c r="H2658" s="3436" t="s">
        <v>768</v>
      </c>
      <c r="I2658" s="3437" t="s">
        <v>530</v>
      </c>
      <c r="J2658" s="3435">
        <v>45894</v>
      </c>
      <c r="K2658" s="3438">
        <v>20</v>
      </c>
      <c r="L2658" s="3438">
        <v>20</v>
      </c>
      <c r="M2658" s="3440">
        <v>215</v>
      </c>
      <c r="N2658" s="3419">
        <v>0</v>
      </c>
      <c r="O2658" s="3419">
        <v>0</v>
      </c>
      <c r="P2658" s="3442">
        <f>SUM(Table1[[#This Row],[BASE_FARE]:[SURCHARGES]])*Table1[[#This Row],[SEATS_BOOKED]]</f>
        <v>4300</v>
      </c>
      <c r="Q2658" s="3414" t="s">
        <v>161</v>
      </c>
      <c r="R2658" s="2232" t="s">
        <v>95</v>
      </c>
      <c r="S2658" s="3436" t="str">
        <f>LEFT(Table1[[#This Row],[SECTOR]],3)</f>
        <v>SSH</v>
      </c>
      <c r="T2658" s="3436" t="str">
        <f>RIGHT(Table1[[#This Row],[SECTOR]],3)</f>
        <v>PMO</v>
      </c>
      <c r="U2658" s="3436" t="str">
        <f t="shared" si="284"/>
        <v>PMO</v>
      </c>
      <c r="V2658" s="3436">
        <f>WEEKDAY(Table1[[#This Row],[FLIGHT_DATE]],2)</f>
        <v>1</v>
      </c>
      <c r="W2658" s="3436">
        <f>Table1[[#This Row],[FLIGHT_DATE]]-Table1[[#This Row],[DATE_BOOKED]]</f>
        <v>105</v>
      </c>
    </row>
    <row r="2659" spans="1:23" x14ac:dyDescent="0.35">
      <c r="A2659" s="3435">
        <v>45789</v>
      </c>
      <c r="B2659" s="3436" t="s">
        <v>1010</v>
      </c>
      <c r="C2659" s="198" t="s">
        <v>160</v>
      </c>
      <c r="D2659" s="198"/>
      <c r="E2659" s="3436"/>
      <c r="F2659" s="3407" t="s">
        <v>54</v>
      </c>
      <c r="G2659" s="3407" t="s">
        <v>11</v>
      </c>
      <c r="H2659" s="3436" t="s">
        <v>768</v>
      </c>
      <c r="I2659" s="3437" t="s">
        <v>530</v>
      </c>
      <c r="J2659" s="3435">
        <v>45901</v>
      </c>
      <c r="K2659" s="3438">
        <v>20</v>
      </c>
      <c r="L2659" s="3438">
        <v>20</v>
      </c>
      <c r="M2659" s="3440">
        <v>215</v>
      </c>
      <c r="N2659" s="3419">
        <v>0</v>
      </c>
      <c r="O2659" s="3419">
        <v>0</v>
      </c>
      <c r="P2659" s="3442">
        <f>SUM(Table1[[#This Row],[BASE_FARE]:[SURCHARGES]])*Table1[[#This Row],[SEATS_BOOKED]]</f>
        <v>4300</v>
      </c>
      <c r="Q2659" s="3414" t="s">
        <v>161</v>
      </c>
      <c r="R2659" s="2232" t="s">
        <v>95</v>
      </c>
      <c r="S2659" s="3436" t="str">
        <f>LEFT(Table1[[#This Row],[SECTOR]],3)</f>
        <v>SSH</v>
      </c>
      <c r="T2659" s="3436" t="str">
        <f>RIGHT(Table1[[#This Row],[SECTOR]],3)</f>
        <v>PMO</v>
      </c>
      <c r="U2659" s="3436" t="str">
        <f t="shared" si="284"/>
        <v>PMO</v>
      </c>
      <c r="V2659" s="3436">
        <f>WEEKDAY(Table1[[#This Row],[FLIGHT_DATE]],2)</f>
        <v>1</v>
      </c>
      <c r="W2659" s="3436">
        <f>Table1[[#This Row],[FLIGHT_DATE]]-Table1[[#This Row],[DATE_BOOKED]]</f>
        <v>112</v>
      </c>
    </row>
    <row r="2660" spans="1:23" x14ac:dyDescent="0.35">
      <c r="A2660" s="3435">
        <v>45789</v>
      </c>
      <c r="B2660" s="3436" t="s">
        <v>1010</v>
      </c>
      <c r="C2660" s="198" t="s">
        <v>160</v>
      </c>
      <c r="D2660" s="198"/>
      <c r="E2660" s="3436"/>
      <c r="F2660" s="3407" t="s">
        <v>54</v>
      </c>
      <c r="G2660" s="3407" t="s">
        <v>11</v>
      </c>
      <c r="H2660" s="3436" t="s">
        <v>768</v>
      </c>
      <c r="I2660" s="3437" t="s">
        <v>530</v>
      </c>
      <c r="J2660" s="3435">
        <v>45908</v>
      </c>
      <c r="K2660" s="3438">
        <v>20</v>
      </c>
      <c r="L2660" s="3438">
        <v>20</v>
      </c>
      <c r="M2660" s="3440">
        <v>215</v>
      </c>
      <c r="N2660" s="3419">
        <v>0</v>
      </c>
      <c r="O2660" s="3419">
        <v>0</v>
      </c>
      <c r="P2660" s="3442">
        <f>SUM(Table1[[#This Row],[BASE_FARE]:[SURCHARGES]])*Table1[[#This Row],[SEATS_BOOKED]]</f>
        <v>4300</v>
      </c>
      <c r="Q2660" s="3414" t="s">
        <v>161</v>
      </c>
      <c r="R2660" s="2232" t="s">
        <v>95</v>
      </c>
      <c r="S2660" s="3436" t="str">
        <f>LEFT(Table1[[#This Row],[SECTOR]],3)</f>
        <v>SSH</v>
      </c>
      <c r="T2660" s="3436" t="str">
        <f>RIGHT(Table1[[#This Row],[SECTOR]],3)</f>
        <v>PMO</v>
      </c>
      <c r="U2660" s="3436" t="str">
        <f t="shared" si="284"/>
        <v>PMO</v>
      </c>
      <c r="V2660" s="3436">
        <f>WEEKDAY(Table1[[#This Row],[FLIGHT_DATE]],2)</f>
        <v>1</v>
      </c>
      <c r="W2660" s="3436">
        <f>Table1[[#This Row],[FLIGHT_DATE]]-Table1[[#This Row],[DATE_BOOKED]]</f>
        <v>119</v>
      </c>
    </row>
    <row r="2661" spans="1:23" x14ac:dyDescent="0.35">
      <c r="A2661" s="3435">
        <v>45789</v>
      </c>
      <c r="B2661" s="3436" t="s">
        <v>1010</v>
      </c>
      <c r="C2661" s="198" t="s">
        <v>160</v>
      </c>
      <c r="D2661" s="198"/>
      <c r="E2661" s="3436"/>
      <c r="F2661" s="3407" t="s">
        <v>54</v>
      </c>
      <c r="G2661" s="3407" t="s">
        <v>11</v>
      </c>
      <c r="H2661" s="3436" t="s">
        <v>768</v>
      </c>
      <c r="I2661" s="3437" t="s">
        <v>530</v>
      </c>
      <c r="J2661" s="3435">
        <v>45915</v>
      </c>
      <c r="K2661" s="3438">
        <v>50</v>
      </c>
      <c r="L2661" s="3438">
        <v>50</v>
      </c>
      <c r="M2661" s="3440">
        <v>215</v>
      </c>
      <c r="N2661" s="3419">
        <v>0</v>
      </c>
      <c r="O2661" s="3419">
        <v>0</v>
      </c>
      <c r="P2661" s="3442">
        <f>SUM(Table1[[#This Row],[BASE_FARE]:[SURCHARGES]])*Table1[[#This Row],[SEATS_BOOKED]]</f>
        <v>10750</v>
      </c>
      <c r="Q2661" s="3414" t="s">
        <v>161</v>
      </c>
      <c r="R2661" s="2232" t="s">
        <v>95</v>
      </c>
      <c r="S2661" s="3436" t="str">
        <f>LEFT(Table1[[#This Row],[SECTOR]],3)</f>
        <v>SSH</v>
      </c>
      <c r="T2661" s="3436" t="str">
        <f>RIGHT(Table1[[#This Row],[SECTOR]],3)</f>
        <v>PMO</v>
      </c>
      <c r="U2661" s="3436" t="str">
        <f t="shared" si="284"/>
        <v>PMO</v>
      </c>
      <c r="V2661" s="3436">
        <f>WEEKDAY(Table1[[#This Row],[FLIGHT_DATE]],2)</f>
        <v>1</v>
      </c>
      <c r="W2661" s="3436">
        <f>Table1[[#This Row],[FLIGHT_DATE]]-Table1[[#This Row],[DATE_BOOKED]]</f>
        <v>126</v>
      </c>
    </row>
    <row r="2662" spans="1:23" x14ac:dyDescent="0.35">
      <c r="A2662" s="3435">
        <v>45789</v>
      </c>
      <c r="B2662" s="3447" t="s">
        <v>1354</v>
      </c>
      <c r="C2662" s="198" t="s">
        <v>160</v>
      </c>
      <c r="D2662" s="198"/>
      <c r="E2662" s="3436"/>
      <c r="F2662" s="3407" t="s">
        <v>54</v>
      </c>
      <c r="G2662" s="3422" t="s">
        <v>10</v>
      </c>
      <c r="H2662" s="3436" t="s">
        <v>777</v>
      </c>
      <c r="I2662" s="3437" t="s">
        <v>532</v>
      </c>
      <c r="J2662" s="3435">
        <v>45859</v>
      </c>
      <c r="K2662" s="3438">
        <v>8</v>
      </c>
      <c r="L2662" s="3438">
        <v>8</v>
      </c>
      <c r="M2662" s="3440">
        <v>215</v>
      </c>
      <c r="N2662" s="3419">
        <v>0</v>
      </c>
      <c r="O2662" s="3419">
        <v>0</v>
      </c>
      <c r="P2662" s="3442">
        <f>SUM(Table1[[#This Row],[BASE_FARE]:[SURCHARGES]])*Table1[[#This Row],[SEATS_BOOKED]]</f>
        <v>1720</v>
      </c>
      <c r="Q2662" s="3414" t="s">
        <v>161</v>
      </c>
      <c r="R2662" s="2232" t="s">
        <v>95</v>
      </c>
      <c r="S2662" s="3436" t="str">
        <f>LEFT(Table1[[#This Row],[SECTOR]],3)</f>
        <v>PMO</v>
      </c>
      <c r="T2662" s="3436" t="str">
        <f>RIGHT(Table1[[#This Row],[SECTOR]],3)</f>
        <v>SSH</v>
      </c>
      <c r="U2662" s="3436" t="str">
        <f t="shared" ref="U2662:U2669" si="285">IF(AND(S2662&lt;&gt;"SSH", S2662&lt;&gt;"RMF", S2662&lt;&gt;"CAI", S2662&lt;&gt;"HRG", S2662&lt;&gt;"LXR", S2662&lt;&gt;"DXB", OR(T2662="SSH", T2662="RMF", T2662="CAI", T2662="HRG", T2662="LXR", T2662="DXB")), S2662,
    IF(AND(T2662&lt;&gt;"SSH", T2662&lt;&gt;"RMF", T2662&lt;&gt;"CAI", T2662&lt;&gt;"HRG", T2662&lt;&gt;"LXR", T2662&lt;&gt;"DXB", OR(S2662="SSH", S2662="RMF", S2662="CAI", S2662="HRG", S2662="LXR", S2662="DXB")), T2662,
    "VIE"))</f>
        <v>PMO</v>
      </c>
      <c r="V2662" s="3436">
        <f>WEEKDAY(Table1[[#This Row],[FLIGHT_DATE]],2)</f>
        <v>1</v>
      </c>
      <c r="W2662" s="3436">
        <f>Table1[[#This Row],[FLIGHT_DATE]]-Table1[[#This Row],[DATE_BOOKED]]</f>
        <v>70</v>
      </c>
    </row>
    <row r="2663" spans="1:23" x14ac:dyDescent="0.35">
      <c r="A2663" s="3435">
        <v>45789</v>
      </c>
      <c r="B2663" s="3447" t="s">
        <v>1354</v>
      </c>
      <c r="C2663" s="198" t="s">
        <v>160</v>
      </c>
      <c r="D2663" s="198"/>
      <c r="E2663" s="3436"/>
      <c r="F2663" s="3407" t="s">
        <v>54</v>
      </c>
      <c r="G2663" s="3422" t="s">
        <v>10</v>
      </c>
      <c r="H2663" s="3436" t="s">
        <v>777</v>
      </c>
      <c r="I2663" s="3437" t="s">
        <v>532</v>
      </c>
      <c r="J2663" s="3435">
        <v>45866</v>
      </c>
      <c r="K2663" s="3438">
        <v>50</v>
      </c>
      <c r="L2663" s="3438">
        <v>50</v>
      </c>
      <c r="M2663" s="3440">
        <v>215</v>
      </c>
      <c r="N2663" s="3419">
        <v>0</v>
      </c>
      <c r="O2663" s="3419">
        <v>0</v>
      </c>
      <c r="P2663" s="3442">
        <f>SUM(Table1[[#This Row],[BASE_FARE]:[SURCHARGES]])*Table1[[#This Row],[SEATS_BOOKED]]</f>
        <v>10750</v>
      </c>
      <c r="Q2663" s="3414" t="s">
        <v>161</v>
      </c>
      <c r="R2663" s="2232" t="s">
        <v>95</v>
      </c>
      <c r="S2663" s="3436" t="str">
        <f>LEFT(Table1[[#This Row],[SECTOR]],3)</f>
        <v>PMO</v>
      </c>
      <c r="T2663" s="3436" t="str">
        <f>RIGHT(Table1[[#This Row],[SECTOR]],3)</f>
        <v>SSH</v>
      </c>
      <c r="U2663" s="3436" t="str">
        <f t="shared" si="285"/>
        <v>PMO</v>
      </c>
      <c r="V2663" s="3436">
        <f>WEEKDAY(Table1[[#This Row],[FLIGHT_DATE]],2)</f>
        <v>1</v>
      </c>
      <c r="W2663" s="3436">
        <f>Table1[[#This Row],[FLIGHT_DATE]]-Table1[[#This Row],[DATE_BOOKED]]</f>
        <v>77</v>
      </c>
    </row>
    <row r="2664" spans="1:23" x14ac:dyDescent="0.35">
      <c r="A2664" s="3435">
        <v>45789</v>
      </c>
      <c r="B2664" s="3447" t="s">
        <v>1354</v>
      </c>
      <c r="C2664" s="198" t="s">
        <v>160</v>
      </c>
      <c r="D2664" s="198"/>
      <c r="E2664" s="3436"/>
      <c r="F2664" s="3407" t="s">
        <v>54</v>
      </c>
      <c r="G2664" s="3422" t="s">
        <v>10</v>
      </c>
      <c r="H2664" s="3436" t="s">
        <v>777</v>
      </c>
      <c r="I2664" s="3437" t="s">
        <v>532</v>
      </c>
      <c r="J2664" s="3435">
        <v>45873</v>
      </c>
      <c r="K2664" s="3438">
        <v>6</v>
      </c>
      <c r="L2664" s="3438">
        <v>6</v>
      </c>
      <c r="M2664" s="3440">
        <v>215</v>
      </c>
      <c r="N2664" s="3419">
        <v>0</v>
      </c>
      <c r="O2664" s="3419">
        <v>0</v>
      </c>
      <c r="P2664" s="3442">
        <f>SUM(Table1[[#This Row],[BASE_FARE]:[SURCHARGES]])*Table1[[#This Row],[SEATS_BOOKED]]</f>
        <v>1290</v>
      </c>
      <c r="Q2664" s="3414" t="s">
        <v>161</v>
      </c>
      <c r="R2664" s="2232" t="s">
        <v>95</v>
      </c>
      <c r="S2664" s="3436" t="str">
        <f>LEFT(Table1[[#This Row],[SECTOR]],3)</f>
        <v>PMO</v>
      </c>
      <c r="T2664" s="3436" t="str">
        <f>RIGHT(Table1[[#This Row],[SECTOR]],3)</f>
        <v>SSH</v>
      </c>
      <c r="U2664" s="3436" t="str">
        <f t="shared" si="285"/>
        <v>PMO</v>
      </c>
      <c r="V2664" s="3436">
        <f>WEEKDAY(Table1[[#This Row],[FLIGHT_DATE]],2)</f>
        <v>1</v>
      </c>
      <c r="W2664" s="3436">
        <f>Table1[[#This Row],[FLIGHT_DATE]]-Table1[[#This Row],[DATE_BOOKED]]</f>
        <v>84</v>
      </c>
    </row>
    <row r="2665" spans="1:23" x14ac:dyDescent="0.35">
      <c r="A2665" s="3435">
        <v>45789</v>
      </c>
      <c r="B2665" s="3447" t="s">
        <v>1354</v>
      </c>
      <c r="C2665" s="198" t="s">
        <v>160</v>
      </c>
      <c r="D2665" s="198"/>
      <c r="E2665" s="3436"/>
      <c r="F2665" s="3407" t="s">
        <v>54</v>
      </c>
      <c r="G2665" s="3422" t="s">
        <v>10</v>
      </c>
      <c r="H2665" s="3436" t="s">
        <v>777</v>
      </c>
      <c r="I2665" s="3437" t="s">
        <v>532</v>
      </c>
      <c r="J2665" s="3435">
        <v>45880</v>
      </c>
      <c r="K2665" s="3438">
        <v>34</v>
      </c>
      <c r="L2665" s="3438">
        <v>34</v>
      </c>
      <c r="M2665" s="3440">
        <v>215</v>
      </c>
      <c r="N2665" s="3419">
        <v>0</v>
      </c>
      <c r="O2665" s="3419">
        <v>0</v>
      </c>
      <c r="P2665" s="3442">
        <f>SUM(Table1[[#This Row],[BASE_FARE]:[SURCHARGES]])*Table1[[#This Row],[SEATS_BOOKED]]</f>
        <v>7310</v>
      </c>
      <c r="Q2665" s="3414" t="s">
        <v>161</v>
      </c>
      <c r="R2665" s="2232" t="s">
        <v>95</v>
      </c>
      <c r="S2665" s="3436" t="str">
        <f>LEFT(Table1[[#This Row],[SECTOR]],3)</f>
        <v>PMO</v>
      </c>
      <c r="T2665" s="3436" t="str">
        <f>RIGHT(Table1[[#This Row],[SECTOR]],3)</f>
        <v>SSH</v>
      </c>
      <c r="U2665" s="3436" t="str">
        <f t="shared" si="285"/>
        <v>PMO</v>
      </c>
      <c r="V2665" s="3436">
        <f>WEEKDAY(Table1[[#This Row],[FLIGHT_DATE]],2)</f>
        <v>1</v>
      </c>
      <c r="W2665" s="3436">
        <f>Table1[[#This Row],[FLIGHT_DATE]]-Table1[[#This Row],[DATE_BOOKED]]</f>
        <v>91</v>
      </c>
    </row>
    <row r="2666" spans="1:23" x14ac:dyDescent="0.35">
      <c r="A2666" s="3435">
        <v>45789</v>
      </c>
      <c r="B2666" s="3447" t="s">
        <v>1354</v>
      </c>
      <c r="C2666" s="198" t="s">
        <v>160</v>
      </c>
      <c r="D2666" s="198"/>
      <c r="E2666" s="3436"/>
      <c r="F2666" s="3407" t="s">
        <v>54</v>
      </c>
      <c r="G2666" s="3422" t="s">
        <v>10</v>
      </c>
      <c r="H2666" s="3436" t="s">
        <v>777</v>
      </c>
      <c r="I2666" s="3437" t="s">
        <v>532</v>
      </c>
      <c r="J2666" s="3435">
        <v>45887</v>
      </c>
      <c r="K2666" s="3438">
        <v>40</v>
      </c>
      <c r="L2666" s="3438">
        <v>40</v>
      </c>
      <c r="M2666" s="3440">
        <v>215</v>
      </c>
      <c r="N2666" s="3419">
        <v>0</v>
      </c>
      <c r="O2666" s="3419">
        <v>0</v>
      </c>
      <c r="P2666" s="3442">
        <f>SUM(Table1[[#This Row],[BASE_FARE]:[SURCHARGES]])*Table1[[#This Row],[SEATS_BOOKED]]</f>
        <v>8600</v>
      </c>
      <c r="Q2666" s="3414" t="s">
        <v>161</v>
      </c>
      <c r="R2666" s="2232" t="s">
        <v>95</v>
      </c>
      <c r="S2666" s="3436" t="str">
        <f>LEFT(Table1[[#This Row],[SECTOR]],3)</f>
        <v>PMO</v>
      </c>
      <c r="T2666" s="3436" t="str">
        <f>RIGHT(Table1[[#This Row],[SECTOR]],3)</f>
        <v>SSH</v>
      </c>
      <c r="U2666" s="3436" t="str">
        <f t="shared" si="285"/>
        <v>PMO</v>
      </c>
      <c r="V2666" s="3436">
        <f>WEEKDAY(Table1[[#This Row],[FLIGHT_DATE]],2)</f>
        <v>1</v>
      </c>
      <c r="W2666" s="3436">
        <f>Table1[[#This Row],[FLIGHT_DATE]]-Table1[[#This Row],[DATE_BOOKED]]</f>
        <v>98</v>
      </c>
    </row>
    <row r="2667" spans="1:23" x14ac:dyDescent="0.35">
      <c r="A2667" s="3435">
        <v>45789</v>
      </c>
      <c r="B2667" s="3447" t="s">
        <v>1354</v>
      </c>
      <c r="C2667" s="198" t="s">
        <v>160</v>
      </c>
      <c r="D2667" s="198"/>
      <c r="E2667" s="3436"/>
      <c r="F2667" s="3407" t="s">
        <v>54</v>
      </c>
      <c r="G2667" s="3422" t="s">
        <v>10</v>
      </c>
      <c r="H2667" s="3436" t="s">
        <v>777</v>
      </c>
      <c r="I2667" s="3437" t="s">
        <v>532</v>
      </c>
      <c r="J2667" s="3435">
        <v>45894</v>
      </c>
      <c r="K2667" s="3438">
        <v>4</v>
      </c>
      <c r="L2667" s="3438">
        <v>4</v>
      </c>
      <c r="M2667" s="3440">
        <v>215</v>
      </c>
      <c r="N2667" s="3419">
        <v>0</v>
      </c>
      <c r="O2667" s="3419">
        <v>0</v>
      </c>
      <c r="P2667" s="3442">
        <f>SUM(Table1[[#This Row],[BASE_FARE]:[SURCHARGES]])*Table1[[#This Row],[SEATS_BOOKED]]</f>
        <v>860</v>
      </c>
      <c r="Q2667" s="3414" t="s">
        <v>161</v>
      </c>
      <c r="R2667" s="2232" t="s">
        <v>95</v>
      </c>
      <c r="S2667" s="3436" t="str">
        <f>LEFT(Table1[[#This Row],[SECTOR]],3)</f>
        <v>PMO</v>
      </c>
      <c r="T2667" s="3436" t="str">
        <f>RIGHT(Table1[[#This Row],[SECTOR]],3)</f>
        <v>SSH</v>
      </c>
      <c r="U2667" s="3436" t="str">
        <f t="shared" si="285"/>
        <v>PMO</v>
      </c>
      <c r="V2667" s="3436">
        <f>WEEKDAY(Table1[[#This Row],[FLIGHT_DATE]],2)</f>
        <v>1</v>
      </c>
      <c r="W2667" s="3436">
        <f>Table1[[#This Row],[FLIGHT_DATE]]-Table1[[#This Row],[DATE_BOOKED]]</f>
        <v>105</v>
      </c>
    </row>
    <row r="2668" spans="1:23" x14ac:dyDescent="0.35">
      <c r="A2668" s="3435">
        <v>45789</v>
      </c>
      <c r="B2668" s="3447" t="s">
        <v>1354</v>
      </c>
      <c r="C2668" s="198" t="s">
        <v>160</v>
      </c>
      <c r="D2668" s="198"/>
      <c r="E2668" s="3436"/>
      <c r="F2668" s="3407" t="s">
        <v>54</v>
      </c>
      <c r="G2668" s="3422" t="s">
        <v>10</v>
      </c>
      <c r="H2668" s="3436" t="s">
        <v>777</v>
      </c>
      <c r="I2668" s="3437" t="s">
        <v>532</v>
      </c>
      <c r="J2668" s="3435">
        <v>45901</v>
      </c>
      <c r="K2668" s="3438">
        <v>24</v>
      </c>
      <c r="L2668" s="3438">
        <v>24</v>
      </c>
      <c r="M2668" s="3440">
        <v>215</v>
      </c>
      <c r="N2668" s="3419">
        <v>0</v>
      </c>
      <c r="O2668" s="3419">
        <v>0</v>
      </c>
      <c r="P2668" s="3442">
        <f>SUM(Table1[[#This Row],[BASE_FARE]:[SURCHARGES]])*Table1[[#This Row],[SEATS_BOOKED]]</f>
        <v>5160</v>
      </c>
      <c r="Q2668" s="3414" t="s">
        <v>161</v>
      </c>
      <c r="R2668" s="2232" t="s">
        <v>95</v>
      </c>
      <c r="S2668" s="3436" t="str">
        <f>LEFT(Table1[[#This Row],[SECTOR]],3)</f>
        <v>PMO</v>
      </c>
      <c r="T2668" s="3436" t="str">
        <f>RIGHT(Table1[[#This Row],[SECTOR]],3)</f>
        <v>SSH</v>
      </c>
      <c r="U2668" s="3436" t="str">
        <f t="shared" si="285"/>
        <v>PMO</v>
      </c>
      <c r="V2668" s="3436">
        <f>WEEKDAY(Table1[[#This Row],[FLIGHT_DATE]],2)</f>
        <v>1</v>
      </c>
      <c r="W2668" s="3436">
        <f>Table1[[#This Row],[FLIGHT_DATE]]-Table1[[#This Row],[DATE_BOOKED]]</f>
        <v>112</v>
      </c>
    </row>
    <row r="2669" spans="1:23" x14ac:dyDescent="0.35">
      <c r="A2669" s="3435">
        <v>45789</v>
      </c>
      <c r="B2669" s="3447" t="s">
        <v>1354</v>
      </c>
      <c r="C2669" s="198" t="s">
        <v>160</v>
      </c>
      <c r="D2669" s="198"/>
      <c r="E2669" s="3436"/>
      <c r="F2669" s="3407" t="s">
        <v>54</v>
      </c>
      <c r="G2669" s="3422" t="s">
        <v>10</v>
      </c>
      <c r="H2669" s="3436" t="s">
        <v>777</v>
      </c>
      <c r="I2669" s="3437" t="s">
        <v>532</v>
      </c>
      <c r="J2669" s="3435">
        <v>45908</v>
      </c>
      <c r="K2669" s="3438">
        <v>30</v>
      </c>
      <c r="L2669" s="3438">
        <v>30</v>
      </c>
      <c r="M2669" s="3440">
        <v>215</v>
      </c>
      <c r="N2669" s="3419">
        <v>0</v>
      </c>
      <c r="O2669" s="3419">
        <v>0</v>
      </c>
      <c r="P2669" s="3442">
        <f>SUM(Table1[[#This Row],[BASE_FARE]:[SURCHARGES]])*Table1[[#This Row],[SEATS_BOOKED]]</f>
        <v>6450</v>
      </c>
      <c r="Q2669" s="3414" t="s">
        <v>161</v>
      </c>
      <c r="R2669" s="2232" t="s">
        <v>95</v>
      </c>
      <c r="S2669" s="3436" t="str">
        <f>LEFT(Table1[[#This Row],[SECTOR]],3)</f>
        <v>PMO</v>
      </c>
      <c r="T2669" s="3436" t="str">
        <f>RIGHT(Table1[[#This Row],[SECTOR]],3)</f>
        <v>SSH</v>
      </c>
      <c r="U2669" s="3436" t="str">
        <f t="shared" si="285"/>
        <v>PMO</v>
      </c>
      <c r="V2669" s="3436">
        <f>WEEKDAY(Table1[[#This Row],[FLIGHT_DATE]],2)</f>
        <v>1</v>
      </c>
      <c r="W2669" s="3436">
        <f>Table1[[#This Row],[FLIGHT_DATE]]-Table1[[#This Row],[DATE_BOOKED]]</f>
        <v>119</v>
      </c>
    </row>
    <row r="2670" spans="1:23" x14ac:dyDescent="0.35">
      <c r="A2670" s="3435">
        <v>45789</v>
      </c>
      <c r="B2670" s="3447" t="s">
        <v>1354</v>
      </c>
      <c r="C2670" s="198" t="s">
        <v>160</v>
      </c>
      <c r="D2670" s="198"/>
      <c r="E2670" s="3436"/>
      <c r="F2670" s="3407" t="s">
        <v>54</v>
      </c>
      <c r="G2670" s="3407" t="s">
        <v>11</v>
      </c>
      <c r="H2670" s="3436" t="s">
        <v>768</v>
      </c>
      <c r="I2670" s="3437" t="s">
        <v>530</v>
      </c>
      <c r="J2670" s="3435">
        <v>45866</v>
      </c>
      <c r="K2670" s="3438">
        <v>8</v>
      </c>
      <c r="L2670" s="3438">
        <v>8</v>
      </c>
      <c r="M2670" s="3440">
        <v>215</v>
      </c>
      <c r="N2670" s="3419">
        <v>0</v>
      </c>
      <c r="O2670" s="3419">
        <v>0</v>
      </c>
      <c r="P2670" s="3442">
        <f>SUM(Table1[[#This Row],[BASE_FARE]:[SURCHARGES]])*Table1[[#This Row],[SEATS_BOOKED]]</f>
        <v>1720</v>
      </c>
      <c r="Q2670" s="3414" t="s">
        <v>161</v>
      </c>
      <c r="R2670" s="2232" t="s">
        <v>95</v>
      </c>
      <c r="S2670" s="3436" t="str">
        <f>LEFT(Table1[[#This Row],[SECTOR]],3)</f>
        <v>SSH</v>
      </c>
      <c r="T2670" s="3436" t="str">
        <f>RIGHT(Table1[[#This Row],[SECTOR]],3)</f>
        <v>PMO</v>
      </c>
      <c r="U2670" s="3436" t="str">
        <f t="shared" ref="U2670:U2677" si="286">IF(AND(S2670&lt;&gt;"SSH", S2670&lt;&gt;"RMF", S2670&lt;&gt;"CAI", S2670&lt;&gt;"HRG", S2670&lt;&gt;"LXR", S2670&lt;&gt;"DXB", OR(T2670="SSH", T2670="RMF", T2670="CAI", T2670="HRG", T2670="LXR", T2670="DXB")), S2670,
    IF(AND(T2670&lt;&gt;"SSH", T2670&lt;&gt;"RMF", T2670&lt;&gt;"CAI", T2670&lt;&gt;"HRG", T2670&lt;&gt;"LXR", T2670&lt;&gt;"DXB", OR(S2670="SSH", S2670="RMF", S2670="CAI", S2670="HRG", S2670="LXR", S2670="DXB")), T2670,
    "VIE"))</f>
        <v>PMO</v>
      </c>
      <c r="V2670" s="3436">
        <f>WEEKDAY(Table1[[#This Row],[FLIGHT_DATE]],2)</f>
        <v>1</v>
      </c>
      <c r="W2670" s="3436">
        <f>Table1[[#This Row],[FLIGHT_DATE]]-Table1[[#This Row],[DATE_BOOKED]]</f>
        <v>77</v>
      </c>
    </row>
    <row r="2671" spans="1:23" x14ac:dyDescent="0.35">
      <c r="A2671" s="3435">
        <v>45789</v>
      </c>
      <c r="B2671" s="3447" t="s">
        <v>1354</v>
      </c>
      <c r="C2671" s="198" t="s">
        <v>160</v>
      </c>
      <c r="D2671" s="198"/>
      <c r="E2671" s="3436"/>
      <c r="F2671" s="3407" t="s">
        <v>54</v>
      </c>
      <c r="G2671" s="3407" t="s">
        <v>11</v>
      </c>
      <c r="H2671" s="3436" t="s">
        <v>768</v>
      </c>
      <c r="I2671" s="3437" t="s">
        <v>530</v>
      </c>
      <c r="J2671" s="3435">
        <v>45873</v>
      </c>
      <c r="K2671" s="3438">
        <v>50</v>
      </c>
      <c r="L2671" s="3438">
        <v>50</v>
      </c>
      <c r="M2671" s="3440">
        <v>215</v>
      </c>
      <c r="N2671" s="3419">
        <v>0</v>
      </c>
      <c r="O2671" s="3419">
        <v>0</v>
      </c>
      <c r="P2671" s="3442">
        <f>SUM(Table1[[#This Row],[BASE_FARE]:[SURCHARGES]])*Table1[[#This Row],[SEATS_BOOKED]]</f>
        <v>10750</v>
      </c>
      <c r="Q2671" s="3414" t="s">
        <v>161</v>
      </c>
      <c r="R2671" s="2232" t="s">
        <v>95</v>
      </c>
      <c r="S2671" s="3436" t="str">
        <f>LEFT(Table1[[#This Row],[SECTOR]],3)</f>
        <v>SSH</v>
      </c>
      <c r="T2671" s="3436" t="str">
        <f>RIGHT(Table1[[#This Row],[SECTOR]],3)</f>
        <v>PMO</v>
      </c>
      <c r="U2671" s="3436" t="str">
        <f t="shared" si="286"/>
        <v>PMO</v>
      </c>
      <c r="V2671" s="3436">
        <f>WEEKDAY(Table1[[#This Row],[FLIGHT_DATE]],2)</f>
        <v>1</v>
      </c>
      <c r="W2671" s="3436">
        <f>Table1[[#This Row],[FLIGHT_DATE]]-Table1[[#This Row],[DATE_BOOKED]]</f>
        <v>84</v>
      </c>
    </row>
    <row r="2672" spans="1:23" x14ac:dyDescent="0.35">
      <c r="A2672" s="3435">
        <v>45789</v>
      </c>
      <c r="B2672" s="3447" t="s">
        <v>1354</v>
      </c>
      <c r="C2672" s="198" t="s">
        <v>160</v>
      </c>
      <c r="D2672" s="198"/>
      <c r="E2672" s="3436"/>
      <c r="F2672" s="3407" t="s">
        <v>54</v>
      </c>
      <c r="G2672" s="3407" t="s">
        <v>11</v>
      </c>
      <c r="H2672" s="3436" t="s">
        <v>768</v>
      </c>
      <c r="I2672" s="3437" t="s">
        <v>530</v>
      </c>
      <c r="J2672" s="3435">
        <v>45880</v>
      </c>
      <c r="K2672" s="3438">
        <v>6</v>
      </c>
      <c r="L2672" s="3438">
        <v>6</v>
      </c>
      <c r="M2672" s="3440">
        <v>215</v>
      </c>
      <c r="N2672" s="3419">
        <v>0</v>
      </c>
      <c r="O2672" s="3419">
        <v>0</v>
      </c>
      <c r="P2672" s="3442">
        <f>SUM(Table1[[#This Row],[BASE_FARE]:[SURCHARGES]])*Table1[[#This Row],[SEATS_BOOKED]]</f>
        <v>1290</v>
      </c>
      <c r="Q2672" s="3414" t="s">
        <v>161</v>
      </c>
      <c r="R2672" s="2232" t="s">
        <v>95</v>
      </c>
      <c r="S2672" s="3436" t="str">
        <f>LEFT(Table1[[#This Row],[SECTOR]],3)</f>
        <v>SSH</v>
      </c>
      <c r="T2672" s="3436" t="str">
        <f>RIGHT(Table1[[#This Row],[SECTOR]],3)</f>
        <v>PMO</v>
      </c>
      <c r="U2672" s="3436" t="str">
        <f t="shared" si="286"/>
        <v>PMO</v>
      </c>
      <c r="V2672" s="3436">
        <f>WEEKDAY(Table1[[#This Row],[FLIGHT_DATE]],2)</f>
        <v>1</v>
      </c>
      <c r="W2672" s="3436">
        <f>Table1[[#This Row],[FLIGHT_DATE]]-Table1[[#This Row],[DATE_BOOKED]]</f>
        <v>91</v>
      </c>
    </row>
    <row r="2673" spans="1:23" x14ac:dyDescent="0.35">
      <c r="A2673" s="3435">
        <v>45789</v>
      </c>
      <c r="B2673" s="3447" t="s">
        <v>1354</v>
      </c>
      <c r="C2673" s="198" t="s">
        <v>160</v>
      </c>
      <c r="D2673" s="198"/>
      <c r="E2673" s="3436"/>
      <c r="F2673" s="3407" t="s">
        <v>54</v>
      </c>
      <c r="G2673" s="3407" t="s">
        <v>11</v>
      </c>
      <c r="H2673" s="3436" t="s">
        <v>768</v>
      </c>
      <c r="I2673" s="3437" t="s">
        <v>530</v>
      </c>
      <c r="J2673" s="3435">
        <v>45887</v>
      </c>
      <c r="K2673" s="3438">
        <v>34</v>
      </c>
      <c r="L2673" s="3438">
        <v>34</v>
      </c>
      <c r="M2673" s="3440">
        <v>215</v>
      </c>
      <c r="N2673" s="3419">
        <v>0</v>
      </c>
      <c r="O2673" s="3419">
        <v>0</v>
      </c>
      <c r="P2673" s="3442">
        <f>SUM(Table1[[#This Row],[BASE_FARE]:[SURCHARGES]])*Table1[[#This Row],[SEATS_BOOKED]]</f>
        <v>7310</v>
      </c>
      <c r="Q2673" s="3414" t="s">
        <v>161</v>
      </c>
      <c r="R2673" s="2232" t="s">
        <v>95</v>
      </c>
      <c r="S2673" s="3436" t="str">
        <f>LEFT(Table1[[#This Row],[SECTOR]],3)</f>
        <v>SSH</v>
      </c>
      <c r="T2673" s="3436" t="str">
        <f>RIGHT(Table1[[#This Row],[SECTOR]],3)</f>
        <v>PMO</v>
      </c>
      <c r="U2673" s="3436" t="str">
        <f t="shared" si="286"/>
        <v>PMO</v>
      </c>
      <c r="V2673" s="3436">
        <f>WEEKDAY(Table1[[#This Row],[FLIGHT_DATE]],2)</f>
        <v>1</v>
      </c>
      <c r="W2673" s="3436">
        <f>Table1[[#This Row],[FLIGHT_DATE]]-Table1[[#This Row],[DATE_BOOKED]]</f>
        <v>98</v>
      </c>
    </row>
    <row r="2674" spans="1:23" x14ac:dyDescent="0.35">
      <c r="A2674" s="3435">
        <v>45789</v>
      </c>
      <c r="B2674" s="3447" t="s">
        <v>1354</v>
      </c>
      <c r="C2674" s="198" t="s">
        <v>160</v>
      </c>
      <c r="D2674" s="198"/>
      <c r="E2674" s="3436"/>
      <c r="F2674" s="3407" t="s">
        <v>54</v>
      </c>
      <c r="G2674" s="3407" t="s">
        <v>11</v>
      </c>
      <c r="H2674" s="3436" t="s">
        <v>768</v>
      </c>
      <c r="I2674" s="3437" t="s">
        <v>530</v>
      </c>
      <c r="J2674" s="3435">
        <v>45894</v>
      </c>
      <c r="K2674" s="3438">
        <v>40</v>
      </c>
      <c r="L2674" s="3438">
        <v>40</v>
      </c>
      <c r="M2674" s="3440">
        <v>215</v>
      </c>
      <c r="N2674" s="3419">
        <v>0</v>
      </c>
      <c r="O2674" s="3419">
        <v>0</v>
      </c>
      <c r="P2674" s="3442">
        <f>SUM(Table1[[#This Row],[BASE_FARE]:[SURCHARGES]])*Table1[[#This Row],[SEATS_BOOKED]]</f>
        <v>8600</v>
      </c>
      <c r="Q2674" s="3414" t="s">
        <v>161</v>
      </c>
      <c r="R2674" s="2232" t="s">
        <v>95</v>
      </c>
      <c r="S2674" s="3436" t="str">
        <f>LEFT(Table1[[#This Row],[SECTOR]],3)</f>
        <v>SSH</v>
      </c>
      <c r="T2674" s="3436" t="str">
        <f>RIGHT(Table1[[#This Row],[SECTOR]],3)</f>
        <v>PMO</v>
      </c>
      <c r="U2674" s="3436" t="str">
        <f t="shared" si="286"/>
        <v>PMO</v>
      </c>
      <c r="V2674" s="3436">
        <f>WEEKDAY(Table1[[#This Row],[FLIGHT_DATE]],2)</f>
        <v>1</v>
      </c>
      <c r="W2674" s="3436">
        <f>Table1[[#This Row],[FLIGHT_DATE]]-Table1[[#This Row],[DATE_BOOKED]]</f>
        <v>105</v>
      </c>
    </row>
    <row r="2675" spans="1:23" x14ac:dyDescent="0.35">
      <c r="A2675" s="3435">
        <v>45789</v>
      </c>
      <c r="B2675" s="3447" t="s">
        <v>1354</v>
      </c>
      <c r="C2675" s="198" t="s">
        <v>160</v>
      </c>
      <c r="D2675" s="198"/>
      <c r="E2675" s="3436"/>
      <c r="F2675" s="3407" t="s">
        <v>54</v>
      </c>
      <c r="G2675" s="3407" t="s">
        <v>11</v>
      </c>
      <c r="H2675" s="3436" t="s">
        <v>768</v>
      </c>
      <c r="I2675" s="3437" t="s">
        <v>530</v>
      </c>
      <c r="J2675" s="3435">
        <v>45901</v>
      </c>
      <c r="K2675" s="3438">
        <v>4</v>
      </c>
      <c r="L2675" s="3438">
        <v>4</v>
      </c>
      <c r="M2675" s="3440">
        <v>215</v>
      </c>
      <c r="N2675" s="3419">
        <v>0</v>
      </c>
      <c r="O2675" s="3419">
        <v>0</v>
      </c>
      <c r="P2675" s="3442">
        <f>SUM(Table1[[#This Row],[BASE_FARE]:[SURCHARGES]])*Table1[[#This Row],[SEATS_BOOKED]]</f>
        <v>860</v>
      </c>
      <c r="Q2675" s="3414" t="s">
        <v>161</v>
      </c>
      <c r="R2675" s="2232" t="s">
        <v>95</v>
      </c>
      <c r="S2675" s="3436" t="str">
        <f>LEFT(Table1[[#This Row],[SECTOR]],3)</f>
        <v>SSH</v>
      </c>
      <c r="T2675" s="3436" t="str">
        <f>RIGHT(Table1[[#This Row],[SECTOR]],3)</f>
        <v>PMO</v>
      </c>
      <c r="U2675" s="3436" t="str">
        <f t="shared" si="286"/>
        <v>PMO</v>
      </c>
      <c r="V2675" s="3436">
        <f>WEEKDAY(Table1[[#This Row],[FLIGHT_DATE]],2)</f>
        <v>1</v>
      </c>
      <c r="W2675" s="3436">
        <f>Table1[[#This Row],[FLIGHT_DATE]]-Table1[[#This Row],[DATE_BOOKED]]</f>
        <v>112</v>
      </c>
    </row>
    <row r="2676" spans="1:23" x14ac:dyDescent="0.35">
      <c r="A2676" s="3435">
        <v>45789</v>
      </c>
      <c r="B2676" s="3447" t="s">
        <v>1354</v>
      </c>
      <c r="C2676" s="198" t="s">
        <v>160</v>
      </c>
      <c r="D2676" s="198"/>
      <c r="E2676" s="3436"/>
      <c r="F2676" s="3407" t="s">
        <v>54</v>
      </c>
      <c r="G2676" s="3407" t="s">
        <v>11</v>
      </c>
      <c r="H2676" s="3436" t="s">
        <v>768</v>
      </c>
      <c r="I2676" s="3437" t="s">
        <v>530</v>
      </c>
      <c r="J2676" s="3435">
        <v>45908</v>
      </c>
      <c r="K2676" s="3438">
        <v>24</v>
      </c>
      <c r="L2676" s="3438">
        <v>24</v>
      </c>
      <c r="M2676" s="3440">
        <v>215</v>
      </c>
      <c r="N2676" s="3419">
        <v>0</v>
      </c>
      <c r="O2676" s="3419">
        <v>0</v>
      </c>
      <c r="P2676" s="3442">
        <f>SUM(Table1[[#This Row],[BASE_FARE]:[SURCHARGES]])*Table1[[#This Row],[SEATS_BOOKED]]</f>
        <v>5160</v>
      </c>
      <c r="Q2676" s="3414" t="s">
        <v>161</v>
      </c>
      <c r="R2676" s="2232" t="s">
        <v>95</v>
      </c>
      <c r="S2676" s="3436" t="str">
        <f>LEFT(Table1[[#This Row],[SECTOR]],3)</f>
        <v>SSH</v>
      </c>
      <c r="T2676" s="3436" t="str">
        <f>RIGHT(Table1[[#This Row],[SECTOR]],3)</f>
        <v>PMO</v>
      </c>
      <c r="U2676" s="3436" t="str">
        <f t="shared" si="286"/>
        <v>PMO</v>
      </c>
      <c r="V2676" s="3436">
        <f>WEEKDAY(Table1[[#This Row],[FLIGHT_DATE]],2)</f>
        <v>1</v>
      </c>
      <c r="W2676" s="3436">
        <f>Table1[[#This Row],[FLIGHT_DATE]]-Table1[[#This Row],[DATE_BOOKED]]</f>
        <v>119</v>
      </c>
    </row>
    <row r="2677" spans="1:23" x14ac:dyDescent="0.35">
      <c r="A2677" s="3435">
        <v>45789</v>
      </c>
      <c r="B2677" s="3447" t="s">
        <v>1354</v>
      </c>
      <c r="C2677" s="198" t="s">
        <v>160</v>
      </c>
      <c r="D2677" s="198"/>
      <c r="E2677" s="3436"/>
      <c r="F2677" s="3407" t="s">
        <v>54</v>
      </c>
      <c r="G2677" s="3407" t="s">
        <v>11</v>
      </c>
      <c r="H2677" s="3436" t="s">
        <v>768</v>
      </c>
      <c r="I2677" s="3437" t="s">
        <v>530</v>
      </c>
      <c r="J2677" s="3435">
        <v>45915</v>
      </c>
      <c r="K2677" s="3438">
        <v>30</v>
      </c>
      <c r="L2677" s="3438">
        <v>30</v>
      </c>
      <c r="M2677" s="3440">
        <v>215</v>
      </c>
      <c r="N2677" s="3419">
        <v>0</v>
      </c>
      <c r="O2677" s="3419">
        <v>0</v>
      </c>
      <c r="P2677" s="3442">
        <f>SUM(Table1[[#This Row],[BASE_FARE]:[SURCHARGES]])*Table1[[#This Row],[SEATS_BOOKED]]</f>
        <v>6450</v>
      </c>
      <c r="Q2677" s="3414" t="s">
        <v>161</v>
      </c>
      <c r="R2677" s="2232" t="s">
        <v>95</v>
      </c>
      <c r="S2677" s="3436" t="str">
        <f>LEFT(Table1[[#This Row],[SECTOR]],3)</f>
        <v>SSH</v>
      </c>
      <c r="T2677" s="3436" t="str">
        <f>RIGHT(Table1[[#This Row],[SECTOR]],3)</f>
        <v>PMO</v>
      </c>
      <c r="U2677" s="3436" t="str">
        <f t="shared" si="286"/>
        <v>PMO</v>
      </c>
      <c r="V2677" s="3436">
        <f>WEEKDAY(Table1[[#This Row],[FLIGHT_DATE]],2)</f>
        <v>1</v>
      </c>
      <c r="W2677" s="3436">
        <f>Table1[[#This Row],[FLIGHT_DATE]]-Table1[[#This Row],[DATE_BOOKED]]</f>
        <v>126</v>
      </c>
    </row>
    <row r="2678" spans="1:23" x14ac:dyDescent="0.35">
      <c r="A2678" s="3435">
        <v>45789</v>
      </c>
      <c r="B2678" s="3436" t="s">
        <v>1346</v>
      </c>
      <c r="C2678" s="198" t="s">
        <v>160</v>
      </c>
      <c r="D2678" s="198"/>
      <c r="E2678" s="3436"/>
      <c r="F2678" s="3407" t="s">
        <v>54</v>
      </c>
      <c r="G2678" s="3422" t="s">
        <v>10</v>
      </c>
      <c r="H2678" s="3436" t="s">
        <v>777</v>
      </c>
      <c r="I2678" s="3437" t="s">
        <v>532</v>
      </c>
      <c r="J2678" s="3435">
        <v>45859</v>
      </c>
      <c r="K2678" s="3438">
        <v>10</v>
      </c>
      <c r="L2678" s="3438">
        <v>10</v>
      </c>
      <c r="M2678" s="3440">
        <v>215</v>
      </c>
      <c r="N2678" s="3419">
        <v>0</v>
      </c>
      <c r="O2678" s="3419">
        <v>0</v>
      </c>
      <c r="P2678" s="3442">
        <f>SUM(Table1[[#This Row],[BASE_FARE]:[SURCHARGES]])*Table1[[#This Row],[SEATS_BOOKED]]</f>
        <v>2150</v>
      </c>
      <c r="Q2678" s="3414" t="s">
        <v>161</v>
      </c>
      <c r="R2678" s="2232" t="s">
        <v>95</v>
      </c>
      <c r="S2678" s="3436" t="str">
        <f>LEFT(Table1[[#This Row],[SECTOR]],3)</f>
        <v>PMO</v>
      </c>
      <c r="T2678" s="3436" t="str">
        <f>RIGHT(Table1[[#This Row],[SECTOR]],3)</f>
        <v>SSH</v>
      </c>
      <c r="U2678" s="3436" t="str">
        <f t="shared" ref="U2678:U2685" si="287">IF(AND(S2678&lt;&gt;"SSH", S2678&lt;&gt;"RMF", S2678&lt;&gt;"CAI", S2678&lt;&gt;"HRG", S2678&lt;&gt;"LXR", S2678&lt;&gt;"DXB", OR(T2678="SSH", T2678="RMF", T2678="CAI", T2678="HRG", T2678="LXR", T2678="DXB")), S2678,
    IF(AND(T2678&lt;&gt;"SSH", T2678&lt;&gt;"RMF", T2678&lt;&gt;"CAI", T2678&lt;&gt;"HRG", T2678&lt;&gt;"LXR", T2678&lt;&gt;"DXB", OR(S2678="SSH", S2678="RMF", S2678="CAI", S2678="HRG", S2678="LXR", S2678="DXB")), T2678,
    "VIE"))</f>
        <v>PMO</v>
      </c>
      <c r="V2678" s="3436">
        <f>WEEKDAY(Table1[[#This Row],[FLIGHT_DATE]],2)</f>
        <v>1</v>
      </c>
      <c r="W2678" s="3436">
        <f>Table1[[#This Row],[FLIGHT_DATE]]-Table1[[#This Row],[DATE_BOOKED]]</f>
        <v>70</v>
      </c>
    </row>
    <row r="2679" spans="1:23" x14ac:dyDescent="0.35">
      <c r="A2679" s="3435">
        <v>45789</v>
      </c>
      <c r="B2679" s="3436" t="s">
        <v>1346</v>
      </c>
      <c r="C2679" s="198" t="s">
        <v>160</v>
      </c>
      <c r="D2679" s="198"/>
      <c r="E2679" s="3436"/>
      <c r="F2679" s="3407" t="s">
        <v>54</v>
      </c>
      <c r="G2679" s="3422" t="s">
        <v>10</v>
      </c>
      <c r="H2679" s="3436" t="s">
        <v>777</v>
      </c>
      <c r="I2679" s="3437" t="s">
        <v>532</v>
      </c>
      <c r="J2679" s="3435">
        <v>45866</v>
      </c>
      <c r="K2679" s="3438">
        <v>10</v>
      </c>
      <c r="L2679" s="3438">
        <v>10</v>
      </c>
      <c r="M2679" s="3440">
        <v>215</v>
      </c>
      <c r="N2679" s="3419">
        <v>0</v>
      </c>
      <c r="O2679" s="3419">
        <v>0</v>
      </c>
      <c r="P2679" s="3442">
        <f>SUM(Table1[[#This Row],[BASE_FARE]:[SURCHARGES]])*Table1[[#This Row],[SEATS_BOOKED]]</f>
        <v>2150</v>
      </c>
      <c r="Q2679" s="3414" t="s">
        <v>161</v>
      </c>
      <c r="R2679" s="2232" t="s">
        <v>95</v>
      </c>
      <c r="S2679" s="3436" t="str">
        <f>LEFT(Table1[[#This Row],[SECTOR]],3)</f>
        <v>PMO</v>
      </c>
      <c r="T2679" s="3436" t="str">
        <f>RIGHT(Table1[[#This Row],[SECTOR]],3)</f>
        <v>SSH</v>
      </c>
      <c r="U2679" s="3436" t="str">
        <f t="shared" si="287"/>
        <v>PMO</v>
      </c>
      <c r="V2679" s="3436">
        <f>WEEKDAY(Table1[[#This Row],[FLIGHT_DATE]],2)</f>
        <v>1</v>
      </c>
      <c r="W2679" s="3436">
        <f>Table1[[#This Row],[FLIGHT_DATE]]-Table1[[#This Row],[DATE_BOOKED]]</f>
        <v>77</v>
      </c>
    </row>
    <row r="2680" spans="1:23" x14ac:dyDescent="0.35">
      <c r="A2680" s="3435">
        <v>45789</v>
      </c>
      <c r="B2680" s="3436" t="s">
        <v>1346</v>
      </c>
      <c r="C2680" s="198" t="s">
        <v>160</v>
      </c>
      <c r="D2680" s="198"/>
      <c r="E2680" s="3436"/>
      <c r="F2680" s="3407" t="s">
        <v>54</v>
      </c>
      <c r="G2680" s="3422" t="s">
        <v>10</v>
      </c>
      <c r="H2680" s="3436" t="s">
        <v>777</v>
      </c>
      <c r="I2680" s="3437" t="s">
        <v>532</v>
      </c>
      <c r="J2680" s="3435">
        <v>45873</v>
      </c>
      <c r="K2680" s="3438">
        <v>10</v>
      </c>
      <c r="L2680" s="3438">
        <v>10</v>
      </c>
      <c r="M2680" s="3440">
        <v>215</v>
      </c>
      <c r="N2680" s="3419">
        <v>0</v>
      </c>
      <c r="O2680" s="3419">
        <v>0</v>
      </c>
      <c r="P2680" s="3442">
        <f>SUM(Table1[[#This Row],[BASE_FARE]:[SURCHARGES]])*Table1[[#This Row],[SEATS_BOOKED]]</f>
        <v>2150</v>
      </c>
      <c r="Q2680" s="3414" t="s">
        <v>161</v>
      </c>
      <c r="R2680" s="2232" t="s">
        <v>95</v>
      </c>
      <c r="S2680" s="3436" t="str">
        <f>LEFT(Table1[[#This Row],[SECTOR]],3)</f>
        <v>PMO</v>
      </c>
      <c r="T2680" s="3436" t="str">
        <f>RIGHT(Table1[[#This Row],[SECTOR]],3)</f>
        <v>SSH</v>
      </c>
      <c r="U2680" s="3436" t="str">
        <f t="shared" si="287"/>
        <v>PMO</v>
      </c>
      <c r="V2680" s="3436">
        <f>WEEKDAY(Table1[[#This Row],[FLIGHT_DATE]],2)</f>
        <v>1</v>
      </c>
      <c r="W2680" s="3436">
        <f>Table1[[#This Row],[FLIGHT_DATE]]-Table1[[#This Row],[DATE_BOOKED]]</f>
        <v>84</v>
      </c>
    </row>
    <row r="2681" spans="1:23" x14ac:dyDescent="0.35">
      <c r="A2681" s="3435">
        <v>45789</v>
      </c>
      <c r="B2681" s="3436" t="s">
        <v>1346</v>
      </c>
      <c r="C2681" s="198" t="s">
        <v>160</v>
      </c>
      <c r="D2681" s="198"/>
      <c r="E2681" s="3436"/>
      <c r="F2681" s="3407" t="s">
        <v>54</v>
      </c>
      <c r="G2681" s="3422" t="s">
        <v>10</v>
      </c>
      <c r="H2681" s="3436" t="s">
        <v>777</v>
      </c>
      <c r="I2681" s="3437" t="s">
        <v>532</v>
      </c>
      <c r="J2681" s="3435">
        <v>45880</v>
      </c>
      <c r="K2681" s="3438">
        <v>10</v>
      </c>
      <c r="L2681" s="3438">
        <v>10</v>
      </c>
      <c r="M2681" s="3440">
        <v>215</v>
      </c>
      <c r="N2681" s="3419">
        <v>0</v>
      </c>
      <c r="O2681" s="3419">
        <v>0</v>
      </c>
      <c r="P2681" s="3442">
        <f>SUM(Table1[[#This Row],[BASE_FARE]:[SURCHARGES]])*Table1[[#This Row],[SEATS_BOOKED]]</f>
        <v>2150</v>
      </c>
      <c r="Q2681" s="3414" t="s">
        <v>161</v>
      </c>
      <c r="R2681" s="2232" t="s">
        <v>95</v>
      </c>
      <c r="S2681" s="3436" t="str">
        <f>LEFT(Table1[[#This Row],[SECTOR]],3)</f>
        <v>PMO</v>
      </c>
      <c r="T2681" s="3436" t="str">
        <f>RIGHT(Table1[[#This Row],[SECTOR]],3)</f>
        <v>SSH</v>
      </c>
      <c r="U2681" s="3436" t="str">
        <f t="shared" si="287"/>
        <v>PMO</v>
      </c>
      <c r="V2681" s="3436">
        <f>WEEKDAY(Table1[[#This Row],[FLIGHT_DATE]],2)</f>
        <v>1</v>
      </c>
      <c r="W2681" s="3436">
        <f>Table1[[#This Row],[FLIGHT_DATE]]-Table1[[#This Row],[DATE_BOOKED]]</f>
        <v>91</v>
      </c>
    </row>
    <row r="2682" spans="1:23" x14ac:dyDescent="0.35">
      <c r="A2682" s="3435">
        <v>45789</v>
      </c>
      <c r="B2682" s="3436" t="s">
        <v>1346</v>
      </c>
      <c r="C2682" s="198" t="s">
        <v>160</v>
      </c>
      <c r="D2682" s="198"/>
      <c r="E2682" s="3436"/>
      <c r="F2682" s="3407" t="s">
        <v>54</v>
      </c>
      <c r="G2682" s="3422" t="s">
        <v>10</v>
      </c>
      <c r="H2682" s="3436" t="s">
        <v>777</v>
      </c>
      <c r="I2682" s="3437" t="s">
        <v>532</v>
      </c>
      <c r="J2682" s="3435">
        <v>45887</v>
      </c>
      <c r="K2682" s="3438">
        <v>10</v>
      </c>
      <c r="L2682" s="3438">
        <v>10</v>
      </c>
      <c r="M2682" s="3440">
        <v>215</v>
      </c>
      <c r="N2682" s="3419">
        <v>0</v>
      </c>
      <c r="O2682" s="3419">
        <v>0</v>
      </c>
      <c r="P2682" s="3442">
        <f>SUM(Table1[[#This Row],[BASE_FARE]:[SURCHARGES]])*Table1[[#This Row],[SEATS_BOOKED]]</f>
        <v>2150</v>
      </c>
      <c r="Q2682" s="3414" t="s">
        <v>161</v>
      </c>
      <c r="R2682" s="2232" t="s">
        <v>95</v>
      </c>
      <c r="S2682" s="3436" t="str">
        <f>LEFT(Table1[[#This Row],[SECTOR]],3)</f>
        <v>PMO</v>
      </c>
      <c r="T2682" s="3436" t="str">
        <f>RIGHT(Table1[[#This Row],[SECTOR]],3)</f>
        <v>SSH</v>
      </c>
      <c r="U2682" s="3436" t="str">
        <f t="shared" si="287"/>
        <v>PMO</v>
      </c>
      <c r="V2682" s="3436">
        <f>WEEKDAY(Table1[[#This Row],[FLIGHT_DATE]],2)</f>
        <v>1</v>
      </c>
      <c r="W2682" s="3436">
        <f>Table1[[#This Row],[FLIGHT_DATE]]-Table1[[#This Row],[DATE_BOOKED]]</f>
        <v>98</v>
      </c>
    </row>
    <row r="2683" spans="1:23" x14ac:dyDescent="0.35">
      <c r="A2683" s="3435">
        <v>45789</v>
      </c>
      <c r="B2683" s="3436" t="s">
        <v>1346</v>
      </c>
      <c r="C2683" s="198" t="s">
        <v>160</v>
      </c>
      <c r="D2683" s="198"/>
      <c r="E2683" s="3436"/>
      <c r="F2683" s="3407" t="s">
        <v>54</v>
      </c>
      <c r="G2683" s="3422" t="s">
        <v>10</v>
      </c>
      <c r="H2683" s="3436" t="s">
        <v>777</v>
      </c>
      <c r="I2683" s="3437" t="s">
        <v>532</v>
      </c>
      <c r="J2683" s="3435">
        <v>45894</v>
      </c>
      <c r="K2683" s="3438">
        <v>10</v>
      </c>
      <c r="L2683" s="3438">
        <v>10</v>
      </c>
      <c r="M2683" s="3440">
        <v>215</v>
      </c>
      <c r="N2683" s="3419">
        <v>0</v>
      </c>
      <c r="O2683" s="3419">
        <v>0</v>
      </c>
      <c r="P2683" s="3442">
        <f>SUM(Table1[[#This Row],[BASE_FARE]:[SURCHARGES]])*Table1[[#This Row],[SEATS_BOOKED]]</f>
        <v>2150</v>
      </c>
      <c r="Q2683" s="3414" t="s">
        <v>161</v>
      </c>
      <c r="R2683" s="2232" t="s">
        <v>95</v>
      </c>
      <c r="S2683" s="3436" t="str">
        <f>LEFT(Table1[[#This Row],[SECTOR]],3)</f>
        <v>PMO</v>
      </c>
      <c r="T2683" s="3436" t="str">
        <f>RIGHT(Table1[[#This Row],[SECTOR]],3)</f>
        <v>SSH</v>
      </c>
      <c r="U2683" s="3436" t="str">
        <f t="shared" si="287"/>
        <v>PMO</v>
      </c>
      <c r="V2683" s="3436">
        <f>WEEKDAY(Table1[[#This Row],[FLIGHT_DATE]],2)</f>
        <v>1</v>
      </c>
      <c r="W2683" s="3436">
        <f>Table1[[#This Row],[FLIGHT_DATE]]-Table1[[#This Row],[DATE_BOOKED]]</f>
        <v>105</v>
      </c>
    </row>
    <row r="2684" spans="1:23" x14ac:dyDescent="0.35">
      <c r="A2684" s="3435">
        <v>45789</v>
      </c>
      <c r="B2684" s="3436" t="s">
        <v>1346</v>
      </c>
      <c r="C2684" s="198" t="s">
        <v>160</v>
      </c>
      <c r="D2684" s="198"/>
      <c r="E2684" s="3436"/>
      <c r="F2684" s="3407" t="s">
        <v>54</v>
      </c>
      <c r="G2684" s="3422" t="s">
        <v>10</v>
      </c>
      <c r="H2684" s="3436" t="s">
        <v>777</v>
      </c>
      <c r="I2684" s="3437" t="s">
        <v>532</v>
      </c>
      <c r="J2684" s="3435">
        <v>45901</v>
      </c>
      <c r="K2684" s="3438">
        <v>10</v>
      </c>
      <c r="L2684" s="3438">
        <v>10</v>
      </c>
      <c r="M2684" s="3440">
        <v>215</v>
      </c>
      <c r="N2684" s="3419">
        <v>0</v>
      </c>
      <c r="O2684" s="3419">
        <v>0</v>
      </c>
      <c r="P2684" s="3442">
        <f>SUM(Table1[[#This Row],[BASE_FARE]:[SURCHARGES]])*Table1[[#This Row],[SEATS_BOOKED]]</f>
        <v>2150</v>
      </c>
      <c r="Q2684" s="3414" t="s">
        <v>161</v>
      </c>
      <c r="R2684" s="2232" t="s">
        <v>95</v>
      </c>
      <c r="S2684" s="3436" t="str">
        <f>LEFT(Table1[[#This Row],[SECTOR]],3)</f>
        <v>PMO</v>
      </c>
      <c r="T2684" s="3436" t="str">
        <f>RIGHT(Table1[[#This Row],[SECTOR]],3)</f>
        <v>SSH</v>
      </c>
      <c r="U2684" s="3436" t="str">
        <f t="shared" si="287"/>
        <v>PMO</v>
      </c>
      <c r="V2684" s="3436">
        <f>WEEKDAY(Table1[[#This Row],[FLIGHT_DATE]],2)</f>
        <v>1</v>
      </c>
      <c r="W2684" s="3436">
        <f>Table1[[#This Row],[FLIGHT_DATE]]-Table1[[#This Row],[DATE_BOOKED]]</f>
        <v>112</v>
      </c>
    </row>
    <row r="2685" spans="1:23" x14ac:dyDescent="0.35">
      <c r="A2685" s="3435">
        <v>45789</v>
      </c>
      <c r="B2685" s="3436" t="s">
        <v>1346</v>
      </c>
      <c r="C2685" s="198" t="s">
        <v>160</v>
      </c>
      <c r="D2685" s="198"/>
      <c r="E2685" s="3436"/>
      <c r="F2685" s="3407" t="s">
        <v>54</v>
      </c>
      <c r="G2685" s="3422" t="s">
        <v>10</v>
      </c>
      <c r="H2685" s="3436" t="s">
        <v>777</v>
      </c>
      <c r="I2685" s="3437" t="s">
        <v>532</v>
      </c>
      <c r="J2685" s="3435">
        <v>45908</v>
      </c>
      <c r="K2685" s="3438">
        <v>10</v>
      </c>
      <c r="L2685" s="3438">
        <v>10</v>
      </c>
      <c r="M2685" s="3440">
        <v>215</v>
      </c>
      <c r="N2685" s="3419">
        <v>0</v>
      </c>
      <c r="O2685" s="3419">
        <v>0</v>
      </c>
      <c r="P2685" s="3442">
        <f>SUM(Table1[[#This Row],[BASE_FARE]:[SURCHARGES]])*Table1[[#This Row],[SEATS_BOOKED]]</f>
        <v>2150</v>
      </c>
      <c r="Q2685" s="3414" t="s">
        <v>161</v>
      </c>
      <c r="R2685" s="2232" t="s">
        <v>95</v>
      </c>
      <c r="S2685" s="3436" t="str">
        <f>LEFT(Table1[[#This Row],[SECTOR]],3)</f>
        <v>PMO</v>
      </c>
      <c r="T2685" s="3436" t="str">
        <f>RIGHT(Table1[[#This Row],[SECTOR]],3)</f>
        <v>SSH</v>
      </c>
      <c r="U2685" s="3436" t="str">
        <f t="shared" si="287"/>
        <v>PMO</v>
      </c>
      <c r="V2685" s="3436">
        <f>WEEKDAY(Table1[[#This Row],[FLIGHT_DATE]],2)</f>
        <v>1</v>
      </c>
      <c r="W2685" s="3436">
        <f>Table1[[#This Row],[FLIGHT_DATE]]-Table1[[#This Row],[DATE_BOOKED]]</f>
        <v>119</v>
      </c>
    </row>
    <row r="2686" spans="1:23" x14ac:dyDescent="0.35">
      <c r="A2686" s="3435">
        <v>45789</v>
      </c>
      <c r="B2686" s="3436" t="s">
        <v>1346</v>
      </c>
      <c r="C2686" s="198" t="s">
        <v>160</v>
      </c>
      <c r="D2686" s="198"/>
      <c r="E2686" s="3436"/>
      <c r="F2686" s="3407" t="s">
        <v>54</v>
      </c>
      <c r="G2686" s="3436" t="s">
        <v>11</v>
      </c>
      <c r="H2686" s="3436" t="s">
        <v>768</v>
      </c>
      <c r="I2686" s="3437" t="s">
        <v>530</v>
      </c>
      <c r="J2686" s="3435">
        <v>45866</v>
      </c>
      <c r="K2686" s="3438">
        <v>10</v>
      </c>
      <c r="L2686" s="3438">
        <v>10</v>
      </c>
      <c r="M2686" s="3440">
        <v>215</v>
      </c>
      <c r="N2686" s="3419">
        <v>0</v>
      </c>
      <c r="O2686" s="3419">
        <v>0</v>
      </c>
      <c r="P2686" s="3442">
        <f>SUM(Table1[[#This Row],[BASE_FARE]:[SURCHARGES]])*Table1[[#This Row],[SEATS_BOOKED]]</f>
        <v>2150</v>
      </c>
      <c r="Q2686" s="3414" t="s">
        <v>161</v>
      </c>
      <c r="R2686" s="2232" t="s">
        <v>95</v>
      </c>
      <c r="S2686" s="3436" t="str">
        <f>LEFT(Table1[[#This Row],[SECTOR]],3)</f>
        <v>SSH</v>
      </c>
      <c r="T2686" s="3436" t="str">
        <f>RIGHT(Table1[[#This Row],[SECTOR]],3)</f>
        <v>PMO</v>
      </c>
      <c r="U2686" s="3436" t="str">
        <f t="shared" ref="U2686:U2693" si="288">IF(AND(S2686&lt;&gt;"SSH", S2686&lt;&gt;"RMF", S2686&lt;&gt;"CAI", S2686&lt;&gt;"HRG", S2686&lt;&gt;"LXR", S2686&lt;&gt;"DXB", OR(T2686="SSH", T2686="RMF", T2686="CAI", T2686="HRG", T2686="LXR", T2686="DXB")), S2686,
    IF(AND(T2686&lt;&gt;"SSH", T2686&lt;&gt;"RMF", T2686&lt;&gt;"CAI", T2686&lt;&gt;"HRG", T2686&lt;&gt;"LXR", T2686&lt;&gt;"DXB", OR(S2686="SSH", S2686="RMF", S2686="CAI", S2686="HRG", S2686="LXR", S2686="DXB")), T2686,
    "VIE"))</f>
        <v>PMO</v>
      </c>
      <c r="V2686" s="3436">
        <f>WEEKDAY(Table1[[#This Row],[FLIGHT_DATE]],2)</f>
        <v>1</v>
      </c>
      <c r="W2686" s="3436">
        <f>Table1[[#This Row],[FLIGHT_DATE]]-Table1[[#This Row],[DATE_BOOKED]]</f>
        <v>77</v>
      </c>
    </row>
    <row r="2687" spans="1:23" x14ac:dyDescent="0.35">
      <c r="A2687" s="3435">
        <v>45789</v>
      </c>
      <c r="B2687" s="3436" t="s">
        <v>1346</v>
      </c>
      <c r="C2687" s="198" t="s">
        <v>160</v>
      </c>
      <c r="D2687" s="198"/>
      <c r="E2687" s="3436"/>
      <c r="F2687" s="3407" t="s">
        <v>54</v>
      </c>
      <c r="G2687" s="3436" t="s">
        <v>11</v>
      </c>
      <c r="H2687" s="3436" t="s">
        <v>768</v>
      </c>
      <c r="I2687" s="3437" t="s">
        <v>530</v>
      </c>
      <c r="J2687" s="3435">
        <v>45873</v>
      </c>
      <c r="K2687" s="3438">
        <v>10</v>
      </c>
      <c r="L2687" s="3438">
        <v>10</v>
      </c>
      <c r="M2687" s="3440">
        <v>215</v>
      </c>
      <c r="N2687" s="3419">
        <v>0</v>
      </c>
      <c r="O2687" s="3419">
        <v>0</v>
      </c>
      <c r="P2687" s="3442">
        <f>SUM(Table1[[#This Row],[BASE_FARE]:[SURCHARGES]])*Table1[[#This Row],[SEATS_BOOKED]]</f>
        <v>2150</v>
      </c>
      <c r="Q2687" s="3414" t="s">
        <v>161</v>
      </c>
      <c r="R2687" s="2232" t="s">
        <v>95</v>
      </c>
      <c r="S2687" s="3436" t="str">
        <f>LEFT(Table1[[#This Row],[SECTOR]],3)</f>
        <v>SSH</v>
      </c>
      <c r="T2687" s="3436" t="str">
        <f>RIGHT(Table1[[#This Row],[SECTOR]],3)</f>
        <v>PMO</v>
      </c>
      <c r="U2687" s="3436" t="str">
        <f t="shared" si="288"/>
        <v>PMO</v>
      </c>
      <c r="V2687" s="3436">
        <f>WEEKDAY(Table1[[#This Row],[FLIGHT_DATE]],2)</f>
        <v>1</v>
      </c>
      <c r="W2687" s="3436">
        <f>Table1[[#This Row],[FLIGHT_DATE]]-Table1[[#This Row],[DATE_BOOKED]]</f>
        <v>84</v>
      </c>
    </row>
    <row r="2688" spans="1:23" x14ac:dyDescent="0.35">
      <c r="A2688" s="3435">
        <v>45789</v>
      </c>
      <c r="B2688" s="3436" t="s">
        <v>1346</v>
      </c>
      <c r="C2688" s="198" t="s">
        <v>160</v>
      </c>
      <c r="D2688" s="198"/>
      <c r="E2688" s="3436"/>
      <c r="F2688" s="3407" t="s">
        <v>54</v>
      </c>
      <c r="G2688" s="3436" t="s">
        <v>11</v>
      </c>
      <c r="H2688" s="3436" t="s">
        <v>768</v>
      </c>
      <c r="I2688" s="3437" t="s">
        <v>530</v>
      </c>
      <c r="J2688" s="3435">
        <v>45880</v>
      </c>
      <c r="K2688" s="3438">
        <v>10</v>
      </c>
      <c r="L2688" s="3438">
        <v>10</v>
      </c>
      <c r="M2688" s="3440">
        <v>215</v>
      </c>
      <c r="N2688" s="3419">
        <v>0</v>
      </c>
      <c r="O2688" s="3419">
        <v>0</v>
      </c>
      <c r="P2688" s="3442">
        <f>SUM(Table1[[#This Row],[BASE_FARE]:[SURCHARGES]])*Table1[[#This Row],[SEATS_BOOKED]]</f>
        <v>2150</v>
      </c>
      <c r="Q2688" s="3414" t="s">
        <v>161</v>
      </c>
      <c r="R2688" s="2232" t="s">
        <v>95</v>
      </c>
      <c r="S2688" s="3436" t="str">
        <f>LEFT(Table1[[#This Row],[SECTOR]],3)</f>
        <v>SSH</v>
      </c>
      <c r="T2688" s="3436" t="str">
        <f>RIGHT(Table1[[#This Row],[SECTOR]],3)</f>
        <v>PMO</v>
      </c>
      <c r="U2688" s="3436" t="str">
        <f t="shared" si="288"/>
        <v>PMO</v>
      </c>
      <c r="V2688" s="3436">
        <f>WEEKDAY(Table1[[#This Row],[FLIGHT_DATE]],2)</f>
        <v>1</v>
      </c>
      <c r="W2688" s="3436">
        <f>Table1[[#This Row],[FLIGHT_DATE]]-Table1[[#This Row],[DATE_BOOKED]]</f>
        <v>91</v>
      </c>
    </row>
    <row r="2689" spans="1:23" x14ac:dyDescent="0.35">
      <c r="A2689" s="3435">
        <v>45789</v>
      </c>
      <c r="B2689" s="3436" t="s">
        <v>1346</v>
      </c>
      <c r="C2689" s="198" t="s">
        <v>160</v>
      </c>
      <c r="D2689" s="198"/>
      <c r="E2689" s="3436"/>
      <c r="F2689" s="3407" t="s">
        <v>54</v>
      </c>
      <c r="G2689" s="3436" t="s">
        <v>11</v>
      </c>
      <c r="H2689" s="3436" t="s">
        <v>768</v>
      </c>
      <c r="I2689" s="3437" t="s">
        <v>530</v>
      </c>
      <c r="J2689" s="3435">
        <v>45887</v>
      </c>
      <c r="K2689" s="3438">
        <v>10</v>
      </c>
      <c r="L2689" s="3438">
        <v>10</v>
      </c>
      <c r="M2689" s="3440">
        <v>215</v>
      </c>
      <c r="N2689" s="3419">
        <v>0</v>
      </c>
      <c r="O2689" s="3419">
        <v>0</v>
      </c>
      <c r="P2689" s="3442">
        <f>SUM(Table1[[#This Row],[BASE_FARE]:[SURCHARGES]])*Table1[[#This Row],[SEATS_BOOKED]]</f>
        <v>2150</v>
      </c>
      <c r="Q2689" s="3414" t="s">
        <v>161</v>
      </c>
      <c r="R2689" s="2232" t="s">
        <v>95</v>
      </c>
      <c r="S2689" s="3436" t="str">
        <f>LEFT(Table1[[#This Row],[SECTOR]],3)</f>
        <v>SSH</v>
      </c>
      <c r="T2689" s="3436" t="str">
        <f>RIGHT(Table1[[#This Row],[SECTOR]],3)</f>
        <v>PMO</v>
      </c>
      <c r="U2689" s="3436" t="str">
        <f t="shared" si="288"/>
        <v>PMO</v>
      </c>
      <c r="V2689" s="3436">
        <f>WEEKDAY(Table1[[#This Row],[FLIGHT_DATE]],2)</f>
        <v>1</v>
      </c>
      <c r="W2689" s="3436">
        <f>Table1[[#This Row],[FLIGHT_DATE]]-Table1[[#This Row],[DATE_BOOKED]]</f>
        <v>98</v>
      </c>
    </row>
    <row r="2690" spans="1:23" x14ac:dyDescent="0.35">
      <c r="A2690" s="3435">
        <v>45789</v>
      </c>
      <c r="B2690" s="3436" t="s">
        <v>1346</v>
      </c>
      <c r="C2690" s="198" t="s">
        <v>160</v>
      </c>
      <c r="D2690" s="198"/>
      <c r="E2690" s="3436"/>
      <c r="F2690" s="3407" t="s">
        <v>54</v>
      </c>
      <c r="G2690" s="3436" t="s">
        <v>11</v>
      </c>
      <c r="H2690" s="3436" t="s">
        <v>768</v>
      </c>
      <c r="I2690" s="3437" t="s">
        <v>530</v>
      </c>
      <c r="J2690" s="3435">
        <v>45894</v>
      </c>
      <c r="K2690" s="3438">
        <v>10</v>
      </c>
      <c r="L2690" s="3438">
        <v>10</v>
      </c>
      <c r="M2690" s="3440">
        <v>215</v>
      </c>
      <c r="N2690" s="3419">
        <v>0</v>
      </c>
      <c r="O2690" s="3419">
        <v>0</v>
      </c>
      <c r="P2690" s="3442">
        <f>SUM(Table1[[#This Row],[BASE_FARE]:[SURCHARGES]])*Table1[[#This Row],[SEATS_BOOKED]]</f>
        <v>2150</v>
      </c>
      <c r="Q2690" s="3414" t="s">
        <v>161</v>
      </c>
      <c r="R2690" s="2232" t="s">
        <v>95</v>
      </c>
      <c r="S2690" s="3436" t="str">
        <f>LEFT(Table1[[#This Row],[SECTOR]],3)</f>
        <v>SSH</v>
      </c>
      <c r="T2690" s="3436" t="str">
        <f>RIGHT(Table1[[#This Row],[SECTOR]],3)</f>
        <v>PMO</v>
      </c>
      <c r="U2690" s="3436" t="str">
        <f t="shared" si="288"/>
        <v>PMO</v>
      </c>
      <c r="V2690" s="3436">
        <f>WEEKDAY(Table1[[#This Row],[FLIGHT_DATE]],2)</f>
        <v>1</v>
      </c>
      <c r="W2690" s="3436">
        <f>Table1[[#This Row],[FLIGHT_DATE]]-Table1[[#This Row],[DATE_BOOKED]]</f>
        <v>105</v>
      </c>
    </row>
    <row r="2691" spans="1:23" x14ac:dyDescent="0.35">
      <c r="A2691" s="3435">
        <v>45789</v>
      </c>
      <c r="B2691" s="3436" t="s">
        <v>1346</v>
      </c>
      <c r="C2691" s="198" t="s">
        <v>160</v>
      </c>
      <c r="D2691" s="198"/>
      <c r="E2691" s="3436"/>
      <c r="F2691" s="3407" t="s">
        <v>54</v>
      </c>
      <c r="G2691" s="3436" t="s">
        <v>11</v>
      </c>
      <c r="H2691" s="3436" t="s">
        <v>768</v>
      </c>
      <c r="I2691" s="3437" t="s">
        <v>530</v>
      </c>
      <c r="J2691" s="3435">
        <v>45901</v>
      </c>
      <c r="K2691" s="3438">
        <v>10</v>
      </c>
      <c r="L2691" s="3438">
        <v>10</v>
      </c>
      <c r="M2691" s="3440">
        <v>215</v>
      </c>
      <c r="N2691" s="3419">
        <v>0</v>
      </c>
      <c r="O2691" s="3419">
        <v>0</v>
      </c>
      <c r="P2691" s="3442">
        <f>SUM(Table1[[#This Row],[BASE_FARE]:[SURCHARGES]])*Table1[[#This Row],[SEATS_BOOKED]]</f>
        <v>2150</v>
      </c>
      <c r="Q2691" s="3414" t="s">
        <v>161</v>
      </c>
      <c r="R2691" s="2232" t="s">
        <v>95</v>
      </c>
      <c r="S2691" s="3436" t="str">
        <f>LEFT(Table1[[#This Row],[SECTOR]],3)</f>
        <v>SSH</v>
      </c>
      <c r="T2691" s="3436" t="str">
        <f>RIGHT(Table1[[#This Row],[SECTOR]],3)</f>
        <v>PMO</v>
      </c>
      <c r="U2691" s="3436" t="str">
        <f t="shared" si="288"/>
        <v>PMO</v>
      </c>
      <c r="V2691" s="3436">
        <f>WEEKDAY(Table1[[#This Row],[FLIGHT_DATE]],2)</f>
        <v>1</v>
      </c>
      <c r="W2691" s="3436">
        <f>Table1[[#This Row],[FLIGHT_DATE]]-Table1[[#This Row],[DATE_BOOKED]]</f>
        <v>112</v>
      </c>
    </row>
    <row r="2692" spans="1:23" x14ac:dyDescent="0.35">
      <c r="A2692" s="3435">
        <v>45789</v>
      </c>
      <c r="B2692" s="3436" t="s">
        <v>1346</v>
      </c>
      <c r="C2692" s="198" t="s">
        <v>160</v>
      </c>
      <c r="D2692" s="198"/>
      <c r="E2692" s="3436"/>
      <c r="F2692" s="3407" t="s">
        <v>54</v>
      </c>
      <c r="G2692" s="3436" t="s">
        <v>11</v>
      </c>
      <c r="H2692" s="3436" t="s">
        <v>768</v>
      </c>
      <c r="I2692" s="3437" t="s">
        <v>530</v>
      </c>
      <c r="J2692" s="3435">
        <v>45908</v>
      </c>
      <c r="K2692" s="3438">
        <v>10</v>
      </c>
      <c r="L2692" s="3438">
        <v>10</v>
      </c>
      <c r="M2692" s="3440">
        <v>215</v>
      </c>
      <c r="N2692" s="3419">
        <v>0</v>
      </c>
      <c r="O2692" s="3419">
        <v>0</v>
      </c>
      <c r="P2692" s="3442">
        <f>SUM(Table1[[#This Row],[BASE_FARE]:[SURCHARGES]])*Table1[[#This Row],[SEATS_BOOKED]]</f>
        <v>2150</v>
      </c>
      <c r="Q2692" s="3414" t="s">
        <v>161</v>
      </c>
      <c r="R2692" s="2232" t="s">
        <v>95</v>
      </c>
      <c r="S2692" s="3436" t="str">
        <f>LEFT(Table1[[#This Row],[SECTOR]],3)</f>
        <v>SSH</v>
      </c>
      <c r="T2692" s="3436" t="str">
        <f>RIGHT(Table1[[#This Row],[SECTOR]],3)</f>
        <v>PMO</v>
      </c>
      <c r="U2692" s="3436" t="str">
        <f t="shared" si="288"/>
        <v>PMO</v>
      </c>
      <c r="V2692" s="3436">
        <f>WEEKDAY(Table1[[#This Row],[FLIGHT_DATE]],2)</f>
        <v>1</v>
      </c>
      <c r="W2692" s="3436">
        <f>Table1[[#This Row],[FLIGHT_DATE]]-Table1[[#This Row],[DATE_BOOKED]]</f>
        <v>119</v>
      </c>
    </row>
    <row r="2693" spans="1:23" x14ac:dyDescent="0.35">
      <c r="A2693" s="3435">
        <v>45789</v>
      </c>
      <c r="B2693" s="3436" t="s">
        <v>1346</v>
      </c>
      <c r="C2693" s="198" t="s">
        <v>160</v>
      </c>
      <c r="D2693" s="198"/>
      <c r="E2693" s="3436"/>
      <c r="F2693" s="3407" t="s">
        <v>54</v>
      </c>
      <c r="G2693" s="3436" t="s">
        <v>11</v>
      </c>
      <c r="H2693" s="3436" t="s">
        <v>768</v>
      </c>
      <c r="I2693" s="3437" t="s">
        <v>530</v>
      </c>
      <c r="J2693" s="3435">
        <v>45915</v>
      </c>
      <c r="K2693" s="3438">
        <v>10</v>
      </c>
      <c r="L2693" s="3438">
        <v>10</v>
      </c>
      <c r="M2693" s="3440">
        <v>215</v>
      </c>
      <c r="N2693" s="3419">
        <v>0</v>
      </c>
      <c r="O2693" s="3419">
        <v>0</v>
      </c>
      <c r="P2693" s="3442">
        <f>SUM(Table1[[#This Row],[BASE_FARE]:[SURCHARGES]])*Table1[[#This Row],[SEATS_BOOKED]]</f>
        <v>2150</v>
      </c>
      <c r="Q2693" s="3414" t="s">
        <v>161</v>
      </c>
      <c r="R2693" s="2232" t="s">
        <v>95</v>
      </c>
      <c r="S2693" s="3436" t="str">
        <f>LEFT(Table1[[#This Row],[SECTOR]],3)</f>
        <v>SSH</v>
      </c>
      <c r="T2693" s="3436" t="str">
        <f>RIGHT(Table1[[#This Row],[SECTOR]],3)</f>
        <v>PMO</v>
      </c>
      <c r="U2693" s="3436" t="str">
        <f t="shared" si="288"/>
        <v>PMO</v>
      </c>
      <c r="V2693" s="3436">
        <f>WEEKDAY(Table1[[#This Row],[FLIGHT_DATE]],2)</f>
        <v>1</v>
      </c>
      <c r="W2693" s="3436">
        <f>Table1[[#This Row],[FLIGHT_DATE]]-Table1[[#This Row],[DATE_BOOKED]]</f>
        <v>126</v>
      </c>
    </row>
    <row r="2694" spans="1:23" x14ac:dyDescent="0.35">
      <c r="A2694" s="3435">
        <v>45789</v>
      </c>
      <c r="B2694" s="3436" t="s">
        <v>1347</v>
      </c>
      <c r="C2694" s="198" t="s">
        <v>160</v>
      </c>
      <c r="D2694" s="198"/>
      <c r="E2694" s="3436"/>
      <c r="F2694" s="3407" t="s">
        <v>54</v>
      </c>
      <c r="G2694" s="3422" t="s">
        <v>10</v>
      </c>
      <c r="H2694" s="3436" t="s">
        <v>777</v>
      </c>
      <c r="I2694" s="3437" t="s">
        <v>532</v>
      </c>
      <c r="J2694" s="3435">
        <v>45859</v>
      </c>
      <c r="K2694" s="3438">
        <v>30</v>
      </c>
      <c r="L2694" s="3438">
        <v>30</v>
      </c>
      <c r="M2694" s="3440">
        <v>215</v>
      </c>
      <c r="N2694" s="3419">
        <v>0</v>
      </c>
      <c r="O2694" s="3419">
        <v>0</v>
      </c>
      <c r="P2694" s="3442">
        <f>SUM(Table1[[#This Row],[BASE_FARE]:[SURCHARGES]])*Table1[[#This Row],[SEATS_BOOKED]]</f>
        <v>6450</v>
      </c>
      <c r="Q2694" s="3414" t="s">
        <v>161</v>
      </c>
      <c r="R2694" s="2232" t="s">
        <v>95</v>
      </c>
      <c r="S2694" s="3436" t="str">
        <f>LEFT(Table1[[#This Row],[SECTOR]],3)</f>
        <v>PMO</v>
      </c>
      <c r="T2694" s="3436" t="str">
        <f>RIGHT(Table1[[#This Row],[SECTOR]],3)</f>
        <v>SSH</v>
      </c>
      <c r="U2694" s="3436" t="str">
        <f t="shared" ref="U2694:U2701" si="289">IF(AND(S2694&lt;&gt;"SSH", S2694&lt;&gt;"RMF", S2694&lt;&gt;"CAI", S2694&lt;&gt;"HRG", S2694&lt;&gt;"LXR", S2694&lt;&gt;"DXB", OR(T2694="SSH", T2694="RMF", T2694="CAI", T2694="HRG", T2694="LXR", T2694="DXB")), S2694,
    IF(AND(T2694&lt;&gt;"SSH", T2694&lt;&gt;"RMF", T2694&lt;&gt;"CAI", T2694&lt;&gt;"HRG", T2694&lt;&gt;"LXR", T2694&lt;&gt;"DXB", OR(S2694="SSH", S2694="RMF", S2694="CAI", S2694="HRG", S2694="LXR", S2694="DXB")), T2694,
    "VIE"))</f>
        <v>PMO</v>
      </c>
      <c r="V2694" s="3436">
        <f>WEEKDAY(Table1[[#This Row],[FLIGHT_DATE]],2)</f>
        <v>1</v>
      </c>
      <c r="W2694" s="3436">
        <f>Table1[[#This Row],[FLIGHT_DATE]]-Table1[[#This Row],[DATE_BOOKED]]</f>
        <v>70</v>
      </c>
    </row>
    <row r="2695" spans="1:23" x14ac:dyDescent="0.35">
      <c r="A2695" s="3435">
        <v>45789</v>
      </c>
      <c r="B2695" s="3436" t="s">
        <v>1347</v>
      </c>
      <c r="C2695" s="198" t="s">
        <v>160</v>
      </c>
      <c r="D2695" s="198"/>
      <c r="E2695" s="3436"/>
      <c r="F2695" s="3407" t="s">
        <v>54</v>
      </c>
      <c r="G2695" s="3422" t="s">
        <v>10</v>
      </c>
      <c r="H2695" s="3436" t="s">
        <v>777</v>
      </c>
      <c r="I2695" s="3437" t="s">
        <v>532</v>
      </c>
      <c r="J2695" s="3435">
        <v>45866</v>
      </c>
      <c r="K2695" s="3438">
        <v>16</v>
      </c>
      <c r="L2695" s="3438">
        <v>16</v>
      </c>
      <c r="M2695" s="3440">
        <v>215</v>
      </c>
      <c r="N2695" s="3419">
        <v>0</v>
      </c>
      <c r="O2695" s="3419">
        <v>0</v>
      </c>
      <c r="P2695" s="3442">
        <f>SUM(Table1[[#This Row],[BASE_FARE]:[SURCHARGES]])*Table1[[#This Row],[SEATS_BOOKED]]</f>
        <v>3440</v>
      </c>
      <c r="Q2695" s="3414" t="s">
        <v>161</v>
      </c>
      <c r="R2695" s="2232" t="s">
        <v>95</v>
      </c>
      <c r="S2695" s="3436" t="str">
        <f>LEFT(Table1[[#This Row],[SECTOR]],3)</f>
        <v>PMO</v>
      </c>
      <c r="T2695" s="3436" t="str">
        <f>RIGHT(Table1[[#This Row],[SECTOR]],3)</f>
        <v>SSH</v>
      </c>
      <c r="U2695" s="3436" t="str">
        <f t="shared" si="289"/>
        <v>PMO</v>
      </c>
      <c r="V2695" s="3436">
        <f>WEEKDAY(Table1[[#This Row],[FLIGHT_DATE]],2)</f>
        <v>1</v>
      </c>
      <c r="W2695" s="3436">
        <f>Table1[[#This Row],[FLIGHT_DATE]]-Table1[[#This Row],[DATE_BOOKED]]</f>
        <v>77</v>
      </c>
    </row>
    <row r="2696" spans="1:23" x14ac:dyDescent="0.35">
      <c r="A2696" s="3435">
        <v>45789</v>
      </c>
      <c r="B2696" s="3436" t="s">
        <v>1347</v>
      </c>
      <c r="C2696" s="198" t="s">
        <v>160</v>
      </c>
      <c r="D2696" s="198"/>
      <c r="E2696" s="3436"/>
      <c r="F2696" s="3407" t="s">
        <v>54</v>
      </c>
      <c r="G2696" s="3422" t="s">
        <v>10</v>
      </c>
      <c r="H2696" s="3436" t="s">
        <v>777</v>
      </c>
      <c r="I2696" s="3437" t="s">
        <v>532</v>
      </c>
      <c r="J2696" s="3435">
        <v>45873</v>
      </c>
      <c r="K2696" s="3438">
        <v>34</v>
      </c>
      <c r="L2696" s="3438">
        <v>34</v>
      </c>
      <c r="M2696" s="3440">
        <v>215</v>
      </c>
      <c r="N2696" s="3419">
        <v>0</v>
      </c>
      <c r="O2696" s="3419">
        <v>0</v>
      </c>
      <c r="P2696" s="3442">
        <f>SUM(Table1[[#This Row],[BASE_FARE]:[SURCHARGES]])*Table1[[#This Row],[SEATS_BOOKED]]</f>
        <v>7310</v>
      </c>
      <c r="Q2696" s="3414" t="s">
        <v>161</v>
      </c>
      <c r="R2696" s="2232" t="s">
        <v>95</v>
      </c>
      <c r="S2696" s="3436" t="str">
        <f>LEFT(Table1[[#This Row],[SECTOR]],3)</f>
        <v>PMO</v>
      </c>
      <c r="T2696" s="3436" t="str">
        <f>RIGHT(Table1[[#This Row],[SECTOR]],3)</f>
        <v>SSH</v>
      </c>
      <c r="U2696" s="3436" t="str">
        <f t="shared" si="289"/>
        <v>PMO</v>
      </c>
      <c r="V2696" s="3436">
        <f>WEEKDAY(Table1[[#This Row],[FLIGHT_DATE]],2)</f>
        <v>1</v>
      </c>
      <c r="W2696" s="3436">
        <f>Table1[[#This Row],[FLIGHT_DATE]]-Table1[[#This Row],[DATE_BOOKED]]</f>
        <v>84</v>
      </c>
    </row>
    <row r="2697" spans="1:23" x14ac:dyDescent="0.35">
      <c r="A2697" s="3435">
        <v>45789</v>
      </c>
      <c r="B2697" s="3436" t="s">
        <v>1347</v>
      </c>
      <c r="C2697" s="198" t="s">
        <v>160</v>
      </c>
      <c r="D2697" s="198"/>
      <c r="E2697" s="3436"/>
      <c r="F2697" s="3407" t="s">
        <v>54</v>
      </c>
      <c r="G2697" s="3422" t="s">
        <v>10</v>
      </c>
      <c r="H2697" s="3436" t="s">
        <v>777</v>
      </c>
      <c r="I2697" s="3437" t="s">
        <v>532</v>
      </c>
      <c r="J2697" s="3435">
        <v>45880</v>
      </c>
      <c r="K2697" s="3438">
        <v>20</v>
      </c>
      <c r="L2697" s="3438">
        <v>20</v>
      </c>
      <c r="M2697" s="3440">
        <v>215</v>
      </c>
      <c r="N2697" s="3419">
        <v>0</v>
      </c>
      <c r="O2697" s="3419">
        <v>0</v>
      </c>
      <c r="P2697" s="3442">
        <f>SUM(Table1[[#This Row],[BASE_FARE]:[SURCHARGES]])*Table1[[#This Row],[SEATS_BOOKED]]</f>
        <v>4300</v>
      </c>
      <c r="Q2697" s="3414" t="s">
        <v>161</v>
      </c>
      <c r="R2697" s="2232" t="s">
        <v>95</v>
      </c>
      <c r="S2697" s="3436" t="str">
        <f>LEFT(Table1[[#This Row],[SECTOR]],3)</f>
        <v>PMO</v>
      </c>
      <c r="T2697" s="3436" t="str">
        <f>RIGHT(Table1[[#This Row],[SECTOR]],3)</f>
        <v>SSH</v>
      </c>
      <c r="U2697" s="3436" t="str">
        <f t="shared" si="289"/>
        <v>PMO</v>
      </c>
      <c r="V2697" s="3436">
        <f>WEEKDAY(Table1[[#This Row],[FLIGHT_DATE]],2)</f>
        <v>1</v>
      </c>
      <c r="W2697" s="3436">
        <f>Table1[[#This Row],[FLIGHT_DATE]]-Table1[[#This Row],[DATE_BOOKED]]</f>
        <v>91</v>
      </c>
    </row>
    <row r="2698" spans="1:23" x14ac:dyDescent="0.35">
      <c r="A2698" s="3435">
        <v>45789</v>
      </c>
      <c r="B2698" s="3436" t="s">
        <v>1347</v>
      </c>
      <c r="C2698" s="198" t="s">
        <v>160</v>
      </c>
      <c r="D2698" s="198"/>
      <c r="E2698" s="3436"/>
      <c r="F2698" s="3407" t="s">
        <v>54</v>
      </c>
      <c r="G2698" s="3422" t="s">
        <v>10</v>
      </c>
      <c r="H2698" s="3436" t="s">
        <v>777</v>
      </c>
      <c r="I2698" s="3437" t="s">
        <v>532</v>
      </c>
      <c r="J2698" s="3435">
        <v>45887</v>
      </c>
      <c r="K2698" s="3438">
        <v>24</v>
      </c>
      <c r="L2698" s="3438">
        <v>24</v>
      </c>
      <c r="M2698" s="3440">
        <v>215</v>
      </c>
      <c r="N2698" s="3419">
        <v>0</v>
      </c>
      <c r="O2698" s="3419">
        <v>0</v>
      </c>
      <c r="P2698" s="3442">
        <f>SUM(Table1[[#This Row],[BASE_FARE]:[SURCHARGES]])*Table1[[#This Row],[SEATS_BOOKED]]</f>
        <v>5160</v>
      </c>
      <c r="Q2698" s="3414" t="s">
        <v>161</v>
      </c>
      <c r="R2698" s="2232" t="s">
        <v>95</v>
      </c>
      <c r="S2698" s="3436" t="str">
        <f>LEFT(Table1[[#This Row],[SECTOR]],3)</f>
        <v>PMO</v>
      </c>
      <c r="T2698" s="3436" t="str">
        <f>RIGHT(Table1[[#This Row],[SECTOR]],3)</f>
        <v>SSH</v>
      </c>
      <c r="U2698" s="3436" t="str">
        <f t="shared" si="289"/>
        <v>PMO</v>
      </c>
      <c r="V2698" s="3436">
        <f>WEEKDAY(Table1[[#This Row],[FLIGHT_DATE]],2)</f>
        <v>1</v>
      </c>
      <c r="W2698" s="3436">
        <f>Table1[[#This Row],[FLIGHT_DATE]]-Table1[[#This Row],[DATE_BOOKED]]</f>
        <v>98</v>
      </c>
    </row>
    <row r="2699" spans="1:23" x14ac:dyDescent="0.35">
      <c r="A2699" s="3435">
        <v>45789</v>
      </c>
      <c r="B2699" s="3436" t="s">
        <v>1347</v>
      </c>
      <c r="C2699" s="198" t="s">
        <v>160</v>
      </c>
      <c r="D2699" s="198"/>
      <c r="E2699" s="3436"/>
      <c r="F2699" s="3407" t="s">
        <v>54</v>
      </c>
      <c r="G2699" s="3422" t="s">
        <v>10</v>
      </c>
      <c r="H2699" s="3436" t="s">
        <v>777</v>
      </c>
      <c r="I2699" s="3437" t="s">
        <v>532</v>
      </c>
      <c r="J2699" s="3435">
        <v>45894</v>
      </c>
      <c r="K2699" s="3438">
        <v>32</v>
      </c>
      <c r="L2699" s="3438">
        <v>32</v>
      </c>
      <c r="M2699" s="3440">
        <v>215</v>
      </c>
      <c r="N2699" s="3419">
        <v>0</v>
      </c>
      <c r="O2699" s="3419">
        <v>0</v>
      </c>
      <c r="P2699" s="3442">
        <f>SUM(Table1[[#This Row],[BASE_FARE]:[SURCHARGES]])*Table1[[#This Row],[SEATS_BOOKED]]</f>
        <v>6880</v>
      </c>
      <c r="Q2699" s="3414" t="s">
        <v>161</v>
      </c>
      <c r="R2699" s="2232" t="s">
        <v>95</v>
      </c>
      <c r="S2699" s="3436" t="str">
        <f>LEFT(Table1[[#This Row],[SECTOR]],3)</f>
        <v>PMO</v>
      </c>
      <c r="T2699" s="3436" t="str">
        <f>RIGHT(Table1[[#This Row],[SECTOR]],3)</f>
        <v>SSH</v>
      </c>
      <c r="U2699" s="3436" t="str">
        <f t="shared" si="289"/>
        <v>PMO</v>
      </c>
      <c r="V2699" s="3436">
        <f>WEEKDAY(Table1[[#This Row],[FLIGHT_DATE]],2)</f>
        <v>1</v>
      </c>
      <c r="W2699" s="3436">
        <f>Table1[[#This Row],[FLIGHT_DATE]]-Table1[[#This Row],[DATE_BOOKED]]</f>
        <v>105</v>
      </c>
    </row>
    <row r="2700" spans="1:23" x14ac:dyDescent="0.35">
      <c r="A2700" s="3435">
        <v>45789</v>
      </c>
      <c r="B2700" s="3436" t="s">
        <v>1347</v>
      </c>
      <c r="C2700" s="198" t="s">
        <v>160</v>
      </c>
      <c r="D2700" s="198"/>
      <c r="E2700" s="3436"/>
      <c r="F2700" s="3407" t="s">
        <v>54</v>
      </c>
      <c r="G2700" s="3422" t="s">
        <v>10</v>
      </c>
      <c r="H2700" s="3436" t="s">
        <v>777</v>
      </c>
      <c r="I2700" s="3437" t="s">
        <v>532</v>
      </c>
      <c r="J2700" s="3435">
        <v>45901</v>
      </c>
      <c r="K2700" s="3438">
        <v>16</v>
      </c>
      <c r="L2700" s="3438">
        <v>16</v>
      </c>
      <c r="M2700" s="3440">
        <v>215</v>
      </c>
      <c r="N2700" s="3419">
        <v>0</v>
      </c>
      <c r="O2700" s="3419">
        <v>0</v>
      </c>
      <c r="P2700" s="3442">
        <f>SUM(Table1[[#This Row],[BASE_FARE]:[SURCHARGES]])*Table1[[#This Row],[SEATS_BOOKED]]</f>
        <v>3440</v>
      </c>
      <c r="Q2700" s="3414" t="s">
        <v>161</v>
      </c>
      <c r="R2700" s="2232" t="s">
        <v>95</v>
      </c>
      <c r="S2700" s="3436" t="str">
        <f>LEFT(Table1[[#This Row],[SECTOR]],3)</f>
        <v>PMO</v>
      </c>
      <c r="T2700" s="3436" t="str">
        <f>RIGHT(Table1[[#This Row],[SECTOR]],3)</f>
        <v>SSH</v>
      </c>
      <c r="U2700" s="3436" t="str">
        <f t="shared" si="289"/>
        <v>PMO</v>
      </c>
      <c r="V2700" s="3436">
        <f>WEEKDAY(Table1[[#This Row],[FLIGHT_DATE]],2)</f>
        <v>1</v>
      </c>
      <c r="W2700" s="3436">
        <f>Table1[[#This Row],[FLIGHT_DATE]]-Table1[[#This Row],[DATE_BOOKED]]</f>
        <v>112</v>
      </c>
    </row>
    <row r="2701" spans="1:23" x14ac:dyDescent="0.35">
      <c r="A2701" s="3435">
        <v>45789</v>
      </c>
      <c r="B2701" s="3436" t="s">
        <v>1347</v>
      </c>
      <c r="C2701" s="198" t="s">
        <v>160</v>
      </c>
      <c r="D2701" s="198"/>
      <c r="E2701" s="3436"/>
      <c r="F2701" s="3407" t="s">
        <v>54</v>
      </c>
      <c r="G2701" s="3422" t="s">
        <v>10</v>
      </c>
      <c r="H2701" s="3436" t="s">
        <v>777</v>
      </c>
      <c r="I2701" s="3437" t="s">
        <v>532</v>
      </c>
      <c r="J2701" s="3435">
        <v>45908</v>
      </c>
      <c r="K2701" s="3438">
        <v>10</v>
      </c>
      <c r="L2701" s="3438">
        <v>10</v>
      </c>
      <c r="M2701" s="3440">
        <v>215</v>
      </c>
      <c r="N2701" s="3419">
        <v>0</v>
      </c>
      <c r="O2701" s="3419">
        <v>0</v>
      </c>
      <c r="P2701" s="3442">
        <f>SUM(Table1[[#This Row],[BASE_FARE]:[SURCHARGES]])*Table1[[#This Row],[SEATS_BOOKED]]</f>
        <v>2150</v>
      </c>
      <c r="Q2701" s="3414" t="s">
        <v>161</v>
      </c>
      <c r="R2701" s="2232" t="s">
        <v>95</v>
      </c>
      <c r="S2701" s="3436" t="str">
        <f>LEFT(Table1[[#This Row],[SECTOR]],3)</f>
        <v>PMO</v>
      </c>
      <c r="T2701" s="3436" t="str">
        <f>RIGHT(Table1[[#This Row],[SECTOR]],3)</f>
        <v>SSH</v>
      </c>
      <c r="U2701" s="3436" t="str">
        <f t="shared" si="289"/>
        <v>PMO</v>
      </c>
      <c r="V2701" s="3436">
        <f>WEEKDAY(Table1[[#This Row],[FLIGHT_DATE]],2)</f>
        <v>1</v>
      </c>
      <c r="W2701" s="3436">
        <f>Table1[[#This Row],[FLIGHT_DATE]]-Table1[[#This Row],[DATE_BOOKED]]</f>
        <v>119</v>
      </c>
    </row>
    <row r="2702" spans="1:23" x14ac:dyDescent="0.35">
      <c r="A2702" s="3435">
        <v>45789</v>
      </c>
      <c r="B2702" s="3436" t="s">
        <v>1347</v>
      </c>
      <c r="C2702" s="198" t="s">
        <v>160</v>
      </c>
      <c r="D2702" s="198"/>
      <c r="E2702" s="3436"/>
      <c r="F2702" s="3407" t="s">
        <v>54</v>
      </c>
      <c r="G2702" s="3436" t="s">
        <v>11</v>
      </c>
      <c r="H2702" s="3436" t="s">
        <v>768</v>
      </c>
      <c r="I2702" s="3437" t="s">
        <v>530</v>
      </c>
      <c r="J2702" s="3435">
        <v>45866</v>
      </c>
      <c r="K2702" s="3438">
        <v>30</v>
      </c>
      <c r="L2702" s="3438">
        <v>30</v>
      </c>
      <c r="M2702" s="3440">
        <v>215</v>
      </c>
      <c r="N2702" s="3419">
        <v>0</v>
      </c>
      <c r="O2702" s="3419">
        <v>0</v>
      </c>
      <c r="P2702" s="3442">
        <f>SUM(Table1[[#This Row],[BASE_FARE]:[SURCHARGES]])*Table1[[#This Row],[SEATS_BOOKED]]</f>
        <v>6450</v>
      </c>
      <c r="Q2702" s="3414" t="s">
        <v>161</v>
      </c>
      <c r="R2702" s="2232" t="s">
        <v>95</v>
      </c>
      <c r="S2702" s="3436" t="str">
        <f>LEFT(Table1[[#This Row],[SECTOR]],3)</f>
        <v>SSH</v>
      </c>
      <c r="T2702" s="3436" t="str">
        <f>RIGHT(Table1[[#This Row],[SECTOR]],3)</f>
        <v>PMO</v>
      </c>
      <c r="U2702" s="3436" t="str">
        <f t="shared" ref="U2702:U2709" si="290">IF(AND(S2702&lt;&gt;"SSH", S2702&lt;&gt;"RMF", S2702&lt;&gt;"CAI", S2702&lt;&gt;"HRG", S2702&lt;&gt;"LXR", S2702&lt;&gt;"DXB", OR(T2702="SSH", T2702="RMF", T2702="CAI", T2702="HRG", T2702="LXR", T2702="DXB")), S2702,
    IF(AND(T2702&lt;&gt;"SSH", T2702&lt;&gt;"RMF", T2702&lt;&gt;"CAI", T2702&lt;&gt;"HRG", T2702&lt;&gt;"LXR", T2702&lt;&gt;"DXB", OR(S2702="SSH", S2702="RMF", S2702="CAI", S2702="HRG", S2702="LXR", S2702="DXB")), T2702,
    "VIE"))</f>
        <v>PMO</v>
      </c>
      <c r="V2702" s="3436">
        <f>WEEKDAY(Table1[[#This Row],[FLIGHT_DATE]],2)</f>
        <v>1</v>
      </c>
      <c r="W2702" s="3436">
        <f>Table1[[#This Row],[FLIGHT_DATE]]-Table1[[#This Row],[DATE_BOOKED]]</f>
        <v>77</v>
      </c>
    </row>
    <row r="2703" spans="1:23" x14ac:dyDescent="0.35">
      <c r="A2703" s="3435">
        <v>45789</v>
      </c>
      <c r="B2703" s="3436" t="s">
        <v>1347</v>
      </c>
      <c r="C2703" s="198" t="s">
        <v>160</v>
      </c>
      <c r="D2703" s="198"/>
      <c r="E2703" s="3436"/>
      <c r="F2703" s="3407" t="s">
        <v>54</v>
      </c>
      <c r="G2703" s="3436" t="s">
        <v>11</v>
      </c>
      <c r="H2703" s="3436" t="s">
        <v>768</v>
      </c>
      <c r="I2703" s="3437" t="s">
        <v>530</v>
      </c>
      <c r="J2703" s="3435">
        <v>45873</v>
      </c>
      <c r="K2703" s="3438">
        <v>16</v>
      </c>
      <c r="L2703" s="3438">
        <v>16</v>
      </c>
      <c r="M2703" s="3440">
        <v>215</v>
      </c>
      <c r="N2703" s="3419">
        <v>0</v>
      </c>
      <c r="O2703" s="3419">
        <v>0</v>
      </c>
      <c r="P2703" s="3442">
        <f>SUM(Table1[[#This Row],[BASE_FARE]:[SURCHARGES]])*Table1[[#This Row],[SEATS_BOOKED]]</f>
        <v>3440</v>
      </c>
      <c r="Q2703" s="3414" t="s">
        <v>161</v>
      </c>
      <c r="R2703" s="2232" t="s">
        <v>95</v>
      </c>
      <c r="S2703" s="3436" t="str">
        <f>LEFT(Table1[[#This Row],[SECTOR]],3)</f>
        <v>SSH</v>
      </c>
      <c r="T2703" s="3436" t="str">
        <f>RIGHT(Table1[[#This Row],[SECTOR]],3)</f>
        <v>PMO</v>
      </c>
      <c r="U2703" s="3436" t="str">
        <f t="shared" si="290"/>
        <v>PMO</v>
      </c>
      <c r="V2703" s="3436">
        <f>WEEKDAY(Table1[[#This Row],[FLIGHT_DATE]],2)</f>
        <v>1</v>
      </c>
      <c r="W2703" s="3436">
        <f>Table1[[#This Row],[FLIGHT_DATE]]-Table1[[#This Row],[DATE_BOOKED]]</f>
        <v>84</v>
      </c>
    </row>
    <row r="2704" spans="1:23" x14ac:dyDescent="0.35">
      <c r="A2704" s="3435">
        <v>45789</v>
      </c>
      <c r="B2704" s="3436" t="s">
        <v>1347</v>
      </c>
      <c r="C2704" s="198" t="s">
        <v>160</v>
      </c>
      <c r="D2704" s="198"/>
      <c r="E2704" s="3436"/>
      <c r="F2704" s="3407" t="s">
        <v>54</v>
      </c>
      <c r="G2704" s="3436" t="s">
        <v>11</v>
      </c>
      <c r="H2704" s="3436" t="s">
        <v>768</v>
      </c>
      <c r="I2704" s="3437" t="s">
        <v>530</v>
      </c>
      <c r="J2704" s="3435">
        <v>45880</v>
      </c>
      <c r="K2704" s="3438">
        <v>34</v>
      </c>
      <c r="L2704" s="3438">
        <v>34</v>
      </c>
      <c r="M2704" s="3440">
        <v>215</v>
      </c>
      <c r="N2704" s="3419">
        <v>0</v>
      </c>
      <c r="O2704" s="3419">
        <v>0</v>
      </c>
      <c r="P2704" s="3442">
        <f>SUM(Table1[[#This Row],[BASE_FARE]:[SURCHARGES]])*Table1[[#This Row],[SEATS_BOOKED]]</f>
        <v>7310</v>
      </c>
      <c r="Q2704" s="3414" t="s">
        <v>161</v>
      </c>
      <c r="R2704" s="2232" t="s">
        <v>95</v>
      </c>
      <c r="S2704" s="3436" t="str">
        <f>LEFT(Table1[[#This Row],[SECTOR]],3)</f>
        <v>SSH</v>
      </c>
      <c r="T2704" s="3436" t="str">
        <f>RIGHT(Table1[[#This Row],[SECTOR]],3)</f>
        <v>PMO</v>
      </c>
      <c r="U2704" s="3436" t="str">
        <f t="shared" si="290"/>
        <v>PMO</v>
      </c>
      <c r="V2704" s="3436">
        <f>WEEKDAY(Table1[[#This Row],[FLIGHT_DATE]],2)</f>
        <v>1</v>
      </c>
      <c r="W2704" s="3436">
        <f>Table1[[#This Row],[FLIGHT_DATE]]-Table1[[#This Row],[DATE_BOOKED]]</f>
        <v>91</v>
      </c>
    </row>
    <row r="2705" spans="1:23" x14ac:dyDescent="0.35">
      <c r="A2705" s="3435">
        <v>45789</v>
      </c>
      <c r="B2705" s="3436" t="s">
        <v>1347</v>
      </c>
      <c r="C2705" s="198" t="s">
        <v>160</v>
      </c>
      <c r="D2705" s="198"/>
      <c r="E2705" s="3436"/>
      <c r="F2705" s="3407" t="s">
        <v>54</v>
      </c>
      <c r="G2705" s="3436" t="s">
        <v>11</v>
      </c>
      <c r="H2705" s="3436" t="s">
        <v>768</v>
      </c>
      <c r="I2705" s="3437" t="s">
        <v>530</v>
      </c>
      <c r="J2705" s="3435">
        <v>45887</v>
      </c>
      <c r="K2705" s="3438">
        <v>20</v>
      </c>
      <c r="L2705" s="3438">
        <v>20</v>
      </c>
      <c r="M2705" s="3440">
        <v>215</v>
      </c>
      <c r="N2705" s="3419">
        <v>0</v>
      </c>
      <c r="O2705" s="3419">
        <v>0</v>
      </c>
      <c r="P2705" s="3442">
        <f>SUM(Table1[[#This Row],[BASE_FARE]:[SURCHARGES]])*Table1[[#This Row],[SEATS_BOOKED]]</f>
        <v>4300</v>
      </c>
      <c r="Q2705" s="3414" t="s">
        <v>161</v>
      </c>
      <c r="R2705" s="2232" t="s">
        <v>95</v>
      </c>
      <c r="S2705" s="3436" t="str">
        <f>LEFT(Table1[[#This Row],[SECTOR]],3)</f>
        <v>SSH</v>
      </c>
      <c r="T2705" s="3436" t="str">
        <f>RIGHT(Table1[[#This Row],[SECTOR]],3)</f>
        <v>PMO</v>
      </c>
      <c r="U2705" s="3436" t="str">
        <f t="shared" si="290"/>
        <v>PMO</v>
      </c>
      <c r="V2705" s="3436">
        <f>WEEKDAY(Table1[[#This Row],[FLIGHT_DATE]],2)</f>
        <v>1</v>
      </c>
      <c r="W2705" s="3436">
        <f>Table1[[#This Row],[FLIGHT_DATE]]-Table1[[#This Row],[DATE_BOOKED]]</f>
        <v>98</v>
      </c>
    </row>
    <row r="2706" spans="1:23" x14ac:dyDescent="0.35">
      <c r="A2706" s="3435">
        <v>45789</v>
      </c>
      <c r="B2706" s="3436" t="s">
        <v>1347</v>
      </c>
      <c r="C2706" s="198" t="s">
        <v>160</v>
      </c>
      <c r="D2706" s="198"/>
      <c r="E2706" s="3436"/>
      <c r="F2706" s="3407" t="s">
        <v>54</v>
      </c>
      <c r="G2706" s="3436" t="s">
        <v>11</v>
      </c>
      <c r="H2706" s="3436" t="s">
        <v>768</v>
      </c>
      <c r="I2706" s="3437" t="s">
        <v>530</v>
      </c>
      <c r="J2706" s="3435">
        <v>45894</v>
      </c>
      <c r="K2706" s="3438">
        <v>24</v>
      </c>
      <c r="L2706" s="3438">
        <v>24</v>
      </c>
      <c r="M2706" s="3440">
        <v>215</v>
      </c>
      <c r="N2706" s="3419">
        <v>0</v>
      </c>
      <c r="O2706" s="3419">
        <v>0</v>
      </c>
      <c r="P2706" s="3442">
        <f>SUM(Table1[[#This Row],[BASE_FARE]:[SURCHARGES]])*Table1[[#This Row],[SEATS_BOOKED]]</f>
        <v>5160</v>
      </c>
      <c r="Q2706" s="3414" t="s">
        <v>161</v>
      </c>
      <c r="R2706" s="2232" t="s">
        <v>95</v>
      </c>
      <c r="S2706" s="3436" t="str">
        <f>LEFT(Table1[[#This Row],[SECTOR]],3)</f>
        <v>SSH</v>
      </c>
      <c r="T2706" s="3436" t="str">
        <f>RIGHT(Table1[[#This Row],[SECTOR]],3)</f>
        <v>PMO</v>
      </c>
      <c r="U2706" s="3436" t="str">
        <f t="shared" si="290"/>
        <v>PMO</v>
      </c>
      <c r="V2706" s="3436">
        <f>WEEKDAY(Table1[[#This Row],[FLIGHT_DATE]],2)</f>
        <v>1</v>
      </c>
      <c r="W2706" s="3436">
        <f>Table1[[#This Row],[FLIGHT_DATE]]-Table1[[#This Row],[DATE_BOOKED]]</f>
        <v>105</v>
      </c>
    </row>
    <row r="2707" spans="1:23" x14ac:dyDescent="0.35">
      <c r="A2707" s="3435">
        <v>45789</v>
      </c>
      <c r="B2707" s="3436" t="s">
        <v>1347</v>
      </c>
      <c r="C2707" s="198" t="s">
        <v>160</v>
      </c>
      <c r="D2707" s="198"/>
      <c r="E2707" s="3436"/>
      <c r="F2707" s="3407" t="s">
        <v>54</v>
      </c>
      <c r="G2707" s="3436" t="s">
        <v>11</v>
      </c>
      <c r="H2707" s="3436" t="s">
        <v>768</v>
      </c>
      <c r="I2707" s="3437" t="s">
        <v>530</v>
      </c>
      <c r="J2707" s="3435">
        <v>45901</v>
      </c>
      <c r="K2707" s="3438">
        <v>32</v>
      </c>
      <c r="L2707" s="3438">
        <v>32</v>
      </c>
      <c r="M2707" s="3440">
        <v>215</v>
      </c>
      <c r="N2707" s="3419">
        <v>0</v>
      </c>
      <c r="O2707" s="3419">
        <v>0</v>
      </c>
      <c r="P2707" s="3442">
        <f>SUM(Table1[[#This Row],[BASE_FARE]:[SURCHARGES]])*Table1[[#This Row],[SEATS_BOOKED]]</f>
        <v>6880</v>
      </c>
      <c r="Q2707" s="3414" t="s">
        <v>161</v>
      </c>
      <c r="R2707" s="2232" t="s">
        <v>95</v>
      </c>
      <c r="S2707" s="3436" t="str">
        <f>LEFT(Table1[[#This Row],[SECTOR]],3)</f>
        <v>SSH</v>
      </c>
      <c r="T2707" s="3436" t="str">
        <f>RIGHT(Table1[[#This Row],[SECTOR]],3)</f>
        <v>PMO</v>
      </c>
      <c r="U2707" s="3436" t="str">
        <f t="shared" si="290"/>
        <v>PMO</v>
      </c>
      <c r="V2707" s="3436">
        <f>WEEKDAY(Table1[[#This Row],[FLIGHT_DATE]],2)</f>
        <v>1</v>
      </c>
      <c r="W2707" s="3436">
        <f>Table1[[#This Row],[FLIGHT_DATE]]-Table1[[#This Row],[DATE_BOOKED]]</f>
        <v>112</v>
      </c>
    </row>
    <row r="2708" spans="1:23" x14ac:dyDescent="0.35">
      <c r="A2708" s="3435">
        <v>45789</v>
      </c>
      <c r="B2708" s="3436" t="s">
        <v>1347</v>
      </c>
      <c r="C2708" s="198" t="s">
        <v>160</v>
      </c>
      <c r="D2708" s="198"/>
      <c r="E2708" s="3436"/>
      <c r="F2708" s="3407" t="s">
        <v>54</v>
      </c>
      <c r="G2708" s="3436" t="s">
        <v>11</v>
      </c>
      <c r="H2708" s="3436" t="s">
        <v>768</v>
      </c>
      <c r="I2708" s="3437" t="s">
        <v>530</v>
      </c>
      <c r="J2708" s="3435">
        <v>45908</v>
      </c>
      <c r="K2708" s="3438">
        <v>16</v>
      </c>
      <c r="L2708" s="3438">
        <v>16</v>
      </c>
      <c r="M2708" s="3440">
        <v>215</v>
      </c>
      <c r="N2708" s="3419">
        <v>0</v>
      </c>
      <c r="O2708" s="3419">
        <v>0</v>
      </c>
      <c r="P2708" s="3442">
        <f>SUM(Table1[[#This Row],[BASE_FARE]:[SURCHARGES]])*Table1[[#This Row],[SEATS_BOOKED]]</f>
        <v>3440</v>
      </c>
      <c r="Q2708" s="3414" t="s">
        <v>161</v>
      </c>
      <c r="R2708" s="2232" t="s">
        <v>95</v>
      </c>
      <c r="S2708" s="3436" t="str">
        <f>LEFT(Table1[[#This Row],[SECTOR]],3)</f>
        <v>SSH</v>
      </c>
      <c r="T2708" s="3436" t="str">
        <f>RIGHT(Table1[[#This Row],[SECTOR]],3)</f>
        <v>PMO</v>
      </c>
      <c r="U2708" s="3436" t="str">
        <f t="shared" si="290"/>
        <v>PMO</v>
      </c>
      <c r="V2708" s="3436">
        <f>WEEKDAY(Table1[[#This Row],[FLIGHT_DATE]],2)</f>
        <v>1</v>
      </c>
      <c r="W2708" s="3436">
        <f>Table1[[#This Row],[FLIGHT_DATE]]-Table1[[#This Row],[DATE_BOOKED]]</f>
        <v>119</v>
      </c>
    </row>
    <row r="2709" spans="1:23" x14ac:dyDescent="0.35">
      <c r="A2709" s="3435">
        <v>45789</v>
      </c>
      <c r="B2709" s="3436" t="s">
        <v>1347</v>
      </c>
      <c r="C2709" s="198" t="s">
        <v>160</v>
      </c>
      <c r="D2709" s="198"/>
      <c r="E2709" s="3436"/>
      <c r="F2709" s="3407" t="s">
        <v>54</v>
      </c>
      <c r="G2709" s="3436" t="s">
        <v>11</v>
      </c>
      <c r="H2709" s="3436" t="s">
        <v>768</v>
      </c>
      <c r="I2709" s="3437" t="s">
        <v>530</v>
      </c>
      <c r="J2709" s="3435">
        <v>45915</v>
      </c>
      <c r="K2709" s="3438">
        <v>10</v>
      </c>
      <c r="L2709" s="3438">
        <v>10</v>
      </c>
      <c r="M2709" s="3440">
        <v>215</v>
      </c>
      <c r="N2709" s="3419">
        <v>0</v>
      </c>
      <c r="O2709" s="3419">
        <v>0</v>
      </c>
      <c r="P2709" s="3442">
        <f>SUM(Table1[[#This Row],[BASE_FARE]:[SURCHARGES]])*Table1[[#This Row],[SEATS_BOOKED]]</f>
        <v>2150</v>
      </c>
      <c r="Q2709" s="3414" t="s">
        <v>161</v>
      </c>
      <c r="R2709" s="2232" t="s">
        <v>95</v>
      </c>
      <c r="S2709" s="3436" t="str">
        <f>LEFT(Table1[[#This Row],[SECTOR]],3)</f>
        <v>SSH</v>
      </c>
      <c r="T2709" s="3436" t="str">
        <f>RIGHT(Table1[[#This Row],[SECTOR]],3)</f>
        <v>PMO</v>
      </c>
      <c r="U2709" s="3436" t="str">
        <f t="shared" si="290"/>
        <v>PMO</v>
      </c>
      <c r="V2709" s="3436">
        <f>WEEKDAY(Table1[[#This Row],[FLIGHT_DATE]],2)</f>
        <v>1</v>
      </c>
      <c r="W2709" s="3436">
        <f>Table1[[#This Row],[FLIGHT_DATE]]-Table1[[#This Row],[DATE_BOOKED]]</f>
        <v>126</v>
      </c>
    </row>
    <row r="2710" spans="1:23" x14ac:dyDescent="0.35">
      <c r="A2710" s="3435">
        <v>45789</v>
      </c>
      <c r="B2710" s="3436" t="s">
        <v>1348</v>
      </c>
      <c r="C2710" s="198" t="s">
        <v>160</v>
      </c>
      <c r="D2710" s="198"/>
      <c r="E2710" s="3436"/>
      <c r="F2710" s="3407" t="s">
        <v>54</v>
      </c>
      <c r="G2710" s="3422" t="s">
        <v>10</v>
      </c>
      <c r="H2710" s="3436" t="s">
        <v>777</v>
      </c>
      <c r="I2710" s="3437" t="s">
        <v>532</v>
      </c>
      <c r="J2710" s="3435">
        <v>45859</v>
      </c>
      <c r="K2710" s="3438">
        <v>4</v>
      </c>
      <c r="L2710" s="3438">
        <v>4</v>
      </c>
      <c r="M2710" s="3440">
        <v>215</v>
      </c>
      <c r="N2710" s="3419">
        <v>0</v>
      </c>
      <c r="O2710" s="3419">
        <v>0</v>
      </c>
      <c r="P2710" s="3442">
        <f>SUM(Table1[[#This Row],[BASE_FARE]:[SURCHARGES]])*Table1[[#This Row],[SEATS_BOOKED]]</f>
        <v>860</v>
      </c>
      <c r="Q2710" s="3414" t="s">
        <v>161</v>
      </c>
      <c r="R2710" s="2232" t="s">
        <v>95</v>
      </c>
      <c r="S2710" s="3436" t="str">
        <f>LEFT(Table1[[#This Row],[SECTOR]],3)</f>
        <v>PMO</v>
      </c>
      <c r="T2710" s="3436" t="str">
        <f>RIGHT(Table1[[#This Row],[SECTOR]],3)</f>
        <v>SSH</v>
      </c>
      <c r="U2710" s="3436" t="str">
        <f t="shared" ref="U2710:U2716" si="291">IF(AND(S2710&lt;&gt;"SSH", S2710&lt;&gt;"RMF", S2710&lt;&gt;"CAI", S2710&lt;&gt;"HRG", S2710&lt;&gt;"LXR", S2710&lt;&gt;"DXB", OR(T2710="SSH", T2710="RMF", T2710="CAI", T2710="HRG", T2710="LXR", T2710="DXB")), S2710,
    IF(AND(T2710&lt;&gt;"SSH", T2710&lt;&gt;"RMF", T2710&lt;&gt;"CAI", T2710&lt;&gt;"HRG", T2710&lt;&gt;"LXR", T2710&lt;&gt;"DXB", OR(S2710="SSH", S2710="RMF", S2710="CAI", S2710="HRG", S2710="LXR", S2710="DXB")), T2710,
    "VIE"))</f>
        <v>PMO</v>
      </c>
      <c r="V2710" s="3436">
        <f>WEEKDAY(Table1[[#This Row],[FLIGHT_DATE]],2)</f>
        <v>1</v>
      </c>
      <c r="W2710" s="3436">
        <f>Table1[[#This Row],[FLIGHT_DATE]]-Table1[[#This Row],[DATE_BOOKED]]</f>
        <v>70</v>
      </c>
    </row>
    <row r="2711" spans="1:23" x14ac:dyDescent="0.35">
      <c r="A2711" s="3435">
        <v>45789</v>
      </c>
      <c r="B2711" s="3436" t="s">
        <v>1348</v>
      </c>
      <c r="C2711" s="198" t="s">
        <v>160</v>
      </c>
      <c r="D2711" s="198"/>
      <c r="E2711" s="3436"/>
      <c r="F2711" s="3407" t="s">
        <v>54</v>
      </c>
      <c r="G2711" s="3422" t="s">
        <v>10</v>
      </c>
      <c r="H2711" s="3436" t="s">
        <v>777</v>
      </c>
      <c r="I2711" s="3437" t="s">
        <v>532</v>
      </c>
      <c r="J2711" s="3435">
        <v>45866</v>
      </c>
      <c r="K2711" s="3438">
        <v>4</v>
      </c>
      <c r="L2711" s="3438">
        <v>4</v>
      </c>
      <c r="M2711" s="3440">
        <v>215</v>
      </c>
      <c r="N2711" s="3419">
        <v>0</v>
      </c>
      <c r="O2711" s="3419">
        <v>0</v>
      </c>
      <c r="P2711" s="3442">
        <f>SUM(Table1[[#This Row],[BASE_FARE]:[SURCHARGES]])*Table1[[#This Row],[SEATS_BOOKED]]</f>
        <v>860</v>
      </c>
      <c r="Q2711" s="3414" t="s">
        <v>161</v>
      </c>
      <c r="R2711" s="2232" t="s">
        <v>95</v>
      </c>
      <c r="S2711" s="3436" t="str">
        <f>LEFT(Table1[[#This Row],[SECTOR]],3)</f>
        <v>PMO</v>
      </c>
      <c r="T2711" s="3436" t="str">
        <f>RIGHT(Table1[[#This Row],[SECTOR]],3)</f>
        <v>SSH</v>
      </c>
      <c r="U2711" s="3436" t="str">
        <f t="shared" si="291"/>
        <v>PMO</v>
      </c>
      <c r="V2711" s="3436">
        <f>WEEKDAY(Table1[[#This Row],[FLIGHT_DATE]],2)</f>
        <v>1</v>
      </c>
      <c r="W2711" s="3436">
        <f>Table1[[#This Row],[FLIGHT_DATE]]-Table1[[#This Row],[DATE_BOOKED]]</f>
        <v>77</v>
      </c>
    </row>
    <row r="2712" spans="1:23" x14ac:dyDescent="0.35">
      <c r="A2712" s="3435">
        <v>45789</v>
      </c>
      <c r="B2712" s="3436" t="s">
        <v>1348</v>
      </c>
      <c r="C2712" s="198" t="s">
        <v>160</v>
      </c>
      <c r="D2712" s="198"/>
      <c r="E2712" s="3436"/>
      <c r="F2712" s="3407" t="s">
        <v>54</v>
      </c>
      <c r="G2712" s="3422" t="s">
        <v>10</v>
      </c>
      <c r="H2712" s="3436" t="s">
        <v>777</v>
      </c>
      <c r="I2712" s="3437" t="s">
        <v>532</v>
      </c>
      <c r="J2712" s="3435">
        <v>45873</v>
      </c>
      <c r="K2712" s="3438">
        <v>4</v>
      </c>
      <c r="L2712" s="3438">
        <v>4</v>
      </c>
      <c r="M2712" s="3440">
        <v>215</v>
      </c>
      <c r="N2712" s="3419">
        <v>0</v>
      </c>
      <c r="O2712" s="3419">
        <v>0</v>
      </c>
      <c r="P2712" s="3442">
        <f>SUM(Table1[[#This Row],[BASE_FARE]:[SURCHARGES]])*Table1[[#This Row],[SEATS_BOOKED]]</f>
        <v>860</v>
      </c>
      <c r="Q2712" s="3414" t="s">
        <v>161</v>
      </c>
      <c r="R2712" s="2232" t="s">
        <v>95</v>
      </c>
      <c r="S2712" s="3436" t="str">
        <f>LEFT(Table1[[#This Row],[SECTOR]],3)</f>
        <v>PMO</v>
      </c>
      <c r="T2712" s="3436" t="str">
        <f>RIGHT(Table1[[#This Row],[SECTOR]],3)</f>
        <v>SSH</v>
      </c>
      <c r="U2712" s="3436" t="str">
        <f t="shared" si="291"/>
        <v>PMO</v>
      </c>
      <c r="V2712" s="3436">
        <f>WEEKDAY(Table1[[#This Row],[FLIGHT_DATE]],2)</f>
        <v>1</v>
      </c>
      <c r="W2712" s="3436">
        <f>Table1[[#This Row],[FLIGHT_DATE]]-Table1[[#This Row],[DATE_BOOKED]]</f>
        <v>84</v>
      </c>
    </row>
    <row r="2713" spans="1:23" x14ac:dyDescent="0.35">
      <c r="A2713" s="3435">
        <v>45789</v>
      </c>
      <c r="B2713" s="3436" t="s">
        <v>1348</v>
      </c>
      <c r="C2713" s="198" t="s">
        <v>160</v>
      </c>
      <c r="D2713" s="198"/>
      <c r="E2713" s="3436"/>
      <c r="F2713" s="3407" t="s">
        <v>54</v>
      </c>
      <c r="G2713" s="3422" t="s">
        <v>10</v>
      </c>
      <c r="H2713" s="3436" t="s">
        <v>777</v>
      </c>
      <c r="I2713" s="3437" t="s">
        <v>532</v>
      </c>
      <c r="J2713" s="3435">
        <v>45880</v>
      </c>
      <c r="K2713" s="3438">
        <v>4</v>
      </c>
      <c r="L2713" s="3438">
        <v>4</v>
      </c>
      <c r="M2713" s="3440">
        <v>215</v>
      </c>
      <c r="N2713" s="3419">
        <v>0</v>
      </c>
      <c r="O2713" s="3419">
        <v>0</v>
      </c>
      <c r="P2713" s="3442">
        <f>SUM(Table1[[#This Row],[BASE_FARE]:[SURCHARGES]])*Table1[[#This Row],[SEATS_BOOKED]]</f>
        <v>860</v>
      </c>
      <c r="Q2713" s="3414" t="s">
        <v>161</v>
      </c>
      <c r="R2713" s="2232" t="s">
        <v>95</v>
      </c>
      <c r="S2713" s="3436" t="str">
        <f>LEFT(Table1[[#This Row],[SECTOR]],3)</f>
        <v>PMO</v>
      </c>
      <c r="T2713" s="3436" t="str">
        <f>RIGHT(Table1[[#This Row],[SECTOR]],3)</f>
        <v>SSH</v>
      </c>
      <c r="U2713" s="3436" t="str">
        <f t="shared" si="291"/>
        <v>PMO</v>
      </c>
      <c r="V2713" s="3436">
        <f>WEEKDAY(Table1[[#This Row],[FLIGHT_DATE]],2)</f>
        <v>1</v>
      </c>
      <c r="W2713" s="3436">
        <f>Table1[[#This Row],[FLIGHT_DATE]]-Table1[[#This Row],[DATE_BOOKED]]</f>
        <v>91</v>
      </c>
    </row>
    <row r="2714" spans="1:23" x14ac:dyDescent="0.35">
      <c r="A2714" s="3435">
        <v>45789</v>
      </c>
      <c r="B2714" s="3436" t="s">
        <v>1348</v>
      </c>
      <c r="C2714" s="198" t="s">
        <v>160</v>
      </c>
      <c r="D2714" s="198"/>
      <c r="E2714" s="3436"/>
      <c r="F2714" s="3407" t="s">
        <v>54</v>
      </c>
      <c r="G2714" s="3422" t="s">
        <v>10</v>
      </c>
      <c r="H2714" s="3436" t="s">
        <v>777</v>
      </c>
      <c r="I2714" s="3437" t="s">
        <v>532</v>
      </c>
      <c r="J2714" s="3435">
        <v>45887</v>
      </c>
      <c r="K2714" s="3438">
        <v>4</v>
      </c>
      <c r="L2714" s="3438">
        <v>4</v>
      </c>
      <c r="M2714" s="3440">
        <v>215</v>
      </c>
      <c r="N2714" s="3419">
        <v>0</v>
      </c>
      <c r="O2714" s="3419">
        <v>0</v>
      </c>
      <c r="P2714" s="3442">
        <f>SUM(Table1[[#This Row],[BASE_FARE]:[SURCHARGES]])*Table1[[#This Row],[SEATS_BOOKED]]</f>
        <v>860</v>
      </c>
      <c r="Q2714" s="3414" t="s">
        <v>161</v>
      </c>
      <c r="R2714" s="2232" t="s">
        <v>95</v>
      </c>
      <c r="S2714" s="3436" t="str">
        <f>LEFT(Table1[[#This Row],[SECTOR]],3)</f>
        <v>PMO</v>
      </c>
      <c r="T2714" s="3436" t="str">
        <f>RIGHT(Table1[[#This Row],[SECTOR]],3)</f>
        <v>SSH</v>
      </c>
      <c r="U2714" s="3436" t="str">
        <f t="shared" si="291"/>
        <v>PMO</v>
      </c>
      <c r="V2714" s="3436">
        <f>WEEKDAY(Table1[[#This Row],[FLIGHT_DATE]],2)</f>
        <v>1</v>
      </c>
      <c r="W2714" s="3436">
        <f>Table1[[#This Row],[FLIGHT_DATE]]-Table1[[#This Row],[DATE_BOOKED]]</f>
        <v>98</v>
      </c>
    </row>
    <row r="2715" spans="1:23" x14ac:dyDescent="0.35">
      <c r="A2715" s="3435">
        <v>45789</v>
      </c>
      <c r="B2715" s="3436" t="s">
        <v>1348</v>
      </c>
      <c r="C2715" s="198" t="s">
        <v>160</v>
      </c>
      <c r="D2715" s="198"/>
      <c r="E2715" s="3436"/>
      <c r="F2715" s="3407" t="s">
        <v>54</v>
      </c>
      <c r="G2715" s="3422" t="s">
        <v>10</v>
      </c>
      <c r="H2715" s="3436" t="s">
        <v>777</v>
      </c>
      <c r="I2715" s="3437" t="s">
        <v>532</v>
      </c>
      <c r="J2715" s="3435">
        <v>45894</v>
      </c>
      <c r="K2715" s="3438">
        <v>4</v>
      </c>
      <c r="L2715" s="3438">
        <v>4</v>
      </c>
      <c r="M2715" s="3440">
        <v>215</v>
      </c>
      <c r="N2715" s="3419">
        <v>0</v>
      </c>
      <c r="O2715" s="3419">
        <v>0</v>
      </c>
      <c r="P2715" s="3442">
        <f>SUM(Table1[[#This Row],[BASE_FARE]:[SURCHARGES]])*Table1[[#This Row],[SEATS_BOOKED]]</f>
        <v>860</v>
      </c>
      <c r="Q2715" s="3414" t="s">
        <v>161</v>
      </c>
      <c r="R2715" s="2232" t="s">
        <v>95</v>
      </c>
      <c r="S2715" s="3436" t="str">
        <f>LEFT(Table1[[#This Row],[SECTOR]],3)</f>
        <v>PMO</v>
      </c>
      <c r="T2715" s="3436" t="str">
        <f>RIGHT(Table1[[#This Row],[SECTOR]],3)</f>
        <v>SSH</v>
      </c>
      <c r="U2715" s="3436" t="str">
        <f t="shared" si="291"/>
        <v>PMO</v>
      </c>
      <c r="V2715" s="3436">
        <f>WEEKDAY(Table1[[#This Row],[FLIGHT_DATE]],2)</f>
        <v>1</v>
      </c>
      <c r="W2715" s="3436">
        <f>Table1[[#This Row],[FLIGHT_DATE]]-Table1[[#This Row],[DATE_BOOKED]]</f>
        <v>105</v>
      </c>
    </row>
    <row r="2716" spans="1:23" x14ac:dyDescent="0.35">
      <c r="A2716" s="3435">
        <v>45789</v>
      </c>
      <c r="B2716" s="3436" t="s">
        <v>1348</v>
      </c>
      <c r="C2716" s="198" t="s">
        <v>160</v>
      </c>
      <c r="D2716" s="198"/>
      <c r="E2716" s="3436"/>
      <c r="F2716" s="3407" t="s">
        <v>54</v>
      </c>
      <c r="G2716" s="3422" t="s">
        <v>10</v>
      </c>
      <c r="H2716" s="3436" t="s">
        <v>777</v>
      </c>
      <c r="I2716" s="3437" t="s">
        <v>532</v>
      </c>
      <c r="J2716" s="3435">
        <v>45901</v>
      </c>
      <c r="K2716" s="3438">
        <v>4</v>
      </c>
      <c r="L2716" s="3438">
        <v>4</v>
      </c>
      <c r="M2716" s="3440">
        <v>215</v>
      </c>
      <c r="N2716" s="3419">
        <v>0</v>
      </c>
      <c r="O2716" s="3419">
        <v>0</v>
      </c>
      <c r="P2716" s="3442">
        <f>SUM(Table1[[#This Row],[BASE_FARE]:[SURCHARGES]])*Table1[[#This Row],[SEATS_BOOKED]]</f>
        <v>860</v>
      </c>
      <c r="Q2716" s="3414" t="s">
        <v>161</v>
      </c>
      <c r="R2716" s="2232" t="s">
        <v>95</v>
      </c>
      <c r="S2716" s="3436" t="str">
        <f>LEFT(Table1[[#This Row],[SECTOR]],3)</f>
        <v>PMO</v>
      </c>
      <c r="T2716" s="3436" t="str">
        <f>RIGHT(Table1[[#This Row],[SECTOR]],3)</f>
        <v>SSH</v>
      </c>
      <c r="U2716" s="3436" t="str">
        <f t="shared" si="291"/>
        <v>PMO</v>
      </c>
      <c r="V2716" s="3436">
        <f>WEEKDAY(Table1[[#This Row],[FLIGHT_DATE]],2)</f>
        <v>1</v>
      </c>
      <c r="W2716" s="3436">
        <f>Table1[[#This Row],[FLIGHT_DATE]]-Table1[[#This Row],[DATE_BOOKED]]</f>
        <v>112</v>
      </c>
    </row>
    <row r="2717" spans="1:23" x14ac:dyDescent="0.35">
      <c r="A2717" s="3435">
        <v>45789</v>
      </c>
      <c r="B2717" s="3436" t="s">
        <v>1348</v>
      </c>
      <c r="C2717" s="198" t="s">
        <v>160</v>
      </c>
      <c r="D2717" s="198"/>
      <c r="E2717" s="3436"/>
      <c r="F2717" s="3407" t="s">
        <v>54</v>
      </c>
      <c r="G2717" s="3436" t="s">
        <v>11</v>
      </c>
      <c r="H2717" s="3436" t="s">
        <v>768</v>
      </c>
      <c r="I2717" s="3437" t="s">
        <v>530</v>
      </c>
      <c r="J2717" s="3435">
        <v>45866</v>
      </c>
      <c r="K2717" s="3438">
        <v>4</v>
      </c>
      <c r="L2717" s="3438">
        <v>4</v>
      </c>
      <c r="M2717" s="3440">
        <v>215</v>
      </c>
      <c r="N2717" s="3419">
        <v>0</v>
      </c>
      <c r="O2717" s="3419">
        <v>0</v>
      </c>
      <c r="P2717" s="3442">
        <f>SUM(Table1[[#This Row],[BASE_FARE]:[SURCHARGES]])*Table1[[#This Row],[SEATS_BOOKED]]</f>
        <v>860</v>
      </c>
      <c r="Q2717" s="3414" t="s">
        <v>161</v>
      </c>
      <c r="R2717" s="2232" t="s">
        <v>95</v>
      </c>
      <c r="S2717" s="3436" t="str">
        <f>LEFT(Table1[[#This Row],[SECTOR]],3)</f>
        <v>SSH</v>
      </c>
      <c r="T2717" s="3436" t="str">
        <f>RIGHT(Table1[[#This Row],[SECTOR]],3)</f>
        <v>PMO</v>
      </c>
      <c r="U2717" s="3436" t="str">
        <f t="shared" ref="U2717:U2723" si="292">IF(AND(S2717&lt;&gt;"SSH", S2717&lt;&gt;"RMF", S2717&lt;&gt;"CAI", S2717&lt;&gt;"HRG", S2717&lt;&gt;"LXR", S2717&lt;&gt;"DXB", OR(T2717="SSH", T2717="RMF", T2717="CAI", T2717="HRG", T2717="LXR", T2717="DXB")), S2717,
    IF(AND(T2717&lt;&gt;"SSH", T2717&lt;&gt;"RMF", T2717&lt;&gt;"CAI", T2717&lt;&gt;"HRG", T2717&lt;&gt;"LXR", T2717&lt;&gt;"DXB", OR(S2717="SSH", S2717="RMF", S2717="CAI", S2717="HRG", S2717="LXR", S2717="DXB")), T2717,
    "VIE"))</f>
        <v>PMO</v>
      </c>
      <c r="V2717" s="3436">
        <f>WEEKDAY(Table1[[#This Row],[FLIGHT_DATE]],2)</f>
        <v>1</v>
      </c>
      <c r="W2717" s="3436">
        <f>Table1[[#This Row],[FLIGHT_DATE]]-Table1[[#This Row],[DATE_BOOKED]]</f>
        <v>77</v>
      </c>
    </row>
    <row r="2718" spans="1:23" x14ac:dyDescent="0.35">
      <c r="A2718" s="3435">
        <v>45789</v>
      </c>
      <c r="B2718" s="3436" t="s">
        <v>1348</v>
      </c>
      <c r="C2718" s="198" t="s">
        <v>160</v>
      </c>
      <c r="D2718" s="198"/>
      <c r="E2718" s="3436"/>
      <c r="F2718" s="3407" t="s">
        <v>54</v>
      </c>
      <c r="G2718" s="3436" t="s">
        <v>11</v>
      </c>
      <c r="H2718" s="3436" t="s">
        <v>768</v>
      </c>
      <c r="I2718" s="3437" t="s">
        <v>530</v>
      </c>
      <c r="J2718" s="3435">
        <v>45873</v>
      </c>
      <c r="K2718" s="3438">
        <v>4</v>
      </c>
      <c r="L2718" s="3438">
        <v>4</v>
      </c>
      <c r="M2718" s="3440">
        <v>215</v>
      </c>
      <c r="N2718" s="3419">
        <v>0</v>
      </c>
      <c r="O2718" s="3419">
        <v>0</v>
      </c>
      <c r="P2718" s="3442">
        <f>SUM(Table1[[#This Row],[BASE_FARE]:[SURCHARGES]])*Table1[[#This Row],[SEATS_BOOKED]]</f>
        <v>860</v>
      </c>
      <c r="Q2718" s="3414" t="s">
        <v>161</v>
      </c>
      <c r="R2718" s="2232" t="s">
        <v>95</v>
      </c>
      <c r="S2718" s="3436" t="str">
        <f>LEFT(Table1[[#This Row],[SECTOR]],3)</f>
        <v>SSH</v>
      </c>
      <c r="T2718" s="3436" t="str">
        <f>RIGHT(Table1[[#This Row],[SECTOR]],3)</f>
        <v>PMO</v>
      </c>
      <c r="U2718" s="3436" t="str">
        <f t="shared" si="292"/>
        <v>PMO</v>
      </c>
      <c r="V2718" s="3436">
        <f>WEEKDAY(Table1[[#This Row],[FLIGHT_DATE]],2)</f>
        <v>1</v>
      </c>
      <c r="W2718" s="3436">
        <f>Table1[[#This Row],[FLIGHT_DATE]]-Table1[[#This Row],[DATE_BOOKED]]</f>
        <v>84</v>
      </c>
    </row>
    <row r="2719" spans="1:23" x14ac:dyDescent="0.35">
      <c r="A2719" s="3435">
        <v>45789</v>
      </c>
      <c r="B2719" s="3436" t="s">
        <v>1348</v>
      </c>
      <c r="C2719" s="198" t="s">
        <v>160</v>
      </c>
      <c r="D2719" s="198"/>
      <c r="E2719" s="3436"/>
      <c r="F2719" s="3407" t="s">
        <v>54</v>
      </c>
      <c r="G2719" s="3436" t="s">
        <v>11</v>
      </c>
      <c r="H2719" s="3436" t="s">
        <v>768</v>
      </c>
      <c r="I2719" s="3437" t="s">
        <v>530</v>
      </c>
      <c r="J2719" s="3435">
        <v>45880</v>
      </c>
      <c r="K2719" s="3438">
        <v>4</v>
      </c>
      <c r="L2719" s="3438">
        <v>4</v>
      </c>
      <c r="M2719" s="3440">
        <v>215</v>
      </c>
      <c r="N2719" s="3419">
        <v>0</v>
      </c>
      <c r="O2719" s="3419">
        <v>0</v>
      </c>
      <c r="P2719" s="3442">
        <f>SUM(Table1[[#This Row],[BASE_FARE]:[SURCHARGES]])*Table1[[#This Row],[SEATS_BOOKED]]</f>
        <v>860</v>
      </c>
      <c r="Q2719" s="3414" t="s">
        <v>161</v>
      </c>
      <c r="R2719" s="2232" t="s">
        <v>95</v>
      </c>
      <c r="S2719" s="3436" t="str">
        <f>LEFT(Table1[[#This Row],[SECTOR]],3)</f>
        <v>SSH</v>
      </c>
      <c r="T2719" s="3436" t="str">
        <f>RIGHT(Table1[[#This Row],[SECTOR]],3)</f>
        <v>PMO</v>
      </c>
      <c r="U2719" s="3436" t="str">
        <f t="shared" si="292"/>
        <v>PMO</v>
      </c>
      <c r="V2719" s="3436">
        <f>WEEKDAY(Table1[[#This Row],[FLIGHT_DATE]],2)</f>
        <v>1</v>
      </c>
      <c r="W2719" s="3436">
        <f>Table1[[#This Row],[FLIGHT_DATE]]-Table1[[#This Row],[DATE_BOOKED]]</f>
        <v>91</v>
      </c>
    </row>
    <row r="2720" spans="1:23" x14ac:dyDescent="0.35">
      <c r="A2720" s="3435">
        <v>45789</v>
      </c>
      <c r="B2720" s="3436" t="s">
        <v>1348</v>
      </c>
      <c r="C2720" s="198" t="s">
        <v>160</v>
      </c>
      <c r="D2720" s="198"/>
      <c r="E2720" s="3436"/>
      <c r="F2720" s="3407" t="s">
        <v>54</v>
      </c>
      <c r="G2720" s="3436" t="s">
        <v>11</v>
      </c>
      <c r="H2720" s="3436" t="s">
        <v>768</v>
      </c>
      <c r="I2720" s="3437" t="s">
        <v>530</v>
      </c>
      <c r="J2720" s="3435">
        <v>45887</v>
      </c>
      <c r="K2720" s="3438">
        <v>4</v>
      </c>
      <c r="L2720" s="3438">
        <v>4</v>
      </c>
      <c r="M2720" s="3440">
        <v>215</v>
      </c>
      <c r="N2720" s="3419">
        <v>0</v>
      </c>
      <c r="O2720" s="3419">
        <v>0</v>
      </c>
      <c r="P2720" s="3442">
        <f>SUM(Table1[[#This Row],[BASE_FARE]:[SURCHARGES]])*Table1[[#This Row],[SEATS_BOOKED]]</f>
        <v>860</v>
      </c>
      <c r="Q2720" s="3414" t="s">
        <v>161</v>
      </c>
      <c r="R2720" s="2232" t="s">
        <v>95</v>
      </c>
      <c r="S2720" s="3436" t="str">
        <f>LEFT(Table1[[#This Row],[SECTOR]],3)</f>
        <v>SSH</v>
      </c>
      <c r="T2720" s="3436" t="str">
        <f>RIGHT(Table1[[#This Row],[SECTOR]],3)</f>
        <v>PMO</v>
      </c>
      <c r="U2720" s="3436" t="str">
        <f t="shared" si="292"/>
        <v>PMO</v>
      </c>
      <c r="V2720" s="3436">
        <f>WEEKDAY(Table1[[#This Row],[FLIGHT_DATE]],2)</f>
        <v>1</v>
      </c>
      <c r="W2720" s="3436">
        <f>Table1[[#This Row],[FLIGHT_DATE]]-Table1[[#This Row],[DATE_BOOKED]]</f>
        <v>98</v>
      </c>
    </row>
    <row r="2721" spans="1:23" x14ac:dyDescent="0.35">
      <c r="A2721" s="3435">
        <v>45789</v>
      </c>
      <c r="B2721" s="3436" t="s">
        <v>1348</v>
      </c>
      <c r="C2721" s="198" t="s">
        <v>160</v>
      </c>
      <c r="D2721" s="198"/>
      <c r="E2721" s="3436"/>
      <c r="F2721" s="3407" t="s">
        <v>54</v>
      </c>
      <c r="G2721" s="3436" t="s">
        <v>11</v>
      </c>
      <c r="H2721" s="3436" t="s">
        <v>768</v>
      </c>
      <c r="I2721" s="3437" t="s">
        <v>530</v>
      </c>
      <c r="J2721" s="3435">
        <v>45894</v>
      </c>
      <c r="K2721" s="3438">
        <v>4</v>
      </c>
      <c r="L2721" s="3438">
        <v>4</v>
      </c>
      <c r="M2721" s="3440">
        <v>215</v>
      </c>
      <c r="N2721" s="3419">
        <v>0</v>
      </c>
      <c r="O2721" s="3419">
        <v>0</v>
      </c>
      <c r="P2721" s="3442">
        <f>SUM(Table1[[#This Row],[BASE_FARE]:[SURCHARGES]])*Table1[[#This Row],[SEATS_BOOKED]]</f>
        <v>860</v>
      </c>
      <c r="Q2721" s="3414" t="s">
        <v>161</v>
      </c>
      <c r="R2721" s="2232" t="s">
        <v>95</v>
      </c>
      <c r="S2721" s="3436" t="str">
        <f>LEFT(Table1[[#This Row],[SECTOR]],3)</f>
        <v>SSH</v>
      </c>
      <c r="T2721" s="3436" t="str">
        <f>RIGHT(Table1[[#This Row],[SECTOR]],3)</f>
        <v>PMO</v>
      </c>
      <c r="U2721" s="3436" t="str">
        <f t="shared" si="292"/>
        <v>PMO</v>
      </c>
      <c r="V2721" s="3436">
        <f>WEEKDAY(Table1[[#This Row],[FLIGHT_DATE]],2)</f>
        <v>1</v>
      </c>
      <c r="W2721" s="3436">
        <f>Table1[[#This Row],[FLIGHT_DATE]]-Table1[[#This Row],[DATE_BOOKED]]</f>
        <v>105</v>
      </c>
    </row>
    <row r="2722" spans="1:23" x14ac:dyDescent="0.35">
      <c r="A2722" s="3435">
        <v>45789</v>
      </c>
      <c r="B2722" s="3436" t="s">
        <v>1348</v>
      </c>
      <c r="C2722" s="198" t="s">
        <v>160</v>
      </c>
      <c r="D2722" s="198"/>
      <c r="E2722" s="3436"/>
      <c r="F2722" s="3407" t="s">
        <v>54</v>
      </c>
      <c r="G2722" s="3436" t="s">
        <v>11</v>
      </c>
      <c r="H2722" s="3436" t="s">
        <v>768</v>
      </c>
      <c r="I2722" s="3437" t="s">
        <v>530</v>
      </c>
      <c r="J2722" s="3435">
        <v>45901</v>
      </c>
      <c r="K2722" s="3438">
        <v>4</v>
      </c>
      <c r="L2722" s="3438">
        <v>4</v>
      </c>
      <c r="M2722" s="3440">
        <v>215</v>
      </c>
      <c r="N2722" s="3419">
        <v>0</v>
      </c>
      <c r="O2722" s="3419">
        <v>0</v>
      </c>
      <c r="P2722" s="3442">
        <f>SUM(Table1[[#This Row],[BASE_FARE]:[SURCHARGES]])*Table1[[#This Row],[SEATS_BOOKED]]</f>
        <v>860</v>
      </c>
      <c r="Q2722" s="3414" t="s">
        <v>161</v>
      </c>
      <c r="R2722" s="2232" t="s">
        <v>95</v>
      </c>
      <c r="S2722" s="3436" t="str">
        <f>LEFT(Table1[[#This Row],[SECTOR]],3)</f>
        <v>SSH</v>
      </c>
      <c r="T2722" s="3436" t="str">
        <f>RIGHT(Table1[[#This Row],[SECTOR]],3)</f>
        <v>PMO</v>
      </c>
      <c r="U2722" s="3436" t="str">
        <f t="shared" si="292"/>
        <v>PMO</v>
      </c>
      <c r="V2722" s="3436">
        <f>WEEKDAY(Table1[[#This Row],[FLIGHT_DATE]],2)</f>
        <v>1</v>
      </c>
      <c r="W2722" s="3436">
        <f>Table1[[#This Row],[FLIGHT_DATE]]-Table1[[#This Row],[DATE_BOOKED]]</f>
        <v>112</v>
      </c>
    </row>
    <row r="2723" spans="1:23" x14ac:dyDescent="0.35">
      <c r="A2723" s="3435">
        <v>45789</v>
      </c>
      <c r="B2723" s="3436" t="s">
        <v>1348</v>
      </c>
      <c r="C2723" s="198" t="s">
        <v>160</v>
      </c>
      <c r="D2723" s="198"/>
      <c r="E2723" s="3436"/>
      <c r="F2723" s="3407" t="s">
        <v>54</v>
      </c>
      <c r="G2723" s="3436" t="s">
        <v>11</v>
      </c>
      <c r="H2723" s="3436" t="s">
        <v>768</v>
      </c>
      <c r="I2723" s="3437" t="s">
        <v>530</v>
      </c>
      <c r="J2723" s="3435">
        <v>45908</v>
      </c>
      <c r="K2723" s="3438">
        <v>4</v>
      </c>
      <c r="L2723" s="3438">
        <v>4</v>
      </c>
      <c r="M2723" s="3440">
        <v>215</v>
      </c>
      <c r="N2723" s="3419">
        <v>0</v>
      </c>
      <c r="O2723" s="3419">
        <v>0</v>
      </c>
      <c r="P2723" s="3442">
        <f>SUM(Table1[[#This Row],[BASE_FARE]:[SURCHARGES]])*Table1[[#This Row],[SEATS_BOOKED]]</f>
        <v>860</v>
      </c>
      <c r="Q2723" s="3414" t="s">
        <v>161</v>
      </c>
      <c r="R2723" s="2232" t="s">
        <v>95</v>
      </c>
      <c r="S2723" s="3436" t="str">
        <f>LEFT(Table1[[#This Row],[SECTOR]],3)</f>
        <v>SSH</v>
      </c>
      <c r="T2723" s="3436" t="str">
        <f>RIGHT(Table1[[#This Row],[SECTOR]],3)</f>
        <v>PMO</v>
      </c>
      <c r="U2723" s="3436" t="str">
        <f t="shared" si="292"/>
        <v>PMO</v>
      </c>
      <c r="V2723" s="3436">
        <f>WEEKDAY(Table1[[#This Row],[FLIGHT_DATE]],2)</f>
        <v>1</v>
      </c>
      <c r="W2723" s="3436">
        <f>Table1[[#This Row],[FLIGHT_DATE]]-Table1[[#This Row],[DATE_BOOKED]]</f>
        <v>119</v>
      </c>
    </row>
    <row r="2724" spans="1:23" x14ac:dyDescent="0.35">
      <c r="A2724" s="3435">
        <v>45789</v>
      </c>
      <c r="B2724" s="3436" t="s">
        <v>1349</v>
      </c>
      <c r="C2724" s="198" t="s">
        <v>160</v>
      </c>
      <c r="D2724" s="198"/>
      <c r="E2724" s="3436"/>
      <c r="F2724" s="3407" t="s">
        <v>54</v>
      </c>
      <c r="G2724" s="3422" t="s">
        <v>10</v>
      </c>
      <c r="H2724" s="3436" t="s">
        <v>1310</v>
      </c>
      <c r="I2724" s="3437" t="s">
        <v>171</v>
      </c>
      <c r="J2724" s="3435">
        <v>45855</v>
      </c>
      <c r="K2724" s="3438">
        <v>30</v>
      </c>
      <c r="L2724" s="3438">
        <v>30</v>
      </c>
      <c r="M2724" s="3440">
        <v>225</v>
      </c>
      <c r="N2724" s="3441">
        <v>0</v>
      </c>
      <c r="O2724" s="3441">
        <v>0</v>
      </c>
      <c r="P2724" s="3442">
        <f>SUM(Table1[[#This Row],[BASE_FARE]:[SURCHARGES]])*Table1[[#This Row],[SEATS_BOOKED]]</f>
        <v>6750</v>
      </c>
      <c r="Q2724" s="3414" t="s">
        <v>161</v>
      </c>
      <c r="R2724" s="2232" t="s">
        <v>95</v>
      </c>
      <c r="S2724" s="3436" t="str">
        <f>LEFT(Table1[[#This Row],[SECTOR]],3)</f>
        <v>CTA</v>
      </c>
      <c r="T2724" s="3436" t="str">
        <f>RIGHT(Table1[[#This Row],[SECTOR]],3)</f>
        <v>SSH</v>
      </c>
      <c r="U2724" s="3436" t="str">
        <f t="shared" ref="U2724:U2732" si="293">IF(AND(S2724&lt;&gt;"SSH", S2724&lt;&gt;"RMF", S2724&lt;&gt;"CAI", S2724&lt;&gt;"HRG", S2724&lt;&gt;"LXR", S2724&lt;&gt;"DXB", OR(T2724="SSH", T2724="RMF", T2724="CAI", T2724="HRG", T2724="LXR", T2724="DXB")), S2724,
    IF(AND(T2724&lt;&gt;"SSH", T2724&lt;&gt;"RMF", T2724&lt;&gt;"CAI", T2724&lt;&gt;"HRG", T2724&lt;&gt;"LXR", T2724&lt;&gt;"DXB", OR(S2724="SSH", S2724="RMF", S2724="CAI", S2724="HRG", S2724="LXR", S2724="DXB")), T2724,
    "VIE"))</f>
        <v>CTA</v>
      </c>
      <c r="V2724" s="3436">
        <f>WEEKDAY(Table1[[#This Row],[FLIGHT_DATE]],2)</f>
        <v>4</v>
      </c>
      <c r="W2724" s="3436">
        <f>Table1[[#This Row],[FLIGHT_DATE]]-Table1[[#This Row],[DATE_BOOKED]]</f>
        <v>66</v>
      </c>
    </row>
    <row r="2725" spans="1:23" x14ac:dyDescent="0.35">
      <c r="A2725" s="3435">
        <v>45789</v>
      </c>
      <c r="B2725" s="3436" t="s">
        <v>1349</v>
      </c>
      <c r="C2725" s="198" t="s">
        <v>160</v>
      </c>
      <c r="D2725" s="198"/>
      <c r="E2725" s="3436"/>
      <c r="F2725" s="3407" t="s">
        <v>54</v>
      </c>
      <c r="G2725" s="3422" t="s">
        <v>10</v>
      </c>
      <c r="H2725" s="3436" t="s">
        <v>1310</v>
      </c>
      <c r="I2725" s="3437" t="s">
        <v>171</v>
      </c>
      <c r="J2725" s="3435">
        <v>45862</v>
      </c>
      <c r="K2725" s="3438">
        <v>30</v>
      </c>
      <c r="L2725" s="3438">
        <v>30</v>
      </c>
      <c r="M2725" s="3440">
        <v>225</v>
      </c>
      <c r="N2725" s="3441">
        <v>0</v>
      </c>
      <c r="O2725" s="3441">
        <v>0</v>
      </c>
      <c r="P2725" s="3442">
        <f>SUM(Table1[[#This Row],[BASE_FARE]:[SURCHARGES]])*Table1[[#This Row],[SEATS_BOOKED]]</f>
        <v>6750</v>
      </c>
      <c r="Q2725" s="3414" t="s">
        <v>161</v>
      </c>
      <c r="R2725" s="2232" t="s">
        <v>95</v>
      </c>
      <c r="S2725" s="3436" t="str">
        <f>LEFT(Table1[[#This Row],[SECTOR]],3)</f>
        <v>CTA</v>
      </c>
      <c r="T2725" s="3436" t="str">
        <f>RIGHT(Table1[[#This Row],[SECTOR]],3)</f>
        <v>SSH</v>
      </c>
      <c r="U2725" s="3436" t="str">
        <f t="shared" si="293"/>
        <v>CTA</v>
      </c>
      <c r="V2725" s="3436">
        <f>WEEKDAY(Table1[[#This Row],[FLIGHT_DATE]],2)</f>
        <v>4</v>
      </c>
      <c r="W2725" s="3436">
        <f>Table1[[#This Row],[FLIGHT_DATE]]-Table1[[#This Row],[DATE_BOOKED]]</f>
        <v>73</v>
      </c>
    </row>
    <row r="2726" spans="1:23" x14ac:dyDescent="0.35">
      <c r="A2726" s="3435">
        <v>45789</v>
      </c>
      <c r="B2726" s="3436" t="s">
        <v>1349</v>
      </c>
      <c r="C2726" s="198" t="s">
        <v>160</v>
      </c>
      <c r="D2726" s="198"/>
      <c r="E2726" s="3436"/>
      <c r="F2726" s="3407" t="s">
        <v>54</v>
      </c>
      <c r="G2726" s="3422" t="s">
        <v>10</v>
      </c>
      <c r="H2726" s="3436" t="s">
        <v>1310</v>
      </c>
      <c r="I2726" s="3437" t="s">
        <v>171</v>
      </c>
      <c r="J2726" s="3435">
        <v>45869</v>
      </c>
      <c r="K2726" s="3438">
        <v>30</v>
      </c>
      <c r="L2726" s="3438">
        <v>30</v>
      </c>
      <c r="M2726" s="3440">
        <v>225</v>
      </c>
      <c r="N2726" s="3441">
        <v>0</v>
      </c>
      <c r="O2726" s="3441">
        <v>0</v>
      </c>
      <c r="P2726" s="3442">
        <f>SUM(Table1[[#This Row],[BASE_FARE]:[SURCHARGES]])*Table1[[#This Row],[SEATS_BOOKED]]</f>
        <v>6750</v>
      </c>
      <c r="Q2726" s="3414" t="s">
        <v>161</v>
      </c>
      <c r="R2726" s="2232" t="s">
        <v>95</v>
      </c>
      <c r="S2726" s="3436" t="str">
        <f>LEFT(Table1[[#This Row],[SECTOR]],3)</f>
        <v>CTA</v>
      </c>
      <c r="T2726" s="3436" t="str">
        <f>RIGHT(Table1[[#This Row],[SECTOR]],3)</f>
        <v>SSH</v>
      </c>
      <c r="U2726" s="3436" t="str">
        <f t="shared" si="293"/>
        <v>CTA</v>
      </c>
      <c r="V2726" s="3436">
        <f>WEEKDAY(Table1[[#This Row],[FLIGHT_DATE]],2)</f>
        <v>4</v>
      </c>
      <c r="W2726" s="3436">
        <f>Table1[[#This Row],[FLIGHT_DATE]]-Table1[[#This Row],[DATE_BOOKED]]</f>
        <v>80</v>
      </c>
    </row>
    <row r="2727" spans="1:23" x14ac:dyDescent="0.35">
      <c r="A2727" s="3435">
        <v>45789</v>
      </c>
      <c r="B2727" s="3436" t="s">
        <v>1349</v>
      </c>
      <c r="C2727" s="198" t="s">
        <v>160</v>
      </c>
      <c r="D2727" s="198"/>
      <c r="E2727" s="3436"/>
      <c r="F2727" s="3407" t="s">
        <v>54</v>
      </c>
      <c r="G2727" s="3422" t="s">
        <v>10</v>
      </c>
      <c r="H2727" s="3436" t="s">
        <v>1310</v>
      </c>
      <c r="I2727" s="3437" t="s">
        <v>171</v>
      </c>
      <c r="J2727" s="3435">
        <v>45876</v>
      </c>
      <c r="K2727" s="3438">
        <v>30</v>
      </c>
      <c r="L2727" s="3438">
        <v>30</v>
      </c>
      <c r="M2727" s="3440">
        <v>225</v>
      </c>
      <c r="N2727" s="3441">
        <v>0</v>
      </c>
      <c r="O2727" s="3441">
        <v>0</v>
      </c>
      <c r="P2727" s="3442">
        <f>SUM(Table1[[#This Row],[BASE_FARE]:[SURCHARGES]])*Table1[[#This Row],[SEATS_BOOKED]]</f>
        <v>6750</v>
      </c>
      <c r="Q2727" s="3414" t="s">
        <v>161</v>
      </c>
      <c r="R2727" s="2232" t="s">
        <v>95</v>
      </c>
      <c r="S2727" s="3436" t="str">
        <f>LEFT(Table1[[#This Row],[SECTOR]],3)</f>
        <v>CTA</v>
      </c>
      <c r="T2727" s="3436" t="str">
        <f>RIGHT(Table1[[#This Row],[SECTOR]],3)</f>
        <v>SSH</v>
      </c>
      <c r="U2727" s="3436" t="str">
        <f t="shared" si="293"/>
        <v>CTA</v>
      </c>
      <c r="V2727" s="3436">
        <f>WEEKDAY(Table1[[#This Row],[FLIGHT_DATE]],2)</f>
        <v>4</v>
      </c>
      <c r="W2727" s="3436">
        <f>Table1[[#This Row],[FLIGHT_DATE]]-Table1[[#This Row],[DATE_BOOKED]]</f>
        <v>87</v>
      </c>
    </row>
    <row r="2728" spans="1:23" x14ac:dyDescent="0.35">
      <c r="A2728" s="3435">
        <v>45789</v>
      </c>
      <c r="B2728" s="3436" t="s">
        <v>1349</v>
      </c>
      <c r="C2728" s="198" t="s">
        <v>160</v>
      </c>
      <c r="D2728" s="198"/>
      <c r="E2728" s="3436"/>
      <c r="F2728" s="3407" t="s">
        <v>54</v>
      </c>
      <c r="G2728" s="3422" t="s">
        <v>10</v>
      </c>
      <c r="H2728" s="3436" t="s">
        <v>1310</v>
      </c>
      <c r="I2728" s="3437" t="s">
        <v>171</v>
      </c>
      <c r="J2728" s="3435">
        <v>45883</v>
      </c>
      <c r="K2728" s="3438">
        <v>30</v>
      </c>
      <c r="L2728" s="3438">
        <v>30</v>
      </c>
      <c r="M2728" s="3440">
        <v>225</v>
      </c>
      <c r="N2728" s="3441">
        <v>0</v>
      </c>
      <c r="O2728" s="3441">
        <v>0</v>
      </c>
      <c r="P2728" s="3442">
        <f>SUM(Table1[[#This Row],[BASE_FARE]:[SURCHARGES]])*Table1[[#This Row],[SEATS_BOOKED]]</f>
        <v>6750</v>
      </c>
      <c r="Q2728" s="3414" t="s">
        <v>161</v>
      </c>
      <c r="R2728" s="2232" t="s">
        <v>95</v>
      </c>
      <c r="S2728" s="3436" t="str">
        <f>LEFT(Table1[[#This Row],[SECTOR]],3)</f>
        <v>CTA</v>
      </c>
      <c r="T2728" s="3436" t="str">
        <f>RIGHT(Table1[[#This Row],[SECTOR]],3)</f>
        <v>SSH</v>
      </c>
      <c r="U2728" s="3436" t="str">
        <f t="shared" si="293"/>
        <v>CTA</v>
      </c>
      <c r="V2728" s="3436">
        <f>WEEKDAY(Table1[[#This Row],[FLIGHT_DATE]],2)</f>
        <v>4</v>
      </c>
      <c r="W2728" s="3436">
        <f>Table1[[#This Row],[FLIGHT_DATE]]-Table1[[#This Row],[DATE_BOOKED]]</f>
        <v>94</v>
      </c>
    </row>
    <row r="2729" spans="1:23" x14ac:dyDescent="0.35">
      <c r="A2729" s="3435">
        <v>45789</v>
      </c>
      <c r="B2729" s="3436" t="s">
        <v>1349</v>
      </c>
      <c r="C2729" s="198" t="s">
        <v>160</v>
      </c>
      <c r="D2729" s="198"/>
      <c r="E2729" s="3436"/>
      <c r="F2729" s="3407" t="s">
        <v>54</v>
      </c>
      <c r="G2729" s="3422" t="s">
        <v>10</v>
      </c>
      <c r="H2729" s="3436" t="s">
        <v>1310</v>
      </c>
      <c r="I2729" s="3437" t="s">
        <v>171</v>
      </c>
      <c r="J2729" s="3435">
        <v>45890</v>
      </c>
      <c r="K2729" s="3438">
        <v>30</v>
      </c>
      <c r="L2729" s="3438">
        <v>30</v>
      </c>
      <c r="M2729" s="3440">
        <v>225</v>
      </c>
      <c r="N2729" s="3441">
        <v>0</v>
      </c>
      <c r="O2729" s="3441">
        <v>0</v>
      </c>
      <c r="P2729" s="3442">
        <f>SUM(Table1[[#This Row],[BASE_FARE]:[SURCHARGES]])*Table1[[#This Row],[SEATS_BOOKED]]</f>
        <v>6750</v>
      </c>
      <c r="Q2729" s="3414" t="s">
        <v>161</v>
      </c>
      <c r="R2729" s="2232" t="s">
        <v>95</v>
      </c>
      <c r="S2729" s="3436" t="str">
        <f>LEFT(Table1[[#This Row],[SECTOR]],3)</f>
        <v>CTA</v>
      </c>
      <c r="T2729" s="3436" t="str">
        <f>RIGHT(Table1[[#This Row],[SECTOR]],3)</f>
        <v>SSH</v>
      </c>
      <c r="U2729" s="3436" t="str">
        <f t="shared" si="293"/>
        <v>CTA</v>
      </c>
      <c r="V2729" s="3436">
        <f>WEEKDAY(Table1[[#This Row],[FLIGHT_DATE]],2)</f>
        <v>4</v>
      </c>
      <c r="W2729" s="3436">
        <f>Table1[[#This Row],[FLIGHT_DATE]]-Table1[[#This Row],[DATE_BOOKED]]</f>
        <v>101</v>
      </c>
    </row>
    <row r="2730" spans="1:23" x14ac:dyDescent="0.35">
      <c r="A2730" s="3435">
        <v>45789</v>
      </c>
      <c r="B2730" s="3436" t="s">
        <v>1349</v>
      </c>
      <c r="C2730" s="198" t="s">
        <v>160</v>
      </c>
      <c r="D2730" s="198"/>
      <c r="E2730" s="3436"/>
      <c r="F2730" s="3407" t="s">
        <v>54</v>
      </c>
      <c r="G2730" s="3422" t="s">
        <v>10</v>
      </c>
      <c r="H2730" s="3436" t="s">
        <v>1310</v>
      </c>
      <c r="I2730" s="3437" t="s">
        <v>171</v>
      </c>
      <c r="J2730" s="3435">
        <v>45897</v>
      </c>
      <c r="K2730" s="3438">
        <v>30</v>
      </c>
      <c r="L2730" s="3438">
        <v>30</v>
      </c>
      <c r="M2730" s="3440">
        <v>225</v>
      </c>
      <c r="N2730" s="3441">
        <v>0</v>
      </c>
      <c r="O2730" s="3441">
        <v>0</v>
      </c>
      <c r="P2730" s="3442">
        <f>SUM(Table1[[#This Row],[BASE_FARE]:[SURCHARGES]])*Table1[[#This Row],[SEATS_BOOKED]]</f>
        <v>6750</v>
      </c>
      <c r="Q2730" s="3414" t="s">
        <v>161</v>
      </c>
      <c r="R2730" s="2232" t="s">
        <v>95</v>
      </c>
      <c r="S2730" s="3436" t="str">
        <f>LEFT(Table1[[#This Row],[SECTOR]],3)</f>
        <v>CTA</v>
      </c>
      <c r="T2730" s="3436" t="str">
        <f>RIGHT(Table1[[#This Row],[SECTOR]],3)</f>
        <v>SSH</v>
      </c>
      <c r="U2730" s="3436" t="str">
        <f t="shared" si="293"/>
        <v>CTA</v>
      </c>
      <c r="V2730" s="3436">
        <f>WEEKDAY(Table1[[#This Row],[FLIGHT_DATE]],2)</f>
        <v>4</v>
      </c>
      <c r="W2730" s="3436">
        <f>Table1[[#This Row],[FLIGHT_DATE]]-Table1[[#This Row],[DATE_BOOKED]]</f>
        <v>108</v>
      </c>
    </row>
    <row r="2731" spans="1:23" x14ac:dyDescent="0.35">
      <c r="A2731" s="3435">
        <v>45789</v>
      </c>
      <c r="B2731" s="3436" t="s">
        <v>1349</v>
      </c>
      <c r="C2731" s="198" t="s">
        <v>160</v>
      </c>
      <c r="D2731" s="198"/>
      <c r="E2731" s="3436"/>
      <c r="F2731" s="3407" t="s">
        <v>54</v>
      </c>
      <c r="G2731" s="3422" t="s">
        <v>10</v>
      </c>
      <c r="H2731" s="3436" t="s">
        <v>1310</v>
      </c>
      <c r="I2731" s="3437" t="s">
        <v>171</v>
      </c>
      <c r="J2731" s="3435">
        <v>45904</v>
      </c>
      <c r="K2731" s="3438">
        <v>30</v>
      </c>
      <c r="L2731" s="3438">
        <v>30</v>
      </c>
      <c r="M2731" s="3440">
        <v>225</v>
      </c>
      <c r="N2731" s="3441">
        <v>0</v>
      </c>
      <c r="O2731" s="3441">
        <v>0</v>
      </c>
      <c r="P2731" s="3442">
        <f>SUM(Table1[[#This Row],[BASE_FARE]:[SURCHARGES]])*Table1[[#This Row],[SEATS_BOOKED]]</f>
        <v>6750</v>
      </c>
      <c r="Q2731" s="3414" t="s">
        <v>161</v>
      </c>
      <c r="R2731" s="2232" t="s">
        <v>95</v>
      </c>
      <c r="S2731" s="3436" t="str">
        <f>LEFT(Table1[[#This Row],[SECTOR]],3)</f>
        <v>CTA</v>
      </c>
      <c r="T2731" s="3436" t="str">
        <f>RIGHT(Table1[[#This Row],[SECTOR]],3)</f>
        <v>SSH</v>
      </c>
      <c r="U2731" s="3436" t="str">
        <f t="shared" si="293"/>
        <v>CTA</v>
      </c>
      <c r="V2731" s="3436">
        <f>WEEKDAY(Table1[[#This Row],[FLIGHT_DATE]],2)</f>
        <v>4</v>
      </c>
      <c r="W2731" s="3436">
        <f>Table1[[#This Row],[FLIGHT_DATE]]-Table1[[#This Row],[DATE_BOOKED]]</f>
        <v>115</v>
      </c>
    </row>
    <row r="2732" spans="1:23" x14ac:dyDescent="0.35">
      <c r="A2732" s="3435">
        <v>45789</v>
      </c>
      <c r="B2732" s="3436" t="s">
        <v>1349</v>
      </c>
      <c r="C2732" s="198" t="s">
        <v>160</v>
      </c>
      <c r="D2732" s="198"/>
      <c r="E2732" s="3436"/>
      <c r="F2732" s="3407" t="s">
        <v>54</v>
      </c>
      <c r="G2732" s="3422" t="s">
        <v>10</v>
      </c>
      <c r="H2732" s="3436" t="s">
        <v>1310</v>
      </c>
      <c r="I2732" s="3437" t="s">
        <v>171</v>
      </c>
      <c r="J2732" s="3435">
        <v>45911</v>
      </c>
      <c r="K2732" s="3438">
        <v>30</v>
      </c>
      <c r="L2732" s="3438">
        <v>30</v>
      </c>
      <c r="M2732" s="3440">
        <v>225</v>
      </c>
      <c r="N2732" s="3441">
        <v>0</v>
      </c>
      <c r="O2732" s="3441">
        <v>0</v>
      </c>
      <c r="P2732" s="3442">
        <f>SUM(Table1[[#This Row],[BASE_FARE]:[SURCHARGES]])*Table1[[#This Row],[SEATS_BOOKED]]</f>
        <v>6750</v>
      </c>
      <c r="Q2732" s="3414" t="s">
        <v>161</v>
      </c>
      <c r="R2732" s="2232" t="s">
        <v>95</v>
      </c>
      <c r="S2732" s="3436" t="str">
        <f>LEFT(Table1[[#This Row],[SECTOR]],3)</f>
        <v>CTA</v>
      </c>
      <c r="T2732" s="3436" t="str">
        <f>RIGHT(Table1[[#This Row],[SECTOR]],3)</f>
        <v>SSH</v>
      </c>
      <c r="U2732" s="3436" t="str">
        <f t="shared" si="293"/>
        <v>CTA</v>
      </c>
      <c r="V2732" s="3436">
        <f>WEEKDAY(Table1[[#This Row],[FLIGHT_DATE]],2)</f>
        <v>4</v>
      </c>
      <c r="W2732" s="3436">
        <f>Table1[[#This Row],[FLIGHT_DATE]]-Table1[[#This Row],[DATE_BOOKED]]</f>
        <v>122</v>
      </c>
    </row>
    <row r="2733" spans="1:23" x14ac:dyDescent="0.35">
      <c r="A2733" s="3435">
        <v>45789</v>
      </c>
      <c r="B2733" s="3436" t="s">
        <v>1349</v>
      </c>
      <c r="C2733" s="198" t="s">
        <v>160</v>
      </c>
      <c r="D2733" s="198"/>
      <c r="E2733" s="3436"/>
      <c r="F2733" s="3407" t="s">
        <v>54</v>
      </c>
      <c r="G2733" s="3436" t="s">
        <v>11</v>
      </c>
      <c r="H2733" s="3436" t="s">
        <v>1300</v>
      </c>
      <c r="I2733" s="3437" t="s">
        <v>170</v>
      </c>
      <c r="J2733" s="3435">
        <v>45862</v>
      </c>
      <c r="K2733" s="3438">
        <v>30</v>
      </c>
      <c r="L2733" s="3438">
        <v>30</v>
      </c>
      <c r="M2733" s="3440">
        <v>225</v>
      </c>
      <c r="N2733" s="3441">
        <v>0</v>
      </c>
      <c r="O2733" s="3441">
        <v>0</v>
      </c>
      <c r="P2733" s="3442">
        <f>SUM(Table1[[#This Row],[BASE_FARE]:[SURCHARGES]])*Table1[[#This Row],[SEATS_BOOKED]]</f>
        <v>6750</v>
      </c>
      <c r="Q2733" s="3414" t="s">
        <v>161</v>
      </c>
      <c r="R2733" s="2232" t="s">
        <v>95</v>
      </c>
      <c r="S2733" s="3436" t="str">
        <f>LEFT(Table1[[#This Row],[SECTOR]],3)</f>
        <v>SSH</v>
      </c>
      <c r="T2733" s="3436" t="str">
        <f>RIGHT(Table1[[#This Row],[SECTOR]],3)</f>
        <v>CTA</v>
      </c>
      <c r="U2733" s="3436" t="str">
        <f t="shared" ref="U2733:U2741" si="294">IF(AND(S2733&lt;&gt;"SSH", S2733&lt;&gt;"RMF", S2733&lt;&gt;"CAI", S2733&lt;&gt;"HRG", S2733&lt;&gt;"LXR", S2733&lt;&gt;"DXB", OR(T2733="SSH", T2733="RMF", T2733="CAI", T2733="HRG", T2733="LXR", T2733="DXB")), S2733,
    IF(AND(T2733&lt;&gt;"SSH", T2733&lt;&gt;"RMF", T2733&lt;&gt;"CAI", T2733&lt;&gt;"HRG", T2733&lt;&gt;"LXR", T2733&lt;&gt;"DXB", OR(S2733="SSH", S2733="RMF", S2733="CAI", S2733="HRG", S2733="LXR", S2733="DXB")), T2733,
    "VIE"))</f>
        <v>CTA</v>
      </c>
      <c r="V2733" s="3436">
        <f>WEEKDAY(Table1[[#This Row],[FLIGHT_DATE]],2)</f>
        <v>4</v>
      </c>
      <c r="W2733" s="3436">
        <f>Table1[[#This Row],[FLIGHT_DATE]]-Table1[[#This Row],[DATE_BOOKED]]</f>
        <v>73</v>
      </c>
    </row>
    <row r="2734" spans="1:23" x14ac:dyDescent="0.35">
      <c r="A2734" s="3435">
        <v>45789</v>
      </c>
      <c r="B2734" s="3436" t="s">
        <v>1349</v>
      </c>
      <c r="C2734" s="198" t="s">
        <v>160</v>
      </c>
      <c r="D2734" s="198"/>
      <c r="E2734" s="3436"/>
      <c r="F2734" s="3407" t="s">
        <v>54</v>
      </c>
      <c r="G2734" s="3436" t="s">
        <v>11</v>
      </c>
      <c r="H2734" s="3436" t="s">
        <v>1300</v>
      </c>
      <c r="I2734" s="3437" t="s">
        <v>170</v>
      </c>
      <c r="J2734" s="3435">
        <v>45869</v>
      </c>
      <c r="K2734" s="3438">
        <v>30</v>
      </c>
      <c r="L2734" s="3438">
        <v>30</v>
      </c>
      <c r="M2734" s="3440">
        <v>225</v>
      </c>
      <c r="N2734" s="3441">
        <v>0</v>
      </c>
      <c r="O2734" s="3441">
        <v>0</v>
      </c>
      <c r="P2734" s="3442">
        <f>SUM(Table1[[#This Row],[BASE_FARE]:[SURCHARGES]])*Table1[[#This Row],[SEATS_BOOKED]]</f>
        <v>6750</v>
      </c>
      <c r="Q2734" s="3414" t="s">
        <v>161</v>
      </c>
      <c r="R2734" s="2232" t="s">
        <v>95</v>
      </c>
      <c r="S2734" s="3436" t="str">
        <f>LEFT(Table1[[#This Row],[SECTOR]],3)</f>
        <v>SSH</v>
      </c>
      <c r="T2734" s="3436" t="str">
        <f>RIGHT(Table1[[#This Row],[SECTOR]],3)</f>
        <v>CTA</v>
      </c>
      <c r="U2734" s="3436" t="str">
        <f t="shared" si="294"/>
        <v>CTA</v>
      </c>
      <c r="V2734" s="3436">
        <f>WEEKDAY(Table1[[#This Row],[FLIGHT_DATE]],2)</f>
        <v>4</v>
      </c>
      <c r="W2734" s="3436">
        <f>Table1[[#This Row],[FLIGHT_DATE]]-Table1[[#This Row],[DATE_BOOKED]]</f>
        <v>80</v>
      </c>
    </row>
    <row r="2735" spans="1:23" x14ac:dyDescent="0.35">
      <c r="A2735" s="3435">
        <v>45789</v>
      </c>
      <c r="B2735" s="3436" t="s">
        <v>1349</v>
      </c>
      <c r="C2735" s="198" t="s">
        <v>160</v>
      </c>
      <c r="D2735" s="198"/>
      <c r="E2735" s="3436"/>
      <c r="F2735" s="3407" t="s">
        <v>54</v>
      </c>
      <c r="G2735" s="3436" t="s">
        <v>11</v>
      </c>
      <c r="H2735" s="3436" t="s">
        <v>1300</v>
      </c>
      <c r="I2735" s="3437" t="s">
        <v>170</v>
      </c>
      <c r="J2735" s="3435">
        <v>45876</v>
      </c>
      <c r="K2735" s="3438">
        <v>30</v>
      </c>
      <c r="L2735" s="3438">
        <v>30</v>
      </c>
      <c r="M2735" s="3440">
        <v>225</v>
      </c>
      <c r="N2735" s="3441">
        <v>0</v>
      </c>
      <c r="O2735" s="3441">
        <v>0</v>
      </c>
      <c r="P2735" s="3442">
        <f>SUM(Table1[[#This Row],[BASE_FARE]:[SURCHARGES]])*Table1[[#This Row],[SEATS_BOOKED]]</f>
        <v>6750</v>
      </c>
      <c r="Q2735" s="3414" t="s">
        <v>161</v>
      </c>
      <c r="R2735" s="2232" t="s">
        <v>95</v>
      </c>
      <c r="S2735" s="3436" t="str">
        <f>LEFT(Table1[[#This Row],[SECTOR]],3)</f>
        <v>SSH</v>
      </c>
      <c r="T2735" s="3436" t="str">
        <f>RIGHT(Table1[[#This Row],[SECTOR]],3)</f>
        <v>CTA</v>
      </c>
      <c r="U2735" s="3436" t="str">
        <f t="shared" si="294"/>
        <v>CTA</v>
      </c>
      <c r="V2735" s="3436">
        <f>WEEKDAY(Table1[[#This Row],[FLIGHT_DATE]],2)</f>
        <v>4</v>
      </c>
      <c r="W2735" s="3436">
        <f>Table1[[#This Row],[FLIGHT_DATE]]-Table1[[#This Row],[DATE_BOOKED]]</f>
        <v>87</v>
      </c>
    </row>
    <row r="2736" spans="1:23" x14ac:dyDescent="0.35">
      <c r="A2736" s="3435">
        <v>45789</v>
      </c>
      <c r="B2736" s="3436" t="s">
        <v>1349</v>
      </c>
      <c r="C2736" s="198" t="s">
        <v>160</v>
      </c>
      <c r="D2736" s="198"/>
      <c r="E2736" s="3436"/>
      <c r="F2736" s="3407" t="s">
        <v>54</v>
      </c>
      <c r="G2736" s="3436" t="s">
        <v>11</v>
      </c>
      <c r="H2736" s="3436" t="s">
        <v>1300</v>
      </c>
      <c r="I2736" s="3437" t="s">
        <v>170</v>
      </c>
      <c r="J2736" s="3435">
        <v>45883</v>
      </c>
      <c r="K2736" s="3438">
        <v>30</v>
      </c>
      <c r="L2736" s="3438">
        <v>30</v>
      </c>
      <c r="M2736" s="3440">
        <v>225</v>
      </c>
      <c r="N2736" s="3441">
        <v>0</v>
      </c>
      <c r="O2736" s="3441">
        <v>0</v>
      </c>
      <c r="P2736" s="3442">
        <f>SUM(Table1[[#This Row],[BASE_FARE]:[SURCHARGES]])*Table1[[#This Row],[SEATS_BOOKED]]</f>
        <v>6750</v>
      </c>
      <c r="Q2736" s="3414" t="s">
        <v>161</v>
      </c>
      <c r="R2736" s="2232" t="s">
        <v>95</v>
      </c>
      <c r="S2736" s="3436" t="str">
        <f>LEFT(Table1[[#This Row],[SECTOR]],3)</f>
        <v>SSH</v>
      </c>
      <c r="T2736" s="3436" t="str">
        <f>RIGHT(Table1[[#This Row],[SECTOR]],3)</f>
        <v>CTA</v>
      </c>
      <c r="U2736" s="3436" t="str">
        <f t="shared" si="294"/>
        <v>CTA</v>
      </c>
      <c r="V2736" s="3436">
        <f>WEEKDAY(Table1[[#This Row],[FLIGHT_DATE]],2)</f>
        <v>4</v>
      </c>
      <c r="W2736" s="3436">
        <f>Table1[[#This Row],[FLIGHT_DATE]]-Table1[[#This Row],[DATE_BOOKED]]</f>
        <v>94</v>
      </c>
    </row>
    <row r="2737" spans="1:23" x14ac:dyDescent="0.35">
      <c r="A2737" s="3435">
        <v>45789</v>
      </c>
      <c r="B2737" s="3436" t="s">
        <v>1349</v>
      </c>
      <c r="C2737" s="198" t="s">
        <v>160</v>
      </c>
      <c r="D2737" s="198"/>
      <c r="E2737" s="3436"/>
      <c r="F2737" s="3407" t="s">
        <v>54</v>
      </c>
      <c r="G2737" s="3436" t="s">
        <v>11</v>
      </c>
      <c r="H2737" s="3436" t="s">
        <v>1300</v>
      </c>
      <c r="I2737" s="3437" t="s">
        <v>170</v>
      </c>
      <c r="J2737" s="3435">
        <v>45890</v>
      </c>
      <c r="K2737" s="3438">
        <v>30</v>
      </c>
      <c r="L2737" s="3438">
        <v>30</v>
      </c>
      <c r="M2737" s="3440">
        <v>225</v>
      </c>
      <c r="N2737" s="3441">
        <v>0</v>
      </c>
      <c r="O2737" s="3441">
        <v>0</v>
      </c>
      <c r="P2737" s="3442">
        <f>SUM(Table1[[#This Row],[BASE_FARE]:[SURCHARGES]])*Table1[[#This Row],[SEATS_BOOKED]]</f>
        <v>6750</v>
      </c>
      <c r="Q2737" s="3414" t="s">
        <v>161</v>
      </c>
      <c r="R2737" s="2232" t="s">
        <v>95</v>
      </c>
      <c r="S2737" s="3436" t="str">
        <f>LEFT(Table1[[#This Row],[SECTOR]],3)</f>
        <v>SSH</v>
      </c>
      <c r="T2737" s="3436" t="str">
        <f>RIGHT(Table1[[#This Row],[SECTOR]],3)</f>
        <v>CTA</v>
      </c>
      <c r="U2737" s="3436" t="str">
        <f t="shared" si="294"/>
        <v>CTA</v>
      </c>
      <c r="V2737" s="3436">
        <f>WEEKDAY(Table1[[#This Row],[FLIGHT_DATE]],2)</f>
        <v>4</v>
      </c>
      <c r="W2737" s="3436">
        <f>Table1[[#This Row],[FLIGHT_DATE]]-Table1[[#This Row],[DATE_BOOKED]]</f>
        <v>101</v>
      </c>
    </row>
    <row r="2738" spans="1:23" x14ac:dyDescent="0.35">
      <c r="A2738" s="3435">
        <v>45789</v>
      </c>
      <c r="B2738" s="3436" t="s">
        <v>1349</v>
      </c>
      <c r="C2738" s="198" t="s">
        <v>160</v>
      </c>
      <c r="D2738" s="198"/>
      <c r="E2738" s="3436"/>
      <c r="F2738" s="3407" t="s">
        <v>54</v>
      </c>
      <c r="G2738" s="3436" t="s">
        <v>11</v>
      </c>
      <c r="H2738" s="3436" t="s">
        <v>1300</v>
      </c>
      <c r="I2738" s="3437" t="s">
        <v>170</v>
      </c>
      <c r="J2738" s="3435">
        <v>45897</v>
      </c>
      <c r="K2738" s="3438">
        <v>30</v>
      </c>
      <c r="L2738" s="3438">
        <v>30</v>
      </c>
      <c r="M2738" s="3440">
        <v>225</v>
      </c>
      <c r="N2738" s="3441">
        <v>0</v>
      </c>
      <c r="O2738" s="3441">
        <v>0</v>
      </c>
      <c r="P2738" s="3442">
        <f>SUM(Table1[[#This Row],[BASE_FARE]:[SURCHARGES]])*Table1[[#This Row],[SEATS_BOOKED]]</f>
        <v>6750</v>
      </c>
      <c r="Q2738" s="3414" t="s">
        <v>161</v>
      </c>
      <c r="R2738" s="2232" t="s">
        <v>95</v>
      </c>
      <c r="S2738" s="3436" t="str">
        <f>LEFT(Table1[[#This Row],[SECTOR]],3)</f>
        <v>SSH</v>
      </c>
      <c r="T2738" s="3436" t="str">
        <f>RIGHT(Table1[[#This Row],[SECTOR]],3)</f>
        <v>CTA</v>
      </c>
      <c r="U2738" s="3436" t="str">
        <f t="shared" si="294"/>
        <v>CTA</v>
      </c>
      <c r="V2738" s="3436">
        <f>WEEKDAY(Table1[[#This Row],[FLIGHT_DATE]],2)</f>
        <v>4</v>
      </c>
      <c r="W2738" s="3436">
        <f>Table1[[#This Row],[FLIGHT_DATE]]-Table1[[#This Row],[DATE_BOOKED]]</f>
        <v>108</v>
      </c>
    </row>
    <row r="2739" spans="1:23" x14ac:dyDescent="0.35">
      <c r="A2739" s="3435">
        <v>45789</v>
      </c>
      <c r="B2739" s="3436" t="s">
        <v>1349</v>
      </c>
      <c r="C2739" s="198" t="s">
        <v>160</v>
      </c>
      <c r="D2739" s="198"/>
      <c r="E2739" s="3436"/>
      <c r="F2739" s="3407" t="s">
        <v>54</v>
      </c>
      <c r="G2739" s="3436" t="s">
        <v>11</v>
      </c>
      <c r="H2739" s="3436" t="s">
        <v>1300</v>
      </c>
      <c r="I2739" s="3437" t="s">
        <v>170</v>
      </c>
      <c r="J2739" s="3435">
        <v>45904</v>
      </c>
      <c r="K2739" s="3438">
        <v>30</v>
      </c>
      <c r="L2739" s="3438">
        <v>30</v>
      </c>
      <c r="M2739" s="3440">
        <v>225</v>
      </c>
      <c r="N2739" s="3441">
        <v>0</v>
      </c>
      <c r="O2739" s="3441">
        <v>0</v>
      </c>
      <c r="P2739" s="3442">
        <f>SUM(Table1[[#This Row],[BASE_FARE]:[SURCHARGES]])*Table1[[#This Row],[SEATS_BOOKED]]</f>
        <v>6750</v>
      </c>
      <c r="Q2739" s="3414" t="s">
        <v>161</v>
      </c>
      <c r="R2739" s="2232" t="s">
        <v>95</v>
      </c>
      <c r="S2739" s="3436" t="str">
        <f>LEFT(Table1[[#This Row],[SECTOR]],3)</f>
        <v>SSH</v>
      </c>
      <c r="T2739" s="3436" t="str">
        <f>RIGHT(Table1[[#This Row],[SECTOR]],3)</f>
        <v>CTA</v>
      </c>
      <c r="U2739" s="3436" t="str">
        <f t="shared" si="294"/>
        <v>CTA</v>
      </c>
      <c r="V2739" s="3436">
        <f>WEEKDAY(Table1[[#This Row],[FLIGHT_DATE]],2)</f>
        <v>4</v>
      </c>
      <c r="W2739" s="3436">
        <f>Table1[[#This Row],[FLIGHT_DATE]]-Table1[[#This Row],[DATE_BOOKED]]</f>
        <v>115</v>
      </c>
    </row>
    <row r="2740" spans="1:23" x14ac:dyDescent="0.35">
      <c r="A2740" s="3435">
        <v>45789</v>
      </c>
      <c r="B2740" s="3436" t="s">
        <v>1349</v>
      </c>
      <c r="C2740" s="198" t="s">
        <v>160</v>
      </c>
      <c r="D2740" s="198"/>
      <c r="E2740" s="3436"/>
      <c r="F2740" s="3407" t="s">
        <v>54</v>
      </c>
      <c r="G2740" s="3436" t="s">
        <v>11</v>
      </c>
      <c r="H2740" s="3436" t="s">
        <v>1300</v>
      </c>
      <c r="I2740" s="3437" t="s">
        <v>170</v>
      </c>
      <c r="J2740" s="3435">
        <v>45911</v>
      </c>
      <c r="K2740" s="3438">
        <v>30</v>
      </c>
      <c r="L2740" s="3438">
        <v>30</v>
      </c>
      <c r="M2740" s="3440">
        <v>225</v>
      </c>
      <c r="N2740" s="3441">
        <v>0</v>
      </c>
      <c r="O2740" s="3441">
        <v>0</v>
      </c>
      <c r="P2740" s="3442">
        <f>SUM(Table1[[#This Row],[BASE_FARE]:[SURCHARGES]])*Table1[[#This Row],[SEATS_BOOKED]]</f>
        <v>6750</v>
      </c>
      <c r="Q2740" s="3414" t="s">
        <v>161</v>
      </c>
      <c r="R2740" s="2232" t="s">
        <v>95</v>
      </c>
      <c r="S2740" s="3436" t="str">
        <f>LEFT(Table1[[#This Row],[SECTOR]],3)</f>
        <v>SSH</v>
      </c>
      <c r="T2740" s="3436" t="str">
        <f>RIGHT(Table1[[#This Row],[SECTOR]],3)</f>
        <v>CTA</v>
      </c>
      <c r="U2740" s="3436" t="str">
        <f t="shared" si="294"/>
        <v>CTA</v>
      </c>
      <c r="V2740" s="3436">
        <f>WEEKDAY(Table1[[#This Row],[FLIGHT_DATE]],2)</f>
        <v>4</v>
      </c>
      <c r="W2740" s="3436">
        <f>Table1[[#This Row],[FLIGHT_DATE]]-Table1[[#This Row],[DATE_BOOKED]]</f>
        <v>122</v>
      </c>
    </row>
    <row r="2741" spans="1:23" x14ac:dyDescent="0.35">
      <c r="A2741" s="3435">
        <v>45789</v>
      </c>
      <c r="B2741" s="3436" t="s">
        <v>1349</v>
      </c>
      <c r="C2741" s="198" t="s">
        <v>160</v>
      </c>
      <c r="D2741" s="198"/>
      <c r="E2741" s="3436"/>
      <c r="F2741" s="3407" t="s">
        <v>54</v>
      </c>
      <c r="G2741" s="3436" t="s">
        <v>11</v>
      </c>
      <c r="H2741" s="3436" t="s">
        <v>1300</v>
      </c>
      <c r="I2741" s="3437" t="s">
        <v>170</v>
      </c>
      <c r="J2741" s="3435">
        <v>45918</v>
      </c>
      <c r="K2741" s="3438">
        <v>30</v>
      </c>
      <c r="L2741" s="3438">
        <v>30</v>
      </c>
      <c r="M2741" s="3440">
        <v>225</v>
      </c>
      <c r="N2741" s="3441">
        <v>0</v>
      </c>
      <c r="O2741" s="3441">
        <v>0</v>
      </c>
      <c r="P2741" s="3442">
        <f>SUM(Table1[[#This Row],[BASE_FARE]:[SURCHARGES]])*Table1[[#This Row],[SEATS_BOOKED]]</f>
        <v>6750</v>
      </c>
      <c r="Q2741" s="3414" t="s">
        <v>161</v>
      </c>
      <c r="R2741" s="2232" t="s">
        <v>95</v>
      </c>
      <c r="S2741" s="3436" t="str">
        <f>LEFT(Table1[[#This Row],[SECTOR]],3)</f>
        <v>SSH</v>
      </c>
      <c r="T2741" s="3436" t="str">
        <f>RIGHT(Table1[[#This Row],[SECTOR]],3)</f>
        <v>CTA</v>
      </c>
      <c r="U2741" s="3436" t="str">
        <f t="shared" si="294"/>
        <v>CTA</v>
      </c>
      <c r="V2741" s="3436">
        <f>WEEKDAY(Table1[[#This Row],[FLIGHT_DATE]],2)</f>
        <v>4</v>
      </c>
      <c r="W2741" s="3436">
        <f>Table1[[#This Row],[FLIGHT_DATE]]-Table1[[#This Row],[DATE_BOOKED]]</f>
        <v>129</v>
      </c>
    </row>
    <row r="2742" spans="1:23" x14ac:dyDescent="0.35">
      <c r="A2742" s="3435">
        <v>45789</v>
      </c>
      <c r="B2742" s="3436" t="s">
        <v>1010</v>
      </c>
      <c r="C2742" s="198" t="s">
        <v>160</v>
      </c>
      <c r="D2742" s="198"/>
      <c r="E2742" s="3436"/>
      <c r="F2742" s="3407" t="s">
        <v>54</v>
      </c>
      <c r="G2742" s="3422" t="s">
        <v>10</v>
      </c>
      <c r="H2742" s="3436" t="s">
        <v>1310</v>
      </c>
      <c r="I2742" s="3437" t="s">
        <v>171</v>
      </c>
      <c r="J2742" s="3435">
        <v>45855</v>
      </c>
      <c r="K2742" s="3438">
        <v>10</v>
      </c>
      <c r="L2742" s="3438">
        <v>10</v>
      </c>
      <c r="M2742" s="3440">
        <v>225</v>
      </c>
      <c r="N2742" s="3441">
        <v>0</v>
      </c>
      <c r="O2742" s="3441">
        <v>0</v>
      </c>
      <c r="P2742" s="3442">
        <f>SUM(Table1[[#This Row],[BASE_FARE]:[SURCHARGES]])*Table1[[#This Row],[SEATS_BOOKED]]</f>
        <v>2250</v>
      </c>
      <c r="Q2742" s="3414" t="s">
        <v>161</v>
      </c>
      <c r="R2742" s="2232" t="s">
        <v>95</v>
      </c>
      <c r="S2742" s="3436" t="str">
        <f>LEFT(Table1[[#This Row],[SECTOR]],3)</f>
        <v>CTA</v>
      </c>
      <c r="T2742" s="3436" t="str">
        <f>RIGHT(Table1[[#This Row],[SECTOR]],3)</f>
        <v>SSH</v>
      </c>
      <c r="U2742" s="3436" t="str">
        <f t="shared" ref="U2742:U2749" si="295">IF(AND(S2742&lt;&gt;"SSH", S2742&lt;&gt;"RMF", S2742&lt;&gt;"CAI", S2742&lt;&gt;"HRG", S2742&lt;&gt;"LXR", S2742&lt;&gt;"DXB", OR(T2742="SSH", T2742="RMF", T2742="CAI", T2742="HRG", T2742="LXR", T2742="DXB")), S2742,
    IF(AND(T2742&lt;&gt;"SSH", T2742&lt;&gt;"RMF", T2742&lt;&gt;"CAI", T2742&lt;&gt;"HRG", T2742&lt;&gt;"LXR", T2742&lt;&gt;"DXB", OR(S2742="SSH", S2742="RMF", S2742="CAI", S2742="HRG", S2742="LXR", S2742="DXB")), T2742,
    "VIE"))</f>
        <v>CTA</v>
      </c>
      <c r="V2742" s="3436">
        <f>WEEKDAY(Table1[[#This Row],[FLIGHT_DATE]],2)</f>
        <v>4</v>
      </c>
      <c r="W2742" s="3436">
        <f>Table1[[#This Row],[FLIGHT_DATE]]-Table1[[#This Row],[DATE_BOOKED]]</f>
        <v>66</v>
      </c>
    </row>
    <row r="2743" spans="1:23" x14ac:dyDescent="0.35">
      <c r="A2743" s="3435">
        <v>45789</v>
      </c>
      <c r="B2743" s="3436" t="s">
        <v>1010</v>
      </c>
      <c r="C2743" s="198" t="s">
        <v>160</v>
      </c>
      <c r="D2743" s="198"/>
      <c r="E2743" s="3436"/>
      <c r="F2743" s="3407" t="s">
        <v>54</v>
      </c>
      <c r="G2743" s="3422" t="s">
        <v>10</v>
      </c>
      <c r="H2743" s="3436" t="s">
        <v>1310</v>
      </c>
      <c r="I2743" s="3437" t="s">
        <v>171</v>
      </c>
      <c r="J2743" s="3435">
        <v>45862</v>
      </c>
      <c r="K2743" s="3438">
        <v>10</v>
      </c>
      <c r="L2743" s="3438">
        <v>10</v>
      </c>
      <c r="M2743" s="3440">
        <v>225</v>
      </c>
      <c r="N2743" s="3441">
        <v>0</v>
      </c>
      <c r="O2743" s="3441">
        <v>0</v>
      </c>
      <c r="P2743" s="3442">
        <f>SUM(Table1[[#This Row],[BASE_FARE]:[SURCHARGES]])*Table1[[#This Row],[SEATS_BOOKED]]</f>
        <v>2250</v>
      </c>
      <c r="Q2743" s="3414" t="s">
        <v>161</v>
      </c>
      <c r="R2743" s="2232" t="s">
        <v>95</v>
      </c>
      <c r="S2743" s="3436" t="str">
        <f>LEFT(Table1[[#This Row],[SECTOR]],3)</f>
        <v>CTA</v>
      </c>
      <c r="T2743" s="3436" t="str">
        <f>RIGHT(Table1[[#This Row],[SECTOR]],3)</f>
        <v>SSH</v>
      </c>
      <c r="U2743" s="3436" t="str">
        <f t="shared" si="295"/>
        <v>CTA</v>
      </c>
      <c r="V2743" s="3436">
        <f>WEEKDAY(Table1[[#This Row],[FLIGHT_DATE]],2)</f>
        <v>4</v>
      </c>
      <c r="W2743" s="3436">
        <f>Table1[[#This Row],[FLIGHT_DATE]]-Table1[[#This Row],[DATE_BOOKED]]</f>
        <v>73</v>
      </c>
    </row>
    <row r="2744" spans="1:23" x14ac:dyDescent="0.35">
      <c r="A2744" s="3435">
        <v>45789</v>
      </c>
      <c r="B2744" s="3436" t="s">
        <v>1010</v>
      </c>
      <c r="C2744" s="198" t="s">
        <v>160</v>
      </c>
      <c r="D2744" s="198"/>
      <c r="E2744" s="3436"/>
      <c r="F2744" s="3407" t="s">
        <v>54</v>
      </c>
      <c r="G2744" s="3422" t="s">
        <v>10</v>
      </c>
      <c r="H2744" s="3436" t="s">
        <v>1310</v>
      </c>
      <c r="I2744" s="3437" t="s">
        <v>171</v>
      </c>
      <c r="J2744" s="3435">
        <v>45869</v>
      </c>
      <c r="K2744" s="3438">
        <v>10</v>
      </c>
      <c r="L2744" s="3438">
        <v>10</v>
      </c>
      <c r="M2744" s="3440">
        <v>225</v>
      </c>
      <c r="N2744" s="3441">
        <v>0</v>
      </c>
      <c r="O2744" s="3441">
        <v>0</v>
      </c>
      <c r="P2744" s="3442">
        <f>SUM(Table1[[#This Row],[BASE_FARE]:[SURCHARGES]])*Table1[[#This Row],[SEATS_BOOKED]]</f>
        <v>2250</v>
      </c>
      <c r="Q2744" s="3414" t="s">
        <v>161</v>
      </c>
      <c r="R2744" s="2232" t="s">
        <v>95</v>
      </c>
      <c r="S2744" s="3436" t="str">
        <f>LEFT(Table1[[#This Row],[SECTOR]],3)</f>
        <v>CTA</v>
      </c>
      <c r="T2744" s="3436" t="str">
        <f>RIGHT(Table1[[#This Row],[SECTOR]],3)</f>
        <v>SSH</v>
      </c>
      <c r="U2744" s="3436" t="str">
        <f t="shared" si="295"/>
        <v>CTA</v>
      </c>
      <c r="V2744" s="3436">
        <f>WEEKDAY(Table1[[#This Row],[FLIGHT_DATE]],2)</f>
        <v>4</v>
      </c>
      <c r="W2744" s="3436">
        <f>Table1[[#This Row],[FLIGHT_DATE]]-Table1[[#This Row],[DATE_BOOKED]]</f>
        <v>80</v>
      </c>
    </row>
    <row r="2745" spans="1:23" x14ac:dyDescent="0.35">
      <c r="A2745" s="3435">
        <v>45789</v>
      </c>
      <c r="B2745" s="3436" t="s">
        <v>1010</v>
      </c>
      <c r="C2745" s="198" t="s">
        <v>160</v>
      </c>
      <c r="D2745" s="198"/>
      <c r="E2745" s="3436"/>
      <c r="F2745" s="3407" t="s">
        <v>54</v>
      </c>
      <c r="G2745" s="3422" t="s">
        <v>10</v>
      </c>
      <c r="H2745" s="3436" t="s">
        <v>1310</v>
      </c>
      <c r="I2745" s="3437" t="s">
        <v>171</v>
      </c>
      <c r="J2745" s="3435">
        <v>45876</v>
      </c>
      <c r="K2745" s="3438">
        <v>10</v>
      </c>
      <c r="L2745" s="3438">
        <v>10</v>
      </c>
      <c r="M2745" s="3440">
        <v>225</v>
      </c>
      <c r="N2745" s="3441">
        <v>0</v>
      </c>
      <c r="O2745" s="3441">
        <v>0</v>
      </c>
      <c r="P2745" s="3442">
        <f>SUM(Table1[[#This Row],[BASE_FARE]:[SURCHARGES]])*Table1[[#This Row],[SEATS_BOOKED]]</f>
        <v>2250</v>
      </c>
      <c r="Q2745" s="3414" t="s">
        <v>161</v>
      </c>
      <c r="R2745" s="2232" t="s">
        <v>95</v>
      </c>
      <c r="S2745" s="3436" t="str">
        <f>LEFT(Table1[[#This Row],[SECTOR]],3)</f>
        <v>CTA</v>
      </c>
      <c r="T2745" s="3436" t="str">
        <f>RIGHT(Table1[[#This Row],[SECTOR]],3)</f>
        <v>SSH</v>
      </c>
      <c r="U2745" s="3436" t="str">
        <f t="shared" si="295"/>
        <v>CTA</v>
      </c>
      <c r="V2745" s="3436">
        <f>WEEKDAY(Table1[[#This Row],[FLIGHT_DATE]],2)</f>
        <v>4</v>
      </c>
      <c r="W2745" s="3436">
        <f>Table1[[#This Row],[FLIGHT_DATE]]-Table1[[#This Row],[DATE_BOOKED]]</f>
        <v>87</v>
      </c>
    </row>
    <row r="2746" spans="1:23" x14ac:dyDescent="0.35">
      <c r="A2746" s="3435">
        <v>45789</v>
      </c>
      <c r="B2746" s="3436" t="s">
        <v>1010</v>
      </c>
      <c r="C2746" s="198" t="s">
        <v>160</v>
      </c>
      <c r="D2746" s="198"/>
      <c r="E2746" s="3436"/>
      <c r="F2746" s="3407" t="s">
        <v>54</v>
      </c>
      <c r="G2746" s="3422" t="s">
        <v>10</v>
      </c>
      <c r="H2746" s="3436" t="s">
        <v>1310</v>
      </c>
      <c r="I2746" s="3437" t="s">
        <v>171</v>
      </c>
      <c r="J2746" s="3435">
        <v>45883</v>
      </c>
      <c r="K2746" s="3438">
        <v>10</v>
      </c>
      <c r="L2746" s="3438">
        <v>10</v>
      </c>
      <c r="M2746" s="3440">
        <v>225</v>
      </c>
      <c r="N2746" s="3441">
        <v>0</v>
      </c>
      <c r="O2746" s="3441">
        <v>0</v>
      </c>
      <c r="P2746" s="3442">
        <f>SUM(Table1[[#This Row],[BASE_FARE]:[SURCHARGES]])*Table1[[#This Row],[SEATS_BOOKED]]</f>
        <v>2250</v>
      </c>
      <c r="Q2746" s="3414" t="s">
        <v>161</v>
      </c>
      <c r="R2746" s="2232" t="s">
        <v>95</v>
      </c>
      <c r="S2746" s="3436" t="str">
        <f>LEFT(Table1[[#This Row],[SECTOR]],3)</f>
        <v>CTA</v>
      </c>
      <c r="T2746" s="3436" t="str">
        <f>RIGHT(Table1[[#This Row],[SECTOR]],3)</f>
        <v>SSH</v>
      </c>
      <c r="U2746" s="3436" t="str">
        <f t="shared" si="295"/>
        <v>CTA</v>
      </c>
      <c r="V2746" s="3436">
        <f>WEEKDAY(Table1[[#This Row],[FLIGHT_DATE]],2)</f>
        <v>4</v>
      </c>
      <c r="W2746" s="3436">
        <f>Table1[[#This Row],[FLIGHT_DATE]]-Table1[[#This Row],[DATE_BOOKED]]</f>
        <v>94</v>
      </c>
    </row>
    <row r="2747" spans="1:23" x14ac:dyDescent="0.35">
      <c r="A2747" s="3435">
        <v>45789</v>
      </c>
      <c r="B2747" s="3436" t="s">
        <v>1010</v>
      </c>
      <c r="C2747" s="198" t="s">
        <v>160</v>
      </c>
      <c r="D2747" s="198"/>
      <c r="E2747" s="3436"/>
      <c r="F2747" s="3407" t="s">
        <v>54</v>
      </c>
      <c r="G2747" s="3422" t="s">
        <v>10</v>
      </c>
      <c r="H2747" s="3436" t="s">
        <v>1310</v>
      </c>
      <c r="I2747" s="3437" t="s">
        <v>171</v>
      </c>
      <c r="J2747" s="3435">
        <v>45890</v>
      </c>
      <c r="K2747" s="3438">
        <v>10</v>
      </c>
      <c r="L2747" s="3438">
        <v>10</v>
      </c>
      <c r="M2747" s="3440">
        <v>225</v>
      </c>
      <c r="N2747" s="3441">
        <v>0</v>
      </c>
      <c r="O2747" s="3441">
        <v>0</v>
      </c>
      <c r="P2747" s="3442">
        <f>SUM(Table1[[#This Row],[BASE_FARE]:[SURCHARGES]])*Table1[[#This Row],[SEATS_BOOKED]]</f>
        <v>2250</v>
      </c>
      <c r="Q2747" s="3414" t="s">
        <v>161</v>
      </c>
      <c r="R2747" s="2232" t="s">
        <v>95</v>
      </c>
      <c r="S2747" s="3436" t="str">
        <f>LEFT(Table1[[#This Row],[SECTOR]],3)</f>
        <v>CTA</v>
      </c>
      <c r="T2747" s="3436" t="str">
        <f>RIGHT(Table1[[#This Row],[SECTOR]],3)</f>
        <v>SSH</v>
      </c>
      <c r="U2747" s="3436" t="str">
        <f t="shared" si="295"/>
        <v>CTA</v>
      </c>
      <c r="V2747" s="3436">
        <f>WEEKDAY(Table1[[#This Row],[FLIGHT_DATE]],2)</f>
        <v>4</v>
      </c>
      <c r="W2747" s="3436">
        <f>Table1[[#This Row],[FLIGHT_DATE]]-Table1[[#This Row],[DATE_BOOKED]]</f>
        <v>101</v>
      </c>
    </row>
    <row r="2748" spans="1:23" x14ac:dyDescent="0.35">
      <c r="A2748" s="3435">
        <v>45789</v>
      </c>
      <c r="B2748" s="3436" t="s">
        <v>1010</v>
      </c>
      <c r="C2748" s="198" t="s">
        <v>160</v>
      </c>
      <c r="D2748" s="198"/>
      <c r="E2748" s="3436"/>
      <c r="F2748" s="3407" t="s">
        <v>54</v>
      </c>
      <c r="G2748" s="3422" t="s">
        <v>10</v>
      </c>
      <c r="H2748" s="3436" t="s">
        <v>1310</v>
      </c>
      <c r="I2748" s="3437" t="s">
        <v>171</v>
      </c>
      <c r="J2748" s="3435">
        <v>45897</v>
      </c>
      <c r="K2748" s="3438">
        <v>10</v>
      </c>
      <c r="L2748" s="3438">
        <v>10</v>
      </c>
      <c r="M2748" s="3440">
        <v>225</v>
      </c>
      <c r="N2748" s="3441">
        <v>0</v>
      </c>
      <c r="O2748" s="3441">
        <v>0</v>
      </c>
      <c r="P2748" s="3442">
        <f>SUM(Table1[[#This Row],[BASE_FARE]:[SURCHARGES]])*Table1[[#This Row],[SEATS_BOOKED]]</f>
        <v>2250</v>
      </c>
      <c r="Q2748" s="3414" t="s">
        <v>161</v>
      </c>
      <c r="R2748" s="2232" t="s">
        <v>95</v>
      </c>
      <c r="S2748" s="3436" t="str">
        <f>LEFT(Table1[[#This Row],[SECTOR]],3)</f>
        <v>CTA</v>
      </c>
      <c r="T2748" s="3436" t="str">
        <f>RIGHT(Table1[[#This Row],[SECTOR]],3)</f>
        <v>SSH</v>
      </c>
      <c r="U2748" s="3436" t="str">
        <f t="shared" si="295"/>
        <v>CTA</v>
      </c>
      <c r="V2748" s="3436">
        <f>WEEKDAY(Table1[[#This Row],[FLIGHT_DATE]],2)</f>
        <v>4</v>
      </c>
      <c r="W2748" s="3436">
        <f>Table1[[#This Row],[FLIGHT_DATE]]-Table1[[#This Row],[DATE_BOOKED]]</f>
        <v>108</v>
      </c>
    </row>
    <row r="2749" spans="1:23" x14ac:dyDescent="0.35">
      <c r="A2749" s="3435">
        <v>45789</v>
      </c>
      <c r="B2749" s="3436" t="s">
        <v>1010</v>
      </c>
      <c r="C2749" s="198" t="s">
        <v>160</v>
      </c>
      <c r="D2749" s="198"/>
      <c r="E2749" s="3436"/>
      <c r="F2749" s="3407" t="s">
        <v>54</v>
      </c>
      <c r="G2749" s="3422" t="s">
        <v>10</v>
      </c>
      <c r="H2749" s="3436" t="s">
        <v>1310</v>
      </c>
      <c r="I2749" s="3437" t="s">
        <v>171</v>
      </c>
      <c r="J2749" s="3435">
        <v>45904</v>
      </c>
      <c r="K2749" s="3438">
        <v>10</v>
      </c>
      <c r="L2749" s="3438">
        <v>10</v>
      </c>
      <c r="M2749" s="3440">
        <v>225</v>
      </c>
      <c r="N2749" s="3441">
        <v>0</v>
      </c>
      <c r="O2749" s="3441">
        <v>0</v>
      </c>
      <c r="P2749" s="3442">
        <f>SUM(Table1[[#This Row],[BASE_FARE]:[SURCHARGES]])*Table1[[#This Row],[SEATS_BOOKED]]</f>
        <v>2250</v>
      </c>
      <c r="Q2749" s="3414" t="s">
        <v>161</v>
      </c>
      <c r="R2749" s="2232" t="s">
        <v>95</v>
      </c>
      <c r="S2749" s="3436" t="str">
        <f>LEFT(Table1[[#This Row],[SECTOR]],3)</f>
        <v>CTA</v>
      </c>
      <c r="T2749" s="3436" t="str">
        <f>RIGHT(Table1[[#This Row],[SECTOR]],3)</f>
        <v>SSH</v>
      </c>
      <c r="U2749" s="3436" t="str">
        <f t="shared" si="295"/>
        <v>CTA</v>
      </c>
      <c r="V2749" s="3436">
        <f>WEEKDAY(Table1[[#This Row],[FLIGHT_DATE]],2)</f>
        <v>4</v>
      </c>
      <c r="W2749" s="3436">
        <f>Table1[[#This Row],[FLIGHT_DATE]]-Table1[[#This Row],[DATE_BOOKED]]</f>
        <v>115</v>
      </c>
    </row>
    <row r="2750" spans="1:23" x14ac:dyDescent="0.35">
      <c r="A2750" s="3435">
        <v>45789</v>
      </c>
      <c r="B2750" s="3436" t="s">
        <v>1010</v>
      </c>
      <c r="C2750" s="198" t="s">
        <v>160</v>
      </c>
      <c r="D2750" s="198"/>
      <c r="E2750" s="3436"/>
      <c r="F2750" s="3407" t="s">
        <v>54</v>
      </c>
      <c r="G2750" s="3436" t="s">
        <v>11</v>
      </c>
      <c r="H2750" s="3436" t="s">
        <v>1300</v>
      </c>
      <c r="I2750" s="3437" t="s">
        <v>170</v>
      </c>
      <c r="J2750" s="3435">
        <v>45862</v>
      </c>
      <c r="K2750" s="3438">
        <v>10</v>
      </c>
      <c r="L2750" s="3438">
        <v>10</v>
      </c>
      <c r="M2750" s="3440">
        <v>225</v>
      </c>
      <c r="N2750" s="3441">
        <v>0</v>
      </c>
      <c r="O2750" s="3441">
        <v>0</v>
      </c>
      <c r="P2750" s="3442">
        <f>SUM(Table1[[#This Row],[BASE_FARE]:[SURCHARGES]])*Table1[[#This Row],[SEATS_BOOKED]]</f>
        <v>2250</v>
      </c>
      <c r="Q2750" s="3414" t="s">
        <v>161</v>
      </c>
      <c r="R2750" s="2232" t="s">
        <v>95</v>
      </c>
      <c r="S2750" s="3436" t="str">
        <f>LEFT(Table1[[#This Row],[SECTOR]],3)</f>
        <v>SSH</v>
      </c>
      <c r="T2750" s="3436" t="str">
        <f>RIGHT(Table1[[#This Row],[SECTOR]],3)</f>
        <v>CTA</v>
      </c>
      <c r="U2750" s="3436" t="str">
        <f t="shared" ref="U2750:U2757" si="296">IF(AND(S2750&lt;&gt;"SSH", S2750&lt;&gt;"RMF", S2750&lt;&gt;"CAI", S2750&lt;&gt;"HRG", S2750&lt;&gt;"LXR", S2750&lt;&gt;"DXB", OR(T2750="SSH", T2750="RMF", T2750="CAI", T2750="HRG", T2750="LXR", T2750="DXB")), S2750,
    IF(AND(T2750&lt;&gt;"SSH", T2750&lt;&gt;"RMF", T2750&lt;&gt;"CAI", T2750&lt;&gt;"HRG", T2750&lt;&gt;"LXR", T2750&lt;&gt;"DXB", OR(S2750="SSH", S2750="RMF", S2750="CAI", S2750="HRG", S2750="LXR", S2750="DXB")), T2750,
    "VIE"))</f>
        <v>CTA</v>
      </c>
      <c r="V2750" s="3436">
        <f>WEEKDAY(Table1[[#This Row],[FLIGHT_DATE]],2)</f>
        <v>4</v>
      </c>
      <c r="W2750" s="3436">
        <f>Table1[[#This Row],[FLIGHT_DATE]]-Table1[[#This Row],[DATE_BOOKED]]</f>
        <v>73</v>
      </c>
    </row>
    <row r="2751" spans="1:23" x14ac:dyDescent="0.35">
      <c r="A2751" s="3435">
        <v>45789</v>
      </c>
      <c r="B2751" s="3436" t="s">
        <v>1010</v>
      </c>
      <c r="C2751" s="198" t="s">
        <v>160</v>
      </c>
      <c r="D2751" s="198"/>
      <c r="E2751" s="3436"/>
      <c r="F2751" s="3407" t="s">
        <v>54</v>
      </c>
      <c r="G2751" s="3436" t="s">
        <v>11</v>
      </c>
      <c r="H2751" s="3436" t="s">
        <v>1300</v>
      </c>
      <c r="I2751" s="3437" t="s">
        <v>170</v>
      </c>
      <c r="J2751" s="3435">
        <v>45869</v>
      </c>
      <c r="K2751" s="3438">
        <v>10</v>
      </c>
      <c r="L2751" s="3438">
        <v>10</v>
      </c>
      <c r="M2751" s="3440">
        <v>225</v>
      </c>
      <c r="N2751" s="3441">
        <v>0</v>
      </c>
      <c r="O2751" s="3441">
        <v>0</v>
      </c>
      <c r="P2751" s="3442">
        <f>SUM(Table1[[#This Row],[BASE_FARE]:[SURCHARGES]])*Table1[[#This Row],[SEATS_BOOKED]]</f>
        <v>2250</v>
      </c>
      <c r="Q2751" s="3414" t="s">
        <v>161</v>
      </c>
      <c r="R2751" s="2232" t="s">
        <v>95</v>
      </c>
      <c r="S2751" s="3436" t="str">
        <f>LEFT(Table1[[#This Row],[SECTOR]],3)</f>
        <v>SSH</v>
      </c>
      <c r="T2751" s="3436" t="str">
        <f>RIGHT(Table1[[#This Row],[SECTOR]],3)</f>
        <v>CTA</v>
      </c>
      <c r="U2751" s="3436" t="str">
        <f t="shared" si="296"/>
        <v>CTA</v>
      </c>
      <c r="V2751" s="3436">
        <f>WEEKDAY(Table1[[#This Row],[FLIGHT_DATE]],2)</f>
        <v>4</v>
      </c>
      <c r="W2751" s="3436">
        <f>Table1[[#This Row],[FLIGHT_DATE]]-Table1[[#This Row],[DATE_BOOKED]]</f>
        <v>80</v>
      </c>
    </row>
    <row r="2752" spans="1:23" x14ac:dyDescent="0.35">
      <c r="A2752" s="3435">
        <v>45789</v>
      </c>
      <c r="B2752" s="3436" t="s">
        <v>1010</v>
      </c>
      <c r="C2752" s="198" t="s">
        <v>160</v>
      </c>
      <c r="D2752" s="198"/>
      <c r="E2752" s="3436"/>
      <c r="F2752" s="3407" t="s">
        <v>54</v>
      </c>
      <c r="G2752" s="3436" t="s">
        <v>11</v>
      </c>
      <c r="H2752" s="3436" t="s">
        <v>1300</v>
      </c>
      <c r="I2752" s="3437" t="s">
        <v>170</v>
      </c>
      <c r="J2752" s="3435">
        <v>45876</v>
      </c>
      <c r="K2752" s="3438">
        <v>10</v>
      </c>
      <c r="L2752" s="3438">
        <v>10</v>
      </c>
      <c r="M2752" s="3440">
        <v>225</v>
      </c>
      <c r="N2752" s="3441">
        <v>0</v>
      </c>
      <c r="O2752" s="3441">
        <v>0</v>
      </c>
      <c r="P2752" s="3442">
        <f>SUM(Table1[[#This Row],[BASE_FARE]:[SURCHARGES]])*Table1[[#This Row],[SEATS_BOOKED]]</f>
        <v>2250</v>
      </c>
      <c r="Q2752" s="3414" t="s">
        <v>161</v>
      </c>
      <c r="R2752" s="2232" t="s">
        <v>95</v>
      </c>
      <c r="S2752" s="3436" t="str">
        <f>LEFT(Table1[[#This Row],[SECTOR]],3)</f>
        <v>SSH</v>
      </c>
      <c r="T2752" s="3436" t="str">
        <f>RIGHT(Table1[[#This Row],[SECTOR]],3)</f>
        <v>CTA</v>
      </c>
      <c r="U2752" s="3436" t="str">
        <f t="shared" si="296"/>
        <v>CTA</v>
      </c>
      <c r="V2752" s="3436">
        <f>WEEKDAY(Table1[[#This Row],[FLIGHT_DATE]],2)</f>
        <v>4</v>
      </c>
      <c r="W2752" s="3436">
        <f>Table1[[#This Row],[FLIGHT_DATE]]-Table1[[#This Row],[DATE_BOOKED]]</f>
        <v>87</v>
      </c>
    </row>
    <row r="2753" spans="1:23" x14ac:dyDescent="0.35">
      <c r="A2753" s="3435">
        <v>45789</v>
      </c>
      <c r="B2753" s="3436" t="s">
        <v>1010</v>
      </c>
      <c r="C2753" s="198" t="s">
        <v>160</v>
      </c>
      <c r="D2753" s="198"/>
      <c r="E2753" s="3436"/>
      <c r="F2753" s="3407" t="s">
        <v>54</v>
      </c>
      <c r="G2753" s="3436" t="s">
        <v>11</v>
      </c>
      <c r="H2753" s="3436" t="s">
        <v>1300</v>
      </c>
      <c r="I2753" s="3437" t="s">
        <v>170</v>
      </c>
      <c r="J2753" s="3435">
        <v>45883</v>
      </c>
      <c r="K2753" s="3438">
        <v>10</v>
      </c>
      <c r="L2753" s="3438">
        <v>10</v>
      </c>
      <c r="M2753" s="3440">
        <v>225</v>
      </c>
      <c r="N2753" s="3441">
        <v>0</v>
      </c>
      <c r="O2753" s="3441">
        <v>0</v>
      </c>
      <c r="P2753" s="3442">
        <f>SUM(Table1[[#This Row],[BASE_FARE]:[SURCHARGES]])*Table1[[#This Row],[SEATS_BOOKED]]</f>
        <v>2250</v>
      </c>
      <c r="Q2753" s="3414" t="s">
        <v>161</v>
      </c>
      <c r="R2753" s="2232" t="s">
        <v>95</v>
      </c>
      <c r="S2753" s="3436" t="str">
        <f>LEFT(Table1[[#This Row],[SECTOR]],3)</f>
        <v>SSH</v>
      </c>
      <c r="T2753" s="3436" t="str">
        <f>RIGHT(Table1[[#This Row],[SECTOR]],3)</f>
        <v>CTA</v>
      </c>
      <c r="U2753" s="3436" t="str">
        <f t="shared" si="296"/>
        <v>CTA</v>
      </c>
      <c r="V2753" s="3436">
        <f>WEEKDAY(Table1[[#This Row],[FLIGHT_DATE]],2)</f>
        <v>4</v>
      </c>
      <c r="W2753" s="3436">
        <f>Table1[[#This Row],[FLIGHT_DATE]]-Table1[[#This Row],[DATE_BOOKED]]</f>
        <v>94</v>
      </c>
    </row>
    <row r="2754" spans="1:23" x14ac:dyDescent="0.35">
      <c r="A2754" s="3435">
        <v>45789</v>
      </c>
      <c r="B2754" s="3436" t="s">
        <v>1010</v>
      </c>
      <c r="C2754" s="198" t="s">
        <v>160</v>
      </c>
      <c r="D2754" s="198"/>
      <c r="E2754" s="3436"/>
      <c r="F2754" s="3407" t="s">
        <v>54</v>
      </c>
      <c r="G2754" s="3436" t="s">
        <v>11</v>
      </c>
      <c r="H2754" s="3436" t="s">
        <v>1300</v>
      </c>
      <c r="I2754" s="3437" t="s">
        <v>170</v>
      </c>
      <c r="J2754" s="3435">
        <v>45890</v>
      </c>
      <c r="K2754" s="3438">
        <v>10</v>
      </c>
      <c r="L2754" s="3438">
        <v>10</v>
      </c>
      <c r="M2754" s="3440">
        <v>225</v>
      </c>
      <c r="N2754" s="3441">
        <v>0</v>
      </c>
      <c r="O2754" s="3441">
        <v>0</v>
      </c>
      <c r="P2754" s="3442">
        <f>SUM(Table1[[#This Row],[BASE_FARE]:[SURCHARGES]])*Table1[[#This Row],[SEATS_BOOKED]]</f>
        <v>2250</v>
      </c>
      <c r="Q2754" s="3414" t="s">
        <v>161</v>
      </c>
      <c r="R2754" s="2232" t="s">
        <v>95</v>
      </c>
      <c r="S2754" s="3436" t="str">
        <f>LEFT(Table1[[#This Row],[SECTOR]],3)</f>
        <v>SSH</v>
      </c>
      <c r="T2754" s="3436" t="str">
        <f>RIGHT(Table1[[#This Row],[SECTOR]],3)</f>
        <v>CTA</v>
      </c>
      <c r="U2754" s="3436" t="str">
        <f t="shared" si="296"/>
        <v>CTA</v>
      </c>
      <c r="V2754" s="3436">
        <f>WEEKDAY(Table1[[#This Row],[FLIGHT_DATE]],2)</f>
        <v>4</v>
      </c>
      <c r="W2754" s="3436">
        <f>Table1[[#This Row],[FLIGHT_DATE]]-Table1[[#This Row],[DATE_BOOKED]]</f>
        <v>101</v>
      </c>
    </row>
    <row r="2755" spans="1:23" x14ac:dyDescent="0.35">
      <c r="A2755" s="3435">
        <v>45789</v>
      </c>
      <c r="B2755" s="3436" t="s">
        <v>1010</v>
      </c>
      <c r="C2755" s="198" t="s">
        <v>160</v>
      </c>
      <c r="D2755" s="198"/>
      <c r="E2755" s="3436"/>
      <c r="F2755" s="3407" t="s">
        <v>54</v>
      </c>
      <c r="G2755" s="3436" t="s">
        <v>11</v>
      </c>
      <c r="H2755" s="3436" t="s">
        <v>1300</v>
      </c>
      <c r="I2755" s="3437" t="s">
        <v>170</v>
      </c>
      <c r="J2755" s="3435">
        <v>45897</v>
      </c>
      <c r="K2755" s="3438">
        <v>10</v>
      </c>
      <c r="L2755" s="3438">
        <v>10</v>
      </c>
      <c r="M2755" s="3440">
        <v>225</v>
      </c>
      <c r="N2755" s="3441">
        <v>0</v>
      </c>
      <c r="O2755" s="3441">
        <v>0</v>
      </c>
      <c r="P2755" s="3442">
        <f>SUM(Table1[[#This Row],[BASE_FARE]:[SURCHARGES]])*Table1[[#This Row],[SEATS_BOOKED]]</f>
        <v>2250</v>
      </c>
      <c r="Q2755" s="3414" t="s">
        <v>161</v>
      </c>
      <c r="R2755" s="2232" t="s">
        <v>95</v>
      </c>
      <c r="S2755" s="3436" t="str">
        <f>LEFT(Table1[[#This Row],[SECTOR]],3)</f>
        <v>SSH</v>
      </c>
      <c r="T2755" s="3436" t="str">
        <f>RIGHT(Table1[[#This Row],[SECTOR]],3)</f>
        <v>CTA</v>
      </c>
      <c r="U2755" s="3436" t="str">
        <f t="shared" si="296"/>
        <v>CTA</v>
      </c>
      <c r="V2755" s="3436">
        <f>WEEKDAY(Table1[[#This Row],[FLIGHT_DATE]],2)</f>
        <v>4</v>
      </c>
      <c r="W2755" s="3436">
        <f>Table1[[#This Row],[FLIGHT_DATE]]-Table1[[#This Row],[DATE_BOOKED]]</f>
        <v>108</v>
      </c>
    </row>
    <row r="2756" spans="1:23" x14ac:dyDescent="0.35">
      <c r="A2756" s="3435">
        <v>45789</v>
      </c>
      <c r="B2756" s="3436" t="s">
        <v>1010</v>
      </c>
      <c r="C2756" s="198" t="s">
        <v>160</v>
      </c>
      <c r="D2756" s="198"/>
      <c r="E2756" s="3436"/>
      <c r="F2756" s="3407" t="s">
        <v>54</v>
      </c>
      <c r="G2756" s="3436" t="s">
        <v>11</v>
      </c>
      <c r="H2756" s="3436" t="s">
        <v>1300</v>
      </c>
      <c r="I2756" s="3437" t="s">
        <v>170</v>
      </c>
      <c r="J2756" s="3435">
        <v>45904</v>
      </c>
      <c r="K2756" s="3438">
        <v>10</v>
      </c>
      <c r="L2756" s="3438">
        <v>10</v>
      </c>
      <c r="M2756" s="3440">
        <v>225</v>
      </c>
      <c r="N2756" s="3441">
        <v>0</v>
      </c>
      <c r="O2756" s="3441">
        <v>0</v>
      </c>
      <c r="P2756" s="3442">
        <f>SUM(Table1[[#This Row],[BASE_FARE]:[SURCHARGES]])*Table1[[#This Row],[SEATS_BOOKED]]</f>
        <v>2250</v>
      </c>
      <c r="Q2756" s="3414" t="s">
        <v>161</v>
      </c>
      <c r="R2756" s="2232" t="s">
        <v>95</v>
      </c>
      <c r="S2756" s="3436" t="str">
        <f>LEFT(Table1[[#This Row],[SECTOR]],3)</f>
        <v>SSH</v>
      </c>
      <c r="T2756" s="3436" t="str">
        <f>RIGHT(Table1[[#This Row],[SECTOR]],3)</f>
        <v>CTA</v>
      </c>
      <c r="U2756" s="3436" t="str">
        <f t="shared" si="296"/>
        <v>CTA</v>
      </c>
      <c r="V2756" s="3436">
        <f>WEEKDAY(Table1[[#This Row],[FLIGHT_DATE]],2)</f>
        <v>4</v>
      </c>
      <c r="W2756" s="3436">
        <f>Table1[[#This Row],[FLIGHT_DATE]]-Table1[[#This Row],[DATE_BOOKED]]</f>
        <v>115</v>
      </c>
    </row>
    <row r="2757" spans="1:23" x14ac:dyDescent="0.35">
      <c r="A2757" s="3435">
        <v>45789</v>
      </c>
      <c r="B2757" s="3436" t="s">
        <v>1010</v>
      </c>
      <c r="C2757" s="198" t="s">
        <v>160</v>
      </c>
      <c r="D2757" s="198"/>
      <c r="E2757" s="3436"/>
      <c r="F2757" s="3407" t="s">
        <v>54</v>
      </c>
      <c r="G2757" s="3436" t="s">
        <v>11</v>
      </c>
      <c r="H2757" s="3436" t="s">
        <v>1300</v>
      </c>
      <c r="I2757" s="3437" t="s">
        <v>170</v>
      </c>
      <c r="J2757" s="3435">
        <v>45911</v>
      </c>
      <c r="K2757" s="3438">
        <v>10</v>
      </c>
      <c r="L2757" s="3438">
        <v>10</v>
      </c>
      <c r="M2757" s="3440">
        <v>225</v>
      </c>
      <c r="N2757" s="3441">
        <v>0</v>
      </c>
      <c r="O2757" s="3441">
        <v>0</v>
      </c>
      <c r="P2757" s="3442">
        <f>SUM(Table1[[#This Row],[BASE_FARE]:[SURCHARGES]])*Table1[[#This Row],[SEATS_BOOKED]]</f>
        <v>2250</v>
      </c>
      <c r="Q2757" s="3414" t="s">
        <v>161</v>
      </c>
      <c r="R2757" s="2232" t="s">
        <v>95</v>
      </c>
      <c r="S2757" s="3436" t="str">
        <f>LEFT(Table1[[#This Row],[SECTOR]],3)</f>
        <v>SSH</v>
      </c>
      <c r="T2757" s="3436" t="str">
        <f>RIGHT(Table1[[#This Row],[SECTOR]],3)</f>
        <v>CTA</v>
      </c>
      <c r="U2757" s="3436" t="str">
        <f t="shared" si="296"/>
        <v>CTA</v>
      </c>
      <c r="V2757" s="3436">
        <f>WEEKDAY(Table1[[#This Row],[FLIGHT_DATE]],2)</f>
        <v>4</v>
      </c>
      <c r="W2757" s="3436">
        <f>Table1[[#This Row],[FLIGHT_DATE]]-Table1[[#This Row],[DATE_BOOKED]]</f>
        <v>122</v>
      </c>
    </row>
    <row r="2758" spans="1:23" x14ac:dyDescent="0.35">
      <c r="A2758" s="3435">
        <v>45789</v>
      </c>
      <c r="B2758" s="3436" t="s">
        <v>1346</v>
      </c>
      <c r="C2758" s="198" t="s">
        <v>160</v>
      </c>
      <c r="D2758" s="198"/>
      <c r="E2758" s="3436"/>
      <c r="F2758" s="3407" t="s">
        <v>54</v>
      </c>
      <c r="G2758" s="3422" t="s">
        <v>10</v>
      </c>
      <c r="H2758" s="3436" t="s">
        <v>1310</v>
      </c>
      <c r="I2758" s="3437" t="s">
        <v>171</v>
      </c>
      <c r="J2758" s="3435">
        <v>45855</v>
      </c>
      <c r="K2758" s="3438">
        <v>10</v>
      </c>
      <c r="L2758" s="3438">
        <v>10</v>
      </c>
      <c r="M2758" s="3440">
        <v>225</v>
      </c>
      <c r="N2758" s="3441">
        <v>0</v>
      </c>
      <c r="O2758" s="3441">
        <v>0</v>
      </c>
      <c r="P2758" s="3442">
        <f>SUM(Table1[[#This Row],[BASE_FARE]:[SURCHARGES]])*Table1[[#This Row],[SEATS_BOOKED]]</f>
        <v>2250</v>
      </c>
      <c r="Q2758" s="3414" t="s">
        <v>161</v>
      </c>
      <c r="R2758" s="2232" t="s">
        <v>95</v>
      </c>
      <c r="S2758" s="3436" t="str">
        <f>LEFT(Table1[[#This Row],[SECTOR]],3)</f>
        <v>CTA</v>
      </c>
      <c r="T2758" s="3436" t="str">
        <f>RIGHT(Table1[[#This Row],[SECTOR]],3)</f>
        <v>SSH</v>
      </c>
      <c r="U2758" s="3436" t="str">
        <f t="shared" ref="U2758:U2765" si="297">IF(AND(S2758&lt;&gt;"SSH", S2758&lt;&gt;"RMF", S2758&lt;&gt;"CAI", S2758&lt;&gt;"HRG", S2758&lt;&gt;"LXR", S2758&lt;&gt;"DXB", OR(T2758="SSH", T2758="RMF", T2758="CAI", T2758="HRG", T2758="LXR", T2758="DXB")), S2758,
    IF(AND(T2758&lt;&gt;"SSH", T2758&lt;&gt;"RMF", T2758&lt;&gt;"CAI", T2758&lt;&gt;"HRG", T2758&lt;&gt;"LXR", T2758&lt;&gt;"DXB", OR(S2758="SSH", S2758="RMF", S2758="CAI", S2758="HRG", S2758="LXR", S2758="DXB")), T2758,
    "VIE"))</f>
        <v>CTA</v>
      </c>
      <c r="V2758" s="3436">
        <f>WEEKDAY(Table1[[#This Row],[FLIGHT_DATE]],2)</f>
        <v>4</v>
      </c>
      <c r="W2758" s="3436">
        <f>Table1[[#This Row],[FLIGHT_DATE]]-Table1[[#This Row],[DATE_BOOKED]]</f>
        <v>66</v>
      </c>
    </row>
    <row r="2759" spans="1:23" x14ac:dyDescent="0.35">
      <c r="A2759" s="3435">
        <v>45789</v>
      </c>
      <c r="B2759" s="3436" t="s">
        <v>1346</v>
      </c>
      <c r="C2759" s="198" t="s">
        <v>160</v>
      </c>
      <c r="D2759" s="198"/>
      <c r="E2759" s="3436"/>
      <c r="F2759" s="3407" t="s">
        <v>54</v>
      </c>
      <c r="G2759" s="3422" t="s">
        <v>10</v>
      </c>
      <c r="H2759" s="3436" t="s">
        <v>1310</v>
      </c>
      <c r="I2759" s="3437" t="s">
        <v>171</v>
      </c>
      <c r="J2759" s="3435">
        <v>45862</v>
      </c>
      <c r="K2759" s="3438">
        <v>10</v>
      </c>
      <c r="L2759" s="3438">
        <v>10</v>
      </c>
      <c r="M2759" s="3440">
        <v>225</v>
      </c>
      <c r="N2759" s="3441">
        <v>0</v>
      </c>
      <c r="O2759" s="3441">
        <v>0</v>
      </c>
      <c r="P2759" s="3442">
        <f>SUM(Table1[[#This Row],[BASE_FARE]:[SURCHARGES]])*Table1[[#This Row],[SEATS_BOOKED]]</f>
        <v>2250</v>
      </c>
      <c r="Q2759" s="3414" t="s">
        <v>161</v>
      </c>
      <c r="R2759" s="2232" t="s">
        <v>95</v>
      </c>
      <c r="S2759" s="3436" t="str">
        <f>LEFT(Table1[[#This Row],[SECTOR]],3)</f>
        <v>CTA</v>
      </c>
      <c r="T2759" s="3436" t="str">
        <f>RIGHT(Table1[[#This Row],[SECTOR]],3)</f>
        <v>SSH</v>
      </c>
      <c r="U2759" s="3436" t="str">
        <f t="shared" si="297"/>
        <v>CTA</v>
      </c>
      <c r="V2759" s="3436">
        <f>WEEKDAY(Table1[[#This Row],[FLIGHT_DATE]],2)</f>
        <v>4</v>
      </c>
      <c r="W2759" s="3436">
        <f>Table1[[#This Row],[FLIGHT_DATE]]-Table1[[#This Row],[DATE_BOOKED]]</f>
        <v>73</v>
      </c>
    </row>
    <row r="2760" spans="1:23" x14ac:dyDescent="0.35">
      <c r="A2760" s="3435">
        <v>45789</v>
      </c>
      <c r="B2760" s="3436" t="s">
        <v>1346</v>
      </c>
      <c r="C2760" s="198" t="s">
        <v>160</v>
      </c>
      <c r="D2760" s="198"/>
      <c r="E2760" s="3436"/>
      <c r="F2760" s="3407" t="s">
        <v>54</v>
      </c>
      <c r="G2760" s="3422" t="s">
        <v>10</v>
      </c>
      <c r="H2760" s="3436" t="s">
        <v>1310</v>
      </c>
      <c r="I2760" s="3437" t="s">
        <v>171</v>
      </c>
      <c r="J2760" s="3435">
        <v>45869</v>
      </c>
      <c r="K2760" s="3438">
        <v>10</v>
      </c>
      <c r="L2760" s="3438">
        <v>10</v>
      </c>
      <c r="M2760" s="3440">
        <v>225</v>
      </c>
      <c r="N2760" s="3441">
        <v>0</v>
      </c>
      <c r="O2760" s="3441">
        <v>0</v>
      </c>
      <c r="P2760" s="3442">
        <f>SUM(Table1[[#This Row],[BASE_FARE]:[SURCHARGES]])*Table1[[#This Row],[SEATS_BOOKED]]</f>
        <v>2250</v>
      </c>
      <c r="Q2760" s="3414" t="s">
        <v>161</v>
      </c>
      <c r="R2760" s="2232" t="s">
        <v>95</v>
      </c>
      <c r="S2760" s="3436" t="str">
        <f>LEFT(Table1[[#This Row],[SECTOR]],3)</f>
        <v>CTA</v>
      </c>
      <c r="T2760" s="3436" t="str">
        <f>RIGHT(Table1[[#This Row],[SECTOR]],3)</f>
        <v>SSH</v>
      </c>
      <c r="U2760" s="3436" t="str">
        <f t="shared" si="297"/>
        <v>CTA</v>
      </c>
      <c r="V2760" s="3436">
        <f>WEEKDAY(Table1[[#This Row],[FLIGHT_DATE]],2)</f>
        <v>4</v>
      </c>
      <c r="W2760" s="3436">
        <f>Table1[[#This Row],[FLIGHT_DATE]]-Table1[[#This Row],[DATE_BOOKED]]</f>
        <v>80</v>
      </c>
    </row>
    <row r="2761" spans="1:23" x14ac:dyDescent="0.35">
      <c r="A2761" s="3435">
        <v>45789</v>
      </c>
      <c r="B2761" s="3436" t="s">
        <v>1346</v>
      </c>
      <c r="C2761" s="198" t="s">
        <v>160</v>
      </c>
      <c r="D2761" s="198"/>
      <c r="E2761" s="3436"/>
      <c r="F2761" s="3407" t="s">
        <v>54</v>
      </c>
      <c r="G2761" s="3422" t="s">
        <v>10</v>
      </c>
      <c r="H2761" s="3436" t="s">
        <v>1310</v>
      </c>
      <c r="I2761" s="3437" t="s">
        <v>171</v>
      </c>
      <c r="J2761" s="3435">
        <v>45876</v>
      </c>
      <c r="K2761" s="3438">
        <v>10</v>
      </c>
      <c r="L2761" s="3438">
        <v>10</v>
      </c>
      <c r="M2761" s="3440">
        <v>225</v>
      </c>
      <c r="N2761" s="3441">
        <v>0</v>
      </c>
      <c r="O2761" s="3441">
        <v>0</v>
      </c>
      <c r="P2761" s="3442">
        <f>SUM(Table1[[#This Row],[BASE_FARE]:[SURCHARGES]])*Table1[[#This Row],[SEATS_BOOKED]]</f>
        <v>2250</v>
      </c>
      <c r="Q2761" s="3414" t="s">
        <v>161</v>
      </c>
      <c r="R2761" s="2232" t="s">
        <v>95</v>
      </c>
      <c r="S2761" s="3436" t="str">
        <f>LEFT(Table1[[#This Row],[SECTOR]],3)</f>
        <v>CTA</v>
      </c>
      <c r="T2761" s="3436" t="str">
        <f>RIGHT(Table1[[#This Row],[SECTOR]],3)</f>
        <v>SSH</v>
      </c>
      <c r="U2761" s="3436" t="str">
        <f t="shared" si="297"/>
        <v>CTA</v>
      </c>
      <c r="V2761" s="3436">
        <f>WEEKDAY(Table1[[#This Row],[FLIGHT_DATE]],2)</f>
        <v>4</v>
      </c>
      <c r="W2761" s="3436">
        <f>Table1[[#This Row],[FLIGHT_DATE]]-Table1[[#This Row],[DATE_BOOKED]]</f>
        <v>87</v>
      </c>
    </row>
    <row r="2762" spans="1:23" x14ac:dyDescent="0.35">
      <c r="A2762" s="3435">
        <v>45789</v>
      </c>
      <c r="B2762" s="3436" t="s">
        <v>1346</v>
      </c>
      <c r="C2762" s="198" t="s">
        <v>160</v>
      </c>
      <c r="D2762" s="198"/>
      <c r="E2762" s="3436"/>
      <c r="F2762" s="3407" t="s">
        <v>54</v>
      </c>
      <c r="G2762" s="3422" t="s">
        <v>10</v>
      </c>
      <c r="H2762" s="3436" t="s">
        <v>1310</v>
      </c>
      <c r="I2762" s="3437" t="s">
        <v>171</v>
      </c>
      <c r="J2762" s="3435">
        <v>45883</v>
      </c>
      <c r="K2762" s="3438">
        <v>10</v>
      </c>
      <c r="L2762" s="3438">
        <v>10</v>
      </c>
      <c r="M2762" s="3440">
        <v>225</v>
      </c>
      <c r="N2762" s="3441">
        <v>0</v>
      </c>
      <c r="O2762" s="3441">
        <v>0</v>
      </c>
      <c r="P2762" s="3442">
        <f>SUM(Table1[[#This Row],[BASE_FARE]:[SURCHARGES]])*Table1[[#This Row],[SEATS_BOOKED]]</f>
        <v>2250</v>
      </c>
      <c r="Q2762" s="3414" t="s">
        <v>161</v>
      </c>
      <c r="R2762" s="2232" t="s">
        <v>95</v>
      </c>
      <c r="S2762" s="3436" t="str">
        <f>LEFT(Table1[[#This Row],[SECTOR]],3)</f>
        <v>CTA</v>
      </c>
      <c r="T2762" s="3436" t="str">
        <f>RIGHT(Table1[[#This Row],[SECTOR]],3)</f>
        <v>SSH</v>
      </c>
      <c r="U2762" s="3436" t="str">
        <f t="shared" si="297"/>
        <v>CTA</v>
      </c>
      <c r="V2762" s="3436">
        <f>WEEKDAY(Table1[[#This Row],[FLIGHT_DATE]],2)</f>
        <v>4</v>
      </c>
      <c r="W2762" s="3436">
        <f>Table1[[#This Row],[FLIGHT_DATE]]-Table1[[#This Row],[DATE_BOOKED]]</f>
        <v>94</v>
      </c>
    </row>
    <row r="2763" spans="1:23" x14ac:dyDescent="0.35">
      <c r="A2763" s="3435">
        <v>45789</v>
      </c>
      <c r="B2763" s="3436" t="s">
        <v>1346</v>
      </c>
      <c r="C2763" s="198" t="s">
        <v>160</v>
      </c>
      <c r="D2763" s="198"/>
      <c r="E2763" s="3436"/>
      <c r="F2763" s="3407" t="s">
        <v>54</v>
      </c>
      <c r="G2763" s="3422" t="s">
        <v>10</v>
      </c>
      <c r="H2763" s="3436" t="s">
        <v>1310</v>
      </c>
      <c r="I2763" s="3437" t="s">
        <v>171</v>
      </c>
      <c r="J2763" s="3435">
        <v>45890</v>
      </c>
      <c r="K2763" s="3438">
        <v>10</v>
      </c>
      <c r="L2763" s="3438">
        <v>10</v>
      </c>
      <c r="M2763" s="3440">
        <v>225</v>
      </c>
      <c r="N2763" s="3441">
        <v>0</v>
      </c>
      <c r="O2763" s="3441">
        <v>0</v>
      </c>
      <c r="P2763" s="3442">
        <f>SUM(Table1[[#This Row],[BASE_FARE]:[SURCHARGES]])*Table1[[#This Row],[SEATS_BOOKED]]</f>
        <v>2250</v>
      </c>
      <c r="Q2763" s="3414" t="s">
        <v>161</v>
      </c>
      <c r="R2763" s="2232" t="s">
        <v>95</v>
      </c>
      <c r="S2763" s="3436" t="str">
        <f>LEFT(Table1[[#This Row],[SECTOR]],3)</f>
        <v>CTA</v>
      </c>
      <c r="T2763" s="3436" t="str">
        <f>RIGHT(Table1[[#This Row],[SECTOR]],3)</f>
        <v>SSH</v>
      </c>
      <c r="U2763" s="3436" t="str">
        <f t="shared" si="297"/>
        <v>CTA</v>
      </c>
      <c r="V2763" s="3436">
        <f>WEEKDAY(Table1[[#This Row],[FLIGHT_DATE]],2)</f>
        <v>4</v>
      </c>
      <c r="W2763" s="3436">
        <f>Table1[[#This Row],[FLIGHT_DATE]]-Table1[[#This Row],[DATE_BOOKED]]</f>
        <v>101</v>
      </c>
    </row>
    <row r="2764" spans="1:23" x14ac:dyDescent="0.35">
      <c r="A2764" s="3435">
        <v>45789</v>
      </c>
      <c r="B2764" s="3436" t="s">
        <v>1346</v>
      </c>
      <c r="C2764" s="198" t="s">
        <v>160</v>
      </c>
      <c r="D2764" s="198"/>
      <c r="E2764" s="3436"/>
      <c r="F2764" s="3407" t="s">
        <v>54</v>
      </c>
      <c r="G2764" s="3422" t="s">
        <v>10</v>
      </c>
      <c r="H2764" s="3436" t="s">
        <v>1310</v>
      </c>
      <c r="I2764" s="3437" t="s">
        <v>171</v>
      </c>
      <c r="J2764" s="3435">
        <v>45897</v>
      </c>
      <c r="K2764" s="3438">
        <v>10</v>
      </c>
      <c r="L2764" s="3438">
        <v>10</v>
      </c>
      <c r="M2764" s="3440">
        <v>225</v>
      </c>
      <c r="N2764" s="3441">
        <v>0</v>
      </c>
      <c r="O2764" s="3441">
        <v>0</v>
      </c>
      <c r="P2764" s="3442">
        <f>SUM(Table1[[#This Row],[BASE_FARE]:[SURCHARGES]])*Table1[[#This Row],[SEATS_BOOKED]]</f>
        <v>2250</v>
      </c>
      <c r="Q2764" s="3414" t="s">
        <v>161</v>
      </c>
      <c r="R2764" s="2232" t="s">
        <v>95</v>
      </c>
      <c r="S2764" s="3436" t="str">
        <f>LEFT(Table1[[#This Row],[SECTOR]],3)</f>
        <v>CTA</v>
      </c>
      <c r="T2764" s="3436" t="str">
        <f>RIGHT(Table1[[#This Row],[SECTOR]],3)</f>
        <v>SSH</v>
      </c>
      <c r="U2764" s="3436" t="str">
        <f t="shared" si="297"/>
        <v>CTA</v>
      </c>
      <c r="V2764" s="3436">
        <f>WEEKDAY(Table1[[#This Row],[FLIGHT_DATE]],2)</f>
        <v>4</v>
      </c>
      <c r="W2764" s="3436">
        <f>Table1[[#This Row],[FLIGHT_DATE]]-Table1[[#This Row],[DATE_BOOKED]]</f>
        <v>108</v>
      </c>
    </row>
    <row r="2765" spans="1:23" x14ac:dyDescent="0.35">
      <c r="A2765" s="3435">
        <v>45789</v>
      </c>
      <c r="B2765" s="3436" t="s">
        <v>1346</v>
      </c>
      <c r="C2765" s="198" t="s">
        <v>160</v>
      </c>
      <c r="D2765" s="198"/>
      <c r="E2765" s="3436"/>
      <c r="F2765" s="3407" t="s">
        <v>54</v>
      </c>
      <c r="G2765" s="3422" t="s">
        <v>10</v>
      </c>
      <c r="H2765" s="3436" t="s">
        <v>1310</v>
      </c>
      <c r="I2765" s="3437" t="s">
        <v>171</v>
      </c>
      <c r="J2765" s="3435">
        <v>45904</v>
      </c>
      <c r="K2765" s="3438">
        <v>10</v>
      </c>
      <c r="L2765" s="3438">
        <v>10</v>
      </c>
      <c r="M2765" s="3440">
        <v>225</v>
      </c>
      <c r="N2765" s="3441">
        <v>0</v>
      </c>
      <c r="O2765" s="3441">
        <v>0</v>
      </c>
      <c r="P2765" s="3442">
        <f>SUM(Table1[[#This Row],[BASE_FARE]:[SURCHARGES]])*Table1[[#This Row],[SEATS_BOOKED]]</f>
        <v>2250</v>
      </c>
      <c r="Q2765" s="3414" t="s">
        <v>161</v>
      </c>
      <c r="R2765" s="2232" t="s">
        <v>95</v>
      </c>
      <c r="S2765" s="3436" t="str">
        <f>LEFT(Table1[[#This Row],[SECTOR]],3)</f>
        <v>CTA</v>
      </c>
      <c r="T2765" s="3436" t="str">
        <f>RIGHT(Table1[[#This Row],[SECTOR]],3)</f>
        <v>SSH</v>
      </c>
      <c r="U2765" s="3436" t="str">
        <f t="shared" si="297"/>
        <v>CTA</v>
      </c>
      <c r="V2765" s="3436">
        <f>WEEKDAY(Table1[[#This Row],[FLIGHT_DATE]],2)</f>
        <v>4</v>
      </c>
      <c r="W2765" s="3436">
        <f>Table1[[#This Row],[FLIGHT_DATE]]-Table1[[#This Row],[DATE_BOOKED]]</f>
        <v>115</v>
      </c>
    </row>
    <row r="2766" spans="1:23" x14ac:dyDescent="0.35">
      <c r="A2766" s="3435">
        <v>45789</v>
      </c>
      <c r="B2766" s="3436" t="s">
        <v>1346</v>
      </c>
      <c r="C2766" s="198" t="s">
        <v>160</v>
      </c>
      <c r="D2766" s="198"/>
      <c r="E2766" s="3436"/>
      <c r="F2766" s="3407" t="s">
        <v>54</v>
      </c>
      <c r="G2766" s="3436" t="s">
        <v>11</v>
      </c>
      <c r="H2766" s="3436" t="s">
        <v>1300</v>
      </c>
      <c r="I2766" s="3437" t="s">
        <v>170</v>
      </c>
      <c r="J2766" s="3435">
        <v>45862</v>
      </c>
      <c r="K2766" s="3438">
        <v>10</v>
      </c>
      <c r="L2766" s="3438">
        <v>10</v>
      </c>
      <c r="M2766" s="3440">
        <v>225</v>
      </c>
      <c r="N2766" s="3441">
        <v>0</v>
      </c>
      <c r="O2766" s="3441">
        <v>0</v>
      </c>
      <c r="P2766" s="3442">
        <f>SUM(Table1[[#This Row],[BASE_FARE]:[SURCHARGES]])*Table1[[#This Row],[SEATS_BOOKED]]</f>
        <v>2250</v>
      </c>
      <c r="Q2766" s="3414" t="s">
        <v>161</v>
      </c>
      <c r="R2766" s="2232" t="s">
        <v>95</v>
      </c>
      <c r="S2766" s="3436" t="str">
        <f>LEFT(Table1[[#This Row],[SECTOR]],3)</f>
        <v>SSH</v>
      </c>
      <c r="T2766" s="3436" t="str">
        <f>RIGHT(Table1[[#This Row],[SECTOR]],3)</f>
        <v>CTA</v>
      </c>
      <c r="U2766" s="3436" t="str">
        <f t="shared" ref="U2766:U2773" si="298">IF(AND(S2766&lt;&gt;"SSH", S2766&lt;&gt;"RMF", S2766&lt;&gt;"CAI", S2766&lt;&gt;"HRG", S2766&lt;&gt;"LXR", S2766&lt;&gt;"DXB", OR(T2766="SSH", T2766="RMF", T2766="CAI", T2766="HRG", T2766="LXR", T2766="DXB")), S2766,
    IF(AND(T2766&lt;&gt;"SSH", T2766&lt;&gt;"RMF", T2766&lt;&gt;"CAI", T2766&lt;&gt;"HRG", T2766&lt;&gt;"LXR", T2766&lt;&gt;"DXB", OR(S2766="SSH", S2766="RMF", S2766="CAI", S2766="HRG", S2766="LXR", S2766="DXB")), T2766,
    "VIE"))</f>
        <v>CTA</v>
      </c>
      <c r="V2766" s="3436">
        <f>WEEKDAY(Table1[[#This Row],[FLIGHT_DATE]],2)</f>
        <v>4</v>
      </c>
      <c r="W2766" s="3436">
        <f>Table1[[#This Row],[FLIGHT_DATE]]-Table1[[#This Row],[DATE_BOOKED]]</f>
        <v>73</v>
      </c>
    </row>
    <row r="2767" spans="1:23" x14ac:dyDescent="0.35">
      <c r="A2767" s="3435">
        <v>45789</v>
      </c>
      <c r="B2767" s="3436" t="s">
        <v>1346</v>
      </c>
      <c r="C2767" s="198" t="s">
        <v>160</v>
      </c>
      <c r="D2767" s="198"/>
      <c r="E2767" s="3436"/>
      <c r="F2767" s="3407" t="s">
        <v>54</v>
      </c>
      <c r="G2767" s="3436" t="s">
        <v>11</v>
      </c>
      <c r="H2767" s="3436" t="s">
        <v>1300</v>
      </c>
      <c r="I2767" s="3437" t="s">
        <v>170</v>
      </c>
      <c r="J2767" s="3435">
        <v>45869</v>
      </c>
      <c r="K2767" s="3438">
        <v>10</v>
      </c>
      <c r="L2767" s="3438">
        <v>10</v>
      </c>
      <c r="M2767" s="3440">
        <v>225</v>
      </c>
      <c r="N2767" s="3441">
        <v>0</v>
      </c>
      <c r="O2767" s="3441">
        <v>0</v>
      </c>
      <c r="P2767" s="3442">
        <f>SUM(Table1[[#This Row],[BASE_FARE]:[SURCHARGES]])*Table1[[#This Row],[SEATS_BOOKED]]</f>
        <v>2250</v>
      </c>
      <c r="Q2767" s="3414" t="s">
        <v>161</v>
      </c>
      <c r="R2767" s="2232" t="s">
        <v>95</v>
      </c>
      <c r="S2767" s="3436" t="str">
        <f>LEFT(Table1[[#This Row],[SECTOR]],3)</f>
        <v>SSH</v>
      </c>
      <c r="T2767" s="3436" t="str">
        <f>RIGHT(Table1[[#This Row],[SECTOR]],3)</f>
        <v>CTA</v>
      </c>
      <c r="U2767" s="3436" t="str">
        <f t="shared" si="298"/>
        <v>CTA</v>
      </c>
      <c r="V2767" s="3436">
        <f>WEEKDAY(Table1[[#This Row],[FLIGHT_DATE]],2)</f>
        <v>4</v>
      </c>
      <c r="W2767" s="3436">
        <f>Table1[[#This Row],[FLIGHT_DATE]]-Table1[[#This Row],[DATE_BOOKED]]</f>
        <v>80</v>
      </c>
    </row>
    <row r="2768" spans="1:23" x14ac:dyDescent="0.35">
      <c r="A2768" s="3435">
        <v>45789</v>
      </c>
      <c r="B2768" s="3436" t="s">
        <v>1346</v>
      </c>
      <c r="C2768" s="198" t="s">
        <v>160</v>
      </c>
      <c r="D2768" s="198"/>
      <c r="E2768" s="3436"/>
      <c r="F2768" s="3407" t="s">
        <v>54</v>
      </c>
      <c r="G2768" s="3436" t="s">
        <v>11</v>
      </c>
      <c r="H2768" s="3436" t="s">
        <v>1300</v>
      </c>
      <c r="I2768" s="3437" t="s">
        <v>170</v>
      </c>
      <c r="J2768" s="3435">
        <v>45876</v>
      </c>
      <c r="K2768" s="3438">
        <v>10</v>
      </c>
      <c r="L2768" s="3438">
        <v>10</v>
      </c>
      <c r="M2768" s="3440">
        <v>225</v>
      </c>
      <c r="N2768" s="3441">
        <v>0</v>
      </c>
      <c r="O2768" s="3441">
        <v>0</v>
      </c>
      <c r="P2768" s="3442">
        <f>SUM(Table1[[#This Row],[BASE_FARE]:[SURCHARGES]])*Table1[[#This Row],[SEATS_BOOKED]]</f>
        <v>2250</v>
      </c>
      <c r="Q2768" s="3414" t="s">
        <v>161</v>
      </c>
      <c r="R2768" s="2232" t="s">
        <v>95</v>
      </c>
      <c r="S2768" s="3436" t="str">
        <f>LEFT(Table1[[#This Row],[SECTOR]],3)</f>
        <v>SSH</v>
      </c>
      <c r="T2768" s="3436" t="str">
        <f>RIGHT(Table1[[#This Row],[SECTOR]],3)</f>
        <v>CTA</v>
      </c>
      <c r="U2768" s="3436" t="str">
        <f t="shared" si="298"/>
        <v>CTA</v>
      </c>
      <c r="V2768" s="3436">
        <f>WEEKDAY(Table1[[#This Row],[FLIGHT_DATE]],2)</f>
        <v>4</v>
      </c>
      <c r="W2768" s="3436">
        <f>Table1[[#This Row],[FLIGHT_DATE]]-Table1[[#This Row],[DATE_BOOKED]]</f>
        <v>87</v>
      </c>
    </row>
    <row r="2769" spans="1:23" x14ac:dyDescent="0.35">
      <c r="A2769" s="3435">
        <v>45789</v>
      </c>
      <c r="B2769" s="3436" t="s">
        <v>1346</v>
      </c>
      <c r="C2769" s="198" t="s">
        <v>160</v>
      </c>
      <c r="D2769" s="198"/>
      <c r="E2769" s="3436"/>
      <c r="F2769" s="3407" t="s">
        <v>54</v>
      </c>
      <c r="G2769" s="3436" t="s">
        <v>11</v>
      </c>
      <c r="H2769" s="3436" t="s">
        <v>1300</v>
      </c>
      <c r="I2769" s="3437" t="s">
        <v>170</v>
      </c>
      <c r="J2769" s="3435">
        <v>45883</v>
      </c>
      <c r="K2769" s="3438">
        <v>10</v>
      </c>
      <c r="L2769" s="3438">
        <v>10</v>
      </c>
      <c r="M2769" s="3440">
        <v>225</v>
      </c>
      <c r="N2769" s="3441">
        <v>0</v>
      </c>
      <c r="O2769" s="3441">
        <v>0</v>
      </c>
      <c r="P2769" s="3442">
        <f>SUM(Table1[[#This Row],[BASE_FARE]:[SURCHARGES]])*Table1[[#This Row],[SEATS_BOOKED]]</f>
        <v>2250</v>
      </c>
      <c r="Q2769" s="3414" t="s">
        <v>161</v>
      </c>
      <c r="R2769" s="2232" t="s">
        <v>95</v>
      </c>
      <c r="S2769" s="3436" t="str">
        <f>LEFT(Table1[[#This Row],[SECTOR]],3)</f>
        <v>SSH</v>
      </c>
      <c r="T2769" s="3436" t="str">
        <f>RIGHT(Table1[[#This Row],[SECTOR]],3)</f>
        <v>CTA</v>
      </c>
      <c r="U2769" s="3436" t="str">
        <f t="shared" si="298"/>
        <v>CTA</v>
      </c>
      <c r="V2769" s="3436">
        <f>WEEKDAY(Table1[[#This Row],[FLIGHT_DATE]],2)</f>
        <v>4</v>
      </c>
      <c r="W2769" s="3436">
        <f>Table1[[#This Row],[FLIGHT_DATE]]-Table1[[#This Row],[DATE_BOOKED]]</f>
        <v>94</v>
      </c>
    </row>
    <row r="2770" spans="1:23" x14ac:dyDescent="0.35">
      <c r="A2770" s="3435">
        <v>45789</v>
      </c>
      <c r="B2770" s="3436" t="s">
        <v>1346</v>
      </c>
      <c r="C2770" s="198" t="s">
        <v>160</v>
      </c>
      <c r="D2770" s="198"/>
      <c r="E2770" s="3436"/>
      <c r="F2770" s="3407" t="s">
        <v>54</v>
      </c>
      <c r="G2770" s="3436" t="s">
        <v>11</v>
      </c>
      <c r="H2770" s="3436" t="s">
        <v>1300</v>
      </c>
      <c r="I2770" s="3437" t="s">
        <v>170</v>
      </c>
      <c r="J2770" s="3435">
        <v>45890</v>
      </c>
      <c r="K2770" s="3438">
        <v>10</v>
      </c>
      <c r="L2770" s="3438">
        <v>10</v>
      </c>
      <c r="M2770" s="3440">
        <v>225</v>
      </c>
      <c r="N2770" s="3441">
        <v>0</v>
      </c>
      <c r="O2770" s="3441">
        <v>0</v>
      </c>
      <c r="P2770" s="3442">
        <f>SUM(Table1[[#This Row],[BASE_FARE]:[SURCHARGES]])*Table1[[#This Row],[SEATS_BOOKED]]</f>
        <v>2250</v>
      </c>
      <c r="Q2770" s="3414" t="s">
        <v>161</v>
      </c>
      <c r="R2770" s="2232" t="s">
        <v>95</v>
      </c>
      <c r="S2770" s="3436" t="str">
        <f>LEFT(Table1[[#This Row],[SECTOR]],3)</f>
        <v>SSH</v>
      </c>
      <c r="T2770" s="3436" t="str">
        <f>RIGHT(Table1[[#This Row],[SECTOR]],3)</f>
        <v>CTA</v>
      </c>
      <c r="U2770" s="3436" t="str">
        <f t="shared" si="298"/>
        <v>CTA</v>
      </c>
      <c r="V2770" s="3436">
        <f>WEEKDAY(Table1[[#This Row],[FLIGHT_DATE]],2)</f>
        <v>4</v>
      </c>
      <c r="W2770" s="3436">
        <f>Table1[[#This Row],[FLIGHT_DATE]]-Table1[[#This Row],[DATE_BOOKED]]</f>
        <v>101</v>
      </c>
    </row>
    <row r="2771" spans="1:23" x14ac:dyDescent="0.35">
      <c r="A2771" s="3435">
        <v>45789</v>
      </c>
      <c r="B2771" s="3436" t="s">
        <v>1346</v>
      </c>
      <c r="C2771" s="198" t="s">
        <v>160</v>
      </c>
      <c r="D2771" s="198"/>
      <c r="E2771" s="3436"/>
      <c r="F2771" s="3407" t="s">
        <v>54</v>
      </c>
      <c r="G2771" s="3436" t="s">
        <v>11</v>
      </c>
      <c r="H2771" s="3436" t="s">
        <v>1300</v>
      </c>
      <c r="I2771" s="3437" t="s">
        <v>170</v>
      </c>
      <c r="J2771" s="3435">
        <v>45897</v>
      </c>
      <c r="K2771" s="3438">
        <v>10</v>
      </c>
      <c r="L2771" s="3438">
        <v>10</v>
      </c>
      <c r="M2771" s="3440">
        <v>225</v>
      </c>
      <c r="N2771" s="3441">
        <v>0</v>
      </c>
      <c r="O2771" s="3441">
        <v>0</v>
      </c>
      <c r="P2771" s="3442">
        <f>SUM(Table1[[#This Row],[BASE_FARE]:[SURCHARGES]])*Table1[[#This Row],[SEATS_BOOKED]]</f>
        <v>2250</v>
      </c>
      <c r="Q2771" s="3414" t="s">
        <v>161</v>
      </c>
      <c r="R2771" s="2232" t="s">
        <v>95</v>
      </c>
      <c r="S2771" s="3436" t="str">
        <f>LEFT(Table1[[#This Row],[SECTOR]],3)</f>
        <v>SSH</v>
      </c>
      <c r="T2771" s="3436" t="str">
        <f>RIGHT(Table1[[#This Row],[SECTOR]],3)</f>
        <v>CTA</v>
      </c>
      <c r="U2771" s="3436" t="str">
        <f t="shared" si="298"/>
        <v>CTA</v>
      </c>
      <c r="V2771" s="3436">
        <f>WEEKDAY(Table1[[#This Row],[FLIGHT_DATE]],2)</f>
        <v>4</v>
      </c>
      <c r="W2771" s="3436">
        <f>Table1[[#This Row],[FLIGHT_DATE]]-Table1[[#This Row],[DATE_BOOKED]]</f>
        <v>108</v>
      </c>
    </row>
    <row r="2772" spans="1:23" x14ac:dyDescent="0.35">
      <c r="A2772" s="3435">
        <v>45789</v>
      </c>
      <c r="B2772" s="3436" t="s">
        <v>1346</v>
      </c>
      <c r="C2772" s="198" t="s">
        <v>160</v>
      </c>
      <c r="D2772" s="198"/>
      <c r="E2772" s="3436"/>
      <c r="F2772" s="3407" t="s">
        <v>54</v>
      </c>
      <c r="G2772" s="3436" t="s">
        <v>11</v>
      </c>
      <c r="H2772" s="3436" t="s">
        <v>1300</v>
      </c>
      <c r="I2772" s="3437" t="s">
        <v>170</v>
      </c>
      <c r="J2772" s="3435">
        <v>45904</v>
      </c>
      <c r="K2772" s="3438">
        <v>10</v>
      </c>
      <c r="L2772" s="3438">
        <v>10</v>
      </c>
      <c r="M2772" s="3440">
        <v>225</v>
      </c>
      <c r="N2772" s="3441">
        <v>0</v>
      </c>
      <c r="O2772" s="3441">
        <v>0</v>
      </c>
      <c r="P2772" s="3442">
        <f>SUM(Table1[[#This Row],[BASE_FARE]:[SURCHARGES]])*Table1[[#This Row],[SEATS_BOOKED]]</f>
        <v>2250</v>
      </c>
      <c r="Q2772" s="3414" t="s">
        <v>161</v>
      </c>
      <c r="R2772" s="2232" t="s">
        <v>95</v>
      </c>
      <c r="S2772" s="3436" t="str">
        <f>LEFT(Table1[[#This Row],[SECTOR]],3)</f>
        <v>SSH</v>
      </c>
      <c r="T2772" s="3436" t="str">
        <f>RIGHT(Table1[[#This Row],[SECTOR]],3)</f>
        <v>CTA</v>
      </c>
      <c r="U2772" s="3436" t="str">
        <f t="shared" si="298"/>
        <v>CTA</v>
      </c>
      <c r="V2772" s="3436">
        <f>WEEKDAY(Table1[[#This Row],[FLIGHT_DATE]],2)</f>
        <v>4</v>
      </c>
      <c r="W2772" s="3436">
        <f>Table1[[#This Row],[FLIGHT_DATE]]-Table1[[#This Row],[DATE_BOOKED]]</f>
        <v>115</v>
      </c>
    </row>
    <row r="2773" spans="1:23" x14ac:dyDescent="0.35">
      <c r="A2773" s="3435">
        <v>45789</v>
      </c>
      <c r="B2773" s="3436" t="s">
        <v>1346</v>
      </c>
      <c r="C2773" s="198" t="s">
        <v>160</v>
      </c>
      <c r="D2773" s="198"/>
      <c r="E2773" s="3436"/>
      <c r="F2773" s="3407" t="s">
        <v>54</v>
      </c>
      <c r="G2773" s="3436" t="s">
        <v>11</v>
      </c>
      <c r="H2773" s="3436" t="s">
        <v>1300</v>
      </c>
      <c r="I2773" s="3437" t="s">
        <v>170</v>
      </c>
      <c r="J2773" s="3435">
        <v>45911</v>
      </c>
      <c r="K2773" s="3438">
        <v>10</v>
      </c>
      <c r="L2773" s="3438">
        <v>10</v>
      </c>
      <c r="M2773" s="3440">
        <v>225</v>
      </c>
      <c r="N2773" s="3441">
        <v>0</v>
      </c>
      <c r="O2773" s="3441">
        <v>0</v>
      </c>
      <c r="P2773" s="3442">
        <f>SUM(Table1[[#This Row],[BASE_FARE]:[SURCHARGES]])*Table1[[#This Row],[SEATS_BOOKED]]</f>
        <v>2250</v>
      </c>
      <c r="Q2773" s="3414" t="s">
        <v>161</v>
      </c>
      <c r="R2773" s="2232" t="s">
        <v>95</v>
      </c>
      <c r="S2773" s="3436" t="str">
        <f>LEFT(Table1[[#This Row],[SECTOR]],3)</f>
        <v>SSH</v>
      </c>
      <c r="T2773" s="3436" t="str">
        <f>RIGHT(Table1[[#This Row],[SECTOR]],3)</f>
        <v>CTA</v>
      </c>
      <c r="U2773" s="3436" t="str">
        <f t="shared" si="298"/>
        <v>CTA</v>
      </c>
      <c r="V2773" s="3436">
        <f>WEEKDAY(Table1[[#This Row],[FLIGHT_DATE]],2)</f>
        <v>4</v>
      </c>
      <c r="W2773" s="3436">
        <f>Table1[[#This Row],[FLIGHT_DATE]]-Table1[[#This Row],[DATE_BOOKED]]</f>
        <v>122</v>
      </c>
    </row>
    <row r="2774" spans="1:23" x14ac:dyDescent="0.35">
      <c r="A2774" s="3435">
        <v>45789</v>
      </c>
      <c r="B2774" s="3436" t="s">
        <v>1350</v>
      </c>
      <c r="C2774" s="198" t="s">
        <v>160</v>
      </c>
      <c r="D2774" s="198"/>
      <c r="E2774" s="3436"/>
      <c r="F2774" s="3407" t="s">
        <v>54</v>
      </c>
      <c r="G2774" s="3422" t="s">
        <v>10</v>
      </c>
      <c r="H2774" s="3436" t="s">
        <v>1310</v>
      </c>
      <c r="I2774" s="3437" t="s">
        <v>171</v>
      </c>
      <c r="J2774" s="3435">
        <v>45855</v>
      </c>
      <c r="K2774" s="3438">
        <v>10</v>
      </c>
      <c r="L2774" s="3438">
        <v>10</v>
      </c>
      <c r="M2774" s="3440">
        <v>225</v>
      </c>
      <c r="N2774" s="3441">
        <v>0</v>
      </c>
      <c r="O2774" s="3441">
        <v>0</v>
      </c>
      <c r="P2774" s="3442">
        <f>SUM(Table1[[#This Row],[BASE_FARE]:[SURCHARGES]])*Table1[[#This Row],[SEATS_BOOKED]]</f>
        <v>2250</v>
      </c>
      <c r="Q2774" s="3414" t="s">
        <v>161</v>
      </c>
      <c r="R2774" s="2232" t="s">
        <v>95</v>
      </c>
      <c r="S2774" s="3436" t="str">
        <f>LEFT(Table1[[#This Row],[SECTOR]],3)</f>
        <v>CTA</v>
      </c>
      <c r="T2774" s="3436" t="str">
        <f>RIGHT(Table1[[#This Row],[SECTOR]],3)</f>
        <v>SSH</v>
      </c>
      <c r="U2774" s="3436" t="str">
        <f t="shared" ref="U2774:U2781" si="299">IF(AND(S2774&lt;&gt;"SSH", S2774&lt;&gt;"RMF", S2774&lt;&gt;"CAI", S2774&lt;&gt;"HRG", S2774&lt;&gt;"LXR", S2774&lt;&gt;"DXB", OR(T2774="SSH", T2774="RMF", T2774="CAI", T2774="HRG", T2774="LXR", T2774="DXB")), S2774,
    IF(AND(T2774&lt;&gt;"SSH", T2774&lt;&gt;"RMF", T2774&lt;&gt;"CAI", T2774&lt;&gt;"HRG", T2774&lt;&gt;"LXR", T2774&lt;&gt;"DXB", OR(S2774="SSH", S2774="RMF", S2774="CAI", S2774="HRG", S2774="LXR", S2774="DXB")), T2774,
    "VIE"))</f>
        <v>CTA</v>
      </c>
      <c r="V2774" s="3436">
        <f>WEEKDAY(Table1[[#This Row],[FLIGHT_DATE]],2)</f>
        <v>4</v>
      </c>
      <c r="W2774" s="3436">
        <f>Table1[[#This Row],[FLIGHT_DATE]]-Table1[[#This Row],[DATE_BOOKED]]</f>
        <v>66</v>
      </c>
    </row>
    <row r="2775" spans="1:23" x14ac:dyDescent="0.35">
      <c r="A2775" s="3435">
        <v>45789</v>
      </c>
      <c r="B2775" s="3436" t="s">
        <v>1350</v>
      </c>
      <c r="C2775" s="198" t="s">
        <v>160</v>
      </c>
      <c r="D2775" s="198"/>
      <c r="E2775" s="3436"/>
      <c r="F2775" s="3407" t="s">
        <v>54</v>
      </c>
      <c r="G2775" s="3422" t="s">
        <v>10</v>
      </c>
      <c r="H2775" s="3436" t="s">
        <v>1310</v>
      </c>
      <c r="I2775" s="3437" t="s">
        <v>171</v>
      </c>
      <c r="J2775" s="3435">
        <v>45862</v>
      </c>
      <c r="K2775" s="3438">
        <v>10</v>
      </c>
      <c r="L2775" s="3438">
        <v>10</v>
      </c>
      <c r="M2775" s="3440">
        <v>225</v>
      </c>
      <c r="N2775" s="3441">
        <v>0</v>
      </c>
      <c r="O2775" s="3441">
        <v>0</v>
      </c>
      <c r="P2775" s="3442">
        <f>SUM(Table1[[#This Row],[BASE_FARE]:[SURCHARGES]])*Table1[[#This Row],[SEATS_BOOKED]]</f>
        <v>2250</v>
      </c>
      <c r="Q2775" s="3414" t="s">
        <v>161</v>
      </c>
      <c r="R2775" s="2232" t="s">
        <v>95</v>
      </c>
      <c r="S2775" s="3436" t="str">
        <f>LEFT(Table1[[#This Row],[SECTOR]],3)</f>
        <v>CTA</v>
      </c>
      <c r="T2775" s="3436" t="str">
        <f>RIGHT(Table1[[#This Row],[SECTOR]],3)</f>
        <v>SSH</v>
      </c>
      <c r="U2775" s="3436" t="str">
        <f t="shared" si="299"/>
        <v>CTA</v>
      </c>
      <c r="V2775" s="3436">
        <f>WEEKDAY(Table1[[#This Row],[FLIGHT_DATE]],2)</f>
        <v>4</v>
      </c>
      <c r="W2775" s="3436">
        <f>Table1[[#This Row],[FLIGHT_DATE]]-Table1[[#This Row],[DATE_BOOKED]]</f>
        <v>73</v>
      </c>
    </row>
    <row r="2776" spans="1:23" x14ac:dyDescent="0.35">
      <c r="A2776" s="3435">
        <v>45789</v>
      </c>
      <c r="B2776" s="3436" t="s">
        <v>1350</v>
      </c>
      <c r="C2776" s="198" t="s">
        <v>160</v>
      </c>
      <c r="D2776" s="198"/>
      <c r="E2776" s="3436"/>
      <c r="F2776" s="3407" t="s">
        <v>54</v>
      </c>
      <c r="G2776" s="3422" t="s">
        <v>10</v>
      </c>
      <c r="H2776" s="3436" t="s">
        <v>1310</v>
      </c>
      <c r="I2776" s="3437" t="s">
        <v>171</v>
      </c>
      <c r="J2776" s="3435">
        <v>45869</v>
      </c>
      <c r="K2776" s="3438">
        <v>10</v>
      </c>
      <c r="L2776" s="3438">
        <v>10</v>
      </c>
      <c r="M2776" s="3440">
        <v>225</v>
      </c>
      <c r="N2776" s="3441">
        <v>0</v>
      </c>
      <c r="O2776" s="3441">
        <v>0</v>
      </c>
      <c r="P2776" s="3442">
        <f>SUM(Table1[[#This Row],[BASE_FARE]:[SURCHARGES]])*Table1[[#This Row],[SEATS_BOOKED]]</f>
        <v>2250</v>
      </c>
      <c r="Q2776" s="3414" t="s">
        <v>161</v>
      </c>
      <c r="R2776" s="2232" t="s">
        <v>95</v>
      </c>
      <c r="S2776" s="3436" t="str">
        <f>LEFT(Table1[[#This Row],[SECTOR]],3)</f>
        <v>CTA</v>
      </c>
      <c r="T2776" s="3436" t="str">
        <f>RIGHT(Table1[[#This Row],[SECTOR]],3)</f>
        <v>SSH</v>
      </c>
      <c r="U2776" s="3436" t="str">
        <f t="shared" si="299"/>
        <v>CTA</v>
      </c>
      <c r="V2776" s="3436">
        <f>WEEKDAY(Table1[[#This Row],[FLIGHT_DATE]],2)</f>
        <v>4</v>
      </c>
      <c r="W2776" s="3436">
        <f>Table1[[#This Row],[FLIGHT_DATE]]-Table1[[#This Row],[DATE_BOOKED]]</f>
        <v>80</v>
      </c>
    </row>
    <row r="2777" spans="1:23" x14ac:dyDescent="0.35">
      <c r="A2777" s="3435">
        <v>45789</v>
      </c>
      <c r="B2777" s="3436" t="s">
        <v>1350</v>
      </c>
      <c r="C2777" s="198" t="s">
        <v>160</v>
      </c>
      <c r="D2777" s="198"/>
      <c r="E2777" s="3436"/>
      <c r="F2777" s="3407" t="s">
        <v>54</v>
      </c>
      <c r="G2777" s="3422" t="s">
        <v>10</v>
      </c>
      <c r="H2777" s="3436" t="s">
        <v>1310</v>
      </c>
      <c r="I2777" s="3437" t="s">
        <v>171</v>
      </c>
      <c r="J2777" s="3435">
        <v>45876</v>
      </c>
      <c r="K2777" s="3438">
        <v>10</v>
      </c>
      <c r="L2777" s="3438">
        <v>10</v>
      </c>
      <c r="M2777" s="3440">
        <v>225</v>
      </c>
      <c r="N2777" s="3441">
        <v>0</v>
      </c>
      <c r="O2777" s="3441">
        <v>0</v>
      </c>
      <c r="P2777" s="3442">
        <f>SUM(Table1[[#This Row],[BASE_FARE]:[SURCHARGES]])*Table1[[#This Row],[SEATS_BOOKED]]</f>
        <v>2250</v>
      </c>
      <c r="Q2777" s="3414" t="s">
        <v>161</v>
      </c>
      <c r="R2777" s="2232" t="s">
        <v>95</v>
      </c>
      <c r="S2777" s="3436" t="str">
        <f>LEFT(Table1[[#This Row],[SECTOR]],3)</f>
        <v>CTA</v>
      </c>
      <c r="T2777" s="3436" t="str">
        <f>RIGHT(Table1[[#This Row],[SECTOR]],3)</f>
        <v>SSH</v>
      </c>
      <c r="U2777" s="3436" t="str">
        <f t="shared" si="299"/>
        <v>CTA</v>
      </c>
      <c r="V2777" s="3436">
        <f>WEEKDAY(Table1[[#This Row],[FLIGHT_DATE]],2)</f>
        <v>4</v>
      </c>
      <c r="W2777" s="3436">
        <f>Table1[[#This Row],[FLIGHT_DATE]]-Table1[[#This Row],[DATE_BOOKED]]</f>
        <v>87</v>
      </c>
    </row>
    <row r="2778" spans="1:23" x14ac:dyDescent="0.35">
      <c r="A2778" s="3435">
        <v>45789</v>
      </c>
      <c r="B2778" s="3436" t="s">
        <v>1350</v>
      </c>
      <c r="C2778" s="198" t="s">
        <v>160</v>
      </c>
      <c r="D2778" s="198"/>
      <c r="E2778" s="3436"/>
      <c r="F2778" s="3407" t="s">
        <v>54</v>
      </c>
      <c r="G2778" s="3422" t="s">
        <v>10</v>
      </c>
      <c r="H2778" s="3436" t="s">
        <v>1310</v>
      </c>
      <c r="I2778" s="3437" t="s">
        <v>171</v>
      </c>
      <c r="J2778" s="3435">
        <v>45883</v>
      </c>
      <c r="K2778" s="3438">
        <v>10</v>
      </c>
      <c r="L2778" s="3438">
        <v>10</v>
      </c>
      <c r="M2778" s="3440">
        <v>225</v>
      </c>
      <c r="N2778" s="3441">
        <v>0</v>
      </c>
      <c r="O2778" s="3441">
        <v>0</v>
      </c>
      <c r="P2778" s="3442">
        <f>SUM(Table1[[#This Row],[BASE_FARE]:[SURCHARGES]])*Table1[[#This Row],[SEATS_BOOKED]]</f>
        <v>2250</v>
      </c>
      <c r="Q2778" s="3414" t="s">
        <v>161</v>
      </c>
      <c r="R2778" s="2232" t="s">
        <v>95</v>
      </c>
      <c r="S2778" s="3436" t="str">
        <f>LEFT(Table1[[#This Row],[SECTOR]],3)</f>
        <v>CTA</v>
      </c>
      <c r="T2778" s="3436" t="str">
        <f>RIGHT(Table1[[#This Row],[SECTOR]],3)</f>
        <v>SSH</v>
      </c>
      <c r="U2778" s="3436" t="str">
        <f t="shared" si="299"/>
        <v>CTA</v>
      </c>
      <c r="V2778" s="3436">
        <f>WEEKDAY(Table1[[#This Row],[FLIGHT_DATE]],2)</f>
        <v>4</v>
      </c>
      <c r="W2778" s="3436">
        <f>Table1[[#This Row],[FLIGHT_DATE]]-Table1[[#This Row],[DATE_BOOKED]]</f>
        <v>94</v>
      </c>
    </row>
    <row r="2779" spans="1:23" x14ac:dyDescent="0.35">
      <c r="A2779" s="3435">
        <v>45789</v>
      </c>
      <c r="B2779" s="3436" t="s">
        <v>1350</v>
      </c>
      <c r="C2779" s="198" t="s">
        <v>160</v>
      </c>
      <c r="D2779" s="198"/>
      <c r="E2779" s="3436"/>
      <c r="F2779" s="3407" t="s">
        <v>54</v>
      </c>
      <c r="G2779" s="3422" t="s">
        <v>10</v>
      </c>
      <c r="H2779" s="3436" t="s">
        <v>1310</v>
      </c>
      <c r="I2779" s="3437" t="s">
        <v>171</v>
      </c>
      <c r="J2779" s="3435">
        <v>45890</v>
      </c>
      <c r="K2779" s="3438">
        <v>10</v>
      </c>
      <c r="L2779" s="3438">
        <v>10</v>
      </c>
      <c r="M2779" s="3440">
        <v>225</v>
      </c>
      <c r="N2779" s="3441">
        <v>0</v>
      </c>
      <c r="O2779" s="3441">
        <v>0</v>
      </c>
      <c r="P2779" s="3442">
        <f>SUM(Table1[[#This Row],[BASE_FARE]:[SURCHARGES]])*Table1[[#This Row],[SEATS_BOOKED]]</f>
        <v>2250</v>
      </c>
      <c r="Q2779" s="3414" t="s">
        <v>161</v>
      </c>
      <c r="R2779" s="2232" t="s">
        <v>95</v>
      </c>
      <c r="S2779" s="3436" t="str">
        <f>LEFT(Table1[[#This Row],[SECTOR]],3)</f>
        <v>CTA</v>
      </c>
      <c r="T2779" s="3436" t="str">
        <f>RIGHT(Table1[[#This Row],[SECTOR]],3)</f>
        <v>SSH</v>
      </c>
      <c r="U2779" s="3436" t="str">
        <f t="shared" si="299"/>
        <v>CTA</v>
      </c>
      <c r="V2779" s="3436">
        <f>WEEKDAY(Table1[[#This Row],[FLIGHT_DATE]],2)</f>
        <v>4</v>
      </c>
      <c r="W2779" s="3436">
        <f>Table1[[#This Row],[FLIGHT_DATE]]-Table1[[#This Row],[DATE_BOOKED]]</f>
        <v>101</v>
      </c>
    </row>
    <row r="2780" spans="1:23" x14ac:dyDescent="0.35">
      <c r="A2780" s="3435">
        <v>45789</v>
      </c>
      <c r="B2780" s="3436" t="s">
        <v>1350</v>
      </c>
      <c r="C2780" s="198" t="s">
        <v>160</v>
      </c>
      <c r="D2780" s="198"/>
      <c r="E2780" s="3436"/>
      <c r="F2780" s="3407" t="s">
        <v>54</v>
      </c>
      <c r="G2780" s="3422" t="s">
        <v>10</v>
      </c>
      <c r="H2780" s="3436" t="s">
        <v>1310</v>
      </c>
      <c r="I2780" s="3437" t="s">
        <v>171</v>
      </c>
      <c r="J2780" s="3435">
        <v>45897</v>
      </c>
      <c r="K2780" s="3438">
        <v>10</v>
      </c>
      <c r="L2780" s="3438">
        <v>10</v>
      </c>
      <c r="M2780" s="3440">
        <v>225</v>
      </c>
      <c r="N2780" s="3441">
        <v>0</v>
      </c>
      <c r="O2780" s="3441">
        <v>0</v>
      </c>
      <c r="P2780" s="3442">
        <f>SUM(Table1[[#This Row],[BASE_FARE]:[SURCHARGES]])*Table1[[#This Row],[SEATS_BOOKED]]</f>
        <v>2250</v>
      </c>
      <c r="Q2780" s="3414" t="s">
        <v>161</v>
      </c>
      <c r="R2780" s="2232" t="s">
        <v>95</v>
      </c>
      <c r="S2780" s="3436" t="str">
        <f>LEFT(Table1[[#This Row],[SECTOR]],3)</f>
        <v>CTA</v>
      </c>
      <c r="T2780" s="3436" t="str">
        <f>RIGHT(Table1[[#This Row],[SECTOR]],3)</f>
        <v>SSH</v>
      </c>
      <c r="U2780" s="3436" t="str">
        <f t="shared" si="299"/>
        <v>CTA</v>
      </c>
      <c r="V2780" s="3436">
        <f>WEEKDAY(Table1[[#This Row],[FLIGHT_DATE]],2)</f>
        <v>4</v>
      </c>
      <c r="W2780" s="3436">
        <f>Table1[[#This Row],[FLIGHT_DATE]]-Table1[[#This Row],[DATE_BOOKED]]</f>
        <v>108</v>
      </c>
    </row>
    <row r="2781" spans="1:23" x14ac:dyDescent="0.35">
      <c r="A2781" s="3435">
        <v>45789</v>
      </c>
      <c r="B2781" s="3436" t="s">
        <v>1350</v>
      </c>
      <c r="C2781" s="198" t="s">
        <v>160</v>
      </c>
      <c r="D2781" s="198"/>
      <c r="E2781" s="3436"/>
      <c r="F2781" s="3407" t="s">
        <v>54</v>
      </c>
      <c r="G2781" s="3422" t="s">
        <v>10</v>
      </c>
      <c r="H2781" s="3436" t="s">
        <v>1310</v>
      </c>
      <c r="I2781" s="3437" t="s">
        <v>171</v>
      </c>
      <c r="J2781" s="3435">
        <v>45904</v>
      </c>
      <c r="K2781" s="3438">
        <v>10</v>
      </c>
      <c r="L2781" s="3438">
        <v>10</v>
      </c>
      <c r="M2781" s="3440">
        <v>225</v>
      </c>
      <c r="N2781" s="3441">
        <v>0</v>
      </c>
      <c r="O2781" s="3441">
        <v>0</v>
      </c>
      <c r="P2781" s="3442">
        <f>SUM(Table1[[#This Row],[BASE_FARE]:[SURCHARGES]])*Table1[[#This Row],[SEATS_BOOKED]]</f>
        <v>2250</v>
      </c>
      <c r="Q2781" s="3414" t="s">
        <v>161</v>
      </c>
      <c r="R2781" s="2232" t="s">
        <v>95</v>
      </c>
      <c r="S2781" s="3436" t="str">
        <f>LEFT(Table1[[#This Row],[SECTOR]],3)</f>
        <v>CTA</v>
      </c>
      <c r="T2781" s="3436" t="str">
        <f>RIGHT(Table1[[#This Row],[SECTOR]],3)</f>
        <v>SSH</v>
      </c>
      <c r="U2781" s="3436" t="str">
        <f t="shared" si="299"/>
        <v>CTA</v>
      </c>
      <c r="V2781" s="3436">
        <f>WEEKDAY(Table1[[#This Row],[FLIGHT_DATE]],2)</f>
        <v>4</v>
      </c>
      <c r="W2781" s="3436">
        <f>Table1[[#This Row],[FLIGHT_DATE]]-Table1[[#This Row],[DATE_BOOKED]]</f>
        <v>115</v>
      </c>
    </row>
    <row r="2782" spans="1:23" x14ac:dyDescent="0.35">
      <c r="A2782" s="3435">
        <v>45789</v>
      </c>
      <c r="B2782" s="3436" t="s">
        <v>1350</v>
      </c>
      <c r="C2782" s="198" t="s">
        <v>160</v>
      </c>
      <c r="D2782" s="198"/>
      <c r="E2782" s="3436"/>
      <c r="F2782" s="3407" t="s">
        <v>54</v>
      </c>
      <c r="G2782" s="3436" t="s">
        <v>11</v>
      </c>
      <c r="H2782" s="3436" t="s">
        <v>1300</v>
      </c>
      <c r="I2782" s="3437" t="s">
        <v>170</v>
      </c>
      <c r="J2782" s="3435">
        <v>45862</v>
      </c>
      <c r="K2782" s="3438">
        <v>10</v>
      </c>
      <c r="L2782" s="3438">
        <v>10</v>
      </c>
      <c r="M2782" s="3440">
        <v>225</v>
      </c>
      <c r="N2782" s="3441">
        <v>0</v>
      </c>
      <c r="O2782" s="3441">
        <v>0</v>
      </c>
      <c r="P2782" s="3442">
        <f>SUM(Table1[[#This Row],[BASE_FARE]:[SURCHARGES]])*Table1[[#This Row],[SEATS_BOOKED]]</f>
        <v>2250</v>
      </c>
      <c r="Q2782" s="3414" t="s">
        <v>161</v>
      </c>
      <c r="R2782" s="2232" t="s">
        <v>95</v>
      </c>
      <c r="S2782" s="3436" t="str">
        <f>LEFT(Table1[[#This Row],[SECTOR]],3)</f>
        <v>SSH</v>
      </c>
      <c r="T2782" s="3436" t="str">
        <f>RIGHT(Table1[[#This Row],[SECTOR]],3)</f>
        <v>CTA</v>
      </c>
      <c r="U2782" s="3436" t="str">
        <f t="shared" ref="U2782:U2789" si="300">IF(AND(S2782&lt;&gt;"SSH", S2782&lt;&gt;"RMF", S2782&lt;&gt;"CAI", S2782&lt;&gt;"HRG", S2782&lt;&gt;"LXR", S2782&lt;&gt;"DXB", OR(T2782="SSH", T2782="RMF", T2782="CAI", T2782="HRG", T2782="LXR", T2782="DXB")), S2782,
    IF(AND(T2782&lt;&gt;"SSH", T2782&lt;&gt;"RMF", T2782&lt;&gt;"CAI", T2782&lt;&gt;"HRG", T2782&lt;&gt;"LXR", T2782&lt;&gt;"DXB", OR(S2782="SSH", S2782="RMF", S2782="CAI", S2782="HRG", S2782="LXR", S2782="DXB")), T2782,
    "VIE"))</f>
        <v>CTA</v>
      </c>
      <c r="V2782" s="3436">
        <f>WEEKDAY(Table1[[#This Row],[FLIGHT_DATE]],2)</f>
        <v>4</v>
      </c>
      <c r="W2782" s="3436">
        <f>Table1[[#This Row],[FLIGHT_DATE]]-Table1[[#This Row],[DATE_BOOKED]]</f>
        <v>73</v>
      </c>
    </row>
    <row r="2783" spans="1:23" x14ac:dyDescent="0.35">
      <c r="A2783" s="3435">
        <v>45789</v>
      </c>
      <c r="B2783" s="3436" t="s">
        <v>1350</v>
      </c>
      <c r="C2783" s="198" t="s">
        <v>160</v>
      </c>
      <c r="D2783" s="198"/>
      <c r="E2783" s="3436"/>
      <c r="F2783" s="3407" t="s">
        <v>54</v>
      </c>
      <c r="G2783" s="3436" t="s">
        <v>11</v>
      </c>
      <c r="H2783" s="3436" t="s">
        <v>1300</v>
      </c>
      <c r="I2783" s="3437" t="s">
        <v>170</v>
      </c>
      <c r="J2783" s="3435">
        <v>45869</v>
      </c>
      <c r="K2783" s="3438">
        <v>10</v>
      </c>
      <c r="L2783" s="3438">
        <v>10</v>
      </c>
      <c r="M2783" s="3440">
        <v>225</v>
      </c>
      <c r="N2783" s="3441">
        <v>0</v>
      </c>
      <c r="O2783" s="3441">
        <v>0</v>
      </c>
      <c r="P2783" s="3442">
        <f>SUM(Table1[[#This Row],[BASE_FARE]:[SURCHARGES]])*Table1[[#This Row],[SEATS_BOOKED]]</f>
        <v>2250</v>
      </c>
      <c r="Q2783" s="3414" t="s">
        <v>161</v>
      </c>
      <c r="R2783" s="2232" t="s">
        <v>95</v>
      </c>
      <c r="S2783" s="3436" t="str">
        <f>LEFT(Table1[[#This Row],[SECTOR]],3)</f>
        <v>SSH</v>
      </c>
      <c r="T2783" s="3436" t="str">
        <f>RIGHT(Table1[[#This Row],[SECTOR]],3)</f>
        <v>CTA</v>
      </c>
      <c r="U2783" s="3436" t="str">
        <f t="shared" si="300"/>
        <v>CTA</v>
      </c>
      <c r="V2783" s="3436">
        <f>WEEKDAY(Table1[[#This Row],[FLIGHT_DATE]],2)</f>
        <v>4</v>
      </c>
      <c r="W2783" s="3436">
        <f>Table1[[#This Row],[FLIGHT_DATE]]-Table1[[#This Row],[DATE_BOOKED]]</f>
        <v>80</v>
      </c>
    </row>
    <row r="2784" spans="1:23" x14ac:dyDescent="0.35">
      <c r="A2784" s="3435">
        <v>45789</v>
      </c>
      <c r="B2784" s="3436" t="s">
        <v>1350</v>
      </c>
      <c r="C2784" s="198" t="s">
        <v>160</v>
      </c>
      <c r="D2784" s="198"/>
      <c r="E2784" s="3436"/>
      <c r="F2784" s="3407" t="s">
        <v>54</v>
      </c>
      <c r="G2784" s="3436" t="s">
        <v>11</v>
      </c>
      <c r="H2784" s="3436" t="s">
        <v>1300</v>
      </c>
      <c r="I2784" s="3437" t="s">
        <v>170</v>
      </c>
      <c r="J2784" s="3435">
        <v>45876</v>
      </c>
      <c r="K2784" s="3438">
        <v>10</v>
      </c>
      <c r="L2784" s="3438">
        <v>10</v>
      </c>
      <c r="M2784" s="3440">
        <v>225</v>
      </c>
      <c r="N2784" s="3441">
        <v>0</v>
      </c>
      <c r="O2784" s="3441">
        <v>0</v>
      </c>
      <c r="P2784" s="3442">
        <f>SUM(Table1[[#This Row],[BASE_FARE]:[SURCHARGES]])*Table1[[#This Row],[SEATS_BOOKED]]</f>
        <v>2250</v>
      </c>
      <c r="Q2784" s="3414" t="s">
        <v>161</v>
      </c>
      <c r="R2784" s="2232" t="s">
        <v>95</v>
      </c>
      <c r="S2784" s="3436" t="str">
        <f>LEFT(Table1[[#This Row],[SECTOR]],3)</f>
        <v>SSH</v>
      </c>
      <c r="T2784" s="3436" t="str">
        <f>RIGHT(Table1[[#This Row],[SECTOR]],3)</f>
        <v>CTA</v>
      </c>
      <c r="U2784" s="3436" t="str">
        <f t="shared" si="300"/>
        <v>CTA</v>
      </c>
      <c r="V2784" s="3436">
        <f>WEEKDAY(Table1[[#This Row],[FLIGHT_DATE]],2)</f>
        <v>4</v>
      </c>
      <c r="W2784" s="3436">
        <f>Table1[[#This Row],[FLIGHT_DATE]]-Table1[[#This Row],[DATE_BOOKED]]</f>
        <v>87</v>
      </c>
    </row>
    <row r="2785" spans="1:23" x14ac:dyDescent="0.35">
      <c r="A2785" s="3435">
        <v>45789</v>
      </c>
      <c r="B2785" s="3436" t="s">
        <v>1350</v>
      </c>
      <c r="C2785" s="198" t="s">
        <v>160</v>
      </c>
      <c r="D2785" s="198"/>
      <c r="E2785" s="3436"/>
      <c r="F2785" s="3407" t="s">
        <v>54</v>
      </c>
      <c r="G2785" s="3436" t="s">
        <v>11</v>
      </c>
      <c r="H2785" s="3436" t="s">
        <v>1300</v>
      </c>
      <c r="I2785" s="3437" t="s">
        <v>170</v>
      </c>
      <c r="J2785" s="3435">
        <v>45883</v>
      </c>
      <c r="K2785" s="3438">
        <v>10</v>
      </c>
      <c r="L2785" s="3438">
        <v>10</v>
      </c>
      <c r="M2785" s="3440">
        <v>225</v>
      </c>
      <c r="N2785" s="3441">
        <v>0</v>
      </c>
      <c r="O2785" s="3441">
        <v>0</v>
      </c>
      <c r="P2785" s="3442">
        <f>SUM(Table1[[#This Row],[BASE_FARE]:[SURCHARGES]])*Table1[[#This Row],[SEATS_BOOKED]]</f>
        <v>2250</v>
      </c>
      <c r="Q2785" s="3414" t="s">
        <v>161</v>
      </c>
      <c r="R2785" s="2232" t="s">
        <v>95</v>
      </c>
      <c r="S2785" s="3436" t="str">
        <f>LEFT(Table1[[#This Row],[SECTOR]],3)</f>
        <v>SSH</v>
      </c>
      <c r="T2785" s="3436" t="str">
        <f>RIGHT(Table1[[#This Row],[SECTOR]],3)</f>
        <v>CTA</v>
      </c>
      <c r="U2785" s="3436" t="str">
        <f t="shared" si="300"/>
        <v>CTA</v>
      </c>
      <c r="V2785" s="3436">
        <f>WEEKDAY(Table1[[#This Row],[FLIGHT_DATE]],2)</f>
        <v>4</v>
      </c>
      <c r="W2785" s="3436">
        <f>Table1[[#This Row],[FLIGHT_DATE]]-Table1[[#This Row],[DATE_BOOKED]]</f>
        <v>94</v>
      </c>
    </row>
    <row r="2786" spans="1:23" x14ac:dyDescent="0.35">
      <c r="A2786" s="3435">
        <v>45789</v>
      </c>
      <c r="B2786" s="3436" t="s">
        <v>1350</v>
      </c>
      <c r="C2786" s="198" t="s">
        <v>160</v>
      </c>
      <c r="D2786" s="198"/>
      <c r="E2786" s="3436"/>
      <c r="F2786" s="3407" t="s">
        <v>54</v>
      </c>
      <c r="G2786" s="3436" t="s">
        <v>11</v>
      </c>
      <c r="H2786" s="3436" t="s">
        <v>1300</v>
      </c>
      <c r="I2786" s="3437" t="s">
        <v>170</v>
      </c>
      <c r="J2786" s="3435">
        <v>45890</v>
      </c>
      <c r="K2786" s="3438">
        <v>10</v>
      </c>
      <c r="L2786" s="3438">
        <v>10</v>
      </c>
      <c r="M2786" s="3440">
        <v>225</v>
      </c>
      <c r="N2786" s="3441">
        <v>0</v>
      </c>
      <c r="O2786" s="3441">
        <v>0</v>
      </c>
      <c r="P2786" s="3442">
        <f>SUM(Table1[[#This Row],[BASE_FARE]:[SURCHARGES]])*Table1[[#This Row],[SEATS_BOOKED]]</f>
        <v>2250</v>
      </c>
      <c r="Q2786" s="3414" t="s">
        <v>161</v>
      </c>
      <c r="R2786" s="2232" t="s">
        <v>95</v>
      </c>
      <c r="S2786" s="3436" t="str">
        <f>LEFT(Table1[[#This Row],[SECTOR]],3)</f>
        <v>SSH</v>
      </c>
      <c r="T2786" s="3436" t="str">
        <f>RIGHT(Table1[[#This Row],[SECTOR]],3)</f>
        <v>CTA</v>
      </c>
      <c r="U2786" s="3436" t="str">
        <f t="shared" si="300"/>
        <v>CTA</v>
      </c>
      <c r="V2786" s="3436">
        <f>WEEKDAY(Table1[[#This Row],[FLIGHT_DATE]],2)</f>
        <v>4</v>
      </c>
      <c r="W2786" s="3436">
        <f>Table1[[#This Row],[FLIGHT_DATE]]-Table1[[#This Row],[DATE_BOOKED]]</f>
        <v>101</v>
      </c>
    </row>
    <row r="2787" spans="1:23" x14ac:dyDescent="0.35">
      <c r="A2787" s="3435">
        <v>45789</v>
      </c>
      <c r="B2787" s="3436" t="s">
        <v>1350</v>
      </c>
      <c r="C2787" s="198" t="s">
        <v>160</v>
      </c>
      <c r="D2787" s="198"/>
      <c r="E2787" s="3436"/>
      <c r="F2787" s="3407" t="s">
        <v>54</v>
      </c>
      <c r="G2787" s="3436" t="s">
        <v>11</v>
      </c>
      <c r="H2787" s="3436" t="s">
        <v>1300</v>
      </c>
      <c r="I2787" s="3437" t="s">
        <v>170</v>
      </c>
      <c r="J2787" s="3435">
        <v>45897</v>
      </c>
      <c r="K2787" s="3438">
        <v>10</v>
      </c>
      <c r="L2787" s="3438">
        <v>10</v>
      </c>
      <c r="M2787" s="3440">
        <v>225</v>
      </c>
      <c r="N2787" s="3441">
        <v>0</v>
      </c>
      <c r="O2787" s="3441">
        <v>0</v>
      </c>
      <c r="P2787" s="3442">
        <f>SUM(Table1[[#This Row],[BASE_FARE]:[SURCHARGES]])*Table1[[#This Row],[SEATS_BOOKED]]</f>
        <v>2250</v>
      </c>
      <c r="Q2787" s="3414" t="s">
        <v>161</v>
      </c>
      <c r="R2787" s="2232" t="s">
        <v>95</v>
      </c>
      <c r="S2787" s="3436" t="str">
        <f>LEFT(Table1[[#This Row],[SECTOR]],3)</f>
        <v>SSH</v>
      </c>
      <c r="T2787" s="3436" t="str">
        <f>RIGHT(Table1[[#This Row],[SECTOR]],3)</f>
        <v>CTA</v>
      </c>
      <c r="U2787" s="3436" t="str">
        <f t="shared" si="300"/>
        <v>CTA</v>
      </c>
      <c r="V2787" s="3436">
        <f>WEEKDAY(Table1[[#This Row],[FLIGHT_DATE]],2)</f>
        <v>4</v>
      </c>
      <c r="W2787" s="3436">
        <f>Table1[[#This Row],[FLIGHT_DATE]]-Table1[[#This Row],[DATE_BOOKED]]</f>
        <v>108</v>
      </c>
    </row>
    <row r="2788" spans="1:23" x14ac:dyDescent="0.35">
      <c r="A2788" s="3435">
        <v>45789</v>
      </c>
      <c r="B2788" s="3436" t="s">
        <v>1350</v>
      </c>
      <c r="C2788" s="198" t="s">
        <v>160</v>
      </c>
      <c r="D2788" s="198"/>
      <c r="E2788" s="3436"/>
      <c r="F2788" s="3407" t="s">
        <v>54</v>
      </c>
      <c r="G2788" s="3436" t="s">
        <v>11</v>
      </c>
      <c r="H2788" s="3436" t="s">
        <v>1300</v>
      </c>
      <c r="I2788" s="3437" t="s">
        <v>170</v>
      </c>
      <c r="J2788" s="3435">
        <v>45904</v>
      </c>
      <c r="K2788" s="3438">
        <v>10</v>
      </c>
      <c r="L2788" s="3438">
        <v>10</v>
      </c>
      <c r="M2788" s="3440">
        <v>225</v>
      </c>
      <c r="N2788" s="3441">
        <v>0</v>
      </c>
      <c r="O2788" s="3441">
        <v>0</v>
      </c>
      <c r="P2788" s="3442">
        <f>SUM(Table1[[#This Row],[BASE_FARE]:[SURCHARGES]])*Table1[[#This Row],[SEATS_BOOKED]]</f>
        <v>2250</v>
      </c>
      <c r="Q2788" s="3414" t="s">
        <v>161</v>
      </c>
      <c r="R2788" s="2232" t="s">
        <v>95</v>
      </c>
      <c r="S2788" s="3436" t="str">
        <f>LEFT(Table1[[#This Row],[SECTOR]],3)</f>
        <v>SSH</v>
      </c>
      <c r="T2788" s="3436" t="str">
        <f>RIGHT(Table1[[#This Row],[SECTOR]],3)</f>
        <v>CTA</v>
      </c>
      <c r="U2788" s="3436" t="str">
        <f t="shared" si="300"/>
        <v>CTA</v>
      </c>
      <c r="V2788" s="3436">
        <f>WEEKDAY(Table1[[#This Row],[FLIGHT_DATE]],2)</f>
        <v>4</v>
      </c>
      <c r="W2788" s="3436">
        <f>Table1[[#This Row],[FLIGHT_DATE]]-Table1[[#This Row],[DATE_BOOKED]]</f>
        <v>115</v>
      </c>
    </row>
    <row r="2789" spans="1:23" x14ac:dyDescent="0.35">
      <c r="A2789" s="3435">
        <v>45789</v>
      </c>
      <c r="B2789" s="3436" t="s">
        <v>1350</v>
      </c>
      <c r="C2789" s="198" t="s">
        <v>160</v>
      </c>
      <c r="D2789" s="198"/>
      <c r="E2789" s="3436"/>
      <c r="F2789" s="3407" t="s">
        <v>54</v>
      </c>
      <c r="G2789" s="3436" t="s">
        <v>11</v>
      </c>
      <c r="H2789" s="3436" t="s">
        <v>1300</v>
      </c>
      <c r="I2789" s="3437" t="s">
        <v>170</v>
      </c>
      <c r="J2789" s="3435">
        <v>45911</v>
      </c>
      <c r="K2789" s="3438">
        <v>10</v>
      </c>
      <c r="L2789" s="3438">
        <v>10</v>
      </c>
      <c r="M2789" s="3440">
        <v>225</v>
      </c>
      <c r="N2789" s="3441">
        <v>0</v>
      </c>
      <c r="O2789" s="3441">
        <v>0</v>
      </c>
      <c r="P2789" s="3442">
        <f>SUM(Table1[[#This Row],[BASE_FARE]:[SURCHARGES]])*Table1[[#This Row],[SEATS_BOOKED]]</f>
        <v>2250</v>
      </c>
      <c r="Q2789" s="3414" t="s">
        <v>161</v>
      </c>
      <c r="R2789" s="2232" t="s">
        <v>95</v>
      </c>
      <c r="S2789" s="3436" t="str">
        <f>LEFT(Table1[[#This Row],[SECTOR]],3)</f>
        <v>SSH</v>
      </c>
      <c r="T2789" s="3436" t="str">
        <f>RIGHT(Table1[[#This Row],[SECTOR]],3)</f>
        <v>CTA</v>
      </c>
      <c r="U2789" s="3436" t="str">
        <f t="shared" si="300"/>
        <v>CTA</v>
      </c>
      <c r="V2789" s="3436">
        <f>WEEKDAY(Table1[[#This Row],[FLIGHT_DATE]],2)</f>
        <v>4</v>
      </c>
      <c r="W2789" s="3436">
        <f>Table1[[#This Row],[FLIGHT_DATE]]-Table1[[#This Row],[DATE_BOOKED]]</f>
        <v>122</v>
      </c>
    </row>
    <row r="2790" spans="1:23" x14ac:dyDescent="0.35">
      <c r="A2790" s="3435">
        <v>45789</v>
      </c>
      <c r="B2790" s="3443" t="s">
        <v>1352</v>
      </c>
      <c r="C2790" s="198" t="s">
        <v>160</v>
      </c>
      <c r="D2790" s="198"/>
      <c r="E2790" s="3436"/>
      <c r="F2790" s="3407" t="s">
        <v>54</v>
      </c>
      <c r="G2790" s="3422" t="s">
        <v>10</v>
      </c>
      <c r="H2790" s="3436" t="s">
        <v>1310</v>
      </c>
      <c r="I2790" s="3437" t="s">
        <v>171</v>
      </c>
      <c r="J2790" s="3435">
        <v>45876</v>
      </c>
      <c r="K2790" s="3438">
        <v>10</v>
      </c>
      <c r="L2790" s="3438">
        <v>10</v>
      </c>
      <c r="M2790" s="3440">
        <v>225</v>
      </c>
      <c r="N2790" s="3441">
        <v>0</v>
      </c>
      <c r="O2790" s="3441">
        <v>0</v>
      </c>
      <c r="P2790" s="3442">
        <f>SUM(Table1[[#This Row],[BASE_FARE]:[SURCHARGES]])*Table1[[#This Row],[SEATS_BOOKED]]</f>
        <v>2250</v>
      </c>
      <c r="Q2790" s="3414" t="s">
        <v>161</v>
      </c>
      <c r="R2790" s="2232" t="s">
        <v>95</v>
      </c>
      <c r="S2790" s="3436" t="str">
        <f>LEFT(Table1[[#This Row],[SECTOR]],3)</f>
        <v>CTA</v>
      </c>
      <c r="T2790" s="3436" t="str">
        <f>RIGHT(Table1[[#This Row],[SECTOR]],3)</f>
        <v>SSH</v>
      </c>
      <c r="U2790" s="3436" t="str">
        <f t="shared" ref="U2790:U2792" si="301">IF(AND(S2790&lt;&gt;"SSH", S2790&lt;&gt;"RMF", S2790&lt;&gt;"CAI", S2790&lt;&gt;"HRG", S2790&lt;&gt;"LXR", S2790&lt;&gt;"DXB", OR(T2790="SSH", T2790="RMF", T2790="CAI", T2790="HRG", T2790="LXR", T2790="DXB")), S2790,
    IF(AND(T2790&lt;&gt;"SSH", T2790&lt;&gt;"RMF", T2790&lt;&gt;"CAI", T2790&lt;&gt;"HRG", T2790&lt;&gt;"LXR", T2790&lt;&gt;"DXB", OR(S2790="SSH", S2790="RMF", S2790="CAI", S2790="HRG", S2790="LXR", S2790="DXB")), T2790,
    "VIE"))</f>
        <v>CTA</v>
      </c>
      <c r="V2790" s="3436">
        <f>WEEKDAY(Table1[[#This Row],[FLIGHT_DATE]],2)</f>
        <v>4</v>
      </c>
      <c r="W2790" s="3436">
        <f>Table1[[#This Row],[FLIGHT_DATE]]-Table1[[#This Row],[DATE_BOOKED]]</f>
        <v>87</v>
      </c>
    </row>
    <row r="2791" spans="1:23" x14ac:dyDescent="0.35">
      <c r="A2791" s="3435">
        <v>45789</v>
      </c>
      <c r="B2791" s="3443" t="s">
        <v>1352</v>
      </c>
      <c r="C2791" s="198" t="s">
        <v>160</v>
      </c>
      <c r="D2791" s="198"/>
      <c r="E2791" s="3436"/>
      <c r="F2791" s="3407" t="s">
        <v>54</v>
      </c>
      <c r="G2791" s="3422" t="s">
        <v>10</v>
      </c>
      <c r="H2791" s="3436" t="s">
        <v>1310</v>
      </c>
      <c r="I2791" s="3437" t="s">
        <v>171</v>
      </c>
      <c r="J2791" s="3435">
        <v>45883</v>
      </c>
      <c r="K2791" s="3438">
        <v>10</v>
      </c>
      <c r="L2791" s="3438">
        <v>10</v>
      </c>
      <c r="M2791" s="3440">
        <v>225</v>
      </c>
      <c r="N2791" s="3441">
        <v>0</v>
      </c>
      <c r="O2791" s="3441">
        <v>0</v>
      </c>
      <c r="P2791" s="3442">
        <f>SUM(Table1[[#This Row],[BASE_FARE]:[SURCHARGES]])*Table1[[#This Row],[SEATS_BOOKED]]</f>
        <v>2250</v>
      </c>
      <c r="Q2791" s="3414" t="s">
        <v>161</v>
      </c>
      <c r="R2791" s="2232" t="s">
        <v>95</v>
      </c>
      <c r="S2791" s="3436" t="str">
        <f>LEFT(Table1[[#This Row],[SECTOR]],3)</f>
        <v>CTA</v>
      </c>
      <c r="T2791" s="3436" t="str">
        <f>RIGHT(Table1[[#This Row],[SECTOR]],3)</f>
        <v>SSH</v>
      </c>
      <c r="U2791" s="3436" t="str">
        <f t="shared" si="301"/>
        <v>CTA</v>
      </c>
      <c r="V2791" s="3436">
        <f>WEEKDAY(Table1[[#This Row],[FLIGHT_DATE]],2)</f>
        <v>4</v>
      </c>
      <c r="W2791" s="3436">
        <f>Table1[[#This Row],[FLIGHT_DATE]]-Table1[[#This Row],[DATE_BOOKED]]</f>
        <v>94</v>
      </c>
    </row>
    <row r="2792" spans="1:23" x14ac:dyDescent="0.35">
      <c r="A2792" s="3435">
        <v>45789</v>
      </c>
      <c r="B2792" s="3443" t="s">
        <v>1352</v>
      </c>
      <c r="C2792" s="198" t="s">
        <v>160</v>
      </c>
      <c r="D2792" s="198"/>
      <c r="E2792" s="3436"/>
      <c r="F2792" s="3407" t="s">
        <v>54</v>
      </c>
      <c r="G2792" s="3422" t="s">
        <v>10</v>
      </c>
      <c r="H2792" s="3436" t="s">
        <v>1310</v>
      </c>
      <c r="I2792" s="3437" t="s">
        <v>171</v>
      </c>
      <c r="J2792" s="3435">
        <v>45890</v>
      </c>
      <c r="K2792" s="3438">
        <v>10</v>
      </c>
      <c r="L2792" s="3438">
        <v>10</v>
      </c>
      <c r="M2792" s="3440">
        <v>225</v>
      </c>
      <c r="N2792" s="3441">
        <v>0</v>
      </c>
      <c r="O2792" s="3441">
        <v>0</v>
      </c>
      <c r="P2792" s="3442">
        <f>SUM(Table1[[#This Row],[BASE_FARE]:[SURCHARGES]])*Table1[[#This Row],[SEATS_BOOKED]]</f>
        <v>2250</v>
      </c>
      <c r="Q2792" s="3414" t="s">
        <v>161</v>
      </c>
      <c r="R2792" s="2232" t="s">
        <v>95</v>
      </c>
      <c r="S2792" s="3436" t="str">
        <f>LEFT(Table1[[#This Row],[SECTOR]],3)</f>
        <v>CTA</v>
      </c>
      <c r="T2792" s="3436" t="str">
        <f>RIGHT(Table1[[#This Row],[SECTOR]],3)</f>
        <v>SSH</v>
      </c>
      <c r="U2792" s="3436" t="str">
        <f t="shared" si="301"/>
        <v>CTA</v>
      </c>
      <c r="V2792" s="3436">
        <f>WEEKDAY(Table1[[#This Row],[FLIGHT_DATE]],2)</f>
        <v>4</v>
      </c>
      <c r="W2792" s="3436">
        <f>Table1[[#This Row],[FLIGHT_DATE]]-Table1[[#This Row],[DATE_BOOKED]]</f>
        <v>101</v>
      </c>
    </row>
    <row r="2793" spans="1:23" x14ac:dyDescent="0.35">
      <c r="A2793" s="3435">
        <v>45789</v>
      </c>
      <c r="B2793" s="3443" t="s">
        <v>1352</v>
      </c>
      <c r="C2793" s="198" t="s">
        <v>160</v>
      </c>
      <c r="D2793" s="198"/>
      <c r="E2793" s="3436"/>
      <c r="F2793" s="3407" t="s">
        <v>54</v>
      </c>
      <c r="G2793" s="3436" t="s">
        <v>11</v>
      </c>
      <c r="H2793" s="3436" t="s">
        <v>1300</v>
      </c>
      <c r="I2793" s="3437" t="s">
        <v>170</v>
      </c>
      <c r="J2793" s="3435">
        <v>45883</v>
      </c>
      <c r="K2793" s="3438">
        <v>10</v>
      </c>
      <c r="L2793" s="3438">
        <v>10</v>
      </c>
      <c r="M2793" s="3440">
        <v>225</v>
      </c>
      <c r="N2793" s="3441">
        <v>0</v>
      </c>
      <c r="O2793" s="3441">
        <v>0</v>
      </c>
      <c r="P2793" s="3442">
        <f>SUM(Table1[[#This Row],[BASE_FARE]:[SURCHARGES]])*Table1[[#This Row],[SEATS_BOOKED]]</f>
        <v>2250</v>
      </c>
      <c r="Q2793" s="3414" t="s">
        <v>161</v>
      </c>
      <c r="R2793" s="2232" t="s">
        <v>95</v>
      </c>
      <c r="S2793" s="3436" t="str">
        <f>LEFT(Table1[[#This Row],[SECTOR]],3)</f>
        <v>SSH</v>
      </c>
      <c r="T2793" s="3436" t="str">
        <f>RIGHT(Table1[[#This Row],[SECTOR]],3)</f>
        <v>CTA</v>
      </c>
      <c r="U2793" s="3436" t="str">
        <f t="shared" ref="U2793:U2795" si="302">IF(AND(S2793&lt;&gt;"SSH", S2793&lt;&gt;"RMF", S2793&lt;&gt;"CAI", S2793&lt;&gt;"HRG", S2793&lt;&gt;"LXR", S2793&lt;&gt;"DXB", OR(T2793="SSH", T2793="RMF", T2793="CAI", T2793="HRG", T2793="LXR", T2793="DXB")), S2793,
    IF(AND(T2793&lt;&gt;"SSH", T2793&lt;&gt;"RMF", T2793&lt;&gt;"CAI", T2793&lt;&gt;"HRG", T2793&lt;&gt;"LXR", T2793&lt;&gt;"DXB", OR(S2793="SSH", S2793="RMF", S2793="CAI", S2793="HRG", S2793="LXR", S2793="DXB")), T2793,
    "VIE"))</f>
        <v>CTA</v>
      </c>
      <c r="V2793" s="3436">
        <f>WEEKDAY(Table1[[#This Row],[FLIGHT_DATE]],2)</f>
        <v>4</v>
      </c>
      <c r="W2793" s="3436">
        <f>Table1[[#This Row],[FLIGHT_DATE]]-Table1[[#This Row],[DATE_BOOKED]]</f>
        <v>94</v>
      </c>
    </row>
    <row r="2794" spans="1:23" x14ac:dyDescent="0.35">
      <c r="A2794" s="3435">
        <v>45789</v>
      </c>
      <c r="B2794" s="3443" t="s">
        <v>1352</v>
      </c>
      <c r="C2794" s="198" t="s">
        <v>160</v>
      </c>
      <c r="D2794" s="198"/>
      <c r="E2794" s="3436"/>
      <c r="F2794" s="3407" t="s">
        <v>54</v>
      </c>
      <c r="G2794" s="3436" t="s">
        <v>11</v>
      </c>
      <c r="H2794" s="3436" t="s">
        <v>1300</v>
      </c>
      <c r="I2794" s="3437" t="s">
        <v>170</v>
      </c>
      <c r="J2794" s="3435">
        <v>45890</v>
      </c>
      <c r="K2794" s="3438">
        <v>10</v>
      </c>
      <c r="L2794" s="3438">
        <v>10</v>
      </c>
      <c r="M2794" s="3440">
        <v>225</v>
      </c>
      <c r="N2794" s="3441">
        <v>0</v>
      </c>
      <c r="O2794" s="3441">
        <v>0</v>
      </c>
      <c r="P2794" s="3442">
        <f>SUM(Table1[[#This Row],[BASE_FARE]:[SURCHARGES]])*Table1[[#This Row],[SEATS_BOOKED]]</f>
        <v>2250</v>
      </c>
      <c r="Q2794" s="3414" t="s">
        <v>161</v>
      </c>
      <c r="R2794" s="2232" t="s">
        <v>95</v>
      </c>
      <c r="S2794" s="3436" t="str">
        <f>LEFT(Table1[[#This Row],[SECTOR]],3)</f>
        <v>SSH</v>
      </c>
      <c r="T2794" s="3436" t="str">
        <f>RIGHT(Table1[[#This Row],[SECTOR]],3)</f>
        <v>CTA</v>
      </c>
      <c r="U2794" s="3436" t="str">
        <f t="shared" si="302"/>
        <v>CTA</v>
      </c>
      <c r="V2794" s="3436">
        <f>WEEKDAY(Table1[[#This Row],[FLIGHT_DATE]],2)</f>
        <v>4</v>
      </c>
      <c r="W2794" s="3436">
        <f>Table1[[#This Row],[FLIGHT_DATE]]-Table1[[#This Row],[DATE_BOOKED]]</f>
        <v>101</v>
      </c>
    </row>
    <row r="2795" spans="1:23" x14ac:dyDescent="0.35">
      <c r="A2795" s="3435">
        <v>45789</v>
      </c>
      <c r="B2795" s="3443" t="s">
        <v>1352</v>
      </c>
      <c r="C2795" s="198" t="s">
        <v>160</v>
      </c>
      <c r="D2795" s="198"/>
      <c r="E2795" s="3436"/>
      <c r="F2795" s="3407" t="s">
        <v>54</v>
      </c>
      <c r="G2795" s="3436" t="s">
        <v>11</v>
      </c>
      <c r="H2795" s="3436" t="s">
        <v>1300</v>
      </c>
      <c r="I2795" s="3437" t="s">
        <v>170</v>
      </c>
      <c r="J2795" s="3435">
        <v>45897</v>
      </c>
      <c r="K2795" s="3438">
        <v>10</v>
      </c>
      <c r="L2795" s="3438">
        <v>10</v>
      </c>
      <c r="M2795" s="3440">
        <v>225</v>
      </c>
      <c r="N2795" s="3441">
        <v>0</v>
      </c>
      <c r="O2795" s="3441">
        <v>0</v>
      </c>
      <c r="P2795" s="3442">
        <f>SUM(Table1[[#This Row],[BASE_FARE]:[SURCHARGES]])*Table1[[#This Row],[SEATS_BOOKED]]</f>
        <v>2250</v>
      </c>
      <c r="Q2795" s="3414" t="s">
        <v>161</v>
      </c>
      <c r="R2795" s="2232" t="s">
        <v>95</v>
      </c>
      <c r="S2795" s="3436" t="str">
        <f>LEFT(Table1[[#This Row],[SECTOR]],3)</f>
        <v>SSH</v>
      </c>
      <c r="T2795" s="3436" t="str">
        <f>RIGHT(Table1[[#This Row],[SECTOR]],3)</f>
        <v>CTA</v>
      </c>
      <c r="U2795" s="3436" t="str">
        <f t="shared" si="302"/>
        <v>CTA</v>
      </c>
      <c r="V2795" s="3436">
        <f>WEEKDAY(Table1[[#This Row],[FLIGHT_DATE]],2)</f>
        <v>4</v>
      </c>
      <c r="W2795" s="3436">
        <f>Table1[[#This Row],[FLIGHT_DATE]]-Table1[[#This Row],[DATE_BOOKED]]</f>
        <v>108</v>
      </c>
    </row>
    <row r="2796" spans="1:23" x14ac:dyDescent="0.35">
      <c r="A2796" s="3435">
        <v>45789</v>
      </c>
      <c r="B2796" s="3436" t="s">
        <v>1351</v>
      </c>
      <c r="C2796" s="198" t="s">
        <v>160</v>
      </c>
      <c r="D2796" s="198"/>
      <c r="E2796" s="3436"/>
      <c r="F2796" s="3407" t="s">
        <v>54</v>
      </c>
      <c r="G2796" s="3422" t="s">
        <v>10</v>
      </c>
      <c r="H2796" s="3436" t="s">
        <v>1310</v>
      </c>
      <c r="I2796" s="3437" t="s">
        <v>171</v>
      </c>
      <c r="J2796" s="3435">
        <v>45855</v>
      </c>
      <c r="K2796" s="3438">
        <v>50</v>
      </c>
      <c r="L2796" s="3438">
        <v>50</v>
      </c>
      <c r="M2796" s="3440">
        <v>225</v>
      </c>
      <c r="N2796" s="3441">
        <v>0</v>
      </c>
      <c r="O2796" s="3441">
        <v>0</v>
      </c>
      <c r="P2796" s="3442">
        <f>SUM(Table1[[#This Row],[BASE_FARE]:[SURCHARGES]])*Table1[[#This Row],[SEATS_BOOKED]]</f>
        <v>11250</v>
      </c>
      <c r="Q2796" s="3414" t="s">
        <v>161</v>
      </c>
      <c r="R2796" s="2232" t="s">
        <v>95</v>
      </c>
      <c r="S2796" s="3436" t="str">
        <f>LEFT(Table1[[#This Row],[SECTOR]],3)</f>
        <v>CTA</v>
      </c>
      <c r="T2796" s="3436" t="str">
        <f>RIGHT(Table1[[#This Row],[SECTOR]],3)</f>
        <v>SSH</v>
      </c>
      <c r="U2796" s="3436" t="str">
        <f t="shared" ref="U2796:U2798" si="303">IF(AND(S2796&lt;&gt;"SSH", S2796&lt;&gt;"RMF", S2796&lt;&gt;"CAI", S2796&lt;&gt;"HRG", S2796&lt;&gt;"LXR", S2796&lt;&gt;"DXB", OR(T2796="SSH", T2796="RMF", T2796="CAI", T2796="HRG", T2796="LXR", T2796="DXB")), S2796,
    IF(AND(T2796&lt;&gt;"SSH", T2796&lt;&gt;"RMF", T2796&lt;&gt;"CAI", T2796&lt;&gt;"HRG", T2796&lt;&gt;"LXR", T2796&lt;&gt;"DXB", OR(S2796="SSH", S2796="RMF", S2796="CAI", S2796="HRG", S2796="LXR", S2796="DXB")), T2796,
    "VIE"))</f>
        <v>CTA</v>
      </c>
      <c r="V2796" s="3436">
        <f>WEEKDAY(Table1[[#This Row],[FLIGHT_DATE]],2)</f>
        <v>4</v>
      </c>
      <c r="W2796" s="3436">
        <f>Table1[[#This Row],[FLIGHT_DATE]]-Table1[[#This Row],[DATE_BOOKED]]</f>
        <v>66</v>
      </c>
    </row>
    <row r="2797" spans="1:23" x14ac:dyDescent="0.35">
      <c r="A2797" s="3435">
        <v>45789</v>
      </c>
      <c r="B2797" s="3436" t="s">
        <v>1351</v>
      </c>
      <c r="C2797" s="198" t="s">
        <v>160</v>
      </c>
      <c r="D2797" s="198"/>
      <c r="E2797" s="3436"/>
      <c r="F2797" s="3407" t="s">
        <v>54</v>
      </c>
      <c r="G2797" s="3422" t="s">
        <v>10</v>
      </c>
      <c r="H2797" s="3436" t="s">
        <v>1310</v>
      </c>
      <c r="I2797" s="3437" t="s">
        <v>171</v>
      </c>
      <c r="J2797" s="3435">
        <v>45883</v>
      </c>
      <c r="K2797" s="3438">
        <v>20</v>
      </c>
      <c r="L2797" s="3438">
        <v>20</v>
      </c>
      <c r="M2797" s="3440">
        <v>225</v>
      </c>
      <c r="N2797" s="3441">
        <v>0</v>
      </c>
      <c r="O2797" s="3441">
        <v>0</v>
      </c>
      <c r="P2797" s="3442">
        <f>SUM(Table1[[#This Row],[BASE_FARE]:[SURCHARGES]])*Table1[[#This Row],[SEATS_BOOKED]]</f>
        <v>4500</v>
      </c>
      <c r="Q2797" s="3414" t="s">
        <v>161</v>
      </c>
      <c r="R2797" s="2232" t="s">
        <v>95</v>
      </c>
      <c r="S2797" s="3436" t="str">
        <f>LEFT(Table1[[#This Row],[SECTOR]],3)</f>
        <v>CTA</v>
      </c>
      <c r="T2797" s="3436" t="str">
        <f>RIGHT(Table1[[#This Row],[SECTOR]],3)</f>
        <v>SSH</v>
      </c>
      <c r="U2797" s="3436" t="str">
        <f t="shared" si="303"/>
        <v>CTA</v>
      </c>
      <c r="V2797" s="3436">
        <f>WEEKDAY(Table1[[#This Row],[FLIGHT_DATE]],2)</f>
        <v>4</v>
      </c>
      <c r="W2797" s="3436">
        <f>Table1[[#This Row],[FLIGHT_DATE]]-Table1[[#This Row],[DATE_BOOKED]]</f>
        <v>94</v>
      </c>
    </row>
    <row r="2798" spans="1:23" x14ac:dyDescent="0.35">
      <c r="A2798" s="3435">
        <v>45789</v>
      </c>
      <c r="B2798" s="3436" t="s">
        <v>1351</v>
      </c>
      <c r="C2798" s="198" t="s">
        <v>160</v>
      </c>
      <c r="D2798" s="198"/>
      <c r="E2798" s="3436"/>
      <c r="F2798" s="3407" t="s">
        <v>54</v>
      </c>
      <c r="G2798" s="3422" t="s">
        <v>10</v>
      </c>
      <c r="H2798" s="3436" t="s">
        <v>1310</v>
      </c>
      <c r="I2798" s="3437" t="s">
        <v>171</v>
      </c>
      <c r="J2798" s="3435">
        <v>45897</v>
      </c>
      <c r="K2798" s="3438">
        <v>20</v>
      </c>
      <c r="L2798" s="3438">
        <v>20</v>
      </c>
      <c r="M2798" s="3440">
        <v>225</v>
      </c>
      <c r="N2798" s="3441">
        <v>0</v>
      </c>
      <c r="O2798" s="3441">
        <v>0</v>
      </c>
      <c r="P2798" s="3442">
        <f>SUM(Table1[[#This Row],[BASE_FARE]:[SURCHARGES]])*Table1[[#This Row],[SEATS_BOOKED]]</f>
        <v>4500</v>
      </c>
      <c r="Q2798" s="3414" t="s">
        <v>161</v>
      </c>
      <c r="R2798" s="2232" t="s">
        <v>95</v>
      </c>
      <c r="S2798" s="3436" t="str">
        <f>LEFT(Table1[[#This Row],[SECTOR]],3)</f>
        <v>CTA</v>
      </c>
      <c r="T2798" s="3436" t="str">
        <f>RIGHT(Table1[[#This Row],[SECTOR]],3)</f>
        <v>SSH</v>
      </c>
      <c r="U2798" s="3436" t="str">
        <f t="shared" si="303"/>
        <v>CTA</v>
      </c>
      <c r="V2798" s="3436">
        <f>WEEKDAY(Table1[[#This Row],[FLIGHT_DATE]],2)</f>
        <v>4</v>
      </c>
      <c r="W2798" s="3436">
        <f>Table1[[#This Row],[FLIGHT_DATE]]-Table1[[#This Row],[DATE_BOOKED]]</f>
        <v>108</v>
      </c>
    </row>
    <row r="2799" spans="1:23" x14ac:dyDescent="0.35">
      <c r="A2799" s="3435">
        <v>45789</v>
      </c>
      <c r="B2799" s="3436" t="s">
        <v>1351</v>
      </c>
      <c r="C2799" s="198" t="s">
        <v>160</v>
      </c>
      <c r="D2799" s="198"/>
      <c r="E2799" s="3436"/>
      <c r="F2799" s="3407" t="s">
        <v>54</v>
      </c>
      <c r="G2799" s="3436" t="s">
        <v>11</v>
      </c>
      <c r="H2799" s="3436" t="s">
        <v>1300</v>
      </c>
      <c r="I2799" s="3437" t="s">
        <v>170</v>
      </c>
      <c r="J2799" s="3435">
        <v>45862</v>
      </c>
      <c r="K2799" s="3438">
        <v>50</v>
      </c>
      <c r="L2799" s="3438">
        <v>50</v>
      </c>
      <c r="M2799" s="3440">
        <v>225</v>
      </c>
      <c r="N2799" s="3441">
        <v>0</v>
      </c>
      <c r="O2799" s="3441">
        <v>0</v>
      </c>
      <c r="P2799" s="3442">
        <f>SUM(Table1[[#This Row],[BASE_FARE]:[SURCHARGES]])*Table1[[#This Row],[SEATS_BOOKED]]</f>
        <v>11250</v>
      </c>
      <c r="Q2799" s="3414" t="s">
        <v>161</v>
      </c>
      <c r="R2799" s="2232" t="s">
        <v>95</v>
      </c>
      <c r="S2799" s="3436" t="str">
        <f>LEFT(Table1[[#This Row],[SECTOR]],3)</f>
        <v>SSH</v>
      </c>
      <c r="T2799" s="3436" t="str">
        <f>RIGHT(Table1[[#This Row],[SECTOR]],3)</f>
        <v>CTA</v>
      </c>
      <c r="U2799" s="3436" t="str">
        <f t="shared" ref="U2799:U2801" si="304">IF(AND(S2799&lt;&gt;"SSH", S2799&lt;&gt;"RMF", S2799&lt;&gt;"CAI", S2799&lt;&gt;"HRG", S2799&lt;&gt;"LXR", S2799&lt;&gt;"DXB", OR(T2799="SSH", T2799="RMF", T2799="CAI", T2799="HRG", T2799="LXR", T2799="DXB")), S2799,
    IF(AND(T2799&lt;&gt;"SSH", T2799&lt;&gt;"RMF", T2799&lt;&gt;"CAI", T2799&lt;&gt;"HRG", T2799&lt;&gt;"LXR", T2799&lt;&gt;"DXB", OR(S2799="SSH", S2799="RMF", S2799="CAI", S2799="HRG", S2799="LXR", S2799="DXB")), T2799,
    "VIE"))</f>
        <v>CTA</v>
      </c>
      <c r="V2799" s="3436">
        <f>WEEKDAY(Table1[[#This Row],[FLIGHT_DATE]],2)</f>
        <v>4</v>
      </c>
      <c r="W2799" s="3436">
        <f>Table1[[#This Row],[FLIGHT_DATE]]-Table1[[#This Row],[DATE_BOOKED]]</f>
        <v>73</v>
      </c>
    </row>
    <row r="2800" spans="1:23" x14ac:dyDescent="0.35">
      <c r="A2800" s="3435">
        <v>45789</v>
      </c>
      <c r="B2800" s="3436" t="s">
        <v>1351</v>
      </c>
      <c r="C2800" s="198" t="s">
        <v>160</v>
      </c>
      <c r="D2800" s="198"/>
      <c r="E2800" s="3436"/>
      <c r="F2800" s="3407" t="s">
        <v>54</v>
      </c>
      <c r="G2800" s="3436" t="s">
        <v>11</v>
      </c>
      <c r="H2800" s="3436" t="s">
        <v>1300</v>
      </c>
      <c r="I2800" s="3437" t="s">
        <v>170</v>
      </c>
      <c r="J2800" s="3435">
        <v>45890</v>
      </c>
      <c r="K2800" s="3438">
        <v>20</v>
      </c>
      <c r="L2800" s="3438">
        <v>20</v>
      </c>
      <c r="M2800" s="3440">
        <v>225</v>
      </c>
      <c r="N2800" s="3441">
        <v>0</v>
      </c>
      <c r="O2800" s="3441">
        <v>0</v>
      </c>
      <c r="P2800" s="3442">
        <f>SUM(Table1[[#This Row],[BASE_FARE]:[SURCHARGES]])*Table1[[#This Row],[SEATS_BOOKED]]</f>
        <v>4500</v>
      </c>
      <c r="Q2800" s="3414" t="s">
        <v>161</v>
      </c>
      <c r="R2800" s="2232" t="s">
        <v>95</v>
      </c>
      <c r="S2800" s="3436" t="str">
        <f>LEFT(Table1[[#This Row],[SECTOR]],3)</f>
        <v>SSH</v>
      </c>
      <c r="T2800" s="3436" t="str">
        <f>RIGHT(Table1[[#This Row],[SECTOR]],3)</f>
        <v>CTA</v>
      </c>
      <c r="U2800" s="3436" t="str">
        <f t="shared" si="304"/>
        <v>CTA</v>
      </c>
      <c r="V2800" s="3436">
        <f>WEEKDAY(Table1[[#This Row],[FLIGHT_DATE]],2)</f>
        <v>4</v>
      </c>
      <c r="W2800" s="3436">
        <f>Table1[[#This Row],[FLIGHT_DATE]]-Table1[[#This Row],[DATE_BOOKED]]</f>
        <v>101</v>
      </c>
    </row>
    <row r="2801" spans="1:23" x14ac:dyDescent="0.35">
      <c r="A2801" s="3435">
        <v>45789</v>
      </c>
      <c r="B2801" s="3436" t="s">
        <v>1351</v>
      </c>
      <c r="C2801" s="198" t="s">
        <v>160</v>
      </c>
      <c r="D2801" s="198"/>
      <c r="E2801" s="3436"/>
      <c r="F2801" s="3407" t="s">
        <v>54</v>
      </c>
      <c r="G2801" s="3436" t="s">
        <v>11</v>
      </c>
      <c r="H2801" s="3436" t="s">
        <v>1300</v>
      </c>
      <c r="I2801" s="3437" t="s">
        <v>170</v>
      </c>
      <c r="J2801" s="3435">
        <v>45904</v>
      </c>
      <c r="K2801" s="3438">
        <v>20</v>
      </c>
      <c r="L2801" s="3438">
        <v>20</v>
      </c>
      <c r="M2801" s="3440">
        <v>225</v>
      </c>
      <c r="N2801" s="3441">
        <v>0</v>
      </c>
      <c r="O2801" s="3441">
        <v>0</v>
      </c>
      <c r="P2801" s="3442">
        <f>SUM(Table1[[#This Row],[BASE_FARE]:[SURCHARGES]])*Table1[[#This Row],[SEATS_BOOKED]]</f>
        <v>4500</v>
      </c>
      <c r="Q2801" s="3414" t="s">
        <v>161</v>
      </c>
      <c r="R2801" s="2232" t="s">
        <v>95</v>
      </c>
      <c r="S2801" s="3436" t="str">
        <f>LEFT(Table1[[#This Row],[SECTOR]],3)</f>
        <v>SSH</v>
      </c>
      <c r="T2801" s="3436" t="str">
        <f>RIGHT(Table1[[#This Row],[SECTOR]],3)</f>
        <v>CTA</v>
      </c>
      <c r="U2801" s="3436" t="str">
        <f t="shared" si="304"/>
        <v>CTA</v>
      </c>
      <c r="V2801" s="3436">
        <f>WEEKDAY(Table1[[#This Row],[FLIGHT_DATE]],2)</f>
        <v>4</v>
      </c>
      <c r="W2801" s="3436">
        <f>Table1[[#This Row],[FLIGHT_DATE]]-Table1[[#This Row],[DATE_BOOKED]]</f>
        <v>115</v>
      </c>
    </row>
    <row r="2802" spans="1:23" x14ac:dyDescent="0.35">
      <c r="A2802" s="3435">
        <v>45789</v>
      </c>
      <c r="B2802" s="3436" t="s">
        <v>1341</v>
      </c>
      <c r="C2802" s="198" t="s">
        <v>160</v>
      </c>
      <c r="D2802" s="198"/>
      <c r="E2802" s="3436"/>
      <c r="F2802" s="3407" t="s">
        <v>54</v>
      </c>
      <c r="G2802" s="3422" t="s">
        <v>10</v>
      </c>
      <c r="H2802" s="3436" t="s">
        <v>1310</v>
      </c>
      <c r="I2802" s="3437" t="s">
        <v>171</v>
      </c>
      <c r="J2802" s="3435">
        <v>45869</v>
      </c>
      <c r="K2802" s="3438">
        <v>2</v>
      </c>
      <c r="L2802" s="3439">
        <v>2</v>
      </c>
      <c r="M2802" s="3440">
        <v>225</v>
      </c>
      <c r="N2802" s="3441">
        <v>0</v>
      </c>
      <c r="O2802" s="3441">
        <v>0</v>
      </c>
      <c r="P2802" s="3442">
        <f>SUM(Table1[[#This Row],[BASE_FARE]:[SURCHARGES]])*Table1[[#This Row],[SEATS_BOOKED]]</f>
        <v>450</v>
      </c>
      <c r="Q2802" s="3414" t="s">
        <v>161</v>
      </c>
      <c r="R2802" s="2232" t="s">
        <v>95</v>
      </c>
      <c r="S2802" s="3436" t="str">
        <f>LEFT(Table1[[#This Row],[SECTOR]],3)</f>
        <v>CTA</v>
      </c>
      <c r="T2802" s="3436" t="str">
        <f>RIGHT(Table1[[#This Row],[SECTOR]],3)</f>
        <v>SSH</v>
      </c>
      <c r="U2802" s="3436" t="str">
        <f>IF(AND(S2802&lt;&gt;"SSH", S2802&lt;&gt;"RMF", S2802&lt;&gt;"CAI", S2802&lt;&gt;"HRG", S2802&lt;&gt;"LXR", S2802&lt;&gt;"DXB", OR(T2802="SSH", T2802="RMF", T2802="CAI", T2802="HRG", T2802="LXR", T2802="DXB")), S2802,
    IF(AND(T2802&lt;&gt;"SSH", T2802&lt;&gt;"RMF", T2802&lt;&gt;"CAI", T2802&lt;&gt;"HRG", T2802&lt;&gt;"LXR", T2802&lt;&gt;"DXB", OR(S2802="SSH", S2802="RMF", S2802="CAI", S2802="HRG", S2802="LXR", S2802="DXB")), T2802,
    "VIE"))</f>
        <v>CTA</v>
      </c>
      <c r="V2802" s="3436">
        <f>WEEKDAY(Table1[[#This Row],[FLIGHT_DATE]],2)</f>
        <v>4</v>
      </c>
      <c r="W2802" s="3436">
        <f>Table1[[#This Row],[FLIGHT_DATE]]-Table1[[#This Row],[DATE_BOOKED]]</f>
        <v>80</v>
      </c>
    </row>
    <row r="2803" spans="1:23" x14ac:dyDescent="0.35">
      <c r="A2803" s="3435">
        <v>45789</v>
      </c>
      <c r="B2803" s="3436" t="s">
        <v>1341</v>
      </c>
      <c r="C2803" s="198" t="s">
        <v>160</v>
      </c>
      <c r="D2803" s="198"/>
      <c r="E2803" s="3436"/>
      <c r="F2803" s="3407" t="s">
        <v>54</v>
      </c>
      <c r="G2803" s="3436" t="s">
        <v>11</v>
      </c>
      <c r="H2803" s="3436" t="s">
        <v>1300</v>
      </c>
      <c r="I2803" s="3437" t="s">
        <v>170</v>
      </c>
      <c r="J2803" s="3435">
        <v>45876</v>
      </c>
      <c r="K2803" s="3438">
        <v>2</v>
      </c>
      <c r="L2803" s="3439">
        <v>2</v>
      </c>
      <c r="M2803" s="3440">
        <v>225</v>
      </c>
      <c r="N2803" s="3441">
        <v>0</v>
      </c>
      <c r="O2803" s="3441">
        <v>0</v>
      </c>
      <c r="P2803" s="3442">
        <f>SUM(Table1[[#This Row],[BASE_FARE]:[SURCHARGES]])*Table1[[#This Row],[SEATS_BOOKED]]</f>
        <v>450</v>
      </c>
      <c r="Q2803" s="3414" t="s">
        <v>161</v>
      </c>
      <c r="R2803" s="2232" t="s">
        <v>95</v>
      </c>
      <c r="S2803" s="3436" t="str">
        <f>LEFT(Table1[[#This Row],[SECTOR]],3)</f>
        <v>SSH</v>
      </c>
      <c r="T2803" s="3436" t="str">
        <f>RIGHT(Table1[[#This Row],[SECTOR]],3)</f>
        <v>CTA</v>
      </c>
      <c r="U2803" s="3436" t="str">
        <f>IF(AND(S2803&lt;&gt;"SSH", S2803&lt;&gt;"RMF", S2803&lt;&gt;"CAI", S2803&lt;&gt;"HRG", S2803&lt;&gt;"LXR", S2803&lt;&gt;"DXB", OR(T2803="SSH", T2803="RMF", T2803="CAI", T2803="HRG", T2803="LXR", T2803="DXB")), S2803,
    IF(AND(T2803&lt;&gt;"SSH", T2803&lt;&gt;"RMF", T2803&lt;&gt;"CAI", T2803&lt;&gt;"HRG", T2803&lt;&gt;"LXR", T2803&lt;&gt;"DXB", OR(S2803="SSH", S2803="RMF", S2803="CAI", S2803="HRG", S2803="LXR", S2803="DXB")), T2803,
    "VIE"))</f>
        <v>CTA</v>
      </c>
      <c r="V2803" s="3436">
        <f>WEEKDAY(Table1[[#This Row],[FLIGHT_DATE]],2)</f>
        <v>4</v>
      </c>
      <c r="W2803" s="3436">
        <f>Table1[[#This Row],[FLIGHT_DATE]]-Table1[[#This Row],[DATE_BOOKED]]</f>
        <v>87</v>
      </c>
    </row>
    <row r="2804" spans="1:23" x14ac:dyDescent="0.35">
      <c r="A2804" s="3435">
        <v>45789</v>
      </c>
      <c r="B2804" s="3443" t="s">
        <v>1353</v>
      </c>
      <c r="C2804" s="198" t="s">
        <v>160</v>
      </c>
      <c r="D2804" s="198"/>
      <c r="E2804" s="3436"/>
      <c r="F2804" s="3407" t="s">
        <v>54</v>
      </c>
      <c r="G2804" s="3422" t="s">
        <v>10</v>
      </c>
      <c r="H2804" s="3436" t="s">
        <v>1310</v>
      </c>
      <c r="I2804" s="3445" t="s">
        <v>171</v>
      </c>
      <c r="J2804" s="3444">
        <v>45855</v>
      </c>
      <c r="K2804" s="3438">
        <v>2</v>
      </c>
      <c r="L2804" s="3439">
        <v>2</v>
      </c>
      <c r="M2804" s="3440">
        <v>225</v>
      </c>
      <c r="N2804" s="3441">
        <v>0</v>
      </c>
      <c r="O2804" s="3441">
        <v>0</v>
      </c>
      <c r="P2804" s="3446">
        <f>SUM(Table1[[#This Row],[BASE_FARE]:[SURCHARGES]])*Table1[[#This Row],[SEATS_BOOKED]]</f>
        <v>450</v>
      </c>
      <c r="Q2804" s="3414" t="s">
        <v>161</v>
      </c>
      <c r="R2804" s="2232" t="s">
        <v>95</v>
      </c>
      <c r="S2804" s="3443" t="str">
        <f>LEFT(Table1[[#This Row],[SECTOR]],3)</f>
        <v>CTA</v>
      </c>
      <c r="T2804" s="3443" t="str">
        <f>RIGHT(Table1[[#This Row],[SECTOR]],3)</f>
        <v>SSH</v>
      </c>
      <c r="U2804" s="3443" t="str">
        <f>IF(AND(S2804&lt;&gt;"SSH", S2804&lt;&gt;"RMF", S2804&lt;&gt;"CAI", S2804&lt;&gt;"HRG", S2804&lt;&gt;"LXR", S2804&lt;&gt;"DXB", OR(T2804="SSH", T2804="RMF", T2804="CAI", T2804="HRG", T2804="LXR", T2804="DXB")), S2804,
    IF(AND(T2804&lt;&gt;"SSH", T2804&lt;&gt;"RMF", T2804&lt;&gt;"CAI", T2804&lt;&gt;"HRG", T2804&lt;&gt;"LXR", T2804&lt;&gt;"DXB", OR(S2804="SSH", S2804="RMF", S2804="CAI", S2804="HRG", S2804="LXR", S2804="DXB")), T2804,
    "VIE"))</f>
        <v>CTA</v>
      </c>
      <c r="V2804" s="3443">
        <f>WEEKDAY(Table1[[#This Row],[FLIGHT_DATE]],2)</f>
        <v>4</v>
      </c>
      <c r="W2804" s="3443">
        <f>Table1[[#This Row],[FLIGHT_DATE]]-Table1[[#This Row],[DATE_BOOKED]]</f>
        <v>66</v>
      </c>
    </row>
    <row r="2805" spans="1:23" x14ac:dyDescent="0.35">
      <c r="A2805" s="3435">
        <v>45789</v>
      </c>
      <c r="B2805" s="3443" t="s">
        <v>1353</v>
      </c>
      <c r="C2805" s="198" t="s">
        <v>160</v>
      </c>
      <c r="D2805" s="198"/>
      <c r="E2805" s="3436"/>
      <c r="F2805" s="3407" t="s">
        <v>54</v>
      </c>
      <c r="G2805" s="3436" t="s">
        <v>11</v>
      </c>
      <c r="H2805" s="3436" t="s">
        <v>1300</v>
      </c>
      <c r="I2805" s="3445" t="s">
        <v>170</v>
      </c>
      <c r="J2805" s="3444">
        <v>45862</v>
      </c>
      <c r="K2805" s="3438">
        <v>2</v>
      </c>
      <c r="L2805" s="3439">
        <v>2</v>
      </c>
      <c r="M2805" s="3440">
        <v>225</v>
      </c>
      <c r="N2805" s="3441">
        <v>0</v>
      </c>
      <c r="O2805" s="3441">
        <v>0</v>
      </c>
      <c r="P2805" s="3446">
        <f>SUM(Table1[[#This Row],[BASE_FARE]:[SURCHARGES]])*Table1[[#This Row],[SEATS_BOOKED]]</f>
        <v>450</v>
      </c>
      <c r="Q2805" s="3414" t="s">
        <v>161</v>
      </c>
      <c r="R2805" s="2232" t="s">
        <v>95</v>
      </c>
      <c r="S2805" s="3443" t="str">
        <f>LEFT(Table1[[#This Row],[SECTOR]],3)</f>
        <v>SSH</v>
      </c>
      <c r="T2805" s="3443" t="str">
        <f>RIGHT(Table1[[#This Row],[SECTOR]],3)</f>
        <v>CTA</v>
      </c>
      <c r="U2805" s="3443" t="str">
        <f>IF(AND(S2805&lt;&gt;"SSH", S2805&lt;&gt;"RMF", S2805&lt;&gt;"CAI", S2805&lt;&gt;"HRG", S2805&lt;&gt;"LXR", S2805&lt;&gt;"DXB", OR(T2805="SSH", T2805="RMF", T2805="CAI", T2805="HRG", T2805="LXR", T2805="DXB")), S2805,
    IF(AND(T2805&lt;&gt;"SSH", T2805&lt;&gt;"RMF", T2805&lt;&gt;"CAI", T2805&lt;&gt;"HRG", T2805&lt;&gt;"LXR", T2805&lt;&gt;"DXB", OR(S2805="SSH", S2805="RMF", S2805="CAI", S2805="HRG", S2805="LXR", S2805="DXB")), T2805,
    "VIE"))</f>
        <v>CTA</v>
      </c>
      <c r="V2805" s="3443">
        <f>WEEKDAY(Table1[[#This Row],[FLIGHT_DATE]],2)</f>
        <v>4</v>
      </c>
      <c r="W2805" s="3443">
        <f>Table1[[#This Row],[FLIGHT_DATE]]-Table1[[#This Row],[DATE_BOOKED]]</f>
        <v>73</v>
      </c>
    </row>
    <row r="2806" spans="1:23" x14ac:dyDescent="0.35">
      <c r="A2806" s="3448">
        <v>45789</v>
      </c>
      <c r="B2806" s="3449" t="s">
        <v>878</v>
      </c>
      <c r="C2806" s="198" t="s">
        <v>160</v>
      </c>
      <c r="D2806" s="198"/>
      <c r="E2806" s="3436"/>
      <c r="F2806" s="3407" t="s">
        <v>54</v>
      </c>
      <c r="G2806" s="3422" t="s">
        <v>10</v>
      </c>
      <c r="H2806" s="3449" t="s">
        <v>190</v>
      </c>
      <c r="I2806" s="3450" t="s">
        <v>28</v>
      </c>
      <c r="J2806" s="3448">
        <v>45873</v>
      </c>
      <c r="K2806" s="3451">
        <v>4</v>
      </c>
      <c r="L2806" s="3452">
        <v>4</v>
      </c>
      <c r="M2806" s="3440">
        <v>275</v>
      </c>
      <c r="N2806" s="3441">
        <v>0</v>
      </c>
      <c r="O2806" s="3441">
        <v>0</v>
      </c>
      <c r="P2806" s="3454">
        <f>SUM(Table1[[#This Row],[BASE_FARE]:[SURCHARGES]])*Table1[[#This Row],[SEATS_BOOKED]]</f>
        <v>1100</v>
      </c>
      <c r="Q2806" s="3414" t="s">
        <v>161</v>
      </c>
      <c r="R2806" s="2232" t="s">
        <v>95</v>
      </c>
      <c r="S2806" s="3449" t="str">
        <f>LEFT(Table1[[#This Row],[SECTOR]],3)</f>
        <v>NAP</v>
      </c>
      <c r="T2806" s="3449" t="str">
        <f>RIGHT(Table1[[#This Row],[SECTOR]],3)</f>
        <v>SSH</v>
      </c>
      <c r="U2806" s="3449" t="str">
        <f t="shared" ref="U2806:U2808" si="305">IF(AND(S2806&lt;&gt;"SSH", S2806&lt;&gt;"RMF", S2806&lt;&gt;"CAI", S2806&lt;&gt;"HRG", S2806&lt;&gt;"LXR", S2806&lt;&gt;"DXB", OR(T2806="SSH", T2806="RMF", T2806="CAI", T2806="HRG", T2806="LXR", T2806="DXB")), S2806,
    IF(AND(T2806&lt;&gt;"SSH", T2806&lt;&gt;"RMF", T2806&lt;&gt;"CAI", T2806&lt;&gt;"HRG", T2806&lt;&gt;"LXR", T2806&lt;&gt;"DXB", OR(S2806="SSH", S2806="RMF", S2806="CAI", S2806="HRG", S2806="LXR", S2806="DXB")), T2806,
    "VIE"))</f>
        <v>NAP</v>
      </c>
      <c r="V2806" s="3449">
        <f>WEEKDAY(Table1[[#This Row],[FLIGHT_DATE]],2)</f>
        <v>1</v>
      </c>
      <c r="W2806" s="3449">
        <f>Table1[[#This Row],[FLIGHT_DATE]]-Table1[[#This Row],[DATE_BOOKED]]</f>
        <v>84</v>
      </c>
    </row>
    <row r="2807" spans="1:23" x14ac:dyDescent="0.35">
      <c r="A2807" s="3448">
        <v>45789</v>
      </c>
      <c r="B2807" s="3449" t="s">
        <v>878</v>
      </c>
      <c r="C2807" s="198" t="s">
        <v>160</v>
      </c>
      <c r="D2807" s="198"/>
      <c r="E2807" s="3436"/>
      <c r="F2807" s="3407" t="s">
        <v>54</v>
      </c>
      <c r="G2807" s="3436" t="s">
        <v>11</v>
      </c>
      <c r="H2807" s="3449" t="s">
        <v>191</v>
      </c>
      <c r="I2807" s="3450" t="s">
        <v>29</v>
      </c>
      <c r="J2807" s="3448">
        <v>45887</v>
      </c>
      <c r="K2807" s="3451">
        <v>4</v>
      </c>
      <c r="L2807" s="3452">
        <v>4</v>
      </c>
      <c r="M2807" s="3440">
        <v>275</v>
      </c>
      <c r="N2807" s="3441">
        <v>0</v>
      </c>
      <c r="O2807" s="3441">
        <v>0</v>
      </c>
      <c r="P2807" s="3454">
        <f>SUM(Table1[[#This Row],[BASE_FARE]:[SURCHARGES]])*Table1[[#This Row],[SEATS_BOOKED]]</f>
        <v>1100</v>
      </c>
      <c r="Q2807" s="3414" t="s">
        <v>161</v>
      </c>
      <c r="R2807" s="2232" t="s">
        <v>95</v>
      </c>
      <c r="S2807" s="3449" t="str">
        <f>LEFT(Table1[[#This Row],[SECTOR]],3)</f>
        <v>SSH</v>
      </c>
      <c r="T2807" s="3449" t="str">
        <f>RIGHT(Table1[[#This Row],[SECTOR]],3)</f>
        <v>NAP</v>
      </c>
      <c r="U2807" s="3449" t="str">
        <f t="shared" si="305"/>
        <v>NAP</v>
      </c>
      <c r="V2807" s="3449">
        <f>WEEKDAY(Table1[[#This Row],[FLIGHT_DATE]],2)</f>
        <v>1</v>
      </c>
      <c r="W2807" s="3449">
        <f>Table1[[#This Row],[FLIGHT_DATE]]-Table1[[#This Row],[DATE_BOOKED]]</f>
        <v>98</v>
      </c>
    </row>
    <row r="2808" spans="1:23" x14ac:dyDescent="0.35">
      <c r="A2808" s="3448">
        <v>45789</v>
      </c>
      <c r="B2808" s="3449" t="s">
        <v>878</v>
      </c>
      <c r="C2808" s="198" t="s">
        <v>160</v>
      </c>
      <c r="D2808" s="198"/>
      <c r="E2808" s="3436"/>
      <c r="F2808" s="3407" t="s">
        <v>54</v>
      </c>
      <c r="G2808" s="3422" t="s">
        <v>10</v>
      </c>
      <c r="H2808" s="3449" t="s">
        <v>190</v>
      </c>
      <c r="I2808" s="3450" t="s">
        <v>28</v>
      </c>
      <c r="J2808" s="3448">
        <v>45887</v>
      </c>
      <c r="K2808" s="3451">
        <v>6</v>
      </c>
      <c r="L2808" s="3452">
        <v>6</v>
      </c>
      <c r="M2808" s="3453">
        <v>225</v>
      </c>
      <c r="N2808" s="3441">
        <v>0</v>
      </c>
      <c r="O2808" s="3441">
        <v>0</v>
      </c>
      <c r="P2808" s="3454">
        <f>SUM(Table1[[#This Row],[BASE_FARE]:[SURCHARGES]])*Table1[[#This Row],[SEATS_BOOKED]]</f>
        <v>1350</v>
      </c>
      <c r="Q2808" s="3414" t="s">
        <v>161</v>
      </c>
      <c r="R2808" s="2232" t="s">
        <v>95</v>
      </c>
      <c r="S2808" s="3449" t="str">
        <f>LEFT(Table1[[#This Row],[SECTOR]],3)</f>
        <v>NAP</v>
      </c>
      <c r="T2808" s="3449" t="s">
        <v>1</v>
      </c>
      <c r="U2808" s="3449" t="str">
        <f t="shared" si="305"/>
        <v>NAP</v>
      </c>
      <c r="V2808" s="3449">
        <f>WEEKDAY(Table1[[#This Row],[FLIGHT_DATE]],2)</f>
        <v>1</v>
      </c>
      <c r="W2808" s="3449">
        <f>Table1[[#This Row],[FLIGHT_DATE]]-Table1[[#This Row],[DATE_BOOKED]]</f>
        <v>98</v>
      </c>
    </row>
    <row r="2809" spans="1:23" x14ac:dyDescent="0.35">
      <c r="A2809" s="3448">
        <v>45789</v>
      </c>
      <c r="B2809" s="3449" t="s">
        <v>878</v>
      </c>
      <c r="C2809" s="198" t="s">
        <v>160</v>
      </c>
      <c r="D2809" s="198"/>
      <c r="E2809" s="3449"/>
      <c r="F2809" s="3449" t="s">
        <v>54</v>
      </c>
      <c r="G2809" s="3436" t="s">
        <v>11</v>
      </c>
      <c r="H2809" s="3449" t="s">
        <v>191</v>
      </c>
      <c r="I2809" s="3450" t="s">
        <v>29</v>
      </c>
      <c r="J2809" s="3448">
        <v>45894</v>
      </c>
      <c r="K2809" s="3451">
        <v>6</v>
      </c>
      <c r="L2809" s="3452">
        <v>6</v>
      </c>
      <c r="M2809" s="3453">
        <v>225</v>
      </c>
      <c r="N2809" s="3441">
        <v>0</v>
      </c>
      <c r="O2809" s="3441">
        <v>0</v>
      </c>
      <c r="P2809" s="3454">
        <f>SUM(Table1[[#This Row],[BASE_FARE]:[SURCHARGES]])*Table1[[#This Row],[SEATS_BOOKED]]</f>
        <v>1350</v>
      </c>
      <c r="Q2809" s="3414" t="s">
        <v>161</v>
      </c>
      <c r="R2809" s="2232" t="s">
        <v>95</v>
      </c>
      <c r="S2809" s="3449" t="str">
        <f>LEFT(Table1[[#This Row],[SECTOR]],3)</f>
        <v>SSH</v>
      </c>
      <c r="T2809" s="3449" t="str">
        <f>RIGHT(Table1[[#This Row],[SECTOR]],3)</f>
        <v>NAP</v>
      </c>
      <c r="U2809" s="3449" t="str">
        <f>IF(AND(S2809&lt;&gt;"SSH", S2809&lt;&gt;"RMF", S2809&lt;&gt;"CAI", S2809&lt;&gt;"HRG", S2809&lt;&gt;"LXR", S2809&lt;&gt;"DXB", OR(T2809="SSH", T2809="RMF", T2809="CAI", T2809="HRG", T2809="LXR", T2809="DXB")), S2809,
    IF(AND(T2809&lt;&gt;"SSH", T2809&lt;&gt;"RMF", T2809&lt;&gt;"CAI", T2809&lt;&gt;"HRG", T2809&lt;&gt;"LXR", T2809&lt;&gt;"DXB", OR(S2809="SSH", S2809="RMF", S2809="CAI", S2809="HRG", S2809="LXR", S2809="DXB")), T2809,
    "VIE"))</f>
        <v>NAP</v>
      </c>
      <c r="V2809" s="3449">
        <f>WEEKDAY(Table1[[#This Row],[FLIGHT_DATE]],2)</f>
        <v>1</v>
      </c>
      <c r="W2809" s="3449">
        <f>Table1[[#This Row],[FLIGHT_DATE]]-Table1[[#This Row],[DATE_BOOKED]]</f>
        <v>105</v>
      </c>
    </row>
    <row r="2810" spans="1:23" x14ac:dyDescent="0.35">
      <c r="A2810" s="3455">
        <v>45790</v>
      </c>
      <c r="B2810" s="3456" t="s">
        <v>332</v>
      </c>
      <c r="C2810" s="198" t="s">
        <v>333</v>
      </c>
      <c r="D2810" s="198"/>
      <c r="E2810" s="3456"/>
      <c r="F2810" s="3456" t="s">
        <v>56</v>
      </c>
      <c r="G2810" s="3456" t="s">
        <v>10</v>
      </c>
      <c r="H2810" s="3456" t="s">
        <v>88</v>
      </c>
      <c r="I2810" s="3457" t="s">
        <v>27</v>
      </c>
      <c r="J2810" s="3455">
        <v>45927</v>
      </c>
      <c r="K2810" s="3458">
        <v>2</v>
      </c>
      <c r="L2810" s="3459">
        <v>2</v>
      </c>
      <c r="M2810" s="3460">
        <v>160</v>
      </c>
      <c r="N2810" s="3461">
        <v>0</v>
      </c>
      <c r="O2810" s="3461">
        <v>0</v>
      </c>
      <c r="P2810" s="3462">
        <f>SUM(Table1[[#This Row],[BASE_FARE]:[SURCHARGES]])*Table1[[#This Row],[SEATS_BOOKED]]</f>
        <v>320</v>
      </c>
      <c r="Q2810" s="3414" t="s">
        <v>161</v>
      </c>
      <c r="R2810" s="3458" t="s">
        <v>335</v>
      </c>
      <c r="S2810" s="3456" t="str">
        <f>LEFT(Table1[[#This Row],[SECTOR]],3)</f>
        <v>SSH</v>
      </c>
      <c r="T2810" s="3456" t="str">
        <f>RIGHT(Table1[[#This Row],[SECTOR]],3)</f>
        <v>BRI</v>
      </c>
      <c r="U2810" s="3456" t="str">
        <f t="shared" ref="U2810:U2811" si="306">IF(AND(S2810&lt;&gt;"SSH", S2810&lt;&gt;"RMF", S2810&lt;&gt;"CAI", S2810&lt;&gt;"HRG", S2810&lt;&gt;"LXR", S2810&lt;&gt;"DXB", OR(T2810="SSH", T2810="RMF", T2810="CAI", T2810="HRG", T2810="LXR", T2810="DXB")), S2810,
    IF(AND(T2810&lt;&gt;"SSH", T2810&lt;&gt;"RMF", T2810&lt;&gt;"CAI", T2810&lt;&gt;"HRG", T2810&lt;&gt;"LXR", T2810&lt;&gt;"DXB", OR(S2810="SSH", S2810="RMF", S2810="CAI", S2810="HRG", S2810="LXR", S2810="DXB")), T2810,
    "VIE"))</f>
        <v>BRI</v>
      </c>
      <c r="V2810" s="3456">
        <f>WEEKDAY(Table1[[#This Row],[FLIGHT_DATE]],2)</f>
        <v>6</v>
      </c>
      <c r="W2810" s="3456">
        <f>Table1[[#This Row],[FLIGHT_DATE]]-Table1[[#This Row],[DATE_BOOKED]]</f>
        <v>137</v>
      </c>
    </row>
    <row r="2811" spans="1:23" x14ac:dyDescent="0.35">
      <c r="A2811" s="3455">
        <v>45790</v>
      </c>
      <c r="B2811" s="3456" t="s">
        <v>332</v>
      </c>
      <c r="C2811" s="198" t="s">
        <v>333</v>
      </c>
      <c r="D2811" s="198"/>
      <c r="E2811" s="3456"/>
      <c r="F2811" s="3456" t="s">
        <v>56</v>
      </c>
      <c r="G2811" s="3456" t="s">
        <v>10</v>
      </c>
      <c r="H2811" s="3456" t="s">
        <v>89</v>
      </c>
      <c r="I2811" s="3457" t="s">
        <v>26</v>
      </c>
      <c r="J2811" s="3455">
        <v>45920</v>
      </c>
      <c r="K2811" s="3458">
        <v>2</v>
      </c>
      <c r="L2811" s="3459">
        <v>2</v>
      </c>
      <c r="M2811" s="3460">
        <v>160</v>
      </c>
      <c r="N2811" s="3461">
        <v>0</v>
      </c>
      <c r="O2811" s="3461">
        <v>0</v>
      </c>
      <c r="P2811" s="3462">
        <f>SUM(Table1[[#This Row],[BASE_FARE]:[SURCHARGES]])*Table1[[#This Row],[SEATS_BOOKED]]</f>
        <v>320</v>
      </c>
      <c r="Q2811" s="3414" t="s">
        <v>161</v>
      </c>
      <c r="R2811" s="3458" t="s">
        <v>335</v>
      </c>
      <c r="S2811" s="3456" t="str">
        <f>LEFT(Table1[[#This Row],[SECTOR]],3)</f>
        <v>BRI</v>
      </c>
      <c r="T2811" s="3456" t="str">
        <f>RIGHT(Table1[[#This Row],[SECTOR]],3)</f>
        <v>SSH</v>
      </c>
      <c r="U2811" s="3456" t="str">
        <f t="shared" si="306"/>
        <v>BRI</v>
      </c>
      <c r="V2811" s="3456">
        <f>WEEKDAY(Table1[[#This Row],[FLIGHT_DATE]],2)</f>
        <v>6</v>
      </c>
      <c r="W2811" s="3456">
        <f>Table1[[#This Row],[FLIGHT_DATE]]-Table1[[#This Row],[DATE_BOOKED]]</f>
        <v>130</v>
      </c>
    </row>
    <row r="2812" spans="1:23" x14ac:dyDescent="0.35">
      <c r="A2812" s="3455">
        <v>45790</v>
      </c>
      <c r="B2812" s="2874" t="s">
        <v>411</v>
      </c>
      <c r="C2812" s="198" t="s">
        <v>160</v>
      </c>
      <c r="D2812" s="198"/>
      <c r="E2812" s="3466"/>
      <c r="F2812" s="3407" t="s">
        <v>54</v>
      </c>
      <c r="G2812" s="3422" t="s">
        <v>10</v>
      </c>
      <c r="H2812" s="3456" t="s">
        <v>89</v>
      </c>
      <c r="I2812" s="3467" t="s">
        <v>26</v>
      </c>
      <c r="J2812" s="3465">
        <v>45934</v>
      </c>
      <c r="K2812" s="3468">
        <v>10</v>
      </c>
      <c r="L2812" s="3469">
        <v>10</v>
      </c>
      <c r="M2812" s="3470">
        <v>190</v>
      </c>
      <c r="N2812" s="3461">
        <v>0</v>
      </c>
      <c r="O2812" s="3461">
        <v>0</v>
      </c>
      <c r="P2812" s="3471">
        <f>SUM(Table1[[#This Row],[BASE_FARE]:[SURCHARGES]])*Table1[[#This Row],[SEATS_BOOKED]]</f>
        <v>1900</v>
      </c>
      <c r="Q2812" s="3414" t="s">
        <v>161</v>
      </c>
      <c r="R2812" s="3476" t="s">
        <v>397</v>
      </c>
      <c r="S2812" s="3466" t="str">
        <f>LEFT(Table1[[#This Row],[SECTOR]],3)</f>
        <v>BRI</v>
      </c>
      <c r="T2812" s="3466" t="str">
        <f>RIGHT(Table1[[#This Row],[SECTOR]],3)</f>
        <v>SSH</v>
      </c>
      <c r="U2812" s="3466" t="str">
        <f>IF(AND(S2812&lt;&gt;"SSH", S2812&lt;&gt;"RMF", S2812&lt;&gt;"CAI", S2812&lt;&gt;"HRG", S2812&lt;&gt;"LXR", S2812&lt;&gt;"DXB", OR(T2812="SSH", T2812="RMF", T2812="CAI", T2812="HRG", T2812="LXR", T2812="DXB")), S2812,
    IF(AND(T2812&lt;&gt;"SSH", T2812&lt;&gt;"RMF", T2812&lt;&gt;"CAI", T2812&lt;&gt;"HRG", T2812&lt;&gt;"LXR", T2812&lt;&gt;"DXB", OR(S2812="SSH", S2812="RMF", S2812="CAI", S2812="HRG", S2812="LXR", S2812="DXB")), T2812,
    "VIE"))</f>
        <v>BRI</v>
      </c>
      <c r="V2812" s="3466">
        <f>WEEKDAY(Table1[[#This Row],[FLIGHT_DATE]],2)</f>
        <v>6</v>
      </c>
      <c r="W2812" s="3466">
        <f>Table1[[#This Row],[FLIGHT_DATE]]-Table1[[#This Row],[DATE_BOOKED]]</f>
        <v>144</v>
      </c>
    </row>
    <row r="2813" spans="1:23" x14ac:dyDescent="0.35">
      <c r="A2813" s="3455">
        <v>45790</v>
      </c>
      <c r="B2813" s="3466" t="s">
        <v>411</v>
      </c>
      <c r="C2813" s="198" t="s">
        <v>160</v>
      </c>
      <c r="D2813" s="198"/>
      <c r="E2813" s="3466"/>
      <c r="F2813" s="3449" t="s">
        <v>54</v>
      </c>
      <c r="G2813" s="3436" t="s">
        <v>11</v>
      </c>
      <c r="H2813" s="3456" t="s">
        <v>88</v>
      </c>
      <c r="I2813" s="3467" t="s">
        <v>27</v>
      </c>
      <c r="J2813" s="3465">
        <v>45941</v>
      </c>
      <c r="K2813" s="3468">
        <v>10</v>
      </c>
      <c r="L2813" s="3469">
        <v>10</v>
      </c>
      <c r="M2813" s="3470">
        <v>190</v>
      </c>
      <c r="N2813" s="3461">
        <v>0</v>
      </c>
      <c r="O2813" s="3461">
        <v>0</v>
      </c>
      <c r="P2813" s="3471">
        <f>SUM(Table1[[#This Row],[BASE_FARE]:[SURCHARGES]])*Table1[[#This Row],[SEATS_BOOKED]]</f>
        <v>1900</v>
      </c>
      <c r="Q2813" s="3414" t="s">
        <v>161</v>
      </c>
      <c r="R2813" s="3476" t="s">
        <v>397</v>
      </c>
      <c r="S2813" s="3466" t="str">
        <f>LEFT(Table1[[#This Row],[SECTOR]],3)</f>
        <v>SSH</v>
      </c>
      <c r="T2813" s="3466" t="str">
        <f>RIGHT(Table1[[#This Row],[SECTOR]],3)</f>
        <v>BRI</v>
      </c>
      <c r="U2813" s="3466" t="str">
        <f>IF(AND(S2813&lt;&gt;"SSH", S2813&lt;&gt;"RMF", S2813&lt;&gt;"CAI", S2813&lt;&gt;"HRG", S2813&lt;&gt;"LXR", S2813&lt;&gt;"DXB", OR(T2813="SSH", T2813="RMF", T2813="CAI", T2813="HRG", T2813="LXR", T2813="DXB")), S2813,
    IF(AND(T2813&lt;&gt;"SSH", T2813&lt;&gt;"RMF", T2813&lt;&gt;"CAI", T2813&lt;&gt;"HRG", T2813&lt;&gt;"LXR", T2813&lt;&gt;"DXB", OR(S2813="SSH", S2813="RMF", S2813="CAI", S2813="HRG", S2813="LXR", S2813="DXB")), T2813,
    "VIE"))</f>
        <v>BRI</v>
      </c>
      <c r="V2813" s="3466">
        <f>WEEKDAY(Table1[[#This Row],[FLIGHT_DATE]],2)</f>
        <v>6</v>
      </c>
      <c r="W2813" s="3466">
        <f>Table1[[#This Row],[FLIGHT_DATE]]-Table1[[#This Row],[DATE_BOOKED]]</f>
        <v>151</v>
      </c>
    </row>
    <row r="2814" spans="1:23" x14ac:dyDescent="0.35">
      <c r="A2814" s="3478">
        <v>45790</v>
      </c>
      <c r="B2814" s="3479" t="s">
        <v>385</v>
      </c>
      <c r="C2814" s="198" t="s">
        <v>333</v>
      </c>
      <c r="D2814" s="198" t="s">
        <v>917</v>
      </c>
      <c r="E2814" s="3479" t="s">
        <v>1362</v>
      </c>
      <c r="F2814" s="3479" t="s">
        <v>54</v>
      </c>
      <c r="G2814" s="3479" t="s">
        <v>10</v>
      </c>
      <c r="H2814" s="3479" t="s">
        <v>1158</v>
      </c>
      <c r="I2814" s="3480" t="s">
        <v>28</v>
      </c>
      <c r="J2814" s="3478">
        <v>45882</v>
      </c>
      <c r="K2814" s="3481">
        <v>2</v>
      </c>
      <c r="L2814" s="3482">
        <v>2</v>
      </c>
      <c r="M2814" s="3483">
        <v>265</v>
      </c>
      <c r="N2814" s="3461">
        <v>0</v>
      </c>
      <c r="O2814" s="3461">
        <v>0</v>
      </c>
      <c r="P2814" s="3484">
        <f>SUM(Table1[[#This Row],[BASE_FARE]:[SURCHARGES]])*Table1[[#This Row],[SEATS_BOOKED]]</f>
        <v>530</v>
      </c>
      <c r="Q2814" s="3414" t="s">
        <v>161</v>
      </c>
      <c r="R2814" s="3481" t="s">
        <v>335</v>
      </c>
      <c r="S2814" s="3479" t="str">
        <f>LEFT(Table1[[#This Row],[SECTOR]],3)</f>
        <v>NAP</v>
      </c>
      <c r="T2814" s="3479" t="str">
        <f>RIGHT(Table1[[#This Row],[SECTOR]],3)</f>
        <v>SSH</v>
      </c>
      <c r="U2814" s="3479" t="str">
        <f>IF(AND(S2814&lt;&gt;"SSH", S2814&lt;&gt;"RMF", S2814&lt;&gt;"CAI", S2814&lt;&gt;"HRG", S2814&lt;&gt;"LXR", S2814&lt;&gt;"DXB", OR(T2814="SSH", T2814="RMF", T2814="CAI", T2814="HRG", T2814="LXR", T2814="DXB")), S2814,
    IF(AND(T2814&lt;&gt;"SSH", T2814&lt;&gt;"RMF", T2814&lt;&gt;"CAI", T2814&lt;&gt;"HRG", T2814&lt;&gt;"LXR", T2814&lt;&gt;"DXB", OR(S2814="SSH", S2814="RMF", S2814="CAI", S2814="HRG", S2814="LXR", S2814="DXB")), T2814,
    "VIE"))</f>
        <v>NAP</v>
      </c>
      <c r="V2814" s="3479">
        <f>WEEKDAY(Table1[[#This Row],[FLIGHT_DATE]],2)</f>
        <v>3</v>
      </c>
      <c r="W2814" s="3479">
        <f>Table1[[#This Row],[FLIGHT_DATE]]-Table1[[#This Row],[DATE_BOOKED]]</f>
        <v>92</v>
      </c>
    </row>
    <row r="2815" spans="1:23" x14ac:dyDescent="0.35">
      <c r="A2815" s="3478">
        <v>45790</v>
      </c>
      <c r="B2815" s="3479" t="s">
        <v>385</v>
      </c>
      <c r="C2815" s="198" t="s">
        <v>333</v>
      </c>
      <c r="D2815" s="198"/>
      <c r="E2815" s="3479" t="s">
        <v>1362</v>
      </c>
      <c r="F2815" s="3479" t="s">
        <v>54</v>
      </c>
      <c r="G2815" s="3479" t="s">
        <v>11</v>
      </c>
      <c r="H2815" s="3479" t="s">
        <v>1152</v>
      </c>
      <c r="I2815" s="3480" t="s">
        <v>29</v>
      </c>
      <c r="J2815" s="3478">
        <v>45896</v>
      </c>
      <c r="K2815" s="3481">
        <v>2</v>
      </c>
      <c r="L2815" s="3482">
        <v>2</v>
      </c>
      <c r="M2815" s="3483">
        <v>265</v>
      </c>
      <c r="N2815" s="3461">
        <v>0</v>
      </c>
      <c r="O2815" s="3461">
        <v>0</v>
      </c>
      <c r="P2815" s="3484">
        <f>SUM(Table1[[#This Row],[BASE_FARE]:[SURCHARGES]])*Table1[[#This Row],[SEATS_BOOKED]]</f>
        <v>530</v>
      </c>
      <c r="Q2815" s="3414" t="s">
        <v>161</v>
      </c>
      <c r="R2815" s="3481" t="s">
        <v>335</v>
      </c>
      <c r="S2815" s="3479" t="str">
        <f>LEFT(Table1[[#This Row],[SECTOR]],3)</f>
        <v>SSH</v>
      </c>
      <c r="T2815" s="3479" t="str">
        <f>RIGHT(Table1[[#This Row],[SECTOR]],3)</f>
        <v>NAP</v>
      </c>
      <c r="U2815" s="3479" t="str">
        <f>IF(AND(S2815&lt;&gt;"SSH", S2815&lt;&gt;"RMF", S2815&lt;&gt;"CAI", S2815&lt;&gt;"HRG", S2815&lt;&gt;"LXR", S2815&lt;&gt;"DXB", OR(T2815="SSH", T2815="RMF", T2815="CAI", T2815="HRG", T2815="LXR", T2815="DXB")), S2815,
    IF(AND(T2815&lt;&gt;"SSH", T2815&lt;&gt;"RMF", T2815&lt;&gt;"CAI", T2815&lt;&gt;"HRG", T2815&lt;&gt;"LXR", T2815&lt;&gt;"DXB", OR(S2815="SSH", S2815="RMF", S2815="CAI", S2815="HRG", S2815="LXR", S2815="DXB")), T2815,
    "VIE"))</f>
        <v>NAP</v>
      </c>
      <c r="V2815" s="3479">
        <f>WEEKDAY(Table1[[#This Row],[FLIGHT_DATE]],2)</f>
        <v>3</v>
      </c>
      <c r="W2815" s="3479">
        <f>Table1[[#This Row],[FLIGHT_DATE]]-Table1[[#This Row],[DATE_BOOKED]]</f>
        <v>106</v>
      </c>
    </row>
    <row r="2816" spans="1:23" x14ac:dyDescent="0.35">
      <c r="A2816" s="3485">
        <v>45791</v>
      </c>
      <c r="B2816" s="3486" t="s">
        <v>332</v>
      </c>
      <c r="C2816" s="198" t="s">
        <v>333</v>
      </c>
      <c r="D2816" s="198"/>
      <c r="E2816" s="3486"/>
      <c r="F2816" s="3486" t="s">
        <v>56</v>
      </c>
      <c r="G2816" s="3486" t="s">
        <v>10</v>
      </c>
      <c r="H2816" s="3486" t="s">
        <v>433</v>
      </c>
      <c r="I2816" s="3487" t="s">
        <v>418</v>
      </c>
      <c r="J2816" s="3485">
        <v>45887</v>
      </c>
      <c r="K2816" s="3488">
        <v>2</v>
      </c>
      <c r="L2816" s="3489">
        <v>2</v>
      </c>
      <c r="M2816" s="3490">
        <v>240</v>
      </c>
      <c r="N2816" s="3461">
        <v>0</v>
      </c>
      <c r="O2816" s="3461">
        <v>0</v>
      </c>
      <c r="P2816" s="3491">
        <f>SUM(Table1[[#This Row],[BASE_FARE]:[SURCHARGES]])*Table1[[#This Row],[SEATS_BOOKED]]</f>
        <v>480</v>
      </c>
      <c r="Q2816" s="3414" t="s">
        <v>161</v>
      </c>
      <c r="R2816" s="3481" t="s">
        <v>335</v>
      </c>
      <c r="S2816" s="3486" t="str">
        <f>LEFT(Table1[[#This Row],[SECTOR]],3)</f>
        <v>NAP</v>
      </c>
      <c r="T2816" s="3486" t="str">
        <f>RIGHT(Table1[[#This Row],[SECTOR]],3)</f>
        <v>HRG</v>
      </c>
      <c r="U2816" s="3486" t="str">
        <f>IF(AND(S2816&lt;&gt;"SSH", S2816&lt;&gt;"RMF", S2816&lt;&gt;"CAI", S2816&lt;&gt;"HRG", S2816&lt;&gt;"LXR", S2816&lt;&gt;"DXB", OR(T2816="SSH", T2816="RMF", T2816="CAI", T2816="HRG", T2816="LXR", T2816="DXB")), S2816,
    IF(AND(T2816&lt;&gt;"SSH", T2816&lt;&gt;"RMF", T2816&lt;&gt;"CAI", T2816&lt;&gt;"HRG", T2816&lt;&gt;"LXR", T2816&lt;&gt;"DXB", OR(S2816="SSH", S2816="RMF", S2816="CAI", S2816="HRG", S2816="LXR", S2816="DXB")), T2816,
    "VIE"))</f>
        <v>NAP</v>
      </c>
      <c r="V2816" s="3486">
        <f>WEEKDAY(Table1[[#This Row],[FLIGHT_DATE]],2)</f>
        <v>1</v>
      </c>
      <c r="W2816" s="3486">
        <f>Table1[[#This Row],[FLIGHT_DATE]]-Table1[[#This Row],[DATE_BOOKED]]</f>
        <v>96</v>
      </c>
    </row>
    <row r="2817" spans="1:23" x14ac:dyDescent="0.35">
      <c r="A2817" s="3492">
        <v>45791</v>
      </c>
      <c r="B2817" s="2104" t="s">
        <v>443</v>
      </c>
      <c r="C2817" s="198" t="s">
        <v>160</v>
      </c>
      <c r="D2817" s="198"/>
      <c r="E2817" s="3493"/>
      <c r="F2817" s="3479" t="s">
        <v>54</v>
      </c>
      <c r="G2817" s="3479" t="s">
        <v>10</v>
      </c>
      <c r="H2817" s="3493" t="s">
        <v>89</v>
      </c>
      <c r="I2817" s="3494" t="s">
        <v>26</v>
      </c>
      <c r="J2817" s="3492">
        <v>45878</v>
      </c>
      <c r="K2817" s="3495">
        <v>5</v>
      </c>
      <c r="L2817" s="3495">
        <v>5</v>
      </c>
      <c r="M2817" s="3496">
        <v>250</v>
      </c>
      <c r="N2817" s="3461">
        <v>0</v>
      </c>
      <c r="O2817" s="3461">
        <v>0</v>
      </c>
      <c r="P2817" s="3497">
        <f>SUM(Table1[[#This Row],[BASE_FARE]:[SURCHARGES]])*Table1[[#This Row],[SEATS_BOOKED]]</f>
        <v>1250</v>
      </c>
      <c r="Q2817" s="3414" t="s">
        <v>161</v>
      </c>
      <c r="R2817" s="3501" t="s">
        <v>397</v>
      </c>
      <c r="S2817" s="3493" t="str">
        <f>LEFT(Table1[[#This Row],[SECTOR]],3)</f>
        <v>BRI</v>
      </c>
      <c r="T2817" s="3493" t="str">
        <f>RIGHT(Table1[[#This Row],[SECTOR]],3)</f>
        <v>SSH</v>
      </c>
      <c r="U2817" s="3493" t="str">
        <f t="shared" ref="U2817:U2818" si="307">IF(AND(S2817&lt;&gt;"SSH", S2817&lt;&gt;"RMF", S2817&lt;&gt;"CAI", S2817&lt;&gt;"HRG", S2817&lt;&gt;"LXR", S2817&lt;&gt;"DXB", OR(T2817="SSH", T2817="RMF", T2817="CAI", T2817="HRG", T2817="LXR", T2817="DXB")), S2817,
    IF(AND(T2817&lt;&gt;"SSH", T2817&lt;&gt;"RMF", T2817&lt;&gt;"CAI", T2817&lt;&gt;"HRG", T2817&lt;&gt;"LXR", T2817&lt;&gt;"DXB", OR(S2817="SSH", S2817="RMF", S2817="CAI", S2817="HRG", S2817="LXR", S2817="DXB")), T2817,
    "VIE"))</f>
        <v>BRI</v>
      </c>
      <c r="V2817" s="3493">
        <f>WEEKDAY(Table1[[#This Row],[FLIGHT_DATE]],2)</f>
        <v>6</v>
      </c>
      <c r="W2817" s="3493">
        <f>Table1[[#This Row],[FLIGHT_DATE]]-Table1[[#This Row],[DATE_BOOKED]]</f>
        <v>87</v>
      </c>
    </row>
    <row r="2818" spans="1:23" x14ac:dyDescent="0.35">
      <c r="A2818" s="3492">
        <v>45791</v>
      </c>
      <c r="B2818" s="2104" t="s">
        <v>443</v>
      </c>
      <c r="C2818" s="198" t="s">
        <v>160</v>
      </c>
      <c r="D2818" s="198"/>
      <c r="E2818" s="3493"/>
      <c r="F2818" s="3479" t="s">
        <v>54</v>
      </c>
      <c r="G2818" s="3479" t="s">
        <v>10</v>
      </c>
      <c r="H2818" s="3493" t="s">
        <v>89</v>
      </c>
      <c r="I2818" s="3494" t="s">
        <v>26</v>
      </c>
      <c r="J2818" s="3492">
        <v>45885</v>
      </c>
      <c r="K2818" s="3495">
        <v>11</v>
      </c>
      <c r="L2818" s="3495">
        <v>11</v>
      </c>
      <c r="M2818" s="3496">
        <v>230</v>
      </c>
      <c r="N2818" s="3461">
        <v>0</v>
      </c>
      <c r="O2818" s="3461">
        <v>0</v>
      </c>
      <c r="P2818" s="3497">
        <f>SUM(Table1[[#This Row],[BASE_FARE]:[SURCHARGES]])*Table1[[#This Row],[SEATS_BOOKED]]</f>
        <v>2530</v>
      </c>
      <c r="Q2818" s="3414" t="s">
        <v>161</v>
      </c>
      <c r="R2818" s="3501" t="s">
        <v>397</v>
      </c>
      <c r="S2818" s="3493" t="str">
        <f>LEFT(Table1[[#This Row],[SECTOR]],3)</f>
        <v>BRI</v>
      </c>
      <c r="T2818" s="3493" t="str">
        <f>RIGHT(Table1[[#This Row],[SECTOR]],3)</f>
        <v>SSH</v>
      </c>
      <c r="U2818" s="3493" t="str">
        <f t="shared" si="307"/>
        <v>BRI</v>
      </c>
      <c r="V2818" s="3493">
        <f>WEEKDAY(Table1[[#This Row],[FLIGHT_DATE]],2)</f>
        <v>6</v>
      </c>
      <c r="W2818" s="3493">
        <f>Table1[[#This Row],[FLIGHT_DATE]]-Table1[[#This Row],[DATE_BOOKED]]</f>
        <v>94</v>
      </c>
    </row>
    <row r="2819" spans="1:23" x14ac:dyDescent="0.35">
      <c r="A2819" s="3492">
        <v>45791</v>
      </c>
      <c r="B2819" s="2104" t="s">
        <v>443</v>
      </c>
      <c r="C2819" s="198" t="s">
        <v>160</v>
      </c>
      <c r="D2819" s="198"/>
      <c r="E2819" s="3493"/>
      <c r="F2819" s="3479" t="s">
        <v>54</v>
      </c>
      <c r="G2819" s="3479" t="s">
        <v>11</v>
      </c>
      <c r="H2819" s="3493" t="s">
        <v>88</v>
      </c>
      <c r="I2819" s="3494" t="s">
        <v>27</v>
      </c>
      <c r="J2819" s="3492">
        <v>45885</v>
      </c>
      <c r="K2819" s="3495">
        <v>5</v>
      </c>
      <c r="L2819" s="3495">
        <v>5</v>
      </c>
      <c r="M2819" s="3496">
        <v>250</v>
      </c>
      <c r="N2819" s="3461">
        <v>0</v>
      </c>
      <c r="O2819" s="3461">
        <v>0</v>
      </c>
      <c r="P2819" s="3497">
        <f>SUM(Table1[[#This Row],[BASE_FARE]:[SURCHARGES]])*Table1[[#This Row],[SEATS_BOOKED]]</f>
        <v>1250</v>
      </c>
      <c r="Q2819" s="3414" t="s">
        <v>161</v>
      </c>
      <c r="R2819" s="3501" t="s">
        <v>397</v>
      </c>
      <c r="S2819" s="3493" t="str">
        <f>LEFT(Table1[[#This Row],[SECTOR]],3)</f>
        <v>SSH</v>
      </c>
      <c r="T2819" s="3493" t="str">
        <f>RIGHT(Table1[[#This Row],[SECTOR]],3)</f>
        <v>BRI</v>
      </c>
      <c r="U2819" s="3493" t="str">
        <f t="shared" ref="U2819:U2820" si="308">IF(AND(S2819&lt;&gt;"SSH", S2819&lt;&gt;"RMF", S2819&lt;&gt;"CAI", S2819&lt;&gt;"HRG", S2819&lt;&gt;"LXR", S2819&lt;&gt;"DXB", OR(T2819="SSH", T2819="RMF", T2819="CAI", T2819="HRG", T2819="LXR", T2819="DXB")), S2819,
    IF(AND(T2819&lt;&gt;"SSH", T2819&lt;&gt;"RMF", T2819&lt;&gt;"CAI", T2819&lt;&gt;"HRG", T2819&lt;&gt;"LXR", T2819&lt;&gt;"DXB", OR(S2819="SSH", S2819="RMF", S2819="CAI", S2819="HRG", S2819="LXR", S2819="DXB")), T2819,
    "VIE"))</f>
        <v>BRI</v>
      </c>
      <c r="V2819" s="3493">
        <f>WEEKDAY(Table1[[#This Row],[FLIGHT_DATE]],2)</f>
        <v>6</v>
      </c>
      <c r="W2819" s="3493">
        <f>Table1[[#This Row],[FLIGHT_DATE]]-Table1[[#This Row],[DATE_BOOKED]]</f>
        <v>94</v>
      </c>
    </row>
    <row r="2820" spans="1:23" x14ac:dyDescent="0.35">
      <c r="A2820" s="3492">
        <v>45791</v>
      </c>
      <c r="B2820" s="2104" t="s">
        <v>443</v>
      </c>
      <c r="C2820" s="198" t="s">
        <v>160</v>
      </c>
      <c r="D2820" s="198"/>
      <c r="E2820" s="3493"/>
      <c r="F2820" s="3479" t="s">
        <v>54</v>
      </c>
      <c r="G2820" s="3479" t="s">
        <v>11</v>
      </c>
      <c r="H2820" s="3493" t="s">
        <v>88</v>
      </c>
      <c r="I2820" s="3494" t="s">
        <v>27</v>
      </c>
      <c r="J2820" s="3492">
        <v>45892</v>
      </c>
      <c r="K2820" s="3495">
        <v>11</v>
      </c>
      <c r="L2820" s="3495">
        <v>11</v>
      </c>
      <c r="M2820" s="3496">
        <v>230</v>
      </c>
      <c r="N2820" s="3461">
        <v>0</v>
      </c>
      <c r="O2820" s="3461">
        <v>0</v>
      </c>
      <c r="P2820" s="3497">
        <f>SUM(Table1[[#This Row],[BASE_FARE]:[SURCHARGES]])*Table1[[#This Row],[SEATS_BOOKED]]</f>
        <v>2530</v>
      </c>
      <c r="Q2820" s="3414" t="s">
        <v>161</v>
      </c>
      <c r="R2820" s="3501" t="s">
        <v>397</v>
      </c>
      <c r="S2820" s="3493" t="str">
        <f>LEFT(Table1[[#This Row],[SECTOR]],3)</f>
        <v>SSH</v>
      </c>
      <c r="T2820" s="3493" t="str">
        <f>RIGHT(Table1[[#This Row],[SECTOR]],3)</f>
        <v>BRI</v>
      </c>
      <c r="U2820" s="3493" t="str">
        <f t="shared" si="308"/>
        <v>BRI</v>
      </c>
      <c r="V2820" s="3493">
        <f>WEEKDAY(Table1[[#This Row],[FLIGHT_DATE]],2)</f>
        <v>6</v>
      </c>
      <c r="W2820" s="3493">
        <f>Table1[[#This Row],[FLIGHT_DATE]]-Table1[[#This Row],[DATE_BOOKED]]</f>
        <v>101</v>
      </c>
    </row>
    <row r="2821" spans="1:23" x14ac:dyDescent="0.35">
      <c r="A2821" s="3498">
        <v>45743</v>
      </c>
      <c r="B2821" s="3499" t="s">
        <v>785</v>
      </c>
      <c r="C2821" s="198" t="s">
        <v>160</v>
      </c>
      <c r="D2821" s="198"/>
      <c r="E2821" s="3499"/>
      <c r="F2821" s="3499" t="s">
        <v>54</v>
      </c>
      <c r="G2821" s="3499" t="s">
        <v>10</v>
      </c>
      <c r="H2821" s="3499" t="s">
        <v>1203</v>
      </c>
      <c r="I2821" s="3500" t="s">
        <v>28</v>
      </c>
      <c r="J2821" s="3498">
        <v>45901</v>
      </c>
      <c r="K2821" s="3501">
        <v>30</v>
      </c>
      <c r="L2821" s="3501">
        <v>30</v>
      </c>
      <c r="M2821" s="3502">
        <v>185</v>
      </c>
      <c r="N2821" s="3503">
        <v>0</v>
      </c>
      <c r="O2821" s="3503">
        <v>0</v>
      </c>
      <c r="P2821" s="3504">
        <f>SUM(Table1[[#This Row],[BASE_FARE]:[SURCHARGES]])*Table1[[#This Row],[SEATS_BOOKED]]</f>
        <v>5550</v>
      </c>
      <c r="Q2821" s="3499" t="s">
        <v>161</v>
      </c>
      <c r="R2821" s="2232" t="s">
        <v>95</v>
      </c>
      <c r="S2821" s="3499" t="str">
        <f>LEFT(Table1[[#This Row],[SECTOR]],3)</f>
        <v>NAP</v>
      </c>
      <c r="T2821" s="3499" t="str">
        <f>RIGHT(Table1[[#This Row],[SECTOR]],3)</f>
        <v>SSH</v>
      </c>
      <c r="U2821" s="3499" t="str">
        <f>IF(AND(S2821&lt;&gt;"SSH", S2821&lt;&gt;"RMF", S2821&lt;&gt;"CAI", S2821&lt;&gt;"HRG", S2821&lt;&gt;"LXR", S2821&lt;&gt;"DXB", OR(T2821="SSH", T2821="RMF", T2821="CAI", T2821="HRG", T2821="LXR", T2821="DXB")), S2821,
    IF(AND(T2821&lt;&gt;"SSH", T2821&lt;&gt;"RMF", T2821&lt;&gt;"CAI", T2821&lt;&gt;"HRG", T2821&lt;&gt;"LXR", T2821&lt;&gt;"DXB", OR(S2821="SSH", S2821="RMF", S2821="CAI", S2821="HRG", S2821="LXR", S2821="DXB")), T2821,
    "VIE"))</f>
        <v>NAP</v>
      </c>
      <c r="V2821" s="3499">
        <f>WEEKDAY(Table1[[#This Row],[FLIGHT_DATE]],2)</f>
        <v>1</v>
      </c>
      <c r="W2821" s="3499">
        <f>Table1[[#This Row],[FLIGHT_DATE]]-Table1[[#This Row],[DATE_BOOKED]]</f>
        <v>158</v>
      </c>
    </row>
    <row r="2822" spans="1:23" x14ac:dyDescent="0.35">
      <c r="A2822" s="3498">
        <v>45743</v>
      </c>
      <c r="B2822" s="3499" t="s">
        <v>785</v>
      </c>
      <c r="C2822" s="198" t="s">
        <v>160</v>
      </c>
      <c r="D2822" s="198"/>
      <c r="E2822" s="3499"/>
      <c r="F2822" s="3499" t="s">
        <v>54</v>
      </c>
      <c r="G2822" s="3499" t="s">
        <v>11</v>
      </c>
      <c r="H2822" s="3499" t="s">
        <v>1202</v>
      </c>
      <c r="I2822" s="3450" t="s">
        <v>29</v>
      </c>
      <c r="J2822" s="3498">
        <v>45908</v>
      </c>
      <c r="K2822" s="3501">
        <v>30</v>
      </c>
      <c r="L2822" s="3505">
        <v>30</v>
      </c>
      <c r="M2822" s="3502">
        <v>185</v>
      </c>
      <c r="N2822" s="3503">
        <v>0</v>
      </c>
      <c r="O2822" s="3503">
        <v>0</v>
      </c>
      <c r="P2822" s="3504">
        <f>SUM(Table1[[#This Row],[BASE_FARE]:[SURCHARGES]])*Table1[[#This Row],[SEATS_BOOKED]]</f>
        <v>5550</v>
      </c>
      <c r="Q2822" s="3499" t="s">
        <v>161</v>
      </c>
      <c r="R2822" s="2232" t="s">
        <v>95</v>
      </c>
      <c r="S2822" s="3499" t="str">
        <f>LEFT(Table1[[#This Row],[SECTOR]],3)</f>
        <v>SSH</v>
      </c>
      <c r="T2822" s="3499" t="str">
        <f>RIGHT(Table1[[#This Row],[SECTOR]],3)</f>
        <v>NAP</v>
      </c>
      <c r="U2822" s="3499" t="str">
        <f>IF(AND(S2822&lt;&gt;"SSH", S2822&lt;&gt;"RMF", S2822&lt;&gt;"CAI", S2822&lt;&gt;"HRG", S2822&lt;&gt;"LXR", S2822&lt;&gt;"DXB", OR(T2822="SSH", T2822="RMF", T2822="CAI", T2822="HRG", T2822="LXR", T2822="DXB")), S2822,
    IF(AND(T2822&lt;&gt;"SSH", T2822&lt;&gt;"RMF", T2822&lt;&gt;"CAI", T2822&lt;&gt;"HRG", T2822&lt;&gt;"LXR", T2822&lt;&gt;"DXB", OR(S2822="SSH", S2822="RMF", S2822="CAI", S2822="HRG", S2822="LXR", S2822="DXB")), T2822,
    "VIE"))</f>
        <v>NAP</v>
      </c>
      <c r="V2822" s="3499">
        <f>WEEKDAY(Table1[[#This Row],[FLIGHT_DATE]],2)</f>
        <v>1</v>
      </c>
      <c r="W2822" s="3499">
        <f>Table1[[#This Row],[FLIGHT_DATE]]-Table1[[#This Row],[DATE_BOOKED]]</f>
        <v>165</v>
      </c>
    </row>
    <row r="2823" spans="1:23" x14ac:dyDescent="0.35">
      <c r="A2823" s="3498">
        <v>45791</v>
      </c>
      <c r="B2823" s="3499" t="s">
        <v>1010</v>
      </c>
      <c r="C2823" s="198" t="s">
        <v>160</v>
      </c>
      <c r="D2823" s="198"/>
      <c r="E2823" s="3499"/>
      <c r="F2823" s="3499" t="s">
        <v>54</v>
      </c>
      <c r="G2823" s="3499" t="s">
        <v>10</v>
      </c>
      <c r="H2823" s="3499" t="s">
        <v>1360</v>
      </c>
      <c r="I2823" s="3500" t="s">
        <v>26</v>
      </c>
      <c r="J2823" s="3498">
        <v>45871</v>
      </c>
      <c r="K2823" s="3501">
        <v>100</v>
      </c>
      <c r="L2823" s="3501">
        <v>100</v>
      </c>
      <c r="M2823" s="3502">
        <v>230</v>
      </c>
      <c r="N2823" s="3503">
        <v>0</v>
      </c>
      <c r="O2823" s="3503">
        <v>0</v>
      </c>
      <c r="P2823" s="3504">
        <f>SUM(Table1[[#This Row],[BASE_FARE]:[SURCHARGES]])*Table1[[#This Row],[SEATS_BOOKED]]</f>
        <v>23000</v>
      </c>
      <c r="Q2823" s="3499" t="s">
        <v>161</v>
      </c>
      <c r="R2823" s="2232" t="s">
        <v>95</v>
      </c>
      <c r="S2823" s="3499" t="str">
        <f>LEFT(Table1[[#This Row],[SECTOR]],3)</f>
        <v>BRI</v>
      </c>
      <c r="T2823" s="3499" t="str">
        <f>RIGHT(Table1[[#This Row],[SECTOR]],3)</f>
        <v>SSH</v>
      </c>
      <c r="U2823" s="3499" t="str">
        <f t="shared" ref="U2823:U2828" si="309">IF(AND(S2823&lt;&gt;"SSH", S2823&lt;&gt;"RMF", S2823&lt;&gt;"CAI", S2823&lt;&gt;"HRG", S2823&lt;&gt;"LXR", S2823&lt;&gt;"DXB", OR(T2823="SSH", T2823="RMF", T2823="CAI", T2823="HRG", T2823="LXR", T2823="DXB")), S2823,
    IF(AND(T2823&lt;&gt;"SSH", T2823&lt;&gt;"RMF", T2823&lt;&gt;"CAI", T2823&lt;&gt;"HRG", T2823&lt;&gt;"LXR", T2823&lt;&gt;"DXB", OR(S2823="SSH", S2823="RMF", S2823="CAI", S2823="HRG", S2823="LXR", S2823="DXB")), T2823,
    "VIE"))</f>
        <v>BRI</v>
      </c>
      <c r="V2823" s="3499">
        <f>WEEKDAY(Table1[[#This Row],[FLIGHT_DATE]],2)</f>
        <v>6</v>
      </c>
      <c r="W2823" s="3499">
        <f>Table1[[#This Row],[FLIGHT_DATE]]-Table1[[#This Row],[DATE_BOOKED]]</f>
        <v>80</v>
      </c>
    </row>
    <row r="2824" spans="1:23" x14ac:dyDescent="0.35">
      <c r="A2824" s="3498">
        <v>45791</v>
      </c>
      <c r="B2824" s="3499" t="s">
        <v>1010</v>
      </c>
      <c r="C2824" s="198" t="s">
        <v>160</v>
      </c>
      <c r="D2824" s="198"/>
      <c r="E2824" s="3499"/>
      <c r="F2824" s="3499" t="s">
        <v>54</v>
      </c>
      <c r="G2824" s="3499" t="s">
        <v>10</v>
      </c>
      <c r="H2824" s="3499" t="s">
        <v>1360</v>
      </c>
      <c r="I2824" s="3500" t="s">
        <v>26</v>
      </c>
      <c r="J2824" s="3498">
        <v>45878</v>
      </c>
      <c r="K2824" s="3501">
        <v>80</v>
      </c>
      <c r="L2824" s="3501">
        <v>80</v>
      </c>
      <c r="M2824" s="3502">
        <v>230</v>
      </c>
      <c r="N2824" s="3503">
        <v>0</v>
      </c>
      <c r="O2824" s="3503">
        <v>0</v>
      </c>
      <c r="P2824" s="3504">
        <f>SUM(Table1[[#This Row],[BASE_FARE]:[SURCHARGES]])*Table1[[#This Row],[SEATS_BOOKED]]</f>
        <v>18400</v>
      </c>
      <c r="Q2824" s="3499" t="s">
        <v>161</v>
      </c>
      <c r="R2824" s="2232" t="s">
        <v>95</v>
      </c>
      <c r="S2824" s="3499" t="str">
        <f>LEFT(Table1[[#This Row],[SECTOR]],3)</f>
        <v>BRI</v>
      </c>
      <c r="T2824" s="3499" t="str">
        <f>RIGHT(Table1[[#This Row],[SECTOR]],3)</f>
        <v>SSH</v>
      </c>
      <c r="U2824" s="3499" t="str">
        <f t="shared" si="309"/>
        <v>BRI</v>
      </c>
      <c r="V2824" s="3499">
        <f>WEEKDAY(Table1[[#This Row],[FLIGHT_DATE]],2)</f>
        <v>6</v>
      </c>
      <c r="W2824" s="3499">
        <f>Table1[[#This Row],[FLIGHT_DATE]]-Table1[[#This Row],[DATE_BOOKED]]</f>
        <v>87</v>
      </c>
    </row>
    <row r="2825" spans="1:23" x14ac:dyDescent="0.35">
      <c r="A2825" s="3498">
        <v>45791</v>
      </c>
      <c r="B2825" s="3499" t="s">
        <v>1010</v>
      </c>
      <c r="C2825" s="198" t="s">
        <v>160</v>
      </c>
      <c r="D2825" s="198"/>
      <c r="E2825" s="3499"/>
      <c r="F2825" s="3499" t="s">
        <v>54</v>
      </c>
      <c r="G2825" s="3499" t="s">
        <v>10</v>
      </c>
      <c r="H2825" s="3499" t="s">
        <v>1360</v>
      </c>
      <c r="I2825" s="3500" t="s">
        <v>26</v>
      </c>
      <c r="J2825" s="3498">
        <v>45885</v>
      </c>
      <c r="K2825" s="3501">
        <v>100</v>
      </c>
      <c r="L2825" s="3501">
        <v>100</v>
      </c>
      <c r="M2825" s="3502">
        <v>230</v>
      </c>
      <c r="N2825" s="3503">
        <v>0</v>
      </c>
      <c r="O2825" s="3503">
        <v>0</v>
      </c>
      <c r="P2825" s="3504">
        <f>SUM(Table1[[#This Row],[BASE_FARE]:[SURCHARGES]])*Table1[[#This Row],[SEATS_BOOKED]]</f>
        <v>23000</v>
      </c>
      <c r="Q2825" s="3499" t="s">
        <v>161</v>
      </c>
      <c r="R2825" s="2232" t="s">
        <v>95</v>
      </c>
      <c r="S2825" s="3499" t="str">
        <f>LEFT(Table1[[#This Row],[SECTOR]],3)</f>
        <v>BRI</v>
      </c>
      <c r="T2825" s="3499" t="str">
        <f>RIGHT(Table1[[#This Row],[SECTOR]],3)</f>
        <v>SSH</v>
      </c>
      <c r="U2825" s="3499" t="str">
        <f t="shared" si="309"/>
        <v>BRI</v>
      </c>
      <c r="V2825" s="3499">
        <f>WEEKDAY(Table1[[#This Row],[FLIGHT_DATE]],2)</f>
        <v>6</v>
      </c>
      <c r="W2825" s="3499">
        <f>Table1[[#This Row],[FLIGHT_DATE]]-Table1[[#This Row],[DATE_BOOKED]]</f>
        <v>94</v>
      </c>
    </row>
    <row r="2826" spans="1:23" x14ac:dyDescent="0.35">
      <c r="A2826" s="3498">
        <v>45791</v>
      </c>
      <c r="B2826" s="3499" t="s">
        <v>1010</v>
      </c>
      <c r="C2826" s="198" t="s">
        <v>160</v>
      </c>
      <c r="D2826" s="198"/>
      <c r="E2826" s="3499"/>
      <c r="F2826" s="3499" t="s">
        <v>54</v>
      </c>
      <c r="G2826" s="3499" t="s">
        <v>10</v>
      </c>
      <c r="H2826" s="3499" t="s">
        <v>1360</v>
      </c>
      <c r="I2826" s="3500" t="s">
        <v>26</v>
      </c>
      <c r="J2826" s="3498">
        <v>45892</v>
      </c>
      <c r="K2826" s="3501">
        <v>100</v>
      </c>
      <c r="L2826" s="3501">
        <v>100</v>
      </c>
      <c r="M2826" s="3502">
        <v>230</v>
      </c>
      <c r="N2826" s="3503">
        <v>0</v>
      </c>
      <c r="O2826" s="3503">
        <v>0</v>
      </c>
      <c r="P2826" s="3504">
        <f>SUM(Table1[[#This Row],[BASE_FARE]:[SURCHARGES]])*Table1[[#This Row],[SEATS_BOOKED]]</f>
        <v>23000</v>
      </c>
      <c r="Q2826" s="3499" t="s">
        <v>161</v>
      </c>
      <c r="R2826" s="2232" t="s">
        <v>95</v>
      </c>
      <c r="S2826" s="3499" t="str">
        <f>LEFT(Table1[[#This Row],[SECTOR]],3)</f>
        <v>BRI</v>
      </c>
      <c r="T2826" s="3499" t="str">
        <f>RIGHT(Table1[[#This Row],[SECTOR]],3)</f>
        <v>SSH</v>
      </c>
      <c r="U2826" s="3499" t="str">
        <f t="shared" si="309"/>
        <v>BRI</v>
      </c>
      <c r="V2826" s="3499">
        <f>WEEKDAY(Table1[[#This Row],[FLIGHT_DATE]],2)</f>
        <v>6</v>
      </c>
      <c r="W2826" s="3499">
        <f>Table1[[#This Row],[FLIGHT_DATE]]-Table1[[#This Row],[DATE_BOOKED]]</f>
        <v>101</v>
      </c>
    </row>
    <row r="2827" spans="1:23" x14ac:dyDescent="0.35">
      <c r="A2827" s="3498">
        <v>45791</v>
      </c>
      <c r="B2827" s="3499" t="s">
        <v>1010</v>
      </c>
      <c r="C2827" s="198" t="s">
        <v>160</v>
      </c>
      <c r="D2827" s="198"/>
      <c r="E2827" s="3499"/>
      <c r="F2827" s="3499" t="s">
        <v>54</v>
      </c>
      <c r="G2827" s="3499" t="s">
        <v>10</v>
      </c>
      <c r="H2827" s="3499" t="s">
        <v>1360</v>
      </c>
      <c r="I2827" s="3500" t="s">
        <v>26</v>
      </c>
      <c r="J2827" s="3498">
        <v>45899</v>
      </c>
      <c r="K2827" s="3501">
        <v>100</v>
      </c>
      <c r="L2827" s="3501">
        <v>100</v>
      </c>
      <c r="M2827" s="3502">
        <v>230</v>
      </c>
      <c r="N2827" s="3503">
        <v>0</v>
      </c>
      <c r="O2827" s="3503">
        <v>0</v>
      </c>
      <c r="P2827" s="3504">
        <f>SUM(Table1[[#This Row],[BASE_FARE]:[SURCHARGES]])*Table1[[#This Row],[SEATS_BOOKED]]</f>
        <v>23000</v>
      </c>
      <c r="Q2827" s="3499" t="s">
        <v>161</v>
      </c>
      <c r="R2827" s="2232" t="s">
        <v>95</v>
      </c>
      <c r="S2827" s="3499" t="str">
        <f>LEFT(Table1[[#This Row],[SECTOR]],3)</f>
        <v>BRI</v>
      </c>
      <c r="T2827" s="3499" t="str">
        <f>RIGHT(Table1[[#This Row],[SECTOR]],3)</f>
        <v>SSH</v>
      </c>
      <c r="U2827" s="3499" t="str">
        <f t="shared" si="309"/>
        <v>BRI</v>
      </c>
      <c r="V2827" s="3499">
        <f>WEEKDAY(Table1[[#This Row],[FLIGHT_DATE]],2)</f>
        <v>6</v>
      </c>
      <c r="W2827" s="3499">
        <f>Table1[[#This Row],[FLIGHT_DATE]]-Table1[[#This Row],[DATE_BOOKED]]</f>
        <v>108</v>
      </c>
    </row>
    <row r="2828" spans="1:23" x14ac:dyDescent="0.35">
      <c r="A2828" s="3498">
        <v>45791</v>
      </c>
      <c r="B2828" s="3499" t="s">
        <v>1010</v>
      </c>
      <c r="C2828" s="198" t="s">
        <v>160</v>
      </c>
      <c r="D2828" s="198"/>
      <c r="E2828" s="3499"/>
      <c r="F2828" s="3499" t="s">
        <v>54</v>
      </c>
      <c r="G2828" s="3499" t="s">
        <v>10</v>
      </c>
      <c r="H2828" s="3499" t="s">
        <v>1360</v>
      </c>
      <c r="I2828" s="3500" t="s">
        <v>26</v>
      </c>
      <c r="J2828" s="3498">
        <v>45906</v>
      </c>
      <c r="K2828" s="3501">
        <v>100</v>
      </c>
      <c r="L2828" s="3501">
        <v>100</v>
      </c>
      <c r="M2828" s="3502">
        <v>230</v>
      </c>
      <c r="N2828" s="3503">
        <v>0</v>
      </c>
      <c r="O2828" s="3503">
        <v>0</v>
      </c>
      <c r="P2828" s="3504">
        <f>SUM(Table1[[#This Row],[BASE_FARE]:[SURCHARGES]])*Table1[[#This Row],[SEATS_BOOKED]]</f>
        <v>23000</v>
      </c>
      <c r="Q2828" s="3499" t="s">
        <v>161</v>
      </c>
      <c r="R2828" s="2232" t="s">
        <v>95</v>
      </c>
      <c r="S2828" s="3499" t="str">
        <f>LEFT(Table1[[#This Row],[SECTOR]],3)</f>
        <v>BRI</v>
      </c>
      <c r="T2828" s="3499" t="str">
        <f>RIGHT(Table1[[#This Row],[SECTOR]],3)</f>
        <v>SSH</v>
      </c>
      <c r="U2828" s="3499" t="str">
        <f t="shared" si="309"/>
        <v>BRI</v>
      </c>
      <c r="V2828" s="3499">
        <f>WEEKDAY(Table1[[#This Row],[FLIGHT_DATE]],2)</f>
        <v>6</v>
      </c>
      <c r="W2828" s="3499">
        <f>Table1[[#This Row],[FLIGHT_DATE]]-Table1[[#This Row],[DATE_BOOKED]]</f>
        <v>115</v>
      </c>
    </row>
    <row r="2829" spans="1:23" x14ac:dyDescent="0.35">
      <c r="A2829" s="3498">
        <v>45791</v>
      </c>
      <c r="B2829" s="3499" t="s">
        <v>1010</v>
      </c>
      <c r="C2829" s="198" t="s">
        <v>160</v>
      </c>
      <c r="D2829" s="198"/>
      <c r="E2829" s="3499"/>
      <c r="F2829" s="3499" t="s">
        <v>54</v>
      </c>
      <c r="G2829" s="3479" t="s">
        <v>11</v>
      </c>
      <c r="H2829" s="3499" t="s">
        <v>1357</v>
      </c>
      <c r="I2829" s="3500" t="s">
        <v>27</v>
      </c>
      <c r="J2829" s="3498">
        <v>45878</v>
      </c>
      <c r="K2829" s="3501">
        <v>100</v>
      </c>
      <c r="L2829" s="3501">
        <v>100</v>
      </c>
      <c r="M2829" s="3502">
        <v>230</v>
      </c>
      <c r="N2829" s="3503">
        <v>0</v>
      </c>
      <c r="O2829" s="3503">
        <v>0</v>
      </c>
      <c r="P2829" s="3504">
        <f>SUM(Table1[[#This Row],[BASE_FARE]:[SURCHARGES]])*Table1[[#This Row],[SEATS_BOOKED]]</f>
        <v>23000</v>
      </c>
      <c r="Q2829" s="3499" t="s">
        <v>161</v>
      </c>
      <c r="R2829" s="2232" t="s">
        <v>95</v>
      </c>
      <c r="S2829" s="3499" t="str">
        <f>LEFT(Table1[[#This Row],[SECTOR]],3)</f>
        <v>SSH</v>
      </c>
      <c r="T2829" s="3499" t="str">
        <f>RIGHT(Table1[[#This Row],[SECTOR]],3)</f>
        <v>BRI</v>
      </c>
      <c r="U2829" s="3499" t="str">
        <f t="shared" ref="U2829:U2834" si="310">IF(AND(S2829&lt;&gt;"SSH", S2829&lt;&gt;"RMF", S2829&lt;&gt;"CAI", S2829&lt;&gt;"HRG", S2829&lt;&gt;"LXR", S2829&lt;&gt;"DXB", OR(T2829="SSH", T2829="RMF", T2829="CAI", T2829="HRG", T2829="LXR", T2829="DXB")), S2829,
    IF(AND(T2829&lt;&gt;"SSH", T2829&lt;&gt;"RMF", T2829&lt;&gt;"CAI", T2829&lt;&gt;"HRG", T2829&lt;&gt;"LXR", T2829&lt;&gt;"DXB", OR(S2829="SSH", S2829="RMF", S2829="CAI", S2829="HRG", S2829="LXR", S2829="DXB")), T2829,
    "VIE"))</f>
        <v>BRI</v>
      </c>
      <c r="V2829" s="3499">
        <f>WEEKDAY(Table1[[#This Row],[FLIGHT_DATE]],2)</f>
        <v>6</v>
      </c>
      <c r="W2829" s="3499">
        <f>Table1[[#This Row],[FLIGHT_DATE]]-Table1[[#This Row],[DATE_BOOKED]]</f>
        <v>87</v>
      </c>
    </row>
    <row r="2830" spans="1:23" x14ac:dyDescent="0.35">
      <c r="A2830" s="3498">
        <v>45791</v>
      </c>
      <c r="B2830" s="3499" t="s">
        <v>1010</v>
      </c>
      <c r="C2830" s="198" t="s">
        <v>160</v>
      </c>
      <c r="D2830" s="198"/>
      <c r="E2830" s="3499"/>
      <c r="F2830" s="3499" t="s">
        <v>54</v>
      </c>
      <c r="G2830" s="3479" t="s">
        <v>11</v>
      </c>
      <c r="H2830" s="3499" t="s">
        <v>1357</v>
      </c>
      <c r="I2830" s="3500" t="s">
        <v>27</v>
      </c>
      <c r="J2830" s="3498">
        <v>45885</v>
      </c>
      <c r="K2830" s="3501">
        <v>80</v>
      </c>
      <c r="L2830" s="3501">
        <v>80</v>
      </c>
      <c r="M2830" s="3502">
        <v>230</v>
      </c>
      <c r="N2830" s="3503">
        <v>0</v>
      </c>
      <c r="O2830" s="3503">
        <v>0</v>
      </c>
      <c r="P2830" s="3504">
        <f>SUM(Table1[[#This Row],[BASE_FARE]:[SURCHARGES]])*Table1[[#This Row],[SEATS_BOOKED]]</f>
        <v>18400</v>
      </c>
      <c r="Q2830" s="3499" t="s">
        <v>161</v>
      </c>
      <c r="R2830" s="2232" t="s">
        <v>95</v>
      </c>
      <c r="S2830" s="3499" t="str">
        <f>LEFT(Table1[[#This Row],[SECTOR]],3)</f>
        <v>SSH</v>
      </c>
      <c r="T2830" s="3499" t="str">
        <f>RIGHT(Table1[[#This Row],[SECTOR]],3)</f>
        <v>BRI</v>
      </c>
      <c r="U2830" s="3499" t="str">
        <f t="shared" si="310"/>
        <v>BRI</v>
      </c>
      <c r="V2830" s="3499">
        <f>WEEKDAY(Table1[[#This Row],[FLIGHT_DATE]],2)</f>
        <v>6</v>
      </c>
      <c r="W2830" s="3499">
        <f>Table1[[#This Row],[FLIGHT_DATE]]-Table1[[#This Row],[DATE_BOOKED]]</f>
        <v>94</v>
      </c>
    </row>
    <row r="2831" spans="1:23" x14ac:dyDescent="0.35">
      <c r="A2831" s="3498">
        <v>45791</v>
      </c>
      <c r="B2831" s="3499" t="s">
        <v>1010</v>
      </c>
      <c r="C2831" s="198" t="s">
        <v>160</v>
      </c>
      <c r="D2831" s="198"/>
      <c r="E2831" s="3499"/>
      <c r="F2831" s="3499" t="s">
        <v>54</v>
      </c>
      <c r="G2831" s="3479" t="s">
        <v>11</v>
      </c>
      <c r="H2831" s="3499" t="s">
        <v>1357</v>
      </c>
      <c r="I2831" s="3500" t="s">
        <v>27</v>
      </c>
      <c r="J2831" s="3498">
        <v>45892</v>
      </c>
      <c r="K2831" s="3501">
        <v>100</v>
      </c>
      <c r="L2831" s="3501">
        <v>100</v>
      </c>
      <c r="M2831" s="3502">
        <v>230</v>
      </c>
      <c r="N2831" s="3503">
        <v>0</v>
      </c>
      <c r="O2831" s="3503">
        <v>0</v>
      </c>
      <c r="P2831" s="3504">
        <f>SUM(Table1[[#This Row],[BASE_FARE]:[SURCHARGES]])*Table1[[#This Row],[SEATS_BOOKED]]</f>
        <v>23000</v>
      </c>
      <c r="Q2831" s="3499" t="s">
        <v>161</v>
      </c>
      <c r="R2831" s="2232" t="s">
        <v>95</v>
      </c>
      <c r="S2831" s="3499" t="str">
        <f>LEFT(Table1[[#This Row],[SECTOR]],3)</f>
        <v>SSH</v>
      </c>
      <c r="T2831" s="3499" t="str">
        <f>RIGHT(Table1[[#This Row],[SECTOR]],3)</f>
        <v>BRI</v>
      </c>
      <c r="U2831" s="3499" t="str">
        <f t="shared" si="310"/>
        <v>BRI</v>
      </c>
      <c r="V2831" s="3499">
        <f>WEEKDAY(Table1[[#This Row],[FLIGHT_DATE]],2)</f>
        <v>6</v>
      </c>
      <c r="W2831" s="3499">
        <f>Table1[[#This Row],[FLIGHT_DATE]]-Table1[[#This Row],[DATE_BOOKED]]</f>
        <v>101</v>
      </c>
    </row>
    <row r="2832" spans="1:23" x14ac:dyDescent="0.35">
      <c r="A2832" s="3498">
        <v>45791</v>
      </c>
      <c r="B2832" s="3499" t="s">
        <v>1010</v>
      </c>
      <c r="C2832" s="198" t="s">
        <v>160</v>
      </c>
      <c r="D2832" s="198"/>
      <c r="E2832" s="3499"/>
      <c r="F2832" s="3499" t="s">
        <v>54</v>
      </c>
      <c r="G2832" s="3479" t="s">
        <v>11</v>
      </c>
      <c r="H2832" s="3499" t="s">
        <v>1357</v>
      </c>
      <c r="I2832" s="3500" t="s">
        <v>27</v>
      </c>
      <c r="J2832" s="3498">
        <v>45899</v>
      </c>
      <c r="K2832" s="3501">
        <v>100</v>
      </c>
      <c r="L2832" s="3501">
        <v>100</v>
      </c>
      <c r="M2832" s="3502">
        <v>230</v>
      </c>
      <c r="N2832" s="3503">
        <v>0</v>
      </c>
      <c r="O2832" s="3503">
        <v>0</v>
      </c>
      <c r="P2832" s="3504">
        <f>SUM(Table1[[#This Row],[BASE_FARE]:[SURCHARGES]])*Table1[[#This Row],[SEATS_BOOKED]]</f>
        <v>23000</v>
      </c>
      <c r="Q2832" s="3499" t="s">
        <v>161</v>
      </c>
      <c r="R2832" s="2232" t="s">
        <v>95</v>
      </c>
      <c r="S2832" s="3499" t="str">
        <f>LEFT(Table1[[#This Row],[SECTOR]],3)</f>
        <v>SSH</v>
      </c>
      <c r="T2832" s="3499" t="str">
        <f>RIGHT(Table1[[#This Row],[SECTOR]],3)</f>
        <v>BRI</v>
      </c>
      <c r="U2832" s="3499" t="str">
        <f t="shared" si="310"/>
        <v>BRI</v>
      </c>
      <c r="V2832" s="3499">
        <f>WEEKDAY(Table1[[#This Row],[FLIGHT_DATE]],2)</f>
        <v>6</v>
      </c>
      <c r="W2832" s="3499">
        <f>Table1[[#This Row],[FLIGHT_DATE]]-Table1[[#This Row],[DATE_BOOKED]]</f>
        <v>108</v>
      </c>
    </row>
    <row r="2833" spans="1:23" x14ac:dyDescent="0.35">
      <c r="A2833" s="3498">
        <v>45791</v>
      </c>
      <c r="B2833" s="3499" t="s">
        <v>1010</v>
      </c>
      <c r="C2833" s="198" t="s">
        <v>160</v>
      </c>
      <c r="D2833" s="198"/>
      <c r="E2833" s="3499"/>
      <c r="F2833" s="3499" t="s">
        <v>54</v>
      </c>
      <c r="G2833" s="3479" t="s">
        <v>11</v>
      </c>
      <c r="H2833" s="3499" t="s">
        <v>1357</v>
      </c>
      <c r="I2833" s="3500" t="s">
        <v>27</v>
      </c>
      <c r="J2833" s="3498">
        <v>45906</v>
      </c>
      <c r="K2833" s="3501">
        <v>100</v>
      </c>
      <c r="L2833" s="3501">
        <v>100</v>
      </c>
      <c r="M2833" s="3502">
        <v>230</v>
      </c>
      <c r="N2833" s="3503">
        <v>0</v>
      </c>
      <c r="O2833" s="3503">
        <v>0</v>
      </c>
      <c r="P2833" s="3504">
        <f>SUM(Table1[[#This Row],[BASE_FARE]:[SURCHARGES]])*Table1[[#This Row],[SEATS_BOOKED]]</f>
        <v>23000</v>
      </c>
      <c r="Q2833" s="3499" t="s">
        <v>161</v>
      </c>
      <c r="R2833" s="2232" t="s">
        <v>95</v>
      </c>
      <c r="S2833" s="3499" t="str">
        <f>LEFT(Table1[[#This Row],[SECTOR]],3)</f>
        <v>SSH</v>
      </c>
      <c r="T2833" s="3499" t="str">
        <f>RIGHT(Table1[[#This Row],[SECTOR]],3)</f>
        <v>BRI</v>
      </c>
      <c r="U2833" s="3499" t="str">
        <f t="shared" si="310"/>
        <v>BRI</v>
      </c>
      <c r="V2833" s="3499">
        <f>WEEKDAY(Table1[[#This Row],[FLIGHT_DATE]],2)</f>
        <v>6</v>
      </c>
      <c r="W2833" s="3499">
        <f>Table1[[#This Row],[FLIGHT_DATE]]-Table1[[#This Row],[DATE_BOOKED]]</f>
        <v>115</v>
      </c>
    </row>
    <row r="2834" spans="1:23" x14ac:dyDescent="0.35">
      <c r="A2834" s="3498">
        <v>45791</v>
      </c>
      <c r="B2834" s="3499" t="s">
        <v>1010</v>
      </c>
      <c r="C2834" s="198" t="s">
        <v>160</v>
      </c>
      <c r="D2834" s="198"/>
      <c r="E2834" s="3499"/>
      <c r="F2834" s="3499" t="s">
        <v>54</v>
      </c>
      <c r="G2834" s="3479" t="s">
        <v>11</v>
      </c>
      <c r="H2834" s="3499" t="s">
        <v>1357</v>
      </c>
      <c r="I2834" s="3500" t="s">
        <v>27</v>
      </c>
      <c r="J2834" s="3498">
        <v>45913</v>
      </c>
      <c r="K2834" s="3501">
        <v>100</v>
      </c>
      <c r="L2834" s="3501">
        <v>100</v>
      </c>
      <c r="M2834" s="3502">
        <v>230</v>
      </c>
      <c r="N2834" s="3503">
        <v>0</v>
      </c>
      <c r="O2834" s="3503">
        <v>0</v>
      </c>
      <c r="P2834" s="3504">
        <f>SUM(Table1[[#This Row],[BASE_FARE]:[SURCHARGES]])*Table1[[#This Row],[SEATS_BOOKED]]</f>
        <v>23000</v>
      </c>
      <c r="Q2834" s="3499" t="s">
        <v>161</v>
      </c>
      <c r="R2834" s="2232" t="s">
        <v>95</v>
      </c>
      <c r="S2834" s="3499" t="str">
        <f>LEFT(Table1[[#This Row],[SECTOR]],3)</f>
        <v>SSH</v>
      </c>
      <c r="T2834" s="3499" t="str">
        <f>RIGHT(Table1[[#This Row],[SECTOR]],3)</f>
        <v>BRI</v>
      </c>
      <c r="U2834" s="3499" t="str">
        <f t="shared" si="310"/>
        <v>BRI</v>
      </c>
      <c r="V2834" s="3499">
        <f>WEEKDAY(Table1[[#This Row],[FLIGHT_DATE]],2)</f>
        <v>6</v>
      </c>
      <c r="W2834" s="3499">
        <f>Table1[[#This Row],[FLIGHT_DATE]]-Table1[[#This Row],[DATE_BOOKED]]</f>
        <v>122</v>
      </c>
    </row>
    <row r="2835" spans="1:23" x14ac:dyDescent="0.35">
      <c r="A2835" s="3506">
        <v>45790</v>
      </c>
      <c r="B2835" s="3507" t="s">
        <v>631</v>
      </c>
      <c r="C2835" s="198" t="s">
        <v>333</v>
      </c>
      <c r="D2835" s="198"/>
      <c r="E2835" s="3507" t="s">
        <v>1364</v>
      </c>
      <c r="F2835" s="3507" t="s">
        <v>56</v>
      </c>
      <c r="G2835" s="3507" t="s">
        <v>10</v>
      </c>
      <c r="H2835" s="3507" t="s">
        <v>88</v>
      </c>
      <c r="I2835" s="3508" t="s">
        <v>27</v>
      </c>
      <c r="J2835" s="3506">
        <v>45913</v>
      </c>
      <c r="K2835" s="3509">
        <v>1</v>
      </c>
      <c r="L2835" s="3510">
        <v>1</v>
      </c>
      <c r="M2835" s="3511">
        <v>198</v>
      </c>
      <c r="N2835" s="3512">
        <v>35.769999999999996</v>
      </c>
      <c r="O2835" s="3512">
        <v>30</v>
      </c>
      <c r="P2835" s="3513">
        <f>SUM(Table1[[#This Row],[BASE_FARE]:[SURCHARGES]])*Table1[[#This Row],[SEATS_BOOKED]]</f>
        <v>263.77</v>
      </c>
      <c r="Q2835" s="3507" t="s">
        <v>161</v>
      </c>
      <c r="R2835" s="3509" t="s">
        <v>335</v>
      </c>
      <c r="S2835" s="3507" t="str">
        <f>LEFT(Table1[[#This Row],[SECTOR]],3)</f>
        <v>SSH</v>
      </c>
      <c r="T2835" s="3507" t="str">
        <f>RIGHT(Table1[[#This Row],[SECTOR]],3)</f>
        <v>BRI</v>
      </c>
      <c r="U2835" s="3507" t="str">
        <f t="shared" ref="U2835:U2838" si="311">IF(AND(S2835&lt;&gt;"SSH", S2835&lt;&gt;"RMF", S2835&lt;&gt;"CAI", S2835&lt;&gt;"HRG", S2835&lt;&gt;"LXR", S2835&lt;&gt;"DXB", OR(T2835="SSH", T2835="RMF", T2835="CAI", T2835="HRG", T2835="LXR", T2835="DXB")), S2835,
    IF(AND(T2835&lt;&gt;"SSH", T2835&lt;&gt;"RMF", T2835&lt;&gt;"CAI", T2835&lt;&gt;"HRG", T2835&lt;&gt;"LXR", T2835&lt;&gt;"DXB", OR(S2835="SSH", S2835="RMF", S2835="CAI", S2835="HRG", S2835="LXR", S2835="DXB")), T2835,
    "VIE"))</f>
        <v>BRI</v>
      </c>
      <c r="V2835" s="3507">
        <f>WEEKDAY(Table1[[#This Row],[FLIGHT_DATE]],2)</f>
        <v>6</v>
      </c>
      <c r="W2835" s="3507">
        <f>Table1[[#This Row],[FLIGHT_DATE]]-Table1[[#This Row],[DATE_BOOKED]]</f>
        <v>123</v>
      </c>
    </row>
    <row r="2836" spans="1:23" x14ac:dyDescent="0.35">
      <c r="A2836" s="3506">
        <v>45790</v>
      </c>
      <c r="B2836" s="3507" t="s">
        <v>631</v>
      </c>
      <c r="C2836" s="198" t="s">
        <v>333</v>
      </c>
      <c r="D2836" s="198"/>
      <c r="E2836" s="3507" t="s">
        <v>1365</v>
      </c>
      <c r="F2836" s="3507" t="s">
        <v>56</v>
      </c>
      <c r="G2836" s="3507" t="s">
        <v>10</v>
      </c>
      <c r="H2836" s="3507" t="s">
        <v>88</v>
      </c>
      <c r="I2836" s="3508" t="s">
        <v>27</v>
      </c>
      <c r="J2836" s="3506">
        <v>45913</v>
      </c>
      <c r="K2836" s="3509">
        <v>1</v>
      </c>
      <c r="L2836" s="3510">
        <v>1</v>
      </c>
      <c r="M2836" s="3511">
        <v>198</v>
      </c>
      <c r="N2836" s="3512">
        <v>35.769999999999996</v>
      </c>
      <c r="O2836" s="3512">
        <v>30</v>
      </c>
      <c r="P2836" s="3513">
        <f>SUM(Table1[[#This Row],[BASE_FARE]:[SURCHARGES]])*Table1[[#This Row],[SEATS_BOOKED]]</f>
        <v>263.77</v>
      </c>
      <c r="Q2836" s="3507" t="s">
        <v>161</v>
      </c>
      <c r="R2836" s="3509" t="s">
        <v>335</v>
      </c>
      <c r="S2836" s="3507" t="str">
        <f>LEFT(Table1[[#This Row],[SECTOR]],3)</f>
        <v>SSH</v>
      </c>
      <c r="T2836" s="3507" t="str">
        <f>RIGHT(Table1[[#This Row],[SECTOR]],3)</f>
        <v>BRI</v>
      </c>
      <c r="U2836" s="3507" t="str">
        <f t="shared" si="311"/>
        <v>BRI</v>
      </c>
      <c r="V2836" s="3507">
        <f>WEEKDAY(Table1[[#This Row],[FLIGHT_DATE]],2)</f>
        <v>6</v>
      </c>
      <c r="W2836" s="3507">
        <f>Table1[[#This Row],[FLIGHT_DATE]]-Table1[[#This Row],[DATE_BOOKED]]</f>
        <v>123</v>
      </c>
    </row>
    <row r="2837" spans="1:23" x14ac:dyDescent="0.35">
      <c r="A2837" s="3506">
        <v>45790</v>
      </c>
      <c r="B2837" s="3507" t="s">
        <v>631</v>
      </c>
      <c r="C2837" s="198" t="s">
        <v>333</v>
      </c>
      <c r="D2837" s="198"/>
      <c r="E2837" s="3507" t="s">
        <v>1365</v>
      </c>
      <c r="F2837" s="3507" t="s">
        <v>56</v>
      </c>
      <c r="G2837" s="3507" t="s">
        <v>10</v>
      </c>
      <c r="H2837" s="3507" t="s">
        <v>88</v>
      </c>
      <c r="I2837" s="3508" t="s">
        <v>27</v>
      </c>
      <c r="J2837" s="3506">
        <v>45913</v>
      </c>
      <c r="K2837" s="3509">
        <v>1</v>
      </c>
      <c r="L2837" s="3510">
        <v>1</v>
      </c>
      <c r="M2837" s="3511">
        <v>198</v>
      </c>
      <c r="N2837" s="3512">
        <v>35.769999999999996</v>
      </c>
      <c r="O2837" s="3512">
        <v>30</v>
      </c>
      <c r="P2837" s="3513">
        <f>SUM(Table1[[#This Row],[BASE_FARE]:[SURCHARGES]])*Table1[[#This Row],[SEATS_BOOKED]]</f>
        <v>263.77</v>
      </c>
      <c r="Q2837" s="3507" t="s">
        <v>161</v>
      </c>
      <c r="R2837" s="3509" t="s">
        <v>335</v>
      </c>
      <c r="S2837" s="3507" t="str">
        <f>LEFT(Table1[[#This Row],[SECTOR]],3)</f>
        <v>SSH</v>
      </c>
      <c r="T2837" s="3507" t="str">
        <f>RIGHT(Table1[[#This Row],[SECTOR]],3)</f>
        <v>BRI</v>
      </c>
      <c r="U2837" s="3507" t="str">
        <f t="shared" si="311"/>
        <v>BRI</v>
      </c>
      <c r="V2837" s="3507">
        <f>WEEKDAY(Table1[[#This Row],[FLIGHT_DATE]],2)</f>
        <v>6</v>
      </c>
      <c r="W2837" s="3507">
        <f>Table1[[#This Row],[FLIGHT_DATE]]-Table1[[#This Row],[DATE_BOOKED]]</f>
        <v>123</v>
      </c>
    </row>
    <row r="2838" spans="1:23" x14ac:dyDescent="0.35">
      <c r="A2838" s="3506">
        <v>45790</v>
      </c>
      <c r="B2838" s="3507" t="s">
        <v>631</v>
      </c>
      <c r="C2838" s="198" t="s">
        <v>333</v>
      </c>
      <c r="D2838" s="198"/>
      <c r="E2838" s="3507" t="s">
        <v>1366</v>
      </c>
      <c r="F2838" s="3507" t="s">
        <v>56</v>
      </c>
      <c r="G2838" s="3507" t="s">
        <v>10</v>
      </c>
      <c r="H2838" s="3507" t="s">
        <v>88</v>
      </c>
      <c r="I2838" s="3508" t="s">
        <v>27</v>
      </c>
      <c r="J2838" s="3506">
        <v>45913</v>
      </c>
      <c r="K2838" s="3509">
        <v>1</v>
      </c>
      <c r="L2838" s="3510">
        <v>1</v>
      </c>
      <c r="M2838" s="3511">
        <v>198</v>
      </c>
      <c r="N2838" s="3512">
        <v>35.769999999999996</v>
      </c>
      <c r="O2838" s="3512">
        <v>30</v>
      </c>
      <c r="P2838" s="3513">
        <f>SUM(Table1[[#This Row],[BASE_FARE]:[SURCHARGES]])*Table1[[#This Row],[SEATS_BOOKED]]</f>
        <v>263.77</v>
      </c>
      <c r="Q2838" s="3507" t="s">
        <v>161</v>
      </c>
      <c r="R2838" s="3509" t="s">
        <v>335</v>
      </c>
      <c r="S2838" s="3507" t="str">
        <f>LEFT(Table1[[#This Row],[SECTOR]],3)</f>
        <v>SSH</v>
      </c>
      <c r="T2838" s="3507" t="str">
        <f>RIGHT(Table1[[#This Row],[SECTOR]],3)</f>
        <v>BRI</v>
      </c>
      <c r="U2838" s="3507" t="str">
        <f t="shared" si="311"/>
        <v>BRI</v>
      </c>
      <c r="V2838" s="3507">
        <f>WEEKDAY(Table1[[#This Row],[FLIGHT_DATE]],2)</f>
        <v>6</v>
      </c>
      <c r="W2838" s="3507">
        <f>Table1[[#This Row],[FLIGHT_DATE]]-Table1[[#This Row],[DATE_BOOKED]]</f>
        <v>123</v>
      </c>
    </row>
    <row r="2839" spans="1:23" x14ac:dyDescent="0.35">
      <c r="A2839" s="3514">
        <v>45792</v>
      </c>
      <c r="B2839" s="3515" t="s">
        <v>332</v>
      </c>
      <c r="C2839" s="198" t="s">
        <v>333</v>
      </c>
      <c r="D2839" s="198"/>
      <c r="E2839" s="3515"/>
      <c r="F2839" s="3515" t="s">
        <v>56</v>
      </c>
      <c r="G2839" s="3515" t="s">
        <v>10</v>
      </c>
      <c r="H2839" s="3515" t="s">
        <v>88</v>
      </c>
      <c r="I2839" s="3516" t="s">
        <v>27</v>
      </c>
      <c r="J2839" s="3514">
        <v>45836</v>
      </c>
      <c r="K2839" s="3517">
        <v>1</v>
      </c>
      <c r="L2839" s="3518">
        <v>1</v>
      </c>
      <c r="M2839" s="3519">
        <v>160</v>
      </c>
      <c r="N2839" s="3520">
        <v>0</v>
      </c>
      <c r="O2839" s="3520">
        <v>0</v>
      </c>
      <c r="P2839" s="3521">
        <f>SUM(Table1[[#This Row],[BASE_FARE]:[SURCHARGES]])*Table1[[#This Row],[SEATS_BOOKED]]</f>
        <v>160</v>
      </c>
      <c r="Q2839" s="3507" t="s">
        <v>161</v>
      </c>
      <c r="R2839" s="3509" t="s">
        <v>335</v>
      </c>
      <c r="S2839" s="3515" t="str">
        <f>LEFT(Table1[[#This Row],[SECTOR]],3)</f>
        <v>SSH</v>
      </c>
      <c r="T2839" s="3515" t="str">
        <f>RIGHT(Table1[[#This Row],[SECTOR]],3)</f>
        <v>BRI</v>
      </c>
      <c r="U2839" s="3515" t="str">
        <f t="shared" ref="U2839:U2840" si="312">IF(AND(S2839&lt;&gt;"SSH", S2839&lt;&gt;"RMF", S2839&lt;&gt;"CAI", S2839&lt;&gt;"HRG", S2839&lt;&gt;"LXR", S2839&lt;&gt;"DXB", OR(T2839="SSH", T2839="RMF", T2839="CAI", T2839="HRG", T2839="LXR", T2839="DXB")), S2839,
    IF(AND(T2839&lt;&gt;"SSH", T2839&lt;&gt;"RMF", T2839&lt;&gt;"CAI", T2839&lt;&gt;"HRG", T2839&lt;&gt;"LXR", T2839&lt;&gt;"DXB", OR(S2839="SSH", S2839="RMF", S2839="CAI", S2839="HRG", S2839="LXR", S2839="DXB")), T2839,
    "VIE"))</f>
        <v>BRI</v>
      </c>
      <c r="V2839" s="3515">
        <f>WEEKDAY(Table1[[#This Row],[FLIGHT_DATE]],2)</f>
        <v>6</v>
      </c>
      <c r="W2839" s="3515">
        <f>Table1[[#This Row],[FLIGHT_DATE]]-Table1[[#This Row],[DATE_BOOKED]]</f>
        <v>44</v>
      </c>
    </row>
    <row r="2840" spans="1:23" x14ac:dyDescent="0.35">
      <c r="A2840" s="3514">
        <v>45792</v>
      </c>
      <c r="B2840" s="3515" t="s">
        <v>332</v>
      </c>
      <c r="C2840" s="198" t="s">
        <v>333</v>
      </c>
      <c r="D2840" s="198"/>
      <c r="E2840" s="3515"/>
      <c r="F2840" s="3515" t="s">
        <v>56</v>
      </c>
      <c r="G2840" s="3515" t="s">
        <v>10</v>
      </c>
      <c r="H2840" s="3515" t="s">
        <v>89</v>
      </c>
      <c r="I2840" s="3516" t="s">
        <v>26</v>
      </c>
      <c r="J2840" s="3514">
        <v>45843</v>
      </c>
      <c r="K2840" s="3517">
        <v>2</v>
      </c>
      <c r="L2840" s="3518">
        <v>2</v>
      </c>
      <c r="M2840" s="3519">
        <v>160</v>
      </c>
      <c r="N2840" s="3520">
        <v>0</v>
      </c>
      <c r="O2840" s="3520">
        <v>0</v>
      </c>
      <c r="P2840" s="3521">
        <f>SUM(Table1[[#This Row],[BASE_FARE]:[SURCHARGES]])*Table1[[#This Row],[SEATS_BOOKED]]</f>
        <v>320</v>
      </c>
      <c r="Q2840" s="3507" t="s">
        <v>161</v>
      </c>
      <c r="R2840" s="3509" t="s">
        <v>335</v>
      </c>
      <c r="S2840" s="3515" t="str">
        <f>LEFT(Table1[[#This Row],[SECTOR]],3)</f>
        <v>BRI</v>
      </c>
      <c r="T2840" s="3515" t="str">
        <f>RIGHT(Table1[[#This Row],[SECTOR]],3)</f>
        <v>SSH</v>
      </c>
      <c r="U2840" s="3515" t="str">
        <f t="shared" si="312"/>
        <v>BRI</v>
      </c>
      <c r="V2840" s="3515">
        <f>WEEKDAY(Table1[[#This Row],[FLIGHT_DATE]],2)</f>
        <v>6</v>
      </c>
      <c r="W2840" s="3515">
        <f>Table1[[#This Row],[FLIGHT_DATE]]-Table1[[#This Row],[DATE_BOOKED]]</f>
        <v>51</v>
      </c>
    </row>
    <row r="2841" spans="1:23" x14ac:dyDescent="0.35">
      <c r="A2841" s="3523">
        <v>45764</v>
      </c>
      <c r="B2841" s="3524" t="s">
        <v>385</v>
      </c>
      <c r="C2841" s="198" t="s">
        <v>333</v>
      </c>
      <c r="D2841" s="198"/>
      <c r="E2841" s="3524" t="s">
        <v>451</v>
      </c>
      <c r="F2841" s="3524" t="s">
        <v>56</v>
      </c>
      <c r="G2841" s="3524" t="s">
        <v>10</v>
      </c>
      <c r="H2841" s="3524" t="s">
        <v>191</v>
      </c>
      <c r="I2841" s="3525" t="s">
        <v>162</v>
      </c>
      <c r="J2841" s="3523">
        <v>45765</v>
      </c>
      <c r="K2841" s="3526">
        <v>-2</v>
      </c>
      <c r="L2841" s="3527">
        <v>-2</v>
      </c>
      <c r="M2841" s="3528">
        <v>150</v>
      </c>
      <c r="N2841" s="3529">
        <v>0</v>
      </c>
      <c r="O2841" s="3529">
        <v>0</v>
      </c>
      <c r="P2841" s="3530">
        <f>SUM(Table1[[#This Row],[BASE_FARE]:[SURCHARGES]])*Table1[[#This Row],[SEATS_BOOKED]]</f>
        <v>-300</v>
      </c>
      <c r="Q2841" s="3524" t="s">
        <v>463</v>
      </c>
      <c r="R2841" s="3526" t="s">
        <v>463</v>
      </c>
      <c r="S2841" s="3524" t="str">
        <f>LEFT(Table1[[#This Row],[SECTOR]],3)</f>
        <v>SSH</v>
      </c>
      <c r="T2841" s="3524" t="str">
        <f>RIGHT(Table1[[#This Row],[SECTOR]],3)</f>
        <v>MXP</v>
      </c>
      <c r="U2841" s="3524" t="str">
        <f>IF(AND(S2841&lt;&gt;"SSH", S2841&lt;&gt;"RMF", S2841&lt;&gt;"CAI", S2841&lt;&gt;"HRG", S2841&lt;&gt;"LXR", S2841&lt;&gt;"DXB", OR(T2841="SSH", T2841="RMF", T2841="CAI", T2841="HRG", T2841="LXR", T2841="DXB")), S2841,
    IF(AND(T2841&lt;&gt;"SSH", T2841&lt;&gt;"RMF", T2841&lt;&gt;"CAI", T2841&lt;&gt;"HRG", T2841&lt;&gt;"LXR", T2841&lt;&gt;"DXB", OR(S2841="SSH", S2841="RMF", S2841="CAI", S2841="HRG", S2841="LXR", S2841="DXB")), T2841,
    "VIE"))</f>
        <v>MXP</v>
      </c>
      <c r="V2841" s="3524">
        <f>WEEKDAY(Table1[[#This Row],[FLIGHT_DATE]],2)</f>
        <v>5</v>
      </c>
      <c r="W2841" s="3524">
        <f>Table1[[#This Row],[FLIGHT_DATE]]-Table1[[#This Row],[DATE_BOOKED]]</f>
        <v>1</v>
      </c>
    </row>
    <row r="2842" spans="1:23" x14ac:dyDescent="0.35">
      <c r="A2842" s="3535">
        <v>45792</v>
      </c>
      <c r="B2842" s="3534" t="s">
        <v>332</v>
      </c>
      <c r="C2842" s="198" t="s">
        <v>333</v>
      </c>
      <c r="D2842" s="198"/>
      <c r="E2842" s="3534"/>
      <c r="F2842" s="3534" t="s">
        <v>56</v>
      </c>
      <c r="G2842" s="3534" t="s">
        <v>10</v>
      </c>
      <c r="H2842" s="3534" t="s">
        <v>89</v>
      </c>
      <c r="I2842" s="3536" t="s">
        <v>26</v>
      </c>
      <c r="J2842" s="3535">
        <v>45878</v>
      </c>
      <c r="K2842" s="3537">
        <v>2</v>
      </c>
      <c r="L2842" s="3538">
        <v>2</v>
      </c>
      <c r="M2842" s="3539">
        <v>240</v>
      </c>
      <c r="N2842" s="3529">
        <v>0</v>
      </c>
      <c r="O2842" s="3529">
        <v>0</v>
      </c>
      <c r="P2842" s="3540">
        <f>SUM(Table1[[#This Row],[BASE_FARE]:[SURCHARGES]])*Table1[[#This Row],[SEATS_BOOKED]]</f>
        <v>480</v>
      </c>
      <c r="Q2842" s="3507" t="s">
        <v>161</v>
      </c>
      <c r="R2842" s="3509" t="s">
        <v>335</v>
      </c>
      <c r="S2842" s="3534" t="str">
        <f>LEFT(Table1[[#This Row],[SECTOR]],3)</f>
        <v>BRI</v>
      </c>
      <c r="T2842" s="3534" t="str">
        <f>RIGHT(Table1[[#This Row],[SECTOR]],3)</f>
        <v>SSH</v>
      </c>
      <c r="U2842" s="3534" t="str">
        <f t="shared" ref="U2842:U2843" si="313">IF(AND(S2842&lt;&gt;"SSH", S2842&lt;&gt;"RMF", S2842&lt;&gt;"CAI", S2842&lt;&gt;"HRG", S2842&lt;&gt;"LXR", S2842&lt;&gt;"DXB", OR(T2842="SSH", T2842="RMF", T2842="CAI", T2842="HRG", T2842="LXR", T2842="DXB")), S2842,
    IF(AND(T2842&lt;&gt;"SSH", T2842&lt;&gt;"RMF", T2842&lt;&gt;"CAI", T2842&lt;&gt;"HRG", T2842&lt;&gt;"LXR", T2842&lt;&gt;"DXB", OR(S2842="SSH", S2842="RMF", S2842="CAI", S2842="HRG", S2842="LXR", S2842="DXB")), T2842,
    "VIE"))</f>
        <v>BRI</v>
      </c>
      <c r="V2842" s="3534">
        <f>WEEKDAY(Table1[[#This Row],[FLIGHT_DATE]],2)</f>
        <v>6</v>
      </c>
      <c r="W2842" s="3534">
        <f>Table1[[#This Row],[FLIGHT_DATE]]-Table1[[#This Row],[DATE_BOOKED]]</f>
        <v>86</v>
      </c>
    </row>
    <row r="2843" spans="1:23" x14ac:dyDescent="0.35">
      <c r="A2843" s="3535">
        <v>45792</v>
      </c>
      <c r="B2843" s="3534" t="s">
        <v>332</v>
      </c>
      <c r="C2843" s="198" t="s">
        <v>333</v>
      </c>
      <c r="D2843" s="198"/>
      <c r="E2843" s="3534"/>
      <c r="F2843" s="3534" t="s">
        <v>56</v>
      </c>
      <c r="G2843" s="3534" t="s">
        <v>10</v>
      </c>
      <c r="H2843" s="3534" t="s">
        <v>88</v>
      </c>
      <c r="I2843" s="3536" t="s">
        <v>27</v>
      </c>
      <c r="J2843" s="3535">
        <v>45885</v>
      </c>
      <c r="K2843" s="3537">
        <v>2</v>
      </c>
      <c r="L2843" s="3538">
        <v>2</v>
      </c>
      <c r="M2843" s="3539">
        <v>240</v>
      </c>
      <c r="N2843" s="3529">
        <v>0</v>
      </c>
      <c r="O2843" s="3529">
        <v>0</v>
      </c>
      <c r="P2843" s="3540">
        <f>SUM(Table1[[#This Row],[BASE_FARE]:[SURCHARGES]])*Table1[[#This Row],[SEATS_BOOKED]]</f>
        <v>480</v>
      </c>
      <c r="Q2843" s="3507" t="s">
        <v>161</v>
      </c>
      <c r="R2843" s="3509" t="s">
        <v>335</v>
      </c>
      <c r="S2843" s="3534" t="str">
        <f>LEFT(Table1[[#This Row],[SECTOR]],3)</f>
        <v>SSH</v>
      </c>
      <c r="T2843" s="3534" t="str">
        <f>RIGHT(Table1[[#This Row],[SECTOR]],3)</f>
        <v>BRI</v>
      </c>
      <c r="U2843" s="3534" t="str">
        <f t="shared" si="313"/>
        <v>BRI</v>
      </c>
      <c r="V2843" s="3534">
        <f>WEEKDAY(Table1[[#This Row],[FLIGHT_DATE]],2)</f>
        <v>6</v>
      </c>
      <c r="W2843" s="3534">
        <f>Table1[[#This Row],[FLIGHT_DATE]]-Table1[[#This Row],[DATE_BOOKED]]</f>
        <v>93</v>
      </c>
    </row>
    <row r="2844" spans="1:23" x14ac:dyDescent="0.35">
      <c r="A2844" s="3535">
        <v>45792</v>
      </c>
      <c r="B2844" s="3543" t="s">
        <v>1374</v>
      </c>
      <c r="C2844" s="198" t="s">
        <v>160</v>
      </c>
      <c r="D2844" s="198"/>
      <c r="E2844" s="3543"/>
      <c r="F2844" s="3543" t="s">
        <v>54</v>
      </c>
      <c r="G2844" s="3534" t="s">
        <v>10</v>
      </c>
      <c r="H2844" s="3543" t="s">
        <v>190</v>
      </c>
      <c r="I2844" s="3544" t="s">
        <v>28</v>
      </c>
      <c r="J2844" s="3542">
        <v>45873</v>
      </c>
      <c r="K2844" s="3545">
        <v>10</v>
      </c>
      <c r="L2844" s="3546">
        <v>10</v>
      </c>
      <c r="M2844" s="3547">
        <v>185</v>
      </c>
      <c r="N2844" s="3529">
        <v>0</v>
      </c>
      <c r="O2844" s="3529">
        <v>0</v>
      </c>
      <c r="P2844" s="3548">
        <f>SUM(Table1[[#This Row],[BASE_FARE]:[SURCHARGES]])*Table1[[#This Row],[SEATS_BOOKED]]</f>
        <v>1850</v>
      </c>
      <c r="Q2844" s="3499" t="s">
        <v>161</v>
      </c>
      <c r="R2844" s="2232" t="s">
        <v>95</v>
      </c>
      <c r="S2844" s="3543" t="str">
        <f>LEFT(Table1[[#This Row],[SECTOR]],3)</f>
        <v>NAP</v>
      </c>
      <c r="T2844" s="3543" t="str">
        <f>RIGHT(Table1[[#This Row],[SECTOR]],3)</f>
        <v>SSH</v>
      </c>
      <c r="U2844" s="3543" t="str">
        <f t="shared" ref="U2844:U2848" si="314">IF(AND(S2844&lt;&gt;"SSH", S2844&lt;&gt;"RMF", S2844&lt;&gt;"CAI", S2844&lt;&gt;"HRG", S2844&lt;&gt;"LXR", S2844&lt;&gt;"DXB", OR(T2844="SSH", T2844="RMF", T2844="CAI", T2844="HRG", T2844="LXR", T2844="DXB")), S2844,
    IF(AND(T2844&lt;&gt;"SSH", T2844&lt;&gt;"RMF", T2844&lt;&gt;"CAI", T2844&lt;&gt;"HRG", T2844&lt;&gt;"LXR", T2844&lt;&gt;"DXB", OR(S2844="SSH", S2844="RMF", S2844="CAI", S2844="HRG", S2844="LXR", S2844="DXB")), T2844,
    "VIE"))</f>
        <v>NAP</v>
      </c>
      <c r="V2844" s="3543">
        <f>WEEKDAY(Table1[[#This Row],[FLIGHT_DATE]],2)</f>
        <v>1</v>
      </c>
      <c r="W2844" s="3543">
        <f>Table1[[#This Row],[FLIGHT_DATE]]-Table1[[#This Row],[DATE_BOOKED]]</f>
        <v>81</v>
      </c>
    </row>
    <row r="2845" spans="1:23" x14ac:dyDescent="0.35">
      <c r="A2845" s="3535">
        <v>45792</v>
      </c>
      <c r="B2845" s="3543" t="s">
        <v>1374</v>
      </c>
      <c r="C2845" s="198" t="s">
        <v>160</v>
      </c>
      <c r="D2845" s="198"/>
      <c r="E2845" s="3543"/>
      <c r="F2845" s="3543" t="s">
        <v>54</v>
      </c>
      <c r="G2845" s="3534" t="s">
        <v>10</v>
      </c>
      <c r="H2845" s="3543" t="s">
        <v>190</v>
      </c>
      <c r="I2845" s="3544" t="s">
        <v>28</v>
      </c>
      <c r="J2845" s="3542">
        <v>45880</v>
      </c>
      <c r="K2845" s="3545">
        <v>10</v>
      </c>
      <c r="L2845" s="3546">
        <v>10</v>
      </c>
      <c r="M2845" s="3547">
        <v>185</v>
      </c>
      <c r="N2845" s="3529">
        <v>0</v>
      </c>
      <c r="O2845" s="3529">
        <v>0</v>
      </c>
      <c r="P2845" s="3548">
        <f>SUM(Table1[[#This Row],[BASE_FARE]:[SURCHARGES]])*Table1[[#This Row],[SEATS_BOOKED]]</f>
        <v>1850</v>
      </c>
      <c r="Q2845" s="3499" t="s">
        <v>161</v>
      </c>
      <c r="R2845" s="2232" t="s">
        <v>95</v>
      </c>
      <c r="S2845" s="3543" t="str">
        <f>LEFT(Table1[[#This Row],[SECTOR]],3)</f>
        <v>NAP</v>
      </c>
      <c r="T2845" s="3543" t="str">
        <f>RIGHT(Table1[[#This Row],[SECTOR]],3)</f>
        <v>SSH</v>
      </c>
      <c r="U2845" s="3543" t="str">
        <f t="shared" si="314"/>
        <v>NAP</v>
      </c>
      <c r="V2845" s="3543">
        <f>WEEKDAY(Table1[[#This Row],[FLIGHT_DATE]],2)</f>
        <v>1</v>
      </c>
      <c r="W2845" s="3543">
        <f>Table1[[#This Row],[FLIGHT_DATE]]-Table1[[#This Row],[DATE_BOOKED]]</f>
        <v>88</v>
      </c>
    </row>
    <row r="2846" spans="1:23" x14ac:dyDescent="0.35">
      <c r="A2846" s="3535">
        <v>45792</v>
      </c>
      <c r="B2846" s="3543" t="s">
        <v>1374</v>
      </c>
      <c r="C2846" s="198" t="s">
        <v>160</v>
      </c>
      <c r="D2846" s="198"/>
      <c r="E2846" s="3543"/>
      <c r="F2846" s="3543" t="s">
        <v>54</v>
      </c>
      <c r="G2846" s="3534" t="s">
        <v>10</v>
      </c>
      <c r="H2846" s="3543" t="s">
        <v>190</v>
      </c>
      <c r="I2846" s="3544" t="s">
        <v>28</v>
      </c>
      <c r="J2846" s="3542">
        <v>45887</v>
      </c>
      <c r="K2846" s="3545">
        <v>10</v>
      </c>
      <c r="L2846" s="3546">
        <v>10</v>
      </c>
      <c r="M2846" s="3547">
        <v>185</v>
      </c>
      <c r="N2846" s="3529">
        <v>0</v>
      </c>
      <c r="O2846" s="3529">
        <v>0</v>
      </c>
      <c r="P2846" s="3548">
        <f>SUM(Table1[[#This Row],[BASE_FARE]:[SURCHARGES]])*Table1[[#This Row],[SEATS_BOOKED]]</f>
        <v>1850</v>
      </c>
      <c r="Q2846" s="3499" t="s">
        <v>161</v>
      </c>
      <c r="R2846" s="2232" t="s">
        <v>95</v>
      </c>
      <c r="S2846" s="3543" t="str">
        <f>LEFT(Table1[[#This Row],[SECTOR]],3)</f>
        <v>NAP</v>
      </c>
      <c r="T2846" s="3543" t="str">
        <f>RIGHT(Table1[[#This Row],[SECTOR]],3)</f>
        <v>SSH</v>
      </c>
      <c r="U2846" s="3543" t="str">
        <f t="shared" si="314"/>
        <v>NAP</v>
      </c>
      <c r="V2846" s="3543">
        <f>WEEKDAY(Table1[[#This Row],[FLIGHT_DATE]],2)</f>
        <v>1</v>
      </c>
      <c r="W2846" s="3543">
        <f>Table1[[#This Row],[FLIGHT_DATE]]-Table1[[#This Row],[DATE_BOOKED]]</f>
        <v>95</v>
      </c>
    </row>
    <row r="2847" spans="1:23" x14ac:dyDescent="0.35">
      <c r="A2847" s="3535">
        <v>45792</v>
      </c>
      <c r="B2847" s="3543" t="s">
        <v>1374</v>
      </c>
      <c r="C2847" s="198" t="s">
        <v>160</v>
      </c>
      <c r="D2847" s="198"/>
      <c r="E2847" s="3543"/>
      <c r="F2847" s="3543" t="s">
        <v>54</v>
      </c>
      <c r="G2847" s="3534" t="s">
        <v>10</v>
      </c>
      <c r="H2847" s="3543" t="s">
        <v>190</v>
      </c>
      <c r="I2847" s="3544" t="s">
        <v>28</v>
      </c>
      <c r="J2847" s="3542">
        <v>45894</v>
      </c>
      <c r="K2847" s="3545">
        <v>10</v>
      </c>
      <c r="L2847" s="3546">
        <v>10</v>
      </c>
      <c r="M2847" s="3547">
        <v>185</v>
      </c>
      <c r="N2847" s="3529">
        <v>0</v>
      </c>
      <c r="O2847" s="3529">
        <v>0</v>
      </c>
      <c r="P2847" s="3548">
        <f>SUM(Table1[[#This Row],[BASE_FARE]:[SURCHARGES]])*Table1[[#This Row],[SEATS_BOOKED]]</f>
        <v>1850</v>
      </c>
      <c r="Q2847" s="3499" t="s">
        <v>161</v>
      </c>
      <c r="R2847" s="2232" t="s">
        <v>95</v>
      </c>
      <c r="S2847" s="3543" t="str">
        <f>LEFT(Table1[[#This Row],[SECTOR]],3)</f>
        <v>NAP</v>
      </c>
      <c r="T2847" s="3543" t="str">
        <f>RIGHT(Table1[[#This Row],[SECTOR]],3)</f>
        <v>SSH</v>
      </c>
      <c r="U2847" s="3543" t="str">
        <f t="shared" si="314"/>
        <v>NAP</v>
      </c>
      <c r="V2847" s="3543">
        <f>WEEKDAY(Table1[[#This Row],[FLIGHT_DATE]],2)</f>
        <v>1</v>
      </c>
      <c r="W2847" s="3543">
        <f>Table1[[#This Row],[FLIGHT_DATE]]-Table1[[#This Row],[DATE_BOOKED]]</f>
        <v>102</v>
      </c>
    </row>
    <row r="2848" spans="1:23" x14ac:dyDescent="0.35">
      <c r="A2848" s="3535">
        <v>45792</v>
      </c>
      <c r="B2848" s="3543" t="s">
        <v>1374</v>
      </c>
      <c r="C2848" s="198" t="s">
        <v>160</v>
      </c>
      <c r="D2848" s="198"/>
      <c r="E2848" s="3543"/>
      <c r="F2848" s="3543" t="s">
        <v>54</v>
      </c>
      <c r="G2848" s="3534" t="s">
        <v>10</v>
      </c>
      <c r="H2848" s="3543" t="s">
        <v>190</v>
      </c>
      <c r="I2848" s="3544" t="s">
        <v>28</v>
      </c>
      <c r="J2848" s="3542">
        <v>45901</v>
      </c>
      <c r="K2848" s="3545">
        <v>10</v>
      </c>
      <c r="L2848" s="3546">
        <v>10</v>
      </c>
      <c r="M2848" s="3547">
        <v>185</v>
      </c>
      <c r="N2848" s="3529">
        <v>0</v>
      </c>
      <c r="O2848" s="3529">
        <v>0</v>
      </c>
      <c r="P2848" s="3548">
        <f>SUM(Table1[[#This Row],[BASE_FARE]:[SURCHARGES]])*Table1[[#This Row],[SEATS_BOOKED]]</f>
        <v>1850</v>
      </c>
      <c r="Q2848" s="3499" t="s">
        <v>161</v>
      </c>
      <c r="R2848" s="2232" t="s">
        <v>95</v>
      </c>
      <c r="S2848" s="3543" t="str">
        <f>LEFT(Table1[[#This Row],[SECTOR]],3)</f>
        <v>NAP</v>
      </c>
      <c r="T2848" s="3543" t="str">
        <f>RIGHT(Table1[[#This Row],[SECTOR]],3)</f>
        <v>SSH</v>
      </c>
      <c r="U2848" s="3543" t="str">
        <f t="shared" si="314"/>
        <v>NAP</v>
      </c>
      <c r="V2848" s="3543">
        <f>WEEKDAY(Table1[[#This Row],[FLIGHT_DATE]],2)</f>
        <v>1</v>
      </c>
      <c r="W2848" s="3543">
        <f>Table1[[#This Row],[FLIGHT_DATE]]-Table1[[#This Row],[DATE_BOOKED]]</f>
        <v>109</v>
      </c>
    </row>
    <row r="2849" spans="1:23" x14ac:dyDescent="0.35">
      <c r="A2849" s="3535">
        <v>45792</v>
      </c>
      <c r="B2849" s="3543" t="s">
        <v>1374</v>
      </c>
      <c r="C2849" s="198" t="s">
        <v>160</v>
      </c>
      <c r="D2849" s="198"/>
      <c r="E2849" s="3543"/>
      <c r="F2849" s="3543" t="s">
        <v>54</v>
      </c>
      <c r="G2849" s="3543" t="s">
        <v>11</v>
      </c>
      <c r="H2849" s="3543" t="s">
        <v>191</v>
      </c>
      <c r="I2849" s="3544" t="s">
        <v>29</v>
      </c>
      <c r="J2849" s="3542">
        <v>45880</v>
      </c>
      <c r="K2849" s="3545">
        <v>10</v>
      </c>
      <c r="L2849" s="3546">
        <v>10</v>
      </c>
      <c r="M2849" s="3547">
        <v>185</v>
      </c>
      <c r="N2849" s="3529">
        <v>0</v>
      </c>
      <c r="O2849" s="3529">
        <v>0</v>
      </c>
      <c r="P2849" s="3548">
        <f>SUM(Table1[[#This Row],[BASE_FARE]:[SURCHARGES]])*Table1[[#This Row],[SEATS_BOOKED]]</f>
        <v>1850</v>
      </c>
      <c r="Q2849" s="3499" t="s">
        <v>161</v>
      </c>
      <c r="R2849" s="2232" t="s">
        <v>95</v>
      </c>
      <c r="S2849" s="3543" t="str">
        <f>LEFT(Table1[[#This Row],[SECTOR]],3)</f>
        <v>SSH</v>
      </c>
      <c r="T2849" s="3543" t="str">
        <f>RIGHT(Table1[[#This Row],[SECTOR]],3)</f>
        <v>NAP</v>
      </c>
      <c r="U2849" s="3543" t="str">
        <f t="shared" ref="U2849:U2853" si="315">IF(AND(S2849&lt;&gt;"SSH", S2849&lt;&gt;"RMF", S2849&lt;&gt;"CAI", S2849&lt;&gt;"HRG", S2849&lt;&gt;"LXR", S2849&lt;&gt;"DXB", OR(T2849="SSH", T2849="RMF", T2849="CAI", T2849="HRG", T2849="LXR", T2849="DXB")), S2849,
    IF(AND(T2849&lt;&gt;"SSH", T2849&lt;&gt;"RMF", T2849&lt;&gt;"CAI", T2849&lt;&gt;"HRG", T2849&lt;&gt;"LXR", T2849&lt;&gt;"DXB", OR(S2849="SSH", S2849="RMF", S2849="CAI", S2849="HRG", S2849="LXR", S2849="DXB")), T2849,
    "VIE"))</f>
        <v>NAP</v>
      </c>
      <c r="V2849" s="3543">
        <f>WEEKDAY(Table1[[#This Row],[FLIGHT_DATE]],2)</f>
        <v>1</v>
      </c>
      <c r="W2849" s="3543">
        <f>Table1[[#This Row],[FLIGHT_DATE]]-Table1[[#This Row],[DATE_BOOKED]]</f>
        <v>88</v>
      </c>
    </row>
    <row r="2850" spans="1:23" x14ac:dyDescent="0.35">
      <c r="A2850" s="3535">
        <v>45792</v>
      </c>
      <c r="B2850" s="3543" t="s">
        <v>1374</v>
      </c>
      <c r="C2850" s="198" t="s">
        <v>160</v>
      </c>
      <c r="D2850" s="198"/>
      <c r="E2850" s="3543"/>
      <c r="F2850" s="3543" t="s">
        <v>54</v>
      </c>
      <c r="G2850" s="3543" t="s">
        <v>11</v>
      </c>
      <c r="H2850" s="3543" t="s">
        <v>191</v>
      </c>
      <c r="I2850" s="3544" t="s">
        <v>29</v>
      </c>
      <c r="J2850" s="3542">
        <v>45887</v>
      </c>
      <c r="K2850" s="3545">
        <v>10</v>
      </c>
      <c r="L2850" s="3546">
        <v>10</v>
      </c>
      <c r="M2850" s="3547">
        <v>185</v>
      </c>
      <c r="N2850" s="3529">
        <v>0</v>
      </c>
      <c r="O2850" s="3529">
        <v>0</v>
      </c>
      <c r="P2850" s="3548">
        <f>SUM(Table1[[#This Row],[BASE_FARE]:[SURCHARGES]])*Table1[[#This Row],[SEATS_BOOKED]]</f>
        <v>1850</v>
      </c>
      <c r="Q2850" s="3499" t="s">
        <v>161</v>
      </c>
      <c r="R2850" s="2232" t="s">
        <v>95</v>
      </c>
      <c r="S2850" s="3543" t="str">
        <f>LEFT(Table1[[#This Row],[SECTOR]],3)</f>
        <v>SSH</v>
      </c>
      <c r="T2850" s="3543" t="str">
        <f>RIGHT(Table1[[#This Row],[SECTOR]],3)</f>
        <v>NAP</v>
      </c>
      <c r="U2850" s="3543" t="str">
        <f t="shared" si="315"/>
        <v>NAP</v>
      </c>
      <c r="V2850" s="3543">
        <f>WEEKDAY(Table1[[#This Row],[FLIGHT_DATE]],2)</f>
        <v>1</v>
      </c>
      <c r="W2850" s="3543">
        <f>Table1[[#This Row],[FLIGHT_DATE]]-Table1[[#This Row],[DATE_BOOKED]]</f>
        <v>95</v>
      </c>
    </row>
    <row r="2851" spans="1:23" x14ac:dyDescent="0.35">
      <c r="A2851" s="3535">
        <v>45792</v>
      </c>
      <c r="B2851" s="3543" t="s">
        <v>1374</v>
      </c>
      <c r="C2851" s="198" t="s">
        <v>160</v>
      </c>
      <c r="D2851" s="198"/>
      <c r="E2851" s="3543"/>
      <c r="F2851" s="3543" t="s">
        <v>54</v>
      </c>
      <c r="G2851" s="3543" t="s">
        <v>11</v>
      </c>
      <c r="H2851" s="3543" t="s">
        <v>191</v>
      </c>
      <c r="I2851" s="3544" t="s">
        <v>29</v>
      </c>
      <c r="J2851" s="3542">
        <v>45894</v>
      </c>
      <c r="K2851" s="3545">
        <v>10</v>
      </c>
      <c r="L2851" s="3546">
        <v>10</v>
      </c>
      <c r="M2851" s="3547">
        <v>185</v>
      </c>
      <c r="N2851" s="3529">
        <v>0</v>
      </c>
      <c r="O2851" s="3529">
        <v>0</v>
      </c>
      <c r="P2851" s="3548">
        <f>SUM(Table1[[#This Row],[BASE_FARE]:[SURCHARGES]])*Table1[[#This Row],[SEATS_BOOKED]]</f>
        <v>1850</v>
      </c>
      <c r="Q2851" s="3499" t="s">
        <v>161</v>
      </c>
      <c r="R2851" s="2232" t="s">
        <v>95</v>
      </c>
      <c r="S2851" s="3543" t="str">
        <f>LEFT(Table1[[#This Row],[SECTOR]],3)</f>
        <v>SSH</v>
      </c>
      <c r="T2851" s="3543" t="str">
        <f>RIGHT(Table1[[#This Row],[SECTOR]],3)</f>
        <v>NAP</v>
      </c>
      <c r="U2851" s="3543" t="str">
        <f t="shared" si="315"/>
        <v>NAP</v>
      </c>
      <c r="V2851" s="3543">
        <f>WEEKDAY(Table1[[#This Row],[FLIGHT_DATE]],2)</f>
        <v>1</v>
      </c>
      <c r="W2851" s="3543">
        <f>Table1[[#This Row],[FLIGHT_DATE]]-Table1[[#This Row],[DATE_BOOKED]]</f>
        <v>102</v>
      </c>
    </row>
    <row r="2852" spans="1:23" x14ac:dyDescent="0.35">
      <c r="A2852" s="3535">
        <v>45792</v>
      </c>
      <c r="B2852" s="3543" t="s">
        <v>1374</v>
      </c>
      <c r="C2852" s="198" t="s">
        <v>160</v>
      </c>
      <c r="D2852" s="198"/>
      <c r="E2852" s="3543"/>
      <c r="F2852" s="3543" t="s">
        <v>54</v>
      </c>
      <c r="G2852" s="3543" t="s">
        <v>11</v>
      </c>
      <c r="H2852" s="3543" t="s">
        <v>191</v>
      </c>
      <c r="I2852" s="3544" t="s">
        <v>29</v>
      </c>
      <c r="J2852" s="3542">
        <v>45901</v>
      </c>
      <c r="K2852" s="3545">
        <v>10</v>
      </c>
      <c r="L2852" s="3546">
        <v>10</v>
      </c>
      <c r="M2852" s="3547">
        <v>185</v>
      </c>
      <c r="N2852" s="3529">
        <v>0</v>
      </c>
      <c r="O2852" s="3529">
        <v>0</v>
      </c>
      <c r="P2852" s="3548">
        <f>SUM(Table1[[#This Row],[BASE_FARE]:[SURCHARGES]])*Table1[[#This Row],[SEATS_BOOKED]]</f>
        <v>1850</v>
      </c>
      <c r="Q2852" s="3499" t="s">
        <v>161</v>
      </c>
      <c r="R2852" s="2232" t="s">
        <v>95</v>
      </c>
      <c r="S2852" s="3543" t="str">
        <f>LEFT(Table1[[#This Row],[SECTOR]],3)</f>
        <v>SSH</v>
      </c>
      <c r="T2852" s="3543" t="str">
        <f>RIGHT(Table1[[#This Row],[SECTOR]],3)</f>
        <v>NAP</v>
      </c>
      <c r="U2852" s="3543" t="str">
        <f t="shared" si="315"/>
        <v>NAP</v>
      </c>
      <c r="V2852" s="3543">
        <f>WEEKDAY(Table1[[#This Row],[FLIGHT_DATE]],2)</f>
        <v>1</v>
      </c>
      <c r="W2852" s="3543">
        <f>Table1[[#This Row],[FLIGHT_DATE]]-Table1[[#This Row],[DATE_BOOKED]]</f>
        <v>109</v>
      </c>
    </row>
    <row r="2853" spans="1:23" x14ac:dyDescent="0.35">
      <c r="A2853" s="3535">
        <v>45792</v>
      </c>
      <c r="B2853" s="3543" t="s">
        <v>1374</v>
      </c>
      <c r="C2853" s="198" t="s">
        <v>160</v>
      </c>
      <c r="D2853" s="198"/>
      <c r="E2853" s="3543"/>
      <c r="F2853" s="3543" t="s">
        <v>54</v>
      </c>
      <c r="G2853" s="3543" t="s">
        <v>11</v>
      </c>
      <c r="H2853" s="3543" t="s">
        <v>191</v>
      </c>
      <c r="I2853" s="3544" t="s">
        <v>29</v>
      </c>
      <c r="J2853" s="3542">
        <v>45908</v>
      </c>
      <c r="K2853" s="3545">
        <v>10</v>
      </c>
      <c r="L2853" s="3546">
        <v>10</v>
      </c>
      <c r="M2853" s="3547">
        <v>185</v>
      </c>
      <c r="N2853" s="3529">
        <v>0</v>
      </c>
      <c r="O2853" s="3529">
        <v>0</v>
      </c>
      <c r="P2853" s="3548">
        <f>SUM(Table1[[#This Row],[BASE_FARE]:[SURCHARGES]])*Table1[[#This Row],[SEATS_BOOKED]]</f>
        <v>1850</v>
      </c>
      <c r="Q2853" s="3499" t="s">
        <v>161</v>
      </c>
      <c r="R2853" s="2232" t="s">
        <v>95</v>
      </c>
      <c r="S2853" s="3543" t="str">
        <f>LEFT(Table1[[#This Row],[SECTOR]],3)</f>
        <v>SSH</v>
      </c>
      <c r="T2853" s="3543" t="str">
        <f>RIGHT(Table1[[#This Row],[SECTOR]],3)</f>
        <v>NAP</v>
      </c>
      <c r="U2853" s="3543" t="str">
        <f t="shared" si="315"/>
        <v>NAP</v>
      </c>
      <c r="V2853" s="3543">
        <f>WEEKDAY(Table1[[#This Row],[FLIGHT_DATE]],2)</f>
        <v>1</v>
      </c>
      <c r="W2853" s="3543">
        <f>Table1[[#This Row],[FLIGHT_DATE]]-Table1[[#This Row],[DATE_BOOKED]]</f>
        <v>116</v>
      </c>
    </row>
    <row r="2854" spans="1:23" x14ac:dyDescent="0.35">
      <c r="A2854" s="3551">
        <v>45793</v>
      </c>
      <c r="B2854" s="3552" t="s">
        <v>332</v>
      </c>
      <c r="C2854" s="198" t="s">
        <v>333</v>
      </c>
      <c r="D2854" s="198"/>
      <c r="E2854" s="3552"/>
      <c r="F2854" s="3552" t="s">
        <v>56</v>
      </c>
      <c r="G2854" s="3552" t="s">
        <v>10</v>
      </c>
      <c r="H2854" s="3552" t="s">
        <v>88</v>
      </c>
      <c r="I2854" s="3553" t="s">
        <v>27</v>
      </c>
      <c r="J2854" s="3551">
        <v>45850</v>
      </c>
      <c r="K2854" s="3554">
        <v>6</v>
      </c>
      <c r="L2854" s="3555">
        <v>6</v>
      </c>
      <c r="M2854" s="3556">
        <v>160</v>
      </c>
      <c r="N2854" s="3557">
        <v>0</v>
      </c>
      <c r="O2854" s="3557">
        <v>0</v>
      </c>
      <c r="P2854" s="3558">
        <f>SUM(Table1[[#This Row],[BASE_FARE]:[SURCHARGES]])*Table1[[#This Row],[SEATS_BOOKED]]</f>
        <v>960</v>
      </c>
      <c r="Q2854" s="3552" t="s">
        <v>161</v>
      </c>
      <c r="R2854" s="3554" t="s">
        <v>335</v>
      </c>
      <c r="S2854" s="3552" t="str">
        <f>LEFT(Table1[[#This Row],[SECTOR]],3)</f>
        <v>SSH</v>
      </c>
      <c r="T2854" s="3552" t="str">
        <f>RIGHT(Table1[[#This Row],[SECTOR]],3)</f>
        <v>BRI</v>
      </c>
      <c r="U2854" s="3552" t="str">
        <f t="shared" ref="U2854:U2855" si="316">IF(AND(S2854&lt;&gt;"SSH", S2854&lt;&gt;"RMF", S2854&lt;&gt;"CAI", S2854&lt;&gt;"HRG", S2854&lt;&gt;"LXR", S2854&lt;&gt;"DXB", OR(T2854="SSH", T2854="RMF", T2854="CAI", T2854="HRG", T2854="LXR", T2854="DXB")), S2854,
    IF(AND(T2854&lt;&gt;"SSH", T2854&lt;&gt;"RMF", T2854&lt;&gt;"CAI", T2854&lt;&gt;"HRG", T2854&lt;&gt;"LXR", T2854&lt;&gt;"DXB", OR(S2854="SSH", S2854="RMF", S2854="CAI", S2854="HRG", S2854="LXR", S2854="DXB")), T2854,
    "VIE"))</f>
        <v>BRI</v>
      </c>
      <c r="V2854" s="3552">
        <f>WEEKDAY(Table1[[#This Row],[FLIGHT_DATE]],2)</f>
        <v>6</v>
      </c>
      <c r="W2854" s="3552">
        <f>Table1[[#This Row],[FLIGHT_DATE]]-Table1[[#This Row],[DATE_BOOKED]]</f>
        <v>57</v>
      </c>
    </row>
    <row r="2855" spans="1:23" x14ac:dyDescent="0.35">
      <c r="A2855" s="3551">
        <v>45793</v>
      </c>
      <c r="B2855" s="3552" t="s">
        <v>332</v>
      </c>
      <c r="C2855" s="198" t="s">
        <v>333</v>
      </c>
      <c r="D2855" s="198"/>
      <c r="E2855" s="3552"/>
      <c r="F2855" s="3552" t="s">
        <v>56</v>
      </c>
      <c r="G2855" s="3552" t="s">
        <v>10</v>
      </c>
      <c r="H2855" s="3552" t="s">
        <v>89</v>
      </c>
      <c r="I2855" s="3553" t="s">
        <v>26</v>
      </c>
      <c r="J2855" s="3551">
        <v>45843</v>
      </c>
      <c r="K2855" s="3554">
        <v>6</v>
      </c>
      <c r="L2855" s="3555">
        <v>6</v>
      </c>
      <c r="M2855" s="3556">
        <v>160</v>
      </c>
      <c r="N2855" s="3557">
        <v>0</v>
      </c>
      <c r="O2855" s="3557">
        <v>0</v>
      </c>
      <c r="P2855" s="3558">
        <f>SUM(Table1[[#This Row],[BASE_FARE]:[SURCHARGES]])*Table1[[#This Row],[SEATS_BOOKED]]</f>
        <v>960</v>
      </c>
      <c r="Q2855" s="3552" t="s">
        <v>161</v>
      </c>
      <c r="R2855" s="3554" t="s">
        <v>335</v>
      </c>
      <c r="S2855" s="3552" t="str">
        <f>LEFT(Table1[[#This Row],[SECTOR]],3)</f>
        <v>BRI</v>
      </c>
      <c r="T2855" s="3552" t="str">
        <f>RIGHT(Table1[[#This Row],[SECTOR]],3)</f>
        <v>SSH</v>
      </c>
      <c r="U2855" s="3552" t="str">
        <f t="shared" si="316"/>
        <v>BRI</v>
      </c>
      <c r="V2855" s="3552">
        <f>WEEKDAY(Table1[[#This Row],[FLIGHT_DATE]],2)</f>
        <v>6</v>
      </c>
      <c r="W2855" s="3552">
        <f>Table1[[#This Row],[FLIGHT_DATE]]-Table1[[#This Row],[DATE_BOOKED]]</f>
        <v>50</v>
      </c>
    </row>
  </sheetData>
  <phoneticPr fontId="519" type="noConversion"/>
  <pageMargins left="0.7" right="0.7" top="0.75" bottom="0.75" header="0.3" footer="0.3"/>
  <ignoredErrors>
    <ignoredError sqref="P98:P99 P101:P102 P791:P792 P889:P892 P1225:P1232 P1702:P1709 P1970 P1991:P1992 P2384:P2385 T2808" calculatedColumn="1"/>
  </ignoredErrors>
  <legacy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855"/>
  <sheetViews>
    <sheetView workbookViewId="0">
      <selection activeCell="A2" sqref="A2"/>
    </sheetView>
  </sheetViews>
  <sheetFormatPr defaultColWidth="8.58203125" defaultRowHeight="15.5" x14ac:dyDescent="0.35"/>
  <cols>
    <col min="1" max="1" width="15.4140625" style="331" customWidth="1"/>
    <col min="2" max="2" width="19.58203125" style="330" customWidth="1"/>
    <col min="3" max="3" width="15.4140625" style="330" customWidth="1"/>
    <col min="4" max="4" width="26.5" style="330" bestFit="1" customWidth="1"/>
    <col min="5" max="5" width="21" style="330" bestFit="1" customWidth="1"/>
    <col min="6" max="8" width="15.4140625" style="330" customWidth="1"/>
    <col min="9" max="9" width="15.4140625" style="331" customWidth="1"/>
    <col min="10" max="10" width="17" style="884" customWidth="1"/>
    <col min="11" max="11" width="21.4140625" style="330" bestFit="1" customWidth="1"/>
    <col min="12" max="12" width="18.5" style="330" bestFit="1" customWidth="1"/>
    <col min="13" max="15" width="15.4140625" style="330" customWidth="1"/>
    <col min="16" max="16" width="17.1640625" style="330" bestFit="1" customWidth="1"/>
    <col min="17" max="17" width="20.58203125" style="330" bestFit="1" customWidth="1"/>
    <col min="18" max="18" width="21.6640625" style="330" bestFit="1" customWidth="1"/>
    <col min="19" max="25" width="15.4140625" style="330" customWidth="1"/>
    <col min="26" max="26" width="17" style="330" bestFit="1" customWidth="1"/>
    <col min="27" max="27" width="20.5" style="330" bestFit="1" customWidth="1"/>
    <col min="28" max="28" width="13" style="16" bestFit="1" customWidth="1"/>
  </cols>
  <sheetData>
    <row r="1" spans="1:28" x14ac:dyDescent="0.35">
      <c r="A1" s="332" t="str" cm="1">
        <f t="array" ref="A1:AB2855">_xldudf_SQLOOKUP("SELECT A.*,B.SCHED_ID,B.Y_Capacity,B.Seats_Booked,B.Avl_Seats_by_Cap,B.FSCODE FROM A LEFT JOIN B ON A.FLIGHT_DATE=B.DEP_DATE AND A.SECTOR=B.SECTOR AND A.FLT_NO=B.FLT_NO","A",Table1[#All],"B",Table36[#All])</f>
        <v>DATE_BOOKED</v>
      </c>
      <c r="B1" s="333" t="str">
        <v>CONTRIBUTOR</v>
      </c>
      <c r="C1" s="333" t="str">
        <v>CATEGORY</v>
      </c>
      <c r="D1" s="333" t="str">
        <v>DISTRIBUTION_CHANNEL</v>
      </c>
      <c r="E1" s="333" t="str">
        <v>DISTRIBUTOR_PNR</v>
      </c>
      <c r="F1" s="333" t="str">
        <v>JOURNEY</v>
      </c>
      <c r="G1" s="333" t="str">
        <v>DIRECTION</v>
      </c>
      <c r="H1" s="333" t="str">
        <v>FLT_NO</v>
      </c>
      <c r="I1" s="332" t="str">
        <v>SECTOR</v>
      </c>
      <c r="J1" s="883" t="str">
        <v>FLIGHT_DATE</v>
      </c>
      <c r="K1" s="333" t="str">
        <v>REQUESTED_SEATS</v>
      </c>
      <c r="L1" s="333" t="str">
        <v>SEATS_BOOKED</v>
      </c>
      <c r="M1" s="333" t="str">
        <v>BASE_FARE</v>
      </c>
      <c r="N1" s="333" t="str">
        <v>TAXES</v>
      </c>
      <c r="O1" s="333" t="str">
        <v>SURCHARGES</v>
      </c>
      <c r="P1" s="333" t="str">
        <v>NET_REVENUE</v>
      </c>
      <c r="Q1" s="333" t="str">
        <v>BOOKING_STATUS</v>
      </c>
      <c r="R1" s="333" t="str">
        <v>CONTRACT_STATUS</v>
      </c>
      <c r="S1" s="333" t="str">
        <v>ORGN</v>
      </c>
      <c r="T1" s="333" t="str">
        <v>DEST</v>
      </c>
      <c r="U1" s="333" t="str">
        <v>ROUTE</v>
      </c>
      <c r="V1" s="333" t="str">
        <v>DAY</v>
      </c>
      <c r="W1" s="333" t="str">
        <v>DAYS_PRIOR</v>
      </c>
      <c r="X1" s="333" t="str">
        <v>SCHED_ID</v>
      </c>
      <c r="Y1" s="333" t="str">
        <v>Y_Capacity</v>
      </c>
      <c r="Z1" s="333" t="str">
        <v>Seats_Booked</v>
      </c>
      <c r="AA1" s="333" t="str">
        <v>Avl_Seats_by_Cap</v>
      </c>
      <c r="AB1" s="333" t="str">
        <v>FSCODE</v>
      </c>
    </row>
    <row r="2" spans="1:28" x14ac:dyDescent="0.35">
      <c r="A2" s="331">
        <v>45569</v>
      </c>
      <c r="B2" s="330" t="str">
        <v>World Network Srl</v>
      </c>
      <c r="C2" s="330" t="str">
        <v>Tour Operator</v>
      </c>
      <c r="D2" s="330" t="str">
        <v/>
      </c>
      <c r="E2" s="330" t="str">
        <v/>
      </c>
      <c r="F2" s="330" t="str">
        <v>RT</v>
      </c>
      <c r="G2" s="330" t="str">
        <v>Outbound</v>
      </c>
      <c r="H2" s="330" t="str">
        <v>NE1129</v>
      </c>
      <c r="I2" s="331" t="str">
        <v>NAP-SSH</v>
      </c>
      <c r="J2" s="884">
        <v>45866</v>
      </c>
      <c r="K2" s="330">
        <v>50</v>
      </c>
      <c r="L2" s="330">
        <v>50</v>
      </c>
      <c r="M2" s="330">
        <v>225</v>
      </c>
      <c r="N2" s="330">
        <v>0</v>
      </c>
      <c r="O2" s="330">
        <v>0</v>
      </c>
      <c r="P2" s="330">
        <v>11250</v>
      </c>
      <c r="Q2" s="330" t="str">
        <v>Confirmed</v>
      </c>
      <c r="R2" s="330" t="str">
        <v>Countersigned</v>
      </c>
      <c r="S2" s="330" t="str">
        <v>NAP</v>
      </c>
      <c r="T2" s="330" t="str">
        <v>SSH</v>
      </c>
      <c r="U2" s="330" t="str">
        <v>NAP</v>
      </c>
      <c r="V2" s="330">
        <v>1</v>
      </c>
      <c r="W2" s="330">
        <v>297</v>
      </c>
      <c r="X2" s="330" t="str">
        <v>S25-07</v>
      </c>
      <c r="Y2" s="330">
        <v>179</v>
      </c>
      <c r="Z2" s="330">
        <v>150</v>
      </c>
      <c r="AA2" s="330">
        <v>29</v>
      </c>
      <c r="AB2" s="16" t="str">
        <v>S25</v>
      </c>
    </row>
    <row r="3" spans="1:28" x14ac:dyDescent="0.35">
      <c r="A3" s="331">
        <v>45569</v>
      </c>
      <c r="B3" s="330" t="str">
        <v>World Network Srl</v>
      </c>
      <c r="C3" s="330" t="str">
        <v>Tour Operator</v>
      </c>
      <c r="D3" s="330" t="str">
        <v/>
      </c>
      <c r="E3" s="330" t="str">
        <v/>
      </c>
      <c r="F3" s="330" t="str">
        <v>RT</v>
      </c>
      <c r="G3" s="330" t="str">
        <v>Outbound</v>
      </c>
      <c r="H3" s="330" t="str">
        <v>NE1129</v>
      </c>
      <c r="I3" s="331" t="str">
        <v>NAP-SSH</v>
      </c>
      <c r="J3" s="884">
        <v>45873</v>
      </c>
      <c r="K3" s="330">
        <v>50</v>
      </c>
      <c r="L3" s="330">
        <v>50</v>
      </c>
      <c r="M3" s="330">
        <v>225</v>
      </c>
      <c r="N3" s="330">
        <v>0</v>
      </c>
      <c r="O3" s="330">
        <v>0</v>
      </c>
      <c r="P3" s="330">
        <v>11250</v>
      </c>
      <c r="Q3" s="330" t="str">
        <v>Confirmed</v>
      </c>
      <c r="R3" s="330" t="str">
        <v>Countersigned</v>
      </c>
      <c r="S3" s="330" t="str">
        <v>NAP</v>
      </c>
      <c r="T3" s="330" t="str">
        <v>SSH</v>
      </c>
      <c r="U3" s="330" t="str">
        <v>NAP</v>
      </c>
      <c r="V3" s="330">
        <v>1</v>
      </c>
      <c r="W3" s="330">
        <v>304</v>
      </c>
      <c r="X3" s="330" t="str">
        <v>S25-07</v>
      </c>
      <c r="Y3" s="330">
        <v>179</v>
      </c>
      <c r="Z3" s="330">
        <v>179</v>
      </c>
      <c r="AA3" s="330">
        <v>0</v>
      </c>
      <c r="AB3" s="16" t="str">
        <v>S25</v>
      </c>
    </row>
    <row r="4" spans="1:28" x14ac:dyDescent="0.35">
      <c r="A4" s="331">
        <v>45569</v>
      </c>
      <c r="B4" s="330" t="str">
        <v>World Network Srl</v>
      </c>
      <c r="C4" s="330" t="str">
        <v>Tour Operator</v>
      </c>
      <c r="D4" s="330" t="str">
        <v/>
      </c>
      <c r="E4" s="330" t="str">
        <v/>
      </c>
      <c r="F4" s="330" t="str">
        <v>RT</v>
      </c>
      <c r="G4" s="330" t="str">
        <v>Outbound</v>
      </c>
      <c r="H4" s="330" t="str">
        <v>UJ1121</v>
      </c>
      <c r="I4" s="331" t="str">
        <v>NAP-SSH</v>
      </c>
      <c r="J4" s="884">
        <v>45880</v>
      </c>
      <c r="K4" s="330">
        <v>100</v>
      </c>
      <c r="L4" s="330">
        <v>100</v>
      </c>
      <c r="M4" s="330">
        <v>240</v>
      </c>
      <c r="N4" s="330">
        <v>0</v>
      </c>
      <c r="O4" s="330">
        <v>0</v>
      </c>
      <c r="P4" s="330">
        <v>24000</v>
      </c>
      <c r="Q4" s="330" t="str">
        <v>Confirmed</v>
      </c>
      <c r="R4" s="330" t="str">
        <v>Countersigned</v>
      </c>
      <c r="S4" s="330" t="str">
        <v>NAP</v>
      </c>
      <c r="T4" s="330" t="str">
        <v>SSH</v>
      </c>
      <c r="U4" s="330" t="str">
        <v>NAP</v>
      </c>
      <c r="V4" s="330">
        <v>1</v>
      </c>
      <c r="W4" s="330">
        <v>311</v>
      </c>
      <c r="X4" s="330" t="str">
        <v>S25-12</v>
      </c>
      <c r="Y4" s="330">
        <v>218</v>
      </c>
      <c r="Z4" s="330">
        <v>200</v>
      </c>
      <c r="AA4" s="330">
        <v>18</v>
      </c>
      <c r="AB4" s="16" t="str">
        <v>S25</v>
      </c>
    </row>
    <row r="5" spans="1:28" x14ac:dyDescent="0.35">
      <c r="A5" s="331">
        <v>45569</v>
      </c>
      <c r="B5" s="330" t="str">
        <v>World Network Srl</v>
      </c>
      <c r="C5" s="330" t="str">
        <v>Tour Operator</v>
      </c>
      <c r="D5" s="330" t="str">
        <v/>
      </c>
      <c r="E5" s="330" t="str">
        <v/>
      </c>
      <c r="F5" s="330" t="str">
        <v>RT</v>
      </c>
      <c r="G5" s="330" t="str">
        <v>Outbound</v>
      </c>
      <c r="H5" s="330" t="str">
        <v>UJ1121</v>
      </c>
      <c r="I5" s="331" t="str">
        <v>NAP-SSH</v>
      </c>
      <c r="J5" s="884">
        <v>45887</v>
      </c>
      <c r="K5" s="330">
        <v>100</v>
      </c>
      <c r="L5" s="330">
        <v>100</v>
      </c>
      <c r="M5" s="330">
        <v>240</v>
      </c>
      <c r="N5" s="330">
        <v>0</v>
      </c>
      <c r="O5" s="330">
        <v>0</v>
      </c>
      <c r="P5" s="330">
        <v>24000</v>
      </c>
      <c r="Q5" s="330" t="str">
        <v>Confirmed</v>
      </c>
      <c r="R5" s="330" t="str">
        <v>Countersigned</v>
      </c>
      <c r="S5" s="330" t="str">
        <v>NAP</v>
      </c>
      <c r="T5" s="330" t="str">
        <v>SSH</v>
      </c>
      <c r="U5" s="330" t="str">
        <v>NAP</v>
      </c>
      <c r="V5" s="330">
        <v>1</v>
      </c>
      <c r="W5" s="330">
        <v>318</v>
      </c>
      <c r="X5" s="330" t="str">
        <v>S25-12</v>
      </c>
      <c r="Y5" s="330">
        <v>218</v>
      </c>
      <c r="Z5" s="330">
        <v>200</v>
      </c>
      <c r="AA5" s="330">
        <v>18</v>
      </c>
      <c r="AB5" s="16" t="str">
        <v>S25</v>
      </c>
    </row>
    <row r="6" spans="1:28" x14ac:dyDescent="0.35">
      <c r="A6" s="331">
        <v>45569</v>
      </c>
      <c r="B6" s="330" t="str">
        <v>World Network Srl</v>
      </c>
      <c r="C6" s="330" t="str">
        <v>Tour Operator</v>
      </c>
      <c r="D6" s="330" t="str">
        <v/>
      </c>
      <c r="E6" s="330" t="str">
        <v/>
      </c>
      <c r="F6" s="330" t="str">
        <v>RT</v>
      </c>
      <c r="G6" s="330" t="str">
        <v>Outbound</v>
      </c>
      <c r="H6" s="330" t="str">
        <v>NE1129</v>
      </c>
      <c r="I6" s="331" t="str">
        <v>NAP-SSH</v>
      </c>
      <c r="J6" s="884">
        <v>45894</v>
      </c>
      <c r="K6" s="330">
        <v>50</v>
      </c>
      <c r="L6" s="330">
        <v>50</v>
      </c>
      <c r="M6" s="330">
        <v>225</v>
      </c>
      <c r="N6" s="330">
        <v>0</v>
      </c>
      <c r="O6" s="330">
        <v>0</v>
      </c>
      <c r="P6" s="330">
        <v>11250</v>
      </c>
      <c r="Q6" s="330" t="str">
        <v>Confirmed</v>
      </c>
      <c r="R6" s="330" t="str">
        <v>Countersigned</v>
      </c>
      <c r="S6" s="330" t="str">
        <v>NAP</v>
      </c>
      <c r="T6" s="330" t="str">
        <v>SSH</v>
      </c>
      <c r="U6" s="330" t="str">
        <v>NAP</v>
      </c>
      <c r="V6" s="330">
        <v>1</v>
      </c>
      <c r="W6" s="330">
        <v>325</v>
      </c>
      <c r="X6" s="330" t="str">
        <v>S25-07</v>
      </c>
      <c r="Y6" s="330">
        <v>179</v>
      </c>
      <c r="Z6" s="330">
        <v>170</v>
      </c>
      <c r="AA6" s="330">
        <v>9</v>
      </c>
      <c r="AB6" s="16" t="str">
        <v>S25</v>
      </c>
    </row>
    <row r="7" spans="1:28" x14ac:dyDescent="0.35">
      <c r="A7" s="331">
        <v>45569</v>
      </c>
      <c r="B7" s="330" t="str">
        <v>World Network Srl</v>
      </c>
      <c r="C7" s="330" t="str">
        <v>Tour Operator</v>
      </c>
      <c r="D7" s="330" t="str">
        <v/>
      </c>
      <c r="E7" s="330" t="str">
        <v/>
      </c>
      <c r="F7" s="330" t="str">
        <v>RT</v>
      </c>
      <c r="G7" s="330" t="str">
        <v>Outbound</v>
      </c>
      <c r="H7" s="330" t="str">
        <v>NE1129</v>
      </c>
      <c r="I7" s="331" t="str">
        <v>NAP-SSH</v>
      </c>
      <c r="J7" s="884">
        <v>45901</v>
      </c>
      <c r="K7" s="330">
        <v>50</v>
      </c>
      <c r="L7" s="330">
        <v>50</v>
      </c>
      <c r="M7" s="330">
        <v>225</v>
      </c>
      <c r="N7" s="330">
        <v>0</v>
      </c>
      <c r="O7" s="330">
        <v>0</v>
      </c>
      <c r="P7" s="330">
        <v>11250</v>
      </c>
      <c r="Q7" s="330" t="str">
        <v>Confirmed</v>
      </c>
      <c r="R7" s="330" t="str">
        <v>Countersigned</v>
      </c>
      <c r="S7" s="330" t="str">
        <v>NAP</v>
      </c>
      <c r="T7" s="330" t="str">
        <v>SSH</v>
      </c>
      <c r="U7" s="330" t="str">
        <v>NAP</v>
      </c>
      <c r="V7" s="330">
        <v>1</v>
      </c>
      <c r="W7" s="330">
        <v>332</v>
      </c>
      <c r="X7" s="330" t="str">
        <v>S25-07</v>
      </c>
      <c r="Y7" s="330">
        <v>179</v>
      </c>
      <c r="Z7" s="330">
        <v>132</v>
      </c>
      <c r="AA7" s="330">
        <v>47</v>
      </c>
      <c r="AB7" s="16" t="str">
        <v>S25</v>
      </c>
    </row>
    <row r="8" spans="1:28" x14ac:dyDescent="0.35">
      <c r="A8" s="331">
        <v>45569</v>
      </c>
      <c r="B8" s="330" t="str">
        <v>World Network Srl</v>
      </c>
      <c r="C8" s="330" t="str">
        <v>Tour Operator</v>
      </c>
      <c r="D8" s="330" t="str">
        <v/>
      </c>
      <c r="E8" s="330" t="str">
        <v/>
      </c>
      <c r="F8" s="330" t="str">
        <v>RT</v>
      </c>
      <c r="G8" s="330" t="str">
        <v>Inbound</v>
      </c>
      <c r="H8" s="330" t="str">
        <v>NE1128</v>
      </c>
      <c r="I8" s="331" t="str">
        <v>SSH-NAP</v>
      </c>
      <c r="J8" s="884">
        <v>45873</v>
      </c>
      <c r="K8" s="330">
        <v>50</v>
      </c>
      <c r="L8" s="330">
        <v>50</v>
      </c>
      <c r="M8" s="330">
        <v>225</v>
      </c>
      <c r="N8" s="330">
        <v>0</v>
      </c>
      <c r="O8" s="330">
        <v>0</v>
      </c>
      <c r="P8" s="330">
        <v>11250</v>
      </c>
      <c r="Q8" s="330" t="str">
        <v>Confirmed</v>
      </c>
      <c r="R8" s="330" t="str">
        <v>Countersigned</v>
      </c>
      <c r="S8" s="330" t="str">
        <v>SSH</v>
      </c>
      <c r="T8" s="330" t="str">
        <v>NAP</v>
      </c>
      <c r="U8" s="330" t="str">
        <v>NAP</v>
      </c>
      <c r="V8" s="330">
        <v>1</v>
      </c>
      <c r="W8" s="330">
        <v>304</v>
      </c>
      <c r="X8" s="330" t="str">
        <v>S25-07</v>
      </c>
      <c r="Y8" s="330">
        <v>179</v>
      </c>
      <c r="Z8" s="330">
        <v>150</v>
      </c>
      <c r="AA8" s="330">
        <v>29</v>
      </c>
      <c r="AB8" s="16" t="str">
        <v>S25</v>
      </c>
    </row>
    <row r="9" spans="1:28" x14ac:dyDescent="0.35">
      <c r="A9" s="331">
        <v>45569</v>
      </c>
      <c r="B9" s="330" t="str">
        <v>World Network Srl</v>
      </c>
      <c r="C9" s="330" t="str">
        <v>Tour Operator</v>
      </c>
      <c r="D9" s="330" t="str">
        <v/>
      </c>
      <c r="E9" s="330" t="str">
        <v/>
      </c>
      <c r="F9" s="330" t="str">
        <v>RT</v>
      </c>
      <c r="G9" s="330" t="str">
        <v>Inbound</v>
      </c>
      <c r="H9" s="330" t="str">
        <v>NE1128</v>
      </c>
      <c r="I9" s="331" t="str">
        <v>SSH-NAP</v>
      </c>
      <c r="J9" s="884">
        <v>45880</v>
      </c>
      <c r="K9" s="330">
        <v>50</v>
      </c>
      <c r="L9" s="330">
        <v>50</v>
      </c>
      <c r="M9" s="330">
        <v>225</v>
      </c>
      <c r="N9" s="330">
        <v>0</v>
      </c>
      <c r="O9" s="330">
        <v>0</v>
      </c>
      <c r="P9" s="330">
        <v>11250</v>
      </c>
      <c r="Q9" s="330" t="str">
        <v>Confirmed</v>
      </c>
      <c r="R9" s="330" t="str">
        <v>Countersigned</v>
      </c>
      <c r="S9" s="330" t="str">
        <v>SSH</v>
      </c>
      <c r="T9" s="330" t="str">
        <v>NAP</v>
      </c>
      <c r="U9" s="330" t="str">
        <v>NAP</v>
      </c>
      <c r="V9" s="330">
        <v>1</v>
      </c>
      <c r="W9" s="330">
        <v>311</v>
      </c>
      <c r="X9" s="330" t="str">
        <v>S25-07</v>
      </c>
      <c r="Y9" s="330">
        <v>179</v>
      </c>
      <c r="Z9" s="330">
        <v>170</v>
      </c>
      <c r="AA9" s="330">
        <v>9</v>
      </c>
      <c r="AB9" s="16" t="str">
        <v>S25</v>
      </c>
    </row>
    <row r="10" spans="1:28" x14ac:dyDescent="0.35">
      <c r="A10" s="331">
        <v>45569</v>
      </c>
      <c r="B10" s="330" t="str">
        <v>World Network Srl</v>
      </c>
      <c r="C10" s="330" t="str">
        <v>Tour Operator</v>
      </c>
      <c r="D10" s="330" t="str">
        <v/>
      </c>
      <c r="E10" s="330" t="str">
        <v/>
      </c>
      <c r="F10" s="330" t="str">
        <v>RT</v>
      </c>
      <c r="G10" s="330" t="str">
        <v>Inbound</v>
      </c>
      <c r="H10" s="330" t="str">
        <v>UJ1120</v>
      </c>
      <c r="I10" s="331" t="str">
        <v>SSH-NAP</v>
      </c>
      <c r="J10" s="884">
        <v>45887</v>
      </c>
      <c r="K10" s="330">
        <v>100</v>
      </c>
      <c r="L10" s="330">
        <v>100</v>
      </c>
      <c r="M10" s="330">
        <v>240</v>
      </c>
      <c r="N10" s="330">
        <v>0</v>
      </c>
      <c r="O10" s="330">
        <v>0</v>
      </c>
      <c r="P10" s="330">
        <v>24000</v>
      </c>
      <c r="Q10" s="330" t="str">
        <v>Confirmed</v>
      </c>
      <c r="R10" s="330" t="str">
        <v>Countersigned</v>
      </c>
      <c r="S10" s="330" t="str">
        <v>SSH</v>
      </c>
      <c r="T10" s="330" t="str">
        <v>NAP</v>
      </c>
      <c r="U10" s="330" t="str">
        <v>NAP</v>
      </c>
      <c r="V10" s="330">
        <v>1</v>
      </c>
      <c r="W10" s="330">
        <v>318</v>
      </c>
      <c r="X10" s="330" t="str">
        <v>S25-12</v>
      </c>
      <c r="Y10" s="330">
        <v>218</v>
      </c>
      <c r="Z10" s="330">
        <v>200</v>
      </c>
      <c r="AA10" s="330">
        <v>18</v>
      </c>
      <c r="AB10" s="16" t="str">
        <v>S25</v>
      </c>
    </row>
    <row r="11" spans="1:28" x14ac:dyDescent="0.35">
      <c r="A11" s="331">
        <v>45569</v>
      </c>
      <c r="B11" s="330" t="str">
        <v>World Network Srl</v>
      </c>
      <c r="C11" s="330" t="str">
        <v>Tour Operator</v>
      </c>
      <c r="D11" s="330" t="str">
        <v/>
      </c>
      <c r="E11" s="330" t="str">
        <v/>
      </c>
      <c r="F11" s="330" t="str">
        <v>RT</v>
      </c>
      <c r="G11" s="330" t="str">
        <v>Inbound</v>
      </c>
      <c r="H11" s="330" t="str">
        <v>UJ1120</v>
      </c>
      <c r="I11" s="331" t="str">
        <v>SSH-NAP</v>
      </c>
      <c r="J11" s="884">
        <v>45894</v>
      </c>
      <c r="K11" s="330">
        <v>100</v>
      </c>
      <c r="L11" s="330">
        <v>100</v>
      </c>
      <c r="M11" s="330">
        <v>240</v>
      </c>
      <c r="N11" s="330">
        <v>0</v>
      </c>
      <c r="O11" s="330">
        <v>0</v>
      </c>
      <c r="P11" s="330">
        <v>24000</v>
      </c>
      <c r="Q11" s="330" t="str">
        <v>Confirmed</v>
      </c>
      <c r="R11" s="330" t="str">
        <v>Countersigned</v>
      </c>
      <c r="S11" s="330" t="str">
        <v>SSH</v>
      </c>
      <c r="T11" s="330" t="str">
        <v>NAP</v>
      </c>
      <c r="U11" s="330" t="str">
        <v>NAP</v>
      </c>
      <c r="V11" s="330">
        <v>1</v>
      </c>
      <c r="W11" s="330">
        <v>325</v>
      </c>
      <c r="X11" s="330" t="str">
        <v>S25-12</v>
      </c>
      <c r="Y11" s="330">
        <v>218</v>
      </c>
      <c r="Z11" s="330">
        <v>200</v>
      </c>
      <c r="AA11" s="330">
        <v>18</v>
      </c>
      <c r="AB11" s="16" t="str">
        <v>S25</v>
      </c>
    </row>
    <row r="12" spans="1:28" x14ac:dyDescent="0.35">
      <c r="A12" s="331">
        <v>45569</v>
      </c>
      <c r="B12" s="330" t="str">
        <v>World Network Srl</v>
      </c>
      <c r="C12" s="330" t="str">
        <v>Tour Operator</v>
      </c>
      <c r="D12" s="330" t="str">
        <v/>
      </c>
      <c r="E12" s="330" t="str">
        <v/>
      </c>
      <c r="F12" s="330" t="str">
        <v>RT</v>
      </c>
      <c r="G12" s="330" t="str">
        <v>Inbound</v>
      </c>
      <c r="H12" s="330" t="str">
        <v>NE1128</v>
      </c>
      <c r="I12" s="331" t="str">
        <v>SSH-NAP</v>
      </c>
      <c r="J12" s="884">
        <v>45901</v>
      </c>
      <c r="K12" s="330">
        <v>50</v>
      </c>
      <c r="L12" s="330">
        <v>50</v>
      </c>
      <c r="M12" s="330">
        <v>225</v>
      </c>
      <c r="N12" s="330">
        <v>0</v>
      </c>
      <c r="O12" s="330">
        <v>0</v>
      </c>
      <c r="P12" s="330">
        <v>11250</v>
      </c>
      <c r="Q12" s="330" t="str">
        <v>Confirmed</v>
      </c>
      <c r="R12" s="330" t="str">
        <v>Countersigned</v>
      </c>
      <c r="S12" s="330" t="str">
        <v>SSH</v>
      </c>
      <c r="T12" s="330" t="str">
        <v>NAP</v>
      </c>
      <c r="U12" s="330" t="str">
        <v>NAP</v>
      </c>
      <c r="V12" s="330">
        <v>1</v>
      </c>
      <c r="W12" s="330">
        <v>332</v>
      </c>
      <c r="X12" s="330" t="str">
        <v>S25-07</v>
      </c>
      <c r="Y12" s="330">
        <v>179</v>
      </c>
      <c r="Z12" s="330">
        <v>170</v>
      </c>
      <c r="AA12" s="330">
        <v>9</v>
      </c>
      <c r="AB12" s="16" t="str">
        <v>S25</v>
      </c>
    </row>
    <row r="13" spans="1:28" x14ac:dyDescent="0.35">
      <c r="A13" s="331">
        <v>45569</v>
      </c>
      <c r="B13" s="330" t="str">
        <v>World Network Srl</v>
      </c>
      <c r="C13" s="330" t="str">
        <v>Tour Operator</v>
      </c>
      <c r="D13" s="330" t="str">
        <v/>
      </c>
      <c r="E13" s="330" t="str">
        <v/>
      </c>
      <c r="F13" s="330" t="str">
        <v>RT</v>
      </c>
      <c r="G13" s="330" t="str">
        <v>Inbound</v>
      </c>
      <c r="H13" s="330" t="str">
        <v>NE1128</v>
      </c>
      <c r="I13" s="331" t="str">
        <v>SSH-NAP</v>
      </c>
      <c r="J13" s="884">
        <v>45908</v>
      </c>
      <c r="K13" s="330">
        <v>50</v>
      </c>
      <c r="L13" s="330">
        <v>50</v>
      </c>
      <c r="M13" s="330">
        <v>225</v>
      </c>
      <c r="N13" s="330">
        <v>0</v>
      </c>
      <c r="O13" s="330">
        <v>0</v>
      </c>
      <c r="P13" s="330">
        <v>11250</v>
      </c>
      <c r="Q13" s="330" t="str">
        <v>Confirmed</v>
      </c>
      <c r="R13" s="330" t="str">
        <v>Countersigned</v>
      </c>
      <c r="S13" s="330" t="str">
        <v>SSH</v>
      </c>
      <c r="T13" s="330" t="str">
        <v>NAP</v>
      </c>
      <c r="U13" s="330" t="str">
        <v>NAP</v>
      </c>
      <c r="V13" s="330">
        <v>1</v>
      </c>
      <c r="W13" s="330">
        <v>339</v>
      </c>
      <c r="X13" s="330" t="str">
        <v>S25-07</v>
      </c>
      <c r="Y13" s="330">
        <v>179</v>
      </c>
      <c r="Z13" s="330">
        <v>132</v>
      </c>
      <c r="AA13" s="330">
        <v>47</v>
      </c>
      <c r="AB13" s="16" t="str">
        <v>S25</v>
      </c>
    </row>
    <row r="14" spans="1:28" x14ac:dyDescent="0.35">
      <c r="A14" s="331">
        <v>45569</v>
      </c>
      <c r="B14" s="330" t="str">
        <v>World Network Srl</v>
      </c>
      <c r="C14" s="330" t="str">
        <v>Tour Operator</v>
      </c>
      <c r="D14" s="330" t="str">
        <v/>
      </c>
      <c r="E14" s="330" t="str">
        <v/>
      </c>
      <c r="F14" s="330" t="str">
        <v>RT</v>
      </c>
      <c r="G14" s="330" t="str">
        <v>Outbound</v>
      </c>
      <c r="H14" s="330" t="str">
        <v>UJ1121</v>
      </c>
      <c r="I14" s="331" t="str">
        <v>NAP-SSH</v>
      </c>
      <c r="J14" s="884">
        <v>45880</v>
      </c>
      <c r="K14" s="330">
        <v>100</v>
      </c>
      <c r="L14" s="330">
        <v>100</v>
      </c>
      <c r="M14" s="330">
        <v>240</v>
      </c>
      <c r="N14" s="330">
        <v>0</v>
      </c>
      <c r="O14" s="330">
        <v>0</v>
      </c>
      <c r="P14" s="330">
        <v>24000</v>
      </c>
      <c r="Q14" s="330" t="str">
        <v>Confirmed</v>
      </c>
      <c r="R14" s="330" t="str">
        <v>Countersigned</v>
      </c>
      <c r="S14" s="330" t="str">
        <v>NAP</v>
      </c>
      <c r="T14" s="330" t="str">
        <v>SSH</v>
      </c>
      <c r="U14" s="330" t="str">
        <v>NAP</v>
      </c>
      <c r="V14" s="330">
        <v>1</v>
      </c>
      <c r="W14" s="330">
        <v>311</v>
      </c>
      <c r="X14" s="330" t="str">
        <v>S25-12</v>
      </c>
      <c r="Y14" s="330">
        <v>218</v>
      </c>
      <c r="Z14" s="330">
        <v>200</v>
      </c>
      <c r="AA14" s="330">
        <v>18</v>
      </c>
      <c r="AB14" s="16" t="str">
        <v>S25</v>
      </c>
    </row>
    <row r="15" spans="1:28" x14ac:dyDescent="0.35">
      <c r="A15" s="331">
        <v>45569</v>
      </c>
      <c r="B15" s="330" t="str">
        <v>World Network Srl</v>
      </c>
      <c r="C15" s="330" t="str">
        <v>Tour Operator</v>
      </c>
      <c r="D15" s="330" t="str">
        <v/>
      </c>
      <c r="E15" s="330" t="str">
        <v/>
      </c>
      <c r="F15" s="330" t="str">
        <v>RT</v>
      </c>
      <c r="G15" s="330" t="str">
        <v>Outbound</v>
      </c>
      <c r="H15" s="330" t="str">
        <v>UJ1121</v>
      </c>
      <c r="I15" s="331" t="str">
        <v>NAP-SSH</v>
      </c>
      <c r="J15" s="884">
        <v>45887</v>
      </c>
      <c r="K15" s="330">
        <v>100</v>
      </c>
      <c r="L15" s="330">
        <v>100</v>
      </c>
      <c r="M15" s="330">
        <v>240</v>
      </c>
      <c r="N15" s="330">
        <v>0</v>
      </c>
      <c r="O15" s="330">
        <v>0</v>
      </c>
      <c r="P15" s="330">
        <v>24000</v>
      </c>
      <c r="Q15" s="330" t="str">
        <v>Confirmed</v>
      </c>
      <c r="R15" s="330" t="str">
        <v>Countersigned</v>
      </c>
      <c r="S15" s="330" t="str">
        <v>NAP</v>
      </c>
      <c r="T15" s="330" t="str">
        <v>SSH</v>
      </c>
      <c r="U15" s="330" t="str">
        <v>NAP</v>
      </c>
      <c r="V15" s="330">
        <v>1</v>
      </c>
      <c r="W15" s="330">
        <v>318</v>
      </c>
      <c r="X15" s="330" t="str">
        <v>S25-12</v>
      </c>
      <c r="Y15" s="330">
        <v>218</v>
      </c>
      <c r="Z15" s="330">
        <v>200</v>
      </c>
      <c r="AA15" s="330">
        <v>18</v>
      </c>
      <c r="AB15" s="16" t="str">
        <v>S25</v>
      </c>
    </row>
    <row r="16" spans="1:28" x14ac:dyDescent="0.35">
      <c r="A16" s="331">
        <v>45569</v>
      </c>
      <c r="B16" s="330" t="str">
        <v>World Network Srl</v>
      </c>
      <c r="C16" s="330" t="str">
        <v>Tour Operator</v>
      </c>
      <c r="D16" s="330" t="str">
        <v/>
      </c>
      <c r="E16" s="330" t="str">
        <v/>
      </c>
      <c r="F16" s="330" t="str">
        <v>RT</v>
      </c>
      <c r="G16" s="330" t="str">
        <v>Inbound</v>
      </c>
      <c r="H16" s="330" t="str">
        <v>UJ1120</v>
      </c>
      <c r="I16" s="331" t="str">
        <v>SSH-NAP</v>
      </c>
      <c r="J16" s="884">
        <v>45887</v>
      </c>
      <c r="K16" s="330">
        <v>100</v>
      </c>
      <c r="L16" s="330">
        <v>100</v>
      </c>
      <c r="M16" s="330">
        <v>240</v>
      </c>
      <c r="N16" s="330">
        <v>0</v>
      </c>
      <c r="O16" s="330">
        <v>0</v>
      </c>
      <c r="P16" s="330">
        <v>24000</v>
      </c>
      <c r="Q16" s="330" t="str">
        <v>Confirmed</v>
      </c>
      <c r="R16" s="330" t="str">
        <v>Countersigned</v>
      </c>
      <c r="S16" s="330" t="str">
        <v>SSH</v>
      </c>
      <c r="T16" s="330" t="str">
        <v>NAP</v>
      </c>
      <c r="U16" s="330" t="str">
        <v>NAP</v>
      </c>
      <c r="V16" s="330">
        <v>1</v>
      </c>
      <c r="W16" s="330">
        <v>318</v>
      </c>
      <c r="X16" s="330" t="str">
        <v>S25-12</v>
      </c>
      <c r="Y16" s="330">
        <v>218</v>
      </c>
      <c r="Z16" s="330">
        <v>200</v>
      </c>
      <c r="AA16" s="330">
        <v>18</v>
      </c>
      <c r="AB16" s="16" t="str">
        <v>S25</v>
      </c>
    </row>
    <row r="17" spans="1:28" x14ac:dyDescent="0.35">
      <c r="A17" s="331">
        <v>45569</v>
      </c>
      <c r="B17" s="330" t="str">
        <v>World Network Srl</v>
      </c>
      <c r="C17" s="330" t="str">
        <v>Tour Operator</v>
      </c>
      <c r="D17" s="330" t="str">
        <v/>
      </c>
      <c r="E17" s="330" t="str">
        <v/>
      </c>
      <c r="F17" s="330" t="str">
        <v>RT</v>
      </c>
      <c r="G17" s="330" t="str">
        <v>Inbound</v>
      </c>
      <c r="H17" s="330" t="str">
        <v>UJ1120</v>
      </c>
      <c r="I17" s="331" t="str">
        <v>SSH-NAP</v>
      </c>
      <c r="J17" s="884">
        <v>45894</v>
      </c>
      <c r="K17" s="330">
        <v>100</v>
      </c>
      <c r="L17" s="330">
        <v>100</v>
      </c>
      <c r="M17" s="330">
        <v>240</v>
      </c>
      <c r="N17" s="330">
        <v>0</v>
      </c>
      <c r="O17" s="330">
        <v>0</v>
      </c>
      <c r="P17" s="330">
        <v>24000</v>
      </c>
      <c r="Q17" s="330" t="str">
        <v>Confirmed</v>
      </c>
      <c r="R17" s="330" t="str">
        <v>Countersigned</v>
      </c>
      <c r="S17" s="330" t="str">
        <v>SSH</v>
      </c>
      <c r="T17" s="330" t="str">
        <v>NAP</v>
      </c>
      <c r="U17" s="330" t="str">
        <v>NAP</v>
      </c>
      <c r="V17" s="330">
        <v>1</v>
      </c>
      <c r="W17" s="330">
        <v>325</v>
      </c>
      <c r="X17" s="330" t="str">
        <v>S25-12</v>
      </c>
      <c r="Y17" s="330">
        <v>218</v>
      </c>
      <c r="Z17" s="330">
        <v>200</v>
      </c>
      <c r="AA17" s="330">
        <v>18</v>
      </c>
      <c r="AB17" s="16" t="str">
        <v>S25</v>
      </c>
    </row>
    <row r="18" spans="1:28" x14ac:dyDescent="0.35">
      <c r="A18" s="331">
        <v>45588</v>
      </c>
      <c r="B18" s="330" t="str">
        <v>SI Travel</v>
      </c>
      <c r="C18" s="330" t="str">
        <v>Tour Operator</v>
      </c>
      <c r="D18" s="330" t="str">
        <v/>
      </c>
      <c r="E18" s="330" t="str">
        <v/>
      </c>
      <c r="F18" s="330" t="str">
        <v>RT</v>
      </c>
      <c r="G18" s="330" t="str">
        <v>Outbound</v>
      </c>
      <c r="H18" s="330" t="str">
        <v>4S6016</v>
      </c>
      <c r="I18" s="331" t="str">
        <v>BRI-SSH</v>
      </c>
      <c r="J18" s="884">
        <v>45752</v>
      </c>
      <c r="K18" s="330">
        <v>10</v>
      </c>
      <c r="L18" s="330">
        <v>10</v>
      </c>
      <c r="M18" s="330">
        <v>175</v>
      </c>
      <c r="N18" s="330">
        <v>0</v>
      </c>
      <c r="O18" s="330">
        <v>0</v>
      </c>
      <c r="P18" s="330">
        <v>1750</v>
      </c>
      <c r="Q18" s="330" t="str">
        <v>Confirmed</v>
      </c>
      <c r="R18" s="330" t="str">
        <v>Countersigned</v>
      </c>
      <c r="S18" s="330" t="str">
        <v>BRI</v>
      </c>
      <c r="T18" s="330" t="str">
        <v>SSH</v>
      </c>
      <c r="U18" s="330" t="str">
        <v>BRI</v>
      </c>
      <c r="V18" s="330">
        <v>6</v>
      </c>
      <c r="W18" s="330">
        <v>164</v>
      </c>
      <c r="X18" s="330" t="str">
        <v>E25-02A</v>
      </c>
      <c r="Y18" s="330">
        <v>113</v>
      </c>
      <c r="Z18" s="330">
        <v>109</v>
      </c>
      <c r="AA18" s="330">
        <v>4</v>
      </c>
      <c r="AB18" s="16" t="str">
        <v>E25</v>
      </c>
    </row>
    <row r="19" spans="1:28" x14ac:dyDescent="0.35">
      <c r="A19" s="331">
        <v>45588</v>
      </c>
      <c r="B19" s="330" t="str">
        <v>SI Travel</v>
      </c>
      <c r="C19" s="330" t="str">
        <v>Tour Operator</v>
      </c>
      <c r="D19" s="330" t="str">
        <v/>
      </c>
      <c r="E19" s="330" t="str">
        <v/>
      </c>
      <c r="F19" s="330" t="str">
        <v>RT</v>
      </c>
      <c r="G19" s="330" t="str">
        <v>Outbound</v>
      </c>
      <c r="H19" s="330" t="str">
        <v>4S6016</v>
      </c>
      <c r="I19" s="331" t="str">
        <v>BRI-SSH</v>
      </c>
      <c r="J19" s="884">
        <v>45759</v>
      </c>
      <c r="K19" s="330">
        <v>10</v>
      </c>
      <c r="L19" s="330">
        <v>10</v>
      </c>
      <c r="M19" s="330">
        <v>175</v>
      </c>
      <c r="N19" s="330">
        <v>0</v>
      </c>
      <c r="O19" s="330">
        <v>0</v>
      </c>
      <c r="P19" s="330">
        <v>1750</v>
      </c>
      <c r="Q19" s="330" t="str">
        <v>Confirmed</v>
      </c>
      <c r="R19" s="330" t="str">
        <v>Countersigned</v>
      </c>
      <c r="S19" s="330" t="str">
        <v>BRI</v>
      </c>
      <c r="T19" s="330" t="str">
        <v>SSH</v>
      </c>
      <c r="U19" s="330" t="str">
        <v>BRI</v>
      </c>
      <c r="V19" s="330">
        <v>6</v>
      </c>
      <c r="W19" s="330">
        <v>171</v>
      </c>
      <c r="X19" s="330" t="str">
        <v>E25-02A</v>
      </c>
      <c r="Y19" s="330">
        <v>113</v>
      </c>
      <c r="Z19" s="330">
        <v>102</v>
      </c>
      <c r="AA19" s="330">
        <v>11</v>
      </c>
      <c r="AB19" s="16" t="str">
        <v>E25</v>
      </c>
    </row>
    <row r="20" spans="1:28" x14ac:dyDescent="0.35">
      <c r="A20" s="331">
        <v>45588</v>
      </c>
      <c r="B20" s="330" t="str">
        <v>SI Travel</v>
      </c>
      <c r="C20" s="330" t="str">
        <v>Tour Operator</v>
      </c>
      <c r="D20" s="330" t="str">
        <v/>
      </c>
      <c r="E20" s="330" t="str">
        <v/>
      </c>
      <c r="F20" s="330" t="str">
        <v>RT</v>
      </c>
      <c r="G20" s="330" t="str">
        <v>Outbound</v>
      </c>
      <c r="H20" s="330" t="str">
        <v>4S6004</v>
      </c>
      <c r="I20" s="331" t="str">
        <v>BRI-SSH</v>
      </c>
      <c r="J20" s="884">
        <v>45766</v>
      </c>
      <c r="K20" s="330">
        <v>30</v>
      </c>
      <c r="L20" s="330">
        <v>30</v>
      </c>
      <c r="M20" s="330">
        <v>175</v>
      </c>
      <c r="N20" s="330">
        <v>0</v>
      </c>
      <c r="O20" s="330">
        <v>0</v>
      </c>
      <c r="P20" s="330">
        <v>5250</v>
      </c>
      <c r="Q20" s="330" t="str">
        <v>Confirmed</v>
      </c>
      <c r="R20" s="330" t="str">
        <v>Countersigned</v>
      </c>
      <c r="S20" s="330" t="str">
        <v>BRI</v>
      </c>
      <c r="T20" s="330" t="str">
        <v>SSH</v>
      </c>
      <c r="U20" s="330" t="str">
        <v>BRI</v>
      </c>
      <c r="V20" s="330">
        <v>6</v>
      </c>
      <c r="W20" s="330">
        <v>178</v>
      </c>
      <c r="X20" s="330" t="str">
        <v>E25-02B</v>
      </c>
      <c r="Y20" s="330">
        <v>186</v>
      </c>
      <c r="Z20" s="330">
        <v>186</v>
      </c>
      <c r="AA20" s="330">
        <v>0</v>
      </c>
      <c r="AB20" s="16" t="str">
        <v>E25</v>
      </c>
    </row>
    <row r="21" spans="1:28" x14ac:dyDescent="0.35">
      <c r="A21" s="331">
        <v>45588</v>
      </c>
      <c r="B21" s="330" t="str">
        <v>SI Travel</v>
      </c>
      <c r="C21" s="330" t="str">
        <v>Tour Operator</v>
      </c>
      <c r="D21" s="330" t="str">
        <v/>
      </c>
      <c r="E21" s="330" t="str">
        <v/>
      </c>
      <c r="F21" s="330" t="str">
        <v>RT</v>
      </c>
      <c r="G21" s="330" t="str">
        <v>Outbound</v>
      </c>
      <c r="H21" s="330" t="str">
        <v>4S6004</v>
      </c>
      <c r="I21" s="331" t="str">
        <v>BRI-SSH</v>
      </c>
      <c r="J21" s="884">
        <v>45773</v>
      </c>
      <c r="K21" s="330">
        <v>10</v>
      </c>
      <c r="L21" s="330">
        <v>10</v>
      </c>
      <c r="M21" s="330">
        <v>175</v>
      </c>
      <c r="N21" s="330">
        <v>0</v>
      </c>
      <c r="O21" s="330">
        <v>0</v>
      </c>
      <c r="P21" s="330">
        <v>1750</v>
      </c>
      <c r="Q21" s="330" t="str">
        <v>Confirmed</v>
      </c>
      <c r="R21" s="330" t="str">
        <v>Countersigned</v>
      </c>
      <c r="S21" s="330" t="str">
        <v>BRI</v>
      </c>
      <c r="T21" s="330" t="str">
        <v>SSH</v>
      </c>
      <c r="U21" s="330" t="str">
        <v>BRI</v>
      </c>
      <c r="V21" s="330">
        <v>6</v>
      </c>
      <c r="W21" s="330">
        <v>185</v>
      </c>
      <c r="X21" s="330" t="str">
        <v>E25-02B</v>
      </c>
      <c r="Y21" s="330">
        <v>186</v>
      </c>
      <c r="Z21" s="330">
        <v>167</v>
      </c>
      <c r="AA21" s="330">
        <v>19</v>
      </c>
      <c r="AB21" s="16" t="str">
        <v>E25</v>
      </c>
    </row>
    <row r="22" spans="1:28" x14ac:dyDescent="0.35">
      <c r="A22" s="331">
        <v>45588</v>
      </c>
      <c r="B22" s="330" t="str">
        <v>SI Travel</v>
      </c>
      <c r="C22" s="330" t="str">
        <v>Tour Operator</v>
      </c>
      <c r="D22" s="330" t="str">
        <v/>
      </c>
      <c r="E22" s="330" t="str">
        <v/>
      </c>
      <c r="F22" s="330" t="str">
        <v>RT</v>
      </c>
      <c r="G22" s="330" t="str">
        <v>Inbound</v>
      </c>
      <c r="H22" s="330" t="str">
        <v>4S6015</v>
      </c>
      <c r="I22" s="331" t="str">
        <v>SSH-BRI</v>
      </c>
      <c r="J22" s="884">
        <v>45759</v>
      </c>
      <c r="K22" s="330">
        <v>10</v>
      </c>
      <c r="L22" s="330">
        <v>10</v>
      </c>
      <c r="M22" s="330">
        <v>175</v>
      </c>
      <c r="N22" s="330">
        <v>0</v>
      </c>
      <c r="O22" s="330">
        <v>0</v>
      </c>
      <c r="P22" s="330">
        <v>1750</v>
      </c>
      <c r="Q22" s="330" t="str">
        <v>Confirmed</v>
      </c>
      <c r="R22" s="330" t="str">
        <v>Countersigned</v>
      </c>
      <c r="S22" s="330" t="str">
        <v>SSH</v>
      </c>
      <c r="T22" s="330" t="str">
        <v>BRI</v>
      </c>
      <c r="U22" s="330" t="str">
        <v>BRI</v>
      </c>
      <c r="V22" s="330">
        <v>6</v>
      </c>
      <c r="W22" s="330">
        <v>171</v>
      </c>
      <c r="X22" s="330" t="str">
        <v>E25-02A</v>
      </c>
      <c r="Y22" s="330">
        <v>113</v>
      </c>
      <c r="Z22" s="330">
        <v>90</v>
      </c>
      <c r="AA22" s="330">
        <v>23</v>
      </c>
      <c r="AB22" s="16" t="str">
        <v>E25</v>
      </c>
    </row>
    <row r="23" spans="1:28" x14ac:dyDescent="0.35">
      <c r="A23" s="331">
        <v>45588</v>
      </c>
      <c r="B23" s="330" t="str">
        <v>SI Travel</v>
      </c>
      <c r="C23" s="330" t="str">
        <v>Tour Operator</v>
      </c>
      <c r="D23" s="330" t="str">
        <v/>
      </c>
      <c r="E23" s="330" t="str">
        <v/>
      </c>
      <c r="F23" s="330" t="str">
        <v>RT</v>
      </c>
      <c r="G23" s="330" t="str">
        <v>Inbound</v>
      </c>
      <c r="H23" s="330" t="str">
        <v>4S6003</v>
      </c>
      <c r="I23" s="331" t="str">
        <v>SSH-BRI</v>
      </c>
      <c r="J23" s="884">
        <v>45766</v>
      </c>
      <c r="K23" s="330">
        <v>10</v>
      </c>
      <c r="L23" s="330">
        <v>10</v>
      </c>
      <c r="M23" s="330">
        <v>175</v>
      </c>
      <c r="N23" s="330">
        <v>0</v>
      </c>
      <c r="O23" s="330">
        <v>0</v>
      </c>
      <c r="P23" s="330">
        <v>1750</v>
      </c>
      <c r="Q23" s="330" t="str">
        <v>Confirmed</v>
      </c>
      <c r="R23" s="330" t="str">
        <v>Countersigned</v>
      </c>
      <c r="S23" s="330" t="str">
        <v>SSH</v>
      </c>
      <c r="T23" s="330" t="str">
        <v>BRI</v>
      </c>
      <c r="U23" s="330" t="str">
        <v>BRI</v>
      </c>
      <c r="V23" s="330">
        <v>6</v>
      </c>
      <c r="W23" s="330">
        <v>178</v>
      </c>
      <c r="X23" s="330" t="str">
        <v>E25-02B</v>
      </c>
      <c r="Y23" s="330">
        <v>186</v>
      </c>
      <c r="Z23" s="330">
        <v>91</v>
      </c>
      <c r="AA23" s="330">
        <v>95</v>
      </c>
      <c r="AB23" s="16" t="str">
        <v>E25</v>
      </c>
    </row>
    <row r="24" spans="1:28" x14ac:dyDescent="0.35">
      <c r="A24" s="331">
        <v>45588</v>
      </c>
      <c r="B24" s="330" t="str">
        <v>SI Travel</v>
      </c>
      <c r="C24" s="330" t="str">
        <v>Tour Operator</v>
      </c>
      <c r="D24" s="330" t="str">
        <v/>
      </c>
      <c r="E24" s="330" t="str">
        <v/>
      </c>
      <c r="F24" s="330" t="str">
        <v>RT</v>
      </c>
      <c r="G24" s="330" t="str">
        <v>Inbound</v>
      </c>
      <c r="H24" s="330" t="str">
        <v>4S6003</v>
      </c>
      <c r="I24" s="331" t="str">
        <v>SSH-BRI</v>
      </c>
      <c r="J24" s="884">
        <v>45773</v>
      </c>
      <c r="K24" s="330">
        <v>30</v>
      </c>
      <c r="L24" s="330">
        <v>30</v>
      </c>
      <c r="M24" s="330">
        <v>175</v>
      </c>
      <c r="N24" s="330">
        <v>0</v>
      </c>
      <c r="O24" s="330">
        <v>0</v>
      </c>
      <c r="P24" s="330">
        <v>5250</v>
      </c>
      <c r="Q24" s="330" t="str">
        <v>Confirmed</v>
      </c>
      <c r="R24" s="330" t="str">
        <v>Countersigned</v>
      </c>
      <c r="S24" s="330" t="str">
        <v>SSH</v>
      </c>
      <c r="T24" s="330" t="str">
        <v>BRI</v>
      </c>
      <c r="U24" s="330" t="str">
        <v>BRI</v>
      </c>
      <c r="V24" s="330">
        <v>6</v>
      </c>
      <c r="W24" s="330">
        <v>185</v>
      </c>
      <c r="X24" s="330" t="str">
        <v>E25-02B</v>
      </c>
      <c r="Y24" s="330">
        <v>186</v>
      </c>
      <c r="Z24" s="330">
        <v>188</v>
      </c>
      <c r="AA24" s="330">
        <v>-2</v>
      </c>
      <c r="AB24" s="16" t="str">
        <v>E25</v>
      </c>
    </row>
    <row r="25" spans="1:28" x14ac:dyDescent="0.35">
      <c r="A25" s="331">
        <v>45588</v>
      </c>
      <c r="B25" s="330" t="str">
        <v>SI Travel</v>
      </c>
      <c r="C25" s="330" t="str">
        <v>Tour Operator</v>
      </c>
      <c r="D25" s="330" t="str">
        <v/>
      </c>
      <c r="E25" s="330" t="str">
        <v/>
      </c>
      <c r="F25" s="330" t="str">
        <v>RT</v>
      </c>
      <c r="G25" s="330" t="str">
        <v>Inbound</v>
      </c>
      <c r="H25" s="330" t="str">
        <v>4S6003</v>
      </c>
      <c r="I25" s="331" t="str">
        <v>SSH-BRI</v>
      </c>
      <c r="J25" s="884">
        <v>45780</v>
      </c>
      <c r="K25" s="330">
        <v>10</v>
      </c>
      <c r="L25" s="330">
        <v>10</v>
      </c>
      <c r="M25" s="330">
        <v>175</v>
      </c>
      <c r="N25" s="330">
        <v>0</v>
      </c>
      <c r="O25" s="330">
        <v>0</v>
      </c>
      <c r="P25" s="330">
        <v>1750</v>
      </c>
      <c r="Q25" s="330" t="str">
        <v>Confirmed</v>
      </c>
      <c r="R25" s="330" t="str">
        <v>Countersigned</v>
      </c>
      <c r="S25" s="330" t="str">
        <v>SSH</v>
      </c>
      <c r="T25" s="330" t="str">
        <v>BRI</v>
      </c>
      <c r="U25" s="330" t="str">
        <v>BRI</v>
      </c>
      <c r="V25" s="330">
        <v>6</v>
      </c>
      <c r="W25" s="330">
        <v>192</v>
      </c>
      <c r="X25" s="330" t="str">
        <v>E25-02B</v>
      </c>
      <c r="Y25" s="330">
        <v>186</v>
      </c>
      <c r="Z25" s="330">
        <v>181</v>
      </c>
      <c r="AA25" s="330">
        <v>5</v>
      </c>
      <c r="AB25" s="16" t="str">
        <v>E25</v>
      </c>
    </row>
    <row r="26" spans="1:28" x14ac:dyDescent="0.35">
      <c r="A26" s="331">
        <v>45588</v>
      </c>
      <c r="B26" s="330" t="str">
        <v>SI Travel</v>
      </c>
      <c r="C26" s="330" t="str">
        <v>Tour Operator</v>
      </c>
      <c r="D26" s="330" t="str">
        <v/>
      </c>
      <c r="E26" s="330" t="str">
        <v/>
      </c>
      <c r="F26" s="330" t="str">
        <v>RT</v>
      </c>
      <c r="G26" s="330" t="str">
        <v>Outbound</v>
      </c>
      <c r="H26" s="330" t="str">
        <v>4S6004</v>
      </c>
      <c r="I26" s="331" t="str">
        <v>BRI-SSH</v>
      </c>
      <c r="J26" s="884">
        <v>45899</v>
      </c>
      <c r="K26" s="330">
        <v>10</v>
      </c>
      <c r="L26" s="330">
        <v>10</v>
      </c>
      <c r="M26" s="330">
        <v>175</v>
      </c>
      <c r="N26" s="330">
        <v>0</v>
      </c>
      <c r="O26" s="330">
        <v>0</v>
      </c>
      <c r="P26" s="330">
        <v>1750</v>
      </c>
      <c r="Q26" s="330" t="str">
        <v>Confirmed</v>
      </c>
      <c r="R26" s="330" t="str">
        <v>Countersigned</v>
      </c>
      <c r="S26" s="330" t="str">
        <v>BRI</v>
      </c>
      <c r="T26" s="330" t="str">
        <v>SSH</v>
      </c>
      <c r="U26" s="330" t="str">
        <v>BRI</v>
      </c>
      <c r="V26" s="330">
        <v>6</v>
      </c>
      <c r="W26" s="330">
        <v>311</v>
      </c>
      <c r="X26" s="330" t="str">
        <v>S25-01</v>
      </c>
      <c r="Y26" s="330">
        <v>186</v>
      </c>
      <c r="Z26" s="330">
        <v>239</v>
      </c>
      <c r="AA26" s="330">
        <v>-53</v>
      </c>
      <c r="AB26" s="16" t="str">
        <v>S25</v>
      </c>
    </row>
    <row r="27" spans="1:28" x14ac:dyDescent="0.35">
      <c r="A27" s="331">
        <v>45588</v>
      </c>
      <c r="B27" s="330" t="str">
        <v>SI Travel</v>
      </c>
      <c r="C27" s="330" t="str">
        <v>Tour Operator</v>
      </c>
      <c r="D27" s="330" t="str">
        <v/>
      </c>
      <c r="E27" s="330" t="str">
        <v/>
      </c>
      <c r="F27" s="330" t="str">
        <v>RT</v>
      </c>
      <c r="G27" s="330" t="str">
        <v>Outbound</v>
      </c>
      <c r="H27" s="330" t="str">
        <v>4S6004</v>
      </c>
      <c r="I27" s="331" t="str">
        <v>BRI-SSH</v>
      </c>
      <c r="J27" s="884">
        <v>45906</v>
      </c>
      <c r="K27" s="330">
        <v>10</v>
      </c>
      <c r="L27" s="330">
        <v>10</v>
      </c>
      <c r="M27" s="330">
        <v>175</v>
      </c>
      <c r="N27" s="330">
        <v>0</v>
      </c>
      <c r="O27" s="330">
        <v>0</v>
      </c>
      <c r="P27" s="330">
        <v>1750</v>
      </c>
      <c r="Q27" s="330" t="str">
        <v>Confirmed</v>
      </c>
      <c r="R27" s="330" t="str">
        <v>Countersigned</v>
      </c>
      <c r="S27" s="330" t="str">
        <v>BRI</v>
      </c>
      <c r="T27" s="330" t="str">
        <v>SSH</v>
      </c>
      <c r="U27" s="330" t="str">
        <v>BRI</v>
      </c>
      <c r="V27" s="330">
        <v>6</v>
      </c>
      <c r="W27" s="330">
        <v>318</v>
      </c>
      <c r="X27" s="330" t="str">
        <v>S25-01</v>
      </c>
      <c r="Y27" s="330">
        <v>186</v>
      </c>
      <c r="Z27" s="330">
        <v>243</v>
      </c>
      <c r="AA27" s="330">
        <v>-57</v>
      </c>
      <c r="AB27" s="16" t="str">
        <v>S25</v>
      </c>
    </row>
    <row r="28" spans="1:28" x14ac:dyDescent="0.35">
      <c r="A28" s="331">
        <v>45588</v>
      </c>
      <c r="B28" s="330" t="str">
        <v>SI Travel</v>
      </c>
      <c r="C28" s="330" t="str">
        <v>Tour Operator</v>
      </c>
      <c r="D28" s="330" t="str">
        <v/>
      </c>
      <c r="E28" s="330" t="str">
        <v/>
      </c>
      <c r="F28" s="330" t="str">
        <v>RT</v>
      </c>
      <c r="G28" s="330" t="str">
        <v>Outbound</v>
      </c>
      <c r="H28" s="330" t="str">
        <v>4S6004</v>
      </c>
      <c r="I28" s="331" t="str">
        <v>BRI-SSH</v>
      </c>
      <c r="J28" s="884">
        <v>45913</v>
      </c>
      <c r="K28" s="330">
        <v>10</v>
      </c>
      <c r="L28" s="330">
        <v>10</v>
      </c>
      <c r="M28" s="330">
        <v>175</v>
      </c>
      <c r="N28" s="330">
        <v>0</v>
      </c>
      <c r="O28" s="330">
        <v>0</v>
      </c>
      <c r="P28" s="330">
        <v>1750</v>
      </c>
      <c r="Q28" s="330" t="str">
        <v>Confirmed</v>
      </c>
      <c r="R28" s="330" t="str">
        <v>Countersigned</v>
      </c>
      <c r="S28" s="330" t="str">
        <v>BRI</v>
      </c>
      <c r="T28" s="330" t="str">
        <v>SSH</v>
      </c>
      <c r="U28" s="330" t="str">
        <v>BRI</v>
      </c>
      <c r="V28" s="330">
        <v>6</v>
      </c>
      <c r="W28" s="330">
        <v>325</v>
      </c>
      <c r="X28" s="330" t="str">
        <v>S25-01</v>
      </c>
      <c r="Y28" s="330">
        <v>186</v>
      </c>
      <c r="Z28" s="330">
        <v>185</v>
      </c>
      <c r="AA28" s="330">
        <v>1</v>
      </c>
      <c r="AB28" s="16" t="str">
        <v>S25</v>
      </c>
    </row>
    <row r="29" spans="1:28" x14ac:dyDescent="0.35">
      <c r="A29" s="331">
        <v>45588</v>
      </c>
      <c r="B29" s="330" t="str">
        <v>SI Travel</v>
      </c>
      <c r="C29" s="330" t="str">
        <v>Tour Operator</v>
      </c>
      <c r="D29" s="330" t="str">
        <v/>
      </c>
      <c r="E29" s="330" t="str">
        <v/>
      </c>
      <c r="F29" s="330" t="str">
        <v>RT</v>
      </c>
      <c r="G29" s="330" t="str">
        <v>Outbound</v>
      </c>
      <c r="H29" s="330" t="str">
        <v>4S6004</v>
      </c>
      <c r="I29" s="331" t="str">
        <v>BRI-SSH</v>
      </c>
      <c r="J29" s="884">
        <v>45920</v>
      </c>
      <c r="K29" s="330">
        <v>10</v>
      </c>
      <c r="L29" s="330">
        <v>10</v>
      </c>
      <c r="M29" s="330">
        <v>175</v>
      </c>
      <c r="N29" s="330">
        <v>0</v>
      </c>
      <c r="O29" s="330">
        <v>0</v>
      </c>
      <c r="P29" s="330">
        <v>1750</v>
      </c>
      <c r="Q29" s="330" t="str">
        <v>Confirmed</v>
      </c>
      <c r="R29" s="330" t="str">
        <v>Countersigned</v>
      </c>
      <c r="S29" s="330" t="str">
        <v>BRI</v>
      </c>
      <c r="T29" s="330" t="str">
        <v>SSH</v>
      </c>
      <c r="U29" s="330" t="str">
        <v>BRI</v>
      </c>
      <c r="V29" s="330">
        <v>6</v>
      </c>
      <c r="W29" s="330">
        <v>332</v>
      </c>
      <c r="X29" s="330" t="str">
        <v>S25-01</v>
      </c>
      <c r="Y29" s="330">
        <v>186</v>
      </c>
      <c r="Z29" s="330">
        <v>189</v>
      </c>
      <c r="AA29" s="330">
        <v>-3</v>
      </c>
      <c r="AB29" s="16" t="str">
        <v>S25</v>
      </c>
    </row>
    <row r="30" spans="1:28" x14ac:dyDescent="0.35">
      <c r="A30" s="331">
        <v>45588</v>
      </c>
      <c r="B30" s="330" t="str">
        <v>SI Travel</v>
      </c>
      <c r="C30" s="330" t="str">
        <v>Tour Operator</v>
      </c>
      <c r="D30" s="330" t="str">
        <v/>
      </c>
      <c r="E30" s="330" t="str">
        <v/>
      </c>
      <c r="F30" s="330" t="str">
        <v>RT</v>
      </c>
      <c r="G30" s="330" t="str">
        <v>Outbound</v>
      </c>
      <c r="H30" s="330" t="str">
        <v>4S6004</v>
      </c>
      <c r="I30" s="331" t="str">
        <v>BRI-SSH</v>
      </c>
      <c r="J30" s="884">
        <v>45927</v>
      </c>
      <c r="K30" s="330">
        <v>10</v>
      </c>
      <c r="L30" s="330">
        <v>10</v>
      </c>
      <c r="M30" s="330">
        <v>175</v>
      </c>
      <c r="N30" s="330">
        <v>0</v>
      </c>
      <c r="O30" s="330">
        <v>0</v>
      </c>
      <c r="P30" s="330">
        <v>1750</v>
      </c>
      <c r="Q30" s="330" t="str">
        <v>Confirmed</v>
      </c>
      <c r="R30" s="330" t="str">
        <v>Countersigned</v>
      </c>
      <c r="S30" s="330" t="str">
        <v>BRI</v>
      </c>
      <c r="T30" s="330" t="str">
        <v>SSH</v>
      </c>
      <c r="U30" s="330" t="str">
        <v>BRI</v>
      </c>
      <c r="V30" s="330">
        <v>6</v>
      </c>
      <c r="W30" s="330">
        <v>339</v>
      </c>
      <c r="X30" s="330" t="str">
        <v>S25-01</v>
      </c>
      <c r="Y30" s="330">
        <v>186</v>
      </c>
      <c r="Z30" s="330">
        <v>180</v>
      </c>
      <c r="AA30" s="330">
        <v>6</v>
      </c>
      <c r="AB30" s="16" t="str">
        <v>S25</v>
      </c>
    </row>
    <row r="31" spans="1:28" x14ac:dyDescent="0.35">
      <c r="A31" s="331">
        <v>45588</v>
      </c>
      <c r="B31" s="330" t="str">
        <v>SI Travel</v>
      </c>
      <c r="C31" s="330" t="str">
        <v>Tour Operator</v>
      </c>
      <c r="D31" s="330" t="str">
        <v/>
      </c>
      <c r="E31" s="330" t="str">
        <v/>
      </c>
      <c r="F31" s="330" t="str">
        <v>RT</v>
      </c>
      <c r="G31" s="330" t="str">
        <v>Outbound</v>
      </c>
      <c r="H31" s="330" t="str">
        <v>4S6004</v>
      </c>
      <c r="I31" s="331" t="str">
        <v>BRI-SSH</v>
      </c>
      <c r="J31" s="884">
        <v>45934</v>
      </c>
      <c r="K31" s="330">
        <v>10</v>
      </c>
      <c r="L31" s="330">
        <v>10</v>
      </c>
      <c r="M31" s="330">
        <v>175</v>
      </c>
      <c r="N31" s="330">
        <v>0</v>
      </c>
      <c r="O31" s="330">
        <v>0</v>
      </c>
      <c r="P31" s="330">
        <v>1750</v>
      </c>
      <c r="Q31" s="330" t="str">
        <v>Confirmed</v>
      </c>
      <c r="R31" s="330" t="str">
        <v>Countersigned</v>
      </c>
      <c r="S31" s="330" t="str">
        <v>BRI</v>
      </c>
      <c r="T31" s="330" t="str">
        <v>SSH</v>
      </c>
      <c r="U31" s="330" t="str">
        <v>BRI</v>
      </c>
      <c r="V31" s="330">
        <v>6</v>
      </c>
      <c r="W31" s="330">
        <v>346</v>
      </c>
      <c r="X31" s="330" t="str">
        <v>S25-01</v>
      </c>
      <c r="Y31" s="330">
        <v>186</v>
      </c>
      <c r="Z31" s="330">
        <v>186</v>
      </c>
      <c r="AA31" s="330">
        <v>0</v>
      </c>
      <c r="AB31" s="16" t="str">
        <v>S25</v>
      </c>
    </row>
    <row r="32" spans="1:28" x14ac:dyDescent="0.35">
      <c r="A32" s="331">
        <v>45588</v>
      </c>
      <c r="B32" s="330" t="str">
        <v>SI Travel</v>
      </c>
      <c r="C32" s="330" t="str">
        <v>Tour Operator</v>
      </c>
      <c r="D32" s="330" t="str">
        <v/>
      </c>
      <c r="E32" s="330" t="str">
        <v/>
      </c>
      <c r="F32" s="330" t="str">
        <v>RT</v>
      </c>
      <c r="G32" s="330" t="str">
        <v>Outbound</v>
      </c>
      <c r="H32" s="330" t="str">
        <v>4S6004</v>
      </c>
      <c r="I32" s="331" t="str">
        <v>BRI-SSH</v>
      </c>
      <c r="J32" s="884">
        <v>45941</v>
      </c>
      <c r="K32" s="330">
        <v>10</v>
      </c>
      <c r="L32" s="330">
        <v>10</v>
      </c>
      <c r="M32" s="330">
        <v>175</v>
      </c>
      <c r="N32" s="330">
        <v>0</v>
      </c>
      <c r="O32" s="330">
        <v>0</v>
      </c>
      <c r="P32" s="330">
        <v>1750</v>
      </c>
      <c r="Q32" s="330" t="str">
        <v>Confirmed</v>
      </c>
      <c r="R32" s="330" t="str">
        <v>Countersigned</v>
      </c>
      <c r="S32" s="330" t="str">
        <v>BRI</v>
      </c>
      <c r="T32" s="330" t="str">
        <v>SSH</v>
      </c>
      <c r="U32" s="330" t="str">
        <v>BRI</v>
      </c>
      <c r="V32" s="330">
        <v>6</v>
      </c>
      <c r="W32" s="330">
        <v>353</v>
      </c>
      <c r="X32" s="330" t="str">
        <v>S25-01</v>
      </c>
      <c r="Y32" s="330">
        <v>186</v>
      </c>
      <c r="Z32" s="330">
        <v>177</v>
      </c>
      <c r="AA32" s="330">
        <v>9</v>
      </c>
      <c r="AB32" s="16" t="str">
        <v>S25</v>
      </c>
    </row>
    <row r="33" spans="1:28" x14ac:dyDescent="0.35">
      <c r="A33" s="331">
        <v>45588</v>
      </c>
      <c r="B33" s="330" t="str">
        <v>SI Travel</v>
      </c>
      <c r="C33" s="330" t="str">
        <v>Tour Operator</v>
      </c>
      <c r="D33" s="330" t="str">
        <v/>
      </c>
      <c r="E33" s="330" t="str">
        <v/>
      </c>
      <c r="F33" s="330" t="str">
        <v>RT</v>
      </c>
      <c r="G33" s="330" t="str">
        <v>Outbound</v>
      </c>
      <c r="H33" s="330" t="str">
        <v>4S6004</v>
      </c>
      <c r="I33" s="331" t="str">
        <v>BRI-SSH</v>
      </c>
      <c r="J33" s="884">
        <v>45948</v>
      </c>
      <c r="K33" s="330">
        <v>10</v>
      </c>
      <c r="L33" s="330">
        <v>10</v>
      </c>
      <c r="M33" s="330">
        <v>175</v>
      </c>
      <c r="N33" s="330">
        <v>0</v>
      </c>
      <c r="O33" s="330">
        <v>0</v>
      </c>
      <c r="P33" s="330">
        <v>1750</v>
      </c>
      <c r="Q33" s="330" t="str">
        <v>Confirmed</v>
      </c>
      <c r="R33" s="330" t="str">
        <v>Countersigned</v>
      </c>
      <c r="S33" s="330" t="str">
        <v>BRI</v>
      </c>
      <c r="T33" s="330" t="str">
        <v>SSH</v>
      </c>
      <c r="U33" s="330" t="str">
        <v>BRI</v>
      </c>
      <c r="V33" s="330">
        <v>6</v>
      </c>
      <c r="W33" s="330">
        <v>360</v>
      </c>
      <c r="X33" s="330" t="str">
        <v>S25-01</v>
      </c>
      <c r="Y33" s="330">
        <v>186</v>
      </c>
      <c r="Z33" s="330">
        <v>190</v>
      </c>
      <c r="AA33" s="330">
        <v>-4</v>
      </c>
      <c r="AB33" s="16" t="str">
        <v>S25</v>
      </c>
    </row>
    <row r="34" spans="1:28" x14ac:dyDescent="0.35">
      <c r="A34" s="331">
        <v>45588</v>
      </c>
      <c r="B34" s="330" t="str">
        <v>SI Travel</v>
      </c>
      <c r="C34" s="330" t="str">
        <v>Tour Operator</v>
      </c>
      <c r="D34" s="330" t="str">
        <v/>
      </c>
      <c r="E34" s="330" t="str">
        <v/>
      </c>
      <c r="F34" s="330" t="str">
        <v>RT</v>
      </c>
      <c r="G34" s="330" t="str">
        <v>Outbound</v>
      </c>
      <c r="H34" s="330" t="str">
        <v>4S6004</v>
      </c>
      <c r="I34" s="331" t="str">
        <v>BRI-SSH</v>
      </c>
      <c r="J34" s="884">
        <v>45955</v>
      </c>
      <c r="K34" s="330">
        <v>10</v>
      </c>
      <c r="L34" s="330">
        <v>10</v>
      </c>
      <c r="M34" s="330">
        <v>175</v>
      </c>
      <c r="N34" s="330">
        <v>0</v>
      </c>
      <c r="O34" s="330">
        <v>0</v>
      </c>
      <c r="P34" s="330">
        <v>1750</v>
      </c>
      <c r="Q34" s="330" t="str">
        <v>Confirmed</v>
      </c>
      <c r="R34" s="330" t="str">
        <v>Countersigned</v>
      </c>
      <c r="S34" s="330" t="str">
        <v>BRI</v>
      </c>
      <c r="T34" s="330" t="str">
        <v>SSH</v>
      </c>
      <c r="U34" s="330" t="str">
        <v>BRI</v>
      </c>
      <c r="V34" s="330">
        <v>6</v>
      </c>
      <c r="W34" s="330">
        <v>367</v>
      </c>
      <c r="X34" s="330" t="str">
        <v>S25-01</v>
      </c>
      <c r="Y34" s="330">
        <v>186</v>
      </c>
      <c r="Z34" s="330">
        <v>198</v>
      </c>
      <c r="AA34" s="330">
        <v>-12</v>
      </c>
      <c r="AB34" s="16" t="str">
        <v>S25</v>
      </c>
    </row>
    <row r="35" spans="1:28" x14ac:dyDescent="0.35">
      <c r="A35" s="331">
        <v>45588</v>
      </c>
      <c r="B35" s="330" t="str">
        <v>SI Travel</v>
      </c>
      <c r="C35" s="330" t="str">
        <v>Tour Operator</v>
      </c>
      <c r="D35" s="330" t="str">
        <v/>
      </c>
      <c r="E35" s="330" t="str">
        <v/>
      </c>
      <c r="F35" s="330" t="str">
        <v>RT</v>
      </c>
      <c r="G35" s="330" t="str">
        <v>Inbound</v>
      </c>
      <c r="H35" s="330" t="str">
        <v>4S6003</v>
      </c>
      <c r="I35" s="331" t="str">
        <v>SSH-BRI</v>
      </c>
      <c r="J35" s="884">
        <v>45906</v>
      </c>
      <c r="K35" s="330">
        <v>10</v>
      </c>
      <c r="L35" s="330">
        <v>10</v>
      </c>
      <c r="M35" s="330">
        <v>175</v>
      </c>
      <c r="N35" s="330">
        <v>0</v>
      </c>
      <c r="O35" s="330">
        <v>0</v>
      </c>
      <c r="P35" s="330">
        <v>1750</v>
      </c>
      <c r="Q35" s="330" t="str">
        <v>Confirmed</v>
      </c>
      <c r="R35" s="330" t="str">
        <v>Countersigned</v>
      </c>
      <c r="S35" s="330" t="str">
        <v>SSH</v>
      </c>
      <c r="T35" s="330" t="str">
        <v>BRI</v>
      </c>
      <c r="U35" s="330" t="str">
        <v>BRI</v>
      </c>
      <c r="V35" s="330">
        <v>6</v>
      </c>
      <c r="W35" s="330">
        <v>318</v>
      </c>
      <c r="X35" s="330" t="str">
        <v>S25-01</v>
      </c>
      <c r="Y35" s="330">
        <v>186</v>
      </c>
      <c r="Z35" s="330">
        <v>236</v>
      </c>
      <c r="AA35" s="330">
        <v>-50</v>
      </c>
      <c r="AB35" s="16" t="str">
        <v>S25</v>
      </c>
    </row>
    <row r="36" spans="1:28" x14ac:dyDescent="0.35">
      <c r="A36" s="331">
        <v>45588</v>
      </c>
      <c r="B36" s="330" t="str">
        <v>SI Travel</v>
      </c>
      <c r="C36" s="330" t="str">
        <v>Tour Operator</v>
      </c>
      <c r="D36" s="330" t="str">
        <v/>
      </c>
      <c r="E36" s="330" t="str">
        <v/>
      </c>
      <c r="F36" s="330" t="str">
        <v>RT</v>
      </c>
      <c r="G36" s="330" t="str">
        <v>Inbound</v>
      </c>
      <c r="H36" s="330" t="str">
        <v>4S6003</v>
      </c>
      <c r="I36" s="331" t="str">
        <v>SSH-BRI</v>
      </c>
      <c r="J36" s="884">
        <v>45913</v>
      </c>
      <c r="K36" s="330">
        <v>10</v>
      </c>
      <c r="L36" s="330">
        <v>10</v>
      </c>
      <c r="M36" s="330">
        <v>175</v>
      </c>
      <c r="N36" s="330">
        <v>0</v>
      </c>
      <c r="O36" s="330">
        <v>0</v>
      </c>
      <c r="P36" s="330">
        <v>1750</v>
      </c>
      <c r="Q36" s="330" t="str">
        <v>Confirmed</v>
      </c>
      <c r="R36" s="330" t="str">
        <v>Countersigned</v>
      </c>
      <c r="S36" s="330" t="str">
        <v>SSH</v>
      </c>
      <c r="T36" s="330" t="str">
        <v>BRI</v>
      </c>
      <c r="U36" s="330" t="str">
        <v>BRI</v>
      </c>
      <c r="V36" s="330">
        <v>6</v>
      </c>
      <c r="W36" s="330">
        <v>325</v>
      </c>
      <c r="X36" s="330" t="str">
        <v>S25-01</v>
      </c>
      <c r="Y36" s="330">
        <v>186</v>
      </c>
      <c r="Z36" s="330">
        <v>251</v>
      </c>
      <c r="AA36" s="330">
        <v>-65</v>
      </c>
      <c r="AB36" s="16" t="str">
        <v>S25</v>
      </c>
    </row>
    <row r="37" spans="1:28" x14ac:dyDescent="0.35">
      <c r="A37" s="331">
        <v>45588</v>
      </c>
      <c r="B37" s="330" t="str">
        <v>SI Travel</v>
      </c>
      <c r="C37" s="330" t="str">
        <v>Tour Operator</v>
      </c>
      <c r="D37" s="330" t="str">
        <v/>
      </c>
      <c r="E37" s="330" t="str">
        <v/>
      </c>
      <c r="F37" s="330" t="str">
        <v>RT</v>
      </c>
      <c r="G37" s="330" t="str">
        <v>Inbound</v>
      </c>
      <c r="H37" s="330" t="str">
        <v>4S6003</v>
      </c>
      <c r="I37" s="331" t="str">
        <v>SSH-BRI</v>
      </c>
      <c r="J37" s="884">
        <v>45920</v>
      </c>
      <c r="K37" s="330">
        <v>10</v>
      </c>
      <c r="L37" s="330">
        <v>10</v>
      </c>
      <c r="M37" s="330">
        <v>175</v>
      </c>
      <c r="N37" s="330">
        <v>0</v>
      </c>
      <c r="O37" s="330">
        <v>0</v>
      </c>
      <c r="P37" s="330">
        <v>1750</v>
      </c>
      <c r="Q37" s="330" t="str">
        <v>Confirmed</v>
      </c>
      <c r="R37" s="330" t="str">
        <v>Countersigned</v>
      </c>
      <c r="S37" s="330" t="str">
        <v>SSH</v>
      </c>
      <c r="T37" s="330" t="str">
        <v>BRI</v>
      </c>
      <c r="U37" s="330" t="str">
        <v>BRI</v>
      </c>
      <c r="V37" s="330">
        <v>6</v>
      </c>
      <c r="W37" s="330">
        <v>332</v>
      </c>
      <c r="X37" s="330" t="str">
        <v>S25-01</v>
      </c>
      <c r="Y37" s="330">
        <v>186</v>
      </c>
      <c r="Z37" s="330">
        <v>189</v>
      </c>
      <c r="AA37" s="330">
        <v>-3</v>
      </c>
      <c r="AB37" s="16" t="str">
        <v>S25</v>
      </c>
    </row>
    <row r="38" spans="1:28" x14ac:dyDescent="0.35">
      <c r="A38" s="331">
        <v>45588</v>
      </c>
      <c r="B38" s="330" t="str">
        <v>SI Travel</v>
      </c>
      <c r="C38" s="330" t="str">
        <v>Tour Operator</v>
      </c>
      <c r="D38" s="330" t="str">
        <v/>
      </c>
      <c r="E38" s="330" t="str">
        <v/>
      </c>
      <c r="F38" s="330" t="str">
        <v>RT</v>
      </c>
      <c r="G38" s="330" t="str">
        <v>Inbound</v>
      </c>
      <c r="H38" s="330" t="str">
        <v>4S6003</v>
      </c>
      <c r="I38" s="331" t="str">
        <v>SSH-BRI</v>
      </c>
      <c r="J38" s="884">
        <v>45927</v>
      </c>
      <c r="K38" s="330">
        <v>10</v>
      </c>
      <c r="L38" s="330">
        <v>10</v>
      </c>
      <c r="M38" s="330">
        <v>175</v>
      </c>
      <c r="N38" s="330">
        <v>0</v>
      </c>
      <c r="O38" s="330">
        <v>0</v>
      </c>
      <c r="P38" s="330">
        <v>1750</v>
      </c>
      <c r="Q38" s="330" t="str">
        <v>Confirmed</v>
      </c>
      <c r="R38" s="330" t="str">
        <v>Countersigned</v>
      </c>
      <c r="S38" s="330" t="str">
        <v>SSH</v>
      </c>
      <c r="T38" s="330" t="str">
        <v>BRI</v>
      </c>
      <c r="U38" s="330" t="str">
        <v>BRI</v>
      </c>
      <c r="V38" s="330">
        <v>6</v>
      </c>
      <c r="W38" s="330">
        <v>339</v>
      </c>
      <c r="X38" s="330" t="str">
        <v>S25-01</v>
      </c>
      <c r="Y38" s="330">
        <v>186</v>
      </c>
      <c r="Z38" s="330">
        <v>190</v>
      </c>
      <c r="AA38" s="330">
        <v>-4</v>
      </c>
      <c r="AB38" s="16" t="str">
        <v>S25</v>
      </c>
    </row>
    <row r="39" spans="1:28" x14ac:dyDescent="0.35">
      <c r="A39" s="331">
        <v>45588</v>
      </c>
      <c r="B39" s="330" t="str">
        <v>SI Travel</v>
      </c>
      <c r="C39" s="330" t="str">
        <v>Tour Operator</v>
      </c>
      <c r="D39" s="330" t="str">
        <v/>
      </c>
      <c r="E39" s="330" t="str">
        <v/>
      </c>
      <c r="F39" s="330" t="str">
        <v>RT</v>
      </c>
      <c r="G39" s="330" t="str">
        <v>Inbound</v>
      </c>
      <c r="H39" s="330" t="str">
        <v>4S6003</v>
      </c>
      <c r="I39" s="331" t="str">
        <v>SSH-BRI</v>
      </c>
      <c r="J39" s="884">
        <v>45934</v>
      </c>
      <c r="K39" s="330">
        <v>10</v>
      </c>
      <c r="L39" s="330">
        <v>10</v>
      </c>
      <c r="M39" s="330">
        <v>175</v>
      </c>
      <c r="N39" s="330">
        <v>0</v>
      </c>
      <c r="O39" s="330">
        <v>0</v>
      </c>
      <c r="P39" s="330">
        <v>1750</v>
      </c>
      <c r="Q39" s="330" t="str">
        <v>Confirmed</v>
      </c>
      <c r="R39" s="330" t="str">
        <v>Countersigned</v>
      </c>
      <c r="S39" s="330" t="str">
        <v>SSH</v>
      </c>
      <c r="T39" s="330" t="str">
        <v>BRI</v>
      </c>
      <c r="U39" s="330" t="str">
        <v>BRI</v>
      </c>
      <c r="V39" s="330">
        <v>6</v>
      </c>
      <c r="W39" s="330">
        <v>346</v>
      </c>
      <c r="X39" s="330" t="str">
        <v>S25-01</v>
      </c>
      <c r="Y39" s="330">
        <v>186</v>
      </c>
      <c r="Z39" s="330">
        <v>181</v>
      </c>
      <c r="AA39" s="330">
        <v>5</v>
      </c>
      <c r="AB39" s="16" t="str">
        <v>S25</v>
      </c>
    </row>
    <row r="40" spans="1:28" x14ac:dyDescent="0.35">
      <c r="A40" s="331">
        <v>45588</v>
      </c>
      <c r="B40" s="330" t="str">
        <v>SI Travel</v>
      </c>
      <c r="C40" s="330" t="str">
        <v>Tour Operator</v>
      </c>
      <c r="D40" s="330" t="str">
        <v/>
      </c>
      <c r="E40" s="330" t="str">
        <v/>
      </c>
      <c r="F40" s="330" t="str">
        <v>RT</v>
      </c>
      <c r="G40" s="330" t="str">
        <v>Inbound</v>
      </c>
      <c r="H40" s="330" t="str">
        <v>4S6003</v>
      </c>
      <c r="I40" s="331" t="str">
        <v>SSH-BRI</v>
      </c>
      <c r="J40" s="884">
        <v>45941</v>
      </c>
      <c r="K40" s="330">
        <v>10</v>
      </c>
      <c r="L40" s="330">
        <v>10</v>
      </c>
      <c r="M40" s="330">
        <v>175</v>
      </c>
      <c r="N40" s="330">
        <v>0</v>
      </c>
      <c r="O40" s="330">
        <v>0</v>
      </c>
      <c r="P40" s="330">
        <v>1750</v>
      </c>
      <c r="Q40" s="330" t="str">
        <v>Confirmed</v>
      </c>
      <c r="R40" s="330" t="str">
        <v>Countersigned</v>
      </c>
      <c r="S40" s="330" t="str">
        <v>SSH</v>
      </c>
      <c r="T40" s="330" t="str">
        <v>BRI</v>
      </c>
      <c r="U40" s="330" t="str">
        <v>BRI</v>
      </c>
      <c r="V40" s="330">
        <v>6</v>
      </c>
      <c r="W40" s="330">
        <v>353</v>
      </c>
      <c r="X40" s="330" t="str">
        <v>S25-01</v>
      </c>
      <c r="Y40" s="330">
        <v>186</v>
      </c>
      <c r="Z40" s="330">
        <v>185</v>
      </c>
      <c r="AA40" s="330">
        <v>1</v>
      </c>
      <c r="AB40" s="16" t="str">
        <v>S25</v>
      </c>
    </row>
    <row r="41" spans="1:28" x14ac:dyDescent="0.35">
      <c r="A41" s="331">
        <v>45588</v>
      </c>
      <c r="B41" s="330" t="str">
        <v>SI Travel</v>
      </c>
      <c r="C41" s="330" t="str">
        <v>Tour Operator</v>
      </c>
      <c r="D41" s="330" t="str">
        <v/>
      </c>
      <c r="E41" s="330" t="str">
        <v/>
      </c>
      <c r="F41" s="330" t="str">
        <v>RT</v>
      </c>
      <c r="G41" s="330" t="str">
        <v>Inbound</v>
      </c>
      <c r="H41" s="330" t="str">
        <v>4S6003</v>
      </c>
      <c r="I41" s="331" t="str">
        <v>SSH-BRI</v>
      </c>
      <c r="J41" s="884">
        <v>45948</v>
      </c>
      <c r="K41" s="330">
        <v>10</v>
      </c>
      <c r="L41" s="330">
        <v>10</v>
      </c>
      <c r="M41" s="330">
        <v>175</v>
      </c>
      <c r="N41" s="330">
        <v>0</v>
      </c>
      <c r="O41" s="330">
        <v>0</v>
      </c>
      <c r="P41" s="330">
        <v>1750</v>
      </c>
      <c r="Q41" s="330" t="str">
        <v>Confirmed</v>
      </c>
      <c r="R41" s="330" t="str">
        <v>Countersigned</v>
      </c>
      <c r="S41" s="330" t="str">
        <v>SSH</v>
      </c>
      <c r="T41" s="330" t="str">
        <v>BRI</v>
      </c>
      <c r="U41" s="330" t="str">
        <v>BRI</v>
      </c>
      <c r="V41" s="330">
        <v>6</v>
      </c>
      <c r="W41" s="330">
        <v>360</v>
      </c>
      <c r="X41" s="330" t="str">
        <v>S25-01</v>
      </c>
      <c r="Y41" s="330">
        <v>186</v>
      </c>
      <c r="Z41" s="330">
        <v>177</v>
      </c>
      <c r="AA41" s="330">
        <v>9</v>
      </c>
      <c r="AB41" s="16" t="str">
        <v>S25</v>
      </c>
    </row>
    <row r="42" spans="1:28" x14ac:dyDescent="0.35">
      <c r="A42" s="331">
        <v>45588</v>
      </c>
      <c r="B42" s="330" t="str">
        <v>SI Travel</v>
      </c>
      <c r="C42" s="330" t="str">
        <v>Tour Operator</v>
      </c>
      <c r="D42" s="330" t="str">
        <v/>
      </c>
      <c r="E42" s="330" t="str">
        <v/>
      </c>
      <c r="F42" s="330" t="str">
        <v>RT</v>
      </c>
      <c r="G42" s="330" t="str">
        <v>Inbound</v>
      </c>
      <c r="H42" s="330" t="str">
        <v>4S6003</v>
      </c>
      <c r="I42" s="331" t="str">
        <v>SSH-BRI</v>
      </c>
      <c r="J42" s="884">
        <v>45955</v>
      </c>
      <c r="K42" s="330">
        <v>10</v>
      </c>
      <c r="L42" s="330">
        <v>10</v>
      </c>
      <c r="M42" s="330">
        <v>175</v>
      </c>
      <c r="N42" s="330">
        <v>0</v>
      </c>
      <c r="O42" s="330">
        <v>0</v>
      </c>
      <c r="P42" s="330">
        <v>1750</v>
      </c>
      <c r="Q42" s="330" t="str">
        <v>Confirmed</v>
      </c>
      <c r="R42" s="330" t="str">
        <v>Countersigned</v>
      </c>
      <c r="S42" s="330" t="str">
        <v>SSH</v>
      </c>
      <c r="T42" s="330" t="str">
        <v>BRI</v>
      </c>
      <c r="U42" s="330" t="str">
        <v>BRI</v>
      </c>
      <c r="V42" s="330">
        <v>6</v>
      </c>
      <c r="W42" s="330">
        <v>367</v>
      </c>
      <c r="X42" s="330" t="str">
        <v>S25-01</v>
      </c>
      <c r="Y42" s="330">
        <v>186</v>
      </c>
      <c r="Z42" s="330">
        <v>190</v>
      </c>
      <c r="AA42" s="330">
        <v>-4</v>
      </c>
      <c r="AB42" s="16" t="str">
        <v>S25</v>
      </c>
    </row>
    <row r="43" spans="1:28" x14ac:dyDescent="0.35">
      <c r="A43" s="331">
        <v>45588</v>
      </c>
      <c r="B43" s="330" t="str">
        <v>SI Travel</v>
      </c>
      <c r="C43" s="330" t="str">
        <v>Tour Operator</v>
      </c>
      <c r="D43" s="330" t="str">
        <v/>
      </c>
      <c r="E43" s="330" t="str">
        <v/>
      </c>
      <c r="F43" s="330" t="str">
        <v>RT</v>
      </c>
      <c r="G43" s="330" t="str">
        <v>Inbound</v>
      </c>
      <c r="H43" s="330" t="str">
        <v>4S6003</v>
      </c>
      <c r="I43" s="331" t="str">
        <v>SSH-BRI</v>
      </c>
      <c r="J43" s="884">
        <v>45962</v>
      </c>
      <c r="K43" s="330">
        <v>10</v>
      </c>
      <c r="L43" s="330">
        <v>10</v>
      </c>
      <c r="M43" s="330">
        <v>175</v>
      </c>
      <c r="N43" s="330">
        <v>0</v>
      </c>
      <c r="O43" s="330">
        <v>0</v>
      </c>
      <c r="P43" s="330">
        <v>1750</v>
      </c>
      <c r="Q43" s="330" t="str">
        <v>Confirmed</v>
      </c>
      <c r="R43" s="330" t="str">
        <v>Countersigned</v>
      </c>
      <c r="S43" s="330" t="str">
        <v>SSH</v>
      </c>
      <c r="T43" s="330" t="str">
        <v>BRI</v>
      </c>
      <c r="U43" s="330" t="str">
        <v>BRI</v>
      </c>
      <c r="V43" s="330">
        <v>6</v>
      </c>
      <c r="W43" s="330">
        <v>374</v>
      </c>
      <c r="X43" s="330" t="str">
        <v>S25-01</v>
      </c>
      <c r="Y43" s="330">
        <v>186</v>
      </c>
      <c r="Z43" s="330">
        <v>198</v>
      </c>
      <c r="AA43" s="330">
        <v>-12</v>
      </c>
      <c r="AB43" s="16" t="str">
        <v>S25</v>
      </c>
    </row>
    <row r="44" spans="1:28" x14ac:dyDescent="0.35">
      <c r="A44" s="331">
        <v>45588</v>
      </c>
      <c r="B44" s="330" t="str">
        <v>SI Travel</v>
      </c>
      <c r="C44" s="330" t="str">
        <v>Tour Operator</v>
      </c>
      <c r="D44" s="330" t="str">
        <v/>
      </c>
      <c r="E44" s="330" t="str">
        <v/>
      </c>
      <c r="F44" s="330" t="str">
        <v>RT</v>
      </c>
      <c r="G44" s="330" t="str">
        <v>Outbound</v>
      </c>
      <c r="H44" s="330" t="str">
        <v>SM820</v>
      </c>
      <c r="I44" s="331" t="str">
        <v>NAP-SSH</v>
      </c>
      <c r="J44" s="884">
        <v>45746</v>
      </c>
      <c r="K44" s="330">
        <v>30</v>
      </c>
      <c r="L44" s="330">
        <v>30</v>
      </c>
      <c r="M44" s="330">
        <v>165</v>
      </c>
      <c r="N44" s="330">
        <v>0</v>
      </c>
      <c r="O44" s="330">
        <v>0</v>
      </c>
      <c r="P44" s="330">
        <v>4950</v>
      </c>
      <c r="Q44" s="330" t="str">
        <v>Confirmed</v>
      </c>
      <c r="R44" s="330" t="str">
        <v>Countersigned</v>
      </c>
      <c r="S44" s="330" t="str">
        <v>NAP</v>
      </c>
      <c r="T44" s="330" t="str">
        <v>SSH</v>
      </c>
      <c r="U44" s="330" t="str">
        <v>NAP</v>
      </c>
      <c r="V44" s="330">
        <v>7</v>
      </c>
      <c r="W44" s="330">
        <v>158</v>
      </c>
      <c r="X44" s="330" t="str">
        <v>E25-03A</v>
      </c>
      <c r="Y44" s="330">
        <v>30</v>
      </c>
      <c r="Z44" s="330">
        <v>30</v>
      </c>
      <c r="AA44" s="330">
        <v>0</v>
      </c>
      <c r="AB44" s="16" t="str">
        <v>E25</v>
      </c>
    </row>
    <row r="45" spans="1:28" x14ac:dyDescent="0.35">
      <c r="A45" s="331">
        <v>45588</v>
      </c>
      <c r="B45" s="330" t="str">
        <v>SI Travel</v>
      </c>
      <c r="C45" s="330" t="str">
        <v>Tour Operator</v>
      </c>
      <c r="D45" s="330" t="str">
        <v/>
      </c>
      <c r="E45" s="330" t="str">
        <v/>
      </c>
      <c r="F45" s="330" t="str">
        <v>RT</v>
      </c>
      <c r="G45" s="330" t="str">
        <v>Outbound</v>
      </c>
      <c r="H45" s="330" t="str">
        <v>SM820</v>
      </c>
      <c r="I45" s="331" t="str">
        <v>NAP-SSH</v>
      </c>
      <c r="J45" s="884">
        <v>45753</v>
      </c>
      <c r="K45" s="330">
        <v>40</v>
      </c>
      <c r="L45" s="330">
        <v>40</v>
      </c>
      <c r="M45" s="330">
        <v>165</v>
      </c>
      <c r="N45" s="330">
        <v>0</v>
      </c>
      <c r="O45" s="330">
        <v>0</v>
      </c>
      <c r="P45" s="330">
        <v>6600</v>
      </c>
      <c r="Q45" s="330" t="str">
        <v>Confirmed</v>
      </c>
      <c r="R45" s="330" t="str">
        <v>Countersigned</v>
      </c>
      <c r="S45" s="330" t="str">
        <v>NAP</v>
      </c>
      <c r="T45" s="330" t="str">
        <v>SSH</v>
      </c>
      <c r="U45" s="330" t="str">
        <v>NAP</v>
      </c>
      <c r="V45" s="330">
        <v>7</v>
      </c>
      <c r="W45" s="330">
        <v>165</v>
      </c>
      <c r="X45" s="330" t="str">
        <v>E25-03A</v>
      </c>
      <c r="Y45" s="330">
        <v>85</v>
      </c>
      <c r="Z45" s="330">
        <v>82</v>
      </c>
      <c r="AA45" s="330">
        <v>3</v>
      </c>
      <c r="AB45" s="16" t="str">
        <v>E25</v>
      </c>
    </row>
    <row r="46" spans="1:28" x14ac:dyDescent="0.35">
      <c r="A46" s="331">
        <v>45588</v>
      </c>
      <c r="B46" s="330" t="str">
        <v>SI Travel</v>
      </c>
      <c r="C46" s="330" t="str">
        <v>Tour Operator</v>
      </c>
      <c r="D46" s="330" t="str">
        <v/>
      </c>
      <c r="E46" s="330" t="str">
        <v/>
      </c>
      <c r="F46" s="330" t="str">
        <v>RT</v>
      </c>
      <c r="G46" s="330" t="str">
        <v>Outbound</v>
      </c>
      <c r="H46" s="330" t="str">
        <v>4S6032</v>
      </c>
      <c r="I46" s="331" t="str">
        <v>NAP-SSH</v>
      </c>
      <c r="J46" s="884">
        <v>45760</v>
      </c>
      <c r="K46" s="330">
        <v>50</v>
      </c>
      <c r="L46" s="330">
        <v>50</v>
      </c>
      <c r="M46" s="330">
        <v>165</v>
      </c>
      <c r="N46" s="330">
        <v>0</v>
      </c>
      <c r="O46" s="330">
        <v>0</v>
      </c>
      <c r="P46" s="330">
        <v>8250</v>
      </c>
      <c r="Q46" s="330" t="str">
        <v>Confirmed</v>
      </c>
      <c r="R46" s="330" t="str">
        <v>Countersigned</v>
      </c>
      <c r="S46" s="330" t="str">
        <v>NAP</v>
      </c>
      <c r="T46" s="330" t="str">
        <v>SSH</v>
      </c>
      <c r="U46" s="330" t="str">
        <v>NAP</v>
      </c>
      <c r="V46" s="330">
        <v>7</v>
      </c>
      <c r="W46" s="330">
        <v>172</v>
      </c>
      <c r="X46" s="330" t="str">
        <v>E25-03B</v>
      </c>
      <c r="Y46" s="330">
        <v>186</v>
      </c>
      <c r="Z46" s="330">
        <v>157</v>
      </c>
      <c r="AA46" s="330">
        <v>29</v>
      </c>
      <c r="AB46" s="16" t="str">
        <v>E25</v>
      </c>
    </row>
    <row r="47" spans="1:28" x14ac:dyDescent="0.35">
      <c r="A47" s="331">
        <v>45588</v>
      </c>
      <c r="B47" s="330" t="str">
        <v>SI Travel</v>
      </c>
      <c r="C47" s="330" t="str">
        <v>Tour Operator</v>
      </c>
      <c r="D47" s="330" t="str">
        <v/>
      </c>
      <c r="E47" s="330" t="str">
        <v/>
      </c>
      <c r="F47" s="330" t="str">
        <v>RT</v>
      </c>
      <c r="G47" s="330" t="str">
        <v>Outbound</v>
      </c>
      <c r="H47" s="330" t="str">
        <v>4S6032</v>
      </c>
      <c r="I47" s="331" t="str">
        <v>NAP-SSH</v>
      </c>
      <c r="J47" s="884">
        <v>45767</v>
      </c>
      <c r="K47" s="330">
        <v>70</v>
      </c>
      <c r="L47" s="330">
        <v>70</v>
      </c>
      <c r="M47" s="330">
        <v>165</v>
      </c>
      <c r="N47" s="330">
        <v>0</v>
      </c>
      <c r="O47" s="330">
        <v>0</v>
      </c>
      <c r="P47" s="330">
        <v>11550</v>
      </c>
      <c r="Q47" s="330" t="str">
        <v>Confirmed</v>
      </c>
      <c r="R47" s="330" t="str">
        <v>Countersigned</v>
      </c>
      <c r="S47" s="330" t="str">
        <v>NAP</v>
      </c>
      <c r="T47" s="330" t="str">
        <v>SSH</v>
      </c>
      <c r="U47" s="330" t="str">
        <v>NAP</v>
      </c>
      <c r="V47" s="330">
        <v>7</v>
      </c>
      <c r="W47" s="330">
        <v>179</v>
      </c>
      <c r="X47" s="330" t="str">
        <v>E25-03B</v>
      </c>
      <c r="Y47" s="330">
        <v>186</v>
      </c>
      <c r="Z47" s="330">
        <v>186</v>
      </c>
      <c r="AA47" s="330">
        <v>0</v>
      </c>
      <c r="AB47" s="16" t="str">
        <v>E25</v>
      </c>
    </row>
    <row r="48" spans="1:28" x14ac:dyDescent="0.35">
      <c r="A48" s="331">
        <v>45588</v>
      </c>
      <c r="B48" s="330" t="str">
        <v>SI Travel</v>
      </c>
      <c r="C48" s="330" t="str">
        <v>Tour Operator</v>
      </c>
      <c r="D48" s="330" t="str">
        <v/>
      </c>
      <c r="E48" s="330" t="str">
        <v/>
      </c>
      <c r="F48" s="330" t="str">
        <v>RT</v>
      </c>
      <c r="G48" s="330" t="str">
        <v>Outbound</v>
      </c>
      <c r="H48" s="330" t="str">
        <v>4S6032</v>
      </c>
      <c r="I48" s="331" t="str">
        <v>NAP-SSH</v>
      </c>
      <c r="J48" s="884">
        <v>45774</v>
      </c>
      <c r="K48" s="330">
        <v>60</v>
      </c>
      <c r="L48" s="330">
        <v>60</v>
      </c>
      <c r="M48" s="330">
        <v>165</v>
      </c>
      <c r="N48" s="330">
        <v>0</v>
      </c>
      <c r="O48" s="330">
        <v>0</v>
      </c>
      <c r="P48" s="330">
        <v>9900</v>
      </c>
      <c r="Q48" s="330" t="str">
        <v>Confirmed</v>
      </c>
      <c r="R48" s="330" t="str">
        <v>Countersigned</v>
      </c>
      <c r="S48" s="330" t="str">
        <v>NAP</v>
      </c>
      <c r="T48" s="330" t="str">
        <v>SSH</v>
      </c>
      <c r="U48" s="330" t="str">
        <v>NAP</v>
      </c>
      <c r="V48" s="330">
        <v>7</v>
      </c>
      <c r="W48" s="330">
        <v>186</v>
      </c>
      <c r="X48" s="330" t="str">
        <v>E25-03B</v>
      </c>
      <c r="Y48" s="330">
        <v>186</v>
      </c>
      <c r="Z48" s="330">
        <v>135</v>
      </c>
      <c r="AA48" s="330">
        <v>51</v>
      </c>
      <c r="AB48" s="16" t="str">
        <v>E25</v>
      </c>
    </row>
    <row r="49" spans="1:28" x14ac:dyDescent="0.35">
      <c r="A49" s="331">
        <v>45588</v>
      </c>
      <c r="B49" s="330" t="str">
        <v>SI Travel</v>
      </c>
      <c r="C49" s="330" t="str">
        <v>Tour Operator</v>
      </c>
      <c r="D49" s="330" t="str">
        <v/>
      </c>
      <c r="E49" s="330" t="str">
        <v/>
      </c>
      <c r="F49" s="330" t="str">
        <v>RT</v>
      </c>
      <c r="G49" s="330" t="str">
        <v>Inbound</v>
      </c>
      <c r="H49" s="330" t="str">
        <v>SM819</v>
      </c>
      <c r="I49" s="331" t="str">
        <v>SSH-NAP</v>
      </c>
      <c r="J49" s="884">
        <v>45753</v>
      </c>
      <c r="K49" s="330">
        <v>30</v>
      </c>
      <c r="L49" s="330">
        <v>30</v>
      </c>
      <c r="M49" s="330">
        <v>165</v>
      </c>
      <c r="N49" s="330">
        <v>0</v>
      </c>
      <c r="O49" s="330">
        <v>0</v>
      </c>
      <c r="P49" s="330">
        <v>4950</v>
      </c>
      <c r="Q49" s="330" t="str">
        <v>Confirmed</v>
      </c>
      <c r="R49" s="330" t="str">
        <v>Countersigned</v>
      </c>
      <c r="S49" s="330" t="str">
        <v>SSH</v>
      </c>
      <c r="T49" s="330" t="str">
        <v>NAP</v>
      </c>
      <c r="U49" s="330" t="str">
        <v>NAP</v>
      </c>
      <c r="V49" s="330">
        <v>7</v>
      </c>
      <c r="W49" s="330">
        <v>165</v>
      </c>
      <c r="X49" s="330" t="str">
        <v>E25-03A</v>
      </c>
      <c r="Y49" s="330">
        <v>30</v>
      </c>
      <c r="Z49" s="330">
        <v>30</v>
      </c>
      <c r="AA49" s="330">
        <v>0</v>
      </c>
      <c r="AB49" s="16" t="str">
        <v>E25</v>
      </c>
    </row>
    <row r="50" spans="1:28" x14ac:dyDescent="0.35">
      <c r="A50" s="331">
        <v>45588</v>
      </c>
      <c r="B50" s="330" t="str">
        <v>SI Travel</v>
      </c>
      <c r="C50" s="330" t="str">
        <v>Tour Operator</v>
      </c>
      <c r="D50" s="330" t="str">
        <v/>
      </c>
      <c r="E50" s="330" t="str">
        <v/>
      </c>
      <c r="F50" s="330" t="str">
        <v>RT</v>
      </c>
      <c r="G50" s="330" t="str">
        <v>Inbound</v>
      </c>
      <c r="H50" s="330" t="str">
        <v>SM819</v>
      </c>
      <c r="I50" s="331" t="str">
        <v>SSH-NAP</v>
      </c>
      <c r="J50" s="884">
        <v>45760</v>
      </c>
      <c r="K50" s="330">
        <v>40</v>
      </c>
      <c r="L50" s="330">
        <v>40</v>
      </c>
      <c r="M50" s="330">
        <v>165</v>
      </c>
      <c r="N50" s="330">
        <v>0</v>
      </c>
      <c r="O50" s="330">
        <v>0</v>
      </c>
      <c r="P50" s="330">
        <v>6600</v>
      </c>
      <c r="Q50" s="330" t="str">
        <v>Confirmed</v>
      </c>
      <c r="R50" s="330" t="str">
        <v>Countersigned</v>
      </c>
      <c r="S50" s="330" t="str">
        <v>SSH</v>
      </c>
      <c r="T50" s="330" t="str">
        <v>NAP</v>
      </c>
      <c r="U50" s="330" t="str">
        <v>NAP</v>
      </c>
      <c r="V50" s="330">
        <v>7</v>
      </c>
      <c r="W50" s="330">
        <v>172</v>
      </c>
      <c r="X50" s="330" t="str">
        <v>E25-03A</v>
      </c>
      <c r="Y50" s="330">
        <v>85</v>
      </c>
      <c r="Z50" s="330">
        <v>85</v>
      </c>
      <c r="AA50" s="330">
        <v>0</v>
      </c>
      <c r="AB50" s="16" t="str">
        <v>E25</v>
      </c>
    </row>
    <row r="51" spans="1:28" x14ac:dyDescent="0.35">
      <c r="A51" s="331">
        <v>45588</v>
      </c>
      <c r="B51" s="330" t="str">
        <v>SI Travel</v>
      </c>
      <c r="C51" s="330" t="str">
        <v>Tour Operator</v>
      </c>
      <c r="D51" s="330" t="str">
        <v/>
      </c>
      <c r="E51" s="330" t="str">
        <v/>
      </c>
      <c r="F51" s="330" t="str">
        <v>RT</v>
      </c>
      <c r="G51" s="330" t="str">
        <v>Inbound</v>
      </c>
      <c r="H51" s="330" t="str">
        <v>4S6031</v>
      </c>
      <c r="I51" s="331" t="str">
        <v>SSH-NAP</v>
      </c>
      <c r="J51" s="884">
        <v>45767</v>
      </c>
      <c r="K51" s="330">
        <v>50</v>
      </c>
      <c r="L51" s="330">
        <v>50</v>
      </c>
      <c r="M51" s="330">
        <v>165</v>
      </c>
      <c r="N51" s="330">
        <v>0</v>
      </c>
      <c r="O51" s="330">
        <v>0</v>
      </c>
      <c r="P51" s="330">
        <v>8250</v>
      </c>
      <c r="Q51" s="330" t="str">
        <v>Confirmed</v>
      </c>
      <c r="R51" s="330" t="str">
        <v>Countersigned</v>
      </c>
      <c r="S51" s="330" t="str">
        <v>SSH</v>
      </c>
      <c r="T51" s="330" t="str">
        <v>NAP</v>
      </c>
      <c r="U51" s="330" t="str">
        <v>NAP</v>
      </c>
      <c r="V51" s="330">
        <v>7</v>
      </c>
      <c r="W51" s="330">
        <v>179</v>
      </c>
      <c r="X51" s="330" t="str">
        <v>E25-03B</v>
      </c>
      <c r="Y51" s="330">
        <v>186</v>
      </c>
      <c r="Z51" s="330">
        <v>162</v>
      </c>
      <c r="AA51" s="330">
        <v>24</v>
      </c>
      <c r="AB51" s="16" t="str">
        <v>E25</v>
      </c>
    </row>
    <row r="52" spans="1:28" x14ac:dyDescent="0.35">
      <c r="A52" s="331">
        <v>45588</v>
      </c>
      <c r="B52" s="330" t="str">
        <v>SI Travel</v>
      </c>
      <c r="C52" s="330" t="str">
        <v>Tour Operator</v>
      </c>
      <c r="D52" s="330" t="str">
        <v/>
      </c>
      <c r="E52" s="330" t="str">
        <v/>
      </c>
      <c r="F52" s="330" t="str">
        <v>RT</v>
      </c>
      <c r="G52" s="330" t="str">
        <v>Inbound</v>
      </c>
      <c r="H52" s="330" t="str">
        <v>4S6031</v>
      </c>
      <c r="I52" s="331" t="str">
        <v>SSH-NAP</v>
      </c>
      <c r="J52" s="884">
        <v>45774</v>
      </c>
      <c r="K52" s="330">
        <v>70</v>
      </c>
      <c r="L52" s="330">
        <v>70</v>
      </c>
      <c r="M52" s="330">
        <v>165</v>
      </c>
      <c r="N52" s="330">
        <v>0</v>
      </c>
      <c r="O52" s="330">
        <v>0</v>
      </c>
      <c r="P52" s="330">
        <v>11550</v>
      </c>
      <c r="Q52" s="330" t="str">
        <v>Confirmed</v>
      </c>
      <c r="R52" s="330" t="str">
        <v>Countersigned</v>
      </c>
      <c r="S52" s="330" t="str">
        <v>SSH</v>
      </c>
      <c r="T52" s="330" t="str">
        <v>NAP</v>
      </c>
      <c r="U52" s="330" t="str">
        <v>NAP</v>
      </c>
      <c r="V52" s="330">
        <v>7</v>
      </c>
      <c r="W52" s="330">
        <v>186</v>
      </c>
      <c r="X52" s="330" t="str">
        <v>E25-03B</v>
      </c>
      <c r="Y52" s="330">
        <v>186</v>
      </c>
      <c r="Z52" s="330">
        <v>186</v>
      </c>
      <c r="AA52" s="330">
        <v>0</v>
      </c>
      <c r="AB52" s="16" t="str">
        <v>E25</v>
      </c>
    </row>
    <row r="53" spans="1:28" x14ac:dyDescent="0.35">
      <c r="A53" s="331">
        <v>45588</v>
      </c>
      <c r="B53" s="330" t="str">
        <v>SI Travel</v>
      </c>
      <c r="C53" s="330" t="str">
        <v>Tour Operator</v>
      </c>
      <c r="D53" s="330" t="str">
        <v/>
      </c>
      <c r="E53" s="330" t="str">
        <v/>
      </c>
      <c r="F53" s="330" t="str">
        <v>RT</v>
      </c>
      <c r="G53" s="330" t="str">
        <v>Inbound</v>
      </c>
      <c r="H53" s="330" t="str">
        <v>4S6031</v>
      </c>
      <c r="I53" s="331" t="str">
        <v>SSH-NAP</v>
      </c>
      <c r="J53" s="884">
        <v>45781</v>
      </c>
      <c r="K53" s="330">
        <v>60</v>
      </c>
      <c r="L53" s="330">
        <v>60</v>
      </c>
      <c r="M53" s="330">
        <v>165</v>
      </c>
      <c r="N53" s="330">
        <v>0</v>
      </c>
      <c r="O53" s="330">
        <v>0</v>
      </c>
      <c r="P53" s="330">
        <v>9900</v>
      </c>
      <c r="Q53" s="330" t="str">
        <v>Confirmed</v>
      </c>
      <c r="R53" s="330" t="str">
        <v>Countersigned</v>
      </c>
      <c r="S53" s="330" t="str">
        <v>SSH</v>
      </c>
      <c r="T53" s="330" t="str">
        <v>NAP</v>
      </c>
      <c r="U53" s="330" t="str">
        <v>NAP</v>
      </c>
      <c r="V53" s="330">
        <v>7</v>
      </c>
      <c r="W53" s="330">
        <v>193</v>
      </c>
      <c r="X53" s="330" t="str">
        <v>E25-03B</v>
      </c>
      <c r="Y53" s="330">
        <v>186</v>
      </c>
      <c r="Z53" s="330">
        <v>187</v>
      </c>
      <c r="AA53" s="330">
        <v>-1</v>
      </c>
      <c r="AB53" s="16" t="str">
        <v>E25</v>
      </c>
    </row>
    <row r="54" spans="1:28" x14ac:dyDescent="0.35">
      <c r="A54" s="331">
        <v>45624</v>
      </c>
      <c r="B54" s="330" t="str">
        <v>Veratour</v>
      </c>
      <c r="C54" s="330" t="str">
        <v>Tour Operator</v>
      </c>
      <c r="D54" s="330" t="str">
        <v/>
      </c>
      <c r="E54" s="330" t="str">
        <v/>
      </c>
      <c r="F54" s="330" t="str">
        <v>RT</v>
      </c>
      <c r="G54" s="330" t="str">
        <v>Outbound</v>
      </c>
      <c r="H54" s="330" t="str">
        <v>4S6006</v>
      </c>
      <c r="I54" s="331" t="str">
        <v>MXP-SSH</v>
      </c>
      <c r="J54" s="884">
        <v>45765</v>
      </c>
      <c r="K54" s="330">
        <v>90</v>
      </c>
      <c r="L54" s="330">
        <v>90</v>
      </c>
      <c r="M54" s="330">
        <v>270</v>
      </c>
      <c r="N54" s="330">
        <v>0</v>
      </c>
      <c r="O54" s="330">
        <v>0</v>
      </c>
      <c r="P54" s="330">
        <v>24300</v>
      </c>
      <c r="Q54" s="330" t="str">
        <v>Confirmed</v>
      </c>
      <c r="R54" s="330" t="str">
        <v>Countersigned</v>
      </c>
      <c r="S54" s="330" t="str">
        <v>MXP</v>
      </c>
      <c r="T54" s="330" t="str">
        <v>SSH</v>
      </c>
      <c r="U54" s="330" t="str">
        <v>MXP</v>
      </c>
      <c r="V54" s="330">
        <v>5</v>
      </c>
      <c r="W54" s="330">
        <v>141</v>
      </c>
      <c r="X54" s="330" t="str">
        <v>E25-04</v>
      </c>
      <c r="Y54" s="330">
        <v>186</v>
      </c>
      <c r="Z54" s="330">
        <v>186</v>
      </c>
      <c r="AA54" s="330">
        <v>0</v>
      </c>
      <c r="AB54" s="16" t="str">
        <v>E25</v>
      </c>
    </row>
    <row r="55" spans="1:28" x14ac:dyDescent="0.35">
      <c r="A55" s="331">
        <v>45624</v>
      </c>
      <c r="B55" s="330" t="str">
        <v>Veratour</v>
      </c>
      <c r="C55" s="330" t="str">
        <v>Tour Operator</v>
      </c>
      <c r="D55" s="330" t="str">
        <v/>
      </c>
      <c r="E55" s="330" t="str">
        <v/>
      </c>
      <c r="F55" s="330" t="str">
        <v>RT</v>
      </c>
      <c r="G55" s="330" t="str">
        <v>Outbound</v>
      </c>
      <c r="H55" s="330" t="str">
        <v>4S6006</v>
      </c>
      <c r="I55" s="331" t="str">
        <v>MXP-SSH</v>
      </c>
      <c r="J55" s="884">
        <v>45772</v>
      </c>
      <c r="K55" s="330">
        <v>90</v>
      </c>
      <c r="L55" s="330">
        <v>90</v>
      </c>
      <c r="M55" s="330">
        <v>270</v>
      </c>
      <c r="N55" s="330">
        <v>0</v>
      </c>
      <c r="O55" s="330">
        <v>0</v>
      </c>
      <c r="P55" s="330">
        <v>24300</v>
      </c>
      <c r="Q55" s="330" t="str">
        <v>Confirmed</v>
      </c>
      <c r="R55" s="330" t="str">
        <v>Countersigned</v>
      </c>
      <c r="S55" s="330" t="str">
        <v>MXP</v>
      </c>
      <c r="T55" s="330" t="str">
        <v>SSH</v>
      </c>
      <c r="U55" s="330" t="str">
        <v>MXP</v>
      </c>
      <c r="V55" s="330">
        <v>5</v>
      </c>
      <c r="W55" s="330">
        <v>148</v>
      </c>
      <c r="X55" s="330" t="str">
        <v>E25-04</v>
      </c>
      <c r="Y55" s="330">
        <v>186</v>
      </c>
      <c r="Z55" s="330">
        <v>180</v>
      </c>
      <c r="AA55" s="330">
        <v>6</v>
      </c>
      <c r="AB55" s="16" t="str">
        <v>E25</v>
      </c>
    </row>
    <row r="56" spans="1:28" x14ac:dyDescent="0.35">
      <c r="A56" s="331">
        <v>45624</v>
      </c>
      <c r="B56" s="330" t="str">
        <v>Veratour</v>
      </c>
      <c r="C56" s="330" t="str">
        <v>Tour Operator</v>
      </c>
      <c r="D56" s="330" t="str">
        <v/>
      </c>
      <c r="E56" s="330" t="str">
        <v/>
      </c>
      <c r="F56" s="330" t="str">
        <v>RT</v>
      </c>
      <c r="G56" s="330" t="str">
        <v>Inbound</v>
      </c>
      <c r="H56" s="330" t="str">
        <v>4S6005</v>
      </c>
      <c r="I56" s="331" t="str">
        <v>SSH-MXP</v>
      </c>
      <c r="J56" s="884">
        <v>45772</v>
      </c>
      <c r="K56" s="330">
        <v>90</v>
      </c>
      <c r="L56" s="330">
        <v>90</v>
      </c>
      <c r="M56" s="330">
        <v>270</v>
      </c>
      <c r="N56" s="330">
        <v>0</v>
      </c>
      <c r="O56" s="330">
        <v>0</v>
      </c>
      <c r="P56" s="330">
        <v>24300</v>
      </c>
      <c r="Q56" s="330" t="str">
        <v>Confirmed</v>
      </c>
      <c r="R56" s="330" t="str">
        <v>Countersigned</v>
      </c>
      <c r="S56" s="330" t="str">
        <v>SSH</v>
      </c>
      <c r="T56" s="330" t="str">
        <v>MXP</v>
      </c>
      <c r="U56" s="330" t="str">
        <v>MXP</v>
      </c>
      <c r="V56" s="330">
        <v>5</v>
      </c>
      <c r="W56" s="330">
        <v>148</v>
      </c>
      <c r="X56" s="330" t="str">
        <v>E25-04</v>
      </c>
      <c r="Y56" s="330">
        <v>186</v>
      </c>
      <c r="Z56" s="330">
        <v>186</v>
      </c>
      <c r="AA56" s="330">
        <v>0</v>
      </c>
      <c r="AB56" s="16" t="str">
        <v>E25</v>
      </c>
    </row>
    <row r="57" spans="1:28" x14ac:dyDescent="0.35">
      <c r="A57" s="331">
        <v>45624</v>
      </c>
      <c r="B57" s="330" t="str">
        <v>Veratour</v>
      </c>
      <c r="C57" s="330" t="str">
        <v>Tour Operator</v>
      </c>
      <c r="D57" s="330" t="str">
        <v/>
      </c>
      <c r="E57" s="330" t="str">
        <v/>
      </c>
      <c r="F57" s="330" t="str">
        <v>RT</v>
      </c>
      <c r="G57" s="330" t="str">
        <v>Inbound</v>
      </c>
      <c r="H57" s="330" t="str">
        <v>4S6005</v>
      </c>
      <c r="I57" s="331" t="str">
        <v>SSH-MXP</v>
      </c>
      <c r="J57" s="884">
        <v>45779</v>
      </c>
      <c r="K57" s="330">
        <v>90</v>
      </c>
      <c r="L57" s="330">
        <v>90</v>
      </c>
      <c r="M57" s="330">
        <v>270</v>
      </c>
      <c r="N57" s="330">
        <v>0</v>
      </c>
      <c r="O57" s="330">
        <v>0</v>
      </c>
      <c r="P57" s="330">
        <v>24300</v>
      </c>
      <c r="Q57" s="330" t="str">
        <v>Confirmed</v>
      </c>
      <c r="R57" s="330" t="str">
        <v>Countersigned</v>
      </c>
      <c r="S57" s="330" t="str">
        <v>SSH</v>
      </c>
      <c r="T57" s="330" t="str">
        <v>MXP</v>
      </c>
      <c r="U57" s="330" t="str">
        <v>MXP</v>
      </c>
      <c r="V57" s="330">
        <v>5</v>
      </c>
      <c r="W57" s="330">
        <v>155</v>
      </c>
      <c r="X57" s="330" t="str">
        <v>E25-04</v>
      </c>
      <c r="Y57" s="330">
        <v>186</v>
      </c>
      <c r="Z57" s="330">
        <v>185</v>
      </c>
      <c r="AA57" s="330">
        <v>1</v>
      </c>
      <c r="AB57" s="16" t="str">
        <v>E25</v>
      </c>
    </row>
    <row r="58" spans="1:28" x14ac:dyDescent="0.35">
      <c r="A58" s="331">
        <v>45624</v>
      </c>
      <c r="B58" s="330" t="str">
        <v>Veratour</v>
      </c>
      <c r="C58" s="330" t="str">
        <v>Tour Operator</v>
      </c>
      <c r="D58" s="330" t="str">
        <v/>
      </c>
      <c r="E58" s="330" t="str">
        <v/>
      </c>
      <c r="F58" s="330" t="str">
        <v>RT</v>
      </c>
      <c r="G58" s="330" t="str">
        <v>Outbound</v>
      </c>
      <c r="H58" s="330" t="str">
        <v>4S6016</v>
      </c>
      <c r="I58" s="331" t="str">
        <v>VRN-SSH</v>
      </c>
      <c r="J58" s="884">
        <v>45752</v>
      </c>
      <c r="K58" s="330">
        <v>44</v>
      </c>
      <c r="L58" s="330">
        <v>44</v>
      </c>
      <c r="M58" s="330">
        <v>235</v>
      </c>
      <c r="N58" s="330">
        <v>0</v>
      </c>
      <c r="O58" s="330">
        <v>0</v>
      </c>
      <c r="P58" s="330">
        <v>10340</v>
      </c>
      <c r="Q58" s="330" t="str">
        <v>Confirmed</v>
      </c>
      <c r="R58" s="330" t="str">
        <v>Countersigned</v>
      </c>
      <c r="S58" s="330" t="str">
        <v>VRN</v>
      </c>
      <c r="T58" s="330" t="str">
        <v>SSH</v>
      </c>
      <c r="U58" s="330" t="str">
        <v>VRN</v>
      </c>
      <c r="V58" s="330">
        <v>6</v>
      </c>
      <c r="W58" s="330">
        <v>128</v>
      </c>
      <c r="X58" s="330" t="str">
        <v>E25-05A</v>
      </c>
      <c r="Y58" s="330">
        <v>63</v>
      </c>
      <c r="Z58" s="330">
        <v>48</v>
      </c>
      <c r="AA58" s="330">
        <v>15</v>
      </c>
      <c r="AB58" s="16" t="str">
        <v>E25</v>
      </c>
    </row>
    <row r="59" spans="1:28" x14ac:dyDescent="0.35">
      <c r="A59" s="331">
        <v>45624</v>
      </c>
      <c r="B59" s="330" t="str">
        <v>Veratour</v>
      </c>
      <c r="C59" s="330" t="str">
        <v>Tour Operator</v>
      </c>
      <c r="D59" s="330" t="str">
        <v/>
      </c>
      <c r="E59" s="330" t="str">
        <v/>
      </c>
      <c r="F59" s="330" t="str">
        <v>RT</v>
      </c>
      <c r="G59" s="330" t="str">
        <v>Outbound</v>
      </c>
      <c r="H59" s="330" t="str">
        <v>4S6016</v>
      </c>
      <c r="I59" s="331" t="str">
        <v>VRN-SSH</v>
      </c>
      <c r="J59" s="884">
        <v>45759</v>
      </c>
      <c r="K59" s="330">
        <v>40</v>
      </c>
      <c r="L59" s="330">
        <v>40</v>
      </c>
      <c r="M59" s="330">
        <v>235</v>
      </c>
      <c r="N59" s="330">
        <v>0</v>
      </c>
      <c r="O59" s="330">
        <v>0</v>
      </c>
      <c r="P59" s="330">
        <v>9400</v>
      </c>
      <c r="Q59" s="330" t="str">
        <v>Confirmed</v>
      </c>
      <c r="R59" s="330" t="str">
        <v>Countersigned</v>
      </c>
      <c r="S59" s="330" t="str">
        <v>VRN</v>
      </c>
      <c r="T59" s="330" t="str">
        <v>SSH</v>
      </c>
      <c r="U59" s="330" t="str">
        <v>VRN</v>
      </c>
      <c r="V59" s="330">
        <v>6</v>
      </c>
      <c r="W59" s="330">
        <v>135</v>
      </c>
      <c r="X59" s="330" t="str">
        <v>E25-05A</v>
      </c>
      <c r="Y59" s="330">
        <v>63</v>
      </c>
      <c r="Z59" s="330">
        <v>60</v>
      </c>
      <c r="AA59" s="330">
        <v>3</v>
      </c>
      <c r="AB59" s="16" t="str">
        <v>E25</v>
      </c>
    </row>
    <row r="60" spans="1:28" x14ac:dyDescent="0.35">
      <c r="A60" s="331">
        <v>45624</v>
      </c>
      <c r="B60" s="330" t="str">
        <v>Veratour</v>
      </c>
      <c r="C60" s="330" t="str">
        <v>Tour Operator</v>
      </c>
      <c r="D60" s="330" t="str">
        <v/>
      </c>
      <c r="E60" s="330" t="str">
        <v/>
      </c>
      <c r="F60" s="330" t="str">
        <v>RT</v>
      </c>
      <c r="G60" s="330" t="str">
        <v>Outbound</v>
      </c>
      <c r="H60" s="330" t="str">
        <v>4S6016</v>
      </c>
      <c r="I60" s="331" t="str">
        <v>VRN-SSH</v>
      </c>
      <c r="J60" s="884">
        <v>45766</v>
      </c>
      <c r="K60" s="330">
        <v>40</v>
      </c>
      <c r="L60" s="330">
        <v>40</v>
      </c>
      <c r="M60" s="330">
        <v>235</v>
      </c>
      <c r="N60" s="330">
        <v>0</v>
      </c>
      <c r="O60" s="330">
        <v>0</v>
      </c>
      <c r="P60" s="330">
        <v>9400</v>
      </c>
      <c r="Q60" s="330" t="str">
        <v>Confirmed</v>
      </c>
      <c r="R60" s="330" t="str">
        <v>Countersigned</v>
      </c>
      <c r="S60" s="330" t="str">
        <v>VRN</v>
      </c>
      <c r="T60" s="330" t="str">
        <v>SSH</v>
      </c>
      <c r="U60" s="330" t="str">
        <v>VRN</v>
      </c>
      <c r="V60" s="330">
        <v>6</v>
      </c>
      <c r="W60" s="330">
        <v>142</v>
      </c>
      <c r="X60" s="330" t="str">
        <v>E25-05B</v>
      </c>
      <c r="Y60" s="330">
        <v>186</v>
      </c>
      <c r="Z60" s="330">
        <v>185</v>
      </c>
      <c r="AA60" s="330">
        <v>1</v>
      </c>
      <c r="AB60" s="16" t="str">
        <v>E25</v>
      </c>
    </row>
    <row r="61" spans="1:28" x14ac:dyDescent="0.35">
      <c r="A61" s="331">
        <v>45624</v>
      </c>
      <c r="B61" s="330" t="str">
        <v>Veratour</v>
      </c>
      <c r="C61" s="330" t="str">
        <v>Tour Operator</v>
      </c>
      <c r="D61" s="330" t="str">
        <v/>
      </c>
      <c r="E61" s="330" t="str">
        <v/>
      </c>
      <c r="F61" s="330" t="str">
        <v>RT</v>
      </c>
      <c r="G61" s="330" t="str">
        <v>Outbound</v>
      </c>
      <c r="H61" s="330" t="str">
        <v>4S6016</v>
      </c>
      <c r="I61" s="331" t="str">
        <v>VRN-SSH</v>
      </c>
      <c r="J61" s="884">
        <v>45773</v>
      </c>
      <c r="K61" s="330">
        <v>40</v>
      </c>
      <c r="L61" s="330">
        <v>40</v>
      </c>
      <c r="M61" s="330">
        <v>235</v>
      </c>
      <c r="N61" s="330">
        <v>0</v>
      </c>
      <c r="O61" s="330">
        <v>0</v>
      </c>
      <c r="P61" s="330">
        <v>9400</v>
      </c>
      <c r="Q61" s="330" t="str">
        <v>Confirmed</v>
      </c>
      <c r="R61" s="330" t="str">
        <v>Countersigned</v>
      </c>
      <c r="S61" s="330" t="str">
        <v>VRN</v>
      </c>
      <c r="T61" s="330" t="str">
        <v>SSH</v>
      </c>
      <c r="U61" s="330" t="str">
        <v>VRN</v>
      </c>
      <c r="V61" s="330">
        <v>6</v>
      </c>
      <c r="W61" s="330">
        <v>149</v>
      </c>
      <c r="X61" s="330" t="str">
        <v>E25-05B</v>
      </c>
      <c r="Y61" s="330">
        <v>186</v>
      </c>
      <c r="Z61" s="330">
        <v>148</v>
      </c>
      <c r="AA61" s="330">
        <v>38</v>
      </c>
      <c r="AB61" s="16" t="str">
        <v>E25</v>
      </c>
    </row>
    <row r="62" spans="1:28" x14ac:dyDescent="0.35">
      <c r="A62" s="331">
        <v>45624</v>
      </c>
      <c r="B62" s="330" t="str">
        <v>Veratour</v>
      </c>
      <c r="C62" s="330" t="str">
        <v>Tour Operator</v>
      </c>
      <c r="D62" s="330" t="str">
        <v/>
      </c>
      <c r="E62" s="330" t="str">
        <v/>
      </c>
      <c r="F62" s="330" t="str">
        <v>RT</v>
      </c>
      <c r="G62" s="330" t="str">
        <v>Inbound</v>
      </c>
      <c r="H62" s="330" t="str">
        <v>4S6015</v>
      </c>
      <c r="I62" s="331" t="str">
        <v>SSH-VRN</v>
      </c>
      <c r="J62" s="884">
        <v>45759</v>
      </c>
      <c r="K62" s="330">
        <v>44</v>
      </c>
      <c r="L62" s="330">
        <v>44</v>
      </c>
      <c r="M62" s="330">
        <v>235</v>
      </c>
      <c r="N62" s="330">
        <v>0</v>
      </c>
      <c r="O62" s="330">
        <v>0</v>
      </c>
      <c r="P62" s="330">
        <v>10340</v>
      </c>
      <c r="Q62" s="330" t="str">
        <v>Confirmed</v>
      </c>
      <c r="R62" s="330" t="str">
        <v>Countersigned</v>
      </c>
      <c r="S62" s="330" t="str">
        <v>SSH</v>
      </c>
      <c r="T62" s="330" t="str">
        <v>VRN</v>
      </c>
      <c r="U62" s="330" t="str">
        <v>VRN</v>
      </c>
      <c r="V62" s="330">
        <v>6</v>
      </c>
      <c r="W62" s="330">
        <v>135</v>
      </c>
      <c r="X62" s="330" t="str">
        <v>E25-05A</v>
      </c>
      <c r="Y62" s="330">
        <v>63</v>
      </c>
      <c r="Z62" s="330">
        <v>63</v>
      </c>
      <c r="AA62" s="330">
        <v>0</v>
      </c>
      <c r="AB62" s="16" t="str">
        <v>E25</v>
      </c>
    </row>
    <row r="63" spans="1:28" x14ac:dyDescent="0.35">
      <c r="A63" s="331">
        <v>45624</v>
      </c>
      <c r="B63" s="330" t="str">
        <v>Veratour</v>
      </c>
      <c r="C63" s="330" t="str">
        <v>Tour Operator</v>
      </c>
      <c r="D63" s="330" t="str">
        <v/>
      </c>
      <c r="E63" s="330" t="str">
        <v/>
      </c>
      <c r="F63" s="330" t="str">
        <v>RT</v>
      </c>
      <c r="G63" s="330" t="str">
        <v>Inbound</v>
      </c>
      <c r="H63" s="330" t="str">
        <v>4S6015</v>
      </c>
      <c r="I63" s="331" t="str">
        <v>SSH-VRN</v>
      </c>
      <c r="J63" s="884">
        <v>45766</v>
      </c>
      <c r="K63" s="330">
        <v>40</v>
      </c>
      <c r="L63" s="330">
        <v>40</v>
      </c>
      <c r="M63" s="330">
        <v>235</v>
      </c>
      <c r="N63" s="330">
        <v>0</v>
      </c>
      <c r="O63" s="330">
        <v>0</v>
      </c>
      <c r="P63" s="330">
        <v>9400</v>
      </c>
      <c r="Q63" s="330" t="str">
        <v>Confirmed</v>
      </c>
      <c r="R63" s="330" t="str">
        <v>Countersigned</v>
      </c>
      <c r="S63" s="330" t="str">
        <v>SSH</v>
      </c>
      <c r="T63" s="330" t="str">
        <v>VRN</v>
      </c>
      <c r="U63" s="330" t="str">
        <v>VRN</v>
      </c>
      <c r="V63" s="330">
        <v>6</v>
      </c>
      <c r="W63" s="330">
        <v>142</v>
      </c>
      <c r="X63" s="330" t="str">
        <v>E25-05B</v>
      </c>
      <c r="Y63" s="330">
        <v>186</v>
      </c>
      <c r="Z63" s="330">
        <v>67</v>
      </c>
      <c r="AA63" s="330">
        <v>119</v>
      </c>
      <c r="AB63" s="16" t="str">
        <v>E25</v>
      </c>
    </row>
    <row r="64" spans="1:28" x14ac:dyDescent="0.35">
      <c r="A64" s="331">
        <v>45624</v>
      </c>
      <c r="B64" s="330" t="str">
        <v>Veratour</v>
      </c>
      <c r="C64" s="330" t="str">
        <v>Tour Operator</v>
      </c>
      <c r="D64" s="330" t="str">
        <v/>
      </c>
      <c r="E64" s="330" t="str">
        <v/>
      </c>
      <c r="F64" s="330" t="str">
        <v>RT</v>
      </c>
      <c r="G64" s="330" t="str">
        <v>Inbound</v>
      </c>
      <c r="H64" s="330" t="str">
        <v>4S6015</v>
      </c>
      <c r="I64" s="331" t="str">
        <v>SSH-VRN</v>
      </c>
      <c r="J64" s="884">
        <v>45773</v>
      </c>
      <c r="K64" s="330">
        <v>40</v>
      </c>
      <c r="L64" s="330">
        <v>40</v>
      </c>
      <c r="M64" s="330">
        <v>235</v>
      </c>
      <c r="N64" s="330">
        <v>0</v>
      </c>
      <c r="O64" s="330">
        <v>0</v>
      </c>
      <c r="P64" s="330">
        <v>9400</v>
      </c>
      <c r="Q64" s="330" t="str">
        <v>Confirmed</v>
      </c>
      <c r="R64" s="330" t="str">
        <v>Countersigned</v>
      </c>
      <c r="S64" s="330" t="str">
        <v>SSH</v>
      </c>
      <c r="T64" s="330" t="str">
        <v>VRN</v>
      </c>
      <c r="U64" s="330" t="str">
        <v>VRN</v>
      </c>
      <c r="V64" s="330">
        <v>6</v>
      </c>
      <c r="W64" s="330">
        <v>149</v>
      </c>
      <c r="X64" s="330" t="str">
        <v>E25-05B</v>
      </c>
      <c r="Y64" s="330">
        <v>186</v>
      </c>
      <c r="Z64" s="330">
        <v>186</v>
      </c>
      <c r="AA64" s="330">
        <v>0</v>
      </c>
      <c r="AB64" s="16" t="str">
        <v>E25</v>
      </c>
    </row>
    <row r="65" spans="1:28" x14ac:dyDescent="0.35">
      <c r="A65" s="331">
        <v>45624</v>
      </c>
      <c r="B65" s="330" t="str">
        <v>Veratour</v>
      </c>
      <c r="C65" s="330" t="str">
        <v>Tour Operator</v>
      </c>
      <c r="D65" s="330" t="str">
        <v/>
      </c>
      <c r="E65" s="330" t="str">
        <v/>
      </c>
      <c r="F65" s="330" t="str">
        <v>RT</v>
      </c>
      <c r="G65" s="330" t="str">
        <v>Inbound</v>
      </c>
      <c r="H65" s="330" t="str">
        <v>4S6015</v>
      </c>
      <c r="I65" s="331" t="str">
        <v>SSH-VRN</v>
      </c>
      <c r="J65" s="884">
        <v>45780</v>
      </c>
      <c r="K65" s="330">
        <v>40</v>
      </c>
      <c r="L65" s="330">
        <v>40</v>
      </c>
      <c r="M65" s="330">
        <v>235</v>
      </c>
      <c r="N65" s="330">
        <v>0</v>
      </c>
      <c r="O65" s="330">
        <v>0</v>
      </c>
      <c r="P65" s="330">
        <v>9400</v>
      </c>
      <c r="Q65" s="330" t="str">
        <v>Confirmed</v>
      </c>
      <c r="R65" s="330" t="str">
        <v>Countersigned</v>
      </c>
      <c r="S65" s="330" t="str">
        <v>SSH</v>
      </c>
      <c r="T65" s="330" t="str">
        <v>VRN</v>
      </c>
      <c r="U65" s="330" t="str">
        <v>VRN</v>
      </c>
      <c r="V65" s="330">
        <v>6</v>
      </c>
      <c r="W65" s="330">
        <v>156</v>
      </c>
      <c r="X65" s="330" t="str">
        <v>E25-05B</v>
      </c>
      <c r="Y65" s="330">
        <v>186</v>
      </c>
      <c r="Z65" s="330">
        <v>181</v>
      </c>
      <c r="AA65" s="330">
        <v>5</v>
      </c>
      <c r="AB65" s="16" t="str">
        <v>E25</v>
      </c>
    </row>
    <row r="66" spans="1:28" x14ac:dyDescent="0.35">
      <c r="A66" s="331">
        <v>45630</v>
      </c>
      <c r="B66" s="330" t="str">
        <v>Iscla Maior</v>
      </c>
      <c r="C66" s="330" t="str">
        <v>Tour Operator</v>
      </c>
      <c r="D66" s="330" t="str">
        <v/>
      </c>
      <c r="E66" s="330" t="str">
        <v/>
      </c>
      <c r="F66" s="330" t="str">
        <v>RT</v>
      </c>
      <c r="G66" s="330" t="str">
        <v>Outbound</v>
      </c>
      <c r="H66" s="330" t="str">
        <v>4S6032</v>
      </c>
      <c r="I66" s="331" t="str">
        <v>NAP-SSH</v>
      </c>
      <c r="J66" s="884">
        <v>45767</v>
      </c>
      <c r="K66" s="330">
        <v>30</v>
      </c>
      <c r="L66" s="330">
        <v>30</v>
      </c>
      <c r="M66" s="330">
        <v>220</v>
      </c>
      <c r="N66" s="330">
        <v>0</v>
      </c>
      <c r="O66" s="330">
        <v>0</v>
      </c>
      <c r="P66" s="330">
        <v>6600</v>
      </c>
      <c r="Q66" s="330" t="str">
        <v>Confirmed</v>
      </c>
      <c r="R66" s="330" t="str">
        <v>Countersigned</v>
      </c>
      <c r="S66" s="330" t="str">
        <v>NAP</v>
      </c>
      <c r="T66" s="330" t="str">
        <v>SSH</v>
      </c>
      <c r="U66" s="330" t="str">
        <v>NAP</v>
      </c>
      <c r="V66" s="330">
        <v>7</v>
      </c>
      <c r="W66" s="330">
        <v>137</v>
      </c>
      <c r="X66" s="330" t="str">
        <v>E25-03B</v>
      </c>
      <c r="Y66" s="330">
        <v>186</v>
      </c>
      <c r="Z66" s="330">
        <v>186</v>
      </c>
      <c r="AA66" s="330">
        <v>0</v>
      </c>
      <c r="AB66" s="16" t="str">
        <v>E25</v>
      </c>
    </row>
    <row r="67" spans="1:28" x14ac:dyDescent="0.35">
      <c r="A67" s="331">
        <v>45630</v>
      </c>
      <c r="B67" s="330" t="str">
        <v>Iscla Maior</v>
      </c>
      <c r="C67" s="330" t="str">
        <v>Tour Operator</v>
      </c>
      <c r="D67" s="330" t="str">
        <v/>
      </c>
      <c r="E67" s="330" t="str">
        <v/>
      </c>
      <c r="F67" s="330" t="str">
        <v>RT</v>
      </c>
      <c r="G67" s="330" t="str">
        <v>Outbound</v>
      </c>
      <c r="H67" s="330" t="str">
        <v>4S6032</v>
      </c>
      <c r="I67" s="331" t="str">
        <v>NAP-SSH</v>
      </c>
      <c r="J67" s="884">
        <v>45774</v>
      </c>
      <c r="K67" s="330">
        <v>20</v>
      </c>
      <c r="L67" s="330">
        <v>20</v>
      </c>
      <c r="M67" s="330">
        <v>220</v>
      </c>
      <c r="N67" s="330">
        <v>0</v>
      </c>
      <c r="O67" s="330">
        <v>0</v>
      </c>
      <c r="P67" s="330">
        <v>4400</v>
      </c>
      <c r="Q67" s="330" t="str">
        <v>Confirmed</v>
      </c>
      <c r="R67" s="330" t="str">
        <v>Countersigned</v>
      </c>
      <c r="S67" s="330" t="str">
        <v>NAP</v>
      </c>
      <c r="T67" s="330" t="str">
        <v>SSH</v>
      </c>
      <c r="U67" s="330" t="str">
        <v>NAP</v>
      </c>
      <c r="V67" s="330">
        <v>7</v>
      </c>
      <c r="W67" s="330">
        <v>144</v>
      </c>
      <c r="X67" s="330" t="str">
        <v>E25-03B</v>
      </c>
      <c r="Y67" s="330">
        <v>186</v>
      </c>
      <c r="Z67" s="330">
        <v>135</v>
      </c>
      <c r="AA67" s="330">
        <v>51</v>
      </c>
      <c r="AB67" s="16" t="str">
        <v>E25</v>
      </c>
    </row>
    <row r="68" spans="1:28" x14ac:dyDescent="0.35">
      <c r="A68" s="331">
        <v>45630</v>
      </c>
      <c r="B68" s="330" t="str">
        <v>Iscla Maior</v>
      </c>
      <c r="C68" s="330" t="str">
        <v>Tour Operator</v>
      </c>
      <c r="D68" s="330" t="str">
        <v/>
      </c>
      <c r="E68" s="330" t="str">
        <v/>
      </c>
      <c r="F68" s="330" t="str">
        <v>RT</v>
      </c>
      <c r="G68" s="330" t="str">
        <v>Inbound</v>
      </c>
      <c r="H68" s="330" t="str">
        <v>4S6031</v>
      </c>
      <c r="I68" s="331" t="str">
        <v>SSH-NAP</v>
      </c>
      <c r="J68" s="884">
        <v>45774</v>
      </c>
      <c r="K68" s="330">
        <v>30</v>
      </c>
      <c r="L68" s="330">
        <v>30</v>
      </c>
      <c r="M68" s="330">
        <v>220</v>
      </c>
      <c r="N68" s="330">
        <v>0</v>
      </c>
      <c r="O68" s="330">
        <v>0</v>
      </c>
      <c r="P68" s="330">
        <v>6600</v>
      </c>
      <c r="Q68" s="330" t="str">
        <v>Confirmed</v>
      </c>
      <c r="R68" s="330" t="str">
        <v>Countersigned</v>
      </c>
      <c r="S68" s="330" t="str">
        <v>SSH</v>
      </c>
      <c r="T68" s="330" t="str">
        <v>NAP</v>
      </c>
      <c r="U68" s="330" t="str">
        <v>NAP</v>
      </c>
      <c r="V68" s="330">
        <v>7</v>
      </c>
      <c r="W68" s="330">
        <v>144</v>
      </c>
      <c r="X68" s="330" t="str">
        <v>E25-03B</v>
      </c>
      <c r="Y68" s="330">
        <v>186</v>
      </c>
      <c r="Z68" s="330">
        <v>186</v>
      </c>
      <c r="AA68" s="330">
        <v>0</v>
      </c>
      <c r="AB68" s="16" t="str">
        <v>E25</v>
      </c>
    </row>
    <row r="69" spans="1:28" x14ac:dyDescent="0.35">
      <c r="A69" s="331">
        <v>45630</v>
      </c>
      <c r="B69" s="330" t="str">
        <v>Iscla Maior</v>
      </c>
      <c r="C69" s="330" t="str">
        <v>Tour Operator</v>
      </c>
      <c r="D69" s="330" t="str">
        <v/>
      </c>
      <c r="E69" s="330" t="str">
        <v/>
      </c>
      <c r="F69" s="330" t="str">
        <v>RT</v>
      </c>
      <c r="G69" s="330" t="str">
        <v>Inbound</v>
      </c>
      <c r="H69" s="330" t="str">
        <v>4S6031</v>
      </c>
      <c r="I69" s="331" t="str">
        <v>SSH-NAP</v>
      </c>
      <c r="J69" s="884">
        <v>45781</v>
      </c>
      <c r="K69" s="330">
        <v>20</v>
      </c>
      <c r="L69" s="330">
        <v>20</v>
      </c>
      <c r="M69" s="330">
        <v>220</v>
      </c>
      <c r="N69" s="330">
        <v>0</v>
      </c>
      <c r="O69" s="330">
        <v>0</v>
      </c>
      <c r="P69" s="330">
        <v>4400</v>
      </c>
      <c r="Q69" s="330" t="str">
        <v>Confirmed</v>
      </c>
      <c r="R69" s="330" t="str">
        <v>Countersigned</v>
      </c>
      <c r="S69" s="330" t="str">
        <v>SSH</v>
      </c>
      <c r="T69" s="330" t="str">
        <v>NAP</v>
      </c>
      <c r="U69" s="330" t="str">
        <v>NAP</v>
      </c>
      <c r="V69" s="330">
        <v>7</v>
      </c>
      <c r="W69" s="330">
        <v>151</v>
      </c>
      <c r="X69" s="330" t="str">
        <v>E25-03B</v>
      </c>
      <c r="Y69" s="330">
        <v>186</v>
      </c>
      <c r="Z69" s="330">
        <v>187</v>
      </c>
      <c r="AA69" s="330">
        <v>-1</v>
      </c>
      <c r="AB69" s="16" t="str">
        <v>E25</v>
      </c>
    </row>
    <row r="70" spans="1:28" x14ac:dyDescent="0.35">
      <c r="A70" s="331">
        <v>45625</v>
      </c>
      <c r="B70" s="330" t="str">
        <v>JSV-Partyamo</v>
      </c>
      <c r="C70" s="330" t="str">
        <v>Tour Operator</v>
      </c>
      <c r="D70" s="330" t="str">
        <v/>
      </c>
      <c r="E70" s="330" t="str">
        <v/>
      </c>
      <c r="F70" s="330" t="str">
        <v>RT</v>
      </c>
      <c r="G70" s="330" t="str">
        <v>Outbound</v>
      </c>
      <c r="H70" s="330" t="str">
        <v>4S6016</v>
      </c>
      <c r="I70" s="331" t="str">
        <v>BRI-SSH</v>
      </c>
      <c r="J70" s="884">
        <v>45752</v>
      </c>
      <c r="K70" s="330">
        <v>30</v>
      </c>
      <c r="L70" s="330">
        <v>30</v>
      </c>
      <c r="M70" s="330">
        <v>210</v>
      </c>
      <c r="N70" s="330">
        <v>0</v>
      </c>
      <c r="O70" s="330">
        <v>0</v>
      </c>
      <c r="P70" s="330">
        <v>6300</v>
      </c>
      <c r="Q70" s="330" t="str">
        <v>Confirmed</v>
      </c>
      <c r="R70" s="330" t="str">
        <v>Countersigned</v>
      </c>
      <c r="S70" s="330" t="str">
        <v>BRI</v>
      </c>
      <c r="T70" s="330" t="str">
        <v>SSH</v>
      </c>
      <c r="U70" s="330" t="str">
        <v>BRI</v>
      </c>
      <c r="V70" s="330">
        <v>6</v>
      </c>
      <c r="W70" s="330">
        <v>127</v>
      </c>
      <c r="X70" s="330" t="str">
        <v>E25-02A</v>
      </c>
      <c r="Y70" s="330">
        <v>113</v>
      </c>
      <c r="Z70" s="330">
        <v>109</v>
      </c>
      <c r="AA70" s="330">
        <v>4</v>
      </c>
      <c r="AB70" s="16" t="str">
        <v>E25</v>
      </c>
    </row>
    <row r="71" spans="1:28" x14ac:dyDescent="0.35">
      <c r="A71" s="331">
        <v>45625</v>
      </c>
      <c r="B71" s="330" t="str">
        <v>JSV-Partyamo</v>
      </c>
      <c r="C71" s="330" t="str">
        <v>Tour Operator</v>
      </c>
      <c r="D71" s="330" t="str">
        <v/>
      </c>
      <c r="E71" s="330" t="str">
        <v/>
      </c>
      <c r="F71" s="330" t="str">
        <v>RT</v>
      </c>
      <c r="G71" s="330" t="str">
        <v>Outbound</v>
      </c>
      <c r="H71" s="330" t="str">
        <v>4S6016</v>
      </c>
      <c r="I71" s="331" t="str">
        <v>BRI-SSH</v>
      </c>
      <c r="J71" s="884">
        <v>45759</v>
      </c>
      <c r="K71" s="330">
        <v>30</v>
      </c>
      <c r="L71" s="330">
        <v>30</v>
      </c>
      <c r="M71" s="330">
        <v>210</v>
      </c>
      <c r="N71" s="330">
        <v>0</v>
      </c>
      <c r="O71" s="330">
        <v>0</v>
      </c>
      <c r="P71" s="330">
        <v>6300</v>
      </c>
      <c r="Q71" s="330" t="str">
        <v>Confirmed</v>
      </c>
      <c r="R71" s="330" t="str">
        <v>Countersigned</v>
      </c>
      <c r="S71" s="330" t="str">
        <v>BRI</v>
      </c>
      <c r="T71" s="330" t="str">
        <v>SSH</v>
      </c>
      <c r="U71" s="330" t="str">
        <v>BRI</v>
      </c>
      <c r="V71" s="330">
        <v>6</v>
      </c>
      <c r="W71" s="330">
        <v>134</v>
      </c>
      <c r="X71" s="330" t="str">
        <v>E25-02A</v>
      </c>
      <c r="Y71" s="330">
        <v>113</v>
      </c>
      <c r="Z71" s="330">
        <v>102</v>
      </c>
      <c r="AA71" s="330">
        <v>11</v>
      </c>
      <c r="AB71" s="16" t="str">
        <v>E25</v>
      </c>
    </row>
    <row r="72" spans="1:28" x14ac:dyDescent="0.35">
      <c r="A72" s="331">
        <v>45625</v>
      </c>
      <c r="B72" s="330" t="str">
        <v>JSV-Partyamo</v>
      </c>
      <c r="C72" s="330" t="str">
        <v>Tour Operator</v>
      </c>
      <c r="D72" s="330" t="str">
        <v/>
      </c>
      <c r="E72" s="330" t="str">
        <v/>
      </c>
      <c r="F72" s="330" t="str">
        <v>RT</v>
      </c>
      <c r="G72" s="330" t="str">
        <v>Outbound</v>
      </c>
      <c r="H72" s="330" t="str">
        <v>4S6004</v>
      </c>
      <c r="I72" s="331" t="str">
        <v>BRI-SSH</v>
      </c>
      <c r="J72" s="884">
        <v>45766</v>
      </c>
      <c r="K72" s="330">
        <v>30</v>
      </c>
      <c r="L72" s="330">
        <v>30</v>
      </c>
      <c r="M72" s="330">
        <v>210</v>
      </c>
      <c r="N72" s="330">
        <v>0</v>
      </c>
      <c r="O72" s="330">
        <v>0</v>
      </c>
      <c r="P72" s="330">
        <v>6300</v>
      </c>
      <c r="Q72" s="330" t="str">
        <v>Confirmed</v>
      </c>
      <c r="R72" s="330" t="str">
        <v>Countersigned</v>
      </c>
      <c r="S72" s="330" t="str">
        <v>BRI</v>
      </c>
      <c r="T72" s="330" t="str">
        <v>SSH</v>
      </c>
      <c r="U72" s="330" t="str">
        <v>BRI</v>
      </c>
      <c r="V72" s="330">
        <v>6</v>
      </c>
      <c r="W72" s="330">
        <v>141</v>
      </c>
      <c r="X72" s="330" t="str">
        <v>E25-02B</v>
      </c>
      <c r="Y72" s="330">
        <v>186</v>
      </c>
      <c r="Z72" s="330">
        <v>186</v>
      </c>
      <c r="AA72" s="330">
        <v>0</v>
      </c>
      <c r="AB72" s="16" t="str">
        <v>E25</v>
      </c>
    </row>
    <row r="73" spans="1:28" x14ac:dyDescent="0.35">
      <c r="A73" s="331">
        <v>45625</v>
      </c>
      <c r="B73" s="330" t="str">
        <v>JSV-Partyamo</v>
      </c>
      <c r="C73" s="330" t="str">
        <v>Tour Operator</v>
      </c>
      <c r="D73" s="330" t="str">
        <v/>
      </c>
      <c r="E73" s="330" t="str">
        <v/>
      </c>
      <c r="F73" s="330" t="str">
        <v>RT</v>
      </c>
      <c r="G73" s="330" t="str">
        <v>Outbound</v>
      </c>
      <c r="H73" s="330" t="str">
        <v>4S6004</v>
      </c>
      <c r="I73" s="331" t="str">
        <v>BRI-SSH</v>
      </c>
      <c r="J73" s="884">
        <v>45773</v>
      </c>
      <c r="K73" s="330">
        <v>30</v>
      </c>
      <c r="L73" s="330">
        <v>30</v>
      </c>
      <c r="M73" s="330">
        <v>210</v>
      </c>
      <c r="N73" s="330">
        <v>0</v>
      </c>
      <c r="O73" s="330">
        <v>0</v>
      </c>
      <c r="P73" s="330">
        <v>6300</v>
      </c>
      <c r="Q73" s="330" t="str">
        <v>Confirmed</v>
      </c>
      <c r="R73" s="330" t="str">
        <v>Countersigned</v>
      </c>
      <c r="S73" s="330" t="str">
        <v>BRI</v>
      </c>
      <c r="T73" s="330" t="str">
        <v>SSH</v>
      </c>
      <c r="U73" s="330" t="str">
        <v>BRI</v>
      </c>
      <c r="V73" s="330">
        <v>6</v>
      </c>
      <c r="W73" s="330">
        <v>148</v>
      </c>
      <c r="X73" s="330" t="str">
        <v>E25-02B</v>
      </c>
      <c r="Y73" s="330">
        <v>186</v>
      </c>
      <c r="Z73" s="330">
        <v>167</v>
      </c>
      <c r="AA73" s="330">
        <v>19</v>
      </c>
      <c r="AB73" s="16" t="str">
        <v>E25</v>
      </c>
    </row>
    <row r="74" spans="1:28" x14ac:dyDescent="0.35">
      <c r="A74" s="331">
        <v>45625</v>
      </c>
      <c r="B74" s="330" t="str">
        <v>JSV-Partyamo</v>
      </c>
      <c r="C74" s="330" t="str">
        <v>Tour Operator</v>
      </c>
      <c r="D74" s="330" t="str">
        <v/>
      </c>
      <c r="E74" s="330" t="str">
        <v/>
      </c>
      <c r="F74" s="330" t="str">
        <v>RT</v>
      </c>
      <c r="G74" s="330" t="str">
        <v>Inbound</v>
      </c>
      <c r="H74" s="330" t="str">
        <v>4S6015</v>
      </c>
      <c r="I74" s="331" t="str">
        <v>SSH-BRI</v>
      </c>
      <c r="J74" s="884">
        <v>45759</v>
      </c>
      <c r="K74" s="330">
        <v>30</v>
      </c>
      <c r="L74" s="330">
        <v>30</v>
      </c>
      <c r="M74" s="330">
        <v>210</v>
      </c>
      <c r="N74" s="330">
        <v>0</v>
      </c>
      <c r="O74" s="330">
        <v>0</v>
      </c>
      <c r="P74" s="330">
        <v>6300</v>
      </c>
      <c r="Q74" s="330" t="str">
        <v>Confirmed</v>
      </c>
      <c r="R74" s="330" t="str">
        <v>Countersigned</v>
      </c>
      <c r="S74" s="330" t="str">
        <v>SSH</v>
      </c>
      <c r="T74" s="330" t="str">
        <v>BRI</v>
      </c>
      <c r="U74" s="330" t="str">
        <v>BRI</v>
      </c>
      <c r="V74" s="330">
        <v>6</v>
      </c>
      <c r="W74" s="330">
        <v>134</v>
      </c>
      <c r="X74" s="330" t="str">
        <v>E25-02A</v>
      </c>
      <c r="Y74" s="330">
        <v>113</v>
      </c>
      <c r="Z74" s="330">
        <v>90</v>
      </c>
      <c r="AA74" s="330">
        <v>23</v>
      </c>
      <c r="AB74" s="16" t="str">
        <v>E25</v>
      </c>
    </row>
    <row r="75" spans="1:28" x14ac:dyDescent="0.35">
      <c r="A75" s="331">
        <v>45625</v>
      </c>
      <c r="B75" s="330" t="str">
        <v>JSV-Partyamo</v>
      </c>
      <c r="C75" s="330" t="str">
        <v>Tour Operator</v>
      </c>
      <c r="D75" s="330" t="str">
        <v/>
      </c>
      <c r="E75" s="330" t="str">
        <v/>
      </c>
      <c r="F75" s="330" t="str">
        <v>RT</v>
      </c>
      <c r="G75" s="330" t="str">
        <v>Inbound</v>
      </c>
      <c r="H75" s="330" t="str">
        <v>4S6003</v>
      </c>
      <c r="I75" s="331" t="str">
        <v>SSH-BRI</v>
      </c>
      <c r="J75" s="884">
        <v>45766</v>
      </c>
      <c r="K75" s="330">
        <v>30</v>
      </c>
      <c r="L75" s="330">
        <v>30</v>
      </c>
      <c r="M75" s="330">
        <v>210</v>
      </c>
      <c r="N75" s="330">
        <v>0</v>
      </c>
      <c r="O75" s="330">
        <v>0</v>
      </c>
      <c r="P75" s="330">
        <v>6300</v>
      </c>
      <c r="Q75" s="330" t="str">
        <v>Confirmed</v>
      </c>
      <c r="R75" s="330" t="str">
        <v>Countersigned</v>
      </c>
      <c r="S75" s="330" t="str">
        <v>SSH</v>
      </c>
      <c r="T75" s="330" t="str">
        <v>BRI</v>
      </c>
      <c r="U75" s="330" t="str">
        <v>BRI</v>
      </c>
      <c r="V75" s="330">
        <v>6</v>
      </c>
      <c r="W75" s="330">
        <v>141</v>
      </c>
      <c r="X75" s="330" t="str">
        <v>E25-02B</v>
      </c>
      <c r="Y75" s="330">
        <v>186</v>
      </c>
      <c r="Z75" s="330">
        <v>91</v>
      </c>
      <c r="AA75" s="330">
        <v>95</v>
      </c>
      <c r="AB75" s="16" t="str">
        <v>E25</v>
      </c>
    </row>
    <row r="76" spans="1:28" x14ac:dyDescent="0.35">
      <c r="A76" s="331">
        <v>45625</v>
      </c>
      <c r="B76" s="330" t="str">
        <v>JSV-Partyamo</v>
      </c>
      <c r="C76" s="330" t="str">
        <v>Tour Operator</v>
      </c>
      <c r="D76" s="330" t="str">
        <v/>
      </c>
      <c r="E76" s="330" t="str">
        <v/>
      </c>
      <c r="F76" s="330" t="str">
        <v>RT</v>
      </c>
      <c r="G76" s="330" t="str">
        <v>Inbound</v>
      </c>
      <c r="H76" s="330" t="str">
        <v>4S6003</v>
      </c>
      <c r="I76" s="331" t="str">
        <v>SSH-BRI</v>
      </c>
      <c r="J76" s="884">
        <v>45773</v>
      </c>
      <c r="K76" s="330">
        <v>30</v>
      </c>
      <c r="L76" s="330">
        <v>30</v>
      </c>
      <c r="M76" s="330">
        <v>210</v>
      </c>
      <c r="N76" s="330">
        <v>0</v>
      </c>
      <c r="O76" s="330">
        <v>0</v>
      </c>
      <c r="P76" s="330">
        <v>6300</v>
      </c>
      <c r="Q76" s="330" t="str">
        <v>Confirmed</v>
      </c>
      <c r="R76" s="330" t="str">
        <v>Countersigned</v>
      </c>
      <c r="S76" s="330" t="str">
        <v>SSH</v>
      </c>
      <c r="T76" s="330" t="str">
        <v>BRI</v>
      </c>
      <c r="U76" s="330" t="str">
        <v>BRI</v>
      </c>
      <c r="V76" s="330">
        <v>6</v>
      </c>
      <c r="W76" s="330">
        <v>148</v>
      </c>
      <c r="X76" s="330" t="str">
        <v>E25-02B</v>
      </c>
      <c r="Y76" s="330">
        <v>186</v>
      </c>
      <c r="Z76" s="330">
        <v>188</v>
      </c>
      <c r="AA76" s="330">
        <v>-2</v>
      </c>
      <c r="AB76" s="16" t="str">
        <v>E25</v>
      </c>
    </row>
    <row r="77" spans="1:28" x14ac:dyDescent="0.35">
      <c r="A77" s="331">
        <v>45625</v>
      </c>
      <c r="B77" s="330" t="str">
        <v>JSV-Partyamo</v>
      </c>
      <c r="C77" s="330" t="str">
        <v>Tour Operator</v>
      </c>
      <c r="D77" s="330" t="str">
        <v/>
      </c>
      <c r="E77" s="330" t="str">
        <v/>
      </c>
      <c r="F77" s="330" t="str">
        <v>RT</v>
      </c>
      <c r="G77" s="330" t="str">
        <v>Inbound</v>
      </c>
      <c r="H77" s="330" t="str">
        <v>4S6003</v>
      </c>
      <c r="I77" s="331" t="str">
        <v>SSH-BRI</v>
      </c>
      <c r="J77" s="884">
        <v>45780</v>
      </c>
      <c r="K77" s="330">
        <v>30</v>
      </c>
      <c r="L77" s="330">
        <v>30</v>
      </c>
      <c r="M77" s="330">
        <v>210</v>
      </c>
      <c r="N77" s="330">
        <v>0</v>
      </c>
      <c r="O77" s="330">
        <v>0</v>
      </c>
      <c r="P77" s="330">
        <v>6300</v>
      </c>
      <c r="Q77" s="330" t="str">
        <v>Confirmed</v>
      </c>
      <c r="R77" s="330" t="str">
        <v>Countersigned</v>
      </c>
      <c r="S77" s="330" t="str">
        <v>SSH</v>
      </c>
      <c r="T77" s="330" t="str">
        <v>BRI</v>
      </c>
      <c r="U77" s="330" t="str">
        <v>BRI</v>
      </c>
      <c r="V77" s="330">
        <v>6</v>
      </c>
      <c r="W77" s="330">
        <v>155</v>
      </c>
      <c r="X77" s="330" t="str">
        <v>E25-02B</v>
      </c>
      <c r="Y77" s="330">
        <v>186</v>
      </c>
      <c r="Z77" s="330">
        <v>181</v>
      </c>
      <c r="AA77" s="330">
        <v>5</v>
      </c>
      <c r="AB77" s="16" t="str">
        <v>E25</v>
      </c>
    </row>
    <row r="78" spans="1:28" x14ac:dyDescent="0.35">
      <c r="A78" s="331">
        <v>45625</v>
      </c>
      <c r="B78" s="330" t="str">
        <v>JSV-Partyamo</v>
      </c>
      <c r="C78" s="330" t="str">
        <v>Tour Operator</v>
      </c>
      <c r="D78" s="330" t="str">
        <v/>
      </c>
      <c r="E78" s="330" t="str">
        <v/>
      </c>
      <c r="F78" s="330" t="str">
        <v>RT</v>
      </c>
      <c r="G78" s="330" t="str">
        <v>Outbound</v>
      </c>
      <c r="H78" s="330" t="str">
        <v>SM820</v>
      </c>
      <c r="I78" s="331" t="str">
        <v>NAP-SSH</v>
      </c>
      <c r="J78" s="884">
        <v>45753</v>
      </c>
      <c r="K78" s="330">
        <v>30</v>
      </c>
      <c r="L78" s="330">
        <v>30</v>
      </c>
      <c r="M78" s="330">
        <v>205</v>
      </c>
      <c r="N78" s="330">
        <v>0</v>
      </c>
      <c r="O78" s="330">
        <v>0</v>
      </c>
      <c r="P78" s="330">
        <v>6150</v>
      </c>
      <c r="Q78" s="330" t="str">
        <v>Confirmed</v>
      </c>
      <c r="R78" s="330" t="str">
        <v>Countersigned</v>
      </c>
      <c r="S78" s="330" t="str">
        <v>NAP</v>
      </c>
      <c r="T78" s="330" t="str">
        <v>SSH</v>
      </c>
      <c r="U78" s="330" t="str">
        <v>NAP</v>
      </c>
      <c r="V78" s="330">
        <v>7</v>
      </c>
      <c r="W78" s="330">
        <v>128</v>
      </c>
      <c r="X78" s="330" t="str">
        <v>E25-03A</v>
      </c>
      <c r="Y78" s="330">
        <v>85</v>
      </c>
      <c r="Z78" s="330">
        <v>82</v>
      </c>
      <c r="AA78" s="330">
        <v>3</v>
      </c>
      <c r="AB78" s="16" t="str">
        <v>E25</v>
      </c>
    </row>
    <row r="79" spans="1:28" x14ac:dyDescent="0.35">
      <c r="A79" s="331">
        <v>45625</v>
      </c>
      <c r="B79" s="330" t="str">
        <v>JSV-Partyamo</v>
      </c>
      <c r="C79" s="330" t="str">
        <v>Tour Operator</v>
      </c>
      <c r="D79" s="330" t="str">
        <v/>
      </c>
      <c r="E79" s="330" t="str">
        <v/>
      </c>
      <c r="F79" s="330" t="str">
        <v>RT</v>
      </c>
      <c r="G79" s="330" t="str">
        <v>Outbound</v>
      </c>
      <c r="H79" s="330" t="str">
        <v>4S6032</v>
      </c>
      <c r="I79" s="331" t="str">
        <v>NAP-SSH</v>
      </c>
      <c r="J79" s="884">
        <v>45760</v>
      </c>
      <c r="K79" s="330">
        <v>30</v>
      </c>
      <c r="L79" s="330">
        <v>30</v>
      </c>
      <c r="M79" s="330">
        <v>205</v>
      </c>
      <c r="N79" s="330">
        <v>0</v>
      </c>
      <c r="O79" s="330">
        <v>0</v>
      </c>
      <c r="P79" s="330">
        <v>6150</v>
      </c>
      <c r="Q79" s="330" t="str">
        <v>Confirmed</v>
      </c>
      <c r="R79" s="330" t="str">
        <v>Countersigned</v>
      </c>
      <c r="S79" s="330" t="str">
        <v>NAP</v>
      </c>
      <c r="T79" s="330" t="str">
        <v>SSH</v>
      </c>
      <c r="U79" s="330" t="str">
        <v>NAP</v>
      </c>
      <c r="V79" s="330">
        <v>7</v>
      </c>
      <c r="W79" s="330">
        <v>135</v>
      </c>
      <c r="X79" s="330" t="str">
        <v>E25-03B</v>
      </c>
      <c r="Y79" s="330">
        <v>186</v>
      </c>
      <c r="Z79" s="330">
        <v>157</v>
      </c>
      <c r="AA79" s="330">
        <v>29</v>
      </c>
      <c r="AB79" s="16" t="str">
        <v>E25</v>
      </c>
    </row>
    <row r="80" spans="1:28" x14ac:dyDescent="0.35">
      <c r="A80" s="331">
        <v>45625</v>
      </c>
      <c r="B80" s="330" t="str">
        <v>JSV-Partyamo</v>
      </c>
      <c r="C80" s="330" t="str">
        <v>Tour Operator</v>
      </c>
      <c r="D80" s="330" t="str">
        <v/>
      </c>
      <c r="E80" s="330" t="str">
        <v/>
      </c>
      <c r="F80" s="330" t="str">
        <v>RT</v>
      </c>
      <c r="G80" s="330" t="str">
        <v>Outbound</v>
      </c>
      <c r="H80" s="330" t="str">
        <v>4S6032</v>
      </c>
      <c r="I80" s="331" t="str">
        <v>NAP-SSH</v>
      </c>
      <c r="J80" s="884">
        <v>45767</v>
      </c>
      <c r="K80" s="330">
        <v>24</v>
      </c>
      <c r="L80" s="330">
        <v>24</v>
      </c>
      <c r="M80" s="330">
        <v>205</v>
      </c>
      <c r="N80" s="330">
        <v>0</v>
      </c>
      <c r="O80" s="330">
        <v>0</v>
      </c>
      <c r="P80" s="330">
        <v>4920</v>
      </c>
      <c r="Q80" s="330" t="str">
        <v>Confirmed</v>
      </c>
      <c r="R80" s="330" t="str">
        <v>Countersigned</v>
      </c>
      <c r="S80" s="330" t="str">
        <v>NAP</v>
      </c>
      <c r="T80" s="330" t="str">
        <v>SSH</v>
      </c>
      <c r="U80" s="330" t="str">
        <v>NAP</v>
      </c>
      <c r="V80" s="330">
        <v>7</v>
      </c>
      <c r="W80" s="330">
        <v>142</v>
      </c>
      <c r="X80" s="330" t="str">
        <v>E25-03B</v>
      </c>
      <c r="Y80" s="330">
        <v>186</v>
      </c>
      <c r="Z80" s="330">
        <v>186</v>
      </c>
      <c r="AA80" s="330">
        <v>0</v>
      </c>
      <c r="AB80" s="16" t="str">
        <v>E25</v>
      </c>
    </row>
    <row r="81" spans="1:28" x14ac:dyDescent="0.35">
      <c r="A81" s="331">
        <v>45625</v>
      </c>
      <c r="B81" s="330" t="str">
        <v>JSV-Partyamo</v>
      </c>
      <c r="C81" s="330" t="str">
        <v>Tour Operator</v>
      </c>
      <c r="D81" s="330" t="str">
        <v/>
      </c>
      <c r="E81" s="330" t="str">
        <v/>
      </c>
      <c r="F81" s="330" t="str">
        <v>RT</v>
      </c>
      <c r="G81" s="330" t="str">
        <v>Outbound</v>
      </c>
      <c r="H81" s="330" t="str">
        <v>4S6032</v>
      </c>
      <c r="I81" s="331" t="str">
        <v>NAP-SSH</v>
      </c>
      <c r="J81" s="884">
        <v>45774</v>
      </c>
      <c r="K81" s="330">
        <v>30</v>
      </c>
      <c r="L81" s="330">
        <v>30</v>
      </c>
      <c r="M81" s="330">
        <v>205</v>
      </c>
      <c r="N81" s="330">
        <v>0</v>
      </c>
      <c r="O81" s="330">
        <v>0</v>
      </c>
      <c r="P81" s="330">
        <v>6150</v>
      </c>
      <c r="Q81" s="330" t="str">
        <v>Confirmed</v>
      </c>
      <c r="R81" s="330" t="str">
        <v>Countersigned</v>
      </c>
      <c r="S81" s="330" t="str">
        <v>NAP</v>
      </c>
      <c r="T81" s="330" t="str">
        <v>SSH</v>
      </c>
      <c r="U81" s="330" t="str">
        <v>NAP</v>
      </c>
      <c r="V81" s="330">
        <v>7</v>
      </c>
      <c r="W81" s="330">
        <v>149</v>
      </c>
      <c r="X81" s="330" t="str">
        <v>E25-03B</v>
      </c>
      <c r="Y81" s="330">
        <v>186</v>
      </c>
      <c r="Z81" s="330">
        <v>135</v>
      </c>
      <c r="AA81" s="330">
        <v>51</v>
      </c>
      <c r="AB81" s="16" t="str">
        <v>E25</v>
      </c>
    </row>
    <row r="82" spans="1:28" x14ac:dyDescent="0.35">
      <c r="A82" s="331">
        <v>45625</v>
      </c>
      <c r="B82" s="330" t="str">
        <v>JSV-Partyamo</v>
      </c>
      <c r="C82" s="330" t="str">
        <v>Tour Operator</v>
      </c>
      <c r="D82" s="330" t="str">
        <v/>
      </c>
      <c r="E82" s="330" t="str">
        <v/>
      </c>
      <c r="F82" s="330" t="str">
        <v>RT</v>
      </c>
      <c r="G82" s="330" t="str">
        <v>Inbound</v>
      </c>
      <c r="H82" s="330" t="str">
        <v>SM819</v>
      </c>
      <c r="I82" s="331" t="str">
        <v>SSH-NAP</v>
      </c>
      <c r="J82" s="884">
        <v>45760</v>
      </c>
      <c r="K82" s="330">
        <v>30</v>
      </c>
      <c r="L82" s="330">
        <v>30</v>
      </c>
      <c r="M82" s="330">
        <v>205</v>
      </c>
      <c r="N82" s="330">
        <v>0</v>
      </c>
      <c r="O82" s="330">
        <v>0</v>
      </c>
      <c r="P82" s="330">
        <v>6150</v>
      </c>
      <c r="Q82" s="330" t="str">
        <v>Confirmed</v>
      </c>
      <c r="R82" s="330" t="str">
        <v>Countersigned</v>
      </c>
      <c r="S82" s="330" t="str">
        <v>SSH</v>
      </c>
      <c r="T82" s="330" t="str">
        <v>NAP</v>
      </c>
      <c r="U82" s="330" t="str">
        <v>NAP</v>
      </c>
      <c r="V82" s="330">
        <v>7</v>
      </c>
      <c r="W82" s="330">
        <v>135</v>
      </c>
      <c r="X82" s="330" t="str">
        <v>E25-03A</v>
      </c>
      <c r="Y82" s="330">
        <v>85</v>
      </c>
      <c r="Z82" s="330">
        <v>85</v>
      </c>
      <c r="AA82" s="330">
        <v>0</v>
      </c>
      <c r="AB82" s="16" t="str">
        <v>E25</v>
      </c>
    </row>
    <row r="83" spans="1:28" x14ac:dyDescent="0.35">
      <c r="A83" s="331">
        <v>45625</v>
      </c>
      <c r="B83" s="330" t="str">
        <v>JSV-Partyamo</v>
      </c>
      <c r="C83" s="330" t="str">
        <v>Tour Operator</v>
      </c>
      <c r="D83" s="330" t="str">
        <v/>
      </c>
      <c r="E83" s="330" t="str">
        <v/>
      </c>
      <c r="F83" s="330" t="str">
        <v>RT</v>
      </c>
      <c r="G83" s="330" t="str">
        <v>Inbound</v>
      </c>
      <c r="H83" s="330" t="str">
        <v>4S6031</v>
      </c>
      <c r="I83" s="331" t="str">
        <v>SSH-NAP</v>
      </c>
      <c r="J83" s="884">
        <v>45767</v>
      </c>
      <c r="K83" s="330">
        <v>30</v>
      </c>
      <c r="L83" s="330">
        <v>30</v>
      </c>
      <c r="M83" s="330">
        <v>205</v>
      </c>
      <c r="N83" s="330">
        <v>0</v>
      </c>
      <c r="O83" s="330">
        <v>0</v>
      </c>
      <c r="P83" s="330">
        <v>6150</v>
      </c>
      <c r="Q83" s="330" t="str">
        <v>Confirmed</v>
      </c>
      <c r="R83" s="330" t="str">
        <v>Countersigned</v>
      </c>
      <c r="S83" s="330" t="str">
        <v>SSH</v>
      </c>
      <c r="T83" s="330" t="str">
        <v>NAP</v>
      </c>
      <c r="U83" s="330" t="str">
        <v>NAP</v>
      </c>
      <c r="V83" s="330">
        <v>7</v>
      </c>
      <c r="W83" s="330">
        <v>142</v>
      </c>
      <c r="X83" s="330" t="str">
        <v>E25-03B</v>
      </c>
      <c r="Y83" s="330">
        <v>186</v>
      </c>
      <c r="Z83" s="330">
        <v>162</v>
      </c>
      <c r="AA83" s="330">
        <v>24</v>
      </c>
      <c r="AB83" s="16" t="str">
        <v>E25</v>
      </c>
    </row>
    <row r="84" spans="1:28" x14ac:dyDescent="0.35">
      <c r="A84" s="331">
        <v>45625</v>
      </c>
      <c r="B84" s="330" t="str">
        <v>JSV-Partyamo</v>
      </c>
      <c r="C84" s="330" t="str">
        <v>Tour Operator</v>
      </c>
      <c r="D84" s="330" t="str">
        <v/>
      </c>
      <c r="E84" s="330" t="str">
        <v/>
      </c>
      <c r="F84" s="330" t="str">
        <v>RT</v>
      </c>
      <c r="G84" s="330" t="str">
        <v>Inbound</v>
      </c>
      <c r="H84" s="330" t="str">
        <v>4S6031</v>
      </c>
      <c r="I84" s="331" t="str">
        <v>SSH-NAP</v>
      </c>
      <c r="J84" s="884">
        <v>45774</v>
      </c>
      <c r="K84" s="330">
        <v>20</v>
      </c>
      <c r="L84" s="330">
        <v>20</v>
      </c>
      <c r="M84" s="330">
        <v>205</v>
      </c>
      <c r="N84" s="330">
        <v>0</v>
      </c>
      <c r="O84" s="330">
        <v>0</v>
      </c>
      <c r="P84" s="330">
        <v>4100</v>
      </c>
      <c r="Q84" s="330" t="str">
        <v>Confirmed</v>
      </c>
      <c r="R84" s="330" t="str">
        <v>Countersigned</v>
      </c>
      <c r="S84" s="330" t="str">
        <v>SSH</v>
      </c>
      <c r="T84" s="330" t="str">
        <v>NAP</v>
      </c>
      <c r="U84" s="330" t="str">
        <v>NAP</v>
      </c>
      <c r="V84" s="330">
        <v>7</v>
      </c>
      <c r="W84" s="330">
        <v>149</v>
      </c>
      <c r="X84" s="330" t="str">
        <v>E25-03B</v>
      </c>
      <c r="Y84" s="330">
        <v>186</v>
      </c>
      <c r="Z84" s="330">
        <v>186</v>
      </c>
      <c r="AA84" s="330">
        <v>0</v>
      </c>
      <c r="AB84" s="16" t="str">
        <v>E25</v>
      </c>
    </row>
    <row r="85" spans="1:28" x14ac:dyDescent="0.35">
      <c r="A85" s="331">
        <v>45625</v>
      </c>
      <c r="B85" s="330" t="str">
        <v>JSV-Partyamo</v>
      </c>
      <c r="C85" s="330" t="str">
        <v>Tour Operator</v>
      </c>
      <c r="D85" s="330" t="str">
        <v/>
      </c>
      <c r="E85" s="330" t="str">
        <v/>
      </c>
      <c r="F85" s="330" t="str">
        <v>RT</v>
      </c>
      <c r="G85" s="330" t="str">
        <v>Inbound</v>
      </c>
      <c r="H85" s="330" t="str">
        <v>4S6031</v>
      </c>
      <c r="I85" s="331" t="str">
        <v>SSH-NAP</v>
      </c>
      <c r="J85" s="884">
        <v>45781</v>
      </c>
      <c r="K85" s="330">
        <v>30</v>
      </c>
      <c r="L85" s="330">
        <v>30</v>
      </c>
      <c r="M85" s="330">
        <v>205</v>
      </c>
      <c r="N85" s="330">
        <v>0</v>
      </c>
      <c r="O85" s="330">
        <v>0</v>
      </c>
      <c r="P85" s="330">
        <v>6150</v>
      </c>
      <c r="Q85" s="330" t="str">
        <v>Confirmed</v>
      </c>
      <c r="R85" s="330" t="str">
        <v>Countersigned</v>
      </c>
      <c r="S85" s="330" t="str">
        <v>SSH</v>
      </c>
      <c r="T85" s="330" t="str">
        <v>NAP</v>
      </c>
      <c r="U85" s="330" t="str">
        <v>NAP</v>
      </c>
      <c r="V85" s="330">
        <v>7</v>
      </c>
      <c r="W85" s="330">
        <v>156</v>
      </c>
      <c r="X85" s="330" t="str">
        <v>E25-03B</v>
      </c>
      <c r="Y85" s="330">
        <v>186</v>
      </c>
      <c r="Z85" s="330">
        <v>187</v>
      </c>
      <c r="AA85" s="330">
        <v>-1</v>
      </c>
      <c r="AB85" s="16" t="str">
        <v>E25</v>
      </c>
    </row>
    <row r="86" spans="1:28" x14ac:dyDescent="0.35">
      <c r="A86" s="331">
        <v>45626</v>
      </c>
      <c r="B86" s="330" t="str">
        <v>Miti Viaggi</v>
      </c>
      <c r="C86" s="330" t="str">
        <v>Tour Operator</v>
      </c>
      <c r="D86" s="330" t="str">
        <v/>
      </c>
      <c r="E86" s="330" t="str">
        <v/>
      </c>
      <c r="F86" s="330" t="str">
        <v>RT</v>
      </c>
      <c r="G86" s="330" t="str">
        <v>Outbound</v>
      </c>
      <c r="H86" s="330" t="str">
        <v>4S6032</v>
      </c>
      <c r="I86" s="331" t="str">
        <v>NAP-SSH</v>
      </c>
      <c r="J86" s="884">
        <v>45767</v>
      </c>
      <c r="K86" s="330">
        <v>20</v>
      </c>
      <c r="L86" s="330">
        <v>20</v>
      </c>
      <c r="M86" s="330">
        <v>245</v>
      </c>
      <c r="N86" s="330">
        <v>0</v>
      </c>
      <c r="O86" s="330">
        <v>0</v>
      </c>
      <c r="P86" s="330">
        <v>4900</v>
      </c>
      <c r="Q86" s="330" t="str">
        <v>Confirmed</v>
      </c>
      <c r="R86" s="330" t="str">
        <v>Countersigned</v>
      </c>
      <c r="S86" s="330" t="str">
        <v>NAP</v>
      </c>
      <c r="T86" s="330" t="str">
        <v>SSH</v>
      </c>
      <c r="U86" s="330" t="str">
        <v>NAP</v>
      </c>
      <c r="V86" s="330">
        <v>7</v>
      </c>
      <c r="W86" s="330">
        <v>141</v>
      </c>
      <c r="X86" s="330" t="str">
        <v>E25-03B</v>
      </c>
      <c r="Y86" s="330">
        <v>186</v>
      </c>
      <c r="Z86" s="330">
        <v>186</v>
      </c>
      <c r="AA86" s="330">
        <v>0</v>
      </c>
      <c r="AB86" s="16" t="str">
        <v>E25</v>
      </c>
    </row>
    <row r="87" spans="1:28" x14ac:dyDescent="0.35">
      <c r="A87" s="331">
        <v>45626</v>
      </c>
      <c r="B87" s="330" t="str">
        <v>Miti Viaggi</v>
      </c>
      <c r="C87" s="330" t="str">
        <v>Tour Operator</v>
      </c>
      <c r="D87" s="330" t="str">
        <v/>
      </c>
      <c r="E87" s="330" t="str">
        <v/>
      </c>
      <c r="F87" s="330" t="str">
        <v>RT</v>
      </c>
      <c r="G87" s="330" t="str">
        <v>Inbound</v>
      </c>
      <c r="H87" s="330" t="str">
        <v>4S6031</v>
      </c>
      <c r="I87" s="331" t="str">
        <v>SSH-NAP</v>
      </c>
      <c r="J87" s="884">
        <v>45774</v>
      </c>
      <c r="K87" s="330">
        <v>20</v>
      </c>
      <c r="L87" s="330">
        <v>20</v>
      </c>
      <c r="M87" s="330">
        <v>245</v>
      </c>
      <c r="N87" s="330">
        <v>0</v>
      </c>
      <c r="O87" s="330">
        <v>0</v>
      </c>
      <c r="P87" s="330">
        <v>4900</v>
      </c>
      <c r="Q87" s="330" t="str">
        <v>Confirmed</v>
      </c>
      <c r="R87" s="330" t="str">
        <v>Countersigned</v>
      </c>
      <c r="S87" s="330" t="str">
        <v>SSH</v>
      </c>
      <c r="T87" s="330" t="str">
        <v>NAP</v>
      </c>
      <c r="U87" s="330" t="str">
        <v>NAP</v>
      </c>
      <c r="V87" s="330">
        <v>7</v>
      </c>
      <c r="W87" s="330">
        <v>148</v>
      </c>
      <c r="X87" s="330" t="str">
        <v>E25-03B</v>
      </c>
      <c r="Y87" s="330">
        <v>186</v>
      </c>
      <c r="Z87" s="330">
        <v>186</v>
      </c>
      <c r="AA87" s="330">
        <v>0</v>
      </c>
      <c r="AB87" s="16" t="str">
        <v>E25</v>
      </c>
    </row>
    <row r="88" spans="1:28" x14ac:dyDescent="0.35">
      <c r="A88" s="331">
        <v>45608</v>
      </c>
      <c r="B88" s="330" t="str">
        <v>Enzo Viaggi</v>
      </c>
      <c r="C88" s="330" t="str">
        <v>Tour Operator</v>
      </c>
      <c r="D88" s="330" t="str">
        <v/>
      </c>
      <c r="E88" s="330" t="str">
        <v/>
      </c>
      <c r="F88" s="330" t="str">
        <v>RT</v>
      </c>
      <c r="G88" s="330" t="str">
        <v>Outbound</v>
      </c>
      <c r="H88" s="330" t="str">
        <v>4S6004</v>
      </c>
      <c r="I88" s="331" t="str">
        <v>BRI-SSH</v>
      </c>
      <c r="J88" s="884">
        <v>45766</v>
      </c>
      <c r="K88" s="330">
        <v>20</v>
      </c>
      <c r="L88" s="330">
        <v>20</v>
      </c>
      <c r="M88" s="330">
        <v>225</v>
      </c>
      <c r="N88" s="330">
        <v>0</v>
      </c>
      <c r="O88" s="330">
        <v>0</v>
      </c>
      <c r="P88" s="330">
        <v>4500</v>
      </c>
      <c r="Q88" s="330" t="str">
        <v>Confirmed</v>
      </c>
      <c r="R88" s="330" t="str">
        <v>Countersigned</v>
      </c>
      <c r="S88" s="330" t="str">
        <v>BRI</v>
      </c>
      <c r="T88" s="330" t="str">
        <v>SSH</v>
      </c>
      <c r="U88" s="330" t="str">
        <v>BRI</v>
      </c>
      <c r="V88" s="330">
        <v>6</v>
      </c>
      <c r="W88" s="330">
        <v>158</v>
      </c>
      <c r="X88" s="330" t="str">
        <v>E25-02B</v>
      </c>
      <c r="Y88" s="330">
        <v>186</v>
      </c>
      <c r="Z88" s="330">
        <v>186</v>
      </c>
      <c r="AA88" s="330">
        <v>0</v>
      </c>
      <c r="AB88" s="16" t="str">
        <v>E25</v>
      </c>
    </row>
    <row r="89" spans="1:28" x14ac:dyDescent="0.35">
      <c r="A89" s="331">
        <v>45608</v>
      </c>
      <c r="B89" s="330" t="str">
        <v>Enzo Viaggi</v>
      </c>
      <c r="C89" s="330" t="str">
        <v>Tour Operator</v>
      </c>
      <c r="D89" s="330" t="str">
        <v/>
      </c>
      <c r="E89" s="330" t="str">
        <v/>
      </c>
      <c r="F89" s="330" t="str">
        <v>RT</v>
      </c>
      <c r="G89" s="330" t="str">
        <v>Outbound</v>
      </c>
      <c r="H89" s="330" t="str">
        <v>4S6004</v>
      </c>
      <c r="I89" s="331" t="str">
        <v>BRI-SSH</v>
      </c>
      <c r="J89" s="884">
        <v>45773</v>
      </c>
      <c r="K89" s="330">
        <v>10</v>
      </c>
      <c r="L89" s="330">
        <v>10</v>
      </c>
      <c r="M89" s="330">
        <v>225</v>
      </c>
      <c r="N89" s="330">
        <v>0</v>
      </c>
      <c r="O89" s="330">
        <v>0</v>
      </c>
      <c r="P89" s="330">
        <v>2250</v>
      </c>
      <c r="Q89" s="330" t="str">
        <v>Confirmed</v>
      </c>
      <c r="R89" s="330" t="str">
        <v>Countersigned</v>
      </c>
      <c r="S89" s="330" t="str">
        <v>BRI</v>
      </c>
      <c r="T89" s="330" t="str">
        <v>SSH</v>
      </c>
      <c r="U89" s="330" t="str">
        <v>BRI</v>
      </c>
      <c r="V89" s="330">
        <v>6</v>
      </c>
      <c r="W89" s="330">
        <v>165</v>
      </c>
      <c r="X89" s="330" t="str">
        <v>E25-02B</v>
      </c>
      <c r="Y89" s="330">
        <v>186</v>
      </c>
      <c r="Z89" s="330">
        <v>167</v>
      </c>
      <c r="AA89" s="330">
        <v>19</v>
      </c>
      <c r="AB89" s="16" t="str">
        <v>E25</v>
      </c>
    </row>
    <row r="90" spans="1:28" x14ac:dyDescent="0.35">
      <c r="A90" s="331">
        <v>45608</v>
      </c>
      <c r="B90" s="330" t="str">
        <v>Enzo Viaggi</v>
      </c>
      <c r="C90" s="330" t="str">
        <v>Tour Operator</v>
      </c>
      <c r="D90" s="330" t="str">
        <v/>
      </c>
      <c r="E90" s="330" t="str">
        <v/>
      </c>
      <c r="F90" s="330" t="str">
        <v>RT</v>
      </c>
      <c r="G90" s="330" t="str">
        <v>Inbound</v>
      </c>
      <c r="H90" s="330" t="str">
        <v>4S6003</v>
      </c>
      <c r="I90" s="331" t="str">
        <v>SSH-BRI</v>
      </c>
      <c r="J90" s="884">
        <v>45773</v>
      </c>
      <c r="K90" s="330">
        <v>20</v>
      </c>
      <c r="L90" s="330">
        <v>20</v>
      </c>
      <c r="M90" s="330">
        <v>225</v>
      </c>
      <c r="N90" s="330">
        <v>0</v>
      </c>
      <c r="O90" s="330">
        <v>0</v>
      </c>
      <c r="P90" s="330">
        <v>4500</v>
      </c>
      <c r="Q90" s="330" t="str">
        <v>Confirmed</v>
      </c>
      <c r="R90" s="330" t="str">
        <v>Countersigned</v>
      </c>
      <c r="S90" s="330" t="str">
        <v>SSH</v>
      </c>
      <c r="T90" s="330" t="str">
        <v>BRI</v>
      </c>
      <c r="U90" s="330" t="str">
        <v>BRI</v>
      </c>
      <c r="V90" s="330">
        <v>6</v>
      </c>
      <c r="W90" s="330">
        <v>165</v>
      </c>
      <c r="X90" s="330" t="str">
        <v>E25-02B</v>
      </c>
      <c r="Y90" s="330">
        <v>186</v>
      </c>
      <c r="Z90" s="330">
        <v>188</v>
      </c>
      <c r="AA90" s="330">
        <v>-2</v>
      </c>
      <c r="AB90" s="16" t="str">
        <v>E25</v>
      </c>
    </row>
    <row r="91" spans="1:28" x14ac:dyDescent="0.35">
      <c r="A91" s="331">
        <v>45608</v>
      </c>
      <c r="B91" s="330" t="str">
        <v>Enzo Viaggi</v>
      </c>
      <c r="C91" s="330" t="str">
        <v>Tour Operator</v>
      </c>
      <c r="D91" s="330" t="str">
        <v/>
      </c>
      <c r="E91" s="330" t="str">
        <v/>
      </c>
      <c r="F91" s="330" t="str">
        <v>RT</v>
      </c>
      <c r="G91" s="330" t="str">
        <v>Inbound</v>
      </c>
      <c r="H91" s="330" t="str">
        <v>4S6003</v>
      </c>
      <c r="I91" s="331" t="str">
        <v>SSH-BRI</v>
      </c>
      <c r="J91" s="884">
        <v>45780</v>
      </c>
      <c r="K91" s="330">
        <v>10</v>
      </c>
      <c r="L91" s="330">
        <v>10</v>
      </c>
      <c r="M91" s="330">
        <v>225</v>
      </c>
      <c r="N91" s="330">
        <v>0</v>
      </c>
      <c r="O91" s="330">
        <v>0</v>
      </c>
      <c r="P91" s="330">
        <v>2250</v>
      </c>
      <c r="Q91" s="330" t="str">
        <v>Confirmed</v>
      </c>
      <c r="R91" s="330" t="str">
        <v>Countersigned</v>
      </c>
      <c r="S91" s="330" t="str">
        <v>SSH</v>
      </c>
      <c r="T91" s="330" t="str">
        <v>BRI</v>
      </c>
      <c r="U91" s="330" t="str">
        <v>BRI</v>
      </c>
      <c r="V91" s="330">
        <v>6</v>
      </c>
      <c r="W91" s="330">
        <v>172</v>
      </c>
      <c r="X91" s="330" t="str">
        <v>E25-02B</v>
      </c>
      <c r="Y91" s="330">
        <v>186</v>
      </c>
      <c r="Z91" s="330">
        <v>181</v>
      </c>
      <c r="AA91" s="330">
        <v>5</v>
      </c>
      <c r="AB91" s="16" t="str">
        <v>E25</v>
      </c>
    </row>
    <row r="92" spans="1:28" x14ac:dyDescent="0.35">
      <c r="A92" s="331">
        <v>45608</v>
      </c>
      <c r="B92" s="330" t="str">
        <v>Enzo Viaggi</v>
      </c>
      <c r="C92" s="330" t="str">
        <v>Tour Operator</v>
      </c>
      <c r="D92" s="330" t="str">
        <v/>
      </c>
      <c r="E92" s="330" t="str">
        <v/>
      </c>
      <c r="F92" s="330" t="str">
        <v>RT</v>
      </c>
      <c r="G92" s="330" t="str">
        <v>Outbound</v>
      </c>
      <c r="H92" s="330" t="str">
        <v>4S6032</v>
      </c>
      <c r="I92" s="331" t="str">
        <v>NAP-SSH</v>
      </c>
      <c r="J92" s="884">
        <v>45767</v>
      </c>
      <c r="K92" s="330">
        <v>10</v>
      </c>
      <c r="L92" s="330">
        <v>10</v>
      </c>
      <c r="M92" s="330">
        <v>225</v>
      </c>
      <c r="N92" s="330">
        <v>0</v>
      </c>
      <c r="O92" s="330">
        <v>0</v>
      </c>
      <c r="P92" s="330">
        <v>2250</v>
      </c>
      <c r="Q92" s="330" t="str">
        <v>Confirmed</v>
      </c>
      <c r="R92" s="330" t="str">
        <v>Countersigned</v>
      </c>
      <c r="S92" s="330" t="str">
        <v>NAP</v>
      </c>
      <c r="T92" s="330" t="str">
        <v>SSH</v>
      </c>
      <c r="U92" s="330" t="str">
        <v>NAP</v>
      </c>
      <c r="V92" s="330">
        <v>7</v>
      </c>
      <c r="W92" s="330">
        <v>159</v>
      </c>
      <c r="X92" s="330" t="str">
        <v>E25-03B</v>
      </c>
      <c r="Y92" s="330">
        <v>186</v>
      </c>
      <c r="Z92" s="330">
        <v>186</v>
      </c>
      <c r="AA92" s="330">
        <v>0</v>
      </c>
      <c r="AB92" s="16" t="str">
        <v>E25</v>
      </c>
    </row>
    <row r="93" spans="1:28" x14ac:dyDescent="0.35">
      <c r="A93" s="331">
        <v>45608</v>
      </c>
      <c r="B93" s="330" t="str">
        <v>Enzo Viaggi</v>
      </c>
      <c r="C93" s="330" t="str">
        <v>Tour Operator</v>
      </c>
      <c r="D93" s="330" t="str">
        <v/>
      </c>
      <c r="E93" s="330" t="str">
        <v/>
      </c>
      <c r="F93" s="330" t="str">
        <v>RT</v>
      </c>
      <c r="G93" s="330" t="str">
        <v>Outbound</v>
      </c>
      <c r="H93" s="330" t="str">
        <v>4S6032</v>
      </c>
      <c r="I93" s="331" t="str">
        <v>NAP-SSH</v>
      </c>
      <c r="J93" s="884">
        <v>45774</v>
      </c>
      <c r="K93" s="330">
        <v>6</v>
      </c>
      <c r="L93" s="330">
        <v>6</v>
      </c>
      <c r="M93" s="330">
        <v>225</v>
      </c>
      <c r="N93" s="330">
        <v>0</v>
      </c>
      <c r="O93" s="330">
        <v>0</v>
      </c>
      <c r="P93" s="330">
        <v>1350</v>
      </c>
      <c r="Q93" s="330" t="str">
        <v>Confirmed</v>
      </c>
      <c r="R93" s="330" t="str">
        <v>Countersigned</v>
      </c>
      <c r="S93" s="330" t="str">
        <v>NAP</v>
      </c>
      <c r="T93" s="330" t="str">
        <v>SSH</v>
      </c>
      <c r="U93" s="330" t="str">
        <v>NAP</v>
      </c>
      <c r="V93" s="330">
        <v>7</v>
      </c>
      <c r="W93" s="330">
        <v>166</v>
      </c>
      <c r="X93" s="330" t="str">
        <v>E25-03B</v>
      </c>
      <c r="Y93" s="330">
        <v>186</v>
      </c>
      <c r="Z93" s="330">
        <v>135</v>
      </c>
      <c r="AA93" s="330">
        <v>51</v>
      </c>
      <c r="AB93" s="16" t="str">
        <v>E25</v>
      </c>
    </row>
    <row r="94" spans="1:28" x14ac:dyDescent="0.35">
      <c r="A94" s="331">
        <v>45608</v>
      </c>
      <c r="B94" s="330" t="str">
        <v>Enzo Viaggi</v>
      </c>
      <c r="C94" s="330" t="str">
        <v>Tour Operator</v>
      </c>
      <c r="D94" s="330" t="str">
        <v/>
      </c>
      <c r="E94" s="330" t="str">
        <v/>
      </c>
      <c r="F94" s="330" t="str">
        <v>RT</v>
      </c>
      <c r="G94" s="330" t="str">
        <v>Inbound</v>
      </c>
      <c r="H94" s="330" t="str">
        <v>4S6031</v>
      </c>
      <c r="I94" s="331" t="str">
        <v>SSH-NAP</v>
      </c>
      <c r="J94" s="884">
        <v>45774</v>
      </c>
      <c r="K94" s="330">
        <v>10</v>
      </c>
      <c r="L94" s="330">
        <v>10</v>
      </c>
      <c r="M94" s="330">
        <v>225</v>
      </c>
      <c r="N94" s="330">
        <v>0</v>
      </c>
      <c r="O94" s="330">
        <v>0</v>
      </c>
      <c r="P94" s="330">
        <v>2250</v>
      </c>
      <c r="Q94" s="330" t="str">
        <v>Confirmed</v>
      </c>
      <c r="R94" s="330" t="str">
        <v>Countersigned</v>
      </c>
      <c r="S94" s="330" t="str">
        <v>SSH</v>
      </c>
      <c r="T94" s="330" t="str">
        <v>NAP</v>
      </c>
      <c r="U94" s="330" t="str">
        <v>NAP</v>
      </c>
      <c r="V94" s="330">
        <v>7</v>
      </c>
      <c r="W94" s="330">
        <v>166</v>
      </c>
      <c r="X94" s="330" t="str">
        <v>E25-03B</v>
      </c>
      <c r="Y94" s="330">
        <v>186</v>
      </c>
      <c r="Z94" s="330">
        <v>186</v>
      </c>
      <c r="AA94" s="330">
        <v>0</v>
      </c>
      <c r="AB94" s="16" t="str">
        <v>E25</v>
      </c>
    </row>
    <row r="95" spans="1:28" x14ac:dyDescent="0.35">
      <c r="A95" s="331">
        <v>45608</v>
      </c>
      <c r="B95" s="330" t="str">
        <v>Enzo Viaggi</v>
      </c>
      <c r="C95" s="330" t="str">
        <v>Tour Operator</v>
      </c>
      <c r="D95" s="330" t="str">
        <v/>
      </c>
      <c r="E95" s="330" t="str">
        <v/>
      </c>
      <c r="F95" s="330" t="str">
        <v>RT</v>
      </c>
      <c r="G95" s="330" t="str">
        <v>Inbound</v>
      </c>
      <c r="H95" s="330" t="str">
        <v>4S6031</v>
      </c>
      <c r="I95" s="331" t="str">
        <v>SSH-NAP</v>
      </c>
      <c r="J95" s="884">
        <v>45781</v>
      </c>
      <c r="K95" s="330">
        <v>6</v>
      </c>
      <c r="L95" s="330">
        <v>6</v>
      </c>
      <c r="M95" s="330">
        <v>225</v>
      </c>
      <c r="N95" s="330">
        <v>0</v>
      </c>
      <c r="O95" s="330">
        <v>0</v>
      </c>
      <c r="P95" s="330">
        <v>1350</v>
      </c>
      <c r="Q95" s="330" t="str">
        <v>Confirmed</v>
      </c>
      <c r="R95" s="330" t="str">
        <v>Countersigned</v>
      </c>
      <c r="S95" s="330" t="str">
        <v>SSH</v>
      </c>
      <c r="T95" s="330" t="str">
        <v>NAP</v>
      </c>
      <c r="U95" s="330" t="str">
        <v>NAP</v>
      </c>
      <c r="V95" s="330">
        <v>7</v>
      </c>
      <c r="W95" s="330">
        <v>173</v>
      </c>
      <c r="X95" s="330" t="str">
        <v>E25-03B</v>
      </c>
      <c r="Y95" s="330">
        <v>186</v>
      </c>
      <c r="Z95" s="330">
        <v>187</v>
      </c>
      <c r="AA95" s="330">
        <v>-1</v>
      </c>
      <c r="AB95" s="16" t="str">
        <v>E25</v>
      </c>
    </row>
    <row r="96" spans="1:28" x14ac:dyDescent="0.35">
      <c r="A96" s="331">
        <v>45649</v>
      </c>
      <c r="B96" s="330" t="str">
        <v>Enzo Viaggi</v>
      </c>
      <c r="C96" s="330" t="str">
        <v>Tour Operator</v>
      </c>
      <c r="D96" s="330" t="str">
        <v/>
      </c>
      <c r="E96" s="330" t="str">
        <v/>
      </c>
      <c r="F96" s="330" t="str">
        <v>RT</v>
      </c>
      <c r="G96" s="330" t="str">
        <v>Outbound</v>
      </c>
      <c r="H96" s="330" t="str">
        <v>4S6004</v>
      </c>
      <c r="I96" s="331" t="str">
        <v>BRI-SSH</v>
      </c>
      <c r="J96" s="884">
        <v>45773</v>
      </c>
      <c r="K96" s="330">
        <v>10</v>
      </c>
      <c r="L96" s="330">
        <v>10</v>
      </c>
      <c r="M96" s="330">
        <v>250</v>
      </c>
      <c r="N96" s="330">
        <v>0</v>
      </c>
      <c r="O96" s="330">
        <v>0</v>
      </c>
      <c r="P96" s="330">
        <v>2500</v>
      </c>
      <c r="Q96" s="330" t="str">
        <v>Confirmed</v>
      </c>
      <c r="R96" s="330" t="str">
        <v>Countersigned</v>
      </c>
      <c r="S96" s="330" t="str">
        <v>BRI</v>
      </c>
      <c r="T96" s="330" t="str">
        <v>SSH</v>
      </c>
      <c r="U96" s="330" t="str">
        <v>BRI</v>
      </c>
      <c r="V96" s="330">
        <v>6</v>
      </c>
      <c r="W96" s="330">
        <v>124</v>
      </c>
      <c r="X96" s="330" t="str">
        <v>E25-02B</v>
      </c>
      <c r="Y96" s="330">
        <v>186</v>
      </c>
      <c r="Z96" s="330">
        <v>167</v>
      </c>
      <c r="AA96" s="330">
        <v>19</v>
      </c>
      <c r="AB96" s="16" t="str">
        <v>E25</v>
      </c>
    </row>
    <row r="97" spans="1:28" x14ac:dyDescent="0.35">
      <c r="A97" s="331">
        <v>45649</v>
      </c>
      <c r="B97" s="330" t="str">
        <v>Enzo Viaggi</v>
      </c>
      <c r="C97" s="330" t="str">
        <v>Tour Operator</v>
      </c>
      <c r="D97" s="330" t="str">
        <v/>
      </c>
      <c r="E97" s="330" t="str">
        <v/>
      </c>
      <c r="F97" s="330" t="str">
        <v>RT</v>
      </c>
      <c r="G97" s="330" t="str">
        <v>Inbound</v>
      </c>
      <c r="H97" s="330" t="str">
        <v>4S6003</v>
      </c>
      <c r="I97" s="331" t="str">
        <v>SSH-BRI</v>
      </c>
      <c r="J97" s="884">
        <v>45780</v>
      </c>
      <c r="K97" s="330">
        <v>10</v>
      </c>
      <c r="L97" s="330">
        <v>10</v>
      </c>
      <c r="M97" s="330">
        <v>250</v>
      </c>
      <c r="N97" s="330">
        <v>0</v>
      </c>
      <c r="O97" s="330">
        <v>0</v>
      </c>
      <c r="P97" s="330">
        <v>2500</v>
      </c>
      <c r="Q97" s="330" t="str">
        <v>Confirmed</v>
      </c>
      <c r="R97" s="330" t="str">
        <v>Countersigned</v>
      </c>
      <c r="S97" s="330" t="str">
        <v>SSH</v>
      </c>
      <c r="T97" s="330" t="str">
        <v>BRI</v>
      </c>
      <c r="U97" s="330" t="str">
        <v>BRI</v>
      </c>
      <c r="V97" s="330">
        <v>6</v>
      </c>
      <c r="W97" s="330">
        <v>131</v>
      </c>
      <c r="X97" s="330" t="str">
        <v>E25-02B</v>
      </c>
      <c r="Y97" s="330">
        <v>186</v>
      </c>
      <c r="Z97" s="330">
        <v>181</v>
      </c>
      <c r="AA97" s="330">
        <v>5</v>
      </c>
      <c r="AB97" s="16" t="str">
        <v>E25</v>
      </c>
    </row>
    <row r="98" spans="1:28" x14ac:dyDescent="0.35">
      <c r="A98" s="331">
        <v>45608</v>
      </c>
      <c r="B98" s="330" t="str">
        <v>Genius</v>
      </c>
      <c r="C98" s="330" t="str">
        <v>Distributor</v>
      </c>
      <c r="D98" s="330" t="str">
        <v/>
      </c>
      <c r="E98" s="330" t="str">
        <v/>
      </c>
      <c r="F98" s="330" t="str">
        <v>OW</v>
      </c>
      <c r="G98" s="330" t="str">
        <v>Outbound</v>
      </c>
      <c r="H98" s="330" t="str">
        <v>W42987</v>
      </c>
      <c r="I98" s="331" t="str">
        <v>VIE-JED</v>
      </c>
      <c r="J98" s="884">
        <v>45717</v>
      </c>
      <c r="K98" s="330">
        <v>1</v>
      </c>
      <c r="L98" s="330">
        <v>1</v>
      </c>
      <c r="M98" s="330">
        <v>200</v>
      </c>
      <c r="N98" s="330">
        <v>0</v>
      </c>
      <c r="O98" s="330">
        <v>0</v>
      </c>
      <c r="P98" s="330">
        <v>200</v>
      </c>
      <c r="Q98" s="330" t="str">
        <v>Confirmed</v>
      </c>
      <c r="R98" s="330" t="str">
        <v>Closed Deal</v>
      </c>
      <c r="S98" s="330" t="str">
        <v>VIE</v>
      </c>
      <c r="T98" s="330" t="str">
        <v>JED</v>
      </c>
      <c r="U98" s="330" t="str">
        <v>VIE</v>
      </c>
      <c r="V98" s="330">
        <v>6</v>
      </c>
      <c r="W98" s="330">
        <v>109</v>
      </c>
      <c r="X98" s="330" t="str">
        <v/>
      </c>
      <c r="Y98" s="330" t="str">
        <v/>
      </c>
      <c r="Z98" s="330" t="str">
        <v/>
      </c>
      <c r="AA98" s="330" t="str">
        <v/>
      </c>
      <c r="AB98" s="16" t="str">
        <v/>
      </c>
    </row>
    <row r="99" spans="1:28" x14ac:dyDescent="0.35">
      <c r="A99" s="331">
        <v>45608</v>
      </c>
      <c r="B99" s="330" t="str">
        <v>Genius</v>
      </c>
      <c r="C99" s="330" t="str">
        <v>Distributor</v>
      </c>
      <c r="D99" s="330" t="str">
        <v/>
      </c>
      <c r="E99" s="330" t="str">
        <v/>
      </c>
      <c r="F99" s="330" t="str">
        <v>OW</v>
      </c>
      <c r="G99" s="330" t="str">
        <v>Outbound</v>
      </c>
      <c r="H99" s="330" t="str">
        <v>W42988</v>
      </c>
      <c r="I99" s="331" t="str">
        <v>JED-VIE</v>
      </c>
      <c r="J99" s="884">
        <v>45724</v>
      </c>
      <c r="K99" s="330">
        <v>1</v>
      </c>
      <c r="L99" s="330">
        <v>1</v>
      </c>
      <c r="M99" s="330">
        <v>200</v>
      </c>
      <c r="N99" s="330">
        <v>0</v>
      </c>
      <c r="O99" s="330">
        <v>0</v>
      </c>
      <c r="P99" s="330">
        <v>200</v>
      </c>
      <c r="Q99" s="330" t="str">
        <v>Confirmed</v>
      </c>
      <c r="R99" s="330" t="str">
        <v>Closed Deal</v>
      </c>
      <c r="S99" s="330" t="str">
        <v>JED</v>
      </c>
      <c r="T99" s="330" t="str">
        <v>VIE</v>
      </c>
      <c r="U99" s="330" t="str">
        <v>VIE</v>
      </c>
      <c r="V99" s="330">
        <v>6</v>
      </c>
      <c r="W99" s="330">
        <v>116</v>
      </c>
      <c r="X99" s="330" t="str">
        <v/>
      </c>
      <c r="Y99" s="330" t="str">
        <v/>
      </c>
      <c r="Z99" s="330" t="str">
        <v/>
      </c>
      <c r="AA99" s="330" t="str">
        <v/>
      </c>
      <c r="AB99" s="16" t="str">
        <v/>
      </c>
    </row>
    <row r="100" spans="1:28" x14ac:dyDescent="0.35">
      <c r="A100" s="331">
        <v>45608</v>
      </c>
      <c r="B100" s="330" t="str">
        <v>Genius</v>
      </c>
      <c r="C100" s="330" t="str">
        <v>Distributor</v>
      </c>
      <c r="D100" s="330" t="str">
        <v/>
      </c>
      <c r="E100" s="330" t="str">
        <v/>
      </c>
      <c r="F100" s="330" t="str">
        <v>OW</v>
      </c>
      <c r="G100" s="330" t="str">
        <v>Outbound</v>
      </c>
      <c r="H100" s="330" t="str">
        <v>W42988</v>
      </c>
      <c r="I100" s="331" t="str">
        <v>JED-VIE</v>
      </c>
      <c r="J100" s="884">
        <v>45745</v>
      </c>
      <c r="K100" s="330">
        <v>1</v>
      </c>
      <c r="L100" s="330">
        <v>1</v>
      </c>
      <c r="M100" s="330">
        <v>500</v>
      </c>
      <c r="N100" s="330">
        <v>0</v>
      </c>
      <c r="O100" s="330">
        <v>0</v>
      </c>
      <c r="P100" s="330">
        <v>500</v>
      </c>
      <c r="Q100" s="330" t="str">
        <v>Confirmed</v>
      </c>
      <c r="R100" s="330" t="str">
        <v>Closed Deal</v>
      </c>
      <c r="S100" s="330" t="str">
        <v>JED</v>
      </c>
      <c r="T100" s="330" t="str">
        <v>VIE</v>
      </c>
      <c r="U100" s="330" t="str">
        <v>VIE</v>
      </c>
      <c r="V100" s="330">
        <v>6</v>
      </c>
      <c r="W100" s="330">
        <v>137</v>
      </c>
      <c r="X100" s="330" t="str">
        <v>U25-01</v>
      </c>
      <c r="Y100" s="330">
        <v>1</v>
      </c>
      <c r="Z100" s="330">
        <v>1</v>
      </c>
      <c r="AA100" s="330">
        <v>0</v>
      </c>
      <c r="AB100" s="16" t="str">
        <v>U25</v>
      </c>
    </row>
    <row r="101" spans="1:28" x14ac:dyDescent="0.35">
      <c r="A101" s="331">
        <v>45617</v>
      </c>
      <c r="B101" s="330" t="str">
        <v>Genius</v>
      </c>
      <c r="C101" s="330" t="str">
        <v>Distributor</v>
      </c>
      <c r="D101" s="330" t="str">
        <v/>
      </c>
      <c r="E101" s="330" t="str">
        <v/>
      </c>
      <c r="F101" s="330" t="str">
        <v>OW</v>
      </c>
      <c r="G101" s="330" t="str">
        <v>Outbound</v>
      </c>
      <c r="H101" s="330" t="str">
        <v>W42987</v>
      </c>
      <c r="I101" s="331" t="str">
        <v>VIE-JED</v>
      </c>
      <c r="J101" s="884">
        <v>45738</v>
      </c>
      <c r="K101" s="330">
        <v>3</v>
      </c>
      <c r="L101" s="330">
        <v>3</v>
      </c>
      <c r="M101" s="330">
        <v>200</v>
      </c>
      <c r="N101" s="330">
        <v>0</v>
      </c>
      <c r="O101" s="330">
        <v>0</v>
      </c>
      <c r="P101" s="330">
        <v>600</v>
      </c>
      <c r="Q101" s="330" t="str">
        <v>Confirmed</v>
      </c>
      <c r="R101" s="330" t="str">
        <v>Closed Deal</v>
      </c>
      <c r="S101" s="330" t="str">
        <v>VIE</v>
      </c>
      <c r="T101" s="330" t="str">
        <v>JED</v>
      </c>
      <c r="U101" s="330" t="str">
        <v>VIE</v>
      </c>
      <c r="V101" s="330">
        <v>6</v>
      </c>
      <c r="W101" s="330">
        <v>121</v>
      </c>
      <c r="X101" s="330" t="str">
        <v/>
      </c>
      <c r="Y101" s="330" t="str">
        <v/>
      </c>
      <c r="Z101" s="330" t="str">
        <v/>
      </c>
      <c r="AA101" s="330" t="str">
        <v/>
      </c>
      <c r="AB101" s="16" t="str">
        <v/>
      </c>
    </row>
    <row r="102" spans="1:28" x14ac:dyDescent="0.35">
      <c r="A102" s="331">
        <v>45617</v>
      </c>
      <c r="B102" s="330" t="str">
        <v>Genius</v>
      </c>
      <c r="C102" s="330" t="str">
        <v>Distributor</v>
      </c>
      <c r="D102" s="330" t="str">
        <v/>
      </c>
      <c r="E102" s="330" t="str">
        <v/>
      </c>
      <c r="F102" s="330" t="str">
        <v>OW</v>
      </c>
      <c r="G102" s="330" t="str">
        <v>Outbound</v>
      </c>
      <c r="H102" s="330" t="str">
        <v>W42988</v>
      </c>
      <c r="I102" s="331" t="str">
        <v>JED-VIE</v>
      </c>
      <c r="J102" s="884">
        <v>45745</v>
      </c>
      <c r="K102" s="330">
        <v>3</v>
      </c>
      <c r="L102" s="330">
        <v>3</v>
      </c>
      <c r="M102" s="330">
        <v>200</v>
      </c>
      <c r="N102" s="330">
        <v>0</v>
      </c>
      <c r="O102" s="330">
        <v>0</v>
      </c>
      <c r="P102" s="330">
        <v>600</v>
      </c>
      <c r="Q102" s="330" t="str">
        <v>Confirmed</v>
      </c>
      <c r="R102" s="330" t="str">
        <v>Closed Deal</v>
      </c>
      <c r="S102" s="330" t="str">
        <v>JED</v>
      </c>
      <c r="T102" s="330" t="str">
        <v>VIE</v>
      </c>
      <c r="U102" s="330" t="str">
        <v>VIE</v>
      </c>
      <c r="V102" s="330">
        <v>6</v>
      </c>
      <c r="W102" s="330">
        <v>128</v>
      </c>
      <c r="X102" s="330" t="str">
        <v>U25-01</v>
      </c>
      <c r="Y102" s="330">
        <v>1</v>
      </c>
      <c r="Z102" s="330">
        <v>1</v>
      </c>
      <c r="AA102" s="330">
        <v>0</v>
      </c>
      <c r="AB102" s="16" t="str">
        <v>U25</v>
      </c>
    </row>
    <row r="103" spans="1:28" x14ac:dyDescent="0.35">
      <c r="A103" s="331">
        <v>45667</v>
      </c>
      <c r="B103" s="330" t="str">
        <v>SI Travel</v>
      </c>
      <c r="C103" s="330" t="str">
        <v>Tour Operator</v>
      </c>
      <c r="D103" s="330" t="str">
        <v/>
      </c>
      <c r="E103" s="330" t="str">
        <v/>
      </c>
      <c r="F103" s="330" t="str">
        <v>RT</v>
      </c>
      <c r="G103" s="330" t="str">
        <v>Outbound</v>
      </c>
      <c r="H103" s="330" t="str">
        <v>4S6004</v>
      </c>
      <c r="I103" s="331" t="str">
        <v>BRI-SSH</v>
      </c>
      <c r="J103" s="884">
        <v>45906</v>
      </c>
      <c r="K103" s="330">
        <v>30</v>
      </c>
      <c r="L103" s="330">
        <v>30</v>
      </c>
      <c r="M103" s="330">
        <v>175</v>
      </c>
      <c r="N103" s="330">
        <v>0</v>
      </c>
      <c r="O103" s="330">
        <v>0</v>
      </c>
      <c r="P103" s="330">
        <v>5250</v>
      </c>
      <c r="Q103" s="330" t="str">
        <v>Confirmed</v>
      </c>
      <c r="R103" s="330" t="str">
        <v>Countersigned</v>
      </c>
      <c r="S103" s="330" t="str">
        <v>BRI</v>
      </c>
      <c r="T103" s="330" t="str">
        <v>SSH</v>
      </c>
      <c r="U103" s="330" t="str">
        <v>BRI</v>
      </c>
      <c r="V103" s="330">
        <v>6</v>
      </c>
      <c r="W103" s="330">
        <v>239</v>
      </c>
      <c r="X103" s="330" t="str">
        <v>S25-01</v>
      </c>
      <c r="Y103" s="330">
        <v>186</v>
      </c>
      <c r="Z103" s="330">
        <v>243</v>
      </c>
      <c r="AA103" s="330">
        <v>-57</v>
      </c>
      <c r="AB103" s="16" t="str">
        <v>S25</v>
      </c>
    </row>
    <row r="104" spans="1:28" x14ac:dyDescent="0.35">
      <c r="A104" s="331">
        <v>45667</v>
      </c>
      <c r="B104" s="330" t="str">
        <v>SI Travel</v>
      </c>
      <c r="C104" s="330" t="str">
        <v>Tour Operator</v>
      </c>
      <c r="D104" s="330" t="str">
        <v/>
      </c>
      <c r="E104" s="330" t="str">
        <v/>
      </c>
      <c r="F104" s="330" t="str">
        <v>RT</v>
      </c>
      <c r="G104" s="330" t="str">
        <v>Inbound</v>
      </c>
      <c r="H104" s="330" t="str">
        <v>4S6003</v>
      </c>
      <c r="I104" s="331" t="str">
        <v>SSH-BRI</v>
      </c>
      <c r="J104" s="884">
        <v>45913</v>
      </c>
      <c r="K104" s="330">
        <v>30</v>
      </c>
      <c r="L104" s="330">
        <v>30</v>
      </c>
      <c r="M104" s="330">
        <v>175</v>
      </c>
      <c r="N104" s="330">
        <v>0</v>
      </c>
      <c r="O104" s="330">
        <v>0</v>
      </c>
      <c r="P104" s="330">
        <v>5250</v>
      </c>
      <c r="Q104" s="330" t="str">
        <v>Confirmed</v>
      </c>
      <c r="R104" s="330" t="str">
        <v>Countersigned</v>
      </c>
      <c r="S104" s="330" t="str">
        <v>SSH</v>
      </c>
      <c r="T104" s="330" t="str">
        <v>BRI</v>
      </c>
      <c r="U104" s="330" t="str">
        <v>BRI</v>
      </c>
      <c r="V104" s="330">
        <v>6</v>
      </c>
      <c r="W104" s="330">
        <v>246</v>
      </c>
      <c r="X104" s="330" t="str">
        <v>S25-01</v>
      </c>
      <c r="Y104" s="330">
        <v>186</v>
      </c>
      <c r="Z104" s="330">
        <v>251</v>
      </c>
      <c r="AA104" s="330">
        <v>-65</v>
      </c>
      <c r="AB104" s="16" t="str">
        <v>S25</v>
      </c>
    </row>
    <row r="105" spans="1:28" x14ac:dyDescent="0.35">
      <c r="A105" s="331">
        <v>45650</v>
      </c>
      <c r="B105" s="330" t="str">
        <v>Enzo Viaggi</v>
      </c>
      <c r="C105" s="330" t="str">
        <v>Tour Operator</v>
      </c>
      <c r="D105" s="330" t="str">
        <v/>
      </c>
      <c r="E105" s="330" t="str">
        <v/>
      </c>
      <c r="F105" s="330" t="str">
        <v>RT</v>
      </c>
      <c r="G105" s="330" t="str">
        <v>Outbound</v>
      </c>
      <c r="H105" s="330" t="str">
        <v>4S6004</v>
      </c>
      <c r="I105" s="331" t="str">
        <v>BRI-SSH</v>
      </c>
      <c r="J105" s="884">
        <v>45836</v>
      </c>
      <c r="K105" s="330">
        <v>20</v>
      </c>
      <c r="L105" s="330">
        <v>20</v>
      </c>
      <c r="M105" s="330">
        <v>190</v>
      </c>
      <c r="N105" s="330">
        <v>0</v>
      </c>
      <c r="O105" s="330">
        <v>0</v>
      </c>
      <c r="P105" s="330">
        <v>3800</v>
      </c>
      <c r="Q105" s="330" t="str">
        <v>Confirmed</v>
      </c>
      <c r="R105" s="330" t="str">
        <v>Countersigned</v>
      </c>
      <c r="S105" s="330" t="str">
        <v>BRI</v>
      </c>
      <c r="T105" s="330" t="str">
        <v>SSH</v>
      </c>
      <c r="U105" s="330" t="str">
        <v>BRI</v>
      </c>
      <c r="V105" s="330">
        <v>6</v>
      </c>
      <c r="W105" s="330">
        <v>186</v>
      </c>
      <c r="X105" s="330" t="str">
        <v>S25-01</v>
      </c>
      <c r="Y105" s="330">
        <v>186</v>
      </c>
      <c r="Z105" s="330">
        <v>166</v>
      </c>
      <c r="AA105" s="330">
        <v>20</v>
      </c>
      <c r="AB105" s="16" t="str">
        <v>S25</v>
      </c>
    </row>
    <row r="106" spans="1:28" x14ac:dyDescent="0.35">
      <c r="A106" s="331">
        <v>45650</v>
      </c>
      <c r="B106" s="330" t="str">
        <v>Enzo Viaggi</v>
      </c>
      <c r="C106" s="330" t="str">
        <v>Tour Operator</v>
      </c>
      <c r="D106" s="330" t="str">
        <v/>
      </c>
      <c r="E106" s="330" t="str">
        <v/>
      </c>
      <c r="F106" s="330" t="str">
        <v>RT</v>
      </c>
      <c r="G106" s="330" t="str">
        <v>Outbound</v>
      </c>
      <c r="H106" s="330" t="str">
        <v>4S6004</v>
      </c>
      <c r="I106" s="331" t="str">
        <v>BRI-SSH</v>
      </c>
      <c r="J106" s="884">
        <v>45843</v>
      </c>
      <c r="K106" s="330">
        <v>20</v>
      </c>
      <c r="L106" s="330">
        <v>20</v>
      </c>
      <c r="M106" s="330">
        <v>190</v>
      </c>
      <c r="N106" s="330">
        <v>0</v>
      </c>
      <c r="O106" s="330">
        <v>0</v>
      </c>
      <c r="P106" s="330">
        <v>3800</v>
      </c>
      <c r="Q106" s="330" t="str">
        <v>Confirmed</v>
      </c>
      <c r="R106" s="330" t="str">
        <v>Countersigned</v>
      </c>
      <c r="S106" s="330" t="str">
        <v>BRI</v>
      </c>
      <c r="T106" s="330" t="str">
        <v>SSH</v>
      </c>
      <c r="U106" s="330" t="str">
        <v>BRI</v>
      </c>
      <c r="V106" s="330">
        <v>6</v>
      </c>
      <c r="W106" s="330">
        <v>193</v>
      </c>
      <c r="X106" s="330" t="str">
        <v>S25-01</v>
      </c>
      <c r="Y106" s="330">
        <v>186</v>
      </c>
      <c r="Z106" s="330">
        <v>107</v>
      </c>
      <c r="AA106" s="330">
        <v>79</v>
      </c>
      <c r="AB106" s="16" t="str">
        <v>S25</v>
      </c>
    </row>
    <row r="107" spans="1:28" x14ac:dyDescent="0.35">
      <c r="A107" s="331">
        <v>45650</v>
      </c>
      <c r="B107" s="330" t="str">
        <v>Enzo Viaggi</v>
      </c>
      <c r="C107" s="330" t="str">
        <v>Tour Operator</v>
      </c>
      <c r="D107" s="330" t="str">
        <v/>
      </c>
      <c r="E107" s="330" t="str">
        <v/>
      </c>
      <c r="F107" s="330" t="str">
        <v>RT</v>
      </c>
      <c r="G107" s="330" t="str">
        <v>Outbound</v>
      </c>
      <c r="H107" s="330" t="str">
        <v>4S6004</v>
      </c>
      <c r="I107" s="331" t="str">
        <v>BRI-SSH</v>
      </c>
      <c r="J107" s="884">
        <v>45850</v>
      </c>
      <c r="K107" s="330">
        <v>20</v>
      </c>
      <c r="L107" s="330">
        <v>20</v>
      </c>
      <c r="M107" s="330">
        <v>190</v>
      </c>
      <c r="N107" s="330">
        <v>0</v>
      </c>
      <c r="O107" s="330">
        <v>0</v>
      </c>
      <c r="P107" s="330">
        <v>3800</v>
      </c>
      <c r="Q107" s="330" t="str">
        <v>Confirmed</v>
      </c>
      <c r="R107" s="330" t="str">
        <v>Countersigned</v>
      </c>
      <c r="S107" s="330" t="str">
        <v>BRI</v>
      </c>
      <c r="T107" s="330" t="str">
        <v>SSH</v>
      </c>
      <c r="U107" s="330" t="str">
        <v>BRI</v>
      </c>
      <c r="V107" s="330">
        <v>6</v>
      </c>
      <c r="W107" s="330">
        <v>200</v>
      </c>
      <c r="X107" s="330" t="str">
        <v>S25-01</v>
      </c>
      <c r="Y107" s="330">
        <v>186</v>
      </c>
      <c r="Z107" s="330">
        <v>91</v>
      </c>
      <c r="AA107" s="330">
        <v>95</v>
      </c>
      <c r="AB107" s="16" t="str">
        <v>S25</v>
      </c>
    </row>
    <row r="108" spans="1:28" x14ac:dyDescent="0.35">
      <c r="A108" s="331">
        <v>45650</v>
      </c>
      <c r="B108" s="330" t="str">
        <v>Enzo Viaggi</v>
      </c>
      <c r="C108" s="330" t="str">
        <v>Tour Operator</v>
      </c>
      <c r="D108" s="330" t="str">
        <v/>
      </c>
      <c r="E108" s="330" t="str">
        <v/>
      </c>
      <c r="F108" s="330" t="str">
        <v>RT</v>
      </c>
      <c r="G108" s="330" t="str">
        <v>Outbound</v>
      </c>
      <c r="H108" s="330" t="str">
        <v>4S6004</v>
      </c>
      <c r="I108" s="331" t="str">
        <v>BRI-SSH</v>
      </c>
      <c r="J108" s="884">
        <v>45857</v>
      </c>
      <c r="K108" s="330">
        <v>20</v>
      </c>
      <c r="L108" s="330">
        <v>20</v>
      </c>
      <c r="M108" s="330">
        <v>190</v>
      </c>
      <c r="N108" s="330">
        <v>0</v>
      </c>
      <c r="O108" s="330">
        <v>0</v>
      </c>
      <c r="P108" s="330">
        <v>3800</v>
      </c>
      <c r="Q108" s="330" t="str">
        <v>Confirmed</v>
      </c>
      <c r="R108" s="330" t="str">
        <v>Countersigned</v>
      </c>
      <c r="S108" s="330" t="str">
        <v>BRI</v>
      </c>
      <c r="T108" s="330" t="str">
        <v>SSH</v>
      </c>
      <c r="U108" s="330" t="str">
        <v>BRI</v>
      </c>
      <c r="V108" s="330">
        <v>6</v>
      </c>
      <c r="W108" s="330">
        <v>207</v>
      </c>
      <c r="X108" s="330" t="str">
        <v>S25-01</v>
      </c>
      <c r="Y108" s="330">
        <v>186</v>
      </c>
      <c r="Z108" s="330">
        <v>109</v>
      </c>
      <c r="AA108" s="330">
        <v>77</v>
      </c>
      <c r="AB108" s="16" t="str">
        <v>S25</v>
      </c>
    </row>
    <row r="109" spans="1:28" x14ac:dyDescent="0.35">
      <c r="A109" s="331">
        <v>45650</v>
      </c>
      <c r="B109" s="330" t="str">
        <v>Enzo Viaggi</v>
      </c>
      <c r="C109" s="330" t="str">
        <v>Tour Operator</v>
      </c>
      <c r="D109" s="330" t="str">
        <v/>
      </c>
      <c r="E109" s="330" t="str">
        <v/>
      </c>
      <c r="F109" s="330" t="str">
        <v>RT</v>
      </c>
      <c r="G109" s="330" t="str">
        <v>Outbound</v>
      </c>
      <c r="H109" s="330" t="str">
        <v>4S6004</v>
      </c>
      <c r="I109" s="331" t="str">
        <v>BRI-SSH</v>
      </c>
      <c r="J109" s="884">
        <v>45864</v>
      </c>
      <c r="K109" s="330">
        <v>20</v>
      </c>
      <c r="L109" s="330">
        <v>20</v>
      </c>
      <c r="M109" s="330">
        <v>200</v>
      </c>
      <c r="N109" s="330">
        <v>0</v>
      </c>
      <c r="O109" s="330">
        <v>0</v>
      </c>
      <c r="P109" s="330">
        <v>4000</v>
      </c>
      <c r="Q109" s="330" t="str">
        <v>Confirmed</v>
      </c>
      <c r="R109" s="330" t="str">
        <v>Countersigned</v>
      </c>
      <c r="S109" s="330" t="str">
        <v>BRI</v>
      </c>
      <c r="T109" s="330" t="str">
        <v>SSH</v>
      </c>
      <c r="U109" s="330" t="str">
        <v>BRI</v>
      </c>
      <c r="V109" s="330">
        <v>6</v>
      </c>
      <c r="W109" s="330">
        <v>214</v>
      </c>
      <c r="X109" s="330" t="str">
        <v>S25-01</v>
      </c>
      <c r="Y109" s="330">
        <v>186</v>
      </c>
      <c r="Z109" s="330">
        <v>198</v>
      </c>
      <c r="AA109" s="330">
        <v>-12</v>
      </c>
      <c r="AB109" s="16" t="str">
        <v>S25</v>
      </c>
    </row>
    <row r="110" spans="1:28" x14ac:dyDescent="0.35">
      <c r="A110" s="331">
        <v>45650</v>
      </c>
      <c r="B110" s="330" t="str">
        <v>Enzo Viaggi</v>
      </c>
      <c r="C110" s="330" t="str">
        <v>Tour Operator</v>
      </c>
      <c r="D110" s="330" t="str">
        <v/>
      </c>
      <c r="E110" s="330" t="str">
        <v/>
      </c>
      <c r="F110" s="330" t="str">
        <v>RT</v>
      </c>
      <c r="G110" s="330" t="str">
        <v>Outbound</v>
      </c>
      <c r="H110" s="330" t="str">
        <v>4S6004</v>
      </c>
      <c r="I110" s="331" t="str">
        <v>BRI-SSH</v>
      </c>
      <c r="J110" s="884">
        <v>45871</v>
      </c>
      <c r="K110" s="330">
        <v>20</v>
      </c>
      <c r="L110" s="330">
        <v>20</v>
      </c>
      <c r="M110" s="330">
        <v>200</v>
      </c>
      <c r="N110" s="330">
        <v>0</v>
      </c>
      <c r="O110" s="330">
        <v>0</v>
      </c>
      <c r="P110" s="330">
        <v>4000</v>
      </c>
      <c r="Q110" s="330" t="str">
        <v>Confirmed</v>
      </c>
      <c r="R110" s="330" t="str">
        <v>Countersigned</v>
      </c>
      <c r="S110" s="330" t="str">
        <v>BRI</v>
      </c>
      <c r="T110" s="330" t="str">
        <v>SSH</v>
      </c>
      <c r="U110" s="330" t="str">
        <v>BRI</v>
      </c>
      <c r="V110" s="330">
        <v>6</v>
      </c>
      <c r="W110" s="330">
        <v>221</v>
      </c>
      <c r="X110" s="330" t="str">
        <v>S25-01</v>
      </c>
      <c r="Y110" s="330">
        <v>186</v>
      </c>
      <c r="Z110" s="330">
        <v>224</v>
      </c>
      <c r="AA110" s="330">
        <v>-38</v>
      </c>
      <c r="AB110" s="16" t="str">
        <v>S25</v>
      </c>
    </row>
    <row r="111" spans="1:28" x14ac:dyDescent="0.35">
      <c r="A111" s="331">
        <v>45650</v>
      </c>
      <c r="B111" s="330" t="str">
        <v>Enzo Viaggi</v>
      </c>
      <c r="C111" s="330" t="str">
        <v>Tour Operator</v>
      </c>
      <c r="D111" s="330" t="str">
        <v/>
      </c>
      <c r="E111" s="330" t="str">
        <v/>
      </c>
      <c r="F111" s="330" t="str">
        <v>RT</v>
      </c>
      <c r="G111" s="330" t="str">
        <v>Outbound</v>
      </c>
      <c r="H111" s="330" t="str">
        <v>4S6004</v>
      </c>
      <c r="I111" s="331" t="str">
        <v>BRI-SSH</v>
      </c>
      <c r="J111" s="884">
        <v>45878</v>
      </c>
      <c r="K111" s="330">
        <v>40</v>
      </c>
      <c r="L111" s="330">
        <v>40</v>
      </c>
      <c r="M111" s="330">
        <v>225</v>
      </c>
      <c r="N111" s="330">
        <v>0</v>
      </c>
      <c r="O111" s="330">
        <v>0</v>
      </c>
      <c r="P111" s="330">
        <v>9000</v>
      </c>
      <c r="Q111" s="330" t="str">
        <v>Confirmed</v>
      </c>
      <c r="R111" s="330" t="str">
        <v>Countersigned</v>
      </c>
      <c r="S111" s="330" t="str">
        <v>BRI</v>
      </c>
      <c r="T111" s="330" t="str">
        <v>SSH</v>
      </c>
      <c r="U111" s="330" t="str">
        <v>BRI</v>
      </c>
      <c r="V111" s="330">
        <v>6</v>
      </c>
      <c r="W111" s="330">
        <v>228</v>
      </c>
      <c r="X111" s="330" t="str">
        <v>S25-01</v>
      </c>
      <c r="Y111" s="330">
        <v>186</v>
      </c>
      <c r="Z111" s="330">
        <v>274</v>
      </c>
      <c r="AA111" s="330">
        <v>-88</v>
      </c>
      <c r="AB111" s="16" t="str">
        <v>S25</v>
      </c>
    </row>
    <row r="112" spans="1:28" x14ac:dyDescent="0.35">
      <c r="A112" s="331">
        <v>45650</v>
      </c>
      <c r="B112" s="330" t="str">
        <v>Enzo Viaggi</v>
      </c>
      <c r="C112" s="330" t="str">
        <v>Tour Operator</v>
      </c>
      <c r="D112" s="330" t="str">
        <v/>
      </c>
      <c r="E112" s="330" t="str">
        <v/>
      </c>
      <c r="F112" s="330" t="str">
        <v>RT</v>
      </c>
      <c r="G112" s="330" t="str">
        <v>Outbound</v>
      </c>
      <c r="H112" s="330" t="str">
        <v>4S6004</v>
      </c>
      <c r="I112" s="331" t="str">
        <v>BRI-SSH</v>
      </c>
      <c r="J112" s="884">
        <v>45885</v>
      </c>
      <c r="K112" s="330">
        <v>40</v>
      </c>
      <c r="L112" s="330">
        <v>40</v>
      </c>
      <c r="M112" s="330">
        <v>225</v>
      </c>
      <c r="N112" s="330">
        <v>0</v>
      </c>
      <c r="O112" s="330">
        <v>0</v>
      </c>
      <c r="P112" s="330">
        <v>9000</v>
      </c>
      <c r="Q112" s="330" t="str">
        <v>Confirmed</v>
      </c>
      <c r="R112" s="330" t="str">
        <v>Countersigned</v>
      </c>
      <c r="S112" s="330" t="str">
        <v>BRI</v>
      </c>
      <c r="T112" s="330" t="str">
        <v>SSH</v>
      </c>
      <c r="U112" s="330" t="str">
        <v>BRI</v>
      </c>
      <c r="V112" s="330">
        <v>6</v>
      </c>
      <c r="W112" s="330">
        <v>235</v>
      </c>
      <c r="X112" s="330" t="str">
        <v>S25-01</v>
      </c>
      <c r="Y112" s="330">
        <v>186</v>
      </c>
      <c r="Z112" s="330">
        <v>249</v>
      </c>
      <c r="AA112" s="330">
        <v>-63</v>
      </c>
      <c r="AB112" s="16" t="str">
        <v>S25</v>
      </c>
    </row>
    <row r="113" spans="1:28" x14ac:dyDescent="0.35">
      <c r="A113" s="331">
        <v>45650</v>
      </c>
      <c r="B113" s="330" t="str">
        <v>Enzo Viaggi</v>
      </c>
      <c r="C113" s="330" t="str">
        <v>Tour Operator</v>
      </c>
      <c r="D113" s="330" t="str">
        <v/>
      </c>
      <c r="E113" s="330" t="str">
        <v/>
      </c>
      <c r="F113" s="330" t="str">
        <v>RT</v>
      </c>
      <c r="G113" s="330" t="str">
        <v>Outbound</v>
      </c>
      <c r="H113" s="330" t="str">
        <v>4S6004</v>
      </c>
      <c r="I113" s="331" t="str">
        <v>BRI-SSH</v>
      </c>
      <c r="J113" s="884">
        <v>45892</v>
      </c>
      <c r="K113" s="330">
        <v>40</v>
      </c>
      <c r="L113" s="330">
        <v>40</v>
      </c>
      <c r="M113" s="330">
        <v>225</v>
      </c>
      <c r="N113" s="330">
        <v>0</v>
      </c>
      <c r="O113" s="330">
        <v>0</v>
      </c>
      <c r="P113" s="330">
        <v>9000</v>
      </c>
      <c r="Q113" s="330" t="str">
        <v>Confirmed</v>
      </c>
      <c r="R113" s="330" t="str">
        <v>Countersigned</v>
      </c>
      <c r="S113" s="330" t="str">
        <v>BRI</v>
      </c>
      <c r="T113" s="330" t="str">
        <v>SSH</v>
      </c>
      <c r="U113" s="330" t="str">
        <v>BRI</v>
      </c>
      <c r="V113" s="330">
        <v>6</v>
      </c>
      <c r="W113" s="330">
        <v>242</v>
      </c>
      <c r="X113" s="330" t="str">
        <v>S25-01</v>
      </c>
      <c r="Y113" s="330">
        <v>186</v>
      </c>
      <c r="Z113" s="330">
        <v>234</v>
      </c>
      <c r="AA113" s="330">
        <v>-48</v>
      </c>
      <c r="AB113" s="16" t="str">
        <v>S25</v>
      </c>
    </row>
    <row r="114" spans="1:28" x14ac:dyDescent="0.35">
      <c r="A114" s="331">
        <v>45650</v>
      </c>
      <c r="B114" s="330" t="str">
        <v>Enzo Viaggi</v>
      </c>
      <c r="C114" s="330" t="str">
        <v>Tour Operator</v>
      </c>
      <c r="D114" s="330" t="str">
        <v/>
      </c>
      <c r="E114" s="330" t="str">
        <v/>
      </c>
      <c r="F114" s="330" t="str">
        <v>RT</v>
      </c>
      <c r="G114" s="330" t="str">
        <v>Outbound</v>
      </c>
      <c r="H114" s="330" t="str">
        <v>4S6004</v>
      </c>
      <c r="I114" s="331" t="str">
        <v>BRI-SSH</v>
      </c>
      <c r="J114" s="884">
        <v>45899</v>
      </c>
      <c r="K114" s="330">
        <v>40</v>
      </c>
      <c r="L114" s="330">
        <v>40</v>
      </c>
      <c r="M114" s="330">
        <v>225</v>
      </c>
      <c r="N114" s="330">
        <v>0</v>
      </c>
      <c r="O114" s="330">
        <v>0</v>
      </c>
      <c r="P114" s="330">
        <v>9000</v>
      </c>
      <c r="Q114" s="330" t="str">
        <v>Confirmed</v>
      </c>
      <c r="R114" s="330" t="str">
        <v>Countersigned</v>
      </c>
      <c r="S114" s="330" t="str">
        <v>BRI</v>
      </c>
      <c r="T114" s="330" t="str">
        <v>SSH</v>
      </c>
      <c r="U114" s="330" t="str">
        <v>BRI</v>
      </c>
      <c r="V114" s="330">
        <v>6</v>
      </c>
      <c r="W114" s="330">
        <v>249</v>
      </c>
      <c r="X114" s="330" t="str">
        <v>S25-01</v>
      </c>
      <c r="Y114" s="330">
        <v>186</v>
      </c>
      <c r="Z114" s="330">
        <v>239</v>
      </c>
      <c r="AA114" s="330">
        <v>-53</v>
      </c>
      <c r="AB114" s="16" t="str">
        <v>S25</v>
      </c>
    </row>
    <row r="115" spans="1:28" x14ac:dyDescent="0.35">
      <c r="A115" s="331">
        <v>45650</v>
      </c>
      <c r="B115" s="330" t="str">
        <v>Enzo Viaggi</v>
      </c>
      <c r="C115" s="330" t="str">
        <v>Tour Operator</v>
      </c>
      <c r="D115" s="330" t="str">
        <v/>
      </c>
      <c r="E115" s="330" t="str">
        <v/>
      </c>
      <c r="F115" s="330" t="str">
        <v>RT</v>
      </c>
      <c r="G115" s="330" t="str">
        <v>Outbound</v>
      </c>
      <c r="H115" s="330" t="str">
        <v>4S6004</v>
      </c>
      <c r="I115" s="331" t="str">
        <v>BRI-SSH</v>
      </c>
      <c r="J115" s="884">
        <v>45906</v>
      </c>
      <c r="K115" s="330">
        <v>20</v>
      </c>
      <c r="L115" s="330">
        <v>20</v>
      </c>
      <c r="M115" s="330">
        <v>190</v>
      </c>
      <c r="N115" s="330">
        <v>0</v>
      </c>
      <c r="O115" s="330">
        <v>0</v>
      </c>
      <c r="P115" s="330">
        <v>3800</v>
      </c>
      <c r="Q115" s="330" t="str">
        <v>Confirmed</v>
      </c>
      <c r="R115" s="330" t="str">
        <v>Countersigned</v>
      </c>
      <c r="S115" s="330" t="str">
        <v>BRI</v>
      </c>
      <c r="T115" s="330" t="str">
        <v>SSH</v>
      </c>
      <c r="U115" s="330" t="str">
        <v>BRI</v>
      </c>
      <c r="V115" s="330">
        <v>6</v>
      </c>
      <c r="W115" s="330">
        <v>256</v>
      </c>
      <c r="X115" s="330" t="str">
        <v>S25-01</v>
      </c>
      <c r="Y115" s="330">
        <v>186</v>
      </c>
      <c r="Z115" s="330">
        <v>243</v>
      </c>
      <c r="AA115" s="330">
        <v>-57</v>
      </c>
      <c r="AB115" s="16" t="str">
        <v>S25</v>
      </c>
    </row>
    <row r="116" spans="1:28" x14ac:dyDescent="0.35">
      <c r="A116" s="331">
        <v>45650</v>
      </c>
      <c r="B116" s="330" t="str">
        <v>Enzo Viaggi</v>
      </c>
      <c r="C116" s="330" t="str">
        <v>Tour Operator</v>
      </c>
      <c r="D116" s="330" t="str">
        <v/>
      </c>
      <c r="E116" s="330" t="str">
        <v/>
      </c>
      <c r="F116" s="330" t="str">
        <v>RT</v>
      </c>
      <c r="G116" s="330" t="str">
        <v>Outbound</v>
      </c>
      <c r="H116" s="330" t="str">
        <v>4S6004</v>
      </c>
      <c r="I116" s="331" t="str">
        <v>BRI-SSH</v>
      </c>
      <c r="J116" s="884">
        <v>45913</v>
      </c>
      <c r="K116" s="330">
        <v>20</v>
      </c>
      <c r="L116" s="330">
        <v>20</v>
      </c>
      <c r="M116" s="330">
        <v>190</v>
      </c>
      <c r="N116" s="330">
        <v>0</v>
      </c>
      <c r="O116" s="330">
        <v>0</v>
      </c>
      <c r="P116" s="330">
        <v>3800</v>
      </c>
      <c r="Q116" s="330" t="str">
        <v>Confirmed</v>
      </c>
      <c r="R116" s="330" t="str">
        <v>Countersigned</v>
      </c>
      <c r="S116" s="330" t="str">
        <v>BRI</v>
      </c>
      <c r="T116" s="330" t="str">
        <v>SSH</v>
      </c>
      <c r="U116" s="330" t="str">
        <v>BRI</v>
      </c>
      <c r="V116" s="330">
        <v>6</v>
      </c>
      <c r="W116" s="330">
        <v>263</v>
      </c>
      <c r="X116" s="330" t="str">
        <v>S25-01</v>
      </c>
      <c r="Y116" s="330">
        <v>186</v>
      </c>
      <c r="Z116" s="330">
        <v>185</v>
      </c>
      <c r="AA116" s="330">
        <v>1</v>
      </c>
      <c r="AB116" s="16" t="str">
        <v>S25</v>
      </c>
    </row>
    <row r="117" spans="1:28" x14ac:dyDescent="0.35">
      <c r="A117" s="331">
        <v>45650</v>
      </c>
      <c r="B117" s="330" t="str">
        <v>Enzo Viaggi</v>
      </c>
      <c r="C117" s="330" t="str">
        <v>Tour Operator</v>
      </c>
      <c r="D117" s="330" t="str">
        <v/>
      </c>
      <c r="E117" s="330" t="str">
        <v/>
      </c>
      <c r="F117" s="330" t="str">
        <v>RT</v>
      </c>
      <c r="G117" s="330" t="str">
        <v>Outbound</v>
      </c>
      <c r="H117" s="330" t="str">
        <v>4S6004</v>
      </c>
      <c r="I117" s="331" t="str">
        <v>BRI-SSH</v>
      </c>
      <c r="J117" s="884">
        <v>45920</v>
      </c>
      <c r="K117" s="330">
        <v>20</v>
      </c>
      <c r="L117" s="330">
        <v>20</v>
      </c>
      <c r="M117" s="330">
        <v>190</v>
      </c>
      <c r="N117" s="330">
        <v>0</v>
      </c>
      <c r="O117" s="330">
        <v>0</v>
      </c>
      <c r="P117" s="330">
        <v>3800</v>
      </c>
      <c r="Q117" s="330" t="str">
        <v>Confirmed</v>
      </c>
      <c r="R117" s="330" t="str">
        <v>Countersigned</v>
      </c>
      <c r="S117" s="330" t="str">
        <v>BRI</v>
      </c>
      <c r="T117" s="330" t="str">
        <v>SSH</v>
      </c>
      <c r="U117" s="330" t="str">
        <v>BRI</v>
      </c>
      <c r="V117" s="330">
        <v>6</v>
      </c>
      <c r="W117" s="330">
        <v>270</v>
      </c>
      <c r="X117" s="330" t="str">
        <v>S25-01</v>
      </c>
      <c r="Y117" s="330">
        <v>186</v>
      </c>
      <c r="Z117" s="330">
        <v>189</v>
      </c>
      <c r="AA117" s="330">
        <v>-3</v>
      </c>
      <c r="AB117" s="16" t="str">
        <v>S25</v>
      </c>
    </row>
    <row r="118" spans="1:28" x14ac:dyDescent="0.35">
      <c r="A118" s="331">
        <v>45650</v>
      </c>
      <c r="B118" s="330" t="str">
        <v>Enzo Viaggi</v>
      </c>
      <c r="C118" s="330" t="str">
        <v>Tour Operator</v>
      </c>
      <c r="D118" s="330" t="str">
        <v/>
      </c>
      <c r="E118" s="330" t="str">
        <v/>
      </c>
      <c r="F118" s="330" t="str">
        <v>RT</v>
      </c>
      <c r="G118" s="330" t="str">
        <v>Outbound</v>
      </c>
      <c r="H118" s="330" t="str">
        <v>4S6004</v>
      </c>
      <c r="I118" s="331" t="str">
        <v>BRI-SSH</v>
      </c>
      <c r="J118" s="884">
        <v>45927</v>
      </c>
      <c r="K118" s="330">
        <v>20</v>
      </c>
      <c r="L118" s="330">
        <v>20</v>
      </c>
      <c r="M118" s="330">
        <v>190</v>
      </c>
      <c r="N118" s="330">
        <v>0</v>
      </c>
      <c r="O118" s="330">
        <v>0</v>
      </c>
      <c r="P118" s="330">
        <v>3800</v>
      </c>
      <c r="Q118" s="330" t="str">
        <v>Confirmed</v>
      </c>
      <c r="R118" s="330" t="str">
        <v>Countersigned</v>
      </c>
      <c r="S118" s="330" t="str">
        <v>BRI</v>
      </c>
      <c r="T118" s="330" t="str">
        <v>SSH</v>
      </c>
      <c r="U118" s="330" t="str">
        <v>BRI</v>
      </c>
      <c r="V118" s="330">
        <v>6</v>
      </c>
      <c r="W118" s="330">
        <v>277</v>
      </c>
      <c r="X118" s="330" t="str">
        <v>S25-01</v>
      </c>
      <c r="Y118" s="330">
        <v>186</v>
      </c>
      <c r="Z118" s="330">
        <v>180</v>
      </c>
      <c r="AA118" s="330">
        <v>6</v>
      </c>
      <c r="AB118" s="16" t="str">
        <v>S25</v>
      </c>
    </row>
    <row r="119" spans="1:28" x14ac:dyDescent="0.35">
      <c r="A119" s="331">
        <v>45650</v>
      </c>
      <c r="B119" s="330" t="str">
        <v>Enzo Viaggi</v>
      </c>
      <c r="C119" s="330" t="str">
        <v>Tour Operator</v>
      </c>
      <c r="D119" s="330" t="str">
        <v/>
      </c>
      <c r="E119" s="330" t="str">
        <v/>
      </c>
      <c r="F119" s="330" t="str">
        <v>RT</v>
      </c>
      <c r="G119" s="330" t="str">
        <v>Outbound</v>
      </c>
      <c r="H119" s="330" t="str">
        <v>4S6004</v>
      </c>
      <c r="I119" s="331" t="str">
        <v>BRI-SSH</v>
      </c>
      <c r="J119" s="884">
        <v>45934</v>
      </c>
      <c r="K119" s="330">
        <v>20</v>
      </c>
      <c r="L119" s="330">
        <v>20</v>
      </c>
      <c r="M119" s="330">
        <v>190</v>
      </c>
      <c r="N119" s="330">
        <v>0</v>
      </c>
      <c r="O119" s="330">
        <v>0</v>
      </c>
      <c r="P119" s="330">
        <v>3800</v>
      </c>
      <c r="Q119" s="330" t="str">
        <v>Confirmed</v>
      </c>
      <c r="R119" s="330" t="str">
        <v>Countersigned</v>
      </c>
      <c r="S119" s="330" t="str">
        <v>BRI</v>
      </c>
      <c r="T119" s="330" t="str">
        <v>SSH</v>
      </c>
      <c r="U119" s="330" t="str">
        <v>BRI</v>
      </c>
      <c r="V119" s="330">
        <v>6</v>
      </c>
      <c r="W119" s="330">
        <v>284</v>
      </c>
      <c r="X119" s="330" t="str">
        <v>S25-01</v>
      </c>
      <c r="Y119" s="330">
        <v>186</v>
      </c>
      <c r="Z119" s="330">
        <v>186</v>
      </c>
      <c r="AA119" s="330">
        <v>0</v>
      </c>
      <c r="AB119" s="16" t="str">
        <v>S25</v>
      </c>
    </row>
    <row r="120" spans="1:28" x14ac:dyDescent="0.35">
      <c r="A120" s="331">
        <v>45650</v>
      </c>
      <c r="B120" s="330" t="str">
        <v>Enzo Viaggi</v>
      </c>
      <c r="C120" s="330" t="str">
        <v>Tour Operator</v>
      </c>
      <c r="D120" s="330" t="str">
        <v/>
      </c>
      <c r="E120" s="330" t="str">
        <v/>
      </c>
      <c r="F120" s="330" t="str">
        <v>RT</v>
      </c>
      <c r="G120" s="330" t="str">
        <v>Outbound</v>
      </c>
      <c r="H120" s="330" t="str">
        <v>4S6004</v>
      </c>
      <c r="I120" s="331" t="str">
        <v>BRI-SSH</v>
      </c>
      <c r="J120" s="884">
        <v>45941</v>
      </c>
      <c r="K120" s="330">
        <v>20</v>
      </c>
      <c r="L120" s="330">
        <v>20</v>
      </c>
      <c r="M120" s="330">
        <v>190</v>
      </c>
      <c r="N120" s="330">
        <v>0</v>
      </c>
      <c r="O120" s="330">
        <v>0</v>
      </c>
      <c r="P120" s="330">
        <v>3800</v>
      </c>
      <c r="Q120" s="330" t="str">
        <v>Confirmed</v>
      </c>
      <c r="R120" s="330" t="str">
        <v>Countersigned</v>
      </c>
      <c r="S120" s="330" t="str">
        <v>BRI</v>
      </c>
      <c r="T120" s="330" t="str">
        <v>SSH</v>
      </c>
      <c r="U120" s="330" t="str">
        <v>BRI</v>
      </c>
      <c r="V120" s="330">
        <v>6</v>
      </c>
      <c r="W120" s="330">
        <v>291</v>
      </c>
      <c r="X120" s="330" t="str">
        <v>S25-01</v>
      </c>
      <c r="Y120" s="330">
        <v>186</v>
      </c>
      <c r="Z120" s="330">
        <v>177</v>
      </c>
      <c r="AA120" s="330">
        <v>9</v>
      </c>
      <c r="AB120" s="16" t="str">
        <v>S25</v>
      </c>
    </row>
    <row r="121" spans="1:28" x14ac:dyDescent="0.35">
      <c r="A121" s="331">
        <v>45650</v>
      </c>
      <c r="B121" s="330" t="str">
        <v>Enzo Viaggi</v>
      </c>
      <c r="C121" s="330" t="str">
        <v>Tour Operator</v>
      </c>
      <c r="D121" s="330" t="str">
        <v/>
      </c>
      <c r="E121" s="330" t="str">
        <v/>
      </c>
      <c r="F121" s="330" t="str">
        <v>RT</v>
      </c>
      <c r="G121" s="330" t="str">
        <v>Outbound</v>
      </c>
      <c r="H121" s="330" t="str">
        <v>4S6004</v>
      </c>
      <c r="I121" s="331" t="str">
        <v>BRI-SSH</v>
      </c>
      <c r="J121" s="884">
        <v>45948</v>
      </c>
      <c r="K121" s="330">
        <v>20</v>
      </c>
      <c r="L121" s="330">
        <v>20</v>
      </c>
      <c r="M121" s="330">
        <v>190</v>
      </c>
      <c r="N121" s="330">
        <v>0</v>
      </c>
      <c r="O121" s="330">
        <v>0</v>
      </c>
      <c r="P121" s="330">
        <v>3800</v>
      </c>
      <c r="Q121" s="330" t="str">
        <v>Confirmed</v>
      </c>
      <c r="R121" s="330" t="str">
        <v>Countersigned</v>
      </c>
      <c r="S121" s="330" t="str">
        <v>BRI</v>
      </c>
      <c r="T121" s="330" t="str">
        <v>SSH</v>
      </c>
      <c r="U121" s="330" t="str">
        <v>BRI</v>
      </c>
      <c r="V121" s="330">
        <v>6</v>
      </c>
      <c r="W121" s="330">
        <v>298</v>
      </c>
      <c r="X121" s="330" t="str">
        <v>S25-01</v>
      </c>
      <c r="Y121" s="330">
        <v>186</v>
      </c>
      <c r="Z121" s="330">
        <v>190</v>
      </c>
      <c r="AA121" s="330">
        <v>-4</v>
      </c>
      <c r="AB121" s="16" t="str">
        <v>S25</v>
      </c>
    </row>
    <row r="122" spans="1:28" x14ac:dyDescent="0.35">
      <c r="A122" s="331">
        <v>45650</v>
      </c>
      <c r="B122" s="330" t="str">
        <v>Enzo Viaggi</v>
      </c>
      <c r="C122" s="330" t="str">
        <v>Tour Operator</v>
      </c>
      <c r="D122" s="330" t="str">
        <v/>
      </c>
      <c r="E122" s="330" t="str">
        <v/>
      </c>
      <c r="F122" s="330" t="str">
        <v>RT</v>
      </c>
      <c r="G122" s="330" t="str">
        <v>Outbound</v>
      </c>
      <c r="H122" s="330" t="str">
        <v>4S6004</v>
      </c>
      <c r="I122" s="331" t="str">
        <v>BRI-SSH</v>
      </c>
      <c r="J122" s="884">
        <v>45955</v>
      </c>
      <c r="K122" s="330">
        <v>20</v>
      </c>
      <c r="L122" s="330">
        <v>20</v>
      </c>
      <c r="M122" s="330">
        <v>190</v>
      </c>
      <c r="N122" s="330">
        <v>0</v>
      </c>
      <c r="O122" s="330">
        <v>0</v>
      </c>
      <c r="P122" s="330">
        <v>3800</v>
      </c>
      <c r="Q122" s="330" t="str">
        <v>Confirmed</v>
      </c>
      <c r="R122" s="330" t="str">
        <v>Countersigned</v>
      </c>
      <c r="S122" s="330" t="str">
        <v>BRI</v>
      </c>
      <c r="T122" s="330" t="str">
        <v>SSH</v>
      </c>
      <c r="U122" s="330" t="str">
        <v>BRI</v>
      </c>
      <c r="V122" s="330">
        <v>6</v>
      </c>
      <c r="W122" s="330">
        <v>305</v>
      </c>
      <c r="X122" s="330" t="str">
        <v>S25-01</v>
      </c>
      <c r="Y122" s="330">
        <v>186</v>
      </c>
      <c r="Z122" s="330">
        <v>198</v>
      </c>
      <c r="AA122" s="330">
        <v>-12</v>
      </c>
      <c r="AB122" s="16" t="str">
        <v>S25</v>
      </c>
    </row>
    <row r="123" spans="1:28" x14ac:dyDescent="0.35">
      <c r="A123" s="331">
        <v>45650</v>
      </c>
      <c r="B123" s="330" t="str">
        <v>Enzo Viaggi</v>
      </c>
      <c r="C123" s="330" t="str">
        <v>Tour Operator</v>
      </c>
      <c r="D123" s="330" t="str">
        <v/>
      </c>
      <c r="E123" s="330" t="str">
        <v/>
      </c>
      <c r="F123" s="330" t="str">
        <v>RT</v>
      </c>
      <c r="G123" s="330" t="str">
        <v>Outbound</v>
      </c>
      <c r="H123" s="330" t="str">
        <v>4S6004</v>
      </c>
      <c r="I123" s="331" t="str">
        <v>BRI-SSH</v>
      </c>
      <c r="J123" s="884">
        <v>45962</v>
      </c>
      <c r="K123" s="330">
        <v>20</v>
      </c>
      <c r="L123" s="330">
        <v>20</v>
      </c>
      <c r="M123" s="330">
        <v>190</v>
      </c>
      <c r="N123" s="330">
        <v>0</v>
      </c>
      <c r="O123" s="330">
        <v>0</v>
      </c>
      <c r="P123" s="330">
        <v>3800</v>
      </c>
      <c r="Q123" s="330" t="str">
        <v>Confirmed</v>
      </c>
      <c r="R123" s="330" t="str">
        <v>Countersigned</v>
      </c>
      <c r="S123" s="330" t="str">
        <v>BRI</v>
      </c>
      <c r="T123" s="330" t="str">
        <v>SSH</v>
      </c>
      <c r="U123" s="330" t="str">
        <v>BRI</v>
      </c>
      <c r="V123" s="330">
        <v>6</v>
      </c>
      <c r="W123" s="330">
        <v>312</v>
      </c>
      <c r="X123" s="330" t="str">
        <v>S25-01</v>
      </c>
      <c r="Y123" s="330">
        <v>186</v>
      </c>
      <c r="Z123" s="330">
        <v>156</v>
      </c>
      <c r="AA123" s="330">
        <v>30</v>
      </c>
      <c r="AB123" s="16" t="str">
        <v>S25</v>
      </c>
    </row>
    <row r="124" spans="1:28" x14ac:dyDescent="0.35">
      <c r="A124" s="331">
        <v>45650</v>
      </c>
      <c r="B124" s="330" t="str">
        <v>Enzo Viaggi</v>
      </c>
      <c r="C124" s="330" t="str">
        <v>Tour Operator</v>
      </c>
      <c r="D124" s="330" t="str">
        <v/>
      </c>
      <c r="E124" s="330" t="str">
        <v/>
      </c>
      <c r="F124" s="330" t="str">
        <v>RT</v>
      </c>
      <c r="G124" s="330" t="str">
        <v>Outbound</v>
      </c>
      <c r="H124" s="330" t="str">
        <v>4S6004</v>
      </c>
      <c r="I124" s="331" t="str">
        <v>BRI-SSH</v>
      </c>
      <c r="J124" s="884">
        <v>45969</v>
      </c>
      <c r="K124" s="330">
        <v>20</v>
      </c>
      <c r="L124" s="330">
        <v>20</v>
      </c>
      <c r="M124" s="330">
        <v>190</v>
      </c>
      <c r="N124" s="330">
        <v>0</v>
      </c>
      <c r="O124" s="330">
        <v>0</v>
      </c>
      <c r="P124" s="330">
        <v>3800</v>
      </c>
      <c r="Q124" s="330" t="str">
        <v>Confirmed</v>
      </c>
      <c r="R124" s="330" t="str">
        <v>Countersigned</v>
      </c>
      <c r="S124" s="330" t="str">
        <v>BRI</v>
      </c>
      <c r="T124" s="330" t="str">
        <v>SSH</v>
      </c>
      <c r="U124" s="330" t="str">
        <v>BRI</v>
      </c>
      <c r="V124" s="330">
        <v>6</v>
      </c>
      <c r="W124" s="330">
        <v>319</v>
      </c>
      <c r="X124" s="330" t="str">
        <v>S25-01</v>
      </c>
      <c r="Y124" s="330">
        <v>186</v>
      </c>
      <c r="Z124" s="330">
        <v>156</v>
      </c>
      <c r="AA124" s="330">
        <v>30</v>
      </c>
      <c r="AB124" s="16" t="str">
        <v>S25</v>
      </c>
    </row>
    <row r="125" spans="1:28" x14ac:dyDescent="0.35">
      <c r="A125" s="331">
        <v>45650</v>
      </c>
      <c r="B125" s="330" t="str">
        <v>Enzo Viaggi</v>
      </c>
      <c r="C125" s="330" t="str">
        <v>Tour Operator</v>
      </c>
      <c r="D125" s="330" t="str">
        <v/>
      </c>
      <c r="E125" s="330" t="str">
        <v/>
      </c>
      <c r="F125" s="330" t="str">
        <v>RT</v>
      </c>
      <c r="G125" s="330" t="str">
        <v>Outbound</v>
      </c>
      <c r="H125" s="330" t="str">
        <v>4S6004</v>
      </c>
      <c r="I125" s="331" t="str">
        <v>BRI-SSH</v>
      </c>
      <c r="J125" s="884">
        <v>45976</v>
      </c>
      <c r="K125" s="330">
        <v>20</v>
      </c>
      <c r="L125" s="330">
        <v>20</v>
      </c>
      <c r="M125" s="330">
        <v>190</v>
      </c>
      <c r="N125" s="330">
        <v>0</v>
      </c>
      <c r="O125" s="330">
        <v>0</v>
      </c>
      <c r="P125" s="330">
        <v>3800</v>
      </c>
      <c r="Q125" s="330" t="str">
        <v>Confirmed</v>
      </c>
      <c r="R125" s="330" t="str">
        <v>Countersigned</v>
      </c>
      <c r="S125" s="330" t="str">
        <v>BRI</v>
      </c>
      <c r="T125" s="330" t="str">
        <v>SSH</v>
      </c>
      <c r="U125" s="330" t="str">
        <v>BRI</v>
      </c>
      <c r="V125" s="330">
        <v>6</v>
      </c>
      <c r="W125" s="330">
        <v>326</v>
      </c>
      <c r="X125" s="330" t="str">
        <v>S25-01</v>
      </c>
      <c r="Y125" s="330">
        <v>186</v>
      </c>
      <c r="Z125" s="330">
        <v>156</v>
      </c>
      <c r="AA125" s="330">
        <v>30</v>
      </c>
      <c r="AB125" s="16" t="str">
        <v>S25</v>
      </c>
    </row>
    <row r="126" spans="1:28" x14ac:dyDescent="0.35">
      <c r="A126" s="331">
        <v>45650</v>
      </c>
      <c r="B126" s="330" t="str">
        <v>Enzo Viaggi</v>
      </c>
      <c r="C126" s="330" t="str">
        <v>Tour Operator</v>
      </c>
      <c r="D126" s="330" t="str">
        <v/>
      </c>
      <c r="E126" s="330" t="str">
        <v/>
      </c>
      <c r="F126" s="330" t="str">
        <v>RT</v>
      </c>
      <c r="G126" s="330" t="str">
        <v>Outbound</v>
      </c>
      <c r="H126" s="330" t="str">
        <v>4S6004</v>
      </c>
      <c r="I126" s="331" t="str">
        <v>BRI-SSH</v>
      </c>
      <c r="J126" s="884">
        <v>45983</v>
      </c>
      <c r="K126" s="330">
        <v>20</v>
      </c>
      <c r="L126" s="330">
        <v>20</v>
      </c>
      <c r="M126" s="330">
        <v>190</v>
      </c>
      <c r="N126" s="330">
        <v>0</v>
      </c>
      <c r="O126" s="330">
        <v>0</v>
      </c>
      <c r="P126" s="330">
        <v>3800</v>
      </c>
      <c r="Q126" s="330" t="str">
        <v>Confirmed</v>
      </c>
      <c r="R126" s="330" t="str">
        <v>Countersigned</v>
      </c>
      <c r="S126" s="330" t="str">
        <v>BRI</v>
      </c>
      <c r="T126" s="330" t="str">
        <v>SSH</v>
      </c>
      <c r="U126" s="330" t="str">
        <v>BRI</v>
      </c>
      <c r="V126" s="330">
        <v>6</v>
      </c>
      <c r="W126" s="330">
        <v>333</v>
      </c>
      <c r="X126" s="330" t="str">
        <v>S25-01</v>
      </c>
      <c r="Y126" s="330">
        <v>186</v>
      </c>
      <c r="Z126" s="330">
        <v>126</v>
      </c>
      <c r="AA126" s="330">
        <v>60</v>
      </c>
      <c r="AB126" s="16" t="str">
        <v>S25</v>
      </c>
    </row>
    <row r="127" spans="1:28" x14ac:dyDescent="0.35">
      <c r="A127" s="331">
        <v>45650</v>
      </c>
      <c r="B127" s="330" t="str">
        <v>Enzo Viaggi</v>
      </c>
      <c r="C127" s="330" t="str">
        <v>Tour Operator</v>
      </c>
      <c r="D127" s="330" t="str">
        <v/>
      </c>
      <c r="E127" s="330" t="str">
        <v/>
      </c>
      <c r="F127" s="330" t="str">
        <v>RT</v>
      </c>
      <c r="G127" s="330" t="str">
        <v>Outbound</v>
      </c>
      <c r="H127" s="330" t="str">
        <v>4S6004</v>
      </c>
      <c r="I127" s="331" t="str">
        <v>BRI-SSH</v>
      </c>
      <c r="J127" s="884">
        <v>46011</v>
      </c>
      <c r="K127" s="330">
        <v>40</v>
      </c>
      <c r="L127" s="330">
        <v>40</v>
      </c>
      <c r="M127" s="330">
        <v>225</v>
      </c>
      <c r="N127" s="330">
        <v>0</v>
      </c>
      <c r="O127" s="330">
        <v>0</v>
      </c>
      <c r="P127" s="330">
        <v>9000</v>
      </c>
      <c r="Q127" s="330" t="str">
        <v>Confirmed</v>
      </c>
      <c r="R127" s="330" t="str">
        <v>Countersigned</v>
      </c>
      <c r="S127" s="330" t="str">
        <v>BRI</v>
      </c>
      <c r="T127" s="330" t="str">
        <v>SSH</v>
      </c>
      <c r="U127" s="330" t="str">
        <v>BRI</v>
      </c>
      <c r="V127" s="330">
        <v>6</v>
      </c>
      <c r="W127" s="330">
        <v>361</v>
      </c>
      <c r="X127" s="330" t="str">
        <v>S25-01</v>
      </c>
      <c r="Y127" s="330">
        <v>186</v>
      </c>
      <c r="Z127" s="330">
        <v>42</v>
      </c>
      <c r="AA127" s="330">
        <v>144</v>
      </c>
      <c r="AB127" s="16" t="str">
        <v>S25</v>
      </c>
    </row>
    <row r="128" spans="1:28" x14ac:dyDescent="0.35">
      <c r="A128" s="331">
        <v>45650</v>
      </c>
      <c r="B128" s="330" t="str">
        <v>Enzo Viaggi</v>
      </c>
      <c r="C128" s="330" t="str">
        <v>Tour Operator</v>
      </c>
      <c r="D128" s="330" t="str">
        <v/>
      </c>
      <c r="E128" s="330" t="str">
        <v/>
      </c>
      <c r="F128" s="330" t="str">
        <v>RT</v>
      </c>
      <c r="G128" s="330" t="str">
        <v>Outbound</v>
      </c>
      <c r="H128" s="330" t="str">
        <v>4S6004</v>
      </c>
      <c r="I128" s="331" t="str">
        <v>BRI-SSH</v>
      </c>
      <c r="J128" s="884">
        <v>46018</v>
      </c>
      <c r="K128" s="330">
        <v>40</v>
      </c>
      <c r="L128" s="330">
        <v>40</v>
      </c>
      <c r="M128" s="330">
        <v>225</v>
      </c>
      <c r="N128" s="330">
        <v>0</v>
      </c>
      <c r="O128" s="330">
        <v>0</v>
      </c>
      <c r="P128" s="330">
        <v>9000</v>
      </c>
      <c r="Q128" s="330" t="str">
        <v>Confirmed</v>
      </c>
      <c r="R128" s="330" t="str">
        <v>Countersigned</v>
      </c>
      <c r="S128" s="330" t="str">
        <v>BRI</v>
      </c>
      <c r="T128" s="330" t="str">
        <v>SSH</v>
      </c>
      <c r="U128" s="330" t="str">
        <v>BRI</v>
      </c>
      <c r="V128" s="330">
        <v>6</v>
      </c>
      <c r="W128" s="330">
        <v>368</v>
      </c>
      <c r="X128" s="330" t="str">
        <v>S25-01</v>
      </c>
      <c r="Y128" s="330">
        <v>186</v>
      </c>
      <c r="Z128" s="330">
        <v>45</v>
      </c>
      <c r="AA128" s="330">
        <v>141</v>
      </c>
      <c r="AB128" s="16" t="str">
        <v>S25</v>
      </c>
    </row>
    <row r="129" spans="1:28" x14ac:dyDescent="0.35">
      <c r="A129" s="331">
        <v>45650</v>
      </c>
      <c r="B129" s="330" t="str">
        <v>Enzo Viaggi</v>
      </c>
      <c r="C129" s="330" t="str">
        <v>Tour Operator</v>
      </c>
      <c r="D129" s="330" t="str">
        <v/>
      </c>
      <c r="E129" s="330" t="str">
        <v/>
      </c>
      <c r="F129" s="330" t="str">
        <v>RT</v>
      </c>
      <c r="G129" s="330" t="str">
        <v>Inbound</v>
      </c>
      <c r="H129" s="330" t="str">
        <v>4S6003</v>
      </c>
      <c r="I129" s="331" t="str">
        <v>SSH-BRI</v>
      </c>
      <c r="J129" s="884">
        <v>45843</v>
      </c>
      <c r="K129" s="330">
        <v>20</v>
      </c>
      <c r="L129" s="330">
        <v>20</v>
      </c>
      <c r="M129" s="330">
        <v>190</v>
      </c>
      <c r="N129" s="330">
        <v>0</v>
      </c>
      <c r="O129" s="330">
        <v>0</v>
      </c>
      <c r="P129" s="330">
        <v>3800</v>
      </c>
      <c r="Q129" s="330" t="str">
        <v>Confirmed</v>
      </c>
      <c r="R129" s="330" t="str">
        <v>Countersigned</v>
      </c>
      <c r="S129" s="330" t="str">
        <v>SSH</v>
      </c>
      <c r="T129" s="330" t="str">
        <v>BRI</v>
      </c>
      <c r="U129" s="330" t="str">
        <v>BRI</v>
      </c>
      <c r="V129" s="330">
        <v>6</v>
      </c>
      <c r="W129" s="330">
        <v>193</v>
      </c>
      <c r="X129" s="330" t="str">
        <v>S25-01</v>
      </c>
      <c r="Y129" s="330">
        <v>186</v>
      </c>
      <c r="Z129" s="330">
        <v>166</v>
      </c>
      <c r="AA129" s="330">
        <v>20</v>
      </c>
      <c r="AB129" s="16" t="str">
        <v>S25</v>
      </c>
    </row>
    <row r="130" spans="1:28" x14ac:dyDescent="0.35">
      <c r="A130" s="331">
        <v>45650</v>
      </c>
      <c r="B130" s="330" t="str">
        <v>Enzo Viaggi</v>
      </c>
      <c r="C130" s="330" t="str">
        <v>Tour Operator</v>
      </c>
      <c r="D130" s="330" t="str">
        <v/>
      </c>
      <c r="E130" s="330" t="str">
        <v/>
      </c>
      <c r="F130" s="330" t="str">
        <v>RT</v>
      </c>
      <c r="G130" s="330" t="str">
        <v>Inbound</v>
      </c>
      <c r="H130" s="330" t="str">
        <v>4S6003</v>
      </c>
      <c r="I130" s="331" t="str">
        <v>SSH-BRI</v>
      </c>
      <c r="J130" s="884">
        <v>45850</v>
      </c>
      <c r="K130" s="330">
        <v>20</v>
      </c>
      <c r="L130" s="330">
        <v>20</v>
      </c>
      <c r="M130" s="330">
        <v>190</v>
      </c>
      <c r="N130" s="330">
        <v>0</v>
      </c>
      <c r="O130" s="330">
        <v>0</v>
      </c>
      <c r="P130" s="330">
        <v>3800</v>
      </c>
      <c r="Q130" s="330" t="str">
        <v>Confirmed</v>
      </c>
      <c r="R130" s="330" t="str">
        <v>Countersigned</v>
      </c>
      <c r="S130" s="330" t="str">
        <v>SSH</v>
      </c>
      <c r="T130" s="330" t="str">
        <v>BRI</v>
      </c>
      <c r="U130" s="330" t="str">
        <v>BRI</v>
      </c>
      <c r="V130" s="330">
        <v>6</v>
      </c>
      <c r="W130" s="330">
        <v>200</v>
      </c>
      <c r="X130" s="330" t="str">
        <v>S25-01</v>
      </c>
      <c r="Y130" s="330">
        <v>186</v>
      </c>
      <c r="Z130" s="330">
        <v>112</v>
      </c>
      <c r="AA130" s="330">
        <v>74</v>
      </c>
      <c r="AB130" s="16" t="str">
        <v>S25</v>
      </c>
    </row>
    <row r="131" spans="1:28" x14ac:dyDescent="0.35">
      <c r="A131" s="331">
        <v>45650</v>
      </c>
      <c r="B131" s="330" t="str">
        <v>Enzo Viaggi</v>
      </c>
      <c r="C131" s="330" t="str">
        <v>Tour Operator</v>
      </c>
      <c r="D131" s="330" t="str">
        <v/>
      </c>
      <c r="E131" s="330" t="str">
        <v/>
      </c>
      <c r="F131" s="330" t="str">
        <v>RT</v>
      </c>
      <c r="G131" s="330" t="str">
        <v>Inbound</v>
      </c>
      <c r="H131" s="330" t="str">
        <v>4S6003</v>
      </c>
      <c r="I131" s="331" t="str">
        <v>SSH-BRI</v>
      </c>
      <c r="J131" s="884">
        <v>45857</v>
      </c>
      <c r="K131" s="330">
        <v>20</v>
      </c>
      <c r="L131" s="330">
        <v>20</v>
      </c>
      <c r="M131" s="330">
        <v>190</v>
      </c>
      <c r="N131" s="330">
        <v>0</v>
      </c>
      <c r="O131" s="330">
        <v>0</v>
      </c>
      <c r="P131" s="330">
        <v>3800</v>
      </c>
      <c r="Q131" s="330" t="str">
        <v>Confirmed</v>
      </c>
      <c r="R131" s="330" t="str">
        <v>Countersigned</v>
      </c>
      <c r="S131" s="330" t="str">
        <v>SSH</v>
      </c>
      <c r="T131" s="330" t="str">
        <v>BRI</v>
      </c>
      <c r="U131" s="330" t="str">
        <v>BRI</v>
      </c>
      <c r="V131" s="330">
        <v>6</v>
      </c>
      <c r="W131" s="330">
        <v>207</v>
      </c>
      <c r="X131" s="330" t="str">
        <v>S25-01</v>
      </c>
      <c r="Y131" s="330">
        <v>186</v>
      </c>
      <c r="Z131" s="330">
        <v>84</v>
      </c>
      <c r="AA131" s="330">
        <v>102</v>
      </c>
      <c r="AB131" s="16" t="str">
        <v>S25</v>
      </c>
    </row>
    <row r="132" spans="1:28" x14ac:dyDescent="0.35">
      <c r="A132" s="331">
        <v>45650</v>
      </c>
      <c r="B132" s="330" t="str">
        <v>Enzo Viaggi</v>
      </c>
      <c r="C132" s="330" t="str">
        <v>Tour Operator</v>
      </c>
      <c r="D132" s="330" t="str">
        <v/>
      </c>
      <c r="E132" s="330" t="str">
        <v/>
      </c>
      <c r="F132" s="330" t="str">
        <v>RT</v>
      </c>
      <c r="G132" s="330" t="str">
        <v>Inbound</v>
      </c>
      <c r="H132" s="330" t="str">
        <v>4S6003</v>
      </c>
      <c r="I132" s="331" t="str">
        <v>SSH-BRI</v>
      </c>
      <c r="J132" s="884">
        <v>45864</v>
      </c>
      <c r="K132" s="330">
        <v>20</v>
      </c>
      <c r="L132" s="330">
        <v>20</v>
      </c>
      <c r="M132" s="330">
        <v>190</v>
      </c>
      <c r="N132" s="330">
        <v>0</v>
      </c>
      <c r="O132" s="330">
        <v>0</v>
      </c>
      <c r="P132" s="330">
        <v>3800</v>
      </c>
      <c r="Q132" s="330" t="str">
        <v>Confirmed</v>
      </c>
      <c r="R132" s="330" t="str">
        <v>Countersigned</v>
      </c>
      <c r="S132" s="330" t="str">
        <v>SSH</v>
      </c>
      <c r="T132" s="330" t="str">
        <v>BRI</v>
      </c>
      <c r="U132" s="330" t="str">
        <v>BRI</v>
      </c>
      <c r="V132" s="330">
        <v>6</v>
      </c>
      <c r="W132" s="330">
        <v>214</v>
      </c>
      <c r="X132" s="330" t="str">
        <v>S25-01</v>
      </c>
      <c r="Y132" s="330">
        <v>186</v>
      </c>
      <c r="Z132" s="330">
        <v>115</v>
      </c>
      <c r="AA132" s="330">
        <v>71</v>
      </c>
      <c r="AB132" s="16" t="str">
        <v>S25</v>
      </c>
    </row>
    <row r="133" spans="1:28" x14ac:dyDescent="0.35">
      <c r="A133" s="331">
        <v>45650</v>
      </c>
      <c r="B133" s="330" t="str">
        <v>Enzo Viaggi</v>
      </c>
      <c r="C133" s="330" t="str">
        <v>Tour Operator</v>
      </c>
      <c r="D133" s="330" t="str">
        <v/>
      </c>
      <c r="E133" s="330" t="str">
        <v/>
      </c>
      <c r="F133" s="330" t="str">
        <v>RT</v>
      </c>
      <c r="G133" s="330" t="str">
        <v>Inbound</v>
      </c>
      <c r="H133" s="330" t="str">
        <v>4S6003</v>
      </c>
      <c r="I133" s="331" t="str">
        <v>SSH-BRI</v>
      </c>
      <c r="J133" s="884">
        <v>45871</v>
      </c>
      <c r="K133" s="330">
        <v>20</v>
      </c>
      <c r="L133" s="330">
        <v>20</v>
      </c>
      <c r="M133" s="330">
        <v>200</v>
      </c>
      <c r="N133" s="330">
        <v>0</v>
      </c>
      <c r="O133" s="330">
        <v>0</v>
      </c>
      <c r="P133" s="330">
        <v>4000</v>
      </c>
      <c r="Q133" s="330" t="str">
        <v>Confirmed</v>
      </c>
      <c r="R133" s="330" t="str">
        <v>Countersigned</v>
      </c>
      <c r="S133" s="330" t="str">
        <v>SSH</v>
      </c>
      <c r="T133" s="330" t="str">
        <v>BRI</v>
      </c>
      <c r="U133" s="330" t="str">
        <v>BRI</v>
      </c>
      <c r="V133" s="330">
        <v>6</v>
      </c>
      <c r="W133" s="330">
        <v>221</v>
      </c>
      <c r="X133" s="330" t="str">
        <v>S25-01</v>
      </c>
      <c r="Y133" s="330">
        <v>186</v>
      </c>
      <c r="Z133" s="330">
        <v>198</v>
      </c>
      <c r="AA133" s="330">
        <v>-12</v>
      </c>
      <c r="AB133" s="16" t="str">
        <v>S25</v>
      </c>
    </row>
    <row r="134" spans="1:28" x14ac:dyDescent="0.35">
      <c r="A134" s="331">
        <v>45650</v>
      </c>
      <c r="B134" s="330" t="str">
        <v>Enzo Viaggi</v>
      </c>
      <c r="C134" s="330" t="str">
        <v>Tour Operator</v>
      </c>
      <c r="D134" s="330" t="str">
        <v/>
      </c>
      <c r="E134" s="330" t="str">
        <v/>
      </c>
      <c r="F134" s="330" t="str">
        <v>RT</v>
      </c>
      <c r="G134" s="330" t="str">
        <v>Inbound</v>
      </c>
      <c r="H134" s="330" t="str">
        <v>4S6003</v>
      </c>
      <c r="I134" s="331" t="str">
        <v>SSH-BRI</v>
      </c>
      <c r="J134" s="884">
        <v>45878</v>
      </c>
      <c r="K134" s="330">
        <v>20</v>
      </c>
      <c r="L134" s="330">
        <v>20</v>
      </c>
      <c r="M134" s="330">
        <v>200</v>
      </c>
      <c r="N134" s="330">
        <v>0</v>
      </c>
      <c r="O134" s="330">
        <v>0</v>
      </c>
      <c r="P134" s="330">
        <v>4000</v>
      </c>
      <c r="Q134" s="330" t="str">
        <v>Confirmed</v>
      </c>
      <c r="R134" s="330" t="str">
        <v>Countersigned</v>
      </c>
      <c r="S134" s="330" t="str">
        <v>SSH</v>
      </c>
      <c r="T134" s="330" t="str">
        <v>BRI</v>
      </c>
      <c r="U134" s="330" t="str">
        <v>BRI</v>
      </c>
      <c r="V134" s="330">
        <v>6</v>
      </c>
      <c r="W134" s="330">
        <v>228</v>
      </c>
      <c r="X134" s="330" t="str">
        <v>S25-01</v>
      </c>
      <c r="Y134" s="330">
        <v>186</v>
      </c>
      <c r="Z134" s="330">
        <v>220</v>
      </c>
      <c r="AA134" s="330">
        <v>-34</v>
      </c>
      <c r="AB134" s="16" t="str">
        <v>S25</v>
      </c>
    </row>
    <row r="135" spans="1:28" x14ac:dyDescent="0.35">
      <c r="A135" s="331">
        <v>45650</v>
      </c>
      <c r="B135" s="330" t="str">
        <v>Enzo Viaggi</v>
      </c>
      <c r="C135" s="330" t="str">
        <v>Tour Operator</v>
      </c>
      <c r="D135" s="330" t="str">
        <v/>
      </c>
      <c r="E135" s="330" t="str">
        <v/>
      </c>
      <c r="F135" s="330" t="str">
        <v>RT</v>
      </c>
      <c r="G135" s="330" t="str">
        <v>Inbound</v>
      </c>
      <c r="H135" s="330" t="str">
        <v>4S6003</v>
      </c>
      <c r="I135" s="331" t="str">
        <v>SSH-BRI</v>
      </c>
      <c r="J135" s="884">
        <v>45885</v>
      </c>
      <c r="K135" s="330">
        <v>40</v>
      </c>
      <c r="L135" s="330">
        <v>40</v>
      </c>
      <c r="M135" s="330">
        <v>225</v>
      </c>
      <c r="N135" s="330">
        <v>0</v>
      </c>
      <c r="O135" s="330">
        <v>0</v>
      </c>
      <c r="P135" s="330">
        <v>9000</v>
      </c>
      <c r="Q135" s="330" t="str">
        <v>Confirmed</v>
      </c>
      <c r="R135" s="330" t="str">
        <v>Countersigned</v>
      </c>
      <c r="S135" s="330" t="str">
        <v>SSH</v>
      </c>
      <c r="T135" s="330" t="str">
        <v>BRI</v>
      </c>
      <c r="U135" s="330" t="str">
        <v>BRI</v>
      </c>
      <c r="V135" s="330">
        <v>6</v>
      </c>
      <c r="W135" s="330">
        <v>235</v>
      </c>
      <c r="X135" s="330" t="str">
        <v>S25-01</v>
      </c>
      <c r="Y135" s="330">
        <v>186</v>
      </c>
      <c r="Z135" s="330">
        <v>268</v>
      </c>
      <c r="AA135" s="330">
        <v>-82</v>
      </c>
      <c r="AB135" s="16" t="str">
        <v>S25</v>
      </c>
    </row>
    <row r="136" spans="1:28" x14ac:dyDescent="0.35">
      <c r="A136" s="331">
        <v>45650</v>
      </c>
      <c r="B136" s="330" t="str">
        <v>Enzo Viaggi</v>
      </c>
      <c r="C136" s="330" t="str">
        <v>Tour Operator</v>
      </c>
      <c r="D136" s="330" t="str">
        <v/>
      </c>
      <c r="E136" s="330" t="str">
        <v/>
      </c>
      <c r="F136" s="330" t="str">
        <v>RT</v>
      </c>
      <c r="G136" s="330" t="str">
        <v>Inbound</v>
      </c>
      <c r="H136" s="330" t="str">
        <v>4S6003</v>
      </c>
      <c r="I136" s="331" t="str">
        <v>SSH-BRI</v>
      </c>
      <c r="J136" s="884">
        <v>45892</v>
      </c>
      <c r="K136" s="330">
        <v>40</v>
      </c>
      <c r="L136" s="330">
        <v>40</v>
      </c>
      <c r="M136" s="330">
        <v>225</v>
      </c>
      <c r="N136" s="330">
        <v>0</v>
      </c>
      <c r="O136" s="330">
        <v>0</v>
      </c>
      <c r="P136" s="330">
        <v>9000</v>
      </c>
      <c r="Q136" s="330" t="str">
        <v>Confirmed</v>
      </c>
      <c r="R136" s="330" t="str">
        <v>Countersigned</v>
      </c>
      <c r="S136" s="330" t="str">
        <v>SSH</v>
      </c>
      <c r="T136" s="330" t="str">
        <v>BRI</v>
      </c>
      <c r="U136" s="330" t="str">
        <v>BRI</v>
      </c>
      <c r="V136" s="330">
        <v>6</v>
      </c>
      <c r="W136" s="330">
        <v>242</v>
      </c>
      <c r="X136" s="330" t="str">
        <v>S25-01</v>
      </c>
      <c r="Y136" s="330">
        <v>186</v>
      </c>
      <c r="Z136" s="330">
        <v>254</v>
      </c>
      <c r="AA136" s="330">
        <v>-68</v>
      </c>
      <c r="AB136" s="16" t="str">
        <v>S25</v>
      </c>
    </row>
    <row r="137" spans="1:28" x14ac:dyDescent="0.35">
      <c r="A137" s="331">
        <v>45650</v>
      </c>
      <c r="B137" s="330" t="str">
        <v>Enzo Viaggi</v>
      </c>
      <c r="C137" s="330" t="str">
        <v>Tour Operator</v>
      </c>
      <c r="D137" s="330" t="str">
        <v/>
      </c>
      <c r="E137" s="330" t="str">
        <v/>
      </c>
      <c r="F137" s="330" t="str">
        <v>RT</v>
      </c>
      <c r="G137" s="330" t="str">
        <v>Inbound</v>
      </c>
      <c r="H137" s="330" t="str">
        <v>4S6003</v>
      </c>
      <c r="I137" s="331" t="str">
        <v>SSH-BRI</v>
      </c>
      <c r="J137" s="884">
        <v>45899</v>
      </c>
      <c r="K137" s="330">
        <v>40</v>
      </c>
      <c r="L137" s="330">
        <v>40</v>
      </c>
      <c r="M137" s="330">
        <v>225</v>
      </c>
      <c r="N137" s="330">
        <v>0</v>
      </c>
      <c r="O137" s="330">
        <v>0</v>
      </c>
      <c r="P137" s="330">
        <v>9000</v>
      </c>
      <c r="Q137" s="330" t="str">
        <v>Confirmed</v>
      </c>
      <c r="R137" s="330" t="str">
        <v>Countersigned</v>
      </c>
      <c r="S137" s="330" t="str">
        <v>SSH</v>
      </c>
      <c r="T137" s="330" t="str">
        <v>BRI</v>
      </c>
      <c r="U137" s="330" t="str">
        <v>BRI</v>
      </c>
      <c r="V137" s="330">
        <v>6</v>
      </c>
      <c r="W137" s="330">
        <v>249</v>
      </c>
      <c r="X137" s="330" t="str">
        <v>S25-01</v>
      </c>
      <c r="Y137" s="330">
        <v>186</v>
      </c>
      <c r="Z137" s="330">
        <v>234</v>
      </c>
      <c r="AA137" s="330">
        <v>-48</v>
      </c>
      <c r="AB137" s="16" t="str">
        <v>S25</v>
      </c>
    </row>
    <row r="138" spans="1:28" x14ac:dyDescent="0.35">
      <c r="A138" s="331">
        <v>45650</v>
      </c>
      <c r="B138" s="330" t="str">
        <v>Enzo Viaggi</v>
      </c>
      <c r="C138" s="330" t="str">
        <v>Tour Operator</v>
      </c>
      <c r="D138" s="330" t="str">
        <v/>
      </c>
      <c r="E138" s="330" t="str">
        <v/>
      </c>
      <c r="F138" s="330" t="str">
        <v>RT</v>
      </c>
      <c r="G138" s="330" t="str">
        <v>Inbound</v>
      </c>
      <c r="H138" s="330" t="str">
        <v>4S6003</v>
      </c>
      <c r="I138" s="331" t="str">
        <v>SSH-BRI</v>
      </c>
      <c r="J138" s="884">
        <v>45906</v>
      </c>
      <c r="K138" s="330">
        <v>40</v>
      </c>
      <c r="L138" s="330">
        <v>40</v>
      </c>
      <c r="M138" s="330">
        <v>225</v>
      </c>
      <c r="N138" s="330">
        <v>0</v>
      </c>
      <c r="O138" s="330">
        <v>0</v>
      </c>
      <c r="P138" s="330">
        <v>9000</v>
      </c>
      <c r="Q138" s="330" t="str">
        <v>Confirmed</v>
      </c>
      <c r="R138" s="330" t="str">
        <v>Countersigned</v>
      </c>
      <c r="S138" s="330" t="str">
        <v>SSH</v>
      </c>
      <c r="T138" s="330" t="str">
        <v>BRI</v>
      </c>
      <c r="U138" s="330" t="str">
        <v>BRI</v>
      </c>
      <c r="V138" s="330">
        <v>6</v>
      </c>
      <c r="W138" s="330">
        <v>256</v>
      </c>
      <c r="X138" s="330" t="str">
        <v>S25-01</v>
      </c>
      <c r="Y138" s="330">
        <v>186</v>
      </c>
      <c r="Z138" s="330">
        <v>236</v>
      </c>
      <c r="AA138" s="330">
        <v>-50</v>
      </c>
      <c r="AB138" s="16" t="str">
        <v>S25</v>
      </c>
    </row>
    <row r="139" spans="1:28" x14ac:dyDescent="0.35">
      <c r="A139" s="331">
        <v>45650</v>
      </c>
      <c r="B139" s="330" t="str">
        <v>Enzo Viaggi</v>
      </c>
      <c r="C139" s="330" t="str">
        <v>Tour Operator</v>
      </c>
      <c r="D139" s="330" t="str">
        <v/>
      </c>
      <c r="E139" s="330" t="str">
        <v/>
      </c>
      <c r="F139" s="330" t="str">
        <v>RT</v>
      </c>
      <c r="G139" s="330" t="str">
        <v>Inbound</v>
      </c>
      <c r="H139" s="330" t="str">
        <v>4S6003</v>
      </c>
      <c r="I139" s="331" t="str">
        <v>SSH-BRI</v>
      </c>
      <c r="J139" s="884">
        <v>45913</v>
      </c>
      <c r="K139" s="330">
        <v>20</v>
      </c>
      <c r="L139" s="330">
        <v>20</v>
      </c>
      <c r="M139" s="330">
        <v>190</v>
      </c>
      <c r="N139" s="330">
        <v>0</v>
      </c>
      <c r="O139" s="330">
        <v>0</v>
      </c>
      <c r="P139" s="330">
        <v>3800</v>
      </c>
      <c r="Q139" s="330" t="str">
        <v>Confirmed</v>
      </c>
      <c r="R139" s="330" t="str">
        <v>Countersigned</v>
      </c>
      <c r="S139" s="330" t="str">
        <v>SSH</v>
      </c>
      <c r="T139" s="330" t="str">
        <v>BRI</v>
      </c>
      <c r="U139" s="330" t="str">
        <v>BRI</v>
      </c>
      <c r="V139" s="330">
        <v>6</v>
      </c>
      <c r="W139" s="330">
        <v>263</v>
      </c>
      <c r="X139" s="330" t="str">
        <v>S25-01</v>
      </c>
      <c r="Y139" s="330">
        <v>186</v>
      </c>
      <c r="Z139" s="330">
        <v>251</v>
      </c>
      <c r="AA139" s="330">
        <v>-65</v>
      </c>
      <c r="AB139" s="16" t="str">
        <v>S25</v>
      </c>
    </row>
    <row r="140" spans="1:28" x14ac:dyDescent="0.35">
      <c r="A140" s="331">
        <v>45650</v>
      </c>
      <c r="B140" s="330" t="str">
        <v>Enzo Viaggi</v>
      </c>
      <c r="C140" s="330" t="str">
        <v>Tour Operator</v>
      </c>
      <c r="D140" s="330" t="str">
        <v/>
      </c>
      <c r="E140" s="330" t="str">
        <v/>
      </c>
      <c r="F140" s="330" t="str">
        <v>RT</v>
      </c>
      <c r="G140" s="330" t="str">
        <v>Inbound</v>
      </c>
      <c r="H140" s="330" t="str">
        <v>4S6003</v>
      </c>
      <c r="I140" s="331" t="str">
        <v>SSH-BRI</v>
      </c>
      <c r="J140" s="884">
        <v>45920</v>
      </c>
      <c r="K140" s="330">
        <v>20</v>
      </c>
      <c r="L140" s="330">
        <v>20</v>
      </c>
      <c r="M140" s="330">
        <v>190</v>
      </c>
      <c r="N140" s="330">
        <v>0</v>
      </c>
      <c r="O140" s="330">
        <v>0</v>
      </c>
      <c r="P140" s="330">
        <v>3800</v>
      </c>
      <c r="Q140" s="330" t="str">
        <v>Confirmed</v>
      </c>
      <c r="R140" s="330" t="str">
        <v>Countersigned</v>
      </c>
      <c r="S140" s="330" t="str">
        <v>SSH</v>
      </c>
      <c r="T140" s="330" t="str">
        <v>BRI</v>
      </c>
      <c r="U140" s="330" t="str">
        <v>BRI</v>
      </c>
      <c r="V140" s="330">
        <v>6</v>
      </c>
      <c r="W140" s="330">
        <v>270</v>
      </c>
      <c r="X140" s="330" t="str">
        <v>S25-01</v>
      </c>
      <c r="Y140" s="330">
        <v>186</v>
      </c>
      <c r="Z140" s="330">
        <v>189</v>
      </c>
      <c r="AA140" s="330">
        <v>-3</v>
      </c>
      <c r="AB140" s="16" t="str">
        <v>S25</v>
      </c>
    </row>
    <row r="141" spans="1:28" x14ac:dyDescent="0.35">
      <c r="A141" s="331">
        <v>45650</v>
      </c>
      <c r="B141" s="330" t="str">
        <v>Enzo Viaggi</v>
      </c>
      <c r="C141" s="330" t="str">
        <v>Tour Operator</v>
      </c>
      <c r="D141" s="330" t="str">
        <v/>
      </c>
      <c r="E141" s="330" t="str">
        <v/>
      </c>
      <c r="F141" s="330" t="str">
        <v>RT</v>
      </c>
      <c r="G141" s="330" t="str">
        <v>Inbound</v>
      </c>
      <c r="H141" s="330" t="str">
        <v>4S6003</v>
      </c>
      <c r="I141" s="331" t="str">
        <v>SSH-BRI</v>
      </c>
      <c r="J141" s="884">
        <v>45927</v>
      </c>
      <c r="K141" s="330">
        <v>20</v>
      </c>
      <c r="L141" s="330">
        <v>20</v>
      </c>
      <c r="M141" s="330">
        <v>190</v>
      </c>
      <c r="N141" s="330">
        <v>0</v>
      </c>
      <c r="O141" s="330">
        <v>0</v>
      </c>
      <c r="P141" s="330">
        <v>3800</v>
      </c>
      <c r="Q141" s="330" t="str">
        <v>Confirmed</v>
      </c>
      <c r="R141" s="330" t="str">
        <v>Countersigned</v>
      </c>
      <c r="S141" s="330" t="str">
        <v>SSH</v>
      </c>
      <c r="T141" s="330" t="str">
        <v>BRI</v>
      </c>
      <c r="U141" s="330" t="str">
        <v>BRI</v>
      </c>
      <c r="V141" s="330">
        <v>6</v>
      </c>
      <c r="W141" s="330">
        <v>277</v>
      </c>
      <c r="X141" s="330" t="str">
        <v>S25-01</v>
      </c>
      <c r="Y141" s="330">
        <v>186</v>
      </c>
      <c r="Z141" s="330">
        <v>190</v>
      </c>
      <c r="AA141" s="330">
        <v>-4</v>
      </c>
      <c r="AB141" s="16" t="str">
        <v>S25</v>
      </c>
    </row>
    <row r="142" spans="1:28" x14ac:dyDescent="0.35">
      <c r="A142" s="331">
        <v>45650</v>
      </c>
      <c r="B142" s="330" t="str">
        <v>Enzo Viaggi</v>
      </c>
      <c r="C142" s="330" t="str">
        <v>Tour Operator</v>
      </c>
      <c r="D142" s="330" t="str">
        <v/>
      </c>
      <c r="E142" s="330" t="str">
        <v/>
      </c>
      <c r="F142" s="330" t="str">
        <v>RT</v>
      </c>
      <c r="G142" s="330" t="str">
        <v>Inbound</v>
      </c>
      <c r="H142" s="330" t="str">
        <v>4S6003</v>
      </c>
      <c r="I142" s="331" t="str">
        <v>SSH-BRI</v>
      </c>
      <c r="J142" s="884">
        <v>45934</v>
      </c>
      <c r="K142" s="330">
        <v>20</v>
      </c>
      <c r="L142" s="330">
        <v>20</v>
      </c>
      <c r="M142" s="330">
        <v>190</v>
      </c>
      <c r="N142" s="330">
        <v>0</v>
      </c>
      <c r="O142" s="330">
        <v>0</v>
      </c>
      <c r="P142" s="330">
        <v>3800</v>
      </c>
      <c r="Q142" s="330" t="str">
        <v>Confirmed</v>
      </c>
      <c r="R142" s="330" t="str">
        <v>Countersigned</v>
      </c>
      <c r="S142" s="330" t="str">
        <v>SSH</v>
      </c>
      <c r="T142" s="330" t="str">
        <v>BRI</v>
      </c>
      <c r="U142" s="330" t="str">
        <v>BRI</v>
      </c>
      <c r="V142" s="330">
        <v>6</v>
      </c>
      <c r="W142" s="330">
        <v>284</v>
      </c>
      <c r="X142" s="330" t="str">
        <v>S25-01</v>
      </c>
      <c r="Y142" s="330">
        <v>186</v>
      </c>
      <c r="Z142" s="330">
        <v>181</v>
      </c>
      <c r="AA142" s="330">
        <v>5</v>
      </c>
      <c r="AB142" s="16" t="str">
        <v>S25</v>
      </c>
    </row>
    <row r="143" spans="1:28" x14ac:dyDescent="0.35">
      <c r="A143" s="331">
        <v>45650</v>
      </c>
      <c r="B143" s="330" t="str">
        <v>Enzo Viaggi</v>
      </c>
      <c r="C143" s="330" t="str">
        <v>Tour Operator</v>
      </c>
      <c r="D143" s="330" t="str">
        <v/>
      </c>
      <c r="E143" s="330" t="str">
        <v/>
      </c>
      <c r="F143" s="330" t="str">
        <v>RT</v>
      </c>
      <c r="G143" s="330" t="str">
        <v>Inbound</v>
      </c>
      <c r="H143" s="330" t="str">
        <v>4S6003</v>
      </c>
      <c r="I143" s="331" t="str">
        <v>SSH-BRI</v>
      </c>
      <c r="J143" s="884">
        <v>45941</v>
      </c>
      <c r="K143" s="330">
        <v>20</v>
      </c>
      <c r="L143" s="330">
        <v>20</v>
      </c>
      <c r="M143" s="330">
        <v>190</v>
      </c>
      <c r="N143" s="330">
        <v>0</v>
      </c>
      <c r="O143" s="330">
        <v>0</v>
      </c>
      <c r="P143" s="330">
        <v>3800</v>
      </c>
      <c r="Q143" s="330" t="str">
        <v>Confirmed</v>
      </c>
      <c r="R143" s="330" t="str">
        <v>Countersigned</v>
      </c>
      <c r="S143" s="330" t="str">
        <v>SSH</v>
      </c>
      <c r="T143" s="330" t="str">
        <v>BRI</v>
      </c>
      <c r="U143" s="330" t="str">
        <v>BRI</v>
      </c>
      <c r="V143" s="330">
        <v>6</v>
      </c>
      <c r="W143" s="330">
        <v>291</v>
      </c>
      <c r="X143" s="330" t="str">
        <v>S25-01</v>
      </c>
      <c r="Y143" s="330">
        <v>186</v>
      </c>
      <c r="Z143" s="330">
        <v>185</v>
      </c>
      <c r="AA143" s="330">
        <v>1</v>
      </c>
      <c r="AB143" s="16" t="str">
        <v>S25</v>
      </c>
    </row>
    <row r="144" spans="1:28" x14ac:dyDescent="0.35">
      <c r="A144" s="331">
        <v>45650</v>
      </c>
      <c r="B144" s="330" t="str">
        <v>Enzo Viaggi</v>
      </c>
      <c r="C144" s="330" t="str">
        <v>Tour Operator</v>
      </c>
      <c r="D144" s="330" t="str">
        <v/>
      </c>
      <c r="E144" s="330" t="str">
        <v/>
      </c>
      <c r="F144" s="330" t="str">
        <v>RT</v>
      </c>
      <c r="G144" s="330" t="str">
        <v>Inbound</v>
      </c>
      <c r="H144" s="330" t="str">
        <v>4S6003</v>
      </c>
      <c r="I144" s="331" t="str">
        <v>SSH-BRI</v>
      </c>
      <c r="J144" s="884">
        <v>45948</v>
      </c>
      <c r="K144" s="330">
        <v>20</v>
      </c>
      <c r="L144" s="330">
        <v>20</v>
      </c>
      <c r="M144" s="330">
        <v>190</v>
      </c>
      <c r="N144" s="330">
        <v>0</v>
      </c>
      <c r="O144" s="330">
        <v>0</v>
      </c>
      <c r="P144" s="330">
        <v>3800</v>
      </c>
      <c r="Q144" s="330" t="str">
        <v>Confirmed</v>
      </c>
      <c r="R144" s="330" t="str">
        <v>Countersigned</v>
      </c>
      <c r="S144" s="330" t="str">
        <v>SSH</v>
      </c>
      <c r="T144" s="330" t="str">
        <v>BRI</v>
      </c>
      <c r="U144" s="330" t="str">
        <v>BRI</v>
      </c>
      <c r="V144" s="330">
        <v>6</v>
      </c>
      <c r="W144" s="330">
        <v>298</v>
      </c>
      <c r="X144" s="330" t="str">
        <v>S25-01</v>
      </c>
      <c r="Y144" s="330">
        <v>186</v>
      </c>
      <c r="Z144" s="330">
        <v>177</v>
      </c>
      <c r="AA144" s="330">
        <v>9</v>
      </c>
      <c r="AB144" s="16" t="str">
        <v>S25</v>
      </c>
    </row>
    <row r="145" spans="1:28" x14ac:dyDescent="0.35">
      <c r="A145" s="331">
        <v>45650</v>
      </c>
      <c r="B145" s="330" t="str">
        <v>Enzo Viaggi</v>
      </c>
      <c r="C145" s="330" t="str">
        <v>Tour Operator</v>
      </c>
      <c r="D145" s="330" t="str">
        <v/>
      </c>
      <c r="E145" s="330" t="str">
        <v/>
      </c>
      <c r="F145" s="330" t="str">
        <v>RT</v>
      </c>
      <c r="G145" s="330" t="str">
        <v>Inbound</v>
      </c>
      <c r="H145" s="330" t="str">
        <v>4S6003</v>
      </c>
      <c r="I145" s="331" t="str">
        <v>SSH-BRI</v>
      </c>
      <c r="J145" s="884">
        <v>45955</v>
      </c>
      <c r="K145" s="330">
        <v>20</v>
      </c>
      <c r="L145" s="330">
        <v>20</v>
      </c>
      <c r="M145" s="330">
        <v>190</v>
      </c>
      <c r="N145" s="330">
        <v>0</v>
      </c>
      <c r="O145" s="330">
        <v>0</v>
      </c>
      <c r="P145" s="330">
        <v>3800</v>
      </c>
      <c r="Q145" s="330" t="str">
        <v>Confirmed</v>
      </c>
      <c r="R145" s="330" t="str">
        <v>Countersigned</v>
      </c>
      <c r="S145" s="330" t="str">
        <v>SSH</v>
      </c>
      <c r="T145" s="330" t="str">
        <v>BRI</v>
      </c>
      <c r="U145" s="330" t="str">
        <v>BRI</v>
      </c>
      <c r="V145" s="330">
        <v>6</v>
      </c>
      <c r="W145" s="330">
        <v>305</v>
      </c>
      <c r="X145" s="330" t="str">
        <v>S25-01</v>
      </c>
      <c r="Y145" s="330">
        <v>186</v>
      </c>
      <c r="Z145" s="330">
        <v>190</v>
      </c>
      <c r="AA145" s="330">
        <v>-4</v>
      </c>
      <c r="AB145" s="16" t="str">
        <v>S25</v>
      </c>
    </row>
    <row r="146" spans="1:28" x14ac:dyDescent="0.35">
      <c r="A146" s="331">
        <v>45650</v>
      </c>
      <c r="B146" s="330" t="str">
        <v>Enzo Viaggi</v>
      </c>
      <c r="C146" s="330" t="str">
        <v>Tour Operator</v>
      </c>
      <c r="D146" s="330" t="str">
        <v/>
      </c>
      <c r="E146" s="330" t="str">
        <v/>
      </c>
      <c r="F146" s="330" t="str">
        <v>RT</v>
      </c>
      <c r="G146" s="330" t="str">
        <v>Inbound</v>
      </c>
      <c r="H146" s="330" t="str">
        <v>4S6003</v>
      </c>
      <c r="I146" s="331" t="str">
        <v>SSH-BRI</v>
      </c>
      <c r="J146" s="884">
        <v>45962</v>
      </c>
      <c r="K146" s="330">
        <v>20</v>
      </c>
      <c r="L146" s="330">
        <v>20</v>
      </c>
      <c r="M146" s="330">
        <v>190</v>
      </c>
      <c r="N146" s="330">
        <v>0</v>
      </c>
      <c r="O146" s="330">
        <v>0</v>
      </c>
      <c r="P146" s="330">
        <v>3800</v>
      </c>
      <c r="Q146" s="330" t="str">
        <v>Confirmed</v>
      </c>
      <c r="R146" s="330" t="str">
        <v>Countersigned</v>
      </c>
      <c r="S146" s="330" t="str">
        <v>SSH</v>
      </c>
      <c r="T146" s="330" t="str">
        <v>BRI</v>
      </c>
      <c r="U146" s="330" t="str">
        <v>BRI</v>
      </c>
      <c r="V146" s="330">
        <v>6</v>
      </c>
      <c r="W146" s="330">
        <v>312</v>
      </c>
      <c r="X146" s="330" t="str">
        <v>S25-01</v>
      </c>
      <c r="Y146" s="330">
        <v>186</v>
      </c>
      <c r="Z146" s="330">
        <v>198</v>
      </c>
      <c r="AA146" s="330">
        <v>-12</v>
      </c>
      <c r="AB146" s="16" t="str">
        <v>S25</v>
      </c>
    </row>
    <row r="147" spans="1:28" x14ac:dyDescent="0.35">
      <c r="A147" s="331">
        <v>45650</v>
      </c>
      <c r="B147" s="330" t="str">
        <v>Enzo Viaggi</v>
      </c>
      <c r="C147" s="330" t="str">
        <v>Tour Operator</v>
      </c>
      <c r="D147" s="330" t="str">
        <v/>
      </c>
      <c r="E147" s="330" t="str">
        <v/>
      </c>
      <c r="F147" s="330" t="str">
        <v>RT</v>
      </c>
      <c r="G147" s="330" t="str">
        <v>Inbound</v>
      </c>
      <c r="H147" s="330" t="str">
        <v>4S6003</v>
      </c>
      <c r="I147" s="331" t="str">
        <v>SSH-BRI</v>
      </c>
      <c r="J147" s="884">
        <v>45969</v>
      </c>
      <c r="K147" s="330">
        <v>20</v>
      </c>
      <c r="L147" s="330">
        <v>20</v>
      </c>
      <c r="M147" s="330">
        <v>190</v>
      </c>
      <c r="N147" s="330">
        <v>0</v>
      </c>
      <c r="O147" s="330">
        <v>0</v>
      </c>
      <c r="P147" s="330">
        <v>3800</v>
      </c>
      <c r="Q147" s="330" t="str">
        <v>Confirmed</v>
      </c>
      <c r="R147" s="330" t="str">
        <v>Countersigned</v>
      </c>
      <c r="S147" s="330" t="str">
        <v>SSH</v>
      </c>
      <c r="T147" s="330" t="str">
        <v>BRI</v>
      </c>
      <c r="U147" s="330" t="str">
        <v>BRI</v>
      </c>
      <c r="V147" s="330">
        <v>6</v>
      </c>
      <c r="W147" s="330">
        <v>319</v>
      </c>
      <c r="X147" s="330" t="str">
        <v>S25-01</v>
      </c>
      <c r="Y147" s="330">
        <v>186</v>
      </c>
      <c r="Z147" s="330">
        <v>156</v>
      </c>
      <c r="AA147" s="330">
        <v>30</v>
      </c>
      <c r="AB147" s="16" t="str">
        <v>S25</v>
      </c>
    </row>
    <row r="148" spans="1:28" x14ac:dyDescent="0.35">
      <c r="A148" s="331">
        <v>45650</v>
      </c>
      <c r="B148" s="330" t="str">
        <v>Enzo Viaggi</v>
      </c>
      <c r="C148" s="330" t="str">
        <v>Tour Operator</v>
      </c>
      <c r="D148" s="330" t="str">
        <v/>
      </c>
      <c r="E148" s="330" t="str">
        <v/>
      </c>
      <c r="F148" s="330" t="str">
        <v>RT</v>
      </c>
      <c r="G148" s="330" t="str">
        <v>Inbound</v>
      </c>
      <c r="H148" s="330" t="str">
        <v>4S6003</v>
      </c>
      <c r="I148" s="331" t="str">
        <v>SSH-BRI</v>
      </c>
      <c r="J148" s="884">
        <v>45976</v>
      </c>
      <c r="K148" s="330">
        <v>20</v>
      </c>
      <c r="L148" s="330">
        <v>20</v>
      </c>
      <c r="M148" s="330">
        <v>190</v>
      </c>
      <c r="N148" s="330">
        <v>0</v>
      </c>
      <c r="O148" s="330">
        <v>0</v>
      </c>
      <c r="P148" s="330">
        <v>3800</v>
      </c>
      <c r="Q148" s="330" t="str">
        <v>Confirmed</v>
      </c>
      <c r="R148" s="330" t="str">
        <v>Countersigned</v>
      </c>
      <c r="S148" s="330" t="str">
        <v>SSH</v>
      </c>
      <c r="T148" s="330" t="str">
        <v>BRI</v>
      </c>
      <c r="U148" s="330" t="str">
        <v>BRI</v>
      </c>
      <c r="V148" s="330">
        <v>6</v>
      </c>
      <c r="W148" s="330">
        <v>326</v>
      </c>
      <c r="X148" s="330" t="str">
        <v>S25-01</v>
      </c>
      <c r="Y148" s="330">
        <v>186</v>
      </c>
      <c r="Z148" s="330">
        <v>156</v>
      </c>
      <c r="AA148" s="330">
        <v>30</v>
      </c>
      <c r="AB148" s="16" t="str">
        <v>S25</v>
      </c>
    </row>
    <row r="149" spans="1:28" x14ac:dyDescent="0.35">
      <c r="A149" s="331">
        <v>45650</v>
      </c>
      <c r="B149" s="330" t="str">
        <v>Enzo Viaggi</v>
      </c>
      <c r="C149" s="330" t="str">
        <v>Tour Operator</v>
      </c>
      <c r="D149" s="330" t="str">
        <v/>
      </c>
      <c r="E149" s="330" t="str">
        <v/>
      </c>
      <c r="F149" s="330" t="str">
        <v>RT</v>
      </c>
      <c r="G149" s="330" t="str">
        <v>Inbound</v>
      </c>
      <c r="H149" s="330" t="str">
        <v>4S6003</v>
      </c>
      <c r="I149" s="331" t="str">
        <v>SSH-BRI</v>
      </c>
      <c r="J149" s="884">
        <v>45983</v>
      </c>
      <c r="K149" s="330">
        <v>20</v>
      </c>
      <c r="L149" s="330">
        <v>20</v>
      </c>
      <c r="M149" s="330">
        <v>190</v>
      </c>
      <c r="N149" s="330">
        <v>0</v>
      </c>
      <c r="O149" s="330">
        <v>0</v>
      </c>
      <c r="P149" s="330">
        <v>3800</v>
      </c>
      <c r="Q149" s="330" t="str">
        <v>Confirmed</v>
      </c>
      <c r="R149" s="330" t="str">
        <v>Countersigned</v>
      </c>
      <c r="S149" s="330" t="str">
        <v>SSH</v>
      </c>
      <c r="T149" s="330" t="str">
        <v>BRI</v>
      </c>
      <c r="U149" s="330" t="str">
        <v>BRI</v>
      </c>
      <c r="V149" s="330">
        <v>6</v>
      </c>
      <c r="W149" s="330">
        <v>333</v>
      </c>
      <c r="X149" s="330" t="str">
        <v>S25-01</v>
      </c>
      <c r="Y149" s="330">
        <v>186</v>
      </c>
      <c r="Z149" s="330">
        <v>160</v>
      </c>
      <c r="AA149" s="330">
        <v>26</v>
      </c>
      <c r="AB149" s="16" t="str">
        <v>S25</v>
      </c>
    </row>
    <row r="150" spans="1:28" x14ac:dyDescent="0.35">
      <c r="A150" s="331">
        <v>45650</v>
      </c>
      <c r="B150" s="330" t="str">
        <v>Enzo Viaggi</v>
      </c>
      <c r="C150" s="330" t="str">
        <v>Tour Operator</v>
      </c>
      <c r="D150" s="330" t="str">
        <v/>
      </c>
      <c r="E150" s="330" t="str">
        <v/>
      </c>
      <c r="F150" s="330" t="str">
        <v>RT</v>
      </c>
      <c r="G150" s="330" t="str">
        <v>Inbound</v>
      </c>
      <c r="H150" s="330" t="str">
        <v>4S6003</v>
      </c>
      <c r="I150" s="331" t="str">
        <v>SSH-BRI</v>
      </c>
      <c r="J150" s="884">
        <v>45990</v>
      </c>
      <c r="K150" s="330">
        <v>20</v>
      </c>
      <c r="L150" s="330">
        <v>20</v>
      </c>
      <c r="M150" s="330">
        <v>190</v>
      </c>
      <c r="N150" s="330">
        <v>0</v>
      </c>
      <c r="O150" s="330">
        <v>0</v>
      </c>
      <c r="P150" s="330">
        <v>3800</v>
      </c>
      <c r="Q150" s="330" t="str">
        <v>Confirmed</v>
      </c>
      <c r="R150" s="330" t="str">
        <v>Countersigned</v>
      </c>
      <c r="S150" s="330" t="str">
        <v>SSH</v>
      </c>
      <c r="T150" s="330" t="str">
        <v>BRI</v>
      </c>
      <c r="U150" s="330" t="str">
        <v>BRI</v>
      </c>
      <c r="V150" s="330">
        <v>6</v>
      </c>
      <c r="W150" s="330">
        <v>340</v>
      </c>
      <c r="X150" s="330" t="str">
        <v>S25-01</v>
      </c>
      <c r="Y150" s="330">
        <v>186</v>
      </c>
      <c r="Z150" s="330">
        <v>126</v>
      </c>
      <c r="AA150" s="330">
        <v>60</v>
      </c>
      <c r="AB150" s="16" t="str">
        <v>S25</v>
      </c>
    </row>
    <row r="151" spans="1:28" x14ac:dyDescent="0.35">
      <c r="A151" s="331">
        <v>45650</v>
      </c>
      <c r="B151" s="330" t="str">
        <v>Enzo Viaggi</v>
      </c>
      <c r="C151" s="330" t="str">
        <v>Tour Operator</v>
      </c>
      <c r="D151" s="330" t="str">
        <v/>
      </c>
      <c r="E151" s="330" t="str">
        <v/>
      </c>
      <c r="F151" s="330" t="str">
        <v>RT</v>
      </c>
      <c r="G151" s="330" t="str">
        <v>Inbound</v>
      </c>
      <c r="H151" s="330" t="str">
        <v>4S6003</v>
      </c>
      <c r="I151" s="331" t="str">
        <v>SSH-BRI</v>
      </c>
      <c r="J151" s="884">
        <v>46018</v>
      </c>
      <c r="K151" s="330">
        <v>40</v>
      </c>
      <c r="L151" s="330">
        <v>40</v>
      </c>
      <c r="M151" s="330">
        <v>225</v>
      </c>
      <c r="N151" s="330">
        <v>0</v>
      </c>
      <c r="O151" s="330">
        <v>0</v>
      </c>
      <c r="P151" s="330">
        <v>9000</v>
      </c>
      <c r="Q151" s="330" t="str">
        <v>Confirmed</v>
      </c>
      <c r="R151" s="330" t="str">
        <v>Countersigned</v>
      </c>
      <c r="S151" s="330" t="str">
        <v>SSH</v>
      </c>
      <c r="T151" s="330" t="str">
        <v>BRI</v>
      </c>
      <c r="U151" s="330" t="str">
        <v>BRI</v>
      </c>
      <c r="V151" s="330">
        <v>6</v>
      </c>
      <c r="W151" s="330">
        <v>368</v>
      </c>
      <c r="X151" s="330" t="str">
        <v>S25-01</v>
      </c>
      <c r="Y151" s="330">
        <v>186</v>
      </c>
      <c r="Z151" s="330">
        <v>42</v>
      </c>
      <c r="AA151" s="330">
        <v>144</v>
      </c>
      <c r="AB151" s="16" t="str">
        <v>S25</v>
      </c>
    </row>
    <row r="152" spans="1:28" x14ac:dyDescent="0.35">
      <c r="A152" s="331">
        <v>45650</v>
      </c>
      <c r="B152" s="330" t="str">
        <v>Enzo Viaggi</v>
      </c>
      <c r="C152" s="330" t="str">
        <v>Tour Operator</v>
      </c>
      <c r="D152" s="330" t="str">
        <v/>
      </c>
      <c r="E152" s="330" t="str">
        <v/>
      </c>
      <c r="F152" s="330" t="str">
        <v>RT</v>
      </c>
      <c r="G152" s="330" t="str">
        <v>Inbound</v>
      </c>
      <c r="H152" s="330" t="str">
        <v>4S6003</v>
      </c>
      <c r="I152" s="331" t="str">
        <v>SSH-BRI</v>
      </c>
      <c r="J152" s="884">
        <v>46025</v>
      </c>
      <c r="K152" s="330">
        <v>40</v>
      </c>
      <c r="L152" s="330">
        <v>40</v>
      </c>
      <c r="M152" s="330">
        <v>225</v>
      </c>
      <c r="N152" s="330">
        <v>0</v>
      </c>
      <c r="O152" s="330">
        <v>0</v>
      </c>
      <c r="P152" s="330">
        <v>9000</v>
      </c>
      <c r="Q152" s="330" t="str">
        <v>Confirmed</v>
      </c>
      <c r="R152" s="330" t="str">
        <v>Countersigned</v>
      </c>
      <c r="S152" s="330" t="str">
        <v>SSH</v>
      </c>
      <c r="T152" s="330" t="str">
        <v>BRI</v>
      </c>
      <c r="U152" s="330" t="str">
        <v>BRI</v>
      </c>
      <c r="V152" s="330">
        <v>6</v>
      </c>
      <c r="W152" s="330">
        <v>375</v>
      </c>
      <c r="X152" s="330" t="str">
        <v>S25-01</v>
      </c>
      <c r="Y152" s="330">
        <v>186</v>
      </c>
      <c r="Z152" s="330">
        <v>45</v>
      </c>
      <c r="AA152" s="330">
        <v>141</v>
      </c>
      <c r="AB152" s="16" t="str">
        <v>S25</v>
      </c>
    </row>
    <row r="153" spans="1:28" x14ac:dyDescent="0.35">
      <c r="A153" s="331">
        <v>45667</v>
      </c>
      <c r="B153" s="330" t="str">
        <v>Searcharter</v>
      </c>
      <c r="C153" s="330" t="str">
        <v>Distributor</v>
      </c>
      <c r="D153" s="330" t="str">
        <v/>
      </c>
      <c r="E153" s="330" t="str">
        <v>ZFCEV</v>
      </c>
      <c r="F153" s="330" t="str">
        <v>OW</v>
      </c>
      <c r="G153" s="330" t="str">
        <v>Outbound</v>
      </c>
      <c r="H153" s="330" t="str">
        <v>4S6006</v>
      </c>
      <c r="I153" s="331" t="str">
        <v>MXP-SSH</v>
      </c>
      <c r="J153" s="884">
        <v>45765</v>
      </c>
      <c r="K153" s="330">
        <v>2</v>
      </c>
      <c r="L153" s="330">
        <v>2</v>
      </c>
      <c r="M153" s="330">
        <v>325</v>
      </c>
      <c r="N153" s="330">
        <v>0</v>
      </c>
      <c r="O153" s="330">
        <v>0</v>
      </c>
      <c r="P153" s="330">
        <v>650</v>
      </c>
      <c r="Q153" s="330" t="str">
        <v>Confirmed</v>
      </c>
      <c r="R153" s="330" t="str">
        <v>Closed Deal</v>
      </c>
      <c r="S153" s="330" t="str">
        <v>MXP</v>
      </c>
      <c r="T153" s="330" t="str">
        <v>SSH</v>
      </c>
      <c r="U153" s="330" t="str">
        <v>MXP</v>
      </c>
      <c r="V153" s="330">
        <v>5</v>
      </c>
      <c r="W153" s="330">
        <v>98</v>
      </c>
      <c r="X153" s="330" t="str">
        <v>E25-04</v>
      </c>
      <c r="Y153" s="330">
        <v>186</v>
      </c>
      <c r="Z153" s="330">
        <v>186</v>
      </c>
      <c r="AA153" s="330">
        <v>0</v>
      </c>
      <c r="AB153" s="16" t="str">
        <v>E25</v>
      </c>
    </row>
    <row r="154" spans="1:28" x14ac:dyDescent="0.35">
      <c r="A154" s="331">
        <v>45667</v>
      </c>
      <c r="B154" s="330" t="str">
        <v>GO7</v>
      </c>
      <c r="C154" s="330" t="str">
        <v>Distributor</v>
      </c>
      <c r="D154" s="330" t="str">
        <v/>
      </c>
      <c r="E154" s="330" t="str">
        <v>8CWWCF</v>
      </c>
      <c r="F154" s="330" t="str">
        <v>OW</v>
      </c>
      <c r="G154" s="330" t="str">
        <v>Outbound</v>
      </c>
      <c r="H154" s="330" t="str">
        <v>4S6005</v>
      </c>
      <c r="I154" s="331" t="str">
        <v>SSH-MXP</v>
      </c>
      <c r="J154" s="884">
        <v>45772</v>
      </c>
      <c r="K154" s="330">
        <v>1</v>
      </c>
      <c r="L154" s="330">
        <v>1</v>
      </c>
      <c r="M154" s="330">
        <v>151.46</v>
      </c>
      <c r="N154" s="330">
        <v>58.95</v>
      </c>
      <c r="O154" s="330">
        <v>33</v>
      </c>
      <c r="P154" s="330">
        <v>243.41</v>
      </c>
      <c r="Q154" s="330" t="str">
        <v>Confirmed</v>
      </c>
      <c r="R154" s="330" t="str">
        <v>Closed Deal</v>
      </c>
      <c r="S154" s="330" t="str">
        <v>SSH</v>
      </c>
      <c r="T154" s="330" t="str">
        <v>MXP</v>
      </c>
      <c r="U154" s="330" t="str">
        <v>MXP</v>
      </c>
      <c r="V154" s="330">
        <v>5</v>
      </c>
      <c r="W154" s="330">
        <v>105</v>
      </c>
      <c r="X154" s="330" t="str">
        <v>E25-04</v>
      </c>
      <c r="Y154" s="330">
        <v>186</v>
      </c>
      <c r="Z154" s="330">
        <v>186</v>
      </c>
      <c r="AA154" s="330">
        <v>0</v>
      </c>
      <c r="AB154" s="16" t="str">
        <v>E25</v>
      </c>
    </row>
    <row r="155" spans="1:28" x14ac:dyDescent="0.35">
      <c r="A155" s="331">
        <v>45667</v>
      </c>
      <c r="B155" s="330" t="str">
        <v>GO7</v>
      </c>
      <c r="C155" s="330" t="str">
        <v>Distributor</v>
      </c>
      <c r="D155" s="330" t="str">
        <v/>
      </c>
      <c r="E155" s="330" t="str">
        <v>8CWWCF</v>
      </c>
      <c r="F155" s="330" t="str">
        <v>OW</v>
      </c>
      <c r="G155" s="330" t="str">
        <v>Outbound</v>
      </c>
      <c r="H155" s="330" t="str">
        <v>4S6005</v>
      </c>
      <c r="I155" s="331" t="str">
        <v>SSH-MXP</v>
      </c>
      <c r="J155" s="884">
        <v>45772</v>
      </c>
      <c r="K155" s="330">
        <v>1</v>
      </c>
      <c r="L155" s="330">
        <v>1</v>
      </c>
      <c r="M155" s="330">
        <v>151.46</v>
      </c>
      <c r="N155" s="330">
        <v>58.95</v>
      </c>
      <c r="O155" s="330">
        <v>33</v>
      </c>
      <c r="P155" s="330">
        <v>243.41</v>
      </c>
      <c r="Q155" s="330" t="str">
        <v>Confirmed</v>
      </c>
      <c r="R155" s="330" t="str">
        <v>Closed Deal</v>
      </c>
      <c r="S155" s="330" t="str">
        <v>SSH</v>
      </c>
      <c r="T155" s="330" t="str">
        <v>MXP</v>
      </c>
      <c r="U155" s="330" t="str">
        <v>MXP</v>
      </c>
      <c r="V155" s="330">
        <v>5</v>
      </c>
      <c r="W155" s="330">
        <v>105</v>
      </c>
      <c r="X155" s="330" t="str">
        <v>E25-04</v>
      </c>
      <c r="Y155" s="330">
        <v>186</v>
      </c>
      <c r="Z155" s="330">
        <v>186</v>
      </c>
      <c r="AA155" s="330">
        <v>0</v>
      </c>
      <c r="AB155" s="16" t="str">
        <v>E25</v>
      </c>
    </row>
    <row r="156" spans="1:28" x14ac:dyDescent="0.35">
      <c r="A156" s="331">
        <v>45667</v>
      </c>
      <c r="B156" s="330" t="str">
        <v>EuroAirlines</v>
      </c>
      <c r="C156" s="330" t="str">
        <v>Distributor</v>
      </c>
      <c r="D156" s="330" t="str">
        <v/>
      </c>
      <c r="E156" s="330" t="str">
        <v>11L2C8</v>
      </c>
      <c r="F156" s="330" t="str">
        <v>OW</v>
      </c>
      <c r="G156" s="330" t="str">
        <v>Outbound</v>
      </c>
      <c r="H156" s="330" t="str">
        <v>4S6032</v>
      </c>
      <c r="I156" s="331" t="str">
        <v>NAP-SSH</v>
      </c>
      <c r="J156" s="884">
        <v>45767</v>
      </c>
      <c r="K156" s="330">
        <v>1</v>
      </c>
      <c r="L156" s="330">
        <v>1</v>
      </c>
      <c r="M156" s="330">
        <v>112.5</v>
      </c>
      <c r="N156" s="330">
        <v>34.04</v>
      </c>
      <c r="O156" s="330">
        <v>40</v>
      </c>
      <c r="P156" s="330">
        <v>186.54</v>
      </c>
      <c r="Q156" s="330" t="str">
        <v>Confirmed</v>
      </c>
      <c r="R156" s="330" t="str">
        <v>Closed Deal</v>
      </c>
      <c r="S156" s="330" t="str">
        <v>NAP</v>
      </c>
      <c r="T156" s="330" t="str">
        <v>SSH</v>
      </c>
      <c r="U156" s="330" t="str">
        <v>NAP</v>
      </c>
      <c r="V156" s="330">
        <v>7</v>
      </c>
      <c r="W156" s="330">
        <v>100</v>
      </c>
      <c r="X156" s="330" t="str">
        <v>E25-03B</v>
      </c>
      <c r="Y156" s="330">
        <v>186</v>
      </c>
      <c r="Z156" s="330">
        <v>186</v>
      </c>
      <c r="AA156" s="330">
        <v>0</v>
      </c>
      <c r="AB156" s="16" t="str">
        <v>E25</v>
      </c>
    </row>
    <row r="157" spans="1:28" x14ac:dyDescent="0.35">
      <c r="A157" s="331">
        <v>45667</v>
      </c>
      <c r="B157" s="330" t="str">
        <v>EuroAirlines</v>
      </c>
      <c r="C157" s="330" t="str">
        <v>Distributor</v>
      </c>
      <c r="D157" s="330" t="str">
        <v/>
      </c>
      <c r="E157" s="330" t="str">
        <v>11L2C8</v>
      </c>
      <c r="F157" s="330" t="str">
        <v>OW</v>
      </c>
      <c r="G157" s="330" t="str">
        <v>Outbound</v>
      </c>
      <c r="H157" s="330" t="str">
        <v>4S6032</v>
      </c>
      <c r="I157" s="331" t="str">
        <v>NAP-SSH</v>
      </c>
      <c r="J157" s="884">
        <v>45767</v>
      </c>
      <c r="K157" s="330">
        <v>1</v>
      </c>
      <c r="L157" s="330">
        <v>1</v>
      </c>
      <c r="M157" s="330">
        <v>150</v>
      </c>
      <c r="N157" s="330">
        <v>34.04</v>
      </c>
      <c r="O157" s="330">
        <v>40</v>
      </c>
      <c r="P157" s="330">
        <v>224.04</v>
      </c>
      <c r="Q157" s="330" t="str">
        <v>Confirmed</v>
      </c>
      <c r="R157" s="330" t="str">
        <v>Closed Deal</v>
      </c>
      <c r="S157" s="330" t="str">
        <v>NAP</v>
      </c>
      <c r="T157" s="330" t="str">
        <v>SSH</v>
      </c>
      <c r="U157" s="330" t="str">
        <v>NAP</v>
      </c>
      <c r="V157" s="330">
        <v>7</v>
      </c>
      <c r="W157" s="330">
        <v>100</v>
      </c>
      <c r="X157" s="330" t="str">
        <v>E25-03B</v>
      </c>
      <c r="Y157" s="330">
        <v>186</v>
      </c>
      <c r="Z157" s="330">
        <v>186</v>
      </c>
      <c r="AA157" s="330">
        <v>0</v>
      </c>
      <c r="AB157" s="16" t="str">
        <v>E25</v>
      </c>
    </row>
    <row r="158" spans="1:28" x14ac:dyDescent="0.35">
      <c r="A158" s="331">
        <v>45668</v>
      </c>
      <c r="B158" s="330" t="str">
        <v>EuroAirlines</v>
      </c>
      <c r="C158" s="330" t="str">
        <v>Distributor</v>
      </c>
      <c r="D158" s="330" t="str">
        <v/>
      </c>
      <c r="E158" s="330" t="str">
        <v>11L2HB</v>
      </c>
      <c r="F158" s="330" t="str">
        <v>OW</v>
      </c>
      <c r="G158" s="330" t="str">
        <v>Outbound</v>
      </c>
      <c r="H158" s="330" t="str">
        <v>4S6006</v>
      </c>
      <c r="I158" s="331" t="str">
        <v>MXP-SSH</v>
      </c>
      <c r="J158" s="884">
        <v>45765</v>
      </c>
      <c r="K158" s="330">
        <v>1</v>
      </c>
      <c r="L158" s="330">
        <v>1</v>
      </c>
      <c r="M158" s="330">
        <v>150</v>
      </c>
      <c r="N158" s="330">
        <v>29.31</v>
      </c>
      <c r="O158" s="330">
        <v>30</v>
      </c>
      <c r="P158" s="330">
        <v>209.31</v>
      </c>
      <c r="Q158" s="330" t="str">
        <v>Confirmed</v>
      </c>
      <c r="R158" s="330" t="str">
        <v>Closed Deal</v>
      </c>
      <c r="S158" s="330" t="str">
        <v>MXP</v>
      </c>
      <c r="T158" s="330" t="str">
        <v>SSH</v>
      </c>
      <c r="U158" s="330" t="str">
        <v>MXP</v>
      </c>
      <c r="V158" s="330">
        <v>5</v>
      </c>
      <c r="W158" s="330">
        <v>97</v>
      </c>
      <c r="X158" s="330" t="str">
        <v>E25-04</v>
      </c>
      <c r="Y158" s="330">
        <v>186</v>
      </c>
      <c r="Z158" s="330">
        <v>186</v>
      </c>
      <c r="AA158" s="330">
        <v>0</v>
      </c>
      <c r="AB158" s="16" t="str">
        <v>E25</v>
      </c>
    </row>
    <row r="159" spans="1:28" x14ac:dyDescent="0.35">
      <c r="A159" s="331">
        <v>45668</v>
      </c>
      <c r="B159" s="330" t="str">
        <v>EuroAirlines</v>
      </c>
      <c r="C159" s="330" t="str">
        <v>Distributor</v>
      </c>
      <c r="D159" s="330" t="str">
        <v/>
      </c>
      <c r="E159" s="330" t="str">
        <v>11L2HB</v>
      </c>
      <c r="F159" s="330" t="str">
        <v>OW</v>
      </c>
      <c r="G159" s="330" t="str">
        <v>Outbound</v>
      </c>
      <c r="H159" s="330" t="str">
        <v>4S6006</v>
      </c>
      <c r="I159" s="331" t="str">
        <v>MXP-SSH</v>
      </c>
      <c r="J159" s="884">
        <v>45765</v>
      </c>
      <c r="K159" s="330">
        <v>1</v>
      </c>
      <c r="L159" s="330">
        <v>1</v>
      </c>
      <c r="M159" s="330">
        <v>150</v>
      </c>
      <c r="N159" s="330">
        <v>29.31</v>
      </c>
      <c r="O159" s="330">
        <v>30</v>
      </c>
      <c r="P159" s="330">
        <v>209.31</v>
      </c>
      <c r="Q159" s="330" t="str">
        <v>Confirmed</v>
      </c>
      <c r="R159" s="330" t="str">
        <v>Closed Deal</v>
      </c>
      <c r="S159" s="330" t="str">
        <v>MXP</v>
      </c>
      <c r="T159" s="330" t="str">
        <v>SSH</v>
      </c>
      <c r="U159" s="330" t="str">
        <v>MXP</v>
      </c>
      <c r="V159" s="330">
        <v>5</v>
      </c>
      <c r="W159" s="330">
        <v>97</v>
      </c>
      <c r="X159" s="330" t="str">
        <v>E25-04</v>
      </c>
      <c r="Y159" s="330">
        <v>186</v>
      </c>
      <c r="Z159" s="330">
        <v>186</v>
      </c>
      <c r="AA159" s="330">
        <v>0</v>
      </c>
      <c r="AB159" s="16" t="str">
        <v>E25</v>
      </c>
    </row>
    <row r="160" spans="1:28" x14ac:dyDescent="0.35">
      <c r="A160" s="331">
        <v>45668</v>
      </c>
      <c r="B160" s="330" t="str">
        <v>EuroAirlines</v>
      </c>
      <c r="C160" s="330" t="str">
        <v>Distributor</v>
      </c>
      <c r="D160" s="330" t="str">
        <v/>
      </c>
      <c r="E160" s="330" t="str">
        <v>11L2HB</v>
      </c>
      <c r="F160" s="330" t="str">
        <v>OW</v>
      </c>
      <c r="G160" s="330" t="str">
        <v>Outbound</v>
      </c>
      <c r="H160" s="330" t="str">
        <v>4S6006</v>
      </c>
      <c r="I160" s="331" t="str">
        <v>MXP-SSH</v>
      </c>
      <c r="J160" s="884">
        <v>45765</v>
      </c>
      <c r="K160" s="330">
        <v>1</v>
      </c>
      <c r="L160" s="330">
        <v>1</v>
      </c>
      <c r="M160" s="330">
        <v>150</v>
      </c>
      <c r="N160" s="330">
        <v>29.31</v>
      </c>
      <c r="O160" s="330">
        <v>30</v>
      </c>
      <c r="P160" s="330">
        <v>209.31</v>
      </c>
      <c r="Q160" s="330" t="str">
        <v>Confirmed</v>
      </c>
      <c r="R160" s="330" t="str">
        <v>Closed Deal</v>
      </c>
      <c r="S160" s="330" t="str">
        <v>MXP</v>
      </c>
      <c r="T160" s="330" t="str">
        <v>SSH</v>
      </c>
      <c r="U160" s="330" t="str">
        <v>MXP</v>
      </c>
      <c r="V160" s="330">
        <v>5</v>
      </c>
      <c r="W160" s="330">
        <v>97</v>
      </c>
      <c r="X160" s="330" t="str">
        <v>E25-04</v>
      </c>
      <c r="Y160" s="330">
        <v>186</v>
      </c>
      <c r="Z160" s="330">
        <v>186</v>
      </c>
      <c r="AA160" s="330">
        <v>0</v>
      </c>
      <c r="AB160" s="16" t="str">
        <v>E25</v>
      </c>
    </row>
    <row r="161" spans="1:28" x14ac:dyDescent="0.35">
      <c r="A161" s="331">
        <v>45668</v>
      </c>
      <c r="B161" s="330" t="str">
        <v>EuroAirlines</v>
      </c>
      <c r="C161" s="330" t="str">
        <v>Distributor</v>
      </c>
      <c r="D161" s="330" t="str">
        <v/>
      </c>
      <c r="E161" s="330" t="str">
        <v>11L2HB</v>
      </c>
      <c r="F161" s="330" t="str">
        <v>OW</v>
      </c>
      <c r="G161" s="330" t="str">
        <v>Outbound</v>
      </c>
      <c r="H161" s="330" t="str">
        <v>4S6006</v>
      </c>
      <c r="I161" s="331" t="str">
        <v>MXP-SSH</v>
      </c>
      <c r="J161" s="884">
        <v>45765</v>
      </c>
      <c r="K161" s="330">
        <v>1</v>
      </c>
      <c r="L161" s="330">
        <v>1</v>
      </c>
      <c r="M161" s="330">
        <v>150</v>
      </c>
      <c r="N161" s="330">
        <v>29.31</v>
      </c>
      <c r="O161" s="330">
        <v>30</v>
      </c>
      <c r="P161" s="330">
        <v>209.31</v>
      </c>
      <c r="Q161" s="330" t="str">
        <v>Confirmed</v>
      </c>
      <c r="R161" s="330" t="str">
        <v>Closed Deal</v>
      </c>
      <c r="S161" s="330" t="str">
        <v>MXP</v>
      </c>
      <c r="T161" s="330" t="str">
        <v>SSH</v>
      </c>
      <c r="U161" s="330" t="str">
        <v>MXP</v>
      </c>
      <c r="V161" s="330">
        <v>5</v>
      </c>
      <c r="W161" s="330">
        <v>97</v>
      </c>
      <c r="X161" s="330" t="str">
        <v>E25-04</v>
      </c>
      <c r="Y161" s="330">
        <v>186</v>
      </c>
      <c r="Z161" s="330">
        <v>186</v>
      </c>
      <c r="AA161" s="330">
        <v>0</v>
      </c>
      <c r="AB161" s="16" t="str">
        <v>E25</v>
      </c>
    </row>
    <row r="162" spans="1:28" x14ac:dyDescent="0.35">
      <c r="A162" s="331">
        <v>45669</v>
      </c>
      <c r="B162" s="330" t="str">
        <v>EuroAirlines</v>
      </c>
      <c r="C162" s="330" t="str">
        <v>Distributor</v>
      </c>
      <c r="D162" s="330" t="str">
        <v/>
      </c>
      <c r="E162" s="330" t="str">
        <v>11L2KA</v>
      </c>
      <c r="F162" s="330" t="str">
        <v>RT</v>
      </c>
      <c r="G162" s="330" t="str">
        <v>Outbound</v>
      </c>
      <c r="H162" s="330" t="str">
        <v>4S6006</v>
      </c>
      <c r="I162" s="331" t="str">
        <v>MXP-SSH</v>
      </c>
      <c r="J162" s="884">
        <v>45765</v>
      </c>
      <c r="K162" s="330">
        <v>1</v>
      </c>
      <c r="L162" s="330">
        <v>1</v>
      </c>
      <c r="M162" s="330">
        <v>325</v>
      </c>
      <c r="N162" s="330">
        <v>29.31</v>
      </c>
      <c r="O162" s="330">
        <v>30</v>
      </c>
      <c r="P162" s="330">
        <v>384.31</v>
      </c>
      <c r="Q162" s="330" t="str">
        <v>Confirmed</v>
      </c>
      <c r="R162" s="330" t="str">
        <v>Closed Deal</v>
      </c>
      <c r="S162" s="330" t="str">
        <v>MXP</v>
      </c>
      <c r="T162" s="330" t="str">
        <v>SSH</v>
      </c>
      <c r="U162" s="330" t="str">
        <v>MXP</v>
      </c>
      <c r="V162" s="330">
        <v>5</v>
      </c>
      <c r="W162" s="330">
        <v>96</v>
      </c>
      <c r="X162" s="330" t="str">
        <v>E25-04</v>
      </c>
      <c r="Y162" s="330">
        <v>186</v>
      </c>
      <c r="Z162" s="330">
        <v>186</v>
      </c>
      <c r="AA162" s="330">
        <v>0</v>
      </c>
      <c r="AB162" s="16" t="str">
        <v>E25</v>
      </c>
    </row>
    <row r="163" spans="1:28" x14ac:dyDescent="0.35">
      <c r="A163" s="331">
        <v>45669</v>
      </c>
      <c r="B163" s="330" t="str">
        <v>EuroAirlines</v>
      </c>
      <c r="C163" s="330" t="str">
        <v>Distributor</v>
      </c>
      <c r="D163" s="330" t="str">
        <v/>
      </c>
      <c r="E163" s="330" t="str">
        <v>11L2KA</v>
      </c>
      <c r="F163" s="330" t="str">
        <v>RT</v>
      </c>
      <c r="G163" s="330" t="str">
        <v>Inbound</v>
      </c>
      <c r="H163" s="330" t="str">
        <v>4S6005</v>
      </c>
      <c r="I163" s="331" t="str">
        <v>SSH-MXP</v>
      </c>
      <c r="J163" s="884">
        <v>45772</v>
      </c>
      <c r="K163" s="330">
        <v>1</v>
      </c>
      <c r="L163" s="330">
        <v>1</v>
      </c>
      <c r="M163" s="330">
        <v>150</v>
      </c>
      <c r="N163" s="330">
        <v>38.99</v>
      </c>
      <c r="O163" s="330">
        <v>40</v>
      </c>
      <c r="P163" s="330">
        <v>228.99</v>
      </c>
      <c r="Q163" s="330" t="str">
        <v>Confirmed</v>
      </c>
      <c r="R163" s="330" t="str">
        <v>Closed Deal</v>
      </c>
      <c r="S163" s="330" t="str">
        <v>SSH</v>
      </c>
      <c r="T163" s="330" t="str">
        <v>MXP</v>
      </c>
      <c r="U163" s="330" t="str">
        <v>MXP</v>
      </c>
      <c r="V163" s="330">
        <v>5</v>
      </c>
      <c r="W163" s="330">
        <v>103</v>
      </c>
      <c r="X163" s="330" t="str">
        <v>E25-04</v>
      </c>
      <c r="Y163" s="330">
        <v>186</v>
      </c>
      <c r="Z163" s="330">
        <v>186</v>
      </c>
      <c r="AA163" s="330">
        <v>0</v>
      </c>
      <c r="AB163" s="16" t="str">
        <v>E25</v>
      </c>
    </row>
    <row r="164" spans="1:28" x14ac:dyDescent="0.35">
      <c r="A164" s="331">
        <v>45669</v>
      </c>
      <c r="B164" s="330" t="str">
        <v>EuroAirlines</v>
      </c>
      <c r="C164" s="330" t="str">
        <v>Distributor</v>
      </c>
      <c r="D164" s="330" t="str">
        <v/>
      </c>
      <c r="E164" s="330" t="str">
        <v>11L2KA</v>
      </c>
      <c r="F164" s="330" t="str">
        <v>RT</v>
      </c>
      <c r="G164" s="330" t="str">
        <v>Outbound</v>
      </c>
      <c r="H164" s="330" t="str">
        <v>4S6006</v>
      </c>
      <c r="I164" s="331" t="str">
        <v>MXP-SSH</v>
      </c>
      <c r="J164" s="884">
        <v>45765</v>
      </c>
      <c r="K164" s="330">
        <v>1</v>
      </c>
      <c r="L164" s="330">
        <v>1</v>
      </c>
      <c r="M164" s="330">
        <v>325</v>
      </c>
      <c r="N164" s="330">
        <v>29.31</v>
      </c>
      <c r="O164" s="330">
        <v>30</v>
      </c>
      <c r="P164" s="330">
        <v>384.31</v>
      </c>
      <c r="Q164" s="330" t="str">
        <v>Confirmed</v>
      </c>
      <c r="R164" s="330" t="str">
        <v>Closed Deal</v>
      </c>
      <c r="S164" s="330" t="str">
        <v>MXP</v>
      </c>
      <c r="T164" s="330" t="str">
        <v>SSH</v>
      </c>
      <c r="U164" s="330" t="str">
        <v>MXP</v>
      </c>
      <c r="V164" s="330">
        <v>5</v>
      </c>
      <c r="W164" s="330">
        <v>96</v>
      </c>
      <c r="X164" s="330" t="str">
        <v>E25-04</v>
      </c>
      <c r="Y164" s="330">
        <v>186</v>
      </c>
      <c r="Z164" s="330">
        <v>186</v>
      </c>
      <c r="AA164" s="330">
        <v>0</v>
      </c>
      <c r="AB164" s="16" t="str">
        <v>E25</v>
      </c>
    </row>
    <row r="165" spans="1:28" x14ac:dyDescent="0.35">
      <c r="A165" s="331">
        <v>45669</v>
      </c>
      <c r="B165" s="330" t="str">
        <v>EuroAirlines</v>
      </c>
      <c r="C165" s="330" t="str">
        <v>Distributor</v>
      </c>
      <c r="D165" s="330" t="str">
        <v/>
      </c>
      <c r="E165" s="330" t="str">
        <v>11L2KA</v>
      </c>
      <c r="F165" s="330" t="str">
        <v>RT</v>
      </c>
      <c r="G165" s="330" t="str">
        <v>Inbound</v>
      </c>
      <c r="H165" s="330" t="str">
        <v>4S6005</v>
      </c>
      <c r="I165" s="331" t="str">
        <v>SSH-MXP</v>
      </c>
      <c r="J165" s="884">
        <v>45772</v>
      </c>
      <c r="K165" s="330">
        <v>1</v>
      </c>
      <c r="L165" s="330">
        <v>1</v>
      </c>
      <c r="M165" s="330">
        <v>150</v>
      </c>
      <c r="N165" s="330">
        <v>38.99</v>
      </c>
      <c r="O165" s="330">
        <v>40</v>
      </c>
      <c r="P165" s="330">
        <v>228.99</v>
      </c>
      <c r="Q165" s="330" t="str">
        <v>Confirmed</v>
      </c>
      <c r="R165" s="330" t="str">
        <v>Closed Deal</v>
      </c>
      <c r="S165" s="330" t="str">
        <v>SSH</v>
      </c>
      <c r="T165" s="330" t="str">
        <v>MXP</v>
      </c>
      <c r="U165" s="330" t="str">
        <v>MXP</v>
      </c>
      <c r="V165" s="330">
        <v>5</v>
      </c>
      <c r="W165" s="330">
        <v>103</v>
      </c>
      <c r="X165" s="330" t="str">
        <v>E25-04</v>
      </c>
      <c r="Y165" s="330">
        <v>186</v>
      </c>
      <c r="Z165" s="330">
        <v>186</v>
      </c>
      <c r="AA165" s="330">
        <v>0</v>
      </c>
      <c r="AB165" s="16" t="str">
        <v>E25</v>
      </c>
    </row>
    <row r="166" spans="1:28" x14ac:dyDescent="0.35">
      <c r="A166" s="331">
        <v>45669</v>
      </c>
      <c r="B166" s="330" t="str">
        <v>EuroAirlines</v>
      </c>
      <c r="C166" s="330" t="str">
        <v>Distributor</v>
      </c>
      <c r="D166" s="330" t="str">
        <v/>
      </c>
      <c r="E166" s="330" t="str">
        <v>11L2KA</v>
      </c>
      <c r="F166" s="330" t="str">
        <v>RT</v>
      </c>
      <c r="G166" s="330" t="str">
        <v>Outbound</v>
      </c>
      <c r="H166" s="330" t="str">
        <v>4S6006</v>
      </c>
      <c r="I166" s="331" t="str">
        <v>MXP-SSH</v>
      </c>
      <c r="J166" s="884">
        <v>45765</v>
      </c>
      <c r="K166" s="330">
        <v>1</v>
      </c>
      <c r="L166" s="330">
        <v>1</v>
      </c>
      <c r="M166" s="330">
        <v>325</v>
      </c>
      <c r="N166" s="330">
        <v>29.31</v>
      </c>
      <c r="O166" s="330">
        <v>30</v>
      </c>
      <c r="P166" s="330">
        <v>384.31</v>
      </c>
      <c r="Q166" s="330" t="str">
        <v>Confirmed</v>
      </c>
      <c r="R166" s="330" t="str">
        <v>Closed Deal</v>
      </c>
      <c r="S166" s="330" t="str">
        <v>MXP</v>
      </c>
      <c r="T166" s="330" t="str">
        <v>SSH</v>
      </c>
      <c r="U166" s="330" t="str">
        <v>MXP</v>
      </c>
      <c r="V166" s="330">
        <v>5</v>
      </c>
      <c r="W166" s="330">
        <v>96</v>
      </c>
      <c r="X166" s="330" t="str">
        <v>E25-04</v>
      </c>
      <c r="Y166" s="330">
        <v>186</v>
      </c>
      <c r="Z166" s="330">
        <v>186</v>
      </c>
      <c r="AA166" s="330">
        <v>0</v>
      </c>
      <c r="AB166" s="16" t="str">
        <v>E25</v>
      </c>
    </row>
    <row r="167" spans="1:28" x14ac:dyDescent="0.35">
      <c r="A167" s="331">
        <v>45669</v>
      </c>
      <c r="B167" s="330" t="str">
        <v>EuroAirlines</v>
      </c>
      <c r="C167" s="330" t="str">
        <v>Distributor</v>
      </c>
      <c r="D167" s="330" t="str">
        <v/>
      </c>
      <c r="E167" s="330" t="str">
        <v>11L2KA</v>
      </c>
      <c r="F167" s="330" t="str">
        <v>RT</v>
      </c>
      <c r="G167" s="330" t="str">
        <v>Inbound</v>
      </c>
      <c r="H167" s="330" t="str">
        <v>4S6005</v>
      </c>
      <c r="I167" s="331" t="str">
        <v>SSH-MXP</v>
      </c>
      <c r="J167" s="884">
        <v>45772</v>
      </c>
      <c r="K167" s="330">
        <v>1</v>
      </c>
      <c r="L167" s="330">
        <v>1</v>
      </c>
      <c r="M167" s="330">
        <v>150</v>
      </c>
      <c r="N167" s="330">
        <v>38.99</v>
      </c>
      <c r="O167" s="330">
        <v>40</v>
      </c>
      <c r="P167" s="330">
        <v>228.99</v>
      </c>
      <c r="Q167" s="330" t="str">
        <v>Confirmed</v>
      </c>
      <c r="R167" s="330" t="str">
        <v>Closed Deal</v>
      </c>
      <c r="S167" s="330" t="str">
        <v>SSH</v>
      </c>
      <c r="T167" s="330" t="str">
        <v>MXP</v>
      </c>
      <c r="U167" s="330" t="str">
        <v>MXP</v>
      </c>
      <c r="V167" s="330">
        <v>5</v>
      </c>
      <c r="W167" s="330">
        <v>103</v>
      </c>
      <c r="X167" s="330" t="str">
        <v>E25-04</v>
      </c>
      <c r="Y167" s="330">
        <v>186</v>
      </c>
      <c r="Z167" s="330">
        <v>186</v>
      </c>
      <c r="AA167" s="330">
        <v>0</v>
      </c>
      <c r="AB167" s="16" t="str">
        <v>E25</v>
      </c>
    </row>
    <row r="168" spans="1:28" x14ac:dyDescent="0.35">
      <c r="A168" s="331">
        <v>45671</v>
      </c>
      <c r="B168" s="330" t="str">
        <v>Fruit Viaggi</v>
      </c>
      <c r="C168" s="330" t="str">
        <v>Tour Operator</v>
      </c>
      <c r="D168" s="330" t="str">
        <v/>
      </c>
      <c r="E168" s="330" t="str">
        <v/>
      </c>
      <c r="F168" s="330" t="str">
        <v>RT</v>
      </c>
      <c r="G168" s="330" t="str">
        <v>Outbound</v>
      </c>
      <c r="H168" s="330" t="str">
        <v>4S6006</v>
      </c>
      <c r="I168" s="331" t="str">
        <v>MXP-SSH</v>
      </c>
      <c r="J168" s="884">
        <v>45765</v>
      </c>
      <c r="K168" s="330">
        <v>10</v>
      </c>
      <c r="L168" s="330">
        <v>10</v>
      </c>
      <c r="M168" s="330">
        <v>293</v>
      </c>
      <c r="N168" s="330">
        <v>0</v>
      </c>
      <c r="O168" s="330">
        <v>0</v>
      </c>
      <c r="P168" s="330">
        <v>2930</v>
      </c>
      <c r="Q168" s="330" t="str">
        <v>Confirmed</v>
      </c>
      <c r="R168" s="330" t="str">
        <v>Countersigned</v>
      </c>
      <c r="S168" s="330" t="str">
        <v>MXP</v>
      </c>
      <c r="T168" s="330" t="str">
        <v>SSH</v>
      </c>
      <c r="U168" s="330" t="str">
        <v>MXP</v>
      </c>
      <c r="V168" s="330">
        <v>5</v>
      </c>
      <c r="W168" s="330">
        <v>94</v>
      </c>
      <c r="X168" s="330" t="str">
        <v>E25-04</v>
      </c>
      <c r="Y168" s="330">
        <v>186</v>
      </c>
      <c r="Z168" s="330">
        <v>186</v>
      </c>
      <c r="AA168" s="330">
        <v>0</v>
      </c>
      <c r="AB168" s="16" t="str">
        <v>E25</v>
      </c>
    </row>
    <row r="169" spans="1:28" x14ac:dyDescent="0.35">
      <c r="A169" s="331">
        <v>45671</v>
      </c>
      <c r="B169" s="330" t="str">
        <v>Fruit Viaggi</v>
      </c>
      <c r="C169" s="330" t="str">
        <v>Tour Operator</v>
      </c>
      <c r="D169" s="330" t="str">
        <v/>
      </c>
      <c r="E169" s="330" t="str">
        <v/>
      </c>
      <c r="F169" s="330" t="str">
        <v>RT</v>
      </c>
      <c r="G169" s="330" t="str">
        <v>Inbound</v>
      </c>
      <c r="H169" s="330" t="str">
        <v>4S6005</v>
      </c>
      <c r="I169" s="331" t="str">
        <v>SSH-MXP</v>
      </c>
      <c r="J169" s="884">
        <v>45772</v>
      </c>
      <c r="K169" s="330">
        <v>10</v>
      </c>
      <c r="L169" s="330">
        <v>10</v>
      </c>
      <c r="M169" s="330">
        <v>293</v>
      </c>
      <c r="N169" s="330">
        <v>0</v>
      </c>
      <c r="O169" s="330">
        <v>0</v>
      </c>
      <c r="P169" s="330">
        <v>2930</v>
      </c>
      <c r="Q169" s="330" t="str">
        <v>Confirmed</v>
      </c>
      <c r="R169" s="330" t="str">
        <v>Countersigned</v>
      </c>
      <c r="S169" s="330" t="str">
        <v>SSH</v>
      </c>
      <c r="T169" s="330" t="str">
        <v>MXP</v>
      </c>
      <c r="U169" s="330" t="str">
        <v>MXP</v>
      </c>
      <c r="V169" s="330">
        <v>5</v>
      </c>
      <c r="W169" s="330">
        <v>101</v>
      </c>
      <c r="X169" s="330" t="str">
        <v>E25-04</v>
      </c>
      <c r="Y169" s="330">
        <v>186</v>
      </c>
      <c r="Z169" s="330">
        <v>186</v>
      </c>
      <c r="AA169" s="330">
        <v>0</v>
      </c>
      <c r="AB169" s="16" t="str">
        <v>E25</v>
      </c>
    </row>
    <row r="170" spans="1:28" x14ac:dyDescent="0.35">
      <c r="A170" s="331">
        <v>45671</v>
      </c>
      <c r="B170" s="330" t="str">
        <v>Fruit Viaggi</v>
      </c>
      <c r="C170" s="330" t="str">
        <v>Tour Operator</v>
      </c>
      <c r="D170" s="330" t="str">
        <v/>
      </c>
      <c r="E170" s="330" t="str">
        <v/>
      </c>
      <c r="F170" s="330" t="str">
        <v>RT</v>
      </c>
      <c r="G170" s="330" t="str">
        <v>Outbound</v>
      </c>
      <c r="H170" s="330" t="str">
        <v>4S6032</v>
      </c>
      <c r="I170" s="331" t="str">
        <v>NAP-SSH</v>
      </c>
      <c r="J170" s="884">
        <v>45767</v>
      </c>
      <c r="K170" s="330">
        <v>20</v>
      </c>
      <c r="L170" s="330">
        <v>20</v>
      </c>
      <c r="M170" s="330">
        <v>288</v>
      </c>
      <c r="N170" s="330">
        <v>0</v>
      </c>
      <c r="O170" s="330">
        <v>0</v>
      </c>
      <c r="P170" s="330">
        <v>5760</v>
      </c>
      <c r="Q170" s="330" t="str">
        <v>Confirmed</v>
      </c>
      <c r="R170" s="330" t="str">
        <v>Countersigned</v>
      </c>
      <c r="S170" s="330" t="str">
        <v>NAP</v>
      </c>
      <c r="T170" s="330" t="str">
        <v>SSH</v>
      </c>
      <c r="U170" s="330" t="str">
        <v>NAP</v>
      </c>
      <c r="V170" s="330">
        <v>7</v>
      </c>
      <c r="W170" s="330">
        <v>96</v>
      </c>
      <c r="X170" s="330" t="str">
        <v>E25-03B</v>
      </c>
      <c r="Y170" s="330">
        <v>186</v>
      </c>
      <c r="Z170" s="330">
        <v>186</v>
      </c>
      <c r="AA170" s="330">
        <v>0</v>
      </c>
      <c r="AB170" s="16" t="str">
        <v>E25</v>
      </c>
    </row>
    <row r="171" spans="1:28" x14ac:dyDescent="0.35">
      <c r="A171" s="331">
        <v>45671</v>
      </c>
      <c r="B171" s="330" t="str">
        <v>Fruit Viaggi</v>
      </c>
      <c r="C171" s="330" t="str">
        <v>Tour Operator</v>
      </c>
      <c r="D171" s="330" t="str">
        <v/>
      </c>
      <c r="E171" s="330" t="str">
        <v/>
      </c>
      <c r="F171" s="330" t="str">
        <v>RT</v>
      </c>
      <c r="G171" s="330" t="str">
        <v>Inbound</v>
      </c>
      <c r="H171" s="330" t="str">
        <v>4S6031</v>
      </c>
      <c r="I171" s="331" t="str">
        <v>SSH-NAP</v>
      </c>
      <c r="J171" s="884">
        <v>45774</v>
      </c>
      <c r="K171" s="330">
        <v>20</v>
      </c>
      <c r="L171" s="330">
        <v>20</v>
      </c>
      <c r="M171" s="330">
        <v>288</v>
      </c>
      <c r="N171" s="330">
        <v>0</v>
      </c>
      <c r="O171" s="330">
        <v>0</v>
      </c>
      <c r="P171" s="330">
        <v>5760</v>
      </c>
      <c r="Q171" s="330" t="str">
        <v>Confirmed</v>
      </c>
      <c r="R171" s="330" t="str">
        <v>Countersigned</v>
      </c>
      <c r="S171" s="330" t="str">
        <v>SSH</v>
      </c>
      <c r="T171" s="330" t="str">
        <v>NAP</v>
      </c>
      <c r="U171" s="330" t="str">
        <v>NAP</v>
      </c>
      <c r="V171" s="330">
        <v>7</v>
      </c>
      <c r="W171" s="330">
        <v>103</v>
      </c>
      <c r="X171" s="330" t="str">
        <v>E25-03B</v>
      </c>
      <c r="Y171" s="330">
        <v>186</v>
      </c>
      <c r="Z171" s="330">
        <v>186</v>
      </c>
      <c r="AA171" s="330">
        <v>0</v>
      </c>
      <c r="AB171" s="16" t="str">
        <v>E25</v>
      </c>
    </row>
    <row r="172" spans="1:28" x14ac:dyDescent="0.35">
      <c r="A172" s="331">
        <v>45671</v>
      </c>
      <c r="B172" s="330" t="str">
        <v>Fruit Viaggi</v>
      </c>
      <c r="C172" s="330" t="str">
        <v>Tour Operator</v>
      </c>
      <c r="D172" s="330" t="str">
        <v/>
      </c>
      <c r="E172" s="330" t="str">
        <v/>
      </c>
      <c r="F172" s="330" t="str">
        <v>RT</v>
      </c>
      <c r="G172" s="330" t="str">
        <v>Outbound</v>
      </c>
      <c r="H172" s="330" t="str">
        <v>4S6032</v>
      </c>
      <c r="I172" s="331" t="str">
        <v>NAP-SSH</v>
      </c>
      <c r="J172" s="884">
        <v>45774</v>
      </c>
      <c r="K172" s="330">
        <v>10</v>
      </c>
      <c r="L172" s="330">
        <v>10</v>
      </c>
      <c r="M172" s="330">
        <v>268</v>
      </c>
      <c r="N172" s="330">
        <v>0</v>
      </c>
      <c r="O172" s="330">
        <v>0</v>
      </c>
      <c r="P172" s="330">
        <v>2680</v>
      </c>
      <c r="Q172" s="330" t="str">
        <v>Confirmed</v>
      </c>
      <c r="R172" s="330" t="str">
        <v>Countersigned</v>
      </c>
      <c r="S172" s="330" t="str">
        <v>NAP</v>
      </c>
      <c r="T172" s="330" t="str">
        <v>SSH</v>
      </c>
      <c r="U172" s="330" t="str">
        <v>NAP</v>
      </c>
      <c r="V172" s="330">
        <v>7</v>
      </c>
      <c r="W172" s="330">
        <v>103</v>
      </c>
      <c r="X172" s="330" t="str">
        <v>E25-03B</v>
      </c>
      <c r="Y172" s="330">
        <v>186</v>
      </c>
      <c r="Z172" s="330">
        <v>135</v>
      </c>
      <c r="AA172" s="330">
        <v>51</v>
      </c>
      <c r="AB172" s="16" t="str">
        <v>E25</v>
      </c>
    </row>
    <row r="173" spans="1:28" x14ac:dyDescent="0.35">
      <c r="A173" s="331">
        <v>45671</v>
      </c>
      <c r="B173" s="330" t="str">
        <v>Fruit Viaggi</v>
      </c>
      <c r="C173" s="330" t="str">
        <v>Tour Operator</v>
      </c>
      <c r="D173" s="330" t="str">
        <v/>
      </c>
      <c r="E173" s="330" t="str">
        <v/>
      </c>
      <c r="F173" s="330" t="str">
        <v>RT</v>
      </c>
      <c r="G173" s="330" t="str">
        <v>Inbound</v>
      </c>
      <c r="H173" s="330" t="str">
        <v>4S6031</v>
      </c>
      <c r="I173" s="331" t="str">
        <v>SSH-NAP</v>
      </c>
      <c r="J173" s="884">
        <v>45781</v>
      </c>
      <c r="K173" s="330">
        <v>10</v>
      </c>
      <c r="L173" s="330">
        <v>10</v>
      </c>
      <c r="M173" s="330">
        <v>268</v>
      </c>
      <c r="N173" s="330">
        <v>0</v>
      </c>
      <c r="O173" s="330">
        <v>0</v>
      </c>
      <c r="P173" s="330">
        <v>2680</v>
      </c>
      <c r="Q173" s="330" t="str">
        <v>Confirmed</v>
      </c>
      <c r="R173" s="330" t="str">
        <v>Countersigned</v>
      </c>
      <c r="S173" s="330" t="str">
        <v>SSH</v>
      </c>
      <c r="T173" s="330" t="str">
        <v>NAP</v>
      </c>
      <c r="U173" s="330" t="str">
        <v>NAP</v>
      </c>
      <c r="V173" s="330">
        <v>7</v>
      </c>
      <c r="W173" s="330">
        <v>110</v>
      </c>
      <c r="X173" s="330" t="str">
        <v>E25-03B</v>
      </c>
      <c r="Y173" s="330">
        <v>186</v>
      </c>
      <c r="Z173" s="330">
        <v>187</v>
      </c>
      <c r="AA173" s="330">
        <v>-1</v>
      </c>
      <c r="AB173" s="16" t="str">
        <v>E25</v>
      </c>
    </row>
    <row r="174" spans="1:28" x14ac:dyDescent="0.35">
      <c r="A174" s="331">
        <v>45671</v>
      </c>
      <c r="B174" s="330" t="str">
        <v>Searcharter</v>
      </c>
      <c r="C174" s="330" t="str">
        <v>Distributor</v>
      </c>
      <c r="D174" s="330" t="str">
        <v/>
      </c>
      <c r="E174" s="330" t="str">
        <v>CJVQ9</v>
      </c>
      <c r="F174" s="330" t="str">
        <v>OW</v>
      </c>
      <c r="G174" s="330" t="str">
        <v>Outbound</v>
      </c>
      <c r="H174" s="330" t="str">
        <v>SM819</v>
      </c>
      <c r="I174" s="331" t="str">
        <v>SSH-NAP</v>
      </c>
      <c r="J174" s="884">
        <v>45760</v>
      </c>
      <c r="K174" s="330">
        <v>4</v>
      </c>
      <c r="L174" s="330">
        <v>4</v>
      </c>
      <c r="M174" s="330">
        <v>150</v>
      </c>
      <c r="N174" s="330">
        <v>0</v>
      </c>
      <c r="O174" s="330">
        <v>0</v>
      </c>
      <c r="P174" s="330">
        <v>600</v>
      </c>
      <c r="Q174" s="330" t="str">
        <v>Confirmed</v>
      </c>
      <c r="R174" s="330" t="str">
        <v>Closed Deal</v>
      </c>
      <c r="S174" s="330" t="str">
        <v>SSH</v>
      </c>
      <c r="T174" s="330" t="str">
        <v>NAP</v>
      </c>
      <c r="U174" s="330" t="str">
        <v>NAP</v>
      </c>
      <c r="V174" s="330">
        <v>7</v>
      </c>
      <c r="W174" s="330">
        <v>89</v>
      </c>
      <c r="X174" s="330" t="str">
        <v>E25-03A</v>
      </c>
      <c r="Y174" s="330">
        <v>85</v>
      </c>
      <c r="Z174" s="330">
        <v>85</v>
      </c>
      <c r="AA174" s="330">
        <v>0</v>
      </c>
      <c r="AB174" s="16" t="str">
        <v>E25</v>
      </c>
    </row>
    <row r="175" spans="1:28" x14ac:dyDescent="0.35">
      <c r="A175" s="331">
        <v>45671</v>
      </c>
      <c r="B175" s="330" t="str">
        <v>Searcharter</v>
      </c>
      <c r="C175" s="330" t="str">
        <v>Distributor</v>
      </c>
      <c r="D175" s="330" t="str">
        <v/>
      </c>
      <c r="E175" s="330" t="str">
        <v>ZMQJ3</v>
      </c>
      <c r="F175" s="330" t="str">
        <v>RT</v>
      </c>
      <c r="G175" s="330" t="str">
        <v>Outbound</v>
      </c>
      <c r="H175" s="330" t="str">
        <v>4S6006</v>
      </c>
      <c r="I175" s="331" t="str">
        <v>MXP-SSH</v>
      </c>
      <c r="J175" s="884">
        <v>45765</v>
      </c>
      <c r="K175" s="330">
        <v>4</v>
      </c>
      <c r="L175" s="330">
        <v>4</v>
      </c>
      <c r="M175" s="330">
        <v>312.5</v>
      </c>
      <c r="N175" s="330">
        <v>0</v>
      </c>
      <c r="O175" s="330">
        <v>0</v>
      </c>
      <c r="P175" s="330">
        <v>1250</v>
      </c>
      <c r="Q175" s="330" t="str">
        <v>Confirmed</v>
      </c>
      <c r="R175" s="330" t="str">
        <v>Closed Deal</v>
      </c>
      <c r="S175" s="330" t="str">
        <v>MXP</v>
      </c>
      <c r="T175" s="330" t="str">
        <v>SSH</v>
      </c>
      <c r="U175" s="330" t="str">
        <v>MXP</v>
      </c>
      <c r="V175" s="330">
        <v>5</v>
      </c>
      <c r="W175" s="330">
        <v>94</v>
      </c>
      <c r="X175" s="330" t="str">
        <v>E25-04</v>
      </c>
      <c r="Y175" s="330">
        <v>186</v>
      </c>
      <c r="Z175" s="330">
        <v>186</v>
      </c>
      <c r="AA175" s="330">
        <v>0</v>
      </c>
      <c r="AB175" s="16" t="str">
        <v>E25</v>
      </c>
    </row>
    <row r="176" spans="1:28" x14ac:dyDescent="0.35">
      <c r="A176" s="331">
        <v>45671</v>
      </c>
      <c r="B176" s="330" t="str">
        <v>Searcharter</v>
      </c>
      <c r="C176" s="330" t="str">
        <v>Distributor</v>
      </c>
      <c r="D176" s="330" t="str">
        <v/>
      </c>
      <c r="E176" s="330" t="str">
        <v>ZMQJ3</v>
      </c>
      <c r="F176" s="330" t="str">
        <v>RT</v>
      </c>
      <c r="G176" s="330" t="str">
        <v>Inbound</v>
      </c>
      <c r="H176" s="330" t="str">
        <v>4S6005</v>
      </c>
      <c r="I176" s="331" t="str">
        <v>SSH-MXP</v>
      </c>
      <c r="J176" s="884">
        <v>45772</v>
      </c>
      <c r="K176" s="330">
        <v>4</v>
      </c>
      <c r="L176" s="330">
        <v>4</v>
      </c>
      <c r="M176" s="330">
        <v>312.5</v>
      </c>
      <c r="N176" s="330">
        <v>0</v>
      </c>
      <c r="O176" s="330">
        <v>0</v>
      </c>
      <c r="P176" s="330">
        <v>1250</v>
      </c>
      <c r="Q176" s="330" t="str">
        <v>Confirmed</v>
      </c>
      <c r="R176" s="330" t="str">
        <v>Closed Deal</v>
      </c>
      <c r="S176" s="330" t="str">
        <v>SSH</v>
      </c>
      <c r="T176" s="330" t="str">
        <v>MXP</v>
      </c>
      <c r="U176" s="330" t="str">
        <v>MXP</v>
      </c>
      <c r="V176" s="330">
        <v>5</v>
      </c>
      <c r="W176" s="330">
        <v>101</v>
      </c>
      <c r="X176" s="330" t="str">
        <v>E25-04</v>
      </c>
      <c r="Y176" s="330">
        <v>186</v>
      </c>
      <c r="Z176" s="330">
        <v>186</v>
      </c>
      <c r="AA176" s="330">
        <v>0</v>
      </c>
      <c r="AB176" s="16" t="str">
        <v>E25</v>
      </c>
    </row>
    <row r="177" spans="1:28" x14ac:dyDescent="0.35">
      <c r="A177" s="331">
        <v>45650</v>
      </c>
      <c r="B177" s="330" t="str">
        <v>Enzo Viaggi</v>
      </c>
      <c r="C177" s="330" t="str">
        <v>Tour Operator</v>
      </c>
      <c r="D177" s="330" t="str">
        <v/>
      </c>
      <c r="E177" s="330" t="str">
        <v/>
      </c>
      <c r="F177" s="330" t="str">
        <v>RT</v>
      </c>
      <c r="G177" s="330" t="str">
        <v>Outbound</v>
      </c>
      <c r="H177" s="330" t="str">
        <v>NE7121</v>
      </c>
      <c r="I177" s="331" t="str">
        <v>NAP-SSH</v>
      </c>
      <c r="J177" s="884">
        <v>45865</v>
      </c>
      <c r="K177" s="330">
        <v>20</v>
      </c>
      <c r="L177" s="330">
        <v>20</v>
      </c>
      <c r="M177" s="330">
        <v>200</v>
      </c>
      <c r="N177" s="330">
        <v>0</v>
      </c>
      <c r="O177" s="330">
        <v>0</v>
      </c>
      <c r="P177" s="330">
        <v>4000</v>
      </c>
      <c r="Q177" s="330" t="str">
        <v>Confirmed</v>
      </c>
      <c r="R177" s="330" t="str">
        <v>Countersigned</v>
      </c>
      <c r="S177" s="330" t="str">
        <v>NAP</v>
      </c>
      <c r="T177" s="330" t="str">
        <v>SSH</v>
      </c>
      <c r="U177" s="330" t="str">
        <v>NAP</v>
      </c>
      <c r="V177" s="330">
        <v>7</v>
      </c>
      <c r="W177" s="330">
        <v>215</v>
      </c>
      <c r="X177" s="330" t="str">
        <v>S25-06</v>
      </c>
      <c r="Y177" s="330">
        <v>179</v>
      </c>
      <c r="Z177" s="330">
        <v>170</v>
      </c>
      <c r="AA177" s="330">
        <v>9</v>
      </c>
      <c r="AB177" s="16" t="str">
        <v>S25</v>
      </c>
    </row>
    <row r="178" spans="1:28" x14ac:dyDescent="0.35">
      <c r="A178" s="331">
        <v>45650</v>
      </c>
      <c r="B178" s="330" t="str">
        <v>Enzo Viaggi</v>
      </c>
      <c r="C178" s="330" t="str">
        <v>Tour Operator</v>
      </c>
      <c r="D178" s="330" t="str">
        <v/>
      </c>
      <c r="E178" s="330" t="str">
        <v/>
      </c>
      <c r="F178" s="330" t="str">
        <v>RT</v>
      </c>
      <c r="G178" s="330" t="str">
        <v>Outbound</v>
      </c>
      <c r="H178" s="330" t="str">
        <v>NE7121</v>
      </c>
      <c r="I178" s="331" t="str">
        <v>NAP-SSH</v>
      </c>
      <c r="J178" s="884">
        <v>45872</v>
      </c>
      <c r="K178" s="330">
        <v>20</v>
      </c>
      <c r="L178" s="330">
        <v>20</v>
      </c>
      <c r="M178" s="330">
        <v>200</v>
      </c>
      <c r="N178" s="330">
        <v>0</v>
      </c>
      <c r="O178" s="330">
        <v>0</v>
      </c>
      <c r="P178" s="330">
        <v>4000</v>
      </c>
      <c r="Q178" s="330" t="str">
        <v>Confirmed</v>
      </c>
      <c r="R178" s="330" t="str">
        <v>Countersigned</v>
      </c>
      <c r="S178" s="330" t="str">
        <v>NAP</v>
      </c>
      <c r="T178" s="330" t="str">
        <v>SSH</v>
      </c>
      <c r="U178" s="330" t="str">
        <v>NAP</v>
      </c>
      <c r="V178" s="330">
        <v>7</v>
      </c>
      <c r="W178" s="330">
        <v>222</v>
      </c>
      <c r="X178" s="330" t="str">
        <v>S25-06</v>
      </c>
      <c r="Y178" s="330">
        <v>179</v>
      </c>
      <c r="Z178" s="330">
        <v>170</v>
      </c>
      <c r="AA178" s="330">
        <v>9</v>
      </c>
      <c r="AB178" s="16" t="str">
        <v>S25</v>
      </c>
    </row>
    <row r="179" spans="1:28" x14ac:dyDescent="0.35">
      <c r="A179" s="331">
        <v>45650</v>
      </c>
      <c r="B179" s="330" t="str">
        <v>Enzo Viaggi</v>
      </c>
      <c r="C179" s="330" t="str">
        <v>Tour Operator</v>
      </c>
      <c r="D179" s="330" t="str">
        <v/>
      </c>
      <c r="E179" s="330" t="str">
        <v/>
      </c>
      <c r="F179" s="330" t="str">
        <v>RT</v>
      </c>
      <c r="G179" s="330" t="str">
        <v>Outbound</v>
      </c>
      <c r="H179" s="330" t="str">
        <v>NE7121</v>
      </c>
      <c r="I179" s="331" t="str">
        <v>NAP-SSH</v>
      </c>
      <c r="J179" s="884">
        <v>45879</v>
      </c>
      <c r="K179" s="330">
        <v>20</v>
      </c>
      <c r="L179" s="330">
        <v>20</v>
      </c>
      <c r="M179" s="330">
        <v>225</v>
      </c>
      <c r="N179" s="330">
        <v>0</v>
      </c>
      <c r="O179" s="330">
        <v>0</v>
      </c>
      <c r="P179" s="330">
        <v>4500</v>
      </c>
      <c r="Q179" s="330" t="str">
        <v>Confirmed</v>
      </c>
      <c r="R179" s="330" t="str">
        <v>Countersigned</v>
      </c>
      <c r="S179" s="330" t="str">
        <v>NAP</v>
      </c>
      <c r="T179" s="330" t="str">
        <v>SSH</v>
      </c>
      <c r="U179" s="330" t="str">
        <v>NAP</v>
      </c>
      <c r="V179" s="330">
        <v>7</v>
      </c>
      <c r="W179" s="330">
        <v>229</v>
      </c>
      <c r="X179" s="330" t="str">
        <v>S25-06</v>
      </c>
      <c r="Y179" s="330">
        <v>179</v>
      </c>
      <c r="Z179" s="330">
        <v>176</v>
      </c>
      <c r="AA179" s="330">
        <v>3</v>
      </c>
      <c r="AB179" s="16" t="str">
        <v>S25</v>
      </c>
    </row>
    <row r="180" spans="1:28" x14ac:dyDescent="0.35">
      <c r="A180" s="331">
        <v>45650</v>
      </c>
      <c r="B180" s="330" t="str">
        <v>Enzo Viaggi</v>
      </c>
      <c r="C180" s="330" t="str">
        <v>Tour Operator</v>
      </c>
      <c r="D180" s="330" t="str">
        <v/>
      </c>
      <c r="E180" s="330" t="str">
        <v/>
      </c>
      <c r="F180" s="330" t="str">
        <v>RT</v>
      </c>
      <c r="G180" s="330" t="str">
        <v>Outbound</v>
      </c>
      <c r="H180" s="330" t="str">
        <v>NE7121</v>
      </c>
      <c r="I180" s="331" t="str">
        <v>NAP-SSH</v>
      </c>
      <c r="J180" s="884">
        <v>45886</v>
      </c>
      <c r="K180" s="330">
        <v>20</v>
      </c>
      <c r="L180" s="330">
        <v>20</v>
      </c>
      <c r="M180" s="330">
        <v>225</v>
      </c>
      <c r="N180" s="330">
        <v>0</v>
      </c>
      <c r="O180" s="330">
        <v>0</v>
      </c>
      <c r="P180" s="330">
        <v>4500</v>
      </c>
      <c r="Q180" s="330" t="str">
        <v>Confirmed</v>
      </c>
      <c r="R180" s="330" t="str">
        <v>Countersigned</v>
      </c>
      <c r="S180" s="330" t="str">
        <v>NAP</v>
      </c>
      <c r="T180" s="330" t="str">
        <v>SSH</v>
      </c>
      <c r="U180" s="330" t="str">
        <v>NAP</v>
      </c>
      <c r="V180" s="330">
        <v>7</v>
      </c>
      <c r="W180" s="330">
        <v>236</v>
      </c>
      <c r="X180" s="330" t="str">
        <v>S25-06</v>
      </c>
      <c r="Y180" s="330">
        <v>179</v>
      </c>
      <c r="Z180" s="330">
        <v>170</v>
      </c>
      <c r="AA180" s="330">
        <v>9</v>
      </c>
      <c r="AB180" s="16" t="str">
        <v>S25</v>
      </c>
    </row>
    <row r="181" spans="1:28" x14ac:dyDescent="0.35">
      <c r="A181" s="331">
        <v>45650</v>
      </c>
      <c r="B181" s="330" t="str">
        <v>Enzo Viaggi</v>
      </c>
      <c r="C181" s="330" t="str">
        <v>Tour Operator</v>
      </c>
      <c r="D181" s="330" t="str">
        <v/>
      </c>
      <c r="E181" s="330" t="str">
        <v/>
      </c>
      <c r="F181" s="330" t="str">
        <v>RT</v>
      </c>
      <c r="G181" s="330" t="str">
        <v>Outbound</v>
      </c>
      <c r="H181" s="330" t="str">
        <v>NE7121</v>
      </c>
      <c r="I181" s="331" t="str">
        <v>NAP-SSH</v>
      </c>
      <c r="J181" s="884">
        <v>45893</v>
      </c>
      <c r="K181" s="330">
        <v>20</v>
      </c>
      <c r="L181" s="330">
        <v>20</v>
      </c>
      <c r="M181" s="330">
        <v>225</v>
      </c>
      <c r="N181" s="330">
        <v>0</v>
      </c>
      <c r="O181" s="330">
        <v>0</v>
      </c>
      <c r="P181" s="330">
        <v>4500</v>
      </c>
      <c r="Q181" s="330" t="str">
        <v>Confirmed</v>
      </c>
      <c r="R181" s="330" t="str">
        <v>Countersigned</v>
      </c>
      <c r="S181" s="330" t="str">
        <v>NAP</v>
      </c>
      <c r="T181" s="330" t="str">
        <v>SSH</v>
      </c>
      <c r="U181" s="330" t="str">
        <v>NAP</v>
      </c>
      <c r="V181" s="330">
        <v>7</v>
      </c>
      <c r="W181" s="330">
        <v>243</v>
      </c>
      <c r="X181" s="330" t="str">
        <v>S25-06</v>
      </c>
      <c r="Y181" s="330">
        <v>179</v>
      </c>
      <c r="Z181" s="330">
        <v>170</v>
      </c>
      <c r="AA181" s="330">
        <v>9</v>
      </c>
      <c r="AB181" s="16" t="str">
        <v>S25</v>
      </c>
    </row>
    <row r="182" spans="1:28" x14ac:dyDescent="0.35">
      <c r="A182" s="331">
        <v>45650</v>
      </c>
      <c r="B182" s="330" t="str">
        <v>Enzo Viaggi</v>
      </c>
      <c r="C182" s="330" t="str">
        <v>Tour Operator</v>
      </c>
      <c r="D182" s="330" t="str">
        <v/>
      </c>
      <c r="E182" s="330" t="str">
        <v/>
      </c>
      <c r="F182" s="330" t="str">
        <v>RT</v>
      </c>
      <c r="G182" s="330" t="str">
        <v>Outbound</v>
      </c>
      <c r="H182" s="330" t="str">
        <v>NE7121</v>
      </c>
      <c r="I182" s="331" t="str">
        <v>NAP-SSH</v>
      </c>
      <c r="J182" s="884">
        <v>45900</v>
      </c>
      <c r="K182" s="330">
        <v>20</v>
      </c>
      <c r="L182" s="330">
        <v>20</v>
      </c>
      <c r="M182" s="330">
        <v>225</v>
      </c>
      <c r="N182" s="330">
        <v>0</v>
      </c>
      <c r="O182" s="330">
        <v>0</v>
      </c>
      <c r="P182" s="330">
        <v>4500</v>
      </c>
      <c r="Q182" s="330" t="str">
        <v>Confirmed</v>
      </c>
      <c r="R182" s="330" t="str">
        <v>Countersigned</v>
      </c>
      <c r="S182" s="330" t="str">
        <v>NAP</v>
      </c>
      <c r="T182" s="330" t="str">
        <v>SSH</v>
      </c>
      <c r="U182" s="330" t="str">
        <v>NAP</v>
      </c>
      <c r="V182" s="330">
        <v>7</v>
      </c>
      <c r="W182" s="330">
        <v>250</v>
      </c>
      <c r="X182" s="330" t="str">
        <v>S25-06</v>
      </c>
      <c r="Y182" s="330">
        <v>179</v>
      </c>
      <c r="Z182" s="330">
        <v>170</v>
      </c>
      <c r="AA182" s="330">
        <v>9</v>
      </c>
      <c r="AB182" s="16" t="str">
        <v>S25</v>
      </c>
    </row>
    <row r="183" spans="1:28" x14ac:dyDescent="0.35">
      <c r="A183" s="331">
        <v>45650</v>
      </c>
      <c r="B183" s="330" t="str">
        <v>Enzo Viaggi</v>
      </c>
      <c r="C183" s="330" t="str">
        <v>Tour Operator</v>
      </c>
      <c r="D183" s="330" t="str">
        <v/>
      </c>
      <c r="E183" s="330" t="str">
        <v/>
      </c>
      <c r="F183" s="330" t="str">
        <v>RT</v>
      </c>
      <c r="G183" s="330" t="str">
        <v>Outbound</v>
      </c>
      <c r="H183" s="330" t="str">
        <v>NE7121</v>
      </c>
      <c r="I183" s="331" t="str">
        <v>NAP-SSH</v>
      </c>
      <c r="J183" s="884">
        <v>45907</v>
      </c>
      <c r="K183" s="330">
        <v>20</v>
      </c>
      <c r="L183" s="330">
        <v>20</v>
      </c>
      <c r="M183" s="330">
        <v>190</v>
      </c>
      <c r="N183" s="330">
        <v>0</v>
      </c>
      <c r="O183" s="330">
        <v>0</v>
      </c>
      <c r="P183" s="330">
        <v>3800</v>
      </c>
      <c r="Q183" s="330" t="str">
        <v>Confirmed</v>
      </c>
      <c r="R183" s="330" t="str">
        <v>Countersigned</v>
      </c>
      <c r="S183" s="330" t="str">
        <v>NAP</v>
      </c>
      <c r="T183" s="330" t="str">
        <v>SSH</v>
      </c>
      <c r="U183" s="330" t="str">
        <v>NAP</v>
      </c>
      <c r="V183" s="330">
        <v>7</v>
      </c>
      <c r="W183" s="330">
        <v>257</v>
      </c>
      <c r="X183" s="330" t="str">
        <v>S25-06</v>
      </c>
      <c r="Y183" s="330">
        <v>179</v>
      </c>
      <c r="Z183" s="330">
        <v>170</v>
      </c>
      <c r="AA183" s="330">
        <v>9</v>
      </c>
      <c r="AB183" s="16" t="str">
        <v>S25</v>
      </c>
    </row>
    <row r="184" spans="1:28" x14ac:dyDescent="0.35">
      <c r="A184" s="331">
        <v>45650</v>
      </c>
      <c r="B184" s="330" t="str">
        <v>Enzo Viaggi</v>
      </c>
      <c r="C184" s="330" t="str">
        <v>Tour Operator</v>
      </c>
      <c r="D184" s="330" t="str">
        <v/>
      </c>
      <c r="E184" s="330" t="str">
        <v/>
      </c>
      <c r="F184" s="330" t="str">
        <v>RT</v>
      </c>
      <c r="G184" s="330" t="str">
        <v>Outbound</v>
      </c>
      <c r="H184" s="330" t="str">
        <v>NE7121</v>
      </c>
      <c r="I184" s="331" t="str">
        <v>NAP-SSH</v>
      </c>
      <c r="J184" s="884">
        <v>45914</v>
      </c>
      <c r="K184" s="330">
        <v>20</v>
      </c>
      <c r="L184" s="330">
        <v>20</v>
      </c>
      <c r="M184" s="330">
        <v>190</v>
      </c>
      <c r="N184" s="330">
        <v>0</v>
      </c>
      <c r="O184" s="330">
        <v>0</v>
      </c>
      <c r="P184" s="330">
        <v>3800</v>
      </c>
      <c r="Q184" s="330" t="str">
        <v>Confirmed</v>
      </c>
      <c r="R184" s="330" t="str">
        <v>Countersigned</v>
      </c>
      <c r="S184" s="330" t="str">
        <v>NAP</v>
      </c>
      <c r="T184" s="330" t="str">
        <v>SSH</v>
      </c>
      <c r="U184" s="330" t="str">
        <v>NAP</v>
      </c>
      <c r="V184" s="330">
        <v>7</v>
      </c>
      <c r="W184" s="330">
        <v>264</v>
      </c>
      <c r="X184" s="330" t="str">
        <v>S25-06</v>
      </c>
      <c r="Y184" s="330">
        <v>179</v>
      </c>
      <c r="Z184" s="330">
        <v>50</v>
      </c>
      <c r="AA184" s="330">
        <v>129</v>
      </c>
      <c r="AB184" s="16" t="str">
        <v>S25</v>
      </c>
    </row>
    <row r="185" spans="1:28" x14ac:dyDescent="0.35">
      <c r="A185" s="331">
        <v>45650</v>
      </c>
      <c r="B185" s="330" t="str">
        <v>Enzo Viaggi</v>
      </c>
      <c r="C185" s="330" t="str">
        <v>Tour Operator</v>
      </c>
      <c r="D185" s="330" t="str">
        <v/>
      </c>
      <c r="E185" s="330" t="str">
        <v/>
      </c>
      <c r="F185" s="330" t="str">
        <v>RT</v>
      </c>
      <c r="G185" s="330" t="str">
        <v>Outbound</v>
      </c>
      <c r="H185" s="330" t="str">
        <v>SM810</v>
      </c>
      <c r="I185" s="331" t="str">
        <v>NAP-SSH</v>
      </c>
      <c r="J185" s="884">
        <v>45921</v>
      </c>
      <c r="K185" s="330">
        <v>20</v>
      </c>
      <c r="L185" s="330">
        <v>20</v>
      </c>
      <c r="M185" s="330">
        <v>190</v>
      </c>
      <c r="N185" s="330">
        <v>0</v>
      </c>
      <c r="O185" s="330">
        <v>0</v>
      </c>
      <c r="P185" s="330">
        <v>3800</v>
      </c>
      <c r="Q185" s="330" t="str">
        <v>Confirmed</v>
      </c>
      <c r="R185" s="330" t="str">
        <v>Countersigned</v>
      </c>
      <c r="S185" s="330" t="str">
        <v>NAP</v>
      </c>
      <c r="T185" s="330" t="str">
        <v>SSH</v>
      </c>
      <c r="U185" s="330" t="str">
        <v>NAP</v>
      </c>
      <c r="V185" s="330">
        <v>7</v>
      </c>
      <c r="W185" s="330">
        <v>271</v>
      </c>
      <c r="X185" s="330" t="str">
        <v>S25-19</v>
      </c>
      <c r="Y185" s="330">
        <v>40</v>
      </c>
      <c r="Z185" s="330">
        <v>40</v>
      </c>
      <c r="AA185" s="330">
        <v>0</v>
      </c>
      <c r="AB185" s="16" t="str">
        <v>S25</v>
      </c>
    </row>
    <row r="186" spans="1:28" x14ac:dyDescent="0.35">
      <c r="A186" s="331">
        <v>45650</v>
      </c>
      <c r="B186" s="330" t="str">
        <v>Enzo Viaggi</v>
      </c>
      <c r="C186" s="330" t="str">
        <v>Tour Operator</v>
      </c>
      <c r="D186" s="330" t="str">
        <v/>
      </c>
      <c r="E186" s="330" t="str">
        <v/>
      </c>
      <c r="F186" s="330" t="str">
        <v>RT</v>
      </c>
      <c r="G186" s="330" t="str">
        <v>Outbound</v>
      </c>
      <c r="H186" s="330" t="str">
        <v>SM810</v>
      </c>
      <c r="I186" s="331" t="str">
        <v>NAP-SSH</v>
      </c>
      <c r="J186" s="884">
        <v>45928</v>
      </c>
      <c r="K186" s="330">
        <v>20</v>
      </c>
      <c r="L186" s="330">
        <v>20</v>
      </c>
      <c r="M186" s="330">
        <v>190</v>
      </c>
      <c r="N186" s="330">
        <v>0</v>
      </c>
      <c r="O186" s="330">
        <v>0</v>
      </c>
      <c r="P186" s="330">
        <v>3800</v>
      </c>
      <c r="Q186" s="330" t="str">
        <v>Confirmed</v>
      </c>
      <c r="R186" s="330" t="str">
        <v>Countersigned</v>
      </c>
      <c r="S186" s="330" t="str">
        <v>NAP</v>
      </c>
      <c r="T186" s="330" t="str">
        <v>SSH</v>
      </c>
      <c r="U186" s="330" t="str">
        <v>NAP</v>
      </c>
      <c r="V186" s="330">
        <v>7</v>
      </c>
      <c r="W186" s="330">
        <v>278</v>
      </c>
      <c r="X186" s="330" t="str">
        <v>S25-19</v>
      </c>
      <c r="Y186" s="330">
        <v>40</v>
      </c>
      <c r="Z186" s="330">
        <v>40</v>
      </c>
      <c r="AA186" s="330">
        <v>0</v>
      </c>
      <c r="AB186" s="16" t="str">
        <v>S25</v>
      </c>
    </row>
    <row r="187" spans="1:28" x14ac:dyDescent="0.35">
      <c r="A187" s="331">
        <v>45650</v>
      </c>
      <c r="B187" s="330" t="str">
        <v>Enzo Viaggi</v>
      </c>
      <c r="C187" s="330" t="str">
        <v>Tour Operator</v>
      </c>
      <c r="D187" s="330" t="str">
        <v/>
      </c>
      <c r="E187" s="330" t="str">
        <v/>
      </c>
      <c r="F187" s="330" t="str">
        <v>RT</v>
      </c>
      <c r="G187" s="330" t="str">
        <v>Outbound</v>
      </c>
      <c r="H187" s="330" t="str">
        <v>SM810</v>
      </c>
      <c r="I187" s="331" t="str">
        <v>NAP-SSH</v>
      </c>
      <c r="J187" s="884">
        <v>45935</v>
      </c>
      <c r="K187" s="330">
        <v>20</v>
      </c>
      <c r="L187" s="330">
        <v>20</v>
      </c>
      <c r="M187" s="330">
        <v>190</v>
      </c>
      <c r="N187" s="330">
        <v>0</v>
      </c>
      <c r="O187" s="330">
        <v>0</v>
      </c>
      <c r="P187" s="330">
        <v>3800</v>
      </c>
      <c r="Q187" s="330" t="str">
        <v>Confirmed</v>
      </c>
      <c r="R187" s="330" t="str">
        <v>Countersigned</v>
      </c>
      <c r="S187" s="330" t="str">
        <v>NAP</v>
      </c>
      <c r="T187" s="330" t="str">
        <v>SSH</v>
      </c>
      <c r="U187" s="330" t="str">
        <v>NAP</v>
      </c>
      <c r="V187" s="330">
        <v>7</v>
      </c>
      <c r="W187" s="330">
        <v>285</v>
      </c>
      <c r="X187" s="330" t="str">
        <v>S25-19</v>
      </c>
      <c r="Y187" s="330">
        <v>40</v>
      </c>
      <c r="Z187" s="330">
        <v>40</v>
      </c>
      <c r="AA187" s="330">
        <v>0</v>
      </c>
      <c r="AB187" s="16" t="str">
        <v>S25</v>
      </c>
    </row>
    <row r="188" spans="1:28" x14ac:dyDescent="0.35">
      <c r="A188" s="331">
        <v>45650</v>
      </c>
      <c r="B188" s="330" t="str">
        <v>Enzo Viaggi</v>
      </c>
      <c r="C188" s="330" t="str">
        <v>Tour Operator</v>
      </c>
      <c r="D188" s="330" t="str">
        <v/>
      </c>
      <c r="E188" s="330" t="str">
        <v/>
      </c>
      <c r="F188" s="330" t="str">
        <v>RT</v>
      </c>
      <c r="G188" s="330" t="str">
        <v>Outbound</v>
      </c>
      <c r="H188" s="330" t="str">
        <v>SM810</v>
      </c>
      <c r="I188" s="331" t="str">
        <v>NAP-SSH</v>
      </c>
      <c r="J188" s="884">
        <v>45942</v>
      </c>
      <c r="K188" s="330">
        <v>20</v>
      </c>
      <c r="L188" s="330">
        <v>20</v>
      </c>
      <c r="M188" s="330">
        <v>190</v>
      </c>
      <c r="N188" s="330">
        <v>0</v>
      </c>
      <c r="O188" s="330">
        <v>0</v>
      </c>
      <c r="P188" s="330">
        <v>3800</v>
      </c>
      <c r="Q188" s="330" t="str">
        <v>Confirmed</v>
      </c>
      <c r="R188" s="330" t="str">
        <v>Countersigned</v>
      </c>
      <c r="S188" s="330" t="str">
        <v>NAP</v>
      </c>
      <c r="T188" s="330" t="str">
        <v>SSH</v>
      </c>
      <c r="U188" s="330" t="str">
        <v>NAP</v>
      </c>
      <c r="V188" s="330">
        <v>7</v>
      </c>
      <c r="W188" s="330">
        <v>292</v>
      </c>
      <c r="X188" s="330" t="str">
        <v>S25-19</v>
      </c>
      <c r="Y188" s="330">
        <v>40</v>
      </c>
      <c r="Z188" s="330">
        <v>40</v>
      </c>
      <c r="AA188" s="330">
        <v>0</v>
      </c>
      <c r="AB188" s="16" t="str">
        <v>S25</v>
      </c>
    </row>
    <row r="189" spans="1:28" x14ac:dyDescent="0.35">
      <c r="A189" s="331">
        <v>45650</v>
      </c>
      <c r="B189" s="330" t="str">
        <v>Enzo Viaggi</v>
      </c>
      <c r="C189" s="330" t="str">
        <v>Tour Operator</v>
      </c>
      <c r="D189" s="330" t="str">
        <v/>
      </c>
      <c r="E189" s="330" t="str">
        <v/>
      </c>
      <c r="F189" s="330" t="str">
        <v>RT</v>
      </c>
      <c r="G189" s="330" t="str">
        <v>Outbound</v>
      </c>
      <c r="H189" s="330" t="str">
        <v>SM810</v>
      </c>
      <c r="I189" s="331" t="str">
        <v>NAP-SSH</v>
      </c>
      <c r="J189" s="884">
        <v>45949</v>
      </c>
      <c r="K189" s="330">
        <v>20</v>
      </c>
      <c r="L189" s="330">
        <v>20</v>
      </c>
      <c r="M189" s="330">
        <v>190</v>
      </c>
      <c r="N189" s="330">
        <v>0</v>
      </c>
      <c r="O189" s="330">
        <v>0</v>
      </c>
      <c r="P189" s="330">
        <v>3800</v>
      </c>
      <c r="Q189" s="330" t="str">
        <v>Confirmed</v>
      </c>
      <c r="R189" s="330" t="str">
        <v>Countersigned</v>
      </c>
      <c r="S189" s="330" t="str">
        <v>NAP</v>
      </c>
      <c r="T189" s="330" t="str">
        <v>SSH</v>
      </c>
      <c r="U189" s="330" t="str">
        <v>NAP</v>
      </c>
      <c r="V189" s="330">
        <v>7</v>
      </c>
      <c r="W189" s="330">
        <v>299</v>
      </c>
      <c r="X189" s="330" t="str">
        <v>S25-19</v>
      </c>
      <c r="Y189" s="330">
        <v>20</v>
      </c>
      <c r="Z189" s="330">
        <v>20</v>
      </c>
      <c r="AA189" s="330">
        <v>0</v>
      </c>
      <c r="AB189" s="16" t="str">
        <v>S25</v>
      </c>
    </row>
    <row r="190" spans="1:28" x14ac:dyDescent="0.35">
      <c r="A190" s="331">
        <v>45650</v>
      </c>
      <c r="B190" s="330" t="str">
        <v>Enzo Viaggi</v>
      </c>
      <c r="C190" s="330" t="str">
        <v>Tour Operator</v>
      </c>
      <c r="D190" s="330" t="str">
        <v/>
      </c>
      <c r="E190" s="330" t="str">
        <v/>
      </c>
      <c r="F190" s="330" t="str">
        <v>RT</v>
      </c>
      <c r="G190" s="330" t="str">
        <v>Outbound</v>
      </c>
      <c r="H190" s="330" t="str">
        <v>SM810</v>
      </c>
      <c r="I190" s="331" t="str">
        <v>NAP-SSH</v>
      </c>
      <c r="J190" s="884">
        <v>45956</v>
      </c>
      <c r="K190" s="330">
        <v>20</v>
      </c>
      <c r="L190" s="330">
        <v>20</v>
      </c>
      <c r="M190" s="330">
        <v>190</v>
      </c>
      <c r="N190" s="330">
        <v>0</v>
      </c>
      <c r="O190" s="330">
        <v>0</v>
      </c>
      <c r="P190" s="330">
        <v>3800</v>
      </c>
      <c r="Q190" s="330" t="str">
        <v>Confirmed</v>
      </c>
      <c r="R190" s="330" t="str">
        <v>Countersigned</v>
      </c>
      <c r="S190" s="330" t="str">
        <v>NAP</v>
      </c>
      <c r="T190" s="330" t="str">
        <v>SSH</v>
      </c>
      <c r="U190" s="330" t="str">
        <v>NAP</v>
      </c>
      <c r="V190" s="330">
        <v>7</v>
      </c>
      <c r="W190" s="330">
        <v>306</v>
      </c>
      <c r="X190" s="330" t="str">
        <v>S25-19</v>
      </c>
      <c r="Y190" s="330">
        <v>20</v>
      </c>
      <c r="Z190" s="330">
        <v>20</v>
      </c>
      <c r="AA190" s="330">
        <v>0</v>
      </c>
      <c r="AB190" s="16" t="str">
        <v>S25</v>
      </c>
    </row>
    <row r="191" spans="1:28" x14ac:dyDescent="0.35">
      <c r="A191" s="331">
        <v>45650</v>
      </c>
      <c r="B191" s="330" t="str">
        <v>Enzo Viaggi</v>
      </c>
      <c r="C191" s="330" t="str">
        <v>Tour Operator</v>
      </c>
      <c r="D191" s="330" t="str">
        <v/>
      </c>
      <c r="E191" s="330" t="str">
        <v/>
      </c>
      <c r="F191" s="330" t="str">
        <v>RT</v>
      </c>
      <c r="G191" s="330" t="str">
        <v>Inbound</v>
      </c>
      <c r="H191" s="330" t="str">
        <v>NE7120</v>
      </c>
      <c r="I191" s="331" t="str">
        <v>SSH-NAP</v>
      </c>
      <c r="J191" s="884">
        <v>45872</v>
      </c>
      <c r="K191" s="330">
        <v>20</v>
      </c>
      <c r="L191" s="330">
        <v>20</v>
      </c>
      <c r="M191" s="330">
        <v>200</v>
      </c>
      <c r="N191" s="330">
        <v>0</v>
      </c>
      <c r="O191" s="330">
        <v>0</v>
      </c>
      <c r="P191" s="330">
        <v>4000</v>
      </c>
      <c r="Q191" s="330" t="str">
        <v>Confirmed</v>
      </c>
      <c r="R191" s="330" t="str">
        <v>Countersigned</v>
      </c>
      <c r="S191" s="330" t="str">
        <v>SSH</v>
      </c>
      <c r="T191" s="330" t="str">
        <v>NAP</v>
      </c>
      <c r="U191" s="330" t="str">
        <v>NAP</v>
      </c>
      <c r="V191" s="330">
        <v>7</v>
      </c>
      <c r="W191" s="330">
        <v>222</v>
      </c>
      <c r="X191" s="330" t="str">
        <v>S25-06</v>
      </c>
      <c r="Y191" s="330">
        <v>179</v>
      </c>
      <c r="Z191" s="330">
        <v>170</v>
      </c>
      <c r="AA191" s="330">
        <v>9</v>
      </c>
      <c r="AB191" s="16" t="str">
        <v>S25</v>
      </c>
    </row>
    <row r="192" spans="1:28" x14ac:dyDescent="0.35">
      <c r="A192" s="331">
        <v>45650</v>
      </c>
      <c r="B192" s="330" t="str">
        <v>Enzo Viaggi</v>
      </c>
      <c r="C192" s="330" t="str">
        <v>Tour Operator</v>
      </c>
      <c r="D192" s="330" t="str">
        <v/>
      </c>
      <c r="E192" s="330" t="str">
        <v/>
      </c>
      <c r="F192" s="330" t="str">
        <v>RT</v>
      </c>
      <c r="G192" s="330" t="str">
        <v>Inbound</v>
      </c>
      <c r="H192" s="330" t="str">
        <v>NE7120</v>
      </c>
      <c r="I192" s="331" t="str">
        <v>SSH-NAP</v>
      </c>
      <c r="J192" s="884">
        <v>45879</v>
      </c>
      <c r="K192" s="330">
        <v>20</v>
      </c>
      <c r="L192" s="330">
        <v>20</v>
      </c>
      <c r="M192" s="330">
        <v>200</v>
      </c>
      <c r="N192" s="330">
        <v>0</v>
      </c>
      <c r="O192" s="330">
        <v>0</v>
      </c>
      <c r="P192" s="330">
        <v>4000</v>
      </c>
      <c r="Q192" s="330" t="str">
        <v>Confirmed</v>
      </c>
      <c r="R192" s="330" t="str">
        <v>Countersigned</v>
      </c>
      <c r="S192" s="330" t="str">
        <v>SSH</v>
      </c>
      <c r="T192" s="330" t="str">
        <v>NAP</v>
      </c>
      <c r="U192" s="330" t="str">
        <v>NAP</v>
      </c>
      <c r="V192" s="330">
        <v>7</v>
      </c>
      <c r="W192" s="330">
        <v>229</v>
      </c>
      <c r="X192" s="330" t="str">
        <v>S25-06</v>
      </c>
      <c r="Y192" s="330">
        <v>179</v>
      </c>
      <c r="Z192" s="330">
        <v>170</v>
      </c>
      <c r="AA192" s="330">
        <v>9</v>
      </c>
      <c r="AB192" s="16" t="str">
        <v>S25</v>
      </c>
    </row>
    <row r="193" spans="1:28" x14ac:dyDescent="0.35">
      <c r="A193" s="331">
        <v>45650</v>
      </c>
      <c r="B193" s="330" t="str">
        <v>Enzo Viaggi</v>
      </c>
      <c r="C193" s="330" t="str">
        <v>Tour Operator</v>
      </c>
      <c r="D193" s="330" t="str">
        <v/>
      </c>
      <c r="E193" s="330" t="str">
        <v/>
      </c>
      <c r="F193" s="330" t="str">
        <v>RT</v>
      </c>
      <c r="G193" s="330" t="str">
        <v>Inbound</v>
      </c>
      <c r="H193" s="330" t="str">
        <v>NE7120</v>
      </c>
      <c r="I193" s="331" t="str">
        <v>SSH-NAP</v>
      </c>
      <c r="J193" s="884">
        <v>45886</v>
      </c>
      <c r="K193" s="330">
        <v>20</v>
      </c>
      <c r="L193" s="330">
        <v>20</v>
      </c>
      <c r="M193" s="330">
        <v>225</v>
      </c>
      <c r="N193" s="330">
        <v>0</v>
      </c>
      <c r="O193" s="330">
        <v>0</v>
      </c>
      <c r="P193" s="330">
        <v>4500</v>
      </c>
      <c r="Q193" s="330" t="str">
        <v>Confirmed</v>
      </c>
      <c r="R193" s="330" t="str">
        <v>Countersigned</v>
      </c>
      <c r="S193" s="330" t="str">
        <v>SSH</v>
      </c>
      <c r="T193" s="330" t="str">
        <v>NAP</v>
      </c>
      <c r="U193" s="330" t="str">
        <v>NAP</v>
      </c>
      <c r="V193" s="330">
        <v>7</v>
      </c>
      <c r="W193" s="330">
        <v>236</v>
      </c>
      <c r="X193" s="330" t="str">
        <v>S25-06</v>
      </c>
      <c r="Y193" s="330">
        <v>179</v>
      </c>
      <c r="Z193" s="330">
        <v>176</v>
      </c>
      <c r="AA193" s="330">
        <v>3</v>
      </c>
      <c r="AB193" s="16" t="str">
        <v>S25</v>
      </c>
    </row>
    <row r="194" spans="1:28" x14ac:dyDescent="0.35">
      <c r="A194" s="331">
        <v>45650</v>
      </c>
      <c r="B194" s="330" t="str">
        <v>Enzo Viaggi</v>
      </c>
      <c r="C194" s="330" t="str">
        <v>Tour Operator</v>
      </c>
      <c r="D194" s="330" t="str">
        <v/>
      </c>
      <c r="E194" s="330" t="str">
        <v/>
      </c>
      <c r="F194" s="330" t="str">
        <v>RT</v>
      </c>
      <c r="G194" s="330" t="str">
        <v>Inbound</v>
      </c>
      <c r="H194" s="330" t="str">
        <v>NE7120</v>
      </c>
      <c r="I194" s="331" t="str">
        <v>SSH-NAP</v>
      </c>
      <c r="J194" s="884">
        <v>45893</v>
      </c>
      <c r="K194" s="330">
        <v>20</v>
      </c>
      <c r="L194" s="330">
        <v>20</v>
      </c>
      <c r="M194" s="330">
        <v>225</v>
      </c>
      <c r="N194" s="330">
        <v>0</v>
      </c>
      <c r="O194" s="330">
        <v>0</v>
      </c>
      <c r="P194" s="330">
        <v>4500</v>
      </c>
      <c r="Q194" s="330" t="str">
        <v>Confirmed</v>
      </c>
      <c r="R194" s="330" t="str">
        <v>Countersigned</v>
      </c>
      <c r="S194" s="330" t="str">
        <v>SSH</v>
      </c>
      <c r="T194" s="330" t="str">
        <v>NAP</v>
      </c>
      <c r="U194" s="330" t="str">
        <v>NAP</v>
      </c>
      <c r="V194" s="330">
        <v>7</v>
      </c>
      <c r="W194" s="330">
        <v>243</v>
      </c>
      <c r="X194" s="330" t="str">
        <v>S25-06</v>
      </c>
      <c r="Y194" s="330">
        <v>179</v>
      </c>
      <c r="Z194" s="330">
        <v>170</v>
      </c>
      <c r="AA194" s="330">
        <v>9</v>
      </c>
      <c r="AB194" s="16" t="str">
        <v>S25</v>
      </c>
    </row>
    <row r="195" spans="1:28" x14ac:dyDescent="0.35">
      <c r="A195" s="331">
        <v>45650</v>
      </c>
      <c r="B195" s="330" t="str">
        <v>Enzo Viaggi</v>
      </c>
      <c r="C195" s="330" t="str">
        <v>Tour Operator</v>
      </c>
      <c r="D195" s="330" t="str">
        <v/>
      </c>
      <c r="E195" s="330" t="str">
        <v/>
      </c>
      <c r="F195" s="330" t="str">
        <v>RT</v>
      </c>
      <c r="G195" s="330" t="str">
        <v>Inbound</v>
      </c>
      <c r="H195" s="330" t="str">
        <v>NE7120</v>
      </c>
      <c r="I195" s="331" t="str">
        <v>SSH-NAP</v>
      </c>
      <c r="J195" s="884">
        <v>45900</v>
      </c>
      <c r="K195" s="330">
        <v>20</v>
      </c>
      <c r="L195" s="330">
        <v>20</v>
      </c>
      <c r="M195" s="330">
        <v>225</v>
      </c>
      <c r="N195" s="330">
        <v>0</v>
      </c>
      <c r="O195" s="330">
        <v>0</v>
      </c>
      <c r="P195" s="330">
        <v>4500</v>
      </c>
      <c r="Q195" s="330" t="str">
        <v>Confirmed</v>
      </c>
      <c r="R195" s="330" t="str">
        <v>Countersigned</v>
      </c>
      <c r="S195" s="330" t="str">
        <v>SSH</v>
      </c>
      <c r="T195" s="330" t="str">
        <v>NAP</v>
      </c>
      <c r="U195" s="330" t="str">
        <v>NAP</v>
      </c>
      <c r="V195" s="330">
        <v>7</v>
      </c>
      <c r="W195" s="330">
        <v>250</v>
      </c>
      <c r="X195" s="330" t="str">
        <v>S25-06</v>
      </c>
      <c r="Y195" s="330">
        <v>179</v>
      </c>
      <c r="Z195" s="330">
        <v>170</v>
      </c>
      <c r="AA195" s="330">
        <v>9</v>
      </c>
      <c r="AB195" s="16" t="str">
        <v>S25</v>
      </c>
    </row>
    <row r="196" spans="1:28" x14ac:dyDescent="0.35">
      <c r="A196" s="331">
        <v>45650</v>
      </c>
      <c r="B196" s="330" t="str">
        <v>Enzo Viaggi</v>
      </c>
      <c r="C196" s="330" t="str">
        <v>Tour Operator</v>
      </c>
      <c r="D196" s="330" t="str">
        <v/>
      </c>
      <c r="E196" s="330" t="str">
        <v/>
      </c>
      <c r="F196" s="330" t="str">
        <v>RT</v>
      </c>
      <c r="G196" s="330" t="str">
        <v>Inbound</v>
      </c>
      <c r="H196" s="330" t="str">
        <v>NE7120</v>
      </c>
      <c r="I196" s="331" t="str">
        <v>SSH-NAP</v>
      </c>
      <c r="J196" s="884">
        <v>45907</v>
      </c>
      <c r="K196" s="330">
        <v>20</v>
      </c>
      <c r="L196" s="330">
        <v>20</v>
      </c>
      <c r="M196" s="330">
        <v>225</v>
      </c>
      <c r="N196" s="330">
        <v>0</v>
      </c>
      <c r="O196" s="330">
        <v>0</v>
      </c>
      <c r="P196" s="330">
        <v>4500</v>
      </c>
      <c r="Q196" s="330" t="str">
        <v>Confirmed</v>
      </c>
      <c r="R196" s="330" t="str">
        <v>Countersigned</v>
      </c>
      <c r="S196" s="330" t="str">
        <v>SSH</v>
      </c>
      <c r="T196" s="330" t="str">
        <v>NAP</v>
      </c>
      <c r="U196" s="330" t="str">
        <v>NAP</v>
      </c>
      <c r="V196" s="330">
        <v>7</v>
      </c>
      <c r="W196" s="330">
        <v>257</v>
      </c>
      <c r="X196" s="330" t="str">
        <v>S25-06</v>
      </c>
      <c r="Y196" s="330">
        <v>179</v>
      </c>
      <c r="Z196" s="330">
        <v>170</v>
      </c>
      <c r="AA196" s="330">
        <v>9</v>
      </c>
      <c r="AB196" s="16" t="str">
        <v>S25</v>
      </c>
    </row>
    <row r="197" spans="1:28" x14ac:dyDescent="0.35">
      <c r="A197" s="331">
        <v>45650</v>
      </c>
      <c r="B197" s="330" t="str">
        <v>Enzo Viaggi</v>
      </c>
      <c r="C197" s="330" t="str">
        <v>Tour Operator</v>
      </c>
      <c r="D197" s="330" t="str">
        <v/>
      </c>
      <c r="E197" s="330" t="str">
        <v/>
      </c>
      <c r="F197" s="330" t="str">
        <v>RT</v>
      </c>
      <c r="G197" s="330" t="str">
        <v>Inbound</v>
      </c>
      <c r="H197" s="330" t="str">
        <v>NE7120</v>
      </c>
      <c r="I197" s="331" t="str">
        <v>SSH-NAP</v>
      </c>
      <c r="J197" s="884">
        <v>45914</v>
      </c>
      <c r="K197" s="330">
        <v>20</v>
      </c>
      <c r="L197" s="330">
        <v>20</v>
      </c>
      <c r="M197" s="330">
        <v>190</v>
      </c>
      <c r="N197" s="330">
        <v>0</v>
      </c>
      <c r="O197" s="330">
        <v>0</v>
      </c>
      <c r="P197" s="330">
        <v>3800</v>
      </c>
      <c r="Q197" s="330" t="str">
        <v>Confirmed</v>
      </c>
      <c r="R197" s="330" t="str">
        <v>Countersigned</v>
      </c>
      <c r="S197" s="330" t="str">
        <v>SSH</v>
      </c>
      <c r="T197" s="330" t="str">
        <v>NAP</v>
      </c>
      <c r="U197" s="330" t="str">
        <v>NAP</v>
      </c>
      <c r="V197" s="330">
        <v>7</v>
      </c>
      <c r="W197" s="330">
        <v>264</v>
      </c>
      <c r="X197" s="330" t="str">
        <v>S25-06</v>
      </c>
      <c r="Y197" s="330">
        <v>179</v>
      </c>
      <c r="Z197" s="330">
        <v>170</v>
      </c>
      <c r="AA197" s="330">
        <v>9</v>
      </c>
      <c r="AB197" s="16" t="str">
        <v>S25</v>
      </c>
    </row>
    <row r="198" spans="1:28" x14ac:dyDescent="0.35">
      <c r="A198" s="331">
        <v>45650</v>
      </c>
      <c r="B198" s="330" t="str">
        <v>Enzo Viaggi</v>
      </c>
      <c r="C198" s="330" t="str">
        <v>Tour Operator</v>
      </c>
      <c r="D198" s="330" t="str">
        <v/>
      </c>
      <c r="E198" s="330" t="str">
        <v/>
      </c>
      <c r="F198" s="330" t="str">
        <v>RT</v>
      </c>
      <c r="G198" s="330" t="str">
        <v>Inbound</v>
      </c>
      <c r="H198" s="330" t="str">
        <v>NE7120</v>
      </c>
      <c r="I198" s="331" t="str">
        <v>SSH-NAP</v>
      </c>
      <c r="J198" s="884">
        <v>45921</v>
      </c>
      <c r="K198" s="330">
        <v>20</v>
      </c>
      <c r="L198" s="330">
        <v>20</v>
      </c>
      <c r="M198" s="330">
        <v>190</v>
      </c>
      <c r="N198" s="330">
        <v>0</v>
      </c>
      <c r="O198" s="330">
        <v>0</v>
      </c>
      <c r="P198" s="330">
        <v>3800</v>
      </c>
      <c r="Q198" s="330" t="str">
        <v>Confirmed</v>
      </c>
      <c r="R198" s="330" t="str">
        <v>Countersigned</v>
      </c>
      <c r="S198" s="330" t="str">
        <v>SSH</v>
      </c>
      <c r="T198" s="330" t="str">
        <v>NAP</v>
      </c>
      <c r="U198" s="330" t="str">
        <v>NAP</v>
      </c>
      <c r="V198" s="330">
        <v>7</v>
      </c>
      <c r="W198" s="330">
        <v>271</v>
      </c>
      <c r="X198" s="330" t="str">
        <v>S25-06</v>
      </c>
      <c r="Y198" s="330">
        <v>179</v>
      </c>
      <c r="Z198" s="330">
        <v>50</v>
      </c>
      <c r="AA198" s="330">
        <v>129</v>
      </c>
      <c r="AB198" s="16" t="str">
        <v>S25</v>
      </c>
    </row>
    <row r="199" spans="1:28" x14ac:dyDescent="0.35">
      <c r="A199" s="331">
        <v>45650</v>
      </c>
      <c r="B199" s="330" t="str">
        <v>Enzo Viaggi</v>
      </c>
      <c r="C199" s="330" t="str">
        <v>Tour Operator</v>
      </c>
      <c r="D199" s="330" t="str">
        <v/>
      </c>
      <c r="E199" s="330" t="str">
        <v/>
      </c>
      <c r="F199" s="330" t="str">
        <v>RT</v>
      </c>
      <c r="G199" s="330" t="str">
        <v>Inbound</v>
      </c>
      <c r="H199" s="330" t="str">
        <v>SM809</v>
      </c>
      <c r="I199" s="331" t="str">
        <v>SSH-NAP</v>
      </c>
      <c r="J199" s="884">
        <v>45928</v>
      </c>
      <c r="K199" s="330">
        <v>20</v>
      </c>
      <c r="L199" s="330">
        <v>20</v>
      </c>
      <c r="M199" s="330">
        <v>190</v>
      </c>
      <c r="N199" s="330">
        <v>0</v>
      </c>
      <c r="O199" s="330">
        <v>0</v>
      </c>
      <c r="P199" s="330">
        <v>3800</v>
      </c>
      <c r="Q199" s="330" t="str">
        <v>Confirmed</v>
      </c>
      <c r="R199" s="330" t="str">
        <v>Countersigned</v>
      </c>
      <c r="S199" s="330" t="str">
        <v>SSH</v>
      </c>
      <c r="T199" s="330" t="str">
        <v>NAP</v>
      </c>
      <c r="U199" s="330" t="str">
        <v>NAP</v>
      </c>
      <c r="V199" s="330">
        <v>7</v>
      </c>
      <c r="W199" s="330">
        <v>278</v>
      </c>
      <c r="X199" s="330" t="str">
        <v>S25-19</v>
      </c>
      <c r="Y199" s="330">
        <v>40</v>
      </c>
      <c r="Z199" s="330">
        <v>40</v>
      </c>
      <c r="AA199" s="330">
        <v>0</v>
      </c>
      <c r="AB199" s="16" t="str">
        <v>S25</v>
      </c>
    </row>
    <row r="200" spans="1:28" x14ac:dyDescent="0.35">
      <c r="A200" s="331">
        <v>45650</v>
      </c>
      <c r="B200" s="330" t="str">
        <v>Enzo Viaggi</v>
      </c>
      <c r="C200" s="330" t="str">
        <v>Tour Operator</v>
      </c>
      <c r="D200" s="330" t="str">
        <v/>
      </c>
      <c r="E200" s="330" t="str">
        <v/>
      </c>
      <c r="F200" s="330" t="str">
        <v>RT</v>
      </c>
      <c r="G200" s="330" t="str">
        <v>Inbound</v>
      </c>
      <c r="H200" s="330" t="str">
        <v>SM809</v>
      </c>
      <c r="I200" s="331" t="str">
        <v>SSH-NAP</v>
      </c>
      <c r="J200" s="884">
        <v>45935</v>
      </c>
      <c r="K200" s="330">
        <v>20</v>
      </c>
      <c r="L200" s="330">
        <v>20</v>
      </c>
      <c r="M200" s="330">
        <v>190</v>
      </c>
      <c r="N200" s="330">
        <v>0</v>
      </c>
      <c r="O200" s="330">
        <v>0</v>
      </c>
      <c r="P200" s="330">
        <v>3800</v>
      </c>
      <c r="Q200" s="330" t="str">
        <v>Confirmed</v>
      </c>
      <c r="R200" s="330" t="str">
        <v>Countersigned</v>
      </c>
      <c r="S200" s="330" t="str">
        <v>SSH</v>
      </c>
      <c r="T200" s="330" t="str">
        <v>NAP</v>
      </c>
      <c r="U200" s="330" t="str">
        <v>NAP</v>
      </c>
      <c r="V200" s="330">
        <v>7</v>
      </c>
      <c r="W200" s="330">
        <v>285</v>
      </c>
      <c r="X200" s="330" t="str">
        <v>S25-19</v>
      </c>
      <c r="Y200" s="330">
        <v>40</v>
      </c>
      <c r="Z200" s="330">
        <v>40</v>
      </c>
      <c r="AA200" s="330">
        <v>0</v>
      </c>
      <c r="AB200" s="16" t="str">
        <v>S25</v>
      </c>
    </row>
    <row r="201" spans="1:28" x14ac:dyDescent="0.35">
      <c r="A201" s="331">
        <v>45650</v>
      </c>
      <c r="B201" s="330" t="str">
        <v>Enzo Viaggi</v>
      </c>
      <c r="C201" s="330" t="str">
        <v>Tour Operator</v>
      </c>
      <c r="D201" s="330" t="str">
        <v/>
      </c>
      <c r="E201" s="330" t="str">
        <v/>
      </c>
      <c r="F201" s="330" t="str">
        <v>RT</v>
      </c>
      <c r="G201" s="330" t="str">
        <v>Inbound</v>
      </c>
      <c r="H201" s="330" t="str">
        <v>SM809</v>
      </c>
      <c r="I201" s="331" t="str">
        <v>SSH-NAP</v>
      </c>
      <c r="J201" s="884">
        <v>45942</v>
      </c>
      <c r="K201" s="330">
        <v>20</v>
      </c>
      <c r="L201" s="330">
        <v>20</v>
      </c>
      <c r="M201" s="330">
        <v>190</v>
      </c>
      <c r="N201" s="330">
        <v>0</v>
      </c>
      <c r="O201" s="330">
        <v>0</v>
      </c>
      <c r="P201" s="330">
        <v>3800</v>
      </c>
      <c r="Q201" s="330" t="str">
        <v>Confirmed</v>
      </c>
      <c r="R201" s="330" t="str">
        <v>Countersigned</v>
      </c>
      <c r="S201" s="330" t="str">
        <v>SSH</v>
      </c>
      <c r="T201" s="330" t="str">
        <v>NAP</v>
      </c>
      <c r="U201" s="330" t="str">
        <v>NAP</v>
      </c>
      <c r="V201" s="330">
        <v>7</v>
      </c>
      <c r="W201" s="330">
        <v>292</v>
      </c>
      <c r="X201" s="330" t="str">
        <v>S25-19</v>
      </c>
      <c r="Y201" s="330">
        <v>40</v>
      </c>
      <c r="Z201" s="330">
        <v>40</v>
      </c>
      <c r="AA201" s="330">
        <v>0</v>
      </c>
      <c r="AB201" s="16" t="str">
        <v>S25</v>
      </c>
    </row>
    <row r="202" spans="1:28" x14ac:dyDescent="0.35">
      <c r="A202" s="331">
        <v>45650</v>
      </c>
      <c r="B202" s="330" t="str">
        <v>Enzo Viaggi</v>
      </c>
      <c r="C202" s="330" t="str">
        <v>Tour Operator</v>
      </c>
      <c r="D202" s="330" t="str">
        <v/>
      </c>
      <c r="E202" s="330" t="str">
        <v/>
      </c>
      <c r="F202" s="330" t="str">
        <v>RT</v>
      </c>
      <c r="G202" s="330" t="str">
        <v>Inbound</v>
      </c>
      <c r="H202" s="330" t="str">
        <v>SM809</v>
      </c>
      <c r="I202" s="331" t="str">
        <v>SSH-NAP</v>
      </c>
      <c r="J202" s="884">
        <v>45949</v>
      </c>
      <c r="K202" s="330">
        <v>20</v>
      </c>
      <c r="L202" s="330">
        <v>20</v>
      </c>
      <c r="M202" s="330">
        <v>190</v>
      </c>
      <c r="N202" s="330">
        <v>0</v>
      </c>
      <c r="O202" s="330">
        <v>0</v>
      </c>
      <c r="P202" s="330">
        <v>3800</v>
      </c>
      <c r="Q202" s="330" t="str">
        <v>Confirmed</v>
      </c>
      <c r="R202" s="330" t="str">
        <v>Countersigned</v>
      </c>
      <c r="S202" s="330" t="str">
        <v>SSH</v>
      </c>
      <c r="T202" s="330" t="str">
        <v>NAP</v>
      </c>
      <c r="U202" s="330" t="str">
        <v>NAP</v>
      </c>
      <c r="V202" s="330">
        <v>7</v>
      </c>
      <c r="W202" s="330">
        <v>299</v>
      </c>
      <c r="X202" s="330" t="str">
        <v>S25-19</v>
      </c>
      <c r="Y202" s="330">
        <v>40</v>
      </c>
      <c r="Z202" s="330">
        <v>40</v>
      </c>
      <c r="AA202" s="330">
        <v>0</v>
      </c>
      <c r="AB202" s="16" t="str">
        <v>S25</v>
      </c>
    </row>
    <row r="203" spans="1:28" x14ac:dyDescent="0.35">
      <c r="A203" s="331">
        <v>45650</v>
      </c>
      <c r="B203" s="330" t="str">
        <v>Enzo Viaggi</v>
      </c>
      <c r="C203" s="330" t="str">
        <v>Tour Operator</v>
      </c>
      <c r="D203" s="330" t="str">
        <v/>
      </c>
      <c r="E203" s="330" t="str">
        <v/>
      </c>
      <c r="F203" s="330" t="str">
        <v>RT</v>
      </c>
      <c r="G203" s="330" t="str">
        <v>Inbound</v>
      </c>
      <c r="H203" s="330" t="str">
        <v>SM819</v>
      </c>
      <c r="I203" s="331" t="str">
        <v>SSH-NAP</v>
      </c>
      <c r="J203" s="884">
        <v>45956</v>
      </c>
      <c r="K203" s="330">
        <v>20</v>
      </c>
      <c r="L203" s="330">
        <v>20</v>
      </c>
      <c r="M203" s="330">
        <v>190</v>
      </c>
      <c r="N203" s="330">
        <v>0</v>
      </c>
      <c r="O203" s="330">
        <v>0</v>
      </c>
      <c r="P203" s="330">
        <v>3800</v>
      </c>
      <c r="Q203" s="330" t="str">
        <v>Confirmed</v>
      </c>
      <c r="R203" s="330" t="str">
        <v>Countersigned</v>
      </c>
      <c r="S203" s="330" t="str">
        <v>SSH</v>
      </c>
      <c r="T203" s="330" t="str">
        <v>NAP</v>
      </c>
      <c r="U203" s="330" t="str">
        <v>NAP</v>
      </c>
      <c r="V203" s="330">
        <v>7</v>
      </c>
      <c r="W203" s="330">
        <v>306</v>
      </c>
      <c r="X203" s="330" t="str">
        <v>S25-19</v>
      </c>
      <c r="Y203" s="330">
        <v>20</v>
      </c>
      <c r="Z203" s="330">
        <v>20</v>
      </c>
      <c r="AA203" s="330">
        <v>0</v>
      </c>
      <c r="AB203" s="16" t="str">
        <v>S25</v>
      </c>
    </row>
    <row r="204" spans="1:28" x14ac:dyDescent="0.35">
      <c r="A204" s="331">
        <v>45650</v>
      </c>
      <c r="B204" s="330" t="str">
        <v>Enzo Viaggi</v>
      </c>
      <c r="C204" s="330" t="str">
        <v>Tour Operator</v>
      </c>
      <c r="D204" s="330" t="str">
        <v/>
      </c>
      <c r="E204" s="330" t="str">
        <v/>
      </c>
      <c r="F204" s="330" t="str">
        <v>RT</v>
      </c>
      <c r="G204" s="330" t="str">
        <v>Inbound</v>
      </c>
      <c r="H204" s="330" t="str">
        <v>SM819</v>
      </c>
      <c r="I204" s="331" t="str">
        <v>SSH-NAP</v>
      </c>
      <c r="J204" s="884">
        <v>45963</v>
      </c>
      <c r="K204" s="330">
        <v>20</v>
      </c>
      <c r="L204" s="330">
        <v>20</v>
      </c>
      <c r="M204" s="330">
        <v>190</v>
      </c>
      <c r="N204" s="330">
        <v>0</v>
      </c>
      <c r="O204" s="330">
        <v>0</v>
      </c>
      <c r="P204" s="330">
        <v>3800</v>
      </c>
      <c r="Q204" s="330" t="str">
        <v>Confirmed</v>
      </c>
      <c r="R204" s="330" t="str">
        <v>Countersigned</v>
      </c>
      <c r="S204" s="330" t="str">
        <v>SSH</v>
      </c>
      <c r="T204" s="330" t="str">
        <v>NAP</v>
      </c>
      <c r="U204" s="330" t="str">
        <v>NAP</v>
      </c>
      <c r="V204" s="330">
        <v>7</v>
      </c>
      <c r="W204" s="330">
        <v>313</v>
      </c>
      <c r="X204" s="330" t="str">
        <v>S25-19</v>
      </c>
      <c r="Y204" s="330">
        <v>20</v>
      </c>
      <c r="Z204" s="330">
        <v>20</v>
      </c>
      <c r="AA204" s="330">
        <v>0</v>
      </c>
      <c r="AB204" s="16" t="str">
        <v>S25</v>
      </c>
    </row>
    <row r="205" spans="1:28" x14ac:dyDescent="0.35">
      <c r="A205" s="331">
        <v>45671</v>
      </c>
      <c r="B205" s="330" t="str">
        <v>EuroAirlines</v>
      </c>
      <c r="C205" s="330" t="str">
        <v>Distributor</v>
      </c>
      <c r="D205" s="330" t="str">
        <v/>
      </c>
      <c r="E205" s="330" t="str">
        <v>11L2EY</v>
      </c>
      <c r="F205" s="330" t="str">
        <v>OW</v>
      </c>
      <c r="G205" s="330" t="str">
        <v>Outbound</v>
      </c>
      <c r="H205" s="330" t="str">
        <v>4S6032</v>
      </c>
      <c r="I205" s="331" t="str">
        <v>NAP-SSH</v>
      </c>
      <c r="J205" s="884">
        <v>45767</v>
      </c>
      <c r="K205" s="330">
        <v>1</v>
      </c>
      <c r="L205" s="330">
        <v>1</v>
      </c>
      <c r="M205" s="330">
        <v>243.75</v>
      </c>
      <c r="N205" s="330">
        <v>34.04</v>
      </c>
      <c r="O205" s="330">
        <v>40</v>
      </c>
      <c r="P205" s="330">
        <v>317.79000000000002</v>
      </c>
      <c r="Q205" s="330" t="str">
        <v>Confirmed</v>
      </c>
      <c r="R205" s="330" t="str">
        <v>Closed Deal</v>
      </c>
      <c r="S205" s="330" t="str">
        <v>NAP</v>
      </c>
      <c r="T205" s="330" t="str">
        <v>SSH</v>
      </c>
      <c r="U205" s="330" t="str">
        <v>NAP</v>
      </c>
      <c r="V205" s="330">
        <v>7</v>
      </c>
      <c r="W205" s="330">
        <v>96</v>
      </c>
      <c r="X205" s="330" t="str">
        <v>E25-03B</v>
      </c>
      <c r="Y205" s="330">
        <v>186</v>
      </c>
      <c r="Z205" s="330">
        <v>186</v>
      </c>
      <c r="AA205" s="330">
        <v>0</v>
      </c>
      <c r="AB205" s="16" t="str">
        <v>E25</v>
      </c>
    </row>
    <row r="206" spans="1:28" x14ac:dyDescent="0.35">
      <c r="A206" s="331">
        <v>45671</v>
      </c>
      <c r="B206" s="330" t="str">
        <v>EuroAirlines</v>
      </c>
      <c r="C206" s="330" t="str">
        <v>Distributor</v>
      </c>
      <c r="D206" s="330" t="str">
        <v/>
      </c>
      <c r="E206" s="330" t="str">
        <v>11L2EY</v>
      </c>
      <c r="F206" s="330" t="str">
        <v>OW</v>
      </c>
      <c r="G206" s="330" t="str">
        <v>Outbound</v>
      </c>
      <c r="H206" s="330" t="str">
        <v>4S6032</v>
      </c>
      <c r="I206" s="331" t="str">
        <v>NAP-SSH</v>
      </c>
      <c r="J206" s="884">
        <v>45767</v>
      </c>
      <c r="K206" s="330">
        <v>1</v>
      </c>
      <c r="L206" s="330">
        <v>1</v>
      </c>
      <c r="M206" s="330">
        <v>325</v>
      </c>
      <c r="N206" s="330">
        <v>34.04</v>
      </c>
      <c r="O206" s="330">
        <v>40</v>
      </c>
      <c r="P206" s="330">
        <v>399.04</v>
      </c>
      <c r="Q206" s="330" t="str">
        <v>Confirmed</v>
      </c>
      <c r="R206" s="330" t="str">
        <v>Closed Deal</v>
      </c>
      <c r="S206" s="330" t="str">
        <v>NAP</v>
      </c>
      <c r="T206" s="330" t="str">
        <v>SSH</v>
      </c>
      <c r="U206" s="330" t="str">
        <v>NAP</v>
      </c>
      <c r="V206" s="330">
        <v>7</v>
      </c>
      <c r="W206" s="330">
        <v>96</v>
      </c>
      <c r="X206" s="330" t="str">
        <v>E25-03B</v>
      </c>
      <c r="Y206" s="330">
        <v>186</v>
      </c>
      <c r="Z206" s="330">
        <v>186</v>
      </c>
      <c r="AA206" s="330">
        <v>0</v>
      </c>
      <c r="AB206" s="16" t="str">
        <v>E25</v>
      </c>
    </row>
    <row r="207" spans="1:28" x14ac:dyDescent="0.35">
      <c r="A207" s="331">
        <v>45671</v>
      </c>
      <c r="B207" s="330" t="str">
        <v>EuroAirlines</v>
      </c>
      <c r="C207" s="330" t="str">
        <v>Distributor</v>
      </c>
      <c r="D207" s="330" t="str">
        <v/>
      </c>
      <c r="E207" s="330" t="str">
        <v>11L2EY</v>
      </c>
      <c r="F207" s="330" t="str">
        <v>OW</v>
      </c>
      <c r="G207" s="330" t="str">
        <v>Outbound</v>
      </c>
      <c r="H207" s="330" t="str">
        <v>4S6032</v>
      </c>
      <c r="I207" s="331" t="str">
        <v>NAP-SSH</v>
      </c>
      <c r="J207" s="884">
        <v>45767</v>
      </c>
      <c r="K207" s="330">
        <v>1</v>
      </c>
      <c r="L207" s="330">
        <v>1</v>
      </c>
      <c r="M207" s="330">
        <v>325</v>
      </c>
      <c r="N207" s="330">
        <v>34.04</v>
      </c>
      <c r="O207" s="330">
        <v>40</v>
      </c>
      <c r="P207" s="330">
        <v>399.04</v>
      </c>
      <c r="Q207" s="330" t="str">
        <v>Confirmed</v>
      </c>
      <c r="R207" s="330" t="str">
        <v>Closed Deal</v>
      </c>
      <c r="S207" s="330" t="str">
        <v>NAP</v>
      </c>
      <c r="T207" s="330" t="str">
        <v>SSH</v>
      </c>
      <c r="U207" s="330" t="str">
        <v>NAP</v>
      </c>
      <c r="V207" s="330">
        <v>7</v>
      </c>
      <c r="W207" s="330">
        <v>96</v>
      </c>
      <c r="X207" s="330" t="str">
        <v>E25-03B</v>
      </c>
      <c r="Y207" s="330">
        <v>186</v>
      </c>
      <c r="Z207" s="330">
        <v>186</v>
      </c>
      <c r="AA207" s="330">
        <v>0</v>
      </c>
      <c r="AB207" s="16" t="str">
        <v>E25</v>
      </c>
    </row>
    <row r="208" spans="1:28" x14ac:dyDescent="0.35">
      <c r="A208" s="331">
        <v>45672</v>
      </c>
      <c r="B208" s="330" t="str">
        <v>Searcharter</v>
      </c>
      <c r="C208" s="330" t="str">
        <v>Distributor</v>
      </c>
      <c r="D208" s="330" t="str">
        <v/>
      </c>
      <c r="E208" s="330" t="str">
        <v>2M6N7</v>
      </c>
      <c r="F208" s="330" t="str">
        <v>RT</v>
      </c>
      <c r="G208" s="330" t="str">
        <v>Outbound</v>
      </c>
      <c r="H208" s="330" t="str">
        <v>4S6016</v>
      </c>
      <c r="I208" s="331" t="str">
        <v>VRN-SSH</v>
      </c>
      <c r="J208" s="884">
        <v>45759</v>
      </c>
      <c r="K208" s="330">
        <v>4</v>
      </c>
      <c r="L208" s="330">
        <v>4</v>
      </c>
      <c r="M208" s="330">
        <v>200</v>
      </c>
      <c r="N208" s="330">
        <v>0</v>
      </c>
      <c r="O208" s="330">
        <v>0</v>
      </c>
      <c r="P208" s="330">
        <v>800</v>
      </c>
      <c r="Q208" s="330" t="str">
        <v>Confirmed</v>
      </c>
      <c r="R208" s="330" t="str">
        <v>Closed Deal</v>
      </c>
      <c r="S208" s="330" t="str">
        <v>VRN</v>
      </c>
      <c r="T208" s="330" t="str">
        <v>SSH</v>
      </c>
      <c r="U208" s="330" t="str">
        <v>VRN</v>
      </c>
      <c r="V208" s="330">
        <v>6</v>
      </c>
      <c r="W208" s="330">
        <v>87</v>
      </c>
      <c r="X208" s="330" t="str">
        <v>E25-05A</v>
      </c>
      <c r="Y208" s="330">
        <v>63</v>
      </c>
      <c r="Z208" s="330">
        <v>60</v>
      </c>
      <c r="AA208" s="330">
        <v>3</v>
      </c>
      <c r="AB208" s="16" t="str">
        <v>E25</v>
      </c>
    </row>
    <row r="209" spans="1:28" x14ac:dyDescent="0.35">
      <c r="A209" s="331">
        <v>45672</v>
      </c>
      <c r="B209" s="330" t="str">
        <v>Searcharter</v>
      </c>
      <c r="C209" s="330" t="str">
        <v>Distributor</v>
      </c>
      <c r="D209" s="330" t="str">
        <v/>
      </c>
      <c r="E209" s="330" t="str">
        <v>2M6N7</v>
      </c>
      <c r="F209" s="330" t="str">
        <v>RT</v>
      </c>
      <c r="G209" s="330" t="str">
        <v>Inbound</v>
      </c>
      <c r="H209" s="330" t="str">
        <v>4S6015</v>
      </c>
      <c r="I209" s="331" t="str">
        <v>SSH-VRN</v>
      </c>
      <c r="J209" s="884">
        <v>45766</v>
      </c>
      <c r="K209" s="330">
        <v>4</v>
      </c>
      <c r="L209" s="330">
        <v>4</v>
      </c>
      <c r="M209" s="330">
        <v>200</v>
      </c>
      <c r="N209" s="330">
        <v>0</v>
      </c>
      <c r="O209" s="330">
        <v>0</v>
      </c>
      <c r="P209" s="330">
        <v>800</v>
      </c>
      <c r="Q209" s="330" t="str">
        <v>Confirmed</v>
      </c>
      <c r="R209" s="330" t="str">
        <v>Closed Deal</v>
      </c>
      <c r="S209" s="330" t="str">
        <v>SSH</v>
      </c>
      <c r="T209" s="330" t="str">
        <v>VRN</v>
      </c>
      <c r="U209" s="330" t="str">
        <v>VRN</v>
      </c>
      <c r="V209" s="330">
        <v>6</v>
      </c>
      <c r="W209" s="330">
        <v>94</v>
      </c>
      <c r="X209" s="330" t="str">
        <v>E25-05B</v>
      </c>
      <c r="Y209" s="330">
        <v>186</v>
      </c>
      <c r="Z209" s="330">
        <v>67</v>
      </c>
      <c r="AA209" s="330">
        <v>119</v>
      </c>
      <c r="AB209" s="16" t="str">
        <v>E25</v>
      </c>
    </row>
    <row r="210" spans="1:28" x14ac:dyDescent="0.35">
      <c r="A210" s="331">
        <v>45674</v>
      </c>
      <c r="B210" s="330" t="str">
        <v>Mamas Travel</v>
      </c>
      <c r="C210" s="330" t="str">
        <v>Tour Operator</v>
      </c>
      <c r="D210" s="330" t="str">
        <v/>
      </c>
      <c r="E210" s="330" t="str">
        <v/>
      </c>
      <c r="F210" s="330" t="str">
        <v>RT</v>
      </c>
      <c r="G210" s="330" t="str">
        <v>Outbound</v>
      </c>
      <c r="H210" s="330" t="str">
        <v>4S6006</v>
      </c>
      <c r="I210" s="331" t="str">
        <v>MXP-SSH</v>
      </c>
      <c r="J210" s="884">
        <v>45863</v>
      </c>
      <c r="K210" s="330">
        <v>0</v>
      </c>
      <c r="L210" s="330">
        <v>0</v>
      </c>
      <c r="M210" s="330">
        <v>0</v>
      </c>
      <c r="N210" s="330">
        <v>0</v>
      </c>
      <c r="O210" s="330">
        <v>0</v>
      </c>
      <c r="P210" s="330">
        <v>0</v>
      </c>
      <c r="Q210" s="330" t="str">
        <v>Cancelled</v>
      </c>
      <c r="R210" s="330" t="str">
        <v>Cancelled</v>
      </c>
      <c r="S210" s="330" t="str">
        <v>MXP</v>
      </c>
      <c r="T210" s="330" t="str">
        <v>SSH</v>
      </c>
      <c r="U210" s="330" t="str">
        <v>MXP</v>
      </c>
      <c r="V210" s="330">
        <v>5</v>
      </c>
      <c r="W210" s="330">
        <v>189</v>
      </c>
      <c r="X210" s="330" t="str">
        <v/>
      </c>
      <c r="Y210" s="330" t="str">
        <v/>
      </c>
      <c r="Z210" s="330" t="str">
        <v/>
      </c>
      <c r="AA210" s="330" t="str">
        <v/>
      </c>
      <c r="AB210" s="16" t="str">
        <v/>
      </c>
    </row>
    <row r="211" spans="1:28" x14ac:dyDescent="0.35">
      <c r="A211" s="331">
        <v>45674</v>
      </c>
      <c r="B211" s="330" t="str">
        <v>Mamas Travel</v>
      </c>
      <c r="C211" s="330" t="str">
        <v>Tour Operator</v>
      </c>
      <c r="D211" s="330" t="str">
        <v/>
      </c>
      <c r="E211" s="330" t="str">
        <v/>
      </c>
      <c r="F211" s="330" t="str">
        <v>RT</v>
      </c>
      <c r="G211" s="330" t="str">
        <v>Outbound</v>
      </c>
      <c r="H211" s="330" t="str">
        <v>4S6006</v>
      </c>
      <c r="I211" s="331" t="str">
        <v>MXP-SSH</v>
      </c>
      <c r="J211" s="884">
        <v>45870</v>
      </c>
      <c r="K211" s="330">
        <v>0</v>
      </c>
      <c r="L211" s="330">
        <v>0</v>
      </c>
      <c r="M211" s="330">
        <v>0</v>
      </c>
      <c r="N211" s="330">
        <v>0</v>
      </c>
      <c r="O211" s="330">
        <v>0</v>
      </c>
      <c r="P211" s="330">
        <v>0</v>
      </c>
      <c r="Q211" s="330" t="str">
        <v>Cancelled</v>
      </c>
      <c r="R211" s="330" t="str">
        <v>Cancelled</v>
      </c>
      <c r="S211" s="330" t="str">
        <v>MXP</v>
      </c>
      <c r="T211" s="330" t="str">
        <v>SSH</v>
      </c>
      <c r="U211" s="330" t="str">
        <v>MXP</v>
      </c>
      <c r="V211" s="330">
        <v>5</v>
      </c>
      <c r="W211" s="330">
        <v>196</v>
      </c>
      <c r="X211" s="330" t="str">
        <v/>
      </c>
      <c r="Y211" s="330" t="str">
        <v/>
      </c>
      <c r="Z211" s="330" t="str">
        <v/>
      </c>
      <c r="AA211" s="330" t="str">
        <v/>
      </c>
      <c r="AB211" s="16" t="str">
        <v/>
      </c>
    </row>
    <row r="212" spans="1:28" x14ac:dyDescent="0.35">
      <c r="A212" s="331">
        <v>45674</v>
      </c>
      <c r="B212" s="330" t="str">
        <v>Mamas Travel</v>
      </c>
      <c r="C212" s="330" t="str">
        <v>Tour Operator</v>
      </c>
      <c r="D212" s="330" t="str">
        <v/>
      </c>
      <c r="E212" s="330" t="str">
        <v/>
      </c>
      <c r="F212" s="330" t="str">
        <v>RT</v>
      </c>
      <c r="G212" s="330" t="str">
        <v>Outbound</v>
      </c>
      <c r="H212" s="330" t="str">
        <v>4S6006</v>
      </c>
      <c r="I212" s="331" t="str">
        <v>MXP-SSH</v>
      </c>
      <c r="J212" s="884">
        <v>45877</v>
      </c>
      <c r="K212" s="330">
        <v>0</v>
      </c>
      <c r="L212" s="330">
        <v>0</v>
      </c>
      <c r="M212" s="330">
        <v>0</v>
      </c>
      <c r="N212" s="330">
        <v>0</v>
      </c>
      <c r="O212" s="330">
        <v>0</v>
      </c>
      <c r="P212" s="330">
        <v>0</v>
      </c>
      <c r="Q212" s="330" t="str">
        <v>Cancelled</v>
      </c>
      <c r="R212" s="330" t="str">
        <v>Cancelled</v>
      </c>
      <c r="S212" s="330" t="str">
        <v>MXP</v>
      </c>
      <c r="T212" s="330" t="str">
        <v>SSH</v>
      </c>
      <c r="U212" s="330" t="str">
        <v>MXP</v>
      </c>
      <c r="V212" s="330">
        <v>5</v>
      </c>
      <c r="W212" s="330">
        <v>203</v>
      </c>
      <c r="X212" s="330" t="str">
        <v>S25-02</v>
      </c>
      <c r="Y212" s="330">
        <v>4</v>
      </c>
      <c r="Z212" s="330">
        <v>4</v>
      </c>
      <c r="AA212" s="330">
        <v>0</v>
      </c>
      <c r="AB212" s="16" t="str">
        <v>S25</v>
      </c>
    </row>
    <row r="213" spans="1:28" x14ac:dyDescent="0.35">
      <c r="A213" s="331">
        <v>45674</v>
      </c>
      <c r="B213" s="330" t="str">
        <v>Mamas Travel</v>
      </c>
      <c r="C213" s="330" t="str">
        <v>Tour Operator</v>
      </c>
      <c r="D213" s="330" t="str">
        <v/>
      </c>
      <c r="E213" s="330" t="str">
        <v/>
      </c>
      <c r="F213" s="330" t="str">
        <v>RT</v>
      </c>
      <c r="G213" s="330" t="str">
        <v>Outbound</v>
      </c>
      <c r="H213" s="330" t="str">
        <v>4S6006</v>
      </c>
      <c r="I213" s="331" t="str">
        <v>MXP-SSH</v>
      </c>
      <c r="J213" s="884">
        <v>45884</v>
      </c>
      <c r="K213" s="330">
        <v>0</v>
      </c>
      <c r="L213" s="330">
        <v>0</v>
      </c>
      <c r="M213" s="330">
        <v>0</v>
      </c>
      <c r="N213" s="330">
        <v>0</v>
      </c>
      <c r="O213" s="330">
        <v>0</v>
      </c>
      <c r="P213" s="330">
        <v>0</v>
      </c>
      <c r="Q213" s="330" t="str">
        <v>Cancelled</v>
      </c>
      <c r="R213" s="330" t="str">
        <v>Cancelled</v>
      </c>
      <c r="S213" s="330" t="str">
        <v>MXP</v>
      </c>
      <c r="T213" s="330" t="str">
        <v>SSH</v>
      </c>
      <c r="U213" s="330" t="str">
        <v>MXP</v>
      </c>
      <c r="V213" s="330">
        <v>5</v>
      </c>
      <c r="W213" s="330">
        <v>210</v>
      </c>
      <c r="X213" s="330" t="str">
        <v/>
      </c>
      <c r="Y213" s="330" t="str">
        <v/>
      </c>
      <c r="Z213" s="330" t="str">
        <v/>
      </c>
      <c r="AA213" s="330" t="str">
        <v/>
      </c>
      <c r="AB213" s="16" t="str">
        <v/>
      </c>
    </row>
    <row r="214" spans="1:28" x14ac:dyDescent="0.35">
      <c r="A214" s="331">
        <v>45674</v>
      </c>
      <c r="B214" s="330" t="str">
        <v>Mamas Travel</v>
      </c>
      <c r="C214" s="330" t="str">
        <v>Tour Operator</v>
      </c>
      <c r="D214" s="330" t="str">
        <v/>
      </c>
      <c r="E214" s="330" t="str">
        <v/>
      </c>
      <c r="F214" s="330" t="str">
        <v>RT</v>
      </c>
      <c r="G214" s="330" t="str">
        <v>Outbound</v>
      </c>
      <c r="H214" s="330" t="str">
        <v>4S6006</v>
      </c>
      <c r="I214" s="331" t="str">
        <v>MXP-SSH</v>
      </c>
      <c r="J214" s="884">
        <v>45891</v>
      </c>
      <c r="K214" s="330">
        <v>0</v>
      </c>
      <c r="L214" s="330">
        <v>0</v>
      </c>
      <c r="M214" s="330">
        <v>0</v>
      </c>
      <c r="N214" s="330">
        <v>0</v>
      </c>
      <c r="O214" s="330">
        <v>0</v>
      </c>
      <c r="P214" s="330">
        <v>0</v>
      </c>
      <c r="Q214" s="330" t="str">
        <v>Cancelled</v>
      </c>
      <c r="R214" s="330" t="str">
        <v>Cancelled</v>
      </c>
      <c r="S214" s="330" t="str">
        <v>MXP</v>
      </c>
      <c r="T214" s="330" t="str">
        <v>SSH</v>
      </c>
      <c r="U214" s="330" t="str">
        <v>MXP</v>
      </c>
      <c r="V214" s="330">
        <v>5</v>
      </c>
      <c r="W214" s="330">
        <v>217</v>
      </c>
      <c r="X214" s="330" t="str">
        <v/>
      </c>
      <c r="Y214" s="330" t="str">
        <v/>
      </c>
      <c r="Z214" s="330" t="str">
        <v/>
      </c>
      <c r="AA214" s="330" t="str">
        <v/>
      </c>
      <c r="AB214" s="16" t="str">
        <v/>
      </c>
    </row>
    <row r="215" spans="1:28" x14ac:dyDescent="0.35">
      <c r="A215" s="331">
        <v>45674</v>
      </c>
      <c r="B215" s="330" t="str">
        <v>Mamas Travel</v>
      </c>
      <c r="C215" s="330" t="str">
        <v>Tour Operator</v>
      </c>
      <c r="D215" s="330" t="str">
        <v/>
      </c>
      <c r="E215" s="330" t="str">
        <v/>
      </c>
      <c r="F215" s="330" t="str">
        <v>RT</v>
      </c>
      <c r="G215" s="330" t="str">
        <v>Outbound</v>
      </c>
      <c r="H215" s="330" t="str">
        <v>4S6006</v>
      </c>
      <c r="I215" s="331" t="str">
        <v>MXP-SSH</v>
      </c>
      <c r="J215" s="884">
        <v>45898</v>
      </c>
      <c r="K215" s="330">
        <v>0</v>
      </c>
      <c r="L215" s="330">
        <v>0</v>
      </c>
      <c r="M215" s="330">
        <v>0</v>
      </c>
      <c r="N215" s="330">
        <v>0</v>
      </c>
      <c r="O215" s="330">
        <v>0</v>
      </c>
      <c r="P215" s="330">
        <v>0</v>
      </c>
      <c r="Q215" s="330" t="str">
        <v>Cancelled</v>
      </c>
      <c r="R215" s="330" t="str">
        <v>Cancelled</v>
      </c>
      <c r="S215" s="330" t="str">
        <v>MXP</v>
      </c>
      <c r="T215" s="330" t="str">
        <v>SSH</v>
      </c>
      <c r="U215" s="330" t="str">
        <v>MXP</v>
      </c>
      <c r="V215" s="330">
        <v>5</v>
      </c>
      <c r="W215" s="330">
        <v>224</v>
      </c>
      <c r="X215" s="330" t="str">
        <v/>
      </c>
      <c r="Y215" s="330" t="str">
        <v/>
      </c>
      <c r="Z215" s="330" t="str">
        <v/>
      </c>
      <c r="AA215" s="330" t="str">
        <v/>
      </c>
      <c r="AB215" s="16" t="str">
        <v/>
      </c>
    </row>
    <row r="216" spans="1:28" x14ac:dyDescent="0.35">
      <c r="A216" s="331">
        <v>45674</v>
      </c>
      <c r="B216" s="330" t="str">
        <v>Mamas Travel</v>
      </c>
      <c r="C216" s="330" t="str">
        <v>Tour Operator</v>
      </c>
      <c r="D216" s="330" t="str">
        <v/>
      </c>
      <c r="E216" s="330" t="str">
        <v/>
      </c>
      <c r="F216" s="330" t="str">
        <v>RT</v>
      </c>
      <c r="G216" s="330" t="str">
        <v>Inbound</v>
      </c>
      <c r="H216" s="330" t="str">
        <v>4S6005</v>
      </c>
      <c r="I216" s="331" t="str">
        <v>SSH-MXP</v>
      </c>
      <c r="J216" s="884">
        <v>45870</v>
      </c>
      <c r="K216" s="330">
        <v>0</v>
      </c>
      <c r="L216" s="330">
        <v>0</v>
      </c>
      <c r="M216" s="330">
        <v>0</v>
      </c>
      <c r="N216" s="330">
        <v>0</v>
      </c>
      <c r="O216" s="330">
        <v>0</v>
      </c>
      <c r="P216" s="330">
        <v>0</v>
      </c>
      <c r="Q216" s="330" t="str">
        <v>Cancelled</v>
      </c>
      <c r="R216" s="330" t="str">
        <v>Cancelled</v>
      </c>
      <c r="S216" s="330" t="str">
        <v>SSH</v>
      </c>
      <c r="T216" s="330" t="str">
        <v>MXP</v>
      </c>
      <c r="U216" s="330" t="str">
        <v>MXP</v>
      </c>
      <c r="V216" s="330">
        <v>5</v>
      </c>
      <c r="W216" s="330">
        <v>196</v>
      </c>
      <c r="X216" s="330" t="str">
        <v/>
      </c>
      <c r="Y216" s="330" t="str">
        <v/>
      </c>
      <c r="Z216" s="330" t="str">
        <v/>
      </c>
      <c r="AA216" s="330" t="str">
        <v/>
      </c>
      <c r="AB216" s="16" t="str">
        <v/>
      </c>
    </row>
    <row r="217" spans="1:28" x14ac:dyDescent="0.35">
      <c r="A217" s="331">
        <v>45674</v>
      </c>
      <c r="B217" s="330" t="str">
        <v>Mamas Travel</v>
      </c>
      <c r="C217" s="330" t="str">
        <v>Tour Operator</v>
      </c>
      <c r="D217" s="330" t="str">
        <v/>
      </c>
      <c r="E217" s="330" t="str">
        <v/>
      </c>
      <c r="F217" s="330" t="str">
        <v>RT</v>
      </c>
      <c r="G217" s="330" t="str">
        <v>Inbound</v>
      </c>
      <c r="H217" s="330" t="str">
        <v>4S6005</v>
      </c>
      <c r="I217" s="331" t="str">
        <v>SSH-MXP</v>
      </c>
      <c r="J217" s="884">
        <v>45877</v>
      </c>
      <c r="K217" s="330">
        <v>0</v>
      </c>
      <c r="L217" s="330">
        <v>0</v>
      </c>
      <c r="M217" s="330">
        <v>0</v>
      </c>
      <c r="N217" s="330">
        <v>0</v>
      </c>
      <c r="O217" s="330">
        <v>0</v>
      </c>
      <c r="P217" s="330">
        <v>0</v>
      </c>
      <c r="Q217" s="330" t="str">
        <v>Cancelled</v>
      </c>
      <c r="R217" s="330" t="str">
        <v>Cancelled</v>
      </c>
      <c r="S217" s="330" t="str">
        <v>SSH</v>
      </c>
      <c r="T217" s="330" t="str">
        <v>MXP</v>
      </c>
      <c r="U217" s="330" t="str">
        <v>MXP</v>
      </c>
      <c r="V217" s="330">
        <v>5</v>
      </c>
      <c r="W217" s="330">
        <v>203</v>
      </c>
      <c r="X217" s="330" t="str">
        <v/>
      </c>
      <c r="Y217" s="330" t="str">
        <v/>
      </c>
      <c r="Z217" s="330" t="str">
        <v/>
      </c>
      <c r="AA217" s="330" t="str">
        <v/>
      </c>
      <c r="AB217" s="16" t="str">
        <v/>
      </c>
    </row>
    <row r="218" spans="1:28" x14ac:dyDescent="0.35">
      <c r="A218" s="331">
        <v>45674</v>
      </c>
      <c r="B218" s="330" t="str">
        <v>Mamas Travel</v>
      </c>
      <c r="C218" s="330" t="str">
        <v>Tour Operator</v>
      </c>
      <c r="D218" s="330" t="str">
        <v/>
      </c>
      <c r="E218" s="330" t="str">
        <v/>
      </c>
      <c r="F218" s="330" t="str">
        <v>RT</v>
      </c>
      <c r="G218" s="330" t="str">
        <v>Inbound</v>
      </c>
      <c r="H218" s="330" t="str">
        <v>4S6005</v>
      </c>
      <c r="I218" s="331" t="str">
        <v>SSH-MXP</v>
      </c>
      <c r="J218" s="884">
        <v>45884</v>
      </c>
      <c r="K218" s="330">
        <v>0</v>
      </c>
      <c r="L218" s="330">
        <v>0</v>
      </c>
      <c r="M218" s="330">
        <v>0</v>
      </c>
      <c r="N218" s="330">
        <v>0</v>
      </c>
      <c r="O218" s="330">
        <v>0</v>
      </c>
      <c r="P218" s="330">
        <v>0</v>
      </c>
      <c r="Q218" s="330" t="str">
        <v>Cancelled</v>
      </c>
      <c r="R218" s="330" t="str">
        <v>Cancelled</v>
      </c>
      <c r="S218" s="330" t="str">
        <v>SSH</v>
      </c>
      <c r="T218" s="330" t="str">
        <v>MXP</v>
      </c>
      <c r="U218" s="330" t="str">
        <v>MXP</v>
      </c>
      <c r="V218" s="330">
        <v>5</v>
      </c>
      <c r="W218" s="330">
        <v>210</v>
      </c>
      <c r="X218" s="330" t="str">
        <v/>
      </c>
      <c r="Y218" s="330" t="str">
        <v/>
      </c>
      <c r="Z218" s="330" t="str">
        <v/>
      </c>
      <c r="AA218" s="330" t="str">
        <v/>
      </c>
      <c r="AB218" s="16" t="str">
        <v/>
      </c>
    </row>
    <row r="219" spans="1:28" x14ac:dyDescent="0.35">
      <c r="A219" s="331">
        <v>45674</v>
      </c>
      <c r="B219" s="330" t="str">
        <v>Mamas Travel</v>
      </c>
      <c r="C219" s="330" t="str">
        <v>Tour Operator</v>
      </c>
      <c r="D219" s="330" t="str">
        <v/>
      </c>
      <c r="E219" s="330" t="str">
        <v/>
      </c>
      <c r="F219" s="330" t="str">
        <v>RT</v>
      </c>
      <c r="G219" s="330" t="str">
        <v>Inbound</v>
      </c>
      <c r="H219" s="330" t="str">
        <v>4S6005</v>
      </c>
      <c r="I219" s="331" t="str">
        <v>SSH-MXP</v>
      </c>
      <c r="J219" s="884">
        <v>45891</v>
      </c>
      <c r="K219" s="330">
        <v>0</v>
      </c>
      <c r="L219" s="330">
        <v>0</v>
      </c>
      <c r="M219" s="330">
        <v>0</v>
      </c>
      <c r="N219" s="330">
        <v>0</v>
      </c>
      <c r="O219" s="330">
        <v>0</v>
      </c>
      <c r="P219" s="330">
        <v>0</v>
      </c>
      <c r="Q219" s="330" t="str">
        <v>Cancelled</v>
      </c>
      <c r="R219" s="330" t="str">
        <v>Cancelled</v>
      </c>
      <c r="S219" s="330" t="str">
        <v>SSH</v>
      </c>
      <c r="T219" s="330" t="str">
        <v>MXP</v>
      </c>
      <c r="U219" s="330" t="str">
        <v>MXP</v>
      </c>
      <c r="V219" s="330">
        <v>5</v>
      </c>
      <c r="W219" s="330">
        <v>217</v>
      </c>
      <c r="X219" s="330" t="str">
        <v>S25-02</v>
      </c>
      <c r="Y219" s="330">
        <v>4</v>
      </c>
      <c r="Z219" s="330">
        <v>4</v>
      </c>
      <c r="AA219" s="330">
        <v>0</v>
      </c>
      <c r="AB219" s="16" t="str">
        <v>S25</v>
      </c>
    </row>
    <row r="220" spans="1:28" x14ac:dyDescent="0.35">
      <c r="A220" s="331">
        <v>45674</v>
      </c>
      <c r="B220" s="330" t="str">
        <v>Mamas Travel</v>
      </c>
      <c r="C220" s="330" t="str">
        <v>Tour Operator</v>
      </c>
      <c r="D220" s="330" t="str">
        <v/>
      </c>
      <c r="E220" s="330" t="str">
        <v/>
      </c>
      <c r="F220" s="330" t="str">
        <v>RT</v>
      </c>
      <c r="G220" s="330" t="str">
        <v>Inbound</v>
      </c>
      <c r="H220" s="330" t="str">
        <v>4S6005</v>
      </c>
      <c r="I220" s="331" t="str">
        <v>SSH-MXP</v>
      </c>
      <c r="J220" s="884">
        <v>45898</v>
      </c>
      <c r="K220" s="330">
        <v>0</v>
      </c>
      <c r="L220" s="330">
        <v>0</v>
      </c>
      <c r="M220" s="330">
        <v>0</v>
      </c>
      <c r="N220" s="330">
        <v>0</v>
      </c>
      <c r="O220" s="330">
        <v>0</v>
      </c>
      <c r="P220" s="330">
        <v>0</v>
      </c>
      <c r="Q220" s="330" t="str">
        <v>Cancelled</v>
      </c>
      <c r="R220" s="330" t="str">
        <v>Cancelled</v>
      </c>
      <c r="S220" s="330" t="str">
        <v>SSH</v>
      </c>
      <c r="T220" s="330" t="str">
        <v>MXP</v>
      </c>
      <c r="U220" s="330" t="str">
        <v>MXP</v>
      </c>
      <c r="V220" s="330">
        <v>5</v>
      </c>
      <c r="W220" s="330">
        <v>224</v>
      </c>
      <c r="X220" s="330" t="str">
        <v/>
      </c>
      <c r="Y220" s="330" t="str">
        <v/>
      </c>
      <c r="Z220" s="330" t="str">
        <v/>
      </c>
      <c r="AA220" s="330" t="str">
        <v/>
      </c>
      <c r="AB220" s="16" t="str">
        <v/>
      </c>
    </row>
    <row r="221" spans="1:28" x14ac:dyDescent="0.35">
      <c r="A221" s="331">
        <v>45674</v>
      </c>
      <c r="B221" s="330" t="str">
        <v>Mamas Travel</v>
      </c>
      <c r="C221" s="330" t="str">
        <v>Tour Operator</v>
      </c>
      <c r="D221" s="330" t="str">
        <v/>
      </c>
      <c r="E221" s="330" t="str">
        <v/>
      </c>
      <c r="F221" s="330" t="str">
        <v>RT</v>
      </c>
      <c r="G221" s="330" t="str">
        <v>Inbound</v>
      </c>
      <c r="H221" s="330" t="str">
        <v>4S6005</v>
      </c>
      <c r="I221" s="331" t="str">
        <v>SSH-MXP</v>
      </c>
      <c r="J221" s="884">
        <v>45905</v>
      </c>
      <c r="K221" s="330">
        <v>0</v>
      </c>
      <c r="L221" s="330">
        <v>0</v>
      </c>
      <c r="M221" s="330">
        <v>0</v>
      </c>
      <c r="N221" s="330">
        <v>0</v>
      </c>
      <c r="O221" s="330">
        <v>0</v>
      </c>
      <c r="P221" s="330">
        <v>0</v>
      </c>
      <c r="Q221" s="330" t="str">
        <v>Cancelled</v>
      </c>
      <c r="R221" s="330" t="str">
        <v>Cancelled</v>
      </c>
      <c r="S221" s="330" t="str">
        <v>SSH</v>
      </c>
      <c r="T221" s="330" t="str">
        <v>MXP</v>
      </c>
      <c r="U221" s="330" t="str">
        <v>MXP</v>
      </c>
      <c r="V221" s="330">
        <v>5</v>
      </c>
      <c r="W221" s="330">
        <v>231</v>
      </c>
      <c r="X221" s="330" t="str">
        <v/>
      </c>
      <c r="Y221" s="330" t="str">
        <v/>
      </c>
      <c r="Z221" s="330" t="str">
        <v/>
      </c>
      <c r="AA221" s="330" t="str">
        <v/>
      </c>
      <c r="AB221" s="16" t="str">
        <v/>
      </c>
    </row>
    <row r="222" spans="1:28" x14ac:dyDescent="0.35">
      <c r="A222" s="331">
        <v>45674</v>
      </c>
      <c r="B222" s="330" t="str">
        <v>Mamas Travel</v>
      </c>
      <c r="C222" s="330" t="str">
        <v>Tour Operator</v>
      </c>
      <c r="D222" s="330" t="str">
        <v/>
      </c>
      <c r="E222" s="330" t="str">
        <v/>
      </c>
      <c r="F222" s="330" t="str">
        <v>RT</v>
      </c>
      <c r="G222" s="330" t="str">
        <v>Outbound</v>
      </c>
      <c r="H222" s="330" t="str">
        <v>NE7121</v>
      </c>
      <c r="I222" s="331" t="str">
        <v>NAP-SSH</v>
      </c>
      <c r="J222" s="884">
        <v>45865</v>
      </c>
      <c r="K222" s="330">
        <v>0</v>
      </c>
      <c r="L222" s="330">
        <v>0</v>
      </c>
      <c r="M222" s="330">
        <v>0</v>
      </c>
      <c r="N222" s="330">
        <v>0</v>
      </c>
      <c r="O222" s="330">
        <v>0</v>
      </c>
      <c r="P222" s="330">
        <v>0</v>
      </c>
      <c r="Q222" s="330" t="str">
        <v>Cancelled</v>
      </c>
      <c r="R222" s="330" t="str">
        <v>Cancelled</v>
      </c>
      <c r="S222" s="330" t="str">
        <v>NAP</v>
      </c>
      <c r="T222" s="330" t="str">
        <v>SSH</v>
      </c>
      <c r="U222" s="330" t="str">
        <v>NAP</v>
      </c>
      <c r="V222" s="330">
        <v>7</v>
      </c>
      <c r="W222" s="330">
        <v>191</v>
      </c>
      <c r="X222" s="330" t="str">
        <v>S25-06</v>
      </c>
      <c r="Y222" s="330">
        <v>179</v>
      </c>
      <c r="Z222" s="330">
        <v>170</v>
      </c>
      <c r="AA222" s="330">
        <v>9</v>
      </c>
      <c r="AB222" s="16" t="str">
        <v>S25</v>
      </c>
    </row>
    <row r="223" spans="1:28" x14ac:dyDescent="0.35">
      <c r="A223" s="331">
        <v>45674</v>
      </c>
      <c r="B223" s="330" t="str">
        <v>Mamas Travel</v>
      </c>
      <c r="C223" s="330" t="str">
        <v>Tour Operator</v>
      </c>
      <c r="D223" s="330" t="str">
        <v/>
      </c>
      <c r="E223" s="330" t="str">
        <v/>
      </c>
      <c r="F223" s="330" t="str">
        <v>RT</v>
      </c>
      <c r="G223" s="330" t="str">
        <v>Outbound</v>
      </c>
      <c r="H223" s="330" t="str">
        <v>NE7121</v>
      </c>
      <c r="I223" s="331" t="str">
        <v>NAP-SSH</v>
      </c>
      <c r="J223" s="884">
        <v>45872</v>
      </c>
      <c r="K223" s="330">
        <v>0</v>
      </c>
      <c r="L223" s="330">
        <v>0</v>
      </c>
      <c r="M223" s="330">
        <v>0</v>
      </c>
      <c r="N223" s="330">
        <v>0</v>
      </c>
      <c r="O223" s="330">
        <v>0</v>
      </c>
      <c r="P223" s="330">
        <v>0</v>
      </c>
      <c r="Q223" s="330" t="str">
        <v>Cancelled</v>
      </c>
      <c r="R223" s="330" t="str">
        <v>Cancelled</v>
      </c>
      <c r="S223" s="330" t="str">
        <v>NAP</v>
      </c>
      <c r="T223" s="330" t="str">
        <v>SSH</v>
      </c>
      <c r="U223" s="330" t="str">
        <v>NAP</v>
      </c>
      <c r="V223" s="330">
        <v>7</v>
      </c>
      <c r="W223" s="330">
        <v>198</v>
      </c>
      <c r="X223" s="330" t="str">
        <v>S25-06</v>
      </c>
      <c r="Y223" s="330">
        <v>179</v>
      </c>
      <c r="Z223" s="330">
        <v>170</v>
      </c>
      <c r="AA223" s="330">
        <v>9</v>
      </c>
      <c r="AB223" s="16" t="str">
        <v>S25</v>
      </c>
    </row>
    <row r="224" spans="1:28" x14ac:dyDescent="0.35">
      <c r="A224" s="331">
        <v>45674</v>
      </c>
      <c r="B224" s="330" t="str">
        <v>Mamas Travel</v>
      </c>
      <c r="C224" s="330" t="str">
        <v>Tour Operator</v>
      </c>
      <c r="D224" s="330" t="str">
        <v/>
      </c>
      <c r="E224" s="330" t="str">
        <v/>
      </c>
      <c r="F224" s="330" t="str">
        <v>RT</v>
      </c>
      <c r="G224" s="330" t="str">
        <v>Outbound</v>
      </c>
      <c r="H224" s="330" t="str">
        <v>NE7121</v>
      </c>
      <c r="I224" s="331" t="str">
        <v>NAP-SSH</v>
      </c>
      <c r="J224" s="884">
        <v>45879</v>
      </c>
      <c r="K224" s="330">
        <v>0</v>
      </c>
      <c r="L224" s="330">
        <v>0</v>
      </c>
      <c r="M224" s="330">
        <v>0</v>
      </c>
      <c r="N224" s="330">
        <v>0</v>
      </c>
      <c r="O224" s="330">
        <v>0</v>
      </c>
      <c r="P224" s="330">
        <v>0</v>
      </c>
      <c r="Q224" s="330" t="str">
        <v>Cancelled</v>
      </c>
      <c r="R224" s="330" t="str">
        <v>Cancelled</v>
      </c>
      <c r="S224" s="330" t="str">
        <v>NAP</v>
      </c>
      <c r="T224" s="330" t="str">
        <v>SSH</v>
      </c>
      <c r="U224" s="330" t="str">
        <v>NAP</v>
      </c>
      <c r="V224" s="330">
        <v>7</v>
      </c>
      <c r="W224" s="330">
        <v>205</v>
      </c>
      <c r="X224" s="330" t="str">
        <v>S25-06</v>
      </c>
      <c r="Y224" s="330">
        <v>179</v>
      </c>
      <c r="Z224" s="330">
        <v>176</v>
      </c>
      <c r="AA224" s="330">
        <v>3</v>
      </c>
      <c r="AB224" s="16" t="str">
        <v>S25</v>
      </c>
    </row>
    <row r="225" spans="1:28" x14ac:dyDescent="0.35">
      <c r="A225" s="331">
        <v>45674</v>
      </c>
      <c r="B225" s="330" t="str">
        <v>Mamas Travel</v>
      </c>
      <c r="C225" s="330" t="str">
        <v>Tour Operator</v>
      </c>
      <c r="D225" s="330" t="str">
        <v/>
      </c>
      <c r="E225" s="330" t="str">
        <v/>
      </c>
      <c r="F225" s="330" t="str">
        <v>RT</v>
      </c>
      <c r="G225" s="330" t="str">
        <v>Outbound</v>
      </c>
      <c r="H225" s="330" t="str">
        <v>NE7121</v>
      </c>
      <c r="I225" s="331" t="str">
        <v>NAP-SSH</v>
      </c>
      <c r="J225" s="884">
        <v>45886</v>
      </c>
      <c r="K225" s="330">
        <v>0</v>
      </c>
      <c r="L225" s="330">
        <v>0</v>
      </c>
      <c r="M225" s="330">
        <v>0</v>
      </c>
      <c r="N225" s="330">
        <v>0</v>
      </c>
      <c r="O225" s="330">
        <v>0</v>
      </c>
      <c r="P225" s="330">
        <v>0</v>
      </c>
      <c r="Q225" s="330" t="str">
        <v>Cancelled</v>
      </c>
      <c r="R225" s="330" t="str">
        <v>Cancelled</v>
      </c>
      <c r="S225" s="330" t="str">
        <v>NAP</v>
      </c>
      <c r="T225" s="330" t="str">
        <v>SSH</v>
      </c>
      <c r="U225" s="330" t="str">
        <v>NAP</v>
      </c>
      <c r="V225" s="330">
        <v>7</v>
      </c>
      <c r="W225" s="330">
        <v>212</v>
      </c>
      <c r="X225" s="330" t="str">
        <v>S25-06</v>
      </c>
      <c r="Y225" s="330">
        <v>179</v>
      </c>
      <c r="Z225" s="330">
        <v>170</v>
      </c>
      <c r="AA225" s="330">
        <v>9</v>
      </c>
      <c r="AB225" s="16" t="str">
        <v>S25</v>
      </c>
    </row>
    <row r="226" spans="1:28" x14ac:dyDescent="0.35">
      <c r="A226" s="331">
        <v>45674</v>
      </c>
      <c r="B226" s="330" t="str">
        <v>Mamas Travel</v>
      </c>
      <c r="C226" s="330" t="str">
        <v>Tour Operator</v>
      </c>
      <c r="D226" s="330" t="str">
        <v/>
      </c>
      <c r="E226" s="330" t="str">
        <v/>
      </c>
      <c r="F226" s="330" t="str">
        <v>RT</v>
      </c>
      <c r="G226" s="330" t="str">
        <v>Outbound</v>
      </c>
      <c r="H226" s="330" t="str">
        <v>NE7121</v>
      </c>
      <c r="I226" s="331" t="str">
        <v>NAP-SSH</v>
      </c>
      <c r="J226" s="884">
        <v>45893</v>
      </c>
      <c r="K226" s="330">
        <v>0</v>
      </c>
      <c r="L226" s="330">
        <v>0</v>
      </c>
      <c r="M226" s="330">
        <v>0</v>
      </c>
      <c r="N226" s="330">
        <v>0</v>
      </c>
      <c r="O226" s="330">
        <v>0</v>
      </c>
      <c r="P226" s="330">
        <v>0</v>
      </c>
      <c r="Q226" s="330" t="str">
        <v>Cancelled</v>
      </c>
      <c r="R226" s="330" t="str">
        <v>Cancelled</v>
      </c>
      <c r="S226" s="330" t="str">
        <v>NAP</v>
      </c>
      <c r="T226" s="330" t="str">
        <v>SSH</v>
      </c>
      <c r="U226" s="330" t="str">
        <v>NAP</v>
      </c>
      <c r="V226" s="330">
        <v>7</v>
      </c>
      <c r="W226" s="330">
        <v>219</v>
      </c>
      <c r="X226" s="330" t="str">
        <v>S25-06</v>
      </c>
      <c r="Y226" s="330">
        <v>179</v>
      </c>
      <c r="Z226" s="330">
        <v>170</v>
      </c>
      <c r="AA226" s="330">
        <v>9</v>
      </c>
      <c r="AB226" s="16" t="str">
        <v>S25</v>
      </c>
    </row>
    <row r="227" spans="1:28" x14ac:dyDescent="0.35">
      <c r="A227" s="331">
        <v>45674</v>
      </c>
      <c r="B227" s="330" t="str">
        <v>Mamas Travel</v>
      </c>
      <c r="C227" s="330" t="str">
        <v>Tour Operator</v>
      </c>
      <c r="D227" s="330" t="str">
        <v/>
      </c>
      <c r="E227" s="330" t="str">
        <v/>
      </c>
      <c r="F227" s="330" t="str">
        <v>RT</v>
      </c>
      <c r="G227" s="330" t="str">
        <v>Outbound</v>
      </c>
      <c r="H227" s="330" t="str">
        <v>NE7121</v>
      </c>
      <c r="I227" s="331" t="str">
        <v>NAP-SSH</v>
      </c>
      <c r="J227" s="884">
        <v>45900</v>
      </c>
      <c r="K227" s="330">
        <v>0</v>
      </c>
      <c r="L227" s="330">
        <v>0</v>
      </c>
      <c r="M227" s="330">
        <v>0</v>
      </c>
      <c r="N227" s="330">
        <v>0</v>
      </c>
      <c r="O227" s="330">
        <v>0</v>
      </c>
      <c r="P227" s="330">
        <v>0</v>
      </c>
      <c r="Q227" s="330" t="str">
        <v>Cancelled</v>
      </c>
      <c r="R227" s="330" t="str">
        <v>Cancelled</v>
      </c>
      <c r="S227" s="330" t="str">
        <v>NAP</v>
      </c>
      <c r="T227" s="330" t="str">
        <v>SSH</v>
      </c>
      <c r="U227" s="330" t="str">
        <v>NAP</v>
      </c>
      <c r="V227" s="330">
        <v>7</v>
      </c>
      <c r="W227" s="330">
        <v>226</v>
      </c>
      <c r="X227" s="330" t="str">
        <v>S25-06</v>
      </c>
      <c r="Y227" s="330">
        <v>179</v>
      </c>
      <c r="Z227" s="330">
        <v>170</v>
      </c>
      <c r="AA227" s="330">
        <v>9</v>
      </c>
      <c r="AB227" s="16" t="str">
        <v>S25</v>
      </c>
    </row>
    <row r="228" spans="1:28" x14ac:dyDescent="0.35">
      <c r="A228" s="331">
        <v>45674</v>
      </c>
      <c r="B228" s="330" t="str">
        <v>Mamas Travel</v>
      </c>
      <c r="C228" s="330" t="str">
        <v>Tour Operator</v>
      </c>
      <c r="D228" s="330" t="str">
        <v/>
      </c>
      <c r="E228" s="330" t="str">
        <v/>
      </c>
      <c r="F228" s="330" t="str">
        <v>RT</v>
      </c>
      <c r="G228" s="330" t="str">
        <v>Outbound</v>
      </c>
      <c r="H228" s="330" t="str">
        <v>NE7121</v>
      </c>
      <c r="I228" s="331" t="str">
        <v>NAP-SSH</v>
      </c>
      <c r="J228" s="884">
        <v>45907</v>
      </c>
      <c r="K228" s="330">
        <v>0</v>
      </c>
      <c r="L228" s="330">
        <v>0</v>
      </c>
      <c r="M228" s="330">
        <v>0</v>
      </c>
      <c r="N228" s="330">
        <v>0</v>
      </c>
      <c r="O228" s="330">
        <v>0</v>
      </c>
      <c r="P228" s="330">
        <v>0</v>
      </c>
      <c r="Q228" s="330" t="str">
        <v>Cancelled</v>
      </c>
      <c r="R228" s="330" t="str">
        <v>Cancelled</v>
      </c>
      <c r="S228" s="330" t="str">
        <v>NAP</v>
      </c>
      <c r="T228" s="330" t="str">
        <v>SSH</v>
      </c>
      <c r="U228" s="330" t="str">
        <v>NAP</v>
      </c>
      <c r="V228" s="330">
        <v>7</v>
      </c>
      <c r="W228" s="330">
        <v>233</v>
      </c>
      <c r="X228" s="330" t="str">
        <v>S25-06</v>
      </c>
      <c r="Y228" s="330">
        <v>179</v>
      </c>
      <c r="Z228" s="330">
        <v>170</v>
      </c>
      <c r="AA228" s="330">
        <v>9</v>
      </c>
      <c r="AB228" s="16" t="str">
        <v>S25</v>
      </c>
    </row>
    <row r="229" spans="1:28" x14ac:dyDescent="0.35">
      <c r="A229" s="331">
        <v>45674</v>
      </c>
      <c r="B229" s="330" t="str">
        <v>Mamas Travel</v>
      </c>
      <c r="C229" s="330" t="str">
        <v>Tour Operator</v>
      </c>
      <c r="D229" s="330" t="str">
        <v/>
      </c>
      <c r="E229" s="330" t="str">
        <v/>
      </c>
      <c r="F229" s="330" t="str">
        <v>RT</v>
      </c>
      <c r="G229" s="330" t="str">
        <v>Outbound</v>
      </c>
      <c r="H229" s="330" t="str">
        <v>NE7121</v>
      </c>
      <c r="I229" s="331" t="str">
        <v>NAP-SSH</v>
      </c>
      <c r="J229" s="884">
        <v>45914</v>
      </c>
      <c r="K229" s="330">
        <v>0</v>
      </c>
      <c r="L229" s="330">
        <v>0</v>
      </c>
      <c r="M229" s="330">
        <v>0</v>
      </c>
      <c r="N229" s="330">
        <v>0</v>
      </c>
      <c r="O229" s="330">
        <v>0</v>
      </c>
      <c r="P229" s="330">
        <v>0</v>
      </c>
      <c r="Q229" s="330" t="str">
        <v>Cancelled</v>
      </c>
      <c r="R229" s="330" t="str">
        <v>Cancelled</v>
      </c>
      <c r="S229" s="330" t="str">
        <v>NAP</v>
      </c>
      <c r="T229" s="330" t="str">
        <v>SSH</v>
      </c>
      <c r="U229" s="330" t="str">
        <v>NAP</v>
      </c>
      <c r="V229" s="330">
        <v>7</v>
      </c>
      <c r="W229" s="330">
        <v>240</v>
      </c>
      <c r="X229" s="330" t="str">
        <v>S25-06</v>
      </c>
      <c r="Y229" s="330">
        <v>179</v>
      </c>
      <c r="Z229" s="330">
        <v>50</v>
      </c>
      <c r="AA229" s="330">
        <v>129</v>
      </c>
      <c r="AB229" s="16" t="str">
        <v>S25</v>
      </c>
    </row>
    <row r="230" spans="1:28" x14ac:dyDescent="0.35">
      <c r="A230" s="331">
        <v>45674</v>
      </c>
      <c r="B230" s="330" t="str">
        <v>Mamas Travel</v>
      </c>
      <c r="C230" s="330" t="str">
        <v>Tour Operator</v>
      </c>
      <c r="D230" s="330" t="str">
        <v/>
      </c>
      <c r="E230" s="330" t="str">
        <v/>
      </c>
      <c r="F230" s="330" t="str">
        <v>RT</v>
      </c>
      <c r="G230" s="330" t="str">
        <v>Outbound</v>
      </c>
      <c r="H230" s="330" t="str">
        <v>SM810</v>
      </c>
      <c r="I230" s="331" t="str">
        <v>NAP-SSH</v>
      </c>
      <c r="J230" s="884">
        <v>45921</v>
      </c>
      <c r="K230" s="330">
        <v>0</v>
      </c>
      <c r="L230" s="330">
        <v>0</v>
      </c>
      <c r="M230" s="330">
        <v>0</v>
      </c>
      <c r="N230" s="330">
        <v>0</v>
      </c>
      <c r="O230" s="330">
        <v>0</v>
      </c>
      <c r="P230" s="330">
        <v>0</v>
      </c>
      <c r="Q230" s="330" t="str">
        <v>Cancelled</v>
      </c>
      <c r="R230" s="330" t="str">
        <v>Cancelled</v>
      </c>
      <c r="S230" s="330" t="str">
        <v>NAP</v>
      </c>
      <c r="T230" s="330" t="str">
        <v>SSH</v>
      </c>
      <c r="U230" s="330" t="str">
        <v>NAP</v>
      </c>
      <c r="V230" s="330">
        <v>7</v>
      </c>
      <c r="W230" s="330">
        <v>247</v>
      </c>
      <c r="X230" s="330" t="str">
        <v>S25-19</v>
      </c>
      <c r="Y230" s="330">
        <v>40</v>
      </c>
      <c r="Z230" s="330">
        <v>40</v>
      </c>
      <c r="AA230" s="330">
        <v>0</v>
      </c>
      <c r="AB230" s="16" t="str">
        <v>S25</v>
      </c>
    </row>
    <row r="231" spans="1:28" x14ac:dyDescent="0.35">
      <c r="A231" s="331">
        <v>45674</v>
      </c>
      <c r="B231" s="330" t="str">
        <v>Mamas Travel</v>
      </c>
      <c r="C231" s="330" t="str">
        <v>Tour Operator</v>
      </c>
      <c r="D231" s="330" t="str">
        <v/>
      </c>
      <c r="E231" s="330" t="str">
        <v/>
      </c>
      <c r="F231" s="330" t="str">
        <v>RT</v>
      </c>
      <c r="G231" s="330" t="str">
        <v>Outbound</v>
      </c>
      <c r="H231" s="330" t="str">
        <v>SM810</v>
      </c>
      <c r="I231" s="331" t="str">
        <v>NAP-SSH</v>
      </c>
      <c r="J231" s="884">
        <v>45928</v>
      </c>
      <c r="K231" s="330">
        <v>0</v>
      </c>
      <c r="L231" s="330">
        <v>0</v>
      </c>
      <c r="M231" s="330">
        <v>0</v>
      </c>
      <c r="N231" s="330">
        <v>0</v>
      </c>
      <c r="O231" s="330">
        <v>0</v>
      </c>
      <c r="P231" s="330">
        <v>0</v>
      </c>
      <c r="Q231" s="330" t="str">
        <v>Cancelled</v>
      </c>
      <c r="R231" s="330" t="str">
        <v>Cancelled</v>
      </c>
      <c r="S231" s="330" t="str">
        <v>NAP</v>
      </c>
      <c r="T231" s="330" t="str">
        <v>SSH</v>
      </c>
      <c r="U231" s="330" t="str">
        <v>NAP</v>
      </c>
      <c r="V231" s="330">
        <v>7</v>
      </c>
      <c r="W231" s="330">
        <v>254</v>
      </c>
      <c r="X231" s="330" t="str">
        <v>S25-19</v>
      </c>
      <c r="Y231" s="330">
        <v>40</v>
      </c>
      <c r="Z231" s="330">
        <v>40</v>
      </c>
      <c r="AA231" s="330">
        <v>0</v>
      </c>
      <c r="AB231" s="16" t="str">
        <v>S25</v>
      </c>
    </row>
    <row r="232" spans="1:28" x14ac:dyDescent="0.35">
      <c r="A232" s="331">
        <v>45674</v>
      </c>
      <c r="B232" s="330" t="str">
        <v>Mamas Travel</v>
      </c>
      <c r="C232" s="330" t="str">
        <v>Tour Operator</v>
      </c>
      <c r="D232" s="330" t="str">
        <v/>
      </c>
      <c r="E232" s="330" t="str">
        <v/>
      </c>
      <c r="F232" s="330" t="str">
        <v>RT</v>
      </c>
      <c r="G232" s="330" t="str">
        <v>Outbound</v>
      </c>
      <c r="H232" s="330" t="str">
        <v>SM810</v>
      </c>
      <c r="I232" s="331" t="str">
        <v>NAP-SSH</v>
      </c>
      <c r="J232" s="884">
        <v>45935</v>
      </c>
      <c r="K232" s="330">
        <v>0</v>
      </c>
      <c r="L232" s="330">
        <v>0</v>
      </c>
      <c r="M232" s="330">
        <v>0</v>
      </c>
      <c r="N232" s="330">
        <v>0</v>
      </c>
      <c r="O232" s="330">
        <v>0</v>
      </c>
      <c r="P232" s="330">
        <v>0</v>
      </c>
      <c r="Q232" s="330" t="str">
        <v>Cancelled</v>
      </c>
      <c r="R232" s="330" t="str">
        <v>Cancelled</v>
      </c>
      <c r="S232" s="330" t="str">
        <v>NAP</v>
      </c>
      <c r="T232" s="330" t="str">
        <v>SSH</v>
      </c>
      <c r="U232" s="330" t="str">
        <v>NAP</v>
      </c>
      <c r="V232" s="330">
        <v>7</v>
      </c>
      <c r="W232" s="330">
        <v>261</v>
      </c>
      <c r="X232" s="330" t="str">
        <v>S25-19</v>
      </c>
      <c r="Y232" s="330">
        <v>40</v>
      </c>
      <c r="Z232" s="330">
        <v>40</v>
      </c>
      <c r="AA232" s="330">
        <v>0</v>
      </c>
      <c r="AB232" s="16" t="str">
        <v>S25</v>
      </c>
    </row>
    <row r="233" spans="1:28" x14ac:dyDescent="0.35">
      <c r="A233" s="331">
        <v>45674</v>
      </c>
      <c r="B233" s="330" t="str">
        <v>Mamas Travel</v>
      </c>
      <c r="C233" s="330" t="str">
        <v>Tour Operator</v>
      </c>
      <c r="D233" s="330" t="str">
        <v/>
      </c>
      <c r="E233" s="330" t="str">
        <v/>
      </c>
      <c r="F233" s="330" t="str">
        <v>RT</v>
      </c>
      <c r="G233" s="330" t="str">
        <v>Outbound</v>
      </c>
      <c r="H233" s="330" t="str">
        <v>SM810</v>
      </c>
      <c r="I233" s="331" t="str">
        <v>NAP-SSH</v>
      </c>
      <c r="J233" s="884">
        <v>45942</v>
      </c>
      <c r="K233" s="330">
        <v>0</v>
      </c>
      <c r="L233" s="330">
        <v>0</v>
      </c>
      <c r="M233" s="330">
        <v>0</v>
      </c>
      <c r="N233" s="330">
        <v>0</v>
      </c>
      <c r="O233" s="330">
        <v>0</v>
      </c>
      <c r="P233" s="330">
        <v>0</v>
      </c>
      <c r="Q233" s="330" t="str">
        <v>Cancelled</v>
      </c>
      <c r="R233" s="330" t="str">
        <v>Cancelled</v>
      </c>
      <c r="S233" s="330" t="str">
        <v>NAP</v>
      </c>
      <c r="T233" s="330" t="str">
        <v>SSH</v>
      </c>
      <c r="U233" s="330" t="str">
        <v>NAP</v>
      </c>
      <c r="V233" s="330">
        <v>7</v>
      </c>
      <c r="W233" s="330">
        <v>268</v>
      </c>
      <c r="X233" s="330" t="str">
        <v>S25-19</v>
      </c>
      <c r="Y233" s="330">
        <v>40</v>
      </c>
      <c r="Z233" s="330">
        <v>40</v>
      </c>
      <c r="AA233" s="330">
        <v>0</v>
      </c>
      <c r="AB233" s="16" t="str">
        <v>S25</v>
      </c>
    </row>
    <row r="234" spans="1:28" x14ac:dyDescent="0.35">
      <c r="A234" s="331">
        <v>45674</v>
      </c>
      <c r="B234" s="330" t="str">
        <v>Mamas Travel</v>
      </c>
      <c r="C234" s="330" t="str">
        <v>Tour Operator</v>
      </c>
      <c r="D234" s="330" t="str">
        <v/>
      </c>
      <c r="E234" s="330" t="str">
        <v/>
      </c>
      <c r="F234" s="330" t="str">
        <v>RT</v>
      </c>
      <c r="G234" s="330" t="str">
        <v>Outbound</v>
      </c>
      <c r="H234" s="330" t="str">
        <v>SM810</v>
      </c>
      <c r="I234" s="331" t="str">
        <v>NAP-SSH</v>
      </c>
      <c r="J234" s="884">
        <v>45949</v>
      </c>
      <c r="K234" s="330">
        <v>0</v>
      </c>
      <c r="L234" s="330">
        <v>0</v>
      </c>
      <c r="M234" s="330">
        <v>0</v>
      </c>
      <c r="N234" s="330">
        <v>0</v>
      </c>
      <c r="O234" s="330">
        <v>0</v>
      </c>
      <c r="P234" s="330">
        <v>0</v>
      </c>
      <c r="Q234" s="330" t="str">
        <v>Cancelled</v>
      </c>
      <c r="R234" s="330" t="str">
        <v>Cancelled</v>
      </c>
      <c r="S234" s="330" t="str">
        <v>NAP</v>
      </c>
      <c r="T234" s="330" t="str">
        <v>SSH</v>
      </c>
      <c r="U234" s="330" t="str">
        <v>NAP</v>
      </c>
      <c r="V234" s="330">
        <v>7</v>
      </c>
      <c r="W234" s="330">
        <v>275</v>
      </c>
      <c r="X234" s="330" t="str">
        <v>S25-19</v>
      </c>
      <c r="Y234" s="330">
        <v>20</v>
      </c>
      <c r="Z234" s="330">
        <v>20</v>
      </c>
      <c r="AA234" s="330">
        <v>0</v>
      </c>
      <c r="AB234" s="16" t="str">
        <v>S25</v>
      </c>
    </row>
    <row r="235" spans="1:28" x14ac:dyDescent="0.35">
      <c r="A235" s="331">
        <v>45674</v>
      </c>
      <c r="B235" s="330" t="str">
        <v>Mamas Travel</v>
      </c>
      <c r="C235" s="330" t="str">
        <v>Tour Operator</v>
      </c>
      <c r="D235" s="330" t="str">
        <v/>
      </c>
      <c r="E235" s="330" t="str">
        <v/>
      </c>
      <c r="F235" s="330" t="str">
        <v>RT</v>
      </c>
      <c r="G235" s="330" t="str">
        <v>Outbound</v>
      </c>
      <c r="H235" s="330" t="str">
        <v>SM810</v>
      </c>
      <c r="I235" s="331" t="str">
        <v>NAP-SSH</v>
      </c>
      <c r="J235" s="884">
        <v>45956</v>
      </c>
      <c r="K235" s="330">
        <v>0</v>
      </c>
      <c r="L235" s="330">
        <v>0</v>
      </c>
      <c r="M235" s="330">
        <v>0</v>
      </c>
      <c r="N235" s="330">
        <v>0</v>
      </c>
      <c r="O235" s="330">
        <v>0</v>
      </c>
      <c r="P235" s="330">
        <v>0</v>
      </c>
      <c r="Q235" s="330" t="str">
        <v>Cancelled</v>
      </c>
      <c r="R235" s="330" t="str">
        <v>Cancelled</v>
      </c>
      <c r="S235" s="330" t="str">
        <v>NAP</v>
      </c>
      <c r="T235" s="330" t="str">
        <v>SSH</v>
      </c>
      <c r="U235" s="330" t="str">
        <v>NAP</v>
      </c>
      <c r="V235" s="330">
        <v>7</v>
      </c>
      <c r="W235" s="330">
        <v>282</v>
      </c>
      <c r="X235" s="330" t="str">
        <v>S25-19</v>
      </c>
      <c r="Y235" s="330">
        <v>20</v>
      </c>
      <c r="Z235" s="330">
        <v>20</v>
      </c>
      <c r="AA235" s="330">
        <v>0</v>
      </c>
      <c r="AB235" s="16" t="str">
        <v>S25</v>
      </c>
    </row>
    <row r="236" spans="1:28" x14ac:dyDescent="0.35">
      <c r="A236" s="331">
        <v>45674</v>
      </c>
      <c r="B236" s="330" t="str">
        <v>Mamas Travel</v>
      </c>
      <c r="C236" s="330" t="str">
        <v>Tour Operator</v>
      </c>
      <c r="D236" s="330" t="str">
        <v/>
      </c>
      <c r="E236" s="330" t="str">
        <v/>
      </c>
      <c r="F236" s="330" t="str">
        <v>RT</v>
      </c>
      <c r="G236" s="330" t="str">
        <v>Inbound</v>
      </c>
      <c r="H236" s="330" t="str">
        <v>NE7120</v>
      </c>
      <c r="I236" s="331" t="str">
        <v>SSH-NAP</v>
      </c>
      <c r="J236" s="884">
        <v>45872</v>
      </c>
      <c r="K236" s="330">
        <v>0</v>
      </c>
      <c r="L236" s="330">
        <v>0</v>
      </c>
      <c r="M236" s="330">
        <v>0</v>
      </c>
      <c r="N236" s="330">
        <v>0</v>
      </c>
      <c r="O236" s="330">
        <v>0</v>
      </c>
      <c r="P236" s="330">
        <v>0</v>
      </c>
      <c r="Q236" s="330" t="str">
        <v>Cancelled</v>
      </c>
      <c r="R236" s="330" t="str">
        <v>Cancelled</v>
      </c>
      <c r="S236" s="330" t="str">
        <v>SSH</v>
      </c>
      <c r="T236" s="330" t="str">
        <v>NAP</v>
      </c>
      <c r="U236" s="330" t="str">
        <v>NAP</v>
      </c>
      <c r="V236" s="330">
        <v>7</v>
      </c>
      <c r="W236" s="330">
        <v>198</v>
      </c>
      <c r="X236" s="330" t="str">
        <v>S25-06</v>
      </c>
      <c r="Y236" s="330">
        <v>179</v>
      </c>
      <c r="Z236" s="330">
        <v>170</v>
      </c>
      <c r="AA236" s="330">
        <v>9</v>
      </c>
      <c r="AB236" s="16" t="str">
        <v>S25</v>
      </c>
    </row>
    <row r="237" spans="1:28" x14ac:dyDescent="0.35">
      <c r="A237" s="331">
        <v>45674</v>
      </c>
      <c r="B237" s="330" t="str">
        <v>Mamas Travel</v>
      </c>
      <c r="C237" s="330" t="str">
        <v>Tour Operator</v>
      </c>
      <c r="D237" s="330" t="str">
        <v/>
      </c>
      <c r="E237" s="330" t="str">
        <v/>
      </c>
      <c r="F237" s="330" t="str">
        <v>RT</v>
      </c>
      <c r="G237" s="330" t="str">
        <v>Inbound</v>
      </c>
      <c r="H237" s="330" t="str">
        <v>NE7120</v>
      </c>
      <c r="I237" s="331" t="str">
        <v>SSH-NAP</v>
      </c>
      <c r="J237" s="884">
        <v>45879</v>
      </c>
      <c r="K237" s="330">
        <v>0</v>
      </c>
      <c r="L237" s="330">
        <v>0</v>
      </c>
      <c r="M237" s="330">
        <v>0</v>
      </c>
      <c r="N237" s="330">
        <v>0</v>
      </c>
      <c r="O237" s="330">
        <v>0</v>
      </c>
      <c r="P237" s="330">
        <v>0</v>
      </c>
      <c r="Q237" s="330" t="str">
        <v>Cancelled</v>
      </c>
      <c r="R237" s="330" t="str">
        <v>Cancelled</v>
      </c>
      <c r="S237" s="330" t="str">
        <v>SSH</v>
      </c>
      <c r="T237" s="330" t="str">
        <v>NAP</v>
      </c>
      <c r="U237" s="330" t="str">
        <v>NAP</v>
      </c>
      <c r="V237" s="330">
        <v>7</v>
      </c>
      <c r="W237" s="330">
        <v>205</v>
      </c>
      <c r="X237" s="330" t="str">
        <v>S25-06</v>
      </c>
      <c r="Y237" s="330">
        <v>179</v>
      </c>
      <c r="Z237" s="330">
        <v>170</v>
      </c>
      <c r="AA237" s="330">
        <v>9</v>
      </c>
      <c r="AB237" s="16" t="str">
        <v>S25</v>
      </c>
    </row>
    <row r="238" spans="1:28" x14ac:dyDescent="0.35">
      <c r="A238" s="331">
        <v>45674</v>
      </c>
      <c r="B238" s="330" t="str">
        <v>Mamas Travel</v>
      </c>
      <c r="C238" s="330" t="str">
        <v>Tour Operator</v>
      </c>
      <c r="D238" s="330" t="str">
        <v/>
      </c>
      <c r="E238" s="330" t="str">
        <v/>
      </c>
      <c r="F238" s="330" t="str">
        <v>RT</v>
      </c>
      <c r="G238" s="330" t="str">
        <v>Inbound</v>
      </c>
      <c r="H238" s="330" t="str">
        <v>NE7120</v>
      </c>
      <c r="I238" s="331" t="str">
        <v>SSH-NAP</v>
      </c>
      <c r="J238" s="884">
        <v>45886</v>
      </c>
      <c r="K238" s="330">
        <v>0</v>
      </c>
      <c r="L238" s="330">
        <v>0</v>
      </c>
      <c r="M238" s="330">
        <v>0</v>
      </c>
      <c r="N238" s="330">
        <v>0</v>
      </c>
      <c r="O238" s="330">
        <v>0</v>
      </c>
      <c r="P238" s="330">
        <v>0</v>
      </c>
      <c r="Q238" s="330" t="str">
        <v>Cancelled</v>
      </c>
      <c r="R238" s="330" t="str">
        <v>Cancelled</v>
      </c>
      <c r="S238" s="330" t="str">
        <v>SSH</v>
      </c>
      <c r="T238" s="330" t="str">
        <v>NAP</v>
      </c>
      <c r="U238" s="330" t="str">
        <v>NAP</v>
      </c>
      <c r="V238" s="330">
        <v>7</v>
      </c>
      <c r="W238" s="330">
        <v>212</v>
      </c>
      <c r="X238" s="330" t="str">
        <v>S25-06</v>
      </c>
      <c r="Y238" s="330">
        <v>179</v>
      </c>
      <c r="Z238" s="330">
        <v>176</v>
      </c>
      <c r="AA238" s="330">
        <v>3</v>
      </c>
      <c r="AB238" s="16" t="str">
        <v>S25</v>
      </c>
    </row>
    <row r="239" spans="1:28" x14ac:dyDescent="0.35">
      <c r="A239" s="331">
        <v>45674</v>
      </c>
      <c r="B239" s="330" t="str">
        <v>Mamas Travel</v>
      </c>
      <c r="C239" s="330" t="str">
        <v>Tour Operator</v>
      </c>
      <c r="D239" s="330" t="str">
        <v/>
      </c>
      <c r="E239" s="330" t="str">
        <v/>
      </c>
      <c r="F239" s="330" t="str">
        <v>RT</v>
      </c>
      <c r="G239" s="330" t="str">
        <v>Inbound</v>
      </c>
      <c r="H239" s="330" t="str">
        <v>NE7120</v>
      </c>
      <c r="I239" s="331" t="str">
        <v>SSH-NAP</v>
      </c>
      <c r="J239" s="884">
        <v>45893</v>
      </c>
      <c r="K239" s="330">
        <v>0</v>
      </c>
      <c r="L239" s="330">
        <v>0</v>
      </c>
      <c r="M239" s="330">
        <v>0</v>
      </c>
      <c r="N239" s="330">
        <v>0</v>
      </c>
      <c r="O239" s="330">
        <v>0</v>
      </c>
      <c r="P239" s="330">
        <v>0</v>
      </c>
      <c r="Q239" s="330" t="str">
        <v>Cancelled</v>
      </c>
      <c r="R239" s="330" t="str">
        <v>Cancelled</v>
      </c>
      <c r="S239" s="330" t="str">
        <v>SSH</v>
      </c>
      <c r="T239" s="330" t="str">
        <v>NAP</v>
      </c>
      <c r="U239" s="330" t="str">
        <v>NAP</v>
      </c>
      <c r="V239" s="330">
        <v>7</v>
      </c>
      <c r="W239" s="330">
        <v>219</v>
      </c>
      <c r="X239" s="330" t="str">
        <v>S25-06</v>
      </c>
      <c r="Y239" s="330">
        <v>179</v>
      </c>
      <c r="Z239" s="330">
        <v>170</v>
      </c>
      <c r="AA239" s="330">
        <v>9</v>
      </c>
      <c r="AB239" s="16" t="str">
        <v>S25</v>
      </c>
    </row>
    <row r="240" spans="1:28" x14ac:dyDescent="0.35">
      <c r="A240" s="331">
        <v>45674</v>
      </c>
      <c r="B240" s="330" t="str">
        <v>Mamas Travel</v>
      </c>
      <c r="C240" s="330" t="str">
        <v>Tour Operator</v>
      </c>
      <c r="D240" s="330" t="str">
        <v/>
      </c>
      <c r="E240" s="330" t="str">
        <v/>
      </c>
      <c r="F240" s="330" t="str">
        <v>RT</v>
      </c>
      <c r="G240" s="330" t="str">
        <v>Inbound</v>
      </c>
      <c r="H240" s="330" t="str">
        <v>NE7120</v>
      </c>
      <c r="I240" s="331" t="str">
        <v>SSH-NAP</v>
      </c>
      <c r="J240" s="884">
        <v>45900</v>
      </c>
      <c r="K240" s="330">
        <v>0</v>
      </c>
      <c r="L240" s="330">
        <v>0</v>
      </c>
      <c r="M240" s="330">
        <v>0</v>
      </c>
      <c r="N240" s="330">
        <v>0</v>
      </c>
      <c r="O240" s="330">
        <v>0</v>
      </c>
      <c r="P240" s="330">
        <v>0</v>
      </c>
      <c r="Q240" s="330" t="str">
        <v>Cancelled</v>
      </c>
      <c r="R240" s="330" t="str">
        <v>Cancelled</v>
      </c>
      <c r="S240" s="330" t="str">
        <v>SSH</v>
      </c>
      <c r="T240" s="330" t="str">
        <v>NAP</v>
      </c>
      <c r="U240" s="330" t="str">
        <v>NAP</v>
      </c>
      <c r="V240" s="330">
        <v>7</v>
      </c>
      <c r="W240" s="330">
        <v>226</v>
      </c>
      <c r="X240" s="330" t="str">
        <v>S25-06</v>
      </c>
      <c r="Y240" s="330">
        <v>179</v>
      </c>
      <c r="Z240" s="330">
        <v>170</v>
      </c>
      <c r="AA240" s="330">
        <v>9</v>
      </c>
      <c r="AB240" s="16" t="str">
        <v>S25</v>
      </c>
    </row>
    <row r="241" spans="1:28" x14ac:dyDescent="0.35">
      <c r="A241" s="331">
        <v>45674</v>
      </c>
      <c r="B241" s="330" t="str">
        <v>Mamas Travel</v>
      </c>
      <c r="C241" s="330" t="str">
        <v>Tour Operator</v>
      </c>
      <c r="D241" s="330" t="str">
        <v/>
      </c>
      <c r="E241" s="330" t="str">
        <v/>
      </c>
      <c r="F241" s="330" t="str">
        <v>RT</v>
      </c>
      <c r="G241" s="330" t="str">
        <v>Inbound</v>
      </c>
      <c r="H241" s="330" t="str">
        <v>NE7120</v>
      </c>
      <c r="I241" s="331" t="str">
        <v>SSH-NAP</v>
      </c>
      <c r="J241" s="884">
        <v>45907</v>
      </c>
      <c r="K241" s="330">
        <v>0</v>
      </c>
      <c r="L241" s="330">
        <v>0</v>
      </c>
      <c r="M241" s="330">
        <v>0</v>
      </c>
      <c r="N241" s="330">
        <v>0</v>
      </c>
      <c r="O241" s="330">
        <v>0</v>
      </c>
      <c r="P241" s="330">
        <v>0</v>
      </c>
      <c r="Q241" s="330" t="str">
        <v>Cancelled</v>
      </c>
      <c r="R241" s="330" t="str">
        <v>Cancelled</v>
      </c>
      <c r="S241" s="330" t="str">
        <v>SSH</v>
      </c>
      <c r="T241" s="330" t="str">
        <v>NAP</v>
      </c>
      <c r="U241" s="330" t="str">
        <v>NAP</v>
      </c>
      <c r="V241" s="330">
        <v>7</v>
      </c>
      <c r="W241" s="330">
        <v>233</v>
      </c>
      <c r="X241" s="330" t="str">
        <v>S25-06</v>
      </c>
      <c r="Y241" s="330">
        <v>179</v>
      </c>
      <c r="Z241" s="330">
        <v>170</v>
      </c>
      <c r="AA241" s="330">
        <v>9</v>
      </c>
      <c r="AB241" s="16" t="str">
        <v>S25</v>
      </c>
    </row>
    <row r="242" spans="1:28" x14ac:dyDescent="0.35">
      <c r="A242" s="331">
        <v>45674</v>
      </c>
      <c r="B242" s="330" t="str">
        <v>Mamas Travel</v>
      </c>
      <c r="C242" s="330" t="str">
        <v>Tour Operator</v>
      </c>
      <c r="D242" s="330" t="str">
        <v/>
      </c>
      <c r="E242" s="330" t="str">
        <v/>
      </c>
      <c r="F242" s="330" t="str">
        <v>RT</v>
      </c>
      <c r="G242" s="330" t="str">
        <v>Inbound</v>
      </c>
      <c r="H242" s="330" t="str">
        <v>NE7120</v>
      </c>
      <c r="I242" s="331" t="str">
        <v>SSH-NAP</v>
      </c>
      <c r="J242" s="884">
        <v>45914</v>
      </c>
      <c r="K242" s="330">
        <v>0</v>
      </c>
      <c r="L242" s="330">
        <v>0</v>
      </c>
      <c r="M242" s="330">
        <v>0</v>
      </c>
      <c r="N242" s="330">
        <v>0</v>
      </c>
      <c r="O242" s="330">
        <v>0</v>
      </c>
      <c r="P242" s="330">
        <v>0</v>
      </c>
      <c r="Q242" s="330" t="str">
        <v>Cancelled</v>
      </c>
      <c r="R242" s="330" t="str">
        <v>Cancelled</v>
      </c>
      <c r="S242" s="330" t="str">
        <v>SSH</v>
      </c>
      <c r="T242" s="330" t="str">
        <v>NAP</v>
      </c>
      <c r="U242" s="330" t="str">
        <v>NAP</v>
      </c>
      <c r="V242" s="330">
        <v>7</v>
      </c>
      <c r="W242" s="330">
        <v>240</v>
      </c>
      <c r="X242" s="330" t="str">
        <v>S25-06</v>
      </c>
      <c r="Y242" s="330">
        <v>179</v>
      </c>
      <c r="Z242" s="330">
        <v>170</v>
      </c>
      <c r="AA242" s="330">
        <v>9</v>
      </c>
      <c r="AB242" s="16" t="str">
        <v>S25</v>
      </c>
    </row>
    <row r="243" spans="1:28" x14ac:dyDescent="0.35">
      <c r="A243" s="331">
        <v>45674</v>
      </c>
      <c r="B243" s="330" t="str">
        <v>Mamas Travel</v>
      </c>
      <c r="C243" s="330" t="str">
        <v>Tour Operator</v>
      </c>
      <c r="D243" s="330" t="str">
        <v/>
      </c>
      <c r="E243" s="330" t="str">
        <v/>
      </c>
      <c r="F243" s="330" t="str">
        <v>RT</v>
      </c>
      <c r="G243" s="330" t="str">
        <v>Inbound</v>
      </c>
      <c r="H243" s="330" t="str">
        <v>NE7120</v>
      </c>
      <c r="I243" s="331" t="str">
        <v>SSH-NAP</v>
      </c>
      <c r="J243" s="884">
        <v>45921</v>
      </c>
      <c r="K243" s="330">
        <v>0</v>
      </c>
      <c r="L243" s="330">
        <v>0</v>
      </c>
      <c r="M243" s="330">
        <v>0</v>
      </c>
      <c r="N243" s="330">
        <v>0</v>
      </c>
      <c r="O243" s="330">
        <v>0</v>
      </c>
      <c r="P243" s="330">
        <v>0</v>
      </c>
      <c r="Q243" s="330" t="str">
        <v>Cancelled</v>
      </c>
      <c r="R243" s="330" t="str">
        <v>Cancelled</v>
      </c>
      <c r="S243" s="330" t="str">
        <v>SSH</v>
      </c>
      <c r="T243" s="330" t="str">
        <v>NAP</v>
      </c>
      <c r="U243" s="330" t="str">
        <v>NAP</v>
      </c>
      <c r="V243" s="330">
        <v>7</v>
      </c>
      <c r="W243" s="330">
        <v>247</v>
      </c>
      <c r="X243" s="330" t="str">
        <v>S25-06</v>
      </c>
      <c r="Y243" s="330">
        <v>179</v>
      </c>
      <c r="Z243" s="330">
        <v>50</v>
      </c>
      <c r="AA243" s="330">
        <v>129</v>
      </c>
      <c r="AB243" s="16" t="str">
        <v>S25</v>
      </c>
    </row>
    <row r="244" spans="1:28" x14ac:dyDescent="0.35">
      <c r="A244" s="331">
        <v>45674</v>
      </c>
      <c r="B244" s="330" t="str">
        <v>Mamas Travel</v>
      </c>
      <c r="C244" s="330" t="str">
        <v>Tour Operator</v>
      </c>
      <c r="D244" s="330" t="str">
        <v/>
      </c>
      <c r="E244" s="330" t="str">
        <v/>
      </c>
      <c r="F244" s="330" t="str">
        <v>RT</v>
      </c>
      <c r="G244" s="330" t="str">
        <v>Inbound</v>
      </c>
      <c r="H244" s="330" t="str">
        <v>SM809</v>
      </c>
      <c r="I244" s="331" t="str">
        <v>SSH-NAP</v>
      </c>
      <c r="J244" s="884">
        <v>45928</v>
      </c>
      <c r="K244" s="330">
        <v>0</v>
      </c>
      <c r="L244" s="330">
        <v>0</v>
      </c>
      <c r="M244" s="330">
        <v>0</v>
      </c>
      <c r="N244" s="330">
        <v>0</v>
      </c>
      <c r="O244" s="330">
        <v>0</v>
      </c>
      <c r="P244" s="330">
        <v>0</v>
      </c>
      <c r="Q244" s="330" t="str">
        <v>Cancelled</v>
      </c>
      <c r="R244" s="330" t="str">
        <v>Cancelled</v>
      </c>
      <c r="S244" s="330" t="str">
        <v>SSH</v>
      </c>
      <c r="T244" s="330" t="str">
        <v>NAP</v>
      </c>
      <c r="U244" s="330" t="str">
        <v>NAP</v>
      </c>
      <c r="V244" s="330">
        <v>7</v>
      </c>
      <c r="W244" s="330">
        <v>254</v>
      </c>
      <c r="X244" s="330" t="str">
        <v>S25-19</v>
      </c>
      <c r="Y244" s="330">
        <v>40</v>
      </c>
      <c r="Z244" s="330">
        <v>40</v>
      </c>
      <c r="AA244" s="330">
        <v>0</v>
      </c>
      <c r="AB244" s="16" t="str">
        <v>S25</v>
      </c>
    </row>
    <row r="245" spans="1:28" x14ac:dyDescent="0.35">
      <c r="A245" s="331">
        <v>45674</v>
      </c>
      <c r="B245" s="330" t="str">
        <v>Mamas Travel</v>
      </c>
      <c r="C245" s="330" t="str">
        <v>Tour Operator</v>
      </c>
      <c r="D245" s="330" t="str">
        <v/>
      </c>
      <c r="E245" s="330" t="str">
        <v/>
      </c>
      <c r="F245" s="330" t="str">
        <v>RT</v>
      </c>
      <c r="G245" s="330" t="str">
        <v>Inbound</v>
      </c>
      <c r="H245" s="330" t="str">
        <v>SM809</v>
      </c>
      <c r="I245" s="331" t="str">
        <v>SSH-NAP</v>
      </c>
      <c r="J245" s="884">
        <v>45935</v>
      </c>
      <c r="K245" s="330">
        <v>0</v>
      </c>
      <c r="L245" s="330">
        <v>0</v>
      </c>
      <c r="M245" s="330">
        <v>0</v>
      </c>
      <c r="N245" s="330">
        <v>0</v>
      </c>
      <c r="O245" s="330">
        <v>0</v>
      </c>
      <c r="P245" s="330">
        <v>0</v>
      </c>
      <c r="Q245" s="330" t="str">
        <v>Cancelled</v>
      </c>
      <c r="R245" s="330" t="str">
        <v>Cancelled</v>
      </c>
      <c r="S245" s="330" t="str">
        <v>SSH</v>
      </c>
      <c r="T245" s="330" t="str">
        <v>NAP</v>
      </c>
      <c r="U245" s="330" t="str">
        <v>NAP</v>
      </c>
      <c r="V245" s="330">
        <v>7</v>
      </c>
      <c r="W245" s="330">
        <v>261</v>
      </c>
      <c r="X245" s="330" t="str">
        <v>S25-19</v>
      </c>
      <c r="Y245" s="330">
        <v>40</v>
      </c>
      <c r="Z245" s="330">
        <v>40</v>
      </c>
      <c r="AA245" s="330">
        <v>0</v>
      </c>
      <c r="AB245" s="16" t="str">
        <v>S25</v>
      </c>
    </row>
    <row r="246" spans="1:28" x14ac:dyDescent="0.35">
      <c r="A246" s="331">
        <v>45674</v>
      </c>
      <c r="B246" s="330" t="str">
        <v>Mamas Travel</v>
      </c>
      <c r="C246" s="330" t="str">
        <v>Tour Operator</v>
      </c>
      <c r="D246" s="330" t="str">
        <v/>
      </c>
      <c r="E246" s="330" t="str">
        <v/>
      </c>
      <c r="F246" s="330" t="str">
        <v>RT</v>
      </c>
      <c r="G246" s="330" t="str">
        <v>Inbound</v>
      </c>
      <c r="H246" s="330" t="str">
        <v>SM809</v>
      </c>
      <c r="I246" s="331" t="str">
        <v>SSH-NAP</v>
      </c>
      <c r="J246" s="884">
        <v>45942</v>
      </c>
      <c r="K246" s="330">
        <v>0</v>
      </c>
      <c r="L246" s="330">
        <v>0</v>
      </c>
      <c r="M246" s="330">
        <v>0</v>
      </c>
      <c r="N246" s="330">
        <v>0</v>
      </c>
      <c r="O246" s="330">
        <v>0</v>
      </c>
      <c r="P246" s="330">
        <v>0</v>
      </c>
      <c r="Q246" s="330" t="str">
        <v>Cancelled</v>
      </c>
      <c r="R246" s="330" t="str">
        <v>Cancelled</v>
      </c>
      <c r="S246" s="330" t="str">
        <v>SSH</v>
      </c>
      <c r="T246" s="330" t="str">
        <v>NAP</v>
      </c>
      <c r="U246" s="330" t="str">
        <v>NAP</v>
      </c>
      <c r="V246" s="330">
        <v>7</v>
      </c>
      <c r="W246" s="330">
        <v>268</v>
      </c>
      <c r="X246" s="330" t="str">
        <v>S25-19</v>
      </c>
      <c r="Y246" s="330">
        <v>40</v>
      </c>
      <c r="Z246" s="330">
        <v>40</v>
      </c>
      <c r="AA246" s="330">
        <v>0</v>
      </c>
      <c r="AB246" s="16" t="str">
        <v>S25</v>
      </c>
    </row>
    <row r="247" spans="1:28" x14ac:dyDescent="0.35">
      <c r="A247" s="331">
        <v>45674</v>
      </c>
      <c r="B247" s="330" t="str">
        <v>Mamas Travel</v>
      </c>
      <c r="C247" s="330" t="str">
        <v>Tour Operator</v>
      </c>
      <c r="D247" s="330" t="str">
        <v/>
      </c>
      <c r="E247" s="330" t="str">
        <v/>
      </c>
      <c r="F247" s="330" t="str">
        <v>RT</v>
      </c>
      <c r="G247" s="330" t="str">
        <v>Inbound</v>
      </c>
      <c r="H247" s="330" t="str">
        <v>SM809</v>
      </c>
      <c r="I247" s="331" t="str">
        <v>SSH-NAP</v>
      </c>
      <c r="J247" s="884">
        <v>45949</v>
      </c>
      <c r="K247" s="330">
        <v>0</v>
      </c>
      <c r="L247" s="330">
        <v>0</v>
      </c>
      <c r="M247" s="330">
        <v>0</v>
      </c>
      <c r="N247" s="330">
        <v>0</v>
      </c>
      <c r="O247" s="330">
        <v>0</v>
      </c>
      <c r="P247" s="330">
        <v>0</v>
      </c>
      <c r="Q247" s="330" t="str">
        <v>Cancelled</v>
      </c>
      <c r="R247" s="330" t="str">
        <v>Cancelled</v>
      </c>
      <c r="S247" s="330" t="str">
        <v>SSH</v>
      </c>
      <c r="T247" s="330" t="str">
        <v>NAP</v>
      </c>
      <c r="U247" s="330" t="str">
        <v>NAP</v>
      </c>
      <c r="V247" s="330">
        <v>7</v>
      </c>
      <c r="W247" s="330">
        <v>275</v>
      </c>
      <c r="X247" s="330" t="str">
        <v>S25-19</v>
      </c>
      <c r="Y247" s="330">
        <v>40</v>
      </c>
      <c r="Z247" s="330">
        <v>40</v>
      </c>
      <c r="AA247" s="330">
        <v>0</v>
      </c>
      <c r="AB247" s="16" t="str">
        <v>S25</v>
      </c>
    </row>
    <row r="248" spans="1:28" x14ac:dyDescent="0.35">
      <c r="A248" s="331">
        <v>45674</v>
      </c>
      <c r="B248" s="330" t="str">
        <v>Mamas Travel</v>
      </c>
      <c r="C248" s="330" t="str">
        <v>Tour Operator</v>
      </c>
      <c r="D248" s="330" t="str">
        <v/>
      </c>
      <c r="E248" s="330" t="str">
        <v/>
      </c>
      <c r="F248" s="330" t="str">
        <v>RT</v>
      </c>
      <c r="G248" s="330" t="str">
        <v>Inbound</v>
      </c>
      <c r="H248" s="330" t="str">
        <v>SM819</v>
      </c>
      <c r="I248" s="331" t="str">
        <v>SSH-NAP</v>
      </c>
      <c r="J248" s="884">
        <v>45956</v>
      </c>
      <c r="K248" s="330">
        <v>0</v>
      </c>
      <c r="L248" s="330">
        <v>0</v>
      </c>
      <c r="M248" s="330">
        <v>0</v>
      </c>
      <c r="N248" s="330">
        <v>0</v>
      </c>
      <c r="O248" s="330">
        <v>0</v>
      </c>
      <c r="P248" s="330">
        <v>0</v>
      </c>
      <c r="Q248" s="330" t="str">
        <v>Cancelled</v>
      </c>
      <c r="R248" s="330" t="str">
        <v>Cancelled</v>
      </c>
      <c r="S248" s="330" t="str">
        <v>SSH</v>
      </c>
      <c r="T248" s="330" t="str">
        <v>NAP</v>
      </c>
      <c r="U248" s="330" t="str">
        <v>NAP</v>
      </c>
      <c r="V248" s="330">
        <v>7</v>
      </c>
      <c r="W248" s="330">
        <v>282</v>
      </c>
      <c r="X248" s="330" t="str">
        <v>S25-19</v>
      </c>
      <c r="Y248" s="330">
        <v>20</v>
      </c>
      <c r="Z248" s="330">
        <v>20</v>
      </c>
      <c r="AA248" s="330">
        <v>0</v>
      </c>
      <c r="AB248" s="16" t="str">
        <v>S25</v>
      </c>
    </row>
    <row r="249" spans="1:28" x14ac:dyDescent="0.35">
      <c r="A249" s="331">
        <v>45674</v>
      </c>
      <c r="B249" s="330" t="str">
        <v>Mamas Travel</v>
      </c>
      <c r="C249" s="330" t="str">
        <v>Tour Operator</v>
      </c>
      <c r="D249" s="330" t="str">
        <v/>
      </c>
      <c r="E249" s="330" t="str">
        <v/>
      </c>
      <c r="F249" s="330" t="str">
        <v>RT</v>
      </c>
      <c r="G249" s="330" t="str">
        <v>Inbound</v>
      </c>
      <c r="H249" s="330" t="str">
        <v>SM819</v>
      </c>
      <c r="I249" s="331" t="str">
        <v>SSH-NAP</v>
      </c>
      <c r="J249" s="884">
        <v>45963</v>
      </c>
      <c r="K249" s="330">
        <v>0</v>
      </c>
      <c r="L249" s="330">
        <v>0</v>
      </c>
      <c r="M249" s="330">
        <v>0</v>
      </c>
      <c r="N249" s="330">
        <v>0</v>
      </c>
      <c r="O249" s="330">
        <v>0</v>
      </c>
      <c r="P249" s="330">
        <v>0</v>
      </c>
      <c r="Q249" s="330" t="str">
        <v>Cancelled</v>
      </c>
      <c r="R249" s="330" t="str">
        <v>Cancelled</v>
      </c>
      <c r="S249" s="330" t="str">
        <v>SSH</v>
      </c>
      <c r="T249" s="330" t="str">
        <v>NAP</v>
      </c>
      <c r="U249" s="330" t="str">
        <v>NAP</v>
      </c>
      <c r="V249" s="330">
        <v>7</v>
      </c>
      <c r="W249" s="330">
        <v>289</v>
      </c>
      <c r="X249" s="330" t="str">
        <v>S25-19</v>
      </c>
      <c r="Y249" s="330">
        <v>20</v>
      </c>
      <c r="Z249" s="330">
        <v>20</v>
      </c>
      <c r="AA249" s="330">
        <v>0</v>
      </c>
      <c r="AB249" s="16" t="str">
        <v>S25</v>
      </c>
    </row>
    <row r="250" spans="1:28" x14ac:dyDescent="0.35">
      <c r="A250" s="331">
        <v>45674</v>
      </c>
      <c r="B250" s="330" t="str">
        <v>Searcharter</v>
      </c>
      <c r="C250" s="330" t="str">
        <v>Distributor</v>
      </c>
      <c r="D250" s="330" t="str">
        <v/>
      </c>
      <c r="E250" s="330" t="str">
        <v>HC7QY</v>
      </c>
      <c r="F250" s="330" t="str">
        <v>RT</v>
      </c>
      <c r="G250" s="330" t="str">
        <v>Outbound</v>
      </c>
      <c r="H250" s="330" t="str">
        <v>SM820</v>
      </c>
      <c r="I250" s="331" t="str">
        <v>NAP-SSH</v>
      </c>
      <c r="J250" s="884">
        <v>45753</v>
      </c>
      <c r="K250" s="330">
        <v>4</v>
      </c>
      <c r="L250" s="330">
        <v>4</v>
      </c>
      <c r="M250" s="330">
        <v>150</v>
      </c>
      <c r="N250" s="330">
        <v>0</v>
      </c>
      <c r="O250" s="330">
        <v>0</v>
      </c>
      <c r="P250" s="330">
        <v>600</v>
      </c>
      <c r="Q250" s="330" t="str">
        <v>Confirmed</v>
      </c>
      <c r="R250" s="330" t="str">
        <v>Closed Deal</v>
      </c>
      <c r="S250" s="330" t="str">
        <v>NAP</v>
      </c>
      <c r="T250" s="330" t="str">
        <v>SSH</v>
      </c>
      <c r="U250" s="330" t="str">
        <v>NAP</v>
      </c>
      <c r="V250" s="330">
        <v>7</v>
      </c>
      <c r="W250" s="330">
        <v>79</v>
      </c>
      <c r="X250" s="330" t="str">
        <v>E25-03A</v>
      </c>
      <c r="Y250" s="330">
        <v>85</v>
      </c>
      <c r="Z250" s="330">
        <v>82</v>
      </c>
      <c r="AA250" s="330">
        <v>3</v>
      </c>
      <c r="AB250" s="16" t="str">
        <v>E25</v>
      </c>
    </row>
    <row r="251" spans="1:28" x14ac:dyDescent="0.35">
      <c r="A251" s="331">
        <v>45674</v>
      </c>
      <c r="B251" s="330" t="str">
        <v>Searcharter</v>
      </c>
      <c r="C251" s="330" t="str">
        <v>Distributor</v>
      </c>
      <c r="D251" s="330" t="str">
        <v/>
      </c>
      <c r="E251" s="330" t="str">
        <v>HC7QY</v>
      </c>
      <c r="F251" s="330" t="str">
        <v>RT</v>
      </c>
      <c r="G251" s="330" t="str">
        <v>Inbound</v>
      </c>
      <c r="H251" s="330" t="str">
        <v>SM819</v>
      </c>
      <c r="I251" s="331" t="str">
        <v>SSH-NAP</v>
      </c>
      <c r="J251" s="884">
        <v>45760</v>
      </c>
      <c r="K251" s="330">
        <v>4</v>
      </c>
      <c r="L251" s="330">
        <v>4</v>
      </c>
      <c r="M251" s="330">
        <v>150</v>
      </c>
      <c r="N251" s="330">
        <v>0</v>
      </c>
      <c r="O251" s="330">
        <v>0</v>
      </c>
      <c r="P251" s="330">
        <v>600</v>
      </c>
      <c r="Q251" s="330" t="str">
        <v>Confirmed</v>
      </c>
      <c r="R251" s="330" t="str">
        <v>Closed Deal</v>
      </c>
      <c r="S251" s="330" t="str">
        <v>SSH</v>
      </c>
      <c r="T251" s="330" t="str">
        <v>NAP</v>
      </c>
      <c r="U251" s="330" t="str">
        <v>NAP</v>
      </c>
      <c r="V251" s="330">
        <v>7</v>
      </c>
      <c r="W251" s="330">
        <v>86</v>
      </c>
      <c r="X251" s="330" t="str">
        <v>E25-03A</v>
      </c>
      <c r="Y251" s="330">
        <v>85</v>
      </c>
      <c r="Z251" s="330">
        <v>85</v>
      </c>
      <c r="AA251" s="330">
        <v>0</v>
      </c>
      <c r="AB251" s="16" t="str">
        <v>E25</v>
      </c>
    </row>
    <row r="252" spans="1:28" x14ac:dyDescent="0.35">
      <c r="A252" s="331">
        <v>45676</v>
      </c>
      <c r="B252" s="330" t="str">
        <v>Searcharter</v>
      </c>
      <c r="C252" s="330" t="str">
        <v>Distributor</v>
      </c>
      <c r="D252" s="330" t="str">
        <v/>
      </c>
      <c r="E252" s="330" t="str">
        <v>QD4G7</v>
      </c>
      <c r="F252" s="330" t="str">
        <v>RT</v>
      </c>
      <c r="G252" s="330" t="str">
        <v>Outbound</v>
      </c>
      <c r="H252" s="330" t="str">
        <v>4S6004</v>
      </c>
      <c r="I252" s="331" t="str">
        <v>BRI-SSH</v>
      </c>
      <c r="J252" s="884">
        <v>45766</v>
      </c>
      <c r="K252" s="330">
        <v>4</v>
      </c>
      <c r="L252" s="330">
        <v>4</v>
      </c>
      <c r="M252" s="330">
        <v>285</v>
      </c>
      <c r="N252" s="330">
        <v>0</v>
      </c>
      <c r="O252" s="330">
        <v>0</v>
      </c>
      <c r="P252" s="330">
        <v>1140</v>
      </c>
      <c r="Q252" s="330" t="str">
        <v>Confirmed</v>
      </c>
      <c r="R252" s="330" t="str">
        <v>Closed Deal</v>
      </c>
      <c r="S252" s="330" t="str">
        <v>BRI</v>
      </c>
      <c r="T252" s="330" t="str">
        <v>SSH</v>
      </c>
      <c r="U252" s="330" t="str">
        <v>BRI</v>
      </c>
      <c r="V252" s="330">
        <v>6</v>
      </c>
      <c r="W252" s="330">
        <v>90</v>
      </c>
      <c r="X252" s="330" t="str">
        <v>E25-02B</v>
      </c>
      <c r="Y252" s="330">
        <v>186</v>
      </c>
      <c r="Z252" s="330">
        <v>186</v>
      </c>
      <c r="AA252" s="330">
        <v>0</v>
      </c>
      <c r="AB252" s="16" t="str">
        <v>E25</v>
      </c>
    </row>
    <row r="253" spans="1:28" x14ac:dyDescent="0.35">
      <c r="A253" s="331">
        <v>45676</v>
      </c>
      <c r="B253" s="330" t="str">
        <v>Searcharter</v>
      </c>
      <c r="C253" s="330" t="str">
        <v>Distributor</v>
      </c>
      <c r="D253" s="330" t="str">
        <v/>
      </c>
      <c r="E253" s="330" t="str">
        <v>QD4G7</v>
      </c>
      <c r="F253" s="330" t="str">
        <v>RT</v>
      </c>
      <c r="G253" s="330" t="str">
        <v>Inbound</v>
      </c>
      <c r="H253" s="330" t="str">
        <v>4S6003</v>
      </c>
      <c r="I253" s="331" t="str">
        <v>SSH-BRI</v>
      </c>
      <c r="J253" s="884">
        <v>45773</v>
      </c>
      <c r="K253" s="330">
        <v>4</v>
      </c>
      <c r="L253" s="330">
        <v>4</v>
      </c>
      <c r="M253" s="330">
        <v>285</v>
      </c>
      <c r="N253" s="330">
        <v>0</v>
      </c>
      <c r="O253" s="330">
        <v>0</v>
      </c>
      <c r="P253" s="330">
        <v>1140</v>
      </c>
      <c r="Q253" s="330" t="str">
        <v>Confirmed</v>
      </c>
      <c r="R253" s="330" t="str">
        <v>Closed Deal</v>
      </c>
      <c r="S253" s="330" t="str">
        <v>SSH</v>
      </c>
      <c r="T253" s="330" t="str">
        <v>BRI</v>
      </c>
      <c r="U253" s="330" t="str">
        <v>BRI</v>
      </c>
      <c r="V253" s="330">
        <v>6</v>
      </c>
      <c r="W253" s="330">
        <v>97</v>
      </c>
      <c r="X253" s="330" t="str">
        <v>E25-02B</v>
      </c>
      <c r="Y253" s="330">
        <v>186</v>
      </c>
      <c r="Z253" s="330">
        <v>188</v>
      </c>
      <c r="AA253" s="330">
        <v>-2</v>
      </c>
      <c r="AB253" s="16" t="str">
        <v>E25</v>
      </c>
    </row>
    <row r="254" spans="1:28" x14ac:dyDescent="0.35">
      <c r="A254" s="331">
        <v>45677</v>
      </c>
      <c r="B254" s="330" t="str">
        <v>Nicolaus S.P.A</v>
      </c>
      <c r="C254" s="330" t="str">
        <v>Tour Operator</v>
      </c>
      <c r="D254" s="330" t="str">
        <v/>
      </c>
      <c r="E254" s="330" t="str">
        <v/>
      </c>
      <c r="F254" s="330" t="str">
        <v>RT</v>
      </c>
      <c r="G254" s="330" t="str">
        <v>Outbound</v>
      </c>
      <c r="H254" s="330" t="str">
        <v>4S6016</v>
      </c>
      <c r="I254" s="331" t="str">
        <v>BRI-SSH</v>
      </c>
      <c r="J254" s="884">
        <v>45752</v>
      </c>
      <c r="K254" s="330">
        <v>30</v>
      </c>
      <c r="L254" s="330">
        <v>30</v>
      </c>
      <c r="M254" s="330">
        <v>220</v>
      </c>
      <c r="N254" s="330">
        <v>0</v>
      </c>
      <c r="O254" s="330">
        <v>0</v>
      </c>
      <c r="P254" s="330">
        <v>6600</v>
      </c>
      <c r="Q254" s="330" t="str">
        <v>Confirmed</v>
      </c>
      <c r="R254" s="330" t="str">
        <v>Countersigned</v>
      </c>
      <c r="S254" s="330" t="str">
        <v>BRI</v>
      </c>
      <c r="T254" s="330" t="str">
        <v>SSH</v>
      </c>
      <c r="U254" s="330" t="str">
        <v>BRI</v>
      </c>
      <c r="V254" s="330">
        <v>6</v>
      </c>
      <c r="W254" s="330">
        <v>75</v>
      </c>
      <c r="X254" s="330" t="str">
        <v>E25-02A</v>
      </c>
      <c r="Y254" s="330">
        <v>113</v>
      </c>
      <c r="Z254" s="330">
        <v>109</v>
      </c>
      <c r="AA254" s="330">
        <v>4</v>
      </c>
      <c r="AB254" s="16" t="str">
        <v>E25</v>
      </c>
    </row>
    <row r="255" spans="1:28" x14ac:dyDescent="0.35">
      <c r="A255" s="331">
        <v>45677</v>
      </c>
      <c r="B255" s="330" t="str">
        <v>Nicolaus S.P.A</v>
      </c>
      <c r="C255" s="330" t="str">
        <v>Tour Operator</v>
      </c>
      <c r="D255" s="330" t="str">
        <v/>
      </c>
      <c r="E255" s="330" t="str">
        <v/>
      </c>
      <c r="F255" s="330" t="str">
        <v>RT</v>
      </c>
      <c r="G255" s="330" t="str">
        <v>Outbound</v>
      </c>
      <c r="H255" s="330" t="str">
        <v>4S6016</v>
      </c>
      <c r="I255" s="331" t="str">
        <v>BRI-SSH</v>
      </c>
      <c r="J255" s="884">
        <v>45759</v>
      </c>
      <c r="K255" s="330">
        <v>30</v>
      </c>
      <c r="L255" s="330">
        <v>30</v>
      </c>
      <c r="M255" s="330">
        <v>220</v>
      </c>
      <c r="N255" s="330">
        <v>0</v>
      </c>
      <c r="O255" s="330">
        <v>0</v>
      </c>
      <c r="P255" s="330">
        <v>6600</v>
      </c>
      <c r="Q255" s="330" t="str">
        <v>Confirmed</v>
      </c>
      <c r="R255" s="330" t="str">
        <v>Countersigned</v>
      </c>
      <c r="S255" s="330" t="str">
        <v>BRI</v>
      </c>
      <c r="T255" s="330" t="str">
        <v>SSH</v>
      </c>
      <c r="U255" s="330" t="str">
        <v>BRI</v>
      </c>
      <c r="V255" s="330">
        <v>6</v>
      </c>
      <c r="W255" s="330">
        <v>82</v>
      </c>
      <c r="X255" s="330" t="str">
        <v>E25-02A</v>
      </c>
      <c r="Y255" s="330">
        <v>113</v>
      </c>
      <c r="Z255" s="330">
        <v>102</v>
      </c>
      <c r="AA255" s="330">
        <v>11</v>
      </c>
      <c r="AB255" s="16" t="str">
        <v>E25</v>
      </c>
    </row>
    <row r="256" spans="1:28" x14ac:dyDescent="0.35">
      <c r="A256" s="331">
        <v>45677</v>
      </c>
      <c r="B256" s="330" t="str">
        <v>Nicolaus S.P.A</v>
      </c>
      <c r="C256" s="330" t="str">
        <v>Tour Operator</v>
      </c>
      <c r="D256" s="330" t="str">
        <v/>
      </c>
      <c r="E256" s="330" t="str">
        <v/>
      </c>
      <c r="F256" s="330" t="str">
        <v>RT</v>
      </c>
      <c r="G256" s="330" t="str">
        <v>Outbound</v>
      </c>
      <c r="H256" s="330" t="str">
        <v>4S6004</v>
      </c>
      <c r="I256" s="331" t="str">
        <v>BRI-SSH</v>
      </c>
      <c r="J256" s="884">
        <v>45766</v>
      </c>
      <c r="K256" s="330">
        <v>30</v>
      </c>
      <c r="L256" s="330">
        <v>30</v>
      </c>
      <c r="M256" s="330">
        <v>220</v>
      </c>
      <c r="N256" s="330">
        <v>0</v>
      </c>
      <c r="O256" s="330">
        <v>0</v>
      </c>
      <c r="P256" s="330">
        <v>6600</v>
      </c>
      <c r="Q256" s="330" t="str">
        <v>Confirmed</v>
      </c>
      <c r="R256" s="330" t="str">
        <v>Countersigned</v>
      </c>
      <c r="S256" s="330" t="str">
        <v>BRI</v>
      </c>
      <c r="T256" s="330" t="str">
        <v>SSH</v>
      </c>
      <c r="U256" s="330" t="str">
        <v>BRI</v>
      </c>
      <c r="V256" s="330">
        <v>6</v>
      </c>
      <c r="W256" s="330">
        <v>89</v>
      </c>
      <c r="X256" s="330" t="str">
        <v>E25-02B</v>
      </c>
      <c r="Y256" s="330">
        <v>186</v>
      </c>
      <c r="Z256" s="330">
        <v>186</v>
      </c>
      <c r="AA256" s="330">
        <v>0</v>
      </c>
      <c r="AB256" s="16" t="str">
        <v>E25</v>
      </c>
    </row>
    <row r="257" spans="1:28" x14ac:dyDescent="0.35">
      <c r="A257" s="331">
        <v>45677</v>
      </c>
      <c r="B257" s="330" t="str">
        <v>Nicolaus S.P.A</v>
      </c>
      <c r="C257" s="330" t="str">
        <v>Tour Operator</v>
      </c>
      <c r="D257" s="330" t="str">
        <v/>
      </c>
      <c r="E257" s="330" t="str">
        <v/>
      </c>
      <c r="F257" s="330" t="str">
        <v>RT</v>
      </c>
      <c r="G257" s="330" t="str">
        <v>Outbound</v>
      </c>
      <c r="H257" s="330" t="str">
        <v>4S6004</v>
      </c>
      <c r="I257" s="331" t="str">
        <v>BRI-SSH</v>
      </c>
      <c r="J257" s="884">
        <v>45773</v>
      </c>
      <c r="K257" s="330">
        <v>30</v>
      </c>
      <c r="L257" s="330">
        <v>30</v>
      </c>
      <c r="M257" s="330">
        <v>220</v>
      </c>
      <c r="N257" s="330">
        <v>0</v>
      </c>
      <c r="O257" s="330">
        <v>0</v>
      </c>
      <c r="P257" s="330">
        <v>6600</v>
      </c>
      <c r="Q257" s="330" t="str">
        <v>Confirmed</v>
      </c>
      <c r="R257" s="330" t="str">
        <v>Countersigned</v>
      </c>
      <c r="S257" s="330" t="str">
        <v>BRI</v>
      </c>
      <c r="T257" s="330" t="str">
        <v>SSH</v>
      </c>
      <c r="U257" s="330" t="str">
        <v>BRI</v>
      </c>
      <c r="V257" s="330">
        <v>6</v>
      </c>
      <c r="W257" s="330">
        <v>96</v>
      </c>
      <c r="X257" s="330" t="str">
        <v>E25-02B</v>
      </c>
      <c r="Y257" s="330">
        <v>186</v>
      </c>
      <c r="Z257" s="330">
        <v>167</v>
      </c>
      <c r="AA257" s="330">
        <v>19</v>
      </c>
      <c r="AB257" s="16" t="str">
        <v>E25</v>
      </c>
    </row>
    <row r="258" spans="1:28" x14ac:dyDescent="0.35">
      <c r="A258" s="331">
        <v>45677</v>
      </c>
      <c r="B258" s="330" t="str">
        <v>Nicolaus S.P.A</v>
      </c>
      <c r="C258" s="330" t="str">
        <v>Tour Operator</v>
      </c>
      <c r="D258" s="330" t="str">
        <v/>
      </c>
      <c r="E258" s="330" t="str">
        <v/>
      </c>
      <c r="F258" s="330" t="str">
        <v>RT</v>
      </c>
      <c r="G258" s="330" t="str">
        <v>Inbound</v>
      </c>
      <c r="H258" s="330" t="str">
        <v>4S6015</v>
      </c>
      <c r="I258" s="331" t="str">
        <v>SSH-BRI</v>
      </c>
      <c r="J258" s="884">
        <v>45759</v>
      </c>
      <c r="K258" s="330">
        <v>30</v>
      </c>
      <c r="L258" s="330">
        <v>30</v>
      </c>
      <c r="M258" s="330">
        <v>220</v>
      </c>
      <c r="N258" s="330">
        <v>0</v>
      </c>
      <c r="O258" s="330">
        <v>0</v>
      </c>
      <c r="P258" s="330">
        <v>6600</v>
      </c>
      <c r="Q258" s="330" t="str">
        <v>Confirmed</v>
      </c>
      <c r="R258" s="330" t="str">
        <v>Countersigned</v>
      </c>
      <c r="S258" s="330" t="str">
        <v>SSH</v>
      </c>
      <c r="T258" s="330" t="str">
        <v>BRI</v>
      </c>
      <c r="U258" s="330" t="str">
        <v>BRI</v>
      </c>
      <c r="V258" s="330">
        <v>6</v>
      </c>
      <c r="W258" s="330">
        <v>82</v>
      </c>
      <c r="X258" s="330" t="str">
        <v>E25-02A</v>
      </c>
      <c r="Y258" s="330">
        <v>113</v>
      </c>
      <c r="Z258" s="330">
        <v>90</v>
      </c>
      <c r="AA258" s="330">
        <v>23</v>
      </c>
      <c r="AB258" s="16" t="str">
        <v>E25</v>
      </c>
    </row>
    <row r="259" spans="1:28" x14ac:dyDescent="0.35">
      <c r="A259" s="331">
        <v>45677</v>
      </c>
      <c r="B259" s="330" t="str">
        <v>Nicolaus S.P.A</v>
      </c>
      <c r="C259" s="330" t="str">
        <v>Tour Operator</v>
      </c>
      <c r="D259" s="330" t="str">
        <v/>
      </c>
      <c r="E259" s="330" t="str">
        <v/>
      </c>
      <c r="F259" s="330" t="str">
        <v>RT</v>
      </c>
      <c r="G259" s="330" t="str">
        <v>Inbound</v>
      </c>
      <c r="H259" s="330" t="str">
        <v>4S6003</v>
      </c>
      <c r="I259" s="331" t="str">
        <v>SSH-BRI</v>
      </c>
      <c r="J259" s="884">
        <v>45766</v>
      </c>
      <c r="K259" s="330">
        <v>30</v>
      </c>
      <c r="L259" s="330">
        <v>30</v>
      </c>
      <c r="M259" s="330">
        <v>220</v>
      </c>
      <c r="N259" s="330">
        <v>0</v>
      </c>
      <c r="O259" s="330">
        <v>0</v>
      </c>
      <c r="P259" s="330">
        <v>6600</v>
      </c>
      <c r="Q259" s="330" t="str">
        <v>Confirmed</v>
      </c>
      <c r="R259" s="330" t="str">
        <v>Countersigned</v>
      </c>
      <c r="S259" s="330" t="str">
        <v>SSH</v>
      </c>
      <c r="T259" s="330" t="str">
        <v>BRI</v>
      </c>
      <c r="U259" s="330" t="str">
        <v>BRI</v>
      </c>
      <c r="V259" s="330">
        <v>6</v>
      </c>
      <c r="W259" s="330">
        <v>89</v>
      </c>
      <c r="X259" s="330" t="str">
        <v>E25-02B</v>
      </c>
      <c r="Y259" s="330">
        <v>186</v>
      </c>
      <c r="Z259" s="330">
        <v>91</v>
      </c>
      <c r="AA259" s="330">
        <v>95</v>
      </c>
      <c r="AB259" s="16" t="str">
        <v>E25</v>
      </c>
    </row>
    <row r="260" spans="1:28" x14ac:dyDescent="0.35">
      <c r="A260" s="331">
        <v>45677</v>
      </c>
      <c r="B260" s="330" t="str">
        <v>Nicolaus S.P.A</v>
      </c>
      <c r="C260" s="330" t="str">
        <v>Tour Operator</v>
      </c>
      <c r="D260" s="330" t="str">
        <v/>
      </c>
      <c r="E260" s="330" t="str">
        <v/>
      </c>
      <c r="F260" s="330" t="str">
        <v>RT</v>
      </c>
      <c r="G260" s="330" t="str">
        <v>Inbound</v>
      </c>
      <c r="H260" s="330" t="str">
        <v>4S6003</v>
      </c>
      <c r="I260" s="331" t="str">
        <v>SSH-BRI</v>
      </c>
      <c r="J260" s="884">
        <v>45773</v>
      </c>
      <c r="K260" s="330">
        <v>30</v>
      </c>
      <c r="L260" s="330">
        <v>30</v>
      </c>
      <c r="M260" s="330">
        <v>220</v>
      </c>
      <c r="N260" s="330">
        <v>0</v>
      </c>
      <c r="O260" s="330">
        <v>0</v>
      </c>
      <c r="P260" s="330">
        <v>6600</v>
      </c>
      <c r="Q260" s="330" t="str">
        <v>Confirmed</v>
      </c>
      <c r="R260" s="330" t="str">
        <v>Countersigned</v>
      </c>
      <c r="S260" s="330" t="str">
        <v>SSH</v>
      </c>
      <c r="T260" s="330" t="str">
        <v>BRI</v>
      </c>
      <c r="U260" s="330" t="str">
        <v>BRI</v>
      </c>
      <c r="V260" s="330">
        <v>6</v>
      </c>
      <c r="W260" s="330">
        <v>96</v>
      </c>
      <c r="X260" s="330" t="str">
        <v>E25-02B</v>
      </c>
      <c r="Y260" s="330">
        <v>186</v>
      </c>
      <c r="Z260" s="330">
        <v>188</v>
      </c>
      <c r="AA260" s="330">
        <v>-2</v>
      </c>
      <c r="AB260" s="16" t="str">
        <v>E25</v>
      </c>
    </row>
    <row r="261" spans="1:28" x14ac:dyDescent="0.35">
      <c r="A261" s="331">
        <v>45677</v>
      </c>
      <c r="B261" s="330" t="str">
        <v>Nicolaus S.P.A</v>
      </c>
      <c r="C261" s="330" t="str">
        <v>Tour Operator</v>
      </c>
      <c r="D261" s="330" t="str">
        <v/>
      </c>
      <c r="E261" s="330" t="str">
        <v/>
      </c>
      <c r="F261" s="330" t="str">
        <v>RT</v>
      </c>
      <c r="G261" s="330" t="str">
        <v>Inbound</v>
      </c>
      <c r="H261" s="330" t="str">
        <v>4S6003</v>
      </c>
      <c r="I261" s="331" t="str">
        <v>SSH-BRI</v>
      </c>
      <c r="J261" s="884">
        <v>45780</v>
      </c>
      <c r="K261" s="330">
        <v>30</v>
      </c>
      <c r="L261" s="330">
        <v>30</v>
      </c>
      <c r="M261" s="330">
        <v>220</v>
      </c>
      <c r="N261" s="330">
        <v>0</v>
      </c>
      <c r="O261" s="330">
        <v>0</v>
      </c>
      <c r="P261" s="330">
        <v>6600</v>
      </c>
      <c r="Q261" s="330" t="str">
        <v>Confirmed</v>
      </c>
      <c r="R261" s="330" t="str">
        <v>Countersigned</v>
      </c>
      <c r="S261" s="330" t="str">
        <v>SSH</v>
      </c>
      <c r="T261" s="330" t="str">
        <v>BRI</v>
      </c>
      <c r="U261" s="330" t="str">
        <v>BRI</v>
      </c>
      <c r="V261" s="330">
        <v>6</v>
      </c>
      <c r="W261" s="330">
        <v>103</v>
      </c>
      <c r="X261" s="330" t="str">
        <v>E25-02B</v>
      </c>
      <c r="Y261" s="330">
        <v>186</v>
      </c>
      <c r="Z261" s="330">
        <v>181</v>
      </c>
      <c r="AA261" s="330">
        <v>5</v>
      </c>
      <c r="AB261" s="16" t="str">
        <v>E25</v>
      </c>
    </row>
    <row r="262" spans="1:28" x14ac:dyDescent="0.35">
      <c r="A262" s="331">
        <v>45677</v>
      </c>
      <c r="B262" s="330" t="str">
        <v>Genius</v>
      </c>
      <c r="C262" s="330" t="str">
        <v>Distributor</v>
      </c>
      <c r="D262" s="330" t="str">
        <v/>
      </c>
      <c r="E262" s="330" t="str">
        <v/>
      </c>
      <c r="F262" s="330" t="str">
        <v>OW</v>
      </c>
      <c r="G262" s="330" t="str">
        <v>Outbound</v>
      </c>
      <c r="H262" s="330" t="str">
        <v>4S6004</v>
      </c>
      <c r="I262" s="331" t="str">
        <v>BRI-SSH</v>
      </c>
      <c r="J262" s="884">
        <v>45766</v>
      </c>
      <c r="K262" s="330">
        <v>5</v>
      </c>
      <c r="L262" s="330">
        <v>5</v>
      </c>
      <c r="M262" s="330">
        <v>285</v>
      </c>
      <c r="N262" s="330">
        <v>0</v>
      </c>
      <c r="O262" s="330">
        <v>0</v>
      </c>
      <c r="P262" s="330">
        <v>1425</v>
      </c>
      <c r="Q262" s="330" t="str">
        <v>Confirmed</v>
      </c>
      <c r="R262" s="330" t="str">
        <v>Closed Deal</v>
      </c>
      <c r="S262" s="330" t="str">
        <v>BRI</v>
      </c>
      <c r="T262" s="330" t="str">
        <v>SSH</v>
      </c>
      <c r="U262" s="330" t="str">
        <v>BRI</v>
      </c>
      <c r="V262" s="330">
        <v>6</v>
      </c>
      <c r="W262" s="330">
        <v>89</v>
      </c>
      <c r="X262" s="330" t="str">
        <v>E25-02B</v>
      </c>
      <c r="Y262" s="330">
        <v>186</v>
      </c>
      <c r="Z262" s="330">
        <v>186</v>
      </c>
      <c r="AA262" s="330">
        <v>0</v>
      </c>
      <c r="AB262" s="16" t="str">
        <v>E25</v>
      </c>
    </row>
    <row r="263" spans="1:28" x14ac:dyDescent="0.35">
      <c r="A263" s="331">
        <v>45677</v>
      </c>
      <c r="B263" s="330" t="str">
        <v>Genius</v>
      </c>
      <c r="C263" s="330" t="str">
        <v>Distributor</v>
      </c>
      <c r="D263" s="330" t="str">
        <v/>
      </c>
      <c r="E263" s="330" t="str">
        <v/>
      </c>
      <c r="F263" s="330" t="str">
        <v>OW</v>
      </c>
      <c r="G263" s="330" t="str">
        <v>Outbound</v>
      </c>
      <c r="H263" s="330" t="str">
        <v>4S6003</v>
      </c>
      <c r="I263" s="331" t="str">
        <v>SSH-BRI</v>
      </c>
      <c r="J263" s="884">
        <v>45773</v>
      </c>
      <c r="K263" s="330">
        <v>5</v>
      </c>
      <c r="L263" s="330">
        <v>5</v>
      </c>
      <c r="M263" s="330">
        <v>285</v>
      </c>
      <c r="N263" s="330">
        <v>0</v>
      </c>
      <c r="O263" s="330">
        <v>0</v>
      </c>
      <c r="P263" s="330">
        <v>1425</v>
      </c>
      <c r="Q263" s="330" t="str">
        <v>Confirmed</v>
      </c>
      <c r="R263" s="330" t="str">
        <v>Closed Deal</v>
      </c>
      <c r="S263" s="330" t="str">
        <v>SSH</v>
      </c>
      <c r="T263" s="330" t="str">
        <v>BRI</v>
      </c>
      <c r="U263" s="330" t="str">
        <v>BRI</v>
      </c>
      <c r="V263" s="330">
        <v>6</v>
      </c>
      <c r="W263" s="330">
        <v>96</v>
      </c>
      <c r="X263" s="330" t="str">
        <v>E25-02B</v>
      </c>
      <c r="Y263" s="330">
        <v>186</v>
      </c>
      <c r="Z263" s="330">
        <v>188</v>
      </c>
      <c r="AA263" s="330">
        <v>-2</v>
      </c>
      <c r="AB263" s="16" t="str">
        <v>E25</v>
      </c>
    </row>
    <row r="264" spans="1:28" x14ac:dyDescent="0.35">
      <c r="A264" s="331">
        <v>45677</v>
      </c>
      <c r="B264" s="330" t="str">
        <v>Nicolaus S.P.A</v>
      </c>
      <c r="C264" s="330" t="str">
        <v>Tour Operator</v>
      </c>
      <c r="D264" s="330" t="str">
        <v/>
      </c>
      <c r="E264" s="330" t="str">
        <v/>
      </c>
      <c r="F264" s="330" t="str">
        <v>RT</v>
      </c>
      <c r="G264" s="330" t="str">
        <v>Outbound</v>
      </c>
      <c r="H264" s="330" t="str">
        <v>4S6004</v>
      </c>
      <c r="I264" s="331" t="str">
        <v>BRI-SSH</v>
      </c>
      <c r="J264" s="884">
        <v>45864</v>
      </c>
      <c r="K264" s="330">
        <v>80</v>
      </c>
      <c r="L264" s="330">
        <v>80</v>
      </c>
      <c r="M264" s="330">
        <v>170</v>
      </c>
      <c r="N264" s="330">
        <v>0</v>
      </c>
      <c r="O264" s="330">
        <v>0</v>
      </c>
      <c r="P264" s="330">
        <v>13600</v>
      </c>
      <c r="Q264" s="330" t="str">
        <v>Confirmed</v>
      </c>
      <c r="R264" s="330" t="str">
        <v>Countersigned</v>
      </c>
      <c r="S264" s="330" t="str">
        <v>BRI</v>
      </c>
      <c r="T264" s="330" t="str">
        <v>SSH</v>
      </c>
      <c r="U264" s="330" t="str">
        <v>BRI</v>
      </c>
      <c r="V264" s="330">
        <v>6</v>
      </c>
      <c r="W264" s="330">
        <v>187</v>
      </c>
      <c r="X264" s="330" t="str">
        <v>S25-01</v>
      </c>
      <c r="Y264" s="330">
        <v>186</v>
      </c>
      <c r="Z264" s="330">
        <v>198</v>
      </c>
      <c r="AA264" s="330">
        <v>-12</v>
      </c>
      <c r="AB264" s="16" t="str">
        <v>S25</v>
      </c>
    </row>
    <row r="265" spans="1:28" x14ac:dyDescent="0.35">
      <c r="A265" s="331">
        <v>45677</v>
      </c>
      <c r="B265" s="330" t="str">
        <v>Nicolaus S.P.A</v>
      </c>
      <c r="C265" s="330" t="str">
        <v>Tour Operator</v>
      </c>
      <c r="D265" s="330" t="str">
        <v/>
      </c>
      <c r="E265" s="330" t="str">
        <v/>
      </c>
      <c r="F265" s="330" t="str">
        <v>RT</v>
      </c>
      <c r="G265" s="330" t="str">
        <v>Outbound</v>
      </c>
      <c r="H265" s="330" t="str">
        <v>4S6004</v>
      </c>
      <c r="I265" s="331" t="str">
        <v>BRI-SSH</v>
      </c>
      <c r="J265" s="884">
        <v>45871</v>
      </c>
      <c r="K265" s="330">
        <v>80</v>
      </c>
      <c r="L265" s="330">
        <v>80</v>
      </c>
      <c r="M265" s="330">
        <v>170</v>
      </c>
      <c r="N265" s="330">
        <v>0</v>
      </c>
      <c r="O265" s="330">
        <v>0</v>
      </c>
      <c r="P265" s="330">
        <v>13600</v>
      </c>
      <c r="Q265" s="330" t="str">
        <v>Confirmed</v>
      </c>
      <c r="R265" s="330" t="str">
        <v>Countersigned</v>
      </c>
      <c r="S265" s="330" t="str">
        <v>BRI</v>
      </c>
      <c r="T265" s="330" t="str">
        <v>SSH</v>
      </c>
      <c r="U265" s="330" t="str">
        <v>BRI</v>
      </c>
      <c r="V265" s="330">
        <v>6</v>
      </c>
      <c r="W265" s="330">
        <v>194</v>
      </c>
      <c r="X265" s="330" t="str">
        <v>S25-01</v>
      </c>
      <c r="Y265" s="330">
        <v>186</v>
      </c>
      <c r="Z265" s="330">
        <v>224</v>
      </c>
      <c r="AA265" s="330">
        <v>-38</v>
      </c>
      <c r="AB265" s="16" t="str">
        <v>S25</v>
      </c>
    </row>
    <row r="266" spans="1:28" x14ac:dyDescent="0.35">
      <c r="A266" s="331">
        <v>45677</v>
      </c>
      <c r="B266" s="330" t="str">
        <v>Nicolaus S.P.A</v>
      </c>
      <c r="C266" s="330" t="str">
        <v>Tour Operator</v>
      </c>
      <c r="D266" s="330" t="str">
        <v/>
      </c>
      <c r="E266" s="330" t="str">
        <v/>
      </c>
      <c r="F266" s="330" t="str">
        <v>RT</v>
      </c>
      <c r="G266" s="330" t="str">
        <v>Outbound</v>
      </c>
      <c r="H266" s="330" t="str">
        <v>4S6004</v>
      </c>
      <c r="I266" s="331" t="str">
        <v>BRI-SSH</v>
      </c>
      <c r="J266" s="884">
        <v>45878</v>
      </c>
      <c r="K266" s="330">
        <v>80</v>
      </c>
      <c r="L266" s="330">
        <v>80</v>
      </c>
      <c r="M266" s="330">
        <v>170</v>
      </c>
      <c r="N266" s="330">
        <v>0</v>
      </c>
      <c r="O266" s="330">
        <v>0</v>
      </c>
      <c r="P266" s="330">
        <v>13600</v>
      </c>
      <c r="Q266" s="330" t="str">
        <v>Confirmed</v>
      </c>
      <c r="R266" s="330" t="str">
        <v>Countersigned</v>
      </c>
      <c r="S266" s="330" t="str">
        <v>BRI</v>
      </c>
      <c r="T266" s="330" t="str">
        <v>SSH</v>
      </c>
      <c r="U266" s="330" t="str">
        <v>BRI</v>
      </c>
      <c r="V266" s="330">
        <v>6</v>
      </c>
      <c r="W266" s="330">
        <v>201</v>
      </c>
      <c r="X266" s="330" t="str">
        <v>S25-01</v>
      </c>
      <c r="Y266" s="330">
        <v>186</v>
      </c>
      <c r="Z266" s="330">
        <v>274</v>
      </c>
      <c r="AA266" s="330">
        <v>-88</v>
      </c>
      <c r="AB266" s="16" t="str">
        <v>S25</v>
      </c>
    </row>
    <row r="267" spans="1:28" x14ac:dyDescent="0.35">
      <c r="A267" s="331">
        <v>45677</v>
      </c>
      <c r="B267" s="330" t="str">
        <v>Nicolaus S.P.A</v>
      </c>
      <c r="C267" s="330" t="str">
        <v>Tour Operator</v>
      </c>
      <c r="D267" s="330" t="str">
        <v/>
      </c>
      <c r="E267" s="330" t="str">
        <v/>
      </c>
      <c r="F267" s="330" t="str">
        <v>RT</v>
      </c>
      <c r="G267" s="330" t="str">
        <v>Outbound</v>
      </c>
      <c r="H267" s="330" t="str">
        <v>4S6004</v>
      </c>
      <c r="I267" s="331" t="str">
        <v>BRI-SSH</v>
      </c>
      <c r="J267" s="884">
        <v>45885</v>
      </c>
      <c r="K267" s="330">
        <v>80</v>
      </c>
      <c r="L267" s="330">
        <v>80</v>
      </c>
      <c r="M267" s="330">
        <v>170</v>
      </c>
      <c r="N267" s="330">
        <v>0</v>
      </c>
      <c r="O267" s="330">
        <v>0</v>
      </c>
      <c r="P267" s="330">
        <v>13600</v>
      </c>
      <c r="Q267" s="330" t="str">
        <v>Confirmed</v>
      </c>
      <c r="R267" s="330" t="str">
        <v>Countersigned</v>
      </c>
      <c r="S267" s="330" t="str">
        <v>BRI</v>
      </c>
      <c r="T267" s="330" t="str">
        <v>SSH</v>
      </c>
      <c r="U267" s="330" t="str">
        <v>BRI</v>
      </c>
      <c r="V267" s="330">
        <v>6</v>
      </c>
      <c r="W267" s="330">
        <v>208</v>
      </c>
      <c r="X267" s="330" t="str">
        <v>S25-01</v>
      </c>
      <c r="Y267" s="330">
        <v>186</v>
      </c>
      <c r="Z267" s="330">
        <v>249</v>
      </c>
      <c r="AA267" s="330">
        <v>-63</v>
      </c>
      <c r="AB267" s="16" t="str">
        <v>S25</v>
      </c>
    </row>
    <row r="268" spans="1:28" x14ac:dyDescent="0.35">
      <c r="A268" s="331">
        <v>45677</v>
      </c>
      <c r="B268" s="330" t="str">
        <v>Nicolaus S.P.A</v>
      </c>
      <c r="C268" s="330" t="str">
        <v>Tour Operator</v>
      </c>
      <c r="D268" s="330" t="str">
        <v/>
      </c>
      <c r="E268" s="330" t="str">
        <v/>
      </c>
      <c r="F268" s="330" t="str">
        <v>RT</v>
      </c>
      <c r="G268" s="330" t="str">
        <v>Outbound</v>
      </c>
      <c r="H268" s="330" t="str">
        <v>4S6004</v>
      </c>
      <c r="I268" s="331" t="str">
        <v>BRI-SSH</v>
      </c>
      <c r="J268" s="884">
        <v>45892</v>
      </c>
      <c r="K268" s="330">
        <v>80</v>
      </c>
      <c r="L268" s="330">
        <v>80</v>
      </c>
      <c r="M268" s="330">
        <v>170</v>
      </c>
      <c r="N268" s="330">
        <v>0</v>
      </c>
      <c r="O268" s="330">
        <v>0</v>
      </c>
      <c r="P268" s="330">
        <v>13600</v>
      </c>
      <c r="Q268" s="330" t="str">
        <v>Confirmed</v>
      </c>
      <c r="R268" s="330" t="str">
        <v>Countersigned</v>
      </c>
      <c r="S268" s="330" t="str">
        <v>BRI</v>
      </c>
      <c r="T268" s="330" t="str">
        <v>SSH</v>
      </c>
      <c r="U268" s="330" t="str">
        <v>BRI</v>
      </c>
      <c r="V268" s="330">
        <v>6</v>
      </c>
      <c r="W268" s="330">
        <v>215</v>
      </c>
      <c r="X268" s="330" t="str">
        <v>S25-01</v>
      </c>
      <c r="Y268" s="330">
        <v>186</v>
      </c>
      <c r="Z268" s="330">
        <v>234</v>
      </c>
      <c r="AA268" s="330">
        <v>-48</v>
      </c>
      <c r="AB268" s="16" t="str">
        <v>S25</v>
      </c>
    </row>
    <row r="269" spans="1:28" x14ac:dyDescent="0.35">
      <c r="A269" s="331">
        <v>45677</v>
      </c>
      <c r="B269" s="330" t="str">
        <v>Nicolaus S.P.A</v>
      </c>
      <c r="C269" s="330" t="str">
        <v>Tour Operator</v>
      </c>
      <c r="D269" s="330" t="str">
        <v/>
      </c>
      <c r="E269" s="330" t="str">
        <v/>
      </c>
      <c r="F269" s="330" t="str">
        <v>RT</v>
      </c>
      <c r="G269" s="330" t="str">
        <v>Outbound</v>
      </c>
      <c r="H269" s="330" t="str">
        <v>4S6004</v>
      </c>
      <c r="I269" s="331" t="str">
        <v>BRI-SSH</v>
      </c>
      <c r="J269" s="884">
        <v>45899</v>
      </c>
      <c r="K269" s="330">
        <v>80</v>
      </c>
      <c r="L269" s="330">
        <v>80</v>
      </c>
      <c r="M269" s="330">
        <v>170</v>
      </c>
      <c r="N269" s="330">
        <v>0</v>
      </c>
      <c r="O269" s="330">
        <v>0</v>
      </c>
      <c r="P269" s="330">
        <v>13600</v>
      </c>
      <c r="Q269" s="330" t="str">
        <v>Confirmed</v>
      </c>
      <c r="R269" s="330" t="str">
        <v>Countersigned</v>
      </c>
      <c r="S269" s="330" t="str">
        <v>BRI</v>
      </c>
      <c r="T269" s="330" t="str">
        <v>SSH</v>
      </c>
      <c r="U269" s="330" t="str">
        <v>BRI</v>
      </c>
      <c r="V269" s="330">
        <v>6</v>
      </c>
      <c r="W269" s="330">
        <v>222</v>
      </c>
      <c r="X269" s="330" t="str">
        <v>S25-01</v>
      </c>
      <c r="Y269" s="330">
        <v>186</v>
      </c>
      <c r="Z269" s="330">
        <v>239</v>
      </c>
      <c r="AA269" s="330">
        <v>-53</v>
      </c>
      <c r="AB269" s="16" t="str">
        <v>S25</v>
      </c>
    </row>
    <row r="270" spans="1:28" x14ac:dyDescent="0.35">
      <c r="A270" s="331">
        <v>45677</v>
      </c>
      <c r="B270" s="330" t="str">
        <v>Nicolaus S.P.A</v>
      </c>
      <c r="C270" s="330" t="str">
        <v>Tour Operator</v>
      </c>
      <c r="D270" s="330" t="str">
        <v/>
      </c>
      <c r="E270" s="330" t="str">
        <v/>
      </c>
      <c r="F270" s="330" t="str">
        <v>RT</v>
      </c>
      <c r="G270" s="330" t="str">
        <v>Outbound</v>
      </c>
      <c r="H270" s="330" t="str">
        <v>4S6004</v>
      </c>
      <c r="I270" s="331" t="str">
        <v>BRI-SSH</v>
      </c>
      <c r="J270" s="884">
        <v>45906</v>
      </c>
      <c r="K270" s="330">
        <v>80</v>
      </c>
      <c r="L270" s="330">
        <v>80</v>
      </c>
      <c r="M270" s="330">
        <v>170</v>
      </c>
      <c r="N270" s="330">
        <v>0</v>
      </c>
      <c r="O270" s="330">
        <v>0</v>
      </c>
      <c r="P270" s="330">
        <v>13600</v>
      </c>
      <c r="Q270" s="330" t="str">
        <v>Confirmed</v>
      </c>
      <c r="R270" s="330" t="str">
        <v>Countersigned</v>
      </c>
      <c r="S270" s="330" t="str">
        <v>BRI</v>
      </c>
      <c r="T270" s="330" t="str">
        <v>SSH</v>
      </c>
      <c r="U270" s="330" t="str">
        <v>BRI</v>
      </c>
      <c r="V270" s="330">
        <v>6</v>
      </c>
      <c r="W270" s="330">
        <v>229</v>
      </c>
      <c r="X270" s="330" t="str">
        <v>S25-01</v>
      </c>
      <c r="Y270" s="330">
        <v>186</v>
      </c>
      <c r="Z270" s="330">
        <v>243</v>
      </c>
      <c r="AA270" s="330">
        <v>-57</v>
      </c>
      <c r="AB270" s="16" t="str">
        <v>S25</v>
      </c>
    </row>
    <row r="271" spans="1:28" x14ac:dyDescent="0.35">
      <c r="A271" s="331">
        <v>45677</v>
      </c>
      <c r="B271" s="330" t="str">
        <v>Nicolaus S.P.A</v>
      </c>
      <c r="C271" s="330" t="str">
        <v>Tour Operator</v>
      </c>
      <c r="D271" s="330" t="str">
        <v/>
      </c>
      <c r="E271" s="330" t="str">
        <v/>
      </c>
      <c r="F271" s="330" t="str">
        <v>RT</v>
      </c>
      <c r="G271" s="330" t="str">
        <v>Outbound</v>
      </c>
      <c r="H271" s="330" t="str">
        <v>4S6004</v>
      </c>
      <c r="I271" s="331" t="str">
        <v>BRI-SSH</v>
      </c>
      <c r="J271" s="884">
        <v>45913</v>
      </c>
      <c r="K271" s="330">
        <v>80</v>
      </c>
      <c r="L271" s="330">
        <v>80</v>
      </c>
      <c r="M271" s="330">
        <v>170</v>
      </c>
      <c r="N271" s="330">
        <v>0</v>
      </c>
      <c r="O271" s="330">
        <v>0</v>
      </c>
      <c r="P271" s="330">
        <v>13600</v>
      </c>
      <c r="Q271" s="330" t="str">
        <v>Confirmed</v>
      </c>
      <c r="R271" s="330" t="str">
        <v>Countersigned</v>
      </c>
      <c r="S271" s="330" t="str">
        <v>BRI</v>
      </c>
      <c r="T271" s="330" t="str">
        <v>SSH</v>
      </c>
      <c r="U271" s="330" t="str">
        <v>BRI</v>
      </c>
      <c r="V271" s="330">
        <v>6</v>
      </c>
      <c r="W271" s="330">
        <v>236</v>
      </c>
      <c r="X271" s="330" t="str">
        <v>S25-01</v>
      </c>
      <c r="Y271" s="330">
        <v>186</v>
      </c>
      <c r="Z271" s="330">
        <v>185</v>
      </c>
      <c r="AA271" s="330">
        <v>1</v>
      </c>
      <c r="AB271" s="16" t="str">
        <v>S25</v>
      </c>
    </row>
    <row r="272" spans="1:28" x14ac:dyDescent="0.35">
      <c r="A272" s="331">
        <v>45677</v>
      </c>
      <c r="B272" s="330" t="str">
        <v>Nicolaus S.P.A</v>
      </c>
      <c r="C272" s="330" t="str">
        <v>Tour Operator</v>
      </c>
      <c r="D272" s="330" t="str">
        <v/>
      </c>
      <c r="E272" s="330" t="str">
        <v/>
      </c>
      <c r="F272" s="330" t="str">
        <v>RT</v>
      </c>
      <c r="G272" s="330" t="str">
        <v>Outbound</v>
      </c>
      <c r="H272" s="330" t="str">
        <v>4S6004</v>
      </c>
      <c r="I272" s="331" t="str">
        <v>BRI-SSH</v>
      </c>
      <c r="J272" s="884">
        <v>45920</v>
      </c>
      <c r="K272" s="330">
        <v>80</v>
      </c>
      <c r="L272" s="330">
        <v>80</v>
      </c>
      <c r="M272" s="330">
        <v>170</v>
      </c>
      <c r="N272" s="330">
        <v>0</v>
      </c>
      <c r="O272" s="330">
        <v>0</v>
      </c>
      <c r="P272" s="330">
        <v>13600</v>
      </c>
      <c r="Q272" s="330" t="str">
        <v>Confirmed</v>
      </c>
      <c r="R272" s="330" t="str">
        <v>Countersigned</v>
      </c>
      <c r="S272" s="330" t="str">
        <v>BRI</v>
      </c>
      <c r="T272" s="330" t="str">
        <v>SSH</v>
      </c>
      <c r="U272" s="330" t="str">
        <v>BRI</v>
      </c>
      <c r="V272" s="330">
        <v>6</v>
      </c>
      <c r="W272" s="330">
        <v>243</v>
      </c>
      <c r="X272" s="330" t="str">
        <v>S25-01</v>
      </c>
      <c r="Y272" s="330">
        <v>186</v>
      </c>
      <c r="Z272" s="330">
        <v>189</v>
      </c>
      <c r="AA272" s="330">
        <v>-3</v>
      </c>
      <c r="AB272" s="16" t="str">
        <v>S25</v>
      </c>
    </row>
    <row r="273" spans="1:28" x14ac:dyDescent="0.35">
      <c r="A273" s="331">
        <v>45677</v>
      </c>
      <c r="B273" s="330" t="str">
        <v>Nicolaus S.P.A</v>
      </c>
      <c r="C273" s="330" t="str">
        <v>Tour Operator</v>
      </c>
      <c r="D273" s="330" t="str">
        <v/>
      </c>
      <c r="E273" s="330" t="str">
        <v/>
      </c>
      <c r="F273" s="330" t="str">
        <v>RT</v>
      </c>
      <c r="G273" s="330" t="str">
        <v>Outbound</v>
      </c>
      <c r="H273" s="330" t="str">
        <v>4S6004</v>
      </c>
      <c r="I273" s="331" t="str">
        <v>BRI-SSH</v>
      </c>
      <c r="J273" s="884">
        <v>45927</v>
      </c>
      <c r="K273" s="330">
        <v>80</v>
      </c>
      <c r="L273" s="330">
        <v>80</v>
      </c>
      <c r="M273" s="330">
        <v>170</v>
      </c>
      <c r="N273" s="330">
        <v>0</v>
      </c>
      <c r="O273" s="330">
        <v>0</v>
      </c>
      <c r="P273" s="330">
        <v>13600</v>
      </c>
      <c r="Q273" s="330" t="str">
        <v>Confirmed</v>
      </c>
      <c r="R273" s="330" t="str">
        <v>Countersigned</v>
      </c>
      <c r="S273" s="330" t="str">
        <v>BRI</v>
      </c>
      <c r="T273" s="330" t="str">
        <v>SSH</v>
      </c>
      <c r="U273" s="330" t="str">
        <v>BRI</v>
      </c>
      <c r="V273" s="330">
        <v>6</v>
      </c>
      <c r="W273" s="330">
        <v>250</v>
      </c>
      <c r="X273" s="330" t="str">
        <v>S25-01</v>
      </c>
      <c r="Y273" s="330">
        <v>186</v>
      </c>
      <c r="Z273" s="330">
        <v>180</v>
      </c>
      <c r="AA273" s="330">
        <v>6</v>
      </c>
      <c r="AB273" s="16" t="str">
        <v>S25</v>
      </c>
    </row>
    <row r="274" spans="1:28" x14ac:dyDescent="0.35">
      <c r="A274" s="331">
        <v>45677</v>
      </c>
      <c r="B274" s="330" t="str">
        <v>Nicolaus S.P.A</v>
      </c>
      <c r="C274" s="330" t="str">
        <v>Tour Operator</v>
      </c>
      <c r="D274" s="330" t="str">
        <v/>
      </c>
      <c r="E274" s="330" t="str">
        <v/>
      </c>
      <c r="F274" s="330" t="str">
        <v>RT</v>
      </c>
      <c r="G274" s="330" t="str">
        <v>Outbound</v>
      </c>
      <c r="H274" s="330" t="str">
        <v>4S6004</v>
      </c>
      <c r="I274" s="331" t="str">
        <v>BRI-SSH</v>
      </c>
      <c r="J274" s="884">
        <v>45934</v>
      </c>
      <c r="K274" s="330">
        <v>80</v>
      </c>
      <c r="L274" s="330">
        <v>80</v>
      </c>
      <c r="M274" s="330">
        <v>170</v>
      </c>
      <c r="N274" s="330">
        <v>0</v>
      </c>
      <c r="O274" s="330">
        <v>0</v>
      </c>
      <c r="P274" s="330">
        <v>13600</v>
      </c>
      <c r="Q274" s="330" t="str">
        <v>Confirmed</v>
      </c>
      <c r="R274" s="330" t="str">
        <v>Countersigned</v>
      </c>
      <c r="S274" s="330" t="str">
        <v>BRI</v>
      </c>
      <c r="T274" s="330" t="str">
        <v>SSH</v>
      </c>
      <c r="U274" s="330" t="str">
        <v>BRI</v>
      </c>
      <c r="V274" s="330">
        <v>6</v>
      </c>
      <c r="W274" s="330">
        <v>257</v>
      </c>
      <c r="X274" s="330" t="str">
        <v>S25-01</v>
      </c>
      <c r="Y274" s="330">
        <v>186</v>
      </c>
      <c r="Z274" s="330">
        <v>186</v>
      </c>
      <c r="AA274" s="330">
        <v>0</v>
      </c>
      <c r="AB274" s="16" t="str">
        <v>S25</v>
      </c>
    </row>
    <row r="275" spans="1:28" x14ac:dyDescent="0.35">
      <c r="A275" s="331">
        <v>45677</v>
      </c>
      <c r="B275" s="330" t="str">
        <v>Nicolaus S.P.A</v>
      </c>
      <c r="C275" s="330" t="str">
        <v>Tour Operator</v>
      </c>
      <c r="D275" s="330" t="str">
        <v/>
      </c>
      <c r="E275" s="330" t="str">
        <v/>
      </c>
      <c r="F275" s="330" t="str">
        <v>RT</v>
      </c>
      <c r="G275" s="330" t="str">
        <v>Outbound</v>
      </c>
      <c r="H275" s="330" t="str">
        <v>4S6004</v>
      </c>
      <c r="I275" s="331" t="str">
        <v>BRI-SSH</v>
      </c>
      <c r="J275" s="884">
        <v>45941</v>
      </c>
      <c r="K275" s="330">
        <v>80</v>
      </c>
      <c r="L275" s="330">
        <v>80</v>
      </c>
      <c r="M275" s="330">
        <v>170</v>
      </c>
      <c r="N275" s="330">
        <v>0</v>
      </c>
      <c r="O275" s="330">
        <v>0</v>
      </c>
      <c r="P275" s="330">
        <v>13600</v>
      </c>
      <c r="Q275" s="330" t="str">
        <v>Confirmed</v>
      </c>
      <c r="R275" s="330" t="str">
        <v>Countersigned</v>
      </c>
      <c r="S275" s="330" t="str">
        <v>BRI</v>
      </c>
      <c r="T275" s="330" t="str">
        <v>SSH</v>
      </c>
      <c r="U275" s="330" t="str">
        <v>BRI</v>
      </c>
      <c r="V275" s="330">
        <v>6</v>
      </c>
      <c r="W275" s="330">
        <v>264</v>
      </c>
      <c r="X275" s="330" t="str">
        <v>S25-01</v>
      </c>
      <c r="Y275" s="330">
        <v>186</v>
      </c>
      <c r="Z275" s="330">
        <v>177</v>
      </c>
      <c r="AA275" s="330">
        <v>9</v>
      </c>
      <c r="AB275" s="16" t="str">
        <v>S25</v>
      </c>
    </row>
    <row r="276" spans="1:28" x14ac:dyDescent="0.35">
      <c r="A276" s="331">
        <v>45677</v>
      </c>
      <c r="B276" s="330" t="str">
        <v>Nicolaus S.P.A</v>
      </c>
      <c r="C276" s="330" t="str">
        <v>Tour Operator</v>
      </c>
      <c r="D276" s="330" t="str">
        <v/>
      </c>
      <c r="E276" s="330" t="str">
        <v/>
      </c>
      <c r="F276" s="330" t="str">
        <v>RT</v>
      </c>
      <c r="G276" s="330" t="str">
        <v>Outbound</v>
      </c>
      <c r="H276" s="330" t="str">
        <v>4S6004</v>
      </c>
      <c r="I276" s="331" t="str">
        <v>BRI-SSH</v>
      </c>
      <c r="J276" s="884">
        <v>45948</v>
      </c>
      <c r="K276" s="330">
        <v>80</v>
      </c>
      <c r="L276" s="330">
        <v>80</v>
      </c>
      <c r="M276" s="330">
        <v>170</v>
      </c>
      <c r="N276" s="330">
        <v>0</v>
      </c>
      <c r="O276" s="330">
        <v>0</v>
      </c>
      <c r="P276" s="330">
        <v>13600</v>
      </c>
      <c r="Q276" s="330" t="str">
        <v>Confirmed</v>
      </c>
      <c r="R276" s="330" t="str">
        <v>Countersigned</v>
      </c>
      <c r="S276" s="330" t="str">
        <v>BRI</v>
      </c>
      <c r="T276" s="330" t="str">
        <v>SSH</v>
      </c>
      <c r="U276" s="330" t="str">
        <v>BRI</v>
      </c>
      <c r="V276" s="330">
        <v>6</v>
      </c>
      <c r="W276" s="330">
        <v>271</v>
      </c>
      <c r="X276" s="330" t="str">
        <v>S25-01</v>
      </c>
      <c r="Y276" s="330">
        <v>186</v>
      </c>
      <c r="Z276" s="330">
        <v>190</v>
      </c>
      <c r="AA276" s="330">
        <v>-4</v>
      </c>
      <c r="AB276" s="16" t="str">
        <v>S25</v>
      </c>
    </row>
    <row r="277" spans="1:28" x14ac:dyDescent="0.35">
      <c r="A277" s="331">
        <v>45677</v>
      </c>
      <c r="B277" s="330" t="str">
        <v>Nicolaus S.P.A</v>
      </c>
      <c r="C277" s="330" t="str">
        <v>Tour Operator</v>
      </c>
      <c r="D277" s="330" t="str">
        <v/>
      </c>
      <c r="E277" s="330" t="str">
        <v/>
      </c>
      <c r="F277" s="330" t="str">
        <v>RT</v>
      </c>
      <c r="G277" s="330" t="str">
        <v>Outbound</v>
      </c>
      <c r="H277" s="330" t="str">
        <v>4S6004</v>
      </c>
      <c r="I277" s="331" t="str">
        <v>BRI-SSH</v>
      </c>
      <c r="J277" s="884">
        <v>45955</v>
      </c>
      <c r="K277" s="330">
        <v>80</v>
      </c>
      <c r="L277" s="330">
        <v>80</v>
      </c>
      <c r="M277" s="330">
        <v>170</v>
      </c>
      <c r="N277" s="330">
        <v>0</v>
      </c>
      <c r="O277" s="330">
        <v>0</v>
      </c>
      <c r="P277" s="330">
        <v>13600</v>
      </c>
      <c r="Q277" s="330" t="str">
        <v>Confirmed</v>
      </c>
      <c r="R277" s="330" t="str">
        <v>Countersigned</v>
      </c>
      <c r="S277" s="330" t="str">
        <v>BRI</v>
      </c>
      <c r="T277" s="330" t="str">
        <v>SSH</v>
      </c>
      <c r="U277" s="330" t="str">
        <v>BRI</v>
      </c>
      <c r="V277" s="330">
        <v>6</v>
      </c>
      <c r="W277" s="330">
        <v>278</v>
      </c>
      <c r="X277" s="330" t="str">
        <v>S25-01</v>
      </c>
      <c r="Y277" s="330">
        <v>186</v>
      </c>
      <c r="Z277" s="330">
        <v>198</v>
      </c>
      <c r="AA277" s="330">
        <v>-12</v>
      </c>
      <c r="AB277" s="16" t="str">
        <v>S25</v>
      </c>
    </row>
    <row r="278" spans="1:28" x14ac:dyDescent="0.35">
      <c r="A278" s="331">
        <v>45677</v>
      </c>
      <c r="B278" s="330" t="str">
        <v>Nicolaus S.P.A</v>
      </c>
      <c r="C278" s="330" t="str">
        <v>Tour Operator</v>
      </c>
      <c r="D278" s="330" t="str">
        <v/>
      </c>
      <c r="E278" s="330" t="str">
        <v/>
      </c>
      <c r="F278" s="330" t="str">
        <v>RT</v>
      </c>
      <c r="G278" s="330" t="str">
        <v>Outbound</v>
      </c>
      <c r="H278" s="330" t="str">
        <v>4S6004</v>
      </c>
      <c r="I278" s="331" t="str">
        <v>BRI-SSH</v>
      </c>
      <c r="J278" s="884">
        <v>45962</v>
      </c>
      <c r="K278" s="330">
        <v>80</v>
      </c>
      <c r="L278" s="330">
        <v>80</v>
      </c>
      <c r="M278" s="330">
        <v>170</v>
      </c>
      <c r="N278" s="330">
        <v>0</v>
      </c>
      <c r="O278" s="330">
        <v>0</v>
      </c>
      <c r="P278" s="330">
        <v>13600</v>
      </c>
      <c r="Q278" s="330" t="str">
        <v>Confirmed</v>
      </c>
      <c r="R278" s="330" t="str">
        <v>Countersigned</v>
      </c>
      <c r="S278" s="330" t="str">
        <v>BRI</v>
      </c>
      <c r="T278" s="330" t="str">
        <v>SSH</v>
      </c>
      <c r="U278" s="330" t="str">
        <v>BRI</v>
      </c>
      <c r="V278" s="330">
        <v>6</v>
      </c>
      <c r="W278" s="330">
        <v>285</v>
      </c>
      <c r="X278" s="330" t="str">
        <v>S25-01</v>
      </c>
      <c r="Y278" s="330">
        <v>186</v>
      </c>
      <c r="Z278" s="330">
        <v>156</v>
      </c>
      <c r="AA278" s="330">
        <v>30</v>
      </c>
      <c r="AB278" s="16" t="str">
        <v>S25</v>
      </c>
    </row>
    <row r="279" spans="1:28" x14ac:dyDescent="0.35">
      <c r="A279" s="331">
        <v>45677</v>
      </c>
      <c r="B279" s="330" t="str">
        <v>Nicolaus S.P.A</v>
      </c>
      <c r="C279" s="330" t="str">
        <v>Tour Operator</v>
      </c>
      <c r="D279" s="330" t="str">
        <v/>
      </c>
      <c r="E279" s="330" t="str">
        <v/>
      </c>
      <c r="F279" s="330" t="str">
        <v>RT</v>
      </c>
      <c r="G279" s="330" t="str">
        <v>Outbound</v>
      </c>
      <c r="H279" s="330" t="str">
        <v>4S6004</v>
      </c>
      <c r="I279" s="331" t="str">
        <v>BRI-SSH</v>
      </c>
      <c r="J279" s="884">
        <v>45969</v>
      </c>
      <c r="K279" s="330">
        <v>80</v>
      </c>
      <c r="L279" s="330">
        <v>80</v>
      </c>
      <c r="M279" s="330">
        <v>170</v>
      </c>
      <c r="N279" s="330">
        <v>0</v>
      </c>
      <c r="O279" s="330">
        <v>0</v>
      </c>
      <c r="P279" s="330">
        <v>13600</v>
      </c>
      <c r="Q279" s="330" t="str">
        <v>Confirmed</v>
      </c>
      <c r="R279" s="330" t="str">
        <v>Countersigned</v>
      </c>
      <c r="S279" s="330" t="str">
        <v>BRI</v>
      </c>
      <c r="T279" s="330" t="str">
        <v>SSH</v>
      </c>
      <c r="U279" s="330" t="str">
        <v>BRI</v>
      </c>
      <c r="V279" s="330">
        <v>6</v>
      </c>
      <c r="W279" s="330">
        <v>292</v>
      </c>
      <c r="X279" s="330" t="str">
        <v>S25-01</v>
      </c>
      <c r="Y279" s="330">
        <v>186</v>
      </c>
      <c r="Z279" s="330">
        <v>156</v>
      </c>
      <c r="AA279" s="330">
        <v>30</v>
      </c>
      <c r="AB279" s="16" t="str">
        <v>S25</v>
      </c>
    </row>
    <row r="280" spans="1:28" x14ac:dyDescent="0.35">
      <c r="A280" s="331">
        <v>45677</v>
      </c>
      <c r="B280" s="330" t="str">
        <v>Nicolaus S.P.A</v>
      </c>
      <c r="C280" s="330" t="str">
        <v>Tour Operator</v>
      </c>
      <c r="D280" s="330" t="str">
        <v/>
      </c>
      <c r="E280" s="330" t="str">
        <v/>
      </c>
      <c r="F280" s="330" t="str">
        <v>RT</v>
      </c>
      <c r="G280" s="330" t="str">
        <v>Outbound</v>
      </c>
      <c r="H280" s="330" t="str">
        <v>4S6004</v>
      </c>
      <c r="I280" s="331" t="str">
        <v>BRI-SSH</v>
      </c>
      <c r="J280" s="884">
        <v>45976</v>
      </c>
      <c r="K280" s="330">
        <v>80</v>
      </c>
      <c r="L280" s="330">
        <v>80</v>
      </c>
      <c r="M280" s="330">
        <v>170</v>
      </c>
      <c r="N280" s="330">
        <v>0</v>
      </c>
      <c r="O280" s="330">
        <v>0</v>
      </c>
      <c r="P280" s="330">
        <v>13600</v>
      </c>
      <c r="Q280" s="330" t="str">
        <v>Confirmed</v>
      </c>
      <c r="R280" s="330" t="str">
        <v>Countersigned</v>
      </c>
      <c r="S280" s="330" t="str">
        <v>BRI</v>
      </c>
      <c r="T280" s="330" t="str">
        <v>SSH</v>
      </c>
      <c r="U280" s="330" t="str">
        <v>BRI</v>
      </c>
      <c r="V280" s="330">
        <v>6</v>
      </c>
      <c r="W280" s="330">
        <v>299</v>
      </c>
      <c r="X280" s="330" t="str">
        <v>S25-01</v>
      </c>
      <c r="Y280" s="330">
        <v>186</v>
      </c>
      <c r="Z280" s="330">
        <v>156</v>
      </c>
      <c r="AA280" s="330">
        <v>30</v>
      </c>
      <c r="AB280" s="16" t="str">
        <v>S25</v>
      </c>
    </row>
    <row r="281" spans="1:28" x14ac:dyDescent="0.35">
      <c r="A281" s="331">
        <v>45677</v>
      </c>
      <c r="B281" s="330" t="str">
        <v>Nicolaus S.P.A</v>
      </c>
      <c r="C281" s="330" t="str">
        <v>Tour Operator</v>
      </c>
      <c r="D281" s="330" t="str">
        <v/>
      </c>
      <c r="E281" s="330" t="str">
        <v/>
      </c>
      <c r="F281" s="330" t="str">
        <v>RT</v>
      </c>
      <c r="G281" s="330" t="str">
        <v>Outbound</v>
      </c>
      <c r="H281" s="330" t="str">
        <v>4S6004</v>
      </c>
      <c r="I281" s="331" t="str">
        <v>BRI-SSH</v>
      </c>
      <c r="J281" s="884">
        <v>45983</v>
      </c>
      <c r="K281" s="330">
        <v>80</v>
      </c>
      <c r="L281" s="330">
        <v>80</v>
      </c>
      <c r="M281" s="330">
        <v>170</v>
      </c>
      <c r="N281" s="330">
        <v>0</v>
      </c>
      <c r="O281" s="330">
        <v>0</v>
      </c>
      <c r="P281" s="330">
        <v>13600</v>
      </c>
      <c r="Q281" s="330" t="str">
        <v>Confirmed</v>
      </c>
      <c r="R281" s="330" t="str">
        <v>Countersigned</v>
      </c>
      <c r="S281" s="330" t="str">
        <v>BRI</v>
      </c>
      <c r="T281" s="330" t="str">
        <v>SSH</v>
      </c>
      <c r="U281" s="330" t="str">
        <v>BRI</v>
      </c>
      <c r="V281" s="330">
        <v>6</v>
      </c>
      <c r="W281" s="330">
        <v>306</v>
      </c>
      <c r="X281" s="330" t="str">
        <v>S25-01</v>
      </c>
      <c r="Y281" s="330">
        <v>186</v>
      </c>
      <c r="Z281" s="330">
        <v>126</v>
      </c>
      <c r="AA281" s="330">
        <v>60</v>
      </c>
      <c r="AB281" s="16" t="str">
        <v>S25</v>
      </c>
    </row>
    <row r="282" spans="1:28" x14ac:dyDescent="0.35">
      <c r="A282" s="331">
        <v>45677</v>
      </c>
      <c r="B282" s="330" t="str">
        <v>Nicolaus S.P.A</v>
      </c>
      <c r="C282" s="330" t="str">
        <v>Tour Operator</v>
      </c>
      <c r="D282" s="330" t="str">
        <v/>
      </c>
      <c r="E282" s="330" t="str">
        <v/>
      </c>
      <c r="F282" s="330" t="str">
        <v>RT</v>
      </c>
      <c r="G282" s="330" t="str">
        <v>Inbound</v>
      </c>
      <c r="H282" s="330" t="str">
        <v>4S6003</v>
      </c>
      <c r="I282" s="331" t="str">
        <v>SSH-BRI</v>
      </c>
      <c r="J282" s="884">
        <v>45871</v>
      </c>
      <c r="K282" s="330">
        <v>80</v>
      </c>
      <c r="L282" s="330">
        <v>80</v>
      </c>
      <c r="M282" s="330">
        <v>170</v>
      </c>
      <c r="N282" s="330">
        <v>0</v>
      </c>
      <c r="O282" s="330">
        <v>0</v>
      </c>
      <c r="P282" s="330">
        <v>13600</v>
      </c>
      <c r="Q282" s="330" t="str">
        <v>Confirmed</v>
      </c>
      <c r="R282" s="330" t="str">
        <v>Countersigned</v>
      </c>
      <c r="S282" s="330" t="str">
        <v>SSH</v>
      </c>
      <c r="T282" s="330" t="str">
        <v>BRI</v>
      </c>
      <c r="U282" s="330" t="str">
        <v>BRI</v>
      </c>
      <c r="V282" s="330">
        <v>6</v>
      </c>
      <c r="W282" s="330">
        <v>194</v>
      </c>
      <c r="X282" s="330" t="str">
        <v>S25-01</v>
      </c>
      <c r="Y282" s="330">
        <v>186</v>
      </c>
      <c r="Z282" s="330">
        <v>198</v>
      </c>
      <c r="AA282" s="330">
        <v>-12</v>
      </c>
      <c r="AB282" s="16" t="str">
        <v>S25</v>
      </c>
    </row>
    <row r="283" spans="1:28" x14ac:dyDescent="0.35">
      <c r="A283" s="331">
        <v>45677</v>
      </c>
      <c r="B283" s="330" t="str">
        <v>Nicolaus S.P.A</v>
      </c>
      <c r="C283" s="330" t="str">
        <v>Tour Operator</v>
      </c>
      <c r="D283" s="330" t="str">
        <v/>
      </c>
      <c r="E283" s="330" t="str">
        <v/>
      </c>
      <c r="F283" s="330" t="str">
        <v>RT</v>
      </c>
      <c r="G283" s="330" t="str">
        <v>Inbound</v>
      </c>
      <c r="H283" s="330" t="str">
        <v>4S6003</v>
      </c>
      <c r="I283" s="331" t="str">
        <v>SSH-BRI</v>
      </c>
      <c r="J283" s="884">
        <v>45878</v>
      </c>
      <c r="K283" s="330">
        <v>80</v>
      </c>
      <c r="L283" s="330">
        <v>80</v>
      </c>
      <c r="M283" s="330">
        <v>170</v>
      </c>
      <c r="N283" s="330">
        <v>0</v>
      </c>
      <c r="O283" s="330">
        <v>0</v>
      </c>
      <c r="P283" s="330">
        <v>13600</v>
      </c>
      <c r="Q283" s="330" t="str">
        <v>Confirmed</v>
      </c>
      <c r="R283" s="330" t="str">
        <v>Countersigned</v>
      </c>
      <c r="S283" s="330" t="str">
        <v>SSH</v>
      </c>
      <c r="T283" s="330" t="str">
        <v>BRI</v>
      </c>
      <c r="U283" s="330" t="str">
        <v>BRI</v>
      </c>
      <c r="V283" s="330">
        <v>6</v>
      </c>
      <c r="W283" s="330">
        <v>201</v>
      </c>
      <c r="X283" s="330" t="str">
        <v>S25-01</v>
      </c>
      <c r="Y283" s="330">
        <v>186</v>
      </c>
      <c r="Z283" s="330">
        <v>220</v>
      </c>
      <c r="AA283" s="330">
        <v>-34</v>
      </c>
      <c r="AB283" s="16" t="str">
        <v>S25</v>
      </c>
    </row>
    <row r="284" spans="1:28" x14ac:dyDescent="0.35">
      <c r="A284" s="331">
        <v>45677</v>
      </c>
      <c r="B284" s="330" t="str">
        <v>Nicolaus S.P.A</v>
      </c>
      <c r="C284" s="330" t="str">
        <v>Tour Operator</v>
      </c>
      <c r="D284" s="330" t="str">
        <v/>
      </c>
      <c r="E284" s="330" t="str">
        <v/>
      </c>
      <c r="F284" s="330" t="str">
        <v>RT</v>
      </c>
      <c r="G284" s="330" t="str">
        <v>Inbound</v>
      </c>
      <c r="H284" s="330" t="str">
        <v>4S6003</v>
      </c>
      <c r="I284" s="331" t="str">
        <v>SSH-BRI</v>
      </c>
      <c r="J284" s="884">
        <v>45885</v>
      </c>
      <c r="K284" s="330">
        <v>80</v>
      </c>
      <c r="L284" s="330">
        <v>80</v>
      </c>
      <c r="M284" s="330">
        <v>170</v>
      </c>
      <c r="N284" s="330">
        <v>0</v>
      </c>
      <c r="O284" s="330">
        <v>0</v>
      </c>
      <c r="P284" s="330">
        <v>13600</v>
      </c>
      <c r="Q284" s="330" t="str">
        <v>Confirmed</v>
      </c>
      <c r="R284" s="330" t="str">
        <v>Countersigned</v>
      </c>
      <c r="S284" s="330" t="str">
        <v>SSH</v>
      </c>
      <c r="T284" s="330" t="str">
        <v>BRI</v>
      </c>
      <c r="U284" s="330" t="str">
        <v>BRI</v>
      </c>
      <c r="V284" s="330">
        <v>6</v>
      </c>
      <c r="W284" s="330">
        <v>208</v>
      </c>
      <c r="X284" s="330" t="str">
        <v>S25-01</v>
      </c>
      <c r="Y284" s="330">
        <v>186</v>
      </c>
      <c r="Z284" s="330">
        <v>268</v>
      </c>
      <c r="AA284" s="330">
        <v>-82</v>
      </c>
      <c r="AB284" s="16" t="str">
        <v>S25</v>
      </c>
    </row>
    <row r="285" spans="1:28" x14ac:dyDescent="0.35">
      <c r="A285" s="331">
        <v>45677</v>
      </c>
      <c r="B285" s="330" t="str">
        <v>Nicolaus S.P.A</v>
      </c>
      <c r="C285" s="330" t="str">
        <v>Tour Operator</v>
      </c>
      <c r="D285" s="330" t="str">
        <v/>
      </c>
      <c r="E285" s="330" t="str">
        <v/>
      </c>
      <c r="F285" s="330" t="str">
        <v>RT</v>
      </c>
      <c r="G285" s="330" t="str">
        <v>Inbound</v>
      </c>
      <c r="H285" s="330" t="str">
        <v>4S6003</v>
      </c>
      <c r="I285" s="331" t="str">
        <v>SSH-BRI</v>
      </c>
      <c r="J285" s="884">
        <v>45892</v>
      </c>
      <c r="K285" s="330">
        <v>80</v>
      </c>
      <c r="L285" s="330">
        <v>80</v>
      </c>
      <c r="M285" s="330">
        <v>170</v>
      </c>
      <c r="N285" s="330">
        <v>0</v>
      </c>
      <c r="O285" s="330">
        <v>0</v>
      </c>
      <c r="P285" s="330">
        <v>13600</v>
      </c>
      <c r="Q285" s="330" t="str">
        <v>Confirmed</v>
      </c>
      <c r="R285" s="330" t="str">
        <v>Countersigned</v>
      </c>
      <c r="S285" s="330" t="str">
        <v>SSH</v>
      </c>
      <c r="T285" s="330" t="str">
        <v>BRI</v>
      </c>
      <c r="U285" s="330" t="str">
        <v>BRI</v>
      </c>
      <c r="V285" s="330">
        <v>6</v>
      </c>
      <c r="W285" s="330">
        <v>215</v>
      </c>
      <c r="X285" s="330" t="str">
        <v>S25-01</v>
      </c>
      <c r="Y285" s="330">
        <v>186</v>
      </c>
      <c r="Z285" s="330">
        <v>254</v>
      </c>
      <c r="AA285" s="330">
        <v>-68</v>
      </c>
      <c r="AB285" s="16" t="str">
        <v>S25</v>
      </c>
    </row>
    <row r="286" spans="1:28" x14ac:dyDescent="0.35">
      <c r="A286" s="331">
        <v>45677</v>
      </c>
      <c r="B286" s="330" t="str">
        <v>Nicolaus S.P.A</v>
      </c>
      <c r="C286" s="330" t="str">
        <v>Tour Operator</v>
      </c>
      <c r="D286" s="330" t="str">
        <v/>
      </c>
      <c r="E286" s="330" t="str">
        <v/>
      </c>
      <c r="F286" s="330" t="str">
        <v>RT</v>
      </c>
      <c r="G286" s="330" t="str">
        <v>Inbound</v>
      </c>
      <c r="H286" s="330" t="str">
        <v>4S6003</v>
      </c>
      <c r="I286" s="331" t="str">
        <v>SSH-BRI</v>
      </c>
      <c r="J286" s="884">
        <v>45899</v>
      </c>
      <c r="K286" s="330">
        <v>80</v>
      </c>
      <c r="L286" s="330">
        <v>80</v>
      </c>
      <c r="M286" s="330">
        <v>170</v>
      </c>
      <c r="N286" s="330">
        <v>0</v>
      </c>
      <c r="O286" s="330">
        <v>0</v>
      </c>
      <c r="P286" s="330">
        <v>13600</v>
      </c>
      <c r="Q286" s="330" t="str">
        <v>Confirmed</v>
      </c>
      <c r="R286" s="330" t="str">
        <v>Countersigned</v>
      </c>
      <c r="S286" s="330" t="str">
        <v>SSH</v>
      </c>
      <c r="T286" s="330" t="str">
        <v>BRI</v>
      </c>
      <c r="U286" s="330" t="str">
        <v>BRI</v>
      </c>
      <c r="V286" s="330">
        <v>6</v>
      </c>
      <c r="W286" s="330">
        <v>222</v>
      </c>
      <c r="X286" s="330" t="str">
        <v>S25-01</v>
      </c>
      <c r="Y286" s="330">
        <v>186</v>
      </c>
      <c r="Z286" s="330">
        <v>234</v>
      </c>
      <c r="AA286" s="330">
        <v>-48</v>
      </c>
      <c r="AB286" s="16" t="str">
        <v>S25</v>
      </c>
    </row>
    <row r="287" spans="1:28" x14ac:dyDescent="0.35">
      <c r="A287" s="331">
        <v>45677</v>
      </c>
      <c r="B287" s="330" t="str">
        <v>Nicolaus S.P.A</v>
      </c>
      <c r="C287" s="330" t="str">
        <v>Tour Operator</v>
      </c>
      <c r="D287" s="330" t="str">
        <v/>
      </c>
      <c r="E287" s="330" t="str">
        <v/>
      </c>
      <c r="F287" s="330" t="str">
        <v>RT</v>
      </c>
      <c r="G287" s="330" t="str">
        <v>Inbound</v>
      </c>
      <c r="H287" s="330" t="str">
        <v>4S6003</v>
      </c>
      <c r="I287" s="331" t="str">
        <v>SSH-BRI</v>
      </c>
      <c r="J287" s="884">
        <v>45906</v>
      </c>
      <c r="K287" s="330">
        <v>80</v>
      </c>
      <c r="L287" s="330">
        <v>80</v>
      </c>
      <c r="M287" s="330">
        <v>170</v>
      </c>
      <c r="N287" s="330">
        <v>0</v>
      </c>
      <c r="O287" s="330">
        <v>0</v>
      </c>
      <c r="P287" s="330">
        <v>13600</v>
      </c>
      <c r="Q287" s="330" t="str">
        <v>Confirmed</v>
      </c>
      <c r="R287" s="330" t="str">
        <v>Countersigned</v>
      </c>
      <c r="S287" s="330" t="str">
        <v>SSH</v>
      </c>
      <c r="T287" s="330" t="str">
        <v>BRI</v>
      </c>
      <c r="U287" s="330" t="str">
        <v>BRI</v>
      </c>
      <c r="V287" s="330">
        <v>6</v>
      </c>
      <c r="W287" s="330">
        <v>229</v>
      </c>
      <c r="X287" s="330" t="str">
        <v>S25-01</v>
      </c>
      <c r="Y287" s="330">
        <v>186</v>
      </c>
      <c r="Z287" s="330">
        <v>236</v>
      </c>
      <c r="AA287" s="330">
        <v>-50</v>
      </c>
      <c r="AB287" s="16" t="str">
        <v>S25</v>
      </c>
    </row>
    <row r="288" spans="1:28" x14ac:dyDescent="0.35">
      <c r="A288" s="331">
        <v>45677</v>
      </c>
      <c r="B288" s="330" t="str">
        <v>Nicolaus S.P.A</v>
      </c>
      <c r="C288" s="330" t="str">
        <v>Tour Operator</v>
      </c>
      <c r="D288" s="330" t="str">
        <v/>
      </c>
      <c r="E288" s="330" t="str">
        <v/>
      </c>
      <c r="F288" s="330" t="str">
        <v>RT</v>
      </c>
      <c r="G288" s="330" t="str">
        <v>Inbound</v>
      </c>
      <c r="H288" s="330" t="str">
        <v>4S6003</v>
      </c>
      <c r="I288" s="331" t="str">
        <v>SSH-BRI</v>
      </c>
      <c r="J288" s="884">
        <v>45913</v>
      </c>
      <c r="K288" s="330">
        <v>80</v>
      </c>
      <c r="L288" s="330">
        <v>80</v>
      </c>
      <c r="M288" s="330">
        <v>170</v>
      </c>
      <c r="N288" s="330">
        <v>0</v>
      </c>
      <c r="O288" s="330">
        <v>0</v>
      </c>
      <c r="P288" s="330">
        <v>13600</v>
      </c>
      <c r="Q288" s="330" t="str">
        <v>Confirmed</v>
      </c>
      <c r="R288" s="330" t="str">
        <v>Countersigned</v>
      </c>
      <c r="S288" s="330" t="str">
        <v>SSH</v>
      </c>
      <c r="T288" s="330" t="str">
        <v>BRI</v>
      </c>
      <c r="U288" s="330" t="str">
        <v>BRI</v>
      </c>
      <c r="V288" s="330">
        <v>6</v>
      </c>
      <c r="W288" s="330">
        <v>236</v>
      </c>
      <c r="X288" s="330" t="str">
        <v>S25-01</v>
      </c>
      <c r="Y288" s="330">
        <v>186</v>
      </c>
      <c r="Z288" s="330">
        <v>251</v>
      </c>
      <c r="AA288" s="330">
        <v>-65</v>
      </c>
      <c r="AB288" s="16" t="str">
        <v>S25</v>
      </c>
    </row>
    <row r="289" spans="1:28" x14ac:dyDescent="0.35">
      <c r="A289" s="331">
        <v>45677</v>
      </c>
      <c r="B289" s="330" t="str">
        <v>Nicolaus S.P.A</v>
      </c>
      <c r="C289" s="330" t="str">
        <v>Tour Operator</v>
      </c>
      <c r="D289" s="330" t="str">
        <v/>
      </c>
      <c r="E289" s="330" t="str">
        <v/>
      </c>
      <c r="F289" s="330" t="str">
        <v>RT</v>
      </c>
      <c r="G289" s="330" t="str">
        <v>Inbound</v>
      </c>
      <c r="H289" s="330" t="str">
        <v>4S6003</v>
      </c>
      <c r="I289" s="331" t="str">
        <v>SSH-BRI</v>
      </c>
      <c r="J289" s="884">
        <v>45920</v>
      </c>
      <c r="K289" s="330">
        <v>80</v>
      </c>
      <c r="L289" s="330">
        <v>80</v>
      </c>
      <c r="M289" s="330">
        <v>170</v>
      </c>
      <c r="N289" s="330">
        <v>0</v>
      </c>
      <c r="O289" s="330">
        <v>0</v>
      </c>
      <c r="P289" s="330">
        <v>13600</v>
      </c>
      <c r="Q289" s="330" t="str">
        <v>Confirmed</v>
      </c>
      <c r="R289" s="330" t="str">
        <v>Countersigned</v>
      </c>
      <c r="S289" s="330" t="str">
        <v>SSH</v>
      </c>
      <c r="T289" s="330" t="str">
        <v>BRI</v>
      </c>
      <c r="U289" s="330" t="str">
        <v>BRI</v>
      </c>
      <c r="V289" s="330">
        <v>6</v>
      </c>
      <c r="W289" s="330">
        <v>243</v>
      </c>
      <c r="X289" s="330" t="str">
        <v>S25-01</v>
      </c>
      <c r="Y289" s="330">
        <v>186</v>
      </c>
      <c r="Z289" s="330">
        <v>189</v>
      </c>
      <c r="AA289" s="330">
        <v>-3</v>
      </c>
      <c r="AB289" s="16" t="str">
        <v>S25</v>
      </c>
    </row>
    <row r="290" spans="1:28" x14ac:dyDescent="0.35">
      <c r="A290" s="331">
        <v>45677</v>
      </c>
      <c r="B290" s="330" t="str">
        <v>Nicolaus S.P.A</v>
      </c>
      <c r="C290" s="330" t="str">
        <v>Tour Operator</v>
      </c>
      <c r="D290" s="330" t="str">
        <v/>
      </c>
      <c r="E290" s="330" t="str">
        <v/>
      </c>
      <c r="F290" s="330" t="str">
        <v>RT</v>
      </c>
      <c r="G290" s="330" t="str">
        <v>Inbound</v>
      </c>
      <c r="H290" s="330" t="str">
        <v>4S6003</v>
      </c>
      <c r="I290" s="331" t="str">
        <v>SSH-BRI</v>
      </c>
      <c r="J290" s="884">
        <v>45927</v>
      </c>
      <c r="K290" s="330">
        <v>80</v>
      </c>
      <c r="L290" s="330">
        <v>80</v>
      </c>
      <c r="M290" s="330">
        <v>170</v>
      </c>
      <c r="N290" s="330">
        <v>0</v>
      </c>
      <c r="O290" s="330">
        <v>0</v>
      </c>
      <c r="P290" s="330">
        <v>13600</v>
      </c>
      <c r="Q290" s="330" t="str">
        <v>Confirmed</v>
      </c>
      <c r="R290" s="330" t="str">
        <v>Countersigned</v>
      </c>
      <c r="S290" s="330" t="str">
        <v>SSH</v>
      </c>
      <c r="T290" s="330" t="str">
        <v>BRI</v>
      </c>
      <c r="U290" s="330" t="str">
        <v>BRI</v>
      </c>
      <c r="V290" s="330">
        <v>6</v>
      </c>
      <c r="W290" s="330">
        <v>250</v>
      </c>
      <c r="X290" s="330" t="str">
        <v>S25-01</v>
      </c>
      <c r="Y290" s="330">
        <v>186</v>
      </c>
      <c r="Z290" s="330">
        <v>190</v>
      </c>
      <c r="AA290" s="330">
        <v>-4</v>
      </c>
      <c r="AB290" s="16" t="str">
        <v>S25</v>
      </c>
    </row>
    <row r="291" spans="1:28" x14ac:dyDescent="0.35">
      <c r="A291" s="331">
        <v>45677</v>
      </c>
      <c r="B291" s="330" t="str">
        <v>Nicolaus S.P.A</v>
      </c>
      <c r="C291" s="330" t="str">
        <v>Tour Operator</v>
      </c>
      <c r="D291" s="330" t="str">
        <v/>
      </c>
      <c r="E291" s="330" t="str">
        <v/>
      </c>
      <c r="F291" s="330" t="str">
        <v>RT</v>
      </c>
      <c r="G291" s="330" t="str">
        <v>Inbound</v>
      </c>
      <c r="H291" s="330" t="str">
        <v>4S6003</v>
      </c>
      <c r="I291" s="331" t="str">
        <v>SSH-BRI</v>
      </c>
      <c r="J291" s="884">
        <v>45934</v>
      </c>
      <c r="K291" s="330">
        <v>80</v>
      </c>
      <c r="L291" s="330">
        <v>80</v>
      </c>
      <c r="M291" s="330">
        <v>170</v>
      </c>
      <c r="N291" s="330">
        <v>0</v>
      </c>
      <c r="O291" s="330">
        <v>0</v>
      </c>
      <c r="P291" s="330">
        <v>13600</v>
      </c>
      <c r="Q291" s="330" t="str">
        <v>Confirmed</v>
      </c>
      <c r="R291" s="330" t="str">
        <v>Countersigned</v>
      </c>
      <c r="S291" s="330" t="str">
        <v>SSH</v>
      </c>
      <c r="T291" s="330" t="str">
        <v>BRI</v>
      </c>
      <c r="U291" s="330" t="str">
        <v>BRI</v>
      </c>
      <c r="V291" s="330">
        <v>6</v>
      </c>
      <c r="W291" s="330">
        <v>257</v>
      </c>
      <c r="X291" s="330" t="str">
        <v>S25-01</v>
      </c>
      <c r="Y291" s="330">
        <v>186</v>
      </c>
      <c r="Z291" s="330">
        <v>181</v>
      </c>
      <c r="AA291" s="330">
        <v>5</v>
      </c>
      <c r="AB291" s="16" t="str">
        <v>S25</v>
      </c>
    </row>
    <row r="292" spans="1:28" x14ac:dyDescent="0.35">
      <c r="A292" s="331">
        <v>45677</v>
      </c>
      <c r="B292" s="330" t="str">
        <v>Nicolaus S.P.A</v>
      </c>
      <c r="C292" s="330" t="str">
        <v>Tour Operator</v>
      </c>
      <c r="D292" s="330" t="str">
        <v/>
      </c>
      <c r="E292" s="330" t="str">
        <v/>
      </c>
      <c r="F292" s="330" t="str">
        <v>RT</v>
      </c>
      <c r="G292" s="330" t="str">
        <v>Inbound</v>
      </c>
      <c r="H292" s="330" t="str">
        <v>4S6003</v>
      </c>
      <c r="I292" s="331" t="str">
        <v>SSH-BRI</v>
      </c>
      <c r="J292" s="884">
        <v>45941</v>
      </c>
      <c r="K292" s="330">
        <v>80</v>
      </c>
      <c r="L292" s="330">
        <v>80</v>
      </c>
      <c r="M292" s="330">
        <v>170</v>
      </c>
      <c r="N292" s="330">
        <v>0</v>
      </c>
      <c r="O292" s="330">
        <v>0</v>
      </c>
      <c r="P292" s="330">
        <v>13600</v>
      </c>
      <c r="Q292" s="330" t="str">
        <v>Confirmed</v>
      </c>
      <c r="R292" s="330" t="str">
        <v>Countersigned</v>
      </c>
      <c r="S292" s="330" t="str">
        <v>SSH</v>
      </c>
      <c r="T292" s="330" t="str">
        <v>BRI</v>
      </c>
      <c r="U292" s="330" t="str">
        <v>BRI</v>
      </c>
      <c r="V292" s="330">
        <v>6</v>
      </c>
      <c r="W292" s="330">
        <v>264</v>
      </c>
      <c r="X292" s="330" t="str">
        <v>S25-01</v>
      </c>
      <c r="Y292" s="330">
        <v>186</v>
      </c>
      <c r="Z292" s="330">
        <v>185</v>
      </c>
      <c r="AA292" s="330">
        <v>1</v>
      </c>
      <c r="AB292" s="16" t="str">
        <v>S25</v>
      </c>
    </row>
    <row r="293" spans="1:28" x14ac:dyDescent="0.35">
      <c r="A293" s="331">
        <v>45677</v>
      </c>
      <c r="B293" s="330" t="str">
        <v>Nicolaus S.P.A</v>
      </c>
      <c r="C293" s="330" t="str">
        <v>Tour Operator</v>
      </c>
      <c r="D293" s="330" t="str">
        <v/>
      </c>
      <c r="E293" s="330" t="str">
        <v/>
      </c>
      <c r="F293" s="330" t="str">
        <v>RT</v>
      </c>
      <c r="G293" s="330" t="str">
        <v>Inbound</v>
      </c>
      <c r="H293" s="330" t="str">
        <v>4S6003</v>
      </c>
      <c r="I293" s="331" t="str">
        <v>SSH-BRI</v>
      </c>
      <c r="J293" s="884">
        <v>45948</v>
      </c>
      <c r="K293" s="330">
        <v>80</v>
      </c>
      <c r="L293" s="330">
        <v>80</v>
      </c>
      <c r="M293" s="330">
        <v>170</v>
      </c>
      <c r="N293" s="330">
        <v>0</v>
      </c>
      <c r="O293" s="330">
        <v>0</v>
      </c>
      <c r="P293" s="330">
        <v>13600</v>
      </c>
      <c r="Q293" s="330" t="str">
        <v>Confirmed</v>
      </c>
      <c r="R293" s="330" t="str">
        <v>Countersigned</v>
      </c>
      <c r="S293" s="330" t="str">
        <v>SSH</v>
      </c>
      <c r="T293" s="330" t="str">
        <v>BRI</v>
      </c>
      <c r="U293" s="330" t="str">
        <v>BRI</v>
      </c>
      <c r="V293" s="330">
        <v>6</v>
      </c>
      <c r="W293" s="330">
        <v>271</v>
      </c>
      <c r="X293" s="330" t="str">
        <v>S25-01</v>
      </c>
      <c r="Y293" s="330">
        <v>186</v>
      </c>
      <c r="Z293" s="330">
        <v>177</v>
      </c>
      <c r="AA293" s="330">
        <v>9</v>
      </c>
      <c r="AB293" s="16" t="str">
        <v>S25</v>
      </c>
    </row>
    <row r="294" spans="1:28" x14ac:dyDescent="0.35">
      <c r="A294" s="331">
        <v>45677</v>
      </c>
      <c r="B294" s="330" t="str">
        <v>Nicolaus S.P.A</v>
      </c>
      <c r="C294" s="330" t="str">
        <v>Tour Operator</v>
      </c>
      <c r="D294" s="330" t="str">
        <v/>
      </c>
      <c r="E294" s="330" t="str">
        <v/>
      </c>
      <c r="F294" s="330" t="str">
        <v>RT</v>
      </c>
      <c r="G294" s="330" t="str">
        <v>Inbound</v>
      </c>
      <c r="H294" s="330" t="str">
        <v>4S6003</v>
      </c>
      <c r="I294" s="331" t="str">
        <v>SSH-BRI</v>
      </c>
      <c r="J294" s="884">
        <v>45955</v>
      </c>
      <c r="K294" s="330">
        <v>80</v>
      </c>
      <c r="L294" s="330">
        <v>80</v>
      </c>
      <c r="M294" s="330">
        <v>170</v>
      </c>
      <c r="N294" s="330">
        <v>0</v>
      </c>
      <c r="O294" s="330">
        <v>0</v>
      </c>
      <c r="P294" s="330">
        <v>13600</v>
      </c>
      <c r="Q294" s="330" t="str">
        <v>Confirmed</v>
      </c>
      <c r="R294" s="330" t="str">
        <v>Countersigned</v>
      </c>
      <c r="S294" s="330" t="str">
        <v>SSH</v>
      </c>
      <c r="T294" s="330" t="str">
        <v>BRI</v>
      </c>
      <c r="U294" s="330" t="str">
        <v>BRI</v>
      </c>
      <c r="V294" s="330">
        <v>6</v>
      </c>
      <c r="W294" s="330">
        <v>278</v>
      </c>
      <c r="X294" s="330" t="str">
        <v>S25-01</v>
      </c>
      <c r="Y294" s="330">
        <v>186</v>
      </c>
      <c r="Z294" s="330">
        <v>190</v>
      </c>
      <c r="AA294" s="330">
        <v>-4</v>
      </c>
      <c r="AB294" s="16" t="str">
        <v>S25</v>
      </c>
    </row>
    <row r="295" spans="1:28" x14ac:dyDescent="0.35">
      <c r="A295" s="331">
        <v>45677</v>
      </c>
      <c r="B295" s="330" t="str">
        <v>Nicolaus S.P.A</v>
      </c>
      <c r="C295" s="330" t="str">
        <v>Tour Operator</v>
      </c>
      <c r="D295" s="330" t="str">
        <v/>
      </c>
      <c r="E295" s="330" t="str">
        <v/>
      </c>
      <c r="F295" s="330" t="str">
        <v>RT</v>
      </c>
      <c r="G295" s="330" t="str">
        <v>Inbound</v>
      </c>
      <c r="H295" s="330" t="str">
        <v>4S6003</v>
      </c>
      <c r="I295" s="331" t="str">
        <v>SSH-BRI</v>
      </c>
      <c r="J295" s="884">
        <v>45962</v>
      </c>
      <c r="K295" s="330">
        <v>80</v>
      </c>
      <c r="L295" s="330">
        <v>80</v>
      </c>
      <c r="M295" s="330">
        <v>170</v>
      </c>
      <c r="N295" s="330">
        <v>0</v>
      </c>
      <c r="O295" s="330">
        <v>0</v>
      </c>
      <c r="P295" s="330">
        <v>13600</v>
      </c>
      <c r="Q295" s="330" t="str">
        <v>Confirmed</v>
      </c>
      <c r="R295" s="330" t="str">
        <v>Countersigned</v>
      </c>
      <c r="S295" s="330" t="str">
        <v>SSH</v>
      </c>
      <c r="T295" s="330" t="str">
        <v>BRI</v>
      </c>
      <c r="U295" s="330" t="str">
        <v>BRI</v>
      </c>
      <c r="V295" s="330">
        <v>6</v>
      </c>
      <c r="W295" s="330">
        <v>285</v>
      </c>
      <c r="X295" s="330" t="str">
        <v>S25-01</v>
      </c>
      <c r="Y295" s="330">
        <v>186</v>
      </c>
      <c r="Z295" s="330">
        <v>198</v>
      </c>
      <c r="AA295" s="330">
        <v>-12</v>
      </c>
      <c r="AB295" s="16" t="str">
        <v>S25</v>
      </c>
    </row>
    <row r="296" spans="1:28" x14ac:dyDescent="0.35">
      <c r="A296" s="331">
        <v>45677</v>
      </c>
      <c r="B296" s="330" t="str">
        <v>Nicolaus S.P.A</v>
      </c>
      <c r="C296" s="330" t="str">
        <v>Tour Operator</v>
      </c>
      <c r="D296" s="330" t="str">
        <v/>
      </c>
      <c r="E296" s="330" t="str">
        <v/>
      </c>
      <c r="F296" s="330" t="str">
        <v>RT</v>
      </c>
      <c r="G296" s="330" t="str">
        <v>Inbound</v>
      </c>
      <c r="H296" s="330" t="str">
        <v>4S6003</v>
      </c>
      <c r="I296" s="331" t="str">
        <v>SSH-BRI</v>
      </c>
      <c r="J296" s="884">
        <v>45969</v>
      </c>
      <c r="K296" s="330">
        <v>80</v>
      </c>
      <c r="L296" s="330">
        <v>80</v>
      </c>
      <c r="M296" s="330">
        <v>170</v>
      </c>
      <c r="N296" s="330">
        <v>0</v>
      </c>
      <c r="O296" s="330">
        <v>0</v>
      </c>
      <c r="P296" s="330">
        <v>13600</v>
      </c>
      <c r="Q296" s="330" t="str">
        <v>Confirmed</v>
      </c>
      <c r="R296" s="330" t="str">
        <v>Countersigned</v>
      </c>
      <c r="S296" s="330" t="str">
        <v>SSH</v>
      </c>
      <c r="T296" s="330" t="str">
        <v>BRI</v>
      </c>
      <c r="U296" s="330" t="str">
        <v>BRI</v>
      </c>
      <c r="V296" s="330">
        <v>6</v>
      </c>
      <c r="W296" s="330">
        <v>292</v>
      </c>
      <c r="X296" s="330" t="str">
        <v>S25-01</v>
      </c>
      <c r="Y296" s="330">
        <v>186</v>
      </c>
      <c r="Z296" s="330">
        <v>156</v>
      </c>
      <c r="AA296" s="330">
        <v>30</v>
      </c>
      <c r="AB296" s="16" t="str">
        <v>S25</v>
      </c>
    </row>
    <row r="297" spans="1:28" x14ac:dyDescent="0.35">
      <c r="A297" s="331">
        <v>45677</v>
      </c>
      <c r="B297" s="330" t="str">
        <v>Nicolaus S.P.A</v>
      </c>
      <c r="C297" s="330" t="str">
        <v>Tour Operator</v>
      </c>
      <c r="D297" s="330" t="str">
        <v/>
      </c>
      <c r="E297" s="330" t="str">
        <v/>
      </c>
      <c r="F297" s="330" t="str">
        <v>RT</v>
      </c>
      <c r="G297" s="330" t="str">
        <v>Inbound</v>
      </c>
      <c r="H297" s="330" t="str">
        <v>4S6003</v>
      </c>
      <c r="I297" s="331" t="str">
        <v>SSH-BRI</v>
      </c>
      <c r="J297" s="884">
        <v>45976</v>
      </c>
      <c r="K297" s="330">
        <v>80</v>
      </c>
      <c r="L297" s="330">
        <v>80</v>
      </c>
      <c r="M297" s="330">
        <v>170</v>
      </c>
      <c r="N297" s="330">
        <v>0</v>
      </c>
      <c r="O297" s="330">
        <v>0</v>
      </c>
      <c r="P297" s="330">
        <v>13600</v>
      </c>
      <c r="Q297" s="330" t="str">
        <v>Confirmed</v>
      </c>
      <c r="R297" s="330" t="str">
        <v>Countersigned</v>
      </c>
      <c r="S297" s="330" t="str">
        <v>SSH</v>
      </c>
      <c r="T297" s="330" t="str">
        <v>BRI</v>
      </c>
      <c r="U297" s="330" t="str">
        <v>BRI</v>
      </c>
      <c r="V297" s="330">
        <v>6</v>
      </c>
      <c r="W297" s="330">
        <v>299</v>
      </c>
      <c r="X297" s="330" t="str">
        <v>S25-01</v>
      </c>
      <c r="Y297" s="330">
        <v>186</v>
      </c>
      <c r="Z297" s="330">
        <v>156</v>
      </c>
      <c r="AA297" s="330">
        <v>30</v>
      </c>
      <c r="AB297" s="16" t="str">
        <v>S25</v>
      </c>
    </row>
    <row r="298" spans="1:28" x14ac:dyDescent="0.35">
      <c r="A298" s="331">
        <v>45677</v>
      </c>
      <c r="B298" s="330" t="str">
        <v>Nicolaus S.P.A</v>
      </c>
      <c r="C298" s="330" t="str">
        <v>Tour Operator</v>
      </c>
      <c r="D298" s="330" t="str">
        <v/>
      </c>
      <c r="E298" s="330" t="str">
        <v/>
      </c>
      <c r="F298" s="330" t="str">
        <v>RT</v>
      </c>
      <c r="G298" s="330" t="str">
        <v>Inbound</v>
      </c>
      <c r="H298" s="330" t="str">
        <v>4S6003</v>
      </c>
      <c r="I298" s="331" t="str">
        <v>SSH-BRI</v>
      </c>
      <c r="J298" s="884">
        <v>45983</v>
      </c>
      <c r="K298" s="330">
        <v>80</v>
      </c>
      <c r="L298" s="330">
        <v>80</v>
      </c>
      <c r="M298" s="330">
        <v>170</v>
      </c>
      <c r="N298" s="330">
        <v>0</v>
      </c>
      <c r="O298" s="330">
        <v>0</v>
      </c>
      <c r="P298" s="330">
        <v>13600</v>
      </c>
      <c r="Q298" s="330" t="str">
        <v>Confirmed</v>
      </c>
      <c r="R298" s="330" t="str">
        <v>Countersigned</v>
      </c>
      <c r="S298" s="330" t="str">
        <v>SSH</v>
      </c>
      <c r="T298" s="330" t="str">
        <v>BRI</v>
      </c>
      <c r="U298" s="330" t="str">
        <v>BRI</v>
      </c>
      <c r="V298" s="330">
        <v>6</v>
      </c>
      <c r="W298" s="330">
        <v>306</v>
      </c>
      <c r="X298" s="330" t="str">
        <v>S25-01</v>
      </c>
      <c r="Y298" s="330">
        <v>186</v>
      </c>
      <c r="Z298" s="330">
        <v>160</v>
      </c>
      <c r="AA298" s="330">
        <v>26</v>
      </c>
      <c r="AB298" s="16" t="str">
        <v>S25</v>
      </c>
    </row>
    <row r="299" spans="1:28" x14ac:dyDescent="0.35">
      <c r="A299" s="331">
        <v>45677</v>
      </c>
      <c r="B299" s="330" t="str">
        <v>Nicolaus S.P.A</v>
      </c>
      <c r="C299" s="330" t="str">
        <v>Tour Operator</v>
      </c>
      <c r="D299" s="330" t="str">
        <v/>
      </c>
      <c r="E299" s="330" t="str">
        <v/>
      </c>
      <c r="F299" s="330" t="str">
        <v>RT</v>
      </c>
      <c r="G299" s="330" t="str">
        <v>Inbound</v>
      </c>
      <c r="H299" s="330" t="str">
        <v>4S6003</v>
      </c>
      <c r="I299" s="331" t="str">
        <v>SSH-BRI</v>
      </c>
      <c r="J299" s="884">
        <v>45990</v>
      </c>
      <c r="K299" s="330">
        <v>80</v>
      </c>
      <c r="L299" s="330">
        <v>80</v>
      </c>
      <c r="M299" s="330">
        <v>170</v>
      </c>
      <c r="N299" s="330">
        <v>0</v>
      </c>
      <c r="O299" s="330">
        <v>0</v>
      </c>
      <c r="P299" s="330">
        <v>13600</v>
      </c>
      <c r="Q299" s="330" t="str">
        <v>Confirmed</v>
      </c>
      <c r="R299" s="330" t="str">
        <v>Countersigned</v>
      </c>
      <c r="S299" s="330" t="str">
        <v>SSH</v>
      </c>
      <c r="T299" s="330" t="str">
        <v>BRI</v>
      </c>
      <c r="U299" s="330" t="str">
        <v>BRI</v>
      </c>
      <c r="V299" s="330">
        <v>6</v>
      </c>
      <c r="W299" s="330">
        <v>313</v>
      </c>
      <c r="X299" s="330" t="str">
        <v>S25-01</v>
      </c>
      <c r="Y299" s="330">
        <v>186</v>
      </c>
      <c r="Z299" s="330">
        <v>126</v>
      </c>
      <c r="AA299" s="330">
        <v>60</v>
      </c>
      <c r="AB299" s="16" t="str">
        <v>S25</v>
      </c>
    </row>
    <row r="300" spans="1:28" x14ac:dyDescent="0.35">
      <c r="A300" s="331">
        <v>45677</v>
      </c>
      <c r="B300" s="330" t="str">
        <v>Nicolaus S.P.A</v>
      </c>
      <c r="C300" s="330" t="str">
        <v>Tour Operator</v>
      </c>
      <c r="D300" s="330" t="str">
        <v/>
      </c>
      <c r="E300" s="330" t="str">
        <v/>
      </c>
      <c r="F300" s="330" t="str">
        <v>RT</v>
      </c>
      <c r="G300" s="330" t="str">
        <v>Outbound</v>
      </c>
      <c r="H300" s="330" t="str">
        <v>UJ6006</v>
      </c>
      <c r="I300" s="331" t="str">
        <v>MXP-RMF</v>
      </c>
      <c r="J300" s="884">
        <v>45868</v>
      </c>
      <c r="K300" s="330">
        <v>70</v>
      </c>
      <c r="L300" s="330">
        <v>70</v>
      </c>
      <c r="M300" s="330">
        <v>285</v>
      </c>
      <c r="N300" s="330">
        <v>0</v>
      </c>
      <c r="O300" s="330">
        <v>0</v>
      </c>
      <c r="P300" s="330">
        <v>19950</v>
      </c>
      <c r="Q300" s="330" t="str">
        <v>Confirmed</v>
      </c>
      <c r="R300" s="330" t="str">
        <v>Countersigned</v>
      </c>
      <c r="S300" s="330" t="str">
        <v>MXP</v>
      </c>
      <c r="T300" s="330" t="str">
        <v>RMF</v>
      </c>
      <c r="U300" s="330" t="str">
        <v>MXP</v>
      </c>
      <c r="V300" s="330">
        <v>3</v>
      </c>
      <c r="W300" s="330">
        <v>191</v>
      </c>
      <c r="X300" s="330" t="str">
        <v>S25-10</v>
      </c>
      <c r="Y300" s="330">
        <v>177</v>
      </c>
      <c r="Z300" s="330">
        <v>110</v>
      </c>
      <c r="AA300" s="330">
        <v>67</v>
      </c>
      <c r="AB300" s="16" t="str">
        <v>S25</v>
      </c>
    </row>
    <row r="301" spans="1:28" x14ac:dyDescent="0.35">
      <c r="A301" s="331">
        <v>45677</v>
      </c>
      <c r="B301" s="330" t="str">
        <v>Nicolaus S.P.A</v>
      </c>
      <c r="C301" s="330" t="str">
        <v>Tour Operator</v>
      </c>
      <c r="D301" s="330" t="str">
        <v/>
      </c>
      <c r="E301" s="330" t="str">
        <v/>
      </c>
      <c r="F301" s="330" t="str">
        <v>RT</v>
      </c>
      <c r="G301" s="330" t="str">
        <v>Outbound</v>
      </c>
      <c r="H301" s="330" t="str">
        <v>UJ6006</v>
      </c>
      <c r="I301" s="331" t="str">
        <v>MXP-RMF</v>
      </c>
      <c r="J301" s="884">
        <v>45875</v>
      </c>
      <c r="K301" s="330">
        <v>70</v>
      </c>
      <c r="L301" s="330">
        <v>70</v>
      </c>
      <c r="M301" s="330">
        <v>285</v>
      </c>
      <c r="N301" s="330">
        <v>0</v>
      </c>
      <c r="O301" s="330">
        <v>0</v>
      </c>
      <c r="P301" s="330">
        <v>19950</v>
      </c>
      <c r="Q301" s="330" t="str">
        <v>Confirmed</v>
      </c>
      <c r="R301" s="330" t="str">
        <v>Countersigned</v>
      </c>
      <c r="S301" s="330" t="str">
        <v>MXP</v>
      </c>
      <c r="T301" s="330" t="str">
        <v>RMF</v>
      </c>
      <c r="U301" s="330" t="str">
        <v>MXP</v>
      </c>
      <c r="V301" s="330">
        <v>3</v>
      </c>
      <c r="W301" s="330">
        <v>198</v>
      </c>
      <c r="X301" s="330" t="str">
        <v>S25-10</v>
      </c>
      <c r="Y301" s="330">
        <v>177</v>
      </c>
      <c r="Z301" s="330">
        <v>110</v>
      </c>
      <c r="AA301" s="330">
        <v>67</v>
      </c>
      <c r="AB301" s="16" t="str">
        <v>S25</v>
      </c>
    </row>
    <row r="302" spans="1:28" x14ac:dyDescent="0.35">
      <c r="A302" s="331">
        <v>45677</v>
      </c>
      <c r="B302" s="330" t="str">
        <v>Nicolaus S.P.A</v>
      </c>
      <c r="C302" s="330" t="str">
        <v>Tour Operator</v>
      </c>
      <c r="D302" s="330" t="str">
        <v/>
      </c>
      <c r="E302" s="330" t="str">
        <v/>
      </c>
      <c r="F302" s="330" t="str">
        <v>RT</v>
      </c>
      <c r="G302" s="330" t="str">
        <v>Outbound</v>
      </c>
      <c r="H302" s="330" t="str">
        <v>UJ6006</v>
      </c>
      <c r="I302" s="331" t="str">
        <v>MXP-RMF</v>
      </c>
      <c r="J302" s="884">
        <v>45882</v>
      </c>
      <c r="K302" s="330">
        <v>70</v>
      </c>
      <c r="L302" s="330">
        <v>70</v>
      </c>
      <c r="M302" s="330">
        <v>285</v>
      </c>
      <c r="N302" s="330">
        <v>0</v>
      </c>
      <c r="O302" s="330">
        <v>0</v>
      </c>
      <c r="P302" s="330">
        <v>19950</v>
      </c>
      <c r="Q302" s="330" t="str">
        <v>Confirmed</v>
      </c>
      <c r="R302" s="330" t="str">
        <v>Countersigned</v>
      </c>
      <c r="S302" s="330" t="str">
        <v>MXP</v>
      </c>
      <c r="T302" s="330" t="str">
        <v>RMF</v>
      </c>
      <c r="U302" s="330" t="str">
        <v>MXP</v>
      </c>
      <c r="V302" s="330">
        <v>3</v>
      </c>
      <c r="W302" s="330">
        <v>205</v>
      </c>
      <c r="X302" s="330" t="str">
        <v>S25-10</v>
      </c>
      <c r="Y302" s="330">
        <v>177</v>
      </c>
      <c r="Z302" s="330">
        <v>110</v>
      </c>
      <c r="AA302" s="330">
        <v>67</v>
      </c>
      <c r="AB302" s="16" t="str">
        <v>S25</v>
      </c>
    </row>
    <row r="303" spans="1:28" x14ac:dyDescent="0.35">
      <c r="A303" s="331">
        <v>45677</v>
      </c>
      <c r="B303" s="330" t="str">
        <v>Nicolaus S.P.A</v>
      </c>
      <c r="C303" s="330" t="str">
        <v>Tour Operator</v>
      </c>
      <c r="D303" s="330" t="str">
        <v/>
      </c>
      <c r="E303" s="330" t="str">
        <v/>
      </c>
      <c r="F303" s="330" t="str">
        <v>RT</v>
      </c>
      <c r="G303" s="330" t="str">
        <v>Outbound</v>
      </c>
      <c r="H303" s="330" t="str">
        <v>UJ6006</v>
      </c>
      <c r="I303" s="331" t="str">
        <v>MXP-RMF</v>
      </c>
      <c r="J303" s="884">
        <v>45889</v>
      </c>
      <c r="K303" s="330">
        <v>70</v>
      </c>
      <c r="L303" s="330">
        <v>70</v>
      </c>
      <c r="M303" s="330">
        <v>285</v>
      </c>
      <c r="N303" s="330">
        <v>0</v>
      </c>
      <c r="O303" s="330">
        <v>0</v>
      </c>
      <c r="P303" s="330">
        <v>19950</v>
      </c>
      <c r="Q303" s="330" t="str">
        <v>Confirmed</v>
      </c>
      <c r="R303" s="330" t="str">
        <v>Countersigned</v>
      </c>
      <c r="S303" s="330" t="str">
        <v>MXP</v>
      </c>
      <c r="T303" s="330" t="str">
        <v>RMF</v>
      </c>
      <c r="U303" s="330" t="str">
        <v>MXP</v>
      </c>
      <c r="V303" s="330">
        <v>3</v>
      </c>
      <c r="W303" s="330">
        <v>212</v>
      </c>
      <c r="X303" s="330" t="str">
        <v>S25-10</v>
      </c>
      <c r="Y303" s="330">
        <v>177</v>
      </c>
      <c r="Z303" s="330">
        <v>110</v>
      </c>
      <c r="AA303" s="330">
        <v>67</v>
      </c>
      <c r="AB303" s="16" t="str">
        <v>S25</v>
      </c>
    </row>
    <row r="304" spans="1:28" x14ac:dyDescent="0.35">
      <c r="A304" s="331">
        <v>45677</v>
      </c>
      <c r="B304" s="330" t="str">
        <v>Nicolaus S.P.A</v>
      </c>
      <c r="C304" s="330" t="str">
        <v>Tour Operator</v>
      </c>
      <c r="D304" s="330" t="str">
        <v/>
      </c>
      <c r="E304" s="330" t="str">
        <v/>
      </c>
      <c r="F304" s="330" t="str">
        <v>RT</v>
      </c>
      <c r="G304" s="330" t="str">
        <v>Outbound</v>
      </c>
      <c r="H304" s="330" t="str">
        <v>UJ6006</v>
      </c>
      <c r="I304" s="331" t="str">
        <v>MXP-RMF</v>
      </c>
      <c r="J304" s="884">
        <v>45896</v>
      </c>
      <c r="K304" s="330">
        <v>70</v>
      </c>
      <c r="L304" s="330">
        <v>70</v>
      </c>
      <c r="M304" s="330">
        <v>285</v>
      </c>
      <c r="N304" s="330">
        <v>0</v>
      </c>
      <c r="O304" s="330">
        <v>0</v>
      </c>
      <c r="P304" s="330">
        <v>19950</v>
      </c>
      <c r="Q304" s="330" t="str">
        <v>Confirmed</v>
      </c>
      <c r="R304" s="330" t="str">
        <v>Countersigned</v>
      </c>
      <c r="S304" s="330" t="str">
        <v>MXP</v>
      </c>
      <c r="T304" s="330" t="str">
        <v>RMF</v>
      </c>
      <c r="U304" s="330" t="str">
        <v>MXP</v>
      </c>
      <c r="V304" s="330">
        <v>3</v>
      </c>
      <c r="W304" s="330">
        <v>219</v>
      </c>
      <c r="X304" s="330" t="str">
        <v>S25-10</v>
      </c>
      <c r="Y304" s="330">
        <v>177</v>
      </c>
      <c r="Z304" s="330">
        <v>110</v>
      </c>
      <c r="AA304" s="330">
        <v>67</v>
      </c>
      <c r="AB304" s="16" t="str">
        <v>S25</v>
      </c>
    </row>
    <row r="305" spans="1:28" x14ac:dyDescent="0.35">
      <c r="A305" s="331">
        <v>45677</v>
      </c>
      <c r="B305" s="330" t="str">
        <v>Nicolaus S.P.A</v>
      </c>
      <c r="C305" s="330" t="str">
        <v>Tour Operator</v>
      </c>
      <c r="D305" s="330" t="str">
        <v/>
      </c>
      <c r="E305" s="330" t="str">
        <v/>
      </c>
      <c r="F305" s="330" t="str">
        <v>RT</v>
      </c>
      <c r="G305" s="330" t="str">
        <v>Inbound</v>
      </c>
      <c r="H305" s="330" t="str">
        <v>UJ6005</v>
      </c>
      <c r="I305" s="331" t="str">
        <v>RMF-MXP</v>
      </c>
      <c r="J305" s="884">
        <v>45875</v>
      </c>
      <c r="K305" s="330">
        <v>70</v>
      </c>
      <c r="L305" s="330">
        <v>70</v>
      </c>
      <c r="M305" s="330">
        <v>285</v>
      </c>
      <c r="N305" s="330">
        <v>0</v>
      </c>
      <c r="O305" s="330">
        <v>0</v>
      </c>
      <c r="P305" s="330">
        <v>19950</v>
      </c>
      <c r="Q305" s="330" t="str">
        <v>Confirmed</v>
      </c>
      <c r="R305" s="330" t="str">
        <v>Countersigned</v>
      </c>
      <c r="S305" s="330" t="str">
        <v>RMF</v>
      </c>
      <c r="T305" s="330" t="str">
        <v>MXP</v>
      </c>
      <c r="U305" s="330" t="str">
        <v>MXP</v>
      </c>
      <c r="V305" s="330">
        <v>3</v>
      </c>
      <c r="W305" s="330">
        <v>198</v>
      </c>
      <c r="X305" s="330" t="str">
        <v>S25-10</v>
      </c>
      <c r="Y305" s="330">
        <v>177</v>
      </c>
      <c r="Z305" s="330">
        <v>110</v>
      </c>
      <c r="AA305" s="330">
        <v>67</v>
      </c>
      <c r="AB305" s="16" t="str">
        <v>S25</v>
      </c>
    </row>
    <row r="306" spans="1:28" x14ac:dyDescent="0.35">
      <c r="A306" s="331">
        <v>45677</v>
      </c>
      <c r="B306" s="330" t="str">
        <v>Nicolaus S.P.A</v>
      </c>
      <c r="C306" s="330" t="str">
        <v>Tour Operator</v>
      </c>
      <c r="D306" s="330" t="str">
        <v/>
      </c>
      <c r="E306" s="330" t="str">
        <v/>
      </c>
      <c r="F306" s="330" t="str">
        <v>RT</v>
      </c>
      <c r="G306" s="330" t="str">
        <v>Inbound</v>
      </c>
      <c r="H306" s="330" t="str">
        <v>UJ6005</v>
      </c>
      <c r="I306" s="331" t="str">
        <v>RMF-MXP</v>
      </c>
      <c r="J306" s="884">
        <v>45882</v>
      </c>
      <c r="K306" s="330">
        <v>70</v>
      </c>
      <c r="L306" s="330">
        <v>70</v>
      </c>
      <c r="M306" s="330">
        <v>285</v>
      </c>
      <c r="N306" s="330">
        <v>0</v>
      </c>
      <c r="O306" s="330">
        <v>0</v>
      </c>
      <c r="P306" s="330">
        <v>19950</v>
      </c>
      <c r="Q306" s="330" t="str">
        <v>Confirmed</v>
      </c>
      <c r="R306" s="330" t="str">
        <v>Countersigned</v>
      </c>
      <c r="S306" s="330" t="str">
        <v>RMF</v>
      </c>
      <c r="T306" s="330" t="str">
        <v>MXP</v>
      </c>
      <c r="U306" s="330" t="str">
        <v>MXP</v>
      </c>
      <c r="V306" s="330">
        <v>3</v>
      </c>
      <c r="W306" s="330">
        <v>205</v>
      </c>
      <c r="X306" s="330" t="str">
        <v>S25-10</v>
      </c>
      <c r="Y306" s="330">
        <v>177</v>
      </c>
      <c r="Z306" s="330">
        <v>110</v>
      </c>
      <c r="AA306" s="330">
        <v>67</v>
      </c>
      <c r="AB306" s="16" t="str">
        <v>S25</v>
      </c>
    </row>
    <row r="307" spans="1:28" x14ac:dyDescent="0.35">
      <c r="A307" s="331">
        <v>45677</v>
      </c>
      <c r="B307" s="330" t="str">
        <v>Nicolaus S.P.A</v>
      </c>
      <c r="C307" s="330" t="str">
        <v>Tour Operator</v>
      </c>
      <c r="D307" s="330" t="str">
        <v/>
      </c>
      <c r="E307" s="330" t="str">
        <v/>
      </c>
      <c r="F307" s="330" t="str">
        <v>RT</v>
      </c>
      <c r="G307" s="330" t="str">
        <v>Inbound</v>
      </c>
      <c r="H307" s="330" t="str">
        <v>UJ6005</v>
      </c>
      <c r="I307" s="331" t="str">
        <v>RMF-MXP</v>
      </c>
      <c r="J307" s="884">
        <v>45889</v>
      </c>
      <c r="K307" s="330">
        <v>70</v>
      </c>
      <c r="L307" s="330">
        <v>70</v>
      </c>
      <c r="M307" s="330">
        <v>285</v>
      </c>
      <c r="N307" s="330">
        <v>0</v>
      </c>
      <c r="O307" s="330">
        <v>0</v>
      </c>
      <c r="P307" s="330">
        <v>19950</v>
      </c>
      <c r="Q307" s="330" t="str">
        <v>Confirmed</v>
      </c>
      <c r="R307" s="330" t="str">
        <v>Countersigned</v>
      </c>
      <c r="S307" s="330" t="str">
        <v>RMF</v>
      </c>
      <c r="T307" s="330" t="str">
        <v>MXP</v>
      </c>
      <c r="U307" s="330" t="str">
        <v>MXP</v>
      </c>
      <c r="V307" s="330">
        <v>3</v>
      </c>
      <c r="W307" s="330">
        <v>212</v>
      </c>
      <c r="X307" s="330" t="str">
        <v>S25-10</v>
      </c>
      <c r="Y307" s="330">
        <v>177</v>
      </c>
      <c r="Z307" s="330">
        <v>110</v>
      </c>
      <c r="AA307" s="330">
        <v>67</v>
      </c>
      <c r="AB307" s="16" t="str">
        <v>S25</v>
      </c>
    </row>
    <row r="308" spans="1:28" x14ac:dyDescent="0.35">
      <c r="A308" s="331">
        <v>45677</v>
      </c>
      <c r="B308" s="330" t="str">
        <v>Nicolaus S.P.A</v>
      </c>
      <c r="C308" s="330" t="str">
        <v>Tour Operator</v>
      </c>
      <c r="D308" s="330" t="str">
        <v/>
      </c>
      <c r="E308" s="330" t="str">
        <v/>
      </c>
      <c r="F308" s="330" t="str">
        <v>RT</v>
      </c>
      <c r="G308" s="330" t="str">
        <v>Inbound</v>
      </c>
      <c r="H308" s="330" t="str">
        <v>UJ6005</v>
      </c>
      <c r="I308" s="331" t="str">
        <v>RMF-MXP</v>
      </c>
      <c r="J308" s="884">
        <v>45896</v>
      </c>
      <c r="K308" s="330">
        <v>70</v>
      </c>
      <c r="L308" s="330">
        <v>70</v>
      </c>
      <c r="M308" s="330">
        <v>285</v>
      </c>
      <c r="N308" s="330">
        <v>0</v>
      </c>
      <c r="O308" s="330">
        <v>0</v>
      </c>
      <c r="P308" s="330">
        <v>19950</v>
      </c>
      <c r="Q308" s="330" t="str">
        <v>Confirmed</v>
      </c>
      <c r="R308" s="330" t="str">
        <v>Countersigned</v>
      </c>
      <c r="S308" s="330" t="str">
        <v>RMF</v>
      </c>
      <c r="T308" s="330" t="str">
        <v>MXP</v>
      </c>
      <c r="U308" s="330" t="str">
        <v>MXP</v>
      </c>
      <c r="V308" s="330">
        <v>3</v>
      </c>
      <c r="W308" s="330">
        <v>219</v>
      </c>
      <c r="X308" s="330" t="str">
        <v>S25-10</v>
      </c>
      <c r="Y308" s="330">
        <v>177</v>
      </c>
      <c r="Z308" s="330">
        <v>110</v>
      </c>
      <c r="AA308" s="330">
        <v>67</v>
      </c>
      <c r="AB308" s="16" t="str">
        <v>S25</v>
      </c>
    </row>
    <row r="309" spans="1:28" x14ac:dyDescent="0.35">
      <c r="A309" s="331">
        <v>45677</v>
      </c>
      <c r="B309" s="330" t="str">
        <v>Nicolaus S.P.A</v>
      </c>
      <c r="C309" s="330" t="str">
        <v>Tour Operator</v>
      </c>
      <c r="D309" s="330" t="str">
        <v/>
      </c>
      <c r="E309" s="330" t="str">
        <v/>
      </c>
      <c r="F309" s="330" t="str">
        <v>RT</v>
      </c>
      <c r="G309" s="330" t="str">
        <v>Inbound</v>
      </c>
      <c r="H309" s="330" t="str">
        <v>UJ6005</v>
      </c>
      <c r="I309" s="331" t="str">
        <v>RMF-MXP</v>
      </c>
      <c r="J309" s="884">
        <v>45903</v>
      </c>
      <c r="K309" s="330">
        <v>70</v>
      </c>
      <c r="L309" s="330">
        <v>70</v>
      </c>
      <c r="M309" s="330">
        <v>285</v>
      </c>
      <c r="N309" s="330">
        <v>0</v>
      </c>
      <c r="O309" s="330">
        <v>0</v>
      </c>
      <c r="P309" s="330">
        <v>19950</v>
      </c>
      <c r="Q309" s="330" t="str">
        <v>Confirmed</v>
      </c>
      <c r="R309" s="330" t="str">
        <v>Countersigned</v>
      </c>
      <c r="S309" s="330" t="str">
        <v>RMF</v>
      </c>
      <c r="T309" s="330" t="str">
        <v>MXP</v>
      </c>
      <c r="U309" s="330" t="str">
        <v>MXP</v>
      </c>
      <c r="V309" s="330">
        <v>3</v>
      </c>
      <c r="W309" s="330">
        <v>226</v>
      </c>
      <c r="X309" s="330" t="str">
        <v>S25-10</v>
      </c>
      <c r="Y309" s="330">
        <v>177</v>
      </c>
      <c r="Z309" s="330">
        <v>110</v>
      </c>
      <c r="AA309" s="330">
        <v>67</v>
      </c>
      <c r="AB309" s="16" t="str">
        <v>S25</v>
      </c>
    </row>
    <row r="310" spans="1:28" x14ac:dyDescent="0.35">
      <c r="A310" s="331">
        <v>45678</v>
      </c>
      <c r="B310" s="330" t="str">
        <v>Fruit Viaggi</v>
      </c>
      <c r="C310" s="330" t="str">
        <v>Tour Operator</v>
      </c>
      <c r="D310" s="330" t="str">
        <v/>
      </c>
      <c r="E310" s="330" t="str">
        <v/>
      </c>
      <c r="F310" s="330" t="str">
        <v>RT</v>
      </c>
      <c r="G310" s="330" t="str">
        <v>Outbound</v>
      </c>
      <c r="H310" s="330" t="str">
        <v>NP8102</v>
      </c>
      <c r="I310" s="331" t="str">
        <v>NAP-HRG</v>
      </c>
      <c r="J310" s="884">
        <v>45859</v>
      </c>
      <c r="K310" s="330">
        <v>100</v>
      </c>
      <c r="L310" s="330">
        <v>100</v>
      </c>
      <c r="M310" s="330">
        <v>230</v>
      </c>
      <c r="N310" s="330">
        <v>0</v>
      </c>
      <c r="O310" s="330">
        <v>0</v>
      </c>
      <c r="P310" s="330">
        <v>23000</v>
      </c>
      <c r="Q310" s="330" t="str">
        <v>Confirmed</v>
      </c>
      <c r="R310" s="330" t="str">
        <v>Signed</v>
      </c>
      <c r="S310" s="330" t="str">
        <v>NAP</v>
      </c>
      <c r="T310" s="330" t="str">
        <v>HRG</v>
      </c>
      <c r="U310" s="330" t="str">
        <v>NAP</v>
      </c>
      <c r="V310" s="330">
        <v>1</v>
      </c>
      <c r="W310" s="330">
        <v>181</v>
      </c>
      <c r="X310" s="330" t="str">
        <v>S25-13</v>
      </c>
      <c r="Y310" s="330">
        <v>176</v>
      </c>
      <c r="Z310" s="330">
        <v>130</v>
      </c>
      <c r="AA310" s="330">
        <v>46</v>
      </c>
      <c r="AB310" s="16" t="str">
        <v>S25</v>
      </c>
    </row>
    <row r="311" spans="1:28" x14ac:dyDescent="0.35">
      <c r="A311" s="331">
        <v>45678</v>
      </c>
      <c r="B311" s="330" t="str">
        <v>Fruit Viaggi</v>
      </c>
      <c r="C311" s="330" t="str">
        <v>Tour Operator</v>
      </c>
      <c r="D311" s="330" t="str">
        <v/>
      </c>
      <c r="E311" s="330" t="str">
        <v/>
      </c>
      <c r="F311" s="330" t="str">
        <v>RT</v>
      </c>
      <c r="G311" s="330" t="str">
        <v>Outbound</v>
      </c>
      <c r="H311" s="330" t="str">
        <v>NP8102</v>
      </c>
      <c r="I311" s="331" t="str">
        <v>NAP-HRG</v>
      </c>
      <c r="J311" s="884">
        <v>45866</v>
      </c>
      <c r="K311" s="330">
        <v>100</v>
      </c>
      <c r="L311" s="330">
        <v>100</v>
      </c>
      <c r="M311" s="330">
        <v>230</v>
      </c>
      <c r="N311" s="330">
        <v>0</v>
      </c>
      <c r="O311" s="330">
        <v>0</v>
      </c>
      <c r="P311" s="330">
        <v>23000</v>
      </c>
      <c r="Q311" s="330" t="str">
        <v>Confirmed</v>
      </c>
      <c r="R311" s="330" t="str">
        <v>Signed</v>
      </c>
      <c r="S311" s="330" t="str">
        <v>NAP</v>
      </c>
      <c r="T311" s="330" t="str">
        <v>HRG</v>
      </c>
      <c r="U311" s="330" t="str">
        <v>NAP</v>
      </c>
      <c r="V311" s="330">
        <v>1</v>
      </c>
      <c r="W311" s="330">
        <v>188</v>
      </c>
      <c r="X311" s="330" t="str">
        <v>S25-13</v>
      </c>
      <c r="Y311" s="330">
        <v>176</v>
      </c>
      <c r="Z311" s="330">
        <v>130</v>
      </c>
      <c r="AA311" s="330">
        <v>46</v>
      </c>
      <c r="AB311" s="16" t="str">
        <v>S25</v>
      </c>
    </row>
    <row r="312" spans="1:28" x14ac:dyDescent="0.35">
      <c r="A312" s="331">
        <v>45678</v>
      </c>
      <c r="B312" s="330" t="str">
        <v>Fruit Viaggi</v>
      </c>
      <c r="C312" s="330" t="str">
        <v>Tour Operator</v>
      </c>
      <c r="D312" s="330" t="str">
        <v/>
      </c>
      <c r="E312" s="330" t="str">
        <v/>
      </c>
      <c r="F312" s="330" t="str">
        <v>RT</v>
      </c>
      <c r="G312" s="330" t="str">
        <v>Outbound</v>
      </c>
      <c r="H312" s="330" t="str">
        <v>NP8102</v>
      </c>
      <c r="I312" s="331" t="str">
        <v>NAP-HRG</v>
      </c>
      <c r="J312" s="884">
        <v>45873</v>
      </c>
      <c r="K312" s="330">
        <v>100</v>
      </c>
      <c r="L312" s="330">
        <v>100</v>
      </c>
      <c r="M312" s="330">
        <v>230</v>
      </c>
      <c r="N312" s="330">
        <v>0</v>
      </c>
      <c r="O312" s="330">
        <v>0</v>
      </c>
      <c r="P312" s="330">
        <v>23000</v>
      </c>
      <c r="Q312" s="330" t="str">
        <v>Confirmed</v>
      </c>
      <c r="R312" s="330" t="str">
        <v>Signed</v>
      </c>
      <c r="S312" s="330" t="str">
        <v>NAP</v>
      </c>
      <c r="T312" s="330" t="str">
        <v>HRG</v>
      </c>
      <c r="U312" s="330" t="str">
        <v>NAP</v>
      </c>
      <c r="V312" s="330">
        <v>1</v>
      </c>
      <c r="W312" s="330">
        <v>195</v>
      </c>
      <c r="X312" s="330" t="str">
        <v>S25-13</v>
      </c>
      <c r="Y312" s="330">
        <v>176</v>
      </c>
      <c r="Z312" s="330">
        <v>154</v>
      </c>
      <c r="AA312" s="330">
        <v>22</v>
      </c>
      <c r="AB312" s="16" t="str">
        <v>S25</v>
      </c>
    </row>
    <row r="313" spans="1:28" x14ac:dyDescent="0.35">
      <c r="A313" s="331">
        <v>45678</v>
      </c>
      <c r="B313" s="330" t="str">
        <v>Fruit Viaggi</v>
      </c>
      <c r="C313" s="330" t="str">
        <v>Tour Operator</v>
      </c>
      <c r="D313" s="330" t="str">
        <v/>
      </c>
      <c r="E313" s="330" t="str">
        <v/>
      </c>
      <c r="F313" s="330" t="str">
        <v>RT</v>
      </c>
      <c r="G313" s="330" t="str">
        <v>Outbound</v>
      </c>
      <c r="H313" s="330" t="str">
        <v>NP8102</v>
      </c>
      <c r="I313" s="331" t="str">
        <v>NAP-HRG</v>
      </c>
      <c r="J313" s="884">
        <v>45880</v>
      </c>
      <c r="K313" s="330">
        <v>100</v>
      </c>
      <c r="L313" s="330">
        <v>100</v>
      </c>
      <c r="M313" s="330">
        <v>230</v>
      </c>
      <c r="N313" s="330">
        <v>0</v>
      </c>
      <c r="O313" s="330">
        <v>0</v>
      </c>
      <c r="P313" s="330">
        <v>23000</v>
      </c>
      <c r="Q313" s="330" t="str">
        <v>Confirmed</v>
      </c>
      <c r="R313" s="330" t="str">
        <v>Signed</v>
      </c>
      <c r="S313" s="330" t="str">
        <v>NAP</v>
      </c>
      <c r="T313" s="330" t="str">
        <v>HRG</v>
      </c>
      <c r="U313" s="330" t="str">
        <v>NAP</v>
      </c>
      <c r="V313" s="330">
        <v>1</v>
      </c>
      <c r="W313" s="330">
        <v>202</v>
      </c>
      <c r="X313" s="330" t="str">
        <v>S25-13</v>
      </c>
      <c r="Y313" s="330">
        <v>176</v>
      </c>
      <c r="Z313" s="330">
        <v>166</v>
      </c>
      <c r="AA313" s="330">
        <v>10</v>
      </c>
      <c r="AB313" s="16" t="str">
        <v>S25</v>
      </c>
    </row>
    <row r="314" spans="1:28" x14ac:dyDescent="0.35">
      <c r="A314" s="331">
        <v>45678</v>
      </c>
      <c r="B314" s="330" t="str">
        <v>Fruit Viaggi</v>
      </c>
      <c r="C314" s="330" t="str">
        <v>Tour Operator</v>
      </c>
      <c r="D314" s="330" t="str">
        <v/>
      </c>
      <c r="E314" s="330" t="str">
        <v/>
      </c>
      <c r="F314" s="330" t="str">
        <v>RT</v>
      </c>
      <c r="G314" s="330" t="str">
        <v>Outbound</v>
      </c>
      <c r="H314" s="330" t="str">
        <v>NP8102</v>
      </c>
      <c r="I314" s="331" t="str">
        <v>NAP-HRG</v>
      </c>
      <c r="J314" s="884">
        <v>45887</v>
      </c>
      <c r="K314" s="330">
        <v>100</v>
      </c>
      <c r="L314" s="330">
        <v>100</v>
      </c>
      <c r="M314" s="330">
        <v>230</v>
      </c>
      <c r="N314" s="330">
        <v>0</v>
      </c>
      <c r="O314" s="330">
        <v>0</v>
      </c>
      <c r="P314" s="330">
        <v>23000</v>
      </c>
      <c r="Q314" s="330" t="str">
        <v>Confirmed</v>
      </c>
      <c r="R314" s="330" t="str">
        <v>Signed</v>
      </c>
      <c r="S314" s="330" t="str">
        <v>NAP</v>
      </c>
      <c r="T314" s="330" t="str">
        <v>HRG</v>
      </c>
      <c r="U314" s="330" t="str">
        <v>NAP</v>
      </c>
      <c r="V314" s="330">
        <v>1</v>
      </c>
      <c r="W314" s="330">
        <v>209</v>
      </c>
      <c r="X314" s="330" t="str">
        <v>S25-13</v>
      </c>
      <c r="Y314" s="330">
        <v>176</v>
      </c>
      <c r="Z314" s="330">
        <v>151</v>
      </c>
      <c r="AA314" s="330">
        <v>25</v>
      </c>
      <c r="AB314" s="16" t="str">
        <v>S25</v>
      </c>
    </row>
    <row r="315" spans="1:28" x14ac:dyDescent="0.35">
      <c r="A315" s="331">
        <v>45678</v>
      </c>
      <c r="B315" s="330" t="str">
        <v>Fruit Viaggi</v>
      </c>
      <c r="C315" s="330" t="str">
        <v>Tour Operator</v>
      </c>
      <c r="D315" s="330" t="str">
        <v/>
      </c>
      <c r="E315" s="330" t="str">
        <v/>
      </c>
      <c r="F315" s="330" t="str">
        <v>RT</v>
      </c>
      <c r="G315" s="330" t="str">
        <v>Outbound</v>
      </c>
      <c r="H315" s="330" t="str">
        <v>NP8102</v>
      </c>
      <c r="I315" s="331" t="str">
        <v>NAP-HRG</v>
      </c>
      <c r="J315" s="884">
        <v>45894</v>
      </c>
      <c r="K315" s="330">
        <v>100</v>
      </c>
      <c r="L315" s="330">
        <v>100</v>
      </c>
      <c r="M315" s="330">
        <v>230</v>
      </c>
      <c r="N315" s="330">
        <v>0</v>
      </c>
      <c r="O315" s="330">
        <v>0</v>
      </c>
      <c r="P315" s="330">
        <v>23000</v>
      </c>
      <c r="Q315" s="330" t="str">
        <v>Confirmed</v>
      </c>
      <c r="R315" s="330" t="str">
        <v>Signed</v>
      </c>
      <c r="S315" s="330" t="str">
        <v>NAP</v>
      </c>
      <c r="T315" s="330" t="str">
        <v>HRG</v>
      </c>
      <c r="U315" s="330" t="str">
        <v>NAP</v>
      </c>
      <c r="V315" s="330">
        <v>1</v>
      </c>
      <c r="W315" s="330">
        <v>216</v>
      </c>
      <c r="X315" s="330" t="str">
        <v>S25-13</v>
      </c>
      <c r="Y315" s="330">
        <v>176</v>
      </c>
      <c r="Z315" s="330">
        <v>160</v>
      </c>
      <c r="AA315" s="330">
        <v>16</v>
      </c>
      <c r="AB315" s="16" t="str">
        <v>S25</v>
      </c>
    </row>
    <row r="316" spans="1:28" x14ac:dyDescent="0.35">
      <c r="A316" s="331">
        <v>45678</v>
      </c>
      <c r="B316" s="330" t="str">
        <v>Fruit Viaggi</v>
      </c>
      <c r="C316" s="330" t="str">
        <v>Tour Operator</v>
      </c>
      <c r="D316" s="330" t="str">
        <v/>
      </c>
      <c r="E316" s="330" t="str">
        <v/>
      </c>
      <c r="F316" s="330" t="str">
        <v>RT</v>
      </c>
      <c r="G316" s="330" t="str">
        <v>Outbound</v>
      </c>
      <c r="H316" s="330" t="str">
        <v>NP8102</v>
      </c>
      <c r="I316" s="331" t="str">
        <v>NAP-HRG</v>
      </c>
      <c r="J316" s="884">
        <v>45901</v>
      </c>
      <c r="K316" s="330">
        <v>100</v>
      </c>
      <c r="L316" s="330">
        <v>100</v>
      </c>
      <c r="M316" s="330">
        <v>230</v>
      </c>
      <c r="N316" s="330">
        <v>0</v>
      </c>
      <c r="O316" s="330">
        <v>0</v>
      </c>
      <c r="P316" s="330">
        <v>23000</v>
      </c>
      <c r="Q316" s="330" t="str">
        <v>Confirmed</v>
      </c>
      <c r="R316" s="330" t="str">
        <v>Signed</v>
      </c>
      <c r="S316" s="330" t="str">
        <v>NAP</v>
      </c>
      <c r="T316" s="330" t="str">
        <v>HRG</v>
      </c>
      <c r="U316" s="330" t="str">
        <v>NAP</v>
      </c>
      <c r="V316" s="330">
        <v>1</v>
      </c>
      <c r="W316" s="330">
        <v>223</v>
      </c>
      <c r="X316" s="330" t="str">
        <v>S25-13</v>
      </c>
      <c r="Y316" s="330">
        <v>176</v>
      </c>
      <c r="Z316" s="330">
        <v>140</v>
      </c>
      <c r="AA316" s="330">
        <v>36</v>
      </c>
      <c r="AB316" s="16" t="str">
        <v>S25</v>
      </c>
    </row>
    <row r="317" spans="1:28" x14ac:dyDescent="0.35">
      <c r="A317" s="331">
        <v>45678</v>
      </c>
      <c r="B317" s="330" t="str">
        <v>Fruit Viaggi</v>
      </c>
      <c r="C317" s="330" t="str">
        <v>Tour Operator</v>
      </c>
      <c r="D317" s="330" t="str">
        <v/>
      </c>
      <c r="E317" s="330" t="str">
        <v/>
      </c>
      <c r="F317" s="330" t="str">
        <v>RT</v>
      </c>
      <c r="G317" s="330" t="str">
        <v>Inbound</v>
      </c>
      <c r="H317" s="330" t="str">
        <v>NP8101</v>
      </c>
      <c r="I317" s="331" t="str">
        <v>HRG-NAP</v>
      </c>
      <c r="J317" s="884">
        <v>45866</v>
      </c>
      <c r="K317" s="330">
        <v>100</v>
      </c>
      <c r="L317" s="330">
        <v>100</v>
      </c>
      <c r="M317" s="330">
        <v>230</v>
      </c>
      <c r="N317" s="330">
        <v>0</v>
      </c>
      <c r="O317" s="330">
        <v>0</v>
      </c>
      <c r="P317" s="330">
        <v>23000</v>
      </c>
      <c r="Q317" s="330" t="str">
        <v>Confirmed</v>
      </c>
      <c r="R317" s="330" t="str">
        <v>Signed</v>
      </c>
      <c r="S317" s="330" t="str">
        <v>HRG</v>
      </c>
      <c r="T317" s="330" t="str">
        <v>NAP</v>
      </c>
      <c r="U317" s="330" t="str">
        <v>NAP</v>
      </c>
      <c r="V317" s="330">
        <v>1</v>
      </c>
      <c r="W317" s="330">
        <v>188</v>
      </c>
      <c r="X317" s="330" t="str">
        <v>S25-13</v>
      </c>
      <c r="Y317" s="330">
        <v>176</v>
      </c>
      <c r="Z317" s="330">
        <v>130</v>
      </c>
      <c r="AA317" s="330">
        <v>46</v>
      </c>
      <c r="AB317" s="16" t="str">
        <v>S25</v>
      </c>
    </row>
    <row r="318" spans="1:28" x14ac:dyDescent="0.35">
      <c r="A318" s="331">
        <v>45678</v>
      </c>
      <c r="B318" s="330" t="str">
        <v>Fruit Viaggi</v>
      </c>
      <c r="C318" s="330" t="str">
        <v>Tour Operator</v>
      </c>
      <c r="D318" s="330" t="str">
        <v/>
      </c>
      <c r="E318" s="330" t="str">
        <v/>
      </c>
      <c r="F318" s="330" t="str">
        <v>RT</v>
      </c>
      <c r="G318" s="330" t="str">
        <v>Inbound</v>
      </c>
      <c r="H318" s="330" t="str">
        <v>NP8101</v>
      </c>
      <c r="I318" s="331" t="str">
        <v>HRG-NAP</v>
      </c>
      <c r="J318" s="884">
        <v>45873</v>
      </c>
      <c r="K318" s="330">
        <v>100</v>
      </c>
      <c r="L318" s="330">
        <v>100</v>
      </c>
      <c r="M318" s="330">
        <v>230</v>
      </c>
      <c r="N318" s="330">
        <v>0</v>
      </c>
      <c r="O318" s="330">
        <v>0</v>
      </c>
      <c r="P318" s="330">
        <v>23000</v>
      </c>
      <c r="Q318" s="330" t="str">
        <v>Confirmed</v>
      </c>
      <c r="R318" s="330" t="str">
        <v>Signed</v>
      </c>
      <c r="S318" s="330" t="str">
        <v>HRG</v>
      </c>
      <c r="T318" s="330" t="str">
        <v>NAP</v>
      </c>
      <c r="U318" s="330" t="str">
        <v>NAP</v>
      </c>
      <c r="V318" s="330">
        <v>1</v>
      </c>
      <c r="W318" s="330">
        <v>195</v>
      </c>
      <c r="X318" s="330" t="str">
        <v>S25-13</v>
      </c>
      <c r="Y318" s="330">
        <v>176</v>
      </c>
      <c r="Z318" s="330">
        <v>130</v>
      </c>
      <c r="AA318" s="330">
        <v>46</v>
      </c>
      <c r="AB318" s="16" t="str">
        <v>S25</v>
      </c>
    </row>
    <row r="319" spans="1:28" x14ac:dyDescent="0.35">
      <c r="A319" s="331">
        <v>45678</v>
      </c>
      <c r="B319" s="330" t="str">
        <v>Fruit Viaggi</v>
      </c>
      <c r="C319" s="330" t="str">
        <v>Tour Operator</v>
      </c>
      <c r="D319" s="330" t="str">
        <v/>
      </c>
      <c r="E319" s="330" t="str">
        <v/>
      </c>
      <c r="F319" s="330" t="str">
        <v>RT</v>
      </c>
      <c r="G319" s="330" t="str">
        <v>Inbound</v>
      </c>
      <c r="H319" s="330" t="str">
        <v>NP8101</v>
      </c>
      <c r="I319" s="331" t="str">
        <v>HRG-NAP</v>
      </c>
      <c r="J319" s="884">
        <v>45880</v>
      </c>
      <c r="K319" s="330">
        <v>100</v>
      </c>
      <c r="L319" s="330">
        <v>100</v>
      </c>
      <c r="M319" s="330">
        <v>230</v>
      </c>
      <c r="N319" s="330">
        <v>0</v>
      </c>
      <c r="O319" s="330">
        <v>0</v>
      </c>
      <c r="P319" s="330">
        <v>23000</v>
      </c>
      <c r="Q319" s="330" t="str">
        <v>Confirmed</v>
      </c>
      <c r="R319" s="330" t="str">
        <v>Signed</v>
      </c>
      <c r="S319" s="330" t="str">
        <v>HRG</v>
      </c>
      <c r="T319" s="330" t="str">
        <v>NAP</v>
      </c>
      <c r="U319" s="330" t="str">
        <v>NAP</v>
      </c>
      <c r="V319" s="330">
        <v>1</v>
      </c>
      <c r="W319" s="330">
        <v>202</v>
      </c>
      <c r="X319" s="330" t="str">
        <v>S25-13</v>
      </c>
      <c r="Y319" s="330">
        <v>176</v>
      </c>
      <c r="Z319" s="330">
        <v>150</v>
      </c>
      <c r="AA319" s="330">
        <v>26</v>
      </c>
      <c r="AB319" s="16" t="str">
        <v>S25</v>
      </c>
    </row>
    <row r="320" spans="1:28" x14ac:dyDescent="0.35">
      <c r="A320" s="331">
        <v>45678</v>
      </c>
      <c r="B320" s="330" t="str">
        <v>Fruit Viaggi</v>
      </c>
      <c r="C320" s="330" t="str">
        <v>Tour Operator</v>
      </c>
      <c r="D320" s="330" t="str">
        <v/>
      </c>
      <c r="E320" s="330" t="str">
        <v/>
      </c>
      <c r="F320" s="330" t="str">
        <v>RT</v>
      </c>
      <c r="G320" s="330" t="str">
        <v>Inbound</v>
      </c>
      <c r="H320" s="330" t="str">
        <v>NP8101</v>
      </c>
      <c r="I320" s="331" t="str">
        <v>HRG-NAP</v>
      </c>
      <c r="J320" s="884">
        <v>45887</v>
      </c>
      <c r="K320" s="330">
        <v>100</v>
      </c>
      <c r="L320" s="330">
        <v>100</v>
      </c>
      <c r="M320" s="330">
        <v>230</v>
      </c>
      <c r="N320" s="330">
        <v>0</v>
      </c>
      <c r="O320" s="330">
        <v>0</v>
      </c>
      <c r="P320" s="330">
        <v>23000</v>
      </c>
      <c r="Q320" s="330" t="str">
        <v>Confirmed</v>
      </c>
      <c r="R320" s="330" t="str">
        <v>Signed</v>
      </c>
      <c r="S320" s="330" t="str">
        <v>HRG</v>
      </c>
      <c r="T320" s="330" t="str">
        <v>NAP</v>
      </c>
      <c r="U320" s="330" t="str">
        <v>NAP</v>
      </c>
      <c r="V320" s="330">
        <v>1</v>
      </c>
      <c r="W320" s="330">
        <v>209</v>
      </c>
      <c r="X320" s="330" t="str">
        <v>S25-13</v>
      </c>
      <c r="Y320" s="330">
        <v>176</v>
      </c>
      <c r="Z320" s="330">
        <v>150</v>
      </c>
      <c r="AA320" s="330">
        <v>26</v>
      </c>
      <c r="AB320" s="16" t="str">
        <v>S25</v>
      </c>
    </row>
    <row r="321" spans="1:28" x14ac:dyDescent="0.35">
      <c r="A321" s="331">
        <v>45678</v>
      </c>
      <c r="B321" s="330" t="str">
        <v>Fruit Viaggi</v>
      </c>
      <c r="C321" s="330" t="str">
        <v>Tour Operator</v>
      </c>
      <c r="D321" s="330" t="str">
        <v/>
      </c>
      <c r="E321" s="330" t="str">
        <v/>
      </c>
      <c r="F321" s="330" t="str">
        <v>RT</v>
      </c>
      <c r="G321" s="330" t="str">
        <v>Inbound</v>
      </c>
      <c r="H321" s="330" t="str">
        <v>NP8101</v>
      </c>
      <c r="I321" s="331" t="str">
        <v>HRG-NAP</v>
      </c>
      <c r="J321" s="884">
        <v>45894</v>
      </c>
      <c r="K321" s="330">
        <v>100</v>
      </c>
      <c r="L321" s="330">
        <v>100</v>
      </c>
      <c r="M321" s="330">
        <v>230</v>
      </c>
      <c r="N321" s="330">
        <v>0</v>
      </c>
      <c r="O321" s="330">
        <v>0</v>
      </c>
      <c r="P321" s="330">
        <v>23000</v>
      </c>
      <c r="Q321" s="330" t="str">
        <v>Confirmed</v>
      </c>
      <c r="R321" s="330" t="str">
        <v>Signed</v>
      </c>
      <c r="S321" s="330" t="str">
        <v>HRG</v>
      </c>
      <c r="T321" s="330" t="str">
        <v>NAP</v>
      </c>
      <c r="U321" s="330" t="str">
        <v>NAP</v>
      </c>
      <c r="V321" s="330">
        <v>1</v>
      </c>
      <c r="W321" s="330">
        <v>216</v>
      </c>
      <c r="X321" s="330" t="str">
        <v>S25-13</v>
      </c>
      <c r="Y321" s="330">
        <v>176</v>
      </c>
      <c r="Z321" s="330">
        <v>166</v>
      </c>
      <c r="AA321" s="330">
        <v>10</v>
      </c>
      <c r="AB321" s="16" t="str">
        <v>S25</v>
      </c>
    </row>
    <row r="322" spans="1:28" x14ac:dyDescent="0.35">
      <c r="A322" s="331">
        <v>45678</v>
      </c>
      <c r="B322" s="330" t="str">
        <v>Fruit Viaggi</v>
      </c>
      <c r="C322" s="330" t="str">
        <v>Tour Operator</v>
      </c>
      <c r="D322" s="330" t="str">
        <v/>
      </c>
      <c r="E322" s="330" t="str">
        <v/>
      </c>
      <c r="F322" s="330" t="str">
        <v>RT</v>
      </c>
      <c r="G322" s="330" t="str">
        <v>Inbound</v>
      </c>
      <c r="H322" s="330" t="str">
        <v>NP8101</v>
      </c>
      <c r="I322" s="331" t="str">
        <v>HRG-NAP</v>
      </c>
      <c r="J322" s="884">
        <v>45901</v>
      </c>
      <c r="K322" s="330">
        <v>100</v>
      </c>
      <c r="L322" s="330">
        <v>100</v>
      </c>
      <c r="M322" s="330">
        <v>230</v>
      </c>
      <c r="N322" s="330">
        <v>0</v>
      </c>
      <c r="O322" s="330">
        <v>0</v>
      </c>
      <c r="P322" s="330">
        <v>23000</v>
      </c>
      <c r="Q322" s="330" t="str">
        <v>Confirmed</v>
      </c>
      <c r="R322" s="330" t="str">
        <v>Signed</v>
      </c>
      <c r="S322" s="330" t="str">
        <v>HRG</v>
      </c>
      <c r="T322" s="330" t="str">
        <v>NAP</v>
      </c>
      <c r="U322" s="330" t="str">
        <v>NAP</v>
      </c>
      <c r="V322" s="330">
        <v>1</v>
      </c>
      <c r="W322" s="330">
        <v>223</v>
      </c>
      <c r="X322" s="330" t="str">
        <v>S25-13</v>
      </c>
      <c r="Y322" s="330">
        <v>176</v>
      </c>
      <c r="Z322" s="330">
        <v>160</v>
      </c>
      <c r="AA322" s="330">
        <v>16</v>
      </c>
      <c r="AB322" s="16" t="str">
        <v>S25</v>
      </c>
    </row>
    <row r="323" spans="1:28" x14ac:dyDescent="0.35">
      <c r="A323" s="331">
        <v>45678</v>
      </c>
      <c r="B323" s="330" t="str">
        <v>Fruit Viaggi</v>
      </c>
      <c r="C323" s="330" t="str">
        <v>Tour Operator</v>
      </c>
      <c r="D323" s="330" t="str">
        <v/>
      </c>
      <c r="E323" s="330" t="str">
        <v/>
      </c>
      <c r="F323" s="330" t="str">
        <v>RT</v>
      </c>
      <c r="G323" s="330" t="str">
        <v>Inbound</v>
      </c>
      <c r="H323" s="330" t="str">
        <v>NP8101</v>
      </c>
      <c r="I323" s="331" t="str">
        <v>HRG-NAP</v>
      </c>
      <c r="J323" s="884">
        <v>45908</v>
      </c>
      <c r="K323" s="330">
        <v>100</v>
      </c>
      <c r="L323" s="330">
        <v>100</v>
      </c>
      <c r="M323" s="330">
        <v>230</v>
      </c>
      <c r="N323" s="330">
        <v>0</v>
      </c>
      <c r="O323" s="330">
        <v>0</v>
      </c>
      <c r="P323" s="330">
        <v>23000</v>
      </c>
      <c r="Q323" s="330" t="str">
        <v>Confirmed</v>
      </c>
      <c r="R323" s="330" t="str">
        <v>Signed</v>
      </c>
      <c r="S323" s="330" t="str">
        <v>HRG</v>
      </c>
      <c r="T323" s="330" t="str">
        <v>NAP</v>
      </c>
      <c r="U323" s="330" t="str">
        <v>NAP</v>
      </c>
      <c r="V323" s="330">
        <v>1</v>
      </c>
      <c r="W323" s="330">
        <v>230</v>
      </c>
      <c r="X323" s="330" t="str">
        <v>S25-13</v>
      </c>
      <c r="Y323" s="330">
        <v>176</v>
      </c>
      <c r="Z323" s="330">
        <v>140</v>
      </c>
      <c r="AA323" s="330">
        <v>36</v>
      </c>
      <c r="AB323" s="16" t="str">
        <v>S25</v>
      </c>
    </row>
    <row r="324" spans="1:28" x14ac:dyDescent="0.35">
      <c r="A324" s="331">
        <v>45679</v>
      </c>
      <c r="B324" s="330" t="str">
        <v>Searcharter</v>
      </c>
      <c r="C324" s="330" t="str">
        <v>Distributor</v>
      </c>
      <c r="D324" s="330" t="str">
        <v/>
      </c>
      <c r="E324" s="330" t="str">
        <v>93URD</v>
      </c>
      <c r="F324" s="330" t="str">
        <v>OW</v>
      </c>
      <c r="G324" s="330" t="str">
        <v>Outbound</v>
      </c>
      <c r="H324" s="330" t="str">
        <v>4S6003</v>
      </c>
      <c r="I324" s="331" t="str">
        <v>SSH-BRI</v>
      </c>
      <c r="J324" s="884">
        <v>45773</v>
      </c>
      <c r="K324" s="330">
        <v>2</v>
      </c>
      <c r="L324" s="330">
        <v>2</v>
      </c>
      <c r="M324" s="330">
        <v>285</v>
      </c>
      <c r="N324" s="330">
        <v>0</v>
      </c>
      <c r="O324" s="330">
        <v>0</v>
      </c>
      <c r="P324" s="330">
        <v>570</v>
      </c>
      <c r="Q324" s="330" t="str">
        <v>Confirmed</v>
      </c>
      <c r="R324" s="330" t="str">
        <v>Closed Deal</v>
      </c>
      <c r="S324" s="330" t="str">
        <v>SSH</v>
      </c>
      <c r="T324" s="330" t="str">
        <v>BRI</v>
      </c>
      <c r="U324" s="330" t="str">
        <v>BRI</v>
      </c>
      <c r="V324" s="330">
        <v>6</v>
      </c>
      <c r="W324" s="330">
        <v>94</v>
      </c>
      <c r="X324" s="330" t="str">
        <v>E25-02B</v>
      </c>
      <c r="Y324" s="330">
        <v>186</v>
      </c>
      <c r="Z324" s="330">
        <v>188</v>
      </c>
      <c r="AA324" s="330">
        <v>-2</v>
      </c>
      <c r="AB324" s="16" t="str">
        <v>E25</v>
      </c>
    </row>
    <row r="325" spans="1:28" x14ac:dyDescent="0.35">
      <c r="A325" s="331">
        <v>45680</v>
      </c>
      <c r="B325" s="330" t="str">
        <v>Searcharter</v>
      </c>
      <c r="C325" s="330" t="str">
        <v>Distributor</v>
      </c>
      <c r="D325" s="330" t="str">
        <v/>
      </c>
      <c r="E325" s="330" t="str">
        <v>E7UMZ</v>
      </c>
      <c r="F325" s="330" t="str">
        <v>OW</v>
      </c>
      <c r="G325" s="330" t="str">
        <v>Outbound</v>
      </c>
      <c r="H325" s="330" t="str">
        <v>4S6005</v>
      </c>
      <c r="I325" s="331" t="str">
        <v>SSH-MXP</v>
      </c>
      <c r="J325" s="884">
        <v>45772</v>
      </c>
      <c r="K325" s="330">
        <v>2</v>
      </c>
      <c r="L325" s="330">
        <v>2</v>
      </c>
      <c r="M325" s="330">
        <v>320</v>
      </c>
      <c r="N325" s="330">
        <v>0</v>
      </c>
      <c r="O325" s="330">
        <v>0</v>
      </c>
      <c r="P325" s="330">
        <v>640</v>
      </c>
      <c r="Q325" s="330" t="str">
        <v>Confirmed</v>
      </c>
      <c r="R325" s="330" t="str">
        <v>Closed Deal</v>
      </c>
      <c r="S325" s="330" t="str">
        <v>SSH</v>
      </c>
      <c r="T325" s="330" t="str">
        <v>MXP</v>
      </c>
      <c r="U325" s="330" t="str">
        <v>MXP</v>
      </c>
      <c r="V325" s="330">
        <v>5</v>
      </c>
      <c r="W325" s="330">
        <v>92</v>
      </c>
      <c r="X325" s="330" t="str">
        <v>E25-04</v>
      </c>
      <c r="Y325" s="330">
        <v>186</v>
      </c>
      <c r="Z325" s="330">
        <v>186</v>
      </c>
      <c r="AA325" s="330">
        <v>0</v>
      </c>
      <c r="AB325" s="16" t="str">
        <v>E25</v>
      </c>
    </row>
    <row r="326" spans="1:28" x14ac:dyDescent="0.35">
      <c r="A326" s="331">
        <v>45680</v>
      </c>
      <c r="B326" s="330" t="str">
        <v>Searcharter</v>
      </c>
      <c r="C326" s="330" t="str">
        <v>Distributor</v>
      </c>
      <c r="D326" s="330" t="str">
        <v/>
      </c>
      <c r="E326" s="330" t="str">
        <v>QACJT</v>
      </c>
      <c r="F326" s="330" t="str">
        <v>OW</v>
      </c>
      <c r="G326" s="330" t="str">
        <v>Outbound</v>
      </c>
      <c r="H326" s="330" t="str">
        <v>4S6005</v>
      </c>
      <c r="I326" s="331" t="str">
        <v>SSH-MXP</v>
      </c>
      <c r="J326" s="884">
        <v>45772</v>
      </c>
      <c r="K326" s="330">
        <v>1</v>
      </c>
      <c r="L326" s="330">
        <v>1</v>
      </c>
      <c r="M326" s="330">
        <v>320</v>
      </c>
      <c r="N326" s="330">
        <v>0</v>
      </c>
      <c r="O326" s="330">
        <v>0</v>
      </c>
      <c r="P326" s="330">
        <v>320</v>
      </c>
      <c r="Q326" s="330" t="str">
        <v>Confirmed</v>
      </c>
      <c r="R326" s="330" t="str">
        <v>Closed Deal</v>
      </c>
      <c r="S326" s="330" t="str">
        <v>SSH</v>
      </c>
      <c r="T326" s="330" t="str">
        <v>MXP</v>
      </c>
      <c r="U326" s="330" t="str">
        <v>MXP</v>
      </c>
      <c r="V326" s="330">
        <v>5</v>
      </c>
      <c r="W326" s="330">
        <v>92</v>
      </c>
      <c r="X326" s="330" t="str">
        <v>E25-04</v>
      </c>
      <c r="Y326" s="330">
        <v>186</v>
      </c>
      <c r="Z326" s="330">
        <v>186</v>
      </c>
      <c r="AA326" s="330">
        <v>0</v>
      </c>
      <c r="AB326" s="16" t="str">
        <v>E25</v>
      </c>
    </row>
    <row r="327" spans="1:28" x14ac:dyDescent="0.35">
      <c r="A327" s="331">
        <v>45680</v>
      </c>
      <c r="B327" s="330" t="str">
        <v>Searcharter</v>
      </c>
      <c r="C327" s="330" t="str">
        <v>Distributor</v>
      </c>
      <c r="D327" s="330" t="str">
        <v/>
      </c>
      <c r="E327" s="330" t="str">
        <v>7YW2M</v>
      </c>
      <c r="F327" s="330" t="str">
        <v>RT</v>
      </c>
      <c r="G327" s="330" t="str">
        <v>Outbound</v>
      </c>
      <c r="H327" s="330" t="str">
        <v>4S6006</v>
      </c>
      <c r="I327" s="331" t="str">
        <v>NAP-SSH</v>
      </c>
      <c r="J327" s="884">
        <v>45880</v>
      </c>
      <c r="K327" s="330">
        <v>2</v>
      </c>
      <c r="L327" s="330">
        <v>2</v>
      </c>
      <c r="M327" s="330">
        <v>277.5</v>
      </c>
      <c r="N327" s="330">
        <v>0</v>
      </c>
      <c r="O327" s="330">
        <v>0</v>
      </c>
      <c r="P327" s="330">
        <v>555</v>
      </c>
      <c r="Q327" s="330" t="str">
        <v>Confirmed</v>
      </c>
      <c r="R327" s="330" t="str">
        <v>Closed Deal</v>
      </c>
      <c r="S327" s="330" t="str">
        <v>NAP</v>
      </c>
      <c r="T327" s="330" t="str">
        <v>SSH</v>
      </c>
      <c r="U327" s="330" t="str">
        <v>NAP</v>
      </c>
      <c r="V327" s="330">
        <v>1</v>
      </c>
      <c r="W327" s="330">
        <v>200</v>
      </c>
      <c r="X327" s="330" t="str">
        <v>S25-08</v>
      </c>
      <c r="Y327" s="330">
        <v>186</v>
      </c>
      <c r="Z327" s="330">
        <v>153</v>
      </c>
      <c r="AA327" s="330">
        <v>33</v>
      </c>
      <c r="AB327" s="16" t="str">
        <v>S25</v>
      </c>
    </row>
    <row r="328" spans="1:28" x14ac:dyDescent="0.35">
      <c r="A328" s="331">
        <v>45680</v>
      </c>
      <c r="B328" s="330" t="str">
        <v>Searcharter</v>
      </c>
      <c r="C328" s="330" t="str">
        <v>Distributor</v>
      </c>
      <c r="D328" s="330" t="str">
        <v/>
      </c>
      <c r="E328" s="330" t="str">
        <v>7YW2M</v>
      </c>
      <c r="F328" s="330" t="str">
        <v>RT</v>
      </c>
      <c r="G328" s="330" t="str">
        <v>Inbound</v>
      </c>
      <c r="H328" s="330" t="str">
        <v>4S6005</v>
      </c>
      <c r="I328" s="331" t="str">
        <v>SSH-NAP</v>
      </c>
      <c r="J328" s="884">
        <v>45894</v>
      </c>
      <c r="K328" s="330">
        <v>2</v>
      </c>
      <c r="L328" s="330">
        <v>2</v>
      </c>
      <c r="M328" s="330">
        <v>277.5</v>
      </c>
      <c r="N328" s="330">
        <v>0</v>
      </c>
      <c r="O328" s="330">
        <v>0</v>
      </c>
      <c r="P328" s="330">
        <v>555</v>
      </c>
      <c r="Q328" s="330" t="str">
        <v>Confirmed</v>
      </c>
      <c r="R328" s="330" t="str">
        <v>Closed Deal</v>
      </c>
      <c r="S328" s="330" t="str">
        <v>SSH</v>
      </c>
      <c r="T328" s="330" t="str">
        <v>NAP</v>
      </c>
      <c r="U328" s="330" t="str">
        <v>NAP</v>
      </c>
      <c r="V328" s="330">
        <v>1</v>
      </c>
      <c r="W328" s="330">
        <v>214</v>
      </c>
      <c r="X328" s="330" t="str">
        <v>S25-08</v>
      </c>
      <c r="Y328" s="330">
        <v>186</v>
      </c>
      <c r="Z328" s="330">
        <v>138</v>
      </c>
      <c r="AA328" s="330">
        <v>48</v>
      </c>
      <c r="AB328" s="16" t="str">
        <v>S25</v>
      </c>
    </row>
    <row r="329" spans="1:28" x14ac:dyDescent="0.35">
      <c r="A329" s="331">
        <v>45680</v>
      </c>
      <c r="B329" s="330" t="str">
        <v>Searcharter</v>
      </c>
      <c r="C329" s="330" t="str">
        <v>Distributor</v>
      </c>
      <c r="D329" s="330" t="str">
        <v/>
      </c>
      <c r="E329" s="330" t="str">
        <v>PG7WV</v>
      </c>
      <c r="F329" s="330" t="str">
        <v>RT</v>
      </c>
      <c r="G329" s="330" t="str">
        <v>Outbound</v>
      </c>
      <c r="H329" s="330" t="str">
        <v>4S6004</v>
      </c>
      <c r="I329" s="331" t="str">
        <v>BRI-SSH</v>
      </c>
      <c r="J329" s="884">
        <v>45766</v>
      </c>
      <c r="K329" s="330">
        <v>5</v>
      </c>
      <c r="L329" s="330">
        <v>5</v>
      </c>
      <c r="M329" s="330">
        <v>285</v>
      </c>
      <c r="N329" s="330">
        <v>0</v>
      </c>
      <c r="O329" s="330">
        <v>0</v>
      </c>
      <c r="P329" s="330">
        <v>1425</v>
      </c>
      <c r="Q329" s="330" t="str">
        <v>Confirmed</v>
      </c>
      <c r="R329" s="330" t="str">
        <v>Closed Deal</v>
      </c>
      <c r="S329" s="330" t="str">
        <v>BRI</v>
      </c>
      <c r="T329" s="330" t="str">
        <v>SSH</v>
      </c>
      <c r="U329" s="330" t="str">
        <v>BRI</v>
      </c>
      <c r="V329" s="330">
        <v>6</v>
      </c>
      <c r="W329" s="330">
        <v>86</v>
      </c>
      <c r="X329" s="330" t="str">
        <v>E25-02B</v>
      </c>
      <c r="Y329" s="330">
        <v>186</v>
      </c>
      <c r="Z329" s="330">
        <v>186</v>
      </c>
      <c r="AA329" s="330">
        <v>0</v>
      </c>
      <c r="AB329" s="16" t="str">
        <v>E25</v>
      </c>
    </row>
    <row r="330" spans="1:28" x14ac:dyDescent="0.35">
      <c r="A330" s="331">
        <v>45680</v>
      </c>
      <c r="B330" s="330" t="str">
        <v>Searcharter</v>
      </c>
      <c r="C330" s="330" t="str">
        <v>Distributor</v>
      </c>
      <c r="D330" s="330" t="str">
        <v/>
      </c>
      <c r="E330" s="330" t="str">
        <v>PG7WV</v>
      </c>
      <c r="F330" s="330" t="str">
        <v>RT</v>
      </c>
      <c r="G330" s="330" t="str">
        <v>Inbound</v>
      </c>
      <c r="H330" s="330" t="str">
        <v>4S6003</v>
      </c>
      <c r="I330" s="331" t="str">
        <v>SSH-BRI</v>
      </c>
      <c r="J330" s="884">
        <v>45773</v>
      </c>
      <c r="K330" s="330">
        <v>5</v>
      </c>
      <c r="L330" s="330">
        <v>5</v>
      </c>
      <c r="M330" s="330">
        <v>285</v>
      </c>
      <c r="N330" s="330">
        <v>0</v>
      </c>
      <c r="O330" s="330">
        <v>0</v>
      </c>
      <c r="P330" s="330">
        <v>1425</v>
      </c>
      <c r="Q330" s="330" t="str">
        <v>Confirmed</v>
      </c>
      <c r="R330" s="330" t="str">
        <v>Closed Deal</v>
      </c>
      <c r="S330" s="330" t="str">
        <v>SSH</v>
      </c>
      <c r="T330" s="330" t="str">
        <v>BRI</v>
      </c>
      <c r="U330" s="330" t="str">
        <v>BRI</v>
      </c>
      <c r="V330" s="330">
        <v>6</v>
      </c>
      <c r="W330" s="330">
        <v>93</v>
      </c>
      <c r="X330" s="330" t="str">
        <v>E25-02B</v>
      </c>
      <c r="Y330" s="330">
        <v>186</v>
      </c>
      <c r="Z330" s="330">
        <v>188</v>
      </c>
      <c r="AA330" s="330">
        <v>-2</v>
      </c>
      <c r="AB330" s="16" t="str">
        <v>E25</v>
      </c>
    </row>
    <row r="331" spans="1:28" x14ac:dyDescent="0.35">
      <c r="A331" s="331">
        <v>45680</v>
      </c>
      <c r="B331" s="330" t="str">
        <v>Good Days</v>
      </c>
      <c r="C331" s="330" t="str">
        <v>Tour Operator</v>
      </c>
      <c r="D331" s="330" t="str">
        <v/>
      </c>
      <c r="E331" s="330" t="str">
        <v/>
      </c>
      <c r="F331" s="330" t="str">
        <v>RT</v>
      </c>
      <c r="G331" s="330" t="str">
        <v>Outbound</v>
      </c>
      <c r="H331" s="330" t="str">
        <v>4S6004</v>
      </c>
      <c r="I331" s="331" t="str">
        <v>BRI-SSH</v>
      </c>
      <c r="J331" s="884">
        <v>45766</v>
      </c>
      <c r="K331" s="330">
        <v>30</v>
      </c>
      <c r="L331" s="330">
        <v>30</v>
      </c>
      <c r="M331" s="330">
        <v>270</v>
      </c>
      <c r="N331" s="330">
        <v>0</v>
      </c>
      <c r="O331" s="330">
        <v>0</v>
      </c>
      <c r="P331" s="330">
        <v>8100</v>
      </c>
      <c r="Q331" s="330" t="str">
        <v>Confirmed</v>
      </c>
      <c r="R331" s="330" t="str">
        <v>Countersigned</v>
      </c>
      <c r="S331" s="330" t="str">
        <v>BRI</v>
      </c>
      <c r="T331" s="330" t="str">
        <v>SSH</v>
      </c>
      <c r="U331" s="330" t="str">
        <v>BRI</v>
      </c>
      <c r="V331" s="330">
        <v>6</v>
      </c>
      <c r="W331" s="330">
        <v>86</v>
      </c>
      <c r="X331" s="330" t="str">
        <v>E25-02B</v>
      </c>
      <c r="Y331" s="330">
        <v>186</v>
      </c>
      <c r="Z331" s="330">
        <v>186</v>
      </c>
      <c r="AA331" s="330">
        <v>0</v>
      </c>
      <c r="AB331" s="16" t="str">
        <v>E25</v>
      </c>
    </row>
    <row r="332" spans="1:28" x14ac:dyDescent="0.35">
      <c r="A332" s="331">
        <v>45680</v>
      </c>
      <c r="B332" s="330" t="str">
        <v>Good Days</v>
      </c>
      <c r="C332" s="330" t="str">
        <v>Tour Operator</v>
      </c>
      <c r="D332" s="330" t="str">
        <v/>
      </c>
      <c r="E332" s="330" t="str">
        <v/>
      </c>
      <c r="F332" s="330" t="str">
        <v>RT</v>
      </c>
      <c r="G332" s="330" t="str">
        <v>Inbound</v>
      </c>
      <c r="H332" s="330" t="str">
        <v>4S6003</v>
      </c>
      <c r="I332" s="331" t="str">
        <v>SSH-BRI</v>
      </c>
      <c r="J332" s="884">
        <v>45773</v>
      </c>
      <c r="K332" s="330">
        <v>30</v>
      </c>
      <c r="L332" s="330">
        <v>30</v>
      </c>
      <c r="M332" s="330">
        <v>270</v>
      </c>
      <c r="N332" s="330">
        <v>0</v>
      </c>
      <c r="O332" s="330">
        <v>0</v>
      </c>
      <c r="P332" s="330">
        <v>8100</v>
      </c>
      <c r="Q332" s="330" t="str">
        <v>Confirmed</v>
      </c>
      <c r="R332" s="330" t="str">
        <v>Countersigned</v>
      </c>
      <c r="S332" s="330" t="str">
        <v>SSH</v>
      </c>
      <c r="T332" s="330" t="str">
        <v>BRI</v>
      </c>
      <c r="U332" s="330" t="str">
        <v>BRI</v>
      </c>
      <c r="V332" s="330">
        <v>6</v>
      </c>
      <c r="W332" s="330">
        <v>93</v>
      </c>
      <c r="X332" s="330" t="str">
        <v>E25-02B</v>
      </c>
      <c r="Y332" s="330">
        <v>186</v>
      </c>
      <c r="Z332" s="330">
        <v>188</v>
      </c>
      <c r="AA332" s="330">
        <v>-2</v>
      </c>
      <c r="AB332" s="16" t="str">
        <v>E25</v>
      </c>
    </row>
    <row r="333" spans="1:28" x14ac:dyDescent="0.35">
      <c r="A333" s="331">
        <v>45680</v>
      </c>
      <c r="B333" s="330" t="str">
        <v>Good Days</v>
      </c>
      <c r="C333" s="330" t="str">
        <v>Tour Operator</v>
      </c>
      <c r="D333" s="330" t="str">
        <v/>
      </c>
      <c r="E333" s="330" t="str">
        <v/>
      </c>
      <c r="F333" s="330" t="str">
        <v>RT</v>
      </c>
      <c r="G333" s="330" t="str">
        <v>Outbound</v>
      </c>
      <c r="H333" s="330" t="str">
        <v>4S6004</v>
      </c>
      <c r="I333" s="331" t="str">
        <v>BRI-SSH</v>
      </c>
      <c r="J333" s="884">
        <v>45773</v>
      </c>
      <c r="K333" s="330">
        <v>30</v>
      </c>
      <c r="L333" s="330">
        <v>30</v>
      </c>
      <c r="M333" s="330">
        <v>270</v>
      </c>
      <c r="N333" s="330">
        <v>0</v>
      </c>
      <c r="O333" s="330">
        <v>0</v>
      </c>
      <c r="P333" s="330">
        <v>8100</v>
      </c>
      <c r="Q333" s="330" t="str">
        <v>Confirmed</v>
      </c>
      <c r="R333" s="330" t="str">
        <v>Countersigned</v>
      </c>
      <c r="S333" s="330" t="str">
        <v>BRI</v>
      </c>
      <c r="T333" s="330" t="str">
        <v>SSH</v>
      </c>
      <c r="U333" s="330" t="str">
        <v>BRI</v>
      </c>
      <c r="V333" s="330">
        <v>6</v>
      </c>
      <c r="W333" s="330">
        <v>93</v>
      </c>
      <c r="X333" s="330" t="str">
        <v>E25-02B</v>
      </c>
      <c r="Y333" s="330">
        <v>186</v>
      </c>
      <c r="Z333" s="330">
        <v>167</v>
      </c>
      <c r="AA333" s="330">
        <v>19</v>
      </c>
      <c r="AB333" s="16" t="str">
        <v>E25</v>
      </c>
    </row>
    <row r="334" spans="1:28" x14ac:dyDescent="0.35">
      <c r="A334" s="331">
        <v>45680</v>
      </c>
      <c r="B334" s="330" t="str">
        <v>Good Days</v>
      </c>
      <c r="C334" s="330" t="str">
        <v>Tour Operator</v>
      </c>
      <c r="D334" s="330" t="str">
        <v/>
      </c>
      <c r="E334" s="330" t="str">
        <v/>
      </c>
      <c r="F334" s="330" t="str">
        <v>RT</v>
      </c>
      <c r="G334" s="330" t="str">
        <v>Inbound</v>
      </c>
      <c r="H334" s="330" t="str">
        <v>4S6003</v>
      </c>
      <c r="I334" s="331" t="str">
        <v>SSH-BRI</v>
      </c>
      <c r="J334" s="884">
        <v>45780</v>
      </c>
      <c r="K334" s="330">
        <v>30</v>
      </c>
      <c r="L334" s="330">
        <v>30</v>
      </c>
      <c r="M334" s="330">
        <v>270</v>
      </c>
      <c r="N334" s="330">
        <v>0</v>
      </c>
      <c r="O334" s="330">
        <v>0</v>
      </c>
      <c r="P334" s="330">
        <v>8100</v>
      </c>
      <c r="Q334" s="330" t="str">
        <v>Confirmed</v>
      </c>
      <c r="R334" s="330" t="str">
        <v>Countersigned</v>
      </c>
      <c r="S334" s="330" t="str">
        <v>SSH</v>
      </c>
      <c r="T334" s="330" t="str">
        <v>BRI</v>
      </c>
      <c r="U334" s="330" t="str">
        <v>BRI</v>
      </c>
      <c r="V334" s="330">
        <v>6</v>
      </c>
      <c r="W334" s="330">
        <v>100</v>
      </c>
      <c r="X334" s="330" t="str">
        <v>E25-02B</v>
      </c>
      <c r="Y334" s="330">
        <v>186</v>
      </c>
      <c r="Z334" s="330">
        <v>181</v>
      </c>
      <c r="AA334" s="330">
        <v>5</v>
      </c>
      <c r="AB334" s="16" t="str">
        <v>E25</v>
      </c>
    </row>
    <row r="335" spans="1:28" x14ac:dyDescent="0.35">
      <c r="A335" s="331">
        <v>45681</v>
      </c>
      <c r="B335" s="330" t="str">
        <v>Enzo Viaggi</v>
      </c>
      <c r="C335" s="330" t="str">
        <v>Tour Operator</v>
      </c>
      <c r="D335" s="330" t="str">
        <v/>
      </c>
      <c r="E335" s="330" t="str">
        <v/>
      </c>
      <c r="F335" s="330" t="str">
        <v>RT</v>
      </c>
      <c r="G335" s="330" t="str">
        <v>Outbound</v>
      </c>
      <c r="H335" s="330" t="str">
        <v>4S6004</v>
      </c>
      <c r="I335" s="331" t="str">
        <v>BRI-SSH</v>
      </c>
      <c r="J335" s="884">
        <v>45766</v>
      </c>
      <c r="K335" s="330">
        <v>20</v>
      </c>
      <c r="L335" s="330">
        <v>20</v>
      </c>
      <c r="M335" s="330">
        <v>270</v>
      </c>
      <c r="N335" s="330">
        <v>0</v>
      </c>
      <c r="O335" s="330">
        <v>0</v>
      </c>
      <c r="P335" s="330">
        <v>5400</v>
      </c>
      <c r="Q335" s="330" t="str">
        <v>Confirmed</v>
      </c>
      <c r="R335" s="330" t="str">
        <v>Countersigned</v>
      </c>
      <c r="S335" s="330" t="str">
        <v>BRI</v>
      </c>
      <c r="T335" s="330" t="str">
        <v>SSH</v>
      </c>
      <c r="U335" s="330" t="str">
        <v>BRI</v>
      </c>
      <c r="V335" s="330">
        <v>6</v>
      </c>
      <c r="W335" s="330">
        <v>85</v>
      </c>
      <c r="X335" s="330" t="str">
        <v>E25-02B</v>
      </c>
      <c r="Y335" s="330">
        <v>186</v>
      </c>
      <c r="Z335" s="330">
        <v>186</v>
      </c>
      <c r="AA335" s="330">
        <v>0</v>
      </c>
      <c r="AB335" s="16" t="str">
        <v>E25</v>
      </c>
    </row>
    <row r="336" spans="1:28" x14ac:dyDescent="0.35">
      <c r="A336" s="331">
        <v>45681</v>
      </c>
      <c r="B336" s="330" t="str">
        <v>Enzo Viaggi</v>
      </c>
      <c r="C336" s="330" t="str">
        <v>Tour Operator</v>
      </c>
      <c r="D336" s="330" t="str">
        <v/>
      </c>
      <c r="E336" s="330" t="str">
        <v/>
      </c>
      <c r="F336" s="330" t="str">
        <v>RT</v>
      </c>
      <c r="G336" s="330" t="str">
        <v>Inbound</v>
      </c>
      <c r="H336" s="330" t="str">
        <v>4S6003</v>
      </c>
      <c r="I336" s="331" t="str">
        <v>SSH-BRI</v>
      </c>
      <c r="J336" s="884">
        <v>45773</v>
      </c>
      <c r="K336" s="330">
        <v>20</v>
      </c>
      <c r="L336" s="330">
        <v>20</v>
      </c>
      <c r="M336" s="330">
        <v>270</v>
      </c>
      <c r="N336" s="330">
        <v>0</v>
      </c>
      <c r="O336" s="330">
        <v>0</v>
      </c>
      <c r="P336" s="330">
        <v>5400</v>
      </c>
      <c r="Q336" s="330" t="str">
        <v>Confirmed</v>
      </c>
      <c r="R336" s="330" t="str">
        <v>Countersigned</v>
      </c>
      <c r="S336" s="330" t="str">
        <v>SSH</v>
      </c>
      <c r="T336" s="330" t="str">
        <v>BRI</v>
      </c>
      <c r="U336" s="330" t="str">
        <v>BRI</v>
      </c>
      <c r="V336" s="330">
        <v>6</v>
      </c>
      <c r="W336" s="330">
        <v>92</v>
      </c>
      <c r="X336" s="330" t="str">
        <v>E25-02B</v>
      </c>
      <c r="Y336" s="330">
        <v>186</v>
      </c>
      <c r="Z336" s="330">
        <v>188</v>
      </c>
      <c r="AA336" s="330">
        <v>-2</v>
      </c>
      <c r="AB336" s="16" t="str">
        <v>E25</v>
      </c>
    </row>
    <row r="337" spans="1:28" x14ac:dyDescent="0.35">
      <c r="A337" s="331">
        <v>45681</v>
      </c>
      <c r="B337" s="330" t="str">
        <v>Enzo Viaggi</v>
      </c>
      <c r="C337" s="330" t="str">
        <v>Tour Operator</v>
      </c>
      <c r="D337" s="330" t="str">
        <v/>
      </c>
      <c r="E337" s="330" t="str">
        <v/>
      </c>
      <c r="F337" s="330" t="str">
        <v>RT</v>
      </c>
      <c r="G337" s="330" t="str">
        <v>Outbound</v>
      </c>
      <c r="H337" s="330" t="str">
        <v>4S6018</v>
      </c>
      <c r="I337" s="331" t="str">
        <v>NAP-SSH</v>
      </c>
      <c r="J337" s="884">
        <v>45765</v>
      </c>
      <c r="K337" s="330">
        <v>10</v>
      </c>
      <c r="L337" s="330">
        <v>10</v>
      </c>
      <c r="M337" s="330">
        <v>275</v>
      </c>
      <c r="N337" s="330">
        <v>0</v>
      </c>
      <c r="O337" s="330">
        <v>0</v>
      </c>
      <c r="P337" s="330">
        <v>2750</v>
      </c>
      <c r="Q337" s="330" t="str">
        <v>Confirmed</v>
      </c>
      <c r="R337" s="330" t="str">
        <v>Countersigned</v>
      </c>
      <c r="S337" s="330" t="str">
        <v>NAP</v>
      </c>
      <c r="T337" s="330" t="str">
        <v>SSH</v>
      </c>
      <c r="U337" s="330" t="str">
        <v>NAP</v>
      </c>
      <c r="V337" s="330">
        <v>5</v>
      </c>
      <c r="W337" s="330">
        <v>84</v>
      </c>
      <c r="X337" s="330" t="str">
        <v>E25-08</v>
      </c>
      <c r="Y337" s="330">
        <v>186</v>
      </c>
      <c r="Z337" s="330">
        <v>186</v>
      </c>
      <c r="AA337" s="330">
        <v>0</v>
      </c>
      <c r="AB337" s="16" t="str">
        <v>E25</v>
      </c>
    </row>
    <row r="338" spans="1:28" x14ac:dyDescent="0.35">
      <c r="A338" s="331">
        <v>45681</v>
      </c>
      <c r="B338" s="330" t="str">
        <v>Enzo Viaggi</v>
      </c>
      <c r="C338" s="330" t="str">
        <v>Tour Operator</v>
      </c>
      <c r="D338" s="330" t="str">
        <v/>
      </c>
      <c r="E338" s="330" t="str">
        <v/>
      </c>
      <c r="F338" s="330" t="str">
        <v>RT</v>
      </c>
      <c r="G338" s="330" t="str">
        <v>Inbound</v>
      </c>
      <c r="H338" s="330" t="str">
        <v>4S6017</v>
      </c>
      <c r="I338" s="331" t="str">
        <v>SSH-NAP</v>
      </c>
      <c r="J338" s="884">
        <v>45772</v>
      </c>
      <c r="K338" s="330">
        <v>10</v>
      </c>
      <c r="L338" s="330">
        <v>10</v>
      </c>
      <c r="M338" s="330">
        <v>275</v>
      </c>
      <c r="N338" s="330">
        <v>0</v>
      </c>
      <c r="O338" s="330">
        <v>0</v>
      </c>
      <c r="P338" s="330">
        <v>2750</v>
      </c>
      <c r="Q338" s="330" t="str">
        <v>Confirmed</v>
      </c>
      <c r="R338" s="330" t="str">
        <v>Countersigned</v>
      </c>
      <c r="S338" s="330" t="str">
        <v>SSH</v>
      </c>
      <c r="T338" s="330" t="str">
        <v>NAP</v>
      </c>
      <c r="U338" s="330" t="str">
        <v>NAP</v>
      </c>
      <c r="V338" s="330">
        <v>5</v>
      </c>
      <c r="W338" s="330">
        <v>91</v>
      </c>
      <c r="X338" s="330" t="str">
        <v>E25-08</v>
      </c>
      <c r="Y338" s="330">
        <v>186</v>
      </c>
      <c r="Z338" s="330">
        <v>186</v>
      </c>
      <c r="AA338" s="330">
        <v>0</v>
      </c>
      <c r="AB338" s="16" t="str">
        <v>E25</v>
      </c>
    </row>
    <row r="339" spans="1:28" x14ac:dyDescent="0.35">
      <c r="A339" s="331">
        <v>45681</v>
      </c>
      <c r="B339" s="330" t="str">
        <v>Fruit Viaggi</v>
      </c>
      <c r="C339" s="330" t="str">
        <v>Tour Operator</v>
      </c>
      <c r="D339" s="330" t="str">
        <v/>
      </c>
      <c r="E339" s="330" t="str">
        <v/>
      </c>
      <c r="F339" s="330" t="str">
        <v>RT</v>
      </c>
      <c r="G339" s="330" t="str">
        <v>Outbound</v>
      </c>
      <c r="H339" s="330" t="str">
        <v>4S6018</v>
      </c>
      <c r="I339" s="331" t="str">
        <v>NAP-SSH</v>
      </c>
      <c r="J339" s="884">
        <v>45765</v>
      </c>
      <c r="K339" s="330">
        <v>40</v>
      </c>
      <c r="L339" s="330">
        <v>40</v>
      </c>
      <c r="M339" s="330">
        <v>273</v>
      </c>
      <c r="N339" s="330">
        <v>0</v>
      </c>
      <c r="O339" s="330">
        <v>0</v>
      </c>
      <c r="P339" s="330">
        <v>10920</v>
      </c>
      <c r="Q339" s="330" t="str">
        <v>Confirmed</v>
      </c>
      <c r="R339" s="330" t="str">
        <v>Countersigned</v>
      </c>
      <c r="S339" s="330" t="str">
        <v>NAP</v>
      </c>
      <c r="T339" s="330" t="str">
        <v>SSH</v>
      </c>
      <c r="U339" s="330" t="str">
        <v>NAP</v>
      </c>
      <c r="V339" s="330">
        <v>5</v>
      </c>
      <c r="W339" s="330">
        <v>84</v>
      </c>
      <c r="X339" s="330" t="str">
        <v>E25-08</v>
      </c>
      <c r="Y339" s="330">
        <v>186</v>
      </c>
      <c r="Z339" s="330">
        <v>186</v>
      </c>
      <c r="AA339" s="330">
        <v>0</v>
      </c>
      <c r="AB339" s="16" t="str">
        <v>E25</v>
      </c>
    </row>
    <row r="340" spans="1:28" x14ac:dyDescent="0.35">
      <c r="A340" s="331">
        <v>45681</v>
      </c>
      <c r="B340" s="330" t="str">
        <v>Fruit Viaggi</v>
      </c>
      <c r="C340" s="330" t="str">
        <v>Tour Operator</v>
      </c>
      <c r="D340" s="330" t="str">
        <v/>
      </c>
      <c r="E340" s="330" t="str">
        <v/>
      </c>
      <c r="F340" s="330" t="str">
        <v>RT</v>
      </c>
      <c r="G340" s="330" t="str">
        <v>Inbound</v>
      </c>
      <c r="H340" s="330" t="str">
        <v>4S6017</v>
      </c>
      <c r="I340" s="331" t="str">
        <v>SSH-NAP</v>
      </c>
      <c r="J340" s="884">
        <v>45772</v>
      </c>
      <c r="K340" s="330">
        <v>40</v>
      </c>
      <c r="L340" s="330">
        <v>40</v>
      </c>
      <c r="M340" s="330">
        <v>273</v>
      </c>
      <c r="N340" s="330">
        <v>0</v>
      </c>
      <c r="O340" s="330">
        <v>0</v>
      </c>
      <c r="P340" s="330">
        <v>10920</v>
      </c>
      <c r="Q340" s="330" t="str">
        <v>Confirmed</v>
      </c>
      <c r="R340" s="330" t="str">
        <v>Countersigned</v>
      </c>
      <c r="S340" s="330" t="str">
        <v>SSH</v>
      </c>
      <c r="T340" s="330" t="str">
        <v>NAP</v>
      </c>
      <c r="U340" s="330" t="str">
        <v>NAP</v>
      </c>
      <c r="V340" s="330">
        <v>5</v>
      </c>
      <c r="W340" s="330">
        <v>91</v>
      </c>
      <c r="X340" s="330" t="str">
        <v>E25-08</v>
      </c>
      <c r="Y340" s="330">
        <v>186</v>
      </c>
      <c r="Z340" s="330">
        <v>186</v>
      </c>
      <c r="AA340" s="330">
        <v>0</v>
      </c>
      <c r="AB340" s="16" t="str">
        <v>E25</v>
      </c>
    </row>
    <row r="341" spans="1:28" x14ac:dyDescent="0.35">
      <c r="A341" s="331">
        <v>45681</v>
      </c>
      <c r="B341" s="330" t="str">
        <v>Fruit Viaggi</v>
      </c>
      <c r="C341" s="330" t="str">
        <v>Tour Operator</v>
      </c>
      <c r="D341" s="330" t="str">
        <v/>
      </c>
      <c r="E341" s="330" t="str">
        <v/>
      </c>
      <c r="F341" s="330" t="str">
        <v>RT</v>
      </c>
      <c r="G341" s="330" t="str">
        <v>Outbound</v>
      </c>
      <c r="H341" s="330" t="str">
        <v>4S6018</v>
      </c>
      <c r="I341" s="331" t="str">
        <v>NAP-SSH</v>
      </c>
      <c r="J341" s="884">
        <v>45772</v>
      </c>
      <c r="K341" s="330">
        <v>40</v>
      </c>
      <c r="L341" s="330">
        <v>40</v>
      </c>
      <c r="M341" s="330">
        <v>258</v>
      </c>
      <c r="N341" s="330">
        <v>0</v>
      </c>
      <c r="O341" s="330">
        <v>0</v>
      </c>
      <c r="P341" s="330">
        <v>10320</v>
      </c>
      <c r="Q341" s="330" t="str">
        <v>Confirmed</v>
      </c>
      <c r="R341" s="330" t="str">
        <v>Countersigned</v>
      </c>
      <c r="S341" s="330" t="str">
        <v>NAP</v>
      </c>
      <c r="T341" s="330" t="str">
        <v>SSH</v>
      </c>
      <c r="U341" s="330" t="str">
        <v>NAP</v>
      </c>
      <c r="V341" s="330">
        <v>5</v>
      </c>
      <c r="W341" s="330">
        <v>91</v>
      </c>
      <c r="X341" s="330" t="str">
        <v>E25-08</v>
      </c>
      <c r="Y341" s="330">
        <v>186</v>
      </c>
      <c r="Z341" s="330">
        <v>184</v>
      </c>
      <c r="AA341" s="330">
        <v>2</v>
      </c>
      <c r="AB341" s="16" t="str">
        <v>E25</v>
      </c>
    </row>
    <row r="342" spans="1:28" x14ac:dyDescent="0.35">
      <c r="A342" s="331">
        <v>45681</v>
      </c>
      <c r="B342" s="330" t="str">
        <v>Fruit Viaggi</v>
      </c>
      <c r="C342" s="330" t="str">
        <v>Tour Operator</v>
      </c>
      <c r="D342" s="330" t="str">
        <v/>
      </c>
      <c r="E342" s="330" t="str">
        <v/>
      </c>
      <c r="F342" s="330" t="str">
        <v>RT</v>
      </c>
      <c r="G342" s="330" t="str">
        <v>Inbound</v>
      </c>
      <c r="H342" s="330" t="str">
        <v>4S6017</v>
      </c>
      <c r="I342" s="331" t="str">
        <v>SSH-NAP</v>
      </c>
      <c r="J342" s="884">
        <v>45779</v>
      </c>
      <c r="K342" s="330">
        <v>36</v>
      </c>
      <c r="L342" s="330">
        <v>36</v>
      </c>
      <c r="M342" s="330">
        <v>258</v>
      </c>
      <c r="N342" s="330">
        <v>0</v>
      </c>
      <c r="O342" s="330">
        <v>0</v>
      </c>
      <c r="P342" s="330">
        <v>9288</v>
      </c>
      <c r="Q342" s="330" t="str">
        <v>Confirmed</v>
      </c>
      <c r="R342" s="330" t="str">
        <v>Countersigned</v>
      </c>
      <c r="S342" s="330" t="str">
        <v>SSH</v>
      </c>
      <c r="T342" s="330" t="str">
        <v>NAP</v>
      </c>
      <c r="U342" s="330" t="str">
        <v>NAP</v>
      </c>
      <c r="V342" s="330">
        <v>5</v>
      </c>
      <c r="W342" s="330">
        <v>98</v>
      </c>
      <c r="X342" s="330" t="str">
        <v>E25-08</v>
      </c>
      <c r="Y342" s="330">
        <v>186</v>
      </c>
      <c r="Z342" s="330">
        <v>189</v>
      </c>
      <c r="AA342" s="330">
        <v>-3</v>
      </c>
      <c r="AB342" s="16" t="str">
        <v>E25</v>
      </c>
    </row>
    <row r="343" spans="1:28" x14ac:dyDescent="0.35">
      <c r="A343" s="331">
        <v>45682</v>
      </c>
      <c r="B343" s="330" t="str">
        <v>Searcharter</v>
      </c>
      <c r="C343" s="330" t="str">
        <v>Distributor</v>
      </c>
      <c r="D343" s="330" t="str">
        <v/>
      </c>
      <c r="E343" s="330" t="str">
        <v>HAJW3</v>
      </c>
      <c r="F343" s="330" t="str">
        <v>OW</v>
      </c>
      <c r="G343" s="330" t="str">
        <v>Outbound</v>
      </c>
      <c r="H343" s="330" t="str">
        <v>4S6016</v>
      </c>
      <c r="I343" s="331" t="str">
        <v>BRI-SSH</v>
      </c>
      <c r="J343" s="884">
        <v>45759</v>
      </c>
      <c r="K343" s="330">
        <v>5</v>
      </c>
      <c r="L343" s="330">
        <v>5</v>
      </c>
      <c r="M343" s="330">
        <v>175</v>
      </c>
      <c r="N343" s="330">
        <v>0</v>
      </c>
      <c r="O343" s="330">
        <v>0</v>
      </c>
      <c r="P343" s="330">
        <v>875</v>
      </c>
      <c r="Q343" s="330" t="str">
        <v>Confirmed</v>
      </c>
      <c r="R343" s="330" t="str">
        <v>Closed Deal</v>
      </c>
      <c r="S343" s="330" t="str">
        <v>BRI</v>
      </c>
      <c r="T343" s="330" t="str">
        <v>SSH</v>
      </c>
      <c r="U343" s="330" t="str">
        <v>BRI</v>
      </c>
      <c r="V343" s="330">
        <v>6</v>
      </c>
      <c r="W343" s="330">
        <v>77</v>
      </c>
      <c r="X343" s="330" t="str">
        <v>E25-02A</v>
      </c>
      <c r="Y343" s="330">
        <v>113</v>
      </c>
      <c r="Z343" s="330">
        <v>102</v>
      </c>
      <c r="AA343" s="330">
        <v>11</v>
      </c>
      <c r="AB343" s="16" t="str">
        <v>E25</v>
      </c>
    </row>
    <row r="344" spans="1:28" x14ac:dyDescent="0.35">
      <c r="A344" s="331">
        <v>45682</v>
      </c>
      <c r="B344" s="330" t="str">
        <v>Searcharter</v>
      </c>
      <c r="C344" s="330" t="str">
        <v>Distributor</v>
      </c>
      <c r="D344" s="330" t="str">
        <v/>
      </c>
      <c r="E344" s="330" t="str">
        <v>F6UM2</v>
      </c>
      <c r="F344" s="330" t="str">
        <v>RT</v>
      </c>
      <c r="G344" s="330" t="str">
        <v>Outbound</v>
      </c>
      <c r="H344" s="330" t="str">
        <v>4S6018</v>
      </c>
      <c r="I344" s="331" t="str">
        <v>NAP-SSH</v>
      </c>
      <c r="J344" s="884">
        <v>45765</v>
      </c>
      <c r="K344" s="330">
        <v>2</v>
      </c>
      <c r="L344" s="330">
        <v>2</v>
      </c>
      <c r="M344" s="330">
        <v>337.5</v>
      </c>
      <c r="N344" s="330">
        <v>0</v>
      </c>
      <c r="O344" s="330">
        <v>0</v>
      </c>
      <c r="P344" s="330">
        <v>675</v>
      </c>
      <c r="Q344" s="330" t="str">
        <v>Confirmed</v>
      </c>
      <c r="R344" s="330" t="str">
        <v>Closed Deal</v>
      </c>
      <c r="S344" s="330" t="str">
        <v>NAP</v>
      </c>
      <c r="T344" s="330" t="str">
        <v>SSH</v>
      </c>
      <c r="U344" s="330" t="str">
        <v>NAP</v>
      </c>
      <c r="V344" s="330">
        <v>5</v>
      </c>
      <c r="W344" s="330">
        <v>83</v>
      </c>
      <c r="X344" s="330" t="str">
        <v>E25-08</v>
      </c>
      <c r="Y344" s="330">
        <v>186</v>
      </c>
      <c r="Z344" s="330">
        <v>186</v>
      </c>
      <c r="AA344" s="330">
        <v>0</v>
      </c>
      <c r="AB344" s="16" t="str">
        <v>E25</v>
      </c>
    </row>
    <row r="345" spans="1:28" x14ac:dyDescent="0.35">
      <c r="A345" s="331">
        <v>45682</v>
      </c>
      <c r="B345" s="330" t="str">
        <v>Searcharter</v>
      </c>
      <c r="C345" s="330" t="str">
        <v>Distributor</v>
      </c>
      <c r="D345" s="330" t="str">
        <v/>
      </c>
      <c r="E345" s="330" t="str">
        <v>F6UM2</v>
      </c>
      <c r="F345" s="330" t="str">
        <v>RT</v>
      </c>
      <c r="G345" s="330" t="str">
        <v>Inbound</v>
      </c>
      <c r="H345" s="330" t="str">
        <v>4S6031</v>
      </c>
      <c r="I345" s="331" t="str">
        <v>SSH-NAP</v>
      </c>
      <c r="J345" s="884">
        <v>45774</v>
      </c>
      <c r="K345" s="330">
        <v>2</v>
      </c>
      <c r="L345" s="330">
        <v>2</v>
      </c>
      <c r="M345" s="330">
        <v>337.5</v>
      </c>
      <c r="N345" s="330">
        <v>0</v>
      </c>
      <c r="O345" s="330">
        <v>0</v>
      </c>
      <c r="P345" s="330">
        <v>675</v>
      </c>
      <c r="Q345" s="330" t="str">
        <v>Confirmed</v>
      </c>
      <c r="R345" s="330" t="str">
        <v>Closed Deal</v>
      </c>
      <c r="S345" s="330" t="str">
        <v>SSH</v>
      </c>
      <c r="T345" s="330" t="str">
        <v>NAP</v>
      </c>
      <c r="U345" s="330" t="str">
        <v>NAP</v>
      </c>
      <c r="V345" s="330">
        <v>7</v>
      </c>
      <c r="W345" s="330">
        <v>92</v>
      </c>
      <c r="X345" s="330" t="str">
        <v>E25-03B</v>
      </c>
      <c r="Y345" s="330">
        <v>186</v>
      </c>
      <c r="Z345" s="330">
        <v>186</v>
      </c>
      <c r="AA345" s="330">
        <v>0</v>
      </c>
      <c r="AB345" s="16" t="str">
        <v>E25</v>
      </c>
    </row>
    <row r="346" spans="1:28" x14ac:dyDescent="0.35">
      <c r="A346" s="331">
        <v>45683</v>
      </c>
      <c r="B346" s="330" t="str">
        <v>Searcharter</v>
      </c>
      <c r="C346" s="330" t="str">
        <v>Distributor</v>
      </c>
      <c r="D346" s="330" t="str">
        <v/>
      </c>
      <c r="E346" s="330" t="str">
        <v>CHHDR</v>
      </c>
      <c r="F346" s="330" t="str">
        <v>OW</v>
      </c>
      <c r="G346" s="330" t="str">
        <v>Outbound</v>
      </c>
      <c r="H346" s="330" t="str">
        <v>4S6005</v>
      </c>
      <c r="I346" s="331" t="str">
        <v>SSH-MXP</v>
      </c>
      <c r="J346" s="884">
        <v>45765</v>
      </c>
      <c r="K346" s="330">
        <v>2</v>
      </c>
      <c r="L346" s="330">
        <v>2</v>
      </c>
      <c r="M346" s="330">
        <v>150</v>
      </c>
      <c r="N346" s="330">
        <v>0</v>
      </c>
      <c r="O346" s="330">
        <v>0</v>
      </c>
      <c r="P346" s="330">
        <v>300</v>
      </c>
      <c r="Q346" s="330" t="str">
        <v>Confirmed</v>
      </c>
      <c r="R346" s="330" t="str">
        <v>Closed Deal</v>
      </c>
      <c r="S346" s="330" t="str">
        <v>SSH</v>
      </c>
      <c r="T346" s="330" t="str">
        <v>MXP</v>
      </c>
      <c r="U346" s="330" t="str">
        <v>MXP</v>
      </c>
      <c r="V346" s="330">
        <v>5</v>
      </c>
      <c r="W346" s="330">
        <v>82</v>
      </c>
      <c r="X346" s="330" t="str">
        <v/>
      </c>
      <c r="Y346" s="330" t="str">
        <v/>
      </c>
      <c r="Z346" s="330" t="str">
        <v/>
      </c>
      <c r="AA346" s="330" t="str">
        <v/>
      </c>
      <c r="AB346" s="16" t="str">
        <v/>
      </c>
    </row>
    <row r="347" spans="1:28" x14ac:dyDescent="0.35">
      <c r="A347" s="331">
        <v>45681</v>
      </c>
      <c r="B347" s="330" t="str">
        <v>EuroAirlines</v>
      </c>
      <c r="C347" s="330" t="str">
        <v>Distributor</v>
      </c>
      <c r="D347" s="330" t="str">
        <v/>
      </c>
      <c r="E347" s="330" t="str">
        <v>11L8E0</v>
      </c>
      <c r="F347" s="330" t="str">
        <v>OW</v>
      </c>
      <c r="G347" s="330" t="str">
        <v>Outbound</v>
      </c>
      <c r="H347" s="330" t="str">
        <v>4S6005</v>
      </c>
      <c r="I347" s="331" t="str">
        <v>SSH-MXP</v>
      </c>
      <c r="J347" s="884">
        <v>45772</v>
      </c>
      <c r="K347" s="330">
        <v>1</v>
      </c>
      <c r="L347" s="330">
        <v>1</v>
      </c>
      <c r="M347" s="330">
        <v>325</v>
      </c>
      <c r="N347" s="330">
        <v>38.99</v>
      </c>
      <c r="O347" s="330">
        <v>40</v>
      </c>
      <c r="P347" s="330">
        <v>403.99</v>
      </c>
      <c r="Q347" s="330" t="str">
        <v>Confirmed</v>
      </c>
      <c r="R347" s="330" t="str">
        <v>Closed Deal</v>
      </c>
      <c r="S347" s="330" t="str">
        <v>SSH</v>
      </c>
      <c r="T347" s="330" t="str">
        <v>MXP</v>
      </c>
      <c r="U347" s="330" t="str">
        <v>MXP</v>
      </c>
      <c r="V347" s="330">
        <v>5</v>
      </c>
      <c r="W347" s="330">
        <v>91</v>
      </c>
      <c r="X347" s="330" t="str">
        <v>E25-04</v>
      </c>
      <c r="Y347" s="330">
        <v>186</v>
      </c>
      <c r="Z347" s="330">
        <v>186</v>
      </c>
      <c r="AA347" s="330">
        <v>0</v>
      </c>
      <c r="AB347" s="16" t="str">
        <v>E25</v>
      </c>
    </row>
    <row r="348" spans="1:28" x14ac:dyDescent="0.35">
      <c r="A348" s="331">
        <v>45681</v>
      </c>
      <c r="B348" s="330" t="str">
        <v>EuroAirlines</v>
      </c>
      <c r="C348" s="330" t="str">
        <v>Distributor</v>
      </c>
      <c r="D348" s="330" t="str">
        <v/>
      </c>
      <c r="E348" s="330" t="str">
        <v>11L8A9</v>
      </c>
      <c r="F348" s="330" t="str">
        <v>RT</v>
      </c>
      <c r="G348" s="330" t="str">
        <v>Outbound</v>
      </c>
      <c r="H348" s="330" t="str">
        <v>4S6016</v>
      </c>
      <c r="I348" s="331" t="str">
        <v>BRI-SSH</v>
      </c>
      <c r="J348" s="884">
        <v>45759</v>
      </c>
      <c r="K348" s="330">
        <v>1</v>
      </c>
      <c r="L348" s="330">
        <v>1</v>
      </c>
      <c r="M348" s="330">
        <v>175</v>
      </c>
      <c r="N348" s="330">
        <v>19.420000000000002</v>
      </c>
      <c r="O348" s="330">
        <v>30</v>
      </c>
      <c r="P348" s="330">
        <v>224.42</v>
      </c>
      <c r="Q348" s="330" t="str">
        <v>Confirmed</v>
      </c>
      <c r="R348" s="330" t="str">
        <v>Closed Deal</v>
      </c>
      <c r="S348" s="330" t="str">
        <v>BRI</v>
      </c>
      <c r="T348" s="330" t="str">
        <v>SSH</v>
      </c>
      <c r="U348" s="330" t="str">
        <v>BRI</v>
      </c>
      <c r="V348" s="330">
        <v>6</v>
      </c>
      <c r="W348" s="330">
        <v>78</v>
      </c>
      <c r="X348" s="330" t="str">
        <v>E25-02A</v>
      </c>
      <c r="Y348" s="330">
        <v>113</v>
      </c>
      <c r="Z348" s="330">
        <v>102</v>
      </c>
      <c r="AA348" s="330">
        <v>11</v>
      </c>
      <c r="AB348" s="16" t="str">
        <v>E25</v>
      </c>
    </row>
    <row r="349" spans="1:28" x14ac:dyDescent="0.35">
      <c r="A349" s="331">
        <v>45681</v>
      </c>
      <c r="B349" s="330" t="str">
        <v>EuroAirlines</v>
      </c>
      <c r="C349" s="330" t="str">
        <v>Distributor</v>
      </c>
      <c r="D349" s="330" t="str">
        <v/>
      </c>
      <c r="E349" s="330" t="str">
        <v>11L8A9</v>
      </c>
      <c r="F349" s="330" t="str">
        <v>RT</v>
      </c>
      <c r="G349" s="330" t="str">
        <v>Inbound</v>
      </c>
      <c r="H349" s="330" t="str">
        <v>4S6003</v>
      </c>
      <c r="I349" s="331" t="str">
        <v>SSH-BRI</v>
      </c>
      <c r="J349" s="884">
        <v>45766</v>
      </c>
      <c r="K349" s="330">
        <v>1</v>
      </c>
      <c r="L349" s="330">
        <v>1</v>
      </c>
      <c r="M349" s="330">
        <v>175</v>
      </c>
      <c r="N349" s="330">
        <v>39.03</v>
      </c>
      <c r="O349" s="330">
        <v>30</v>
      </c>
      <c r="P349" s="330">
        <v>244.03</v>
      </c>
      <c r="Q349" s="330" t="str">
        <v>Confirmed</v>
      </c>
      <c r="R349" s="330" t="str">
        <v>Closed Deal</v>
      </c>
      <c r="S349" s="330" t="str">
        <v>SSH</v>
      </c>
      <c r="T349" s="330" t="str">
        <v>BRI</v>
      </c>
      <c r="U349" s="330" t="str">
        <v>BRI</v>
      </c>
      <c r="V349" s="330">
        <v>6</v>
      </c>
      <c r="W349" s="330">
        <v>85</v>
      </c>
      <c r="X349" s="330" t="str">
        <v>E25-02B</v>
      </c>
      <c r="Y349" s="330">
        <v>186</v>
      </c>
      <c r="Z349" s="330">
        <v>91</v>
      </c>
      <c r="AA349" s="330">
        <v>95</v>
      </c>
      <c r="AB349" s="16" t="str">
        <v>E25</v>
      </c>
    </row>
    <row r="350" spans="1:28" x14ac:dyDescent="0.35">
      <c r="A350" s="331">
        <v>45681</v>
      </c>
      <c r="B350" s="330" t="str">
        <v>EuroAirlines</v>
      </c>
      <c r="C350" s="330" t="str">
        <v>Distributor</v>
      </c>
      <c r="D350" s="330" t="str">
        <v/>
      </c>
      <c r="E350" s="330" t="str">
        <v>11L8B0</v>
      </c>
      <c r="F350" s="330" t="str">
        <v>RT</v>
      </c>
      <c r="G350" s="330" t="str">
        <v>Outbound</v>
      </c>
      <c r="H350" s="330" t="str">
        <v>4S6016</v>
      </c>
      <c r="I350" s="331" t="str">
        <v>BRI-SSH</v>
      </c>
      <c r="J350" s="884">
        <v>45759</v>
      </c>
      <c r="K350" s="330">
        <v>1</v>
      </c>
      <c r="L350" s="330">
        <v>1</v>
      </c>
      <c r="M350" s="330">
        <v>175</v>
      </c>
      <c r="N350" s="330">
        <v>19.420000000000002</v>
      </c>
      <c r="O350" s="330">
        <v>30</v>
      </c>
      <c r="P350" s="330">
        <v>224.42</v>
      </c>
      <c r="Q350" s="330" t="str">
        <v>Confirmed</v>
      </c>
      <c r="R350" s="330" t="str">
        <v>Closed Deal</v>
      </c>
      <c r="S350" s="330" t="str">
        <v>BRI</v>
      </c>
      <c r="T350" s="330" t="str">
        <v>SSH</v>
      </c>
      <c r="U350" s="330" t="str">
        <v>BRI</v>
      </c>
      <c r="V350" s="330">
        <v>6</v>
      </c>
      <c r="W350" s="330">
        <v>78</v>
      </c>
      <c r="X350" s="330" t="str">
        <v>E25-02A</v>
      </c>
      <c r="Y350" s="330">
        <v>113</v>
      </c>
      <c r="Z350" s="330">
        <v>102</v>
      </c>
      <c r="AA350" s="330">
        <v>11</v>
      </c>
      <c r="AB350" s="16" t="str">
        <v>E25</v>
      </c>
    </row>
    <row r="351" spans="1:28" x14ac:dyDescent="0.35">
      <c r="A351" s="331">
        <v>45681</v>
      </c>
      <c r="B351" s="330" t="str">
        <v>EuroAirlines</v>
      </c>
      <c r="C351" s="330" t="str">
        <v>Distributor</v>
      </c>
      <c r="D351" s="330" t="str">
        <v/>
      </c>
      <c r="E351" s="330" t="str">
        <v>11L8B0</v>
      </c>
      <c r="F351" s="330" t="str">
        <v>RT</v>
      </c>
      <c r="G351" s="330" t="str">
        <v>Inbound</v>
      </c>
      <c r="H351" s="330" t="str">
        <v>4S6003</v>
      </c>
      <c r="I351" s="331" t="str">
        <v>SSH-BRI</v>
      </c>
      <c r="J351" s="884">
        <v>45766</v>
      </c>
      <c r="K351" s="330">
        <v>1</v>
      </c>
      <c r="L351" s="330">
        <v>1</v>
      </c>
      <c r="M351" s="330">
        <v>175</v>
      </c>
      <c r="N351" s="330">
        <v>39.03</v>
      </c>
      <c r="O351" s="330">
        <v>30</v>
      </c>
      <c r="P351" s="330">
        <v>244.03</v>
      </c>
      <c r="Q351" s="330" t="str">
        <v>Confirmed</v>
      </c>
      <c r="R351" s="330" t="str">
        <v>Closed Deal</v>
      </c>
      <c r="S351" s="330" t="str">
        <v>SSH</v>
      </c>
      <c r="T351" s="330" t="str">
        <v>BRI</v>
      </c>
      <c r="U351" s="330" t="str">
        <v>BRI</v>
      </c>
      <c r="V351" s="330">
        <v>6</v>
      </c>
      <c r="W351" s="330">
        <v>85</v>
      </c>
      <c r="X351" s="330" t="str">
        <v>E25-02B</v>
      </c>
      <c r="Y351" s="330">
        <v>186</v>
      </c>
      <c r="Z351" s="330">
        <v>91</v>
      </c>
      <c r="AA351" s="330">
        <v>95</v>
      </c>
      <c r="AB351" s="16" t="str">
        <v>E25</v>
      </c>
    </row>
    <row r="352" spans="1:28" x14ac:dyDescent="0.35">
      <c r="A352" s="331">
        <v>45681</v>
      </c>
      <c r="B352" s="330" t="str">
        <v>EuroAirlines</v>
      </c>
      <c r="C352" s="330" t="str">
        <v>Distributor</v>
      </c>
      <c r="D352" s="330" t="str">
        <v/>
      </c>
      <c r="E352" s="330" t="str">
        <v>11L8AR</v>
      </c>
      <c r="F352" s="330" t="str">
        <v>RT</v>
      </c>
      <c r="G352" s="330" t="str">
        <v>Outbound</v>
      </c>
      <c r="H352" s="330" t="str">
        <v>4S6016</v>
      </c>
      <c r="I352" s="331" t="str">
        <v>BRI-SSH</v>
      </c>
      <c r="J352" s="884">
        <v>45759</v>
      </c>
      <c r="K352" s="330">
        <v>1</v>
      </c>
      <c r="L352" s="330">
        <v>1</v>
      </c>
      <c r="M352" s="330">
        <v>175</v>
      </c>
      <c r="N352" s="330">
        <v>19.420000000000002</v>
      </c>
      <c r="O352" s="330">
        <v>30</v>
      </c>
      <c r="P352" s="330">
        <v>224.42</v>
      </c>
      <c r="Q352" s="330" t="str">
        <v>Confirmed</v>
      </c>
      <c r="R352" s="330" t="str">
        <v>Closed Deal</v>
      </c>
      <c r="S352" s="330" t="str">
        <v>BRI</v>
      </c>
      <c r="T352" s="330" t="str">
        <v>SSH</v>
      </c>
      <c r="U352" s="330" t="str">
        <v>BRI</v>
      </c>
      <c r="V352" s="330">
        <v>6</v>
      </c>
      <c r="W352" s="330">
        <v>78</v>
      </c>
      <c r="X352" s="330" t="str">
        <v>E25-02A</v>
      </c>
      <c r="Y352" s="330">
        <v>113</v>
      </c>
      <c r="Z352" s="330">
        <v>102</v>
      </c>
      <c r="AA352" s="330">
        <v>11</v>
      </c>
      <c r="AB352" s="16" t="str">
        <v>E25</v>
      </c>
    </row>
    <row r="353" spans="1:28" x14ac:dyDescent="0.35">
      <c r="A353" s="331">
        <v>45681</v>
      </c>
      <c r="B353" s="330" t="str">
        <v>EuroAirlines</v>
      </c>
      <c r="C353" s="330" t="str">
        <v>Distributor</v>
      </c>
      <c r="D353" s="330" t="str">
        <v/>
      </c>
      <c r="E353" s="330" t="str">
        <v>11L8AR</v>
      </c>
      <c r="F353" s="330" t="str">
        <v>RT</v>
      </c>
      <c r="G353" s="330" t="str">
        <v>Inbound</v>
      </c>
      <c r="H353" s="330" t="str">
        <v>4S6003</v>
      </c>
      <c r="I353" s="331" t="str">
        <v>SSH-BRI</v>
      </c>
      <c r="J353" s="884">
        <v>45766</v>
      </c>
      <c r="K353" s="330">
        <v>1</v>
      </c>
      <c r="L353" s="330">
        <v>1</v>
      </c>
      <c r="M353" s="330">
        <v>175</v>
      </c>
      <c r="N353" s="330">
        <v>39.03</v>
      </c>
      <c r="O353" s="330">
        <v>30</v>
      </c>
      <c r="P353" s="330">
        <v>244.03</v>
      </c>
      <c r="Q353" s="330" t="str">
        <v>Confirmed</v>
      </c>
      <c r="R353" s="330" t="str">
        <v>Closed Deal</v>
      </c>
      <c r="S353" s="330" t="str">
        <v>SSH</v>
      </c>
      <c r="T353" s="330" t="str">
        <v>BRI</v>
      </c>
      <c r="U353" s="330" t="str">
        <v>BRI</v>
      </c>
      <c r="V353" s="330">
        <v>6</v>
      </c>
      <c r="W353" s="330">
        <v>85</v>
      </c>
      <c r="X353" s="330" t="str">
        <v>E25-02B</v>
      </c>
      <c r="Y353" s="330">
        <v>186</v>
      </c>
      <c r="Z353" s="330">
        <v>91</v>
      </c>
      <c r="AA353" s="330">
        <v>95</v>
      </c>
      <c r="AB353" s="16" t="str">
        <v>E25</v>
      </c>
    </row>
    <row r="354" spans="1:28" x14ac:dyDescent="0.35">
      <c r="A354" s="331">
        <v>45681</v>
      </c>
      <c r="B354" s="330" t="str">
        <v>EuroAirlines</v>
      </c>
      <c r="C354" s="330" t="str">
        <v>Distributor</v>
      </c>
      <c r="D354" s="330" t="str">
        <v/>
      </c>
      <c r="E354" s="330" t="str">
        <v>11L8A9</v>
      </c>
      <c r="F354" s="330" t="str">
        <v>RT</v>
      </c>
      <c r="G354" s="330" t="str">
        <v>Outbound</v>
      </c>
      <c r="H354" s="330" t="str">
        <v>4S6016</v>
      </c>
      <c r="I354" s="331" t="str">
        <v>BRI-SSH</v>
      </c>
      <c r="J354" s="884">
        <v>45759</v>
      </c>
      <c r="K354" s="330">
        <v>1</v>
      </c>
      <c r="L354" s="330">
        <v>1</v>
      </c>
      <c r="M354" s="330">
        <v>175</v>
      </c>
      <c r="N354" s="330">
        <v>19.420000000000002</v>
      </c>
      <c r="O354" s="330">
        <v>30</v>
      </c>
      <c r="P354" s="330">
        <v>224.42</v>
      </c>
      <c r="Q354" s="330" t="str">
        <v>Confirmed</v>
      </c>
      <c r="R354" s="330" t="str">
        <v>Closed Deal</v>
      </c>
      <c r="S354" s="330" t="str">
        <v>BRI</v>
      </c>
      <c r="T354" s="330" t="str">
        <v>SSH</v>
      </c>
      <c r="U354" s="330" t="str">
        <v>BRI</v>
      </c>
      <c r="V354" s="330">
        <v>6</v>
      </c>
      <c r="W354" s="330">
        <v>78</v>
      </c>
      <c r="X354" s="330" t="str">
        <v>E25-02A</v>
      </c>
      <c r="Y354" s="330">
        <v>113</v>
      </c>
      <c r="Z354" s="330">
        <v>102</v>
      </c>
      <c r="AA354" s="330">
        <v>11</v>
      </c>
      <c r="AB354" s="16" t="str">
        <v>E25</v>
      </c>
    </row>
    <row r="355" spans="1:28" x14ac:dyDescent="0.35">
      <c r="A355" s="331">
        <v>45681</v>
      </c>
      <c r="B355" s="330" t="str">
        <v>EuroAirlines</v>
      </c>
      <c r="C355" s="330" t="str">
        <v>Distributor</v>
      </c>
      <c r="D355" s="330" t="str">
        <v/>
      </c>
      <c r="E355" s="330" t="str">
        <v>11L8A9</v>
      </c>
      <c r="F355" s="330" t="str">
        <v>RT</v>
      </c>
      <c r="G355" s="330" t="str">
        <v>Inbound</v>
      </c>
      <c r="H355" s="330" t="str">
        <v>4S6003</v>
      </c>
      <c r="I355" s="331" t="str">
        <v>SSH-BRI</v>
      </c>
      <c r="J355" s="884">
        <v>45766</v>
      </c>
      <c r="K355" s="330">
        <v>1</v>
      </c>
      <c r="L355" s="330">
        <v>1</v>
      </c>
      <c r="M355" s="330">
        <v>175</v>
      </c>
      <c r="N355" s="330">
        <v>39.03</v>
      </c>
      <c r="O355" s="330">
        <v>30</v>
      </c>
      <c r="P355" s="330">
        <v>244.03</v>
      </c>
      <c r="Q355" s="330" t="str">
        <v>Confirmed</v>
      </c>
      <c r="R355" s="330" t="str">
        <v>Closed Deal</v>
      </c>
      <c r="S355" s="330" t="str">
        <v>SSH</v>
      </c>
      <c r="T355" s="330" t="str">
        <v>BRI</v>
      </c>
      <c r="U355" s="330" t="str">
        <v>BRI</v>
      </c>
      <c r="V355" s="330">
        <v>6</v>
      </c>
      <c r="W355" s="330">
        <v>85</v>
      </c>
      <c r="X355" s="330" t="str">
        <v>E25-02B</v>
      </c>
      <c r="Y355" s="330">
        <v>186</v>
      </c>
      <c r="Z355" s="330">
        <v>91</v>
      </c>
      <c r="AA355" s="330">
        <v>95</v>
      </c>
      <c r="AB355" s="16" t="str">
        <v>E25</v>
      </c>
    </row>
    <row r="356" spans="1:28" x14ac:dyDescent="0.35">
      <c r="A356" s="331">
        <v>45681</v>
      </c>
      <c r="B356" s="330" t="str">
        <v>EuroAirlines</v>
      </c>
      <c r="C356" s="330" t="str">
        <v>Distributor</v>
      </c>
      <c r="D356" s="330" t="str">
        <v/>
      </c>
      <c r="E356" s="330" t="str">
        <v>11L8A9</v>
      </c>
      <c r="F356" s="330" t="str">
        <v>RT</v>
      </c>
      <c r="G356" s="330" t="str">
        <v>Outbound</v>
      </c>
      <c r="H356" s="330" t="str">
        <v>4S6016</v>
      </c>
      <c r="I356" s="331" t="str">
        <v>BRI-SSH</v>
      </c>
      <c r="J356" s="884">
        <v>45759</v>
      </c>
      <c r="K356" s="330">
        <v>1</v>
      </c>
      <c r="L356" s="330">
        <v>1</v>
      </c>
      <c r="M356" s="330">
        <v>175</v>
      </c>
      <c r="N356" s="330">
        <v>19.420000000000002</v>
      </c>
      <c r="O356" s="330">
        <v>30</v>
      </c>
      <c r="P356" s="330">
        <v>224.42</v>
      </c>
      <c r="Q356" s="330" t="str">
        <v>Confirmed</v>
      </c>
      <c r="R356" s="330" t="str">
        <v>Closed Deal</v>
      </c>
      <c r="S356" s="330" t="str">
        <v>BRI</v>
      </c>
      <c r="T356" s="330" t="str">
        <v>SSH</v>
      </c>
      <c r="U356" s="330" t="str">
        <v>BRI</v>
      </c>
      <c r="V356" s="330">
        <v>6</v>
      </c>
      <c r="W356" s="330">
        <v>78</v>
      </c>
      <c r="X356" s="330" t="str">
        <v>E25-02A</v>
      </c>
      <c r="Y356" s="330">
        <v>113</v>
      </c>
      <c r="Z356" s="330">
        <v>102</v>
      </c>
      <c r="AA356" s="330">
        <v>11</v>
      </c>
      <c r="AB356" s="16" t="str">
        <v>E25</v>
      </c>
    </row>
    <row r="357" spans="1:28" x14ac:dyDescent="0.35">
      <c r="A357" s="331">
        <v>45681</v>
      </c>
      <c r="B357" s="330" t="str">
        <v>EuroAirlines</v>
      </c>
      <c r="C357" s="330" t="str">
        <v>Distributor</v>
      </c>
      <c r="D357" s="330" t="str">
        <v/>
      </c>
      <c r="E357" s="330" t="str">
        <v>11L8A9</v>
      </c>
      <c r="F357" s="330" t="str">
        <v>RT</v>
      </c>
      <c r="G357" s="330" t="str">
        <v>Inbound</v>
      </c>
      <c r="H357" s="330" t="str">
        <v>4S6003</v>
      </c>
      <c r="I357" s="331" t="str">
        <v>SSH-BRI</v>
      </c>
      <c r="J357" s="884">
        <v>45766</v>
      </c>
      <c r="K357" s="330">
        <v>1</v>
      </c>
      <c r="L357" s="330">
        <v>1</v>
      </c>
      <c r="M357" s="330">
        <v>175</v>
      </c>
      <c r="N357" s="330">
        <v>39.03</v>
      </c>
      <c r="O357" s="330">
        <v>30</v>
      </c>
      <c r="P357" s="330">
        <v>244.03</v>
      </c>
      <c r="Q357" s="330" t="str">
        <v>Confirmed</v>
      </c>
      <c r="R357" s="330" t="str">
        <v>Closed Deal</v>
      </c>
      <c r="S357" s="330" t="str">
        <v>SSH</v>
      </c>
      <c r="T357" s="330" t="str">
        <v>BRI</v>
      </c>
      <c r="U357" s="330" t="str">
        <v>BRI</v>
      </c>
      <c r="V357" s="330">
        <v>6</v>
      </c>
      <c r="W357" s="330">
        <v>85</v>
      </c>
      <c r="X357" s="330" t="str">
        <v>E25-02B</v>
      </c>
      <c r="Y357" s="330">
        <v>186</v>
      </c>
      <c r="Z357" s="330">
        <v>91</v>
      </c>
      <c r="AA357" s="330">
        <v>95</v>
      </c>
      <c r="AB357" s="16" t="str">
        <v>E25</v>
      </c>
    </row>
    <row r="358" spans="1:28" x14ac:dyDescent="0.35">
      <c r="A358" s="331">
        <v>45681</v>
      </c>
      <c r="B358" s="330" t="str">
        <v>EuroAirlines</v>
      </c>
      <c r="C358" s="330" t="str">
        <v>Distributor</v>
      </c>
      <c r="D358" s="330" t="str">
        <v/>
      </c>
      <c r="E358" s="330" t="str">
        <v>11L8E0</v>
      </c>
      <c r="F358" s="330" t="str">
        <v>OW</v>
      </c>
      <c r="G358" s="330" t="str">
        <v>Outbound</v>
      </c>
      <c r="H358" s="330" t="str">
        <v>4S6005</v>
      </c>
      <c r="I358" s="331" t="str">
        <v>SSH-MXP</v>
      </c>
      <c r="J358" s="884">
        <v>45772</v>
      </c>
      <c r="K358" s="330">
        <v>1</v>
      </c>
      <c r="L358" s="330">
        <v>1</v>
      </c>
      <c r="M358" s="330">
        <v>325</v>
      </c>
      <c r="N358" s="330">
        <v>38.99</v>
      </c>
      <c r="O358" s="330">
        <v>40</v>
      </c>
      <c r="P358" s="330">
        <v>403.99</v>
      </c>
      <c r="Q358" s="330" t="str">
        <v>Confirmed</v>
      </c>
      <c r="R358" s="330" t="str">
        <v>Closed Deal</v>
      </c>
      <c r="S358" s="330" t="str">
        <v>SSH</v>
      </c>
      <c r="T358" s="330" t="str">
        <v>MXP</v>
      </c>
      <c r="U358" s="330" t="str">
        <v>MXP</v>
      </c>
      <c r="V358" s="330">
        <v>5</v>
      </c>
      <c r="W358" s="330">
        <v>91</v>
      </c>
      <c r="X358" s="330" t="str">
        <v>E25-04</v>
      </c>
      <c r="Y358" s="330">
        <v>186</v>
      </c>
      <c r="Z358" s="330">
        <v>186</v>
      </c>
      <c r="AA358" s="330">
        <v>0</v>
      </c>
      <c r="AB358" s="16" t="str">
        <v>E25</v>
      </c>
    </row>
    <row r="359" spans="1:28" x14ac:dyDescent="0.35">
      <c r="A359" s="331">
        <v>45684</v>
      </c>
      <c r="B359" s="330" t="str">
        <v>Genius</v>
      </c>
      <c r="C359" s="330" t="str">
        <v>Distributor</v>
      </c>
      <c r="D359" s="330" t="str">
        <v/>
      </c>
      <c r="E359" s="330" t="str">
        <v/>
      </c>
      <c r="F359" s="330" t="str">
        <v>OW</v>
      </c>
      <c r="G359" s="330" t="str">
        <v>Outbound</v>
      </c>
      <c r="H359" s="330" t="str">
        <v>4S6031</v>
      </c>
      <c r="I359" s="331" t="str">
        <v>SSH-NAP</v>
      </c>
      <c r="J359" s="884">
        <v>45774</v>
      </c>
      <c r="K359" s="330">
        <v>2</v>
      </c>
      <c r="L359" s="330">
        <v>2</v>
      </c>
      <c r="M359" s="330">
        <v>325</v>
      </c>
      <c r="N359" s="330">
        <v>0</v>
      </c>
      <c r="O359" s="330">
        <v>0</v>
      </c>
      <c r="P359" s="330">
        <v>650</v>
      </c>
      <c r="Q359" s="330" t="str">
        <v>Confirmed</v>
      </c>
      <c r="R359" s="330" t="str">
        <v>Closed Deal</v>
      </c>
      <c r="S359" s="330" t="str">
        <v>SSH</v>
      </c>
      <c r="T359" s="330" t="str">
        <v>NAP</v>
      </c>
      <c r="U359" s="330" t="str">
        <v>NAP</v>
      </c>
      <c r="V359" s="330">
        <v>7</v>
      </c>
      <c r="W359" s="330">
        <v>90</v>
      </c>
      <c r="X359" s="330" t="str">
        <v>E25-03B</v>
      </c>
      <c r="Y359" s="330">
        <v>186</v>
      </c>
      <c r="Z359" s="330">
        <v>186</v>
      </c>
      <c r="AA359" s="330">
        <v>0</v>
      </c>
      <c r="AB359" s="16" t="str">
        <v>E25</v>
      </c>
    </row>
    <row r="360" spans="1:28" x14ac:dyDescent="0.35">
      <c r="A360" s="331">
        <v>45684</v>
      </c>
      <c r="B360" s="330" t="str">
        <v>Genius</v>
      </c>
      <c r="C360" s="330" t="str">
        <v>Distributor</v>
      </c>
      <c r="D360" s="330" t="str">
        <v/>
      </c>
      <c r="E360" s="330" t="str">
        <v/>
      </c>
      <c r="F360" s="330" t="str">
        <v>OW</v>
      </c>
      <c r="G360" s="330" t="str">
        <v>Outbound</v>
      </c>
      <c r="H360" s="330" t="str">
        <v>4S6018</v>
      </c>
      <c r="I360" s="331" t="str">
        <v>NAP-SSH</v>
      </c>
      <c r="J360" s="884">
        <v>45765</v>
      </c>
      <c r="K360" s="330">
        <v>2</v>
      </c>
      <c r="L360" s="330">
        <v>2</v>
      </c>
      <c r="M360" s="330">
        <v>275</v>
      </c>
      <c r="N360" s="330">
        <v>0</v>
      </c>
      <c r="O360" s="330">
        <v>0</v>
      </c>
      <c r="P360" s="330">
        <v>550</v>
      </c>
      <c r="Q360" s="330" t="str">
        <v>Confirmed</v>
      </c>
      <c r="R360" s="330" t="str">
        <v>Closed Deal</v>
      </c>
      <c r="S360" s="330" t="str">
        <v>NAP</v>
      </c>
      <c r="T360" s="330" t="str">
        <v>SSH</v>
      </c>
      <c r="U360" s="330" t="str">
        <v>NAP</v>
      </c>
      <c r="V360" s="330">
        <v>5</v>
      </c>
      <c r="W360" s="330">
        <v>81</v>
      </c>
      <c r="X360" s="330" t="str">
        <v>E25-08</v>
      </c>
      <c r="Y360" s="330">
        <v>186</v>
      </c>
      <c r="Z360" s="330">
        <v>186</v>
      </c>
      <c r="AA360" s="330">
        <v>0</v>
      </c>
      <c r="AB360" s="16" t="str">
        <v>E25</v>
      </c>
    </row>
    <row r="361" spans="1:28" x14ac:dyDescent="0.35">
      <c r="A361" s="331">
        <v>45684</v>
      </c>
      <c r="B361" s="330" t="str">
        <v>Iscla Maior</v>
      </c>
      <c r="C361" s="330" t="str">
        <v>Tour Operator</v>
      </c>
      <c r="D361" s="330" t="str">
        <v/>
      </c>
      <c r="E361" s="330" t="str">
        <v/>
      </c>
      <c r="F361" s="330" t="str">
        <v>RT</v>
      </c>
      <c r="G361" s="330" t="str">
        <v>Outbound</v>
      </c>
      <c r="H361" s="330" t="str">
        <v>4S6018</v>
      </c>
      <c r="I361" s="331" t="str">
        <v>NAP-SSH</v>
      </c>
      <c r="J361" s="884">
        <v>45765</v>
      </c>
      <c r="K361" s="330">
        <v>40</v>
      </c>
      <c r="L361" s="330">
        <v>40</v>
      </c>
      <c r="M361" s="330">
        <v>270</v>
      </c>
      <c r="N361" s="330">
        <v>0</v>
      </c>
      <c r="O361" s="330">
        <v>0</v>
      </c>
      <c r="P361" s="330">
        <v>10800</v>
      </c>
      <c r="Q361" s="330" t="str">
        <v>Confirmed</v>
      </c>
      <c r="R361" s="330" t="str">
        <v>Countersigned</v>
      </c>
      <c r="S361" s="330" t="str">
        <v>NAP</v>
      </c>
      <c r="T361" s="330" t="str">
        <v>SSH</v>
      </c>
      <c r="U361" s="330" t="str">
        <v>NAP</v>
      </c>
      <c r="V361" s="330">
        <v>5</v>
      </c>
      <c r="W361" s="330">
        <v>81</v>
      </c>
      <c r="X361" s="330" t="str">
        <v>E25-08</v>
      </c>
      <c r="Y361" s="330">
        <v>186</v>
      </c>
      <c r="Z361" s="330">
        <v>186</v>
      </c>
      <c r="AA361" s="330">
        <v>0</v>
      </c>
      <c r="AB361" s="16" t="str">
        <v>E25</v>
      </c>
    </row>
    <row r="362" spans="1:28" x14ac:dyDescent="0.35">
      <c r="A362" s="331">
        <v>45684</v>
      </c>
      <c r="B362" s="330" t="str">
        <v>Iscla Maior</v>
      </c>
      <c r="C362" s="330" t="str">
        <v>Tour Operator</v>
      </c>
      <c r="D362" s="330" t="str">
        <v/>
      </c>
      <c r="E362" s="330" t="str">
        <v/>
      </c>
      <c r="F362" s="330" t="str">
        <v>RT</v>
      </c>
      <c r="G362" s="330" t="str">
        <v>Outbound</v>
      </c>
      <c r="H362" s="330" t="str">
        <v>4S6018</v>
      </c>
      <c r="I362" s="331" t="str">
        <v>NAP-SSH</v>
      </c>
      <c r="J362" s="884">
        <v>45772</v>
      </c>
      <c r="K362" s="330">
        <v>20</v>
      </c>
      <c r="L362" s="330">
        <v>20</v>
      </c>
      <c r="M362" s="330">
        <v>270</v>
      </c>
      <c r="N362" s="330">
        <v>0</v>
      </c>
      <c r="O362" s="330">
        <v>0</v>
      </c>
      <c r="P362" s="330">
        <v>5400</v>
      </c>
      <c r="Q362" s="330" t="str">
        <v>Confirmed</v>
      </c>
      <c r="R362" s="330" t="str">
        <v>Countersigned</v>
      </c>
      <c r="S362" s="330" t="str">
        <v>NAP</v>
      </c>
      <c r="T362" s="330" t="str">
        <v>SSH</v>
      </c>
      <c r="U362" s="330" t="str">
        <v>NAP</v>
      </c>
      <c r="V362" s="330">
        <v>5</v>
      </c>
      <c r="W362" s="330">
        <v>88</v>
      </c>
      <c r="X362" s="330" t="str">
        <v>E25-08</v>
      </c>
      <c r="Y362" s="330">
        <v>186</v>
      </c>
      <c r="Z362" s="330">
        <v>184</v>
      </c>
      <c r="AA362" s="330">
        <v>2</v>
      </c>
      <c r="AB362" s="16" t="str">
        <v>E25</v>
      </c>
    </row>
    <row r="363" spans="1:28" x14ac:dyDescent="0.35">
      <c r="A363" s="331">
        <v>45684</v>
      </c>
      <c r="B363" s="330" t="str">
        <v>Iscla Maior</v>
      </c>
      <c r="C363" s="330" t="str">
        <v>Tour Operator</v>
      </c>
      <c r="D363" s="330" t="str">
        <v/>
      </c>
      <c r="E363" s="330" t="str">
        <v/>
      </c>
      <c r="F363" s="330" t="str">
        <v>RT</v>
      </c>
      <c r="G363" s="330" t="str">
        <v>Inbound</v>
      </c>
      <c r="H363" s="330" t="str">
        <v>4S6017</v>
      </c>
      <c r="I363" s="331" t="str">
        <v>SSH-NAP</v>
      </c>
      <c r="J363" s="884">
        <v>45772</v>
      </c>
      <c r="K363" s="330">
        <v>40</v>
      </c>
      <c r="L363" s="330">
        <v>40</v>
      </c>
      <c r="M363" s="330">
        <v>270</v>
      </c>
      <c r="N363" s="330">
        <v>0</v>
      </c>
      <c r="O363" s="330">
        <v>0</v>
      </c>
      <c r="P363" s="330">
        <v>10800</v>
      </c>
      <c r="Q363" s="330" t="str">
        <v>Confirmed</v>
      </c>
      <c r="R363" s="330" t="str">
        <v>Countersigned</v>
      </c>
      <c r="S363" s="330" t="str">
        <v>SSH</v>
      </c>
      <c r="T363" s="330" t="str">
        <v>NAP</v>
      </c>
      <c r="U363" s="330" t="str">
        <v>NAP</v>
      </c>
      <c r="V363" s="330">
        <v>5</v>
      </c>
      <c r="W363" s="330">
        <v>88</v>
      </c>
      <c r="X363" s="330" t="str">
        <v>E25-08</v>
      </c>
      <c r="Y363" s="330">
        <v>186</v>
      </c>
      <c r="Z363" s="330">
        <v>186</v>
      </c>
      <c r="AA363" s="330">
        <v>0</v>
      </c>
      <c r="AB363" s="16" t="str">
        <v>E25</v>
      </c>
    </row>
    <row r="364" spans="1:28" x14ac:dyDescent="0.35">
      <c r="A364" s="331">
        <v>45684</v>
      </c>
      <c r="B364" s="330" t="str">
        <v>Iscla Maior</v>
      </c>
      <c r="C364" s="330" t="str">
        <v>Tour Operator</v>
      </c>
      <c r="D364" s="330" t="str">
        <v/>
      </c>
      <c r="E364" s="330" t="str">
        <v/>
      </c>
      <c r="F364" s="330" t="str">
        <v>RT</v>
      </c>
      <c r="G364" s="330" t="str">
        <v>Inbound</v>
      </c>
      <c r="H364" s="330" t="str">
        <v>4S6017</v>
      </c>
      <c r="I364" s="331" t="str">
        <v>SSH-NAP</v>
      </c>
      <c r="J364" s="884">
        <v>45779</v>
      </c>
      <c r="K364" s="330">
        <v>20</v>
      </c>
      <c r="L364" s="330">
        <v>20</v>
      </c>
      <c r="M364" s="330">
        <v>270</v>
      </c>
      <c r="N364" s="330">
        <v>0</v>
      </c>
      <c r="O364" s="330">
        <v>0</v>
      </c>
      <c r="P364" s="330">
        <v>5400</v>
      </c>
      <c r="Q364" s="330" t="str">
        <v>Confirmed</v>
      </c>
      <c r="R364" s="330" t="str">
        <v>Countersigned</v>
      </c>
      <c r="S364" s="330" t="str">
        <v>SSH</v>
      </c>
      <c r="T364" s="330" t="str">
        <v>NAP</v>
      </c>
      <c r="U364" s="330" t="str">
        <v>NAP</v>
      </c>
      <c r="V364" s="330">
        <v>5</v>
      </c>
      <c r="W364" s="330">
        <v>95</v>
      </c>
      <c r="X364" s="330" t="str">
        <v>E25-08</v>
      </c>
      <c r="Y364" s="330">
        <v>186</v>
      </c>
      <c r="Z364" s="330">
        <v>189</v>
      </c>
      <c r="AA364" s="330">
        <v>-3</v>
      </c>
      <c r="AB364" s="16" t="str">
        <v>E25</v>
      </c>
    </row>
    <row r="365" spans="1:28" x14ac:dyDescent="0.35">
      <c r="A365" s="331">
        <v>45683</v>
      </c>
      <c r="B365" s="330" t="str">
        <v>EuroAirlines</v>
      </c>
      <c r="C365" s="330" t="str">
        <v>Distributor</v>
      </c>
      <c r="D365" s="330" t="str">
        <v/>
      </c>
      <c r="E365" s="330" t="str">
        <v>11L8M4</v>
      </c>
      <c r="F365" s="330" t="str">
        <v>RT</v>
      </c>
      <c r="G365" s="330" t="str">
        <v>Outbound</v>
      </c>
      <c r="H365" s="330" t="str">
        <v>4S6004</v>
      </c>
      <c r="I365" s="331" t="str">
        <v>BRI-SSH</v>
      </c>
      <c r="J365" s="884">
        <v>45766</v>
      </c>
      <c r="K365" s="330">
        <v>1</v>
      </c>
      <c r="L365" s="330">
        <v>1</v>
      </c>
      <c r="M365" s="330">
        <v>285</v>
      </c>
      <c r="N365" s="330">
        <v>19.420000000000002</v>
      </c>
      <c r="O365" s="330">
        <v>30</v>
      </c>
      <c r="P365" s="330">
        <v>334.42</v>
      </c>
      <c r="Q365" s="330" t="str">
        <v>Confirmed</v>
      </c>
      <c r="R365" s="330" t="str">
        <v>Closed Deal</v>
      </c>
      <c r="S365" s="330" t="str">
        <v>BRI</v>
      </c>
      <c r="T365" s="330" t="str">
        <v>SSH</v>
      </c>
      <c r="U365" s="330" t="str">
        <v>BRI</v>
      </c>
      <c r="V365" s="330">
        <v>6</v>
      </c>
      <c r="W365" s="330">
        <v>83</v>
      </c>
      <c r="X365" s="330" t="str">
        <v>E25-02B</v>
      </c>
      <c r="Y365" s="330">
        <v>186</v>
      </c>
      <c r="Z365" s="330">
        <v>186</v>
      </c>
      <c r="AA365" s="330">
        <v>0</v>
      </c>
      <c r="AB365" s="16" t="str">
        <v>E25</v>
      </c>
    </row>
    <row r="366" spans="1:28" x14ac:dyDescent="0.35">
      <c r="A366" s="331">
        <v>45683</v>
      </c>
      <c r="B366" s="330" t="str">
        <v>EuroAirlines</v>
      </c>
      <c r="C366" s="330" t="str">
        <v>Distributor</v>
      </c>
      <c r="D366" s="330" t="str">
        <v/>
      </c>
      <c r="E366" s="330" t="str">
        <v>11L8M4</v>
      </c>
      <c r="F366" s="330" t="str">
        <v>RT</v>
      </c>
      <c r="G366" s="330" t="str">
        <v>Inbound</v>
      </c>
      <c r="H366" s="330" t="str">
        <v>4S6003</v>
      </c>
      <c r="I366" s="331" t="str">
        <v>SSH-BRI</v>
      </c>
      <c r="J366" s="884">
        <v>45773</v>
      </c>
      <c r="K366" s="330">
        <v>1</v>
      </c>
      <c r="L366" s="330">
        <v>1</v>
      </c>
      <c r="M366" s="330">
        <v>285</v>
      </c>
      <c r="N366" s="330">
        <v>39.03</v>
      </c>
      <c r="O366" s="330">
        <v>40</v>
      </c>
      <c r="P366" s="330">
        <v>364.03</v>
      </c>
      <c r="Q366" s="330" t="str">
        <v>Confirmed</v>
      </c>
      <c r="R366" s="330" t="str">
        <v>Closed Deal</v>
      </c>
      <c r="S366" s="330" t="str">
        <v>SSH</v>
      </c>
      <c r="T366" s="330" t="str">
        <v>BRI</v>
      </c>
      <c r="U366" s="330" t="str">
        <v>BRI</v>
      </c>
      <c r="V366" s="330">
        <v>6</v>
      </c>
      <c r="W366" s="330">
        <v>90</v>
      </c>
      <c r="X366" s="330" t="str">
        <v>E25-02B</v>
      </c>
      <c r="Y366" s="330">
        <v>186</v>
      </c>
      <c r="Z366" s="330">
        <v>188</v>
      </c>
      <c r="AA366" s="330">
        <v>-2</v>
      </c>
      <c r="AB366" s="16" t="str">
        <v>E25</v>
      </c>
    </row>
    <row r="367" spans="1:28" x14ac:dyDescent="0.35">
      <c r="A367" s="331">
        <v>45683</v>
      </c>
      <c r="B367" s="330" t="str">
        <v>EuroAirlines</v>
      </c>
      <c r="C367" s="330" t="str">
        <v>Distributor</v>
      </c>
      <c r="D367" s="330" t="str">
        <v/>
      </c>
      <c r="E367" s="330" t="str">
        <v>11L8M4</v>
      </c>
      <c r="F367" s="330" t="str">
        <v>RT</v>
      </c>
      <c r="G367" s="330" t="str">
        <v>Outbound</v>
      </c>
      <c r="H367" s="330" t="str">
        <v>4S6004</v>
      </c>
      <c r="I367" s="331" t="str">
        <v>BRI-SSH</v>
      </c>
      <c r="J367" s="884">
        <v>45766</v>
      </c>
      <c r="K367" s="330">
        <v>1</v>
      </c>
      <c r="L367" s="330">
        <v>1</v>
      </c>
      <c r="M367" s="330">
        <v>285</v>
      </c>
      <c r="N367" s="330">
        <v>19.420000000000002</v>
      </c>
      <c r="O367" s="330">
        <v>30</v>
      </c>
      <c r="P367" s="330">
        <v>334.42</v>
      </c>
      <c r="Q367" s="330" t="str">
        <v>Confirmed</v>
      </c>
      <c r="R367" s="330" t="str">
        <v>Closed Deal</v>
      </c>
      <c r="S367" s="330" t="str">
        <v>BRI</v>
      </c>
      <c r="T367" s="330" t="str">
        <v>SSH</v>
      </c>
      <c r="U367" s="330" t="str">
        <v>BRI</v>
      </c>
      <c r="V367" s="330">
        <v>6</v>
      </c>
      <c r="W367" s="330">
        <v>83</v>
      </c>
      <c r="X367" s="330" t="str">
        <v>E25-02B</v>
      </c>
      <c r="Y367" s="330">
        <v>186</v>
      </c>
      <c r="Z367" s="330">
        <v>186</v>
      </c>
      <c r="AA367" s="330">
        <v>0</v>
      </c>
      <c r="AB367" s="16" t="str">
        <v>E25</v>
      </c>
    </row>
    <row r="368" spans="1:28" x14ac:dyDescent="0.35">
      <c r="A368" s="331">
        <v>45683</v>
      </c>
      <c r="B368" s="330" t="str">
        <v>EuroAirlines</v>
      </c>
      <c r="C368" s="330" t="str">
        <v>Distributor</v>
      </c>
      <c r="D368" s="330" t="str">
        <v/>
      </c>
      <c r="E368" s="330" t="str">
        <v>11L8M4</v>
      </c>
      <c r="F368" s="330" t="str">
        <v>RT</v>
      </c>
      <c r="G368" s="330" t="str">
        <v>Inbound</v>
      </c>
      <c r="H368" s="330" t="str">
        <v>4S6003</v>
      </c>
      <c r="I368" s="331" t="str">
        <v>SSH-BRI</v>
      </c>
      <c r="J368" s="884">
        <v>45773</v>
      </c>
      <c r="K368" s="330">
        <v>1</v>
      </c>
      <c r="L368" s="330">
        <v>1</v>
      </c>
      <c r="M368" s="330">
        <v>285</v>
      </c>
      <c r="N368" s="330">
        <v>39.03</v>
      </c>
      <c r="O368" s="330">
        <v>40</v>
      </c>
      <c r="P368" s="330">
        <v>364.03</v>
      </c>
      <c r="Q368" s="330" t="str">
        <v>Confirmed</v>
      </c>
      <c r="R368" s="330" t="str">
        <v>Closed Deal</v>
      </c>
      <c r="S368" s="330" t="str">
        <v>SSH</v>
      </c>
      <c r="T368" s="330" t="str">
        <v>BRI</v>
      </c>
      <c r="U368" s="330" t="str">
        <v>BRI</v>
      </c>
      <c r="V368" s="330">
        <v>6</v>
      </c>
      <c r="W368" s="330">
        <v>90</v>
      </c>
      <c r="X368" s="330" t="str">
        <v>E25-02B</v>
      </c>
      <c r="Y368" s="330">
        <v>186</v>
      </c>
      <c r="Z368" s="330">
        <v>188</v>
      </c>
      <c r="AA368" s="330">
        <v>-2</v>
      </c>
      <c r="AB368" s="16" t="str">
        <v>E25</v>
      </c>
    </row>
    <row r="369" spans="1:28" x14ac:dyDescent="0.35">
      <c r="A369" s="331">
        <v>45684</v>
      </c>
      <c r="B369" s="330" t="str">
        <v>Searcharter</v>
      </c>
      <c r="C369" s="330" t="str">
        <v>Distributor</v>
      </c>
      <c r="D369" s="330" t="str">
        <v/>
      </c>
      <c r="E369" s="330" t="str">
        <v>Y9EVF</v>
      </c>
      <c r="F369" s="330" t="str">
        <v>OW</v>
      </c>
      <c r="G369" s="330" t="str">
        <v>Outbound</v>
      </c>
      <c r="H369" s="330" t="str">
        <v>4S6005</v>
      </c>
      <c r="I369" s="331" t="str">
        <v>SSH-MXP</v>
      </c>
      <c r="J369" s="884">
        <v>45772</v>
      </c>
      <c r="K369" s="330">
        <v>6</v>
      </c>
      <c r="L369" s="330">
        <v>6</v>
      </c>
      <c r="M369" s="330">
        <v>320</v>
      </c>
      <c r="N369" s="330">
        <v>0</v>
      </c>
      <c r="O369" s="330">
        <v>0</v>
      </c>
      <c r="P369" s="330">
        <v>1920</v>
      </c>
      <c r="Q369" s="330" t="str">
        <v>Confirmed</v>
      </c>
      <c r="R369" s="330" t="str">
        <v>Closed Deal</v>
      </c>
      <c r="S369" s="330" t="str">
        <v>SSH</v>
      </c>
      <c r="T369" s="330" t="str">
        <v>MXP</v>
      </c>
      <c r="U369" s="330" t="str">
        <v>MXP</v>
      </c>
      <c r="V369" s="330">
        <v>5</v>
      </c>
      <c r="W369" s="330">
        <v>88</v>
      </c>
      <c r="X369" s="330" t="str">
        <v>E25-04</v>
      </c>
      <c r="Y369" s="330">
        <v>186</v>
      </c>
      <c r="Z369" s="330">
        <v>186</v>
      </c>
      <c r="AA369" s="330">
        <v>0</v>
      </c>
      <c r="AB369" s="16" t="str">
        <v>E25</v>
      </c>
    </row>
    <row r="370" spans="1:28" x14ac:dyDescent="0.35">
      <c r="A370" s="331">
        <v>45684</v>
      </c>
      <c r="B370" s="330" t="str">
        <v>EuroAirlines</v>
      </c>
      <c r="C370" s="330" t="str">
        <v>Distributor</v>
      </c>
      <c r="D370" s="330" t="str">
        <v/>
      </c>
      <c r="E370" s="330" t="str">
        <v>11L8GR</v>
      </c>
      <c r="F370" s="330" t="str">
        <v>OW</v>
      </c>
      <c r="G370" s="330" t="str">
        <v>Outbound</v>
      </c>
      <c r="H370" s="330" t="str">
        <v>4S6003</v>
      </c>
      <c r="I370" s="331" t="str">
        <v>SSH-BRI</v>
      </c>
      <c r="J370" s="884">
        <v>45780</v>
      </c>
      <c r="K370" s="330">
        <v>1</v>
      </c>
      <c r="L370" s="330">
        <v>1</v>
      </c>
      <c r="M370" s="330">
        <v>285</v>
      </c>
      <c r="N370" s="330">
        <v>39.03</v>
      </c>
      <c r="O370" s="330">
        <v>40</v>
      </c>
      <c r="P370" s="330">
        <v>364.03</v>
      </c>
      <c r="Q370" s="330" t="str">
        <v>Confirmed</v>
      </c>
      <c r="R370" s="330" t="str">
        <v>Closed Deal</v>
      </c>
      <c r="S370" s="330" t="str">
        <v>SSH</v>
      </c>
      <c r="T370" s="330" t="str">
        <v>BRI</v>
      </c>
      <c r="U370" s="330" t="str">
        <v>BRI</v>
      </c>
      <c r="V370" s="330">
        <v>6</v>
      </c>
      <c r="W370" s="330">
        <v>96</v>
      </c>
      <c r="X370" s="330" t="str">
        <v>E25-02B</v>
      </c>
      <c r="Y370" s="330">
        <v>186</v>
      </c>
      <c r="Z370" s="330">
        <v>181</v>
      </c>
      <c r="AA370" s="330">
        <v>5</v>
      </c>
      <c r="AB370" s="16" t="str">
        <v>E25</v>
      </c>
    </row>
    <row r="371" spans="1:28" x14ac:dyDescent="0.35">
      <c r="A371" s="331">
        <v>45684</v>
      </c>
      <c r="B371" s="330" t="str">
        <v>EuroAirlines</v>
      </c>
      <c r="C371" s="330" t="str">
        <v>Distributor</v>
      </c>
      <c r="D371" s="330" t="str">
        <v/>
      </c>
      <c r="E371" s="330" t="str">
        <v>11L8GR</v>
      </c>
      <c r="F371" s="330" t="str">
        <v>OW</v>
      </c>
      <c r="G371" s="330" t="str">
        <v>Outbound</v>
      </c>
      <c r="H371" s="330" t="str">
        <v>4S6003</v>
      </c>
      <c r="I371" s="331" t="str">
        <v>SSH-BRI</v>
      </c>
      <c r="J371" s="884">
        <v>45780</v>
      </c>
      <c r="K371" s="330">
        <v>1</v>
      </c>
      <c r="L371" s="330">
        <v>1</v>
      </c>
      <c r="M371" s="330">
        <v>285</v>
      </c>
      <c r="N371" s="330">
        <v>39.03</v>
      </c>
      <c r="O371" s="330">
        <v>40</v>
      </c>
      <c r="P371" s="330">
        <v>364.03</v>
      </c>
      <c r="Q371" s="330" t="str">
        <v>Confirmed</v>
      </c>
      <c r="R371" s="330" t="str">
        <v>Closed Deal</v>
      </c>
      <c r="S371" s="330" t="str">
        <v>SSH</v>
      </c>
      <c r="T371" s="330" t="str">
        <v>BRI</v>
      </c>
      <c r="U371" s="330" t="str">
        <v>BRI</v>
      </c>
      <c r="V371" s="330">
        <v>6</v>
      </c>
      <c r="W371" s="330">
        <v>96</v>
      </c>
      <c r="X371" s="330" t="str">
        <v>E25-02B</v>
      </c>
      <c r="Y371" s="330">
        <v>186</v>
      </c>
      <c r="Z371" s="330">
        <v>181</v>
      </c>
      <c r="AA371" s="330">
        <v>5</v>
      </c>
      <c r="AB371" s="16" t="str">
        <v>E25</v>
      </c>
    </row>
    <row r="372" spans="1:28" x14ac:dyDescent="0.35">
      <c r="A372" s="331">
        <v>45684</v>
      </c>
      <c r="B372" s="330" t="str">
        <v>EuroAirlines</v>
      </c>
      <c r="C372" s="330" t="str">
        <v>Distributor</v>
      </c>
      <c r="D372" s="330" t="str">
        <v/>
      </c>
      <c r="E372" s="330" t="str">
        <v>11L8GR</v>
      </c>
      <c r="F372" s="330" t="str">
        <v>OW</v>
      </c>
      <c r="G372" s="330" t="str">
        <v>Outbound</v>
      </c>
      <c r="H372" s="330" t="str">
        <v>4S6003</v>
      </c>
      <c r="I372" s="331" t="str">
        <v>SSH-BRI</v>
      </c>
      <c r="J372" s="884">
        <v>45780</v>
      </c>
      <c r="K372" s="330">
        <v>1</v>
      </c>
      <c r="L372" s="330">
        <v>1</v>
      </c>
      <c r="M372" s="330">
        <v>285</v>
      </c>
      <c r="N372" s="330">
        <v>39.03</v>
      </c>
      <c r="O372" s="330">
        <v>40</v>
      </c>
      <c r="P372" s="330">
        <v>364.03</v>
      </c>
      <c r="Q372" s="330" t="str">
        <v>Confirmed</v>
      </c>
      <c r="R372" s="330" t="str">
        <v>Closed Deal</v>
      </c>
      <c r="S372" s="330" t="str">
        <v>SSH</v>
      </c>
      <c r="T372" s="330" t="str">
        <v>BRI</v>
      </c>
      <c r="U372" s="330" t="str">
        <v>BRI</v>
      </c>
      <c r="V372" s="330">
        <v>6</v>
      </c>
      <c r="W372" s="330">
        <v>96</v>
      </c>
      <c r="X372" s="330" t="str">
        <v>E25-02B</v>
      </c>
      <c r="Y372" s="330">
        <v>186</v>
      </c>
      <c r="Z372" s="330">
        <v>181</v>
      </c>
      <c r="AA372" s="330">
        <v>5</v>
      </c>
      <c r="AB372" s="16" t="str">
        <v>E25</v>
      </c>
    </row>
    <row r="373" spans="1:28" x14ac:dyDescent="0.35">
      <c r="A373" s="331">
        <v>45684</v>
      </c>
      <c r="B373" s="330" t="str">
        <v>EuroAirlines</v>
      </c>
      <c r="C373" s="330" t="str">
        <v>Distributor</v>
      </c>
      <c r="D373" s="330" t="str">
        <v/>
      </c>
      <c r="E373" s="330" t="str">
        <v>11L8GR</v>
      </c>
      <c r="F373" s="330" t="str">
        <v>OW</v>
      </c>
      <c r="G373" s="330" t="str">
        <v>Outbound</v>
      </c>
      <c r="H373" s="330" t="str">
        <v>4S6003</v>
      </c>
      <c r="I373" s="331" t="str">
        <v>SSH-BRI</v>
      </c>
      <c r="J373" s="884">
        <v>45780</v>
      </c>
      <c r="K373" s="330">
        <v>1</v>
      </c>
      <c r="L373" s="330">
        <v>1</v>
      </c>
      <c r="M373" s="330">
        <v>285</v>
      </c>
      <c r="N373" s="330">
        <v>39.03</v>
      </c>
      <c r="O373" s="330">
        <v>40</v>
      </c>
      <c r="P373" s="330">
        <v>364.03</v>
      </c>
      <c r="Q373" s="330" t="str">
        <v>Confirmed</v>
      </c>
      <c r="R373" s="330" t="str">
        <v>Closed Deal</v>
      </c>
      <c r="S373" s="330" t="str">
        <v>SSH</v>
      </c>
      <c r="T373" s="330" t="str">
        <v>BRI</v>
      </c>
      <c r="U373" s="330" t="str">
        <v>BRI</v>
      </c>
      <c r="V373" s="330">
        <v>6</v>
      </c>
      <c r="W373" s="330">
        <v>96</v>
      </c>
      <c r="X373" s="330" t="str">
        <v>E25-02B</v>
      </c>
      <c r="Y373" s="330">
        <v>186</v>
      </c>
      <c r="Z373" s="330">
        <v>181</v>
      </c>
      <c r="AA373" s="330">
        <v>5</v>
      </c>
      <c r="AB373" s="16" t="str">
        <v>E25</v>
      </c>
    </row>
    <row r="374" spans="1:28" x14ac:dyDescent="0.35">
      <c r="A374" s="331">
        <v>45684</v>
      </c>
      <c r="B374" s="330" t="str">
        <v>EuroAirlines</v>
      </c>
      <c r="C374" s="330" t="str">
        <v>Distributor</v>
      </c>
      <c r="D374" s="330" t="str">
        <v/>
      </c>
      <c r="E374" s="330" t="str">
        <v>11L8GR</v>
      </c>
      <c r="F374" s="330" t="str">
        <v>OW</v>
      </c>
      <c r="G374" s="330" t="str">
        <v>Outbound</v>
      </c>
      <c r="H374" s="330" t="str">
        <v>4S6003</v>
      </c>
      <c r="I374" s="331" t="str">
        <v>SSH-BRI</v>
      </c>
      <c r="J374" s="884">
        <v>45780</v>
      </c>
      <c r="K374" s="330">
        <v>1</v>
      </c>
      <c r="L374" s="330">
        <v>1</v>
      </c>
      <c r="M374" s="330">
        <v>285</v>
      </c>
      <c r="N374" s="330">
        <v>39.03</v>
      </c>
      <c r="O374" s="330">
        <v>40</v>
      </c>
      <c r="P374" s="330">
        <v>364.03</v>
      </c>
      <c r="Q374" s="330" t="str">
        <v>Confirmed</v>
      </c>
      <c r="R374" s="330" t="str">
        <v>Closed Deal</v>
      </c>
      <c r="S374" s="330" t="str">
        <v>SSH</v>
      </c>
      <c r="T374" s="330" t="str">
        <v>BRI</v>
      </c>
      <c r="U374" s="330" t="str">
        <v>BRI</v>
      </c>
      <c r="V374" s="330">
        <v>6</v>
      </c>
      <c r="W374" s="330">
        <v>96</v>
      </c>
      <c r="X374" s="330" t="str">
        <v>E25-02B</v>
      </c>
      <c r="Y374" s="330">
        <v>186</v>
      </c>
      <c r="Z374" s="330">
        <v>181</v>
      </c>
      <c r="AA374" s="330">
        <v>5</v>
      </c>
      <c r="AB374" s="16" t="str">
        <v>E25</v>
      </c>
    </row>
    <row r="375" spans="1:28" x14ac:dyDescent="0.35">
      <c r="A375" s="331">
        <v>45685</v>
      </c>
      <c r="B375" s="330" t="str">
        <v>Genius</v>
      </c>
      <c r="C375" s="330" t="str">
        <v>Distributor</v>
      </c>
      <c r="D375" s="330" t="str">
        <v/>
      </c>
      <c r="E375" s="330" t="str">
        <v/>
      </c>
      <c r="F375" s="330" t="str">
        <v>OW</v>
      </c>
      <c r="G375" s="330" t="str">
        <v>Outbound</v>
      </c>
      <c r="H375" s="330" t="str">
        <v>4S6005</v>
      </c>
      <c r="I375" s="331" t="str">
        <v>SSH-MXP</v>
      </c>
      <c r="J375" s="884">
        <v>45772</v>
      </c>
      <c r="K375" s="330">
        <v>2</v>
      </c>
      <c r="L375" s="330">
        <v>2</v>
      </c>
      <c r="M375" s="330">
        <v>325</v>
      </c>
      <c r="N375" s="330">
        <v>0</v>
      </c>
      <c r="O375" s="330">
        <v>0</v>
      </c>
      <c r="P375" s="330">
        <v>650</v>
      </c>
      <c r="Q375" s="330" t="str">
        <v>Confirmed</v>
      </c>
      <c r="R375" s="330" t="str">
        <v>Closed Deal</v>
      </c>
      <c r="S375" s="330" t="str">
        <v>SSH</v>
      </c>
      <c r="T375" s="330" t="str">
        <v>MXP</v>
      </c>
      <c r="U375" s="330" t="str">
        <v>MXP</v>
      </c>
      <c r="V375" s="330">
        <v>5</v>
      </c>
      <c r="W375" s="330">
        <v>87</v>
      </c>
      <c r="X375" s="330" t="str">
        <v>E25-04</v>
      </c>
      <c r="Y375" s="330">
        <v>186</v>
      </c>
      <c r="Z375" s="330">
        <v>186</v>
      </c>
      <c r="AA375" s="330">
        <v>0</v>
      </c>
      <c r="AB375" s="16" t="str">
        <v>E25</v>
      </c>
    </row>
    <row r="376" spans="1:28" x14ac:dyDescent="0.35">
      <c r="A376" s="331">
        <v>45685</v>
      </c>
      <c r="B376" s="330" t="str">
        <v>Searcharter</v>
      </c>
      <c r="C376" s="330" t="str">
        <v>Distributor</v>
      </c>
      <c r="D376" s="330" t="str">
        <v/>
      </c>
      <c r="E376" s="330" t="str">
        <v>MPY7R</v>
      </c>
      <c r="F376" s="330" t="str">
        <v>RT</v>
      </c>
      <c r="G376" s="330" t="str">
        <v>Outbound</v>
      </c>
      <c r="H376" s="330" t="str">
        <v>4S6032</v>
      </c>
      <c r="I376" s="331" t="str">
        <v>NAP-SSH</v>
      </c>
      <c r="J376" s="884">
        <v>45760</v>
      </c>
      <c r="K376" s="330">
        <v>2</v>
      </c>
      <c r="L376" s="330">
        <v>2</v>
      </c>
      <c r="M376" s="330">
        <v>165</v>
      </c>
      <c r="N376" s="330">
        <v>0</v>
      </c>
      <c r="O376" s="330">
        <v>0</v>
      </c>
      <c r="P376" s="330">
        <v>330</v>
      </c>
      <c r="Q376" s="330" t="str">
        <v>Confirmed</v>
      </c>
      <c r="R376" s="330" t="str">
        <v>Closed Deal</v>
      </c>
      <c r="S376" s="330" t="str">
        <v>NAP</v>
      </c>
      <c r="T376" s="330" t="str">
        <v>SSH</v>
      </c>
      <c r="U376" s="330" t="str">
        <v>NAP</v>
      </c>
      <c r="V376" s="330">
        <v>7</v>
      </c>
      <c r="W376" s="330">
        <v>75</v>
      </c>
      <c r="X376" s="330" t="str">
        <v>E25-03B</v>
      </c>
      <c r="Y376" s="330">
        <v>186</v>
      </c>
      <c r="Z376" s="330">
        <v>157</v>
      </c>
      <c r="AA376" s="330">
        <v>29</v>
      </c>
      <c r="AB376" s="16" t="str">
        <v>E25</v>
      </c>
    </row>
    <row r="377" spans="1:28" x14ac:dyDescent="0.35">
      <c r="A377" s="331">
        <v>45685</v>
      </c>
      <c r="B377" s="330" t="str">
        <v>Searcharter</v>
      </c>
      <c r="C377" s="330" t="str">
        <v>Distributor</v>
      </c>
      <c r="D377" s="330" t="str">
        <v/>
      </c>
      <c r="E377" s="330" t="str">
        <v>MPY7R</v>
      </c>
      <c r="F377" s="330" t="str">
        <v>RT</v>
      </c>
      <c r="G377" s="330" t="str">
        <v>Inbound</v>
      </c>
      <c r="H377" s="330" t="str">
        <v>4S6031</v>
      </c>
      <c r="I377" s="331" t="str">
        <v>SSH-NAP</v>
      </c>
      <c r="J377" s="884">
        <v>45767</v>
      </c>
      <c r="K377" s="330">
        <v>2</v>
      </c>
      <c r="L377" s="330">
        <v>2</v>
      </c>
      <c r="M377" s="330">
        <v>165</v>
      </c>
      <c r="N377" s="330">
        <v>0</v>
      </c>
      <c r="O377" s="330">
        <v>0</v>
      </c>
      <c r="P377" s="330">
        <v>330</v>
      </c>
      <c r="Q377" s="330" t="str">
        <v>Confirmed</v>
      </c>
      <c r="R377" s="330" t="str">
        <v>Closed Deal</v>
      </c>
      <c r="S377" s="330" t="str">
        <v>SSH</v>
      </c>
      <c r="T377" s="330" t="str">
        <v>NAP</v>
      </c>
      <c r="U377" s="330" t="str">
        <v>NAP</v>
      </c>
      <c r="V377" s="330">
        <v>7</v>
      </c>
      <c r="W377" s="330">
        <v>82</v>
      </c>
      <c r="X377" s="330" t="str">
        <v>E25-03B</v>
      </c>
      <c r="Y377" s="330">
        <v>186</v>
      </c>
      <c r="Z377" s="330">
        <v>162</v>
      </c>
      <c r="AA377" s="330">
        <v>24</v>
      </c>
      <c r="AB377" s="16" t="str">
        <v>E25</v>
      </c>
    </row>
    <row r="378" spans="1:28" x14ac:dyDescent="0.35">
      <c r="A378" s="331">
        <v>45685</v>
      </c>
      <c r="B378" s="330" t="str">
        <v>Searcharter</v>
      </c>
      <c r="C378" s="330" t="str">
        <v>Distributor</v>
      </c>
      <c r="D378" s="330" t="str">
        <v/>
      </c>
      <c r="E378" s="330" t="str">
        <v>HWW7C</v>
      </c>
      <c r="F378" s="330" t="str">
        <v>OW</v>
      </c>
      <c r="G378" s="330" t="str">
        <v>Outbound</v>
      </c>
      <c r="H378" s="330" t="str">
        <v>4S6016</v>
      </c>
      <c r="I378" s="331" t="str">
        <v>BRI-SSH</v>
      </c>
      <c r="J378" s="884">
        <v>45759</v>
      </c>
      <c r="K378" s="330">
        <v>4</v>
      </c>
      <c r="L378" s="330">
        <v>4</v>
      </c>
      <c r="M378" s="330">
        <v>185</v>
      </c>
      <c r="N378" s="330">
        <v>0</v>
      </c>
      <c r="O378" s="330">
        <v>0</v>
      </c>
      <c r="P378" s="330">
        <v>740</v>
      </c>
      <c r="Q378" s="330" t="str">
        <v>Confirmed</v>
      </c>
      <c r="R378" s="330" t="str">
        <v>Closed Deal</v>
      </c>
      <c r="S378" s="330" t="str">
        <v>BRI</v>
      </c>
      <c r="T378" s="330" t="str">
        <v>SSH</v>
      </c>
      <c r="U378" s="330" t="str">
        <v>BRI</v>
      </c>
      <c r="V378" s="330">
        <v>6</v>
      </c>
      <c r="W378" s="330">
        <v>74</v>
      </c>
      <c r="X378" s="330" t="str">
        <v>E25-02A</v>
      </c>
      <c r="Y378" s="330">
        <v>113</v>
      </c>
      <c r="Z378" s="330">
        <v>102</v>
      </c>
      <c r="AA378" s="330">
        <v>11</v>
      </c>
      <c r="AB378" s="16" t="str">
        <v>E25</v>
      </c>
    </row>
    <row r="379" spans="1:28" x14ac:dyDescent="0.35">
      <c r="A379" s="331">
        <v>45685</v>
      </c>
      <c r="B379" s="330" t="str">
        <v>Searcharter</v>
      </c>
      <c r="C379" s="330" t="str">
        <v>Distributor</v>
      </c>
      <c r="D379" s="330" t="str">
        <v/>
      </c>
      <c r="E379" s="330" t="str">
        <v>RZZCJ</v>
      </c>
      <c r="F379" s="330" t="str">
        <v>RT</v>
      </c>
      <c r="G379" s="330" t="str">
        <v>Outbound</v>
      </c>
      <c r="H379" s="330" t="str">
        <v>4S6032</v>
      </c>
      <c r="I379" s="331" t="str">
        <v>NAP-SSH</v>
      </c>
      <c r="J379" s="884">
        <v>45760</v>
      </c>
      <c r="K379" s="330">
        <v>3</v>
      </c>
      <c r="L379" s="330">
        <v>3</v>
      </c>
      <c r="M379" s="330">
        <v>150</v>
      </c>
      <c r="N379" s="330">
        <v>0</v>
      </c>
      <c r="O379" s="330">
        <v>0</v>
      </c>
      <c r="P379" s="330">
        <v>450</v>
      </c>
      <c r="Q379" s="330" t="str">
        <v>Confirmed</v>
      </c>
      <c r="R379" s="330" t="str">
        <v>Closed Deal</v>
      </c>
      <c r="S379" s="330" t="str">
        <v>NAP</v>
      </c>
      <c r="T379" s="330" t="str">
        <v>SSH</v>
      </c>
      <c r="U379" s="330" t="str">
        <v>NAP</v>
      </c>
      <c r="V379" s="330">
        <v>7</v>
      </c>
      <c r="W379" s="330">
        <v>75</v>
      </c>
      <c r="X379" s="330" t="str">
        <v>E25-03B</v>
      </c>
      <c r="Y379" s="330">
        <v>186</v>
      </c>
      <c r="Z379" s="330">
        <v>157</v>
      </c>
      <c r="AA379" s="330">
        <v>29</v>
      </c>
      <c r="AB379" s="16" t="str">
        <v>E25</v>
      </c>
    </row>
    <row r="380" spans="1:28" x14ac:dyDescent="0.35">
      <c r="A380" s="331">
        <v>45685</v>
      </c>
      <c r="B380" s="330" t="str">
        <v>Searcharter</v>
      </c>
      <c r="C380" s="330" t="str">
        <v>Distributor</v>
      </c>
      <c r="D380" s="330" t="str">
        <v/>
      </c>
      <c r="E380" s="330" t="str">
        <v>RZZCJ</v>
      </c>
      <c r="F380" s="330" t="str">
        <v>RT</v>
      </c>
      <c r="G380" s="330" t="str">
        <v>Inbound</v>
      </c>
      <c r="H380" s="330" t="str">
        <v>4S6031</v>
      </c>
      <c r="I380" s="331" t="str">
        <v>SSH-NAP</v>
      </c>
      <c r="J380" s="884">
        <v>45767</v>
      </c>
      <c r="K380" s="330">
        <v>3</v>
      </c>
      <c r="L380" s="330">
        <v>3</v>
      </c>
      <c r="M380" s="330">
        <v>150</v>
      </c>
      <c r="N380" s="330">
        <v>0</v>
      </c>
      <c r="O380" s="330">
        <v>0</v>
      </c>
      <c r="P380" s="330">
        <v>450</v>
      </c>
      <c r="Q380" s="330" t="str">
        <v>Confirmed</v>
      </c>
      <c r="R380" s="330" t="str">
        <v>Closed Deal</v>
      </c>
      <c r="S380" s="330" t="str">
        <v>SSH</v>
      </c>
      <c r="T380" s="330" t="str">
        <v>NAP</v>
      </c>
      <c r="U380" s="330" t="str">
        <v>NAP</v>
      </c>
      <c r="V380" s="330">
        <v>7</v>
      </c>
      <c r="W380" s="330">
        <v>82</v>
      </c>
      <c r="X380" s="330" t="str">
        <v>E25-03B</v>
      </c>
      <c r="Y380" s="330">
        <v>186</v>
      </c>
      <c r="Z380" s="330">
        <v>162</v>
      </c>
      <c r="AA380" s="330">
        <v>24</v>
      </c>
      <c r="AB380" s="16" t="str">
        <v>E25</v>
      </c>
    </row>
    <row r="381" spans="1:28" x14ac:dyDescent="0.35">
      <c r="A381" s="331">
        <v>45685</v>
      </c>
      <c r="B381" s="330" t="str">
        <v>Searcharter</v>
      </c>
      <c r="C381" s="330" t="str">
        <v>Distributor</v>
      </c>
      <c r="D381" s="330" t="str">
        <v/>
      </c>
      <c r="E381" s="330" t="str">
        <v>NH2AR</v>
      </c>
      <c r="F381" s="330" t="str">
        <v>OW</v>
      </c>
      <c r="G381" s="330" t="str">
        <v>Outbound</v>
      </c>
      <c r="H381" s="330" t="str">
        <v>4S6015</v>
      </c>
      <c r="I381" s="331" t="str">
        <v>SSH-VRN</v>
      </c>
      <c r="J381" s="884">
        <v>45773</v>
      </c>
      <c r="K381" s="330">
        <v>2</v>
      </c>
      <c r="L381" s="330">
        <v>2</v>
      </c>
      <c r="M381" s="330">
        <v>300</v>
      </c>
      <c r="N381" s="330">
        <v>0</v>
      </c>
      <c r="O381" s="330">
        <v>0</v>
      </c>
      <c r="P381" s="330">
        <v>600</v>
      </c>
      <c r="Q381" s="330" t="str">
        <v>Confirmed</v>
      </c>
      <c r="R381" s="330" t="str">
        <v>Closed Deal</v>
      </c>
      <c r="S381" s="330" t="str">
        <v>SSH</v>
      </c>
      <c r="T381" s="330" t="str">
        <v>VRN</v>
      </c>
      <c r="U381" s="330" t="str">
        <v>VRN</v>
      </c>
      <c r="V381" s="330">
        <v>6</v>
      </c>
      <c r="W381" s="330">
        <v>88</v>
      </c>
      <c r="X381" s="330" t="str">
        <v>E25-05B</v>
      </c>
      <c r="Y381" s="330">
        <v>186</v>
      </c>
      <c r="Z381" s="330">
        <v>186</v>
      </c>
      <c r="AA381" s="330">
        <v>0</v>
      </c>
      <c r="AB381" s="16" t="str">
        <v>E25</v>
      </c>
    </row>
    <row r="382" spans="1:28" x14ac:dyDescent="0.35">
      <c r="A382" s="331">
        <v>45685</v>
      </c>
      <c r="B382" s="330" t="str">
        <v>Searcharter</v>
      </c>
      <c r="C382" s="330" t="str">
        <v>Distributor</v>
      </c>
      <c r="D382" s="330" t="str">
        <v/>
      </c>
      <c r="E382" s="330" t="str">
        <v>PMNN3</v>
      </c>
      <c r="F382" s="330" t="str">
        <v>OW</v>
      </c>
      <c r="G382" s="330" t="str">
        <v>Outbound</v>
      </c>
      <c r="H382" s="330" t="str">
        <v>4S6004</v>
      </c>
      <c r="I382" s="331" t="str">
        <v>BRI-SSH</v>
      </c>
      <c r="J382" s="884">
        <v>45843</v>
      </c>
      <c r="K382" s="330">
        <v>3</v>
      </c>
      <c r="L382" s="330">
        <v>3</v>
      </c>
      <c r="M382" s="330">
        <v>240</v>
      </c>
      <c r="N382" s="330">
        <v>0</v>
      </c>
      <c r="O382" s="330">
        <v>0</v>
      </c>
      <c r="P382" s="330">
        <v>720</v>
      </c>
      <c r="Q382" s="330" t="str">
        <v>Confirmed</v>
      </c>
      <c r="R382" s="330" t="str">
        <v>Closed Deal</v>
      </c>
      <c r="S382" s="330" t="str">
        <v>BRI</v>
      </c>
      <c r="T382" s="330" t="str">
        <v>SSH</v>
      </c>
      <c r="U382" s="330" t="str">
        <v>BRI</v>
      </c>
      <c r="V382" s="330">
        <v>6</v>
      </c>
      <c r="W382" s="330">
        <v>158</v>
      </c>
      <c r="X382" s="330" t="str">
        <v>S25-01</v>
      </c>
      <c r="Y382" s="330">
        <v>186</v>
      </c>
      <c r="Z382" s="330">
        <v>107</v>
      </c>
      <c r="AA382" s="330">
        <v>79</v>
      </c>
      <c r="AB382" s="16" t="str">
        <v>S25</v>
      </c>
    </row>
    <row r="383" spans="1:28" x14ac:dyDescent="0.35">
      <c r="A383" s="331">
        <v>45685</v>
      </c>
      <c r="B383" s="330" t="str">
        <v>EuroAirlines</v>
      </c>
      <c r="C383" s="330" t="str">
        <v>Distributor</v>
      </c>
      <c r="D383" s="330" t="str">
        <v/>
      </c>
      <c r="E383" s="330" t="str">
        <v>11L94A</v>
      </c>
      <c r="F383" s="330" t="str">
        <v>OW</v>
      </c>
      <c r="G383" s="330" t="str">
        <v>Outbound</v>
      </c>
      <c r="H383" s="330" t="str">
        <v>4S6015</v>
      </c>
      <c r="I383" s="331" t="str">
        <v>SSH-VRN</v>
      </c>
      <c r="J383" s="884">
        <v>45773</v>
      </c>
      <c r="K383" s="330">
        <v>1</v>
      </c>
      <c r="L383" s="330">
        <v>1</v>
      </c>
      <c r="M383" s="330">
        <v>325</v>
      </c>
      <c r="N383" s="330">
        <v>37.72</v>
      </c>
      <c r="O383" s="330">
        <v>40</v>
      </c>
      <c r="P383" s="330">
        <v>402.72</v>
      </c>
      <c r="Q383" s="330" t="str">
        <v>Confirmed</v>
      </c>
      <c r="R383" s="330" t="str">
        <v>Closed Deal</v>
      </c>
      <c r="S383" s="330" t="str">
        <v>SSH</v>
      </c>
      <c r="T383" s="330" t="str">
        <v>VRN</v>
      </c>
      <c r="U383" s="330" t="str">
        <v>VRN</v>
      </c>
      <c r="V383" s="330">
        <v>6</v>
      </c>
      <c r="W383" s="330">
        <v>88</v>
      </c>
      <c r="X383" s="330" t="str">
        <v>E25-05B</v>
      </c>
      <c r="Y383" s="330">
        <v>186</v>
      </c>
      <c r="Z383" s="330">
        <v>186</v>
      </c>
      <c r="AA383" s="330">
        <v>0</v>
      </c>
      <c r="AB383" s="16" t="str">
        <v>E25</v>
      </c>
    </row>
    <row r="384" spans="1:28" x14ac:dyDescent="0.35">
      <c r="A384" s="331">
        <v>45685</v>
      </c>
      <c r="B384" s="330" t="str">
        <v>EuroAirlines</v>
      </c>
      <c r="C384" s="330" t="str">
        <v>Distributor</v>
      </c>
      <c r="D384" s="330" t="str">
        <v/>
      </c>
      <c r="E384" s="330" t="str">
        <v>11L94A</v>
      </c>
      <c r="F384" s="330" t="str">
        <v>OW</v>
      </c>
      <c r="G384" s="330" t="str">
        <v>Outbound</v>
      </c>
      <c r="H384" s="330" t="str">
        <v>4S6015</v>
      </c>
      <c r="I384" s="331" t="str">
        <v>SSH-VRN</v>
      </c>
      <c r="J384" s="884">
        <v>45773</v>
      </c>
      <c r="K384" s="330">
        <v>1</v>
      </c>
      <c r="L384" s="330">
        <v>1</v>
      </c>
      <c r="M384" s="330">
        <v>325</v>
      </c>
      <c r="N384" s="330">
        <v>37.72</v>
      </c>
      <c r="O384" s="330">
        <v>40</v>
      </c>
      <c r="P384" s="330">
        <v>402.72</v>
      </c>
      <c r="Q384" s="330" t="str">
        <v>Confirmed</v>
      </c>
      <c r="R384" s="330" t="str">
        <v>Closed Deal</v>
      </c>
      <c r="S384" s="330" t="str">
        <v>SSH</v>
      </c>
      <c r="T384" s="330" t="str">
        <v>VRN</v>
      </c>
      <c r="U384" s="330" t="str">
        <v>VRN</v>
      </c>
      <c r="V384" s="330">
        <v>6</v>
      </c>
      <c r="W384" s="330">
        <v>88</v>
      </c>
      <c r="X384" s="330" t="str">
        <v>E25-05B</v>
      </c>
      <c r="Y384" s="330">
        <v>186</v>
      </c>
      <c r="Z384" s="330">
        <v>186</v>
      </c>
      <c r="AA384" s="330">
        <v>0</v>
      </c>
      <c r="AB384" s="16" t="str">
        <v>E25</v>
      </c>
    </row>
    <row r="385" spans="1:28" x14ac:dyDescent="0.35">
      <c r="A385" s="331">
        <v>45685</v>
      </c>
      <c r="B385" s="330" t="str">
        <v>EuroAirlines</v>
      </c>
      <c r="C385" s="330" t="str">
        <v>Distributor</v>
      </c>
      <c r="D385" s="330" t="str">
        <v/>
      </c>
      <c r="E385" s="330" t="str">
        <v>11L94A</v>
      </c>
      <c r="F385" s="330" t="str">
        <v>OW</v>
      </c>
      <c r="G385" s="330" t="str">
        <v>Outbound</v>
      </c>
      <c r="H385" s="330" t="str">
        <v>4S6015</v>
      </c>
      <c r="I385" s="331" t="str">
        <v>SSH-VRN</v>
      </c>
      <c r="J385" s="884">
        <v>45773</v>
      </c>
      <c r="K385" s="330">
        <v>0</v>
      </c>
      <c r="L385" s="330">
        <v>0</v>
      </c>
      <c r="M385" s="330">
        <v>32.5</v>
      </c>
      <c r="N385" s="330">
        <v>37.72</v>
      </c>
      <c r="O385" s="330">
        <v>40</v>
      </c>
      <c r="P385" s="330">
        <v>110.22</v>
      </c>
      <c r="Q385" s="330" t="str">
        <v>Confirmed</v>
      </c>
      <c r="R385" s="330" t="str">
        <v>Closed Deal</v>
      </c>
      <c r="S385" s="330" t="str">
        <v>SSH</v>
      </c>
      <c r="T385" s="330" t="str">
        <v>VRN</v>
      </c>
      <c r="U385" s="330" t="str">
        <v>VRN</v>
      </c>
      <c r="V385" s="330">
        <v>6</v>
      </c>
      <c r="W385" s="330">
        <v>88</v>
      </c>
      <c r="X385" s="330" t="str">
        <v>E25-05B</v>
      </c>
      <c r="Y385" s="330">
        <v>186</v>
      </c>
      <c r="Z385" s="330">
        <v>186</v>
      </c>
      <c r="AA385" s="330">
        <v>0</v>
      </c>
      <c r="AB385" s="16" t="str">
        <v>E25</v>
      </c>
    </row>
    <row r="386" spans="1:28" x14ac:dyDescent="0.35">
      <c r="A386" s="331">
        <v>45686</v>
      </c>
      <c r="B386" s="330" t="str">
        <v>Searcharter</v>
      </c>
      <c r="C386" s="330" t="str">
        <v>Distributor</v>
      </c>
      <c r="D386" s="330" t="str">
        <v/>
      </c>
      <c r="E386" s="330" t="str">
        <v>QYFEG</v>
      </c>
      <c r="F386" s="330" t="str">
        <v>RT</v>
      </c>
      <c r="G386" s="330" t="str">
        <v>Outbound</v>
      </c>
      <c r="H386" s="330" t="str">
        <v>4S6006</v>
      </c>
      <c r="I386" s="331" t="str">
        <v>MXP-SSH</v>
      </c>
      <c r="J386" s="884">
        <v>45765</v>
      </c>
      <c r="K386" s="330">
        <v>5</v>
      </c>
      <c r="L386" s="330">
        <v>5</v>
      </c>
      <c r="M386" s="330">
        <v>342.5</v>
      </c>
      <c r="N386" s="330">
        <v>0</v>
      </c>
      <c r="O386" s="330">
        <v>0</v>
      </c>
      <c r="P386" s="330">
        <v>1712.5</v>
      </c>
      <c r="Q386" s="330" t="str">
        <v>Confirmed</v>
      </c>
      <c r="R386" s="330" t="str">
        <v>Closed Deal</v>
      </c>
      <c r="S386" s="330" t="str">
        <v>MXP</v>
      </c>
      <c r="T386" s="330" t="str">
        <v>SSH</v>
      </c>
      <c r="U386" s="330" t="str">
        <v>MXP</v>
      </c>
      <c r="V386" s="330">
        <v>5</v>
      </c>
      <c r="W386" s="330">
        <v>79</v>
      </c>
      <c r="X386" s="330" t="str">
        <v>E25-04</v>
      </c>
      <c r="Y386" s="330">
        <v>186</v>
      </c>
      <c r="Z386" s="330">
        <v>186</v>
      </c>
      <c r="AA386" s="330">
        <v>0</v>
      </c>
      <c r="AB386" s="16" t="str">
        <v>E25</v>
      </c>
    </row>
    <row r="387" spans="1:28" x14ac:dyDescent="0.35">
      <c r="A387" s="331">
        <v>45686</v>
      </c>
      <c r="B387" s="330" t="str">
        <v>Searcharter</v>
      </c>
      <c r="C387" s="330" t="str">
        <v>Distributor</v>
      </c>
      <c r="D387" s="330" t="str">
        <v/>
      </c>
      <c r="E387" s="330" t="str">
        <v>QYFEG</v>
      </c>
      <c r="F387" s="330" t="str">
        <v>RT</v>
      </c>
      <c r="G387" s="330" t="str">
        <v>Inbound</v>
      </c>
      <c r="H387" s="330" t="str">
        <v>4S6005</v>
      </c>
      <c r="I387" s="331" t="str">
        <v>SSH-MXP</v>
      </c>
      <c r="J387" s="884">
        <v>45772</v>
      </c>
      <c r="K387" s="330">
        <v>5</v>
      </c>
      <c r="L387" s="330">
        <v>5</v>
      </c>
      <c r="M387" s="330">
        <v>342.5</v>
      </c>
      <c r="N387" s="330">
        <v>0</v>
      </c>
      <c r="O387" s="330">
        <v>0</v>
      </c>
      <c r="P387" s="330">
        <v>1712.5</v>
      </c>
      <c r="Q387" s="330" t="str">
        <v>Confirmed</v>
      </c>
      <c r="R387" s="330" t="str">
        <v>Closed Deal</v>
      </c>
      <c r="S387" s="330" t="str">
        <v>SSH</v>
      </c>
      <c r="T387" s="330" t="str">
        <v>MXP</v>
      </c>
      <c r="U387" s="330" t="str">
        <v>MXP</v>
      </c>
      <c r="V387" s="330">
        <v>5</v>
      </c>
      <c r="W387" s="330">
        <v>86</v>
      </c>
      <c r="X387" s="330" t="str">
        <v>E25-04</v>
      </c>
      <c r="Y387" s="330">
        <v>186</v>
      </c>
      <c r="Z387" s="330">
        <v>186</v>
      </c>
      <c r="AA387" s="330">
        <v>0</v>
      </c>
      <c r="AB387" s="16" t="str">
        <v>E25</v>
      </c>
    </row>
    <row r="388" spans="1:28" x14ac:dyDescent="0.35">
      <c r="A388" s="331">
        <v>45686</v>
      </c>
      <c r="B388" s="330" t="str">
        <v>Searcharter</v>
      </c>
      <c r="C388" s="330" t="str">
        <v>Distributor</v>
      </c>
      <c r="D388" s="330" t="str">
        <v/>
      </c>
      <c r="E388" s="330" t="str">
        <v>YHMWA</v>
      </c>
      <c r="F388" s="330" t="str">
        <v>OW</v>
      </c>
      <c r="G388" s="330" t="str">
        <v>Outbound</v>
      </c>
      <c r="H388" s="330" t="str">
        <v>4S6005</v>
      </c>
      <c r="I388" s="331" t="str">
        <v>SSH-MXP</v>
      </c>
      <c r="J388" s="884">
        <v>45772</v>
      </c>
      <c r="K388" s="330">
        <v>3</v>
      </c>
      <c r="L388" s="330">
        <v>3</v>
      </c>
      <c r="M388" s="330">
        <v>360</v>
      </c>
      <c r="N388" s="330">
        <v>0</v>
      </c>
      <c r="O388" s="330">
        <v>0</v>
      </c>
      <c r="P388" s="330">
        <v>1080</v>
      </c>
      <c r="Q388" s="330" t="str">
        <v>Confirmed</v>
      </c>
      <c r="R388" s="330" t="str">
        <v>Closed Deal</v>
      </c>
      <c r="S388" s="330" t="str">
        <v>SSH</v>
      </c>
      <c r="T388" s="330" t="str">
        <v>MXP</v>
      </c>
      <c r="U388" s="330" t="str">
        <v>MXP</v>
      </c>
      <c r="V388" s="330">
        <v>5</v>
      </c>
      <c r="W388" s="330">
        <v>86</v>
      </c>
      <c r="X388" s="330" t="str">
        <v>E25-04</v>
      </c>
      <c r="Y388" s="330">
        <v>186</v>
      </c>
      <c r="Z388" s="330">
        <v>186</v>
      </c>
      <c r="AA388" s="330">
        <v>0</v>
      </c>
      <c r="AB388" s="16" t="str">
        <v>E25</v>
      </c>
    </row>
    <row r="389" spans="1:28" x14ac:dyDescent="0.35">
      <c r="A389" s="331">
        <v>45686</v>
      </c>
      <c r="B389" s="330" t="str">
        <v>Searcharter</v>
      </c>
      <c r="C389" s="330" t="str">
        <v>Distributor</v>
      </c>
      <c r="D389" s="330" t="str">
        <v/>
      </c>
      <c r="E389" s="330" t="str">
        <v>79W9T</v>
      </c>
      <c r="F389" s="330" t="str">
        <v>OW</v>
      </c>
      <c r="G389" s="330" t="str">
        <v>Outbound</v>
      </c>
      <c r="H389" s="330" t="str">
        <v>4S6015</v>
      </c>
      <c r="I389" s="331" t="str">
        <v>SSH-VRN</v>
      </c>
      <c r="J389" s="884">
        <v>45773</v>
      </c>
      <c r="K389" s="330">
        <v>2</v>
      </c>
      <c r="L389" s="330">
        <v>2</v>
      </c>
      <c r="M389" s="330">
        <v>300</v>
      </c>
      <c r="N389" s="330">
        <v>0</v>
      </c>
      <c r="O389" s="330">
        <v>0</v>
      </c>
      <c r="P389" s="330">
        <v>600</v>
      </c>
      <c r="Q389" s="330" t="str">
        <v>Confirmed</v>
      </c>
      <c r="R389" s="330" t="str">
        <v>Closed Deal</v>
      </c>
      <c r="S389" s="330" t="str">
        <v>SSH</v>
      </c>
      <c r="T389" s="330" t="str">
        <v>VRN</v>
      </c>
      <c r="U389" s="330" t="str">
        <v>VRN</v>
      </c>
      <c r="V389" s="330">
        <v>6</v>
      </c>
      <c r="W389" s="330">
        <v>87</v>
      </c>
      <c r="X389" s="330" t="str">
        <v>E25-05B</v>
      </c>
      <c r="Y389" s="330">
        <v>186</v>
      </c>
      <c r="Z389" s="330">
        <v>186</v>
      </c>
      <c r="AA389" s="330">
        <v>0</v>
      </c>
      <c r="AB389" s="16" t="str">
        <v>E25</v>
      </c>
    </row>
    <row r="390" spans="1:28" x14ac:dyDescent="0.35">
      <c r="A390" s="331">
        <v>45687</v>
      </c>
      <c r="B390" s="330" t="str">
        <v>Genius</v>
      </c>
      <c r="C390" s="330" t="str">
        <v>Distributor</v>
      </c>
      <c r="D390" s="330" t="str">
        <v/>
      </c>
      <c r="E390" s="330" t="str">
        <v/>
      </c>
      <c r="F390" s="330" t="str">
        <v>OW</v>
      </c>
      <c r="G390" s="330" t="str">
        <v>Outbound</v>
      </c>
      <c r="H390" s="330" t="str">
        <v>4S6003</v>
      </c>
      <c r="I390" s="331" t="str">
        <v>SSH-BRI</v>
      </c>
      <c r="J390" s="884">
        <v>45766</v>
      </c>
      <c r="K390" s="330">
        <v>3</v>
      </c>
      <c r="L390" s="330">
        <v>3</v>
      </c>
      <c r="M390" s="330">
        <v>175</v>
      </c>
      <c r="N390" s="330">
        <v>0</v>
      </c>
      <c r="O390" s="330">
        <v>0</v>
      </c>
      <c r="P390" s="330">
        <v>525</v>
      </c>
      <c r="Q390" s="330" t="str">
        <v>Confirmed</v>
      </c>
      <c r="R390" s="330" t="str">
        <v>Closed Deal</v>
      </c>
      <c r="S390" s="330" t="str">
        <v>SSH</v>
      </c>
      <c r="T390" s="330" t="str">
        <v>BRI</v>
      </c>
      <c r="U390" s="330" t="str">
        <v>BRI</v>
      </c>
      <c r="V390" s="330">
        <v>6</v>
      </c>
      <c r="W390" s="330">
        <v>79</v>
      </c>
      <c r="X390" s="330" t="str">
        <v>E25-02B</v>
      </c>
      <c r="Y390" s="330">
        <v>186</v>
      </c>
      <c r="Z390" s="330">
        <v>91</v>
      </c>
      <c r="AA390" s="330">
        <v>95</v>
      </c>
      <c r="AB390" s="16" t="str">
        <v>E25</v>
      </c>
    </row>
    <row r="391" spans="1:28" x14ac:dyDescent="0.35">
      <c r="A391" s="331">
        <v>45687</v>
      </c>
      <c r="B391" s="330" t="str">
        <v>Genius</v>
      </c>
      <c r="C391" s="330" t="str">
        <v>Distributor</v>
      </c>
      <c r="D391" s="330" t="str">
        <v/>
      </c>
      <c r="E391" s="330" t="str">
        <v/>
      </c>
      <c r="F391" s="330" t="str">
        <v>OW</v>
      </c>
      <c r="G391" s="330" t="str">
        <v>Outbound</v>
      </c>
      <c r="H391" s="330" t="str">
        <v>4S6003</v>
      </c>
      <c r="I391" s="331" t="str">
        <v>SSH-BRI</v>
      </c>
      <c r="J391" s="884">
        <v>45773</v>
      </c>
      <c r="K391" s="330">
        <v>3</v>
      </c>
      <c r="L391" s="330">
        <v>3</v>
      </c>
      <c r="M391" s="330">
        <v>285</v>
      </c>
      <c r="N391" s="330">
        <v>0</v>
      </c>
      <c r="O391" s="330">
        <v>0</v>
      </c>
      <c r="P391" s="330">
        <v>855</v>
      </c>
      <c r="Q391" s="330" t="str">
        <v>Confirmed</v>
      </c>
      <c r="R391" s="330" t="str">
        <v>Closed Deal</v>
      </c>
      <c r="S391" s="330" t="str">
        <v>SSH</v>
      </c>
      <c r="T391" s="330" t="str">
        <v>BRI</v>
      </c>
      <c r="U391" s="330" t="str">
        <v>BRI</v>
      </c>
      <c r="V391" s="330">
        <v>6</v>
      </c>
      <c r="W391" s="330">
        <v>86</v>
      </c>
      <c r="X391" s="330" t="str">
        <v>E25-02B</v>
      </c>
      <c r="Y391" s="330">
        <v>186</v>
      </c>
      <c r="Z391" s="330">
        <v>188</v>
      </c>
      <c r="AA391" s="330">
        <v>-2</v>
      </c>
      <c r="AB391" s="16" t="str">
        <v>E25</v>
      </c>
    </row>
    <row r="392" spans="1:28" x14ac:dyDescent="0.35">
      <c r="A392" s="331">
        <v>45687</v>
      </c>
      <c r="B392" s="330" t="str">
        <v>Genius</v>
      </c>
      <c r="C392" s="330" t="str">
        <v>Distributor</v>
      </c>
      <c r="D392" s="330" t="str">
        <v/>
      </c>
      <c r="E392" s="330" t="str">
        <v/>
      </c>
      <c r="F392" s="330" t="str">
        <v>OW</v>
      </c>
      <c r="G392" s="330" t="str">
        <v>Outbound</v>
      </c>
      <c r="H392" s="330" t="str">
        <v>4S6016</v>
      </c>
      <c r="I392" s="331" t="str">
        <v>BRI-SSH</v>
      </c>
      <c r="J392" s="884">
        <v>45759</v>
      </c>
      <c r="K392" s="330">
        <v>3</v>
      </c>
      <c r="L392" s="330">
        <v>3</v>
      </c>
      <c r="M392" s="330">
        <v>175</v>
      </c>
      <c r="N392" s="330">
        <v>0</v>
      </c>
      <c r="O392" s="330">
        <v>0</v>
      </c>
      <c r="P392" s="330">
        <v>525</v>
      </c>
      <c r="Q392" s="330" t="str">
        <v>Confirmed</v>
      </c>
      <c r="R392" s="330" t="str">
        <v>Closed Deal</v>
      </c>
      <c r="S392" s="330" t="str">
        <v>BRI</v>
      </c>
      <c r="T392" s="330" t="str">
        <v>SSH</v>
      </c>
      <c r="U392" s="330" t="str">
        <v>BRI</v>
      </c>
      <c r="V392" s="330">
        <v>6</v>
      </c>
      <c r="W392" s="330">
        <v>72</v>
      </c>
      <c r="X392" s="330" t="str">
        <v>E25-02A</v>
      </c>
      <c r="Y392" s="330">
        <v>113</v>
      </c>
      <c r="Z392" s="330">
        <v>102</v>
      </c>
      <c r="AA392" s="330">
        <v>11</v>
      </c>
      <c r="AB392" s="16" t="str">
        <v>E25</v>
      </c>
    </row>
    <row r="393" spans="1:28" x14ac:dyDescent="0.35">
      <c r="A393" s="331">
        <v>45687</v>
      </c>
      <c r="B393" s="330" t="str">
        <v>Genius</v>
      </c>
      <c r="C393" s="330" t="str">
        <v>Distributor</v>
      </c>
      <c r="D393" s="330" t="str">
        <v/>
      </c>
      <c r="E393" s="330" t="str">
        <v/>
      </c>
      <c r="F393" s="330" t="str">
        <v>OW</v>
      </c>
      <c r="G393" s="330" t="str">
        <v>Outbound</v>
      </c>
      <c r="H393" s="330" t="str">
        <v>4S6004</v>
      </c>
      <c r="I393" s="331" t="str">
        <v>BRI-SSH</v>
      </c>
      <c r="J393" s="884">
        <v>45766</v>
      </c>
      <c r="K393" s="330">
        <v>3</v>
      </c>
      <c r="L393" s="330">
        <v>3</v>
      </c>
      <c r="M393" s="330">
        <v>285</v>
      </c>
      <c r="N393" s="330">
        <v>0</v>
      </c>
      <c r="O393" s="330">
        <v>0</v>
      </c>
      <c r="P393" s="330">
        <v>855</v>
      </c>
      <c r="Q393" s="330" t="str">
        <v>Confirmed</v>
      </c>
      <c r="R393" s="330" t="str">
        <v>Closed Deal</v>
      </c>
      <c r="S393" s="330" t="str">
        <v>BRI</v>
      </c>
      <c r="T393" s="330" t="str">
        <v>SSH</v>
      </c>
      <c r="U393" s="330" t="str">
        <v>BRI</v>
      </c>
      <c r="V393" s="330">
        <v>6</v>
      </c>
      <c r="W393" s="330">
        <v>79</v>
      </c>
      <c r="X393" s="330" t="str">
        <v>E25-02B</v>
      </c>
      <c r="Y393" s="330">
        <v>186</v>
      </c>
      <c r="Z393" s="330">
        <v>186</v>
      </c>
      <c r="AA393" s="330">
        <v>0</v>
      </c>
      <c r="AB393" s="16" t="str">
        <v>E25</v>
      </c>
    </row>
    <row r="394" spans="1:28" x14ac:dyDescent="0.35">
      <c r="A394" s="331">
        <v>45687</v>
      </c>
      <c r="B394" s="330" t="str">
        <v>Genius</v>
      </c>
      <c r="C394" s="330" t="str">
        <v>Distributor</v>
      </c>
      <c r="D394" s="330" t="str">
        <v/>
      </c>
      <c r="E394" s="330" t="str">
        <v/>
      </c>
      <c r="F394" s="330" t="str">
        <v>OW</v>
      </c>
      <c r="G394" s="330" t="str">
        <v>Outbound</v>
      </c>
      <c r="H394" s="330" t="str">
        <v>UJ6001</v>
      </c>
      <c r="I394" s="331" t="str">
        <v>SSH-VRN</v>
      </c>
      <c r="J394" s="884">
        <v>45892</v>
      </c>
      <c r="K394" s="330">
        <v>2</v>
      </c>
      <c r="L394" s="330">
        <v>2</v>
      </c>
      <c r="M394" s="330">
        <v>300</v>
      </c>
      <c r="N394" s="330">
        <v>0</v>
      </c>
      <c r="O394" s="330">
        <v>0</v>
      </c>
      <c r="P394" s="330">
        <v>600</v>
      </c>
      <c r="Q394" s="330" t="str">
        <v>Confirmed</v>
      </c>
      <c r="R394" s="330" t="str">
        <v>Closed Deal</v>
      </c>
      <c r="S394" s="330" t="str">
        <v>SSH</v>
      </c>
      <c r="T394" s="330" t="str">
        <v>VRN</v>
      </c>
      <c r="U394" s="330" t="str">
        <v>VRN</v>
      </c>
      <c r="V394" s="330">
        <v>6</v>
      </c>
      <c r="W394" s="330">
        <v>205</v>
      </c>
      <c r="X394" s="330" t="str">
        <v>S25-04</v>
      </c>
      <c r="Y394" s="330">
        <v>218</v>
      </c>
      <c r="Z394" s="330">
        <v>243</v>
      </c>
      <c r="AA394" s="330">
        <v>-25</v>
      </c>
      <c r="AB394" s="16" t="str">
        <v>S25</v>
      </c>
    </row>
    <row r="395" spans="1:28" x14ac:dyDescent="0.35">
      <c r="A395" s="331">
        <v>45687</v>
      </c>
      <c r="B395" s="330" t="str">
        <v>Miti Viaggi</v>
      </c>
      <c r="C395" s="330" t="str">
        <v>Tour Operator</v>
      </c>
      <c r="D395" s="330" t="str">
        <v/>
      </c>
      <c r="E395" s="330" t="str">
        <v/>
      </c>
      <c r="F395" s="330" t="str">
        <v>RT</v>
      </c>
      <c r="G395" s="330" t="str">
        <v>Outbound</v>
      </c>
      <c r="H395" s="330" t="str">
        <v>4S6018</v>
      </c>
      <c r="I395" s="331" t="str">
        <v>NAP-SSH</v>
      </c>
      <c r="J395" s="884">
        <v>45765</v>
      </c>
      <c r="K395" s="330">
        <v>10</v>
      </c>
      <c r="L395" s="330">
        <v>10</v>
      </c>
      <c r="M395" s="330">
        <v>265</v>
      </c>
      <c r="N395" s="330">
        <v>0</v>
      </c>
      <c r="O395" s="330">
        <v>0</v>
      </c>
      <c r="P395" s="330">
        <v>2650</v>
      </c>
      <c r="Q395" s="330" t="str">
        <v>Confirmed</v>
      </c>
      <c r="R395" s="330" t="str">
        <v>Countersigned</v>
      </c>
      <c r="S395" s="330" t="str">
        <v>NAP</v>
      </c>
      <c r="T395" s="330" t="str">
        <v>SSH</v>
      </c>
      <c r="U395" s="330" t="str">
        <v>NAP</v>
      </c>
      <c r="V395" s="330">
        <v>5</v>
      </c>
      <c r="W395" s="330">
        <v>78</v>
      </c>
      <c r="X395" s="330" t="str">
        <v>E25-08</v>
      </c>
      <c r="Y395" s="330">
        <v>186</v>
      </c>
      <c r="Z395" s="330">
        <v>186</v>
      </c>
      <c r="AA395" s="330">
        <v>0</v>
      </c>
      <c r="AB395" s="16" t="str">
        <v>E25</v>
      </c>
    </row>
    <row r="396" spans="1:28" x14ac:dyDescent="0.35">
      <c r="A396" s="331">
        <v>45687</v>
      </c>
      <c r="B396" s="330" t="str">
        <v>Miti Viaggi</v>
      </c>
      <c r="C396" s="330" t="str">
        <v>Tour Operator</v>
      </c>
      <c r="D396" s="330" t="str">
        <v/>
      </c>
      <c r="E396" s="330" t="str">
        <v/>
      </c>
      <c r="F396" s="330" t="str">
        <v>RT</v>
      </c>
      <c r="G396" s="330" t="str">
        <v>Outbound</v>
      </c>
      <c r="H396" s="330" t="str">
        <v>4S6018</v>
      </c>
      <c r="I396" s="331" t="str">
        <v>NAP-SSH</v>
      </c>
      <c r="J396" s="884">
        <v>45772</v>
      </c>
      <c r="K396" s="330">
        <v>10</v>
      </c>
      <c r="L396" s="330">
        <v>10</v>
      </c>
      <c r="M396" s="330">
        <v>265</v>
      </c>
      <c r="N396" s="330">
        <v>0</v>
      </c>
      <c r="O396" s="330">
        <v>0</v>
      </c>
      <c r="P396" s="330">
        <v>2650</v>
      </c>
      <c r="Q396" s="330" t="str">
        <v>Confirmed</v>
      </c>
      <c r="R396" s="330" t="str">
        <v>Countersigned</v>
      </c>
      <c r="S396" s="330" t="str">
        <v>NAP</v>
      </c>
      <c r="T396" s="330" t="str">
        <v>SSH</v>
      </c>
      <c r="U396" s="330" t="str">
        <v>NAP</v>
      </c>
      <c r="V396" s="330">
        <v>5</v>
      </c>
      <c r="W396" s="330">
        <v>85</v>
      </c>
      <c r="X396" s="330" t="str">
        <v>E25-08</v>
      </c>
      <c r="Y396" s="330">
        <v>186</v>
      </c>
      <c r="Z396" s="330">
        <v>184</v>
      </c>
      <c r="AA396" s="330">
        <v>2</v>
      </c>
      <c r="AB396" s="16" t="str">
        <v>E25</v>
      </c>
    </row>
    <row r="397" spans="1:28" x14ac:dyDescent="0.35">
      <c r="A397" s="331">
        <v>45687</v>
      </c>
      <c r="B397" s="330" t="str">
        <v>Miti Viaggi</v>
      </c>
      <c r="C397" s="330" t="str">
        <v>Tour Operator</v>
      </c>
      <c r="D397" s="330" t="str">
        <v/>
      </c>
      <c r="E397" s="330" t="str">
        <v/>
      </c>
      <c r="F397" s="330" t="str">
        <v>RT</v>
      </c>
      <c r="G397" s="330" t="str">
        <v>Inbound</v>
      </c>
      <c r="H397" s="330" t="str">
        <v>4S6017</v>
      </c>
      <c r="I397" s="331" t="str">
        <v>SSH-NAP</v>
      </c>
      <c r="J397" s="884">
        <v>45772</v>
      </c>
      <c r="K397" s="330">
        <v>20</v>
      </c>
      <c r="L397" s="330">
        <v>20</v>
      </c>
      <c r="M397" s="330">
        <v>265</v>
      </c>
      <c r="N397" s="330">
        <v>0</v>
      </c>
      <c r="O397" s="330">
        <v>0</v>
      </c>
      <c r="P397" s="330">
        <v>5300</v>
      </c>
      <c r="Q397" s="330" t="str">
        <v>Confirmed</v>
      </c>
      <c r="R397" s="330" t="str">
        <v>Countersigned</v>
      </c>
      <c r="S397" s="330" t="str">
        <v>SSH</v>
      </c>
      <c r="T397" s="330" t="str">
        <v>NAP</v>
      </c>
      <c r="U397" s="330" t="str">
        <v>NAP</v>
      </c>
      <c r="V397" s="330">
        <v>5</v>
      </c>
      <c r="W397" s="330">
        <v>85</v>
      </c>
      <c r="X397" s="330" t="str">
        <v>E25-08</v>
      </c>
      <c r="Y397" s="330">
        <v>186</v>
      </c>
      <c r="Z397" s="330">
        <v>186</v>
      </c>
      <c r="AA397" s="330">
        <v>0</v>
      </c>
      <c r="AB397" s="16" t="str">
        <v>E25</v>
      </c>
    </row>
    <row r="398" spans="1:28" x14ac:dyDescent="0.35">
      <c r="A398" s="331">
        <v>45687</v>
      </c>
      <c r="B398" s="330" t="str">
        <v>Miti Viaggi</v>
      </c>
      <c r="C398" s="330" t="str">
        <v>Tour Operator</v>
      </c>
      <c r="D398" s="330" t="str">
        <v/>
      </c>
      <c r="E398" s="330" t="str">
        <v/>
      </c>
      <c r="F398" s="330" t="str">
        <v>RT</v>
      </c>
      <c r="G398" s="330" t="str">
        <v>Inbound</v>
      </c>
      <c r="H398" s="330" t="str">
        <v>4S6017</v>
      </c>
      <c r="I398" s="331" t="str">
        <v>SSH-NAP</v>
      </c>
      <c r="J398" s="884">
        <v>45779</v>
      </c>
      <c r="K398" s="330">
        <v>10</v>
      </c>
      <c r="L398" s="330">
        <v>10</v>
      </c>
      <c r="M398" s="330">
        <v>265</v>
      </c>
      <c r="N398" s="330">
        <v>0</v>
      </c>
      <c r="O398" s="330">
        <v>0</v>
      </c>
      <c r="P398" s="330">
        <v>2650</v>
      </c>
      <c r="Q398" s="330" t="str">
        <v>Confirmed</v>
      </c>
      <c r="R398" s="330" t="str">
        <v>Countersigned</v>
      </c>
      <c r="S398" s="330" t="str">
        <v>SSH</v>
      </c>
      <c r="T398" s="330" t="str">
        <v>NAP</v>
      </c>
      <c r="U398" s="330" t="str">
        <v>NAP</v>
      </c>
      <c r="V398" s="330">
        <v>5</v>
      </c>
      <c r="W398" s="330">
        <v>92</v>
      </c>
      <c r="X398" s="330" t="str">
        <v>E25-08</v>
      </c>
      <c r="Y398" s="330">
        <v>186</v>
      </c>
      <c r="Z398" s="330">
        <v>189</v>
      </c>
      <c r="AA398" s="330">
        <v>-3</v>
      </c>
      <c r="AB398" s="16" t="str">
        <v>E25</v>
      </c>
    </row>
    <row r="399" spans="1:28" x14ac:dyDescent="0.35">
      <c r="A399" s="331">
        <v>45687</v>
      </c>
      <c r="B399" s="330" t="str">
        <v>Searcharter</v>
      </c>
      <c r="C399" s="330" t="str">
        <v>Distributor</v>
      </c>
      <c r="D399" s="330" t="str">
        <v/>
      </c>
      <c r="E399" s="330" t="str">
        <v>FNJZN</v>
      </c>
      <c r="F399" s="330" t="str">
        <v>RT</v>
      </c>
      <c r="G399" s="330" t="str">
        <v>Outbound</v>
      </c>
      <c r="H399" s="330" t="str">
        <v>4S6016</v>
      </c>
      <c r="I399" s="331" t="str">
        <v>VRN-SSH</v>
      </c>
      <c r="J399" s="884">
        <v>45766</v>
      </c>
      <c r="K399" s="330">
        <v>3</v>
      </c>
      <c r="L399" s="330">
        <v>3</v>
      </c>
      <c r="M399" s="330">
        <v>300</v>
      </c>
      <c r="N399" s="330">
        <v>0</v>
      </c>
      <c r="O399" s="330">
        <v>0</v>
      </c>
      <c r="P399" s="330">
        <v>900</v>
      </c>
      <c r="Q399" s="330" t="str">
        <v>Confirmed</v>
      </c>
      <c r="R399" s="330" t="str">
        <v>Closed Deal</v>
      </c>
      <c r="S399" s="330" t="str">
        <v>VRN</v>
      </c>
      <c r="T399" s="330" t="str">
        <v>SSH</v>
      </c>
      <c r="U399" s="330" t="str">
        <v>VRN</v>
      </c>
      <c r="V399" s="330">
        <v>6</v>
      </c>
      <c r="W399" s="330">
        <v>79</v>
      </c>
      <c r="X399" s="330" t="str">
        <v>E25-05B</v>
      </c>
      <c r="Y399" s="330">
        <v>186</v>
      </c>
      <c r="Z399" s="330">
        <v>185</v>
      </c>
      <c r="AA399" s="330">
        <v>1</v>
      </c>
      <c r="AB399" s="16" t="str">
        <v>E25</v>
      </c>
    </row>
    <row r="400" spans="1:28" x14ac:dyDescent="0.35">
      <c r="A400" s="331">
        <v>45687</v>
      </c>
      <c r="B400" s="330" t="str">
        <v>Searcharter</v>
      </c>
      <c r="C400" s="330" t="str">
        <v>Distributor</v>
      </c>
      <c r="D400" s="330" t="str">
        <v/>
      </c>
      <c r="E400" s="330" t="str">
        <v>FNJZN</v>
      </c>
      <c r="F400" s="330" t="str">
        <v>RT</v>
      </c>
      <c r="G400" s="330" t="str">
        <v>Inbound</v>
      </c>
      <c r="H400" s="330" t="str">
        <v>4S6015</v>
      </c>
      <c r="I400" s="331" t="str">
        <v>SSH-VRN</v>
      </c>
      <c r="J400" s="884">
        <v>45773</v>
      </c>
      <c r="K400" s="330">
        <v>3</v>
      </c>
      <c r="L400" s="330">
        <v>3</v>
      </c>
      <c r="M400" s="330">
        <v>300</v>
      </c>
      <c r="N400" s="330">
        <v>0</v>
      </c>
      <c r="O400" s="330">
        <v>0</v>
      </c>
      <c r="P400" s="330">
        <v>900</v>
      </c>
      <c r="Q400" s="330" t="str">
        <v>Confirmed</v>
      </c>
      <c r="R400" s="330" t="str">
        <v>Closed Deal</v>
      </c>
      <c r="S400" s="330" t="str">
        <v>SSH</v>
      </c>
      <c r="T400" s="330" t="str">
        <v>VRN</v>
      </c>
      <c r="U400" s="330" t="str">
        <v>VRN</v>
      </c>
      <c r="V400" s="330">
        <v>6</v>
      </c>
      <c r="W400" s="330">
        <v>86</v>
      </c>
      <c r="X400" s="330" t="str">
        <v>E25-05B</v>
      </c>
      <c r="Y400" s="330">
        <v>186</v>
      </c>
      <c r="Z400" s="330">
        <v>186</v>
      </c>
      <c r="AA400" s="330">
        <v>0</v>
      </c>
      <c r="AB400" s="16" t="str">
        <v>E25</v>
      </c>
    </row>
    <row r="401" spans="1:28" x14ac:dyDescent="0.35">
      <c r="A401" s="331">
        <v>45687</v>
      </c>
      <c r="B401" s="330" t="str">
        <v>Searcharter</v>
      </c>
      <c r="C401" s="330" t="str">
        <v>Distributor</v>
      </c>
      <c r="D401" s="330" t="str">
        <v/>
      </c>
      <c r="E401" s="330" t="str">
        <v>YHLZC</v>
      </c>
      <c r="F401" s="330" t="str">
        <v>OW</v>
      </c>
      <c r="G401" s="330" t="str">
        <v>Outbound</v>
      </c>
      <c r="H401" s="330" t="str">
        <v>4S6015</v>
      </c>
      <c r="I401" s="331" t="str">
        <v>SSH-VRN</v>
      </c>
      <c r="J401" s="884">
        <v>45780</v>
      </c>
      <c r="K401" s="330">
        <v>3</v>
      </c>
      <c r="L401" s="330">
        <v>3</v>
      </c>
      <c r="M401" s="330">
        <v>325</v>
      </c>
      <c r="N401" s="330">
        <v>0</v>
      </c>
      <c r="O401" s="330">
        <v>0</v>
      </c>
      <c r="P401" s="330">
        <v>975</v>
      </c>
      <c r="Q401" s="330" t="str">
        <v>Confirmed</v>
      </c>
      <c r="R401" s="330" t="str">
        <v>Closed Deal</v>
      </c>
      <c r="S401" s="330" t="str">
        <v>SSH</v>
      </c>
      <c r="T401" s="330" t="str">
        <v>VRN</v>
      </c>
      <c r="U401" s="330" t="str">
        <v>VRN</v>
      </c>
      <c r="V401" s="330">
        <v>6</v>
      </c>
      <c r="W401" s="330">
        <v>93</v>
      </c>
      <c r="X401" s="330" t="str">
        <v>E25-05B</v>
      </c>
      <c r="Y401" s="330">
        <v>186</v>
      </c>
      <c r="Z401" s="330">
        <v>181</v>
      </c>
      <c r="AA401" s="330">
        <v>5</v>
      </c>
      <c r="AB401" s="16" t="str">
        <v>E25</v>
      </c>
    </row>
    <row r="402" spans="1:28" x14ac:dyDescent="0.35">
      <c r="A402" s="331">
        <v>45687</v>
      </c>
      <c r="B402" s="330" t="str">
        <v>Searcharter</v>
      </c>
      <c r="C402" s="330" t="str">
        <v>Distributor</v>
      </c>
      <c r="D402" s="330" t="str">
        <v/>
      </c>
      <c r="E402" s="330" t="str">
        <v>A4ENH</v>
      </c>
      <c r="F402" s="330" t="str">
        <v>RT</v>
      </c>
      <c r="G402" s="330" t="str">
        <v>Outbound</v>
      </c>
      <c r="H402" s="330" t="str">
        <v>4S6016</v>
      </c>
      <c r="I402" s="331" t="str">
        <v>VRN-SSH</v>
      </c>
      <c r="J402" s="884">
        <v>45759</v>
      </c>
      <c r="K402" s="330">
        <v>1</v>
      </c>
      <c r="L402" s="330">
        <v>1</v>
      </c>
      <c r="M402" s="330">
        <v>285</v>
      </c>
      <c r="N402" s="330">
        <v>0</v>
      </c>
      <c r="O402" s="330">
        <v>0</v>
      </c>
      <c r="P402" s="330">
        <v>285</v>
      </c>
      <c r="Q402" s="330" t="str">
        <v>Confirmed</v>
      </c>
      <c r="R402" s="330" t="str">
        <v>Closed Deal</v>
      </c>
      <c r="S402" s="330" t="str">
        <v>VRN</v>
      </c>
      <c r="T402" s="330" t="str">
        <v>SSH</v>
      </c>
      <c r="U402" s="330" t="str">
        <v>VRN</v>
      </c>
      <c r="V402" s="330">
        <v>6</v>
      </c>
      <c r="W402" s="330">
        <v>72</v>
      </c>
      <c r="X402" s="330" t="str">
        <v>E25-05A</v>
      </c>
      <c r="Y402" s="330">
        <v>63</v>
      </c>
      <c r="Z402" s="330">
        <v>60</v>
      </c>
      <c r="AA402" s="330">
        <v>3</v>
      </c>
      <c r="AB402" s="16" t="str">
        <v>E25</v>
      </c>
    </row>
    <row r="403" spans="1:28" x14ac:dyDescent="0.35">
      <c r="A403" s="331">
        <v>45687</v>
      </c>
      <c r="B403" s="330" t="str">
        <v>Searcharter</v>
      </c>
      <c r="C403" s="330" t="str">
        <v>Distributor</v>
      </c>
      <c r="D403" s="330" t="str">
        <v/>
      </c>
      <c r="E403" s="330" t="str">
        <v>A4ENH</v>
      </c>
      <c r="F403" s="330" t="str">
        <v>RT</v>
      </c>
      <c r="G403" s="330" t="str">
        <v>Inbound</v>
      </c>
      <c r="H403" s="330" t="str">
        <v>4S6015</v>
      </c>
      <c r="I403" s="331" t="str">
        <v>SSH-VRN</v>
      </c>
      <c r="J403" s="884">
        <v>45773</v>
      </c>
      <c r="K403" s="330">
        <v>1</v>
      </c>
      <c r="L403" s="330">
        <v>1</v>
      </c>
      <c r="M403" s="330">
        <v>285</v>
      </c>
      <c r="N403" s="330">
        <v>0</v>
      </c>
      <c r="O403" s="330">
        <v>0</v>
      </c>
      <c r="P403" s="330">
        <v>285</v>
      </c>
      <c r="Q403" s="330" t="str">
        <v>Confirmed</v>
      </c>
      <c r="R403" s="330" t="str">
        <v>Closed Deal</v>
      </c>
      <c r="S403" s="330" t="str">
        <v>SSH</v>
      </c>
      <c r="T403" s="330" t="str">
        <v>VRN</v>
      </c>
      <c r="U403" s="330" t="str">
        <v>VRN</v>
      </c>
      <c r="V403" s="330">
        <v>6</v>
      </c>
      <c r="W403" s="330">
        <v>86</v>
      </c>
      <c r="X403" s="330" t="str">
        <v>E25-05B</v>
      </c>
      <c r="Y403" s="330">
        <v>186</v>
      </c>
      <c r="Z403" s="330">
        <v>186</v>
      </c>
      <c r="AA403" s="330">
        <v>0</v>
      </c>
      <c r="AB403" s="16" t="str">
        <v>E25</v>
      </c>
    </row>
    <row r="404" spans="1:28" x14ac:dyDescent="0.35">
      <c r="A404" s="331">
        <v>45686</v>
      </c>
      <c r="B404" s="330" t="str">
        <v>EuroAirlines</v>
      </c>
      <c r="C404" s="330" t="str">
        <v>Distributor</v>
      </c>
      <c r="D404" s="330" t="str">
        <v/>
      </c>
      <c r="E404" s="330" t="str">
        <v>11L9EQ</v>
      </c>
      <c r="F404" s="330" t="str">
        <v>OW</v>
      </c>
      <c r="G404" s="330" t="str">
        <v>Outbound</v>
      </c>
      <c r="H404" s="330" t="str">
        <v>4S6018</v>
      </c>
      <c r="I404" s="331" t="str">
        <v>NAP-SSH</v>
      </c>
      <c r="J404" s="884">
        <v>45765</v>
      </c>
      <c r="K404" s="330">
        <v>1</v>
      </c>
      <c r="L404" s="330">
        <v>1</v>
      </c>
      <c r="M404" s="330">
        <v>206.25</v>
      </c>
      <c r="N404" s="330">
        <v>34.04</v>
      </c>
      <c r="O404" s="330">
        <v>30</v>
      </c>
      <c r="P404" s="330">
        <v>270.29000000000002</v>
      </c>
      <c r="Q404" s="330" t="str">
        <v>Confirmed</v>
      </c>
      <c r="R404" s="330" t="str">
        <v>Closed Deal</v>
      </c>
      <c r="S404" s="330" t="str">
        <v>NAP</v>
      </c>
      <c r="T404" s="330" t="str">
        <v>SSH</v>
      </c>
      <c r="U404" s="330" t="str">
        <v>NAP</v>
      </c>
      <c r="V404" s="330">
        <v>5</v>
      </c>
      <c r="W404" s="330">
        <v>79</v>
      </c>
      <c r="X404" s="330" t="str">
        <v>E25-08</v>
      </c>
      <c r="Y404" s="330">
        <v>186</v>
      </c>
      <c r="Z404" s="330">
        <v>186</v>
      </c>
      <c r="AA404" s="330">
        <v>0</v>
      </c>
      <c r="AB404" s="16" t="str">
        <v>E25</v>
      </c>
    </row>
    <row r="405" spans="1:28" x14ac:dyDescent="0.35">
      <c r="A405" s="331">
        <v>45686</v>
      </c>
      <c r="B405" s="330" t="str">
        <v>EuroAirlines</v>
      </c>
      <c r="C405" s="330" t="str">
        <v>Distributor</v>
      </c>
      <c r="D405" s="330" t="str">
        <v/>
      </c>
      <c r="E405" s="330" t="str">
        <v>11L9EQ</v>
      </c>
      <c r="F405" s="330" t="str">
        <v>OW</v>
      </c>
      <c r="G405" s="330" t="str">
        <v>Outbound</v>
      </c>
      <c r="H405" s="330" t="str">
        <v>4S6018</v>
      </c>
      <c r="I405" s="331" t="str">
        <v>NAP-SSH</v>
      </c>
      <c r="J405" s="884">
        <v>45765</v>
      </c>
      <c r="K405" s="330">
        <v>1</v>
      </c>
      <c r="L405" s="330">
        <v>1</v>
      </c>
      <c r="M405" s="330">
        <v>275</v>
      </c>
      <c r="N405" s="330">
        <v>34.04</v>
      </c>
      <c r="O405" s="330">
        <v>30</v>
      </c>
      <c r="P405" s="330">
        <v>339.04</v>
      </c>
      <c r="Q405" s="330" t="str">
        <v>Confirmed</v>
      </c>
      <c r="R405" s="330" t="str">
        <v>Closed Deal</v>
      </c>
      <c r="S405" s="330" t="str">
        <v>NAP</v>
      </c>
      <c r="T405" s="330" t="str">
        <v>SSH</v>
      </c>
      <c r="U405" s="330" t="str">
        <v>NAP</v>
      </c>
      <c r="V405" s="330">
        <v>5</v>
      </c>
      <c r="W405" s="330">
        <v>79</v>
      </c>
      <c r="X405" s="330" t="str">
        <v>E25-08</v>
      </c>
      <c r="Y405" s="330">
        <v>186</v>
      </c>
      <c r="Z405" s="330">
        <v>186</v>
      </c>
      <c r="AA405" s="330">
        <v>0</v>
      </c>
      <c r="AB405" s="16" t="str">
        <v>E25</v>
      </c>
    </row>
    <row r="406" spans="1:28" x14ac:dyDescent="0.35">
      <c r="A406" s="331">
        <v>45686</v>
      </c>
      <c r="B406" s="330" t="str">
        <v>EuroAirlines</v>
      </c>
      <c r="C406" s="330" t="str">
        <v>Distributor</v>
      </c>
      <c r="D406" s="330" t="str">
        <v/>
      </c>
      <c r="E406" s="330" t="str">
        <v>11L9EQ</v>
      </c>
      <c r="F406" s="330" t="str">
        <v>OW</v>
      </c>
      <c r="G406" s="330" t="str">
        <v>Outbound</v>
      </c>
      <c r="H406" s="330" t="str">
        <v>4S6018</v>
      </c>
      <c r="I406" s="331" t="str">
        <v>NAP-SSH</v>
      </c>
      <c r="J406" s="884">
        <v>45765</v>
      </c>
      <c r="K406" s="330">
        <v>1</v>
      </c>
      <c r="L406" s="330">
        <v>1</v>
      </c>
      <c r="M406" s="330">
        <v>275</v>
      </c>
      <c r="N406" s="330">
        <v>34.04</v>
      </c>
      <c r="O406" s="330">
        <v>30</v>
      </c>
      <c r="P406" s="330">
        <v>339.04</v>
      </c>
      <c r="Q406" s="330" t="str">
        <v>Confirmed</v>
      </c>
      <c r="R406" s="330" t="str">
        <v>Closed Deal</v>
      </c>
      <c r="S406" s="330" t="str">
        <v>NAP</v>
      </c>
      <c r="T406" s="330" t="str">
        <v>SSH</v>
      </c>
      <c r="U406" s="330" t="str">
        <v>NAP</v>
      </c>
      <c r="V406" s="330">
        <v>5</v>
      </c>
      <c r="W406" s="330">
        <v>79</v>
      </c>
      <c r="X406" s="330" t="str">
        <v>E25-08</v>
      </c>
      <c r="Y406" s="330">
        <v>186</v>
      </c>
      <c r="Z406" s="330">
        <v>186</v>
      </c>
      <c r="AA406" s="330">
        <v>0</v>
      </c>
      <c r="AB406" s="16" t="str">
        <v>E25</v>
      </c>
    </row>
    <row r="407" spans="1:28" x14ac:dyDescent="0.35">
      <c r="A407" s="331">
        <v>45687</v>
      </c>
      <c r="B407" s="330" t="str">
        <v>Atelier Vacanze SRL</v>
      </c>
      <c r="C407" s="330" t="str">
        <v>Tour Operator</v>
      </c>
      <c r="D407" s="330" t="str">
        <v/>
      </c>
      <c r="E407" s="330" t="str">
        <v/>
      </c>
      <c r="F407" s="330" t="str">
        <v>RT</v>
      </c>
      <c r="G407" s="330" t="str">
        <v>Outbound</v>
      </c>
      <c r="H407" s="330" t="str">
        <v>4S6018</v>
      </c>
      <c r="I407" s="331" t="str">
        <v>NAP-SSH</v>
      </c>
      <c r="J407" s="884">
        <v>45765</v>
      </c>
      <c r="K407" s="330">
        <v>60</v>
      </c>
      <c r="L407" s="330">
        <v>60</v>
      </c>
      <c r="M407" s="330">
        <v>260</v>
      </c>
      <c r="N407" s="330">
        <v>0</v>
      </c>
      <c r="O407" s="330">
        <v>0</v>
      </c>
      <c r="P407" s="330">
        <v>15600</v>
      </c>
      <c r="Q407" s="330" t="str">
        <v>Confirmed</v>
      </c>
      <c r="R407" s="330" t="str">
        <v>Countersigned</v>
      </c>
      <c r="S407" s="330" t="str">
        <v>NAP</v>
      </c>
      <c r="T407" s="330" t="str">
        <v>SSH</v>
      </c>
      <c r="U407" s="330" t="str">
        <v>NAP</v>
      </c>
      <c r="V407" s="330">
        <v>5</v>
      </c>
      <c r="W407" s="330">
        <v>78</v>
      </c>
      <c r="X407" s="330" t="str">
        <v>E25-08</v>
      </c>
      <c r="Y407" s="330">
        <v>186</v>
      </c>
      <c r="Z407" s="330">
        <v>186</v>
      </c>
      <c r="AA407" s="330">
        <v>0</v>
      </c>
      <c r="AB407" s="16" t="str">
        <v>E25</v>
      </c>
    </row>
    <row r="408" spans="1:28" x14ac:dyDescent="0.35">
      <c r="A408" s="331">
        <v>45687</v>
      </c>
      <c r="B408" s="330" t="str">
        <v>Atelier Vacanze SRL</v>
      </c>
      <c r="C408" s="330" t="str">
        <v>Tour Operator</v>
      </c>
      <c r="D408" s="330" t="str">
        <v/>
      </c>
      <c r="E408" s="330" t="str">
        <v/>
      </c>
      <c r="F408" s="330" t="str">
        <v>RT</v>
      </c>
      <c r="G408" s="330" t="str">
        <v>Outbound</v>
      </c>
      <c r="H408" s="330" t="str">
        <v>4S6018</v>
      </c>
      <c r="I408" s="331" t="str">
        <v>NAP-SSH</v>
      </c>
      <c r="J408" s="884">
        <v>45772</v>
      </c>
      <c r="K408" s="330">
        <v>30</v>
      </c>
      <c r="L408" s="330">
        <v>30</v>
      </c>
      <c r="M408" s="330">
        <v>240</v>
      </c>
      <c r="N408" s="330">
        <v>0</v>
      </c>
      <c r="O408" s="330">
        <v>0</v>
      </c>
      <c r="P408" s="330">
        <v>7200</v>
      </c>
      <c r="Q408" s="330" t="str">
        <v>Confirmed</v>
      </c>
      <c r="R408" s="330" t="str">
        <v>Countersigned</v>
      </c>
      <c r="S408" s="330" t="str">
        <v>NAP</v>
      </c>
      <c r="T408" s="330" t="str">
        <v>SSH</v>
      </c>
      <c r="U408" s="330" t="str">
        <v>NAP</v>
      </c>
      <c r="V408" s="330">
        <v>5</v>
      </c>
      <c r="W408" s="330">
        <v>85</v>
      </c>
      <c r="X408" s="330" t="str">
        <v>E25-08</v>
      </c>
      <c r="Y408" s="330">
        <v>186</v>
      </c>
      <c r="Z408" s="330">
        <v>184</v>
      </c>
      <c r="AA408" s="330">
        <v>2</v>
      </c>
      <c r="AB408" s="16" t="str">
        <v>E25</v>
      </c>
    </row>
    <row r="409" spans="1:28" x14ac:dyDescent="0.35">
      <c r="A409" s="331">
        <v>45687</v>
      </c>
      <c r="B409" s="330" t="str">
        <v>Atelier Vacanze SRL</v>
      </c>
      <c r="C409" s="330" t="str">
        <v>Tour Operator</v>
      </c>
      <c r="D409" s="330" t="str">
        <v/>
      </c>
      <c r="E409" s="330" t="str">
        <v/>
      </c>
      <c r="F409" s="330" t="str">
        <v>RT</v>
      </c>
      <c r="G409" s="330" t="str">
        <v>Inbound</v>
      </c>
      <c r="H409" s="330" t="str">
        <v>4S6017</v>
      </c>
      <c r="I409" s="331" t="str">
        <v>SSH-NAP</v>
      </c>
      <c r="J409" s="884">
        <v>45772</v>
      </c>
      <c r="K409" s="330">
        <v>60</v>
      </c>
      <c r="L409" s="330">
        <v>60</v>
      </c>
      <c r="M409" s="330">
        <v>260</v>
      </c>
      <c r="N409" s="330">
        <v>0</v>
      </c>
      <c r="O409" s="330">
        <v>0</v>
      </c>
      <c r="P409" s="330">
        <v>15600</v>
      </c>
      <c r="Q409" s="330" t="str">
        <v>Confirmed</v>
      </c>
      <c r="R409" s="330" t="str">
        <v>Countersigned</v>
      </c>
      <c r="S409" s="330" t="str">
        <v>SSH</v>
      </c>
      <c r="T409" s="330" t="str">
        <v>NAP</v>
      </c>
      <c r="U409" s="330" t="str">
        <v>NAP</v>
      </c>
      <c r="V409" s="330">
        <v>5</v>
      </c>
      <c r="W409" s="330">
        <v>85</v>
      </c>
      <c r="X409" s="330" t="str">
        <v>E25-08</v>
      </c>
      <c r="Y409" s="330">
        <v>186</v>
      </c>
      <c r="Z409" s="330">
        <v>186</v>
      </c>
      <c r="AA409" s="330">
        <v>0</v>
      </c>
      <c r="AB409" s="16" t="str">
        <v>E25</v>
      </c>
    </row>
    <row r="410" spans="1:28" x14ac:dyDescent="0.35">
      <c r="A410" s="331">
        <v>45687</v>
      </c>
      <c r="B410" s="330" t="str">
        <v>Atelier Vacanze SRL</v>
      </c>
      <c r="C410" s="330" t="str">
        <v>Tour Operator</v>
      </c>
      <c r="D410" s="330" t="str">
        <v/>
      </c>
      <c r="E410" s="330" t="str">
        <v/>
      </c>
      <c r="F410" s="330" t="str">
        <v>RT</v>
      </c>
      <c r="G410" s="330" t="str">
        <v>Inbound</v>
      </c>
      <c r="H410" s="330" t="str">
        <v>4S6017</v>
      </c>
      <c r="I410" s="331" t="str">
        <v>SSH-NAP</v>
      </c>
      <c r="J410" s="884">
        <v>45779</v>
      </c>
      <c r="K410" s="330">
        <v>30</v>
      </c>
      <c r="L410" s="330">
        <v>30</v>
      </c>
      <c r="M410" s="330">
        <v>240</v>
      </c>
      <c r="N410" s="330">
        <v>0</v>
      </c>
      <c r="O410" s="330">
        <v>0</v>
      </c>
      <c r="P410" s="330">
        <v>7200</v>
      </c>
      <c r="Q410" s="330" t="str">
        <v>Confirmed</v>
      </c>
      <c r="R410" s="330" t="str">
        <v>Countersigned</v>
      </c>
      <c r="S410" s="330" t="str">
        <v>SSH</v>
      </c>
      <c r="T410" s="330" t="str">
        <v>NAP</v>
      </c>
      <c r="U410" s="330" t="str">
        <v>NAP</v>
      </c>
      <c r="V410" s="330">
        <v>5</v>
      </c>
      <c r="W410" s="330">
        <v>92</v>
      </c>
      <c r="X410" s="330" t="str">
        <v>E25-08</v>
      </c>
      <c r="Y410" s="330">
        <v>186</v>
      </c>
      <c r="Z410" s="330">
        <v>189</v>
      </c>
      <c r="AA410" s="330">
        <v>-3</v>
      </c>
      <c r="AB410" s="16" t="str">
        <v>E25</v>
      </c>
    </row>
    <row r="411" spans="1:28" x14ac:dyDescent="0.35">
      <c r="A411" s="331">
        <v>45687</v>
      </c>
      <c r="B411" s="330" t="str">
        <v>Present Viaggi</v>
      </c>
      <c r="C411" s="330" t="str">
        <v>Tour Operator</v>
      </c>
      <c r="D411" s="330" t="str">
        <v/>
      </c>
      <c r="E411" s="330" t="str">
        <v/>
      </c>
      <c r="F411" s="330" t="str">
        <v>RT</v>
      </c>
      <c r="G411" s="330" t="str">
        <v>Outbound</v>
      </c>
      <c r="H411" s="330" t="str">
        <v>SE5448</v>
      </c>
      <c r="I411" s="331" t="str">
        <v>CAG-SSH</v>
      </c>
      <c r="J411" s="884">
        <v>45765</v>
      </c>
      <c r="K411" s="330">
        <v>80</v>
      </c>
      <c r="L411" s="330">
        <v>80</v>
      </c>
      <c r="M411" s="330">
        <v>280</v>
      </c>
      <c r="N411" s="330">
        <v>0</v>
      </c>
      <c r="O411" s="330">
        <v>0</v>
      </c>
      <c r="P411" s="330">
        <v>22400</v>
      </c>
      <c r="Q411" s="330" t="str">
        <v>Confirmed</v>
      </c>
      <c r="R411" s="330" t="str">
        <v>Signed</v>
      </c>
      <c r="S411" s="330" t="str">
        <v>CAG</v>
      </c>
      <c r="T411" s="330" t="str">
        <v>SSH</v>
      </c>
      <c r="U411" s="330" t="str">
        <v>CAG</v>
      </c>
      <c r="V411" s="330">
        <v>5</v>
      </c>
      <c r="W411" s="330">
        <v>78</v>
      </c>
      <c r="X411" s="330" t="str">
        <v>E25-09A</v>
      </c>
      <c r="Y411" s="330">
        <v>83</v>
      </c>
      <c r="Z411" s="330">
        <v>84</v>
      </c>
      <c r="AA411" s="330">
        <v>-1</v>
      </c>
      <c r="AB411" s="16" t="str">
        <v>E25</v>
      </c>
    </row>
    <row r="412" spans="1:28" x14ac:dyDescent="0.35">
      <c r="A412" s="331">
        <v>45687</v>
      </c>
      <c r="B412" s="330" t="str">
        <v>Present Viaggi</v>
      </c>
      <c r="C412" s="330" t="str">
        <v>Tour Operator</v>
      </c>
      <c r="D412" s="330" t="str">
        <v/>
      </c>
      <c r="E412" s="330" t="str">
        <v/>
      </c>
      <c r="F412" s="330" t="str">
        <v>RT</v>
      </c>
      <c r="G412" s="330" t="str">
        <v>Outbound</v>
      </c>
      <c r="H412" s="330" t="str">
        <v>SE5448</v>
      </c>
      <c r="I412" s="331" t="str">
        <v>CAG-SSH</v>
      </c>
      <c r="J412" s="884">
        <v>45772</v>
      </c>
      <c r="K412" s="330">
        <v>80</v>
      </c>
      <c r="L412" s="330">
        <v>80</v>
      </c>
      <c r="M412" s="330">
        <v>280</v>
      </c>
      <c r="N412" s="330">
        <v>0</v>
      </c>
      <c r="O412" s="330">
        <v>0</v>
      </c>
      <c r="P412" s="330">
        <v>22400</v>
      </c>
      <c r="Q412" s="330" t="str">
        <v>Confirmed</v>
      </c>
      <c r="R412" s="330" t="str">
        <v>Signed</v>
      </c>
      <c r="S412" s="330" t="str">
        <v>CAG</v>
      </c>
      <c r="T412" s="330" t="str">
        <v>SSH</v>
      </c>
      <c r="U412" s="330" t="str">
        <v>CAG</v>
      </c>
      <c r="V412" s="330">
        <v>5</v>
      </c>
      <c r="W412" s="330">
        <v>85</v>
      </c>
      <c r="X412" s="330" t="str">
        <v>E25-09A</v>
      </c>
      <c r="Y412" s="330">
        <v>110</v>
      </c>
      <c r="Z412" s="330">
        <v>102</v>
      </c>
      <c r="AA412" s="330">
        <v>8</v>
      </c>
      <c r="AB412" s="16" t="str">
        <v>E25</v>
      </c>
    </row>
    <row r="413" spans="1:28" x14ac:dyDescent="0.35">
      <c r="A413" s="331">
        <v>45687</v>
      </c>
      <c r="B413" s="330" t="str">
        <v>Present Viaggi</v>
      </c>
      <c r="C413" s="330" t="str">
        <v>Tour Operator</v>
      </c>
      <c r="D413" s="330" t="str">
        <v/>
      </c>
      <c r="E413" s="330" t="str">
        <v/>
      </c>
      <c r="F413" s="330" t="str">
        <v>RT</v>
      </c>
      <c r="G413" s="330" t="str">
        <v>Inbound</v>
      </c>
      <c r="H413" s="330" t="str">
        <v>SE5446</v>
      </c>
      <c r="I413" s="331" t="str">
        <v>SSH-CAG</v>
      </c>
      <c r="J413" s="884">
        <v>45772</v>
      </c>
      <c r="K413" s="330">
        <v>80</v>
      </c>
      <c r="L413" s="330">
        <v>80</v>
      </c>
      <c r="M413" s="330">
        <v>280</v>
      </c>
      <c r="N413" s="330">
        <v>0</v>
      </c>
      <c r="O413" s="330">
        <v>0</v>
      </c>
      <c r="P413" s="330">
        <v>22400</v>
      </c>
      <c r="Q413" s="330" t="str">
        <v>Confirmed</v>
      </c>
      <c r="R413" s="330" t="str">
        <v>Signed</v>
      </c>
      <c r="S413" s="330" t="str">
        <v>SSH</v>
      </c>
      <c r="T413" s="330" t="str">
        <v>CAG</v>
      </c>
      <c r="U413" s="330" t="str">
        <v>CAG</v>
      </c>
      <c r="V413" s="330">
        <v>5</v>
      </c>
      <c r="W413" s="330">
        <v>85</v>
      </c>
      <c r="X413" s="330" t="str">
        <v>E25-09A</v>
      </c>
      <c r="Y413" s="330">
        <v>80</v>
      </c>
      <c r="Z413" s="330">
        <v>80</v>
      </c>
      <c r="AA413" s="330">
        <v>0</v>
      </c>
      <c r="AB413" s="16" t="str">
        <v>E25</v>
      </c>
    </row>
    <row r="414" spans="1:28" x14ac:dyDescent="0.35">
      <c r="A414" s="331">
        <v>45687</v>
      </c>
      <c r="B414" s="330" t="str">
        <v>Present Viaggi</v>
      </c>
      <c r="C414" s="330" t="str">
        <v>Tour Operator</v>
      </c>
      <c r="D414" s="330" t="str">
        <v/>
      </c>
      <c r="E414" s="330" t="str">
        <v/>
      </c>
      <c r="F414" s="330" t="str">
        <v>RT</v>
      </c>
      <c r="G414" s="330" t="str">
        <v>Inbound</v>
      </c>
      <c r="H414" s="330" t="str">
        <v>SE5446</v>
      </c>
      <c r="I414" s="331" t="str">
        <v>SSH-CAG</v>
      </c>
      <c r="J414" s="884">
        <v>45779</v>
      </c>
      <c r="K414" s="330">
        <v>80</v>
      </c>
      <c r="L414" s="330">
        <v>80</v>
      </c>
      <c r="M414" s="330">
        <v>280</v>
      </c>
      <c r="N414" s="330">
        <v>0</v>
      </c>
      <c r="O414" s="330">
        <v>0</v>
      </c>
      <c r="P414" s="330">
        <v>22400</v>
      </c>
      <c r="Q414" s="330" t="str">
        <v>Confirmed</v>
      </c>
      <c r="R414" s="330" t="str">
        <v>Signed</v>
      </c>
      <c r="S414" s="330" t="str">
        <v>SSH</v>
      </c>
      <c r="T414" s="330" t="str">
        <v>CAG</v>
      </c>
      <c r="U414" s="330" t="str">
        <v>CAG</v>
      </c>
      <c r="V414" s="330">
        <v>5</v>
      </c>
      <c r="W414" s="330">
        <v>92</v>
      </c>
      <c r="X414" s="330" t="str">
        <v>E25-09A</v>
      </c>
      <c r="Y414" s="330">
        <v>98</v>
      </c>
      <c r="Z414" s="330">
        <v>98</v>
      </c>
      <c r="AA414" s="330">
        <v>0</v>
      </c>
      <c r="AB414" s="16" t="str">
        <v>E25</v>
      </c>
    </row>
    <row r="415" spans="1:28" x14ac:dyDescent="0.35">
      <c r="A415" s="331">
        <v>45687</v>
      </c>
      <c r="B415" s="330" t="str">
        <v>Searcharter</v>
      </c>
      <c r="C415" s="330" t="str">
        <v>Distributor</v>
      </c>
      <c r="D415" s="330" t="str">
        <v/>
      </c>
      <c r="E415" s="330" t="str">
        <v>FEMAC</v>
      </c>
      <c r="F415" s="330" t="str">
        <v>OW</v>
      </c>
      <c r="G415" s="330" t="str">
        <v>Outbound</v>
      </c>
      <c r="H415" s="330" t="str">
        <v>4S6003</v>
      </c>
      <c r="I415" s="331" t="str">
        <v>SSH-BRI</v>
      </c>
      <c r="J415" s="884">
        <v>45773</v>
      </c>
      <c r="K415" s="330">
        <v>3</v>
      </c>
      <c r="L415" s="330">
        <v>3</v>
      </c>
      <c r="M415" s="330">
        <v>285</v>
      </c>
      <c r="N415" s="330">
        <v>0</v>
      </c>
      <c r="O415" s="330">
        <v>0</v>
      </c>
      <c r="P415" s="330">
        <v>855</v>
      </c>
      <c r="Q415" s="330" t="str">
        <v>Confirmed</v>
      </c>
      <c r="R415" s="330" t="str">
        <v>Closed Deal</v>
      </c>
      <c r="S415" s="330" t="str">
        <v>SSH</v>
      </c>
      <c r="T415" s="330" t="str">
        <v>BRI</v>
      </c>
      <c r="U415" s="330" t="str">
        <v>BRI</v>
      </c>
      <c r="V415" s="330">
        <v>6</v>
      </c>
      <c r="W415" s="330">
        <v>86</v>
      </c>
      <c r="X415" s="330" t="str">
        <v>E25-02B</v>
      </c>
      <c r="Y415" s="330">
        <v>186</v>
      </c>
      <c r="Z415" s="330">
        <v>188</v>
      </c>
      <c r="AA415" s="330">
        <v>-2</v>
      </c>
      <c r="AB415" s="16" t="str">
        <v>E25</v>
      </c>
    </row>
    <row r="416" spans="1:28" x14ac:dyDescent="0.35">
      <c r="A416" s="331">
        <v>45688</v>
      </c>
      <c r="B416" s="330" t="str">
        <v>Genius</v>
      </c>
      <c r="C416" s="330" t="str">
        <v>Distributor</v>
      </c>
      <c r="D416" s="330" t="str">
        <v/>
      </c>
      <c r="E416" s="330" t="str">
        <v/>
      </c>
      <c r="F416" s="330" t="str">
        <v>OW</v>
      </c>
      <c r="G416" s="330" t="str">
        <v>Outbound</v>
      </c>
      <c r="H416" s="330" t="str">
        <v>W42987</v>
      </c>
      <c r="I416" s="331" t="str">
        <v>VIE-JED</v>
      </c>
      <c r="J416" s="884">
        <v>45717</v>
      </c>
      <c r="K416" s="330">
        <v>-1</v>
      </c>
      <c r="L416" s="330">
        <v>-1</v>
      </c>
      <c r="M416" s="330">
        <v>200</v>
      </c>
      <c r="N416" s="330">
        <v>0</v>
      </c>
      <c r="O416" s="330">
        <v>0</v>
      </c>
      <c r="P416" s="330">
        <v>-200</v>
      </c>
      <c r="Q416" s="330" t="str">
        <v>Cancelled</v>
      </c>
      <c r="R416" s="330" t="str">
        <v>Cancelled</v>
      </c>
      <c r="S416" s="330" t="str">
        <v>VIE</v>
      </c>
      <c r="T416" s="330" t="str">
        <v>JED</v>
      </c>
      <c r="U416" s="330" t="str">
        <v>VIE</v>
      </c>
      <c r="V416" s="330">
        <v>6</v>
      </c>
      <c r="W416" s="330">
        <v>29</v>
      </c>
      <c r="X416" s="330" t="str">
        <v/>
      </c>
      <c r="Y416" s="330" t="str">
        <v/>
      </c>
      <c r="Z416" s="330" t="str">
        <v/>
      </c>
      <c r="AA416" s="330" t="str">
        <v/>
      </c>
      <c r="AB416" s="16" t="str">
        <v/>
      </c>
    </row>
    <row r="417" spans="1:28" x14ac:dyDescent="0.35">
      <c r="A417" s="331">
        <v>45688</v>
      </c>
      <c r="B417" s="330" t="str">
        <v>Genius</v>
      </c>
      <c r="C417" s="330" t="str">
        <v>Distributor</v>
      </c>
      <c r="D417" s="330" t="str">
        <v/>
      </c>
      <c r="E417" s="330" t="str">
        <v/>
      </c>
      <c r="F417" s="330" t="str">
        <v>OW</v>
      </c>
      <c r="G417" s="330" t="str">
        <v>Outbound</v>
      </c>
      <c r="H417" s="330" t="str">
        <v>W42987</v>
      </c>
      <c r="I417" s="331" t="str">
        <v>VIE-JED</v>
      </c>
      <c r="J417" s="884">
        <v>45738</v>
      </c>
      <c r="K417" s="330">
        <v>-3</v>
      </c>
      <c r="L417" s="330">
        <v>-3</v>
      </c>
      <c r="M417" s="330">
        <v>200</v>
      </c>
      <c r="N417" s="330">
        <v>0</v>
      </c>
      <c r="O417" s="330">
        <v>0</v>
      </c>
      <c r="P417" s="330">
        <v>-600</v>
      </c>
      <c r="Q417" s="330" t="str">
        <v>Cancelled</v>
      </c>
      <c r="R417" s="330" t="str">
        <v>Cancelled</v>
      </c>
      <c r="S417" s="330" t="str">
        <v>VIE</v>
      </c>
      <c r="T417" s="330" t="str">
        <v>JED</v>
      </c>
      <c r="U417" s="330" t="str">
        <v>VIE</v>
      </c>
      <c r="V417" s="330">
        <v>6</v>
      </c>
      <c r="W417" s="330">
        <v>50</v>
      </c>
      <c r="X417" s="330" t="str">
        <v/>
      </c>
      <c r="Y417" s="330" t="str">
        <v/>
      </c>
      <c r="Z417" s="330" t="str">
        <v/>
      </c>
      <c r="AA417" s="330" t="str">
        <v/>
      </c>
      <c r="AB417" s="16" t="str">
        <v/>
      </c>
    </row>
    <row r="418" spans="1:28" x14ac:dyDescent="0.35">
      <c r="A418" s="331">
        <v>45688</v>
      </c>
      <c r="B418" s="330" t="str">
        <v>Genius</v>
      </c>
      <c r="C418" s="330" t="str">
        <v>Distributor</v>
      </c>
      <c r="D418" s="330" t="str">
        <v/>
      </c>
      <c r="E418" s="330" t="str">
        <v/>
      </c>
      <c r="F418" s="330" t="str">
        <v>OW</v>
      </c>
      <c r="G418" s="330" t="str">
        <v>Outbound</v>
      </c>
      <c r="H418" s="330" t="str">
        <v>W42988</v>
      </c>
      <c r="I418" s="331" t="str">
        <v>JED-VIE</v>
      </c>
      <c r="J418" s="884">
        <v>45724</v>
      </c>
      <c r="K418" s="330">
        <v>-1</v>
      </c>
      <c r="L418" s="330">
        <v>-1</v>
      </c>
      <c r="M418" s="330">
        <v>200</v>
      </c>
      <c r="N418" s="330">
        <v>0</v>
      </c>
      <c r="O418" s="330">
        <v>0</v>
      </c>
      <c r="P418" s="330">
        <v>-200</v>
      </c>
      <c r="Q418" s="330" t="str">
        <v>Cancelled</v>
      </c>
      <c r="R418" s="330" t="str">
        <v>Cancelled</v>
      </c>
      <c r="S418" s="330" t="str">
        <v>JED</v>
      </c>
      <c r="T418" s="330" t="str">
        <v>VIE</v>
      </c>
      <c r="U418" s="330" t="str">
        <v>VIE</v>
      </c>
      <c r="V418" s="330">
        <v>6</v>
      </c>
      <c r="W418" s="330">
        <v>36</v>
      </c>
      <c r="X418" s="330" t="str">
        <v/>
      </c>
      <c r="Y418" s="330" t="str">
        <v/>
      </c>
      <c r="Z418" s="330" t="str">
        <v/>
      </c>
      <c r="AA418" s="330" t="str">
        <v/>
      </c>
      <c r="AB418" s="16" t="str">
        <v/>
      </c>
    </row>
    <row r="419" spans="1:28" x14ac:dyDescent="0.35">
      <c r="A419" s="331">
        <v>45688</v>
      </c>
      <c r="B419" s="330" t="str">
        <v>Genius</v>
      </c>
      <c r="C419" s="330" t="str">
        <v>Distributor</v>
      </c>
      <c r="D419" s="330" t="str">
        <v/>
      </c>
      <c r="E419" s="330" t="str">
        <v/>
      </c>
      <c r="F419" s="330" t="str">
        <v>OW</v>
      </c>
      <c r="G419" s="330" t="str">
        <v>Outbound</v>
      </c>
      <c r="H419" s="330" t="str">
        <v>W42988</v>
      </c>
      <c r="I419" s="331" t="str">
        <v>JED-VIE</v>
      </c>
      <c r="J419" s="884">
        <v>45745</v>
      </c>
      <c r="K419" s="330">
        <v>-3</v>
      </c>
      <c r="L419" s="330">
        <v>-3</v>
      </c>
      <c r="M419" s="330">
        <v>200</v>
      </c>
      <c r="N419" s="330">
        <v>0</v>
      </c>
      <c r="O419" s="330">
        <v>0</v>
      </c>
      <c r="P419" s="330">
        <v>-600</v>
      </c>
      <c r="Q419" s="330" t="str">
        <v>Cancelled</v>
      </c>
      <c r="R419" s="330" t="str">
        <v>Cancelled</v>
      </c>
      <c r="S419" s="330" t="str">
        <v>JED</v>
      </c>
      <c r="T419" s="330" t="str">
        <v>VIE</v>
      </c>
      <c r="U419" s="330" t="str">
        <v>VIE</v>
      </c>
      <c r="V419" s="330">
        <v>6</v>
      </c>
      <c r="W419" s="330">
        <v>57</v>
      </c>
      <c r="X419" s="330" t="str">
        <v>U25-01</v>
      </c>
      <c r="Y419" s="330">
        <v>1</v>
      </c>
      <c r="Z419" s="330">
        <v>1</v>
      </c>
      <c r="AA419" s="330">
        <v>0</v>
      </c>
      <c r="AB419" s="16" t="str">
        <v>U25</v>
      </c>
    </row>
    <row r="420" spans="1:28" x14ac:dyDescent="0.35">
      <c r="A420" s="331">
        <v>45687</v>
      </c>
      <c r="B420" s="330" t="str">
        <v>GO7</v>
      </c>
      <c r="C420" s="330" t="str">
        <v>Distributor</v>
      </c>
      <c r="D420" s="330" t="str">
        <v/>
      </c>
      <c r="E420" s="330" t="str">
        <v>QXCRYU</v>
      </c>
      <c r="F420" s="330" t="str">
        <v>OW</v>
      </c>
      <c r="G420" s="330" t="str">
        <v>Outbound</v>
      </c>
      <c r="H420" s="330" t="str">
        <v>4S6005</v>
      </c>
      <c r="I420" s="331" t="str">
        <v>SSH-MXP</v>
      </c>
      <c r="J420" s="884">
        <v>45772</v>
      </c>
      <c r="K420" s="330">
        <v>1</v>
      </c>
      <c r="L420" s="330">
        <v>1</v>
      </c>
      <c r="M420" s="330">
        <v>283.10000000000002</v>
      </c>
      <c r="N420" s="330">
        <v>38.6</v>
      </c>
      <c r="O420" s="330">
        <v>53</v>
      </c>
      <c r="P420" s="330">
        <v>374.7</v>
      </c>
      <c r="Q420" s="330" t="str">
        <v>Confirmed</v>
      </c>
      <c r="R420" s="330" t="str">
        <v>Closed Deal</v>
      </c>
      <c r="S420" s="330" t="str">
        <v>SSH</v>
      </c>
      <c r="T420" s="330" t="str">
        <v>MXP</v>
      </c>
      <c r="U420" s="330" t="str">
        <v>MXP</v>
      </c>
      <c r="V420" s="330">
        <v>5</v>
      </c>
      <c r="W420" s="330">
        <v>85</v>
      </c>
      <c r="X420" s="330" t="str">
        <v>E25-04</v>
      </c>
      <c r="Y420" s="330">
        <v>186</v>
      </c>
      <c r="Z420" s="330">
        <v>186</v>
      </c>
      <c r="AA420" s="330">
        <v>0</v>
      </c>
      <c r="AB420" s="16" t="str">
        <v>E25</v>
      </c>
    </row>
    <row r="421" spans="1:28" x14ac:dyDescent="0.35">
      <c r="A421" s="331">
        <v>45687</v>
      </c>
      <c r="B421" s="330" t="str">
        <v>GO7</v>
      </c>
      <c r="C421" s="330" t="str">
        <v>Distributor</v>
      </c>
      <c r="D421" s="330" t="str">
        <v/>
      </c>
      <c r="E421" s="330" t="str">
        <v>QXCRYU</v>
      </c>
      <c r="F421" s="330" t="str">
        <v>OW</v>
      </c>
      <c r="G421" s="330" t="str">
        <v>Outbound</v>
      </c>
      <c r="H421" s="330" t="str">
        <v>4S6005</v>
      </c>
      <c r="I421" s="331" t="str">
        <v>SSH-MXP</v>
      </c>
      <c r="J421" s="884">
        <v>45772</v>
      </c>
      <c r="K421" s="330">
        <v>1</v>
      </c>
      <c r="L421" s="330">
        <v>1</v>
      </c>
      <c r="M421" s="330">
        <v>283.10000000000002</v>
      </c>
      <c r="N421" s="330">
        <v>38.6</v>
      </c>
      <c r="O421" s="330">
        <v>53</v>
      </c>
      <c r="P421" s="330">
        <v>374.7</v>
      </c>
      <c r="Q421" s="330" t="str">
        <v>Confirmed</v>
      </c>
      <c r="R421" s="330" t="str">
        <v>Closed Deal</v>
      </c>
      <c r="S421" s="330" t="str">
        <v>SSH</v>
      </c>
      <c r="T421" s="330" t="str">
        <v>MXP</v>
      </c>
      <c r="U421" s="330" t="str">
        <v>MXP</v>
      </c>
      <c r="V421" s="330">
        <v>5</v>
      </c>
      <c r="W421" s="330">
        <v>85</v>
      </c>
      <c r="X421" s="330" t="str">
        <v>E25-04</v>
      </c>
      <c r="Y421" s="330">
        <v>186</v>
      </c>
      <c r="Z421" s="330">
        <v>186</v>
      </c>
      <c r="AA421" s="330">
        <v>0</v>
      </c>
      <c r="AB421" s="16" t="str">
        <v>E25</v>
      </c>
    </row>
    <row r="422" spans="1:28" x14ac:dyDescent="0.35">
      <c r="A422" s="331">
        <v>45687</v>
      </c>
      <c r="B422" s="330" t="str">
        <v>GO7</v>
      </c>
      <c r="C422" s="330" t="str">
        <v>Distributor</v>
      </c>
      <c r="D422" s="330" t="str">
        <v/>
      </c>
      <c r="E422" s="330" t="str">
        <v>QXCRYU</v>
      </c>
      <c r="F422" s="330" t="str">
        <v>OW</v>
      </c>
      <c r="G422" s="330" t="str">
        <v>Outbound</v>
      </c>
      <c r="H422" s="330" t="str">
        <v>4S6005</v>
      </c>
      <c r="I422" s="331" t="str">
        <v>SSH-MXP</v>
      </c>
      <c r="J422" s="884">
        <v>45772</v>
      </c>
      <c r="K422" s="330">
        <v>1</v>
      </c>
      <c r="L422" s="330">
        <v>1</v>
      </c>
      <c r="M422" s="330">
        <v>377.48</v>
      </c>
      <c r="N422" s="330">
        <v>38.6</v>
      </c>
      <c r="O422" s="330">
        <v>53</v>
      </c>
      <c r="P422" s="330">
        <v>469.08</v>
      </c>
      <c r="Q422" s="330" t="str">
        <v>Confirmed</v>
      </c>
      <c r="R422" s="330" t="str">
        <v>Closed Deal</v>
      </c>
      <c r="S422" s="330" t="str">
        <v>SSH</v>
      </c>
      <c r="T422" s="330" t="str">
        <v>MXP</v>
      </c>
      <c r="U422" s="330" t="str">
        <v>MXP</v>
      </c>
      <c r="V422" s="330">
        <v>5</v>
      </c>
      <c r="W422" s="330">
        <v>85</v>
      </c>
      <c r="X422" s="330" t="str">
        <v>E25-04</v>
      </c>
      <c r="Y422" s="330">
        <v>186</v>
      </c>
      <c r="Z422" s="330">
        <v>186</v>
      </c>
      <c r="AA422" s="330">
        <v>0</v>
      </c>
      <c r="AB422" s="16" t="str">
        <v>E25</v>
      </c>
    </row>
    <row r="423" spans="1:28" x14ac:dyDescent="0.35">
      <c r="A423" s="331">
        <v>45687</v>
      </c>
      <c r="B423" s="330" t="str">
        <v>GO7</v>
      </c>
      <c r="C423" s="330" t="str">
        <v>Distributor</v>
      </c>
      <c r="D423" s="330" t="str">
        <v/>
      </c>
      <c r="E423" s="330" t="str">
        <v>QXCRYU</v>
      </c>
      <c r="F423" s="330" t="str">
        <v>OW</v>
      </c>
      <c r="G423" s="330" t="str">
        <v>Outbound</v>
      </c>
      <c r="H423" s="330" t="str">
        <v>4S6005</v>
      </c>
      <c r="I423" s="331" t="str">
        <v>SSH-MXP</v>
      </c>
      <c r="J423" s="884">
        <v>45772</v>
      </c>
      <c r="K423" s="330">
        <v>1</v>
      </c>
      <c r="L423" s="330">
        <v>1</v>
      </c>
      <c r="M423" s="330">
        <v>377.48</v>
      </c>
      <c r="N423" s="330">
        <v>38.6</v>
      </c>
      <c r="O423" s="330">
        <v>53</v>
      </c>
      <c r="P423" s="330">
        <v>469.08</v>
      </c>
      <c r="Q423" s="330" t="str">
        <v>Confirmed</v>
      </c>
      <c r="R423" s="330" t="str">
        <v>Closed Deal</v>
      </c>
      <c r="S423" s="330" t="str">
        <v>SSH</v>
      </c>
      <c r="T423" s="330" t="str">
        <v>MXP</v>
      </c>
      <c r="U423" s="330" t="str">
        <v>MXP</v>
      </c>
      <c r="V423" s="330">
        <v>5</v>
      </c>
      <c r="W423" s="330">
        <v>85</v>
      </c>
      <c r="X423" s="330" t="str">
        <v>E25-04</v>
      </c>
      <c r="Y423" s="330">
        <v>186</v>
      </c>
      <c r="Z423" s="330">
        <v>186</v>
      </c>
      <c r="AA423" s="330">
        <v>0</v>
      </c>
      <c r="AB423" s="16" t="str">
        <v>E25</v>
      </c>
    </row>
    <row r="424" spans="1:28" x14ac:dyDescent="0.35">
      <c r="A424" s="331">
        <v>45688</v>
      </c>
      <c r="B424" s="330" t="str">
        <v>Fruit Viaggi</v>
      </c>
      <c r="C424" s="330" t="str">
        <v>Tour Operator</v>
      </c>
      <c r="D424" s="330" t="str">
        <v/>
      </c>
      <c r="E424" s="330" t="str">
        <v/>
      </c>
      <c r="F424" s="330" t="str">
        <v>RT</v>
      </c>
      <c r="G424" s="330" t="str">
        <v>Outbound</v>
      </c>
      <c r="H424" s="330" t="str">
        <v>4S6004</v>
      </c>
      <c r="I424" s="331" t="str">
        <v>BRI-SSH</v>
      </c>
      <c r="J424" s="884">
        <v>45766</v>
      </c>
      <c r="K424" s="330">
        <v>4</v>
      </c>
      <c r="L424" s="330">
        <v>4</v>
      </c>
      <c r="M424" s="330">
        <v>273</v>
      </c>
      <c r="N424" s="330">
        <v>0</v>
      </c>
      <c r="O424" s="330">
        <v>0</v>
      </c>
      <c r="P424" s="330">
        <v>1092</v>
      </c>
      <c r="Q424" s="330" t="str">
        <v>Confirmed</v>
      </c>
      <c r="R424" s="330" t="str">
        <v>Countersigned</v>
      </c>
      <c r="S424" s="330" t="str">
        <v>BRI</v>
      </c>
      <c r="T424" s="330" t="str">
        <v>SSH</v>
      </c>
      <c r="U424" s="330" t="str">
        <v>BRI</v>
      </c>
      <c r="V424" s="330">
        <v>6</v>
      </c>
      <c r="W424" s="330">
        <v>78</v>
      </c>
      <c r="X424" s="330" t="str">
        <v>E25-02B</v>
      </c>
      <c r="Y424" s="330">
        <v>186</v>
      </c>
      <c r="Z424" s="330">
        <v>186</v>
      </c>
      <c r="AA424" s="330">
        <v>0</v>
      </c>
      <c r="AB424" s="16" t="str">
        <v>E25</v>
      </c>
    </row>
    <row r="425" spans="1:28" x14ac:dyDescent="0.35">
      <c r="A425" s="331">
        <v>45688</v>
      </c>
      <c r="B425" s="330" t="str">
        <v>Fruit Viaggi</v>
      </c>
      <c r="C425" s="330" t="str">
        <v>Tour Operator</v>
      </c>
      <c r="D425" s="330" t="str">
        <v/>
      </c>
      <c r="E425" s="330" t="str">
        <v/>
      </c>
      <c r="F425" s="330" t="str">
        <v>RT</v>
      </c>
      <c r="G425" s="330" t="str">
        <v>Inbound</v>
      </c>
      <c r="H425" s="330" t="str">
        <v>4S6003</v>
      </c>
      <c r="I425" s="331" t="str">
        <v>SSH-BRI</v>
      </c>
      <c r="J425" s="884">
        <v>45773</v>
      </c>
      <c r="K425" s="330">
        <v>4</v>
      </c>
      <c r="L425" s="330">
        <v>4</v>
      </c>
      <c r="M425" s="330">
        <v>273</v>
      </c>
      <c r="N425" s="330">
        <v>0</v>
      </c>
      <c r="O425" s="330">
        <v>0</v>
      </c>
      <c r="P425" s="330">
        <v>1092</v>
      </c>
      <c r="Q425" s="330" t="str">
        <v>Confirmed</v>
      </c>
      <c r="R425" s="330" t="str">
        <v>Countersigned</v>
      </c>
      <c r="S425" s="330" t="str">
        <v>SSH</v>
      </c>
      <c r="T425" s="330" t="str">
        <v>BRI</v>
      </c>
      <c r="U425" s="330" t="str">
        <v>BRI</v>
      </c>
      <c r="V425" s="330">
        <v>6</v>
      </c>
      <c r="W425" s="330">
        <v>85</v>
      </c>
      <c r="X425" s="330" t="str">
        <v>E25-02B</v>
      </c>
      <c r="Y425" s="330">
        <v>186</v>
      </c>
      <c r="Z425" s="330">
        <v>188</v>
      </c>
      <c r="AA425" s="330">
        <v>-2</v>
      </c>
      <c r="AB425" s="16" t="str">
        <v>E25</v>
      </c>
    </row>
    <row r="426" spans="1:28" x14ac:dyDescent="0.35">
      <c r="A426" s="331">
        <v>45687</v>
      </c>
      <c r="B426" s="330" t="str">
        <v>EuroAirlines</v>
      </c>
      <c r="C426" s="330" t="str">
        <v>Distributor</v>
      </c>
      <c r="D426" s="330" t="str">
        <v/>
      </c>
      <c r="E426" s="330" t="str">
        <v>11L9QM</v>
      </c>
      <c r="F426" s="330" t="str">
        <v>RT</v>
      </c>
      <c r="G426" s="330" t="str">
        <v>Outbound</v>
      </c>
      <c r="H426" s="330" t="str">
        <v>4S6018</v>
      </c>
      <c r="I426" s="331" t="str">
        <v>NAP-SSH</v>
      </c>
      <c r="J426" s="884">
        <v>45765</v>
      </c>
      <c r="K426" s="330">
        <v>1</v>
      </c>
      <c r="L426" s="330">
        <v>1</v>
      </c>
      <c r="M426" s="330">
        <v>275</v>
      </c>
      <c r="N426" s="330">
        <v>34.04</v>
      </c>
      <c r="O426" s="330">
        <v>30</v>
      </c>
      <c r="P426" s="330">
        <v>339.04</v>
      </c>
      <c r="Q426" s="330" t="str">
        <v>Confirmed</v>
      </c>
      <c r="R426" s="330" t="str">
        <v>Closed Deal</v>
      </c>
      <c r="S426" s="330" t="str">
        <v>NAP</v>
      </c>
      <c r="T426" s="330" t="str">
        <v>SSH</v>
      </c>
      <c r="U426" s="330" t="str">
        <v>NAP</v>
      </c>
      <c r="V426" s="330">
        <v>5</v>
      </c>
      <c r="W426" s="330">
        <v>78</v>
      </c>
      <c r="X426" s="330" t="str">
        <v>E25-08</v>
      </c>
      <c r="Y426" s="330">
        <v>186</v>
      </c>
      <c r="Z426" s="330">
        <v>186</v>
      </c>
      <c r="AA426" s="330">
        <v>0</v>
      </c>
      <c r="AB426" s="16" t="str">
        <v>E25</v>
      </c>
    </row>
    <row r="427" spans="1:28" x14ac:dyDescent="0.35">
      <c r="A427" s="331">
        <v>45687</v>
      </c>
      <c r="B427" s="330" t="str">
        <v>EuroAirlines</v>
      </c>
      <c r="C427" s="330" t="str">
        <v>Distributor</v>
      </c>
      <c r="D427" s="330" t="str">
        <v/>
      </c>
      <c r="E427" s="330" t="str">
        <v>11L9QM</v>
      </c>
      <c r="F427" s="330" t="str">
        <v>RT</v>
      </c>
      <c r="G427" s="330" t="str">
        <v>Inbound</v>
      </c>
      <c r="H427" s="330" t="str">
        <v>4S6017</v>
      </c>
      <c r="I427" s="331" t="str">
        <v>SSH-NAP</v>
      </c>
      <c r="J427" s="884">
        <v>45772</v>
      </c>
      <c r="K427" s="330">
        <v>1</v>
      </c>
      <c r="L427" s="330">
        <v>1</v>
      </c>
      <c r="M427" s="330">
        <v>275</v>
      </c>
      <c r="N427" s="330">
        <v>38.92</v>
      </c>
      <c r="O427" s="330">
        <v>40</v>
      </c>
      <c r="P427" s="330">
        <v>353.92</v>
      </c>
      <c r="Q427" s="330" t="str">
        <v>Confirmed</v>
      </c>
      <c r="R427" s="330" t="str">
        <v>Closed Deal</v>
      </c>
      <c r="S427" s="330" t="str">
        <v>SSH</v>
      </c>
      <c r="T427" s="330" t="str">
        <v>NAP</v>
      </c>
      <c r="U427" s="330" t="str">
        <v>NAP</v>
      </c>
      <c r="V427" s="330">
        <v>5</v>
      </c>
      <c r="W427" s="330">
        <v>85</v>
      </c>
      <c r="X427" s="330" t="str">
        <v>E25-08</v>
      </c>
      <c r="Y427" s="330">
        <v>186</v>
      </c>
      <c r="Z427" s="330">
        <v>186</v>
      </c>
      <c r="AA427" s="330">
        <v>0</v>
      </c>
      <c r="AB427" s="16" t="str">
        <v>E25</v>
      </c>
    </row>
    <row r="428" spans="1:28" x14ac:dyDescent="0.35">
      <c r="A428" s="331">
        <v>45687</v>
      </c>
      <c r="B428" s="330" t="str">
        <v>EuroAirlines</v>
      </c>
      <c r="C428" s="330" t="str">
        <v>Distributor</v>
      </c>
      <c r="D428" s="330" t="str">
        <v/>
      </c>
      <c r="E428" s="330" t="str">
        <v>11L9QM</v>
      </c>
      <c r="F428" s="330" t="str">
        <v>RT</v>
      </c>
      <c r="G428" s="330" t="str">
        <v>Outbound</v>
      </c>
      <c r="H428" s="330" t="str">
        <v>4S6018</v>
      </c>
      <c r="I428" s="331" t="str">
        <v>NAP-SSH</v>
      </c>
      <c r="J428" s="884">
        <v>45765</v>
      </c>
      <c r="K428" s="330">
        <v>1</v>
      </c>
      <c r="L428" s="330">
        <v>1</v>
      </c>
      <c r="M428" s="330">
        <v>275</v>
      </c>
      <c r="N428" s="330">
        <v>34.04</v>
      </c>
      <c r="O428" s="330">
        <v>30</v>
      </c>
      <c r="P428" s="330">
        <v>339.04</v>
      </c>
      <c r="Q428" s="330" t="str">
        <v>Confirmed</v>
      </c>
      <c r="R428" s="330" t="str">
        <v>Closed Deal</v>
      </c>
      <c r="S428" s="330" t="str">
        <v>NAP</v>
      </c>
      <c r="T428" s="330" t="str">
        <v>SSH</v>
      </c>
      <c r="U428" s="330" t="str">
        <v>NAP</v>
      </c>
      <c r="V428" s="330">
        <v>5</v>
      </c>
      <c r="W428" s="330">
        <v>78</v>
      </c>
      <c r="X428" s="330" t="str">
        <v>E25-08</v>
      </c>
      <c r="Y428" s="330">
        <v>186</v>
      </c>
      <c r="Z428" s="330">
        <v>186</v>
      </c>
      <c r="AA428" s="330">
        <v>0</v>
      </c>
      <c r="AB428" s="16" t="str">
        <v>E25</v>
      </c>
    </row>
    <row r="429" spans="1:28" x14ac:dyDescent="0.35">
      <c r="A429" s="331">
        <v>45687</v>
      </c>
      <c r="B429" s="330" t="str">
        <v>EuroAirlines</v>
      </c>
      <c r="C429" s="330" t="str">
        <v>Distributor</v>
      </c>
      <c r="D429" s="330" t="str">
        <v/>
      </c>
      <c r="E429" s="330" t="str">
        <v>11L9QM</v>
      </c>
      <c r="F429" s="330" t="str">
        <v>RT</v>
      </c>
      <c r="G429" s="330" t="str">
        <v>Inbound</v>
      </c>
      <c r="H429" s="330" t="str">
        <v>4S6017</v>
      </c>
      <c r="I429" s="331" t="str">
        <v>SSH-NAP</v>
      </c>
      <c r="J429" s="884">
        <v>45772</v>
      </c>
      <c r="K429" s="330">
        <v>1</v>
      </c>
      <c r="L429" s="330">
        <v>1</v>
      </c>
      <c r="M429" s="330">
        <v>275</v>
      </c>
      <c r="N429" s="330">
        <v>38.92</v>
      </c>
      <c r="O429" s="330">
        <v>40</v>
      </c>
      <c r="P429" s="330">
        <v>353.92</v>
      </c>
      <c r="Q429" s="330" t="str">
        <v>Confirmed</v>
      </c>
      <c r="R429" s="330" t="str">
        <v>Closed Deal</v>
      </c>
      <c r="S429" s="330" t="str">
        <v>SSH</v>
      </c>
      <c r="T429" s="330" t="str">
        <v>NAP</v>
      </c>
      <c r="U429" s="330" t="str">
        <v>NAP</v>
      </c>
      <c r="V429" s="330">
        <v>5</v>
      </c>
      <c r="W429" s="330">
        <v>85</v>
      </c>
      <c r="X429" s="330" t="str">
        <v>E25-08</v>
      </c>
      <c r="Y429" s="330">
        <v>186</v>
      </c>
      <c r="Z429" s="330">
        <v>186</v>
      </c>
      <c r="AA429" s="330">
        <v>0</v>
      </c>
      <c r="AB429" s="16" t="str">
        <v>E25</v>
      </c>
    </row>
    <row r="430" spans="1:28" x14ac:dyDescent="0.35">
      <c r="A430" s="331">
        <v>45687</v>
      </c>
      <c r="B430" s="330" t="str">
        <v>EuroAirlines</v>
      </c>
      <c r="C430" s="330" t="str">
        <v>Distributor</v>
      </c>
      <c r="D430" s="330" t="str">
        <v/>
      </c>
      <c r="E430" s="330" t="str">
        <v>11L9QM</v>
      </c>
      <c r="F430" s="330" t="str">
        <v>RT</v>
      </c>
      <c r="G430" s="330" t="str">
        <v>Outbound</v>
      </c>
      <c r="H430" s="330" t="str">
        <v>4S6018</v>
      </c>
      <c r="I430" s="331" t="str">
        <v>NAP-SSH</v>
      </c>
      <c r="J430" s="884">
        <v>45765</v>
      </c>
      <c r="K430" s="330">
        <v>1</v>
      </c>
      <c r="L430" s="330">
        <v>1</v>
      </c>
      <c r="M430" s="330">
        <v>206.25</v>
      </c>
      <c r="N430" s="330">
        <v>34.04</v>
      </c>
      <c r="O430" s="330">
        <v>30</v>
      </c>
      <c r="P430" s="330">
        <v>270.29000000000002</v>
      </c>
      <c r="Q430" s="330" t="str">
        <v>Confirmed</v>
      </c>
      <c r="R430" s="330" t="str">
        <v>Closed Deal</v>
      </c>
      <c r="S430" s="330" t="str">
        <v>NAP</v>
      </c>
      <c r="T430" s="330" t="str">
        <v>SSH</v>
      </c>
      <c r="U430" s="330" t="str">
        <v>NAP</v>
      </c>
      <c r="V430" s="330">
        <v>5</v>
      </c>
      <c r="W430" s="330">
        <v>78</v>
      </c>
      <c r="X430" s="330" t="str">
        <v>E25-08</v>
      </c>
      <c r="Y430" s="330">
        <v>186</v>
      </c>
      <c r="Z430" s="330">
        <v>186</v>
      </c>
      <c r="AA430" s="330">
        <v>0</v>
      </c>
      <c r="AB430" s="16" t="str">
        <v>E25</v>
      </c>
    </row>
    <row r="431" spans="1:28" x14ac:dyDescent="0.35">
      <c r="A431" s="331">
        <v>45687</v>
      </c>
      <c r="B431" s="330" t="str">
        <v>EuroAirlines</v>
      </c>
      <c r="C431" s="330" t="str">
        <v>Distributor</v>
      </c>
      <c r="D431" s="330" t="str">
        <v/>
      </c>
      <c r="E431" s="330" t="str">
        <v>11L9QM</v>
      </c>
      <c r="F431" s="330" t="str">
        <v>RT</v>
      </c>
      <c r="G431" s="330" t="str">
        <v>Inbound</v>
      </c>
      <c r="H431" s="330" t="str">
        <v>4S6017</v>
      </c>
      <c r="I431" s="331" t="str">
        <v>SSH-NAP</v>
      </c>
      <c r="J431" s="884">
        <v>45772</v>
      </c>
      <c r="K431" s="330">
        <v>1</v>
      </c>
      <c r="L431" s="330">
        <v>1</v>
      </c>
      <c r="M431" s="330">
        <v>206.25</v>
      </c>
      <c r="N431" s="330">
        <v>38.92</v>
      </c>
      <c r="O431" s="330">
        <v>40</v>
      </c>
      <c r="P431" s="330">
        <v>285.17</v>
      </c>
      <c r="Q431" s="330" t="str">
        <v>Confirmed</v>
      </c>
      <c r="R431" s="330" t="str">
        <v>Closed Deal</v>
      </c>
      <c r="S431" s="330" t="str">
        <v>SSH</v>
      </c>
      <c r="T431" s="330" t="str">
        <v>NAP</v>
      </c>
      <c r="U431" s="330" t="str">
        <v>NAP</v>
      </c>
      <c r="V431" s="330">
        <v>5</v>
      </c>
      <c r="W431" s="330">
        <v>85</v>
      </c>
      <c r="X431" s="330" t="str">
        <v>E25-08</v>
      </c>
      <c r="Y431" s="330">
        <v>186</v>
      </c>
      <c r="Z431" s="330">
        <v>186</v>
      </c>
      <c r="AA431" s="330">
        <v>0</v>
      </c>
      <c r="AB431" s="16" t="str">
        <v>E25</v>
      </c>
    </row>
    <row r="432" spans="1:28" x14ac:dyDescent="0.35">
      <c r="A432" s="331">
        <v>45687</v>
      </c>
      <c r="B432" s="330" t="str">
        <v>EuroAirlines</v>
      </c>
      <c r="C432" s="330" t="str">
        <v>Distributor</v>
      </c>
      <c r="D432" s="330" t="str">
        <v/>
      </c>
      <c r="E432" s="330" t="str">
        <v>11L9QM</v>
      </c>
      <c r="F432" s="330" t="str">
        <v>RT</v>
      </c>
      <c r="G432" s="330" t="str">
        <v>Outbound</v>
      </c>
      <c r="H432" s="330" t="str">
        <v>4S6018</v>
      </c>
      <c r="I432" s="331" t="str">
        <v>NAP-SSH</v>
      </c>
      <c r="J432" s="884">
        <v>45765</v>
      </c>
      <c r="K432" s="330">
        <v>1</v>
      </c>
      <c r="L432" s="330">
        <v>1</v>
      </c>
      <c r="M432" s="330">
        <v>206.25</v>
      </c>
      <c r="N432" s="330">
        <v>34.04</v>
      </c>
      <c r="O432" s="330">
        <v>30</v>
      </c>
      <c r="P432" s="330">
        <v>270.29000000000002</v>
      </c>
      <c r="Q432" s="330" t="str">
        <v>Confirmed</v>
      </c>
      <c r="R432" s="330" t="str">
        <v>Closed Deal</v>
      </c>
      <c r="S432" s="330" t="str">
        <v>NAP</v>
      </c>
      <c r="T432" s="330" t="str">
        <v>SSH</v>
      </c>
      <c r="U432" s="330" t="str">
        <v>NAP</v>
      </c>
      <c r="V432" s="330">
        <v>5</v>
      </c>
      <c r="W432" s="330">
        <v>78</v>
      </c>
      <c r="X432" s="330" t="str">
        <v>E25-08</v>
      </c>
      <c r="Y432" s="330">
        <v>186</v>
      </c>
      <c r="Z432" s="330">
        <v>186</v>
      </c>
      <c r="AA432" s="330">
        <v>0</v>
      </c>
      <c r="AB432" s="16" t="str">
        <v>E25</v>
      </c>
    </row>
    <row r="433" spans="1:28" x14ac:dyDescent="0.35">
      <c r="A433" s="331">
        <v>45687</v>
      </c>
      <c r="B433" s="330" t="str">
        <v>EuroAirlines</v>
      </c>
      <c r="C433" s="330" t="str">
        <v>Distributor</v>
      </c>
      <c r="D433" s="330" t="str">
        <v/>
      </c>
      <c r="E433" s="330" t="str">
        <v>11L9QM</v>
      </c>
      <c r="F433" s="330" t="str">
        <v>RT</v>
      </c>
      <c r="G433" s="330" t="str">
        <v>Inbound</v>
      </c>
      <c r="H433" s="330" t="str">
        <v>4S6017</v>
      </c>
      <c r="I433" s="331" t="str">
        <v>SSH-NAP</v>
      </c>
      <c r="J433" s="884">
        <v>45772</v>
      </c>
      <c r="K433" s="330">
        <v>1</v>
      </c>
      <c r="L433" s="330">
        <v>1</v>
      </c>
      <c r="M433" s="330">
        <v>206.25</v>
      </c>
      <c r="N433" s="330">
        <v>38.92</v>
      </c>
      <c r="O433" s="330">
        <v>40</v>
      </c>
      <c r="P433" s="330">
        <v>285.17</v>
      </c>
      <c r="Q433" s="330" t="str">
        <v>Confirmed</v>
      </c>
      <c r="R433" s="330" t="str">
        <v>Closed Deal</v>
      </c>
      <c r="S433" s="330" t="str">
        <v>SSH</v>
      </c>
      <c r="T433" s="330" t="str">
        <v>NAP</v>
      </c>
      <c r="U433" s="330" t="str">
        <v>NAP</v>
      </c>
      <c r="V433" s="330">
        <v>5</v>
      </c>
      <c r="W433" s="330">
        <v>85</v>
      </c>
      <c r="X433" s="330" t="str">
        <v>E25-08</v>
      </c>
      <c r="Y433" s="330">
        <v>186</v>
      </c>
      <c r="Z433" s="330">
        <v>186</v>
      </c>
      <c r="AA433" s="330">
        <v>0</v>
      </c>
      <c r="AB433" s="16" t="str">
        <v>E25</v>
      </c>
    </row>
    <row r="434" spans="1:28" x14ac:dyDescent="0.35">
      <c r="A434" s="331">
        <v>45688</v>
      </c>
      <c r="B434" s="330" t="str">
        <v>Veratour</v>
      </c>
      <c r="C434" s="330" t="str">
        <v>Tour Operator</v>
      </c>
      <c r="D434" s="330" t="str">
        <v/>
      </c>
      <c r="E434" s="330" t="str">
        <v/>
      </c>
      <c r="F434" s="330" t="str">
        <v>RT</v>
      </c>
      <c r="G434" s="330" t="str">
        <v>Outbound</v>
      </c>
      <c r="H434" s="330" t="str">
        <v>4S6006</v>
      </c>
      <c r="I434" s="331" t="str">
        <v>MXP-SSH</v>
      </c>
      <c r="J434" s="884">
        <v>45765</v>
      </c>
      <c r="K434" s="330">
        <v>30</v>
      </c>
      <c r="L434" s="330">
        <v>30</v>
      </c>
      <c r="M434" s="330">
        <v>297.5</v>
      </c>
      <c r="N434" s="330">
        <v>0</v>
      </c>
      <c r="O434" s="330">
        <v>0</v>
      </c>
      <c r="P434" s="330">
        <v>8925</v>
      </c>
      <c r="Q434" s="330" t="str">
        <v>Confirmed</v>
      </c>
      <c r="R434" s="330" t="str">
        <v>Countersigned</v>
      </c>
      <c r="S434" s="330" t="str">
        <v>MXP</v>
      </c>
      <c r="T434" s="330" t="str">
        <v>SSH</v>
      </c>
      <c r="U434" s="330" t="str">
        <v>MXP</v>
      </c>
      <c r="V434" s="330">
        <v>5</v>
      </c>
      <c r="W434" s="330">
        <v>77</v>
      </c>
      <c r="X434" s="330" t="str">
        <v>E25-04</v>
      </c>
      <c r="Y434" s="330">
        <v>186</v>
      </c>
      <c r="Z434" s="330">
        <v>186</v>
      </c>
      <c r="AA434" s="330">
        <v>0</v>
      </c>
      <c r="AB434" s="16" t="str">
        <v>E25</v>
      </c>
    </row>
    <row r="435" spans="1:28" x14ac:dyDescent="0.35">
      <c r="A435" s="331">
        <v>45688</v>
      </c>
      <c r="B435" s="330" t="str">
        <v>Veratour</v>
      </c>
      <c r="C435" s="330" t="str">
        <v>Tour Operator</v>
      </c>
      <c r="D435" s="330" t="str">
        <v/>
      </c>
      <c r="E435" s="330" t="str">
        <v/>
      </c>
      <c r="F435" s="330" t="str">
        <v>RT</v>
      </c>
      <c r="G435" s="330" t="str">
        <v>Outbound</v>
      </c>
      <c r="H435" s="330" t="str">
        <v>4S6006</v>
      </c>
      <c r="I435" s="331" t="str">
        <v>MXP-SSH</v>
      </c>
      <c r="J435" s="884">
        <v>45772</v>
      </c>
      <c r="K435" s="330">
        <v>30</v>
      </c>
      <c r="L435" s="330">
        <v>30</v>
      </c>
      <c r="M435" s="330">
        <v>297.5</v>
      </c>
      <c r="N435" s="330">
        <v>0</v>
      </c>
      <c r="O435" s="330">
        <v>0</v>
      </c>
      <c r="P435" s="330">
        <v>8925</v>
      </c>
      <c r="Q435" s="330" t="str">
        <v>Confirmed</v>
      </c>
      <c r="R435" s="330" t="str">
        <v>Countersigned</v>
      </c>
      <c r="S435" s="330" t="str">
        <v>MXP</v>
      </c>
      <c r="T435" s="330" t="str">
        <v>SSH</v>
      </c>
      <c r="U435" s="330" t="str">
        <v>MXP</v>
      </c>
      <c r="V435" s="330">
        <v>5</v>
      </c>
      <c r="W435" s="330">
        <v>84</v>
      </c>
      <c r="X435" s="330" t="str">
        <v>E25-04</v>
      </c>
      <c r="Y435" s="330">
        <v>186</v>
      </c>
      <c r="Z435" s="330">
        <v>180</v>
      </c>
      <c r="AA435" s="330">
        <v>6</v>
      </c>
      <c r="AB435" s="16" t="str">
        <v>E25</v>
      </c>
    </row>
    <row r="436" spans="1:28" x14ac:dyDescent="0.35">
      <c r="A436" s="331">
        <v>45688</v>
      </c>
      <c r="B436" s="330" t="str">
        <v>Veratour</v>
      </c>
      <c r="C436" s="330" t="str">
        <v>Tour Operator</v>
      </c>
      <c r="D436" s="330" t="str">
        <v/>
      </c>
      <c r="E436" s="330" t="str">
        <v/>
      </c>
      <c r="F436" s="330" t="str">
        <v>RT</v>
      </c>
      <c r="G436" s="330" t="str">
        <v>Inbound</v>
      </c>
      <c r="H436" s="330" t="str">
        <v>4S6005</v>
      </c>
      <c r="I436" s="331" t="str">
        <v>SSH-MXP</v>
      </c>
      <c r="J436" s="884">
        <v>45772</v>
      </c>
      <c r="K436" s="330">
        <v>30</v>
      </c>
      <c r="L436" s="330">
        <v>30</v>
      </c>
      <c r="M436" s="330">
        <v>297.5</v>
      </c>
      <c r="N436" s="330">
        <v>0</v>
      </c>
      <c r="O436" s="330">
        <v>0</v>
      </c>
      <c r="P436" s="330">
        <v>8925</v>
      </c>
      <c r="Q436" s="330" t="str">
        <v>Confirmed</v>
      </c>
      <c r="R436" s="330" t="str">
        <v>Countersigned</v>
      </c>
      <c r="S436" s="330" t="str">
        <v>SSH</v>
      </c>
      <c r="T436" s="330" t="str">
        <v>MXP</v>
      </c>
      <c r="U436" s="330" t="str">
        <v>MXP</v>
      </c>
      <c r="V436" s="330">
        <v>5</v>
      </c>
      <c r="W436" s="330">
        <v>84</v>
      </c>
      <c r="X436" s="330" t="str">
        <v>E25-04</v>
      </c>
      <c r="Y436" s="330">
        <v>186</v>
      </c>
      <c r="Z436" s="330">
        <v>186</v>
      </c>
      <c r="AA436" s="330">
        <v>0</v>
      </c>
      <c r="AB436" s="16" t="str">
        <v>E25</v>
      </c>
    </row>
    <row r="437" spans="1:28" x14ac:dyDescent="0.35">
      <c r="A437" s="331">
        <v>45688</v>
      </c>
      <c r="B437" s="330" t="str">
        <v>Veratour</v>
      </c>
      <c r="C437" s="330" t="str">
        <v>Tour Operator</v>
      </c>
      <c r="D437" s="330" t="str">
        <v/>
      </c>
      <c r="E437" s="330" t="str">
        <v/>
      </c>
      <c r="F437" s="330" t="str">
        <v>RT</v>
      </c>
      <c r="G437" s="330" t="str">
        <v>Inbound</v>
      </c>
      <c r="H437" s="330" t="str">
        <v>4S6005</v>
      </c>
      <c r="I437" s="331" t="str">
        <v>SSH-MXP</v>
      </c>
      <c r="J437" s="884">
        <v>45779</v>
      </c>
      <c r="K437" s="330">
        <v>30</v>
      </c>
      <c r="L437" s="330">
        <v>30</v>
      </c>
      <c r="M437" s="330">
        <v>297.5</v>
      </c>
      <c r="N437" s="330">
        <v>0</v>
      </c>
      <c r="O437" s="330">
        <v>0</v>
      </c>
      <c r="P437" s="330">
        <v>8925</v>
      </c>
      <c r="Q437" s="330" t="str">
        <v>Confirmed</v>
      </c>
      <c r="R437" s="330" t="str">
        <v>Countersigned</v>
      </c>
      <c r="S437" s="330" t="str">
        <v>SSH</v>
      </c>
      <c r="T437" s="330" t="str">
        <v>MXP</v>
      </c>
      <c r="U437" s="330" t="str">
        <v>MXP</v>
      </c>
      <c r="V437" s="330">
        <v>5</v>
      </c>
      <c r="W437" s="330">
        <v>91</v>
      </c>
      <c r="X437" s="330" t="str">
        <v>E25-04</v>
      </c>
      <c r="Y437" s="330">
        <v>186</v>
      </c>
      <c r="Z437" s="330">
        <v>185</v>
      </c>
      <c r="AA437" s="330">
        <v>1</v>
      </c>
      <c r="AB437" s="16" t="str">
        <v>E25</v>
      </c>
    </row>
    <row r="438" spans="1:28" x14ac:dyDescent="0.35">
      <c r="A438" s="331">
        <v>45688</v>
      </c>
      <c r="B438" s="330" t="str">
        <v>Veratour</v>
      </c>
      <c r="C438" s="330" t="str">
        <v>Tour Operator</v>
      </c>
      <c r="D438" s="330" t="str">
        <v/>
      </c>
      <c r="E438" s="330" t="str">
        <v/>
      </c>
      <c r="F438" s="330" t="str">
        <v>RT</v>
      </c>
      <c r="G438" s="330" t="str">
        <v>Outbound</v>
      </c>
      <c r="H438" s="330" t="str">
        <v>4S6016</v>
      </c>
      <c r="I438" s="331" t="str">
        <v>VRN-SSH</v>
      </c>
      <c r="J438" s="884">
        <v>45766</v>
      </c>
      <c r="K438" s="330">
        <v>40</v>
      </c>
      <c r="L438" s="330">
        <v>40</v>
      </c>
      <c r="M438" s="330">
        <v>290</v>
      </c>
      <c r="N438" s="330">
        <v>0</v>
      </c>
      <c r="O438" s="330">
        <v>0</v>
      </c>
      <c r="P438" s="330">
        <v>11600</v>
      </c>
      <c r="Q438" s="330" t="str">
        <v>Confirmed</v>
      </c>
      <c r="R438" s="330" t="str">
        <v>Countersigned</v>
      </c>
      <c r="S438" s="330" t="str">
        <v>VRN</v>
      </c>
      <c r="T438" s="330" t="str">
        <v>SSH</v>
      </c>
      <c r="U438" s="330" t="str">
        <v>VRN</v>
      </c>
      <c r="V438" s="330">
        <v>6</v>
      </c>
      <c r="W438" s="330">
        <v>78</v>
      </c>
      <c r="X438" s="330" t="str">
        <v>E25-05B</v>
      </c>
      <c r="Y438" s="330">
        <v>186</v>
      </c>
      <c r="Z438" s="330">
        <v>185</v>
      </c>
      <c r="AA438" s="330">
        <v>1</v>
      </c>
      <c r="AB438" s="16" t="str">
        <v>E25</v>
      </c>
    </row>
    <row r="439" spans="1:28" x14ac:dyDescent="0.35">
      <c r="A439" s="331">
        <v>45688</v>
      </c>
      <c r="B439" s="330" t="str">
        <v>Veratour</v>
      </c>
      <c r="C439" s="330" t="str">
        <v>Tour Operator</v>
      </c>
      <c r="D439" s="330" t="str">
        <v/>
      </c>
      <c r="E439" s="330" t="str">
        <v/>
      </c>
      <c r="F439" s="330" t="str">
        <v>RT</v>
      </c>
      <c r="G439" s="330" t="str">
        <v>Outbound</v>
      </c>
      <c r="H439" s="330" t="str">
        <v>4S6016</v>
      </c>
      <c r="I439" s="331" t="str">
        <v>VRN-SSH</v>
      </c>
      <c r="J439" s="884">
        <v>45773</v>
      </c>
      <c r="K439" s="330">
        <v>40</v>
      </c>
      <c r="L439" s="330">
        <v>40</v>
      </c>
      <c r="M439" s="330">
        <v>290</v>
      </c>
      <c r="N439" s="330">
        <v>0</v>
      </c>
      <c r="O439" s="330">
        <v>0</v>
      </c>
      <c r="P439" s="330">
        <v>11600</v>
      </c>
      <c r="Q439" s="330" t="str">
        <v>Confirmed</v>
      </c>
      <c r="R439" s="330" t="str">
        <v>Countersigned</v>
      </c>
      <c r="S439" s="330" t="str">
        <v>VRN</v>
      </c>
      <c r="T439" s="330" t="str">
        <v>SSH</v>
      </c>
      <c r="U439" s="330" t="str">
        <v>VRN</v>
      </c>
      <c r="V439" s="330">
        <v>6</v>
      </c>
      <c r="W439" s="330">
        <v>85</v>
      </c>
      <c r="X439" s="330" t="str">
        <v>E25-05B</v>
      </c>
      <c r="Y439" s="330">
        <v>186</v>
      </c>
      <c r="Z439" s="330">
        <v>148</v>
      </c>
      <c r="AA439" s="330">
        <v>38</v>
      </c>
      <c r="AB439" s="16" t="str">
        <v>E25</v>
      </c>
    </row>
    <row r="440" spans="1:28" x14ac:dyDescent="0.35">
      <c r="A440" s="331">
        <v>45688</v>
      </c>
      <c r="B440" s="330" t="str">
        <v>Veratour</v>
      </c>
      <c r="C440" s="330" t="str">
        <v>Tour Operator</v>
      </c>
      <c r="D440" s="330" t="str">
        <v/>
      </c>
      <c r="E440" s="330" t="str">
        <v/>
      </c>
      <c r="F440" s="330" t="str">
        <v>RT</v>
      </c>
      <c r="G440" s="330" t="str">
        <v>Inbound</v>
      </c>
      <c r="H440" s="330" t="str">
        <v>4S6015</v>
      </c>
      <c r="I440" s="331" t="str">
        <v>SSH-VRN</v>
      </c>
      <c r="J440" s="884">
        <v>45773</v>
      </c>
      <c r="K440" s="330">
        <v>40</v>
      </c>
      <c r="L440" s="330">
        <v>40</v>
      </c>
      <c r="M440" s="330">
        <v>290</v>
      </c>
      <c r="N440" s="330">
        <v>0</v>
      </c>
      <c r="O440" s="330">
        <v>0</v>
      </c>
      <c r="P440" s="330">
        <v>11600</v>
      </c>
      <c r="Q440" s="330" t="str">
        <v>Confirmed</v>
      </c>
      <c r="R440" s="330" t="str">
        <v>Countersigned</v>
      </c>
      <c r="S440" s="330" t="str">
        <v>SSH</v>
      </c>
      <c r="T440" s="330" t="str">
        <v>VRN</v>
      </c>
      <c r="U440" s="330" t="str">
        <v>VRN</v>
      </c>
      <c r="V440" s="330">
        <v>6</v>
      </c>
      <c r="W440" s="330">
        <v>85</v>
      </c>
      <c r="X440" s="330" t="str">
        <v>E25-05B</v>
      </c>
      <c r="Y440" s="330">
        <v>186</v>
      </c>
      <c r="Z440" s="330">
        <v>186</v>
      </c>
      <c r="AA440" s="330">
        <v>0</v>
      </c>
      <c r="AB440" s="16" t="str">
        <v>E25</v>
      </c>
    </row>
    <row r="441" spans="1:28" x14ac:dyDescent="0.35">
      <c r="A441" s="331">
        <v>45688</v>
      </c>
      <c r="B441" s="330" t="str">
        <v>Veratour</v>
      </c>
      <c r="C441" s="330" t="str">
        <v>Tour Operator</v>
      </c>
      <c r="D441" s="330" t="str">
        <v/>
      </c>
      <c r="E441" s="330" t="str">
        <v/>
      </c>
      <c r="F441" s="330" t="str">
        <v>RT</v>
      </c>
      <c r="G441" s="330" t="str">
        <v>Inbound</v>
      </c>
      <c r="H441" s="330" t="str">
        <v>4S6015</v>
      </c>
      <c r="I441" s="331" t="str">
        <v>SSH-VRN</v>
      </c>
      <c r="J441" s="884">
        <v>45780</v>
      </c>
      <c r="K441" s="330">
        <v>40</v>
      </c>
      <c r="L441" s="330">
        <v>40</v>
      </c>
      <c r="M441" s="330">
        <v>290</v>
      </c>
      <c r="N441" s="330">
        <v>0</v>
      </c>
      <c r="O441" s="330">
        <v>0</v>
      </c>
      <c r="P441" s="330">
        <v>11600</v>
      </c>
      <c r="Q441" s="330" t="str">
        <v>Confirmed</v>
      </c>
      <c r="R441" s="330" t="str">
        <v>Countersigned</v>
      </c>
      <c r="S441" s="330" t="str">
        <v>SSH</v>
      </c>
      <c r="T441" s="330" t="str">
        <v>VRN</v>
      </c>
      <c r="U441" s="330" t="str">
        <v>VRN</v>
      </c>
      <c r="V441" s="330">
        <v>6</v>
      </c>
      <c r="W441" s="330">
        <v>92</v>
      </c>
      <c r="X441" s="330" t="str">
        <v>E25-05B</v>
      </c>
      <c r="Y441" s="330">
        <v>186</v>
      </c>
      <c r="Z441" s="330">
        <v>181</v>
      </c>
      <c r="AA441" s="330">
        <v>5</v>
      </c>
      <c r="AB441" s="16" t="str">
        <v>E25</v>
      </c>
    </row>
    <row r="442" spans="1:28" x14ac:dyDescent="0.35">
      <c r="A442" s="331">
        <v>45689</v>
      </c>
      <c r="B442" s="330" t="str">
        <v>Searcharter</v>
      </c>
      <c r="C442" s="330" t="str">
        <v>Distributor</v>
      </c>
      <c r="D442" s="330" t="str">
        <v/>
      </c>
      <c r="E442" s="330" t="str">
        <v>ZRP79</v>
      </c>
      <c r="F442" s="330" t="str">
        <v>OW</v>
      </c>
      <c r="G442" s="330" t="str">
        <v>Outbound</v>
      </c>
      <c r="H442" s="330" t="str">
        <v>4S6016</v>
      </c>
      <c r="I442" s="331" t="str">
        <v>VRN-SSH</v>
      </c>
      <c r="J442" s="884">
        <v>45766</v>
      </c>
      <c r="K442" s="330">
        <v>3</v>
      </c>
      <c r="L442" s="330">
        <v>3</v>
      </c>
      <c r="M442" s="330">
        <v>300</v>
      </c>
      <c r="N442" s="330">
        <v>0</v>
      </c>
      <c r="O442" s="330">
        <v>0</v>
      </c>
      <c r="P442" s="330">
        <v>900</v>
      </c>
      <c r="Q442" s="330" t="str">
        <v>Confirmed</v>
      </c>
      <c r="R442" s="330" t="str">
        <v>Closed Deal</v>
      </c>
      <c r="S442" s="330" t="str">
        <v>VRN</v>
      </c>
      <c r="T442" s="330" t="str">
        <v>SSH</v>
      </c>
      <c r="U442" s="330" t="str">
        <v>VRN</v>
      </c>
      <c r="V442" s="330">
        <v>6</v>
      </c>
      <c r="W442" s="330">
        <v>77</v>
      </c>
      <c r="X442" s="330" t="str">
        <v>E25-05B</v>
      </c>
      <c r="Y442" s="330">
        <v>186</v>
      </c>
      <c r="Z442" s="330">
        <v>185</v>
      </c>
      <c r="AA442" s="330">
        <v>1</v>
      </c>
      <c r="AB442" s="16" t="str">
        <v>E25</v>
      </c>
    </row>
    <row r="443" spans="1:28" x14ac:dyDescent="0.35">
      <c r="A443" s="331">
        <v>45690</v>
      </c>
      <c r="B443" s="330" t="str">
        <v>Searcharter</v>
      </c>
      <c r="C443" s="330" t="str">
        <v>Distributor</v>
      </c>
      <c r="D443" s="330" t="str">
        <v/>
      </c>
      <c r="E443" s="330" t="str">
        <v>MQJUH</v>
      </c>
      <c r="F443" s="330" t="str">
        <v>OW</v>
      </c>
      <c r="G443" s="330" t="str">
        <v>Outbound</v>
      </c>
      <c r="H443" s="330" t="str">
        <v>4S6005</v>
      </c>
      <c r="I443" s="331" t="str">
        <v>SSH-MXP</v>
      </c>
      <c r="J443" s="884">
        <v>45772</v>
      </c>
      <c r="K443" s="330">
        <v>4</v>
      </c>
      <c r="L443" s="330">
        <v>4</v>
      </c>
      <c r="M443" s="330">
        <v>320</v>
      </c>
      <c r="N443" s="330">
        <v>0</v>
      </c>
      <c r="O443" s="330">
        <v>0</v>
      </c>
      <c r="P443" s="330">
        <v>1280</v>
      </c>
      <c r="Q443" s="330" t="str">
        <v>Confirmed</v>
      </c>
      <c r="R443" s="330" t="str">
        <v>Closed Deal</v>
      </c>
      <c r="S443" s="330" t="str">
        <v>SSH</v>
      </c>
      <c r="T443" s="330" t="str">
        <v>MXP</v>
      </c>
      <c r="U443" s="330" t="str">
        <v>MXP</v>
      </c>
      <c r="V443" s="330">
        <v>5</v>
      </c>
      <c r="W443" s="330">
        <v>82</v>
      </c>
      <c r="X443" s="330" t="str">
        <v>E25-04</v>
      </c>
      <c r="Y443" s="330">
        <v>186</v>
      </c>
      <c r="Z443" s="330">
        <v>186</v>
      </c>
      <c r="AA443" s="330">
        <v>0</v>
      </c>
      <c r="AB443" s="16" t="str">
        <v>E25</v>
      </c>
    </row>
    <row r="444" spans="1:28" x14ac:dyDescent="0.35">
      <c r="A444" s="331">
        <v>45690</v>
      </c>
      <c r="B444" s="330" t="str">
        <v>Searcharter</v>
      </c>
      <c r="C444" s="330" t="str">
        <v>Distributor</v>
      </c>
      <c r="D444" s="330" t="str">
        <v/>
      </c>
      <c r="E444" s="330" t="str">
        <v>6ZVFQ</v>
      </c>
      <c r="F444" s="330" t="str">
        <v>RT</v>
      </c>
      <c r="G444" s="330" t="str">
        <v>Outbound</v>
      </c>
      <c r="H444" s="330" t="str">
        <v>4S6016</v>
      </c>
      <c r="I444" s="331" t="str">
        <v>VRN-SSH</v>
      </c>
      <c r="J444" s="884">
        <v>45766</v>
      </c>
      <c r="K444" s="330">
        <v>3</v>
      </c>
      <c r="L444" s="330">
        <v>3</v>
      </c>
      <c r="M444" s="330">
        <v>300</v>
      </c>
      <c r="N444" s="330">
        <v>0</v>
      </c>
      <c r="O444" s="330">
        <v>0</v>
      </c>
      <c r="P444" s="330">
        <v>900</v>
      </c>
      <c r="Q444" s="330" t="str">
        <v>Confirmed</v>
      </c>
      <c r="R444" s="330" t="str">
        <v>Closed Deal</v>
      </c>
      <c r="S444" s="330" t="str">
        <v>VRN</v>
      </c>
      <c r="T444" s="330" t="str">
        <v>SSH</v>
      </c>
      <c r="U444" s="330" t="str">
        <v>VRN</v>
      </c>
      <c r="V444" s="330">
        <v>6</v>
      </c>
      <c r="W444" s="330">
        <v>76</v>
      </c>
      <c r="X444" s="330" t="str">
        <v>E25-05B</v>
      </c>
      <c r="Y444" s="330">
        <v>186</v>
      </c>
      <c r="Z444" s="330">
        <v>185</v>
      </c>
      <c r="AA444" s="330">
        <v>1</v>
      </c>
      <c r="AB444" s="16" t="str">
        <v>E25</v>
      </c>
    </row>
    <row r="445" spans="1:28" x14ac:dyDescent="0.35">
      <c r="A445" s="331">
        <v>45690</v>
      </c>
      <c r="B445" s="330" t="str">
        <v>Searcharter</v>
      </c>
      <c r="C445" s="330" t="str">
        <v>Distributor</v>
      </c>
      <c r="D445" s="330" t="str">
        <v/>
      </c>
      <c r="E445" s="330" t="str">
        <v>6ZVFQ</v>
      </c>
      <c r="F445" s="330" t="str">
        <v>RT</v>
      </c>
      <c r="G445" s="330" t="str">
        <v>Inbound</v>
      </c>
      <c r="H445" s="330" t="str">
        <v>4S6015</v>
      </c>
      <c r="I445" s="331" t="str">
        <v>SSH-VRN</v>
      </c>
      <c r="J445" s="884">
        <v>45773</v>
      </c>
      <c r="K445" s="330">
        <v>3</v>
      </c>
      <c r="L445" s="330">
        <v>3</v>
      </c>
      <c r="M445" s="330">
        <v>300</v>
      </c>
      <c r="N445" s="330">
        <v>0</v>
      </c>
      <c r="O445" s="330">
        <v>0</v>
      </c>
      <c r="P445" s="330">
        <v>900</v>
      </c>
      <c r="Q445" s="330" t="str">
        <v>Confirmed</v>
      </c>
      <c r="R445" s="330" t="str">
        <v>Closed Deal</v>
      </c>
      <c r="S445" s="330" t="str">
        <v>SSH</v>
      </c>
      <c r="T445" s="330" t="str">
        <v>VRN</v>
      </c>
      <c r="U445" s="330" t="str">
        <v>VRN</v>
      </c>
      <c r="V445" s="330">
        <v>6</v>
      </c>
      <c r="W445" s="330">
        <v>83</v>
      </c>
      <c r="X445" s="330" t="str">
        <v>E25-05B</v>
      </c>
      <c r="Y445" s="330">
        <v>186</v>
      </c>
      <c r="Z445" s="330">
        <v>186</v>
      </c>
      <c r="AA445" s="330">
        <v>0</v>
      </c>
      <c r="AB445" s="16" t="str">
        <v>E25</v>
      </c>
    </row>
    <row r="446" spans="1:28" x14ac:dyDescent="0.35">
      <c r="A446" s="331">
        <v>45690</v>
      </c>
      <c r="B446" s="330" t="str">
        <v>Searcharter</v>
      </c>
      <c r="C446" s="330" t="str">
        <v>Distributor</v>
      </c>
      <c r="D446" s="330" t="str">
        <v/>
      </c>
      <c r="E446" s="330" t="str">
        <v>LA7FR</v>
      </c>
      <c r="F446" s="330" t="str">
        <v>OW</v>
      </c>
      <c r="G446" s="330" t="str">
        <v>Outbound</v>
      </c>
      <c r="H446" s="330" t="str">
        <v>4S6006</v>
      </c>
      <c r="I446" s="331" t="str">
        <v>MXP-SSH</v>
      </c>
      <c r="J446" s="884">
        <v>45765</v>
      </c>
      <c r="K446" s="330">
        <v>2</v>
      </c>
      <c r="L446" s="330">
        <v>2</v>
      </c>
      <c r="M446" s="330">
        <v>325</v>
      </c>
      <c r="N446" s="330">
        <v>0</v>
      </c>
      <c r="O446" s="330">
        <v>0</v>
      </c>
      <c r="P446" s="330">
        <v>650</v>
      </c>
      <c r="Q446" s="330" t="str">
        <v>Confirmed</v>
      </c>
      <c r="R446" s="330" t="str">
        <v>Closed Deal</v>
      </c>
      <c r="S446" s="330" t="str">
        <v>MXP</v>
      </c>
      <c r="T446" s="330" t="str">
        <v>SSH</v>
      </c>
      <c r="U446" s="330" t="str">
        <v>MXP</v>
      </c>
      <c r="V446" s="330">
        <v>5</v>
      </c>
      <c r="W446" s="330">
        <v>75</v>
      </c>
      <c r="X446" s="330" t="str">
        <v>E25-04</v>
      </c>
      <c r="Y446" s="330">
        <v>186</v>
      </c>
      <c r="Z446" s="330">
        <v>186</v>
      </c>
      <c r="AA446" s="330">
        <v>0</v>
      </c>
      <c r="AB446" s="16" t="str">
        <v>E25</v>
      </c>
    </row>
    <row r="447" spans="1:28" x14ac:dyDescent="0.35">
      <c r="A447" s="331">
        <v>45691</v>
      </c>
      <c r="B447" s="330" t="str">
        <v>Genius</v>
      </c>
      <c r="C447" s="330" t="str">
        <v>Distributor</v>
      </c>
      <c r="D447" s="330" t="str">
        <v/>
      </c>
      <c r="E447" s="330" t="str">
        <v/>
      </c>
      <c r="F447" s="330" t="str">
        <v>OW</v>
      </c>
      <c r="G447" s="330" t="str">
        <v>Outbound</v>
      </c>
      <c r="H447" s="330" t="str">
        <v>4S6005</v>
      </c>
      <c r="I447" s="331" t="str">
        <v>SSH-MXP</v>
      </c>
      <c r="J447" s="884">
        <v>45772</v>
      </c>
      <c r="K447" s="330">
        <v>6</v>
      </c>
      <c r="L447" s="330">
        <v>6</v>
      </c>
      <c r="M447" s="330">
        <v>325</v>
      </c>
      <c r="N447" s="330">
        <v>0</v>
      </c>
      <c r="O447" s="330">
        <v>0</v>
      </c>
      <c r="P447" s="330">
        <v>1950</v>
      </c>
      <c r="Q447" s="330" t="str">
        <v>Confirmed</v>
      </c>
      <c r="R447" s="330" t="str">
        <v>Closed Deal</v>
      </c>
      <c r="S447" s="330" t="str">
        <v>SSH</v>
      </c>
      <c r="T447" s="330" t="str">
        <v>MXP</v>
      </c>
      <c r="U447" s="330" t="str">
        <v>MXP</v>
      </c>
      <c r="V447" s="330">
        <v>5</v>
      </c>
      <c r="W447" s="330">
        <v>81</v>
      </c>
      <c r="X447" s="330" t="str">
        <v>E25-04</v>
      </c>
      <c r="Y447" s="330">
        <v>186</v>
      </c>
      <c r="Z447" s="330">
        <v>186</v>
      </c>
      <c r="AA447" s="330">
        <v>0</v>
      </c>
      <c r="AB447" s="16" t="str">
        <v>E25</v>
      </c>
    </row>
    <row r="448" spans="1:28" x14ac:dyDescent="0.35">
      <c r="A448" s="331">
        <v>45688</v>
      </c>
      <c r="B448" s="330" t="str">
        <v>EuroAirlines</v>
      </c>
      <c r="C448" s="330" t="str">
        <v>Distributor</v>
      </c>
      <c r="D448" s="330" t="str">
        <v/>
      </c>
      <c r="E448" s="330" t="str">
        <v>11LA1D</v>
      </c>
      <c r="F448" s="330" t="str">
        <v>OW</v>
      </c>
      <c r="G448" s="330" t="str">
        <v>Outbound</v>
      </c>
      <c r="H448" s="330" t="str">
        <v>4S6018</v>
      </c>
      <c r="I448" s="331" t="str">
        <v>NAP-SSH</v>
      </c>
      <c r="J448" s="884">
        <v>45765</v>
      </c>
      <c r="K448" s="330">
        <v>1</v>
      </c>
      <c r="L448" s="330">
        <v>1</v>
      </c>
      <c r="M448" s="330">
        <v>230</v>
      </c>
      <c r="N448" s="330">
        <v>34.04</v>
      </c>
      <c r="O448" s="330">
        <v>30</v>
      </c>
      <c r="P448" s="330">
        <v>294.04000000000002</v>
      </c>
      <c r="Q448" s="330" t="str">
        <v>Confirmed</v>
      </c>
      <c r="R448" s="330" t="str">
        <v>Closed Deal</v>
      </c>
      <c r="S448" s="330" t="str">
        <v>NAP</v>
      </c>
      <c r="T448" s="330" t="str">
        <v>SSH</v>
      </c>
      <c r="U448" s="330" t="str">
        <v>NAP</v>
      </c>
      <c r="V448" s="330">
        <v>5</v>
      </c>
      <c r="W448" s="330">
        <v>77</v>
      </c>
      <c r="X448" s="330" t="str">
        <v>E25-08</v>
      </c>
      <c r="Y448" s="330">
        <v>186</v>
      </c>
      <c r="Z448" s="330">
        <v>186</v>
      </c>
      <c r="AA448" s="330">
        <v>0</v>
      </c>
      <c r="AB448" s="16" t="str">
        <v>E25</v>
      </c>
    </row>
    <row r="449" spans="1:28" x14ac:dyDescent="0.35">
      <c r="A449" s="331">
        <v>45688</v>
      </c>
      <c r="B449" s="330" t="str">
        <v>EuroAirlines</v>
      </c>
      <c r="C449" s="330" t="str">
        <v>Distributor</v>
      </c>
      <c r="D449" s="330" t="str">
        <v/>
      </c>
      <c r="E449" s="330" t="str">
        <v>11LA1D</v>
      </c>
      <c r="F449" s="330" t="str">
        <v>OW</v>
      </c>
      <c r="G449" s="330" t="str">
        <v>Outbound</v>
      </c>
      <c r="H449" s="330" t="str">
        <v>4S6017</v>
      </c>
      <c r="I449" s="331" t="str">
        <v>SSH-NAP</v>
      </c>
      <c r="J449" s="884">
        <v>45772</v>
      </c>
      <c r="K449" s="330">
        <v>1</v>
      </c>
      <c r="L449" s="330">
        <v>1</v>
      </c>
      <c r="M449" s="330">
        <v>220</v>
      </c>
      <c r="N449" s="330">
        <v>38.92</v>
      </c>
      <c r="O449" s="330">
        <v>40</v>
      </c>
      <c r="P449" s="330">
        <v>298.92</v>
      </c>
      <c r="Q449" s="330" t="str">
        <v>Confirmed</v>
      </c>
      <c r="R449" s="330" t="str">
        <v>Closed Deal</v>
      </c>
      <c r="S449" s="330" t="str">
        <v>SSH</v>
      </c>
      <c r="T449" s="330" t="str">
        <v>NAP</v>
      </c>
      <c r="U449" s="330" t="str">
        <v>NAP</v>
      </c>
      <c r="V449" s="330">
        <v>5</v>
      </c>
      <c r="W449" s="330">
        <v>84</v>
      </c>
      <c r="X449" s="330" t="str">
        <v>E25-08</v>
      </c>
      <c r="Y449" s="330">
        <v>186</v>
      </c>
      <c r="Z449" s="330">
        <v>186</v>
      </c>
      <c r="AA449" s="330">
        <v>0</v>
      </c>
      <c r="AB449" s="16" t="str">
        <v>E25</v>
      </c>
    </row>
    <row r="450" spans="1:28" x14ac:dyDescent="0.35">
      <c r="A450" s="331">
        <v>45688</v>
      </c>
      <c r="B450" s="330" t="str">
        <v>EuroAirlines</v>
      </c>
      <c r="C450" s="330" t="str">
        <v>Distributor</v>
      </c>
      <c r="D450" s="330" t="str">
        <v/>
      </c>
      <c r="E450" s="330" t="str">
        <v>11LA1D</v>
      </c>
      <c r="F450" s="330" t="str">
        <v>OW</v>
      </c>
      <c r="G450" s="330" t="str">
        <v>Outbound</v>
      </c>
      <c r="H450" s="330" t="str">
        <v>4S6018</v>
      </c>
      <c r="I450" s="331" t="str">
        <v>NAP-SSH</v>
      </c>
      <c r="J450" s="884">
        <v>45765</v>
      </c>
      <c r="K450" s="330">
        <v>1</v>
      </c>
      <c r="L450" s="330">
        <v>1</v>
      </c>
      <c r="M450" s="330">
        <v>230</v>
      </c>
      <c r="N450" s="330">
        <v>34.04</v>
      </c>
      <c r="O450" s="330">
        <v>30</v>
      </c>
      <c r="P450" s="330">
        <v>294.04000000000002</v>
      </c>
      <c r="Q450" s="330" t="str">
        <v>Confirmed</v>
      </c>
      <c r="R450" s="330" t="str">
        <v>Closed Deal</v>
      </c>
      <c r="S450" s="330" t="str">
        <v>NAP</v>
      </c>
      <c r="T450" s="330" t="str">
        <v>SSH</v>
      </c>
      <c r="U450" s="330" t="str">
        <v>NAP</v>
      </c>
      <c r="V450" s="330">
        <v>5</v>
      </c>
      <c r="W450" s="330">
        <v>77</v>
      </c>
      <c r="X450" s="330" t="str">
        <v>E25-08</v>
      </c>
      <c r="Y450" s="330">
        <v>186</v>
      </c>
      <c r="Z450" s="330">
        <v>186</v>
      </c>
      <c r="AA450" s="330">
        <v>0</v>
      </c>
      <c r="AB450" s="16" t="str">
        <v>E25</v>
      </c>
    </row>
    <row r="451" spans="1:28" x14ac:dyDescent="0.35">
      <c r="A451" s="331">
        <v>45688</v>
      </c>
      <c r="B451" s="330" t="str">
        <v>EuroAirlines</v>
      </c>
      <c r="C451" s="330" t="str">
        <v>Distributor</v>
      </c>
      <c r="D451" s="330" t="str">
        <v/>
      </c>
      <c r="E451" s="330" t="str">
        <v>11LA1D</v>
      </c>
      <c r="F451" s="330" t="str">
        <v>OW</v>
      </c>
      <c r="G451" s="330" t="str">
        <v>Outbound</v>
      </c>
      <c r="H451" s="330" t="str">
        <v>4S6017</v>
      </c>
      <c r="I451" s="331" t="str">
        <v>SSH-NAP</v>
      </c>
      <c r="J451" s="884">
        <v>45772</v>
      </c>
      <c r="K451" s="330">
        <v>1</v>
      </c>
      <c r="L451" s="330">
        <v>1</v>
      </c>
      <c r="M451" s="330">
        <v>220</v>
      </c>
      <c r="N451" s="330">
        <v>38.92</v>
      </c>
      <c r="O451" s="330">
        <v>40</v>
      </c>
      <c r="P451" s="330">
        <v>298.92</v>
      </c>
      <c r="Q451" s="330" t="str">
        <v>Confirmed</v>
      </c>
      <c r="R451" s="330" t="str">
        <v>Closed Deal</v>
      </c>
      <c r="S451" s="330" t="str">
        <v>SSH</v>
      </c>
      <c r="T451" s="330" t="str">
        <v>NAP</v>
      </c>
      <c r="U451" s="330" t="str">
        <v>NAP</v>
      </c>
      <c r="V451" s="330">
        <v>5</v>
      </c>
      <c r="W451" s="330">
        <v>84</v>
      </c>
      <c r="X451" s="330" t="str">
        <v>E25-08</v>
      </c>
      <c r="Y451" s="330">
        <v>186</v>
      </c>
      <c r="Z451" s="330">
        <v>186</v>
      </c>
      <c r="AA451" s="330">
        <v>0</v>
      </c>
      <c r="AB451" s="16" t="str">
        <v>E25</v>
      </c>
    </row>
    <row r="452" spans="1:28" x14ac:dyDescent="0.35">
      <c r="A452" s="331">
        <v>45691</v>
      </c>
      <c r="B452" s="330" t="str">
        <v>Ahotsun Tour Operator srls</v>
      </c>
      <c r="C452" s="330" t="str">
        <v>Tour Operator</v>
      </c>
      <c r="D452" s="330" t="str">
        <v/>
      </c>
      <c r="E452" s="330" t="str">
        <v/>
      </c>
      <c r="F452" s="330" t="str">
        <v>RT</v>
      </c>
      <c r="G452" s="330" t="str">
        <v>Outbound</v>
      </c>
      <c r="H452" s="330" t="str">
        <v>4S6018</v>
      </c>
      <c r="I452" s="331" t="str">
        <v>NAP-SSH</v>
      </c>
      <c r="J452" s="884">
        <v>45772</v>
      </c>
      <c r="K452" s="330">
        <v>10</v>
      </c>
      <c r="L452" s="330">
        <v>10</v>
      </c>
      <c r="M452" s="330">
        <v>245</v>
      </c>
      <c r="N452" s="330">
        <v>0</v>
      </c>
      <c r="O452" s="330">
        <v>0</v>
      </c>
      <c r="P452" s="330">
        <v>2450</v>
      </c>
      <c r="Q452" s="330" t="str">
        <v>Confirmed</v>
      </c>
      <c r="R452" s="330" t="str">
        <v>Countersigned</v>
      </c>
      <c r="S452" s="330" t="str">
        <v>NAP</v>
      </c>
      <c r="T452" s="330" t="str">
        <v>SSH</v>
      </c>
      <c r="U452" s="330" t="str">
        <v>NAP</v>
      </c>
      <c r="V452" s="330">
        <v>5</v>
      </c>
      <c r="W452" s="330">
        <v>81</v>
      </c>
      <c r="X452" s="330" t="str">
        <v>E25-08</v>
      </c>
      <c r="Y452" s="330">
        <v>186</v>
      </c>
      <c r="Z452" s="330">
        <v>184</v>
      </c>
      <c r="AA452" s="330">
        <v>2</v>
      </c>
      <c r="AB452" s="16" t="str">
        <v>E25</v>
      </c>
    </row>
    <row r="453" spans="1:28" x14ac:dyDescent="0.35">
      <c r="A453" s="331">
        <v>45691</v>
      </c>
      <c r="B453" s="330" t="str">
        <v>Ahotsun Tour Operator srls</v>
      </c>
      <c r="C453" s="330" t="str">
        <v>Tour Operator</v>
      </c>
      <c r="D453" s="330" t="str">
        <v/>
      </c>
      <c r="E453" s="330" t="str">
        <v/>
      </c>
      <c r="F453" s="330" t="str">
        <v>RT</v>
      </c>
      <c r="G453" s="330" t="str">
        <v>Inbound</v>
      </c>
      <c r="H453" s="330" t="str">
        <v>4S6017</v>
      </c>
      <c r="I453" s="331" t="str">
        <v>SSH-NAP</v>
      </c>
      <c r="J453" s="884">
        <v>45779</v>
      </c>
      <c r="K453" s="330">
        <v>10</v>
      </c>
      <c r="L453" s="330">
        <v>10</v>
      </c>
      <c r="M453" s="330">
        <v>245</v>
      </c>
      <c r="N453" s="330">
        <v>0</v>
      </c>
      <c r="O453" s="330">
        <v>0</v>
      </c>
      <c r="P453" s="330">
        <v>2450</v>
      </c>
      <c r="Q453" s="330" t="str">
        <v>Confirmed</v>
      </c>
      <c r="R453" s="330" t="str">
        <v>Countersigned</v>
      </c>
      <c r="S453" s="330" t="str">
        <v>SSH</v>
      </c>
      <c r="T453" s="330" t="str">
        <v>NAP</v>
      </c>
      <c r="U453" s="330" t="str">
        <v>NAP</v>
      </c>
      <c r="V453" s="330">
        <v>5</v>
      </c>
      <c r="W453" s="330">
        <v>88</v>
      </c>
      <c r="X453" s="330" t="str">
        <v>E25-08</v>
      </c>
      <c r="Y453" s="330">
        <v>186</v>
      </c>
      <c r="Z453" s="330">
        <v>189</v>
      </c>
      <c r="AA453" s="330">
        <v>-3</v>
      </c>
      <c r="AB453" s="16" t="str">
        <v>E25</v>
      </c>
    </row>
    <row r="454" spans="1:28" x14ac:dyDescent="0.35">
      <c r="A454" s="331">
        <v>45689</v>
      </c>
      <c r="B454" s="330" t="str">
        <v>EuroAirlines</v>
      </c>
      <c r="C454" s="330" t="str">
        <v>Distributor</v>
      </c>
      <c r="D454" s="330" t="str">
        <v/>
      </c>
      <c r="E454" s="330" t="str">
        <v>11LA92</v>
      </c>
      <c r="F454" s="330" t="str">
        <v>OW</v>
      </c>
      <c r="G454" s="330" t="str">
        <v>Outbound</v>
      </c>
      <c r="H454" s="330" t="str">
        <v>4S6015</v>
      </c>
      <c r="I454" s="331" t="str">
        <v>SSH-VRN</v>
      </c>
      <c r="J454" s="884">
        <v>45773</v>
      </c>
      <c r="K454" s="330">
        <v>1</v>
      </c>
      <c r="L454" s="330">
        <v>1</v>
      </c>
      <c r="M454" s="330">
        <v>270</v>
      </c>
      <c r="N454" s="330">
        <v>37.72</v>
      </c>
      <c r="O454" s="330">
        <v>40</v>
      </c>
      <c r="P454" s="330">
        <v>347.72</v>
      </c>
      <c r="Q454" s="330" t="str">
        <v>Confirmed</v>
      </c>
      <c r="R454" s="330" t="str">
        <v>Closed Deal</v>
      </c>
      <c r="S454" s="330" t="str">
        <v>SSH</v>
      </c>
      <c r="T454" s="330" t="str">
        <v>VRN</v>
      </c>
      <c r="U454" s="330" t="str">
        <v>VRN</v>
      </c>
      <c r="V454" s="330">
        <v>6</v>
      </c>
      <c r="W454" s="330">
        <v>84</v>
      </c>
      <c r="X454" s="330" t="str">
        <v>E25-05B</v>
      </c>
      <c r="Y454" s="330">
        <v>186</v>
      </c>
      <c r="Z454" s="330">
        <v>186</v>
      </c>
      <c r="AA454" s="330">
        <v>0</v>
      </c>
      <c r="AB454" s="16" t="str">
        <v>E25</v>
      </c>
    </row>
    <row r="455" spans="1:28" x14ac:dyDescent="0.35">
      <c r="A455" s="331">
        <v>45689</v>
      </c>
      <c r="B455" s="330" t="str">
        <v>EuroAirlines</v>
      </c>
      <c r="C455" s="330" t="str">
        <v>Distributor</v>
      </c>
      <c r="D455" s="330" t="str">
        <v/>
      </c>
      <c r="E455" s="330" t="str">
        <v>11LA92</v>
      </c>
      <c r="F455" s="330" t="str">
        <v>OW</v>
      </c>
      <c r="G455" s="330" t="str">
        <v>Outbound</v>
      </c>
      <c r="H455" s="330" t="str">
        <v>4S6015</v>
      </c>
      <c r="I455" s="331" t="str">
        <v>SSH-VRN</v>
      </c>
      <c r="J455" s="884">
        <v>45773</v>
      </c>
      <c r="K455" s="330">
        <v>1</v>
      </c>
      <c r="L455" s="330">
        <v>1</v>
      </c>
      <c r="M455" s="330">
        <v>202.5</v>
      </c>
      <c r="N455" s="330">
        <v>37.72</v>
      </c>
      <c r="O455" s="330">
        <v>40</v>
      </c>
      <c r="P455" s="330">
        <v>280.22000000000003</v>
      </c>
      <c r="Q455" s="330" t="str">
        <v>Confirmed</v>
      </c>
      <c r="R455" s="330" t="str">
        <v>Closed Deal</v>
      </c>
      <c r="S455" s="330" t="str">
        <v>SSH</v>
      </c>
      <c r="T455" s="330" t="str">
        <v>VRN</v>
      </c>
      <c r="U455" s="330" t="str">
        <v>VRN</v>
      </c>
      <c r="V455" s="330">
        <v>6</v>
      </c>
      <c r="W455" s="330">
        <v>84</v>
      </c>
      <c r="X455" s="330" t="str">
        <v>E25-05B</v>
      </c>
      <c r="Y455" s="330">
        <v>186</v>
      </c>
      <c r="Z455" s="330">
        <v>186</v>
      </c>
      <c r="AA455" s="330">
        <v>0</v>
      </c>
      <c r="AB455" s="16" t="str">
        <v>E25</v>
      </c>
    </row>
    <row r="456" spans="1:28" x14ac:dyDescent="0.35">
      <c r="A456" s="331">
        <v>45689</v>
      </c>
      <c r="B456" s="330" t="str">
        <v>EuroAirlines</v>
      </c>
      <c r="C456" s="330" t="str">
        <v>Distributor</v>
      </c>
      <c r="D456" s="330" t="str">
        <v/>
      </c>
      <c r="E456" s="330" t="str">
        <v>11LA92</v>
      </c>
      <c r="F456" s="330" t="str">
        <v>OW</v>
      </c>
      <c r="G456" s="330" t="str">
        <v>Outbound</v>
      </c>
      <c r="H456" s="330" t="str">
        <v>4S6015</v>
      </c>
      <c r="I456" s="331" t="str">
        <v>SSH-VRN</v>
      </c>
      <c r="J456" s="884">
        <v>45773</v>
      </c>
      <c r="K456" s="330">
        <v>1</v>
      </c>
      <c r="L456" s="330">
        <v>1</v>
      </c>
      <c r="M456" s="330">
        <v>270</v>
      </c>
      <c r="N456" s="330">
        <v>37.72</v>
      </c>
      <c r="O456" s="330">
        <v>40</v>
      </c>
      <c r="P456" s="330">
        <v>347.72</v>
      </c>
      <c r="Q456" s="330" t="str">
        <v>Confirmed</v>
      </c>
      <c r="R456" s="330" t="str">
        <v>Closed Deal</v>
      </c>
      <c r="S456" s="330" t="str">
        <v>SSH</v>
      </c>
      <c r="T456" s="330" t="str">
        <v>VRN</v>
      </c>
      <c r="U456" s="330" t="str">
        <v>VRN</v>
      </c>
      <c r="V456" s="330">
        <v>6</v>
      </c>
      <c r="W456" s="330">
        <v>84</v>
      </c>
      <c r="X456" s="330" t="str">
        <v>E25-05B</v>
      </c>
      <c r="Y456" s="330">
        <v>186</v>
      </c>
      <c r="Z456" s="330">
        <v>186</v>
      </c>
      <c r="AA456" s="330">
        <v>0</v>
      </c>
      <c r="AB456" s="16" t="str">
        <v>E25</v>
      </c>
    </row>
    <row r="457" spans="1:28" x14ac:dyDescent="0.35">
      <c r="A457" s="331">
        <v>45691</v>
      </c>
      <c r="B457" s="330" t="str">
        <v>Italgsa-Iscla Maior</v>
      </c>
      <c r="C457" s="330" t="str">
        <v>Tour Operator</v>
      </c>
      <c r="D457" s="330" t="str">
        <v/>
      </c>
      <c r="E457" s="330" t="str">
        <v/>
      </c>
      <c r="F457" s="330" t="str">
        <v>RT</v>
      </c>
      <c r="G457" s="330" t="str">
        <v>Outbound</v>
      </c>
      <c r="H457" s="330" t="str">
        <v>NE7121</v>
      </c>
      <c r="I457" s="331" t="str">
        <v>NAP-SSH</v>
      </c>
      <c r="J457" s="884">
        <v>45865</v>
      </c>
      <c r="K457" s="330">
        <v>30</v>
      </c>
      <c r="L457" s="330">
        <v>30</v>
      </c>
      <c r="M457" s="330">
        <v>225</v>
      </c>
      <c r="N457" s="330">
        <v>0</v>
      </c>
      <c r="O457" s="330">
        <v>0</v>
      </c>
      <c r="P457" s="330">
        <v>6750</v>
      </c>
      <c r="Q457" s="330" t="str">
        <v>Confirmed</v>
      </c>
      <c r="R457" s="330" t="str">
        <v>Countersigned</v>
      </c>
      <c r="S457" s="330" t="str">
        <v>NAP</v>
      </c>
      <c r="T457" s="330" t="str">
        <v>SSH</v>
      </c>
      <c r="U457" s="330" t="str">
        <v>NAP</v>
      </c>
      <c r="V457" s="330">
        <v>7</v>
      </c>
      <c r="W457" s="330">
        <v>174</v>
      </c>
      <c r="X457" s="330" t="str">
        <v>S25-06</v>
      </c>
      <c r="Y457" s="330">
        <v>179</v>
      </c>
      <c r="Z457" s="330">
        <v>170</v>
      </c>
      <c r="AA457" s="330">
        <v>9</v>
      </c>
      <c r="AB457" s="16" t="str">
        <v>S25</v>
      </c>
    </row>
    <row r="458" spans="1:28" x14ac:dyDescent="0.35">
      <c r="A458" s="331">
        <v>45691</v>
      </c>
      <c r="B458" s="330" t="str">
        <v>Italgsa-Iscla Maior</v>
      </c>
      <c r="C458" s="330" t="str">
        <v>Tour Operator</v>
      </c>
      <c r="D458" s="330" t="str">
        <v/>
      </c>
      <c r="E458" s="330" t="str">
        <v/>
      </c>
      <c r="F458" s="330" t="str">
        <v>RT</v>
      </c>
      <c r="G458" s="330" t="str">
        <v>Outbound</v>
      </c>
      <c r="H458" s="330" t="str">
        <v>NE7121</v>
      </c>
      <c r="I458" s="331" t="str">
        <v>NAP-SSH</v>
      </c>
      <c r="J458" s="884">
        <v>45872</v>
      </c>
      <c r="K458" s="330">
        <v>30</v>
      </c>
      <c r="L458" s="330">
        <v>30</v>
      </c>
      <c r="M458" s="330">
        <v>225</v>
      </c>
      <c r="N458" s="330">
        <v>0</v>
      </c>
      <c r="O458" s="330">
        <v>0</v>
      </c>
      <c r="P458" s="330">
        <v>6750</v>
      </c>
      <c r="Q458" s="330" t="str">
        <v>Confirmed</v>
      </c>
      <c r="R458" s="330" t="str">
        <v>Countersigned</v>
      </c>
      <c r="S458" s="330" t="str">
        <v>NAP</v>
      </c>
      <c r="T458" s="330" t="str">
        <v>SSH</v>
      </c>
      <c r="U458" s="330" t="str">
        <v>NAP</v>
      </c>
      <c r="V458" s="330">
        <v>7</v>
      </c>
      <c r="W458" s="330">
        <v>181</v>
      </c>
      <c r="X458" s="330" t="str">
        <v>S25-06</v>
      </c>
      <c r="Y458" s="330">
        <v>179</v>
      </c>
      <c r="Z458" s="330">
        <v>170</v>
      </c>
      <c r="AA458" s="330">
        <v>9</v>
      </c>
      <c r="AB458" s="16" t="str">
        <v>S25</v>
      </c>
    </row>
    <row r="459" spans="1:28" x14ac:dyDescent="0.35">
      <c r="A459" s="331">
        <v>45691</v>
      </c>
      <c r="B459" s="330" t="str">
        <v>Italgsa-Iscla Maior</v>
      </c>
      <c r="C459" s="330" t="str">
        <v>Tour Operator</v>
      </c>
      <c r="D459" s="330" t="str">
        <v/>
      </c>
      <c r="E459" s="330" t="str">
        <v/>
      </c>
      <c r="F459" s="330" t="str">
        <v>RT</v>
      </c>
      <c r="G459" s="330" t="str">
        <v>Outbound</v>
      </c>
      <c r="H459" s="330" t="str">
        <v>NE7121</v>
      </c>
      <c r="I459" s="331" t="str">
        <v>NAP-SSH</v>
      </c>
      <c r="J459" s="884">
        <v>45879</v>
      </c>
      <c r="K459" s="330">
        <v>30</v>
      </c>
      <c r="L459" s="330">
        <v>30</v>
      </c>
      <c r="M459" s="330">
        <v>225</v>
      </c>
      <c r="N459" s="330">
        <v>0</v>
      </c>
      <c r="O459" s="330">
        <v>0</v>
      </c>
      <c r="P459" s="330">
        <v>6750</v>
      </c>
      <c r="Q459" s="330" t="str">
        <v>Confirmed</v>
      </c>
      <c r="R459" s="330" t="str">
        <v>Countersigned</v>
      </c>
      <c r="S459" s="330" t="str">
        <v>NAP</v>
      </c>
      <c r="T459" s="330" t="str">
        <v>SSH</v>
      </c>
      <c r="U459" s="330" t="str">
        <v>NAP</v>
      </c>
      <c r="V459" s="330">
        <v>7</v>
      </c>
      <c r="W459" s="330">
        <v>188</v>
      </c>
      <c r="X459" s="330" t="str">
        <v>S25-06</v>
      </c>
      <c r="Y459" s="330">
        <v>179</v>
      </c>
      <c r="Z459" s="330">
        <v>176</v>
      </c>
      <c r="AA459" s="330">
        <v>3</v>
      </c>
      <c r="AB459" s="16" t="str">
        <v>S25</v>
      </c>
    </row>
    <row r="460" spans="1:28" x14ac:dyDescent="0.35">
      <c r="A460" s="331">
        <v>45691</v>
      </c>
      <c r="B460" s="330" t="str">
        <v>Italgsa-Iscla Maior</v>
      </c>
      <c r="C460" s="330" t="str">
        <v>Tour Operator</v>
      </c>
      <c r="D460" s="330" t="str">
        <v/>
      </c>
      <c r="E460" s="330" t="str">
        <v/>
      </c>
      <c r="F460" s="330" t="str">
        <v>RT</v>
      </c>
      <c r="G460" s="330" t="str">
        <v>Outbound</v>
      </c>
      <c r="H460" s="330" t="str">
        <v>NE7121</v>
      </c>
      <c r="I460" s="331" t="str">
        <v>NAP-SSH</v>
      </c>
      <c r="J460" s="884">
        <v>45886</v>
      </c>
      <c r="K460" s="330">
        <v>30</v>
      </c>
      <c r="L460" s="330">
        <v>30</v>
      </c>
      <c r="M460" s="330">
        <v>225</v>
      </c>
      <c r="N460" s="330">
        <v>0</v>
      </c>
      <c r="O460" s="330">
        <v>0</v>
      </c>
      <c r="P460" s="330">
        <v>6750</v>
      </c>
      <c r="Q460" s="330" t="str">
        <v>Confirmed</v>
      </c>
      <c r="R460" s="330" t="str">
        <v>Countersigned</v>
      </c>
      <c r="S460" s="330" t="str">
        <v>NAP</v>
      </c>
      <c r="T460" s="330" t="str">
        <v>SSH</v>
      </c>
      <c r="U460" s="330" t="str">
        <v>NAP</v>
      </c>
      <c r="V460" s="330">
        <v>7</v>
      </c>
      <c r="W460" s="330">
        <v>195</v>
      </c>
      <c r="X460" s="330" t="str">
        <v>S25-06</v>
      </c>
      <c r="Y460" s="330">
        <v>179</v>
      </c>
      <c r="Z460" s="330">
        <v>170</v>
      </c>
      <c r="AA460" s="330">
        <v>9</v>
      </c>
      <c r="AB460" s="16" t="str">
        <v>S25</v>
      </c>
    </row>
    <row r="461" spans="1:28" x14ac:dyDescent="0.35">
      <c r="A461" s="331">
        <v>45691</v>
      </c>
      <c r="B461" s="330" t="str">
        <v>Italgsa-Iscla Maior</v>
      </c>
      <c r="C461" s="330" t="str">
        <v>Tour Operator</v>
      </c>
      <c r="D461" s="330" t="str">
        <v/>
      </c>
      <c r="E461" s="330" t="str">
        <v/>
      </c>
      <c r="F461" s="330" t="str">
        <v>RT</v>
      </c>
      <c r="G461" s="330" t="str">
        <v>Outbound</v>
      </c>
      <c r="H461" s="330" t="str">
        <v>NE7121</v>
      </c>
      <c r="I461" s="331" t="str">
        <v>NAP-SSH</v>
      </c>
      <c r="J461" s="884">
        <v>45893</v>
      </c>
      <c r="K461" s="330">
        <v>30</v>
      </c>
      <c r="L461" s="330">
        <v>30</v>
      </c>
      <c r="M461" s="330">
        <v>225</v>
      </c>
      <c r="N461" s="330">
        <v>0</v>
      </c>
      <c r="O461" s="330">
        <v>0</v>
      </c>
      <c r="P461" s="330">
        <v>6750</v>
      </c>
      <c r="Q461" s="330" t="str">
        <v>Confirmed</v>
      </c>
      <c r="R461" s="330" t="str">
        <v>Countersigned</v>
      </c>
      <c r="S461" s="330" t="str">
        <v>NAP</v>
      </c>
      <c r="T461" s="330" t="str">
        <v>SSH</v>
      </c>
      <c r="U461" s="330" t="str">
        <v>NAP</v>
      </c>
      <c r="V461" s="330">
        <v>7</v>
      </c>
      <c r="W461" s="330">
        <v>202</v>
      </c>
      <c r="X461" s="330" t="str">
        <v>S25-06</v>
      </c>
      <c r="Y461" s="330">
        <v>179</v>
      </c>
      <c r="Z461" s="330">
        <v>170</v>
      </c>
      <c r="AA461" s="330">
        <v>9</v>
      </c>
      <c r="AB461" s="16" t="str">
        <v>S25</v>
      </c>
    </row>
    <row r="462" spans="1:28" x14ac:dyDescent="0.35">
      <c r="A462" s="331">
        <v>45691</v>
      </c>
      <c r="B462" s="330" t="str">
        <v>Italgsa-Iscla Maior</v>
      </c>
      <c r="C462" s="330" t="str">
        <v>Tour Operator</v>
      </c>
      <c r="D462" s="330" t="str">
        <v/>
      </c>
      <c r="E462" s="330" t="str">
        <v/>
      </c>
      <c r="F462" s="330" t="str">
        <v>RT</v>
      </c>
      <c r="G462" s="330" t="str">
        <v>Outbound</v>
      </c>
      <c r="H462" s="330" t="str">
        <v>NE7121</v>
      </c>
      <c r="I462" s="331" t="str">
        <v>NAP-SSH</v>
      </c>
      <c r="J462" s="884">
        <v>45900</v>
      </c>
      <c r="K462" s="330">
        <v>30</v>
      </c>
      <c r="L462" s="330">
        <v>30</v>
      </c>
      <c r="M462" s="330">
        <v>225</v>
      </c>
      <c r="N462" s="330">
        <v>0</v>
      </c>
      <c r="O462" s="330">
        <v>0</v>
      </c>
      <c r="P462" s="330">
        <v>6750</v>
      </c>
      <c r="Q462" s="330" t="str">
        <v>Confirmed</v>
      </c>
      <c r="R462" s="330" t="str">
        <v>Countersigned</v>
      </c>
      <c r="S462" s="330" t="str">
        <v>NAP</v>
      </c>
      <c r="T462" s="330" t="str">
        <v>SSH</v>
      </c>
      <c r="U462" s="330" t="str">
        <v>NAP</v>
      </c>
      <c r="V462" s="330">
        <v>7</v>
      </c>
      <c r="W462" s="330">
        <v>209</v>
      </c>
      <c r="X462" s="330" t="str">
        <v>S25-06</v>
      </c>
      <c r="Y462" s="330">
        <v>179</v>
      </c>
      <c r="Z462" s="330">
        <v>170</v>
      </c>
      <c r="AA462" s="330">
        <v>9</v>
      </c>
      <c r="AB462" s="16" t="str">
        <v>S25</v>
      </c>
    </row>
    <row r="463" spans="1:28" x14ac:dyDescent="0.35">
      <c r="A463" s="331">
        <v>45691</v>
      </c>
      <c r="B463" s="330" t="str">
        <v>Italgsa-Iscla Maior</v>
      </c>
      <c r="C463" s="330" t="str">
        <v>Tour Operator</v>
      </c>
      <c r="D463" s="330" t="str">
        <v/>
      </c>
      <c r="E463" s="330" t="str">
        <v/>
      </c>
      <c r="F463" s="330" t="str">
        <v>RT</v>
      </c>
      <c r="G463" s="330" t="str">
        <v>Inbound</v>
      </c>
      <c r="H463" s="330" t="str">
        <v>NE7120</v>
      </c>
      <c r="I463" s="331" t="str">
        <v>SSH-NAP</v>
      </c>
      <c r="J463" s="884">
        <v>45872</v>
      </c>
      <c r="K463" s="330">
        <v>30</v>
      </c>
      <c r="L463" s="330">
        <v>30</v>
      </c>
      <c r="M463" s="330">
        <v>225</v>
      </c>
      <c r="N463" s="330">
        <v>0</v>
      </c>
      <c r="O463" s="330">
        <v>0</v>
      </c>
      <c r="P463" s="330">
        <v>6750</v>
      </c>
      <c r="Q463" s="330" t="str">
        <v>Confirmed</v>
      </c>
      <c r="R463" s="330" t="str">
        <v>Countersigned</v>
      </c>
      <c r="S463" s="330" t="str">
        <v>SSH</v>
      </c>
      <c r="T463" s="330" t="str">
        <v>NAP</v>
      </c>
      <c r="U463" s="330" t="str">
        <v>NAP</v>
      </c>
      <c r="V463" s="330">
        <v>7</v>
      </c>
      <c r="W463" s="330">
        <v>181</v>
      </c>
      <c r="X463" s="330" t="str">
        <v>S25-06</v>
      </c>
      <c r="Y463" s="330">
        <v>179</v>
      </c>
      <c r="Z463" s="330">
        <v>170</v>
      </c>
      <c r="AA463" s="330">
        <v>9</v>
      </c>
      <c r="AB463" s="16" t="str">
        <v>S25</v>
      </c>
    </row>
    <row r="464" spans="1:28" x14ac:dyDescent="0.35">
      <c r="A464" s="331">
        <v>45691</v>
      </c>
      <c r="B464" s="330" t="str">
        <v>Italgsa-Iscla Maior</v>
      </c>
      <c r="C464" s="330" t="str">
        <v>Tour Operator</v>
      </c>
      <c r="D464" s="330" t="str">
        <v/>
      </c>
      <c r="E464" s="330" t="str">
        <v/>
      </c>
      <c r="F464" s="330" t="str">
        <v>RT</v>
      </c>
      <c r="G464" s="330" t="str">
        <v>Inbound</v>
      </c>
      <c r="H464" s="330" t="str">
        <v>NE7120</v>
      </c>
      <c r="I464" s="331" t="str">
        <v>SSH-NAP</v>
      </c>
      <c r="J464" s="884">
        <v>45879</v>
      </c>
      <c r="K464" s="330">
        <v>30</v>
      </c>
      <c r="L464" s="330">
        <v>30</v>
      </c>
      <c r="M464" s="330">
        <v>225</v>
      </c>
      <c r="N464" s="330">
        <v>0</v>
      </c>
      <c r="O464" s="330">
        <v>0</v>
      </c>
      <c r="P464" s="330">
        <v>6750</v>
      </c>
      <c r="Q464" s="330" t="str">
        <v>Confirmed</v>
      </c>
      <c r="R464" s="330" t="str">
        <v>Countersigned</v>
      </c>
      <c r="S464" s="330" t="str">
        <v>SSH</v>
      </c>
      <c r="T464" s="330" t="str">
        <v>NAP</v>
      </c>
      <c r="U464" s="330" t="str">
        <v>NAP</v>
      </c>
      <c r="V464" s="330">
        <v>7</v>
      </c>
      <c r="W464" s="330">
        <v>188</v>
      </c>
      <c r="X464" s="330" t="str">
        <v>S25-06</v>
      </c>
      <c r="Y464" s="330">
        <v>179</v>
      </c>
      <c r="Z464" s="330">
        <v>170</v>
      </c>
      <c r="AA464" s="330">
        <v>9</v>
      </c>
      <c r="AB464" s="16" t="str">
        <v>S25</v>
      </c>
    </row>
    <row r="465" spans="1:28" x14ac:dyDescent="0.35">
      <c r="A465" s="331">
        <v>45691</v>
      </c>
      <c r="B465" s="330" t="str">
        <v>Italgsa-Iscla Maior</v>
      </c>
      <c r="C465" s="330" t="str">
        <v>Tour Operator</v>
      </c>
      <c r="D465" s="330" t="str">
        <v/>
      </c>
      <c r="E465" s="330" t="str">
        <v/>
      </c>
      <c r="F465" s="330" t="str">
        <v>RT</v>
      </c>
      <c r="G465" s="330" t="str">
        <v>Inbound</v>
      </c>
      <c r="H465" s="330" t="str">
        <v>NE7120</v>
      </c>
      <c r="I465" s="331" t="str">
        <v>SSH-NAP</v>
      </c>
      <c r="J465" s="884">
        <v>45886</v>
      </c>
      <c r="K465" s="330">
        <v>30</v>
      </c>
      <c r="L465" s="330">
        <v>30</v>
      </c>
      <c r="M465" s="330">
        <v>225</v>
      </c>
      <c r="N465" s="330">
        <v>0</v>
      </c>
      <c r="O465" s="330">
        <v>0</v>
      </c>
      <c r="P465" s="330">
        <v>6750</v>
      </c>
      <c r="Q465" s="330" t="str">
        <v>Confirmed</v>
      </c>
      <c r="R465" s="330" t="str">
        <v>Countersigned</v>
      </c>
      <c r="S465" s="330" t="str">
        <v>SSH</v>
      </c>
      <c r="T465" s="330" t="str">
        <v>NAP</v>
      </c>
      <c r="U465" s="330" t="str">
        <v>NAP</v>
      </c>
      <c r="V465" s="330">
        <v>7</v>
      </c>
      <c r="W465" s="330">
        <v>195</v>
      </c>
      <c r="X465" s="330" t="str">
        <v>S25-06</v>
      </c>
      <c r="Y465" s="330">
        <v>179</v>
      </c>
      <c r="Z465" s="330">
        <v>176</v>
      </c>
      <c r="AA465" s="330">
        <v>3</v>
      </c>
      <c r="AB465" s="16" t="str">
        <v>S25</v>
      </c>
    </row>
    <row r="466" spans="1:28" x14ac:dyDescent="0.35">
      <c r="A466" s="331">
        <v>45691</v>
      </c>
      <c r="B466" s="330" t="str">
        <v>Italgsa-Iscla Maior</v>
      </c>
      <c r="C466" s="330" t="str">
        <v>Tour Operator</v>
      </c>
      <c r="D466" s="330" t="str">
        <v/>
      </c>
      <c r="E466" s="330" t="str">
        <v/>
      </c>
      <c r="F466" s="330" t="str">
        <v>RT</v>
      </c>
      <c r="G466" s="330" t="str">
        <v>Inbound</v>
      </c>
      <c r="H466" s="330" t="str">
        <v>NE7120</v>
      </c>
      <c r="I466" s="331" t="str">
        <v>SSH-NAP</v>
      </c>
      <c r="J466" s="884">
        <v>45893</v>
      </c>
      <c r="K466" s="330">
        <v>30</v>
      </c>
      <c r="L466" s="330">
        <v>30</v>
      </c>
      <c r="M466" s="330">
        <v>225</v>
      </c>
      <c r="N466" s="330">
        <v>0</v>
      </c>
      <c r="O466" s="330">
        <v>0</v>
      </c>
      <c r="P466" s="330">
        <v>6750</v>
      </c>
      <c r="Q466" s="330" t="str">
        <v>Confirmed</v>
      </c>
      <c r="R466" s="330" t="str">
        <v>Countersigned</v>
      </c>
      <c r="S466" s="330" t="str">
        <v>SSH</v>
      </c>
      <c r="T466" s="330" t="str">
        <v>NAP</v>
      </c>
      <c r="U466" s="330" t="str">
        <v>NAP</v>
      </c>
      <c r="V466" s="330">
        <v>7</v>
      </c>
      <c r="W466" s="330">
        <v>202</v>
      </c>
      <c r="X466" s="330" t="str">
        <v>S25-06</v>
      </c>
      <c r="Y466" s="330">
        <v>179</v>
      </c>
      <c r="Z466" s="330">
        <v>170</v>
      </c>
      <c r="AA466" s="330">
        <v>9</v>
      </c>
      <c r="AB466" s="16" t="str">
        <v>S25</v>
      </c>
    </row>
    <row r="467" spans="1:28" x14ac:dyDescent="0.35">
      <c r="A467" s="331">
        <v>45691</v>
      </c>
      <c r="B467" s="330" t="str">
        <v>Italgsa-Iscla Maior</v>
      </c>
      <c r="C467" s="330" t="str">
        <v>Tour Operator</v>
      </c>
      <c r="D467" s="330" t="str">
        <v/>
      </c>
      <c r="E467" s="330" t="str">
        <v/>
      </c>
      <c r="F467" s="330" t="str">
        <v>RT</v>
      </c>
      <c r="G467" s="330" t="str">
        <v>Inbound</v>
      </c>
      <c r="H467" s="330" t="str">
        <v>NE7120</v>
      </c>
      <c r="I467" s="331" t="str">
        <v>SSH-NAP</v>
      </c>
      <c r="J467" s="884">
        <v>45900</v>
      </c>
      <c r="K467" s="330">
        <v>30</v>
      </c>
      <c r="L467" s="330">
        <v>30</v>
      </c>
      <c r="M467" s="330">
        <v>225</v>
      </c>
      <c r="N467" s="330">
        <v>0</v>
      </c>
      <c r="O467" s="330">
        <v>0</v>
      </c>
      <c r="P467" s="330">
        <v>6750</v>
      </c>
      <c r="Q467" s="330" t="str">
        <v>Confirmed</v>
      </c>
      <c r="R467" s="330" t="str">
        <v>Countersigned</v>
      </c>
      <c r="S467" s="330" t="str">
        <v>SSH</v>
      </c>
      <c r="T467" s="330" t="str">
        <v>NAP</v>
      </c>
      <c r="U467" s="330" t="str">
        <v>NAP</v>
      </c>
      <c r="V467" s="330">
        <v>7</v>
      </c>
      <c r="W467" s="330">
        <v>209</v>
      </c>
      <c r="X467" s="330" t="str">
        <v>S25-06</v>
      </c>
      <c r="Y467" s="330">
        <v>179</v>
      </c>
      <c r="Z467" s="330">
        <v>170</v>
      </c>
      <c r="AA467" s="330">
        <v>9</v>
      </c>
      <c r="AB467" s="16" t="str">
        <v>S25</v>
      </c>
    </row>
    <row r="468" spans="1:28" x14ac:dyDescent="0.35">
      <c r="A468" s="331">
        <v>45691</v>
      </c>
      <c r="B468" s="330" t="str">
        <v>Italgsa-Iscla Maior</v>
      </c>
      <c r="C468" s="330" t="str">
        <v>Tour Operator</v>
      </c>
      <c r="D468" s="330" t="str">
        <v/>
      </c>
      <c r="E468" s="330" t="str">
        <v/>
      </c>
      <c r="F468" s="330" t="str">
        <v>RT</v>
      </c>
      <c r="G468" s="330" t="str">
        <v>Inbound</v>
      </c>
      <c r="H468" s="330" t="str">
        <v>NE7120</v>
      </c>
      <c r="I468" s="331" t="str">
        <v>SSH-NAP</v>
      </c>
      <c r="J468" s="884">
        <v>45907</v>
      </c>
      <c r="K468" s="330">
        <v>30</v>
      </c>
      <c r="L468" s="330">
        <v>30</v>
      </c>
      <c r="M468" s="330">
        <v>225</v>
      </c>
      <c r="N468" s="330">
        <v>0</v>
      </c>
      <c r="O468" s="330">
        <v>0</v>
      </c>
      <c r="P468" s="330">
        <v>6750</v>
      </c>
      <c r="Q468" s="330" t="str">
        <v>Confirmed</v>
      </c>
      <c r="R468" s="330" t="str">
        <v>Countersigned</v>
      </c>
      <c r="S468" s="330" t="str">
        <v>SSH</v>
      </c>
      <c r="T468" s="330" t="str">
        <v>NAP</v>
      </c>
      <c r="U468" s="330" t="str">
        <v>NAP</v>
      </c>
      <c r="V468" s="330">
        <v>7</v>
      </c>
      <c r="W468" s="330">
        <v>216</v>
      </c>
      <c r="X468" s="330" t="str">
        <v>S25-06</v>
      </c>
      <c r="Y468" s="330">
        <v>179</v>
      </c>
      <c r="Z468" s="330">
        <v>170</v>
      </c>
      <c r="AA468" s="330">
        <v>9</v>
      </c>
      <c r="AB468" s="16" t="str">
        <v>S25</v>
      </c>
    </row>
    <row r="469" spans="1:28" x14ac:dyDescent="0.35">
      <c r="A469" s="331">
        <v>45690</v>
      </c>
      <c r="B469" s="330" t="str">
        <v>EuroAirlines</v>
      </c>
      <c r="C469" s="330" t="str">
        <v>Distributor</v>
      </c>
      <c r="D469" s="330" t="str">
        <v/>
      </c>
      <c r="E469" s="330" t="str">
        <v>11LAFK</v>
      </c>
      <c r="F469" s="330" t="str">
        <v>OW</v>
      </c>
      <c r="G469" s="330" t="str">
        <v>Outbound</v>
      </c>
      <c r="H469" s="330" t="str">
        <v>4S6018</v>
      </c>
      <c r="I469" s="331" t="str">
        <v>NAP-SSH</v>
      </c>
      <c r="J469" s="884">
        <v>45765</v>
      </c>
      <c r="K469" s="330">
        <v>1</v>
      </c>
      <c r="L469" s="330">
        <v>1</v>
      </c>
      <c r="M469" s="330">
        <v>280</v>
      </c>
      <c r="N469" s="330">
        <v>34.04</v>
      </c>
      <c r="O469" s="330">
        <v>30</v>
      </c>
      <c r="P469" s="330">
        <v>344.04</v>
      </c>
      <c r="Q469" s="330" t="str">
        <v>Confirmed</v>
      </c>
      <c r="R469" s="330" t="str">
        <v>Closed Deal</v>
      </c>
      <c r="S469" s="330" t="str">
        <v>NAP</v>
      </c>
      <c r="T469" s="330" t="str">
        <v>SSH</v>
      </c>
      <c r="U469" s="330" t="str">
        <v>NAP</v>
      </c>
      <c r="V469" s="330">
        <v>5</v>
      </c>
      <c r="W469" s="330">
        <v>75</v>
      </c>
      <c r="X469" s="330" t="str">
        <v>E25-08</v>
      </c>
      <c r="Y469" s="330">
        <v>186</v>
      </c>
      <c r="Z469" s="330">
        <v>186</v>
      </c>
      <c r="AA469" s="330">
        <v>0</v>
      </c>
      <c r="AB469" s="16" t="str">
        <v>E25</v>
      </c>
    </row>
    <row r="470" spans="1:28" x14ac:dyDescent="0.35">
      <c r="A470" s="331">
        <v>45690</v>
      </c>
      <c r="B470" s="330" t="str">
        <v>EuroAirlines</v>
      </c>
      <c r="C470" s="330" t="str">
        <v>Distributor</v>
      </c>
      <c r="D470" s="330" t="str">
        <v/>
      </c>
      <c r="E470" s="330" t="str">
        <v>11LAFL</v>
      </c>
      <c r="F470" s="330" t="str">
        <v>OW</v>
      </c>
      <c r="G470" s="330" t="str">
        <v>Outbound</v>
      </c>
      <c r="H470" s="330" t="str">
        <v>4S6017</v>
      </c>
      <c r="I470" s="331" t="str">
        <v>SSH-NAP</v>
      </c>
      <c r="J470" s="884">
        <v>45772</v>
      </c>
      <c r="K470" s="330">
        <v>1</v>
      </c>
      <c r="L470" s="330">
        <v>1</v>
      </c>
      <c r="M470" s="330">
        <v>270</v>
      </c>
      <c r="N470" s="330">
        <v>38.92</v>
      </c>
      <c r="O470" s="330">
        <v>40</v>
      </c>
      <c r="P470" s="330">
        <v>348.92</v>
      </c>
      <c r="Q470" s="330" t="str">
        <v>Confirmed</v>
      </c>
      <c r="R470" s="330" t="str">
        <v>Closed Deal</v>
      </c>
      <c r="S470" s="330" t="str">
        <v>SSH</v>
      </c>
      <c r="T470" s="330" t="str">
        <v>NAP</v>
      </c>
      <c r="U470" s="330" t="str">
        <v>NAP</v>
      </c>
      <c r="V470" s="330">
        <v>5</v>
      </c>
      <c r="W470" s="330">
        <v>82</v>
      </c>
      <c r="X470" s="330" t="str">
        <v>E25-08</v>
      </c>
      <c r="Y470" s="330">
        <v>186</v>
      </c>
      <c r="Z470" s="330">
        <v>186</v>
      </c>
      <c r="AA470" s="330">
        <v>0</v>
      </c>
      <c r="AB470" s="16" t="str">
        <v>E25</v>
      </c>
    </row>
    <row r="471" spans="1:28" x14ac:dyDescent="0.35">
      <c r="A471" s="331">
        <v>45690</v>
      </c>
      <c r="B471" s="330" t="str">
        <v>EuroAirlines</v>
      </c>
      <c r="C471" s="330" t="str">
        <v>Distributor</v>
      </c>
      <c r="D471" s="330" t="str">
        <v/>
      </c>
      <c r="E471" s="330" t="str">
        <v>11LAFK</v>
      </c>
      <c r="F471" s="330" t="str">
        <v>OW</v>
      </c>
      <c r="G471" s="330" t="str">
        <v>Outbound</v>
      </c>
      <c r="H471" s="330" t="str">
        <v>4S6018</v>
      </c>
      <c r="I471" s="331" t="str">
        <v>NAP-SSH</v>
      </c>
      <c r="J471" s="884">
        <v>45765</v>
      </c>
      <c r="K471" s="330">
        <v>1</v>
      </c>
      <c r="L471" s="330">
        <v>1</v>
      </c>
      <c r="M471" s="330">
        <v>280</v>
      </c>
      <c r="N471" s="330">
        <v>34.04</v>
      </c>
      <c r="O471" s="330">
        <v>30</v>
      </c>
      <c r="P471" s="330">
        <v>344.04</v>
      </c>
      <c r="Q471" s="330" t="str">
        <v>Confirmed</v>
      </c>
      <c r="R471" s="330" t="str">
        <v>Closed Deal</v>
      </c>
      <c r="S471" s="330" t="str">
        <v>NAP</v>
      </c>
      <c r="T471" s="330" t="str">
        <v>SSH</v>
      </c>
      <c r="U471" s="330" t="str">
        <v>NAP</v>
      </c>
      <c r="V471" s="330">
        <v>5</v>
      </c>
      <c r="W471" s="330">
        <v>75</v>
      </c>
      <c r="X471" s="330" t="str">
        <v>E25-08</v>
      </c>
      <c r="Y471" s="330">
        <v>186</v>
      </c>
      <c r="Z471" s="330">
        <v>186</v>
      </c>
      <c r="AA471" s="330">
        <v>0</v>
      </c>
      <c r="AB471" s="16" t="str">
        <v>E25</v>
      </c>
    </row>
    <row r="472" spans="1:28" x14ac:dyDescent="0.35">
      <c r="A472" s="331">
        <v>45690</v>
      </c>
      <c r="B472" s="330" t="str">
        <v>EuroAirlines</v>
      </c>
      <c r="C472" s="330" t="str">
        <v>Distributor</v>
      </c>
      <c r="D472" s="330" t="str">
        <v/>
      </c>
      <c r="E472" s="330" t="str">
        <v>11LAFL</v>
      </c>
      <c r="F472" s="330" t="str">
        <v>OW</v>
      </c>
      <c r="G472" s="330" t="str">
        <v>Outbound</v>
      </c>
      <c r="H472" s="330" t="str">
        <v>4S6017</v>
      </c>
      <c r="I472" s="331" t="str">
        <v>SSH-NAP</v>
      </c>
      <c r="J472" s="884">
        <v>45772</v>
      </c>
      <c r="K472" s="330">
        <v>1</v>
      </c>
      <c r="L472" s="330">
        <v>1</v>
      </c>
      <c r="M472" s="330">
        <v>270</v>
      </c>
      <c r="N472" s="330">
        <v>38.92</v>
      </c>
      <c r="O472" s="330">
        <v>40</v>
      </c>
      <c r="P472" s="330">
        <v>348.92</v>
      </c>
      <c r="Q472" s="330" t="str">
        <v>Confirmed</v>
      </c>
      <c r="R472" s="330" t="str">
        <v>Closed Deal</v>
      </c>
      <c r="S472" s="330" t="str">
        <v>SSH</v>
      </c>
      <c r="T472" s="330" t="str">
        <v>NAP</v>
      </c>
      <c r="U472" s="330" t="str">
        <v>NAP</v>
      </c>
      <c r="V472" s="330">
        <v>5</v>
      </c>
      <c r="W472" s="330">
        <v>82</v>
      </c>
      <c r="X472" s="330" t="str">
        <v>E25-08</v>
      </c>
      <c r="Y472" s="330">
        <v>186</v>
      </c>
      <c r="Z472" s="330">
        <v>186</v>
      </c>
      <c r="AA472" s="330">
        <v>0</v>
      </c>
      <c r="AB472" s="16" t="str">
        <v>E25</v>
      </c>
    </row>
    <row r="473" spans="1:28" x14ac:dyDescent="0.35">
      <c r="A473" s="331">
        <v>45690</v>
      </c>
      <c r="B473" s="330" t="str">
        <v>EuroAirlines</v>
      </c>
      <c r="C473" s="330" t="str">
        <v>Distributor</v>
      </c>
      <c r="D473" s="330" t="str">
        <v/>
      </c>
      <c r="E473" s="330" t="str">
        <v>11LAFK</v>
      </c>
      <c r="F473" s="330" t="str">
        <v>OW</v>
      </c>
      <c r="G473" s="330" t="str">
        <v>Outbound</v>
      </c>
      <c r="H473" s="330" t="str">
        <v>4S6018</v>
      </c>
      <c r="I473" s="331" t="str">
        <v>NAP-SSH</v>
      </c>
      <c r="J473" s="884">
        <v>45765</v>
      </c>
      <c r="K473" s="330">
        <v>1</v>
      </c>
      <c r="L473" s="330">
        <v>1</v>
      </c>
      <c r="M473" s="330">
        <v>280</v>
      </c>
      <c r="N473" s="330">
        <v>34.04</v>
      </c>
      <c r="O473" s="330">
        <v>30</v>
      </c>
      <c r="P473" s="330">
        <v>344.04</v>
      </c>
      <c r="Q473" s="330" t="str">
        <v>Confirmed</v>
      </c>
      <c r="R473" s="330" t="str">
        <v>Closed Deal</v>
      </c>
      <c r="S473" s="330" t="str">
        <v>NAP</v>
      </c>
      <c r="T473" s="330" t="str">
        <v>SSH</v>
      </c>
      <c r="U473" s="330" t="str">
        <v>NAP</v>
      </c>
      <c r="V473" s="330">
        <v>5</v>
      </c>
      <c r="W473" s="330">
        <v>75</v>
      </c>
      <c r="X473" s="330" t="str">
        <v>E25-08</v>
      </c>
      <c r="Y473" s="330">
        <v>186</v>
      </c>
      <c r="Z473" s="330">
        <v>186</v>
      </c>
      <c r="AA473" s="330">
        <v>0</v>
      </c>
      <c r="AB473" s="16" t="str">
        <v>E25</v>
      </c>
    </row>
    <row r="474" spans="1:28" x14ac:dyDescent="0.35">
      <c r="A474" s="331">
        <v>45690</v>
      </c>
      <c r="B474" s="330" t="str">
        <v>EuroAirlines</v>
      </c>
      <c r="C474" s="330" t="str">
        <v>Distributor</v>
      </c>
      <c r="D474" s="330" t="str">
        <v/>
      </c>
      <c r="E474" s="330" t="str">
        <v>11LAFL</v>
      </c>
      <c r="F474" s="330" t="str">
        <v>OW</v>
      </c>
      <c r="G474" s="330" t="str">
        <v>Outbound</v>
      </c>
      <c r="H474" s="330" t="str">
        <v>4S6017</v>
      </c>
      <c r="I474" s="331" t="str">
        <v>SSH-NAP</v>
      </c>
      <c r="J474" s="884">
        <v>45772</v>
      </c>
      <c r="K474" s="330">
        <v>1</v>
      </c>
      <c r="L474" s="330">
        <v>1</v>
      </c>
      <c r="M474" s="330">
        <v>270</v>
      </c>
      <c r="N474" s="330">
        <v>38.92</v>
      </c>
      <c r="O474" s="330">
        <v>40</v>
      </c>
      <c r="P474" s="330">
        <v>348.92</v>
      </c>
      <c r="Q474" s="330" t="str">
        <v>Confirmed</v>
      </c>
      <c r="R474" s="330" t="str">
        <v>Closed Deal</v>
      </c>
      <c r="S474" s="330" t="str">
        <v>SSH</v>
      </c>
      <c r="T474" s="330" t="str">
        <v>NAP</v>
      </c>
      <c r="U474" s="330" t="str">
        <v>NAP</v>
      </c>
      <c r="V474" s="330">
        <v>5</v>
      </c>
      <c r="W474" s="330">
        <v>82</v>
      </c>
      <c r="X474" s="330" t="str">
        <v>E25-08</v>
      </c>
      <c r="Y474" s="330">
        <v>186</v>
      </c>
      <c r="Z474" s="330">
        <v>186</v>
      </c>
      <c r="AA474" s="330">
        <v>0</v>
      </c>
      <c r="AB474" s="16" t="str">
        <v>E25</v>
      </c>
    </row>
    <row r="475" spans="1:28" x14ac:dyDescent="0.35">
      <c r="A475" s="331">
        <v>45690</v>
      </c>
      <c r="B475" s="330" t="str">
        <v>EuroAirlines</v>
      </c>
      <c r="C475" s="330" t="str">
        <v>Distributor</v>
      </c>
      <c r="D475" s="330" t="str">
        <v/>
      </c>
      <c r="E475" s="330" t="str">
        <v>11LAFK</v>
      </c>
      <c r="F475" s="330" t="str">
        <v>OW</v>
      </c>
      <c r="G475" s="330" t="str">
        <v>Outbound</v>
      </c>
      <c r="H475" s="330" t="str">
        <v>4S6018</v>
      </c>
      <c r="I475" s="331" t="str">
        <v>NAP-SSH</v>
      </c>
      <c r="J475" s="884">
        <v>45765</v>
      </c>
      <c r="K475" s="330">
        <v>1</v>
      </c>
      <c r="L475" s="330">
        <v>1</v>
      </c>
      <c r="M475" s="330">
        <v>280</v>
      </c>
      <c r="N475" s="330">
        <v>34.04</v>
      </c>
      <c r="O475" s="330">
        <v>30</v>
      </c>
      <c r="P475" s="330">
        <v>344.04</v>
      </c>
      <c r="Q475" s="330" t="str">
        <v>Confirmed</v>
      </c>
      <c r="R475" s="330" t="str">
        <v>Closed Deal</v>
      </c>
      <c r="S475" s="330" t="str">
        <v>NAP</v>
      </c>
      <c r="T475" s="330" t="str">
        <v>SSH</v>
      </c>
      <c r="U475" s="330" t="str">
        <v>NAP</v>
      </c>
      <c r="V475" s="330">
        <v>5</v>
      </c>
      <c r="W475" s="330">
        <v>75</v>
      </c>
      <c r="X475" s="330" t="str">
        <v>E25-08</v>
      </c>
      <c r="Y475" s="330">
        <v>186</v>
      </c>
      <c r="Z475" s="330">
        <v>186</v>
      </c>
      <c r="AA475" s="330">
        <v>0</v>
      </c>
      <c r="AB475" s="16" t="str">
        <v>E25</v>
      </c>
    </row>
    <row r="476" spans="1:28" x14ac:dyDescent="0.35">
      <c r="A476" s="331">
        <v>45690</v>
      </c>
      <c r="B476" s="330" t="str">
        <v>EuroAirlines</v>
      </c>
      <c r="C476" s="330" t="str">
        <v>Distributor</v>
      </c>
      <c r="D476" s="330" t="str">
        <v/>
      </c>
      <c r="E476" s="330" t="str">
        <v>11LAFL</v>
      </c>
      <c r="F476" s="330" t="str">
        <v>OW</v>
      </c>
      <c r="G476" s="330" t="str">
        <v>Outbound</v>
      </c>
      <c r="H476" s="330" t="str">
        <v>4S6017</v>
      </c>
      <c r="I476" s="331" t="str">
        <v>SSH-NAP</v>
      </c>
      <c r="J476" s="884">
        <v>45772</v>
      </c>
      <c r="K476" s="330">
        <v>1</v>
      </c>
      <c r="L476" s="330">
        <v>1</v>
      </c>
      <c r="M476" s="330">
        <v>270</v>
      </c>
      <c r="N476" s="330">
        <v>38.92</v>
      </c>
      <c r="O476" s="330">
        <v>40</v>
      </c>
      <c r="P476" s="330">
        <v>348.92</v>
      </c>
      <c r="Q476" s="330" t="str">
        <v>Confirmed</v>
      </c>
      <c r="R476" s="330" t="str">
        <v>Closed Deal</v>
      </c>
      <c r="S476" s="330" t="str">
        <v>SSH</v>
      </c>
      <c r="T476" s="330" t="str">
        <v>NAP</v>
      </c>
      <c r="U476" s="330" t="str">
        <v>NAP</v>
      </c>
      <c r="V476" s="330">
        <v>5</v>
      </c>
      <c r="W476" s="330">
        <v>82</v>
      </c>
      <c r="X476" s="330" t="str">
        <v>E25-08</v>
      </c>
      <c r="Y476" s="330">
        <v>186</v>
      </c>
      <c r="Z476" s="330">
        <v>186</v>
      </c>
      <c r="AA476" s="330">
        <v>0</v>
      </c>
      <c r="AB476" s="16" t="str">
        <v>E25</v>
      </c>
    </row>
    <row r="477" spans="1:28" x14ac:dyDescent="0.35">
      <c r="A477" s="331">
        <v>45690</v>
      </c>
      <c r="B477" s="330" t="str">
        <v>EuroAirlines</v>
      </c>
      <c r="C477" s="330" t="str">
        <v>Distributor</v>
      </c>
      <c r="D477" s="330" t="str">
        <v/>
      </c>
      <c r="E477" s="330" t="str">
        <v>11LAFK</v>
      </c>
      <c r="F477" s="330" t="str">
        <v>OW</v>
      </c>
      <c r="G477" s="330" t="str">
        <v>Outbound</v>
      </c>
      <c r="H477" s="330" t="str">
        <v>4S6018</v>
      </c>
      <c r="I477" s="331" t="str">
        <v>NAP-SSH</v>
      </c>
      <c r="J477" s="884">
        <v>45765</v>
      </c>
      <c r="K477" s="330">
        <v>1</v>
      </c>
      <c r="L477" s="330">
        <v>1</v>
      </c>
      <c r="M477" s="330">
        <v>280</v>
      </c>
      <c r="N477" s="330">
        <v>34.04</v>
      </c>
      <c r="O477" s="330">
        <v>30</v>
      </c>
      <c r="P477" s="330">
        <v>344.04</v>
      </c>
      <c r="Q477" s="330" t="str">
        <v>Confirmed</v>
      </c>
      <c r="R477" s="330" t="str">
        <v>Closed Deal</v>
      </c>
      <c r="S477" s="330" t="str">
        <v>NAP</v>
      </c>
      <c r="T477" s="330" t="str">
        <v>SSH</v>
      </c>
      <c r="U477" s="330" t="str">
        <v>NAP</v>
      </c>
      <c r="V477" s="330">
        <v>5</v>
      </c>
      <c r="W477" s="330">
        <v>75</v>
      </c>
      <c r="X477" s="330" t="str">
        <v>E25-08</v>
      </c>
      <c r="Y477" s="330">
        <v>186</v>
      </c>
      <c r="Z477" s="330">
        <v>186</v>
      </c>
      <c r="AA477" s="330">
        <v>0</v>
      </c>
      <c r="AB477" s="16" t="str">
        <v>E25</v>
      </c>
    </row>
    <row r="478" spans="1:28" x14ac:dyDescent="0.35">
      <c r="A478" s="331">
        <v>45690</v>
      </c>
      <c r="B478" s="330" t="str">
        <v>EuroAirlines</v>
      </c>
      <c r="C478" s="330" t="str">
        <v>Distributor</v>
      </c>
      <c r="D478" s="330" t="str">
        <v/>
      </c>
      <c r="E478" s="330" t="str">
        <v>11LAFL</v>
      </c>
      <c r="F478" s="330" t="str">
        <v>OW</v>
      </c>
      <c r="G478" s="330" t="str">
        <v>Outbound</v>
      </c>
      <c r="H478" s="330" t="str">
        <v>4S6017</v>
      </c>
      <c r="I478" s="331" t="str">
        <v>SSH-NAP</v>
      </c>
      <c r="J478" s="884">
        <v>45772</v>
      </c>
      <c r="K478" s="330">
        <v>1</v>
      </c>
      <c r="L478" s="330">
        <v>1</v>
      </c>
      <c r="M478" s="330">
        <v>270</v>
      </c>
      <c r="N478" s="330">
        <v>38.92</v>
      </c>
      <c r="O478" s="330">
        <v>40</v>
      </c>
      <c r="P478" s="330">
        <v>348.92</v>
      </c>
      <c r="Q478" s="330" t="str">
        <v>Confirmed</v>
      </c>
      <c r="R478" s="330" t="str">
        <v>Closed Deal</v>
      </c>
      <c r="S478" s="330" t="str">
        <v>SSH</v>
      </c>
      <c r="T478" s="330" t="str">
        <v>NAP</v>
      </c>
      <c r="U478" s="330" t="str">
        <v>NAP</v>
      </c>
      <c r="V478" s="330">
        <v>5</v>
      </c>
      <c r="W478" s="330">
        <v>82</v>
      </c>
      <c r="X478" s="330" t="str">
        <v>E25-08</v>
      </c>
      <c r="Y478" s="330">
        <v>186</v>
      </c>
      <c r="Z478" s="330">
        <v>186</v>
      </c>
      <c r="AA478" s="330">
        <v>0</v>
      </c>
      <c r="AB478" s="16" t="str">
        <v>E25</v>
      </c>
    </row>
    <row r="479" spans="1:28" x14ac:dyDescent="0.35">
      <c r="A479" s="331">
        <v>45690</v>
      </c>
      <c r="B479" s="330" t="str">
        <v>EuroAirlines</v>
      </c>
      <c r="C479" s="330" t="str">
        <v>Distributor</v>
      </c>
      <c r="D479" s="330" t="str">
        <v/>
      </c>
      <c r="E479" s="330" t="str">
        <v>11LAFJ</v>
      </c>
      <c r="F479" s="330" t="str">
        <v>OW</v>
      </c>
      <c r="G479" s="330" t="str">
        <v>Outbound</v>
      </c>
      <c r="H479" s="330" t="str">
        <v>4S6005</v>
      </c>
      <c r="I479" s="331" t="str">
        <v>SSH-MXP</v>
      </c>
      <c r="J479" s="884">
        <v>45772</v>
      </c>
      <c r="K479" s="330">
        <v>1</v>
      </c>
      <c r="L479" s="330">
        <v>1</v>
      </c>
      <c r="M479" s="330">
        <v>320</v>
      </c>
      <c r="N479" s="330">
        <v>38.99</v>
      </c>
      <c r="O479" s="330">
        <v>40</v>
      </c>
      <c r="P479" s="330">
        <v>398.99</v>
      </c>
      <c r="Q479" s="330" t="str">
        <v>Confirmed</v>
      </c>
      <c r="R479" s="330" t="str">
        <v>Closed Deal</v>
      </c>
      <c r="S479" s="330" t="str">
        <v>SSH</v>
      </c>
      <c r="T479" s="330" t="str">
        <v>MXP</v>
      </c>
      <c r="U479" s="330" t="str">
        <v>MXP</v>
      </c>
      <c r="V479" s="330">
        <v>5</v>
      </c>
      <c r="W479" s="330">
        <v>82</v>
      </c>
      <c r="X479" s="330" t="str">
        <v>E25-04</v>
      </c>
      <c r="Y479" s="330">
        <v>186</v>
      </c>
      <c r="Z479" s="330">
        <v>186</v>
      </c>
      <c r="AA479" s="330">
        <v>0</v>
      </c>
      <c r="AB479" s="16" t="str">
        <v>E25</v>
      </c>
    </row>
    <row r="480" spans="1:28" x14ac:dyDescent="0.35">
      <c r="A480" s="331">
        <v>45690</v>
      </c>
      <c r="B480" s="330" t="str">
        <v>EuroAirlines</v>
      </c>
      <c r="C480" s="330" t="str">
        <v>Distributor</v>
      </c>
      <c r="D480" s="330" t="str">
        <v/>
      </c>
      <c r="E480" s="330" t="str">
        <v>11LAFJ</v>
      </c>
      <c r="F480" s="330" t="str">
        <v>OW</v>
      </c>
      <c r="G480" s="330" t="str">
        <v>Outbound</v>
      </c>
      <c r="H480" s="330" t="str">
        <v>4S6005</v>
      </c>
      <c r="I480" s="331" t="str">
        <v>SSH-MXP</v>
      </c>
      <c r="J480" s="884">
        <v>45772</v>
      </c>
      <c r="K480" s="330">
        <v>1</v>
      </c>
      <c r="L480" s="330">
        <v>1</v>
      </c>
      <c r="M480" s="330">
        <v>320</v>
      </c>
      <c r="N480" s="330">
        <v>38.99</v>
      </c>
      <c r="O480" s="330">
        <v>40</v>
      </c>
      <c r="P480" s="330">
        <v>398.99</v>
      </c>
      <c r="Q480" s="330" t="str">
        <v>Confirmed</v>
      </c>
      <c r="R480" s="330" t="str">
        <v>Closed Deal</v>
      </c>
      <c r="S480" s="330" t="str">
        <v>SSH</v>
      </c>
      <c r="T480" s="330" t="str">
        <v>MXP</v>
      </c>
      <c r="U480" s="330" t="str">
        <v>MXP</v>
      </c>
      <c r="V480" s="330">
        <v>5</v>
      </c>
      <c r="W480" s="330">
        <v>82</v>
      </c>
      <c r="X480" s="330" t="str">
        <v>E25-04</v>
      </c>
      <c r="Y480" s="330">
        <v>186</v>
      </c>
      <c r="Z480" s="330">
        <v>186</v>
      </c>
      <c r="AA480" s="330">
        <v>0</v>
      </c>
      <c r="AB480" s="16" t="str">
        <v>E25</v>
      </c>
    </row>
    <row r="481" spans="1:28" x14ac:dyDescent="0.35">
      <c r="A481" s="331">
        <v>45690</v>
      </c>
      <c r="B481" s="330" t="str">
        <v>EuroAirlines</v>
      </c>
      <c r="C481" s="330" t="str">
        <v>Distributor</v>
      </c>
      <c r="D481" s="330" t="str">
        <v/>
      </c>
      <c r="E481" s="330" t="str">
        <v>11LAFJ</v>
      </c>
      <c r="F481" s="330" t="str">
        <v>OW</v>
      </c>
      <c r="G481" s="330" t="str">
        <v>Outbound</v>
      </c>
      <c r="H481" s="330" t="str">
        <v>4S6005</v>
      </c>
      <c r="I481" s="331" t="str">
        <v>SSH-MXP</v>
      </c>
      <c r="J481" s="884">
        <v>45772</v>
      </c>
      <c r="K481" s="330">
        <v>1</v>
      </c>
      <c r="L481" s="330">
        <v>1</v>
      </c>
      <c r="M481" s="330">
        <v>320</v>
      </c>
      <c r="N481" s="330">
        <v>38.99</v>
      </c>
      <c r="O481" s="330">
        <v>40</v>
      </c>
      <c r="P481" s="330">
        <v>398.99</v>
      </c>
      <c r="Q481" s="330" t="str">
        <v>Confirmed</v>
      </c>
      <c r="R481" s="330" t="str">
        <v>Closed Deal</v>
      </c>
      <c r="S481" s="330" t="str">
        <v>SSH</v>
      </c>
      <c r="T481" s="330" t="str">
        <v>MXP</v>
      </c>
      <c r="U481" s="330" t="str">
        <v>MXP</v>
      </c>
      <c r="V481" s="330">
        <v>5</v>
      </c>
      <c r="W481" s="330">
        <v>82</v>
      </c>
      <c r="X481" s="330" t="str">
        <v>E25-04</v>
      </c>
      <c r="Y481" s="330">
        <v>186</v>
      </c>
      <c r="Z481" s="330">
        <v>186</v>
      </c>
      <c r="AA481" s="330">
        <v>0</v>
      </c>
      <c r="AB481" s="16" t="str">
        <v>E25</v>
      </c>
    </row>
    <row r="482" spans="1:28" x14ac:dyDescent="0.35">
      <c r="A482" s="331">
        <v>45690</v>
      </c>
      <c r="B482" s="330" t="str">
        <v>EuroAirlines</v>
      </c>
      <c r="C482" s="330" t="str">
        <v>Distributor</v>
      </c>
      <c r="D482" s="330" t="str">
        <v/>
      </c>
      <c r="E482" s="330" t="str">
        <v>11LAFK</v>
      </c>
      <c r="F482" s="330" t="str">
        <v>OW</v>
      </c>
      <c r="G482" s="330" t="str">
        <v>Outbound</v>
      </c>
      <c r="H482" s="330" t="str">
        <v>4S6018</v>
      </c>
      <c r="I482" s="331" t="str">
        <v>NAP-SSH</v>
      </c>
      <c r="J482" s="884">
        <v>45765</v>
      </c>
      <c r="K482" s="330">
        <v>1</v>
      </c>
      <c r="L482" s="330">
        <v>1</v>
      </c>
      <c r="M482" s="330">
        <v>280</v>
      </c>
      <c r="N482" s="330">
        <v>34.04</v>
      </c>
      <c r="O482" s="330">
        <v>30</v>
      </c>
      <c r="P482" s="330">
        <v>344.04</v>
      </c>
      <c r="Q482" s="330" t="str">
        <v>Confirmed</v>
      </c>
      <c r="R482" s="330" t="str">
        <v>Closed Deal</v>
      </c>
      <c r="S482" s="330" t="str">
        <v>NAP</v>
      </c>
      <c r="T482" s="330" t="str">
        <v>SSH</v>
      </c>
      <c r="U482" s="330" t="str">
        <v>NAP</v>
      </c>
      <c r="V482" s="330">
        <v>5</v>
      </c>
      <c r="W482" s="330">
        <v>75</v>
      </c>
      <c r="X482" s="330" t="str">
        <v>E25-08</v>
      </c>
      <c r="Y482" s="330">
        <v>186</v>
      </c>
      <c r="Z482" s="330">
        <v>186</v>
      </c>
      <c r="AA482" s="330">
        <v>0</v>
      </c>
      <c r="AB482" s="16" t="str">
        <v>E25</v>
      </c>
    </row>
    <row r="483" spans="1:28" x14ac:dyDescent="0.35">
      <c r="A483" s="331">
        <v>45690</v>
      </c>
      <c r="B483" s="330" t="str">
        <v>EuroAirlines</v>
      </c>
      <c r="C483" s="330" t="str">
        <v>Distributor</v>
      </c>
      <c r="D483" s="330" t="str">
        <v/>
      </c>
      <c r="E483" s="330" t="str">
        <v>11LAFL</v>
      </c>
      <c r="F483" s="330" t="str">
        <v>OW</v>
      </c>
      <c r="G483" s="330" t="str">
        <v>Outbound</v>
      </c>
      <c r="H483" s="330" t="str">
        <v>4S6017</v>
      </c>
      <c r="I483" s="331" t="str">
        <v>SSH-NAP</v>
      </c>
      <c r="J483" s="884">
        <v>45772</v>
      </c>
      <c r="K483" s="330">
        <v>1</v>
      </c>
      <c r="L483" s="330">
        <v>1</v>
      </c>
      <c r="M483" s="330">
        <v>270</v>
      </c>
      <c r="N483" s="330">
        <v>38.92</v>
      </c>
      <c r="O483" s="330">
        <v>40</v>
      </c>
      <c r="P483" s="330">
        <v>348.92</v>
      </c>
      <c r="Q483" s="330" t="str">
        <v>Confirmed</v>
      </c>
      <c r="R483" s="330" t="str">
        <v>Closed Deal</v>
      </c>
      <c r="S483" s="330" t="str">
        <v>SSH</v>
      </c>
      <c r="T483" s="330" t="str">
        <v>NAP</v>
      </c>
      <c r="U483" s="330" t="str">
        <v>NAP</v>
      </c>
      <c r="V483" s="330">
        <v>5</v>
      </c>
      <c r="W483" s="330">
        <v>82</v>
      </c>
      <c r="X483" s="330" t="str">
        <v>E25-08</v>
      </c>
      <c r="Y483" s="330">
        <v>186</v>
      </c>
      <c r="Z483" s="330">
        <v>186</v>
      </c>
      <c r="AA483" s="330">
        <v>0</v>
      </c>
      <c r="AB483" s="16" t="str">
        <v>E25</v>
      </c>
    </row>
    <row r="484" spans="1:28" x14ac:dyDescent="0.35">
      <c r="A484" s="331">
        <v>45691</v>
      </c>
      <c r="B484" s="330" t="str">
        <v>Searcharter</v>
      </c>
      <c r="C484" s="330" t="str">
        <v>Distributor</v>
      </c>
      <c r="D484" s="330" t="str">
        <v/>
      </c>
      <c r="E484" s="330" t="str">
        <v>A2NRN</v>
      </c>
      <c r="F484" s="330" t="str">
        <v>RT</v>
      </c>
      <c r="G484" s="330" t="str">
        <v>Outbound</v>
      </c>
      <c r="H484" s="330" t="str">
        <v>4S6006</v>
      </c>
      <c r="I484" s="331" t="str">
        <v>MXP-SSH</v>
      </c>
      <c r="J484" s="884">
        <v>45765</v>
      </c>
      <c r="K484" s="330">
        <v>3</v>
      </c>
      <c r="L484" s="330">
        <v>3</v>
      </c>
      <c r="M484" s="330">
        <v>377.5</v>
      </c>
      <c r="N484" s="330">
        <v>0</v>
      </c>
      <c r="O484" s="330">
        <v>0</v>
      </c>
      <c r="P484" s="330">
        <v>1132.5</v>
      </c>
      <c r="Q484" s="330" t="str">
        <v>Confirmed</v>
      </c>
      <c r="R484" s="330" t="str">
        <v>Closed Deal</v>
      </c>
      <c r="S484" s="330" t="str">
        <v>MXP</v>
      </c>
      <c r="T484" s="330" t="str">
        <v>SSH</v>
      </c>
      <c r="U484" s="330" t="str">
        <v>MXP</v>
      </c>
      <c r="V484" s="330">
        <v>5</v>
      </c>
      <c r="W484" s="330">
        <v>74</v>
      </c>
      <c r="X484" s="330" t="str">
        <v>E25-04</v>
      </c>
      <c r="Y484" s="330">
        <v>186</v>
      </c>
      <c r="Z484" s="330">
        <v>186</v>
      </c>
      <c r="AA484" s="330">
        <v>0</v>
      </c>
      <c r="AB484" s="16" t="str">
        <v>E25</v>
      </c>
    </row>
    <row r="485" spans="1:28" x14ac:dyDescent="0.35">
      <c r="A485" s="331">
        <v>45691</v>
      </c>
      <c r="B485" s="330" t="str">
        <v>Searcharter</v>
      </c>
      <c r="C485" s="330" t="str">
        <v>Distributor</v>
      </c>
      <c r="D485" s="330" t="str">
        <v/>
      </c>
      <c r="E485" s="330" t="str">
        <v>A2NRN</v>
      </c>
      <c r="F485" s="330" t="str">
        <v>RT</v>
      </c>
      <c r="G485" s="330" t="str">
        <v>Inbound</v>
      </c>
      <c r="H485" s="330" t="str">
        <v>4S6005</v>
      </c>
      <c r="I485" s="331" t="str">
        <v>SSH-MXP</v>
      </c>
      <c r="J485" s="884">
        <v>45772</v>
      </c>
      <c r="K485" s="330">
        <v>3</v>
      </c>
      <c r="L485" s="330">
        <v>3</v>
      </c>
      <c r="M485" s="330">
        <v>377.5</v>
      </c>
      <c r="N485" s="330">
        <v>0</v>
      </c>
      <c r="O485" s="330">
        <v>0</v>
      </c>
      <c r="P485" s="330">
        <v>1132.5</v>
      </c>
      <c r="Q485" s="330" t="str">
        <v>Confirmed</v>
      </c>
      <c r="R485" s="330" t="str">
        <v>Closed Deal</v>
      </c>
      <c r="S485" s="330" t="str">
        <v>SSH</v>
      </c>
      <c r="T485" s="330" t="str">
        <v>MXP</v>
      </c>
      <c r="U485" s="330" t="str">
        <v>MXP</v>
      </c>
      <c r="V485" s="330">
        <v>5</v>
      </c>
      <c r="W485" s="330">
        <v>81</v>
      </c>
      <c r="X485" s="330" t="str">
        <v>E25-04</v>
      </c>
      <c r="Y485" s="330">
        <v>186</v>
      </c>
      <c r="Z485" s="330">
        <v>186</v>
      </c>
      <c r="AA485" s="330">
        <v>0</v>
      </c>
      <c r="AB485" s="16" t="str">
        <v>E25</v>
      </c>
    </row>
    <row r="486" spans="1:28" x14ac:dyDescent="0.35">
      <c r="A486" s="331">
        <v>45692</v>
      </c>
      <c r="B486" s="330" t="str">
        <v>Genius</v>
      </c>
      <c r="C486" s="330" t="str">
        <v>Distributor</v>
      </c>
      <c r="D486" s="330" t="str">
        <v/>
      </c>
      <c r="E486" s="330" t="str">
        <v/>
      </c>
      <c r="F486" s="330" t="str">
        <v>OW</v>
      </c>
      <c r="G486" s="330" t="str">
        <v>Outbound</v>
      </c>
      <c r="H486" s="330" t="str">
        <v>4S6004</v>
      </c>
      <c r="I486" s="331" t="str">
        <v>BRI-SSH</v>
      </c>
      <c r="J486" s="884">
        <v>45766</v>
      </c>
      <c r="K486" s="330">
        <v>3</v>
      </c>
      <c r="L486" s="330">
        <v>3</v>
      </c>
      <c r="M486" s="330">
        <v>285</v>
      </c>
      <c r="N486" s="330">
        <v>0</v>
      </c>
      <c r="O486" s="330">
        <v>0</v>
      </c>
      <c r="P486" s="330">
        <v>855</v>
      </c>
      <c r="Q486" s="330" t="str">
        <v>Confirmed</v>
      </c>
      <c r="R486" s="330" t="str">
        <v>Closed Deal</v>
      </c>
      <c r="S486" s="330" t="str">
        <v>BRI</v>
      </c>
      <c r="T486" s="330" t="str">
        <v>SSH</v>
      </c>
      <c r="U486" s="330" t="str">
        <v>BRI</v>
      </c>
      <c r="V486" s="330">
        <v>6</v>
      </c>
      <c r="W486" s="330">
        <v>74</v>
      </c>
      <c r="X486" s="330" t="str">
        <v>E25-02B</v>
      </c>
      <c r="Y486" s="330">
        <v>186</v>
      </c>
      <c r="Z486" s="330">
        <v>186</v>
      </c>
      <c r="AA486" s="330">
        <v>0</v>
      </c>
      <c r="AB486" s="16" t="str">
        <v>E25</v>
      </c>
    </row>
    <row r="487" spans="1:28" x14ac:dyDescent="0.35">
      <c r="A487" s="331">
        <v>45692</v>
      </c>
      <c r="B487" s="330" t="str">
        <v>Searcharter</v>
      </c>
      <c r="C487" s="330" t="str">
        <v>Distributor</v>
      </c>
      <c r="D487" s="330" t="str">
        <v/>
      </c>
      <c r="E487" s="330" t="str">
        <v>JZPYW</v>
      </c>
      <c r="F487" s="330" t="str">
        <v>OW</v>
      </c>
      <c r="G487" s="330" t="str">
        <v>Outbound</v>
      </c>
      <c r="H487" s="330" t="str">
        <v>4S6017</v>
      </c>
      <c r="I487" s="331" t="str">
        <v>SSH-NAP</v>
      </c>
      <c r="J487" s="884">
        <v>45779</v>
      </c>
      <c r="K487" s="330">
        <v>4</v>
      </c>
      <c r="L487" s="330">
        <v>4</v>
      </c>
      <c r="M487" s="330">
        <v>275</v>
      </c>
      <c r="N487" s="330">
        <v>0</v>
      </c>
      <c r="O487" s="330">
        <v>0</v>
      </c>
      <c r="P487" s="330">
        <v>1100</v>
      </c>
      <c r="Q487" s="330" t="str">
        <v>Confirmed</v>
      </c>
      <c r="R487" s="330" t="str">
        <v>Closed Deal</v>
      </c>
      <c r="S487" s="330" t="str">
        <v>SSH</v>
      </c>
      <c r="T487" s="330" t="str">
        <v>NAP</v>
      </c>
      <c r="U487" s="330" t="str">
        <v>NAP</v>
      </c>
      <c r="V487" s="330">
        <v>5</v>
      </c>
      <c r="W487" s="330">
        <v>87</v>
      </c>
      <c r="X487" s="330" t="str">
        <v>E25-08</v>
      </c>
      <c r="Y487" s="330">
        <v>186</v>
      </c>
      <c r="Z487" s="330">
        <v>189</v>
      </c>
      <c r="AA487" s="330">
        <v>-3</v>
      </c>
      <c r="AB487" s="16" t="str">
        <v>E25</v>
      </c>
    </row>
    <row r="488" spans="1:28" x14ac:dyDescent="0.35">
      <c r="A488" s="331">
        <v>45692</v>
      </c>
      <c r="B488" s="330" t="str">
        <v>Searcharter</v>
      </c>
      <c r="C488" s="330" t="str">
        <v>Distributor</v>
      </c>
      <c r="D488" s="330" t="str">
        <v/>
      </c>
      <c r="E488" s="330" t="str">
        <v>2RHP7</v>
      </c>
      <c r="F488" s="330" t="str">
        <v>OW</v>
      </c>
      <c r="G488" s="330" t="str">
        <v>Outbound</v>
      </c>
      <c r="H488" s="330" t="str">
        <v>4S6017</v>
      </c>
      <c r="I488" s="331" t="str">
        <v>SSH-NAP</v>
      </c>
      <c r="J488" s="884">
        <v>45779</v>
      </c>
      <c r="K488" s="330">
        <v>4</v>
      </c>
      <c r="L488" s="330">
        <v>4</v>
      </c>
      <c r="M488" s="330">
        <v>275</v>
      </c>
      <c r="N488" s="330">
        <v>0</v>
      </c>
      <c r="O488" s="330">
        <v>0</v>
      </c>
      <c r="P488" s="330">
        <v>1100</v>
      </c>
      <c r="Q488" s="330" t="str">
        <v>Confirmed</v>
      </c>
      <c r="R488" s="330" t="str">
        <v>Closed Deal</v>
      </c>
      <c r="S488" s="330" t="str">
        <v>SSH</v>
      </c>
      <c r="T488" s="330" t="str">
        <v>NAP</v>
      </c>
      <c r="U488" s="330" t="str">
        <v>NAP</v>
      </c>
      <c r="V488" s="330">
        <v>5</v>
      </c>
      <c r="W488" s="330">
        <v>87</v>
      </c>
      <c r="X488" s="330" t="str">
        <v>E25-08</v>
      </c>
      <c r="Y488" s="330">
        <v>186</v>
      </c>
      <c r="Z488" s="330">
        <v>189</v>
      </c>
      <c r="AA488" s="330">
        <v>-3</v>
      </c>
      <c r="AB488" s="16" t="str">
        <v>E25</v>
      </c>
    </row>
    <row r="489" spans="1:28" x14ac:dyDescent="0.35">
      <c r="A489" s="331">
        <v>45692</v>
      </c>
      <c r="B489" s="330" t="str">
        <v>Searcharter</v>
      </c>
      <c r="C489" s="330" t="str">
        <v>Distributor</v>
      </c>
      <c r="D489" s="330" t="str">
        <v/>
      </c>
      <c r="E489" s="330" t="str">
        <v>7WRJ6</v>
      </c>
      <c r="F489" s="330" t="str">
        <v>OW</v>
      </c>
      <c r="G489" s="330" t="str">
        <v>Outbound</v>
      </c>
      <c r="H489" s="330" t="str">
        <v>4S6006</v>
      </c>
      <c r="I489" s="331" t="str">
        <v>MXP-SSH</v>
      </c>
      <c r="J489" s="884">
        <v>45765</v>
      </c>
      <c r="K489" s="330">
        <v>2</v>
      </c>
      <c r="L489" s="330">
        <v>2</v>
      </c>
      <c r="M489" s="330">
        <v>325</v>
      </c>
      <c r="N489" s="330">
        <v>0</v>
      </c>
      <c r="O489" s="330">
        <v>0</v>
      </c>
      <c r="P489" s="330">
        <v>650</v>
      </c>
      <c r="Q489" s="330" t="str">
        <v>Confirmed</v>
      </c>
      <c r="R489" s="330" t="str">
        <v>Closed Deal</v>
      </c>
      <c r="S489" s="330" t="str">
        <v>MXP</v>
      </c>
      <c r="T489" s="330" t="str">
        <v>SSH</v>
      </c>
      <c r="U489" s="330" t="str">
        <v>MXP</v>
      </c>
      <c r="V489" s="330">
        <v>5</v>
      </c>
      <c r="W489" s="330">
        <v>73</v>
      </c>
      <c r="X489" s="330" t="str">
        <v>E25-04</v>
      </c>
      <c r="Y489" s="330">
        <v>186</v>
      </c>
      <c r="Z489" s="330">
        <v>186</v>
      </c>
      <c r="AA489" s="330">
        <v>0</v>
      </c>
      <c r="AB489" s="16" t="str">
        <v>E25</v>
      </c>
    </row>
    <row r="490" spans="1:28" x14ac:dyDescent="0.35">
      <c r="A490" s="331">
        <v>45693</v>
      </c>
      <c r="B490" s="330" t="str">
        <v>Italgsa-Baobab</v>
      </c>
      <c r="C490" s="330" t="str">
        <v>Tour Operator</v>
      </c>
      <c r="D490" s="330" t="str">
        <v/>
      </c>
      <c r="E490" s="330" t="str">
        <v/>
      </c>
      <c r="F490" s="330" t="str">
        <v>RT</v>
      </c>
      <c r="G490" s="330" t="str">
        <v>Outbound</v>
      </c>
      <c r="H490" s="330" t="str">
        <v>4S6004</v>
      </c>
      <c r="I490" s="331" t="str">
        <v>BRI-SSH</v>
      </c>
      <c r="J490" s="884">
        <v>45857</v>
      </c>
      <c r="K490" s="330">
        <v>30</v>
      </c>
      <c r="L490" s="330">
        <v>30</v>
      </c>
      <c r="M490" s="330">
        <v>190</v>
      </c>
      <c r="N490" s="330">
        <v>0</v>
      </c>
      <c r="O490" s="330">
        <v>0</v>
      </c>
      <c r="P490" s="330">
        <v>5700</v>
      </c>
      <c r="Q490" s="330" t="str">
        <v>Confirmed</v>
      </c>
      <c r="R490" s="330" t="str">
        <v>Countersigned</v>
      </c>
      <c r="S490" s="330" t="str">
        <v>BRI</v>
      </c>
      <c r="T490" s="330" t="str">
        <v>SSH</v>
      </c>
      <c r="U490" s="330" t="str">
        <v>BRI</v>
      </c>
      <c r="V490" s="330">
        <v>6</v>
      </c>
      <c r="W490" s="330">
        <v>164</v>
      </c>
      <c r="X490" s="330" t="str">
        <v>S25-01</v>
      </c>
      <c r="Y490" s="330">
        <v>186</v>
      </c>
      <c r="Z490" s="330">
        <v>109</v>
      </c>
      <c r="AA490" s="330">
        <v>77</v>
      </c>
      <c r="AB490" s="16" t="str">
        <v>S25</v>
      </c>
    </row>
    <row r="491" spans="1:28" x14ac:dyDescent="0.35">
      <c r="A491" s="331">
        <v>45693</v>
      </c>
      <c r="B491" s="330" t="str">
        <v>Italgsa-Baobab</v>
      </c>
      <c r="C491" s="330" t="str">
        <v>Tour Operator</v>
      </c>
      <c r="D491" s="330" t="str">
        <v/>
      </c>
      <c r="E491" s="330" t="str">
        <v/>
      </c>
      <c r="F491" s="330" t="str">
        <v>RT</v>
      </c>
      <c r="G491" s="330" t="str">
        <v>Outbound</v>
      </c>
      <c r="H491" s="330" t="str">
        <v>4S6004</v>
      </c>
      <c r="I491" s="331" t="str">
        <v>BRI-SSH</v>
      </c>
      <c r="J491" s="884">
        <v>45864</v>
      </c>
      <c r="K491" s="330">
        <v>30</v>
      </c>
      <c r="L491" s="330">
        <v>30</v>
      </c>
      <c r="M491" s="330">
        <v>190</v>
      </c>
      <c r="N491" s="330">
        <v>0</v>
      </c>
      <c r="O491" s="330">
        <v>0</v>
      </c>
      <c r="P491" s="330">
        <v>5700</v>
      </c>
      <c r="Q491" s="330" t="str">
        <v>Confirmed</v>
      </c>
      <c r="R491" s="330" t="str">
        <v>Countersigned</v>
      </c>
      <c r="S491" s="330" t="str">
        <v>BRI</v>
      </c>
      <c r="T491" s="330" t="str">
        <v>SSH</v>
      </c>
      <c r="U491" s="330" t="str">
        <v>BRI</v>
      </c>
      <c r="V491" s="330">
        <v>6</v>
      </c>
      <c r="W491" s="330">
        <v>171</v>
      </c>
      <c r="X491" s="330" t="str">
        <v>S25-01</v>
      </c>
      <c r="Y491" s="330">
        <v>186</v>
      </c>
      <c r="Z491" s="330">
        <v>198</v>
      </c>
      <c r="AA491" s="330">
        <v>-12</v>
      </c>
      <c r="AB491" s="16" t="str">
        <v>S25</v>
      </c>
    </row>
    <row r="492" spans="1:28" x14ac:dyDescent="0.35">
      <c r="A492" s="331">
        <v>45693</v>
      </c>
      <c r="B492" s="330" t="str">
        <v>Italgsa-Baobab</v>
      </c>
      <c r="C492" s="330" t="str">
        <v>Tour Operator</v>
      </c>
      <c r="D492" s="330" t="str">
        <v/>
      </c>
      <c r="E492" s="330" t="str">
        <v/>
      </c>
      <c r="F492" s="330" t="str">
        <v>RT</v>
      </c>
      <c r="G492" s="330" t="str">
        <v>Outbound</v>
      </c>
      <c r="H492" s="330" t="str">
        <v>4S6004</v>
      </c>
      <c r="I492" s="331" t="str">
        <v>BRI-SSH</v>
      </c>
      <c r="J492" s="884">
        <v>45871</v>
      </c>
      <c r="K492" s="330">
        <v>40</v>
      </c>
      <c r="L492" s="330">
        <v>40</v>
      </c>
      <c r="M492" s="330">
        <v>220</v>
      </c>
      <c r="N492" s="330">
        <v>0</v>
      </c>
      <c r="O492" s="330">
        <v>0</v>
      </c>
      <c r="P492" s="330">
        <v>8800</v>
      </c>
      <c r="Q492" s="330" t="str">
        <v>Confirmed</v>
      </c>
      <c r="R492" s="330" t="str">
        <v>Countersigned</v>
      </c>
      <c r="S492" s="330" t="str">
        <v>BRI</v>
      </c>
      <c r="T492" s="330" t="str">
        <v>SSH</v>
      </c>
      <c r="U492" s="330" t="str">
        <v>BRI</v>
      </c>
      <c r="V492" s="330">
        <v>6</v>
      </c>
      <c r="W492" s="330">
        <v>178</v>
      </c>
      <c r="X492" s="330" t="str">
        <v>S25-01</v>
      </c>
      <c r="Y492" s="330">
        <v>186</v>
      </c>
      <c r="Z492" s="330">
        <v>224</v>
      </c>
      <c r="AA492" s="330">
        <v>-38</v>
      </c>
      <c r="AB492" s="16" t="str">
        <v>S25</v>
      </c>
    </row>
    <row r="493" spans="1:28" x14ac:dyDescent="0.35">
      <c r="A493" s="331">
        <v>45693</v>
      </c>
      <c r="B493" s="330" t="str">
        <v>Italgsa-Baobab</v>
      </c>
      <c r="C493" s="330" t="str">
        <v>Tour Operator</v>
      </c>
      <c r="D493" s="330" t="str">
        <v/>
      </c>
      <c r="E493" s="330" t="str">
        <v/>
      </c>
      <c r="F493" s="330" t="str">
        <v>RT</v>
      </c>
      <c r="G493" s="330" t="str">
        <v>Outbound</v>
      </c>
      <c r="H493" s="330" t="str">
        <v>4S6004</v>
      </c>
      <c r="I493" s="331" t="str">
        <v>BRI-SSH</v>
      </c>
      <c r="J493" s="884">
        <v>45878</v>
      </c>
      <c r="K493" s="330">
        <v>40</v>
      </c>
      <c r="L493" s="330">
        <v>40</v>
      </c>
      <c r="M493" s="330">
        <v>220</v>
      </c>
      <c r="N493" s="330">
        <v>0</v>
      </c>
      <c r="O493" s="330">
        <v>0</v>
      </c>
      <c r="P493" s="330">
        <v>8800</v>
      </c>
      <c r="Q493" s="330" t="str">
        <v>Confirmed</v>
      </c>
      <c r="R493" s="330" t="str">
        <v>Countersigned</v>
      </c>
      <c r="S493" s="330" t="str">
        <v>BRI</v>
      </c>
      <c r="T493" s="330" t="str">
        <v>SSH</v>
      </c>
      <c r="U493" s="330" t="str">
        <v>BRI</v>
      </c>
      <c r="V493" s="330">
        <v>6</v>
      </c>
      <c r="W493" s="330">
        <v>185</v>
      </c>
      <c r="X493" s="330" t="str">
        <v>S25-01</v>
      </c>
      <c r="Y493" s="330">
        <v>186</v>
      </c>
      <c r="Z493" s="330">
        <v>274</v>
      </c>
      <c r="AA493" s="330">
        <v>-88</v>
      </c>
      <c r="AB493" s="16" t="str">
        <v>S25</v>
      </c>
    </row>
    <row r="494" spans="1:28" x14ac:dyDescent="0.35">
      <c r="A494" s="331">
        <v>45693</v>
      </c>
      <c r="B494" s="330" t="str">
        <v>Italgsa-Baobab</v>
      </c>
      <c r="C494" s="330" t="str">
        <v>Tour Operator</v>
      </c>
      <c r="D494" s="330" t="str">
        <v/>
      </c>
      <c r="E494" s="330" t="str">
        <v/>
      </c>
      <c r="F494" s="330" t="str">
        <v>RT</v>
      </c>
      <c r="G494" s="330" t="str">
        <v>Outbound</v>
      </c>
      <c r="H494" s="330" t="str">
        <v>4S6004</v>
      </c>
      <c r="I494" s="331" t="str">
        <v>BRI-SSH</v>
      </c>
      <c r="J494" s="884">
        <v>45885</v>
      </c>
      <c r="K494" s="330">
        <v>40</v>
      </c>
      <c r="L494" s="330">
        <v>40</v>
      </c>
      <c r="M494" s="330">
        <v>220</v>
      </c>
      <c r="N494" s="330">
        <v>0</v>
      </c>
      <c r="O494" s="330">
        <v>0</v>
      </c>
      <c r="P494" s="330">
        <v>8800</v>
      </c>
      <c r="Q494" s="330" t="str">
        <v>Confirmed</v>
      </c>
      <c r="R494" s="330" t="str">
        <v>Countersigned</v>
      </c>
      <c r="S494" s="330" t="str">
        <v>BRI</v>
      </c>
      <c r="T494" s="330" t="str">
        <v>SSH</v>
      </c>
      <c r="U494" s="330" t="str">
        <v>BRI</v>
      </c>
      <c r="V494" s="330">
        <v>6</v>
      </c>
      <c r="W494" s="330">
        <v>192</v>
      </c>
      <c r="X494" s="330" t="str">
        <v>S25-01</v>
      </c>
      <c r="Y494" s="330">
        <v>186</v>
      </c>
      <c r="Z494" s="330">
        <v>249</v>
      </c>
      <c r="AA494" s="330">
        <v>-63</v>
      </c>
      <c r="AB494" s="16" t="str">
        <v>S25</v>
      </c>
    </row>
    <row r="495" spans="1:28" x14ac:dyDescent="0.35">
      <c r="A495" s="331">
        <v>45693</v>
      </c>
      <c r="B495" s="330" t="str">
        <v>Italgsa-Baobab</v>
      </c>
      <c r="C495" s="330" t="str">
        <v>Tour Operator</v>
      </c>
      <c r="D495" s="330" t="str">
        <v/>
      </c>
      <c r="E495" s="330" t="str">
        <v/>
      </c>
      <c r="F495" s="330" t="str">
        <v>RT</v>
      </c>
      <c r="G495" s="330" t="str">
        <v>Outbound</v>
      </c>
      <c r="H495" s="330" t="str">
        <v>4S6004</v>
      </c>
      <c r="I495" s="331" t="str">
        <v>BRI-SSH</v>
      </c>
      <c r="J495" s="884">
        <v>45892</v>
      </c>
      <c r="K495" s="330">
        <v>40</v>
      </c>
      <c r="L495" s="330">
        <v>40</v>
      </c>
      <c r="M495" s="330">
        <v>220</v>
      </c>
      <c r="N495" s="330">
        <v>0</v>
      </c>
      <c r="O495" s="330">
        <v>0</v>
      </c>
      <c r="P495" s="330">
        <v>8800</v>
      </c>
      <c r="Q495" s="330" t="str">
        <v>Confirmed</v>
      </c>
      <c r="R495" s="330" t="str">
        <v>Countersigned</v>
      </c>
      <c r="S495" s="330" t="str">
        <v>BRI</v>
      </c>
      <c r="T495" s="330" t="str">
        <v>SSH</v>
      </c>
      <c r="U495" s="330" t="str">
        <v>BRI</v>
      </c>
      <c r="V495" s="330">
        <v>6</v>
      </c>
      <c r="W495" s="330">
        <v>199</v>
      </c>
      <c r="X495" s="330" t="str">
        <v>S25-01</v>
      </c>
      <c r="Y495" s="330">
        <v>186</v>
      </c>
      <c r="Z495" s="330">
        <v>234</v>
      </c>
      <c r="AA495" s="330">
        <v>-48</v>
      </c>
      <c r="AB495" s="16" t="str">
        <v>S25</v>
      </c>
    </row>
    <row r="496" spans="1:28" x14ac:dyDescent="0.35">
      <c r="A496" s="331">
        <v>45693</v>
      </c>
      <c r="B496" s="330" t="str">
        <v>Italgsa-Baobab</v>
      </c>
      <c r="C496" s="330" t="str">
        <v>Tour Operator</v>
      </c>
      <c r="D496" s="330" t="str">
        <v/>
      </c>
      <c r="E496" s="330" t="str">
        <v/>
      </c>
      <c r="F496" s="330" t="str">
        <v>RT</v>
      </c>
      <c r="G496" s="330" t="str">
        <v>Outbound</v>
      </c>
      <c r="H496" s="330" t="str">
        <v>4S6004</v>
      </c>
      <c r="I496" s="331" t="str">
        <v>BRI-SSH</v>
      </c>
      <c r="J496" s="884">
        <v>45899</v>
      </c>
      <c r="K496" s="330">
        <v>40</v>
      </c>
      <c r="L496" s="330">
        <v>40</v>
      </c>
      <c r="M496" s="330">
        <v>220</v>
      </c>
      <c r="N496" s="330">
        <v>0</v>
      </c>
      <c r="O496" s="330">
        <v>0</v>
      </c>
      <c r="P496" s="330">
        <v>8800</v>
      </c>
      <c r="Q496" s="330" t="str">
        <v>Confirmed</v>
      </c>
      <c r="R496" s="330" t="str">
        <v>Countersigned</v>
      </c>
      <c r="S496" s="330" t="str">
        <v>BRI</v>
      </c>
      <c r="T496" s="330" t="str">
        <v>SSH</v>
      </c>
      <c r="U496" s="330" t="str">
        <v>BRI</v>
      </c>
      <c r="V496" s="330">
        <v>6</v>
      </c>
      <c r="W496" s="330">
        <v>206</v>
      </c>
      <c r="X496" s="330" t="str">
        <v>S25-01</v>
      </c>
      <c r="Y496" s="330">
        <v>186</v>
      </c>
      <c r="Z496" s="330">
        <v>239</v>
      </c>
      <c r="AA496" s="330">
        <v>-53</v>
      </c>
      <c r="AB496" s="16" t="str">
        <v>S25</v>
      </c>
    </row>
    <row r="497" spans="1:28" x14ac:dyDescent="0.35">
      <c r="A497" s="331">
        <v>45693</v>
      </c>
      <c r="B497" s="330" t="str">
        <v>Italgsa-Baobab</v>
      </c>
      <c r="C497" s="330" t="str">
        <v>Tour Operator</v>
      </c>
      <c r="D497" s="330" t="str">
        <v/>
      </c>
      <c r="E497" s="330" t="str">
        <v/>
      </c>
      <c r="F497" s="330" t="str">
        <v>RT</v>
      </c>
      <c r="G497" s="330" t="str">
        <v>Outbound</v>
      </c>
      <c r="H497" s="330" t="str">
        <v>4S6004</v>
      </c>
      <c r="I497" s="331" t="str">
        <v>BRI-SSH</v>
      </c>
      <c r="J497" s="884">
        <v>45906</v>
      </c>
      <c r="K497" s="330">
        <v>30</v>
      </c>
      <c r="L497" s="330">
        <v>30</v>
      </c>
      <c r="M497" s="330">
        <v>190</v>
      </c>
      <c r="N497" s="330">
        <v>0</v>
      </c>
      <c r="O497" s="330">
        <v>0</v>
      </c>
      <c r="P497" s="330">
        <v>5700</v>
      </c>
      <c r="Q497" s="330" t="str">
        <v>Confirmed</v>
      </c>
      <c r="R497" s="330" t="str">
        <v>Countersigned</v>
      </c>
      <c r="S497" s="330" t="str">
        <v>BRI</v>
      </c>
      <c r="T497" s="330" t="str">
        <v>SSH</v>
      </c>
      <c r="U497" s="330" t="str">
        <v>BRI</v>
      </c>
      <c r="V497" s="330">
        <v>6</v>
      </c>
      <c r="W497" s="330">
        <v>213</v>
      </c>
      <c r="X497" s="330" t="str">
        <v>S25-01</v>
      </c>
      <c r="Y497" s="330">
        <v>186</v>
      </c>
      <c r="Z497" s="330">
        <v>243</v>
      </c>
      <c r="AA497" s="330">
        <v>-57</v>
      </c>
      <c r="AB497" s="16" t="str">
        <v>S25</v>
      </c>
    </row>
    <row r="498" spans="1:28" x14ac:dyDescent="0.35">
      <c r="A498" s="331">
        <v>45693</v>
      </c>
      <c r="B498" s="330" t="str">
        <v>Italgsa-Baobab</v>
      </c>
      <c r="C498" s="330" t="str">
        <v>Tour Operator</v>
      </c>
      <c r="D498" s="330" t="str">
        <v/>
      </c>
      <c r="E498" s="330" t="str">
        <v/>
      </c>
      <c r="F498" s="330" t="str">
        <v>RT</v>
      </c>
      <c r="G498" s="330" t="str">
        <v>Outbound</v>
      </c>
      <c r="H498" s="330" t="str">
        <v>4S6004</v>
      </c>
      <c r="I498" s="331" t="str">
        <v>BRI-SSH</v>
      </c>
      <c r="J498" s="884">
        <v>45913</v>
      </c>
      <c r="K498" s="330">
        <v>30</v>
      </c>
      <c r="L498" s="330">
        <v>30</v>
      </c>
      <c r="M498" s="330">
        <v>190</v>
      </c>
      <c r="N498" s="330">
        <v>0</v>
      </c>
      <c r="O498" s="330">
        <v>0</v>
      </c>
      <c r="P498" s="330">
        <v>5700</v>
      </c>
      <c r="Q498" s="330" t="str">
        <v>Confirmed</v>
      </c>
      <c r="R498" s="330" t="str">
        <v>Countersigned</v>
      </c>
      <c r="S498" s="330" t="str">
        <v>BRI</v>
      </c>
      <c r="T498" s="330" t="str">
        <v>SSH</v>
      </c>
      <c r="U498" s="330" t="str">
        <v>BRI</v>
      </c>
      <c r="V498" s="330">
        <v>6</v>
      </c>
      <c r="W498" s="330">
        <v>220</v>
      </c>
      <c r="X498" s="330" t="str">
        <v>S25-01</v>
      </c>
      <c r="Y498" s="330">
        <v>186</v>
      </c>
      <c r="Z498" s="330">
        <v>185</v>
      </c>
      <c r="AA498" s="330">
        <v>1</v>
      </c>
      <c r="AB498" s="16" t="str">
        <v>S25</v>
      </c>
    </row>
    <row r="499" spans="1:28" x14ac:dyDescent="0.35">
      <c r="A499" s="331">
        <v>45693</v>
      </c>
      <c r="B499" s="330" t="str">
        <v>Italgsa-Baobab</v>
      </c>
      <c r="C499" s="330" t="str">
        <v>Tour Operator</v>
      </c>
      <c r="D499" s="330" t="str">
        <v/>
      </c>
      <c r="E499" s="330" t="str">
        <v/>
      </c>
      <c r="F499" s="330" t="str">
        <v>RT</v>
      </c>
      <c r="G499" s="330" t="str">
        <v>Inbound</v>
      </c>
      <c r="H499" s="330" t="str">
        <v>4S6003</v>
      </c>
      <c r="I499" s="331" t="str">
        <v>SSH-BRI</v>
      </c>
      <c r="J499" s="884">
        <v>45864</v>
      </c>
      <c r="K499" s="330">
        <v>30</v>
      </c>
      <c r="L499" s="330">
        <v>30</v>
      </c>
      <c r="M499" s="330">
        <v>190</v>
      </c>
      <c r="N499" s="330">
        <v>0</v>
      </c>
      <c r="O499" s="330">
        <v>0</v>
      </c>
      <c r="P499" s="330">
        <v>5700</v>
      </c>
      <c r="Q499" s="330" t="str">
        <v>Confirmed</v>
      </c>
      <c r="R499" s="330" t="str">
        <v>Countersigned</v>
      </c>
      <c r="S499" s="330" t="str">
        <v>SSH</v>
      </c>
      <c r="T499" s="330" t="str">
        <v>BRI</v>
      </c>
      <c r="U499" s="330" t="str">
        <v>BRI</v>
      </c>
      <c r="V499" s="330">
        <v>6</v>
      </c>
      <c r="W499" s="330">
        <v>171</v>
      </c>
      <c r="X499" s="330" t="str">
        <v>S25-01</v>
      </c>
      <c r="Y499" s="330">
        <v>186</v>
      </c>
      <c r="Z499" s="330">
        <v>115</v>
      </c>
      <c r="AA499" s="330">
        <v>71</v>
      </c>
      <c r="AB499" s="16" t="str">
        <v>S25</v>
      </c>
    </row>
    <row r="500" spans="1:28" x14ac:dyDescent="0.35">
      <c r="A500" s="331">
        <v>45693</v>
      </c>
      <c r="B500" s="330" t="str">
        <v>Italgsa-Baobab</v>
      </c>
      <c r="C500" s="330" t="str">
        <v>Tour Operator</v>
      </c>
      <c r="D500" s="330" t="str">
        <v/>
      </c>
      <c r="E500" s="330" t="str">
        <v/>
      </c>
      <c r="F500" s="330" t="str">
        <v>RT</v>
      </c>
      <c r="G500" s="330" t="str">
        <v>Inbound</v>
      </c>
      <c r="H500" s="330" t="str">
        <v>4S6003</v>
      </c>
      <c r="I500" s="331" t="str">
        <v>SSH-BRI</v>
      </c>
      <c r="J500" s="884">
        <v>45871</v>
      </c>
      <c r="K500" s="330">
        <v>30</v>
      </c>
      <c r="L500" s="330">
        <v>30</v>
      </c>
      <c r="M500" s="330">
        <v>190</v>
      </c>
      <c r="N500" s="330">
        <v>0</v>
      </c>
      <c r="O500" s="330">
        <v>0</v>
      </c>
      <c r="P500" s="330">
        <v>5700</v>
      </c>
      <c r="Q500" s="330" t="str">
        <v>Confirmed</v>
      </c>
      <c r="R500" s="330" t="str">
        <v>Countersigned</v>
      </c>
      <c r="S500" s="330" t="str">
        <v>SSH</v>
      </c>
      <c r="T500" s="330" t="str">
        <v>BRI</v>
      </c>
      <c r="U500" s="330" t="str">
        <v>BRI</v>
      </c>
      <c r="V500" s="330">
        <v>6</v>
      </c>
      <c r="W500" s="330">
        <v>178</v>
      </c>
      <c r="X500" s="330" t="str">
        <v>S25-01</v>
      </c>
      <c r="Y500" s="330">
        <v>186</v>
      </c>
      <c r="Z500" s="330">
        <v>198</v>
      </c>
      <c r="AA500" s="330">
        <v>-12</v>
      </c>
      <c r="AB500" s="16" t="str">
        <v>S25</v>
      </c>
    </row>
    <row r="501" spans="1:28" x14ac:dyDescent="0.35">
      <c r="A501" s="331">
        <v>45693</v>
      </c>
      <c r="B501" s="330" t="str">
        <v>Italgsa-Baobab</v>
      </c>
      <c r="C501" s="330" t="str">
        <v>Tour Operator</v>
      </c>
      <c r="D501" s="330" t="str">
        <v/>
      </c>
      <c r="E501" s="330" t="str">
        <v/>
      </c>
      <c r="F501" s="330" t="str">
        <v>RT</v>
      </c>
      <c r="G501" s="330" t="str">
        <v>Inbound</v>
      </c>
      <c r="H501" s="330" t="str">
        <v>4S6003</v>
      </c>
      <c r="I501" s="331" t="str">
        <v>SSH-BRI</v>
      </c>
      <c r="J501" s="884">
        <v>45878</v>
      </c>
      <c r="K501" s="330">
        <v>40</v>
      </c>
      <c r="L501" s="330">
        <v>40</v>
      </c>
      <c r="M501" s="330">
        <v>220</v>
      </c>
      <c r="N501" s="330">
        <v>0</v>
      </c>
      <c r="O501" s="330">
        <v>0</v>
      </c>
      <c r="P501" s="330">
        <v>8800</v>
      </c>
      <c r="Q501" s="330" t="str">
        <v>Confirmed</v>
      </c>
      <c r="R501" s="330" t="str">
        <v>Countersigned</v>
      </c>
      <c r="S501" s="330" t="str">
        <v>SSH</v>
      </c>
      <c r="T501" s="330" t="str">
        <v>BRI</v>
      </c>
      <c r="U501" s="330" t="str">
        <v>BRI</v>
      </c>
      <c r="V501" s="330">
        <v>6</v>
      </c>
      <c r="W501" s="330">
        <v>185</v>
      </c>
      <c r="X501" s="330" t="str">
        <v>S25-01</v>
      </c>
      <c r="Y501" s="330">
        <v>186</v>
      </c>
      <c r="Z501" s="330">
        <v>220</v>
      </c>
      <c r="AA501" s="330">
        <v>-34</v>
      </c>
      <c r="AB501" s="16" t="str">
        <v>S25</v>
      </c>
    </row>
    <row r="502" spans="1:28" x14ac:dyDescent="0.35">
      <c r="A502" s="331">
        <v>45693</v>
      </c>
      <c r="B502" s="330" t="str">
        <v>Italgsa-Baobab</v>
      </c>
      <c r="C502" s="330" t="str">
        <v>Tour Operator</v>
      </c>
      <c r="D502" s="330" t="str">
        <v/>
      </c>
      <c r="E502" s="330" t="str">
        <v/>
      </c>
      <c r="F502" s="330" t="str">
        <v>RT</v>
      </c>
      <c r="G502" s="330" t="str">
        <v>Inbound</v>
      </c>
      <c r="H502" s="330" t="str">
        <v>4S6003</v>
      </c>
      <c r="I502" s="331" t="str">
        <v>SSH-BRI</v>
      </c>
      <c r="J502" s="884">
        <v>45885</v>
      </c>
      <c r="K502" s="330">
        <v>40</v>
      </c>
      <c r="L502" s="330">
        <v>40</v>
      </c>
      <c r="M502" s="330">
        <v>220</v>
      </c>
      <c r="N502" s="330">
        <v>0</v>
      </c>
      <c r="O502" s="330">
        <v>0</v>
      </c>
      <c r="P502" s="330">
        <v>8800</v>
      </c>
      <c r="Q502" s="330" t="str">
        <v>Confirmed</v>
      </c>
      <c r="R502" s="330" t="str">
        <v>Countersigned</v>
      </c>
      <c r="S502" s="330" t="str">
        <v>SSH</v>
      </c>
      <c r="T502" s="330" t="str">
        <v>BRI</v>
      </c>
      <c r="U502" s="330" t="str">
        <v>BRI</v>
      </c>
      <c r="V502" s="330">
        <v>6</v>
      </c>
      <c r="W502" s="330">
        <v>192</v>
      </c>
      <c r="X502" s="330" t="str">
        <v>S25-01</v>
      </c>
      <c r="Y502" s="330">
        <v>186</v>
      </c>
      <c r="Z502" s="330">
        <v>268</v>
      </c>
      <c r="AA502" s="330">
        <v>-82</v>
      </c>
      <c r="AB502" s="16" t="str">
        <v>S25</v>
      </c>
    </row>
    <row r="503" spans="1:28" x14ac:dyDescent="0.35">
      <c r="A503" s="331">
        <v>45693</v>
      </c>
      <c r="B503" s="330" t="str">
        <v>Italgsa-Baobab</v>
      </c>
      <c r="C503" s="330" t="str">
        <v>Tour Operator</v>
      </c>
      <c r="D503" s="330" t="str">
        <v/>
      </c>
      <c r="E503" s="330" t="str">
        <v/>
      </c>
      <c r="F503" s="330" t="str">
        <v>RT</v>
      </c>
      <c r="G503" s="330" t="str">
        <v>Inbound</v>
      </c>
      <c r="H503" s="330" t="str">
        <v>4S6003</v>
      </c>
      <c r="I503" s="331" t="str">
        <v>SSH-BRI</v>
      </c>
      <c r="J503" s="884">
        <v>45892</v>
      </c>
      <c r="K503" s="330">
        <v>40</v>
      </c>
      <c r="L503" s="330">
        <v>40</v>
      </c>
      <c r="M503" s="330">
        <v>220</v>
      </c>
      <c r="N503" s="330">
        <v>0</v>
      </c>
      <c r="O503" s="330">
        <v>0</v>
      </c>
      <c r="P503" s="330">
        <v>8800</v>
      </c>
      <c r="Q503" s="330" t="str">
        <v>Confirmed</v>
      </c>
      <c r="R503" s="330" t="str">
        <v>Countersigned</v>
      </c>
      <c r="S503" s="330" t="str">
        <v>SSH</v>
      </c>
      <c r="T503" s="330" t="str">
        <v>BRI</v>
      </c>
      <c r="U503" s="330" t="str">
        <v>BRI</v>
      </c>
      <c r="V503" s="330">
        <v>6</v>
      </c>
      <c r="W503" s="330">
        <v>199</v>
      </c>
      <c r="X503" s="330" t="str">
        <v>S25-01</v>
      </c>
      <c r="Y503" s="330">
        <v>186</v>
      </c>
      <c r="Z503" s="330">
        <v>254</v>
      </c>
      <c r="AA503" s="330">
        <v>-68</v>
      </c>
      <c r="AB503" s="16" t="str">
        <v>S25</v>
      </c>
    </row>
    <row r="504" spans="1:28" x14ac:dyDescent="0.35">
      <c r="A504" s="331">
        <v>45693</v>
      </c>
      <c r="B504" s="330" t="str">
        <v>Italgsa-Baobab</v>
      </c>
      <c r="C504" s="330" t="str">
        <v>Tour Operator</v>
      </c>
      <c r="D504" s="330" t="str">
        <v/>
      </c>
      <c r="E504" s="330" t="str">
        <v/>
      </c>
      <c r="F504" s="330" t="str">
        <v>RT</v>
      </c>
      <c r="G504" s="330" t="str">
        <v>Inbound</v>
      </c>
      <c r="H504" s="330" t="str">
        <v>4S6003</v>
      </c>
      <c r="I504" s="331" t="str">
        <v>SSH-BRI</v>
      </c>
      <c r="J504" s="884">
        <v>45899</v>
      </c>
      <c r="K504" s="330">
        <v>40</v>
      </c>
      <c r="L504" s="330">
        <v>40</v>
      </c>
      <c r="M504" s="330">
        <v>220</v>
      </c>
      <c r="N504" s="330">
        <v>0</v>
      </c>
      <c r="O504" s="330">
        <v>0</v>
      </c>
      <c r="P504" s="330">
        <v>8800</v>
      </c>
      <c r="Q504" s="330" t="str">
        <v>Confirmed</v>
      </c>
      <c r="R504" s="330" t="str">
        <v>Countersigned</v>
      </c>
      <c r="S504" s="330" t="str">
        <v>SSH</v>
      </c>
      <c r="T504" s="330" t="str">
        <v>BRI</v>
      </c>
      <c r="U504" s="330" t="str">
        <v>BRI</v>
      </c>
      <c r="V504" s="330">
        <v>6</v>
      </c>
      <c r="W504" s="330">
        <v>206</v>
      </c>
      <c r="X504" s="330" t="str">
        <v>S25-01</v>
      </c>
      <c r="Y504" s="330">
        <v>186</v>
      </c>
      <c r="Z504" s="330">
        <v>234</v>
      </c>
      <c r="AA504" s="330">
        <v>-48</v>
      </c>
      <c r="AB504" s="16" t="str">
        <v>S25</v>
      </c>
    </row>
    <row r="505" spans="1:28" x14ac:dyDescent="0.35">
      <c r="A505" s="331">
        <v>45693</v>
      </c>
      <c r="B505" s="330" t="str">
        <v>Italgsa-Baobab</v>
      </c>
      <c r="C505" s="330" t="str">
        <v>Tour Operator</v>
      </c>
      <c r="D505" s="330" t="str">
        <v/>
      </c>
      <c r="E505" s="330" t="str">
        <v/>
      </c>
      <c r="F505" s="330" t="str">
        <v>RT</v>
      </c>
      <c r="G505" s="330" t="str">
        <v>Inbound</v>
      </c>
      <c r="H505" s="330" t="str">
        <v>4S6003</v>
      </c>
      <c r="I505" s="331" t="str">
        <v>SSH-BRI</v>
      </c>
      <c r="J505" s="884">
        <v>45906</v>
      </c>
      <c r="K505" s="330">
        <v>40</v>
      </c>
      <c r="L505" s="330">
        <v>40</v>
      </c>
      <c r="M505" s="330">
        <v>220</v>
      </c>
      <c r="N505" s="330">
        <v>0</v>
      </c>
      <c r="O505" s="330">
        <v>0</v>
      </c>
      <c r="P505" s="330">
        <v>8800</v>
      </c>
      <c r="Q505" s="330" t="str">
        <v>Confirmed</v>
      </c>
      <c r="R505" s="330" t="str">
        <v>Countersigned</v>
      </c>
      <c r="S505" s="330" t="str">
        <v>SSH</v>
      </c>
      <c r="T505" s="330" t="str">
        <v>BRI</v>
      </c>
      <c r="U505" s="330" t="str">
        <v>BRI</v>
      </c>
      <c r="V505" s="330">
        <v>6</v>
      </c>
      <c r="W505" s="330">
        <v>213</v>
      </c>
      <c r="X505" s="330" t="str">
        <v>S25-01</v>
      </c>
      <c r="Y505" s="330">
        <v>186</v>
      </c>
      <c r="Z505" s="330">
        <v>236</v>
      </c>
      <c r="AA505" s="330">
        <v>-50</v>
      </c>
      <c r="AB505" s="16" t="str">
        <v>S25</v>
      </c>
    </row>
    <row r="506" spans="1:28" x14ac:dyDescent="0.35">
      <c r="A506" s="331">
        <v>45693</v>
      </c>
      <c r="B506" s="330" t="str">
        <v>Italgsa-Baobab</v>
      </c>
      <c r="C506" s="330" t="str">
        <v>Tour Operator</v>
      </c>
      <c r="D506" s="330" t="str">
        <v/>
      </c>
      <c r="E506" s="330" t="str">
        <v/>
      </c>
      <c r="F506" s="330" t="str">
        <v>RT</v>
      </c>
      <c r="G506" s="330" t="str">
        <v>Inbound</v>
      </c>
      <c r="H506" s="330" t="str">
        <v>4S6003</v>
      </c>
      <c r="I506" s="331" t="str">
        <v>SSH-BRI</v>
      </c>
      <c r="J506" s="884">
        <v>45913</v>
      </c>
      <c r="K506" s="330">
        <v>30</v>
      </c>
      <c r="L506" s="330">
        <v>30</v>
      </c>
      <c r="M506" s="330">
        <v>190</v>
      </c>
      <c r="N506" s="330">
        <v>0</v>
      </c>
      <c r="O506" s="330">
        <v>0</v>
      </c>
      <c r="P506" s="330">
        <v>5700</v>
      </c>
      <c r="Q506" s="330" t="str">
        <v>Confirmed</v>
      </c>
      <c r="R506" s="330" t="str">
        <v>Countersigned</v>
      </c>
      <c r="S506" s="330" t="str">
        <v>SSH</v>
      </c>
      <c r="T506" s="330" t="str">
        <v>BRI</v>
      </c>
      <c r="U506" s="330" t="str">
        <v>BRI</v>
      </c>
      <c r="V506" s="330">
        <v>6</v>
      </c>
      <c r="W506" s="330">
        <v>220</v>
      </c>
      <c r="X506" s="330" t="str">
        <v>S25-01</v>
      </c>
      <c r="Y506" s="330">
        <v>186</v>
      </c>
      <c r="Z506" s="330">
        <v>251</v>
      </c>
      <c r="AA506" s="330">
        <v>-65</v>
      </c>
      <c r="AB506" s="16" t="str">
        <v>S25</v>
      </c>
    </row>
    <row r="507" spans="1:28" x14ac:dyDescent="0.35">
      <c r="A507" s="331">
        <v>45693</v>
      </c>
      <c r="B507" s="330" t="str">
        <v>Italgsa-Baobab</v>
      </c>
      <c r="C507" s="330" t="str">
        <v>Tour Operator</v>
      </c>
      <c r="D507" s="330" t="str">
        <v/>
      </c>
      <c r="E507" s="330" t="str">
        <v/>
      </c>
      <c r="F507" s="330" t="str">
        <v>RT</v>
      </c>
      <c r="G507" s="330" t="str">
        <v>Inbound</v>
      </c>
      <c r="H507" s="330" t="str">
        <v>4S6003</v>
      </c>
      <c r="I507" s="331" t="str">
        <v>SSH-BRI</v>
      </c>
      <c r="J507" s="884">
        <v>45920</v>
      </c>
      <c r="K507" s="330">
        <v>30</v>
      </c>
      <c r="L507" s="330">
        <v>30</v>
      </c>
      <c r="M507" s="330">
        <v>190</v>
      </c>
      <c r="N507" s="330">
        <v>0</v>
      </c>
      <c r="O507" s="330">
        <v>0</v>
      </c>
      <c r="P507" s="330">
        <v>5700</v>
      </c>
      <c r="Q507" s="330" t="str">
        <v>Confirmed</v>
      </c>
      <c r="R507" s="330" t="str">
        <v>Countersigned</v>
      </c>
      <c r="S507" s="330" t="str">
        <v>SSH</v>
      </c>
      <c r="T507" s="330" t="str">
        <v>BRI</v>
      </c>
      <c r="U507" s="330" t="str">
        <v>BRI</v>
      </c>
      <c r="V507" s="330">
        <v>6</v>
      </c>
      <c r="W507" s="330">
        <v>227</v>
      </c>
      <c r="X507" s="330" t="str">
        <v>S25-01</v>
      </c>
      <c r="Y507" s="330">
        <v>186</v>
      </c>
      <c r="Z507" s="330">
        <v>189</v>
      </c>
      <c r="AA507" s="330">
        <v>-3</v>
      </c>
      <c r="AB507" s="16" t="str">
        <v>S25</v>
      </c>
    </row>
    <row r="508" spans="1:28" x14ac:dyDescent="0.35">
      <c r="A508" s="331">
        <v>45692.5</v>
      </c>
      <c r="B508" s="330" t="str">
        <v>GO7</v>
      </c>
      <c r="C508" s="330" t="str">
        <v>Distributor</v>
      </c>
      <c r="D508" s="330" t="str">
        <v/>
      </c>
      <c r="E508" s="330" t="str">
        <v>OA5ALD</v>
      </c>
      <c r="F508" s="330" t="str">
        <v>OW</v>
      </c>
      <c r="G508" s="330" t="str">
        <v>Outbound</v>
      </c>
      <c r="H508" s="330" t="str">
        <v>4S6018</v>
      </c>
      <c r="I508" s="331" t="str">
        <v>NAP-SSH</v>
      </c>
      <c r="J508" s="884">
        <v>45772</v>
      </c>
      <c r="K508" s="330">
        <v>1</v>
      </c>
      <c r="L508" s="330">
        <v>1</v>
      </c>
      <c r="M508" s="330">
        <v>164.99</v>
      </c>
      <c r="N508" s="330">
        <v>20.25</v>
      </c>
      <c r="O508" s="330">
        <v>53</v>
      </c>
      <c r="P508" s="330">
        <v>238.24</v>
      </c>
      <c r="Q508" s="330" t="str">
        <v>Confirmed</v>
      </c>
      <c r="R508" s="330" t="str">
        <v>Closed Deal</v>
      </c>
      <c r="S508" s="330" t="str">
        <v>NAP</v>
      </c>
      <c r="T508" s="330" t="str">
        <v>SSH</v>
      </c>
      <c r="U508" s="330" t="str">
        <v>NAP</v>
      </c>
      <c r="V508" s="330">
        <v>5</v>
      </c>
      <c r="W508" s="330">
        <v>79.5</v>
      </c>
      <c r="X508" s="330" t="str">
        <v>E25-08</v>
      </c>
      <c r="Y508" s="330">
        <v>186</v>
      </c>
      <c r="Z508" s="330">
        <v>184</v>
      </c>
      <c r="AA508" s="330">
        <v>2</v>
      </c>
      <c r="AB508" s="16" t="str">
        <v>E25</v>
      </c>
    </row>
    <row r="509" spans="1:28" x14ac:dyDescent="0.35">
      <c r="A509" s="331">
        <v>45692.5</v>
      </c>
      <c r="B509" s="330" t="str">
        <v>GO7</v>
      </c>
      <c r="C509" s="330" t="str">
        <v>Distributor</v>
      </c>
      <c r="D509" s="330" t="str">
        <v/>
      </c>
      <c r="E509" s="330" t="str">
        <v>OA5ALD</v>
      </c>
      <c r="F509" s="330" t="str">
        <v>OW</v>
      </c>
      <c r="G509" s="330" t="str">
        <v>Outbound</v>
      </c>
      <c r="H509" s="330" t="str">
        <v>4S6018</v>
      </c>
      <c r="I509" s="331" t="str">
        <v>NAP-SSH</v>
      </c>
      <c r="J509" s="884">
        <v>45772</v>
      </c>
      <c r="K509" s="330">
        <v>1</v>
      </c>
      <c r="L509" s="330">
        <v>1</v>
      </c>
      <c r="M509" s="330">
        <v>164.99</v>
      </c>
      <c r="N509" s="330">
        <v>20.25</v>
      </c>
      <c r="O509" s="330">
        <v>53</v>
      </c>
      <c r="P509" s="330">
        <v>238.24</v>
      </c>
      <c r="Q509" s="330" t="str">
        <v>Confirmed</v>
      </c>
      <c r="R509" s="330" t="str">
        <v>Closed Deal</v>
      </c>
      <c r="S509" s="330" t="str">
        <v>NAP</v>
      </c>
      <c r="T509" s="330" t="str">
        <v>SSH</v>
      </c>
      <c r="U509" s="330" t="str">
        <v>NAP</v>
      </c>
      <c r="V509" s="330">
        <v>5</v>
      </c>
      <c r="W509" s="330">
        <v>79.5</v>
      </c>
      <c r="X509" s="330" t="str">
        <v>E25-08</v>
      </c>
      <c r="Y509" s="330">
        <v>186</v>
      </c>
      <c r="Z509" s="330">
        <v>184</v>
      </c>
      <c r="AA509" s="330">
        <v>2</v>
      </c>
      <c r="AB509" s="16" t="str">
        <v>E25</v>
      </c>
    </row>
    <row r="510" spans="1:28" x14ac:dyDescent="0.35">
      <c r="A510" s="331">
        <v>45692.5</v>
      </c>
      <c r="B510" s="330" t="str">
        <v>GO7</v>
      </c>
      <c r="C510" s="330" t="str">
        <v>Distributor</v>
      </c>
      <c r="D510" s="330" t="str">
        <v/>
      </c>
      <c r="E510" s="330" t="str">
        <v>OA5ALD</v>
      </c>
      <c r="F510" s="330" t="str">
        <v>OW</v>
      </c>
      <c r="G510" s="330" t="str">
        <v>Outbound</v>
      </c>
      <c r="H510" s="330" t="str">
        <v>4S6018</v>
      </c>
      <c r="I510" s="331" t="str">
        <v>NAP-SSH</v>
      </c>
      <c r="J510" s="884">
        <v>45772</v>
      </c>
      <c r="K510" s="330">
        <v>1</v>
      </c>
      <c r="L510" s="330">
        <v>1</v>
      </c>
      <c r="M510" s="330">
        <v>219.99</v>
      </c>
      <c r="N510" s="330">
        <v>24.84</v>
      </c>
      <c r="O510" s="330">
        <v>53</v>
      </c>
      <c r="P510" s="330">
        <v>297.83</v>
      </c>
      <c r="Q510" s="330" t="str">
        <v>Confirmed</v>
      </c>
      <c r="R510" s="330" t="str">
        <v>Closed Deal</v>
      </c>
      <c r="S510" s="330" t="str">
        <v>NAP</v>
      </c>
      <c r="T510" s="330" t="str">
        <v>SSH</v>
      </c>
      <c r="U510" s="330" t="str">
        <v>NAP</v>
      </c>
      <c r="V510" s="330">
        <v>5</v>
      </c>
      <c r="W510" s="330">
        <v>79.5</v>
      </c>
      <c r="X510" s="330" t="str">
        <v>E25-08</v>
      </c>
      <c r="Y510" s="330">
        <v>186</v>
      </c>
      <c r="Z510" s="330">
        <v>184</v>
      </c>
      <c r="AA510" s="330">
        <v>2</v>
      </c>
      <c r="AB510" s="16" t="str">
        <v>E25</v>
      </c>
    </row>
    <row r="511" spans="1:28" x14ac:dyDescent="0.35">
      <c r="A511" s="331">
        <v>45692.5</v>
      </c>
      <c r="B511" s="330" t="str">
        <v>GO7</v>
      </c>
      <c r="C511" s="330" t="str">
        <v>Distributor</v>
      </c>
      <c r="D511" s="330" t="str">
        <v/>
      </c>
      <c r="E511" s="330" t="str">
        <v>OA5ALD</v>
      </c>
      <c r="F511" s="330" t="str">
        <v>OW</v>
      </c>
      <c r="G511" s="330" t="str">
        <v>Outbound</v>
      </c>
      <c r="H511" s="330" t="str">
        <v>4S6018</v>
      </c>
      <c r="I511" s="331" t="str">
        <v>NAP-SSH</v>
      </c>
      <c r="J511" s="884">
        <v>45772</v>
      </c>
      <c r="K511" s="330">
        <v>1</v>
      </c>
      <c r="L511" s="330">
        <v>1</v>
      </c>
      <c r="M511" s="330">
        <v>219.99</v>
      </c>
      <c r="N511" s="330">
        <v>24.84</v>
      </c>
      <c r="O511" s="330">
        <v>53</v>
      </c>
      <c r="P511" s="330">
        <v>297.83</v>
      </c>
      <c r="Q511" s="330" t="str">
        <v>Confirmed</v>
      </c>
      <c r="R511" s="330" t="str">
        <v>Closed Deal</v>
      </c>
      <c r="S511" s="330" t="str">
        <v>NAP</v>
      </c>
      <c r="T511" s="330" t="str">
        <v>SSH</v>
      </c>
      <c r="U511" s="330" t="str">
        <v>NAP</v>
      </c>
      <c r="V511" s="330">
        <v>5</v>
      </c>
      <c r="W511" s="330">
        <v>79.5</v>
      </c>
      <c r="X511" s="330" t="str">
        <v>E25-08</v>
      </c>
      <c r="Y511" s="330">
        <v>186</v>
      </c>
      <c r="Z511" s="330">
        <v>184</v>
      </c>
      <c r="AA511" s="330">
        <v>2</v>
      </c>
      <c r="AB511" s="16" t="str">
        <v>E25</v>
      </c>
    </row>
    <row r="512" spans="1:28" x14ac:dyDescent="0.35">
      <c r="A512" s="331">
        <v>45693</v>
      </c>
      <c r="B512" s="330" t="str">
        <v>Iscla Maior</v>
      </c>
      <c r="C512" s="330" t="str">
        <v>Tour Operator</v>
      </c>
      <c r="D512" s="330" t="str">
        <v/>
      </c>
      <c r="E512" s="330" t="str">
        <v/>
      </c>
      <c r="F512" s="330" t="str">
        <v>RT</v>
      </c>
      <c r="G512" s="330" t="str">
        <v>Outbound</v>
      </c>
      <c r="H512" s="330" t="str">
        <v>NE1129</v>
      </c>
      <c r="I512" s="331" t="str">
        <v>NAP-SSH</v>
      </c>
      <c r="J512" s="884">
        <v>45880</v>
      </c>
      <c r="K512" s="330">
        <v>4</v>
      </c>
      <c r="L512" s="330">
        <v>4</v>
      </c>
      <c r="M512" s="330">
        <v>225</v>
      </c>
      <c r="N512" s="330">
        <v>0</v>
      </c>
      <c r="O512" s="330">
        <v>0</v>
      </c>
      <c r="P512" s="330">
        <v>900</v>
      </c>
      <c r="Q512" s="330" t="str">
        <v>Confirmed</v>
      </c>
      <c r="R512" s="330" t="str">
        <v>Countersigned</v>
      </c>
      <c r="S512" s="330" t="str">
        <v>NAP</v>
      </c>
      <c r="T512" s="330" t="str">
        <v>SSH</v>
      </c>
      <c r="U512" s="330" t="str">
        <v>NAP</v>
      </c>
      <c r="V512" s="330">
        <v>1</v>
      </c>
      <c r="W512" s="330">
        <v>187</v>
      </c>
      <c r="X512" s="330" t="str">
        <v>S25-07</v>
      </c>
      <c r="Y512" s="330">
        <v>179</v>
      </c>
      <c r="Z512" s="330">
        <v>174</v>
      </c>
      <c r="AA512" s="330">
        <v>5</v>
      </c>
      <c r="AB512" s="16" t="str">
        <v>S25</v>
      </c>
    </row>
    <row r="513" spans="1:28" x14ac:dyDescent="0.35">
      <c r="A513" s="331">
        <v>45693</v>
      </c>
      <c r="B513" s="330" t="str">
        <v>Iscla Maior</v>
      </c>
      <c r="C513" s="330" t="str">
        <v>Tour Operator</v>
      </c>
      <c r="D513" s="330" t="str">
        <v/>
      </c>
      <c r="E513" s="330" t="str">
        <v/>
      </c>
      <c r="F513" s="330" t="str">
        <v>RT</v>
      </c>
      <c r="G513" s="330" t="str">
        <v>Inbound</v>
      </c>
      <c r="H513" s="330" t="str">
        <v>NE1128</v>
      </c>
      <c r="I513" s="331" t="str">
        <v>SSH-NAP</v>
      </c>
      <c r="J513" s="884">
        <v>45894</v>
      </c>
      <c r="K513" s="330">
        <v>4</v>
      </c>
      <c r="L513" s="330">
        <v>4</v>
      </c>
      <c r="M513" s="330">
        <v>225</v>
      </c>
      <c r="N513" s="330">
        <v>0</v>
      </c>
      <c r="O513" s="330">
        <v>0</v>
      </c>
      <c r="P513" s="330">
        <v>900</v>
      </c>
      <c r="Q513" s="330" t="str">
        <v>Confirmed</v>
      </c>
      <c r="R513" s="330" t="str">
        <v>Countersigned</v>
      </c>
      <c r="S513" s="330" t="str">
        <v>SSH</v>
      </c>
      <c r="T513" s="330" t="str">
        <v>NAP</v>
      </c>
      <c r="U513" s="330" t="str">
        <v>NAP</v>
      </c>
      <c r="V513" s="330">
        <v>1</v>
      </c>
      <c r="W513" s="330">
        <v>201</v>
      </c>
      <c r="X513" s="330" t="str">
        <v>S25-07</v>
      </c>
      <c r="Y513" s="330">
        <v>179</v>
      </c>
      <c r="Z513" s="330">
        <v>178</v>
      </c>
      <c r="AA513" s="330">
        <v>1</v>
      </c>
      <c r="AB513" s="16" t="str">
        <v>S25</v>
      </c>
    </row>
    <row r="514" spans="1:28" x14ac:dyDescent="0.35">
      <c r="A514" s="331">
        <v>45693</v>
      </c>
      <c r="B514" s="330" t="str">
        <v>Searcharter</v>
      </c>
      <c r="C514" s="330" t="str">
        <v>Distributor</v>
      </c>
      <c r="D514" s="330" t="str">
        <v/>
      </c>
      <c r="E514" s="330" t="str">
        <v>N46YD</v>
      </c>
      <c r="F514" s="330" t="str">
        <v>OW</v>
      </c>
      <c r="G514" s="330" t="str">
        <v>Outbound</v>
      </c>
      <c r="H514" s="330" t="str">
        <v>4S6015</v>
      </c>
      <c r="I514" s="331" t="str">
        <v>SSH-VRN</v>
      </c>
      <c r="J514" s="884">
        <v>45780</v>
      </c>
      <c r="K514" s="330">
        <v>2</v>
      </c>
      <c r="L514" s="330">
        <v>2</v>
      </c>
      <c r="M514" s="330">
        <v>315</v>
      </c>
      <c r="N514" s="330">
        <v>0</v>
      </c>
      <c r="O514" s="330">
        <v>0</v>
      </c>
      <c r="P514" s="330">
        <v>630</v>
      </c>
      <c r="Q514" s="330" t="str">
        <v>Confirmed</v>
      </c>
      <c r="R514" s="330" t="str">
        <v>Closed Deal</v>
      </c>
      <c r="S514" s="330" t="str">
        <v>SSH</v>
      </c>
      <c r="T514" s="330" t="str">
        <v>VRN</v>
      </c>
      <c r="U514" s="330" t="str">
        <v>VRN</v>
      </c>
      <c r="V514" s="330">
        <v>6</v>
      </c>
      <c r="W514" s="330">
        <v>87</v>
      </c>
      <c r="X514" s="330" t="str">
        <v>E25-05B</v>
      </c>
      <c r="Y514" s="330">
        <v>186</v>
      </c>
      <c r="Z514" s="330">
        <v>181</v>
      </c>
      <c r="AA514" s="330">
        <v>5</v>
      </c>
      <c r="AB514" s="16" t="str">
        <v>E25</v>
      </c>
    </row>
    <row r="515" spans="1:28" x14ac:dyDescent="0.35">
      <c r="A515" s="331">
        <v>45693</v>
      </c>
      <c r="B515" s="330" t="str">
        <v>Searcharter</v>
      </c>
      <c r="C515" s="330" t="str">
        <v>Distributor</v>
      </c>
      <c r="D515" s="330" t="str">
        <v/>
      </c>
      <c r="E515" s="330" t="str">
        <v>NAA2U</v>
      </c>
      <c r="F515" s="330" t="str">
        <v>OW</v>
      </c>
      <c r="G515" s="330" t="str">
        <v>Outbound</v>
      </c>
      <c r="H515" s="330" t="str">
        <v>4S6031</v>
      </c>
      <c r="I515" s="331" t="str">
        <v>SSH-NAP</v>
      </c>
      <c r="J515" s="884">
        <v>45781</v>
      </c>
      <c r="K515" s="330">
        <v>2</v>
      </c>
      <c r="L515" s="330">
        <v>2</v>
      </c>
      <c r="M515" s="330">
        <v>200</v>
      </c>
      <c r="N515" s="330">
        <v>0</v>
      </c>
      <c r="O515" s="330">
        <v>0</v>
      </c>
      <c r="P515" s="330">
        <v>400</v>
      </c>
      <c r="Q515" s="330" t="str">
        <v>Confirmed</v>
      </c>
      <c r="R515" s="330" t="str">
        <v>Closed Deal</v>
      </c>
      <c r="S515" s="330" t="str">
        <v>SSH</v>
      </c>
      <c r="T515" s="330" t="str">
        <v>NAP</v>
      </c>
      <c r="U515" s="330" t="str">
        <v>NAP</v>
      </c>
      <c r="V515" s="330">
        <v>7</v>
      </c>
      <c r="W515" s="330">
        <v>88</v>
      </c>
      <c r="X515" s="330" t="str">
        <v>E25-03B</v>
      </c>
      <c r="Y515" s="330">
        <v>186</v>
      </c>
      <c r="Z515" s="330">
        <v>187</v>
      </c>
      <c r="AA515" s="330">
        <v>-1</v>
      </c>
      <c r="AB515" s="16" t="str">
        <v>E25</v>
      </c>
    </row>
    <row r="516" spans="1:28" x14ac:dyDescent="0.35">
      <c r="A516" s="331">
        <v>45693</v>
      </c>
      <c r="B516" s="330" t="str">
        <v>Italgsa-Baobab</v>
      </c>
      <c r="C516" s="330" t="str">
        <v>Tour Operator</v>
      </c>
      <c r="D516" s="330" t="str">
        <v/>
      </c>
      <c r="E516" s="330" t="str">
        <v/>
      </c>
      <c r="F516" s="330" t="str">
        <v>RT</v>
      </c>
      <c r="G516" s="330" t="str">
        <v>Outbound</v>
      </c>
      <c r="H516" s="330" t="str">
        <v>UJ6002</v>
      </c>
      <c r="I516" s="331" t="str">
        <v>VRN-SSH</v>
      </c>
      <c r="J516" s="884">
        <v>45864</v>
      </c>
      <c r="K516" s="330">
        <v>30</v>
      </c>
      <c r="L516" s="330">
        <v>30</v>
      </c>
      <c r="M516" s="330">
        <v>230</v>
      </c>
      <c r="N516" s="330">
        <v>0</v>
      </c>
      <c r="O516" s="330">
        <v>0</v>
      </c>
      <c r="P516" s="330">
        <v>6900</v>
      </c>
      <c r="Q516" s="330" t="str">
        <v>Confirmed</v>
      </c>
      <c r="R516" s="330" t="str">
        <v>Countersigned</v>
      </c>
      <c r="S516" s="330" t="str">
        <v>VRN</v>
      </c>
      <c r="T516" s="330" t="str">
        <v>SSH</v>
      </c>
      <c r="U516" s="330" t="str">
        <v>VRN</v>
      </c>
      <c r="V516" s="330">
        <v>6</v>
      </c>
      <c r="W516" s="330">
        <v>171</v>
      </c>
      <c r="X516" s="330" t="str">
        <v>S25-04</v>
      </c>
      <c r="Y516" s="330">
        <v>218</v>
      </c>
      <c r="Z516" s="330">
        <v>225</v>
      </c>
      <c r="AA516" s="330">
        <v>-7</v>
      </c>
      <c r="AB516" s="16" t="str">
        <v>S25</v>
      </c>
    </row>
    <row r="517" spans="1:28" x14ac:dyDescent="0.35">
      <c r="A517" s="331">
        <v>45693</v>
      </c>
      <c r="B517" s="330" t="str">
        <v>Italgsa-Baobab</v>
      </c>
      <c r="C517" s="330" t="str">
        <v>Tour Operator</v>
      </c>
      <c r="D517" s="330" t="str">
        <v/>
      </c>
      <c r="E517" s="330" t="str">
        <v/>
      </c>
      <c r="F517" s="330" t="str">
        <v>RT</v>
      </c>
      <c r="G517" s="330" t="str">
        <v>Outbound</v>
      </c>
      <c r="H517" s="330" t="str">
        <v>UJ6002</v>
      </c>
      <c r="I517" s="331" t="str">
        <v>VRN-SSH</v>
      </c>
      <c r="J517" s="884">
        <v>45871</v>
      </c>
      <c r="K517" s="330">
        <v>40</v>
      </c>
      <c r="L517" s="330">
        <v>40</v>
      </c>
      <c r="M517" s="330">
        <v>260</v>
      </c>
      <c r="N517" s="330">
        <v>0</v>
      </c>
      <c r="O517" s="330">
        <v>0</v>
      </c>
      <c r="P517" s="330">
        <v>10400</v>
      </c>
      <c r="Q517" s="330" t="str">
        <v>Confirmed</v>
      </c>
      <c r="R517" s="330" t="str">
        <v>Countersigned</v>
      </c>
      <c r="S517" s="330" t="str">
        <v>VRN</v>
      </c>
      <c r="T517" s="330" t="str">
        <v>SSH</v>
      </c>
      <c r="U517" s="330" t="str">
        <v>VRN</v>
      </c>
      <c r="V517" s="330">
        <v>6</v>
      </c>
      <c r="W517" s="330">
        <v>178</v>
      </c>
      <c r="X517" s="330" t="str">
        <v>S25-04</v>
      </c>
      <c r="Y517" s="330">
        <v>218</v>
      </c>
      <c r="Z517" s="330">
        <v>220</v>
      </c>
      <c r="AA517" s="330">
        <v>-2</v>
      </c>
      <c r="AB517" s="16" t="str">
        <v>S25</v>
      </c>
    </row>
    <row r="518" spans="1:28" x14ac:dyDescent="0.35">
      <c r="A518" s="331">
        <v>45693</v>
      </c>
      <c r="B518" s="330" t="str">
        <v>Italgsa-Baobab</v>
      </c>
      <c r="C518" s="330" t="str">
        <v>Tour Operator</v>
      </c>
      <c r="D518" s="330" t="str">
        <v/>
      </c>
      <c r="E518" s="330" t="str">
        <v/>
      </c>
      <c r="F518" s="330" t="str">
        <v>RT</v>
      </c>
      <c r="G518" s="330" t="str">
        <v>Outbound</v>
      </c>
      <c r="H518" s="330" t="str">
        <v>UJ6002</v>
      </c>
      <c r="I518" s="331" t="str">
        <v>VRN-SSH</v>
      </c>
      <c r="J518" s="884">
        <v>45878</v>
      </c>
      <c r="K518" s="330">
        <v>40</v>
      </c>
      <c r="L518" s="330">
        <v>40</v>
      </c>
      <c r="M518" s="330">
        <v>260</v>
      </c>
      <c r="N518" s="330">
        <v>0</v>
      </c>
      <c r="O518" s="330">
        <v>0</v>
      </c>
      <c r="P518" s="330">
        <v>10400</v>
      </c>
      <c r="Q518" s="330" t="str">
        <v>Confirmed</v>
      </c>
      <c r="R518" s="330" t="str">
        <v>Countersigned</v>
      </c>
      <c r="S518" s="330" t="str">
        <v>VRN</v>
      </c>
      <c r="T518" s="330" t="str">
        <v>SSH</v>
      </c>
      <c r="U518" s="330" t="str">
        <v>VRN</v>
      </c>
      <c r="V518" s="330">
        <v>6</v>
      </c>
      <c r="W518" s="330">
        <v>185</v>
      </c>
      <c r="X518" s="330" t="str">
        <v>S25-04</v>
      </c>
      <c r="Y518" s="330">
        <v>218</v>
      </c>
      <c r="Z518" s="330">
        <v>232</v>
      </c>
      <c r="AA518" s="330">
        <v>-14</v>
      </c>
      <c r="AB518" s="16" t="str">
        <v>S25</v>
      </c>
    </row>
    <row r="519" spans="1:28" x14ac:dyDescent="0.35">
      <c r="A519" s="331">
        <v>45693</v>
      </c>
      <c r="B519" s="330" t="str">
        <v>Italgsa</v>
      </c>
      <c r="C519" s="330" t="str">
        <v>Tour Operator</v>
      </c>
      <c r="D519" s="330" t="str">
        <v/>
      </c>
      <c r="E519" s="330" t="str">
        <v/>
      </c>
      <c r="F519" s="330" t="str">
        <v>RT</v>
      </c>
      <c r="G519" s="330" t="str">
        <v>Outbound</v>
      </c>
      <c r="H519" s="330" t="str">
        <v>UJ6002</v>
      </c>
      <c r="I519" s="331" t="str">
        <v>VRN-SSH</v>
      </c>
      <c r="J519" s="884">
        <v>45885</v>
      </c>
      <c r="K519" s="330">
        <v>0</v>
      </c>
      <c r="L519" s="330">
        <v>0</v>
      </c>
      <c r="M519" s="330">
        <v>260</v>
      </c>
      <c r="N519" s="330">
        <v>0</v>
      </c>
      <c r="O519" s="330">
        <v>0</v>
      </c>
      <c r="P519" s="330">
        <v>0</v>
      </c>
      <c r="Q519" s="330" t="str">
        <v>Confirmed</v>
      </c>
      <c r="R519" s="330" t="str">
        <v>Countersigned</v>
      </c>
      <c r="S519" s="330" t="str">
        <v>VRN</v>
      </c>
      <c r="T519" s="330" t="str">
        <v>SSH</v>
      </c>
      <c r="U519" s="330" t="str">
        <v>VRN</v>
      </c>
      <c r="V519" s="330">
        <v>6</v>
      </c>
      <c r="W519" s="330">
        <v>192</v>
      </c>
      <c r="X519" s="330" t="str">
        <v>S25-04</v>
      </c>
      <c r="Y519" s="330">
        <v>218</v>
      </c>
      <c r="Z519" s="330">
        <v>222</v>
      </c>
      <c r="AA519" s="330">
        <v>-4</v>
      </c>
      <c r="AB519" s="16" t="str">
        <v>S25</v>
      </c>
    </row>
    <row r="520" spans="1:28" x14ac:dyDescent="0.35">
      <c r="A520" s="331">
        <v>45693</v>
      </c>
      <c r="B520" s="330" t="str">
        <v>Italgsa</v>
      </c>
      <c r="C520" s="330" t="str">
        <v>Tour Operator</v>
      </c>
      <c r="D520" s="330" t="str">
        <v/>
      </c>
      <c r="E520" s="330" t="str">
        <v/>
      </c>
      <c r="F520" s="330" t="str">
        <v>RT</v>
      </c>
      <c r="G520" s="330" t="str">
        <v>Outbound</v>
      </c>
      <c r="H520" s="330" t="str">
        <v>UJ6002</v>
      </c>
      <c r="I520" s="331" t="str">
        <v>VRN-SSH</v>
      </c>
      <c r="J520" s="884">
        <v>45892</v>
      </c>
      <c r="K520" s="330">
        <v>0</v>
      </c>
      <c r="L520" s="330">
        <v>0</v>
      </c>
      <c r="M520" s="330">
        <v>260</v>
      </c>
      <c r="N520" s="330">
        <v>0</v>
      </c>
      <c r="O520" s="330">
        <v>0</v>
      </c>
      <c r="P520" s="330">
        <v>0</v>
      </c>
      <c r="Q520" s="330" t="str">
        <v>Confirmed</v>
      </c>
      <c r="R520" s="330" t="str">
        <v>Countersigned</v>
      </c>
      <c r="S520" s="330" t="str">
        <v>VRN</v>
      </c>
      <c r="T520" s="330" t="str">
        <v>SSH</v>
      </c>
      <c r="U520" s="330" t="str">
        <v>VRN</v>
      </c>
      <c r="V520" s="330">
        <v>6</v>
      </c>
      <c r="W520" s="330">
        <v>199</v>
      </c>
      <c r="X520" s="330" t="str">
        <v>S25-04</v>
      </c>
      <c r="Y520" s="330">
        <v>218</v>
      </c>
      <c r="Z520" s="330">
        <v>222</v>
      </c>
      <c r="AA520" s="330">
        <v>-4</v>
      </c>
      <c r="AB520" s="16" t="str">
        <v>S25</v>
      </c>
    </row>
    <row r="521" spans="1:28" x14ac:dyDescent="0.35">
      <c r="A521" s="331">
        <v>45693</v>
      </c>
      <c r="B521" s="330" t="str">
        <v>Italgsa</v>
      </c>
      <c r="C521" s="330" t="str">
        <v>Tour Operator</v>
      </c>
      <c r="D521" s="330" t="str">
        <v/>
      </c>
      <c r="E521" s="330" t="str">
        <v/>
      </c>
      <c r="F521" s="330" t="str">
        <v>RT</v>
      </c>
      <c r="G521" s="330" t="str">
        <v>Outbound</v>
      </c>
      <c r="H521" s="330" t="str">
        <v>UJ6002</v>
      </c>
      <c r="I521" s="331" t="str">
        <v>VRN-SSH</v>
      </c>
      <c r="J521" s="884">
        <v>45899</v>
      </c>
      <c r="K521" s="330">
        <v>0</v>
      </c>
      <c r="L521" s="330">
        <v>0</v>
      </c>
      <c r="M521" s="330">
        <v>260</v>
      </c>
      <c r="N521" s="330">
        <v>0</v>
      </c>
      <c r="O521" s="330">
        <v>0</v>
      </c>
      <c r="P521" s="330">
        <v>0</v>
      </c>
      <c r="Q521" s="330" t="str">
        <v>Confirmed</v>
      </c>
      <c r="R521" s="330" t="str">
        <v>Countersigned</v>
      </c>
      <c r="S521" s="330" t="str">
        <v>VRN</v>
      </c>
      <c r="T521" s="330" t="str">
        <v>SSH</v>
      </c>
      <c r="U521" s="330" t="str">
        <v>VRN</v>
      </c>
      <c r="V521" s="330">
        <v>6</v>
      </c>
      <c r="W521" s="330">
        <v>206</v>
      </c>
      <c r="X521" s="330" t="str">
        <v>S25-04</v>
      </c>
      <c r="Y521" s="330">
        <v>218</v>
      </c>
      <c r="Z521" s="330">
        <v>218</v>
      </c>
      <c r="AA521" s="330">
        <v>0</v>
      </c>
      <c r="AB521" s="16" t="str">
        <v>S25</v>
      </c>
    </row>
    <row r="522" spans="1:28" x14ac:dyDescent="0.35">
      <c r="A522" s="331">
        <v>45693</v>
      </c>
      <c r="B522" s="330" t="str">
        <v>Italgsa-Baobab</v>
      </c>
      <c r="C522" s="330" t="str">
        <v>Tour Operator</v>
      </c>
      <c r="D522" s="330" t="str">
        <v/>
      </c>
      <c r="E522" s="330" t="str">
        <v/>
      </c>
      <c r="F522" s="330" t="str">
        <v>RT</v>
      </c>
      <c r="G522" s="330" t="str">
        <v>Inbound</v>
      </c>
      <c r="H522" s="330" t="str">
        <v>UJ6001</v>
      </c>
      <c r="I522" s="331" t="str">
        <v>SSH-VRN</v>
      </c>
      <c r="J522" s="884">
        <v>45871</v>
      </c>
      <c r="K522" s="330">
        <v>30</v>
      </c>
      <c r="L522" s="330">
        <v>30</v>
      </c>
      <c r="M522" s="330">
        <v>230</v>
      </c>
      <c r="N522" s="330">
        <v>0</v>
      </c>
      <c r="O522" s="330">
        <v>0</v>
      </c>
      <c r="P522" s="330">
        <v>6900</v>
      </c>
      <c r="Q522" s="330" t="str">
        <v>Confirmed</v>
      </c>
      <c r="R522" s="330" t="str">
        <v>Countersigned</v>
      </c>
      <c r="S522" s="330" t="str">
        <v>SSH</v>
      </c>
      <c r="T522" s="330" t="str">
        <v>VRN</v>
      </c>
      <c r="U522" s="330" t="str">
        <v>VRN</v>
      </c>
      <c r="V522" s="330">
        <v>6</v>
      </c>
      <c r="W522" s="330">
        <v>178</v>
      </c>
      <c r="X522" s="330" t="str">
        <v>S25-04</v>
      </c>
      <c r="Y522" s="330">
        <v>218</v>
      </c>
      <c r="Z522" s="330">
        <v>225</v>
      </c>
      <c r="AA522" s="330">
        <v>-7</v>
      </c>
      <c r="AB522" s="16" t="str">
        <v>S25</v>
      </c>
    </row>
    <row r="523" spans="1:28" x14ac:dyDescent="0.35">
      <c r="A523" s="331">
        <v>45693</v>
      </c>
      <c r="B523" s="330" t="str">
        <v>Italgsa-Baobab</v>
      </c>
      <c r="C523" s="330" t="str">
        <v>Tour Operator</v>
      </c>
      <c r="D523" s="330" t="str">
        <v/>
      </c>
      <c r="E523" s="330" t="str">
        <v/>
      </c>
      <c r="F523" s="330" t="str">
        <v>RT</v>
      </c>
      <c r="G523" s="330" t="str">
        <v>Inbound</v>
      </c>
      <c r="H523" s="330" t="str">
        <v>UJ6001</v>
      </c>
      <c r="I523" s="331" t="str">
        <v>SSH-VRN</v>
      </c>
      <c r="J523" s="884">
        <v>45878</v>
      </c>
      <c r="K523" s="330">
        <v>40</v>
      </c>
      <c r="L523" s="330">
        <v>40</v>
      </c>
      <c r="M523" s="330">
        <v>260</v>
      </c>
      <c r="N523" s="330">
        <v>0</v>
      </c>
      <c r="O523" s="330">
        <v>0</v>
      </c>
      <c r="P523" s="330">
        <v>10400</v>
      </c>
      <c r="Q523" s="330" t="str">
        <v>Confirmed</v>
      </c>
      <c r="R523" s="330" t="str">
        <v>Countersigned</v>
      </c>
      <c r="S523" s="330" t="str">
        <v>SSH</v>
      </c>
      <c r="T523" s="330" t="str">
        <v>VRN</v>
      </c>
      <c r="U523" s="330" t="str">
        <v>VRN</v>
      </c>
      <c r="V523" s="330">
        <v>6</v>
      </c>
      <c r="W523" s="330">
        <v>185</v>
      </c>
      <c r="X523" s="330" t="str">
        <v>S25-04</v>
      </c>
      <c r="Y523" s="330">
        <v>218</v>
      </c>
      <c r="Z523" s="330">
        <v>207</v>
      </c>
      <c r="AA523" s="330">
        <v>11</v>
      </c>
      <c r="AB523" s="16" t="str">
        <v>S25</v>
      </c>
    </row>
    <row r="524" spans="1:28" x14ac:dyDescent="0.35">
      <c r="A524" s="331">
        <v>45693</v>
      </c>
      <c r="B524" s="330" t="str">
        <v>Italgsa-Baobab</v>
      </c>
      <c r="C524" s="330" t="str">
        <v>Tour Operator</v>
      </c>
      <c r="D524" s="330" t="str">
        <v/>
      </c>
      <c r="E524" s="330" t="str">
        <v/>
      </c>
      <c r="F524" s="330" t="str">
        <v>RT</v>
      </c>
      <c r="G524" s="330" t="str">
        <v>Inbound</v>
      </c>
      <c r="H524" s="330" t="str">
        <v>UJ6001</v>
      </c>
      <c r="I524" s="331" t="str">
        <v>SSH-VRN</v>
      </c>
      <c r="J524" s="884">
        <v>45885</v>
      </c>
      <c r="K524" s="330">
        <v>40</v>
      </c>
      <c r="L524" s="330">
        <v>40</v>
      </c>
      <c r="M524" s="330">
        <v>260</v>
      </c>
      <c r="N524" s="330">
        <v>0</v>
      </c>
      <c r="O524" s="330">
        <v>0</v>
      </c>
      <c r="P524" s="330">
        <v>10400</v>
      </c>
      <c r="Q524" s="330" t="str">
        <v>Confirmed</v>
      </c>
      <c r="R524" s="330" t="str">
        <v>Countersigned</v>
      </c>
      <c r="S524" s="330" t="str">
        <v>SSH</v>
      </c>
      <c r="T524" s="330" t="str">
        <v>VRN</v>
      </c>
      <c r="U524" s="330" t="str">
        <v>VRN</v>
      </c>
      <c r="V524" s="330">
        <v>6</v>
      </c>
      <c r="W524" s="330">
        <v>192</v>
      </c>
      <c r="X524" s="330" t="str">
        <v>S25-04</v>
      </c>
      <c r="Y524" s="330">
        <v>218</v>
      </c>
      <c r="Z524" s="330">
        <v>228</v>
      </c>
      <c r="AA524" s="330">
        <v>-10</v>
      </c>
      <c r="AB524" s="16" t="str">
        <v>S25</v>
      </c>
    </row>
    <row r="525" spans="1:28" x14ac:dyDescent="0.35">
      <c r="A525" s="331">
        <v>45693</v>
      </c>
      <c r="B525" s="330" t="str">
        <v>Italgsa</v>
      </c>
      <c r="C525" s="330" t="str">
        <v>Tour Operator</v>
      </c>
      <c r="D525" s="330" t="str">
        <v/>
      </c>
      <c r="E525" s="330" t="str">
        <v/>
      </c>
      <c r="F525" s="330" t="str">
        <v>RT</v>
      </c>
      <c r="G525" s="330" t="str">
        <v>Inbound</v>
      </c>
      <c r="H525" s="330" t="str">
        <v>UJ6001</v>
      </c>
      <c r="I525" s="331" t="str">
        <v>SSH-VRN</v>
      </c>
      <c r="J525" s="884">
        <v>45892</v>
      </c>
      <c r="K525" s="330">
        <v>0</v>
      </c>
      <c r="L525" s="330">
        <v>0</v>
      </c>
      <c r="M525" s="330">
        <v>260</v>
      </c>
      <c r="N525" s="330">
        <v>0</v>
      </c>
      <c r="O525" s="330">
        <v>0</v>
      </c>
      <c r="P525" s="330">
        <v>0</v>
      </c>
      <c r="Q525" s="330" t="str">
        <v>Confirmed</v>
      </c>
      <c r="R525" s="330" t="str">
        <v>Countersigned</v>
      </c>
      <c r="S525" s="330" t="str">
        <v>SSH</v>
      </c>
      <c r="T525" s="330" t="str">
        <v>VRN</v>
      </c>
      <c r="U525" s="330" t="str">
        <v>VRN</v>
      </c>
      <c r="V525" s="330">
        <v>6</v>
      </c>
      <c r="W525" s="330">
        <v>199</v>
      </c>
      <c r="X525" s="330" t="str">
        <v>S25-04</v>
      </c>
      <c r="Y525" s="330">
        <v>218</v>
      </c>
      <c r="Z525" s="330">
        <v>243</v>
      </c>
      <c r="AA525" s="330">
        <v>-25</v>
      </c>
      <c r="AB525" s="16" t="str">
        <v>S25</v>
      </c>
    </row>
    <row r="526" spans="1:28" x14ac:dyDescent="0.35">
      <c r="A526" s="331">
        <v>45693</v>
      </c>
      <c r="B526" s="330" t="str">
        <v>Italgsa</v>
      </c>
      <c r="C526" s="330" t="str">
        <v>Tour Operator</v>
      </c>
      <c r="D526" s="330" t="str">
        <v/>
      </c>
      <c r="E526" s="330" t="str">
        <v/>
      </c>
      <c r="F526" s="330" t="str">
        <v>RT</v>
      </c>
      <c r="G526" s="330" t="str">
        <v>Inbound</v>
      </c>
      <c r="H526" s="330" t="str">
        <v>UJ6001</v>
      </c>
      <c r="I526" s="331" t="str">
        <v>SSH-VRN</v>
      </c>
      <c r="J526" s="884">
        <v>45899</v>
      </c>
      <c r="K526" s="330">
        <v>0</v>
      </c>
      <c r="L526" s="330">
        <v>0</v>
      </c>
      <c r="M526" s="330">
        <v>260</v>
      </c>
      <c r="N526" s="330">
        <v>0</v>
      </c>
      <c r="O526" s="330">
        <v>0</v>
      </c>
      <c r="P526" s="330">
        <v>0</v>
      </c>
      <c r="Q526" s="330" t="str">
        <v>Confirmed</v>
      </c>
      <c r="R526" s="330" t="str">
        <v>Countersigned</v>
      </c>
      <c r="S526" s="330" t="str">
        <v>SSH</v>
      </c>
      <c r="T526" s="330" t="str">
        <v>VRN</v>
      </c>
      <c r="U526" s="330" t="str">
        <v>VRN</v>
      </c>
      <c r="V526" s="330">
        <v>6</v>
      </c>
      <c r="W526" s="330">
        <v>206</v>
      </c>
      <c r="X526" s="330" t="str">
        <v>S25-04</v>
      </c>
      <c r="Y526" s="330">
        <v>218</v>
      </c>
      <c r="Z526" s="330">
        <v>226</v>
      </c>
      <c r="AA526" s="330">
        <v>-8</v>
      </c>
      <c r="AB526" s="16" t="str">
        <v>S25</v>
      </c>
    </row>
    <row r="527" spans="1:28" x14ac:dyDescent="0.35">
      <c r="A527" s="331">
        <v>45693</v>
      </c>
      <c r="B527" s="330" t="str">
        <v>Italgsa</v>
      </c>
      <c r="C527" s="330" t="str">
        <v>Tour Operator</v>
      </c>
      <c r="D527" s="330" t="str">
        <v/>
      </c>
      <c r="E527" s="330" t="str">
        <v/>
      </c>
      <c r="F527" s="330" t="str">
        <v>RT</v>
      </c>
      <c r="G527" s="330" t="str">
        <v>Inbound</v>
      </c>
      <c r="H527" s="330" t="str">
        <v>UJ6001</v>
      </c>
      <c r="I527" s="331" t="str">
        <v>SSH-VRN</v>
      </c>
      <c r="J527" s="884">
        <v>45906</v>
      </c>
      <c r="K527" s="330">
        <v>0</v>
      </c>
      <c r="L527" s="330">
        <v>0</v>
      </c>
      <c r="M527" s="330">
        <v>260</v>
      </c>
      <c r="N527" s="330">
        <v>0</v>
      </c>
      <c r="O527" s="330">
        <v>0</v>
      </c>
      <c r="P527" s="330">
        <v>0</v>
      </c>
      <c r="Q527" s="330" t="str">
        <v>Confirmed</v>
      </c>
      <c r="R527" s="330" t="str">
        <v>Countersigned</v>
      </c>
      <c r="S527" s="330" t="str">
        <v>SSH</v>
      </c>
      <c r="T527" s="330" t="str">
        <v>VRN</v>
      </c>
      <c r="U527" s="330" t="str">
        <v>VRN</v>
      </c>
      <c r="V527" s="330">
        <v>6</v>
      </c>
      <c r="W527" s="330">
        <v>213</v>
      </c>
      <c r="X527" s="330" t="str">
        <v>S25-04</v>
      </c>
      <c r="Y527" s="330">
        <v>218</v>
      </c>
      <c r="Z527" s="330">
        <v>218</v>
      </c>
      <c r="AA527" s="330">
        <v>0</v>
      </c>
      <c r="AB527" s="16" t="str">
        <v>S25</v>
      </c>
    </row>
    <row r="528" spans="1:28" x14ac:dyDescent="0.35">
      <c r="A528" s="331">
        <v>45692</v>
      </c>
      <c r="B528" s="330" t="str">
        <v>EuroAirlines</v>
      </c>
      <c r="C528" s="330" t="str">
        <v>Distributor</v>
      </c>
      <c r="D528" s="330" t="str">
        <v/>
      </c>
      <c r="E528" s="330" t="str">
        <v>11LAKP</v>
      </c>
      <c r="F528" s="330" t="str">
        <v>OW</v>
      </c>
      <c r="G528" s="330" t="str">
        <v>Outbound</v>
      </c>
      <c r="H528" s="330" t="str">
        <v>4S6003</v>
      </c>
      <c r="I528" s="331" t="str">
        <v>SSH-BRI</v>
      </c>
      <c r="J528" s="884">
        <v>45780</v>
      </c>
      <c r="K528" s="330">
        <v>1</v>
      </c>
      <c r="L528" s="330">
        <v>1</v>
      </c>
      <c r="M528" s="330">
        <v>280</v>
      </c>
      <c r="N528" s="330">
        <v>39.03</v>
      </c>
      <c r="O528" s="330">
        <v>40</v>
      </c>
      <c r="P528" s="330">
        <v>359.03</v>
      </c>
      <c r="Q528" s="330" t="str">
        <v>Confirmed</v>
      </c>
      <c r="R528" s="330" t="str">
        <v>Closed Deal</v>
      </c>
      <c r="S528" s="330" t="str">
        <v>SSH</v>
      </c>
      <c r="T528" s="330" t="str">
        <v>BRI</v>
      </c>
      <c r="U528" s="330" t="str">
        <v>BRI</v>
      </c>
      <c r="V528" s="330">
        <v>6</v>
      </c>
      <c r="W528" s="330">
        <v>88</v>
      </c>
      <c r="X528" s="330" t="str">
        <v>E25-02B</v>
      </c>
      <c r="Y528" s="330">
        <v>186</v>
      </c>
      <c r="Z528" s="330">
        <v>181</v>
      </c>
      <c r="AA528" s="330">
        <v>5</v>
      </c>
      <c r="AB528" s="16" t="str">
        <v>E25</v>
      </c>
    </row>
    <row r="529" spans="1:28" x14ac:dyDescent="0.35">
      <c r="A529" s="331">
        <v>45692</v>
      </c>
      <c r="B529" s="330" t="str">
        <v>EuroAirlines</v>
      </c>
      <c r="C529" s="330" t="str">
        <v>Distributor</v>
      </c>
      <c r="D529" s="330" t="str">
        <v/>
      </c>
      <c r="E529" s="330" t="str">
        <v>11LAKP</v>
      </c>
      <c r="F529" s="330" t="str">
        <v>OW</v>
      </c>
      <c r="G529" s="330" t="str">
        <v>Outbound</v>
      </c>
      <c r="H529" s="330" t="str">
        <v>4S6003</v>
      </c>
      <c r="I529" s="331" t="str">
        <v>SSH-BRI</v>
      </c>
      <c r="J529" s="884">
        <v>45780</v>
      </c>
      <c r="K529" s="330">
        <v>1</v>
      </c>
      <c r="L529" s="330">
        <v>1</v>
      </c>
      <c r="M529" s="330">
        <v>280</v>
      </c>
      <c r="N529" s="330">
        <v>39.03</v>
      </c>
      <c r="O529" s="330">
        <v>40</v>
      </c>
      <c r="P529" s="330">
        <v>359.03</v>
      </c>
      <c r="Q529" s="330" t="str">
        <v>Confirmed</v>
      </c>
      <c r="R529" s="330" t="str">
        <v>Closed Deal</v>
      </c>
      <c r="S529" s="330" t="str">
        <v>SSH</v>
      </c>
      <c r="T529" s="330" t="str">
        <v>BRI</v>
      </c>
      <c r="U529" s="330" t="str">
        <v>BRI</v>
      </c>
      <c r="V529" s="330">
        <v>6</v>
      </c>
      <c r="W529" s="330">
        <v>88</v>
      </c>
      <c r="X529" s="330" t="str">
        <v>E25-02B</v>
      </c>
      <c r="Y529" s="330">
        <v>186</v>
      </c>
      <c r="Z529" s="330">
        <v>181</v>
      </c>
      <c r="AA529" s="330">
        <v>5</v>
      </c>
      <c r="AB529" s="16" t="str">
        <v>E25</v>
      </c>
    </row>
    <row r="530" spans="1:28" x14ac:dyDescent="0.35">
      <c r="A530" s="331">
        <v>45694</v>
      </c>
      <c r="B530" s="330" t="str">
        <v>Searcharter</v>
      </c>
      <c r="C530" s="330" t="str">
        <v>Distributor</v>
      </c>
      <c r="D530" s="330" t="str">
        <v/>
      </c>
      <c r="E530" s="330" t="str">
        <v>NP7WV</v>
      </c>
      <c r="F530" s="330" t="str">
        <v>OW</v>
      </c>
      <c r="G530" s="330" t="str">
        <v>Outbound</v>
      </c>
      <c r="H530" s="330" t="str">
        <v>4S6006</v>
      </c>
      <c r="I530" s="331" t="str">
        <v>MXP-SSH</v>
      </c>
      <c r="J530" s="884">
        <v>45765</v>
      </c>
      <c r="K530" s="330">
        <v>2</v>
      </c>
      <c r="L530" s="330">
        <v>2</v>
      </c>
      <c r="M530" s="330">
        <v>325</v>
      </c>
      <c r="N530" s="330">
        <v>0</v>
      </c>
      <c r="O530" s="330">
        <v>0</v>
      </c>
      <c r="P530" s="330">
        <v>650</v>
      </c>
      <c r="Q530" s="330" t="str">
        <v>Confirmed</v>
      </c>
      <c r="R530" s="330" t="str">
        <v>Closed Deal</v>
      </c>
      <c r="S530" s="330" t="str">
        <v>MXP</v>
      </c>
      <c r="T530" s="330" t="str">
        <v>SSH</v>
      </c>
      <c r="U530" s="330" t="str">
        <v>MXP</v>
      </c>
      <c r="V530" s="330">
        <v>5</v>
      </c>
      <c r="W530" s="330">
        <v>71</v>
      </c>
      <c r="X530" s="330" t="str">
        <v>E25-04</v>
      </c>
      <c r="Y530" s="330">
        <v>186</v>
      </c>
      <c r="Z530" s="330">
        <v>186</v>
      </c>
      <c r="AA530" s="330">
        <v>0</v>
      </c>
      <c r="AB530" s="16" t="str">
        <v>E25</v>
      </c>
    </row>
    <row r="531" spans="1:28" x14ac:dyDescent="0.35">
      <c r="A531" s="331">
        <v>45694</v>
      </c>
      <c r="B531" s="330" t="str">
        <v>Genius</v>
      </c>
      <c r="C531" s="330" t="str">
        <v>Distributor</v>
      </c>
      <c r="D531" s="330" t="str">
        <v/>
      </c>
      <c r="E531" s="330" t="str">
        <v/>
      </c>
      <c r="F531" s="330" t="str">
        <v>OW</v>
      </c>
      <c r="G531" s="330" t="str">
        <v>Outbound</v>
      </c>
      <c r="H531" s="330" t="str">
        <v>4S6017</v>
      </c>
      <c r="I531" s="331" t="str">
        <v>SSH-NAP</v>
      </c>
      <c r="J531" s="884">
        <v>45772</v>
      </c>
      <c r="K531" s="330">
        <v>2</v>
      </c>
      <c r="L531" s="330">
        <v>2</v>
      </c>
      <c r="M531" s="330">
        <v>375</v>
      </c>
      <c r="N531" s="330">
        <v>0</v>
      </c>
      <c r="O531" s="330">
        <v>0</v>
      </c>
      <c r="P531" s="330">
        <v>750</v>
      </c>
      <c r="Q531" s="330" t="str">
        <v>Confirmed</v>
      </c>
      <c r="R531" s="330" t="str">
        <v>Closed Deal</v>
      </c>
      <c r="S531" s="330" t="str">
        <v>SSH</v>
      </c>
      <c r="T531" s="330" t="str">
        <v>NAP</v>
      </c>
      <c r="U531" s="330" t="str">
        <v>NAP</v>
      </c>
      <c r="V531" s="330">
        <v>5</v>
      </c>
      <c r="W531" s="330">
        <v>78</v>
      </c>
      <c r="X531" s="330" t="str">
        <v>E25-08</v>
      </c>
      <c r="Y531" s="330">
        <v>186</v>
      </c>
      <c r="Z531" s="330">
        <v>186</v>
      </c>
      <c r="AA531" s="330">
        <v>0</v>
      </c>
      <c r="AB531" s="16" t="str">
        <v>E25</v>
      </c>
    </row>
    <row r="532" spans="1:28" x14ac:dyDescent="0.35">
      <c r="A532" s="331">
        <v>45693</v>
      </c>
      <c r="B532" s="330" t="str">
        <v>GO7</v>
      </c>
      <c r="C532" s="330" t="str">
        <v>Distributor</v>
      </c>
      <c r="D532" s="330" t="str">
        <v/>
      </c>
      <c r="E532" s="330" t="str">
        <v>QG7FDP</v>
      </c>
      <c r="F532" s="330" t="str">
        <v>OW</v>
      </c>
      <c r="G532" s="330" t="str">
        <v>Outbound</v>
      </c>
      <c r="H532" s="330" t="str">
        <v>4S6006</v>
      </c>
      <c r="I532" s="331" t="str">
        <v>MXP-SSH</v>
      </c>
      <c r="J532" s="884">
        <v>45765</v>
      </c>
      <c r="K532" s="330">
        <v>1</v>
      </c>
      <c r="L532" s="330">
        <v>1</v>
      </c>
      <c r="M532" s="330">
        <v>330</v>
      </c>
      <c r="N532" s="330">
        <v>22.68</v>
      </c>
      <c r="O532" s="330">
        <v>53</v>
      </c>
      <c r="P532" s="330">
        <v>405.68</v>
      </c>
      <c r="Q532" s="330" t="str">
        <v>Confirmed</v>
      </c>
      <c r="R532" s="330" t="str">
        <v>Closed Deal</v>
      </c>
      <c r="S532" s="330" t="str">
        <v>MXP</v>
      </c>
      <c r="T532" s="330" t="str">
        <v>SSH</v>
      </c>
      <c r="U532" s="330" t="str">
        <v>MXP</v>
      </c>
      <c r="V532" s="330">
        <v>5</v>
      </c>
      <c r="W532" s="330">
        <v>72</v>
      </c>
      <c r="X532" s="330" t="str">
        <v>E25-04</v>
      </c>
      <c r="Y532" s="330">
        <v>186</v>
      </c>
      <c r="Z532" s="330">
        <v>186</v>
      </c>
      <c r="AA532" s="330">
        <v>0</v>
      </c>
      <c r="AB532" s="16" t="str">
        <v>E25</v>
      </c>
    </row>
    <row r="533" spans="1:28" x14ac:dyDescent="0.35">
      <c r="A533" s="331">
        <v>45693</v>
      </c>
      <c r="B533" s="330" t="str">
        <v>GO7</v>
      </c>
      <c r="C533" s="330" t="str">
        <v>Distributor</v>
      </c>
      <c r="D533" s="330" t="str">
        <v/>
      </c>
      <c r="E533" s="330" t="str">
        <v>QG7FDP</v>
      </c>
      <c r="F533" s="330" t="str">
        <v>OW</v>
      </c>
      <c r="G533" s="330" t="str">
        <v>Outbound</v>
      </c>
      <c r="H533" s="330" t="str">
        <v>4S6006</v>
      </c>
      <c r="I533" s="331" t="str">
        <v>MXP-SSH</v>
      </c>
      <c r="J533" s="884">
        <v>45765</v>
      </c>
      <c r="K533" s="330">
        <v>1</v>
      </c>
      <c r="L533" s="330">
        <v>1</v>
      </c>
      <c r="M533" s="330">
        <v>330</v>
      </c>
      <c r="N533" s="330">
        <v>22.68</v>
      </c>
      <c r="O533" s="330">
        <v>53</v>
      </c>
      <c r="P533" s="330">
        <v>405.68</v>
      </c>
      <c r="Q533" s="330" t="str">
        <v>Confirmed</v>
      </c>
      <c r="R533" s="330" t="str">
        <v>Closed Deal</v>
      </c>
      <c r="S533" s="330" t="str">
        <v>MXP</v>
      </c>
      <c r="T533" s="330" t="str">
        <v>SSH</v>
      </c>
      <c r="U533" s="330" t="str">
        <v>MXP</v>
      </c>
      <c r="V533" s="330">
        <v>5</v>
      </c>
      <c r="W533" s="330">
        <v>72</v>
      </c>
      <c r="X533" s="330" t="str">
        <v>E25-04</v>
      </c>
      <c r="Y533" s="330">
        <v>186</v>
      </c>
      <c r="Z533" s="330">
        <v>186</v>
      </c>
      <c r="AA533" s="330">
        <v>0</v>
      </c>
      <c r="AB533" s="16" t="str">
        <v>E25</v>
      </c>
    </row>
    <row r="534" spans="1:28" x14ac:dyDescent="0.35">
      <c r="A534" s="331">
        <v>45693</v>
      </c>
      <c r="B534" s="330" t="str">
        <v>GO7</v>
      </c>
      <c r="C534" s="330" t="str">
        <v>Distributor</v>
      </c>
      <c r="D534" s="330" t="str">
        <v/>
      </c>
      <c r="E534" s="330" t="str">
        <v>QG7FDP</v>
      </c>
      <c r="F534" s="330" t="str">
        <v>OW</v>
      </c>
      <c r="G534" s="330" t="str">
        <v>Outbound</v>
      </c>
      <c r="H534" s="330" t="str">
        <v>4S6006</v>
      </c>
      <c r="I534" s="331" t="str">
        <v>MXP-SSH</v>
      </c>
      <c r="J534" s="884">
        <v>45765</v>
      </c>
      <c r="K534" s="330">
        <v>1</v>
      </c>
      <c r="L534" s="330">
        <v>1</v>
      </c>
      <c r="M534" s="330">
        <v>247.5</v>
      </c>
      <c r="N534" s="330">
        <v>14.86</v>
      </c>
      <c r="O534" s="330">
        <v>53</v>
      </c>
      <c r="P534" s="330">
        <v>315.36</v>
      </c>
      <c r="Q534" s="330" t="str">
        <v>Confirmed</v>
      </c>
      <c r="R534" s="330" t="str">
        <v>Closed Deal</v>
      </c>
      <c r="S534" s="330" t="str">
        <v>MXP</v>
      </c>
      <c r="T534" s="330" t="str">
        <v>SSH</v>
      </c>
      <c r="U534" s="330" t="str">
        <v>MXP</v>
      </c>
      <c r="V534" s="330">
        <v>5</v>
      </c>
      <c r="W534" s="330">
        <v>72</v>
      </c>
      <c r="X534" s="330" t="str">
        <v>E25-04</v>
      </c>
      <c r="Y534" s="330">
        <v>186</v>
      </c>
      <c r="Z534" s="330">
        <v>186</v>
      </c>
      <c r="AA534" s="330">
        <v>0</v>
      </c>
      <c r="AB534" s="16" t="str">
        <v>E25</v>
      </c>
    </row>
    <row r="535" spans="1:28" x14ac:dyDescent="0.35">
      <c r="A535" s="331">
        <v>45693</v>
      </c>
      <c r="B535" s="330" t="str">
        <v>GO7</v>
      </c>
      <c r="C535" s="330" t="str">
        <v>Distributor</v>
      </c>
      <c r="D535" s="330" t="str">
        <v/>
      </c>
      <c r="E535" s="330" t="str">
        <v>QG7FDP</v>
      </c>
      <c r="F535" s="330" t="str">
        <v>OW</v>
      </c>
      <c r="G535" s="330" t="str">
        <v>Outbound</v>
      </c>
      <c r="H535" s="330" t="str">
        <v>4S6006</v>
      </c>
      <c r="I535" s="331" t="str">
        <v>MXP-SSH</v>
      </c>
      <c r="J535" s="884">
        <v>45765</v>
      </c>
      <c r="K535" s="330">
        <v>1</v>
      </c>
      <c r="L535" s="330">
        <v>1</v>
      </c>
      <c r="M535" s="330">
        <v>330</v>
      </c>
      <c r="N535" s="330">
        <v>22.68</v>
      </c>
      <c r="O535" s="330">
        <v>53</v>
      </c>
      <c r="P535" s="330">
        <v>405.68</v>
      </c>
      <c r="Q535" s="330" t="str">
        <v>Confirmed</v>
      </c>
      <c r="R535" s="330" t="str">
        <v>Closed Deal</v>
      </c>
      <c r="S535" s="330" t="str">
        <v>MXP</v>
      </c>
      <c r="T535" s="330" t="str">
        <v>SSH</v>
      </c>
      <c r="U535" s="330" t="str">
        <v>MXP</v>
      </c>
      <c r="V535" s="330">
        <v>5</v>
      </c>
      <c r="W535" s="330">
        <v>72</v>
      </c>
      <c r="X535" s="330" t="str">
        <v>E25-04</v>
      </c>
      <c r="Y535" s="330">
        <v>186</v>
      </c>
      <c r="Z535" s="330">
        <v>186</v>
      </c>
      <c r="AA535" s="330">
        <v>0</v>
      </c>
      <c r="AB535" s="16" t="str">
        <v>E25</v>
      </c>
    </row>
    <row r="536" spans="1:28" x14ac:dyDescent="0.35">
      <c r="A536" s="331">
        <v>45693</v>
      </c>
      <c r="B536" s="330" t="str">
        <v>EuroAirlines</v>
      </c>
      <c r="C536" s="330" t="str">
        <v>Distributor</v>
      </c>
      <c r="D536" s="330" t="str">
        <v/>
      </c>
      <c r="E536" s="330" t="str">
        <v>11LB15</v>
      </c>
      <c r="F536" s="330" t="str">
        <v>OW</v>
      </c>
      <c r="G536" s="330" t="str">
        <v>Outbound</v>
      </c>
      <c r="H536" s="330" t="str">
        <v>4S6006</v>
      </c>
      <c r="I536" s="331" t="str">
        <v>MXP-SSH</v>
      </c>
      <c r="J536" s="884">
        <v>45765</v>
      </c>
      <c r="K536" s="330">
        <v>1</v>
      </c>
      <c r="L536" s="330">
        <v>1</v>
      </c>
      <c r="M536" s="330">
        <v>280</v>
      </c>
      <c r="N536" s="330">
        <v>29.31</v>
      </c>
      <c r="O536" s="330">
        <v>30</v>
      </c>
      <c r="P536" s="330">
        <v>339.31</v>
      </c>
      <c r="Q536" s="330" t="str">
        <v>Confirmed</v>
      </c>
      <c r="R536" s="330" t="str">
        <v>Closed Deal</v>
      </c>
      <c r="S536" s="330" t="str">
        <v>MXP</v>
      </c>
      <c r="T536" s="330" t="str">
        <v>SSH</v>
      </c>
      <c r="U536" s="330" t="str">
        <v>MXP</v>
      </c>
      <c r="V536" s="330">
        <v>5</v>
      </c>
      <c r="W536" s="330">
        <v>72</v>
      </c>
      <c r="X536" s="330" t="str">
        <v>E25-04</v>
      </c>
      <c r="Y536" s="330">
        <v>186</v>
      </c>
      <c r="Z536" s="330">
        <v>186</v>
      </c>
      <c r="AA536" s="330">
        <v>0</v>
      </c>
      <c r="AB536" s="16" t="str">
        <v>E25</v>
      </c>
    </row>
    <row r="537" spans="1:28" x14ac:dyDescent="0.35">
      <c r="A537" s="331">
        <v>45693</v>
      </c>
      <c r="B537" s="330" t="str">
        <v>EuroAirlines</v>
      </c>
      <c r="C537" s="330" t="str">
        <v>Distributor</v>
      </c>
      <c r="D537" s="330" t="str">
        <v/>
      </c>
      <c r="E537" s="330" t="str">
        <v>11LB1A</v>
      </c>
      <c r="F537" s="330" t="str">
        <v>OW</v>
      </c>
      <c r="G537" s="330" t="str">
        <v>Outbound</v>
      </c>
      <c r="H537" s="330" t="str">
        <v>4S6006</v>
      </c>
      <c r="I537" s="331" t="str">
        <v>MXP-SSH</v>
      </c>
      <c r="J537" s="884">
        <v>45765</v>
      </c>
      <c r="K537" s="330">
        <v>1</v>
      </c>
      <c r="L537" s="330">
        <v>1</v>
      </c>
      <c r="M537" s="330">
        <v>330</v>
      </c>
      <c r="N537" s="330">
        <v>29.31</v>
      </c>
      <c r="O537" s="330">
        <v>30</v>
      </c>
      <c r="P537" s="330">
        <v>389.31</v>
      </c>
      <c r="Q537" s="330" t="str">
        <v>Confirmed</v>
      </c>
      <c r="R537" s="330" t="str">
        <v>Closed Deal</v>
      </c>
      <c r="S537" s="330" t="str">
        <v>MXP</v>
      </c>
      <c r="T537" s="330" t="str">
        <v>SSH</v>
      </c>
      <c r="U537" s="330" t="str">
        <v>MXP</v>
      </c>
      <c r="V537" s="330">
        <v>5</v>
      </c>
      <c r="W537" s="330">
        <v>72</v>
      </c>
      <c r="X537" s="330" t="str">
        <v>E25-04</v>
      </c>
      <c r="Y537" s="330">
        <v>186</v>
      </c>
      <c r="Z537" s="330">
        <v>186</v>
      </c>
      <c r="AA537" s="330">
        <v>0</v>
      </c>
      <c r="AB537" s="16" t="str">
        <v>E25</v>
      </c>
    </row>
    <row r="538" spans="1:28" x14ac:dyDescent="0.35">
      <c r="A538" s="331">
        <v>45694</v>
      </c>
      <c r="B538" s="330" t="str">
        <v>Searcharter</v>
      </c>
      <c r="C538" s="330" t="str">
        <v>Distributor</v>
      </c>
      <c r="D538" s="330" t="str">
        <v/>
      </c>
      <c r="E538" s="330" t="str">
        <v>LYNFM</v>
      </c>
      <c r="F538" s="330" t="str">
        <v>OW</v>
      </c>
      <c r="G538" s="330" t="str">
        <v>Outbound</v>
      </c>
      <c r="H538" s="330" t="str">
        <v>4S6015</v>
      </c>
      <c r="I538" s="331" t="str">
        <v>SSH-VRN</v>
      </c>
      <c r="J538" s="884">
        <v>45773</v>
      </c>
      <c r="K538" s="330">
        <v>2</v>
      </c>
      <c r="L538" s="330">
        <v>2</v>
      </c>
      <c r="M538" s="330">
        <v>320</v>
      </c>
      <c r="N538" s="330">
        <v>0</v>
      </c>
      <c r="O538" s="330">
        <v>0</v>
      </c>
      <c r="P538" s="330">
        <v>640</v>
      </c>
      <c r="Q538" s="330" t="str">
        <v>Confirmed</v>
      </c>
      <c r="R538" s="330" t="str">
        <v>Closed Deal</v>
      </c>
      <c r="S538" s="330" t="str">
        <v>SSH</v>
      </c>
      <c r="T538" s="330" t="str">
        <v>VRN</v>
      </c>
      <c r="U538" s="330" t="str">
        <v>VRN</v>
      </c>
      <c r="V538" s="330">
        <v>6</v>
      </c>
      <c r="W538" s="330">
        <v>79</v>
      </c>
      <c r="X538" s="330" t="str">
        <v>E25-05B</v>
      </c>
      <c r="Y538" s="330">
        <v>186</v>
      </c>
      <c r="Z538" s="330">
        <v>186</v>
      </c>
      <c r="AA538" s="330">
        <v>0</v>
      </c>
      <c r="AB538" s="16" t="str">
        <v>E25</v>
      </c>
    </row>
    <row r="539" spans="1:28" x14ac:dyDescent="0.35">
      <c r="A539" s="331">
        <v>45695</v>
      </c>
      <c r="B539" s="330" t="str">
        <v>Nicolaus S.P.A</v>
      </c>
      <c r="C539" s="330" t="str">
        <v>Tour Operator</v>
      </c>
      <c r="D539" s="330" t="str">
        <v/>
      </c>
      <c r="E539" s="330" t="str">
        <v/>
      </c>
      <c r="F539" s="330" t="str">
        <v>RT</v>
      </c>
      <c r="G539" s="330" t="str">
        <v>Outbound</v>
      </c>
      <c r="H539" s="330" t="str">
        <v>NE7121</v>
      </c>
      <c r="I539" s="331" t="str">
        <v>NAP-SSH</v>
      </c>
      <c r="J539" s="884">
        <v>45907</v>
      </c>
      <c r="K539" s="330">
        <v>60</v>
      </c>
      <c r="L539" s="330">
        <v>60</v>
      </c>
      <c r="M539" s="330">
        <v>195</v>
      </c>
      <c r="N539" s="330">
        <v>0</v>
      </c>
      <c r="O539" s="330">
        <v>0</v>
      </c>
      <c r="P539" s="330">
        <v>11700</v>
      </c>
      <c r="Q539" s="330" t="str">
        <v>Confirmed</v>
      </c>
      <c r="R539" s="330" t="str">
        <v>Countersigned</v>
      </c>
      <c r="S539" s="330" t="str">
        <v>NAP</v>
      </c>
      <c r="T539" s="330" t="str">
        <v>SSH</v>
      </c>
      <c r="U539" s="330" t="str">
        <v>NAP</v>
      </c>
      <c r="V539" s="330">
        <v>7</v>
      </c>
      <c r="W539" s="330">
        <v>212</v>
      </c>
      <c r="X539" s="330" t="str">
        <v>S25-06</v>
      </c>
      <c r="Y539" s="330">
        <v>179</v>
      </c>
      <c r="Z539" s="330">
        <v>170</v>
      </c>
      <c r="AA539" s="330">
        <v>9</v>
      </c>
      <c r="AB539" s="16" t="str">
        <v>S25</v>
      </c>
    </row>
    <row r="540" spans="1:28" x14ac:dyDescent="0.35">
      <c r="A540" s="331">
        <v>45695</v>
      </c>
      <c r="B540" s="330" t="str">
        <v>Nicolaus S.P.A</v>
      </c>
      <c r="C540" s="330" t="str">
        <v>Tour Operator</v>
      </c>
      <c r="D540" s="330" t="str">
        <v/>
      </c>
      <c r="E540" s="330" t="str">
        <v/>
      </c>
      <c r="F540" s="330" t="str">
        <v>RT</v>
      </c>
      <c r="G540" s="330" t="str">
        <v>Inbound</v>
      </c>
      <c r="H540" s="330" t="str">
        <v>NE7120</v>
      </c>
      <c r="I540" s="331" t="str">
        <v>SSH-NAP</v>
      </c>
      <c r="J540" s="884">
        <v>45914</v>
      </c>
      <c r="K540" s="330">
        <v>60</v>
      </c>
      <c r="L540" s="330">
        <v>60</v>
      </c>
      <c r="M540" s="330">
        <v>195</v>
      </c>
      <c r="N540" s="330">
        <v>0</v>
      </c>
      <c r="O540" s="330">
        <v>0</v>
      </c>
      <c r="P540" s="330">
        <v>11700</v>
      </c>
      <c r="Q540" s="330" t="str">
        <v>Confirmed</v>
      </c>
      <c r="R540" s="330" t="str">
        <v>Countersigned</v>
      </c>
      <c r="S540" s="330" t="str">
        <v>SSH</v>
      </c>
      <c r="T540" s="330" t="str">
        <v>NAP</v>
      </c>
      <c r="U540" s="330" t="str">
        <v>NAP</v>
      </c>
      <c r="V540" s="330">
        <v>7</v>
      </c>
      <c r="W540" s="330">
        <v>219</v>
      </c>
      <c r="X540" s="330" t="str">
        <v>S25-06</v>
      </c>
      <c r="Y540" s="330">
        <v>179</v>
      </c>
      <c r="Z540" s="330">
        <v>170</v>
      </c>
      <c r="AA540" s="330">
        <v>9</v>
      </c>
      <c r="AB540" s="16" t="str">
        <v>S25</v>
      </c>
    </row>
    <row r="541" spans="1:28" x14ac:dyDescent="0.35">
      <c r="A541" s="331">
        <v>45695</v>
      </c>
      <c r="B541" s="330" t="str">
        <v>Genius</v>
      </c>
      <c r="C541" s="330" t="str">
        <v>Distributor</v>
      </c>
      <c r="D541" s="330" t="str">
        <v/>
      </c>
      <c r="E541" s="330" t="str">
        <v/>
      </c>
      <c r="F541" s="330" t="str">
        <v>OW</v>
      </c>
      <c r="G541" s="330" t="str">
        <v>Outbound</v>
      </c>
      <c r="H541" s="330" t="str">
        <v>4S6005</v>
      </c>
      <c r="I541" s="331" t="str">
        <v>SSH-MXP</v>
      </c>
      <c r="J541" s="884">
        <v>45772</v>
      </c>
      <c r="K541" s="330">
        <v>2</v>
      </c>
      <c r="L541" s="330">
        <v>2</v>
      </c>
      <c r="M541" s="330">
        <v>425</v>
      </c>
      <c r="N541" s="330">
        <v>0</v>
      </c>
      <c r="O541" s="330">
        <v>0</v>
      </c>
      <c r="P541" s="330">
        <v>850</v>
      </c>
      <c r="Q541" s="330" t="str">
        <v>Confirmed</v>
      </c>
      <c r="R541" s="330" t="str">
        <v>Closed Deal</v>
      </c>
      <c r="S541" s="330" t="str">
        <v>SSH</v>
      </c>
      <c r="T541" s="330" t="str">
        <v>MXP</v>
      </c>
      <c r="U541" s="330" t="str">
        <v>MXP</v>
      </c>
      <c r="V541" s="330">
        <v>5</v>
      </c>
      <c r="W541" s="330">
        <v>77</v>
      </c>
      <c r="X541" s="330" t="str">
        <v>E25-04</v>
      </c>
      <c r="Y541" s="330">
        <v>186</v>
      </c>
      <c r="Z541" s="330">
        <v>186</v>
      </c>
      <c r="AA541" s="330">
        <v>0</v>
      </c>
      <c r="AB541" s="16" t="str">
        <v>E25</v>
      </c>
    </row>
    <row r="542" spans="1:28" x14ac:dyDescent="0.35">
      <c r="A542" s="331">
        <v>45695</v>
      </c>
      <c r="B542" s="330" t="str">
        <v>Searcharter</v>
      </c>
      <c r="C542" s="330" t="str">
        <v>Distributor</v>
      </c>
      <c r="D542" s="330" t="str">
        <v/>
      </c>
      <c r="E542" s="330" t="str">
        <v>UGQ3P</v>
      </c>
      <c r="F542" s="330" t="str">
        <v>RT</v>
      </c>
      <c r="G542" s="330" t="str">
        <v>Outbound</v>
      </c>
      <c r="H542" s="330" t="str">
        <v>4S6016</v>
      </c>
      <c r="I542" s="331" t="str">
        <v>VRN-SSH</v>
      </c>
      <c r="J542" s="884">
        <v>45766</v>
      </c>
      <c r="K542" s="330">
        <v>2</v>
      </c>
      <c r="L542" s="330">
        <v>2</v>
      </c>
      <c r="M542" s="330">
        <v>310</v>
      </c>
      <c r="N542" s="330">
        <v>0</v>
      </c>
      <c r="O542" s="330">
        <v>0</v>
      </c>
      <c r="P542" s="330">
        <v>620</v>
      </c>
      <c r="Q542" s="330" t="str">
        <v>Confirmed</v>
      </c>
      <c r="R542" s="330" t="str">
        <v>Closed Deal</v>
      </c>
      <c r="S542" s="330" t="str">
        <v>VRN</v>
      </c>
      <c r="T542" s="330" t="str">
        <v>SSH</v>
      </c>
      <c r="U542" s="330" t="str">
        <v>VRN</v>
      </c>
      <c r="V542" s="330">
        <v>6</v>
      </c>
      <c r="W542" s="330">
        <v>71</v>
      </c>
      <c r="X542" s="330" t="str">
        <v>E25-05B</v>
      </c>
      <c r="Y542" s="330">
        <v>186</v>
      </c>
      <c r="Z542" s="330">
        <v>185</v>
      </c>
      <c r="AA542" s="330">
        <v>1</v>
      </c>
      <c r="AB542" s="16" t="str">
        <v>E25</v>
      </c>
    </row>
    <row r="543" spans="1:28" x14ac:dyDescent="0.35">
      <c r="A543" s="331">
        <v>45695</v>
      </c>
      <c r="B543" s="330" t="str">
        <v>Searcharter</v>
      </c>
      <c r="C543" s="330" t="str">
        <v>Distributor</v>
      </c>
      <c r="D543" s="330" t="str">
        <v/>
      </c>
      <c r="E543" s="330" t="str">
        <v>UGQ3P</v>
      </c>
      <c r="F543" s="330" t="str">
        <v>RT</v>
      </c>
      <c r="G543" s="330" t="str">
        <v>Inbound</v>
      </c>
      <c r="H543" s="330" t="str">
        <v>4S6015</v>
      </c>
      <c r="I543" s="331" t="str">
        <v>SSH-VRN</v>
      </c>
      <c r="J543" s="884">
        <v>45773</v>
      </c>
      <c r="K543" s="330">
        <v>2</v>
      </c>
      <c r="L543" s="330">
        <v>2</v>
      </c>
      <c r="M543" s="330">
        <v>310</v>
      </c>
      <c r="N543" s="330">
        <v>0</v>
      </c>
      <c r="O543" s="330">
        <v>0</v>
      </c>
      <c r="P543" s="330">
        <v>620</v>
      </c>
      <c r="Q543" s="330" t="str">
        <v>Confirmed</v>
      </c>
      <c r="R543" s="330" t="str">
        <v>Closed Deal</v>
      </c>
      <c r="S543" s="330" t="str">
        <v>SSH</v>
      </c>
      <c r="T543" s="330" t="str">
        <v>VRN</v>
      </c>
      <c r="U543" s="330" t="str">
        <v>VRN</v>
      </c>
      <c r="V543" s="330">
        <v>6</v>
      </c>
      <c r="W543" s="330">
        <v>78</v>
      </c>
      <c r="X543" s="330" t="str">
        <v>E25-05B</v>
      </c>
      <c r="Y543" s="330">
        <v>186</v>
      </c>
      <c r="Z543" s="330">
        <v>186</v>
      </c>
      <c r="AA543" s="330">
        <v>0</v>
      </c>
      <c r="AB543" s="16" t="str">
        <v>E25</v>
      </c>
    </row>
    <row r="544" spans="1:28" x14ac:dyDescent="0.35">
      <c r="A544" s="331">
        <v>45696</v>
      </c>
      <c r="B544" s="330" t="str">
        <v>Searcharter</v>
      </c>
      <c r="C544" s="330" t="str">
        <v>Distributor</v>
      </c>
      <c r="D544" s="330" t="str">
        <v/>
      </c>
      <c r="E544" s="330" t="str">
        <v>GWTHH</v>
      </c>
      <c r="F544" s="330" t="str">
        <v>OW</v>
      </c>
      <c r="G544" s="330" t="str">
        <v>Outbound</v>
      </c>
      <c r="H544" s="330" t="str">
        <v>4S6031</v>
      </c>
      <c r="I544" s="331" t="str">
        <v>SSH-NAP</v>
      </c>
      <c r="J544" s="884">
        <v>45781</v>
      </c>
      <c r="K544" s="330">
        <v>9</v>
      </c>
      <c r="L544" s="330">
        <v>9</v>
      </c>
      <c r="M544" s="330">
        <v>200</v>
      </c>
      <c r="N544" s="330">
        <v>0</v>
      </c>
      <c r="O544" s="330">
        <v>0</v>
      </c>
      <c r="P544" s="330">
        <v>1800</v>
      </c>
      <c r="Q544" s="330" t="str">
        <v>Confirmed</v>
      </c>
      <c r="R544" s="330" t="str">
        <v>Closed Deal</v>
      </c>
      <c r="S544" s="330" t="str">
        <v>SSH</v>
      </c>
      <c r="T544" s="330" t="str">
        <v>NAP</v>
      </c>
      <c r="U544" s="330" t="str">
        <v>NAP</v>
      </c>
      <c r="V544" s="330">
        <v>7</v>
      </c>
      <c r="W544" s="330">
        <v>85</v>
      </c>
      <c r="X544" s="330" t="str">
        <v>E25-03B</v>
      </c>
      <c r="Y544" s="330">
        <v>186</v>
      </c>
      <c r="Z544" s="330">
        <v>187</v>
      </c>
      <c r="AA544" s="330">
        <v>-1</v>
      </c>
      <c r="AB544" s="16" t="str">
        <v>E25</v>
      </c>
    </row>
    <row r="545" spans="1:28" x14ac:dyDescent="0.35">
      <c r="A545" s="331">
        <v>45696</v>
      </c>
      <c r="B545" s="330" t="str">
        <v>Searcharter</v>
      </c>
      <c r="C545" s="330" t="str">
        <v>Distributor</v>
      </c>
      <c r="D545" s="330" t="str">
        <v/>
      </c>
      <c r="E545" s="330" t="str">
        <v>G7R9D</v>
      </c>
      <c r="F545" s="330" t="str">
        <v>OW</v>
      </c>
      <c r="G545" s="330" t="str">
        <v>Outbound</v>
      </c>
      <c r="H545" s="330" t="str">
        <v>4S6031</v>
      </c>
      <c r="I545" s="331" t="str">
        <v>SSH-NAP</v>
      </c>
      <c r="J545" s="884">
        <v>45781</v>
      </c>
      <c r="K545" s="330">
        <v>2</v>
      </c>
      <c r="L545" s="330">
        <v>2</v>
      </c>
      <c r="M545" s="330">
        <v>200</v>
      </c>
      <c r="N545" s="330">
        <v>0</v>
      </c>
      <c r="O545" s="330">
        <v>0</v>
      </c>
      <c r="P545" s="330">
        <v>400</v>
      </c>
      <c r="Q545" s="330" t="str">
        <v>Confirmed</v>
      </c>
      <c r="R545" s="330" t="str">
        <v>Closed Deal</v>
      </c>
      <c r="S545" s="330" t="str">
        <v>SSH</v>
      </c>
      <c r="T545" s="330" t="str">
        <v>NAP</v>
      </c>
      <c r="U545" s="330" t="str">
        <v>NAP</v>
      </c>
      <c r="V545" s="330">
        <v>7</v>
      </c>
      <c r="W545" s="330">
        <v>85</v>
      </c>
      <c r="X545" s="330" t="str">
        <v>E25-03B</v>
      </c>
      <c r="Y545" s="330">
        <v>186</v>
      </c>
      <c r="Z545" s="330">
        <v>187</v>
      </c>
      <c r="AA545" s="330">
        <v>-1</v>
      </c>
      <c r="AB545" s="16" t="str">
        <v>E25</v>
      </c>
    </row>
    <row r="546" spans="1:28" x14ac:dyDescent="0.35">
      <c r="A546" s="331">
        <v>45697</v>
      </c>
      <c r="B546" s="330" t="str">
        <v>Searcharter</v>
      </c>
      <c r="C546" s="330" t="str">
        <v>Distributor</v>
      </c>
      <c r="D546" s="330" t="str">
        <v/>
      </c>
      <c r="E546" s="330" t="str">
        <v>EUWMZ</v>
      </c>
      <c r="F546" s="330" t="str">
        <v>OW</v>
      </c>
      <c r="G546" s="330" t="str">
        <v>Outbound</v>
      </c>
      <c r="H546" s="330" t="str">
        <v>4S6016</v>
      </c>
      <c r="I546" s="331" t="str">
        <v>VRN-SSH</v>
      </c>
      <c r="J546" s="884">
        <v>45766</v>
      </c>
      <c r="K546" s="330">
        <v>2</v>
      </c>
      <c r="L546" s="330">
        <v>2</v>
      </c>
      <c r="M546" s="330">
        <v>300</v>
      </c>
      <c r="N546" s="330">
        <v>0</v>
      </c>
      <c r="O546" s="330">
        <v>0</v>
      </c>
      <c r="P546" s="330">
        <v>600</v>
      </c>
      <c r="Q546" s="330" t="str">
        <v>Confirmed</v>
      </c>
      <c r="R546" s="330" t="str">
        <v>Closed Deal</v>
      </c>
      <c r="S546" s="330" t="str">
        <v>VRN</v>
      </c>
      <c r="T546" s="330" t="str">
        <v>SSH</v>
      </c>
      <c r="U546" s="330" t="str">
        <v>VRN</v>
      </c>
      <c r="V546" s="330">
        <v>6</v>
      </c>
      <c r="W546" s="330">
        <v>69</v>
      </c>
      <c r="X546" s="330" t="str">
        <v>E25-05B</v>
      </c>
      <c r="Y546" s="330">
        <v>186</v>
      </c>
      <c r="Z546" s="330">
        <v>185</v>
      </c>
      <c r="AA546" s="330">
        <v>1</v>
      </c>
      <c r="AB546" s="16" t="str">
        <v>E25</v>
      </c>
    </row>
    <row r="547" spans="1:28" x14ac:dyDescent="0.35">
      <c r="A547" s="331">
        <v>45697</v>
      </c>
      <c r="B547" s="330" t="str">
        <v>Searcharter</v>
      </c>
      <c r="C547" s="330" t="str">
        <v>Distributor</v>
      </c>
      <c r="D547" s="330" t="str">
        <v/>
      </c>
      <c r="E547" s="330" t="str">
        <v>J4AC4</v>
      </c>
      <c r="F547" s="330" t="str">
        <v>OW</v>
      </c>
      <c r="G547" s="330" t="str">
        <v>Outbound</v>
      </c>
      <c r="H547" s="330" t="str">
        <v>4S6031</v>
      </c>
      <c r="I547" s="331" t="str">
        <v>SSH-NAP</v>
      </c>
      <c r="J547" s="884">
        <v>45781</v>
      </c>
      <c r="K547" s="330">
        <v>3</v>
      </c>
      <c r="L547" s="330">
        <v>3</v>
      </c>
      <c r="M547" s="330">
        <v>240</v>
      </c>
      <c r="N547" s="330">
        <v>0</v>
      </c>
      <c r="O547" s="330">
        <v>0</v>
      </c>
      <c r="P547" s="330">
        <v>720</v>
      </c>
      <c r="Q547" s="330" t="str">
        <v>Confirmed</v>
      </c>
      <c r="R547" s="330" t="str">
        <v>Closed Deal</v>
      </c>
      <c r="S547" s="330" t="str">
        <v>SSH</v>
      </c>
      <c r="T547" s="330" t="str">
        <v>NAP</v>
      </c>
      <c r="U547" s="330" t="str">
        <v>NAP</v>
      </c>
      <c r="V547" s="330">
        <v>7</v>
      </c>
      <c r="W547" s="330">
        <v>84</v>
      </c>
      <c r="X547" s="330" t="str">
        <v>E25-03B</v>
      </c>
      <c r="Y547" s="330">
        <v>186</v>
      </c>
      <c r="Z547" s="330">
        <v>187</v>
      </c>
      <c r="AA547" s="330">
        <v>-1</v>
      </c>
      <c r="AB547" s="16" t="str">
        <v>E25</v>
      </c>
    </row>
    <row r="548" spans="1:28" x14ac:dyDescent="0.35">
      <c r="A548" s="331">
        <v>45697</v>
      </c>
      <c r="B548" s="330" t="str">
        <v>Searcharter</v>
      </c>
      <c r="C548" s="330" t="str">
        <v>Distributor</v>
      </c>
      <c r="D548" s="330" t="str">
        <v/>
      </c>
      <c r="E548" s="330" t="str">
        <v>7DTA7</v>
      </c>
      <c r="F548" s="330" t="str">
        <v>OW</v>
      </c>
      <c r="G548" s="330" t="str">
        <v>Outbound</v>
      </c>
      <c r="H548" s="330" t="str">
        <v>4S6031</v>
      </c>
      <c r="I548" s="331" t="str">
        <v>SSH-NAP</v>
      </c>
      <c r="J548" s="884">
        <v>45781</v>
      </c>
      <c r="K548" s="330">
        <v>2</v>
      </c>
      <c r="L548" s="330">
        <v>2</v>
      </c>
      <c r="M548" s="330">
        <v>240</v>
      </c>
      <c r="N548" s="330">
        <v>0</v>
      </c>
      <c r="O548" s="330">
        <v>0</v>
      </c>
      <c r="P548" s="330">
        <v>480</v>
      </c>
      <c r="Q548" s="330" t="str">
        <v>Confirmed</v>
      </c>
      <c r="R548" s="330" t="str">
        <v>Closed Deal</v>
      </c>
      <c r="S548" s="330" t="str">
        <v>SSH</v>
      </c>
      <c r="T548" s="330" t="str">
        <v>NAP</v>
      </c>
      <c r="U548" s="330" t="str">
        <v>NAP</v>
      </c>
      <c r="V548" s="330">
        <v>7</v>
      </c>
      <c r="W548" s="330">
        <v>84</v>
      </c>
      <c r="X548" s="330" t="str">
        <v>E25-03B</v>
      </c>
      <c r="Y548" s="330">
        <v>186</v>
      </c>
      <c r="Z548" s="330">
        <v>187</v>
      </c>
      <c r="AA548" s="330">
        <v>-1</v>
      </c>
      <c r="AB548" s="16" t="str">
        <v>E25</v>
      </c>
    </row>
    <row r="549" spans="1:28" x14ac:dyDescent="0.35">
      <c r="A549" s="331">
        <v>45698</v>
      </c>
      <c r="B549" s="330" t="str">
        <v>Genius</v>
      </c>
      <c r="C549" s="330" t="str">
        <v>Distributor</v>
      </c>
      <c r="D549" s="330" t="str">
        <v/>
      </c>
      <c r="E549" s="330" t="str">
        <v/>
      </c>
      <c r="F549" s="330" t="str">
        <v>OW</v>
      </c>
      <c r="G549" s="330" t="str">
        <v>Outbound</v>
      </c>
      <c r="H549" s="330" t="str">
        <v>4S6032</v>
      </c>
      <c r="I549" s="331" t="str">
        <v>NAP-SSH</v>
      </c>
      <c r="J549" s="884">
        <v>45760</v>
      </c>
      <c r="K549" s="330">
        <v>4</v>
      </c>
      <c r="L549" s="330">
        <v>4</v>
      </c>
      <c r="M549" s="330">
        <v>150</v>
      </c>
      <c r="N549" s="330">
        <v>0</v>
      </c>
      <c r="O549" s="330">
        <v>0</v>
      </c>
      <c r="P549" s="330">
        <v>600</v>
      </c>
      <c r="Q549" s="330" t="str">
        <v>Confirmed</v>
      </c>
      <c r="R549" s="330" t="str">
        <v>Closed Deal</v>
      </c>
      <c r="S549" s="330" t="str">
        <v>NAP</v>
      </c>
      <c r="T549" s="330" t="str">
        <v>SSH</v>
      </c>
      <c r="U549" s="330" t="str">
        <v>NAP</v>
      </c>
      <c r="V549" s="330">
        <v>7</v>
      </c>
      <c r="W549" s="330">
        <v>62</v>
      </c>
      <c r="X549" s="330" t="str">
        <v>E25-03B</v>
      </c>
      <c r="Y549" s="330">
        <v>186</v>
      </c>
      <c r="Z549" s="330">
        <v>157</v>
      </c>
      <c r="AA549" s="330">
        <v>29</v>
      </c>
      <c r="AB549" s="16" t="str">
        <v>E25</v>
      </c>
    </row>
    <row r="550" spans="1:28" x14ac:dyDescent="0.35">
      <c r="A550" s="331">
        <v>45698</v>
      </c>
      <c r="B550" s="330" t="str">
        <v>Genius</v>
      </c>
      <c r="C550" s="330" t="str">
        <v>Distributor</v>
      </c>
      <c r="D550" s="330" t="str">
        <v/>
      </c>
      <c r="E550" s="330" t="str">
        <v/>
      </c>
      <c r="F550" s="330" t="str">
        <v>OW</v>
      </c>
      <c r="G550" s="330" t="str">
        <v>Outbound</v>
      </c>
      <c r="H550" s="330" t="str">
        <v>4S6031</v>
      </c>
      <c r="I550" s="331" t="str">
        <v>SSH-NAP</v>
      </c>
      <c r="J550" s="884">
        <v>45767</v>
      </c>
      <c r="K550" s="330">
        <v>6</v>
      </c>
      <c r="L550" s="330">
        <v>6</v>
      </c>
      <c r="M550" s="330">
        <v>150</v>
      </c>
      <c r="N550" s="330">
        <v>0</v>
      </c>
      <c r="O550" s="330">
        <v>0</v>
      </c>
      <c r="P550" s="330">
        <v>900</v>
      </c>
      <c r="Q550" s="330" t="str">
        <v>Confirmed</v>
      </c>
      <c r="R550" s="330" t="str">
        <v>Closed Deal</v>
      </c>
      <c r="S550" s="330" t="str">
        <v>SSH</v>
      </c>
      <c r="T550" s="330" t="str">
        <v>NAP</v>
      </c>
      <c r="U550" s="330" t="str">
        <v>NAP</v>
      </c>
      <c r="V550" s="330">
        <v>7</v>
      </c>
      <c r="W550" s="330">
        <v>69</v>
      </c>
      <c r="X550" s="330" t="str">
        <v>E25-03B</v>
      </c>
      <c r="Y550" s="330">
        <v>186</v>
      </c>
      <c r="Z550" s="330">
        <v>162</v>
      </c>
      <c r="AA550" s="330">
        <v>24</v>
      </c>
      <c r="AB550" s="16" t="str">
        <v>E25</v>
      </c>
    </row>
    <row r="551" spans="1:28" x14ac:dyDescent="0.35">
      <c r="A551" s="331">
        <v>45698</v>
      </c>
      <c r="B551" s="330" t="str">
        <v>Genius</v>
      </c>
      <c r="C551" s="330" t="str">
        <v>Distributor</v>
      </c>
      <c r="D551" s="330" t="str">
        <v/>
      </c>
      <c r="E551" s="330" t="str">
        <v/>
      </c>
      <c r="F551" s="330" t="str">
        <v>OW</v>
      </c>
      <c r="G551" s="330" t="str">
        <v>Outbound</v>
      </c>
      <c r="H551" s="330" t="str">
        <v>4S6003</v>
      </c>
      <c r="I551" s="331" t="str">
        <v>SSH-BRI</v>
      </c>
      <c r="J551" s="884">
        <v>45864</v>
      </c>
      <c r="K551" s="330">
        <v>4</v>
      </c>
      <c r="L551" s="330">
        <v>4</v>
      </c>
      <c r="M551" s="330">
        <v>160</v>
      </c>
      <c r="N551" s="330">
        <v>0</v>
      </c>
      <c r="O551" s="330">
        <v>0</v>
      </c>
      <c r="P551" s="330">
        <v>640</v>
      </c>
      <c r="Q551" s="330" t="str">
        <v>Confirmed</v>
      </c>
      <c r="R551" s="330" t="str">
        <v>Closed Deal</v>
      </c>
      <c r="S551" s="330" t="str">
        <v>SSH</v>
      </c>
      <c r="T551" s="330" t="str">
        <v>BRI</v>
      </c>
      <c r="U551" s="330" t="str">
        <v>BRI</v>
      </c>
      <c r="V551" s="330">
        <v>6</v>
      </c>
      <c r="W551" s="330">
        <v>166</v>
      </c>
      <c r="X551" s="330" t="str">
        <v>S25-01</v>
      </c>
      <c r="Y551" s="330">
        <v>186</v>
      </c>
      <c r="Z551" s="330">
        <v>115</v>
      </c>
      <c r="AA551" s="330">
        <v>71</v>
      </c>
      <c r="AB551" s="16" t="str">
        <v>S25</v>
      </c>
    </row>
    <row r="552" spans="1:28" x14ac:dyDescent="0.35">
      <c r="A552" s="331">
        <v>45698</v>
      </c>
      <c r="B552" s="330" t="str">
        <v>Genius</v>
      </c>
      <c r="C552" s="330" t="str">
        <v>Distributor</v>
      </c>
      <c r="D552" s="330" t="str">
        <v/>
      </c>
      <c r="E552" s="330" t="str">
        <v/>
      </c>
      <c r="F552" s="330" t="str">
        <v>OW</v>
      </c>
      <c r="G552" s="330" t="str">
        <v>Outbound</v>
      </c>
      <c r="H552" s="330" t="str">
        <v>4S6004</v>
      </c>
      <c r="I552" s="331" t="str">
        <v>BRI-SSH</v>
      </c>
      <c r="J552" s="884">
        <v>45857</v>
      </c>
      <c r="K552" s="330">
        <v>4</v>
      </c>
      <c r="L552" s="330">
        <v>4</v>
      </c>
      <c r="M552" s="330">
        <v>160</v>
      </c>
      <c r="N552" s="330">
        <v>0</v>
      </c>
      <c r="O552" s="330">
        <v>0</v>
      </c>
      <c r="P552" s="330">
        <v>640</v>
      </c>
      <c r="Q552" s="330" t="str">
        <v>Confirmed</v>
      </c>
      <c r="R552" s="330" t="str">
        <v>Closed Deal</v>
      </c>
      <c r="S552" s="330" t="str">
        <v>BRI</v>
      </c>
      <c r="T552" s="330" t="str">
        <v>SSH</v>
      </c>
      <c r="U552" s="330" t="str">
        <v>BRI</v>
      </c>
      <c r="V552" s="330">
        <v>6</v>
      </c>
      <c r="W552" s="330">
        <v>159</v>
      </c>
      <c r="X552" s="330" t="str">
        <v>S25-01</v>
      </c>
      <c r="Y552" s="330">
        <v>186</v>
      </c>
      <c r="Z552" s="330">
        <v>109</v>
      </c>
      <c r="AA552" s="330">
        <v>77</v>
      </c>
      <c r="AB552" s="16" t="str">
        <v>S25</v>
      </c>
    </row>
    <row r="553" spans="1:28" x14ac:dyDescent="0.35">
      <c r="A553" s="331">
        <v>45696</v>
      </c>
      <c r="B553" s="330" t="str">
        <v>EuroAirlines</v>
      </c>
      <c r="C553" s="330" t="str">
        <v>Distributor</v>
      </c>
      <c r="D553" s="330" t="str">
        <v/>
      </c>
      <c r="E553" s="330" t="str">
        <v>11LBT4</v>
      </c>
      <c r="F553" s="330" t="str">
        <v>OW</v>
      </c>
      <c r="G553" s="330" t="str">
        <v>Outbound</v>
      </c>
      <c r="H553" s="330" t="str">
        <v>4S6016</v>
      </c>
      <c r="I553" s="331" t="str">
        <v>BRI-SSH</v>
      </c>
      <c r="J553" s="884">
        <v>45752</v>
      </c>
      <c r="K553" s="330">
        <v>1</v>
      </c>
      <c r="L553" s="330">
        <v>1</v>
      </c>
      <c r="M553" s="330">
        <v>140</v>
      </c>
      <c r="N553" s="330">
        <v>19.420000000000002</v>
      </c>
      <c r="O553" s="330">
        <v>30</v>
      </c>
      <c r="P553" s="330">
        <v>189.42</v>
      </c>
      <c r="Q553" s="330" t="str">
        <v>Confirmed</v>
      </c>
      <c r="R553" s="330" t="str">
        <v>Closed Deal</v>
      </c>
      <c r="S553" s="330" t="str">
        <v>BRI</v>
      </c>
      <c r="T553" s="330" t="str">
        <v>SSH</v>
      </c>
      <c r="U553" s="330" t="str">
        <v>BRI</v>
      </c>
      <c r="V553" s="330">
        <v>6</v>
      </c>
      <c r="W553" s="330">
        <v>56</v>
      </c>
      <c r="X553" s="330" t="str">
        <v>E25-02A</v>
      </c>
      <c r="Y553" s="330">
        <v>113</v>
      </c>
      <c r="Z553" s="330">
        <v>109</v>
      </c>
      <c r="AA553" s="330">
        <v>4</v>
      </c>
      <c r="AB553" s="16" t="str">
        <v>E25</v>
      </c>
    </row>
    <row r="554" spans="1:28" x14ac:dyDescent="0.35">
      <c r="A554" s="331">
        <v>45696</v>
      </c>
      <c r="B554" s="330" t="str">
        <v>EuroAirlines</v>
      </c>
      <c r="C554" s="330" t="str">
        <v>Distributor</v>
      </c>
      <c r="D554" s="330" t="str">
        <v/>
      </c>
      <c r="E554" s="330" t="str">
        <v>11LBT5</v>
      </c>
      <c r="F554" s="330" t="str">
        <v>OW</v>
      </c>
      <c r="G554" s="330" t="str">
        <v>Outbound</v>
      </c>
      <c r="H554" s="330" t="str">
        <v>4S6015</v>
      </c>
      <c r="I554" s="331" t="str">
        <v>SSH-VRN</v>
      </c>
      <c r="J554" s="884">
        <v>45759</v>
      </c>
      <c r="K554" s="330">
        <v>1</v>
      </c>
      <c r="L554" s="330">
        <v>1</v>
      </c>
      <c r="M554" s="330">
        <v>120</v>
      </c>
      <c r="N554" s="330">
        <v>37.72</v>
      </c>
      <c r="O554" s="330">
        <v>30</v>
      </c>
      <c r="P554" s="330">
        <v>187.72</v>
      </c>
      <c r="Q554" s="330" t="str">
        <v>Confirmed</v>
      </c>
      <c r="R554" s="330" t="str">
        <v>Closed Deal</v>
      </c>
      <c r="S554" s="330" t="str">
        <v>SSH</v>
      </c>
      <c r="T554" s="330" t="str">
        <v>VRN</v>
      </c>
      <c r="U554" s="330" t="str">
        <v>VRN</v>
      </c>
      <c r="V554" s="330">
        <v>6</v>
      </c>
      <c r="W554" s="330">
        <v>63</v>
      </c>
      <c r="X554" s="330" t="str">
        <v>E25-05A</v>
      </c>
      <c r="Y554" s="330">
        <v>63</v>
      </c>
      <c r="Z554" s="330">
        <v>63</v>
      </c>
      <c r="AA554" s="330">
        <v>0</v>
      </c>
      <c r="AB554" s="16" t="str">
        <v>E25</v>
      </c>
    </row>
    <row r="555" spans="1:28" x14ac:dyDescent="0.35">
      <c r="A555" s="331">
        <v>45696</v>
      </c>
      <c r="B555" s="330" t="str">
        <v>EuroAirlines</v>
      </c>
      <c r="C555" s="330" t="str">
        <v>Distributor</v>
      </c>
      <c r="D555" s="330" t="str">
        <v/>
      </c>
      <c r="E555" s="330" t="str">
        <v>11LBT4</v>
      </c>
      <c r="F555" s="330" t="str">
        <v>OW</v>
      </c>
      <c r="G555" s="330" t="str">
        <v>Outbound</v>
      </c>
      <c r="H555" s="330" t="str">
        <v>4S6016</v>
      </c>
      <c r="I555" s="331" t="str">
        <v>BRI-SSH</v>
      </c>
      <c r="J555" s="884">
        <v>45752</v>
      </c>
      <c r="K555" s="330">
        <v>1</v>
      </c>
      <c r="L555" s="330">
        <v>1</v>
      </c>
      <c r="M555" s="330">
        <v>140</v>
      </c>
      <c r="N555" s="330">
        <v>19.420000000000002</v>
      </c>
      <c r="O555" s="330">
        <v>30</v>
      </c>
      <c r="P555" s="330">
        <v>189.42</v>
      </c>
      <c r="Q555" s="330" t="str">
        <v>Confirmed</v>
      </c>
      <c r="R555" s="330" t="str">
        <v>Closed Deal</v>
      </c>
      <c r="S555" s="330" t="str">
        <v>BRI</v>
      </c>
      <c r="T555" s="330" t="str">
        <v>SSH</v>
      </c>
      <c r="U555" s="330" t="str">
        <v>BRI</v>
      </c>
      <c r="V555" s="330">
        <v>6</v>
      </c>
      <c r="W555" s="330">
        <v>56</v>
      </c>
      <c r="X555" s="330" t="str">
        <v>E25-02A</v>
      </c>
      <c r="Y555" s="330">
        <v>113</v>
      </c>
      <c r="Z555" s="330">
        <v>109</v>
      </c>
      <c r="AA555" s="330">
        <v>4</v>
      </c>
      <c r="AB555" s="16" t="str">
        <v>E25</v>
      </c>
    </row>
    <row r="556" spans="1:28" x14ac:dyDescent="0.35">
      <c r="A556" s="331">
        <v>45696</v>
      </c>
      <c r="B556" s="330" t="str">
        <v>EuroAirlines</v>
      </c>
      <c r="C556" s="330" t="str">
        <v>Distributor</v>
      </c>
      <c r="D556" s="330" t="str">
        <v/>
      </c>
      <c r="E556" s="330" t="str">
        <v>11LBT5</v>
      </c>
      <c r="F556" s="330" t="str">
        <v>OW</v>
      </c>
      <c r="G556" s="330" t="str">
        <v>Outbound</v>
      </c>
      <c r="H556" s="330" t="str">
        <v>4S6015</v>
      </c>
      <c r="I556" s="331" t="str">
        <v>SSH-VRN</v>
      </c>
      <c r="J556" s="884">
        <v>45759</v>
      </c>
      <c r="K556" s="330">
        <v>1</v>
      </c>
      <c r="L556" s="330">
        <v>1</v>
      </c>
      <c r="M556" s="330">
        <v>120</v>
      </c>
      <c r="N556" s="330">
        <v>37.72</v>
      </c>
      <c r="O556" s="330">
        <v>30</v>
      </c>
      <c r="P556" s="330">
        <v>187.72</v>
      </c>
      <c r="Q556" s="330" t="str">
        <v>Confirmed</v>
      </c>
      <c r="R556" s="330" t="str">
        <v>Closed Deal</v>
      </c>
      <c r="S556" s="330" t="str">
        <v>SSH</v>
      </c>
      <c r="T556" s="330" t="str">
        <v>VRN</v>
      </c>
      <c r="U556" s="330" t="str">
        <v>VRN</v>
      </c>
      <c r="V556" s="330">
        <v>6</v>
      </c>
      <c r="W556" s="330">
        <v>63</v>
      </c>
      <c r="X556" s="330" t="str">
        <v>E25-05A</v>
      </c>
      <c r="Y556" s="330">
        <v>63</v>
      </c>
      <c r="Z556" s="330">
        <v>63</v>
      </c>
      <c r="AA556" s="330">
        <v>0</v>
      </c>
      <c r="AB556" s="16" t="str">
        <v>E25</v>
      </c>
    </row>
    <row r="557" spans="1:28" x14ac:dyDescent="0.35">
      <c r="A557" s="331">
        <v>45696</v>
      </c>
      <c r="B557" s="330" t="str">
        <v>EuroAirlines</v>
      </c>
      <c r="C557" s="330" t="str">
        <v>Distributor</v>
      </c>
      <c r="D557" s="330" t="str">
        <v/>
      </c>
      <c r="E557" s="330" t="str">
        <v>11LC1L</v>
      </c>
      <c r="F557" s="330" t="str">
        <v>OW</v>
      </c>
      <c r="G557" s="330" t="str">
        <v>Outbound</v>
      </c>
      <c r="H557" s="330" t="str">
        <v>4S6016</v>
      </c>
      <c r="I557" s="331" t="str">
        <v>BRI-SSH</v>
      </c>
      <c r="J557" s="884">
        <v>45752</v>
      </c>
      <c r="K557" s="330">
        <v>1</v>
      </c>
      <c r="L557" s="330">
        <v>1</v>
      </c>
      <c r="M557" s="330">
        <v>140</v>
      </c>
      <c r="N557" s="330">
        <v>19.420000000000002</v>
      </c>
      <c r="O557" s="330">
        <v>30</v>
      </c>
      <c r="P557" s="330">
        <v>189.42</v>
      </c>
      <c r="Q557" s="330" t="str">
        <v>Confirmed</v>
      </c>
      <c r="R557" s="330" t="str">
        <v>Closed Deal</v>
      </c>
      <c r="S557" s="330" t="str">
        <v>BRI</v>
      </c>
      <c r="T557" s="330" t="str">
        <v>SSH</v>
      </c>
      <c r="U557" s="330" t="str">
        <v>BRI</v>
      </c>
      <c r="V557" s="330">
        <v>6</v>
      </c>
      <c r="W557" s="330">
        <v>56</v>
      </c>
      <c r="X557" s="330" t="str">
        <v>E25-02A</v>
      </c>
      <c r="Y557" s="330">
        <v>113</v>
      </c>
      <c r="Z557" s="330">
        <v>109</v>
      </c>
      <c r="AA557" s="330">
        <v>4</v>
      </c>
      <c r="AB557" s="16" t="str">
        <v>E25</v>
      </c>
    </row>
    <row r="558" spans="1:28" x14ac:dyDescent="0.35">
      <c r="A558" s="331">
        <v>45696</v>
      </c>
      <c r="B558" s="330" t="str">
        <v>EuroAirlines</v>
      </c>
      <c r="C558" s="330" t="str">
        <v>Distributor</v>
      </c>
      <c r="D558" s="330" t="str">
        <v/>
      </c>
      <c r="E558" s="330" t="str">
        <v>11LC1L</v>
      </c>
      <c r="F558" s="330" t="str">
        <v>OW</v>
      </c>
      <c r="G558" s="330" t="str">
        <v>Outbound</v>
      </c>
      <c r="H558" s="330" t="str">
        <v>4S6016</v>
      </c>
      <c r="I558" s="331" t="str">
        <v>BRI-SSH</v>
      </c>
      <c r="J558" s="884">
        <v>45752</v>
      </c>
      <c r="K558" s="330">
        <v>1</v>
      </c>
      <c r="L558" s="330">
        <v>1</v>
      </c>
      <c r="M558" s="330">
        <v>140</v>
      </c>
      <c r="N558" s="330">
        <v>19.420000000000002</v>
      </c>
      <c r="O558" s="330">
        <v>30</v>
      </c>
      <c r="P558" s="330">
        <v>189.42</v>
      </c>
      <c r="Q558" s="330" t="str">
        <v>Confirmed</v>
      </c>
      <c r="R558" s="330" t="str">
        <v>Closed Deal</v>
      </c>
      <c r="S558" s="330" t="str">
        <v>BRI</v>
      </c>
      <c r="T558" s="330" t="str">
        <v>SSH</v>
      </c>
      <c r="U558" s="330" t="str">
        <v>BRI</v>
      </c>
      <c r="V558" s="330">
        <v>6</v>
      </c>
      <c r="W558" s="330">
        <v>56</v>
      </c>
      <c r="X558" s="330" t="str">
        <v>E25-02A</v>
      </c>
      <c r="Y558" s="330">
        <v>113</v>
      </c>
      <c r="Z558" s="330">
        <v>109</v>
      </c>
      <c r="AA558" s="330">
        <v>4</v>
      </c>
      <c r="AB558" s="16" t="str">
        <v>E25</v>
      </c>
    </row>
    <row r="559" spans="1:28" x14ac:dyDescent="0.35">
      <c r="A559" s="331">
        <v>45698</v>
      </c>
      <c r="B559" s="330" t="str">
        <v>SI Travel</v>
      </c>
      <c r="C559" s="330" t="str">
        <v>Tour Operator</v>
      </c>
      <c r="D559" s="330" t="str">
        <v/>
      </c>
      <c r="E559" s="330" t="str">
        <v/>
      </c>
      <c r="F559" s="330" t="str">
        <v>RT</v>
      </c>
      <c r="G559" s="330" t="str">
        <v>Outbound</v>
      </c>
      <c r="H559" s="330" t="str">
        <v>4S6004</v>
      </c>
      <c r="I559" s="331" t="str">
        <v>BRI-SSH</v>
      </c>
      <c r="J559" s="884">
        <v>45906</v>
      </c>
      <c r="K559" s="330">
        <v>15</v>
      </c>
      <c r="L559" s="330">
        <v>15</v>
      </c>
      <c r="M559" s="330">
        <v>182.5</v>
      </c>
      <c r="N559" s="330">
        <v>0</v>
      </c>
      <c r="O559" s="330">
        <v>0</v>
      </c>
      <c r="P559" s="330">
        <v>2737.5</v>
      </c>
      <c r="Q559" s="330" t="str">
        <v>Confirmed</v>
      </c>
      <c r="R559" s="330" t="str">
        <v>Countersigned</v>
      </c>
      <c r="S559" s="330" t="str">
        <v>BRI</v>
      </c>
      <c r="T559" s="330" t="str">
        <v>SSH</v>
      </c>
      <c r="U559" s="330" t="str">
        <v>BRI</v>
      </c>
      <c r="V559" s="330">
        <v>6</v>
      </c>
      <c r="W559" s="330">
        <v>208</v>
      </c>
      <c r="X559" s="330" t="str">
        <v>S25-01</v>
      </c>
      <c r="Y559" s="330">
        <v>186</v>
      </c>
      <c r="Z559" s="330">
        <v>243</v>
      </c>
      <c r="AA559" s="330">
        <v>-57</v>
      </c>
      <c r="AB559" s="16" t="str">
        <v>S25</v>
      </c>
    </row>
    <row r="560" spans="1:28" x14ac:dyDescent="0.35">
      <c r="A560" s="331">
        <v>45698</v>
      </c>
      <c r="B560" s="330" t="str">
        <v>SI Travel</v>
      </c>
      <c r="C560" s="330" t="str">
        <v>Tour Operator</v>
      </c>
      <c r="D560" s="330" t="str">
        <v/>
      </c>
      <c r="E560" s="330" t="str">
        <v/>
      </c>
      <c r="F560" s="330" t="str">
        <v>RT</v>
      </c>
      <c r="G560" s="330" t="str">
        <v>Outbound</v>
      </c>
      <c r="H560" s="330" t="str">
        <v>4S6004</v>
      </c>
      <c r="I560" s="331" t="str">
        <v>BRI-SSH</v>
      </c>
      <c r="J560" s="884">
        <v>45913</v>
      </c>
      <c r="K560" s="330">
        <v>15</v>
      </c>
      <c r="L560" s="330">
        <v>15</v>
      </c>
      <c r="M560" s="330">
        <v>182.5</v>
      </c>
      <c r="N560" s="330">
        <v>0</v>
      </c>
      <c r="O560" s="330">
        <v>0</v>
      </c>
      <c r="P560" s="330">
        <v>2737.5</v>
      </c>
      <c r="Q560" s="330" t="str">
        <v>Confirmed</v>
      </c>
      <c r="R560" s="330" t="str">
        <v>Countersigned</v>
      </c>
      <c r="S560" s="330" t="str">
        <v>BRI</v>
      </c>
      <c r="T560" s="330" t="str">
        <v>SSH</v>
      </c>
      <c r="U560" s="330" t="str">
        <v>BRI</v>
      </c>
      <c r="V560" s="330">
        <v>6</v>
      </c>
      <c r="W560" s="330">
        <v>215</v>
      </c>
      <c r="X560" s="330" t="str">
        <v>S25-01</v>
      </c>
      <c r="Y560" s="330">
        <v>186</v>
      </c>
      <c r="Z560" s="330">
        <v>185</v>
      </c>
      <c r="AA560" s="330">
        <v>1</v>
      </c>
      <c r="AB560" s="16" t="str">
        <v>S25</v>
      </c>
    </row>
    <row r="561" spans="1:28" x14ac:dyDescent="0.35">
      <c r="A561" s="331">
        <v>45698</v>
      </c>
      <c r="B561" s="330" t="str">
        <v>SI Travel</v>
      </c>
      <c r="C561" s="330" t="str">
        <v>Tour Operator</v>
      </c>
      <c r="D561" s="330" t="str">
        <v/>
      </c>
      <c r="E561" s="330" t="str">
        <v/>
      </c>
      <c r="F561" s="330" t="str">
        <v>RT</v>
      </c>
      <c r="G561" s="330" t="str">
        <v>Outbound</v>
      </c>
      <c r="H561" s="330" t="str">
        <v>4S6004</v>
      </c>
      <c r="I561" s="331" t="str">
        <v>BRI-SSH</v>
      </c>
      <c r="J561" s="884">
        <v>45920</v>
      </c>
      <c r="K561" s="330">
        <v>15</v>
      </c>
      <c r="L561" s="330">
        <v>15</v>
      </c>
      <c r="M561" s="330">
        <v>182.5</v>
      </c>
      <c r="N561" s="330">
        <v>0</v>
      </c>
      <c r="O561" s="330">
        <v>0</v>
      </c>
      <c r="P561" s="330">
        <v>2737.5</v>
      </c>
      <c r="Q561" s="330" t="str">
        <v>Confirmed</v>
      </c>
      <c r="R561" s="330" t="str">
        <v>Countersigned</v>
      </c>
      <c r="S561" s="330" t="str">
        <v>BRI</v>
      </c>
      <c r="T561" s="330" t="str">
        <v>SSH</v>
      </c>
      <c r="U561" s="330" t="str">
        <v>BRI</v>
      </c>
      <c r="V561" s="330">
        <v>6</v>
      </c>
      <c r="W561" s="330">
        <v>222</v>
      </c>
      <c r="X561" s="330" t="str">
        <v>S25-01</v>
      </c>
      <c r="Y561" s="330">
        <v>186</v>
      </c>
      <c r="Z561" s="330">
        <v>189</v>
      </c>
      <c r="AA561" s="330">
        <v>-3</v>
      </c>
      <c r="AB561" s="16" t="str">
        <v>S25</v>
      </c>
    </row>
    <row r="562" spans="1:28" x14ac:dyDescent="0.35">
      <c r="A562" s="331">
        <v>45698</v>
      </c>
      <c r="B562" s="330" t="str">
        <v>SI Travel</v>
      </c>
      <c r="C562" s="330" t="str">
        <v>Tour Operator</v>
      </c>
      <c r="D562" s="330" t="str">
        <v/>
      </c>
      <c r="E562" s="330" t="str">
        <v/>
      </c>
      <c r="F562" s="330" t="str">
        <v>RT</v>
      </c>
      <c r="G562" s="330" t="str">
        <v>Outbound</v>
      </c>
      <c r="H562" s="330" t="str">
        <v>4S6004</v>
      </c>
      <c r="I562" s="331" t="str">
        <v>BRI-SSH</v>
      </c>
      <c r="J562" s="884">
        <v>45927</v>
      </c>
      <c r="K562" s="330">
        <v>15</v>
      </c>
      <c r="L562" s="330">
        <v>15</v>
      </c>
      <c r="M562" s="330">
        <v>182.5</v>
      </c>
      <c r="N562" s="330">
        <v>0</v>
      </c>
      <c r="O562" s="330">
        <v>0</v>
      </c>
      <c r="P562" s="330">
        <v>2737.5</v>
      </c>
      <c r="Q562" s="330" t="str">
        <v>Confirmed</v>
      </c>
      <c r="R562" s="330" t="str">
        <v>Countersigned</v>
      </c>
      <c r="S562" s="330" t="str">
        <v>BRI</v>
      </c>
      <c r="T562" s="330" t="str">
        <v>SSH</v>
      </c>
      <c r="U562" s="330" t="str">
        <v>BRI</v>
      </c>
      <c r="V562" s="330">
        <v>6</v>
      </c>
      <c r="W562" s="330">
        <v>229</v>
      </c>
      <c r="X562" s="330" t="str">
        <v>S25-01</v>
      </c>
      <c r="Y562" s="330">
        <v>186</v>
      </c>
      <c r="Z562" s="330">
        <v>180</v>
      </c>
      <c r="AA562" s="330">
        <v>6</v>
      </c>
      <c r="AB562" s="16" t="str">
        <v>S25</v>
      </c>
    </row>
    <row r="563" spans="1:28" x14ac:dyDescent="0.35">
      <c r="A563" s="331">
        <v>45698</v>
      </c>
      <c r="B563" s="330" t="str">
        <v>SI Travel</v>
      </c>
      <c r="C563" s="330" t="str">
        <v>Tour Operator</v>
      </c>
      <c r="D563" s="330" t="str">
        <v/>
      </c>
      <c r="E563" s="330" t="str">
        <v/>
      </c>
      <c r="F563" s="330" t="str">
        <v>RT</v>
      </c>
      <c r="G563" s="330" t="str">
        <v>Outbound</v>
      </c>
      <c r="H563" s="330" t="str">
        <v>4S6004</v>
      </c>
      <c r="I563" s="331" t="str">
        <v>BRI-SSH</v>
      </c>
      <c r="J563" s="884">
        <v>45934</v>
      </c>
      <c r="K563" s="330">
        <v>15</v>
      </c>
      <c r="L563" s="330">
        <v>15</v>
      </c>
      <c r="M563" s="330">
        <v>182.5</v>
      </c>
      <c r="N563" s="330">
        <v>0</v>
      </c>
      <c r="O563" s="330">
        <v>0</v>
      </c>
      <c r="P563" s="330">
        <v>2737.5</v>
      </c>
      <c r="Q563" s="330" t="str">
        <v>Confirmed</v>
      </c>
      <c r="R563" s="330" t="str">
        <v>Countersigned</v>
      </c>
      <c r="S563" s="330" t="str">
        <v>BRI</v>
      </c>
      <c r="T563" s="330" t="str">
        <v>SSH</v>
      </c>
      <c r="U563" s="330" t="str">
        <v>BRI</v>
      </c>
      <c r="V563" s="330">
        <v>6</v>
      </c>
      <c r="W563" s="330">
        <v>236</v>
      </c>
      <c r="X563" s="330" t="str">
        <v>S25-01</v>
      </c>
      <c r="Y563" s="330">
        <v>186</v>
      </c>
      <c r="Z563" s="330">
        <v>186</v>
      </c>
      <c r="AA563" s="330">
        <v>0</v>
      </c>
      <c r="AB563" s="16" t="str">
        <v>S25</v>
      </c>
    </row>
    <row r="564" spans="1:28" x14ac:dyDescent="0.35">
      <c r="A564" s="331">
        <v>45698</v>
      </c>
      <c r="B564" s="330" t="str">
        <v>SI Travel</v>
      </c>
      <c r="C564" s="330" t="str">
        <v>Tour Operator</v>
      </c>
      <c r="D564" s="330" t="str">
        <v/>
      </c>
      <c r="E564" s="330" t="str">
        <v/>
      </c>
      <c r="F564" s="330" t="str">
        <v>RT</v>
      </c>
      <c r="G564" s="330" t="str">
        <v>Outbound</v>
      </c>
      <c r="H564" s="330" t="str">
        <v>4S6004</v>
      </c>
      <c r="I564" s="331" t="str">
        <v>BRI-SSH</v>
      </c>
      <c r="J564" s="884">
        <v>45941</v>
      </c>
      <c r="K564" s="330">
        <v>15</v>
      </c>
      <c r="L564" s="330">
        <v>15</v>
      </c>
      <c r="M564" s="330">
        <v>182.5</v>
      </c>
      <c r="N564" s="330">
        <v>0</v>
      </c>
      <c r="O564" s="330">
        <v>0</v>
      </c>
      <c r="P564" s="330">
        <v>2737.5</v>
      </c>
      <c r="Q564" s="330" t="str">
        <v>Confirmed</v>
      </c>
      <c r="R564" s="330" t="str">
        <v>Countersigned</v>
      </c>
      <c r="S564" s="330" t="str">
        <v>BRI</v>
      </c>
      <c r="T564" s="330" t="str">
        <v>SSH</v>
      </c>
      <c r="U564" s="330" t="str">
        <v>BRI</v>
      </c>
      <c r="V564" s="330">
        <v>6</v>
      </c>
      <c r="W564" s="330">
        <v>243</v>
      </c>
      <c r="X564" s="330" t="str">
        <v>S25-01</v>
      </c>
      <c r="Y564" s="330">
        <v>186</v>
      </c>
      <c r="Z564" s="330">
        <v>177</v>
      </c>
      <c r="AA564" s="330">
        <v>9</v>
      </c>
      <c r="AB564" s="16" t="str">
        <v>S25</v>
      </c>
    </row>
    <row r="565" spans="1:28" x14ac:dyDescent="0.35">
      <c r="A565" s="331">
        <v>45698</v>
      </c>
      <c r="B565" s="330" t="str">
        <v>SI Travel</v>
      </c>
      <c r="C565" s="330" t="str">
        <v>Tour Operator</v>
      </c>
      <c r="D565" s="330" t="str">
        <v/>
      </c>
      <c r="E565" s="330" t="str">
        <v/>
      </c>
      <c r="F565" s="330" t="str">
        <v>RT</v>
      </c>
      <c r="G565" s="330" t="str">
        <v>Outbound</v>
      </c>
      <c r="H565" s="330" t="str">
        <v>4S6004</v>
      </c>
      <c r="I565" s="331" t="str">
        <v>BRI-SSH</v>
      </c>
      <c r="J565" s="884">
        <v>45948</v>
      </c>
      <c r="K565" s="330">
        <v>30</v>
      </c>
      <c r="L565" s="330">
        <v>30</v>
      </c>
      <c r="M565" s="330">
        <v>182.5</v>
      </c>
      <c r="N565" s="330">
        <v>0</v>
      </c>
      <c r="O565" s="330">
        <v>0</v>
      </c>
      <c r="P565" s="330">
        <v>5475</v>
      </c>
      <c r="Q565" s="330" t="str">
        <v>Confirmed</v>
      </c>
      <c r="R565" s="330" t="str">
        <v>Countersigned</v>
      </c>
      <c r="S565" s="330" t="str">
        <v>BRI</v>
      </c>
      <c r="T565" s="330" t="str">
        <v>SSH</v>
      </c>
      <c r="U565" s="330" t="str">
        <v>BRI</v>
      </c>
      <c r="V565" s="330">
        <v>6</v>
      </c>
      <c r="W565" s="330">
        <v>250</v>
      </c>
      <c r="X565" s="330" t="str">
        <v>S25-01</v>
      </c>
      <c r="Y565" s="330">
        <v>186</v>
      </c>
      <c r="Z565" s="330">
        <v>190</v>
      </c>
      <c r="AA565" s="330">
        <v>-4</v>
      </c>
      <c r="AB565" s="16" t="str">
        <v>S25</v>
      </c>
    </row>
    <row r="566" spans="1:28" x14ac:dyDescent="0.35">
      <c r="A566" s="331">
        <v>45698</v>
      </c>
      <c r="B566" s="330" t="str">
        <v>SI Travel</v>
      </c>
      <c r="C566" s="330" t="str">
        <v>Tour Operator</v>
      </c>
      <c r="D566" s="330" t="str">
        <v/>
      </c>
      <c r="E566" s="330" t="str">
        <v/>
      </c>
      <c r="F566" s="330" t="str">
        <v>RT</v>
      </c>
      <c r="G566" s="330" t="str">
        <v>Outbound</v>
      </c>
      <c r="H566" s="330" t="str">
        <v>4S6004</v>
      </c>
      <c r="I566" s="331" t="str">
        <v>BRI-SSH</v>
      </c>
      <c r="J566" s="884">
        <v>45955</v>
      </c>
      <c r="K566" s="330">
        <v>15</v>
      </c>
      <c r="L566" s="330">
        <v>15</v>
      </c>
      <c r="M566" s="330">
        <v>182.5</v>
      </c>
      <c r="N566" s="330">
        <v>0</v>
      </c>
      <c r="O566" s="330">
        <v>0</v>
      </c>
      <c r="P566" s="330">
        <v>2737.5</v>
      </c>
      <c r="Q566" s="330" t="str">
        <v>Confirmed</v>
      </c>
      <c r="R566" s="330" t="str">
        <v>Countersigned</v>
      </c>
      <c r="S566" s="330" t="str">
        <v>BRI</v>
      </c>
      <c r="T566" s="330" t="str">
        <v>SSH</v>
      </c>
      <c r="U566" s="330" t="str">
        <v>BRI</v>
      </c>
      <c r="V566" s="330">
        <v>6</v>
      </c>
      <c r="W566" s="330">
        <v>257</v>
      </c>
      <c r="X566" s="330" t="str">
        <v>S25-01</v>
      </c>
      <c r="Y566" s="330">
        <v>186</v>
      </c>
      <c r="Z566" s="330">
        <v>198</v>
      </c>
      <c r="AA566" s="330">
        <v>-12</v>
      </c>
      <c r="AB566" s="16" t="str">
        <v>S25</v>
      </c>
    </row>
    <row r="567" spans="1:28" x14ac:dyDescent="0.35">
      <c r="A567" s="331">
        <v>45698</v>
      </c>
      <c r="B567" s="330" t="str">
        <v>SI Travel</v>
      </c>
      <c r="C567" s="330" t="str">
        <v>Tour Operator</v>
      </c>
      <c r="D567" s="330" t="str">
        <v/>
      </c>
      <c r="E567" s="330" t="str">
        <v/>
      </c>
      <c r="F567" s="330" t="str">
        <v>RT</v>
      </c>
      <c r="G567" s="330" t="str">
        <v>Inbound</v>
      </c>
      <c r="H567" s="330" t="str">
        <v>4S6003</v>
      </c>
      <c r="I567" s="331" t="str">
        <v>SSH-BRI</v>
      </c>
      <c r="J567" s="884">
        <v>45913</v>
      </c>
      <c r="K567" s="330">
        <v>15</v>
      </c>
      <c r="L567" s="330">
        <v>15</v>
      </c>
      <c r="M567" s="330">
        <v>182.5</v>
      </c>
      <c r="N567" s="330">
        <v>0</v>
      </c>
      <c r="O567" s="330">
        <v>0</v>
      </c>
      <c r="P567" s="330">
        <v>2737.5</v>
      </c>
      <c r="Q567" s="330" t="str">
        <v>Confirmed</v>
      </c>
      <c r="R567" s="330" t="str">
        <v>Countersigned</v>
      </c>
      <c r="S567" s="330" t="str">
        <v>SSH</v>
      </c>
      <c r="T567" s="330" t="str">
        <v>BRI</v>
      </c>
      <c r="U567" s="330" t="str">
        <v>BRI</v>
      </c>
      <c r="V567" s="330">
        <v>6</v>
      </c>
      <c r="W567" s="330">
        <v>215</v>
      </c>
      <c r="X567" s="330" t="str">
        <v>S25-01</v>
      </c>
      <c r="Y567" s="330">
        <v>186</v>
      </c>
      <c r="Z567" s="330">
        <v>251</v>
      </c>
      <c r="AA567" s="330">
        <v>-65</v>
      </c>
      <c r="AB567" s="16" t="str">
        <v>S25</v>
      </c>
    </row>
    <row r="568" spans="1:28" x14ac:dyDescent="0.35">
      <c r="A568" s="331">
        <v>45698</v>
      </c>
      <c r="B568" s="330" t="str">
        <v>SI Travel</v>
      </c>
      <c r="C568" s="330" t="str">
        <v>Tour Operator</v>
      </c>
      <c r="D568" s="330" t="str">
        <v/>
      </c>
      <c r="E568" s="330" t="str">
        <v/>
      </c>
      <c r="F568" s="330" t="str">
        <v>RT</v>
      </c>
      <c r="G568" s="330" t="str">
        <v>Inbound</v>
      </c>
      <c r="H568" s="330" t="str">
        <v>4S6003</v>
      </c>
      <c r="I568" s="331" t="str">
        <v>SSH-BRI</v>
      </c>
      <c r="J568" s="884">
        <v>45920</v>
      </c>
      <c r="K568" s="330">
        <v>15</v>
      </c>
      <c r="L568" s="330">
        <v>15</v>
      </c>
      <c r="M568" s="330">
        <v>182.5</v>
      </c>
      <c r="N568" s="330">
        <v>0</v>
      </c>
      <c r="O568" s="330">
        <v>0</v>
      </c>
      <c r="P568" s="330">
        <v>2737.5</v>
      </c>
      <c r="Q568" s="330" t="str">
        <v>Confirmed</v>
      </c>
      <c r="R568" s="330" t="str">
        <v>Countersigned</v>
      </c>
      <c r="S568" s="330" t="str">
        <v>SSH</v>
      </c>
      <c r="T568" s="330" t="str">
        <v>BRI</v>
      </c>
      <c r="U568" s="330" t="str">
        <v>BRI</v>
      </c>
      <c r="V568" s="330">
        <v>6</v>
      </c>
      <c r="W568" s="330">
        <v>222</v>
      </c>
      <c r="X568" s="330" t="str">
        <v>S25-01</v>
      </c>
      <c r="Y568" s="330">
        <v>186</v>
      </c>
      <c r="Z568" s="330">
        <v>189</v>
      </c>
      <c r="AA568" s="330">
        <v>-3</v>
      </c>
      <c r="AB568" s="16" t="str">
        <v>S25</v>
      </c>
    </row>
    <row r="569" spans="1:28" x14ac:dyDescent="0.35">
      <c r="A569" s="331">
        <v>45698</v>
      </c>
      <c r="B569" s="330" t="str">
        <v>SI Travel</v>
      </c>
      <c r="C569" s="330" t="str">
        <v>Tour Operator</v>
      </c>
      <c r="D569" s="330" t="str">
        <v/>
      </c>
      <c r="E569" s="330" t="str">
        <v/>
      </c>
      <c r="F569" s="330" t="str">
        <v>RT</v>
      </c>
      <c r="G569" s="330" t="str">
        <v>Inbound</v>
      </c>
      <c r="H569" s="330" t="str">
        <v>4S6003</v>
      </c>
      <c r="I569" s="331" t="str">
        <v>SSH-BRI</v>
      </c>
      <c r="J569" s="884">
        <v>45927</v>
      </c>
      <c r="K569" s="330">
        <v>15</v>
      </c>
      <c r="L569" s="330">
        <v>15</v>
      </c>
      <c r="M569" s="330">
        <v>182.5</v>
      </c>
      <c r="N569" s="330">
        <v>0</v>
      </c>
      <c r="O569" s="330">
        <v>0</v>
      </c>
      <c r="P569" s="330">
        <v>2737.5</v>
      </c>
      <c r="Q569" s="330" t="str">
        <v>Confirmed</v>
      </c>
      <c r="R569" s="330" t="str">
        <v>Countersigned</v>
      </c>
      <c r="S569" s="330" t="str">
        <v>SSH</v>
      </c>
      <c r="T569" s="330" t="str">
        <v>BRI</v>
      </c>
      <c r="U569" s="330" t="str">
        <v>BRI</v>
      </c>
      <c r="V569" s="330">
        <v>6</v>
      </c>
      <c r="W569" s="330">
        <v>229</v>
      </c>
      <c r="X569" s="330" t="str">
        <v>S25-01</v>
      </c>
      <c r="Y569" s="330">
        <v>186</v>
      </c>
      <c r="Z569" s="330">
        <v>190</v>
      </c>
      <c r="AA569" s="330">
        <v>-4</v>
      </c>
      <c r="AB569" s="16" t="str">
        <v>S25</v>
      </c>
    </row>
    <row r="570" spans="1:28" x14ac:dyDescent="0.35">
      <c r="A570" s="331">
        <v>45698</v>
      </c>
      <c r="B570" s="330" t="str">
        <v>SI Travel</v>
      </c>
      <c r="C570" s="330" t="str">
        <v>Tour Operator</v>
      </c>
      <c r="D570" s="330" t="str">
        <v/>
      </c>
      <c r="E570" s="330" t="str">
        <v/>
      </c>
      <c r="F570" s="330" t="str">
        <v>RT</v>
      </c>
      <c r="G570" s="330" t="str">
        <v>Inbound</v>
      </c>
      <c r="H570" s="330" t="str">
        <v>4S6003</v>
      </c>
      <c r="I570" s="331" t="str">
        <v>SSH-BRI</v>
      </c>
      <c r="J570" s="884">
        <v>45934</v>
      </c>
      <c r="K570" s="330">
        <v>15</v>
      </c>
      <c r="L570" s="330">
        <v>15</v>
      </c>
      <c r="M570" s="330">
        <v>182.5</v>
      </c>
      <c r="N570" s="330">
        <v>0</v>
      </c>
      <c r="O570" s="330">
        <v>0</v>
      </c>
      <c r="P570" s="330">
        <v>2737.5</v>
      </c>
      <c r="Q570" s="330" t="str">
        <v>Confirmed</v>
      </c>
      <c r="R570" s="330" t="str">
        <v>Countersigned</v>
      </c>
      <c r="S570" s="330" t="str">
        <v>SSH</v>
      </c>
      <c r="T570" s="330" t="str">
        <v>BRI</v>
      </c>
      <c r="U570" s="330" t="str">
        <v>BRI</v>
      </c>
      <c r="V570" s="330">
        <v>6</v>
      </c>
      <c r="W570" s="330">
        <v>236</v>
      </c>
      <c r="X570" s="330" t="str">
        <v>S25-01</v>
      </c>
      <c r="Y570" s="330">
        <v>186</v>
      </c>
      <c r="Z570" s="330">
        <v>181</v>
      </c>
      <c r="AA570" s="330">
        <v>5</v>
      </c>
      <c r="AB570" s="16" t="str">
        <v>S25</v>
      </c>
    </row>
    <row r="571" spans="1:28" x14ac:dyDescent="0.35">
      <c r="A571" s="331">
        <v>45698</v>
      </c>
      <c r="B571" s="330" t="str">
        <v>SI Travel</v>
      </c>
      <c r="C571" s="330" t="str">
        <v>Tour Operator</v>
      </c>
      <c r="D571" s="330" t="str">
        <v/>
      </c>
      <c r="E571" s="330" t="str">
        <v/>
      </c>
      <c r="F571" s="330" t="str">
        <v>RT</v>
      </c>
      <c r="G571" s="330" t="str">
        <v>Inbound</v>
      </c>
      <c r="H571" s="330" t="str">
        <v>4S6003</v>
      </c>
      <c r="I571" s="331" t="str">
        <v>SSH-BRI</v>
      </c>
      <c r="J571" s="884">
        <v>45941</v>
      </c>
      <c r="K571" s="330">
        <v>15</v>
      </c>
      <c r="L571" s="330">
        <v>15</v>
      </c>
      <c r="M571" s="330">
        <v>182.5</v>
      </c>
      <c r="N571" s="330">
        <v>0</v>
      </c>
      <c r="O571" s="330">
        <v>0</v>
      </c>
      <c r="P571" s="330">
        <v>2737.5</v>
      </c>
      <c r="Q571" s="330" t="str">
        <v>Confirmed</v>
      </c>
      <c r="R571" s="330" t="str">
        <v>Countersigned</v>
      </c>
      <c r="S571" s="330" t="str">
        <v>SSH</v>
      </c>
      <c r="T571" s="330" t="str">
        <v>BRI</v>
      </c>
      <c r="U571" s="330" t="str">
        <v>BRI</v>
      </c>
      <c r="V571" s="330">
        <v>6</v>
      </c>
      <c r="W571" s="330">
        <v>243</v>
      </c>
      <c r="X571" s="330" t="str">
        <v>S25-01</v>
      </c>
      <c r="Y571" s="330">
        <v>186</v>
      </c>
      <c r="Z571" s="330">
        <v>185</v>
      </c>
      <c r="AA571" s="330">
        <v>1</v>
      </c>
      <c r="AB571" s="16" t="str">
        <v>S25</v>
      </c>
    </row>
    <row r="572" spans="1:28" x14ac:dyDescent="0.35">
      <c r="A572" s="331">
        <v>45698</v>
      </c>
      <c r="B572" s="330" t="str">
        <v>SI Travel</v>
      </c>
      <c r="C572" s="330" t="str">
        <v>Tour Operator</v>
      </c>
      <c r="D572" s="330" t="str">
        <v/>
      </c>
      <c r="E572" s="330" t="str">
        <v/>
      </c>
      <c r="F572" s="330" t="str">
        <v>RT</v>
      </c>
      <c r="G572" s="330" t="str">
        <v>Inbound</v>
      </c>
      <c r="H572" s="330" t="str">
        <v>4S6003</v>
      </c>
      <c r="I572" s="331" t="str">
        <v>SSH-BRI</v>
      </c>
      <c r="J572" s="884">
        <v>45948</v>
      </c>
      <c r="K572" s="330">
        <v>15</v>
      </c>
      <c r="L572" s="330">
        <v>15</v>
      </c>
      <c r="M572" s="330">
        <v>182.5</v>
      </c>
      <c r="N572" s="330">
        <v>0</v>
      </c>
      <c r="O572" s="330">
        <v>0</v>
      </c>
      <c r="P572" s="330">
        <v>2737.5</v>
      </c>
      <c r="Q572" s="330" t="str">
        <v>Confirmed</v>
      </c>
      <c r="R572" s="330" t="str">
        <v>Countersigned</v>
      </c>
      <c r="S572" s="330" t="str">
        <v>SSH</v>
      </c>
      <c r="T572" s="330" t="str">
        <v>BRI</v>
      </c>
      <c r="U572" s="330" t="str">
        <v>BRI</v>
      </c>
      <c r="V572" s="330">
        <v>6</v>
      </c>
      <c r="W572" s="330">
        <v>250</v>
      </c>
      <c r="X572" s="330" t="str">
        <v>S25-01</v>
      </c>
      <c r="Y572" s="330">
        <v>186</v>
      </c>
      <c r="Z572" s="330">
        <v>177</v>
      </c>
      <c r="AA572" s="330">
        <v>9</v>
      </c>
      <c r="AB572" s="16" t="str">
        <v>S25</v>
      </c>
    </row>
    <row r="573" spans="1:28" x14ac:dyDescent="0.35">
      <c r="A573" s="331">
        <v>45698</v>
      </c>
      <c r="B573" s="330" t="str">
        <v>SI Travel</v>
      </c>
      <c r="C573" s="330" t="str">
        <v>Tour Operator</v>
      </c>
      <c r="D573" s="330" t="str">
        <v/>
      </c>
      <c r="E573" s="330" t="str">
        <v/>
      </c>
      <c r="F573" s="330" t="str">
        <v>RT</v>
      </c>
      <c r="G573" s="330" t="str">
        <v>Inbound</v>
      </c>
      <c r="H573" s="330" t="str">
        <v>4S6003</v>
      </c>
      <c r="I573" s="331" t="str">
        <v>SSH-BRI</v>
      </c>
      <c r="J573" s="884">
        <v>45955</v>
      </c>
      <c r="K573" s="330">
        <v>30</v>
      </c>
      <c r="L573" s="330">
        <v>30</v>
      </c>
      <c r="M573" s="330">
        <v>182.5</v>
      </c>
      <c r="N573" s="330">
        <v>0</v>
      </c>
      <c r="O573" s="330">
        <v>0</v>
      </c>
      <c r="P573" s="330">
        <v>5475</v>
      </c>
      <c r="Q573" s="330" t="str">
        <v>Confirmed</v>
      </c>
      <c r="R573" s="330" t="str">
        <v>Countersigned</v>
      </c>
      <c r="S573" s="330" t="str">
        <v>SSH</v>
      </c>
      <c r="T573" s="330" t="str">
        <v>BRI</v>
      </c>
      <c r="U573" s="330" t="str">
        <v>BRI</v>
      </c>
      <c r="V573" s="330">
        <v>6</v>
      </c>
      <c r="W573" s="330">
        <v>257</v>
      </c>
      <c r="X573" s="330" t="str">
        <v>S25-01</v>
      </c>
      <c r="Y573" s="330">
        <v>186</v>
      </c>
      <c r="Z573" s="330">
        <v>190</v>
      </c>
      <c r="AA573" s="330">
        <v>-4</v>
      </c>
      <c r="AB573" s="16" t="str">
        <v>S25</v>
      </c>
    </row>
    <row r="574" spans="1:28" x14ac:dyDescent="0.35">
      <c r="A574" s="331">
        <v>45698</v>
      </c>
      <c r="B574" s="330" t="str">
        <v>SI Travel</v>
      </c>
      <c r="C574" s="330" t="str">
        <v>Tour Operator</v>
      </c>
      <c r="D574" s="330" t="str">
        <v/>
      </c>
      <c r="E574" s="330" t="str">
        <v/>
      </c>
      <c r="F574" s="330" t="str">
        <v>RT</v>
      </c>
      <c r="G574" s="330" t="str">
        <v>Inbound</v>
      </c>
      <c r="H574" s="330" t="str">
        <v>4S6003</v>
      </c>
      <c r="I574" s="331" t="str">
        <v>SSH-BRI</v>
      </c>
      <c r="J574" s="884">
        <v>45962</v>
      </c>
      <c r="K574" s="330">
        <v>15</v>
      </c>
      <c r="L574" s="330">
        <v>15</v>
      </c>
      <c r="M574" s="330">
        <v>182.5</v>
      </c>
      <c r="N574" s="330">
        <v>0</v>
      </c>
      <c r="O574" s="330">
        <v>0</v>
      </c>
      <c r="P574" s="330">
        <v>2737.5</v>
      </c>
      <c r="Q574" s="330" t="str">
        <v>Confirmed</v>
      </c>
      <c r="R574" s="330" t="str">
        <v>Countersigned</v>
      </c>
      <c r="S574" s="330" t="str">
        <v>SSH</v>
      </c>
      <c r="T574" s="330" t="str">
        <v>BRI</v>
      </c>
      <c r="U574" s="330" t="str">
        <v>BRI</v>
      </c>
      <c r="V574" s="330">
        <v>6</v>
      </c>
      <c r="W574" s="330">
        <v>264</v>
      </c>
      <c r="X574" s="330" t="str">
        <v>S25-01</v>
      </c>
      <c r="Y574" s="330">
        <v>186</v>
      </c>
      <c r="Z574" s="330">
        <v>198</v>
      </c>
      <c r="AA574" s="330">
        <v>-12</v>
      </c>
      <c r="AB574" s="16" t="str">
        <v>S25</v>
      </c>
    </row>
    <row r="575" spans="1:28" x14ac:dyDescent="0.35">
      <c r="A575" s="331">
        <v>45698</v>
      </c>
      <c r="B575" s="330" t="str">
        <v>World Network Srl</v>
      </c>
      <c r="C575" s="330" t="str">
        <v>Tour Operator</v>
      </c>
      <c r="D575" s="330" t="str">
        <v/>
      </c>
      <c r="E575" s="330" t="str">
        <v/>
      </c>
      <c r="F575" s="330" t="str">
        <v>RT</v>
      </c>
      <c r="G575" s="330" t="str">
        <v>Outbound</v>
      </c>
      <c r="H575" s="330" t="str">
        <v>UJ3902</v>
      </c>
      <c r="I575" s="331" t="str">
        <v>NAP-SSH</v>
      </c>
      <c r="J575" s="884">
        <v>46013</v>
      </c>
      <c r="K575" s="330">
        <v>80</v>
      </c>
      <c r="L575" s="330">
        <v>80</v>
      </c>
      <c r="M575" s="330">
        <v>250</v>
      </c>
      <c r="N575" s="330">
        <v>0</v>
      </c>
      <c r="O575" s="330">
        <v>0</v>
      </c>
      <c r="P575" s="330">
        <v>20000</v>
      </c>
      <c r="Q575" s="330" t="str">
        <v>Confirmed</v>
      </c>
      <c r="R575" s="330" t="str">
        <v>Signed</v>
      </c>
      <c r="S575" s="330" t="str">
        <v>NAP</v>
      </c>
      <c r="T575" s="330" t="str">
        <v>SSH</v>
      </c>
      <c r="U575" s="330" t="str">
        <v>NAP</v>
      </c>
      <c r="V575" s="330">
        <v>1</v>
      </c>
      <c r="W575" s="330">
        <v>315</v>
      </c>
      <c r="X575" s="330" t="str">
        <v>S25-14</v>
      </c>
      <c r="Y575" s="330">
        <v>174</v>
      </c>
      <c r="Z575" s="330">
        <v>80</v>
      </c>
      <c r="AA575" s="330">
        <v>94</v>
      </c>
      <c r="AB575" s="16" t="str">
        <v>S25</v>
      </c>
    </row>
    <row r="576" spans="1:28" x14ac:dyDescent="0.35">
      <c r="A576" s="331">
        <v>45698</v>
      </c>
      <c r="B576" s="330" t="str">
        <v>World Network Srl</v>
      </c>
      <c r="C576" s="330" t="str">
        <v>Tour Operator</v>
      </c>
      <c r="D576" s="330" t="str">
        <v/>
      </c>
      <c r="E576" s="330" t="str">
        <v/>
      </c>
      <c r="F576" s="330" t="str">
        <v>RT</v>
      </c>
      <c r="G576" s="330" t="str">
        <v>Outbound</v>
      </c>
      <c r="H576" s="330" t="str">
        <v>UJ3902</v>
      </c>
      <c r="I576" s="331" t="str">
        <v>NAP-SSH</v>
      </c>
      <c r="J576" s="884">
        <v>46020</v>
      </c>
      <c r="K576" s="330">
        <v>80</v>
      </c>
      <c r="L576" s="330">
        <v>80</v>
      </c>
      <c r="M576" s="330">
        <v>250</v>
      </c>
      <c r="N576" s="330">
        <v>0</v>
      </c>
      <c r="O576" s="330">
        <v>0</v>
      </c>
      <c r="P576" s="330">
        <v>20000</v>
      </c>
      <c r="Q576" s="330" t="str">
        <v>Confirmed</v>
      </c>
      <c r="R576" s="330" t="str">
        <v>Signed</v>
      </c>
      <c r="S576" s="330" t="str">
        <v>NAP</v>
      </c>
      <c r="T576" s="330" t="str">
        <v>SSH</v>
      </c>
      <c r="U576" s="330" t="str">
        <v>NAP</v>
      </c>
      <c r="V576" s="330">
        <v>1</v>
      </c>
      <c r="W576" s="330">
        <v>322</v>
      </c>
      <c r="X576" s="330" t="str">
        <v>S25-14</v>
      </c>
      <c r="Y576" s="330">
        <v>174</v>
      </c>
      <c r="Z576" s="330">
        <v>80</v>
      </c>
      <c r="AA576" s="330">
        <v>94</v>
      </c>
      <c r="AB576" s="16" t="str">
        <v>S25</v>
      </c>
    </row>
    <row r="577" spans="1:28" x14ac:dyDescent="0.35">
      <c r="A577" s="331">
        <v>45698</v>
      </c>
      <c r="B577" s="330" t="str">
        <v>World Network Srl</v>
      </c>
      <c r="C577" s="330" t="str">
        <v>Tour Operator</v>
      </c>
      <c r="D577" s="330" t="str">
        <v/>
      </c>
      <c r="E577" s="330" t="str">
        <v/>
      </c>
      <c r="F577" s="330" t="str">
        <v>RT</v>
      </c>
      <c r="G577" s="330" t="str">
        <v>Inbound</v>
      </c>
      <c r="H577" s="330" t="str">
        <v>UJ3901</v>
      </c>
      <c r="I577" s="331" t="str">
        <v>SSH-NAP</v>
      </c>
      <c r="J577" s="884">
        <v>46020</v>
      </c>
      <c r="K577" s="330">
        <v>80</v>
      </c>
      <c r="L577" s="330">
        <v>80</v>
      </c>
      <c r="M577" s="330">
        <v>250</v>
      </c>
      <c r="N577" s="330">
        <v>0</v>
      </c>
      <c r="O577" s="330">
        <v>0</v>
      </c>
      <c r="P577" s="330">
        <v>20000</v>
      </c>
      <c r="Q577" s="330" t="str">
        <v>Confirmed</v>
      </c>
      <c r="R577" s="330" t="str">
        <v>Signed</v>
      </c>
      <c r="S577" s="330" t="str">
        <v>SSH</v>
      </c>
      <c r="T577" s="330" t="str">
        <v>NAP</v>
      </c>
      <c r="U577" s="330" t="str">
        <v>NAP</v>
      </c>
      <c r="V577" s="330">
        <v>1</v>
      </c>
      <c r="W577" s="330">
        <v>322</v>
      </c>
      <c r="X577" s="330" t="str">
        <v>S25-14</v>
      </c>
      <c r="Y577" s="330">
        <v>174</v>
      </c>
      <c r="Z577" s="330">
        <v>80</v>
      </c>
      <c r="AA577" s="330">
        <v>94</v>
      </c>
      <c r="AB577" s="16" t="str">
        <v>S25</v>
      </c>
    </row>
    <row r="578" spans="1:28" x14ac:dyDescent="0.35">
      <c r="A578" s="331">
        <v>45698</v>
      </c>
      <c r="B578" s="330" t="str">
        <v>World Network Srl</v>
      </c>
      <c r="C578" s="330" t="str">
        <v>Tour Operator</v>
      </c>
      <c r="D578" s="330" t="str">
        <v/>
      </c>
      <c r="E578" s="330" t="str">
        <v/>
      </c>
      <c r="F578" s="330" t="str">
        <v>RT</v>
      </c>
      <c r="G578" s="330" t="str">
        <v>Inbound</v>
      </c>
      <c r="H578" s="330" t="str">
        <v>UJ3901</v>
      </c>
      <c r="I578" s="331" t="str">
        <v>SSH-NAP</v>
      </c>
      <c r="J578" s="884">
        <v>46027</v>
      </c>
      <c r="K578" s="330">
        <v>80</v>
      </c>
      <c r="L578" s="330">
        <v>80</v>
      </c>
      <c r="M578" s="330">
        <v>250</v>
      </c>
      <c r="N578" s="330">
        <v>0</v>
      </c>
      <c r="O578" s="330">
        <v>0</v>
      </c>
      <c r="P578" s="330">
        <v>20000</v>
      </c>
      <c r="Q578" s="330" t="str">
        <v>Confirmed</v>
      </c>
      <c r="R578" s="330" t="str">
        <v>Signed</v>
      </c>
      <c r="S578" s="330" t="str">
        <v>SSH</v>
      </c>
      <c r="T578" s="330" t="str">
        <v>NAP</v>
      </c>
      <c r="U578" s="330" t="str">
        <v>NAP</v>
      </c>
      <c r="V578" s="330">
        <v>1</v>
      </c>
      <c r="W578" s="330">
        <v>329</v>
      </c>
      <c r="X578" s="330" t="str">
        <v>S25-14</v>
      </c>
      <c r="Y578" s="330">
        <v>174</v>
      </c>
      <c r="Z578" s="330">
        <v>80</v>
      </c>
      <c r="AA578" s="330">
        <v>94</v>
      </c>
      <c r="AB578" s="16" t="str">
        <v>S25</v>
      </c>
    </row>
    <row r="579" spans="1:28" x14ac:dyDescent="0.35">
      <c r="A579" s="331">
        <v>45569</v>
      </c>
      <c r="B579" s="330" t="str">
        <v>World Network Srl</v>
      </c>
      <c r="C579" s="330" t="str">
        <v>Tour Operator</v>
      </c>
      <c r="D579" s="330" t="str">
        <v/>
      </c>
      <c r="E579" s="330" t="str">
        <v/>
      </c>
      <c r="F579" s="330" t="str">
        <v>RT</v>
      </c>
      <c r="G579" s="330" t="str">
        <v>Outbound</v>
      </c>
      <c r="H579" s="330" t="str">
        <v>4S6006</v>
      </c>
      <c r="I579" s="331" t="str">
        <v>NAP-SSH</v>
      </c>
      <c r="J579" s="884">
        <v>45880</v>
      </c>
      <c r="K579" s="330">
        <v>0</v>
      </c>
      <c r="L579" s="330">
        <v>0</v>
      </c>
      <c r="M579" s="330">
        <v>240</v>
      </c>
      <c r="N579" s="330">
        <v>0</v>
      </c>
      <c r="O579" s="330">
        <v>0</v>
      </c>
      <c r="P579" s="330">
        <v>0</v>
      </c>
      <c r="Q579" s="330" t="str">
        <v>Confirmed</v>
      </c>
      <c r="R579" s="330" t="str">
        <v>Signed</v>
      </c>
      <c r="S579" s="330" t="str">
        <v>NAP</v>
      </c>
      <c r="T579" s="330" t="str">
        <v>SSH</v>
      </c>
      <c r="U579" s="330" t="str">
        <v>NAP</v>
      </c>
      <c r="V579" s="330">
        <v>1</v>
      </c>
      <c r="W579" s="330">
        <v>311</v>
      </c>
      <c r="X579" s="330" t="str">
        <v>S25-08</v>
      </c>
      <c r="Y579" s="330">
        <v>186</v>
      </c>
      <c r="Z579" s="330">
        <v>153</v>
      </c>
      <c r="AA579" s="330">
        <v>33</v>
      </c>
      <c r="AB579" s="16" t="str">
        <v>S25</v>
      </c>
    </row>
    <row r="580" spans="1:28" x14ac:dyDescent="0.35">
      <c r="A580" s="331">
        <v>45569</v>
      </c>
      <c r="B580" s="330" t="str">
        <v>World Network Srl</v>
      </c>
      <c r="C580" s="330" t="str">
        <v>Tour Operator</v>
      </c>
      <c r="D580" s="330" t="str">
        <v/>
      </c>
      <c r="E580" s="330" t="str">
        <v/>
      </c>
      <c r="F580" s="330" t="str">
        <v>RT</v>
      </c>
      <c r="G580" s="330" t="str">
        <v>Outbound</v>
      </c>
      <c r="H580" s="330" t="str">
        <v>4S6006</v>
      </c>
      <c r="I580" s="331" t="str">
        <v>NAP-SSH</v>
      </c>
      <c r="J580" s="884">
        <v>45887</v>
      </c>
      <c r="K580" s="330">
        <v>0</v>
      </c>
      <c r="L580" s="330">
        <v>0</v>
      </c>
      <c r="M580" s="330">
        <v>240</v>
      </c>
      <c r="N580" s="330">
        <v>0</v>
      </c>
      <c r="O580" s="330">
        <v>0</v>
      </c>
      <c r="P580" s="330">
        <v>0</v>
      </c>
      <c r="Q580" s="330" t="str">
        <v>Confirmed</v>
      </c>
      <c r="R580" s="330" t="str">
        <v>Signed</v>
      </c>
      <c r="S580" s="330" t="str">
        <v>NAP</v>
      </c>
      <c r="T580" s="330" t="str">
        <v>SSH</v>
      </c>
      <c r="U580" s="330" t="str">
        <v>NAP</v>
      </c>
      <c r="V580" s="330">
        <v>1</v>
      </c>
      <c r="W580" s="330">
        <v>318</v>
      </c>
      <c r="X580" s="330" t="str">
        <v>S25-08</v>
      </c>
      <c r="Y580" s="330">
        <v>186</v>
      </c>
      <c r="Z580" s="330">
        <v>98</v>
      </c>
      <c r="AA580" s="330">
        <v>88</v>
      </c>
      <c r="AB580" s="16" t="str">
        <v>S25</v>
      </c>
    </row>
    <row r="581" spans="1:28" x14ac:dyDescent="0.35">
      <c r="A581" s="331">
        <v>45569</v>
      </c>
      <c r="B581" s="330" t="str">
        <v>World Network Srl</v>
      </c>
      <c r="C581" s="330" t="str">
        <v>Tour Operator</v>
      </c>
      <c r="D581" s="330" t="str">
        <v/>
      </c>
      <c r="E581" s="330" t="str">
        <v/>
      </c>
      <c r="F581" s="330" t="str">
        <v>RT</v>
      </c>
      <c r="G581" s="330" t="str">
        <v>Inbound</v>
      </c>
      <c r="H581" s="330" t="str">
        <v>4S6005</v>
      </c>
      <c r="I581" s="331" t="str">
        <v>SSH-NAP</v>
      </c>
      <c r="J581" s="884">
        <v>45887</v>
      </c>
      <c r="K581" s="330">
        <v>0</v>
      </c>
      <c r="L581" s="330">
        <v>0</v>
      </c>
      <c r="M581" s="330">
        <v>240</v>
      </c>
      <c r="N581" s="330">
        <v>0</v>
      </c>
      <c r="O581" s="330">
        <v>0</v>
      </c>
      <c r="P581" s="330">
        <v>0</v>
      </c>
      <c r="Q581" s="330" t="str">
        <v>Confirmed</v>
      </c>
      <c r="R581" s="330" t="str">
        <v>Signed</v>
      </c>
      <c r="S581" s="330" t="str">
        <v>SSH</v>
      </c>
      <c r="T581" s="330" t="str">
        <v>NAP</v>
      </c>
      <c r="U581" s="330" t="str">
        <v>NAP</v>
      </c>
      <c r="V581" s="330">
        <v>1</v>
      </c>
      <c r="W581" s="330">
        <v>318</v>
      </c>
      <c r="X581" s="330" t="str">
        <v>S25-08</v>
      </c>
      <c r="Y581" s="330">
        <v>186</v>
      </c>
      <c r="Z581" s="330">
        <v>109</v>
      </c>
      <c r="AA581" s="330">
        <v>77</v>
      </c>
      <c r="AB581" s="16" t="str">
        <v>S25</v>
      </c>
    </row>
    <row r="582" spans="1:28" x14ac:dyDescent="0.35">
      <c r="A582" s="331">
        <v>45569</v>
      </c>
      <c r="B582" s="330" t="str">
        <v>World Network Srl</v>
      </c>
      <c r="C582" s="330" t="str">
        <v>Tour Operator</v>
      </c>
      <c r="D582" s="330" t="str">
        <v/>
      </c>
      <c r="E582" s="330" t="str">
        <v/>
      </c>
      <c r="F582" s="330" t="str">
        <v>RT</v>
      </c>
      <c r="G582" s="330" t="str">
        <v>Inbound</v>
      </c>
      <c r="H582" s="330" t="str">
        <v>4S6005</v>
      </c>
      <c r="I582" s="331" t="str">
        <v>SSH-NAP</v>
      </c>
      <c r="J582" s="884">
        <v>45894</v>
      </c>
      <c r="K582" s="330">
        <v>0</v>
      </c>
      <c r="L582" s="330">
        <v>0</v>
      </c>
      <c r="M582" s="330">
        <v>240</v>
      </c>
      <c r="N582" s="330">
        <v>0</v>
      </c>
      <c r="O582" s="330">
        <v>0</v>
      </c>
      <c r="P582" s="330">
        <v>0</v>
      </c>
      <c r="Q582" s="330" t="str">
        <v>Confirmed</v>
      </c>
      <c r="R582" s="330" t="str">
        <v>Signed</v>
      </c>
      <c r="S582" s="330" t="str">
        <v>SSH</v>
      </c>
      <c r="T582" s="330" t="str">
        <v>NAP</v>
      </c>
      <c r="U582" s="330" t="str">
        <v>NAP</v>
      </c>
      <c r="V582" s="330">
        <v>1</v>
      </c>
      <c r="W582" s="330">
        <v>325</v>
      </c>
      <c r="X582" s="330" t="str">
        <v>S25-08</v>
      </c>
      <c r="Y582" s="330">
        <v>186</v>
      </c>
      <c r="Z582" s="330">
        <v>138</v>
      </c>
      <c r="AA582" s="330">
        <v>48</v>
      </c>
      <c r="AB582" s="16" t="str">
        <v>S25</v>
      </c>
    </row>
    <row r="583" spans="1:28" x14ac:dyDescent="0.35">
      <c r="A583" s="331">
        <v>45697</v>
      </c>
      <c r="B583" s="330" t="str">
        <v>EuroAirlines</v>
      </c>
      <c r="C583" s="330" t="str">
        <v>Distributor</v>
      </c>
      <c r="D583" s="330" t="str">
        <v/>
      </c>
      <c r="E583" s="330" t="str">
        <v>11LC66</v>
      </c>
      <c r="F583" s="330" t="str">
        <v>OW</v>
      </c>
      <c r="G583" s="330" t="str">
        <v>Outbound</v>
      </c>
      <c r="H583" s="330" t="str">
        <v>4S6015</v>
      </c>
      <c r="I583" s="331" t="str">
        <v>SSH-VRN</v>
      </c>
      <c r="J583" s="884">
        <v>45780</v>
      </c>
      <c r="K583" s="330">
        <v>1</v>
      </c>
      <c r="L583" s="330">
        <v>1</v>
      </c>
      <c r="M583" s="330">
        <v>270</v>
      </c>
      <c r="N583" s="330">
        <v>37.72</v>
      </c>
      <c r="O583" s="330">
        <v>40</v>
      </c>
      <c r="P583" s="330">
        <v>347.72</v>
      </c>
      <c r="Q583" s="330" t="str">
        <v>Confirmed</v>
      </c>
      <c r="R583" s="330" t="str">
        <v>Closed Deal</v>
      </c>
      <c r="S583" s="330" t="str">
        <v>SSH</v>
      </c>
      <c r="T583" s="330" t="str">
        <v>VRN</v>
      </c>
      <c r="U583" s="330" t="str">
        <v>VRN</v>
      </c>
      <c r="V583" s="330">
        <v>6</v>
      </c>
      <c r="W583" s="330">
        <v>83</v>
      </c>
      <c r="X583" s="330" t="str">
        <v>E25-05B</v>
      </c>
      <c r="Y583" s="330">
        <v>186</v>
      </c>
      <c r="Z583" s="330">
        <v>181</v>
      </c>
      <c r="AA583" s="330">
        <v>5</v>
      </c>
      <c r="AB583" s="16" t="str">
        <v>E25</v>
      </c>
    </row>
    <row r="584" spans="1:28" x14ac:dyDescent="0.35">
      <c r="A584" s="331">
        <v>45697</v>
      </c>
      <c r="B584" s="330" t="str">
        <v>EuroAirlines</v>
      </c>
      <c r="C584" s="330" t="str">
        <v>Distributor</v>
      </c>
      <c r="D584" s="330" t="str">
        <v/>
      </c>
      <c r="E584" s="330" t="str">
        <v>11LC66</v>
      </c>
      <c r="F584" s="330" t="str">
        <v>OW</v>
      </c>
      <c r="G584" s="330" t="str">
        <v>Outbound</v>
      </c>
      <c r="H584" s="330" t="str">
        <v>4S6015</v>
      </c>
      <c r="I584" s="331" t="str">
        <v>SSH-VRN</v>
      </c>
      <c r="J584" s="884">
        <v>45780</v>
      </c>
      <c r="K584" s="330">
        <v>1</v>
      </c>
      <c r="L584" s="330">
        <v>1</v>
      </c>
      <c r="M584" s="330">
        <v>270</v>
      </c>
      <c r="N584" s="330">
        <v>37.72</v>
      </c>
      <c r="O584" s="330">
        <v>40</v>
      </c>
      <c r="P584" s="330">
        <v>347.72</v>
      </c>
      <c r="Q584" s="330" t="str">
        <v>Confirmed</v>
      </c>
      <c r="R584" s="330" t="str">
        <v>Closed Deal</v>
      </c>
      <c r="S584" s="330" t="str">
        <v>SSH</v>
      </c>
      <c r="T584" s="330" t="str">
        <v>VRN</v>
      </c>
      <c r="U584" s="330" t="str">
        <v>VRN</v>
      </c>
      <c r="V584" s="330">
        <v>6</v>
      </c>
      <c r="W584" s="330">
        <v>83</v>
      </c>
      <c r="X584" s="330" t="str">
        <v>E25-05B</v>
      </c>
      <c r="Y584" s="330">
        <v>186</v>
      </c>
      <c r="Z584" s="330">
        <v>181</v>
      </c>
      <c r="AA584" s="330">
        <v>5</v>
      </c>
      <c r="AB584" s="16" t="str">
        <v>E25</v>
      </c>
    </row>
    <row r="585" spans="1:28" x14ac:dyDescent="0.35">
      <c r="A585" s="331">
        <v>45697</v>
      </c>
      <c r="B585" s="330" t="str">
        <v>EuroAirlines</v>
      </c>
      <c r="C585" s="330" t="str">
        <v>Distributor</v>
      </c>
      <c r="D585" s="330" t="str">
        <v/>
      </c>
      <c r="E585" s="330" t="str">
        <v>11LC66</v>
      </c>
      <c r="F585" s="330" t="str">
        <v>OW</v>
      </c>
      <c r="G585" s="330" t="str">
        <v>Outbound</v>
      </c>
      <c r="H585" s="330" t="str">
        <v>4S6015</v>
      </c>
      <c r="I585" s="331" t="str">
        <v>SSH-VRN</v>
      </c>
      <c r="J585" s="884">
        <v>45780</v>
      </c>
      <c r="K585" s="330">
        <v>1</v>
      </c>
      <c r="L585" s="330">
        <v>1</v>
      </c>
      <c r="M585" s="330">
        <v>202.5</v>
      </c>
      <c r="N585" s="330">
        <v>37.72</v>
      </c>
      <c r="O585" s="330">
        <v>40</v>
      </c>
      <c r="P585" s="330">
        <v>280.22000000000003</v>
      </c>
      <c r="Q585" s="330" t="str">
        <v>Confirmed</v>
      </c>
      <c r="R585" s="330" t="str">
        <v>Closed Deal</v>
      </c>
      <c r="S585" s="330" t="str">
        <v>SSH</v>
      </c>
      <c r="T585" s="330" t="str">
        <v>VRN</v>
      </c>
      <c r="U585" s="330" t="str">
        <v>VRN</v>
      </c>
      <c r="V585" s="330">
        <v>6</v>
      </c>
      <c r="W585" s="330">
        <v>83</v>
      </c>
      <c r="X585" s="330" t="str">
        <v>E25-05B</v>
      </c>
      <c r="Y585" s="330">
        <v>186</v>
      </c>
      <c r="Z585" s="330">
        <v>181</v>
      </c>
      <c r="AA585" s="330">
        <v>5</v>
      </c>
      <c r="AB585" s="16" t="str">
        <v>E25</v>
      </c>
    </row>
    <row r="586" spans="1:28" x14ac:dyDescent="0.35">
      <c r="A586" s="331">
        <v>45698</v>
      </c>
      <c r="B586" s="330" t="str">
        <v>Nicolaus S.P.A</v>
      </c>
      <c r="C586" s="330" t="str">
        <v>Tour Operator</v>
      </c>
      <c r="D586" s="330" t="str">
        <v/>
      </c>
      <c r="E586" s="330" t="str">
        <v/>
      </c>
      <c r="F586" s="330" t="str">
        <v>RT</v>
      </c>
      <c r="G586" s="330" t="str">
        <v>Outbound</v>
      </c>
      <c r="H586" s="330" t="str">
        <v>NE7121</v>
      </c>
      <c r="I586" s="331" t="str">
        <v>NAP-SSH</v>
      </c>
      <c r="J586" s="884">
        <v>45900</v>
      </c>
      <c r="K586" s="330">
        <v>30</v>
      </c>
      <c r="L586" s="330">
        <v>30</v>
      </c>
      <c r="M586" s="330">
        <v>210</v>
      </c>
      <c r="N586" s="330">
        <v>0</v>
      </c>
      <c r="O586" s="330">
        <v>0</v>
      </c>
      <c r="P586" s="330">
        <v>6300</v>
      </c>
      <c r="Q586" s="330" t="str">
        <v>Confirmed</v>
      </c>
      <c r="R586" s="330" t="str">
        <v>Countersigned</v>
      </c>
      <c r="S586" s="330" t="str">
        <v>NAP</v>
      </c>
      <c r="T586" s="330" t="str">
        <v>SSH</v>
      </c>
      <c r="U586" s="330" t="str">
        <v>NAP</v>
      </c>
      <c r="V586" s="330">
        <v>7</v>
      </c>
      <c r="W586" s="330">
        <v>202</v>
      </c>
      <c r="X586" s="330" t="str">
        <v>S25-06</v>
      </c>
      <c r="Y586" s="330">
        <v>179</v>
      </c>
      <c r="Z586" s="330">
        <v>170</v>
      </c>
      <c r="AA586" s="330">
        <v>9</v>
      </c>
      <c r="AB586" s="16" t="str">
        <v>S25</v>
      </c>
    </row>
    <row r="587" spans="1:28" x14ac:dyDescent="0.35">
      <c r="A587" s="331">
        <v>45698</v>
      </c>
      <c r="B587" s="330" t="str">
        <v>Nicolaus S.P.A</v>
      </c>
      <c r="C587" s="330" t="str">
        <v>Tour Operator</v>
      </c>
      <c r="D587" s="330" t="str">
        <v/>
      </c>
      <c r="E587" s="330" t="str">
        <v/>
      </c>
      <c r="F587" s="330" t="str">
        <v>RT</v>
      </c>
      <c r="G587" s="330" t="str">
        <v>Inbound</v>
      </c>
      <c r="H587" s="330" t="str">
        <v>NE7120</v>
      </c>
      <c r="I587" s="331" t="str">
        <v>SSH-NAP</v>
      </c>
      <c r="J587" s="884">
        <v>45907</v>
      </c>
      <c r="K587" s="330">
        <v>30</v>
      </c>
      <c r="L587" s="330">
        <v>30</v>
      </c>
      <c r="M587" s="330">
        <v>210</v>
      </c>
      <c r="N587" s="330">
        <v>0</v>
      </c>
      <c r="O587" s="330">
        <v>0</v>
      </c>
      <c r="P587" s="330">
        <v>6300</v>
      </c>
      <c r="Q587" s="330" t="str">
        <v>Confirmed</v>
      </c>
      <c r="R587" s="330" t="str">
        <v>Countersigned</v>
      </c>
      <c r="S587" s="330" t="str">
        <v>SSH</v>
      </c>
      <c r="T587" s="330" t="str">
        <v>NAP</v>
      </c>
      <c r="U587" s="330" t="str">
        <v>NAP</v>
      </c>
      <c r="V587" s="330">
        <v>7</v>
      </c>
      <c r="W587" s="330">
        <v>209</v>
      </c>
      <c r="X587" s="330" t="str">
        <v>S25-06</v>
      </c>
      <c r="Y587" s="330">
        <v>179</v>
      </c>
      <c r="Z587" s="330">
        <v>170</v>
      </c>
      <c r="AA587" s="330">
        <v>9</v>
      </c>
      <c r="AB587" s="16" t="str">
        <v>S25</v>
      </c>
    </row>
    <row r="588" spans="1:28" x14ac:dyDescent="0.35">
      <c r="A588" s="331">
        <v>45698</v>
      </c>
      <c r="B588" s="330" t="str">
        <v>EuroAirlines</v>
      </c>
      <c r="C588" s="330" t="str">
        <v>Distributor</v>
      </c>
      <c r="D588" s="330" t="str">
        <v/>
      </c>
      <c r="E588" s="330" t="str">
        <v>11LC8B</v>
      </c>
      <c r="F588" s="330" t="str">
        <v>OW</v>
      </c>
      <c r="G588" s="330" t="str">
        <v>Outbound</v>
      </c>
      <c r="H588" s="330" t="str">
        <v>UJ6001</v>
      </c>
      <c r="I588" s="331" t="str">
        <v>SSH-VRN</v>
      </c>
      <c r="J588" s="884">
        <v>45899</v>
      </c>
      <c r="K588" s="330">
        <v>1</v>
      </c>
      <c r="L588" s="330">
        <v>1</v>
      </c>
      <c r="M588" s="330">
        <v>400</v>
      </c>
      <c r="N588" s="330">
        <v>37.72</v>
      </c>
      <c r="O588" s="330">
        <v>40</v>
      </c>
      <c r="P588" s="330">
        <v>477.72</v>
      </c>
      <c r="Q588" s="330" t="str">
        <v>Confirmed</v>
      </c>
      <c r="R588" s="330" t="str">
        <v>Closed Deal</v>
      </c>
      <c r="S588" s="330" t="str">
        <v>SSH</v>
      </c>
      <c r="T588" s="330" t="str">
        <v>VRN</v>
      </c>
      <c r="U588" s="330" t="str">
        <v>VRN</v>
      </c>
      <c r="V588" s="330">
        <v>6</v>
      </c>
      <c r="W588" s="330">
        <v>201</v>
      </c>
      <c r="X588" s="330" t="str">
        <v>S25-04</v>
      </c>
      <c r="Y588" s="330">
        <v>218</v>
      </c>
      <c r="Z588" s="330">
        <v>226</v>
      </c>
      <c r="AA588" s="330">
        <v>-8</v>
      </c>
      <c r="AB588" s="16" t="str">
        <v>S25</v>
      </c>
    </row>
    <row r="589" spans="1:28" x14ac:dyDescent="0.35">
      <c r="A589" s="331">
        <v>45698</v>
      </c>
      <c r="B589" s="330" t="str">
        <v>EuroAirlines</v>
      </c>
      <c r="C589" s="330" t="str">
        <v>Distributor</v>
      </c>
      <c r="D589" s="330" t="str">
        <v/>
      </c>
      <c r="E589" s="330" t="str">
        <v>11LCF0</v>
      </c>
      <c r="F589" s="330" t="str">
        <v>RT</v>
      </c>
      <c r="G589" s="330" t="str">
        <v>Outbound</v>
      </c>
      <c r="H589" s="330" t="str">
        <v>SM820</v>
      </c>
      <c r="I589" s="331" t="str">
        <v>NAP-SSH</v>
      </c>
      <c r="J589" s="884">
        <v>45753</v>
      </c>
      <c r="K589" s="330">
        <v>1</v>
      </c>
      <c r="L589" s="330">
        <v>1</v>
      </c>
      <c r="M589" s="330">
        <v>75</v>
      </c>
      <c r="N589" s="330">
        <v>34.04</v>
      </c>
      <c r="O589" s="330">
        <v>30</v>
      </c>
      <c r="P589" s="330">
        <v>139.04</v>
      </c>
      <c r="Q589" s="330" t="str">
        <v>Confirmed</v>
      </c>
      <c r="R589" s="330" t="str">
        <v>Closed Deal</v>
      </c>
      <c r="S589" s="330" t="str">
        <v>NAP</v>
      </c>
      <c r="T589" s="330" t="str">
        <v>SSH</v>
      </c>
      <c r="U589" s="330" t="str">
        <v>NAP</v>
      </c>
      <c r="V589" s="330">
        <v>7</v>
      </c>
      <c r="W589" s="330">
        <v>55</v>
      </c>
      <c r="X589" s="330" t="str">
        <v>E25-03A</v>
      </c>
      <c r="Y589" s="330">
        <v>85</v>
      </c>
      <c r="Z589" s="330">
        <v>82</v>
      </c>
      <c r="AA589" s="330">
        <v>3</v>
      </c>
      <c r="AB589" s="16" t="str">
        <v>E25</v>
      </c>
    </row>
    <row r="590" spans="1:28" x14ac:dyDescent="0.35">
      <c r="A590" s="331">
        <v>45698</v>
      </c>
      <c r="B590" s="330" t="str">
        <v>EuroAirlines</v>
      </c>
      <c r="C590" s="330" t="str">
        <v>Distributor</v>
      </c>
      <c r="D590" s="330" t="str">
        <v/>
      </c>
      <c r="E590" s="330" t="str">
        <v>11LCF0</v>
      </c>
      <c r="F590" s="330" t="str">
        <v>RT</v>
      </c>
      <c r="G590" s="330" t="str">
        <v>Inbound</v>
      </c>
      <c r="H590" s="330" t="str">
        <v>SM819</v>
      </c>
      <c r="I590" s="331" t="str">
        <v>SSH-NAP</v>
      </c>
      <c r="J590" s="884">
        <v>45760</v>
      </c>
      <c r="K590" s="330">
        <v>1</v>
      </c>
      <c r="L590" s="330">
        <v>1</v>
      </c>
      <c r="M590" s="330">
        <v>75</v>
      </c>
      <c r="N590" s="330">
        <v>38.92</v>
      </c>
      <c r="O590" s="330">
        <v>30</v>
      </c>
      <c r="P590" s="330">
        <v>143.91999999999999</v>
      </c>
      <c r="Q590" s="330" t="str">
        <v>Confirmed</v>
      </c>
      <c r="R590" s="330" t="str">
        <v>Closed Deal</v>
      </c>
      <c r="S590" s="330" t="str">
        <v>SSH</v>
      </c>
      <c r="T590" s="330" t="str">
        <v>NAP</v>
      </c>
      <c r="U590" s="330" t="str">
        <v>NAP</v>
      </c>
      <c r="V590" s="330">
        <v>7</v>
      </c>
      <c r="W590" s="330">
        <v>62</v>
      </c>
      <c r="X590" s="330" t="str">
        <v>E25-03A</v>
      </c>
      <c r="Y590" s="330">
        <v>85</v>
      </c>
      <c r="Z590" s="330">
        <v>85</v>
      </c>
      <c r="AA590" s="330">
        <v>0</v>
      </c>
      <c r="AB590" s="16" t="str">
        <v>E25</v>
      </c>
    </row>
    <row r="591" spans="1:28" x14ac:dyDescent="0.35">
      <c r="A591" s="331">
        <v>45698</v>
      </c>
      <c r="B591" s="330" t="str">
        <v>EuroAirlines</v>
      </c>
      <c r="C591" s="330" t="str">
        <v>Distributor</v>
      </c>
      <c r="D591" s="330" t="str">
        <v/>
      </c>
      <c r="E591" s="330" t="str">
        <v>11LCF0</v>
      </c>
      <c r="F591" s="330" t="str">
        <v>RT</v>
      </c>
      <c r="G591" s="330" t="str">
        <v>Outbound</v>
      </c>
      <c r="H591" s="330" t="str">
        <v>SM820</v>
      </c>
      <c r="I591" s="331" t="str">
        <v>NAP-SSH</v>
      </c>
      <c r="J591" s="884">
        <v>45753</v>
      </c>
      <c r="K591" s="330">
        <v>1</v>
      </c>
      <c r="L591" s="330">
        <v>1</v>
      </c>
      <c r="M591" s="330">
        <v>100</v>
      </c>
      <c r="N591" s="330">
        <v>34.04</v>
      </c>
      <c r="O591" s="330">
        <v>30</v>
      </c>
      <c r="P591" s="330">
        <v>164.04</v>
      </c>
      <c r="Q591" s="330" t="str">
        <v>Confirmed</v>
      </c>
      <c r="R591" s="330" t="str">
        <v>Closed Deal</v>
      </c>
      <c r="S591" s="330" t="str">
        <v>NAP</v>
      </c>
      <c r="T591" s="330" t="str">
        <v>SSH</v>
      </c>
      <c r="U591" s="330" t="str">
        <v>NAP</v>
      </c>
      <c r="V591" s="330">
        <v>7</v>
      </c>
      <c r="W591" s="330">
        <v>55</v>
      </c>
      <c r="X591" s="330" t="str">
        <v>E25-03A</v>
      </c>
      <c r="Y591" s="330">
        <v>85</v>
      </c>
      <c r="Z591" s="330">
        <v>82</v>
      </c>
      <c r="AA591" s="330">
        <v>3</v>
      </c>
      <c r="AB591" s="16" t="str">
        <v>E25</v>
      </c>
    </row>
    <row r="592" spans="1:28" x14ac:dyDescent="0.35">
      <c r="A592" s="331">
        <v>45698</v>
      </c>
      <c r="B592" s="330" t="str">
        <v>EuroAirlines</v>
      </c>
      <c r="C592" s="330" t="str">
        <v>Distributor</v>
      </c>
      <c r="D592" s="330" t="str">
        <v/>
      </c>
      <c r="E592" s="330" t="str">
        <v>11LCF0</v>
      </c>
      <c r="F592" s="330" t="str">
        <v>RT</v>
      </c>
      <c r="G592" s="330" t="str">
        <v>Inbound</v>
      </c>
      <c r="H592" s="330" t="str">
        <v>SM819</v>
      </c>
      <c r="I592" s="331" t="str">
        <v>SSH-NAP</v>
      </c>
      <c r="J592" s="884">
        <v>45760</v>
      </c>
      <c r="K592" s="330">
        <v>1</v>
      </c>
      <c r="L592" s="330">
        <v>1</v>
      </c>
      <c r="M592" s="330">
        <v>100</v>
      </c>
      <c r="N592" s="330">
        <v>38.92</v>
      </c>
      <c r="O592" s="330">
        <v>30</v>
      </c>
      <c r="P592" s="330">
        <v>168.92</v>
      </c>
      <c r="Q592" s="330" t="str">
        <v>Confirmed</v>
      </c>
      <c r="R592" s="330" t="str">
        <v>Closed Deal</v>
      </c>
      <c r="S592" s="330" t="str">
        <v>SSH</v>
      </c>
      <c r="T592" s="330" t="str">
        <v>NAP</v>
      </c>
      <c r="U592" s="330" t="str">
        <v>NAP</v>
      </c>
      <c r="V592" s="330">
        <v>7</v>
      </c>
      <c r="W592" s="330">
        <v>62</v>
      </c>
      <c r="X592" s="330" t="str">
        <v>E25-03A</v>
      </c>
      <c r="Y592" s="330">
        <v>85</v>
      </c>
      <c r="Z592" s="330">
        <v>85</v>
      </c>
      <c r="AA592" s="330">
        <v>0</v>
      </c>
      <c r="AB592" s="16" t="str">
        <v>E25</v>
      </c>
    </row>
    <row r="593" spans="1:28" x14ac:dyDescent="0.35">
      <c r="A593" s="331">
        <v>45698</v>
      </c>
      <c r="B593" s="330" t="str">
        <v>EuroAirlines</v>
      </c>
      <c r="C593" s="330" t="str">
        <v>Distributor</v>
      </c>
      <c r="D593" s="330" t="str">
        <v/>
      </c>
      <c r="E593" s="330" t="str">
        <v>11LCCC</v>
      </c>
      <c r="F593" s="330" t="str">
        <v>OW</v>
      </c>
      <c r="G593" s="330" t="str">
        <v>Outbound</v>
      </c>
      <c r="H593" s="330" t="str">
        <v>4S6017</v>
      </c>
      <c r="I593" s="331" t="str">
        <v>SSH-NAP</v>
      </c>
      <c r="J593" s="884">
        <v>45779</v>
      </c>
      <c r="K593" s="330">
        <v>1</v>
      </c>
      <c r="L593" s="330">
        <v>1</v>
      </c>
      <c r="M593" s="330">
        <v>220</v>
      </c>
      <c r="N593" s="330">
        <v>38.92</v>
      </c>
      <c r="O593" s="330">
        <v>40</v>
      </c>
      <c r="P593" s="330">
        <v>298.92</v>
      </c>
      <c r="Q593" s="330" t="str">
        <v>Confirmed</v>
      </c>
      <c r="R593" s="330" t="str">
        <v>Closed Deal</v>
      </c>
      <c r="S593" s="330" t="str">
        <v>SSH</v>
      </c>
      <c r="T593" s="330" t="str">
        <v>NAP</v>
      </c>
      <c r="U593" s="330" t="str">
        <v>NAP</v>
      </c>
      <c r="V593" s="330">
        <v>5</v>
      </c>
      <c r="W593" s="330">
        <v>81</v>
      </c>
      <c r="X593" s="330" t="str">
        <v>E25-08</v>
      </c>
      <c r="Y593" s="330">
        <v>186</v>
      </c>
      <c r="Z593" s="330">
        <v>189</v>
      </c>
      <c r="AA593" s="330">
        <v>-3</v>
      </c>
      <c r="AB593" s="16" t="str">
        <v>E25</v>
      </c>
    </row>
    <row r="594" spans="1:28" x14ac:dyDescent="0.35">
      <c r="A594" s="331">
        <v>45698</v>
      </c>
      <c r="B594" s="330" t="str">
        <v>EuroAirlines</v>
      </c>
      <c r="C594" s="330" t="str">
        <v>Distributor</v>
      </c>
      <c r="D594" s="330" t="str">
        <v/>
      </c>
      <c r="E594" s="330" t="str">
        <v>11LCF0</v>
      </c>
      <c r="F594" s="330" t="str">
        <v>RT</v>
      </c>
      <c r="G594" s="330" t="str">
        <v>Outbound</v>
      </c>
      <c r="H594" s="330" t="str">
        <v>SM820</v>
      </c>
      <c r="I594" s="331" t="str">
        <v>NAP-SSH</v>
      </c>
      <c r="J594" s="884">
        <v>45753</v>
      </c>
      <c r="K594" s="330">
        <v>1</v>
      </c>
      <c r="L594" s="330">
        <v>1</v>
      </c>
      <c r="M594" s="330">
        <v>100</v>
      </c>
      <c r="N594" s="330">
        <v>34.04</v>
      </c>
      <c r="O594" s="330">
        <v>30</v>
      </c>
      <c r="P594" s="330">
        <v>164.04</v>
      </c>
      <c r="Q594" s="330" t="str">
        <v>Confirmed</v>
      </c>
      <c r="R594" s="330" t="str">
        <v>Closed Deal</v>
      </c>
      <c r="S594" s="330" t="str">
        <v>NAP</v>
      </c>
      <c r="T594" s="330" t="str">
        <v>SSH</v>
      </c>
      <c r="U594" s="330" t="str">
        <v>NAP</v>
      </c>
      <c r="V594" s="330">
        <v>7</v>
      </c>
      <c r="W594" s="330">
        <v>55</v>
      </c>
      <c r="X594" s="330" t="str">
        <v>E25-03A</v>
      </c>
      <c r="Y594" s="330">
        <v>85</v>
      </c>
      <c r="Z594" s="330">
        <v>82</v>
      </c>
      <c r="AA594" s="330">
        <v>3</v>
      </c>
      <c r="AB594" s="16" t="str">
        <v>E25</v>
      </c>
    </row>
    <row r="595" spans="1:28" x14ac:dyDescent="0.35">
      <c r="A595" s="331">
        <v>45698</v>
      </c>
      <c r="B595" s="330" t="str">
        <v>EuroAirlines</v>
      </c>
      <c r="C595" s="330" t="str">
        <v>Distributor</v>
      </c>
      <c r="D595" s="330" t="str">
        <v/>
      </c>
      <c r="E595" s="330" t="str">
        <v>11LCF0</v>
      </c>
      <c r="F595" s="330" t="str">
        <v>RT</v>
      </c>
      <c r="G595" s="330" t="str">
        <v>Inbound</v>
      </c>
      <c r="H595" s="330" t="str">
        <v>SM819</v>
      </c>
      <c r="I595" s="331" t="str">
        <v>SSH-NAP</v>
      </c>
      <c r="J595" s="884">
        <v>45760</v>
      </c>
      <c r="K595" s="330">
        <v>1</v>
      </c>
      <c r="L595" s="330">
        <v>1</v>
      </c>
      <c r="M595" s="330">
        <v>100</v>
      </c>
      <c r="N595" s="330">
        <v>38.92</v>
      </c>
      <c r="O595" s="330">
        <v>30</v>
      </c>
      <c r="P595" s="330">
        <v>168.92</v>
      </c>
      <c r="Q595" s="330" t="str">
        <v>Confirmed</v>
      </c>
      <c r="R595" s="330" t="str">
        <v>Closed Deal</v>
      </c>
      <c r="S595" s="330" t="str">
        <v>SSH</v>
      </c>
      <c r="T595" s="330" t="str">
        <v>NAP</v>
      </c>
      <c r="U595" s="330" t="str">
        <v>NAP</v>
      </c>
      <c r="V595" s="330">
        <v>7</v>
      </c>
      <c r="W595" s="330">
        <v>62</v>
      </c>
      <c r="X595" s="330" t="str">
        <v>E25-03A</v>
      </c>
      <c r="Y595" s="330">
        <v>85</v>
      </c>
      <c r="Z595" s="330">
        <v>85</v>
      </c>
      <c r="AA595" s="330">
        <v>0</v>
      </c>
      <c r="AB595" s="16" t="str">
        <v>E25</v>
      </c>
    </row>
    <row r="596" spans="1:28" x14ac:dyDescent="0.35">
      <c r="A596" s="331">
        <v>45698</v>
      </c>
      <c r="B596" s="330" t="str">
        <v>EuroAirlines</v>
      </c>
      <c r="C596" s="330" t="str">
        <v>Distributor</v>
      </c>
      <c r="D596" s="330" t="str">
        <v/>
      </c>
      <c r="E596" s="330" t="str">
        <v>11LCHJ</v>
      </c>
      <c r="F596" s="330" t="str">
        <v>OW</v>
      </c>
      <c r="G596" s="330" t="str">
        <v>Outbound</v>
      </c>
      <c r="H596" s="330" t="str">
        <v>4S6031</v>
      </c>
      <c r="I596" s="331" t="str">
        <v>SSH-NAP</v>
      </c>
      <c r="J596" s="884">
        <v>45767</v>
      </c>
      <c r="K596" s="330">
        <v>1</v>
      </c>
      <c r="L596" s="330">
        <v>1</v>
      </c>
      <c r="M596" s="330">
        <v>100</v>
      </c>
      <c r="N596" s="330">
        <v>38.92</v>
      </c>
      <c r="O596" s="330">
        <v>40</v>
      </c>
      <c r="P596" s="330">
        <v>178.92</v>
      </c>
      <c r="Q596" s="330" t="str">
        <v>Confirmed</v>
      </c>
      <c r="R596" s="330" t="str">
        <v>Closed Deal</v>
      </c>
      <c r="S596" s="330" t="str">
        <v>SSH</v>
      </c>
      <c r="T596" s="330" t="str">
        <v>NAP</v>
      </c>
      <c r="U596" s="330" t="str">
        <v>NAP</v>
      </c>
      <c r="V596" s="330">
        <v>7</v>
      </c>
      <c r="W596" s="330">
        <v>69</v>
      </c>
      <c r="X596" s="330" t="str">
        <v>E25-03B</v>
      </c>
      <c r="Y596" s="330">
        <v>186</v>
      </c>
      <c r="Z596" s="330">
        <v>162</v>
      </c>
      <c r="AA596" s="330">
        <v>24</v>
      </c>
      <c r="AB596" s="16" t="str">
        <v>E25</v>
      </c>
    </row>
    <row r="597" spans="1:28" x14ac:dyDescent="0.35">
      <c r="A597" s="331">
        <v>45698</v>
      </c>
      <c r="B597" s="330" t="str">
        <v>EuroAirlines</v>
      </c>
      <c r="C597" s="330" t="str">
        <v>Distributor</v>
      </c>
      <c r="D597" s="330" t="str">
        <v/>
      </c>
      <c r="E597" s="330" t="str">
        <v>11LCCC</v>
      </c>
      <c r="F597" s="330" t="str">
        <v>OW</v>
      </c>
      <c r="G597" s="330" t="str">
        <v>Outbound</v>
      </c>
      <c r="H597" s="330" t="str">
        <v>4S6017</v>
      </c>
      <c r="I597" s="331" t="str">
        <v>SSH-NAP</v>
      </c>
      <c r="J597" s="884">
        <v>45779</v>
      </c>
      <c r="K597" s="330">
        <v>1</v>
      </c>
      <c r="L597" s="330">
        <v>1</v>
      </c>
      <c r="M597" s="330">
        <v>220</v>
      </c>
      <c r="N597" s="330">
        <v>38.92</v>
      </c>
      <c r="O597" s="330">
        <v>40</v>
      </c>
      <c r="P597" s="330">
        <v>298.92</v>
      </c>
      <c r="Q597" s="330" t="str">
        <v>Confirmed</v>
      </c>
      <c r="R597" s="330" t="str">
        <v>Closed Deal</v>
      </c>
      <c r="S597" s="330" t="str">
        <v>SSH</v>
      </c>
      <c r="T597" s="330" t="str">
        <v>NAP</v>
      </c>
      <c r="U597" s="330" t="str">
        <v>NAP</v>
      </c>
      <c r="V597" s="330">
        <v>5</v>
      </c>
      <c r="W597" s="330">
        <v>81</v>
      </c>
      <c r="X597" s="330" t="str">
        <v>E25-08</v>
      </c>
      <c r="Y597" s="330">
        <v>186</v>
      </c>
      <c r="Z597" s="330">
        <v>189</v>
      </c>
      <c r="AA597" s="330">
        <v>-3</v>
      </c>
      <c r="AB597" s="16" t="str">
        <v>E25</v>
      </c>
    </row>
    <row r="598" spans="1:28" x14ac:dyDescent="0.35">
      <c r="A598" s="331">
        <v>45698</v>
      </c>
      <c r="B598" s="330" t="str">
        <v>EuroAirlines</v>
      </c>
      <c r="C598" s="330" t="str">
        <v>Distributor</v>
      </c>
      <c r="D598" s="330" t="str">
        <v/>
      </c>
      <c r="E598" s="330" t="str">
        <v>11LC9E</v>
      </c>
      <c r="F598" s="330" t="str">
        <v>OW</v>
      </c>
      <c r="G598" s="330" t="str">
        <v>Outbound</v>
      </c>
      <c r="H598" s="330" t="str">
        <v>4S6016</v>
      </c>
      <c r="I598" s="331" t="str">
        <v>VRN-SSH</v>
      </c>
      <c r="J598" s="884">
        <v>45766</v>
      </c>
      <c r="K598" s="330">
        <v>1</v>
      </c>
      <c r="L598" s="330">
        <v>1</v>
      </c>
      <c r="M598" s="330">
        <v>290</v>
      </c>
      <c r="N598" s="330">
        <v>23.04</v>
      </c>
      <c r="O598" s="330">
        <v>30</v>
      </c>
      <c r="P598" s="330">
        <v>343.04</v>
      </c>
      <c r="Q598" s="330" t="str">
        <v>Confirmed</v>
      </c>
      <c r="R598" s="330" t="str">
        <v>Closed Deal</v>
      </c>
      <c r="S598" s="330" t="str">
        <v>VRN</v>
      </c>
      <c r="T598" s="330" t="str">
        <v>SSH</v>
      </c>
      <c r="U598" s="330" t="str">
        <v>VRN</v>
      </c>
      <c r="V598" s="330">
        <v>6</v>
      </c>
      <c r="W598" s="330">
        <v>68</v>
      </c>
      <c r="X598" s="330" t="str">
        <v>E25-05B</v>
      </c>
      <c r="Y598" s="330">
        <v>186</v>
      </c>
      <c r="Z598" s="330">
        <v>185</v>
      </c>
      <c r="AA598" s="330">
        <v>1</v>
      </c>
      <c r="AB598" s="16" t="str">
        <v>E25</v>
      </c>
    </row>
    <row r="599" spans="1:28" x14ac:dyDescent="0.35">
      <c r="A599" s="331">
        <v>45698</v>
      </c>
      <c r="B599" s="330" t="str">
        <v>EuroAirlines</v>
      </c>
      <c r="C599" s="330" t="str">
        <v>Distributor</v>
      </c>
      <c r="D599" s="330" t="str">
        <v/>
      </c>
      <c r="E599" s="330" t="str">
        <v>11LC9F</v>
      </c>
      <c r="F599" s="330" t="str">
        <v>OW</v>
      </c>
      <c r="G599" s="330" t="str">
        <v>Outbound</v>
      </c>
      <c r="H599" s="330" t="str">
        <v>4S6015</v>
      </c>
      <c r="I599" s="331" t="str">
        <v>SSH-VRN</v>
      </c>
      <c r="J599" s="884">
        <v>45773</v>
      </c>
      <c r="K599" s="330">
        <v>1</v>
      </c>
      <c r="L599" s="330">
        <v>1</v>
      </c>
      <c r="M599" s="330">
        <v>270</v>
      </c>
      <c r="N599" s="330">
        <v>37.72</v>
      </c>
      <c r="O599" s="330">
        <v>40</v>
      </c>
      <c r="P599" s="330">
        <v>347.72</v>
      </c>
      <c r="Q599" s="330" t="str">
        <v>Confirmed</v>
      </c>
      <c r="R599" s="330" t="str">
        <v>Closed Deal</v>
      </c>
      <c r="S599" s="330" t="str">
        <v>SSH</v>
      </c>
      <c r="T599" s="330" t="str">
        <v>VRN</v>
      </c>
      <c r="U599" s="330" t="str">
        <v>VRN</v>
      </c>
      <c r="V599" s="330">
        <v>6</v>
      </c>
      <c r="W599" s="330">
        <v>75</v>
      </c>
      <c r="X599" s="330" t="str">
        <v>E25-05B</v>
      </c>
      <c r="Y599" s="330">
        <v>186</v>
      </c>
      <c r="Z599" s="330">
        <v>186</v>
      </c>
      <c r="AA599" s="330">
        <v>0</v>
      </c>
      <c r="AB599" s="16" t="str">
        <v>E25</v>
      </c>
    </row>
    <row r="600" spans="1:28" x14ac:dyDescent="0.35">
      <c r="A600" s="331">
        <v>45698</v>
      </c>
      <c r="B600" s="330" t="str">
        <v>EuroAirlines</v>
      </c>
      <c r="C600" s="330" t="str">
        <v>Distributor</v>
      </c>
      <c r="D600" s="330" t="str">
        <v/>
      </c>
      <c r="E600" s="330" t="str">
        <v>11LCHJ</v>
      </c>
      <c r="F600" s="330" t="str">
        <v>OW</v>
      </c>
      <c r="G600" s="330" t="str">
        <v>Outbound</v>
      </c>
      <c r="H600" s="330" t="str">
        <v>4S6031</v>
      </c>
      <c r="I600" s="331" t="str">
        <v>SSH-NAP</v>
      </c>
      <c r="J600" s="884">
        <v>45767</v>
      </c>
      <c r="K600" s="330">
        <v>1</v>
      </c>
      <c r="L600" s="330">
        <v>1</v>
      </c>
      <c r="M600" s="330">
        <v>100</v>
      </c>
      <c r="N600" s="330">
        <v>38.92</v>
      </c>
      <c r="O600" s="330">
        <v>40</v>
      </c>
      <c r="P600" s="330">
        <v>178.92</v>
      </c>
      <c r="Q600" s="330" t="str">
        <v>Confirmed</v>
      </c>
      <c r="R600" s="330" t="str">
        <v>Closed Deal</v>
      </c>
      <c r="S600" s="330" t="str">
        <v>SSH</v>
      </c>
      <c r="T600" s="330" t="str">
        <v>NAP</v>
      </c>
      <c r="U600" s="330" t="str">
        <v>NAP</v>
      </c>
      <c r="V600" s="330">
        <v>7</v>
      </c>
      <c r="W600" s="330">
        <v>69</v>
      </c>
      <c r="X600" s="330" t="str">
        <v>E25-03B</v>
      </c>
      <c r="Y600" s="330">
        <v>186</v>
      </c>
      <c r="Z600" s="330">
        <v>162</v>
      </c>
      <c r="AA600" s="330">
        <v>24</v>
      </c>
      <c r="AB600" s="16" t="str">
        <v>E25</v>
      </c>
    </row>
    <row r="601" spans="1:28" x14ac:dyDescent="0.35">
      <c r="A601" s="331">
        <v>45698</v>
      </c>
      <c r="B601" s="330" t="str">
        <v>EuroAirlines</v>
      </c>
      <c r="C601" s="330" t="str">
        <v>Distributor</v>
      </c>
      <c r="D601" s="330" t="str">
        <v/>
      </c>
      <c r="E601" s="330" t="str">
        <v>11LC9E</v>
      </c>
      <c r="F601" s="330" t="str">
        <v>OW</v>
      </c>
      <c r="G601" s="330" t="str">
        <v>Outbound</v>
      </c>
      <c r="H601" s="330" t="str">
        <v>4S6016</v>
      </c>
      <c r="I601" s="331" t="str">
        <v>VRN-SSH</v>
      </c>
      <c r="J601" s="884">
        <v>45766</v>
      </c>
      <c r="K601" s="330">
        <v>1</v>
      </c>
      <c r="L601" s="330">
        <v>1</v>
      </c>
      <c r="M601" s="330">
        <v>290</v>
      </c>
      <c r="N601" s="330">
        <v>23.04</v>
      </c>
      <c r="O601" s="330">
        <v>30</v>
      </c>
      <c r="P601" s="330">
        <v>343.04</v>
      </c>
      <c r="Q601" s="330" t="str">
        <v>Confirmed</v>
      </c>
      <c r="R601" s="330" t="str">
        <v>Closed Deal</v>
      </c>
      <c r="S601" s="330" t="str">
        <v>VRN</v>
      </c>
      <c r="T601" s="330" t="str">
        <v>SSH</v>
      </c>
      <c r="U601" s="330" t="str">
        <v>VRN</v>
      </c>
      <c r="V601" s="330">
        <v>6</v>
      </c>
      <c r="W601" s="330">
        <v>68</v>
      </c>
      <c r="X601" s="330" t="str">
        <v>E25-05B</v>
      </c>
      <c r="Y601" s="330">
        <v>186</v>
      </c>
      <c r="Z601" s="330">
        <v>185</v>
      </c>
      <c r="AA601" s="330">
        <v>1</v>
      </c>
      <c r="AB601" s="16" t="str">
        <v>E25</v>
      </c>
    </row>
    <row r="602" spans="1:28" x14ac:dyDescent="0.35">
      <c r="A602" s="331">
        <v>45698</v>
      </c>
      <c r="B602" s="330" t="str">
        <v>EuroAirlines</v>
      </c>
      <c r="C602" s="330" t="str">
        <v>Distributor</v>
      </c>
      <c r="D602" s="330" t="str">
        <v/>
      </c>
      <c r="E602" s="330" t="str">
        <v>11LC9F</v>
      </c>
      <c r="F602" s="330" t="str">
        <v>OW</v>
      </c>
      <c r="G602" s="330" t="str">
        <v>Outbound</v>
      </c>
      <c r="H602" s="330" t="str">
        <v>4S6015</v>
      </c>
      <c r="I602" s="331" t="str">
        <v>SSH-VRN</v>
      </c>
      <c r="J602" s="884">
        <v>45773</v>
      </c>
      <c r="K602" s="330">
        <v>1</v>
      </c>
      <c r="L602" s="330">
        <v>1</v>
      </c>
      <c r="M602" s="330">
        <v>270</v>
      </c>
      <c r="N602" s="330">
        <v>37.72</v>
      </c>
      <c r="O602" s="330">
        <v>40</v>
      </c>
      <c r="P602" s="330">
        <v>347.72</v>
      </c>
      <c r="Q602" s="330" t="str">
        <v>Confirmed</v>
      </c>
      <c r="R602" s="330" t="str">
        <v>Closed Deal</v>
      </c>
      <c r="S602" s="330" t="str">
        <v>SSH</v>
      </c>
      <c r="T602" s="330" t="str">
        <v>VRN</v>
      </c>
      <c r="U602" s="330" t="str">
        <v>VRN</v>
      </c>
      <c r="V602" s="330">
        <v>6</v>
      </c>
      <c r="W602" s="330">
        <v>75</v>
      </c>
      <c r="X602" s="330" t="str">
        <v>E25-05B</v>
      </c>
      <c r="Y602" s="330">
        <v>186</v>
      </c>
      <c r="Z602" s="330">
        <v>186</v>
      </c>
      <c r="AA602" s="330">
        <v>0</v>
      </c>
      <c r="AB602" s="16" t="str">
        <v>E25</v>
      </c>
    </row>
    <row r="603" spans="1:28" x14ac:dyDescent="0.35">
      <c r="A603" s="331">
        <v>45698</v>
      </c>
      <c r="B603" s="330" t="str">
        <v>EuroAirlines</v>
      </c>
      <c r="C603" s="330" t="str">
        <v>Distributor</v>
      </c>
      <c r="D603" s="330" t="str">
        <v/>
      </c>
      <c r="E603" s="330" t="str">
        <v>11LC8B</v>
      </c>
      <c r="F603" s="330" t="str">
        <v>OW</v>
      </c>
      <c r="G603" s="330" t="str">
        <v>Outbound</v>
      </c>
      <c r="H603" s="330" t="str">
        <v>UJ6001</v>
      </c>
      <c r="I603" s="331" t="str">
        <v>SSH-VRN</v>
      </c>
      <c r="J603" s="884">
        <v>45899</v>
      </c>
      <c r="K603" s="330">
        <v>1</v>
      </c>
      <c r="L603" s="330">
        <v>1</v>
      </c>
      <c r="M603" s="330">
        <v>400</v>
      </c>
      <c r="N603" s="330">
        <v>37.72</v>
      </c>
      <c r="O603" s="330">
        <v>40</v>
      </c>
      <c r="P603" s="330">
        <v>477.72</v>
      </c>
      <c r="Q603" s="330" t="str">
        <v>Confirmed</v>
      </c>
      <c r="R603" s="330" t="str">
        <v>Closed Deal</v>
      </c>
      <c r="S603" s="330" t="str">
        <v>SSH</v>
      </c>
      <c r="T603" s="330" t="str">
        <v>VRN</v>
      </c>
      <c r="U603" s="330" t="str">
        <v>VRN</v>
      </c>
      <c r="V603" s="330">
        <v>6</v>
      </c>
      <c r="W603" s="330">
        <v>201</v>
      </c>
      <c r="X603" s="330" t="str">
        <v>S25-04</v>
      </c>
      <c r="Y603" s="330">
        <v>218</v>
      </c>
      <c r="Z603" s="330">
        <v>226</v>
      </c>
      <c r="AA603" s="330">
        <v>-8</v>
      </c>
      <c r="AB603" s="16" t="str">
        <v>S25</v>
      </c>
    </row>
    <row r="604" spans="1:28" x14ac:dyDescent="0.35">
      <c r="A604" s="331">
        <v>45698</v>
      </c>
      <c r="B604" s="330" t="str">
        <v>May Fair Jets Dubai</v>
      </c>
      <c r="C604" s="330" t="str">
        <v>Website</v>
      </c>
      <c r="D604" s="330" t="str">
        <v>MFJ IBE</v>
      </c>
      <c r="E604" s="330" t="str">
        <v>JCQWTU</v>
      </c>
      <c r="F604" s="330" t="str">
        <v>RT</v>
      </c>
      <c r="G604" s="330" t="str">
        <v>Outbound</v>
      </c>
      <c r="H604" s="330" t="str">
        <v>4S6016</v>
      </c>
      <c r="I604" s="331" t="str">
        <v>VRN-SSH</v>
      </c>
      <c r="J604" s="884">
        <v>45773</v>
      </c>
      <c r="K604" s="330">
        <v>1</v>
      </c>
      <c r="L604" s="330">
        <v>1</v>
      </c>
      <c r="M604" s="330">
        <v>317.97000000000003</v>
      </c>
      <c r="N604" s="330">
        <v>0</v>
      </c>
      <c r="O604" s="330">
        <v>0</v>
      </c>
      <c r="P604" s="330">
        <v>317.97000000000003</v>
      </c>
      <c r="Q604" s="330" t="str">
        <v>Confirmed</v>
      </c>
      <c r="R604" s="330" t="str">
        <v>Closed Deal</v>
      </c>
      <c r="S604" s="330" t="str">
        <v>VRN</v>
      </c>
      <c r="T604" s="330" t="str">
        <v>SSH</v>
      </c>
      <c r="U604" s="330" t="str">
        <v>VRN</v>
      </c>
      <c r="V604" s="330">
        <v>6</v>
      </c>
      <c r="W604" s="330">
        <v>75</v>
      </c>
      <c r="X604" s="330" t="str">
        <v>E25-05B</v>
      </c>
      <c r="Y604" s="330">
        <v>186</v>
      </c>
      <c r="Z604" s="330">
        <v>148</v>
      </c>
      <c r="AA604" s="330">
        <v>38</v>
      </c>
      <c r="AB604" s="16" t="str">
        <v>E25</v>
      </c>
    </row>
    <row r="605" spans="1:28" x14ac:dyDescent="0.35">
      <c r="A605" s="331">
        <v>45698</v>
      </c>
      <c r="B605" s="330" t="str">
        <v>May Fair Jets Dubai</v>
      </c>
      <c r="C605" s="330" t="str">
        <v>Website</v>
      </c>
      <c r="D605" s="330" t="str">
        <v>MFJ IBE</v>
      </c>
      <c r="E605" s="330" t="str">
        <v>JCQWTU</v>
      </c>
      <c r="F605" s="330" t="str">
        <v>RT</v>
      </c>
      <c r="G605" s="330" t="str">
        <v>Inbound</v>
      </c>
      <c r="H605" s="330" t="str">
        <v>4S6015</v>
      </c>
      <c r="I605" s="331" t="str">
        <v>SSH-VRN</v>
      </c>
      <c r="J605" s="884">
        <v>45780</v>
      </c>
      <c r="K605" s="330">
        <v>1</v>
      </c>
      <c r="L605" s="330">
        <v>1</v>
      </c>
      <c r="M605" s="330">
        <v>346.63</v>
      </c>
      <c r="N605" s="330">
        <v>0</v>
      </c>
      <c r="O605" s="330">
        <v>0</v>
      </c>
      <c r="P605" s="330">
        <v>346.63</v>
      </c>
      <c r="Q605" s="330" t="str">
        <v>Confirmed</v>
      </c>
      <c r="R605" s="330" t="str">
        <v>Closed Deal</v>
      </c>
      <c r="S605" s="330" t="str">
        <v>SSH</v>
      </c>
      <c r="T605" s="330" t="str">
        <v>VRN</v>
      </c>
      <c r="U605" s="330" t="str">
        <v>VRN</v>
      </c>
      <c r="V605" s="330">
        <v>6</v>
      </c>
      <c r="W605" s="330">
        <v>82</v>
      </c>
      <c r="X605" s="330" t="str">
        <v>E25-05B</v>
      </c>
      <c r="Y605" s="330">
        <v>186</v>
      </c>
      <c r="Z605" s="330">
        <v>181</v>
      </c>
      <c r="AA605" s="330">
        <v>5</v>
      </c>
      <c r="AB605" s="16" t="str">
        <v>E25</v>
      </c>
    </row>
    <row r="606" spans="1:28" x14ac:dyDescent="0.35">
      <c r="A606" s="331">
        <v>45698</v>
      </c>
      <c r="B606" s="330" t="str">
        <v>May Fair Jets Dubai</v>
      </c>
      <c r="C606" s="330" t="str">
        <v>Website</v>
      </c>
      <c r="D606" s="330" t="str">
        <v>MFJ IBE</v>
      </c>
      <c r="E606" s="330" t="str">
        <v>ATFMYV</v>
      </c>
      <c r="F606" s="330" t="str">
        <v>RT</v>
      </c>
      <c r="G606" s="330" t="str">
        <v>Outbound</v>
      </c>
      <c r="H606" s="330" t="str">
        <v>4S6016</v>
      </c>
      <c r="I606" s="331" t="str">
        <v>VRN-SSH</v>
      </c>
      <c r="J606" s="884">
        <v>45766</v>
      </c>
      <c r="K606" s="330">
        <v>1</v>
      </c>
      <c r="L606" s="330">
        <v>1</v>
      </c>
      <c r="M606" s="330">
        <v>347.47</v>
      </c>
      <c r="N606" s="330">
        <v>0</v>
      </c>
      <c r="O606" s="330">
        <v>0</v>
      </c>
      <c r="P606" s="330">
        <v>347.47</v>
      </c>
      <c r="Q606" s="330" t="str">
        <v>Confirmed</v>
      </c>
      <c r="R606" s="330" t="str">
        <v>Closed Deal</v>
      </c>
      <c r="S606" s="330" t="str">
        <v>VRN</v>
      </c>
      <c r="T606" s="330" t="str">
        <v>SSH</v>
      </c>
      <c r="U606" s="330" t="str">
        <v>VRN</v>
      </c>
      <c r="V606" s="330">
        <v>6</v>
      </c>
      <c r="W606" s="330">
        <v>68</v>
      </c>
      <c r="X606" s="330" t="str">
        <v>E25-05B</v>
      </c>
      <c r="Y606" s="330">
        <v>186</v>
      </c>
      <c r="Z606" s="330">
        <v>185</v>
      </c>
      <c r="AA606" s="330">
        <v>1</v>
      </c>
      <c r="AB606" s="16" t="str">
        <v>E25</v>
      </c>
    </row>
    <row r="607" spans="1:28" x14ac:dyDescent="0.35">
      <c r="A607" s="331">
        <v>45698</v>
      </c>
      <c r="B607" s="330" t="str">
        <v>May Fair Jets Dubai</v>
      </c>
      <c r="C607" s="330" t="str">
        <v>Website</v>
      </c>
      <c r="D607" s="330" t="str">
        <v>MFJ IBE</v>
      </c>
      <c r="E607" s="330" t="str">
        <v>ATFMYV</v>
      </c>
      <c r="F607" s="330" t="str">
        <v>RT</v>
      </c>
      <c r="G607" s="330" t="str">
        <v>Inbound</v>
      </c>
      <c r="H607" s="330" t="str">
        <v>4S6015</v>
      </c>
      <c r="I607" s="331" t="str">
        <v>SSH-VRN</v>
      </c>
      <c r="J607" s="884">
        <v>45780</v>
      </c>
      <c r="K607" s="330">
        <v>1</v>
      </c>
      <c r="L607" s="330">
        <v>1</v>
      </c>
      <c r="M607" s="330">
        <v>423.05</v>
      </c>
      <c r="N607" s="330">
        <v>0</v>
      </c>
      <c r="O607" s="330">
        <v>0</v>
      </c>
      <c r="P607" s="330">
        <v>423.05</v>
      </c>
      <c r="Q607" s="330" t="str">
        <v>Confirmed</v>
      </c>
      <c r="R607" s="330" t="str">
        <v>Closed Deal</v>
      </c>
      <c r="S607" s="330" t="str">
        <v>SSH</v>
      </c>
      <c r="T607" s="330" t="str">
        <v>VRN</v>
      </c>
      <c r="U607" s="330" t="str">
        <v>VRN</v>
      </c>
      <c r="V607" s="330">
        <v>6</v>
      </c>
      <c r="W607" s="330">
        <v>82</v>
      </c>
      <c r="X607" s="330" t="str">
        <v>E25-05B</v>
      </c>
      <c r="Y607" s="330">
        <v>186</v>
      </c>
      <c r="Z607" s="330">
        <v>181</v>
      </c>
      <c r="AA607" s="330">
        <v>5</v>
      </c>
      <c r="AB607" s="16" t="str">
        <v>E25</v>
      </c>
    </row>
    <row r="608" spans="1:28" x14ac:dyDescent="0.35">
      <c r="A608" s="331">
        <v>45698</v>
      </c>
      <c r="B608" s="330" t="str">
        <v>May Fair Jets Dubai</v>
      </c>
      <c r="C608" s="330" t="str">
        <v>Website</v>
      </c>
      <c r="D608" s="330" t="str">
        <v>MFJ IBE</v>
      </c>
      <c r="E608" s="330" t="str">
        <v>ATFMYV</v>
      </c>
      <c r="F608" s="330" t="str">
        <v>RT</v>
      </c>
      <c r="G608" s="330" t="str">
        <v>Outbound</v>
      </c>
      <c r="H608" s="330" t="str">
        <v>4S6016</v>
      </c>
      <c r="I608" s="331" t="str">
        <v>VRN-SSH</v>
      </c>
      <c r="J608" s="884">
        <v>45766</v>
      </c>
      <c r="K608" s="330">
        <v>1</v>
      </c>
      <c r="L608" s="330">
        <v>1</v>
      </c>
      <c r="M608" s="330">
        <v>239.22</v>
      </c>
      <c r="N608" s="330">
        <v>0</v>
      </c>
      <c r="O608" s="330">
        <v>0</v>
      </c>
      <c r="P608" s="330">
        <v>239.22</v>
      </c>
      <c r="Q608" s="330" t="str">
        <v>Confirmed</v>
      </c>
      <c r="R608" s="330" t="str">
        <v>Closed Deal</v>
      </c>
      <c r="S608" s="330" t="str">
        <v>VRN</v>
      </c>
      <c r="T608" s="330" t="str">
        <v>SSH</v>
      </c>
      <c r="U608" s="330" t="str">
        <v>VRN</v>
      </c>
      <c r="V608" s="330">
        <v>6</v>
      </c>
      <c r="W608" s="330">
        <v>68</v>
      </c>
      <c r="X608" s="330" t="str">
        <v>E25-05B</v>
      </c>
      <c r="Y608" s="330">
        <v>186</v>
      </c>
      <c r="Z608" s="330">
        <v>185</v>
      </c>
      <c r="AA608" s="330">
        <v>1</v>
      </c>
      <c r="AB608" s="16" t="str">
        <v>E25</v>
      </c>
    </row>
    <row r="609" spans="1:28" x14ac:dyDescent="0.35">
      <c r="A609" s="331">
        <v>45698</v>
      </c>
      <c r="B609" s="330" t="str">
        <v>May Fair Jets Dubai</v>
      </c>
      <c r="C609" s="330" t="str">
        <v>Website</v>
      </c>
      <c r="D609" s="330" t="str">
        <v>MFJ IBE</v>
      </c>
      <c r="E609" s="330" t="str">
        <v>ATFMYV</v>
      </c>
      <c r="F609" s="330" t="str">
        <v>RT</v>
      </c>
      <c r="G609" s="330" t="str">
        <v>Inbound</v>
      </c>
      <c r="H609" s="330" t="str">
        <v>4S6015</v>
      </c>
      <c r="I609" s="331" t="str">
        <v>SSH-VRN</v>
      </c>
      <c r="J609" s="884">
        <v>45780</v>
      </c>
      <c r="K609" s="330">
        <v>1</v>
      </c>
      <c r="L609" s="330">
        <v>1</v>
      </c>
      <c r="M609" s="330">
        <v>272.88</v>
      </c>
      <c r="N609" s="330">
        <v>0</v>
      </c>
      <c r="O609" s="330">
        <v>0</v>
      </c>
      <c r="P609" s="330">
        <v>272.88</v>
      </c>
      <c r="Q609" s="330" t="str">
        <v>Confirmed</v>
      </c>
      <c r="R609" s="330" t="str">
        <v>Closed Deal</v>
      </c>
      <c r="S609" s="330" t="str">
        <v>SSH</v>
      </c>
      <c r="T609" s="330" t="str">
        <v>VRN</v>
      </c>
      <c r="U609" s="330" t="str">
        <v>VRN</v>
      </c>
      <c r="V609" s="330">
        <v>6</v>
      </c>
      <c r="W609" s="330">
        <v>82</v>
      </c>
      <c r="X609" s="330" t="str">
        <v>E25-05B</v>
      </c>
      <c r="Y609" s="330">
        <v>186</v>
      </c>
      <c r="Z609" s="330">
        <v>181</v>
      </c>
      <c r="AA609" s="330">
        <v>5</v>
      </c>
      <c r="AB609" s="16" t="str">
        <v>E25</v>
      </c>
    </row>
    <row r="610" spans="1:28" x14ac:dyDescent="0.35">
      <c r="A610" s="331">
        <v>45698</v>
      </c>
      <c r="B610" s="330" t="str">
        <v>May Fair Jets Dubai</v>
      </c>
      <c r="C610" s="330" t="str">
        <v>Website</v>
      </c>
      <c r="D610" s="330" t="str">
        <v>MFJ IBE</v>
      </c>
      <c r="E610" s="330" t="str">
        <v>ATFMYV</v>
      </c>
      <c r="F610" s="330" t="str">
        <v>RT</v>
      </c>
      <c r="G610" s="330" t="str">
        <v>Outbound</v>
      </c>
      <c r="H610" s="330" t="str">
        <v>4S6016</v>
      </c>
      <c r="I610" s="331" t="str">
        <v>VRN-SSH</v>
      </c>
      <c r="J610" s="884">
        <v>45766</v>
      </c>
      <c r="K610" s="330">
        <v>1</v>
      </c>
      <c r="L610" s="330">
        <v>1</v>
      </c>
      <c r="M610" s="330">
        <v>239.22</v>
      </c>
      <c r="N610" s="330">
        <v>0</v>
      </c>
      <c r="O610" s="330">
        <v>0</v>
      </c>
      <c r="P610" s="330">
        <v>239.22</v>
      </c>
      <c r="Q610" s="330" t="str">
        <v>Confirmed</v>
      </c>
      <c r="R610" s="330" t="str">
        <v>Closed Deal</v>
      </c>
      <c r="S610" s="330" t="str">
        <v>VRN</v>
      </c>
      <c r="T610" s="330" t="str">
        <v>SSH</v>
      </c>
      <c r="U610" s="330" t="str">
        <v>VRN</v>
      </c>
      <c r="V610" s="330">
        <v>6</v>
      </c>
      <c r="W610" s="330">
        <v>68</v>
      </c>
      <c r="X610" s="330" t="str">
        <v>E25-05B</v>
      </c>
      <c r="Y610" s="330">
        <v>186</v>
      </c>
      <c r="Z610" s="330">
        <v>185</v>
      </c>
      <c r="AA610" s="330">
        <v>1</v>
      </c>
      <c r="AB610" s="16" t="str">
        <v>E25</v>
      </c>
    </row>
    <row r="611" spans="1:28" x14ac:dyDescent="0.35">
      <c r="A611" s="331">
        <v>45698</v>
      </c>
      <c r="B611" s="330" t="str">
        <v>May Fair Jets Dubai</v>
      </c>
      <c r="C611" s="330" t="str">
        <v>Website</v>
      </c>
      <c r="D611" s="330" t="str">
        <v>MFJ IBE</v>
      </c>
      <c r="E611" s="330" t="str">
        <v>ATFMYV</v>
      </c>
      <c r="F611" s="330" t="str">
        <v>RT</v>
      </c>
      <c r="G611" s="330" t="str">
        <v>Inbound</v>
      </c>
      <c r="H611" s="330" t="str">
        <v>4S6015</v>
      </c>
      <c r="I611" s="331" t="str">
        <v>SSH-VRN</v>
      </c>
      <c r="J611" s="884">
        <v>45780</v>
      </c>
      <c r="K611" s="330">
        <v>1</v>
      </c>
      <c r="L611" s="330">
        <v>1</v>
      </c>
      <c r="M611" s="330">
        <v>272.88</v>
      </c>
      <c r="N611" s="330">
        <v>0</v>
      </c>
      <c r="O611" s="330">
        <v>0</v>
      </c>
      <c r="P611" s="330">
        <v>272.88</v>
      </c>
      <c r="Q611" s="330" t="str">
        <v>Confirmed</v>
      </c>
      <c r="R611" s="330" t="str">
        <v>Closed Deal</v>
      </c>
      <c r="S611" s="330" t="str">
        <v>SSH</v>
      </c>
      <c r="T611" s="330" t="str">
        <v>VRN</v>
      </c>
      <c r="U611" s="330" t="str">
        <v>VRN</v>
      </c>
      <c r="V611" s="330">
        <v>6</v>
      </c>
      <c r="W611" s="330">
        <v>82</v>
      </c>
      <c r="X611" s="330" t="str">
        <v>E25-05B</v>
      </c>
      <c r="Y611" s="330">
        <v>186</v>
      </c>
      <c r="Z611" s="330">
        <v>181</v>
      </c>
      <c r="AA611" s="330">
        <v>5</v>
      </c>
      <c r="AB611" s="16" t="str">
        <v>E25</v>
      </c>
    </row>
    <row r="612" spans="1:28" x14ac:dyDescent="0.35">
      <c r="A612" s="331">
        <v>45698</v>
      </c>
      <c r="B612" s="330" t="str">
        <v>May Fair Jets Dubai</v>
      </c>
      <c r="C612" s="330" t="str">
        <v>Website</v>
      </c>
      <c r="D612" s="330" t="str">
        <v>MFJ IBE</v>
      </c>
      <c r="E612" s="330" t="str">
        <v>ATFMYV</v>
      </c>
      <c r="F612" s="330" t="str">
        <v>RT</v>
      </c>
      <c r="G612" s="330" t="str">
        <v>Outbound</v>
      </c>
      <c r="H612" s="330" t="str">
        <v>4S6016</v>
      </c>
      <c r="I612" s="331" t="str">
        <v>VRN-SSH</v>
      </c>
      <c r="J612" s="884">
        <v>45766</v>
      </c>
      <c r="K612" s="330">
        <v>1</v>
      </c>
      <c r="L612" s="330">
        <v>1</v>
      </c>
      <c r="M612" s="330">
        <v>317.97000000000003</v>
      </c>
      <c r="N612" s="330">
        <v>0</v>
      </c>
      <c r="O612" s="330">
        <v>0</v>
      </c>
      <c r="P612" s="330">
        <v>317.97000000000003</v>
      </c>
      <c r="Q612" s="330" t="str">
        <v>Confirmed</v>
      </c>
      <c r="R612" s="330" t="str">
        <v>Closed Deal</v>
      </c>
      <c r="S612" s="330" t="str">
        <v>VRN</v>
      </c>
      <c r="T612" s="330" t="str">
        <v>SSH</v>
      </c>
      <c r="U612" s="330" t="str">
        <v>VRN</v>
      </c>
      <c r="V612" s="330">
        <v>6</v>
      </c>
      <c r="W612" s="330">
        <v>68</v>
      </c>
      <c r="X612" s="330" t="str">
        <v>E25-05B</v>
      </c>
      <c r="Y612" s="330">
        <v>186</v>
      </c>
      <c r="Z612" s="330">
        <v>185</v>
      </c>
      <c r="AA612" s="330">
        <v>1</v>
      </c>
      <c r="AB612" s="16" t="str">
        <v>E25</v>
      </c>
    </row>
    <row r="613" spans="1:28" x14ac:dyDescent="0.35">
      <c r="A613" s="331">
        <v>45698</v>
      </c>
      <c r="B613" s="330" t="str">
        <v>May Fair Jets Dubai</v>
      </c>
      <c r="C613" s="330" t="str">
        <v>Website</v>
      </c>
      <c r="D613" s="330" t="str">
        <v>MFJ IBE</v>
      </c>
      <c r="E613" s="330" t="str">
        <v>ATFMYV</v>
      </c>
      <c r="F613" s="330" t="str">
        <v>RT</v>
      </c>
      <c r="G613" s="330" t="str">
        <v>Inbound</v>
      </c>
      <c r="H613" s="330" t="str">
        <v>4S6015</v>
      </c>
      <c r="I613" s="331" t="str">
        <v>SSH-VRN</v>
      </c>
      <c r="J613" s="884">
        <v>45780</v>
      </c>
      <c r="K613" s="330">
        <v>1</v>
      </c>
      <c r="L613" s="330">
        <v>1</v>
      </c>
      <c r="M613" s="330">
        <v>346.63</v>
      </c>
      <c r="N613" s="330">
        <v>0</v>
      </c>
      <c r="O613" s="330">
        <v>0</v>
      </c>
      <c r="P613" s="330">
        <v>346.63</v>
      </c>
      <c r="Q613" s="330" t="str">
        <v>Confirmed</v>
      </c>
      <c r="R613" s="330" t="str">
        <v>Closed Deal</v>
      </c>
      <c r="S613" s="330" t="str">
        <v>SSH</v>
      </c>
      <c r="T613" s="330" t="str">
        <v>VRN</v>
      </c>
      <c r="U613" s="330" t="str">
        <v>VRN</v>
      </c>
      <c r="V613" s="330">
        <v>6</v>
      </c>
      <c r="W613" s="330">
        <v>82</v>
      </c>
      <c r="X613" s="330" t="str">
        <v>E25-05B</v>
      </c>
      <c r="Y613" s="330">
        <v>186</v>
      </c>
      <c r="Z613" s="330">
        <v>181</v>
      </c>
      <c r="AA613" s="330">
        <v>5</v>
      </c>
      <c r="AB613" s="16" t="str">
        <v>E25</v>
      </c>
    </row>
    <row r="614" spans="1:28" x14ac:dyDescent="0.35">
      <c r="A614" s="331">
        <v>45699</v>
      </c>
      <c r="B614" s="330" t="str">
        <v>Searcharter</v>
      </c>
      <c r="C614" s="330" t="str">
        <v>Distributor</v>
      </c>
      <c r="D614" s="330" t="str">
        <v/>
      </c>
      <c r="E614" s="330" t="str">
        <v>Y7PY9</v>
      </c>
      <c r="F614" s="330" t="str">
        <v>RT</v>
      </c>
      <c r="G614" s="330" t="str">
        <v>Outbound</v>
      </c>
      <c r="H614" s="330" t="str">
        <v>4S6006</v>
      </c>
      <c r="I614" s="331" t="str">
        <v>MXP-SSH</v>
      </c>
      <c r="J614" s="884">
        <v>45877</v>
      </c>
      <c r="K614" s="330">
        <v>4</v>
      </c>
      <c r="L614" s="330">
        <v>4</v>
      </c>
      <c r="M614" s="330">
        <v>300</v>
      </c>
      <c r="N614" s="330">
        <v>0</v>
      </c>
      <c r="O614" s="330">
        <v>0</v>
      </c>
      <c r="P614" s="330">
        <v>1200</v>
      </c>
      <c r="Q614" s="330" t="str">
        <v>Confirmed</v>
      </c>
      <c r="R614" s="330" t="str">
        <v>Closed Deal</v>
      </c>
      <c r="S614" s="330" t="str">
        <v>MXP</v>
      </c>
      <c r="T614" s="330" t="str">
        <v>SSH</v>
      </c>
      <c r="U614" s="330" t="str">
        <v>MXP</v>
      </c>
      <c r="V614" s="330">
        <v>5</v>
      </c>
      <c r="W614" s="330">
        <v>178</v>
      </c>
      <c r="X614" s="330" t="str">
        <v>S25-02</v>
      </c>
      <c r="Y614" s="330">
        <v>4</v>
      </c>
      <c r="Z614" s="330">
        <v>4</v>
      </c>
      <c r="AA614" s="330">
        <v>0</v>
      </c>
      <c r="AB614" s="16" t="str">
        <v>S25</v>
      </c>
    </row>
    <row r="615" spans="1:28" x14ac:dyDescent="0.35">
      <c r="A615" s="331">
        <v>45699</v>
      </c>
      <c r="B615" s="330" t="str">
        <v>Searcharter</v>
      </c>
      <c r="C615" s="330" t="str">
        <v>Distributor</v>
      </c>
      <c r="D615" s="330" t="str">
        <v/>
      </c>
      <c r="E615" s="330" t="str">
        <v>Y7PY9</v>
      </c>
      <c r="F615" s="330" t="str">
        <v>RT</v>
      </c>
      <c r="G615" s="330" t="str">
        <v>Inbound</v>
      </c>
      <c r="H615" s="330" t="str">
        <v>4S6005</v>
      </c>
      <c r="I615" s="331" t="str">
        <v>SSH-MXP</v>
      </c>
      <c r="J615" s="884">
        <v>45891</v>
      </c>
      <c r="K615" s="330">
        <v>4</v>
      </c>
      <c r="L615" s="330">
        <v>4</v>
      </c>
      <c r="M615" s="330">
        <v>300</v>
      </c>
      <c r="N615" s="330">
        <v>0</v>
      </c>
      <c r="O615" s="330">
        <v>0</v>
      </c>
      <c r="P615" s="330">
        <v>1200</v>
      </c>
      <c r="Q615" s="330" t="str">
        <v>Confirmed</v>
      </c>
      <c r="R615" s="330" t="str">
        <v>Closed Deal</v>
      </c>
      <c r="S615" s="330" t="str">
        <v>SSH</v>
      </c>
      <c r="T615" s="330" t="str">
        <v>MXP</v>
      </c>
      <c r="U615" s="330" t="str">
        <v>MXP</v>
      </c>
      <c r="V615" s="330">
        <v>5</v>
      </c>
      <c r="W615" s="330">
        <v>192</v>
      </c>
      <c r="X615" s="330" t="str">
        <v>S25-02</v>
      </c>
      <c r="Y615" s="330">
        <v>4</v>
      </c>
      <c r="Z615" s="330">
        <v>4</v>
      </c>
      <c r="AA615" s="330">
        <v>0</v>
      </c>
      <c r="AB615" s="16" t="str">
        <v>S25</v>
      </c>
    </row>
    <row r="616" spans="1:28" x14ac:dyDescent="0.35">
      <c r="A616" s="331">
        <v>45700</v>
      </c>
      <c r="B616" s="330" t="str">
        <v>EuroAirlines</v>
      </c>
      <c r="C616" s="330" t="str">
        <v>Distributor</v>
      </c>
      <c r="D616" s="330" t="str">
        <v>AMADEUS</v>
      </c>
      <c r="E616" s="330" t="str">
        <v>11LCTR</v>
      </c>
      <c r="F616" s="330" t="str">
        <v>OW</v>
      </c>
      <c r="G616" s="330" t="str">
        <v>Outbound</v>
      </c>
      <c r="H616" s="330" t="str">
        <v>SM820</v>
      </c>
      <c r="I616" s="331" t="str">
        <v>NAP-SSH</v>
      </c>
      <c r="J616" s="884">
        <v>45753</v>
      </c>
      <c r="K616" s="330">
        <v>1</v>
      </c>
      <c r="L616" s="330">
        <v>1</v>
      </c>
      <c r="M616" s="330">
        <v>100</v>
      </c>
      <c r="N616" s="330">
        <v>34.04</v>
      </c>
      <c r="O616" s="330">
        <v>30</v>
      </c>
      <c r="P616" s="330">
        <v>164.04</v>
      </c>
      <c r="Q616" s="330" t="str">
        <v>Confirmed</v>
      </c>
      <c r="R616" s="330" t="str">
        <v>Closed Deal</v>
      </c>
      <c r="S616" s="330" t="str">
        <v>NAP</v>
      </c>
      <c r="T616" s="330" t="str">
        <v>SSH</v>
      </c>
      <c r="U616" s="330" t="str">
        <v>NAP</v>
      </c>
      <c r="V616" s="330">
        <v>7</v>
      </c>
      <c r="W616" s="330">
        <v>53</v>
      </c>
      <c r="X616" s="330" t="str">
        <v>E25-03A</v>
      </c>
      <c r="Y616" s="330">
        <v>85</v>
      </c>
      <c r="Z616" s="330">
        <v>82</v>
      </c>
      <c r="AA616" s="330">
        <v>3</v>
      </c>
      <c r="AB616" s="16" t="str">
        <v>E25</v>
      </c>
    </row>
    <row r="617" spans="1:28" x14ac:dyDescent="0.35">
      <c r="A617" s="331">
        <v>45700</v>
      </c>
      <c r="B617" s="330" t="str">
        <v>Genius</v>
      </c>
      <c r="C617" s="330" t="str">
        <v>Distributor</v>
      </c>
      <c r="D617" s="330" t="str">
        <v/>
      </c>
      <c r="E617" s="330" t="str">
        <v/>
      </c>
      <c r="F617" s="330" t="str">
        <v>OW</v>
      </c>
      <c r="G617" s="330" t="str">
        <v>Outbound</v>
      </c>
      <c r="H617" s="330" t="str">
        <v>4S6006</v>
      </c>
      <c r="I617" s="331" t="str">
        <v>MXP-SSH</v>
      </c>
      <c r="J617" s="884">
        <v>45765</v>
      </c>
      <c r="K617" s="330">
        <v>2</v>
      </c>
      <c r="L617" s="330">
        <v>2</v>
      </c>
      <c r="M617" s="330">
        <v>325</v>
      </c>
      <c r="N617" s="330">
        <v>0</v>
      </c>
      <c r="O617" s="330">
        <v>0</v>
      </c>
      <c r="P617" s="330">
        <v>650</v>
      </c>
      <c r="Q617" s="330" t="str">
        <v>Confirmed</v>
      </c>
      <c r="R617" s="330" t="str">
        <v>Closed Deal</v>
      </c>
      <c r="S617" s="330" t="str">
        <v>MXP</v>
      </c>
      <c r="T617" s="330" t="str">
        <v>SSH</v>
      </c>
      <c r="U617" s="330" t="str">
        <v>MXP</v>
      </c>
      <c r="V617" s="330">
        <v>5</v>
      </c>
      <c r="W617" s="330">
        <v>65</v>
      </c>
      <c r="X617" s="330" t="str">
        <v>E25-04</v>
      </c>
      <c r="Y617" s="330">
        <v>186</v>
      </c>
      <c r="Z617" s="330">
        <v>186</v>
      </c>
      <c r="AA617" s="330">
        <v>0</v>
      </c>
      <c r="AB617" s="16" t="str">
        <v>E25</v>
      </c>
    </row>
    <row r="618" spans="1:28" x14ac:dyDescent="0.35">
      <c r="A618" s="331">
        <v>45700</v>
      </c>
      <c r="B618" s="330" t="str">
        <v>GO7</v>
      </c>
      <c r="C618" s="330" t="str">
        <v>Distributor</v>
      </c>
      <c r="D618" s="330" t="str">
        <v>Website IBE</v>
      </c>
      <c r="E618" s="330" t="str">
        <v>HUEW5D</v>
      </c>
      <c r="F618" s="330" t="str">
        <v>OW</v>
      </c>
      <c r="G618" s="330" t="str">
        <v>Outbound</v>
      </c>
      <c r="H618" s="330" t="str">
        <v>4S6015</v>
      </c>
      <c r="I618" s="331" t="str">
        <v>SSH-VRN</v>
      </c>
      <c r="J618" s="884">
        <v>45773</v>
      </c>
      <c r="K618" s="330">
        <v>1</v>
      </c>
      <c r="L618" s="330">
        <v>1</v>
      </c>
      <c r="M618" s="330">
        <v>270</v>
      </c>
      <c r="N618" s="330">
        <v>56.76</v>
      </c>
      <c r="O618" s="330">
        <v>53</v>
      </c>
      <c r="P618" s="330">
        <v>379.76</v>
      </c>
      <c r="Q618" s="330" t="str">
        <v>Confirmed</v>
      </c>
      <c r="R618" s="330" t="str">
        <v>Closed Deal</v>
      </c>
      <c r="S618" s="330" t="str">
        <v>SSH</v>
      </c>
      <c r="T618" s="330" t="str">
        <v>VRN</v>
      </c>
      <c r="U618" s="330" t="str">
        <v>VRN</v>
      </c>
      <c r="V618" s="330">
        <v>6</v>
      </c>
      <c r="W618" s="330">
        <v>73</v>
      </c>
      <c r="X618" s="330" t="str">
        <v>E25-05B</v>
      </c>
      <c r="Y618" s="330">
        <v>186</v>
      </c>
      <c r="Z618" s="330">
        <v>186</v>
      </c>
      <c r="AA618" s="330">
        <v>0</v>
      </c>
      <c r="AB618" s="16" t="str">
        <v>E25</v>
      </c>
    </row>
    <row r="619" spans="1:28" x14ac:dyDescent="0.35">
      <c r="A619" s="331">
        <v>45700</v>
      </c>
      <c r="B619" s="330" t="str">
        <v>GO7</v>
      </c>
      <c r="C619" s="330" t="str">
        <v>Distributor</v>
      </c>
      <c r="D619" s="330" t="str">
        <v>Website IBE</v>
      </c>
      <c r="E619" s="330" t="str">
        <v>HUEW5D</v>
      </c>
      <c r="F619" s="330" t="str">
        <v>OW</v>
      </c>
      <c r="G619" s="330" t="str">
        <v>Outbound</v>
      </c>
      <c r="H619" s="330" t="str">
        <v>4S6015</v>
      </c>
      <c r="I619" s="331" t="str">
        <v>SSH-VRN</v>
      </c>
      <c r="J619" s="884">
        <v>45773</v>
      </c>
      <c r="K619" s="330">
        <v>1</v>
      </c>
      <c r="L619" s="330">
        <v>1</v>
      </c>
      <c r="M619" s="330">
        <v>270</v>
      </c>
      <c r="N619" s="330">
        <v>56.76</v>
      </c>
      <c r="O619" s="330">
        <v>53</v>
      </c>
      <c r="P619" s="330">
        <v>379.76</v>
      </c>
      <c r="Q619" s="330" t="str">
        <v>Confirmed</v>
      </c>
      <c r="R619" s="330" t="str">
        <v>Closed Deal</v>
      </c>
      <c r="S619" s="330" t="str">
        <v>SSH</v>
      </c>
      <c r="T619" s="330" t="str">
        <v>VRN</v>
      </c>
      <c r="U619" s="330" t="str">
        <v>VRN</v>
      </c>
      <c r="V619" s="330">
        <v>6</v>
      </c>
      <c r="W619" s="330">
        <v>73</v>
      </c>
      <c r="X619" s="330" t="str">
        <v>E25-05B</v>
      </c>
      <c r="Y619" s="330">
        <v>186</v>
      </c>
      <c r="Z619" s="330">
        <v>186</v>
      </c>
      <c r="AA619" s="330">
        <v>0</v>
      </c>
      <c r="AB619" s="16" t="str">
        <v>E25</v>
      </c>
    </row>
    <row r="620" spans="1:28" x14ac:dyDescent="0.35">
      <c r="A620" s="331">
        <v>45700</v>
      </c>
      <c r="B620" s="330" t="str">
        <v>GO7</v>
      </c>
      <c r="C620" s="330" t="str">
        <v>Distributor</v>
      </c>
      <c r="D620" s="330" t="str">
        <v>Website IBE</v>
      </c>
      <c r="E620" s="330" t="str">
        <v>LHS76B</v>
      </c>
      <c r="F620" s="330" t="str">
        <v>OW</v>
      </c>
      <c r="G620" s="330" t="str">
        <v>Outbound</v>
      </c>
      <c r="H620" s="330" t="str">
        <v>4S6017</v>
      </c>
      <c r="I620" s="331" t="str">
        <v>SSH-NAP</v>
      </c>
      <c r="J620" s="884">
        <v>45779</v>
      </c>
      <c r="K620" s="330">
        <v>1</v>
      </c>
      <c r="L620" s="330">
        <v>1</v>
      </c>
      <c r="M620" s="330">
        <v>230</v>
      </c>
      <c r="N620" s="330">
        <v>46.9</v>
      </c>
      <c r="O620" s="330">
        <v>53</v>
      </c>
      <c r="P620" s="330">
        <v>329.9</v>
      </c>
      <c r="Q620" s="330" t="str">
        <v>Confirmed</v>
      </c>
      <c r="R620" s="330" t="str">
        <v>Closed Deal</v>
      </c>
      <c r="S620" s="330" t="str">
        <v>SSH</v>
      </c>
      <c r="T620" s="330" t="str">
        <v>NAP</v>
      </c>
      <c r="U620" s="330" t="str">
        <v>NAP</v>
      </c>
      <c r="V620" s="330">
        <v>5</v>
      </c>
      <c r="W620" s="330">
        <v>79</v>
      </c>
      <c r="X620" s="330" t="str">
        <v>E25-08</v>
      </c>
      <c r="Y620" s="330">
        <v>186</v>
      </c>
      <c r="Z620" s="330">
        <v>189</v>
      </c>
      <c r="AA620" s="330">
        <v>-3</v>
      </c>
      <c r="AB620" s="16" t="str">
        <v>E25</v>
      </c>
    </row>
    <row r="621" spans="1:28" x14ac:dyDescent="0.35">
      <c r="A621" s="331">
        <v>45700</v>
      </c>
      <c r="B621" s="330" t="str">
        <v>GO7</v>
      </c>
      <c r="C621" s="330" t="str">
        <v>Distributor</v>
      </c>
      <c r="D621" s="330" t="str">
        <v>Website IBE</v>
      </c>
      <c r="E621" s="330" t="str">
        <v>LHS76B</v>
      </c>
      <c r="F621" s="330" t="str">
        <v>OW</v>
      </c>
      <c r="G621" s="330" t="str">
        <v>Outbound</v>
      </c>
      <c r="H621" s="330" t="str">
        <v>4S6017</v>
      </c>
      <c r="I621" s="331" t="str">
        <v>SSH-NAP</v>
      </c>
      <c r="J621" s="884">
        <v>45779</v>
      </c>
      <c r="K621" s="330">
        <v>1</v>
      </c>
      <c r="L621" s="330">
        <v>1</v>
      </c>
      <c r="M621" s="330">
        <v>230</v>
      </c>
      <c r="N621" s="330">
        <v>46.9</v>
      </c>
      <c r="O621" s="330">
        <v>53</v>
      </c>
      <c r="P621" s="330">
        <v>329.9</v>
      </c>
      <c r="Q621" s="330" t="str">
        <v>Confirmed</v>
      </c>
      <c r="R621" s="330" t="str">
        <v>Closed Deal</v>
      </c>
      <c r="S621" s="330" t="str">
        <v>SSH</v>
      </c>
      <c r="T621" s="330" t="str">
        <v>NAP</v>
      </c>
      <c r="U621" s="330" t="str">
        <v>NAP</v>
      </c>
      <c r="V621" s="330">
        <v>5</v>
      </c>
      <c r="W621" s="330">
        <v>79</v>
      </c>
      <c r="X621" s="330" t="str">
        <v>E25-08</v>
      </c>
      <c r="Y621" s="330">
        <v>186</v>
      </c>
      <c r="Z621" s="330">
        <v>189</v>
      </c>
      <c r="AA621" s="330">
        <v>-3</v>
      </c>
      <c r="AB621" s="16" t="str">
        <v>E25</v>
      </c>
    </row>
    <row r="622" spans="1:28" x14ac:dyDescent="0.35">
      <c r="A622" s="331">
        <v>45701</v>
      </c>
      <c r="B622" s="330" t="str">
        <v>GO7</v>
      </c>
      <c r="C622" s="330" t="str">
        <v>Distributor</v>
      </c>
      <c r="D622" s="330" t="str">
        <v>Website IBE</v>
      </c>
      <c r="E622" s="330" t="str">
        <v>HCQ493</v>
      </c>
      <c r="F622" s="330" t="str">
        <v>OW</v>
      </c>
      <c r="G622" s="330" t="str">
        <v>Outbound</v>
      </c>
      <c r="H622" s="330" t="str">
        <v>4S6015</v>
      </c>
      <c r="I622" s="331" t="str">
        <v>SSH-VRN</v>
      </c>
      <c r="J622" s="884">
        <v>45773</v>
      </c>
      <c r="K622" s="330">
        <v>1</v>
      </c>
      <c r="L622" s="330">
        <v>1</v>
      </c>
      <c r="M622" s="330">
        <v>271.22000000000003</v>
      </c>
      <c r="N622" s="330">
        <v>38.97</v>
      </c>
      <c r="O622" s="330">
        <v>53</v>
      </c>
      <c r="P622" s="330">
        <v>363.19</v>
      </c>
      <c r="Q622" s="330" t="str">
        <v>Confirmed</v>
      </c>
      <c r="R622" s="330" t="str">
        <v>Closed Deal</v>
      </c>
      <c r="S622" s="330" t="str">
        <v>SSH</v>
      </c>
      <c r="T622" s="330" t="str">
        <v>VRN</v>
      </c>
      <c r="U622" s="330" t="str">
        <v>VRN</v>
      </c>
      <c r="V622" s="330">
        <v>6</v>
      </c>
      <c r="W622" s="330">
        <v>72</v>
      </c>
      <c r="X622" s="330" t="str">
        <v>E25-05B</v>
      </c>
      <c r="Y622" s="330">
        <v>186</v>
      </c>
      <c r="Z622" s="330">
        <v>186</v>
      </c>
      <c r="AA622" s="330">
        <v>0</v>
      </c>
      <c r="AB622" s="16" t="str">
        <v>E25</v>
      </c>
    </row>
    <row r="623" spans="1:28" x14ac:dyDescent="0.35">
      <c r="A623" s="331">
        <v>45701</v>
      </c>
      <c r="B623" s="330" t="str">
        <v>GO7</v>
      </c>
      <c r="C623" s="330" t="str">
        <v>Distributor</v>
      </c>
      <c r="D623" s="330" t="str">
        <v>Website IBE</v>
      </c>
      <c r="E623" s="330" t="str">
        <v>HCQ493</v>
      </c>
      <c r="F623" s="330" t="str">
        <v>OW</v>
      </c>
      <c r="G623" s="330" t="str">
        <v>Outbound</v>
      </c>
      <c r="H623" s="330" t="str">
        <v>4S6015</v>
      </c>
      <c r="I623" s="331" t="str">
        <v>SSH-VRN</v>
      </c>
      <c r="J623" s="884">
        <v>45773</v>
      </c>
      <c r="K623" s="330">
        <v>1</v>
      </c>
      <c r="L623" s="330">
        <v>1</v>
      </c>
      <c r="M623" s="330">
        <v>271.22000000000003</v>
      </c>
      <c r="N623" s="330">
        <v>38.97</v>
      </c>
      <c r="O623" s="330">
        <v>53</v>
      </c>
      <c r="P623" s="330">
        <v>363.19</v>
      </c>
      <c r="Q623" s="330" t="str">
        <v>Confirmed</v>
      </c>
      <c r="R623" s="330" t="str">
        <v>Closed Deal</v>
      </c>
      <c r="S623" s="330" t="str">
        <v>SSH</v>
      </c>
      <c r="T623" s="330" t="str">
        <v>VRN</v>
      </c>
      <c r="U623" s="330" t="str">
        <v>VRN</v>
      </c>
      <c r="V623" s="330">
        <v>6</v>
      </c>
      <c r="W623" s="330">
        <v>72</v>
      </c>
      <c r="X623" s="330" t="str">
        <v>E25-05B</v>
      </c>
      <c r="Y623" s="330">
        <v>186</v>
      </c>
      <c r="Z623" s="330">
        <v>186</v>
      </c>
      <c r="AA623" s="330">
        <v>0</v>
      </c>
      <c r="AB623" s="16" t="str">
        <v>E25</v>
      </c>
    </row>
    <row r="624" spans="1:28" x14ac:dyDescent="0.35">
      <c r="A624" s="331">
        <v>45701</v>
      </c>
      <c r="B624" s="330" t="str">
        <v>GO7</v>
      </c>
      <c r="C624" s="330" t="str">
        <v>Distributor</v>
      </c>
      <c r="D624" s="330" t="str">
        <v>Website IBE</v>
      </c>
      <c r="E624" s="330" t="str">
        <v>D7OQVZ</v>
      </c>
      <c r="F624" s="330" t="str">
        <v>OW</v>
      </c>
      <c r="G624" s="330" t="str">
        <v>Outbound</v>
      </c>
      <c r="H624" s="330" t="str">
        <v>4S6003</v>
      </c>
      <c r="I624" s="331" t="str">
        <v>SSH-BRI</v>
      </c>
      <c r="J624" s="884">
        <v>45766</v>
      </c>
      <c r="K624" s="330">
        <v>1</v>
      </c>
      <c r="L624" s="330">
        <v>1</v>
      </c>
      <c r="M624" s="330">
        <v>119.99</v>
      </c>
      <c r="N624" s="330">
        <v>56.98</v>
      </c>
      <c r="O624" s="330">
        <v>53</v>
      </c>
      <c r="P624" s="330">
        <v>229.97</v>
      </c>
      <c r="Q624" s="330" t="str">
        <v>Confirmed</v>
      </c>
      <c r="R624" s="330" t="str">
        <v>Closed Deal</v>
      </c>
      <c r="S624" s="330" t="str">
        <v>SSH</v>
      </c>
      <c r="T624" s="330" t="str">
        <v>BRI</v>
      </c>
      <c r="U624" s="330" t="str">
        <v>BRI</v>
      </c>
      <c r="V624" s="330">
        <v>6</v>
      </c>
      <c r="W624" s="330">
        <v>65</v>
      </c>
      <c r="X624" s="330" t="str">
        <v>E25-02B</v>
      </c>
      <c r="Y624" s="330">
        <v>186</v>
      </c>
      <c r="Z624" s="330">
        <v>91</v>
      </c>
      <c r="AA624" s="330">
        <v>95</v>
      </c>
      <c r="AB624" s="16" t="str">
        <v>E25</v>
      </c>
    </row>
    <row r="625" spans="1:28" x14ac:dyDescent="0.35">
      <c r="A625" s="331">
        <v>45701</v>
      </c>
      <c r="B625" s="330" t="str">
        <v>GO7</v>
      </c>
      <c r="C625" s="330" t="str">
        <v>Distributor</v>
      </c>
      <c r="D625" s="330" t="str">
        <v>Website IBE</v>
      </c>
      <c r="E625" s="330" t="str">
        <v>D7OQVZ</v>
      </c>
      <c r="F625" s="330" t="str">
        <v>OW</v>
      </c>
      <c r="G625" s="330" t="str">
        <v>Outbound</v>
      </c>
      <c r="H625" s="330" t="str">
        <v>4S6003</v>
      </c>
      <c r="I625" s="331" t="str">
        <v>SSH-BRI</v>
      </c>
      <c r="J625" s="884">
        <v>45766</v>
      </c>
      <c r="K625" s="330">
        <v>1</v>
      </c>
      <c r="L625" s="330">
        <v>1</v>
      </c>
      <c r="M625" s="330">
        <v>119.99</v>
      </c>
      <c r="N625" s="330">
        <v>56.98</v>
      </c>
      <c r="O625" s="330">
        <v>53</v>
      </c>
      <c r="P625" s="330">
        <v>229.97</v>
      </c>
      <c r="Q625" s="330" t="str">
        <v>Confirmed</v>
      </c>
      <c r="R625" s="330" t="str">
        <v>Closed Deal</v>
      </c>
      <c r="S625" s="330" t="str">
        <v>SSH</v>
      </c>
      <c r="T625" s="330" t="str">
        <v>BRI</v>
      </c>
      <c r="U625" s="330" t="str">
        <v>BRI</v>
      </c>
      <c r="V625" s="330">
        <v>6</v>
      </c>
      <c r="W625" s="330">
        <v>65</v>
      </c>
      <c r="X625" s="330" t="str">
        <v>E25-02B</v>
      </c>
      <c r="Y625" s="330">
        <v>186</v>
      </c>
      <c r="Z625" s="330">
        <v>91</v>
      </c>
      <c r="AA625" s="330">
        <v>95</v>
      </c>
      <c r="AB625" s="16" t="str">
        <v>E25</v>
      </c>
    </row>
    <row r="626" spans="1:28" x14ac:dyDescent="0.35">
      <c r="A626" s="331">
        <v>45701</v>
      </c>
      <c r="B626" s="330" t="str">
        <v>GO7</v>
      </c>
      <c r="C626" s="330" t="str">
        <v>Distributor</v>
      </c>
      <c r="D626" s="330" t="str">
        <v>Website IBE</v>
      </c>
      <c r="E626" s="330" t="str">
        <v>XKZQM2</v>
      </c>
      <c r="F626" s="330" t="str">
        <v>OW</v>
      </c>
      <c r="G626" s="330" t="str">
        <v>Outbound</v>
      </c>
      <c r="H626" s="330" t="str">
        <v>4S6015</v>
      </c>
      <c r="I626" s="331" t="str">
        <v>SSH-VRN</v>
      </c>
      <c r="J626" s="884">
        <v>45773</v>
      </c>
      <c r="K626" s="330">
        <v>1</v>
      </c>
      <c r="L626" s="330">
        <v>1</v>
      </c>
      <c r="M626" s="330">
        <v>271.22000000000003</v>
      </c>
      <c r="N626" s="330">
        <v>38.97</v>
      </c>
      <c r="O626" s="330">
        <v>53</v>
      </c>
      <c r="P626" s="330">
        <v>363.19</v>
      </c>
      <c r="Q626" s="330" t="str">
        <v>Confirmed</v>
      </c>
      <c r="R626" s="330" t="str">
        <v>Closed Deal</v>
      </c>
      <c r="S626" s="330" t="str">
        <v>SSH</v>
      </c>
      <c r="T626" s="330" t="str">
        <v>VRN</v>
      </c>
      <c r="U626" s="330" t="str">
        <v>VRN</v>
      </c>
      <c r="V626" s="330">
        <v>6</v>
      </c>
      <c r="W626" s="330">
        <v>72</v>
      </c>
      <c r="X626" s="330" t="str">
        <v>E25-05B</v>
      </c>
      <c r="Y626" s="330">
        <v>186</v>
      </c>
      <c r="Z626" s="330">
        <v>186</v>
      </c>
      <c r="AA626" s="330">
        <v>0</v>
      </c>
      <c r="AB626" s="16" t="str">
        <v>E25</v>
      </c>
    </row>
    <row r="627" spans="1:28" x14ac:dyDescent="0.35">
      <c r="A627" s="331">
        <v>45701</v>
      </c>
      <c r="B627" s="330" t="str">
        <v>GO7</v>
      </c>
      <c r="C627" s="330" t="str">
        <v>Distributor</v>
      </c>
      <c r="D627" s="330" t="str">
        <v>Website IBE</v>
      </c>
      <c r="E627" s="330" t="str">
        <v>XKZQM2</v>
      </c>
      <c r="F627" s="330" t="str">
        <v>OW</v>
      </c>
      <c r="G627" s="330" t="str">
        <v>Outbound</v>
      </c>
      <c r="H627" s="330" t="str">
        <v>4S6015</v>
      </c>
      <c r="I627" s="331" t="str">
        <v>SSH-VRN</v>
      </c>
      <c r="J627" s="884">
        <v>45773</v>
      </c>
      <c r="K627" s="330">
        <v>1</v>
      </c>
      <c r="L627" s="330">
        <v>1</v>
      </c>
      <c r="M627" s="330">
        <v>271.22000000000003</v>
      </c>
      <c r="N627" s="330">
        <v>38.97</v>
      </c>
      <c r="O627" s="330">
        <v>53</v>
      </c>
      <c r="P627" s="330">
        <v>363.19</v>
      </c>
      <c r="Q627" s="330" t="str">
        <v>Confirmed</v>
      </c>
      <c r="R627" s="330" t="str">
        <v>Closed Deal</v>
      </c>
      <c r="S627" s="330" t="str">
        <v>SSH</v>
      </c>
      <c r="T627" s="330" t="str">
        <v>VRN</v>
      </c>
      <c r="U627" s="330" t="str">
        <v>VRN</v>
      </c>
      <c r="V627" s="330">
        <v>6</v>
      </c>
      <c r="W627" s="330">
        <v>72</v>
      </c>
      <c r="X627" s="330" t="str">
        <v>E25-05B</v>
      </c>
      <c r="Y627" s="330">
        <v>186</v>
      </c>
      <c r="Z627" s="330">
        <v>186</v>
      </c>
      <c r="AA627" s="330">
        <v>0</v>
      </c>
      <c r="AB627" s="16" t="str">
        <v>E25</v>
      </c>
    </row>
    <row r="628" spans="1:28" x14ac:dyDescent="0.35">
      <c r="A628" s="331">
        <v>45701</v>
      </c>
      <c r="B628" s="330" t="str">
        <v>EuroAirlines</v>
      </c>
      <c r="C628" s="330" t="str">
        <v>Distributor</v>
      </c>
      <c r="D628" s="330" t="str">
        <v/>
      </c>
      <c r="E628" s="330" t="str">
        <v>11LDC8</v>
      </c>
      <c r="F628" s="330" t="str">
        <v>OW</v>
      </c>
      <c r="G628" s="330" t="str">
        <v>Outbound</v>
      </c>
      <c r="H628" s="330" t="str">
        <v>4S6016</v>
      </c>
      <c r="I628" s="331" t="str">
        <v>BRI-SSH</v>
      </c>
      <c r="J628" s="884">
        <v>45752</v>
      </c>
      <c r="K628" s="330">
        <v>1</v>
      </c>
      <c r="L628" s="330">
        <v>1</v>
      </c>
      <c r="M628" s="330">
        <v>140</v>
      </c>
      <c r="N628" s="330">
        <v>19.420000000000002</v>
      </c>
      <c r="O628" s="330">
        <v>30</v>
      </c>
      <c r="P628" s="330">
        <v>189.42</v>
      </c>
      <c r="Q628" s="330" t="str">
        <v>Confirmed</v>
      </c>
      <c r="R628" s="330" t="str">
        <v>Closed Deal</v>
      </c>
      <c r="S628" s="330" t="str">
        <v>BRI</v>
      </c>
      <c r="T628" s="330" t="str">
        <v>SSH</v>
      </c>
      <c r="U628" s="330" t="str">
        <v>BRI</v>
      </c>
      <c r="V628" s="330">
        <v>6</v>
      </c>
      <c r="W628" s="330">
        <v>51</v>
      </c>
      <c r="X628" s="330" t="str">
        <v>E25-02A</v>
      </c>
      <c r="Y628" s="330">
        <v>113</v>
      </c>
      <c r="Z628" s="330">
        <v>109</v>
      </c>
      <c r="AA628" s="330">
        <v>4</v>
      </c>
      <c r="AB628" s="16" t="str">
        <v>E25</v>
      </c>
    </row>
    <row r="629" spans="1:28" x14ac:dyDescent="0.35">
      <c r="A629" s="331">
        <v>45701</v>
      </c>
      <c r="B629" s="330" t="str">
        <v>EuroAirlines</v>
      </c>
      <c r="C629" s="330" t="str">
        <v>Distributor</v>
      </c>
      <c r="D629" s="330" t="str">
        <v/>
      </c>
      <c r="E629" s="330" t="str">
        <v>11LDC8</v>
      </c>
      <c r="F629" s="330" t="str">
        <v>OW</v>
      </c>
      <c r="G629" s="330" t="str">
        <v>Outbound</v>
      </c>
      <c r="H629" s="330" t="str">
        <v>4S6016</v>
      </c>
      <c r="I629" s="331" t="str">
        <v>BRI-SSH</v>
      </c>
      <c r="J629" s="884">
        <v>45752</v>
      </c>
      <c r="K629" s="330">
        <v>1</v>
      </c>
      <c r="L629" s="330">
        <v>1</v>
      </c>
      <c r="M629" s="330">
        <v>140</v>
      </c>
      <c r="N629" s="330">
        <v>19.420000000000002</v>
      </c>
      <c r="O629" s="330">
        <v>30</v>
      </c>
      <c r="P629" s="330">
        <v>189.42</v>
      </c>
      <c r="Q629" s="330" t="str">
        <v>Confirmed</v>
      </c>
      <c r="R629" s="330" t="str">
        <v>Closed Deal</v>
      </c>
      <c r="S629" s="330" t="str">
        <v>BRI</v>
      </c>
      <c r="T629" s="330" t="str">
        <v>SSH</v>
      </c>
      <c r="U629" s="330" t="str">
        <v>BRI</v>
      </c>
      <c r="V629" s="330">
        <v>6</v>
      </c>
      <c r="W629" s="330">
        <v>51</v>
      </c>
      <c r="X629" s="330" t="str">
        <v>E25-02A</v>
      </c>
      <c r="Y629" s="330">
        <v>113</v>
      </c>
      <c r="Z629" s="330">
        <v>109</v>
      </c>
      <c r="AA629" s="330">
        <v>4</v>
      </c>
      <c r="AB629" s="16" t="str">
        <v>E25</v>
      </c>
    </row>
    <row r="630" spans="1:28" x14ac:dyDescent="0.35">
      <c r="A630" s="331">
        <v>45701</v>
      </c>
      <c r="B630" s="330" t="str">
        <v>Searcharter</v>
      </c>
      <c r="C630" s="330" t="str">
        <v>Distributor</v>
      </c>
      <c r="D630" s="330" t="str">
        <v/>
      </c>
      <c r="E630" s="330" t="str">
        <v>VFVZ6</v>
      </c>
      <c r="F630" s="330" t="str">
        <v>OW</v>
      </c>
      <c r="G630" s="330" t="str">
        <v>Outbound</v>
      </c>
      <c r="H630" s="330" t="str">
        <v>4S6006</v>
      </c>
      <c r="I630" s="331" t="str">
        <v>MXP-SSH</v>
      </c>
      <c r="J630" s="884">
        <v>45765</v>
      </c>
      <c r="K630" s="330">
        <v>3</v>
      </c>
      <c r="L630" s="330">
        <v>3</v>
      </c>
      <c r="M630" s="330">
        <v>345</v>
      </c>
      <c r="N630" s="330">
        <v>0</v>
      </c>
      <c r="O630" s="330">
        <v>0</v>
      </c>
      <c r="P630" s="330">
        <v>1035</v>
      </c>
      <c r="Q630" s="330" t="str">
        <v>Confirmed</v>
      </c>
      <c r="R630" s="330" t="str">
        <v>Closed Deal</v>
      </c>
      <c r="S630" s="330" t="str">
        <v>MXP</v>
      </c>
      <c r="T630" s="330" t="str">
        <v>SSH</v>
      </c>
      <c r="U630" s="330" t="str">
        <v>MXP</v>
      </c>
      <c r="V630" s="330">
        <v>5</v>
      </c>
      <c r="W630" s="330">
        <v>64</v>
      </c>
      <c r="X630" s="330" t="str">
        <v>E25-04</v>
      </c>
      <c r="Y630" s="330">
        <v>186</v>
      </c>
      <c r="Z630" s="330">
        <v>186</v>
      </c>
      <c r="AA630" s="330">
        <v>0</v>
      </c>
      <c r="AB630" s="16" t="str">
        <v>E25</v>
      </c>
    </row>
    <row r="631" spans="1:28" x14ac:dyDescent="0.35">
      <c r="A631" s="331">
        <v>45702</v>
      </c>
      <c r="B631" s="330" t="str">
        <v>Searcharter</v>
      </c>
      <c r="C631" s="330" t="str">
        <v>Distributor</v>
      </c>
      <c r="D631" s="330" t="str">
        <v/>
      </c>
      <c r="E631" s="330" t="str">
        <v>M67HC</v>
      </c>
      <c r="F631" s="330" t="str">
        <v>RT</v>
      </c>
      <c r="G631" s="330" t="str">
        <v>Outbound</v>
      </c>
      <c r="H631" s="330" t="str">
        <v>4S6004</v>
      </c>
      <c r="I631" s="331" t="str">
        <v>BRI-SSH</v>
      </c>
      <c r="J631" s="884">
        <v>45871</v>
      </c>
      <c r="K631" s="330">
        <v>2</v>
      </c>
      <c r="L631" s="330">
        <v>2</v>
      </c>
      <c r="M631" s="330">
        <v>240</v>
      </c>
      <c r="N631" s="330">
        <v>0</v>
      </c>
      <c r="O631" s="330">
        <v>0</v>
      </c>
      <c r="P631" s="330">
        <v>480</v>
      </c>
      <c r="Q631" s="330" t="str">
        <v>Confirmed</v>
      </c>
      <c r="R631" s="330" t="str">
        <v>Closed Deal</v>
      </c>
      <c r="S631" s="330" t="str">
        <v>BRI</v>
      </c>
      <c r="T631" s="330" t="str">
        <v>SSH</v>
      </c>
      <c r="U631" s="330" t="str">
        <v>BRI</v>
      </c>
      <c r="V631" s="330">
        <v>6</v>
      </c>
      <c r="W631" s="330">
        <v>169</v>
      </c>
      <c r="X631" s="330" t="str">
        <v>S25-01</v>
      </c>
      <c r="Y631" s="330">
        <v>186</v>
      </c>
      <c r="Z631" s="330">
        <v>224</v>
      </c>
      <c r="AA631" s="330">
        <v>-38</v>
      </c>
      <c r="AB631" s="16" t="str">
        <v>S25</v>
      </c>
    </row>
    <row r="632" spans="1:28" x14ac:dyDescent="0.35">
      <c r="A632" s="331">
        <v>45702</v>
      </c>
      <c r="B632" s="330" t="str">
        <v>Searcharter</v>
      </c>
      <c r="C632" s="330" t="str">
        <v>Distributor</v>
      </c>
      <c r="D632" s="330" t="str">
        <v/>
      </c>
      <c r="E632" s="330" t="str">
        <v>M67HC</v>
      </c>
      <c r="F632" s="330" t="str">
        <v>RT</v>
      </c>
      <c r="G632" s="330" t="str">
        <v>Inbound</v>
      </c>
      <c r="H632" s="330" t="str">
        <v>4S6003</v>
      </c>
      <c r="I632" s="331" t="str">
        <v>SSH-BRI</v>
      </c>
      <c r="J632" s="884">
        <v>45878</v>
      </c>
      <c r="K632" s="330">
        <v>2</v>
      </c>
      <c r="L632" s="330">
        <v>2</v>
      </c>
      <c r="M632" s="330">
        <v>240</v>
      </c>
      <c r="N632" s="330">
        <v>0</v>
      </c>
      <c r="O632" s="330">
        <v>0</v>
      </c>
      <c r="P632" s="330">
        <v>480</v>
      </c>
      <c r="Q632" s="330" t="str">
        <v>Confirmed</v>
      </c>
      <c r="R632" s="330" t="str">
        <v>Closed Deal</v>
      </c>
      <c r="S632" s="330" t="str">
        <v>SSH</v>
      </c>
      <c r="T632" s="330" t="str">
        <v>BRI</v>
      </c>
      <c r="U632" s="330" t="str">
        <v>BRI</v>
      </c>
      <c r="V632" s="330">
        <v>6</v>
      </c>
      <c r="W632" s="330">
        <v>176</v>
      </c>
      <c r="X632" s="330" t="str">
        <v>S25-01</v>
      </c>
      <c r="Y632" s="330">
        <v>186</v>
      </c>
      <c r="Z632" s="330">
        <v>220</v>
      </c>
      <c r="AA632" s="330">
        <v>-34</v>
      </c>
      <c r="AB632" s="16" t="str">
        <v>S25</v>
      </c>
    </row>
    <row r="633" spans="1:28" x14ac:dyDescent="0.35">
      <c r="A633" s="331">
        <v>45702</v>
      </c>
      <c r="B633" s="330" t="str">
        <v>Searcharter</v>
      </c>
      <c r="C633" s="330" t="str">
        <v>Distributor</v>
      </c>
      <c r="D633" s="330" t="str">
        <v/>
      </c>
      <c r="E633" s="330" t="str">
        <v>LTDEC</v>
      </c>
      <c r="F633" s="330" t="str">
        <v>OW</v>
      </c>
      <c r="G633" s="330" t="str">
        <v>Outbound</v>
      </c>
      <c r="H633" s="330" t="str">
        <v>4S6004</v>
      </c>
      <c r="I633" s="331" t="str">
        <v>BRI-SSH</v>
      </c>
      <c r="J633" s="884">
        <v>45843</v>
      </c>
      <c r="K633" s="330">
        <v>2</v>
      </c>
      <c r="L633" s="330">
        <v>2</v>
      </c>
      <c r="M633" s="330">
        <v>220</v>
      </c>
      <c r="N633" s="330">
        <v>0</v>
      </c>
      <c r="O633" s="330">
        <v>0</v>
      </c>
      <c r="P633" s="330">
        <v>440</v>
      </c>
      <c r="Q633" s="330" t="str">
        <v>Confirmed</v>
      </c>
      <c r="R633" s="330" t="str">
        <v>Closed Deal</v>
      </c>
      <c r="S633" s="330" t="str">
        <v>BRI</v>
      </c>
      <c r="T633" s="330" t="str">
        <v>SSH</v>
      </c>
      <c r="U633" s="330" t="str">
        <v>BRI</v>
      </c>
      <c r="V633" s="330">
        <v>6</v>
      </c>
      <c r="W633" s="330">
        <v>141</v>
      </c>
      <c r="X633" s="330" t="str">
        <v>S25-01</v>
      </c>
      <c r="Y633" s="330">
        <v>186</v>
      </c>
      <c r="Z633" s="330">
        <v>107</v>
      </c>
      <c r="AA633" s="330">
        <v>79</v>
      </c>
      <c r="AB633" s="16" t="str">
        <v>S25</v>
      </c>
    </row>
    <row r="634" spans="1:28" x14ac:dyDescent="0.35">
      <c r="A634" s="331">
        <v>45703</v>
      </c>
      <c r="B634" s="330" t="str">
        <v>Searcharter</v>
      </c>
      <c r="C634" s="330" t="str">
        <v>Distributor</v>
      </c>
      <c r="D634" s="330" t="str">
        <v/>
      </c>
      <c r="E634" s="330" t="str">
        <v>93QYY</v>
      </c>
      <c r="F634" s="330" t="str">
        <v>RT</v>
      </c>
      <c r="G634" s="330" t="str">
        <v>Outbound</v>
      </c>
      <c r="H634" s="330" t="str">
        <v>UJ6002</v>
      </c>
      <c r="I634" s="331" t="str">
        <v>VRN-SSH</v>
      </c>
      <c r="J634" s="884">
        <v>45878</v>
      </c>
      <c r="K634" s="330">
        <v>2</v>
      </c>
      <c r="L634" s="330">
        <v>2</v>
      </c>
      <c r="M634" s="330">
        <v>300</v>
      </c>
      <c r="N634" s="330">
        <v>0</v>
      </c>
      <c r="O634" s="330">
        <v>0</v>
      </c>
      <c r="P634" s="330">
        <v>600</v>
      </c>
      <c r="Q634" s="330" t="str">
        <v>Confirmed</v>
      </c>
      <c r="R634" s="330" t="str">
        <v>Closed Deal</v>
      </c>
      <c r="S634" s="330" t="str">
        <v>VRN</v>
      </c>
      <c r="T634" s="330" t="str">
        <v>SSH</v>
      </c>
      <c r="U634" s="330" t="str">
        <v>VRN</v>
      </c>
      <c r="V634" s="330">
        <v>6</v>
      </c>
      <c r="W634" s="330">
        <v>175</v>
      </c>
      <c r="X634" s="330" t="str">
        <v>S25-04</v>
      </c>
      <c r="Y634" s="330">
        <v>218</v>
      </c>
      <c r="Z634" s="330">
        <v>232</v>
      </c>
      <c r="AA634" s="330">
        <v>-14</v>
      </c>
      <c r="AB634" s="16" t="str">
        <v>S25</v>
      </c>
    </row>
    <row r="635" spans="1:28" x14ac:dyDescent="0.35">
      <c r="A635" s="331">
        <v>45703</v>
      </c>
      <c r="B635" s="330" t="str">
        <v>Searcharter</v>
      </c>
      <c r="C635" s="330" t="str">
        <v>Distributor</v>
      </c>
      <c r="D635" s="330" t="str">
        <v/>
      </c>
      <c r="E635" s="330" t="str">
        <v>93QYY</v>
      </c>
      <c r="F635" s="330" t="str">
        <v>RT</v>
      </c>
      <c r="G635" s="330" t="str">
        <v>Inbound</v>
      </c>
      <c r="H635" s="330" t="str">
        <v>UJ6001</v>
      </c>
      <c r="I635" s="331" t="str">
        <v>SSH-VRN</v>
      </c>
      <c r="J635" s="884">
        <v>45885</v>
      </c>
      <c r="K635" s="330">
        <v>2</v>
      </c>
      <c r="L635" s="330">
        <v>2</v>
      </c>
      <c r="M635" s="330">
        <v>300</v>
      </c>
      <c r="N635" s="330">
        <v>0</v>
      </c>
      <c r="O635" s="330">
        <v>0</v>
      </c>
      <c r="P635" s="330">
        <v>600</v>
      </c>
      <c r="Q635" s="330" t="str">
        <v>Confirmed</v>
      </c>
      <c r="R635" s="330" t="str">
        <v>Closed Deal</v>
      </c>
      <c r="S635" s="330" t="str">
        <v>SSH</v>
      </c>
      <c r="T635" s="330" t="str">
        <v>VRN</v>
      </c>
      <c r="U635" s="330" t="str">
        <v>VRN</v>
      </c>
      <c r="V635" s="330">
        <v>6</v>
      </c>
      <c r="W635" s="330">
        <v>182</v>
      </c>
      <c r="X635" s="330" t="str">
        <v>S25-04</v>
      </c>
      <c r="Y635" s="330">
        <v>218</v>
      </c>
      <c r="Z635" s="330">
        <v>228</v>
      </c>
      <c r="AA635" s="330">
        <v>-10</v>
      </c>
      <c r="AB635" s="16" t="str">
        <v>S25</v>
      </c>
    </row>
    <row r="636" spans="1:28" x14ac:dyDescent="0.35">
      <c r="A636" s="331">
        <v>45704</v>
      </c>
      <c r="B636" s="330" t="str">
        <v>Searcharter</v>
      </c>
      <c r="C636" s="330" t="str">
        <v>Distributor</v>
      </c>
      <c r="D636" s="330" t="str">
        <v/>
      </c>
      <c r="E636" s="330" t="str">
        <v>Y32PN</v>
      </c>
      <c r="F636" s="330" t="str">
        <v>OW</v>
      </c>
      <c r="G636" s="330" t="str">
        <v>Outbound</v>
      </c>
      <c r="H636" s="330" t="str">
        <v>4S6015</v>
      </c>
      <c r="I636" s="331" t="str">
        <v>SSH-VRN</v>
      </c>
      <c r="J636" s="884">
        <v>45773</v>
      </c>
      <c r="K636" s="330">
        <v>2</v>
      </c>
      <c r="L636" s="330">
        <v>2</v>
      </c>
      <c r="M636" s="330">
        <v>350</v>
      </c>
      <c r="N636" s="330">
        <v>0</v>
      </c>
      <c r="O636" s="330">
        <v>0</v>
      </c>
      <c r="P636" s="330">
        <v>700</v>
      </c>
      <c r="Q636" s="330" t="str">
        <v>Confirmed</v>
      </c>
      <c r="R636" s="330" t="str">
        <v>Closed Deal</v>
      </c>
      <c r="S636" s="330" t="str">
        <v>SSH</v>
      </c>
      <c r="T636" s="330" t="str">
        <v>VRN</v>
      </c>
      <c r="U636" s="330" t="str">
        <v>VRN</v>
      </c>
      <c r="V636" s="330">
        <v>6</v>
      </c>
      <c r="W636" s="330">
        <v>69</v>
      </c>
      <c r="X636" s="330" t="str">
        <v>E25-05B</v>
      </c>
      <c r="Y636" s="330">
        <v>186</v>
      </c>
      <c r="Z636" s="330">
        <v>186</v>
      </c>
      <c r="AA636" s="330">
        <v>0</v>
      </c>
      <c r="AB636" s="16" t="str">
        <v>E25</v>
      </c>
    </row>
    <row r="637" spans="1:28" x14ac:dyDescent="0.35">
      <c r="A637" s="331">
        <v>45704</v>
      </c>
      <c r="B637" s="330" t="str">
        <v>GO7</v>
      </c>
      <c r="C637" s="330" t="str">
        <v>Distributor</v>
      </c>
      <c r="D637" s="330" t="str">
        <v>Website IBE</v>
      </c>
      <c r="E637" s="330" t="str">
        <v>JVN8BN</v>
      </c>
      <c r="F637" s="330" t="str">
        <v>OW</v>
      </c>
      <c r="G637" s="330" t="str">
        <v>Outbound</v>
      </c>
      <c r="H637" s="330" t="str">
        <v>4S6016</v>
      </c>
      <c r="I637" s="331" t="str">
        <v>VRN-SSH</v>
      </c>
      <c r="J637" s="884">
        <v>45766</v>
      </c>
      <c r="K637" s="330">
        <v>1</v>
      </c>
      <c r="L637" s="330">
        <v>1</v>
      </c>
      <c r="M637" s="330">
        <v>287.88</v>
      </c>
      <c r="N637" s="330">
        <v>24.14</v>
      </c>
      <c r="O637" s="330">
        <v>53</v>
      </c>
      <c r="P637" s="330">
        <v>365.02</v>
      </c>
      <c r="Q637" s="330" t="str">
        <v>Confirmed</v>
      </c>
      <c r="R637" s="330" t="str">
        <v>Closed Deal</v>
      </c>
      <c r="S637" s="330" t="str">
        <v>VRN</v>
      </c>
      <c r="T637" s="330" t="str">
        <v>SSH</v>
      </c>
      <c r="U637" s="330" t="str">
        <v>VRN</v>
      </c>
      <c r="V637" s="330">
        <v>6</v>
      </c>
      <c r="W637" s="330">
        <v>62</v>
      </c>
      <c r="X637" s="330" t="str">
        <v>E25-05B</v>
      </c>
      <c r="Y637" s="330">
        <v>186</v>
      </c>
      <c r="Z637" s="330">
        <v>185</v>
      </c>
      <c r="AA637" s="330">
        <v>1</v>
      </c>
      <c r="AB637" s="16" t="str">
        <v>E25</v>
      </c>
    </row>
    <row r="638" spans="1:28" x14ac:dyDescent="0.35">
      <c r="A638" s="331">
        <v>45704</v>
      </c>
      <c r="B638" s="330" t="str">
        <v>GO7</v>
      </c>
      <c r="C638" s="330" t="str">
        <v>Distributor</v>
      </c>
      <c r="D638" s="330" t="str">
        <v>Website IBE</v>
      </c>
      <c r="E638" s="330" t="str">
        <v>JVN8BN</v>
      </c>
      <c r="F638" s="330" t="str">
        <v>OW</v>
      </c>
      <c r="G638" s="330" t="str">
        <v>Outbound</v>
      </c>
      <c r="H638" s="330" t="str">
        <v>4S6016</v>
      </c>
      <c r="I638" s="331" t="str">
        <v>VRN-SSH</v>
      </c>
      <c r="J638" s="884">
        <v>45766</v>
      </c>
      <c r="K638" s="330">
        <v>1</v>
      </c>
      <c r="L638" s="330">
        <v>1</v>
      </c>
      <c r="M638" s="330">
        <v>287.88</v>
      </c>
      <c r="N638" s="330">
        <v>24.14</v>
      </c>
      <c r="O638" s="330">
        <v>53</v>
      </c>
      <c r="P638" s="330">
        <v>365.02</v>
      </c>
      <c r="Q638" s="330" t="str">
        <v>Confirmed</v>
      </c>
      <c r="R638" s="330" t="str">
        <v>Closed Deal</v>
      </c>
      <c r="S638" s="330" t="str">
        <v>VRN</v>
      </c>
      <c r="T638" s="330" t="str">
        <v>SSH</v>
      </c>
      <c r="U638" s="330" t="str">
        <v>VRN</v>
      </c>
      <c r="V638" s="330">
        <v>6</v>
      </c>
      <c r="W638" s="330">
        <v>62</v>
      </c>
      <c r="X638" s="330" t="str">
        <v>E25-05B</v>
      </c>
      <c r="Y638" s="330">
        <v>186</v>
      </c>
      <c r="Z638" s="330">
        <v>185</v>
      </c>
      <c r="AA638" s="330">
        <v>1</v>
      </c>
      <c r="AB638" s="16" t="str">
        <v>E25</v>
      </c>
    </row>
    <row r="639" spans="1:28" x14ac:dyDescent="0.35">
      <c r="A639" s="331">
        <v>45704</v>
      </c>
      <c r="B639" s="330" t="str">
        <v>GO7</v>
      </c>
      <c r="C639" s="330" t="str">
        <v>Distributor</v>
      </c>
      <c r="D639" s="330" t="str">
        <v>Website IBE</v>
      </c>
      <c r="E639" s="330" t="str">
        <v>JVN8BN</v>
      </c>
      <c r="F639" s="330" t="str">
        <v>OW</v>
      </c>
      <c r="G639" s="330" t="str">
        <v>Outbound</v>
      </c>
      <c r="H639" s="330" t="str">
        <v>4S6016</v>
      </c>
      <c r="I639" s="331" t="str">
        <v>VRN-SSH</v>
      </c>
      <c r="J639" s="884">
        <v>45766</v>
      </c>
      <c r="K639" s="330">
        <v>1</v>
      </c>
      <c r="L639" s="330">
        <v>1</v>
      </c>
      <c r="M639" s="330">
        <v>287.88</v>
      </c>
      <c r="N639" s="330">
        <v>24.14</v>
      </c>
      <c r="O639" s="330">
        <v>53</v>
      </c>
      <c r="P639" s="330">
        <v>365.02</v>
      </c>
      <c r="Q639" s="330" t="str">
        <v>Confirmed</v>
      </c>
      <c r="R639" s="330" t="str">
        <v>Closed Deal</v>
      </c>
      <c r="S639" s="330" t="str">
        <v>VRN</v>
      </c>
      <c r="T639" s="330" t="str">
        <v>SSH</v>
      </c>
      <c r="U639" s="330" t="str">
        <v>VRN</v>
      </c>
      <c r="V639" s="330">
        <v>6</v>
      </c>
      <c r="W639" s="330">
        <v>62</v>
      </c>
      <c r="X639" s="330" t="str">
        <v>E25-05B</v>
      </c>
      <c r="Y639" s="330">
        <v>186</v>
      </c>
      <c r="Z639" s="330">
        <v>185</v>
      </c>
      <c r="AA639" s="330">
        <v>1</v>
      </c>
      <c r="AB639" s="16" t="str">
        <v>E25</v>
      </c>
    </row>
    <row r="640" spans="1:28" x14ac:dyDescent="0.35">
      <c r="A640" s="331">
        <v>45704</v>
      </c>
      <c r="B640" s="330" t="str">
        <v>GO7</v>
      </c>
      <c r="C640" s="330" t="str">
        <v>Distributor</v>
      </c>
      <c r="D640" s="330" t="str">
        <v>Website IBE</v>
      </c>
      <c r="E640" s="330" t="str">
        <v>8QBBZ9</v>
      </c>
      <c r="F640" s="330" t="str">
        <v>OW</v>
      </c>
      <c r="G640" s="330" t="str">
        <v>Outbound</v>
      </c>
      <c r="H640" s="330" t="str">
        <v>4S6015</v>
      </c>
      <c r="I640" s="331" t="str">
        <v>SSH-VRN</v>
      </c>
      <c r="J640" s="884">
        <v>45773</v>
      </c>
      <c r="K640" s="330">
        <v>1</v>
      </c>
      <c r="L640" s="330">
        <v>1</v>
      </c>
      <c r="M640" s="330">
        <v>265.76</v>
      </c>
      <c r="N640" s="330">
        <v>37.950000000000003</v>
      </c>
      <c r="O640" s="330">
        <v>53</v>
      </c>
      <c r="P640" s="330">
        <v>356.71</v>
      </c>
      <c r="Q640" s="330" t="str">
        <v>Confirmed</v>
      </c>
      <c r="R640" s="330" t="str">
        <v>Closed Deal</v>
      </c>
      <c r="S640" s="330" t="str">
        <v>SSH</v>
      </c>
      <c r="T640" s="330" t="str">
        <v>VRN</v>
      </c>
      <c r="U640" s="330" t="str">
        <v>VRN</v>
      </c>
      <c r="V640" s="330">
        <v>6</v>
      </c>
      <c r="W640" s="330">
        <v>69</v>
      </c>
      <c r="X640" s="330" t="str">
        <v>E25-05B</v>
      </c>
      <c r="Y640" s="330">
        <v>186</v>
      </c>
      <c r="Z640" s="330">
        <v>186</v>
      </c>
      <c r="AA640" s="330">
        <v>0</v>
      </c>
      <c r="AB640" s="16" t="str">
        <v>E25</v>
      </c>
    </row>
    <row r="641" spans="1:28" x14ac:dyDescent="0.35">
      <c r="A641" s="331">
        <v>45704</v>
      </c>
      <c r="B641" s="330" t="str">
        <v>GO7</v>
      </c>
      <c r="C641" s="330" t="str">
        <v>Distributor</v>
      </c>
      <c r="D641" s="330" t="str">
        <v>Website IBE</v>
      </c>
      <c r="E641" s="330" t="str">
        <v>8QBBZ9</v>
      </c>
      <c r="F641" s="330" t="str">
        <v>OW</v>
      </c>
      <c r="G641" s="330" t="str">
        <v>Outbound</v>
      </c>
      <c r="H641" s="330" t="str">
        <v>4S6015</v>
      </c>
      <c r="I641" s="331" t="str">
        <v>SSH-VRN</v>
      </c>
      <c r="J641" s="884">
        <v>45773</v>
      </c>
      <c r="K641" s="330">
        <v>1</v>
      </c>
      <c r="L641" s="330">
        <v>1</v>
      </c>
      <c r="M641" s="330">
        <v>265.76</v>
      </c>
      <c r="N641" s="330">
        <v>37.950000000000003</v>
      </c>
      <c r="O641" s="330">
        <v>53</v>
      </c>
      <c r="P641" s="330">
        <v>356.71</v>
      </c>
      <c r="Q641" s="330" t="str">
        <v>Confirmed</v>
      </c>
      <c r="R641" s="330" t="str">
        <v>Closed Deal</v>
      </c>
      <c r="S641" s="330" t="str">
        <v>SSH</v>
      </c>
      <c r="T641" s="330" t="str">
        <v>VRN</v>
      </c>
      <c r="U641" s="330" t="str">
        <v>VRN</v>
      </c>
      <c r="V641" s="330">
        <v>6</v>
      </c>
      <c r="W641" s="330">
        <v>69</v>
      </c>
      <c r="X641" s="330" t="str">
        <v>E25-05B</v>
      </c>
      <c r="Y641" s="330">
        <v>186</v>
      </c>
      <c r="Z641" s="330">
        <v>186</v>
      </c>
      <c r="AA641" s="330">
        <v>0</v>
      </c>
      <c r="AB641" s="16" t="str">
        <v>E25</v>
      </c>
    </row>
    <row r="642" spans="1:28" x14ac:dyDescent="0.35">
      <c r="A642" s="331">
        <v>45704</v>
      </c>
      <c r="B642" s="330" t="str">
        <v>GO7</v>
      </c>
      <c r="C642" s="330" t="str">
        <v>Distributor</v>
      </c>
      <c r="D642" s="330" t="str">
        <v>Website IBE</v>
      </c>
      <c r="E642" s="330" t="str">
        <v>8QBBZ9</v>
      </c>
      <c r="F642" s="330" t="str">
        <v>OW</v>
      </c>
      <c r="G642" s="330" t="str">
        <v>Outbound</v>
      </c>
      <c r="H642" s="330" t="str">
        <v>4S6015</v>
      </c>
      <c r="I642" s="331" t="str">
        <v>SSH-VRN</v>
      </c>
      <c r="J642" s="884">
        <v>45773</v>
      </c>
      <c r="K642" s="330">
        <v>1</v>
      </c>
      <c r="L642" s="330">
        <v>1</v>
      </c>
      <c r="M642" s="330">
        <v>265.76</v>
      </c>
      <c r="N642" s="330">
        <v>37.950000000000003</v>
      </c>
      <c r="O642" s="330">
        <v>53</v>
      </c>
      <c r="P642" s="330">
        <v>356.71</v>
      </c>
      <c r="Q642" s="330" t="str">
        <v>Confirmed</v>
      </c>
      <c r="R642" s="330" t="str">
        <v>Closed Deal</v>
      </c>
      <c r="S642" s="330" t="str">
        <v>SSH</v>
      </c>
      <c r="T642" s="330" t="str">
        <v>VRN</v>
      </c>
      <c r="U642" s="330" t="str">
        <v>VRN</v>
      </c>
      <c r="V642" s="330">
        <v>6</v>
      </c>
      <c r="W642" s="330">
        <v>69</v>
      </c>
      <c r="X642" s="330" t="str">
        <v>E25-05B</v>
      </c>
      <c r="Y642" s="330">
        <v>186</v>
      </c>
      <c r="Z642" s="330">
        <v>186</v>
      </c>
      <c r="AA642" s="330">
        <v>0</v>
      </c>
      <c r="AB642" s="16" t="str">
        <v>E25</v>
      </c>
    </row>
    <row r="643" spans="1:28" x14ac:dyDescent="0.35">
      <c r="A643" s="331">
        <v>45705</v>
      </c>
      <c r="B643" s="330" t="str">
        <v>Genius</v>
      </c>
      <c r="C643" s="330" t="str">
        <v>Distributor</v>
      </c>
      <c r="D643" s="330" t="str">
        <v/>
      </c>
      <c r="E643" s="330" t="str">
        <v/>
      </c>
      <c r="F643" s="330" t="str">
        <v>OW</v>
      </c>
      <c r="G643" s="330" t="str">
        <v>Outbound</v>
      </c>
      <c r="H643" s="330" t="str">
        <v>4S6006</v>
      </c>
      <c r="I643" s="331" t="str">
        <v>NAP-SSH</v>
      </c>
      <c r="J643" s="884">
        <v>45887</v>
      </c>
      <c r="K643" s="330">
        <v>4</v>
      </c>
      <c r="L643" s="330">
        <v>4</v>
      </c>
      <c r="M643" s="330">
        <v>280</v>
      </c>
      <c r="N643" s="330">
        <v>0</v>
      </c>
      <c r="O643" s="330">
        <v>0</v>
      </c>
      <c r="P643" s="330">
        <v>1120</v>
      </c>
      <c r="Q643" s="330" t="str">
        <v>Confirmed</v>
      </c>
      <c r="R643" s="330" t="str">
        <v>Closed Deal</v>
      </c>
      <c r="S643" s="330" t="str">
        <v>NAP</v>
      </c>
      <c r="T643" s="330" t="str">
        <v>SSH</v>
      </c>
      <c r="U643" s="330" t="str">
        <v>NAP</v>
      </c>
      <c r="V643" s="330">
        <v>1</v>
      </c>
      <c r="W643" s="330">
        <v>182</v>
      </c>
      <c r="X643" s="330" t="str">
        <v>S25-08</v>
      </c>
      <c r="Y643" s="330">
        <v>186</v>
      </c>
      <c r="Z643" s="330">
        <v>98</v>
      </c>
      <c r="AA643" s="330">
        <v>88</v>
      </c>
      <c r="AB643" s="16" t="str">
        <v>S25</v>
      </c>
    </row>
    <row r="644" spans="1:28" x14ac:dyDescent="0.35">
      <c r="A644" s="331">
        <v>45705</v>
      </c>
      <c r="B644" s="330" t="str">
        <v>Italgsa</v>
      </c>
      <c r="C644" s="330" t="str">
        <v>Tour Operator</v>
      </c>
      <c r="D644" s="330" t="str">
        <v/>
      </c>
      <c r="E644" s="330" t="str">
        <v/>
      </c>
      <c r="F644" s="330" t="str">
        <v>RT</v>
      </c>
      <c r="G644" s="330" t="str">
        <v>Outbound</v>
      </c>
      <c r="H644" s="330" t="str">
        <v>4S6006</v>
      </c>
      <c r="I644" s="331" t="str">
        <v>MXP-SSH</v>
      </c>
      <c r="J644" s="884">
        <v>45772</v>
      </c>
      <c r="K644" s="330">
        <v>2</v>
      </c>
      <c r="L644" s="330">
        <v>2</v>
      </c>
      <c r="M644" s="330">
        <v>275</v>
      </c>
      <c r="N644" s="330">
        <v>0</v>
      </c>
      <c r="O644" s="330">
        <v>0</v>
      </c>
      <c r="P644" s="330">
        <v>550</v>
      </c>
      <c r="Q644" s="330" t="str">
        <v>Confirmed</v>
      </c>
      <c r="R644" s="330" t="str">
        <v>Countersigned</v>
      </c>
      <c r="S644" s="330" t="str">
        <v>MXP</v>
      </c>
      <c r="T644" s="330" t="str">
        <v>SSH</v>
      </c>
      <c r="U644" s="330" t="str">
        <v>MXP</v>
      </c>
      <c r="V644" s="330">
        <v>5</v>
      </c>
      <c r="W644" s="330">
        <v>67</v>
      </c>
      <c r="X644" s="330" t="str">
        <v>E25-04</v>
      </c>
      <c r="Y644" s="330">
        <v>186</v>
      </c>
      <c r="Z644" s="330">
        <v>180</v>
      </c>
      <c r="AA644" s="330">
        <v>6</v>
      </c>
      <c r="AB644" s="16" t="str">
        <v>E25</v>
      </c>
    </row>
    <row r="645" spans="1:28" x14ac:dyDescent="0.35">
      <c r="A645" s="331">
        <v>45705</v>
      </c>
      <c r="B645" s="330" t="str">
        <v>Italgsa</v>
      </c>
      <c r="C645" s="330" t="str">
        <v>Tour Operator</v>
      </c>
      <c r="D645" s="330" t="str">
        <v/>
      </c>
      <c r="E645" s="330" t="str">
        <v/>
      </c>
      <c r="F645" s="330" t="str">
        <v>RT</v>
      </c>
      <c r="G645" s="330" t="str">
        <v>Inbound</v>
      </c>
      <c r="H645" s="330" t="str">
        <v>4S6005</v>
      </c>
      <c r="I645" s="331" t="str">
        <v>SSH-MXP</v>
      </c>
      <c r="J645" s="884">
        <v>45779</v>
      </c>
      <c r="K645" s="330">
        <v>2</v>
      </c>
      <c r="L645" s="330">
        <v>2</v>
      </c>
      <c r="M645" s="330">
        <v>275</v>
      </c>
      <c r="N645" s="330">
        <v>0</v>
      </c>
      <c r="O645" s="330">
        <v>0</v>
      </c>
      <c r="P645" s="330">
        <v>550</v>
      </c>
      <c r="Q645" s="330" t="str">
        <v>Confirmed</v>
      </c>
      <c r="R645" s="330" t="str">
        <v>Countersigned</v>
      </c>
      <c r="S645" s="330" t="str">
        <v>SSH</v>
      </c>
      <c r="T645" s="330" t="str">
        <v>MXP</v>
      </c>
      <c r="U645" s="330" t="str">
        <v>MXP</v>
      </c>
      <c r="V645" s="330">
        <v>5</v>
      </c>
      <c r="W645" s="330">
        <v>74</v>
      </c>
      <c r="X645" s="330" t="str">
        <v>E25-04</v>
      </c>
      <c r="Y645" s="330">
        <v>186</v>
      </c>
      <c r="Z645" s="330">
        <v>185</v>
      </c>
      <c r="AA645" s="330">
        <v>1</v>
      </c>
      <c r="AB645" s="16" t="str">
        <v>E25</v>
      </c>
    </row>
    <row r="646" spans="1:28" x14ac:dyDescent="0.35">
      <c r="A646" s="331">
        <v>45705</v>
      </c>
      <c r="B646" s="330" t="str">
        <v>SAND SRL</v>
      </c>
      <c r="C646" s="330" t="str">
        <v>Tour Operator</v>
      </c>
      <c r="D646" s="330" t="str">
        <v/>
      </c>
      <c r="E646" s="330" t="str">
        <v/>
      </c>
      <c r="F646" s="330" t="str">
        <v>RT</v>
      </c>
      <c r="G646" s="330" t="str">
        <v>Outbound</v>
      </c>
      <c r="H646" s="330" t="str">
        <v>SE5447</v>
      </c>
      <c r="I646" s="331" t="str">
        <v>NAP-SSH</v>
      </c>
      <c r="J646" s="884">
        <v>45765</v>
      </c>
      <c r="K646" s="330">
        <v>20</v>
      </c>
      <c r="L646" s="330">
        <v>20</v>
      </c>
      <c r="M646" s="330">
        <v>235</v>
      </c>
      <c r="N646" s="330">
        <v>0</v>
      </c>
      <c r="O646" s="330">
        <v>0</v>
      </c>
      <c r="P646" s="330">
        <v>4700</v>
      </c>
      <c r="Q646" s="330" t="str">
        <v>Confirmed</v>
      </c>
      <c r="R646" s="330" t="str">
        <v>Countersigned</v>
      </c>
      <c r="S646" s="330" t="str">
        <v>NAP</v>
      </c>
      <c r="T646" s="330" t="str">
        <v>SSH</v>
      </c>
      <c r="U646" s="330" t="str">
        <v>NAP</v>
      </c>
      <c r="V646" s="330">
        <v>5</v>
      </c>
      <c r="W646" s="330">
        <v>60</v>
      </c>
      <c r="X646" s="330" t="str">
        <v>E25-09B</v>
      </c>
      <c r="Y646" s="330">
        <v>96</v>
      </c>
      <c r="Z646" s="330">
        <v>99</v>
      </c>
      <c r="AA646" s="330">
        <v>-3</v>
      </c>
      <c r="AB646" s="16" t="str">
        <v>E25</v>
      </c>
    </row>
    <row r="647" spans="1:28" x14ac:dyDescent="0.35">
      <c r="A647" s="331">
        <v>45705</v>
      </c>
      <c r="B647" s="330" t="str">
        <v>SAND SRL</v>
      </c>
      <c r="C647" s="330" t="str">
        <v>Tour Operator</v>
      </c>
      <c r="D647" s="330" t="str">
        <v/>
      </c>
      <c r="E647" s="330" t="str">
        <v/>
      </c>
      <c r="F647" s="330" t="str">
        <v>RT</v>
      </c>
      <c r="G647" s="330" t="str">
        <v>Outbound</v>
      </c>
      <c r="H647" s="330" t="str">
        <v>SE5447</v>
      </c>
      <c r="I647" s="331" t="str">
        <v>NAP-SSH</v>
      </c>
      <c r="J647" s="884">
        <v>45772</v>
      </c>
      <c r="K647" s="330">
        <v>20</v>
      </c>
      <c r="L647" s="330">
        <v>20</v>
      </c>
      <c r="M647" s="330">
        <v>235</v>
      </c>
      <c r="N647" s="330">
        <v>0</v>
      </c>
      <c r="O647" s="330">
        <v>0</v>
      </c>
      <c r="P647" s="330">
        <v>4700</v>
      </c>
      <c r="Q647" s="330" t="str">
        <v>Confirmed</v>
      </c>
      <c r="R647" s="330" t="str">
        <v>Countersigned</v>
      </c>
      <c r="S647" s="330" t="str">
        <v>NAP</v>
      </c>
      <c r="T647" s="330" t="str">
        <v>SSH</v>
      </c>
      <c r="U647" s="330" t="str">
        <v>NAP</v>
      </c>
      <c r="V647" s="330">
        <v>5</v>
      </c>
      <c r="W647" s="330">
        <v>67</v>
      </c>
      <c r="X647" s="330" t="str">
        <v>E25-09B</v>
      </c>
      <c r="Y647" s="330">
        <v>65</v>
      </c>
      <c r="Z647" s="330">
        <v>48</v>
      </c>
      <c r="AA647" s="330">
        <v>17</v>
      </c>
      <c r="AB647" s="16" t="str">
        <v>E25</v>
      </c>
    </row>
    <row r="648" spans="1:28" x14ac:dyDescent="0.35">
      <c r="A648" s="331">
        <v>45705</v>
      </c>
      <c r="B648" s="330" t="str">
        <v>SAND SRL</v>
      </c>
      <c r="C648" s="330" t="str">
        <v>Tour Operator</v>
      </c>
      <c r="D648" s="330" t="str">
        <v/>
      </c>
      <c r="E648" s="330" t="str">
        <v/>
      </c>
      <c r="F648" s="330" t="str">
        <v>RT</v>
      </c>
      <c r="G648" s="330" t="str">
        <v>Inbound</v>
      </c>
      <c r="H648" s="330" t="str">
        <v>SE5446</v>
      </c>
      <c r="I648" s="331" t="str">
        <v>SSH-NAP</v>
      </c>
      <c r="J648" s="884">
        <v>45772</v>
      </c>
      <c r="K648" s="330">
        <v>20</v>
      </c>
      <c r="L648" s="330">
        <v>20</v>
      </c>
      <c r="M648" s="330">
        <v>235</v>
      </c>
      <c r="N648" s="330">
        <v>0</v>
      </c>
      <c r="O648" s="330">
        <v>0</v>
      </c>
      <c r="P648" s="330">
        <v>4700</v>
      </c>
      <c r="Q648" s="330" t="str">
        <v>Confirmed</v>
      </c>
      <c r="R648" s="330" t="str">
        <v>Countersigned</v>
      </c>
      <c r="S648" s="330" t="str">
        <v>SSH</v>
      </c>
      <c r="T648" s="330" t="str">
        <v>NAP</v>
      </c>
      <c r="U648" s="330" t="str">
        <v>NAP</v>
      </c>
      <c r="V648" s="330">
        <v>5</v>
      </c>
      <c r="W648" s="330">
        <v>67</v>
      </c>
      <c r="X648" s="330" t="str">
        <v>E25-09B</v>
      </c>
      <c r="Y648" s="330">
        <v>95</v>
      </c>
      <c r="Z648" s="330">
        <v>95</v>
      </c>
      <c r="AA648" s="330">
        <v>0</v>
      </c>
      <c r="AB648" s="16" t="str">
        <v>E25</v>
      </c>
    </row>
    <row r="649" spans="1:28" x14ac:dyDescent="0.35">
      <c r="A649" s="331">
        <v>45705</v>
      </c>
      <c r="B649" s="330" t="str">
        <v>SAND SRL</v>
      </c>
      <c r="C649" s="330" t="str">
        <v>Tour Operator</v>
      </c>
      <c r="D649" s="330" t="str">
        <v/>
      </c>
      <c r="E649" s="330" t="str">
        <v/>
      </c>
      <c r="F649" s="330" t="str">
        <v>RT</v>
      </c>
      <c r="G649" s="330" t="str">
        <v>Inbound</v>
      </c>
      <c r="H649" s="330" t="str">
        <v>SE5446</v>
      </c>
      <c r="I649" s="331" t="str">
        <v>SSH-NAP</v>
      </c>
      <c r="J649" s="884">
        <v>45779</v>
      </c>
      <c r="K649" s="330">
        <v>20</v>
      </c>
      <c r="L649" s="330">
        <v>20</v>
      </c>
      <c r="M649" s="330">
        <v>235</v>
      </c>
      <c r="N649" s="330">
        <v>0</v>
      </c>
      <c r="O649" s="330">
        <v>0</v>
      </c>
      <c r="P649" s="330">
        <v>4700</v>
      </c>
      <c r="Q649" s="330" t="str">
        <v>Confirmed</v>
      </c>
      <c r="R649" s="330" t="str">
        <v>Countersigned</v>
      </c>
      <c r="S649" s="330" t="str">
        <v>SSH</v>
      </c>
      <c r="T649" s="330" t="str">
        <v>NAP</v>
      </c>
      <c r="U649" s="330" t="str">
        <v>NAP</v>
      </c>
      <c r="V649" s="330">
        <v>5</v>
      </c>
      <c r="W649" s="330">
        <v>74</v>
      </c>
      <c r="X649" s="330" t="str">
        <v>E25-09B</v>
      </c>
      <c r="Y649" s="330">
        <v>77</v>
      </c>
      <c r="Z649" s="330">
        <v>76</v>
      </c>
      <c r="AA649" s="330">
        <v>1</v>
      </c>
      <c r="AB649" s="16" t="str">
        <v>E25</v>
      </c>
    </row>
    <row r="650" spans="1:28" x14ac:dyDescent="0.35">
      <c r="A650" s="331">
        <v>45705</v>
      </c>
      <c r="B650" s="330" t="str">
        <v>Goingit</v>
      </c>
      <c r="C650" s="330" t="str">
        <v>Tour Operator</v>
      </c>
      <c r="D650" s="330" t="str">
        <v/>
      </c>
      <c r="E650" s="330" t="str">
        <v/>
      </c>
      <c r="F650" s="330" t="str">
        <v>RT</v>
      </c>
      <c r="G650" s="330" t="str">
        <v>Outbound</v>
      </c>
      <c r="H650" s="330" t="str">
        <v>4S6016</v>
      </c>
      <c r="I650" s="331" t="str">
        <v>VRN-SSH</v>
      </c>
      <c r="J650" s="884">
        <v>45766</v>
      </c>
      <c r="K650" s="330">
        <v>20</v>
      </c>
      <c r="L650" s="330">
        <v>20</v>
      </c>
      <c r="M650" s="330">
        <v>255</v>
      </c>
      <c r="N650" s="330">
        <v>0</v>
      </c>
      <c r="O650" s="330">
        <v>0</v>
      </c>
      <c r="P650" s="330">
        <v>5100</v>
      </c>
      <c r="Q650" s="330" t="str">
        <v>Confirmed</v>
      </c>
      <c r="R650" s="330" t="str">
        <v>Countersigned</v>
      </c>
      <c r="S650" s="330" t="str">
        <v>VRN</v>
      </c>
      <c r="T650" s="330" t="str">
        <v>SSH</v>
      </c>
      <c r="U650" s="330" t="str">
        <v>VRN</v>
      </c>
      <c r="V650" s="330">
        <v>6</v>
      </c>
      <c r="W650" s="330">
        <v>61</v>
      </c>
      <c r="X650" s="330" t="str">
        <v>E25-05B</v>
      </c>
      <c r="Y650" s="330">
        <v>186</v>
      </c>
      <c r="Z650" s="330">
        <v>185</v>
      </c>
      <c r="AA650" s="330">
        <v>1</v>
      </c>
      <c r="AB650" s="16" t="str">
        <v>E25</v>
      </c>
    </row>
    <row r="651" spans="1:28" x14ac:dyDescent="0.35">
      <c r="A651" s="331">
        <v>45705</v>
      </c>
      <c r="B651" s="330" t="str">
        <v>Goingit</v>
      </c>
      <c r="C651" s="330" t="str">
        <v>Tour Operator</v>
      </c>
      <c r="D651" s="330" t="str">
        <v/>
      </c>
      <c r="E651" s="330" t="str">
        <v/>
      </c>
      <c r="F651" s="330" t="str">
        <v>RT</v>
      </c>
      <c r="G651" s="330" t="str">
        <v>Inbound</v>
      </c>
      <c r="H651" s="330" t="str">
        <v>4S6015</v>
      </c>
      <c r="I651" s="331" t="str">
        <v>SSH-VRN</v>
      </c>
      <c r="J651" s="884">
        <v>45773</v>
      </c>
      <c r="K651" s="330">
        <v>20</v>
      </c>
      <c r="L651" s="330">
        <v>20</v>
      </c>
      <c r="M651" s="330">
        <v>255</v>
      </c>
      <c r="N651" s="330">
        <v>0</v>
      </c>
      <c r="O651" s="330">
        <v>0</v>
      </c>
      <c r="P651" s="330">
        <v>5100</v>
      </c>
      <c r="Q651" s="330" t="str">
        <v>Confirmed</v>
      </c>
      <c r="R651" s="330" t="str">
        <v>Countersigned</v>
      </c>
      <c r="S651" s="330" t="str">
        <v>SSH</v>
      </c>
      <c r="T651" s="330" t="str">
        <v>VRN</v>
      </c>
      <c r="U651" s="330" t="str">
        <v>VRN</v>
      </c>
      <c r="V651" s="330">
        <v>6</v>
      </c>
      <c r="W651" s="330">
        <v>68</v>
      </c>
      <c r="X651" s="330" t="str">
        <v>E25-05B</v>
      </c>
      <c r="Y651" s="330">
        <v>186</v>
      </c>
      <c r="Z651" s="330">
        <v>186</v>
      </c>
      <c r="AA651" s="330">
        <v>0</v>
      </c>
      <c r="AB651" s="16" t="str">
        <v>E25</v>
      </c>
    </row>
    <row r="652" spans="1:28" x14ac:dyDescent="0.35">
      <c r="A652" s="331">
        <v>45705</v>
      </c>
      <c r="B652" s="330" t="str">
        <v>Miti Viaggi</v>
      </c>
      <c r="C652" s="330" t="str">
        <v>Tour Operator</v>
      </c>
      <c r="D652" s="330" t="str">
        <v/>
      </c>
      <c r="E652" s="330" t="str">
        <v/>
      </c>
      <c r="F652" s="330" t="str">
        <v>RT</v>
      </c>
      <c r="G652" s="330" t="str">
        <v>Outbound</v>
      </c>
      <c r="H652" s="330" t="str">
        <v>4S6004</v>
      </c>
      <c r="I652" s="331" t="str">
        <v>BRI-SSH</v>
      </c>
      <c r="J652" s="884">
        <v>45780</v>
      </c>
      <c r="K652" s="330">
        <v>0</v>
      </c>
      <c r="L652" s="330">
        <v>0</v>
      </c>
      <c r="M652" s="330">
        <v>0</v>
      </c>
      <c r="N652" s="330">
        <v>0</v>
      </c>
      <c r="O652" s="330">
        <v>0</v>
      </c>
      <c r="P652" s="330">
        <v>0</v>
      </c>
      <c r="Q652" s="330" t="str">
        <v>Cancelled</v>
      </c>
      <c r="R652" s="330" t="str">
        <v>Cancelled</v>
      </c>
      <c r="S652" s="330" t="str">
        <v>BRI</v>
      </c>
      <c r="T652" s="330" t="str">
        <v>SSH</v>
      </c>
      <c r="U652" s="330" t="str">
        <v>BRI</v>
      </c>
      <c r="V652" s="330">
        <v>6</v>
      </c>
      <c r="W652" s="330">
        <v>75</v>
      </c>
      <c r="X652" s="330" t="str">
        <v/>
      </c>
      <c r="Y652" s="330" t="str">
        <v/>
      </c>
      <c r="Z652" s="330" t="str">
        <v/>
      </c>
      <c r="AA652" s="330" t="str">
        <v/>
      </c>
      <c r="AB652" s="16" t="str">
        <v/>
      </c>
    </row>
    <row r="653" spans="1:28" x14ac:dyDescent="0.35">
      <c r="A653" s="331">
        <v>45705</v>
      </c>
      <c r="B653" s="330" t="str">
        <v>Miti Viaggi</v>
      </c>
      <c r="C653" s="330" t="str">
        <v>Tour Operator</v>
      </c>
      <c r="D653" s="330" t="str">
        <v/>
      </c>
      <c r="E653" s="330" t="str">
        <v/>
      </c>
      <c r="F653" s="330" t="str">
        <v>RT</v>
      </c>
      <c r="G653" s="330" t="str">
        <v>Inbound</v>
      </c>
      <c r="H653" s="330" t="str">
        <v>4S6003</v>
      </c>
      <c r="I653" s="331" t="str">
        <v>SSH-BRI</v>
      </c>
      <c r="J653" s="884">
        <v>45787</v>
      </c>
      <c r="K653" s="330">
        <v>0</v>
      </c>
      <c r="L653" s="330">
        <v>0</v>
      </c>
      <c r="M653" s="330">
        <v>0</v>
      </c>
      <c r="N653" s="330">
        <v>0</v>
      </c>
      <c r="O653" s="330">
        <v>0</v>
      </c>
      <c r="P653" s="330">
        <v>0</v>
      </c>
      <c r="Q653" s="330" t="str">
        <v>Cancelled</v>
      </c>
      <c r="R653" s="330" t="str">
        <v>Cancelled</v>
      </c>
      <c r="S653" s="330" t="str">
        <v>SSH</v>
      </c>
      <c r="T653" s="330" t="str">
        <v>BRI</v>
      </c>
      <c r="U653" s="330" t="str">
        <v>BRI</v>
      </c>
      <c r="V653" s="330">
        <v>6</v>
      </c>
      <c r="W653" s="330">
        <v>82</v>
      </c>
      <c r="X653" s="330" t="str">
        <v/>
      </c>
      <c r="Y653" s="330" t="str">
        <v/>
      </c>
      <c r="Z653" s="330" t="str">
        <v/>
      </c>
      <c r="AA653" s="330" t="str">
        <v/>
      </c>
      <c r="AB653" s="16" t="str">
        <v/>
      </c>
    </row>
    <row r="654" spans="1:28" x14ac:dyDescent="0.35">
      <c r="A654" s="331">
        <v>45705</v>
      </c>
      <c r="B654" s="330" t="str">
        <v>Searcharter</v>
      </c>
      <c r="C654" s="330" t="str">
        <v>Distributor</v>
      </c>
      <c r="D654" s="330" t="str">
        <v/>
      </c>
      <c r="E654" s="330" t="str">
        <v>Q4JLY</v>
      </c>
      <c r="F654" s="330" t="str">
        <v>RT</v>
      </c>
      <c r="G654" s="330" t="str">
        <v>Outbound</v>
      </c>
      <c r="H654" s="330" t="str">
        <v>4S6004</v>
      </c>
      <c r="I654" s="331" t="str">
        <v>BRI-SSH</v>
      </c>
      <c r="J654" s="884">
        <v>45878</v>
      </c>
      <c r="K654" s="330">
        <v>3</v>
      </c>
      <c r="L654" s="330">
        <v>3</v>
      </c>
      <c r="M654" s="330">
        <v>277.5</v>
      </c>
      <c r="N654" s="330">
        <v>0</v>
      </c>
      <c r="O654" s="330">
        <v>0</v>
      </c>
      <c r="P654" s="330">
        <v>832.5</v>
      </c>
      <c r="Q654" s="330" t="str">
        <v>Confirmed</v>
      </c>
      <c r="R654" s="330" t="str">
        <v>Closed Deal</v>
      </c>
      <c r="S654" s="330" t="str">
        <v>BRI</v>
      </c>
      <c r="T654" s="330" t="str">
        <v>SSH</v>
      </c>
      <c r="U654" s="330" t="str">
        <v>BRI</v>
      </c>
      <c r="V654" s="330">
        <v>6</v>
      </c>
      <c r="W654" s="330">
        <v>173</v>
      </c>
      <c r="X654" s="330" t="str">
        <v>S25-01</v>
      </c>
      <c r="Y654" s="330">
        <v>186</v>
      </c>
      <c r="Z654" s="330">
        <v>274</v>
      </c>
      <c r="AA654" s="330">
        <v>-88</v>
      </c>
      <c r="AB654" s="16" t="str">
        <v>S25</v>
      </c>
    </row>
    <row r="655" spans="1:28" x14ac:dyDescent="0.35">
      <c r="A655" s="331">
        <v>45705</v>
      </c>
      <c r="B655" s="330" t="str">
        <v>Searcharter</v>
      </c>
      <c r="C655" s="330" t="str">
        <v>Distributor</v>
      </c>
      <c r="D655" s="330" t="str">
        <v/>
      </c>
      <c r="E655" s="330" t="str">
        <v>Q4JLY</v>
      </c>
      <c r="F655" s="330" t="str">
        <v>RT</v>
      </c>
      <c r="G655" s="330" t="str">
        <v>Inbound</v>
      </c>
      <c r="H655" s="330" t="str">
        <v>4S6003</v>
      </c>
      <c r="I655" s="331" t="str">
        <v>SSH-BRI</v>
      </c>
      <c r="J655" s="884">
        <v>45892</v>
      </c>
      <c r="K655" s="330">
        <v>3</v>
      </c>
      <c r="L655" s="330">
        <v>3</v>
      </c>
      <c r="M655" s="330">
        <v>277.5</v>
      </c>
      <c r="N655" s="330">
        <v>0</v>
      </c>
      <c r="O655" s="330">
        <v>0</v>
      </c>
      <c r="P655" s="330">
        <v>832.5</v>
      </c>
      <c r="Q655" s="330" t="str">
        <v>Confirmed</v>
      </c>
      <c r="R655" s="330" t="str">
        <v>Closed Deal</v>
      </c>
      <c r="S655" s="330" t="str">
        <v>SSH</v>
      </c>
      <c r="T655" s="330" t="str">
        <v>BRI</v>
      </c>
      <c r="U655" s="330" t="str">
        <v>BRI</v>
      </c>
      <c r="V655" s="330">
        <v>6</v>
      </c>
      <c r="W655" s="330">
        <v>187</v>
      </c>
      <c r="X655" s="330" t="str">
        <v>S25-01</v>
      </c>
      <c r="Y655" s="330">
        <v>186</v>
      </c>
      <c r="Z655" s="330">
        <v>254</v>
      </c>
      <c r="AA655" s="330">
        <v>-68</v>
      </c>
      <c r="AB655" s="16" t="str">
        <v>S25</v>
      </c>
    </row>
    <row r="656" spans="1:28" x14ac:dyDescent="0.35">
      <c r="A656" s="331">
        <v>45706</v>
      </c>
      <c r="B656" s="330" t="str">
        <v>Genius</v>
      </c>
      <c r="C656" s="330" t="str">
        <v>Distributor</v>
      </c>
      <c r="D656" s="330" t="str">
        <v/>
      </c>
      <c r="E656" s="330" t="str">
        <v/>
      </c>
      <c r="F656" s="330" t="str">
        <v>OW</v>
      </c>
      <c r="G656" s="330" t="str">
        <v>Outbound</v>
      </c>
      <c r="H656" s="330" t="str">
        <v>4S6032</v>
      </c>
      <c r="I656" s="331" t="str">
        <v>NAP-SSH</v>
      </c>
      <c r="J656" s="884">
        <v>45760</v>
      </c>
      <c r="K656" s="330">
        <v>1</v>
      </c>
      <c r="L656" s="330">
        <v>1</v>
      </c>
      <c r="M656" s="330">
        <v>150</v>
      </c>
      <c r="N656" s="330">
        <v>0</v>
      </c>
      <c r="O656" s="330">
        <v>0</v>
      </c>
      <c r="P656" s="330">
        <v>150</v>
      </c>
      <c r="Q656" s="330" t="str">
        <v>Confirmed</v>
      </c>
      <c r="R656" s="330" t="str">
        <v>Closed Deal</v>
      </c>
      <c r="S656" s="330" t="str">
        <v>NAP</v>
      </c>
      <c r="T656" s="330" t="str">
        <v>SSH</v>
      </c>
      <c r="U656" s="330" t="str">
        <v>NAP</v>
      </c>
      <c r="V656" s="330">
        <v>7</v>
      </c>
      <c r="W656" s="330">
        <v>54</v>
      </c>
      <c r="X656" s="330" t="str">
        <v>E25-03B</v>
      </c>
      <c r="Y656" s="330">
        <v>186</v>
      </c>
      <c r="Z656" s="330">
        <v>157</v>
      </c>
      <c r="AA656" s="330">
        <v>29</v>
      </c>
      <c r="AB656" s="16" t="str">
        <v>E25</v>
      </c>
    </row>
    <row r="657" spans="1:28" x14ac:dyDescent="0.35">
      <c r="A657" s="331">
        <v>45706</v>
      </c>
      <c r="B657" s="330" t="str">
        <v>Genius</v>
      </c>
      <c r="C657" s="330" t="str">
        <v>Distributor</v>
      </c>
      <c r="D657" s="330" t="str">
        <v/>
      </c>
      <c r="E657" s="330" t="str">
        <v/>
      </c>
      <c r="F657" s="330" t="str">
        <v>OW</v>
      </c>
      <c r="G657" s="330" t="str">
        <v>Outbound</v>
      </c>
      <c r="H657" s="330" t="str">
        <v>4S6031</v>
      </c>
      <c r="I657" s="331" t="str">
        <v>SSH-NAP</v>
      </c>
      <c r="J657" s="884">
        <v>45767</v>
      </c>
      <c r="K657" s="330">
        <v>1</v>
      </c>
      <c r="L657" s="330">
        <v>1</v>
      </c>
      <c r="M657" s="330">
        <v>150</v>
      </c>
      <c r="N657" s="330">
        <v>0</v>
      </c>
      <c r="O657" s="330">
        <v>0</v>
      </c>
      <c r="P657" s="330">
        <v>150</v>
      </c>
      <c r="Q657" s="330" t="str">
        <v>Confirmed</v>
      </c>
      <c r="R657" s="330" t="str">
        <v>Closed Deal</v>
      </c>
      <c r="S657" s="330" t="str">
        <v>SSH</v>
      </c>
      <c r="T657" s="330" t="str">
        <v>NAP</v>
      </c>
      <c r="U657" s="330" t="str">
        <v>NAP</v>
      </c>
      <c r="V657" s="330">
        <v>7</v>
      </c>
      <c r="W657" s="330">
        <v>61</v>
      </c>
      <c r="X657" s="330" t="str">
        <v>E25-03B</v>
      </c>
      <c r="Y657" s="330">
        <v>186</v>
      </c>
      <c r="Z657" s="330">
        <v>162</v>
      </c>
      <c r="AA657" s="330">
        <v>24</v>
      </c>
      <c r="AB657" s="16" t="str">
        <v>E25</v>
      </c>
    </row>
    <row r="658" spans="1:28" x14ac:dyDescent="0.35">
      <c r="A658" s="331">
        <v>45705.5</v>
      </c>
      <c r="B658" s="330" t="str">
        <v>GO7</v>
      </c>
      <c r="C658" s="330" t="str">
        <v>Distributor</v>
      </c>
      <c r="D658" s="330" t="str">
        <v>Website IBE</v>
      </c>
      <c r="E658" s="330" t="str">
        <v>ZXBAAG</v>
      </c>
      <c r="F658" s="330" t="str">
        <v>OW</v>
      </c>
      <c r="G658" s="330" t="str">
        <v>Outbound</v>
      </c>
      <c r="H658" s="330" t="str">
        <v>4S6016</v>
      </c>
      <c r="I658" s="331" t="str">
        <v>VRN-SSH</v>
      </c>
      <c r="J658" s="884">
        <v>45766</v>
      </c>
      <c r="K658" s="330">
        <v>1</v>
      </c>
      <c r="L658" s="330">
        <v>1</v>
      </c>
      <c r="M658" s="330">
        <v>290</v>
      </c>
      <c r="N658" s="330">
        <v>24.69</v>
      </c>
      <c r="O658" s="330">
        <v>53</v>
      </c>
      <c r="P658" s="330">
        <v>367.69</v>
      </c>
      <c r="Q658" s="330" t="str">
        <v>Confirmed</v>
      </c>
      <c r="R658" s="330" t="str">
        <v>Closed Deal</v>
      </c>
      <c r="S658" s="330" t="str">
        <v>VRN</v>
      </c>
      <c r="T658" s="330" t="str">
        <v>SSH</v>
      </c>
      <c r="U658" s="330" t="str">
        <v>VRN</v>
      </c>
      <c r="V658" s="330">
        <v>6</v>
      </c>
      <c r="W658" s="330">
        <v>60.5</v>
      </c>
      <c r="X658" s="330" t="str">
        <v>E25-05B</v>
      </c>
      <c r="Y658" s="330">
        <v>186</v>
      </c>
      <c r="Z658" s="330">
        <v>185</v>
      </c>
      <c r="AA658" s="330">
        <v>1</v>
      </c>
      <c r="AB658" s="16" t="str">
        <v>E25</v>
      </c>
    </row>
    <row r="659" spans="1:28" x14ac:dyDescent="0.35">
      <c r="A659" s="331">
        <v>45705.5</v>
      </c>
      <c r="B659" s="330" t="str">
        <v>GO7</v>
      </c>
      <c r="C659" s="330" t="str">
        <v>Distributor</v>
      </c>
      <c r="D659" s="330" t="str">
        <v>Website IBE</v>
      </c>
      <c r="E659" s="330" t="str">
        <v>ZXBAAG</v>
      </c>
      <c r="F659" s="330" t="str">
        <v>OW</v>
      </c>
      <c r="G659" s="330" t="str">
        <v>Outbound</v>
      </c>
      <c r="H659" s="330" t="str">
        <v>4S6016</v>
      </c>
      <c r="I659" s="331" t="str">
        <v>VRN-SSH</v>
      </c>
      <c r="J659" s="884">
        <v>45766</v>
      </c>
      <c r="K659" s="330">
        <v>1</v>
      </c>
      <c r="L659" s="330">
        <v>1</v>
      </c>
      <c r="M659" s="330">
        <v>290</v>
      </c>
      <c r="N659" s="330">
        <v>24.69</v>
      </c>
      <c r="O659" s="330">
        <v>53</v>
      </c>
      <c r="P659" s="330">
        <v>367.69</v>
      </c>
      <c r="Q659" s="330" t="str">
        <v>Confirmed</v>
      </c>
      <c r="R659" s="330" t="str">
        <v>Closed Deal</v>
      </c>
      <c r="S659" s="330" t="str">
        <v>VRN</v>
      </c>
      <c r="T659" s="330" t="str">
        <v>SSH</v>
      </c>
      <c r="U659" s="330" t="str">
        <v>VRN</v>
      </c>
      <c r="V659" s="330">
        <v>6</v>
      </c>
      <c r="W659" s="330">
        <v>60.5</v>
      </c>
      <c r="X659" s="330" t="str">
        <v>E25-05B</v>
      </c>
      <c r="Y659" s="330">
        <v>186</v>
      </c>
      <c r="Z659" s="330">
        <v>185</v>
      </c>
      <c r="AA659" s="330">
        <v>1</v>
      </c>
      <c r="AB659" s="16" t="str">
        <v>E25</v>
      </c>
    </row>
    <row r="660" spans="1:28" x14ac:dyDescent="0.35">
      <c r="A660" s="331">
        <v>45705</v>
      </c>
      <c r="B660" s="330" t="str">
        <v>EuroAirlines</v>
      </c>
      <c r="C660" s="330" t="str">
        <v>Distributor</v>
      </c>
      <c r="D660" s="330" t="str">
        <v>AMADEUS</v>
      </c>
      <c r="E660" s="330" t="str">
        <v>11LE5H</v>
      </c>
      <c r="F660" s="330" t="str">
        <v>RT</v>
      </c>
      <c r="G660" s="330" t="str">
        <v>Outbound</v>
      </c>
      <c r="H660" s="330" t="str">
        <v>UJ6002</v>
      </c>
      <c r="I660" s="331" t="str">
        <v>VRN-SSH</v>
      </c>
      <c r="J660" s="884">
        <v>45878</v>
      </c>
      <c r="K660" s="330">
        <v>1</v>
      </c>
      <c r="L660" s="330">
        <v>1</v>
      </c>
      <c r="M660" s="330">
        <v>255</v>
      </c>
      <c r="N660" s="330">
        <v>23.04</v>
      </c>
      <c r="O660" s="330">
        <v>40</v>
      </c>
      <c r="P660" s="330">
        <v>318.04000000000002</v>
      </c>
      <c r="Q660" s="330" t="str">
        <v>Confirmed</v>
      </c>
      <c r="R660" s="330" t="str">
        <v>Closed Deal</v>
      </c>
      <c r="S660" s="330" t="str">
        <v>VRN</v>
      </c>
      <c r="T660" s="330" t="str">
        <v>SSH</v>
      </c>
      <c r="U660" s="330" t="str">
        <v>VRN</v>
      </c>
      <c r="V660" s="330">
        <v>6</v>
      </c>
      <c r="W660" s="330">
        <v>173</v>
      </c>
      <c r="X660" s="330" t="str">
        <v>S25-04</v>
      </c>
      <c r="Y660" s="330">
        <v>218</v>
      </c>
      <c r="Z660" s="330">
        <v>232</v>
      </c>
      <c r="AA660" s="330">
        <v>-14</v>
      </c>
      <c r="AB660" s="16" t="str">
        <v>S25</v>
      </c>
    </row>
    <row r="661" spans="1:28" x14ac:dyDescent="0.35">
      <c r="A661" s="331">
        <v>45705</v>
      </c>
      <c r="B661" s="330" t="str">
        <v>EuroAirlines</v>
      </c>
      <c r="C661" s="330" t="str">
        <v>Distributor</v>
      </c>
      <c r="D661" s="330" t="str">
        <v>AMADEUS</v>
      </c>
      <c r="E661" s="330" t="str">
        <v>11LE5H</v>
      </c>
      <c r="F661" s="330" t="str">
        <v>RT</v>
      </c>
      <c r="G661" s="330" t="str">
        <v>Inbound</v>
      </c>
      <c r="H661" s="330" t="str">
        <v>UJ6001</v>
      </c>
      <c r="I661" s="331" t="str">
        <v>SSH-VRN</v>
      </c>
      <c r="J661" s="884">
        <v>45885</v>
      </c>
      <c r="K661" s="330">
        <v>1</v>
      </c>
      <c r="L661" s="330">
        <v>1</v>
      </c>
      <c r="M661" s="330">
        <v>255</v>
      </c>
      <c r="N661" s="330">
        <v>37.72</v>
      </c>
      <c r="O661" s="330">
        <v>40</v>
      </c>
      <c r="P661" s="330">
        <v>332.72</v>
      </c>
      <c r="Q661" s="330" t="str">
        <v>Confirmed</v>
      </c>
      <c r="R661" s="330" t="str">
        <v>Closed Deal</v>
      </c>
      <c r="S661" s="330" t="str">
        <v>SSH</v>
      </c>
      <c r="T661" s="330" t="str">
        <v>VRN</v>
      </c>
      <c r="U661" s="330" t="str">
        <v>VRN</v>
      </c>
      <c r="V661" s="330">
        <v>6</v>
      </c>
      <c r="W661" s="330">
        <v>180</v>
      </c>
      <c r="X661" s="330" t="str">
        <v>S25-04</v>
      </c>
      <c r="Y661" s="330">
        <v>218</v>
      </c>
      <c r="Z661" s="330">
        <v>228</v>
      </c>
      <c r="AA661" s="330">
        <v>-10</v>
      </c>
      <c r="AB661" s="16" t="str">
        <v>S25</v>
      </c>
    </row>
    <row r="662" spans="1:28" x14ac:dyDescent="0.35">
      <c r="A662" s="331">
        <v>45705</v>
      </c>
      <c r="B662" s="330" t="str">
        <v>EuroAirlines</v>
      </c>
      <c r="C662" s="330" t="str">
        <v>Distributor</v>
      </c>
      <c r="D662" s="330" t="str">
        <v>AMADEUS</v>
      </c>
      <c r="E662" s="330" t="str">
        <v>11LE5H</v>
      </c>
      <c r="F662" s="330" t="str">
        <v>RT</v>
      </c>
      <c r="G662" s="330" t="str">
        <v>Outbound</v>
      </c>
      <c r="H662" s="330" t="str">
        <v>UJ6002</v>
      </c>
      <c r="I662" s="331" t="str">
        <v>VRN-SSH</v>
      </c>
      <c r="J662" s="884">
        <v>45878</v>
      </c>
      <c r="K662" s="330">
        <v>1</v>
      </c>
      <c r="L662" s="330">
        <v>1</v>
      </c>
      <c r="M662" s="330">
        <v>255</v>
      </c>
      <c r="N662" s="330">
        <v>23.04</v>
      </c>
      <c r="O662" s="330">
        <v>40</v>
      </c>
      <c r="P662" s="330">
        <v>318.04000000000002</v>
      </c>
      <c r="Q662" s="330" t="str">
        <v>Confirmed</v>
      </c>
      <c r="R662" s="330" t="str">
        <v>Closed Deal</v>
      </c>
      <c r="S662" s="330" t="str">
        <v>VRN</v>
      </c>
      <c r="T662" s="330" t="str">
        <v>SSH</v>
      </c>
      <c r="U662" s="330" t="str">
        <v>VRN</v>
      </c>
      <c r="V662" s="330">
        <v>6</v>
      </c>
      <c r="W662" s="330">
        <v>173</v>
      </c>
      <c r="X662" s="330" t="str">
        <v>S25-04</v>
      </c>
      <c r="Y662" s="330">
        <v>218</v>
      </c>
      <c r="Z662" s="330">
        <v>232</v>
      </c>
      <c r="AA662" s="330">
        <v>-14</v>
      </c>
      <c r="AB662" s="16" t="str">
        <v>S25</v>
      </c>
    </row>
    <row r="663" spans="1:28" x14ac:dyDescent="0.35">
      <c r="A663" s="331">
        <v>45705</v>
      </c>
      <c r="B663" s="330" t="str">
        <v>EuroAirlines</v>
      </c>
      <c r="C663" s="330" t="str">
        <v>Distributor</v>
      </c>
      <c r="D663" s="330" t="str">
        <v>AMADEUS</v>
      </c>
      <c r="E663" s="330" t="str">
        <v>11LE5H</v>
      </c>
      <c r="F663" s="330" t="str">
        <v>RT</v>
      </c>
      <c r="G663" s="330" t="str">
        <v>Inbound</v>
      </c>
      <c r="H663" s="330" t="str">
        <v>UJ6001</v>
      </c>
      <c r="I663" s="331" t="str">
        <v>SSH-VRN</v>
      </c>
      <c r="J663" s="884">
        <v>45885</v>
      </c>
      <c r="K663" s="330">
        <v>1</v>
      </c>
      <c r="L663" s="330">
        <v>1</v>
      </c>
      <c r="M663" s="330">
        <v>255</v>
      </c>
      <c r="N663" s="330">
        <v>37.72</v>
      </c>
      <c r="O663" s="330">
        <v>40</v>
      </c>
      <c r="P663" s="330">
        <v>332.72</v>
      </c>
      <c r="Q663" s="330" t="str">
        <v>Confirmed</v>
      </c>
      <c r="R663" s="330" t="str">
        <v>Closed Deal</v>
      </c>
      <c r="S663" s="330" t="str">
        <v>SSH</v>
      </c>
      <c r="T663" s="330" t="str">
        <v>VRN</v>
      </c>
      <c r="U663" s="330" t="str">
        <v>VRN</v>
      </c>
      <c r="V663" s="330">
        <v>6</v>
      </c>
      <c r="W663" s="330">
        <v>180</v>
      </c>
      <c r="X663" s="330" t="str">
        <v>S25-04</v>
      </c>
      <c r="Y663" s="330">
        <v>218</v>
      </c>
      <c r="Z663" s="330">
        <v>228</v>
      </c>
      <c r="AA663" s="330">
        <v>-10</v>
      </c>
      <c r="AB663" s="16" t="str">
        <v>S25</v>
      </c>
    </row>
    <row r="664" spans="1:28" x14ac:dyDescent="0.35">
      <c r="A664" s="331">
        <v>45699</v>
      </c>
      <c r="B664" s="330" t="str">
        <v>EuroAirlines</v>
      </c>
      <c r="C664" s="330" t="str">
        <v>Distributor</v>
      </c>
      <c r="D664" s="330" t="str">
        <v>AMADEUS</v>
      </c>
      <c r="E664" s="330" t="str">
        <v>11LC1C</v>
      </c>
      <c r="F664" s="330" t="str">
        <v>RT</v>
      </c>
      <c r="G664" s="330" t="str">
        <v>Outbound</v>
      </c>
      <c r="H664" s="330" t="str">
        <v>SM820</v>
      </c>
      <c r="I664" s="331" t="str">
        <v>NAP-SSH</v>
      </c>
      <c r="J664" s="884">
        <v>45753</v>
      </c>
      <c r="K664" s="330">
        <v>1</v>
      </c>
      <c r="L664" s="330">
        <v>1</v>
      </c>
      <c r="M664" s="330">
        <v>100</v>
      </c>
      <c r="N664" s="330">
        <v>34.04</v>
      </c>
      <c r="O664" s="330">
        <v>30</v>
      </c>
      <c r="P664" s="330">
        <v>164.04</v>
      </c>
      <c r="Q664" s="330" t="str">
        <v>Confirmed</v>
      </c>
      <c r="R664" s="330" t="str">
        <v>Closed Deal</v>
      </c>
      <c r="S664" s="330" t="str">
        <v>NAP</v>
      </c>
      <c r="T664" s="330" t="str">
        <v>SSH</v>
      </c>
      <c r="U664" s="330" t="str">
        <v>NAP</v>
      </c>
      <c r="V664" s="330">
        <v>7</v>
      </c>
      <c r="W664" s="330">
        <v>54</v>
      </c>
      <c r="X664" s="330" t="str">
        <v>E25-03A</v>
      </c>
      <c r="Y664" s="330">
        <v>85</v>
      </c>
      <c r="Z664" s="330">
        <v>82</v>
      </c>
      <c r="AA664" s="330">
        <v>3</v>
      </c>
      <c r="AB664" s="16" t="str">
        <v>E25</v>
      </c>
    </row>
    <row r="665" spans="1:28" x14ac:dyDescent="0.35">
      <c r="A665" s="331">
        <v>45699</v>
      </c>
      <c r="B665" s="330" t="str">
        <v>EuroAirlines</v>
      </c>
      <c r="C665" s="330" t="str">
        <v>Distributor</v>
      </c>
      <c r="D665" s="330" t="str">
        <v>AMADEUS</v>
      </c>
      <c r="E665" s="330" t="str">
        <v>11LC1C</v>
      </c>
      <c r="F665" s="330" t="str">
        <v>RT</v>
      </c>
      <c r="G665" s="330" t="str">
        <v>Inbound</v>
      </c>
      <c r="H665" s="330" t="str">
        <v>SM819</v>
      </c>
      <c r="I665" s="331" t="str">
        <v>SSH-NAP</v>
      </c>
      <c r="J665" s="884">
        <v>45760</v>
      </c>
      <c r="K665" s="330">
        <v>1</v>
      </c>
      <c r="L665" s="330">
        <v>1</v>
      </c>
      <c r="M665" s="330">
        <v>100</v>
      </c>
      <c r="N665" s="330">
        <v>38.92</v>
      </c>
      <c r="O665" s="330">
        <v>30</v>
      </c>
      <c r="P665" s="330">
        <v>168.92</v>
      </c>
      <c r="Q665" s="330" t="str">
        <v>Confirmed</v>
      </c>
      <c r="R665" s="330" t="str">
        <v>Closed Deal</v>
      </c>
      <c r="S665" s="330" t="str">
        <v>SSH</v>
      </c>
      <c r="T665" s="330" t="str">
        <v>NAP</v>
      </c>
      <c r="U665" s="330" t="str">
        <v>NAP</v>
      </c>
      <c r="V665" s="330">
        <v>7</v>
      </c>
      <c r="W665" s="330">
        <v>61</v>
      </c>
      <c r="X665" s="330" t="str">
        <v>E25-03A</v>
      </c>
      <c r="Y665" s="330">
        <v>85</v>
      </c>
      <c r="Z665" s="330">
        <v>85</v>
      </c>
      <c r="AA665" s="330">
        <v>0</v>
      </c>
      <c r="AB665" s="16" t="str">
        <v>E25</v>
      </c>
    </row>
    <row r="666" spans="1:28" x14ac:dyDescent="0.35">
      <c r="A666" s="331">
        <v>45699</v>
      </c>
      <c r="B666" s="330" t="str">
        <v>EuroAirlines</v>
      </c>
      <c r="C666" s="330" t="str">
        <v>Distributor</v>
      </c>
      <c r="D666" s="330" t="str">
        <v>AMADEUS</v>
      </c>
      <c r="E666" s="330" t="str">
        <v>11LC1C</v>
      </c>
      <c r="F666" s="330" t="str">
        <v>RT</v>
      </c>
      <c r="G666" s="330" t="str">
        <v>Outbound</v>
      </c>
      <c r="H666" s="330" t="str">
        <v>SM820</v>
      </c>
      <c r="I666" s="331" t="str">
        <v>NAP-SSH</v>
      </c>
      <c r="J666" s="884">
        <v>45753</v>
      </c>
      <c r="K666" s="330">
        <v>1</v>
      </c>
      <c r="L666" s="330">
        <v>1</v>
      </c>
      <c r="M666" s="330">
        <v>100</v>
      </c>
      <c r="N666" s="330">
        <v>34.04</v>
      </c>
      <c r="O666" s="330">
        <v>30</v>
      </c>
      <c r="P666" s="330">
        <v>164.04</v>
      </c>
      <c r="Q666" s="330" t="str">
        <v>Confirmed</v>
      </c>
      <c r="R666" s="330" t="str">
        <v>Closed Deal</v>
      </c>
      <c r="S666" s="330" t="str">
        <v>NAP</v>
      </c>
      <c r="T666" s="330" t="str">
        <v>SSH</v>
      </c>
      <c r="U666" s="330" t="str">
        <v>NAP</v>
      </c>
      <c r="V666" s="330">
        <v>7</v>
      </c>
      <c r="W666" s="330">
        <v>54</v>
      </c>
      <c r="X666" s="330" t="str">
        <v>E25-03A</v>
      </c>
      <c r="Y666" s="330">
        <v>85</v>
      </c>
      <c r="Z666" s="330">
        <v>82</v>
      </c>
      <c r="AA666" s="330">
        <v>3</v>
      </c>
      <c r="AB666" s="16" t="str">
        <v>E25</v>
      </c>
    </row>
    <row r="667" spans="1:28" x14ac:dyDescent="0.35">
      <c r="A667" s="331">
        <v>45699</v>
      </c>
      <c r="B667" s="330" t="str">
        <v>EuroAirlines</v>
      </c>
      <c r="C667" s="330" t="str">
        <v>Distributor</v>
      </c>
      <c r="D667" s="330" t="str">
        <v>AMADEUS</v>
      </c>
      <c r="E667" s="330" t="str">
        <v>11LC1C</v>
      </c>
      <c r="F667" s="330" t="str">
        <v>RT</v>
      </c>
      <c r="G667" s="330" t="str">
        <v>Inbound</v>
      </c>
      <c r="H667" s="330" t="str">
        <v>SM819</v>
      </c>
      <c r="I667" s="331" t="str">
        <v>SSH-NAP</v>
      </c>
      <c r="J667" s="884">
        <v>45760</v>
      </c>
      <c r="K667" s="330">
        <v>1</v>
      </c>
      <c r="L667" s="330">
        <v>1</v>
      </c>
      <c r="M667" s="330">
        <v>100</v>
      </c>
      <c r="N667" s="330">
        <v>38.92</v>
      </c>
      <c r="O667" s="330">
        <v>30</v>
      </c>
      <c r="P667" s="330">
        <v>168.92</v>
      </c>
      <c r="Q667" s="330" t="str">
        <v>Confirmed</v>
      </c>
      <c r="R667" s="330" t="str">
        <v>Closed Deal</v>
      </c>
      <c r="S667" s="330" t="str">
        <v>SSH</v>
      </c>
      <c r="T667" s="330" t="str">
        <v>NAP</v>
      </c>
      <c r="U667" s="330" t="str">
        <v>NAP</v>
      </c>
      <c r="V667" s="330">
        <v>7</v>
      </c>
      <c r="W667" s="330">
        <v>61</v>
      </c>
      <c r="X667" s="330" t="str">
        <v>E25-03A</v>
      </c>
      <c r="Y667" s="330">
        <v>85</v>
      </c>
      <c r="Z667" s="330">
        <v>85</v>
      </c>
      <c r="AA667" s="330">
        <v>0</v>
      </c>
      <c r="AB667" s="16" t="str">
        <v>E25</v>
      </c>
    </row>
    <row r="668" spans="1:28" x14ac:dyDescent="0.35">
      <c r="A668" s="331">
        <v>45699</v>
      </c>
      <c r="B668" s="330" t="str">
        <v>EuroAirlines</v>
      </c>
      <c r="C668" s="330" t="str">
        <v>Distributor</v>
      </c>
      <c r="D668" s="330" t="str">
        <v>AMADEUS</v>
      </c>
      <c r="E668" s="330" t="str">
        <v>11LC1C</v>
      </c>
      <c r="F668" s="330" t="str">
        <v>RT</v>
      </c>
      <c r="G668" s="330" t="str">
        <v>Outbound</v>
      </c>
      <c r="H668" s="330" t="str">
        <v>SM820</v>
      </c>
      <c r="I668" s="331" t="str">
        <v>NAP-SSH</v>
      </c>
      <c r="J668" s="884">
        <v>45753</v>
      </c>
      <c r="K668" s="330">
        <v>1</v>
      </c>
      <c r="L668" s="330">
        <v>1</v>
      </c>
      <c r="M668" s="330">
        <v>100</v>
      </c>
      <c r="N668" s="330">
        <v>34.04</v>
      </c>
      <c r="O668" s="330">
        <v>30</v>
      </c>
      <c r="P668" s="330">
        <v>164.04</v>
      </c>
      <c r="Q668" s="330" t="str">
        <v>Confirmed</v>
      </c>
      <c r="R668" s="330" t="str">
        <v>Closed Deal</v>
      </c>
      <c r="S668" s="330" t="str">
        <v>NAP</v>
      </c>
      <c r="T668" s="330" t="str">
        <v>SSH</v>
      </c>
      <c r="U668" s="330" t="str">
        <v>NAP</v>
      </c>
      <c r="V668" s="330">
        <v>7</v>
      </c>
      <c r="W668" s="330">
        <v>54</v>
      </c>
      <c r="X668" s="330" t="str">
        <v>E25-03A</v>
      </c>
      <c r="Y668" s="330">
        <v>85</v>
      </c>
      <c r="Z668" s="330">
        <v>82</v>
      </c>
      <c r="AA668" s="330">
        <v>3</v>
      </c>
      <c r="AB668" s="16" t="str">
        <v>E25</v>
      </c>
    </row>
    <row r="669" spans="1:28" x14ac:dyDescent="0.35">
      <c r="A669" s="331">
        <v>45699</v>
      </c>
      <c r="B669" s="330" t="str">
        <v>EuroAirlines</v>
      </c>
      <c r="C669" s="330" t="str">
        <v>Distributor</v>
      </c>
      <c r="D669" s="330" t="str">
        <v>AMADEUS</v>
      </c>
      <c r="E669" s="330" t="str">
        <v>11LC1C</v>
      </c>
      <c r="F669" s="330" t="str">
        <v>RT</v>
      </c>
      <c r="G669" s="330" t="str">
        <v>Inbound</v>
      </c>
      <c r="H669" s="330" t="str">
        <v>SM819</v>
      </c>
      <c r="I669" s="331" t="str">
        <v>SSH-NAP</v>
      </c>
      <c r="J669" s="884">
        <v>45760</v>
      </c>
      <c r="K669" s="330">
        <v>1</v>
      </c>
      <c r="L669" s="330">
        <v>1</v>
      </c>
      <c r="M669" s="330">
        <v>100</v>
      </c>
      <c r="N669" s="330">
        <v>38.92</v>
      </c>
      <c r="O669" s="330">
        <v>30</v>
      </c>
      <c r="P669" s="330">
        <v>168.92</v>
      </c>
      <c r="Q669" s="330" t="str">
        <v>Confirmed</v>
      </c>
      <c r="R669" s="330" t="str">
        <v>Closed Deal</v>
      </c>
      <c r="S669" s="330" t="str">
        <v>SSH</v>
      </c>
      <c r="T669" s="330" t="str">
        <v>NAP</v>
      </c>
      <c r="U669" s="330" t="str">
        <v>NAP</v>
      </c>
      <c r="V669" s="330">
        <v>7</v>
      </c>
      <c r="W669" s="330">
        <v>61</v>
      </c>
      <c r="X669" s="330" t="str">
        <v>E25-03A</v>
      </c>
      <c r="Y669" s="330">
        <v>85</v>
      </c>
      <c r="Z669" s="330">
        <v>85</v>
      </c>
      <c r="AA669" s="330">
        <v>0</v>
      </c>
      <c r="AB669" s="16" t="str">
        <v>E25</v>
      </c>
    </row>
    <row r="670" spans="1:28" x14ac:dyDescent="0.35">
      <c r="A670" s="331">
        <v>45699</v>
      </c>
      <c r="B670" s="330" t="str">
        <v>EuroAirlines</v>
      </c>
      <c r="C670" s="330" t="str">
        <v>Distributor</v>
      </c>
      <c r="D670" s="330" t="str">
        <v>AMADEUS</v>
      </c>
      <c r="E670" s="330" t="str">
        <v>11LC1C</v>
      </c>
      <c r="F670" s="330" t="str">
        <v>RT</v>
      </c>
      <c r="G670" s="330" t="str">
        <v>Outbound</v>
      </c>
      <c r="H670" s="330" t="str">
        <v>SM820</v>
      </c>
      <c r="I670" s="331" t="str">
        <v>NAP-SSH</v>
      </c>
      <c r="J670" s="884">
        <v>45753</v>
      </c>
      <c r="K670" s="330">
        <v>1</v>
      </c>
      <c r="L670" s="330">
        <v>1</v>
      </c>
      <c r="M670" s="330">
        <v>100</v>
      </c>
      <c r="N670" s="330">
        <v>34.04</v>
      </c>
      <c r="O670" s="330">
        <v>30</v>
      </c>
      <c r="P670" s="330">
        <v>164.04</v>
      </c>
      <c r="Q670" s="330" t="str">
        <v>Confirmed</v>
      </c>
      <c r="R670" s="330" t="str">
        <v>Closed Deal</v>
      </c>
      <c r="S670" s="330" t="str">
        <v>NAP</v>
      </c>
      <c r="T670" s="330" t="str">
        <v>SSH</v>
      </c>
      <c r="U670" s="330" t="str">
        <v>NAP</v>
      </c>
      <c r="V670" s="330">
        <v>7</v>
      </c>
      <c r="W670" s="330">
        <v>54</v>
      </c>
      <c r="X670" s="330" t="str">
        <v>E25-03A</v>
      </c>
      <c r="Y670" s="330">
        <v>85</v>
      </c>
      <c r="Z670" s="330">
        <v>82</v>
      </c>
      <c r="AA670" s="330">
        <v>3</v>
      </c>
      <c r="AB670" s="16" t="str">
        <v>E25</v>
      </c>
    </row>
    <row r="671" spans="1:28" x14ac:dyDescent="0.35">
      <c r="A671" s="331">
        <v>45699</v>
      </c>
      <c r="B671" s="330" t="str">
        <v>EuroAirlines</v>
      </c>
      <c r="C671" s="330" t="str">
        <v>Distributor</v>
      </c>
      <c r="D671" s="330" t="str">
        <v>AMADEUS</v>
      </c>
      <c r="E671" s="330" t="str">
        <v>11LC1C</v>
      </c>
      <c r="F671" s="330" t="str">
        <v>RT</v>
      </c>
      <c r="G671" s="330" t="str">
        <v>Inbound</v>
      </c>
      <c r="H671" s="330" t="str">
        <v>SM819</v>
      </c>
      <c r="I671" s="331" t="str">
        <v>SSH-NAP</v>
      </c>
      <c r="J671" s="884">
        <v>45760</v>
      </c>
      <c r="K671" s="330">
        <v>1</v>
      </c>
      <c r="L671" s="330">
        <v>1</v>
      </c>
      <c r="M671" s="330">
        <v>100</v>
      </c>
      <c r="N671" s="330">
        <v>38.92</v>
      </c>
      <c r="O671" s="330">
        <v>30</v>
      </c>
      <c r="P671" s="330">
        <v>168.92</v>
      </c>
      <c r="Q671" s="330" t="str">
        <v>Confirmed</v>
      </c>
      <c r="R671" s="330" t="str">
        <v>Closed Deal</v>
      </c>
      <c r="S671" s="330" t="str">
        <v>SSH</v>
      </c>
      <c r="T671" s="330" t="str">
        <v>NAP</v>
      </c>
      <c r="U671" s="330" t="str">
        <v>NAP</v>
      </c>
      <c r="V671" s="330">
        <v>7</v>
      </c>
      <c r="W671" s="330">
        <v>61</v>
      </c>
      <c r="X671" s="330" t="str">
        <v>E25-03A</v>
      </c>
      <c r="Y671" s="330">
        <v>85</v>
      </c>
      <c r="Z671" s="330">
        <v>85</v>
      </c>
      <c r="AA671" s="330">
        <v>0</v>
      </c>
      <c r="AB671" s="16" t="str">
        <v>E25</v>
      </c>
    </row>
    <row r="672" spans="1:28" x14ac:dyDescent="0.35">
      <c r="A672" s="331">
        <v>45706</v>
      </c>
      <c r="B672" s="330" t="str">
        <v>Good Days</v>
      </c>
      <c r="C672" s="330" t="str">
        <v>Tour Operator</v>
      </c>
      <c r="D672" s="330" t="str">
        <v/>
      </c>
      <c r="E672" s="330" t="str">
        <v/>
      </c>
      <c r="F672" s="330" t="str">
        <v>RT</v>
      </c>
      <c r="G672" s="330" t="str">
        <v>Outbound</v>
      </c>
      <c r="H672" s="330" t="str">
        <v>4S6004</v>
      </c>
      <c r="I672" s="331" t="str">
        <v>BRI-SSH</v>
      </c>
      <c r="J672" s="884">
        <v>45864</v>
      </c>
      <c r="K672" s="330">
        <v>30</v>
      </c>
      <c r="L672" s="330">
        <v>30</v>
      </c>
      <c r="M672" s="330">
        <v>210</v>
      </c>
      <c r="N672" s="330">
        <v>0</v>
      </c>
      <c r="O672" s="330">
        <v>0</v>
      </c>
      <c r="P672" s="330">
        <v>6300</v>
      </c>
      <c r="Q672" s="330" t="str">
        <v>Confirmed</v>
      </c>
      <c r="R672" s="330" t="str">
        <v>Countersigned</v>
      </c>
      <c r="S672" s="330" t="str">
        <v>BRI</v>
      </c>
      <c r="T672" s="330" t="str">
        <v>SSH</v>
      </c>
      <c r="U672" s="330" t="str">
        <v>BRI</v>
      </c>
      <c r="V672" s="330">
        <v>6</v>
      </c>
      <c r="W672" s="330">
        <v>158</v>
      </c>
      <c r="X672" s="330" t="str">
        <v>S25-01</v>
      </c>
      <c r="Y672" s="330">
        <v>186</v>
      </c>
      <c r="Z672" s="330">
        <v>198</v>
      </c>
      <c r="AA672" s="330">
        <v>-12</v>
      </c>
      <c r="AB672" s="16" t="str">
        <v>S25</v>
      </c>
    </row>
    <row r="673" spans="1:28" x14ac:dyDescent="0.35">
      <c r="A673" s="331">
        <v>45706</v>
      </c>
      <c r="B673" s="330" t="str">
        <v>Good Days</v>
      </c>
      <c r="C673" s="330" t="str">
        <v>Tour Operator</v>
      </c>
      <c r="D673" s="330" t="str">
        <v/>
      </c>
      <c r="E673" s="330" t="str">
        <v/>
      </c>
      <c r="F673" s="330" t="str">
        <v>RT</v>
      </c>
      <c r="G673" s="330" t="str">
        <v>Outbound</v>
      </c>
      <c r="H673" s="330" t="str">
        <v>4S6004</v>
      </c>
      <c r="I673" s="331" t="str">
        <v>BRI-SSH</v>
      </c>
      <c r="J673" s="884">
        <v>45871</v>
      </c>
      <c r="K673" s="330">
        <v>30</v>
      </c>
      <c r="L673" s="330">
        <v>30</v>
      </c>
      <c r="M673" s="330">
        <v>210</v>
      </c>
      <c r="N673" s="330">
        <v>0</v>
      </c>
      <c r="O673" s="330">
        <v>0</v>
      </c>
      <c r="P673" s="330">
        <v>6300</v>
      </c>
      <c r="Q673" s="330" t="str">
        <v>Confirmed</v>
      </c>
      <c r="R673" s="330" t="str">
        <v>Countersigned</v>
      </c>
      <c r="S673" s="330" t="str">
        <v>BRI</v>
      </c>
      <c r="T673" s="330" t="str">
        <v>SSH</v>
      </c>
      <c r="U673" s="330" t="str">
        <v>BRI</v>
      </c>
      <c r="V673" s="330">
        <v>6</v>
      </c>
      <c r="W673" s="330">
        <v>165</v>
      </c>
      <c r="X673" s="330" t="str">
        <v>S25-01</v>
      </c>
      <c r="Y673" s="330">
        <v>186</v>
      </c>
      <c r="Z673" s="330">
        <v>224</v>
      </c>
      <c r="AA673" s="330">
        <v>-38</v>
      </c>
      <c r="AB673" s="16" t="str">
        <v>S25</v>
      </c>
    </row>
    <row r="674" spans="1:28" x14ac:dyDescent="0.35">
      <c r="A674" s="331">
        <v>45706</v>
      </c>
      <c r="B674" s="330" t="str">
        <v>Good Days</v>
      </c>
      <c r="C674" s="330" t="str">
        <v>Tour Operator</v>
      </c>
      <c r="D674" s="330" t="str">
        <v/>
      </c>
      <c r="E674" s="330" t="str">
        <v/>
      </c>
      <c r="F674" s="330" t="str">
        <v>RT</v>
      </c>
      <c r="G674" s="330" t="str">
        <v>Outbound</v>
      </c>
      <c r="H674" s="330" t="str">
        <v>4S6004</v>
      </c>
      <c r="I674" s="331" t="str">
        <v>BRI-SSH</v>
      </c>
      <c r="J674" s="884">
        <v>45878</v>
      </c>
      <c r="K674" s="330">
        <v>30</v>
      </c>
      <c r="L674" s="330">
        <v>30</v>
      </c>
      <c r="M674" s="330">
        <v>210</v>
      </c>
      <c r="N674" s="330">
        <v>0</v>
      </c>
      <c r="O674" s="330">
        <v>0</v>
      </c>
      <c r="P674" s="330">
        <v>6300</v>
      </c>
      <c r="Q674" s="330" t="str">
        <v>Confirmed</v>
      </c>
      <c r="R674" s="330" t="str">
        <v>Countersigned</v>
      </c>
      <c r="S674" s="330" t="str">
        <v>BRI</v>
      </c>
      <c r="T674" s="330" t="str">
        <v>SSH</v>
      </c>
      <c r="U674" s="330" t="str">
        <v>BRI</v>
      </c>
      <c r="V674" s="330">
        <v>6</v>
      </c>
      <c r="W674" s="330">
        <v>172</v>
      </c>
      <c r="X674" s="330" t="str">
        <v>S25-01</v>
      </c>
      <c r="Y674" s="330">
        <v>186</v>
      </c>
      <c r="Z674" s="330">
        <v>274</v>
      </c>
      <c r="AA674" s="330">
        <v>-88</v>
      </c>
      <c r="AB674" s="16" t="str">
        <v>S25</v>
      </c>
    </row>
    <row r="675" spans="1:28" x14ac:dyDescent="0.35">
      <c r="A675" s="331">
        <v>45706</v>
      </c>
      <c r="B675" s="330" t="str">
        <v>Good Days</v>
      </c>
      <c r="C675" s="330" t="str">
        <v>Tour Operator</v>
      </c>
      <c r="D675" s="330" t="str">
        <v/>
      </c>
      <c r="E675" s="330" t="str">
        <v/>
      </c>
      <c r="F675" s="330" t="str">
        <v>RT</v>
      </c>
      <c r="G675" s="330" t="str">
        <v>Outbound</v>
      </c>
      <c r="H675" s="330" t="str">
        <v>4S6004</v>
      </c>
      <c r="I675" s="331" t="str">
        <v>BRI-SSH</v>
      </c>
      <c r="J675" s="884">
        <v>45885</v>
      </c>
      <c r="K675" s="330">
        <v>30</v>
      </c>
      <c r="L675" s="330">
        <v>30</v>
      </c>
      <c r="M675" s="330">
        <v>210</v>
      </c>
      <c r="N675" s="330">
        <v>0</v>
      </c>
      <c r="O675" s="330">
        <v>0</v>
      </c>
      <c r="P675" s="330">
        <v>6300</v>
      </c>
      <c r="Q675" s="330" t="str">
        <v>Confirmed</v>
      </c>
      <c r="R675" s="330" t="str">
        <v>Countersigned</v>
      </c>
      <c r="S675" s="330" t="str">
        <v>BRI</v>
      </c>
      <c r="T675" s="330" t="str">
        <v>SSH</v>
      </c>
      <c r="U675" s="330" t="str">
        <v>BRI</v>
      </c>
      <c r="V675" s="330">
        <v>6</v>
      </c>
      <c r="W675" s="330">
        <v>179</v>
      </c>
      <c r="X675" s="330" t="str">
        <v>S25-01</v>
      </c>
      <c r="Y675" s="330">
        <v>186</v>
      </c>
      <c r="Z675" s="330">
        <v>249</v>
      </c>
      <c r="AA675" s="330">
        <v>-63</v>
      </c>
      <c r="AB675" s="16" t="str">
        <v>S25</v>
      </c>
    </row>
    <row r="676" spans="1:28" x14ac:dyDescent="0.35">
      <c r="A676" s="331">
        <v>45706</v>
      </c>
      <c r="B676" s="330" t="str">
        <v>Good Days</v>
      </c>
      <c r="C676" s="330" t="str">
        <v>Tour Operator</v>
      </c>
      <c r="D676" s="330" t="str">
        <v/>
      </c>
      <c r="E676" s="330" t="str">
        <v/>
      </c>
      <c r="F676" s="330" t="str">
        <v>RT</v>
      </c>
      <c r="G676" s="330" t="str">
        <v>Outbound</v>
      </c>
      <c r="H676" s="330" t="str">
        <v>4S6004</v>
      </c>
      <c r="I676" s="331" t="str">
        <v>BRI-SSH</v>
      </c>
      <c r="J676" s="884">
        <v>45892</v>
      </c>
      <c r="K676" s="330">
        <v>30</v>
      </c>
      <c r="L676" s="330">
        <v>30</v>
      </c>
      <c r="M676" s="330">
        <v>210</v>
      </c>
      <c r="N676" s="330">
        <v>0</v>
      </c>
      <c r="O676" s="330">
        <v>0</v>
      </c>
      <c r="P676" s="330">
        <v>6300</v>
      </c>
      <c r="Q676" s="330" t="str">
        <v>Confirmed</v>
      </c>
      <c r="R676" s="330" t="str">
        <v>Countersigned</v>
      </c>
      <c r="S676" s="330" t="str">
        <v>BRI</v>
      </c>
      <c r="T676" s="330" t="str">
        <v>SSH</v>
      </c>
      <c r="U676" s="330" t="str">
        <v>BRI</v>
      </c>
      <c r="V676" s="330">
        <v>6</v>
      </c>
      <c r="W676" s="330">
        <v>186</v>
      </c>
      <c r="X676" s="330" t="str">
        <v>S25-01</v>
      </c>
      <c r="Y676" s="330">
        <v>186</v>
      </c>
      <c r="Z676" s="330">
        <v>234</v>
      </c>
      <c r="AA676" s="330">
        <v>-48</v>
      </c>
      <c r="AB676" s="16" t="str">
        <v>S25</v>
      </c>
    </row>
    <row r="677" spans="1:28" x14ac:dyDescent="0.35">
      <c r="A677" s="331">
        <v>45706</v>
      </c>
      <c r="B677" s="330" t="str">
        <v>Good Days</v>
      </c>
      <c r="C677" s="330" t="str">
        <v>Tour Operator</v>
      </c>
      <c r="D677" s="330" t="str">
        <v/>
      </c>
      <c r="E677" s="330" t="str">
        <v/>
      </c>
      <c r="F677" s="330" t="str">
        <v>RT</v>
      </c>
      <c r="G677" s="330" t="str">
        <v>Outbound</v>
      </c>
      <c r="H677" s="330" t="str">
        <v>4S6004</v>
      </c>
      <c r="I677" s="331" t="str">
        <v>BRI-SSH</v>
      </c>
      <c r="J677" s="884">
        <v>45899</v>
      </c>
      <c r="K677" s="330">
        <v>30</v>
      </c>
      <c r="L677" s="330">
        <v>30</v>
      </c>
      <c r="M677" s="330">
        <v>210</v>
      </c>
      <c r="N677" s="330">
        <v>0</v>
      </c>
      <c r="O677" s="330">
        <v>0</v>
      </c>
      <c r="P677" s="330">
        <v>6300</v>
      </c>
      <c r="Q677" s="330" t="str">
        <v>Confirmed</v>
      </c>
      <c r="R677" s="330" t="str">
        <v>Countersigned</v>
      </c>
      <c r="S677" s="330" t="str">
        <v>BRI</v>
      </c>
      <c r="T677" s="330" t="str">
        <v>SSH</v>
      </c>
      <c r="U677" s="330" t="str">
        <v>BRI</v>
      </c>
      <c r="V677" s="330">
        <v>6</v>
      </c>
      <c r="W677" s="330">
        <v>193</v>
      </c>
      <c r="X677" s="330" t="str">
        <v>S25-01</v>
      </c>
      <c r="Y677" s="330">
        <v>186</v>
      </c>
      <c r="Z677" s="330">
        <v>239</v>
      </c>
      <c r="AA677" s="330">
        <v>-53</v>
      </c>
      <c r="AB677" s="16" t="str">
        <v>S25</v>
      </c>
    </row>
    <row r="678" spans="1:28" x14ac:dyDescent="0.35">
      <c r="A678" s="331">
        <v>45706</v>
      </c>
      <c r="B678" s="330" t="str">
        <v>Good Days</v>
      </c>
      <c r="C678" s="330" t="str">
        <v>Tour Operator</v>
      </c>
      <c r="D678" s="330" t="str">
        <v/>
      </c>
      <c r="E678" s="330" t="str">
        <v/>
      </c>
      <c r="F678" s="330" t="str">
        <v>RT</v>
      </c>
      <c r="G678" s="330" t="str">
        <v>Outbound</v>
      </c>
      <c r="H678" s="330" t="str">
        <v>4S6004</v>
      </c>
      <c r="I678" s="331" t="str">
        <v>BRI-SSH</v>
      </c>
      <c r="J678" s="884">
        <v>45906</v>
      </c>
      <c r="K678" s="330">
        <v>30</v>
      </c>
      <c r="L678" s="330">
        <v>30</v>
      </c>
      <c r="M678" s="330">
        <v>210</v>
      </c>
      <c r="N678" s="330">
        <v>0</v>
      </c>
      <c r="O678" s="330">
        <v>0</v>
      </c>
      <c r="P678" s="330">
        <v>6300</v>
      </c>
      <c r="Q678" s="330" t="str">
        <v>Confirmed</v>
      </c>
      <c r="R678" s="330" t="str">
        <v>Countersigned</v>
      </c>
      <c r="S678" s="330" t="str">
        <v>BRI</v>
      </c>
      <c r="T678" s="330" t="str">
        <v>SSH</v>
      </c>
      <c r="U678" s="330" t="str">
        <v>BRI</v>
      </c>
      <c r="V678" s="330">
        <v>6</v>
      </c>
      <c r="W678" s="330">
        <v>200</v>
      </c>
      <c r="X678" s="330" t="str">
        <v>S25-01</v>
      </c>
      <c r="Y678" s="330">
        <v>186</v>
      </c>
      <c r="Z678" s="330">
        <v>243</v>
      </c>
      <c r="AA678" s="330">
        <v>-57</v>
      </c>
      <c r="AB678" s="16" t="str">
        <v>S25</v>
      </c>
    </row>
    <row r="679" spans="1:28" x14ac:dyDescent="0.35">
      <c r="A679" s="331">
        <v>45706</v>
      </c>
      <c r="B679" s="330" t="str">
        <v>Good Days</v>
      </c>
      <c r="C679" s="330" t="str">
        <v>Tour Operator</v>
      </c>
      <c r="D679" s="330" t="str">
        <v/>
      </c>
      <c r="E679" s="330" t="str">
        <v/>
      </c>
      <c r="F679" s="330" t="str">
        <v>RT</v>
      </c>
      <c r="G679" s="330" t="str">
        <v>Inbound</v>
      </c>
      <c r="H679" s="330" t="str">
        <v>4S6003</v>
      </c>
      <c r="I679" s="331" t="str">
        <v>SSH-BRI</v>
      </c>
      <c r="J679" s="884">
        <v>45871</v>
      </c>
      <c r="K679" s="330">
        <v>30</v>
      </c>
      <c r="L679" s="330">
        <v>30</v>
      </c>
      <c r="M679" s="330">
        <v>210</v>
      </c>
      <c r="N679" s="330">
        <v>0</v>
      </c>
      <c r="O679" s="330">
        <v>0</v>
      </c>
      <c r="P679" s="330">
        <v>6300</v>
      </c>
      <c r="Q679" s="330" t="str">
        <v>Confirmed</v>
      </c>
      <c r="R679" s="330" t="str">
        <v>Countersigned</v>
      </c>
      <c r="S679" s="330" t="str">
        <v>SSH</v>
      </c>
      <c r="T679" s="330" t="str">
        <v>BRI</v>
      </c>
      <c r="U679" s="330" t="str">
        <v>BRI</v>
      </c>
      <c r="V679" s="330">
        <v>6</v>
      </c>
      <c r="W679" s="330">
        <v>165</v>
      </c>
      <c r="X679" s="330" t="str">
        <v>S25-01</v>
      </c>
      <c r="Y679" s="330">
        <v>186</v>
      </c>
      <c r="Z679" s="330">
        <v>198</v>
      </c>
      <c r="AA679" s="330">
        <v>-12</v>
      </c>
      <c r="AB679" s="16" t="str">
        <v>S25</v>
      </c>
    </row>
    <row r="680" spans="1:28" x14ac:dyDescent="0.35">
      <c r="A680" s="331">
        <v>45706</v>
      </c>
      <c r="B680" s="330" t="str">
        <v>Good Days</v>
      </c>
      <c r="C680" s="330" t="str">
        <v>Tour Operator</v>
      </c>
      <c r="D680" s="330" t="str">
        <v/>
      </c>
      <c r="E680" s="330" t="str">
        <v/>
      </c>
      <c r="F680" s="330" t="str">
        <v>RT</v>
      </c>
      <c r="G680" s="330" t="str">
        <v>Inbound</v>
      </c>
      <c r="H680" s="330" t="str">
        <v>4S6003</v>
      </c>
      <c r="I680" s="331" t="str">
        <v>SSH-BRI</v>
      </c>
      <c r="J680" s="884">
        <v>45878</v>
      </c>
      <c r="K680" s="330">
        <v>30</v>
      </c>
      <c r="L680" s="330">
        <v>30</v>
      </c>
      <c r="M680" s="330">
        <v>210</v>
      </c>
      <c r="N680" s="330">
        <v>0</v>
      </c>
      <c r="O680" s="330">
        <v>0</v>
      </c>
      <c r="P680" s="330">
        <v>6300</v>
      </c>
      <c r="Q680" s="330" t="str">
        <v>Confirmed</v>
      </c>
      <c r="R680" s="330" t="str">
        <v>Countersigned</v>
      </c>
      <c r="S680" s="330" t="str">
        <v>SSH</v>
      </c>
      <c r="T680" s="330" t="str">
        <v>BRI</v>
      </c>
      <c r="U680" s="330" t="str">
        <v>BRI</v>
      </c>
      <c r="V680" s="330">
        <v>6</v>
      </c>
      <c r="W680" s="330">
        <v>172</v>
      </c>
      <c r="X680" s="330" t="str">
        <v>S25-01</v>
      </c>
      <c r="Y680" s="330">
        <v>186</v>
      </c>
      <c r="Z680" s="330">
        <v>220</v>
      </c>
      <c r="AA680" s="330">
        <v>-34</v>
      </c>
      <c r="AB680" s="16" t="str">
        <v>S25</v>
      </c>
    </row>
    <row r="681" spans="1:28" x14ac:dyDescent="0.35">
      <c r="A681" s="331">
        <v>45706</v>
      </c>
      <c r="B681" s="330" t="str">
        <v>Good Days</v>
      </c>
      <c r="C681" s="330" t="str">
        <v>Tour Operator</v>
      </c>
      <c r="D681" s="330" t="str">
        <v/>
      </c>
      <c r="E681" s="330" t="str">
        <v/>
      </c>
      <c r="F681" s="330" t="str">
        <v>RT</v>
      </c>
      <c r="G681" s="330" t="str">
        <v>Inbound</v>
      </c>
      <c r="H681" s="330" t="str">
        <v>4S6003</v>
      </c>
      <c r="I681" s="331" t="str">
        <v>SSH-BRI</v>
      </c>
      <c r="J681" s="884">
        <v>45885</v>
      </c>
      <c r="K681" s="330">
        <v>30</v>
      </c>
      <c r="L681" s="330">
        <v>30</v>
      </c>
      <c r="M681" s="330">
        <v>210</v>
      </c>
      <c r="N681" s="330">
        <v>0</v>
      </c>
      <c r="O681" s="330">
        <v>0</v>
      </c>
      <c r="P681" s="330">
        <v>6300</v>
      </c>
      <c r="Q681" s="330" t="str">
        <v>Confirmed</v>
      </c>
      <c r="R681" s="330" t="str">
        <v>Countersigned</v>
      </c>
      <c r="S681" s="330" t="str">
        <v>SSH</v>
      </c>
      <c r="T681" s="330" t="str">
        <v>BRI</v>
      </c>
      <c r="U681" s="330" t="str">
        <v>BRI</v>
      </c>
      <c r="V681" s="330">
        <v>6</v>
      </c>
      <c r="W681" s="330">
        <v>179</v>
      </c>
      <c r="X681" s="330" t="str">
        <v>S25-01</v>
      </c>
      <c r="Y681" s="330">
        <v>186</v>
      </c>
      <c r="Z681" s="330">
        <v>268</v>
      </c>
      <c r="AA681" s="330">
        <v>-82</v>
      </c>
      <c r="AB681" s="16" t="str">
        <v>S25</v>
      </c>
    </row>
    <row r="682" spans="1:28" x14ac:dyDescent="0.35">
      <c r="A682" s="331">
        <v>45706</v>
      </c>
      <c r="B682" s="330" t="str">
        <v>Good Days</v>
      </c>
      <c r="C682" s="330" t="str">
        <v>Tour Operator</v>
      </c>
      <c r="D682" s="330" t="str">
        <v/>
      </c>
      <c r="E682" s="330" t="str">
        <v/>
      </c>
      <c r="F682" s="330" t="str">
        <v>RT</v>
      </c>
      <c r="G682" s="330" t="str">
        <v>Inbound</v>
      </c>
      <c r="H682" s="330" t="str">
        <v>4S6003</v>
      </c>
      <c r="I682" s="331" t="str">
        <v>SSH-BRI</v>
      </c>
      <c r="J682" s="884">
        <v>45892</v>
      </c>
      <c r="K682" s="330">
        <v>30</v>
      </c>
      <c r="L682" s="330">
        <v>30</v>
      </c>
      <c r="M682" s="330">
        <v>210</v>
      </c>
      <c r="N682" s="330">
        <v>0</v>
      </c>
      <c r="O682" s="330">
        <v>0</v>
      </c>
      <c r="P682" s="330">
        <v>6300</v>
      </c>
      <c r="Q682" s="330" t="str">
        <v>Confirmed</v>
      </c>
      <c r="R682" s="330" t="str">
        <v>Countersigned</v>
      </c>
      <c r="S682" s="330" t="str">
        <v>SSH</v>
      </c>
      <c r="T682" s="330" t="str">
        <v>BRI</v>
      </c>
      <c r="U682" s="330" t="str">
        <v>BRI</v>
      </c>
      <c r="V682" s="330">
        <v>6</v>
      </c>
      <c r="W682" s="330">
        <v>186</v>
      </c>
      <c r="X682" s="330" t="str">
        <v>S25-01</v>
      </c>
      <c r="Y682" s="330">
        <v>186</v>
      </c>
      <c r="Z682" s="330">
        <v>254</v>
      </c>
      <c r="AA682" s="330">
        <v>-68</v>
      </c>
      <c r="AB682" s="16" t="str">
        <v>S25</v>
      </c>
    </row>
    <row r="683" spans="1:28" x14ac:dyDescent="0.35">
      <c r="A683" s="331">
        <v>45706</v>
      </c>
      <c r="B683" s="330" t="str">
        <v>Good Days</v>
      </c>
      <c r="C683" s="330" t="str">
        <v>Tour Operator</v>
      </c>
      <c r="D683" s="330" t="str">
        <v/>
      </c>
      <c r="E683" s="330" t="str">
        <v/>
      </c>
      <c r="F683" s="330" t="str">
        <v>RT</v>
      </c>
      <c r="G683" s="330" t="str">
        <v>Inbound</v>
      </c>
      <c r="H683" s="330" t="str">
        <v>4S6003</v>
      </c>
      <c r="I683" s="331" t="str">
        <v>SSH-BRI</v>
      </c>
      <c r="J683" s="884">
        <v>45899</v>
      </c>
      <c r="K683" s="330">
        <v>30</v>
      </c>
      <c r="L683" s="330">
        <v>30</v>
      </c>
      <c r="M683" s="330">
        <v>210</v>
      </c>
      <c r="N683" s="330">
        <v>0</v>
      </c>
      <c r="O683" s="330">
        <v>0</v>
      </c>
      <c r="P683" s="330">
        <v>6300</v>
      </c>
      <c r="Q683" s="330" t="str">
        <v>Confirmed</v>
      </c>
      <c r="R683" s="330" t="str">
        <v>Countersigned</v>
      </c>
      <c r="S683" s="330" t="str">
        <v>SSH</v>
      </c>
      <c r="T683" s="330" t="str">
        <v>BRI</v>
      </c>
      <c r="U683" s="330" t="str">
        <v>BRI</v>
      </c>
      <c r="V683" s="330">
        <v>6</v>
      </c>
      <c r="W683" s="330">
        <v>193</v>
      </c>
      <c r="X683" s="330" t="str">
        <v>S25-01</v>
      </c>
      <c r="Y683" s="330">
        <v>186</v>
      </c>
      <c r="Z683" s="330">
        <v>234</v>
      </c>
      <c r="AA683" s="330">
        <v>-48</v>
      </c>
      <c r="AB683" s="16" t="str">
        <v>S25</v>
      </c>
    </row>
    <row r="684" spans="1:28" x14ac:dyDescent="0.35">
      <c r="A684" s="331">
        <v>45706</v>
      </c>
      <c r="B684" s="330" t="str">
        <v>Good Days</v>
      </c>
      <c r="C684" s="330" t="str">
        <v>Tour Operator</v>
      </c>
      <c r="D684" s="330" t="str">
        <v/>
      </c>
      <c r="E684" s="330" t="str">
        <v/>
      </c>
      <c r="F684" s="330" t="str">
        <v>RT</v>
      </c>
      <c r="G684" s="330" t="str">
        <v>Inbound</v>
      </c>
      <c r="H684" s="330" t="str">
        <v>4S6003</v>
      </c>
      <c r="I684" s="331" t="str">
        <v>SSH-BRI</v>
      </c>
      <c r="J684" s="884">
        <v>45906</v>
      </c>
      <c r="K684" s="330">
        <v>30</v>
      </c>
      <c r="L684" s="330">
        <v>30</v>
      </c>
      <c r="M684" s="330">
        <v>210</v>
      </c>
      <c r="N684" s="330">
        <v>0</v>
      </c>
      <c r="O684" s="330">
        <v>0</v>
      </c>
      <c r="P684" s="330">
        <v>6300</v>
      </c>
      <c r="Q684" s="330" t="str">
        <v>Confirmed</v>
      </c>
      <c r="R684" s="330" t="str">
        <v>Countersigned</v>
      </c>
      <c r="S684" s="330" t="str">
        <v>SSH</v>
      </c>
      <c r="T684" s="330" t="str">
        <v>BRI</v>
      </c>
      <c r="U684" s="330" t="str">
        <v>BRI</v>
      </c>
      <c r="V684" s="330">
        <v>6</v>
      </c>
      <c r="W684" s="330">
        <v>200</v>
      </c>
      <c r="X684" s="330" t="str">
        <v>S25-01</v>
      </c>
      <c r="Y684" s="330">
        <v>186</v>
      </c>
      <c r="Z684" s="330">
        <v>236</v>
      </c>
      <c r="AA684" s="330">
        <v>-50</v>
      </c>
      <c r="AB684" s="16" t="str">
        <v>S25</v>
      </c>
    </row>
    <row r="685" spans="1:28" x14ac:dyDescent="0.35">
      <c r="A685" s="331">
        <v>45706</v>
      </c>
      <c r="B685" s="330" t="str">
        <v>Good Days</v>
      </c>
      <c r="C685" s="330" t="str">
        <v>Tour Operator</v>
      </c>
      <c r="D685" s="330" t="str">
        <v/>
      </c>
      <c r="E685" s="330" t="str">
        <v/>
      </c>
      <c r="F685" s="330" t="str">
        <v>RT</v>
      </c>
      <c r="G685" s="330" t="str">
        <v>Inbound</v>
      </c>
      <c r="H685" s="330" t="str">
        <v>4S6003</v>
      </c>
      <c r="I685" s="331" t="str">
        <v>SSH-BRI</v>
      </c>
      <c r="J685" s="884">
        <v>45913</v>
      </c>
      <c r="K685" s="330">
        <v>30</v>
      </c>
      <c r="L685" s="330">
        <v>30</v>
      </c>
      <c r="M685" s="330">
        <v>210</v>
      </c>
      <c r="N685" s="330">
        <v>0</v>
      </c>
      <c r="O685" s="330">
        <v>0</v>
      </c>
      <c r="P685" s="330">
        <v>6300</v>
      </c>
      <c r="Q685" s="330" t="str">
        <v>Confirmed</v>
      </c>
      <c r="R685" s="330" t="str">
        <v>Countersigned</v>
      </c>
      <c r="S685" s="330" t="str">
        <v>SSH</v>
      </c>
      <c r="T685" s="330" t="str">
        <v>BRI</v>
      </c>
      <c r="U685" s="330" t="str">
        <v>BRI</v>
      </c>
      <c r="V685" s="330">
        <v>6</v>
      </c>
      <c r="W685" s="330">
        <v>207</v>
      </c>
      <c r="X685" s="330" t="str">
        <v>S25-01</v>
      </c>
      <c r="Y685" s="330">
        <v>186</v>
      </c>
      <c r="Z685" s="330">
        <v>251</v>
      </c>
      <c r="AA685" s="330">
        <v>-65</v>
      </c>
      <c r="AB685" s="16" t="str">
        <v>S25</v>
      </c>
    </row>
    <row r="686" spans="1:28" x14ac:dyDescent="0.35">
      <c r="A686" s="331">
        <v>45706</v>
      </c>
      <c r="B686" s="330" t="str">
        <v>Good Days</v>
      </c>
      <c r="C686" s="330" t="str">
        <v>Tour Operator</v>
      </c>
      <c r="D686" s="330" t="str">
        <v/>
      </c>
      <c r="E686" s="330" t="str">
        <v/>
      </c>
      <c r="F686" s="330" t="str">
        <v>RT</v>
      </c>
      <c r="G686" s="330" t="str">
        <v>Outbound</v>
      </c>
      <c r="H686" s="330" t="str">
        <v>NE7121</v>
      </c>
      <c r="I686" s="331" t="str">
        <v>NAP-SSH</v>
      </c>
      <c r="J686" s="884">
        <v>45865</v>
      </c>
      <c r="K686" s="330">
        <v>30</v>
      </c>
      <c r="L686" s="330">
        <v>30</v>
      </c>
      <c r="M686" s="330">
        <v>210</v>
      </c>
      <c r="N686" s="330">
        <v>0</v>
      </c>
      <c r="O686" s="330">
        <v>0</v>
      </c>
      <c r="P686" s="330">
        <v>6300</v>
      </c>
      <c r="Q686" s="330" t="str">
        <v>Confirmed</v>
      </c>
      <c r="R686" s="330" t="str">
        <v>Countersigned</v>
      </c>
      <c r="S686" s="330" t="str">
        <v>NAP</v>
      </c>
      <c r="T686" s="330" t="str">
        <v>SSH</v>
      </c>
      <c r="U686" s="330" t="str">
        <v>NAP</v>
      </c>
      <c r="V686" s="330">
        <v>7</v>
      </c>
      <c r="W686" s="330">
        <v>159</v>
      </c>
      <c r="X686" s="330" t="str">
        <v>S25-06</v>
      </c>
      <c r="Y686" s="330">
        <v>179</v>
      </c>
      <c r="Z686" s="330">
        <v>170</v>
      </c>
      <c r="AA686" s="330">
        <v>9</v>
      </c>
      <c r="AB686" s="16" t="str">
        <v>S25</v>
      </c>
    </row>
    <row r="687" spans="1:28" x14ac:dyDescent="0.35">
      <c r="A687" s="331">
        <v>45706</v>
      </c>
      <c r="B687" s="330" t="str">
        <v>Good Days</v>
      </c>
      <c r="C687" s="330" t="str">
        <v>Tour Operator</v>
      </c>
      <c r="D687" s="330" t="str">
        <v/>
      </c>
      <c r="E687" s="330" t="str">
        <v/>
      </c>
      <c r="F687" s="330" t="str">
        <v>RT</v>
      </c>
      <c r="G687" s="330" t="str">
        <v>Outbound</v>
      </c>
      <c r="H687" s="330" t="str">
        <v>NE7121</v>
      </c>
      <c r="I687" s="331" t="str">
        <v>NAP-SSH</v>
      </c>
      <c r="J687" s="884">
        <v>45872</v>
      </c>
      <c r="K687" s="330">
        <v>30</v>
      </c>
      <c r="L687" s="330">
        <v>30</v>
      </c>
      <c r="M687" s="330">
        <v>210</v>
      </c>
      <c r="N687" s="330">
        <v>0</v>
      </c>
      <c r="O687" s="330">
        <v>0</v>
      </c>
      <c r="P687" s="330">
        <v>6300</v>
      </c>
      <c r="Q687" s="330" t="str">
        <v>Confirmed</v>
      </c>
      <c r="R687" s="330" t="str">
        <v>Countersigned</v>
      </c>
      <c r="S687" s="330" t="str">
        <v>NAP</v>
      </c>
      <c r="T687" s="330" t="str">
        <v>SSH</v>
      </c>
      <c r="U687" s="330" t="str">
        <v>NAP</v>
      </c>
      <c r="V687" s="330">
        <v>7</v>
      </c>
      <c r="W687" s="330">
        <v>166</v>
      </c>
      <c r="X687" s="330" t="str">
        <v>S25-06</v>
      </c>
      <c r="Y687" s="330">
        <v>179</v>
      </c>
      <c r="Z687" s="330">
        <v>170</v>
      </c>
      <c r="AA687" s="330">
        <v>9</v>
      </c>
      <c r="AB687" s="16" t="str">
        <v>S25</v>
      </c>
    </row>
    <row r="688" spans="1:28" x14ac:dyDescent="0.35">
      <c r="A688" s="331">
        <v>45706</v>
      </c>
      <c r="B688" s="330" t="str">
        <v>Good Days</v>
      </c>
      <c r="C688" s="330" t="str">
        <v>Tour Operator</v>
      </c>
      <c r="D688" s="330" t="str">
        <v/>
      </c>
      <c r="E688" s="330" t="str">
        <v/>
      </c>
      <c r="F688" s="330" t="str">
        <v>RT</v>
      </c>
      <c r="G688" s="330" t="str">
        <v>Outbound</v>
      </c>
      <c r="H688" s="330" t="str">
        <v>NE7121</v>
      </c>
      <c r="I688" s="331" t="str">
        <v>NAP-SSH</v>
      </c>
      <c r="J688" s="884">
        <v>45879</v>
      </c>
      <c r="K688" s="330">
        <v>30</v>
      </c>
      <c r="L688" s="330">
        <v>30</v>
      </c>
      <c r="M688" s="330">
        <v>210</v>
      </c>
      <c r="N688" s="330">
        <v>0</v>
      </c>
      <c r="O688" s="330">
        <v>0</v>
      </c>
      <c r="P688" s="330">
        <v>6300</v>
      </c>
      <c r="Q688" s="330" t="str">
        <v>Confirmed</v>
      </c>
      <c r="R688" s="330" t="str">
        <v>Countersigned</v>
      </c>
      <c r="S688" s="330" t="str">
        <v>NAP</v>
      </c>
      <c r="T688" s="330" t="str">
        <v>SSH</v>
      </c>
      <c r="U688" s="330" t="str">
        <v>NAP</v>
      </c>
      <c r="V688" s="330">
        <v>7</v>
      </c>
      <c r="W688" s="330">
        <v>173</v>
      </c>
      <c r="X688" s="330" t="str">
        <v>S25-06</v>
      </c>
      <c r="Y688" s="330">
        <v>179</v>
      </c>
      <c r="Z688" s="330">
        <v>176</v>
      </c>
      <c r="AA688" s="330">
        <v>3</v>
      </c>
      <c r="AB688" s="16" t="str">
        <v>S25</v>
      </c>
    </row>
    <row r="689" spans="1:28" x14ac:dyDescent="0.35">
      <c r="A689" s="331">
        <v>45706</v>
      </c>
      <c r="B689" s="330" t="str">
        <v>Good Days</v>
      </c>
      <c r="C689" s="330" t="str">
        <v>Tour Operator</v>
      </c>
      <c r="D689" s="330" t="str">
        <v/>
      </c>
      <c r="E689" s="330" t="str">
        <v/>
      </c>
      <c r="F689" s="330" t="str">
        <v>RT</v>
      </c>
      <c r="G689" s="330" t="str">
        <v>Outbound</v>
      </c>
      <c r="H689" s="330" t="str">
        <v>NE7121</v>
      </c>
      <c r="I689" s="331" t="str">
        <v>NAP-SSH</v>
      </c>
      <c r="J689" s="884">
        <v>45886</v>
      </c>
      <c r="K689" s="330">
        <v>30</v>
      </c>
      <c r="L689" s="330">
        <v>30</v>
      </c>
      <c r="M689" s="330">
        <v>210</v>
      </c>
      <c r="N689" s="330">
        <v>0</v>
      </c>
      <c r="O689" s="330">
        <v>0</v>
      </c>
      <c r="P689" s="330">
        <v>6300</v>
      </c>
      <c r="Q689" s="330" t="str">
        <v>Confirmed</v>
      </c>
      <c r="R689" s="330" t="str">
        <v>Countersigned</v>
      </c>
      <c r="S689" s="330" t="str">
        <v>NAP</v>
      </c>
      <c r="T689" s="330" t="str">
        <v>SSH</v>
      </c>
      <c r="U689" s="330" t="str">
        <v>NAP</v>
      </c>
      <c r="V689" s="330">
        <v>7</v>
      </c>
      <c r="W689" s="330">
        <v>180</v>
      </c>
      <c r="X689" s="330" t="str">
        <v>S25-06</v>
      </c>
      <c r="Y689" s="330">
        <v>179</v>
      </c>
      <c r="Z689" s="330">
        <v>170</v>
      </c>
      <c r="AA689" s="330">
        <v>9</v>
      </c>
      <c r="AB689" s="16" t="str">
        <v>S25</v>
      </c>
    </row>
    <row r="690" spans="1:28" x14ac:dyDescent="0.35">
      <c r="A690" s="331">
        <v>45706</v>
      </c>
      <c r="B690" s="330" t="str">
        <v>Good Days</v>
      </c>
      <c r="C690" s="330" t="str">
        <v>Tour Operator</v>
      </c>
      <c r="D690" s="330" t="str">
        <v/>
      </c>
      <c r="E690" s="330" t="str">
        <v/>
      </c>
      <c r="F690" s="330" t="str">
        <v>RT</v>
      </c>
      <c r="G690" s="330" t="str">
        <v>Outbound</v>
      </c>
      <c r="H690" s="330" t="str">
        <v>NE7121</v>
      </c>
      <c r="I690" s="331" t="str">
        <v>NAP-SSH</v>
      </c>
      <c r="J690" s="884">
        <v>45893</v>
      </c>
      <c r="K690" s="330">
        <v>30</v>
      </c>
      <c r="L690" s="330">
        <v>30</v>
      </c>
      <c r="M690" s="330">
        <v>210</v>
      </c>
      <c r="N690" s="330">
        <v>0</v>
      </c>
      <c r="O690" s="330">
        <v>0</v>
      </c>
      <c r="P690" s="330">
        <v>6300</v>
      </c>
      <c r="Q690" s="330" t="str">
        <v>Confirmed</v>
      </c>
      <c r="R690" s="330" t="str">
        <v>Countersigned</v>
      </c>
      <c r="S690" s="330" t="str">
        <v>NAP</v>
      </c>
      <c r="T690" s="330" t="str">
        <v>SSH</v>
      </c>
      <c r="U690" s="330" t="str">
        <v>NAP</v>
      </c>
      <c r="V690" s="330">
        <v>7</v>
      </c>
      <c r="W690" s="330">
        <v>187</v>
      </c>
      <c r="X690" s="330" t="str">
        <v>S25-06</v>
      </c>
      <c r="Y690" s="330">
        <v>179</v>
      </c>
      <c r="Z690" s="330">
        <v>170</v>
      </c>
      <c r="AA690" s="330">
        <v>9</v>
      </c>
      <c r="AB690" s="16" t="str">
        <v>S25</v>
      </c>
    </row>
    <row r="691" spans="1:28" x14ac:dyDescent="0.35">
      <c r="A691" s="331">
        <v>45706</v>
      </c>
      <c r="B691" s="330" t="str">
        <v>Good Days</v>
      </c>
      <c r="C691" s="330" t="str">
        <v>Tour Operator</v>
      </c>
      <c r="D691" s="330" t="str">
        <v/>
      </c>
      <c r="E691" s="330" t="str">
        <v/>
      </c>
      <c r="F691" s="330" t="str">
        <v>RT</v>
      </c>
      <c r="G691" s="330" t="str">
        <v>Outbound</v>
      </c>
      <c r="H691" s="330" t="str">
        <v>NE7121</v>
      </c>
      <c r="I691" s="331" t="str">
        <v>NAP-SSH</v>
      </c>
      <c r="J691" s="884">
        <v>45900</v>
      </c>
      <c r="K691" s="330">
        <v>30</v>
      </c>
      <c r="L691" s="330">
        <v>30</v>
      </c>
      <c r="M691" s="330">
        <v>210</v>
      </c>
      <c r="N691" s="330">
        <v>0</v>
      </c>
      <c r="O691" s="330">
        <v>0</v>
      </c>
      <c r="P691" s="330">
        <v>6300</v>
      </c>
      <c r="Q691" s="330" t="str">
        <v>Confirmed</v>
      </c>
      <c r="R691" s="330" t="str">
        <v>Countersigned</v>
      </c>
      <c r="S691" s="330" t="str">
        <v>NAP</v>
      </c>
      <c r="T691" s="330" t="str">
        <v>SSH</v>
      </c>
      <c r="U691" s="330" t="str">
        <v>NAP</v>
      </c>
      <c r="V691" s="330">
        <v>7</v>
      </c>
      <c r="W691" s="330">
        <v>194</v>
      </c>
      <c r="X691" s="330" t="str">
        <v>S25-06</v>
      </c>
      <c r="Y691" s="330">
        <v>179</v>
      </c>
      <c r="Z691" s="330">
        <v>170</v>
      </c>
      <c r="AA691" s="330">
        <v>9</v>
      </c>
      <c r="AB691" s="16" t="str">
        <v>S25</v>
      </c>
    </row>
    <row r="692" spans="1:28" x14ac:dyDescent="0.35">
      <c r="A692" s="331">
        <v>45706</v>
      </c>
      <c r="B692" s="330" t="str">
        <v>Good Days</v>
      </c>
      <c r="C692" s="330" t="str">
        <v>Tour Operator</v>
      </c>
      <c r="D692" s="330" t="str">
        <v/>
      </c>
      <c r="E692" s="330" t="str">
        <v/>
      </c>
      <c r="F692" s="330" t="str">
        <v>RT</v>
      </c>
      <c r="G692" s="330" t="str">
        <v>Outbound</v>
      </c>
      <c r="H692" s="330" t="str">
        <v>NE7121</v>
      </c>
      <c r="I692" s="331" t="str">
        <v>NAP-SSH</v>
      </c>
      <c r="J692" s="884">
        <v>45907</v>
      </c>
      <c r="K692" s="330">
        <v>30</v>
      </c>
      <c r="L692" s="330">
        <v>30</v>
      </c>
      <c r="M692" s="330">
        <v>210</v>
      </c>
      <c r="N692" s="330">
        <v>0</v>
      </c>
      <c r="O692" s="330">
        <v>0</v>
      </c>
      <c r="P692" s="330">
        <v>6300</v>
      </c>
      <c r="Q692" s="330" t="str">
        <v>Confirmed</v>
      </c>
      <c r="R692" s="330" t="str">
        <v>Countersigned</v>
      </c>
      <c r="S692" s="330" t="str">
        <v>NAP</v>
      </c>
      <c r="T692" s="330" t="str">
        <v>SSH</v>
      </c>
      <c r="U692" s="330" t="str">
        <v>NAP</v>
      </c>
      <c r="V692" s="330">
        <v>7</v>
      </c>
      <c r="W692" s="330">
        <v>201</v>
      </c>
      <c r="X692" s="330" t="str">
        <v>S25-06</v>
      </c>
      <c r="Y692" s="330">
        <v>179</v>
      </c>
      <c r="Z692" s="330">
        <v>170</v>
      </c>
      <c r="AA692" s="330">
        <v>9</v>
      </c>
      <c r="AB692" s="16" t="str">
        <v>S25</v>
      </c>
    </row>
    <row r="693" spans="1:28" x14ac:dyDescent="0.35">
      <c r="A693" s="331">
        <v>45706</v>
      </c>
      <c r="B693" s="330" t="str">
        <v>Good Days</v>
      </c>
      <c r="C693" s="330" t="str">
        <v>Tour Operator</v>
      </c>
      <c r="D693" s="330" t="str">
        <v/>
      </c>
      <c r="E693" s="330" t="str">
        <v/>
      </c>
      <c r="F693" s="330" t="str">
        <v>RT</v>
      </c>
      <c r="G693" s="330" t="str">
        <v>Inbound</v>
      </c>
      <c r="H693" s="330" t="str">
        <v>NE7120</v>
      </c>
      <c r="I693" s="331" t="str">
        <v>SSH-NAP</v>
      </c>
      <c r="J693" s="884">
        <v>45872</v>
      </c>
      <c r="K693" s="330">
        <v>30</v>
      </c>
      <c r="L693" s="330">
        <v>30</v>
      </c>
      <c r="M693" s="330">
        <v>210</v>
      </c>
      <c r="N693" s="330">
        <v>0</v>
      </c>
      <c r="O693" s="330">
        <v>0</v>
      </c>
      <c r="P693" s="330">
        <v>6300</v>
      </c>
      <c r="Q693" s="330" t="str">
        <v>Confirmed</v>
      </c>
      <c r="R693" s="330" t="str">
        <v>Countersigned</v>
      </c>
      <c r="S693" s="330" t="str">
        <v>SSH</v>
      </c>
      <c r="T693" s="330" t="str">
        <v>NAP</v>
      </c>
      <c r="U693" s="330" t="str">
        <v>NAP</v>
      </c>
      <c r="V693" s="330">
        <v>7</v>
      </c>
      <c r="W693" s="330">
        <v>166</v>
      </c>
      <c r="X693" s="330" t="str">
        <v>S25-06</v>
      </c>
      <c r="Y693" s="330">
        <v>179</v>
      </c>
      <c r="Z693" s="330">
        <v>170</v>
      </c>
      <c r="AA693" s="330">
        <v>9</v>
      </c>
      <c r="AB693" s="16" t="str">
        <v>S25</v>
      </c>
    </row>
    <row r="694" spans="1:28" x14ac:dyDescent="0.35">
      <c r="A694" s="331">
        <v>45706</v>
      </c>
      <c r="B694" s="330" t="str">
        <v>Good Days</v>
      </c>
      <c r="C694" s="330" t="str">
        <v>Tour Operator</v>
      </c>
      <c r="D694" s="330" t="str">
        <v/>
      </c>
      <c r="E694" s="330" t="str">
        <v/>
      </c>
      <c r="F694" s="330" t="str">
        <v>RT</v>
      </c>
      <c r="G694" s="330" t="str">
        <v>Inbound</v>
      </c>
      <c r="H694" s="330" t="str">
        <v>NE7120</v>
      </c>
      <c r="I694" s="331" t="str">
        <v>SSH-NAP</v>
      </c>
      <c r="J694" s="884">
        <v>45879</v>
      </c>
      <c r="K694" s="330">
        <v>30</v>
      </c>
      <c r="L694" s="330">
        <v>30</v>
      </c>
      <c r="M694" s="330">
        <v>210</v>
      </c>
      <c r="N694" s="330">
        <v>0</v>
      </c>
      <c r="O694" s="330">
        <v>0</v>
      </c>
      <c r="P694" s="330">
        <v>6300</v>
      </c>
      <c r="Q694" s="330" t="str">
        <v>Confirmed</v>
      </c>
      <c r="R694" s="330" t="str">
        <v>Countersigned</v>
      </c>
      <c r="S694" s="330" t="str">
        <v>SSH</v>
      </c>
      <c r="T694" s="330" t="str">
        <v>NAP</v>
      </c>
      <c r="U694" s="330" t="str">
        <v>NAP</v>
      </c>
      <c r="V694" s="330">
        <v>7</v>
      </c>
      <c r="W694" s="330">
        <v>173</v>
      </c>
      <c r="X694" s="330" t="str">
        <v>S25-06</v>
      </c>
      <c r="Y694" s="330">
        <v>179</v>
      </c>
      <c r="Z694" s="330">
        <v>170</v>
      </c>
      <c r="AA694" s="330">
        <v>9</v>
      </c>
      <c r="AB694" s="16" t="str">
        <v>S25</v>
      </c>
    </row>
    <row r="695" spans="1:28" x14ac:dyDescent="0.35">
      <c r="A695" s="331">
        <v>45706</v>
      </c>
      <c r="B695" s="330" t="str">
        <v>Good Days</v>
      </c>
      <c r="C695" s="330" t="str">
        <v>Tour Operator</v>
      </c>
      <c r="D695" s="330" t="str">
        <v/>
      </c>
      <c r="E695" s="330" t="str">
        <v/>
      </c>
      <c r="F695" s="330" t="str">
        <v>RT</v>
      </c>
      <c r="G695" s="330" t="str">
        <v>Inbound</v>
      </c>
      <c r="H695" s="330" t="str">
        <v>NE7120</v>
      </c>
      <c r="I695" s="331" t="str">
        <v>SSH-NAP</v>
      </c>
      <c r="J695" s="884">
        <v>45886</v>
      </c>
      <c r="K695" s="330">
        <v>30</v>
      </c>
      <c r="L695" s="330">
        <v>30</v>
      </c>
      <c r="M695" s="330">
        <v>210</v>
      </c>
      <c r="N695" s="330">
        <v>0</v>
      </c>
      <c r="O695" s="330">
        <v>0</v>
      </c>
      <c r="P695" s="330">
        <v>6300</v>
      </c>
      <c r="Q695" s="330" t="str">
        <v>Confirmed</v>
      </c>
      <c r="R695" s="330" t="str">
        <v>Countersigned</v>
      </c>
      <c r="S695" s="330" t="str">
        <v>SSH</v>
      </c>
      <c r="T695" s="330" t="str">
        <v>NAP</v>
      </c>
      <c r="U695" s="330" t="str">
        <v>NAP</v>
      </c>
      <c r="V695" s="330">
        <v>7</v>
      </c>
      <c r="W695" s="330">
        <v>180</v>
      </c>
      <c r="X695" s="330" t="str">
        <v>S25-06</v>
      </c>
      <c r="Y695" s="330">
        <v>179</v>
      </c>
      <c r="Z695" s="330">
        <v>176</v>
      </c>
      <c r="AA695" s="330">
        <v>3</v>
      </c>
      <c r="AB695" s="16" t="str">
        <v>S25</v>
      </c>
    </row>
    <row r="696" spans="1:28" x14ac:dyDescent="0.35">
      <c r="A696" s="331">
        <v>45706</v>
      </c>
      <c r="B696" s="330" t="str">
        <v>Good Days</v>
      </c>
      <c r="C696" s="330" t="str">
        <v>Tour Operator</v>
      </c>
      <c r="D696" s="330" t="str">
        <v/>
      </c>
      <c r="E696" s="330" t="str">
        <v/>
      </c>
      <c r="F696" s="330" t="str">
        <v>RT</v>
      </c>
      <c r="G696" s="330" t="str">
        <v>Inbound</v>
      </c>
      <c r="H696" s="330" t="str">
        <v>NE7120</v>
      </c>
      <c r="I696" s="331" t="str">
        <v>SSH-NAP</v>
      </c>
      <c r="J696" s="884">
        <v>45893</v>
      </c>
      <c r="K696" s="330">
        <v>30</v>
      </c>
      <c r="L696" s="330">
        <v>30</v>
      </c>
      <c r="M696" s="330">
        <v>210</v>
      </c>
      <c r="N696" s="330">
        <v>0</v>
      </c>
      <c r="O696" s="330">
        <v>0</v>
      </c>
      <c r="P696" s="330">
        <v>6300</v>
      </c>
      <c r="Q696" s="330" t="str">
        <v>Confirmed</v>
      </c>
      <c r="R696" s="330" t="str">
        <v>Countersigned</v>
      </c>
      <c r="S696" s="330" t="str">
        <v>SSH</v>
      </c>
      <c r="T696" s="330" t="str">
        <v>NAP</v>
      </c>
      <c r="U696" s="330" t="str">
        <v>NAP</v>
      </c>
      <c r="V696" s="330">
        <v>7</v>
      </c>
      <c r="W696" s="330">
        <v>187</v>
      </c>
      <c r="X696" s="330" t="str">
        <v>S25-06</v>
      </c>
      <c r="Y696" s="330">
        <v>179</v>
      </c>
      <c r="Z696" s="330">
        <v>170</v>
      </c>
      <c r="AA696" s="330">
        <v>9</v>
      </c>
      <c r="AB696" s="16" t="str">
        <v>S25</v>
      </c>
    </row>
    <row r="697" spans="1:28" x14ac:dyDescent="0.35">
      <c r="A697" s="331">
        <v>45706</v>
      </c>
      <c r="B697" s="330" t="str">
        <v>Good Days</v>
      </c>
      <c r="C697" s="330" t="str">
        <v>Tour Operator</v>
      </c>
      <c r="D697" s="330" t="str">
        <v/>
      </c>
      <c r="E697" s="330" t="str">
        <v/>
      </c>
      <c r="F697" s="330" t="str">
        <v>RT</v>
      </c>
      <c r="G697" s="330" t="str">
        <v>Inbound</v>
      </c>
      <c r="H697" s="330" t="str">
        <v>NE7120</v>
      </c>
      <c r="I697" s="331" t="str">
        <v>SSH-NAP</v>
      </c>
      <c r="J697" s="884">
        <v>45900</v>
      </c>
      <c r="K697" s="330">
        <v>30</v>
      </c>
      <c r="L697" s="330">
        <v>30</v>
      </c>
      <c r="M697" s="330">
        <v>210</v>
      </c>
      <c r="N697" s="330">
        <v>0</v>
      </c>
      <c r="O697" s="330">
        <v>0</v>
      </c>
      <c r="P697" s="330">
        <v>6300</v>
      </c>
      <c r="Q697" s="330" t="str">
        <v>Confirmed</v>
      </c>
      <c r="R697" s="330" t="str">
        <v>Countersigned</v>
      </c>
      <c r="S697" s="330" t="str">
        <v>SSH</v>
      </c>
      <c r="T697" s="330" t="str">
        <v>NAP</v>
      </c>
      <c r="U697" s="330" t="str">
        <v>NAP</v>
      </c>
      <c r="V697" s="330">
        <v>7</v>
      </c>
      <c r="W697" s="330">
        <v>194</v>
      </c>
      <c r="X697" s="330" t="str">
        <v>S25-06</v>
      </c>
      <c r="Y697" s="330">
        <v>179</v>
      </c>
      <c r="Z697" s="330">
        <v>170</v>
      </c>
      <c r="AA697" s="330">
        <v>9</v>
      </c>
      <c r="AB697" s="16" t="str">
        <v>S25</v>
      </c>
    </row>
    <row r="698" spans="1:28" x14ac:dyDescent="0.35">
      <c r="A698" s="331">
        <v>45706</v>
      </c>
      <c r="B698" s="330" t="str">
        <v>Good Days</v>
      </c>
      <c r="C698" s="330" t="str">
        <v>Tour Operator</v>
      </c>
      <c r="D698" s="330" t="str">
        <v/>
      </c>
      <c r="E698" s="330" t="str">
        <v/>
      </c>
      <c r="F698" s="330" t="str">
        <v>RT</v>
      </c>
      <c r="G698" s="330" t="str">
        <v>Inbound</v>
      </c>
      <c r="H698" s="330" t="str">
        <v>NE7120</v>
      </c>
      <c r="I698" s="331" t="str">
        <v>SSH-NAP</v>
      </c>
      <c r="J698" s="884">
        <v>45907</v>
      </c>
      <c r="K698" s="330">
        <v>30</v>
      </c>
      <c r="L698" s="330">
        <v>30</v>
      </c>
      <c r="M698" s="330">
        <v>210</v>
      </c>
      <c r="N698" s="330">
        <v>0</v>
      </c>
      <c r="O698" s="330">
        <v>0</v>
      </c>
      <c r="P698" s="330">
        <v>6300</v>
      </c>
      <c r="Q698" s="330" t="str">
        <v>Confirmed</v>
      </c>
      <c r="R698" s="330" t="str">
        <v>Countersigned</v>
      </c>
      <c r="S698" s="330" t="str">
        <v>SSH</v>
      </c>
      <c r="T698" s="330" t="str">
        <v>NAP</v>
      </c>
      <c r="U698" s="330" t="str">
        <v>NAP</v>
      </c>
      <c r="V698" s="330">
        <v>7</v>
      </c>
      <c r="W698" s="330">
        <v>201</v>
      </c>
      <c r="X698" s="330" t="str">
        <v>S25-06</v>
      </c>
      <c r="Y698" s="330">
        <v>179</v>
      </c>
      <c r="Z698" s="330">
        <v>170</v>
      </c>
      <c r="AA698" s="330">
        <v>9</v>
      </c>
      <c r="AB698" s="16" t="str">
        <v>S25</v>
      </c>
    </row>
    <row r="699" spans="1:28" x14ac:dyDescent="0.35">
      <c r="A699" s="331">
        <v>45706</v>
      </c>
      <c r="B699" s="330" t="str">
        <v>Good Days</v>
      </c>
      <c r="C699" s="330" t="str">
        <v>Tour Operator</v>
      </c>
      <c r="D699" s="330" t="str">
        <v/>
      </c>
      <c r="E699" s="330" t="str">
        <v/>
      </c>
      <c r="F699" s="330" t="str">
        <v>RT</v>
      </c>
      <c r="G699" s="330" t="str">
        <v>Inbound</v>
      </c>
      <c r="H699" s="330" t="str">
        <v>NE7120</v>
      </c>
      <c r="I699" s="331" t="str">
        <v>SSH-NAP</v>
      </c>
      <c r="J699" s="884">
        <v>45914</v>
      </c>
      <c r="K699" s="330">
        <v>30</v>
      </c>
      <c r="L699" s="330">
        <v>30</v>
      </c>
      <c r="M699" s="330">
        <v>210</v>
      </c>
      <c r="N699" s="330">
        <v>0</v>
      </c>
      <c r="O699" s="330">
        <v>0</v>
      </c>
      <c r="P699" s="330">
        <v>6300</v>
      </c>
      <c r="Q699" s="330" t="str">
        <v>Confirmed</v>
      </c>
      <c r="R699" s="330" t="str">
        <v>Countersigned</v>
      </c>
      <c r="S699" s="330" t="str">
        <v>SSH</v>
      </c>
      <c r="T699" s="330" t="str">
        <v>NAP</v>
      </c>
      <c r="U699" s="330" t="str">
        <v>NAP</v>
      </c>
      <c r="V699" s="330">
        <v>7</v>
      </c>
      <c r="W699" s="330">
        <v>208</v>
      </c>
      <c r="X699" s="330" t="str">
        <v>S25-06</v>
      </c>
      <c r="Y699" s="330">
        <v>179</v>
      </c>
      <c r="Z699" s="330">
        <v>170</v>
      </c>
      <c r="AA699" s="330">
        <v>9</v>
      </c>
      <c r="AB699" s="16" t="str">
        <v>S25</v>
      </c>
    </row>
    <row r="700" spans="1:28" x14ac:dyDescent="0.35">
      <c r="A700" s="331">
        <v>45706</v>
      </c>
      <c r="B700" s="330" t="str">
        <v>Searcharter</v>
      </c>
      <c r="C700" s="330" t="str">
        <v>Distributor</v>
      </c>
      <c r="D700" s="330" t="str">
        <v/>
      </c>
      <c r="E700" s="330" t="str">
        <v>JV9AD</v>
      </c>
      <c r="F700" s="330" t="str">
        <v>OW</v>
      </c>
      <c r="G700" s="330" t="str">
        <v>Outbound</v>
      </c>
      <c r="H700" s="330" t="str">
        <v>4S6006</v>
      </c>
      <c r="I700" s="331" t="str">
        <v>MXP-SSH</v>
      </c>
      <c r="J700" s="884">
        <v>45765</v>
      </c>
      <c r="K700" s="330">
        <v>4</v>
      </c>
      <c r="L700" s="330">
        <v>4</v>
      </c>
      <c r="M700" s="330">
        <v>325</v>
      </c>
      <c r="N700" s="330">
        <v>0</v>
      </c>
      <c r="O700" s="330">
        <v>0</v>
      </c>
      <c r="P700" s="330">
        <v>1300</v>
      </c>
      <c r="Q700" s="330" t="str">
        <v>Confirmed</v>
      </c>
      <c r="R700" s="330" t="str">
        <v>Closed Deal</v>
      </c>
      <c r="S700" s="330" t="str">
        <v>MXP</v>
      </c>
      <c r="T700" s="330" t="str">
        <v>SSH</v>
      </c>
      <c r="U700" s="330" t="str">
        <v>MXP</v>
      </c>
      <c r="V700" s="330">
        <v>5</v>
      </c>
      <c r="W700" s="330">
        <v>59</v>
      </c>
      <c r="X700" s="330" t="str">
        <v>E25-04</v>
      </c>
      <c r="Y700" s="330">
        <v>186</v>
      </c>
      <c r="Z700" s="330">
        <v>186</v>
      </c>
      <c r="AA700" s="330">
        <v>0</v>
      </c>
      <c r="AB700" s="16" t="str">
        <v>E25</v>
      </c>
    </row>
    <row r="701" spans="1:28" x14ac:dyDescent="0.35">
      <c r="A701" s="331">
        <v>45707</v>
      </c>
      <c r="B701" s="330" t="str">
        <v>Italgsa</v>
      </c>
      <c r="C701" s="330" t="str">
        <v>Tour Operator</v>
      </c>
      <c r="D701" s="330" t="str">
        <v/>
      </c>
      <c r="E701" s="330" t="str">
        <v/>
      </c>
      <c r="F701" s="330" t="str">
        <v>RT</v>
      </c>
      <c r="G701" s="330" t="str">
        <v>Outbound</v>
      </c>
      <c r="H701" s="330" t="str">
        <v>4S6004</v>
      </c>
      <c r="I701" s="331" t="str">
        <v>BRI-SSH</v>
      </c>
      <c r="J701" s="884">
        <v>45836</v>
      </c>
      <c r="K701" s="330">
        <v>0</v>
      </c>
      <c r="L701" s="330">
        <v>0</v>
      </c>
      <c r="M701" s="330">
        <v>190</v>
      </c>
      <c r="N701" s="330">
        <v>0</v>
      </c>
      <c r="O701" s="330">
        <v>0</v>
      </c>
      <c r="P701" s="330">
        <v>0</v>
      </c>
      <c r="Q701" s="330" t="str">
        <v>Confirmed</v>
      </c>
      <c r="R701" s="330" t="str">
        <v>Signed</v>
      </c>
      <c r="S701" s="330" t="str">
        <v>BRI</v>
      </c>
      <c r="T701" s="330" t="str">
        <v>SSH</v>
      </c>
      <c r="U701" s="330" t="str">
        <v>BRI</v>
      </c>
      <c r="V701" s="330">
        <v>6</v>
      </c>
      <c r="W701" s="330">
        <v>129</v>
      </c>
      <c r="X701" s="330" t="str">
        <v>S25-01</v>
      </c>
      <c r="Y701" s="330">
        <v>186</v>
      </c>
      <c r="Z701" s="330">
        <v>166</v>
      </c>
      <c r="AA701" s="330">
        <v>20</v>
      </c>
      <c r="AB701" s="16" t="str">
        <v>S25</v>
      </c>
    </row>
    <row r="702" spans="1:28" x14ac:dyDescent="0.35">
      <c r="A702" s="331">
        <v>45707</v>
      </c>
      <c r="B702" s="330" t="str">
        <v>Italgsa</v>
      </c>
      <c r="C702" s="330" t="str">
        <v>Tour Operator</v>
      </c>
      <c r="D702" s="330" t="str">
        <v/>
      </c>
      <c r="E702" s="330" t="str">
        <v/>
      </c>
      <c r="F702" s="330" t="str">
        <v>RT</v>
      </c>
      <c r="G702" s="330" t="str">
        <v>Outbound</v>
      </c>
      <c r="H702" s="330" t="str">
        <v>4S6004</v>
      </c>
      <c r="I702" s="331" t="str">
        <v>BRI-SSH</v>
      </c>
      <c r="J702" s="884">
        <v>45843</v>
      </c>
      <c r="K702" s="330">
        <v>0</v>
      </c>
      <c r="L702" s="330">
        <v>0</v>
      </c>
      <c r="M702" s="330">
        <v>190</v>
      </c>
      <c r="N702" s="330">
        <v>0</v>
      </c>
      <c r="O702" s="330">
        <v>0</v>
      </c>
      <c r="P702" s="330">
        <v>0</v>
      </c>
      <c r="Q702" s="330" t="str">
        <v>Confirmed</v>
      </c>
      <c r="R702" s="330" t="str">
        <v>Signed</v>
      </c>
      <c r="S702" s="330" t="str">
        <v>BRI</v>
      </c>
      <c r="T702" s="330" t="str">
        <v>SSH</v>
      </c>
      <c r="U702" s="330" t="str">
        <v>BRI</v>
      </c>
      <c r="V702" s="330">
        <v>6</v>
      </c>
      <c r="W702" s="330">
        <v>136</v>
      </c>
      <c r="X702" s="330" t="str">
        <v>S25-01</v>
      </c>
      <c r="Y702" s="330">
        <v>186</v>
      </c>
      <c r="Z702" s="330">
        <v>107</v>
      </c>
      <c r="AA702" s="330">
        <v>79</v>
      </c>
      <c r="AB702" s="16" t="str">
        <v>S25</v>
      </c>
    </row>
    <row r="703" spans="1:28" x14ac:dyDescent="0.35">
      <c r="A703" s="331">
        <v>45707</v>
      </c>
      <c r="B703" s="330" t="str">
        <v>Italgsa</v>
      </c>
      <c r="C703" s="330" t="str">
        <v>Tour Operator</v>
      </c>
      <c r="D703" s="330" t="str">
        <v/>
      </c>
      <c r="E703" s="330" t="str">
        <v/>
      </c>
      <c r="F703" s="330" t="str">
        <v>RT</v>
      </c>
      <c r="G703" s="330" t="str">
        <v>Outbound</v>
      </c>
      <c r="H703" s="330" t="str">
        <v>4S6004</v>
      </c>
      <c r="I703" s="331" t="str">
        <v>BRI-SSH</v>
      </c>
      <c r="J703" s="884">
        <v>45850</v>
      </c>
      <c r="K703" s="330">
        <v>0</v>
      </c>
      <c r="L703" s="330">
        <v>0</v>
      </c>
      <c r="M703" s="330">
        <v>190</v>
      </c>
      <c r="N703" s="330">
        <v>0</v>
      </c>
      <c r="O703" s="330">
        <v>0</v>
      </c>
      <c r="P703" s="330">
        <v>0</v>
      </c>
      <c r="Q703" s="330" t="str">
        <v>Confirmed</v>
      </c>
      <c r="R703" s="330" t="str">
        <v>Signed</v>
      </c>
      <c r="S703" s="330" t="str">
        <v>BRI</v>
      </c>
      <c r="T703" s="330" t="str">
        <v>SSH</v>
      </c>
      <c r="U703" s="330" t="str">
        <v>BRI</v>
      </c>
      <c r="V703" s="330">
        <v>6</v>
      </c>
      <c r="W703" s="330">
        <v>143</v>
      </c>
      <c r="X703" s="330" t="str">
        <v>S25-01</v>
      </c>
      <c r="Y703" s="330">
        <v>186</v>
      </c>
      <c r="Z703" s="330">
        <v>91</v>
      </c>
      <c r="AA703" s="330">
        <v>95</v>
      </c>
      <c r="AB703" s="16" t="str">
        <v>S25</v>
      </c>
    </row>
    <row r="704" spans="1:28" x14ac:dyDescent="0.35">
      <c r="A704" s="331">
        <v>45707</v>
      </c>
      <c r="B704" s="330" t="str">
        <v>Italgsa</v>
      </c>
      <c r="C704" s="330" t="str">
        <v>Tour Operator</v>
      </c>
      <c r="D704" s="330" t="str">
        <v/>
      </c>
      <c r="E704" s="330" t="str">
        <v/>
      </c>
      <c r="F704" s="330" t="str">
        <v>RT</v>
      </c>
      <c r="G704" s="330" t="str">
        <v>Outbound</v>
      </c>
      <c r="H704" s="330" t="str">
        <v>4S6004</v>
      </c>
      <c r="I704" s="331" t="str">
        <v>BRI-SSH</v>
      </c>
      <c r="J704" s="884">
        <v>45857</v>
      </c>
      <c r="K704" s="330">
        <v>0</v>
      </c>
      <c r="L704" s="330">
        <v>0</v>
      </c>
      <c r="M704" s="330">
        <v>190</v>
      </c>
      <c r="N704" s="330">
        <v>0</v>
      </c>
      <c r="O704" s="330">
        <v>0</v>
      </c>
      <c r="P704" s="330">
        <v>0</v>
      </c>
      <c r="Q704" s="330" t="str">
        <v>Confirmed</v>
      </c>
      <c r="R704" s="330" t="str">
        <v>Signed</v>
      </c>
      <c r="S704" s="330" t="str">
        <v>BRI</v>
      </c>
      <c r="T704" s="330" t="str">
        <v>SSH</v>
      </c>
      <c r="U704" s="330" t="str">
        <v>BRI</v>
      </c>
      <c r="V704" s="330">
        <v>6</v>
      </c>
      <c r="W704" s="330">
        <v>150</v>
      </c>
      <c r="X704" s="330" t="str">
        <v>S25-01</v>
      </c>
      <c r="Y704" s="330">
        <v>186</v>
      </c>
      <c r="Z704" s="330">
        <v>109</v>
      </c>
      <c r="AA704" s="330">
        <v>77</v>
      </c>
      <c r="AB704" s="16" t="str">
        <v>S25</v>
      </c>
    </row>
    <row r="705" spans="1:28" x14ac:dyDescent="0.35">
      <c r="A705" s="331">
        <v>45707</v>
      </c>
      <c r="B705" s="330" t="str">
        <v>Italgsa</v>
      </c>
      <c r="C705" s="330" t="str">
        <v>Tour Operator</v>
      </c>
      <c r="D705" s="330" t="str">
        <v/>
      </c>
      <c r="E705" s="330" t="str">
        <v/>
      </c>
      <c r="F705" s="330" t="str">
        <v>RT</v>
      </c>
      <c r="G705" s="330" t="str">
        <v>Inbound</v>
      </c>
      <c r="H705" s="330" t="str">
        <v>4S6003</v>
      </c>
      <c r="I705" s="331" t="str">
        <v>SSH-BRI</v>
      </c>
      <c r="J705" s="884">
        <v>45843</v>
      </c>
      <c r="K705" s="330">
        <v>0</v>
      </c>
      <c r="L705" s="330">
        <v>0</v>
      </c>
      <c r="M705" s="330">
        <v>190</v>
      </c>
      <c r="N705" s="330">
        <v>0</v>
      </c>
      <c r="O705" s="330">
        <v>0</v>
      </c>
      <c r="P705" s="330">
        <v>0</v>
      </c>
      <c r="Q705" s="330" t="str">
        <v>Confirmed</v>
      </c>
      <c r="R705" s="330" t="str">
        <v>Signed</v>
      </c>
      <c r="S705" s="330" t="str">
        <v>SSH</v>
      </c>
      <c r="T705" s="330" t="str">
        <v>BRI</v>
      </c>
      <c r="U705" s="330" t="str">
        <v>BRI</v>
      </c>
      <c r="V705" s="330">
        <v>6</v>
      </c>
      <c r="W705" s="330">
        <v>136</v>
      </c>
      <c r="X705" s="330" t="str">
        <v>S25-01</v>
      </c>
      <c r="Y705" s="330">
        <v>186</v>
      </c>
      <c r="Z705" s="330">
        <v>166</v>
      </c>
      <c r="AA705" s="330">
        <v>20</v>
      </c>
      <c r="AB705" s="16" t="str">
        <v>S25</v>
      </c>
    </row>
    <row r="706" spans="1:28" x14ac:dyDescent="0.35">
      <c r="A706" s="331">
        <v>45707</v>
      </c>
      <c r="B706" s="330" t="str">
        <v>Italgsa</v>
      </c>
      <c r="C706" s="330" t="str">
        <v>Tour Operator</v>
      </c>
      <c r="D706" s="330" t="str">
        <v/>
      </c>
      <c r="E706" s="330" t="str">
        <v/>
      </c>
      <c r="F706" s="330" t="str">
        <v>RT</v>
      </c>
      <c r="G706" s="330" t="str">
        <v>Inbound</v>
      </c>
      <c r="H706" s="330" t="str">
        <v>4S6003</v>
      </c>
      <c r="I706" s="331" t="str">
        <v>SSH-BRI</v>
      </c>
      <c r="J706" s="884">
        <v>45850</v>
      </c>
      <c r="K706" s="330">
        <v>0</v>
      </c>
      <c r="L706" s="330">
        <v>0</v>
      </c>
      <c r="M706" s="330">
        <v>190</v>
      </c>
      <c r="N706" s="330">
        <v>0</v>
      </c>
      <c r="O706" s="330">
        <v>0</v>
      </c>
      <c r="P706" s="330">
        <v>0</v>
      </c>
      <c r="Q706" s="330" t="str">
        <v>Confirmed</v>
      </c>
      <c r="R706" s="330" t="str">
        <v>Signed</v>
      </c>
      <c r="S706" s="330" t="str">
        <v>SSH</v>
      </c>
      <c r="T706" s="330" t="str">
        <v>BRI</v>
      </c>
      <c r="U706" s="330" t="str">
        <v>BRI</v>
      </c>
      <c r="V706" s="330">
        <v>6</v>
      </c>
      <c r="W706" s="330">
        <v>143</v>
      </c>
      <c r="X706" s="330" t="str">
        <v>S25-01</v>
      </c>
      <c r="Y706" s="330">
        <v>186</v>
      </c>
      <c r="Z706" s="330">
        <v>112</v>
      </c>
      <c r="AA706" s="330">
        <v>74</v>
      </c>
      <c r="AB706" s="16" t="str">
        <v>S25</v>
      </c>
    </row>
    <row r="707" spans="1:28" x14ac:dyDescent="0.35">
      <c r="A707" s="331">
        <v>45707</v>
      </c>
      <c r="B707" s="330" t="str">
        <v>Italgsa</v>
      </c>
      <c r="C707" s="330" t="str">
        <v>Tour Operator</v>
      </c>
      <c r="D707" s="330" t="str">
        <v/>
      </c>
      <c r="E707" s="330" t="str">
        <v/>
      </c>
      <c r="F707" s="330" t="str">
        <v>RT</v>
      </c>
      <c r="G707" s="330" t="str">
        <v>Inbound</v>
      </c>
      <c r="H707" s="330" t="str">
        <v>4S6003</v>
      </c>
      <c r="I707" s="331" t="str">
        <v>SSH-BRI</v>
      </c>
      <c r="J707" s="884">
        <v>45857</v>
      </c>
      <c r="K707" s="330">
        <v>0</v>
      </c>
      <c r="L707" s="330">
        <v>0</v>
      </c>
      <c r="M707" s="330">
        <v>190</v>
      </c>
      <c r="N707" s="330">
        <v>0</v>
      </c>
      <c r="O707" s="330">
        <v>0</v>
      </c>
      <c r="P707" s="330">
        <v>0</v>
      </c>
      <c r="Q707" s="330" t="str">
        <v>Confirmed</v>
      </c>
      <c r="R707" s="330" t="str">
        <v>Signed</v>
      </c>
      <c r="S707" s="330" t="str">
        <v>SSH</v>
      </c>
      <c r="T707" s="330" t="str">
        <v>BRI</v>
      </c>
      <c r="U707" s="330" t="str">
        <v>BRI</v>
      </c>
      <c r="V707" s="330">
        <v>6</v>
      </c>
      <c r="W707" s="330">
        <v>150</v>
      </c>
      <c r="X707" s="330" t="str">
        <v>S25-01</v>
      </c>
      <c r="Y707" s="330">
        <v>186</v>
      </c>
      <c r="Z707" s="330">
        <v>84</v>
      </c>
      <c r="AA707" s="330">
        <v>102</v>
      </c>
      <c r="AB707" s="16" t="str">
        <v>S25</v>
      </c>
    </row>
    <row r="708" spans="1:28" x14ac:dyDescent="0.35">
      <c r="A708" s="331">
        <v>45707</v>
      </c>
      <c r="B708" s="330" t="str">
        <v>Italgsa</v>
      </c>
      <c r="C708" s="330" t="str">
        <v>Tour Operator</v>
      </c>
      <c r="D708" s="330" t="str">
        <v/>
      </c>
      <c r="E708" s="330" t="str">
        <v/>
      </c>
      <c r="F708" s="330" t="str">
        <v>RT</v>
      </c>
      <c r="G708" s="330" t="str">
        <v>Inbound</v>
      </c>
      <c r="H708" s="330" t="str">
        <v>4S6003</v>
      </c>
      <c r="I708" s="331" t="str">
        <v>SSH-BRI</v>
      </c>
      <c r="J708" s="884">
        <v>45864</v>
      </c>
      <c r="K708" s="330">
        <v>0</v>
      </c>
      <c r="L708" s="330">
        <v>0</v>
      </c>
      <c r="M708" s="330">
        <v>190</v>
      </c>
      <c r="N708" s="330">
        <v>0</v>
      </c>
      <c r="O708" s="330">
        <v>0</v>
      </c>
      <c r="P708" s="330">
        <v>0</v>
      </c>
      <c r="Q708" s="330" t="str">
        <v>Confirmed</v>
      </c>
      <c r="R708" s="330" t="str">
        <v>Signed</v>
      </c>
      <c r="S708" s="330" t="str">
        <v>SSH</v>
      </c>
      <c r="T708" s="330" t="str">
        <v>BRI</v>
      </c>
      <c r="U708" s="330" t="str">
        <v>BRI</v>
      </c>
      <c r="V708" s="330">
        <v>6</v>
      </c>
      <c r="W708" s="330">
        <v>157</v>
      </c>
      <c r="X708" s="330" t="str">
        <v>S25-01</v>
      </c>
      <c r="Y708" s="330">
        <v>186</v>
      </c>
      <c r="Z708" s="330">
        <v>115</v>
      </c>
      <c r="AA708" s="330">
        <v>71</v>
      </c>
      <c r="AB708" s="16" t="str">
        <v>S25</v>
      </c>
    </row>
    <row r="709" spans="1:28" x14ac:dyDescent="0.35">
      <c r="A709" s="331">
        <v>45707</v>
      </c>
      <c r="B709" s="330" t="str">
        <v>Italgsa</v>
      </c>
      <c r="C709" s="330" t="str">
        <v>Tour Operator</v>
      </c>
      <c r="D709" s="330" t="str">
        <v/>
      </c>
      <c r="E709" s="330" t="str">
        <v/>
      </c>
      <c r="F709" s="330" t="str">
        <v>RT</v>
      </c>
      <c r="G709" s="330" t="str">
        <v>Outbound</v>
      </c>
      <c r="H709" s="330" t="str">
        <v>4S6004</v>
      </c>
      <c r="I709" s="331" t="str">
        <v>BRI-SSH</v>
      </c>
      <c r="J709" s="884">
        <v>45913</v>
      </c>
      <c r="K709" s="330">
        <v>0</v>
      </c>
      <c r="L709" s="330">
        <v>0</v>
      </c>
      <c r="M709" s="330">
        <v>190</v>
      </c>
      <c r="N709" s="330">
        <v>0</v>
      </c>
      <c r="O709" s="330">
        <v>0</v>
      </c>
      <c r="P709" s="330">
        <v>0</v>
      </c>
      <c r="Q709" s="330" t="str">
        <v>Confirmed</v>
      </c>
      <c r="R709" s="330" t="str">
        <v>Signed</v>
      </c>
      <c r="S709" s="330" t="str">
        <v>BRI</v>
      </c>
      <c r="T709" s="330" t="str">
        <v>SSH</v>
      </c>
      <c r="U709" s="330" t="str">
        <v>BRI</v>
      </c>
      <c r="V709" s="330">
        <v>6</v>
      </c>
      <c r="W709" s="330">
        <v>206</v>
      </c>
      <c r="X709" s="330" t="str">
        <v>S25-01</v>
      </c>
      <c r="Y709" s="330">
        <v>186</v>
      </c>
      <c r="Z709" s="330">
        <v>185</v>
      </c>
      <c r="AA709" s="330">
        <v>1</v>
      </c>
      <c r="AB709" s="16" t="str">
        <v>S25</v>
      </c>
    </row>
    <row r="710" spans="1:28" x14ac:dyDescent="0.35">
      <c r="A710" s="331">
        <v>45707</v>
      </c>
      <c r="B710" s="330" t="str">
        <v>Italgsa-Baobab</v>
      </c>
      <c r="C710" s="330" t="str">
        <v>Tour Operator</v>
      </c>
      <c r="D710" s="330" t="str">
        <v/>
      </c>
      <c r="E710" s="330" t="str">
        <v/>
      </c>
      <c r="F710" s="330" t="str">
        <v>RT</v>
      </c>
      <c r="G710" s="330" t="str">
        <v>Outbound</v>
      </c>
      <c r="H710" s="330" t="str">
        <v>4S6004</v>
      </c>
      <c r="I710" s="331" t="str">
        <v>BRI-SSH</v>
      </c>
      <c r="J710" s="884">
        <v>45920</v>
      </c>
      <c r="K710" s="330">
        <v>30</v>
      </c>
      <c r="L710" s="330">
        <v>30</v>
      </c>
      <c r="M710" s="330">
        <v>190</v>
      </c>
      <c r="N710" s="330">
        <v>0</v>
      </c>
      <c r="O710" s="330">
        <v>0</v>
      </c>
      <c r="P710" s="330">
        <v>5700</v>
      </c>
      <c r="Q710" s="330" t="str">
        <v>Confirmed</v>
      </c>
      <c r="R710" s="330" t="str">
        <v>Signed</v>
      </c>
      <c r="S710" s="330" t="str">
        <v>BRI</v>
      </c>
      <c r="T710" s="330" t="str">
        <v>SSH</v>
      </c>
      <c r="U710" s="330" t="str">
        <v>BRI</v>
      </c>
      <c r="V710" s="330">
        <v>6</v>
      </c>
      <c r="W710" s="330">
        <v>213</v>
      </c>
      <c r="X710" s="330" t="str">
        <v>S25-01</v>
      </c>
      <c r="Y710" s="330">
        <v>186</v>
      </c>
      <c r="Z710" s="330">
        <v>189</v>
      </c>
      <c r="AA710" s="330">
        <v>-3</v>
      </c>
      <c r="AB710" s="16" t="str">
        <v>S25</v>
      </c>
    </row>
    <row r="711" spans="1:28" x14ac:dyDescent="0.35">
      <c r="A711" s="331">
        <v>45707</v>
      </c>
      <c r="B711" s="330" t="str">
        <v>Italgsa-Baobab</v>
      </c>
      <c r="C711" s="330" t="str">
        <v>Tour Operator</v>
      </c>
      <c r="D711" s="330" t="str">
        <v/>
      </c>
      <c r="E711" s="330" t="str">
        <v/>
      </c>
      <c r="F711" s="330" t="str">
        <v>RT</v>
      </c>
      <c r="G711" s="330" t="str">
        <v>Outbound</v>
      </c>
      <c r="H711" s="330" t="str">
        <v>4S6004</v>
      </c>
      <c r="I711" s="331" t="str">
        <v>BRI-SSH</v>
      </c>
      <c r="J711" s="884">
        <v>45927</v>
      </c>
      <c r="K711" s="330">
        <v>30</v>
      </c>
      <c r="L711" s="330">
        <v>30</v>
      </c>
      <c r="M711" s="330">
        <v>190</v>
      </c>
      <c r="N711" s="330">
        <v>0</v>
      </c>
      <c r="O711" s="330">
        <v>0</v>
      </c>
      <c r="P711" s="330">
        <v>5700</v>
      </c>
      <c r="Q711" s="330" t="str">
        <v>Confirmed</v>
      </c>
      <c r="R711" s="330" t="str">
        <v>Signed</v>
      </c>
      <c r="S711" s="330" t="str">
        <v>BRI</v>
      </c>
      <c r="T711" s="330" t="str">
        <v>SSH</v>
      </c>
      <c r="U711" s="330" t="str">
        <v>BRI</v>
      </c>
      <c r="V711" s="330">
        <v>6</v>
      </c>
      <c r="W711" s="330">
        <v>220</v>
      </c>
      <c r="X711" s="330" t="str">
        <v>S25-01</v>
      </c>
      <c r="Y711" s="330">
        <v>186</v>
      </c>
      <c r="Z711" s="330">
        <v>180</v>
      </c>
      <c r="AA711" s="330">
        <v>6</v>
      </c>
      <c r="AB711" s="16" t="str">
        <v>S25</v>
      </c>
    </row>
    <row r="712" spans="1:28" x14ac:dyDescent="0.35">
      <c r="A712" s="331">
        <v>45707</v>
      </c>
      <c r="B712" s="330" t="str">
        <v>Italgsa</v>
      </c>
      <c r="C712" s="330" t="str">
        <v>Tour Operator</v>
      </c>
      <c r="D712" s="330" t="str">
        <v/>
      </c>
      <c r="E712" s="330" t="str">
        <v/>
      </c>
      <c r="F712" s="330" t="str">
        <v>RT</v>
      </c>
      <c r="G712" s="330" t="str">
        <v>Inbound</v>
      </c>
      <c r="H712" s="330" t="str">
        <v>4S6003</v>
      </c>
      <c r="I712" s="331" t="str">
        <v>SSH-BRI</v>
      </c>
      <c r="J712" s="884">
        <v>45920</v>
      </c>
      <c r="K712" s="330">
        <v>0</v>
      </c>
      <c r="L712" s="330">
        <v>0</v>
      </c>
      <c r="M712" s="330">
        <v>190</v>
      </c>
      <c r="N712" s="330">
        <v>0</v>
      </c>
      <c r="O712" s="330">
        <v>0</v>
      </c>
      <c r="P712" s="330">
        <v>0</v>
      </c>
      <c r="Q712" s="330" t="str">
        <v>Confirmed</v>
      </c>
      <c r="R712" s="330" t="str">
        <v>Signed</v>
      </c>
      <c r="S712" s="330" t="str">
        <v>SSH</v>
      </c>
      <c r="T712" s="330" t="str">
        <v>BRI</v>
      </c>
      <c r="U712" s="330" t="str">
        <v>BRI</v>
      </c>
      <c r="V712" s="330">
        <v>6</v>
      </c>
      <c r="W712" s="330">
        <v>213</v>
      </c>
      <c r="X712" s="330" t="str">
        <v>S25-01</v>
      </c>
      <c r="Y712" s="330">
        <v>186</v>
      </c>
      <c r="Z712" s="330">
        <v>189</v>
      </c>
      <c r="AA712" s="330">
        <v>-3</v>
      </c>
      <c r="AB712" s="16" t="str">
        <v>S25</v>
      </c>
    </row>
    <row r="713" spans="1:28" x14ac:dyDescent="0.35">
      <c r="A713" s="331">
        <v>45707</v>
      </c>
      <c r="B713" s="330" t="str">
        <v>Italgsa-Baobab</v>
      </c>
      <c r="C713" s="330" t="str">
        <v>Tour Operator</v>
      </c>
      <c r="D713" s="330" t="str">
        <v/>
      </c>
      <c r="E713" s="330" t="str">
        <v/>
      </c>
      <c r="F713" s="330" t="str">
        <v>RT</v>
      </c>
      <c r="G713" s="330" t="str">
        <v>Inbound</v>
      </c>
      <c r="H713" s="330" t="str">
        <v>4S6003</v>
      </c>
      <c r="I713" s="331" t="str">
        <v>SSH-BRI</v>
      </c>
      <c r="J713" s="884">
        <v>45927</v>
      </c>
      <c r="K713" s="330">
        <v>30</v>
      </c>
      <c r="L713" s="330">
        <v>30</v>
      </c>
      <c r="M713" s="330">
        <v>190</v>
      </c>
      <c r="N713" s="330">
        <v>0</v>
      </c>
      <c r="O713" s="330">
        <v>0</v>
      </c>
      <c r="P713" s="330">
        <v>5700</v>
      </c>
      <c r="Q713" s="330" t="str">
        <v>Confirmed</v>
      </c>
      <c r="R713" s="330" t="str">
        <v>Signed</v>
      </c>
      <c r="S713" s="330" t="str">
        <v>SSH</v>
      </c>
      <c r="T713" s="330" t="str">
        <v>BRI</v>
      </c>
      <c r="U713" s="330" t="str">
        <v>BRI</v>
      </c>
      <c r="V713" s="330">
        <v>6</v>
      </c>
      <c r="W713" s="330">
        <v>220</v>
      </c>
      <c r="X713" s="330" t="str">
        <v>S25-01</v>
      </c>
      <c r="Y713" s="330">
        <v>186</v>
      </c>
      <c r="Z713" s="330">
        <v>190</v>
      </c>
      <c r="AA713" s="330">
        <v>-4</v>
      </c>
      <c r="AB713" s="16" t="str">
        <v>S25</v>
      </c>
    </row>
    <row r="714" spans="1:28" x14ac:dyDescent="0.35">
      <c r="A714" s="331">
        <v>45707</v>
      </c>
      <c r="B714" s="330" t="str">
        <v>Italgsa-Baobab</v>
      </c>
      <c r="C714" s="330" t="str">
        <v>Tour Operator</v>
      </c>
      <c r="D714" s="330" t="str">
        <v/>
      </c>
      <c r="E714" s="330" t="str">
        <v/>
      </c>
      <c r="F714" s="330" t="str">
        <v>RT</v>
      </c>
      <c r="G714" s="330" t="str">
        <v>Inbound</v>
      </c>
      <c r="H714" s="330" t="str">
        <v>4S6003</v>
      </c>
      <c r="I714" s="331" t="str">
        <v>SSH-BRI</v>
      </c>
      <c r="J714" s="884">
        <v>45934</v>
      </c>
      <c r="K714" s="330">
        <v>30</v>
      </c>
      <c r="L714" s="330">
        <v>30</v>
      </c>
      <c r="M714" s="330">
        <v>190</v>
      </c>
      <c r="N714" s="330">
        <v>0</v>
      </c>
      <c r="O714" s="330">
        <v>0</v>
      </c>
      <c r="P714" s="330">
        <v>5700</v>
      </c>
      <c r="Q714" s="330" t="str">
        <v>Confirmed</v>
      </c>
      <c r="R714" s="330" t="str">
        <v>Signed</v>
      </c>
      <c r="S714" s="330" t="str">
        <v>SSH</v>
      </c>
      <c r="T714" s="330" t="str">
        <v>BRI</v>
      </c>
      <c r="U714" s="330" t="str">
        <v>BRI</v>
      </c>
      <c r="V714" s="330">
        <v>6</v>
      </c>
      <c r="W714" s="330">
        <v>227</v>
      </c>
      <c r="X714" s="330" t="str">
        <v>S25-01</v>
      </c>
      <c r="Y714" s="330">
        <v>186</v>
      </c>
      <c r="Z714" s="330">
        <v>181</v>
      </c>
      <c r="AA714" s="330">
        <v>5</v>
      </c>
      <c r="AB714" s="16" t="str">
        <v>S25</v>
      </c>
    </row>
    <row r="715" spans="1:28" x14ac:dyDescent="0.35">
      <c r="A715" s="331">
        <v>45707</v>
      </c>
      <c r="B715" s="330" t="str">
        <v>Alpitour</v>
      </c>
      <c r="C715" s="330" t="str">
        <v>Tour Operator</v>
      </c>
      <c r="D715" s="330" t="str">
        <v/>
      </c>
      <c r="E715" s="330" t="str">
        <v/>
      </c>
      <c r="F715" s="330" t="str">
        <v>RT</v>
      </c>
      <c r="G715" s="330" t="str">
        <v>Outbound</v>
      </c>
      <c r="H715" s="330" t="str">
        <v>4S6016</v>
      </c>
      <c r="I715" s="331" t="str">
        <v>VRN-SSH</v>
      </c>
      <c r="J715" s="884">
        <v>45766</v>
      </c>
      <c r="K715" s="330">
        <v>50</v>
      </c>
      <c r="L715" s="330">
        <v>50</v>
      </c>
      <c r="M715" s="330">
        <v>255</v>
      </c>
      <c r="N715" s="330">
        <v>0</v>
      </c>
      <c r="O715" s="330">
        <v>0</v>
      </c>
      <c r="P715" s="330">
        <v>12750</v>
      </c>
      <c r="Q715" s="330" t="str">
        <v>Confirmed</v>
      </c>
      <c r="R715" s="330" t="str">
        <v>Countersigned</v>
      </c>
      <c r="S715" s="330" t="str">
        <v>VRN</v>
      </c>
      <c r="T715" s="330" t="str">
        <v>SSH</v>
      </c>
      <c r="U715" s="330" t="str">
        <v>VRN</v>
      </c>
      <c r="V715" s="330">
        <v>6</v>
      </c>
      <c r="W715" s="330">
        <v>59</v>
      </c>
      <c r="X715" s="330" t="str">
        <v>E25-05B</v>
      </c>
      <c r="Y715" s="330">
        <v>186</v>
      </c>
      <c r="Z715" s="330">
        <v>185</v>
      </c>
      <c r="AA715" s="330">
        <v>1</v>
      </c>
      <c r="AB715" s="16" t="str">
        <v>E25</v>
      </c>
    </row>
    <row r="716" spans="1:28" x14ac:dyDescent="0.35">
      <c r="A716" s="331">
        <v>45707</v>
      </c>
      <c r="B716" s="330" t="str">
        <v>Alpitour</v>
      </c>
      <c r="C716" s="330" t="str">
        <v>Tour Operator</v>
      </c>
      <c r="D716" s="330" t="str">
        <v/>
      </c>
      <c r="E716" s="330" t="str">
        <v/>
      </c>
      <c r="F716" s="330" t="str">
        <v>RT</v>
      </c>
      <c r="G716" s="330" t="str">
        <v>Inbound</v>
      </c>
      <c r="H716" s="330" t="str">
        <v>4S6015</v>
      </c>
      <c r="I716" s="331" t="str">
        <v>SSH-VRN</v>
      </c>
      <c r="J716" s="884">
        <v>45773</v>
      </c>
      <c r="K716" s="330">
        <v>50</v>
      </c>
      <c r="L716" s="330">
        <v>50</v>
      </c>
      <c r="M716" s="330">
        <v>255</v>
      </c>
      <c r="N716" s="330">
        <v>0</v>
      </c>
      <c r="O716" s="330">
        <v>0</v>
      </c>
      <c r="P716" s="330">
        <v>12750</v>
      </c>
      <c r="Q716" s="330" t="str">
        <v>Confirmed</v>
      </c>
      <c r="R716" s="330" t="str">
        <v>Countersigned</v>
      </c>
      <c r="S716" s="330" t="str">
        <v>SSH</v>
      </c>
      <c r="T716" s="330" t="str">
        <v>VRN</v>
      </c>
      <c r="U716" s="330" t="str">
        <v>VRN</v>
      </c>
      <c r="V716" s="330">
        <v>6</v>
      </c>
      <c r="W716" s="330">
        <v>66</v>
      </c>
      <c r="X716" s="330" t="str">
        <v>E25-05B</v>
      </c>
      <c r="Y716" s="330">
        <v>186</v>
      </c>
      <c r="Z716" s="330">
        <v>186</v>
      </c>
      <c r="AA716" s="330">
        <v>0</v>
      </c>
      <c r="AB716" s="16" t="str">
        <v>E25</v>
      </c>
    </row>
    <row r="717" spans="1:28" x14ac:dyDescent="0.35">
      <c r="A717" s="331">
        <v>45707</v>
      </c>
      <c r="B717" s="330" t="str">
        <v>Genius</v>
      </c>
      <c r="C717" s="330" t="str">
        <v>Distributor</v>
      </c>
      <c r="D717" s="330" t="str">
        <v/>
      </c>
      <c r="E717" s="330" t="str">
        <v/>
      </c>
      <c r="F717" s="330" t="str">
        <v>OW</v>
      </c>
      <c r="G717" s="330" t="str">
        <v>Outbound</v>
      </c>
      <c r="H717" s="330" t="str">
        <v>4S6032</v>
      </c>
      <c r="I717" s="331" t="str">
        <v>NAP-SSH</v>
      </c>
      <c r="J717" s="884">
        <v>45760</v>
      </c>
      <c r="K717" s="330">
        <v>3</v>
      </c>
      <c r="L717" s="330">
        <v>3</v>
      </c>
      <c r="M717" s="330">
        <v>150</v>
      </c>
      <c r="N717" s="330">
        <v>0</v>
      </c>
      <c r="O717" s="330">
        <v>0</v>
      </c>
      <c r="P717" s="330">
        <v>450</v>
      </c>
      <c r="Q717" s="330" t="str">
        <v>Confirmed</v>
      </c>
      <c r="R717" s="330" t="str">
        <v>Closed Deal</v>
      </c>
      <c r="S717" s="330" t="str">
        <v>NAP</v>
      </c>
      <c r="T717" s="330" t="str">
        <v>SSH</v>
      </c>
      <c r="U717" s="330" t="str">
        <v>NAP</v>
      </c>
      <c r="V717" s="330">
        <v>7</v>
      </c>
      <c r="W717" s="330">
        <v>53</v>
      </c>
      <c r="X717" s="330" t="str">
        <v>E25-03B</v>
      </c>
      <c r="Y717" s="330">
        <v>186</v>
      </c>
      <c r="Z717" s="330">
        <v>157</v>
      </c>
      <c r="AA717" s="330">
        <v>29</v>
      </c>
      <c r="AB717" s="16" t="str">
        <v>E25</v>
      </c>
    </row>
    <row r="718" spans="1:28" x14ac:dyDescent="0.35">
      <c r="A718" s="331">
        <v>45707</v>
      </c>
      <c r="B718" s="330" t="str">
        <v>Genius</v>
      </c>
      <c r="C718" s="330" t="str">
        <v>Distributor</v>
      </c>
      <c r="D718" s="330" t="str">
        <v/>
      </c>
      <c r="E718" s="330" t="str">
        <v/>
      </c>
      <c r="F718" s="330" t="str">
        <v>OW</v>
      </c>
      <c r="G718" s="330" t="str">
        <v>Outbound</v>
      </c>
      <c r="H718" s="330" t="str">
        <v>4S6031</v>
      </c>
      <c r="I718" s="331" t="str">
        <v>SSH-NAP</v>
      </c>
      <c r="J718" s="884">
        <v>45767</v>
      </c>
      <c r="K718" s="330">
        <v>3</v>
      </c>
      <c r="L718" s="330">
        <v>3</v>
      </c>
      <c r="M718" s="330">
        <v>150</v>
      </c>
      <c r="N718" s="330">
        <v>0</v>
      </c>
      <c r="O718" s="330">
        <v>0</v>
      </c>
      <c r="P718" s="330">
        <v>450</v>
      </c>
      <c r="Q718" s="330" t="str">
        <v>Confirmed</v>
      </c>
      <c r="R718" s="330" t="str">
        <v>Closed Deal</v>
      </c>
      <c r="S718" s="330" t="str">
        <v>SSH</v>
      </c>
      <c r="T718" s="330" t="str">
        <v>NAP</v>
      </c>
      <c r="U718" s="330" t="str">
        <v>NAP</v>
      </c>
      <c r="V718" s="330">
        <v>7</v>
      </c>
      <c r="W718" s="330">
        <v>60</v>
      </c>
      <c r="X718" s="330" t="str">
        <v>E25-03B</v>
      </c>
      <c r="Y718" s="330">
        <v>186</v>
      </c>
      <c r="Z718" s="330">
        <v>162</v>
      </c>
      <c r="AA718" s="330">
        <v>24</v>
      </c>
      <c r="AB718" s="16" t="str">
        <v>E25</v>
      </c>
    </row>
    <row r="719" spans="1:28" x14ac:dyDescent="0.35">
      <c r="A719" s="331">
        <v>45702</v>
      </c>
      <c r="B719" s="330" t="str">
        <v>APG</v>
      </c>
      <c r="C719" s="330" t="str">
        <v>Distributor</v>
      </c>
      <c r="D719" s="330" t="str">
        <v/>
      </c>
      <c r="E719" s="330" t="str">
        <v>12LEP7</v>
      </c>
      <c r="F719" s="330" t="str">
        <v>RT</v>
      </c>
      <c r="G719" s="330" t="str">
        <v>Inbound</v>
      </c>
      <c r="H719" s="330" t="str">
        <v>4S6005</v>
      </c>
      <c r="I719" s="331" t="str">
        <v>SSH-NAP</v>
      </c>
      <c r="J719" s="884">
        <v>45887</v>
      </c>
      <c r="K719" s="330">
        <v>1</v>
      </c>
      <c r="L719" s="330">
        <v>1</v>
      </c>
      <c r="M719" s="330">
        <v>300</v>
      </c>
      <c r="N719" s="330">
        <v>33.06</v>
      </c>
      <c r="O719" s="330">
        <v>30</v>
      </c>
      <c r="P719" s="330">
        <v>363.06</v>
      </c>
      <c r="Q719" s="330" t="str">
        <v>Confirmed</v>
      </c>
      <c r="R719" s="330" t="str">
        <v>Closed Deal</v>
      </c>
      <c r="S719" s="330" t="str">
        <v>SSH</v>
      </c>
      <c r="T719" s="330" t="str">
        <v>NAP</v>
      </c>
      <c r="U719" s="330" t="str">
        <v>NAP</v>
      </c>
      <c r="V719" s="330">
        <v>1</v>
      </c>
      <c r="W719" s="330">
        <v>185</v>
      </c>
      <c r="X719" s="330" t="str">
        <v>S25-08</v>
      </c>
      <c r="Y719" s="330">
        <v>186</v>
      </c>
      <c r="Z719" s="330">
        <v>109</v>
      </c>
      <c r="AA719" s="330">
        <v>77</v>
      </c>
      <c r="AB719" s="16" t="str">
        <v>S25</v>
      </c>
    </row>
    <row r="720" spans="1:28" x14ac:dyDescent="0.35">
      <c r="A720" s="331">
        <v>45702</v>
      </c>
      <c r="B720" s="330" t="str">
        <v>APG</v>
      </c>
      <c r="C720" s="330" t="str">
        <v>Distributor</v>
      </c>
      <c r="D720" s="330" t="str">
        <v/>
      </c>
      <c r="E720" s="330" t="str">
        <v>12LEP7</v>
      </c>
      <c r="F720" s="330" t="str">
        <v>RT</v>
      </c>
      <c r="G720" s="330" t="str">
        <v>Outbound</v>
      </c>
      <c r="H720" s="330" t="str">
        <v>4S6006</v>
      </c>
      <c r="I720" s="331" t="str">
        <v>NAP-SSH</v>
      </c>
      <c r="J720" s="884">
        <v>45880</v>
      </c>
      <c r="K720" s="330">
        <v>1</v>
      </c>
      <c r="L720" s="330">
        <v>1</v>
      </c>
      <c r="M720" s="330">
        <v>300</v>
      </c>
      <c r="N720" s="330">
        <v>28.14</v>
      </c>
      <c r="O720" s="330">
        <v>30</v>
      </c>
      <c r="P720" s="330">
        <v>358.14</v>
      </c>
      <c r="Q720" s="330" t="str">
        <v>Confirmed</v>
      </c>
      <c r="R720" s="330" t="str">
        <v>Closed Deal</v>
      </c>
      <c r="S720" s="330" t="str">
        <v>NAP</v>
      </c>
      <c r="T720" s="330" t="str">
        <v>SSH</v>
      </c>
      <c r="U720" s="330" t="str">
        <v>NAP</v>
      </c>
      <c r="V720" s="330">
        <v>1</v>
      </c>
      <c r="W720" s="330">
        <v>178</v>
      </c>
      <c r="X720" s="330" t="str">
        <v>S25-08</v>
      </c>
      <c r="Y720" s="330">
        <v>186</v>
      </c>
      <c r="Z720" s="330">
        <v>153</v>
      </c>
      <c r="AA720" s="330">
        <v>33</v>
      </c>
      <c r="AB720" s="16" t="str">
        <v>S25</v>
      </c>
    </row>
    <row r="721" spans="1:28" x14ac:dyDescent="0.35">
      <c r="A721" s="331">
        <v>45702</v>
      </c>
      <c r="B721" s="330" t="str">
        <v>APG</v>
      </c>
      <c r="C721" s="330" t="str">
        <v>Distributor</v>
      </c>
      <c r="D721" s="330" t="str">
        <v/>
      </c>
      <c r="E721" s="330" t="str">
        <v>12LEP7</v>
      </c>
      <c r="F721" s="330" t="str">
        <v>RT</v>
      </c>
      <c r="G721" s="330" t="str">
        <v>Inbound</v>
      </c>
      <c r="H721" s="330" t="str">
        <v>4S6005</v>
      </c>
      <c r="I721" s="331" t="str">
        <v>SSH-NAP</v>
      </c>
      <c r="J721" s="884">
        <v>45887</v>
      </c>
      <c r="K721" s="330">
        <v>1</v>
      </c>
      <c r="L721" s="330">
        <v>1</v>
      </c>
      <c r="M721" s="330">
        <v>300</v>
      </c>
      <c r="N721" s="330">
        <v>33.06</v>
      </c>
      <c r="O721" s="330">
        <v>30</v>
      </c>
      <c r="P721" s="330">
        <v>363.06</v>
      </c>
      <c r="Q721" s="330" t="str">
        <v>Confirmed</v>
      </c>
      <c r="R721" s="330" t="str">
        <v>Closed Deal</v>
      </c>
      <c r="S721" s="330" t="str">
        <v>SSH</v>
      </c>
      <c r="T721" s="330" t="str">
        <v>NAP</v>
      </c>
      <c r="U721" s="330" t="str">
        <v>NAP</v>
      </c>
      <c r="V721" s="330">
        <v>1</v>
      </c>
      <c r="W721" s="330">
        <v>185</v>
      </c>
      <c r="X721" s="330" t="str">
        <v>S25-08</v>
      </c>
      <c r="Y721" s="330">
        <v>186</v>
      </c>
      <c r="Z721" s="330">
        <v>109</v>
      </c>
      <c r="AA721" s="330">
        <v>77</v>
      </c>
      <c r="AB721" s="16" t="str">
        <v>S25</v>
      </c>
    </row>
    <row r="722" spans="1:28" x14ac:dyDescent="0.35">
      <c r="A722" s="331">
        <v>45702</v>
      </c>
      <c r="B722" s="330" t="str">
        <v>APG</v>
      </c>
      <c r="C722" s="330" t="str">
        <v>Distributor</v>
      </c>
      <c r="D722" s="330" t="str">
        <v/>
      </c>
      <c r="E722" s="330" t="str">
        <v>12LEP7</v>
      </c>
      <c r="F722" s="330" t="str">
        <v>RT</v>
      </c>
      <c r="G722" s="330" t="str">
        <v>Outbound</v>
      </c>
      <c r="H722" s="330" t="str">
        <v>4S6006</v>
      </c>
      <c r="I722" s="331" t="str">
        <v>NAP-SSH</v>
      </c>
      <c r="J722" s="884">
        <v>45880</v>
      </c>
      <c r="K722" s="330">
        <v>1</v>
      </c>
      <c r="L722" s="330">
        <v>1</v>
      </c>
      <c r="M722" s="330">
        <v>300</v>
      </c>
      <c r="N722" s="330">
        <v>28.14</v>
      </c>
      <c r="O722" s="330">
        <v>30</v>
      </c>
      <c r="P722" s="330">
        <v>358.14</v>
      </c>
      <c r="Q722" s="330" t="str">
        <v>Confirmed</v>
      </c>
      <c r="R722" s="330" t="str">
        <v>Closed Deal</v>
      </c>
      <c r="S722" s="330" t="str">
        <v>NAP</v>
      </c>
      <c r="T722" s="330" t="str">
        <v>SSH</v>
      </c>
      <c r="U722" s="330" t="str">
        <v>NAP</v>
      </c>
      <c r="V722" s="330">
        <v>1</v>
      </c>
      <c r="W722" s="330">
        <v>178</v>
      </c>
      <c r="X722" s="330" t="str">
        <v>S25-08</v>
      </c>
      <c r="Y722" s="330">
        <v>186</v>
      </c>
      <c r="Z722" s="330">
        <v>153</v>
      </c>
      <c r="AA722" s="330">
        <v>33</v>
      </c>
      <c r="AB722" s="16" t="str">
        <v>S25</v>
      </c>
    </row>
    <row r="723" spans="1:28" x14ac:dyDescent="0.35">
      <c r="A723" s="331">
        <v>45703</v>
      </c>
      <c r="B723" s="330" t="str">
        <v>APG</v>
      </c>
      <c r="C723" s="330" t="str">
        <v>Distributor</v>
      </c>
      <c r="D723" s="330" t="str">
        <v/>
      </c>
      <c r="E723" s="330" t="str">
        <v>12LEUE</v>
      </c>
      <c r="F723" s="330" t="str">
        <v>RT</v>
      </c>
      <c r="G723" s="330" t="str">
        <v>Inbound</v>
      </c>
      <c r="H723" s="330" t="str">
        <v>4S6031</v>
      </c>
      <c r="I723" s="331" t="str">
        <v>SSH-NAP</v>
      </c>
      <c r="J723" s="884">
        <v>45767</v>
      </c>
      <c r="K723" s="330">
        <v>1</v>
      </c>
      <c r="L723" s="330">
        <v>1</v>
      </c>
      <c r="M723" s="330">
        <v>100</v>
      </c>
      <c r="N723" s="330">
        <v>32.89</v>
      </c>
      <c r="O723" s="330">
        <v>30</v>
      </c>
      <c r="P723" s="330">
        <v>162.88999999999999</v>
      </c>
      <c r="Q723" s="330" t="str">
        <v>Confirmed</v>
      </c>
      <c r="R723" s="330" t="str">
        <v>Closed Deal</v>
      </c>
      <c r="S723" s="330" t="str">
        <v>SSH</v>
      </c>
      <c r="T723" s="330" t="str">
        <v>NAP</v>
      </c>
      <c r="U723" s="330" t="str">
        <v>NAP</v>
      </c>
      <c r="V723" s="330">
        <v>7</v>
      </c>
      <c r="W723" s="330">
        <v>64</v>
      </c>
      <c r="X723" s="330" t="str">
        <v>E25-03B</v>
      </c>
      <c r="Y723" s="330">
        <v>186</v>
      </c>
      <c r="Z723" s="330">
        <v>162</v>
      </c>
      <c r="AA723" s="330">
        <v>24</v>
      </c>
      <c r="AB723" s="16" t="str">
        <v>E25</v>
      </c>
    </row>
    <row r="724" spans="1:28" x14ac:dyDescent="0.35">
      <c r="A724" s="331">
        <v>45703</v>
      </c>
      <c r="B724" s="330" t="str">
        <v>APG</v>
      </c>
      <c r="C724" s="330" t="str">
        <v>Distributor</v>
      </c>
      <c r="D724" s="330" t="str">
        <v/>
      </c>
      <c r="E724" s="330" t="str">
        <v>12LEUE</v>
      </c>
      <c r="F724" s="330" t="str">
        <v>RT</v>
      </c>
      <c r="G724" s="330" t="str">
        <v>Outbound</v>
      </c>
      <c r="H724" s="330" t="str">
        <v>4S6032</v>
      </c>
      <c r="I724" s="331" t="str">
        <v>NAP-SSH</v>
      </c>
      <c r="J724" s="884">
        <v>45760</v>
      </c>
      <c r="K724" s="330">
        <v>1</v>
      </c>
      <c r="L724" s="330">
        <v>1</v>
      </c>
      <c r="M724" s="330">
        <v>100</v>
      </c>
      <c r="N724" s="330">
        <v>24.82</v>
      </c>
      <c r="O724" s="330">
        <v>30</v>
      </c>
      <c r="P724" s="330">
        <v>154.82</v>
      </c>
      <c r="Q724" s="330" t="str">
        <v>Confirmed</v>
      </c>
      <c r="R724" s="330" t="str">
        <v>Closed Deal</v>
      </c>
      <c r="S724" s="330" t="str">
        <v>NAP</v>
      </c>
      <c r="T724" s="330" t="str">
        <v>SSH</v>
      </c>
      <c r="U724" s="330" t="str">
        <v>NAP</v>
      </c>
      <c r="V724" s="330">
        <v>7</v>
      </c>
      <c r="W724" s="330">
        <v>57</v>
      </c>
      <c r="X724" s="330" t="str">
        <v>E25-03B</v>
      </c>
      <c r="Y724" s="330">
        <v>186</v>
      </c>
      <c r="Z724" s="330">
        <v>157</v>
      </c>
      <c r="AA724" s="330">
        <v>29</v>
      </c>
      <c r="AB724" s="16" t="str">
        <v>E25</v>
      </c>
    </row>
    <row r="725" spans="1:28" x14ac:dyDescent="0.35">
      <c r="A725" s="331">
        <v>45703</v>
      </c>
      <c r="B725" s="330" t="str">
        <v>APG</v>
      </c>
      <c r="C725" s="330" t="str">
        <v>Distributor</v>
      </c>
      <c r="D725" s="330" t="str">
        <v/>
      </c>
      <c r="E725" s="330" t="str">
        <v>12LEUE</v>
      </c>
      <c r="F725" s="330" t="str">
        <v>RT</v>
      </c>
      <c r="G725" s="330" t="str">
        <v>Inbound</v>
      </c>
      <c r="H725" s="330" t="str">
        <v>4S6031</v>
      </c>
      <c r="I725" s="331" t="str">
        <v>SSH-NAP</v>
      </c>
      <c r="J725" s="884">
        <v>45767</v>
      </c>
      <c r="K725" s="330">
        <v>1</v>
      </c>
      <c r="L725" s="330">
        <v>1</v>
      </c>
      <c r="M725" s="330">
        <v>100</v>
      </c>
      <c r="N725" s="330">
        <v>32.89</v>
      </c>
      <c r="O725" s="330">
        <v>30</v>
      </c>
      <c r="P725" s="330">
        <v>162.88999999999999</v>
      </c>
      <c r="Q725" s="330" t="str">
        <v>Confirmed</v>
      </c>
      <c r="R725" s="330" t="str">
        <v>Closed Deal</v>
      </c>
      <c r="S725" s="330" t="str">
        <v>SSH</v>
      </c>
      <c r="T725" s="330" t="str">
        <v>NAP</v>
      </c>
      <c r="U725" s="330" t="str">
        <v>NAP</v>
      </c>
      <c r="V725" s="330">
        <v>7</v>
      </c>
      <c r="W725" s="330">
        <v>64</v>
      </c>
      <c r="X725" s="330" t="str">
        <v>E25-03B</v>
      </c>
      <c r="Y725" s="330">
        <v>186</v>
      </c>
      <c r="Z725" s="330">
        <v>162</v>
      </c>
      <c r="AA725" s="330">
        <v>24</v>
      </c>
      <c r="AB725" s="16" t="str">
        <v>E25</v>
      </c>
    </row>
    <row r="726" spans="1:28" x14ac:dyDescent="0.35">
      <c r="A726" s="331">
        <v>45703</v>
      </c>
      <c r="B726" s="330" t="str">
        <v>APG</v>
      </c>
      <c r="C726" s="330" t="str">
        <v>Distributor</v>
      </c>
      <c r="D726" s="330" t="str">
        <v/>
      </c>
      <c r="E726" s="330" t="str">
        <v>12LEUE</v>
      </c>
      <c r="F726" s="330" t="str">
        <v>RT</v>
      </c>
      <c r="G726" s="330" t="str">
        <v>Outbound</v>
      </c>
      <c r="H726" s="330" t="str">
        <v>4S6032</v>
      </c>
      <c r="I726" s="331" t="str">
        <v>NAP-SSH</v>
      </c>
      <c r="J726" s="884">
        <v>45760</v>
      </c>
      <c r="K726" s="330">
        <v>1</v>
      </c>
      <c r="L726" s="330">
        <v>1</v>
      </c>
      <c r="M726" s="330">
        <v>100</v>
      </c>
      <c r="N726" s="330">
        <v>24.82</v>
      </c>
      <c r="O726" s="330">
        <v>30</v>
      </c>
      <c r="P726" s="330">
        <v>154.82</v>
      </c>
      <c r="Q726" s="330" t="str">
        <v>Confirmed</v>
      </c>
      <c r="R726" s="330" t="str">
        <v>Closed Deal</v>
      </c>
      <c r="S726" s="330" t="str">
        <v>NAP</v>
      </c>
      <c r="T726" s="330" t="str">
        <v>SSH</v>
      </c>
      <c r="U726" s="330" t="str">
        <v>NAP</v>
      </c>
      <c r="V726" s="330">
        <v>7</v>
      </c>
      <c r="W726" s="330">
        <v>57</v>
      </c>
      <c r="X726" s="330" t="str">
        <v>E25-03B</v>
      </c>
      <c r="Y726" s="330">
        <v>186</v>
      </c>
      <c r="Z726" s="330">
        <v>157</v>
      </c>
      <c r="AA726" s="330">
        <v>29</v>
      </c>
      <c r="AB726" s="16" t="str">
        <v>E25</v>
      </c>
    </row>
    <row r="727" spans="1:28" x14ac:dyDescent="0.35">
      <c r="A727" s="331">
        <v>45703</v>
      </c>
      <c r="B727" s="330" t="str">
        <v>APG</v>
      </c>
      <c r="C727" s="330" t="str">
        <v>Distributor</v>
      </c>
      <c r="D727" s="330" t="str">
        <v/>
      </c>
      <c r="E727" s="330" t="str">
        <v>12LEUE</v>
      </c>
      <c r="F727" s="330" t="str">
        <v>RT</v>
      </c>
      <c r="G727" s="330" t="str">
        <v>Inbound</v>
      </c>
      <c r="H727" s="330" t="str">
        <v>4S6031</v>
      </c>
      <c r="I727" s="331" t="str">
        <v>SSH-NAP</v>
      </c>
      <c r="J727" s="884">
        <v>45767</v>
      </c>
      <c r="K727" s="330">
        <v>1</v>
      </c>
      <c r="L727" s="330">
        <v>1</v>
      </c>
      <c r="M727" s="330">
        <v>75</v>
      </c>
      <c r="N727" s="330">
        <v>32.89</v>
      </c>
      <c r="O727" s="330">
        <v>30</v>
      </c>
      <c r="P727" s="330">
        <v>137.88999999999999</v>
      </c>
      <c r="Q727" s="330" t="str">
        <v>Confirmed</v>
      </c>
      <c r="R727" s="330" t="str">
        <v>Closed Deal</v>
      </c>
      <c r="S727" s="330" t="str">
        <v>SSH</v>
      </c>
      <c r="T727" s="330" t="str">
        <v>NAP</v>
      </c>
      <c r="U727" s="330" t="str">
        <v>NAP</v>
      </c>
      <c r="V727" s="330">
        <v>7</v>
      </c>
      <c r="W727" s="330">
        <v>64</v>
      </c>
      <c r="X727" s="330" t="str">
        <v>E25-03B</v>
      </c>
      <c r="Y727" s="330">
        <v>186</v>
      </c>
      <c r="Z727" s="330">
        <v>162</v>
      </c>
      <c r="AA727" s="330">
        <v>24</v>
      </c>
      <c r="AB727" s="16" t="str">
        <v>E25</v>
      </c>
    </row>
    <row r="728" spans="1:28" x14ac:dyDescent="0.35">
      <c r="A728" s="331">
        <v>45703</v>
      </c>
      <c r="B728" s="330" t="str">
        <v>APG</v>
      </c>
      <c r="C728" s="330" t="str">
        <v>Distributor</v>
      </c>
      <c r="D728" s="330" t="str">
        <v/>
      </c>
      <c r="E728" s="330" t="str">
        <v>12LEUE</v>
      </c>
      <c r="F728" s="330" t="str">
        <v>RT</v>
      </c>
      <c r="G728" s="330" t="str">
        <v>Outbound</v>
      </c>
      <c r="H728" s="330" t="str">
        <v>4S6032</v>
      </c>
      <c r="I728" s="331" t="str">
        <v>NAP-SSH</v>
      </c>
      <c r="J728" s="884">
        <v>45760</v>
      </c>
      <c r="K728" s="330">
        <v>1</v>
      </c>
      <c r="L728" s="330">
        <v>1</v>
      </c>
      <c r="M728" s="330">
        <v>75</v>
      </c>
      <c r="N728" s="330">
        <v>20.23</v>
      </c>
      <c r="O728" s="330">
        <v>30</v>
      </c>
      <c r="P728" s="330">
        <v>125.23</v>
      </c>
      <c r="Q728" s="330" t="str">
        <v>Confirmed</v>
      </c>
      <c r="R728" s="330" t="str">
        <v>Closed Deal</v>
      </c>
      <c r="S728" s="330" t="str">
        <v>NAP</v>
      </c>
      <c r="T728" s="330" t="str">
        <v>SSH</v>
      </c>
      <c r="U728" s="330" t="str">
        <v>NAP</v>
      </c>
      <c r="V728" s="330">
        <v>7</v>
      </c>
      <c r="W728" s="330">
        <v>57</v>
      </c>
      <c r="X728" s="330" t="str">
        <v>E25-03B</v>
      </c>
      <c r="Y728" s="330">
        <v>186</v>
      </c>
      <c r="Z728" s="330">
        <v>157</v>
      </c>
      <c r="AA728" s="330">
        <v>29</v>
      </c>
      <c r="AB728" s="16" t="str">
        <v>E25</v>
      </c>
    </row>
    <row r="729" spans="1:28" x14ac:dyDescent="0.35">
      <c r="A729" s="331">
        <v>45705</v>
      </c>
      <c r="B729" s="330" t="str">
        <v>APG</v>
      </c>
      <c r="C729" s="330" t="str">
        <v>Distributor</v>
      </c>
      <c r="D729" s="330" t="str">
        <v/>
      </c>
      <c r="E729" s="330" t="str">
        <v>12LFAC</v>
      </c>
      <c r="F729" s="330" t="str">
        <v>RT</v>
      </c>
      <c r="G729" s="330" t="str">
        <v>Inbound</v>
      </c>
      <c r="H729" s="330" t="str">
        <v>4S6031</v>
      </c>
      <c r="I729" s="331" t="str">
        <v>SSH-NAP</v>
      </c>
      <c r="J729" s="884">
        <v>45767</v>
      </c>
      <c r="K729" s="330">
        <v>1</v>
      </c>
      <c r="L729" s="330">
        <v>1</v>
      </c>
      <c r="M729" s="330">
        <v>100</v>
      </c>
      <c r="N729" s="330">
        <v>32.89</v>
      </c>
      <c r="O729" s="330">
        <v>30</v>
      </c>
      <c r="P729" s="330">
        <v>162.88999999999999</v>
      </c>
      <c r="Q729" s="330" t="str">
        <v>Confirmed</v>
      </c>
      <c r="R729" s="330" t="str">
        <v>Closed Deal</v>
      </c>
      <c r="S729" s="330" t="str">
        <v>SSH</v>
      </c>
      <c r="T729" s="330" t="str">
        <v>NAP</v>
      </c>
      <c r="U729" s="330" t="str">
        <v>NAP</v>
      </c>
      <c r="V729" s="330">
        <v>7</v>
      </c>
      <c r="W729" s="330">
        <v>62</v>
      </c>
      <c r="X729" s="330" t="str">
        <v>E25-03B</v>
      </c>
      <c r="Y729" s="330">
        <v>186</v>
      </c>
      <c r="Z729" s="330">
        <v>162</v>
      </c>
      <c r="AA729" s="330">
        <v>24</v>
      </c>
      <c r="AB729" s="16" t="str">
        <v>E25</v>
      </c>
    </row>
    <row r="730" spans="1:28" x14ac:dyDescent="0.35">
      <c r="A730" s="331">
        <v>45705</v>
      </c>
      <c r="B730" s="330" t="str">
        <v>APG</v>
      </c>
      <c r="C730" s="330" t="str">
        <v>Distributor</v>
      </c>
      <c r="D730" s="330" t="str">
        <v/>
      </c>
      <c r="E730" s="330" t="str">
        <v>12LFAC</v>
      </c>
      <c r="F730" s="330" t="str">
        <v>RT</v>
      </c>
      <c r="G730" s="330" t="str">
        <v>Outbound</v>
      </c>
      <c r="H730" s="330" t="str">
        <v>4S6032</v>
      </c>
      <c r="I730" s="331" t="str">
        <v>NAP-SSH</v>
      </c>
      <c r="J730" s="884">
        <v>45760</v>
      </c>
      <c r="K730" s="330">
        <v>1</v>
      </c>
      <c r="L730" s="330">
        <v>1</v>
      </c>
      <c r="M730" s="330">
        <v>100</v>
      </c>
      <c r="N730" s="330">
        <v>24.82</v>
      </c>
      <c r="O730" s="330">
        <v>30</v>
      </c>
      <c r="P730" s="330">
        <v>154.82</v>
      </c>
      <c r="Q730" s="330" t="str">
        <v>Confirmed</v>
      </c>
      <c r="R730" s="330" t="str">
        <v>Closed Deal</v>
      </c>
      <c r="S730" s="330" t="str">
        <v>NAP</v>
      </c>
      <c r="T730" s="330" t="str">
        <v>SSH</v>
      </c>
      <c r="U730" s="330" t="str">
        <v>NAP</v>
      </c>
      <c r="V730" s="330">
        <v>7</v>
      </c>
      <c r="W730" s="330">
        <v>55</v>
      </c>
      <c r="X730" s="330" t="str">
        <v>E25-03B</v>
      </c>
      <c r="Y730" s="330">
        <v>186</v>
      </c>
      <c r="Z730" s="330">
        <v>157</v>
      </c>
      <c r="AA730" s="330">
        <v>29</v>
      </c>
      <c r="AB730" s="16" t="str">
        <v>E25</v>
      </c>
    </row>
    <row r="731" spans="1:28" x14ac:dyDescent="0.35">
      <c r="A731" s="331">
        <v>45707</v>
      </c>
      <c r="B731" s="330" t="str">
        <v>Searcharter</v>
      </c>
      <c r="C731" s="330" t="str">
        <v>Distributor</v>
      </c>
      <c r="D731" s="330" t="str">
        <v/>
      </c>
      <c r="E731" s="330" t="str">
        <v>RVTM6</v>
      </c>
      <c r="F731" s="330" t="str">
        <v>OW</v>
      </c>
      <c r="G731" s="330" t="str">
        <v>Outbound</v>
      </c>
      <c r="H731" s="330" t="str">
        <v>4S6015</v>
      </c>
      <c r="I731" s="331" t="str">
        <v>SSH-VRN</v>
      </c>
      <c r="J731" s="884">
        <v>45752</v>
      </c>
      <c r="K731" s="330">
        <v>2</v>
      </c>
      <c r="L731" s="330">
        <v>2</v>
      </c>
      <c r="M731" s="330">
        <v>200</v>
      </c>
      <c r="N731" s="330">
        <v>0</v>
      </c>
      <c r="O731" s="330">
        <v>0</v>
      </c>
      <c r="P731" s="330">
        <v>400</v>
      </c>
      <c r="Q731" s="330" t="str">
        <v>Confirmed</v>
      </c>
      <c r="R731" s="330" t="str">
        <v>Closed Deal</v>
      </c>
      <c r="S731" s="330" t="str">
        <v>SSH</v>
      </c>
      <c r="T731" s="330" t="str">
        <v>VRN</v>
      </c>
      <c r="U731" s="330" t="str">
        <v>VRN</v>
      </c>
      <c r="V731" s="330">
        <v>6</v>
      </c>
      <c r="W731" s="330">
        <v>45</v>
      </c>
      <c r="X731" s="330" t="str">
        <v/>
      </c>
      <c r="Y731" s="330" t="str">
        <v/>
      </c>
      <c r="Z731" s="330" t="str">
        <v/>
      </c>
      <c r="AA731" s="330" t="str">
        <v/>
      </c>
      <c r="AB731" s="16" t="str">
        <v/>
      </c>
    </row>
    <row r="732" spans="1:28" x14ac:dyDescent="0.35">
      <c r="A732" s="331">
        <v>45707</v>
      </c>
      <c r="B732" s="330" t="str">
        <v>APG</v>
      </c>
      <c r="C732" s="330" t="str">
        <v>Distributor</v>
      </c>
      <c r="D732" s="330" t="str">
        <v/>
      </c>
      <c r="E732" s="330" t="str">
        <v>12LGJC</v>
      </c>
      <c r="F732" s="330" t="str">
        <v>OW</v>
      </c>
      <c r="G732" s="330" t="str">
        <v>Outbound</v>
      </c>
      <c r="H732" s="330" t="str">
        <v>4S6005</v>
      </c>
      <c r="I732" s="331" t="str">
        <v>SSH-NAP</v>
      </c>
      <c r="J732" s="884">
        <v>45894</v>
      </c>
      <c r="K732" s="330">
        <v>1</v>
      </c>
      <c r="L732" s="330">
        <v>1</v>
      </c>
      <c r="M732" s="330">
        <v>316</v>
      </c>
      <c r="N732" s="330">
        <v>38.369999999999997</v>
      </c>
      <c r="O732" s="330">
        <v>30</v>
      </c>
      <c r="P732" s="330">
        <v>384.37</v>
      </c>
      <c r="Q732" s="330" t="str">
        <v>Confirmed</v>
      </c>
      <c r="R732" s="330" t="str">
        <v>Closed Deal</v>
      </c>
      <c r="S732" s="330" t="str">
        <v>SSH</v>
      </c>
      <c r="T732" s="330" t="str">
        <v>NAP</v>
      </c>
      <c r="U732" s="330" t="str">
        <v>NAP</v>
      </c>
      <c r="V732" s="330">
        <v>1</v>
      </c>
      <c r="W732" s="330">
        <v>187</v>
      </c>
      <c r="X732" s="330" t="str">
        <v>S25-08</v>
      </c>
      <c r="Y732" s="330">
        <v>186</v>
      </c>
      <c r="Z732" s="330">
        <v>138</v>
      </c>
      <c r="AA732" s="330">
        <v>48</v>
      </c>
      <c r="AB732" s="16" t="str">
        <v>S25</v>
      </c>
    </row>
    <row r="733" spans="1:28" x14ac:dyDescent="0.35">
      <c r="A733" s="331">
        <v>45707</v>
      </c>
      <c r="B733" s="330" t="str">
        <v>APG</v>
      </c>
      <c r="C733" s="330" t="str">
        <v>Distributor</v>
      </c>
      <c r="D733" s="330" t="str">
        <v/>
      </c>
      <c r="E733" s="330" t="str">
        <v>12LGJC</v>
      </c>
      <c r="F733" s="330" t="str">
        <v>OW</v>
      </c>
      <c r="G733" s="330" t="str">
        <v>Outbound</v>
      </c>
      <c r="H733" s="330" t="str">
        <v>4S6005</v>
      </c>
      <c r="I733" s="331" t="str">
        <v>SSH-NAP</v>
      </c>
      <c r="J733" s="884">
        <v>45894</v>
      </c>
      <c r="K733" s="330">
        <v>1</v>
      </c>
      <c r="L733" s="330">
        <v>1</v>
      </c>
      <c r="M733" s="330">
        <v>316</v>
      </c>
      <c r="N733" s="330">
        <v>38.369999999999997</v>
      </c>
      <c r="O733" s="330">
        <v>30</v>
      </c>
      <c r="P733" s="330">
        <v>384.37</v>
      </c>
      <c r="Q733" s="330" t="str">
        <v>Confirmed</v>
      </c>
      <c r="R733" s="330" t="str">
        <v>Closed Deal</v>
      </c>
      <c r="S733" s="330" t="str">
        <v>SSH</v>
      </c>
      <c r="T733" s="330" t="str">
        <v>NAP</v>
      </c>
      <c r="U733" s="330" t="str">
        <v>NAP</v>
      </c>
      <c r="V733" s="330">
        <v>1</v>
      </c>
      <c r="W733" s="330">
        <v>187</v>
      </c>
      <c r="X733" s="330" t="str">
        <v>S25-08</v>
      </c>
      <c r="Y733" s="330">
        <v>186</v>
      </c>
      <c r="Z733" s="330">
        <v>138</v>
      </c>
      <c r="AA733" s="330">
        <v>48</v>
      </c>
      <c r="AB733" s="16" t="str">
        <v>S25</v>
      </c>
    </row>
    <row r="734" spans="1:28" x14ac:dyDescent="0.35">
      <c r="A734" s="331">
        <v>45707</v>
      </c>
      <c r="B734" s="330" t="str">
        <v>EuroAirlines</v>
      </c>
      <c r="C734" s="330" t="str">
        <v>Distributor</v>
      </c>
      <c r="D734" s="330" t="str">
        <v>AMADEUS</v>
      </c>
      <c r="E734" s="330" t="str">
        <v>11LEKG</v>
      </c>
      <c r="F734" s="330" t="str">
        <v>OW</v>
      </c>
      <c r="G734" s="330" t="str">
        <v>Outbound</v>
      </c>
      <c r="H734" s="330" t="str">
        <v>4S6032</v>
      </c>
      <c r="I734" s="331" t="str">
        <v>NAP-SSH</v>
      </c>
      <c r="J734" s="884">
        <v>45760</v>
      </c>
      <c r="K734" s="330">
        <v>1</v>
      </c>
      <c r="L734" s="330">
        <v>1</v>
      </c>
      <c r="M734" s="330">
        <v>100</v>
      </c>
      <c r="N734" s="330">
        <v>34.04</v>
      </c>
      <c r="O734" s="330">
        <v>30</v>
      </c>
      <c r="P734" s="330">
        <v>164.04</v>
      </c>
      <c r="Q734" s="330" t="str">
        <v>Confirmed</v>
      </c>
      <c r="R734" s="330" t="str">
        <v>Closed Deal</v>
      </c>
      <c r="S734" s="330" t="str">
        <v>NAP</v>
      </c>
      <c r="T734" s="330" t="str">
        <v>SSH</v>
      </c>
      <c r="U734" s="330" t="str">
        <v>NAP</v>
      </c>
      <c r="V734" s="330">
        <v>7</v>
      </c>
      <c r="W734" s="330">
        <v>53</v>
      </c>
      <c r="X734" s="330" t="str">
        <v>E25-03B</v>
      </c>
      <c r="Y734" s="330">
        <v>186</v>
      </c>
      <c r="Z734" s="330">
        <v>157</v>
      </c>
      <c r="AA734" s="330">
        <v>29</v>
      </c>
      <c r="AB734" s="16" t="str">
        <v>E25</v>
      </c>
    </row>
    <row r="735" spans="1:28" x14ac:dyDescent="0.35">
      <c r="A735" s="331">
        <v>45707</v>
      </c>
      <c r="B735" s="330" t="str">
        <v>EuroAirlines</v>
      </c>
      <c r="C735" s="330" t="str">
        <v>Distributor</v>
      </c>
      <c r="D735" s="330" t="str">
        <v>AMADEUS</v>
      </c>
      <c r="E735" s="330" t="str">
        <v>11LEKH</v>
      </c>
      <c r="F735" s="330" t="str">
        <v>OW</v>
      </c>
      <c r="G735" s="330" t="str">
        <v>Outbound</v>
      </c>
      <c r="H735" s="330" t="str">
        <v>4S6031</v>
      </c>
      <c r="I735" s="331" t="str">
        <v>SSH-NAP</v>
      </c>
      <c r="J735" s="884">
        <v>45767</v>
      </c>
      <c r="K735" s="330">
        <v>1</v>
      </c>
      <c r="L735" s="330">
        <v>1</v>
      </c>
      <c r="M735" s="330">
        <v>100</v>
      </c>
      <c r="N735" s="330">
        <v>38.92</v>
      </c>
      <c r="O735" s="330">
        <v>40</v>
      </c>
      <c r="P735" s="330">
        <v>178.92</v>
      </c>
      <c r="Q735" s="330" t="str">
        <v>Confirmed</v>
      </c>
      <c r="R735" s="330" t="str">
        <v>Closed Deal</v>
      </c>
      <c r="S735" s="330" t="str">
        <v>SSH</v>
      </c>
      <c r="T735" s="330" t="str">
        <v>NAP</v>
      </c>
      <c r="U735" s="330" t="str">
        <v>NAP</v>
      </c>
      <c r="V735" s="330">
        <v>7</v>
      </c>
      <c r="W735" s="330">
        <v>60</v>
      </c>
      <c r="X735" s="330" t="str">
        <v>E25-03B</v>
      </c>
      <c r="Y735" s="330">
        <v>186</v>
      </c>
      <c r="Z735" s="330">
        <v>162</v>
      </c>
      <c r="AA735" s="330">
        <v>24</v>
      </c>
      <c r="AB735" s="16" t="str">
        <v>E25</v>
      </c>
    </row>
    <row r="736" spans="1:28" x14ac:dyDescent="0.35">
      <c r="A736" s="331">
        <v>45707</v>
      </c>
      <c r="B736" s="330" t="str">
        <v>EuroAirlines</v>
      </c>
      <c r="C736" s="330" t="str">
        <v>Distributor</v>
      </c>
      <c r="D736" s="330" t="str">
        <v>AMADEUS</v>
      </c>
      <c r="E736" s="330" t="str">
        <v>11LEKG</v>
      </c>
      <c r="F736" s="330" t="str">
        <v>OW</v>
      </c>
      <c r="G736" s="330" t="str">
        <v>Outbound</v>
      </c>
      <c r="H736" s="330" t="str">
        <v>4S6032</v>
      </c>
      <c r="I736" s="331" t="str">
        <v>NAP-SSH</v>
      </c>
      <c r="J736" s="884">
        <v>45760</v>
      </c>
      <c r="K736" s="330">
        <v>1</v>
      </c>
      <c r="L736" s="330">
        <v>1</v>
      </c>
      <c r="M736" s="330">
        <v>100</v>
      </c>
      <c r="N736" s="330">
        <v>34.04</v>
      </c>
      <c r="O736" s="330">
        <v>30</v>
      </c>
      <c r="P736" s="330">
        <v>164.04</v>
      </c>
      <c r="Q736" s="330" t="str">
        <v>Confirmed</v>
      </c>
      <c r="R736" s="330" t="str">
        <v>Closed Deal</v>
      </c>
      <c r="S736" s="330" t="str">
        <v>NAP</v>
      </c>
      <c r="T736" s="330" t="str">
        <v>SSH</v>
      </c>
      <c r="U736" s="330" t="str">
        <v>NAP</v>
      </c>
      <c r="V736" s="330">
        <v>7</v>
      </c>
      <c r="W736" s="330">
        <v>53</v>
      </c>
      <c r="X736" s="330" t="str">
        <v>E25-03B</v>
      </c>
      <c r="Y736" s="330">
        <v>186</v>
      </c>
      <c r="Z736" s="330">
        <v>157</v>
      </c>
      <c r="AA736" s="330">
        <v>29</v>
      </c>
      <c r="AB736" s="16" t="str">
        <v>E25</v>
      </c>
    </row>
    <row r="737" spans="1:28" x14ac:dyDescent="0.35">
      <c r="A737" s="331">
        <v>45707</v>
      </c>
      <c r="B737" s="330" t="str">
        <v>EuroAirlines</v>
      </c>
      <c r="C737" s="330" t="str">
        <v>Distributor</v>
      </c>
      <c r="D737" s="330" t="str">
        <v>AMADEUS</v>
      </c>
      <c r="E737" s="330" t="str">
        <v>11LEKH</v>
      </c>
      <c r="F737" s="330" t="str">
        <v>OW</v>
      </c>
      <c r="G737" s="330" t="str">
        <v>Outbound</v>
      </c>
      <c r="H737" s="330" t="str">
        <v>4S6031</v>
      </c>
      <c r="I737" s="331" t="str">
        <v>SSH-NAP</v>
      </c>
      <c r="J737" s="884">
        <v>45767</v>
      </c>
      <c r="K737" s="330">
        <v>1</v>
      </c>
      <c r="L737" s="330">
        <v>1</v>
      </c>
      <c r="M737" s="330">
        <v>100</v>
      </c>
      <c r="N737" s="330">
        <v>38.92</v>
      </c>
      <c r="O737" s="330">
        <v>40</v>
      </c>
      <c r="P737" s="330">
        <v>178.92</v>
      </c>
      <c r="Q737" s="330" t="str">
        <v>Confirmed</v>
      </c>
      <c r="R737" s="330" t="str">
        <v>Closed Deal</v>
      </c>
      <c r="S737" s="330" t="str">
        <v>SSH</v>
      </c>
      <c r="T737" s="330" t="str">
        <v>NAP</v>
      </c>
      <c r="U737" s="330" t="str">
        <v>NAP</v>
      </c>
      <c r="V737" s="330">
        <v>7</v>
      </c>
      <c r="W737" s="330">
        <v>60</v>
      </c>
      <c r="X737" s="330" t="str">
        <v>E25-03B</v>
      </c>
      <c r="Y737" s="330">
        <v>186</v>
      </c>
      <c r="Z737" s="330">
        <v>162</v>
      </c>
      <c r="AA737" s="330">
        <v>24</v>
      </c>
      <c r="AB737" s="16" t="str">
        <v>E25</v>
      </c>
    </row>
    <row r="738" spans="1:28" x14ac:dyDescent="0.35">
      <c r="A738" s="331">
        <v>45709</v>
      </c>
      <c r="B738" s="330" t="str">
        <v>Veratour</v>
      </c>
      <c r="C738" s="330" t="str">
        <v>Tour Operator</v>
      </c>
      <c r="D738" s="330" t="str">
        <v/>
      </c>
      <c r="E738" s="330" t="str">
        <v/>
      </c>
      <c r="F738" s="330" t="str">
        <v>RT</v>
      </c>
      <c r="G738" s="330" t="str">
        <v>Outbound</v>
      </c>
      <c r="H738" s="330" t="str">
        <v>4S6006</v>
      </c>
      <c r="I738" s="331" t="str">
        <v>MXP-SSH</v>
      </c>
      <c r="J738" s="884">
        <v>45765</v>
      </c>
      <c r="K738" s="330">
        <v>4</v>
      </c>
      <c r="L738" s="330">
        <v>4</v>
      </c>
      <c r="M738" s="330">
        <v>275</v>
      </c>
      <c r="N738" s="330">
        <v>0</v>
      </c>
      <c r="O738" s="330">
        <v>0</v>
      </c>
      <c r="P738" s="330">
        <v>1100</v>
      </c>
      <c r="Q738" s="330" t="str">
        <v>Confirmed</v>
      </c>
      <c r="R738" s="330" t="str">
        <v>Countersigned</v>
      </c>
      <c r="S738" s="330" t="str">
        <v>MXP</v>
      </c>
      <c r="T738" s="330" t="str">
        <v>SSH</v>
      </c>
      <c r="U738" s="330" t="str">
        <v>MXP</v>
      </c>
      <c r="V738" s="330">
        <v>5</v>
      </c>
      <c r="W738" s="330">
        <v>56</v>
      </c>
      <c r="X738" s="330" t="str">
        <v>E25-04</v>
      </c>
      <c r="Y738" s="330">
        <v>186</v>
      </c>
      <c r="Z738" s="330">
        <v>186</v>
      </c>
      <c r="AA738" s="330">
        <v>0</v>
      </c>
      <c r="AB738" s="16" t="str">
        <v>E25</v>
      </c>
    </row>
    <row r="739" spans="1:28" x14ac:dyDescent="0.35">
      <c r="A739" s="331">
        <v>45709</v>
      </c>
      <c r="B739" s="330" t="str">
        <v>Veratour</v>
      </c>
      <c r="C739" s="330" t="str">
        <v>Tour Operator</v>
      </c>
      <c r="D739" s="330" t="str">
        <v/>
      </c>
      <c r="E739" s="330" t="str">
        <v/>
      </c>
      <c r="F739" s="330" t="str">
        <v>RT</v>
      </c>
      <c r="G739" s="330" t="str">
        <v>Inbound</v>
      </c>
      <c r="H739" s="330" t="str">
        <v>4S6005</v>
      </c>
      <c r="I739" s="331" t="str">
        <v>SSH-MXP</v>
      </c>
      <c r="J739" s="884">
        <v>45772</v>
      </c>
      <c r="K739" s="330">
        <v>4</v>
      </c>
      <c r="L739" s="330">
        <v>4</v>
      </c>
      <c r="M739" s="330">
        <v>275</v>
      </c>
      <c r="N739" s="330">
        <v>0</v>
      </c>
      <c r="O739" s="330">
        <v>0</v>
      </c>
      <c r="P739" s="330">
        <v>1100</v>
      </c>
      <c r="Q739" s="330" t="str">
        <v>Confirmed</v>
      </c>
      <c r="R739" s="330" t="str">
        <v>Countersigned</v>
      </c>
      <c r="S739" s="330" t="str">
        <v>SSH</v>
      </c>
      <c r="T739" s="330" t="str">
        <v>MXP</v>
      </c>
      <c r="U739" s="330" t="str">
        <v>MXP</v>
      </c>
      <c r="V739" s="330">
        <v>5</v>
      </c>
      <c r="W739" s="330">
        <v>63</v>
      </c>
      <c r="X739" s="330" t="str">
        <v>E25-04</v>
      </c>
      <c r="Y739" s="330">
        <v>186</v>
      </c>
      <c r="Z739" s="330">
        <v>186</v>
      </c>
      <c r="AA739" s="330">
        <v>0</v>
      </c>
      <c r="AB739" s="16" t="str">
        <v>E25</v>
      </c>
    </row>
    <row r="740" spans="1:28" x14ac:dyDescent="0.35">
      <c r="A740" s="331">
        <v>45709</v>
      </c>
      <c r="B740" s="330" t="str">
        <v>Veratour</v>
      </c>
      <c r="C740" s="330" t="str">
        <v>Tour Operator</v>
      </c>
      <c r="D740" s="330" t="str">
        <v/>
      </c>
      <c r="E740" s="330" t="str">
        <v/>
      </c>
      <c r="F740" s="330" t="str">
        <v>RT</v>
      </c>
      <c r="G740" s="330" t="str">
        <v>Outbound</v>
      </c>
      <c r="H740" s="330" t="str">
        <v>4S6016</v>
      </c>
      <c r="I740" s="331" t="str">
        <v>VRN-SSH</v>
      </c>
      <c r="J740" s="884">
        <v>45766</v>
      </c>
      <c r="K740" s="330">
        <v>3</v>
      </c>
      <c r="L740" s="330">
        <v>3</v>
      </c>
      <c r="M740" s="330">
        <v>255</v>
      </c>
      <c r="N740" s="330">
        <v>0</v>
      </c>
      <c r="O740" s="330">
        <v>0</v>
      </c>
      <c r="P740" s="330">
        <v>765</v>
      </c>
      <c r="Q740" s="330" t="str">
        <v>Confirmed</v>
      </c>
      <c r="R740" s="330" t="str">
        <v>Countersigned</v>
      </c>
      <c r="S740" s="330" t="str">
        <v>VRN</v>
      </c>
      <c r="T740" s="330" t="str">
        <v>SSH</v>
      </c>
      <c r="U740" s="330" t="str">
        <v>VRN</v>
      </c>
      <c r="V740" s="330">
        <v>6</v>
      </c>
      <c r="W740" s="330">
        <v>57</v>
      </c>
      <c r="X740" s="330" t="str">
        <v>E25-05B</v>
      </c>
      <c r="Y740" s="330">
        <v>186</v>
      </c>
      <c r="Z740" s="330">
        <v>185</v>
      </c>
      <c r="AA740" s="330">
        <v>1</v>
      </c>
      <c r="AB740" s="16" t="str">
        <v>E25</v>
      </c>
    </row>
    <row r="741" spans="1:28" x14ac:dyDescent="0.35">
      <c r="A741" s="331">
        <v>45709</v>
      </c>
      <c r="B741" s="330" t="str">
        <v>Veratour</v>
      </c>
      <c r="C741" s="330" t="str">
        <v>Tour Operator</v>
      </c>
      <c r="D741" s="330" t="str">
        <v/>
      </c>
      <c r="E741" s="330" t="str">
        <v/>
      </c>
      <c r="F741" s="330" t="str">
        <v>RT</v>
      </c>
      <c r="G741" s="330" t="str">
        <v>Inbound</v>
      </c>
      <c r="H741" s="330" t="str">
        <v>4S6015</v>
      </c>
      <c r="I741" s="331" t="str">
        <v>SSH-VRN</v>
      </c>
      <c r="J741" s="884">
        <v>45773</v>
      </c>
      <c r="K741" s="330">
        <v>3</v>
      </c>
      <c r="L741" s="330">
        <v>3</v>
      </c>
      <c r="M741" s="330">
        <v>255</v>
      </c>
      <c r="N741" s="330">
        <v>0</v>
      </c>
      <c r="O741" s="330">
        <v>0</v>
      </c>
      <c r="P741" s="330">
        <v>765</v>
      </c>
      <c r="Q741" s="330" t="str">
        <v>Confirmed</v>
      </c>
      <c r="R741" s="330" t="str">
        <v>Countersigned</v>
      </c>
      <c r="S741" s="330" t="str">
        <v>SSH</v>
      </c>
      <c r="T741" s="330" t="str">
        <v>VRN</v>
      </c>
      <c r="U741" s="330" t="str">
        <v>VRN</v>
      </c>
      <c r="V741" s="330">
        <v>6</v>
      </c>
      <c r="W741" s="330">
        <v>64</v>
      </c>
      <c r="X741" s="330" t="str">
        <v>E25-05B</v>
      </c>
      <c r="Y741" s="330">
        <v>186</v>
      </c>
      <c r="Z741" s="330">
        <v>186</v>
      </c>
      <c r="AA741" s="330">
        <v>0</v>
      </c>
      <c r="AB741" s="16" t="str">
        <v>E25</v>
      </c>
    </row>
    <row r="742" spans="1:28" x14ac:dyDescent="0.35">
      <c r="A742" s="331">
        <v>45709</v>
      </c>
      <c r="B742" s="330" t="str">
        <v>Veratour</v>
      </c>
      <c r="C742" s="330" t="str">
        <v>Tour Operator</v>
      </c>
      <c r="D742" s="330" t="str">
        <v/>
      </c>
      <c r="E742" s="330" t="str">
        <v/>
      </c>
      <c r="F742" s="330" t="str">
        <v>RT</v>
      </c>
      <c r="G742" s="330" t="str">
        <v>Outbound</v>
      </c>
      <c r="H742" s="330" t="str">
        <v>4S6016</v>
      </c>
      <c r="I742" s="331" t="str">
        <v>BRI-SSH</v>
      </c>
      <c r="J742" s="884">
        <v>45752</v>
      </c>
      <c r="K742" s="330">
        <v>16</v>
      </c>
      <c r="L742" s="330">
        <v>16</v>
      </c>
      <c r="M742" s="330">
        <v>170</v>
      </c>
      <c r="N742" s="330">
        <v>0</v>
      </c>
      <c r="O742" s="330">
        <v>0</v>
      </c>
      <c r="P742" s="330">
        <v>2720</v>
      </c>
      <c r="Q742" s="330" t="str">
        <v>Confirmed</v>
      </c>
      <c r="R742" s="330" t="str">
        <v>Countersigned</v>
      </c>
      <c r="S742" s="330" t="str">
        <v>BRI</v>
      </c>
      <c r="T742" s="330" t="str">
        <v>SSH</v>
      </c>
      <c r="U742" s="330" t="str">
        <v>BRI</v>
      </c>
      <c r="V742" s="330">
        <v>6</v>
      </c>
      <c r="W742" s="330">
        <v>43</v>
      </c>
      <c r="X742" s="330" t="str">
        <v>E25-02A</v>
      </c>
      <c r="Y742" s="330">
        <v>113</v>
      </c>
      <c r="Z742" s="330">
        <v>109</v>
      </c>
      <c r="AA742" s="330">
        <v>4</v>
      </c>
      <c r="AB742" s="16" t="str">
        <v>E25</v>
      </c>
    </row>
    <row r="743" spans="1:28" x14ac:dyDescent="0.35">
      <c r="A743" s="331">
        <v>45709</v>
      </c>
      <c r="B743" s="330" t="str">
        <v>Veratour</v>
      </c>
      <c r="C743" s="330" t="str">
        <v>Tour Operator</v>
      </c>
      <c r="D743" s="330" t="str">
        <v/>
      </c>
      <c r="E743" s="330" t="str">
        <v/>
      </c>
      <c r="F743" s="330" t="str">
        <v>RT</v>
      </c>
      <c r="G743" s="330" t="str">
        <v>Inbound</v>
      </c>
      <c r="H743" s="330" t="str">
        <v>4S6015</v>
      </c>
      <c r="I743" s="331" t="str">
        <v>SSH-BRI</v>
      </c>
      <c r="J743" s="884">
        <v>45759</v>
      </c>
      <c r="K743" s="330">
        <v>16</v>
      </c>
      <c r="L743" s="330">
        <v>16</v>
      </c>
      <c r="M743" s="330">
        <v>170</v>
      </c>
      <c r="N743" s="330">
        <v>0</v>
      </c>
      <c r="O743" s="330">
        <v>0</v>
      </c>
      <c r="P743" s="330">
        <v>2720</v>
      </c>
      <c r="Q743" s="330" t="str">
        <v>Confirmed</v>
      </c>
      <c r="R743" s="330" t="str">
        <v>Countersigned</v>
      </c>
      <c r="S743" s="330" t="str">
        <v>SSH</v>
      </c>
      <c r="T743" s="330" t="str">
        <v>BRI</v>
      </c>
      <c r="U743" s="330" t="str">
        <v>BRI</v>
      </c>
      <c r="V743" s="330">
        <v>6</v>
      </c>
      <c r="W743" s="330">
        <v>50</v>
      </c>
      <c r="X743" s="330" t="str">
        <v>E25-02A</v>
      </c>
      <c r="Y743" s="330">
        <v>113</v>
      </c>
      <c r="Z743" s="330">
        <v>90</v>
      </c>
      <c r="AA743" s="330">
        <v>23</v>
      </c>
      <c r="AB743" s="16" t="str">
        <v>E25</v>
      </c>
    </row>
    <row r="744" spans="1:28" x14ac:dyDescent="0.35">
      <c r="A744" s="331">
        <v>45708</v>
      </c>
      <c r="B744" s="330" t="str">
        <v>EuroAirlines</v>
      </c>
      <c r="C744" s="330" t="str">
        <v>Distributor</v>
      </c>
      <c r="D744" s="330" t="str">
        <v>AMADEUS</v>
      </c>
      <c r="E744" s="330" t="str">
        <v>11LETL</v>
      </c>
      <c r="F744" s="330" t="str">
        <v>RT</v>
      </c>
      <c r="G744" s="330" t="str">
        <v>Outbound</v>
      </c>
      <c r="H744" s="330" t="str">
        <v>UJ6002</v>
      </c>
      <c r="I744" s="331" t="str">
        <v>VRN-SSH</v>
      </c>
      <c r="J744" s="884">
        <v>45871</v>
      </c>
      <c r="K744" s="330">
        <v>1</v>
      </c>
      <c r="L744" s="330">
        <v>1</v>
      </c>
      <c r="M744" s="330">
        <v>230</v>
      </c>
      <c r="N744" s="330">
        <v>23.04</v>
      </c>
      <c r="O744" s="330">
        <v>40</v>
      </c>
      <c r="P744" s="330">
        <v>293.04000000000002</v>
      </c>
      <c r="Q744" s="330" t="str">
        <v>Confirmed</v>
      </c>
      <c r="R744" s="330" t="str">
        <v>Closed Deal</v>
      </c>
      <c r="S744" s="330" t="str">
        <v>VRN</v>
      </c>
      <c r="T744" s="330" t="str">
        <v>SSH</v>
      </c>
      <c r="U744" s="330" t="str">
        <v>VRN</v>
      </c>
      <c r="V744" s="330">
        <v>6</v>
      </c>
      <c r="W744" s="330">
        <v>163</v>
      </c>
      <c r="X744" s="330" t="str">
        <v>S25-04</v>
      </c>
      <c r="Y744" s="330">
        <v>218</v>
      </c>
      <c r="Z744" s="330">
        <v>220</v>
      </c>
      <c r="AA744" s="330">
        <v>-2</v>
      </c>
      <c r="AB744" s="16" t="str">
        <v>S25</v>
      </c>
    </row>
    <row r="745" spans="1:28" x14ac:dyDescent="0.35">
      <c r="A745" s="331">
        <v>45708</v>
      </c>
      <c r="B745" s="330" t="str">
        <v>EuroAirlines</v>
      </c>
      <c r="C745" s="330" t="str">
        <v>Distributor</v>
      </c>
      <c r="D745" s="330" t="str">
        <v>AMADEUS</v>
      </c>
      <c r="E745" s="330" t="str">
        <v>11LETL</v>
      </c>
      <c r="F745" s="330" t="str">
        <v>RT</v>
      </c>
      <c r="G745" s="330" t="str">
        <v>Inbound</v>
      </c>
      <c r="H745" s="330" t="str">
        <v>UJ6001</v>
      </c>
      <c r="I745" s="331" t="str">
        <v>SSH-VRN</v>
      </c>
      <c r="J745" s="884">
        <v>45885</v>
      </c>
      <c r="K745" s="330">
        <v>1</v>
      </c>
      <c r="L745" s="330">
        <v>1</v>
      </c>
      <c r="M745" s="330">
        <v>255</v>
      </c>
      <c r="N745" s="330">
        <v>37.72</v>
      </c>
      <c r="O745" s="330">
        <v>40</v>
      </c>
      <c r="P745" s="330">
        <v>332.72</v>
      </c>
      <c r="Q745" s="330" t="str">
        <v>Confirmed</v>
      </c>
      <c r="R745" s="330" t="str">
        <v>Closed Deal</v>
      </c>
      <c r="S745" s="330" t="str">
        <v>SSH</v>
      </c>
      <c r="T745" s="330" t="str">
        <v>VRN</v>
      </c>
      <c r="U745" s="330" t="str">
        <v>VRN</v>
      </c>
      <c r="V745" s="330">
        <v>6</v>
      </c>
      <c r="W745" s="330">
        <v>177</v>
      </c>
      <c r="X745" s="330" t="str">
        <v>S25-04</v>
      </c>
      <c r="Y745" s="330">
        <v>218</v>
      </c>
      <c r="Z745" s="330">
        <v>228</v>
      </c>
      <c r="AA745" s="330">
        <v>-10</v>
      </c>
      <c r="AB745" s="16" t="str">
        <v>S25</v>
      </c>
    </row>
    <row r="746" spans="1:28" x14ac:dyDescent="0.35">
      <c r="A746" s="331">
        <v>45708</v>
      </c>
      <c r="B746" s="330" t="str">
        <v>EuroAirlines</v>
      </c>
      <c r="C746" s="330" t="str">
        <v>Distributor</v>
      </c>
      <c r="D746" s="330" t="str">
        <v>AMADEUS</v>
      </c>
      <c r="E746" s="330" t="str">
        <v>11LETL</v>
      </c>
      <c r="F746" s="330" t="str">
        <v>RT</v>
      </c>
      <c r="G746" s="330" t="str">
        <v>Outbound</v>
      </c>
      <c r="H746" s="330" t="str">
        <v>UJ6002</v>
      </c>
      <c r="I746" s="331" t="str">
        <v>VRN-SSH</v>
      </c>
      <c r="J746" s="884">
        <v>45871</v>
      </c>
      <c r="K746" s="330">
        <v>1</v>
      </c>
      <c r="L746" s="330">
        <v>1</v>
      </c>
      <c r="M746" s="330">
        <v>172.5</v>
      </c>
      <c r="N746" s="330">
        <v>23.04</v>
      </c>
      <c r="O746" s="330">
        <v>40</v>
      </c>
      <c r="P746" s="330">
        <v>235.54</v>
      </c>
      <c r="Q746" s="330" t="str">
        <v>Confirmed</v>
      </c>
      <c r="R746" s="330" t="str">
        <v>Closed Deal</v>
      </c>
      <c r="S746" s="330" t="str">
        <v>VRN</v>
      </c>
      <c r="T746" s="330" t="str">
        <v>SSH</v>
      </c>
      <c r="U746" s="330" t="str">
        <v>VRN</v>
      </c>
      <c r="V746" s="330">
        <v>6</v>
      </c>
      <c r="W746" s="330">
        <v>163</v>
      </c>
      <c r="X746" s="330" t="str">
        <v>S25-04</v>
      </c>
      <c r="Y746" s="330">
        <v>218</v>
      </c>
      <c r="Z746" s="330">
        <v>220</v>
      </c>
      <c r="AA746" s="330">
        <v>-2</v>
      </c>
      <c r="AB746" s="16" t="str">
        <v>S25</v>
      </c>
    </row>
    <row r="747" spans="1:28" x14ac:dyDescent="0.35">
      <c r="A747" s="331">
        <v>45708</v>
      </c>
      <c r="B747" s="330" t="str">
        <v>EuroAirlines</v>
      </c>
      <c r="C747" s="330" t="str">
        <v>Distributor</v>
      </c>
      <c r="D747" s="330" t="str">
        <v>AMADEUS</v>
      </c>
      <c r="E747" s="330" t="str">
        <v>11LETL</v>
      </c>
      <c r="F747" s="330" t="str">
        <v>RT</v>
      </c>
      <c r="G747" s="330" t="str">
        <v>Inbound</v>
      </c>
      <c r="H747" s="330" t="str">
        <v>UJ6001</v>
      </c>
      <c r="I747" s="331" t="str">
        <v>SSH-VRN</v>
      </c>
      <c r="J747" s="884">
        <v>45885</v>
      </c>
      <c r="K747" s="330">
        <v>1</v>
      </c>
      <c r="L747" s="330">
        <v>1</v>
      </c>
      <c r="M747" s="330">
        <v>195.25</v>
      </c>
      <c r="N747" s="330">
        <v>37.72</v>
      </c>
      <c r="O747" s="330">
        <v>40</v>
      </c>
      <c r="P747" s="330">
        <v>272.97000000000003</v>
      </c>
      <c r="Q747" s="330" t="str">
        <v>Confirmed</v>
      </c>
      <c r="R747" s="330" t="str">
        <v>Closed Deal</v>
      </c>
      <c r="S747" s="330" t="str">
        <v>SSH</v>
      </c>
      <c r="T747" s="330" t="str">
        <v>VRN</v>
      </c>
      <c r="U747" s="330" t="str">
        <v>VRN</v>
      </c>
      <c r="V747" s="330">
        <v>6</v>
      </c>
      <c r="W747" s="330">
        <v>177</v>
      </c>
      <c r="X747" s="330" t="str">
        <v>S25-04</v>
      </c>
      <c r="Y747" s="330">
        <v>218</v>
      </c>
      <c r="Z747" s="330">
        <v>228</v>
      </c>
      <c r="AA747" s="330">
        <v>-10</v>
      </c>
      <c r="AB747" s="16" t="str">
        <v>S25</v>
      </c>
    </row>
    <row r="748" spans="1:28" x14ac:dyDescent="0.35">
      <c r="A748" s="331">
        <v>45708</v>
      </c>
      <c r="B748" s="330" t="str">
        <v>EuroAirlines</v>
      </c>
      <c r="C748" s="330" t="str">
        <v>Distributor</v>
      </c>
      <c r="D748" s="330" t="str">
        <v>AMADEUS</v>
      </c>
      <c r="E748" s="330" t="str">
        <v>11LETL</v>
      </c>
      <c r="F748" s="330" t="str">
        <v>RT</v>
      </c>
      <c r="G748" s="330" t="str">
        <v>Outbound</v>
      </c>
      <c r="H748" s="330" t="str">
        <v>UJ6002</v>
      </c>
      <c r="I748" s="331" t="str">
        <v>VRN-SSH</v>
      </c>
      <c r="J748" s="884">
        <v>45871</v>
      </c>
      <c r="K748" s="330">
        <v>1</v>
      </c>
      <c r="L748" s="330">
        <v>1</v>
      </c>
      <c r="M748" s="330">
        <v>230</v>
      </c>
      <c r="N748" s="330">
        <v>23.04</v>
      </c>
      <c r="O748" s="330">
        <v>40</v>
      </c>
      <c r="P748" s="330">
        <v>293.04000000000002</v>
      </c>
      <c r="Q748" s="330" t="str">
        <v>Confirmed</v>
      </c>
      <c r="R748" s="330" t="str">
        <v>Closed Deal</v>
      </c>
      <c r="S748" s="330" t="str">
        <v>VRN</v>
      </c>
      <c r="T748" s="330" t="str">
        <v>SSH</v>
      </c>
      <c r="U748" s="330" t="str">
        <v>VRN</v>
      </c>
      <c r="V748" s="330">
        <v>6</v>
      </c>
      <c r="W748" s="330">
        <v>163</v>
      </c>
      <c r="X748" s="330" t="str">
        <v>S25-04</v>
      </c>
      <c r="Y748" s="330">
        <v>218</v>
      </c>
      <c r="Z748" s="330">
        <v>220</v>
      </c>
      <c r="AA748" s="330">
        <v>-2</v>
      </c>
      <c r="AB748" s="16" t="str">
        <v>S25</v>
      </c>
    </row>
    <row r="749" spans="1:28" x14ac:dyDescent="0.35">
      <c r="A749" s="331">
        <v>45708</v>
      </c>
      <c r="B749" s="330" t="str">
        <v>EuroAirlines</v>
      </c>
      <c r="C749" s="330" t="str">
        <v>Distributor</v>
      </c>
      <c r="D749" s="330" t="str">
        <v>AMADEUS</v>
      </c>
      <c r="E749" s="330" t="str">
        <v>11LETL</v>
      </c>
      <c r="F749" s="330" t="str">
        <v>RT</v>
      </c>
      <c r="G749" s="330" t="str">
        <v>Inbound</v>
      </c>
      <c r="H749" s="330" t="str">
        <v>UJ6001</v>
      </c>
      <c r="I749" s="331" t="str">
        <v>SSH-VRN</v>
      </c>
      <c r="J749" s="884">
        <v>45885</v>
      </c>
      <c r="K749" s="330">
        <v>1</v>
      </c>
      <c r="L749" s="330">
        <v>1</v>
      </c>
      <c r="M749" s="330">
        <v>255</v>
      </c>
      <c r="N749" s="330">
        <v>37.72</v>
      </c>
      <c r="O749" s="330">
        <v>40</v>
      </c>
      <c r="P749" s="330">
        <v>332.72</v>
      </c>
      <c r="Q749" s="330" t="str">
        <v>Confirmed</v>
      </c>
      <c r="R749" s="330" t="str">
        <v>Closed Deal</v>
      </c>
      <c r="S749" s="330" t="str">
        <v>SSH</v>
      </c>
      <c r="T749" s="330" t="str">
        <v>VRN</v>
      </c>
      <c r="U749" s="330" t="str">
        <v>VRN</v>
      </c>
      <c r="V749" s="330">
        <v>6</v>
      </c>
      <c r="W749" s="330">
        <v>177</v>
      </c>
      <c r="X749" s="330" t="str">
        <v>S25-04</v>
      </c>
      <c r="Y749" s="330">
        <v>218</v>
      </c>
      <c r="Z749" s="330">
        <v>228</v>
      </c>
      <c r="AA749" s="330">
        <v>-10</v>
      </c>
      <c r="AB749" s="16" t="str">
        <v>S25</v>
      </c>
    </row>
    <row r="750" spans="1:28" x14ac:dyDescent="0.35">
      <c r="A750" s="331">
        <v>45708</v>
      </c>
      <c r="B750" s="330" t="str">
        <v>EuroAirlines</v>
      </c>
      <c r="C750" s="330" t="str">
        <v>Distributor</v>
      </c>
      <c r="D750" s="330" t="str">
        <v>AMADEUS</v>
      </c>
      <c r="E750" s="330" t="str">
        <v>11LETL</v>
      </c>
      <c r="F750" s="330" t="str">
        <v>RT</v>
      </c>
      <c r="G750" s="330" t="str">
        <v>Outbound</v>
      </c>
      <c r="H750" s="330" t="str">
        <v>UJ6002</v>
      </c>
      <c r="I750" s="331" t="str">
        <v>VRN-SSH</v>
      </c>
      <c r="J750" s="884">
        <v>45871</v>
      </c>
      <c r="K750" s="330">
        <v>1</v>
      </c>
      <c r="L750" s="330">
        <v>1</v>
      </c>
      <c r="M750" s="330">
        <v>172.5</v>
      </c>
      <c r="N750" s="330">
        <v>23.04</v>
      </c>
      <c r="O750" s="330">
        <v>40</v>
      </c>
      <c r="P750" s="330">
        <v>235.54</v>
      </c>
      <c r="Q750" s="330" t="str">
        <v>Confirmed</v>
      </c>
      <c r="R750" s="330" t="str">
        <v>Closed Deal</v>
      </c>
      <c r="S750" s="330" t="str">
        <v>VRN</v>
      </c>
      <c r="T750" s="330" t="str">
        <v>SSH</v>
      </c>
      <c r="U750" s="330" t="str">
        <v>VRN</v>
      </c>
      <c r="V750" s="330">
        <v>6</v>
      </c>
      <c r="W750" s="330">
        <v>163</v>
      </c>
      <c r="X750" s="330" t="str">
        <v>S25-04</v>
      </c>
      <c r="Y750" s="330">
        <v>218</v>
      </c>
      <c r="Z750" s="330">
        <v>220</v>
      </c>
      <c r="AA750" s="330">
        <v>-2</v>
      </c>
      <c r="AB750" s="16" t="str">
        <v>S25</v>
      </c>
    </row>
    <row r="751" spans="1:28" x14ac:dyDescent="0.35">
      <c r="A751" s="331">
        <v>45708</v>
      </c>
      <c r="B751" s="330" t="str">
        <v>EuroAirlines</v>
      </c>
      <c r="C751" s="330" t="str">
        <v>Distributor</v>
      </c>
      <c r="D751" s="330" t="str">
        <v>AMADEUS</v>
      </c>
      <c r="E751" s="330" t="str">
        <v>11LETL</v>
      </c>
      <c r="F751" s="330" t="str">
        <v>RT</v>
      </c>
      <c r="G751" s="330" t="str">
        <v>Inbound</v>
      </c>
      <c r="H751" s="330" t="str">
        <v>UJ6001</v>
      </c>
      <c r="I751" s="331" t="str">
        <v>SSH-VRN</v>
      </c>
      <c r="J751" s="884">
        <v>45885</v>
      </c>
      <c r="K751" s="330">
        <v>1</v>
      </c>
      <c r="L751" s="330">
        <v>1</v>
      </c>
      <c r="M751" s="330">
        <v>195.25</v>
      </c>
      <c r="N751" s="330">
        <v>37.72</v>
      </c>
      <c r="O751" s="330">
        <v>40</v>
      </c>
      <c r="P751" s="330">
        <v>272.97000000000003</v>
      </c>
      <c r="Q751" s="330" t="str">
        <v>Confirmed</v>
      </c>
      <c r="R751" s="330" t="str">
        <v>Closed Deal</v>
      </c>
      <c r="S751" s="330" t="str">
        <v>SSH</v>
      </c>
      <c r="T751" s="330" t="str">
        <v>VRN</v>
      </c>
      <c r="U751" s="330" t="str">
        <v>VRN</v>
      </c>
      <c r="V751" s="330">
        <v>6</v>
      </c>
      <c r="W751" s="330">
        <v>177</v>
      </c>
      <c r="X751" s="330" t="str">
        <v>S25-04</v>
      </c>
      <c r="Y751" s="330">
        <v>218</v>
      </c>
      <c r="Z751" s="330">
        <v>228</v>
      </c>
      <c r="AA751" s="330">
        <v>-10</v>
      </c>
      <c r="AB751" s="16" t="str">
        <v>S25</v>
      </c>
    </row>
    <row r="752" spans="1:28" x14ac:dyDescent="0.35">
      <c r="A752" s="331">
        <v>45709</v>
      </c>
      <c r="B752" s="330" t="str">
        <v>Searcharter</v>
      </c>
      <c r="C752" s="330" t="str">
        <v>Distributor</v>
      </c>
      <c r="D752" s="330" t="str">
        <v/>
      </c>
      <c r="E752" s="330" t="str">
        <v>TCEZH</v>
      </c>
      <c r="F752" s="330" t="str">
        <v>OW</v>
      </c>
      <c r="G752" s="330" t="str">
        <v>Outbound</v>
      </c>
      <c r="H752" s="330" t="str">
        <v>4S6006</v>
      </c>
      <c r="I752" s="331" t="str">
        <v>MXP-SSH</v>
      </c>
      <c r="J752" s="884">
        <v>45765</v>
      </c>
      <c r="K752" s="330">
        <v>2</v>
      </c>
      <c r="L752" s="330">
        <v>2</v>
      </c>
      <c r="M752" s="330">
        <v>325</v>
      </c>
      <c r="N752" s="330">
        <v>0</v>
      </c>
      <c r="O752" s="330">
        <v>0</v>
      </c>
      <c r="P752" s="330">
        <v>650</v>
      </c>
      <c r="Q752" s="330" t="str">
        <v>Confirmed</v>
      </c>
      <c r="R752" s="330" t="str">
        <v>Closed Deal</v>
      </c>
      <c r="S752" s="330" t="str">
        <v>MXP</v>
      </c>
      <c r="T752" s="330" t="str">
        <v>SSH</v>
      </c>
      <c r="U752" s="330" t="str">
        <v>MXP</v>
      </c>
      <c r="V752" s="330">
        <v>5</v>
      </c>
      <c r="W752" s="330">
        <v>56</v>
      </c>
      <c r="X752" s="330" t="str">
        <v>E25-04</v>
      </c>
      <c r="Y752" s="330">
        <v>186</v>
      </c>
      <c r="Z752" s="330">
        <v>186</v>
      </c>
      <c r="AA752" s="330">
        <v>0</v>
      </c>
      <c r="AB752" s="16" t="str">
        <v>E25</v>
      </c>
    </row>
    <row r="753" spans="1:28" x14ac:dyDescent="0.35">
      <c r="A753" s="331">
        <v>45709</v>
      </c>
      <c r="B753" s="330" t="str">
        <v>Searcharter</v>
      </c>
      <c r="C753" s="330" t="str">
        <v>Distributor</v>
      </c>
      <c r="D753" s="330" t="str">
        <v/>
      </c>
      <c r="E753" s="330" t="str">
        <v>JT7LN</v>
      </c>
      <c r="F753" s="330" t="str">
        <v>OW</v>
      </c>
      <c r="G753" s="330" t="str">
        <v>Outbound</v>
      </c>
      <c r="H753" s="330" t="str">
        <v>4S6031</v>
      </c>
      <c r="I753" s="331" t="str">
        <v>SSH-NAP</v>
      </c>
      <c r="J753" s="884">
        <v>45781</v>
      </c>
      <c r="K753" s="330">
        <v>2</v>
      </c>
      <c r="L753" s="330">
        <v>2</v>
      </c>
      <c r="M753" s="330">
        <v>270</v>
      </c>
      <c r="N753" s="330">
        <v>0</v>
      </c>
      <c r="O753" s="330">
        <v>0</v>
      </c>
      <c r="P753" s="330">
        <v>540</v>
      </c>
      <c r="Q753" s="330" t="str">
        <v>Confirmed</v>
      </c>
      <c r="R753" s="330" t="str">
        <v>Closed Deal</v>
      </c>
      <c r="S753" s="330" t="str">
        <v>SSH</v>
      </c>
      <c r="T753" s="330" t="str">
        <v>NAP</v>
      </c>
      <c r="U753" s="330" t="str">
        <v>NAP</v>
      </c>
      <c r="V753" s="330">
        <v>7</v>
      </c>
      <c r="W753" s="330">
        <v>72</v>
      </c>
      <c r="X753" s="330" t="str">
        <v>E25-03B</v>
      </c>
      <c r="Y753" s="330">
        <v>186</v>
      </c>
      <c r="Z753" s="330">
        <v>187</v>
      </c>
      <c r="AA753" s="330">
        <v>-1</v>
      </c>
      <c r="AB753" s="16" t="str">
        <v>E25</v>
      </c>
    </row>
    <row r="754" spans="1:28" x14ac:dyDescent="0.35">
      <c r="A754" s="331">
        <v>45709</v>
      </c>
      <c r="B754" s="330" t="str">
        <v>Searcharter</v>
      </c>
      <c r="C754" s="330" t="str">
        <v>Distributor</v>
      </c>
      <c r="D754" s="330" t="str">
        <v/>
      </c>
      <c r="E754" s="330" t="str">
        <v>DARAQ</v>
      </c>
      <c r="F754" s="330" t="str">
        <v>OW</v>
      </c>
      <c r="G754" s="330" t="str">
        <v>Outbound</v>
      </c>
      <c r="H754" s="330" t="str">
        <v>4S6031</v>
      </c>
      <c r="I754" s="331" t="str">
        <v>SSH-NAP</v>
      </c>
      <c r="J754" s="884">
        <v>45781</v>
      </c>
      <c r="K754" s="330">
        <v>5</v>
      </c>
      <c r="L754" s="330">
        <v>5</v>
      </c>
      <c r="M754" s="330">
        <v>270</v>
      </c>
      <c r="N754" s="330">
        <v>0</v>
      </c>
      <c r="O754" s="330">
        <v>0</v>
      </c>
      <c r="P754" s="330">
        <v>1350</v>
      </c>
      <c r="Q754" s="330" t="str">
        <v>Confirmed</v>
      </c>
      <c r="R754" s="330" t="str">
        <v>Closed Deal</v>
      </c>
      <c r="S754" s="330" t="str">
        <v>SSH</v>
      </c>
      <c r="T754" s="330" t="str">
        <v>NAP</v>
      </c>
      <c r="U754" s="330" t="str">
        <v>NAP</v>
      </c>
      <c r="V754" s="330">
        <v>7</v>
      </c>
      <c r="W754" s="330">
        <v>72</v>
      </c>
      <c r="X754" s="330" t="str">
        <v>E25-03B</v>
      </c>
      <c r="Y754" s="330">
        <v>186</v>
      </c>
      <c r="Z754" s="330">
        <v>187</v>
      </c>
      <c r="AA754" s="330">
        <v>-1</v>
      </c>
      <c r="AB754" s="16" t="str">
        <v>E25</v>
      </c>
    </row>
    <row r="755" spans="1:28" x14ac:dyDescent="0.35">
      <c r="A755" s="331">
        <v>45709</v>
      </c>
      <c r="B755" s="330" t="str">
        <v>Searcharter</v>
      </c>
      <c r="C755" s="330" t="str">
        <v>Distributor</v>
      </c>
      <c r="D755" s="330" t="str">
        <v/>
      </c>
      <c r="E755" s="330" t="str">
        <v>ZH2Y4</v>
      </c>
      <c r="F755" s="330" t="str">
        <v>OW</v>
      </c>
      <c r="G755" s="330" t="str">
        <v>Outbound</v>
      </c>
      <c r="H755" s="330" t="str">
        <v>4S6031</v>
      </c>
      <c r="I755" s="331" t="str">
        <v>SSH-NAP</v>
      </c>
      <c r="J755" s="884">
        <v>45781</v>
      </c>
      <c r="K755" s="330">
        <v>3</v>
      </c>
      <c r="L755" s="330">
        <v>3</v>
      </c>
      <c r="M755" s="330">
        <v>270</v>
      </c>
      <c r="N755" s="330">
        <v>0</v>
      </c>
      <c r="O755" s="330">
        <v>0</v>
      </c>
      <c r="P755" s="330">
        <v>810</v>
      </c>
      <c r="Q755" s="330" t="str">
        <v>Confirmed</v>
      </c>
      <c r="R755" s="330" t="str">
        <v>Closed Deal</v>
      </c>
      <c r="S755" s="330" t="str">
        <v>SSH</v>
      </c>
      <c r="T755" s="330" t="str">
        <v>NAP</v>
      </c>
      <c r="U755" s="330" t="str">
        <v>NAP</v>
      </c>
      <c r="V755" s="330">
        <v>7</v>
      </c>
      <c r="W755" s="330">
        <v>72</v>
      </c>
      <c r="X755" s="330" t="str">
        <v>E25-03B</v>
      </c>
      <c r="Y755" s="330">
        <v>186</v>
      </c>
      <c r="Z755" s="330">
        <v>187</v>
      </c>
      <c r="AA755" s="330">
        <v>-1</v>
      </c>
      <c r="AB755" s="16" t="str">
        <v>E25</v>
      </c>
    </row>
    <row r="756" spans="1:28" x14ac:dyDescent="0.35">
      <c r="A756" s="331">
        <v>45710</v>
      </c>
      <c r="B756" s="330" t="str">
        <v>Searcharter</v>
      </c>
      <c r="C756" s="330" t="str">
        <v>Distributor</v>
      </c>
      <c r="D756" s="330" t="str">
        <v/>
      </c>
      <c r="E756" s="330" t="str">
        <v>QRZRW</v>
      </c>
      <c r="F756" s="330" t="str">
        <v>OW</v>
      </c>
      <c r="G756" s="330" t="str">
        <v>Outbound</v>
      </c>
      <c r="H756" s="330" t="str">
        <v>4S6017</v>
      </c>
      <c r="I756" s="331" t="str">
        <v>SSH-NAP</v>
      </c>
      <c r="J756" s="884">
        <v>45779</v>
      </c>
      <c r="K756" s="330">
        <v>2</v>
      </c>
      <c r="L756" s="330">
        <v>2</v>
      </c>
      <c r="M756" s="330">
        <v>240</v>
      </c>
      <c r="N756" s="330">
        <v>0</v>
      </c>
      <c r="O756" s="330">
        <v>0</v>
      </c>
      <c r="P756" s="330">
        <v>480</v>
      </c>
      <c r="Q756" s="330" t="str">
        <v>Confirmed</v>
      </c>
      <c r="R756" s="330" t="str">
        <v>Closed Deal</v>
      </c>
      <c r="S756" s="330" t="str">
        <v>SSH</v>
      </c>
      <c r="T756" s="330" t="str">
        <v>NAP</v>
      </c>
      <c r="U756" s="330" t="str">
        <v>NAP</v>
      </c>
      <c r="V756" s="330">
        <v>5</v>
      </c>
      <c r="W756" s="330">
        <v>69</v>
      </c>
      <c r="X756" s="330" t="str">
        <v>E25-08</v>
      </c>
      <c r="Y756" s="330">
        <v>186</v>
      </c>
      <c r="Z756" s="330">
        <v>189</v>
      </c>
      <c r="AA756" s="330">
        <v>-3</v>
      </c>
      <c r="AB756" s="16" t="str">
        <v>E25</v>
      </c>
    </row>
    <row r="757" spans="1:28" x14ac:dyDescent="0.35">
      <c r="A757" s="331">
        <v>45711</v>
      </c>
      <c r="B757" s="330" t="str">
        <v>Searcharter</v>
      </c>
      <c r="C757" s="330" t="str">
        <v>Distributor</v>
      </c>
      <c r="D757" s="330" t="str">
        <v/>
      </c>
      <c r="E757" s="330" t="str">
        <v>GT6EG</v>
      </c>
      <c r="F757" s="330" t="str">
        <v>OW</v>
      </c>
      <c r="G757" s="330" t="str">
        <v>Outbound</v>
      </c>
      <c r="H757" s="330" t="str">
        <v>4S6004</v>
      </c>
      <c r="I757" s="331" t="str">
        <v>BRI-SSH</v>
      </c>
      <c r="J757" s="884">
        <v>45871</v>
      </c>
      <c r="K757" s="330">
        <v>4</v>
      </c>
      <c r="L757" s="330">
        <v>4</v>
      </c>
      <c r="M757" s="330">
        <v>240</v>
      </c>
      <c r="N757" s="330">
        <v>0</v>
      </c>
      <c r="O757" s="330">
        <v>0</v>
      </c>
      <c r="P757" s="330">
        <v>960</v>
      </c>
      <c r="Q757" s="330" t="str">
        <v>Confirmed</v>
      </c>
      <c r="R757" s="330" t="str">
        <v>Closed Deal</v>
      </c>
      <c r="S757" s="330" t="str">
        <v>BRI</v>
      </c>
      <c r="T757" s="330" t="str">
        <v>SSH</v>
      </c>
      <c r="U757" s="330" t="str">
        <v>BRI</v>
      </c>
      <c r="V757" s="330">
        <v>6</v>
      </c>
      <c r="W757" s="330">
        <v>160</v>
      </c>
      <c r="X757" s="330" t="str">
        <v>S25-01</v>
      </c>
      <c r="Y757" s="330">
        <v>186</v>
      </c>
      <c r="Z757" s="330">
        <v>224</v>
      </c>
      <c r="AA757" s="330">
        <v>-38</v>
      </c>
      <c r="AB757" s="16" t="str">
        <v>S25</v>
      </c>
    </row>
    <row r="758" spans="1:28" x14ac:dyDescent="0.35">
      <c r="A758" s="331">
        <v>45709</v>
      </c>
      <c r="B758" s="330" t="str">
        <v>EuroAirlines</v>
      </c>
      <c r="C758" s="330" t="str">
        <v>Distributor</v>
      </c>
      <c r="D758" s="330" t="str">
        <v>AMADEUS</v>
      </c>
      <c r="E758" s="330" t="str">
        <v>11LF49</v>
      </c>
      <c r="F758" s="330" t="str">
        <v>OW</v>
      </c>
      <c r="G758" s="330" t="str">
        <v>Outbound</v>
      </c>
      <c r="H758" s="330" t="str">
        <v>4S6005</v>
      </c>
      <c r="I758" s="331" t="str">
        <v>SSH-NAP</v>
      </c>
      <c r="J758" s="884">
        <v>45894</v>
      </c>
      <c r="K758" s="330">
        <v>1</v>
      </c>
      <c r="L758" s="330">
        <v>1</v>
      </c>
      <c r="M758" s="330">
        <v>320</v>
      </c>
      <c r="N758" s="330">
        <v>38.92</v>
      </c>
      <c r="O758" s="330">
        <v>30</v>
      </c>
      <c r="P758" s="330">
        <v>388.92</v>
      </c>
      <c r="Q758" s="330" t="str">
        <v>Confirmed</v>
      </c>
      <c r="R758" s="330" t="str">
        <v>Closed Deal</v>
      </c>
      <c r="S758" s="330" t="str">
        <v>SSH</v>
      </c>
      <c r="T758" s="330" t="str">
        <v>NAP</v>
      </c>
      <c r="U758" s="330" t="str">
        <v>NAP</v>
      </c>
      <c r="V758" s="330">
        <v>1</v>
      </c>
      <c r="W758" s="330">
        <v>185</v>
      </c>
      <c r="X758" s="330" t="str">
        <v>S25-08</v>
      </c>
      <c r="Y758" s="330">
        <v>186</v>
      </c>
      <c r="Z758" s="330">
        <v>138</v>
      </c>
      <c r="AA758" s="330">
        <v>48</v>
      </c>
      <c r="AB758" s="16" t="str">
        <v>S25</v>
      </c>
    </row>
    <row r="759" spans="1:28" x14ac:dyDescent="0.35">
      <c r="A759" s="331">
        <v>45709</v>
      </c>
      <c r="B759" s="330" t="str">
        <v>EuroAirlines</v>
      </c>
      <c r="C759" s="330" t="str">
        <v>Distributor</v>
      </c>
      <c r="D759" s="330" t="str">
        <v>AMADEUS</v>
      </c>
      <c r="E759" s="330" t="str">
        <v>11LF49</v>
      </c>
      <c r="F759" s="330" t="str">
        <v>OW</v>
      </c>
      <c r="G759" s="330" t="str">
        <v>Outbound</v>
      </c>
      <c r="H759" s="330" t="str">
        <v>4S6005</v>
      </c>
      <c r="I759" s="331" t="str">
        <v>SSH-NAP</v>
      </c>
      <c r="J759" s="884">
        <v>45894</v>
      </c>
      <c r="K759" s="330">
        <v>1</v>
      </c>
      <c r="L759" s="330">
        <v>1</v>
      </c>
      <c r="M759" s="330">
        <v>320</v>
      </c>
      <c r="N759" s="330">
        <v>38.92</v>
      </c>
      <c r="O759" s="330">
        <v>30</v>
      </c>
      <c r="P759" s="330">
        <v>388.92</v>
      </c>
      <c r="Q759" s="330" t="str">
        <v>Confirmed</v>
      </c>
      <c r="R759" s="330" t="str">
        <v>Closed Deal</v>
      </c>
      <c r="S759" s="330" t="str">
        <v>SSH</v>
      </c>
      <c r="T759" s="330" t="str">
        <v>NAP</v>
      </c>
      <c r="U759" s="330" t="str">
        <v>NAP</v>
      </c>
      <c r="V759" s="330">
        <v>1</v>
      </c>
      <c r="W759" s="330">
        <v>185</v>
      </c>
      <c r="X759" s="330" t="str">
        <v>S25-08</v>
      </c>
      <c r="Y759" s="330">
        <v>186</v>
      </c>
      <c r="Z759" s="330">
        <v>138</v>
      </c>
      <c r="AA759" s="330">
        <v>48</v>
      </c>
      <c r="AB759" s="16" t="str">
        <v>S25</v>
      </c>
    </row>
    <row r="760" spans="1:28" x14ac:dyDescent="0.35">
      <c r="A760" s="331">
        <v>45712</v>
      </c>
      <c r="B760" s="330" t="str">
        <v>Enzo Viaggi</v>
      </c>
      <c r="C760" s="330" t="str">
        <v>Tour Operator</v>
      </c>
      <c r="D760" s="330" t="str">
        <v/>
      </c>
      <c r="E760" s="330" t="str">
        <v/>
      </c>
      <c r="F760" s="330" t="str">
        <v>RT</v>
      </c>
      <c r="G760" s="330" t="str">
        <v>Outbound</v>
      </c>
      <c r="H760" s="330" t="str">
        <v>SE5447</v>
      </c>
      <c r="I760" s="331" t="str">
        <v>NAP-SSH</v>
      </c>
      <c r="J760" s="884">
        <v>45765</v>
      </c>
      <c r="K760" s="330">
        <v>15</v>
      </c>
      <c r="L760" s="330">
        <v>15</v>
      </c>
      <c r="M760" s="330">
        <v>290</v>
      </c>
      <c r="N760" s="330">
        <v>0</v>
      </c>
      <c r="O760" s="330">
        <v>0</v>
      </c>
      <c r="P760" s="330">
        <v>4350</v>
      </c>
      <c r="Q760" s="330" t="str">
        <v>Confirmed</v>
      </c>
      <c r="R760" s="330" t="str">
        <v>Countersigned</v>
      </c>
      <c r="S760" s="330" t="str">
        <v>NAP</v>
      </c>
      <c r="T760" s="330" t="str">
        <v>SSH</v>
      </c>
      <c r="U760" s="330" t="str">
        <v>NAP</v>
      </c>
      <c r="V760" s="330">
        <v>5</v>
      </c>
      <c r="W760" s="330">
        <v>53</v>
      </c>
      <c r="X760" s="330" t="str">
        <v>E25-09B</v>
      </c>
      <c r="Y760" s="330">
        <v>96</v>
      </c>
      <c r="Z760" s="330">
        <v>99</v>
      </c>
      <c r="AA760" s="330">
        <v>-3</v>
      </c>
      <c r="AB760" s="16" t="str">
        <v>E25</v>
      </c>
    </row>
    <row r="761" spans="1:28" x14ac:dyDescent="0.35">
      <c r="A761" s="331">
        <v>45712</v>
      </c>
      <c r="B761" s="330" t="str">
        <v>Enzo Viaggi</v>
      </c>
      <c r="C761" s="330" t="str">
        <v>Tour Operator</v>
      </c>
      <c r="D761" s="330" t="str">
        <v/>
      </c>
      <c r="E761" s="330" t="str">
        <v/>
      </c>
      <c r="F761" s="330" t="str">
        <v>RT</v>
      </c>
      <c r="G761" s="330" t="str">
        <v>Inbound</v>
      </c>
      <c r="H761" s="330" t="str">
        <v>SE5446</v>
      </c>
      <c r="I761" s="331" t="str">
        <v>SSH-NAP</v>
      </c>
      <c r="J761" s="884">
        <v>45772</v>
      </c>
      <c r="K761" s="330">
        <v>15</v>
      </c>
      <c r="L761" s="330">
        <v>15</v>
      </c>
      <c r="M761" s="330">
        <v>290</v>
      </c>
      <c r="N761" s="330">
        <v>0</v>
      </c>
      <c r="O761" s="330">
        <v>0</v>
      </c>
      <c r="P761" s="330">
        <v>4350</v>
      </c>
      <c r="Q761" s="330" t="str">
        <v>Confirmed</v>
      </c>
      <c r="R761" s="330" t="str">
        <v>Countersigned</v>
      </c>
      <c r="S761" s="330" t="str">
        <v>SSH</v>
      </c>
      <c r="T761" s="330" t="str">
        <v>NAP</v>
      </c>
      <c r="U761" s="330" t="str">
        <v>NAP</v>
      </c>
      <c r="V761" s="330">
        <v>5</v>
      </c>
      <c r="W761" s="330">
        <v>60</v>
      </c>
      <c r="X761" s="330" t="str">
        <v>E25-09B</v>
      </c>
      <c r="Y761" s="330">
        <v>95</v>
      </c>
      <c r="Z761" s="330">
        <v>95</v>
      </c>
      <c r="AA761" s="330">
        <v>0</v>
      </c>
      <c r="AB761" s="16" t="str">
        <v>E25</v>
      </c>
    </row>
    <row r="762" spans="1:28" x14ac:dyDescent="0.35">
      <c r="A762" s="331">
        <v>45708</v>
      </c>
      <c r="B762" s="330" t="str">
        <v>Genius</v>
      </c>
      <c r="C762" s="330" t="str">
        <v>Distributor</v>
      </c>
      <c r="D762" s="330" t="str">
        <v/>
      </c>
      <c r="E762" s="330" t="str">
        <v/>
      </c>
      <c r="F762" s="330" t="str">
        <v>OW</v>
      </c>
      <c r="G762" s="330" t="str">
        <v>Outbound</v>
      </c>
      <c r="H762" s="330" t="str">
        <v>4S6015</v>
      </c>
      <c r="I762" s="331" t="str">
        <v>SSH-VRN</v>
      </c>
      <c r="J762" s="884">
        <v>45780</v>
      </c>
      <c r="K762" s="330">
        <v>2</v>
      </c>
      <c r="L762" s="330">
        <v>2</v>
      </c>
      <c r="M762" s="330">
        <v>300</v>
      </c>
      <c r="N762" s="330">
        <v>0</v>
      </c>
      <c r="O762" s="330">
        <v>0</v>
      </c>
      <c r="P762" s="330">
        <v>600</v>
      </c>
      <c r="Q762" s="330" t="str">
        <v>Confirmed</v>
      </c>
      <c r="R762" s="330" t="str">
        <v>Closed Deal</v>
      </c>
      <c r="S762" s="330" t="str">
        <v>SSH</v>
      </c>
      <c r="T762" s="330" t="str">
        <v>VRN</v>
      </c>
      <c r="U762" s="330" t="str">
        <v>VRN</v>
      </c>
      <c r="V762" s="330">
        <v>6</v>
      </c>
      <c r="W762" s="330">
        <v>72</v>
      </c>
      <c r="X762" s="330" t="str">
        <v>E25-05B</v>
      </c>
      <c r="Y762" s="330">
        <v>186</v>
      </c>
      <c r="Z762" s="330">
        <v>181</v>
      </c>
      <c r="AA762" s="330">
        <v>5</v>
      </c>
      <c r="AB762" s="16" t="str">
        <v>E25</v>
      </c>
    </row>
    <row r="763" spans="1:28" x14ac:dyDescent="0.35">
      <c r="A763" s="331">
        <v>45709</v>
      </c>
      <c r="B763" s="330" t="str">
        <v>APG</v>
      </c>
      <c r="C763" s="330" t="str">
        <v>Distributor</v>
      </c>
      <c r="D763" s="330" t="str">
        <v/>
      </c>
      <c r="E763" s="330" t="str">
        <v>12LHCF</v>
      </c>
      <c r="F763" s="330" t="str">
        <v>RT</v>
      </c>
      <c r="G763" s="330" t="str">
        <v>Inbound</v>
      </c>
      <c r="H763" s="330" t="str">
        <v>4S6005</v>
      </c>
      <c r="I763" s="331" t="str">
        <v>SSH-NAP</v>
      </c>
      <c r="J763" s="884">
        <v>45894</v>
      </c>
      <c r="K763" s="330">
        <v>1</v>
      </c>
      <c r="L763" s="330">
        <v>1</v>
      </c>
      <c r="M763" s="330">
        <v>370</v>
      </c>
      <c r="N763" s="330">
        <v>32.880000000000003</v>
      </c>
      <c r="O763" s="330">
        <v>30</v>
      </c>
      <c r="P763" s="330">
        <v>432.88</v>
      </c>
      <c r="Q763" s="330" t="str">
        <v>Confirmed</v>
      </c>
      <c r="R763" s="330" t="str">
        <v>Closed Deal</v>
      </c>
      <c r="S763" s="330" t="str">
        <v>SSH</v>
      </c>
      <c r="T763" s="330" t="str">
        <v>NAP</v>
      </c>
      <c r="U763" s="330" t="str">
        <v>NAP</v>
      </c>
      <c r="V763" s="330">
        <v>1</v>
      </c>
      <c r="W763" s="330">
        <v>185</v>
      </c>
      <c r="X763" s="330" t="str">
        <v>S25-08</v>
      </c>
      <c r="Y763" s="330">
        <v>186</v>
      </c>
      <c r="Z763" s="330">
        <v>138</v>
      </c>
      <c r="AA763" s="330">
        <v>48</v>
      </c>
      <c r="AB763" s="16" t="str">
        <v>S25</v>
      </c>
    </row>
    <row r="764" spans="1:28" x14ac:dyDescent="0.35">
      <c r="A764" s="331">
        <v>45709</v>
      </c>
      <c r="B764" s="330" t="str">
        <v>APG</v>
      </c>
      <c r="C764" s="330" t="str">
        <v>Distributor</v>
      </c>
      <c r="D764" s="330" t="str">
        <v/>
      </c>
      <c r="E764" s="330" t="str">
        <v>12LHCF</v>
      </c>
      <c r="F764" s="330" t="str">
        <v>RT</v>
      </c>
      <c r="G764" s="330" t="str">
        <v>Outbound</v>
      </c>
      <c r="H764" s="330" t="str">
        <v>4S6006</v>
      </c>
      <c r="I764" s="331" t="str">
        <v>NAP-SSH</v>
      </c>
      <c r="J764" s="884">
        <v>45880</v>
      </c>
      <c r="K764" s="330">
        <v>1</v>
      </c>
      <c r="L764" s="330">
        <v>1</v>
      </c>
      <c r="M764" s="330">
        <v>330</v>
      </c>
      <c r="N764" s="330">
        <v>28.43</v>
      </c>
      <c r="O764" s="330">
        <v>30</v>
      </c>
      <c r="P764" s="330">
        <v>388.43</v>
      </c>
      <c r="Q764" s="330" t="str">
        <v>Confirmed</v>
      </c>
      <c r="R764" s="330" t="str">
        <v>Closed Deal</v>
      </c>
      <c r="S764" s="330" t="str">
        <v>NAP</v>
      </c>
      <c r="T764" s="330" t="str">
        <v>SSH</v>
      </c>
      <c r="U764" s="330" t="str">
        <v>NAP</v>
      </c>
      <c r="V764" s="330">
        <v>1</v>
      </c>
      <c r="W764" s="330">
        <v>171</v>
      </c>
      <c r="X764" s="330" t="str">
        <v>S25-08</v>
      </c>
      <c r="Y764" s="330">
        <v>186</v>
      </c>
      <c r="Z764" s="330">
        <v>153</v>
      </c>
      <c r="AA764" s="330">
        <v>33</v>
      </c>
      <c r="AB764" s="16" t="str">
        <v>S25</v>
      </c>
    </row>
    <row r="765" spans="1:28" x14ac:dyDescent="0.35">
      <c r="A765" s="331">
        <v>45709</v>
      </c>
      <c r="B765" s="330" t="str">
        <v>APG</v>
      </c>
      <c r="C765" s="330" t="str">
        <v>Distributor</v>
      </c>
      <c r="D765" s="330" t="str">
        <v/>
      </c>
      <c r="E765" s="330" t="str">
        <v>12LHCF</v>
      </c>
      <c r="F765" s="330" t="str">
        <v>RT</v>
      </c>
      <c r="G765" s="330" t="str">
        <v>Inbound</v>
      </c>
      <c r="H765" s="330" t="str">
        <v>4S6005</v>
      </c>
      <c r="I765" s="331" t="str">
        <v>SSH-NAP</v>
      </c>
      <c r="J765" s="884">
        <v>45894</v>
      </c>
      <c r="K765" s="330">
        <v>1</v>
      </c>
      <c r="L765" s="330">
        <v>1</v>
      </c>
      <c r="M765" s="330">
        <v>370</v>
      </c>
      <c r="N765" s="330">
        <v>32.880000000000003</v>
      </c>
      <c r="O765" s="330">
        <v>30</v>
      </c>
      <c r="P765" s="330">
        <v>432.88</v>
      </c>
      <c r="Q765" s="330" t="str">
        <v>Confirmed</v>
      </c>
      <c r="R765" s="330" t="str">
        <v>Closed Deal</v>
      </c>
      <c r="S765" s="330" t="str">
        <v>SSH</v>
      </c>
      <c r="T765" s="330" t="str">
        <v>NAP</v>
      </c>
      <c r="U765" s="330" t="str">
        <v>NAP</v>
      </c>
      <c r="V765" s="330">
        <v>1</v>
      </c>
      <c r="W765" s="330">
        <v>185</v>
      </c>
      <c r="X765" s="330" t="str">
        <v>S25-08</v>
      </c>
      <c r="Y765" s="330">
        <v>186</v>
      </c>
      <c r="Z765" s="330">
        <v>138</v>
      </c>
      <c r="AA765" s="330">
        <v>48</v>
      </c>
      <c r="AB765" s="16" t="str">
        <v>S25</v>
      </c>
    </row>
    <row r="766" spans="1:28" x14ac:dyDescent="0.35">
      <c r="A766" s="331">
        <v>45709</v>
      </c>
      <c r="B766" s="330" t="str">
        <v>APG</v>
      </c>
      <c r="C766" s="330" t="str">
        <v>Distributor</v>
      </c>
      <c r="D766" s="330" t="str">
        <v/>
      </c>
      <c r="E766" s="330" t="str">
        <v>12LHCF</v>
      </c>
      <c r="F766" s="330" t="str">
        <v>RT</v>
      </c>
      <c r="G766" s="330" t="str">
        <v>Outbound</v>
      </c>
      <c r="H766" s="330" t="str">
        <v>4S6006</v>
      </c>
      <c r="I766" s="331" t="str">
        <v>NAP-SSH</v>
      </c>
      <c r="J766" s="884">
        <v>45880</v>
      </c>
      <c r="K766" s="330">
        <v>1</v>
      </c>
      <c r="L766" s="330">
        <v>1</v>
      </c>
      <c r="M766" s="330">
        <v>330</v>
      </c>
      <c r="N766" s="330">
        <v>28.43</v>
      </c>
      <c r="O766" s="330">
        <v>30</v>
      </c>
      <c r="P766" s="330">
        <v>388.43</v>
      </c>
      <c r="Q766" s="330" t="str">
        <v>Confirmed</v>
      </c>
      <c r="R766" s="330" t="str">
        <v>Closed Deal</v>
      </c>
      <c r="S766" s="330" t="str">
        <v>NAP</v>
      </c>
      <c r="T766" s="330" t="str">
        <v>SSH</v>
      </c>
      <c r="U766" s="330" t="str">
        <v>NAP</v>
      </c>
      <c r="V766" s="330">
        <v>1</v>
      </c>
      <c r="W766" s="330">
        <v>171</v>
      </c>
      <c r="X766" s="330" t="str">
        <v>S25-08</v>
      </c>
      <c r="Y766" s="330">
        <v>186</v>
      </c>
      <c r="Z766" s="330">
        <v>153</v>
      </c>
      <c r="AA766" s="330">
        <v>33</v>
      </c>
      <c r="AB766" s="16" t="str">
        <v>S25</v>
      </c>
    </row>
    <row r="767" spans="1:28" x14ac:dyDescent="0.35">
      <c r="A767" s="331">
        <v>45709</v>
      </c>
      <c r="B767" s="330" t="str">
        <v>APG</v>
      </c>
      <c r="C767" s="330" t="str">
        <v>Distributor</v>
      </c>
      <c r="D767" s="330" t="str">
        <v/>
      </c>
      <c r="E767" s="330" t="str">
        <v>12LHCF</v>
      </c>
      <c r="F767" s="330" t="str">
        <v>RT</v>
      </c>
      <c r="G767" s="330" t="str">
        <v>Inbound</v>
      </c>
      <c r="H767" s="330" t="str">
        <v>4S6005</v>
      </c>
      <c r="I767" s="331" t="str">
        <v>SSH-NAP</v>
      </c>
      <c r="J767" s="884">
        <v>45894</v>
      </c>
      <c r="K767" s="330">
        <v>1</v>
      </c>
      <c r="L767" s="330">
        <v>1</v>
      </c>
      <c r="M767" s="330">
        <v>370</v>
      </c>
      <c r="N767" s="330">
        <v>32.880000000000003</v>
      </c>
      <c r="O767" s="330">
        <v>30</v>
      </c>
      <c r="P767" s="330">
        <v>432.88</v>
      </c>
      <c r="Q767" s="330" t="str">
        <v>Confirmed</v>
      </c>
      <c r="R767" s="330" t="str">
        <v>Closed Deal</v>
      </c>
      <c r="S767" s="330" t="str">
        <v>SSH</v>
      </c>
      <c r="T767" s="330" t="str">
        <v>NAP</v>
      </c>
      <c r="U767" s="330" t="str">
        <v>NAP</v>
      </c>
      <c r="V767" s="330">
        <v>1</v>
      </c>
      <c r="W767" s="330">
        <v>185</v>
      </c>
      <c r="X767" s="330" t="str">
        <v>S25-08</v>
      </c>
      <c r="Y767" s="330">
        <v>186</v>
      </c>
      <c r="Z767" s="330">
        <v>138</v>
      </c>
      <c r="AA767" s="330">
        <v>48</v>
      </c>
      <c r="AB767" s="16" t="str">
        <v>S25</v>
      </c>
    </row>
    <row r="768" spans="1:28" x14ac:dyDescent="0.35">
      <c r="A768" s="331">
        <v>45709</v>
      </c>
      <c r="B768" s="330" t="str">
        <v>APG</v>
      </c>
      <c r="C768" s="330" t="str">
        <v>Distributor</v>
      </c>
      <c r="D768" s="330" t="str">
        <v/>
      </c>
      <c r="E768" s="330" t="str">
        <v>12LHCF</v>
      </c>
      <c r="F768" s="330" t="str">
        <v>RT</v>
      </c>
      <c r="G768" s="330" t="str">
        <v>Outbound</v>
      </c>
      <c r="H768" s="330" t="str">
        <v>4S6006</v>
      </c>
      <c r="I768" s="331" t="str">
        <v>NAP-SSH</v>
      </c>
      <c r="J768" s="884">
        <v>45880</v>
      </c>
      <c r="K768" s="330">
        <v>1</v>
      </c>
      <c r="L768" s="330">
        <v>1</v>
      </c>
      <c r="M768" s="330">
        <v>330</v>
      </c>
      <c r="N768" s="330">
        <v>28.43</v>
      </c>
      <c r="O768" s="330">
        <v>30</v>
      </c>
      <c r="P768" s="330">
        <v>388.43</v>
      </c>
      <c r="Q768" s="330" t="str">
        <v>Confirmed</v>
      </c>
      <c r="R768" s="330" t="str">
        <v>Closed Deal</v>
      </c>
      <c r="S768" s="330" t="str">
        <v>NAP</v>
      </c>
      <c r="T768" s="330" t="str">
        <v>SSH</v>
      </c>
      <c r="U768" s="330" t="str">
        <v>NAP</v>
      </c>
      <c r="V768" s="330">
        <v>1</v>
      </c>
      <c r="W768" s="330">
        <v>171</v>
      </c>
      <c r="X768" s="330" t="str">
        <v>S25-08</v>
      </c>
      <c r="Y768" s="330">
        <v>186</v>
      </c>
      <c r="Z768" s="330">
        <v>153</v>
      </c>
      <c r="AA768" s="330">
        <v>33</v>
      </c>
      <c r="AB768" s="16" t="str">
        <v>S25</v>
      </c>
    </row>
    <row r="769" spans="1:28" x14ac:dyDescent="0.35">
      <c r="A769" s="331">
        <v>45709</v>
      </c>
      <c r="B769" s="330" t="str">
        <v>APG</v>
      </c>
      <c r="C769" s="330" t="str">
        <v>Distributor</v>
      </c>
      <c r="D769" s="330" t="str">
        <v/>
      </c>
      <c r="E769" s="330" t="str">
        <v>12LHCF</v>
      </c>
      <c r="F769" s="330" t="str">
        <v>RT</v>
      </c>
      <c r="G769" s="330" t="str">
        <v>Inbound</v>
      </c>
      <c r="H769" s="330" t="str">
        <v>4S6005</v>
      </c>
      <c r="I769" s="331" t="str">
        <v>SSH-NAP</v>
      </c>
      <c r="J769" s="884">
        <v>45894</v>
      </c>
      <c r="K769" s="330">
        <v>1</v>
      </c>
      <c r="L769" s="330">
        <v>1</v>
      </c>
      <c r="M769" s="330">
        <v>287.5</v>
      </c>
      <c r="N769" s="330">
        <v>32.869999999999997</v>
      </c>
      <c r="O769" s="330">
        <v>30</v>
      </c>
      <c r="P769" s="330">
        <v>350.37</v>
      </c>
      <c r="Q769" s="330" t="str">
        <v>Confirmed</v>
      </c>
      <c r="R769" s="330" t="str">
        <v>Closed Deal</v>
      </c>
      <c r="S769" s="330" t="str">
        <v>SSH</v>
      </c>
      <c r="T769" s="330" t="str">
        <v>NAP</v>
      </c>
      <c r="U769" s="330" t="str">
        <v>NAP</v>
      </c>
      <c r="V769" s="330">
        <v>1</v>
      </c>
      <c r="W769" s="330">
        <v>185</v>
      </c>
      <c r="X769" s="330" t="str">
        <v>S25-08</v>
      </c>
      <c r="Y769" s="330">
        <v>186</v>
      </c>
      <c r="Z769" s="330">
        <v>138</v>
      </c>
      <c r="AA769" s="330">
        <v>48</v>
      </c>
      <c r="AB769" s="16" t="str">
        <v>S25</v>
      </c>
    </row>
    <row r="770" spans="1:28" x14ac:dyDescent="0.35">
      <c r="A770" s="331">
        <v>45709</v>
      </c>
      <c r="B770" s="330" t="str">
        <v>APG</v>
      </c>
      <c r="C770" s="330" t="str">
        <v>Distributor</v>
      </c>
      <c r="D770" s="330" t="str">
        <v/>
      </c>
      <c r="E770" s="330" t="str">
        <v>12LHCF</v>
      </c>
      <c r="F770" s="330" t="str">
        <v>RT</v>
      </c>
      <c r="G770" s="330" t="str">
        <v>Outbound</v>
      </c>
      <c r="H770" s="330" t="str">
        <v>4S6006</v>
      </c>
      <c r="I770" s="331" t="str">
        <v>NAP-SSH</v>
      </c>
      <c r="J770" s="884">
        <v>45880</v>
      </c>
      <c r="K770" s="330">
        <v>1</v>
      </c>
      <c r="L770" s="330">
        <v>1</v>
      </c>
      <c r="M770" s="330">
        <v>247.5</v>
      </c>
      <c r="N770" s="330">
        <v>22.48</v>
      </c>
      <c r="O770" s="330">
        <v>30</v>
      </c>
      <c r="P770" s="330">
        <v>299.98</v>
      </c>
      <c r="Q770" s="330" t="str">
        <v>Confirmed</v>
      </c>
      <c r="R770" s="330" t="str">
        <v>Closed Deal</v>
      </c>
      <c r="S770" s="330" t="str">
        <v>NAP</v>
      </c>
      <c r="T770" s="330" t="str">
        <v>SSH</v>
      </c>
      <c r="U770" s="330" t="str">
        <v>NAP</v>
      </c>
      <c r="V770" s="330">
        <v>1</v>
      </c>
      <c r="W770" s="330">
        <v>171</v>
      </c>
      <c r="X770" s="330" t="str">
        <v>S25-08</v>
      </c>
      <c r="Y770" s="330">
        <v>186</v>
      </c>
      <c r="Z770" s="330">
        <v>153</v>
      </c>
      <c r="AA770" s="330">
        <v>33</v>
      </c>
      <c r="AB770" s="16" t="str">
        <v>S25</v>
      </c>
    </row>
    <row r="771" spans="1:28" x14ac:dyDescent="0.35">
      <c r="A771" s="331">
        <v>45709</v>
      </c>
      <c r="B771" s="330" t="str">
        <v>APG</v>
      </c>
      <c r="C771" s="330" t="str">
        <v>Distributor</v>
      </c>
      <c r="D771" s="330" t="str">
        <v/>
      </c>
      <c r="E771" s="330" t="str">
        <v>12LHCF</v>
      </c>
      <c r="F771" s="330" t="str">
        <v>RT</v>
      </c>
      <c r="G771" s="330" t="str">
        <v>Inbound</v>
      </c>
      <c r="H771" s="330" t="str">
        <v>4S6005</v>
      </c>
      <c r="I771" s="331" t="str">
        <v>SSH-NAP</v>
      </c>
      <c r="J771" s="884">
        <v>45894</v>
      </c>
      <c r="K771" s="330">
        <v>1</v>
      </c>
      <c r="L771" s="330">
        <v>1</v>
      </c>
      <c r="M771" s="330">
        <v>287.5</v>
      </c>
      <c r="N771" s="330">
        <v>32.869999999999997</v>
      </c>
      <c r="O771" s="330">
        <v>30</v>
      </c>
      <c r="P771" s="330">
        <v>350.37</v>
      </c>
      <c r="Q771" s="330" t="str">
        <v>Confirmed</v>
      </c>
      <c r="R771" s="330" t="str">
        <v>Closed Deal</v>
      </c>
      <c r="S771" s="330" t="str">
        <v>SSH</v>
      </c>
      <c r="T771" s="330" t="str">
        <v>NAP</v>
      </c>
      <c r="U771" s="330" t="str">
        <v>NAP</v>
      </c>
      <c r="V771" s="330">
        <v>1</v>
      </c>
      <c r="W771" s="330">
        <v>185</v>
      </c>
      <c r="X771" s="330" t="str">
        <v>S25-08</v>
      </c>
      <c r="Y771" s="330">
        <v>186</v>
      </c>
      <c r="Z771" s="330">
        <v>138</v>
      </c>
      <c r="AA771" s="330">
        <v>48</v>
      </c>
      <c r="AB771" s="16" t="str">
        <v>S25</v>
      </c>
    </row>
    <row r="772" spans="1:28" x14ac:dyDescent="0.35">
      <c r="A772" s="331">
        <v>45709</v>
      </c>
      <c r="B772" s="330" t="str">
        <v>APG</v>
      </c>
      <c r="C772" s="330" t="str">
        <v>Distributor</v>
      </c>
      <c r="D772" s="330" t="str">
        <v/>
      </c>
      <c r="E772" s="330" t="str">
        <v>12LHCF</v>
      </c>
      <c r="F772" s="330" t="str">
        <v>RT</v>
      </c>
      <c r="G772" s="330" t="str">
        <v>Outbound</v>
      </c>
      <c r="H772" s="330" t="str">
        <v>4S6006</v>
      </c>
      <c r="I772" s="331" t="str">
        <v>NAP-SSH</v>
      </c>
      <c r="J772" s="884">
        <v>45880</v>
      </c>
      <c r="K772" s="330">
        <v>1</v>
      </c>
      <c r="L772" s="330">
        <v>1</v>
      </c>
      <c r="M772" s="330">
        <v>247.5</v>
      </c>
      <c r="N772" s="330">
        <v>22.48</v>
      </c>
      <c r="O772" s="330">
        <v>30</v>
      </c>
      <c r="P772" s="330">
        <v>299.98</v>
      </c>
      <c r="Q772" s="330" t="str">
        <v>Confirmed</v>
      </c>
      <c r="R772" s="330" t="str">
        <v>Closed Deal</v>
      </c>
      <c r="S772" s="330" t="str">
        <v>NAP</v>
      </c>
      <c r="T772" s="330" t="str">
        <v>SSH</v>
      </c>
      <c r="U772" s="330" t="str">
        <v>NAP</v>
      </c>
      <c r="V772" s="330">
        <v>1</v>
      </c>
      <c r="W772" s="330">
        <v>171</v>
      </c>
      <c r="X772" s="330" t="str">
        <v>S25-08</v>
      </c>
      <c r="Y772" s="330">
        <v>186</v>
      </c>
      <c r="Z772" s="330">
        <v>153</v>
      </c>
      <c r="AA772" s="330">
        <v>33</v>
      </c>
      <c r="AB772" s="16" t="str">
        <v>S25</v>
      </c>
    </row>
    <row r="773" spans="1:28" x14ac:dyDescent="0.35">
      <c r="A773" s="331">
        <v>45711</v>
      </c>
      <c r="B773" s="330" t="str">
        <v>EuroAirlines</v>
      </c>
      <c r="C773" s="330" t="str">
        <v>Distributor</v>
      </c>
      <c r="D773" s="330" t="str">
        <v>AMADEUS</v>
      </c>
      <c r="E773" s="330" t="str">
        <v>11LFGF</v>
      </c>
      <c r="F773" s="330" t="str">
        <v>OW</v>
      </c>
      <c r="G773" s="330" t="str">
        <v>Outbound</v>
      </c>
      <c r="H773" s="330" t="str">
        <v>4S6032</v>
      </c>
      <c r="I773" s="331" t="str">
        <v>NAP-SSH</v>
      </c>
      <c r="J773" s="884">
        <v>45760</v>
      </c>
      <c r="K773" s="330">
        <v>1</v>
      </c>
      <c r="L773" s="330">
        <v>1</v>
      </c>
      <c r="M773" s="330">
        <v>100</v>
      </c>
      <c r="N773" s="330">
        <v>34.04</v>
      </c>
      <c r="O773" s="330">
        <v>30</v>
      </c>
      <c r="P773" s="330">
        <v>164.04</v>
      </c>
      <c r="Q773" s="330" t="str">
        <v>Confirmed</v>
      </c>
      <c r="R773" s="330" t="str">
        <v>Closed Deal</v>
      </c>
      <c r="S773" s="330" t="str">
        <v>NAP</v>
      </c>
      <c r="T773" s="330" t="str">
        <v>SSH</v>
      </c>
      <c r="U773" s="330" t="str">
        <v>NAP</v>
      </c>
      <c r="V773" s="330">
        <v>7</v>
      </c>
      <c r="W773" s="330">
        <v>49</v>
      </c>
      <c r="X773" s="330" t="str">
        <v>E25-03B</v>
      </c>
      <c r="Y773" s="330">
        <v>186</v>
      </c>
      <c r="Z773" s="330">
        <v>157</v>
      </c>
      <c r="AA773" s="330">
        <v>29</v>
      </c>
      <c r="AB773" s="16" t="str">
        <v>E25</v>
      </c>
    </row>
    <row r="774" spans="1:28" x14ac:dyDescent="0.35">
      <c r="A774" s="331">
        <v>45711</v>
      </c>
      <c r="B774" s="330" t="str">
        <v>EuroAirlines</v>
      </c>
      <c r="C774" s="330" t="str">
        <v>Distributor</v>
      </c>
      <c r="D774" s="330" t="str">
        <v>AMADEUS</v>
      </c>
      <c r="E774" s="330" t="str">
        <v>11LFGF</v>
      </c>
      <c r="F774" s="330" t="str">
        <v>OW</v>
      </c>
      <c r="G774" s="330" t="str">
        <v>Outbound</v>
      </c>
      <c r="H774" s="330" t="str">
        <v>4S6032</v>
      </c>
      <c r="I774" s="331" t="str">
        <v>NAP-SSH</v>
      </c>
      <c r="J774" s="884">
        <v>45760</v>
      </c>
      <c r="K774" s="330">
        <v>1</v>
      </c>
      <c r="L774" s="330">
        <v>1</v>
      </c>
      <c r="M774" s="330">
        <v>75</v>
      </c>
      <c r="N774" s="330">
        <v>34.04</v>
      </c>
      <c r="O774" s="330">
        <v>30</v>
      </c>
      <c r="P774" s="330">
        <v>139.04</v>
      </c>
      <c r="Q774" s="330" t="str">
        <v>Confirmed</v>
      </c>
      <c r="R774" s="330" t="str">
        <v>Closed Deal</v>
      </c>
      <c r="S774" s="330" t="str">
        <v>NAP</v>
      </c>
      <c r="T774" s="330" t="str">
        <v>SSH</v>
      </c>
      <c r="U774" s="330" t="str">
        <v>NAP</v>
      </c>
      <c r="V774" s="330">
        <v>7</v>
      </c>
      <c r="W774" s="330">
        <v>49</v>
      </c>
      <c r="X774" s="330" t="str">
        <v>E25-03B</v>
      </c>
      <c r="Y774" s="330">
        <v>186</v>
      </c>
      <c r="Z774" s="330">
        <v>157</v>
      </c>
      <c r="AA774" s="330">
        <v>29</v>
      </c>
      <c r="AB774" s="16" t="str">
        <v>E25</v>
      </c>
    </row>
    <row r="775" spans="1:28" x14ac:dyDescent="0.35">
      <c r="A775" s="331">
        <v>45711</v>
      </c>
      <c r="B775" s="330" t="str">
        <v>EuroAirlines</v>
      </c>
      <c r="C775" s="330" t="str">
        <v>Distributor</v>
      </c>
      <c r="D775" s="330" t="str">
        <v>AMADEUS</v>
      </c>
      <c r="E775" s="330" t="str">
        <v>11LFGF</v>
      </c>
      <c r="F775" s="330" t="str">
        <v>OW</v>
      </c>
      <c r="G775" s="330" t="str">
        <v>Outbound</v>
      </c>
      <c r="H775" s="330" t="str">
        <v>4S6032</v>
      </c>
      <c r="I775" s="331" t="str">
        <v>NAP-SSH</v>
      </c>
      <c r="J775" s="884">
        <v>45760</v>
      </c>
      <c r="K775" s="330">
        <v>1</v>
      </c>
      <c r="L775" s="330">
        <v>1</v>
      </c>
      <c r="M775" s="330">
        <v>75</v>
      </c>
      <c r="N775" s="330">
        <v>34.04</v>
      </c>
      <c r="O775" s="330">
        <v>30</v>
      </c>
      <c r="P775" s="330">
        <v>139.04</v>
      </c>
      <c r="Q775" s="330" t="str">
        <v>Confirmed</v>
      </c>
      <c r="R775" s="330" t="str">
        <v>Closed Deal</v>
      </c>
      <c r="S775" s="330" t="str">
        <v>NAP</v>
      </c>
      <c r="T775" s="330" t="str">
        <v>SSH</v>
      </c>
      <c r="U775" s="330" t="str">
        <v>NAP</v>
      </c>
      <c r="V775" s="330">
        <v>7</v>
      </c>
      <c r="W775" s="330">
        <v>49</v>
      </c>
      <c r="X775" s="330" t="str">
        <v>E25-03B</v>
      </c>
      <c r="Y775" s="330">
        <v>186</v>
      </c>
      <c r="Z775" s="330">
        <v>157</v>
      </c>
      <c r="AA775" s="330">
        <v>29</v>
      </c>
      <c r="AB775" s="16" t="str">
        <v>E25</v>
      </c>
    </row>
    <row r="776" spans="1:28" x14ac:dyDescent="0.35">
      <c r="A776" s="331">
        <v>45711</v>
      </c>
      <c r="B776" s="330" t="str">
        <v>EuroAirlines</v>
      </c>
      <c r="C776" s="330" t="str">
        <v>Distributor</v>
      </c>
      <c r="D776" s="330" t="str">
        <v>AMADEUS</v>
      </c>
      <c r="E776" s="330" t="str">
        <v>11LFGF</v>
      </c>
      <c r="F776" s="330" t="str">
        <v>OW</v>
      </c>
      <c r="G776" s="330" t="str">
        <v>Outbound</v>
      </c>
      <c r="H776" s="330" t="str">
        <v>4S6032</v>
      </c>
      <c r="I776" s="331" t="str">
        <v>NAP-SSH</v>
      </c>
      <c r="J776" s="884">
        <v>45760</v>
      </c>
      <c r="K776" s="330">
        <v>1</v>
      </c>
      <c r="L776" s="330">
        <v>1</v>
      </c>
      <c r="M776" s="330">
        <v>100</v>
      </c>
      <c r="N776" s="330">
        <v>34.04</v>
      </c>
      <c r="O776" s="330">
        <v>30</v>
      </c>
      <c r="P776" s="330">
        <v>164.04</v>
      </c>
      <c r="Q776" s="330" t="str">
        <v>Confirmed</v>
      </c>
      <c r="R776" s="330" t="str">
        <v>Closed Deal</v>
      </c>
      <c r="S776" s="330" t="str">
        <v>NAP</v>
      </c>
      <c r="T776" s="330" t="str">
        <v>SSH</v>
      </c>
      <c r="U776" s="330" t="str">
        <v>NAP</v>
      </c>
      <c r="V776" s="330">
        <v>7</v>
      </c>
      <c r="W776" s="330">
        <v>49</v>
      </c>
      <c r="X776" s="330" t="str">
        <v>E25-03B</v>
      </c>
      <c r="Y776" s="330">
        <v>186</v>
      </c>
      <c r="Z776" s="330">
        <v>157</v>
      </c>
      <c r="AA776" s="330">
        <v>29</v>
      </c>
      <c r="AB776" s="16" t="str">
        <v>E25</v>
      </c>
    </row>
    <row r="777" spans="1:28" x14ac:dyDescent="0.35">
      <c r="A777" s="331">
        <v>45712</v>
      </c>
      <c r="B777" s="330" t="str">
        <v>SI Travel</v>
      </c>
      <c r="C777" s="330" t="str">
        <v>Tour Operator</v>
      </c>
      <c r="D777" s="330" t="str">
        <v/>
      </c>
      <c r="E777" s="330" t="str">
        <v/>
      </c>
      <c r="F777" s="330" t="str">
        <v>RT</v>
      </c>
      <c r="G777" s="330" t="str">
        <v>Outbound</v>
      </c>
      <c r="H777" s="330" t="str">
        <v>SM820</v>
      </c>
      <c r="I777" s="331" t="str">
        <v>NAP-SSH</v>
      </c>
      <c r="J777" s="884">
        <v>45781</v>
      </c>
      <c r="K777" s="330">
        <v>50</v>
      </c>
      <c r="L777" s="330">
        <v>50</v>
      </c>
      <c r="M777" s="330">
        <v>165</v>
      </c>
      <c r="N777" s="330">
        <v>0</v>
      </c>
      <c r="O777" s="330">
        <v>0</v>
      </c>
      <c r="P777" s="330">
        <v>8250</v>
      </c>
      <c r="Q777" s="330" t="str">
        <v>Confirmed</v>
      </c>
      <c r="R777" s="330" t="str">
        <v>Countersigned</v>
      </c>
      <c r="S777" s="330" t="str">
        <v>NAP</v>
      </c>
      <c r="T777" s="330" t="str">
        <v>SSH</v>
      </c>
      <c r="U777" s="330" t="str">
        <v>NAP</v>
      </c>
      <c r="V777" s="330">
        <v>7</v>
      </c>
      <c r="W777" s="330">
        <v>69</v>
      </c>
      <c r="X777" s="330" t="str">
        <v>E25-03C</v>
      </c>
      <c r="Y777" s="330">
        <v>50</v>
      </c>
      <c r="Z777" s="330">
        <v>50</v>
      </c>
      <c r="AA777" s="330">
        <v>0</v>
      </c>
      <c r="AB777" s="16" t="str">
        <v>E25</v>
      </c>
    </row>
    <row r="778" spans="1:28" x14ac:dyDescent="0.35">
      <c r="A778" s="331">
        <v>45712</v>
      </c>
      <c r="B778" s="330" t="str">
        <v>SI Travel</v>
      </c>
      <c r="C778" s="330" t="str">
        <v>Tour Operator</v>
      </c>
      <c r="D778" s="330" t="str">
        <v/>
      </c>
      <c r="E778" s="330" t="str">
        <v/>
      </c>
      <c r="F778" s="330" t="str">
        <v>RT</v>
      </c>
      <c r="G778" s="330" t="str">
        <v>Inbound</v>
      </c>
      <c r="H778" s="330" t="str">
        <v>SM819</v>
      </c>
      <c r="I778" s="331" t="str">
        <v>SSH-NAP</v>
      </c>
      <c r="J778" s="884">
        <v>45788</v>
      </c>
      <c r="K778" s="330">
        <v>50</v>
      </c>
      <c r="L778" s="330">
        <v>50</v>
      </c>
      <c r="M778" s="330">
        <v>165</v>
      </c>
      <c r="N778" s="330">
        <v>0</v>
      </c>
      <c r="O778" s="330">
        <v>0</v>
      </c>
      <c r="P778" s="330">
        <v>8250</v>
      </c>
      <c r="Q778" s="330" t="str">
        <v>Confirmed</v>
      </c>
      <c r="R778" s="330" t="str">
        <v>Countersigned</v>
      </c>
      <c r="S778" s="330" t="str">
        <v>SSH</v>
      </c>
      <c r="T778" s="330" t="str">
        <v>NAP</v>
      </c>
      <c r="U778" s="330" t="str">
        <v>NAP</v>
      </c>
      <c r="V778" s="330">
        <v>7</v>
      </c>
      <c r="W778" s="330">
        <v>76</v>
      </c>
      <c r="X778" s="330" t="str">
        <v>E25-03C</v>
      </c>
      <c r="Y778" s="330">
        <v>50</v>
      </c>
      <c r="Z778" s="330">
        <v>50</v>
      </c>
      <c r="AA778" s="330">
        <v>0</v>
      </c>
      <c r="AB778" s="16" t="str">
        <v>E25</v>
      </c>
    </row>
    <row r="779" spans="1:28" x14ac:dyDescent="0.35">
      <c r="A779" s="331">
        <v>45712</v>
      </c>
      <c r="B779" s="330" t="str">
        <v>EuroAirlines</v>
      </c>
      <c r="C779" s="330" t="str">
        <v>Distributor</v>
      </c>
      <c r="D779" s="330" t="str">
        <v>AMADEUS</v>
      </c>
      <c r="E779" s="330" t="str">
        <v>11LF48</v>
      </c>
      <c r="F779" s="330" t="str">
        <v>OW</v>
      </c>
      <c r="G779" s="330" t="str">
        <v>Outbound</v>
      </c>
      <c r="H779" s="330" t="str">
        <v>4S6006</v>
      </c>
      <c r="I779" s="331" t="str">
        <v>NAP-SSH</v>
      </c>
      <c r="J779" s="884">
        <v>45880</v>
      </c>
      <c r="K779" s="330">
        <v>1</v>
      </c>
      <c r="L779" s="330">
        <v>1</v>
      </c>
      <c r="M779" s="330">
        <v>300</v>
      </c>
      <c r="N779" s="330">
        <v>34.04</v>
      </c>
      <c r="O779" s="330">
        <v>40</v>
      </c>
      <c r="P779" s="330">
        <v>374.04</v>
      </c>
      <c r="Q779" s="330" t="str">
        <v>Confirmed</v>
      </c>
      <c r="R779" s="330" t="str">
        <v>Closed Deal</v>
      </c>
      <c r="S779" s="330" t="str">
        <v>NAP</v>
      </c>
      <c r="T779" s="330" t="str">
        <v>SSH</v>
      </c>
      <c r="U779" s="330" t="str">
        <v>NAP</v>
      </c>
      <c r="V779" s="330">
        <v>1</v>
      </c>
      <c r="W779" s="330">
        <v>168</v>
      </c>
      <c r="X779" s="330" t="str">
        <v>S25-08</v>
      </c>
      <c r="Y779" s="330">
        <v>186</v>
      </c>
      <c r="Z779" s="330">
        <v>153</v>
      </c>
      <c r="AA779" s="330">
        <v>33</v>
      </c>
      <c r="AB779" s="16" t="str">
        <v>S25</v>
      </c>
    </row>
    <row r="780" spans="1:28" x14ac:dyDescent="0.35">
      <c r="A780" s="331">
        <v>45712</v>
      </c>
      <c r="B780" s="330" t="str">
        <v>EuroAirlines</v>
      </c>
      <c r="C780" s="330" t="str">
        <v>Distributor</v>
      </c>
      <c r="D780" s="330" t="str">
        <v>AMADEUS</v>
      </c>
      <c r="E780" s="330" t="str">
        <v>11LF48</v>
      </c>
      <c r="F780" s="330" t="str">
        <v>OW</v>
      </c>
      <c r="G780" s="330" t="str">
        <v>Outbound</v>
      </c>
      <c r="H780" s="330" t="str">
        <v>4S6006</v>
      </c>
      <c r="I780" s="331" t="str">
        <v>NAP-SSH</v>
      </c>
      <c r="J780" s="884">
        <v>45880</v>
      </c>
      <c r="K780" s="330">
        <v>1</v>
      </c>
      <c r="L780" s="330">
        <v>1</v>
      </c>
      <c r="M780" s="330">
        <v>300</v>
      </c>
      <c r="N780" s="330">
        <v>34.04</v>
      </c>
      <c r="O780" s="330">
        <v>40</v>
      </c>
      <c r="P780" s="330">
        <v>374.04</v>
      </c>
      <c r="Q780" s="330" t="str">
        <v>Confirmed</v>
      </c>
      <c r="R780" s="330" t="str">
        <v>Closed Deal</v>
      </c>
      <c r="S780" s="330" t="str">
        <v>NAP</v>
      </c>
      <c r="T780" s="330" t="str">
        <v>SSH</v>
      </c>
      <c r="U780" s="330" t="str">
        <v>NAP</v>
      </c>
      <c r="V780" s="330">
        <v>1</v>
      </c>
      <c r="W780" s="330">
        <v>168</v>
      </c>
      <c r="X780" s="330" t="str">
        <v>S25-08</v>
      </c>
      <c r="Y780" s="330">
        <v>186</v>
      </c>
      <c r="Z780" s="330">
        <v>153</v>
      </c>
      <c r="AA780" s="330">
        <v>33</v>
      </c>
      <c r="AB780" s="16" t="str">
        <v>S25</v>
      </c>
    </row>
    <row r="781" spans="1:28" x14ac:dyDescent="0.35">
      <c r="A781" s="331">
        <v>45713</v>
      </c>
      <c r="B781" s="330" t="str">
        <v>Searcharter</v>
      </c>
      <c r="C781" s="330" t="str">
        <v>Distributor</v>
      </c>
      <c r="D781" s="330" t="str">
        <v/>
      </c>
      <c r="E781" s="330" t="str">
        <v>RLEPH</v>
      </c>
      <c r="F781" s="330" t="str">
        <v>OW</v>
      </c>
      <c r="G781" s="330" t="str">
        <v>Outbound</v>
      </c>
      <c r="H781" s="330" t="str">
        <v>4S6015</v>
      </c>
      <c r="I781" s="331" t="str">
        <v>SSH-VRN</v>
      </c>
      <c r="J781" s="884">
        <v>45780</v>
      </c>
      <c r="K781" s="330">
        <v>2</v>
      </c>
      <c r="L781" s="330">
        <v>2</v>
      </c>
      <c r="M781" s="330">
        <v>300</v>
      </c>
      <c r="N781" s="330">
        <v>0</v>
      </c>
      <c r="O781" s="330">
        <v>0</v>
      </c>
      <c r="P781" s="330">
        <v>600</v>
      </c>
      <c r="Q781" s="330" t="str">
        <v>Confirmed</v>
      </c>
      <c r="R781" s="330" t="str">
        <v>Closed Deal</v>
      </c>
      <c r="S781" s="330" t="str">
        <v>SSH</v>
      </c>
      <c r="T781" s="330" t="str">
        <v>VRN</v>
      </c>
      <c r="U781" s="330" t="str">
        <v>VRN</v>
      </c>
      <c r="V781" s="330">
        <v>6</v>
      </c>
      <c r="W781" s="330">
        <v>67</v>
      </c>
      <c r="X781" s="330" t="str">
        <v>E25-05B</v>
      </c>
      <c r="Y781" s="330">
        <v>186</v>
      </c>
      <c r="Z781" s="330">
        <v>181</v>
      </c>
      <c r="AA781" s="330">
        <v>5</v>
      </c>
      <c r="AB781" s="16" t="str">
        <v>E25</v>
      </c>
    </row>
    <row r="782" spans="1:28" x14ac:dyDescent="0.35">
      <c r="A782" s="331">
        <v>45713</v>
      </c>
      <c r="B782" s="330" t="str">
        <v>Searcharter</v>
      </c>
      <c r="C782" s="330" t="str">
        <v>Distributor</v>
      </c>
      <c r="D782" s="330" t="str">
        <v/>
      </c>
      <c r="E782" s="330" t="str">
        <v>T2LUR</v>
      </c>
      <c r="F782" s="330" t="str">
        <v>OW</v>
      </c>
      <c r="G782" s="330" t="str">
        <v>Outbound</v>
      </c>
      <c r="H782" s="330" t="str">
        <v>4S6004</v>
      </c>
      <c r="I782" s="331" t="str">
        <v>BRI-SSH</v>
      </c>
      <c r="J782" s="884">
        <v>45878</v>
      </c>
      <c r="K782" s="330">
        <v>2</v>
      </c>
      <c r="L782" s="330">
        <v>2</v>
      </c>
      <c r="M782" s="330">
        <v>240</v>
      </c>
      <c r="N782" s="330">
        <v>0</v>
      </c>
      <c r="O782" s="330">
        <v>0</v>
      </c>
      <c r="P782" s="330">
        <v>480</v>
      </c>
      <c r="Q782" s="330" t="str">
        <v>Confirmed</v>
      </c>
      <c r="R782" s="330" t="str">
        <v>Closed Deal</v>
      </c>
      <c r="S782" s="330" t="str">
        <v>BRI</v>
      </c>
      <c r="T782" s="330" t="str">
        <v>SSH</v>
      </c>
      <c r="U782" s="330" t="str">
        <v>BRI</v>
      </c>
      <c r="V782" s="330">
        <v>6</v>
      </c>
      <c r="W782" s="330">
        <v>165</v>
      </c>
      <c r="X782" s="330" t="str">
        <v>S25-01</v>
      </c>
      <c r="Y782" s="330">
        <v>186</v>
      </c>
      <c r="Z782" s="330">
        <v>274</v>
      </c>
      <c r="AA782" s="330">
        <v>-88</v>
      </c>
      <c r="AB782" s="16" t="str">
        <v>S25</v>
      </c>
    </row>
    <row r="783" spans="1:28" x14ac:dyDescent="0.35">
      <c r="A783" s="331">
        <v>45713</v>
      </c>
      <c r="B783" s="330" t="str">
        <v>Searcharter</v>
      </c>
      <c r="C783" s="330" t="str">
        <v>Distributor</v>
      </c>
      <c r="D783" s="330" t="str">
        <v/>
      </c>
      <c r="E783" s="330" t="str">
        <v>EZYPL</v>
      </c>
      <c r="F783" s="330" t="str">
        <v>RT</v>
      </c>
      <c r="G783" s="330" t="str">
        <v>Outbound</v>
      </c>
      <c r="H783" s="330" t="str">
        <v>4S6004</v>
      </c>
      <c r="I783" s="331" t="str">
        <v>BRI-SSH</v>
      </c>
      <c r="J783" s="884">
        <v>45843</v>
      </c>
      <c r="K783" s="330">
        <v>4</v>
      </c>
      <c r="L783" s="330">
        <v>4</v>
      </c>
      <c r="M783" s="330">
        <v>160</v>
      </c>
      <c r="N783" s="330">
        <v>0</v>
      </c>
      <c r="O783" s="330">
        <v>0</v>
      </c>
      <c r="P783" s="330">
        <v>640</v>
      </c>
      <c r="Q783" s="330" t="str">
        <v>Confirmed</v>
      </c>
      <c r="R783" s="330" t="str">
        <v>Closed Deal</v>
      </c>
      <c r="S783" s="330" t="str">
        <v>BRI</v>
      </c>
      <c r="T783" s="330" t="str">
        <v>SSH</v>
      </c>
      <c r="U783" s="330" t="str">
        <v>BRI</v>
      </c>
      <c r="V783" s="330">
        <v>6</v>
      </c>
      <c r="W783" s="330">
        <v>130</v>
      </c>
      <c r="X783" s="330" t="str">
        <v>S25-01</v>
      </c>
      <c r="Y783" s="330">
        <v>186</v>
      </c>
      <c r="Z783" s="330">
        <v>107</v>
      </c>
      <c r="AA783" s="330">
        <v>79</v>
      </c>
      <c r="AB783" s="16" t="str">
        <v>S25</v>
      </c>
    </row>
    <row r="784" spans="1:28" x14ac:dyDescent="0.35">
      <c r="A784" s="331">
        <v>45713</v>
      </c>
      <c r="B784" s="330" t="str">
        <v>Searcharter</v>
      </c>
      <c r="C784" s="330" t="str">
        <v>Distributor</v>
      </c>
      <c r="D784" s="330" t="str">
        <v/>
      </c>
      <c r="E784" s="330" t="str">
        <v>EZYPL</v>
      </c>
      <c r="F784" s="330" t="str">
        <v>RT</v>
      </c>
      <c r="G784" s="330" t="str">
        <v>Inbound</v>
      </c>
      <c r="H784" s="330" t="str">
        <v>4S6003</v>
      </c>
      <c r="I784" s="331" t="str">
        <v>SSH-BRI</v>
      </c>
      <c r="J784" s="884">
        <v>45850</v>
      </c>
      <c r="K784" s="330">
        <v>4</v>
      </c>
      <c r="L784" s="330">
        <v>4</v>
      </c>
      <c r="M784" s="330">
        <v>160</v>
      </c>
      <c r="N784" s="330">
        <v>0</v>
      </c>
      <c r="O784" s="330">
        <v>0</v>
      </c>
      <c r="P784" s="330">
        <v>640</v>
      </c>
      <c r="Q784" s="330" t="str">
        <v>Confirmed</v>
      </c>
      <c r="R784" s="330" t="str">
        <v>Closed Deal</v>
      </c>
      <c r="S784" s="330" t="str">
        <v>SSH</v>
      </c>
      <c r="T784" s="330" t="str">
        <v>BRI</v>
      </c>
      <c r="U784" s="330" t="str">
        <v>BRI</v>
      </c>
      <c r="V784" s="330">
        <v>6</v>
      </c>
      <c r="W784" s="330">
        <v>137</v>
      </c>
      <c r="X784" s="330" t="str">
        <v>S25-01</v>
      </c>
      <c r="Y784" s="330">
        <v>186</v>
      </c>
      <c r="Z784" s="330">
        <v>112</v>
      </c>
      <c r="AA784" s="330">
        <v>74</v>
      </c>
      <c r="AB784" s="16" t="str">
        <v>S25</v>
      </c>
    </row>
    <row r="785" spans="1:28" x14ac:dyDescent="0.35">
      <c r="A785" s="331">
        <v>45713</v>
      </c>
      <c r="B785" s="330" t="str">
        <v>Searcharter</v>
      </c>
      <c r="C785" s="330" t="str">
        <v>Distributor</v>
      </c>
      <c r="D785" s="330" t="str">
        <v/>
      </c>
      <c r="E785" s="330" t="str">
        <v>ADET6</v>
      </c>
      <c r="F785" s="330" t="str">
        <v>RT</v>
      </c>
      <c r="G785" s="330" t="str">
        <v>Outbound</v>
      </c>
      <c r="H785" s="330" t="str">
        <v>4S6004</v>
      </c>
      <c r="I785" s="331" t="str">
        <v>BRI-SSH</v>
      </c>
      <c r="J785" s="884">
        <v>45878</v>
      </c>
      <c r="K785" s="330">
        <v>8</v>
      </c>
      <c r="L785" s="330">
        <v>8</v>
      </c>
      <c r="M785" s="330">
        <v>240</v>
      </c>
      <c r="N785" s="330">
        <v>0</v>
      </c>
      <c r="O785" s="330">
        <v>0</v>
      </c>
      <c r="P785" s="330">
        <v>1920</v>
      </c>
      <c r="Q785" s="330" t="str">
        <v>Confirmed</v>
      </c>
      <c r="R785" s="330" t="str">
        <v>Closed Deal</v>
      </c>
      <c r="S785" s="330" t="str">
        <v>BRI</v>
      </c>
      <c r="T785" s="330" t="str">
        <v>SSH</v>
      </c>
      <c r="U785" s="330" t="str">
        <v>BRI</v>
      </c>
      <c r="V785" s="330">
        <v>6</v>
      </c>
      <c r="W785" s="330">
        <v>165</v>
      </c>
      <c r="X785" s="330" t="str">
        <v>S25-01</v>
      </c>
      <c r="Y785" s="330">
        <v>186</v>
      </c>
      <c r="Z785" s="330">
        <v>274</v>
      </c>
      <c r="AA785" s="330">
        <v>-88</v>
      </c>
      <c r="AB785" s="16" t="str">
        <v>S25</v>
      </c>
    </row>
    <row r="786" spans="1:28" x14ac:dyDescent="0.35">
      <c r="A786" s="331">
        <v>45713</v>
      </c>
      <c r="B786" s="330" t="str">
        <v>Searcharter</v>
      </c>
      <c r="C786" s="330" t="str">
        <v>Distributor</v>
      </c>
      <c r="D786" s="330" t="str">
        <v/>
      </c>
      <c r="E786" s="330" t="str">
        <v>ADET6</v>
      </c>
      <c r="F786" s="330" t="str">
        <v>RT</v>
      </c>
      <c r="G786" s="330" t="str">
        <v>Inbound</v>
      </c>
      <c r="H786" s="330" t="str">
        <v>4S6003</v>
      </c>
      <c r="I786" s="331" t="str">
        <v>SSH-BRI</v>
      </c>
      <c r="J786" s="884">
        <v>45885</v>
      </c>
      <c r="K786" s="330">
        <v>8</v>
      </c>
      <c r="L786" s="330">
        <v>8</v>
      </c>
      <c r="M786" s="330">
        <v>240</v>
      </c>
      <c r="N786" s="330">
        <v>0</v>
      </c>
      <c r="O786" s="330">
        <v>0</v>
      </c>
      <c r="P786" s="330">
        <v>1920</v>
      </c>
      <c r="Q786" s="330" t="str">
        <v>Confirmed</v>
      </c>
      <c r="R786" s="330" t="str">
        <v>Closed Deal</v>
      </c>
      <c r="S786" s="330" t="str">
        <v>SSH</v>
      </c>
      <c r="T786" s="330" t="str">
        <v>BRI</v>
      </c>
      <c r="U786" s="330" t="str">
        <v>BRI</v>
      </c>
      <c r="V786" s="330">
        <v>6</v>
      </c>
      <c r="W786" s="330">
        <v>172</v>
      </c>
      <c r="X786" s="330" t="str">
        <v>S25-01</v>
      </c>
      <c r="Y786" s="330">
        <v>186</v>
      </c>
      <c r="Z786" s="330">
        <v>268</v>
      </c>
      <c r="AA786" s="330">
        <v>-82</v>
      </c>
      <c r="AB786" s="16" t="str">
        <v>S25</v>
      </c>
    </row>
    <row r="787" spans="1:28" x14ac:dyDescent="0.35">
      <c r="A787" s="331">
        <v>45714</v>
      </c>
      <c r="B787" s="330" t="str">
        <v>Atelier Vacanze SRL</v>
      </c>
      <c r="C787" s="330" t="str">
        <v>Tour Operator</v>
      </c>
      <c r="D787" s="330" t="str">
        <v/>
      </c>
      <c r="E787" s="330" t="str">
        <v/>
      </c>
      <c r="F787" s="330" t="str">
        <v>RT</v>
      </c>
      <c r="G787" s="330" t="str">
        <v>Outbound</v>
      </c>
      <c r="H787" s="330" t="str">
        <v>4S6018</v>
      </c>
      <c r="I787" s="331" t="str">
        <v>NAP-SSH</v>
      </c>
      <c r="J787" s="884">
        <v>45765</v>
      </c>
      <c r="K787" s="330">
        <v>1</v>
      </c>
      <c r="L787" s="330">
        <v>1</v>
      </c>
      <c r="M787" s="330">
        <v>285</v>
      </c>
      <c r="N787" s="330">
        <v>0</v>
      </c>
      <c r="O787" s="330">
        <v>0</v>
      </c>
      <c r="P787" s="330">
        <v>285</v>
      </c>
      <c r="Q787" s="330" t="str">
        <v>Confirmed</v>
      </c>
      <c r="R787" s="330" t="str">
        <v>Signed</v>
      </c>
      <c r="S787" s="330" t="str">
        <v>NAP</v>
      </c>
      <c r="T787" s="330" t="str">
        <v>SSH</v>
      </c>
      <c r="U787" s="330" t="str">
        <v>NAP</v>
      </c>
      <c r="V787" s="330">
        <v>5</v>
      </c>
      <c r="W787" s="330">
        <v>51</v>
      </c>
      <c r="X787" s="330" t="str">
        <v>E25-08</v>
      </c>
      <c r="Y787" s="330">
        <v>186</v>
      </c>
      <c r="Z787" s="330">
        <v>186</v>
      </c>
      <c r="AA787" s="330">
        <v>0</v>
      </c>
      <c r="AB787" s="16" t="str">
        <v>E25</v>
      </c>
    </row>
    <row r="788" spans="1:28" x14ac:dyDescent="0.35">
      <c r="A788" s="331">
        <v>45714</v>
      </c>
      <c r="B788" s="330" t="str">
        <v>Atelier Vacanze SRL</v>
      </c>
      <c r="C788" s="330" t="str">
        <v>Tour Operator</v>
      </c>
      <c r="D788" s="330" t="str">
        <v/>
      </c>
      <c r="E788" s="330" t="str">
        <v/>
      </c>
      <c r="F788" s="330" t="str">
        <v>RT</v>
      </c>
      <c r="G788" s="330" t="str">
        <v>Inbound</v>
      </c>
      <c r="H788" s="330" t="str">
        <v>4S6017</v>
      </c>
      <c r="I788" s="331" t="str">
        <v>SSH-NAP</v>
      </c>
      <c r="J788" s="884">
        <v>45772</v>
      </c>
      <c r="K788" s="330">
        <v>1</v>
      </c>
      <c r="L788" s="330">
        <v>1</v>
      </c>
      <c r="M788" s="330">
        <v>285</v>
      </c>
      <c r="N788" s="330">
        <v>0</v>
      </c>
      <c r="O788" s="330">
        <v>0</v>
      </c>
      <c r="P788" s="330">
        <v>285</v>
      </c>
      <c r="Q788" s="330" t="str">
        <v>Confirmed</v>
      </c>
      <c r="R788" s="330" t="str">
        <v>Signed</v>
      </c>
      <c r="S788" s="330" t="str">
        <v>SSH</v>
      </c>
      <c r="T788" s="330" t="str">
        <v>NAP</v>
      </c>
      <c r="U788" s="330" t="str">
        <v>NAP</v>
      </c>
      <c r="V788" s="330">
        <v>5</v>
      </c>
      <c r="W788" s="330">
        <v>58</v>
      </c>
      <c r="X788" s="330" t="str">
        <v>E25-08</v>
      </c>
      <c r="Y788" s="330">
        <v>186</v>
      </c>
      <c r="Z788" s="330">
        <v>186</v>
      </c>
      <c r="AA788" s="330">
        <v>0</v>
      </c>
      <c r="AB788" s="16" t="str">
        <v>E25</v>
      </c>
    </row>
    <row r="789" spans="1:28" x14ac:dyDescent="0.35">
      <c r="A789" s="331">
        <v>45714</v>
      </c>
      <c r="B789" s="330" t="str">
        <v>Atelier Vacanze SRL</v>
      </c>
      <c r="C789" s="330" t="str">
        <v>Tour Operator</v>
      </c>
      <c r="D789" s="330" t="str">
        <v/>
      </c>
      <c r="E789" s="330" t="str">
        <v/>
      </c>
      <c r="F789" s="330" t="str">
        <v>RT</v>
      </c>
      <c r="G789" s="330" t="str">
        <v>Outbound</v>
      </c>
      <c r="H789" s="330" t="str">
        <v>SE5447</v>
      </c>
      <c r="I789" s="331" t="str">
        <v>NAP-SSH</v>
      </c>
      <c r="J789" s="884">
        <v>45765</v>
      </c>
      <c r="K789" s="330">
        <v>40</v>
      </c>
      <c r="L789" s="330">
        <v>40</v>
      </c>
      <c r="M789" s="330">
        <v>285</v>
      </c>
      <c r="N789" s="330">
        <v>0</v>
      </c>
      <c r="O789" s="330">
        <v>0</v>
      </c>
      <c r="P789" s="330">
        <v>11400</v>
      </c>
      <c r="Q789" s="330" t="str">
        <v>Confirmed</v>
      </c>
      <c r="R789" s="330" t="str">
        <v>Signed</v>
      </c>
      <c r="S789" s="330" t="str">
        <v>NAP</v>
      </c>
      <c r="T789" s="330" t="str">
        <v>SSH</v>
      </c>
      <c r="U789" s="330" t="str">
        <v>NAP</v>
      </c>
      <c r="V789" s="330">
        <v>5</v>
      </c>
      <c r="W789" s="330">
        <v>51</v>
      </c>
      <c r="X789" s="330" t="str">
        <v>E25-09B</v>
      </c>
      <c r="Y789" s="330">
        <v>96</v>
      </c>
      <c r="Z789" s="330">
        <v>99</v>
      </c>
      <c r="AA789" s="330">
        <v>-3</v>
      </c>
      <c r="AB789" s="16" t="str">
        <v>E25</v>
      </c>
    </row>
    <row r="790" spans="1:28" x14ac:dyDescent="0.35">
      <c r="A790" s="331">
        <v>45714</v>
      </c>
      <c r="B790" s="330" t="str">
        <v>Atelier Vacanze SRL</v>
      </c>
      <c r="C790" s="330" t="str">
        <v>Tour Operator</v>
      </c>
      <c r="D790" s="330" t="str">
        <v/>
      </c>
      <c r="E790" s="330" t="str">
        <v/>
      </c>
      <c r="F790" s="330" t="str">
        <v>RT</v>
      </c>
      <c r="G790" s="330" t="str">
        <v>Inbound</v>
      </c>
      <c r="H790" s="330" t="str">
        <v>SE5446</v>
      </c>
      <c r="I790" s="331" t="str">
        <v>SSH-NAP</v>
      </c>
      <c r="J790" s="884">
        <v>45772</v>
      </c>
      <c r="K790" s="330">
        <v>40</v>
      </c>
      <c r="L790" s="330">
        <v>40</v>
      </c>
      <c r="M790" s="330">
        <v>285</v>
      </c>
      <c r="N790" s="330">
        <v>0</v>
      </c>
      <c r="O790" s="330">
        <v>0</v>
      </c>
      <c r="P790" s="330">
        <v>11400</v>
      </c>
      <c r="Q790" s="330" t="str">
        <v>Confirmed</v>
      </c>
      <c r="R790" s="330" t="str">
        <v>Signed</v>
      </c>
      <c r="S790" s="330" t="str">
        <v>SSH</v>
      </c>
      <c r="T790" s="330" t="str">
        <v>NAP</v>
      </c>
      <c r="U790" s="330" t="str">
        <v>NAP</v>
      </c>
      <c r="V790" s="330">
        <v>5</v>
      </c>
      <c r="W790" s="330">
        <v>58</v>
      </c>
      <c r="X790" s="330" t="str">
        <v>E25-09B</v>
      </c>
      <c r="Y790" s="330">
        <v>95</v>
      </c>
      <c r="Z790" s="330">
        <v>95</v>
      </c>
      <c r="AA790" s="330">
        <v>0</v>
      </c>
      <c r="AB790" s="16" t="str">
        <v>E25</v>
      </c>
    </row>
    <row r="791" spans="1:28" x14ac:dyDescent="0.35">
      <c r="A791" s="331">
        <v>45713</v>
      </c>
      <c r="B791" s="330" t="str">
        <v>EuroAirlines</v>
      </c>
      <c r="C791" s="330" t="str">
        <v>Distributor</v>
      </c>
      <c r="D791" s="330" t="str">
        <v>AMADEUS</v>
      </c>
      <c r="E791" s="330" t="str">
        <v>11LBT4</v>
      </c>
      <c r="F791" s="330" t="str">
        <v>OW</v>
      </c>
      <c r="G791" s="330" t="str">
        <v>Outbound</v>
      </c>
      <c r="H791" s="330" t="str">
        <v>4S6016</v>
      </c>
      <c r="I791" s="331" t="str">
        <v>BRI-SSH</v>
      </c>
      <c r="J791" s="884">
        <v>45752</v>
      </c>
      <c r="K791" s="330">
        <v>0</v>
      </c>
      <c r="L791" s="330">
        <v>0</v>
      </c>
      <c r="M791" s="330">
        <v>0</v>
      </c>
      <c r="N791" s="330">
        <v>0</v>
      </c>
      <c r="O791" s="330">
        <v>0</v>
      </c>
      <c r="P791" s="330">
        <v>0</v>
      </c>
      <c r="Q791" s="330" t="str">
        <v>Reissued</v>
      </c>
      <c r="R791" s="330" t="str">
        <v>Reissued</v>
      </c>
      <c r="S791" s="330" t="str">
        <v>BRI</v>
      </c>
      <c r="T791" s="330" t="str">
        <v>SSH</v>
      </c>
      <c r="U791" s="330" t="str">
        <v>BRI</v>
      </c>
      <c r="V791" s="330">
        <v>6</v>
      </c>
      <c r="W791" s="330">
        <v>39</v>
      </c>
      <c r="X791" s="330" t="str">
        <v>E25-02A</v>
      </c>
      <c r="Y791" s="330">
        <v>113</v>
      </c>
      <c r="Z791" s="330">
        <v>109</v>
      </c>
      <c r="AA791" s="330">
        <v>4</v>
      </c>
      <c r="AB791" s="16" t="str">
        <v>E25</v>
      </c>
    </row>
    <row r="792" spans="1:28" x14ac:dyDescent="0.35">
      <c r="A792" s="331">
        <v>45713</v>
      </c>
      <c r="B792" s="330" t="str">
        <v>EuroAirlines</v>
      </c>
      <c r="C792" s="330" t="str">
        <v>Distributor</v>
      </c>
      <c r="D792" s="330" t="str">
        <v>AMADEUS</v>
      </c>
      <c r="E792" s="330" t="str">
        <v>11LBT4</v>
      </c>
      <c r="F792" s="330" t="str">
        <v>OW</v>
      </c>
      <c r="G792" s="330" t="str">
        <v>Outbound</v>
      </c>
      <c r="H792" s="330" t="str">
        <v>4S6016</v>
      </c>
      <c r="I792" s="331" t="str">
        <v>BRI-SSH</v>
      </c>
      <c r="J792" s="884">
        <v>45752</v>
      </c>
      <c r="K792" s="330">
        <v>0</v>
      </c>
      <c r="L792" s="330">
        <v>0</v>
      </c>
      <c r="M792" s="330">
        <v>0</v>
      </c>
      <c r="N792" s="330">
        <v>0</v>
      </c>
      <c r="O792" s="330">
        <v>0</v>
      </c>
      <c r="P792" s="330">
        <v>0</v>
      </c>
      <c r="Q792" s="330" t="str">
        <v>Reissued</v>
      </c>
      <c r="R792" s="330" t="str">
        <v>Reissued</v>
      </c>
      <c r="S792" s="330" t="str">
        <v>BRI</v>
      </c>
      <c r="T792" s="330" t="str">
        <v>SSH</v>
      </c>
      <c r="U792" s="330" t="str">
        <v>BRI</v>
      </c>
      <c r="V792" s="330">
        <v>6</v>
      </c>
      <c r="W792" s="330">
        <v>39</v>
      </c>
      <c r="X792" s="330" t="str">
        <v>E25-02A</v>
      </c>
      <c r="Y792" s="330">
        <v>113</v>
      </c>
      <c r="Z792" s="330">
        <v>109</v>
      </c>
      <c r="AA792" s="330">
        <v>4</v>
      </c>
      <c r="AB792" s="16" t="str">
        <v>E25</v>
      </c>
    </row>
    <row r="793" spans="1:28" x14ac:dyDescent="0.35">
      <c r="A793" s="331">
        <v>45714</v>
      </c>
      <c r="B793" s="330" t="str">
        <v>APG</v>
      </c>
      <c r="C793" s="330" t="str">
        <v>Distributor</v>
      </c>
      <c r="D793" s="330" t="str">
        <v/>
      </c>
      <c r="E793" s="330" t="str">
        <v>12LYDF</v>
      </c>
      <c r="F793" s="330" t="str">
        <v>OW</v>
      </c>
      <c r="G793" s="330" t="str">
        <v>Outbound</v>
      </c>
      <c r="H793" s="330" t="str">
        <v>4S6006</v>
      </c>
      <c r="I793" s="331" t="str">
        <v>NAP-SSH</v>
      </c>
      <c r="J793" s="884">
        <v>45866</v>
      </c>
      <c r="K793" s="330">
        <v>1</v>
      </c>
      <c r="L793" s="330">
        <v>1</v>
      </c>
      <c r="M793" s="330">
        <v>230</v>
      </c>
      <c r="N793" s="330">
        <v>28.42</v>
      </c>
      <c r="O793" s="330">
        <v>30</v>
      </c>
      <c r="P793" s="330">
        <v>288.42</v>
      </c>
      <c r="Q793" s="330" t="str">
        <v>Confirmed</v>
      </c>
      <c r="R793" s="330" t="str">
        <v>Closed Deal</v>
      </c>
      <c r="S793" s="330" t="str">
        <v>NAP</v>
      </c>
      <c r="T793" s="330" t="str">
        <v>SSH</v>
      </c>
      <c r="U793" s="330" t="str">
        <v>NAP</v>
      </c>
      <c r="V793" s="330">
        <v>1</v>
      </c>
      <c r="W793" s="330">
        <v>152</v>
      </c>
      <c r="X793" s="330" t="str">
        <v>S25-08</v>
      </c>
      <c r="Y793" s="330">
        <v>186</v>
      </c>
      <c r="Z793" s="330">
        <v>16</v>
      </c>
      <c r="AA793" s="330">
        <v>170</v>
      </c>
      <c r="AB793" s="16" t="str">
        <v>S25</v>
      </c>
    </row>
    <row r="794" spans="1:28" x14ac:dyDescent="0.35">
      <c r="A794" s="331">
        <v>45714</v>
      </c>
      <c r="B794" s="330" t="str">
        <v>APG</v>
      </c>
      <c r="C794" s="330" t="str">
        <v>Distributor</v>
      </c>
      <c r="D794" s="330" t="str">
        <v/>
      </c>
      <c r="E794" s="330" t="str">
        <v>12LYDF</v>
      </c>
      <c r="F794" s="330" t="str">
        <v>OW</v>
      </c>
      <c r="G794" s="330" t="str">
        <v>Outbound</v>
      </c>
      <c r="H794" s="330" t="str">
        <v>4S6006</v>
      </c>
      <c r="I794" s="331" t="str">
        <v>NAP-SSH</v>
      </c>
      <c r="J794" s="884">
        <v>45866</v>
      </c>
      <c r="K794" s="330">
        <v>1</v>
      </c>
      <c r="L794" s="330">
        <v>1</v>
      </c>
      <c r="M794" s="330">
        <v>230</v>
      </c>
      <c r="N794" s="330">
        <v>28.42</v>
      </c>
      <c r="O794" s="330">
        <v>30</v>
      </c>
      <c r="P794" s="330">
        <v>288.42</v>
      </c>
      <c r="Q794" s="330" t="str">
        <v>Confirmed</v>
      </c>
      <c r="R794" s="330" t="str">
        <v>Closed Deal</v>
      </c>
      <c r="S794" s="330" t="str">
        <v>NAP</v>
      </c>
      <c r="T794" s="330" t="str">
        <v>SSH</v>
      </c>
      <c r="U794" s="330" t="str">
        <v>NAP</v>
      </c>
      <c r="V794" s="330">
        <v>1</v>
      </c>
      <c r="W794" s="330">
        <v>152</v>
      </c>
      <c r="X794" s="330" t="str">
        <v>S25-08</v>
      </c>
      <c r="Y794" s="330">
        <v>186</v>
      </c>
      <c r="Z794" s="330">
        <v>16</v>
      </c>
      <c r="AA794" s="330">
        <v>170</v>
      </c>
      <c r="AB794" s="16" t="str">
        <v>S25</v>
      </c>
    </row>
    <row r="795" spans="1:28" x14ac:dyDescent="0.35">
      <c r="A795" s="331">
        <v>45714</v>
      </c>
      <c r="B795" s="330" t="str">
        <v>APG</v>
      </c>
      <c r="C795" s="330" t="str">
        <v>Distributor</v>
      </c>
      <c r="D795" s="330" t="str">
        <v/>
      </c>
      <c r="E795" s="330" t="str">
        <v>12LYDF</v>
      </c>
      <c r="F795" s="330" t="str">
        <v>OW</v>
      </c>
      <c r="G795" s="330" t="str">
        <v>Outbound</v>
      </c>
      <c r="H795" s="330" t="str">
        <v>4S6006</v>
      </c>
      <c r="I795" s="331" t="str">
        <v>NAP-SSH</v>
      </c>
      <c r="J795" s="884">
        <v>45866</v>
      </c>
      <c r="K795" s="330">
        <v>1</v>
      </c>
      <c r="L795" s="330">
        <v>1</v>
      </c>
      <c r="M795" s="330">
        <v>230</v>
      </c>
      <c r="N795" s="330">
        <v>28.42</v>
      </c>
      <c r="O795" s="330">
        <v>30</v>
      </c>
      <c r="P795" s="330">
        <v>288.42</v>
      </c>
      <c r="Q795" s="330" t="str">
        <v>Confirmed</v>
      </c>
      <c r="R795" s="330" t="str">
        <v>Closed Deal</v>
      </c>
      <c r="S795" s="330" t="str">
        <v>NAP</v>
      </c>
      <c r="T795" s="330" t="str">
        <v>SSH</v>
      </c>
      <c r="U795" s="330" t="str">
        <v>NAP</v>
      </c>
      <c r="V795" s="330">
        <v>1</v>
      </c>
      <c r="W795" s="330">
        <v>152</v>
      </c>
      <c r="X795" s="330" t="str">
        <v>S25-08</v>
      </c>
      <c r="Y795" s="330">
        <v>186</v>
      </c>
      <c r="Z795" s="330">
        <v>16</v>
      </c>
      <c r="AA795" s="330">
        <v>170</v>
      </c>
      <c r="AB795" s="16" t="str">
        <v>S25</v>
      </c>
    </row>
    <row r="796" spans="1:28" x14ac:dyDescent="0.35">
      <c r="A796" s="331">
        <v>45714</v>
      </c>
      <c r="B796" s="330" t="str">
        <v>APG</v>
      </c>
      <c r="C796" s="330" t="str">
        <v>Distributor</v>
      </c>
      <c r="D796" s="330" t="str">
        <v/>
      </c>
      <c r="E796" s="330" t="str">
        <v>12LYDF</v>
      </c>
      <c r="F796" s="330" t="str">
        <v>OW</v>
      </c>
      <c r="G796" s="330" t="str">
        <v>Outbound</v>
      </c>
      <c r="H796" s="330" t="str">
        <v>4S6006</v>
      </c>
      <c r="I796" s="331" t="str">
        <v>NAP-SSH</v>
      </c>
      <c r="J796" s="884">
        <v>45866</v>
      </c>
      <c r="K796" s="330">
        <v>1</v>
      </c>
      <c r="L796" s="330">
        <v>1</v>
      </c>
      <c r="M796" s="330">
        <v>172.5</v>
      </c>
      <c r="N796" s="330">
        <v>28.42</v>
      </c>
      <c r="O796" s="330">
        <v>30</v>
      </c>
      <c r="P796" s="330">
        <v>230.92</v>
      </c>
      <c r="Q796" s="330" t="str">
        <v>Confirmed</v>
      </c>
      <c r="R796" s="330" t="str">
        <v>Closed Deal</v>
      </c>
      <c r="S796" s="330" t="str">
        <v>NAP</v>
      </c>
      <c r="T796" s="330" t="str">
        <v>SSH</v>
      </c>
      <c r="U796" s="330" t="str">
        <v>NAP</v>
      </c>
      <c r="V796" s="330">
        <v>1</v>
      </c>
      <c r="W796" s="330">
        <v>152</v>
      </c>
      <c r="X796" s="330" t="str">
        <v>S25-08</v>
      </c>
      <c r="Y796" s="330">
        <v>186</v>
      </c>
      <c r="Z796" s="330">
        <v>16</v>
      </c>
      <c r="AA796" s="330">
        <v>170</v>
      </c>
      <c r="AB796" s="16" t="str">
        <v>S25</v>
      </c>
    </row>
    <row r="797" spans="1:28" x14ac:dyDescent="0.35">
      <c r="A797" s="331">
        <v>45715</v>
      </c>
      <c r="B797" s="330" t="str">
        <v>Searcharter</v>
      </c>
      <c r="C797" s="330" t="str">
        <v>Distributor</v>
      </c>
      <c r="D797" s="330" t="str">
        <v/>
      </c>
      <c r="E797" s="330" t="str">
        <v>GDTWZ</v>
      </c>
      <c r="F797" s="330" t="str">
        <v>OW</v>
      </c>
      <c r="G797" s="330" t="str">
        <v>Outbound</v>
      </c>
      <c r="H797" s="330" t="str">
        <v>4S6004</v>
      </c>
      <c r="I797" s="331" t="str">
        <v>BRI-SSH</v>
      </c>
      <c r="J797" s="884">
        <v>45934</v>
      </c>
      <c r="K797" s="330">
        <v>1</v>
      </c>
      <c r="L797" s="330">
        <v>1</v>
      </c>
      <c r="M797" s="330">
        <v>240</v>
      </c>
      <c r="N797" s="330">
        <v>0</v>
      </c>
      <c r="O797" s="330">
        <v>0</v>
      </c>
      <c r="P797" s="330">
        <v>240</v>
      </c>
      <c r="Q797" s="330" t="str">
        <v>Confirmed</v>
      </c>
      <c r="R797" s="330" t="str">
        <v>Closed Deal</v>
      </c>
      <c r="S797" s="330" t="str">
        <v>BRI</v>
      </c>
      <c r="T797" s="330" t="str">
        <v>SSH</v>
      </c>
      <c r="U797" s="330" t="str">
        <v>BRI</v>
      </c>
      <c r="V797" s="330">
        <v>6</v>
      </c>
      <c r="W797" s="330">
        <v>219</v>
      </c>
      <c r="X797" s="330" t="str">
        <v>S25-01</v>
      </c>
      <c r="Y797" s="330">
        <v>186</v>
      </c>
      <c r="Z797" s="330">
        <v>186</v>
      </c>
      <c r="AA797" s="330">
        <v>0</v>
      </c>
      <c r="AB797" s="16" t="str">
        <v>S25</v>
      </c>
    </row>
    <row r="798" spans="1:28" x14ac:dyDescent="0.35">
      <c r="A798" s="331">
        <v>45715</v>
      </c>
      <c r="B798" s="330" t="str">
        <v>Genius</v>
      </c>
      <c r="C798" s="330" t="str">
        <v>Distributor</v>
      </c>
      <c r="D798" s="330" t="str">
        <v/>
      </c>
      <c r="E798" s="330" t="str">
        <v/>
      </c>
      <c r="F798" s="330" t="str">
        <v>OW</v>
      </c>
      <c r="G798" s="330" t="str">
        <v>Outbound</v>
      </c>
      <c r="H798" s="330" t="str">
        <v>4S6006</v>
      </c>
      <c r="I798" s="331" t="str">
        <v>NAP-SSH</v>
      </c>
      <c r="J798" s="884">
        <v>45880</v>
      </c>
      <c r="K798" s="330">
        <v>6</v>
      </c>
      <c r="L798" s="330">
        <v>6</v>
      </c>
      <c r="M798" s="330">
        <v>280</v>
      </c>
      <c r="N798" s="330">
        <v>0</v>
      </c>
      <c r="O798" s="330">
        <v>0</v>
      </c>
      <c r="P798" s="330">
        <v>1680</v>
      </c>
      <c r="Q798" s="330" t="str">
        <v>Confirmed</v>
      </c>
      <c r="R798" s="330" t="str">
        <v>Closed Deal</v>
      </c>
      <c r="S798" s="330" t="str">
        <v>NAP</v>
      </c>
      <c r="T798" s="330" t="str">
        <v>SSH</v>
      </c>
      <c r="U798" s="330" t="str">
        <v>NAP</v>
      </c>
      <c r="V798" s="330">
        <v>1</v>
      </c>
      <c r="W798" s="330">
        <v>165</v>
      </c>
      <c r="X798" s="330" t="str">
        <v>S25-08</v>
      </c>
      <c r="Y798" s="330">
        <v>186</v>
      </c>
      <c r="Z798" s="330">
        <v>153</v>
      </c>
      <c r="AA798" s="330">
        <v>33</v>
      </c>
      <c r="AB798" s="16" t="str">
        <v>S25</v>
      </c>
    </row>
    <row r="799" spans="1:28" x14ac:dyDescent="0.35">
      <c r="A799" s="331">
        <v>45715</v>
      </c>
      <c r="B799" s="330" t="str">
        <v>Genius</v>
      </c>
      <c r="C799" s="330" t="str">
        <v>Distributor</v>
      </c>
      <c r="D799" s="330" t="str">
        <v/>
      </c>
      <c r="E799" s="330" t="str">
        <v/>
      </c>
      <c r="F799" s="330" t="str">
        <v>OW</v>
      </c>
      <c r="G799" s="330" t="str">
        <v>Outbound</v>
      </c>
      <c r="H799" s="330" t="str">
        <v>4S6005</v>
      </c>
      <c r="I799" s="331" t="str">
        <v>SSH-NAP</v>
      </c>
      <c r="J799" s="884">
        <v>45887</v>
      </c>
      <c r="K799" s="330">
        <v>6</v>
      </c>
      <c r="L799" s="330">
        <v>6</v>
      </c>
      <c r="M799" s="330">
        <v>300</v>
      </c>
      <c r="N799" s="330">
        <v>0</v>
      </c>
      <c r="O799" s="330">
        <v>0</v>
      </c>
      <c r="P799" s="330">
        <v>1800</v>
      </c>
      <c r="Q799" s="330" t="str">
        <v>Confirmed</v>
      </c>
      <c r="R799" s="330" t="str">
        <v>Closed Deal</v>
      </c>
      <c r="S799" s="330" t="str">
        <v>SSH</v>
      </c>
      <c r="T799" s="330" t="str">
        <v>NAP</v>
      </c>
      <c r="U799" s="330" t="str">
        <v>NAP</v>
      </c>
      <c r="V799" s="330">
        <v>1</v>
      </c>
      <c r="W799" s="330">
        <v>172</v>
      </c>
      <c r="X799" s="330" t="str">
        <v>S25-08</v>
      </c>
      <c r="Y799" s="330">
        <v>186</v>
      </c>
      <c r="Z799" s="330">
        <v>109</v>
      </c>
      <c r="AA799" s="330">
        <v>77</v>
      </c>
      <c r="AB799" s="16" t="str">
        <v>S25</v>
      </c>
    </row>
    <row r="800" spans="1:28" x14ac:dyDescent="0.35">
      <c r="A800" s="331">
        <v>45714</v>
      </c>
      <c r="B800" s="330" t="str">
        <v>EuroAirlines</v>
      </c>
      <c r="C800" s="330" t="str">
        <v>Distributor</v>
      </c>
      <c r="D800" s="330" t="str">
        <v>AMADEUS</v>
      </c>
      <c r="E800" s="330" t="str">
        <v>11LGA2</v>
      </c>
      <c r="F800" s="330" t="str">
        <v>OW</v>
      </c>
      <c r="G800" s="330" t="str">
        <v>Outbound</v>
      </c>
      <c r="H800" s="330" t="str">
        <v>4S6004</v>
      </c>
      <c r="I800" s="331" t="str">
        <v>BRI-SSH</v>
      </c>
      <c r="J800" s="884">
        <v>45878</v>
      </c>
      <c r="K800" s="330">
        <v>1</v>
      </c>
      <c r="L800" s="330">
        <v>1</v>
      </c>
      <c r="M800" s="330">
        <v>240</v>
      </c>
      <c r="N800" s="330">
        <v>19.420000000000002</v>
      </c>
      <c r="O800" s="330">
        <v>40</v>
      </c>
      <c r="P800" s="330">
        <v>299.42</v>
      </c>
      <c r="Q800" s="330" t="str">
        <v>Confirmed</v>
      </c>
      <c r="R800" s="330" t="str">
        <v>Closed Deal</v>
      </c>
      <c r="S800" s="330" t="str">
        <v>BRI</v>
      </c>
      <c r="T800" s="330" t="str">
        <v>SSH</v>
      </c>
      <c r="U800" s="330" t="str">
        <v>BRI</v>
      </c>
      <c r="V800" s="330">
        <v>6</v>
      </c>
      <c r="W800" s="330">
        <v>164</v>
      </c>
      <c r="X800" s="330" t="str">
        <v>S25-01</v>
      </c>
      <c r="Y800" s="330">
        <v>186</v>
      </c>
      <c r="Z800" s="330">
        <v>274</v>
      </c>
      <c r="AA800" s="330">
        <v>-88</v>
      </c>
      <c r="AB800" s="16" t="str">
        <v>S25</v>
      </c>
    </row>
    <row r="801" spans="1:28" x14ac:dyDescent="0.35">
      <c r="A801" s="331">
        <v>45714</v>
      </c>
      <c r="B801" s="330" t="str">
        <v>Nicolaus S.P.A</v>
      </c>
      <c r="C801" s="330" t="str">
        <v>Tour Operator</v>
      </c>
      <c r="D801" s="330" t="str">
        <v/>
      </c>
      <c r="E801" s="330" t="str">
        <v/>
      </c>
      <c r="F801" s="330" t="str">
        <v>RT</v>
      </c>
      <c r="G801" s="330" t="str">
        <v>Outbound</v>
      </c>
      <c r="H801" s="330" t="str">
        <v>NE5127</v>
      </c>
      <c r="I801" s="331" t="str">
        <v>BRI-SSH</v>
      </c>
      <c r="J801" s="884">
        <v>45877</v>
      </c>
      <c r="K801" s="330">
        <v>70</v>
      </c>
      <c r="L801" s="330">
        <v>70</v>
      </c>
      <c r="M801" s="330">
        <v>230</v>
      </c>
      <c r="N801" s="330">
        <v>0</v>
      </c>
      <c r="O801" s="330">
        <v>0</v>
      </c>
      <c r="P801" s="330">
        <v>16100</v>
      </c>
      <c r="Q801" s="330" t="str">
        <v>Confirmed</v>
      </c>
      <c r="R801" s="330" t="str">
        <v>Countersigned</v>
      </c>
      <c r="S801" s="330" t="str">
        <v>BRI</v>
      </c>
      <c r="T801" s="330" t="str">
        <v>SSH</v>
      </c>
      <c r="U801" s="330" t="str">
        <v>BRI</v>
      </c>
      <c r="V801" s="330">
        <v>5</v>
      </c>
      <c r="W801" s="330">
        <v>163</v>
      </c>
      <c r="X801" s="330" t="str">
        <v>S25-03</v>
      </c>
      <c r="Y801" s="330">
        <v>179</v>
      </c>
      <c r="Z801" s="330">
        <v>175</v>
      </c>
      <c r="AA801" s="330">
        <v>4</v>
      </c>
      <c r="AB801" s="16" t="str">
        <v>S25</v>
      </c>
    </row>
    <row r="802" spans="1:28" x14ac:dyDescent="0.35">
      <c r="A802" s="331">
        <v>45714</v>
      </c>
      <c r="B802" s="330" t="str">
        <v>Nicolaus S.P.A</v>
      </c>
      <c r="C802" s="330" t="str">
        <v>Tour Operator</v>
      </c>
      <c r="D802" s="330" t="str">
        <v/>
      </c>
      <c r="E802" s="330" t="str">
        <v/>
      </c>
      <c r="F802" s="330" t="str">
        <v>RT</v>
      </c>
      <c r="G802" s="330" t="str">
        <v>Inbound</v>
      </c>
      <c r="H802" s="330" t="str">
        <v>NE5126</v>
      </c>
      <c r="I802" s="331" t="str">
        <v>SSH-BRI</v>
      </c>
      <c r="J802" s="884">
        <v>45884</v>
      </c>
      <c r="K802" s="330">
        <v>70</v>
      </c>
      <c r="L802" s="330">
        <v>70</v>
      </c>
      <c r="M802" s="330">
        <v>230</v>
      </c>
      <c r="N802" s="330">
        <v>0</v>
      </c>
      <c r="O802" s="330">
        <v>0</v>
      </c>
      <c r="P802" s="330">
        <v>16100</v>
      </c>
      <c r="Q802" s="330" t="str">
        <v>Confirmed</v>
      </c>
      <c r="R802" s="330" t="str">
        <v>Countersigned</v>
      </c>
      <c r="S802" s="330" t="str">
        <v>SSH</v>
      </c>
      <c r="T802" s="330" t="str">
        <v>BRI</v>
      </c>
      <c r="U802" s="330" t="str">
        <v>BRI</v>
      </c>
      <c r="V802" s="330">
        <v>5</v>
      </c>
      <c r="W802" s="330">
        <v>170</v>
      </c>
      <c r="X802" s="330" t="str">
        <v>S25-03</v>
      </c>
      <c r="Y802" s="330">
        <v>179</v>
      </c>
      <c r="Z802" s="330">
        <v>175</v>
      </c>
      <c r="AA802" s="330">
        <v>4</v>
      </c>
      <c r="AB802" s="16" t="str">
        <v>S25</v>
      </c>
    </row>
    <row r="803" spans="1:28" x14ac:dyDescent="0.35">
      <c r="A803" s="331">
        <v>45714</v>
      </c>
      <c r="B803" s="330" t="str">
        <v>Nicolaus S.P.A</v>
      </c>
      <c r="C803" s="330" t="str">
        <v>Tour Operator</v>
      </c>
      <c r="D803" s="330" t="str">
        <v/>
      </c>
      <c r="E803" s="330" t="str">
        <v/>
      </c>
      <c r="F803" s="330" t="str">
        <v>RT</v>
      </c>
      <c r="G803" s="330" t="str">
        <v>Outbound</v>
      </c>
      <c r="H803" s="330" t="str">
        <v>NE5127</v>
      </c>
      <c r="I803" s="331" t="str">
        <v>BRI-SSH</v>
      </c>
      <c r="J803" s="884">
        <v>45884</v>
      </c>
      <c r="K803" s="330">
        <v>70</v>
      </c>
      <c r="L803" s="330">
        <v>70</v>
      </c>
      <c r="M803" s="330">
        <v>230</v>
      </c>
      <c r="N803" s="330">
        <v>0</v>
      </c>
      <c r="O803" s="330">
        <v>0</v>
      </c>
      <c r="P803" s="330">
        <v>16100</v>
      </c>
      <c r="Q803" s="330" t="str">
        <v>Confirmed</v>
      </c>
      <c r="R803" s="330" t="str">
        <v>Countersigned</v>
      </c>
      <c r="S803" s="330" t="str">
        <v>BRI</v>
      </c>
      <c r="T803" s="330" t="str">
        <v>SSH</v>
      </c>
      <c r="U803" s="330" t="str">
        <v>BRI</v>
      </c>
      <c r="V803" s="330">
        <v>5</v>
      </c>
      <c r="W803" s="330">
        <v>170</v>
      </c>
      <c r="X803" s="330" t="str">
        <v>S25-03</v>
      </c>
      <c r="Y803" s="330">
        <v>179</v>
      </c>
      <c r="Z803" s="330">
        <v>176</v>
      </c>
      <c r="AA803" s="330">
        <v>3</v>
      </c>
      <c r="AB803" s="16" t="str">
        <v>S25</v>
      </c>
    </row>
    <row r="804" spans="1:28" x14ac:dyDescent="0.35">
      <c r="A804" s="331">
        <v>45714</v>
      </c>
      <c r="B804" s="330" t="str">
        <v>Nicolaus S.P.A</v>
      </c>
      <c r="C804" s="330" t="str">
        <v>Tour Operator</v>
      </c>
      <c r="D804" s="330" t="str">
        <v/>
      </c>
      <c r="E804" s="330" t="str">
        <v/>
      </c>
      <c r="F804" s="330" t="str">
        <v>RT</v>
      </c>
      <c r="G804" s="330" t="str">
        <v>Inbound</v>
      </c>
      <c r="H804" s="330" t="str">
        <v>NE5126</v>
      </c>
      <c r="I804" s="331" t="str">
        <v>SSH-BRI</v>
      </c>
      <c r="J804" s="884">
        <v>45891</v>
      </c>
      <c r="K804" s="330">
        <v>70</v>
      </c>
      <c r="L804" s="330">
        <v>70</v>
      </c>
      <c r="M804" s="330">
        <v>230</v>
      </c>
      <c r="N804" s="330">
        <v>0</v>
      </c>
      <c r="O804" s="330">
        <v>0</v>
      </c>
      <c r="P804" s="330">
        <v>16100</v>
      </c>
      <c r="Q804" s="330" t="str">
        <v>Confirmed</v>
      </c>
      <c r="R804" s="330" t="str">
        <v>Countersigned</v>
      </c>
      <c r="S804" s="330" t="str">
        <v>SSH</v>
      </c>
      <c r="T804" s="330" t="str">
        <v>BRI</v>
      </c>
      <c r="U804" s="330" t="str">
        <v>BRI</v>
      </c>
      <c r="V804" s="330">
        <v>5</v>
      </c>
      <c r="W804" s="330">
        <v>177</v>
      </c>
      <c r="X804" s="330" t="str">
        <v>S25-03</v>
      </c>
      <c r="Y804" s="330">
        <v>179</v>
      </c>
      <c r="Z804" s="330">
        <v>176</v>
      </c>
      <c r="AA804" s="330">
        <v>3</v>
      </c>
      <c r="AB804" s="16" t="str">
        <v>S25</v>
      </c>
    </row>
    <row r="805" spans="1:28" x14ac:dyDescent="0.35">
      <c r="A805" s="331">
        <v>45714</v>
      </c>
      <c r="B805" s="330" t="str">
        <v>Nicolaus S.P.A</v>
      </c>
      <c r="C805" s="330" t="str">
        <v>Tour Operator</v>
      </c>
      <c r="D805" s="330" t="str">
        <v/>
      </c>
      <c r="E805" s="330" t="str">
        <v/>
      </c>
      <c r="F805" s="330" t="str">
        <v>RT</v>
      </c>
      <c r="G805" s="330" t="str">
        <v>Outbound</v>
      </c>
      <c r="H805" s="330" t="str">
        <v>NE5127</v>
      </c>
      <c r="I805" s="331" t="str">
        <v>BRI-SSH</v>
      </c>
      <c r="J805" s="884">
        <v>45891</v>
      </c>
      <c r="K805" s="330">
        <v>70</v>
      </c>
      <c r="L805" s="330">
        <v>70</v>
      </c>
      <c r="M805" s="330">
        <v>230</v>
      </c>
      <c r="N805" s="330">
        <v>0</v>
      </c>
      <c r="O805" s="330">
        <v>0</v>
      </c>
      <c r="P805" s="330">
        <v>16100</v>
      </c>
      <c r="Q805" s="330" t="str">
        <v>Confirmed</v>
      </c>
      <c r="R805" s="330" t="str">
        <v>Countersigned</v>
      </c>
      <c r="S805" s="330" t="str">
        <v>BRI</v>
      </c>
      <c r="T805" s="330" t="str">
        <v>SSH</v>
      </c>
      <c r="U805" s="330" t="str">
        <v>BRI</v>
      </c>
      <c r="V805" s="330">
        <v>5</v>
      </c>
      <c r="W805" s="330">
        <v>177</v>
      </c>
      <c r="X805" s="330" t="str">
        <v>S25-03</v>
      </c>
      <c r="Y805" s="330">
        <v>179</v>
      </c>
      <c r="Z805" s="330">
        <v>175</v>
      </c>
      <c r="AA805" s="330">
        <v>4</v>
      </c>
      <c r="AB805" s="16" t="str">
        <v>S25</v>
      </c>
    </row>
    <row r="806" spans="1:28" x14ac:dyDescent="0.35">
      <c r="A806" s="331">
        <v>45714</v>
      </c>
      <c r="B806" s="330" t="str">
        <v>Nicolaus S.P.A</v>
      </c>
      <c r="C806" s="330" t="str">
        <v>Tour Operator</v>
      </c>
      <c r="D806" s="330" t="str">
        <v/>
      </c>
      <c r="E806" s="330" t="str">
        <v/>
      </c>
      <c r="F806" s="330" t="str">
        <v>RT</v>
      </c>
      <c r="G806" s="330" t="str">
        <v>Inbound</v>
      </c>
      <c r="H806" s="330" t="str">
        <v>NE5126</v>
      </c>
      <c r="I806" s="331" t="str">
        <v>SSH-BRI</v>
      </c>
      <c r="J806" s="884">
        <v>45898</v>
      </c>
      <c r="K806" s="330">
        <v>70</v>
      </c>
      <c r="L806" s="330">
        <v>70</v>
      </c>
      <c r="M806" s="330">
        <v>230</v>
      </c>
      <c r="N806" s="330">
        <v>0</v>
      </c>
      <c r="O806" s="330">
        <v>0</v>
      </c>
      <c r="P806" s="330">
        <v>16100</v>
      </c>
      <c r="Q806" s="330" t="str">
        <v>Confirmed</v>
      </c>
      <c r="R806" s="330" t="str">
        <v>Countersigned</v>
      </c>
      <c r="S806" s="330" t="str">
        <v>SSH</v>
      </c>
      <c r="T806" s="330" t="str">
        <v>BRI</v>
      </c>
      <c r="U806" s="330" t="str">
        <v>BRI</v>
      </c>
      <c r="V806" s="330">
        <v>5</v>
      </c>
      <c r="W806" s="330">
        <v>184</v>
      </c>
      <c r="X806" s="330" t="str">
        <v>S25-03</v>
      </c>
      <c r="Y806" s="330">
        <v>179</v>
      </c>
      <c r="Z806" s="330">
        <v>175</v>
      </c>
      <c r="AA806" s="330">
        <v>4</v>
      </c>
      <c r="AB806" s="16" t="str">
        <v>S25</v>
      </c>
    </row>
    <row r="807" spans="1:28" x14ac:dyDescent="0.35">
      <c r="A807" s="331">
        <v>45714</v>
      </c>
      <c r="B807" s="330" t="str">
        <v>Nicolaus S.P.A</v>
      </c>
      <c r="C807" s="330" t="str">
        <v>Tour Operator</v>
      </c>
      <c r="D807" s="330" t="str">
        <v/>
      </c>
      <c r="E807" s="330" t="str">
        <v/>
      </c>
      <c r="F807" s="330" t="str">
        <v>RT</v>
      </c>
      <c r="G807" s="330" t="str">
        <v>Outbound</v>
      </c>
      <c r="H807" s="330" t="str">
        <v>NE5127</v>
      </c>
      <c r="I807" s="331" t="str">
        <v>BRI-SSH</v>
      </c>
      <c r="J807" s="884">
        <v>45898</v>
      </c>
      <c r="K807" s="330">
        <v>70</v>
      </c>
      <c r="L807" s="330">
        <v>70</v>
      </c>
      <c r="M807" s="330">
        <v>230</v>
      </c>
      <c r="N807" s="330">
        <v>0</v>
      </c>
      <c r="O807" s="330">
        <v>0</v>
      </c>
      <c r="P807" s="330">
        <v>16100</v>
      </c>
      <c r="Q807" s="330" t="str">
        <v>Confirmed</v>
      </c>
      <c r="R807" s="330" t="str">
        <v>Countersigned</v>
      </c>
      <c r="S807" s="330" t="str">
        <v>BRI</v>
      </c>
      <c r="T807" s="330" t="str">
        <v>SSH</v>
      </c>
      <c r="U807" s="330" t="str">
        <v>BRI</v>
      </c>
      <c r="V807" s="330">
        <v>5</v>
      </c>
      <c r="W807" s="330">
        <v>184</v>
      </c>
      <c r="X807" s="330" t="str">
        <v>S25-03</v>
      </c>
      <c r="Y807" s="330">
        <v>179</v>
      </c>
      <c r="Z807" s="330">
        <v>165</v>
      </c>
      <c r="AA807" s="330">
        <v>14</v>
      </c>
      <c r="AB807" s="16" t="str">
        <v>S25</v>
      </c>
    </row>
    <row r="808" spans="1:28" x14ac:dyDescent="0.35">
      <c r="A808" s="331">
        <v>45714</v>
      </c>
      <c r="B808" s="330" t="str">
        <v>Nicolaus S.P.A</v>
      </c>
      <c r="C808" s="330" t="str">
        <v>Tour Operator</v>
      </c>
      <c r="D808" s="330" t="str">
        <v/>
      </c>
      <c r="E808" s="330" t="str">
        <v/>
      </c>
      <c r="F808" s="330" t="str">
        <v>RT</v>
      </c>
      <c r="G808" s="330" t="str">
        <v>Inbound</v>
      </c>
      <c r="H808" s="330" t="str">
        <v>NE5126</v>
      </c>
      <c r="I808" s="331" t="str">
        <v>SSH-BRI</v>
      </c>
      <c r="J808" s="884">
        <v>45905</v>
      </c>
      <c r="K808" s="330">
        <v>70</v>
      </c>
      <c r="L808" s="330">
        <v>70</v>
      </c>
      <c r="M808" s="330">
        <v>230</v>
      </c>
      <c r="N808" s="330">
        <v>0</v>
      </c>
      <c r="O808" s="330">
        <v>0</v>
      </c>
      <c r="P808" s="330">
        <v>16100</v>
      </c>
      <c r="Q808" s="330" t="str">
        <v>Confirmed</v>
      </c>
      <c r="R808" s="330" t="str">
        <v>Countersigned</v>
      </c>
      <c r="S808" s="330" t="str">
        <v>SSH</v>
      </c>
      <c r="T808" s="330" t="str">
        <v>BRI</v>
      </c>
      <c r="U808" s="330" t="str">
        <v>BRI</v>
      </c>
      <c r="V808" s="330">
        <v>5</v>
      </c>
      <c r="W808" s="330">
        <v>191</v>
      </c>
      <c r="X808" s="330" t="str">
        <v>S25-03</v>
      </c>
      <c r="Y808" s="330">
        <v>179</v>
      </c>
      <c r="Z808" s="330">
        <v>165</v>
      </c>
      <c r="AA808" s="330">
        <v>14</v>
      </c>
      <c r="AB808" s="16" t="str">
        <v>S25</v>
      </c>
    </row>
    <row r="809" spans="1:28" x14ac:dyDescent="0.35">
      <c r="A809" s="331">
        <v>45715</v>
      </c>
      <c r="B809" s="330" t="str">
        <v>Fruit Viaggi</v>
      </c>
      <c r="C809" s="330" t="str">
        <v>Tour Operator</v>
      </c>
      <c r="D809" s="330" t="str">
        <v/>
      </c>
      <c r="E809" s="330" t="str">
        <v/>
      </c>
      <c r="F809" s="330" t="str">
        <v>RT</v>
      </c>
      <c r="G809" s="330" t="str">
        <v>Outbound</v>
      </c>
      <c r="H809" s="330" t="str">
        <v>4S6006</v>
      </c>
      <c r="I809" s="331" t="str">
        <v>FCO-SSH</v>
      </c>
      <c r="J809" s="884">
        <v>45856</v>
      </c>
      <c r="K809" s="330">
        <v>0</v>
      </c>
      <c r="L809" s="330">
        <v>0</v>
      </c>
      <c r="M809" s="330">
        <v>270</v>
      </c>
      <c r="N809" s="330">
        <v>0</v>
      </c>
      <c r="O809" s="330">
        <v>0</v>
      </c>
      <c r="P809" s="330">
        <v>0</v>
      </c>
      <c r="Q809" s="330" t="str">
        <v>Confirmed</v>
      </c>
      <c r="R809" s="330" t="str">
        <v>Signed</v>
      </c>
      <c r="S809" s="330" t="str">
        <v>FCO</v>
      </c>
      <c r="T809" s="330" t="str">
        <v>SSH</v>
      </c>
      <c r="U809" s="330" t="str">
        <v>FCO</v>
      </c>
      <c r="V809" s="330">
        <v>5</v>
      </c>
      <c r="W809" s="330">
        <v>141</v>
      </c>
      <c r="X809" s="330" t="str">
        <v/>
      </c>
      <c r="Y809" s="330" t="str">
        <v/>
      </c>
      <c r="Z809" s="330" t="str">
        <v/>
      </c>
      <c r="AA809" s="330" t="str">
        <v/>
      </c>
      <c r="AB809" s="16" t="str">
        <v/>
      </c>
    </row>
    <row r="810" spans="1:28" x14ac:dyDescent="0.35">
      <c r="A810" s="331">
        <v>45715</v>
      </c>
      <c r="B810" s="330" t="str">
        <v>Fruit Viaggi</v>
      </c>
      <c r="C810" s="330" t="str">
        <v>Tour Operator</v>
      </c>
      <c r="D810" s="330" t="str">
        <v/>
      </c>
      <c r="E810" s="330" t="str">
        <v/>
      </c>
      <c r="F810" s="330" t="str">
        <v>RT</v>
      </c>
      <c r="G810" s="330" t="str">
        <v>Outbound</v>
      </c>
      <c r="H810" s="330" t="str">
        <v>4S6006</v>
      </c>
      <c r="I810" s="331" t="str">
        <v>FCO-SSH</v>
      </c>
      <c r="J810" s="884">
        <v>45863</v>
      </c>
      <c r="K810" s="330">
        <v>20</v>
      </c>
      <c r="L810" s="330">
        <v>20</v>
      </c>
      <c r="M810" s="330">
        <v>270</v>
      </c>
      <c r="N810" s="330">
        <v>0</v>
      </c>
      <c r="O810" s="330">
        <v>0</v>
      </c>
      <c r="P810" s="330">
        <v>5400</v>
      </c>
      <c r="Q810" s="330" t="str">
        <v>Confirmed</v>
      </c>
      <c r="R810" s="330" t="str">
        <v>Signed</v>
      </c>
      <c r="S810" s="330" t="str">
        <v>FCO</v>
      </c>
      <c r="T810" s="330" t="str">
        <v>SSH</v>
      </c>
      <c r="U810" s="330" t="str">
        <v>FCO</v>
      </c>
      <c r="V810" s="330">
        <v>5</v>
      </c>
      <c r="W810" s="330">
        <v>148</v>
      </c>
      <c r="X810" s="330" t="str">
        <v>S25-15</v>
      </c>
      <c r="Y810" s="330">
        <v>186</v>
      </c>
      <c r="Z810" s="330">
        <v>80</v>
      </c>
      <c r="AA810" s="330">
        <v>106</v>
      </c>
      <c r="AB810" s="16" t="str">
        <v>S25</v>
      </c>
    </row>
    <row r="811" spans="1:28" x14ac:dyDescent="0.35">
      <c r="A811" s="331">
        <v>45715</v>
      </c>
      <c r="B811" s="330" t="str">
        <v>Fruit Viaggi</v>
      </c>
      <c r="C811" s="330" t="str">
        <v>Tour Operator</v>
      </c>
      <c r="D811" s="330" t="str">
        <v/>
      </c>
      <c r="E811" s="330" t="str">
        <v/>
      </c>
      <c r="F811" s="330" t="str">
        <v>RT</v>
      </c>
      <c r="G811" s="330" t="str">
        <v>Outbound</v>
      </c>
      <c r="H811" s="330" t="str">
        <v>4S6006</v>
      </c>
      <c r="I811" s="331" t="str">
        <v>FCO-SSH</v>
      </c>
      <c r="J811" s="884">
        <v>45870</v>
      </c>
      <c r="K811" s="330">
        <v>20</v>
      </c>
      <c r="L811" s="330">
        <v>20</v>
      </c>
      <c r="M811" s="330">
        <v>270</v>
      </c>
      <c r="N811" s="330">
        <v>0</v>
      </c>
      <c r="O811" s="330">
        <v>0</v>
      </c>
      <c r="P811" s="330">
        <v>5400</v>
      </c>
      <c r="Q811" s="330" t="str">
        <v>Confirmed</v>
      </c>
      <c r="R811" s="330" t="str">
        <v>Signed</v>
      </c>
      <c r="S811" s="330" t="str">
        <v>FCO</v>
      </c>
      <c r="T811" s="330" t="str">
        <v>SSH</v>
      </c>
      <c r="U811" s="330" t="str">
        <v>FCO</v>
      </c>
      <c r="V811" s="330">
        <v>5</v>
      </c>
      <c r="W811" s="330">
        <v>155</v>
      </c>
      <c r="X811" s="330" t="str">
        <v>S25-15</v>
      </c>
      <c r="Y811" s="330">
        <v>186</v>
      </c>
      <c r="Z811" s="330">
        <v>142</v>
      </c>
      <c r="AA811" s="330">
        <v>44</v>
      </c>
      <c r="AB811" s="16" t="str">
        <v>S25</v>
      </c>
    </row>
    <row r="812" spans="1:28" x14ac:dyDescent="0.35">
      <c r="A812" s="331">
        <v>45715</v>
      </c>
      <c r="B812" s="330" t="str">
        <v>Fruit Viaggi</v>
      </c>
      <c r="C812" s="330" t="str">
        <v>Tour Operator</v>
      </c>
      <c r="D812" s="330" t="str">
        <v/>
      </c>
      <c r="E812" s="330" t="str">
        <v/>
      </c>
      <c r="F812" s="330" t="str">
        <v>RT</v>
      </c>
      <c r="G812" s="330" t="str">
        <v>Outbound</v>
      </c>
      <c r="H812" s="330" t="str">
        <v>4S6006</v>
      </c>
      <c r="I812" s="331" t="str">
        <v>FCO-SSH</v>
      </c>
      <c r="J812" s="884">
        <v>45877</v>
      </c>
      <c r="K812" s="330">
        <v>20</v>
      </c>
      <c r="L812" s="330">
        <v>20</v>
      </c>
      <c r="M812" s="330">
        <v>270</v>
      </c>
      <c r="N812" s="330">
        <v>0</v>
      </c>
      <c r="O812" s="330">
        <v>0</v>
      </c>
      <c r="P812" s="330">
        <v>5400</v>
      </c>
      <c r="Q812" s="330" t="str">
        <v>Confirmed</v>
      </c>
      <c r="R812" s="330" t="str">
        <v>Signed</v>
      </c>
      <c r="S812" s="330" t="str">
        <v>FCO</v>
      </c>
      <c r="T812" s="330" t="str">
        <v>SSH</v>
      </c>
      <c r="U812" s="330" t="str">
        <v>FCO</v>
      </c>
      <c r="V812" s="330">
        <v>5</v>
      </c>
      <c r="W812" s="330">
        <v>162</v>
      </c>
      <c r="X812" s="330" t="str">
        <v>S25-15</v>
      </c>
      <c r="Y812" s="330">
        <v>186</v>
      </c>
      <c r="Z812" s="330">
        <v>174</v>
      </c>
      <c r="AA812" s="330">
        <v>12</v>
      </c>
      <c r="AB812" s="16" t="str">
        <v>S25</v>
      </c>
    </row>
    <row r="813" spans="1:28" x14ac:dyDescent="0.35">
      <c r="A813" s="331">
        <v>45715</v>
      </c>
      <c r="B813" s="330" t="str">
        <v>Fruit Viaggi</v>
      </c>
      <c r="C813" s="330" t="str">
        <v>Tour Operator</v>
      </c>
      <c r="D813" s="330" t="str">
        <v/>
      </c>
      <c r="E813" s="330" t="str">
        <v/>
      </c>
      <c r="F813" s="330" t="str">
        <v>RT</v>
      </c>
      <c r="G813" s="330" t="str">
        <v>Outbound</v>
      </c>
      <c r="H813" s="330" t="str">
        <v>4S6006</v>
      </c>
      <c r="I813" s="331" t="str">
        <v>FCO-SSH</v>
      </c>
      <c r="J813" s="884">
        <v>45884</v>
      </c>
      <c r="K813" s="330">
        <v>20</v>
      </c>
      <c r="L813" s="330">
        <v>20</v>
      </c>
      <c r="M813" s="330">
        <v>270</v>
      </c>
      <c r="N813" s="330">
        <v>0</v>
      </c>
      <c r="O813" s="330">
        <v>0</v>
      </c>
      <c r="P813" s="330">
        <v>5400</v>
      </c>
      <c r="Q813" s="330" t="str">
        <v>Confirmed</v>
      </c>
      <c r="R813" s="330" t="str">
        <v>Signed</v>
      </c>
      <c r="S813" s="330" t="str">
        <v>FCO</v>
      </c>
      <c r="T813" s="330" t="str">
        <v>SSH</v>
      </c>
      <c r="U813" s="330" t="str">
        <v>FCO</v>
      </c>
      <c r="V813" s="330">
        <v>5</v>
      </c>
      <c r="W813" s="330">
        <v>169</v>
      </c>
      <c r="X813" s="330" t="str">
        <v>S25-15</v>
      </c>
      <c r="Y813" s="330">
        <v>186</v>
      </c>
      <c r="Z813" s="330">
        <v>153</v>
      </c>
      <c r="AA813" s="330">
        <v>33</v>
      </c>
      <c r="AB813" s="16" t="str">
        <v>S25</v>
      </c>
    </row>
    <row r="814" spans="1:28" x14ac:dyDescent="0.35">
      <c r="A814" s="331">
        <v>45715</v>
      </c>
      <c r="B814" s="330" t="str">
        <v>Fruit Viaggi</v>
      </c>
      <c r="C814" s="330" t="str">
        <v>Tour Operator</v>
      </c>
      <c r="D814" s="330" t="str">
        <v/>
      </c>
      <c r="E814" s="330" t="str">
        <v/>
      </c>
      <c r="F814" s="330" t="str">
        <v>RT</v>
      </c>
      <c r="G814" s="330" t="str">
        <v>Outbound</v>
      </c>
      <c r="H814" s="330" t="str">
        <v>4S6006</v>
      </c>
      <c r="I814" s="331" t="str">
        <v>FCO-SSH</v>
      </c>
      <c r="J814" s="884">
        <v>45891</v>
      </c>
      <c r="K814" s="330">
        <v>20</v>
      </c>
      <c r="L814" s="330">
        <v>20</v>
      </c>
      <c r="M814" s="330">
        <v>270</v>
      </c>
      <c r="N814" s="330">
        <v>0</v>
      </c>
      <c r="O814" s="330">
        <v>0</v>
      </c>
      <c r="P814" s="330">
        <v>5400</v>
      </c>
      <c r="Q814" s="330" t="str">
        <v>Confirmed</v>
      </c>
      <c r="R814" s="330" t="str">
        <v>Signed</v>
      </c>
      <c r="S814" s="330" t="str">
        <v>FCO</v>
      </c>
      <c r="T814" s="330" t="str">
        <v>SSH</v>
      </c>
      <c r="U814" s="330" t="str">
        <v>FCO</v>
      </c>
      <c r="V814" s="330">
        <v>5</v>
      </c>
      <c r="W814" s="330">
        <v>176</v>
      </c>
      <c r="X814" s="330" t="str">
        <v>S25-15</v>
      </c>
      <c r="Y814" s="330">
        <v>186</v>
      </c>
      <c r="Z814" s="330">
        <v>144</v>
      </c>
      <c r="AA814" s="330">
        <v>42</v>
      </c>
      <c r="AB814" s="16" t="str">
        <v>S25</v>
      </c>
    </row>
    <row r="815" spans="1:28" x14ac:dyDescent="0.35">
      <c r="A815" s="331">
        <v>45715</v>
      </c>
      <c r="B815" s="330" t="str">
        <v>Fruit Viaggi</v>
      </c>
      <c r="C815" s="330" t="str">
        <v>Tour Operator</v>
      </c>
      <c r="D815" s="330" t="str">
        <v/>
      </c>
      <c r="E815" s="330" t="str">
        <v/>
      </c>
      <c r="F815" s="330" t="str">
        <v>RT</v>
      </c>
      <c r="G815" s="330" t="str">
        <v>Outbound</v>
      </c>
      <c r="H815" s="330" t="str">
        <v>4S6006</v>
      </c>
      <c r="I815" s="331" t="str">
        <v>FCO-SSH</v>
      </c>
      <c r="J815" s="884">
        <v>45898</v>
      </c>
      <c r="K815" s="330">
        <v>20</v>
      </c>
      <c r="L815" s="330">
        <v>20</v>
      </c>
      <c r="M815" s="330">
        <v>270</v>
      </c>
      <c r="N815" s="330">
        <v>0</v>
      </c>
      <c r="O815" s="330">
        <v>0</v>
      </c>
      <c r="P815" s="330">
        <v>5400</v>
      </c>
      <c r="Q815" s="330" t="str">
        <v>Confirmed</v>
      </c>
      <c r="R815" s="330" t="str">
        <v>Signed</v>
      </c>
      <c r="S815" s="330" t="str">
        <v>FCO</v>
      </c>
      <c r="T815" s="330" t="str">
        <v>SSH</v>
      </c>
      <c r="U815" s="330" t="str">
        <v>FCO</v>
      </c>
      <c r="V815" s="330">
        <v>5</v>
      </c>
      <c r="W815" s="330">
        <v>183</v>
      </c>
      <c r="X815" s="330" t="str">
        <v>S25-15</v>
      </c>
      <c r="Y815" s="330">
        <v>186</v>
      </c>
      <c r="Z815" s="330">
        <v>134</v>
      </c>
      <c r="AA815" s="330">
        <v>52</v>
      </c>
      <c r="AB815" s="16" t="str">
        <v>S25</v>
      </c>
    </row>
    <row r="816" spans="1:28" x14ac:dyDescent="0.35">
      <c r="A816" s="331">
        <v>45715</v>
      </c>
      <c r="B816" s="330" t="str">
        <v>Fruit Viaggi</v>
      </c>
      <c r="C816" s="330" t="str">
        <v>Tour Operator</v>
      </c>
      <c r="D816" s="330" t="str">
        <v/>
      </c>
      <c r="E816" s="330" t="str">
        <v/>
      </c>
      <c r="F816" s="330" t="str">
        <v>RT</v>
      </c>
      <c r="G816" s="330" t="str">
        <v>Outbound</v>
      </c>
      <c r="H816" s="330" t="str">
        <v>4S6006</v>
      </c>
      <c r="I816" s="331" t="str">
        <v>FCO-SSH</v>
      </c>
      <c r="J816" s="884">
        <v>45905</v>
      </c>
      <c r="K816" s="330">
        <v>0</v>
      </c>
      <c r="L816" s="330">
        <v>0</v>
      </c>
      <c r="M816" s="330">
        <v>270</v>
      </c>
      <c r="N816" s="330">
        <v>0</v>
      </c>
      <c r="O816" s="330">
        <v>0</v>
      </c>
      <c r="P816" s="330">
        <v>0</v>
      </c>
      <c r="Q816" s="330" t="str">
        <v>Confirmed</v>
      </c>
      <c r="R816" s="330" t="str">
        <v>Signed</v>
      </c>
      <c r="S816" s="330" t="str">
        <v>FCO</v>
      </c>
      <c r="T816" s="330" t="str">
        <v>SSH</v>
      </c>
      <c r="U816" s="330" t="str">
        <v>FCO</v>
      </c>
      <c r="V816" s="330">
        <v>5</v>
      </c>
      <c r="W816" s="330">
        <v>190</v>
      </c>
      <c r="X816" s="330" t="str">
        <v/>
      </c>
      <c r="Y816" s="330" t="str">
        <v/>
      </c>
      <c r="Z816" s="330" t="str">
        <v/>
      </c>
      <c r="AA816" s="330" t="str">
        <v/>
      </c>
      <c r="AB816" s="16" t="str">
        <v/>
      </c>
    </row>
    <row r="817" spans="1:28" x14ac:dyDescent="0.35">
      <c r="A817" s="331">
        <v>45715</v>
      </c>
      <c r="B817" s="330" t="str">
        <v>Fruit Viaggi</v>
      </c>
      <c r="C817" s="330" t="str">
        <v>Tour Operator</v>
      </c>
      <c r="D817" s="330" t="str">
        <v/>
      </c>
      <c r="E817" s="330" t="str">
        <v/>
      </c>
      <c r="F817" s="330" t="str">
        <v>RT</v>
      </c>
      <c r="G817" s="330" t="str">
        <v>Inbound</v>
      </c>
      <c r="H817" s="330" t="str">
        <v>4S6005</v>
      </c>
      <c r="I817" s="331" t="str">
        <v>SSH-FCO</v>
      </c>
      <c r="J817" s="884">
        <v>45863</v>
      </c>
      <c r="K817" s="330">
        <v>0</v>
      </c>
      <c r="L817" s="330">
        <v>0</v>
      </c>
      <c r="M817" s="330">
        <v>270</v>
      </c>
      <c r="N817" s="330">
        <v>0</v>
      </c>
      <c r="O817" s="330">
        <v>0</v>
      </c>
      <c r="P817" s="330">
        <v>0</v>
      </c>
      <c r="Q817" s="330" t="str">
        <v>Confirmed</v>
      </c>
      <c r="R817" s="330" t="str">
        <v>Signed</v>
      </c>
      <c r="S817" s="330" t="str">
        <v>SSH</v>
      </c>
      <c r="T817" s="330" t="str">
        <v>FCO</v>
      </c>
      <c r="U817" s="330" t="str">
        <v>FCO</v>
      </c>
      <c r="V817" s="330">
        <v>5</v>
      </c>
      <c r="W817" s="330">
        <v>148</v>
      </c>
      <c r="X817" s="330" t="str">
        <v/>
      </c>
      <c r="Y817" s="330" t="str">
        <v/>
      </c>
      <c r="Z817" s="330" t="str">
        <v/>
      </c>
      <c r="AA817" s="330" t="str">
        <v/>
      </c>
      <c r="AB817" s="16" t="str">
        <v/>
      </c>
    </row>
    <row r="818" spans="1:28" x14ac:dyDescent="0.35">
      <c r="A818" s="331">
        <v>45715</v>
      </c>
      <c r="B818" s="330" t="str">
        <v>Fruit Viaggi</v>
      </c>
      <c r="C818" s="330" t="str">
        <v>Tour Operator</v>
      </c>
      <c r="D818" s="330" t="str">
        <v/>
      </c>
      <c r="E818" s="330" t="str">
        <v/>
      </c>
      <c r="F818" s="330" t="str">
        <v>RT</v>
      </c>
      <c r="G818" s="330" t="str">
        <v>Inbound</v>
      </c>
      <c r="H818" s="330" t="str">
        <v>4S6005</v>
      </c>
      <c r="I818" s="331" t="str">
        <v>SSH-FCO</v>
      </c>
      <c r="J818" s="884">
        <v>45870</v>
      </c>
      <c r="K818" s="330">
        <v>20</v>
      </c>
      <c r="L818" s="330">
        <v>20</v>
      </c>
      <c r="M818" s="330">
        <v>270</v>
      </c>
      <c r="N818" s="330">
        <v>0</v>
      </c>
      <c r="O818" s="330">
        <v>0</v>
      </c>
      <c r="P818" s="330">
        <v>5400</v>
      </c>
      <c r="Q818" s="330" t="str">
        <v>Confirmed</v>
      </c>
      <c r="R818" s="330" t="str">
        <v>Signed</v>
      </c>
      <c r="S818" s="330" t="str">
        <v>SSH</v>
      </c>
      <c r="T818" s="330" t="str">
        <v>FCO</v>
      </c>
      <c r="U818" s="330" t="str">
        <v>FCO</v>
      </c>
      <c r="V818" s="330">
        <v>5</v>
      </c>
      <c r="W818" s="330">
        <v>155</v>
      </c>
      <c r="X818" s="330" t="str">
        <v>S25-15</v>
      </c>
      <c r="Y818" s="330">
        <v>186</v>
      </c>
      <c r="Z818" s="330">
        <v>84</v>
      </c>
      <c r="AA818" s="330">
        <v>102</v>
      </c>
      <c r="AB818" s="16" t="str">
        <v>S25</v>
      </c>
    </row>
    <row r="819" spans="1:28" x14ac:dyDescent="0.35">
      <c r="A819" s="331">
        <v>45715</v>
      </c>
      <c r="B819" s="330" t="str">
        <v>Fruit Viaggi</v>
      </c>
      <c r="C819" s="330" t="str">
        <v>Tour Operator</v>
      </c>
      <c r="D819" s="330" t="str">
        <v/>
      </c>
      <c r="E819" s="330" t="str">
        <v/>
      </c>
      <c r="F819" s="330" t="str">
        <v>RT</v>
      </c>
      <c r="G819" s="330" t="str">
        <v>Inbound</v>
      </c>
      <c r="H819" s="330" t="str">
        <v>4S6005</v>
      </c>
      <c r="I819" s="331" t="str">
        <v>SSH-FCO</v>
      </c>
      <c r="J819" s="884">
        <v>45877</v>
      </c>
      <c r="K819" s="330">
        <v>20</v>
      </c>
      <c r="L819" s="330">
        <v>20</v>
      </c>
      <c r="M819" s="330">
        <v>270</v>
      </c>
      <c r="N819" s="330">
        <v>0</v>
      </c>
      <c r="O819" s="330">
        <v>0</v>
      </c>
      <c r="P819" s="330">
        <v>5400</v>
      </c>
      <c r="Q819" s="330" t="str">
        <v>Confirmed</v>
      </c>
      <c r="R819" s="330" t="str">
        <v>Signed</v>
      </c>
      <c r="S819" s="330" t="str">
        <v>SSH</v>
      </c>
      <c r="T819" s="330" t="str">
        <v>FCO</v>
      </c>
      <c r="U819" s="330" t="str">
        <v>FCO</v>
      </c>
      <c r="V819" s="330">
        <v>5</v>
      </c>
      <c r="W819" s="330">
        <v>162</v>
      </c>
      <c r="X819" s="330" t="str">
        <v>S25-15</v>
      </c>
      <c r="Y819" s="330">
        <v>186</v>
      </c>
      <c r="Z819" s="330">
        <v>140</v>
      </c>
      <c r="AA819" s="330">
        <v>46</v>
      </c>
      <c r="AB819" s="16" t="str">
        <v>S25</v>
      </c>
    </row>
    <row r="820" spans="1:28" x14ac:dyDescent="0.35">
      <c r="A820" s="331">
        <v>45715</v>
      </c>
      <c r="B820" s="330" t="str">
        <v>Fruit Viaggi</v>
      </c>
      <c r="C820" s="330" t="str">
        <v>Tour Operator</v>
      </c>
      <c r="D820" s="330" t="str">
        <v/>
      </c>
      <c r="E820" s="330" t="str">
        <v/>
      </c>
      <c r="F820" s="330" t="str">
        <v>RT</v>
      </c>
      <c r="G820" s="330" t="str">
        <v>Inbound</v>
      </c>
      <c r="H820" s="330" t="str">
        <v>4S6005</v>
      </c>
      <c r="I820" s="331" t="str">
        <v>SSH-FCO</v>
      </c>
      <c r="J820" s="884">
        <v>45884</v>
      </c>
      <c r="K820" s="330">
        <v>20</v>
      </c>
      <c r="L820" s="330">
        <v>20</v>
      </c>
      <c r="M820" s="330">
        <v>270</v>
      </c>
      <c r="N820" s="330">
        <v>0</v>
      </c>
      <c r="O820" s="330">
        <v>0</v>
      </c>
      <c r="P820" s="330">
        <v>5400</v>
      </c>
      <c r="Q820" s="330" t="str">
        <v>Confirmed</v>
      </c>
      <c r="R820" s="330" t="str">
        <v>Signed</v>
      </c>
      <c r="S820" s="330" t="str">
        <v>SSH</v>
      </c>
      <c r="T820" s="330" t="str">
        <v>FCO</v>
      </c>
      <c r="U820" s="330" t="str">
        <v>FCO</v>
      </c>
      <c r="V820" s="330">
        <v>5</v>
      </c>
      <c r="W820" s="330">
        <v>169</v>
      </c>
      <c r="X820" s="330" t="str">
        <v>S25-15</v>
      </c>
      <c r="Y820" s="330">
        <v>186</v>
      </c>
      <c r="Z820" s="330">
        <v>153</v>
      </c>
      <c r="AA820" s="330">
        <v>33</v>
      </c>
      <c r="AB820" s="16" t="str">
        <v>S25</v>
      </c>
    </row>
    <row r="821" spans="1:28" x14ac:dyDescent="0.35">
      <c r="A821" s="331">
        <v>45715</v>
      </c>
      <c r="B821" s="330" t="str">
        <v>Fruit Viaggi</v>
      </c>
      <c r="C821" s="330" t="str">
        <v>Tour Operator</v>
      </c>
      <c r="D821" s="330" t="str">
        <v/>
      </c>
      <c r="E821" s="330" t="str">
        <v/>
      </c>
      <c r="F821" s="330" t="str">
        <v>RT</v>
      </c>
      <c r="G821" s="330" t="str">
        <v>Inbound</v>
      </c>
      <c r="H821" s="330" t="str">
        <v>4S6005</v>
      </c>
      <c r="I821" s="331" t="str">
        <v>SSH-FCO</v>
      </c>
      <c r="J821" s="884">
        <v>45891</v>
      </c>
      <c r="K821" s="330">
        <v>20</v>
      </c>
      <c r="L821" s="330">
        <v>20</v>
      </c>
      <c r="M821" s="330">
        <v>270</v>
      </c>
      <c r="N821" s="330">
        <v>0</v>
      </c>
      <c r="O821" s="330">
        <v>0</v>
      </c>
      <c r="P821" s="330">
        <v>5400</v>
      </c>
      <c r="Q821" s="330" t="str">
        <v>Confirmed</v>
      </c>
      <c r="R821" s="330" t="str">
        <v>Signed</v>
      </c>
      <c r="S821" s="330" t="str">
        <v>SSH</v>
      </c>
      <c r="T821" s="330" t="str">
        <v>FCO</v>
      </c>
      <c r="U821" s="330" t="str">
        <v>FCO</v>
      </c>
      <c r="V821" s="330">
        <v>5</v>
      </c>
      <c r="W821" s="330">
        <v>176</v>
      </c>
      <c r="X821" s="330" t="str">
        <v>S25-15</v>
      </c>
      <c r="Y821" s="330">
        <v>186</v>
      </c>
      <c r="Z821" s="330">
        <v>186</v>
      </c>
      <c r="AA821" s="330">
        <v>0</v>
      </c>
      <c r="AB821" s="16" t="str">
        <v>S25</v>
      </c>
    </row>
    <row r="822" spans="1:28" x14ac:dyDescent="0.35">
      <c r="A822" s="331">
        <v>45715</v>
      </c>
      <c r="B822" s="330" t="str">
        <v>Fruit Viaggi</v>
      </c>
      <c r="C822" s="330" t="str">
        <v>Tour Operator</v>
      </c>
      <c r="D822" s="330" t="str">
        <v/>
      </c>
      <c r="E822" s="330" t="str">
        <v/>
      </c>
      <c r="F822" s="330" t="str">
        <v>RT</v>
      </c>
      <c r="G822" s="330" t="str">
        <v>Inbound</v>
      </c>
      <c r="H822" s="330" t="str">
        <v>4S6005</v>
      </c>
      <c r="I822" s="331" t="str">
        <v>SSH-FCO</v>
      </c>
      <c r="J822" s="884">
        <v>45898</v>
      </c>
      <c r="K822" s="330">
        <v>20</v>
      </c>
      <c r="L822" s="330">
        <v>20</v>
      </c>
      <c r="M822" s="330">
        <v>270</v>
      </c>
      <c r="N822" s="330">
        <v>0</v>
      </c>
      <c r="O822" s="330">
        <v>0</v>
      </c>
      <c r="P822" s="330">
        <v>5400</v>
      </c>
      <c r="Q822" s="330" t="str">
        <v>Confirmed</v>
      </c>
      <c r="R822" s="330" t="str">
        <v>Signed</v>
      </c>
      <c r="S822" s="330" t="str">
        <v>SSH</v>
      </c>
      <c r="T822" s="330" t="str">
        <v>FCO</v>
      </c>
      <c r="U822" s="330" t="str">
        <v>FCO</v>
      </c>
      <c r="V822" s="330">
        <v>5</v>
      </c>
      <c r="W822" s="330">
        <v>183</v>
      </c>
      <c r="X822" s="330" t="str">
        <v>S25-15</v>
      </c>
      <c r="Y822" s="330">
        <v>186</v>
      </c>
      <c r="Z822" s="330">
        <v>179</v>
      </c>
      <c r="AA822" s="330">
        <v>7</v>
      </c>
      <c r="AB822" s="16" t="str">
        <v>S25</v>
      </c>
    </row>
    <row r="823" spans="1:28" x14ac:dyDescent="0.35">
      <c r="A823" s="331">
        <v>45715</v>
      </c>
      <c r="B823" s="330" t="str">
        <v>Fruit Viaggi</v>
      </c>
      <c r="C823" s="330" t="str">
        <v>Tour Operator</v>
      </c>
      <c r="D823" s="330" t="str">
        <v/>
      </c>
      <c r="E823" s="330" t="str">
        <v/>
      </c>
      <c r="F823" s="330" t="str">
        <v>RT</v>
      </c>
      <c r="G823" s="330" t="str">
        <v>Inbound</v>
      </c>
      <c r="H823" s="330" t="str">
        <v>4S6005</v>
      </c>
      <c r="I823" s="331" t="str">
        <v>SSH-FCO</v>
      </c>
      <c r="J823" s="884">
        <v>45905</v>
      </c>
      <c r="K823" s="330">
        <v>20</v>
      </c>
      <c r="L823" s="330">
        <v>20</v>
      </c>
      <c r="M823" s="330">
        <v>270</v>
      </c>
      <c r="N823" s="330">
        <v>0</v>
      </c>
      <c r="O823" s="330">
        <v>0</v>
      </c>
      <c r="P823" s="330">
        <v>5400</v>
      </c>
      <c r="Q823" s="330" t="str">
        <v>Confirmed</v>
      </c>
      <c r="R823" s="330" t="str">
        <v>Signed</v>
      </c>
      <c r="S823" s="330" t="str">
        <v>SSH</v>
      </c>
      <c r="T823" s="330" t="str">
        <v>FCO</v>
      </c>
      <c r="U823" s="330" t="str">
        <v>FCO</v>
      </c>
      <c r="V823" s="330">
        <v>5</v>
      </c>
      <c r="W823" s="330">
        <v>190</v>
      </c>
      <c r="X823" s="330" t="str">
        <v>S25-15</v>
      </c>
      <c r="Y823" s="330">
        <v>186</v>
      </c>
      <c r="Z823" s="330">
        <v>136</v>
      </c>
      <c r="AA823" s="330">
        <v>50</v>
      </c>
      <c r="AB823" s="16" t="str">
        <v>S25</v>
      </c>
    </row>
    <row r="824" spans="1:28" x14ac:dyDescent="0.35">
      <c r="A824" s="331">
        <v>45715</v>
      </c>
      <c r="B824" s="330" t="str">
        <v>Fruit Viaggi</v>
      </c>
      <c r="C824" s="330" t="str">
        <v>Tour Operator</v>
      </c>
      <c r="D824" s="330" t="str">
        <v/>
      </c>
      <c r="E824" s="330" t="str">
        <v/>
      </c>
      <c r="F824" s="330" t="str">
        <v>RT</v>
      </c>
      <c r="G824" s="330" t="str">
        <v>Inbound</v>
      </c>
      <c r="H824" s="330" t="str">
        <v>4S6005</v>
      </c>
      <c r="I824" s="331" t="str">
        <v>SSH-FCO</v>
      </c>
      <c r="J824" s="884">
        <v>45912</v>
      </c>
      <c r="K824" s="330">
        <v>0</v>
      </c>
      <c r="L824" s="330">
        <v>0</v>
      </c>
      <c r="M824" s="330">
        <v>270</v>
      </c>
      <c r="N824" s="330">
        <v>0</v>
      </c>
      <c r="O824" s="330">
        <v>0</v>
      </c>
      <c r="P824" s="330">
        <v>0</v>
      </c>
      <c r="Q824" s="330" t="str">
        <v>Confirmed</v>
      </c>
      <c r="R824" s="330" t="str">
        <v>Signed</v>
      </c>
      <c r="S824" s="330" t="str">
        <v>SSH</v>
      </c>
      <c r="T824" s="330" t="str">
        <v>FCO</v>
      </c>
      <c r="U824" s="330" t="str">
        <v>FCO</v>
      </c>
      <c r="V824" s="330">
        <v>5</v>
      </c>
      <c r="W824" s="330">
        <v>197</v>
      </c>
      <c r="X824" s="330" t="str">
        <v/>
      </c>
      <c r="Y824" s="330" t="str">
        <v/>
      </c>
      <c r="Z824" s="330" t="str">
        <v/>
      </c>
      <c r="AA824" s="330" t="str">
        <v/>
      </c>
      <c r="AB824" s="16" t="str">
        <v/>
      </c>
    </row>
    <row r="825" spans="1:28" x14ac:dyDescent="0.35">
      <c r="A825" s="331">
        <v>45715</v>
      </c>
      <c r="B825" s="330" t="str">
        <v>Fruit Viaggi</v>
      </c>
      <c r="C825" s="330" t="str">
        <v>Tour Operator</v>
      </c>
      <c r="D825" s="330" t="str">
        <v/>
      </c>
      <c r="E825" s="330" t="str">
        <v/>
      </c>
      <c r="F825" s="330" t="str">
        <v>RT</v>
      </c>
      <c r="G825" s="330" t="str">
        <v>Outbound</v>
      </c>
      <c r="H825" s="330" t="str">
        <v>NE5127</v>
      </c>
      <c r="I825" s="331" t="str">
        <v>BRI-SSH</v>
      </c>
      <c r="J825" s="884">
        <v>45877</v>
      </c>
      <c r="K825" s="330">
        <v>20</v>
      </c>
      <c r="L825" s="330">
        <v>20</v>
      </c>
      <c r="M825" s="330">
        <v>215</v>
      </c>
      <c r="N825" s="330">
        <v>0</v>
      </c>
      <c r="O825" s="330">
        <v>0</v>
      </c>
      <c r="P825" s="330">
        <v>4300</v>
      </c>
      <c r="Q825" s="330" t="str">
        <v>Confirmed</v>
      </c>
      <c r="R825" s="330" t="str">
        <v>Signed</v>
      </c>
      <c r="S825" s="330" t="str">
        <v>BRI</v>
      </c>
      <c r="T825" s="330" t="str">
        <v>SSH</v>
      </c>
      <c r="U825" s="330" t="str">
        <v>BRI</v>
      </c>
      <c r="V825" s="330">
        <v>5</v>
      </c>
      <c r="W825" s="330">
        <v>162</v>
      </c>
      <c r="X825" s="330" t="str">
        <v>S25-03</v>
      </c>
      <c r="Y825" s="330">
        <v>179</v>
      </c>
      <c r="Z825" s="330">
        <v>175</v>
      </c>
      <c r="AA825" s="330">
        <v>4</v>
      </c>
      <c r="AB825" s="16" t="str">
        <v>S25</v>
      </c>
    </row>
    <row r="826" spans="1:28" x14ac:dyDescent="0.35">
      <c r="A826" s="331">
        <v>45715</v>
      </c>
      <c r="B826" s="330" t="str">
        <v>Fruit Viaggi</v>
      </c>
      <c r="C826" s="330" t="str">
        <v>Tour Operator</v>
      </c>
      <c r="D826" s="330" t="str">
        <v/>
      </c>
      <c r="E826" s="330" t="str">
        <v/>
      </c>
      <c r="F826" s="330" t="str">
        <v>RT</v>
      </c>
      <c r="G826" s="330" t="str">
        <v>Outbound</v>
      </c>
      <c r="H826" s="330" t="str">
        <v>NE5127</v>
      </c>
      <c r="I826" s="331" t="str">
        <v>BRI-SSH</v>
      </c>
      <c r="J826" s="884">
        <v>45884</v>
      </c>
      <c r="K826" s="330">
        <v>20</v>
      </c>
      <c r="L826" s="330">
        <v>20</v>
      </c>
      <c r="M826" s="330">
        <v>215</v>
      </c>
      <c r="N826" s="330">
        <v>0</v>
      </c>
      <c r="O826" s="330">
        <v>0</v>
      </c>
      <c r="P826" s="330">
        <v>4300</v>
      </c>
      <c r="Q826" s="330" t="str">
        <v>Confirmed</v>
      </c>
      <c r="R826" s="330" t="str">
        <v>Signed</v>
      </c>
      <c r="S826" s="330" t="str">
        <v>BRI</v>
      </c>
      <c r="T826" s="330" t="str">
        <v>SSH</v>
      </c>
      <c r="U826" s="330" t="str">
        <v>BRI</v>
      </c>
      <c r="V826" s="330">
        <v>5</v>
      </c>
      <c r="W826" s="330">
        <v>169</v>
      </c>
      <c r="X826" s="330" t="str">
        <v>S25-03</v>
      </c>
      <c r="Y826" s="330">
        <v>179</v>
      </c>
      <c r="Z826" s="330">
        <v>176</v>
      </c>
      <c r="AA826" s="330">
        <v>3</v>
      </c>
      <c r="AB826" s="16" t="str">
        <v>S25</v>
      </c>
    </row>
    <row r="827" spans="1:28" x14ac:dyDescent="0.35">
      <c r="A827" s="331">
        <v>45715</v>
      </c>
      <c r="B827" s="330" t="str">
        <v>Fruit Viaggi</v>
      </c>
      <c r="C827" s="330" t="str">
        <v>Tour Operator</v>
      </c>
      <c r="D827" s="330" t="str">
        <v/>
      </c>
      <c r="E827" s="330" t="str">
        <v/>
      </c>
      <c r="F827" s="330" t="str">
        <v>RT</v>
      </c>
      <c r="G827" s="330" t="str">
        <v>Outbound</v>
      </c>
      <c r="H827" s="330" t="str">
        <v>NE5127</v>
      </c>
      <c r="I827" s="331" t="str">
        <v>BRI-SSH</v>
      </c>
      <c r="J827" s="884">
        <v>45891</v>
      </c>
      <c r="K827" s="330">
        <v>20</v>
      </c>
      <c r="L827" s="330">
        <v>20</v>
      </c>
      <c r="M827" s="330">
        <v>215</v>
      </c>
      <c r="N827" s="330">
        <v>0</v>
      </c>
      <c r="O827" s="330">
        <v>0</v>
      </c>
      <c r="P827" s="330">
        <v>4300</v>
      </c>
      <c r="Q827" s="330" t="str">
        <v>Confirmed</v>
      </c>
      <c r="R827" s="330" t="str">
        <v>Signed</v>
      </c>
      <c r="S827" s="330" t="str">
        <v>BRI</v>
      </c>
      <c r="T827" s="330" t="str">
        <v>SSH</v>
      </c>
      <c r="U827" s="330" t="str">
        <v>BRI</v>
      </c>
      <c r="V827" s="330">
        <v>5</v>
      </c>
      <c r="W827" s="330">
        <v>176</v>
      </c>
      <c r="X827" s="330" t="str">
        <v>S25-03</v>
      </c>
      <c r="Y827" s="330">
        <v>179</v>
      </c>
      <c r="Z827" s="330">
        <v>175</v>
      </c>
      <c r="AA827" s="330">
        <v>4</v>
      </c>
      <c r="AB827" s="16" t="str">
        <v>S25</v>
      </c>
    </row>
    <row r="828" spans="1:28" x14ac:dyDescent="0.35">
      <c r="A828" s="331">
        <v>45715</v>
      </c>
      <c r="B828" s="330" t="str">
        <v>Fruit Viaggi</v>
      </c>
      <c r="C828" s="330" t="str">
        <v>Tour Operator</v>
      </c>
      <c r="D828" s="330" t="str">
        <v/>
      </c>
      <c r="E828" s="330" t="str">
        <v/>
      </c>
      <c r="F828" s="330" t="str">
        <v>RT</v>
      </c>
      <c r="G828" s="330" t="str">
        <v>Outbound</v>
      </c>
      <c r="H828" s="330" t="str">
        <v>NE5127</v>
      </c>
      <c r="I828" s="331" t="str">
        <v>BRI-SSH</v>
      </c>
      <c r="J828" s="884">
        <v>45898</v>
      </c>
      <c r="K828" s="330">
        <v>20</v>
      </c>
      <c r="L828" s="330">
        <v>20</v>
      </c>
      <c r="M828" s="330">
        <v>215</v>
      </c>
      <c r="N828" s="330">
        <v>0</v>
      </c>
      <c r="O828" s="330">
        <v>0</v>
      </c>
      <c r="P828" s="330">
        <v>4300</v>
      </c>
      <c r="Q828" s="330" t="str">
        <v>Confirmed</v>
      </c>
      <c r="R828" s="330" t="str">
        <v>Signed</v>
      </c>
      <c r="S828" s="330" t="str">
        <v>BRI</v>
      </c>
      <c r="T828" s="330" t="str">
        <v>SSH</v>
      </c>
      <c r="U828" s="330" t="str">
        <v>BRI</v>
      </c>
      <c r="V828" s="330">
        <v>5</v>
      </c>
      <c r="W828" s="330">
        <v>183</v>
      </c>
      <c r="X828" s="330" t="str">
        <v>S25-03</v>
      </c>
      <c r="Y828" s="330">
        <v>179</v>
      </c>
      <c r="Z828" s="330">
        <v>165</v>
      </c>
      <c r="AA828" s="330">
        <v>14</v>
      </c>
      <c r="AB828" s="16" t="str">
        <v>S25</v>
      </c>
    </row>
    <row r="829" spans="1:28" x14ac:dyDescent="0.35">
      <c r="A829" s="331">
        <v>45715</v>
      </c>
      <c r="B829" s="330" t="str">
        <v>Fruit Viaggi</v>
      </c>
      <c r="C829" s="330" t="str">
        <v>Tour Operator</v>
      </c>
      <c r="D829" s="330" t="str">
        <v/>
      </c>
      <c r="E829" s="330" t="str">
        <v/>
      </c>
      <c r="F829" s="330" t="str">
        <v>RT</v>
      </c>
      <c r="G829" s="330" t="str">
        <v>Inbound</v>
      </c>
      <c r="H829" s="330" t="str">
        <v>NE5126</v>
      </c>
      <c r="I829" s="331" t="str">
        <v>SSH-BRI</v>
      </c>
      <c r="J829" s="884">
        <v>45884</v>
      </c>
      <c r="K829" s="330">
        <v>20</v>
      </c>
      <c r="L829" s="330">
        <v>20</v>
      </c>
      <c r="M829" s="330">
        <v>215</v>
      </c>
      <c r="N829" s="330">
        <v>0</v>
      </c>
      <c r="O829" s="330">
        <v>0</v>
      </c>
      <c r="P829" s="330">
        <v>4300</v>
      </c>
      <c r="Q829" s="330" t="str">
        <v>Confirmed</v>
      </c>
      <c r="R829" s="330" t="str">
        <v>Signed</v>
      </c>
      <c r="S829" s="330" t="str">
        <v>SSH</v>
      </c>
      <c r="T829" s="330" t="str">
        <v>BRI</v>
      </c>
      <c r="U829" s="330" t="str">
        <v>BRI</v>
      </c>
      <c r="V829" s="330">
        <v>5</v>
      </c>
      <c r="W829" s="330">
        <v>169</v>
      </c>
      <c r="X829" s="330" t="str">
        <v>S25-03</v>
      </c>
      <c r="Y829" s="330">
        <v>179</v>
      </c>
      <c r="Z829" s="330">
        <v>175</v>
      </c>
      <c r="AA829" s="330">
        <v>4</v>
      </c>
      <c r="AB829" s="16" t="str">
        <v>S25</v>
      </c>
    </row>
    <row r="830" spans="1:28" x14ac:dyDescent="0.35">
      <c r="A830" s="331">
        <v>45715</v>
      </c>
      <c r="B830" s="330" t="str">
        <v>Fruit Viaggi</v>
      </c>
      <c r="C830" s="330" t="str">
        <v>Tour Operator</v>
      </c>
      <c r="D830" s="330" t="str">
        <v/>
      </c>
      <c r="E830" s="330" t="str">
        <v/>
      </c>
      <c r="F830" s="330" t="str">
        <v>RT</v>
      </c>
      <c r="G830" s="330" t="str">
        <v>Inbound</v>
      </c>
      <c r="H830" s="330" t="str">
        <v>NE5126</v>
      </c>
      <c r="I830" s="331" t="str">
        <v>SSH-BRI</v>
      </c>
      <c r="J830" s="884">
        <v>45891</v>
      </c>
      <c r="K830" s="330">
        <v>20</v>
      </c>
      <c r="L830" s="330">
        <v>20</v>
      </c>
      <c r="M830" s="330">
        <v>215</v>
      </c>
      <c r="N830" s="330">
        <v>0</v>
      </c>
      <c r="O830" s="330">
        <v>0</v>
      </c>
      <c r="P830" s="330">
        <v>4300</v>
      </c>
      <c r="Q830" s="330" t="str">
        <v>Confirmed</v>
      </c>
      <c r="R830" s="330" t="str">
        <v>Signed</v>
      </c>
      <c r="S830" s="330" t="str">
        <v>SSH</v>
      </c>
      <c r="T830" s="330" t="str">
        <v>BRI</v>
      </c>
      <c r="U830" s="330" t="str">
        <v>BRI</v>
      </c>
      <c r="V830" s="330">
        <v>5</v>
      </c>
      <c r="W830" s="330">
        <v>176</v>
      </c>
      <c r="X830" s="330" t="str">
        <v>S25-03</v>
      </c>
      <c r="Y830" s="330">
        <v>179</v>
      </c>
      <c r="Z830" s="330">
        <v>176</v>
      </c>
      <c r="AA830" s="330">
        <v>3</v>
      </c>
      <c r="AB830" s="16" t="str">
        <v>S25</v>
      </c>
    </row>
    <row r="831" spans="1:28" x14ac:dyDescent="0.35">
      <c r="A831" s="331">
        <v>45715</v>
      </c>
      <c r="B831" s="330" t="str">
        <v>Fruit Viaggi</v>
      </c>
      <c r="C831" s="330" t="str">
        <v>Tour Operator</v>
      </c>
      <c r="D831" s="330" t="str">
        <v/>
      </c>
      <c r="E831" s="330" t="str">
        <v/>
      </c>
      <c r="F831" s="330" t="str">
        <v>RT</v>
      </c>
      <c r="G831" s="330" t="str">
        <v>Inbound</v>
      </c>
      <c r="H831" s="330" t="str">
        <v>NE5126</v>
      </c>
      <c r="I831" s="331" t="str">
        <v>SSH-BRI</v>
      </c>
      <c r="J831" s="884">
        <v>45898</v>
      </c>
      <c r="K831" s="330">
        <v>20</v>
      </c>
      <c r="L831" s="330">
        <v>20</v>
      </c>
      <c r="M831" s="330">
        <v>215</v>
      </c>
      <c r="N831" s="330">
        <v>0</v>
      </c>
      <c r="O831" s="330">
        <v>0</v>
      </c>
      <c r="P831" s="330">
        <v>4300</v>
      </c>
      <c r="Q831" s="330" t="str">
        <v>Confirmed</v>
      </c>
      <c r="R831" s="330" t="str">
        <v>Signed</v>
      </c>
      <c r="S831" s="330" t="str">
        <v>SSH</v>
      </c>
      <c r="T831" s="330" t="str">
        <v>BRI</v>
      </c>
      <c r="U831" s="330" t="str">
        <v>BRI</v>
      </c>
      <c r="V831" s="330">
        <v>5</v>
      </c>
      <c r="W831" s="330">
        <v>183</v>
      </c>
      <c r="X831" s="330" t="str">
        <v>S25-03</v>
      </c>
      <c r="Y831" s="330">
        <v>179</v>
      </c>
      <c r="Z831" s="330">
        <v>175</v>
      </c>
      <c r="AA831" s="330">
        <v>4</v>
      </c>
      <c r="AB831" s="16" t="str">
        <v>S25</v>
      </c>
    </row>
    <row r="832" spans="1:28" x14ac:dyDescent="0.35">
      <c r="A832" s="331">
        <v>45715</v>
      </c>
      <c r="B832" s="330" t="str">
        <v>Fruit Viaggi</v>
      </c>
      <c r="C832" s="330" t="str">
        <v>Tour Operator</v>
      </c>
      <c r="D832" s="330" t="str">
        <v/>
      </c>
      <c r="E832" s="330" t="str">
        <v/>
      </c>
      <c r="F832" s="330" t="str">
        <v>RT</v>
      </c>
      <c r="G832" s="330" t="str">
        <v>Inbound</v>
      </c>
      <c r="H832" s="330" t="str">
        <v>NE5126</v>
      </c>
      <c r="I832" s="331" t="str">
        <v>SSH-BRI</v>
      </c>
      <c r="J832" s="884">
        <v>45905</v>
      </c>
      <c r="K832" s="330">
        <v>20</v>
      </c>
      <c r="L832" s="330">
        <v>20</v>
      </c>
      <c r="M832" s="330">
        <v>215</v>
      </c>
      <c r="N832" s="330">
        <v>0</v>
      </c>
      <c r="O832" s="330">
        <v>0</v>
      </c>
      <c r="P832" s="330">
        <v>4300</v>
      </c>
      <c r="Q832" s="330" t="str">
        <v>Confirmed</v>
      </c>
      <c r="R832" s="330" t="str">
        <v>Signed</v>
      </c>
      <c r="S832" s="330" t="str">
        <v>SSH</v>
      </c>
      <c r="T832" s="330" t="str">
        <v>BRI</v>
      </c>
      <c r="U832" s="330" t="str">
        <v>BRI</v>
      </c>
      <c r="V832" s="330">
        <v>5</v>
      </c>
      <c r="W832" s="330">
        <v>190</v>
      </c>
      <c r="X832" s="330" t="str">
        <v>S25-03</v>
      </c>
      <c r="Y832" s="330">
        <v>179</v>
      </c>
      <c r="Z832" s="330">
        <v>165</v>
      </c>
      <c r="AA832" s="330">
        <v>14</v>
      </c>
      <c r="AB832" s="16" t="str">
        <v>S25</v>
      </c>
    </row>
    <row r="833" spans="1:28" x14ac:dyDescent="0.35">
      <c r="A833" s="331">
        <v>45715</v>
      </c>
      <c r="B833" s="330" t="str">
        <v>Fruit Viaggi</v>
      </c>
      <c r="C833" s="330" t="str">
        <v>Tour Operator</v>
      </c>
      <c r="D833" s="330" t="str">
        <v/>
      </c>
      <c r="E833" s="330" t="str">
        <v/>
      </c>
      <c r="F833" s="330" t="str">
        <v>RT</v>
      </c>
      <c r="G833" s="330" t="str">
        <v>Outbound</v>
      </c>
      <c r="H833" s="330" t="str">
        <v>NE7121</v>
      </c>
      <c r="I833" s="331" t="str">
        <v>NAP-SSH</v>
      </c>
      <c r="J833" s="884">
        <v>45865</v>
      </c>
      <c r="K833" s="330">
        <v>40</v>
      </c>
      <c r="L833" s="330">
        <v>40</v>
      </c>
      <c r="M833" s="330">
        <v>225</v>
      </c>
      <c r="N833" s="330">
        <v>0</v>
      </c>
      <c r="O833" s="330">
        <v>0</v>
      </c>
      <c r="P833" s="330">
        <v>9000</v>
      </c>
      <c r="Q833" s="330" t="str">
        <v>Confirmed</v>
      </c>
      <c r="R833" s="330" t="str">
        <v>Signed</v>
      </c>
      <c r="S833" s="330" t="str">
        <v>NAP</v>
      </c>
      <c r="T833" s="330" t="str">
        <v>SSH</v>
      </c>
      <c r="U833" s="330" t="str">
        <v>NAP</v>
      </c>
      <c r="V833" s="330">
        <v>7</v>
      </c>
      <c r="W833" s="330">
        <v>150</v>
      </c>
      <c r="X833" s="330" t="str">
        <v>S25-06</v>
      </c>
      <c r="Y833" s="330">
        <v>179</v>
      </c>
      <c r="Z833" s="330">
        <v>170</v>
      </c>
      <c r="AA833" s="330">
        <v>9</v>
      </c>
      <c r="AB833" s="16" t="str">
        <v>S25</v>
      </c>
    </row>
    <row r="834" spans="1:28" x14ac:dyDescent="0.35">
      <c r="A834" s="331">
        <v>45715</v>
      </c>
      <c r="B834" s="330" t="str">
        <v>Fruit Viaggi</v>
      </c>
      <c r="C834" s="330" t="str">
        <v>Tour Operator</v>
      </c>
      <c r="D834" s="330" t="str">
        <v/>
      </c>
      <c r="E834" s="330" t="str">
        <v/>
      </c>
      <c r="F834" s="330" t="str">
        <v>RT</v>
      </c>
      <c r="G834" s="330" t="str">
        <v>Outbound</v>
      </c>
      <c r="H834" s="330" t="str">
        <v>NE7121</v>
      </c>
      <c r="I834" s="331" t="str">
        <v>NAP-SSH</v>
      </c>
      <c r="J834" s="884">
        <v>45872</v>
      </c>
      <c r="K834" s="330">
        <v>40</v>
      </c>
      <c r="L834" s="330">
        <v>40</v>
      </c>
      <c r="M834" s="330">
        <v>225</v>
      </c>
      <c r="N834" s="330">
        <v>0</v>
      </c>
      <c r="O834" s="330">
        <v>0</v>
      </c>
      <c r="P834" s="330">
        <v>9000</v>
      </c>
      <c r="Q834" s="330" t="str">
        <v>Confirmed</v>
      </c>
      <c r="R834" s="330" t="str">
        <v>Signed</v>
      </c>
      <c r="S834" s="330" t="str">
        <v>NAP</v>
      </c>
      <c r="T834" s="330" t="str">
        <v>SSH</v>
      </c>
      <c r="U834" s="330" t="str">
        <v>NAP</v>
      </c>
      <c r="V834" s="330">
        <v>7</v>
      </c>
      <c r="W834" s="330">
        <v>157</v>
      </c>
      <c r="X834" s="330" t="str">
        <v>S25-06</v>
      </c>
      <c r="Y834" s="330">
        <v>179</v>
      </c>
      <c r="Z834" s="330">
        <v>170</v>
      </c>
      <c r="AA834" s="330">
        <v>9</v>
      </c>
      <c r="AB834" s="16" t="str">
        <v>S25</v>
      </c>
    </row>
    <row r="835" spans="1:28" x14ac:dyDescent="0.35">
      <c r="A835" s="331">
        <v>45715</v>
      </c>
      <c r="B835" s="330" t="str">
        <v>Fruit Viaggi</v>
      </c>
      <c r="C835" s="330" t="str">
        <v>Tour Operator</v>
      </c>
      <c r="D835" s="330" t="str">
        <v/>
      </c>
      <c r="E835" s="330" t="str">
        <v/>
      </c>
      <c r="F835" s="330" t="str">
        <v>RT</v>
      </c>
      <c r="G835" s="330" t="str">
        <v>Outbound</v>
      </c>
      <c r="H835" s="330" t="str">
        <v>NE7121</v>
      </c>
      <c r="I835" s="331" t="str">
        <v>NAP-SSH</v>
      </c>
      <c r="J835" s="884">
        <v>45879</v>
      </c>
      <c r="K835" s="330">
        <v>40</v>
      </c>
      <c r="L835" s="330">
        <v>40</v>
      </c>
      <c r="M835" s="330">
        <v>225</v>
      </c>
      <c r="N835" s="330">
        <v>0</v>
      </c>
      <c r="O835" s="330">
        <v>0</v>
      </c>
      <c r="P835" s="330">
        <v>9000</v>
      </c>
      <c r="Q835" s="330" t="str">
        <v>Confirmed</v>
      </c>
      <c r="R835" s="330" t="str">
        <v>Signed</v>
      </c>
      <c r="S835" s="330" t="str">
        <v>NAP</v>
      </c>
      <c r="T835" s="330" t="str">
        <v>SSH</v>
      </c>
      <c r="U835" s="330" t="str">
        <v>NAP</v>
      </c>
      <c r="V835" s="330">
        <v>7</v>
      </c>
      <c r="W835" s="330">
        <v>164</v>
      </c>
      <c r="X835" s="330" t="str">
        <v>S25-06</v>
      </c>
      <c r="Y835" s="330">
        <v>179</v>
      </c>
      <c r="Z835" s="330">
        <v>176</v>
      </c>
      <c r="AA835" s="330">
        <v>3</v>
      </c>
      <c r="AB835" s="16" t="str">
        <v>S25</v>
      </c>
    </row>
    <row r="836" spans="1:28" x14ac:dyDescent="0.35">
      <c r="A836" s="331">
        <v>45715</v>
      </c>
      <c r="B836" s="330" t="str">
        <v>Fruit Viaggi</v>
      </c>
      <c r="C836" s="330" t="str">
        <v>Tour Operator</v>
      </c>
      <c r="D836" s="330" t="str">
        <v/>
      </c>
      <c r="E836" s="330" t="str">
        <v/>
      </c>
      <c r="F836" s="330" t="str">
        <v>RT</v>
      </c>
      <c r="G836" s="330" t="str">
        <v>Outbound</v>
      </c>
      <c r="H836" s="330" t="str">
        <v>NE7121</v>
      </c>
      <c r="I836" s="331" t="str">
        <v>NAP-SSH</v>
      </c>
      <c r="J836" s="884">
        <v>45886</v>
      </c>
      <c r="K836" s="330">
        <v>40</v>
      </c>
      <c r="L836" s="330">
        <v>40</v>
      </c>
      <c r="M836" s="330">
        <v>225</v>
      </c>
      <c r="N836" s="330">
        <v>0</v>
      </c>
      <c r="O836" s="330">
        <v>0</v>
      </c>
      <c r="P836" s="330">
        <v>9000</v>
      </c>
      <c r="Q836" s="330" t="str">
        <v>Confirmed</v>
      </c>
      <c r="R836" s="330" t="str">
        <v>Signed</v>
      </c>
      <c r="S836" s="330" t="str">
        <v>NAP</v>
      </c>
      <c r="T836" s="330" t="str">
        <v>SSH</v>
      </c>
      <c r="U836" s="330" t="str">
        <v>NAP</v>
      </c>
      <c r="V836" s="330">
        <v>7</v>
      </c>
      <c r="W836" s="330">
        <v>171</v>
      </c>
      <c r="X836" s="330" t="str">
        <v>S25-06</v>
      </c>
      <c r="Y836" s="330">
        <v>179</v>
      </c>
      <c r="Z836" s="330">
        <v>170</v>
      </c>
      <c r="AA836" s="330">
        <v>9</v>
      </c>
      <c r="AB836" s="16" t="str">
        <v>S25</v>
      </c>
    </row>
    <row r="837" spans="1:28" x14ac:dyDescent="0.35">
      <c r="A837" s="331">
        <v>45715</v>
      </c>
      <c r="B837" s="330" t="str">
        <v>Fruit Viaggi</v>
      </c>
      <c r="C837" s="330" t="str">
        <v>Tour Operator</v>
      </c>
      <c r="D837" s="330" t="str">
        <v/>
      </c>
      <c r="E837" s="330" t="str">
        <v/>
      </c>
      <c r="F837" s="330" t="str">
        <v>RT</v>
      </c>
      <c r="G837" s="330" t="str">
        <v>Outbound</v>
      </c>
      <c r="H837" s="330" t="str">
        <v>NE7121</v>
      </c>
      <c r="I837" s="331" t="str">
        <v>NAP-SSH</v>
      </c>
      <c r="J837" s="884">
        <v>45893</v>
      </c>
      <c r="K837" s="330">
        <v>40</v>
      </c>
      <c r="L837" s="330">
        <v>40</v>
      </c>
      <c r="M837" s="330">
        <v>225</v>
      </c>
      <c r="N837" s="330">
        <v>0</v>
      </c>
      <c r="O837" s="330">
        <v>0</v>
      </c>
      <c r="P837" s="330">
        <v>9000</v>
      </c>
      <c r="Q837" s="330" t="str">
        <v>Confirmed</v>
      </c>
      <c r="R837" s="330" t="str">
        <v>Signed</v>
      </c>
      <c r="S837" s="330" t="str">
        <v>NAP</v>
      </c>
      <c r="T837" s="330" t="str">
        <v>SSH</v>
      </c>
      <c r="U837" s="330" t="str">
        <v>NAP</v>
      </c>
      <c r="V837" s="330">
        <v>7</v>
      </c>
      <c r="W837" s="330">
        <v>178</v>
      </c>
      <c r="X837" s="330" t="str">
        <v>S25-06</v>
      </c>
      <c r="Y837" s="330">
        <v>179</v>
      </c>
      <c r="Z837" s="330">
        <v>170</v>
      </c>
      <c r="AA837" s="330">
        <v>9</v>
      </c>
      <c r="AB837" s="16" t="str">
        <v>S25</v>
      </c>
    </row>
    <row r="838" spans="1:28" x14ac:dyDescent="0.35">
      <c r="A838" s="331">
        <v>45715</v>
      </c>
      <c r="B838" s="330" t="str">
        <v>Fruit Viaggi</v>
      </c>
      <c r="C838" s="330" t="str">
        <v>Tour Operator</v>
      </c>
      <c r="D838" s="330" t="str">
        <v/>
      </c>
      <c r="E838" s="330" t="str">
        <v/>
      </c>
      <c r="F838" s="330" t="str">
        <v>RT</v>
      </c>
      <c r="G838" s="330" t="str">
        <v>Outbound</v>
      </c>
      <c r="H838" s="330" t="str">
        <v>NE7121</v>
      </c>
      <c r="I838" s="331" t="str">
        <v>NAP-SSH</v>
      </c>
      <c r="J838" s="884">
        <v>45900</v>
      </c>
      <c r="K838" s="330">
        <v>40</v>
      </c>
      <c r="L838" s="330">
        <v>40</v>
      </c>
      <c r="M838" s="330">
        <v>225</v>
      </c>
      <c r="N838" s="330">
        <v>0</v>
      </c>
      <c r="O838" s="330">
        <v>0</v>
      </c>
      <c r="P838" s="330">
        <v>9000</v>
      </c>
      <c r="Q838" s="330" t="str">
        <v>Confirmed</v>
      </c>
      <c r="R838" s="330" t="str">
        <v>Signed</v>
      </c>
      <c r="S838" s="330" t="str">
        <v>NAP</v>
      </c>
      <c r="T838" s="330" t="str">
        <v>SSH</v>
      </c>
      <c r="U838" s="330" t="str">
        <v>NAP</v>
      </c>
      <c r="V838" s="330">
        <v>7</v>
      </c>
      <c r="W838" s="330">
        <v>185</v>
      </c>
      <c r="X838" s="330" t="str">
        <v>S25-06</v>
      </c>
      <c r="Y838" s="330">
        <v>179</v>
      </c>
      <c r="Z838" s="330">
        <v>170</v>
      </c>
      <c r="AA838" s="330">
        <v>9</v>
      </c>
      <c r="AB838" s="16" t="str">
        <v>S25</v>
      </c>
    </row>
    <row r="839" spans="1:28" x14ac:dyDescent="0.35">
      <c r="A839" s="331">
        <v>45715</v>
      </c>
      <c r="B839" s="330" t="str">
        <v>Fruit Viaggi</v>
      </c>
      <c r="C839" s="330" t="str">
        <v>Tour Operator</v>
      </c>
      <c r="D839" s="330" t="str">
        <v/>
      </c>
      <c r="E839" s="330" t="str">
        <v/>
      </c>
      <c r="F839" s="330" t="str">
        <v>RT</v>
      </c>
      <c r="G839" s="330" t="str">
        <v>Outbound</v>
      </c>
      <c r="H839" s="330" t="str">
        <v>NE7121</v>
      </c>
      <c r="I839" s="331" t="str">
        <v>NAP-SSH</v>
      </c>
      <c r="J839" s="884">
        <v>45907</v>
      </c>
      <c r="K839" s="330">
        <v>40</v>
      </c>
      <c r="L839" s="330">
        <v>40</v>
      </c>
      <c r="M839" s="330">
        <v>225</v>
      </c>
      <c r="N839" s="330">
        <v>0</v>
      </c>
      <c r="O839" s="330">
        <v>0</v>
      </c>
      <c r="P839" s="330">
        <v>9000</v>
      </c>
      <c r="Q839" s="330" t="str">
        <v>Confirmed</v>
      </c>
      <c r="R839" s="330" t="str">
        <v>Signed</v>
      </c>
      <c r="S839" s="330" t="str">
        <v>NAP</v>
      </c>
      <c r="T839" s="330" t="str">
        <v>SSH</v>
      </c>
      <c r="U839" s="330" t="str">
        <v>NAP</v>
      </c>
      <c r="V839" s="330">
        <v>7</v>
      </c>
      <c r="W839" s="330">
        <v>192</v>
      </c>
      <c r="X839" s="330" t="str">
        <v>S25-06</v>
      </c>
      <c r="Y839" s="330">
        <v>179</v>
      </c>
      <c r="Z839" s="330">
        <v>170</v>
      </c>
      <c r="AA839" s="330">
        <v>9</v>
      </c>
      <c r="AB839" s="16" t="str">
        <v>S25</v>
      </c>
    </row>
    <row r="840" spans="1:28" x14ac:dyDescent="0.35">
      <c r="A840" s="331">
        <v>45715</v>
      </c>
      <c r="B840" s="330" t="str">
        <v>Fruit Viaggi</v>
      </c>
      <c r="C840" s="330" t="str">
        <v>Tour Operator</v>
      </c>
      <c r="D840" s="330" t="str">
        <v/>
      </c>
      <c r="E840" s="330" t="str">
        <v/>
      </c>
      <c r="F840" s="330" t="str">
        <v>RT</v>
      </c>
      <c r="G840" s="330" t="str">
        <v>Inbound</v>
      </c>
      <c r="H840" s="330" t="str">
        <v>NE7120</v>
      </c>
      <c r="I840" s="331" t="str">
        <v>SSH-NAP</v>
      </c>
      <c r="J840" s="884">
        <v>45872</v>
      </c>
      <c r="K840" s="330">
        <v>40</v>
      </c>
      <c r="L840" s="330">
        <v>40</v>
      </c>
      <c r="M840" s="330">
        <v>225</v>
      </c>
      <c r="N840" s="330">
        <v>0</v>
      </c>
      <c r="O840" s="330">
        <v>0</v>
      </c>
      <c r="P840" s="330">
        <v>9000</v>
      </c>
      <c r="Q840" s="330" t="str">
        <v>Confirmed</v>
      </c>
      <c r="R840" s="330" t="str">
        <v>Signed</v>
      </c>
      <c r="S840" s="330" t="str">
        <v>SSH</v>
      </c>
      <c r="T840" s="330" t="str">
        <v>NAP</v>
      </c>
      <c r="U840" s="330" t="str">
        <v>NAP</v>
      </c>
      <c r="V840" s="330">
        <v>7</v>
      </c>
      <c r="W840" s="330">
        <v>157</v>
      </c>
      <c r="X840" s="330" t="str">
        <v>S25-06</v>
      </c>
      <c r="Y840" s="330">
        <v>179</v>
      </c>
      <c r="Z840" s="330">
        <v>170</v>
      </c>
      <c r="AA840" s="330">
        <v>9</v>
      </c>
      <c r="AB840" s="16" t="str">
        <v>S25</v>
      </c>
    </row>
    <row r="841" spans="1:28" x14ac:dyDescent="0.35">
      <c r="A841" s="331">
        <v>45715</v>
      </c>
      <c r="B841" s="330" t="str">
        <v>Fruit Viaggi</v>
      </c>
      <c r="C841" s="330" t="str">
        <v>Tour Operator</v>
      </c>
      <c r="D841" s="330" t="str">
        <v/>
      </c>
      <c r="E841" s="330" t="str">
        <v/>
      </c>
      <c r="F841" s="330" t="str">
        <v>RT</v>
      </c>
      <c r="G841" s="330" t="str">
        <v>Inbound</v>
      </c>
      <c r="H841" s="330" t="str">
        <v>NE7120</v>
      </c>
      <c r="I841" s="331" t="str">
        <v>SSH-NAP</v>
      </c>
      <c r="J841" s="884">
        <v>45879</v>
      </c>
      <c r="K841" s="330">
        <v>40</v>
      </c>
      <c r="L841" s="330">
        <v>40</v>
      </c>
      <c r="M841" s="330">
        <v>225</v>
      </c>
      <c r="N841" s="330">
        <v>0</v>
      </c>
      <c r="O841" s="330">
        <v>0</v>
      </c>
      <c r="P841" s="330">
        <v>9000</v>
      </c>
      <c r="Q841" s="330" t="str">
        <v>Confirmed</v>
      </c>
      <c r="R841" s="330" t="str">
        <v>Signed</v>
      </c>
      <c r="S841" s="330" t="str">
        <v>SSH</v>
      </c>
      <c r="T841" s="330" t="str">
        <v>NAP</v>
      </c>
      <c r="U841" s="330" t="str">
        <v>NAP</v>
      </c>
      <c r="V841" s="330">
        <v>7</v>
      </c>
      <c r="W841" s="330">
        <v>164</v>
      </c>
      <c r="X841" s="330" t="str">
        <v>S25-06</v>
      </c>
      <c r="Y841" s="330">
        <v>179</v>
      </c>
      <c r="Z841" s="330">
        <v>170</v>
      </c>
      <c r="AA841" s="330">
        <v>9</v>
      </c>
      <c r="AB841" s="16" t="str">
        <v>S25</v>
      </c>
    </row>
    <row r="842" spans="1:28" x14ac:dyDescent="0.35">
      <c r="A842" s="331">
        <v>45715</v>
      </c>
      <c r="B842" s="330" t="str">
        <v>Fruit Viaggi</v>
      </c>
      <c r="C842" s="330" t="str">
        <v>Tour Operator</v>
      </c>
      <c r="D842" s="330" t="str">
        <v/>
      </c>
      <c r="E842" s="330" t="str">
        <v/>
      </c>
      <c r="F842" s="330" t="str">
        <v>RT</v>
      </c>
      <c r="G842" s="330" t="str">
        <v>Inbound</v>
      </c>
      <c r="H842" s="330" t="str">
        <v>NE7120</v>
      </c>
      <c r="I842" s="331" t="str">
        <v>SSH-NAP</v>
      </c>
      <c r="J842" s="884">
        <v>45886</v>
      </c>
      <c r="K842" s="330">
        <v>40</v>
      </c>
      <c r="L842" s="330">
        <v>40</v>
      </c>
      <c r="M842" s="330">
        <v>225</v>
      </c>
      <c r="N842" s="330">
        <v>0</v>
      </c>
      <c r="O842" s="330">
        <v>0</v>
      </c>
      <c r="P842" s="330">
        <v>9000</v>
      </c>
      <c r="Q842" s="330" t="str">
        <v>Confirmed</v>
      </c>
      <c r="R842" s="330" t="str">
        <v>Signed</v>
      </c>
      <c r="S842" s="330" t="str">
        <v>SSH</v>
      </c>
      <c r="T842" s="330" t="str">
        <v>NAP</v>
      </c>
      <c r="U842" s="330" t="str">
        <v>NAP</v>
      </c>
      <c r="V842" s="330">
        <v>7</v>
      </c>
      <c r="W842" s="330">
        <v>171</v>
      </c>
      <c r="X842" s="330" t="str">
        <v>S25-06</v>
      </c>
      <c r="Y842" s="330">
        <v>179</v>
      </c>
      <c r="Z842" s="330">
        <v>176</v>
      </c>
      <c r="AA842" s="330">
        <v>3</v>
      </c>
      <c r="AB842" s="16" t="str">
        <v>S25</v>
      </c>
    </row>
    <row r="843" spans="1:28" x14ac:dyDescent="0.35">
      <c r="A843" s="331">
        <v>45715</v>
      </c>
      <c r="B843" s="330" t="str">
        <v>Fruit Viaggi</v>
      </c>
      <c r="C843" s="330" t="str">
        <v>Tour Operator</v>
      </c>
      <c r="D843" s="330" t="str">
        <v/>
      </c>
      <c r="E843" s="330" t="str">
        <v/>
      </c>
      <c r="F843" s="330" t="str">
        <v>RT</v>
      </c>
      <c r="G843" s="330" t="str">
        <v>Inbound</v>
      </c>
      <c r="H843" s="330" t="str">
        <v>NE7120</v>
      </c>
      <c r="I843" s="331" t="str">
        <v>SSH-NAP</v>
      </c>
      <c r="J843" s="884">
        <v>45893</v>
      </c>
      <c r="K843" s="330">
        <v>40</v>
      </c>
      <c r="L843" s="330">
        <v>40</v>
      </c>
      <c r="M843" s="330">
        <v>225</v>
      </c>
      <c r="N843" s="330">
        <v>0</v>
      </c>
      <c r="O843" s="330">
        <v>0</v>
      </c>
      <c r="P843" s="330">
        <v>9000</v>
      </c>
      <c r="Q843" s="330" t="str">
        <v>Confirmed</v>
      </c>
      <c r="R843" s="330" t="str">
        <v>Signed</v>
      </c>
      <c r="S843" s="330" t="str">
        <v>SSH</v>
      </c>
      <c r="T843" s="330" t="str">
        <v>NAP</v>
      </c>
      <c r="U843" s="330" t="str">
        <v>NAP</v>
      </c>
      <c r="V843" s="330">
        <v>7</v>
      </c>
      <c r="W843" s="330">
        <v>178</v>
      </c>
      <c r="X843" s="330" t="str">
        <v>S25-06</v>
      </c>
      <c r="Y843" s="330">
        <v>179</v>
      </c>
      <c r="Z843" s="330">
        <v>170</v>
      </c>
      <c r="AA843" s="330">
        <v>9</v>
      </c>
      <c r="AB843" s="16" t="str">
        <v>S25</v>
      </c>
    </row>
    <row r="844" spans="1:28" x14ac:dyDescent="0.35">
      <c r="A844" s="331">
        <v>45715</v>
      </c>
      <c r="B844" s="330" t="str">
        <v>Fruit Viaggi</v>
      </c>
      <c r="C844" s="330" t="str">
        <v>Tour Operator</v>
      </c>
      <c r="D844" s="330" t="str">
        <v/>
      </c>
      <c r="E844" s="330" t="str">
        <v/>
      </c>
      <c r="F844" s="330" t="str">
        <v>RT</v>
      </c>
      <c r="G844" s="330" t="str">
        <v>Inbound</v>
      </c>
      <c r="H844" s="330" t="str">
        <v>NE7120</v>
      </c>
      <c r="I844" s="331" t="str">
        <v>SSH-NAP</v>
      </c>
      <c r="J844" s="884">
        <v>45900</v>
      </c>
      <c r="K844" s="330">
        <v>40</v>
      </c>
      <c r="L844" s="330">
        <v>40</v>
      </c>
      <c r="M844" s="330">
        <v>225</v>
      </c>
      <c r="N844" s="330">
        <v>0</v>
      </c>
      <c r="O844" s="330">
        <v>0</v>
      </c>
      <c r="P844" s="330">
        <v>9000</v>
      </c>
      <c r="Q844" s="330" t="str">
        <v>Confirmed</v>
      </c>
      <c r="R844" s="330" t="str">
        <v>Signed</v>
      </c>
      <c r="S844" s="330" t="str">
        <v>SSH</v>
      </c>
      <c r="T844" s="330" t="str">
        <v>NAP</v>
      </c>
      <c r="U844" s="330" t="str">
        <v>NAP</v>
      </c>
      <c r="V844" s="330">
        <v>7</v>
      </c>
      <c r="W844" s="330">
        <v>185</v>
      </c>
      <c r="X844" s="330" t="str">
        <v>S25-06</v>
      </c>
      <c r="Y844" s="330">
        <v>179</v>
      </c>
      <c r="Z844" s="330">
        <v>170</v>
      </c>
      <c r="AA844" s="330">
        <v>9</v>
      </c>
      <c r="AB844" s="16" t="str">
        <v>S25</v>
      </c>
    </row>
    <row r="845" spans="1:28" x14ac:dyDescent="0.35">
      <c r="A845" s="331">
        <v>45715</v>
      </c>
      <c r="B845" s="330" t="str">
        <v>Fruit Viaggi</v>
      </c>
      <c r="C845" s="330" t="str">
        <v>Tour Operator</v>
      </c>
      <c r="D845" s="330" t="str">
        <v/>
      </c>
      <c r="E845" s="330" t="str">
        <v/>
      </c>
      <c r="F845" s="330" t="str">
        <v>RT</v>
      </c>
      <c r="G845" s="330" t="str">
        <v>Inbound</v>
      </c>
      <c r="H845" s="330" t="str">
        <v>NE7120</v>
      </c>
      <c r="I845" s="331" t="str">
        <v>SSH-NAP</v>
      </c>
      <c r="J845" s="884">
        <v>45907</v>
      </c>
      <c r="K845" s="330">
        <v>40</v>
      </c>
      <c r="L845" s="330">
        <v>40</v>
      </c>
      <c r="M845" s="330">
        <v>225</v>
      </c>
      <c r="N845" s="330">
        <v>0</v>
      </c>
      <c r="O845" s="330">
        <v>0</v>
      </c>
      <c r="P845" s="330">
        <v>9000</v>
      </c>
      <c r="Q845" s="330" t="str">
        <v>Confirmed</v>
      </c>
      <c r="R845" s="330" t="str">
        <v>Signed</v>
      </c>
      <c r="S845" s="330" t="str">
        <v>SSH</v>
      </c>
      <c r="T845" s="330" t="str">
        <v>NAP</v>
      </c>
      <c r="U845" s="330" t="str">
        <v>NAP</v>
      </c>
      <c r="V845" s="330">
        <v>7</v>
      </c>
      <c r="W845" s="330">
        <v>192</v>
      </c>
      <c r="X845" s="330" t="str">
        <v>S25-06</v>
      </c>
      <c r="Y845" s="330">
        <v>179</v>
      </c>
      <c r="Z845" s="330">
        <v>170</v>
      </c>
      <c r="AA845" s="330">
        <v>9</v>
      </c>
      <c r="AB845" s="16" t="str">
        <v>S25</v>
      </c>
    </row>
    <row r="846" spans="1:28" x14ac:dyDescent="0.35">
      <c r="A846" s="331">
        <v>45715</v>
      </c>
      <c r="B846" s="330" t="str">
        <v>Fruit Viaggi</v>
      </c>
      <c r="C846" s="330" t="str">
        <v>Tour Operator</v>
      </c>
      <c r="D846" s="330" t="str">
        <v/>
      </c>
      <c r="E846" s="330" t="str">
        <v/>
      </c>
      <c r="F846" s="330" t="str">
        <v>RT</v>
      </c>
      <c r="G846" s="330" t="str">
        <v>Inbound</v>
      </c>
      <c r="H846" s="330" t="str">
        <v>NE7120</v>
      </c>
      <c r="I846" s="331" t="str">
        <v>SSH-NAP</v>
      </c>
      <c r="J846" s="884">
        <v>45914</v>
      </c>
      <c r="K846" s="330">
        <v>40</v>
      </c>
      <c r="L846" s="330">
        <v>40</v>
      </c>
      <c r="M846" s="330">
        <v>225</v>
      </c>
      <c r="N846" s="330">
        <v>0</v>
      </c>
      <c r="O846" s="330">
        <v>0</v>
      </c>
      <c r="P846" s="330">
        <v>9000</v>
      </c>
      <c r="Q846" s="330" t="str">
        <v>Confirmed</v>
      </c>
      <c r="R846" s="330" t="str">
        <v>Signed</v>
      </c>
      <c r="S846" s="330" t="str">
        <v>SSH</v>
      </c>
      <c r="T846" s="330" t="str">
        <v>NAP</v>
      </c>
      <c r="U846" s="330" t="str">
        <v>NAP</v>
      </c>
      <c r="V846" s="330">
        <v>7</v>
      </c>
      <c r="W846" s="330">
        <v>199</v>
      </c>
      <c r="X846" s="330" t="str">
        <v>S25-06</v>
      </c>
      <c r="Y846" s="330">
        <v>179</v>
      </c>
      <c r="Z846" s="330">
        <v>170</v>
      </c>
      <c r="AA846" s="330">
        <v>9</v>
      </c>
      <c r="AB846" s="16" t="str">
        <v>S25</v>
      </c>
    </row>
    <row r="847" spans="1:28" x14ac:dyDescent="0.35">
      <c r="A847" s="331">
        <v>45715</v>
      </c>
      <c r="B847" s="330" t="str">
        <v>Fruit Viaggi</v>
      </c>
      <c r="C847" s="330" t="str">
        <v>Tour Operator</v>
      </c>
      <c r="D847" s="330" t="str">
        <v/>
      </c>
      <c r="E847" s="330" t="str">
        <v/>
      </c>
      <c r="F847" s="330" t="str">
        <v>RT</v>
      </c>
      <c r="G847" s="330" t="str">
        <v>Outbound</v>
      </c>
      <c r="H847" s="330" t="str">
        <v>NE1129</v>
      </c>
      <c r="I847" s="331" t="str">
        <v>NAP-SSH</v>
      </c>
      <c r="J847" s="884">
        <v>45880</v>
      </c>
      <c r="K847" s="330">
        <v>50</v>
      </c>
      <c r="L847" s="330">
        <v>50</v>
      </c>
      <c r="M847" s="330">
        <v>260</v>
      </c>
      <c r="N847" s="330">
        <v>0</v>
      </c>
      <c r="O847" s="330">
        <v>0</v>
      </c>
      <c r="P847" s="330">
        <v>13000</v>
      </c>
      <c r="Q847" s="330" t="str">
        <v>Confirmed</v>
      </c>
      <c r="R847" s="330" t="str">
        <v>Signed</v>
      </c>
      <c r="S847" s="330" t="str">
        <v>NAP</v>
      </c>
      <c r="T847" s="330" t="str">
        <v>SSH</v>
      </c>
      <c r="U847" s="330" t="str">
        <v>NAP</v>
      </c>
      <c r="V847" s="330">
        <v>1</v>
      </c>
      <c r="W847" s="330">
        <v>165</v>
      </c>
      <c r="X847" s="330" t="str">
        <v>S25-07</v>
      </c>
      <c r="Y847" s="330">
        <v>179</v>
      </c>
      <c r="Z847" s="330">
        <v>174</v>
      </c>
      <c r="AA847" s="330">
        <v>5</v>
      </c>
      <c r="AB847" s="16" t="str">
        <v>S25</v>
      </c>
    </row>
    <row r="848" spans="1:28" x14ac:dyDescent="0.35">
      <c r="A848" s="331">
        <v>45715</v>
      </c>
      <c r="B848" s="330" t="str">
        <v>Fruit Viaggi</v>
      </c>
      <c r="C848" s="330" t="str">
        <v>Tour Operator</v>
      </c>
      <c r="D848" s="330" t="str">
        <v/>
      </c>
      <c r="E848" s="330" t="str">
        <v/>
      </c>
      <c r="F848" s="330" t="str">
        <v>RT</v>
      </c>
      <c r="G848" s="330" t="str">
        <v>Outbound</v>
      </c>
      <c r="H848" s="330" t="str">
        <v>NE1129</v>
      </c>
      <c r="I848" s="331" t="str">
        <v>NAP-SSH</v>
      </c>
      <c r="J848" s="884">
        <v>45887</v>
      </c>
      <c r="K848" s="330">
        <v>50</v>
      </c>
      <c r="L848" s="330">
        <v>50</v>
      </c>
      <c r="M848" s="330">
        <v>260</v>
      </c>
      <c r="N848" s="330">
        <v>0</v>
      </c>
      <c r="O848" s="330">
        <v>0</v>
      </c>
      <c r="P848" s="330">
        <v>13000</v>
      </c>
      <c r="Q848" s="330" t="str">
        <v>Confirmed</v>
      </c>
      <c r="R848" s="330" t="str">
        <v>Signed</v>
      </c>
      <c r="S848" s="330" t="str">
        <v>NAP</v>
      </c>
      <c r="T848" s="330" t="str">
        <v>SSH</v>
      </c>
      <c r="U848" s="330" t="str">
        <v>NAP</v>
      </c>
      <c r="V848" s="330">
        <v>1</v>
      </c>
      <c r="W848" s="330">
        <v>172</v>
      </c>
      <c r="X848" s="330" t="str">
        <v>S25-07</v>
      </c>
      <c r="Y848" s="330">
        <v>179</v>
      </c>
      <c r="Z848" s="330">
        <v>174</v>
      </c>
      <c r="AA848" s="330">
        <v>5</v>
      </c>
      <c r="AB848" s="16" t="str">
        <v>S25</v>
      </c>
    </row>
    <row r="849" spans="1:28" x14ac:dyDescent="0.35">
      <c r="A849" s="331">
        <v>45715</v>
      </c>
      <c r="B849" s="330" t="str">
        <v>Fruit Viaggi</v>
      </c>
      <c r="C849" s="330" t="str">
        <v>Tour Operator</v>
      </c>
      <c r="D849" s="330" t="str">
        <v/>
      </c>
      <c r="E849" s="330" t="str">
        <v/>
      </c>
      <c r="F849" s="330" t="str">
        <v>RT</v>
      </c>
      <c r="G849" s="330" t="str">
        <v>Inbound</v>
      </c>
      <c r="H849" s="330" t="str">
        <v>NE1128</v>
      </c>
      <c r="I849" s="331" t="str">
        <v>SSH-NAP</v>
      </c>
      <c r="J849" s="884">
        <v>45887</v>
      </c>
      <c r="K849" s="330">
        <v>50</v>
      </c>
      <c r="L849" s="330">
        <v>50</v>
      </c>
      <c r="M849" s="330">
        <v>260</v>
      </c>
      <c r="N849" s="330">
        <v>0</v>
      </c>
      <c r="O849" s="330">
        <v>0</v>
      </c>
      <c r="P849" s="330">
        <v>13000</v>
      </c>
      <c r="Q849" s="330" t="str">
        <v>Confirmed</v>
      </c>
      <c r="R849" s="330" t="str">
        <v>Signed</v>
      </c>
      <c r="S849" s="330" t="str">
        <v>SSH</v>
      </c>
      <c r="T849" s="330" t="str">
        <v>NAP</v>
      </c>
      <c r="U849" s="330" t="str">
        <v>NAP</v>
      </c>
      <c r="V849" s="330">
        <v>1</v>
      </c>
      <c r="W849" s="330">
        <v>172</v>
      </c>
      <c r="X849" s="330" t="str">
        <v>S25-07</v>
      </c>
      <c r="Y849" s="330">
        <v>179</v>
      </c>
      <c r="Z849" s="330">
        <v>179</v>
      </c>
      <c r="AA849" s="330">
        <v>0</v>
      </c>
      <c r="AB849" s="16" t="str">
        <v>S25</v>
      </c>
    </row>
    <row r="850" spans="1:28" x14ac:dyDescent="0.35">
      <c r="A850" s="331">
        <v>45715</v>
      </c>
      <c r="B850" s="330" t="str">
        <v>Fruit Viaggi</v>
      </c>
      <c r="C850" s="330" t="str">
        <v>Tour Operator</v>
      </c>
      <c r="D850" s="330" t="str">
        <v/>
      </c>
      <c r="E850" s="330" t="str">
        <v/>
      </c>
      <c r="F850" s="330" t="str">
        <v>RT</v>
      </c>
      <c r="G850" s="330" t="str">
        <v>Inbound</v>
      </c>
      <c r="H850" s="330" t="str">
        <v>NE1128</v>
      </c>
      <c r="I850" s="331" t="str">
        <v>SSH-NAP</v>
      </c>
      <c r="J850" s="884">
        <v>45894</v>
      </c>
      <c r="K850" s="330">
        <v>50</v>
      </c>
      <c r="L850" s="330">
        <v>50</v>
      </c>
      <c r="M850" s="330">
        <v>260</v>
      </c>
      <c r="N850" s="330">
        <v>0</v>
      </c>
      <c r="O850" s="330">
        <v>0</v>
      </c>
      <c r="P850" s="330">
        <v>13000</v>
      </c>
      <c r="Q850" s="330" t="str">
        <v>Confirmed</v>
      </c>
      <c r="R850" s="330" t="str">
        <v>Signed</v>
      </c>
      <c r="S850" s="330" t="str">
        <v>SSH</v>
      </c>
      <c r="T850" s="330" t="str">
        <v>NAP</v>
      </c>
      <c r="U850" s="330" t="str">
        <v>NAP</v>
      </c>
      <c r="V850" s="330">
        <v>1</v>
      </c>
      <c r="W850" s="330">
        <v>179</v>
      </c>
      <c r="X850" s="330" t="str">
        <v>S25-07</v>
      </c>
      <c r="Y850" s="330">
        <v>179</v>
      </c>
      <c r="Z850" s="330">
        <v>178</v>
      </c>
      <c r="AA850" s="330">
        <v>1</v>
      </c>
      <c r="AB850" s="16" t="str">
        <v>S25</v>
      </c>
    </row>
    <row r="851" spans="1:28" x14ac:dyDescent="0.35">
      <c r="A851" s="331">
        <v>45715</v>
      </c>
      <c r="B851" s="330" t="str">
        <v>Searcharter</v>
      </c>
      <c r="C851" s="330" t="str">
        <v>Distributor</v>
      </c>
      <c r="D851" s="330" t="str">
        <v/>
      </c>
      <c r="E851" s="330" t="str">
        <v>72JG9</v>
      </c>
      <c r="F851" s="330" t="str">
        <v>RT</v>
      </c>
      <c r="G851" s="330" t="str">
        <v>Outbound</v>
      </c>
      <c r="H851" s="330" t="str">
        <v>4S6004</v>
      </c>
      <c r="I851" s="331" t="str">
        <v>BRI-SSH</v>
      </c>
      <c r="J851" s="884">
        <v>45864</v>
      </c>
      <c r="K851" s="330">
        <v>4</v>
      </c>
      <c r="L851" s="330">
        <v>4</v>
      </c>
      <c r="M851" s="330">
        <v>220</v>
      </c>
      <c r="N851" s="330">
        <v>0</v>
      </c>
      <c r="O851" s="330">
        <v>0</v>
      </c>
      <c r="P851" s="330">
        <v>880</v>
      </c>
      <c r="Q851" s="330" t="str">
        <v>Confirmed</v>
      </c>
      <c r="R851" s="330" t="str">
        <v>Closed Deal</v>
      </c>
      <c r="S851" s="330" t="str">
        <v>BRI</v>
      </c>
      <c r="T851" s="330" t="str">
        <v>SSH</v>
      </c>
      <c r="U851" s="330" t="str">
        <v>BRI</v>
      </c>
      <c r="V851" s="330">
        <v>6</v>
      </c>
      <c r="W851" s="330">
        <v>149</v>
      </c>
      <c r="X851" s="330" t="str">
        <v>S25-01</v>
      </c>
      <c r="Y851" s="330">
        <v>186</v>
      </c>
      <c r="Z851" s="330">
        <v>198</v>
      </c>
      <c r="AA851" s="330">
        <v>-12</v>
      </c>
      <c r="AB851" s="16" t="str">
        <v>S25</v>
      </c>
    </row>
    <row r="852" spans="1:28" x14ac:dyDescent="0.35">
      <c r="A852" s="331">
        <v>45715</v>
      </c>
      <c r="B852" s="330" t="str">
        <v>Searcharter</v>
      </c>
      <c r="C852" s="330" t="str">
        <v>Distributor</v>
      </c>
      <c r="D852" s="330" t="str">
        <v/>
      </c>
      <c r="E852" s="330" t="str">
        <v>72JG9</v>
      </c>
      <c r="F852" s="330" t="str">
        <v>RT</v>
      </c>
      <c r="G852" s="330" t="str">
        <v>Inbound</v>
      </c>
      <c r="H852" s="330" t="str">
        <v>4S6003</v>
      </c>
      <c r="I852" s="331" t="str">
        <v>SSH-BRI</v>
      </c>
      <c r="J852" s="884">
        <v>45871</v>
      </c>
      <c r="K852" s="330">
        <v>4</v>
      </c>
      <c r="L852" s="330">
        <v>4</v>
      </c>
      <c r="M852" s="330">
        <v>220</v>
      </c>
      <c r="N852" s="330">
        <v>0</v>
      </c>
      <c r="O852" s="330">
        <v>0</v>
      </c>
      <c r="P852" s="330">
        <v>880</v>
      </c>
      <c r="Q852" s="330" t="str">
        <v>Confirmed</v>
      </c>
      <c r="R852" s="330" t="str">
        <v>Closed Deal</v>
      </c>
      <c r="S852" s="330" t="str">
        <v>SSH</v>
      </c>
      <c r="T852" s="330" t="str">
        <v>BRI</v>
      </c>
      <c r="U852" s="330" t="str">
        <v>BRI</v>
      </c>
      <c r="V852" s="330">
        <v>6</v>
      </c>
      <c r="W852" s="330">
        <v>156</v>
      </c>
      <c r="X852" s="330" t="str">
        <v>S25-01</v>
      </c>
      <c r="Y852" s="330">
        <v>186</v>
      </c>
      <c r="Z852" s="330">
        <v>198</v>
      </c>
      <c r="AA852" s="330">
        <v>-12</v>
      </c>
      <c r="AB852" s="16" t="str">
        <v>S25</v>
      </c>
    </row>
    <row r="853" spans="1:28" x14ac:dyDescent="0.35">
      <c r="A853" s="331">
        <v>45715</v>
      </c>
      <c r="B853" s="330" t="str">
        <v>Searcharter</v>
      </c>
      <c r="C853" s="330" t="str">
        <v>Distributor</v>
      </c>
      <c r="D853" s="330" t="str">
        <v/>
      </c>
      <c r="E853" s="330" t="str">
        <v>4GJ3Y</v>
      </c>
      <c r="F853" s="330" t="str">
        <v>OW</v>
      </c>
      <c r="G853" s="330" t="str">
        <v>Outbound</v>
      </c>
      <c r="H853" s="330" t="str">
        <v>4S6017</v>
      </c>
      <c r="I853" s="331" t="str">
        <v>SSH-NAP</v>
      </c>
      <c r="J853" s="884">
        <v>45779</v>
      </c>
      <c r="K853" s="330">
        <v>4</v>
      </c>
      <c r="L853" s="330">
        <v>4</v>
      </c>
      <c r="M853" s="330">
        <v>220</v>
      </c>
      <c r="N853" s="330">
        <v>0</v>
      </c>
      <c r="O853" s="330">
        <v>0</v>
      </c>
      <c r="P853" s="330">
        <v>880</v>
      </c>
      <c r="Q853" s="330" t="str">
        <v>Confirmed</v>
      </c>
      <c r="R853" s="330" t="str">
        <v>Closed Deal</v>
      </c>
      <c r="S853" s="330" t="str">
        <v>SSH</v>
      </c>
      <c r="T853" s="330" t="str">
        <v>NAP</v>
      </c>
      <c r="U853" s="330" t="str">
        <v>NAP</v>
      </c>
      <c r="V853" s="330">
        <v>5</v>
      </c>
      <c r="W853" s="330">
        <v>64</v>
      </c>
      <c r="X853" s="330" t="str">
        <v>E25-08</v>
      </c>
      <c r="Y853" s="330">
        <v>186</v>
      </c>
      <c r="Z853" s="330">
        <v>189</v>
      </c>
      <c r="AA853" s="330">
        <v>-3</v>
      </c>
      <c r="AB853" s="16" t="str">
        <v>E25</v>
      </c>
    </row>
    <row r="854" spans="1:28" x14ac:dyDescent="0.35">
      <c r="A854" s="331">
        <v>45716</v>
      </c>
      <c r="B854" s="330" t="str">
        <v>Genius</v>
      </c>
      <c r="C854" s="330" t="str">
        <v>Distributor</v>
      </c>
      <c r="D854" s="330" t="str">
        <v/>
      </c>
      <c r="E854" s="330" t="str">
        <v/>
      </c>
      <c r="F854" s="330" t="str">
        <v>OW</v>
      </c>
      <c r="G854" s="330" t="str">
        <v>Outbound</v>
      </c>
      <c r="H854" s="330" t="str">
        <v>4S6032</v>
      </c>
      <c r="I854" s="331" t="str">
        <v>NAP-SSH</v>
      </c>
      <c r="J854" s="884">
        <v>45760</v>
      </c>
      <c r="K854" s="330">
        <v>4</v>
      </c>
      <c r="L854" s="330">
        <v>4</v>
      </c>
      <c r="M854" s="330">
        <v>140</v>
      </c>
      <c r="N854" s="330">
        <v>0</v>
      </c>
      <c r="O854" s="330">
        <v>0</v>
      </c>
      <c r="P854" s="330">
        <v>560</v>
      </c>
      <c r="Q854" s="330" t="str">
        <v>Confirmed</v>
      </c>
      <c r="R854" s="330" t="str">
        <v>Closed Deal</v>
      </c>
      <c r="S854" s="330" t="str">
        <v>NAP</v>
      </c>
      <c r="T854" s="330" t="str">
        <v>SSH</v>
      </c>
      <c r="U854" s="330" t="str">
        <v>NAP</v>
      </c>
      <c r="V854" s="330">
        <v>7</v>
      </c>
      <c r="W854" s="330">
        <v>44</v>
      </c>
      <c r="X854" s="330" t="str">
        <v>E25-03B</v>
      </c>
      <c r="Y854" s="330">
        <v>186</v>
      </c>
      <c r="Z854" s="330">
        <v>157</v>
      </c>
      <c r="AA854" s="330">
        <v>29</v>
      </c>
      <c r="AB854" s="16" t="str">
        <v>E25</v>
      </c>
    </row>
    <row r="855" spans="1:28" x14ac:dyDescent="0.35">
      <c r="A855" s="331">
        <v>45716</v>
      </c>
      <c r="B855" s="330" t="str">
        <v>Genius</v>
      </c>
      <c r="C855" s="330" t="str">
        <v>Distributor</v>
      </c>
      <c r="D855" s="330" t="str">
        <v/>
      </c>
      <c r="E855" s="330" t="str">
        <v/>
      </c>
      <c r="F855" s="330" t="str">
        <v>OW</v>
      </c>
      <c r="G855" s="330" t="str">
        <v>Outbound</v>
      </c>
      <c r="H855" s="330" t="str">
        <v>4S6031</v>
      </c>
      <c r="I855" s="331" t="str">
        <v>SSH-NAP</v>
      </c>
      <c r="J855" s="884">
        <v>45767</v>
      </c>
      <c r="K855" s="330">
        <v>4</v>
      </c>
      <c r="L855" s="330">
        <v>4</v>
      </c>
      <c r="M855" s="330">
        <v>140</v>
      </c>
      <c r="N855" s="330">
        <v>0</v>
      </c>
      <c r="O855" s="330">
        <v>0</v>
      </c>
      <c r="P855" s="330">
        <v>560</v>
      </c>
      <c r="Q855" s="330" t="str">
        <v>Confirmed</v>
      </c>
      <c r="R855" s="330" t="str">
        <v>Closed Deal</v>
      </c>
      <c r="S855" s="330" t="str">
        <v>SSH</v>
      </c>
      <c r="T855" s="330" t="str">
        <v>NAP</v>
      </c>
      <c r="U855" s="330" t="str">
        <v>NAP</v>
      </c>
      <c r="V855" s="330">
        <v>7</v>
      </c>
      <c r="W855" s="330">
        <v>51</v>
      </c>
      <c r="X855" s="330" t="str">
        <v>E25-03B</v>
      </c>
      <c r="Y855" s="330">
        <v>186</v>
      </c>
      <c r="Z855" s="330">
        <v>162</v>
      </c>
      <c r="AA855" s="330">
        <v>24</v>
      </c>
      <c r="AB855" s="16" t="str">
        <v>E25</v>
      </c>
    </row>
    <row r="856" spans="1:28" x14ac:dyDescent="0.35">
      <c r="A856" s="331">
        <v>45715</v>
      </c>
      <c r="B856" s="330" t="str">
        <v>APG</v>
      </c>
      <c r="C856" s="330" t="str">
        <v>Distributor</v>
      </c>
      <c r="D856" s="330" t="str">
        <v/>
      </c>
      <c r="E856" s="330" t="str">
        <v>12LJA2</v>
      </c>
      <c r="F856" s="330" t="str">
        <v>RT</v>
      </c>
      <c r="G856" s="330" t="str">
        <v>Inbound</v>
      </c>
      <c r="H856" s="330" t="str">
        <v>4S6003</v>
      </c>
      <c r="I856" s="331" t="str">
        <v>SSH-BRI</v>
      </c>
      <c r="J856" s="884">
        <v>45892</v>
      </c>
      <c r="K856" s="330">
        <v>1</v>
      </c>
      <c r="L856" s="330">
        <v>1</v>
      </c>
      <c r="M856" s="330">
        <v>360</v>
      </c>
      <c r="N856" s="330">
        <v>32.700000000000003</v>
      </c>
      <c r="O856" s="330">
        <v>30</v>
      </c>
      <c r="P856" s="330">
        <v>422.7</v>
      </c>
      <c r="Q856" s="330" t="str">
        <v>Confirmed</v>
      </c>
      <c r="R856" s="330" t="str">
        <v>Closed Deal</v>
      </c>
      <c r="S856" s="330" t="str">
        <v>SSH</v>
      </c>
      <c r="T856" s="330" t="str">
        <v>BRI</v>
      </c>
      <c r="U856" s="330" t="str">
        <v>BRI</v>
      </c>
      <c r="V856" s="330">
        <v>6</v>
      </c>
      <c r="W856" s="330">
        <v>177</v>
      </c>
      <c r="X856" s="330" t="str">
        <v>S25-01</v>
      </c>
      <c r="Y856" s="330">
        <v>186</v>
      </c>
      <c r="Z856" s="330">
        <v>254</v>
      </c>
      <c r="AA856" s="330">
        <v>-68</v>
      </c>
      <c r="AB856" s="16" t="str">
        <v>S25</v>
      </c>
    </row>
    <row r="857" spans="1:28" x14ac:dyDescent="0.35">
      <c r="A857" s="331">
        <v>45715</v>
      </c>
      <c r="B857" s="330" t="str">
        <v>APG</v>
      </c>
      <c r="C857" s="330" t="str">
        <v>Distributor</v>
      </c>
      <c r="D857" s="330" t="str">
        <v/>
      </c>
      <c r="E857" s="330" t="str">
        <v>12LJA2</v>
      </c>
      <c r="F857" s="330" t="str">
        <v>RT</v>
      </c>
      <c r="G857" s="330" t="str">
        <v>Outbound</v>
      </c>
      <c r="H857" s="330" t="str">
        <v>4S6004</v>
      </c>
      <c r="I857" s="331" t="str">
        <v>BRI-SSH</v>
      </c>
      <c r="J857" s="884">
        <v>45885</v>
      </c>
      <c r="K857" s="330">
        <v>1</v>
      </c>
      <c r="L857" s="330">
        <v>1</v>
      </c>
      <c r="M857" s="330">
        <v>290</v>
      </c>
      <c r="N857" s="330">
        <v>19.399999999999999</v>
      </c>
      <c r="O857" s="330">
        <v>30</v>
      </c>
      <c r="P857" s="330">
        <v>339.4</v>
      </c>
      <c r="Q857" s="330" t="str">
        <v>Confirmed</v>
      </c>
      <c r="R857" s="330" t="str">
        <v>Closed Deal</v>
      </c>
      <c r="S857" s="330" t="str">
        <v>BRI</v>
      </c>
      <c r="T857" s="330" t="str">
        <v>SSH</v>
      </c>
      <c r="U857" s="330" t="str">
        <v>BRI</v>
      </c>
      <c r="V857" s="330">
        <v>6</v>
      </c>
      <c r="W857" s="330">
        <v>170</v>
      </c>
      <c r="X857" s="330" t="str">
        <v>S25-01</v>
      </c>
      <c r="Y857" s="330">
        <v>186</v>
      </c>
      <c r="Z857" s="330">
        <v>249</v>
      </c>
      <c r="AA857" s="330">
        <v>-63</v>
      </c>
      <c r="AB857" s="16" t="str">
        <v>S25</v>
      </c>
    </row>
    <row r="858" spans="1:28" x14ac:dyDescent="0.35">
      <c r="A858" s="331">
        <v>45715</v>
      </c>
      <c r="B858" s="330" t="str">
        <v>APG</v>
      </c>
      <c r="C858" s="330" t="str">
        <v>Distributor</v>
      </c>
      <c r="D858" s="330" t="str">
        <v/>
      </c>
      <c r="E858" s="330" t="str">
        <v>12LJA2</v>
      </c>
      <c r="F858" s="330" t="str">
        <v>RT</v>
      </c>
      <c r="G858" s="330" t="str">
        <v>Inbound</v>
      </c>
      <c r="H858" s="330" t="str">
        <v>4S6003</v>
      </c>
      <c r="I858" s="331" t="str">
        <v>SSH-BRI</v>
      </c>
      <c r="J858" s="884">
        <v>45892</v>
      </c>
      <c r="K858" s="330">
        <v>1</v>
      </c>
      <c r="L858" s="330">
        <v>1</v>
      </c>
      <c r="M858" s="330">
        <v>360</v>
      </c>
      <c r="N858" s="330">
        <v>32.700000000000003</v>
      </c>
      <c r="O858" s="330">
        <v>30</v>
      </c>
      <c r="P858" s="330">
        <v>422.7</v>
      </c>
      <c r="Q858" s="330" t="str">
        <v>Confirmed</v>
      </c>
      <c r="R858" s="330" t="str">
        <v>Closed Deal</v>
      </c>
      <c r="S858" s="330" t="str">
        <v>SSH</v>
      </c>
      <c r="T858" s="330" t="str">
        <v>BRI</v>
      </c>
      <c r="U858" s="330" t="str">
        <v>BRI</v>
      </c>
      <c r="V858" s="330">
        <v>6</v>
      </c>
      <c r="W858" s="330">
        <v>177</v>
      </c>
      <c r="X858" s="330" t="str">
        <v>S25-01</v>
      </c>
      <c r="Y858" s="330">
        <v>186</v>
      </c>
      <c r="Z858" s="330">
        <v>254</v>
      </c>
      <c r="AA858" s="330">
        <v>-68</v>
      </c>
      <c r="AB858" s="16" t="str">
        <v>S25</v>
      </c>
    </row>
    <row r="859" spans="1:28" x14ac:dyDescent="0.35">
      <c r="A859" s="331">
        <v>45715</v>
      </c>
      <c r="B859" s="330" t="str">
        <v>APG</v>
      </c>
      <c r="C859" s="330" t="str">
        <v>Distributor</v>
      </c>
      <c r="D859" s="330" t="str">
        <v/>
      </c>
      <c r="E859" s="330" t="str">
        <v>12LJA2</v>
      </c>
      <c r="F859" s="330" t="str">
        <v>RT</v>
      </c>
      <c r="G859" s="330" t="str">
        <v>Outbound</v>
      </c>
      <c r="H859" s="330" t="str">
        <v>4S6004</v>
      </c>
      <c r="I859" s="331" t="str">
        <v>BRI-SSH</v>
      </c>
      <c r="J859" s="884">
        <v>45885</v>
      </c>
      <c r="K859" s="330">
        <v>1</v>
      </c>
      <c r="L859" s="330">
        <v>1</v>
      </c>
      <c r="M859" s="330">
        <v>290</v>
      </c>
      <c r="N859" s="330">
        <v>19.399999999999999</v>
      </c>
      <c r="O859" s="330">
        <v>30</v>
      </c>
      <c r="P859" s="330">
        <v>339.4</v>
      </c>
      <c r="Q859" s="330" t="str">
        <v>Confirmed</v>
      </c>
      <c r="R859" s="330" t="str">
        <v>Closed Deal</v>
      </c>
      <c r="S859" s="330" t="str">
        <v>BRI</v>
      </c>
      <c r="T859" s="330" t="str">
        <v>SSH</v>
      </c>
      <c r="U859" s="330" t="str">
        <v>BRI</v>
      </c>
      <c r="V859" s="330">
        <v>6</v>
      </c>
      <c r="W859" s="330">
        <v>170</v>
      </c>
      <c r="X859" s="330" t="str">
        <v>S25-01</v>
      </c>
      <c r="Y859" s="330">
        <v>186</v>
      </c>
      <c r="Z859" s="330">
        <v>249</v>
      </c>
      <c r="AA859" s="330">
        <v>-63</v>
      </c>
      <c r="AB859" s="16" t="str">
        <v>S25</v>
      </c>
    </row>
    <row r="860" spans="1:28" x14ac:dyDescent="0.35">
      <c r="A860" s="331">
        <v>45715</v>
      </c>
      <c r="B860" s="330" t="str">
        <v>APG</v>
      </c>
      <c r="C860" s="330" t="str">
        <v>Distributor</v>
      </c>
      <c r="D860" s="330" t="str">
        <v/>
      </c>
      <c r="E860" s="330" t="str">
        <v>12LJA2</v>
      </c>
      <c r="F860" s="330" t="str">
        <v>RT</v>
      </c>
      <c r="G860" s="330" t="str">
        <v>Inbound</v>
      </c>
      <c r="H860" s="330" t="str">
        <v>4S6003</v>
      </c>
      <c r="I860" s="331" t="str">
        <v>SSH-BRI</v>
      </c>
      <c r="J860" s="884">
        <v>45892</v>
      </c>
      <c r="K860" s="330">
        <v>1</v>
      </c>
      <c r="L860" s="330">
        <v>1</v>
      </c>
      <c r="M860" s="330">
        <v>360</v>
      </c>
      <c r="N860" s="330">
        <v>32.700000000000003</v>
      </c>
      <c r="O860" s="330">
        <v>30</v>
      </c>
      <c r="P860" s="330">
        <v>422.7</v>
      </c>
      <c r="Q860" s="330" t="str">
        <v>Confirmed</v>
      </c>
      <c r="R860" s="330" t="str">
        <v>Closed Deal</v>
      </c>
      <c r="S860" s="330" t="str">
        <v>SSH</v>
      </c>
      <c r="T860" s="330" t="str">
        <v>BRI</v>
      </c>
      <c r="U860" s="330" t="str">
        <v>BRI</v>
      </c>
      <c r="V860" s="330">
        <v>6</v>
      </c>
      <c r="W860" s="330">
        <v>177</v>
      </c>
      <c r="X860" s="330" t="str">
        <v>S25-01</v>
      </c>
      <c r="Y860" s="330">
        <v>186</v>
      </c>
      <c r="Z860" s="330">
        <v>254</v>
      </c>
      <c r="AA860" s="330">
        <v>-68</v>
      </c>
      <c r="AB860" s="16" t="str">
        <v>S25</v>
      </c>
    </row>
    <row r="861" spans="1:28" x14ac:dyDescent="0.35">
      <c r="A861" s="331">
        <v>45715</v>
      </c>
      <c r="B861" s="330" t="str">
        <v>APG</v>
      </c>
      <c r="C861" s="330" t="str">
        <v>Distributor</v>
      </c>
      <c r="D861" s="330" t="str">
        <v/>
      </c>
      <c r="E861" s="330" t="str">
        <v>12LJA2</v>
      </c>
      <c r="F861" s="330" t="str">
        <v>RT</v>
      </c>
      <c r="G861" s="330" t="str">
        <v>Outbound</v>
      </c>
      <c r="H861" s="330" t="str">
        <v>4S6004</v>
      </c>
      <c r="I861" s="331" t="str">
        <v>BRI-SSH</v>
      </c>
      <c r="J861" s="884">
        <v>45885</v>
      </c>
      <c r="K861" s="330">
        <v>1</v>
      </c>
      <c r="L861" s="330">
        <v>1</v>
      </c>
      <c r="M861" s="330">
        <v>290</v>
      </c>
      <c r="N861" s="330">
        <v>19.399999999999999</v>
      </c>
      <c r="O861" s="330">
        <v>30</v>
      </c>
      <c r="P861" s="330">
        <v>339.4</v>
      </c>
      <c r="Q861" s="330" t="str">
        <v>Confirmed</v>
      </c>
      <c r="R861" s="330" t="str">
        <v>Closed Deal</v>
      </c>
      <c r="S861" s="330" t="str">
        <v>BRI</v>
      </c>
      <c r="T861" s="330" t="str">
        <v>SSH</v>
      </c>
      <c r="U861" s="330" t="str">
        <v>BRI</v>
      </c>
      <c r="V861" s="330">
        <v>6</v>
      </c>
      <c r="W861" s="330">
        <v>170</v>
      </c>
      <c r="X861" s="330" t="str">
        <v>S25-01</v>
      </c>
      <c r="Y861" s="330">
        <v>186</v>
      </c>
      <c r="Z861" s="330">
        <v>249</v>
      </c>
      <c r="AA861" s="330">
        <v>-63</v>
      </c>
      <c r="AB861" s="16" t="str">
        <v>S25</v>
      </c>
    </row>
    <row r="862" spans="1:28" x14ac:dyDescent="0.35">
      <c r="A862" s="331">
        <v>45715</v>
      </c>
      <c r="B862" s="330" t="str">
        <v>APG</v>
      </c>
      <c r="C862" s="330" t="str">
        <v>Distributor</v>
      </c>
      <c r="D862" s="330" t="str">
        <v/>
      </c>
      <c r="E862" s="330" t="str">
        <v>12LJAE</v>
      </c>
      <c r="F862" s="330" t="str">
        <v>OW</v>
      </c>
      <c r="G862" s="330" t="str">
        <v>Outbound</v>
      </c>
      <c r="H862" s="330" t="str">
        <v>4S6006</v>
      </c>
      <c r="I862" s="331" t="str">
        <v>MXP-SSH</v>
      </c>
      <c r="J862" s="884">
        <v>45765</v>
      </c>
      <c r="K862" s="330">
        <v>1</v>
      </c>
      <c r="L862" s="330">
        <v>1</v>
      </c>
      <c r="M862" s="330">
        <v>290</v>
      </c>
      <c r="N862" s="330">
        <v>29.8</v>
      </c>
      <c r="O862" s="330">
        <v>30</v>
      </c>
      <c r="P862" s="330">
        <v>349.8</v>
      </c>
      <c r="Q862" s="330" t="str">
        <v>Confirmed</v>
      </c>
      <c r="R862" s="330" t="str">
        <v>Closed Deal</v>
      </c>
      <c r="S862" s="330" t="str">
        <v>MXP</v>
      </c>
      <c r="T862" s="330" t="str">
        <v>SSH</v>
      </c>
      <c r="U862" s="330" t="str">
        <v>MXP</v>
      </c>
      <c r="V862" s="330">
        <v>5</v>
      </c>
      <c r="W862" s="330">
        <v>50</v>
      </c>
      <c r="X862" s="330" t="str">
        <v>E25-04</v>
      </c>
      <c r="Y862" s="330">
        <v>186</v>
      </c>
      <c r="Z862" s="330">
        <v>186</v>
      </c>
      <c r="AA862" s="330">
        <v>0</v>
      </c>
      <c r="AB862" s="16" t="str">
        <v>E25</v>
      </c>
    </row>
    <row r="863" spans="1:28" x14ac:dyDescent="0.35">
      <c r="A863" s="331">
        <v>45715</v>
      </c>
      <c r="B863" s="330" t="str">
        <v>APG</v>
      </c>
      <c r="C863" s="330" t="str">
        <v>Distributor</v>
      </c>
      <c r="D863" s="330" t="str">
        <v/>
      </c>
      <c r="E863" s="330" t="str">
        <v>12LJAE</v>
      </c>
      <c r="F863" s="330" t="str">
        <v>OW</v>
      </c>
      <c r="G863" s="330" t="str">
        <v>Outbound</v>
      </c>
      <c r="H863" s="330" t="str">
        <v>4S6006</v>
      </c>
      <c r="I863" s="331" t="str">
        <v>MXP-SSH</v>
      </c>
      <c r="J863" s="884">
        <v>45765</v>
      </c>
      <c r="K863" s="330">
        <v>1</v>
      </c>
      <c r="L863" s="330">
        <v>1</v>
      </c>
      <c r="M863" s="330">
        <v>290</v>
      </c>
      <c r="N863" s="330">
        <v>29.8</v>
      </c>
      <c r="O863" s="330">
        <v>30</v>
      </c>
      <c r="P863" s="330">
        <v>349.8</v>
      </c>
      <c r="Q863" s="330" t="str">
        <v>Confirmed</v>
      </c>
      <c r="R863" s="330" t="str">
        <v>Closed Deal</v>
      </c>
      <c r="S863" s="330" t="str">
        <v>MXP</v>
      </c>
      <c r="T863" s="330" t="str">
        <v>SSH</v>
      </c>
      <c r="U863" s="330" t="str">
        <v>MXP</v>
      </c>
      <c r="V863" s="330">
        <v>5</v>
      </c>
      <c r="W863" s="330">
        <v>50</v>
      </c>
      <c r="X863" s="330" t="str">
        <v>E25-04</v>
      </c>
      <c r="Y863" s="330">
        <v>186</v>
      </c>
      <c r="Z863" s="330">
        <v>186</v>
      </c>
      <c r="AA863" s="330">
        <v>0</v>
      </c>
      <c r="AB863" s="16" t="str">
        <v>E25</v>
      </c>
    </row>
    <row r="864" spans="1:28" x14ac:dyDescent="0.35">
      <c r="A864" s="331">
        <v>45715</v>
      </c>
      <c r="B864" s="330" t="str">
        <v>APG</v>
      </c>
      <c r="C864" s="330" t="str">
        <v>Distributor</v>
      </c>
      <c r="D864" s="330" t="str">
        <v/>
      </c>
      <c r="E864" s="330" t="str">
        <v>12LJA2</v>
      </c>
      <c r="F864" s="330" t="str">
        <v>RT</v>
      </c>
      <c r="G864" s="330" t="str">
        <v>Inbound</v>
      </c>
      <c r="H864" s="330" t="str">
        <v>4S6003</v>
      </c>
      <c r="I864" s="331" t="str">
        <v>SSH-BRI</v>
      </c>
      <c r="J864" s="884">
        <v>45892</v>
      </c>
      <c r="K864" s="330">
        <v>1</v>
      </c>
      <c r="L864" s="330">
        <v>1</v>
      </c>
      <c r="M864" s="330">
        <v>360</v>
      </c>
      <c r="N864" s="330">
        <v>32.700000000000003</v>
      </c>
      <c r="O864" s="330">
        <v>30</v>
      </c>
      <c r="P864" s="330">
        <v>422.7</v>
      </c>
      <c r="Q864" s="330" t="str">
        <v>Confirmed</v>
      </c>
      <c r="R864" s="330" t="str">
        <v>Closed Deal</v>
      </c>
      <c r="S864" s="330" t="str">
        <v>SSH</v>
      </c>
      <c r="T864" s="330" t="str">
        <v>BRI</v>
      </c>
      <c r="U864" s="330" t="str">
        <v>BRI</v>
      </c>
      <c r="V864" s="330">
        <v>6</v>
      </c>
      <c r="W864" s="330">
        <v>177</v>
      </c>
      <c r="X864" s="330" t="str">
        <v>S25-01</v>
      </c>
      <c r="Y864" s="330">
        <v>186</v>
      </c>
      <c r="Z864" s="330">
        <v>254</v>
      </c>
      <c r="AA864" s="330">
        <v>-68</v>
      </c>
      <c r="AB864" s="16" t="str">
        <v>S25</v>
      </c>
    </row>
    <row r="865" spans="1:28" x14ac:dyDescent="0.35">
      <c r="A865" s="331">
        <v>45715</v>
      </c>
      <c r="B865" s="330" t="str">
        <v>APG</v>
      </c>
      <c r="C865" s="330" t="str">
        <v>Distributor</v>
      </c>
      <c r="D865" s="330" t="str">
        <v/>
      </c>
      <c r="E865" s="330" t="str">
        <v>12LJA2</v>
      </c>
      <c r="F865" s="330" t="str">
        <v>RT</v>
      </c>
      <c r="G865" s="330" t="str">
        <v>Outbound</v>
      </c>
      <c r="H865" s="330" t="str">
        <v>4S6004</v>
      </c>
      <c r="I865" s="331" t="str">
        <v>BRI-SSH</v>
      </c>
      <c r="J865" s="884">
        <v>45885</v>
      </c>
      <c r="K865" s="330">
        <v>1</v>
      </c>
      <c r="L865" s="330">
        <v>1</v>
      </c>
      <c r="M865" s="330">
        <v>290</v>
      </c>
      <c r="N865" s="330">
        <v>19.399999999999999</v>
      </c>
      <c r="O865" s="330">
        <v>30</v>
      </c>
      <c r="P865" s="330">
        <v>339.4</v>
      </c>
      <c r="Q865" s="330" t="str">
        <v>Confirmed</v>
      </c>
      <c r="R865" s="330" t="str">
        <v>Closed Deal</v>
      </c>
      <c r="S865" s="330" t="str">
        <v>BRI</v>
      </c>
      <c r="T865" s="330" t="str">
        <v>SSH</v>
      </c>
      <c r="U865" s="330" t="str">
        <v>BRI</v>
      </c>
      <c r="V865" s="330">
        <v>6</v>
      </c>
      <c r="W865" s="330">
        <v>170</v>
      </c>
      <c r="X865" s="330" t="str">
        <v>S25-01</v>
      </c>
      <c r="Y865" s="330">
        <v>186</v>
      </c>
      <c r="Z865" s="330">
        <v>249</v>
      </c>
      <c r="AA865" s="330">
        <v>-63</v>
      </c>
      <c r="AB865" s="16" t="str">
        <v>S25</v>
      </c>
    </row>
    <row r="866" spans="1:28" x14ac:dyDescent="0.35">
      <c r="A866" s="331">
        <v>45716</v>
      </c>
      <c r="B866" s="330" t="str">
        <v>SI Travel</v>
      </c>
      <c r="C866" s="330" t="str">
        <v>Tour Operator</v>
      </c>
      <c r="D866" s="330" t="str">
        <v/>
      </c>
      <c r="E866" s="330" t="str">
        <v/>
      </c>
      <c r="F866" s="330" t="str">
        <v>RT</v>
      </c>
      <c r="G866" s="330" t="str">
        <v>Outbound</v>
      </c>
      <c r="H866" s="330" t="str">
        <v>4S6016</v>
      </c>
      <c r="I866" s="331" t="str">
        <v>BRI-SSH</v>
      </c>
      <c r="J866" s="884">
        <v>45759</v>
      </c>
      <c r="K866" s="330">
        <v>1</v>
      </c>
      <c r="L866" s="330">
        <v>1</v>
      </c>
      <c r="M866" s="330">
        <v>175</v>
      </c>
      <c r="N866" s="330">
        <v>0</v>
      </c>
      <c r="O866" s="330">
        <v>0</v>
      </c>
      <c r="P866" s="330">
        <v>175</v>
      </c>
      <c r="Q866" s="330" t="str">
        <v>Confirmed</v>
      </c>
      <c r="R866" s="330" t="str">
        <v>Countersigned</v>
      </c>
      <c r="S866" s="330" t="str">
        <v>BRI</v>
      </c>
      <c r="T866" s="330" t="str">
        <v>SSH</v>
      </c>
      <c r="U866" s="330" t="str">
        <v>BRI</v>
      </c>
      <c r="V866" s="330">
        <v>6</v>
      </c>
      <c r="W866" s="330">
        <v>43</v>
      </c>
      <c r="X866" s="330" t="str">
        <v>E25-02A</v>
      </c>
      <c r="Y866" s="330">
        <v>113</v>
      </c>
      <c r="Z866" s="330">
        <v>102</v>
      </c>
      <c r="AA866" s="330">
        <v>11</v>
      </c>
      <c r="AB866" s="16" t="str">
        <v>E25</v>
      </c>
    </row>
    <row r="867" spans="1:28" x14ac:dyDescent="0.35">
      <c r="A867" s="331">
        <v>45716</v>
      </c>
      <c r="B867" s="330" t="str">
        <v>SI Travel</v>
      </c>
      <c r="C867" s="330" t="str">
        <v>Tour Operator</v>
      </c>
      <c r="D867" s="330" t="str">
        <v/>
      </c>
      <c r="E867" s="330" t="str">
        <v/>
      </c>
      <c r="F867" s="330" t="str">
        <v>RT</v>
      </c>
      <c r="G867" s="330" t="str">
        <v>Inbound</v>
      </c>
      <c r="H867" s="330" t="str">
        <v>4S6003</v>
      </c>
      <c r="I867" s="331" t="str">
        <v>SSH-BRI</v>
      </c>
      <c r="J867" s="884">
        <v>45766</v>
      </c>
      <c r="K867" s="330">
        <v>1</v>
      </c>
      <c r="L867" s="330">
        <v>1</v>
      </c>
      <c r="M867" s="330">
        <v>175</v>
      </c>
      <c r="N867" s="330">
        <v>0</v>
      </c>
      <c r="O867" s="330">
        <v>0</v>
      </c>
      <c r="P867" s="330">
        <v>175</v>
      </c>
      <c r="Q867" s="330" t="str">
        <v>Confirmed</v>
      </c>
      <c r="R867" s="330" t="str">
        <v>Countersigned</v>
      </c>
      <c r="S867" s="330" t="str">
        <v>SSH</v>
      </c>
      <c r="T867" s="330" t="str">
        <v>BRI</v>
      </c>
      <c r="U867" s="330" t="str">
        <v>BRI</v>
      </c>
      <c r="V867" s="330">
        <v>6</v>
      </c>
      <c r="W867" s="330">
        <v>50</v>
      </c>
      <c r="X867" s="330" t="str">
        <v>E25-02B</v>
      </c>
      <c r="Y867" s="330">
        <v>186</v>
      </c>
      <c r="Z867" s="330">
        <v>91</v>
      </c>
      <c r="AA867" s="330">
        <v>95</v>
      </c>
      <c r="AB867" s="16" t="str">
        <v>E25</v>
      </c>
    </row>
    <row r="868" spans="1:28" x14ac:dyDescent="0.35">
      <c r="A868" s="331">
        <v>45716</v>
      </c>
      <c r="B868" s="330" t="str">
        <v>Searcharter</v>
      </c>
      <c r="C868" s="330" t="str">
        <v>Distributor</v>
      </c>
      <c r="D868" s="330" t="str">
        <v/>
      </c>
      <c r="E868" s="330" t="str">
        <v>MCVUT</v>
      </c>
      <c r="F868" s="330" t="str">
        <v>RT</v>
      </c>
      <c r="G868" s="330" t="str">
        <v>Outbound</v>
      </c>
      <c r="H868" s="330" t="str">
        <v>4S6016</v>
      </c>
      <c r="I868" s="331" t="str">
        <v>VRN-SSH</v>
      </c>
      <c r="J868" s="884">
        <v>45752</v>
      </c>
      <c r="K868" s="330">
        <v>2</v>
      </c>
      <c r="L868" s="330">
        <v>2</v>
      </c>
      <c r="M868" s="330">
        <v>200</v>
      </c>
      <c r="N868" s="330">
        <v>0</v>
      </c>
      <c r="O868" s="330">
        <v>0</v>
      </c>
      <c r="P868" s="330">
        <v>400</v>
      </c>
      <c r="Q868" s="330" t="str">
        <v>Confirmed</v>
      </c>
      <c r="R868" s="330" t="str">
        <v>Closed Deal</v>
      </c>
      <c r="S868" s="330" t="str">
        <v>VRN</v>
      </c>
      <c r="T868" s="330" t="str">
        <v>SSH</v>
      </c>
      <c r="U868" s="330" t="str">
        <v>VRN</v>
      </c>
      <c r="V868" s="330">
        <v>6</v>
      </c>
      <c r="W868" s="330">
        <v>36</v>
      </c>
      <c r="X868" s="330" t="str">
        <v>E25-05A</v>
      </c>
      <c r="Y868" s="330">
        <v>63</v>
      </c>
      <c r="Z868" s="330">
        <v>48</v>
      </c>
      <c r="AA868" s="330">
        <v>15</v>
      </c>
      <c r="AB868" s="16" t="str">
        <v>E25</v>
      </c>
    </row>
    <row r="869" spans="1:28" x14ac:dyDescent="0.35">
      <c r="A869" s="331">
        <v>45716</v>
      </c>
      <c r="B869" s="330" t="str">
        <v>Searcharter</v>
      </c>
      <c r="C869" s="330" t="str">
        <v>Distributor</v>
      </c>
      <c r="D869" s="330" t="str">
        <v/>
      </c>
      <c r="E869" s="330" t="str">
        <v>MCVUT</v>
      </c>
      <c r="F869" s="330" t="str">
        <v>RT</v>
      </c>
      <c r="G869" s="330" t="str">
        <v>Inbound</v>
      </c>
      <c r="H869" s="330" t="str">
        <v>4S6015</v>
      </c>
      <c r="I869" s="331" t="str">
        <v>SSH-VRN</v>
      </c>
      <c r="J869" s="884">
        <v>45759</v>
      </c>
      <c r="K869" s="330">
        <v>2</v>
      </c>
      <c r="L869" s="330">
        <v>2</v>
      </c>
      <c r="M869" s="330">
        <v>200</v>
      </c>
      <c r="N869" s="330">
        <v>0</v>
      </c>
      <c r="O869" s="330">
        <v>0</v>
      </c>
      <c r="P869" s="330">
        <v>400</v>
      </c>
      <c r="Q869" s="330" t="str">
        <v>Confirmed</v>
      </c>
      <c r="R869" s="330" t="str">
        <v>Closed Deal</v>
      </c>
      <c r="S869" s="330" t="str">
        <v>SSH</v>
      </c>
      <c r="T869" s="330" t="str">
        <v>VRN</v>
      </c>
      <c r="U869" s="330" t="str">
        <v>VRN</v>
      </c>
      <c r="V869" s="330">
        <v>6</v>
      </c>
      <c r="W869" s="330">
        <v>43</v>
      </c>
      <c r="X869" s="330" t="str">
        <v>E25-05A</v>
      </c>
      <c r="Y869" s="330">
        <v>63</v>
      </c>
      <c r="Z869" s="330">
        <v>63</v>
      </c>
      <c r="AA869" s="330">
        <v>0</v>
      </c>
      <c r="AB869" s="16" t="str">
        <v>E25</v>
      </c>
    </row>
    <row r="870" spans="1:28" x14ac:dyDescent="0.35">
      <c r="A870" s="331">
        <v>45716</v>
      </c>
      <c r="B870" s="330" t="str">
        <v>Searcharter</v>
      </c>
      <c r="C870" s="330" t="str">
        <v>Distributor</v>
      </c>
      <c r="D870" s="330" t="str">
        <v/>
      </c>
      <c r="E870" s="330" t="str">
        <v>V6FAF</v>
      </c>
      <c r="F870" s="330" t="str">
        <v>OW</v>
      </c>
      <c r="G870" s="330" t="str">
        <v>Outbound</v>
      </c>
      <c r="H870" s="330" t="str">
        <v>4S6005</v>
      </c>
      <c r="I870" s="331" t="str">
        <v>SSH-MXP</v>
      </c>
      <c r="J870" s="884">
        <v>45779</v>
      </c>
      <c r="K870" s="330">
        <v>2</v>
      </c>
      <c r="L870" s="330">
        <v>2</v>
      </c>
      <c r="M870" s="330">
        <v>200</v>
      </c>
      <c r="N870" s="330">
        <v>0</v>
      </c>
      <c r="O870" s="330">
        <v>0</v>
      </c>
      <c r="P870" s="330">
        <v>400</v>
      </c>
      <c r="Q870" s="330" t="str">
        <v>Confirmed</v>
      </c>
      <c r="R870" s="330" t="str">
        <v>Closed Deal</v>
      </c>
      <c r="S870" s="330" t="str">
        <v>SSH</v>
      </c>
      <c r="T870" s="330" t="str">
        <v>MXP</v>
      </c>
      <c r="U870" s="330" t="str">
        <v>MXP</v>
      </c>
      <c r="V870" s="330">
        <v>5</v>
      </c>
      <c r="W870" s="330">
        <v>63</v>
      </c>
      <c r="X870" s="330" t="str">
        <v>E25-04</v>
      </c>
      <c r="Y870" s="330">
        <v>186</v>
      </c>
      <c r="Z870" s="330">
        <v>185</v>
      </c>
      <c r="AA870" s="330">
        <v>1</v>
      </c>
      <c r="AB870" s="16" t="str">
        <v>E25</v>
      </c>
    </row>
    <row r="871" spans="1:28" x14ac:dyDescent="0.35">
      <c r="A871" s="331">
        <v>45716</v>
      </c>
      <c r="B871" s="330" t="str">
        <v>Searcharter</v>
      </c>
      <c r="C871" s="330" t="str">
        <v>Distributor</v>
      </c>
      <c r="D871" s="330" t="str">
        <v/>
      </c>
      <c r="E871" s="330" t="str">
        <v>RRHHU</v>
      </c>
      <c r="F871" s="330" t="str">
        <v>OW</v>
      </c>
      <c r="G871" s="330" t="str">
        <v>Outbound</v>
      </c>
      <c r="H871" s="330" t="str">
        <v>4S6032</v>
      </c>
      <c r="I871" s="331" t="str">
        <v>NAP-SSH</v>
      </c>
      <c r="J871" s="884">
        <v>45760</v>
      </c>
      <c r="K871" s="330">
        <v>3</v>
      </c>
      <c r="L871" s="330">
        <v>3</v>
      </c>
      <c r="M871" s="330">
        <v>140</v>
      </c>
      <c r="N871" s="330">
        <v>0</v>
      </c>
      <c r="O871" s="330">
        <v>0</v>
      </c>
      <c r="P871" s="330">
        <v>420</v>
      </c>
      <c r="Q871" s="330" t="str">
        <v>Confirmed</v>
      </c>
      <c r="R871" s="330" t="str">
        <v>Closed Deal</v>
      </c>
      <c r="S871" s="330" t="str">
        <v>NAP</v>
      </c>
      <c r="T871" s="330" t="str">
        <v>SSH</v>
      </c>
      <c r="U871" s="330" t="str">
        <v>NAP</v>
      </c>
      <c r="V871" s="330">
        <v>7</v>
      </c>
      <c r="W871" s="330">
        <v>44</v>
      </c>
      <c r="X871" s="330" t="str">
        <v>E25-03B</v>
      </c>
      <c r="Y871" s="330">
        <v>186</v>
      </c>
      <c r="Z871" s="330">
        <v>157</v>
      </c>
      <c r="AA871" s="330">
        <v>29</v>
      </c>
      <c r="AB871" s="16" t="str">
        <v>E25</v>
      </c>
    </row>
    <row r="872" spans="1:28" x14ac:dyDescent="0.35">
      <c r="A872" s="331">
        <v>45716</v>
      </c>
      <c r="B872" s="330" t="str">
        <v>Searcharter</v>
      </c>
      <c r="C872" s="330" t="str">
        <v>Distributor</v>
      </c>
      <c r="D872" s="330" t="str">
        <v/>
      </c>
      <c r="E872" s="330" t="str">
        <v>7GQUA</v>
      </c>
      <c r="F872" s="330" t="str">
        <v>OW</v>
      </c>
      <c r="G872" s="330" t="str">
        <v>Outbound</v>
      </c>
      <c r="H872" s="330" t="str">
        <v>4S6032</v>
      </c>
      <c r="I872" s="331" t="str">
        <v>NAP-SSH</v>
      </c>
      <c r="J872" s="884">
        <v>45760</v>
      </c>
      <c r="K872" s="330">
        <v>1</v>
      </c>
      <c r="L872" s="330">
        <v>1</v>
      </c>
      <c r="M872" s="330">
        <v>140</v>
      </c>
      <c r="N872" s="330">
        <v>0</v>
      </c>
      <c r="O872" s="330">
        <v>0</v>
      </c>
      <c r="P872" s="330">
        <v>140</v>
      </c>
      <c r="Q872" s="330" t="str">
        <v>Confirmed</v>
      </c>
      <c r="R872" s="330" t="str">
        <v>Closed Deal</v>
      </c>
      <c r="S872" s="330" t="str">
        <v>NAP</v>
      </c>
      <c r="T872" s="330" t="str">
        <v>SSH</v>
      </c>
      <c r="U872" s="330" t="str">
        <v>NAP</v>
      </c>
      <c r="V872" s="330">
        <v>7</v>
      </c>
      <c r="W872" s="330">
        <v>44</v>
      </c>
      <c r="X872" s="330" t="str">
        <v>E25-03B</v>
      </c>
      <c r="Y872" s="330">
        <v>186</v>
      </c>
      <c r="Z872" s="330">
        <v>157</v>
      </c>
      <c r="AA872" s="330">
        <v>29</v>
      </c>
      <c r="AB872" s="16" t="str">
        <v>E25</v>
      </c>
    </row>
    <row r="873" spans="1:28" x14ac:dyDescent="0.35">
      <c r="A873" s="331">
        <v>45716</v>
      </c>
      <c r="B873" s="330" t="str">
        <v>Searcharter</v>
      </c>
      <c r="C873" s="330" t="str">
        <v>Distributor</v>
      </c>
      <c r="D873" s="330" t="str">
        <v/>
      </c>
      <c r="E873" s="330" t="str">
        <v>3AH4D</v>
      </c>
      <c r="F873" s="330" t="str">
        <v>OW</v>
      </c>
      <c r="G873" s="330" t="str">
        <v>Outbound</v>
      </c>
      <c r="H873" s="330" t="str">
        <v>4S6032</v>
      </c>
      <c r="I873" s="331" t="str">
        <v>NAP-SSH</v>
      </c>
      <c r="J873" s="884">
        <v>45760</v>
      </c>
      <c r="K873" s="330">
        <v>2</v>
      </c>
      <c r="L873" s="330">
        <v>2</v>
      </c>
      <c r="M873" s="330">
        <v>140</v>
      </c>
      <c r="N873" s="330">
        <v>0</v>
      </c>
      <c r="O873" s="330">
        <v>0</v>
      </c>
      <c r="P873" s="330">
        <v>280</v>
      </c>
      <c r="Q873" s="330" t="str">
        <v>Confirmed</v>
      </c>
      <c r="R873" s="330" t="str">
        <v>Closed Deal</v>
      </c>
      <c r="S873" s="330" t="str">
        <v>NAP</v>
      </c>
      <c r="T873" s="330" t="str">
        <v>SSH</v>
      </c>
      <c r="U873" s="330" t="str">
        <v>NAP</v>
      </c>
      <c r="V873" s="330">
        <v>7</v>
      </c>
      <c r="W873" s="330">
        <v>44</v>
      </c>
      <c r="X873" s="330" t="str">
        <v>E25-03B</v>
      </c>
      <c r="Y873" s="330">
        <v>186</v>
      </c>
      <c r="Z873" s="330">
        <v>157</v>
      </c>
      <c r="AA873" s="330">
        <v>29</v>
      </c>
      <c r="AB873" s="16" t="str">
        <v>E25</v>
      </c>
    </row>
    <row r="874" spans="1:28" x14ac:dyDescent="0.35">
      <c r="A874" s="331">
        <v>45716</v>
      </c>
      <c r="B874" s="330" t="str">
        <v>Searcharter</v>
      </c>
      <c r="C874" s="330" t="str">
        <v>Distributor</v>
      </c>
      <c r="D874" s="330" t="str">
        <v/>
      </c>
      <c r="E874" s="330" t="str">
        <v>WHYET</v>
      </c>
      <c r="F874" s="330" t="str">
        <v>OW</v>
      </c>
      <c r="G874" s="330" t="str">
        <v>Outbound</v>
      </c>
      <c r="H874" s="330" t="str">
        <v>4S6005</v>
      </c>
      <c r="I874" s="331" t="str">
        <v>SSH-MXP</v>
      </c>
      <c r="J874" s="884">
        <v>45779</v>
      </c>
      <c r="K874" s="330">
        <v>2</v>
      </c>
      <c r="L874" s="330">
        <v>2</v>
      </c>
      <c r="M874" s="330">
        <v>200</v>
      </c>
      <c r="N874" s="330">
        <v>0</v>
      </c>
      <c r="O874" s="330">
        <v>0</v>
      </c>
      <c r="P874" s="330">
        <v>400</v>
      </c>
      <c r="Q874" s="330" t="str">
        <v>Confirmed</v>
      </c>
      <c r="R874" s="330" t="str">
        <v>Closed Deal</v>
      </c>
      <c r="S874" s="330" t="str">
        <v>SSH</v>
      </c>
      <c r="T874" s="330" t="str">
        <v>MXP</v>
      </c>
      <c r="U874" s="330" t="str">
        <v>MXP</v>
      </c>
      <c r="V874" s="330">
        <v>5</v>
      </c>
      <c r="W874" s="330">
        <v>63</v>
      </c>
      <c r="X874" s="330" t="str">
        <v>E25-04</v>
      </c>
      <c r="Y874" s="330">
        <v>186</v>
      </c>
      <c r="Z874" s="330">
        <v>185</v>
      </c>
      <c r="AA874" s="330">
        <v>1</v>
      </c>
      <c r="AB874" s="16" t="str">
        <v>E25</v>
      </c>
    </row>
    <row r="875" spans="1:28" x14ac:dyDescent="0.35">
      <c r="A875" s="331">
        <v>45717</v>
      </c>
      <c r="B875" s="330" t="str">
        <v>Searcharter</v>
      </c>
      <c r="C875" s="330" t="str">
        <v>Distributor</v>
      </c>
      <c r="D875" s="330" t="str">
        <v/>
      </c>
      <c r="E875" s="330" t="str">
        <v>7NH29</v>
      </c>
      <c r="F875" s="330" t="str">
        <v>OW</v>
      </c>
      <c r="G875" s="330" t="str">
        <v>Outbound</v>
      </c>
      <c r="H875" s="330" t="str">
        <v>4S6006</v>
      </c>
      <c r="I875" s="331" t="str">
        <v>MXP-SSH</v>
      </c>
      <c r="J875" s="884">
        <v>45765</v>
      </c>
      <c r="K875" s="330">
        <v>2</v>
      </c>
      <c r="L875" s="330">
        <v>2</v>
      </c>
      <c r="M875" s="330">
        <v>325</v>
      </c>
      <c r="N875" s="330">
        <v>0</v>
      </c>
      <c r="O875" s="330">
        <v>0</v>
      </c>
      <c r="P875" s="330">
        <v>650</v>
      </c>
      <c r="Q875" s="330" t="str">
        <v>Confirmed</v>
      </c>
      <c r="R875" s="330" t="str">
        <v>Closed Deal</v>
      </c>
      <c r="S875" s="330" t="str">
        <v>MXP</v>
      </c>
      <c r="T875" s="330" t="str">
        <v>SSH</v>
      </c>
      <c r="U875" s="330" t="str">
        <v>MXP</v>
      </c>
      <c r="V875" s="330">
        <v>5</v>
      </c>
      <c r="W875" s="330">
        <v>48</v>
      </c>
      <c r="X875" s="330" t="str">
        <v>E25-04</v>
      </c>
      <c r="Y875" s="330">
        <v>186</v>
      </c>
      <c r="Z875" s="330">
        <v>186</v>
      </c>
      <c r="AA875" s="330">
        <v>0</v>
      </c>
      <c r="AB875" s="16" t="str">
        <v>E25</v>
      </c>
    </row>
    <row r="876" spans="1:28" x14ac:dyDescent="0.35">
      <c r="A876" s="331">
        <v>45717</v>
      </c>
      <c r="B876" s="330" t="str">
        <v>Searcharter</v>
      </c>
      <c r="C876" s="330" t="str">
        <v>Distributor</v>
      </c>
      <c r="D876" s="330" t="str">
        <v/>
      </c>
      <c r="E876" s="330" t="str">
        <v>RRZ7U</v>
      </c>
      <c r="F876" s="330" t="str">
        <v>OW</v>
      </c>
      <c r="G876" s="330" t="str">
        <v>Outbound</v>
      </c>
      <c r="H876" s="330" t="str">
        <v>4S6031</v>
      </c>
      <c r="I876" s="331" t="str">
        <v>SSH-NAP</v>
      </c>
      <c r="J876" s="884">
        <v>45781</v>
      </c>
      <c r="K876" s="330">
        <v>6</v>
      </c>
      <c r="L876" s="330">
        <v>6</v>
      </c>
      <c r="M876" s="330">
        <v>175</v>
      </c>
      <c r="N876" s="330">
        <v>0</v>
      </c>
      <c r="O876" s="330">
        <v>0</v>
      </c>
      <c r="P876" s="330">
        <v>1050</v>
      </c>
      <c r="Q876" s="330" t="str">
        <v>Confirmed</v>
      </c>
      <c r="R876" s="330" t="str">
        <v>Closed Deal</v>
      </c>
      <c r="S876" s="330" t="str">
        <v>SSH</v>
      </c>
      <c r="T876" s="330" t="str">
        <v>NAP</v>
      </c>
      <c r="U876" s="330" t="str">
        <v>NAP</v>
      </c>
      <c r="V876" s="330">
        <v>7</v>
      </c>
      <c r="W876" s="330">
        <v>64</v>
      </c>
      <c r="X876" s="330" t="str">
        <v>E25-03B</v>
      </c>
      <c r="Y876" s="330">
        <v>186</v>
      </c>
      <c r="Z876" s="330">
        <v>187</v>
      </c>
      <c r="AA876" s="330">
        <v>-1</v>
      </c>
      <c r="AB876" s="16" t="str">
        <v>E25</v>
      </c>
    </row>
    <row r="877" spans="1:28" x14ac:dyDescent="0.35">
      <c r="A877" s="331">
        <v>45717</v>
      </c>
      <c r="B877" s="330" t="str">
        <v>Searcharter</v>
      </c>
      <c r="C877" s="330" t="str">
        <v>Distributor</v>
      </c>
      <c r="D877" s="330" t="str">
        <v/>
      </c>
      <c r="E877" s="330" t="str">
        <v>WYHAL</v>
      </c>
      <c r="F877" s="330" t="str">
        <v>OW</v>
      </c>
      <c r="G877" s="330" t="str">
        <v>Outbound</v>
      </c>
      <c r="H877" s="330" t="str">
        <v>4S6031</v>
      </c>
      <c r="I877" s="331" t="str">
        <v>SSH-NAP</v>
      </c>
      <c r="J877" s="884">
        <v>45781</v>
      </c>
      <c r="K877" s="330">
        <v>2</v>
      </c>
      <c r="L877" s="330">
        <v>2</v>
      </c>
      <c r="M877" s="330">
        <v>175</v>
      </c>
      <c r="N877" s="330">
        <v>0</v>
      </c>
      <c r="O877" s="330">
        <v>0</v>
      </c>
      <c r="P877" s="330">
        <v>350</v>
      </c>
      <c r="Q877" s="330" t="str">
        <v>Confirmed</v>
      </c>
      <c r="R877" s="330" t="str">
        <v>Closed Deal</v>
      </c>
      <c r="S877" s="330" t="str">
        <v>SSH</v>
      </c>
      <c r="T877" s="330" t="str">
        <v>NAP</v>
      </c>
      <c r="U877" s="330" t="str">
        <v>NAP</v>
      </c>
      <c r="V877" s="330">
        <v>7</v>
      </c>
      <c r="W877" s="330">
        <v>64</v>
      </c>
      <c r="X877" s="330" t="str">
        <v>E25-03B</v>
      </c>
      <c r="Y877" s="330">
        <v>186</v>
      </c>
      <c r="Z877" s="330">
        <v>187</v>
      </c>
      <c r="AA877" s="330">
        <v>-1</v>
      </c>
      <c r="AB877" s="16" t="str">
        <v>E25</v>
      </c>
    </row>
    <row r="878" spans="1:28" x14ac:dyDescent="0.35">
      <c r="A878" s="331">
        <v>45716</v>
      </c>
      <c r="B878" s="330" t="str">
        <v>EuroAirlines</v>
      </c>
      <c r="C878" s="330" t="str">
        <v>Distributor</v>
      </c>
      <c r="D878" s="330" t="str">
        <v>AMADEUS</v>
      </c>
      <c r="E878" s="330" t="str">
        <v>11LDC8</v>
      </c>
      <c r="F878" s="330" t="str">
        <v>OW</v>
      </c>
      <c r="G878" s="330" t="str">
        <v>Outbound</v>
      </c>
      <c r="H878" s="330" t="str">
        <v>4S6016</v>
      </c>
      <c r="I878" s="331" t="str">
        <v>BRI-SSH</v>
      </c>
      <c r="J878" s="884">
        <v>45752</v>
      </c>
      <c r="K878" s="330">
        <v>0</v>
      </c>
      <c r="L878" s="330">
        <v>0</v>
      </c>
      <c r="M878" s="330">
        <v>0</v>
      </c>
      <c r="N878" s="330">
        <v>0</v>
      </c>
      <c r="O878" s="330">
        <v>0</v>
      </c>
      <c r="P878" s="330">
        <v>0</v>
      </c>
      <c r="Q878" s="330" t="str">
        <v>Reissued</v>
      </c>
      <c r="R878" s="330" t="str">
        <v>Reissued</v>
      </c>
      <c r="S878" s="330" t="str">
        <v>BRI</v>
      </c>
      <c r="T878" s="330" t="str">
        <v>SSH</v>
      </c>
      <c r="U878" s="330" t="str">
        <v>BRI</v>
      </c>
      <c r="V878" s="330">
        <v>6</v>
      </c>
      <c r="W878" s="330">
        <v>36</v>
      </c>
      <c r="X878" s="330" t="str">
        <v>E25-02A</v>
      </c>
      <c r="Y878" s="330">
        <v>113</v>
      </c>
      <c r="Z878" s="330">
        <v>109</v>
      </c>
      <c r="AA878" s="330">
        <v>4</v>
      </c>
      <c r="AB878" s="16" t="str">
        <v>E25</v>
      </c>
    </row>
    <row r="879" spans="1:28" x14ac:dyDescent="0.35">
      <c r="A879" s="331">
        <v>45716</v>
      </c>
      <c r="B879" s="330" t="str">
        <v>EuroAirlines</v>
      </c>
      <c r="C879" s="330" t="str">
        <v>Distributor</v>
      </c>
      <c r="D879" s="330" t="str">
        <v>AMADEUS</v>
      </c>
      <c r="E879" s="330" t="str">
        <v>11LDC8</v>
      </c>
      <c r="F879" s="330" t="str">
        <v>OW</v>
      </c>
      <c r="G879" s="330" t="str">
        <v>Outbound</v>
      </c>
      <c r="H879" s="330" t="str">
        <v>4S6016</v>
      </c>
      <c r="I879" s="331" t="str">
        <v>BRI-SSH</v>
      </c>
      <c r="J879" s="884">
        <v>45752</v>
      </c>
      <c r="K879" s="330">
        <v>0</v>
      </c>
      <c r="L879" s="330">
        <v>0</v>
      </c>
      <c r="M879" s="330">
        <v>0</v>
      </c>
      <c r="N879" s="330">
        <v>0</v>
      </c>
      <c r="O879" s="330">
        <v>0</v>
      </c>
      <c r="P879" s="330">
        <v>0</v>
      </c>
      <c r="Q879" s="330" t="str">
        <v>Reissued</v>
      </c>
      <c r="R879" s="330" t="str">
        <v>Reissued</v>
      </c>
      <c r="S879" s="330" t="str">
        <v>BRI</v>
      </c>
      <c r="T879" s="330" t="str">
        <v>SSH</v>
      </c>
      <c r="U879" s="330" t="str">
        <v>BRI</v>
      </c>
      <c r="V879" s="330">
        <v>6</v>
      </c>
      <c r="W879" s="330">
        <v>36</v>
      </c>
      <c r="X879" s="330" t="str">
        <v>E25-02A</v>
      </c>
      <c r="Y879" s="330">
        <v>113</v>
      </c>
      <c r="Z879" s="330">
        <v>109</v>
      </c>
      <c r="AA879" s="330">
        <v>4</v>
      </c>
      <c r="AB879" s="16" t="str">
        <v>E25</v>
      </c>
    </row>
    <row r="880" spans="1:28" x14ac:dyDescent="0.35">
      <c r="A880" s="331">
        <v>45717</v>
      </c>
      <c r="B880" s="330" t="str">
        <v>EuroAirlines</v>
      </c>
      <c r="C880" s="330" t="str">
        <v>Distributor</v>
      </c>
      <c r="D880" s="330" t="str">
        <v>AMADEUS</v>
      </c>
      <c r="E880" s="330" t="str">
        <v>11LGRR</v>
      </c>
      <c r="F880" s="330" t="str">
        <v>RT</v>
      </c>
      <c r="G880" s="330" t="str">
        <v>Outbound</v>
      </c>
      <c r="H880" s="330" t="str">
        <v>UJ6002</v>
      </c>
      <c r="I880" s="331" t="str">
        <v>VRN-SSH</v>
      </c>
      <c r="J880" s="884">
        <v>45878</v>
      </c>
      <c r="K880" s="330">
        <v>1</v>
      </c>
      <c r="L880" s="330">
        <v>1</v>
      </c>
      <c r="M880" s="330">
        <v>255</v>
      </c>
      <c r="N880" s="330">
        <v>23.04</v>
      </c>
      <c r="O880" s="330">
        <v>40</v>
      </c>
      <c r="P880" s="330">
        <v>318.04000000000002</v>
      </c>
      <c r="Q880" s="330" t="str">
        <v>Confirmed</v>
      </c>
      <c r="R880" s="330" t="str">
        <v>Closed Deal</v>
      </c>
      <c r="S880" s="330" t="str">
        <v>VRN</v>
      </c>
      <c r="T880" s="330" t="str">
        <v>SSH</v>
      </c>
      <c r="U880" s="330" t="str">
        <v>VRN</v>
      </c>
      <c r="V880" s="330">
        <v>6</v>
      </c>
      <c r="W880" s="330">
        <v>161</v>
      </c>
      <c r="X880" s="330" t="str">
        <v>S25-04</v>
      </c>
      <c r="Y880" s="330">
        <v>218</v>
      </c>
      <c r="Z880" s="330">
        <v>232</v>
      </c>
      <c r="AA880" s="330">
        <v>-14</v>
      </c>
      <c r="AB880" s="16" t="str">
        <v>S25</v>
      </c>
    </row>
    <row r="881" spans="1:28" x14ac:dyDescent="0.35">
      <c r="A881" s="331">
        <v>45717</v>
      </c>
      <c r="B881" s="330" t="str">
        <v>EuroAirlines</v>
      </c>
      <c r="C881" s="330" t="str">
        <v>Distributor</v>
      </c>
      <c r="D881" s="330" t="str">
        <v>AMADEUS</v>
      </c>
      <c r="E881" s="330" t="str">
        <v>11LGRR</v>
      </c>
      <c r="F881" s="330" t="str">
        <v>RT</v>
      </c>
      <c r="G881" s="330" t="str">
        <v>Inbound</v>
      </c>
      <c r="H881" s="330" t="str">
        <v>UJ6001</v>
      </c>
      <c r="I881" s="331" t="str">
        <v>SSH-VRN</v>
      </c>
      <c r="J881" s="884">
        <v>45892</v>
      </c>
      <c r="K881" s="330">
        <v>1</v>
      </c>
      <c r="L881" s="330">
        <v>1</v>
      </c>
      <c r="M881" s="330">
        <v>255</v>
      </c>
      <c r="N881" s="330">
        <v>37.72</v>
      </c>
      <c r="O881" s="330">
        <v>40</v>
      </c>
      <c r="P881" s="330">
        <v>332.72</v>
      </c>
      <c r="Q881" s="330" t="str">
        <v>Confirmed</v>
      </c>
      <c r="R881" s="330" t="str">
        <v>Closed Deal</v>
      </c>
      <c r="S881" s="330" t="str">
        <v>SSH</v>
      </c>
      <c r="T881" s="330" t="str">
        <v>VRN</v>
      </c>
      <c r="U881" s="330" t="str">
        <v>VRN</v>
      </c>
      <c r="V881" s="330">
        <v>6</v>
      </c>
      <c r="W881" s="330">
        <v>175</v>
      </c>
      <c r="X881" s="330" t="str">
        <v>S25-04</v>
      </c>
      <c r="Y881" s="330">
        <v>218</v>
      </c>
      <c r="Z881" s="330">
        <v>243</v>
      </c>
      <c r="AA881" s="330">
        <v>-25</v>
      </c>
      <c r="AB881" s="16" t="str">
        <v>S25</v>
      </c>
    </row>
    <row r="882" spans="1:28" x14ac:dyDescent="0.35">
      <c r="A882" s="331">
        <v>45717</v>
      </c>
      <c r="B882" s="330" t="str">
        <v>EuroAirlines</v>
      </c>
      <c r="C882" s="330" t="str">
        <v>Distributor</v>
      </c>
      <c r="D882" s="330" t="str">
        <v>AMADEUS</v>
      </c>
      <c r="E882" s="330" t="str">
        <v>11LGRJ</v>
      </c>
      <c r="F882" s="330" t="str">
        <v>OW</v>
      </c>
      <c r="G882" s="330" t="str">
        <v>Outbound</v>
      </c>
      <c r="H882" s="330" t="str">
        <v>4S6032</v>
      </c>
      <c r="I882" s="331" t="str">
        <v>NAP-SSH</v>
      </c>
      <c r="J882" s="884">
        <v>45760</v>
      </c>
      <c r="K882" s="330">
        <v>1</v>
      </c>
      <c r="L882" s="330">
        <v>1</v>
      </c>
      <c r="M882" s="330">
        <v>100</v>
      </c>
      <c r="N882" s="330">
        <v>34.04</v>
      </c>
      <c r="O882" s="330">
        <v>30</v>
      </c>
      <c r="P882" s="330">
        <v>164.04</v>
      </c>
      <c r="Q882" s="330" t="str">
        <v>Confirmed</v>
      </c>
      <c r="R882" s="330" t="str">
        <v>Closed Deal</v>
      </c>
      <c r="S882" s="330" t="str">
        <v>NAP</v>
      </c>
      <c r="T882" s="330" t="str">
        <v>SSH</v>
      </c>
      <c r="U882" s="330" t="str">
        <v>NAP</v>
      </c>
      <c r="V882" s="330">
        <v>7</v>
      </c>
      <c r="W882" s="330">
        <v>43</v>
      </c>
      <c r="X882" s="330" t="str">
        <v>E25-03B</v>
      </c>
      <c r="Y882" s="330">
        <v>186</v>
      </c>
      <c r="Z882" s="330">
        <v>157</v>
      </c>
      <c r="AA882" s="330">
        <v>29</v>
      </c>
      <c r="AB882" s="16" t="str">
        <v>E25</v>
      </c>
    </row>
    <row r="883" spans="1:28" x14ac:dyDescent="0.35">
      <c r="A883" s="331">
        <v>45717</v>
      </c>
      <c r="B883" s="330" t="str">
        <v>EuroAirlines</v>
      </c>
      <c r="C883" s="330" t="str">
        <v>Distributor</v>
      </c>
      <c r="D883" s="330" t="str">
        <v>AMADEUS</v>
      </c>
      <c r="E883" s="330" t="str">
        <v>11LGRR</v>
      </c>
      <c r="F883" s="330" t="str">
        <v>RT</v>
      </c>
      <c r="G883" s="330" t="str">
        <v>Outbound</v>
      </c>
      <c r="H883" s="330" t="str">
        <v>UJ6002</v>
      </c>
      <c r="I883" s="331" t="str">
        <v>VRN-SSH</v>
      </c>
      <c r="J883" s="884">
        <v>45878</v>
      </c>
      <c r="K883" s="330">
        <v>1</v>
      </c>
      <c r="L883" s="330">
        <v>1</v>
      </c>
      <c r="M883" s="330">
        <v>255</v>
      </c>
      <c r="N883" s="330">
        <v>23.04</v>
      </c>
      <c r="O883" s="330">
        <v>40</v>
      </c>
      <c r="P883" s="330">
        <v>318.04000000000002</v>
      </c>
      <c r="Q883" s="330" t="str">
        <v>Confirmed</v>
      </c>
      <c r="R883" s="330" t="str">
        <v>Closed Deal</v>
      </c>
      <c r="S883" s="330" t="str">
        <v>VRN</v>
      </c>
      <c r="T883" s="330" t="str">
        <v>SSH</v>
      </c>
      <c r="U883" s="330" t="str">
        <v>VRN</v>
      </c>
      <c r="V883" s="330">
        <v>6</v>
      </c>
      <c r="W883" s="330">
        <v>161</v>
      </c>
      <c r="X883" s="330" t="str">
        <v>S25-04</v>
      </c>
      <c r="Y883" s="330">
        <v>218</v>
      </c>
      <c r="Z883" s="330">
        <v>232</v>
      </c>
      <c r="AA883" s="330">
        <v>-14</v>
      </c>
      <c r="AB883" s="16" t="str">
        <v>S25</v>
      </c>
    </row>
    <row r="884" spans="1:28" x14ac:dyDescent="0.35">
      <c r="A884" s="331">
        <v>45717</v>
      </c>
      <c r="B884" s="330" t="str">
        <v>EuroAirlines</v>
      </c>
      <c r="C884" s="330" t="str">
        <v>Distributor</v>
      </c>
      <c r="D884" s="330" t="str">
        <v>AMADEUS</v>
      </c>
      <c r="E884" s="330" t="str">
        <v>11LGRR</v>
      </c>
      <c r="F884" s="330" t="str">
        <v>RT</v>
      </c>
      <c r="G884" s="330" t="str">
        <v>Inbound</v>
      </c>
      <c r="H884" s="330" t="str">
        <v>UJ6001</v>
      </c>
      <c r="I884" s="331" t="str">
        <v>SSH-VRN</v>
      </c>
      <c r="J884" s="884">
        <v>45892</v>
      </c>
      <c r="K884" s="330">
        <v>1</v>
      </c>
      <c r="L884" s="330">
        <v>1</v>
      </c>
      <c r="M884" s="330">
        <v>255</v>
      </c>
      <c r="N884" s="330">
        <v>37.72</v>
      </c>
      <c r="O884" s="330">
        <v>40</v>
      </c>
      <c r="P884" s="330">
        <v>332.72</v>
      </c>
      <c r="Q884" s="330" t="str">
        <v>Confirmed</v>
      </c>
      <c r="R884" s="330" t="str">
        <v>Closed Deal</v>
      </c>
      <c r="S884" s="330" t="str">
        <v>SSH</v>
      </c>
      <c r="T884" s="330" t="str">
        <v>VRN</v>
      </c>
      <c r="U884" s="330" t="str">
        <v>VRN</v>
      </c>
      <c r="V884" s="330">
        <v>6</v>
      </c>
      <c r="W884" s="330">
        <v>175</v>
      </c>
      <c r="X884" s="330" t="str">
        <v>S25-04</v>
      </c>
      <c r="Y884" s="330">
        <v>218</v>
      </c>
      <c r="Z884" s="330">
        <v>243</v>
      </c>
      <c r="AA884" s="330">
        <v>-25</v>
      </c>
      <c r="AB884" s="16" t="str">
        <v>S25</v>
      </c>
    </row>
    <row r="885" spans="1:28" x14ac:dyDescent="0.35">
      <c r="A885" s="331">
        <v>45717</v>
      </c>
      <c r="B885" s="330" t="str">
        <v>EuroAirlines</v>
      </c>
      <c r="C885" s="330" t="str">
        <v>Distributor</v>
      </c>
      <c r="D885" s="330" t="str">
        <v>AMADEUS</v>
      </c>
      <c r="E885" s="330" t="str">
        <v>11LGRR</v>
      </c>
      <c r="F885" s="330" t="str">
        <v>RT</v>
      </c>
      <c r="G885" s="330" t="str">
        <v>Outbound</v>
      </c>
      <c r="H885" s="330" t="str">
        <v>UJ6002</v>
      </c>
      <c r="I885" s="331" t="str">
        <v>VRN-SSH</v>
      </c>
      <c r="J885" s="884">
        <v>45878</v>
      </c>
      <c r="K885" s="330">
        <v>1</v>
      </c>
      <c r="L885" s="330">
        <v>1</v>
      </c>
      <c r="M885" s="330">
        <v>191.5</v>
      </c>
      <c r="N885" s="330">
        <v>23.04</v>
      </c>
      <c r="O885" s="330">
        <v>40</v>
      </c>
      <c r="P885" s="330">
        <v>254.54</v>
      </c>
      <c r="Q885" s="330" t="str">
        <v>Confirmed</v>
      </c>
      <c r="R885" s="330" t="str">
        <v>Closed Deal</v>
      </c>
      <c r="S885" s="330" t="str">
        <v>VRN</v>
      </c>
      <c r="T885" s="330" t="str">
        <v>SSH</v>
      </c>
      <c r="U885" s="330" t="str">
        <v>VRN</v>
      </c>
      <c r="V885" s="330">
        <v>6</v>
      </c>
      <c r="W885" s="330">
        <v>161</v>
      </c>
      <c r="X885" s="330" t="str">
        <v>S25-04</v>
      </c>
      <c r="Y885" s="330">
        <v>218</v>
      </c>
      <c r="Z885" s="330">
        <v>232</v>
      </c>
      <c r="AA885" s="330">
        <v>-14</v>
      </c>
      <c r="AB885" s="16" t="str">
        <v>S25</v>
      </c>
    </row>
    <row r="886" spans="1:28" x14ac:dyDescent="0.35">
      <c r="A886" s="331">
        <v>45717</v>
      </c>
      <c r="B886" s="330" t="str">
        <v>EuroAirlines</v>
      </c>
      <c r="C886" s="330" t="str">
        <v>Distributor</v>
      </c>
      <c r="D886" s="330" t="str">
        <v>AMADEUS</v>
      </c>
      <c r="E886" s="330" t="str">
        <v>11LGRR</v>
      </c>
      <c r="F886" s="330" t="str">
        <v>RT</v>
      </c>
      <c r="G886" s="330" t="str">
        <v>Inbound</v>
      </c>
      <c r="H886" s="330" t="str">
        <v>UJ6001</v>
      </c>
      <c r="I886" s="331" t="str">
        <v>SSH-VRN</v>
      </c>
      <c r="J886" s="884">
        <v>45892</v>
      </c>
      <c r="K886" s="330">
        <v>1</v>
      </c>
      <c r="L886" s="330">
        <v>1</v>
      </c>
      <c r="M886" s="330">
        <v>191.5</v>
      </c>
      <c r="N886" s="330">
        <v>37.72</v>
      </c>
      <c r="O886" s="330">
        <v>40</v>
      </c>
      <c r="P886" s="330">
        <v>269.22000000000003</v>
      </c>
      <c r="Q886" s="330" t="str">
        <v>Confirmed</v>
      </c>
      <c r="R886" s="330" t="str">
        <v>Closed Deal</v>
      </c>
      <c r="S886" s="330" t="str">
        <v>SSH</v>
      </c>
      <c r="T886" s="330" t="str">
        <v>VRN</v>
      </c>
      <c r="U886" s="330" t="str">
        <v>VRN</v>
      </c>
      <c r="V886" s="330">
        <v>6</v>
      </c>
      <c r="W886" s="330">
        <v>175</v>
      </c>
      <c r="X886" s="330" t="str">
        <v>S25-04</v>
      </c>
      <c r="Y886" s="330">
        <v>218</v>
      </c>
      <c r="Z886" s="330">
        <v>243</v>
      </c>
      <c r="AA886" s="330">
        <v>-25</v>
      </c>
      <c r="AB886" s="16" t="str">
        <v>S25</v>
      </c>
    </row>
    <row r="887" spans="1:28" x14ac:dyDescent="0.35">
      <c r="A887" s="331">
        <v>45717</v>
      </c>
      <c r="B887" s="330" t="str">
        <v>EuroAirlines</v>
      </c>
      <c r="C887" s="330" t="str">
        <v>Distributor</v>
      </c>
      <c r="D887" s="330" t="str">
        <v>AMADEUS</v>
      </c>
      <c r="E887" s="330" t="str">
        <v>11LGRR</v>
      </c>
      <c r="F887" s="330" t="str">
        <v>RT</v>
      </c>
      <c r="G887" s="330" t="str">
        <v>Outbound</v>
      </c>
      <c r="H887" s="330" t="str">
        <v>UJ6002</v>
      </c>
      <c r="I887" s="331" t="str">
        <v>VRN-SSH</v>
      </c>
      <c r="J887" s="884">
        <v>45878</v>
      </c>
      <c r="K887" s="330">
        <v>1</v>
      </c>
      <c r="L887" s="330">
        <v>1</v>
      </c>
      <c r="M887" s="330">
        <v>255</v>
      </c>
      <c r="N887" s="330">
        <v>23.04</v>
      </c>
      <c r="O887" s="330">
        <v>40</v>
      </c>
      <c r="P887" s="330">
        <v>318.04000000000002</v>
      </c>
      <c r="Q887" s="330" t="str">
        <v>Confirmed</v>
      </c>
      <c r="R887" s="330" t="str">
        <v>Closed Deal</v>
      </c>
      <c r="S887" s="330" t="str">
        <v>VRN</v>
      </c>
      <c r="T887" s="330" t="str">
        <v>SSH</v>
      </c>
      <c r="U887" s="330" t="str">
        <v>VRN</v>
      </c>
      <c r="V887" s="330">
        <v>6</v>
      </c>
      <c r="W887" s="330">
        <v>161</v>
      </c>
      <c r="X887" s="330" t="str">
        <v>S25-04</v>
      </c>
      <c r="Y887" s="330">
        <v>218</v>
      </c>
      <c r="Z887" s="330">
        <v>232</v>
      </c>
      <c r="AA887" s="330">
        <v>-14</v>
      </c>
      <c r="AB887" s="16" t="str">
        <v>S25</v>
      </c>
    </row>
    <row r="888" spans="1:28" x14ac:dyDescent="0.35">
      <c r="A888" s="331">
        <v>45717</v>
      </c>
      <c r="B888" s="330" t="str">
        <v>EuroAirlines</v>
      </c>
      <c r="C888" s="330" t="str">
        <v>Distributor</v>
      </c>
      <c r="D888" s="330" t="str">
        <v>AMADEUS</v>
      </c>
      <c r="E888" s="330" t="str">
        <v>11LGRR</v>
      </c>
      <c r="F888" s="330" t="str">
        <v>RT</v>
      </c>
      <c r="G888" s="330" t="str">
        <v>Inbound</v>
      </c>
      <c r="H888" s="330" t="str">
        <v>UJ6001</v>
      </c>
      <c r="I888" s="331" t="str">
        <v>SSH-VRN</v>
      </c>
      <c r="J888" s="884">
        <v>45892</v>
      </c>
      <c r="K888" s="330">
        <v>1</v>
      </c>
      <c r="L888" s="330">
        <v>1</v>
      </c>
      <c r="M888" s="330">
        <v>255</v>
      </c>
      <c r="N888" s="330">
        <v>37.72</v>
      </c>
      <c r="O888" s="330">
        <v>40</v>
      </c>
      <c r="P888" s="330">
        <v>332.72</v>
      </c>
      <c r="Q888" s="330" t="str">
        <v>Confirmed</v>
      </c>
      <c r="R888" s="330" t="str">
        <v>Closed Deal</v>
      </c>
      <c r="S888" s="330" t="str">
        <v>SSH</v>
      </c>
      <c r="T888" s="330" t="str">
        <v>VRN</v>
      </c>
      <c r="U888" s="330" t="str">
        <v>VRN</v>
      </c>
      <c r="V888" s="330">
        <v>6</v>
      </c>
      <c r="W888" s="330">
        <v>175</v>
      </c>
      <c r="X888" s="330" t="str">
        <v>S25-04</v>
      </c>
      <c r="Y888" s="330">
        <v>218</v>
      </c>
      <c r="Z888" s="330">
        <v>243</v>
      </c>
      <c r="AA888" s="330">
        <v>-25</v>
      </c>
      <c r="AB888" s="16" t="str">
        <v>S25</v>
      </c>
    </row>
    <row r="889" spans="1:28" x14ac:dyDescent="0.35">
      <c r="A889" s="331">
        <v>45716</v>
      </c>
      <c r="B889" s="330" t="str">
        <v>APG</v>
      </c>
      <c r="C889" s="330" t="str">
        <v>Distributor</v>
      </c>
      <c r="D889" s="330" t="str">
        <v/>
      </c>
      <c r="E889" s="330" t="str">
        <v>12LJKM</v>
      </c>
      <c r="F889" s="330" t="str">
        <v>OW</v>
      </c>
      <c r="G889" s="330" t="str">
        <v>Outbound</v>
      </c>
      <c r="H889" s="330" t="str">
        <v>4S6031</v>
      </c>
      <c r="I889" s="331" t="str">
        <v>SSH-NAP</v>
      </c>
      <c r="J889" s="884">
        <v>45781</v>
      </c>
      <c r="K889" s="330">
        <v>1</v>
      </c>
      <c r="L889" s="330">
        <v>1</v>
      </c>
      <c r="M889" s="330">
        <v>261.33</v>
      </c>
      <c r="N889" s="330">
        <v>38.33</v>
      </c>
      <c r="O889" s="330">
        <v>30</v>
      </c>
      <c r="P889" s="330">
        <v>329.66</v>
      </c>
      <c r="Q889" s="330" t="str">
        <v>Confirmed</v>
      </c>
      <c r="R889" s="330" t="str">
        <v>Closed Deal</v>
      </c>
      <c r="S889" s="330" t="str">
        <v>SSH</v>
      </c>
      <c r="T889" s="330" t="str">
        <v>NAP</v>
      </c>
      <c r="U889" s="330" t="str">
        <v>NAP</v>
      </c>
      <c r="V889" s="330">
        <v>7</v>
      </c>
      <c r="W889" s="330">
        <v>65</v>
      </c>
      <c r="X889" s="330" t="str">
        <v>E25-03B</v>
      </c>
      <c r="Y889" s="330">
        <v>186</v>
      </c>
      <c r="Z889" s="330">
        <v>187</v>
      </c>
      <c r="AA889" s="330">
        <v>-1</v>
      </c>
      <c r="AB889" s="16" t="str">
        <v>E25</v>
      </c>
    </row>
    <row r="890" spans="1:28" x14ac:dyDescent="0.35">
      <c r="A890" s="331">
        <v>45716</v>
      </c>
      <c r="B890" s="330" t="str">
        <v>APG</v>
      </c>
      <c r="C890" s="330" t="str">
        <v>Distributor</v>
      </c>
      <c r="D890" s="330" t="str">
        <v/>
      </c>
      <c r="E890" s="330" t="str">
        <v>12LJKM</v>
      </c>
      <c r="F890" s="330" t="str">
        <v>OW</v>
      </c>
      <c r="G890" s="330" t="str">
        <v>Outbound</v>
      </c>
      <c r="H890" s="330" t="str">
        <v>4S6031</v>
      </c>
      <c r="I890" s="331" t="str">
        <v>SSH-NAP</v>
      </c>
      <c r="J890" s="884">
        <v>45781</v>
      </c>
      <c r="K890" s="330">
        <v>1</v>
      </c>
      <c r="L890" s="330">
        <v>1</v>
      </c>
      <c r="M890" s="330">
        <v>261.33</v>
      </c>
      <c r="N890" s="330">
        <v>38.33</v>
      </c>
      <c r="O890" s="330">
        <v>30</v>
      </c>
      <c r="P890" s="330">
        <v>329.66</v>
      </c>
      <c r="Q890" s="330" t="str">
        <v>Confirmed</v>
      </c>
      <c r="R890" s="330" t="str">
        <v>Closed Deal</v>
      </c>
      <c r="S890" s="330" t="str">
        <v>SSH</v>
      </c>
      <c r="T890" s="330" t="str">
        <v>NAP</v>
      </c>
      <c r="U890" s="330" t="str">
        <v>NAP</v>
      </c>
      <c r="V890" s="330">
        <v>7</v>
      </c>
      <c r="W890" s="330">
        <v>65</v>
      </c>
      <c r="X890" s="330" t="str">
        <v>E25-03B</v>
      </c>
      <c r="Y890" s="330">
        <v>186</v>
      </c>
      <c r="Z890" s="330">
        <v>187</v>
      </c>
      <c r="AA890" s="330">
        <v>-1</v>
      </c>
      <c r="AB890" s="16" t="str">
        <v>E25</v>
      </c>
    </row>
    <row r="891" spans="1:28" x14ac:dyDescent="0.35">
      <c r="A891" s="331">
        <v>45716</v>
      </c>
      <c r="B891" s="330" t="str">
        <v>APG</v>
      </c>
      <c r="C891" s="330" t="str">
        <v>Distributor</v>
      </c>
      <c r="D891" s="330" t="str">
        <v/>
      </c>
      <c r="E891" s="330" t="str">
        <v>12LJKM</v>
      </c>
      <c r="F891" s="330" t="str">
        <v>OW</v>
      </c>
      <c r="G891" s="330" t="str">
        <v>Outbound</v>
      </c>
      <c r="H891" s="330" t="str">
        <v>4S6031</v>
      </c>
      <c r="I891" s="331" t="str">
        <v>SSH-NAP</v>
      </c>
      <c r="J891" s="884">
        <v>45781</v>
      </c>
      <c r="K891" s="330">
        <v>1</v>
      </c>
      <c r="L891" s="330">
        <v>1</v>
      </c>
      <c r="M891" s="330">
        <v>261.33</v>
      </c>
      <c r="N891" s="330">
        <v>38.33</v>
      </c>
      <c r="O891" s="330">
        <v>30</v>
      </c>
      <c r="P891" s="330">
        <v>329.66</v>
      </c>
      <c r="Q891" s="330" t="str">
        <v>Confirmed</v>
      </c>
      <c r="R891" s="330" t="str">
        <v>Closed Deal</v>
      </c>
      <c r="S891" s="330" t="str">
        <v>SSH</v>
      </c>
      <c r="T891" s="330" t="str">
        <v>NAP</v>
      </c>
      <c r="U891" s="330" t="str">
        <v>NAP</v>
      </c>
      <c r="V891" s="330">
        <v>7</v>
      </c>
      <c r="W891" s="330">
        <v>65</v>
      </c>
      <c r="X891" s="330" t="str">
        <v>E25-03B</v>
      </c>
      <c r="Y891" s="330">
        <v>186</v>
      </c>
      <c r="Z891" s="330">
        <v>187</v>
      </c>
      <c r="AA891" s="330">
        <v>-1</v>
      </c>
      <c r="AB891" s="16" t="str">
        <v>E25</v>
      </c>
    </row>
    <row r="892" spans="1:28" x14ac:dyDescent="0.35">
      <c r="A892" s="331">
        <v>45716</v>
      </c>
      <c r="B892" s="330" t="str">
        <v>APG</v>
      </c>
      <c r="C892" s="330" t="str">
        <v>Distributor</v>
      </c>
      <c r="D892" s="330" t="str">
        <v/>
      </c>
      <c r="E892" s="330" t="str">
        <v>12LJKM</v>
      </c>
      <c r="F892" s="330" t="str">
        <v>OW</v>
      </c>
      <c r="G892" s="330" t="str">
        <v>Outbound</v>
      </c>
      <c r="H892" s="330" t="str">
        <v>4S6031</v>
      </c>
      <c r="I892" s="331" t="str">
        <v>SSH-NAP</v>
      </c>
      <c r="J892" s="884">
        <v>45781</v>
      </c>
      <c r="K892" s="330">
        <v>1</v>
      </c>
      <c r="L892" s="330">
        <v>1</v>
      </c>
      <c r="M892" s="330">
        <v>261.33</v>
      </c>
      <c r="N892" s="330">
        <v>38.33</v>
      </c>
      <c r="O892" s="330">
        <v>30</v>
      </c>
      <c r="P892" s="330">
        <v>329.66</v>
      </c>
      <c r="Q892" s="330" t="str">
        <v>Confirmed</v>
      </c>
      <c r="R892" s="330" t="str">
        <v>Closed Deal</v>
      </c>
      <c r="S892" s="330" t="str">
        <v>SSH</v>
      </c>
      <c r="T892" s="330" t="str">
        <v>NAP</v>
      </c>
      <c r="U892" s="330" t="str">
        <v>NAP</v>
      </c>
      <c r="V892" s="330">
        <v>7</v>
      </c>
      <c r="W892" s="330">
        <v>65</v>
      </c>
      <c r="X892" s="330" t="str">
        <v>E25-03B</v>
      </c>
      <c r="Y892" s="330">
        <v>186</v>
      </c>
      <c r="Z892" s="330">
        <v>187</v>
      </c>
      <c r="AA892" s="330">
        <v>-1</v>
      </c>
      <c r="AB892" s="16" t="str">
        <v>E25</v>
      </c>
    </row>
    <row r="893" spans="1:28" x14ac:dyDescent="0.35">
      <c r="A893" s="331">
        <v>45719</v>
      </c>
      <c r="B893" s="330" t="str">
        <v>Genius</v>
      </c>
      <c r="C893" s="330" t="str">
        <v>Distributor</v>
      </c>
      <c r="D893" s="330" t="str">
        <v/>
      </c>
      <c r="E893" s="330" t="str">
        <v/>
      </c>
      <c r="F893" s="330" t="str">
        <v>OW</v>
      </c>
      <c r="G893" s="330" t="str">
        <v>Outbound</v>
      </c>
      <c r="H893" s="330" t="str">
        <v>4S6031</v>
      </c>
      <c r="I893" s="331" t="str">
        <v>SSH-NAP</v>
      </c>
      <c r="J893" s="884">
        <v>45767</v>
      </c>
      <c r="K893" s="330">
        <v>4</v>
      </c>
      <c r="L893" s="330">
        <v>4</v>
      </c>
      <c r="M893" s="330">
        <v>140</v>
      </c>
      <c r="N893" s="330">
        <v>0</v>
      </c>
      <c r="O893" s="330">
        <v>0</v>
      </c>
      <c r="P893" s="330">
        <v>560</v>
      </c>
      <c r="Q893" s="330" t="str">
        <v>Confirmed</v>
      </c>
      <c r="R893" s="330" t="str">
        <v>Closed Deal</v>
      </c>
      <c r="S893" s="330" t="str">
        <v>SSH</v>
      </c>
      <c r="T893" s="330" t="str">
        <v>NAP</v>
      </c>
      <c r="U893" s="330" t="str">
        <v>NAP</v>
      </c>
      <c r="V893" s="330">
        <v>7</v>
      </c>
      <c r="W893" s="330">
        <v>48</v>
      </c>
      <c r="X893" s="330" t="str">
        <v>E25-03B</v>
      </c>
      <c r="Y893" s="330">
        <v>186</v>
      </c>
      <c r="Z893" s="330">
        <v>162</v>
      </c>
      <c r="AA893" s="330">
        <v>24</v>
      </c>
      <c r="AB893" s="16" t="str">
        <v>E25</v>
      </c>
    </row>
    <row r="894" spans="1:28" x14ac:dyDescent="0.35">
      <c r="A894" s="331">
        <v>45719</v>
      </c>
      <c r="B894" s="330" t="str">
        <v>Genius</v>
      </c>
      <c r="C894" s="330" t="str">
        <v>Distributor</v>
      </c>
      <c r="D894" s="330" t="str">
        <v/>
      </c>
      <c r="E894" s="330" t="str">
        <v/>
      </c>
      <c r="F894" s="330" t="str">
        <v>OW</v>
      </c>
      <c r="G894" s="330" t="str">
        <v>Outbound</v>
      </c>
      <c r="H894" s="330" t="str">
        <v>4S6005</v>
      </c>
      <c r="I894" s="331" t="str">
        <v>SSH-MXP</v>
      </c>
      <c r="J894" s="884">
        <v>45779</v>
      </c>
      <c r="K894" s="330">
        <v>2</v>
      </c>
      <c r="L894" s="330">
        <v>2</v>
      </c>
      <c r="M894" s="330">
        <v>300</v>
      </c>
      <c r="N894" s="330">
        <v>0</v>
      </c>
      <c r="O894" s="330">
        <v>0</v>
      </c>
      <c r="P894" s="330">
        <v>600</v>
      </c>
      <c r="Q894" s="330" t="str">
        <v>Confirmed</v>
      </c>
      <c r="R894" s="330" t="str">
        <v>Closed Deal</v>
      </c>
      <c r="S894" s="330" t="str">
        <v>SSH</v>
      </c>
      <c r="T894" s="330" t="str">
        <v>MXP</v>
      </c>
      <c r="U894" s="330" t="str">
        <v>MXP</v>
      </c>
      <c r="V894" s="330">
        <v>5</v>
      </c>
      <c r="W894" s="330">
        <v>60</v>
      </c>
      <c r="X894" s="330" t="str">
        <v>E25-04</v>
      </c>
      <c r="Y894" s="330">
        <v>186</v>
      </c>
      <c r="Z894" s="330">
        <v>185</v>
      </c>
      <c r="AA894" s="330">
        <v>1</v>
      </c>
      <c r="AB894" s="16" t="str">
        <v>E25</v>
      </c>
    </row>
    <row r="895" spans="1:28" x14ac:dyDescent="0.35">
      <c r="A895" s="331">
        <v>45719</v>
      </c>
      <c r="B895" s="330" t="str">
        <v>Genius</v>
      </c>
      <c r="C895" s="330" t="str">
        <v>Distributor</v>
      </c>
      <c r="D895" s="330" t="str">
        <v/>
      </c>
      <c r="E895" s="330" t="str">
        <v/>
      </c>
      <c r="F895" s="330" t="str">
        <v>OW</v>
      </c>
      <c r="G895" s="330" t="str">
        <v>Outbound</v>
      </c>
      <c r="H895" s="330" t="str">
        <v>4S6003</v>
      </c>
      <c r="I895" s="331" t="str">
        <v>SSH-BRI</v>
      </c>
      <c r="J895" s="884">
        <v>46018</v>
      </c>
      <c r="K895" s="330">
        <v>2</v>
      </c>
      <c r="L895" s="330">
        <v>2</v>
      </c>
      <c r="M895" s="330">
        <v>260</v>
      </c>
      <c r="N895" s="330">
        <v>0</v>
      </c>
      <c r="O895" s="330">
        <v>0</v>
      </c>
      <c r="P895" s="330">
        <v>520</v>
      </c>
      <c r="Q895" s="330" t="str">
        <v>Confirmed</v>
      </c>
      <c r="R895" s="330" t="str">
        <v>Closed Deal</v>
      </c>
      <c r="S895" s="330" t="str">
        <v>SSH</v>
      </c>
      <c r="T895" s="330" t="str">
        <v>BRI</v>
      </c>
      <c r="U895" s="330" t="str">
        <v>BRI</v>
      </c>
      <c r="V895" s="330">
        <v>6</v>
      </c>
      <c r="W895" s="330">
        <v>299</v>
      </c>
      <c r="X895" s="330" t="str">
        <v>S25-01</v>
      </c>
      <c r="Y895" s="330">
        <v>186</v>
      </c>
      <c r="Z895" s="330">
        <v>42</v>
      </c>
      <c r="AA895" s="330">
        <v>144</v>
      </c>
      <c r="AB895" s="16" t="str">
        <v>S25</v>
      </c>
    </row>
    <row r="896" spans="1:28" x14ac:dyDescent="0.35">
      <c r="A896" s="331">
        <v>45719</v>
      </c>
      <c r="B896" s="330" t="str">
        <v>Genius</v>
      </c>
      <c r="C896" s="330" t="str">
        <v>Distributor</v>
      </c>
      <c r="D896" s="330" t="str">
        <v/>
      </c>
      <c r="E896" s="330" t="str">
        <v/>
      </c>
      <c r="F896" s="330" t="str">
        <v>OW</v>
      </c>
      <c r="G896" s="330" t="str">
        <v>Outbound</v>
      </c>
      <c r="H896" s="330" t="str">
        <v>4S6004</v>
      </c>
      <c r="I896" s="331" t="str">
        <v>BRI-SSH</v>
      </c>
      <c r="J896" s="884">
        <v>45850</v>
      </c>
      <c r="K896" s="330">
        <v>4</v>
      </c>
      <c r="L896" s="330">
        <v>4</v>
      </c>
      <c r="M896" s="330">
        <v>160</v>
      </c>
      <c r="N896" s="330">
        <v>0</v>
      </c>
      <c r="O896" s="330">
        <v>0</v>
      </c>
      <c r="P896" s="330">
        <v>640</v>
      </c>
      <c r="Q896" s="330" t="str">
        <v>Confirmed</v>
      </c>
      <c r="R896" s="330" t="str">
        <v>Closed Deal</v>
      </c>
      <c r="S896" s="330" t="str">
        <v>BRI</v>
      </c>
      <c r="T896" s="330" t="str">
        <v>SSH</v>
      </c>
      <c r="U896" s="330" t="str">
        <v>BRI</v>
      </c>
      <c r="V896" s="330">
        <v>6</v>
      </c>
      <c r="W896" s="330">
        <v>131</v>
      </c>
      <c r="X896" s="330" t="str">
        <v>S25-01</v>
      </c>
      <c r="Y896" s="330">
        <v>186</v>
      </c>
      <c r="Z896" s="330">
        <v>91</v>
      </c>
      <c r="AA896" s="330">
        <v>95</v>
      </c>
      <c r="AB896" s="16" t="str">
        <v>S25</v>
      </c>
    </row>
    <row r="897" spans="1:28" x14ac:dyDescent="0.35">
      <c r="A897" s="331">
        <v>45719</v>
      </c>
      <c r="B897" s="330" t="str">
        <v>Genius</v>
      </c>
      <c r="C897" s="330" t="str">
        <v>Distributor</v>
      </c>
      <c r="D897" s="330" t="str">
        <v/>
      </c>
      <c r="E897" s="330" t="str">
        <v/>
      </c>
      <c r="F897" s="330" t="str">
        <v>OW</v>
      </c>
      <c r="G897" s="330" t="str">
        <v>Outbound</v>
      </c>
      <c r="H897" s="330" t="str">
        <v>4S6004</v>
      </c>
      <c r="I897" s="331" t="str">
        <v>BRI-SSH</v>
      </c>
      <c r="J897" s="884">
        <v>46011</v>
      </c>
      <c r="K897" s="330">
        <v>2</v>
      </c>
      <c r="L897" s="330">
        <v>2</v>
      </c>
      <c r="M897" s="330">
        <v>260</v>
      </c>
      <c r="N897" s="330">
        <v>0</v>
      </c>
      <c r="O897" s="330">
        <v>0</v>
      </c>
      <c r="P897" s="330">
        <v>520</v>
      </c>
      <c r="Q897" s="330" t="str">
        <v>Confirmed</v>
      </c>
      <c r="R897" s="330" t="str">
        <v>Closed Deal</v>
      </c>
      <c r="S897" s="330" t="str">
        <v>BRI</v>
      </c>
      <c r="T897" s="330" t="str">
        <v>SSH</v>
      </c>
      <c r="U897" s="330" t="str">
        <v>BRI</v>
      </c>
      <c r="V897" s="330">
        <v>6</v>
      </c>
      <c r="W897" s="330">
        <v>292</v>
      </c>
      <c r="X897" s="330" t="str">
        <v>S25-01</v>
      </c>
      <c r="Y897" s="330">
        <v>186</v>
      </c>
      <c r="Z897" s="330">
        <v>42</v>
      </c>
      <c r="AA897" s="330">
        <v>144</v>
      </c>
      <c r="AB897" s="16" t="str">
        <v>S25</v>
      </c>
    </row>
    <row r="898" spans="1:28" x14ac:dyDescent="0.35">
      <c r="A898" s="331">
        <v>45719</v>
      </c>
      <c r="B898" s="330" t="str">
        <v>Miti Viaggi</v>
      </c>
      <c r="C898" s="330" t="str">
        <v>Tour Operator</v>
      </c>
      <c r="D898" s="330" t="str">
        <v/>
      </c>
      <c r="E898" s="330" t="str">
        <v/>
      </c>
      <c r="F898" s="330" t="str">
        <v>RT</v>
      </c>
      <c r="G898" s="330" t="str">
        <v>Outbound</v>
      </c>
      <c r="H898" s="330" t="str">
        <v>SE5447</v>
      </c>
      <c r="I898" s="331" t="str">
        <v>NAP-SSH</v>
      </c>
      <c r="J898" s="884">
        <v>45765</v>
      </c>
      <c r="K898" s="330">
        <v>20</v>
      </c>
      <c r="L898" s="330">
        <v>20</v>
      </c>
      <c r="M898" s="330">
        <v>265</v>
      </c>
      <c r="N898" s="330">
        <v>0</v>
      </c>
      <c r="O898" s="330">
        <v>0</v>
      </c>
      <c r="P898" s="330">
        <v>5300</v>
      </c>
      <c r="Q898" s="330" t="str">
        <v>Confirmed</v>
      </c>
      <c r="R898" s="330" t="str">
        <v>On Review</v>
      </c>
      <c r="S898" s="330" t="str">
        <v>NAP</v>
      </c>
      <c r="T898" s="330" t="str">
        <v>SSH</v>
      </c>
      <c r="U898" s="330" t="str">
        <v>NAP</v>
      </c>
      <c r="V898" s="330">
        <v>5</v>
      </c>
      <c r="W898" s="330">
        <v>46</v>
      </c>
      <c r="X898" s="330" t="str">
        <v>E25-09B</v>
      </c>
      <c r="Y898" s="330">
        <v>96</v>
      </c>
      <c r="Z898" s="330">
        <v>99</v>
      </c>
      <c r="AA898" s="330">
        <v>-3</v>
      </c>
      <c r="AB898" s="16" t="str">
        <v>E25</v>
      </c>
    </row>
    <row r="899" spans="1:28" x14ac:dyDescent="0.35">
      <c r="A899" s="331">
        <v>45719</v>
      </c>
      <c r="B899" s="330" t="str">
        <v>Miti Viaggi</v>
      </c>
      <c r="C899" s="330" t="str">
        <v>Tour Operator</v>
      </c>
      <c r="D899" s="330" t="str">
        <v/>
      </c>
      <c r="E899" s="330" t="str">
        <v/>
      </c>
      <c r="F899" s="330" t="str">
        <v>RT</v>
      </c>
      <c r="G899" s="330" t="str">
        <v>Outbound</v>
      </c>
      <c r="H899" s="330" t="str">
        <v>SE5447</v>
      </c>
      <c r="I899" s="331" t="str">
        <v>NAP-SSH</v>
      </c>
      <c r="J899" s="884">
        <v>45772</v>
      </c>
      <c r="K899" s="330">
        <v>20</v>
      </c>
      <c r="L899" s="330">
        <v>20</v>
      </c>
      <c r="M899" s="330">
        <v>245</v>
      </c>
      <c r="N899" s="330">
        <v>0</v>
      </c>
      <c r="O899" s="330">
        <v>0</v>
      </c>
      <c r="P899" s="330">
        <v>4900</v>
      </c>
      <c r="Q899" s="330" t="str">
        <v>Confirmed</v>
      </c>
      <c r="R899" s="330" t="str">
        <v>On Review</v>
      </c>
      <c r="S899" s="330" t="str">
        <v>NAP</v>
      </c>
      <c r="T899" s="330" t="str">
        <v>SSH</v>
      </c>
      <c r="U899" s="330" t="str">
        <v>NAP</v>
      </c>
      <c r="V899" s="330">
        <v>5</v>
      </c>
      <c r="W899" s="330">
        <v>53</v>
      </c>
      <c r="X899" s="330" t="str">
        <v>E25-09B</v>
      </c>
      <c r="Y899" s="330">
        <v>65</v>
      </c>
      <c r="Z899" s="330">
        <v>48</v>
      </c>
      <c r="AA899" s="330">
        <v>17</v>
      </c>
      <c r="AB899" s="16" t="str">
        <v>E25</v>
      </c>
    </row>
    <row r="900" spans="1:28" x14ac:dyDescent="0.35">
      <c r="A900" s="331">
        <v>45719</v>
      </c>
      <c r="B900" s="330" t="str">
        <v>Miti Viaggi</v>
      </c>
      <c r="C900" s="330" t="str">
        <v>Tour Operator</v>
      </c>
      <c r="D900" s="330" t="str">
        <v/>
      </c>
      <c r="E900" s="330" t="str">
        <v/>
      </c>
      <c r="F900" s="330" t="str">
        <v>RT</v>
      </c>
      <c r="G900" s="330" t="str">
        <v>Inbound</v>
      </c>
      <c r="H900" s="330" t="str">
        <v>SE5446</v>
      </c>
      <c r="I900" s="331" t="str">
        <v>SSH-NAP</v>
      </c>
      <c r="J900" s="884">
        <v>45772</v>
      </c>
      <c r="K900" s="330">
        <v>10</v>
      </c>
      <c r="L900" s="330">
        <v>10</v>
      </c>
      <c r="M900" s="330">
        <v>265</v>
      </c>
      <c r="N900" s="330">
        <v>0</v>
      </c>
      <c r="O900" s="330">
        <v>0</v>
      </c>
      <c r="P900" s="330">
        <v>2650</v>
      </c>
      <c r="Q900" s="330" t="str">
        <v>Confirmed</v>
      </c>
      <c r="R900" s="330" t="str">
        <v>On Review</v>
      </c>
      <c r="S900" s="330" t="str">
        <v>SSH</v>
      </c>
      <c r="T900" s="330" t="str">
        <v>NAP</v>
      </c>
      <c r="U900" s="330" t="str">
        <v>NAP</v>
      </c>
      <c r="V900" s="330">
        <v>5</v>
      </c>
      <c r="W900" s="330">
        <v>53</v>
      </c>
      <c r="X900" s="330" t="str">
        <v>E25-09B</v>
      </c>
      <c r="Y900" s="330">
        <v>95</v>
      </c>
      <c r="Z900" s="330">
        <v>95</v>
      </c>
      <c r="AA900" s="330">
        <v>0</v>
      </c>
      <c r="AB900" s="16" t="str">
        <v>E25</v>
      </c>
    </row>
    <row r="901" spans="1:28" x14ac:dyDescent="0.35">
      <c r="A901" s="331">
        <v>45719</v>
      </c>
      <c r="B901" s="330" t="str">
        <v>Miti Viaggi</v>
      </c>
      <c r="C901" s="330" t="str">
        <v>Tour Operator</v>
      </c>
      <c r="D901" s="330" t="str">
        <v/>
      </c>
      <c r="E901" s="330" t="str">
        <v/>
      </c>
      <c r="F901" s="330" t="str">
        <v>RT</v>
      </c>
      <c r="G901" s="330" t="str">
        <v>Inbound</v>
      </c>
      <c r="H901" s="330" t="str">
        <v>SE5446</v>
      </c>
      <c r="I901" s="331" t="str">
        <v>SSH-NAP</v>
      </c>
      <c r="J901" s="884">
        <v>45779</v>
      </c>
      <c r="K901" s="330">
        <v>20</v>
      </c>
      <c r="L901" s="330">
        <v>20</v>
      </c>
      <c r="M901" s="330">
        <v>245</v>
      </c>
      <c r="N901" s="330">
        <v>0</v>
      </c>
      <c r="O901" s="330">
        <v>0</v>
      </c>
      <c r="P901" s="330">
        <v>4900</v>
      </c>
      <c r="Q901" s="330" t="str">
        <v>Confirmed</v>
      </c>
      <c r="R901" s="330" t="str">
        <v>On Review</v>
      </c>
      <c r="S901" s="330" t="str">
        <v>SSH</v>
      </c>
      <c r="T901" s="330" t="str">
        <v>NAP</v>
      </c>
      <c r="U901" s="330" t="str">
        <v>NAP</v>
      </c>
      <c r="V901" s="330">
        <v>5</v>
      </c>
      <c r="W901" s="330">
        <v>60</v>
      </c>
      <c r="X901" s="330" t="str">
        <v>E25-09B</v>
      </c>
      <c r="Y901" s="330">
        <v>77</v>
      </c>
      <c r="Z901" s="330">
        <v>76</v>
      </c>
      <c r="AA901" s="330">
        <v>1</v>
      </c>
      <c r="AB901" s="16" t="str">
        <v>E25</v>
      </c>
    </row>
    <row r="902" spans="1:28" x14ac:dyDescent="0.35">
      <c r="A902" s="331">
        <v>45720</v>
      </c>
      <c r="B902" s="330" t="str">
        <v>Genius</v>
      </c>
      <c r="C902" s="330" t="str">
        <v>Distributor</v>
      </c>
      <c r="D902" s="330" t="str">
        <v/>
      </c>
      <c r="E902" s="330" t="str">
        <v/>
      </c>
      <c r="F902" s="330" t="str">
        <v>OW</v>
      </c>
      <c r="G902" s="330" t="str">
        <v>Outbound</v>
      </c>
      <c r="H902" s="330" t="str">
        <v>4S6031</v>
      </c>
      <c r="I902" s="331" t="str">
        <v>SSH-NAP</v>
      </c>
      <c r="J902" s="884">
        <v>45781</v>
      </c>
      <c r="K902" s="330">
        <v>3</v>
      </c>
      <c r="L902" s="330">
        <v>3</v>
      </c>
      <c r="M902" s="330">
        <v>175</v>
      </c>
      <c r="N902" s="330">
        <v>0</v>
      </c>
      <c r="O902" s="330">
        <v>0</v>
      </c>
      <c r="P902" s="330">
        <v>525</v>
      </c>
      <c r="Q902" s="330" t="str">
        <v>Confirmed</v>
      </c>
      <c r="R902" s="330" t="str">
        <v>Closed Deal</v>
      </c>
      <c r="S902" s="330" t="str">
        <v>SSH</v>
      </c>
      <c r="T902" s="330" t="str">
        <v>NAP</v>
      </c>
      <c r="U902" s="330" t="str">
        <v>NAP</v>
      </c>
      <c r="V902" s="330">
        <v>7</v>
      </c>
      <c r="W902" s="330">
        <v>61</v>
      </c>
      <c r="X902" s="330" t="str">
        <v>E25-03B</v>
      </c>
      <c r="Y902" s="330">
        <v>186</v>
      </c>
      <c r="Z902" s="330">
        <v>187</v>
      </c>
      <c r="AA902" s="330">
        <v>-1</v>
      </c>
      <c r="AB902" s="16" t="str">
        <v>E25</v>
      </c>
    </row>
    <row r="903" spans="1:28" x14ac:dyDescent="0.35">
      <c r="A903" s="331">
        <v>45720</v>
      </c>
      <c r="B903" s="330" t="str">
        <v>Genius</v>
      </c>
      <c r="C903" s="330" t="str">
        <v>Distributor</v>
      </c>
      <c r="D903" s="330" t="str">
        <v/>
      </c>
      <c r="E903" s="330" t="str">
        <v/>
      </c>
      <c r="F903" s="330" t="str">
        <v>OW</v>
      </c>
      <c r="G903" s="330" t="str">
        <v>Outbound</v>
      </c>
      <c r="H903" s="330" t="str">
        <v>NP8101</v>
      </c>
      <c r="I903" s="331" t="str">
        <v>HRG-NAP</v>
      </c>
      <c r="J903" s="884">
        <v>45887</v>
      </c>
      <c r="K903" s="330">
        <v>2</v>
      </c>
      <c r="L903" s="330">
        <v>2</v>
      </c>
      <c r="M903" s="330">
        <v>240</v>
      </c>
      <c r="N903" s="330">
        <v>0</v>
      </c>
      <c r="O903" s="330">
        <v>0</v>
      </c>
      <c r="P903" s="330">
        <v>480</v>
      </c>
      <c r="Q903" s="330" t="str">
        <v>Confirmed</v>
      </c>
      <c r="R903" s="330" t="str">
        <v>Closed Deal</v>
      </c>
      <c r="S903" s="330" t="str">
        <v>HRG</v>
      </c>
      <c r="T903" s="330" t="str">
        <v>NAP</v>
      </c>
      <c r="U903" s="330" t="str">
        <v>NAP</v>
      </c>
      <c r="V903" s="330">
        <v>1</v>
      </c>
      <c r="W903" s="330">
        <v>167</v>
      </c>
      <c r="X903" s="330" t="str">
        <v>S25-13</v>
      </c>
      <c r="Y903" s="330">
        <v>176</v>
      </c>
      <c r="Z903" s="330">
        <v>150</v>
      </c>
      <c r="AA903" s="330">
        <v>26</v>
      </c>
      <c r="AB903" s="16" t="str">
        <v>S25</v>
      </c>
    </row>
    <row r="904" spans="1:28" x14ac:dyDescent="0.35">
      <c r="A904" s="331">
        <v>45720</v>
      </c>
      <c r="B904" s="330" t="str">
        <v>Searcharter</v>
      </c>
      <c r="C904" s="330" t="str">
        <v>Distributor</v>
      </c>
      <c r="D904" s="330" t="str">
        <v/>
      </c>
      <c r="E904" s="330" t="str">
        <v>MGYJ3</v>
      </c>
      <c r="F904" s="330" t="str">
        <v>RT</v>
      </c>
      <c r="G904" s="330" t="str">
        <v>Outbound</v>
      </c>
      <c r="H904" s="330" t="str">
        <v>NP8102</v>
      </c>
      <c r="I904" s="331" t="str">
        <v>NAP-HRG</v>
      </c>
      <c r="J904" s="884">
        <v>45887</v>
      </c>
      <c r="K904" s="330">
        <v>4</v>
      </c>
      <c r="L904" s="330">
        <v>4</v>
      </c>
      <c r="M904" s="330">
        <v>240</v>
      </c>
      <c r="N904" s="330">
        <v>0</v>
      </c>
      <c r="O904" s="330">
        <v>0</v>
      </c>
      <c r="P904" s="330">
        <v>960</v>
      </c>
      <c r="Q904" s="330" t="str">
        <v>Confirmed</v>
      </c>
      <c r="R904" s="330" t="str">
        <v>Closed Deal</v>
      </c>
      <c r="S904" s="330" t="str">
        <v>NAP</v>
      </c>
      <c r="T904" s="330" t="str">
        <v>HRG</v>
      </c>
      <c r="U904" s="330" t="str">
        <v>NAP</v>
      </c>
      <c r="V904" s="330">
        <v>1</v>
      </c>
      <c r="W904" s="330">
        <v>167</v>
      </c>
      <c r="X904" s="330" t="str">
        <v>S25-13</v>
      </c>
      <c r="Y904" s="330">
        <v>176</v>
      </c>
      <c r="Z904" s="330">
        <v>151</v>
      </c>
      <c r="AA904" s="330">
        <v>25</v>
      </c>
      <c r="AB904" s="16" t="str">
        <v>S25</v>
      </c>
    </row>
    <row r="905" spans="1:28" x14ac:dyDescent="0.35">
      <c r="A905" s="331">
        <v>45720</v>
      </c>
      <c r="B905" s="330" t="str">
        <v>Searcharter</v>
      </c>
      <c r="C905" s="330" t="str">
        <v>Distributor</v>
      </c>
      <c r="D905" s="330" t="str">
        <v/>
      </c>
      <c r="E905" s="330" t="str">
        <v>MGYJ3</v>
      </c>
      <c r="F905" s="330" t="str">
        <v>RT</v>
      </c>
      <c r="G905" s="330" t="str">
        <v>Inbound</v>
      </c>
      <c r="H905" s="330" t="str">
        <v>NP8101</v>
      </c>
      <c r="I905" s="331" t="str">
        <v>HRG-NAP</v>
      </c>
      <c r="J905" s="884">
        <v>45894</v>
      </c>
      <c r="K905" s="330">
        <v>4</v>
      </c>
      <c r="L905" s="330">
        <v>4</v>
      </c>
      <c r="M905" s="330">
        <v>240</v>
      </c>
      <c r="N905" s="330">
        <v>0</v>
      </c>
      <c r="O905" s="330">
        <v>0</v>
      </c>
      <c r="P905" s="330">
        <v>960</v>
      </c>
      <c r="Q905" s="330" t="str">
        <v>Confirmed</v>
      </c>
      <c r="R905" s="330" t="str">
        <v>Closed Deal</v>
      </c>
      <c r="S905" s="330" t="str">
        <v>HRG</v>
      </c>
      <c r="T905" s="330" t="str">
        <v>NAP</v>
      </c>
      <c r="U905" s="330" t="str">
        <v>NAP</v>
      </c>
      <c r="V905" s="330">
        <v>1</v>
      </c>
      <c r="W905" s="330">
        <v>174</v>
      </c>
      <c r="X905" s="330" t="str">
        <v>S25-13</v>
      </c>
      <c r="Y905" s="330">
        <v>176</v>
      </c>
      <c r="Z905" s="330">
        <v>166</v>
      </c>
      <c r="AA905" s="330">
        <v>10</v>
      </c>
      <c r="AB905" s="16" t="str">
        <v>S25</v>
      </c>
    </row>
    <row r="906" spans="1:28" x14ac:dyDescent="0.35">
      <c r="A906" s="331">
        <v>45719</v>
      </c>
      <c r="B906" s="330" t="str">
        <v>EuroAirlines</v>
      </c>
      <c r="C906" s="330" t="str">
        <v>Distributor</v>
      </c>
      <c r="D906" s="330" t="str">
        <v>AMADEUS</v>
      </c>
      <c r="E906" s="330" t="str">
        <v>11LH69</v>
      </c>
      <c r="F906" s="330" t="str">
        <v>OW</v>
      </c>
      <c r="G906" s="330" t="str">
        <v>Outbound</v>
      </c>
      <c r="H906" s="330" t="str">
        <v>4S6032</v>
      </c>
      <c r="I906" s="331" t="str">
        <v>NAP-SSH</v>
      </c>
      <c r="J906" s="884">
        <v>45760</v>
      </c>
      <c r="K906" s="330">
        <v>1</v>
      </c>
      <c r="L906" s="330">
        <v>1</v>
      </c>
      <c r="M906" s="330">
        <v>75</v>
      </c>
      <c r="N906" s="330">
        <v>34.04</v>
      </c>
      <c r="O906" s="330">
        <v>30</v>
      </c>
      <c r="P906" s="330">
        <v>139.04</v>
      </c>
      <c r="Q906" s="330" t="str">
        <v>Confirmed</v>
      </c>
      <c r="R906" s="330" t="str">
        <v>Closed Deal</v>
      </c>
      <c r="S906" s="330" t="str">
        <v>NAP</v>
      </c>
      <c r="T906" s="330" t="str">
        <v>SSH</v>
      </c>
      <c r="U906" s="330" t="str">
        <v>NAP</v>
      </c>
      <c r="V906" s="330">
        <v>7</v>
      </c>
      <c r="W906" s="330">
        <v>41</v>
      </c>
      <c r="X906" s="330" t="str">
        <v>E25-03B</v>
      </c>
      <c r="Y906" s="330">
        <v>186</v>
      </c>
      <c r="Z906" s="330">
        <v>157</v>
      </c>
      <c r="AA906" s="330">
        <v>29</v>
      </c>
      <c r="AB906" s="16" t="str">
        <v>E25</v>
      </c>
    </row>
    <row r="907" spans="1:28" x14ac:dyDescent="0.35">
      <c r="A907" s="331">
        <v>45719</v>
      </c>
      <c r="B907" s="330" t="str">
        <v>EuroAirlines</v>
      </c>
      <c r="C907" s="330" t="str">
        <v>Distributor</v>
      </c>
      <c r="D907" s="330" t="str">
        <v>AMADEUS</v>
      </c>
      <c r="E907" s="330" t="str">
        <v>11LH68</v>
      </c>
      <c r="F907" s="330" t="str">
        <v>OW</v>
      </c>
      <c r="G907" s="330" t="str">
        <v>Outbound</v>
      </c>
      <c r="H907" s="330" t="str">
        <v>4S6031</v>
      </c>
      <c r="I907" s="331" t="str">
        <v>SSH-NAP</v>
      </c>
      <c r="J907" s="884">
        <v>45767</v>
      </c>
      <c r="K907" s="330">
        <v>1</v>
      </c>
      <c r="L907" s="330">
        <v>1</v>
      </c>
      <c r="M907" s="330">
        <v>75</v>
      </c>
      <c r="N907" s="330">
        <v>38.92</v>
      </c>
      <c r="O907" s="330">
        <v>40</v>
      </c>
      <c r="P907" s="330">
        <v>153.91999999999999</v>
      </c>
      <c r="Q907" s="330" t="str">
        <v>Confirmed</v>
      </c>
      <c r="R907" s="330" t="str">
        <v>Closed Deal</v>
      </c>
      <c r="S907" s="330" t="str">
        <v>SSH</v>
      </c>
      <c r="T907" s="330" t="str">
        <v>NAP</v>
      </c>
      <c r="U907" s="330" t="str">
        <v>NAP</v>
      </c>
      <c r="V907" s="330">
        <v>7</v>
      </c>
      <c r="W907" s="330">
        <v>48</v>
      </c>
      <c r="X907" s="330" t="str">
        <v>E25-03B</v>
      </c>
      <c r="Y907" s="330">
        <v>186</v>
      </c>
      <c r="Z907" s="330">
        <v>162</v>
      </c>
      <c r="AA907" s="330">
        <v>24</v>
      </c>
      <c r="AB907" s="16" t="str">
        <v>E25</v>
      </c>
    </row>
    <row r="908" spans="1:28" x14ac:dyDescent="0.35">
      <c r="A908" s="331">
        <v>45719</v>
      </c>
      <c r="B908" s="330" t="str">
        <v>EuroAirlines</v>
      </c>
      <c r="C908" s="330" t="str">
        <v>Distributor</v>
      </c>
      <c r="D908" s="330" t="str">
        <v>AMADEUS</v>
      </c>
      <c r="E908" s="330" t="str">
        <v>11LH69</v>
      </c>
      <c r="F908" s="330" t="str">
        <v>OW</v>
      </c>
      <c r="G908" s="330" t="str">
        <v>Outbound</v>
      </c>
      <c r="H908" s="330" t="str">
        <v>4S6032</v>
      </c>
      <c r="I908" s="331" t="str">
        <v>NAP-SSH</v>
      </c>
      <c r="J908" s="884">
        <v>45760</v>
      </c>
      <c r="K908" s="330">
        <v>1</v>
      </c>
      <c r="L908" s="330">
        <v>1</v>
      </c>
      <c r="M908" s="330">
        <v>75</v>
      </c>
      <c r="N908" s="330">
        <v>34.04</v>
      </c>
      <c r="O908" s="330">
        <v>30</v>
      </c>
      <c r="P908" s="330">
        <v>139.04</v>
      </c>
      <c r="Q908" s="330" t="str">
        <v>Confirmed</v>
      </c>
      <c r="R908" s="330" t="str">
        <v>Closed Deal</v>
      </c>
      <c r="S908" s="330" t="str">
        <v>NAP</v>
      </c>
      <c r="T908" s="330" t="str">
        <v>SSH</v>
      </c>
      <c r="U908" s="330" t="str">
        <v>NAP</v>
      </c>
      <c r="V908" s="330">
        <v>7</v>
      </c>
      <c r="W908" s="330">
        <v>41</v>
      </c>
      <c r="X908" s="330" t="str">
        <v>E25-03B</v>
      </c>
      <c r="Y908" s="330">
        <v>186</v>
      </c>
      <c r="Z908" s="330">
        <v>157</v>
      </c>
      <c r="AA908" s="330">
        <v>29</v>
      </c>
      <c r="AB908" s="16" t="str">
        <v>E25</v>
      </c>
    </row>
    <row r="909" spans="1:28" x14ac:dyDescent="0.35">
      <c r="A909" s="331">
        <v>45719</v>
      </c>
      <c r="B909" s="330" t="str">
        <v>EuroAirlines</v>
      </c>
      <c r="C909" s="330" t="str">
        <v>Distributor</v>
      </c>
      <c r="D909" s="330" t="str">
        <v>AMADEUS</v>
      </c>
      <c r="E909" s="330" t="str">
        <v>11LH68</v>
      </c>
      <c r="F909" s="330" t="str">
        <v>OW</v>
      </c>
      <c r="G909" s="330" t="str">
        <v>Outbound</v>
      </c>
      <c r="H909" s="330" t="str">
        <v>4S6031</v>
      </c>
      <c r="I909" s="331" t="str">
        <v>SSH-NAP</v>
      </c>
      <c r="J909" s="884">
        <v>45767</v>
      </c>
      <c r="K909" s="330">
        <v>1</v>
      </c>
      <c r="L909" s="330">
        <v>1</v>
      </c>
      <c r="M909" s="330">
        <v>75</v>
      </c>
      <c r="N909" s="330">
        <v>38.92</v>
      </c>
      <c r="O909" s="330">
        <v>40</v>
      </c>
      <c r="P909" s="330">
        <v>153.91999999999999</v>
      </c>
      <c r="Q909" s="330" t="str">
        <v>Confirmed</v>
      </c>
      <c r="R909" s="330" t="str">
        <v>Closed Deal</v>
      </c>
      <c r="S909" s="330" t="str">
        <v>SSH</v>
      </c>
      <c r="T909" s="330" t="str">
        <v>NAP</v>
      </c>
      <c r="U909" s="330" t="str">
        <v>NAP</v>
      </c>
      <c r="V909" s="330">
        <v>7</v>
      </c>
      <c r="W909" s="330">
        <v>48</v>
      </c>
      <c r="X909" s="330" t="str">
        <v>E25-03B</v>
      </c>
      <c r="Y909" s="330">
        <v>186</v>
      </c>
      <c r="Z909" s="330">
        <v>162</v>
      </c>
      <c r="AA909" s="330">
        <v>24</v>
      </c>
      <c r="AB909" s="16" t="str">
        <v>E25</v>
      </c>
    </row>
    <row r="910" spans="1:28" x14ac:dyDescent="0.35">
      <c r="A910" s="331">
        <v>45719</v>
      </c>
      <c r="B910" s="330" t="str">
        <v>EuroAirlines</v>
      </c>
      <c r="C910" s="330" t="str">
        <v>Distributor</v>
      </c>
      <c r="D910" s="330" t="str">
        <v>AMADEUS</v>
      </c>
      <c r="E910" s="330" t="str">
        <v>11LH69</v>
      </c>
      <c r="F910" s="330" t="str">
        <v>OW</v>
      </c>
      <c r="G910" s="330" t="str">
        <v>Outbound</v>
      </c>
      <c r="H910" s="330" t="str">
        <v>4S6032</v>
      </c>
      <c r="I910" s="331" t="str">
        <v>NAP-SSH</v>
      </c>
      <c r="J910" s="884">
        <v>45760</v>
      </c>
      <c r="K910" s="330">
        <v>1</v>
      </c>
      <c r="L910" s="330">
        <v>1</v>
      </c>
      <c r="M910" s="330">
        <v>100</v>
      </c>
      <c r="N910" s="330">
        <v>34.04</v>
      </c>
      <c r="O910" s="330">
        <v>30</v>
      </c>
      <c r="P910" s="330">
        <v>164.04</v>
      </c>
      <c r="Q910" s="330" t="str">
        <v>Confirmed</v>
      </c>
      <c r="R910" s="330" t="str">
        <v>Closed Deal</v>
      </c>
      <c r="S910" s="330" t="str">
        <v>NAP</v>
      </c>
      <c r="T910" s="330" t="str">
        <v>SSH</v>
      </c>
      <c r="U910" s="330" t="str">
        <v>NAP</v>
      </c>
      <c r="V910" s="330">
        <v>7</v>
      </c>
      <c r="W910" s="330">
        <v>41</v>
      </c>
      <c r="X910" s="330" t="str">
        <v>E25-03B</v>
      </c>
      <c r="Y910" s="330">
        <v>186</v>
      </c>
      <c r="Z910" s="330">
        <v>157</v>
      </c>
      <c r="AA910" s="330">
        <v>29</v>
      </c>
      <c r="AB910" s="16" t="str">
        <v>E25</v>
      </c>
    </row>
    <row r="911" spans="1:28" x14ac:dyDescent="0.35">
      <c r="A911" s="331">
        <v>45719</v>
      </c>
      <c r="B911" s="330" t="str">
        <v>EuroAirlines</v>
      </c>
      <c r="C911" s="330" t="str">
        <v>Distributor</v>
      </c>
      <c r="D911" s="330" t="str">
        <v>AMADEUS</v>
      </c>
      <c r="E911" s="330" t="str">
        <v>11LH68</v>
      </c>
      <c r="F911" s="330" t="str">
        <v>OW</v>
      </c>
      <c r="G911" s="330" t="str">
        <v>Outbound</v>
      </c>
      <c r="H911" s="330" t="str">
        <v>4S6031</v>
      </c>
      <c r="I911" s="331" t="str">
        <v>SSH-NAP</v>
      </c>
      <c r="J911" s="884">
        <v>45767</v>
      </c>
      <c r="K911" s="330">
        <v>1</v>
      </c>
      <c r="L911" s="330">
        <v>1</v>
      </c>
      <c r="M911" s="330">
        <v>100</v>
      </c>
      <c r="N911" s="330">
        <v>38.92</v>
      </c>
      <c r="O911" s="330">
        <v>40</v>
      </c>
      <c r="P911" s="330">
        <v>178.92</v>
      </c>
      <c r="Q911" s="330" t="str">
        <v>Confirmed</v>
      </c>
      <c r="R911" s="330" t="str">
        <v>Closed Deal</v>
      </c>
      <c r="S911" s="330" t="str">
        <v>SSH</v>
      </c>
      <c r="T911" s="330" t="str">
        <v>NAP</v>
      </c>
      <c r="U911" s="330" t="str">
        <v>NAP</v>
      </c>
      <c r="V911" s="330">
        <v>7</v>
      </c>
      <c r="W911" s="330">
        <v>48</v>
      </c>
      <c r="X911" s="330" t="str">
        <v>E25-03B</v>
      </c>
      <c r="Y911" s="330">
        <v>186</v>
      </c>
      <c r="Z911" s="330">
        <v>162</v>
      </c>
      <c r="AA911" s="330">
        <v>24</v>
      </c>
      <c r="AB911" s="16" t="str">
        <v>E25</v>
      </c>
    </row>
    <row r="912" spans="1:28" x14ac:dyDescent="0.35">
      <c r="A912" s="331">
        <v>45719</v>
      </c>
      <c r="B912" s="330" t="str">
        <v>EuroAirlines</v>
      </c>
      <c r="C912" s="330" t="str">
        <v>Distributor</v>
      </c>
      <c r="D912" s="330" t="str">
        <v>AMADEUS</v>
      </c>
      <c r="E912" s="330" t="str">
        <v>11LH6C</v>
      </c>
      <c r="F912" s="330" t="str">
        <v>OW</v>
      </c>
      <c r="G912" s="330" t="str">
        <v>Outbound</v>
      </c>
      <c r="H912" s="330" t="str">
        <v>4S6005</v>
      </c>
      <c r="I912" s="331" t="str">
        <v>SSH-FCO</v>
      </c>
      <c r="J912" s="884">
        <v>45891</v>
      </c>
      <c r="K912" s="330">
        <v>1</v>
      </c>
      <c r="L912" s="330">
        <v>1</v>
      </c>
      <c r="M912" s="330">
        <v>270</v>
      </c>
      <c r="N912" s="330">
        <v>37.72</v>
      </c>
      <c r="O912" s="330">
        <v>40</v>
      </c>
      <c r="P912" s="330">
        <v>347.72</v>
      </c>
      <c r="Q912" s="330" t="str">
        <v>Confirmed</v>
      </c>
      <c r="R912" s="330" t="str">
        <v>Closed Deal</v>
      </c>
      <c r="S912" s="330" t="str">
        <v>SSH</v>
      </c>
      <c r="T912" s="330" t="str">
        <v>FCO</v>
      </c>
      <c r="U912" s="330" t="str">
        <v>FCO</v>
      </c>
      <c r="V912" s="330">
        <v>5</v>
      </c>
      <c r="W912" s="330">
        <v>172</v>
      </c>
      <c r="X912" s="330" t="str">
        <v>S25-15</v>
      </c>
      <c r="Y912" s="330">
        <v>186</v>
      </c>
      <c r="Z912" s="330">
        <v>186</v>
      </c>
      <c r="AA912" s="330">
        <v>0</v>
      </c>
      <c r="AB912" s="16" t="str">
        <v>S25</v>
      </c>
    </row>
    <row r="913" spans="1:28" x14ac:dyDescent="0.35">
      <c r="A913" s="331">
        <v>45719</v>
      </c>
      <c r="B913" s="330" t="str">
        <v>EuroAirlines</v>
      </c>
      <c r="C913" s="330" t="str">
        <v>Distributor</v>
      </c>
      <c r="D913" s="330" t="str">
        <v>AMADEUS</v>
      </c>
      <c r="E913" s="330" t="str">
        <v>11LH6C</v>
      </c>
      <c r="F913" s="330" t="str">
        <v>OW</v>
      </c>
      <c r="G913" s="330" t="str">
        <v>Outbound</v>
      </c>
      <c r="H913" s="330" t="str">
        <v>4S6005</v>
      </c>
      <c r="I913" s="331" t="str">
        <v>SSH-FCO</v>
      </c>
      <c r="J913" s="884">
        <v>45891</v>
      </c>
      <c r="K913" s="330">
        <v>1</v>
      </c>
      <c r="L913" s="330">
        <v>1</v>
      </c>
      <c r="M913" s="330">
        <v>270</v>
      </c>
      <c r="N913" s="330">
        <v>37.72</v>
      </c>
      <c r="O913" s="330">
        <v>40</v>
      </c>
      <c r="P913" s="330">
        <v>347.72</v>
      </c>
      <c r="Q913" s="330" t="str">
        <v>Confirmed</v>
      </c>
      <c r="R913" s="330" t="str">
        <v>Closed Deal</v>
      </c>
      <c r="S913" s="330" t="str">
        <v>SSH</v>
      </c>
      <c r="T913" s="330" t="str">
        <v>FCO</v>
      </c>
      <c r="U913" s="330" t="str">
        <v>FCO</v>
      </c>
      <c r="V913" s="330">
        <v>5</v>
      </c>
      <c r="W913" s="330">
        <v>172</v>
      </c>
      <c r="X913" s="330" t="str">
        <v>S25-15</v>
      </c>
      <c r="Y913" s="330">
        <v>186</v>
      </c>
      <c r="Z913" s="330">
        <v>186</v>
      </c>
      <c r="AA913" s="330">
        <v>0</v>
      </c>
      <c r="AB913" s="16" t="str">
        <v>S25</v>
      </c>
    </row>
    <row r="914" spans="1:28" x14ac:dyDescent="0.35">
      <c r="A914" s="331">
        <v>45720</v>
      </c>
      <c r="B914" s="330" t="str">
        <v>Searcharter</v>
      </c>
      <c r="C914" s="330" t="str">
        <v>Distributor</v>
      </c>
      <c r="D914" s="330" t="str">
        <v/>
      </c>
      <c r="E914" s="330" t="str">
        <v>TT3AY</v>
      </c>
      <c r="F914" s="330" t="str">
        <v>OW</v>
      </c>
      <c r="G914" s="330" t="str">
        <v>Outbound</v>
      </c>
      <c r="H914" s="330" t="str">
        <v>4S6005</v>
      </c>
      <c r="I914" s="331" t="str">
        <v>SSH-NAP</v>
      </c>
      <c r="J914" s="884">
        <v>45894</v>
      </c>
      <c r="K914" s="330">
        <v>4</v>
      </c>
      <c r="L914" s="330">
        <v>4</v>
      </c>
      <c r="M914" s="330">
        <v>320</v>
      </c>
      <c r="N914" s="330">
        <v>0</v>
      </c>
      <c r="O914" s="330">
        <v>0</v>
      </c>
      <c r="P914" s="330">
        <v>1280</v>
      </c>
      <c r="Q914" s="330" t="str">
        <v>Confirmed</v>
      </c>
      <c r="R914" s="330" t="str">
        <v>Closed Deal</v>
      </c>
      <c r="S914" s="330" t="str">
        <v>SSH</v>
      </c>
      <c r="T914" s="330" t="str">
        <v>NAP</v>
      </c>
      <c r="U914" s="330" t="str">
        <v>NAP</v>
      </c>
      <c r="V914" s="330">
        <v>1</v>
      </c>
      <c r="W914" s="330">
        <v>174</v>
      </c>
      <c r="X914" s="330" t="str">
        <v>S25-08</v>
      </c>
      <c r="Y914" s="330">
        <v>186</v>
      </c>
      <c r="Z914" s="330">
        <v>138</v>
      </c>
      <c r="AA914" s="330">
        <v>48</v>
      </c>
      <c r="AB914" s="16" t="str">
        <v>S25</v>
      </c>
    </row>
    <row r="915" spans="1:28" x14ac:dyDescent="0.35">
      <c r="A915" s="331">
        <v>45720</v>
      </c>
      <c r="B915" s="330" t="str">
        <v>Searcharter</v>
      </c>
      <c r="C915" s="330" t="str">
        <v>Distributor</v>
      </c>
      <c r="D915" s="330" t="str">
        <v/>
      </c>
      <c r="E915" s="330" t="str">
        <v>2W4JV</v>
      </c>
      <c r="F915" s="330" t="str">
        <v>OW</v>
      </c>
      <c r="G915" s="330" t="str">
        <v>Outbound</v>
      </c>
      <c r="H915" s="330" t="str">
        <v>4S6006</v>
      </c>
      <c r="I915" s="331" t="str">
        <v>NAP-SSH</v>
      </c>
      <c r="J915" s="884">
        <v>45880</v>
      </c>
      <c r="K915" s="330">
        <v>4</v>
      </c>
      <c r="L915" s="330">
        <v>4</v>
      </c>
      <c r="M915" s="330">
        <v>280</v>
      </c>
      <c r="N915" s="330">
        <v>0</v>
      </c>
      <c r="O915" s="330">
        <v>0</v>
      </c>
      <c r="P915" s="330">
        <v>1120</v>
      </c>
      <c r="Q915" s="330" t="str">
        <v>Confirmed</v>
      </c>
      <c r="R915" s="330" t="str">
        <v>Closed Deal</v>
      </c>
      <c r="S915" s="330" t="str">
        <v>NAP</v>
      </c>
      <c r="T915" s="330" t="str">
        <v>SSH</v>
      </c>
      <c r="U915" s="330" t="str">
        <v>NAP</v>
      </c>
      <c r="V915" s="330">
        <v>1</v>
      </c>
      <c r="W915" s="330">
        <v>160</v>
      </c>
      <c r="X915" s="330" t="str">
        <v>S25-08</v>
      </c>
      <c r="Y915" s="330">
        <v>186</v>
      </c>
      <c r="Z915" s="330">
        <v>153</v>
      </c>
      <c r="AA915" s="330">
        <v>33</v>
      </c>
      <c r="AB915" s="16" t="str">
        <v>S25</v>
      </c>
    </row>
    <row r="916" spans="1:28" x14ac:dyDescent="0.35">
      <c r="A916" s="331">
        <v>45720</v>
      </c>
      <c r="B916" s="330" t="str">
        <v>Searcharter</v>
      </c>
      <c r="C916" s="330" t="str">
        <v>Distributor</v>
      </c>
      <c r="D916" s="330" t="str">
        <v/>
      </c>
      <c r="E916" s="330" t="str">
        <v>T2W6H</v>
      </c>
      <c r="F916" s="330" t="str">
        <v>OW</v>
      </c>
      <c r="G916" s="330" t="str">
        <v>Outbound</v>
      </c>
      <c r="H916" s="330" t="str">
        <v>4S6018</v>
      </c>
      <c r="I916" s="331" t="str">
        <v>NAP-SSH</v>
      </c>
      <c r="J916" s="884">
        <v>45765</v>
      </c>
      <c r="K916" s="330">
        <v>2</v>
      </c>
      <c r="L916" s="330">
        <v>2</v>
      </c>
      <c r="M916" s="330">
        <v>275</v>
      </c>
      <c r="N916" s="330">
        <v>0</v>
      </c>
      <c r="O916" s="330">
        <v>0</v>
      </c>
      <c r="P916" s="330">
        <v>550</v>
      </c>
      <c r="Q916" s="330" t="str">
        <v>Confirmed</v>
      </c>
      <c r="R916" s="330" t="str">
        <v>Closed Deal</v>
      </c>
      <c r="S916" s="330" t="str">
        <v>NAP</v>
      </c>
      <c r="T916" s="330" t="str">
        <v>SSH</v>
      </c>
      <c r="U916" s="330" t="str">
        <v>NAP</v>
      </c>
      <c r="V916" s="330">
        <v>5</v>
      </c>
      <c r="W916" s="330">
        <v>45</v>
      </c>
      <c r="X916" s="330" t="str">
        <v>E25-08</v>
      </c>
      <c r="Y916" s="330">
        <v>186</v>
      </c>
      <c r="Z916" s="330">
        <v>186</v>
      </c>
      <c r="AA916" s="330">
        <v>0</v>
      </c>
      <c r="AB916" s="16" t="str">
        <v>E25</v>
      </c>
    </row>
    <row r="917" spans="1:28" x14ac:dyDescent="0.35">
      <c r="A917" s="331">
        <v>45720</v>
      </c>
      <c r="B917" s="330" t="str">
        <v>Searcharter</v>
      </c>
      <c r="C917" s="330" t="str">
        <v>Distributor</v>
      </c>
      <c r="D917" s="330" t="str">
        <v/>
      </c>
      <c r="E917" s="330" t="str">
        <v>A9JE3</v>
      </c>
      <c r="F917" s="330" t="str">
        <v>OW</v>
      </c>
      <c r="G917" s="330" t="str">
        <v>Outbound</v>
      </c>
      <c r="H917" s="330" t="str">
        <v>4S6018</v>
      </c>
      <c r="I917" s="331" t="str">
        <v>NAP-SSH</v>
      </c>
      <c r="J917" s="884">
        <v>45765</v>
      </c>
      <c r="K917" s="330">
        <v>4</v>
      </c>
      <c r="L917" s="330">
        <v>4</v>
      </c>
      <c r="M917" s="330">
        <v>275</v>
      </c>
      <c r="N917" s="330">
        <v>0</v>
      </c>
      <c r="O917" s="330">
        <v>0</v>
      </c>
      <c r="P917" s="330">
        <v>1100</v>
      </c>
      <c r="Q917" s="330" t="str">
        <v>Confirmed</v>
      </c>
      <c r="R917" s="330" t="str">
        <v>Closed Deal</v>
      </c>
      <c r="S917" s="330" t="str">
        <v>NAP</v>
      </c>
      <c r="T917" s="330" t="str">
        <v>SSH</v>
      </c>
      <c r="U917" s="330" t="str">
        <v>NAP</v>
      </c>
      <c r="V917" s="330">
        <v>5</v>
      </c>
      <c r="W917" s="330">
        <v>45</v>
      </c>
      <c r="X917" s="330" t="str">
        <v>E25-08</v>
      </c>
      <c r="Y917" s="330">
        <v>186</v>
      </c>
      <c r="Z917" s="330">
        <v>186</v>
      </c>
      <c r="AA917" s="330">
        <v>0</v>
      </c>
      <c r="AB917" s="16" t="str">
        <v>E25</v>
      </c>
    </row>
    <row r="918" spans="1:28" x14ac:dyDescent="0.35">
      <c r="A918" s="331">
        <v>45721</v>
      </c>
      <c r="B918" s="330" t="str">
        <v>Genius</v>
      </c>
      <c r="C918" s="330" t="str">
        <v>Distributor</v>
      </c>
      <c r="D918" s="330" t="str">
        <v/>
      </c>
      <c r="E918" s="330" t="str">
        <v/>
      </c>
      <c r="F918" s="330" t="str">
        <v>OW</v>
      </c>
      <c r="G918" s="330" t="str">
        <v>Outbound</v>
      </c>
      <c r="H918" s="330" t="str">
        <v>4S6005</v>
      </c>
      <c r="I918" s="331" t="str">
        <v>SSH-FCO</v>
      </c>
      <c r="J918" s="884">
        <v>45891</v>
      </c>
      <c r="K918" s="330">
        <v>4</v>
      </c>
      <c r="L918" s="330">
        <v>4</v>
      </c>
      <c r="M918" s="330">
        <v>250</v>
      </c>
      <c r="N918" s="330">
        <v>0</v>
      </c>
      <c r="O918" s="330">
        <v>0</v>
      </c>
      <c r="P918" s="330">
        <v>1000</v>
      </c>
      <c r="Q918" s="330" t="str">
        <v>Confirmed</v>
      </c>
      <c r="R918" s="330" t="str">
        <v>Closed Deal</v>
      </c>
      <c r="S918" s="330" t="str">
        <v>SSH</v>
      </c>
      <c r="T918" s="330" t="str">
        <v>FCO</v>
      </c>
      <c r="U918" s="330" t="str">
        <v>FCO</v>
      </c>
      <c r="V918" s="330">
        <v>5</v>
      </c>
      <c r="W918" s="330">
        <v>170</v>
      </c>
      <c r="X918" s="330" t="str">
        <v>S25-15</v>
      </c>
      <c r="Y918" s="330">
        <v>186</v>
      </c>
      <c r="Z918" s="330">
        <v>186</v>
      </c>
      <c r="AA918" s="330">
        <v>0</v>
      </c>
      <c r="AB918" s="16" t="str">
        <v>S25</v>
      </c>
    </row>
    <row r="919" spans="1:28" x14ac:dyDescent="0.35">
      <c r="A919" s="331">
        <v>45721</v>
      </c>
      <c r="B919" s="330" t="str">
        <v>Searcharter</v>
      </c>
      <c r="C919" s="330" t="str">
        <v>Distributor</v>
      </c>
      <c r="D919" s="330" t="str">
        <v/>
      </c>
      <c r="E919" s="330" t="str">
        <v>923QA</v>
      </c>
      <c r="F919" s="330" t="str">
        <v>RT</v>
      </c>
      <c r="G919" s="330" t="str">
        <v>Outbound</v>
      </c>
      <c r="H919" s="330" t="str">
        <v>4S6016</v>
      </c>
      <c r="I919" s="331" t="str">
        <v>VRN-SSH</v>
      </c>
      <c r="J919" s="884">
        <v>45759</v>
      </c>
      <c r="K919" s="330">
        <v>4</v>
      </c>
      <c r="L919" s="330">
        <v>4</v>
      </c>
      <c r="M919" s="330">
        <v>175</v>
      </c>
      <c r="N919" s="330">
        <v>0</v>
      </c>
      <c r="O919" s="330">
        <v>0</v>
      </c>
      <c r="P919" s="330">
        <v>700</v>
      </c>
      <c r="Q919" s="330" t="str">
        <v>Confirmed</v>
      </c>
      <c r="R919" s="330" t="str">
        <v>Closed Deal</v>
      </c>
      <c r="S919" s="330" t="str">
        <v>VRN</v>
      </c>
      <c r="T919" s="330" t="str">
        <v>SSH</v>
      </c>
      <c r="U919" s="330" t="str">
        <v>VRN</v>
      </c>
      <c r="V919" s="330">
        <v>6</v>
      </c>
      <c r="W919" s="330">
        <v>38</v>
      </c>
      <c r="X919" s="330" t="str">
        <v>E25-05A</v>
      </c>
      <c r="Y919" s="330">
        <v>63</v>
      </c>
      <c r="Z919" s="330">
        <v>60</v>
      </c>
      <c r="AA919" s="330">
        <v>3</v>
      </c>
      <c r="AB919" s="16" t="str">
        <v>E25</v>
      </c>
    </row>
    <row r="920" spans="1:28" x14ac:dyDescent="0.35">
      <c r="A920" s="331">
        <v>45721</v>
      </c>
      <c r="B920" s="330" t="str">
        <v>Searcharter</v>
      </c>
      <c r="C920" s="330" t="str">
        <v>Distributor</v>
      </c>
      <c r="D920" s="330" t="str">
        <v/>
      </c>
      <c r="E920" s="330" t="str">
        <v>923QA</v>
      </c>
      <c r="F920" s="330" t="str">
        <v>RT</v>
      </c>
      <c r="G920" s="330" t="str">
        <v>Inbound</v>
      </c>
      <c r="H920" s="330" t="str">
        <v>4S6015</v>
      </c>
      <c r="I920" s="331" t="str">
        <v>SSH-VRN</v>
      </c>
      <c r="J920" s="884">
        <v>45766</v>
      </c>
      <c r="K920" s="330">
        <v>4</v>
      </c>
      <c r="L920" s="330">
        <v>4</v>
      </c>
      <c r="M920" s="330">
        <v>175</v>
      </c>
      <c r="N920" s="330">
        <v>0</v>
      </c>
      <c r="O920" s="330">
        <v>0</v>
      </c>
      <c r="P920" s="330">
        <v>700</v>
      </c>
      <c r="Q920" s="330" t="str">
        <v>Confirmed</v>
      </c>
      <c r="R920" s="330" t="str">
        <v>Closed Deal</v>
      </c>
      <c r="S920" s="330" t="str">
        <v>SSH</v>
      </c>
      <c r="T920" s="330" t="str">
        <v>VRN</v>
      </c>
      <c r="U920" s="330" t="str">
        <v>VRN</v>
      </c>
      <c r="V920" s="330">
        <v>6</v>
      </c>
      <c r="W920" s="330">
        <v>45</v>
      </c>
      <c r="X920" s="330" t="str">
        <v>E25-05B</v>
      </c>
      <c r="Y920" s="330">
        <v>186</v>
      </c>
      <c r="Z920" s="330">
        <v>67</v>
      </c>
      <c r="AA920" s="330">
        <v>119</v>
      </c>
      <c r="AB920" s="16" t="str">
        <v>E25</v>
      </c>
    </row>
    <row r="921" spans="1:28" x14ac:dyDescent="0.35">
      <c r="A921" s="331">
        <v>45721</v>
      </c>
      <c r="B921" s="330" t="str">
        <v>Searcharter</v>
      </c>
      <c r="C921" s="330" t="str">
        <v>Distributor</v>
      </c>
      <c r="D921" s="330" t="str">
        <v/>
      </c>
      <c r="E921" s="330" t="str">
        <v>CNDUY</v>
      </c>
      <c r="F921" s="330" t="str">
        <v>RT</v>
      </c>
      <c r="G921" s="330" t="str">
        <v>Outbound</v>
      </c>
      <c r="H921" s="330" t="str">
        <v>4S6006</v>
      </c>
      <c r="I921" s="331" t="str">
        <v>NAP-SSH</v>
      </c>
      <c r="J921" s="884">
        <v>45880</v>
      </c>
      <c r="K921" s="330">
        <v>5</v>
      </c>
      <c r="L921" s="330">
        <v>5</v>
      </c>
      <c r="M921" s="330">
        <v>290</v>
      </c>
      <c r="N921" s="330">
        <v>0</v>
      </c>
      <c r="O921" s="330">
        <v>0</v>
      </c>
      <c r="P921" s="330">
        <v>1450</v>
      </c>
      <c r="Q921" s="330" t="str">
        <v>Confirmed</v>
      </c>
      <c r="R921" s="330" t="str">
        <v>Closed Deal</v>
      </c>
      <c r="S921" s="330" t="str">
        <v>NAP</v>
      </c>
      <c r="T921" s="330" t="str">
        <v>SSH</v>
      </c>
      <c r="U921" s="330" t="str">
        <v>NAP</v>
      </c>
      <c r="V921" s="330">
        <v>1</v>
      </c>
      <c r="W921" s="330">
        <v>159</v>
      </c>
      <c r="X921" s="330" t="str">
        <v>S25-08</v>
      </c>
      <c r="Y921" s="330">
        <v>186</v>
      </c>
      <c r="Z921" s="330">
        <v>153</v>
      </c>
      <c r="AA921" s="330">
        <v>33</v>
      </c>
      <c r="AB921" s="16" t="str">
        <v>S25</v>
      </c>
    </row>
    <row r="922" spans="1:28" x14ac:dyDescent="0.35">
      <c r="A922" s="331">
        <v>45721</v>
      </c>
      <c r="B922" s="330" t="str">
        <v>Searcharter</v>
      </c>
      <c r="C922" s="330" t="str">
        <v>Distributor</v>
      </c>
      <c r="D922" s="330" t="str">
        <v/>
      </c>
      <c r="E922" s="330" t="str">
        <v>CNDUY</v>
      </c>
      <c r="F922" s="330" t="str">
        <v>RT</v>
      </c>
      <c r="G922" s="330" t="str">
        <v>Inbound</v>
      </c>
      <c r="H922" s="330" t="str">
        <v>4S6005</v>
      </c>
      <c r="I922" s="331" t="str">
        <v>SSH-NAP</v>
      </c>
      <c r="J922" s="884">
        <v>45887</v>
      </c>
      <c r="K922" s="330">
        <v>5</v>
      </c>
      <c r="L922" s="330">
        <v>5</v>
      </c>
      <c r="M922" s="330">
        <v>290</v>
      </c>
      <c r="N922" s="330">
        <v>0</v>
      </c>
      <c r="O922" s="330">
        <v>0</v>
      </c>
      <c r="P922" s="330">
        <v>1450</v>
      </c>
      <c r="Q922" s="330" t="str">
        <v>Confirmed</v>
      </c>
      <c r="R922" s="330" t="str">
        <v>Closed Deal</v>
      </c>
      <c r="S922" s="330" t="str">
        <v>SSH</v>
      </c>
      <c r="T922" s="330" t="str">
        <v>NAP</v>
      </c>
      <c r="U922" s="330" t="str">
        <v>NAP</v>
      </c>
      <c r="V922" s="330">
        <v>1</v>
      </c>
      <c r="W922" s="330">
        <v>166</v>
      </c>
      <c r="X922" s="330" t="str">
        <v>S25-08</v>
      </c>
      <c r="Y922" s="330">
        <v>186</v>
      </c>
      <c r="Z922" s="330">
        <v>109</v>
      </c>
      <c r="AA922" s="330">
        <v>77</v>
      </c>
      <c r="AB922" s="16" t="str">
        <v>S25</v>
      </c>
    </row>
    <row r="923" spans="1:28" x14ac:dyDescent="0.35">
      <c r="A923" s="331">
        <v>45743</v>
      </c>
      <c r="B923" s="330" t="str">
        <v>JSV-Partyamo</v>
      </c>
      <c r="C923" s="330" t="str">
        <v>Tour Operator</v>
      </c>
      <c r="D923" s="330" t="str">
        <v/>
      </c>
      <c r="E923" s="330" t="str">
        <v/>
      </c>
      <c r="F923" s="330" t="str">
        <v>RT</v>
      </c>
      <c r="G923" s="330" t="str">
        <v>Outbound</v>
      </c>
      <c r="H923" s="330" t="str">
        <v>NE7121</v>
      </c>
      <c r="I923" s="331" t="str">
        <v>NAP-SSH</v>
      </c>
      <c r="J923" s="884">
        <v>45865</v>
      </c>
      <c r="K923" s="330">
        <v>30</v>
      </c>
      <c r="L923" s="330">
        <v>30</v>
      </c>
      <c r="M923" s="330">
        <v>185</v>
      </c>
      <c r="N923" s="330">
        <v>0</v>
      </c>
      <c r="O923" s="330">
        <v>0</v>
      </c>
      <c r="P923" s="330">
        <v>5550</v>
      </c>
      <c r="Q923" s="330" t="str">
        <v>Confirmed</v>
      </c>
      <c r="R923" s="330" t="str">
        <v>Signed</v>
      </c>
      <c r="S923" s="330" t="str">
        <v>NAP</v>
      </c>
      <c r="T923" s="330" t="str">
        <v>SSH</v>
      </c>
      <c r="U923" s="330" t="str">
        <v>NAP</v>
      </c>
      <c r="V923" s="330">
        <v>7</v>
      </c>
      <c r="W923" s="330">
        <v>122</v>
      </c>
      <c r="X923" s="330" t="str">
        <v>S25-06</v>
      </c>
      <c r="Y923" s="330">
        <v>179</v>
      </c>
      <c r="Z923" s="330">
        <v>170</v>
      </c>
      <c r="AA923" s="330">
        <v>9</v>
      </c>
      <c r="AB923" s="16" t="str">
        <v>S25</v>
      </c>
    </row>
    <row r="924" spans="1:28" x14ac:dyDescent="0.35">
      <c r="A924" s="331">
        <v>45743</v>
      </c>
      <c r="B924" s="330" t="str">
        <v>JSV-Partyamo</v>
      </c>
      <c r="C924" s="330" t="str">
        <v>Tour Operator</v>
      </c>
      <c r="D924" s="330" t="str">
        <v/>
      </c>
      <c r="E924" s="330" t="str">
        <v/>
      </c>
      <c r="F924" s="330" t="str">
        <v>RT</v>
      </c>
      <c r="G924" s="330" t="str">
        <v>Outbound</v>
      </c>
      <c r="H924" s="330" t="str">
        <v>NE7121</v>
      </c>
      <c r="I924" s="331" t="str">
        <v>NAP-SSH</v>
      </c>
      <c r="J924" s="884">
        <v>45872</v>
      </c>
      <c r="K924" s="330">
        <v>30</v>
      </c>
      <c r="L924" s="330">
        <v>30</v>
      </c>
      <c r="M924" s="330">
        <v>185</v>
      </c>
      <c r="N924" s="330">
        <v>0</v>
      </c>
      <c r="O924" s="330">
        <v>0</v>
      </c>
      <c r="P924" s="330">
        <v>5550</v>
      </c>
      <c r="Q924" s="330" t="str">
        <v>Confirmed</v>
      </c>
      <c r="R924" s="330" t="str">
        <v>Signed</v>
      </c>
      <c r="S924" s="330" t="str">
        <v>NAP</v>
      </c>
      <c r="T924" s="330" t="str">
        <v>SSH</v>
      </c>
      <c r="U924" s="330" t="str">
        <v>NAP</v>
      </c>
      <c r="V924" s="330">
        <v>7</v>
      </c>
      <c r="W924" s="330">
        <v>129</v>
      </c>
      <c r="X924" s="330" t="str">
        <v>S25-06</v>
      </c>
      <c r="Y924" s="330">
        <v>179</v>
      </c>
      <c r="Z924" s="330">
        <v>170</v>
      </c>
      <c r="AA924" s="330">
        <v>9</v>
      </c>
      <c r="AB924" s="16" t="str">
        <v>S25</v>
      </c>
    </row>
    <row r="925" spans="1:28" x14ac:dyDescent="0.35">
      <c r="A925" s="331">
        <v>45743</v>
      </c>
      <c r="B925" s="330" t="str">
        <v>JSV-Partyamo</v>
      </c>
      <c r="C925" s="330" t="str">
        <v>Tour Operator</v>
      </c>
      <c r="D925" s="330" t="str">
        <v/>
      </c>
      <c r="E925" s="330" t="str">
        <v/>
      </c>
      <c r="F925" s="330" t="str">
        <v>RT</v>
      </c>
      <c r="G925" s="330" t="str">
        <v>Outbound</v>
      </c>
      <c r="H925" s="330" t="str">
        <v>NE7121</v>
      </c>
      <c r="I925" s="331" t="str">
        <v>NAP-SSH</v>
      </c>
      <c r="J925" s="884">
        <v>45879</v>
      </c>
      <c r="K925" s="330">
        <v>30</v>
      </c>
      <c r="L925" s="330">
        <v>30</v>
      </c>
      <c r="M925" s="330">
        <v>185</v>
      </c>
      <c r="N925" s="330">
        <v>0</v>
      </c>
      <c r="O925" s="330">
        <v>0</v>
      </c>
      <c r="P925" s="330">
        <v>5550</v>
      </c>
      <c r="Q925" s="330" t="str">
        <v>Confirmed</v>
      </c>
      <c r="R925" s="330" t="str">
        <v>Signed</v>
      </c>
      <c r="S925" s="330" t="str">
        <v>NAP</v>
      </c>
      <c r="T925" s="330" t="str">
        <v>SSH</v>
      </c>
      <c r="U925" s="330" t="str">
        <v>NAP</v>
      </c>
      <c r="V925" s="330">
        <v>7</v>
      </c>
      <c r="W925" s="330">
        <v>136</v>
      </c>
      <c r="X925" s="330" t="str">
        <v>S25-06</v>
      </c>
      <c r="Y925" s="330">
        <v>179</v>
      </c>
      <c r="Z925" s="330">
        <v>176</v>
      </c>
      <c r="AA925" s="330">
        <v>3</v>
      </c>
      <c r="AB925" s="16" t="str">
        <v>S25</v>
      </c>
    </row>
    <row r="926" spans="1:28" x14ac:dyDescent="0.35">
      <c r="A926" s="331">
        <v>45743</v>
      </c>
      <c r="B926" s="330" t="str">
        <v>JSV-Partyamo</v>
      </c>
      <c r="C926" s="330" t="str">
        <v>Tour Operator</v>
      </c>
      <c r="D926" s="330" t="str">
        <v/>
      </c>
      <c r="E926" s="330" t="str">
        <v/>
      </c>
      <c r="F926" s="330" t="str">
        <v>RT</v>
      </c>
      <c r="G926" s="330" t="str">
        <v>Outbound</v>
      </c>
      <c r="H926" s="330" t="str">
        <v>NE7121</v>
      </c>
      <c r="I926" s="331" t="str">
        <v>NAP-SSH</v>
      </c>
      <c r="J926" s="884">
        <v>45886</v>
      </c>
      <c r="K926" s="330">
        <v>30</v>
      </c>
      <c r="L926" s="330">
        <v>30</v>
      </c>
      <c r="M926" s="330">
        <v>185</v>
      </c>
      <c r="N926" s="330">
        <v>0</v>
      </c>
      <c r="O926" s="330">
        <v>0</v>
      </c>
      <c r="P926" s="330">
        <v>5550</v>
      </c>
      <c r="Q926" s="330" t="str">
        <v>Confirmed</v>
      </c>
      <c r="R926" s="330" t="str">
        <v>Signed</v>
      </c>
      <c r="S926" s="330" t="str">
        <v>NAP</v>
      </c>
      <c r="T926" s="330" t="str">
        <v>SSH</v>
      </c>
      <c r="U926" s="330" t="str">
        <v>NAP</v>
      </c>
      <c r="V926" s="330">
        <v>7</v>
      </c>
      <c r="W926" s="330">
        <v>143</v>
      </c>
      <c r="X926" s="330" t="str">
        <v>S25-06</v>
      </c>
      <c r="Y926" s="330">
        <v>179</v>
      </c>
      <c r="Z926" s="330">
        <v>170</v>
      </c>
      <c r="AA926" s="330">
        <v>9</v>
      </c>
      <c r="AB926" s="16" t="str">
        <v>S25</v>
      </c>
    </row>
    <row r="927" spans="1:28" x14ac:dyDescent="0.35">
      <c r="A927" s="331">
        <v>45743</v>
      </c>
      <c r="B927" s="330" t="str">
        <v>JSV-Partyamo</v>
      </c>
      <c r="C927" s="330" t="str">
        <v>Tour Operator</v>
      </c>
      <c r="D927" s="330" t="str">
        <v/>
      </c>
      <c r="E927" s="330" t="str">
        <v/>
      </c>
      <c r="F927" s="330" t="str">
        <v>RT</v>
      </c>
      <c r="G927" s="330" t="str">
        <v>Outbound</v>
      </c>
      <c r="H927" s="330" t="str">
        <v>NE7121</v>
      </c>
      <c r="I927" s="331" t="str">
        <v>NAP-SSH</v>
      </c>
      <c r="J927" s="884">
        <v>45893</v>
      </c>
      <c r="K927" s="330">
        <v>30</v>
      </c>
      <c r="L927" s="330">
        <v>30</v>
      </c>
      <c r="M927" s="330">
        <v>185</v>
      </c>
      <c r="N927" s="330">
        <v>0</v>
      </c>
      <c r="O927" s="330">
        <v>0</v>
      </c>
      <c r="P927" s="330">
        <v>5550</v>
      </c>
      <c r="Q927" s="330" t="str">
        <v>Confirmed</v>
      </c>
      <c r="R927" s="330" t="str">
        <v>Signed</v>
      </c>
      <c r="S927" s="330" t="str">
        <v>NAP</v>
      </c>
      <c r="T927" s="330" t="str">
        <v>SSH</v>
      </c>
      <c r="U927" s="330" t="str">
        <v>NAP</v>
      </c>
      <c r="V927" s="330">
        <v>7</v>
      </c>
      <c r="W927" s="330">
        <v>150</v>
      </c>
      <c r="X927" s="330" t="str">
        <v>S25-06</v>
      </c>
      <c r="Y927" s="330">
        <v>179</v>
      </c>
      <c r="Z927" s="330">
        <v>170</v>
      </c>
      <c r="AA927" s="330">
        <v>9</v>
      </c>
      <c r="AB927" s="16" t="str">
        <v>S25</v>
      </c>
    </row>
    <row r="928" spans="1:28" x14ac:dyDescent="0.35">
      <c r="A928" s="331">
        <v>45743</v>
      </c>
      <c r="B928" s="330" t="str">
        <v>JSV-Partyamo</v>
      </c>
      <c r="C928" s="330" t="str">
        <v>Tour Operator</v>
      </c>
      <c r="D928" s="330" t="str">
        <v/>
      </c>
      <c r="E928" s="330" t="str">
        <v/>
      </c>
      <c r="F928" s="330" t="str">
        <v>RT</v>
      </c>
      <c r="G928" s="330" t="str">
        <v>Outbound</v>
      </c>
      <c r="H928" s="330" t="str">
        <v>NE7121</v>
      </c>
      <c r="I928" s="331" t="str">
        <v>NAP-SSH</v>
      </c>
      <c r="J928" s="884">
        <v>45900</v>
      </c>
      <c r="K928" s="330">
        <v>0</v>
      </c>
      <c r="L928" s="330">
        <v>0</v>
      </c>
      <c r="M928" s="330">
        <v>185</v>
      </c>
      <c r="N928" s="330">
        <v>0</v>
      </c>
      <c r="O928" s="330">
        <v>0</v>
      </c>
      <c r="P928" s="330">
        <v>0</v>
      </c>
      <c r="Q928" s="330" t="str">
        <v>Confirmed</v>
      </c>
      <c r="R928" s="330" t="str">
        <v>Signed</v>
      </c>
      <c r="S928" s="330" t="str">
        <v>NAP</v>
      </c>
      <c r="T928" s="330" t="str">
        <v>SSH</v>
      </c>
      <c r="U928" s="330" t="str">
        <v>NAP</v>
      </c>
      <c r="V928" s="330">
        <v>7</v>
      </c>
      <c r="W928" s="330">
        <v>157</v>
      </c>
      <c r="X928" s="330" t="str">
        <v>S25-06</v>
      </c>
      <c r="Y928" s="330">
        <v>179</v>
      </c>
      <c r="Z928" s="330">
        <v>170</v>
      </c>
      <c r="AA928" s="330">
        <v>9</v>
      </c>
      <c r="AB928" s="16" t="str">
        <v>S25</v>
      </c>
    </row>
    <row r="929" spans="1:28" x14ac:dyDescent="0.35">
      <c r="A929" s="331">
        <v>45743</v>
      </c>
      <c r="B929" s="330" t="str">
        <v>JSV-Partyamo</v>
      </c>
      <c r="C929" s="330" t="str">
        <v>Tour Operator</v>
      </c>
      <c r="D929" s="330" t="str">
        <v/>
      </c>
      <c r="E929" s="330" t="str">
        <v/>
      </c>
      <c r="F929" s="330" t="str">
        <v>RT</v>
      </c>
      <c r="G929" s="330" t="str">
        <v>Outbound</v>
      </c>
      <c r="H929" s="330" t="str">
        <v>NE7121</v>
      </c>
      <c r="I929" s="331" t="str">
        <v>NAP-SSH</v>
      </c>
      <c r="J929" s="884">
        <v>45907</v>
      </c>
      <c r="K929" s="330">
        <v>0</v>
      </c>
      <c r="L929" s="330">
        <v>0</v>
      </c>
      <c r="M929" s="330">
        <v>185</v>
      </c>
      <c r="N929" s="330">
        <v>0</v>
      </c>
      <c r="O929" s="330">
        <v>0</v>
      </c>
      <c r="P929" s="330">
        <v>0</v>
      </c>
      <c r="Q929" s="330" t="str">
        <v>Confirmed</v>
      </c>
      <c r="R929" s="330" t="str">
        <v>Signed</v>
      </c>
      <c r="S929" s="330" t="str">
        <v>NAP</v>
      </c>
      <c r="T929" s="330" t="str">
        <v>SSH</v>
      </c>
      <c r="U929" s="330" t="str">
        <v>NAP</v>
      </c>
      <c r="V929" s="330">
        <v>7</v>
      </c>
      <c r="W929" s="330">
        <v>164</v>
      </c>
      <c r="X929" s="330" t="str">
        <v>S25-06</v>
      </c>
      <c r="Y929" s="330">
        <v>179</v>
      </c>
      <c r="Z929" s="330">
        <v>170</v>
      </c>
      <c r="AA929" s="330">
        <v>9</v>
      </c>
      <c r="AB929" s="16" t="str">
        <v>S25</v>
      </c>
    </row>
    <row r="930" spans="1:28" x14ac:dyDescent="0.35">
      <c r="A930" s="331">
        <v>45743</v>
      </c>
      <c r="B930" s="330" t="str">
        <v>JSV-Partyamo</v>
      </c>
      <c r="C930" s="330" t="str">
        <v>Tour Operator</v>
      </c>
      <c r="D930" s="330" t="str">
        <v/>
      </c>
      <c r="E930" s="330" t="str">
        <v/>
      </c>
      <c r="F930" s="330" t="str">
        <v>RT</v>
      </c>
      <c r="G930" s="330" t="str">
        <v>Outbound</v>
      </c>
      <c r="H930" s="330" t="str">
        <v>NE7121</v>
      </c>
      <c r="I930" s="331" t="str">
        <v>NAP-SSH</v>
      </c>
      <c r="J930" s="884">
        <v>45914</v>
      </c>
      <c r="K930" s="330">
        <v>30</v>
      </c>
      <c r="L930" s="330">
        <v>30</v>
      </c>
      <c r="M930" s="330">
        <v>185</v>
      </c>
      <c r="N930" s="330">
        <v>0</v>
      </c>
      <c r="O930" s="330">
        <v>0</v>
      </c>
      <c r="P930" s="330">
        <v>5550</v>
      </c>
      <c r="Q930" s="330" t="str">
        <v>Confirmed</v>
      </c>
      <c r="R930" s="330" t="str">
        <v>Signed</v>
      </c>
      <c r="S930" s="330" t="str">
        <v>NAP</v>
      </c>
      <c r="T930" s="330" t="str">
        <v>SSH</v>
      </c>
      <c r="U930" s="330" t="str">
        <v>NAP</v>
      </c>
      <c r="V930" s="330">
        <v>7</v>
      </c>
      <c r="W930" s="330">
        <v>171</v>
      </c>
      <c r="X930" s="330" t="str">
        <v>S25-06</v>
      </c>
      <c r="Y930" s="330">
        <v>179</v>
      </c>
      <c r="Z930" s="330">
        <v>50</v>
      </c>
      <c r="AA930" s="330">
        <v>129</v>
      </c>
      <c r="AB930" s="16" t="str">
        <v>S25</v>
      </c>
    </row>
    <row r="931" spans="1:28" x14ac:dyDescent="0.35">
      <c r="A931" s="331">
        <v>45743</v>
      </c>
      <c r="B931" s="330" t="str">
        <v>JSV-Partyamo</v>
      </c>
      <c r="C931" s="330" t="str">
        <v>Tour Operator</v>
      </c>
      <c r="D931" s="330" t="str">
        <v/>
      </c>
      <c r="E931" s="330" t="str">
        <v/>
      </c>
      <c r="F931" s="330" t="str">
        <v>RT</v>
      </c>
      <c r="G931" s="330" t="str">
        <v>Outbound</v>
      </c>
      <c r="H931" s="330" t="str">
        <v>SM810</v>
      </c>
      <c r="I931" s="331" t="str">
        <v>NAP-SSH</v>
      </c>
      <c r="J931" s="884">
        <v>45921</v>
      </c>
      <c r="K931" s="330">
        <v>20</v>
      </c>
      <c r="L931" s="330">
        <v>20</v>
      </c>
      <c r="M931" s="330">
        <v>185</v>
      </c>
      <c r="N931" s="330">
        <v>0</v>
      </c>
      <c r="O931" s="330">
        <v>0</v>
      </c>
      <c r="P931" s="330">
        <v>3700</v>
      </c>
      <c r="Q931" s="330" t="str">
        <v>Confirmed</v>
      </c>
      <c r="R931" s="330" t="str">
        <v>On Review</v>
      </c>
      <c r="S931" s="330" t="str">
        <v>NAP</v>
      </c>
      <c r="T931" s="330" t="str">
        <v>SSH</v>
      </c>
      <c r="U931" s="330" t="str">
        <v>NAP</v>
      </c>
      <c r="V931" s="330">
        <v>7</v>
      </c>
      <c r="W931" s="330">
        <v>178</v>
      </c>
      <c r="X931" s="330" t="str">
        <v>S25-19</v>
      </c>
      <c r="Y931" s="330">
        <v>40</v>
      </c>
      <c r="Z931" s="330">
        <v>40</v>
      </c>
      <c r="AA931" s="330">
        <v>0</v>
      </c>
      <c r="AB931" s="16" t="str">
        <v>S25</v>
      </c>
    </row>
    <row r="932" spans="1:28" x14ac:dyDescent="0.35">
      <c r="A932" s="331">
        <v>45743</v>
      </c>
      <c r="B932" s="330" t="str">
        <v>JSV-Partyamo</v>
      </c>
      <c r="C932" s="330" t="str">
        <v>Tour Operator</v>
      </c>
      <c r="D932" s="330" t="str">
        <v/>
      </c>
      <c r="E932" s="330" t="str">
        <v/>
      </c>
      <c r="F932" s="330" t="str">
        <v>RT</v>
      </c>
      <c r="G932" s="330" t="str">
        <v>Outbound</v>
      </c>
      <c r="H932" s="330" t="str">
        <v>SM810</v>
      </c>
      <c r="I932" s="331" t="str">
        <v>NAP-SSH</v>
      </c>
      <c r="J932" s="884">
        <v>45928</v>
      </c>
      <c r="K932" s="330">
        <v>18</v>
      </c>
      <c r="L932" s="330">
        <v>18</v>
      </c>
      <c r="M932" s="330">
        <v>185</v>
      </c>
      <c r="N932" s="330">
        <v>0</v>
      </c>
      <c r="O932" s="330">
        <v>0</v>
      </c>
      <c r="P932" s="330">
        <v>3330</v>
      </c>
      <c r="Q932" s="330" t="str">
        <v>Confirmed</v>
      </c>
      <c r="R932" s="330" t="str">
        <v>On Review</v>
      </c>
      <c r="S932" s="330" t="str">
        <v>NAP</v>
      </c>
      <c r="T932" s="330" t="str">
        <v>SSH</v>
      </c>
      <c r="U932" s="330" t="str">
        <v>NAP</v>
      </c>
      <c r="V932" s="330">
        <v>7</v>
      </c>
      <c r="W932" s="330">
        <v>185</v>
      </c>
      <c r="X932" s="330" t="str">
        <v>S25-19</v>
      </c>
      <c r="Y932" s="330">
        <v>40</v>
      </c>
      <c r="Z932" s="330">
        <v>40</v>
      </c>
      <c r="AA932" s="330">
        <v>0</v>
      </c>
      <c r="AB932" s="16" t="str">
        <v>S25</v>
      </c>
    </row>
    <row r="933" spans="1:28" x14ac:dyDescent="0.35">
      <c r="A933" s="331">
        <v>45743</v>
      </c>
      <c r="B933" s="330" t="str">
        <v>JSV-Partyamo</v>
      </c>
      <c r="C933" s="330" t="str">
        <v>Tour Operator</v>
      </c>
      <c r="D933" s="330" t="str">
        <v/>
      </c>
      <c r="E933" s="330" t="str">
        <v/>
      </c>
      <c r="F933" s="330" t="str">
        <v>RT</v>
      </c>
      <c r="G933" s="330" t="str">
        <v>Outbound</v>
      </c>
      <c r="H933" s="330" t="str">
        <v>SM810</v>
      </c>
      <c r="I933" s="331" t="str">
        <v>NAP-SSH</v>
      </c>
      <c r="J933" s="884">
        <v>45935</v>
      </c>
      <c r="K933" s="330">
        <v>20</v>
      </c>
      <c r="L933" s="330">
        <v>20</v>
      </c>
      <c r="M933" s="330">
        <v>185</v>
      </c>
      <c r="N933" s="330">
        <v>0</v>
      </c>
      <c r="O933" s="330">
        <v>0</v>
      </c>
      <c r="P933" s="330">
        <v>3700</v>
      </c>
      <c r="Q933" s="330" t="str">
        <v>Confirmed</v>
      </c>
      <c r="R933" s="330" t="str">
        <v>On Review</v>
      </c>
      <c r="S933" s="330" t="str">
        <v>NAP</v>
      </c>
      <c r="T933" s="330" t="str">
        <v>SSH</v>
      </c>
      <c r="U933" s="330" t="str">
        <v>NAP</v>
      </c>
      <c r="V933" s="330">
        <v>7</v>
      </c>
      <c r="W933" s="330">
        <v>192</v>
      </c>
      <c r="X933" s="330" t="str">
        <v>S25-19</v>
      </c>
      <c r="Y933" s="330">
        <v>40</v>
      </c>
      <c r="Z933" s="330">
        <v>40</v>
      </c>
      <c r="AA933" s="330">
        <v>0</v>
      </c>
      <c r="AB933" s="16" t="str">
        <v>S25</v>
      </c>
    </row>
    <row r="934" spans="1:28" x14ac:dyDescent="0.35">
      <c r="A934" s="331">
        <v>45743</v>
      </c>
      <c r="B934" s="330" t="str">
        <v>JSV-Partyamo</v>
      </c>
      <c r="C934" s="330" t="str">
        <v>Tour Operator</v>
      </c>
      <c r="D934" s="330" t="str">
        <v/>
      </c>
      <c r="E934" s="330" t="str">
        <v/>
      </c>
      <c r="F934" s="330" t="str">
        <v>RT</v>
      </c>
      <c r="G934" s="330" t="str">
        <v>Outbound</v>
      </c>
      <c r="H934" s="330" t="str">
        <v>SM810</v>
      </c>
      <c r="I934" s="331" t="str">
        <v>NAP-SSH</v>
      </c>
      <c r="J934" s="884">
        <v>45942</v>
      </c>
      <c r="K934" s="330">
        <v>20</v>
      </c>
      <c r="L934" s="330">
        <v>20</v>
      </c>
      <c r="M934" s="330">
        <v>185</v>
      </c>
      <c r="N934" s="330">
        <v>0</v>
      </c>
      <c r="O934" s="330">
        <v>0</v>
      </c>
      <c r="P934" s="330">
        <v>3700</v>
      </c>
      <c r="Q934" s="330" t="str">
        <v>Confirmed</v>
      </c>
      <c r="R934" s="330" t="str">
        <v>On Review</v>
      </c>
      <c r="S934" s="330" t="str">
        <v>NAP</v>
      </c>
      <c r="T934" s="330" t="str">
        <v>SSH</v>
      </c>
      <c r="U934" s="330" t="str">
        <v>NAP</v>
      </c>
      <c r="V934" s="330">
        <v>7</v>
      </c>
      <c r="W934" s="330">
        <v>199</v>
      </c>
      <c r="X934" s="330" t="str">
        <v>S25-19</v>
      </c>
      <c r="Y934" s="330">
        <v>40</v>
      </c>
      <c r="Z934" s="330">
        <v>40</v>
      </c>
      <c r="AA934" s="330">
        <v>0</v>
      </c>
      <c r="AB934" s="16" t="str">
        <v>S25</v>
      </c>
    </row>
    <row r="935" spans="1:28" x14ac:dyDescent="0.35">
      <c r="A935" s="331">
        <v>45743</v>
      </c>
      <c r="B935" s="330" t="str">
        <v>JSV-Partyamo</v>
      </c>
      <c r="C935" s="330" t="str">
        <v>Tour Operator</v>
      </c>
      <c r="D935" s="330" t="str">
        <v/>
      </c>
      <c r="E935" s="330" t="str">
        <v/>
      </c>
      <c r="F935" s="330" t="str">
        <v>RT</v>
      </c>
      <c r="G935" s="330" t="str">
        <v>Outbound</v>
      </c>
      <c r="H935" s="330" t="str">
        <v>SM810</v>
      </c>
      <c r="I935" s="331" t="str">
        <v>NAP-SSH</v>
      </c>
      <c r="J935" s="884">
        <v>45949</v>
      </c>
      <c r="K935" s="330">
        <v>0</v>
      </c>
      <c r="L935" s="330">
        <v>0</v>
      </c>
      <c r="M935" s="330">
        <v>185</v>
      </c>
      <c r="N935" s="330">
        <v>0</v>
      </c>
      <c r="O935" s="330">
        <v>0</v>
      </c>
      <c r="P935" s="330">
        <v>0</v>
      </c>
      <c r="Q935" s="330" t="str">
        <v>Confirmed</v>
      </c>
      <c r="R935" s="330" t="str">
        <v>On Review</v>
      </c>
      <c r="S935" s="330" t="str">
        <v>NAP</v>
      </c>
      <c r="T935" s="330" t="str">
        <v>SSH</v>
      </c>
      <c r="U935" s="330" t="str">
        <v>NAP</v>
      </c>
      <c r="V935" s="330">
        <v>7</v>
      </c>
      <c r="W935" s="330">
        <v>206</v>
      </c>
      <c r="X935" s="330" t="str">
        <v>S25-19</v>
      </c>
      <c r="Y935" s="330">
        <v>20</v>
      </c>
      <c r="Z935" s="330">
        <v>20</v>
      </c>
      <c r="AA935" s="330">
        <v>0</v>
      </c>
      <c r="AB935" s="16" t="str">
        <v>S25</v>
      </c>
    </row>
    <row r="936" spans="1:28" x14ac:dyDescent="0.35">
      <c r="A936" s="331">
        <v>45743</v>
      </c>
      <c r="B936" s="330" t="str">
        <v>JSV-Partyamo</v>
      </c>
      <c r="C936" s="330" t="str">
        <v>Tour Operator</v>
      </c>
      <c r="D936" s="330" t="str">
        <v/>
      </c>
      <c r="E936" s="330" t="str">
        <v/>
      </c>
      <c r="F936" s="330" t="str">
        <v>RT</v>
      </c>
      <c r="G936" s="330" t="str">
        <v>Outbound</v>
      </c>
      <c r="H936" s="330" t="str">
        <v>SM810</v>
      </c>
      <c r="I936" s="331" t="str">
        <v>NAP-SSH</v>
      </c>
      <c r="J936" s="884">
        <v>45956</v>
      </c>
      <c r="K936" s="330">
        <v>0</v>
      </c>
      <c r="L936" s="330">
        <v>0</v>
      </c>
      <c r="M936" s="330">
        <v>185</v>
      </c>
      <c r="N936" s="330">
        <v>0</v>
      </c>
      <c r="O936" s="330">
        <v>0</v>
      </c>
      <c r="P936" s="330">
        <v>0</v>
      </c>
      <c r="Q936" s="330" t="str">
        <v>Confirmed</v>
      </c>
      <c r="R936" s="330" t="str">
        <v>On Review</v>
      </c>
      <c r="S936" s="330" t="str">
        <v>NAP</v>
      </c>
      <c r="T936" s="330" t="str">
        <v>SSH</v>
      </c>
      <c r="U936" s="330" t="str">
        <v>NAP</v>
      </c>
      <c r="V936" s="330">
        <v>7</v>
      </c>
      <c r="W936" s="330">
        <v>213</v>
      </c>
      <c r="X936" s="330" t="str">
        <v>S25-19</v>
      </c>
      <c r="Y936" s="330">
        <v>20</v>
      </c>
      <c r="Z936" s="330">
        <v>20</v>
      </c>
      <c r="AA936" s="330">
        <v>0</v>
      </c>
      <c r="AB936" s="16" t="str">
        <v>S25</v>
      </c>
    </row>
    <row r="937" spans="1:28" x14ac:dyDescent="0.35">
      <c r="A937" s="331">
        <v>45743</v>
      </c>
      <c r="B937" s="330" t="str">
        <v>JSV-Partyamo</v>
      </c>
      <c r="C937" s="330" t="str">
        <v>Tour Operator</v>
      </c>
      <c r="D937" s="330" t="str">
        <v/>
      </c>
      <c r="E937" s="330" t="str">
        <v/>
      </c>
      <c r="F937" s="330" t="str">
        <v>RT</v>
      </c>
      <c r="G937" s="330" t="str">
        <v>Inbound</v>
      </c>
      <c r="H937" s="330" t="str">
        <v>NE7120</v>
      </c>
      <c r="I937" s="331" t="str">
        <v>SSH-NAP</v>
      </c>
      <c r="J937" s="884">
        <v>45872</v>
      </c>
      <c r="K937" s="330">
        <v>30</v>
      </c>
      <c r="L937" s="330">
        <v>30</v>
      </c>
      <c r="M937" s="330">
        <v>185</v>
      </c>
      <c r="N937" s="330">
        <v>0</v>
      </c>
      <c r="O937" s="330">
        <v>0</v>
      </c>
      <c r="P937" s="330">
        <v>5550</v>
      </c>
      <c r="Q937" s="330" t="str">
        <v>Confirmed</v>
      </c>
      <c r="R937" s="330" t="str">
        <v>Signed</v>
      </c>
      <c r="S937" s="330" t="str">
        <v>SSH</v>
      </c>
      <c r="T937" s="330" t="str">
        <v>NAP</v>
      </c>
      <c r="U937" s="330" t="str">
        <v>NAP</v>
      </c>
      <c r="V937" s="330">
        <v>7</v>
      </c>
      <c r="W937" s="330">
        <v>129</v>
      </c>
      <c r="X937" s="330" t="str">
        <v>S25-06</v>
      </c>
      <c r="Y937" s="330">
        <v>179</v>
      </c>
      <c r="Z937" s="330">
        <v>170</v>
      </c>
      <c r="AA937" s="330">
        <v>9</v>
      </c>
      <c r="AB937" s="16" t="str">
        <v>S25</v>
      </c>
    </row>
    <row r="938" spans="1:28" x14ac:dyDescent="0.35">
      <c r="A938" s="331">
        <v>45743</v>
      </c>
      <c r="B938" s="330" t="str">
        <v>JSV-Partyamo</v>
      </c>
      <c r="C938" s="330" t="str">
        <v>Tour Operator</v>
      </c>
      <c r="D938" s="330" t="str">
        <v/>
      </c>
      <c r="E938" s="330" t="str">
        <v/>
      </c>
      <c r="F938" s="330" t="str">
        <v>RT</v>
      </c>
      <c r="G938" s="330" t="str">
        <v>Inbound</v>
      </c>
      <c r="H938" s="330" t="str">
        <v>NE7120</v>
      </c>
      <c r="I938" s="331" t="str">
        <v>SSH-NAP</v>
      </c>
      <c r="J938" s="884">
        <v>45879</v>
      </c>
      <c r="K938" s="330">
        <v>30</v>
      </c>
      <c r="L938" s="330">
        <v>30</v>
      </c>
      <c r="M938" s="330">
        <v>185</v>
      </c>
      <c r="N938" s="330">
        <v>0</v>
      </c>
      <c r="O938" s="330">
        <v>0</v>
      </c>
      <c r="P938" s="330">
        <v>5550</v>
      </c>
      <c r="Q938" s="330" t="str">
        <v>Confirmed</v>
      </c>
      <c r="R938" s="330" t="str">
        <v>Signed</v>
      </c>
      <c r="S938" s="330" t="str">
        <v>SSH</v>
      </c>
      <c r="T938" s="330" t="str">
        <v>NAP</v>
      </c>
      <c r="U938" s="330" t="str">
        <v>NAP</v>
      </c>
      <c r="V938" s="330">
        <v>7</v>
      </c>
      <c r="W938" s="330">
        <v>136</v>
      </c>
      <c r="X938" s="330" t="str">
        <v>S25-06</v>
      </c>
      <c r="Y938" s="330">
        <v>179</v>
      </c>
      <c r="Z938" s="330">
        <v>170</v>
      </c>
      <c r="AA938" s="330">
        <v>9</v>
      </c>
      <c r="AB938" s="16" t="str">
        <v>S25</v>
      </c>
    </row>
    <row r="939" spans="1:28" x14ac:dyDescent="0.35">
      <c r="A939" s="331">
        <v>45743</v>
      </c>
      <c r="B939" s="330" t="str">
        <v>JSV-Partyamo</v>
      </c>
      <c r="C939" s="330" t="str">
        <v>Tour Operator</v>
      </c>
      <c r="D939" s="330" t="str">
        <v/>
      </c>
      <c r="E939" s="330" t="str">
        <v/>
      </c>
      <c r="F939" s="330" t="str">
        <v>RT</v>
      </c>
      <c r="G939" s="330" t="str">
        <v>Inbound</v>
      </c>
      <c r="H939" s="330" t="str">
        <v>NE7120</v>
      </c>
      <c r="I939" s="331" t="str">
        <v>SSH-NAP</v>
      </c>
      <c r="J939" s="884">
        <v>45886</v>
      </c>
      <c r="K939" s="330">
        <v>30</v>
      </c>
      <c r="L939" s="330">
        <v>30</v>
      </c>
      <c r="M939" s="330">
        <v>185</v>
      </c>
      <c r="N939" s="330">
        <v>0</v>
      </c>
      <c r="O939" s="330">
        <v>0</v>
      </c>
      <c r="P939" s="330">
        <v>5550</v>
      </c>
      <c r="Q939" s="330" t="str">
        <v>Confirmed</v>
      </c>
      <c r="R939" s="330" t="str">
        <v>Signed</v>
      </c>
      <c r="S939" s="330" t="str">
        <v>SSH</v>
      </c>
      <c r="T939" s="330" t="str">
        <v>NAP</v>
      </c>
      <c r="U939" s="330" t="str">
        <v>NAP</v>
      </c>
      <c r="V939" s="330">
        <v>7</v>
      </c>
      <c r="W939" s="330">
        <v>143</v>
      </c>
      <c r="X939" s="330" t="str">
        <v>S25-06</v>
      </c>
      <c r="Y939" s="330">
        <v>179</v>
      </c>
      <c r="Z939" s="330">
        <v>176</v>
      </c>
      <c r="AA939" s="330">
        <v>3</v>
      </c>
      <c r="AB939" s="16" t="str">
        <v>S25</v>
      </c>
    </row>
    <row r="940" spans="1:28" x14ac:dyDescent="0.35">
      <c r="A940" s="331">
        <v>45743</v>
      </c>
      <c r="B940" s="330" t="str">
        <v>JSV-Partyamo</v>
      </c>
      <c r="C940" s="330" t="str">
        <v>Tour Operator</v>
      </c>
      <c r="D940" s="330" t="str">
        <v/>
      </c>
      <c r="E940" s="330" t="str">
        <v/>
      </c>
      <c r="F940" s="330" t="str">
        <v>RT</v>
      </c>
      <c r="G940" s="330" t="str">
        <v>Inbound</v>
      </c>
      <c r="H940" s="330" t="str">
        <v>NE7120</v>
      </c>
      <c r="I940" s="331" t="str">
        <v>SSH-NAP</v>
      </c>
      <c r="J940" s="884">
        <v>45893</v>
      </c>
      <c r="K940" s="330">
        <v>30</v>
      </c>
      <c r="L940" s="330">
        <v>30</v>
      </c>
      <c r="M940" s="330">
        <v>185</v>
      </c>
      <c r="N940" s="330">
        <v>0</v>
      </c>
      <c r="O940" s="330">
        <v>0</v>
      </c>
      <c r="P940" s="330">
        <v>5550</v>
      </c>
      <c r="Q940" s="330" t="str">
        <v>Confirmed</v>
      </c>
      <c r="R940" s="330" t="str">
        <v>Signed</v>
      </c>
      <c r="S940" s="330" t="str">
        <v>SSH</v>
      </c>
      <c r="T940" s="330" t="str">
        <v>NAP</v>
      </c>
      <c r="U940" s="330" t="str">
        <v>NAP</v>
      </c>
      <c r="V940" s="330">
        <v>7</v>
      </c>
      <c r="W940" s="330">
        <v>150</v>
      </c>
      <c r="X940" s="330" t="str">
        <v>S25-06</v>
      </c>
      <c r="Y940" s="330">
        <v>179</v>
      </c>
      <c r="Z940" s="330">
        <v>170</v>
      </c>
      <c r="AA940" s="330">
        <v>9</v>
      </c>
      <c r="AB940" s="16" t="str">
        <v>S25</v>
      </c>
    </row>
    <row r="941" spans="1:28" x14ac:dyDescent="0.35">
      <c r="A941" s="331">
        <v>45743</v>
      </c>
      <c r="B941" s="330" t="str">
        <v>JSV-Partyamo</v>
      </c>
      <c r="C941" s="330" t="str">
        <v>Tour Operator</v>
      </c>
      <c r="D941" s="330" t="str">
        <v/>
      </c>
      <c r="E941" s="330" t="str">
        <v/>
      </c>
      <c r="F941" s="330" t="str">
        <v>RT</v>
      </c>
      <c r="G941" s="330" t="str">
        <v>Inbound</v>
      </c>
      <c r="H941" s="330" t="str">
        <v>NE7120</v>
      </c>
      <c r="I941" s="331" t="str">
        <v>SSH-NAP</v>
      </c>
      <c r="J941" s="884">
        <v>45900</v>
      </c>
      <c r="K941" s="330">
        <v>30</v>
      </c>
      <c r="L941" s="330">
        <v>30</v>
      </c>
      <c r="M941" s="330">
        <v>185</v>
      </c>
      <c r="N941" s="330">
        <v>0</v>
      </c>
      <c r="O941" s="330">
        <v>0</v>
      </c>
      <c r="P941" s="330">
        <v>5550</v>
      </c>
      <c r="Q941" s="330" t="str">
        <v>Confirmed</v>
      </c>
      <c r="R941" s="330" t="str">
        <v>Signed</v>
      </c>
      <c r="S941" s="330" t="str">
        <v>SSH</v>
      </c>
      <c r="T941" s="330" t="str">
        <v>NAP</v>
      </c>
      <c r="U941" s="330" t="str">
        <v>NAP</v>
      </c>
      <c r="V941" s="330">
        <v>7</v>
      </c>
      <c r="W941" s="330">
        <v>157</v>
      </c>
      <c r="X941" s="330" t="str">
        <v>S25-06</v>
      </c>
      <c r="Y941" s="330">
        <v>179</v>
      </c>
      <c r="Z941" s="330">
        <v>170</v>
      </c>
      <c r="AA941" s="330">
        <v>9</v>
      </c>
      <c r="AB941" s="16" t="str">
        <v>S25</v>
      </c>
    </row>
    <row r="942" spans="1:28" x14ac:dyDescent="0.35">
      <c r="A942" s="331">
        <v>45743</v>
      </c>
      <c r="B942" s="330" t="str">
        <v>JSV-Partyamo</v>
      </c>
      <c r="C942" s="330" t="str">
        <v>Tour Operator</v>
      </c>
      <c r="D942" s="330" t="str">
        <v/>
      </c>
      <c r="E942" s="330" t="str">
        <v/>
      </c>
      <c r="F942" s="330" t="str">
        <v>RT</v>
      </c>
      <c r="G942" s="330" t="str">
        <v>Inbound</v>
      </c>
      <c r="H942" s="330" t="str">
        <v>NE7120</v>
      </c>
      <c r="I942" s="331" t="str">
        <v>SSH-NAP</v>
      </c>
      <c r="J942" s="884">
        <v>45907</v>
      </c>
      <c r="K942" s="330">
        <v>0</v>
      </c>
      <c r="L942" s="330">
        <v>0</v>
      </c>
      <c r="M942" s="330">
        <v>185</v>
      </c>
      <c r="N942" s="330">
        <v>0</v>
      </c>
      <c r="O942" s="330">
        <v>0</v>
      </c>
      <c r="P942" s="330">
        <v>0</v>
      </c>
      <c r="Q942" s="330" t="str">
        <v>Confirmed</v>
      </c>
      <c r="R942" s="330" t="str">
        <v>Signed</v>
      </c>
      <c r="S942" s="330" t="str">
        <v>SSH</v>
      </c>
      <c r="T942" s="330" t="str">
        <v>NAP</v>
      </c>
      <c r="U942" s="330" t="str">
        <v>NAP</v>
      </c>
      <c r="V942" s="330">
        <v>7</v>
      </c>
      <c r="W942" s="330">
        <v>164</v>
      </c>
      <c r="X942" s="330" t="str">
        <v>S25-06</v>
      </c>
      <c r="Y942" s="330">
        <v>179</v>
      </c>
      <c r="Z942" s="330">
        <v>170</v>
      </c>
      <c r="AA942" s="330">
        <v>9</v>
      </c>
      <c r="AB942" s="16" t="str">
        <v>S25</v>
      </c>
    </row>
    <row r="943" spans="1:28" x14ac:dyDescent="0.35">
      <c r="A943" s="331">
        <v>45743</v>
      </c>
      <c r="B943" s="330" t="str">
        <v>JSV-Partyamo</v>
      </c>
      <c r="C943" s="330" t="str">
        <v>Tour Operator</v>
      </c>
      <c r="D943" s="330" t="str">
        <v/>
      </c>
      <c r="E943" s="330" t="str">
        <v/>
      </c>
      <c r="F943" s="330" t="str">
        <v>RT</v>
      </c>
      <c r="G943" s="330" t="str">
        <v>Inbound</v>
      </c>
      <c r="H943" s="330" t="str">
        <v>NE7120</v>
      </c>
      <c r="I943" s="331" t="str">
        <v>SSH-NAP</v>
      </c>
      <c r="J943" s="884">
        <v>45914</v>
      </c>
      <c r="K943" s="330">
        <v>0</v>
      </c>
      <c r="L943" s="330">
        <v>0</v>
      </c>
      <c r="M943" s="330">
        <v>185</v>
      </c>
      <c r="N943" s="330">
        <v>0</v>
      </c>
      <c r="O943" s="330">
        <v>0</v>
      </c>
      <c r="P943" s="330">
        <v>0</v>
      </c>
      <c r="Q943" s="330" t="str">
        <v>Confirmed</v>
      </c>
      <c r="R943" s="330" t="str">
        <v>Signed</v>
      </c>
      <c r="S943" s="330" t="str">
        <v>SSH</v>
      </c>
      <c r="T943" s="330" t="str">
        <v>NAP</v>
      </c>
      <c r="U943" s="330" t="str">
        <v>NAP</v>
      </c>
      <c r="V943" s="330">
        <v>7</v>
      </c>
      <c r="W943" s="330">
        <v>171</v>
      </c>
      <c r="X943" s="330" t="str">
        <v>S25-06</v>
      </c>
      <c r="Y943" s="330">
        <v>179</v>
      </c>
      <c r="Z943" s="330">
        <v>170</v>
      </c>
      <c r="AA943" s="330">
        <v>9</v>
      </c>
      <c r="AB943" s="16" t="str">
        <v>S25</v>
      </c>
    </row>
    <row r="944" spans="1:28" x14ac:dyDescent="0.35">
      <c r="A944" s="331">
        <v>45743</v>
      </c>
      <c r="B944" s="330" t="str">
        <v>JSV-Partyamo</v>
      </c>
      <c r="C944" s="330" t="str">
        <v>Tour Operator</v>
      </c>
      <c r="D944" s="330" t="str">
        <v/>
      </c>
      <c r="E944" s="330" t="str">
        <v/>
      </c>
      <c r="F944" s="330" t="str">
        <v>RT</v>
      </c>
      <c r="G944" s="330" t="str">
        <v>Inbound</v>
      </c>
      <c r="H944" s="330" t="str">
        <v>NE7120</v>
      </c>
      <c r="I944" s="331" t="str">
        <v>SSH-NAP</v>
      </c>
      <c r="J944" s="884">
        <v>45921</v>
      </c>
      <c r="K944" s="330">
        <v>30</v>
      </c>
      <c r="L944" s="330">
        <v>30</v>
      </c>
      <c r="M944" s="330">
        <v>185</v>
      </c>
      <c r="N944" s="330">
        <v>0</v>
      </c>
      <c r="O944" s="330">
        <v>0</v>
      </c>
      <c r="P944" s="330">
        <v>5550</v>
      </c>
      <c r="Q944" s="330" t="str">
        <v>Confirmed</v>
      </c>
      <c r="R944" s="330" t="str">
        <v>Signed</v>
      </c>
      <c r="S944" s="330" t="str">
        <v>SSH</v>
      </c>
      <c r="T944" s="330" t="str">
        <v>NAP</v>
      </c>
      <c r="U944" s="330" t="str">
        <v>NAP</v>
      </c>
      <c r="V944" s="330">
        <v>7</v>
      </c>
      <c r="W944" s="330">
        <v>178</v>
      </c>
      <c r="X944" s="330" t="str">
        <v>S25-06</v>
      </c>
      <c r="Y944" s="330">
        <v>179</v>
      </c>
      <c r="Z944" s="330">
        <v>50</v>
      </c>
      <c r="AA944" s="330">
        <v>129</v>
      </c>
      <c r="AB944" s="16" t="str">
        <v>S25</v>
      </c>
    </row>
    <row r="945" spans="1:28" x14ac:dyDescent="0.35">
      <c r="A945" s="331">
        <v>45743</v>
      </c>
      <c r="B945" s="330" t="str">
        <v>JSV-Partyamo</v>
      </c>
      <c r="C945" s="330" t="str">
        <v>Tour Operator</v>
      </c>
      <c r="D945" s="330" t="str">
        <v/>
      </c>
      <c r="E945" s="330" t="str">
        <v/>
      </c>
      <c r="F945" s="330" t="str">
        <v>RT</v>
      </c>
      <c r="G945" s="330" t="str">
        <v>Inbound</v>
      </c>
      <c r="H945" s="330" t="str">
        <v>SM809</v>
      </c>
      <c r="I945" s="331" t="str">
        <v>SSH-NAP</v>
      </c>
      <c r="J945" s="884">
        <v>45928</v>
      </c>
      <c r="K945" s="330">
        <v>20</v>
      </c>
      <c r="L945" s="330">
        <v>20</v>
      </c>
      <c r="M945" s="330">
        <v>185</v>
      </c>
      <c r="N945" s="330">
        <v>0</v>
      </c>
      <c r="O945" s="330">
        <v>0</v>
      </c>
      <c r="P945" s="330">
        <v>3700</v>
      </c>
      <c r="Q945" s="330" t="str">
        <v>Confirmed</v>
      </c>
      <c r="R945" s="330" t="str">
        <v>On Review</v>
      </c>
      <c r="S945" s="330" t="str">
        <v>SSH</v>
      </c>
      <c r="T945" s="330" t="str">
        <v>NAP</v>
      </c>
      <c r="U945" s="330" t="str">
        <v>NAP</v>
      </c>
      <c r="V945" s="330">
        <v>7</v>
      </c>
      <c r="W945" s="330">
        <v>185</v>
      </c>
      <c r="X945" s="330" t="str">
        <v>S25-19</v>
      </c>
      <c r="Y945" s="330">
        <v>40</v>
      </c>
      <c r="Z945" s="330">
        <v>40</v>
      </c>
      <c r="AA945" s="330">
        <v>0</v>
      </c>
      <c r="AB945" s="16" t="str">
        <v>S25</v>
      </c>
    </row>
    <row r="946" spans="1:28" x14ac:dyDescent="0.35">
      <c r="A946" s="331">
        <v>45743</v>
      </c>
      <c r="B946" s="330" t="str">
        <v>JSV-Partyamo</v>
      </c>
      <c r="C946" s="330" t="str">
        <v>Tour Operator</v>
      </c>
      <c r="D946" s="330" t="str">
        <v/>
      </c>
      <c r="E946" s="330" t="str">
        <v/>
      </c>
      <c r="F946" s="330" t="str">
        <v>RT</v>
      </c>
      <c r="G946" s="330" t="str">
        <v>Inbound</v>
      </c>
      <c r="H946" s="330" t="str">
        <v>SM809</v>
      </c>
      <c r="I946" s="331" t="str">
        <v>SSH-NAP</v>
      </c>
      <c r="J946" s="884">
        <v>45935</v>
      </c>
      <c r="K946" s="330">
        <v>18</v>
      </c>
      <c r="L946" s="330">
        <v>18</v>
      </c>
      <c r="M946" s="330">
        <v>185</v>
      </c>
      <c r="N946" s="330">
        <v>0</v>
      </c>
      <c r="O946" s="330">
        <v>0</v>
      </c>
      <c r="P946" s="330">
        <v>3330</v>
      </c>
      <c r="Q946" s="330" t="str">
        <v>Confirmed</v>
      </c>
      <c r="R946" s="330" t="str">
        <v>On Review</v>
      </c>
      <c r="S946" s="330" t="str">
        <v>SSH</v>
      </c>
      <c r="T946" s="330" t="str">
        <v>NAP</v>
      </c>
      <c r="U946" s="330" t="str">
        <v>NAP</v>
      </c>
      <c r="V946" s="330">
        <v>7</v>
      </c>
      <c r="W946" s="330">
        <v>192</v>
      </c>
      <c r="X946" s="330" t="str">
        <v>S25-19</v>
      </c>
      <c r="Y946" s="330">
        <v>40</v>
      </c>
      <c r="Z946" s="330">
        <v>40</v>
      </c>
      <c r="AA946" s="330">
        <v>0</v>
      </c>
      <c r="AB946" s="16" t="str">
        <v>S25</v>
      </c>
    </row>
    <row r="947" spans="1:28" x14ac:dyDescent="0.35">
      <c r="A947" s="331">
        <v>45743</v>
      </c>
      <c r="B947" s="330" t="str">
        <v>JSV-Partyamo</v>
      </c>
      <c r="C947" s="330" t="str">
        <v>Tour Operator</v>
      </c>
      <c r="D947" s="330" t="str">
        <v/>
      </c>
      <c r="E947" s="330" t="str">
        <v/>
      </c>
      <c r="F947" s="330" t="str">
        <v>RT</v>
      </c>
      <c r="G947" s="330" t="str">
        <v>Inbound</v>
      </c>
      <c r="H947" s="330" t="str">
        <v>SM809</v>
      </c>
      <c r="I947" s="331" t="str">
        <v>SSH-NAP</v>
      </c>
      <c r="J947" s="884">
        <v>45942</v>
      </c>
      <c r="K947" s="330">
        <v>20</v>
      </c>
      <c r="L947" s="330">
        <v>20</v>
      </c>
      <c r="M947" s="330">
        <v>185</v>
      </c>
      <c r="N947" s="330">
        <v>0</v>
      </c>
      <c r="O947" s="330">
        <v>0</v>
      </c>
      <c r="P947" s="330">
        <v>3700</v>
      </c>
      <c r="Q947" s="330" t="str">
        <v>Confirmed</v>
      </c>
      <c r="R947" s="330" t="str">
        <v>On Review</v>
      </c>
      <c r="S947" s="330" t="str">
        <v>SSH</v>
      </c>
      <c r="T947" s="330" t="str">
        <v>NAP</v>
      </c>
      <c r="U947" s="330" t="str">
        <v>NAP</v>
      </c>
      <c r="V947" s="330">
        <v>7</v>
      </c>
      <c r="W947" s="330">
        <v>199</v>
      </c>
      <c r="X947" s="330" t="str">
        <v>S25-19</v>
      </c>
      <c r="Y947" s="330">
        <v>40</v>
      </c>
      <c r="Z947" s="330">
        <v>40</v>
      </c>
      <c r="AA947" s="330">
        <v>0</v>
      </c>
      <c r="AB947" s="16" t="str">
        <v>S25</v>
      </c>
    </row>
    <row r="948" spans="1:28" x14ac:dyDescent="0.35">
      <c r="A948" s="331">
        <v>45743</v>
      </c>
      <c r="B948" s="330" t="str">
        <v>JSV-Partyamo</v>
      </c>
      <c r="C948" s="330" t="str">
        <v>Tour Operator</v>
      </c>
      <c r="D948" s="330" t="str">
        <v/>
      </c>
      <c r="E948" s="330" t="str">
        <v/>
      </c>
      <c r="F948" s="330" t="str">
        <v>RT</v>
      </c>
      <c r="G948" s="330" t="str">
        <v>Inbound</v>
      </c>
      <c r="H948" s="330" t="str">
        <v>SM809</v>
      </c>
      <c r="I948" s="331" t="str">
        <v>SSH-NAP</v>
      </c>
      <c r="J948" s="884">
        <v>45949</v>
      </c>
      <c r="K948" s="330">
        <v>20</v>
      </c>
      <c r="L948" s="330">
        <v>20</v>
      </c>
      <c r="M948" s="330">
        <v>185</v>
      </c>
      <c r="N948" s="330">
        <v>0</v>
      </c>
      <c r="O948" s="330">
        <v>0</v>
      </c>
      <c r="P948" s="330">
        <v>3700</v>
      </c>
      <c r="Q948" s="330" t="str">
        <v>Confirmed</v>
      </c>
      <c r="R948" s="330" t="str">
        <v>On Review</v>
      </c>
      <c r="S948" s="330" t="str">
        <v>SSH</v>
      </c>
      <c r="T948" s="330" t="str">
        <v>NAP</v>
      </c>
      <c r="U948" s="330" t="str">
        <v>NAP</v>
      </c>
      <c r="V948" s="330">
        <v>7</v>
      </c>
      <c r="W948" s="330">
        <v>206</v>
      </c>
      <c r="X948" s="330" t="str">
        <v>S25-19</v>
      </c>
      <c r="Y948" s="330">
        <v>40</v>
      </c>
      <c r="Z948" s="330">
        <v>40</v>
      </c>
      <c r="AA948" s="330">
        <v>0</v>
      </c>
      <c r="AB948" s="16" t="str">
        <v>S25</v>
      </c>
    </row>
    <row r="949" spans="1:28" x14ac:dyDescent="0.35">
      <c r="A949" s="331">
        <v>45743</v>
      </c>
      <c r="B949" s="330" t="str">
        <v>JSV-Partyamo</v>
      </c>
      <c r="C949" s="330" t="str">
        <v>Tour Operator</v>
      </c>
      <c r="D949" s="330" t="str">
        <v/>
      </c>
      <c r="E949" s="330" t="str">
        <v/>
      </c>
      <c r="F949" s="330" t="str">
        <v>RT</v>
      </c>
      <c r="G949" s="330" t="str">
        <v>Inbound</v>
      </c>
      <c r="H949" s="330" t="str">
        <v>SM819</v>
      </c>
      <c r="I949" s="331" t="str">
        <v>SSH-NAP</v>
      </c>
      <c r="J949" s="884">
        <v>45956</v>
      </c>
      <c r="K949" s="330">
        <v>0</v>
      </c>
      <c r="L949" s="330">
        <v>0</v>
      </c>
      <c r="M949" s="330">
        <v>0</v>
      </c>
      <c r="N949" s="330">
        <v>0</v>
      </c>
      <c r="O949" s="330">
        <v>0</v>
      </c>
      <c r="P949" s="330">
        <v>0</v>
      </c>
      <c r="Q949" s="330" t="str">
        <v>Confirmed</v>
      </c>
      <c r="R949" s="330" t="str">
        <v>On Review</v>
      </c>
      <c r="S949" s="330" t="str">
        <v>SSH</v>
      </c>
      <c r="T949" s="330" t="str">
        <v>NAP</v>
      </c>
      <c r="U949" s="330" t="str">
        <v>NAP</v>
      </c>
      <c r="V949" s="330">
        <v>7</v>
      </c>
      <c r="W949" s="330">
        <v>213</v>
      </c>
      <c r="X949" s="330" t="str">
        <v>S25-19</v>
      </c>
      <c r="Y949" s="330">
        <v>20</v>
      </c>
      <c r="Z949" s="330">
        <v>20</v>
      </c>
      <c r="AA949" s="330">
        <v>0</v>
      </c>
      <c r="AB949" s="16" t="str">
        <v>S25</v>
      </c>
    </row>
    <row r="950" spans="1:28" x14ac:dyDescent="0.35">
      <c r="A950" s="331">
        <v>45743</v>
      </c>
      <c r="B950" s="330" t="str">
        <v>JSV-Partyamo</v>
      </c>
      <c r="C950" s="330" t="str">
        <v>Tour Operator</v>
      </c>
      <c r="D950" s="330" t="str">
        <v/>
      </c>
      <c r="E950" s="330" t="str">
        <v/>
      </c>
      <c r="F950" s="330" t="str">
        <v>RT</v>
      </c>
      <c r="G950" s="330" t="str">
        <v>Inbound</v>
      </c>
      <c r="H950" s="330" t="str">
        <v>SM819</v>
      </c>
      <c r="I950" s="331" t="str">
        <v>SSH-NAP</v>
      </c>
      <c r="J950" s="884">
        <v>45963</v>
      </c>
      <c r="K950" s="330">
        <v>0</v>
      </c>
      <c r="L950" s="330">
        <v>0</v>
      </c>
      <c r="M950" s="330">
        <v>185</v>
      </c>
      <c r="N950" s="330">
        <v>0</v>
      </c>
      <c r="O950" s="330">
        <v>0</v>
      </c>
      <c r="P950" s="330">
        <v>0</v>
      </c>
      <c r="Q950" s="330" t="str">
        <v>Confirmed</v>
      </c>
      <c r="R950" s="330" t="str">
        <v>On Review</v>
      </c>
      <c r="S950" s="330" t="str">
        <v>SSH</v>
      </c>
      <c r="T950" s="330" t="str">
        <v>NAP</v>
      </c>
      <c r="U950" s="330" t="str">
        <v>NAP</v>
      </c>
      <c r="V950" s="330">
        <v>7</v>
      </c>
      <c r="W950" s="330">
        <v>220</v>
      </c>
      <c r="X950" s="330" t="str">
        <v>S25-19</v>
      </c>
      <c r="Y950" s="330">
        <v>20</v>
      </c>
      <c r="Z950" s="330">
        <v>20</v>
      </c>
      <c r="AA950" s="330">
        <v>0</v>
      </c>
      <c r="AB950" s="16" t="str">
        <v>S25</v>
      </c>
    </row>
    <row r="951" spans="1:28" x14ac:dyDescent="0.35">
      <c r="A951" s="331">
        <v>45722</v>
      </c>
      <c r="B951" s="330" t="str">
        <v>JSV-Partyamo</v>
      </c>
      <c r="C951" s="330" t="str">
        <v>Tour Operator</v>
      </c>
      <c r="D951" s="330" t="str">
        <v/>
      </c>
      <c r="E951" s="330" t="str">
        <v/>
      </c>
      <c r="F951" s="330" t="str">
        <v>RT</v>
      </c>
      <c r="G951" s="330" t="str">
        <v>Outbound</v>
      </c>
      <c r="H951" s="330" t="str">
        <v>4S6004</v>
      </c>
      <c r="I951" s="331" t="str">
        <v>BRI-SSH</v>
      </c>
      <c r="J951" s="884">
        <v>45836</v>
      </c>
      <c r="K951" s="330">
        <v>0</v>
      </c>
      <c r="L951" s="330">
        <v>0</v>
      </c>
      <c r="M951" s="330">
        <v>185</v>
      </c>
      <c r="N951" s="330">
        <v>0</v>
      </c>
      <c r="O951" s="330">
        <v>0</v>
      </c>
      <c r="P951" s="330">
        <v>0</v>
      </c>
      <c r="Q951" s="330" t="str">
        <v>Confirmed</v>
      </c>
      <c r="R951" s="330" t="str">
        <v>On Review</v>
      </c>
      <c r="S951" s="330" t="str">
        <v>BRI</v>
      </c>
      <c r="T951" s="330" t="str">
        <v>SSH</v>
      </c>
      <c r="U951" s="330" t="str">
        <v>BRI</v>
      </c>
      <c r="V951" s="330">
        <v>6</v>
      </c>
      <c r="W951" s="330">
        <v>114</v>
      </c>
      <c r="X951" s="330" t="str">
        <v>S25-01</v>
      </c>
      <c r="Y951" s="330">
        <v>186</v>
      </c>
      <c r="Z951" s="330">
        <v>166</v>
      </c>
      <c r="AA951" s="330">
        <v>20</v>
      </c>
      <c r="AB951" s="16" t="str">
        <v>S25</v>
      </c>
    </row>
    <row r="952" spans="1:28" x14ac:dyDescent="0.35">
      <c r="A952" s="331">
        <v>45722</v>
      </c>
      <c r="B952" s="330" t="str">
        <v>JSV-Partyamo</v>
      </c>
      <c r="C952" s="330" t="str">
        <v>Tour Operator</v>
      </c>
      <c r="D952" s="330" t="str">
        <v/>
      </c>
      <c r="E952" s="330" t="str">
        <v/>
      </c>
      <c r="F952" s="330" t="str">
        <v>RT</v>
      </c>
      <c r="G952" s="330" t="str">
        <v>Outbound</v>
      </c>
      <c r="H952" s="330" t="str">
        <v>4S6004</v>
      </c>
      <c r="I952" s="331" t="str">
        <v>BRI-SSH</v>
      </c>
      <c r="J952" s="884">
        <v>45843</v>
      </c>
      <c r="K952" s="330">
        <v>0</v>
      </c>
      <c r="L952" s="330">
        <v>0</v>
      </c>
      <c r="M952" s="330">
        <v>185</v>
      </c>
      <c r="N952" s="330">
        <v>0</v>
      </c>
      <c r="O952" s="330">
        <v>0</v>
      </c>
      <c r="P952" s="330">
        <v>0</v>
      </c>
      <c r="Q952" s="330" t="str">
        <v>Confirmed</v>
      </c>
      <c r="R952" s="330" t="str">
        <v>On Review</v>
      </c>
      <c r="S952" s="330" t="str">
        <v>BRI</v>
      </c>
      <c r="T952" s="330" t="str">
        <v>SSH</v>
      </c>
      <c r="U952" s="330" t="str">
        <v>BRI</v>
      </c>
      <c r="V952" s="330">
        <v>6</v>
      </c>
      <c r="W952" s="330">
        <v>121</v>
      </c>
      <c r="X952" s="330" t="str">
        <v>S25-01</v>
      </c>
      <c r="Y952" s="330">
        <v>186</v>
      </c>
      <c r="Z952" s="330">
        <v>107</v>
      </c>
      <c r="AA952" s="330">
        <v>79</v>
      </c>
      <c r="AB952" s="16" t="str">
        <v>S25</v>
      </c>
    </row>
    <row r="953" spans="1:28" x14ac:dyDescent="0.35">
      <c r="A953" s="331">
        <v>45722</v>
      </c>
      <c r="B953" s="330" t="str">
        <v>JSV-Partyamo</v>
      </c>
      <c r="C953" s="330" t="str">
        <v>Tour Operator</v>
      </c>
      <c r="D953" s="330" t="str">
        <v/>
      </c>
      <c r="E953" s="330" t="str">
        <v/>
      </c>
      <c r="F953" s="330" t="str">
        <v>RT</v>
      </c>
      <c r="G953" s="330" t="str">
        <v>Outbound</v>
      </c>
      <c r="H953" s="330" t="str">
        <v>4S6004</v>
      </c>
      <c r="I953" s="331" t="str">
        <v>BRI-SSH</v>
      </c>
      <c r="J953" s="884">
        <v>45850</v>
      </c>
      <c r="K953" s="330">
        <v>0</v>
      </c>
      <c r="L953" s="330">
        <v>0</v>
      </c>
      <c r="M953" s="330">
        <v>185</v>
      </c>
      <c r="N953" s="330">
        <v>0</v>
      </c>
      <c r="O953" s="330">
        <v>0</v>
      </c>
      <c r="P953" s="330">
        <v>0</v>
      </c>
      <c r="Q953" s="330" t="str">
        <v>Confirmed</v>
      </c>
      <c r="R953" s="330" t="str">
        <v>On Review</v>
      </c>
      <c r="S953" s="330" t="str">
        <v>BRI</v>
      </c>
      <c r="T953" s="330" t="str">
        <v>SSH</v>
      </c>
      <c r="U953" s="330" t="str">
        <v>BRI</v>
      </c>
      <c r="V953" s="330">
        <v>6</v>
      </c>
      <c r="W953" s="330">
        <v>128</v>
      </c>
      <c r="X953" s="330" t="str">
        <v>S25-01</v>
      </c>
      <c r="Y953" s="330">
        <v>186</v>
      </c>
      <c r="Z953" s="330">
        <v>91</v>
      </c>
      <c r="AA953" s="330">
        <v>95</v>
      </c>
      <c r="AB953" s="16" t="str">
        <v>S25</v>
      </c>
    </row>
    <row r="954" spans="1:28" x14ac:dyDescent="0.35">
      <c r="A954" s="331">
        <v>45722</v>
      </c>
      <c r="B954" s="330" t="str">
        <v>JSV-Partyamo</v>
      </c>
      <c r="C954" s="330" t="str">
        <v>Tour Operator</v>
      </c>
      <c r="D954" s="330" t="str">
        <v/>
      </c>
      <c r="E954" s="330" t="str">
        <v/>
      </c>
      <c r="F954" s="330" t="str">
        <v>RT</v>
      </c>
      <c r="G954" s="330" t="str">
        <v>Outbound</v>
      </c>
      <c r="H954" s="330" t="str">
        <v>4S6004</v>
      </c>
      <c r="I954" s="331" t="str">
        <v>BRI-SSH</v>
      </c>
      <c r="J954" s="884">
        <v>45857</v>
      </c>
      <c r="K954" s="330">
        <v>0</v>
      </c>
      <c r="L954" s="330">
        <v>0</v>
      </c>
      <c r="M954" s="330">
        <v>185</v>
      </c>
      <c r="N954" s="330">
        <v>0</v>
      </c>
      <c r="O954" s="330">
        <v>0</v>
      </c>
      <c r="P954" s="330">
        <v>0</v>
      </c>
      <c r="Q954" s="330" t="str">
        <v>Confirmed</v>
      </c>
      <c r="R954" s="330" t="str">
        <v>On Review</v>
      </c>
      <c r="S954" s="330" t="str">
        <v>BRI</v>
      </c>
      <c r="T954" s="330" t="str">
        <v>SSH</v>
      </c>
      <c r="U954" s="330" t="str">
        <v>BRI</v>
      </c>
      <c r="V954" s="330">
        <v>6</v>
      </c>
      <c r="W954" s="330">
        <v>135</v>
      </c>
      <c r="X954" s="330" t="str">
        <v>S25-01</v>
      </c>
      <c r="Y954" s="330">
        <v>186</v>
      </c>
      <c r="Z954" s="330">
        <v>109</v>
      </c>
      <c r="AA954" s="330">
        <v>77</v>
      </c>
      <c r="AB954" s="16" t="str">
        <v>S25</v>
      </c>
    </row>
    <row r="955" spans="1:28" x14ac:dyDescent="0.35">
      <c r="A955" s="331">
        <v>45722</v>
      </c>
      <c r="B955" s="330" t="str">
        <v>JSV-Partyamo</v>
      </c>
      <c r="C955" s="330" t="str">
        <v>Tour Operator</v>
      </c>
      <c r="D955" s="330" t="str">
        <v/>
      </c>
      <c r="E955" s="330" t="str">
        <v/>
      </c>
      <c r="F955" s="330" t="str">
        <v>RT</v>
      </c>
      <c r="G955" s="330" t="str">
        <v>Outbound</v>
      </c>
      <c r="H955" s="330" t="str">
        <v>4S6004</v>
      </c>
      <c r="I955" s="331" t="str">
        <v>BRI-SSH</v>
      </c>
      <c r="J955" s="884">
        <v>45864</v>
      </c>
      <c r="K955" s="330">
        <v>0</v>
      </c>
      <c r="L955" s="330">
        <v>0</v>
      </c>
      <c r="M955" s="330">
        <v>185</v>
      </c>
      <c r="N955" s="330">
        <v>0</v>
      </c>
      <c r="O955" s="330">
        <v>0</v>
      </c>
      <c r="P955" s="330">
        <v>0</v>
      </c>
      <c r="Q955" s="330" t="str">
        <v>Confirmed</v>
      </c>
      <c r="R955" s="330" t="str">
        <v>On Review</v>
      </c>
      <c r="S955" s="330" t="str">
        <v>BRI</v>
      </c>
      <c r="T955" s="330" t="str">
        <v>SSH</v>
      </c>
      <c r="U955" s="330" t="str">
        <v>BRI</v>
      </c>
      <c r="V955" s="330">
        <v>6</v>
      </c>
      <c r="W955" s="330">
        <v>142</v>
      </c>
      <c r="X955" s="330" t="str">
        <v>S25-01</v>
      </c>
      <c r="Y955" s="330">
        <v>186</v>
      </c>
      <c r="Z955" s="330">
        <v>198</v>
      </c>
      <c r="AA955" s="330">
        <v>-12</v>
      </c>
      <c r="AB955" s="16" t="str">
        <v>S25</v>
      </c>
    </row>
    <row r="956" spans="1:28" x14ac:dyDescent="0.35">
      <c r="A956" s="331">
        <v>45722</v>
      </c>
      <c r="B956" s="330" t="str">
        <v>JSV-Partyamo</v>
      </c>
      <c r="C956" s="330" t="str">
        <v>Tour Operator</v>
      </c>
      <c r="D956" s="330" t="str">
        <v/>
      </c>
      <c r="E956" s="330" t="str">
        <v/>
      </c>
      <c r="F956" s="330" t="str">
        <v>RT</v>
      </c>
      <c r="G956" s="330" t="str">
        <v>Outbound</v>
      </c>
      <c r="H956" s="330" t="str">
        <v>NE5127</v>
      </c>
      <c r="I956" s="331" t="str">
        <v>BRI-SSH</v>
      </c>
      <c r="J956" s="884">
        <v>45870</v>
      </c>
      <c r="K956" s="330">
        <v>0</v>
      </c>
      <c r="L956" s="330">
        <v>0</v>
      </c>
      <c r="M956" s="330">
        <v>185</v>
      </c>
      <c r="N956" s="330">
        <v>0</v>
      </c>
      <c r="O956" s="330">
        <v>0</v>
      </c>
      <c r="P956" s="330">
        <v>0</v>
      </c>
      <c r="Q956" s="330" t="str">
        <v>Confirmed</v>
      </c>
      <c r="R956" s="330" t="str">
        <v>On Review</v>
      </c>
      <c r="S956" s="330" t="str">
        <v>BRI</v>
      </c>
      <c r="T956" s="330" t="str">
        <v>SSH</v>
      </c>
      <c r="U956" s="330" t="str">
        <v>BRI</v>
      </c>
      <c r="V956" s="330">
        <v>5</v>
      </c>
      <c r="W956" s="330">
        <v>148</v>
      </c>
      <c r="X956" s="330" t="str">
        <v>S25-03</v>
      </c>
      <c r="Y956" s="330">
        <v>179</v>
      </c>
      <c r="Z956" s="330">
        <v>85</v>
      </c>
      <c r="AA956" s="330">
        <v>94</v>
      </c>
      <c r="AB956" s="16" t="str">
        <v>S25</v>
      </c>
    </row>
    <row r="957" spans="1:28" x14ac:dyDescent="0.35">
      <c r="A957" s="331">
        <v>45722</v>
      </c>
      <c r="B957" s="330" t="str">
        <v>JSV-Partyamo</v>
      </c>
      <c r="C957" s="330" t="str">
        <v>Tour Operator</v>
      </c>
      <c r="D957" s="330" t="str">
        <v/>
      </c>
      <c r="E957" s="330" t="str">
        <v/>
      </c>
      <c r="F957" s="330" t="str">
        <v>RT</v>
      </c>
      <c r="G957" s="330" t="str">
        <v>Outbound</v>
      </c>
      <c r="H957" s="330" t="str">
        <v>NE5127</v>
      </c>
      <c r="I957" s="331" t="str">
        <v>BRI-SSH</v>
      </c>
      <c r="J957" s="884">
        <v>45877</v>
      </c>
      <c r="K957" s="330">
        <v>0</v>
      </c>
      <c r="L957" s="330">
        <v>0</v>
      </c>
      <c r="M957" s="330">
        <v>185</v>
      </c>
      <c r="N957" s="330">
        <v>0</v>
      </c>
      <c r="O957" s="330">
        <v>0</v>
      </c>
      <c r="P957" s="330">
        <v>0</v>
      </c>
      <c r="Q957" s="330" t="str">
        <v>Confirmed</v>
      </c>
      <c r="R957" s="330" t="str">
        <v>On Review</v>
      </c>
      <c r="S957" s="330" t="str">
        <v>BRI</v>
      </c>
      <c r="T957" s="330" t="str">
        <v>SSH</v>
      </c>
      <c r="U957" s="330" t="str">
        <v>BRI</v>
      </c>
      <c r="V957" s="330">
        <v>5</v>
      </c>
      <c r="W957" s="330">
        <v>155</v>
      </c>
      <c r="X957" s="330" t="str">
        <v>S25-03</v>
      </c>
      <c r="Y957" s="330">
        <v>179</v>
      </c>
      <c r="Z957" s="330">
        <v>175</v>
      </c>
      <c r="AA957" s="330">
        <v>4</v>
      </c>
      <c r="AB957" s="16" t="str">
        <v>S25</v>
      </c>
    </row>
    <row r="958" spans="1:28" x14ac:dyDescent="0.35">
      <c r="A958" s="331">
        <v>45722</v>
      </c>
      <c r="B958" s="330" t="str">
        <v>JSV-Partyamo</v>
      </c>
      <c r="C958" s="330" t="str">
        <v>Tour Operator</v>
      </c>
      <c r="D958" s="330" t="str">
        <v/>
      </c>
      <c r="E958" s="330" t="str">
        <v/>
      </c>
      <c r="F958" s="330" t="str">
        <v>RT</v>
      </c>
      <c r="G958" s="330" t="str">
        <v>Outbound</v>
      </c>
      <c r="H958" s="330" t="str">
        <v>NE5127</v>
      </c>
      <c r="I958" s="331" t="str">
        <v>BRI-SSH</v>
      </c>
      <c r="J958" s="884">
        <v>45884</v>
      </c>
      <c r="K958" s="330">
        <v>0</v>
      </c>
      <c r="L958" s="330">
        <v>0</v>
      </c>
      <c r="M958" s="330">
        <v>185</v>
      </c>
      <c r="N958" s="330">
        <v>0</v>
      </c>
      <c r="O958" s="330">
        <v>0</v>
      </c>
      <c r="P958" s="330">
        <v>0</v>
      </c>
      <c r="Q958" s="330" t="str">
        <v>Confirmed</v>
      </c>
      <c r="R958" s="330" t="str">
        <v>On Review</v>
      </c>
      <c r="S958" s="330" t="str">
        <v>BRI</v>
      </c>
      <c r="T958" s="330" t="str">
        <v>SSH</v>
      </c>
      <c r="U958" s="330" t="str">
        <v>BRI</v>
      </c>
      <c r="V958" s="330">
        <v>5</v>
      </c>
      <c r="W958" s="330">
        <v>162</v>
      </c>
      <c r="X958" s="330" t="str">
        <v>S25-03</v>
      </c>
      <c r="Y958" s="330">
        <v>179</v>
      </c>
      <c r="Z958" s="330">
        <v>176</v>
      </c>
      <c r="AA958" s="330">
        <v>3</v>
      </c>
      <c r="AB958" s="16" t="str">
        <v>S25</v>
      </c>
    </row>
    <row r="959" spans="1:28" x14ac:dyDescent="0.35">
      <c r="A959" s="331">
        <v>45722</v>
      </c>
      <c r="B959" s="330" t="str">
        <v>JSV-Partyamo</v>
      </c>
      <c r="C959" s="330" t="str">
        <v>Tour Operator</v>
      </c>
      <c r="D959" s="330" t="str">
        <v/>
      </c>
      <c r="E959" s="330" t="str">
        <v/>
      </c>
      <c r="F959" s="330" t="str">
        <v>RT</v>
      </c>
      <c r="G959" s="330" t="str">
        <v>Outbound</v>
      </c>
      <c r="H959" s="330" t="str">
        <v>NE5127</v>
      </c>
      <c r="I959" s="331" t="str">
        <v>BRI-SSH</v>
      </c>
      <c r="J959" s="884">
        <v>45891</v>
      </c>
      <c r="K959" s="330">
        <v>0</v>
      </c>
      <c r="L959" s="330">
        <v>0</v>
      </c>
      <c r="M959" s="330">
        <v>185</v>
      </c>
      <c r="N959" s="330">
        <v>0</v>
      </c>
      <c r="O959" s="330">
        <v>0</v>
      </c>
      <c r="P959" s="330">
        <v>0</v>
      </c>
      <c r="Q959" s="330" t="str">
        <v>Confirmed</v>
      </c>
      <c r="R959" s="330" t="str">
        <v>On Review</v>
      </c>
      <c r="S959" s="330" t="str">
        <v>BRI</v>
      </c>
      <c r="T959" s="330" t="str">
        <v>SSH</v>
      </c>
      <c r="U959" s="330" t="str">
        <v>BRI</v>
      </c>
      <c r="V959" s="330">
        <v>5</v>
      </c>
      <c r="W959" s="330">
        <v>169</v>
      </c>
      <c r="X959" s="330" t="str">
        <v>S25-03</v>
      </c>
      <c r="Y959" s="330">
        <v>179</v>
      </c>
      <c r="Z959" s="330">
        <v>175</v>
      </c>
      <c r="AA959" s="330">
        <v>4</v>
      </c>
      <c r="AB959" s="16" t="str">
        <v>S25</v>
      </c>
    </row>
    <row r="960" spans="1:28" x14ac:dyDescent="0.35">
      <c r="A960" s="331">
        <v>45722</v>
      </c>
      <c r="B960" s="330" t="str">
        <v>JSV-Partyamo</v>
      </c>
      <c r="C960" s="330" t="str">
        <v>Tour Operator</v>
      </c>
      <c r="D960" s="330" t="str">
        <v/>
      </c>
      <c r="E960" s="330" t="str">
        <v/>
      </c>
      <c r="F960" s="330" t="str">
        <v>RT</v>
      </c>
      <c r="G960" s="330" t="str">
        <v>Outbound</v>
      </c>
      <c r="H960" s="330" t="str">
        <v>NE5127</v>
      </c>
      <c r="I960" s="331" t="str">
        <v>BRI-SSH</v>
      </c>
      <c r="J960" s="884">
        <v>45898</v>
      </c>
      <c r="K960" s="330">
        <v>0</v>
      </c>
      <c r="L960" s="330">
        <v>0</v>
      </c>
      <c r="M960" s="330">
        <v>185</v>
      </c>
      <c r="N960" s="330">
        <v>0</v>
      </c>
      <c r="O960" s="330">
        <v>0</v>
      </c>
      <c r="P960" s="330">
        <v>0</v>
      </c>
      <c r="Q960" s="330" t="str">
        <v>Confirmed</v>
      </c>
      <c r="R960" s="330" t="str">
        <v>On Review</v>
      </c>
      <c r="S960" s="330" t="str">
        <v>BRI</v>
      </c>
      <c r="T960" s="330" t="str">
        <v>SSH</v>
      </c>
      <c r="U960" s="330" t="str">
        <v>BRI</v>
      </c>
      <c r="V960" s="330">
        <v>5</v>
      </c>
      <c r="W960" s="330">
        <v>176</v>
      </c>
      <c r="X960" s="330" t="str">
        <v>S25-03</v>
      </c>
      <c r="Y960" s="330">
        <v>179</v>
      </c>
      <c r="Z960" s="330">
        <v>165</v>
      </c>
      <c r="AA960" s="330">
        <v>14</v>
      </c>
      <c r="AB960" s="16" t="str">
        <v>S25</v>
      </c>
    </row>
    <row r="961" spans="1:28" x14ac:dyDescent="0.35">
      <c r="A961" s="331">
        <v>45722</v>
      </c>
      <c r="B961" s="330" t="str">
        <v>JSV-Partyamo</v>
      </c>
      <c r="C961" s="330" t="str">
        <v>Tour Operator</v>
      </c>
      <c r="D961" s="330" t="str">
        <v/>
      </c>
      <c r="E961" s="330" t="str">
        <v/>
      </c>
      <c r="F961" s="330" t="str">
        <v>RT</v>
      </c>
      <c r="G961" s="330" t="str">
        <v>Outbound</v>
      </c>
      <c r="H961" s="330" t="str">
        <v>4S6004</v>
      </c>
      <c r="I961" s="331" t="str">
        <v>BRI-SSH</v>
      </c>
      <c r="J961" s="884">
        <v>45906</v>
      </c>
      <c r="K961" s="330">
        <v>0</v>
      </c>
      <c r="L961" s="330">
        <v>0</v>
      </c>
      <c r="M961" s="330">
        <v>185</v>
      </c>
      <c r="N961" s="330">
        <v>0</v>
      </c>
      <c r="O961" s="330">
        <v>0</v>
      </c>
      <c r="P961" s="330">
        <v>0</v>
      </c>
      <c r="Q961" s="330" t="str">
        <v>Confirmed</v>
      </c>
      <c r="R961" s="330" t="str">
        <v>On Review</v>
      </c>
      <c r="S961" s="330" t="str">
        <v>BRI</v>
      </c>
      <c r="T961" s="330" t="str">
        <v>SSH</v>
      </c>
      <c r="U961" s="330" t="str">
        <v>BRI</v>
      </c>
      <c r="V961" s="330">
        <v>6</v>
      </c>
      <c r="W961" s="330">
        <v>184</v>
      </c>
      <c r="X961" s="330" t="str">
        <v>S25-01</v>
      </c>
      <c r="Y961" s="330">
        <v>186</v>
      </c>
      <c r="Z961" s="330">
        <v>243</v>
      </c>
      <c r="AA961" s="330">
        <v>-57</v>
      </c>
      <c r="AB961" s="16" t="str">
        <v>S25</v>
      </c>
    </row>
    <row r="962" spans="1:28" x14ac:dyDescent="0.35">
      <c r="A962" s="331">
        <v>45722</v>
      </c>
      <c r="B962" s="330" t="str">
        <v>JSV-Partyamo</v>
      </c>
      <c r="C962" s="330" t="str">
        <v>Tour Operator</v>
      </c>
      <c r="D962" s="330" t="str">
        <v/>
      </c>
      <c r="E962" s="330" t="str">
        <v/>
      </c>
      <c r="F962" s="330" t="str">
        <v>RT</v>
      </c>
      <c r="G962" s="330" t="str">
        <v>Outbound</v>
      </c>
      <c r="H962" s="330" t="str">
        <v>4S6004</v>
      </c>
      <c r="I962" s="331" t="str">
        <v>BRI-SSH</v>
      </c>
      <c r="J962" s="884">
        <v>45913</v>
      </c>
      <c r="K962" s="330">
        <v>0</v>
      </c>
      <c r="L962" s="330">
        <v>0</v>
      </c>
      <c r="M962" s="330">
        <v>185</v>
      </c>
      <c r="N962" s="330">
        <v>0</v>
      </c>
      <c r="O962" s="330">
        <v>0</v>
      </c>
      <c r="P962" s="330">
        <v>0</v>
      </c>
      <c r="Q962" s="330" t="str">
        <v>Confirmed</v>
      </c>
      <c r="R962" s="330" t="str">
        <v>On Review</v>
      </c>
      <c r="S962" s="330" t="str">
        <v>BRI</v>
      </c>
      <c r="T962" s="330" t="str">
        <v>SSH</v>
      </c>
      <c r="U962" s="330" t="str">
        <v>BRI</v>
      </c>
      <c r="V962" s="330">
        <v>6</v>
      </c>
      <c r="W962" s="330">
        <v>191</v>
      </c>
      <c r="X962" s="330" t="str">
        <v>S25-01</v>
      </c>
      <c r="Y962" s="330">
        <v>186</v>
      </c>
      <c r="Z962" s="330">
        <v>185</v>
      </c>
      <c r="AA962" s="330">
        <v>1</v>
      </c>
      <c r="AB962" s="16" t="str">
        <v>S25</v>
      </c>
    </row>
    <row r="963" spans="1:28" x14ac:dyDescent="0.35">
      <c r="A963" s="331">
        <v>45722</v>
      </c>
      <c r="B963" s="330" t="str">
        <v>JSV-Partyamo</v>
      </c>
      <c r="C963" s="330" t="str">
        <v>Tour Operator</v>
      </c>
      <c r="D963" s="330" t="str">
        <v/>
      </c>
      <c r="E963" s="330" t="str">
        <v/>
      </c>
      <c r="F963" s="330" t="str">
        <v>RT</v>
      </c>
      <c r="G963" s="330" t="str">
        <v>Outbound</v>
      </c>
      <c r="H963" s="330" t="str">
        <v>4S6004</v>
      </c>
      <c r="I963" s="331" t="str">
        <v>BRI-SSH</v>
      </c>
      <c r="J963" s="884">
        <v>45920</v>
      </c>
      <c r="K963" s="330">
        <v>0</v>
      </c>
      <c r="L963" s="330">
        <v>0</v>
      </c>
      <c r="M963" s="330">
        <v>185</v>
      </c>
      <c r="N963" s="330">
        <v>0</v>
      </c>
      <c r="O963" s="330">
        <v>0</v>
      </c>
      <c r="P963" s="330">
        <v>0</v>
      </c>
      <c r="Q963" s="330" t="str">
        <v>Confirmed</v>
      </c>
      <c r="R963" s="330" t="str">
        <v>On Review</v>
      </c>
      <c r="S963" s="330" t="str">
        <v>BRI</v>
      </c>
      <c r="T963" s="330" t="str">
        <v>SSH</v>
      </c>
      <c r="U963" s="330" t="str">
        <v>BRI</v>
      </c>
      <c r="V963" s="330">
        <v>6</v>
      </c>
      <c r="W963" s="330">
        <v>198</v>
      </c>
      <c r="X963" s="330" t="str">
        <v>S25-01</v>
      </c>
      <c r="Y963" s="330">
        <v>186</v>
      </c>
      <c r="Z963" s="330">
        <v>189</v>
      </c>
      <c r="AA963" s="330">
        <v>-3</v>
      </c>
      <c r="AB963" s="16" t="str">
        <v>S25</v>
      </c>
    </row>
    <row r="964" spans="1:28" x14ac:dyDescent="0.35">
      <c r="A964" s="331">
        <v>45722</v>
      </c>
      <c r="B964" s="330" t="str">
        <v>JSV-Partyamo</v>
      </c>
      <c r="C964" s="330" t="str">
        <v>Tour Operator</v>
      </c>
      <c r="D964" s="330" t="str">
        <v/>
      </c>
      <c r="E964" s="330" t="str">
        <v/>
      </c>
      <c r="F964" s="330" t="str">
        <v>RT</v>
      </c>
      <c r="G964" s="330" t="str">
        <v>Outbound</v>
      </c>
      <c r="H964" s="330" t="str">
        <v>4S6004</v>
      </c>
      <c r="I964" s="331" t="str">
        <v>BRI-SSH</v>
      </c>
      <c r="J964" s="884">
        <v>45927</v>
      </c>
      <c r="K964" s="330">
        <v>0</v>
      </c>
      <c r="L964" s="330">
        <v>0</v>
      </c>
      <c r="M964" s="330">
        <v>185</v>
      </c>
      <c r="N964" s="330">
        <v>0</v>
      </c>
      <c r="O964" s="330">
        <v>0</v>
      </c>
      <c r="P964" s="330">
        <v>0</v>
      </c>
      <c r="Q964" s="330" t="str">
        <v>Confirmed</v>
      </c>
      <c r="R964" s="330" t="str">
        <v>On Review</v>
      </c>
      <c r="S964" s="330" t="str">
        <v>BRI</v>
      </c>
      <c r="T964" s="330" t="str">
        <v>SSH</v>
      </c>
      <c r="U964" s="330" t="str">
        <v>BRI</v>
      </c>
      <c r="V964" s="330">
        <v>6</v>
      </c>
      <c r="W964" s="330">
        <v>205</v>
      </c>
      <c r="X964" s="330" t="str">
        <v>S25-01</v>
      </c>
      <c r="Y964" s="330">
        <v>186</v>
      </c>
      <c r="Z964" s="330">
        <v>180</v>
      </c>
      <c r="AA964" s="330">
        <v>6</v>
      </c>
      <c r="AB964" s="16" t="str">
        <v>S25</v>
      </c>
    </row>
    <row r="965" spans="1:28" x14ac:dyDescent="0.35">
      <c r="A965" s="331">
        <v>45722</v>
      </c>
      <c r="B965" s="330" t="str">
        <v>JSV-Partyamo</v>
      </c>
      <c r="C965" s="330" t="str">
        <v>Tour Operator</v>
      </c>
      <c r="D965" s="330" t="str">
        <v/>
      </c>
      <c r="E965" s="330" t="str">
        <v/>
      </c>
      <c r="F965" s="330" t="str">
        <v>RT</v>
      </c>
      <c r="G965" s="330" t="str">
        <v>Outbound</v>
      </c>
      <c r="H965" s="330" t="str">
        <v>4S6004</v>
      </c>
      <c r="I965" s="331" t="str">
        <v>BRI-SSH</v>
      </c>
      <c r="J965" s="884">
        <v>45934</v>
      </c>
      <c r="K965" s="330">
        <v>0</v>
      </c>
      <c r="L965" s="330">
        <v>0</v>
      </c>
      <c r="M965" s="330">
        <v>185</v>
      </c>
      <c r="N965" s="330">
        <v>0</v>
      </c>
      <c r="O965" s="330">
        <v>0</v>
      </c>
      <c r="P965" s="330">
        <v>0</v>
      </c>
      <c r="Q965" s="330" t="str">
        <v>Confirmed</v>
      </c>
      <c r="R965" s="330" t="str">
        <v>On Review</v>
      </c>
      <c r="S965" s="330" t="str">
        <v>BRI</v>
      </c>
      <c r="T965" s="330" t="str">
        <v>SSH</v>
      </c>
      <c r="U965" s="330" t="str">
        <v>BRI</v>
      </c>
      <c r="V965" s="330">
        <v>6</v>
      </c>
      <c r="W965" s="330">
        <v>212</v>
      </c>
      <c r="X965" s="330" t="str">
        <v>S25-01</v>
      </c>
      <c r="Y965" s="330">
        <v>186</v>
      </c>
      <c r="Z965" s="330">
        <v>186</v>
      </c>
      <c r="AA965" s="330">
        <v>0</v>
      </c>
      <c r="AB965" s="16" t="str">
        <v>S25</v>
      </c>
    </row>
    <row r="966" spans="1:28" x14ac:dyDescent="0.35">
      <c r="A966" s="331">
        <v>45722</v>
      </c>
      <c r="B966" s="330" t="str">
        <v>JSV-Partyamo</v>
      </c>
      <c r="C966" s="330" t="str">
        <v>Tour Operator</v>
      </c>
      <c r="D966" s="330" t="str">
        <v/>
      </c>
      <c r="E966" s="330" t="str">
        <v/>
      </c>
      <c r="F966" s="330" t="str">
        <v>RT</v>
      </c>
      <c r="G966" s="330" t="str">
        <v>Outbound</v>
      </c>
      <c r="H966" s="330" t="str">
        <v>4S6004</v>
      </c>
      <c r="I966" s="331" t="str">
        <v>BRI-SSH</v>
      </c>
      <c r="J966" s="884">
        <v>45941</v>
      </c>
      <c r="K966" s="330">
        <v>0</v>
      </c>
      <c r="L966" s="330">
        <v>0</v>
      </c>
      <c r="M966" s="330">
        <v>185</v>
      </c>
      <c r="N966" s="330">
        <v>0</v>
      </c>
      <c r="O966" s="330">
        <v>0</v>
      </c>
      <c r="P966" s="330">
        <v>0</v>
      </c>
      <c r="Q966" s="330" t="str">
        <v>Confirmed</v>
      </c>
      <c r="R966" s="330" t="str">
        <v>On Review</v>
      </c>
      <c r="S966" s="330" t="str">
        <v>BRI</v>
      </c>
      <c r="T966" s="330" t="str">
        <v>SSH</v>
      </c>
      <c r="U966" s="330" t="str">
        <v>BRI</v>
      </c>
      <c r="V966" s="330">
        <v>6</v>
      </c>
      <c r="W966" s="330">
        <v>219</v>
      </c>
      <c r="X966" s="330" t="str">
        <v>S25-01</v>
      </c>
      <c r="Y966" s="330">
        <v>186</v>
      </c>
      <c r="Z966" s="330">
        <v>177</v>
      </c>
      <c r="AA966" s="330">
        <v>9</v>
      </c>
      <c r="AB966" s="16" t="str">
        <v>S25</v>
      </c>
    </row>
    <row r="967" spans="1:28" x14ac:dyDescent="0.35">
      <c r="A967" s="331">
        <v>45722</v>
      </c>
      <c r="B967" s="330" t="str">
        <v>JSV-Partyamo</v>
      </c>
      <c r="C967" s="330" t="str">
        <v>Tour Operator</v>
      </c>
      <c r="D967" s="330" t="str">
        <v/>
      </c>
      <c r="E967" s="330" t="str">
        <v/>
      </c>
      <c r="F967" s="330" t="str">
        <v>RT</v>
      </c>
      <c r="G967" s="330" t="str">
        <v>Outbound</v>
      </c>
      <c r="H967" s="330" t="str">
        <v>4S6004</v>
      </c>
      <c r="I967" s="331" t="str">
        <v>BRI-SSH</v>
      </c>
      <c r="J967" s="884">
        <v>45948</v>
      </c>
      <c r="K967" s="330">
        <v>0</v>
      </c>
      <c r="L967" s="330">
        <v>0</v>
      </c>
      <c r="M967" s="330">
        <v>185</v>
      </c>
      <c r="N967" s="330">
        <v>0</v>
      </c>
      <c r="O967" s="330">
        <v>0</v>
      </c>
      <c r="P967" s="330">
        <v>0</v>
      </c>
      <c r="Q967" s="330" t="str">
        <v>Confirmed</v>
      </c>
      <c r="R967" s="330" t="str">
        <v>On Review</v>
      </c>
      <c r="S967" s="330" t="str">
        <v>BRI</v>
      </c>
      <c r="T967" s="330" t="str">
        <v>SSH</v>
      </c>
      <c r="U967" s="330" t="str">
        <v>BRI</v>
      </c>
      <c r="V967" s="330">
        <v>6</v>
      </c>
      <c r="W967" s="330">
        <v>226</v>
      </c>
      <c r="X967" s="330" t="str">
        <v>S25-01</v>
      </c>
      <c r="Y967" s="330">
        <v>186</v>
      </c>
      <c r="Z967" s="330">
        <v>190</v>
      </c>
      <c r="AA967" s="330">
        <v>-4</v>
      </c>
      <c r="AB967" s="16" t="str">
        <v>S25</v>
      </c>
    </row>
    <row r="968" spans="1:28" x14ac:dyDescent="0.35">
      <c r="A968" s="331">
        <v>45722</v>
      </c>
      <c r="B968" s="330" t="str">
        <v>JSV-Partyamo</v>
      </c>
      <c r="C968" s="330" t="str">
        <v>Tour Operator</v>
      </c>
      <c r="D968" s="330" t="str">
        <v/>
      </c>
      <c r="E968" s="330" t="str">
        <v/>
      </c>
      <c r="F968" s="330" t="str">
        <v>RT</v>
      </c>
      <c r="G968" s="330" t="str">
        <v>Outbound</v>
      </c>
      <c r="H968" s="330" t="str">
        <v>4S6004</v>
      </c>
      <c r="I968" s="331" t="str">
        <v>BRI-SSH</v>
      </c>
      <c r="J968" s="884">
        <v>45955</v>
      </c>
      <c r="K968" s="330">
        <v>0</v>
      </c>
      <c r="L968" s="330">
        <v>0</v>
      </c>
      <c r="M968" s="330">
        <v>185</v>
      </c>
      <c r="N968" s="330">
        <v>0</v>
      </c>
      <c r="O968" s="330">
        <v>0</v>
      </c>
      <c r="P968" s="330">
        <v>0</v>
      </c>
      <c r="Q968" s="330" t="str">
        <v>Confirmed</v>
      </c>
      <c r="R968" s="330" t="str">
        <v>On Review</v>
      </c>
      <c r="S968" s="330" t="str">
        <v>BRI</v>
      </c>
      <c r="T968" s="330" t="str">
        <v>SSH</v>
      </c>
      <c r="U968" s="330" t="str">
        <v>BRI</v>
      </c>
      <c r="V968" s="330">
        <v>6</v>
      </c>
      <c r="W968" s="330">
        <v>233</v>
      </c>
      <c r="X968" s="330" t="str">
        <v>S25-01</v>
      </c>
      <c r="Y968" s="330">
        <v>186</v>
      </c>
      <c r="Z968" s="330">
        <v>198</v>
      </c>
      <c r="AA968" s="330">
        <v>-12</v>
      </c>
      <c r="AB968" s="16" t="str">
        <v>S25</v>
      </c>
    </row>
    <row r="969" spans="1:28" x14ac:dyDescent="0.35">
      <c r="A969" s="331">
        <v>45722</v>
      </c>
      <c r="B969" s="330" t="str">
        <v>JSV-Partyamo</v>
      </c>
      <c r="C969" s="330" t="str">
        <v>Tour Operator</v>
      </c>
      <c r="D969" s="330" t="str">
        <v/>
      </c>
      <c r="E969" s="330" t="str">
        <v/>
      </c>
      <c r="F969" s="330" t="str">
        <v>RT</v>
      </c>
      <c r="G969" s="330" t="str">
        <v>Outbound</v>
      </c>
      <c r="H969" s="330" t="str">
        <v>4S6004</v>
      </c>
      <c r="I969" s="331" t="str">
        <v>BRI-SSH</v>
      </c>
      <c r="J969" s="884">
        <v>45962</v>
      </c>
      <c r="K969" s="330">
        <v>0</v>
      </c>
      <c r="L969" s="330">
        <v>0</v>
      </c>
      <c r="M969" s="330">
        <v>185</v>
      </c>
      <c r="N969" s="330">
        <v>0</v>
      </c>
      <c r="O969" s="330">
        <v>0</v>
      </c>
      <c r="P969" s="330">
        <v>0</v>
      </c>
      <c r="Q969" s="330" t="str">
        <v>Confirmed</v>
      </c>
      <c r="R969" s="330" t="str">
        <v>On Review</v>
      </c>
      <c r="S969" s="330" t="str">
        <v>BRI</v>
      </c>
      <c r="T969" s="330" t="str">
        <v>SSH</v>
      </c>
      <c r="U969" s="330" t="str">
        <v>BRI</v>
      </c>
      <c r="V969" s="330">
        <v>6</v>
      </c>
      <c r="W969" s="330">
        <v>240</v>
      </c>
      <c r="X969" s="330" t="str">
        <v>S25-01</v>
      </c>
      <c r="Y969" s="330">
        <v>186</v>
      </c>
      <c r="Z969" s="330">
        <v>156</v>
      </c>
      <c r="AA969" s="330">
        <v>30</v>
      </c>
      <c r="AB969" s="16" t="str">
        <v>S25</v>
      </c>
    </row>
    <row r="970" spans="1:28" x14ac:dyDescent="0.35">
      <c r="A970" s="331">
        <v>45722</v>
      </c>
      <c r="B970" s="330" t="str">
        <v>JSV-Partyamo</v>
      </c>
      <c r="C970" s="330" t="str">
        <v>Tour Operator</v>
      </c>
      <c r="D970" s="330" t="str">
        <v/>
      </c>
      <c r="E970" s="330" t="str">
        <v/>
      </c>
      <c r="F970" s="330" t="str">
        <v>RT</v>
      </c>
      <c r="G970" s="330" t="str">
        <v>Outbound</v>
      </c>
      <c r="H970" s="330" t="str">
        <v>4S6004</v>
      </c>
      <c r="I970" s="331" t="str">
        <v>BRI-SSH</v>
      </c>
      <c r="J970" s="884">
        <v>45969</v>
      </c>
      <c r="K970" s="330">
        <v>0</v>
      </c>
      <c r="L970" s="330">
        <v>0</v>
      </c>
      <c r="M970" s="330">
        <v>185</v>
      </c>
      <c r="N970" s="330">
        <v>0</v>
      </c>
      <c r="O970" s="330">
        <v>0</v>
      </c>
      <c r="P970" s="330">
        <v>0</v>
      </c>
      <c r="Q970" s="330" t="str">
        <v>Confirmed</v>
      </c>
      <c r="R970" s="330" t="str">
        <v>On Review</v>
      </c>
      <c r="S970" s="330" t="str">
        <v>BRI</v>
      </c>
      <c r="T970" s="330" t="str">
        <v>SSH</v>
      </c>
      <c r="U970" s="330" t="str">
        <v>BRI</v>
      </c>
      <c r="V970" s="330">
        <v>6</v>
      </c>
      <c r="W970" s="330">
        <v>247</v>
      </c>
      <c r="X970" s="330" t="str">
        <v>S25-01</v>
      </c>
      <c r="Y970" s="330">
        <v>186</v>
      </c>
      <c r="Z970" s="330">
        <v>156</v>
      </c>
      <c r="AA970" s="330">
        <v>30</v>
      </c>
      <c r="AB970" s="16" t="str">
        <v>S25</v>
      </c>
    </row>
    <row r="971" spans="1:28" x14ac:dyDescent="0.35">
      <c r="A971" s="331">
        <v>45722</v>
      </c>
      <c r="B971" s="330" t="str">
        <v>JSV-Partyamo</v>
      </c>
      <c r="C971" s="330" t="str">
        <v>Tour Operator</v>
      </c>
      <c r="D971" s="330" t="str">
        <v/>
      </c>
      <c r="E971" s="330" t="str">
        <v/>
      </c>
      <c r="F971" s="330" t="str">
        <v>RT</v>
      </c>
      <c r="G971" s="330" t="str">
        <v>Outbound</v>
      </c>
      <c r="H971" s="330" t="str">
        <v>4S6004</v>
      </c>
      <c r="I971" s="331" t="str">
        <v>BRI-SSH</v>
      </c>
      <c r="J971" s="884">
        <v>45976</v>
      </c>
      <c r="K971" s="330">
        <v>0</v>
      </c>
      <c r="L971" s="330">
        <v>0</v>
      </c>
      <c r="M971" s="330">
        <v>185</v>
      </c>
      <c r="N971" s="330">
        <v>0</v>
      </c>
      <c r="O971" s="330">
        <v>0</v>
      </c>
      <c r="P971" s="330">
        <v>0</v>
      </c>
      <c r="Q971" s="330" t="str">
        <v>Confirmed</v>
      </c>
      <c r="R971" s="330" t="str">
        <v>On Review</v>
      </c>
      <c r="S971" s="330" t="str">
        <v>BRI</v>
      </c>
      <c r="T971" s="330" t="str">
        <v>SSH</v>
      </c>
      <c r="U971" s="330" t="str">
        <v>BRI</v>
      </c>
      <c r="V971" s="330">
        <v>6</v>
      </c>
      <c r="W971" s="330">
        <v>254</v>
      </c>
      <c r="X971" s="330" t="str">
        <v>S25-01</v>
      </c>
      <c r="Y971" s="330">
        <v>186</v>
      </c>
      <c r="Z971" s="330">
        <v>156</v>
      </c>
      <c r="AA971" s="330">
        <v>30</v>
      </c>
      <c r="AB971" s="16" t="str">
        <v>S25</v>
      </c>
    </row>
    <row r="972" spans="1:28" x14ac:dyDescent="0.35">
      <c r="A972" s="331">
        <v>45722</v>
      </c>
      <c r="B972" s="330" t="str">
        <v>JSV-Partyamo</v>
      </c>
      <c r="C972" s="330" t="str">
        <v>Tour Operator</v>
      </c>
      <c r="D972" s="330" t="str">
        <v/>
      </c>
      <c r="E972" s="330" t="str">
        <v/>
      </c>
      <c r="F972" s="330" t="str">
        <v>RT</v>
      </c>
      <c r="G972" s="330" t="str">
        <v>Outbound</v>
      </c>
      <c r="H972" s="330" t="str">
        <v>4S6004</v>
      </c>
      <c r="I972" s="331" t="str">
        <v>BRI-SSH</v>
      </c>
      <c r="J972" s="884">
        <v>45983</v>
      </c>
      <c r="K972" s="330">
        <v>0</v>
      </c>
      <c r="L972" s="330">
        <v>0</v>
      </c>
      <c r="M972" s="330">
        <v>185</v>
      </c>
      <c r="N972" s="330">
        <v>0</v>
      </c>
      <c r="O972" s="330">
        <v>0</v>
      </c>
      <c r="P972" s="330">
        <v>0</v>
      </c>
      <c r="Q972" s="330" t="str">
        <v>Confirmed</v>
      </c>
      <c r="R972" s="330" t="str">
        <v>On Review</v>
      </c>
      <c r="S972" s="330" t="str">
        <v>BRI</v>
      </c>
      <c r="T972" s="330" t="str">
        <v>SSH</v>
      </c>
      <c r="U972" s="330" t="str">
        <v>BRI</v>
      </c>
      <c r="V972" s="330">
        <v>6</v>
      </c>
      <c r="W972" s="330">
        <v>261</v>
      </c>
      <c r="X972" s="330" t="str">
        <v>S25-01</v>
      </c>
      <c r="Y972" s="330">
        <v>186</v>
      </c>
      <c r="Z972" s="330">
        <v>126</v>
      </c>
      <c r="AA972" s="330">
        <v>60</v>
      </c>
      <c r="AB972" s="16" t="str">
        <v>S25</v>
      </c>
    </row>
    <row r="973" spans="1:28" x14ac:dyDescent="0.35">
      <c r="A973" s="331">
        <v>45722</v>
      </c>
      <c r="B973" s="330" t="str">
        <v>JSV-Partyamo</v>
      </c>
      <c r="C973" s="330" t="str">
        <v>Tour Operator</v>
      </c>
      <c r="D973" s="330" t="str">
        <v/>
      </c>
      <c r="E973" s="330" t="str">
        <v/>
      </c>
      <c r="F973" s="330" t="str">
        <v>RT</v>
      </c>
      <c r="G973" s="330" t="str">
        <v>Outbound</v>
      </c>
      <c r="H973" s="330" t="str">
        <v>4S6004</v>
      </c>
      <c r="I973" s="331" t="str">
        <v>BRI-SSH</v>
      </c>
      <c r="J973" s="884">
        <v>46011</v>
      </c>
      <c r="K973" s="330">
        <v>0</v>
      </c>
      <c r="L973" s="330">
        <v>0</v>
      </c>
      <c r="M973" s="330">
        <v>185</v>
      </c>
      <c r="N973" s="330">
        <v>0</v>
      </c>
      <c r="O973" s="330">
        <v>0</v>
      </c>
      <c r="P973" s="330">
        <v>0</v>
      </c>
      <c r="Q973" s="330" t="str">
        <v>Confirmed</v>
      </c>
      <c r="R973" s="330" t="str">
        <v>On Review</v>
      </c>
      <c r="S973" s="330" t="str">
        <v>BRI</v>
      </c>
      <c r="T973" s="330" t="str">
        <v>SSH</v>
      </c>
      <c r="U973" s="330" t="str">
        <v>BRI</v>
      </c>
      <c r="V973" s="330">
        <v>6</v>
      </c>
      <c r="W973" s="330">
        <v>289</v>
      </c>
      <c r="X973" s="330" t="str">
        <v>S25-01</v>
      </c>
      <c r="Y973" s="330">
        <v>186</v>
      </c>
      <c r="Z973" s="330">
        <v>42</v>
      </c>
      <c r="AA973" s="330">
        <v>144</v>
      </c>
      <c r="AB973" s="16" t="str">
        <v>S25</v>
      </c>
    </row>
    <row r="974" spans="1:28" x14ac:dyDescent="0.35">
      <c r="A974" s="331">
        <v>45722</v>
      </c>
      <c r="B974" s="330" t="str">
        <v>JSV-Partyamo</v>
      </c>
      <c r="C974" s="330" t="str">
        <v>Tour Operator</v>
      </c>
      <c r="D974" s="330" t="str">
        <v/>
      </c>
      <c r="E974" s="330" t="str">
        <v/>
      </c>
      <c r="F974" s="330" t="str">
        <v>RT</v>
      </c>
      <c r="G974" s="330" t="str">
        <v>Outbound</v>
      </c>
      <c r="H974" s="330" t="str">
        <v>4S6004</v>
      </c>
      <c r="I974" s="331" t="str">
        <v>BRI-SSH</v>
      </c>
      <c r="J974" s="884">
        <v>46018</v>
      </c>
      <c r="K974" s="330">
        <v>0</v>
      </c>
      <c r="L974" s="330">
        <v>0</v>
      </c>
      <c r="M974" s="330">
        <v>185</v>
      </c>
      <c r="N974" s="330">
        <v>0</v>
      </c>
      <c r="O974" s="330">
        <v>0</v>
      </c>
      <c r="P974" s="330">
        <v>0</v>
      </c>
      <c r="Q974" s="330" t="str">
        <v>Confirmed</v>
      </c>
      <c r="R974" s="330" t="str">
        <v>On Review</v>
      </c>
      <c r="S974" s="330" t="str">
        <v>BRI</v>
      </c>
      <c r="T974" s="330" t="str">
        <v>SSH</v>
      </c>
      <c r="U974" s="330" t="str">
        <v>BRI</v>
      </c>
      <c r="V974" s="330">
        <v>6</v>
      </c>
      <c r="W974" s="330">
        <v>296</v>
      </c>
      <c r="X974" s="330" t="str">
        <v>S25-01</v>
      </c>
      <c r="Y974" s="330">
        <v>186</v>
      </c>
      <c r="Z974" s="330">
        <v>45</v>
      </c>
      <c r="AA974" s="330">
        <v>141</v>
      </c>
      <c r="AB974" s="16" t="str">
        <v>S25</v>
      </c>
    </row>
    <row r="975" spans="1:28" x14ac:dyDescent="0.35">
      <c r="A975" s="331">
        <v>45722</v>
      </c>
      <c r="B975" s="330" t="str">
        <v>JSV-Partyamo</v>
      </c>
      <c r="C975" s="330" t="str">
        <v>Tour Operator</v>
      </c>
      <c r="D975" s="330" t="str">
        <v/>
      </c>
      <c r="E975" s="330" t="str">
        <v/>
      </c>
      <c r="F975" s="330" t="str">
        <v>RT</v>
      </c>
      <c r="G975" s="330" t="str">
        <v>Inbound</v>
      </c>
      <c r="H975" s="330" t="str">
        <v>4S6003</v>
      </c>
      <c r="I975" s="331" t="str">
        <v>SSH-BRI</v>
      </c>
      <c r="J975" s="884">
        <v>45843</v>
      </c>
      <c r="K975" s="330">
        <v>0</v>
      </c>
      <c r="L975" s="330">
        <v>0</v>
      </c>
      <c r="M975" s="330">
        <v>185</v>
      </c>
      <c r="N975" s="330">
        <v>0</v>
      </c>
      <c r="O975" s="330">
        <v>0</v>
      </c>
      <c r="P975" s="330">
        <v>0</v>
      </c>
      <c r="Q975" s="330" t="str">
        <v>Confirmed</v>
      </c>
      <c r="R975" s="330" t="str">
        <v>On Review</v>
      </c>
      <c r="S975" s="330" t="str">
        <v>SSH</v>
      </c>
      <c r="T975" s="330" t="str">
        <v>BRI</v>
      </c>
      <c r="U975" s="330" t="str">
        <v>BRI</v>
      </c>
      <c r="V975" s="330">
        <v>6</v>
      </c>
      <c r="W975" s="330">
        <v>121</v>
      </c>
      <c r="X975" s="330" t="str">
        <v>S25-01</v>
      </c>
      <c r="Y975" s="330">
        <v>186</v>
      </c>
      <c r="Z975" s="330">
        <v>166</v>
      </c>
      <c r="AA975" s="330">
        <v>20</v>
      </c>
      <c r="AB975" s="16" t="str">
        <v>S25</v>
      </c>
    </row>
    <row r="976" spans="1:28" x14ac:dyDescent="0.35">
      <c r="A976" s="331">
        <v>45722</v>
      </c>
      <c r="B976" s="330" t="str">
        <v>JSV-Partyamo</v>
      </c>
      <c r="C976" s="330" t="str">
        <v>Tour Operator</v>
      </c>
      <c r="D976" s="330" t="str">
        <v/>
      </c>
      <c r="E976" s="330" t="str">
        <v/>
      </c>
      <c r="F976" s="330" t="str">
        <v>RT</v>
      </c>
      <c r="G976" s="330" t="str">
        <v>Inbound</v>
      </c>
      <c r="H976" s="330" t="str">
        <v>4S6003</v>
      </c>
      <c r="I976" s="331" t="str">
        <v>SSH-BRI</v>
      </c>
      <c r="J976" s="884">
        <v>45850</v>
      </c>
      <c r="K976" s="330">
        <v>0</v>
      </c>
      <c r="L976" s="330">
        <v>0</v>
      </c>
      <c r="M976" s="330">
        <v>185</v>
      </c>
      <c r="N976" s="330">
        <v>0</v>
      </c>
      <c r="O976" s="330">
        <v>0</v>
      </c>
      <c r="P976" s="330">
        <v>0</v>
      </c>
      <c r="Q976" s="330" t="str">
        <v>Confirmed</v>
      </c>
      <c r="R976" s="330" t="str">
        <v>On Review</v>
      </c>
      <c r="S976" s="330" t="str">
        <v>SSH</v>
      </c>
      <c r="T976" s="330" t="str">
        <v>BRI</v>
      </c>
      <c r="U976" s="330" t="str">
        <v>BRI</v>
      </c>
      <c r="V976" s="330">
        <v>6</v>
      </c>
      <c r="W976" s="330">
        <v>128</v>
      </c>
      <c r="X976" s="330" t="str">
        <v>S25-01</v>
      </c>
      <c r="Y976" s="330">
        <v>186</v>
      </c>
      <c r="Z976" s="330">
        <v>112</v>
      </c>
      <c r="AA976" s="330">
        <v>74</v>
      </c>
      <c r="AB976" s="16" t="str">
        <v>S25</v>
      </c>
    </row>
    <row r="977" spans="1:28" x14ac:dyDescent="0.35">
      <c r="A977" s="331">
        <v>45722</v>
      </c>
      <c r="B977" s="330" t="str">
        <v>JSV-Partyamo</v>
      </c>
      <c r="C977" s="330" t="str">
        <v>Tour Operator</v>
      </c>
      <c r="D977" s="330" t="str">
        <v/>
      </c>
      <c r="E977" s="330" t="str">
        <v/>
      </c>
      <c r="F977" s="330" t="str">
        <v>RT</v>
      </c>
      <c r="G977" s="330" t="str">
        <v>Inbound</v>
      </c>
      <c r="H977" s="330" t="str">
        <v>4S6003</v>
      </c>
      <c r="I977" s="331" t="str">
        <v>SSH-BRI</v>
      </c>
      <c r="J977" s="884">
        <v>45857</v>
      </c>
      <c r="K977" s="330">
        <v>0</v>
      </c>
      <c r="L977" s="330">
        <v>0</v>
      </c>
      <c r="M977" s="330">
        <v>185</v>
      </c>
      <c r="N977" s="330">
        <v>0</v>
      </c>
      <c r="O977" s="330">
        <v>0</v>
      </c>
      <c r="P977" s="330">
        <v>0</v>
      </c>
      <c r="Q977" s="330" t="str">
        <v>Confirmed</v>
      </c>
      <c r="R977" s="330" t="str">
        <v>On Review</v>
      </c>
      <c r="S977" s="330" t="str">
        <v>SSH</v>
      </c>
      <c r="T977" s="330" t="str">
        <v>BRI</v>
      </c>
      <c r="U977" s="330" t="str">
        <v>BRI</v>
      </c>
      <c r="V977" s="330">
        <v>6</v>
      </c>
      <c r="W977" s="330">
        <v>135</v>
      </c>
      <c r="X977" s="330" t="str">
        <v>S25-01</v>
      </c>
      <c r="Y977" s="330">
        <v>186</v>
      </c>
      <c r="Z977" s="330">
        <v>84</v>
      </c>
      <c r="AA977" s="330">
        <v>102</v>
      </c>
      <c r="AB977" s="16" t="str">
        <v>S25</v>
      </c>
    </row>
    <row r="978" spans="1:28" x14ac:dyDescent="0.35">
      <c r="A978" s="331">
        <v>45722</v>
      </c>
      <c r="B978" s="330" t="str">
        <v>JSV-Partyamo</v>
      </c>
      <c r="C978" s="330" t="str">
        <v>Tour Operator</v>
      </c>
      <c r="D978" s="330" t="str">
        <v/>
      </c>
      <c r="E978" s="330" t="str">
        <v/>
      </c>
      <c r="F978" s="330" t="str">
        <v>RT</v>
      </c>
      <c r="G978" s="330" t="str">
        <v>Inbound</v>
      </c>
      <c r="H978" s="330" t="str">
        <v>4S6003</v>
      </c>
      <c r="I978" s="331" t="str">
        <v>SSH-BRI</v>
      </c>
      <c r="J978" s="884">
        <v>45864</v>
      </c>
      <c r="K978" s="330">
        <v>0</v>
      </c>
      <c r="L978" s="330">
        <v>0</v>
      </c>
      <c r="M978" s="330">
        <v>185</v>
      </c>
      <c r="N978" s="330">
        <v>0</v>
      </c>
      <c r="O978" s="330">
        <v>0</v>
      </c>
      <c r="P978" s="330">
        <v>0</v>
      </c>
      <c r="Q978" s="330" t="str">
        <v>Confirmed</v>
      </c>
      <c r="R978" s="330" t="str">
        <v>On Review</v>
      </c>
      <c r="S978" s="330" t="str">
        <v>SSH</v>
      </c>
      <c r="T978" s="330" t="str">
        <v>BRI</v>
      </c>
      <c r="U978" s="330" t="str">
        <v>BRI</v>
      </c>
      <c r="V978" s="330">
        <v>6</v>
      </c>
      <c r="W978" s="330">
        <v>142</v>
      </c>
      <c r="X978" s="330" t="str">
        <v>S25-01</v>
      </c>
      <c r="Y978" s="330">
        <v>186</v>
      </c>
      <c r="Z978" s="330">
        <v>115</v>
      </c>
      <c r="AA978" s="330">
        <v>71</v>
      </c>
      <c r="AB978" s="16" t="str">
        <v>S25</v>
      </c>
    </row>
    <row r="979" spans="1:28" x14ac:dyDescent="0.35">
      <c r="A979" s="331">
        <v>45722</v>
      </c>
      <c r="B979" s="330" t="str">
        <v>JSV-Partyamo</v>
      </c>
      <c r="C979" s="330" t="str">
        <v>Tour Operator</v>
      </c>
      <c r="D979" s="330" t="str">
        <v/>
      </c>
      <c r="E979" s="330" t="str">
        <v/>
      </c>
      <c r="F979" s="330" t="str">
        <v>RT</v>
      </c>
      <c r="G979" s="330" t="str">
        <v>Inbound</v>
      </c>
      <c r="H979" s="330" t="str">
        <v>4S6003</v>
      </c>
      <c r="I979" s="331" t="str">
        <v>SSH-BRI</v>
      </c>
      <c r="J979" s="884">
        <v>45871</v>
      </c>
      <c r="K979" s="330">
        <v>0</v>
      </c>
      <c r="L979" s="330">
        <v>0</v>
      </c>
      <c r="M979" s="330">
        <v>185</v>
      </c>
      <c r="N979" s="330">
        <v>0</v>
      </c>
      <c r="O979" s="330">
        <v>0</v>
      </c>
      <c r="P979" s="330">
        <v>0</v>
      </c>
      <c r="Q979" s="330" t="str">
        <v>Confirmed</v>
      </c>
      <c r="R979" s="330" t="str">
        <v>On Review</v>
      </c>
      <c r="S979" s="330" t="str">
        <v>SSH</v>
      </c>
      <c r="T979" s="330" t="str">
        <v>BRI</v>
      </c>
      <c r="U979" s="330" t="str">
        <v>BRI</v>
      </c>
      <c r="V979" s="330">
        <v>6</v>
      </c>
      <c r="W979" s="330">
        <v>149</v>
      </c>
      <c r="X979" s="330" t="str">
        <v>S25-01</v>
      </c>
      <c r="Y979" s="330">
        <v>186</v>
      </c>
      <c r="Z979" s="330">
        <v>198</v>
      </c>
      <c r="AA979" s="330">
        <v>-12</v>
      </c>
      <c r="AB979" s="16" t="str">
        <v>S25</v>
      </c>
    </row>
    <row r="980" spans="1:28" x14ac:dyDescent="0.35">
      <c r="A980" s="331">
        <v>45722</v>
      </c>
      <c r="B980" s="330" t="str">
        <v>JSV-Partyamo</v>
      </c>
      <c r="C980" s="330" t="str">
        <v>Tour Operator</v>
      </c>
      <c r="D980" s="330" t="str">
        <v/>
      </c>
      <c r="E980" s="330" t="str">
        <v/>
      </c>
      <c r="F980" s="330" t="str">
        <v>RT</v>
      </c>
      <c r="G980" s="330" t="str">
        <v>Inbound</v>
      </c>
      <c r="H980" s="330" t="str">
        <v>NE5126</v>
      </c>
      <c r="I980" s="331" t="str">
        <v>SSH-BRI</v>
      </c>
      <c r="J980" s="884">
        <v>45877</v>
      </c>
      <c r="K980" s="330">
        <v>0</v>
      </c>
      <c r="L980" s="330">
        <v>0</v>
      </c>
      <c r="M980" s="330">
        <v>185</v>
      </c>
      <c r="N980" s="330">
        <v>0</v>
      </c>
      <c r="O980" s="330">
        <v>0</v>
      </c>
      <c r="P980" s="330">
        <v>0</v>
      </c>
      <c r="Q980" s="330" t="str">
        <v>Confirmed</v>
      </c>
      <c r="R980" s="330" t="str">
        <v>On Review</v>
      </c>
      <c r="S980" s="330" t="str">
        <v>SSH</v>
      </c>
      <c r="T980" s="330" t="str">
        <v>BRI</v>
      </c>
      <c r="U980" s="330" t="str">
        <v>BRI</v>
      </c>
      <c r="V980" s="330">
        <v>5</v>
      </c>
      <c r="W980" s="330">
        <v>155</v>
      </c>
      <c r="X980" s="330" t="str">
        <v>S25-03</v>
      </c>
      <c r="Y980" s="330">
        <v>179</v>
      </c>
      <c r="Z980" s="330">
        <v>85</v>
      </c>
      <c r="AA980" s="330">
        <v>94</v>
      </c>
      <c r="AB980" s="16" t="str">
        <v>S25</v>
      </c>
    </row>
    <row r="981" spans="1:28" x14ac:dyDescent="0.35">
      <c r="A981" s="331">
        <v>45722</v>
      </c>
      <c r="B981" s="330" t="str">
        <v>JSV-Partyamo</v>
      </c>
      <c r="C981" s="330" t="str">
        <v>Tour Operator</v>
      </c>
      <c r="D981" s="330" t="str">
        <v/>
      </c>
      <c r="E981" s="330" t="str">
        <v/>
      </c>
      <c r="F981" s="330" t="str">
        <v>RT</v>
      </c>
      <c r="G981" s="330" t="str">
        <v>Inbound</v>
      </c>
      <c r="H981" s="330" t="str">
        <v>NE5126</v>
      </c>
      <c r="I981" s="331" t="str">
        <v>SSH-BRI</v>
      </c>
      <c r="J981" s="884">
        <v>45884</v>
      </c>
      <c r="K981" s="330">
        <v>0</v>
      </c>
      <c r="L981" s="330">
        <v>0</v>
      </c>
      <c r="M981" s="330">
        <v>185</v>
      </c>
      <c r="N981" s="330">
        <v>0</v>
      </c>
      <c r="O981" s="330">
        <v>0</v>
      </c>
      <c r="P981" s="330">
        <v>0</v>
      </c>
      <c r="Q981" s="330" t="str">
        <v>Confirmed</v>
      </c>
      <c r="R981" s="330" t="str">
        <v>On Review</v>
      </c>
      <c r="S981" s="330" t="str">
        <v>SSH</v>
      </c>
      <c r="T981" s="330" t="str">
        <v>BRI</v>
      </c>
      <c r="U981" s="330" t="str">
        <v>BRI</v>
      </c>
      <c r="V981" s="330">
        <v>5</v>
      </c>
      <c r="W981" s="330">
        <v>162</v>
      </c>
      <c r="X981" s="330" t="str">
        <v>S25-03</v>
      </c>
      <c r="Y981" s="330">
        <v>179</v>
      </c>
      <c r="Z981" s="330">
        <v>175</v>
      </c>
      <c r="AA981" s="330">
        <v>4</v>
      </c>
      <c r="AB981" s="16" t="str">
        <v>S25</v>
      </c>
    </row>
    <row r="982" spans="1:28" x14ac:dyDescent="0.35">
      <c r="A982" s="331">
        <v>45722</v>
      </c>
      <c r="B982" s="330" t="str">
        <v>JSV-Partyamo</v>
      </c>
      <c r="C982" s="330" t="str">
        <v>Tour Operator</v>
      </c>
      <c r="D982" s="330" t="str">
        <v/>
      </c>
      <c r="E982" s="330" t="str">
        <v/>
      </c>
      <c r="F982" s="330" t="str">
        <v>RT</v>
      </c>
      <c r="G982" s="330" t="str">
        <v>Inbound</v>
      </c>
      <c r="H982" s="330" t="str">
        <v>NE5126</v>
      </c>
      <c r="I982" s="331" t="str">
        <v>SSH-BRI</v>
      </c>
      <c r="J982" s="884">
        <v>45891</v>
      </c>
      <c r="K982" s="330">
        <v>0</v>
      </c>
      <c r="L982" s="330">
        <v>0</v>
      </c>
      <c r="M982" s="330">
        <v>185</v>
      </c>
      <c r="N982" s="330">
        <v>0</v>
      </c>
      <c r="O982" s="330">
        <v>0</v>
      </c>
      <c r="P982" s="330">
        <v>0</v>
      </c>
      <c r="Q982" s="330" t="str">
        <v>Confirmed</v>
      </c>
      <c r="R982" s="330" t="str">
        <v>On Review</v>
      </c>
      <c r="S982" s="330" t="str">
        <v>SSH</v>
      </c>
      <c r="T982" s="330" t="str">
        <v>BRI</v>
      </c>
      <c r="U982" s="330" t="str">
        <v>BRI</v>
      </c>
      <c r="V982" s="330">
        <v>5</v>
      </c>
      <c r="W982" s="330">
        <v>169</v>
      </c>
      <c r="X982" s="330" t="str">
        <v>S25-03</v>
      </c>
      <c r="Y982" s="330">
        <v>179</v>
      </c>
      <c r="Z982" s="330">
        <v>176</v>
      </c>
      <c r="AA982" s="330">
        <v>3</v>
      </c>
      <c r="AB982" s="16" t="str">
        <v>S25</v>
      </c>
    </row>
    <row r="983" spans="1:28" x14ac:dyDescent="0.35">
      <c r="A983" s="331">
        <v>45722</v>
      </c>
      <c r="B983" s="330" t="str">
        <v>JSV-Partyamo</v>
      </c>
      <c r="C983" s="330" t="str">
        <v>Tour Operator</v>
      </c>
      <c r="D983" s="330" t="str">
        <v/>
      </c>
      <c r="E983" s="330" t="str">
        <v/>
      </c>
      <c r="F983" s="330" t="str">
        <v>RT</v>
      </c>
      <c r="G983" s="330" t="str">
        <v>Inbound</v>
      </c>
      <c r="H983" s="330" t="str">
        <v>NE5126</v>
      </c>
      <c r="I983" s="331" t="str">
        <v>SSH-BRI</v>
      </c>
      <c r="J983" s="884">
        <v>45898</v>
      </c>
      <c r="K983" s="330">
        <v>0</v>
      </c>
      <c r="L983" s="330">
        <v>0</v>
      </c>
      <c r="M983" s="330">
        <v>185</v>
      </c>
      <c r="N983" s="330">
        <v>0</v>
      </c>
      <c r="O983" s="330">
        <v>0</v>
      </c>
      <c r="P983" s="330">
        <v>0</v>
      </c>
      <c r="Q983" s="330" t="str">
        <v>Confirmed</v>
      </c>
      <c r="R983" s="330" t="str">
        <v>On Review</v>
      </c>
      <c r="S983" s="330" t="str">
        <v>SSH</v>
      </c>
      <c r="T983" s="330" t="str">
        <v>BRI</v>
      </c>
      <c r="U983" s="330" t="str">
        <v>BRI</v>
      </c>
      <c r="V983" s="330">
        <v>5</v>
      </c>
      <c r="W983" s="330">
        <v>176</v>
      </c>
      <c r="X983" s="330" t="str">
        <v>S25-03</v>
      </c>
      <c r="Y983" s="330">
        <v>179</v>
      </c>
      <c r="Z983" s="330">
        <v>175</v>
      </c>
      <c r="AA983" s="330">
        <v>4</v>
      </c>
      <c r="AB983" s="16" t="str">
        <v>S25</v>
      </c>
    </row>
    <row r="984" spans="1:28" x14ac:dyDescent="0.35">
      <c r="A984" s="331">
        <v>45722</v>
      </c>
      <c r="B984" s="330" t="str">
        <v>JSV-Partyamo</v>
      </c>
      <c r="C984" s="330" t="str">
        <v>Tour Operator</v>
      </c>
      <c r="D984" s="330" t="str">
        <v/>
      </c>
      <c r="E984" s="330" t="str">
        <v/>
      </c>
      <c r="F984" s="330" t="str">
        <v>RT</v>
      </c>
      <c r="G984" s="330" t="str">
        <v>Inbound</v>
      </c>
      <c r="H984" s="330" t="str">
        <v>NE5126</v>
      </c>
      <c r="I984" s="331" t="str">
        <v>SSH-BRI</v>
      </c>
      <c r="J984" s="884">
        <v>45905</v>
      </c>
      <c r="K984" s="330">
        <v>0</v>
      </c>
      <c r="L984" s="330">
        <v>0</v>
      </c>
      <c r="M984" s="330">
        <v>185</v>
      </c>
      <c r="N984" s="330">
        <v>0</v>
      </c>
      <c r="O984" s="330">
        <v>0</v>
      </c>
      <c r="P984" s="330">
        <v>0</v>
      </c>
      <c r="Q984" s="330" t="str">
        <v>Confirmed</v>
      </c>
      <c r="R984" s="330" t="str">
        <v>On Review</v>
      </c>
      <c r="S984" s="330" t="str">
        <v>SSH</v>
      </c>
      <c r="T984" s="330" t="str">
        <v>BRI</v>
      </c>
      <c r="U984" s="330" t="str">
        <v>BRI</v>
      </c>
      <c r="V984" s="330">
        <v>5</v>
      </c>
      <c r="W984" s="330">
        <v>183</v>
      </c>
      <c r="X984" s="330" t="str">
        <v>S25-03</v>
      </c>
      <c r="Y984" s="330">
        <v>179</v>
      </c>
      <c r="Z984" s="330">
        <v>165</v>
      </c>
      <c r="AA984" s="330">
        <v>14</v>
      </c>
      <c r="AB984" s="16" t="str">
        <v>S25</v>
      </c>
    </row>
    <row r="985" spans="1:28" x14ac:dyDescent="0.35">
      <c r="A985" s="331">
        <v>45722</v>
      </c>
      <c r="B985" s="330" t="str">
        <v>JSV-Partyamo</v>
      </c>
      <c r="C985" s="330" t="str">
        <v>Tour Operator</v>
      </c>
      <c r="D985" s="330" t="str">
        <v/>
      </c>
      <c r="E985" s="330" t="str">
        <v/>
      </c>
      <c r="F985" s="330" t="str">
        <v>RT</v>
      </c>
      <c r="G985" s="330" t="str">
        <v>Inbound</v>
      </c>
      <c r="H985" s="330" t="str">
        <v>4S6003</v>
      </c>
      <c r="I985" s="331" t="str">
        <v>SSH-BRI</v>
      </c>
      <c r="J985" s="884">
        <v>45913</v>
      </c>
      <c r="K985" s="330">
        <v>0</v>
      </c>
      <c r="L985" s="330">
        <v>0</v>
      </c>
      <c r="M985" s="330">
        <v>185</v>
      </c>
      <c r="N985" s="330">
        <v>0</v>
      </c>
      <c r="O985" s="330">
        <v>0</v>
      </c>
      <c r="P985" s="330">
        <v>0</v>
      </c>
      <c r="Q985" s="330" t="str">
        <v>Confirmed</v>
      </c>
      <c r="R985" s="330" t="str">
        <v>On Review</v>
      </c>
      <c r="S985" s="330" t="str">
        <v>SSH</v>
      </c>
      <c r="T985" s="330" t="str">
        <v>BRI</v>
      </c>
      <c r="U985" s="330" t="str">
        <v>BRI</v>
      </c>
      <c r="V985" s="330">
        <v>6</v>
      </c>
      <c r="W985" s="330">
        <v>191</v>
      </c>
      <c r="X985" s="330" t="str">
        <v>S25-01</v>
      </c>
      <c r="Y985" s="330">
        <v>186</v>
      </c>
      <c r="Z985" s="330">
        <v>251</v>
      </c>
      <c r="AA985" s="330">
        <v>-65</v>
      </c>
      <c r="AB985" s="16" t="str">
        <v>S25</v>
      </c>
    </row>
    <row r="986" spans="1:28" x14ac:dyDescent="0.35">
      <c r="A986" s="331">
        <v>45722</v>
      </c>
      <c r="B986" s="330" t="str">
        <v>JSV-Partyamo</v>
      </c>
      <c r="C986" s="330" t="str">
        <v>Tour Operator</v>
      </c>
      <c r="D986" s="330" t="str">
        <v/>
      </c>
      <c r="E986" s="330" t="str">
        <v/>
      </c>
      <c r="F986" s="330" t="str">
        <v>RT</v>
      </c>
      <c r="G986" s="330" t="str">
        <v>Inbound</v>
      </c>
      <c r="H986" s="330" t="str">
        <v>4S6003</v>
      </c>
      <c r="I986" s="331" t="str">
        <v>SSH-BRI</v>
      </c>
      <c r="J986" s="884">
        <v>45920</v>
      </c>
      <c r="K986" s="330">
        <v>0</v>
      </c>
      <c r="L986" s="330">
        <v>0</v>
      </c>
      <c r="M986" s="330">
        <v>185</v>
      </c>
      <c r="N986" s="330">
        <v>0</v>
      </c>
      <c r="O986" s="330">
        <v>0</v>
      </c>
      <c r="P986" s="330">
        <v>0</v>
      </c>
      <c r="Q986" s="330" t="str">
        <v>Confirmed</v>
      </c>
      <c r="R986" s="330" t="str">
        <v>On Review</v>
      </c>
      <c r="S986" s="330" t="str">
        <v>SSH</v>
      </c>
      <c r="T986" s="330" t="str">
        <v>BRI</v>
      </c>
      <c r="U986" s="330" t="str">
        <v>BRI</v>
      </c>
      <c r="V986" s="330">
        <v>6</v>
      </c>
      <c r="W986" s="330">
        <v>198</v>
      </c>
      <c r="X986" s="330" t="str">
        <v>S25-01</v>
      </c>
      <c r="Y986" s="330">
        <v>186</v>
      </c>
      <c r="Z986" s="330">
        <v>189</v>
      </c>
      <c r="AA986" s="330">
        <v>-3</v>
      </c>
      <c r="AB986" s="16" t="str">
        <v>S25</v>
      </c>
    </row>
    <row r="987" spans="1:28" x14ac:dyDescent="0.35">
      <c r="A987" s="331">
        <v>45722</v>
      </c>
      <c r="B987" s="330" t="str">
        <v>JSV-Partyamo</v>
      </c>
      <c r="C987" s="330" t="str">
        <v>Tour Operator</v>
      </c>
      <c r="D987" s="330" t="str">
        <v/>
      </c>
      <c r="E987" s="330" t="str">
        <v/>
      </c>
      <c r="F987" s="330" t="str">
        <v>RT</v>
      </c>
      <c r="G987" s="330" t="str">
        <v>Inbound</v>
      </c>
      <c r="H987" s="330" t="str">
        <v>4S6003</v>
      </c>
      <c r="I987" s="331" t="str">
        <v>SSH-BRI</v>
      </c>
      <c r="J987" s="884">
        <v>45927</v>
      </c>
      <c r="K987" s="330">
        <v>0</v>
      </c>
      <c r="L987" s="330">
        <v>0</v>
      </c>
      <c r="M987" s="330">
        <v>185</v>
      </c>
      <c r="N987" s="330">
        <v>0</v>
      </c>
      <c r="O987" s="330">
        <v>0</v>
      </c>
      <c r="P987" s="330">
        <v>0</v>
      </c>
      <c r="Q987" s="330" t="str">
        <v>Confirmed</v>
      </c>
      <c r="R987" s="330" t="str">
        <v>On Review</v>
      </c>
      <c r="S987" s="330" t="str">
        <v>SSH</v>
      </c>
      <c r="T987" s="330" t="str">
        <v>BRI</v>
      </c>
      <c r="U987" s="330" t="str">
        <v>BRI</v>
      </c>
      <c r="V987" s="330">
        <v>6</v>
      </c>
      <c r="W987" s="330">
        <v>205</v>
      </c>
      <c r="X987" s="330" t="str">
        <v>S25-01</v>
      </c>
      <c r="Y987" s="330">
        <v>186</v>
      </c>
      <c r="Z987" s="330">
        <v>190</v>
      </c>
      <c r="AA987" s="330">
        <v>-4</v>
      </c>
      <c r="AB987" s="16" t="str">
        <v>S25</v>
      </c>
    </row>
    <row r="988" spans="1:28" x14ac:dyDescent="0.35">
      <c r="A988" s="331">
        <v>45722</v>
      </c>
      <c r="B988" s="330" t="str">
        <v>JSV-Partyamo</v>
      </c>
      <c r="C988" s="330" t="str">
        <v>Tour Operator</v>
      </c>
      <c r="D988" s="330" t="str">
        <v/>
      </c>
      <c r="E988" s="330" t="str">
        <v/>
      </c>
      <c r="F988" s="330" t="str">
        <v>RT</v>
      </c>
      <c r="G988" s="330" t="str">
        <v>Inbound</v>
      </c>
      <c r="H988" s="330" t="str">
        <v>4S6003</v>
      </c>
      <c r="I988" s="331" t="str">
        <v>SSH-BRI</v>
      </c>
      <c r="J988" s="884">
        <v>45934</v>
      </c>
      <c r="K988" s="330">
        <v>0</v>
      </c>
      <c r="L988" s="330">
        <v>0</v>
      </c>
      <c r="M988" s="330">
        <v>185</v>
      </c>
      <c r="N988" s="330">
        <v>0</v>
      </c>
      <c r="O988" s="330">
        <v>0</v>
      </c>
      <c r="P988" s="330">
        <v>0</v>
      </c>
      <c r="Q988" s="330" t="str">
        <v>Confirmed</v>
      </c>
      <c r="R988" s="330" t="str">
        <v>On Review</v>
      </c>
      <c r="S988" s="330" t="str">
        <v>SSH</v>
      </c>
      <c r="T988" s="330" t="str">
        <v>BRI</v>
      </c>
      <c r="U988" s="330" t="str">
        <v>BRI</v>
      </c>
      <c r="V988" s="330">
        <v>6</v>
      </c>
      <c r="W988" s="330">
        <v>212</v>
      </c>
      <c r="X988" s="330" t="str">
        <v>S25-01</v>
      </c>
      <c r="Y988" s="330">
        <v>186</v>
      </c>
      <c r="Z988" s="330">
        <v>181</v>
      </c>
      <c r="AA988" s="330">
        <v>5</v>
      </c>
      <c r="AB988" s="16" t="str">
        <v>S25</v>
      </c>
    </row>
    <row r="989" spans="1:28" x14ac:dyDescent="0.35">
      <c r="A989" s="331">
        <v>45722</v>
      </c>
      <c r="B989" s="330" t="str">
        <v>JSV-Partyamo</v>
      </c>
      <c r="C989" s="330" t="str">
        <v>Tour Operator</v>
      </c>
      <c r="D989" s="330" t="str">
        <v/>
      </c>
      <c r="E989" s="330" t="str">
        <v/>
      </c>
      <c r="F989" s="330" t="str">
        <v>RT</v>
      </c>
      <c r="G989" s="330" t="str">
        <v>Inbound</v>
      </c>
      <c r="H989" s="330" t="str">
        <v>4S6003</v>
      </c>
      <c r="I989" s="331" t="str">
        <v>SSH-BRI</v>
      </c>
      <c r="J989" s="884">
        <v>45941</v>
      </c>
      <c r="K989" s="330">
        <v>0</v>
      </c>
      <c r="L989" s="330">
        <v>0</v>
      </c>
      <c r="M989" s="330">
        <v>185</v>
      </c>
      <c r="N989" s="330">
        <v>0</v>
      </c>
      <c r="O989" s="330">
        <v>0</v>
      </c>
      <c r="P989" s="330">
        <v>0</v>
      </c>
      <c r="Q989" s="330" t="str">
        <v>Confirmed</v>
      </c>
      <c r="R989" s="330" t="str">
        <v>On Review</v>
      </c>
      <c r="S989" s="330" t="str">
        <v>SSH</v>
      </c>
      <c r="T989" s="330" t="str">
        <v>BRI</v>
      </c>
      <c r="U989" s="330" t="str">
        <v>BRI</v>
      </c>
      <c r="V989" s="330">
        <v>6</v>
      </c>
      <c r="W989" s="330">
        <v>219</v>
      </c>
      <c r="X989" s="330" t="str">
        <v>S25-01</v>
      </c>
      <c r="Y989" s="330">
        <v>186</v>
      </c>
      <c r="Z989" s="330">
        <v>185</v>
      </c>
      <c r="AA989" s="330">
        <v>1</v>
      </c>
      <c r="AB989" s="16" t="str">
        <v>S25</v>
      </c>
    </row>
    <row r="990" spans="1:28" x14ac:dyDescent="0.35">
      <c r="A990" s="331">
        <v>45722</v>
      </c>
      <c r="B990" s="330" t="str">
        <v>JSV-Partyamo</v>
      </c>
      <c r="C990" s="330" t="str">
        <v>Tour Operator</v>
      </c>
      <c r="D990" s="330" t="str">
        <v/>
      </c>
      <c r="E990" s="330" t="str">
        <v/>
      </c>
      <c r="F990" s="330" t="str">
        <v>RT</v>
      </c>
      <c r="G990" s="330" t="str">
        <v>Inbound</v>
      </c>
      <c r="H990" s="330" t="str">
        <v>4S6003</v>
      </c>
      <c r="I990" s="331" t="str">
        <v>SSH-BRI</v>
      </c>
      <c r="J990" s="884">
        <v>45948</v>
      </c>
      <c r="K990" s="330">
        <v>0</v>
      </c>
      <c r="L990" s="330">
        <v>0</v>
      </c>
      <c r="M990" s="330">
        <v>185</v>
      </c>
      <c r="N990" s="330">
        <v>0</v>
      </c>
      <c r="O990" s="330">
        <v>0</v>
      </c>
      <c r="P990" s="330">
        <v>0</v>
      </c>
      <c r="Q990" s="330" t="str">
        <v>Confirmed</v>
      </c>
      <c r="R990" s="330" t="str">
        <v>On Review</v>
      </c>
      <c r="S990" s="330" t="str">
        <v>SSH</v>
      </c>
      <c r="T990" s="330" t="str">
        <v>BRI</v>
      </c>
      <c r="U990" s="330" t="str">
        <v>BRI</v>
      </c>
      <c r="V990" s="330">
        <v>6</v>
      </c>
      <c r="W990" s="330">
        <v>226</v>
      </c>
      <c r="X990" s="330" t="str">
        <v>S25-01</v>
      </c>
      <c r="Y990" s="330">
        <v>186</v>
      </c>
      <c r="Z990" s="330">
        <v>177</v>
      </c>
      <c r="AA990" s="330">
        <v>9</v>
      </c>
      <c r="AB990" s="16" t="str">
        <v>S25</v>
      </c>
    </row>
    <row r="991" spans="1:28" x14ac:dyDescent="0.35">
      <c r="A991" s="331">
        <v>45722</v>
      </c>
      <c r="B991" s="330" t="str">
        <v>JSV-Partyamo</v>
      </c>
      <c r="C991" s="330" t="str">
        <v>Tour Operator</v>
      </c>
      <c r="D991" s="330" t="str">
        <v/>
      </c>
      <c r="E991" s="330" t="str">
        <v/>
      </c>
      <c r="F991" s="330" t="str">
        <v>RT</v>
      </c>
      <c r="G991" s="330" t="str">
        <v>Inbound</v>
      </c>
      <c r="H991" s="330" t="str">
        <v>4S6003</v>
      </c>
      <c r="I991" s="331" t="str">
        <v>SSH-BRI</v>
      </c>
      <c r="J991" s="884">
        <v>45955</v>
      </c>
      <c r="K991" s="330">
        <v>0</v>
      </c>
      <c r="L991" s="330">
        <v>0</v>
      </c>
      <c r="M991" s="330">
        <v>185</v>
      </c>
      <c r="N991" s="330">
        <v>0</v>
      </c>
      <c r="O991" s="330">
        <v>0</v>
      </c>
      <c r="P991" s="330">
        <v>0</v>
      </c>
      <c r="Q991" s="330" t="str">
        <v>Confirmed</v>
      </c>
      <c r="R991" s="330" t="str">
        <v>On Review</v>
      </c>
      <c r="S991" s="330" t="str">
        <v>SSH</v>
      </c>
      <c r="T991" s="330" t="str">
        <v>BRI</v>
      </c>
      <c r="U991" s="330" t="str">
        <v>BRI</v>
      </c>
      <c r="V991" s="330">
        <v>6</v>
      </c>
      <c r="W991" s="330">
        <v>233</v>
      </c>
      <c r="X991" s="330" t="str">
        <v>S25-01</v>
      </c>
      <c r="Y991" s="330">
        <v>186</v>
      </c>
      <c r="Z991" s="330">
        <v>190</v>
      </c>
      <c r="AA991" s="330">
        <v>-4</v>
      </c>
      <c r="AB991" s="16" t="str">
        <v>S25</v>
      </c>
    </row>
    <row r="992" spans="1:28" x14ac:dyDescent="0.35">
      <c r="A992" s="331">
        <v>45722</v>
      </c>
      <c r="B992" s="330" t="str">
        <v>JSV-Partyamo</v>
      </c>
      <c r="C992" s="330" t="str">
        <v>Tour Operator</v>
      </c>
      <c r="D992" s="330" t="str">
        <v/>
      </c>
      <c r="E992" s="330" t="str">
        <v/>
      </c>
      <c r="F992" s="330" t="str">
        <v>RT</v>
      </c>
      <c r="G992" s="330" t="str">
        <v>Inbound</v>
      </c>
      <c r="H992" s="330" t="str">
        <v>4S6003</v>
      </c>
      <c r="I992" s="331" t="str">
        <v>SSH-BRI</v>
      </c>
      <c r="J992" s="884">
        <v>45962</v>
      </c>
      <c r="K992" s="330">
        <v>0</v>
      </c>
      <c r="L992" s="330">
        <v>0</v>
      </c>
      <c r="M992" s="330">
        <v>185</v>
      </c>
      <c r="N992" s="330">
        <v>0</v>
      </c>
      <c r="O992" s="330">
        <v>0</v>
      </c>
      <c r="P992" s="330">
        <v>0</v>
      </c>
      <c r="Q992" s="330" t="str">
        <v>Confirmed</v>
      </c>
      <c r="R992" s="330" t="str">
        <v>On Review</v>
      </c>
      <c r="S992" s="330" t="str">
        <v>SSH</v>
      </c>
      <c r="T992" s="330" t="str">
        <v>BRI</v>
      </c>
      <c r="U992" s="330" t="str">
        <v>BRI</v>
      </c>
      <c r="V992" s="330">
        <v>6</v>
      </c>
      <c r="W992" s="330">
        <v>240</v>
      </c>
      <c r="X992" s="330" t="str">
        <v>S25-01</v>
      </c>
      <c r="Y992" s="330">
        <v>186</v>
      </c>
      <c r="Z992" s="330">
        <v>198</v>
      </c>
      <c r="AA992" s="330">
        <v>-12</v>
      </c>
      <c r="AB992" s="16" t="str">
        <v>S25</v>
      </c>
    </row>
    <row r="993" spans="1:28" x14ac:dyDescent="0.35">
      <c r="A993" s="331">
        <v>45722</v>
      </c>
      <c r="B993" s="330" t="str">
        <v>JSV-Partyamo</v>
      </c>
      <c r="C993" s="330" t="str">
        <v>Tour Operator</v>
      </c>
      <c r="D993" s="330" t="str">
        <v/>
      </c>
      <c r="E993" s="330" t="str">
        <v/>
      </c>
      <c r="F993" s="330" t="str">
        <v>RT</v>
      </c>
      <c r="G993" s="330" t="str">
        <v>Inbound</v>
      </c>
      <c r="H993" s="330" t="str">
        <v>4S6003</v>
      </c>
      <c r="I993" s="331" t="str">
        <v>SSH-BRI</v>
      </c>
      <c r="J993" s="884">
        <v>45969</v>
      </c>
      <c r="K993" s="330">
        <v>0</v>
      </c>
      <c r="L993" s="330">
        <v>0</v>
      </c>
      <c r="M993" s="330">
        <v>185</v>
      </c>
      <c r="N993" s="330">
        <v>0</v>
      </c>
      <c r="O993" s="330">
        <v>0</v>
      </c>
      <c r="P993" s="330">
        <v>0</v>
      </c>
      <c r="Q993" s="330" t="str">
        <v>Confirmed</v>
      </c>
      <c r="R993" s="330" t="str">
        <v>On Review</v>
      </c>
      <c r="S993" s="330" t="str">
        <v>SSH</v>
      </c>
      <c r="T993" s="330" t="str">
        <v>BRI</v>
      </c>
      <c r="U993" s="330" t="str">
        <v>BRI</v>
      </c>
      <c r="V993" s="330">
        <v>6</v>
      </c>
      <c r="W993" s="330">
        <v>247</v>
      </c>
      <c r="X993" s="330" t="str">
        <v>S25-01</v>
      </c>
      <c r="Y993" s="330">
        <v>186</v>
      </c>
      <c r="Z993" s="330">
        <v>156</v>
      </c>
      <c r="AA993" s="330">
        <v>30</v>
      </c>
      <c r="AB993" s="16" t="str">
        <v>S25</v>
      </c>
    </row>
    <row r="994" spans="1:28" x14ac:dyDescent="0.35">
      <c r="A994" s="331">
        <v>45722</v>
      </c>
      <c r="B994" s="330" t="str">
        <v>JSV-Partyamo</v>
      </c>
      <c r="C994" s="330" t="str">
        <v>Tour Operator</v>
      </c>
      <c r="D994" s="330" t="str">
        <v/>
      </c>
      <c r="E994" s="330" t="str">
        <v/>
      </c>
      <c r="F994" s="330" t="str">
        <v>RT</v>
      </c>
      <c r="G994" s="330" t="str">
        <v>Inbound</v>
      </c>
      <c r="H994" s="330" t="str">
        <v>4S6003</v>
      </c>
      <c r="I994" s="331" t="str">
        <v>SSH-BRI</v>
      </c>
      <c r="J994" s="884">
        <v>45976</v>
      </c>
      <c r="K994" s="330">
        <v>0</v>
      </c>
      <c r="L994" s="330">
        <v>0</v>
      </c>
      <c r="M994" s="330">
        <v>185</v>
      </c>
      <c r="N994" s="330">
        <v>0</v>
      </c>
      <c r="O994" s="330">
        <v>0</v>
      </c>
      <c r="P994" s="330">
        <v>0</v>
      </c>
      <c r="Q994" s="330" t="str">
        <v>Confirmed</v>
      </c>
      <c r="R994" s="330" t="str">
        <v>On Review</v>
      </c>
      <c r="S994" s="330" t="str">
        <v>SSH</v>
      </c>
      <c r="T994" s="330" t="str">
        <v>BRI</v>
      </c>
      <c r="U994" s="330" t="str">
        <v>BRI</v>
      </c>
      <c r="V994" s="330">
        <v>6</v>
      </c>
      <c r="W994" s="330">
        <v>254</v>
      </c>
      <c r="X994" s="330" t="str">
        <v>S25-01</v>
      </c>
      <c r="Y994" s="330">
        <v>186</v>
      </c>
      <c r="Z994" s="330">
        <v>156</v>
      </c>
      <c r="AA994" s="330">
        <v>30</v>
      </c>
      <c r="AB994" s="16" t="str">
        <v>S25</v>
      </c>
    </row>
    <row r="995" spans="1:28" x14ac:dyDescent="0.35">
      <c r="A995" s="331">
        <v>45722</v>
      </c>
      <c r="B995" s="330" t="str">
        <v>JSV-Partyamo</v>
      </c>
      <c r="C995" s="330" t="str">
        <v>Tour Operator</v>
      </c>
      <c r="D995" s="330" t="str">
        <v/>
      </c>
      <c r="E995" s="330" t="str">
        <v/>
      </c>
      <c r="F995" s="330" t="str">
        <v>RT</v>
      </c>
      <c r="G995" s="330" t="str">
        <v>Inbound</v>
      </c>
      <c r="H995" s="330" t="str">
        <v>4S6003</v>
      </c>
      <c r="I995" s="331" t="str">
        <v>SSH-BRI</v>
      </c>
      <c r="J995" s="884">
        <v>45983</v>
      </c>
      <c r="K995" s="330">
        <v>0</v>
      </c>
      <c r="L995" s="330">
        <v>0</v>
      </c>
      <c r="M995" s="330">
        <v>185</v>
      </c>
      <c r="N995" s="330">
        <v>0</v>
      </c>
      <c r="O995" s="330">
        <v>0</v>
      </c>
      <c r="P995" s="330">
        <v>0</v>
      </c>
      <c r="Q995" s="330" t="str">
        <v>Confirmed</v>
      </c>
      <c r="R995" s="330" t="str">
        <v>On Review</v>
      </c>
      <c r="S995" s="330" t="str">
        <v>SSH</v>
      </c>
      <c r="T995" s="330" t="str">
        <v>BRI</v>
      </c>
      <c r="U995" s="330" t="str">
        <v>BRI</v>
      </c>
      <c r="V995" s="330">
        <v>6</v>
      </c>
      <c r="W995" s="330">
        <v>261</v>
      </c>
      <c r="X995" s="330" t="str">
        <v>S25-01</v>
      </c>
      <c r="Y995" s="330">
        <v>186</v>
      </c>
      <c r="Z995" s="330">
        <v>160</v>
      </c>
      <c r="AA995" s="330">
        <v>26</v>
      </c>
      <c r="AB995" s="16" t="str">
        <v>S25</v>
      </c>
    </row>
    <row r="996" spans="1:28" x14ac:dyDescent="0.35">
      <c r="A996" s="331">
        <v>45722</v>
      </c>
      <c r="B996" s="330" t="str">
        <v>JSV-Partyamo</v>
      </c>
      <c r="C996" s="330" t="str">
        <v>Tour Operator</v>
      </c>
      <c r="D996" s="330" t="str">
        <v/>
      </c>
      <c r="E996" s="330" t="str">
        <v/>
      </c>
      <c r="F996" s="330" t="str">
        <v>RT</v>
      </c>
      <c r="G996" s="330" t="str">
        <v>Inbound</v>
      </c>
      <c r="H996" s="330" t="str">
        <v>4S6003</v>
      </c>
      <c r="I996" s="331" t="str">
        <v>SSH-BRI</v>
      </c>
      <c r="J996" s="884">
        <v>45990</v>
      </c>
      <c r="K996" s="330">
        <v>0</v>
      </c>
      <c r="L996" s="330">
        <v>0</v>
      </c>
      <c r="M996" s="330">
        <v>185</v>
      </c>
      <c r="N996" s="330">
        <v>0</v>
      </c>
      <c r="O996" s="330">
        <v>0</v>
      </c>
      <c r="P996" s="330">
        <v>0</v>
      </c>
      <c r="Q996" s="330" t="str">
        <v>Confirmed</v>
      </c>
      <c r="R996" s="330" t="str">
        <v>On Review</v>
      </c>
      <c r="S996" s="330" t="str">
        <v>SSH</v>
      </c>
      <c r="T996" s="330" t="str">
        <v>BRI</v>
      </c>
      <c r="U996" s="330" t="str">
        <v>BRI</v>
      </c>
      <c r="V996" s="330">
        <v>6</v>
      </c>
      <c r="W996" s="330">
        <v>268</v>
      </c>
      <c r="X996" s="330" t="str">
        <v>S25-01</v>
      </c>
      <c r="Y996" s="330">
        <v>186</v>
      </c>
      <c r="Z996" s="330">
        <v>126</v>
      </c>
      <c r="AA996" s="330">
        <v>60</v>
      </c>
      <c r="AB996" s="16" t="str">
        <v>S25</v>
      </c>
    </row>
    <row r="997" spans="1:28" x14ac:dyDescent="0.35">
      <c r="A997" s="331">
        <v>45722</v>
      </c>
      <c r="B997" s="330" t="str">
        <v>JSV-Partyamo</v>
      </c>
      <c r="C997" s="330" t="str">
        <v>Tour Operator</v>
      </c>
      <c r="D997" s="330" t="str">
        <v/>
      </c>
      <c r="E997" s="330" t="str">
        <v/>
      </c>
      <c r="F997" s="330" t="str">
        <v>RT</v>
      </c>
      <c r="G997" s="330" t="str">
        <v>Inbound</v>
      </c>
      <c r="H997" s="330" t="str">
        <v>4S6003</v>
      </c>
      <c r="I997" s="331" t="str">
        <v>SSH-BRI</v>
      </c>
      <c r="J997" s="884">
        <v>46018</v>
      </c>
      <c r="K997" s="330">
        <v>0</v>
      </c>
      <c r="L997" s="330">
        <v>0</v>
      </c>
      <c r="M997" s="330">
        <v>185</v>
      </c>
      <c r="N997" s="330">
        <v>0</v>
      </c>
      <c r="O997" s="330">
        <v>0</v>
      </c>
      <c r="P997" s="330">
        <v>0</v>
      </c>
      <c r="Q997" s="330" t="str">
        <v>Confirmed</v>
      </c>
      <c r="R997" s="330" t="str">
        <v>On Review</v>
      </c>
      <c r="S997" s="330" t="str">
        <v>SSH</v>
      </c>
      <c r="T997" s="330" t="str">
        <v>BRI</v>
      </c>
      <c r="U997" s="330" t="str">
        <v>BRI</v>
      </c>
      <c r="V997" s="330">
        <v>6</v>
      </c>
      <c r="W997" s="330">
        <v>296</v>
      </c>
      <c r="X997" s="330" t="str">
        <v>S25-01</v>
      </c>
      <c r="Y997" s="330">
        <v>186</v>
      </c>
      <c r="Z997" s="330">
        <v>42</v>
      </c>
      <c r="AA997" s="330">
        <v>144</v>
      </c>
      <c r="AB997" s="16" t="str">
        <v>S25</v>
      </c>
    </row>
    <row r="998" spans="1:28" x14ac:dyDescent="0.35">
      <c r="A998" s="331">
        <v>45722</v>
      </c>
      <c r="B998" s="330" t="str">
        <v>JSV-Partyamo</v>
      </c>
      <c r="C998" s="330" t="str">
        <v>Tour Operator</v>
      </c>
      <c r="D998" s="330" t="str">
        <v/>
      </c>
      <c r="E998" s="330" t="str">
        <v/>
      </c>
      <c r="F998" s="330" t="str">
        <v>RT</v>
      </c>
      <c r="G998" s="330" t="str">
        <v>Inbound</v>
      </c>
      <c r="H998" s="330" t="str">
        <v>4S6003</v>
      </c>
      <c r="I998" s="331" t="str">
        <v>SSH-BRI</v>
      </c>
      <c r="J998" s="884">
        <v>46025</v>
      </c>
      <c r="K998" s="330">
        <v>0</v>
      </c>
      <c r="L998" s="330">
        <v>0</v>
      </c>
      <c r="M998" s="330">
        <v>185</v>
      </c>
      <c r="N998" s="330">
        <v>0</v>
      </c>
      <c r="O998" s="330">
        <v>0</v>
      </c>
      <c r="P998" s="330">
        <v>0</v>
      </c>
      <c r="Q998" s="330" t="str">
        <v>Confirmed</v>
      </c>
      <c r="R998" s="330" t="str">
        <v>On Review</v>
      </c>
      <c r="S998" s="330" t="str">
        <v>SSH</v>
      </c>
      <c r="T998" s="330" t="str">
        <v>BRI</v>
      </c>
      <c r="U998" s="330" t="str">
        <v>BRI</v>
      </c>
      <c r="V998" s="330">
        <v>6</v>
      </c>
      <c r="W998" s="330">
        <v>303</v>
      </c>
      <c r="X998" s="330" t="str">
        <v>S25-01</v>
      </c>
      <c r="Y998" s="330">
        <v>186</v>
      </c>
      <c r="Z998" s="330">
        <v>45</v>
      </c>
      <c r="AA998" s="330">
        <v>141</v>
      </c>
      <c r="AB998" s="16" t="str">
        <v>S25</v>
      </c>
    </row>
    <row r="999" spans="1:28" x14ac:dyDescent="0.35">
      <c r="A999" s="331">
        <v>45722</v>
      </c>
      <c r="B999" s="330" t="str">
        <v>Genius</v>
      </c>
      <c r="C999" s="330" t="str">
        <v>Distributor</v>
      </c>
      <c r="D999" s="330" t="str">
        <v/>
      </c>
      <c r="E999" s="330" t="str">
        <v/>
      </c>
      <c r="F999" s="330" t="str">
        <v>OW</v>
      </c>
      <c r="G999" s="330" t="str">
        <v>Outbound</v>
      </c>
      <c r="H999" s="330" t="str">
        <v>4S6031</v>
      </c>
      <c r="I999" s="331" t="str">
        <v>SSH-NAP</v>
      </c>
      <c r="J999" s="884">
        <v>45781</v>
      </c>
      <c r="K999" s="330">
        <v>10</v>
      </c>
      <c r="L999" s="330">
        <v>10</v>
      </c>
      <c r="M999" s="330">
        <v>175</v>
      </c>
      <c r="N999" s="330">
        <v>0</v>
      </c>
      <c r="O999" s="330">
        <v>0</v>
      </c>
      <c r="P999" s="330">
        <v>1750</v>
      </c>
      <c r="Q999" s="330" t="str">
        <v>Confirmed</v>
      </c>
      <c r="R999" s="330" t="str">
        <v>Closed Deal</v>
      </c>
      <c r="S999" s="330" t="str">
        <v>SSH</v>
      </c>
      <c r="T999" s="330" t="str">
        <v>NAP</v>
      </c>
      <c r="U999" s="330" t="str">
        <v>NAP</v>
      </c>
      <c r="V999" s="330">
        <v>7</v>
      </c>
      <c r="W999" s="330">
        <v>59</v>
      </c>
      <c r="X999" s="330" t="str">
        <v>E25-03B</v>
      </c>
      <c r="Y999" s="330">
        <v>186</v>
      </c>
      <c r="Z999" s="330">
        <v>187</v>
      </c>
      <c r="AA999" s="330">
        <v>-1</v>
      </c>
      <c r="AB999" s="16" t="str">
        <v>E25</v>
      </c>
    </row>
    <row r="1000" spans="1:28" x14ac:dyDescent="0.35">
      <c r="A1000" s="331">
        <v>45722</v>
      </c>
      <c r="B1000" s="330" t="str">
        <v>Genius</v>
      </c>
      <c r="C1000" s="330" t="str">
        <v>Distributor</v>
      </c>
      <c r="D1000" s="330" t="str">
        <v/>
      </c>
      <c r="E1000" s="330" t="str">
        <v/>
      </c>
      <c r="F1000" s="330" t="str">
        <v>OW</v>
      </c>
      <c r="G1000" s="330" t="str">
        <v>Outbound</v>
      </c>
      <c r="H1000" s="330" t="str">
        <v>4S6017</v>
      </c>
      <c r="I1000" s="331" t="str">
        <v>SSH-NAP</v>
      </c>
      <c r="J1000" s="884">
        <v>45779</v>
      </c>
      <c r="K1000" s="330">
        <v>3</v>
      </c>
      <c r="L1000" s="330">
        <v>3</v>
      </c>
      <c r="M1000" s="330">
        <v>200</v>
      </c>
      <c r="N1000" s="330">
        <v>0</v>
      </c>
      <c r="O1000" s="330">
        <v>0</v>
      </c>
      <c r="P1000" s="330">
        <v>600</v>
      </c>
      <c r="Q1000" s="330" t="str">
        <v>Confirmed</v>
      </c>
      <c r="R1000" s="330" t="str">
        <v>Closed Deal</v>
      </c>
      <c r="S1000" s="330" t="str">
        <v>SSH</v>
      </c>
      <c r="T1000" s="330" t="str">
        <v>NAP</v>
      </c>
      <c r="U1000" s="330" t="str">
        <v>NAP</v>
      </c>
      <c r="V1000" s="330">
        <v>5</v>
      </c>
      <c r="W1000" s="330">
        <v>57</v>
      </c>
      <c r="X1000" s="330" t="str">
        <v>E25-08</v>
      </c>
      <c r="Y1000" s="330">
        <v>186</v>
      </c>
      <c r="Z1000" s="330">
        <v>189</v>
      </c>
      <c r="AA1000" s="330">
        <v>-3</v>
      </c>
      <c r="AB1000" s="16" t="str">
        <v>E25</v>
      </c>
    </row>
    <row r="1001" spans="1:28" x14ac:dyDescent="0.35">
      <c r="A1001" s="331">
        <v>45722</v>
      </c>
      <c r="B1001" s="330" t="str">
        <v>Genius</v>
      </c>
      <c r="C1001" s="330" t="str">
        <v>Distributor</v>
      </c>
      <c r="D1001" s="330" t="str">
        <v/>
      </c>
      <c r="E1001" s="330" t="str">
        <v/>
      </c>
      <c r="F1001" s="330" t="str">
        <v>OW</v>
      </c>
      <c r="G1001" s="330" t="str">
        <v>Outbound</v>
      </c>
      <c r="H1001" s="330" t="str">
        <v>NP8101</v>
      </c>
      <c r="I1001" s="331" t="str">
        <v>HRG-NAP</v>
      </c>
      <c r="J1001" s="884">
        <v>45894</v>
      </c>
      <c r="K1001" s="330">
        <v>2</v>
      </c>
      <c r="L1001" s="330">
        <v>2</v>
      </c>
      <c r="M1001" s="330">
        <v>240</v>
      </c>
      <c r="N1001" s="330">
        <v>0</v>
      </c>
      <c r="O1001" s="330">
        <v>0</v>
      </c>
      <c r="P1001" s="330">
        <v>480</v>
      </c>
      <c r="Q1001" s="330" t="str">
        <v>Confirmed</v>
      </c>
      <c r="R1001" s="330" t="str">
        <v>Closed Deal</v>
      </c>
      <c r="S1001" s="330" t="str">
        <v>HRG</v>
      </c>
      <c r="T1001" s="330" t="str">
        <v>NAP</v>
      </c>
      <c r="U1001" s="330" t="str">
        <v>NAP</v>
      </c>
      <c r="V1001" s="330">
        <v>1</v>
      </c>
      <c r="W1001" s="330">
        <v>172</v>
      </c>
      <c r="X1001" s="330" t="str">
        <v>S25-13</v>
      </c>
      <c r="Y1001" s="330">
        <v>176</v>
      </c>
      <c r="Z1001" s="330">
        <v>166</v>
      </c>
      <c r="AA1001" s="330">
        <v>10</v>
      </c>
      <c r="AB1001" s="16" t="str">
        <v>S25</v>
      </c>
    </row>
    <row r="1002" spans="1:28" x14ac:dyDescent="0.35">
      <c r="A1002" s="331">
        <v>45723</v>
      </c>
      <c r="B1002" s="330" t="str">
        <v>APG</v>
      </c>
      <c r="C1002" s="330" t="str">
        <v>Distributor</v>
      </c>
      <c r="D1002" s="330" t="str">
        <v/>
      </c>
      <c r="E1002" s="330" t="str">
        <v>12LM65</v>
      </c>
      <c r="F1002" s="330" t="str">
        <v>OW</v>
      </c>
      <c r="G1002" s="330" t="str">
        <v>Outbound</v>
      </c>
      <c r="H1002" s="330" t="str">
        <v>4S6016</v>
      </c>
      <c r="I1002" s="331" t="str">
        <v>VRN-SSH</v>
      </c>
      <c r="J1002" s="884">
        <v>45759</v>
      </c>
      <c r="K1002" s="330">
        <v>1</v>
      </c>
      <c r="L1002" s="330">
        <v>1</v>
      </c>
      <c r="M1002" s="330">
        <v>170</v>
      </c>
      <c r="N1002" s="330">
        <v>24.64</v>
      </c>
      <c r="O1002" s="330">
        <v>30</v>
      </c>
      <c r="P1002" s="330">
        <v>224.64</v>
      </c>
      <c r="Q1002" s="330" t="str">
        <v>Confirmed</v>
      </c>
      <c r="R1002" s="330" t="str">
        <v>Closed Deal</v>
      </c>
      <c r="S1002" s="330" t="str">
        <v>VRN</v>
      </c>
      <c r="T1002" s="330" t="str">
        <v>SSH</v>
      </c>
      <c r="U1002" s="330" t="str">
        <v>VRN</v>
      </c>
      <c r="V1002" s="330">
        <v>6</v>
      </c>
      <c r="W1002" s="330">
        <v>36</v>
      </c>
      <c r="X1002" s="330" t="str">
        <v>E25-05A</v>
      </c>
      <c r="Y1002" s="330">
        <v>63</v>
      </c>
      <c r="Z1002" s="330">
        <v>60</v>
      </c>
      <c r="AA1002" s="330">
        <v>3</v>
      </c>
      <c r="AB1002" s="16" t="str">
        <v>E25</v>
      </c>
    </row>
    <row r="1003" spans="1:28" x14ac:dyDescent="0.35">
      <c r="A1003" s="331">
        <v>45723</v>
      </c>
      <c r="B1003" s="330" t="str">
        <v>Genius</v>
      </c>
      <c r="C1003" s="330" t="str">
        <v>Distributor</v>
      </c>
      <c r="D1003" s="330" t="str">
        <v/>
      </c>
      <c r="E1003" s="330" t="str">
        <v/>
      </c>
      <c r="F1003" s="330" t="str">
        <v>OW</v>
      </c>
      <c r="G1003" s="330" t="str">
        <v>Outbound</v>
      </c>
      <c r="H1003" s="330" t="str">
        <v>4S6031</v>
      </c>
      <c r="I1003" s="331" t="str">
        <v>SSH-NAP</v>
      </c>
      <c r="J1003" s="884">
        <v>45781</v>
      </c>
      <c r="K1003" s="330">
        <v>1</v>
      </c>
      <c r="L1003" s="330">
        <v>1</v>
      </c>
      <c r="M1003" s="330">
        <v>175</v>
      </c>
      <c r="N1003" s="330">
        <v>0</v>
      </c>
      <c r="O1003" s="330">
        <v>0</v>
      </c>
      <c r="P1003" s="330">
        <v>175</v>
      </c>
      <c r="Q1003" s="330" t="str">
        <v>Confirmed</v>
      </c>
      <c r="R1003" s="330" t="str">
        <v>Closed Deal</v>
      </c>
      <c r="S1003" s="330" t="str">
        <v>SSH</v>
      </c>
      <c r="T1003" s="330" t="str">
        <v>NAP</v>
      </c>
      <c r="U1003" s="330" t="str">
        <v>NAP</v>
      </c>
      <c r="V1003" s="330">
        <v>7</v>
      </c>
      <c r="W1003" s="330">
        <v>58</v>
      </c>
      <c r="X1003" s="330" t="str">
        <v>E25-03B</v>
      </c>
      <c r="Y1003" s="330">
        <v>186</v>
      </c>
      <c r="Z1003" s="330">
        <v>187</v>
      </c>
      <c r="AA1003" s="330">
        <v>-1</v>
      </c>
      <c r="AB1003" s="16" t="str">
        <v>E25</v>
      </c>
    </row>
    <row r="1004" spans="1:28" x14ac:dyDescent="0.35">
      <c r="A1004" s="331">
        <v>45723</v>
      </c>
      <c r="B1004" s="330" t="str">
        <v>Genius</v>
      </c>
      <c r="C1004" s="330" t="str">
        <v>Distributor</v>
      </c>
      <c r="D1004" s="330" t="str">
        <v/>
      </c>
      <c r="E1004" s="330" t="str">
        <v/>
      </c>
      <c r="F1004" s="330" t="str">
        <v>OW</v>
      </c>
      <c r="G1004" s="330" t="str">
        <v>Outbound</v>
      </c>
      <c r="H1004" s="330" t="str">
        <v>4S6006</v>
      </c>
      <c r="I1004" s="331" t="str">
        <v>MXP-SSH</v>
      </c>
      <c r="J1004" s="884">
        <v>45772</v>
      </c>
      <c r="K1004" s="330">
        <v>2</v>
      </c>
      <c r="L1004" s="330">
        <v>2</v>
      </c>
      <c r="M1004" s="330">
        <v>200</v>
      </c>
      <c r="N1004" s="330">
        <v>0</v>
      </c>
      <c r="O1004" s="330">
        <v>0</v>
      </c>
      <c r="P1004" s="330">
        <v>400</v>
      </c>
      <c r="Q1004" s="330" t="str">
        <v>Confirmed</v>
      </c>
      <c r="R1004" s="330" t="str">
        <v>Closed Deal</v>
      </c>
      <c r="S1004" s="330" t="str">
        <v>MXP</v>
      </c>
      <c r="T1004" s="330" t="str">
        <v>SSH</v>
      </c>
      <c r="U1004" s="330" t="str">
        <v>MXP</v>
      </c>
      <c r="V1004" s="330">
        <v>5</v>
      </c>
      <c r="W1004" s="330">
        <v>49</v>
      </c>
      <c r="X1004" s="330" t="str">
        <v>E25-04</v>
      </c>
      <c r="Y1004" s="330">
        <v>186</v>
      </c>
      <c r="Z1004" s="330">
        <v>180</v>
      </c>
      <c r="AA1004" s="330">
        <v>6</v>
      </c>
      <c r="AB1004" s="16" t="str">
        <v>E25</v>
      </c>
    </row>
    <row r="1005" spans="1:28" x14ac:dyDescent="0.35">
      <c r="A1005" s="331">
        <v>45723</v>
      </c>
      <c r="B1005" s="330" t="str">
        <v>Genius</v>
      </c>
      <c r="C1005" s="330" t="str">
        <v>Distributor</v>
      </c>
      <c r="D1005" s="330" t="str">
        <v/>
      </c>
      <c r="E1005" s="330" t="str">
        <v/>
      </c>
      <c r="F1005" s="330" t="str">
        <v>OW</v>
      </c>
      <c r="G1005" s="330" t="str">
        <v>Outbound</v>
      </c>
      <c r="H1005" s="330" t="str">
        <v>4S6005</v>
      </c>
      <c r="I1005" s="331" t="str">
        <v>SSH-MXP</v>
      </c>
      <c r="J1005" s="884">
        <v>45779</v>
      </c>
      <c r="K1005" s="330">
        <v>3</v>
      </c>
      <c r="L1005" s="330">
        <v>3</v>
      </c>
      <c r="M1005" s="330">
        <v>200</v>
      </c>
      <c r="N1005" s="330">
        <v>0</v>
      </c>
      <c r="O1005" s="330">
        <v>0</v>
      </c>
      <c r="P1005" s="330">
        <v>600</v>
      </c>
      <c r="Q1005" s="330" t="str">
        <v>Confirmed</v>
      </c>
      <c r="R1005" s="330" t="str">
        <v>Closed Deal</v>
      </c>
      <c r="S1005" s="330" t="str">
        <v>SSH</v>
      </c>
      <c r="T1005" s="330" t="str">
        <v>MXP</v>
      </c>
      <c r="U1005" s="330" t="str">
        <v>MXP</v>
      </c>
      <c r="V1005" s="330">
        <v>5</v>
      </c>
      <c r="W1005" s="330">
        <v>56</v>
      </c>
      <c r="X1005" s="330" t="str">
        <v>E25-04</v>
      </c>
      <c r="Y1005" s="330">
        <v>186</v>
      </c>
      <c r="Z1005" s="330">
        <v>185</v>
      </c>
      <c r="AA1005" s="330">
        <v>1</v>
      </c>
      <c r="AB1005" s="16" t="str">
        <v>E25</v>
      </c>
    </row>
    <row r="1006" spans="1:28" x14ac:dyDescent="0.35">
      <c r="A1006" s="331">
        <v>45722</v>
      </c>
      <c r="B1006" s="330" t="str">
        <v>EuroAirlines</v>
      </c>
      <c r="C1006" s="330" t="str">
        <v>Distributor</v>
      </c>
      <c r="D1006" s="330" t="str">
        <v>AMADEUS</v>
      </c>
      <c r="E1006" s="330" t="str">
        <v>11LY2L</v>
      </c>
      <c r="F1006" s="330" t="str">
        <v>OW</v>
      </c>
      <c r="G1006" s="330" t="str">
        <v>Outbound</v>
      </c>
      <c r="H1006" s="330" t="str">
        <v>4S6005</v>
      </c>
      <c r="I1006" s="331" t="str">
        <v>SSH-FCO</v>
      </c>
      <c r="J1006" s="884">
        <v>45891</v>
      </c>
      <c r="K1006" s="330">
        <v>1</v>
      </c>
      <c r="L1006" s="330">
        <v>1</v>
      </c>
      <c r="M1006" s="330">
        <v>270</v>
      </c>
      <c r="N1006" s="330">
        <v>37.72</v>
      </c>
      <c r="O1006" s="330">
        <v>40</v>
      </c>
      <c r="P1006" s="330">
        <v>347.72</v>
      </c>
      <c r="Q1006" s="330" t="str">
        <v>Confirmed</v>
      </c>
      <c r="R1006" s="330" t="str">
        <v>Closed Deal</v>
      </c>
      <c r="S1006" s="330" t="str">
        <v>SSH</v>
      </c>
      <c r="T1006" s="330" t="str">
        <v>FCO</v>
      </c>
      <c r="U1006" s="330" t="str">
        <v>FCO</v>
      </c>
      <c r="V1006" s="330">
        <v>5</v>
      </c>
      <c r="W1006" s="330">
        <v>169</v>
      </c>
      <c r="X1006" s="330" t="str">
        <v>S25-15</v>
      </c>
      <c r="Y1006" s="330">
        <v>186</v>
      </c>
      <c r="Z1006" s="330">
        <v>186</v>
      </c>
      <c r="AA1006" s="330">
        <v>0</v>
      </c>
      <c r="AB1006" s="16" t="str">
        <v>S25</v>
      </c>
    </row>
    <row r="1007" spans="1:28" x14ac:dyDescent="0.35">
      <c r="A1007" s="331">
        <v>45722</v>
      </c>
      <c r="B1007" s="330" t="str">
        <v>EuroAirlines</v>
      </c>
      <c r="C1007" s="330" t="str">
        <v>Distributor</v>
      </c>
      <c r="D1007" s="330" t="str">
        <v>AMADEUS</v>
      </c>
      <c r="E1007" s="330" t="str">
        <v>11LHTR</v>
      </c>
      <c r="F1007" s="330" t="str">
        <v>OW</v>
      </c>
      <c r="G1007" s="330" t="str">
        <v>Outbound</v>
      </c>
      <c r="H1007" s="330" t="str">
        <v>SE5446</v>
      </c>
      <c r="I1007" s="331" t="str">
        <v>SSH-NAP</v>
      </c>
      <c r="J1007" s="884">
        <v>45772</v>
      </c>
      <c r="K1007" s="330">
        <v>1</v>
      </c>
      <c r="L1007" s="330">
        <v>1</v>
      </c>
      <c r="M1007" s="330">
        <v>250</v>
      </c>
      <c r="N1007" s="330">
        <v>38.92</v>
      </c>
      <c r="O1007" s="330">
        <v>40</v>
      </c>
      <c r="P1007" s="330">
        <v>328.92</v>
      </c>
      <c r="Q1007" s="330" t="str">
        <v>Confirmed</v>
      </c>
      <c r="R1007" s="330" t="str">
        <v>Closed Deal</v>
      </c>
      <c r="S1007" s="330" t="str">
        <v>SSH</v>
      </c>
      <c r="T1007" s="330" t="str">
        <v>NAP</v>
      </c>
      <c r="U1007" s="330" t="str">
        <v>NAP</v>
      </c>
      <c r="V1007" s="330">
        <v>5</v>
      </c>
      <c r="W1007" s="330">
        <v>50</v>
      </c>
      <c r="X1007" s="330" t="str">
        <v>E25-09B</v>
      </c>
      <c r="Y1007" s="330">
        <v>95</v>
      </c>
      <c r="Z1007" s="330">
        <v>95</v>
      </c>
      <c r="AA1007" s="330">
        <v>0</v>
      </c>
      <c r="AB1007" s="16" t="str">
        <v>E25</v>
      </c>
    </row>
    <row r="1008" spans="1:28" x14ac:dyDescent="0.35">
      <c r="A1008" s="331">
        <v>45722</v>
      </c>
      <c r="B1008" s="330" t="str">
        <v>EuroAirlines</v>
      </c>
      <c r="C1008" s="330" t="str">
        <v>Distributor</v>
      </c>
      <c r="D1008" s="330" t="str">
        <v>AMADEUS</v>
      </c>
      <c r="E1008" s="330" t="str">
        <v>11LY2L</v>
      </c>
      <c r="F1008" s="330" t="str">
        <v>OW</v>
      </c>
      <c r="G1008" s="330" t="str">
        <v>Outbound</v>
      </c>
      <c r="H1008" s="330" t="str">
        <v>4S6005</v>
      </c>
      <c r="I1008" s="331" t="str">
        <v>SSH-FCO</v>
      </c>
      <c r="J1008" s="884">
        <v>45891</v>
      </c>
      <c r="K1008" s="330">
        <v>1</v>
      </c>
      <c r="L1008" s="330">
        <v>1</v>
      </c>
      <c r="M1008" s="330">
        <v>270</v>
      </c>
      <c r="N1008" s="330">
        <v>37.72</v>
      </c>
      <c r="O1008" s="330">
        <v>40</v>
      </c>
      <c r="P1008" s="330">
        <v>347.72</v>
      </c>
      <c r="Q1008" s="330" t="str">
        <v>Confirmed</v>
      </c>
      <c r="R1008" s="330" t="str">
        <v>Closed Deal</v>
      </c>
      <c r="S1008" s="330" t="str">
        <v>SSH</v>
      </c>
      <c r="T1008" s="330" t="str">
        <v>FCO</v>
      </c>
      <c r="U1008" s="330" t="str">
        <v>FCO</v>
      </c>
      <c r="V1008" s="330">
        <v>5</v>
      </c>
      <c r="W1008" s="330">
        <v>169</v>
      </c>
      <c r="X1008" s="330" t="str">
        <v>S25-15</v>
      </c>
      <c r="Y1008" s="330">
        <v>186</v>
      </c>
      <c r="Z1008" s="330">
        <v>186</v>
      </c>
      <c r="AA1008" s="330">
        <v>0</v>
      </c>
      <c r="AB1008" s="16" t="str">
        <v>S25</v>
      </c>
    </row>
    <row r="1009" spans="1:28" x14ac:dyDescent="0.35">
      <c r="A1009" s="331">
        <v>45722</v>
      </c>
      <c r="B1009" s="330" t="str">
        <v>EuroAirlines</v>
      </c>
      <c r="C1009" s="330" t="str">
        <v>Distributor</v>
      </c>
      <c r="D1009" s="330" t="str">
        <v>AMADEUS</v>
      </c>
      <c r="E1009" s="330" t="str">
        <v>11LHTR</v>
      </c>
      <c r="F1009" s="330" t="str">
        <v>OW</v>
      </c>
      <c r="G1009" s="330" t="str">
        <v>Outbound</v>
      </c>
      <c r="H1009" s="330" t="str">
        <v>SE5446</v>
      </c>
      <c r="I1009" s="331" t="str">
        <v>SSH-NAP</v>
      </c>
      <c r="J1009" s="884">
        <v>45772</v>
      </c>
      <c r="K1009" s="330">
        <v>1</v>
      </c>
      <c r="L1009" s="330">
        <v>1</v>
      </c>
      <c r="M1009" s="330">
        <v>187.5</v>
      </c>
      <c r="N1009" s="330">
        <v>38.92</v>
      </c>
      <c r="O1009" s="330">
        <v>40</v>
      </c>
      <c r="P1009" s="330">
        <v>266.42</v>
      </c>
      <c r="Q1009" s="330" t="str">
        <v>Confirmed</v>
      </c>
      <c r="R1009" s="330" t="str">
        <v>Closed Deal</v>
      </c>
      <c r="S1009" s="330" t="str">
        <v>SSH</v>
      </c>
      <c r="T1009" s="330" t="str">
        <v>NAP</v>
      </c>
      <c r="U1009" s="330" t="str">
        <v>NAP</v>
      </c>
      <c r="V1009" s="330">
        <v>5</v>
      </c>
      <c r="W1009" s="330">
        <v>50</v>
      </c>
      <c r="X1009" s="330" t="str">
        <v>E25-09B</v>
      </c>
      <c r="Y1009" s="330">
        <v>95</v>
      </c>
      <c r="Z1009" s="330">
        <v>95</v>
      </c>
      <c r="AA1009" s="330">
        <v>0</v>
      </c>
      <c r="AB1009" s="16" t="str">
        <v>E25</v>
      </c>
    </row>
    <row r="1010" spans="1:28" x14ac:dyDescent="0.35">
      <c r="A1010" s="331">
        <v>45722</v>
      </c>
      <c r="B1010" s="330" t="str">
        <v>EuroAirlines</v>
      </c>
      <c r="C1010" s="330" t="str">
        <v>Distributor</v>
      </c>
      <c r="D1010" s="330" t="str">
        <v>AMADEUS</v>
      </c>
      <c r="E1010" s="330" t="str">
        <v>11LHTR</v>
      </c>
      <c r="F1010" s="330" t="str">
        <v>OW</v>
      </c>
      <c r="G1010" s="330" t="str">
        <v>Outbound</v>
      </c>
      <c r="H1010" s="330" t="str">
        <v>SE5446</v>
      </c>
      <c r="I1010" s="331" t="str">
        <v>SSH-NAP</v>
      </c>
      <c r="J1010" s="884">
        <v>45772</v>
      </c>
      <c r="K1010" s="330">
        <v>1</v>
      </c>
      <c r="L1010" s="330">
        <v>1</v>
      </c>
      <c r="M1010" s="330">
        <v>250</v>
      </c>
      <c r="N1010" s="330">
        <v>38.92</v>
      </c>
      <c r="O1010" s="330">
        <v>40</v>
      </c>
      <c r="P1010" s="330">
        <v>328.92</v>
      </c>
      <c r="Q1010" s="330" t="str">
        <v>Confirmed</v>
      </c>
      <c r="R1010" s="330" t="str">
        <v>Closed Deal</v>
      </c>
      <c r="S1010" s="330" t="str">
        <v>SSH</v>
      </c>
      <c r="T1010" s="330" t="str">
        <v>NAP</v>
      </c>
      <c r="U1010" s="330" t="str">
        <v>NAP</v>
      </c>
      <c r="V1010" s="330">
        <v>5</v>
      </c>
      <c r="W1010" s="330">
        <v>50</v>
      </c>
      <c r="X1010" s="330" t="str">
        <v>E25-09B</v>
      </c>
      <c r="Y1010" s="330">
        <v>95</v>
      </c>
      <c r="Z1010" s="330">
        <v>95</v>
      </c>
      <c r="AA1010" s="330">
        <v>0</v>
      </c>
      <c r="AB1010" s="16" t="str">
        <v>E25</v>
      </c>
    </row>
    <row r="1011" spans="1:28" x14ac:dyDescent="0.35">
      <c r="A1011" s="331">
        <v>45722</v>
      </c>
      <c r="B1011" s="330" t="str">
        <v>EuroAirlines</v>
      </c>
      <c r="C1011" s="330" t="str">
        <v>Distributor</v>
      </c>
      <c r="D1011" s="330" t="str">
        <v>AMADEUS</v>
      </c>
      <c r="E1011" s="330" t="str">
        <v>11LHTR</v>
      </c>
      <c r="F1011" s="330" t="str">
        <v>OW</v>
      </c>
      <c r="G1011" s="330" t="str">
        <v>Outbound</v>
      </c>
      <c r="H1011" s="330" t="str">
        <v>SE5446</v>
      </c>
      <c r="I1011" s="331" t="str">
        <v>SSH-NAP</v>
      </c>
      <c r="J1011" s="884">
        <v>45772</v>
      </c>
      <c r="K1011" s="330">
        <v>1</v>
      </c>
      <c r="L1011" s="330">
        <v>1</v>
      </c>
      <c r="M1011" s="330">
        <v>187.5</v>
      </c>
      <c r="N1011" s="330">
        <v>38.92</v>
      </c>
      <c r="O1011" s="330">
        <v>40</v>
      </c>
      <c r="P1011" s="330">
        <v>266.42</v>
      </c>
      <c r="Q1011" s="330" t="str">
        <v>Confirmed</v>
      </c>
      <c r="R1011" s="330" t="str">
        <v>Closed Deal</v>
      </c>
      <c r="S1011" s="330" t="str">
        <v>SSH</v>
      </c>
      <c r="T1011" s="330" t="str">
        <v>NAP</v>
      </c>
      <c r="U1011" s="330" t="str">
        <v>NAP</v>
      </c>
      <c r="V1011" s="330">
        <v>5</v>
      </c>
      <c r="W1011" s="330">
        <v>50</v>
      </c>
      <c r="X1011" s="330" t="str">
        <v>E25-09B</v>
      </c>
      <c r="Y1011" s="330">
        <v>95</v>
      </c>
      <c r="Z1011" s="330">
        <v>95</v>
      </c>
      <c r="AA1011" s="330">
        <v>0</v>
      </c>
      <c r="AB1011" s="16" t="str">
        <v>E25</v>
      </c>
    </row>
    <row r="1012" spans="1:28" x14ac:dyDescent="0.35">
      <c r="A1012" s="331">
        <v>45722</v>
      </c>
      <c r="B1012" s="330" t="str">
        <v>EuroAirlines</v>
      </c>
      <c r="C1012" s="330" t="str">
        <v>Distributor</v>
      </c>
      <c r="D1012" s="330" t="str">
        <v>AMADEUS</v>
      </c>
      <c r="E1012" s="330" t="str">
        <v>11LY2L</v>
      </c>
      <c r="F1012" s="330" t="str">
        <v>OW</v>
      </c>
      <c r="G1012" s="330" t="str">
        <v>Outbound</v>
      </c>
      <c r="H1012" s="330" t="str">
        <v>4S6005</v>
      </c>
      <c r="I1012" s="331" t="str">
        <v>SSH-FCO</v>
      </c>
      <c r="J1012" s="884">
        <v>45891</v>
      </c>
      <c r="K1012" s="330">
        <v>1</v>
      </c>
      <c r="L1012" s="330">
        <v>1</v>
      </c>
      <c r="M1012" s="330">
        <v>270</v>
      </c>
      <c r="N1012" s="330">
        <v>37.72</v>
      </c>
      <c r="O1012" s="330">
        <v>40</v>
      </c>
      <c r="P1012" s="330">
        <v>347.72</v>
      </c>
      <c r="Q1012" s="330" t="str">
        <v>Confirmed</v>
      </c>
      <c r="R1012" s="330" t="str">
        <v>Closed Deal</v>
      </c>
      <c r="S1012" s="330" t="str">
        <v>SSH</v>
      </c>
      <c r="T1012" s="330" t="str">
        <v>FCO</v>
      </c>
      <c r="U1012" s="330" t="str">
        <v>FCO</v>
      </c>
      <c r="V1012" s="330">
        <v>5</v>
      </c>
      <c r="W1012" s="330">
        <v>169</v>
      </c>
      <c r="X1012" s="330" t="str">
        <v>S25-15</v>
      </c>
      <c r="Y1012" s="330">
        <v>186</v>
      </c>
      <c r="Z1012" s="330">
        <v>186</v>
      </c>
      <c r="AA1012" s="330">
        <v>0</v>
      </c>
      <c r="AB1012" s="16" t="str">
        <v>S25</v>
      </c>
    </row>
    <row r="1013" spans="1:28" x14ac:dyDescent="0.35">
      <c r="A1013" s="331">
        <v>45722</v>
      </c>
      <c r="B1013" s="330" t="str">
        <v>EuroAirlines</v>
      </c>
      <c r="C1013" s="330" t="str">
        <v>Distributor</v>
      </c>
      <c r="D1013" s="330" t="str">
        <v>AMADEUS</v>
      </c>
      <c r="E1013" s="330" t="str">
        <v>11LY2L</v>
      </c>
      <c r="F1013" s="330" t="str">
        <v>OW</v>
      </c>
      <c r="G1013" s="330" t="str">
        <v>Outbound</v>
      </c>
      <c r="H1013" s="330" t="str">
        <v>4S6005</v>
      </c>
      <c r="I1013" s="331" t="str">
        <v>SSH-FCO</v>
      </c>
      <c r="J1013" s="884">
        <v>45891</v>
      </c>
      <c r="K1013" s="330">
        <v>1</v>
      </c>
      <c r="L1013" s="330">
        <v>1</v>
      </c>
      <c r="M1013" s="330">
        <v>270</v>
      </c>
      <c r="N1013" s="330">
        <v>37.72</v>
      </c>
      <c r="O1013" s="330">
        <v>40</v>
      </c>
      <c r="P1013" s="330">
        <v>347.72</v>
      </c>
      <c r="Q1013" s="330" t="str">
        <v>Confirmed</v>
      </c>
      <c r="R1013" s="330" t="str">
        <v>Closed Deal</v>
      </c>
      <c r="S1013" s="330" t="str">
        <v>SSH</v>
      </c>
      <c r="T1013" s="330" t="str">
        <v>FCO</v>
      </c>
      <c r="U1013" s="330" t="str">
        <v>FCO</v>
      </c>
      <c r="V1013" s="330">
        <v>5</v>
      </c>
      <c r="W1013" s="330">
        <v>169</v>
      </c>
      <c r="X1013" s="330" t="str">
        <v>S25-15</v>
      </c>
      <c r="Y1013" s="330">
        <v>186</v>
      </c>
      <c r="Z1013" s="330">
        <v>186</v>
      </c>
      <c r="AA1013" s="330">
        <v>0</v>
      </c>
      <c r="AB1013" s="16" t="str">
        <v>S25</v>
      </c>
    </row>
    <row r="1014" spans="1:28" x14ac:dyDescent="0.35">
      <c r="A1014" s="331">
        <v>45722</v>
      </c>
      <c r="B1014" s="330" t="str">
        <v>EuroAirlines</v>
      </c>
      <c r="C1014" s="330" t="str">
        <v>Distributor</v>
      </c>
      <c r="D1014" s="330" t="str">
        <v>AMADEUS</v>
      </c>
      <c r="E1014" s="330" t="str">
        <v>11LHU3</v>
      </c>
      <c r="F1014" s="330" t="str">
        <v>OW</v>
      </c>
      <c r="G1014" s="330" t="str">
        <v>Outbound</v>
      </c>
      <c r="H1014" s="330" t="str">
        <v>SE5446</v>
      </c>
      <c r="I1014" s="331" t="str">
        <v>SSH-NAP</v>
      </c>
      <c r="J1014" s="884">
        <v>45772</v>
      </c>
      <c r="K1014" s="330">
        <v>1</v>
      </c>
      <c r="L1014" s="330">
        <v>1</v>
      </c>
      <c r="M1014" s="330">
        <v>300</v>
      </c>
      <c r="N1014" s="330">
        <v>38.92</v>
      </c>
      <c r="O1014" s="330">
        <v>40</v>
      </c>
      <c r="P1014" s="330">
        <v>378.92</v>
      </c>
      <c r="Q1014" s="330" t="str">
        <v>Confirmed</v>
      </c>
      <c r="R1014" s="330" t="str">
        <v>Closed Deal</v>
      </c>
      <c r="S1014" s="330" t="str">
        <v>SSH</v>
      </c>
      <c r="T1014" s="330" t="str">
        <v>NAP</v>
      </c>
      <c r="U1014" s="330" t="str">
        <v>NAP</v>
      </c>
      <c r="V1014" s="330">
        <v>5</v>
      </c>
      <c r="W1014" s="330">
        <v>50</v>
      </c>
      <c r="X1014" s="330" t="str">
        <v>E25-09B</v>
      </c>
      <c r="Y1014" s="330">
        <v>95</v>
      </c>
      <c r="Z1014" s="330">
        <v>95</v>
      </c>
      <c r="AA1014" s="330">
        <v>0</v>
      </c>
      <c r="AB1014" s="16" t="str">
        <v>E25</v>
      </c>
    </row>
    <row r="1015" spans="1:28" x14ac:dyDescent="0.35">
      <c r="A1015" s="331">
        <v>45722</v>
      </c>
      <c r="B1015" s="330" t="str">
        <v>EuroAirlines</v>
      </c>
      <c r="C1015" s="330" t="str">
        <v>Distributor</v>
      </c>
      <c r="D1015" s="330" t="str">
        <v>AMADEUS</v>
      </c>
      <c r="E1015" s="330" t="str">
        <v>11LHU3</v>
      </c>
      <c r="F1015" s="330" t="str">
        <v>OW</v>
      </c>
      <c r="G1015" s="330" t="str">
        <v>Outbound</v>
      </c>
      <c r="H1015" s="330" t="str">
        <v>SE5446</v>
      </c>
      <c r="I1015" s="331" t="str">
        <v>SSH-NAP</v>
      </c>
      <c r="J1015" s="884">
        <v>45772</v>
      </c>
      <c r="K1015" s="330">
        <v>1</v>
      </c>
      <c r="L1015" s="330">
        <v>1</v>
      </c>
      <c r="M1015" s="330">
        <v>300</v>
      </c>
      <c r="N1015" s="330">
        <v>38.92</v>
      </c>
      <c r="O1015" s="330">
        <v>40</v>
      </c>
      <c r="P1015" s="330">
        <v>378.92</v>
      </c>
      <c r="Q1015" s="330" t="str">
        <v>Confirmed</v>
      </c>
      <c r="R1015" s="330" t="str">
        <v>Closed Deal</v>
      </c>
      <c r="S1015" s="330" t="str">
        <v>SSH</v>
      </c>
      <c r="T1015" s="330" t="str">
        <v>NAP</v>
      </c>
      <c r="U1015" s="330" t="str">
        <v>NAP</v>
      </c>
      <c r="V1015" s="330">
        <v>5</v>
      </c>
      <c r="W1015" s="330">
        <v>50</v>
      </c>
      <c r="X1015" s="330" t="str">
        <v>E25-09B</v>
      </c>
      <c r="Y1015" s="330">
        <v>95</v>
      </c>
      <c r="Z1015" s="330">
        <v>95</v>
      </c>
      <c r="AA1015" s="330">
        <v>0</v>
      </c>
      <c r="AB1015" s="16" t="str">
        <v>E25</v>
      </c>
    </row>
    <row r="1016" spans="1:28" x14ac:dyDescent="0.35">
      <c r="A1016" s="331">
        <v>45722</v>
      </c>
      <c r="B1016" s="330" t="str">
        <v>EuroAirlines</v>
      </c>
      <c r="C1016" s="330" t="str">
        <v>Distributor</v>
      </c>
      <c r="D1016" s="330" t="str">
        <v>AMADEUS</v>
      </c>
      <c r="E1016" s="330" t="str">
        <v>11LHU3</v>
      </c>
      <c r="F1016" s="330" t="str">
        <v>OW</v>
      </c>
      <c r="G1016" s="330" t="str">
        <v>Outbound</v>
      </c>
      <c r="H1016" s="330" t="str">
        <v>SE5446</v>
      </c>
      <c r="I1016" s="331" t="str">
        <v>SSH-NAP</v>
      </c>
      <c r="J1016" s="884">
        <v>45772</v>
      </c>
      <c r="K1016" s="330">
        <v>1</v>
      </c>
      <c r="L1016" s="330">
        <v>1</v>
      </c>
      <c r="M1016" s="330">
        <v>225</v>
      </c>
      <c r="N1016" s="330">
        <v>38.92</v>
      </c>
      <c r="O1016" s="330">
        <v>40</v>
      </c>
      <c r="P1016" s="330">
        <v>303.92</v>
      </c>
      <c r="Q1016" s="330" t="str">
        <v>Confirmed</v>
      </c>
      <c r="R1016" s="330" t="str">
        <v>Closed Deal</v>
      </c>
      <c r="S1016" s="330" t="str">
        <v>SSH</v>
      </c>
      <c r="T1016" s="330" t="str">
        <v>NAP</v>
      </c>
      <c r="U1016" s="330" t="str">
        <v>NAP</v>
      </c>
      <c r="V1016" s="330">
        <v>5</v>
      </c>
      <c r="W1016" s="330">
        <v>50</v>
      </c>
      <c r="X1016" s="330" t="str">
        <v>E25-09B</v>
      </c>
      <c r="Y1016" s="330">
        <v>95</v>
      </c>
      <c r="Z1016" s="330">
        <v>95</v>
      </c>
      <c r="AA1016" s="330">
        <v>0</v>
      </c>
      <c r="AB1016" s="16" t="str">
        <v>E25</v>
      </c>
    </row>
    <row r="1017" spans="1:28" x14ac:dyDescent="0.35">
      <c r="A1017" s="331">
        <v>45722</v>
      </c>
      <c r="B1017" s="330" t="str">
        <v>EuroAirlines</v>
      </c>
      <c r="C1017" s="330" t="str">
        <v>Distributor</v>
      </c>
      <c r="D1017" s="330" t="str">
        <v>AMADEUS</v>
      </c>
      <c r="E1017" s="330" t="str">
        <v>11LY2L</v>
      </c>
      <c r="F1017" s="330" t="str">
        <v>OW</v>
      </c>
      <c r="G1017" s="330" t="str">
        <v>Outbound</v>
      </c>
      <c r="H1017" s="330" t="str">
        <v>4S6005</v>
      </c>
      <c r="I1017" s="331" t="str">
        <v>SSH-FCO</v>
      </c>
      <c r="J1017" s="884">
        <v>45891</v>
      </c>
      <c r="K1017" s="330">
        <v>1</v>
      </c>
      <c r="L1017" s="330">
        <v>1</v>
      </c>
      <c r="M1017" s="330">
        <v>270</v>
      </c>
      <c r="N1017" s="330">
        <v>37.72</v>
      </c>
      <c r="O1017" s="330">
        <v>40</v>
      </c>
      <c r="P1017" s="330">
        <v>347.72</v>
      </c>
      <c r="Q1017" s="330" t="str">
        <v>Confirmed</v>
      </c>
      <c r="R1017" s="330" t="str">
        <v>Closed Deal</v>
      </c>
      <c r="S1017" s="330" t="str">
        <v>SSH</v>
      </c>
      <c r="T1017" s="330" t="str">
        <v>FCO</v>
      </c>
      <c r="U1017" s="330" t="str">
        <v>FCO</v>
      </c>
      <c r="V1017" s="330">
        <v>5</v>
      </c>
      <c r="W1017" s="330">
        <v>169</v>
      </c>
      <c r="X1017" s="330" t="str">
        <v>S25-15</v>
      </c>
      <c r="Y1017" s="330">
        <v>186</v>
      </c>
      <c r="Z1017" s="330">
        <v>186</v>
      </c>
      <c r="AA1017" s="330">
        <v>0</v>
      </c>
      <c r="AB1017" s="16" t="str">
        <v>S25</v>
      </c>
    </row>
    <row r="1018" spans="1:28" x14ac:dyDescent="0.35">
      <c r="A1018" s="331">
        <v>45722</v>
      </c>
      <c r="B1018" s="330" t="str">
        <v>EuroAirlines</v>
      </c>
      <c r="C1018" s="330" t="str">
        <v>Distributor</v>
      </c>
      <c r="D1018" s="330" t="str">
        <v>AMADEUS</v>
      </c>
      <c r="E1018" s="330" t="str">
        <v>11LHU3</v>
      </c>
      <c r="F1018" s="330" t="str">
        <v>OW</v>
      </c>
      <c r="G1018" s="330" t="str">
        <v>Outbound</v>
      </c>
      <c r="H1018" s="330" t="str">
        <v>SE5446</v>
      </c>
      <c r="I1018" s="331" t="str">
        <v>SSH-NAP</v>
      </c>
      <c r="J1018" s="884">
        <v>45772</v>
      </c>
      <c r="K1018" s="330">
        <v>1</v>
      </c>
      <c r="L1018" s="330">
        <v>1</v>
      </c>
      <c r="M1018" s="330">
        <v>300</v>
      </c>
      <c r="N1018" s="330">
        <v>38.92</v>
      </c>
      <c r="O1018" s="330">
        <v>40</v>
      </c>
      <c r="P1018" s="330">
        <v>378.92</v>
      </c>
      <c r="Q1018" s="330" t="str">
        <v>Confirmed</v>
      </c>
      <c r="R1018" s="330" t="str">
        <v>Closed Deal</v>
      </c>
      <c r="S1018" s="330" t="str">
        <v>SSH</v>
      </c>
      <c r="T1018" s="330" t="str">
        <v>NAP</v>
      </c>
      <c r="U1018" s="330" t="str">
        <v>NAP</v>
      </c>
      <c r="V1018" s="330">
        <v>5</v>
      </c>
      <c r="W1018" s="330">
        <v>50</v>
      </c>
      <c r="X1018" s="330" t="str">
        <v>E25-09B</v>
      </c>
      <c r="Y1018" s="330">
        <v>95</v>
      </c>
      <c r="Z1018" s="330">
        <v>95</v>
      </c>
      <c r="AA1018" s="330">
        <v>0</v>
      </c>
      <c r="AB1018" s="16" t="str">
        <v>E25</v>
      </c>
    </row>
    <row r="1019" spans="1:28" x14ac:dyDescent="0.35">
      <c r="A1019" s="331">
        <v>45723</v>
      </c>
      <c r="B1019" s="330" t="str">
        <v>Searcharter</v>
      </c>
      <c r="C1019" s="330" t="str">
        <v>Distributor</v>
      </c>
      <c r="D1019" s="330" t="str">
        <v/>
      </c>
      <c r="E1019" s="330" t="str">
        <v>WDZYW</v>
      </c>
      <c r="F1019" s="330" t="str">
        <v>OW</v>
      </c>
      <c r="G1019" s="330" t="str">
        <v>Outbound</v>
      </c>
      <c r="H1019" s="330" t="str">
        <v>4S6031</v>
      </c>
      <c r="I1019" s="331" t="str">
        <v>SSH-NAP</v>
      </c>
      <c r="J1019" s="884">
        <v>45767</v>
      </c>
      <c r="K1019" s="330">
        <v>4</v>
      </c>
      <c r="L1019" s="330">
        <v>4</v>
      </c>
      <c r="M1019" s="330">
        <v>140</v>
      </c>
      <c r="N1019" s="330">
        <v>0</v>
      </c>
      <c r="O1019" s="330">
        <v>0</v>
      </c>
      <c r="P1019" s="330">
        <v>560</v>
      </c>
      <c r="Q1019" s="330" t="str">
        <v>Confirmed</v>
      </c>
      <c r="R1019" s="330" t="str">
        <v>Closed Deal</v>
      </c>
      <c r="S1019" s="330" t="str">
        <v>SSH</v>
      </c>
      <c r="T1019" s="330" t="str">
        <v>NAP</v>
      </c>
      <c r="U1019" s="330" t="str">
        <v>NAP</v>
      </c>
      <c r="V1019" s="330">
        <v>7</v>
      </c>
      <c r="W1019" s="330">
        <v>44</v>
      </c>
      <c r="X1019" s="330" t="str">
        <v>E25-03B</v>
      </c>
      <c r="Y1019" s="330">
        <v>186</v>
      </c>
      <c r="Z1019" s="330">
        <v>162</v>
      </c>
      <c r="AA1019" s="330">
        <v>24</v>
      </c>
      <c r="AB1019" s="16" t="str">
        <v>E25</v>
      </c>
    </row>
    <row r="1020" spans="1:28" x14ac:dyDescent="0.35">
      <c r="A1020" s="331">
        <v>45723</v>
      </c>
      <c r="B1020" s="330" t="str">
        <v>Searcharter</v>
      </c>
      <c r="C1020" s="330" t="str">
        <v>Distributor</v>
      </c>
      <c r="D1020" s="330" t="str">
        <v/>
      </c>
      <c r="E1020" s="330" t="str">
        <v>9YGVC</v>
      </c>
      <c r="F1020" s="330" t="str">
        <v>OW</v>
      </c>
      <c r="G1020" s="330" t="str">
        <v>Outbound</v>
      </c>
      <c r="H1020" s="330" t="str">
        <v>4S6031</v>
      </c>
      <c r="I1020" s="331" t="str">
        <v>SSH-NAP</v>
      </c>
      <c r="J1020" s="884">
        <v>45767</v>
      </c>
      <c r="K1020" s="330">
        <v>4</v>
      </c>
      <c r="L1020" s="330">
        <v>4</v>
      </c>
      <c r="M1020" s="330">
        <v>140</v>
      </c>
      <c r="N1020" s="330">
        <v>0</v>
      </c>
      <c r="O1020" s="330">
        <v>0</v>
      </c>
      <c r="P1020" s="330">
        <v>560</v>
      </c>
      <c r="Q1020" s="330" t="str">
        <v>Confirmed</v>
      </c>
      <c r="R1020" s="330" t="str">
        <v>Closed Deal</v>
      </c>
      <c r="S1020" s="330" t="str">
        <v>SSH</v>
      </c>
      <c r="T1020" s="330" t="str">
        <v>NAP</v>
      </c>
      <c r="U1020" s="330" t="str">
        <v>NAP</v>
      </c>
      <c r="V1020" s="330">
        <v>7</v>
      </c>
      <c r="W1020" s="330">
        <v>44</v>
      </c>
      <c r="X1020" s="330" t="str">
        <v>E25-03B</v>
      </c>
      <c r="Y1020" s="330">
        <v>186</v>
      </c>
      <c r="Z1020" s="330">
        <v>162</v>
      </c>
      <c r="AA1020" s="330">
        <v>24</v>
      </c>
      <c r="AB1020" s="16" t="str">
        <v>E25</v>
      </c>
    </row>
    <row r="1021" spans="1:28" x14ac:dyDescent="0.35">
      <c r="A1021" s="331">
        <v>45723</v>
      </c>
      <c r="B1021" s="330" t="str">
        <v>Searcharter</v>
      </c>
      <c r="C1021" s="330" t="str">
        <v>Distributor</v>
      </c>
      <c r="D1021" s="330" t="str">
        <v/>
      </c>
      <c r="E1021" s="330" t="str">
        <v>LQZU3</v>
      </c>
      <c r="F1021" s="330" t="str">
        <v>OW</v>
      </c>
      <c r="G1021" s="330" t="str">
        <v>Outbound</v>
      </c>
      <c r="H1021" s="330" t="str">
        <v>4S6006</v>
      </c>
      <c r="I1021" s="331" t="str">
        <v>NAP-SSH</v>
      </c>
      <c r="J1021" s="884">
        <v>45880</v>
      </c>
      <c r="K1021" s="330">
        <v>2</v>
      </c>
      <c r="L1021" s="330">
        <v>2</v>
      </c>
      <c r="M1021" s="330">
        <v>280</v>
      </c>
      <c r="N1021" s="330">
        <v>0</v>
      </c>
      <c r="O1021" s="330">
        <v>0</v>
      </c>
      <c r="P1021" s="330">
        <v>560</v>
      </c>
      <c r="Q1021" s="330" t="str">
        <v>Confirmed</v>
      </c>
      <c r="R1021" s="330" t="str">
        <v>Closed Deal</v>
      </c>
      <c r="S1021" s="330" t="str">
        <v>NAP</v>
      </c>
      <c r="T1021" s="330" t="str">
        <v>SSH</v>
      </c>
      <c r="U1021" s="330" t="str">
        <v>NAP</v>
      </c>
      <c r="V1021" s="330">
        <v>1</v>
      </c>
      <c r="W1021" s="330">
        <v>157</v>
      </c>
      <c r="X1021" s="330" t="str">
        <v>S25-08</v>
      </c>
      <c r="Y1021" s="330">
        <v>186</v>
      </c>
      <c r="Z1021" s="330">
        <v>153</v>
      </c>
      <c r="AA1021" s="330">
        <v>33</v>
      </c>
      <c r="AB1021" s="16" t="str">
        <v>S25</v>
      </c>
    </row>
    <row r="1022" spans="1:28" x14ac:dyDescent="0.35">
      <c r="A1022" s="331">
        <v>45723</v>
      </c>
      <c r="B1022" s="330" t="str">
        <v>Searcharter</v>
      </c>
      <c r="C1022" s="330" t="str">
        <v>Distributor</v>
      </c>
      <c r="D1022" s="330" t="str">
        <v/>
      </c>
      <c r="E1022" s="330" t="str">
        <v>VF6JV</v>
      </c>
      <c r="F1022" s="330" t="str">
        <v>OW</v>
      </c>
      <c r="G1022" s="330" t="str">
        <v>Outbound</v>
      </c>
      <c r="H1022" s="330" t="str">
        <v>4S6005</v>
      </c>
      <c r="I1022" s="331" t="str">
        <v>SSH-NAP</v>
      </c>
      <c r="J1022" s="884">
        <v>45894</v>
      </c>
      <c r="K1022" s="330">
        <v>2</v>
      </c>
      <c r="L1022" s="330">
        <v>2</v>
      </c>
      <c r="M1022" s="330">
        <v>320</v>
      </c>
      <c r="N1022" s="330">
        <v>0</v>
      </c>
      <c r="O1022" s="330">
        <v>0</v>
      </c>
      <c r="P1022" s="330">
        <v>640</v>
      </c>
      <c r="Q1022" s="330" t="str">
        <v>Confirmed</v>
      </c>
      <c r="R1022" s="330" t="str">
        <v>Closed Deal</v>
      </c>
      <c r="S1022" s="330" t="str">
        <v>SSH</v>
      </c>
      <c r="T1022" s="330" t="str">
        <v>NAP</v>
      </c>
      <c r="U1022" s="330" t="str">
        <v>NAP</v>
      </c>
      <c r="V1022" s="330">
        <v>1</v>
      </c>
      <c r="W1022" s="330">
        <v>171</v>
      </c>
      <c r="X1022" s="330" t="str">
        <v>S25-08</v>
      </c>
      <c r="Y1022" s="330">
        <v>186</v>
      </c>
      <c r="Z1022" s="330">
        <v>138</v>
      </c>
      <c r="AA1022" s="330">
        <v>48</v>
      </c>
      <c r="AB1022" s="16" t="str">
        <v>S25</v>
      </c>
    </row>
    <row r="1023" spans="1:28" x14ac:dyDescent="0.35">
      <c r="A1023" s="331">
        <v>45724</v>
      </c>
      <c r="B1023" s="330" t="str">
        <v>Searcharter</v>
      </c>
      <c r="C1023" s="330" t="str">
        <v>Distributor</v>
      </c>
      <c r="D1023" s="330" t="str">
        <v/>
      </c>
      <c r="E1023" s="330" t="str">
        <v>T33QN</v>
      </c>
      <c r="F1023" s="330" t="str">
        <v>OW</v>
      </c>
      <c r="G1023" s="330" t="str">
        <v>Outbound</v>
      </c>
      <c r="H1023" s="330" t="str">
        <v>4S6005</v>
      </c>
      <c r="I1023" s="331" t="str">
        <v>SSH-MXP</v>
      </c>
      <c r="J1023" s="884">
        <v>45779</v>
      </c>
      <c r="K1023" s="330">
        <v>2</v>
      </c>
      <c r="L1023" s="330">
        <v>2</v>
      </c>
      <c r="M1023" s="330">
        <v>250</v>
      </c>
      <c r="N1023" s="330">
        <v>0</v>
      </c>
      <c r="O1023" s="330">
        <v>0</v>
      </c>
      <c r="P1023" s="330">
        <v>500</v>
      </c>
      <c r="Q1023" s="330" t="str">
        <v>Confirmed</v>
      </c>
      <c r="R1023" s="330" t="str">
        <v>Closed Deal</v>
      </c>
      <c r="S1023" s="330" t="str">
        <v>SSH</v>
      </c>
      <c r="T1023" s="330" t="str">
        <v>MXP</v>
      </c>
      <c r="U1023" s="330" t="str">
        <v>MXP</v>
      </c>
      <c r="V1023" s="330">
        <v>5</v>
      </c>
      <c r="W1023" s="330">
        <v>55</v>
      </c>
      <c r="X1023" s="330" t="str">
        <v>E25-04</v>
      </c>
      <c r="Y1023" s="330">
        <v>186</v>
      </c>
      <c r="Z1023" s="330">
        <v>185</v>
      </c>
      <c r="AA1023" s="330">
        <v>1</v>
      </c>
      <c r="AB1023" s="16" t="str">
        <v>E25</v>
      </c>
    </row>
    <row r="1024" spans="1:28" x14ac:dyDescent="0.35">
      <c r="A1024" s="331">
        <v>45724</v>
      </c>
      <c r="B1024" s="330" t="str">
        <v>Searcharter</v>
      </c>
      <c r="C1024" s="330" t="str">
        <v>Distributor</v>
      </c>
      <c r="D1024" s="330" t="str">
        <v/>
      </c>
      <c r="E1024" s="330" t="str">
        <v>FPWMV</v>
      </c>
      <c r="F1024" s="330" t="str">
        <v>OW</v>
      </c>
      <c r="G1024" s="330" t="str">
        <v>Outbound</v>
      </c>
      <c r="H1024" s="330" t="str">
        <v>4S6005</v>
      </c>
      <c r="I1024" s="331" t="str">
        <v>SSH-FCO</v>
      </c>
      <c r="J1024" s="884">
        <v>45898</v>
      </c>
      <c r="K1024" s="330">
        <v>2</v>
      </c>
      <c r="L1024" s="330">
        <v>2</v>
      </c>
      <c r="M1024" s="330">
        <v>250</v>
      </c>
      <c r="N1024" s="330">
        <v>0</v>
      </c>
      <c r="O1024" s="330">
        <v>0</v>
      </c>
      <c r="P1024" s="330">
        <v>500</v>
      </c>
      <c r="Q1024" s="330" t="str">
        <v>Confirmed</v>
      </c>
      <c r="R1024" s="330" t="str">
        <v>Closed Deal</v>
      </c>
      <c r="S1024" s="330" t="str">
        <v>SSH</v>
      </c>
      <c r="T1024" s="330" t="str">
        <v>FCO</v>
      </c>
      <c r="U1024" s="330" t="str">
        <v>FCO</v>
      </c>
      <c r="V1024" s="330">
        <v>5</v>
      </c>
      <c r="W1024" s="330">
        <v>174</v>
      </c>
      <c r="X1024" s="330" t="str">
        <v>S25-15</v>
      </c>
      <c r="Y1024" s="330">
        <v>186</v>
      </c>
      <c r="Z1024" s="330">
        <v>179</v>
      </c>
      <c r="AA1024" s="330">
        <v>7</v>
      </c>
      <c r="AB1024" s="16" t="str">
        <v>S25</v>
      </c>
    </row>
    <row r="1025" spans="1:28" x14ac:dyDescent="0.35">
      <c r="A1025" s="331">
        <v>45725</v>
      </c>
      <c r="B1025" s="330" t="str">
        <v>Searcharter</v>
      </c>
      <c r="C1025" s="330" t="str">
        <v>Distributor</v>
      </c>
      <c r="D1025" s="330" t="str">
        <v/>
      </c>
      <c r="E1025" s="330" t="str">
        <v>U4AU2</v>
      </c>
      <c r="F1025" s="330" t="str">
        <v>RT</v>
      </c>
      <c r="G1025" s="330" t="str">
        <v>Outbound</v>
      </c>
      <c r="H1025" s="330" t="str">
        <v>4S6018</v>
      </c>
      <c r="I1025" s="331" t="str">
        <v>NAP-SSH</v>
      </c>
      <c r="J1025" s="884">
        <v>45772</v>
      </c>
      <c r="K1025" s="330">
        <v>6</v>
      </c>
      <c r="L1025" s="330">
        <v>6</v>
      </c>
      <c r="M1025" s="330">
        <v>210</v>
      </c>
      <c r="N1025" s="330">
        <v>0</v>
      </c>
      <c r="O1025" s="330">
        <v>0</v>
      </c>
      <c r="P1025" s="330">
        <v>1260</v>
      </c>
      <c r="Q1025" s="330" t="str">
        <v>Confirmed</v>
      </c>
      <c r="R1025" s="330" t="str">
        <v>Closed Deal</v>
      </c>
      <c r="S1025" s="330" t="str">
        <v>NAP</v>
      </c>
      <c r="T1025" s="330" t="str">
        <v>SSH</v>
      </c>
      <c r="U1025" s="330" t="str">
        <v>NAP</v>
      </c>
      <c r="V1025" s="330">
        <v>5</v>
      </c>
      <c r="W1025" s="330">
        <v>47</v>
      </c>
      <c r="X1025" s="330" t="str">
        <v>E25-08</v>
      </c>
      <c r="Y1025" s="330">
        <v>186</v>
      </c>
      <c r="Z1025" s="330">
        <v>184</v>
      </c>
      <c r="AA1025" s="330">
        <v>2</v>
      </c>
      <c r="AB1025" s="16" t="str">
        <v>E25</v>
      </c>
    </row>
    <row r="1026" spans="1:28" x14ac:dyDescent="0.35">
      <c r="A1026" s="331">
        <v>45725</v>
      </c>
      <c r="B1026" s="330" t="str">
        <v>Searcharter</v>
      </c>
      <c r="C1026" s="330" t="str">
        <v>Distributor</v>
      </c>
      <c r="D1026" s="330" t="str">
        <v/>
      </c>
      <c r="E1026" s="330" t="str">
        <v>U4AU2</v>
      </c>
      <c r="F1026" s="330" t="str">
        <v>RT</v>
      </c>
      <c r="G1026" s="330" t="str">
        <v>Inbound</v>
      </c>
      <c r="H1026" s="330" t="str">
        <v>4S6017</v>
      </c>
      <c r="I1026" s="331" t="str">
        <v>SSH-NAP</v>
      </c>
      <c r="J1026" s="884">
        <v>45779</v>
      </c>
      <c r="K1026" s="330">
        <v>6</v>
      </c>
      <c r="L1026" s="330">
        <v>6</v>
      </c>
      <c r="M1026" s="330">
        <v>210</v>
      </c>
      <c r="N1026" s="330">
        <v>0</v>
      </c>
      <c r="O1026" s="330">
        <v>0</v>
      </c>
      <c r="P1026" s="330">
        <v>1260</v>
      </c>
      <c r="Q1026" s="330" t="str">
        <v>Confirmed</v>
      </c>
      <c r="R1026" s="330" t="str">
        <v>Closed Deal</v>
      </c>
      <c r="S1026" s="330" t="str">
        <v>SSH</v>
      </c>
      <c r="T1026" s="330" t="str">
        <v>NAP</v>
      </c>
      <c r="U1026" s="330" t="str">
        <v>NAP</v>
      </c>
      <c r="V1026" s="330">
        <v>5</v>
      </c>
      <c r="W1026" s="330">
        <v>54</v>
      </c>
      <c r="X1026" s="330" t="str">
        <v>E25-08</v>
      </c>
      <c r="Y1026" s="330">
        <v>186</v>
      </c>
      <c r="Z1026" s="330">
        <v>189</v>
      </c>
      <c r="AA1026" s="330">
        <v>-3</v>
      </c>
      <c r="AB1026" s="16" t="str">
        <v>E25</v>
      </c>
    </row>
    <row r="1027" spans="1:28" x14ac:dyDescent="0.35">
      <c r="A1027" s="331">
        <v>45725</v>
      </c>
      <c r="B1027" s="330" t="str">
        <v>Searcharter</v>
      </c>
      <c r="C1027" s="330" t="str">
        <v>Distributor</v>
      </c>
      <c r="D1027" s="330" t="str">
        <v/>
      </c>
      <c r="E1027" s="330" t="str">
        <v>47R6Z</v>
      </c>
      <c r="F1027" s="330" t="str">
        <v>OW</v>
      </c>
      <c r="G1027" s="330" t="str">
        <v>Outbound</v>
      </c>
      <c r="H1027" s="330" t="str">
        <v>4S6004</v>
      </c>
      <c r="I1027" s="331" t="str">
        <v>BRI-SSH</v>
      </c>
      <c r="J1027" s="884">
        <v>45899</v>
      </c>
      <c r="K1027" s="330">
        <v>3</v>
      </c>
      <c r="L1027" s="330">
        <v>3</v>
      </c>
      <c r="M1027" s="330">
        <v>220</v>
      </c>
      <c r="N1027" s="330">
        <v>0</v>
      </c>
      <c r="O1027" s="330">
        <v>0</v>
      </c>
      <c r="P1027" s="330">
        <v>660</v>
      </c>
      <c r="Q1027" s="330" t="str">
        <v>Confirmed</v>
      </c>
      <c r="R1027" s="330" t="str">
        <v>Closed Deal</v>
      </c>
      <c r="S1027" s="330" t="str">
        <v>BRI</v>
      </c>
      <c r="T1027" s="330" t="str">
        <v>SSH</v>
      </c>
      <c r="U1027" s="330" t="str">
        <v>BRI</v>
      </c>
      <c r="V1027" s="330">
        <v>6</v>
      </c>
      <c r="W1027" s="330">
        <v>174</v>
      </c>
      <c r="X1027" s="330" t="str">
        <v>S25-01</v>
      </c>
      <c r="Y1027" s="330">
        <v>186</v>
      </c>
      <c r="Z1027" s="330">
        <v>239</v>
      </c>
      <c r="AA1027" s="330">
        <v>-53</v>
      </c>
      <c r="AB1027" s="16" t="str">
        <v>S25</v>
      </c>
    </row>
    <row r="1028" spans="1:28" x14ac:dyDescent="0.35">
      <c r="A1028" s="331">
        <v>45725</v>
      </c>
      <c r="B1028" s="330" t="str">
        <v>Searcharter</v>
      </c>
      <c r="C1028" s="330" t="str">
        <v>Distributor</v>
      </c>
      <c r="D1028" s="330" t="str">
        <v/>
      </c>
      <c r="E1028" s="330" t="str">
        <v>G2CMZ</v>
      </c>
      <c r="F1028" s="330" t="str">
        <v>OW</v>
      </c>
      <c r="G1028" s="330" t="str">
        <v>Outbound</v>
      </c>
      <c r="H1028" s="330" t="str">
        <v>4S6006</v>
      </c>
      <c r="I1028" s="331" t="str">
        <v>MXP-SSH</v>
      </c>
      <c r="J1028" s="884">
        <v>45772</v>
      </c>
      <c r="K1028" s="330">
        <v>2</v>
      </c>
      <c r="L1028" s="330">
        <v>2</v>
      </c>
      <c r="M1028" s="330">
        <v>200</v>
      </c>
      <c r="N1028" s="330">
        <v>0</v>
      </c>
      <c r="O1028" s="330">
        <v>0</v>
      </c>
      <c r="P1028" s="330">
        <v>400</v>
      </c>
      <c r="Q1028" s="330" t="str">
        <v>Confirmed</v>
      </c>
      <c r="R1028" s="330" t="str">
        <v>Closed Deal</v>
      </c>
      <c r="S1028" s="330" t="str">
        <v>MXP</v>
      </c>
      <c r="T1028" s="330" t="str">
        <v>SSH</v>
      </c>
      <c r="U1028" s="330" t="str">
        <v>MXP</v>
      </c>
      <c r="V1028" s="330">
        <v>5</v>
      </c>
      <c r="W1028" s="330">
        <v>47</v>
      </c>
      <c r="X1028" s="330" t="str">
        <v>E25-04</v>
      </c>
      <c r="Y1028" s="330">
        <v>186</v>
      </c>
      <c r="Z1028" s="330">
        <v>180</v>
      </c>
      <c r="AA1028" s="330">
        <v>6</v>
      </c>
      <c r="AB1028" s="16" t="str">
        <v>E25</v>
      </c>
    </row>
    <row r="1029" spans="1:28" x14ac:dyDescent="0.35">
      <c r="A1029" s="331">
        <v>45724</v>
      </c>
      <c r="B1029" s="330" t="str">
        <v>EuroAirlines</v>
      </c>
      <c r="C1029" s="330" t="str">
        <v>Distributor</v>
      </c>
      <c r="D1029" s="330" t="str">
        <v>AMADEUS</v>
      </c>
      <c r="E1029" s="330" t="str">
        <v>11LYHC</v>
      </c>
      <c r="F1029" s="330" t="str">
        <v>OW</v>
      </c>
      <c r="G1029" s="330" t="str">
        <v>Outbound</v>
      </c>
      <c r="H1029" s="330" t="str">
        <v>4S6018</v>
      </c>
      <c r="I1029" s="331" t="str">
        <v>NAP-SSH</v>
      </c>
      <c r="J1029" s="884">
        <v>45772</v>
      </c>
      <c r="K1029" s="330">
        <v>1</v>
      </c>
      <c r="L1029" s="330">
        <v>1</v>
      </c>
      <c r="M1029" s="330">
        <v>230</v>
      </c>
      <c r="N1029" s="330">
        <v>34.04</v>
      </c>
      <c r="O1029" s="330">
        <v>40</v>
      </c>
      <c r="P1029" s="330">
        <v>304.04000000000002</v>
      </c>
      <c r="Q1029" s="330" t="str">
        <v>Confirmed</v>
      </c>
      <c r="R1029" s="330" t="str">
        <v>Closed Deal</v>
      </c>
      <c r="S1029" s="330" t="str">
        <v>NAP</v>
      </c>
      <c r="T1029" s="330" t="str">
        <v>SSH</v>
      </c>
      <c r="U1029" s="330" t="str">
        <v>NAP</v>
      </c>
      <c r="V1029" s="330">
        <v>5</v>
      </c>
      <c r="W1029" s="330">
        <v>48</v>
      </c>
      <c r="X1029" s="330" t="str">
        <v>E25-08</v>
      </c>
      <c r="Y1029" s="330">
        <v>186</v>
      </c>
      <c r="Z1029" s="330">
        <v>184</v>
      </c>
      <c r="AA1029" s="330">
        <v>2</v>
      </c>
      <c r="AB1029" s="16" t="str">
        <v>E25</v>
      </c>
    </row>
    <row r="1030" spans="1:28" x14ac:dyDescent="0.35">
      <c r="A1030" s="331">
        <v>45724</v>
      </c>
      <c r="B1030" s="330" t="str">
        <v>EuroAirlines</v>
      </c>
      <c r="C1030" s="330" t="str">
        <v>Distributor</v>
      </c>
      <c r="D1030" s="330" t="str">
        <v>AMADEUS</v>
      </c>
      <c r="E1030" s="330" t="str">
        <v>11LYHD</v>
      </c>
      <c r="F1030" s="330" t="str">
        <v>OW</v>
      </c>
      <c r="G1030" s="330" t="str">
        <v>Outbound</v>
      </c>
      <c r="H1030" s="330" t="str">
        <v>SE5446</v>
      </c>
      <c r="I1030" s="331" t="str">
        <v>SSH-NAP</v>
      </c>
      <c r="J1030" s="884">
        <v>45779</v>
      </c>
      <c r="K1030" s="330">
        <v>1</v>
      </c>
      <c r="L1030" s="330">
        <v>1</v>
      </c>
      <c r="M1030" s="330">
        <v>150</v>
      </c>
      <c r="N1030" s="330">
        <v>38.92</v>
      </c>
      <c r="O1030" s="330">
        <v>40</v>
      </c>
      <c r="P1030" s="330">
        <v>228.92</v>
      </c>
      <c r="Q1030" s="330" t="str">
        <v>Confirmed</v>
      </c>
      <c r="R1030" s="330" t="str">
        <v>Closed Deal</v>
      </c>
      <c r="S1030" s="330" t="str">
        <v>SSH</v>
      </c>
      <c r="T1030" s="330" t="str">
        <v>NAP</v>
      </c>
      <c r="U1030" s="330" t="str">
        <v>NAP</v>
      </c>
      <c r="V1030" s="330">
        <v>5</v>
      </c>
      <c r="W1030" s="330">
        <v>55</v>
      </c>
      <c r="X1030" s="330" t="str">
        <v>E25-09B</v>
      </c>
      <c r="Y1030" s="330">
        <v>77</v>
      </c>
      <c r="Z1030" s="330">
        <v>76</v>
      </c>
      <c r="AA1030" s="330">
        <v>1</v>
      </c>
      <c r="AB1030" s="16" t="str">
        <v>E25</v>
      </c>
    </row>
    <row r="1031" spans="1:28" x14ac:dyDescent="0.35">
      <c r="A1031" s="331">
        <v>45724</v>
      </c>
      <c r="B1031" s="330" t="str">
        <v>EuroAirlines</v>
      </c>
      <c r="C1031" s="330" t="str">
        <v>Distributor</v>
      </c>
      <c r="D1031" s="330" t="str">
        <v>AMADEUS</v>
      </c>
      <c r="E1031" s="330" t="str">
        <v>11LYHC</v>
      </c>
      <c r="F1031" s="330" t="str">
        <v>OW</v>
      </c>
      <c r="G1031" s="330" t="str">
        <v>Outbound</v>
      </c>
      <c r="H1031" s="330" t="str">
        <v>4S6018</v>
      </c>
      <c r="I1031" s="331" t="str">
        <v>NAP-SSH</v>
      </c>
      <c r="J1031" s="884">
        <v>45772</v>
      </c>
      <c r="K1031" s="330">
        <v>1</v>
      </c>
      <c r="L1031" s="330">
        <v>1</v>
      </c>
      <c r="M1031" s="330">
        <v>230</v>
      </c>
      <c r="N1031" s="330">
        <v>34.04</v>
      </c>
      <c r="O1031" s="330">
        <v>40</v>
      </c>
      <c r="P1031" s="330">
        <v>304.04000000000002</v>
      </c>
      <c r="Q1031" s="330" t="str">
        <v>Confirmed</v>
      </c>
      <c r="R1031" s="330" t="str">
        <v>Closed Deal</v>
      </c>
      <c r="S1031" s="330" t="str">
        <v>NAP</v>
      </c>
      <c r="T1031" s="330" t="str">
        <v>SSH</v>
      </c>
      <c r="U1031" s="330" t="str">
        <v>NAP</v>
      </c>
      <c r="V1031" s="330">
        <v>5</v>
      </c>
      <c r="W1031" s="330">
        <v>48</v>
      </c>
      <c r="X1031" s="330" t="str">
        <v>E25-08</v>
      </c>
      <c r="Y1031" s="330">
        <v>186</v>
      </c>
      <c r="Z1031" s="330">
        <v>184</v>
      </c>
      <c r="AA1031" s="330">
        <v>2</v>
      </c>
      <c r="AB1031" s="16" t="str">
        <v>E25</v>
      </c>
    </row>
    <row r="1032" spans="1:28" x14ac:dyDescent="0.35">
      <c r="A1032" s="331">
        <v>45724</v>
      </c>
      <c r="B1032" s="330" t="str">
        <v>EuroAirlines</v>
      </c>
      <c r="C1032" s="330" t="str">
        <v>Distributor</v>
      </c>
      <c r="D1032" s="330" t="str">
        <v>AMADEUS</v>
      </c>
      <c r="E1032" s="330" t="str">
        <v>11LYHD</v>
      </c>
      <c r="F1032" s="330" t="str">
        <v>OW</v>
      </c>
      <c r="G1032" s="330" t="str">
        <v>Outbound</v>
      </c>
      <c r="H1032" s="330" t="str">
        <v>SE5446</v>
      </c>
      <c r="I1032" s="331" t="str">
        <v>SSH-NAP</v>
      </c>
      <c r="J1032" s="884">
        <v>45779</v>
      </c>
      <c r="K1032" s="330">
        <v>1</v>
      </c>
      <c r="L1032" s="330">
        <v>1</v>
      </c>
      <c r="M1032" s="330">
        <v>150</v>
      </c>
      <c r="N1032" s="330">
        <v>38.92</v>
      </c>
      <c r="O1032" s="330">
        <v>40</v>
      </c>
      <c r="P1032" s="330">
        <v>228.92</v>
      </c>
      <c r="Q1032" s="330" t="str">
        <v>Confirmed</v>
      </c>
      <c r="R1032" s="330" t="str">
        <v>Closed Deal</v>
      </c>
      <c r="S1032" s="330" t="str">
        <v>SSH</v>
      </c>
      <c r="T1032" s="330" t="str">
        <v>NAP</v>
      </c>
      <c r="U1032" s="330" t="str">
        <v>NAP</v>
      </c>
      <c r="V1032" s="330">
        <v>5</v>
      </c>
      <c r="W1032" s="330">
        <v>55</v>
      </c>
      <c r="X1032" s="330" t="str">
        <v>E25-09B</v>
      </c>
      <c r="Y1032" s="330">
        <v>77</v>
      </c>
      <c r="Z1032" s="330">
        <v>76</v>
      </c>
      <c r="AA1032" s="330">
        <v>1</v>
      </c>
      <c r="AB1032" s="16" t="str">
        <v>E25</v>
      </c>
    </row>
    <row r="1033" spans="1:28" x14ac:dyDescent="0.35">
      <c r="A1033" s="331">
        <v>45724</v>
      </c>
      <c r="B1033" s="330" t="str">
        <v>EuroAirlines</v>
      </c>
      <c r="C1033" s="330" t="str">
        <v>Distributor</v>
      </c>
      <c r="D1033" s="330" t="str">
        <v>AMADEUS</v>
      </c>
      <c r="E1033" s="330" t="str">
        <v>11LYHC</v>
      </c>
      <c r="F1033" s="330" t="str">
        <v>OW</v>
      </c>
      <c r="G1033" s="330" t="str">
        <v>Outbound</v>
      </c>
      <c r="H1033" s="330" t="str">
        <v>4S6018</v>
      </c>
      <c r="I1033" s="331" t="str">
        <v>NAP-SSH</v>
      </c>
      <c r="J1033" s="884">
        <v>45772</v>
      </c>
      <c r="K1033" s="330">
        <v>1</v>
      </c>
      <c r="L1033" s="330">
        <v>1</v>
      </c>
      <c r="M1033" s="330">
        <v>172.5</v>
      </c>
      <c r="N1033" s="330">
        <v>34.04</v>
      </c>
      <c r="O1033" s="330">
        <v>40</v>
      </c>
      <c r="P1033" s="330">
        <v>246.54</v>
      </c>
      <c r="Q1033" s="330" t="str">
        <v>Confirmed</v>
      </c>
      <c r="R1033" s="330" t="str">
        <v>Closed Deal</v>
      </c>
      <c r="S1033" s="330" t="str">
        <v>NAP</v>
      </c>
      <c r="T1033" s="330" t="str">
        <v>SSH</v>
      </c>
      <c r="U1033" s="330" t="str">
        <v>NAP</v>
      </c>
      <c r="V1033" s="330">
        <v>5</v>
      </c>
      <c r="W1033" s="330">
        <v>48</v>
      </c>
      <c r="X1033" s="330" t="str">
        <v>E25-08</v>
      </c>
      <c r="Y1033" s="330">
        <v>186</v>
      </c>
      <c r="Z1033" s="330">
        <v>184</v>
      </c>
      <c r="AA1033" s="330">
        <v>2</v>
      </c>
      <c r="AB1033" s="16" t="str">
        <v>E25</v>
      </c>
    </row>
    <row r="1034" spans="1:28" x14ac:dyDescent="0.35">
      <c r="A1034" s="331">
        <v>45724</v>
      </c>
      <c r="B1034" s="330" t="str">
        <v>EuroAirlines</v>
      </c>
      <c r="C1034" s="330" t="str">
        <v>Distributor</v>
      </c>
      <c r="D1034" s="330" t="str">
        <v>AMADEUS</v>
      </c>
      <c r="E1034" s="330" t="str">
        <v>11LYHD</v>
      </c>
      <c r="F1034" s="330" t="str">
        <v>OW</v>
      </c>
      <c r="G1034" s="330" t="str">
        <v>Outbound</v>
      </c>
      <c r="H1034" s="330" t="str">
        <v>SE5446</v>
      </c>
      <c r="I1034" s="331" t="str">
        <v>SSH-NAP</v>
      </c>
      <c r="J1034" s="884">
        <v>45779</v>
      </c>
      <c r="K1034" s="330">
        <v>1</v>
      </c>
      <c r="L1034" s="330">
        <v>1</v>
      </c>
      <c r="M1034" s="330">
        <v>112.5</v>
      </c>
      <c r="N1034" s="330">
        <v>38.92</v>
      </c>
      <c r="O1034" s="330">
        <v>40</v>
      </c>
      <c r="P1034" s="330">
        <v>191.42</v>
      </c>
      <c r="Q1034" s="330" t="str">
        <v>Confirmed</v>
      </c>
      <c r="R1034" s="330" t="str">
        <v>Closed Deal</v>
      </c>
      <c r="S1034" s="330" t="str">
        <v>SSH</v>
      </c>
      <c r="T1034" s="330" t="str">
        <v>NAP</v>
      </c>
      <c r="U1034" s="330" t="str">
        <v>NAP</v>
      </c>
      <c r="V1034" s="330">
        <v>5</v>
      </c>
      <c r="W1034" s="330">
        <v>55</v>
      </c>
      <c r="X1034" s="330" t="str">
        <v>E25-09B</v>
      </c>
      <c r="Y1034" s="330">
        <v>77</v>
      </c>
      <c r="Z1034" s="330">
        <v>76</v>
      </c>
      <c r="AA1034" s="330">
        <v>1</v>
      </c>
      <c r="AB1034" s="16" t="str">
        <v>E25</v>
      </c>
    </row>
    <row r="1035" spans="1:28" x14ac:dyDescent="0.35">
      <c r="A1035" s="331">
        <v>45724</v>
      </c>
      <c r="B1035" s="330" t="str">
        <v>EuroAirlines</v>
      </c>
      <c r="C1035" s="330" t="str">
        <v>Distributor</v>
      </c>
      <c r="D1035" s="330" t="str">
        <v>AMADEUS</v>
      </c>
      <c r="E1035" s="330" t="str">
        <v>11LYDZ</v>
      </c>
      <c r="F1035" s="330" t="str">
        <v>RT</v>
      </c>
      <c r="G1035" s="330" t="str">
        <v>Outbound</v>
      </c>
      <c r="H1035" s="330" t="str">
        <v>4S6004</v>
      </c>
      <c r="I1035" s="331" t="str">
        <v>BRI-SSH</v>
      </c>
      <c r="J1035" s="884">
        <v>45773</v>
      </c>
      <c r="K1035" s="330">
        <v>1</v>
      </c>
      <c r="L1035" s="330">
        <v>1</v>
      </c>
      <c r="M1035" s="330">
        <v>250</v>
      </c>
      <c r="N1035" s="330">
        <v>19.420000000000002</v>
      </c>
      <c r="O1035" s="330">
        <v>40</v>
      </c>
      <c r="P1035" s="330">
        <v>309.42</v>
      </c>
      <c r="Q1035" s="330" t="str">
        <v>Confirmed</v>
      </c>
      <c r="R1035" s="330" t="str">
        <v>Closed Deal</v>
      </c>
      <c r="S1035" s="330" t="str">
        <v>BRI</v>
      </c>
      <c r="T1035" s="330" t="str">
        <v>SSH</v>
      </c>
      <c r="U1035" s="330" t="str">
        <v>BRI</v>
      </c>
      <c r="V1035" s="330">
        <v>6</v>
      </c>
      <c r="W1035" s="330">
        <v>49</v>
      </c>
      <c r="X1035" s="330" t="str">
        <v>E25-02B</v>
      </c>
      <c r="Y1035" s="330">
        <v>186</v>
      </c>
      <c r="Z1035" s="330">
        <v>167</v>
      </c>
      <c r="AA1035" s="330">
        <v>19</v>
      </c>
      <c r="AB1035" s="16" t="str">
        <v>E25</v>
      </c>
    </row>
    <row r="1036" spans="1:28" x14ac:dyDescent="0.35">
      <c r="A1036" s="331">
        <v>45724</v>
      </c>
      <c r="B1036" s="330" t="str">
        <v>EuroAirlines</v>
      </c>
      <c r="C1036" s="330" t="str">
        <v>Distributor</v>
      </c>
      <c r="D1036" s="330" t="str">
        <v>AMADEUS</v>
      </c>
      <c r="E1036" s="330" t="str">
        <v>11LYDZ</v>
      </c>
      <c r="F1036" s="330" t="str">
        <v>RT</v>
      </c>
      <c r="G1036" s="330" t="str">
        <v>Inbound</v>
      </c>
      <c r="H1036" s="330" t="str">
        <v>4S6003</v>
      </c>
      <c r="I1036" s="331" t="str">
        <v>SSH-BRI</v>
      </c>
      <c r="J1036" s="884">
        <v>45780</v>
      </c>
      <c r="K1036" s="330">
        <v>1</v>
      </c>
      <c r="L1036" s="330">
        <v>1</v>
      </c>
      <c r="M1036" s="330">
        <v>350</v>
      </c>
      <c r="N1036" s="330">
        <v>39.03</v>
      </c>
      <c r="O1036" s="330">
        <v>40</v>
      </c>
      <c r="P1036" s="330">
        <v>429.03</v>
      </c>
      <c r="Q1036" s="330" t="str">
        <v>Confirmed</v>
      </c>
      <c r="R1036" s="330" t="str">
        <v>Closed Deal</v>
      </c>
      <c r="S1036" s="330" t="str">
        <v>SSH</v>
      </c>
      <c r="T1036" s="330" t="str">
        <v>BRI</v>
      </c>
      <c r="U1036" s="330" t="str">
        <v>BRI</v>
      </c>
      <c r="V1036" s="330">
        <v>6</v>
      </c>
      <c r="W1036" s="330">
        <v>56</v>
      </c>
      <c r="X1036" s="330" t="str">
        <v>E25-02B</v>
      </c>
      <c r="Y1036" s="330">
        <v>186</v>
      </c>
      <c r="Z1036" s="330">
        <v>181</v>
      </c>
      <c r="AA1036" s="330">
        <v>5</v>
      </c>
      <c r="AB1036" s="16" t="str">
        <v>E25</v>
      </c>
    </row>
    <row r="1037" spans="1:28" x14ac:dyDescent="0.35">
      <c r="A1037" s="331">
        <v>45724</v>
      </c>
      <c r="B1037" s="330" t="str">
        <v>EuroAirlines</v>
      </c>
      <c r="C1037" s="330" t="str">
        <v>Distributor</v>
      </c>
      <c r="D1037" s="330" t="str">
        <v>AMADEUS</v>
      </c>
      <c r="E1037" s="330" t="str">
        <v>11LYDZ</v>
      </c>
      <c r="F1037" s="330" t="str">
        <v>RT</v>
      </c>
      <c r="G1037" s="330" t="str">
        <v>Outbound</v>
      </c>
      <c r="H1037" s="330" t="str">
        <v>4S6004</v>
      </c>
      <c r="I1037" s="331" t="str">
        <v>BRI-SSH</v>
      </c>
      <c r="J1037" s="884">
        <v>45773</v>
      </c>
      <c r="K1037" s="330">
        <v>1</v>
      </c>
      <c r="L1037" s="330">
        <v>1</v>
      </c>
      <c r="M1037" s="330">
        <v>250</v>
      </c>
      <c r="N1037" s="330">
        <v>19.420000000000002</v>
      </c>
      <c r="O1037" s="330">
        <v>40</v>
      </c>
      <c r="P1037" s="330">
        <v>309.42</v>
      </c>
      <c r="Q1037" s="330" t="str">
        <v>Confirmed</v>
      </c>
      <c r="R1037" s="330" t="str">
        <v>Closed Deal</v>
      </c>
      <c r="S1037" s="330" t="str">
        <v>BRI</v>
      </c>
      <c r="T1037" s="330" t="str">
        <v>SSH</v>
      </c>
      <c r="U1037" s="330" t="str">
        <v>BRI</v>
      </c>
      <c r="V1037" s="330">
        <v>6</v>
      </c>
      <c r="W1037" s="330">
        <v>49</v>
      </c>
      <c r="X1037" s="330" t="str">
        <v>E25-02B</v>
      </c>
      <c r="Y1037" s="330">
        <v>186</v>
      </c>
      <c r="Z1037" s="330">
        <v>167</v>
      </c>
      <c r="AA1037" s="330">
        <v>19</v>
      </c>
      <c r="AB1037" s="16" t="str">
        <v>E25</v>
      </c>
    </row>
    <row r="1038" spans="1:28" x14ac:dyDescent="0.35">
      <c r="A1038" s="331">
        <v>45724</v>
      </c>
      <c r="B1038" s="330" t="str">
        <v>EuroAirlines</v>
      </c>
      <c r="C1038" s="330" t="str">
        <v>Distributor</v>
      </c>
      <c r="D1038" s="330" t="str">
        <v>AMADEUS</v>
      </c>
      <c r="E1038" s="330" t="str">
        <v>11LYDZ</v>
      </c>
      <c r="F1038" s="330" t="str">
        <v>RT</v>
      </c>
      <c r="G1038" s="330" t="str">
        <v>Inbound</v>
      </c>
      <c r="H1038" s="330" t="str">
        <v>4S6003</v>
      </c>
      <c r="I1038" s="331" t="str">
        <v>SSH-BRI</v>
      </c>
      <c r="J1038" s="884">
        <v>45780</v>
      </c>
      <c r="K1038" s="330">
        <v>1</v>
      </c>
      <c r="L1038" s="330">
        <v>1</v>
      </c>
      <c r="M1038" s="330">
        <v>350</v>
      </c>
      <c r="N1038" s="330">
        <v>39.03</v>
      </c>
      <c r="O1038" s="330">
        <v>40</v>
      </c>
      <c r="P1038" s="330">
        <v>429.03</v>
      </c>
      <c r="Q1038" s="330" t="str">
        <v>Confirmed</v>
      </c>
      <c r="R1038" s="330" t="str">
        <v>Closed Deal</v>
      </c>
      <c r="S1038" s="330" t="str">
        <v>SSH</v>
      </c>
      <c r="T1038" s="330" t="str">
        <v>BRI</v>
      </c>
      <c r="U1038" s="330" t="str">
        <v>BRI</v>
      </c>
      <c r="V1038" s="330">
        <v>6</v>
      </c>
      <c r="W1038" s="330">
        <v>56</v>
      </c>
      <c r="X1038" s="330" t="str">
        <v>E25-02B</v>
      </c>
      <c r="Y1038" s="330">
        <v>186</v>
      </c>
      <c r="Z1038" s="330">
        <v>181</v>
      </c>
      <c r="AA1038" s="330">
        <v>5</v>
      </c>
      <c r="AB1038" s="16" t="str">
        <v>E25</v>
      </c>
    </row>
    <row r="1039" spans="1:28" x14ac:dyDescent="0.35">
      <c r="A1039" s="331">
        <v>45724</v>
      </c>
      <c r="B1039" s="330" t="str">
        <v>EuroAirlines</v>
      </c>
      <c r="C1039" s="330" t="str">
        <v>Distributor</v>
      </c>
      <c r="D1039" s="330" t="str">
        <v>AMADEUS</v>
      </c>
      <c r="E1039" s="330" t="str">
        <v>11LYDZ</v>
      </c>
      <c r="F1039" s="330" t="str">
        <v>RT</v>
      </c>
      <c r="G1039" s="330" t="str">
        <v>Outbound</v>
      </c>
      <c r="H1039" s="330" t="str">
        <v>4S6004</v>
      </c>
      <c r="I1039" s="331" t="str">
        <v>BRI-SSH</v>
      </c>
      <c r="J1039" s="884">
        <v>45773</v>
      </c>
      <c r="K1039" s="330">
        <v>1</v>
      </c>
      <c r="L1039" s="330">
        <v>1</v>
      </c>
      <c r="M1039" s="330">
        <v>250</v>
      </c>
      <c r="N1039" s="330">
        <v>19.420000000000002</v>
      </c>
      <c r="O1039" s="330">
        <v>40</v>
      </c>
      <c r="P1039" s="330">
        <v>309.42</v>
      </c>
      <c r="Q1039" s="330" t="str">
        <v>Confirmed</v>
      </c>
      <c r="R1039" s="330" t="str">
        <v>Closed Deal</v>
      </c>
      <c r="S1039" s="330" t="str">
        <v>BRI</v>
      </c>
      <c r="T1039" s="330" t="str">
        <v>SSH</v>
      </c>
      <c r="U1039" s="330" t="str">
        <v>BRI</v>
      </c>
      <c r="V1039" s="330">
        <v>6</v>
      </c>
      <c r="W1039" s="330">
        <v>49</v>
      </c>
      <c r="X1039" s="330" t="str">
        <v>E25-02B</v>
      </c>
      <c r="Y1039" s="330">
        <v>186</v>
      </c>
      <c r="Z1039" s="330">
        <v>167</v>
      </c>
      <c r="AA1039" s="330">
        <v>19</v>
      </c>
      <c r="AB1039" s="16" t="str">
        <v>E25</v>
      </c>
    </row>
    <row r="1040" spans="1:28" x14ac:dyDescent="0.35">
      <c r="A1040" s="331">
        <v>45724</v>
      </c>
      <c r="B1040" s="330" t="str">
        <v>EuroAirlines</v>
      </c>
      <c r="C1040" s="330" t="str">
        <v>Distributor</v>
      </c>
      <c r="D1040" s="330" t="str">
        <v>AMADEUS</v>
      </c>
      <c r="E1040" s="330" t="str">
        <v>11LYDZ</v>
      </c>
      <c r="F1040" s="330" t="str">
        <v>RT</v>
      </c>
      <c r="G1040" s="330" t="str">
        <v>Inbound</v>
      </c>
      <c r="H1040" s="330" t="str">
        <v>4S6003</v>
      </c>
      <c r="I1040" s="331" t="str">
        <v>SSH-BRI</v>
      </c>
      <c r="J1040" s="884">
        <v>45780</v>
      </c>
      <c r="K1040" s="330">
        <v>1</v>
      </c>
      <c r="L1040" s="330">
        <v>1</v>
      </c>
      <c r="M1040" s="330">
        <v>350</v>
      </c>
      <c r="N1040" s="330">
        <v>39.03</v>
      </c>
      <c r="O1040" s="330">
        <v>40</v>
      </c>
      <c r="P1040" s="330">
        <v>429.03</v>
      </c>
      <c r="Q1040" s="330" t="str">
        <v>Confirmed</v>
      </c>
      <c r="R1040" s="330" t="str">
        <v>Closed Deal</v>
      </c>
      <c r="S1040" s="330" t="str">
        <v>SSH</v>
      </c>
      <c r="T1040" s="330" t="str">
        <v>BRI</v>
      </c>
      <c r="U1040" s="330" t="str">
        <v>BRI</v>
      </c>
      <c r="V1040" s="330">
        <v>6</v>
      </c>
      <c r="W1040" s="330">
        <v>56</v>
      </c>
      <c r="X1040" s="330" t="str">
        <v>E25-02B</v>
      </c>
      <c r="Y1040" s="330">
        <v>186</v>
      </c>
      <c r="Z1040" s="330">
        <v>181</v>
      </c>
      <c r="AA1040" s="330">
        <v>5</v>
      </c>
      <c r="AB1040" s="16" t="str">
        <v>E25</v>
      </c>
    </row>
    <row r="1041" spans="1:28" x14ac:dyDescent="0.35">
      <c r="A1041" s="331">
        <v>45726</v>
      </c>
      <c r="B1041" s="330" t="str">
        <v>Genius</v>
      </c>
      <c r="C1041" s="330" t="str">
        <v>Distributor</v>
      </c>
      <c r="D1041" s="330" t="str">
        <v/>
      </c>
      <c r="E1041" s="330" t="str">
        <v/>
      </c>
      <c r="F1041" s="330" t="str">
        <v>OW</v>
      </c>
      <c r="G1041" s="330" t="str">
        <v>Outbound</v>
      </c>
      <c r="H1041" s="330" t="str">
        <v>4S6031</v>
      </c>
      <c r="I1041" s="331" t="str">
        <v>SSH-NAP</v>
      </c>
      <c r="J1041" s="884">
        <v>45781</v>
      </c>
      <c r="K1041" s="330">
        <v>2</v>
      </c>
      <c r="L1041" s="330">
        <v>2</v>
      </c>
      <c r="M1041" s="330">
        <v>175</v>
      </c>
      <c r="N1041" s="330">
        <v>0</v>
      </c>
      <c r="O1041" s="330">
        <v>0</v>
      </c>
      <c r="P1041" s="330">
        <v>350</v>
      </c>
      <c r="Q1041" s="330" t="str">
        <v>Confirmed</v>
      </c>
      <c r="R1041" s="330" t="str">
        <v>Closed Deal</v>
      </c>
      <c r="S1041" s="330" t="str">
        <v>SSH</v>
      </c>
      <c r="T1041" s="330" t="str">
        <v>NAP</v>
      </c>
      <c r="U1041" s="330" t="str">
        <v>NAP</v>
      </c>
      <c r="V1041" s="330">
        <v>7</v>
      </c>
      <c r="W1041" s="330">
        <v>55</v>
      </c>
      <c r="X1041" s="330" t="str">
        <v>E25-03B</v>
      </c>
      <c r="Y1041" s="330">
        <v>186</v>
      </c>
      <c r="Z1041" s="330">
        <v>187</v>
      </c>
      <c r="AA1041" s="330">
        <v>-1</v>
      </c>
      <c r="AB1041" s="16" t="str">
        <v>E25</v>
      </c>
    </row>
    <row r="1042" spans="1:28" x14ac:dyDescent="0.35">
      <c r="A1042" s="331">
        <v>45726</v>
      </c>
      <c r="B1042" s="330" t="str">
        <v>Genius</v>
      </c>
      <c r="C1042" s="330" t="str">
        <v>Distributor</v>
      </c>
      <c r="D1042" s="330" t="str">
        <v/>
      </c>
      <c r="E1042" s="330" t="str">
        <v/>
      </c>
      <c r="F1042" s="330" t="str">
        <v>OW</v>
      </c>
      <c r="G1042" s="330" t="str">
        <v>Outbound</v>
      </c>
      <c r="H1042" s="330" t="str">
        <v>4S6006</v>
      </c>
      <c r="I1042" s="331" t="str">
        <v>MXP-SSH</v>
      </c>
      <c r="J1042" s="884">
        <v>45765</v>
      </c>
      <c r="K1042" s="330">
        <v>3</v>
      </c>
      <c r="L1042" s="330">
        <v>3</v>
      </c>
      <c r="M1042" s="330">
        <v>325</v>
      </c>
      <c r="N1042" s="330">
        <v>0</v>
      </c>
      <c r="O1042" s="330">
        <v>0</v>
      </c>
      <c r="P1042" s="330">
        <v>975</v>
      </c>
      <c r="Q1042" s="330" t="str">
        <v>Confirmed</v>
      </c>
      <c r="R1042" s="330" t="str">
        <v>Closed Deal</v>
      </c>
      <c r="S1042" s="330" t="str">
        <v>MXP</v>
      </c>
      <c r="T1042" s="330" t="str">
        <v>SSH</v>
      </c>
      <c r="U1042" s="330" t="str">
        <v>MXP</v>
      </c>
      <c r="V1042" s="330">
        <v>5</v>
      </c>
      <c r="W1042" s="330">
        <v>39</v>
      </c>
      <c r="X1042" s="330" t="str">
        <v>E25-04</v>
      </c>
      <c r="Y1042" s="330">
        <v>186</v>
      </c>
      <c r="Z1042" s="330">
        <v>186</v>
      </c>
      <c r="AA1042" s="330">
        <v>0</v>
      </c>
      <c r="AB1042" s="16" t="str">
        <v>E25</v>
      </c>
    </row>
    <row r="1043" spans="1:28" x14ac:dyDescent="0.35">
      <c r="A1043" s="331">
        <v>45726</v>
      </c>
      <c r="B1043" s="330" t="str">
        <v>Genius</v>
      </c>
      <c r="C1043" s="330" t="str">
        <v>Distributor</v>
      </c>
      <c r="D1043" s="330" t="str">
        <v/>
      </c>
      <c r="E1043" s="330" t="str">
        <v/>
      </c>
      <c r="F1043" s="330" t="str">
        <v>OW</v>
      </c>
      <c r="G1043" s="330" t="str">
        <v>Outbound</v>
      </c>
      <c r="H1043" s="330" t="str">
        <v>4S6006</v>
      </c>
      <c r="I1043" s="331" t="str">
        <v>MXP-SSH</v>
      </c>
      <c r="J1043" s="884">
        <v>45772</v>
      </c>
      <c r="K1043" s="330">
        <v>2</v>
      </c>
      <c r="L1043" s="330">
        <v>2</v>
      </c>
      <c r="M1043" s="330">
        <v>200</v>
      </c>
      <c r="N1043" s="330">
        <v>0</v>
      </c>
      <c r="O1043" s="330">
        <v>0</v>
      </c>
      <c r="P1043" s="330">
        <v>400</v>
      </c>
      <c r="Q1043" s="330" t="str">
        <v>Confirmed</v>
      </c>
      <c r="R1043" s="330" t="str">
        <v>Closed Deal</v>
      </c>
      <c r="S1043" s="330" t="str">
        <v>MXP</v>
      </c>
      <c r="T1043" s="330" t="str">
        <v>SSH</v>
      </c>
      <c r="U1043" s="330" t="str">
        <v>MXP</v>
      </c>
      <c r="V1043" s="330">
        <v>5</v>
      </c>
      <c r="W1043" s="330">
        <v>46</v>
      </c>
      <c r="X1043" s="330" t="str">
        <v>E25-04</v>
      </c>
      <c r="Y1043" s="330">
        <v>186</v>
      </c>
      <c r="Z1043" s="330">
        <v>180</v>
      </c>
      <c r="AA1043" s="330">
        <v>6</v>
      </c>
      <c r="AB1043" s="16" t="str">
        <v>E25</v>
      </c>
    </row>
    <row r="1044" spans="1:28" x14ac:dyDescent="0.35">
      <c r="A1044" s="331">
        <v>45726</v>
      </c>
      <c r="B1044" s="330" t="str">
        <v>Genius</v>
      </c>
      <c r="C1044" s="330" t="str">
        <v>Distributor</v>
      </c>
      <c r="D1044" s="330" t="str">
        <v/>
      </c>
      <c r="E1044" s="330" t="str">
        <v/>
      </c>
      <c r="F1044" s="330" t="str">
        <v>OW</v>
      </c>
      <c r="G1044" s="330" t="str">
        <v>Outbound</v>
      </c>
      <c r="H1044" s="330" t="str">
        <v>4S6005</v>
      </c>
      <c r="I1044" s="331" t="str">
        <v>SSH-MXP</v>
      </c>
      <c r="J1044" s="884">
        <v>45779</v>
      </c>
      <c r="K1044" s="330">
        <v>4</v>
      </c>
      <c r="L1044" s="330">
        <v>4</v>
      </c>
      <c r="M1044" s="330">
        <v>200</v>
      </c>
      <c r="N1044" s="330">
        <v>0</v>
      </c>
      <c r="O1044" s="330">
        <v>0</v>
      </c>
      <c r="P1044" s="330">
        <v>800</v>
      </c>
      <c r="Q1044" s="330" t="str">
        <v>Confirmed</v>
      </c>
      <c r="R1044" s="330" t="str">
        <v>Closed Deal</v>
      </c>
      <c r="S1044" s="330" t="str">
        <v>SSH</v>
      </c>
      <c r="T1044" s="330" t="str">
        <v>MXP</v>
      </c>
      <c r="U1044" s="330" t="str">
        <v>MXP</v>
      </c>
      <c r="V1044" s="330">
        <v>5</v>
      </c>
      <c r="W1044" s="330">
        <v>53</v>
      </c>
      <c r="X1044" s="330" t="str">
        <v>E25-04</v>
      </c>
      <c r="Y1044" s="330">
        <v>186</v>
      </c>
      <c r="Z1044" s="330">
        <v>185</v>
      </c>
      <c r="AA1044" s="330">
        <v>1</v>
      </c>
      <c r="AB1044" s="16" t="str">
        <v>E25</v>
      </c>
    </row>
    <row r="1045" spans="1:28" x14ac:dyDescent="0.35">
      <c r="A1045" s="331">
        <v>45726</v>
      </c>
      <c r="B1045" s="330" t="str">
        <v>Genius</v>
      </c>
      <c r="C1045" s="330" t="str">
        <v>Distributor</v>
      </c>
      <c r="D1045" s="330" t="str">
        <v/>
      </c>
      <c r="E1045" s="330" t="str">
        <v/>
      </c>
      <c r="F1045" s="330" t="str">
        <v>OW</v>
      </c>
      <c r="G1045" s="330" t="str">
        <v>Outbound</v>
      </c>
      <c r="H1045" s="330" t="str">
        <v>4S6015</v>
      </c>
      <c r="I1045" s="331" t="str">
        <v>SSH-VRN</v>
      </c>
      <c r="J1045" s="884">
        <v>45766</v>
      </c>
      <c r="K1045" s="330">
        <v>6</v>
      </c>
      <c r="L1045" s="330">
        <v>6</v>
      </c>
      <c r="M1045" s="330">
        <v>175</v>
      </c>
      <c r="N1045" s="330">
        <v>0</v>
      </c>
      <c r="O1045" s="330">
        <v>0</v>
      </c>
      <c r="P1045" s="330">
        <v>1050</v>
      </c>
      <c r="Q1045" s="330" t="str">
        <v>Confirmed</v>
      </c>
      <c r="R1045" s="330" t="str">
        <v>Closed Deal</v>
      </c>
      <c r="S1045" s="330" t="str">
        <v>SSH</v>
      </c>
      <c r="T1045" s="330" t="str">
        <v>VRN</v>
      </c>
      <c r="U1045" s="330" t="str">
        <v>VRN</v>
      </c>
      <c r="V1045" s="330">
        <v>6</v>
      </c>
      <c r="W1045" s="330">
        <v>40</v>
      </c>
      <c r="X1045" s="330" t="str">
        <v>E25-05B</v>
      </c>
      <c r="Y1045" s="330">
        <v>186</v>
      </c>
      <c r="Z1045" s="330">
        <v>67</v>
      </c>
      <c r="AA1045" s="330">
        <v>119</v>
      </c>
      <c r="AB1045" s="16" t="str">
        <v>E25</v>
      </c>
    </row>
    <row r="1046" spans="1:28" x14ac:dyDescent="0.35">
      <c r="A1046" s="331">
        <v>45726</v>
      </c>
      <c r="B1046" s="330" t="str">
        <v>Genius</v>
      </c>
      <c r="C1046" s="330" t="str">
        <v>Distributor</v>
      </c>
      <c r="D1046" s="330" t="str">
        <v/>
      </c>
      <c r="E1046" s="330" t="str">
        <v/>
      </c>
      <c r="F1046" s="330" t="str">
        <v>OW</v>
      </c>
      <c r="G1046" s="330" t="str">
        <v>Outbound</v>
      </c>
      <c r="H1046" s="330" t="str">
        <v>4S6018</v>
      </c>
      <c r="I1046" s="331" t="str">
        <v>NAP-SSH</v>
      </c>
      <c r="J1046" s="884">
        <v>45772</v>
      </c>
      <c r="K1046" s="330">
        <v>10</v>
      </c>
      <c r="L1046" s="330">
        <v>10</v>
      </c>
      <c r="M1046" s="330">
        <v>200</v>
      </c>
      <c r="N1046" s="330">
        <v>0</v>
      </c>
      <c r="O1046" s="330">
        <v>0</v>
      </c>
      <c r="P1046" s="330">
        <v>2000</v>
      </c>
      <c r="Q1046" s="330" t="str">
        <v>Confirmed</v>
      </c>
      <c r="R1046" s="330" t="str">
        <v>Closed Deal</v>
      </c>
      <c r="S1046" s="330" t="str">
        <v>NAP</v>
      </c>
      <c r="T1046" s="330" t="str">
        <v>SSH</v>
      </c>
      <c r="U1046" s="330" t="str">
        <v>NAP</v>
      </c>
      <c r="V1046" s="330">
        <v>5</v>
      </c>
      <c r="W1046" s="330">
        <v>46</v>
      </c>
      <c r="X1046" s="330" t="str">
        <v>E25-08</v>
      </c>
      <c r="Y1046" s="330">
        <v>186</v>
      </c>
      <c r="Z1046" s="330">
        <v>184</v>
      </c>
      <c r="AA1046" s="330">
        <v>2</v>
      </c>
      <c r="AB1046" s="16" t="str">
        <v>E25</v>
      </c>
    </row>
    <row r="1047" spans="1:28" x14ac:dyDescent="0.35">
      <c r="A1047" s="331">
        <v>45726</v>
      </c>
      <c r="B1047" s="330" t="str">
        <v>Genius</v>
      </c>
      <c r="C1047" s="330" t="str">
        <v>Distributor</v>
      </c>
      <c r="D1047" s="330" t="str">
        <v/>
      </c>
      <c r="E1047" s="330" t="str">
        <v/>
      </c>
      <c r="F1047" s="330" t="str">
        <v>OW</v>
      </c>
      <c r="G1047" s="330" t="str">
        <v>Outbound</v>
      </c>
      <c r="H1047" s="330" t="str">
        <v>4S6017</v>
      </c>
      <c r="I1047" s="331" t="str">
        <v>SSH-NAP</v>
      </c>
      <c r="J1047" s="884">
        <v>45779</v>
      </c>
      <c r="K1047" s="330">
        <v>11</v>
      </c>
      <c r="L1047" s="330">
        <v>11</v>
      </c>
      <c r="M1047" s="330">
        <v>200</v>
      </c>
      <c r="N1047" s="330">
        <v>0</v>
      </c>
      <c r="O1047" s="330">
        <v>0</v>
      </c>
      <c r="P1047" s="330">
        <v>2200</v>
      </c>
      <c r="Q1047" s="330" t="str">
        <v>Confirmed</v>
      </c>
      <c r="R1047" s="330" t="str">
        <v>Closed Deal</v>
      </c>
      <c r="S1047" s="330" t="str">
        <v>SSH</v>
      </c>
      <c r="T1047" s="330" t="str">
        <v>NAP</v>
      </c>
      <c r="U1047" s="330" t="str">
        <v>NAP</v>
      </c>
      <c r="V1047" s="330">
        <v>5</v>
      </c>
      <c r="W1047" s="330">
        <v>53</v>
      </c>
      <c r="X1047" s="330" t="str">
        <v>E25-08</v>
      </c>
      <c r="Y1047" s="330">
        <v>186</v>
      </c>
      <c r="Z1047" s="330">
        <v>189</v>
      </c>
      <c r="AA1047" s="330">
        <v>-3</v>
      </c>
      <c r="AB1047" s="16" t="str">
        <v>E25</v>
      </c>
    </row>
    <row r="1048" spans="1:28" x14ac:dyDescent="0.35">
      <c r="A1048" s="331">
        <v>45726</v>
      </c>
      <c r="B1048" s="330" t="str">
        <v>Genius</v>
      </c>
      <c r="C1048" s="330" t="str">
        <v>Distributor</v>
      </c>
      <c r="D1048" s="330" t="str">
        <v/>
      </c>
      <c r="E1048" s="330" t="str">
        <v/>
      </c>
      <c r="F1048" s="330" t="str">
        <v>OW</v>
      </c>
      <c r="G1048" s="330" t="str">
        <v>Outbound</v>
      </c>
      <c r="H1048" s="330" t="str">
        <v>SE5446</v>
      </c>
      <c r="I1048" s="331" t="str">
        <v>SSH-NAP</v>
      </c>
      <c r="J1048" s="884">
        <v>45779</v>
      </c>
      <c r="K1048" s="330">
        <v>8</v>
      </c>
      <c r="L1048" s="330">
        <v>8</v>
      </c>
      <c r="M1048" s="330">
        <v>200</v>
      </c>
      <c r="N1048" s="330">
        <v>0</v>
      </c>
      <c r="O1048" s="330">
        <v>0</v>
      </c>
      <c r="P1048" s="330">
        <v>1600</v>
      </c>
      <c r="Q1048" s="330" t="str">
        <v>Confirmed</v>
      </c>
      <c r="R1048" s="330" t="str">
        <v>Closed Deal</v>
      </c>
      <c r="S1048" s="330" t="str">
        <v>SSH</v>
      </c>
      <c r="T1048" s="330" t="str">
        <v>NAP</v>
      </c>
      <c r="U1048" s="330" t="str">
        <v>NAP</v>
      </c>
      <c r="V1048" s="330">
        <v>5</v>
      </c>
      <c r="W1048" s="330">
        <v>53</v>
      </c>
      <c r="X1048" s="330" t="str">
        <v>E25-09B</v>
      </c>
      <c r="Y1048" s="330">
        <v>77</v>
      </c>
      <c r="Z1048" s="330">
        <v>76</v>
      </c>
      <c r="AA1048" s="330">
        <v>1</v>
      </c>
      <c r="AB1048" s="16" t="str">
        <v>E25</v>
      </c>
    </row>
    <row r="1049" spans="1:28" x14ac:dyDescent="0.35">
      <c r="A1049" s="331">
        <v>45726</v>
      </c>
      <c r="B1049" s="330" t="str">
        <v>Genius</v>
      </c>
      <c r="C1049" s="330" t="str">
        <v>Distributor</v>
      </c>
      <c r="D1049" s="330" t="str">
        <v/>
      </c>
      <c r="E1049" s="330" t="str">
        <v/>
      </c>
      <c r="F1049" s="330" t="str">
        <v>OW</v>
      </c>
      <c r="G1049" s="330" t="str">
        <v>Outbound</v>
      </c>
      <c r="H1049" s="330" t="str">
        <v>4S6006</v>
      </c>
      <c r="I1049" s="331" t="str">
        <v>NAP-SSH</v>
      </c>
      <c r="J1049" s="884">
        <v>45880</v>
      </c>
      <c r="K1049" s="330">
        <v>6</v>
      </c>
      <c r="L1049" s="330">
        <v>6</v>
      </c>
      <c r="M1049" s="330">
        <v>280</v>
      </c>
      <c r="N1049" s="330">
        <v>0</v>
      </c>
      <c r="O1049" s="330">
        <v>0</v>
      </c>
      <c r="P1049" s="330">
        <v>1680</v>
      </c>
      <c r="Q1049" s="330" t="str">
        <v>Confirmed</v>
      </c>
      <c r="R1049" s="330" t="str">
        <v>Closed Deal</v>
      </c>
      <c r="S1049" s="330" t="str">
        <v>NAP</v>
      </c>
      <c r="T1049" s="330" t="str">
        <v>SSH</v>
      </c>
      <c r="U1049" s="330" t="str">
        <v>NAP</v>
      </c>
      <c r="V1049" s="330">
        <v>1</v>
      </c>
      <c r="W1049" s="330">
        <v>154</v>
      </c>
      <c r="X1049" s="330" t="str">
        <v>S25-08</v>
      </c>
      <c r="Y1049" s="330">
        <v>186</v>
      </c>
      <c r="Z1049" s="330">
        <v>153</v>
      </c>
      <c r="AA1049" s="330">
        <v>33</v>
      </c>
      <c r="AB1049" s="16" t="str">
        <v>S25</v>
      </c>
    </row>
    <row r="1050" spans="1:28" x14ac:dyDescent="0.35">
      <c r="A1050" s="331">
        <v>45726</v>
      </c>
      <c r="B1050" s="330" t="str">
        <v>Genius</v>
      </c>
      <c r="C1050" s="330" t="str">
        <v>Distributor</v>
      </c>
      <c r="D1050" s="330" t="str">
        <v/>
      </c>
      <c r="E1050" s="330" t="str">
        <v/>
      </c>
      <c r="F1050" s="330" t="str">
        <v>OW</v>
      </c>
      <c r="G1050" s="330" t="str">
        <v>Outbound</v>
      </c>
      <c r="H1050" s="330" t="str">
        <v>4S6005</v>
      </c>
      <c r="I1050" s="331" t="str">
        <v>SSH-NAP</v>
      </c>
      <c r="J1050" s="884">
        <v>45894</v>
      </c>
      <c r="K1050" s="330">
        <v>4</v>
      </c>
      <c r="L1050" s="330">
        <v>4</v>
      </c>
      <c r="M1050" s="330">
        <v>320</v>
      </c>
      <c r="N1050" s="330">
        <v>0</v>
      </c>
      <c r="O1050" s="330">
        <v>0</v>
      </c>
      <c r="P1050" s="330">
        <v>1280</v>
      </c>
      <c r="Q1050" s="330" t="str">
        <v>Confirmed</v>
      </c>
      <c r="R1050" s="330" t="str">
        <v>Closed Deal</v>
      </c>
      <c r="S1050" s="330" t="str">
        <v>SSH</v>
      </c>
      <c r="T1050" s="330" t="str">
        <v>NAP</v>
      </c>
      <c r="U1050" s="330" t="str">
        <v>NAP</v>
      </c>
      <c r="V1050" s="330">
        <v>1</v>
      </c>
      <c r="W1050" s="330">
        <v>168</v>
      </c>
      <c r="X1050" s="330" t="str">
        <v>S25-08</v>
      </c>
      <c r="Y1050" s="330">
        <v>186</v>
      </c>
      <c r="Z1050" s="330">
        <v>138</v>
      </c>
      <c r="AA1050" s="330">
        <v>48</v>
      </c>
      <c r="AB1050" s="16" t="str">
        <v>S25</v>
      </c>
    </row>
    <row r="1051" spans="1:28" x14ac:dyDescent="0.35">
      <c r="A1051" s="331">
        <v>45726</v>
      </c>
      <c r="B1051" s="330" t="str">
        <v>Genius</v>
      </c>
      <c r="C1051" s="330" t="str">
        <v>Distributor</v>
      </c>
      <c r="D1051" s="330" t="str">
        <v/>
      </c>
      <c r="E1051" s="330" t="str">
        <v/>
      </c>
      <c r="F1051" s="330" t="str">
        <v>OW</v>
      </c>
      <c r="G1051" s="330" t="str">
        <v>Outbound</v>
      </c>
      <c r="H1051" s="330" t="str">
        <v>NP8101</v>
      </c>
      <c r="I1051" s="331" t="str">
        <v>HRG-NAP</v>
      </c>
      <c r="J1051" s="884">
        <v>45894</v>
      </c>
      <c r="K1051" s="330">
        <v>3</v>
      </c>
      <c r="L1051" s="330">
        <v>3</v>
      </c>
      <c r="M1051" s="330">
        <v>240</v>
      </c>
      <c r="N1051" s="330">
        <v>0</v>
      </c>
      <c r="O1051" s="330">
        <v>0</v>
      </c>
      <c r="P1051" s="330">
        <v>720</v>
      </c>
      <c r="Q1051" s="330" t="str">
        <v>Confirmed</v>
      </c>
      <c r="R1051" s="330" t="str">
        <v>Closed Deal</v>
      </c>
      <c r="S1051" s="330" t="str">
        <v>HRG</v>
      </c>
      <c r="T1051" s="330" t="str">
        <v>NAP</v>
      </c>
      <c r="U1051" s="330" t="str">
        <v>NAP</v>
      </c>
      <c r="V1051" s="330">
        <v>1</v>
      </c>
      <c r="W1051" s="330">
        <v>168</v>
      </c>
      <c r="X1051" s="330" t="str">
        <v>S25-13</v>
      </c>
      <c r="Y1051" s="330">
        <v>176</v>
      </c>
      <c r="Z1051" s="330">
        <v>166</v>
      </c>
      <c r="AA1051" s="330">
        <v>10</v>
      </c>
      <c r="AB1051" s="16" t="str">
        <v>S25</v>
      </c>
    </row>
    <row r="1052" spans="1:28" x14ac:dyDescent="0.35">
      <c r="A1052" s="331">
        <v>45726</v>
      </c>
      <c r="B1052" s="330" t="str">
        <v>Alpitour</v>
      </c>
      <c r="C1052" s="330" t="str">
        <v>Tour Operator</v>
      </c>
      <c r="D1052" s="330" t="str">
        <v/>
      </c>
      <c r="E1052" s="330" t="str">
        <v/>
      </c>
      <c r="F1052" s="330" t="str">
        <v>RT</v>
      </c>
      <c r="G1052" s="330" t="str">
        <v>Outbound</v>
      </c>
      <c r="H1052" s="330" t="str">
        <v>UJ7001</v>
      </c>
      <c r="I1052" s="331" t="str">
        <v>PMO-SSH</v>
      </c>
      <c r="J1052" s="884">
        <v>45858</v>
      </c>
      <c r="K1052" s="330">
        <v>20</v>
      </c>
      <c r="L1052" s="330">
        <v>20</v>
      </c>
      <c r="M1052" s="330">
        <v>215</v>
      </c>
      <c r="N1052" s="330">
        <v>0</v>
      </c>
      <c r="O1052" s="330">
        <v>0</v>
      </c>
      <c r="P1052" s="330">
        <v>4300</v>
      </c>
      <c r="Q1052" s="330" t="str">
        <v>Confirmed</v>
      </c>
      <c r="R1052" s="330" t="str">
        <v>Signed</v>
      </c>
      <c r="S1052" s="330" t="str">
        <v>PMO</v>
      </c>
      <c r="T1052" s="330" t="str">
        <v>SSH</v>
      </c>
      <c r="U1052" s="330" t="str">
        <v>PMO</v>
      </c>
      <c r="V1052" s="330">
        <v>7</v>
      </c>
      <c r="W1052" s="330">
        <v>132</v>
      </c>
      <c r="X1052" s="330" t="str">
        <v>S25-16</v>
      </c>
      <c r="Y1052" s="330">
        <v>21</v>
      </c>
      <c r="Z1052" s="330">
        <v>21</v>
      </c>
      <c r="AA1052" s="330">
        <v>0</v>
      </c>
      <c r="AB1052" s="16" t="str">
        <v>S25</v>
      </c>
    </row>
    <row r="1053" spans="1:28" x14ac:dyDescent="0.35">
      <c r="A1053" s="331">
        <v>45726</v>
      </c>
      <c r="B1053" s="330" t="str">
        <v>Alpitour</v>
      </c>
      <c r="C1053" s="330" t="str">
        <v>Tour Operator</v>
      </c>
      <c r="D1053" s="330" t="str">
        <v/>
      </c>
      <c r="E1053" s="330" t="str">
        <v/>
      </c>
      <c r="F1053" s="330" t="str">
        <v>RT</v>
      </c>
      <c r="G1053" s="330" t="str">
        <v>Outbound</v>
      </c>
      <c r="H1053" s="330" t="str">
        <v>UJ7001</v>
      </c>
      <c r="I1053" s="331" t="str">
        <v>PMO-SSH</v>
      </c>
      <c r="J1053" s="884">
        <v>45865</v>
      </c>
      <c r="K1053" s="330">
        <v>20</v>
      </c>
      <c r="L1053" s="330">
        <v>20</v>
      </c>
      <c r="M1053" s="330">
        <v>215</v>
      </c>
      <c r="N1053" s="330">
        <v>0</v>
      </c>
      <c r="O1053" s="330">
        <v>0</v>
      </c>
      <c r="P1053" s="330">
        <v>4300</v>
      </c>
      <c r="Q1053" s="330" t="str">
        <v>Confirmed</v>
      </c>
      <c r="R1053" s="330" t="str">
        <v>Signed</v>
      </c>
      <c r="S1053" s="330" t="str">
        <v>PMO</v>
      </c>
      <c r="T1053" s="330" t="str">
        <v>SSH</v>
      </c>
      <c r="U1053" s="330" t="str">
        <v>PMO</v>
      </c>
      <c r="V1053" s="330">
        <v>7</v>
      </c>
      <c r="W1053" s="330">
        <v>139</v>
      </c>
      <c r="X1053" s="330" t="str">
        <v>S25-16</v>
      </c>
      <c r="Y1053" s="330">
        <v>20</v>
      </c>
      <c r="Z1053" s="330">
        <v>20</v>
      </c>
      <c r="AA1053" s="330">
        <v>0</v>
      </c>
      <c r="AB1053" s="16" t="str">
        <v>S25</v>
      </c>
    </row>
    <row r="1054" spans="1:28" x14ac:dyDescent="0.35">
      <c r="A1054" s="331">
        <v>45726</v>
      </c>
      <c r="B1054" s="330" t="str">
        <v>Alpitour</v>
      </c>
      <c r="C1054" s="330" t="str">
        <v>Tour Operator</v>
      </c>
      <c r="D1054" s="330" t="str">
        <v/>
      </c>
      <c r="E1054" s="330" t="str">
        <v/>
      </c>
      <c r="F1054" s="330" t="str">
        <v>RT</v>
      </c>
      <c r="G1054" s="330" t="str">
        <v>Outbound</v>
      </c>
      <c r="H1054" s="330" t="str">
        <v>UJ7001</v>
      </c>
      <c r="I1054" s="331" t="str">
        <v>PMO-SSH</v>
      </c>
      <c r="J1054" s="884">
        <v>45872</v>
      </c>
      <c r="K1054" s="330">
        <v>20</v>
      </c>
      <c r="L1054" s="330">
        <v>20</v>
      </c>
      <c r="M1054" s="330">
        <v>215</v>
      </c>
      <c r="N1054" s="330">
        <v>0</v>
      </c>
      <c r="O1054" s="330">
        <v>0</v>
      </c>
      <c r="P1054" s="330">
        <v>4300</v>
      </c>
      <c r="Q1054" s="330" t="str">
        <v>Confirmed</v>
      </c>
      <c r="R1054" s="330" t="str">
        <v>Signed</v>
      </c>
      <c r="S1054" s="330" t="str">
        <v>PMO</v>
      </c>
      <c r="T1054" s="330" t="str">
        <v>SSH</v>
      </c>
      <c r="U1054" s="330" t="str">
        <v>PMO</v>
      </c>
      <c r="V1054" s="330">
        <v>7</v>
      </c>
      <c r="W1054" s="330">
        <v>146</v>
      </c>
      <c r="X1054" s="330" t="str">
        <v>S25-16</v>
      </c>
      <c r="Y1054" s="330">
        <v>20</v>
      </c>
      <c r="Z1054" s="330">
        <v>20</v>
      </c>
      <c r="AA1054" s="330">
        <v>0</v>
      </c>
      <c r="AB1054" s="16" t="str">
        <v>S25</v>
      </c>
    </row>
    <row r="1055" spans="1:28" x14ac:dyDescent="0.35">
      <c r="A1055" s="331">
        <v>45726</v>
      </c>
      <c r="B1055" s="330" t="str">
        <v>Alpitour</v>
      </c>
      <c r="C1055" s="330" t="str">
        <v>Tour Operator</v>
      </c>
      <c r="D1055" s="330" t="str">
        <v/>
      </c>
      <c r="E1055" s="330" t="str">
        <v/>
      </c>
      <c r="F1055" s="330" t="str">
        <v>RT</v>
      </c>
      <c r="G1055" s="330" t="str">
        <v>Outbound</v>
      </c>
      <c r="H1055" s="330" t="str">
        <v>UJ7001</v>
      </c>
      <c r="I1055" s="331" t="str">
        <v>PMO-SSH</v>
      </c>
      <c r="J1055" s="884">
        <v>45879</v>
      </c>
      <c r="K1055" s="330">
        <v>20</v>
      </c>
      <c r="L1055" s="330">
        <v>20</v>
      </c>
      <c r="M1055" s="330">
        <v>215</v>
      </c>
      <c r="N1055" s="330">
        <v>0</v>
      </c>
      <c r="O1055" s="330">
        <v>0</v>
      </c>
      <c r="P1055" s="330">
        <v>4300</v>
      </c>
      <c r="Q1055" s="330" t="str">
        <v>Confirmed</v>
      </c>
      <c r="R1055" s="330" t="str">
        <v>Signed</v>
      </c>
      <c r="S1055" s="330" t="str">
        <v>PMO</v>
      </c>
      <c r="T1055" s="330" t="str">
        <v>SSH</v>
      </c>
      <c r="U1055" s="330" t="str">
        <v>PMO</v>
      </c>
      <c r="V1055" s="330">
        <v>7</v>
      </c>
      <c r="W1055" s="330">
        <v>153</v>
      </c>
      <c r="X1055" s="330" t="str">
        <v>S25-16</v>
      </c>
      <c r="Y1055" s="330">
        <v>20</v>
      </c>
      <c r="Z1055" s="330">
        <v>20</v>
      </c>
      <c r="AA1055" s="330">
        <v>0</v>
      </c>
      <c r="AB1055" s="16" t="str">
        <v>S25</v>
      </c>
    </row>
    <row r="1056" spans="1:28" x14ac:dyDescent="0.35">
      <c r="A1056" s="331">
        <v>45726</v>
      </c>
      <c r="B1056" s="330" t="str">
        <v>Alpitour</v>
      </c>
      <c r="C1056" s="330" t="str">
        <v>Tour Operator</v>
      </c>
      <c r="D1056" s="330" t="str">
        <v/>
      </c>
      <c r="E1056" s="330" t="str">
        <v/>
      </c>
      <c r="F1056" s="330" t="str">
        <v>RT</v>
      </c>
      <c r="G1056" s="330" t="str">
        <v>Outbound</v>
      </c>
      <c r="H1056" s="330" t="str">
        <v>UJ7001</v>
      </c>
      <c r="I1056" s="331" t="str">
        <v>PMO-SSH</v>
      </c>
      <c r="J1056" s="884">
        <v>45886</v>
      </c>
      <c r="K1056" s="330">
        <v>20</v>
      </c>
      <c r="L1056" s="330">
        <v>20</v>
      </c>
      <c r="M1056" s="330">
        <v>215</v>
      </c>
      <c r="N1056" s="330">
        <v>0</v>
      </c>
      <c r="O1056" s="330">
        <v>0</v>
      </c>
      <c r="P1056" s="330">
        <v>4300</v>
      </c>
      <c r="Q1056" s="330" t="str">
        <v>Confirmed</v>
      </c>
      <c r="R1056" s="330" t="str">
        <v>Signed</v>
      </c>
      <c r="S1056" s="330" t="str">
        <v>PMO</v>
      </c>
      <c r="T1056" s="330" t="str">
        <v>SSH</v>
      </c>
      <c r="U1056" s="330" t="str">
        <v>PMO</v>
      </c>
      <c r="V1056" s="330">
        <v>7</v>
      </c>
      <c r="W1056" s="330">
        <v>160</v>
      </c>
      <c r="X1056" s="330" t="str">
        <v>S25-16</v>
      </c>
      <c r="Y1056" s="330">
        <v>20</v>
      </c>
      <c r="Z1056" s="330">
        <v>20</v>
      </c>
      <c r="AA1056" s="330">
        <v>0</v>
      </c>
      <c r="AB1056" s="16" t="str">
        <v>S25</v>
      </c>
    </row>
    <row r="1057" spans="1:28" x14ac:dyDescent="0.35">
      <c r="A1057" s="331">
        <v>45726</v>
      </c>
      <c r="B1057" s="330" t="str">
        <v>Alpitour</v>
      </c>
      <c r="C1057" s="330" t="str">
        <v>Tour Operator</v>
      </c>
      <c r="D1057" s="330" t="str">
        <v/>
      </c>
      <c r="E1057" s="330" t="str">
        <v/>
      </c>
      <c r="F1057" s="330" t="str">
        <v>RT</v>
      </c>
      <c r="G1057" s="330" t="str">
        <v>Outbound</v>
      </c>
      <c r="H1057" s="330" t="str">
        <v>UJ7001</v>
      </c>
      <c r="I1057" s="331" t="str">
        <v>PMO-SSH</v>
      </c>
      <c r="J1057" s="884">
        <v>45893</v>
      </c>
      <c r="K1057" s="330">
        <v>20</v>
      </c>
      <c r="L1057" s="330">
        <v>20</v>
      </c>
      <c r="M1057" s="330">
        <v>215</v>
      </c>
      <c r="N1057" s="330">
        <v>0</v>
      </c>
      <c r="O1057" s="330">
        <v>0</v>
      </c>
      <c r="P1057" s="330">
        <v>4300</v>
      </c>
      <c r="Q1057" s="330" t="str">
        <v>Confirmed</v>
      </c>
      <c r="R1057" s="330" t="str">
        <v>Signed</v>
      </c>
      <c r="S1057" s="330" t="str">
        <v>PMO</v>
      </c>
      <c r="T1057" s="330" t="str">
        <v>SSH</v>
      </c>
      <c r="U1057" s="330" t="str">
        <v>PMO</v>
      </c>
      <c r="V1057" s="330">
        <v>7</v>
      </c>
      <c r="W1057" s="330">
        <v>167</v>
      </c>
      <c r="X1057" s="330" t="str">
        <v>S25-16</v>
      </c>
      <c r="Y1057" s="330">
        <v>20</v>
      </c>
      <c r="Z1057" s="330">
        <v>20</v>
      </c>
      <c r="AA1057" s="330">
        <v>0</v>
      </c>
      <c r="AB1057" s="16" t="str">
        <v>S25</v>
      </c>
    </row>
    <row r="1058" spans="1:28" x14ac:dyDescent="0.35">
      <c r="A1058" s="331">
        <v>45726</v>
      </c>
      <c r="B1058" s="330" t="str">
        <v>Alpitour</v>
      </c>
      <c r="C1058" s="330" t="str">
        <v>Tour Operator</v>
      </c>
      <c r="D1058" s="330" t="str">
        <v/>
      </c>
      <c r="E1058" s="330" t="str">
        <v/>
      </c>
      <c r="F1058" s="330" t="str">
        <v>RT</v>
      </c>
      <c r="G1058" s="330" t="str">
        <v>Outbound</v>
      </c>
      <c r="H1058" s="330" t="str">
        <v>UJ7001</v>
      </c>
      <c r="I1058" s="331" t="str">
        <v>PMO-SSH</v>
      </c>
      <c r="J1058" s="884">
        <v>45900</v>
      </c>
      <c r="K1058" s="330">
        <v>20</v>
      </c>
      <c r="L1058" s="330">
        <v>20</v>
      </c>
      <c r="M1058" s="330">
        <v>215</v>
      </c>
      <c r="N1058" s="330">
        <v>0</v>
      </c>
      <c r="O1058" s="330">
        <v>0</v>
      </c>
      <c r="P1058" s="330">
        <v>4300</v>
      </c>
      <c r="Q1058" s="330" t="str">
        <v>Confirmed</v>
      </c>
      <c r="R1058" s="330" t="str">
        <v>Signed</v>
      </c>
      <c r="S1058" s="330" t="str">
        <v>PMO</v>
      </c>
      <c r="T1058" s="330" t="str">
        <v>SSH</v>
      </c>
      <c r="U1058" s="330" t="str">
        <v>PMO</v>
      </c>
      <c r="V1058" s="330">
        <v>7</v>
      </c>
      <c r="W1058" s="330">
        <v>174</v>
      </c>
      <c r="X1058" s="330" t="str">
        <v>S25-16</v>
      </c>
      <c r="Y1058" s="330">
        <v>22</v>
      </c>
      <c r="Z1058" s="330">
        <v>22</v>
      </c>
      <c r="AA1058" s="330">
        <v>0</v>
      </c>
      <c r="AB1058" s="16" t="str">
        <v>S25</v>
      </c>
    </row>
    <row r="1059" spans="1:28" x14ac:dyDescent="0.35">
      <c r="A1059" s="331">
        <v>45726</v>
      </c>
      <c r="B1059" s="330" t="str">
        <v>Alpitour</v>
      </c>
      <c r="C1059" s="330" t="str">
        <v>Tour Operator</v>
      </c>
      <c r="D1059" s="330" t="str">
        <v/>
      </c>
      <c r="E1059" s="330" t="str">
        <v/>
      </c>
      <c r="F1059" s="330" t="str">
        <v>RT</v>
      </c>
      <c r="G1059" s="330" t="str">
        <v>Outbound</v>
      </c>
      <c r="H1059" s="330" t="str">
        <v>UJ7001</v>
      </c>
      <c r="I1059" s="331" t="str">
        <v>PMO-SSH</v>
      </c>
      <c r="J1059" s="884">
        <v>45907</v>
      </c>
      <c r="K1059" s="330">
        <v>20</v>
      </c>
      <c r="L1059" s="330">
        <v>20</v>
      </c>
      <c r="M1059" s="330">
        <v>215</v>
      </c>
      <c r="N1059" s="330">
        <v>0</v>
      </c>
      <c r="O1059" s="330">
        <v>0</v>
      </c>
      <c r="P1059" s="330">
        <v>4300</v>
      </c>
      <c r="Q1059" s="330" t="str">
        <v>Confirmed</v>
      </c>
      <c r="R1059" s="330" t="str">
        <v>Signed</v>
      </c>
      <c r="S1059" s="330" t="str">
        <v>PMO</v>
      </c>
      <c r="T1059" s="330" t="str">
        <v>SSH</v>
      </c>
      <c r="U1059" s="330" t="str">
        <v>PMO</v>
      </c>
      <c r="V1059" s="330">
        <v>7</v>
      </c>
      <c r="W1059" s="330">
        <v>181</v>
      </c>
      <c r="X1059" s="330" t="str">
        <v>S25-16</v>
      </c>
      <c r="Y1059" s="330">
        <v>20</v>
      </c>
      <c r="Z1059" s="330">
        <v>20</v>
      </c>
      <c r="AA1059" s="330">
        <v>0</v>
      </c>
      <c r="AB1059" s="16" t="str">
        <v>S25</v>
      </c>
    </row>
    <row r="1060" spans="1:28" x14ac:dyDescent="0.35">
      <c r="A1060" s="331">
        <v>45726</v>
      </c>
      <c r="B1060" s="330" t="str">
        <v>Alpitour</v>
      </c>
      <c r="C1060" s="330" t="str">
        <v>Tour Operator</v>
      </c>
      <c r="D1060" s="330" t="str">
        <v/>
      </c>
      <c r="E1060" s="330" t="str">
        <v/>
      </c>
      <c r="F1060" s="330" t="str">
        <v>RT</v>
      </c>
      <c r="G1060" s="330" t="str">
        <v>Outbound</v>
      </c>
      <c r="H1060" s="330" t="str">
        <v>UJ7001</v>
      </c>
      <c r="I1060" s="331" t="str">
        <v>PMO-SSH</v>
      </c>
      <c r="J1060" s="884">
        <v>45914</v>
      </c>
      <c r="K1060" s="330">
        <v>20</v>
      </c>
      <c r="L1060" s="330">
        <v>20</v>
      </c>
      <c r="M1060" s="330">
        <v>215</v>
      </c>
      <c r="N1060" s="330">
        <v>0</v>
      </c>
      <c r="O1060" s="330">
        <v>0</v>
      </c>
      <c r="P1060" s="330">
        <v>4300</v>
      </c>
      <c r="Q1060" s="330" t="str">
        <v>Confirmed</v>
      </c>
      <c r="R1060" s="330" t="str">
        <v>Signed</v>
      </c>
      <c r="S1060" s="330" t="str">
        <v>PMO</v>
      </c>
      <c r="T1060" s="330" t="str">
        <v>SSH</v>
      </c>
      <c r="U1060" s="330" t="str">
        <v>PMO</v>
      </c>
      <c r="V1060" s="330">
        <v>7</v>
      </c>
      <c r="W1060" s="330">
        <v>188</v>
      </c>
      <c r="X1060" s="330" t="str">
        <v>S25-16</v>
      </c>
      <c r="Y1060" s="330">
        <v>22</v>
      </c>
      <c r="Z1060" s="330">
        <v>22</v>
      </c>
      <c r="AA1060" s="330">
        <v>0</v>
      </c>
      <c r="AB1060" s="16" t="str">
        <v>S25</v>
      </c>
    </row>
    <row r="1061" spans="1:28" x14ac:dyDescent="0.35">
      <c r="A1061" s="331">
        <v>45726</v>
      </c>
      <c r="B1061" s="330" t="str">
        <v>Alpitour</v>
      </c>
      <c r="C1061" s="330" t="str">
        <v>Tour Operator</v>
      </c>
      <c r="D1061" s="330" t="str">
        <v/>
      </c>
      <c r="E1061" s="330" t="str">
        <v/>
      </c>
      <c r="F1061" s="330" t="str">
        <v>RT</v>
      </c>
      <c r="G1061" s="330" t="str">
        <v>Outbound</v>
      </c>
      <c r="H1061" s="330" t="str">
        <v>UJ7001</v>
      </c>
      <c r="I1061" s="331" t="str">
        <v>PMO-SSH</v>
      </c>
      <c r="J1061" s="884">
        <v>45921</v>
      </c>
      <c r="K1061" s="330">
        <v>20</v>
      </c>
      <c r="L1061" s="330">
        <v>20</v>
      </c>
      <c r="M1061" s="330">
        <v>215</v>
      </c>
      <c r="N1061" s="330">
        <v>0</v>
      </c>
      <c r="O1061" s="330">
        <v>0</v>
      </c>
      <c r="P1061" s="330">
        <v>4300</v>
      </c>
      <c r="Q1061" s="330" t="str">
        <v>Confirmed</v>
      </c>
      <c r="R1061" s="330" t="str">
        <v>Signed</v>
      </c>
      <c r="S1061" s="330" t="str">
        <v>PMO</v>
      </c>
      <c r="T1061" s="330" t="str">
        <v>SSH</v>
      </c>
      <c r="U1061" s="330" t="str">
        <v>PMO</v>
      </c>
      <c r="V1061" s="330">
        <v>7</v>
      </c>
      <c r="W1061" s="330">
        <v>195</v>
      </c>
      <c r="X1061" s="330" t="str">
        <v>S25-16</v>
      </c>
      <c r="Y1061" s="330">
        <v>21</v>
      </c>
      <c r="Z1061" s="330">
        <v>21</v>
      </c>
      <c r="AA1061" s="330">
        <v>0</v>
      </c>
      <c r="AB1061" s="16" t="str">
        <v>S25</v>
      </c>
    </row>
    <row r="1062" spans="1:28" x14ac:dyDescent="0.35">
      <c r="A1062" s="331">
        <v>45726</v>
      </c>
      <c r="B1062" s="330" t="str">
        <v>Alpitour</v>
      </c>
      <c r="C1062" s="330" t="str">
        <v>Tour Operator</v>
      </c>
      <c r="D1062" s="330" t="str">
        <v/>
      </c>
      <c r="E1062" s="330" t="str">
        <v/>
      </c>
      <c r="F1062" s="330" t="str">
        <v>RT</v>
      </c>
      <c r="G1062" s="330" t="str">
        <v>Outbound</v>
      </c>
      <c r="H1062" s="330" t="str">
        <v>UJ7001</v>
      </c>
      <c r="I1062" s="331" t="str">
        <v>PMO-SSH</v>
      </c>
      <c r="J1062" s="884">
        <v>45928</v>
      </c>
      <c r="K1062" s="330">
        <v>20</v>
      </c>
      <c r="L1062" s="330">
        <v>20</v>
      </c>
      <c r="M1062" s="330">
        <v>215</v>
      </c>
      <c r="N1062" s="330">
        <v>0</v>
      </c>
      <c r="O1062" s="330">
        <v>0</v>
      </c>
      <c r="P1062" s="330">
        <v>4300</v>
      </c>
      <c r="Q1062" s="330" t="str">
        <v>Confirmed</v>
      </c>
      <c r="R1062" s="330" t="str">
        <v>Signed</v>
      </c>
      <c r="S1062" s="330" t="str">
        <v>PMO</v>
      </c>
      <c r="T1062" s="330" t="str">
        <v>SSH</v>
      </c>
      <c r="U1062" s="330" t="str">
        <v>PMO</v>
      </c>
      <c r="V1062" s="330">
        <v>7</v>
      </c>
      <c r="W1062" s="330">
        <v>202</v>
      </c>
      <c r="X1062" s="330" t="str">
        <v>S25-16</v>
      </c>
      <c r="Y1062" s="330">
        <v>24</v>
      </c>
      <c r="Z1062" s="330">
        <v>24</v>
      </c>
      <c r="AA1062" s="330">
        <v>0</v>
      </c>
      <c r="AB1062" s="16" t="str">
        <v>S25</v>
      </c>
    </row>
    <row r="1063" spans="1:28" x14ac:dyDescent="0.35">
      <c r="A1063" s="331">
        <v>45726</v>
      </c>
      <c r="B1063" s="330" t="str">
        <v>Alpitour</v>
      </c>
      <c r="C1063" s="330" t="str">
        <v>Tour Operator</v>
      </c>
      <c r="D1063" s="330" t="str">
        <v/>
      </c>
      <c r="E1063" s="330" t="str">
        <v/>
      </c>
      <c r="F1063" s="330" t="str">
        <v>RT</v>
      </c>
      <c r="G1063" s="330" t="str">
        <v>Outbound</v>
      </c>
      <c r="H1063" s="330" t="str">
        <v>UJ7001</v>
      </c>
      <c r="I1063" s="331" t="str">
        <v>PMO-SSH</v>
      </c>
      <c r="J1063" s="884">
        <v>45935</v>
      </c>
      <c r="K1063" s="330">
        <v>20</v>
      </c>
      <c r="L1063" s="330">
        <v>20</v>
      </c>
      <c r="M1063" s="330">
        <v>215</v>
      </c>
      <c r="N1063" s="330">
        <v>0</v>
      </c>
      <c r="O1063" s="330">
        <v>0</v>
      </c>
      <c r="P1063" s="330">
        <v>4300</v>
      </c>
      <c r="Q1063" s="330" t="str">
        <v>Confirmed</v>
      </c>
      <c r="R1063" s="330" t="str">
        <v>Signed</v>
      </c>
      <c r="S1063" s="330" t="str">
        <v>PMO</v>
      </c>
      <c r="T1063" s="330" t="str">
        <v>SSH</v>
      </c>
      <c r="U1063" s="330" t="str">
        <v>PMO</v>
      </c>
      <c r="V1063" s="330">
        <v>7</v>
      </c>
      <c r="W1063" s="330">
        <v>209</v>
      </c>
      <c r="X1063" s="330" t="str">
        <v>S25-16</v>
      </c>
      <c r="Y1063" s="330">
        <v>20</v>
      </c>
      <c r="Z1063" s="330">
        <v>20</v>
      </c>
      <c r="AA1063" s="330">
        <v>0</v>
      </c>
      <c r="AB1063" s="16" t="str">
        <v>S25</v>
      </c>
    </row>
    <row r="1064" spans="1:28" x14ac:dyDescent="0.35">
      <c r="A1064" s="331">
        <v>45726</v>
      </c>
      <c r="B1064" s="330" t="str">
        <v>Alpitour</v>
      </c>
      <c r="C1064" s="330" t="str">
        <v>Tour Operator</v>
      </c>
      <c r="D1064" s="330" t="str">
        <v/>
      </c>
      <c r="E1064" s="330" t="str">
        <v/>
      </c>
      <c r="F1064" s="330" t="str">
        <v>RT</v>
      </c>
      <c r="G1064" s="330" t="str">
        <v>Outbound</v>
      </c>
      <c r="H1064" s="330" t="str">
        <v>UJ7001</v>
      </c>
      <c r="I1064" s="331" t="str">
        <v>PMO-SSH</v>
      </c>
      <c r="J1064" s="884">
        <v>45942</v>
      </c>
      <c r="K1064" s="330">
        <v>20</v>
      </c>
      <c r="L1064" s="330">
        <v>20</v>
      </c>
      <c r="M1064" s="330">
        <v>215</v>
      </c>
      <c r="N1064" s="330">
        <v>0</v>
      </c>
      <c r="O1064" s="330">
        <v>0</v>
      </c>
      <c r="P1064" s="330">
        <v>4300</v>
      </c>
      <c r="Q1064" s="330" t="str">
        <v>Confirmed</v>
      </c>
      <c r="R1064" s="330" t="str">
        <v>Signed</v>
      </c>
      <c r="S1064" s="330" t="str">
        <v>PMO</v>
      </c>
      <c r="T1064" s="330" t="str">
        <v>SSH</v>
      </c>
      <c r="U1064" s="330" t="str">
        <v>PMO</v>
      </c>
      <c r="V1064" s="330">
        <v>7</v>
      </c>
      <c r="W1064" s="330">
        <v>216</v>
      </c>
      <c r="X1064" s="330" t="str">
        <v>S25-16</v>
      </c>
      <c r="Y1064" s="330">
        <v>20</v>
      </c>
      <c r="Z1064" s="330">
        <v>20</v>
      </c>
      <c r="AA1064" s="330">
        <v>0</v>
      </c>
      <c r="AB1064" s="16" t="str">
        <v>S25</v>
      </c>
    </row>
    <row r="1065" spans="1:28" x14ac:dyDescent="0.35">
      <c r="A1065" s="331">
        <v>45726</v>
      </c>
      <c r="B1065" s="330" t="str">
        <v>Alpitour</v>
      </c>
      <c r="C1065" s="330" t="str">
        <v>Tour Operator</v>
      </c>
      <c r="D1065" s="330" t="str">
        <v/>
      </c>
      <c r="E1065" s="330" t="str">
        <v/>
      </c>
      <c r="F1065" s="330" t="str">
        <v>RT</v>
      </c>
      <c r="G1065" s="330" t="str">
        <v>Outbound</v>
      </c>
      <c r="H1065" s="330" t="str">
        <v>UJ7001</v>
      </c>
      <c r="I1065" s="331" t="str">
        <v>PMO-SSH</v>
      </c>
      <c r="J1065" s="884">
        <v>45949</v>
      </c>
      <c r="K1065" s="330">
        <v>20</v>
      </c>
      <c r="L1065" s="330">
        <v>20</v>
      </c>
      <c r="M1065" s="330">
        <v>215</v>
      </c>
      <c r="N1065" s="330">
        <v>0</v>
      </c>
      <c r="O1065" s="330">
        <v>0</v>
      </c>
      <c r="P1065" s="330">
        <v>4300</v>
      </c>
      <c r="Q1065" s="330" t="str">
        <v>Confirmed</v>
      </c>
      <c r="R1065" s="330" t="str">
        <v>Signed</v>
      </c>
      <c r="S1065" s="330" t="str">
        <v>PMO</v>
      </c>
      <c r="T1065" s="330" t="str">
        <v>SSH</v>
      </c>
      <c r="U1065" s="330" t="str">
        <v>PMO</v>
      </c>
      <c r="V1065" s="330">
        <v>7</v>
      </c>
      <c r="W1065" s="330">
        <v>223</v>
      </c>
      <c r="X1065" s="330" t="str">
        <v>S25-16</v>
      </c>
      <c r="Y1065" s="330">
        <v>20</v>
      </c>
      <c r="Z1065" s="330">
        <v>20</v>
      </c>
      <c r="AA1065" s="330">
        <v>0</v>
      </c>
      <c r="AB1065" s="16" t="str">
        <v>S25</v>
      </c>
    </row>
    <row r="1066" spans="1:28" x14ac:dyDescent="0.35">
      <c r="A1066" s="331">
        <v>45726</v>
      </c>
      <c r="B1066" s="330" t="str">
        <v>Alpitour</v>
      </c>
      <c r="C1066" s="330" t="str">
        <v>Tour Operator</v>
      </c>
      <c r="D1066" s="330" t="str">
        <v/>
      </c>
      <c r="E1066" s="330" t="str">
        <v/>
      </c>
      <c r="F1066" s="330" t="str">
        <v>RT</v>
      </c>
      <c r="G1066" s="330" t="str">
        <v>Outbound</v>
      </c>
      <c r="H1066" s="330" t="str">
        <v>UJ7001</v>
      </c>
      <c r="I1066" s="331" t="str">
        <v>PMO-SSH</v>
      </c>
      <c r="J1066" s="884">
        <v>45956</v>
      </c>
      <c r="K1066" s="330">
        <v>20</v>
      </c>
      <c r="L1066" s="330">
        <v>20</v>
      </c>
      <c r="M1066" s="330">
        <v>215</v>
      </c>
      <c r="N1066" s="330">
        <v>0</v>
      </c>
      <c r="O1066" s="330">
        <v>0</v>
      </c>
      <c r="P1066" s="330">
        <v>4300</v>
      </c>
      <c r="Q1066" s="330" t="str">
        <v>Confirmed</v>
      </c>
      <c r="R1066" s="330" t="str">
        <v>Signed</v>
      </c>
      <c r="S1066" s="330" t="str">
        <v>PMO</v>
      </c>
      <c r="T1066" s="330" t="str">
        <v>SSH</v>
      </c>
      <c r="U1066" s="330" t="str">
        <v>PMO</v>
      </c>
      <c r="V1066" s="330">
        <v>7</v>
      </c>
      <c r="W1066" s="330">
        <v>230</v>
      </c>
      <c r="X1066" s="330" t="str">
        <v>S25-16</v>
      </c>
      <c r="Y1066" s="330">
        <v>20</v>
      </c>
      <c r="Z1066" s="330">
        <v>20</v>
      </c>
      <c r="AA1066" s="330">
        <v>0</v>
      </c>
      <c r="AB1066" s="16" t="str">
        <v>S25</v>
      </c>
    </row>
    <row r="1067" spans="1:28" x14ac:dyDescent="0.35">
      <c r="A1067" s="331">
        <v>45726</v>
      </c>
      <c r="B1067" s="330" t="str">
        <v>Alpitour</v>
      </c>
      <c r="C1067" s="330" t="str">
        <v>Tour Operator</v>
      </c>
      <c r="D1067" s="330" t="str">
        <v/>
      </c>
      <c r="E1067" s="330" t="str">
        <v/>
      </c>
      <c r="F1067" s="330" t="str">
        <v>RT</v>
      </c>
      <c r="G1067" s="330" t="str">
        <v>Inbound</v>
      </c>
      <c r="H1067" s="330" t="str">
        <v>UJ7000</v>
      </c>
      <c r="I1067" s="331" t="str">
        <v>SSH-PMO</v>
      </c>
      <c r="J1067" s="884">
        <v>45865</v>
      </c>
      <c r="K1067" s="330">
        <v>20</v>
      </c>
      <c r="L1067" s="330">
        <v>20</v>
      </c>
      <c r="M1067" s="330">
        <v>215</v>
      </c>
      <c r="N1067" s="330">
        <v>0</v>
      </c>
      <c r="O1067" s="330">
        <v>0</v>
      </c>
      <c r="P1067" s="330">
        <v>4300</v>
      </c>
      <c r="Q1067" s="330" t="str">
        <v>Confirmed</v>
      </c>
      <c r="R1067" s="330" t="str">
        <v>Signed</v>
      </c>
      <c r="S1067" s="330" t="str">
        <v>SSH</v>
      </c>
      <c r="T1067" s="330" t="str">
        <v>PMO</v>
      </c>
      <c r="U1067" s="330" t="str">
        <v>PMO</v>
      </c>
      <c r="V1067" s="330">
        <v>7</v>
      </c>
      <c r="W1067" s="330">
        <v>139</v>
      </c>
      <c r="X1067" s="330" t="str">
        <v>S25-16</v>
      </c>
      <c r="Y1067" s="330">
        <v>21</v>
      </c>
      <c r="Z1067" s="330">
        <v>21</v>
      </c>
      <c r="AA1067" s="330">
        <v>0</v>
      </c>
      <c r="AB1067" s="16" t="str">
        <v>S25</v>
      </c>
    </row>
    <row r="1068" spans="1:28" x14ac:dyDescent="0.35">
      <c r="A1068" s="331">
        <v>45726</v>
      </c>
      <c r="B1068" s="330" t="str">
        <v>Alpitour</v>
      </c>
      <c r="C1068" s="330" t="str">
        <v>Tour Operator</v>
      </c>
      <c r="D1068" s="330" t="str">
        <v/>
      </c>
      <c r="E1068" s="330" t="str">
        <v/>
      </c>
      <c r="F1068" s="330" t="str">
        <v>RT</v>
      </c>
      <c r="G1068" s="330" t="str">
        <v>Inbound</v>
      </c>
      <c r="H1068" s="330" t="str">
        <v>UJ7000</v>
      </c>
      <c r="I1068" s="331" t="str">
        <v>SSH-PMO</v>
      </c>
      <c r="J1068" s="884">
        <v>45872</v>
      </c>
      <c r="K1068" s="330">
        <v>20</v>
      </c>
      <c r="L1068" s="330">
        <v>20</v>
      </c>
      <c r="M1068" s="330">
        <v>215</v>
      </c>
      <c r="N1068" s="330">
        <v>0</v>
      </c>
      <c r="O1068" s="330">
        <v>0</v>
      </c>
      <c r="P1068" s="330">
        <v>4300</v>
      </c>
      <c r="Q1068" s="330" t="str">
        <v>Confirmed</v>
      </c>
      <c r="R1068" s="330" t="str">
        <v>Signed</v>
      </c>
      <c r="S1068" s="330" t="str">
        <v>SSH</v>
      </c>
      <c r="T1068" s="330" t="str">
        <v>PMO</v>
      </c>
      <c r="U1068" s="330" t="str">
        <v>PMO</v>
      </c>
      <c r="V1068" s="330">
        <v>7</v>
      </c>
      <c r="W1068" s="330">
        <v>146</v>
      </c>
      <c r="X1068" s="330" t="str">
        <v>S25-16</v>
      </c>
      <c r="Y1068" s="330">
        <v>20</v>
      </c>
      <c r="Z1068" s="330">
        <v>20</v>
      </c>
      <c r="AA1068" s="330">
        <v>0</v>
      </c>
      <c r="AB1068" s="16" t="str">
        <v>S25</v>
      </c>
    </row>
    <row r="1069" spans="1:28" x14ac:dyDescent="0.35">
      <c r="A1069" s="331">
        <v>45726</v>
      </c>
      <c r="B1069" s="330" t="str">
        <v>Alpitour</v>
      </c>
      <c r="C1069" s="330" t="str">
        <v>Tour Operator</v>
      </c>
      <c r="D1069" s="330" t="str">
        <v/>
      </c>
      <c r="E1069" s="330" t="str">
        <v/>
      </c>
      <c r="F1069" s="330" t="str">
        <v>RT</v>
      </c>
      <c r="G1069" s="330" t="str">
        <v>Inbound</v>
      </c>
      <c r="H1069" s="330" t="str">
        <v>UJ7000</v>
      </c>
      <c r="I1069" s="331" t="str">
        <v>SSH-PMO</v>
      </c>
      <c r="J1069" s="884">
        <v>45879</v>
      </c>
      <c r="K1069" s="330">
        <v>20</v>
      </c>
      <c r="L1069" s="330">
        <v>20</v>
      </c>
      <c r="M1069" s="330">
        <v>215</v>
      </c>
      <c r="N1069" s="330">
        <v>0</v>
      </c>
      <c r="O1069" s="330">
        <v>0</v>
      </c>
      <c r="P1069" s="330">
        <v>4300</v>
      </c>
      <c r="Q1069" s="330" t="str">
        <v>Confirmed</v>
      </c>
      <c r="R1069" s="330" t="str">
        <v>Signed</v>
      </c>
      <c r="S1069" s="330" t="str">
        <v>SSH</v>
      </c>
      <c r="T1069" s="330" t="str">
        <v>PMO</v>
      </c>
      <c r="U1069" s="330" t="str">
        <v>PMO</v>
      </c>
      <c r="V1069" s="330">
        <v>7</v>
      </c>
      <c r="W1069" s="330">
        <v>153</v>
      </c>
      <c r="X1069" s="330" t="str">
        <v>S25-16</v>
      </c>
      <c r="Y1069" s="330">
        <v>20</v>
      </c>
      <c r="Z1069" s="330">
        <v>20</v>
      </c>
      <c r="AA1069" s="330">
        <v>0</v>
      </c>
      <c r="AB1069" s="16" t="str">
        <v>S25</v>
      </c>
    </row>
    <row r="1070" spans="1:28" x14ac:dyDescent="0.35">
      <c r="A1070" s="331">
        <v>45726</v>
      </c>
      <c r="B1070" s="330" t="str">
        <v>Alpitour</v>
      </c>
      <c r="C1070" s="330" t="str">
        <v>Tour Operator</v>
      </c>
      <c r="D1070" s="330" t="str">
        <v/>
      </c>
      <c r="E1070" s="330" t="str">
        <v/>
      </c>
      <c r="F1070" s="330" t="str">
        <v>RT</v>
      </c>
      <c r="G1070" s="330" t="str">
        <v>Inbound</v>
      </c>
      <c r="H1070" s="330" t="str">
        <v>UJ7000</v>
      </c>
      <c r="I1070" s="331" t="str">
        <v>SSH-PMO</v>
      </c>
      <c r="J1070" s="884">
        <v>45886</v>
      </c>
      <c r="K1070" s="330">
        <v>20</v>
      </c>
      <c r="L1070" s="330">
        <v>20</v>
      </c>
      <c r="M1070" s="330">
        <v>215</v>
      </c>
      <c r="N1070" s="330">
        <v>0</v>
      </c>
      <c r="O1070" s="330">
        <v>0</v>
      </c>
      <c r="P1070" s="330">
        <v>4300</v>
      </c>
      <c r="Q1070" s="330" t="str">
        <v>Confirmed</v>
      </c>
      <c r="R1070" s="330" t="str">
        <v>Signed</v>
      </c>
      <c r="S1070" s="330" t="str">
        <v>SSH</v>
      </c>
      <c r="T1070" s="330" t="str">
        <v>PMO</v>
      </c>
      <c r="U1070" s="330" t="str">
        <v>PMO</v>
      </c>
      <c r="V1070" s="330">
        <v>7</v>
      </c>
      <c r="W1070" s="330">
        <v>160</v>
      </c>
      <c r="X1070" s="330" t="str">
        <v>S25-16</v>
      </c>
      <c r="Y1070" s="330">
        <v>20</v>
      </c>
      <c r="Z1070" s="330">
        <v>20</v>
      </c>
      <c r="AA1070" s="330">
        <v>0</v>
      </c>
      <c r="AB1070" s="16" t="str">
        <v>S25</v>
      </c>
    </row>
    <row r="1071" spans="1:28" x14ac:dyDescent="0.35">
      <c r="A1071" s="331">
        <v>45726</v>
      </c>
      <c r="B1071" s="330" t="str">
        <v>Alpitour</v>
      </c>
      <c r="C1071" s="330" t="str">
        <v>Tour Operator</v>
      </c>
      <c r="D1071" s="330" t="str">
        <v/>
      </c>
      <c r="E1071" s="330" t="str">
        <v/>
      </c>
      <c r="F1071" s="330" t="str">
        <v>RT</v>
      </c>
      <c r="G1071" s="330" t="str">
        <v>Inbound</v>
      </c>
      <c r="H1071" s="330" t="str">
        <v>UJ7000</v>
      </c>
      <c r="I1071" s="331" t="str">
        <v>SSH-PMO</v>
      </c>
      <c r="J1071" s="884">
        <v>45893</v>
      </c>
      <c r="K1071" s="330">
        <v>20</v>
      </c>
      <c r="L1071" s="330">
        <v>20</v>
      </c>
      <c r="M1071" s="330">
        <v>215</v>
      </c>
      <c r="N1071" s="330">
        <v>0</v>
      </c>
      <c r="O1071" s="330">
        <v>0</v>
      </c>
      <c r="P1071" s="330">
        <v>4300</v>
      </c>
      <c r="Q1071" s="330" t="str">
        <v>Confirmed</v>
      </c>
      <c r="R1071" s="330" t="str">
        <v>Signed</v>
      </c>
      <c r="S1071" s="330" t="str">
        <v>SSH</v>
      </c>
      <c r="T1071" s="330" t="str">
        <v>PMO</v>
      </c>
      <c r="U1071" s="330" t="str">
        <v>PMO</v>
      </c>
      <c r="V1071" s="330">
        <v>7</v>
      </c>
      <c r="W1071" s="330">
        <v>167</v>
      </c>
      <c r="X1071" s="330" t="str">
        <v>S25-16</v>
      </c>
      <c r="Y1071" s="330">
        <v>20</v>
      </c>
      <c r="Z1071" s="330">
        <v>20</v>
      </c>
      <c r="AA1071" s="330">
        <v>0</v>
      </c>
      <c r="AB1071" s="16" t="str">
        <v>S25</v>
      </c>
    </row>
    <row r="1072" spans="1:28" x14ac:dyDescent="0.35">
      <c r="A1072" s="331">
        <v>45726</v>
      </c>
      <c r="B1072" s="330" t="str">
        <v>Alpitour</v>
      </c>
      <c r="C1072" s="330" t="str">
        <v>Tour Operator</v>
      </c>
      <c r="D1072" s="330" t="str">
        <v/>
      </c>
      <c r="E1072" s="330" t="str">
        <v/>
      </c>
      <c r="F1072" s="330" t="str">
        <v>RT</v>
      </c>
      <c r="G1072" s="330" t="str">
        <v>Inbound</v>
      </c>
      <c r="H1072" s="330" t="str">
        <v>UJ7000</v>
      </c>
      <c r="I1072" s="331" t="str">
        <v>SSH-PMO</v>
      </c>
      <c r="J1072" s="884">
        <v>45900</v>
      </c>
      <c r="K1072" s="330">
        <v>20</v>
      </c>
      <c r="L1072" s="330">
        <v>20</v>
      </c>
      <c r="M1072" s="330">
        <v>215</v>
      </c>
      <c r="N1072" s="330">
        <v>0</v>
      </c>
      <c r="O1072" s="330">
        <v>0</v>
      </c>
      <c r="P1072" s="330">
        <v>4300</v>
      </c>
      <c r="Q1072" s="330" t="str">
        <v>Confirmed</v>
      </c>
      <c r="R1072" s="330" t="str">
        <v>Signed</v>
      </c>
      <c r="S1072" s="330" t="str">
        <v>SSH</v>
      </c>
      <c r="T1072" s="330" t="str">
        <v>PMO</v>
      </c>
      <c r="U1072" s="330" t="str">
        <v>PMO</v>
      </c>
      <c r="V1072" s="330">
        <v>7</v>
      </c>
      <c r="W1072" s="330">
        <v>174</v>
      </c>
      <c r="X1072" s="330" t="str">
        <v>S25-16</v>
      </c>
      <c r="Y1072" s="330">
        <v>20</v>
      </c>
      <c r="Z1072" s="330">
        <v>20</v>
      </c>
      <c r="AA1072" s="330">
        <v>0</v>
      </c>
      <c r="AB1072" s="16" t="str">
        <v>S25</v>
      </c>
    </row>
    <row r="1073" spans="1:28" x14ac:dyDescent="0.35">
      <c r="A1073" s="331">
        <v>45726</v>
      </c>
      <c r="B1073" s="330" t="str">
        <v>Alpitour</v>
      </c>
      <c r="C1073" s="330" t="str">
        <v>Tour Operator</v>
      </c>
      <c r="D1073" s="330" t="str">
        <v/>
      </c>
      <c r="E1073" s="330" t="str">
        <v/>
      </c>
      <c r="F1073" s="330" t="str">
        <v>RT</v>
      </c>
      <c r="G1073" s="330" t="str">
        <v>Inbound</v>
      </c>
      <c r="H1073" s="330" t="str">
        <v>UJ7000</v>
      </c>
      <c r="I1073" s="331" t="str">
        <v>SSH-PMO</v>
      </c>
      <c r="J1073" s="884">
        <v>45907</v>
      </c>
      <c r="K1073" s="330">
        <v>20</v>
      </c>
      <c r="L1073" s="330">
        <v>20</v>
      </c>
      <c r="M1073" s="330">
        <v>215</v>
      </c>
      <c r="N1073" s="330">
        <v>0</v>
      </c>
      <c r="O1073" s="330">
        <v>0</v>
      </c>
      <c r="P1073" s="330">
        <v>4300</v>
      </c>
      <c r="Q1073" s="330" t="str">
        <v>Confirmed</v>
      </c>
      <c r="R1073" s="330" t="str">
        <v>Signed</v>
      </c>
      <c r="S1073" s="330" t="str">
        <v>SSH</v>
      </c>
      <c r="T1073" s="330" t="str">
        <v>PMO</v>
      </c>
      <c r="U1073" s="330" t="str">
        <v>PMO</v>
      </c>
      <c r="V1073" s="330">
        <v>7</v>
      </c>
      <c r="W1073" s="330">
        <v>181</v>
      </c>
      <c r="X1073" s="330" t="str">
        <v>S25-16</v>
      </c>
      <c r="Y1073" s="330">
        <v>22</v>
      </c>
      <c r="Z1073" s="330">
        <v>22</v>
      </c>
      <c r="AA1073" s="330">
        <v>0</v>
      </c>
      <c r="AB1073" s="16" t="str">
        <v>S25</v>
      </c>
    </row>
    <row r="1074" spans="1:28" x14ac:dyDescent="0.35">
      <c r="A1074" s="331">
        <v>45726</v>
      </c>
      <c r="B1074" s="330" t="str">
        <v>Alpitour</v>
      </c>
      <c r="C1074" s="330" t="str">
        <v>Tour Operator</v>
      </c>
      <c r="D1074" s="330" t="str">
        <v/>
      </c>
      <c r="E1074" s="330" t="str">
        <v/>
      </c>
      <c r="F1074" s="330" t="str">
        <v>RT</v>
      </c>
      <c r="G1074" s="330" t="str">
        <v>Inbound</v>
      </c>
      <c r="H1074" s="330" t="str">
        <v>UJ7000</v>
      </c>
      <c r="I1074" s="331" t="str">
        <v>SSH-PMO</v>
      </c>
      <c r="J1074" s="884">
        <v>45914</v>
      </c>
      <c r="K1074" s="330">
        <v>20</v>
      </c>
      <c r="L1074" s="330">
        <v>20</v>
      </c>
      <c r="M1074" s="330">
        <v>215</v>
      </c>
      <c r="N1074" s="330">
        <v>0</v>
      </c>
      <c r="O1074" s="330">
        <v>0</v>
      </c>
      <c r="P1074" s="330">
        <v>4300</v>
      </c>
      <c r="Q1074" s="330" t="str">
        <v>Confirmed</v>
      </c>
      <c r="R1074" s="330" t="str">
        <v>Signed</v>
      </c>
      <c r="S1074" s="330" t="str">
        <v>SSH</v>
      </c>
      <c r="T1074" s="330" t="str">
        <v>PMO</v>
      </c>
      <c r="U1074" s="330" t="str">
        <v>PMO</v>
      </c>
      <c r="V1074" s="330">
        <v>7</v>
      </c>
      <c r="W1074" s="330">
        <v>188</v>
      </c>
      <c r="X1074" s="330" t="str">
        <v>S25-16</v>
      </c>
      <c r="Y1074" s="330">
        <v>20</v>
      </c>
      <c r="Z1074" s="330">
        <v>20</v>
      </c>
      <c r="AA1074" s="330">
        <v>0</v>
      </c>
      <c r="AB1074" s="16" t="str">
        <v>S25</v>
      </c>
    </row>
    <row r="1075" spans="1:28" x14ac:dyDescent="0.35">
      <c r="A1075" s="331">
        <v>45726</v>
      </c>
      <c r="B1075" s="330" t="str">
        <v>Alpitour</v>
      </c>
      <c r="C1075" s="330" t="str">
        <v>Tour Operator</v>
      </c>
      <c r="D1075" s="330" t="str">
        <v/>
      </c>
      <c r="E1075" s="330" t="str">
        <v/>
      </c>
      <c r="F1075" s="330" t="str">
        <v>RT</v>
      </c>
      <c r="G1075" s="330" t="str">
        <v>Inbound</v>
      </c>
      <c r="H1075" s="330" t="str">
        <v>UJ7000</v>
      </c>
      <c r="I1075" s="331" t="str">
        <v>SSH-PMO</v>
      </c>
      <c r="J1075" s="884">
        <v>45921</v>
      </c>
      <c r="K1075" s="330">
        <v>20</v>
      </c>
      <c r="L1075" s="330">
        <v>20</v>
      </c>
      <c r="M1075" s="330">
        <v>215</v>
      </c>
      <c r="N1075" s="330">
        <v>0</v>
      </c>
      <c r="O1075" s="330">
        <v>0</v>
      </c>
      <c r="P1075" s="330">
        <v>4300</v>
      </c>
      <c r="Q1075" s="330" t="str">
        <v>Confirmed</v>
      </c>
      <c r="R1075" s="330" t="str">
        <v>Signed</v>
      </c>
      <c r="S1075" s="330" t="str">
        <v>SSH</v>
      </c>
      <c r="T1075" s="330" t="str">
        <v>PMO</v>
      </c>
      <c r="U1075" s="330" t="str">
        <v>PMO</v>
      </c>
      <c r="V1075" s="330">
        <v>7</v>
      </c>
      <c r="W1075" s="330">
        <v>195</v>
      </c>
      <c r="X1075" s="330" t="str">
        <v>S25-16</v>
      </c>
      <c r="Y1075" s="330">
        <v>22</v>
      </c>
      <c r="Z1075" s="330">
        <v>22</v>
      </c>
      <c r="AA1075" s="330">
        <v>0</v>
      </c>
      <c r="AB1075" s="16" t="str">
        <v>S25</v>
      </c>
    </row>
    <row r="1076" spans="1:28" x14ac:dyDescent="0.35">
      <c r="A1076" s="331">
        <v>45726</v>
      </c>
      <c r="B1076" s="330" t="str">
        <v>Alpitour</v>
      </c>
      <c r="C1076" s="330" t="str">
        <v>Tour Operator</v>
      </c>
      <c r="D1076" s="330" t="str">
        <v/>
      </c>
      <c r="E1076" s="330" t="str">
        <v/>
      </c>
      <c r="F1076" s="330" t="str">
        <v>RT</v>
      </c>
      <c r="G1076" s="330" t="str">
        <v>Inbound</v>
      </c>
      <c r="H1076" s="330" t="str">
        <v>UJ7000</v>
      </c>
      <c r="I1076" s="331" t="str">
        <v>SSH-PMO</v>
      </c>
      <c r="J1076" s="884">
        <v>45928</v>
      </c>
      <c r="K1076" s="330">
        <v>20</v>
      </c>
      <c r="L1076" s="330">
        <v>20</v>
      </c>
      <c r="M1076" s="330">
        <v>215</v>
      </c>
      <c r="N1076" s="330">
        <v>0</v>
      </c>
      <c r="O1076" s="330">
        <v>0</v>
      </c>
      <c r="P1076" s="330">
        <v>4300</v>
      </c>
      <c r="Q1076" s="330" t="str">
        <v>Confirmed</v>
      </c>
      <c r="R1076" s="330" t="str">
        <v>Signed</v>
      </c>
      <c r="S1076" s="330" t="str">
        <v>SSH</v>
      </c>
      <c r="T1076" s="330" t="str">
        <v>PMO</v>
      </c>
      <c r="U1076" s="330" t="str">
        <v>PMO</v>
      </c>
      <c r="V1076" s="330">
        <v>7</v>
      </c>
      <c r="W1076" s="330">
        <v>202</v>
      </c>
      <c r="X1076" s="330" t="str">
        <v>S25-16</v>
      </c>
      <c r="Y1076" s="330">
        <v>21</v>
      </c>
      <c r="Z1076" s="330">
        <v>21</v>
      </c>
      <c r="AA1076" s="330">
        <v>0</v>
      </c>
      <c r="AB1076" s="16" t="str">
        <v>S25</v>
      </c>
    </row>
    <row r="1077" spans="1:28" x14ac:dyDescent="0.35">
      <c r="A1077" s="331">
        <v>45726</v>
      </c>
      <c r="B1077" s="330" t="str">
        <v>Alpitour</v>
      </c>
      <c r="C1077" s="330" t="str">
        <v>Tour Operator</v>
      </c>
      <c r="D1077" s="330" t="str">
        <v/>
      </c>
      <c r="E1077" s="330" t="str">
        <v/>
      </c>
      <c r="F1077" s="330" t="str">
        <v>RT</v>
      </c>
      <c r="G1077" s="330" t="str">
        <v>Inbound</v>
      </c>
      <c r="H1077" s="330" t="str">
        <v>UJ7000</v>
      </c>
      <c r="I1077" s="331" t="str">
        <v>SSH-PMO</v>
      </c>
      <c r="J1077" s="884">
        <v>45935</v>
      </c>
      <c r="K1077" s="330">
        <v>20</v>
      </c>
      <c r="L1077" s="330">
        <v>20</v>
      </c>
      <c r="M1077" s="330">
        <v>215</v>
      </c>
      <c r="N1077" s="330">
        <v>0</v>
      </c>
      <c r="O1077" s="330">
        <v>0</v>
      </c>
      <c r="P1077" s="330">
        <v>4300</v>
      </c>
      <c r="Q1077" s="330" t="str">
        <v>Confirmed</v>
      </c>
      <c r="R1077" s="330" t="str">
        <v>Signed</v>
      </c>
      <c r="S1077" s="330" t="str">
        <v>SSH</v>
      </c>
      <c r="T1077" s="330" t="str">
        <v>PMO</v>
      </c>
      <c r="U1077" s="330" t="str">
        <v>PMO</v>
      </c>
      <c r="V1077" s="330">
        <v>7</v>
      </c>
      <c r="W1077" s="330">
        <v>209</v>
      </c>
      <c r="X1077" s="330" t="str">
        <v>S25-16</v>
      </c>
      <c r="Y1077" s="330">
        <v>24</v>
      </c>
      <c r="Z1077" s="330">
        <v>24</v>
      </c>
      <c r="AA1077" s="330">
        <v>0</v>
      </c>
      <c r="AB1077" s="16" t="str">
        <v>S25</v>
      </c>
    </row>
    <row r="1078" spans="1:28" x14ac:dyDescent="0.35">
      <c r="A1078" s="331">
        <v>45726</v>
      </c>
      <c r="B1078" s="330" t="str">
        <v>Alpitour</v>
      </c>
      <c r="C1078" s="330" t="str">
        <v>Tour Operator</v>
      </c>
      <c r="D1078" s="330" t="str">
        <v/>
      </c>
      <c r="E1078" s="330" t="str">
        <v/>
      </c>
      <c r="F1078" s="330" t="str">
        <v>RT</v>
      </c>
      <c r="G1078" s="330" t="str">
        <v>Inbound</v>
      </c>
      <c r="H1078" s="330" t="str">
        <v>UJ7000</v>
      </c>
      <c r="I1078" s="331" t="str">
        <v>SSH-PMO</v>
      </c>
      <c r="J1078" s="884">
        <v>45942</v>
      </c>
      <c r="K1078" s="330">
        <v>20</v>
      </c>
      <c r="L1078" s="330">
        <v>20</v>
      </c>
      <c r="M1078" s="330">
        <v>215</v>
      </c>
      <c r="N1078" s="330">
        <v>0</v>
      </c>
      <c r="O1078" s="330">
        <v>0</v>
      </c>
      <c r="P1078" s="330">
        <v>4300</v>
      </c>
      <c r="Q1078" s="330" t="str">
        <v>Confirmed</v>
      </c>
      <c r="R1078" s="330" t="str">
        <v>Signed</v>
      </c>
      <c r="S1078" s="330" t="str">
        <v>SSH</v>
      </c>
      <c r="T1078" s="330" t="str">
        <v>PMO</v>
      </c>
      <c r="U1078" s="330" t="str">
        <v>PMO</v>
      </c>
      <c r="V1078" s="330">
        <v>7</v>
      </c>
      <c r="W1078" s="330">
        <v>216</v>
      </c>
      <c r="X1078" s="330" t="str">
        <v>S25-16</v>
      </c>
      <c r="Y1078" s="330">
        <v>20</v>
      </c>
      <c r="Z1078" s="330">
        <v>20</v>
      </c>
      <c r="AA1078" s="330">
        <v>0</v>
      </c>
      <c r="AB1078" s="16" t="str">
        <v>S25</v>
      </c>
    </row>
    <row r="1079" spans="1:28" x14ac:dyDescent="0.35">
      <c r="A1079" s="331">
        <v>45726</v>
      </c>
      <c r="B1079" s="330" t="str">
        <v>Alpitour</v>
      </c>
      <c r="C1079" s="330" t="str">
        <v>Tour Operator</v>
      </c>
      <c r="D1079" s="330" t="str">
        <v/>
      </c>
      <c r="E1079" s="330" t="str">
        <v/>
      </c>
      <c r="F1079" s="330" t="str">
        <v>RT</v>
      </c>
      <c r="G1079" s="330" t="str">
        <v>Inbound</v>
      </c>
      <c r="H1079" s="330" t="str">
        <v>UJ7000</v>
      </c>
      <c r="I1079" s="331" t="str">
        <v>SSH-PMO</v>
      </c>
      <c r="J1079" s="884">
        <v>45949</v>
      </c>
      <c r="K1079" s="330">
        <v>20</v>
      </c>
      <c r="L1079" s="330">
        <v>20</v>
      </c>
      <c r="M1079" s="330">
        <v>215</v>
      </c>
      <c r="N1079" s="330">
        <v>0</v>
      </c>
      <c r="O1079" s="330">
        <v>0</v>
      </c>
      <c r="P1079" s="330">
        <v>4300</v>
      </c>
      <c r="Q1079" s="330" t="str">
        <v>Confirmed</v>
      </c>
      <c r="R1079" s="330" t="str">
        <v>Signed</v>
      </c>
      <c r="S1079" s="330" t="str">
        <v>SSH</v>
      </c>
      <c r="T1079" s="330" t="str">
        <v>PMO</v>
      </c>
      <c r="U1079" s="330" t="str">
        <v>PMO</v>
      </c>
      <c r="V1079" s="330">
        <v>7</v>
      </c>
      <c r="W1079" s="330">
        <v>223</v>
      </c>
      <c r="X1079" s="330" t="str">
        <v>S25-16</v>
      </c>
      <c r="Y1079" s="330">
        <v>20</v>
      </c>
      <c r="Z1079" s="330">
        <v>20</v>
      </c>
      <c r="AA1079" s="330">
        <v>0</v>
      </c>
      <c r="AB1079" s="16" t="str">
        <v>S25</v>
      </c>
    </row>
    <row r="1080" spans="1:28" x14ac:dyDescent="0.35">
      <c r="A1080" s="331">
        <v>45726</v>
      </c>
      <c r="B1080" s="330" t="str">
        <v>Alpitour</v>
      </c>
      <c r="C1080" s="330" t="str">
        <v>Tour Operator</v>
      </c>
      <c r="D1080" s="330" t="str">
        <v/>
      </c>
      <c r="E1080" s="330" t="str">
        <v/>
      </c>
      <c r="F1080" s="330" t="str">
        <v>RT</v>
      </c>
      <c r="G1080" s="330" t="str">
        <v>Inbound</v>
      </c>
      <c r="H1080" s="330" t="str">
        <v>UJ7000</v>
      </c>
      <c r="I1080" s="331" t="str">
        <v>SSH-PMO</v>
      </c>
      <c r="J1080" s="884">
        <v>45956</v>
      </c>
      <c r="K1080" s="330">
        <v>20</v>
      </c>
      <c r="L1080" s="330">
        <v>20</v>
      </c>
      <c r="M1080" s="330">
        <v>215</v>
      </c>
      <c r="N1080" s="330">
        <v>0</v>
      </c>
      <c r="O1080" s="330">
        <v>0</v>
      </c>
      <c r="P1080" s="330">
        <v>4300</v>
      </c>
      <c r="Q1080" s="330" t="str">
        <v>Confirmed</v>
      </c>
      <c r="R1080" s="330" t="str">
        <v>Signed</v>
      </c>
      <c r="S1080" s="330" t="str">
        <v>SSH</v>
      </c>
      <c r="T1080" s="330" t="str">
        <v>PMO</v>
      </c>
      <c r="U1080" s="330" t="str">
        <v>PMO</v>
      </c>
      <c r="V1080" s="330">
        <v>7</v>
      </c>
      <c r="W1080" s="330">
        <v>230</v>
      </c>
      <c r="X1080" s="330" t="str">
        <v>S25-16</v>
      </c>
      <c r="Y1080" s="330">
        <v>20</v>
      </c>
      <c r="Z1080" s="330">
        <v>20</v>
      </c>
      <c r="AA1080" s="330">
        <v>0</v>
      </c>
      <c r="AB1080" s="16" t="str">
        <v>S25</v>
      </c>
    </row>
    <row r="1081" spans="1:28" x14ac:dyDescent="0.35">
      <c r="A1081" s="331">
        <v>45726</v>
      </c>
      <c r="B1081" s="330" t="str">
        <v>Alpitour</v>
      </c>
      <c r="C1081" s="330" t="str">
        <v>Tour Operator</v>
      </c>
      <c r="D1081" s="330" t="str">
        <v/>
      </c>
      <c r="E1081" s="330" t="str">
        <v/>
      </c>
      <c r="F1081" s="330" t="str">
        <v>RT</v>
      </c>
      <c r="G1081" s="330" t="str">
        <v>Inbound</v>
      </c>
      <c r="H1081" s="330" t="str">
        <v>UJ7000</v>
      </c>
      <c r="I1081" s="331" t="str">
        <v>SSH-PMO</v>
      </c>
      <c r="J1081" s="884">
        <v>45963</v>
      </c>
      <c r="K1081" s="330">
        <v>20</v>
      </c>
      <c r="L1081" s="330">
        <v>20</v>
      </c>
      <c r="M1081" s="330">
        <v>215</v>
      </c>
      <c r="N1081" s="330">
        <v>0</v>
      </c>
      <c r="O1081" s="330">
        <v>0</v>
      </c>
      <c r="P1081" s="330">
        <v>4300</v>
      </c>
      <c r="Q1081" s="330" t="str">
        <v>Confirmed</v>
      </c>
      <c r="R1081" s="330" t="str">
        <v>Signed</v>
      </c>
      <c r="S1081" s="330" t="str">
        <v>SSH</v>
      </c>
      <c r="T1081" s="330" t="str">
        <v>PMO</v>
      </c>
      <c r="U1081" s="330" t="str">
        <v>PMO</v>
      </c>
      <c r="V1081" s="330">
        <v>7</v>
      </c>
      <c r="W1081" s="330">
        <v>237</v>
      </c>
      <c r="X1081" s="330" t="str">
        <v>S25-16</v>
      </c>
      <c r="Y1081" s="330">
        <v>20</v>
      </c>
      <c r="Z1081" s="330">
        <v>20</v>
      </c>
      <c r="AA1081" s="330">
        <v>0</v>
      </c>
      <c r="AB1081" s="16" t="str">
        <v>S25</v>
      </c>
    </row>
    <row r="1082" spans="1:28" x14ac:dyDescent="0.35">
      <c r="A1082" s="331">
        <v>45726</v>
      </c>
      <c r="B1082" s="330" t="str">
        <v>Alpitour</v>
      </c>
      <c r="C1082" s="330" t="str">
        <v>Tour Operator</v>
      </c>
      <c r="D1082" s="330" t="str">
        <v/>
      </c>
      <c r="E1082" s="330" t="str">
        <v/>
      </c>
      <c r="F1082" s="330" t="str">
        <v>RT</v>
      </c>
      <c r="G1082" s="330" t="str">
        <v>Outbound</v>
      </c>
      <c r="H1082" s="330" t="str">
        <v>SE1792</v>
      </c>
      <c r="I1082" s="331" t="str">
        <v>PMO-SSH</v>
      </c>
      <c r="J1082" s="884">
        <v>45859</v>
      </c>
      <c r="K1082" s="330">
        <v>30</v>
      </c>
      <c r="L1082" s="330">
        <v>30</v>
      </c>
      <c r="M1082" s="330">
        <v>225</v>
      </c>
      <c r="N1082" s="330">
        <v>0</v>
      </c>
      <c r="O1082" s="330">
        <v>0</v>
      </c>
      <c r="P1082" s="330">
        <v>6750</v>
      </c>
      <c r="Q1082" s="330" t="str">
        <v>Confirmed</v>
      </c>
      <c r="R1082" s="330" t="str">
        <v>Signed</v>
      </c>
      <c r="S1082" s="330" t="str">
        <v>PMO</v>
      </c>
      <c r="T1082" s="330" t="str">
        <v>SSH</v>
      </c>
      <c r="U1082" s="330" t="str">
        <v>PMO</v>
      </c>
      <c r="V1082" s="330">
        <v>1</v>
      </c>
      <c r="W1082" s="330">
        <v>133</v>
      </c>
      <c r="X1082" s="330" t="str">
        <v>S25-17</v>
      </c>
      <c r="Y1082" s="330">
        <v>179</v>
      </c>
      <c r="Z1082" s="330">
        <v>173</v>
      </c>
      <c r="AA1082" s="330">
        <v>6</v>
      </c>
      <c r="AB1082" s="16" t="str">
        <v>S25</v>
      </c>
    </row>
    <row r="1083" spans="1:28" x14ac:dyDescent="0.35">
      <c r="A1083" s="331">
        <v>45726</v>
      </c>
      <c r="B1083" s="330" t="str">
        <v>Alpitour</v>
      </c>
      <c r="C1083" s="330" t="str">
        <v>Tour Operator</v>
      </c>
      <c r="D1083" s="330" t="str">
        <v/>
      </c>
      <c r="E1083" s="330" t="str">
        <v/>
      </c>
      <c r="F1083" s="330" t="str">
        <v>RT</v>
      </c>
      <c r="G1083" s="330" t="str">
        <v>Outbound</v>
      </c>
      <c r="H1083" s="330" t="str">
        <v>SE1792</v>
      </c>
      <c r="I1083" s="331" t="str">
        <v>PMO-SSH</v>
      </c>
      <c r="J1083" s="884">
        <v>45866</v>
      </c>
      <c r="K1083" s="330">
        <v>30</v>
      </c>
      <c r="L1083" s="330">
        <v>30</v>
      </c>
      <c r="M1083" s="330">
        <v>225</v>
      </c>
      <c r="N1083" s="330">
        <v>0</v>
      </c>
      <c r="O1083" s="330">
        <v>0</v>
      </c>
      <c r="P1083" s="330">
        <v>6750</v>
      </c>
      <c r="Q1083" s="330" t="str">
        <v>Confirmed</v>
      </c>
      <c r="R1083" s="330" t="str">
        <v>Signed</v>
      </c>
      <c r="S1083" s="330" t="str">
        <v>PMO</v>
      </c>
      <c r="T1083" s="330" t="str">
        <v>SSH</v>
      </c>
      <c r="U1083" s="330" t="str">
        <v>PMO</v>
      </c>
      <c r="V1083" s="330">
        <v>1</v>
      </c>
      <c r="W1083" s="330">
        <v>140</v>
      </c>
      <c r="X1083" s="330" t="str">
        <v>S25-17</v>
      </c>
      <c r="Y1083" s="330">
        <v>179</v>
      </c>
      <c r="Z1083" s="330">
        <v>201</v>
      </c>
      <c r="AA1083" s="330">
        <v>-22</v>
      </c>
      <c r="AB1083" s="16" t="str">
        <v>S25</v>
      </c>
    </row>
    <row r="1084" spans="1:28" x14ac:dyDescent="0.35">
      <c r="A1084" s="331">
        <v>45726</v>
      </c>
      <c r="B1084" s="330" t="str">
        <v>Alpitour</v>
      </c>
      <c r="C1084" s="330" t="str">
        <v>Tour Operator</v>
      </c>
      <c r="D1084" s="330" t="str">
        <v/>
      </c>
      <c r="E1084" s="330" t="str">
        <v/>
      </c>
      <c r="F1084" s="330" t="str">
        <v>RT</v>
      </c>
      <c r="G1084" s="330" t="str">
        <v>Outbound</v>
      </c>
      <c r="H1084" s="330" t="str">
        <v>SE1792</v>
      </c>
      <c r="I1084" s="331" t="str">
        <v>PMO-SSH</v>
      </c>
      <c r="J1084" s="884">
        <v>45873</v>
      </c>
      <c r="K1084" s="330">
        <v>30</v>
      </c>
      <c r="L1084" s="330">
        <v>30</v>
      </c>
      <c r="M1084" s="330">
        <v>225</v>
      </c>
      <c r="N1084" s="330">
        <v>0</v>
      </c>
      <c r="O1084" s="330">
        <v>0</v>
      </c>
      <c r="P1084" s="330">
        <v>6750</v>
      </c>
      <c r="Q1084" s="330" t="str">
        <v>Confirmed</v>
      </c>
      <c r="R1084" s="330" t="str">
        <v>Signed</v>
      </c>
      <c r="S1084" s="330" t="str">
        <v>PMO</v>
      </c>
      <c r="T1084" s="330" t="str">
        <v>SSH</v>
      </c>
      <c r="U1084" s="330" t="str">
        <v>PMO</v>
      </c>
      <c r="V1084" s="330">
        <v>1</v>
      </c>
      <c r="W1084" s="330">
        <v>147</v>
      </c>
      <c r="X1084" s="330" t="str">
        <v>S25-17</v>
      </c>
      <c r="Y1084" s="330">
        <v>179</v>
      </c>
      <c r="Z1084" s="330">
        <v>134</v>
      </c>
      <c r="AA1084" s="330">
        <v>45</v>
      </c>
      <c r="AB1084" s="16" t="str">
        <v>S25</v>
      </c>
    </row>
    <row r="1085" spans="1:28" x14ac:dyDescent="0.35">
      <c r="A1085" s="331">
        <v>45726</v>
      </c>
      <c r="B1085" s="330" t="str">
        <v>Alpitour</v>
      </c>
      <c r="C1085" s="330" t="str">
        <v>Tour Operator</v>
      </c>
      <c r="D1085" s="330" t="str">
        <v/>
      </c>
      <c r="E1085" s="330" t="str">
        <v/>
      </c>
      <c r="F1085" s="330" t="str">
        <v>RT</v>
      </c>
      <c r="G1085" s="330" t="str">
        <v>Outbound</v>
      </c>
      <c r="H1085" s="330" t="str">
        <v>SE1792</v>
      </c>
      <c r="I1085" s="331" t="str">
        <v>PMO-SSH</v>
      </c>
      <c r="J1085" s="884">
        <v>45880</v>
      </c>
      <c r="K1085" s="330">
        <v>30</v>
      </c>
      <c r="L1085" s="330">
        <v>30</v>
      </c>
      <c r="M1085" s="330">
        <v>225</v>
      </c>
      <c r="N1085" s="330">
        <v>0</v>
      </c>
      <c r="O1085" s="330">
        <v>0</v>
      </c>
      <c r="P1085" s="330">
        <v>6750</v>
      </c>
      <c r="Q1085" s="330" t="str">
        <v>Confirmed</v>
      </c>
      <c r="R1085" s="330" t="str">
        <v>Signed</v>
      </c>
      <c r="S1085" s="330" t="str">
        <v>PMO</v>
      </c>
      <c r="T1085" s="330" t="str">
        <v>SSH</v>
      </c>
      <c r="U1085" s="330" t="str">
        <v>PMO</v>
      </c>
      <c r="V1085" s="330">
        <v>1</v>
      </c>
      <c r="W1085" s="330">
        <v>154</v>
      </c>
      <c r="X1085" s="330" t="str">
        <v>S25-17</v>
      </c>
      <c r="Y1085" s="330">
        <v>179</v>
      </c>
      <c r="Z1085" s="330">
        <v>148</v>
      </c>
      <c r="AA1085" s="330">
        <v>31</v>
      </c>
      <c r="AB1085" s="16" t="str">
        <v>S25</v>
      </c>
    </row>
    <row r="1086" spans="1:28" x14ac:dyDescent="0.35">
      <c r="A1086" s="331">
        <v>45726</v>
      </c>
      <c r="B1086" s="330" t="str">
        <v>Alpitour</v>
      </c>
      <c r="C1086" s="330" t="str">
        <v>Tour Operator</v>
      </c>
      <c r="D1086" s="330" t="str">
        <v/>
      </c>
      <c r="E1086" s="330" t="str">
        <v/>
      </c>
      <c r="F1086" s="330" t="str">
        <v>RT</v>
      </c>
      <c r="G1086" s="330" t="str">
        <v>Outbound</v>
      </c>
      <c r="H1086" s="330" t="str">
        <v>SE1792</v>
      </c>
      <c r="I1086" s="331" t="str">
        <v>PMO-SSH</v>
      </c>
      <c r="J1086" s="884">
        <v>45887</v>
      </c>
      <c r="K1086" s="330">
        <v>30</v>
      </c>
      <c r="L1086" s="330">
        <v>30</v>
      </c>
      <c r="M1086" s="330">
        <v>225</v>
      </c>
      <c r="N1086" s="330">
        <v>0</v>
      </c>
      <c r="O1086" s="330">
        <v>0</v>
      </c>
      <c r="P1086" s="330">
        <v>6750</v>
      </c>
      <c r="Q1086" s="330" t="str">
        <v>Confirmed</v>
      </c>
      <c r="R1086" s="330" t="str">
        <v>Signed</v>
      </c>
      <c r="S1086" s="330" t="str">
        <v>PMO</v>
      </c>
      <c r="T1086" s="330" t="str">
        <v>SSH</v>
      </c>
      <c r="U1086" s="330" t="str">
        <v>PMO</v>
      </c>
      <c r="V1086" s="330">
        <v>1</v>
      </c>
      <c r="W1086" s="330">
        <v>161</v>
      </c>
      <c r="X1086" s="330" t="str">
        <v>S25-17</v>
      </c>
      <c r="Y1086" s="330">
        <v>179</v>
      </c>
      <c r="Z1086" s="330">
        <v>170</v>
      </c>
      <c r="AA1086" s="330">
        <v>9</v>
      </c>
      <c r="AB1086" s="16" t="str">
        <v>S25</v>
      </c>
    </row>
    <row r="1087" spans="1:28" x14ac:dyDescent="0.35">
      <c r="A1087" s="331">
        <v>45726</v>
      </c>
      <c r="B1087" s="330" t="str">
        <v>Alpitour</v>
      </c>
      <c r="C1087" s="330" t="str">
        <v>Tour Operator</v>
      </c>
      <c r="D1087" s="330" t="str">
        <v/>
      </c>
      <c r="E1087" s="330" t="str">
        <v/>
      </c>
      <c r="F1087" s="330" t="str">
        <v>RT</v>
      </c>
      <c r="G1087" s="330" t="str">
        <v>Outbound</v>
      </c>
      <c r="H1087" s="330" t="str">
        <v>SE1792</v>
      </c>
      <c r="I1087" s="331" t="str">
        <v>PMO-SSH</v>
      </c>
      <c r="J1087" s="884">
        <v>45894</v>
      </c>
      <c r="K1087" s="330">
        <v>30</v>
      </c>
      <c r="L1087" s="330">
        <v>30</v>
      </c>
      <c r="M1087" s="330">
        <v>225</v>
      </c>
      <c r="N1087" s="330">
        <v>0</v>
      </c>
      <c r="O1087" s="330">
        <v>0</v>
      </c>
      <c r="P1087" s="330">
        <v>6750</v>
      </c>
      <c r="Q1087" s="330" t="str">
        <v>Confirmed</v>
      </c>
      <c r="R1087" s="330" t="str">
        <v>Signed</v>
      </c>
      <c r="S1087" s="330" t="str">
        <v>PMO</v>
      </c>
      <c r="T1087" s="330" t="str">
        <v>SSH</v>
      </c>
      <c r="U1087" s="330" t="str">
        <v>PMO</v>
      </c>
      <c r="V1087" s="330">
        <v>1</v>
      </c>
      <c r="W1087" s="330">
        <v>168</v>
      </c>
      <c r="X1087" s="330" t="str">
        <v>S25-17</v>
      </c>
      <c r="Y1087" s="330">
        <v>179</v>
      </c>
      <c r="Z1087" s="330">
        <v>170</v>
      </c>
      <c r="AA1087" s="330">
        <v>9</v>
      </c>
      <c r="AB1087" s="16" t="str">
        <v>S25</v>
      </c>
    </row>
    <row r="1088" spans="1:28" x14ac:dyDescent="0.35">
      <c r="A1088" s="331">
        <v>45726</v>
      </c>
      <c r="B1088" s="330" t="str">
        <v>Alpitour</v>
      </c>
      <c r="C1088" s="330" t="str">
        <v>Tour Operator</v>
      </c>
      <c r="D1088" s="330" t="str">
        <v/>
      </c>
      <c r="E1088" s="330" t="str">
        <v/>
      </c>
      <c r="F1088" s="330" t="str">
        <v>RT</v>
      </c>
      <c r="G1088" s="330" t="str">
        <v>Outbound</v>
      </c>
      <c r="H1088" s="330" t="str">
        <v>SE1792</v>
      </c>
      <c r="I1088" s="331" t="str">
        <v>PMO-SSH</v>
      </c>
      <c r="J1088" s="884">
        <v>45901</v>
      </c>
      <c r="K1088" s="330">
        <v>30</v>
      </c>
      <c r="L1088" s="330">
        <v>30</v>
      </c>
      <c r="M1088" s="330">
        <v>225</v>
      </c>
      <c r="N1088" s="330">
        <v>0</v>
      </c>
      <c r="O1088" s="330">
        <v>0</v>
      </c>
      <c r="P1088" s="330">
        <v>6750</v>
      </c>
      <c r="Q1088" s="330" t="str">
        <v>Confirmed</v>
      </c>
      <c r="R1088" s="330" t="str">
        <v>Signed</v>
      </c>
      <c r="S1088" s="330" t="str">
        <v>PMO</v>
      </c>
      <c r="T1088" s="330" t="str">
        <v>SSH</v>
      </c>
      <c r="U1088" s="330" t="str">
        <v>PMO</v>
      </c>
      <c r="V1088" s="330">
        <v>1</v>
      </c>
      <c r="W1088" s="330">
        <v>175</v>
      </c>
      <c r="X1088" s="330" t="str">
        <v>S25-17</v>
      </c>
      <c r="Y1088" s="330">
        <v>179</v>
      </c>
      <c r="Z1088" s="330">
        <v>174</v>
      </c>
      <c r="AA1088" s="330">
        <v>5</v>
      </c>
      <c r="AB1088" s="16" t="str">
        <v>S25</v>
      </c>
    </row>
    <row r="1089" spans="1:28" x14ac:dyDescent="0.35">
      <c r="A1089" s="331">
        <v>45726</v>
      </c>
      <c r="B1089" s="330" t="str">
        <v>Alpitour</v>
      </c>
      <c r="C1089" s="330" t="str">
        <v>Tour Operator</v>
      </c>
      <c r="D1089" s="330" t="str">
        <v/>
      </c>
      <c r="E1089" s="330" t="str">
        <v/>
      </c>
      <c r="F1089" s="330" t="str">
        <v>RT</v>
      </c>
      <c r="G1089" s="330" t="str">
        <v>Inbound</v>
      </c>
      <c r="H1089" s="330" t="str">
        <v>SE1791</v>
      </c>
      <c r="I1089" s="331" t="str">
        <v>SSH-PMO</v>
      </c>
      <c r="J1089" s="884">
        <v>45866</v>
      </c>
      <c r="K1089" s="330">
        <v>30</v>
      </c>
      <c r="L1089" s="330">
        <v>30</v>
      </c>
      <c r="M1089" s="330">
        <v>225</v>
      </c>
      <c r="N1089" s="330">
        <v>0</v>
      </c>
      <c r="O1089" s="330">
        <v>0</v>
      </c>
      <c r="P1089" s="330">
        <v>6750</v>
      </c>
      <c r="Q1089" s="330" t="str">
        <v>Confirmed</v>
      </c>
      <c r="R1089" s="330" t="str">
        <v>Signed</v>
      </c>
      <c r="S1089" s="330" t="str">
        <v>SSH</v>
      </c>
      <c r="T1089" s="330" t="str">
        <v>PMO</v>
      </c>
      <c r="U1089" s="330" t="str">
        <v>PMO</v>
      </c>
      <c r="V1089" s="330">
        <v>1</v>
      </c>
      <c r="W1089" s="330">
        <v>140</v>
      </c>
      <c r="X1089" s="330" t="str">
        <v>S25-17</v>
      </c>
      <c r="Y1089" s="330">
        <v>179</v>
      </c>
      <c r="Z1089" s="330">
        <v>173</v>
      </c>
      <c r="AA1089" s="330">
        <v>6</v>
      </c>
      <c r="AB1089" s="16" t="str">
        <v>S25</v>
      </c>
    </row>
    <row r="1090" spans="1:28" x14ac:dyDescent="0.35">
      <c r="A1090" s="331">
        <v>45726</v>
      </c>
      <c r="B1090" s="330" t="str">
        <v>Alpitour</v>
      </c>
      <c r="C1090" s="330" t="str">
        <v>Tour Operator</v>
      </c>
      <c r="D1090" s="330" t="str">
        <v/>
      </c>
      <c r="E1090" s="330" t="str">
        <v/>
      </c>
      <c r="F1090" s="330" t="str">
        <v>RT</v>
      </c>
      <c r="G1090" s="330" t="str">
        <v>Inbound</v>
      </c>
      <c r="H1090" s="330" t="str">
        <v>SE1791</v>
      </c>
      <c r="I1090" s="331" t="str">
        <v>SSH-PMO</v>
      </c>
      <c r="J1090" s="884">
        <v>45873</v>
      </c>
      <c r="K1090" s="330">
        <v>30</v>
      </c>
      <c r="L1090" s="330">
        <v>30</v>
      </c>
      <c r="M1090" s="330">
        <v>225</v>
      </c>
      <c r="N1090" s="330">
        <v>0</v>
      </c>
      <c r="O1090" s="330">
        <v>0</v>
      </c>
      <c r="P1090" s="330">
        <v>6750</v>
      </c>
      <c r="Q1090" s="330" t="str">
        <v>Confirmed</v>
      </c>
      <c r="R1090" s="330" t="str">
        <v>Signed</v>
      </c>
      <c r="S1090" s="330" t="str">
        <v>SSH</v>
      </c>
      <c r="T1090" s="330" t="str">
        <v>PMO</v>
      </c>
      <c r="U1090" s="330" t="str">
        <v>PMO</v>
      </c>
      <c r="V1090" s="330">
        <v>1</v>
      </c>
      <c r="W1090" s="330">
        <v>147</v>
      </c>
      <c r="X1090" s="330" t="str">
        <v>S25-17</v>
      </c>
      <c r="Y1090" s="330">
        <v>179</v>
      </c>
      <c r="Z1090" s="330">
        <v>201</v>
      </c>
      <c r="AA1090" s="330">
        <v>-22</v>
      </c>
      <c r="AB1090" s="16" t="str">
        <v>S25</v>
      </c>
    </row>
    <row r="1091" spans="1:28" x14ac:dyDescent="0.35">
      <c r="A1091" s="331">
        <v>45726</v>
      </c>
      <c r="B1091" s="330" t="str">
        <v>Alpitour</v>
      </c>
      <c r="C1091" s="330" t="str">
        <v>Tour Operator</v>
      </c>
      <c r="D1091" s="330" t="str">
        <v/>
      </c>
      <c r="E1091" s="330" t="str">
        <v/>
      </c>
      <c r="F1091" s="330" t="str">
        <v>RT</v>
      </c>
      <c r="G1091" s="330" t="str">
        <v>Inbound</v>
      </c>
      <c r="H1091" s="330" t="str">
        <v>SE1791</v>
      </c>
      <c r="I1091" s="331" t="str">
        <v>SSH-PMO</v>
      </c>
      <c r="J1091" s="884">
        <v>45880</v>
      </c>
      <c r="K1091" s="330">
        <v>30</v>
      </c>
      <c r="L1091" s="330">
        <v>30</v>
      </c>
      <c r="M1091" s="330">
        <v>225</v>
      </c>
      <c r="N1091" s="330">
        <v>0</v>
      </c>
      <c r="O1091" s="330">
        <v>0</v>
      </c>
      <c r="P1091" s="330">
        <v>6750</v>
      </c>
      <c r="Q1091" s="330" t="str">
        <v>Confirmed</v>
      </c>
      <c r="R1091" s="330" t="str">
        <v>Signed</v>
      </c>
      <c r="S1091" s="330" t="str">
        <v>SSH</v>
      </c>
      <c r="T1091" s="330" t="str">
        <v>PMO</v>
      </c>
      <c r="U1091" s="330" t="str">
        <v>PMO</v>
      </c>
      <c r="V1091" s="330">
        <v>1</v>
      </c>
      <c r="W1091" s="330">
        <v>154</v>
      </c>
      <c r="X1091" s="330" t="str">
        <v>S25-17</v>
      </c>
      <c r="Y1091" s="330">
        <v>179</v>
      </c>
      <c r="Z1091" s="330">
        <v>134</v>
      </c>
      <c r="AA1091" s="330">
        <v>45</v>
      </c>
      <c r="AB1091" s="16" t="str">
        <v>S25</v>
      </c>
    </row>
    <row r="1092" spans="1:28" x14ac:dyDescent="0.35">
      <c r="A1092" s="331">
        <v>45726</v>
      </c>
      <c r="B1092" s="330" t="str">
        <v>Alpitour</v>
      </c>
      <c r="C1092" s="330" t="str">
        <v>Tour Operator</v>
      </c>
      <c r="D1092" s="330" t="str">
        <v/>
      </c>
      <c r="E1092" s="330" t="str">
        <v/>
      </c>
      <c r="F1092" s="330" t="str">
        <v>RT</v>
      </c>
      <c r="G1092" s="330" t="str">
        <v>Inbound</v>
      </c>
      <c r="H1092" s="330" t="str">
        <v>SE1791</v>
      </c>
      <c r="I1092" s="331" t="str">
        <v>SSH-PMO</v>
      </c>
      <c r="J1092" s="884">
        <v>45887</v>
      </c>
      <c r="K1092" s="330">
        <v>30</v>
      </c>
      <c r="L1092" s="330">
        <v>30</v>
      </c>
      <c r="M1092" s="330">
        <v>225</v>
      </c>
      <c r="N1092" s="330">
        <v>0</v>
      </c>
      <c r="O1092" s="330">
        <v>0</v>
      </c>
      <c r="P1092" s="330">
        <v>6750</v>
      </c>
      <c r="Q1092" s="330" t="str">
        <v>Confirmed</v>
      </c>
      <c r="R1092" s="330" t="str">
        <v>Signed</v>
      </c>
      <c r="S1092" s="330" t="str">
        <v>SSH</v>
      </c>
      <c r="T1092" s="330" t="str">
        <v>PMO</v>
      </c>
      <c r="U1092" s="330" t="str">
        <v>PMO</v>
      </c>
      <c r="V1092" s="330">
        <v>1</v>
      </c>
      <c r="W1092" s="330">
        <v>161</v>
      </c>
      <c r="X1092" s="330" t="str">
        <v>S25-17</v>
      </c>
      <c r="Y1092" s="330">
        <v>179</v>
      </c>
      <c r="Z1092" s="330">
        <v>148</v>
      </c>
      <c r="AA1092" s="330">
        <v>31</v>
      </c>
      <c r="AB1092" s="16" t="str">
        <v>S25</v>
      </c>
    </row>
    <row r="1093" spans="1:28" x14ac:dyDescent="0.35">
      <c r="A1093" s="331">
        <v>45726</v>
      </c>
      <c r="B1093" s="330" t="str">
        <v>Alpitour</v>
      </c>
      <c r="C1093" s="330" t="str">
        <v>Tour Operator</v>
      </c>
      <c r="D1093" s="330" t="str">
        <v/>
      </c>
      <c r="E1093" s="330" t="str">
        <v/>
      </c>
      <c r="F1093" s="330" t="str">
        <v>RT</v>
      </c>
      <c r="G1093" s="330" t="str">
        <v>Inbound</v>
      </c>
      <c r="H1093" s="330" t="str">
        <v>SE1791</v>
      </c>
      <c r="I1093" s="331" t="str">
        <v>SSH-PMO</v>
      </c>
      <c r="J1093" s="884">
        <v>45894</v>
      </c>
      <c r="K1093" s="330">
        <v>30</v>
      </c>
      <c r="L1093" s="330">
        <v>30</v>
      </c>
      <c r="M1093" s="330">
        <v>225</v>
      </c>
      <c r="N1093" s="330">
        <v>0</v>
      </c>
      <c r="O1093" s="330">
        <v>0</v>
      </c>
      <c r="P1093" s="330">
        <v>6750</v>
      </c>
      <c r="Q1093" s="330" t="str">
        <v>Confirmed</v>
      </c>
      <c r="R1093" s="330" t="str">
        <v>Signed</v>
      </c>
      <c r="S1093" s="330" t="str">
        <v>SSH</v>
      </c>
      <c r="T1093" s="330" t="str">
        <v>PMO</v>
      </c>
      <c r="U1093" s="330" t="str">
        <v>PMO</v>
      </c>
      <c r="V1093" s="330">
        <v>1</v>
      </c>
      <c r="W1093" s="330">
        <v>168</v>
      </c>
      <c r="X1093" s="330" t="str">
        <v>S25-17</v>
      </c>
      <c r="Y1093" s="330">
        <v>179</v>
      </c>
      <c r="Z1093" s="330">
        <v>170</v>
      </c>
      <c r="AA1093" s="330">
        <v>9</v>
      </c>
      <c r="AB1093" s="16" t="str">
        <v>S25</v>
      </c>
    </row>
    <row r="1094" spans="1:28" x14ac:dyDescent="0.35">
      <c r="A1094" s="331">
        <v>45726</v>
      </c>
      <c r="B1094" s="330" t="str">
        <v>Alpitour</v>
      </c>
      <c r="C1094" s="330" t="str">
        <v>Tour Operator</v>
      </c>
      <c r="D1094" s="330" t="str">
        <v/>
      </c>
      <c r="E1094" s="330" t="str">
        <v/>
      </c>
      <c r="F1094" s="330" t="str">
        <v>RT</v>
      </c>
      <c r="G1094" s="330" t="str">
        <v>Inbound</v>
      </c>
      <c r="H1094" s="330" t="str">
        <v>SE1791</v>
      </c>
      <c r="I1094" s="331" t="str">
        <v>SSH-PMO</v>
      </c>
      <c r="J1094" s="884">
        <v>45901</v>
      </c>
      <c r="K1094" s="330">
        <v>30</v>
      </c>
      <c r="L1094" s="330">
        <v>30</v>
      </c>
      <c r="M1094" s="330">
        <v>225</v>
      </c>
      <c r="N1094" s="330">
        <v>0</v>
      </c>
      <c r="O1094" s="330">
        <v>0</v>
      </c>
      <c r="P1094" s="330">
        <v>6750</v>
      </c>
      <c r="Q1094" s="330" t="str">
        <v>Confirmed</v>
      </c>
      <c r="R1094" s="330" t="str">
        <v>Signed</v>
      </c>
      <c r="S1094" s="330" t="str">
        <v>SSH</v>
      </c>
      <c r="T1094" s="330" t="str">
        <v>PMO</v>
      </c>
      <c r="U1094" s="330" t="str">
        <v>PMO</v>
      </c>
      <c r="V1094" s="330">
        <v>1</v>
      </c>
      <c r="W1094" s="330">
        <v>175</v>
      </c>
      <c r="X1094" s="330" t="str">
        <v>S25-17</v>
      </c>
      <c r="Y1094" s="330">
        <v>179</v>
      </c>
      <c r="Z1094" s="330">
        <v>170</v>
      </c>
      <c r="AA1094" s="330">
        <v>9</v>
      </c>
      <c r="AB1094" s="16" t="str">
        <v>S25</v>
      </c>
    </row>
    <row r="1095" spans="1:28" x14ac:dyDescent="0.35">
      <c r="A1095" s="331">
        <v>45726</v>
      </c>
      <c r="B1095" s="330" t="str">
        <v>Alpitour</v>
      </c>
      <c r="C1095" s="330" t="str">
        <v>Tour Operator</v>
      </c>
      <c r="D1095" s="330" t="str">
        <v/>
      </c>
      <c r="E1095" s="330" t="str">
        <v/>
      </c>
      <c r="F1095" s="330" t="str">
        <v>RT</v>
      </c>
      <c r="G1095" s="330" t="str">
        <v>Inbound</v>
      </c>
      <c r="H1095" s="330" t="str">
        <v>SE1791</v>
      </c>
      <c r="I1095" s="331" t="str">
        <v>SSH-PMO</v>
      </c>
      <c r="J1095" s="884">
        <v>45908</v>
      </c>
      <c r="K1095" s="330">
        <v>30</v>
      </c>
      <c r="L1095" s="330">
        <v>30</v>
      </c>
      <c r="M1095" s="330">
        <v>225</v>
      </c>
      <c r="N1095" s="330">
        <v>0</v>
      </c>
      <c r="O1095" s="330">
        <v>0</v>
      </c>
      <c r="P1095" s="330">
        <v>6750</v>
      </c>
      <c r="Q1095" s="330" t="str">
        <v>Confirmed</v>
      </c>
      <c r="R1095" s="330" t="str">
        <v>Signed</v>
      </c>
      <c r="S1095" s="330" t="str">
        <v>SSH</v>
      </c>
      <c r="T1095" s="330" t="str">
        <v>PMO</v>
      </c>
      <c r="U1095" s="330" t="str">
        <v>PMO</v>
      </c>
      <c r="V1095" s="330">
        <v>1</v>
      </c>
      <c r="W1095" s="330">
        <v>182</v>
      </c>
      <c r="X1095" s="330" t="str">
        <v>S25-17</v>
      </c>
      <c r="Y1095" s="330">
        <v>179</v>
      </c>
      <c r="Z1095" s="330">
        <v>174</v>
      </c>
      <c r="AA1095" s="330">
        <v>5</v>
      </c>
      <c r="AB1095" s="16" t="str">
        <v>S25</v>
      </c>
    </row>
    <row r="1096" spans="1:28" x14ac:dyDescent="0.35">
      <c r="A1096" s="331">
        <v>45726</v>
      </c>
      <c r="B1096" s="330" t="str">
        <v>ItalGSA-Syrius</v>
      </c>
      <c r="C1096" s="330" t="str">
        <v>Tour Operator</v>
      </c>
      <c r="D1096" s="330" t="str">
        <v/>
      </c>
      <c r="E1096" s="330" t="str">
        <v/>
      </c>
      <c r="F1096" s="330" t="str">
        <v>RT</v>
      </c>
      <c r="G1096" s="330" t="str">
        <v>Outbound</v>
      </c>
      <c r="H1096" s="330" t="str">
        <v>NE1129</v>
      </c>
      <c r="I1096" s="331" t="str">
        <v>NAP-SSH</v>
      </c>
      <c r="J1096" s="884">
        <v>45866</v>
      </c>
      <c r="K1096" s="330">
        <v>10</v>
      </c>
      <c r="L1096" s="330">
        <v>10</v>
      </c>
      <c r="M1096" s="330">
        <v>235</v>
      </c>
      <c r="N1096" s="330">
        <v>0</v>
      </c>
      <c r="O1096" s="330">
        <v>0</v>
      </c>
      <c r="P1096" s="330">
        <v>2350</v>
      </c>
      <c r="Q1096" s="330" t="str">
        <v>Confirmed</v>
      </c>
      <c r="R1096" s="330" t="str">
        <v>On Review</v>
      </c>
      <c r="S1096" s="330" t="str">
        <v>NAP</v>
      </c>
      <c r="T1096" s="330" t="str">
        <v>SSH</v>
      </c>
      <c r="U1096" s="330" t="str">
        <v>NAP</v>
      </c>
      <c r="V1096" s="330">
        <v>1</v>
      </c>
      <c r="W1096" s="330">
        <v>140</v>
      </c>
      <c r="X1096" s="330" t="str">
        <v>S25-07</v>
      </c>
      <c r="Y1096" s="330">
        <v>179</v>
      </c>
      <c r="Z1096" s="330">
        <v>150</v>
      </c>
      <c r="AA1096" s="330">
        <v>29</v>
      </c>
      <c r="AB1096" s="16" t="str">
        <v>S25</v>
      </c>
    </row>
    <row r="1097" spans="1:28" x14ac:dyDescent="0.35">
      <c r="A1097" s="331">
        <v>45726</v>
      </c>
      <c r="B1097" s="330" t="str">
        <v>ItalGSA-Syrius</v>
      </c>
      <c r="C1097" s="330" t="str">
        <v>Tour Operator</v>
      </c>
      <c r="D1097" s="330" t="str">
        <v/>
      </c>
      <c r="E1097" s="330" t="str">
        <v/>
      </c>
      <c r="F1097" s="330" t="str">
        <v>RT</v>
      </c>
      <c r="G1097" s="330" t="str">
        <v>Outbound</v>
      </c>
      <c r="H1097" s="330" t="str">
        <v>NE1129</v>
      </c>
      <c r="I1097" s="331" t="str">
        <v>NAP-SSH</v>
      </c>
      <c r="J1097" s="884">
        <v>45873</v>
      </c>
      <c r="K1097" s="330">
        <v>20</v>
      </c>
      <c r="L1097" s="330">
        <v>20</v>
      </c>
      <c r="M1097" s="330">
        <v>235</v>
      </c>
      <c r="N1097" s="330">
        <v>0</v>
      </c>
      <c r="O1097" s="330">
        <v>0</v>
      </c>
      <c r="P1097" s="330">
        <v>4700</v>
      </c>
      <c r="Q1097" s="330" t="str">
        <v>Confirmed</v>
      </c>
      <c r="R1097" s="330" t="str">
        <v>On Review</v>
      </c>
      <c r="S1097" s="330" t="str">
        <v>NAP</v>
      </c>
      <c r="T1097" s="330" t="str">
        <v>SSH</v>
      </c>
      <c r="U1097" s="330" t="str">
        <v>NAP</v>
      </c>
      <c r="V1097" s="330">
        <v>1</v>
      </c>
      <c r="W1097" s="330">
        <v>147</v>
      </c>
      <c r="X1097" s="330" t="str">
        <v>S25-07</v>
      </c>
      <c r="Y1097" s="330">
        <v>179</v>
      </c>
      <c r="Z1097" s="330">
        <v>179</v>
      </c>
      <c r="AA1097" s="330">
        <v>0</v>
      </c>
      <c r="AB1097" s="16" t="str">
        <v>S25</v>
      </c>
    </row>
    <row r="1098" spans="1:28" x14ac:dyDescent="0.35">
      <c r="A1098" s="331">
        <v>45726</v>
      </c>
      <c r="B1098" s="330" t="str">
        <v>ItalGSA-Syrius</v>
      </c>
      <c r="C1098" s="330" t="str">
        <v>Tour Operator</v>
      </c>
      <c r="D1098" s="330" t="str">
        <v/>
      </c>
      <c r="E1098" s="330" t="str">
        <v/>
      </c>
      <c r="F1098" s="330" t="str">
        <v>RT</v>
      </c>
      <c r="G1098" s="330" t="str">
        <v>Outbound</v>
      </c>
      <c r="H1098" s="330" t="str">
        <v>NE1129</v>
      </c>
      <c r="I1098" s="331" t="str">
        <v>NAP-SSH</v>
      </c>
      <c r="J1098" s="884">
        <v>45880</v>
      </c>
      <c r="K1098" s="330">
        <v>20</v>
      </c>
      <c r="L1098" s="330">
        <v>20</v>
      </c>
      <c r="M1098" s="330">
        <v>235</v>
      </c>
      <c r="N1098" s="330">
        <v>0</v>
      </c>
      <c r="O1098" s="330">
        <v>0</v>
      </c>
      <c r="P1098" s="330">
        <v>4700</v>
      </c>
      <c r="Q1098" s="330" t="str">
        <v>Confirmed</v>
      </c>
      <c r="R1098" s="330" t="str">
        <v>On Review</v>
      </c>
      <c r="S1098" s="330" t="str">
        <v>NAP</v>
      </c>
      <c r="T1098" s="330" t="str">
        <v>SSH</v>
      </c>
      <c r="U1098" s="330" t="str">
        <v>NAP</v>
      </c>
      <c r="V1098" s="330">
        <v>1</v>
      </c>
      <c r="W1098" s="330">
        <v>154</v>
      </c>
      <c r="X1098" s="330" t="str">
        <v>S25-07</v>
      </c>
      <c r="Y1098" s="330">
        <v>179</v>
      </c>
      <c r="Z1098" s="330">
        <v>174</v>
      </c>
      <c r="AA1098" s="330">
        <v>5</v>
      </c>
      <c r="AB1098" s="16" t="str">
        <v>S25</v>
      </c>
    </row>
    <row r="1099" spans="1:28" x14ac:dyDescent="0.35">
      <c r="A1099" s="331">
        <v>45726</v>
      </c>
      <c r="B1099" s="330" t="str">
        <v>ItalGSA-Syrius</v>
      </c>
      <c r="C1099" s="330" t="str">
        <v>Tour Operator</v>
      </c>
      <c r="D1099" s="330" t="str">
        <v/>
      </c>
      <c r="E1099" s="330" t="str">
        <v/>
      </c>
      <c r="F1099" s="330" t="str">
        <v>RT</v>
      </c>
      <c r="G1099" s="330" t="str">
        <v>Outbound</v>
      </c>
      <c r="H1099" s="330" t="str">
        <v>NE1129</v>
      </c>
      <c r="I1099" s="331" t="str">
        <v>NAP-SSH</v>
      </c>
      <c r="J1099" s="884">
        <v>45887</v>
      </c>
      <c r="K1099" s="330">
        <v>20</v>
      </c>
      <c r="L1099" s="330">
        <v>20</v>
      </c>
      <c r="M1099" s="330">
        <v>235</v>
      </c>
      <c r="N1099" s="330">
        <v>0</v>
      </c>
      <c r="O1099" s="330">
        <v>0</v>
      </c>
      <c r="P1099" s="330">
        <v>4700</v>
      </c>
      <c r="Q1099" s="330" t="str">
        <v>Confirmed</v>
      </c>
      <c r="R1099" s="330" t="str">
        <v>On Review</v>
      </c>
      <c r="S1099" s="330" t="str">
        <v>NAP</v>
      </c>
      <c r="T1099" s="330" t="str">
        <v>SSH</v>
      </c>
      <c r="U1099" s="330" t="str">
        <v>NAP</v>
      </c>
      <c r="V1099" s="330">
        <v>1</v>
      </c>
      <c r="W1099" s="330">
        <v>161</v>
      </c>
      <c r="X1099" s="330" t="str">
        <v>S25-07</v>
      </c>
      <c r="Y1099" s="330">
        <v>179</v>
      </c>
      <c r="Z1099" s="330">
        <v>174</v>
      </c>
      <c r="AA1099" s="330">
        <v>5</v>
      </c>
      <c r="AB1099" s="16" t="str">
        <v>S25</v>
      </c>
    </row>
    <row r="1100" spans="1:28" x14ac:dyDescent="0.35">
      <c r="A1100" s="331">
        <v>45726</v>
      </c>
      <c r="B1100" s="330" t="str">
        <v>ItalGSA-Syrius</v>
      </c>
      <c r="C1100" s="330" t="str">
        <v>Tour Operator</v>
      </c>
      <c r="D1100" s="330" t="str">
        <v/>
      </c>
      <c r="E1100" s="330" t="str">
        <v/>
      </c>
      <c r="F1100" s="330" t="str">
        <v>RT</v>
      </c>
      <c r="G1100" s="330" t="str">
        <v>Outbound</v>
      </c>
      <c r="H1100" s="330" t="str">
        <v>NE1129</v>
      </c>
      <c r="I1100" s="331" t="str">
        <v>NAP-SSH</v>
      </c>
      <c r="J1100" s="884">
        <v>45894</v>
      </c>
      <c r="K1100" s="330">
        <v>20</v>
      </c>
      <c r="L1100" s="330">
        <v>20</v>
      </c>
      <c r="M1100" s="330">
        <v>235</v>
      </c>
      <c r="N1100" s="330">
        <v>0</v>
      </c>
      <c r="O1100" s="330">
        <v>0</v>
      </c>
      <c r="P1100" s="330">
        <v>4700</v>
      </c>
      <c r="Q1100" s="330" t="str">
        <v>Confirmed</v>
      </c>
      <c r="R1100" s="330" t="str">
        <v>On Review</v>
      </c>
      <c r="S1100" s="330" t="str">
        <v>NAP</v>
      </c>
      <c r="T1100" s="330" t="str">
        <v>SSH</v>
      </c>
      <c r="U1100" s="330" t="str">
        <v>NAP</v>
      </c>
      <c r="V1100" s="330">
        <v>1</v>
      </c>
      <c r="W1100" s="330">
        <v>168</v>
      </c>
      <c r="X1100" s="330" t="str">
        <v>S25-07</v>
      </c>
      <c r="Y1100" s="330">
        <v>179</v>
      </c>
      <c r="Z1100" s="330">
        <v>170</v>
      </c>
      <c r="AA1100" s="330">
        <v>9</v>
      </c>
      <c r="AB1100" s="16" t="str">
        <v>S25</v>
      </c>
    </row>
    <row r="1101" spans="1:28" x14ac:dyDescent="0.35">
      <c r="A1101" s="331">
        <v>45726</v>
      </c>
      <c r="B1101" s="330" t="str">
        <v>ItalGSA-Syrius</v>
      </c>
      <c r="C1101" s="330" t="str">
        <v>Tour Operator</v>
      </c>
      <c r="D1101" s="330" t="str">
        <v/>
      </c>
      <c r="E1101" s="330" t="str">
        <v/>
      </c>
      <c r="F1101" s="330" t="str">
        <v>RT</v>
      </c>
      <c r="G1101" s="330" t="str">
        <v>Outbound</v>
      </c>
      <c r="H1101" s="330" t="str">
        <v>NE1129</v>
      </c>
      <c r="I1101" s="331" t="str">
        <v>NAP-SSH</v>
      </c>
      <c r="J1101" s="884">
        <v>45901</v>
      </c>
      <c r="K1101" s="330">
        <v>10</v>
      </c>
      <c r="L1101" s="330">
        <v>10</v>
      </c>
      <c r="M1101" s="330">
        <v>235</v>
      </c>
      <c r="N1101" s="330">
        <v>0</v>
      </c>
      <c r="O1101" s="330">
        <v>0</v>
      </c>
      <c r="P1101" s="330">
        <v>2350</v>
      </c>
      <c r="Q1101" s="330" t="str">
        <v>Confirmed</v>
      </c>
      <c r="R1101" s="330" t="str">
        <v>On Review</v>
      </c>
      <c r="S1101" s="330" t="str">
        <v>NAP</v>
      </c>
      <c r="T1101" s="330" t="str">
        <v>SSH</v>
      </c>
      <c r="U1101" s="330" t="str">
        <v>NAP</v>
      </c>
      <c r="V1101" s="330">
        <v>1</v>
      </c>
      <c r="W1101" s="330">
        <v>175</v>
      </c>
      <c r="X1101" s="330" t="str">
        <v>S25-07</v>
      </c>
      <c r="Y1101" s="330">
        <v>179</v>
      </c>
      <c r="Z1101" s="330">
        <v>132</v>
      </c>
      <c r="AA1101" s="330">
        <v>47</v>
      </c>
      <c r="AB1101" s="16" t="str">
        <v>S25</v>
      </c>
    </row>
    <row r="1102" spans="1:28" x14ac:dyDescent="0.35">
      <c r="A1102" s="331">
        <v>45726</v>
      </c>
      <c r="B1102" s="330" t="str">
        <v>ItalGSA-Syrius</v>
      </c>
      <c r="C1102" s="330" t="str">
        <v>Tour Operator</v>
      </c>
      <c r="D1102" s="330" t="str">
        <v/>
      </c>
      <c r="E1102" s="330" t="str">
        <v/>
      </c>
      <c r="F1102" s="330" t="str">
        <v>RT</v>
      </c>
      <c r="G1102" s="330" t="str">
        <v>Inbound</v>
      </c>
      <c r="H1102" s="330" t="str">
        <v>NE1128</v>
      </c>
      <c r="I1102" s="331" t="str">
        <v>SSH-NAP</v>
      </c>
      <c r="J1102" s="884">
        <v>45873</v>
      </c>
      <c r="K1102" s="330">
        <v>10</v>
      </c>
      <c r="L1102" s="330">
        <v>10</v>
      </c>
      <c r="M1102" s="330">
        <v>235</v>
      </c>
      <c r="N1102" s="330">
        <v>0</v>
      </c>
      <c r="O1102" s="330">
        <v>0</v>
      </c>
      <c r="P1102" s="330">
        <v>2350</v>
      </c>
      <c r="Q1102" s="330" t="str">
        <v>Confirmed</v>
      </c>
      <c r="R1102" s="330" t="str">
        <v>On Review</v>
      </c>
      <c r="S1102" s="330" t="str">
        <v>SSH</v>
      </c>
      <c r="T1102" s="330" t="str">
        <v>NAP</v>
      </c>
      <c r="U1102" s="330" t="str">
        <v>NAP</v>
      </c>
      <c r="V1102" s="330">
        <v>1</v>
      </c>
      <c r="W1102" s="330">
        <v>147</v>
      </c>
      <c r="X1102" s="330" t="str">
        <v>S25-07</v>
      </c>
      <c r="Y1102" s="330">
        <v>179</v>
      </c>
      <c r="Z1102" s="330">
        <v>150</v>
      </c>
      <c r="AA1102" s="330">
        <v>29</v>
      </c>
      <c r="AB1102" s="16" t="str">
        <v>S25</v>
      </c>
    </row>
    <row r="1103" spans="1:28" x14ac:dyDescent="0.35">
      <c r="A1103" s="331">
        <v>45726</v>
      </c>
      <c r="B1103" s="330" t="str">
        <v>ItalGSA-Syrius</v>
      </c>
      <c r="C1103" s="330" t="str">
        <v>Tour Operator</v>
      </c>
      <c r="D1103" s="330" t="str">
        <v/>
      </c>
      <c r="E1103" s="330" t="str">
        <v/>
      </c>
      <c r="F1103" s="330" t="str">
        <v>RT</v>
      </c>
      <c r="G1103" s="330" t="str">
        <v>Inbound</v>
      </c>
      <c r="H1103" s="330" t="str">
        <v>NE1128</v>
      </c>
      <c r="I1103" s="331" t="str">
        <v>SSH-NAP</v>
      </c>
      <c r="J1103" s="884">
        <v>45880</v>
      </c>
      <c r="K1103" s="330">
        <v>20</v>
      </c>
      <c r="L1103" s="330">
        <v>20</v>
      </c>
      <c r="M1103" s="330">
        <v>235</v>
      </c>
      <c r="N1103" s="330">
        <v>0</v>
      </c>
      <c r="O1103" s="330">
        <v>0</v>
      </c>
      <c r="P1103" s="330">
        <v>4700</v>
      </c>
      <c r="Q1103" s="330" t="str">
        <v>Confirmed</v>
      </c>
      <c r="R1103" s="330" t="str">
        <v>On Review</v>
      </c>
      <c r="S1103" s="330" t="str">
        <v>SSH</v>
      </c>
      <c r="T1103" s="330" t="str">
        <v>NAP</v>
      </c>
      <c r="U1103" s="330" t="str">
        <v>NAP</v>
      </c>
      <c r="V1103" s="330">
        <v>1</v>
      </c>
      <c r="W1103" s="330">
        <v>154</v>
      </c>
      <c r="X1103" s="330" t="str">
        <v>S25-07</v>
      </c>
      <c r="Y1103" s="330">
        <v>179</v>
      </c>
      <c r="Z1103" s="330">
        <v>170</v>
      </c>
      <c r="AA1103" s="330">
        <v>9</v>
      </c>
      <c r="AB1103" s="16" t="str">
        <v>S25</v>
      </c>
    </row>
    <row r="1104" spans="1:28" x14ac:dyDescent="0.35">
      <c r="A1104" s="331">
        <v>45726</v>
      </c>
      <c r="B1104" s="330" t="str">
        <v>ItalGSA-Syrius</v>
      </c>
      <c r="C1104" s="330" t="str">
        <v>Tour Operator</v>
      </c>
      <c r="D1104" s="330" t="str">
        <v/>
      </c>
      <c r="E1104" s="330" t="str">
        <v/>
      </c>
      <c r="F1104" s="330" t="str">
        <v>RT</v>
      </c>
      <c r="G1104" s="330" t="str">
        <v>Inbound</v>
      </c>
      <c r="H1104" s="330" t="str">
        <v>NE1128</v>
      </c>
      <c r="I1104" s="331" t="str">
        <v>SSH-NAP</v>
      </c>
      <c r="J1104" s="884">
        <v>45887</v>
      </c>
      <c r="K1104" s="330">
        <v>20</v>
      </c>
      <c r="L1104" s="330">
        <v>20</v>
      </c>
      <c r="M1104" s="330">
        <v>235</v>
      </c>
      <c r="N1104" s="330">
        <v>0</v>
      </c>
      <c r="O1104" s="330">
        <v>0</v>
      </c>
      <c r="P1104" s="330">
        <v>4700</v>
      </c>
      <c r="Q1104" s="330" t="str">
        <v>Confirmed</v>
      </c>
      <c r="R1104" s="330" t="str">
        <v>On Review</v>
      </c>
      <c r="S1104" s="330" t="str">
        <v>SSH</v>
      </c>
      <c r="T1104" s="330" t="str">
        <v>NAP</v>
      </c>
      <c r="U1104" s="330" t="str">
        <v>NAP</v>
      </c>
      <c r="V1104" s="330">
        <v>1</v>
      </c>
      <c r="W1104" s="330">
        <v>161</v>
      </c>
      <c r="X1104" s="330" t="str">
        <v>S25-07</v>
      </c>
      <c r="Y1104" s="330">
        <v>179</v>
      </c>
      <c r="Z1104" s="330">
        <v>179</v>
      </c>
      <c r="AA1104" s="330">
        <v>0</v>
      </c>
      <c r="AB1104" s="16" t="str">
        <v>S25</v>
      </c>
    </row>
    <row r="1105" spans="1:28" x14ac:dyDescent="0.35">
      <c r="A1105" s="331">
        <v>45726</v>
      </c>
      <c r="B1105" s="330" t="str">
        <v>ItalGSA-Syrius</v>
      </c>
      <c r="C1105" s="330" t="str">
        <v>Tour Operator</v>
      </c>
      <c r="D1105" s="330" t="str">
        <v/>
      </c>
      <c r="E1105" s="330" t="str">
        <v/>
      </c>
      <c r="F1105" s="330" t="str">
        <v>RT</v>
      </c>
      <c r="G1105" s="330" t="str">
        <v>Inbound</v>
      </c>
      <c r="H1105" s="330" t="str">
        <v>NE1128</v>
      </c>
      <c r="I1105" s="331" t="str">
        <v>SSH-NAP</v>
      </c>
      <c r="J1105" s="884">
        <v>45894</v>
      </c>
      <c r="K1105" s="330">
        <v>20</v>
      </c>
      <c r="L1105" s="330">
        <v>20</v>
      </c>
      <c r="M1105" s="330">
        <v>235</v>
      </c>
      <c r="N1105" s="330">
        <v>0</v>
      </c>
      <c r="O1105" s="330">
        <v>0</v>
      </c>
      <c r="P1105" s="330">
        <v>4700</v>
      </c>
      <c r="Q1105" s="330" t="str">
        <v>Confirmed</v>
      </c>
      <c r="R1105" s="330" t="str">
        <v>On Review</v>
      </c>
      <c r="S1105" s="330" t="str">
        <v>SSH</v>
      </c>
      <c r="T1105" s="330" t="str">
        <v>NAP</v>
      </c>
      <c r="U1105" s="330" t="str">
        <v>NAP</v>
      </c>
      <c r="V1105" s="330">
        <v>1</v>
      </c>
      <c r="W1105" s="330">
        <v>168</v>
      </c>
      <c r="X1105" s="330" t="str">
        <v>S25-07</v>
      </c>
      <c r="Y1105" s="330">
        <v>179</v>
      </c>
      <c r="Z1105" s="330">
        <v>178</v>
      </c>
      <c r="AA1105" s="330">
        <v>1</v>
      </c>
      <c r="AB1105" s="16" t="str">
        <v>S25</v>
      </c>
    </row>
    <row r="1106" spans="1:28" x14ac:dyDescent="0.35">
      <c r="A1106" s="331">
        <v>45726</v>
      </c>
      <c r="B1106" s="330" t="str">
        <v>ItalGSA-Syrius</v>
      </c>
      <c r="C1106" s="330" t="str">
        <v>Tour Operator</v>
      </c>
      <c r="D1106" s="330" t="str">
        <v/>
      </c>
      <c r="E1106" s="330" t="str">
        <v/>
      </c>
      <c r="F1106" s="330" t="str">
        <v>RT</v>
      </c>
      <c r="G1106" s="330" t="str">
        <v>Inbound</v>
      </c>
      <c r="H1106" s="330" t="str">
        <v>NE1128</v>
      </c>
      <c r="I1106" s="331" t="str">
        <v>SSH-NAP</v>
      </c>
      <c r="J1106" s="884">
        <v>45901</v>
      </c>
      <c r="K1106" s="330">
        <v>20</v>
      </c>
      <c r="L1106" s="330">
        <v>20</v>
      </c>
      <c r="M1106" s="330">
        <v>235</v>
      </c>
      <c r="N1106" s="330">
        <v>0</v>
      </c>
      <c r="O1106" s="330">
        <v>0</v>
      </c>
      <c r="P1106" s="330">
        <v>4700</v>
      </c>
      <c r="Q1106" s="330" t="str">
        <v>Confirmed</v>
      </c>
      <c r="R1106" s="330" t="str">
        <v>On Review</v>
      </c>
      <c r="S1106" s="330" t="str">
        <v>SSH</v>
      </c>
      <c r="T1106" s="330" t="str">
        <v>NAP</v>
      </c>
      <c r="U1106" s="330" t="str">
        <v>NAP</v>
      </c>
      <c r="V1106" s="330">
        <v>1</v>
      </c>
      <c r="W1106" s="330">
        <v>175</v>
      </c>
      <c r="X1106" s="330" t="str">
        <v>S25-07</v>
      </c>
      <c r="Y1106" s="330">
        <v>179</v>
      </c>
      <c r="Z1106" s="330">
        <v>170</v>
      </c>
      <c r="AA1106" s="330">
        <v>9</v>
      </c>
      <c r="AB1106" s="16" t="str">
        <v>S25</v>
      </c>
    </row>
    <row r="1107" spans="1:28" x14ac:dyDescent="0.35">
      <c r="A1107" s="331">
        <v>45726</v>
      </c>
      <c r="B1107" s="330" t="str">
        <v>ItalGSA-Syrius</v>
      </c>
      <c r="C1107" s="330" t="str">
        <v>Tour Operator</v>
      </c>
      <c r="D1107" s="330" t="str">
        <v/>
      </c>
      <c r="E1107" s="330" t="str">
        <v/>
      </c>
      <c r="F1107" s="330" t="str">
        <v>RT</v>
      </c>
      <c r="G1107" s="330" t="str">
        <v>Inbound</v>
      </c>
      <c r="H1107" s="330" t="str">
        <v>NE1128</v>
      </c>
      <c r="I1107" s="331" t="str">
        <v>SSH-NAP</v>
      </c>
      <c r="J1107" s="884">
        <v>45908</v>
      </c>
      <c r="K1107" s="330">
        <v>10</v>
      </c>
      <c r="L1107" s="330">
        <v>10</v>
      </c>
      <c r="M1107" s="330">
        <v>235</v>
      </c>
      <c r="N1107" s="330">
        <v>0</v>
      </c>
      <c r="O1107" s="330">
        <v>0</v>
      </c>
      <c r="P1107" s="330">
        <v>2350</v>
      </c>
      <c r="Q1107" s="330" t="str">
        <v>Confirmed</v>
      </c>
      <c r="R1107" s="330" t="str">
        <v>On Review</v>
      </c>
      <c r="S1107" s="330" t="str">
        <v>SSH</v>
      </c>
      <c r="T1107" s="330" t="str">
        <v>NAP</v>
      </c>
      <c r="U1107" s="330" t="str">
        <v>NAP</v>
      </c>
      <c r="V1107" s="330">
        <v>1</v>
      </c>
      <c r="W1107" s="330">
        <v>182</v>
      </c>
      <c r="X1107" s="330" t="str">
        <v>S25-07</v>
      </c>
      <c r="Y1107" s="330">
        <v>179</v>
      </c>
      <c r="Z1107" s="330">
        <v>132</v>
      </c>
      <c r="AA1107" s="330">
        <v>47</v>
      </c>
      <c r="AB1107" s="16" t="str">
        <v>S25</v>
      </c>
    </row>
    <row r="1108" spans="1:28" x14ac:dyDescent="0.35">
      <c r="A1108" s="331">
        <v>45725</v>
      </c>
      <c r="B1108" s="330" t="str">
        <v>EuroAirlines</v>
      </c>
      <c r="C1108" s="330" t="str">
        <v>Distributor</v>
      </c>
      <c r="D1108" s="330" t="str">
        <v>AMADEUS</v>
      </c>
      <c r="E1108" s="330" t="str">
        <v>11LYLU</v>
      </c>
      <c r="F1108" s="330" t="str">
        <v>OW</v>
      </c>
      <c r="G1108" s="330" t="str">
        <v>Outbound</v>
      </c>
      <c r="H1108" s="330" t="str">
        <v>4S6015</v>
      </c>
      <c r="I1108" s="331" t="str">
        <v>SSH-VRN</v>
      </c>
      <c r="J1108" s="884">
        <v>45780</v>
      </c>
      <c r="K1108" s="330">
        <v>1</v>
      </c>
      <c r="L1108" s="330">
        <v>1</v>
      </c>
      <c r="M1108" s="330">
        <v>300</v>
      </c>
      <c r="N1108" s="330">
        <v>37.72</v>
      </c>
      <c r="O1108" s="330">
        <v>40</v>
      </c>
      <c r="P1108" s="330">
        <v>377.72</v>
      </c>
      <c r="Q1108" s="330" t="str">
        <v>Confirmed</v>
      </c>
      <c r="R1108" s="330" t="str">
        <v>Closed Deal</v>
      </c>
      <c r="S1108" s="330" t="str">
        <v>SSH</v>
      </c>
      <c r="T1108" s="330" t="str">
        <v>VRN</v>
      </c>
      <c r="U1108" s="330" t="str">
        <v>VRN</v>
      </c>
      <c r="V1108" s="330">
        <v>6</v>
      </c>
      <c r="W1108" s="330">
        <v>55</v>
      </c>
      <c r="X1108" s="330" t="str">
        <v>E25-05B</v>
      </c>
      <c r="Y1108" s="330">
        <v>186</v>
      </c>
      <c r="Z1108" s="330">
        <v>181</v>
      </c>
      <c r="AA1108" s="330">
        <v>5</v>
      </c>
      <c r="AB1108" s="16" t="str">
        <v>E25</v>
      </c>
    </row>
    <row r="1109" spans="1:28" x14ac:dyDescent="0.35">
      <c r="A1109" s="331">
        <v>45725</v>
      </c>
      <c r="B1109" s="330" t="str">
        <v>EuroAirlines</v>
      </c>
      <c r="C1109" s="330" t="str">
        <v>Distributor</v>
      </c>
      <c r="D1109" s="330" t="str">
        <v>AMADEUS</v>
      </c>
      <c r="E1109" s="330" t="str">
        <v>11LYLU</v>
      </c>
      <c r="F1109" s="330" t="str">
        <v>OW</v>
      </c>
      <c r="G1109" s="330" t="str">
        <v>Outbound</v>
      </c>
      <c r="H1109" s="330" t="str">
        <v>4S6015</v>
      </c>
      <c r="I1109" s="331" t="str">
        <v>SSH-VRN</v>
      </c>
      <c r="J1109" s="884">
        <v>45780</v>
      </c>
      <c r="K1109" s="330">
        <v>1</v>
      </c>
      <c r="L1109" s="330">
        <v>1</v>
      </c>
      <c r="M1109" s="330">
        <v>300</v>
      </c>
      <c r="N1109" s="330">
        <v>37.72</v>
      </c>
      <c r="O1109" s="330">
        <v>40</v>
      </c>
      <c r="P1109" s="330">
        <v>377.72</v>
      </c>
      <c r="Q1109" s="330" t="str">
        <v>Confirmed</v>
      </c>
      <c r="R1109" s="330" t="str">
        <v>Closed Deal</v>
      </c>
      <c r="S1109" s="330" t="str">
        <v>SSH</v>
      </c>
      <c r="T1109" s="330" t="str">
        <v>VRN</v>
      </c>
      <c r="U1109" s="330" t="str">
        <v>VRN</v>
      </c>
      <c r="V1109" s="330">
        <v>6</v>
      </c>
      <c r="W1109" s="330">
        <v>55</v>
      </c>
      <c r="X1109" s="330" t="str">
        <v>E25-05B</v>
      </c>
      <c r="Y1109" s="330">
        <v>186</v>
      </c>
      <c r="Z1109" s="330">
        <v>181</v>
      </c>
      <c r="AA1109" s="330">
        <v>5</v>
      </c>
      <c r="AB1109" s="16" t="str">
        <v>E25</v>
      </c>
    </row>
    <row r="1110" spans="1:28" x14ac:dyDescent="0.35">
      <c r="A1110" s="331">
        <v>45726</v>
      </c>
      <c r="B1110" s="330" t="str">
        <v>ItalGSA-Syrius-Go4Sea</v>
      </c>
      <c r="C1110" s="330" t="str">
        <v>Tour Operator</v>
      </c>
      <c r="D1110" s="330" t="str">
        <v/>
      </c>
      <c r="E1110" s="330" t="str">
        <v/>
      </c>
      <c r="F1110" s="330" t="str">
        <v>RT</v>
      </c>
      <c r="G1110" s="330" t="str">
        <v>Outbound</v>
      </c>
      <c r="H1110" s="330" t="str">
        <v>NE5127</v>
      </c>
      <c r="I1110" s="331" t="str">
        <v>BRI-SSH</v>
      </c>
      <c r="J1110" s="884">
        <v>45877</v>
      </c>
      <c r="K1110" s="330">
        <v>25</v>
      </c>
      <c r="L1110" s="330">
        <v>25</v>
      </c>
      <c r="M1110" s="330">
        <v>225</v>
      </c>
      <c r="N1110" s="330">
        <v>0</v>
      </c>
      <c r="O1110" s="330">
        <v>0</v>
      </c>
      <c r="P1110" s="330">
        <v>5625</v>
      </c>
      <c r="Q1110" s="330" t="str">
        <v>Confirmed</v>
      </c>
      <c r="R1110" s="330" t="str">
        <v>On Review</v>
      </c>
      <c r="S1110" s="330" t="str">
        <v>BRI</v>
      </c>
      <c r="T1110" s="330" t="str">
        <v>SSH</v>
      </c>
      <c r="U1110" s="330" t="str">
        <v>BRI</v>
      </c>
      <c r="V1110" s="330">
        <v>5</v>
      </c>
      <c r="W1110" s="330">
        <v>151</v>
      </c>
      <c r="X1110" s="330" t="str">
        <v>S25-03</v>
      </c>
      <c r="Y1110" s="330">
        <v>179</v>
      </c>
      <c r="Z1110" s="330">
        <v>175</v>
      </c>
      <c r="AA1110" s="330">
        <v>4</v>
      </c>
      <c r="AB1110" s="16" t="str">
        <v>S25</v>
      </c>
    </row>
    <row r="1111" spans="1:28" x14ac:dyDescent="0.35">
      <c r="A1111" s="331">
        <v>45726</v>
      </c>
      <c r="B1111" s="330" t="str">
        <v>ItalGSA-Syrius-Go4Sea</v>
      </c>
      <c r="C1111" s="330" t="str">
        <v>Tour Operator</v>
      </c>
      <c r="D1111" s="330" t="str">
        <v/>
      </c>
      <c r="E1111" s="330" t="str">
        <v/>
      </c>
      <c r="F1111" s="330" t="str">
        <v>RT</v>
      </c>
      <c r="G1111" s="330" t="str">
        <v>Outbound</v>
      </c>
      <c r="H1111" s="330" t="str">
        <v>NE5127</v>
      </c>
      <c r="I1111" s="331" t="str">
        <v>BRI-SSH</v>
      </c>
      <c r="J1111" s="884">
        <v>45884</v>
      </c>
      <c r="K1111" s="330">
        <v>25</v>
      </c>
      <c r="L1111" s="330">
        <v>25</v>
      </c>
      <c r="M1111" s="330">
        <v>225</v>
      </c>
      <c r="N1111" s="330">
        <v>0</v>
      </c>
      <c r="O1111" s="330">
        <v>0</v>
      </c>
      <c r="P1111" s="330">
        <v>5625</v>
      </c>
      <c r="Q1111" s="330" t="str">
        <v>Confirmed</v>
      </c>
      <c r="R1111" s="330" t="str">
        <v>On Review</v>
      </c>
      <c r="S1111" s="330" t="str">
        <v>BRI</v>
      </c>
      <c r="T1111" s="330" t="str">
        <v>SSH</v>
      </c>
      <c r="U1111" s="330" t="str">
        <v>BRI</v>
      </c>
      <c r="V1111" s="330">
        <v>5</v>
      </c>
      <c r="W1111" s="330">
        <v>158</v>
      </c>
      <c r="X1111" s="330" t="str">
        <v>S25-03</v>
      </c>
      <c r="Y1111" s="330">
        <v>179</v>
      </c>
      <c r="Z1111" s="330">
        <v>176</v>
      </c>
      <c r="AA1111" s="330">
        <v>3</v>
      </c>
      <c r="AB1111" s="16" t="str">
        <v>S25</v>
      </c>
    </row>
    <row r="1112" spans="1:28" x14ac:dyDescent="0.35">
      <c r="A1112" s="331">
        <v>45726</v>
      </c>
      <c r="B1112" s="330" t="str">
        <v>ItalGSA-Syrius-Go4Sea</v>
      </c>
      <c r="C1112" s="330" t="str">
        <v>Tour Operator</v>
      </c>
      <c r="D1112" s="330" t="str">
        <v/>
      </c>
      <c r="E1112" s="330" t="str">
        <v/>
      </c>
      <c r="F1112" s="330" t="str">
        <v>RT</v>
      </c>
      <c r="G1112" s="330" t="str">
        <v>Outbound</v>
      </c>
      <c r="H1112" s="330" t="str">
        <v>NE5127</v>
      </c>
      <c r="I1112" s="331" t="str">
        <v>BRI-SSH</v>
      </c>
      <c r="J1112" s="884">
        <v>45891</v>
      </c>
      <c r="K1112" s="330">
        <v>25</v>
      </c>
      <c r="L1112" s="330">
        <v>25</v>
      </c>
      <c r="M1112" s="330">
        <v>225</v>
      </c>
      <c r="N1112" s="330">
        <v>0</v>
      </c>
      <c r="O1112" s="330">
        <v>0</v>
      </c>
      <c r="P1112" s="330">
        <v>5625</v>
      </c>
      <c r="Q1112" s="330" t="str">
        <v>Confirmed</v>
      </c>
      <c r="R1112" s="330" t="str">
        <v>On Review</v>
      </c>
      <c r="S1112" s="330" t="str">
        <v>BRI</v>
      </c>
      <c r="T1112" s="330" t="str">
        <v>SSH</v>
      </c>
      <c r="U1112" s="330" t="str">
        <v>BRI</v>
      </c>
      <c r="V1112" s="330">
        <v>5</v>
      </c>
      <c r="W1112" s="330">
        <v>165</v>
      </c>
      <c r="X1112" s="330" t="str">
        <v>S25-03</v>
      </c>
      <c r="Y1112" s="330">
        <v>179</v>
      </c>
      <c r="Z1112" s="330">
        <v>175</v>
      </c>
      <c r="AA1112" s="330">
        <v>4</v>
      </c>
      <c r="AB1112" s="16" t="str">
        <v>S25</v>
      </c>
    </row>
    <row r="1113" spans="1:28" x14ac:dyDescent="0.35">
      <c r="A1113" s="331">
        <v>45726</v>
      </c>
      <c r="B1113" s="330" t="str">
        <v>ItalGSA-Syrius-Go4Sea</v>
      </c>
      <c r="C1113" s="330" t="str">
        <v>Tour Operator</v>
      </c>
      <c r="D1113" s="330" t="str">
        <v/>
      </c>
      <c r="E1113" s="330" t="str">
        <v/>
      </c>
      <c r="F1113" s="330" t="str">
        <v>RT</v>
      </c>
      <c r="G1113" s="330" t="str">
        <v>Outbound</v>
      </c>
      <c r="H1113" s="330" t="str">
        <v>NE5127</v>
      </c>
      <c r="I1113" s="331" t="str">
        <v>BRI-SSH</v>
      </c>
      <c r="J1113" s="884">
        <v>45898</v>
      </c>
      <c r="K1113" s="330">
        <v>25</v>
      </c>
      <c r="L1113" s="330">
        <v>25</v>
      </c>
      <c r="M1113" s="330">
        <v>225</v>
      </c>
      <c r="N1113" s="330">
        <v>0</v>
      </c>
      <c r="O1113" s="330">
        <v>0</v>
      </c>
      <c r="P1113" s="330">
        <v>5625</v>
      </c>
      <c r="Q1113" s="330" t="str">
        <v>Confirmed</v>
      </c>
      <c r="R1113" s="330" t="str">
        <v>On Review</v>
      </c>
      <c r="S1113" s="330" t="str">
        <v>BRI</v>
      </c>
      <c r="T1113" s="330" t="str">
        <v>SSH</v>
      </c>
      <c r="U1113" s="330" t="str">
        <v>BRI</v>
      </c>
      <c r="V1113" s="330">
        <v>5</v>
      </c>
      <c r="W1113" s="330">
        <v>172</v>
      </c>
      <c r="X1113" s="330" t="str">
        <v>S25-03</v>
      </c>
      <c r="Y1113" s="330">
        <v>179</v>
      </c>
      <c r="Z1113" s="330">
        <v>165</v>
      </c>
      <c r="AA1113" s="330">
        <v>14</v>
      </c>
      <c r="AB1113" s="16" t="str">
        <v>S25</v>
      </c>
    </row>
    <row r="1114" spans="1:28" x14ac:dyDescent="0.35">
      <c r="A1114" s="331">
        <v>45726</v>
      </c>
      <c r="B1114" s="330" t="str">
        <v>ItalGSA-Syrius-Go4Sea</v>
      </c>
      <c r="C1114" s="330" t="str">
        <v>Tour Operator</v>
      </c>
      <c r="D1114" s="330" t="str">
        <v/>
      </c>
      <c r="E1114" s="330" t="str">
        <v/>
      </c>
      <c r="F1114" s="330" t="str">
        <v>RT</v>
      </c>
      <c r="G1114" s="330" t="str">
        <v>Inbound</v>
      </c>
      <c r="H1114" s="330" t="str">
        <v>NE5126</v>
      </c>
      <c r="I1114" s="331" t="str">
        <v>SSH-BRI</v>
      </c>
      <c r="J1114" s="884">
        <v>45884</v>
      </c>
      <c r="K1114" s="330">
        <v>25</v>
      </c>
      <c r="L1114" s="330">
        <v>25</v>
      </c>
      <c r="M1114" s="330">
        <v>225</v>
      </c>
      <c r="N1114" s="330">
        <v>0</v>
      </c>
      <c r="O1114" s="330">
        <v>0</v>
      </c>
      <c r="P1114" s="330">
        <v>5625</v>
      </c>
      <c r="Q1114" s="330" t="str">
        <v>Confirmed</v>
      </c>
      <c r="R1114" s="330" t="str">
        <v>On Review</v>
      </c>
      <c r="S1114" s="330" t="str">
        <v>SSH</v>
      </c>
      <c r="T1114" s="330" t="str">
        <v>BRI</v>
      </c>
      <c r="U1114" s="330" t="str">
        <v>BRI</v>
      </c>
      <c r="V1114" s="330">
        <v>5</v>
      </c>
      <c r="W1114" s="330">
        <v>158</v>
      </c>
      <c r="X1114" s="330" t="str">
        <v>S25-03</v>
      </c>
      <c r="Y1114" s="330">
        <v>179</v>
      </c>
      <c r="Z1114" s="330">
        <v>175</v>
      </c>
      <c r="AA1114" s="330">
        <v>4</v>
      </c>
      <c r="AB1114" s="16" t="str">
        <v>S25</v>
      </c>
    </row>
    <row r="1115" spans="1:28" x14ac:dyDescent="0.35">
      <c r="A1115" s="331">
        <v>45726</v>
      </c>
      <c r="B1115" s="330" t="str">
        <v>ItalGSA-Syrius-Go4Sea</v>
      </c>
      <c r="C1115" s="330" t="str">
        <v>Tour Operator</v>
      </c>
      <c r="D1115" s="330" t="str">
        <v/>
      </c>
      <c r="E1115" s="330" t="str">
        <v/>
      </c>
      <c r="F1115" s="330" t="str">
        <v>RT</v>
      </c>
      <c r="G1115" s="330" t="str">
        <v>Inbound</v>
      </c>
      <c r="H1115" s="330" t="str">
        <v>NE5126</v>
      </c>
      <c r="I1115" s="331" t="str">
        <v>SSH-BRI</v>
      </c>
      <c r="J1115" s="884">
        <v>45891</v>
      </c>
      <c r="K1115" s="330">
        <v>25</v>
      </c>
      <c r="L1115" s="330">
        <v>25</v>
      </c>
      <c r="M1115" s="330">
        <v>225</v>
      </c>
      <c r="N1115" s="330">
        <v>0</v>
      </c>
      <c r="O1115" s="330">
        <v>0</v>
      </c>
      <c r="P1115" s="330">
        <v>5625</v>
      </c>
      <c r="Q1115" s="330" t="str">
        <v>Confirmed</v>
      </c>
      <c r="R1115" s="330" t="str">
        <v>On Review</v>
      </c>
      <c r="S1115" s="330" t="str">
        <v>SSH</v>
      </c>
      <c r="T1115" s="330" t="str">
        <v>BRI</v>
      </c>
      <c r="U1115" s="330" t="str">
        <v>BRI</v>
      </c>
      <c r="V1115" s="330">
        <v>5</v>
      </c>
      <c r="W1115" s="330">
        <v>165</v>
      </c>
      <c r="X1115" s="330" t="str">
        <v>S25-03</v>
      </c>
      <c r="Y1115" s="330">
        <v>179</v>
      </c>
      <c r="Z1115" s="330">
        <v>176</v>
      </c>
      <c r="AA1115" s="330">
        <v>3</v>
      </c>
      <c r="AB1115" s="16" t="str">
        <v>S25</v>
      </c>
    </row>
    <row r="1116" spans="1:28" x14ac:dyDescent="0.35">
      <c r="A1116" s="331">
        <v>45726</v>
      </c>
      <c r="B1116" s="330" t="str">
        <v>ItalGSA-Syrius-Go4Sea</v>
      </c>
      <c r="C1116" s="330" t="str">
        <v>Tour Operator</v>
      </c>
      <c r="D1116" s="330" t="str">
        <v/>
      </c>
      <c r="E1116" s="330" t="str">
        <v/>
      </c>
      <c r="F1116" s="330" t="str">
        <v>RT</v>
      </c>
      <c r="G1116" s="330" t="str">
        <v>Inbound</v>
      </c>
      <c r="H1116" s="330" t="str">
        <v>NE5126</v>
      </c>
      <c r="I1116" s="331" t="str">
        <v>SSH-BRI</v>
      </c>
      <c r="J1116" s="884">
        <v>45898</v>
      </c>
      <c r="K1116" s="330">
        <v>25</v>
      </c>
      <c r="L1116" s="330">
        <v>25</v>
      </c>
      <c r="M1116" s="330">
        <v>225</v>
      </c>
      <c r="N1116" s="330">
        <v>0</v>
      </c>
      <c r="O1116" s="330">
        <v>0</v>
      </c>
      <c r="P1116" s="330">
        <v>5625</v>
      </c>
      <c r="Q1116" s="330" t="str">
        <v>Confirmed</v>
      </c>
      <c r="R1116" s="330" t="str">
        <v>On Review</v>
      </c>
      <c r="S1116" s="330" t="str">
        <v>SSH</v>
      </c>
      <c r="T1116" s="330" t="str">
        <v>BRI</v>
      </c>
      <c r="U1116" s="330" t="str">
        <v>BRI</v>
      </c>
      <c r="V1116" s="330">
        <v>5</v>
      </c>
      <c r="W1116" s="330">
        <v>172</v>
      </c>
      <c r="X1116" s="330" t="str">
        <v>S25-03</v>
      </c>
      <c r="Y1116" s="330">
        <v>179</v>
      </c>
      <c r="Z1116" s="330">
        <v>175</v>
      </c>
      <c r="AA1116" s="330">
        <v>4</v>
      </c>
      <c r="AB1116" s="16" t="str">
        <v>S25</v>
      </c>
    </row>
    <row r="1117" spans="1:28" x14ac:dyDescent="0.35">
      <c r="A1117" s="331">
        <v>45726</v>
      </c>
      <c r="B1117" s="330" t="str">
        <v>ItalGSA-Syrius-Go4Sea</v>
      </c>
      <c r="C1117" s="330" t="str">
        <v>Tour Operator</v>
      </c>
      <c r="D1117" s="330" t="str">
        <v/>
      </c>
      <c r="E1117" s="330" t="str">
        <v/>
      </c>
      <c r="F1117" s="330" t="str">
        <v>RT</v>
      </c>
      <c r="G1117" s="330" t="str">
        <v>Inbound</v>
      </c>
      <c r="H1117" s="330" t="str">
        <v>NE5126</v>
      </c>
      <c r="I1117" s="331" t="str">
        <v>SSH-BRI</v>
      </c>
      <c r="J1117" s="884">
        <v>45905</v>
      </c>
      <c r="K1117" s="330">
        <v>25</v>
      </c>
      <c r="L1117" s="330">
        <v>25</v>
      </c>
      <c r="M1117" s="330">
        <v>225</v>
      </c>
      <c r="N1117" s="330">
        <v>0</v>
      </c>
      <c r="O1117" s="330">
        <v>0</v>
      </c>
      <c r="P1117" s="330">
        <v>5625</v>
      </c>
      <c r="Q1117" s="330" t="str">
        <v>Confirmed</v>
      </c>
      <c r="R1117" s="330" t="str">
        <v>On Review</v>
      </c>
      <c r="S1117" s="330" t="str">
        <v>SSH</v>
      </c>
      <c r="T1117" s="330" t="str">
        <v>BRI</v>
      </c>
      <c r="U1117" s="330" t="str">
        <v>BRI</v>
      </c>
      <c r="V1117" s="330">
        <v>5</v>
      </c>
      <c r="W1117" s="330">
        <v>179</v>
      </c>
      <c r="X1117" s="330" t="str">
        <v>S25-03</v>
      </c>
      <c r="Y1117" s="330">
        <v>179</v>
      </c>
      <c r="Z1117" s="330">
        <v>165</v>
      </c>
      <c r="AA1117" s="330">
        <v>14</v>
      </c>
      <c r="AB1117" s="16" t="str">
        <v>S25</v>
      </c>
    </row>
    <row r="1118" spans="1:28" x14ac:dyDescent="0.35">
      <c r="A1118" s="331">
        <v>45726</v>
      </c>
      <c r="B1118" s="330" t="str">
        <v>Searcharter</v>
      </c>
      <c r="C1118" s="330" t="str">
        <v>Distributor</v>
      </c>
      <c r="D1118" s="330" t="str">
        <v/>
      </c>
      <c r="E1118" s="330" t="str">
        <v>JP4LD</v>
      </c>
      <c r="F1118" s="330" t="str">
        <v>OW</v>
      </c>
      <c r="G1118" s="330" t="str">
        <v>Outbound</v>
      </c>
      <c r="H1118" s="330" t="str">
        <v>4S6006</v>
      </c>
      <c r="I1118" s="331" t="str">
        <v>MXP-SSH</v>
      </c>
      <c r="J1118" s="884">
        <v>45772</v>
      </c>
      <c r="K1118" s="330">
        <v>3</v>
      </c>
      <c r="L1118" s="330">
        <v>3</v>
      </c>
      <c r="M1118" s="330">
        <v>200</v>
      </c>
      <c r="N1118" s="330">
        <v>0</v>
      </c>
      <c r="O1118" s="330">
        <v>0</v>
      </c>
      <c r="P1118" s="330">
        <v>600</v>
      </c>
      <c r="Q1118" s="330" t="str">
        <v>Confirmed</v>
      </c>
      <c r="R1118" s="330" t="str">
        <v>Closed Deal</v>
      </c>
      <c r="S1118" s="330" t="str">
        <v>MXP</v>
      </c>
      <c r="T1118" s="330" t="str">
        <v>SSH</v>
      </c>
      <c r="U1118" s="330" t="str">
        <v>MXP</v>
      </c>
      <c r="V1118" s="330">
        <v>5</v>
      </c>
      <c r="W1118" s="330">
        <v>46</v>
      </c>
      <c r="X1118" s="330" t="str">
        <v>E25-04</v>
      </c>
      <c r="Y1118" s="330">
        <v>186</v>
      </c>
      <c r="Z1118" s="330">
        <v>180</v>
      </c>
      <c r="AA1118" s="330">
        <v>6</v>
      </c>
      <c r="AB1118" s="16" t="str">
        <v>E25</v>
      </c>
    </row>
    <row r="1119" spans="1:28" x14ac:dyDescent="0.35">
      <c r="A1119" s="331">
        <v>45726</v>
      </c>
      <c r="B1119" s="330" t="str">
        <v>Searcharter</v>
      </c>
      <c r="C1119" s="330" t="str">
        <v>Distributor</v>
      </c>
      <c r="D1119" s="330" t="str">
        <v/>
      </c>
      <c r="E1119" s="330" t="str">
        <v>NWYVN</v>
      </c>
      <c r="F1119" s="330" t="str">
        <v>OW</v>
      </c>
      <c r="G1119" s="330" t="str">
        <v>Outbound</v>
      </c>
      <c r="H1119" s="330" t="str">
        <v>4S6006</v>
      </c>
      <c r="I1119" s="331" t="str">
        <v>NAP-SSH</v>
      </c>
      <c r="J1119" s="884">
        <v>45901</v>
      </c>
      <c r="K1119" s="330">
        <v>1</v>
      </c>
      <c r="L1119" s="330">
        <v>1</v>
      </c>
      <c r="M1119" s="330">
        <v>220</v>
      </c>
      <c r="N1119" s="330">
        <v>0</v>
      </c>
      <c r="O1119" s="330">
        <v>0</v>
      </c>
      <c r="P1119" s="330">
        <v>220</v>
      </c>
      <c r="Q1119" s="330" t="str">
        <v>Confirmed</v>
      </c>
      <c r="R1119" s="330" t="str">
        <v>Closed Deal</v>
      </c>
      <c r="S1119" s="330" t="str">
        <v>NAP</v>
      </c>
      <c r="T1119" s="330" t="str">
        <v>SSH</v>
      </c>
      <c r="U1119" s="330" t="str">
        <v>NAP</v>
      </c>
      <c r="V1119" s="330">
        <v>1</v>
      </c>
      <c r="W1119" s="330">
        <v>175</v>
      </c>
      <c r="X1119" s="330" t="str">
        <v>S25-08</v>
      </c>
      <c r="Y1119" s="330">
        <v>186</v>
      </c>
      <c r="Z1119" s="330">
        <v>31</v>
      </c>
      <c r="AA1119" s="330">
        <v>155</v>
      </c>
      <c r="AB1119" s="16" t="str">
        <v>S25</v>
      </c>
    </row>
    <row r="1120" spans="1:28" x14ac:dyDescent="0.35">
      <c r="A1120" s="331">
        <v>45726</v>
      </c>
      <c r="B1120" s="330" t="str">
        <v>Searcharter</v>
      </c>
      <c r="C1120" s="330" t="str">
        <v>Distributor</v>
      </c>
      <c r="D1120" s="330" t="str">
        <v/>
      </c>
      <c r="E1120" s="330" t="str">
        <v>CDNT7</v>
      </c>
      <c r="F1120" s="330" t="str">
        <v>OW</v>
      </c>
      <c r="G1120" s="330" t="str">
        <v>Outbound</v>
      </c>
      <c r="H1120" s="330" t="str">
        <v>4S6006</v>
      </c>
      <c r="I1120" s="331" t="str">
        <v>NAP-SSH</v>
      </c>
      <c r="J1120" s="884">
        <v>45901</v>
      </c>
      <c r="K1120" s="330">
        <v>3</v>
      </c>
      <c r="L1120" s="330">
        <v>3</v>
      </c>
      <c r="M1120" s="330">
        <v>220</v>
      </c>
      <c r="N1120" s="330">
        <v>0</v>
      </c>
      <c r="O1120" s="330">
        <v>0</v>
      </c>
      <c r="P1120" s="330">
        <v>660</v>
      </c>
      <c r="Q1120" s="330" t="str">
        <v>Confirmed</v>
      </c>
      <c r="R1120" s="330" t="str">
        <v>Closed Deal</v>
      </c>
      <c r="S1120" s="330" t="str">
        <v>NAP</v>
      </c>
      <c r="T1120" s="330" t="str">
        <v>SSH</v>
      </c>
      <c r="U1120" s="330" t="str">
        <v>NAP</v>
      </c>
      <c r="V1120" s="330">
        <v>1</v>
      </c>
      <c r="W1120" s="330">
        <v>175</v>
      </c>
      <c r="X1120" s="330" t="str">
        <v>S25-08</v>
      </c>
      <c r="Y1120" s="330">
        <v>186</v>
      </c>
      <c r="Z1120" s="330">
        <v>31</v>
      </c>
      <c r="AA1120" s="330">
        <v>155</v>
      </c>
      <c r="AB1120" s="16" t="str">
        <v>S25</v>
      </c>
    </row>
    <row r="1121" spans="1:28" x14ac:dyDescent="0.35">
      <c r="A1121" s="331">
        <v>45727</v>
      </c>
      <c r="B1121" s="330" t="str">
        <v>Genius</v>
      </c>
      <c r="C1121" s="330" t="str">
        <v>Distributor</v>
      </c>
      <c r="D1121" s="330" t="str">
        <v/>
      </c>
      <c r="E1121" s="330" t="str">
        <v/>
      </c>
      <c r="F1121" s="330" t="str">
        <v>OW</v>
      </c>
      <c r="G1121" s="330" t="str">
        <v>Outbound</v>
      </c>
      <c r="H1121" s="330" t="str">
        <v>4S6005</v>
      </c>
      <c r="I1121" s="331" t="str">
        <v>SSH-MXP</v>
      </c>
      <c r="J1121" s="884">
        <v>45779</v>
      </c>
      <c r="K1121" s="330">
        <v>2</v>
      </c>
      <c r="L1121" s="330">
        <v>2</v>
      </c>
      <c r="M1121" s="330">
        <v>200</v>
      </c>
      <c r="N1121" s="330">
        <v>0</v>
      </c>
      <c r="O1121" s="330">
        <v>0</v>
      </c>
      <c r="P1121" s="330">
        <v>400</v>
      </c>
      <c r="Q1121" s="330" t="str">
        <v>Confirmed</v>
      </c>
      <c r="R1121" s="330" t="str">
        <v>Closed Deal</v>
      </c>
      <c r="S1121" s="330" t="str">
        <v>SSH</v>
      </c>
      <c r="T1121" s="330" t="str">
        <v>MXP</v>
      </c>
      <c r="U1121" s="330" t="str">
        <v>MXP</v>
      </c>
      <c r="V1121" s="330">
        <v>5</v>
      </c>
      <c r="W1121" s="330">
        <v>52</v>
      </c>
      <c r="X1121" s="330" t="str">
        <v>E25-04</v>
      </c>
      <c r="Y1121" s="330">
        <v>186</v>
      </c>
      <c r="Z1121" s="330">
        <v>185</v>
      </c>
      <c r="AA1121" s="330">
        <v>1</v>
      </c>
      <c r="AB1121" s="16" t="str">
        <v>E25</v>
      </c>
    </row>
    <row r="1122" spans="1:28" x14ac:dyDescent="0.35">
      <c r="A1122" s="331">
        <v>45727</v>
      </c>
      <c r="B1122" s="330" t="str">
        <v>Genius</v>
      </c>
      <c r="C1122" s="330" t="str">
        <v>Distributor</v>
      </c>
      <c r="D1122" s="330" t="str">
        <v/>
      </c>
      <c r="E1122" s="330" t="str">
        <v/>
      </c>
      <c r="F1122" s="330" t="str">
        <v>OW</v>
      </c>
      <c r="G1122" s="330" t="str">
        <v>Outbound</v>
      </c>
      <c r="H1122" s="330" t="str">
        <v>4S6015</v>
      </c>
      <c r="I1122" s="331" t="str">
        <v>SSH-VRN</v>
      </c>
      <c r="J1122" s="884">
        <v>45780</v>
      </c>
      <c r="K1122" s="330">
        <v>1</v>
      </c>
      <c r="L1122" s="330">
        <v>1</v>
      </c>
      <c r="M1122" s="330">
        <v>250</v>
      </c>
      <c r="N1122" s="330">
        <v>0</v>
      </c>
      <c r="O1122" s="330">
        <v>0</v>
      </c>
      <c r="P1122" s="330">
        <v>250</v>
      </c>
      <c r="Q1122" s="330" t="str">
        <v>Confirmed</v>
      </c>
      <c r="R1122" s="330" t="str">
        <v>Closed Deal</v>
      </c>
      <c r="S1122" s="330" t="str">
        <v>SSH</v>
      </c>
      <c r="T1122" s="330" t="str">
        <v>VRN</v>
      </c>
      <c r="U1122" s="330" t="str">
        <v>VRN</v>
      </c>
      <c r="V1122" s="330">
        <v>6</v>
      </c>
      <c r="W1122" s="330">
        <v>53</v>
      </c>
      <c r="X1122" s="330" t="str">
        <v>E25-05B</v>
      </c>
      <c r="Y1122" s="330">
        <v>186</v>
      </c>
      <c r="Z1122" s="330">
        <v>181</v>
      </c>
      <c r="AA1122" s="330">
        <v>5</v>
      </c>
      <c r="AB1122" s="16" t="str">
        <v>E25</v>
      </c>
    </row>
    <row r="1123" spans="1:28" x14ac:dyDescent="0.35">
      <c r="A1123" s="331">
        <v>45727</v>
      </c>
      <c r="B1123" s="330" t="str">
        <v>Genius</v>
      </c>
      <c r="C1123" s="330" t="str">
        <v>Distributor</v>
      </c>
      <c r="D1123" s="330" t="str">
        <v/>
      </c>
      <c r="E1123" s="330" t="str">
        <v/>
      </c>
      <c r="F1123" s="330" t="str">
        <v>OW</v>
      </c>
      <c r="G1123" s="330" t="str">
        <v>Outbound</v>
      </c>
      <c r="H1123" s="330" t="str">
        <v>4S6006</v>
      </c>
      <c r="I1123" s="331" t="str">
        <v>FCO-SSH</v>
      </c>
      <c r="J1123" s="884">
        <v>45870</v>
      </c>
      <c r="K1123" s="330">
        <v>2</v>
      </c>
      <c r="L1123" s="330">
        <v>2</v>
      </c>
      <c r="M1123" s="330">
        <v>250</v>
      </c>
      <c r="N1123" s="330">
        <v>0</v>
      </c>
      <c r="O1123" s="330">
        <v>0</v>
      </c>
      <c r="P1123" s="330">
        <v>500</v>
      </c>
      <c r="Q1123" s="330" t="str">
        <v>Confirmed</v>
      </c>
      <c r="R1123" s="330" t="str">
        <v>Closed Deal</v>
      </c>
      <c r="S1123" s="330" t="str">
        <v>FCO</v>
      </c>
      <c r="T1123" s="330" t="str">
        <v>SSH</v>
      </c>
      <c r="U1123" s="330" t="str">
        <v>FCO</v>
      </c>
      <c r="V1123" s="330">
        <v>5</v>
      </c>
      <c r="W1123" s="330">
        <v>143</v>
      </c>
      <c r="X1123" s="330" t="str">
        <v>S25-15</v>
      </c>
      <c r="Y1123" s="330">
        <v>186</v>
      </c>
      <c r="Z1123" s="330">
        <v>142</v>
      </c>
      <c r="AA1123" s="330">
        <v>44</v>
      </c>
      <c r="AB1123" s="16" t="str">
        <v>S25</v>
      </c>
    </row>
    <row r="1124" spans="1:28" x14ac:dyDescent="0.35">
      <c r="A1124" s="331">
        <v>45726</v>
      </c>
      <c r="B1124" s="330" t="str">
        <v>EuroAirlines</v>
      </c>
      <c r="C1124" s="330" t="str">
        <v>Distributor</v>
      </c>
      <c r="D1124" s="330" t="str">
        <v>AMADEUS</v>
      </c>
      <c r="E1124" s="330" t="str">
        <v>11LYRG</v>
      </c>
      <c r="F1124" s="330" t="str">
        <v>OW</v>
      </c>
      <c r="G1124" s="330" t="str">
        <v>Outbound</v>
      </c>
      <c r="H1124" s="330" t="str">
        <v>4S6031</v>
      </c>
      <c r="I1124" s="331" t="str">
        <v>SSH-NAP</v>
      </c>
      <c r="J1124" s="884">
        <v>45767</v>
      </c>
      <c r="K1124" s="330">
        <v>1</v>
      </c>
      <c r="L1124" s="330">
        <v>1</v>
      </c>
      <c r="M1124" s="330">
        <v>150</v>
      </c>
      <c r="N1124" s="330">
        <v>38.92</v>
      </c>
      <c r="O1124" s="330">
        <v>40</v>
      </c>
      <c r="P1124" s="330">
        <v>228.92</v>
      </c>
      <c r="Q1124" s="330" t="str">
        <v>Confirmed</v>
      </c>
      <c r="R1124" s="330" t="str">
        <v>Closed Deal</v>
      </c>
      <c r="S1124" s="330" t="str">
        <v>SSH</v>
      </c>
      <c r="T1124" s="330" t="str">
        <v>NAP</v>
      </c>
      <c r="U1124" s="330" t="str">
        <v>NAP</v>
      </c>
      <c r="V1124" s="330">
        <v>7</v>
      </c>
      <c r="W1124" s="330">
        <v>41</v>
      </c>
      <c r="X1124" s="330" t="str">
        <v>E25-03B</v>
      </c>
      <c r="Y1124" s="330">
        <v>186</v>
      </c>
      <c r="Z1124" s="330">
        <v>162</v>
      </c>
      <c r="AA1124" s="330">
        <v>24</v>
      </c>
      <c r="AB1124" s="16" t="str">
        <v>E25</v>
      </c>
    </row>
    <row r="1125" spans="1:28" x14ac:dyDescent="0.35">
      <c r="A1125" s="331">
        <v>45726</v>
      </c>
      <c r="B1125" s="330" t="str">
        <v>EuroAirlines</v>
      </c>
      <c r="C1125" s="330" t="str">
        <v>Distributor</v>
      </c>
      <c r="D1125" s="330" t="str">
        <v>AMADEUS</v>
      </c>
      <c r="E1125" s="330" t="str">
        <v>11LYRG</v>
      </c>
      <c r="F1125" s="330" t="str">
        <v>OW</v>
      </c>
      <c r="G1125" s="330" t="str">
        <v>Outbound</v>
      </c>
      <c r="H1125" s="330" t="str">
        <v>4S6031</v>
      </c>
      <c r="I1125" s="331" t="str">
        <v>SSH-NAP</v>
      </c>
      <c r="J1125" s="884">
        <v>45767</v>
      </c>
      <c r="K1125" s="330">
        <v>1</v>
      </c>
      <c r="L1125" s="330">
        <v>1</v>
      </c>
      <c r="M1125" s="330">
        <v>150</v>
      </c>
      <c r="N1125" s="330">
        <v>38.92</v>
      </c>
      <c r="O1125" s="330">
        <v>40</v>
      </c>
      <c r="P1125" s="330">
        <v>228.92</v>
      </c>
      <c r="Q1125" s="330" t="str">
        <v>Confirmed</v>
      </c>
      <c r="R1125" s="330" t="str">
        <v>Closed Deal</v>
      </c>
      <c r="S1125" s="330" t="str">
        <v>SSH</v>
      </c>
      <c r="T1125" s="330" t="str">
        <v>NAP</v>
      </c>
      <c r="U1125" s="330" t="str">
        <v>NAP</v>
      </c>
      <c r="V1125" s="330">
        <v>7</v>
      </c>
      <c r="W1125" s="330">
        <v>41</v>
      </c>
      <c r="X1125" s="330" t="str">
        <v>E25-03B</v>
      </c>
      <c r="Y1125" s="330">
        <v>186</v>
      </c>
      <c r="Z1125" s="330">
        <v>162</v>
      </c>
      <c r="AA1125" s="330">
        <v>24</v>
      </c>
      <c r="AB1125" s="16" t="str">
        <v>E25</v>
      </c>
    </row>
    <row r="1126" spans="1:28" x14ac:dyDescent="0.35">
      <c r="A1126" s="331">
        <v>45726</v>
      </c>
      <c r="B1126" s="330" t="str">
        <v>EuroAirlines</v>
      </c>
      <c r="C1126" s="330" t="str">
        <v>Distributor</v>
      </c>
      <c r="D1126" s="330" t="str">
        <v>AMADEUS</v>
      </c>
      <c r="E1126" s="330" t="str">
        <v>11LYRG</v>
      </c>
      <c r="F1126" s="330" t="str">
        <v>OW</v>
      </c>
      <c r="G1126" s="330" t="str">
        <v>Outbound</v>
      </c>
      <c r="H1126" s="330" t="str">
        <v>4S6031</v>
      </c>
      <c r="I1126" s="331" t="str">
        <v>SSH-NAP</v>
      </c>
      <c r="J1126" s="884">
        <v>45767</v>
      </c>
      <c r="K1126" s="330">
        <v>1</v>
      </c>
      <c r="L1126" s="330">
        <v>1</v>
      </c>
      <c r="M1126" s="330">
        <v>150</v>
      </c>
      <c r="N1126" s="330">
        <v>38.92</v>
      </c>
      <c r="O1126" s="330">
        <v>40</v>
      </c>
      <c r="P1126" s="330">
        <v>228.92</v>
      </c>
      <c r="Q1126" s="330" t="str">
        <v>Confirmed</v>
      </c>
      <c r="R1126" s="330" t="str">
        <v>Closed Deal</v>
      </c>
      <c r="S1126" s="330" t="str">
        <v>SSH</v>
      </c>
      <c r="T1126" s="330" t="str">
        <v>NAP</v>
      </c>
      <c r="U1126" s="330" t="str">
        <v>NAP</v>
      </c>
      <c r="V1126" s="330">
        <v>7</v>
      </c>
      <c r="W1126" s="330">
        <v>41</v>
      </c>
      <c r="X1126" s="330" t="str">
        <v>E25-03B</v>
      </c>
      <c r="Y1126" s="330">
        <v>186</v>
      </c>
      <c r="Z1126" s="330">
        <v>162</v>
      </c>
      <c r="AA1126" s="330">
        <v>24</v>
      </c>
      <c r="AB1126" s="16" t="str">
        <v>E25</v>
      </c>
    </row>
    <row r="1127" spans="1:28" x14ac:dyDescent="0.35">
      <c r="A1127" s="331">
        <v>45726</v>
      </c>
      <c r="B1127" s="330" t="str">
        <v>EuroAirlines</v>
      </c>
      <c r="C1127" s="330" t="str">
        <v>Distributor</v>
      </c>
      <c r="D1127" s="330" t="str">
        <v>AMADEUS</v>
      </c>
      <c r="E1127" s="330" t="str">
        <v>11LYRG</v>
      </c>
      <c r="F1127" s="330" t="str">
        <v>OW</v>
      </c>
      <c r="G1127" s="330" t="str">
        <v>Outbound</v>
      </c>
      <c r="H1127" s="330" t="str">
        <v>4S6031</v>
      </c>
      <c r="I1127" s="331" t="str">
        <v>SSH-NAP</v>
      </c>
      <c r="J1127" s="884">
        <v>45767</v>
      </c>
      <c r="K1127" s="330">
        <v>1</v>
      </c>
      <c r="L1127" s="330">
        <v>1</v>
      </c>
      <c r="M1127" s="330">
        <v>150</v>
      </c>
      <c r="N1127" s="330">
        <v>38.92</v>
      </c>
      <c r="O1127" s="330">
        <v>40</v>
      </c>
      <c r="P1127" s="330">
        <v>228.92</v>
      </c>
      <c r="Q1127" s="330" t="str">
        <v>Confirmed</v>
      </c>
      <c r="R1127" s="330" t="str">
        <v>Closed Deal</v>
      </c>
      <c r="S1127" s="330" t="str">
        <v>SSH</v>
      </c>
      <c r="T1127" s="330" t="str">
        <v>NAP</v>
      </c>
      <c r="U1127" s="330" t="str">
        <v>NAP</v>
      </c>
      <c r="V1127" s="330">
        <v>7</v>
      </c>
      <c r="W1127" s="330">
        <v>41</v>
      </c>
      <c r="X1127" s="330" t="str">
        <v>E25-03B</v>
      </c>
      <c r="Y1127" s="330">
        <v>186</v>
      </c>
      <c r="Z1127" s="330">
        <v>162</v>
      </c>
      <c r="AA1127" s="330">
        <v>24</v>
      </c>
      <c r="AB1127" s="16" t="str">
        <v>E25</v>
      </c>
    </row>
    <row r="1128" spans="1:28" x14ac:dyDescent="0.35">
      <c r="A1128" s="331">
        <v>45727</v>
      </c>
      <c r="B1128" s="330" t="str">
        <v>Searcharter</v>
      </c>
      <c r="C1128" s="330" t="str">
        <v>Distributor</v>
      </c>
      <c r="D1128" s="330" t="str">
        <v/>
      </c>
      <c r="E1128" s="330" t="str">
        <v>2E6WF</v>
      </c>
      <c r="F1128" s="330" t="str">
        <v>RT</v>
      </c>
      <c r="G1128" s="330" t="str">
        <v>Outbound</v>
      </c>
      <c r="H1128" s="330" t="str">
        <v>4S6006</v>
      </c>
      <c r="I1128" s="331" t="str">
        <v>FCO-SSH</v>
      </c>
      <c r="J1128" s="884">
        <v>45877</v>
      </c>
      <c r="K1128" s="330">
        <v>2</v>
      </c>
      <c r="L1128" s="330">
        <v>2</v>
      </c>
      <c r="M1128" s="330">
        <v>250</v>
      </c>
      <c r="N1128" s="330">
        <v>0</v>
      </c>
      <c r="O1128" s="330">
        <v>0</v>
      </c>
      <c r="P1128" s="330">
        <v>500</v>
      </c>
      <c r="Q1128" s="330" t="str">
        <v>Confirmed</v>
      </c>
      <c r="R1128" s="330" t="str">
        <v>Closed Deal</v>
      </c>
      <c r="S1128" s="330" t="str">
        <v>FCO</v>
      </c>
      <c r="T1128" s="330" t="str">
        <v>SSH</v>
      </c>
      <c r="U1128" s="330" t="str">
        <v>FCO</v>
      </c>
      <c r="V1128" s="330">
        <v>5</v>
      </c>
      <c r="W1128" s="330">
        <v>150</v>
      </c>
      <c r="X1128" s="330" t="str">
        <v>S25-15</v>
      </c>
      <c r="Y1128" s="330">
        <v>186</v>
      </c>
      <c r="Z1128" s="330">
        <v>174</v>
      </c>
      <c r="AA1128" s="330">
        <v>12</v>
      </c>
      <c r="AB1128" s="16" t="str">
        <v>S25</v>
      </c>
    </row>
    <row r="1129" spans="1:28" x14ac:dyDescent="0.35">
      <c r="A1129" s="331">
        <v>45727</v>
      </c>
      <c r="B1129" s="330" t="str">
        <v>Searcharter</v>
      </c>
      <c r="C1129" s="330" t="str">
        <v>Distributor</v>
      </c>
      <c r="D1129" s="330" t="str">
        <v/>
      </c>
      <c r="E1129" s="330" t="str">
        <v>2E6WF</v>
      </c>
      <c r="F1129" s="330" t="str">
        <v>RT</v>
      </c>
      <c r="G1129" s="330" t="str">
        <v>Inbound</v>
      </c>
      <c r="H1129" s="330" t="str">
        <v>4S6005</v>
      </c>
      <c r="I1129" s="331" t="str">
        <v>SSH-FCO</v>
      </c>
      <c r="J1129" s="884">
        <v>45891</v>
      </c>
      <c r="K1129" s="330">
        <v>2</v>
      </c>
      <c r="L1129" s="330">
        <v>2</v>
      </c>
      <c r="M1129" s="330">
        <v>250</v>
      </c>
      <c r="N1129" s="330">
        <v>0</v>
      </c>
      <c r="O1129" s="330">
        <v>0</v>
      </c>
      <c r="P1129" s="330">
        <v>500</v>
      </c>
      <c r="Q1129" s="330" t="str">
        <v>Confirmed</v>
      </c>
      <c r="R1129" s="330" t="str">
        <v>Closed Deal</v>
      </c>
      <c r="S1129" s="330" t="str">
        <v>SSH</v>
      </c>
      <c r="T1129" s="330" t="str">
        <v>FCO</v>
      </c>
      <c r="U1129" s="330" t="str">
        <v>FCO</v>
      </c>
      <c r="V1129" s="330">
        <v>5</v>
      </c>
      <c r="W1129" s="330">
        <v>164</v>
      </c>
      <c r="X1129" s="330" t="str">
        <v>S25-15</v>
      </c>
      <c r="Y1129" s="330">
        <v>186</v>
      </c>
      <c r="Z1129" s="330">
        <v>186</v>
      </c>
      <c r="AA1129" s="330">
        <v>0</v>
      </c>
      <c r="AB1129" s="16" t="str">
        <v>S25</v>
      </c>
    </row>
    <row r="1130" spans="1:28" x14ac:dyDescent="0.35">
      <c r="A1130" s="331">
        <v>45728</v>
      </c>
      <c r="B1130" s="330" t="str">
        <v>FLR-Domina</v>
      </c>
      <c r="C1130" s="330" t="str">
        <v>Tour Operator</v>
      </c>
      <c r="D1130" s="330" t="str">
        <v/>
      </c>
      <c r="E1130" s="330" t="str">
        <v/>
      </c>
      <c r="F1130" s="330" t="str">
        <v>RT</v>
      </c>
      <c r="G1130" s="330" t="str">
        <v>Outbound</v>
      </c>
      <c r="H1130" s="330" t="str">
        <v>4S6006</v>
      </c>
      <c r="I1130" s="331" t="str">
        <v>NAP-SSH</v>
      </c>
      <c r="J1130" s="884">
        <v>45873</v>
      </c>
      <c r="K1130" s="330">
        <v>0</v>
      </c>
      <c r="L1130" s="330">
        <v>0</v>
      </c>
      <c r="M1130" s="330">
        <v>0</v>
      </c>
      <c r="N1130" s="330">
        <v>0</v>
      </c>
      <c r="O1130" s="330">
        <v>0</v>
      </c>
      <c r="P1130" s="330">
        <v>0</v>
      </c>
      <c r="Q1130" s="330" t="str">
        <v>Confirmed</v>
      </c>
      <c r="R1130" s="330" t="str">
        <v>On Review</v>
      </c>
      <c r="S1130" s="330" t="str">
        <v>NAP</v>
      </c>
      <c r="T1130" s="330" t="str">
        <v>SSH</v>
      </c>
      <c r="U1130" s="330" t="str">
        <v>NAP</v>
      </c>
      <c r="V1130" s="330">
        <v>1</v>
      </c>
      <c r="W1130" s="330">
        <v>145</v>
      </c>
      <c r="X1130" s="330" t="str">
        <v>S25-08</v>
      </c>
      <c r="Y1130" s="330">
        <v>186</v>
      </c>
      <c r="Z1130" s="330">
        <v>77</v>
      </c>
      <c r="AA1130" s="330">
        <v>109</v>
      </c>
      <c r="AB1130" s="16" t="str">
        <v>S25</v>
      </c>
    </row>
    <row r="1131" spans="1:28" x14ac:dyDescent="0.35">
      <c r="A1131" s="331">
        <v>45728</v>
      </c>
      <c r="B1131" s="330" t="str">
        <v>FLR-Domina</v>
      </c>
      <c r="C1131" s="330" t="str">
        <v>Tour Operator</v>
      </c>
      <c r="D1131" s="330" t="str">
        <v/>
      </c>
      <c r="E1131" s="330" t="str">
        <v/>
      </c>
      <c r="F1131" s="330" t="str">
        <v>RT</v>
      </c>
      <c r="G1131" s="330" t="str">
        <v>Outbound</v>
      </c>
      <c r="H1131" s="330" t="str">
        <v>4S6006</v>
      </c>
      <c r="I1131" s="331" t="str">
        <v>NAP-SSH</v>
      </c>
      <c r="J1131" s="884">
        <v>45880</v>
      </c>
      <c r="K1131" s="330">
        <v>0</v>
      </c>
      <c r="L1131" s="330">
        <v>0</v>
      </c>
      <c r="M1131" s="330">
        <v>0</v>
      </c>
      <c r="N1131" s="330">
        <v>0</v>
      </c>
      <c r="O1131" s="330">
        <v>0</v>
      </c>
      <c r="P1131" s="330">
        <v>0</v>
      </c>
      <c r="Q1131" s="330" t="str">
        <v>Confirmed</v>
      </c>
      <c r="R1131" s="330" t="str">
        <v>On Review</v>
      </c>
      <c r="S1131" s="330" t="str">
        <v>NAP</v>
      </c>
      <c r="T1131" s="330" t="str">
        <v>SSH</v>
      </c>
      <c r="U1131" s="330" t="str">
        <v>NAP</v>
      </c>
      <c r="V1131" s="330">
        <v>1</v>
      </c>
      <c r="W1131" s="330">
        <v>152</v>
      </c>
      <c r="X1131" s="330" t="str">
        <v>S25-08</v>
      </c>
      <c r="Y1131" s="330">
        <v>186</v>
      </c>
      <c r="Z1131" s="330">
        <v>153</v>
      </c>
      <c r="AA1131" s="330">
        <v>33</v>
      </c>
      <c r="AB1131" s="16" t="str">
        <v>S25</v>
      </c>
    </row>
    <row r="1132" spans="1:28" x14ac:dyDescent="0.35">
      <c r="A1132" s="331">
        <v>45728</v>
      </c>
      <c r="B1132" s="330" t="str">
        <v>FLR-Domina</v>
      </c>
      <c r="C1132" s="330" t="str">
        <v>Tour Operator</v>
      </c>
      <c r="D1132" s="330" t="str">
        <v/>
      </c>
      <c r="E1132" s="330" t="str">
        <v/>
      </c>
      <c r="F1132" s="330" t="str">
        <v>RT</v>
      </c>
      <c r="G1132" s="330" t="str">
        <v>Outbound</v>
      </c>
      <c r="H1132" s="330" t="str">
        <v>4S6006</v>
      </c>
      <c r="I1132" s="331" t="str">
        <v>NAP-SSH</v>
      </c>
      <c r="J1132" s="884">
        <v>45887</v>
      </c>
      <c r="K1132" s="330">
        <v>0</v>
      </c>
      <c r="L1132" s="330">
        <v>0</v>
      </c>
      <c r="M1132" s="330">
        <v>0</v>
      </c>
      <c r="N1132" s="330">
        <v>0</v>
      </c>
      <c r="O1132" s="330">
        <v>0</v>
      </c>
      <c r="P1132" s="330">
        <v>0</v>
      </c>
      <c r="Q1132" s="330" t="str">
        <v>Confirmed</v>
      </c>
      <c r="R1132" s="330" t="str">
        <v>On Review</v>
      </c>
      <c r="S1132" s="330" t="str">
        <v>NAP</v>
      </c>
      <c r="T1132" s="330" t="str">
        <v>SSH</v>
      </c>
      <c r="U1132" s="330" t="str">
        <v>NAP</v>
      </c>
      <c r="V1132" s="330">
        <v>1</v>
      </c>
      <c r="W1132" s="330">
        <v>159</v>
      </c>
      <c r="X1132" s="330" t="str">
        <v>S25-08</v>
      </c>
      <c r="Y1132" s="330">
        <v>186</v>
      </c>
      <c r="Z1132" s="330">
        <v>98</v>
      </c>
      <c r="AA1132" s="330">
        <v>88</v>
      </c>
      <c r="AB1132" s="16" t="str">
        <v>S25</v>
      </c>
    </row>
    <row r="1133" spans="1:28" x14ac:dyDescent="0.35">
      <c r="A1133" s="331">
        <v>45728</v>
      </c>
      <c r="B1133" s="330" t="str">
        <v>FLR-Domina</v>
      </c>
      <c r="C1133" s="330" t="str">
        <v>Tour Operator</v>
      </c>
      <c r="D1133" s="330" t="str">
        <v/>
      </c>
      <c r="E1133" s="330" t="str">
        <v/>
      </c>
      <c r="F1133" s="330" t="str">
        <v>RT</v>
      </c>
      <c r="G1133" s="330" t="str">
        <v>Outbound</v>
      </c>
      <c r="H1133" s="330" t="str">
        <v>4S6006</v>
      </c>
      <c r="I1133" s="331" t="str">
        <v>NAP-SSH</v>
      </c>
      <c r="J1133" s="884">
        <v>45894</v>
      </c>
      <c r="K1133" s="330">
        <v>0</v>
      </c>
      <c r="L1133" s="330">
        <v>0</v>
      </c>
      <c r="M1133" s="330">
        <v>0</v>
      </c>
      <c r="N1133" s="330">
        <v>0</v>
      </c>
      <c r="O1133" s="330">
        <v>0</v>
      </c>
      <c r="P1133" s="330">
        <v>0</v>
      </c>
      <c r="Q1133" s="330" t="str">
        <v>Confirmed</v>
      </c>
      <c r="R1133" s="330" t="str">
        <v>On Review</v>
      </c>
      <c r="S1133" s="330" t="str">
        <v>NAP</v>
      </c>
      <c r="T1133" s="330" t="str">
        <v>SSH</v>
      </c>
      <c r="U1133" s="330" t="str">
        <v>NAP</v>
      </c>
      <c r="V1133" s="330">
        <v>1</v>
      </c>
      <c r="W1133" s="330">
        <v>166</v>
      </c>
      <c r="X1133" s="330" t="str">
        <v>S25-08</v>
      </c>
      <c r="Y1133" s="330">
        <v>186</v>
      </c>
      <c r="Z1133" s="330">
        <v>40</v>
      </c>
      <c r="AA1133" s="330">
        <v>146</v>
      </c>
      <c r="AB1133" s="16" t="str">
        <v>S25</v>
      </c>
    </row>
    <row r="1134" spans="1:28" x14ac:dyDescent="0.35">
      <c r="A1134" s="331">
        <v>45728</v>
      </c>
      <c r="B1134" s="330" t="str">
        <v>FLR-Domina</v>
      </c>
      <c r="C1134" s="330" t="str">
        <v>Tour Operator</v>
      </c>
      <c r="D1134" s="330" t="str">
        <v/>
      </c>
      <c r="E1134" s="330" t="str">
        <v/>
      </c>
      <c r="F1134" s="330" t="str">
        <v>RT</v>
      </c>
      <c r="G1134" s="330" t="str">
        <v>Inbound</v>
      </c>
      <c r="H1134" s="330" t="str">
        <v>4S6005</v>
      </c>
      <c r="I1134" s="331" t="str">
        <v>SSH-NAP</v>
      </c>
      <c r="J1134" s="884">
        <v>45880</v>
      </c>
      <c r="K1134" s="330">
        <v>0</v>
      </c>
      <c r="L1134" s="330">
        <v>0</v>
      </c>
      <c r="M1134" s="330">
        <v>0</v>
      </c>
      <c r="N1134" s="330">
        <v>0</v>
      </c>
      <c r="O1134" s="330">
        <v>0</v>
      </c>
      <c r="P1134" s="330">
        <v>0</v>
      </c>
      <c r="Q1134" s="330" t="str">
        <v>Confirmed</v>
      </c>
      <c r="R1134" s="330" t="str">
        <v>On Review</v>
      </c>
      <c r="S1134" s="330" t="str">
        <v>SSH</v>
      </c>
      <c r="T1134" s="330" t="str">
        <v>NAP</v>
      </c>
      <c r="U1134" s="330" t="str">
        <v>NAP</v>
      </c>
      <c r="V1134" s="330">
        <v>1</v>
      </c>
      <c r="W1134" s="330">
        <v>152</v>
      </c>
      <c r="X1134" s="330" t="str">
        <v>S25-08</v>
      </c>
      <c r="Y1134" s="330">
        <v>186</v>
      </c>
      <c r="Z1134" s="330">
        <v>60</v>
      </c>
      <c r="AA1134" s="330">
        <v>126</v>
      </c>
      <c r="AB1134" s="16" t="str">
        <v>S25</v>
      </c>
    </row>
    <row r="1135" spans="1:28" x14ac:dyDescent="0.35">
      <c r="A1135" s="331">
        <v>45728</v>
      </c>
      <c r="B1135" s="330" t="str">
        <v>FLR-Domina</v>
      </c>
      <c r="C1135" s="330" t="str">
        <v>Tour Operator</v>
      </c>
      <c r="D1135" s="330" t="str">
        <v/>
      </c>
      <c r="E1135" s="330" t="str">
        <v/>
      </c>
      <c r="F1135" s="330" t="str">
        <v>RT</v>
      </c>
      <c r="G1135" s="330" t="str">
        <v>Inbound</v>
      </c>
      <c r="H1135" s="330" t="str">
        <v>4S6005</v>
      </c>
      <c r="I1135" s="331" t="str">
        <v>SSH-NAP</v>
      </c>
      <c r="J1135" s="884">
        <v>45887</v>
      </c>
      <c r="K1135" s="330">
        <v>0</v>
      </c>
      <c r="L1135" s="330">
        <v>0</v>
      </c>
      <c r="M1135" s="330">
        <v>0</v>
      </c>
      <c r="N1135" s="330">
        <v>0</v>
      </c>
      <c r="O1135" s="330">
        <v>0</v>
      </c>
      <c r="P1135" s="330">
        <v>0</v>
      </c>
      <c r="Q1135" s="330" t="str">
        <v>Confirmed</v>
      </c>
      <c r="R1135" s="330" t="str">
        <v>On Review</v>
      </c>
      <c r="S1135" s="330" t="str">
        <v>SSH</v>
      </c>
      <c r="T1135" s="330" t="str">
        <v>NAP</v>
      </c>
      <c r="U1135" s="330" t="str">
        <v>NAP</v>
      </c>
      <c r="V1135" s="330">
        <v>1</v>
      </c>
      <c r="W1135" s="330">
        <v>159</v>
      </c>
      <c r="X1135" s="330" t="str">
        <v>S25-08</v>
      </c>
      <c r="Y1135" s="330">
        <v>186</v>
      </c>
      <c r="Z1135" s="330">
        <v>109</v>
      </c>
      <c r="AA1135" s="330">
        <v>77</v>
      </c>
      <c r="AB1135" s="16" t="str">
        <v>S25</v>
      </c>
    </row>
    <row r="1136" spans="1:28" x14ac:dyDescent="0.35">
      <c r="A1136" s="331">
        <v>45728</v>
      </c>
      <c r="B1136" s="330" t="str">
        <v>FLR-Domina</v>
      </c>
      <c r="C1136" s="330" t="str">
        <v>Tour Operator</v>
      </c>
      <c r="D1136" s="330" t="str">
        <v/>
      </c>
      <c r="E1136" s="330" t="str">
        <v/>
      </c>
      <c r="F1136" s="330" t="str">
        <v>RT</v>
      </c>
      <c r="G1136" s="330" t="str">
        <v>Inbound</v>
      </c>
      <c r="H1136" s="330" t="str">
        <v>4S6005</v>
      </c>
      <c r="I1136" s="331" t="str">
        <v>SSH-NAP</v>
      </c>
      <c r="J1136" s="884">
        <v>45894</v>
      </c>
      <c r="K1136" s="330">
        <v>0</v>
      </c>
      <c r="L1136" s="330">
        <v>0</v>
      </c>
      <c r="M1136" s="330">
        <v>0</v>
      </c>
      <c r="N1136" s="330">
        <v>0</v>
      </c>
      <c r="O1136" s="330">
        <v>0</v>
      </c>
      <c r="P1136" s="330">
        <v>0</v>
      </c>
      <c r="Q1136" s="330" t="str">
        <v>Confirmed</v>
      </c>
      <c r="R1136" s="330" t="str">
        <v>On Review</v>
      </c>
      <c r="S1136" s="330" t="str">
        <v>SSH</v>
      </c>
      <c r="T1136" s="330" t="str">
        <v>NAP</v>
      </c>
      <c r="U1136" s="330" t="str">
        <v>NAP</v>
      </c>
      <c r="V1136" s="330">
        <v>1</v>
      </c>
      <c r="W1136" s="330">
        <v>166</v>
      </c>
      <c r="X1136" s="330" t="str">
        <v>S25-08</v>
      </c>
      <c r="Y1136" s="330">
        <v>186</v>
      </c>
      <c r="Z1136" s="330">
        <v>138</v>
      </c>
      <c r="AA1136" s="330">
        <v>48</v>
      </c>
      <c r="AB1136" s="16" t="str">
        <v>S25</v>
      </c>
    </row>
    <row r="1137" spans="1:28" x14ac:dyDescent="0.35">
      <c r="A1137" s="331">
        <v>45728</v>
      </c>
      <c r="B1137" s="330" t="str">
        <v>FLR-Domina</v>
      </c>
      <c r="C1137" s="330" t="str">
        <v>Tour Operator</v>
      </c>
      <c r="D1137" s="330" t="str">
        <v/>
      </c>
      <c r="E1137" s="330" t="str">
        <v/>
      </c>
      <c r="F1137" s="330" t="str">
        <v>RT</v>
      </c>
      <c r="G1137" s="330" t="str">
        <v>Inbound</v>
      </c>
      <c r="H1137" s="330" t="str">
        <v>4S6005</v>
      </c>
      <c r="I1137" s="331" t="str">
        <v>SSH-NAP</v>
      </c>
      <c r="J1137" s="884">
        <v>45901</v>
      </c>
      <c r="K1137" s="330">
        <v>0</v>
      </c>
      <c r="L1137" s="330">
        <v>0</v>
      </c>
      <c r="M1137" s="330">
        <v>0</v>
      </c>
      <c r="N1137" s="330">
        <v>0</v>
      </c>
      <c r="O1137" s="330">
        <v>0</v>
      </c>
      <c r="P1137" s="330">
        <v>0</v>
      </c>
      <c r="Q1137" s="330" t="str">
        <v>Confirmed</v>
      </c>
      <c r="R1137" s="330" t="str">
        <v>On Review</v>
      </c>
      <c r="S1137" s="330" t="str">
        <v>SSH</v>
      </c>
      <c r="T1137" s="330" t="str">
        <v>NAP</v>
      </c>
      <c r="U1137" s="330" t="str">
        <v>NAP</v>
      </c>
      <c r="V1137" s="330">
        <v>1</v>
      </c>
      <c r="W1137" s="330">
        <v>173</v>
      </c>
      <c r="X1137" s="330" t="str">
        <v>S25-08</v>
      </c>
      <c r="Y1137" s="330">
        <v>186</v>
      </c>
      <c r="Z1137" s="330">
        <v>40</v>
      </c>
      <c r="AA1137" s="330">
        <v>146</v>
      </c>
      <c r="AB1137" s="16" t="str">
        <v>S25</v>
      </c>
    </row>
    <row r="1138" spans="1:28" x14ac:dyDescent="0.35">
      <c r="A1138" s="331">
        <v>45728</v>
      </c>
      <c r="B1138" s="330" t="str">
        <v>FLR-Domina</v>
      </c>
      <c r="C1138" s="330" t="str">
        <v>Tour Operator</v>
      </c>
      <c r="D1138" s="330" t="str">
        <v/>
      </c>
      <c r="E1138" s="330" t="str">
        <v/>
      </c>
      <c r="F1138" s="330" t="str">
        <v>RT</v>
      </c>
      <c r="G1138" s="330" t="str">
        <v>Outbound</v>
      </c>
      <c r="H1138" s="330" t="str">
        <v>4S6004</v>
      </c>
      <c r="I1138" s="331" t="str">
        <v>BRI-SSH</v>
      </c>
      <c r="J1138" s="884">
        <v>45836</v>
      </c>
      <c r="K1138" s="330">
        <v>0</v>
      </c>
      <c r="L1138" s="330">
        <v>0</v>
      </c>
      <c r="M1138" s="330">
        <v>0</v>
      </c>
      <c r="N1138" s="330">
        <v>0</v>
      </c>
      <c r="O1138" s="330">
        <v>0</v>
      </c>
      <c r="P1138" s="330">
        <v>0</v>
      </c>
      <c r="Q1138" s="330" t="str">
        <v>Confirmed</v>
      </c>
      <c r="R1138" s="330" t="str">
        <v>On Review</v>
      </c>
      <c r="S1138" s="330" t="str">
        <v>BRI</v>
      </c>
      <c r="T1138" s="330" t="str">
        <v>SSH</v>
      </c>
      <c r="U1138" s="330" t="str">
        <v>BRI</v>
      </c>
      <c r="V1138" s="330">
        <v>6</v>
      </c>
      <c r="W1138" s="330">
        <v>108</v>
      </c>
      <c r="X1138" s="330" t="str">
        <v>S25-01</v>
      </c>
      <c r="Y1138" s="330">
        <v>186</v>
      </c>
      <c r="Z1138" s="330">
        <v>166</v>
      </c>
      <c r="AA1138" s="330">
        <v>20</v>
      </c>
      <c r="AB1138" s="16" t="str">
        <v>S25</v>
      </c>
    </row>
    <row r="1139" spans="1:28" x14ac:dyDescent="0.35">
      <c r="A1139" s="331">
        <v>45728</v>
      </c>
      <c r="B1139" s="330" t="str">
        <v>FLR-Domina</v>
      </c>
      <c r="C1139" s="330" t="str">
        <v>Tour Operator</v>
      </c>
      <c r="D1139" s="330" t="str">
        <v/>
      </c>
      <c r="E1139" s="330" t="str">
        <v/>
      </c>
      <c r="F1139" s="330" t="str">
        <v>RT</v>
      </c>
      <c r="G1139" s="330" t="str">
        <v>Outbound</v>
      </c>
      <c r="H1139" s="330" t="str">
        <v>4S6004</v>
      </c>
      <c r="I1139" s="331" t="str">
        <v>BRI-SSH</v>
      </c>
      <c r="J1139" s="884">
        <v>45843</v>
      </c>
      <c r="K1139" s="330">
        <v>0</v>
      </c>
      <c r="L1139" s="330">
        <v>0</v>
      </c>
      <c r="M1139" s="330">
        <v>0</v>
      </c>
      <c r="N1139" s="330">
        <v>0</v>
      </c>
      <c r="O1139" s="330">
        <v>0</v>
      </c>
      <c r="P1139" s="330">
        <v>0</v>
      </c>
      <c r="Q1139" s="330" t="str">
        <v>Confirmed</v>
      </c>
      <c r="R1139" s="330" t="str">
        <v>On Review</v>
      </c>
      <c r="S1139" s="330" t="str">
        <v>BRI</v>
      </c>
      <c r="T1139" s="330" t="str">
        <v>SSH</v>
      </c>
      <c r="U1139" s="330" t="str">
        <v>BRI</v>
      </c>
      <c r="V1139" s="330">
        <v>6</v>
      </c>
      <c r="W1139" s="330">
        <v>115</v>
      </c>
      <c r="X1139" s="330" t="str">
        <v>S25-01</v>
      </c>
      <c r="Y1139" s="330">
        <v>186</v>
      </c>
      <c r="Z1139" s="330">
        <v>107</v>
      </c>
      <c r="AA1139" s="330">
        <v>79</v>
      </c>
      <c r="AB1139" s="16" t="str">
        <v>S25</v>
      </c>
    </row>
    <row r="1140" spans="1:28" x14ac:dyDescent="0.35">
      <c r="A1140" s="331">
        <v>45728</v>
      </c>
      <c r="B1140" s="330" t="str">
        <v>FLR-Domina</v>
      </c>
      <c r="C1140" s="330" t="str">
        <v>Tour Operator</v>
      </c>
      <c r="D1140" s="330" t="str">
        <v/>
      </c>
      <c r="E1140" s="330" t="str">
        <v/>
      </c>
      <c r="F1140" s="330" t="str">
        <v>RT</v>
      </c>
      <c r="G1140" s="330" t="str">
        <v>Outbound</v>
      </c>
      <c r="H1140" s="330" t="str">
        <v>4S6004</v>
      </c>
      <c r="I1140" s="331" t="str">
        <v>BRI-SSH</v>
      </c>
      <c r="J1140" s="884">
        <v>45850</v>
      </c>
      <c r="K1140" s="330">
        <v>0</v>
      </c>
      <c r="L1140" s="330">
        <v>0</v>
      </c>
      <c r="M1140" s="330">
        <v>0</v>
      </c>
      <c r="N1140" s="330">
        <v>0</v>
      </c>
      <c r="O1140" s="330">
        <v>0</v>
      </c>
      <c r="P1140" s="330">
        <v>0</v>
      </c>
      <c r="Q1140" s="330" t="str">
        <v>Confirmed</v>
      </c>
      <c r="R1140" s="330" t="str">
        <v>On Review</v>
      </c>
      <c r="S1140" s="330" t="str">
        <v>BRI</v>
      </c>
      <c r="T1140" s="330" t="str">
        <v>SSH</v>
      </c>
      <c r="U1140" s="330" t="str">
        <v>BRI</v>
      </c>
      <c r="V1140" s="330">
        <v>6</v>
      </c>
      <c r="W1140" s="330">
        <v>122</v>
      </c>
      <c r="X1140" s="330" t="str">
        <v>S25-01</v>
      </c>
      <c r="Y1140" s="330">
        <v>186</v>
      </c>
      <c r="Z1140" s="330">
        <v>91</v>
      </c>
      <c r="AA1140" s="330">
        <v>95</v>
      </c>
      <c r="AB1140" s="16" t="str">
        <v>S25</v>
      </c>
    </row>
    <row r="1141" spans="1:28" x14ac:dyDescent="0.35">
      <c r="A1141" s="331">
        <v>45728</v>
      </c>
      <c r="B1141" s="330" t="str">
        <v>FLR-Domina</v>
      </c>
      <c r="C1141" s="330" t="str">
        <v>Tour Operator</v>
      </c>
      <c r="D1141" s="330" t="str">
        <v/>
      </c>
      <c r="E1141" s="330" t="str">
        <v/>
      </c>
      <c r="F1141" s="330" t="str">
        <v>RT</v>
      </c>
      <c r="G1141" s="330" t="str">
        <v>Outbound</v>
      </c>
      <c r="H1141" s="330" t="str">
        <v>4S6004</v>
      </c>
      <c r="I1141" s="331" t="str">
        <v>BRI-SSH</v>
      </c>
      <c r="J1141" s="884">
        <v>45857</v>
      </c>
      <c r="K1141" s="330">
        <v>0</v>
      </c>
      <c r="L1141" s="330">
        <v>0</v>
      </c>
      <c r="M1141" s="330">
        <v>0</v>
      </c>
      <c r="N1141" s="330">
        <v>0</v>
      </c>
      <c r="O1141" s="330">
        <v>0</v>
      </c>
      <c r="P1141" s="330">
        <v>0</v>
      </c>
      <c r="Q1141" s="330" t="str">
        <v>Confirmed</v>
      </c>
      <c r="R1141" s="330" t="str">
        <v>On Review</v>
      </c>
      <c r="S1141" s="330" t="str">
        <v>BRI</v>
      </c>
      <c r="T1141" s="330" t="str">
        <v>SSH</v>
      </c>
      <c r="U1141" s="330" t="str">
        <v>BRI</v>
      </c>
      <c r="V1141" s="330">
        <v>6</v>
      </c>
      <c r="W1141" s="330">
        <v>129</v>
      </c>
      <c r="X1141" s="330" t="str">
        <v>S25-01</v>
      </c>
      <c r="Y1141" s="330">
        <v>186</v>
      </c>
      <c r="Z1141" s="330">
        <v>109</v>
      </c>
      <c r="AA1141" s="330">
        <v>77</v>
      </c>
      <c r="AB1141" s="16" t="str">
        <v>S25</v>
      </c>
    </row>
    <row r="1142" spans="1:28" x14ac:dyDescent="0.35">
      <c r="A1142" s="331">
        <v>45728</v>
      </c>
      <c r="B1142" s="330" t="str">
        <v>FLR-Domina</v>
      </c>
      <c r="C1142" s="330" t="str">
        <v>Tour Operator</v>
      </c>
      <c r="D1142" s="330" t="str">
        <v/>
      </c>
      <c r="E1142" s="330" t="str">
        <v/>
      </c>
      <c r="F1142" s="330" t="str">
        <v>RT</v>
      </c>
      <c r="G1142" s="330" t="str">
        <v>Outbound</v>
      </c>
      <c r="H1142" s="330" t="str">
        <v>4S6004</v>
      </c>
      <c r="I1142" s="331" t="str">
        <v>BRI-SSH</v>
      </c>
      <c r="J1142" s="884">
        <v>45864</v>
      </c>
      <c r="K1142" s="330">
        <v>0</v>
      </c>
      <c r="L1142" s="330">
        <v>0</v>
      </c>
      <c r="M1142" s="330">
        <v>0</v>
      </c>
      <c r="N1142" s="330">
        <v>0</v>
      </c>
      <c r="O1142" s="330">
        <v>0</v>
      </c>
      <c r="P1142" s="330">
        <v>0</v>
      </c>
      <c r="Q1142" s="330" t="str">
        <v>Confirmed</v>
      </c>
      <c r="R1142" s="330" t="str">
        <v>On Review</v>
      </c>
      <c r="S1142" s="330" t="str">
        <v>BRI</v>
      </c>
      <c r="T1142" s="330" t="str">
        <v>SSH</v>
      </c>
      <c r="U1142" s="330" t="str">
        <v>BRI</v>
      </c>
      <c r="V1142" s="330">
        <v>6</v>
      </c>
      <c r="W1142" s="330">
        <v>136</v>
      </c>
      <c r="X1142" s="330" t="str">
        <v>S25-01</v>
      </c>
      <c r="Y1142" s="330">
        <v>186</v>
      </c>
      <c r="Z1142" s="330">
        <v>198</v>
      </c>
      <c r="AA1142" s="330">
        <v>-12</v>
      </c>
      <c r="AB1142" s="16" t="str">
        <v>S25</v>
      </c>
    </row>
    <row r="1143" spans="1:28" x14ac:dyDescent="0.35">
      <c r="A1143" s="331">
        <v>45728</v>
      </c>
      <c r="B1143" s="330" t="str">
        <v>FLR-Domina</v>
      </c>
      <c r="C1143" s="330" t="str">
        <v>Tour Operator</v>
      </c>
      <c r="D1143" s="330" t="str">
        <v/>
      </c>
      <c r="E1143" s="330" t="str">
        <v/>
      </c>
      <c r="F1143" s="330" t="str">
        <v>RT</v>
      </c>
      <c r="G1143" s="330" t="str">
        <v>Outbound</v>
      </c>
      <c r="H1143" s="330" t="str">
        <v>4S6004</v>
      </c>
      <c r="I1143" s="331" t="str">
        <v>BRI-SSH</v>
      </c>
      <c r="J1143" s="884">
        <v>45871</v>
      </c>
      <c r="K1143" s="330">
        <v>0</v>
      </c>
      <c r="L1143" s="330">
        <v>0</v>
      </c>
      <c r="M1143" s="330">
        <v>0</v>
      </c>
      <c r="N1143" s="330">
        <v>0</v>
      </c>
      <c r="O1143" s="330">
        <v>0</v>
      </c>
      <c r="P1143" s="330">
        <v>0</v>
      </c>
      <c r="Q1143" s="330" t="str">
        <v>Confirmed</v>
      </c>
      <c r="R1143" s="330" t="str">
        <v>On Review</v>
      </c>
      <c r="S1143" s="330" t="str">
        <v>BRI</v>
      </c>
      <c r="T1143" s="330" t="str">
        <v>SSH</v>
      </c>
      <c r="U1143" s="330" t="str">
        <v>BRI</v>
      </c>
      <c r="V1143" s="330">
        <v>6</v>
      </c>
      <c r="W1143" s="330">
        <v>143</v>
      </c>
      <c r="X1143" s="330" t="str">
        <v>S25-01</v>
      </c>
      <c r="Y1143" s="330">
        <v>186</v>
      </c>
      <c r="Z1143" s="330">
        <v>224</v>
      </c>
      <c r="AA1143" s="330">
        <v>-38</v>
      </c>
      <c r="AB1143" s="16" t="str">
        <v>S25</v>
      </c>
    </row>
    <row r="1144" spans="1:28" x14ac:dyDescent="0.35">
      <c r="A1144" s="331">
        <v>45728</v>
      </c>
      <c r="B1144" s="330" t="str">
        <v>FLR-Domina</v>
      </c>
      <c r="C1144" s="330" t="str">
        <v>Tour Operator</v>
      </c>
      <c r="D1144" s="330" t="str">
        <v/>
      </c>
      <c r="E1144" s="330" t="str">
        <v/>
      </c>
      <c r="F1144" s="330" t="str">
        <v>RT</v>
      </c>
      <c r="G1144" s="330" t="str">
        <v>Outbound</v>
      </c>
      <c r="H1144" s="330" t="str">
        <v>4S6004</v>
      </c>
      <c r="I1144" s="331" t="str">
        <v>BRI-SSH</v>
      </c>
      <c r="J1144" s="884">
        <v>45878</v>
      </c>
      <c r="K1144" s="330">
        <v>0</v>
      </c>
      <c r="L1144" s="330">
        <v>0</v>
      </c>
      <c r="M1144" s="330">
        <v>0</v>
      </c>
      <c r="N1144" s="330">
        <v>0</v>
      </c>
      <c r="O1144" s="330">
        <v>0</v>
      </c>
      <c r="P1144" s="330">
        <v>0</v>
      </c>
      <c r="Q1144" s="330" t="str">
        <v>Confirmed</v>
      </c>
      <c r="R1144" s="330" t="str">
        <v>On Review</v>
      </c>
      <c r="S1144" s="330" t="str">
        <v>BRI</v>
      </c>
      <c r="T1144" s="330" t="str">
        <v>SSH</v>
      </c>
      <c r="U1144" s="330" t="str">
        <v>BRI</v>
      </c>
      <c r="V1144" s="330">
        <v>6</v>
      </c>
      <c r="W1144" s="330">
        <v>150</v>
      </c>
      <c r="X1144" s="330" t="str">
        <v>S25-01</v>
      </c>
      <c r="Y1144" s="330">
        <v>186</v>
      </c>
      <c r="Z1144" s="330">
        <v>274</v>
      </c>
      <c r="AA1144" s="330">
        <v>-88</v>
      </c>
      <c r="AB1144" s="16" t="str">
        <v>S25</v>
      </c>
    </row>
    <row r="1145" spans="1:28" x14ac:dyDescent="0.35">
      <c r="A1145" s="331">
        <v>45728</v>
      </c>
      <c r="B1145" s="330" t="str">
        <v>FLR-Domina</v>
      </c>
      <c r="C1145" s="330" t="str">
        <v>Tour Operator</v>
      </c>
      <c r="D1145" s="330" t="str">
        <v/>
      </c>
      <c r="E1145" s="330" t="str">
        <v/>
      </c>
      <c r="F1145" s="330" t="str">
        <v>RT</v>
      </c>
      <c r="G1145" s="330" t="str">
        <v>Outbound</v>
      </c>
      <c r="H1145" s="330" t="str">
        <v>4S6004</v>
      </c>
      <c r="I1145" s="331" t="str">
        <v>BRI-SSH</v>
      </c>
      <c r="J1145" s="884">
        <v>45885</v>
      </c>
      <c r="K1145" s="330">
        <v>0</v>
      </c>
      <c r="L1145" s="330">
        <v>0</v>
      </c>
      <c r="M1145" s="330">
        <v>0</v>
      </c>
      <c r="N1145" s="330">
        <v>0</v>
      </c>
      <c r="O1145" s="330">
        <v>0</v>
      </c>
      <c r="P1145" s="330">
        <v>0</v>
      </c>
      <c r="Q1145" s="330" t="str">
        <v>Confirmed</v>
      </c>
      <c r="R1145" s="330" t="str">
        <v>On Review</v>
      </c>
      <c r="S1145" s="330" t="str">
        <v>BRI</v>
      </c>
      <c r="T1145" s="330" t="str">
        <v>SSH</v>
      </c>
      <c r="U1145" s="330" t="str">
        <v>BRI</v>
      </c>
      <c r="V1145" s="330">
        <v>6</v>
      </c>
      <c r="W1145" s="330">
        <v>157</v>
      </c>
      <c r="X1145" s="330" t="str">
        <v>S25-01</v>
      </c>
      <c r="Y1145" s="330">
        <v>186</v>
      </c>
      <c r="Z1145" s="330">
        <v>249</v>
      </c>
      <c r="AA1145" s="330">
        <v>-63</v>
      </c>
      <c r="AB1145" s="16" t="str">
        <v>S25</v>
      </c>
    </row>
    <row r="1146" spans="1:28" x14ac:dyDescent="0.35">
      <c r="A1146" s="331">
        <v>45728</v>
      </c>
      <c r="B1146" s="330" t="str">
        <v>FLR-Domina</v>
      </c>
      <c r="C1146" s="330" t="str">
        <v>Tour Operator</v>
      </c>
      <c r="D1146" s="330" t="str">
        <v/>
      </c>
      <c r="E1146" s="330" t="str">
        <v/>
      </c>
      <c r="F1146" s="330" t="str">
        <v>RT</v>
      </c>
      <c r="G1146" s="330" t="str">
        <v>Outbound</v>
      </c>
      <c r="H1146" s="330" t="str">
        <v>4S6004</v>
      </c>
      <c r="I1146" s="331" t="str">
        <v>BRI-SSH</v>
      </c>
      <c r="J1146" s="884">
        <v>45892</v>
      </c>
      <c r="K1146" s="330">
        <v>0</v>
      </c>
      <c r="L1146" s="330">
        <v>0</v>
      </c>
      <c r="M1146" s="330">
        <v>0</v>
      </c>
      <c r="N1146" s="330">
        <v>0</v>
      </c>
      <c r="O1146" s="330">
        <v>0</v>
      </c>
      <c r="P1146" s="330">
        <v>0</v>
      </c>
      <c r="Q1146" s="330" t="str">
        <v>Confirmed</v>
      </c>
      <c r="R1146" s="330" t="str">
        <v>On Review</v>
      </c>
      <c r="S1146" s="330" t="str">
        <v>BRI</v>
      </c>
      <c r="T1146" s="330" t="str">
        <v>SSH</v>
      </c>
      <c r="U1146" s="330" t="str">
        <v>BRI</v>
      </c>
      <c r="V1146" s="330">
        <v>6</v>
      </c>
      <c r="W1146" s="330">
        <v>164</v>
      </c>
      <c r="X1146" s="330" t="str">
        <v>S25-01</v>
      </c>
      <c r="Y1146" s="330">
        <v>186</v>
      </c>
      <c r="Z1146" s="330">
        <v>234</v>
      </c>
      <c r="AA1146" s="330">
        <v>-48</v>
      </c>
      <c r="AB1146" s="16" t="str">
        <v>S25</v>
      </c>
    </row>
    <row r="1147" spans="1:28" x14ac:dyDescent="0.35">
      <c r="A1147" s="331">
        <v>45728</v>
      </c>
      <c r="B1147" s="330" t="str">
        <v>FLR-Domina</v>
      </c>
      <c r="C1147" s="330" t="str">
        <v>Tour Operator</v>
      </c>
      <c r="D1147" s="330" t="str">
        <v/>
      </c>
      <c r="E1147" s="330" t="str">
        <v/>
      </c>
      <c r="F1147" s="330" t="str">
        <v>RT</v>
      </c>
      <c r="G1147" s="330" t="str">
        <v>Outbound</v>
      </c>
      <c r="H1147" s="330" t="str">
        <v>4S6004</v>
      </c>
      <c r="I1147" s="331" t="str">
        <v>BRI-SSH</v>
      </c>
      <c r="J1147" s="884">
        <v>45899</v>
      </c>
      <c r="K1147" s="330">
        <v>0</v>
      </c>
      <c r="L1147" s="330">
        <v>0</v>
      </c>
      <c r="M1147" s="330">
        <v>0</v>
      </c>
      <c r="N1147" s="330">
        <v>0</v>
      </c>
      <c r="O1147" s="330">
        <v>0</v>
      </c>
      <c r="P1147" s="330">
        <v>0</v>
      </c>
      <c r="Q1147" s="330" t="str">
        <v>Confirmed</v>
      </c>
      <c r="R1147" s="330" t="str">
        <v>On Review</v>
      </c>
      <c r="S1147" s="330" t="str">
        <v>BRI</v>
      </c>
      <c r="T1147" s="330" t="str">
        <v>SSH</v>
      </c>
      <c r="U1147" s="330" t="str">
        <v>BRI</v>
      </c>
      <c r="V1147" s="330">
        <v>6</v>
      </c>
      <c r="W1147" s="330">
        <v>171</v>
      </c>
      <c r="X1147" s="330" t="str">
        <v>S25-01</v>
      </c>
      <c r="Y1147" s="330">
        <v>186</v>
      </c>
      <c r="Z1147" s="330">
        <v>239</v>
      </c>
      <c r="AA1147" s="330">
        <v>-53</v>
      </c>
      <c r="AB1147" s="16" t="str">
        <v>S25</v>
      </c>
    </row>
    <row r="1148" spans="1:28" x14ac:dyDescent="0.35">
      <c r="A1148" s="331">
        <v>45728</v>
      </c>
      <c r="B1148" s="330" t="str">
        <v>FLR-Domina</v>
      </c>
      <c r="C1148" s="330" t="str">
        <v>Tour Operator</v>
      </c>
      <c r="D1148" s="330" t="str">
        <v/>
      </c>
      <c r="E1148" s="330" t="str">
        <v/>
      </c>
      <c r="F1148" s="330" t="str">
        <v>RT</v>
      </c>
      <c r="G1148" s="330" t="str">
        <v>Outbound</v>
      </c>
      <c r="H1148" s="330" t="str">
        <v>4S6004</v>
      </c>
      <c r="I1148" s="331" t="str">
        <v>BRI-SSH</v>
      </c>
      <c r="J1148" s="884">
        <v>45906</v>
      </c>
      <c r="K1148" s="330">
        <v>0</v>
      </c>
      <c r="L1148" s="330">
        <v>0</v>
      </c>
      <c r="M1148" s="330">
        <v>0</v>
      </c>
      <c r="N1148" s="330">
        <v>0</v>
      </c>
      <c r="O1148" s="330">
        <v>0</v>
      </c>
      <c r="P1148" s="330">
        <v>0</v>
      </c>
      <c r="Q1148" s="330" t="str">
        <v>Confirmed</v>
      </c>
      <c r="R1148" s="330" t="str">
        <v>On Review</v>
      </c>
      <c r="S1148" s="330" t="str">
        <v>BRI</v>
      </c>
      <c r="T1148" s="330" t="str">
        <v>SSH</v>
      </c>
      <c r="U1148" s="330" t="str">
        <v>BRI</v>
      </c>
      <c r="V1148" s="330">
        <v>6</v>
      </c>
      <c r="W1148" s="330">
        <v>178</v>
      </c>
      <c r="X1148" s="330" t="str">
        <v>S25-01</v>
      </c>
      <c r="Y1148" s="330">
        <v>186</v>
      </c>
      <c r="Z1148" s="330">
        <v>243</v>
      </c>
      <c r="AA1148" s="330">
        <v>-57</v>
      </c>
      <c r="AB1148" s="16" t="str">
        <v>S25</v>
      </c>
    </row>
    <row r="1149" spans="1:28" x14ac:dyDescent="0.35">
      <c r="A1149" s="331">
        <v>45728</v>
      </c>
      <c r="B1149" s="330" t="str">
        <v>FLR-Domina</v>
      </c>
      <c r="C1149" s="330" t="str">
        <v>Tour Operator</v>
      </c>
      <c r="D1149" s="330" t="str">
        <v/>
      </c>
      <c r="E1149" s="330" t="str">
        <v/>
      </c>
      <c r="F1149" s="330" t="str">
        <v>RT</v>
      </c>
      <c r="G1149" s="330" t="str">
        <v>Outbound</v>
      </c>
      <c r="H1149" s="330" t="str">
        <v>4S6004</v>
      </c>
      <c r="I1149" s="331" t="str">
        <v>BRI-SSH</v>
      </c>
      <c r="J1149" s="884">
        <v>45913</v>
      </c>
      <c r="K1149" s="330">
        <v>0</v>
      </c>
      <c r="L1149" s="330">
        <v>0</v>
      </c>
      <c r="M1149" s="330">
        <v>0</v>
      </c>
      <c r="N1149" s="330">
        <v>0</v>
      </c>
      <c r="O1149" s="330">
        <v>0</v>
      </c>
      <c r="P1149" s="330">
        <v>0</v>
      </c>
      <c r="Q1149" s="330" t="str">
        <v>Confirmed</v>
      </c>
      <c r="R1149" s="330" t="str">
        <v>On Review</v>
      </c>
      <c r="S1149" s="330" t="str">
        <v>BRI</v>
      </c>
      <c r="T1149" s="330" t="str">
        <v>SSH</v>
      </c>
      <c r="U1149" s="330" t="str">
        <v>BRI</v>
      </c>
      <c r="V1149" s="330">
        <v>6</v>
      </c>
      <c r="W1149" s="330">
        <v>185</v>
      </c>
      <c r="X1149" s="330" t="str">
        <v>S25-01</v>
      </c>
      <c r="Y1149" s="330">
        <v>186</v>
      </c>
      <c r="Z1149" s="330">
        <v>185</v>
      </c>
      <c r="AA1149" s="330">
        <v>1</v>
      </c>
      <c r="AB1149" s="16" t="str">
        <v>S25</v>
      </c>
    </row>
    <row r="1150" spans="1:28" x14ac:dyDescent="0.35">
      <c r="A1150" s="331">
        <v>45728</v>
      </c>
      <c r="B1150" s="330" t="str">
        <v>FLR-Domina</v>
      </c>
      <c r="C1150" s="330" t="str">
        <v>Tour Operator</v>
      </c>
      <c r="D1150" s="330" t="str">
        <v/>
      </c>
      <c r="E1150" s="330" t="str">
        <v/>
      </c>
      <c r="F1150" s="330" t="str">
        <v>RT</v>
      </c>
      <c r="G1150" s="330" t="str">
        <v>Outbound</v>
      </c>
      <c r="H1150" s="330" t="str">
        <v>4S6004</v>
      </c>
      <c r="I1150" s="331" t="str">
        <v>BRI-SSH</v>
      </c>
      <c r="J1150" s="884">
        <v>45920</v>
      </c>
      <c r="K1150" s="330">
        <v>0</v>
      </c>
      <c r="L1150" s="330">
        <v>0</v>
      </c>
      <c r="M1150" s="330">
        <v>0</v>
      </c>
      <c r="N1150" s="330">
        <v>0</v>
      </c>
      <c r="O1150" s="330">
        <v>0</v>
      </c>
      <c r="P1150" s="330">
        <v>0</v>
      </c>
      <c r="Q1150" s="330" t="str">
        <v>Confirmed</v>
      </c>
      <c r="R1150" s="330" t="str">
        <v>On Review</v>
      </c>
      <c r="S1150" s="330" t="str">
        <v>BRI</v>
      </c>
      <c r="T1150" s="330" t="str">
        <v>SSH</v>
      </c>
      <c r="U1150" s="330" t="str">
        <v>BRI</v>
      </c>
      <c r="V1150" s="330">
        <v>6</v>
      </c>
      <c r="W1150" s="330">
        <v>192</v>
      </c>
      <c r="X1150" s="330" t="str">
        <v>S25-01</v>
      </c>
      <c r="Y1150" s="330">
        <v>186</v>
      </c>
      <c r="Z1150" s="330">
        <v>189</v>
      </c>
      <c r="AA1150" s="330">
        <v>-3</v>
      </c>
      <c r="AB1150" s="16" t="str">
        <v>S25</v>
      </c>
    </row>
    <row r="1151" spans="1:28" x14ac:dyDescent="0.35">
      <c r="A1151" s="331">
        <v>45728</v>
      </c>
      <c r="B1151" s="330" t="str">
        <v>FLR-Domina</v>
      </c>
      <c r="C1151" s="330" t="str">
        <v>Tour Operator</v>
      </c>
      <c r="D1151" s="330" t="str">
        <v/>
      </c>
      <c r="E1151" s="330" t="str">
        <v/>
      </c>
      <c r="F1151" s="330" t="str">
        <v>RT</v>
      </c>
      <c r="G1151" s="330" t="str">
        <v>Outbound</v>
      </c>
      <c r="H1151" s="330" t="str">
        <v>4S6004</v>
      </c>
      <c r="I1151" s="331" t="str">
        <v>BRI-SSH</v>
      </c>
      <c r="J1151" s="884">
        <v>45927</v>
      </c>
      <c r="K1151" s="330">
        <v>0</v>
      </c>
      <c r="L1151" s="330">
        <v>0</v>
      </c>
      <c r="M1151" s="330">
        <v>0</v>
      </c>
      <c r="N1151" s="330">
        <v>0</v>
      </c>
      <c r="O1151" s="330">
        <v>0</v>
      </c>
      <c r="P1151" s="330">
        <v>0</v>
      </c>
      <c r="Q1151" s="330" t="str">
        <v>Confirmed</v>
      </c>
      <c r="R1151" s="330" t="str">
        <v>On Review</v>
      </c>
      <c r="S1151" s="330" t="str">
        <v>BRI</v>
      </c>
      <c r="T1151" s="330" t="str">
        <v>SSH</v>
      </c>
      <c r="U1151" s="330" t="str">
        <v>BRI</v>
      </c>
      <c r="V1151" s="330">
        <v>6</v>
      </c>
      <c r="W1151" s="330">
        <v>199</v>
      </c>
      <c r="X1151" s="330" t="str">
        <v>S25-01</v>
      </c>
      <c r="Y1151" s="330">
        <v>186</v>
      </c>
      <c r="Z1151" s="330">
        <v>180</v>
      </c>
      <c r="AA1151" s="330">
        <v>6</v>
      </c>
      <c r="AB1151" s="16" t="str">
        <v>S25</v>
      </c>
    </row>
    <row r="1152" spans="1:28" x14ac:dyDescent="0.35">
      <c r="A1152" s="331">
        <v>45728</v>
      </c>
      <c r="B1152" s="330" t="str">
        <v>FLR-Domina</v>
      </c>
      <c r="C1152" s="330" t="str">
        <v>Tour Operator</v>
      </c>
      <c r="D1152" s="330" t="str">
        <v/>
      </c>
      <c r="E1152" s="330" t="str">
        <v/>
      </c>
      <c r="F1152" s="330" t="str">
        <v>RT</v>
      </c>
      <c r="G1152" s="330" t="str">
        <v>Outbound</v>
      </c>
      <c r="H1152" s="330" t="str">
        <v>4S6004</v>
      </c>
      <c r="I1152" s="331" t="str">
        <v>BRI-SSH</v>
      </c>
      <c r="J1152" s="884">
        <v>45934</v>
      </c>
      <c r="K1152" s="330">
        <v>0</v>
      </c>
      <c r="L1152" s="330">
        <v>0</v>
      </c>
      <c r="M1152" s="330">
        <v>0</v>
      </c>
      <c r="N1152" s="330">
        <v>0</v>
      </c>
      <c r="O1152" s="330">
        <v>0</v>
      </c>
      <c r="P1152" s="330">
        <v>0</v>
      </c>
      <c r="Q1152" s="330" t="str">
        <v>Confirmed</v>
      </c>
      <c r="R1152" s="330" t="str">
        <v>On Review</v>
      </c>
      <c r="S1152" s="330" t="str">
        <v>BRI</v>
      </c>
      <c r="T1152" s="330" t="str">
        <v>SSH</v>
      </c>
      <c r="U1152" s="330" t="str">
        <v>BRI</v>
      </c>
      <c r="V1152" s="330">
        <v>6</v>
      </c>
      <c r="W1152" s="330">
        <v>206</v>
      </c>
      <c r="X1152" s="330" t="str">
        <v>S25-01</v>
      </c>
      <c r="Y1152" s="330">
        <v>186</v>
      </c>
      <c r="Z1152" s="330">
        <v>186</v>
      </c>
      <c r="AA1152" s="330">
        <v>0</v>
      </c>
      <c r="AB1152" s="16" t="str">
        <v>S25</v>
      </c>
    </row>
    <row r="1153" spans="1:28" x14ac:dyDescent="0.35">
      <c r="A1153" s="331">
        <v>45728</v>
      </c>
      <c r="B1153" s="330" t="str">
        <v>FLR-Domina</v>
      </c>
      <c r="C1153" s="330" t="str">
        <v>Tour Operator</v>
      </c>
      <c r="D1153" s="330" t="str">
        <v/>
      </c>
      <c r="E1153" s="330" t="str">
        <v/>
      </c>
      <c r="F1153" s="330" t="str">
        <v>RT</v>
      </c>
      <c r="G1153" s="330" t="str">
        <v>Outbound</v>
      </c>
      <c r="H1153" s="330" t="str">
        <v>4S6004</v>
      </c>
      <c r="I1153" s="331" t="str">
        <v>BRI-SSH</v>
      </c>
      <c r="J1153" s="884">
        <v>45941</v>
      </c>
      <c r="K1153" s="330">
        <v>0</v>
      </c>
      <c r="L1153" s="330">
        <v>0</v>
      </c>
      <c r="M1153" s="330">
        <v>0</v>
      </c>
      <c r="N1153" s="330">
        <v>0</v>
      </c>
      <c r="O1153" s="330">
        <v>0</v>
      </c>
      <c r="P1153" s="330">
        <v>0</v>
      </c>
      <c r="Q1153" s="330" t="str">
        <v>Confirmed</v>
      </c>
      <c r="R1153" s="330" t="str">
        <v>On Review</v>
      </c>
      <c r="S1153" s="330" t="str">
        <v>BRI</v>
      </c>
      <c r="T1153" s="330" t="str">
        <v>SSH</v>
      </c>
      <c r="U1153" s="330" t="str">
        <v>BRI</v>
      </c>
      <c r="V1153" s="330">
        <v>6</v>
      </c>
      <c r="W1153" s="330">
        <v>213</v>
      </c>
      <c r="X1153" s="330" t="str">
        <v>S25-01</v>
      </c>
      <c r="Y1153" s="330">
        <v>186</v>
      </c>
      <c r="Z1153" s="330">
        <v>177</v>
      </c>
      <c r="AA1153" s="330">
        <v>9</v>
      </c>
      <c r="AB1153" s="16" t="str">
        <v>S25</v>
      </c>
    </row>
    <row r="1154" spans="1:28" x14ac:dyDescent="0.35">
      <c r="A1154" s="331">
        <v>45728</v>
      </c>
      <c r="B1154" s="330" t="str">
        <v>FLR-Domina</v>
      </c>
      <c r="C1154" s="330" t="str">
        <v>Tour Operator</v>
      </c>
      <c r="D1154" s="330" t="str">
        <v/>
      </c>
      <c r="E1154" s="330" t="str">
        <v/>
      </c>
      <c r="F1154" s="330" t="str">
        <v>RT</v>
      </c>
      <c r="G1154" s="330" t="str">
        <v>Outbound</v>
      </c>
      <c r="H1154" s="330" t="str">
        <v>4S6004</v>
      </c>
      <c r="I1154" s="331" t="str">
        <v>BRI-SSH</v>
      </c>
      <c r="J1154" s="884">
        <v>45948</v>
      </c>
      <c r="K1154" s="330">
        <v>0</v>
      </c>
      <c r="L1154" s="330">
        <v>0</v>
      </c>
      <c r="M1154" s="330">
        <v>0</v>
      </c>
      <c r="N1154" s="330">
        <v>0</v>
      </c>
      <c r="O1154" s="330">
        <v>0</v>
      </c>
      <c r="P1154" s="330">
        <v>0</v>
      </c>
      <c r="Q1154" s="330" t="str">
        <v>Confirmed</v>
      </c>
      <c r="R1154" s="330" t="str">
        <v>On Review</v>
      </c>
      <c r="S1154" s="330" t="str">
        <v>BRI</v>
      </c>
      <c r="T1154" s="330" t="str">
        <v>SSH</v>
      </c>
      <c r="U1154" s="330" t="str">
        <v>BRI</v>
      </c>
      <c r="V1154" s="330">
        <v>6</v>
      </c>
      <c r="W1154" s="330">
        <v>220</v>
      </c>
      <c r="X1154" s="330" t="str">
        <v>S25-01</v>
      </c>
      <c r="Y1154" s="330">
        <v>186</v>
      </c>
      <c r="Z1154" s="330">
        <v>190</v>
      </c>
      <c r="AA1154" s="330">
        <v>-4</v>
      </c>
      <c r="AB1154" s="16" t="str">
        <v>S25</v>
      </c>
    </row>
    <row r="1155" spans="1:28" x14ac:dyDescent="0.35">
      <c r="A1155" s="331">
        <v>45728</v>
      </c>
      <c r="B1155" s="330" t="str">
        <v>FLR-Domina</v>
      </c>
      <c r="C1155" s="330" t="str">
        <v>Tour Operator</v>
      </c>
      <c r="D1155" s="330" t="str">
        <v/>
      </c>
      <c r="E1155" s="330" t="str">
        <v/>
      </c>
      <c r="F1155" s="330" t="str">
        <v>RT</v>
      </c>
      <c r="G1155" s="330" t="str">
        <v>Outbound</v>
      </c>
      <c r="H1155" s="330" t="str">
        <v>4S6004</v>
      </c>
      <c r="I1155" s="331" t="str">
        <v>BRI-SSH</v>
      </c>
      <c r="J1155" s="884">
        <v>45955</v>
      </c>
      <c r="K1155" s="330">
        <v>0</v>
      </c>
      <c r="L1155" s="330">
        <v>0</v>
      </c>
      <c r="M1155" s="330">
        <v>0</v>
      </c>
      <c r="N1155" s="330">
        <v>0</v>
      </c>
      <c r="O1155" s="330">
        <v>0</v>
      </c>
      <c r="P1155" s="330">
        <v>0</v>
      </c>
      <c r="Q1155" s="330" t="str">
        <v>Confirmed</v>
      </c>
      <c r="R1155" s="330" t="str">
        <v>On Review</v>
      </c>
      <c r="S1155" s="330" t="str">
        <v>BRI</v>
      </c>
      <c r="T1155" s="330" t="str">
        <v>SSH</v>
      </c>
      <c r="U1155" s="330" t="str">
        <v>BRI</v>
      </c>
      <c r="V1155" s="330">
        <v>6</v>
      </c>
      <c r="W1155" s="330">
        <v>227</v>
      </c>
      <c r="X1155" s="330" t="str">
        <v>S25-01</v>
      </c>
      <c r="Y1155" s="330">
        <v>186</v>
      </c>
      <c r="Z1155" s="330">
        <v>198</v>
      </c>
      <c r="AA1155" s="330">
        <v>-12</v>
      </c>
      <c r="AB1155" s="16" t="str">
        <v>S25</v>
      </c>
    </row>
    <row r="1156" spans="1:28" x14ac:dyDescent="0.35">
      <c r="A1156" s="331">
        <v>45728</v>
      </c>
      <c r="B1156" s="330" t="str">
        <v>FLR-Domina</v>
      </c>
      <c r="C1156" s="330" t="str">
        <v>Tour Operator</v>
      </c>
      <c r="D1156" s="330" t="str">
        <v/>
      </c>
      <c r="E1156" s="330" t="str">
        <v/>
      </c>
      <c r="F1156" s="330" t="str">
        <v>RT</v>
      </c>
      <c r="G1156" s="330" t="str">
        <v>Inbound</v>
      </c>
      <c r="H1156" s="330" t="str">
        <v>4S6003</v>
      </c>
      <c r="I1156" s="331" t="str">
        <v>SSH-BRI</v>
      </c>
      <c r="J1156" s="884">
        <v>45843</v>
      </c>
      <c r="K1156" s="330">
        <v>0</v>
      </c>
      <c r="L1156" s="330">
        <v>0</v>
      </c>
      <c r="M1156" s="330">
        <v>0</v>
      </c>
      <c r="N1156" s="330">
        <v>0</v>
      </c>
      <c r="O1156" s="330">
        <v>0</v>
      </c>
      <c r="P1156" s="330">
        <v>0</v>
      </c>
      <c r="Q1156" s="330" t="str">
        <v>Confirmed</v>
      </c>
      <c r="R1156" s="330" t="str">
        <v>On Review</v>
      </c>
      <c r="S1156" s="330" t="str">
        <v>SSH</v>
      </c>
      <c r="T1156" s="330" t="str">
        <v>BRI</v>
      </c>
      <c r="U1156" s="330" t="str">
        <v>BRI</v>
      </c>
      <c r="V1156" s="330">
        <v>6</v>
      </c>
      <c r="W1156" s="330">
        <v>115</v>
      </c>
      <c r="X1156" s="330" t="str">
        <v>S25-01</v>
      </c>
      <c r="Y1156" s="330">
        <v>186</v>
      </c>
      <c r="Z1156" s="330">
        <v>166</v>
      </c>
      <c r="AA1156" s="330">
        <v>20</v>
      </c>
      <c r="AB1156" s="16" t="str">
        <v>S25</v>
      </c>
    </row>
    <row r="1157" spans="1:28" x14ac:dyDescent="0.35">
      <c r="A1157" s="331">
        <v>45728</v>
      </c>
      <c r="B1157" s="330" t="str">
        <v>FLR-Domina</v>
      </c>
      <c r="C1157" s="330" t="str">
        <v>Tour Operator</v>
      </c>
      <c r="D1157" s="330" t="str">
        <v/>
      </c>
      <c r="E1157" s="330" t="str">
        <v/>
      </c>
      <c r="F1157" s="330" t="str">
        <v>RT</v>
      </c>
      <c r="G1157" s="330" t="str">
        <v>Inbound</v>
      </c>
      <c r="H1157" s="330" t="str">
        <v>4S6003</v>
      </c>
      <c r="I1157" s="331" t="str">
        <v>SSH-BRI</v>
      </c>
      <c r="J1157" s="884">
        <v>45850</v>
      </c>
      <c r="K1157" s="330">
        <v>0</v>
      </c>
      <c r="L1157" s="330">
        <v>0</v>
      </c>
      <c r="M1157" s="330">
        <v>0</v>
      </c>
      <c r="N1157" s="330">
        <v>0</v>
      </c>
      <c r="O1157" s="330">
        <v>0</v>
      </c>
      <c r="P1157" s="330">
        <v>0</v>
      </c>
      <c r="Q1157" s="330" t="str">
        <v>Confirmed</v>
      </c>
      <c r="R1157" s="330" t="str">
        <v>On Review</v>
      </c>
      <c r="S1157" s="330" t="str">
        <v>SSH</v>
      </c>
      <c r="T1157" s="330" t="str">
        <v>BRI</v>
      </c>
      <c r="U1157" s="330" t="str">
        <v>BRI</v>
      </c>
      <c r="V1157" s="330">
        <v>6</v>
      </c>
      <c r="W1157" s="330">
        <v>122</v>
      </c>
      <c r="X1157" s="330" t="str">
        <v>S25-01</v>
      </c>
      <c r="Y1157" s="330">
        <v>186</v>
      </c>
      <c r="Z1157" s="330">
        <v>112</v>
      </c>
      <c r="AA1157" s="330">
        <v>74</v>
      </c>
      <c r="AB1157" s="16" t="str">
        <v>S25</v>
      </c>
    </row>
    <row r="1158" spans="1:28" x14ac:dyDescent="0.35">
      <c r="A1158" s="331">
        <v>45728</v>
      </c>
      <c r="B1158" s="330" t="str">
        <v>FLR-Domina</v>
      </c>
      <c r="C1158" s="330" t="str">
        <v>Tour Operator</v>
      </c>
      <c r="D1158" s="330" t="str">
        <v/>
      </c>
      <c r="E1158" s="330" t="str">
        <v/>
      </c>
      <c r="F1158" s="330" t="str">
        <v>RT</v>
      </c>
      <c r="G1158" s="330" t="str">
        <v>Inbound</v>
      </c>
      <c r="H1158" s="330" t="str">
        <v>4S6003</v>
      </c>
      <c r="I1158" s="331" t="str">
        <v>SSH-BRI</v>
      </c>
      <c r="J1158" s="884">
        <v>45857</v>
      </c>
      <c r="K1158" s="330">
        <v>0</v>
      </c>
      <c r="L1158" s="330">
        <v>0</v>
      </c>
      <c r="M1158" s="330">
        <v>0</v>
      </c>
      <c r="N1158" s="330">
        <v>0</v>
      </c>
      <c r="O1158" s="330">
        <v>0</v>
      </c>
      <c r="P1158" s="330">
        <v>0</v>
      </c>
      <c r="Q1158" s="330" t="str">
        <v>Confirmed</v>
      </c>
      <c r="R1158" s="330" t="str">
        <v>On Review</v>
      </c>
      <c r="S1158" s="330" t="str">
        <v>SSH</v>
      </c>
      <c r="T1158" s="330" t="str">
        <v>BRI</v>
      </c>
      <c r="U1158" s="330" t="str">
        <v>BRI</v>
      </c>
      <c r="V1158" s="330">
        <v>6</v>
      </c>
      <c r="W1158" s="330">
        <v>129</v>
      </c>
      <c r="X1158" s="330" t="str">
        <v>S25-01</v>
      </c>
      <c r="Y1158" s="330">
        <v>186</v>
      </c>
      <c r="Z1158" s="330">
        <v>84</v>
      </c>
      <c r="AA1158" s="330">
        <v>102</v>
      </c>
      <c r="AB1158" s="16" t="str">
        <v>S25</v>
      </c>
    </row>
    <row r="1159" spans="1:28" x14ac:dyDescent="0.35">
      <c r="A1159" s="331">
        <v>45728</v>
      </c>
      <c r="B1159" s="330" t="str">
        <v>FLR-Domina</v>
      </c>
      <c r="C1159" s="330" t="str">
        <v>Tour Operator</v>
      </c>
      <c r="D1159" s="330" t="str">
        <v/>
      </c>
      <c r="E1159" s="330" t="str">
        <v/>
      </c>
      <c r="F1159" s="330" t="str">
        <v>RT</v>
      </c>
      <c r="G1159" s="330" t="str">
        <v>Inbound</v>
      </c>
      <c r="H1159" s="330" t="str">
        <v>4S6003</v>
      </c>
      <c r="I1159" s="331" t="str">
        <v>SSH-BRI</v>
      </c>
      <c r="J1159" s="884">
        <v>45864</v>
      </c>
      <c r="K1159" s="330">
        <v>0</v>
      </c>
      <c r="L1159" s="330">
        <v>0</v>
      </c>
      <c r="M1159" s="330">
        <v>0</v>
      </c>
      <c r="N1159" s="330">
        <v>0</v>
      </c>
      <c r="O1159" s="330">
        <v>0</v>
      </c>
      <c r="P1159" s="330">
        <v>0</v>
      </c>
      <c r="Q1159" s="330" t="str">
        <v>Confirmed</v>
      </c>
      <c r="R1159" s="330" t="str">
        <v>On Review</v>
      </c>
      <c r="S1159" s="330" t="str">
        <v>SSH</v>
      </c>
      <c r="T1159" s="330" t="str">
        <v>BRI</v>
      </c>
      <c r="U1159" s="330" t="str">
        <v>BRI</v>
      </c>
      <c r="V1159" s="330">
        <v>6</v>
      </c>
      <c r="W1159" s="330">
        <v>136</v>
      </c>
      <c r="X1159" s="330" t="str">
        <v>S25-01</v>
      </c>
      <c r="Y1159" s="330">
        <v>186</v>
      </c>
      <c r="Z1159" s="330">
        <v>115</v>
      </c>
      <c r="AA1159" s="330">
        <v>71</v>
      </c>
      <c r="AB1159" s="16" t="str">
        <v>S25</v>
      </c>
    </row>
    <row r="1160" spans="1:28" x14ac:dyDescent="0.35">
      <c r="A1160" s="331">
        <v>45728</v>
      </c>
      <c r="B1160" s="330" t="str">
        <v>FLR-Domina</v>
      </c>
      <c r="C1160" s="330" t="str">
        <v>Tour Operator</v>
      </c>
      <c r="D1160" s="330" t="str">
        <v/>
      </c>
      <c r="E1160" s="330" t="str">
        <v/>
      </c>
      <c r="F1160" s="330" t="str">
        <v>RT</v>
      </c>
      <c r="G1160" s="330" t="str">
        <v>Inbound</v>
      </c>
      <c r="H1160" s="330" t="str">
        <v>4S6003</v>
      </c>
      <c r="I1160" s="331" t="str">
        <v>SSH-BRI</v>
      </c>
      <c r="J1160" s="884">
        <v>45871</v>
      </c>
      <c r="K1160" s="330">
        <v>0</v>
      </c>
      <c r="L1160" s="330">
        <v>0</v>
      </c>
      <c r="M1160" s="330">
        <v>0</v>
      </c>
      <c r="N1160" s="330">
        <v>0</v>
      </c>
      <c r="O1160" s="330">
        <v>0</v>
      </c>
      <c r="P1160" s="330">
        <v>0</v>
      </c>
      <c r="Q1160" s="330" t="str">
        <v>Confirmed</v>
      </c>
      <c r="R1160" s="330" t="str">
        <v>On Review</v>
      </c>
      <c r="S1160" s="330" t="str">
        <v>SSH</v>
      </c>
      <c r="T1160" s="330" t="str">
        <v>BRI</v>
      </c>
      <c r="U1160" s="330" t="str">
        <v>BRI</v>
      </c>
      <c r="V1160" s="330">
        <v>6</v>
      </c>
      <c r="W1160" s="330">
        <v>143</v>
      </c>
      <c r="X1160" s="330" t="str">
        <v>S25-01</v>
      </c>
      <c r="Y1160" s="330">
        <v>186</v>
      </c>
      <c r="Z1160" s="330">
        <v>198</v>
      </c>
      <c r="AA1160" s="330">
        <v>-12</v>
      </c>
      <c r="AB1160" s="16" t="str">
        <v>S25</v>
      </c>
    </row>
    <row r="1161" spans="1:28" x14ac:dyDescent="0.35">
      <c r="A1161" s="331">
        <v>45728</v>
      </c>
      <c r="B1161" s="330" t="str">
        <v>FLR-Domina</v>
      </c>
      <c r="C1161" s="330" t="str">
        <v>Tour Operator</v>
      </c>
      <c r="D1161" s="330" t="str">
        <v/>
      </c>
      <c r="E1161" s="330" t="str">
        <v/>
      </c>
      <c r="F1161" s="330" t="str">
        <v>RT</v>
      </c>
      <c r="G1161" s="330" t="str">
        <v>Inbound</v>
      </c>
      <c r="H1161" s="330" t="str">
        <v>4S6003</v>
      </c>
      <c r="I1161" s="331" t="str">
        <v>SSH-BRI</v>
      </c>
      <c r="J1161" s="884">
        <v>45878</v>
      </c>
      <c r="K1161" s="330">
        <v>0</v>
      </c>
      <c r="L1161" s="330">
        <v>0</v>
      </c>
      <c r="M1161" s="330">
        <v>0</v>
      </c>
      <c r="N1161" s="330">
        <v>0</v>
      </c>
      <c r="O1161" s="330">
        <v>0</v>
      </c>
      <c r="P1161" s="330">
        <v>0</v>
      </c>
      <c r="Q1161" s="330" t="str">
        <v>Confirmed</v>
      </c>
      <c r="R1161" s="330" t="str">
        <v>On Review</v>
      </c>
      <c r="S1161" s="330" t="str">
        <v>SSH</v>
      </c>
      <c r="T1161" s="330" t="str">
        <v>BRI</v>
      </c>
      <c r="U1161" s="330" t="str">
        <v>BRI</v>
      </c>
      <c r="V1161" s="330">
        <v>6</v>
      </c>
      <c r="W1161" s="330">
        <v>150</v>
      </c>
      <c r="X1161" s="330" t="str">
        <v>S25-01</v>
      </c>
      <c r="Y1161" s="330">
        <v>186</v>
      </c>
      <c r="Z1161" s="330">
        <v>220</v>
      </c>
      <c r="AA1161" s="330">
        <v>-34</v>
      </c>
      <c r="AB1161" s="16" t="str">
        <v>S25</v>
      </c>
    </row>
    <row r="1162" spans="1:28" x14ac:dyDescent="0.35">
      <c r="A1162" s="331">
        <v>45728</v>
      </c>
      <c r="B1162" s="330" t="str">
        <v>FLR-Domina</v>
      </c>
      <c r="C1162" s="330" t="str">
        <v>Tour Operator</v>
      </c>
      <c r="D1162" s="330" t="str">
        <v/>
      </c>
      <c r="E1162" s="330" t="str">
        <v/>
      </c>
      <c r="F1162" s="330" t="str">
        <v>RT</v>
      </c>
      <c r="G1162" s="330" t="str">
        <v>Inbound</v>
      </c>
      <c r="H1162" s="330" t="str">
        <v>4S6003</v>
      </c>
      <c r="I1162" s="331" t="str">
        <v>SSH-BRI</v>
      </c>
      <c r="J1162" s="884">
        <v>45885</v>
      </c>
      <c r="K1162" s="330">
        <v>0</v>
      </c>
      <c r="L1162" s="330">
        <v>0</v>
      </c>
      <c r="M1162" s="330">
        <v>0</v>
      </c>
      <c r="N1162" s="330">
        <v>0</v>
      </c>
      <c r="O1162" s="330">
        <v>0</v>
      </c>
      <c r="P1162" s="330">
        <v>0</v>
      </c>
      <c r="Q1162" s="330" t="str">
        <v>Confirmed</v>
      </c>
      <c r="R1162" s="330" t="str">
        <v>On Review</v>
      </c>
      <c r="S1162" s="330" t="str">
        <v>SSH</v>
      </c>
      <c r="T1162" s="330" t="str">
        <v>BRI</v>
      </c>
      <c r="U1162" s="330" t="str">
        <v>BRI</v>
      </c>
      <c r="V1162" s="330">
        <v>6</v>
      </c>
      <c r="W1162" s="330">
        <v>157</v>
      </c>
      <c r="X1162" s="330" t="str">
        <v>S25-01</v>
      </c>
      <c r="Y1162" s="330">
        <v>186</v>
      </c>
      <c r="Z1162" s="330">
        <v>268</v>
      </c>
      <c r="AA1162" s="330">
        <v>-82</v>
      </c>
      <c r="AB1162" s="16" t="str">
        <v>S25</v>
      </c>
    </row>
    <row r="1163" spans="1:28" x14ac:dyDescent="0.35">
      <c r="A1163" s="331">
        <v>45728</v>
      </c>
      <c r="B1163" s="330" t="str">
        <v>FLR-Domina</v>
      </c>
      <c r="C1163" s="330" t="str">
        <v>Tour Operator</v>
      </c>
      <c r="D1163" s="330" t="str">
        <v/>
      </c>
      <c r="E1163" s="330" t="str">
        <v/>
      </c>
      <c r="F1163" s="330" t="str">
        <v>RT</v>
      </c>
      <c r="G1163" s="330" t="str">
        <v>Inbound</v>
      </c>
      <c r="H1163" s="330" t="str">
        <v>4S6003</v>
      </c>
      <c r="I1163" s="331" t="str">
        <v>SSH-BRI</v>
      </c>
      <c r="J1163" s="884">
        <v>45892</v>
      </c>
      <c r="K1163" s="330">
        <v>0</v>
      </c>
      <c r="L1163" s="330">
        <v>0</v>
      </c>
      <c r="M1163" s="330">
        <v>0</v>
      </c>
      <c r="N1163" s="330">
        <v>0</v>
      </c>
      <c r="O1163" s="330">
        <v>0</v>
      </c>
      <c r="P1163" s="330">
        <v>0</v>
      </c>
      <c r="Q1163" s="330" t="str">
        <v>Confirmed</v>
      </c>
      <c r="R1163" s="330" t="str">
        <v>On Review</v>
      </c>
      <c r="S1163" s="330" t="str">
        <v>SSH</v>
      </c>
      <c r="T1163" s="330" t="str">
        <v>BRI</v>
      </c>
      <c r="U1163" s="330" t="str">
        <v>BRI</v>
      </c>
      <c r="V1163" s="330">
        <v>6</v>
      </c>
      <c r="W1163" s="330">
        <v>164</v>
      </c>
      <c r="X1163" s="330" t="str">
        <v>S25-01</v>
      </c>
      <c r="Y1163" s="330">
        <v>186</v>
      </c>
      <c r="Z1163" s="330">
        <v>254</v>
      </c>
      <c r="AA1163" s="330">
        <v>-68</v>
      </c>
      <c r="AB1163" s="16" t="str">
        <v>S25</v>
      </c>
    </row>
    <row r="1164" spans="1:28" x14ac:dyDescent="0.35">
      <c r="A1164" s="331">
        <v>45728</v>
      </c>
      <c r="B1164" s="330" t="str">
        <v>FLR-Domina</v>
      </c>
      <c r="C1164" s="330" t="str">
        <v>Tour Operator</v>
      </c>
      <c r="D1164" s="330" t="str">
        <v/>
      </c>
      <c r="E1164" s="330" t="str">
        <v/>
      </c>
      <c r="F1164" s="330" t="str">
        <v>RT</v>
      </c>
      <c r="G1164" s="330" t="str">
        <v>Inbound</v>
      </c>
      <c r="H1164" s="330" t="str">
        <v>4S6003</v>
      </c>
      <c r="I1164" s="331" t="str">
        <v>SSH-BRI</v>
      </c>
      <c r="J1164" s="884">
        <v>45899</v>
      </c>
      <c r="K1164" s="330">
        <v>0</v>
      </c>
      <c r="L1164" s="330">
        <v>0</v>
      </c>
      <c r="M1164" s="330">
        <v>0</v>
      </c>
      <c r="N1164" s="330">
        <v>0</v>
      </c>
      <c r="O1164" s="330">
        <v>0</v>
      </c>
      <c r="P1164" s="330">
        <v>0</v>
      </c>
      <c r="Q1164" s="330" t="str">
        <v>Confirmed</v>
      </c>
      <c r="R1164" s="330" t="str">
        <v>On Review</v>
      </c>
      <c r="S1164" s="330" t="str">
        <v>SSH</v>
      </c>
      <c r="T1164" s="330" t="str">
        <v>BRI</v>
      </c>
      <c r="U1164" s="330" t="str">
        <v>BRI</v>
      </c>
      <c r="V1164" s="330">
        <v>6</v>
      </c>
      <c r="W1164" s="330">
        <v>171</v>
      </c>
      <c r="X1164" s="330" t="str">
        <v>S25-01</v>
      </c>
      <c r="Y1164" s="330">
        <v>186</v>
      </c>
      <c r="Z1164" s="330">
        <v>234</v>
      </c>
      <c r="AA1164" s="330">
        <v>-48</v>
      </c>
      <c r="AB1164" s="16" t="str">
        <v>S25</v>
      </c>
    </row>
    <row r="1165" spans="1:28" x14ac:dyDescent="0.35">
      <c r="A1165" s="331">
        <v>45728</v>
      </c>
      <c r="B1165" s="330" t="str">
        <v>FLR-Domina</v>
      </c>
      <c r="C1165" s="330" t="str">
        <v>Tour Operator</v>
      </c>
      <c r="D1165" s="330" t="str">
        <v/>
      </c>
      <c r="E1165" s="330" t="str">
        <v/>
      </c>
      <c r="F1165" s="330" t="str">
        <v>RT</v>
      </c>
      <c r="G1165" s="330" t="str">
        <v>Inbound</v>
      </c>
      <c r="H1165" s="330" t="str">
        <v>4S6003</v>
      </c>
      <c r="I1165" s="331" t="str">
        <v>SSH-BRI</v>
      </c>
      <c r="J1165" s="884">
        <v>45906</v>
      </c>
      <c r="K1165" s="330">
        <v>0</v>
      </c>
      <c r="L1165" s="330">
        <v>0</v>
      </c>
      <c r="M1165" s="330">
        <v>0</v>
      </c>
      <c r="N1165" s="330">
        <v>0</v>
      </c>
      <c r="O1165" s="330">
        <v>0</v>
      </c>
      <c r="P1165" s="330">
        <v>0</v>
      </c>
      <c r="Q1165" s="330" t="str">
        <v>Confirmed</v>
      </c>
      <c r="R1165" s="330" t="str">
        <v>On Review</v>
      </c>
      <c r="S1165" s="330" t="str">
        <v>SSH</v>
      </c>
      <c r="T1165" s="330" t="str">
        <v>BRI</v>
      </c>
      <c r="U1165" s="330" t="str">
        <v>BRI</v>
      </c>
      <c r="V1165" s="330">
        <v>6</v>
      </c>
      <c r="W1165" s="330">
        <v>178</v>
      </c>
      <c r="X1165" s="330" t="str">
        <v>S25-01</v>
      </c>
      <c r="Y1165" s="330">
        <v>186</v>
      </c>
      <c r="Z1165" s="330">
        <v>236</v>
      </c>
      <c r="AA1165" s="330">
        <v>-50</v>
      </c>
      <c r="AB1165" s="16" t="str">
        <v>S25</v>
      </c>
    </row>
    <row r="1166" spans="1:28" x14ac:dyDescent="0.35">
      <c r="A1166" s="331">
        <v>45728</v>
      </c>
      <c r="B1166" s="330" t="str">
        <v>FLR-Domina</v>
      </c>
      <c r="C1166" s="330" t="str">
        <v>Tour Operator</v>
      </c>
      <c r="D1166" s="330" t="str">
        <v/>
      </c>
      <c r="E1166" s="330" t="str">
        <v/>
      </c>
      <c r="F1166" s="330" t="str">
        <v>RT</v>
      </c>
      <c r="G1166" s="330" t="str">
        <v>Inbound</v>
      </c>
      <c r="H1166" s="330" t="str">
        <v>4S6003</v>
      </c>
      <c r="I1166" s="331" t="str">
        <v>SSH-BRI</v>
      </c>
      <c r="J1166" s="884">
        <v>45913</v>
      </c>
      <c r="K1166" s="330">
        <v>0</v>
      </c>
      <c r="L1166" s="330">
        <v>0</v>
      </c>
      <c r="M1166" s="330">
        <v>0</v>
      </c>
      <c r="N1166" s="330">
        <v>0</v>
      </c>
      <c r="O1166" s="330">
        <v>0</v>
      </c>
      <c r="P1166" s="330">
        <v>0</v>
      </c>
      <c r="Q1166" s="330" t="str">
        <v>Confirmed</v>
      </c>
      <c r="R1166" s="330" t="str">
        <v>On Review</v>
      </c>
      <c r="S1166" s="330" t="str">
        <v>SSH</v>
      </c>
      <c r="T1166" s="330" t="str">
        <v>BRI</v>
      </c>
      <c r="U1166" s="330" t="str">
        <v>BRI</v>
      </c>
      <c r="V1166" s="330">
        <v>6</v>
      </c>
      <c r="W1166" s="330">
        <v>185</v>
      </c>
      <c r="X1166" s="330" t="str">
        <v>S25-01</v>
      </c>
      <c r="Y1166" s="330">
        <v>186</v>
      </c>
      <c r="Z1166" s="330">
        <v>251</v>
      </c>
      <c r="AA1166" s="330">
        <v>-65</v>
      </c>
      <c r="AB1166" s="16" t="str">
        <v>S25</v>
      </c>
    </row>
    <row r="1167" spans="1:28" x14ac:dyDescent="0.35">
      <c r="A1167" s="331">
        <v>45728</v>
      </c>
      <c r="B1167" s="330" t="str">
        <v>FLR-Domina</v>
      </c>
      <c r="C1167" s="330" t="str">
        <v>Tour Operator</v>
      </c>
      <c r="D1167" s="330" t="str">
        <v/>
      </c>
      <c r="E1167" s="330" t="str">
        <v/>
      </c>
      <c r="F1167" s="330" t="str">
        <v>RT</v>
      </c>
      <c r="G1167" s="330" t="str">
        <v>Inbound</v>
      </c>
      <c r="H1167" s="330" t="str">
        <v>4S6003</v>
      </c>
      <c r="I1167" s="331" t="str">
        <v>SSH-BRI</v>
      </c>
      <c r="J1167" s="884">
        <v>45920</v>
      </c>
      <c r="K1167" s="330">
        <v>0</v>
      </c>
      <c r="L1167" s="330">
        <v>0</v>
      </c>
      <c r="M1167" s="330">
        <v>0</v>
      </c>
      <c r="N1167" s="330">
        <v>0</v>
      </c>
      <c r="O1167" s="330">
        <v>0</v>
      </c>
      <c r="P1167" s="330">
        <v>0</v>
      </c>
      <c r="Q1167" s="330" t="str">
        <v>Confirmed</v>
      </c>
      <c r="R1167" s="330" t="str">
        <v>On Review</v>
      </c>
      <c r="S1167" s="330" t="str">
        <v>SSH</v>
      </c>
      <c r="T1167" s="330" t="str">
        <v>BRI</v>
      </c>
      <c r="U1167" s="330" t="str">
        <v>BRI</v>
      </c>
      <c r="V1167" s="330">
        <v>6</v>
      </c>
      <c r="W1167" s="330">
        <v>192</v>
      </c>
      <c r="X1167" s="330" t="str">
        <v>S25-01</v>
      </c>
      <c r="Y1167" s="330">
        <v>186</v>
      </c>
      <c r="Z1167" s="330">
        <v>189</v>
      </c>
      <c r="AA1167" s="330">
        <v>-3</v>
      </c>
      <c r="AB1167" s="16" t="str">
        <v>S25</v>
      </c>
    </row>
    <row r="1168" spans="1:28" x14ac:dyDescent="0.35">
      <c r="A1168" s="331">
        <v>45728</v>
      </c>
      <c r="B1168" s="330" t="str">
        <v>FLR-Domina</v>
      </c>
      <c r="C1168" s="330" t="str">
        <v>Tour Operator</v>
      </c>
      <c r="D1168" s="330" t="str">
        <v/>
      </c>
      <c r="E1168" s="330" t="str">
        <v/>
      </c>
      <c r="F1168" s="330" t="str">
        <v>RT</v>
      </c>
      <c r="G1168" s="330" t="str">
        <v>Inbound</v>
      </c>
      <c r="H1168" s="330" t="str">
        <v>4S6003</v>
      </c>
      <c r="I1168" s="331" t="str">
        <v>SSH-BRI</v>
      </c>
      <c r="J1168" s="884">
        <v>45927</v>
      </c>
      <c r="K1168" s="330">
        <v>0</v>
      </c>
      <c r="L1168" s="330">
        <v>0</v>
      </c>
      <c r="M1168" s="330">
        <v>0</v>
      </c>
      <c r="N1168" s="330">
        <v>0</v>
      </c>
      <c r="O1168" s="330">
        <v>0</v>
      </c>
      <c r="P1168" s="330">
        <v>0</v>
      </c>
      <c r="Q1168" s="330" t="str">
        <v>Confirmed</v>
      </c>
      <c r="R1168" s="330" t="str">
        <v>On Review</v>
      </c>
      <c r="S1168" s="330" t="str">
        <v>SSH</v>
      </c>
      <c r="T1168" s="330" t="str">
        <v>BRI</v>
      </c>
      <c r="U1168" s="330" t="str">
        <v>BRI</v>
      </c>
      <c r="V1168" s="330">
        <v>6</v>
      </c>
      <c r="W1168" s="330">
        <v>199</v>
      </c>
      <c r="X1168" s="330" t="str">
        <v>S25-01</v>
      </c>
      <c r="Y1168" s="330">
        <v>186</v>
      </c>
      <c r="Z1168" s="330">
        <v>190</v>
      </c>
      <c r="AA1168" s="330">
        <v>-4</v>
      </c>
      <c r="AB1168" s="16" t="str">
        <v>S25</v>
      </c>
    </row>
    <row r="1169" spans="1:28" x14ac:dyDescent="0.35">
      <c r="A1169" s="331">
        <v>45728</v>
      </c>
      <c r="B1169" s="330" t="str">
        <v>FLR-Domina</v>
      </c>
      <c r="C1169" s="330" t="str">
        <v>Tour Operator</v>
      </c>
      <c r="D1169" s="330" t="str">
        <v/>
      </c>
      <c r="E1169" s="330" t="str">
        <v/>
      </c>
      <c r="F1169" s="330" t="str">
        <v>RT</v>
      </c>
      <c r="G1169" s="330" t="str">
        <v>Inbound</v>
      </c>
      <c r="H1169" s="330" t="str">
        <v>4S6003</v>
      </c>
      <c r="I1169" s="331" t="str">
        <v>SSH-BRI</v>
      </c>
      <c r="J1169" s="884">
        <v>45934</v>
      </c>
      <c r="K1169" s="330">
        <v>0</v>
      </c>
      <c r="L1169" s="330">
        <v>0</v>
      </c>
      <c r="M1169" s="330">
        <v>0</v>
      </c>
      <c r="N1169" s="330">
        <v>0</v>
      </c>
      <c r="O1169" s="330">
        <v>0</v>
      </c>
      <c r="P1169" s="330">
        <v>0</v>
      </c>
      <c r="Q1169" s="330" t="str">
        <v>Confirmed</v>
      </c>
      <c r="R1169" s="330" t="str">
        <v>On Review</v>
      </c>
      <c r="S1169" s="330" t="str">
        <v>SSH</v>
      </c>
      <c r="T1169" s="330" t="str">
        <v>BRI</v>
      </c>
      <c r="U1169" s="330" t="str">
        <v>BRI</v>
      </c>
      <c r="V1169" s="330">
        <v>6</v>
      </c>
      <c r="W1169" s="330">
        <v>206</v>
      </c>
      <c r="X1169" s="330" t="str">
        <v>S25-01</v>
      </c>
      <c r="Y1169" s="330">
        <v>186</v>
      </c>
      <c r="Z1169" s="330">
        <v>181</v>
      </c>
      <c r="AA1169" s="330">
        <v>5</v>
      </c>
      <c r="AB1169" s="16" t="str">
        <v>S25</v>
      </c>
    </row>
    <row r="1170" spans="1:28" x14ac:dyDescent="0.35">
      <c r="A1170" s="331">
        <v>45728</v>
      </c>
      <c r="B1170" s="330" t="str">
        <v>FLR-Domina</v>
      </c>
      <c r="C1170" s="330" t="str">
        <v>Tour Operator</v>
      </c>
      <c r="D1170" s="330" t="str">
        <v/>
      </c>
      <c r="E1170" s="330" t="str">
        <v/>
      </c>
      <c r="F1170" s="330" t="str">
        <v>RT</v>
      </c>
      <c r="G1170" s="330" t="str">
        <v>Inbound</v>
      </c>
      <c r="H1170" s="330" t="str">
        <v>4S6003</v>
      </c>
      <c r="I1170" s="331" t="str">
        <v>SSH-BRI</v>
      </c>
      <c r="J1170" s="884">
        <v>45941</v>
      </c>
      <c r="K1170" s="330">
        <v>0</v>
      </c>
      <c r="L1170" s="330">
        <v>0</v>
      </c>
      <c r="M1170" s="330">
        <v>0</v>
      </c>
      <c r="N1170" s="330">
        <v>0</v>
      </c>
      <c r="O1170" s="330">
        <v>0</v>
      </c>
      <c r="P1170" s="330">
        <v>0</v>
      </c>
      <c r="Q1170" s="330" t="str">
        <v>Confirmed</v>
      </c>
      <c r="R1170" s="330" t="str">
        <v>On Review</v>
      </c>
      <c r="S1170" s="330" t="str">
        <v>SSH</v>
      </c>
      <c r="T1170" s="330" t="str">
        <v>BRI</v>
      </c>
      <c r="U1170" s="330" t="str">
        <v>BRI</v>
      </c>
      <c r="V1170" s="330">
        <v>6</v>
      </c>
      <c r="W1170" s="330">
        <v>213</v>
      </c>
      <c r="X1170" s="330" t="str">
        <v>S25-01</v>
      </c>
      <c r="Y1170" s="330">
        <v>186</v>
      </c>
      <c r="Z1170" s="330">
        <v>185</v>
      </c>
      <c r="AA1170" s="330">
        <v>1</v>
      </c>
      <c r="AB1170" s="16" t="str">
        <v>S25</v>
      </c>
    </row>
    <row r="1171" spans="1:28" x14ac:dyDescent="0.35">
      <c r="A1171" s="331">
        <v>45728</v>
      </c>
      <c r="B1171" s="330" t="str">
        <v>FLR-Domina</v>
      </c>
      <c r="C1171" s="330" t="str">
        <v>Tour Operator</v>
      </c>
      <c r="D1171" s="330" t="str">
        <v/>
      </c>
      <c r="E1171" s="330" t="str">
        <v/>
      </c>
      <c r="F1171" s="330" t="str">
        <v>RT</v>
      </c>
      <c r="G1171" s="330" t="str">
        <v>Inbound</v>
      </c>
      <c r="H1171" s="330" t="str">
        <v>4S6003</v>
      </c>
      <c r="I1171" s="331" t="str">
        <v>SSH-BRI</v>
      </c>
      <c r="J1171" s="884">
        <v>45948</v>
      </c>
      <c r="K1171" s="330">
        <v>0</v>
      </c>
      <c r="L1171" s="330">
        <v>0</v>
      </c>
      <c r="M1171" s="330">
        <v>0</v>
      </c>
      <c r="N1171" s="330">
        <v>0</v>
      </c>
      <c r="O1171" s="330">
        <v>0</v>
      </c>
      <c r="P1171" s="330">
        <v>0</v>
      </c>
      <c r="Q1171" s="330" t="str">
        <v>Confirmed</v>
      </c>
      <c r="R1171" s="330" t="str">
        <v>On Review</v>
      </c>
      <c r="S1171" s="330" t="str">
        <v>SSH</v>
      </c>
      <c r="T1171" s="330" t="str">
        <v>BRI</v>
      </c>
      <c r="U1171" s="330" t="str">
        <v>BRI</v>
      </c>
      <c r="V1171" s="330">
        <v>6</v>
      </c>
      <c r="W1171" s="330">
        <v>220</v>
      </c>
      <c r="X1171" s="330" t="str">
        <v>S25-01</v>
      </c>
      <c r="Y1171" s="330">
        <v>186</v>
      </c>
      <c r="Z1171" s="330">
        <v>177</v>
      </c>
      <c r="AA1171" s="330">
        <v>9</v>
      </c>
      <c r="AB1171" s="16" t="str">
        <v>S25</v>
      </c>
    </row>
    <row r="1172" spans="1:28" x14ac:dyDescent="0.35">
      <c r="A1172" s="331">
        <v>45728</v>
      </c>
      <c r="B1172" s="330" t="str">
        <v>FLR-Domina</v>
      </c>
      <c r="C1172" s="330" t="str">
        <v>Tour Operator</v>
      </c>
      <c r="D1172" s="330" t="str">
        <v/>
      </c>
      <c r="E1172" s="330" t="str">
        <v/>
      </c>
      <c r="F1172" s="330" t="str">
        <v>RT</v>
      </c>
      <c r="G1172" s="330" t="str">
        <v>Inbound</v>
      </c>
      <c r="H1172" s="330" t="str">
        <v>4S6003</v>
      </c>
      <c r="I1172" s="331" t="str">
        <v>SSH-BRI</v>
      </c>
      <c r="J1172" s="884">
        <v>45955</v>
      </c>
      <c r="K1172" s="330">
        <v>0</v>
      </c>
      <c r="L1172" s="330">
        <v>0</v>
      </c>
      <c r="M1172" s="330">
        <v>0</v>
      </c>
      <c r="N1172" s="330">
        <v>0</v>
      </c>
      <c r="O1172" s="330">
        <v>0</v>
      </c>
      <c r="P1172" s="330">
        <v>0</v>
      </c>
      <c r="Q1172" s="330" t="str">
        <v>Confirmed</v>
      </c>
      <c r="R1172" s="330" t="str">
        <v>On Review</v>
      </c>
      <c r="S1172" s="330" t="str">
        <v>SSH</v>
      </c>
      <c r="T1172" s="330" t="str">
        <v>BRI</v>
      </c>
      <c r="U1172" s="330" t="str">
        <v>BRI</v>
      </c>
      <c r="V1172" s="330">
        <v>6</v>
      </c>
      <c r="W1172" s="330">
        <v>227</v>
      </c>
      <c r="X1172" s="330" t="str">
        <v>S25-01</v>
      </c>
      <c r="Y1172" s="330">
        <v>186</v>
      </c>
      <c r="Z1172" s="330">
        <v>190</v>
      </c>
      <c r="AA1172" s="330">
        <v>-4</v>
      </c>
      <c r="AB1172" s="16" t="str">
        <v>S25</v>
      </c>
    </row>
    <row r="1173" spans="1:28" x14ac:dyDescent="0.35">
      <c r="A1173" s="331">
        <v>45728</v>
      </c>
      <c r="B1173" s="330" t="str">
        <v>FLR-Domina</v>
      </c>
      <c r="C1173" s="330" t="str">
        <v>Tour Operator</v>
      </c>
      <c r="D1173" s="330" t="str">
        <v/>
      </c>
      <c r="E1173" s="330" t="str">
        <v/>
      </c>
      <c r="F1173" s="330" t="str">
        <v>RT</v>
      </c>
      <c r="G1173" s="330" t="str">
        <v>Inbound</v>
      </c>
      <c r="H1173" s="330" t="str">
        <v>4S6003</v>
      </c>
      <c r="I1173" s="331" t="str">
        <v>SSH-BRI</v>
      </c>
      <c r="J1173" s="884">
        <v>45962</v>
      </c>
      <c r="K1173" s="330">
        <v>0</v>
      </c>
      <c r="L1173" s="330">
        <v>0</v>
      </c>
      <c r="M1173" s="330">
        <v>0</v>
      </c>
      <c r="N1173" s="330">
        <v>0</v>
      </c>
      <c r="O1173" s="330">
        <v>0</v>
      </c>
      <c r="P1173" s="330">
        <v>0</v>
      </c>
      <c r="Q1173" s="330" t="str">
        <v>Confirmed</v>
      </c>
      <c r="R1173" s="330" t="str">
        <v>On Review</v>
      </c>
      <c r="S1173" s="330" t="str">
        <v>SSH</v>
      </c>
      <c r="T1173" s="330" t="str">
        <v>BRI</v>
      </c>
      <c r="U1173" s="330" t="str">
        <v>BRI</v>
      </c>
      <c r="V1173" s="330">
        <v>6</v>
      </c>
      <c r="W1173" s="330">
        <v>234</v>
      </c>
      <c r="X1173" s="330" t="str">
        <v>S25-01</v>
      </c>
      <c r="Y1173" s="330">
        <v>186</v>
      </c>
      <c r="Z1173" s="330">
        <v>198</v>
      </c>
      <c r="AA1173" s="330">
        <v>-12</v>
      </c>
      <c r="AB1173" s="16" t="str">
        <v>S25</v>
      </c>
    </row>
    <row r="1174" spans="1:28" x14ac:dyDescent="0.35">
      <c r="A1174" s="331">
        <v>45728</v>
      </c>
      <c r="B1174" s="330" t="str">
        <v>Italgsa-Azura</v>
      </c>
      <c r="C1174" s="330" t="str">
        <v>Tour Operator</v>
      </c>
      <c r="D1174" s="330" t="str">
        <v/>
      </c>
      <c r="E1174" s="330" t="str">
        <v/>
      </c>
      <c r="F1174" s="330" t="str">
        <v>RT</v>
      </c>
      <c r="G1174" s="330" t="str">
        <v>Outbound</v>
      </c>
      <c r="H1174" s="330" t="str">
        <v>4S6006</v>
      </c>
      <c r="I1174" s="331" t="str">
        <v>FCO-SSH</v>
      </c>
      <c r="J1174" s="884">
        <v>45856</v>
      </c>
      <c r="K1174" s="330">
        <v>0</v>
      </c>
      <c r="L1174" s="330">
        <v>0</v>
      </c>
      <c r="M1174" s="330" t="str">
        <v/>
      </c>
      <c r="N1174" s="330" t="str">
        <v/>
      </c>
      <c r="O1174" s="330" t="str">
        <v/>
      </c>
      <c r="P1174" s="330">
        <v>0</v>
      </c>
      <c r="Q1174" s="330" t="str">
        <v>Confirmed</v>
      </c>
      <c r="R1174" s="330" t="str">
        <v>On Review</v>
      </c>
      <c r="S1174" s="330" t="str">
        <v>FCO</v>
      </c>
      <c r="T1174" s="330" t="str">
        <v>SSH</v>
      </c>
      <c r="U1174" s="330" t="str">
        <v>FCO</v>
      </c>
      <c r="V1174" s="330">
        <v>5</v>
      </c>
      <c r="W1174" s="330">
        <v>128</v>
      </c>
      <c r="X1174" s="330" t="str">
        <v/>
      </c>
      <c r="Y1174" s="330" t="str">
        <v/>
      </c>
      <c r="Z1174" s="330" t="str">
        <v/>
      </c>
      <c r="AA1174" s="330" t="str">
        <v/>
      </c>
      <c r="AB1174" s="16" t="str">
        <v/>
      </c>
    </row>
    <row r="1175" spans="1:28" x14ac:dyDescent="0.35">
      <c r="A1175" s="331">
        <v>45728</v>
      </c>
      <c r="B1175" s="330" t="str">
        <v>Italgsa-Azura</v>
      </c>
      <c r="C1175" s="330" t="str">
        <v>Tour Operator</v>
      </c>
      <c r="D1175" s="330" t="str">
        <v/>
      </c>
      <c r="E1175" s="330" t="str">
        <v/>
      </c>
      <c r="F1175" s="330" t="str">
        <v>RT</v>
      </c>
      <c r="G1175" s="330" t="str">
        <v>Outbound</v>
      </c>
      <c r="H1175" s="330" t="str">
        <v>4S6006</v>
      </c>
      <c r="I1175" s="331" t="str">
        <v>FCO-SSH</v>
      </c>
      <c r="J1175" s="884">
        <v>45863</v>
      </c>
      <c r="K1175" s="330">
        <v>0</v>
      </c>
      <c r="L1175" s="330">
        <v>0</v>
      </c>
      <c r="M1175" s="330" t="str">
        <v/>
      </c>
      <c r="N1175" s="330" t="str">
        <v/>
      </c>
      <c r="O1175" s="330" t="str">
        <v/>
      </c>
      <c r="P1175" s="330">
        <v>0</v>
      </c>
      <c r="Q1175" s="330" t="str">
        <v>Confirmed</v>
      </c>
      <c r="R1175" s="330" t="str">
        <v>On Review</v>
      </c>
      <c r="S1175" s="330" t="str">
        <v>FCO</v>
      </c>
      <c r="T1175" s="330" t="str">
        <v>SSH</v>
      </c>
      <c r="U1175" s="330" t="str">
        <v>FCO</v>
      </c>
      <c r="V1175" s="330">
        <v>5</v>
      </c>
      <c r="W1175" s="330">
        <v>135</v>
      </c>
      <c r="X1175" s="330" t="str">
        <v>S25-15</v>
      </c>
      <c r="Y1175" s="330">
        <v>186</v>
      </c>
      <c r="Z1175" s="330">
        <v>80</v>
      </c>
      <c r="AA1175" s="330">
        <v>106</v>
      </c>
      <c r="AB1175" s="16" t="str">
        <v>S25</v>
      </c>
    </row>
    <row r="1176" spans="1:28" x14ac:dyDescent="0.35">
      <c r="A1176" s="331">
        <v>45728</v>
      </c>
      <c r="B1176" s="330" t="str">
        <v>Italgsa-Azura</v>
      </c>
      <c r="C1176" s="330" t="str">
        <v>Tour Operator</v>
      </c>
      <c r="D1176" s="330" t="str">
        <v/>
      </c>
      <c r="E1176" s="330" t="str">
        <v/>
      </c>
      <c r="F1176" s="330" t="str">
        <v>RT</v>
      </c>
      <c r="G1176" s="330" t="str">
        <v>Outbound</v>
      </c>
      <c r="H1176" s="330" t="str">
        <v>4S6006</v>
      </c>
      <c r="I1176" s="331" t="str">
        <v>FCO-SSH</v>
      </c>
      <c r="J1176" s="884">
        <v>45870</v>
      </c>
      <c r="K1176" s="330">
        <v>0</v>
      </c>
      <c r="L1176" s="330">
        <v>0</v>
      </c>
      <c r="M1176" s="330" t="str">
        <v/>
      </c>
      <c r="N1176" s="330" t="str">
        <v/>
      </c>
      <c r="O1176" s="330" t="str">
        <v/>
      </c>
      <c r="P1176" s="330">
        <v>0</v>
      </c>
      <c r="Q1176" s="330" t="str">
        <v>Confirmed</v>
      </c>
      <c r="R1176" s="330" t="str">
        <v>On Review</v>
      </c>
      <c r="S1176" s="330" t="str">
        <v>FCO</v>
      </c>
      <c r="T1176" s="330" t="str">
        <v>SSH</v>
      </c>
      <c r="U1176" s="330" t="str">
        <v>FCO</v>
      </c>
      <c r="V1176" s="330">
        <v>5</v>
      </c>
      <c r="W1176" s="330">
        <v>142</v>
      </c>
      <c r="X1176" s="330" t="str">
        <v>S25-15</v>
      </c>
      <c r="Y1176" s="330">
        <v>186</v>
      </c>
      <c r="Z1176" s="330">
        <v>142</v>
      </c>
      <c r="AA1176" s="330">
        <v>44</v>
      </c>
      <c r="AB1176" s="16" t="str">
        <v>S25</v>
      </c>
    </row>
    <row r="1177" spans="1:28" x14ac:dyDescent="0.35">
      <c r="A1177" s="331">
        <v>45728</v>
      </c>
      <c r="B1177" s="330" t="str">
        <v>Italgsa-Azura</v>
      </c>
      <c r="C1177" s="330" t="str">
        <v>Tour Operator</v>
      </c>
      <c r="D1177" s="330" t="str">
        <v/>
      </c>
      <c r="E1177" s="330" t="str">
        <v/>
      </c>
      <c r="F1177" s="330" t="str">
        <v>RT</v>
      </c>
      <c r="G1177" s="330" t="str">
        <v>Outbound</v>
      </c>
      <c r="H1177" s="330" t="str">
        <v>4S6006</v>
      </c>
      <c r="I1177" s="331" t="str">
        <v>FCO-SSH</v>
      </c>
      <c r="J1177" s="884">
        <v>45877</v>
      </c>
      <c r="K1177" s="330">
        <v>0</v>
      </c>
      <c r="L1177" s="330">
        <v>0</v>
      </c>
      <c r="M1177" s="330" t="str">
        <v/>
      </c>
      <c r="N1177" s="330" t="str">
        <v/>
      </c>
      <c r="O1177" s="330" t="str">
        <v/>
      </c>
      <c r="P1177" s="330">
        <v>0</v>
      </c>
      <c r="Q1177" s="330" t="str">
        <v>Confirmed</v>
      </c>
      <c r="R1177" s="330" t="str">
        <v>On Review</v>
      </c>
      <c r="S1177" s="330" t="str">
        <v>FCO</v>
      </c>
      <c r="T1177" s="330" t="str">
        <v>SSH</v>
      </c>
      <c r="U1177" s="330" t="str">
        <v>FCO</v>
      </c>
      <c r="V1177" s="330">
        <v>5</v>
      </c>
      <c r="W1177" s="330">
        <v>149</v>
      </c>
      <c r="X1177" s="330" t="str">
        <v>S25-15</v>
      </c>
      <c r="Y1177" s="330">
        <v>186</v>
      </c>
      <c r="Z1177" s="330">
        <v>174</v>
      </c>
      <c r="AA1177" s="330">
        <v>12</v>
      </c>
      <c r="AB1177" s="16" t="str">
        <v>S25</v>
      </c>
    </row>
    <row r="1178" spans="1:28" x14ac:dyDescent="0.35">
      <c r="A1178" s="331">
        <v>45728</v>
      </c>
      <c r="B1178" s="330" t="str">
        <v>Italgsa-Azura</v>
      </c>
      <c r="C1178" s="330" t="str">
        <v>Tour Operator</v>
      </c>
      <c r="D1178" s="330" t="str">
        <v/>
      </c>
      <c r="E1178" s="330" t="str">
        <v/>
      </c>
      <c r="F1178" s="330" t="str">
        <v>RT</v>
      </c>
      <c r="G1178" s="330" t="str">
        <v>Outbound</v>
      </c>
      <c r="H1178" s="330" t="str">
        <v>4S6006</v>
      </c>
      <c r="I1178" s="331" t="str">
        <v>FCO-SSH</v>
      </c>
      <c r="J1178" s="884">
        <v>45884</v>
      </c>
      <c r="K1178" s="330">
        <v>0</v>
      </c>
      <c r="L1178" s="330">
        <v>0</v>
      </c>
      <c r="M1178" s="330" t="str">
        <v/>
      </c>
      <c r="N1178" s="330" t="str">
        <v/>
      </c>
      <c r="O1178" s="330" t="str">
        <v/>
      </c>
      <c r="P1178" s="330">
        <v>0</v>
      </c>
      <c r="Q1178" s="330" t="str">
        <v>Confirmed</v>
      </c>
      <c r="R1178" s="330" t="str">
        <v>On Review</v>
      </c>
      <c r="S1178" s="330" t="str">
        <v>FCO</v>
      </c>
      <c r="T1178" s="330" t="str">
        <v>SSH</v>
      </c>
      <c r="U1178" s="330" t="str">
        <v>FCO</v>
      </c>
      <c r="V1178" s="330">
        <v>5</v>
      </c>
      <c r="W1178" s="330">
        <v>156</v>
      </c>
      <c r="X1178" s="330" t="str">
        <v>S25-15</v>
      </c>
      <c r="Y1178" s="330">
        <v>186</v>
      </c>
      <c r="Z1178" s="330">
        <v>153</v>
      </c>
      <c r="AA1178" s="330">
        <v>33</v>
      </c>
      <c r="AB1178" s="16" t="str">
        <v>S25</v>
      </c>
    </row>
    <row r="1179" spans="1:28" x14ac:dyDescent="0.35">
      <c r="A1179" s="331">
        <v>45728</v>
      </c>
      <c r="B1179" s="330" t="str">
        <v>Italgsa-Azura</v>
      </c>
      <c r="C1179" s="330" t="str">
        <v>Tour Operator</v>
      </c>
      <c r="D1179" s="330" t="str">
        <v/>
      </c>
      <c r="E1179" s="330" t="str">
        <v/>
      </c>
      <c r="F1179" s="330" t="str">
        <v>RT</v>
      </c>
      <c r="G1179" s="330" t="str">
        <v>Outbound</v>
      </c>
      <c r="H1179" s="330" t="str">
        <v>4S6006</v>
      </c>
      <c r="I1179" s="331" t="str">
        <v>FCO-SSH</v>
      </c>
      <c r="J1179" s="884">
        <v>45891</v>
      </c>
      <c r="K1179" s="330">
        <v>0</v>
      </c>
      <c r="L1179" s="330">
        <v>0</v>
      </c>
      <c r="M1179" s="330" t="str">
        <v/>
      </c>
      <c r="N1179" s="330" t="str">
        <v/>
      </c>
      <c r="O1179" s="330" t="str">
        <v/>
      </c>
      <c r="P1179" s="330">
        <v>0</v>
      </c>
      <c r="Q1179" s="330" t="str">
        <v>Confirmed</v>
      </c>
      <c r="R1179" s="330" t="str">
        <v>On Review</v>
      </c>
      <c r="S1179" s="330" t="str">
        <v>FCO</v>
      </c>
      <c r="T1179" s="330" t="str">
        <v>SSH</v>
      </c>
      <c r="U1179" s="330" t="str">
        <v>FCO</v>
      </c>
      <c r="V1179" s="330">
        <v>5</v>
      </c>
      <c r="W1179" s="330">
        <v>163</v>
      </c>
      <c r="X1179" s="330" t="str">
        <v>S25-15</v>
      </c>
      <c r="Y1179" s="330">
        <v>186</v>
      </c>
      <c r="Z1179" s="330">
        <v>144</v>
      </c>
      <c r="AA1179" s="330">
        <v>42</v>
      </c>
      <c r="AB1179" s="16" t="str">
        <v>S25</v>
      </c>
    </row>
    <row r="1180" spans="1:28" x14ac:dyDescent="0.35">
      <c r="A1180" s="331">
        <v>45728</v>
      </c>
      <c r="B1180" s="330" t="str">
        <v>Italgsa-Azura</v>
      </c>
      <c r="C1180" s="330" t="str">
        <v>Tour Operator</v>
      </c>
      <c r="D1180" s="330" t="str">
        <v/>
      </c>
      <c r="E1180" s="330" t="str">
        <v/>
      </c>
      <c r="F1180" s="330" t="str">
        <v>RT</v>
      </c>
      <c r="G1180" s="330" t="str">
        <v>Outbound</v>
      </c>
      <c r="H1180" s="330" t="str">
        <v>4S6006</v>
      </c>
      <c r="I1180" s="331" t="str">
        <v>FCO-SSH</v>
      </c>
      <c r="J1180" s="884">
        <v>45898</v>
      </c>
      <c r="K1180" s="330">
        <v>0</v>
      </c>
      <c r="L1180" s="330">
        <v>0</v>
      </c>
      <c r="M1180" s="330" t="str">
        <v/>
      </c>
      <c r="N1180" s="330" t="str">
        <v/>
      </c>
      <c r="O1180" s="330" t="str">
        <v/>
      </c>
      <c r="P1180" s="330">
        <v>0</v>
      </c>
      <c r="Q1180" s="330" t="str">
        <v>Confirmed</v>
      </c>
      <c r="R1180" s="330" t="str">
        <v>On Review</v>
      </c>
      <c r="S1180" s="330" t="str">
        <v>FCO</v>
      </c>
      <c r="T1180" s="330" t="str">
        <v>SSH</v>
      </c>
      <c r="U1180" s="330" t="str">
        <v>FCO</v>
      </c>
      <c r="V1180" s="330">
        <v>5</v>
      </c>
      <c r="W1180" s="330">
        <v>170</v>
      </c>
      <c r="X1180" s="330" t="str">
        <v>S25-15</v>
      </c>
      <c r="Y1180" s="330">
        <v>186</v>
      </c>
      <c r="Z1180" s="330">
        <v>134</v>
      </c>
      <c r="AA1180" s="330">
        <v>52</v>
      </c>
      <c r="AB1180" s="16" t="str">
        <v>S25</v>
      </c>
    </row>
    <row r="1181" spans="1:28" x14ac:dyDescent="0.35">
      <c r="A1181" s="331">
        <v>45728</v>
      </c>
      <c r="B1181" s="330" t="str">
        <v>Italgsa-Azura</v>
      </c>
      <c r="C1181" s="330" t="str">
        <v>Tour Operator</v>
      </c>
      <c r="D1181" s="330" t="str">
        <v/>
      </c>
      <c r="E1181" s="330" t="str">
        <v/>
      </c>
      <c r="F1181" s="330" t="str">
        <v>RT</v>
      </c>
      <c r="G1181" s="330" t="str">
        <v>Outbound</v>
      </c>
      <c r="H1181" s="330" t="str">
        <v>4S6006</v>
      </c>
      <c r="I1181" s="331" t="str">
        <v>FCO-SSH</v>
      </c>
      <c r="J1181" s="884">
        <v>45905</v>
      </c>
      <c r="K1181" s="330">
        <v>0</v>
      </c>
      <c r="L1181" s="330">
        <v>0</v>
      </c>
      <c r="M1181" s="330" t="str">
        <v/>
      </c>
      <c r="N1181" s="330" t="str">
        <v/>
      </c>
      <c r="O1181" s="330" t="str">
        <v/>
      </c>
      <c r="P1181" s="330">
        <v>0</v>
      </c>
      <c r="Q1181" s="330" t="str">
        <v>Confirmed</v>
      </c>
      <c r="R1181" s="330" t="str">
        <v>On Review</v>
      </c>
      <c r="S1181" s="330" t="str">
        <v>FCO</v>
      </c>
      <c r="T1181" s="330" t="str">
        <v>SSH</v>
      </c>
      <c r="U1181" s="330" t="str">
        <v>FCO</v>
      </c>
      <c r="V1181" s="330">
        <v>5</v>
      </c>
      <c r="W1181" s="330">
        <v>177</v>
      </c>
      <c r="X1181" s="330" t="str">
        <v/>
      </c>
      <c r="Y1181" s="330" t="str">
        <v/>
      </c>
      <c r="Z1181" s="330" t="str">
        <v/>
      </c>
      <c r="AA1181" s="330" t="str">
        <v/>
      </c>
      <c r="AB1181" s="16" t="str">
        <v/>
      </c>
    </row>
    <row r="1182" spans="1:28" x14ac:dyDescent="0.35">
      <c r="A1182" s="331">
        <v>45728</v>
      </c>
      <c r="B1182" s="330" t="str">
        <v>Italgsa-Azura</v>
      </c>
      <c r="C1182" s="330" t="str">
        <v>Tour Operator</v>
      </c>
      <c r="D1182" s="330" t="str">
        <v/>
      </c>
      <c r="E1182" s="330" t="str">
        <v/>
      </c>
      <c r="F1182" s="330" t="str">
        <v>RT</v>
      </c>
      <c r="G1182" s="330" t="str">
        <v>Inbound</v>
      </c>
      <c r="H1182" s="330" t="str">
        <v>4S6005</v>
      </c>
      <c r="I1182" s="331" t="str">
        <v>SSH-FCO</v>
      </c>
      <c r="J1182" s="884">
        <v>45863</v>
      </c>
      <c r="K1182" s="330">
        <v>0</v>
      </c>
      <c r="L1182" s="330">
        <v>0</v>
      </c>
      <c r="M1182" s="330" t="str">
        <v/>
      </c>
      <c r="N1182" s="330" t="str">
        <v/>
      </c>
      <c r="O1182" s="330" t="str">
        <v/>
      </c>
      <c r="P1182" s="330">
        <v>0</v>
      </c>
      <c r="Q1182" s="330" t="str">
        <v>Confirmed</v>
      </c>
      <c r="R1182" s="330" t="str">
        <v>On Review</v>
      </c>
      <c r="S1182" s="330" t="str">
        <v>SSH</v>
      </c>
      <c r="T1182" s="330" t="str">
        <v>FCO</v>
      </c>
      <c r="U1182" s="330" t="str">
        <v>FCO</v>
      </c>
      <c r="V1182" s="330">
        <v>5</v>
      </c>
      <c r="W1182" s="330">
        <v>135</v>
      </c>
      <c r="X1182" s="330" t="str">
        <v/>
      </c>
      <c r="Y1182" s="330" t="str">
        <v/>
      </c>
      <c r="Z1182" s="330" t="str">
        <v/>
      </c>
      <c r="AA1182" s="330" t="str">
        <v/>
      </c>
      <c r="AB1182" s="16" t="str">
        <v/>
      </c>
    </row>
    <row r="1183" spans="1:28" x14ac:dyDescent="0.35">
      <c r="A1183" s="331">
        <v>45728</v>
      </c>
      <c r="B1183" s="330" t="str">
        <v>Italgsa-Azura</v>
      </c>
      <c r="C1183" s="330" t="str">
        <v>Tour Operator</v>
      </c>
      <c r="D1183" s="330" t="str">
        <v/>
      </c>
      <c r="E1183" s="330" t="str">
        <v/>
      </c>
      <c r="F1183" s="330" t="str">
        <v>RT</v>
      </c>
      <c r="G1183" s="330" t="str">
        <v>Inbound</v>
      </c>
      <c r="H1183" s="330" t="str">
        <v>4S6005</v>
      </c>
      <c r="I1183" s="331" t="str">
        <v>SSH-FCO</v>
      </c>
      <c r="J1183" s="884">
        <v>45870</v>
      </c>
      <c r="K1183" s="330">
        <v>0</v>
      </c>
      <c r="L1183" s="330">
        <v>0</v>
      </c>
      <c r="M1183" s="330" t="str">
        <v/>
      </c>
      <c r="N1183" s="330" t="str">
        <v/>
      </c>
      <c r="O1183" s="330" t="str">
        <v/>
      </c>
      <c r="P1183" s="330">
        <v>0</v>
      </c>
      <c r="Q1183" s="330" t="str">
        <v>Confirmed</v>
      </c>
      <c r="R1183" s="330" t="str">
        <v>On Review</v>
      </c>
      <c r="S1183" s="330" t="str">
        <v>SSH</v>
      </c>
      <c r="T1183" s="330" t="str">
        <v>FCO</v>
      </c>
      <c r="U1183" s="330" t="str">
        <v>FCO</v>
      </c>
      <c r="V1183" s="330">
        <v>5</v>
      </c>
      <c r="W1183" s="330">
        <v>142</v>
      </c>
      <c r="X1183" s="330" t="str">
        <v>S25-15</v>
      </c>
      <c r="Y1183" s="330">
        <v>186</v>
      </c>
      <c r="Z1183" s="330">
        <v>84</v>
      </c>
      <c r="AA1183" s="330">
        <v>102</v>
      </c>
      <c r="AB1183" s="16" t="str">
        <v>S25</v>
      </c>
    </row>
    <row r="1184" spans="1:28" x14ac:dyDescent="0.35">
      <c r="A1184" s="331">
        <v>45728</v>
      </c>
      <c r="B1184" s="330" t="str">
        <v>Italgsa-Azura</v>
      </c>
      <c r="C1184" s="330" t="str">
        <v>Tour Operator</v>
      </c>
      <c r="D1184" s="330" t="str">
        <v/>
      </c>
      <c r="E1184" s="330" t="str">
        <v/>
      </c>
      <c r="F1184" s="330" t="str">
        <v>RT</v>
      </c>
      <c r="G1184" s="330" t="str">
        <v>Inbound</v>
      </c>
      <c r="H1184" s="330" t="str">
        <v>4S6005</v>
      </c>
      <c r="I1184" s="331" t="str">
        <v>SSH-FCO</v>
      </c>
      <c r="J1184" s="884">
        <v>45877</v>
      </c>
      <c r="K1184" s="330">
        <v>0</v>
      </c>
      <c r="L1184" s="330">
        <v>0</v>
      </c>
      <c r="M1184" s="330" t="str">
        <v/>
      </c>
      <c r="N1184" s="330" t="str">
        <v/>
      </c>
      <c r="O1184" s="330" t="str">
        <v/>
      </c>
      <c r="P1184" s="330">
        <v>0</v>
      </c>
      <c r="Q1184" s="330" t="str">
        <v>Confirmed</v>
      </c>
      <c r="R1184" s="330" t="str">
        <v>On Review</v>
      </c>
      <c r="S1184" s="330" t="str">
        <v>SSH</v>
      </c>
      <c r="T1184" s="330" t="str">
        <v>FCO</v>
      </c>
      <c r="U1184" s="330" t="str">
        <v>FCO</v>
      </c>
      <c r="V1184" s="330">
        <v>5</v>
      </c>
      <c r="W1184" s="330">
        <v>149</v>
      </c>
      <c r="X1184" s="330" t="str">
        <v>S25-15</v>
      </c>
      <c r="Y1184" s="330">
        <v>186</v>
      </c>
      <c r="Z1184" s="330">
        <v>140</v>
      </c>
      <c r="AA1184" s="330">
        <v>46</v>
      </c>
      <c r="AB1184" s="16" t="str">
        <v>S25</v>
      </c>
    </row>
    <row r="1185" spans="1:28" x14ac:dyDescent="0.35">
      <c r="A1185" s="331">
        <v>45728</v>
      </c>
      <c r="B1185" s="330" t="str">
        <v>Italgsa-Azura</v>
      </c>
      <c r="C1185" s="330" t="str">
        <v>Tour Operator</v>
      </c>
      <c r="D1185" s="330" t="str">
        <v/>
      </c>
      <c r="E1185" s="330" t="str">
        <v/>
      </c>
      <c r="F1185" s="330" t="str">
        <v>RT</v>
      </c>
      <c r="G1185" s="330" t="str">
        <v>Inbound</v>
      </c>
      <c r="H1185" s="330" t="str">
        <v>4S6005</v>
      </c>
      <c r="I1185" s="331" t="str">
        <v>SSH-FCO</v>
      </c>
      <c r="J1185" s="884">
        <v>45884</v>
      </c>
      <c r="K1185" s="330">
        <v>0</v>
      </c>
      <c r="L1185" s="330">
        <v>0</v>
      </c>
      <c r="M1185" s="330" t="str">
        <v/>
      </c>
      <c r="N1185" s="330" t="str">
        <v/>
      </c>
      <c r="O1185" s="330" t="str">
        <v/>
      </c>
      <c r="P1185" s="330">
        <v>0</v>
      </c>
      <c r="Q1185" s="330" t="str">
        <v>Confirmed</v>
      </c>
      <c r="R1185" s="330" t="str">
        <v>On Review</v>
      </c>
      <c r="S1185" s="330" t="str">
        <v>SSH</v>
      </c>
      <c r="T1185" s="330" t="str">
        <v>FCO</v>
      </c>
      <c r="U1185" s="330" t="str">
        <v>FCO</v>
      </c>
      <c r="V1185" s="330">
        <v>5</v>
      </c>
      <c r="W1185" s="330">
        <v>156</v>
      </c>
      <c r="X1185" s="330" t="str">
        <v>S25-15</v>
      </c>
      <c r="Y1185" s="330">
        <v>186</v>
      </c>
      <c r="Z1185" s="330">
        <v>153</v>
      </c>
      <c r="AA1185" s="330">
        <v>33</v>
      </c>
      <c r="AB1185" s="16" t="str">
        <v>S25</v>
      </c>
    </row>
    <row r="1186" spans="1:28" x14ac:dyDescent="0.35">
      <c r="A1186" s="331">
        <v>45728</v>
      </c>
      <c r="B1186" s="330" t="str">
        <v>Italgsa-Azura</v>
      </c>
      <c r="C1186" s="330" t="str">
        <v>Tour Operator</v>
      </c>
      <c r="D1186" s="330" t="str">
        <v/>
      </c>
      <c r="E1186" s="330" t="str">
        <v/>
      </c>
      <c r="F1186" s="330" t="str">
        <v>RT</v>
      </c>
      <c r="G1186" s="330" t="str">
        <v>Inbound</v>
      </c>
      <c r="H1186" s="330" t="str">
        <v>4S6005</v>
      </c>
      <c r="I1186" s="331" t="str">
        <v>SSH-FCO</v>
      </c>
      <c r="J1186" s="884">
        <v>45891</v>
      </c>
      <c r="K1186" s="330">
        <v>0</v>
      </c>
      <c r="L1186" s="330">
        <v>0</v>
      </c>
      <c r="M1186" s="330" t="str">
        <v/>
      </c>
      <c r="N1186" s="330" t="str">
        <v/>
      </c>
      <c r="O1186" s="330" t="str">
        <v/>
      </c>
      <c r="P1186" s="330">
        <v>0</v>
      </c>
      <c r="Q1186" s="330" t="str">
        <v>Confirmed</v>
      </c>
      <c r="R1186" s="330" t="str">
        <v>On Review</v>
      </c>
      <c r="S1186" s="330" t="str">
        <v>SSH</v>
      </c>
      <c r="T1186" s="330" t="str">
        <v>FCO</v>
      </c>
      <c r="U1186" s="330" t="str">
        <v>FCO</v>
      </c>
      <c r="V1186" s="330">
        <v>5</v>
      </c>
      <c r="W1186" s="330">
        <v>163</v>
      </c>
      <c r="X1186" s="330" t="str">
        <v>S25-15</v>
      </c>
      <c r="Y1186" s="330">
        <v>186</v>
      </c>
      <c r="Z1186" s="330">
        <v>186</v>
      </c>
      <c r="AA1186" s="330">
        <v>0</v>
      </c>
      <c r="AB1186" s="16" t="str">
        <v>S25</v>
      </c>
    </row>
    <row r="1187" spans="1:28" x14ac:dyDescent="0.35">
      <c r="A1187" s="331">
        <v>45728</v>
      </c>
      <c r="B1187" s="330" t="str">
        <v>Italgsa-Azura</v>
      </c>
      <c r="C1187" s="330" t="str">
        <v>Tour Operator</v>
      </c>
      <c r="D1187" s="330" t="str">
        <v/>
      </c>
      <c r="E1187" s="330" t="str">
        <v/>
      </c>
      <c r="F1187" s="330" t="str">
        <v>RT</v>
      </c>
      <c r="G1187" s="330" t="str">
        <v>Inbound</v>
      </c>
      <c r="H1187" s="330" t="str">
        <v>4S6005</v>
      </c>
      <c r="I1187" s="331" t="str">
        <v>SSH-FCO</v>
      </c>
      <c r="J1187" s="884">
        <v>45898</v>
      </c>
      <c r="K1187" s="330">
        <v>0</v>
      </c>
      <c r="L1187" s="330">
        <v>0</v>
      </c>
      <c r="M1187" s="330" t="str">
        <v/>
      </c>
      <c r="N1187" s="330" t="str">
        <v/>
      </c>
      <c r="O1187" s="330" t="str">
        <v/>
      </c>
      <c r="P1187" s="330">
        <v>0</v>
      </c>
      <c r="Q1187" s="330" t="str">
        <v>Confirmed</v>
      </c>
      <c r="R1187" s="330" t="str">
        <v>On Review</v>
      </c>
      <c r="S1187" s="330" t="str">
        <v>SSH</v>
      </c>
      <c r="T1187" s="330" t="str">
        <v>FCO</v>
      </c>
      <c r="U1187" s="330" t="str">
        <v>FCO</v>
      </c>
      <c r="V1187" s="330">
        <v>5</v>
      </c>
      <c r="W1187" s="330">
        <v>170</v>
      </c>
      <c r="X1187" s="330" t="str">
        <v>S25-15</v>
      </c>
      <c r="Y1187" s="330">
        <v>186</v>
      </c>
      <c r="Z1187" s="330">
        <v>179</v>
      </c>
      <c r="AA1187" s="330">
        <v>7</v>
      </c>
      <c r="AB1187" s="16" t="str">
        <v>S25</v>
      </c>
    </row>
    <row r="1188" spans="1:28" x14ac:dyDescent="0.35">
      <c r="A1188" s="331">
        <v>45728</v>
      </c>
      <c r="B1188" s="330" t="str">
        <v>Italgsa-Azura</v>
      </c>
      <c r="C1188" s="330" t="str">
        <v>Tour Operator</v>
      </c>
      <c r="D1188" s="330" t="str">
        <v/>
      </c>
      <c r="E1188" s="330" t="str">
        <v/>
      </c>
      <c r="F1188" s="330" t="str">
        <v>RT</v>
      </c>
      <c r="G1188" s="330" t="str">
        <v>Inbound</v>
      </c>
      <c r="H1188" s="330" t="str">
        <v>4S6005</v>
      </c>
      <c r="I1188" s="331" t="str">
        <v>SSH-FCO</v>
      </c>
      <c r="J1188" s="884">
        <v>45905</v>
      </c>
      <c r="K1188" s="330">
        <v>0</v>
      </c>
      <c r="L1188" s="330">
        <v>0</v>
      </c>
      <c r="M1188" s="330" t="str">
        <v/>
      </c>
      <c r="N1188" s="330" t="str">
        <v/>
      </c>
      <c r="O1188" s="330" t="str">
        <v/>
      </c>
      <c r="P1188" s="330">
        <v>0</v>
      </c>
      <c r="Q1188" s="330" t="str">
        <v>Confirmed</v>
      </c>
      <c r="R1188" s="330" t="str">
        <v>On Review</v>
      </c>
      <c r="S1188" s="330" t="str">
        <v>SSH</v>
      </c>
      <c r="T1188" s="330" t="str">
        <v>FCO</v>
      </c>
      <c r="U1188" s="330" t="str">
        <v>FCO</v>
      </c>
      <c r="V1188" s="330">
        <v>5</v>
      </c>
      <c r="W1188" s="330">
        <v>177</v>
      </c>
      <c r="X1188" s="330" t="str">
        <v>S25-15</v>
      </c>
      <c r="Y1188" s="330">
        <v>186</v>
      </c>
      <c r="Z1188" s="330">
        <v>136</v>
      </c>
      <c r="AA1188" s="330">
        <v>50</v>
      </c>
      <c r="AB1188" s="16" t="str">
        <v>S25</v>
      </c>
    </row>
    <row r="1189" spans="1:28" x14ac:dyDescent="0.35">
      <c r="A1189" s="331">
        <v>45728</v>
      </c>
      <c r="B1189" s="330" t="str">
        <v>Italgsa-Azura</v>
      </c>
      <c r="C1189" s="330" t="str">
        <v>Tour Operator</v>
      </c>
      <c r="D1189" s="330" t="str">
        <v/>
      </c>
      <c r="E1189" s="330" t="str">
        <v/>
      </c>
      <c r="F1189" s="330" t="str">
        <v>RT</v>
      </c>
      <c r="G1189" s="330" t="str">
        <v>Inbound</v>
      </c>
      <c r="H1189" s="330" t="str">
        <v>4S6005</v>
      </c>
      <c r="I1189" s="331" t="str">
        <v>SSH-FCO</v>
      </c>
      <c r="J1189" s="884">
        <v>45912</v>
      </c>
      <c r="K1189" s="330">
        <v>0</v>
      </c>
      <c r="L1189" s="330">
        <v>0</v>
      </c>
      <c r="M1189" s="330" t="str">
        <v/>
      </c>
      <c r="N1189" s="330" t="str">
        <v/>
      </c>
      <c r="O1189" s="330" t="str">
        <v/>
      </c>
      <c r="P1189" s="330">
        <v>0</v>
      </c>
      <c r="Q1189" s="330" t="str">
        <v>Confirmed</v>
      </c>
      <c r="R1189" s="330" t="str">
        <v>On Review</v>
      </c>
      <c r="S1189" s="330" t="str">
        <v>SSH</v>
      </c>
      <c r="T1189" s="330" t="str">
        <v>FCO</v>
      </c>
      <c r="U1189" s="330" t="str">
        <v>FCO</v>
      </c>
      <c r="V1189" s="330">
        <v>5</v>
      </c>
      <c r="W1189" s="330">
        <v>184</v>
      </c>
      <c r="X1189" s="330" t="str">
        <v/>
      </c>
      <c r="Y1189" s="330" t="str">
        <v/>
      </c>
      <c r="Z1189" s="330" t="str">
        <v/>
      </c>
      <c r="AA1189" s="330" t="str">
        <v/>
      </c>
      <c r="AB1189" s="16" t="str">
        <v/>
      </c>
    </row>
    <row r="1190" spans="1:28" x14ac:dyDescent="0.35">
      <c r="A1190" s="331">
        <v>45727</v>
      </c>
      <c r="B1190" s="330" t="str">
        <v>APG</v>
      </c>
      <c r="C1190" s="330" t="str">
        <v>Distributor</v>
      </c>
      <c r="D1190" s="330" t="str">
        <v/>
      </c>
      <c r="E1190" s="330" t="str">
        <v>12LN7K</v>
      </c>
      <c r="F1190" s="330" t="str">
        <v>OW</v>
      </c>
      <c r="G1190" s="330" t="str">
        <v>Outbound</v>
      </c>
      <c r="H1190" s="330" t="str">
        <v>4S6005</v>
      </c>
      <c r="I1190" s="331" t="str">
        <v>SSH-FCO</v>
      </c>
      <c r="J1190" s="884">
        <v>45898</v>
      </c>
      <c r="K1190" s="330">
        <v>1</v>
      </c>
      <c r="L1190" s="330">
        <v>1</v>
      </c>
      <c r="M1190" s="330">
        <v>240</v>
      </c>
      <c r="N1190" s="330">
        <v>37.14</v>
      </c>
      <c r="O1190" s="330">
        <v>30</v>
      </c>
      <c r="P1190" s="330">
        <v>307.14</v>
      </c>
      <c r="Q1190" s="330" t="str">
        <v>Confirmed</v>
      </c>
      <c r="R1190" s="330" t="str">
        <v>Closed Deal</v>
      </c>
      <c r="S1190" s="330" t="str">
        <v>SSH</v>
      </c>
      <c r="T1190" s="330" t="str">
        <v>FCO</v>
      </c>
      <c r="U1190" s="330" t="str">
        <v>FCO</v>
      </c>
      <c r="V1190" s="330">
        <v>5</v>
      </c>
      <c r="W1190" s="330">
        <v>171</v>
      </c>
      <c r="X1190" s="330" t="str">
        <v>S25-15</v>
      </c>
      <c r="Y1190" s="330">
        <v>186</v>
      </c>
      <c r="Z1190" s="330">
        <v>179</v>
      </c>
      <c r="AA1190" s="330">
        <v>7</v>
      </c>
      <c r="AB1190" s="16" t="str">
        <v>S25</v>
      </c>
    </row>
    <row r="1191" spans="1:28" x14ac:dyDescent="0.35">
      <c r="A1191" s="331">
        <v>45727</v>
      </c>
      <c r="B1191" s="330" t="str">
        <v>APG</v>
      </c>
      <c r="C1191" s="330" t="str">
        <v>Distributor</v>
      </c>
      <c r="D1191" s="330" t="str">
        <v/>
      </c>
      <c r="E1191" s="330" t="str">
        <v>12LN7K</v>
      </c>
      <c r="F1191" s="330" t="str">
        <v>OW</v>
      </c>
      <c r="G1191" s="330" t="str">
        <v>Outbound</v>
      </c>
      <c r="H1191" s="330" t="str">
        <v>4S6005</v>
      </c>
      <c r="I1191" s="331" t="str">
        <v>SSH-FCO</v>
      </c>
      <c r="J1191" s="884">
        <v>45898</v>
      </c>
      <c r="K1191" s="330">
        <v>1</v>
      </c>
      <c r="L1191" s="330">
        <v>1</v>
      </c>
      <c r="M1191" s="330">
        <v>240</v>
      </c>
      <c r="N1191" s="330">
        <v>37.14</v>
      </c>
      <c r="O1191" s="330">
        <v>30</v>
      </c>
      <c r="P1191" s="330">
        <v>307.14</v>
      </c>
      <c r="Q1191" s="330" t="str">
        <v>Confirmed</v>
      </c>
      <c r="R1191" s="330" t="str">
        <v>Closed Deal</v>
      </c>
      <c r="S1191" s="330" t="str">
        <v>SSH</v>
      </c>
      <c r="T1191" s="330" t="str">
        <v>FCO</v>
      </c>
      <c r="U1191" s="330" t="str">
        <v>FCO</v>
      </c>
      <c r="V1191" s="330">
        <v>5</v>
      </c>
      <c r="W1191" s="330">
        <v>171</v>
      </c>
      <c r="X1191" s="330" t="str">
        <v>S25-15</v>
      </c>
      <c r="Y1191" s="330">
        <v>186</v>
      </c>
      <c r="Z1191" s="330">
        <v>179</v>
      </c>
      <c r="AA1191" s="330">
        <v>7</v>
      </c>
      <c r="AB1191" s="16" t="str">
        <v>S25</v>
      </c>
    </row>
    <row r="1192" spans="1:28" x14ac:dyDescent="0.35">
      <c r="A1192" s="331">
        <v>45727</v>
      </c>
      <c r="B1192" s="330" t="str">
        <v>APG</v>
      </c>
      <c r="C1192" s="330" t="str">
        <v>Distributor</v>
      </c>
      <c r="D1192" s="330" t="str">
        <v/>
      </c>
      <c r="E1192" s="330" t="str">
        <v>12LNZK</v>
      </c>
      <c r="F1192" s="330" t="str">
        <v>OW</v>
      </c>
      <c r="G1192" s="330" t="str">
        <v>Outbound</v>
      </c>
      <c r="H1192" s="330" t="str">
        <v>4S6005</v>
      </c>
      <c r="I1192" s="331" t="str">
        <v>SSH-FCO</v>
      </c>
      <c r="J1192" s="884">
        <v>45891</v>
      </c>
      <c r="K1192" s="330">
        <v>1</v>
      </c>
      <c r="L1192" s="330">
        <v>1</v>
      </c>
      <c r="M1192" s="330">
        <v>275</v>
      </c>
      <c r="N1192" s="330">
        <v>37.14</v>
      </c>
      <c r="O1192" s="330">
        <v>30</v>
      </c>
      <c r="P1192" s="330">
        <v>342.14</v>
      </c>
      <c r="Q1192" s="330" t="str">
        <v>Confirmed</v>
      </c>
      <c r="R1192" s="330" t="str">
        <v>Closed Deal</v>
      </c>
      <c r="S1192" s="330" t="str">
        <v>SSH</v>
      </c>
      <c r="T1192" s="330" t="str">
        <v>FCO</v>
      </c>
      <c r="U1192" s="330" t="str">
        <v>FCO</v>
      </c>
      <c r="V1192" s="330">
        <v>5</v>
      </c>
      <c r="W1192" s="330">
        <v>164</v>
      </c>
      <c r="X1192" s="330" t="str">
        <v>S25-15</v>
      </c>
      <c r="Y1192" s="330">
        <v>186</v>
      </c>
      <c r="Z1192" s="330">
        <v>186</v>
      </c>
      <c r="AA1192" s="330">
        <v>0</v>
      </c>
      <c r="AB1192" s="16" t="str">
        <v>S25</v>
      </c>
    </row>
    <row r="1193" spans="1:28" x14ac:dyDescent="0.35">
      <c r="A1193" s="331">
        <v>45727</v>
      </c>
      <c r="B1193" s="330" t="str">
        <v>APG</v>
      </c>
      <c r="C1193" s="330" t="str">
        <v>Distributor</v>
      </c>
      <c r="D1193" s="330" t="str">
        <v/>
      </c>
      <c r="E1193" s="330" t="str">
        <v>12LNZK</v>
      </c>
      <c r="F1193" s="330" t="str">
        <v>OW</v>
      </c>
      <c r="G1193" s="330" t="str">
        <v>Outbound</v>
      </c>
      <c r="H1193" s="330" t="str">
        <v>4S6005</v>
      </c>
      <c r="I1193" s="331" t="str">
        <v>SSH-FCO</v>
      </c>
      <c r="J1193" s="884">
        <v>45891</v>
      </c>
      <c r="K1193" s="330">
        <v>1</v>
      </c>
      <c r="L1193" s="330">
        <v>1</v>
      </c>
      <c r="M1193" s="330">
        <v>275</v>
      </c>
      <c r="N1193" s="330">
        <v>37.14</v>
      </c>
      <c r="O1193" s="330">
        <v>30</v>
      </c>
      <c r="P1193" s="330">
        <v>342.14</v>
      </c>
      <c r="Q1193" s="330" t="str">
        <v>Confirmed</v>
      </c>
      <c r="R1193" s="330" t="str">
        <v>Closed Deal</v>
      </c>
      <c r="S1193" s="330" t="str">
        <v>SSH</v>
      </c>
      <c r="T1193" s="330" t="str">
        <v>FCO</v>
      </c>
      <c r="U1193" s="330" t="str">
        <v>FCO</v>
      </c>
      <c r="V1193" s="330">
        <v>5</v>
      </c>
      <c r="W1193" s="330">
        <v>164</v>
      </c>
      <c r="X1193" s="330" t="str">
        <v>S25-15</v>
      </c>
      <c r="Y1193" s="330">
        <v>186</v>
      </c>
      <c r="Z1193" s="330">
        <v>186</v>
      </c>
      <c r="AA1193" s="330">
        <v>0</v>
      </c>
      <c r="AB1193" s="16" t="str">
        <v>S25</v>
      </c>
    </row>
    <row r="1194" spans="1:28" x14ac:dyDescent="0.35">
      <c r="A1194" s="331">
        <v>45727</v>
      </c>
      <c r="B1194" s="330" t="str">
        <v>APG</v>
      </c>
      <c r="C1194" s="330" t="str">
        <v>Distributor</v>
      </c>
      <c r="D1194" s="330" t="str">
        <v/>
      </c>
      <c r="E1194" s="330" t="str">
        <v>12LNZK</v>
      </c>
      <c r="F1194" s="330" t="str">
        <v>OW</v>
      </c>
      <c r="G1194" s="330" t="str">
        <v>Outbound</v>
      </c>
      <c r="H1194" s="330" t="str">
        <v>4S6005</v>
      </c>
      <c r="I1194" s="331" t="str">
        <v>SSH-FCO</v>
      </c>
      <c r="J1194" s="884">
        <v>45891</v>
      </c>
      <c r="K1194" s="330">
        <v>1</v>
      </c>
      <c r="L1194" s="330">
        <v>1</v>
      </c>
      <c r="M1194" s="330">
        <v>275</v>
      </c>
      <c r="N1194" s="330">
        <v>37.14</v>
      </c>
      <c r="O1194" s="330">
        <v>30</v>
      </c>
      <c r="P1194" s="330">
        <v>342.14</v>
      </c>
      <c r="Q1194" s="330" t="str">
        <v>Confirmed</v>
      </c>
      <c r="R1194" s="330" t="str">
        <v>Closed Deal</v>
      </c>
      <c r="S1194" s="330" t="str">
        <v>SSH</v>
      </c>
      <c r="T1194" s="330" t="str">
        <v>FCO</v>
      </c>
      <c r="U1194" s="330" t="str">
        <v>FCO</v>
      </c>
      <c r="V1194" s="330">
        <v>5</v>
      </c>
      <c r="W1194" s="330">
        <v>164</v>
      </c>
      <c r="X1194" s="330" t="str">
        <v>S25-15</v>
      </c>
      <c r="Y1194" s="330">
        <v>186</v>
      </c>
      <c r="Z1194" s="330">
        <v>186</v>
      </c>
      <c r="AA1194" s="330">
        <v>0</v>
      </c>
      <c r="AB1194" s="16" t="str">
        <v>S25</v>
      </c>
    </row>
    <row r="1195" spans="1:28" x14ac:dyDescent="0.35">
      <c r="A1195" s="331">
        <v>45727</v>
      </c>
      <c r="B1195" s="330" t="str">
        <v>APG</v>
      </c>
      <c r="C1195" s="330" t="str">
        <v>Distributor</v>
      </c>
      <c r="D1195" s="330" t="str">
        <v/>
      </c>
      <c r="E1195" s="330" t="str">
        <v>12LNJG</v>
      </c>
      <c r="F1195" s="330" t="str">
        <v>OW</v>
      </c>
      <c r="G1195" s="330" t="str">
        <v>Outbound</v>
      </c>
      <c r="H1195" s="330" t="str">
        <v>4S6005</v>
      </c>
      <c r="I1195" s="331" t="str">
        <v>SSH-FCO</v>
      </c>
      <c r="J1195" s="884">
        <v>45891</v>
      </c>
      <c r="K1195" s="330">
        <v>1</v>
      </c>
      <c r="L1195" s="330">
        <v>1</v>
      </c>
      <c r="M1195" s="330">
        <v>228</v>
      </c>
      <c r="N1195" s="330">
        <v>37.14</v>
      </c>
      <c r="O1195" s="330">
        <v>30</v>
      </c>
      <c r="P1195" s="330">
        <v>295.14</v>
      </c>
      <c r="Q1195" s="330" t="str">
        <v>Confirmed</v>
      </c>
      <c r="R1195" s="330" t="str">
        <v>Closed Deal</v>
      </c>
      <c r="S1195" s="330" t="str">
        <v>SSH</v>
      </c>
      <c r="T1195" s="330" t="str">
        <v>FCO</v>
      </c>
      <c r="U1195" s="330" t="str">
        <v>FCO</v>
      </c>
      <c r="V1195" s="330">
        <v>5</v>
      </c>
      <c r="W1195" s="330">
        <v>164</v>
      </c>
      <c r="X1195" s="330" t="str">
        <v>S25-15</v>
      </c>
      <c r="Y1195" s="330">
        <v>186</v>
      </c>
      <c r="Z1195" s="330">
        <v>186</v>
      </c>
      <c r="AA1195" s="330">
        <v>0</v>
      </c>
      <c r="AB1195" s="16" t="str">
        <v>S25</v>
      </c>
    </row>
    <row r="1196" spans="1:28" x14ac:dyDescent="0.35">
      <c r="A1196" s="331">
        <v>45727</v>
      </c>
      <c r="B1196" s="330" t="str">
        <v>APG</v>
      </c>
      <c r="C1196" s="330" t="str">
        <v>Distributor</v>
      </c>
      <c r="D1196" s="330" t="str">
        <v/>
      </c>
      <c r="E1196" s="330" t="str">
        <v>12LNJG</v>
      </c>
      <c r="F1196" s="330" t="str">
        <v>OW</v>
      </c>
      <c r="G1196" s="330" t="str">
        <v>Outbound</v>
      </c>
      <c r="H1196" s="330" t="str">
        <v>4S6005</v>
      </c>
      <c r="I1196" s="331" t="str">
        <v>SSH-FCO</v>
      </c>
      <c r="J1196" s="884">
        <v>45891</v>
      </c>
      <c r="K1196" s="330">
        <v>1</v>
      </c>
      <c r="L1196" s="330">
        <v>1</v>
      </c>
      <c r="M1196" s="330">
        <v>228</v>
      </c>
      <c r="N1196" s="330">
        <v>37.14</v>
      </c>
      <c r="O1196" s="330">
        <v>30</v>
      </c>
      <c r="P1196" s="330">
        <v>295.14</v>
      </c>
      <c r="Q1196" s="330" t="str">
        <v>Confirmed</v>
      </c>
      <c r="R1196" s="330" t="str">
        <v>Closed Deal</v>
      </c>
      <c r="S1196" s="330" t="str">
        <v>SSH</v>
      </c>
      <c r="T1196" s="330" t="str">
        <v>FCO</v>
      </c>
      <c r="U1196" s="330" t="str">
        <v>FCO</v>
      </c>
      <c r="V1196" s="330">
        <v>5</v>
      </c>
      <c r="W1196" s="330">
        <v>164</v>
      </c>
      <c r="X1196" s="330" t="str">
        <v>S25-15</v>
      </c>
      <c r="Y1196" s="330">
        <v>186</v>
      </c>
      <c r="Z1196" s="330">
        <v>186</v>
      </c>
      <c r="AA1196" s="330">
        <v>0</v>
      </c>
      <c r="AB1196" s="16" t="str">
        <v>S25</v>
      </c>
    </row>
    <row r="1197" spans="1:28" x14ac:dyDescent="0.35">
      <c r="A1197" s="331">
        <v>45727</v>
      </c>
      <c r="B1197" s="330" t="str">
        <v>APG</v>
      </c>
      <c r="C1197" s="330" t="str">
        <v>Distributor</v>
      </c>
      <c r="D1197" s="330" t="str">
        <v/>
      </c>
      <c r="E1197" s="330" t="str">
        <v>12LNJG</v>
      </c>
      <c r="F1197" s="330" t="str">
        <v>OW</v>
      </c>
      <c r="G1197" s="330" t="str">
        <v>Outbound</v>
      </c>
      <c r="H1197" s="330" t="str">
        <v>4S6005</v>
      </c>
      <c r="I1197" s="331" t="str">
        <v>SSH-FCO</v>
      </c>
      <c r="J1197" s="884">
        <v>45891</v>
      </c>
      <c r="K1197" s="330">
        <v>1</v>
      </c>
      <c r="L1197" s="330">
        <v>1</v>
      </c>
      <c r="M1197" s="330">
        <v>228</v>
      </c>
      <c r="N1197" s="330">
        <v>37.14</v>
      </c>
      <c r="O1197" s="330">
        <v>30</v>
      </c>
      <c r="P1197" s="330">
        <v>295.14</v>
      </c>
      <c r="Q1197" s="330" t="str">
        <v>Confirmed</v>
      </c>
      <c r="R1197" s="330" t="str">
        <v>Closed Deal</v>
      </c>
      <c r="S1197" s="330" t="str">
        <v>SSH</v>
      </c>
      <c r="T1197" s="330" t="str">
        <v>FCO</v>
      </c>
      <c r="U1197" s="330" t="str">
        <v>FCO</v>
      </c>
      <c r="V1197" s="330">
        <v>5</v>
      </c>
      <c r="W1197" s="330">
        <v>164</v>
      </c>
      <c r="X1197" s="330" t="str">
        <v>S25-15</v>
      </c>
      <c r="Y1197" s="330">
        <v>186</v>
      </c>
      <c r="Z1197" s="330">
        <v>186</v>
      </c>
      <c r="AA1197" s="330">
        <v>0</v>
      </c>
      <c r="AB1197" s="16" t="str">
        <v>S25</v>
      </c>
    </row>
    <row r="1198" spans="1:28" x14ac:dyDescent="0.35">
      <c r="A1198" s="331">
        <v>45727</v>
      </c>
      <c r="B1198" s="330" t="str">
        <v>APG</v>
      </c>
      <c r="C1198" s="330" t="str">
        <v>Distributor</v>
      </c>
      <c r="D1198" s="330" t="str">
        <v/>
      </c>
      <c r="E1198" s="330" t="str">
        <v>12LNJD</v>
      </c>
      <c r="F1198" s="330" t="str">
        <v>OW</v>
      </c>
      <c r="G1198" s="330" t="str">
        <v>Outbound</v>
      </c>
      <c r="H1198" s="330" t="str">
        <v>4S6006</v>
      </c>
      <c r="I1198" s="331" t="str">
        <v>FCO-SSH</v>
      </c>
      <c r="J1198" s="884">
        <v>45877</v>
      </c>
      <c r="K1198" s="330">
        <v>1</v>
      </c>
      <c r="L1198" s="330">
        <v>1</v>
      </c>
      <c r="M1198" s="330">
        <v>240</v>
      </c>
      <c r="N1198" s="330">
        <v>41.38</v>
      </c>
      <c r="O1198" s="330">
        <v>30</v>
      </c>
      <c r="P1198" s="330">
        <v>311.38</v>
      </c>
      <c r="Q1198" s="330" t="str">
        <v>Confirmed</v>
      </c>
      <c r="R1198" s="330" t="str">
        <v>Closed Deal</v>
      </c>
      <c r="S1198" s="330" t="str">
        <v>FCO</v>
      </c>
      <c r="T1198" s="330" t="str">
        <v>SSH</v>
      </c>
      <c r="U1198" s="330" t="str">
        <v>FCO</v>
      </c>
      <c r="V1198" s="330">
        <v>5</v>
      </c>
      <c r="W1198" s="330">
        <v>150</v>
      </c>
      <c r="X1198" s="330" t="str">
        <v>S25-15</v>
      </c>
      <c r="Y1198" s="330">
        <v>186</v>
      </c>
      <c r="Z1198" s="330">
        <v>174</v>
      </c>
      <c r="AA1198" s="330">
        <v>12</v>
      </c>
      <c r="AB1198" s="16" t="str">
        <v>S25</v>
      </c>
    </row>
    <row r="1199" spans="1:28" x14ac:dyDescent="0.35">
      <c r="A1199" s="331">
        <v>45727</v>
      </c>
      <c r="B1199" s="330" t="str">
        <v>APG</v>
      </c>
      <c r="C1199" s="330" t="str">
        <v>Distributor</v>
      </c>
      <c r="D1199" s="330" t="str">
        <v/>
      </c>
      <c r="E1199" s="330" t="str">
        <v>12LNJD</v>
      </c>
      <c r="F1199" s="330" t="str">
        <v>OW</v>
      </c>
      <c r="G1199" s="330" t="str">
        <v>Outbound</v>
      </c>
      <c r="H1199" s="330" t="str">
        <v>4S6006</v>
      </c>
      <c r="I1199" s="331" t="str">
        <v>FCO-SSH</v>
      </c>
      <c r="J1199" s="884">
        <v>45877</v>
      </c>
      <c r="K1199" s="330">
        <v>1</v>
      </c>
      <c r="L1199" s="330">
        <v>1</v>
      </c>
      <c r="M1199" s="330">
        <v>240</v>
      </c>
      <c r="N1199" s="330">
        <v>41.38</v>
      </c>
      <c r="O1199" s="330">
        <v>30</v>
      </c>
      <c r="P1199" s="330">
        <v>311.38</v>
      </c>
      <c r="Q1199" s="330" t="str">
        <v>Confirmed</v>
      </c>
      <c r="R1199" s="330" t="str">
        <v>Closed Deal</v>
      </c>
      <c r="S1199" s="330" t="str">
        <v>FCO</v>
      </c>
      <c r="T1199" s="330" t="str">
        <v>SSH</v>
      </c>
      <c r="U1199" s="330" t="str">
        <v>FCO</v>
      </c>
      <c r="V1199" s="330">
        <v>5</v>
      </c>
      <c r="W1199" s="330">
        <v>150</v>
      </c>
      <c r="X1199" s="330" t="str">
        <v>S25-15</v>
      </c>
      <c r="Y1199" s="330">
        <v>186</v>
      </c>
      <c r="Z1199" s="330">
        <v>174</v>
      </c>
      <c r="AA1199" s="330">
        <v>12</v>
      </c>
      <c r="AB1199" s="16" t="str">
        <v>S25</v>
      </c>
    </row>
    <row r="1200" spans="1:28" x14ac:dyDescent="0.35">
      <c r="A1200" s="331">
        <v>45727</v>
      </c>
      <c r="B1200" s="330" t="str">
        <v>APG</v>
      </c>
      <c r="C1200" s="330" t="str">
        <v>Distributor</v>
      </c>
      <c r="D1200" s="330" t="str">
        <v/>
      </c>
      <c r="E1200" s="330" t="str">
        <v>12LNJD</v>
      </c>
      <c r="F1200" s="330" t="str">
        <v>OW</v>
      </c>
      <c r="G1200" s="330" t="str">
        <v>Outbound</v>
      </c>
      <c r="H1200" s="330" t="str">
        <v>4S6006</v>
      </c>
      <c r="I1200" s="331" t="str">
        <v>FCO-SSH</v>
      </c>
      <c r="J1200" s="884">
        <v>45877</v>
      </c>
      <c r="K1200" s="330">
        <v>1</v>
      </c>
      <c r="L1200" s="330">
        <v>1</v>
      </c>
      <c r="M1200" s="330">
        <v>240</v>
      </c>
      <c r="N1200" s="330">
        <v>41.38</v>
      </c>
      <c r="O1200" s="330">
        <v>30</v>
      </c>
      <c r="P1200" s="330">
        <v>311.38</v>
      </c>
      <c r="Q1200" s="330" t="str">
        <v>Confirmed</v>
      </c>
      <c r="R1200" s="330" t="str">
        <v>Closed Deal</v>
      </c>
      <c r="S1200" s="330" t="str">
        <v>FCO</v>
      </c>
      <c r="T1200" s="330" t="str">
        <v>SSH</v>
      </c>
      <c r="U1200" s="330" t="str">
        <v>FCO</v>
      </c>
      <c r="V1200" s="330">
        <v>5</v>
      </c>
      <c r="W1200" s="330">
        <v>150</v>
      </c>
      <c r="X1200" s="330" t="str">
        <v>S25-15</v>
      </c>
      <c r="Y1200" s="330">
        <v>186</v>
      </c>
      <c r="Z1200" s="330">
        <v>174</v>
      </c>
      <c r="AA1200" s="330">
        <v>12</v>
      </c>
      <c r="AB1200" s="16" t="str">
        <v>S25</v>
      </c>
    </row>
    <row r="1201" spans="1:28" x14ac:dyDescent="0.35">
      <c r="A1201" s="331">
        <v>45727</v>
      </c>
      <c r="B1201" s="330" t="str">
        <v>APG</v>
      </c>
      <c r="C1201" s="330" t="str">
        <v>Distributor</v>
      </c>
      <c r="D1201" s="330" t="str">
        <v/>
      </c>
      <c r="E1201" s="330" t="str">
        <v>12LNZG</v>
      </c>
      <c r="F1201" s="330" t="str">
        <v>OW</v>
      </c>
      <c r="G1201" s="330" t="str">
        <v>Outbound</v>
      </c>
      <c r="H1201" s="330" t="str">
        <v>4S6006</v>
      </c>
      <c r="I1201" s="331" t="str">
        <v>FCO-SSH</v>
      </c>
      <c r="J1201" s="884">
        <v>45877</v>
      </c>
      <c r="K1201" s="330">
        <v>1</v>
      </c>
      <c r="L1201" s="330">
        <v>1</v>
      </c>
      <c r="M1201" s="330">
        <v>290</v>
      </c>
      <c r="N1201" s="330">
        <v>41.38</v>
      </c>
      <c r="O1201" s="330">
        <v>30</v>
      </c>
      <c r="P1201" s="330">
        <v>361.38</v>
      </c>
      <c r="Q1201" s="330" t="str">
        <v>Confirmed</v>
      </c>
      <c r="R1201" s="330" t="str">
        <v>Closed Deal</v>
      </c>
      <c r="S1201" s="330" t="str">
        <v>FCO</v>
      </c>
      <c r="T1201" s="330" t="str">
        <v>SSH</v>
      </c>
      <c r="U1201" s="330" t="str">
        <v>FCO</v>
      </c>
      <c r="V1201" s="330">
        <v>5</v>
      </c>
      <c r="W1201" s="330">
        <v>150</v>
      </c>
      <c r="X1201" s="330" t="str">
        <v>S25-15</v>
      </c>
      <c r="Y1201" s="330">
        <v>186</v>
      </c>
      <c r="Z1201" s="330">
        <v>174</v>
      </c>
      <c r="AA1201" s="330">
        <v>12</v>
      </c>
      <c r="AB1201" s="16" t="str">
        <v>S25</v>
      </c>
    </row>
    <row r="1202" spans="1:28" x14ac:dyDescent="0.35">
      <c r="A1202" s="331">
        <v>45727</v>
      </c>
      <c r="B1202" s="330" t="str">
        <v>APG</v>
      </c>
      <c r="C1202" s="330" t="str">
        <v>Distributor</v>
      </c>
      <c r="D1202" s="330" t="str">
        <v/>
      </c>
      <c r="E1202" s="330" t="str">
        <v>12LNZG</v>
      </c>
      <c r="F1202" s="330" t="str">
        <v>OW</v>
      </c>
      <c r="G1202" s="330" t="str">
        <v>Outbound</v>
      </c>
      <c r="H1202" s="330" t="str">
        <v>4S6006</v>
      </c>
      <c r="I1202" s="331" t="str">
        <v>FCO-SSH</v>
      </c>
      <c r="J1202" s="884">
        <v>45877</v>
      </c>
      <c r="K1202" s="330">
        <v>1</v>
      </c>
      <c r="L1202" s="330">
        <v>1</v>
      </c>
      <c r="M1202" s="330">
        <v>290</v>
      </c>
      <c r="N1202" s="330">
        <v>41.38</v>
      </c>
      <c r="O1202" s="330">
        <v>30</v>
      </c>
      <c r="P1202" s="330">
        <v>361.38</v>
      </c>
      <c r="Q1202" s="330" t="str">
        <v>Confirmed</v>
      </c>
      <c r="R1202" s="330" t="str">
        <v>Closed Deal</v>
      </c>
      <c r="S1202" s="330" t="str">
        <v>FCO</v>
      </c>
      <c r="T1202" s="330" t="str">
        <v>SSH</v>
      </c>
      <c r="U1202" s="330" t="str">
        <v>FCO</v>
      </c>
      <c r="V1202" s="330">
        <v>5</v>
      </c>
      <c r="W1202" s="330">
        <v>150</v>
      </c>
      <c r="X1202" s="330" t="str">
        <v>S25-15</v>
      </c>
      <c r="Y1202" s="330">
        <v>186</v>
      </c>
      <c r="Z1202" s="330">
        <v>174</v>
      </c>
      <c r="AA1202" s="330">
        <v>12</v>
      </c>
      <c r="AB1202" s="16" t="str">
        <v>S25</v>
      </c>
    </row>
    <row r="1203" spans="1:28" x14ac:dyDescent="0.35">
      <c r="A1203" s="331">
        <v>45727</v>
      </c>
      <c r="B1203" s="330" t="str">
        <v>APG</v>
      </c>
      <c r="C1203" s="330" t="str">
        <v>Distributor</v>
      </c>
      <c r="D1203" s="330" t="str">
        <v/>
      </c>
      <c r="E1203" s="330" t="str">
        <v>12LNZG</v>
      </c>
      <c r="F1203" s="330" t="str">
        <v>OW</v>
      </c>
      <c r="G1203" s="330" t="str">
        <v>Outbound</v>
      </c>
      <c r="H1203" s="330" t="str">
        <v>4S6006</v>
      </c>
      <c r="I1203" s="331" t="str">
        <v>FCO-SSH</v>
      </c>
      <c r="J1203" s="884">
        <v>45877</v>
      </c>
      <c r="K1203" s="330">
        <v>1</v>
      </c>
      <c r="L1203" s="330">
        <v>1</v>
      </c>
      <c r="M1203" s="330">
        <v>290</v>
      </c>
      <c r="N1203" s="330">
        <v>41.38</v>
      </c>
      <c r="O1203" s="330">
        <v>30</v>
      </c>
      <c r="P1203" s="330">
        <v>361.38</v>
      </c>
      <c r="Q1203" s="330" t="str">
        <v>Confirmed</v>
      </c>
      <c r="R1203" s="330" t="str">
        <v>Closed Deal</v>
      </c>
      <c r="S1203" s="330" t="str">
        <v>FCO</v>
      </c>
      <c r="T1203" s="330" t="str">
        <v>SSH</v>
      </c>
      <c r="U1203" s="330" t="str">
        <v>FCO</v>
      </c>
      <c r="V1203" s="330">
        <v>5</v>
      </c>
      <c r="W1203" s="330">
        <v>150</v>
      </c>
      <c r="X1203" s="330" t="str">
        <v>S25-15</v>
      </c>
      <c r="Y1203" s="330">
        <v>186</v>
      </c>
      <c r="Z1203" s="330">
        <v>174</v>
      </c>
      <c r="AA1203" s="330">
        <v>12</v>
      </c>
      <c r="AB1203" s="16" t="str">
        <v>S25</v>
      </c>
    </row>
    <row r="1204" spans="1:28" x14ac:dyDescent="0.35">
      <c r="A1204" s="331">
        <v>45727</v>
      </c>
      <c r="B1204" s="330" t="str">
        <v>APG</v>
      </c>
      <c r="C1204" s="330" t="str">
        <v>Distributor</v>
      </c>
      <c r="D1204" s="330" t="str">
        <v/>
      </c>
      <c r="E1204" s="330" t="str">
        <v>12LNTH</v>
      </c>
      <c r="F1204" s="330" t="str">
        <v>RT</v>
      </c>
      <c r="G1204" s="330" t="str">
        <v>Inbound</v>
      </c>
      <c r="H1204" s="330" t="str">
        <v>UJ6001</v>
      </c>
      <c r="I1204" s="331" t="str">
        <v>SSH-VRN</v>
      </c>
      <c r="J1204" s="884">
        <v>45892</v>
      </c>
      <c r="K1204" s="330">
        <v>1</v>
      </c>
      <c r="L1204" s="330">
        <v>1</v>
      </c>
      <c r="M1204" s="330">
        <v>320</v>
      </c>
      <c r="N1204" s="330">
        <v>31.73</v>
      </c>
      <c r="O1204" s="330">
        <v>30</v>
      </c>
      <c r="P1204" s="330">
        <v>381.73</v>
      </c>
      <c r="Q1204" s="330" t="str">
        <v>Confirmed</v>
      </c>
      <c r="R1204" s="330" t="str">
        <v>Closed Deal</v>
      </c>
      <c r="S1204" s="330" t="str">
        <v>SSH</v>
      </c>
      <c r="T1204" s="330" t="str">
        <v>VRN</v>
      </c>
      <c r="U1204" s="330" t="str">
        <v>VRN</v>
      </c>
      <c r="V1204" s="330">
        <v>6</v>
      </c>
      <c r="W1204" s="330">
        <v>165</v>
      </c>
      <c r="X1204" s="330" t="str">
        <v>S25-04</v>
      </c>
      <c r="Y1204" s="330">
        <v>218</v>
      </c>
      <c r="Z1204" s="330">
        <v>243</v>
      </c>
      <c r="AA1204" s="330">
        <v>-25</v>
      </c>
      <c r="AB1204" s="16" t="str">
        <v>S25</v>
      </c>
    </row>
    <row r="1205" spans="1:28" x14ac:dyDescent="0.35">
      <c r="A1205" s="331">
        <v>45727</v>
      </c>
      <c r="B1205" s="330" t="str">
        <v>APG</v>
      </c>
      <c r="C1205" s="330" t="str">
        <v>Distributor</v>
      </c>
      <c r="D1205" s="330" t="str">
        <v/>
      </c>
      <c r="E1205" s="330" t="str">
        <v>12LNTH</v>
      </c>
      <c r="F1205" s="330" t="str">
        <v>RT</v>
      </c>
      <c r="G1205" s="330" t="str">
        <v>Outbound</v>
      </c>
      <c r="H1205" s="330" t="str">
        <v>UJ6002</v>
      </c>
      <c r="I1205" s="331" t="str">
        <v>VRN-SSH</v>
      </c>
      <c r="J1205" s="884">
        <v>45878</v>
      </c>
      <c r="K1205" s="330">
        <v>1</v>
      </c>
      <c r="L1205" s="330">
        <v>1</v>
      </c>
      <c r="M1205" s="330">
        <v>280</v>
      </c>
      <c r="N1205" s="330">
        <v>24.55</v>
      </c>
      <c r="O1205" s="330">
        <v>30</v>
      </c>
      <c r="P1205" s="330">
        <v>334.55</v>
      </c>
      <c r="Q1205" s="330" t="str">
        <v>Confirmed</v>
      </c>
      <c r="R1205" s="330" t="str">
        <v>Closed Deal</v>
      </c>
      <c r="S1205" s="330" t="str">
        <v>VRN</v>
      </c>
      <c r="T1205" s="330" t="str">
        <v>SSH</v>
      </c>
      <c r="U1205" s="330" t="str">
        <v>VRN</v>
      </c>
      <c r="V1205" s="330">
        <v>6</v>
      </c>
      <c r="W1205" s="330">
        <v>151</v>
      </c>
      <c r="X1205" s="330" t="str">
        <v>S25-04</v>
      </c>
      <c r="Y1205" s="330">
        <v>218</v>
      </c>
      <c r="Z1205" s="330">
        <v>232</v>
      </c>
      <c r="AA1205" s="330">
        <v>-14</v>
      </c>
      <c r="AB1205" s="16" t="str">
        <v>S25</v>
      </c>
    </row>
    <row r="1206" spans="1:28" x14ac:dyDescent="0.35">
      <c r="A1206" s="331">
        <v>45727</v>
      </c>
      <c r="B1206" s="330" t="str">
        <v>APG</v>
      </c>
      <c r="C1206" s="330" t="str">
        <v>Distributor</v>
      </c>
      <c r="D1206" s="330" t="str">
        <v/>
      </c>
      <c r="E1206" s="330" t="str">
        <v>12LNTH</v>
      </c>
      <c r="F1206" s="330" t="str">
        <v>RT</v>
      </c>
      <c r="G1206" s="330" t="str">
        <v>Inbound</v>
      </c>
      <c r="H1206" s="330" t="str">
        <v>UJ6001</v>
      </c>
      <c r="I1206" s="331" t="str">
        <v>SSH-VRN</v>
      </c>
      <c r="J1206" s="884">
        <v>45892</v>
      </c>
      <c r="K1206" s="330">
        <v>1</v>
      </c>
      <c r="L1206" s="330">
        <v>1</v>
      </c>
      <c r="M1206" s="330">
        <v>320</v>
      </c>
      <c r="N1206" s="330">
        <v>31.73</v>
      </c>
      <c r="O1206" s="330">
        <v>30</v>
      </c>
      <c r="P1206" s="330">
        <v>381.73</v>
      </c>
      <c r="Q1206" s="330" t="str">
        <v>Confirmed</v>
      </c>
      <c r="R1206" s="330" t="str">
        <v>Closed Deal</v>
      </c>
      <c r="S1206" s="330" t="str">
        <v>SSH</v>
      </c>
      <c r="T1206" s="330" t="str">
        <v>VRN</v>
      </c>
      <c r="U1206" s="330" t="str">
        <v>VRN</v>
      </c>
      <c r="V1206" s="330">
        <v>6</v>
      </c>
      <c r="W1206" s="330">
        <v>165</v>
      </c>
      <c r="X1206" s="330" t="str">
        <v>S25-04</v>
      </c>
      <c r="Y1206" s="330">
        <v>218</v>
      </c>
      <c r="Z1206" s="330">
        <v>243</v>
      </c>
      <c r="AA1206" s="330">
        <v>-25</v>
      </c>
      <c r="AB1206" s="16" t="str">
        <v>S25</v>
      </c>
    </row>
    <row r="1207" spans="1:28" x14ac:dyDescent="0.35">
      <c r="A1207" s="331">
        <v>45727</v>
      </c>
      <c r="B1207" s="330" t="str">
        <v>APG</v>
      </c>
      <c r="C1207" s="330" t="str">
        <v>Distributor</v>
      </c>
      <c r="D1207" s="330" t="str">
        <v/>
      </c>
      <c r="E1207" s="330" t="str">
        <v>12LNTH</v>
      </c>
      <c r="F1207" s="330" t="str">
        <v>RT</v>
      </c>
      <c r="G1207" s="330" t="str">
        <v>Outbound</v>
      </c>
      <c r="H1207" s="330" t="str">
        <v>UJ6002</v>
      </c>
      <c r="I1207" s="331" t="str">
        <v>VRN-SSH</v>
      </c>
      <c r="J1207" s="884">
        <v>45878</v>
      </c>
      <c r="K1207" s="330">
        <v>1</v>
      </c>
      <c r="L1207" s="330">
        <v>1</v>
      </c>
      <c r="M1207" s="330">
        <v>280</v>
      </c>
      <c r="N1207" s="330">
        <v>24.55</v>
      </c>
      <c r="O1207" s="330">
        <v>30</v>
      </c>
      <c r="P1207" s="330">
        <v>334.55</v>
      </c>
      <c r="Q1207" s="330" t="str">
        <v>Confirmed</v>
      </c>
      <c r="R1207" s="330" t="str">
        <v>Closed Deal</v>
      </c>
      <c r="S1207" s="330" t="str">
        <v>VRN</v>
      </c>
      <c r="T1207" s="330" t="str">
        <v>SSH</v>
      </c>
      <c r="U1207" s="330" t="str">
        <v>VRN</v>
      </c>
      <c r="V1207" s="330">
        <v>6</v>
      </c>
      <c r="W1207" s="330">
        <v>151</v>
      </c>
      <c r="X1207" s="330" t="str">
        <v>S25-04</v>
      </c>
      <c r="Y1207" s="330">
        <v>218</v>
      </c>
      <c r="Z1207" s="330">
        <v>232</v>
      </c>
      <c r="AA1207" s="330">
        <v>-14</v>
      </c>
      <c r="AB1207" s="16" t="str">
        <v>S25</v>
      </c>
    </row>
    <row r="1208" spans="1:28" x14ac:dyDescent="0.35">
      <c r="A1208" s="331">
        <v>45727</v>
      </c>
      <c r="B1208" s="330" t="str">
        <v>APG</v>
      </c>
      <c r="C1208" s="330" t="str">
        <v>Distributor</v>
      </c>
      <c r="D1208" s="330" t="str">
        <v/>
      </c>
      <c r="E1208" s="330" t="str">
        <v>12LNTH</v>
      </c>
      <c r="F1208" s="330" t="str">
        <v>RT</v>
      </c>
      <c r="G1208" s="330" t="str">
        <v>Inbound</v>
      </c>
      <c r="H1208" s="330" t="str">
        <v>UJ6001</v>
      </c>
      <c r="I1208" s="331" t="str">
        <v>SSH-VRN</v>
      </c>
      <c r="J1208" s="884">
        <v>45892</v>
      </c>
      <c r="K1208" s="330">
        <v>1</v>
      </c>
      <c r="L1208" s="330">
        <v>1</v>
      </c>
      <c r="M1208" s="330">
        <v>320</v>
      </c>
      <c r="N1208" s="330">
        <v>31.73</v>
      </c>
      <c r="O1208" s="330">
        <v>30</v>
      </c>
      <c r="P1208" s="330">
        <v>381.73</v>
      </c>
      <c r="Q1208" s="330" t="str">
        <v>Confirmed</v>
      </c>
      <c r="R1208" s="330" t="str">
        <v>Closed Deal</v>
      </c>
      <c r="S1208" s="330" t="str">
        <v>SSH</v>
      </c>
      <c r="T1208" s="330" t="str">
        <v>VRN</v>
      </c>
      <c r="U1208" s="330" t="str">
        <v>VRN</v>
      </c>
      <c r="V1208" s="330">
        <v>6</v>
      </c>
      <c r="W1208" s="330">
        <v>165</v>
      </c>
      <c r="X1208" s="330" t="str">
        <v>S25-04</v>
      </c>
      <c r="Y1208" s="330">
        <v>218</v>
      </c>
      <c r="Z1208" s="330">
        <v>243</v>
      </c>
      <c r="AA1208" s="330">
        <v>-25</v>
      </c>
      <c r="AB1208" s="16" t="str">
        <v>S25</v>
      </c>
    </row>
    <row r="1209" spans="1:28" x14ac:dyDescent="0.35">
      <c r="A1209" s="331">
        <v>45727</v>
      </c>
      <c r="B1209" s="330" t="str">
        <v>APG</v>
      </c>
      <c r="C1209" s="330" t="str">
        <v>Distributor</v>
      </c>
      <c r="D1209" s="330" t="str">
        <v/>
      </c>
      <c r="E1209" s="330" t="str">
        <v>12LNTH</v>
      </c>
      <c r="F1209" s="330" t="str">
        <v>RT</v>
      </c>
      <c r="G1209" s="330" t="str">
        <v>Outbound</v>
      </c>
      <c r="H1209" s="330" t="str">
        <v>UJ6002</v>
      </c>
      <c r="I1209" s="331" t="str">
        <v>VRN-SSH</v>
      </c>
      <c r="J1209" s="884">
        <v>45878</v>
      </c>
      <c r="K1209" s="330">
        <v>1</v>
      </c>
      <c r="L1209" s="330">
        <v>1</v>
      </c>
      <c r="M1209" s="330">
        <v>280</v>
      </c>
      <c r="N1209" s="330">
        <v>24.55</v>
      </c>
      <c r="O1209" s="330">
        <v>30</v>
      </c>
      <c r="P1209" s="330">
        <v>334.55</v>
      </c>
      <c r="Q1209" s="330" t="str">
        <v>Confirmed</v>
      </c>
      <c r="R1209" s="330" t="str">
        <v>Closed Deal</v>
      </c>
      <c r="S1209" s="330" t="str">
        <v>VRN</v>
      </c>
      <c r="T1209" s="330" t="str">
        <v>SSH</v>
      </c>
      <c r="U1209" s="330" t="str">
        <v>VRN</v>
      </c>
      <c r="V1209" s="330">
        <v>6</v>
      </c>
      <c r="W1209" s="330">
        <v>151</v>
      </c>
      <c r="X1209" s="330" t="str">
        <v>S25-04</v>
      </c>
      <c r="Y1209" s="330">
        <v>218</v>
      </c>
      <c r="Z1209" s="330">
        <v>232</v>
      </c>
      <c r="AA1209" s="330">
        <v>-14</v>
      </c>
      <c r="AB1209" s="16" t="str">
        <v>S25</v>
      </c>
    </row>
    <row r="1210" spans="1:28" x14ac:dyDescent="0.35">
      <c r="A1210" s="331">
        <v>45727</v>
      </c>
      <c r="B1210" s="330" t="str">
        <v>APG</v>
      </c>
      <c r="C1210" s="330" t="str">
        <v>Distributor</v>
      </c>
      <c r="D1210" s="330" t="str">
        <v/>
      </c>
      <c r="E1210" s="330" t="str">
        <v>12LNTH</v>
      </c>
      <c r="F1210" s="330" t="str">
        <v>RT</v>
      </c>
      <c r="G1210" s="330" t="str">
        <v>Inbound</v>
      </c>
      <c r="H1210" s="330" t="str">
        <v>UJ6001</v>
      </c>
      <c r="I1210" s="331" t="str">
        <v>SSH-VRN</v>
      </c>
      <c r="J1210" s="884">
        <v>45892</v>
      </c>
      <c r="K1210" s="330">
        <v>1</v>
      </c>
      <c r="L1210" s="330">
        <v>1</v>
      </c>
      <c r="M1210" s="330">
        <v>320</v>
      </c>
      <c r="N1210" s="330">
        <v>31.73</v>
      </c>
      <c r="O1210" s="330">
        <v>30</v>
      </c>
      <c r="P1210" s="330">
        <v>381.73</v>
      </c>
      <c r="Q1210" s="330" t="str">
        <v>Confirmed</v>
      </c>
      <c r="R1210" s="330" t="str">
        <v>Closed Deal</v>
      </c>
      <c r="S1210" s="330" t="str">
        <v>SSH</v>
      </c>
      <c r="T1210" s="330" t="str">
        <v>VRN</v>
      </c>
      <c r="U1210" s="330" t="str">
        <v>VRN</v>
      </c>
      <c r="V1210" s="330">
        <v>6</v>
      </c>
      <c r="W1210" s="330">
        <v>165</v>
      </c>
      <c r="X1210" s="330" t="str">
        <v>S25-04</v>
      </c>
      <c r="Y1210" s="330">
        <v>218</v>
      </c>
      <c r="Z1210" s="330">
        <v>243</v>
      </c>
      <c r="AA1210" s="330">
        <v>-25</v>
      </c>
      <c r="AB1210" s="16" t="str">
        <v>S25</v>
      </c>
    </row>
    <row r="1211" spans="1:28" x14ac:dyDescent="0.35">
      <c r="A1211" s="331">
        <v>45727</v>
      </c>
      <c r="B1211" s="330" t="str">
        <v>APG</v>
      </c>
      <c r="C1211" s="330" t="str">
        <v>Distributor</v>
      </c>
      <c r="D1211" s="330" t="str">
        <v/>
      </c>
      <c r="E1211" s="330" t="str">
        <v>12LNTH</v>
      </c>
      <c r="F1211" s="330" t="str">
        <v>RT</v>
      </c>
      <c r="G1211" s="330" t="str">
        <v>Outbound</v>
      </c>
      <c r="H1211" s="330" t="str">
        <v>UJ6002</v>
      </c>
      <c r="I1211" s="331" t="str">
        <v>VRN-SSH</v>
      </c>
      <c r="J1211" s="884">
        <v>45878</v>
      </c>
      <c r="K1211" s="330">
        <v>1</v>
      </c>
      <c r="L1211" s="330">
        <v>1</v>
      </c>
      <c r="M1211" s="330">
        <v>280</v>
      </c>
      <c r="N1211" s="330">
        <v>24.55</v>
      </c>
      <c r="O1211" s="330">
        <v>30</v>
      </c>
      <c r="P1211" s="330">
        <v>334.55</v>
      </c>
      <c r="Q1211" s="330" t="str">
        <v>Confirmed</v>
      </c>
      <c r="R1211" s="330" t="str">
        <v>Closed Deal</v>
      </c>
      <c r="S1211" s="330" t="str">
        <v>VRN</v>
      </c>
      <c r="T1211" s="330" t="str">
        <v>SSH</v>
      </c>
      <c r="U1211" s="330" t="str">
        <v>VRN</v>
      </c>
      <c r="V1211" s="330">
        <v>6</v>
      </c>
      <c r="W1211" s="330">
        <v>151</v>
      </c>
      <c r="X1211" s="330" t="str">
        <v>S25-04</v>
      </c>
      <c r="Y1211" s="330">
        <v>218</v>
      </c>
      <c r="Z1211" s="330">
        <v>232</v>
      </c>
      <c r="AA1211" s="330">
        <v>-14</v>
      </c>
      <c r="AB1211" s="16" t="str">
        <v>S25</v>
      </c>
    </row>
    <row r="1212" spans="1:28" x14ac:dyDescent="0.35">
      <c r="A1212" s="331">
        <v>45728</v>
      </c>
      <c r="B1212" s="330" t="str">
        <v>Genius</v>
      </c>
      <c r="C1212" s="330" t="str">
        <v>Distributor</v>
      </c>
      <c r="D1212" s="330" t="str">
        <v/>
      </c>
      <c r="E1212" s="330" t="str">
        <v/>
      </c>
      <c r="F1212" s="330" t="str">
        <v>OW</v>
      </c>
      <c r="G1212" s="330" t="str">
        <v>Outbound</v>
      </c>
      <c r="H1212" s="330" t="str">
        <v>4S6004</v>
      </c>
      <c r="I1212" s="331" t="str">
        <v>BRI-SSH</v>
      </c>
      <c r="J1212" s="884">
        <v>45773</v>
      </c>
      <c r="K1212" s="330">
        <v>4</v>
      </c>
      <c r="L1212" s="330">
        <v>4</v>
      </c>
      <c r="M1212" s="330">
        <v>285</v>
      </c>
      <c r="N1212" s="330">
        <v>0</v>
      </c>
      <c r="O1212" s="330">
        <v>0</v>
      </c>
      <c r="P1212" s="330">
        <v>1140</v>
      </c>
      <c r="Q1212" s="330" t="str">
        <v>Confirmed</v>
      </c>
      <c r="R1212" s="330" t="str">
        <v>Closed Deal</v>
      </c>
      <c r="S1212" s="330" t="str">
        <v>BRI</v>
      </c>
      <c r="T1212" s="330" t="str">
        <v>SSH</v>
      </c>
      <c r="U1212" s="330" t="str">
        <v>BRI</v>
      </c>
      <c r="V1212" s="330">
        <v>6</v>
      </c>
      <c r="W1212" s="330">
        <v>45</v>
      </c>
      <c r="X1212" s="330" t="str">
        <v>E25-02B</v>
      </c>
      <c r="Y1212" s="330">
        <v>186</v>
      </c>
      <c r="Z1212" s="330">
        <v>167</v>
      </c>
      <c r="AA1212" s="330">
        <v>19</v>
      </c>
      <c r="AB1212" s="16" t="str">
        <v>E25</v>
      </c>
    </row>
    <row r="1213" spans="1:28" x14ac:dyDescent="0.35">
      <c r="A1213" s="331">
        <v>45728</v>
      </c>
      <c r="B1213" s="330" t="str">
        <v>Genius</v>
      </c>
      <c r="C1213" s="330" t="str">
        <v>Distributor</v>
      </c>
      <c r="D1213" s="330" t="str">
        <v/>
      </c>
      <c r="E1213" s="330" t="str">
        <v/>
      </c>
      <c r="F1213" s="330" t="str">
        <v>OW</v>
      </c>
      <c r="G1213" s="330" t="str">
        <v>Outbound</v>
      </c>
      <c r="H1213" s="330" t="str">
        <v>4S6003</v>
      </c>
      <c r="I1213" s="331" t="str">
        <v>SSH-BRI</v>
      </c>
      <c r="J1213" s="884">
        <v>45780</v>
      </c>
      <c r="K1213" s="330">
        <v>4</v>
      </c>
      <c r="L1213" s="330">
        <v>4</v>
      </c>
      <c r="M1213" s="330">
        <v>285</v>
      </c>
      <c r="N1213" s="330">
        <v>0</v>
      </c>
      <c r="O1213" s="330">
        <v>0</v>
      </c>
      <c r="P1213" s="330">
        <v>1140</v>
      </c>
      <c r="Q1213" s="330" t="str">
        <v>Confirmed</v>
      </c>
      <c r="R1213" s="330" t="str">
        <v>Closed Deal</v>
      </c>
      <c r="S1213" s="330" t="str">
        <v>SSH</v>
      </c>
      <c r="T1213" s="330" t="str">
        <v>BRI</v>
      </c>
      <c r="U1213" s="330" t="str">
        <v>BRI</v>
      </c>
      <c r="V1213" s="330">
        <v>6</v>
      </c>
      <c r="W1213" s="330">
        <v>52</v>
      </c>
      <c r="X1213" s="330" t="str">
        <v>E25-02B</v>
      </c>
      <c r="Y1213" s="330">
        <v>186</v>
      </c>
      <c r="Z1213" s="330">
        <v>181</v>
      </c>
      <c r="AA1213" s="330">
        <v>5</v>
      </c>
      <c r="AB1213" s="16" t="str">
        <v>E25</v>
      </c>
    </row>
    <row r="1214" spans="1:28" x14ac:dyDescent="0.35">
      <c r="A1214" s="331">
        <v>45728</v>
      </c>
      <c r="B1214" s="330" t="str">
        <v>Genius</v>
      </c>
      <c r="C1214" s="330" t="str">
        <v>Distributor</v>
      </c>
      <c r="D1214" s="330" t="str">
        <v/>
      </c>
      <c r="E1214" s="330" t="str">
        <v/>
      </c>
      <c r="F1214" s="330" t="str">
        <v>OW</v>
      </c>
      <c r="G1214" s="330" t="str">
        <v>Outbound</v>
      </c>
      <c r="H1214" s="330" t="str">
        <v>4S6031</v>
      </c>
      <c r="I1214" s="331" t="str">
        <v>SSH-NAP</v>
      </c>
      <c r="J1214" s="884">
        <v>45767</v>
      </c>
      <c r="K1214" s="330">
        <v>2</v>
      </c>
      <c r="L1214" s="330">
        <v>2</v>
      </c>
      <c r="M1214" s="330">
        <v>140</v>
      </c>
      <c r="N1214" s="330">
        <v>0</v>
      </c>
      <c r="O1214" s="330">
        <v>0</v>
      </c>
      <c r="P1214" s="330">
        <v>280</v>
      </c>
      <c r="Q1214" s="330" t="str">
        <v>Confirmed</v>
      </c>
      <c r="R1214" s="330" t="str">
        <v>Closed Deal</v>
      </c>
      <c r="S1214" s="330" t="str">
        <v>SSH</v>
      </c>
      <c r="T1214" s="330" t="str">
        <v>NAP</v>
      </c>
      <c r="U1214" s="330" t="str">
        <v>NAP</v>
      </c>
      <c r="V1214" s="330">
        <v>7</v>
      </c>
      <c r="W1214" s="330">
        <v>39</v>
      </c>
      <c r="X1214" s="330" t="str">
        <v>E25-03B</v>
      </c>
      <c r="Y1214" s="330">
        <v>186</v>
      </c>
      <c r="Z1214" s="330">
        <v>162</v>
      </c>
      <c r="AA1214" s="330">
        <v>24</v>
      </c>
      <c r="AB1214" s="16" t="str">
        <v>E25</v>
      </c>
    </row>
    <row r="1215" spans="1:28" x14ac:dyDescent="0.35">
      <c r="A1215" s="331">
        <v>45728</v>
      </c>
      <c r="B1215" s="330" t="str">
        <v>Genius</v>
      </c>
      <c r="C1215" s="330" t="str">
        <v>Distributor</v>
      </c>
      <c r="D1215" s="330" t="str">
        <v/>
      </c>
      <c r="E1215" s="330" t="str">
        <v/>
      </c>
      <c r="F1215" s="330" t="str">
        <v>OW</v>
      </c>
      <c r="G1215" s="330" t="str">
        <v>Outbound</v>
      </c>
      <c r="H1215" s="330" t="str">
        <v>4S6003</v>
      </c>
      <c r="I1215" s="331" t="str">
        <v>SSH-BRI</v>
      </c>
      <c r="J1215" s="884">
        <v>45864</v>
      </c>
      <c r="K1215" s="330">
        <v>8</v>
      </c>
      <c r="L1215" s="330">
        <v>8</v>
      </c>
      <c r="M1215" s="330">
        <v>160</v>
      </c>
      <c r="N1215" s="330">
        <v>0</v>
      </c>
      <c r="O1215" s="330">
        <v>0</v>
      </c>
      <c r="P1215" s="330">
        <v>1280</v>
      </c>
      <c r="Q1215" s="330" t="str">
        <v>Confirmed</v>
      </c>
      <c r="R1215" s="330" t="str">
        <v>Closed Deal</v>
      </c>
      <c r="S1215" s="330" t="str">
        <v>SSH</v>
      </c>
      <c r="T1215" s="330" t="str">
        <v>BRI</v>
      </c>
      <c r="U1215" s="330" t="str">
        <v>BRI</v>
      </c>
      <c r="V1215" s="330">
        <v>6</v>
      </c>
      <c r="W1215" s="330">
        <v>136</v>
      </c>
      <c r="X1215" s="330" t="str">
        <v>S25-01</v>
      </c>
      <c r="Y1215" s="330">
        <v>186</v>
      </c>
      <c r="Z1215" s="330">
        <v>115</v>
      </c>
      <c r="AA1215" s="330">
        <v>71</v>
      </c>
      <c r="AB1215" s="16" t="str">
        <v>S25</v>
      </c>
    </row>
    <row r="1216" spans="1:28" x14ac:dyDescent="0.35">
      <c r="A1216" s="331">
        <v>45728</v>
      </c>
      <c r="B1216" s="330" t="str">
        <v>Genius</v>
      </c>
      <c r="C1216" s="330" t="str">
        <v>Distributor</v>
      </c>
      <c r="D1216" s="330" t="str">
        <v/>
      </c>
      <c r="E1216" s="330" t="str">
        <v/>
      </c>
      <c r="F1216" s="330" t="str">
        <v>OW</v>
      </c>
      <c r="G1216" s="330" t="str">
        <v>Outbound</v>
      </c>
      <c r="H1216" s="330" t="str">
        <v>4S6004</v>
      </c>
      <c r="I1216" s="331" t="str">
        <v>BRI-SSH</v>
      </c>
      <c r="J1216" s="884">
        <v>45857</v>
      </c>
      <c r="K1216" s="330">
        <v>5</v>
      </c>
      <c r="L1216" s="330">
        <v>5</v>
      </c>
      <c r="M1216" s="330">
        <v>160</v>
      </c>
      <c r="N1216" s="330">
        <v>0</v>
      </c>
      <c r="O1216" s="330">
        <v>0</v>
      </c>
      <c r="P1216" s="330">
        <v>800</v>
      </c>
      <c r="Q1216" s="330" t="str">
        <v>Confirmed</v>
      </c>
      <c r="R1216" s="330" t="str">
        <v>Closed Deal</v>
      </c>
      <c r="S1216" s="330" t="str">
        <v>BRI</v>
      </c>
      <c r="T1216" s="330" t="str">
        <v>SSH</v>
      </c>
      <c r="U1216" s="330" t="str">
        <v>BRI</v>
      </c>
      <c r="V1216" s="330">
        <v>6</v>
      </c>
      <c r="W1216" s="330">
        <v>129</v>
      </c>
      <c r="X1216" s="330" t="str">
        <v>S25-01</v>
      </c>
      <c r="Y1216" s="330">
        <v>186</v>
      </c>
      <c r="Z1216" s="330">
        <v>109</v>
      </c>
      <c r="AA1216" s="330">
        <v>77</v>
      </c>
      <c r="AB1216" s="16" t="str">
        <v>S25</v>
      </c>
    </row>
    <row r="1217" spans="1:28" x14ac:dyDescent="0.35">
      <c r="A1217" s="331">
        <v>45729</v>
      </c>
      <c r="B1217" s="330" t="str">
        <v>Genius</v>
      </c>
      <c r="C1217" s="330" t="str">
        <v>Distributor</v>
      </c>
      <c r="D1217" s="330" t="str">
        <v/>
      </c>
      <c r="E1217" s="330" t="str">
        <v/>
      </c>
      <c r="F1217" s="330" t="str">
        <v>OW</v>
      </c>
      <c r="G1217" s="330" t="str">
        <v>Outbound</v>
      </c>
      <c r="H1217" s="330" t="str">
        <v>4S6018</v>
      </c>
      <c r="I1217" s="331" t="str">
        <v>NAP-SSH</v>
      </c>
      <c r="J1217" s="884">
        <v>45772</v>
      </c>
      <c r="K1217" s="330">
        <v>2</v>
      </c>
      <c r="L1217" s="330">
        <v>2</v>
      </c>
      <c r="M1217" s="330">
        <v>200</v>
      </c>
      <c r="N1217" s="330">
        <v>0</v>
      </c>
      <c r="O1217" s="330">
        <v>0</v>
      </c>
      <c r="P1217" s="330">
        <v>400</v>
      </c>
      <c r="Q1217" s="330" t="str">
        <v>Confirmed</v>
      </c>
      <c r="R1217" s="330" t="str">
        <v>Closed Deal</v>
      </c>
      <c r="S1217" s="330" t="str">
        <v>NAP</v>
      </c>
      <c r="T1217" s="330" t="str">
        <v>SSH</v>
      </c>
      <c r="U1217" s="330" t="str">
        <v>NAP</v>
      </c>
      <c r="V1217" s="330">
        <v>5</v>
      </c>
      <c r="W1217" s="330">
        <v>43</v>
      </c>
      <c r="X1217" s="330" t="str">
        <v>E25-08</v>
      </c>
      <c r="Y1217" s="330">
        <v>186</v>
      </c>
      <c r="Z1217" s="330">
        <v>184</v>
      </c>
      <c r="AA1217" s="330">
        <v>2</v>
      </c>
      <c r="AB1217" s="16" t="str">
        <v>E25</v>
      </c>
    </row>
    <row r="1218" spans="1:28" x14ac:dyDescent="0.35">
      <c r="A1218" s="331">
        <v>45729</v>
      </c>
      <c r="B1218" s="330" t="str">
        <v>Genius</v>
      </c>
      <c r="C1218" s="330" t="str">
        <v>Distributor</v>
      </c>
      <c r="D1218" s="330" t="str">
        <v/>
      </c>
      <c r="E1218" s="330" t="str">
        <v/>
      </c>
      <c r="F1218" s="330" t="str">
        <v>OW</v>
      </c>
      <c r="G1218" s="330" t="str">
        <v>Outbound</v>
      </c>
      <c r="H1218" s="330" t="str">
        <v>4S6017</v>
      </c>
      <c r="I1218" s="331" t="str">
        <v>SSH-NAP</v>
      </c>
      <c r="J1218" s="884">
        <v>45779</v>
      </c>
      <c r="K1218" s="330">
        <v>2</v>
      </c>
      <c r="L1218" s="330">
        <v>2</v>
      </c>
      <c r="M1218" s="330">
        <v>200</v>
      </c>
      <c r="N1218" s="330">
        <v>0</v>
      </c>
      <c r="O1218" s="330">
        <v>0</v>
      </c>
      <c r="P1218" s="330">
        <v>400</v>
      </c>
      <c r="Q1218" s="330" t="str">
        <v>Confirmed</v>
      </c>
      <c r="R1218" s="330" t="str">
        <v>Closed Deal</v>
      </c>
      <c r="S1218" s="330" t="str">
        <v>SSH</v>
      </c>
      <c r="T1218" s="330" t="str">
        <v>NAP</v>
      </c>
      <c r="U1218" s="330" t="str">
        <v>NAP</v>
      </c>
      <c r="V1218" s="330">
        <v>5</v>
      </c>
      <c r="W1218" s="330">
        <v>50</v>
      </c>
      <c r="X1218" s="330" t="str">
        <v>E25-08</v>
      </c>
      <c r="Y1218" s="330">
        <v>186</v>
      </c>
      <c r="Z1218" s="330">
        <v>189</v>
      </c>
      <c r="AA1218" s="330">
        <v>-3</v>
      </c>
      <c r="AB1218" s="16" t="str">
        <v>E25</v>
      </c>
    </row>
    <row r="1219" spans="1:28" x14ac:dyDescent="0.35">
      <c r="A1219" s="331">
        <v>45729</v>
      </c>
      <c r="B1219" s="330" t="str">
        <v>Genius</v>
      </c>
      <c r="C1219" s="330" t="str">
        <v>Distributor</v>
      </c>
      <c r="D1219" s="330" t="str">
        <v/>
      </c>
      <c r="E1219" s="330" t="str">
        <v/>
      </c>
      <c r="F1219" s="330" t="str">
        <v>OW</v>
      </c>
      <c r="G1219" s="330" t="str">
        <v>Outbound</v>
      </c>
      <c r="H1219" s="330" t="str">
        <v>4S6006</v>
      </c>
      <c r="I1219" s="331" t="str">
        <v>FCO-SSH</v>
      </c>
      <c r="J1219" s="884">
        <v>45877</v>
      </c>
      <c r="K1219" s="330">
        <v>2</v>
      </c>
      <c r="L1219" s="330">
        <v>2</v>
      </c>
      <c r="M1219" s="330">
        <v>250</v>
      </c>
      <c r="N1219" s="330">
        <v>0</v>
      </c>
      <c r="O1219" s="330">
        <v>0</v>
      </c>
      <c r="P1219" s="330">
        <v>500</v>
      </c>
      <c r="Q1219" s="330" t="str">
        <v>Confirmed</v>
      </c>
      <c r="R1219" s="330" t="str">
        <v>Closed Deal</v>
      </c>
      <c r="S1219" s="330" t="str">
        <v>FCO</v>
      </c>
      <c r="T1219" s="330" t="str">
        <v>SSH</v>
      </c>
      <c r="U1219" s="330" t="str">
        <v>FCO</v>
      </c>
      <c r="V1219" s="330">
        <v>5</v>
      </c>
      <c r="W1219" s="330">
        <v>148</v>
      </c>
      <c r="X1219" s="330" t="str">
        <v>S25-15</v>
      </c>
      <c r="Y1219" s="330">
        <v>186</v>
      </c>
      <c r="Z1219" s="330">
        <v>174</v>
      </c>
      <c r="AA1219" s="330">
        <v>12</v>
      </c>
      <c r="AB1219" s="16" t="str">
        <v>S25</v>
      </c>
    </row>
    <row r="1220" spans="1:28" x14ac:dyDescent="0.35">
      <c r="A1220" s="331">
        <v>45729</v>
      </c>
      <c r="B1220" s="330" t="str">
        <v>Genius</v>
      </c>
      <c r="C1220" s="330" t="str">
        <v>Distributor</v>
      </c>
      <c r="D1220" s="330" t="str">
        <v/>
      </c>
      <c r="E1220" s="330" t="str">
        <v/>
      </c>
      <c r="F1220" s="330" t="str">
        <v>OW</v>
      </c>
      <c r="G1220" s="330" t="str">
        <v>Outbound</v>
      </c>
      <c r="H1220" s="330" t="str">
        <v>4S6005</v>
      </c>
      <c r="I1220" s="331" t="str">
        <v>SSH-FCO</v>
      </c>
      <c r="J1220" s="884">
        <v>45884</v>
      </c>
      <c r="K1220" s="330">
        <v>2</v>
      </c>
      <c r="L1220" s="330">
        <v>2</v>
      </c>
      <c r="M1220" s="330">
        <v>250</v>
      </c>
      <c r="N1220" s="330">
        <v>0</v>
      </c>
      <c r="O1220" s="330">
        <v>0</v>
      </c>
      <c r="P1220" s="330">
        <v>500</v>
      </c>
      <c r="Q1220" s="330" t="str">
        <v>Confirmed</v>
      </c>
      <c r="R1220" s="330" t="str">
        <v>Closed Deal</v>
      </c>
      <c r="S1220" s="330" t="str">
        <v>SSH</v>
      </c>
      <c r="T1220" s="330" t="str">
        <v>FCO</v>
      </c>
      <c r="U1220" s="330" t="str">
        <v>FCO</v>
      </c>
      <c r="V1220" s="330">
        <v>5</v>
      </c>
      <c r="W1220" s="330">
        <v>155</v>
      </c>
      <c r="X1220" s="330" t="str">
        <v>S25-15</v>
      </c>
      <c r="Y1220" s="330">
        <v>186</v>
      </c>
      <c r="Z1220" s="330">
        <v>153</v>
      </c>
      <c r="AA1220" s="330">
        <v>33</v>
      </c>
      <c r="AB1220" s="16" t="str">
        <v>S25</v>
      </c>
    </row>
    <row r="1221" spans="1:28" x14ac:dyDescent="0.35">
      <c r="A1221" s="331">
        <v>45728</v>
      </c>
      <c r="B1221" s="330" t="str">
        <v>GO7</v>
      </c>
      <c r="C1221" s="330" t="str">
        <v>Distributor</v>
      </c>
      <c r="D1221" s="330" t="str">
        <v>Website IBE</v>
      </c>
      <c r="E1221" s="330" t="str">
        <v>PBA6IB</v>
      </c>
      <c r="F1221" s="330" t="str">
        <v>OW</v>
      </c>
      <c r="G1221" s="330" t="str">
        <v>Outbound</v>
      </c>
      <c r="H1221" s="330" t="str">
        <v>4S6031</v>
      </c>
      <c r="I1221" s="331" t="str">
        <v>SSH-NAP</v>
      </c>
      <c r="J1221" s="884">
        <v>45781</v>
      </c>
      <c r="K1221" s="330">
        <v>1</v>
      </c>
      <c r="L1221" s="330">
        <v>1</v>
      </c>
      <c r="M1221" s="330">
        <v>186.44</v>
      </c>
      <c r="N1221" s="330">
        <v>48.15</v>
      </c>
      <c r="O1221" s="330">
        <v>53</v>
      </c>
      <c r="P1221" s="330">
        <v>287.58999999999997</v>
      </c>
      <c r="Q1221" s="330" t="str">
        <v>Confirmed</v>
      </c>
      <c r="R1221" s="330" t="str">
        <v>Closed Deal</v>
      </c>
      <c r="S1221" s="330" t="str">
        <v>SSH</v>
      </c>
      <c r="T1221" s="330" t="str">
        <v>NAP</v>
      </c>
      <c r="U1221" s="330" t="str">
        <v>NAP</v>
      </c>
      <c r="V1221" s="330">
        <v>7</v>
      </c>
      <c r="W1221" s="330">
        <v>53</v>
      </c>
      <c r="X1221" s="330" t="str">
        <v>E25-03B</v>
      </c>
      <c r="Y1221" s="330">
        <v>186</v>
      </c>
      <c r="Z1221" s="330">
        <v>187</v>
      </c>
      <c r="AA1221" s="330">
        <v>-1</v>
      </c>
      <c r="AB1221" s="16" t="str">
        <v>E25</v>
      </c>
    </row>
    <row r="1222" spans="1:28" x14ac:dyDescent="0.35">
      <c r="A1222" s="331">
        <v>45728</v>
      </c>
      <c r="B1222" s="330" t="str">
        <v>GO7</v>
      </c>
      <c r="C1222" s="330" t="str">
        <v>Distributor</v>
      </c>
      <c r="D1222" s="330" t="str">
        <v>Website IBE</v>
      </c>
      <c r="E1222" s="330" t="str">
        <v>PBA6IB</v>
      </c>
      <c r="F1222" s="330" t="str">
        <v>OW</v>
      </c>
      <c r="G1222" s="330" t="str">
        <v>Outbound</v>
      </c>
      <c r="H1222" s="330" t="str">
        <v>4S6031</v>
      </c>
      <c r="I1222" s="331" t="str">
        <v>SSH-NAP</v>
      </c>
      <c r="J1222" s="884">
        <v>45781</v>
      </c>
      <c r="K1222" s="330">
        <v>1</v>
      </c>
      <c r="L1222" s="330">
        <v>1</v>
      </c>
      <c r="M1222" s="330">
        <v>186.44</v>
      </c>
      <c r="N1222" s="330">
        <v>48.15</v>
      </c>
      <c r="O1222" s="330">
        <v>53</v>
      </c>
      <c r="P1222" s="330">
        <v>287.58999999999997</v>
      </c>
      <c r="Q1222" s="330" t="str">
        <v>Confirmed</v>
      </c>
      <c r="R1222" s="330" t="str">
        <v>Closed Deal</v>
      </c>
      <c r="S1222" s="330" t="str">
        <v>SSH</v>
      </c>
      <c r="T1222" s="330" t="str">
        <v>NAP</v>
      </c>
      <c r="U1222" s="330" t="str">
        <v>NAP</v>
      </c>
      <c r="V1222" s="330">
        <v>7</v>
      </c>
      <c r="W1222" s="330">
        <v>53</v>
      </c>
      <c r="X1222" s="330" t="str">
        <v>E25-03B</v>
      </c>
      <c r="Y1222" s="330">
        <v>186</v>
      </c>
      <c r="Z1222" s="330">
        <v>187</v>
      </c>
      <c r="AA1222" s="330">
        <v>-1</v>
      </c>
      <c r="AB1222" s="16" t="str">
        <v>E25</v>
      </c>
    </row>
    <row r="1223" spans="1:28" x14ac:dyDescent="0.35">
      <c r="A1223" s="331">
        <v>45730</v>
      </c>
      <c r="B1223" s="330" t="str">
        <v>Iscla Maior</v>
      </c>
      <c r="C1223" s="330" t="str">
        <v>Tour Operator</v>
      </c>
      <c r="D1223" s="330" t="str">
        <v/>
      </c>
      <c r="E1223" s="330" t="str">
        <v/>
      </c>
      <c r="F1223" s="330" t="str">
        <v>RT</v>
      </c>
      <c r="G1223" s="330" t="str">
        <v>Outbound</v>
      </c>
      <c r="H1223" s="330" t="str">
        <v>NE1129</v>
      </c>
      <c r="I1223" s="331" t="str">
        <v>NAP-SSH</v>
      </c>
      <c r="J1223" s="884">
        <v>45873</v>
      </c>
      <c r="K1223" s="330">
        <v>6</v>
      </c>
      <c r="L1223" s="330">
        <v>6</v>
      </c>
      <c r="M1223" s="330">
        <v>275</v>
      </c>
      <c r="N1223" s="330">
        <v>0</v>
      </c>
      <c r="O1223" s="330">
        <v>0</v>
      </c>
      <c r="P1223" s="330">
        <v>1650</v>
      </c>
      <c r="Q1223" s="330" t="str">
        <v>Confirmed</v>
      </c>
      <c r="R1223" s="330" t="str">
        <v>Countersigned</v>
      </c>
      <c r="S1223" s="330" t="str">
        <v>NAP</v>
      </c>
      <c r="T1223" s="330" t="str">
        <v>SSH</v>
      </c>
      <c r="U1223" s="330" t="str">
        <v>NAP</v>
      </c>
      <c r="V1223" s="330">
        <v>1</v>
      </c>
      <c r="W1223" s="330">
        <v>143</v>
      </c>
      <c r="X1223" s="330" t="str">
        <v>S25-07</v>
      </c>
      <c r="Y1223" s="330">
        <v>179</v>
      </c>
      <c r="Z1223" s="330">
        <v>179</v>
      </c>
      <c r="AA1223" s="330">
        <v>0</v>
      </c>
      <c r="AB1223" s="16" t="str">
        <v>S25</v>
      </c>
    </row>
    <row r="1224" spans="1:28" x14ac:dyDescent="0.35">
      <c r="A1224" s="331">
        <v>45730</v>
      </c>
      <c r="B1224" s="330" t="str">
        <v>Iscla Maior</v>
      </c>
      <c r="C1224" s="330" t="str">
        <v>Tour Operator</v>
      </c>
      <c r="D1224" s="330" t="str">
        <v/>
      </c>
      <c r="E1224" s="330" t="str">
        <v/>
      </c>
      <c r="F1224" s="330" t="str">
        <v>RT</v>
      </c>
      <c r="G1224" s="330" t="str">
        <v>Inbound</v>
      </c>
      <c r="H1224" s="330" t="str">
        <v>NE1128</v>
      </c>
      <c r="I1224" s="331" t="str">
        <v>SSH-NAP</v>
      </c>
      <c r="J1224" s="884">
        <v>45887</v>
      </c>
      <c r="K1224" s="330">
        <v>6</v>
      </c>
      <c r="L1224" s="330">
        <v>6</v>
      </c>
      <c r="M1224" s="330">
        <v>275</v>
      </c>
      <c r="N1224" s="330">
        <v>0</v>
      </c>
      <c r="O1224" s="330">
        <v>0</v>
      </c>
      <c r="P1224" s="330">
        <v>1650</v>
      </c>
      <c r="Q1224" s="330" t="str">
        <v>Confirmed</v>
      </c>
      <c r="R1224" s="330" t="str">
        <v>Countersigned</v>
      </c>
      <c r="S1224" s="330" t="str">
        <v>SSH</v>
      </c>
      <c r="T1224" s="330" t="str">
        <v>NAP</v>
      </c>
      <c r="U1224" s="330" t="str">
        <v>NAP</v>
      </c>
      <c r="V1224" s="330">
        <v>1</v>
      </c>
      <c r="W1224" s="330">
        <v>157</v>
      </c>
      <c r="X1224" s="330" t="str">
        <v>S25-07</v>
      </c>
      <c r="Y1224" s="330">
        <v>179</v>
      </c>
      <c r="Z1224" s="330">
        <v>179</v>
      </c>
      <c r="AA1224" s="330">
        <v>0</v>
      </c>
      <c r="AB1224" s="16" t="str">
        <v>S25</v>
      </c>
    </row>
    <row r="1225" spans="1:28" x14ac:dyDescent="0.35">
      <c r="A1225" s="331">
        <v>45728</v>
      </c>
      <c r="B1225" s="330" t="str">
        <v>EuroAirlines</v>
      </c>
      <c r="C1225" s="330" t="str">
        <v>Distributor</v>
      </c>
      <c r="D1225" s="330" t="str">
        <v>AMADEUS</v>
      </c>
      <c r="E1225" s="330" t="str">
        <v>11LJYY</v>
      </c>
      <c r="F1225" s="330" t="str">
        <v>OW</v>
      </c>
      <c r="G1225" s="330" t="str">
        <v>Outbound</v>
      </c>
      <c r="H1225" s="330" t="str">
        <v>SE5447</v>
      </c>
      <c r="I1225" s="331" t="str">
        <v>NAP-SSH</v>
      </c>
      <c r="J1225" s="884">
        <v>45772</v>
      </c>
      <c r="K1225" s="330">
        <v>1</v>
      </c>
      <c r="L1225" s="330">
        <v>1</v>
      </c>
      <c r="M1225" s="330">
        <v>150</v>
      </c>
      <c r="N1225" s="330">
        <v>34.04</v>
      </c>
      <c r="O1225" s="330">
        <v>40</v>
      </c>
      <c r="P1225" s="330">
        <v>224.04</v>
      </c>
      <c r="Q1225" s="330" t="str">
        <v>Confirmed</v>
      </c>
      <c r="R1225" s="330" t="str">
        <v>Closed Deal</v>
      </c>
      <c r="S1225" s="330" t="str">
        <v>NAP</v>
      </c>
      <c r="T1225" s="330" t="str">
        <v>SSH</v>
      </c>
      <c r="U1225" s="330" t="str">
        <v>NAP</v>
      </c>
      <c r="V1225" s="330">
        <v>5</v>
      </c>
      <c r="W1225" s="330">
        <v>44</v>
      </c>
      <c r="X1225" s="330" t="str">
        <v>E25-09B</v>
      </c>
      <c r="Y1225" s="330">
        <v>65</v>
      </c>
      <c r="Z1225" s="330">
        <v>48</v>
      </c>
      <c r="AA1225" s="330">
        <v>17</v>
      </c>
      <c r="AB1225" s="16" t="str">
        <v>E25</v>
      </c>
    </row>
    <row r="1226" spans="1:28" x14ac:dyDescent="0.35">
      <c r="A1226" s="331">
        <v>45728</v>
      </c>
      <c r="B1226" s="330" t="str">
        <v>EuroAirlines</v>
      </c>
      <c r="C1226" s="330" t="str">
        <v>Distributor</v>
      </c>
      <c r="D1226" s="330" t="str">
        <v>AMADEUS</v>
      </c>
      <c r="E1226" s="330" t="str">
        <v>11LJYJ</v>
      </c>
      <c r="F1226" s="330" t="str">
        <v>OW</v>
      </c>
      <c r="G1226" s="330" t="str">
        <v>Outbound</v>
      </c>
      <c r="H1226" s="330" t="str">
        <v>4S6017</v>
      </c>
      <c r="I1226" s="331" t="str">
        <v>SSH-NAP</v>
      </c>
      <c r="J1226" s="884">
        <v>45779</v>
      </c>
      <c r="K1226" s="330">
        <v>1</v>
      </c>
      <c r="L1226" s="330">
        <v>1</v>
      </c>
      <c r="M1226" s="330">
        <v>270</v>
      </c>
      <c r="N1226" s="330">
        <v>38.92</v>
      </c>
      <c r="O1226" s="330">
        <v>40</v>
      </c>
      <c r="P1226" s="330">
        <v>348.92</v>
      </c>
      <c r="Q1226" s="330" t="str">
        <v>Confirmed</v>
      </c>
      <c r="R1226" s="330" t="str">
        <v>Closed Deal</v>
      </c>
      <c r="S1226" s="330" t="str">
        <v>SSH</v>
      </c>
      <c r="T1226" s="330" t="str">
        <v>NAP</v>
      </c>
      <c r="U1226" s="330" t="str">
        <v>NAP</v>
      </c>
      <c r="V1226" s="330">
        <v>5</v>
      </c>
      <c r="W1226" s="330">
        <v>51</v>
      </c>
      <c r="X1226" s="330" t="str">
        <v>E25-08</v>
      </c>
      <c r="Y1226" s="330">
        <v>186</v>
      </c>
      <c r="Z1226" s="330">
        <v>189</v>
      </c>
      <c r="AA1226" s="330">
        <v>-3</v>
      </c>
      <c r="AB1226" s="16" t="str">
        <v>E25</v>
      </c>
    </row>
    <row r="1227" spans="1:28" x14ac:dyDescent="0.35">
      <c r="A1227" s="331">
        <v>45728</v>
      </c>
      <c r="B1227" s="330" t="str">
        <v>EuroAirlines</v>
      </c>
      <c r="C1227" s="330" t="str">
        <v>Distributor</v>
      </c>
      <c r="D1227" s="330" t="str">
        <v>AMADEUS</v>
      </c>
      <c r="E1227" s="330" t="str">
        <v>11LJYY</v>
      </c>
      <c r="F1227" s="330" t="str">
        <v>OW</v>
      </c>
      <c r="G1227" s="330" t="str">
        <v>Outbound</v>
      </c>
      <c r="H1227" s="330" t="str">
        <v>SE5447</v>
      </c>
      <c r="I1227" s="331" t="str">
        <v>NAP-SSH</v>
      </c>
      <c r="J1227" s="884">
        <v>45772</v>
      </c>
      <c r="K1227" s="330">
        <v>1</v>
      </c>
      <c r="L1227" s="330">
        <v>1</v>
      </c>
      <c r="M1227" s="330">
        <v>150</v>
      </c>
      <c r="N1227" s="330">
        <v>34.04</v>
      </c>
      <c r="O1227" s="330">
        <v>40</v>
      </c>
      <c r="P1227" s="330">
        <v>224.04</v>
      </c>
      <c r="Q1227" s="330" t="str">
        <v>Confirmed</v>
      </c>
      <c r="R1227" s="330" t="str">
        <v>Closed Deal</v>
      </c>
      <c r="S1227" s="330" t="str">
        <v>NAP</v>
      </c>
      <c r="T1227" s="330" t="str">
        <v>SSH</v>
      </c>
      <c r="U1227" s="330" t="str">
        <v>NAP</v>
      </c>
      <c r="V1227" s="330">
        <v>5</v>
      </c>
      <c r="W1227" s="330">
        <v>44</v>
      </c>
      <c r="X1227" s="330" t="str">
        <v>E25-09B</v>
      </c>
      <c r="Y1227" s="330">
        <v>65</v>
      </c>
      <c r="Z1227" s="330">
        <v>48</v>
      </c>
      <c r="AA1227" s="330">
        <v>17</v>
      </c>
      <c r="AB1227" s="16" t="str">
        <v>E25</v>
      </c>
    </row>
    <row r="1228" spans="1:28" x14ac:dyDescent="0.35">
      <c r="A1228" s="331">
        <v>45728</v>
      </c>
      <c r="B1228" s="330" t="str">
        <v>EuroAirlines</v>
      </c>
      <c r="C1228" s="330" t="str">
        <v>Distributor</v>
      </c>
      <c r="D1228" s="330" t="str">
        <v>AMADEUS</v>
      </c>
      <c r="E1228" s="330" t="str">
        <v>11LJYJ</v>
      </c>
      <c r="F1228" s="330" t="str">
        <v>OW</v>
      </c>
      <c r="G1228" s="330" t="str">
        <v>Outbound</v>
      </c>
      <c r="H1228" s="330" t="str">
        <v>4S6017</v>
      </c>
      <c r="I1228" s="331" t="str">
        <v>SSH-NAP</v>
      </c>
      <c r="J1228" s="884">
        <v>45779</v>
      </c>
      <c r="K1228" s="330">
        <v>1</v>
      </c>
      <c r="L1228" s="330">
        <v>1</v>
      </c>
      <c r="M1228" s="330">
        <v>270</v>
      </c>
      <c r="N1228" s="330">
        <v>38.92</v>
      </c>
      <c r="O1228" s="330">
        <v>40</v>
      </c>
      <c r="P1228" s="330">
        <v>348.92</v>
      </c>
      <c r="Q1228" s="330" t="str">
        <v>Confirmed</v>
      </c>
      <c r="R1228" s="330" t="str">
        <v>Closed Deal</v>
      </c>
      <c r="S1228" s="330" t="str">
        <v>SSH</v>
      </c>
      <c r="T1228" s="330" t="str">
        <v>NAP</v>
      </c>
      <c r="U1228" s="330" t="str">
        <v>NAP</v>
      </c>
      <c r="V1228" s="330">
        <v>5</v>
      </c>
      <c r="W1228" s="330">
        <v>51</v>
      </c>
      <c r="X1228" s="330" t="str">
        <v>E25-08</v>
      </c>
      <c r="Y1228" s="330">
        <v>186</v>
      </c>
      <c r="Z1228" s="330">
        <v>189</v>
      </c>
      <c r="AA1228" s="330">
        <v>-3</v>
      </c>
      <c r="AB1228" s="16" t="str">
        <v>E25</v>
      </c>
    </row>
    <row r="1229" spans="1:28" x14ac:dyDescent="0.35">
      <c r="A1229" s="331">
        <v>45728</v>
      </c>
      <c r="B1229" s="330" t="str">
        <v>EuroAirlines</v>
      </c>
      <c r="C1229" s="330" t="str">
        <v>Distributor</v>
      </c>
      <c r="D1229" s="330" t="str">
        <v>AMADEUS</v>
      </c>
      <c r="E1229" s="330" t="str">
        <v>11LJYY</v>
      </c>
      <c r="F1229" s="330" t="str">
        <v>OW</v>
      </c>
      <c r="G1229" s="330" t="str">
        <v>Outbound</v>
      </c>
      <c r="H1229" s="330" t="str">
        <v>SE5447</v>
      </c>
      <c r="I1229" s="331" t="str">
        <v>NAP-SSH</v>
      </c>
      <c r="J1229" s="884">
        <v>45772</v>
      </c>
      <c r="K1229" s="330">
        <v>1</v>
      </c>
      <c r="L1229" s="330">
        <v>1</v>
      </c>
      <c r="M1229" s="330">
        <v>150</v>
      </c>
      <c r="N1229" s="330">
        <v>34.04</v>
      </c>
      <c r="O1229" s="330">
        <v>40</v>
      </c>
      <c r="P1229" s="330">
        <v>224.04</v>
      </c>
      <c r="Q1229" s="330" t="str">
        <v>Confirmed</v>
      </c>
      <c r="R1229" s="330" t="str">
        <v>Closed Deal</v>
      </c>
      <c r="S1229" s="330" t="str">
        <v>NAP</v>
      </c>
      <c r="T1229" s="330" t="str">
        <v>SSH</v>
      </c>
      <c r="U1229" s="330" t="str">
        <v>NAP</v>
      </c>
      <c r="V1229" s="330">
        <v>5</v>
      </c>
      <c r="W1229" s="330">
        <v>44</v>
      </c>
      <c r="X1229" s="330" t="str">
        <v>E25-09B</v>
      </c>
      <c r="Y1229" s="330">
        <v>65</v>
      </c>
      <c r="Z1229" s="330">
        <v>48</v>
      </c>
      <c r="AA1229" s="330">
        <v>17</v>
      </c>
      <c r="AB1229" s="16" t="str">
        <v>E25</v>
      </c>
    </row>
    <row r="1230" spans="1:28" x14ac:dyDescent="0.35">
      <c r="A1230" s="331">
        <v>45728</v>
      </c>
      <c r="B1230" s="330" t="str">
        <v>EuroAirlines</v>
      </c>
      <c r="C1230" s="330" t="str">
        <v>Distributor</v>
      </c>
      <c r="D1230" s="330" t="str">
        <v>AMADEUS</v>
      </c>
      <c r="E1230" s="330" t="str">
        <v>11LJYJ</v>
      </c>
      <c r="F1230" s="330" t="str">
        <v>OW</v>
      </c>
      <c r="G1230" s="330" t="str">
        <v>Outbound</v>
      </c>
      <c r="H1230" s="330" t="str">
        <v>4S6017</v>
      </c>
      <c r="I1230" s="331" t="str">
        <v>SSH-NAP</v>
      </c>
      <c r="J1230" s="884">
        <v>45779</v>
      </c>
      <c r="K1230" s="330">
        <v>1</v>
      </c>
      <c r="L1230" s="330">
        <v>1</v>
      </c>
      <c r="M1230" s="330">
        <v>270</v>
      </c>
      <c r="N1230" s="330">
        <v>38.92</v>
      </c>
      <c r="O1230" s="330">
        <v>40</v>
      </c>
      <c r="P1230" s="330">
        <v>348.92</v>
      </c>
      <c r="Q1230" s="330" t="str">
        <v>Confirmed</v>
      </c>
      <c r="R1230" s="330" t="str">
        <v>Closed Deal</v>
      </c>
      <c r="S1230" s="330" t="str">
        <v>SSH</v>
      </c>
      <c r="T1230" s="330" t="str">
        <v>NAP</v>
      </c>
      <c r="U1230" s="330" t="str">
        <v>NAP</v>
      </c>
      <c r="V1230" s="330">
        <v>5</v>
      </c>
      <c r="W1230" s="330">
        <v>51</v>
      </c>
      <c r="X1230" s="330" t="str">
        <v>E25-08</v>
      </c>
      <c r="Y1230" s="330">
        <v>186</v>
      </c>
      <c r="Z1230" s="330">
        <v>189</v>
      </c>
      <c r="AA1230" s="330">
        <v>-3</v>
      </c>
      <c r="AB1230" s="16" t="str">
        <v>E25</v>
      </c>
    </row>
    <row r="1231" spans="1:28" x14ac:dyDescent="0.35">
      <c r="A1231" s="331">
        <v>45728</v>
      </c>
      <c r="B1231" s="330" t="str">
        <v>EuroAirlines</v>
      </c>
      <c r="C1231" s="330" t="str">
        <v>Distributor</v>
      </c>
      <c r="D1231" s="330" t="str">
        <v>AMADEUS</v>
      </c>
      <c r="E1231" s="330" t="str">
        <v>11LJYY</v>
      </c>
      <c r="F1231" s="330" t="str">
        <v>OW</v>
      </c>
      <c r="G1231" s="330" t="str">
        <v>Outbound</v>
      </c>
      <c r="H1231" s="330" t="str">
        <v>SE5447</v>
      </c>
      <c r="I1231" s="331" t="str">
        <v>NAP-SSH</v>
      </c>
      <c r="J1231" s="884">
        <v>45772</v>
      </c>
      <c r="K1231" s="330">
        <v>1</v>
      </c>
      <c r="L1231" s="330">
        <v>1</v>
      </c>
      <c r="M1231" s="330">
        <v>150</v>
      </c>
      <c r="N1231" s="330">
        <v>34.04</v>
      </c>
      <c r="O1231" s="330">
        <v>40</v>
      </c>
      <c r="P1231" s="330">
        <v>224.04</v>
      </c>
      <c r="Q1231" s="330" t="str">
        <v>Confirmed</v>
      </c>
      <c r="R1231" s="330" t="str">
        <v>Closed Deal</v>
      </c>
      <c r="S1231" s="330" t="str">
        <v>NAP</v>
      </c>
      <c r="T1231" s="330" t="str">
        <v>SSH</v>
      </c>
      <c r="U1231" s="330" t="str">
        <v>NAP</v>
      </c>
      <c r="V1231" s="330">
        <v>5</v>
      </c>
      <c r="W1231" s="330">
        <v>44</v>
      </c>
      <c r="X1231" s="330" t="str">
        <v>E25-09B</v>
      </c>
      <c r="Y1231" s="330">
        <v>65</v>
      </c>
      <c r="Z1231" s="330">
        <v>48</v>
      </c>
      <c r="AA1231" s="330">
        <v>17</v>
      </c>
      <c r="AB1231" s="16" t="str">
        <v>E25</v>
      </c>
    </row>
    <row r="1232" spans="1:28" x14ac:dyDescent="0.35">
      <c r="A1232" s="331">
        <v>45728</v>
      </c>
      <c r="B1232" s="330" t="str">
        <v>EuroAirlines</v>
      </c>
      <c r="C1232" s="330" t="str">
        <v>Distributor</v>
      </c>
      <c r="D1232" s="330" t="str">
        <v>AMADEUS</v>
      </c>
      <c r="E1232" s="330" t="str">
        <v>11LJYJ</v>
      </c>
      <c r="F1232" s="330" t="str">
        <v>OW</v>
      </c>
      <c r="G1232" s="330" t="str">
        <v>Outbound</v>
      </c>
      <c r="H1232" s="330" t="str">
        <v>4S6017</v>
      </c>
      <c r="I1232" s="331" t="str">
        <v>SSH-NAP</v>
      </c>
      <c r="J1232" s="884">
        <v>45779</v>
      </c>
      <c r="K1232" s="330">
        <v>1</v>
      </c>
      <c r="L1232" s="330">
        <v>1</v>
      </c>
      <c r="M1232" s="330">
        <v>270</v>
      </c>
      <c r="N1232" s="330">
        <v>38.92</v>
      </c>
      <c r="O1232" s="330">
        <v>40</v>
      </c>
      <c r="P1232" s="330">
        <v>348.92</v>
      </c>
      <c r="Q1232" s="330" t="str">
        <v>Confirmed</v>
      </c>
      <c r="R1232" s="330" t="str">
        <v>Closed Deal</v>
      </c>
      <c r="S1232" s="330" t="str">
        <v>SSH</v>
      </c>
      <c r="T1232" s="330" t="str">
        <v>NAP</v>
      </c>
      <c r="U1232" s="330" t="str">
        <v>NAP</v>
      </c>
      <c r="V1232" s="330">
        <v>5</v>
      </c>
      <c r="W1232" s="330">
        <v>51</v>
      </c>
      <c r="X1232" s="330" t="str">
        <v>E25-08</v>
      </c>
      <c r="Y1232" s="330">
        <v>186</v>
      </c>
      <c r="Z1232" s="330">
        <v>189</v>
      </c>
      <c r="AA1232" s="330">
        <v>-3</v>
      </c>
      <c r="AB1232" s="16" t="str">
        <v>E25</v>
      </c>
    </row>
    <row r="1233" spans="1:28" x14ac:dyDescent="0.35">
      <c r="A1233" s="331">
        <v>45730</v>
      </c>
      <c r="B1233" s="330" t="str">
        <v>Nicolaus S.P.A</v>
      </c>
      <c r="C1233" s="330" t="str">
        <v>Tour Operator</v>
      </c>
      <c r="D1233" s="330" t="str">
        <v/>
      </c>
      <c r="E1233" s="330" t="str">
        <v/>
      </c>
      <c r="F1233" s="330" t="str">
        <v>RT</v>
      </c>
      <c r="G1233" s="330" t="str">
        <v>Outbound</v>
      </c>
      <c r="H1233" s="330" t="str">
        <v>4S6004</v>
      </c>
      <c r="I1233" s="331" t="str">
        <v>BRI-SSH</v>
      </c>
      <c r="J1233" s="884">
        <v>45934</v>
      </c>
      <c r="K1233" s="330">
        <v>26</v>
      </c>
      <c r="L1233" s="330">
        <v>26</v>
      </c>
      <c r="M1233" s="330">
        <v>190</v>
      </c>
      <c r="N1233" s="330">
        <v>0</v>
      </c>
      <c r="O1233" s="330">
        <v>0</v>
      </c>
      <c r="P1233" s="330">
        <v>4940</v>
      </c>
      <c r="Q1233" s="330" t="str">
        <v>Confirmed</v>
      </c>
      <c r="R1233" s="330" t="str">
        <v>Signed</v>
      </c>
      <c r="S1233" s="330" t="str">
        <v>BRI</v>
      </c>
      <c r="T1233" s="330" t="str">
        <v>SSH</v>
      </c>
      <c r="U1233" s="330" t="str">
        <v>BRI</v>
      </c>
      <c r="V1233" s="330">
        <v>6</v>
      </c>
      <c r="W1233" s="330">
        <v>204</v>
      </c>
      <c r="X1233" s="330" t="str">
        <v>S25-01</v>
      </c>
      <c r="Y1233" s="330">
        <v>186</v>
      </c>
      <c r="Z1233" s="330">
        <v>186</v>
      </c>
      <c r="AA1233" s="330">
        <v>0</v>
      </c>
      <c r="AB1233" s="16" t="str">
        <v>S25</v>
      </c>
    </row>
    <row r="1234" spans="1:28" x14ac:dyDescent="0.35">
      <c r="A1234" s="331">
        <v>45730</v>
      </c>
      <c r="B1234" s="330" t="str">
        <v>Nicolaus S.P.A</v>
      </c>
      <c r="C1234" s="330" t="str">
        <v>Tour Operator</v>
      </c>
      <c r="D1234" s="330" t="str">
        <v/>
      </c>
      <c r="E1234" s="330" t="str">
        <v/>
      </c>
      <c r="F1234" s="330" t="str">
        <v>RT</v>
      </c>
      <c r="G1234" s="330" t="str">
        <v>Outbound</v>
      </c>
      <c r="H1234" s="330" t="str">
        <v>4S6004</v>
      </c>
      <c r="I1234" s="331" t="str">
        <v>BRI-SSH</v>
      </c>
      <c r="J1234" s="884">
        <v>45941</v>
      </c>
      <c r="K1234" s="330">
        <v>26</v>
      </c>
      <c r="L1234" s="330">
        <v>26</v>
      </c>
      <c r="M1234" s="330">
        <v>190</v>
      </c>
      <c r="N1234" s="330">
        <v>0</v>
      </c>
      <c r="O1234" s="330">
        <v>0</v>
      </c>
      <c r="P1234" s="330">
        <v>4940</v>
      </c>
      <c r="Q1234" s="330" t="str">
        <v>Confirmed</v>
      </c>
      <c r="R1234" s="330" t="str">
        <v>Signed</v>
      </c>
      <c r="S1234" s="330" t="str">
        <v>BRI</v>
      </c>
      <c r="T1234" s="330" t="str">
        <v>SSH</v>
      </c>
      <c r="U1234" s="330" t="str">
        <v>BRI</v>
      </c>
      <c r="V1234" s="330">
        <v>6</v>
      </c>
      <c r="W1234" s="330">
        <v>211</v>
      </c>
      <c r="X1234" s="330" t="str">
        <v>S25-01</v>
      </c>
      <c r="Y1234" s="330">
        <v>186</v>
      </c>
      <c r="Z1234" s="330">
        <v>177</v>
      </c>
      <c r="AA1234" s="330">
        <v>9</v>
      </c>
      <c r="AB1234" s="16" t="str">
        <v>S25</v>
      </c>
    </row>
    <row r="1235" spans="1:28" x14ac:dyDescent="0.35">
      <c r="A1235" s="331">
        <v>45730</v>
      </c>
      <c r="B1235" s="330" t="str">
        <v>Nicolaus S.P.A</v>
      </c>
      <c r="C1235" s="330" t="str">
        <v>Tour Operator</v>
      </c>
      <c r="D1235" s="330" t="str">
        <v/>
      </c>
      <c r="E1235" s="330" t="str">
        <v/>
      </c>
      <c r="F1235" s="330" t="str">
        <v>RT</v>
      </c>
      <c r="G1235" s="330" t="str">
        <v>Outbound</v>
      </c>
      <c r="H1235" s="330" t="str">
        <v>4S6004</v>
      </c>
      <c r="I1235" s="331" t="str">
        <v>BRI-SSH</v>
      </c>
      <c r="J1235" s="884">
        <v>45948</v>
      </c>
      <c r="K1235" s="330">
        <v>26</v>
      </c>
      <c r="L1235" s="330">
        <v>26</v>
      </c>
      <c r="M1235" s="330">
        <v>190</v>
      </c>
      <c r="N1235" s="330">
        <v>0</v>
      </c>
      <c r="O1235" s="330">
        <v>0</v>
      </c>
      <c r="P1235" s="330">
        <v>4940</v>
      </c>
      <c r="Q1235" s="330" t="str">
        <v>Confirmed</v>
      </c>
      <c r="R1235" s="330" t="str">
        <v>Signed</v>
      </c>
      <c r="S1235" s="330" t="str">
        <v>BRI</v>
      </c>
      <c r="T1235" s="330" t="str">
        <v>SSH</v>
      </c>
      <c r="U1235" s="330" t="str">
        <v>BRI</v>
      </c>
      <c r="V1235" s="330">
        <v>6</v>
      </c>
      <c r="W1235" s="330">
        <v>218</v>
      </c>
      <c r="X1235" s="330" t="str">
        <v>S25-01</v>
      </c>
      <c r="Y1235" s="330">
        <v>186</v>
      </c>
      <c r="Z1235" s="330">
        <v>190</v>
      </c>
      <c r="AA1235" s="330">
        <v>-4</v>
      </c>
      <c r="AB1235" s="16" t="str">
        <v>S25</v>
      </c>
    </row>
    <row r="1236" spans="1:28" x14ac:dyDescent="0.35">
      <c r="A1236" s="331">
        <v>45730</v>
      </c>
      <c r="B1236" s="330" t="str">
        <v>Nicolaus S.P.A</v>
      </c>
      <c r="C1236" s="330" t="str">
        <v>Tour Operator</v>
      </c>
      <c r="D1236" s="330" t="str">
        <v/>
      </c>
      <c r="E1236" s="330" t="str">
        <v/>
      </c>
      <c r="F1236" s="330" t="str">
        <v>RT</v>
      </c>
      <c r="G1236" s="330" t="str">
        <v>Outbound</v>
      </c>
      <c r="H1236" s="330" t="str">
        <v>4S6004</v>
      </c>
      <c r="I1236" s="331" t="str">
        <v>BRI-SSH</v>
      </c>
      <c r="J1236" s="884">
        <v>45955</v>
      </c>
      <c r="K1236" s="330">
        <v>26</v>
      </c>
      <c r="L1236" s="330">
        <v>26</v>
      </c>
      <c r="M1236" s="330">
        <v>190</v>
      </c>
      <c r="N1236" s="330">
        <v>0</v>
      </c>
      <c r="O1236" s="330">
        <v>0</v>
      </c>
      <c r="P1236" s="330">
        <v>4940</v>
      </c>
      <c r="Q1236" s="330" t="str">
        <v>Confirmed</v>
      </c>
      <c r="R1236" s="330" t="str">
        <v>Signed</v>
      </c>
      <c r="S1236" s="330" t="str">
        <v>BRI</v>
      </c>
      <c r="T1236" s="330" t="str">
        <v>SSH</v>
      </c>
      <c r="U1236" s="330" t="str">
        <v>BRI</v>
      </c>
      <c r="V1236" s="330">
        <v>6</v>
      </c>
      <c r="W1236" s="330">
        <v>225</v>
      </c>
      <c r="X1236" s="330" t="str">
        <v>S25-01</v>
      </c>
      <c r="Y1236" s="330">
        <v>186</v>
      </c>
      <c r="Z1236" s="330">
        <v>198</v>
      </c>
      <c r="AA1236" s="330">
        <v>-12</v>
      </c>
      <c r="AB1236" s="16" t="str">
        <v>S25</v>
      </c>
    </row>
    <row r="1237" spans="1:28" x14ac:dyDescent="0.35">
      <c r="A1237" s="331">
        <v>45730</v>
      </c>
      <c r="B1237" s="330" t="str">
        <v>Nicolaus S.P.A</v>
      </c>
      <c r="C1237" s="330" t="str">
        <v>Tour Operator</v>
      </c>
      <c r="D1237" s="330" t="str">
        <v/>
      </c>
      <c r="E1237" s="330" t="str">
        <v/>
      </c>
      <c r="F1237" s="330" t="str">
        <v>RT</v>
      </c>
      <c r="G1237" s="330" t="str">
        <v>Outbound</v>
      </c>
      <c r="H1237" s="330" t="str">
        <v>4S6004</v>
      </c>
      <c r="I1237" s="331" t="str">
        <v>BRI-SSH</v>
      </c>
      <c r="J1237" s="884">
        <v>45962</v>
      </c>
      <c r="K1237" s="330">
        <v>26</v>
      </c>
      <c r="L1237" s="330">
        <v>26</v>
      </c>
      <c r="M1237" s="330">
        <v>190</v>
      </c>
      <c r="N1237" s="330">
        <v>0</v>
      </c>
      <c r="O1237" s="330">
        <v>0</v>
      </c>
      <c r="P1237" s="330">
        <v>4940</v>
      </c>
      <c r="Q1237" s="330" t="str">
        <v>Confirmed</v>
      </c>
      <c r="R1237" s="330" t="str">
        <v>Signed</v>
      </c>
      <c r="S1237" s="330" t="str">
        <v>BRI</v>
      </c>
      <c r="T1237" s="330" t="str">
        <v>SSH</v>
      </c>
      <c r="U1237" s="330" t="str">
        <v>BRI</v>
      </c>
      <c r="V1237" s="330">
        <v>6</v>
      </c>
      <c r="W1237" s="330">
        <v>232</v>
      </c>
      <c r="X1237" s="330" t="str">
        <v>S25-01</v>
      </c>
      <c r="Y1237" s="330">
        <v>186</v>
      </c>
      <c r="Z1237" s="330">
        <v>156</v>
      </c>
      <c r="AA1237" s="330">
        <v>30</v>
      </c>
      <c r="AB1237" s="16" t="str">
        <v>S25</v>
      </c>
    </row>
    <row r="1238" spans="1:28" x14ac:dyDescent="0.35">
      <c r="A1238" s="331">
        <v>45730</v>
      </c>
      <c r="B1238" s="330" t="str">
        <v>Nicolaus S.P.A</v>
      </c>
      <c r="C1238" s="330" t="str">
        <v>Tour Operator</v>
      </c>
      <c r="D1238" s="330" t="str">
        <v/>
      </c>
      <c r="E1238" s="330" t="str">
        <v/>
      </c>
      <c r="F1238" s="330" t="str">
        <v>RT</v>
      </c>
      <c r="G1238" s="330" t="str">
        <v>Outbound</v>
      </c>
      <c r="H1238" s="330" t="str">
        <v>4S6004</v>
      </c>
      <c r="I1238" s="331" t="str">
        <v>BRI-SSH</v>
      </c>
      <c r="J1238" s="884">
        <v>45969</v>
      </c>
      <c r="K1238" s="330">
        <v>26</v>
      </c>
      <c r="L1238" s="330">
        <v>26</v>
      </c>
      <c r="M1238" s="330">
        <v>190</v>
      </c>
      <c r="N1238" s="330">
        <v>0</v>
      </c>
      <c r="O1238" s="330">
        <v>0</v>
      </c>
      <c r="P1238" s="330">
        <v>4940</v>
      </c>
      <c r="Q1238" s="330" t="str">
        <v>Confirmed</v>
      </c>
      <c r="R1238" s="330" t="str">
        <v>Signed</v>
      </c>
      <c r="S1238" s="330" t="str">
        <v>BRI</v>
      </c>
      <c r="T1238" s="330" t="str">
        <v>SSH</v>
      </c>
      <c r="U1238" s="330" t="str">
        <v>BRI</v>
      </c>
      <c r="V1238" s="330">
        <v>6</v>
      </c>
      <c r="W1238" s="330">
        <v>239</v>
      </c>
      <c r="X1238" s="330" t="str">
        <v>S25-01</v>
      </c>
      <c r="Y1238" s="330">
        <v>186</v>
      </c>
      <c r="Z1238" s="330">
        <v>156</v>
      </c>
      <c r="AA1238" s="330">
        <v>30</v>
      </c>
      <c r="AB1238" s="16" t="str">
        <v>S25</v>
      </c>
    </row>
    <row r="1239" spans="1:28" x14ac:dyDescent="0.35">
      <c r="A1239" s="331">
        <v>45730</v>
      </c>
      <c r="B1239" s="330" t="str">
        <v>Nicolaus S.P.A</v>
      </c>
      <c r="C1239" s="330" t="str">
        <v>Tour Operator</v>
      </c>
      <c r="D1239" s="330" t="str">
        <v/>
      </c>
      <c r="E1239" s="330" t="str">
        <v/>
      </c>
      <c r="F1239" s="330" t="str">
        <v>RT</v>
      </c>
      <c r="G1239" s="330" t="str">
        <v>Outbound</v>
      </c>
      <c r="H1239" s="330" t="str">
        <v>4S6004</v>
      </c>
      <c r="I1239" s="331" t="str">
        <v>BRI-SSH</v>
      </c>
      <c r="J1239" s="884">
        <v>45976</v>
      </c>
      <c r="K1239" s="330">
        <v>26</v>
      </c>
      <c r="L1239" s="330">
        <v>26</v>
      </c>
      <c r="M1239" s="330">
        <v>190</v>
      </c>
      <c r="N1239" s="330">
        <v>0</v>
      </c>
      <c r="O1239" s="330">
        <v>0</v>
      </c>
      <c r="P1239" s="330">
        <v>4940</v>
      </c>
      <c r="Q1239" s="330" t="str">
        <v>Confirmed</v>
      </c>
      <c r="R1239" s="330" t="str">
        <v>Signed</v>
      </c>
      <c r="S1239" s="330" t="str">
        <v>BRI</v>
      </c>
      <c r="T1239" s="330" t="str">
        <v>SSH</v>
      </c>
      <c r="U1239" s="330" t="str">
        <v>BRI</v>
      </c>
      <c r="V1239" s="330">
        <v>6</v>
      </c>
      <c r="W1239" s="330">
        <v>246</v>
      </c>
      <c r="X1239" s="330" t="str">
        <v>S25-01</v>
      </c>
      <c r="Y1239" s="330">
        <v>186</v>
      </c>
      <c r="Z1239" s="330">
        <v>156</v>
      </c>
      <c r="AA1239" s="330">
        <v>30</v>
      </c>
      <c r="AB1239" s="16" t="str">
        <v>S25</v>
      </c>
    </row>
    <row r="1240" spans="1:28" x14ac:dyDescent="0.35">
      <c r="A1240" s="331">
        <v>45730</v>
      </c>
      <c r="B1240" s="330" t="str">
        <v>Nicolaus S.P.A</v>
      </c>
      <c r="C1240" s="330" t="str">
        <v>Tour Operator</v>
      </c>
      <c r="D1240" s="330" t="str">
        <v/>
      </c>
      <c r="E1240" s="330" t="str">
        <v/>
      </c>
      <c r="F1240" s="330" t="str">
        <v>RT</v>
      </c>
      <c r="G1240" s="330" t="str">
        <v>Outbound</v>
      </c>
      <c r="H1240" s="330" t="str">
        <v>4S6004</v>
      </c>
      <c r="I1240" s="331" t="str">
        <v>BRI-SSH</v>
      </c>
      <c r="J1240" s="884">
        <v>45983</v>
      </c>
      <c r="K1240" s="330">
        <v>26</v>
      </c>
      <c r="L1240" s="330">
        <v>26</v>
      </c>
      <c r="M1240" s="330">
        <v>190</v>
      </c>
      <c r="N1240" s="330">
        <v>0</v>
      </c>
      <c r="O1240" s="330">
        <v>0</v>
      </c>
      <c r="P1240" s="330">
        <v>4940</v>
      </c>
      <c r="Q1240" s="330" t="str">
        <v>Confirmed</v>
      </c>
      <c r="R1240" s="330" t="str">
        <v>Signed</v>
      </c>
      <c r="S1240" s="330" t="str">
        <v>BRI</v>
      </c>
      <c r="T1240" s="330" t="str">
        <v>SSH</v>
      </c>
      <c r="U1240" s="330" t="str">
        <v>BRI</v>
      </c>
      <c r="V1240" s="330">
        <v>6</v>
      </c>
      <c r="W1240" s="330">
        <v>253</v>
      </c>
      <c r="X1240" s="330" t="str">
        <v>S25-01</v>
      </c>
      <c r="Y1240" s="330">
        <v>186</v>
      </c>
      <c r="Z1240" s="330">
        <v>126</v>
      </c>
      <c r="AA1240" s="330">
        <v>60</v>
      </c>
      <c r="AB1240" s="16" t="str">
        <v>S25</v>
      </c>
    </row>
    <row r="1241" spans="1:28" x14ac:dyDescent="0.35">
      <c r="A1241" s="331">
        <v>45730</v>
      </c>
      <c r="B1241" s="330" t="str">
        <v>Nicolaus S.P.A</v>
      </c>
      <c r="C1241" s="330" t="str">
        <v>Tour Operator</v>
      </c>
      <c r="D1241" s="330" t="str">
        <v/>
      </c>
      <c r="E1241" s="330" t="str">
        <v/>
      </c>
      <c r="F1241" s="330" t="str">
        <v>RT</v>
      </c>
      <c r="G1241" s="330" t="str">
        <v>Inbound</v>
      </c>
      <c r="H1241" s="330" t="str">
        <v>4S6003</v>
      </c>
      <c r="I1241" s="331" t="str">
        <v>SSH-BRI</v>
      </c>
      <c r="J1241" s="884">
        <v>45941</v>
      </c>
      <c r="K1241" s="330">
        <v>26</v>
      </c>
      <c r="L1241" s="330">
        <v>26</v>
      </c>
      <c r="M1241" s="330">
        <v>190</v>
      </c>
      <c r="N1241" s="330">
        <v>0</v>
      </c>
      <c r="O1241" s="330">
        <v>0</v>
      </c>
      <c r="P1241" s="330">
        <v>4940</v>
      </c>
      <c r="Q1241" s="330" t="str">
        <v>Confirmed</v>
      </c>
      <c r="R1241" s="330" t="str">
        <v>Signed</v>
      </c>
      <c r="S1241" s="330" t="str">
        <v>SSH</v>
      </c>
      <c r="T1241" s="330" t="str">
        <v>BRI</v>
      </c>
      <c r="U1241" s="330" t="str">
        <v>BRI</v>
      </c>
      <c r="V1241" s="330">
        <v>6</v>
      </c>
      <c r="W1241" s="330">
        <v>211</v>
      </c>
      <c r="X1241" s="330" t="str">
        <v>S25-01</v>
      </c>
      <c r="Y1241" s="330">
        <v>186</v>
      </c>
      <c r="Z1241" s="330">
        <v>185</v>
      </c>
      <c r="AA1241" s="330">
        <v>1</v>
      </c>
      <c r="AB1241" s="16" t="str">
        <v>S25</v>
      </c>
    </row>
    <row r="1242" spans="1:28" x14ac:dyDescent="0.35">
      <c r="A1242" s="331">
        <v>45730</v>
      </c>
      <c r="B1242" s="330" t="str">
        <v>Nicolaus S.P.A</v>
      </c>
      <c r="C1242" s="330" t="str">
        <v>Tour Operator</v>
      </c>
      <c r="D1242" s="330" t="str">
        <v/>
      </c>
      <c r="E1242" s="330" t="str">
        <v/>
      </c>
      <c r="F1242" s="330" t="str">
        <v>RT</v>
      </c>
      <c r="G1242" s="330" t="str">
        <v>Inbound</v>
      </c>
      <c r="H1242" s="330" t="str">
        <v>4S6003</v>
      </c>
      <c r="I1242" s="331" t="str">
        <v>SSH-BRI</v>
      </c>
      <c r="J1242" s="884">
        <v>45948</v>
      </c>
      <c r="K1242" s="330">
        <v>26</v>
      </c>
      <c r="L1242" s="330">
        <v>26</v>
      </c>
      <c r="M1242" s="330">
        <v>190</v>
      </c>
      <c r="N1242" s="330">
        <v>0</v>
      </c>
      <c r="O1242" s="330">
        <v>0</v>
      </c>
      <c r="P1242" s="330">
        <v>4940</v>
      </c>
      <c r="Q1242" s="330" t="str">
        <v>Confirmed</v>
      </c>
      <c r="R1242" s="330" t="str">
        <v>Signed</v>
      </c>
      <c r="S1242" s="330" t="str">
        <v>SSH</v>
      </c>
      <c r="T1242" s="330" t="str">
        <v>BRI</v>
      </c>
      <c r="U1242" s="330" t="str">
        <v>BRI</v>
      </c>
      <c r="V1242" s="330">
        <v>6</v>
      </c>
      <c r="W1242" s="330">
        <v>218</v>
      </c>
      <c r="X1242" s="330" t="str">
        <v>S25-01</v>
      </c>
      <c r="Y1242" s="330">
        <v>186</v>
      </c>
      <c r="Z1242" s="330">
        <v>177</v>
      </c>
      <c r="AA1242" s="330">
        <v>9</v>
      </c>
      <c r="AB1242" s="16" t="str">
        <v>S25</v>
      </c>
    </row>
    <row r="1243" spans="1:28" x14ac:dyDescent="0.35">
      <c r="A1243" s="331">
        <v>45730</v>
      </c>
      <c r="B1243" s="330" t="str">
        <v>Nicolaus S.P.A</v>
      </c>
      <c r="C1243" s="330" t="str">
        <v>Tour Operator</v>
      </c>
      <c r="D1243" s="330" t="str">
        <v/>
      </c>
      <c r="E1243" s="330" t="str">
        <v/>
      </c>
      <c r="F1243" s="330" t="str">
        <v>RT</v>
      </c>
      <c r="G1243" s="330" t="str">
        <v>Inbound</v>
      </c>
      <c r="H1243" s="330" t="str">
        <v>4S6003</v>
      </c>
      <c r="I1243" s="331" t="str">
        <v>SSH-BRI</v>
      </c>
      <c r="J1243" s="884">
        <v>45955</v>
      </c>
      <c r="K1243" s="330">
        <v>26</v>
      </c>
      <c r="L1243" s="330">
        <v>26</v>
      </c>
      <c r="M1243" s="330">
        <v>190</v>
      </c>
      <c r="N1243" s="330">
        <v>0</v>
      </c>
      <c r="O1243" s="330">
        <v>0</v>
      </c>
      <c r="P1243" s="330">
        <v>4940</v>
      </c>
      <c r="Q1243" s="330" t="str">
        <v>Confirmed</v>
      </c>
      <c r="R1243" s="330" t="str">
        <v>Signed</v>
      </c>
      <c r="S1243" s="330" t="str">
        <v>SSH</v>
      </c>
      <c r="T1243" s="330" t="str">
        <v>BRI</v>
      </c>
      <c r="U1243" s="330" t="str">
        <v>BRI</v>
      </c>
      <c r="V1243" s="330">
        <v>6</v>
      </c>
      <c r="W1243" s="330">
        <v>225</v>
      </c>
      <c r="X1243" s="330" t="str">
        <v>S25-01</v>
      </c>
      <c r="Y1243" s="330">
        <v>186</v>
      </c>
      <c r="Z1243" s="330">
        <v>190</v>
      </c>
      <c r="AA1243" s="330">
        <v>-4</v>
      </c>
      <c r="AB1243" s="16" t="str">
        <v>S25</v>
      </c>
    </row>
    <row r="1244" spans="1:28" x14ac:dyDescent="0.35">
      <c r="A1244" s="331">
        <v>45730</v>
      </c>
      <c r="B1244" s="330" t="str">
        <v>Nicolaus S.P.A</v>
      </c>
      <c r="C1244" s="330" t="str">
        <v>Tour Operator</v>
      </c>
      <c r="D1244" s="330" t="str">
        <v/>
      </c>
      <c r="E1244" s="330" t="str">
        <v/>
      </c>
      <c r="F1244" s="330" t="str">
        <v>RT</v>
      </c>
      <c r="G1244" s="330" t="str">
        <v>Inbound</v>
      </c>
      <c r="H1244" s="330" t="str">
        <v>4S6003</v>
      </c>
      <c r="I1244" s="331" t="str">
        <v>SSH-BRI</v>
      </c>
      <c r="J1244" s="884">
        <v>45962</v>
      </c>
      <c r="K1244" s="330">
        <v>26</v>
      </c>
      <c r="L1244" s="330">
        <v>26</v>
      </c>
      <c r="M1244" s="330">
        <v>190</v>
      </c>
      <c r="N1244" s="330">
        <v>0</v>
      </c>
      <c r="O1244" s="330">
        <v>0</v>
      </c>
      <c r="P1244" s="330">
        <v>4940</v>
      </c>
      <c r="Q1244" s="330" t="str">
        <v>Confirmed</v>
      </c>
      <c r="R1244" s="330" t="str">
        <v>Signed</v>
      </c>
      <c r="S1244" s="330" t="str">
        <v>SSH</v>
      </c>
      <c r="T1244" s="330" t="str">
        <v>BRI</v>
      </c>
      <c r="U1244" s="330" t="str">
        <v>BRI</v>
      </c>
      <c r="V1244" s="330">
        <v>6</v>
      </c>
      <c r="W1244" s="330">
        <v>232</v>
      </c>
      <c r="X1244" s="330" t="str">
        <v>S25-01</v>
      </c>
      <c r="Y1244" s="330">
        <v>186</v>
      </c>
      <c r="Z1244" s="330">
        <v>198</v>
      </c>
      <c r="AA1244" s="330">
        <v>-12</v>
      </c>
      <c r="AB1244" s="16" t="str">
        <v>S25</v>
      </c>
    </row>
    <row r="1245" spans="1:28" x14ac:dyDescent="0.35">
      <c r="A1245" s="331">
        <v>45730</v>
      </c>
      <c r="B1245" s="330" t="str">
        <v>Nicolaus S.P.A</v>
      </c>
      <c r="C1245" s="330" t="str">
        <v>Tour Operator</v>
      </c>
      <c r="D1245" s="330" t="str">
        <v/>
      </c>
      <c r="E1245" s="330" t="str">
        <v/>
      </c>
      <c r="F1245" s="330" t="str">
        <v>RT</v>
      </c>
      <c r="G1245" s="330" t="str">
        <v>Inbound</v>
      </c>
      <c r="H1245" s="330" t="str">
        <v>4S6003</v>
      </c>
      <c r="I1245" s="331" t="str">
        <v>SSH-BRI</v>
      </c>
      <c r="J1245" s="884">
        <v>45969</v>
      </c>
      <c r="K1245" s="330">
        <v>26</v>
      </c>
      <c r="L1245" s="330">
        <v>26</v>
      </c>
      <c r="M1245" s="330">
        <v>190</v>
      </c>
      <c r="N1245" s="330">
        <v>0</v>
      </c>
      <c r="O1245" s="330">
        <v>0</v>
      </c>
      <c r="P1245" s="330">
        <v>4940</v>
      </c>
      <c r="Q1245" s="330" t="str">
        <v>Confirmed</v>
      </c>
      <c r="R1245" s="330" t="str">
        <v>Signed</v>
      </c>
      <c r="S1245" s="330" t="str">
        <v>SSH</v>
      </c>
      <c r="T1245" s="330" t="str">
        <v>BRI</v>
      </c>
      <c r="U1245" s="330" t="str">
        <v>BRI</v>
      </c>
      <c r="V1245" s="330">
        <v>6</v>
      </c>
      <c r="W1245" s="330">
        <v>239</v>
      </c>
      <c r="X1245" s="330" t="str">
        <v>S25-01</v>
      </c>
      <c r="Y1245" s="330">
        <v>186</v>
      </c>
      <c r="Z1245" s="330">
        <v>156</v>
      </c>
      <c r="AA1245" s="330">
        <v>30</v>
      </c>
      <c r="AB1245" s="16" t="str">
        <v>S25</v>
      </c>
    </row>
    <row r="1246" spans="1:28" x14ac:dyDescent="0.35">
      <c r="A1246" s="331">
        <v>45730</v>
      </c>
      <c r="B1246" s="330" t="str">
        <v>Nicolaus S.P.A</v>
      </c>
      <c r="C1246" s="330" t="str">
        <v>Tour Operator</v>
      </c>
      <c r="D1246" s="330" t="str">
        <v/>
      </c>
      <c r="E1246" s="330" t="str">
        <v/>
      </c>
      <c r="F1246" s="330" t="str">
        <v>RT</v>
      </c>
      <c r="G1246" s="330" t="str">
        <v>Inbound</v>
      </c>
      <c r="H1246" s="330" t="str">
        <v>4S6003</v>
      </c>
      <c r="I1246" s="331" t="str">
        <v>SSH-BRI</v>
      </c>
      <c r="J1246" s="884">
        <v>45976</v>
      </c>
      <c r="K1246" s="330">
        <v>26</v>
      </c>
      <c r="L1246" s="330">
        <v>26</v>
      </c>
      <c r="M1246" s="330">
        <v>190</v>
      </c>
      <c r="N1246" s="330">
        <v>0</v>
      </c>
      <c r="O1246" s="330">
        <v>0</v>
      </c>
      <c r="P1246" s="330">
        <v>4940</v>
      </c>
      <c r="Q1246" s="330" t="str">
        <v>Confirmed</v>
      </c>
      <c r="R1246" s="330" t="str">
        <v>Signed</v>
      </c>
      <c r="S1246" s="330" t="str">
        <v>SSH</v>
      </c>
      <c r="T1246" s="330" t="str">
        <v>BRI</v>
      </c>
      <c r="U1246" s="330" t="str">
        <v>BRI</v>
      </c>
      <c r="V1246" s="330">
        <v>6</v>
      </c>
      <c r="W1246" s="330">
        <v>246</v>
      </c>
      <c r="X1246" s="330" t="str">
        <v>S25-01</v>
      </c>
      <c r="Y1246" s="330">
        <v>186</v>
      </c>
      <c r="Z1246" s="330">
        <v>156</v>
      </c>
      <c r="AA1246" s="330">
        <v>30</v>
      </c>
      <c r="AB1246" s="16" t="str">
        <v>S25</v>
      </c>
    </row>
    <row r="1247" spans="1:28" x14ac:dyDescent="0.35">
      <c r="A1247" s="331">
        <v>45730</v>
      </c>
      <c r="B1247" s="330" t="str">
        <v>Nicolaus S.P.A</v>
      </c>
      <c r="C1247" s="330" t="str">
        <v>Tour Operator</v>
      </c>
      <c r="D1247" s="330" t="str">
        <v/>
      </c>
      <c r="E1247" s="330" t="str">
        <v/>
      </c>
      <c r="F1247" s="330" t="str">
        <v>RT</v>
      </c>
      <c r="G1247" s="330" t="str">
        <v>Inbound</v>
      </c>
      <c r="H1247" s="330" t="str">
        <v>4S6003</v>
      </c>
      <c r="I1247" s="331" t="str">
        <v>SSH-BRI</v>
      </c>
      <c r="J1247" s="884">
        <v>45983</v>
      </c>
      <c r="K1247" s="330">
        <v>26</v>
      </c>
      <c r="L1247" s="330">
        <v>26</v>
      </c>
      <c r="M1247" s="330">
        <v>190</v>
      </c>
      <c r="N1247" s="330">
        <v>0</v>
      </c>
      <c r="O1247" s="330">
        <v>0</v>
      </c>
      <c r="P1247" s="330">
        <v>4940</v>
      </c>
      <c r="Q1247" s="330" t="str">
        <v>Confirmed</v>
      </c>
      <c r="R1247" s="330" t="str">
        <v>Signed</v>
      </c>
      <c r="S1247" s="330" t="str">
        <v>SSH</v>
      </c>
      <c r="T1247" s="330" t="str">
        <v>BRI</v>
      </c>
      <c r="U1247" s="330" t="str">
        <v>BRI</v>
      </c>
      <c r="V1247" s="330">
        <v>6</v>
      </c>
      <c r="W1247" s="330">
        <v>253</v>
      </c>
      <c r="X1247" s="330" t="str">
        <v>S25-01</v>
      </c>
      <c r="Y1247" s="330">
        <v>186</v>
      </c>
      <c r="Z1247" s="330">
        <v>160</v>
      </c>
      <c r="AA1247" s="330">
        <v>26</v>
      </c>
      <c r="AB1247" s="16" t="str">
        <v>S25</v>
      </c>
    </row>
    <row r="1248" spans="1:28" x14ac:dyDescent="0.35">
      <c r="A1248" s="331">
        <v>45730</v>
      </c>
      <c r="B1248" s="330" t="str">
        <v>Nicolaus S.P.A</v>
      </c>
      <c r="C1248" s="330" t="str">
        <v>Tour Operator</v>
      </c>
      <c r="D1248" s="330" t="str">
        <v/>
      </c>
      <c r="E1248" s="330" t="str">
        <v/>
      </c>
      <c r="F1248" s="330" t="str">
        <v>RT</v>
      </c>
      <c r="G1248" s="330" t="str">
        <v>Inbound</v>
      </c>
      <c r="H1248" s="330" t="str">
        <v>4S6003</v>
      </c>
      <c r="I1248" s="331" t="str">
        <v>SSH-BRI</v>
      </c>
      <c r="J1248" s="884">
        <v>45990</v>
      </c>
      <c r="K1248" s="330">
        <v>26</v>
      </c>
      <c r="L1248" s="330">
        <v>26</v>
      </c>
      <c r="M1248" s="330">
        <v>190</v>
      </c>
      <c r="N1248" s="330">
        <v>0</v>
      </c>
      <c r="O1248" s="330">
        <v>0</v>
      </c>
      <c r="P1248" s="330">
        <v>4940</v>
      </c>
      <c r="Q1248" s="330" t="str">
        <v>Confirmed</v>
      </c>
      <c r="R1248" s="330" t="str">
        <v>Signed</v>
      </c>
      <c r="S1248" s="330" t="str">
        <v>SSH</v>
      </c>
      <c r="T1248" s="330" t="str">
        <v>BRI</v>
      </c>
      <c r="U1248" s="330" t="str">
        <v>BRI</v>
      </c>
      <c r="V1248" s="330">
        <v>6</v>
      </c>
      <c r="W1248" s="330">
        <v>260</v>
      </c>
      <c r="X1248" s="330" t="str">
        <v>S25-01</v>
      </c>
      <c r="Y1248" s="330">
        <v>186</v>
      </c>
      <c r="Z1248" s="330">
        <v>126</v>
      </c>
      <c r="AA1248" s="330">
        <v>60</v>
      </c>
      <c r="AB1248" s="16" t="str">
        <v>S25</v>
      </c>
    </row>
    <row r="1249" spans="1:28" x14ac:dyDescent="0.35">
      <c r="A1249" s="331">
        <v>45730</v>
      </c>
      <c r="B1249" s="330" t="str">
        <v>Genius</v>
      </c>
      <c r="C1249" s="330" t="str">
        <v>Distributor</v>
      </c>
      <c r="D1249" s="330" t="str">
        <v/>
      </c>
      <c r="E1249" s="330" t="str">
        <v/>
      </c>
      <c r="F1249" s="330" t="str">
        <v>OW</v>
      </c>
      <c r="G1249" s="330" t="str">
        <v>Outbound</v>
      </c>
      <c r="H1249" s="330" t="str">
        <v>4S6018</v>
      </c>
      <c r="I1249" s="331" t="str">
        <v>NAP-SSH</v>
      </c>
      <c r="J1249" s="884">
        <v>45772</v>
      </c>
      <c r="K1249" s="330">
        <v>4</v>
      </c>
      <c r="L1249" s="330">
        <v>4</v>
      </c>
      <c r="M1249" s="330">
        <v>200</v>
      </c>
      <c r="N1249" s="330">
        <v>0</v>
      </c>
      <c r="O1249" s="330">
        <v>0</v>
      </c>
      <c r="P1249" s="330">
        <v>800</v>
      </c>
      <c r="Q1249" s="330" t="str">
        <v>Confirmed</v>
      </c>
      <c r="R1249" s="330" t="str">
        <v>Closed Deal</v>
      </c>
      <c r="S1249" s="330" t="str">
        <v>NAP</v>
      </c>
      <c r="T1249" s="330" t="str">
        <v>SSH</v>
      </c>
      <c r="U1249" s="330" t="str">
        <v>NAP</v>
      </c>
      <c r="V1249" s="330">
        <v>5</v>
      </c>
      <c r="W1249" s="330">
        <v>42</v>
      </c>
      <c r="X1249" s="330" t="str">
        <v>E25-08</v>
      </c>
      <c r="Y1249" s="330">
        <v>186</v>
      </c>
      <c r="Z1249" s="330">
        <v>184</v>
      </c>
      <c r="AA1249" s="330">
        <v>2</v>
      </c>
      <c r="AB1249" s="16" t="str">
        <v>E25</v>
      </c>
    </row>
    <row r="1250" spans="1:28" x14ac:dyDescent="0.35">
      <c r="A1250" s="331">
        <v>45730</v>
      </c>
      <c r="B1250" s="330" t="str">
        <v>Genius</v>
      </c>
      <c r="C1250" s="330" t="str">
        <v>Distributor</v>
      </c>
      <c r="D1250" s="330" t="str">
        <v/>
      </c>
      <c r="E1250" s="330" t="str">
        <v/>
      </c>
      <c r="F1250" s="330" t="str">
        <v>OW</v>
      </c>
      <c r="G1250" s="330" t="str">
        <v>Outbound</v>
      </c>
      <c r="H1250" s="330" t="str">
        <v>4S6017</v>
      </c>
      <c r="I1250" s="331" t="str">
        <v>SSH-NAP</v>
      </c>
      <c r="J1250" s="884">
        <v>45779</v>
      </c>
      <c r="K1250" s="330">
        <v>4</v>
      </c>
      <c r="L1250" s="330">
        <v>4</v>
      </c>
      <c r="M1250" s="330">
        <v>200</v>
      </c>
      <c r="N1250" s="330">
        <v>0</v>
      </c>
      <c r="O1250" s="330">
        <v>0</v>
      </c>
      <c r="P1250" s="330">
        <v>800</v>
      </c>
      <c r="Q1250" s="330" t="str">
        <v>Confirmed</v>
      </c>
      <c r="R1250" s="330" t="str">
        <v>Closed Deal</v>
      </c>
      <c r="S1250" s="330" t="str">
        <v>SSH</v>
      </c>
      <c r="T1250" s="330" t="str">
        <v>NAP</v>
      </c>
      <c r="U1250" s="330" t="str">
        <v>NAP</v>
      </c>
      <c r="V1250" s="330">
        <v>5</v>
      </c>
      <c r="W1250" s="330">
        <v>49</v>
      </c>
      <c r="X1250" s="330" t="str">
        <v>E25-08</v>
      </c>
      <c r="Y1250" s="330">
        <v>186</v>
      </c>
      <c r="Z1250" s="330">
        <v>189</v>
      </c>
      <c r="AA1250" s="330">
        <v>-3</v>
      </c>
      <c r="AB1250" s="16" t="str">
        <v>E25</v>
      </c>
    </row>
    <row r="1251" spans="1:28" x14ac:dyDescent="0.35">
      <c r="A1251" s="331">
        <v>45729</v>
      </c>
      <c r="B1251" s="330" t="str">
        <v>EuroAirlines</v>
      </c>
      <c r="C1251" s="330" t="str">
        <v>Distributor</v>
      </c>
      <c r="D1251" s="330" t="str">
        <v>AMADEUS</v>
      </c>
      <c r="E1251" s="330" t="str">
        <v>11LJN4</v>
      </c>
      <c r="F1251" s="330" t="str">
        <v>OW</v>
      </c>
      <c r="G1251" s="330" t="str">
        <v>Outbound</v>
      </c>
      <c r="H1251" s="330" t="str">
        <v>SE5446</v>
      </c>
      <c r="I1251" s="331" t="str">
        <v>SSH-NAP</v>
      </c>
      <c r="J1251" s="884">
        <v>45779</v>
      </c>
      <c r="K1251" s="330">
        <v>1</v>
      </c>
      <c r="L1251" s="330">
        <v>1</v>
      </c>
      <c r="M1251" s="330">
        <v>150</v>
      </c>
      <c r="N1251" s="330">
        <v>38.92</v>
      </c>
      <c r="O1251" s="330">
        <v>40</v>
      </c>
      <c r="P1251" s="330">
        <v>228.92</v>
      </c>
      <c r="Q1251" s="330" t="str">
        <v>Confirmed</v>
      </c>
      <c r="R1251" s="330" t="str">
        <v>Closed Deal</v>
      </c>
      <c r="S1251" s="330" t="str">
        <v>SSH</v>
      </c>
      <c r="T1251" s="330" t="str">
        <v>NAP</v>
      </c>
      <c r="U1251" s="330" t="str">
        <v>NAP</v>
      </c>
      <c r="V1251" s="330">
        <v>5</v>
      </c>
      <c r="W1251" s="330">
        <v>50</v>
      </c>
      <c r="X1251" s="330" t="str">
        <v>E25-09B</v>
      </c>
      <c r="Y1251" s="330">
        <v>77</v>
      </c>
      <c r="Z1251" s="330">
        <v>76</v>
      </c>
      <c r="AA1251" s="330">
        <v>1</v>
      </c>
      <c r="AB1251" s="16" t="str">
        <v>E25</v>
      </c>
    </row>
    <row r="1252" spans="1:28" x14ac:dyDescent="0.35">
      <c r="A1252" s="331">
        <v>45729</v>
      </c>
      <c r="B1252" s="330" t="str">
        <v>EuroAirlines</v>
      </c>
      <c r="C1252" s="330" t="str">
        <v>Distributor</v>
      </c>
      <c r="D1252" s="330" t="str">
        <v>AMADEUS</v>
      </c>
      <c r="E1252" s="330" t="str">
        <v>11LJN4</v>
      </c>
      <c r="F1252" s="330" t="str">
        <v>OW</v>
      </c>
      <c r="G1252" s="330" t="str">
        <v>Outbound</v>
      </c>
      <c r="H1252" s="330" t="str">
        <v>SE5446</v>
      </c>
      <c r="I1252" s="331" t="str">
        <v>SSH-NAP</v>
      </c>
      <c r="J1252" s="884">
        <v>45779</v>
      </c>
      <c r="K1252" s="330">
        <v>1</v>
      </c>
      <c r="L1252" s="330">
        <v>1</v>
      </c>
      <c r="M1252" s="330">
        <v>112.5</v>
      </c>
      <c r="N1252" s="330">
        <v>38.92</v>
      </c>
      <c r="O1252" s="330">
        <v>40</v>
      </c>
      <c r="P1252" s="330">
        <v>191.42</v>
      </c>
      <c r="Q1252" s="330" t="str">
        <v>Confirmed</v>
      </c>
      <c r="R1252" s="330" t="str">
        <v>Closed Deal</v>
      </c>
      <c r="S1252" s="330" t="str">
        <v>SSH</v>
      </c>
      <c r="T1252" s="330" t="str">
        <v>NAP</v>
      </c>
      <c r="U1252" s="330" t="str">
        <v>NAP</v>
      </c>
      <c r="V1252" s="330">
        <v>5</v>
      </c>
      <c r="W1252" s="330">
        <v>50</v>
      </c>
      <c r="X1252" s="330" t="str">
        <v>E25-09B</v>
      </c>
      <c r="Y1252" s="330">
        <v>77</v>
      </c>
      <c r="Z1252" s="330">
        <v>76</v>
      </c>
      <c r="AA1252" s="330">
        <v>1</v>
      </c>
      <c r="AB1252" s="16" t="str">
        <v>E25</v>
      </c>
    </row>
    <row r="1253" spans="1:28" x14ac:dyDescent="0.35">
      <c r="A1253" s="331">
        <v>45729</v>
      </c>
      <c r="B1253" s="330" t="str">
        <v>EuroAirlines</v>
      </c>
      <c r="C1253" s="330" t="str">
        <v>Distributor</v>
      </c>
      <c r="D1253" s="330" t="str">
        <v>AMADEUS</v>
      </c>
      <c r="E1253" s="330" t="str">
        <v>11LJJ4</v>
      </c>
      <c r="F1253" s="330" t="str">
        <v>OW</v>
      </c>
      <c r="G1253" s="330" t="str">
        <v>Outbound</v>
      </c>
      <c r="H1253" s="330" t="str">
        <v>4S6031</v>
      </c>
      <c r="I1253" s="331" t="str">
        <v>SSH-NAP</v>
      </c>
      <c r="J1253" s="884">
        <v>45767</v>
      </c>
      <c r="K1253" s="330">
        <v>1</v>
      </c>
      <c r="L1253" s="330">
        <v>1</v>
      </c>
      <c r="M1253" s="330">
        <v>100</v>
      </c>
      <c r="N1253" s="330">
        <v>38.92</v>
      </c>
      <c r="O1253" s="330">
        <v>40</v>
      </c>
      <c r="P1253" s="330">
        <v>178.92</v>
      </c>
      <c r="Q1253" s="330" t="str">
        <v>Confirmed</v>
      </c>
      <c r="R1253" s="330" t="str">
        <v>Closed Deal</v>
      </c>
      <c r="S1253" s="330" t="str">
        <v>SSH</v>
      </c>
      <c r="T1253" s="330" t="str">
        <v>NAP</v>
      </c>
      <c r="U1253" s="330" t="str">
        <v>NAP</v>
      </c>
      <c r="V1253" s="330">
        <v>7</v>
      </c>
      <c r="W1253" s="330">
        <v>38</v>
      </c>
      <c r="X1253" s="330" t="str">
        <v>E25-03B</v>
      </c>
      <c r="Y1253" s="330">
        <v>186</v>
      </c>
      <c r="Z1253" s="330">
        <v>162</v>
      </c>
      <c r="AA1253" s="330">
        <v>24</v>
      </c>
      <c r="AB1253" s="16" t="str">
        <v>E25</v>
      </c>
    </row>
    <row r="1254" spans="1:28" x14ac:dyDescent="0.35">
      <c r="A1254" s="331">
        <v>45730</v>
      </c>
      <c r="B1254" s="330" t="str">
        <v>Searcharter</v>
      </c>
      <c r="C1254" s="330" t="str">
        <v>Distributor</v>
      </c>
      <c r="D1254" s="330" t="str">
        <v/>
      </c>
      <c r="E1254" s="330" t="str">
        <v>VYUM2</v>
      </c>
      <c r="F1254" s="330" t="str">
        <v>OW</v>
      </c>
      <c r="G1254" s="330" t="str">
        <v>Outbound</v>
      </c>
      <c r="H1254" s="330" t="str">
        <v>4S6015</v>
      </c>
      <c r="I1254" s="331" t="str">
        <v>SSH-VRN</v>
      </c>
      <c r="J1254" s="884">
        <v>45780</v>
      </c>
      <c r="K1254" s="330">
        <v>2</v>
      </c>
      <c r="L1254" s="330">
        <v>2</v>
      </c>
      <c r="M1254" s="330">
        <v>250</v>
      </c>
      <c r="N1254" s="330">
        <v>0</v>
      </c>
      <c r="O1254" s="330">
        <v>0</v>
      </c>
      <c r="P1254" s="330">
        <v>500</v>
      </c>
      <c r="Q1254" s="330" t="str">
        <v>Confirmed</v>
      </c>
      <c r="R1254" s="330" t="str">
        <v>Closed Deal</v>
      </c>
      <c r="S1254" s="330" t="str">
        <v>SSH</v>
      </c>
      <c r="T1254" s="330" t="str">
        <v>VRN</v>
      </c>
      <c r="U1254" s="330" t="str">
        <v>VRN</v>
      </c>
      <c r="V1254" s="330">
        <v>6</v>
      </c>
      <c r="W1254" s="330">
        <v>50</v>
      </c>
      <c r="X1254" s="330" t="str">
        <v>E25-05B</v>
      </c>
      <c r="Y1254" s="330">
        <v>186</v>
      </c>
      <c r="Z1254" s="330">
        <v>181</v>
      </c>
      <c r="AA1254" s="330">
        <v>5</v>
      </c>
      <c r="AB1254" s="16" t="str">
        <v>E25</v>
      </c>
    </row>
    <row r="1255" spans="1:28" x14ac:dyDescent="0.35">
      <c r="A1255" s="331">
        <v>45730</v>
      </c>
      <c r="B1255" s="330" t="str">
        <v>Searcharter</v>
      </c>
      <c r="C1255" s="330" t="str">
        <v>Distributor</v>
      </c>
      <c r="D1255" s="330" t="str">
        <v/>
      </c>
      <c r="E1255" s="330" t="str">
        <v>WL4P3</v>
      </c>
      <c r="F1255" s="330" t="str">
        <v>OW</v>
      </c>
      <c r="G1255" s="330" t="str">
        <v>Outbound</v>
      </c>
      <c r="H1255" s="330" t="str">
        <v>4S6006</v>
      </c>
      <c r="I1255" s="331" t="str">
        <v>FCO-SSH</v>
      </c>
      <c r="J1255" s="884">
        <v>45877</v>
      </c>
      <c r="K1255" s="330">
        <v>2</v>
      </c>
      <c r="L1255" s="330">
        <v>2</v>
      </c>
      <c r="M1255" s="330">
        <v>250</v>
      </c>
      <c r="N1255" s="330">
        <v>0</v>
      </c>
      <c r="O1255" s="330">
        <v>0</v>
      </c>
      <c r="P1255" s="330">
        <v>500</v>
      </c>
      <c r="Q1255" s="330" t="str">
        <v>Confirmed</v>
      </c>
      <c r="R1255" s="330" t="str">
        <v>Closed Deal</v>
      </c>
      <c r="S1255" s="330" t="str">
        <v>FCO</v>
      </c>
      <c r="T1255" s="330" t="str">
        <v>SSH</v>
      </c>
      <c r="U1255" s="330" t="str">
        <v>FCO</v>
      </c>
      <c r="V1255" s="330">
        <v>5</v>
      </c>
      <c r="W1255" s="330">
        <v>147</v>
      </c>
      <c r="X1255" s="330" t="str">
        <v>S25-15</v>
      </c>
      <c r="Y1255" s="330">
        <v>186</v>
      </c>
      <c r="Z1255" s="330">
        <v>174</v>
      </c>
      <c r="AA1255" s="330">
        <v>12</v>
      </c>
      <c r="AB1255" s="16" t="str">
        <v>S25</v>
      </c>
    </row>
    <row r="1256" spans="1:28" x14ac:dyDescent="0.35">
      <c r="A1256" s="331">
        <v>45731</v>
      </c>
      <c r="B1256" s="330" t="str">
        <v>Searcharter</v>
      </c>
      <c r="C1256" s="330" t="str">
        <v>Distributor</v>
      </c>
      <c r="D1256" s="330" t="str">
        <v/>
      </c>
      <c r="E1256" s="330" t="str">
        <v>Z3JW6</v>
      </c>
      <c r="F1256" s="330" t="str">
        <v>OW</v>
      </c>
      <c r="G1256" s="330" t="str">
        <v>Outbound</v>
      </c>
      <c r="H1256" s="330" t="str">
        <v>4S6018</v>
      </c>
      <c r="I1256" s="331" t="str">
        <v>NAP-SSH</v>
      </c>
      <c r="J1256" s="884">
        <v>45772</v>
      </c>
      <c r="K1256" s="330">
        <v>2</v>
      </c>
      <c r="L1256" s="330">
        <v>2</v>
      </c>
      <c r="M1256" s="330">
        <v>200</v>
      </c>
      <c r="N1256" s="330">
        <v>0</v>
      </c>
      <c r="O1256" s="330">
        <v>0</v>
      </c>
      <c r="P1256" s="330">
        <v>400</v>
      </c>
      <c r="Q1256" s="330" t="str">
        <v>Confirmed</v>
      </c>
      <c r="R1256" s="330" t="str">
        <v>Closed Deal</v>
      </c>
      <c r="S1256" s="330" t="str">
        <v>NAP</v>
      </c>
      <c r="T1256" s="330" t="str">
        <v>SSH</v>
      </c>
      <c r="U1256" s="330" t="str">
        <v>NAP</v>
      </c>
      <c r="V1256" s="330">
        <v>5</v>
      </c>
      <c r="W1256" s="330">
        <v>41</v>
      </c>
      <c r="X1256" s="330" t="str">
        <v>E25-08</v>
      </c>
      <c r="Y1256" s="330">
        <v>186</v>
      </c>
      <c r="Z1256" s="330">
        <v>184</v>
      </c>
      <c r="AA1256" s="330">
        <v>2</v>
      </c>
      <c r="AB1256" s="16" t="str">
        <v>E25</v>
      </c>
    </row>
    <row r="1257" spans="1:28" x14ac:dyDescent="0.35">
      <c r="A1257" s="331">
        <v>45732</v>
      </c>
      <c r="B1257" s="330" t="str">
        <v>Searcharter</v>
      </c>
      <c r="C1257" s="330" t="str">
        <v>Distributor</v>
      </c>
      <c r="D1257" s="330" t="str">
        <v/>
      </c>
      <c r="E1257" s="330" t="str">
        <v>DPR7D</v>
      </c>
      <c r="F1257" s="330" t="str">
        <v>OW</v>
      </c>
      <c r="G1257" s="330" t="str">
        <v>Outbound</v>
      </c>
      <c r="H1257" s="330" t="str">
        <v>4S6032</v>
      </c>
      <c r="I1257" s="331" t="str">
        <v>NAP-SSH</v>
      </c>
      <c r="J1257" s="884">
        <v>45760</v>
      </c>
      <c r="K1257" s="330">
        <v>1</v>
      </c>
      <c r="L1257" s="330">
        <v>1</v>
      </c>
      <c r="M1257" s="330">
        <v>150</v>
      </c>
      <c r="N1257" s="330">
        <v>0</v>
      </c>
      <c r="O1257" s="330">
        <v>0</v>
      </c>
      <c r="P1257" s="330">
        <v>150</v>
      </c>
      <c r="Q1257" s="330" t="str">
        <v>Confirmed</v>
      </c>
      <c r="R1257" s="330" t="str">
        <v>Closed Deal</v>
      </c>
      <c r="S1257" s="330" t="str">
        <v>NAP</v>
      </c>
      <c r="T1257" s="330" t="str">
        <v>SSH</v>
      </c>
      <c r="U1257" s="330" t="str">
        <v>NAP</v>
      </c>
      <c r="V1257" s="330">
        <v>7</v>
      </c>
      <c r="W1257" s="330">
        <v>28</v>
      </c>
      <c r="X1257" s="330" t="str">
        <v>E25-03B</v>
      </c>
      <c r="Y1257" s="330">
        <v>186</v>
      </c>
      <c r="Z1257" s="330">
        <v>157</v>
      </c>
      <c r="AA1257" s="330">
        <v>29</v>
      </c>
      <c r="AB1257" s="16" t="str">
        <v>E25</v>
      </c>
    </row>
    <row r="1258" spans="1:28" x14ac:dyDescent="0.35">
      <c r="A1258" s="331">
        <v>45732</v>
      </c>
      <c r="B1258" s="330" t="str">
        <v>Searcharter</v>
      </c>
      <c r="C1258" s="330" t="str">
        <v>Distributor</v>
      </c>
      <c r="D1258" s="330" t="str">
        <v/>
      </c>
      <c r="E1258" s="330" t="str">
        <v>R6UYL</v>
      </c>
      <c r="F1258" s="330" t="str">
        <v>OW</v>
      </c>
      <c r="G1258" s="330" t="str">
        <v>Outbound</v>
      </c>
      <c r="H1258" s="330" t="str">
        <v>4S6032</v>
      </c>
      <c r="I1258" s="331" t="str">
        <v>NAP-SSH</v>
      </c>
      <c r="J1258" s="884">
        <v>45760</v>
      </c>
      <c r="K1258" s="330">
        <v>4</v>
      </c>
      <c r="L1258" s="330">
        <v>4</v>
      </c>
      <c r="M1258" s="330">
        <v>150</v>
      </c>
      <c r="N1258" s="330">
        <v>0</v>
      </c>
      <c r="O1258" s="330">
        <v>0</v>
      </c>
      <c r="P1258" s="330">
        <v>600</v>
      </c>
      <c r="Q1258" s="330" t="str">
        <v>Confirmed</v>
      </c>
      <c r="R1258" s="330" t="str">
        <v>Closed Deal</v>
      </c>
      <c r="S1258" s="330" t="str">
        <v>NAP</v>
      </c>
      <c r="T1258" s="330" t="str">
        <v>SSH</v>
      </c>
      <c r="U1258" s="330" t="str">
        <v>NAP</v>
      </c>
      <c r="V1258" s="330">
        <v>7</v>
      </c>
      <c r="W1258" s="330">
        <v>28</v>
      </c>
      <c r="X1258" s="330" t="str">
        <v>E25-03B</v>
      </c>
      <c r="Y1258" s="330">
        <v>186</v>
      </c>
      <c r="Z1258" s="330">
        <v>157</v>
      </c>
      <c r="AA1258" s="330">
        <v>29</v>
      </c>
      <c r="AB1258" s="16" t="str">
        <v>E25</v>
      </c>
    </row>
    <row r="1259" spans="1:28" x14ac:dyDescent="0.35">
      <c r="A1259" s="331">
        <v>45732</v>
      </c>
      <c r="B1259" s="330" t="str">
        <v>Searcharter</v>
      </c>
      <c r="C1259" s="330" t="str">
        <v>Distributor</v>
      </c>
      <c r="D1259" s="330" t="str">
        <v/>
      </c>
      <c r="E1259" s="330" t="str">
        <v>UUU73</v>
      </c>
      <c r="F1259" s="330" t="str">
        <v>OW</v>
      </c>
      <c r="G1259" s="330" t="str">
        <v>Outbound</v>
      </c>
      <c r="H1259" s="330" t="str">
        <v>4S6005</v>
      </c>
      <c r="I1259" s="331" t="str">
        <v>SSH-MXP</v>
      </c>
      <c r="J1259" s="884">
        <v>45779</v>
      </c>
      <c r="K1259" s="330">
        <v>5</v>
      </c>
      <c r="L1259" s="330">
        <v>5</v>
      </c>
      <c r="M1259" s="330">
        <v>250</v>
      </c>
      <c r="N1259" s="330">
        <v>0</v>
      </c>
      <c r="O1259" s="330">
        <v>0</v>
      </c>
      <c r="P1259" s="330">
        <v>1250</v>
      </c>
      <c r="Q1259" s="330" t="str">
        <v>Confirmed</v>
      </c>
      <c r="R1259" s="330" t="str">
        <v>Closed Deal</v>
      </c>
      <c r="S1259" s="330" t="str">
        <v>SSH</v>
      </c>
      <c r="T1259" s="330" t="str">
        <v>MXP</v>
      </c>
      <c r="U1259" s="330" t="str">
        <v>MXP</v>
      </c>
      <c r="V1259" s="330">
        <v>5</v>
      </c>
      <c r="W1259" s="330">
        <v>47</v>
      </c>
      <c r="X1259" s="330" t="str">
        <v>E25-04</v>
      </c>
      <c r="Y1259" s="330">
        <v>186</v>
      </c>
      <c r="Z1259" s="330">
        <v>185</v>
      </c>
      <c r="AA1259" s="330">
        <v>1</v>
      </c>
      <c r="AB1259" s="16" t="str">
        <v>E25</v>
      </c>
    </row>
    <row r="1260" spans="1:28" x14ac:dyDescent="0.35">
      <c r="A1260" s="331">
        <v>45732</v>
      </c>
      <c r="B1260" s="330" t="str">
        <v>Searcharter</v>
      </c>
      <c r="C1260" s="330" t="str">
        <v>Distributor</v>
      </c>
      <c r="D1260" s="330" t="str">
        <v/>
      </c>
      <c r="E1260" s="330" t="str">
        <v>ACY6G</v>
      </c>
      <c r="F1260" s="330" t="str">
        <v>OW</v>
      </c>
      <c r="G1260" s="330" t="str">
        <v>Outbound</v>
      </c>
      <c r="H1260" s="330" t="str">
        <v>4S6005</v>
      </c>
      <c r="I1260" s="331" t="str">
        <v>SSH-MXP</v>
      </c>
      <c r="J1260" s="884">
        <v>45779</v>
      </c>
      <c r="K1260" s="330">
        <v>3</v>
      </c>
      <c r="L1260" s="330">
        <v>3</v>
      </c>
      <c r="M1260" s="330">
        <v>250</v>
      </c>
      <c r="N1260" s="330">
        <v>0</v>
      </c>
      <c r="O1260" s="330">
        <v>0</v>
      </c>
      <c r="P1260" s="330">
        <v>750</v>
      </c>
      <c r="Q1260" s="330" t="str">
        <v>Confirmed</v>
      </c>
      <c r="R1260" s="330" t="str">
        <v>Closed Deal</v>
      </c>
      <c r="S1260" s="330" t="str">
        <v>SSH</v>
      </c>
      <c r="T1260" s="330" t="str">
        <v>MXP</v>
      </c>
      <c r="U1260" s="330" t="str">
        <v>MXP</v>
      </c>
      <c r="V1260" s="330">
        <v>5</v>
      </c>
      <c r="W1260" s="330">
        <v>47</v>
      </c>
      <c r="X1260" s="330" t="str">
        <v>E25-04</v>
      </c>
      <c r="Y1260" s="330">
        <v>186</v>
      </c>
      <c r="Z1260" s="330">
        <v>185</v>
      </c>
      <c r="AA1260" s="330">
        <v>1</v>
      </c>
      <c r="AB1260" s="16" t="str">
        <v>E25</v>
      </c>
    </row>
    <row r="1261" spans="1:28" x14ac:dyDescent="0.35">
      <c r="A1261" s="331">
        <v>45732</v>
      </c>
      <c r="B1261" s="330" t="str">
        <v>Searcharter</v>
      </c>
      <c r="C1261" s="330" t="str">
        <v>Distributor</v>
      </c>
      <c r="D1261" s="330" t="str">
        <v/>
      </c>
      <c r="E1261" s="330" t="str">
        <v>LF9RA</v>
      </c>
      <c r="F1261" s="330" t="str">
        <v>OW</v>
      </c>
      <c r="G1261" s="330" t="str">
        <v>Outbound</v>
      </c>
      <c r="H1261" s="330" t="str">
        <v>4S6005</v>
      </c>
      <c r="I1261" s="331" t="str">
        <v>SSH-FCO</v>
      </c>
      <c r="J1261" s="884">
        <v>45884</v>
      </c>
      <c r="K1261" s="330">
        <v>2</v>
      </c>
      <c r="L1261" s="330">
        <v>2</v>
      </c>
      <c r="M1261" s="330">
        <v>250</v>
      </c>
      <c r="N1261" s="330">
        <v>0</v>
      </c>
      <c r="O1261" s="330">
        <v>0</v>
      </c>
      <c r="P1261" s="330">
        <v>500</v>
      </c>
      <c r="Q1261" s="330" t="str">
        <v>Confirmed</v>
      </c>
      <c r="R1261" s="330" t="str">
        <v>Closed Deal</v>
      </c>
      <c r="S1261" s="330" t="str">
        <v>SSH</v>
      </c>
      <c r="T1261" s="330" t="str">
        <v>FCO</v>
      </c>
      <c r="U1261" s="330" t="str">
        <v>FCO</v>
      </c>
      <c r="V1261" s="330">
        <v>5</v>
      </c>
      <c r="W1261" s="330">
        <v>152</v>
      </c>
      <c r="X1261" s="330" t="str">
        <v>S25-15</v>
      </c>
      <c r="Y1261" s="330">
        <v>186</v>
      </c>
      <c r="Z1261" s="330">
        <v>153</v>
      </c>
      <c r="AA1261" s="330">
        <v>33</v>
      </c>
      <c r="AB1261" s="16" t="str">
        <v>S25</v>
      </c>
    </row>
    <row r="1262" spans="1:28" x14ac:dyDescent="0.35">
      <c r="A1262" s="331">
        <v>45731</v>
      </c>
      <c r="B1262" s="330" t="str">
        <v>EuroAirlines</v>
      </c>
      <c r="C1262" s="330" t="str">
        <v>Distributor</v>
      </c>
      <c r="D1262" s="330" t="str">
        <v>AMADEUS</v>
      </c>
      <c r="E1262" s="330" t="str">
        <v>11LKCN</v>
      </c>
      <c r="F1262" s="330" t="str">
        <v>OW</v>
      </c>
      <c r="G1262" s="330" t="str">
        <v>Outbound</v>
      </c>
      <c r="H1262" s="330" t="str">
        <v>4S6006</v>
      </c>
      <c r="I1262" s="331" t="str">
        <v>FCO-SSH</v>
      </c>
      <c r="J1262" s="884">
        <v>45891</v>
      </c>
      <c r="K1262" s="330">
        <v>1</v>
      </c>
      <c r="L1262" s="330">
        <v>1</v>
      </c>
      <c r="M1262" s="330">
        <v>270</v>
      </c>
      <c r="N1262" s="330">
        <v>40.69</v>
      </c>
      <c r="O1262" s="330">
        <v>40</v>
      </c>
      <c r="P1262" s="330">
        <v>350.69</v>
      </c>
      <c r="Q1262" s="330" t="str">
        <v>Confirmed</v>
      </c>
      <c r="R1262" s="330" t="str">
        <v>Closed Deal</v>
      </c>
      <c r="S1262" s="330" t="str">
        <v>FCO</v>
      </c>
      <c r="T1262" s="330" t="str">
        <v>SSH</v>
      </c>
      <c r="U1262" s="330" t="str">
        <v>FCO</v>
      </c>
      <c r="V1262" s="330">
        <v>5</v>
      </c>
      <c r="W1262" s="330">
        <v>160</v>
      </c>
      <c r="X1262" s="330" t="str">
        <v>S25-15</v>
      </c>
      <c r="Y1262" s="330">
        <v>186</v>
      </c>
      <c r="Z1262" s="330">
        <v>144</v>
      </c>
      <c r="AA1262" s="330">
        <v>42</v>
      </c>
      <c r="AB1262" s="16" t="str">
        <v>S25</v>
      </c>
    </row>
    <row r="1263" spans="1:28" x14ac:dyDescent="0.35">
      <c r="A1263" s="331">
        <v>45731</v>
      </c>
      <c r="B1263" s="330" t="str">
        <v>EuroAirlines</v>
      </c>
      <c r="C1263" s="330" t="str">
        <v>Distributor</v>
      </c>
      <c r="D1263" s="330" t="str">
        <v>AMADEUS</v>
      </c>
      <c r="E1263" s="330" t="str">
        <v>11LKCZ</v>
      </c>
      <c r="F1263" s="330" t="str">
        <v>OW</v>
      </c>
      <c r="G1263" s="330" t="str">
        <v>Outbound</v>
      </c>
      <c r="H1263" s="330" t="str">
        <v>4S6005</v>
      </c>
      <c r="I1263" s="331" t="str">
        <v>SSH-FCO</v>
      </c>
      <c r="J1263" s="884">
        <v>45898</v>
      </c>
      <c r="K1263" s="330">
        <v>1</v>
      </c>
      <c r="L1263" s="330">
        <v>1</v>
      </c>
      <c r="M1263" s="330">
        <v>270</v>
      </c>
      <c r="N1263" s="330">
        <v>37.72</v>
      </c>
      <c r="O1263" s="330">
        <v>40</v>
      </c>
      <c r="P1263" s="330">
        <v>347.72</v>
      </c>
      <c r="Q1263" s="330" t="str">
        <v>Confirmed</v>
      </c>
      <c r="R1263" s="330" t="str">
        <v>Closed Deal</v>
      </c>
      <c r="S1263" s="330" t="str">
        <v>SSH</v>
      </c>
      <c r="T1263" s="330" t="str">
        <v>FCO</v>
      </c>
      <c r="U1263" s="330" t="str">
        <v>FCO</v>
      </c>
      <c r="V1263" s="330">
        <v>5</v>
      </c>
      <c r="W1263" s="330">
        <v>167</v>
      </c>
      <c r="X1263" s="330" t="str">
        <v>S25-15</v>
      </c>
      <c r="Y1263" s="330">
        <v>186</v>
      </c>
      <c r="Z1263" s="330">
        <v>179</v>
      </c>
      <c r="AA1263" s="330">
        <v>7</v>
      </c>
      <c r="AB1263" s="16" t="str">
        <v>S25</v>
      </c>
    </row>
    <row r="1264" spans="1:28" x14ac:dyDescent="0.35">
      <c r="A1264" s="331">
        <v>45731</v>
      </c>
      <c r="B1264" s="330" t="str">
        <v>EuroAirlines</v>
      </c>
      <c r="C1264" s="330" t="str">
        <v>Distributor</v>
      </c>
      <c r="D1264" s="330" t="str">
        <v>AMADEUS</v>
      </c>
      <c r="E1264" s="330" t="str">
        <v>11LKCN</v>
      </c>
      <c r="F1264" s="330" t="str">
        <v>OW</v>
      </c>
      <c r="G1264" s="330" t="str">
        <v>Outbound</v>
      </c>
      <c r="H1264" s="330" t="str">
        <v>4S6006</v>
      </c>
      <c r="I1264" s="331" t="str">
        <v>FCO-SSH</v>
      </c>
      <c r="J1264" s="884">
        <v>45891</v>
      </c>
      <c r="K1264" s="330">
        <v>1</v>
      </c>
      <c r="L1264" s="330">
        <v>1</v>
      </c>
      <c r="M1264" s="330">
        <v>270</v>
      </c>
      <c r="N1264" s="330">
        <v>40.69</v>
      </c>
      <c r="O1264" s="330">
        <v>40</v>
      </c>
      <c r="P1264" s="330">
        <v>350.69</v>
      </c>
      <c r="Q1264" s="330" t="str">
        <v>Confirmed</v>
      </c>
      <c r="R1264" s="330" t="str">
        <v>Closed Deal</v>
      </c>
      <c r="S1264" s="330" t="str">
        <v>FCO</v>
      </c>
      <c r="T1264" s="330" t="str">
        <v>SSH</v>
      </c>
      <c r="U1264" s="330" t="str">
        <v>FCO</v>
      </c>
      <c r="V1264" s="330">
        <v>5</v>
      </c>
      <c r="W1264" s="330">
        <v>160</v>
      </c>
      <c r="X1264" s="330" t="str">
        <v>S25-15</v>
      </c>
      <c r="Y1264" s="330">
        <v>186</v>
      </c>
      <c r="Z1264" s="330">
        <v>144</v>
      </c>
      <c r="AA1264" s="330">
        <v>42</v>
      </c>
      <c r="AB1264" s="16" t="str">
        <v>S25</v>
      </c>
    </row>
    <row r="1265" spans="1:28" x14ac:dyDescent="0.35">
      <c r="A1265" s="331">
        <v>45731</v>
      </c>
      <c r="B1265" s="330" t="str">
        <v>EuroAirlines</v>
      </c>
      <c r="C1265" s="330" t="str">
        <v>Distributor</v>
      </c>
      <c r="D1265" s="330" t="str">
        <v>AMADEUS</v>
      </c>
      <c r="E1265" s="330" t="str">
        <v>11LKCZ</v>
      </c>
      <c r="F1265" s="330" t="str">
        <v>OW</v>
      </c>
      <c r="G1265" s="330" t="str">
        <v>Outbound</v>
      </c>
      <c r="H1265" s="330" t="str">
        <v>4S6005</v>
      </c>
      <c r="I1265" s="331" t="str">
        <v>SSH-FCO</v>
      </c>
      <c r="J1265" s="884">
        <v>45898</v>
      </c>
      <c r="K1265" s="330">
        <v>1</v>
      </c>
      <c r="L1265" s="330">
        <v>1</v>
      </c>
      <c r="M1265" s="330">
        <v>270</v>
      </c>
      <c r="N1265" s="330">
        <v>37.72</v>
      </c>
      <c r="O1265" s="330">
        <v>40</v>
      </c>
      <c r="P1265" s="330">
        <v>347.72</v>
      </c>
      <c r="Q1265" s="330" t="str">
        <v>Confirmed</v>
      </c>
      <c r="R1265" s="330" t="str">
        <v>Closed Deal</v>
      </c>
      <c r="S1265" s="330" t="str">
        <v>SSH</v>
      </c>
      <c r="T1265" s="330" t="str">
        <v>FCO</v>
      </c>
      <c r="U1265" s="330" t="str">
        <v>FCO</v>
      </c>
      <c r="V1265" s="330">
        <v>5</v>
      </c>
      <c r="W1265" s="330">
        <v>167</v>
      </c>
      <c r="X1265" s="330" t="str">
        <v>S25-15</v>
      </c>
      <c r="Y1265" s="330">
        <v>186</v>
      </c>
      <c r="Z1265" s="330">
        <v>179</v>
      </c>
      <c r="AA1265" s="330">
        <v>7</v>
      </c>
      <c r="AB1265" s="16" t="str">
        <v>S25</v>
      </c>
    </row>
    <row r="1266" spans="1:28" x14ac:dyDescent="0.35">
      <c r="A1266" s="331">
        <v>45733</v>
      </c>
      <c r="B1266" s="330" t="str">
        <v>Genius</v>
      </c>
      <c r="C1266" s="330" t="str">
        <v>Distributor</v>
      </c>
      <c r="D1266" s="330" t="str">
        <v/>
      </c>
      <c r="E1266" s="330" t="str">
        <v/>
      </c>
      <c r="F1266" s="330" t="str">
        <v>OW</v>
      </c>
      <c r="G1266" s="330" t="str">
        <v>Outbound</v>
      </c>
      <c r="H1266" s="330" t="str">
        <v>4S6031</v>
      </c>
      <c r="I1266" s="331" t="str">
        <v>SSH-NAP</v>
      </c>
      <c r="J1266" s="884">
        <v>45781</v>
      </c>
      <c r="K1266" s="330">
        <v>2</v>
      </c>
      <c r="L1266" s="330">
        <v>2</v>
      </c>
      <c r="M1266" s="330">
        <v>315</v>
      </c>
      <c r="N1266" s="330">
        <v>0</v>
      </c>
      <c r="O1266" s="330">
        <v>0</v>
      </c>
      <c r="P1266" s="330">
        <v>630</v>
      </c>
      <c r="Q1266" s="330" t="str">
        <v>Confirmed</v>
      </c>
      <c r="R1266" s="330" t="str">
        <v>Closed Deal</v>
      </c>
      <c r="S1266" s="330" t="str">
        <v>SSH</v>
      </c>
      <c r="T1266" s="330" t="str">
        <v>NAP</v>
      </c>
      <c r="U1266" s="330" t="str">
        <v>NAP</v>
      </c>
      <c r="V1266" s="330">
        <v>7</v>
      </c>
      <c r="W1266" s="330">
        <v>48</v>
      </c>
      <c r="X1266" s="330" t="str">
        <v>E25-03B</v>
      </c>
      <c r="Y1266" s="330">
        <v>186</v>
      </c>
      <c r="Z1266" s="330">
        <v>187</v>
      </c>
      <c r="AA1266" s="330">
        <v>-1</v>
      </c>
      <c r="AB1266" s="16" t="str">
        <v>E25</v>
      </c>
    </row>
    <row r="1267" spans="1:28" x14ac:dyDescent="0.35">
      <c r="A1267" s="331">
        <v>45733</v>
      </c>
      <c r="B1267" s="330" t="str">
        <v>Genius</v>
      </c>
      <c r="C1267" s="330" t="str">
        <v>Distributor</v>
      </c>
      <c r="D1267" s="330" t="str">
        <v/>
      </c>
      <c r="E1267" s="330" t="str">
        <v/>
      </c>
      <c r="F1267" s="330" t="str">
        <v>OW</v>
      </c>
      <c r="G1267" s="330" t="str">
        <v>Outbound</v>
      </c>
      <c r="H1267" s="330" t="str">
        <v>4S6006</v>
      </c>
      <c r="I1267" s="331" t="str">
        <v>MXP-SSH</v>
      </c>
      <c r="J1267" s="884">
        <v>45772</v>
      </c>
      <c r="K1267" s="330">
        <v>5</v>
      </c>
      <c r="L1267" s="330">
        <v>5</v>
      </c>
      <c r="M1267" s="330">
        <v>200</v>
      </c>
      <c r="N1267" s="330">
        <v>0</v>
      </c>
      <c r="O1267" s="330">
        <v>0</v>
      </c>
      <c r="P1267" s="330">
        <v>1000</v>
      </c>
      <c r="Q1267" s="330" t="str">
        <v>Confirmed</v>
      </c>
      <c r="R1267" s="330" t="str">
        <v>Closed Deal</v>
      </c>
      <c r="S1267" s="330" t="str">
        <v>MXP</v>
      </c>
      <c r="T1267" s="330" t="str">
        <v>SSH</v>
      </c>
      <c r="U1267" s="330" t="str">
        <v>MXP</v>
      </c>
      <c r="V1267" s="330">
        <v>5</v>
      </c>
      <c r="W1267" s="330">
        <v>39</v>
      </c>
      <c r="X1267" s="330" t="str">
        <v>E25-04</v>
      </c>
      <c r="Y1267" s="330">
        <v>186</v>
      </c>
      <c r="Z1267" s="330">
        <v>180</v>
      </c>
      <c r="AA1267" s="330">
        <v>6</v>
      </c>
      <c r="AB1267" s="16" t="str">
        <v>E25</v>
      </c>
    </row>
    <row r="1268" spans="1:28" x14ac:dyDescent="0.35">
      <c r="A1268" s="331">
        <v>45733</v>
      </c>
      <c r="B1268" s="330" t="str">
        <v>Genius</v>
      </c>
      <c r="C1268" s="330" t="str">
        <v>Distributor</v>
      </c>
      <c r="D1268" s="330" t="str">
        <v/>
      </c>
      <c r="E1268" s="330" t="str">
        <v/>
      </c>
      <c r="F1268" s="330" t="str">
        <v>OW</v>
      </c>
      <c r="G1268" s="330" t="str">
        <v>Outbound</v>
      </c>
      <c r="H1268" s="330" t="str">
        <v>4S6005</v>
      </c>
      <c r="I1268" s="331" t="str">
        <v>SSH-MXP</v>
      </c>
      <c r="J1268" s="884">
        <v>45779</v>
      </c>
      <c r="K1268" s="330">
        <v>8</v>
      </c>
      <c r="L1268" s="330">
        <v>8</v>
      </c>
      <c r="M1268" s="330">
        <v>200</v>
      </c>
      <c r="N1268" s="330">
        <v>0</v>
      </c>
      <c r="O1268" s="330">
        <v>0</v>
      </c>
      <c r="P1268" s="330">
        <v>1600</v>
      </c>
      <c r="Q1268" s="330" t="str">
        <v>Confirmed</v>
      </c>
      <c r="R1268" s="330" t="str">
        <v>Closed Deal</v>
      </c>
      <c r="S1268" s="330" t="str">
        <v>SSH</v>
      </c>
      <c r="T1268" s="330" t="str">
        <v>MXP</v>
      </c>
      <c r="U1268" s="330" t="str">
        <v>MXP</v>
      </c>
      <c r="V1268" s="330">
        <v>5</v>
      </c>
      <c r="W1268" s="330">
        <v>46</v>
      </c>
      <c r="X1268" s="330" t="str">
        <v>E25-04</v>
      </c>
      <c r="Y1268" s="330">
        <v>186</v>
      </c>
      <c r="Z1268" s="330">
        <v>185</v>
      </c>
      <c r="AA1268" s="330">
        <v>1</v>
      </c>
      <c r="AB1268" s="16" t="str">
        <v>E25</v>
      </c>
    </row>
    <row r="1269" spans="1:28" x14ac:dyDescent="0.35">
      <c r="A1269" s="331">
        <v>45733</v>
      </c>
      <c r="B1269" s="330" t="str">
        <v>Genius</v>
      </c>
      <c r="C1269" s="330" t="str">
        <v>Distributor</v>
      </c>
      <c r="D1269" s="330" t="str">
        <v/>
      </c>
      <c r="E1269" s="330" t="str">
        <v/>
      </c>
      <c r="F1269" s="330" t="str">
        <v>OW</v>
      </c>
      <c r="G1269" s="330" t="str">
        <v>Outbound</v>
      </c>
      <c r="H1269" s="330" t="str">
        <v>SE5446</v>
      </c>
      <c r="I1269" s="331" t="str">
        <v>SSH-NAP</v>
      </c>
      <c r="J1269" s="884">
        <v>45779</v>
      </c>
      <c r="K1269" s="330">
        <v>6</v>
      </c>
      <c r="L1269" s="330">
        <v>6</v>
      </c>
      <c r="M1269" s="330">
        <v>200</v>
      </c>
      <c r="N1269" s="330">
        <v>0</v>
      </c>
      <c r="O1269" s="330">
        <v>0</v>
      </c>
      <c r="P1269" s="330">
        <v>1200</v>
      </c>
      <c r="Q1269" s="330" t="str">
        <v>Confirmed</v>
      </c>
      <c r="R1269" s="330" t="str">
        <v>Closed Deal</v>
      </c>
      <c r="S1269" s="330" t="str">
        <v>SSH</v>
      </c>
      <c r="T1269" s="330" t="str">
        <v>NAP</v>
      </c>
      <c r="U1269" s="330" t="str">
        <v>NAP</v>
      </c>
      <c r="V1269" s="330">
        <v>5</v>
      </c>
      <c r="W1269" s="330">
        <v>46</v>
      </c>
      <c r="X1269" s="330" t="str">
        <v>E25-09B</v>
      </c>
      <c r="Y1269" s="330">
        <v>77</v>
      </c>
      <c r="Z1269" s="330">
        <v>76</v>
      </c>
      <c r="AA1269" s="330">
        <v>1</v>
      </c>
      <c r="AB1269" s="16" t="str">
        <v>E25</v>
      </c>
    </row>
    <row r="1270" spans="1:28" x14ac:dyDescent="0.35">
      <c r="A1270" s="331">
        <v>45733</v>
      </c>
      <c r="B1270" s="330" t="str">
        <v>Nicolaus S.P.A</v>
      </c>
      <c r="C1270" s="330" t="str">
        <v>Tour Operator</v>
      </c>
      <c r="D1270" s="330" t="str">
        <v/>
      </c>
      <c r="E1270" s="330" t="str">
        <v/>
      </c>
      <c r="F1270" s="330" t="str">
        <v>RT</v>
      </c>
      <c r="G1270" s="330" t="str">
        <v>Outbound</v>
      </c>
      <c r="H1270" s="330" t="str">
        <v>4S6004</v>
      </c>
      <c r="I1270" s="331" t="str">
        <v>BRI-SSH</v>
      </c>
      <c r="J1270" s="884">
        <v>45836</v>
      </c>
      <c r="K1270" s="330">
        <v>40</v>
      </c>
      <c r="L1270" s="330">
        <v>40</v>
      </c>
      <c r="M1270" s="330">
        <v>170</v>
      </c>
      <c r="N1270" s="330">
        <v>0</v>
      </c>
      <c r="O1270" s="330">
        <v>0</v>
      </c>
      <c r="P1270" s="330">
        <v>6800</v>
      </c>
      <c r="Q1270" s="330" t="str">
        <v>Confirmed</v>
      </c>
      <c r="R1270" s="330" t="str">
        <v>Signed</v>
      </c>
      <c r="S1270" s="330" t="str">
        <v>BRI</v>
      </c>
      <c r="T1270" s="330" t="str">
        <v>SSH</v>
      </c>
      <c r="U1270" s="330" t="str">
        <v>BRI</v>
      </c>
      <c r="V1270" s="330">
        <v>6</v>
      </c>
      <c r="W1270" s="330">
        <v>103</v>
      </c>
      <c r="X1270" s="330" t="str">
        <v>S25-01</v>
      </c>
      <c r="Y1270" s="330">
        <v>186</v>
      </c>
      <c r="Z1270" s="330">
        <v>166</v>
      </c>
      <c r="AA1270" s="330">
        <v>20</v>
      </c>
      <c r="AB1270" s="16" t="str">
        <v>S25</v>
      </c>
    </row>
    <row r="1271" spans="1:28" x14ac:dyDescent="0.35">
      <c r="A1271" s="331">
        <v>45733</v>
      </c>
      <c r="B1271" s="330" t="str">
        <v>Nicolaus S.P.A</v>
      </c>
      <c r="C1271" s="330" t="str">
        <v>Tour Operator</v>
      </c>
      <c r="D1271" s="330" t="str">
        <v/>
      </c>
      <c r="E1271" s="330" t="str">
        <v/>
      </c>
      <c r="F1271" s="330" t="str">
        <v>RT</v>
      </c>
      <c r="G1271" s="330" t="str">
        <v>Inbound</v>
      </c>
      <c r="H1271" s="330" t="str">
        <v>4S6003</v>
      </c>
      <c r="I1271" s="331" t="str">
        <v>SSH-BRI</v>
      </c>
      <c r="J1271" s="884">
        <v>45843</v>
      </c>
      <c r="K1271" s="330">
        <v>40</v>
      </c>
      <c r="L1271" s="330">
        <v>40</v>
      </c>
      <c r="M1271" s="330">
        <v>170</v>
      </c>
      <c r="N1271" s="330">
        <v>0</v>
      </c>
      <c r="O1271" s="330">
        <v>0</v>
      </c>
      <c r="P1271" s="330">
        <v>6800</v>
      </c>
      <c r="Q1271" s="330" t="str">
        <v>Confirmed</v>
      </c>
      <c r="R1271" s="330" t="str">
        <v>Signed</v>
      </c>
      <c r="S1271" s="330" t="str">
        <v>SSH</v>
      </c>
      <c r="T1271" s="330" t="str">
        <v>BRI</v>
      </c>
      <c r="U1271" s="330" t="str">
        <v>BRI</v>
      </c>
      <c r="V1271" s="330">
        <v>6</v>
      </c>
      <c r="W1271" s="330">
        <v>110</v>
      </c>
      <c r="X1271" s="330" t="str">
        <v>S25-01</v>
      </c>
      <c r="Y1271" s="330">
        <v>186</v>
      </c>
      <c r="Z1271" s="330">
        <v>166</v>
      </c>
      <c r="AA1271" s="330">
        <v>20</v>
      </c>
      <c r="AB1271" s="16" t="str">
        <v>S25</v>
      </c>
    </row>
    <row r="1272" spans="1:28" x14ac:dyDescent="0.35">
      <c r="A1272" s="331">
        <v>45733</v>
      </c>
      <c r="B1272" s="330" t="str">
        <v>Searcharter</v>
      </c>
      <c r="C1272" s="330" t="str">
        <v>Distributor</v>
      </c>
      <c r="D1272" s="330" t="str">
        <v/>
      </c>
      <c r="E1272" s="330" t="str">
        <v>DGZU9</v>
      </c>
      <c r="F1272" s="330" t="str">
        <v>OW</v>
      </c>
      <c r="G1272" s="330" t="str">
        <v>Outbound</v>
      </c>
      <c r="H1272" s="330" t="str">
        <v>UJ6001</v>
      </c>
      <c r="I1272" s="331" t="str">
        <v>SSH-VRN</v>
      </c>
      <c r="J1272" s="884">
        <v>45892</v>
      </c>
      <c r="K1272" s="330">
        <v>2</v>
      </c>
      <c r="L1272" s="330">
        <v>2</v>
      </c>
      <c r="M1272" s="330">
        <v>350</v>
      </c>
      <c r="N1272" s="330">
        <v>0</v>
      </c>
      <c r="O1272" s="330">
        <v>0</v>
      </c>
      <c r="P1272" s="330">
        <v>700</v>
      </c>
      <c r="Q1272" s="330" t="str">
        <v>Confirmed</v>
      </c>
      <c r="R1272" s="330" t="str">
        <v>Closed Deal</v>
      </c>
      <c r="S1272" s="330" t="str">
        <v>SSH</v>
      </c>
      <c r="T1272" s="330" t="str">
        <v>VRN</v>
      </c>
      <c r="U1272" s="330" t="str">
        <v>VRN</v>
      </c>
      <c r="V1272" s="330">
        <v>6</v>
      </c>
      <c r="W1272" s="330">
        <v>159</v>
      </c>
      <c r="X1272" s="330" t="str">
        <v>S25-04</v>
      </c>
      <c r="Y1272" s="330">
        <v>218</v>
      </c>
      <c r="Z1272" s="330">
        <v>243</v>
      </c>
      <c r="AA1272" s="330">
        <v>-25</v>
      </c>
      <c r="AB1272" s="16" t="str">
        <v>S25</v>
      </c>
    </row>
    <row r="1273" spans="1:28" x14ac:dyDescent="0.35">
      <c r="A1273" s="331">
        <v>45733</v>
      </c>
      <c r="B1273" s="330" t="str">
        <v>Searcharter</v>
      </c>
      <c r="C1273" s="330" t="str">
        <v>Distributor</v>
      </c>
      <c r="D1273" s="330" t="str">
        <v/>
      </c>
      <c r="E1273" s="330" t="str">
        <v>WJGN2</v>
      </c>
      <c r="F1273" s="330" t="str">
        <v>RT</v>
      </c>
      <c r="G1273" s="330" t="str">
        <v>Outbound</v>
      </c>
      <c r="H1273" s="330" t="str">
        <v>4S6032</v>
      </c>
      <c r="I1273" s="331" t="str">
        <v>NAP-SSH</v>
      </c>
      <c r="J1273" s="884">
        <v>45760</v>
      </c>
      <c r="K1273" s="330">
        <v>2</v>
      </c>
      <c r="L1273" s="330">
        <v>2</v>
      </c>
      <c r="M1273" s="330">
        <v>145</v>
      </c>
      <c r="N1273" s="330">
        <v>0</v>
      </c>
      <c r="O1273" s="330">
        <v>0</v>
      </c>
      <c r="P1273" s="330">
        <v>290</v>
      </c>
      <c r="Q1273" s="330" t="str">
        <v>Confirmed</v>
      </c>
      <c r="R1273" s="330" t="str">
        <v>Closed Deal</v>
      </c>
      <c r="S1273" s="330" t="str">
        <v>NAP</v>
      </c>
      <c r="T1273" s="330" t="str">
        <v>SSH</v>
      </c>
      <c r="U1273" s="330" t="str">
        <v>NAP</v>
      </c>
      <c r="V1273" s="330">
        <v>7</v>
      </c>
      <c r="W1273" s="330">
        <v>27</v>
      </c>
      <c r="X1273" s="330" t="str">
        <v>E25-03B</v>
      </c>
      <c r="Y1273" s="330">
        <v>186</v>
      </c>
      <c r="Z1273" s="330">
        <v>157</v>
      </c>
      <c r="AA1273" s="330">
        <v>29</v>
      </c>
      <c r="AB1273" s="16" t="str">
        <v>E25</v>
      </c>
    </row>
    <row r="1274" spans="1:28" x14ac:dyDescent="0.35">
      <c r="A1274" s="331">
        <v>45733</v>
      </c>
      <c r="B1274" s="330" t="str">
        <v>Searcharter</v>
      </c>
      <c r="C1274" s="330" t="str">
        <v>Distributor</v>
      </c>
      <c r="D1274" s="330" t="str">
        <v/>
      </c>
      <c r="E1274" s="330" t="str">
        <v>WJGN2</v>
      </c>
      <c r="F1274" s="330" t="str">
        <v>RT</v>
      </c>
      <c r="G1274" s="330" t="str">
        <v>Inbound</v>
      </c>
      <c r="H1274" s="330" t="str">
        <v>4S6031</v>
      </c>
      <c r="I1274" s="331" t="str">
        <v>SSH-NAP</v>
      </c>
      <c r="J1274" s="884">
        <v>45767</v>
      </c>
      <c r="K1274" s="330">
        <v>2</v>
      </c>
      <c r="L1274" s="330">
        <v>2</v>
      </c>
      <c r="M1274" s="330">
        <v>145</v>
      </c>
      <c r="N1274" s="330">
        <v>0</v>
      </c>
      <c r="O1274" s="330">
        <v>0</v>
      </c>
      <c r="P1274" s="330">
        <v>290</v>
      </c>
      <c r="Q1274" s="330" t="str">
        <v>Confirmed</v>
      </c>
      <c r="R1274" s="330" t="str">
        <v>Closed Deal</v>
      </c>
      <c r="S1274" s="330" t="str">
        <v>SSH</v>
      </c>
      <c r="T1274" s="330" t="str">
        <v>NAP</v>
      </c>
      <c r="U1274" s="330" t="str">
        <v>NAP</v>
      </c>
      <c r="V1274" s="330">
        <v>7</v>
      </c>
      <c r="W1274" s="330">
        <v>34</v>
      </c>
      <c r="X1274" s="330" t="str">
        <v>E25-03B</v>
      </c>
      <c r="Y1274" s="330">
        <v>186</v>
      </c>
      <c r="Z1274" s="330">
        <v>162</v>
      </c>
      <c r="AA1274" s="330">
        <v>24</v>
      </c>
      <c r="AB1274" s="16" t="str">
        <v>E25</v>
      </c>
    </row>
    <row r="1275" spans="1:28" x14ac:dyDescent="0.35">
      <c r="A1275" s="331">
        <v>45733</v>
      </c>
      <c r="B1275" s="330" t="str">
        <v>Searcharter</v>
      </c>
      <c r="C1275" s="330" t="str">
        <v>Distributor</v>
      </c>
      <c r="D1275" s="330" t="str">
        <v/>
      </c>
      <c r="E1275" s="330" t="str">
        <v>WDJGT</v>
      </c>
      <c r="F1275" s="330" t="str">
        <v>OW</v>
      </c>
      <c r="G1275" s="330" t="str">
        <v>Outbound</v>
      </c>
      <c r="H1275" s="330" t="str">
        <v>4S6005</v>
      </c>
      <c r="I1275" s="331" t="str">
        <v>SSH-MXP</v>
      </c>
      <c r="J1275" s="884">
        <v>45779</v>
      </c>
      <c r="K1275" s="330">
        <v>2</v>
      </c>
      <c r="L1275" s="330">
        <v>2</v>
      </c>
      <c r="M1275" s="330">
        <v>250</v>
      </c>
      <c r="N1275" s="330">
        <v>0</v>
      </c>
      <c r="O1275" s="330">
        <v>0</v>
      </c>
      <c r="P1275" s="330">
        <v>500</v>
      </c>
      <c r="Q1275" s="330" t="str">
        <v>Confirmed</v>
      </c>
      <c r="R1275" s="330" t="str">
        <v>Closed Deal</v>
      </c>
      <c r="S1275" s="330" t="str">
        <v>SSH</v>
      </c>
      <c r="T1275" s="330" t="str">
        <v>MXP</v>
      </c>
      <c r="U1275" s="330" t="str">
        <v>MXP</v>
      </c>
      <c r="V1275" s="330">
        <v>5</v>
      </c>
      <c r="W1275" s="330">
        <v>46</v>
      </c>
      <c r="X1275" s="330" t="str">
        <v>E25-04</v>
      </c>
      <c r="Y1275" s="330">
        <v>186</v>
      </c>
      <c r="Z1275" s="330">
        <v>185</v>
      </c>
      <c r="AA1275" s="330">
        <v>1</v>
      </c>
      <c r="AB1275" s="16" t="str">
        <v>E25</v>
      </c>
    </row>
    <row r="1276" spans="1:28" x14ac:dyDescent="0.35">
      <c r="A1276" s="331">
        <v>45734</v>
      </c>
      <c r="B1276" s="330" t="str">
        <v>Present Viaggi</v>
      </c>
      <c r="C1276" s="330" t="str">
        <v>Tour Operator</v>
      </c>
      <c r="D1276" s="330" t="str">
        <v/>
      </c>
      <c r="E1276" s="330" t="str">
        <v/>
      </c>
      <c r="F1276" s="330" t="str">
        <v>RT</v>
      </c>
      <c r="G1276" s="330" t="str">
        <v>Outbound</v>
      </c>
      <c r="H1276" s="330" t="str">
        <v>SE5448</v>
      </c>
      <c r="I1276" s="331" t="str">
        <v>CAG-SSH</v>
      </c>
      <c r="J1276" s="884">
        <v>45772</v>
      </c>
      <c r="K1276" s="330">
        <v>20</v>
      </c>
      <c r="L1276" s="330">
        <v>20</v>
      </c>
      <c r="M1276" s="330">
        <v>280</v>
      </c>
      <c r="N1276" s="330">
        <v>0</v>
      </c>
      <c r="O1276" s="330">
        <v>0</v>
      </c>
      <c r="P1276" s="330">
        <v>5600</v>
      </c>
      <c r="Q1276" s="330" t="str">
        <v>Confirmed</v>
      </c>
      <c r="R1276" s="330" t="str">
        <v>Signed</v>
      </c>
      <c r="S1276" s="330" t="str">
        <v>CAG</v>
      </c>
      <c r="T1276" s="330" t="str">
        <v>SSH</v>
      </c>
      <c r="U1276" s="330" t="str">
        <v>CAG</v>
      </c>
      <c r="V1276" s="330">
        <v>5</v>
      </c>
      <c r="W1276" s="330">
        <v>38</v>
      </c>
      <c r="X1276" s="330" t="str">
        <v>E25-09A</v>
      </c>
      <c r="Y1276" s="330">
        <v>110</v>
      </c>
      <c r="Z1276" s="330">
        <v>102</v>
      </c>
      <c r="AA1276" s="330">
        <v>8</v>
      </c>
      <c r="AB1276" s="16" t="str">
        <v>E25</v>
      </c>
    </row>
    <row r="1277" spans="1:28" x14ac:dyDescent="0.35">
      <c r="A1277" s="331">
        <v>45734</v>
      </c>
      <c r="B1277" s="330" t="str">
        <v>Present Viaggi</v>
      </c>
      <c r="C1277" s="330" t="str">
        <v>Tour Operator</v>
      </c>
      <c r="D1277" s="330" t="str">
        <v/>
      </c>
      <c r="E1277" s="330" t="str">
        <v/>
      </c>
      <c r="F1277" s="330" t="str">
        <v>RT</v>
      </c>
      <c r="G1277" s="330" t="str">
        <v>Inbound</v>
      </c>
      <c r="H1277" s="330" t="str">
        <v>SE5446</v>
      </c>
      <c r="I1277" s="331" t="str">
        <v>SSH-CAG</v>
      </c>
      <c r="J1277" s="884">
        <v>45779</v>
      </c>
      <c r="K1277" s="330">
        <v>16</v>
      </c>
      <c r="L1277" s="330">
        <v>16</v>
      </c>
      <c r="M1277" s="330">
        <v>280</v>
      </c>
      <c r="N1277" s="330">
        <v>0</v>
      </c>
      <c r="O1277" s="330">
        <v>0</v>
      </c>
      <c r="P1277" s="330">
        <v>4480</v>
      </c>
      <c r="Q1277" s="330" t="str">
        <v>Confirmed</v>
      </c>
      <c r="R1277" s="330" t="str">
        <v>Signed</v>
      </c>
      <c r="S1277" s="330" t="str">
        <v>SSH</v>
      </c>
      <c r="T1277" s="330" t="str">
        <v>CAG</v>
      </c>
      <c r="U1277" s="330" t="str">
        <v>CAG</v>
      </c>
      <c r="V1277" s="330">
        <v>5</v>
      </c>
      <c r="W1277" s="330">
        <v>45</v>
      </c>
      <c r="X1277" s="330" t="str">
        <v>E25-09A</v>
      </c>
      <c r="Y1277" s="330">
        <v>98</v>
      </c>
      <c r="Z1277" s="330">
        <v>98</v>
      </c>
      <c r="AA1277" s="330">
        <v>0</v>
      </c>
      <c r="AB1277" s="16" t="str">
        <v>E25</v>
      </c>
    </row>
    <row r="1278" spans="1:28" x14ac:dyDescent="0.35">
      <c r="A1278" s="331">
        <v>45734</v>
      </c>
      <c r="B1278" s="330" t="str">
        <v>Genius</v>
      </c>
      <c r="C1278" s="330" t="str">
        <v>Distributor</v>
      </c>
      <c r="D1278" s="330" t="str">
        <v/>
      </c>
      <c r="E1278" s="330" t="str">
        <v/>
      </c>
      <c r="F1278" s="330" t="str">
        <v>OW</v>
      </c>
      <c r="G1278" s="330" t="str">
        <v>Outbound</v>
      </c>
      <c r="H1278" s="330" t="str">
        <v>4S6005</v>
      </c>
      <c r="I1278" s="331" t="str">
        <v>SSH-FCO</v>
      </c>
      <c r="J1278" s="884">
        <v>45891</v>
      </c>
      <c r="K1278" s="330">
        <v>2</v>
      </c>
      <c r="L1278" s="330">
        <v>2</v>
      </c>
      <c r="M1278" s="330">
        <v>250</v>
      </c>
      <c r="N1278" s="330">
        <v>0</v>
      </c>
      <c r="O1278" s="330">
        <v>0</v>
      </c>
      <c r="P1278" s="330">
        <v>500</v>
      </c>
      <c r="Q1278" s="330" t="str">
        <v>Confirmed</v>
      </c>
      <c r="R1278" s="330" t="str">
        <v>Closed Deal</v>
      </c>
      <c r="S1278" s="330" t="str">
        <v>SSH</v>
      </c>
      <c r="T1278" s="330" t="str">
        <v>FCO</v>
      </c>
      <c r="U1278" s="330" t="str">
        <v>FCO</v>
      </c>
      <c r="V1278" s="330">
        <v>5</v>
      </c>
      <c r="W1278" s="330">
        <v>157</v>
      </c>
      <c r="X1278" s="330" t="str">
        <v>S25-15</v>
      </c>
      <c r="Y1278" s="330">
        <v>186</v>
      </c>
      <c r="Z1278" s="330">
        <v>186</v>
      </c>
      <c r="AA1278" s="330">
        <v>0</v>
      </c>
      <c r="AB1278" s="16" t="str">
        <v>S25</v>
      </c>
    </row>
    <row r="1279" spans="1:28" x14ac:dyDescent="0.35">
      <c r="A1279" s="331">
        <v>45730</v>
      </c>
      <c r="B1279" s="330" t="str">
        <v>EuroAirlines</v>
      </c>
      <c r="C1279" s="330" t="str">
        <v>Distributor</v>
      </c>
      <c r="D1279" s="330" t="str">
        <v>AMADEUS</v>
      </c>
      <c r="E1279" s="330" t="str">
        <v>11LCF0</v>
      </c>
      <c r="F1279" s="330" t="str">
        <v>OW</v>
      </c>
      <c r="G1279" s="330" t="str">
        <v>Outbound</v>
      </c>
      <c r="H1279" s="330" t="str">
        <v>SM820</v>
      </c>
      <c r="I1279" s="331" t="str">
        <v>NAP-SSH</v>
      </c>
      <c r="J1279" s="884">
        <v>45753</v>
      </c>
      <c r="K1279" s="330">
        <v>0</v>
      </c>
      <c r="L1279" s="330">
        <v>0</v>
      </c>
      <c r="M1279" s="330">
        <v>0</v>
      </c>
      <c r="N1279" s="330">
        <v>0</v>
      </c>
      <c r="O1279" s="330">
        <v>0</v>
      </c>
      <c r="P1279" s="330">
        <v>0</v>
      </c>
      <c r="Q1279" s="330" t="str">
        <v>Reissued</v>
      </c>
      <c r="R1279" s="330" t="str">
        <v>Reissued</v>
      </c>
      <c r="S1279" s="330" t="str">
        <v>NAP</v>
      </c>
      <c r="T1279" s="330" t="str">
        <v>SSH</v>
      </c>
      <c r="U1279" s="330" t="str">
        <v>NAP</v>
      </c>
      <c r="V1279" s="330">
        <v>7</v>
      </c>
      <c r="W1279" s="330">
        <v>23</v>
      </c>
      <c r="X1279" s="330" t="str">
        <v>E25-03A</v>
      </c>
      <c r="Y1279" s="330">
        <v>85</v>
      </c>
      <c r="Z1279" s="330">
        <v>82</v>
      </c>
      <c r="AA1279" s="330">
        <v>3</v>
      </c>
      <c r="AB1279" s="16" t="str">
        <v>E25</v>
      </c>
    </row>
    <row r="1280" spans="1:28" x14ac:dyDescent="0.35">
      <c r="A1280" s="331">
        <v>45730</v>
      </c>
      <c r="B1280" s="330" t="str">
        <v>EuroAirlines</v>
      </c>
      <c r="C1280" s="330" t="str">
        <v>Distributor</v>
      </c>
      <c r="D1280" s="330" t="str">
        <v>AMADEUS</v>
      </c>
      <c r="E1280" s="330" t="str">
        <v>11LCF0</v>
      </c>
      <c r="F1280" s="330" t="str">
        <v>OW</v>
      </c>
      <c r="G1280" s="330" t="str">
        <v>Outbound</v>
      </c>
      <c r="H1280" s="330" t="str">
        <v>SM819</v>
      </c>
      <c r="I1280" s="331" t="str">
        <v>SSH-NAP</v>
      </c>
      <c r="J1280" s="884">
        <v>45760</v>
      </c>
      <c r="K1280" s="330">
        <v>0</v>
      </c>
      <c r="L1280" s="330">
        <v>0</v>
      </c>
      <c r="M1280" s="330">
        <v>0</v>
      </c>
      <c r="N1280" s="330">
        <v>0</v>
      </c>
      <c r="O1280" s="330">
        <v>0</v>
      </c>
      <c r="P1280" s="330">
        <v>0</v>
      </c>
      <c r="Q1280" s="330" t="str">
        <v>Reissued</v>
      </c>
      <c r="R1280" s="330" t="str">
        <v>Reissued</v>
      </c>
      <c r="S1280" s="330" t="str">
        <v>SSH</v>
      </c>
      <c r="T1280" s="330" t="str">
        <v>NAP</v>
      </c>
      <c r="U1280" s="330" t="str">
        <v>NAP</v>
      </c>
      <c r="V1280" s="330">
        <v>7</v>
      </c>
      <c r="W1280" s="330">
        <v>30</v>
      </c>
      <c r="X1280" s="330" t="str">
        <v>E25-03A</v>
      </c>
      <c r="Y1280" s="330">
        <v>85</v>
      </c>
      <c r="Z1280" s="330">
        <v>85</v>
      </c>
      <c r="AA1280" s="330">
        <v>0</v>
      </c>
      <c r="AB1280" s="16" t="str">
        <v>E25</v>
      </c>
    </row>
    <row r="1281" spans="1:28" x14ac:dyDescent="0.35">
      <c r="A1281" s="331">
        <v>45730</v>
      </c>
      <c r="B1281" s="330" t="str">
        <v>EuroAirlines</v>
      </c>
      <c r="C1281" s="330" t="str">
        <v>Distributor</v>
      </c>
      <c r="D1281" s="330" t="str">
        <v>AMADEUS</v>
      </c>
      <c r="E1281" s="330" t="str">
        <v>11LCF0</v>
      </c>
      <c r="F1281" s="330" t="str">
        <v>OW</v>
      </c>
      <c r="G1281" s="330" t="str">
        <v>Outbound</v>
      </c>
      <c r="H1281" s="330" t="str">
        <v>SM820</v>
      </c>
      <c r="I1281" s="331" t="str">
        <v>NAP-SSH</v>
      </c>
      <c r="J1281" s="884">
        <v>45753</v>
      </c>
      <c r="K1281" s="330">
        <v>0</v>
      </c>
      <c r="L1281" s="330">
        <v>0</v>
      </c>
      <c r="M1281" s="330">
        <v>0</v>
      </c>
      <c r="N1281" s="330">
        <v>0</v>
      </c>
      <c r="O1281" s="330">
        <v>0</v>
      </c>
      <c r="P1281" s="330">
        <v>0</v>
      </c>
      <c r="Q1281" s="330" t="str">
        <v>Reissued</v>
      </c>
      <c r="R1281" s="330" t="str">
        <v>Reissued</v>
      </c>
      <c r="S1281" s="330" t="str">
        <v>NAP</v>
      </c>
      <c r="T1281" s="330" t="str">
        <v>SSH</v>
      </c>
      <c r="U1281" s="330" t="str">
        <v>NAP</v>
      </c>
      <c r="V1281" s="330">
        <v>7</v>
      </c>
      <c r="W1281" s="330">
        <v>23</v>
      </c>
      <c r="X1281" s="330" t="str">
        <v>E25-03A</v>
      </c>
      <c r="Y1281" s="330">
        <v>85</v>
      </c>
      <c r="Z1281" s="330">
        <v>82</v>
      </c>
      <c r="AA1281" s="330">
        <v>3</v>
      </c>
      <c r="AB1281" s="16" t="str">
        <v>E25</v>
      </c>
    </row>
    <row r="1282" spans="1:28" x14ac:dyDescent="0.35">
      <c r="A1282" s="331">
        <v>45730</v>
      </c>
      <c r="B1282" s="330" t="str">
        <v>EuroAirlines</v>
      </c>
      <c r="C1282" s="330" t="str">
        <v>Distributor</v>
      </c>
      <c r="D1282" s="330" t="str">
        <v>AMADEUS</v>
      </c>
      <c r="E1282" s="330" t="str">
        <v>11LCF0</v>
      </c>
      <c r="F1282" s="330" t="str">
        <v>OW</v>
      </c>
      <c r="G1282" s="330" t="str">
        <v>Outbound</v>
      </c>
      <c r="H1282" s="330" t="str">
        <v>SM819</v>
      </c>
      <c r="I1282" s="331" t="str">
        <v>SSH-NAP</v>
      </c>
      <c r="J1282" s="884">
        <v>45760</v>
      </c>
      <c r="K1282" s="330">
        <v>0</v>
      </c>
      <c r="L1282" s="330">
        <v>0</v>
      </c>
      <c r="M1282" s="330">
        <v>0</v>
      </c>
      <c r="N1282" s="330">
        <v>0</v>
      </c>
      <c r="O1282" s="330">
        <v>0</v>
      </c>
      <c r="P1282" s="330">
        <v>0</v>
      </c>
      <c r="Q1282" s="330" t="str">
        <v>Reissued</v>
      </c>
      <c r="R1282" s="330" t="str">
        <v>Reissued</v>
      </c>
      <c r="S1282" s="330" t="str">
        <v>SSH</v>
      </c>
      <c r="T1282" s="330" t="str">
        <v>NAP</v>
      </c>
      <c r="U1282" s="330" t="str">
        <v>NAP</v>
      </c>
      <c r="V1282" s="330">
        <v>7</v>
      </c>
      <c r="W1282" s="330">
        <v>30</v>
      </c>
      <c r="X1282" s="330" t="str">
        <v>E25-03A</v>
      </c>
      <c r="Y1282" s="330">
        <v>85</v>
      </c>
      <c r="Z1282" s="330">
        <v>85</v>
      </c>
      <c r="AA1282" s="330">
        <v>0</v>
      </c>
      <c r="AB1282" s="16" t="str">
        <v>E25</v>
      </c>
    </row>
    <row r="1283" spans="1:28" x14ac:dyDescent="0.35">
      <c r="A1283" s="331">
        <v>45730</v>
      </c>
      <c r="B1283" s="330" t="str">
        <v>EuroAirlines</v>
      </c>
      <c r="C1283" s="330" t="str">
        <v>Distributor</v>
      </c>
      <c r="D1283" s="330" t="str">
        <v>AMADEUS</v>
      </c>
      <c r="E1283" s="330" t="str">
        <v>11LCF0</v>
      </c>
      <c r="F1283" s="330" t="str">
        <v>OW</v>
      </c>
      <c r="G1283" s="330" t="str">
        <v>Outbound</v>
      </c>
      <c r="H1283" s="330" t="str">
        <v>SM820</v>
      </c>
      <c r="I1283" s="331" t="str">
        <v>NAP-SSH</v>
      </c>
      <c r="J1283" s="884">
        <v>45753</v>
      </c>
      <c r="K1283" s="330">
        <v>0</v>
      </c>
      <c r="L1283" s="330">
        <v>0</v>
      </c>
      <c r="M1283" s="330">
        <v>0</v>
      </c>
      <c r="N1283" s="330">
        <v>0</v>
      </c>
      <c r="O1283" s="330">
        <v>0</v>
      </c>
      <c r="P1283" s="330">
        <v>0</v>
      </c>
      <c r="Q1283" s="330" t="str">
        <v>Reissued</v>
      </c>
      <c r="R1283" s="330" t="str">
        <v>Reissued</v>
      </c>
      <c r="S1283" s="330" t="str">
        <v>NAP</v>
      </c>
      <c r="T1283" s="330" t="str">
        <v>SSH</v>
      </c>
      <c r="U1283" s="330" t="str">
        <v>NAP</v>
      </c>
      <c r="V1283" s="330">
        <v>7</v>
      </c>
      <c r="W1283" s="330">
        <v>23</v>
      </c>
      <c r="X1283" s="330" t="str">
        <v>E25-03A</v>
      </c>
      <c r="Y1283" s="330">
        <v>85</v>
      </c>
      <c r="Z1283" s="330">
        <v>82</v>
      </c>
      <c r="AA1283" s="330">
        <v>3</v>
      </c>
      <c r="AB1283" s="16" t="str">
        <v>E25</v>
      </c>
    </row>
    <row r="1284" spans="1:28" x14ac:dyDescent="0.35">
      <c r="A1284" s="331">
        <v>45730</v>
      </c>
      <c r="B1284" s="330" t="str">
        <v>EuroAirlines</v>
      </c>
      <c r="C1284" s="330" t="str">
        <v>Distributor</v>
      </c>
      <c r="D1284" s="330" t="str">
        <v>AMADEUS</v>
      </c>
      <c r="E1284" s="330" t="str">
        <v>11LCF0</v>
      </c>
      <c r="F1284" s="330" t="str">
        <v>OW</v>
      </c>
      <c r="G1284" s="330" t="str">
        <v>Outbound</v>
      </c>
      <c r="H1284" s="330" t="str">
        <v>SM819</v>
      </c>
      <c r="I1284" s="331" t="str">
        <v>SSH-NAP</v>
      </c>
      <c r="J1284" s="884">
        <v>45760</v>
      </c>
      <c r="K1284" s="330">
        <v>0</v>
      </c>
      <c r="L1284" s="330">
        <v>0</v>
      </c>
      <c r="M1284" s="330">
        <v>0</v>
      </c>
      <c r="N1284" s="330">
        <v>0</v>
      </c>
      <c r="O1284" s="330">
        <v>0</v>
      </c>
      <c r="P1284" s="330">
        <v>0</v>
      </c>
      <c r="Q1284" s="330" t="str">
        <v>Reissued</v>
      </c>
      <c r="R1284" s="330" t="str">
        <v>Reissued</v>
      </c>
      <c r="S1284" s="330" t="str">
        <v>SSH</v>
      </c>
      <c r="T1284" s="330" t="str">
        <v>NAP</v>
      </c>
      <c r="U1284" s="330" t="str">
        <v>NAP</v>
      </c>
      <c r="V1284" s="330">
        <v>7</v>
      </c>
      <c r="W1284" s="330">
        <v>30</v>
      </c>
      <c r="X1284" s="330" t="str">
        <v>E25-03A</v>
      </c>
      <c r="Y1284" s="330">
        <v>85</v>
      </c>
      <c r="Z1284" s="330">
        <v>85</v>
      </c>
      <c r="AA1284" s="330">
        <v>0</v>
      </c>
      <c r="AB1284" s="16" t="str">
        <v>E25</v>
      </c>
    </row>
    <row r="1285" spans="1:28" x14ac:dyDescent="0.35">
      <c r="A1285" s="331">
        <v>45733</v>
      </c>
      <c r="B1285" s="330" t="str">
        <v>GO7</v>
      </c>
      <c r="C1285" s="330" t="str">
        <v>Distributor</v>
      </c>
      <c r="D1285" s="330" t="str">
        <v>Website IBE</v>
      </c>
      <c r="E1285" s="330" t="str">
        <v>8QBBZ9</v>
      </c>
      <c r="F1285" s="330" t="str">
        <v>OW</v>
      </c>
      <c r="G1285" s="330" t="str">
        <v>Outbound</v>
      </c>
      <c r="H1285" s="330" t="str">
        <v>4S6015</v>
      </c>
      <c r="I1285" s="331" t="str">
        <v>SSH-VRN</v>
      </c>
      <c r="J1285" s="884">
        <v>45773</v>
      </c>
      <c r="K1285" s="330">
        <v>0</v>
      </c>
      <c r="L1285" s="330">
        <v>0</v>
      </c>
      <c r="M1285" s="330">
        <v>0</v>
      </c>
      <c r="N1285" s="330">
        <v>0</v>
      </c>
      <c r="O1285" s="330">
        <v>0</v>
      </c>
      <c r="P1285" s="330">
        <v>0</v>
      </c>
      <c r="Q1285" s="330" t="str">
        <v>Reissued</v>
      </c>
      <c r="R1285" s="330" t="str">
        <v>Reissued</v>
      </c>
      <c r="S1285" s="330" t="str">
        <v>SSH</v>
      </c>
      <c r="T1285" s="330" t="str">
        <v>VRN</v>
      </c>
      <c r="U1285" s="330" t="str">
        <v>VRN</v>
      </c>
      <c r="V1285" s="330">
        <v>6</v>
      </c>
      <c r="W1285" s="330">
        <v>40</v>
      </c>
      <c r="X1285" s="330" t="str">
        <v>E25-05B</v>
      </c>
      <c r="Y1285" s="330">
        <v>186</v>
      </c>
      <c r="Z1285" s="330">
        <v>186</v>
      </c>
      <c r="AA1285" s="330">
        <v>0</v>
      </c>
      <c r="AB1285" s="16" t="str">
        <v>E25</v>
      </c>
    </row>
    <row r="1286" spans="1:28" x14ac:dyDescent="0.35">
      <c r="A1286" s="331">
        <v>45733</v>
      </c>
      <c r="B1286" s="330" t="str">
        <v>GO7</v>
      </c>
      <c r="C1286" s="330" t="str">
        <v>Distributor</v>
      </c>
      <c r="D1286" s="330" t="str">
        <v>Website IBE</v>
      </c>
      <c r="E1286" s="330" t="str">
        <v>8QBBZ9</v>
      </c>
      <c r="F1286" s="330" t="str">
        <v>OW</v>
      </c>
      <c r="G1286" s="330" t="str">
        <v>Outbound</v>
      </c>
      <c r="H1286" s="330" t="str">
        <v>4S6015</v>
      </c>
      <c r="I1286" s="331" t="str">
        <v>SSH-VRN</v>
      </c>
      <c r="J1286" s="884">
        <v>45773</v>
      </c>
      <c r="K1286" s="330">
        <v>0</v>
      </c>
      <c r="L1286" s="330">
        <v>0</v>
      </c>
      <c r="M1286" s="330">
        <v>0</v>
      </c>
      <c r="N1286" s="330">
        <v>0</v>
      </c>
      <c r="O1286" s="330">
        <v>0</v>
      </c>
      <c r="P1286" s="330">
        <v>0</v>
      </c>
      <c r="Q1286" s="330" t="str">
        <v>Reissued</v>
      </c>
      <c r="R1286" s="330" t="str">
        <v>Reissued</v>
      </c>
      <c r="S1286" s="330" t="str">
        <v>SSH</v>
      </c>
      <c r="T1286" s="330" t="str">
        <v>VRN</v>
      </c>
      <c r="U1286" s="330" t="str">
        <v>VRN</v>
      </c>
      <c r="V1286" s="330">
        <v>6</v>
      </c>
      <c r="W1286" s="330">
        <v>40</v>
      </c>
      <c r="X1286" s="330" t="str">
        <v>E25-05B</v>
      </c>
      <c r="Y1286" s="330">
        <v>186</v>
      </c>
      <c r="Z1286" s="330">
        <v>186</v>
      </c>
      <c r="AA1286" s="330">
        <v>0</v>
      </c>
      <c r="AB1286" s="16" t="str">
        <v>E25</v>
      </c>
    </row>
    <row r="1287" spans="1:28" x14ac:dyDescent="0.35">
      <c r="A1287" s="331">
        <v>45733</v>
      </c>
      <c r="B1287" s="330" t="str">
        <v>GO7</v>
      </c>
      <c r="C1287" s="330" t="str">
        <v>Distributor</v>
      </c>
      <c r="D1287" s="330" t="str">
        <v>Website IBE</v>
      </c>
      <c r="E1287" s="330" t="str">
        <v>8QBBZ9</v>
      </c>
      <c r="F1287" s="330" t="str">
        <v>OW</v>
      </c>
      <c r="G1287" s="330" t="str">
        <v>Outbound</v>
      </c>
      <c r="H1287" s="330" t="str">
        <v>4S6015</v>
      </c>
      <c r="I1287" s="331" t="str">
        <v>SSH-VRN</v>
      </c>
      <c r="J1287" s="884">
        <v>45773</v>
      </c>
      <c r="K1287" s="330">
        <v>0</v>
      </c>
      <c r="L1287" s="330">
        <v>0</v>
      </c>
      <c r="M1287" s="330">
        <v>0</v>
      </c>
      <c r="N1287" s="330">
        <v>0</v>
      </c>
      <c r="O1287" s="330">
        <v>0</v>
      </c>
      <c r="P1287" s="330">
        <v>0</v>
      </c>
      <c r="Q1287" s="330" t="str">
        <v>Reissued</v>
      </c>
      <c r="R1287" s="330" t="str">
        <v>Reissued</v>
      </c>
      <c r="S1287" s="330" t="str">
        <v>SSH</v>
      </c>
      <c r="T1287" s="330" t="str">
        <v>VRN</v>
      </c>
      <c r="U1287" s="330" t="str">
        <v>VRN</v>
      </c>
      <c r="V1287" s="330">
        <v>6</v>
      </c>
      <c r="W1287" s="330">
        <v>40</v>
      </c>
      <c r="X1287" s="330" t="str">
        <v>E25-05B</v>
      </c>
      <c r="Y1287" s="330">
        <v>186</v>
      </c>
      <c r="Z1287" s="330">
        <v>186</v>
      </c>
      <c r="AA1287" s="330">
        <v>0</v>
      </c>
      <c r="AB1287" s="16" t="str">
        <v>E25</v>
      </c>
    </row>
    <row r="1288" spans="1:28" x14ac:dyDescent="0.35">
      <c r="A1288" s="331">
        <v>45733</v>
      </c>
      <c r="B1288" s="330" t="str">
        <v>GO7</v>
      </c>
      <c r="C1288" s="330" t="str">
        <v>Distributor</v>
      </c>
      <c r="D1288" s="330" t="str">
        <v>Website IBE</v>
      </c>
      <c r="E1288" s="330" t="str">
        <v>XKZQM2</v>
      </c>
      <c r="F1288" s="330" t="str">
        <v>OW</v>
      </c>
      <c r="G1288" s="330" t="str">
        <v>Outbound</v>
      </c>
      <c r="H1288" s="330" t="str">
        <v>4S6015</v>
      </c>
      <c r="I1288" s="331" t="str">
        <v>SSH-VRN</v>
      </c>
      <c r="J1288" s="884">
        <v>45773</v>
      </c>
      <c r="K1288" s="330">
        <v>0</v>
      </c>
      <c r="L1288" s="330">
        <v>0</v>
      </c>
      <c r="M1288" s="330">
        <v>0</v>
      </c>
      <c r="N1288" s="330">
        <v>0</v>
      </c>
      <c r="O1288" s="330">
        <v>0</v>
      </c>
      <c r="P1288" s="330">
        <v>0</v>
      </c>
      <c r="Q1288" s="330" t="str">
        <v>Reissued</v>
      </c>
      <c r="R1288" s="330" t="str">
        <v>Reissued</v>
      </c>
      <c r="S1288" s="330" t="str">
        <v>SSH</v>
      </c>
      <c r="T1288" s="330" t="str">
        <v>VRN</v>
      </c>
      <c r="U1288" s="330" t="str">
        <v>VRN</v>
      </c>
      <c r="V1288" s="330">
        <v>6</v>
      </c>
      <c r="W1288" s="330">
        <v>40</v>
      </c>
      <c r="X1288" s="330" t="str">
        <v>E25-05B</v>
      </c>
      <c r="Y1288" s="330">
        <v>186</v>
      </c>
      <c r="Z1288" s="330">
        <v>186</v>
      </c>
      <c r="AA1288" s="330">
        <v>0</v>
      </c>
      <c r="AB1288" s="16" t="str">
        <v>E25</v>
      </c>
    </row>
    <row r="1289" spans="1:28" x14ac:dyDescent="0.35">
      <c r="A1289" s="331">
        <v>45733</v>
      </c>
      <c r="B1289" s="330" t="str">
        <v>GO7</v>
      </c>
      <c r="C1289" s="330" t="str">
        <v>Distributor</v>
      </c>
      <c r="D1289" s="330" t="str">
        <v>Website IBE</v>
      </c>
      <c r="E1289" s="330" t="str">
        <v>XKZQM2</v>
      </c>
      <c r="F1289" s="330" t="str">
        <v>OW</v>
      </c>
      <c r="G1289" s="330" t="str">
        <v>Outbound</v>
      </c>
      <c r="H1289" s="330" t="str">
        <v>4S6015</v>
      </c>
      <c r="I1289" s="331" t="str">
        <v>SSH-VRN</v>
      </c>
      <c r="J1289" s="884">
        <v>45773</v>
      </c>
      <c r="K1289" s="330">
        <v>0</v>
      </c>
      <c r="L1289" s="330">
        <v>0</v>
      </c>
      <c r="M1289" s="330">
        <v>0</v>
      </c>
      <c r="N1289" s="330">
        <v>0</v>
      </c>
      <c r="O1289" s="330">
        <v>0</v>
      </c>
      <c r="P1289" s="330">
        <v>0</v>
      </c>
      <c r="Q1289" s="330" t="str">
        <v>Reissued</v>
      </c>
      <c r="R1289" s="330" t="str">
        <v>Reissued</v>
      </c>
      <c r="S1289" s="330" t="str">
        <v>SSH</v>
      </c>
      <c r="T1289" s="330" t="str">
        <v>VRN</v>
      </c>
      <c r="U1289" s="330" t="str">
        <v>VRN</v>
      </c>
      <c r="V1289" s="330">
        <v>6</v>
      </c>
      <c r="W1289" s="330">
        <v>40</v>
      </c>
      <c r="X1289" s="330" t="str">
        <v>E25-05B</v>
      </c>
      <c r="Y1289" s="330">
        <v>186</v>
      </c>
      <c r="Z1289" s="330">
        <v>186</v>
      </c>
      <c r="AA1289" s="330">
        <v>0</v>
      </c>
      <c r="AB1289" s="16" t="str">
        <v>E25</v>
      </c>
    </row>
    <row r="1290" spans="1:28" x14ac:dyDescent="0.35">
      <c r="A1290" s="331">
        <v>45734</v>
      </c>
      <c r="B1290" s="330" t="str">
        <v>Good Days</v>
      </c>
      <c r="C1290" s="330" t="str">
        <v>Tour Operator</v>
      </c>
      <c r="D1290" s="330" t="str">
        <v/>
      </c>
      <c r="E1290" s="330" t="str">
        <v/>
      </c>
      <c r="F1290" s="330" t="str">
        <v>RT</v>
      </c>
      <c r="G1290" s="330" t="str">
        <v>Outbound</v>
      </c>
      <c r="H1290" s="330" t="str">
        <v>4S6016</v>
      </c>
      <c r="I1290" s="331" t="str">
        <v>VRN-SSH</v>
      </c>
      <c r="J1290" s="884">
        <v>45752</v>
      </c>
      <c r="K1290" s="330">
        <v>0</v>
      </c>
      <c r="L1290" s="330">
        <v>0</v>
      </c>
      <c r="M1290" s="330">
        <v>225</v>
      </c>
      <c r="N1290" s="330">
        <v>0</v>
      </c>
      <c r="O1290" s="330">
        <v>0</v>
      </c>
      <c r="P1290" s="330">
        <v>0</v>
      </c>
      <c r="Q1290" s="330" t="str">
        <v>Confirmed</v>
      </c>
      <c r="R1290" s="330" t="str">
        <v>On Review</v>
      </c>
      <c r="S1290" s="330" t="str">
        <v>VRN</v>
      </c>
      <c r="T1290" s="330" t="str">
        <v>SSH</v>
      </c>
      <c r="U1290" s="330" t="str">
        <v>VRN</v>
      </c>
      <c r="V1290" s="330">
        <v>6</v>
      </c>
      <c r="W1290" s="330">
        <v>18</v>
      </c>
      <c r="X1290" s="330" t="str">
        <v>E25-05A</v>
      </c>
      <c r="Y1290" s="330">
        <v>63</v>
      </c>
      <c r="Z1290" s="330">
        <v>48</v>
      </c>
      <c r="AA1290" s="330">
        <v>15</v>
      </c>
      <c r="AB1290" s="16" t="str">
        <v>E25</v>
      </c>
    </row>
    <row r="1291" spans="1:28" x14ac:dyDescent="0.35">
      <c r="A1291" s="331">
        <v>45734</v>
      </c>
      <c r="B1291" s="330" t="str">
        <v>Good Days</v>
      </c>
      <c r="C1291" s="330" t="str">
        <v>Tour Operator</v>
      </c>
      <c r="D1291" s="330" t="str">
        <v/>
      </c>
      <c r="E1291" s="330" t="str">
        <v/>
      </c>
      <c r="F1291" s="330" t="str">
        <v>RT</v>
      </c>
      <c r="G1291" s="330" t="str">
        <v>Outbound</v>
      </c>
      <c r="H1291" s="330" t="str">
        <v>4S6016</v>
      </c>
      <c r="I1291" s="331" t="str">
        <v>VRN-SSH</v>
      </c>
      <c r="J1291" s="884">
        <v>45759</v>
      </c>
      <c r="K1291" s="330">
        <v>0</v>
      </c>
      <c r="L1291" s="330">
        <v>0</v>
      </c>
      <c r="M1291" s="330">
        <v>225</v>
      </c>
      <c r="N1291" s="330">
        <v>0</v>
      </c>
      <c r="O1291" s="330">
        <v>0</v>
      </c>
      <c r="P1291" s="330">
        <v>0</v>
      </c>
      <c r="Q1291" s="330" t="str">
        <v>Confirmed</v>
      </c>
      <c r="R1291" s="330" t="str">
        <v>On Review</v>
      </c>
      <c r="S1291" s="330" t="str">
        <v>VRN</v>
      </c>
      <c r="T1291" s="330" t="str">
        <v>SSH</v>
      </c>
      <c r="U1291" s="330" t="str">
        <v>VRN</v>
      </c>
      <c r="V1291" s="330">
        <v>6</v>
      </c>
      <c r="W1291" s="330">
        <v>25</v>
      </c>
      <c r="X1291" s="330" t="str">
        <v>E25-05A</v>
      </c>
      <c r="Y1291" s="330">
        <v>63</v>
      </c>
      <c r="Z1291" s="330">
        <v>60</v>
      </c>
      <c r="AA1291" s="330">
        <v>3</v>
      </c>
      <c r="AB1291" s="16" t="str">
        <v>E25</v>
      </c>
    </row>
    <row r="1292" spans="1:28" x14ac:dyDescent="0.35">
      <c r="A1292" s="331">
        <v>45734</v>
      </c>
      <c r="B1292" s="330" t="str">
        <v>Good Days</v>
      </c>
      <c r="C1292" s="330" t="str">
        <v>Tour Operator</v>
      </c>
      <c r="D1292" s="330" t="str">
        <v/>
      </c>
      <c r="E1292" s="330" t="str">
        <v/>
      </c>
      <c r="F1292" s="330" t="str">
        <v>RT</v>
      </c>
      <c r="G1292" s="330" t="str">
        <v>Inbound</v>
      </c>
      <c r="H1292" s="330" t="str">
        <v>4S6015</v>
      </c>
      <c r="I1292" s="331" t="str">
        <v>SSH-VRN</v>
      </c>
      <c r="J1292" s="884">
        <v>45759</v>
      </c>
      <c r="K1292" s="330">
        <v>0</v>
      </c>
      <c r="L1292" s="330">
        <v>0</v>
      </c>
      <c r="M1292" s="330">
        <v>225</v>
      </c>
      <c r="N1292" s="330">
        <v>0</v>
      </c>
      <c r="O1292" s="330">
        <v>0</v>
      </c>
      <c r="P1292" s="330">
        <v>0</v>
      </c>
      <c r="Q1292" s="330" t="str">
        <v>Confirmed</v>
      </c>
      <c r="R1292" s="330" t="str">
        <v>On Review</v>
      </c>
      <c r="S1292" s="330" t="str">
        <v>SSH</v>
      </c>
      <c r="T1292" s="330" t="str">
        <v>VRN</v>
      </c>
      <c r="U1292" s="330" t="str">
        <v>VRN</v>
      </c>
      <c r="V1292" s="330">
        <v>6</v>
      </c>
      <c r="W1292" s="330">
        <v>25</v>
      </c>
      <c r="X1292" s="330" t="str">
        <v>E25-05A</v>
      </c>
      <c r="Y1292" s="330">
        <v>63</v>
      </c>
      <c r="Z1292" s="330">
        <v>63</v>
      </c>
      <c r="AA1292" s="330">
        <v>0</v>
      </c>
      <c r="AB1292" s="16" t="str">
        <v>E25</v>
      </c>
    </row>
    <row r="1293" spans="1:28" x14ac:dyDescent="0.35">
      <c r="A1293" s="331">
        <v>45734</v>
      </c>
      <c r="B1293" s="330" t="str">
        <v>Good Days</v>
      </c>
      <c r="C1293" s="330" t="str">
        <v>Tour Operator</v>
      </c>
      <c r="D1293" s="330" t="str">
        <v/>
      </c>
      <c r="E1293" s="330" t="str">
        <v/>
      </c>
      <c r="F1293" s="330" t="str">
        <v>RT</v>
      </c>
      <c r="G1293" s="330" t="str">
        <v>Inbound</v>
      </c>
      <c r="H1293" s="330" t="str">
        <v>4S6015</v>
      </c>
      <c r="I1293" s="331" t="str">
        <v>SSH-VRN</v>
      </c>
      <c r="J1293" s="884">
        <v>45766</v>
      </c>
      <c r="K1293" s="330">
        <v>0</v>
      </c>
      <c r="L1293" s="330">
        <v>0</v>
      </c>
      <c r="M1293" s="330">
        <v>225</v>
      </c>
      <c r="N1293" s="330">
        <v>0</v>
      </c>
      <c r="O1293" s="330">
        <v>0</v>
      </c>
      <c r="P1293" s="330">
        <v>0</v>
      </c>
      <c r="Q1293" s="330" t="str">
        <v>Confirmed</v>
      </c>
      <c r="R1293" s="330" t="str">
        <v>On Review</v>
      </c>
      <c r="S1293" s="330" t="str">
        <v>SSH</v>
      </c>
      <c r="T1293" s="330" t="str">
        <v>VRN</v>
      </c>
      <c r="U1293" s="330" t="str">
        <v>VRN</v>
      </c>
      <c r="V1293" s="330">
        <v>6</v>
      </c>
      <c r="W1293" s="330">
        <v>32</v>
      </c>
      <c r="X1293" s="330" t="str">
        <v>E25-05B</v>
      </c>
      <c r="Y1293" s="330">
        <v>186</v>
      </c>
      <c r="Z1293" s="330">
        <v>67</v>
      </c>
      <c r="AA1293" s="330">
        <v>119</v>
      </c>
      <c r="AB1293" s="16" t="str">
        <v>E25</v>
      </c>
    </row>
    <row r="1294" spans="1:28" x14ac:dyDescent="0.35">
      <c r="A1294" s="331">
        <v>45733</v>
      </c>
      <c r="B1294" s="330" t="str">
        <v>EuroAirlines</v>
      </c>
      <c r="C1294" s="330" t="str">
        <v>Distributor</v>
      </c>
      <c r="D1294" s="330" t="str">
        <v>AMADEUS</v>
      </c>
      <c r="E1294" s="330" t="str">
        <v>11LKJT</v>
      </c>
      <c r="F1294" s="330" t="str">
        <v>OW</v>
      </c>
      <c r="G1294" s="330" t="str">
        <v>Outbound</v>
      </c>
      <c r="H1294" s="330" t="str">
        <v>4S6005</v>
      </c>
      <c r="I1294" s="331" t="str">
        <v>SSH-FCO</v>
      </c>
      <c r="J1294" s="884">
        <v>45898</v>
      </c>
      <c r="K1294" s="330">
        <v>1</v>
      </c>
      <c r="L1294" s="330">
        <v>1</v>
      </c>
      <c r="M1294" s="330">
        <v>270</v>
      </c>
      <c r="N1294" s="330">
        <v>37.72</v>
      </c>
      <c r="O1294" s="330">
        <v>40</v>
      </c>
      <c r="P1294" s="330">
        <v>347.72</v>
      </c>
      <c r="Q1294" s="330" t="str">
        <v>Confirmed</v>
      </c>
      <c r="R1294" s="330" t="str">
        <v>Closed Deal</v>
      </c>
      <c r="S1294" s="330" t="str">
        <v>SSH</v>
      </c>
      <c r="T1294" s="330" t="str">
        <v>FCO</v>
      </c>
      <c r="U1294" s="330" t="str">
        <v>FCO</v>
      </c>
      <c r="V1294" s="330">
        <v>5</v>
      </c>
      <c r="W1294" s="330">
        <v>165</v>
      </c>
      <c r="X1294" s="330" t="str">
        <v>S25-15</v>
      </c>
      <c r="Y1294" s="330">
        <v>186</v>
      </c>
      <c r="Z1294" s="330">
        <v>179</v>
      </c>
      <c r="AA1294" s="330">
        <v>7</v>
      </c>
      <c r="AB1294" s="16" t="str">
        <v>S25</v>
      </c>
    </row>
    <row r="1295" spans="1:28" x14ac:dyDescent="0.35">
      <c r="A1295" s="331">
        <v>45733</v>
      </c>
      <c r="B1295" s="330" t="str">
        <v>EuroAirlines</v>
      </c>
      <c r="C1295" s="330" t="str">
        <v>Distributor</v>
      </c>
      <c r="D1295" s="330" t="str">
        <v>AMADEUS</v>
      </c>
      <c r="E1295" s="330" t="str">
        <v>11LKJT</v>
      </c>
      <c r="F1295" s="330" t="str">
        <v>OW</v>
      </c>
      <c r="G1295" s="330" t="str">
        <v>Outbound</v>
      </c>
      <c r="H1295" s="330" t="str">
        <v>4S6005</v>
      </c>
      <c r="I1295" s="331" t="str">
        <v>SSH-FCO</v>
      </c>
      <c r="J1295" s="884">
        <v>45898</v>
      </c>
      <c r="K1295" s="330">
        <v>1</v>
      </c>
      <c r="L1295" s="330">
        <v>1</v>
      </c>
      <c r="M1295" s="330">
        <v>270</v>
      </c>
      <c r="N1295" s="330">
        <v>37.72</v>
      </c>
      <c r="O1295" s="330">
        <v>40</v>
      </c>
      <c r="P1295" s="330">
        <v>347.72</v>
      </c>
      <c r="Q1295" s="330" t="str">
        <v>Confirmed</v>
      </c>
      <c r="R1295" s="330" t="str">
        <v>Closed Deal</v>
      </c>
      <c r="S1295" s="330" t="str">
        <v>SSH</v>
      </c>
      <c r="T1295" s="330" t="str">
        <v>FCO</v>
      </c>
      <c r="U1295" s="330" t="str">
        <v>FCO</v>
      </c>
      <c r="V1295" s="330">
        <v>5</v>
      </c>
      <c r="W1295" s="330">
        <v>165</v>
      </c>
      <c r="X1295" s="330" t="str">
        <v>S25-15</v>
      </c>
      <c r="Y1295" s="330">
        <v>186</v>
      </c>
      <c r="Z1295" s="330">
        <v>179</v>
      </c>
      <c r="AA1295" s="330">
        <v>7</v>
      </c>
      <c r="AB1295" s="16" t="str">
        <v>S25</v>
      </c>
    </row>
    <row r="1296" spans="1:28" x14ac:dyDescent="0.35">
      <c r="A1296" s="331">
        <v>45733</v>
      </c>
      <c r="B1296" s="330" t="str">
        <v>EuroAirlines</v>
      </c>
      <c r="C1296" s="330" t="str">
        <v>Distributor</v>
      </c>
      <c r="D1296" s="330" t="str">
        <v>AMADEUS</v>
      </c>
      <c r="E1296" s="330" t="str">
        <v>11LKJT</v>
      </c>
      <c r="F1296" s="330" t="str">
        <v>OW</v>
      </c>
      <c r="G1296" s="330" t="str">
        <v>Outbound</v>
      </c>
      <c r="H1296" s="330" t="str">
        <v>4S6005</v>
      </c>
      <c r="I1296" s="331" t="str">
        <v>SSH-FCO</v>
      </c>
      <c r="J1296" s="884">
        <v>45898</v>
      </c>
      <c r="K1296" s="330">
        <v>1</v>
      </c>
      <c r="L1296" s="330">
        <v>1</v>
      </c>
      <c r="M1296" s="330">
        <v>270</v>
      </c>
      <c r="N1296" s="330">
        <v>37.72</v>
      </c>
      <c r="O1296" s="330">
        <v>40</v>
      </c>
      <c r="P1296" s="330">
        <v>347.72</v>
      </c>
      <c r="Q1296" s="330" t="str">
        <v>Confirmed</v>
      </c>
      <c r="R1296" s="330" t="str">
        <v>Closed Deal</v>
      </c>
      <c r="S1296" s="330" t="str">
        <v>SSH</v>
      </c>
      <c r="T1296" s="330" t="str">
        <v>FCO</v>
      </c>
      <c r="U1296" s="330" t="str">
        <v>FCO</v>
      </c>
      <c r="V1296" s="330">
        <v>5</v>
      </c>
      <c r="W1296" s="330">
        <v>165</v>
      </c>
      <c r="X1296" s="330" t="str">
        <v>S25-15</v>
      </c>
      <c r="Y1296" s="330">
        <v>186</v>
      </c>
      <c r="Z1296" s="330">
        <v>179</v>
      </c>
      <c r="AA1296" s="330">
        <v>7</v>
      </c>
      <c r="AB1296" s="16" t="str">
        <v>S25</v>
      </c>
    </row>
    <row r="1297" spans="1:28" x14ac:dyDescent="0.35">
      <c r="A1297" s="331">
        <v>45733</v>
      </c>
      <c r="B1297" s="330" t="str">
        <v>EuroAirlines</v>
      </c>
      <c r="C1297" s="330" t="str">
        <v>Distributor</v>
      </c>
      <c r="D1297" s="330" t="str">
        <v>AMADEUS</v>
      </c>
      <c r="E1297" s="330" t="str">
        <v>11LKMK</v>
      </c>
      <c r="F1297" s="330" t="str">
        <v>RT</v>
      </c>
      <c r="G1297" s="330" t="str">
        <v>Outbound</v>
      </c>
      <c r="H1297" s="330" t="str">
        <v>4S6004</v>
      </c>
      <c r="I1297" s="331" t="str">
        <v>BRI-SSH</v>
      </c>
      <c r="J1297" s="884">
        <v>45955</v>
      </c>
      <c r="K1297" s="330">
        <v>1</v>
      </c>
      <c r="L1297" s="330">
        <v>1</v>
      </c>
      <c r="M1297" s="330">
        <v>220</v>
      </c>
      <c r="N1297" s="330">
        <v>19.420000000000002</v>
      </c>
      <c r="O1297" s="330">
        <v>25</v>
      </c>
      <c r="P1297" s="330">
        <v>264.42</v>
      </c>
      <c r="Q1297" s="330" t="str">
        <v>Confirmed</v>
      </c>
      <c r="R1297" s="330" t="str">
        <v>Closed Deal</v>
      </c>
      <c r="S1297" s="330" t="str">
        <v>BRI</v>
      </c>
      <c r="T1297" s="330" t="str">
        <v>SSH</v>
      </c>
      <c r="U1297" s="330" t="str">
        <v>BRI</v>
      </c>
      <c r="V1297" s="330">
        <v>6</v>
      </c>
      <c r="W1297" s="330">
        <v>222</v>
      </c>
      <c r="X1297" s="330" t="str">
        <v>S25-01</v>
      </c>
      <c r="Y1297" s="330">
        <v>186</v>
      </c>
      <c r="Z1297" s="330">
        <v>198</v>
      </c>
      <c r="AA1297" s="330">
        <v>-12</v>
      </c>
      <c r="AB1297" s="16" t="str">
        <v>S25</v>
      </c>
    </row>
    <row r="1298" spans="1:28" x14ac:dyDescent="0.35">
      <c r="A1298" s="331">
        <v>45733</v>
      </c>
      <c r="B1298" s="330" t="str">
        <v>EuroAirlines</v>
      </c>
      <c r="C1298" s="330" t="str">
        <v>Distributor</v>
      </c>
      <c r="D1298" s="330" t="str">
        <v>AMADEUS</v>
      </c>
      <c r="E1298" s="330" t="str">
        <v>11LKMK</v>
      </c>
      <c r="F1298" s="330" t="str">
        <v>RT</v>
      </c>
      <c r="G1298" s="330" t="str">
        <v>Inbound</v>
      </c>
      <c r="H1298" s="330" t="str">
        <v>4S6003</v>
      </c>
      <c r="I1298" s="331" t="str">
        <v>SSH-BRI</v>
      </c>
      <c r="J1298" s="884">
        <v>45962</v>
      </c>
      <c r="K1298" s="330">
        <v>1</v>
      </c>
      <c r="L1298" s="330">
        <v>1</v>
      </c>
      <c r="M1298" s="330">
        <v>220</v>
      </c>
      <c r="N1298" s="330">
        <v>39.03</v>
      </c>
      <c r="O1298" s="330">
        <v>25</v>
      </c>
      <c r="P1298" s="330">
        <v>284.02999999999997</v>
      </c>
      <c r="Q1298" s="330" t="str">
        <v>Confirmed</v>
      </c>
      <c r="R1298" s="330" t="str">
        <v>Closed Deal</v>
      </c>
      <c r="S1298" s="330" t="str">
        <v>SSH</v>
      </c>
      <c r="T1298" s="330" t="str">
        <v>BRI</v>
      </c>
      <c r="U1298" s="330" t="str">
        <v>BRI</v>
      </c>
      <c r="V1298" s="330">
        <v>6</v>
      </c>
      <c r="W1298" s="330">
        <v>229</v>
      </c>
      <c r="X1298" s="330" t="str">
        <v>S25-01</v>
      </c>
      <c r="Y1298" s="330">
        <v>186</v>
      </c>
      <c r="Z1298" s="330">
        <v>198</v>
      </c>
      <c r="AA1298" s="330">
        <v>-12</v>
      </c>
      <c r="AB1298" s="16" t="str">
        <v>S25</v>
      </c>
    </row>
    <row r="1299" spans="1:28" x14ac:dyDescent="0.35">
      <c r="A1299" s="331">
        <v>45733</v>
      </c>
      <c r="B1299" s="330" t="str">
        <v>EuroAirlines</v>
      </c>
      <c r="C1299" s="330" t="str">
        <v>Distributor</v>
      </c>
      <c r="D1299" s="330" t="str">
        <v>AMADEUS</v>
      </c>
      <c r="E1299" s="330" t="str">
        <v>11LKMK</v>
      </c>
      <c r="F1299" s="330" t="str">
        <v>RT</v>
      </c>
      <c r="G1299" s="330" t="str">
        <v>Outbound</v>
      </c>
      <c r="H1299" s="330" t="str">
        <v>4S6004</v>
      </c>
      <c r="I1299" s="331" t="str">
        <v>BRI-SSH</v>
      </c>
      <c r="J1299" s="884">
        <v>45955</v>
      </c>
      <c r="K1299" s="330">
        <v>1</v>
      </c>
      <c r="L1299" s="330">
        <v>1</v>
      </c>
      <c r="M1299" s="330">
        <v>220</v>
      </c>
      <c r="N1299" s="330">
        <v>19.420000000000002</v>
      </c>
      <c r="O1299" s="330">
        <v>25</v>
      </c>
      <c r="P1299" s="330">
        <v>264.42</v>
      </c>
      <c r="Q1299" s="330" t="str">
        <v>Confirmed</v>
      </c>
      <c r="R1299" s="330" t="str">
        <v>Closed Deal</v>
      </c>
      <c r="S1299" s="330" t="str">
        <v>BRI</v>
      </c>
      <c r="T1299" s="330" t="str">
        <v>SSH</v>
      </c>
      <c r="U1299" s="330" t="str">
        <v>BRI</v>
      </c>
      <c r="V1299" s="330">
        <v>6</v>
      </c>
      <c r="W1299" s="330">
        <v>222</v>
      </c>
      <c r="X1299" s="330" t="str">
        <v>S25-01</v>
      </c>
      <c r="Y1299" s="330">
        <v>186</v>
      </c>
      <c r="Z1299" s="330">
        <v>198</v>
      </c>
      <c r="AA1299" s="330">
        <v>-12</v>
      </c>
      <c r="AB1299" s="16" t="str">
        <v>S25</v>
      </c>
    </row>
    <row r="1300" spans="1:28" x14ac:dyDescent="0.35">
      <c r="A1300" s="331">
        <v>45733</v>
      </c>
      <c r="B1300" s="330" t="str">
        <v>EuroAirlines</v>
      </c>
      <c r="C1300" s="330" t="str">
        <v>Distributor</v>
      </c>
      <c r="D1300" s="330" t="str">
        <v>AMADEUS</v>
      </c>
      <c r="E1300" s="330" t="str">
        <v>11LKMK</v>
      </c>
      <c r="F1300" s="330" t="str">
        <v>RT</v>
      </c>
      <c r="G1300" s="330" t="str">
        <v>Inbound</v>
      </c>
      <c r="H1300" s="330" t="str">
        <v>4S6003</v>
      </c>
      <c r="I1300" s="331" t="str">
        <v>SSH-BRI</v>
      </c>
      <c r="J1300" s="884">
        <v>45962</v>
      </c>
      <c r="K1300" s="330">
        <v>1</v>
      </c>
      <c r="L1300" s="330">
        <v>1</v>
      </c>
      <c r="M1300" s="330">
        <v>220</v>
      </c>
      <c r="N1300" s="330">
        <v>39.03</v>
      </c>
      <c r="O1300" s="330">
        <v>25</v>
      </c>
      <c r="P1300" s="330">
        <v>284.02999999999997</v>
      </c>
      <c r="Q1300" s="330" t="str">
        <v>Confirmed</v>
      </c>
      <c r="R1300" s="330" t="str">
        <v>Closed Deal</v>
      </c>
      <c r="S1300" s="330" t="str">
        <v>SSH</v>
      </c>
      <c r="T1300" s="330" t="str">
        <v>BRI</v>
      </c>
      <c r="U1300" s="330" t="str">
        <v>BRI</v>
      </c>
      <c r="V1300" s="330">
        <v>6</v>
      </c>
      <c r="W1300" s="330">
        <v>229</v>
      </c>
      <c r="X1300" s="330" t="str">
        <v>S25-01</v>
      </c>
      <c r="Y1300" s="330">
        <v>186</v>
      </c>
      <c r="Z1300" s="330">
        <v>198</v>
      </c>
      <c r="AA1300" s="330">
        <v>-12</v>
      </c>
      <c r="AB1300" s="16" t="str">
        <v>S25</v>
      </c>
    </row>
    <row r="1301" spans="1:28" x14ac:dyDescent="0.35">
      <c r="A1301" s="331">
        <v>45733</v>
      </c>
      <c r="B1301" s="330" t="str">
        <v>EuroAirlines</v>
      </c>
      <c r="C1301" s="330" t="str">
        <v>Distributor</v>
      </c>
      <c r="D1301" s="330" t="str">
        <v>AMADEUS</v>
      </c>
      <c r="E1301" s="330" t="str">
        <v>11LKK1</v>
      </c>
      <c r="F1301" s="330" t="str">
        <v>OW</v>
      </c>
      <c r="G1301" s="330" t="str">
        <v>Outbound</v>
      </c>
      <c r="H1301" s="330" t="str">
        <v>4S6005</v>
      </c>
      <c r="I1301" s="331" t="str">
        <v>SSH-FCO</v>
      </c>
      <c r="J1301" s="884">
        <v>45898</v>
      </c>
      <c r="K1301" s="330">
        <v>1</v>
      </c>
      <c r="L1301" s="330">
        <v>1</v>
      </c>
      <c r="M1301" s="330">
        <v>270</v>
      </c>
      <c r="N1301" s="330">
        <v>37.72</v>
      </c>
      <c r="O1301" s="330">
        <v>40</v>
      </c>
      <c r="P1301" s="330">
        <v>347.72</v>
      </c>
      <c r="Q1301" s="330" t="str">
        <v>Confirmed</v>
      </c>
      <c r="R1301" s="330" t="str">
        <v>Closed Deal</v>
      </c>
      <c r="S1301" s="330" t="str">
        <v>SSH</v>
      </c>
      <c r="T1301" s="330" t="str">
        <v>FCO</v>
      </c>
      <c r="U1301" s="330" t="str">
        <v>FCO</v>
      </c>
      <c r="V1301" s="330">
        <v>5</v>
      </c>
      <c r="W1301" s="330">
        <v>165</v>
      </c>
      <c r="X1301" s="330" t="str">
        <v>S25-15</v>
      </c>
      <c r="Y1301" s="330">
        <v>186</v>
      </c>
      <c r="Z1301" s="330">
        <v>179</v>
      </c>
      <c r="AA1301" s="330">
        <v>7</v>
      </c>
      <c r="AB1301" s="16" t="str">
        <v>S25</v>
      </c>
    </row>
    <row r="1302" spans="1:28" x14ac:dyDescent="0.35">
      <c r="A1302" s="331">
        <v>45733</v>
      </c>
      <c r="B1302" s="330" t="str">
        <v>EuroAirlines</v>
      </c>
      <c r="C1302" s="330" t="str">
        <v>Distributor</v>
      </c>
      <c r="D1302" s="330" t="str">
        <v>AMADEUS</v>
      </c>
      <c r="E1302" s="330" t="str">
        <v>11LKK1</v>
      </c>
      <c r="F1302" s="330" t="str">
        <v>OW</v>
      </c>
      <c r="G1302" s="330" t="str">
        <v>Outbound</v>
      </c>
      <c r="H1302" s="330" t="str">
        <v>4S6005</v>
      </c>
      <c r="I1302" s="331" t="str">
        <v>SSH-FCO</v>
      </c>
      <c r="J1302" s="884">
        <v>45898</v>
      </c>
      <c r="K1302" s="330">
        <v>1</v>
      </c>
      <c r="L1302" s="330">
        <v>1</v>
      </c>
      <c r="M1302" s="330">
        <v>270</v>
      </c>
      <c r="N1302" s="330">
        <v>37.72</v>
      </c>
      <c r="O1302" s="330">
        <v>40</v>
      </c>
      <c r="P1302" s="330">
        <v>347.72</v>
      </c>
      <c r="Q1302" s="330" t="str">
        <v>Confirmed</v>
      </c>
      <c r="R1302" s="330" t="str">
        <v>Closed Deal</v>
      </c>
      <c r="S1302" s="330" t="str">
        <v>SSH</v>
      </c>
      <c r="T1302" s="330" t="str">
        <v>FCO</v>
      </c>
      <c r="U1302" s="330" t="str">
        <v>FCO</v>
      </c>
      <c r="V1302" s="330">
        <v>5</v>
      </c>
      <c r="W1302" s="330">
        <v>165</v>
      </c>
      <c r="X1302" s="330" t="str">
        <v>S25-15</v>
      </c>
      <c r="Y1302" s="330">
        <v>186</v>
      </c>
      <c r="Z1302" s="330">
        <v>179</v>
      </c>
      <c r="AA1302" s="330">
        <v>7</v>
      </c>
      <c r="AB1302" s="16" t="str">
        <v>S25</v>
      </c>
    </row>
    <row r="1303" spans="1:28" x14ac:dyDescent="0.35">
      <c r="A1303" s="331">
        <v>45733</v>
      </c>
      <c r="B1303" s="330" t="str">
        <v>EuroAirlines</v>
      </c>
      <c r="C1303" s="330" t="str">
        <v>Distributor</v>
      </c>
      <c r="D1303" s="330" t="str">
        <v>AMADEUS</v>
      </c>
      <c r="E1303" s="330" t="str">
        <v>11LKK1</v>
      </c>
      <c r="F1303" s="330" t="str">
        <v>OW</v>
      </c>
      <c r="G1303" s="330" t="str">
        <v>Outbound</v>
      </c>
      <c r="H1303" s="330" t="str">
        <v>4S6005</v>
      </c>
      <c r="I1303" s="331" t="str">
        <v>SSH-FCO</v>
      </c>
      <c r="J1303" s="884">
        <v>45898</v>
      </c>
      <c r="K1303" s="330">
        <v>1</v>
      </c>
      <c r="L1303" s="330">
        <v>1</v>
      </c>
      <c r="M1303" s="330">
        <v>270</v>
      </c>
      <c r="N1303" s="330">
        <v>37.72</v>
      </c>
      <c r="O1303" s="330">
        <v>40</v>
      </c>
      <c r="P1303" s="330">
        <v>347.72</v>
      </c>
      <c r="Q1303" s="330" t="str">
        <v>Confirmed</v>
      </c>
      <c r="R1303" s="330" t="str">
        <v>Closed Deal</v>
      </c>
      <c r="S1303" s="330" t="str">
        <v>SSH</v>
      </c>
      <c r="T1303" s="330" t="str">
        <v>FCO</v>
      </c>
      <c r="U1303" s="330" t="str">
        <v>FCO</v>
      </c>
      <c r="V1303" s="330">
        <v>5</v>
      </c>
      <c r="W1303" s="330">
        <v>165</v>
      </c>
      <c r="X1303" s="330" t="str">
        <v>S25-15</v>
      </c>
      <c r="Y1303" s="330">
        <v>186</v>
      </c>
      <c r="Z1303" s="330">
        <v>179</v>
      </c>
      <c r="AA1303" s="330">
        <v>7</v>
      </c>
      <c r="AB1303" s="16" t="str">
        <v>S25</v>
      </c>
    </row>
    <row r="1304" spans="1:28" x14ac:dyDescent="0.35">
      <c r="A1304" s="331">
        <v>45733</v>
      </c>
      <c r="B1304" s="330" t="str">
        <v>EuroAirlines</v>
      </c>
      <c r="C1304" s="330" t="str">
        <v>Distributor</v>
      </c>
      <c r="D1304" s="330" t="str">
        <v>AMADEUS</v>
      </c>
      <c r="E1304" s="330" t="str">
        <v>11LKK1</v>
      </c>
      <c r="F1304" s="330" t="str">
        <v>OW</v>
      </c>
      <c r="G1304" s="330" t="str">
        <v>Outbound</v>
      </c>
      <c r="H1304" s="330" t="str">
        <v>4S6005</v>
      </c>
      <c r="I1304" s="331" t="str">
        <v>SSH-FCO</v>
      </c>
      <c r="J1304" s="884">
        <v>45898</v>
      </c>
      <c r="K1304" s="330">
        <v>1</v>
      </c>
      <c r="L1304" s="330">
        <v>1</v>
      </c>
      <c r="M1304" s="330">
        <v>270</v>
      </c>
      <c r="N1304" s="330">
        <v>37.72</v>
      </c>
      <c r="O1304" s="330">
        <v>40</v>
      </c>
      <c r="P1304" s="330">
        <v>347.72</v>
      </c>
      <c r="Q1304" s="330" t="str">
        <v>Confirmed</v>
      </c>
      <c r="R1304" s="330" t="str">
        <v>Closed Deal</v>
      </c>
      <c r="S1304" s="330" t="str">
        <v>SSH</v>
      </c>
      <c r="T1304" s="330" t="str">
        <v>FCO</v>
      </c>
      <c r="U1304" s="330" t="str">
        <v>FCO</v>
      </c>
      <c r="V1304" s="330">
        <v>5</v>
      </c>
      <c r="W1304" s="330">
        <v>165</v>
      </c>
      <c r="X1304" s="330" t="str">
        <v>S25-15</v>
      </c>
      <c r="Y1304" s="330">
        <v>186</v>
      </c>
      <c r="Z1304" s="330">
        <v>179</v>
      </c>
      <c r="AA1304" s="330">
        <v>7</v>
      </c>
      <c r="AB1304" s="16" t="str">
        <v>S25</v>
      </c>
    </row>
    <row r="1305" spans="1:28" x14ac:dyDescent="0.35">
      <c r="A1305" s="331">
        <v>45733</v>
      </c>
      <c r="B1305" s="330" t="str">
        <v>EuroAirlines</v>
      </c>
      <c r="C1305" s="330" t="str">
        <v>Distributor</v>
      </c>
      <c r="D1305" s="330" t="str">
        <v>AMADEUS</v>
      </c>
      <c r="E1305" s="330" t="str">
        <v>11LKJT</v>
      </c>
      <c r="F1305" s="330" t="str">
        <v>OW</v>
      </c>
      <c r="G1305" s="330" t="str">
        <v>Outbound</v>
      </c>
      <c r="H1305" s="330" t="str">
        <v>4S6005</v>
      </c>
      <c r="I1305" s="331" t="str">
        <v>SSH-FCO</v>
      </c>
      <c r="J1305" s="884">
        <v>45898</v>
      </c>
      <c r="K1305" s="330">
        <v>1</v>
      </c>
      <c r="L1305" s="330">
        <v>1</v>
      </c>
      <c r="M1305" s="330">
        <v>270</v>
      </c>
      <c r="N1305" s="330">
        <v>37.72</v>
      </c>
      <c r="O1305" s="330">
        <v>40</v>
      </c>
      <c r="P1305" s="330">
        <v>347.72</v>
      </c>
      <c r="Q1305" s="330" t="str">
        <v>Confirmed</v>
      </c>
      <c r="R1305" s="330" t="str">
        <v>Closed Deal</v>
      </c>
      <c r="S1305" s="330" t="str">
        <v>SSH</v>
      </c>
      <c r="T1305" s="330" t="str">
        <v>FCO</v>
      </c>
      <c r="U1305" s="330" t="str">
        <v>FCO</v>
      </c>
      <c r="V1305" s="330">
        <v>5</v>
      </c>
      <c r="W1305" s="330">
        <v>165</v>
      </c>
      <c r="X1305" s="330" t="str">
        <v>S25-15</v>
      </c>
      <c r="Y1305" s="330">
        <v>186</v>
      </c>
      <c r="Z1305" s="330">
        <v>179</v>
      </c>
      <c r="AA1305" s="330">
        <v>7</v>
      </c>
      <c r="AB1305" s="16" t="str">
        <v>S25</v>
      </c>
    </row>
    <row r="1306" spans="1:28" x14ac:dyDescent="0.35">
      <c r="A1306" s="331">
        <v>45734</v>
      </c>
      <c r="B1306" s="330" t="str">
        <v>Nicolaus S.P.A</v>
      </c>
      <c r="C1306" s="330" t="str">
        <v>Tour Operator</v>
      </c>
      <c r="D1306" s="330" t="str">
        <v/>
      </c>
      <c r="E1306" s="330" t="str">
        <v/>
      </c>
      <c r="F1306" s="330" t="str">
        <v>RT</v>
      </c>
      <c r="G1306" s="330" t="str">
        <v>Outbound</v>
      </c>
      <c r="H1306" s="330" t="str">
        <v>4S6016</v>
      </c>
      <c r="I1306" s="331" t="str">
        <v>BRI-SSH</v>
      </c>
      <c r="J1306" s="884">
        <v>45752</v>
      </c>
      <c r="K1306" s="330">
        <v>14</v>
      </c>
      <c r="L1306" s="330">
        <v>14</v>
      </c>
      <c r="M1306" s="330">
        <v>220</v>
      </c>
      <c r="N1306" s="330">
        <v>0</v>
      </c>
      <c r="O1306" s="330">
        <v>0</v>
      </c>
      <c r="P1306" s="330">
        <v>3080</v>
      </c>
      <c r="Q1306" s="330" t="str">
        <v>Confirmed</v>
      </c>
      <c r="R1306" s="330" t="str">
        <v>Countersigned</v>
      </c>
      <c r="S1306" s="330" t="str">
        <v>BRI</v>
      </c>
      <c r="T1306" s="330" t="str">
        <v>SSH</v>
      </c>
      <c r="U1306" s="330" t="str">
        <v>BRI</v>
      </c>
      <c r="V1306" s="330">
        <v>6</v>
      </c>
      <c r="W1306" s="330">
        <v>18</v>
      </c>
      <c r="X1306" s="330" t="str">
        <v>E25-02A</v>
      </c>
      <c r="Y1306" s="330">
        <v>113</v>
      </c>
      <c r="Z1306" s="330">
        <v>109</v>
      </c>
      <c r="AA1306" s="330">
        <v>4</v>
      </c>
      <c r="AB1306" s="16" t="str">
        <v>E25</v>
      </c>
    </row>
    <row r="1307" spans="1:28" x14ac:dyDescent="0.35">
      <c r="A1307" s="331">
        <v>45734</v>
      </c>
      <c r="B1307" s="330" t="str">
        <v>Nicolaus S.P.A</v>
      </c>
      <c r="C1307" s="330" t="str">
        <v>Tour Operator</v>
      </c>
      <c r="D1307" s="330" t="str">
        <v/>
      </c>
      <c r="E1307" s="330" t="str">
        <v/>
      </c>
      <c r="F1307" s="330" t="str">
        <v>RT</v>
      </c>
      <c r="G1307" s="330" t="str">
        <v>Inbound</v>
      </c>
      <c r="H1307" s="330" t="str">
        <v>4S6015</v>
      </c>
      <c r="I1307" s="331" t="str">
        <v>SSH-BRI</v>
      </c>
      <c r="J1307" s="884">
        <v>45759</v>
      </c>
      <c r="K1307" s="330">
        <v>3</v>
      </c>
      <c r="L1307" s="330">
        <v>3</v>
      </c>
      <c r="M1307" s="330">
        <v>220</v>
      </c>
      <c r="N1307" s="330">
        <v>0</v>
      </c>
      <c r="O1307" s="330">
        <v>0</v>
      </c>
      <c r="P1307" s="330">
        <v>660</v>
      </c>
      <c r="Q1307" s="330" t="str">
        <v>Confirmed</v>
      </c>
      <c r="R1307" s="330" t="str">
        <v>Countersigned</v>
      </c>
      <c r="S1307" s="330" t="str">
        <v>SSH</v>
      </c>
      <c r="T1307" s="330" t="str">
        <v>BRI</v>
      </c>
      <c r="U1307" s="330" t="str">
        <v>BRI</v>
      </c>
      <c r="V1307" s="330">
        <v>6</v>
      </c>
      <c r="W1307" s="330">
        <v>25</v>
      </c>
      <c r="X1307" s="330" t="str">
        <v>E25-02A</v>
      </c>
      <c r="Y1307" s="330">
        <v>113</v>
      </c>
      <c r="Z1307" s="330">
        <v>90</v>
      </c>
      <c r="AA1307" s="330">
        <v>23</v>
      </c>
      <c r="AB1307" s="16" t="str">
        <v>E25</v>
      </c>
    </row>
    <row r="1308" spans="1:28" x14ac:dyDescent="0.35">
      <c r="A1308" s="331">
        <v>45734</v>
      </c>
      <c r="B1308" s="330" t="str">
        <v>Nicolaus S.P.A</v>
      </c>
      <c r="C1308" s="330" t="str">
        <v>Tour Operator</v>
      </c>
      <c r="D1308" s="330" t="str">
        <v/>
      </c>
      <c r="E1308" s="330" t="str">
        <v/>
      </c>
      <c r="F1308" s="330" t="str">
        <v>RT</v>
      </c>
      <c r="G1308" s="330" t="str">
        <v>Outbound</v>
      </c>
      <c r="H1308" s="330" t="str">
        <v>NE7121</v>
      </c>
      <c r="I1308" s="331" t="str">
        <v>NAP-SSH</v>
      </c>
      <c r="J1308" s="884">
        <v>45865</v>
      </c>
      <c r="K1308" s="330">
        <v>20</v>
      </c>
      <c r="L1308" s="330">
        <v>20</v>
      </c>
      <c r="M1308" s="330">
        <v>225</v>
      </c>
      <c r="N1308" s="330">
        <v>0</v>
      </c>
      <c r="O1308" s="330">
        <v>0</v>
      </c>
      <c r="P1308" s="330">
        <v>4500</v>
      </c>
      <c r="Q1308" s="330" t="str">
        <v>Confirmed</v>
      </c>
      <c r="R1308" s="330" t="str">
        <v>Signed</v>
      </c>
      <c r="S1308" s="330" t="str">
        <v>NAP</v>
      </c>
      <c r="T1308" s="330" t="str">
        <v>SSH</v>
      </c>
      <c r="U1308" s="330" t="str">
        <v>NAP</v>
      </c>
      <c r="V1308" s="330">
        <v>7</v>
      </c>
      <c r="W1308" s="330">
        <v>131</v>
      </c>
      <c r="X1308" s="330" t="str">
        <v>S25-06</v>
      </c>
      <c r="Y1308" s="330">
        <v>179</v>
      </c>
      <c r="Z1308" s="330">
        <v>170</v>
      </c>
      <c r="AA1308" s="330">
        <v>9</v>
      </c>
      <c r="AB1308" s="16" t="str">
        <v>S25</v>
      </c>
    </row>
    <row r="1309" spans="1:28" x14ac:dyDescent="0.35">
      <c r="A1309" s="331">
        <v>45734</v>
      </c>
      <c r="B1309" s="330" t="str">
        <v>Nicolaus S.P.A</v>
      </c>
      <c r="C1309" s="330" t="str">
        <v>Tour Operator</v>
      </c>
      <c r="D1309" s="330" t="str">
        <v/>
      </c>
      <c r="E1309" s="330" t="str">
        <v/>
      </c>
      <c r="F1309" s="330" t="str">
        <v>RT</v>
      </c>
      <c r="G1309" s="330" t="str">
        <v>Outbound</v>
      </c>
      <c r="H1309" s="330" t="str">
        <v>NE7121</v>
      </c>
      <c r="I1309" s="331" t="str">
        <v>NAP-SSH</v>
      </c>
      <c r="J1309" s="884">
        <v>45872</v>
      </c>
      <c r="K1309" s="330">
        <v>20</v>
      </c>
      <c r="L1309" s="330">
        <v>20</v>
      </c>
      <c r="M1309" s="330">
        <v>225</v>
      </c>
      <c r="N1309" s="330">
        <v>0</v>
      </c>
      <c r="O1309" s="330">
        <v>0</v>
      </c>
      <c r="P1309" s="330">
        <v>4500</v>
      </c>
      <c r="Q1309" s="330" t="str">
        <v>Confirmed</v>
      </c>
      <c r="R1309" s="330" t="str">
        <v>Signed</v>
      </c>
      <c r="S1309" s="330" t="str">
        <v>NAP</v>
      </c>
      <c r="T1309" s="330" t="str">
        <v>SSH</v>
      </c>
      <c r="U1309" s="330" t="str">
        <v>NAP</v>
      </c>
      <c r="V1309" s="330">
        <v>7</v>
      </c>
      <c r="W1309" s="330">
        <v>138</v>
      </c>
      <c r="X1309" s="330" t="str">
        <v>S25-06</v>
      </c>
      <c r="Y1309" s="330">
        <v>179</v>
      </c>
      <c r="Z1309" s="330">
        <v>170</v>
      </c>
      <c r="AA1309" s="330">
        <v>9</v>
      </c>
      <c r="AB1309" s="16" t="str">
        <v>S25</v>
      </c>
    </row>
    <row r="1310" spans="1:28" x14ac:dyDescent="0.35">
      <c r="A1310" s="331">
        <v>45734</v>
      </c>
      <c r="B1310" s="330" t="str">
        <v>Nicolaus S.P.A</v>
      </c>
      <c r="C1310" s="330" t="str">
        <v>Tour Operator</v>
      </c>
      <c r="D1310" s="330" t="str">
        <v/>
      </c>
      <c r="E1310" s="330" t="str">
        <v/>
      </c>
      <c r="F1310" s="330" t="str">
        <v>RT</v>
      </c>
      <c r="G1310" s="330" t="str">
        <v>Outbound</v>
      </c>
      <c r="H1310" s="330" t="str">
        <v>NE7121</v>
      </c>
      <c r="I1310" s="331" t="str">
        <v>NAP-SSH</v>
      </c>
      <c r="J1310" s="884">
        <v>45879</v>
      </c>
      <c r="K1310" s="330">
        <v>20</v>
      </c>
      <c r="L1310" s="330">
        <v>20</v>
      </c>
      <c r="M1310" s="330">
        <v>225</v>
      </c>
      <c r="N1310" s="330">
        <v>0</v>
      </c>
      <c r="O1310" s="330">
        <v>0</v>
      </c>
      <c r="P1310" s="330">
        <v>4500</v>
      </c>
      <c r="Q1310" s="330" t="str">
        <v>Confirmed</v>
      </c>
      <c r="R1310" s="330" t="str">
        <v>Signed</v>
      </c>
      <c r="S1310" s="330" t="str">
        <v>NAP</v>
      </c>
      <c r="T1310" s="330" t="str">
        <v>SSH</v>
      </c>
      <c r="U1310" s="330" t="str">
        <v>NAP</v>
      </c>
      <c r="V1310" s="330">
        <v>7</v>
      </c>
      <c r="W1310" s="330">
        <v>145</v>
      </c>
      <c r="X1310" s="330" t="str">
        <v>S25-06</v>
      </c>
      <c r="Y1310" s="330">
        <v>179</v>
      </c>
      <c r="Z1310" s="330">
        <v>176</v>
      </c>
      <c r="AA1310" s="330">
        <v>3</v>
      </c>
      <c r="AB1310" s="16" t="str">
        <v>S25</v>
      </c>
    </row>
    <row r="1311" spans="1:28" x14ac:dyDescent="0.35">
      <c r="A1311" s="331">
        <v>45734</v>
      </c>
      <c r="B1311" s="330" t="str">
        <v>Nicolaus S.P.A</v>
      </c>
      <c r="C1311" s="330" t="str">
        <v>Tour Operator</v>
      </c>
      <c r="D1311" s="330" t="str">
        <v/>
      </c>
      <c r="E1311" s="330" t="str">
        <v/>
      </c>
      <c r="F1311" s="330" t="str">
        <v>RT</v>
      </c>
      <c r="G1311" s="330" t="str">
        <v>Outbound</v>
      </c>
      <c r="H1311" s="330" t="str">
        <v>NE7121</v>
      </c>
      <c r="I1311" s="331" t="str">
        <v>NAP-SSH</v>
      </c>
      <c r="J1311" s="884">
        <v>45886</v>
      </c>
      <c r="K1311" s="330">
        <v>20</v>
      </c>
      <c r="L1311" s="330">
        <v>20</v>
      </c>
      <c r="M1311" s="330">
        <v>225</v>
      </c>
      <c r="N1311" s="330">
        <v>0</v>
      </c>
      <c r="O1311" s="330">
        <v>0</v>
      </c>
      <c r="P1311" s="330">
        <v>4500</v>
      </c>
      <c r="Q1311" s="330" t="str">
        <v>Confirmed</v>
      </c>
      <c r="R1311" s="330" t="str">
        <v>Signed</v>
      </c>
      <c r="S1311" s="330" t="str">
        <v>NAP</v>
      </c>
      <c r="T1311" s="330" t="str">
        <v>SSH</v>
      </c>
      <c r="U1311" s="330" t="str">
        <v>NAP</v>
      </c>
      <c r="V1311" s="330">
        <v>7</v>
      </c>
      <c r="W1311" s="330">
        <v>152</v>
      </c>
      <c r="X1311" s="330" t="str">
        <v>S25-06</v>
      </c>
      <c r="Y1311" s="330">
        <v>179</v>
      </c>
      <c r="Z1311" s="330">
        <v>170</v>
      </c>
      <c r="AA1311" s="330">
        <v>9</v>
      </c>
      <c r="AB1311" s="16" t="str">
        <v>S25</v>
      </c>
    </row>
    <row r="1312" spans="1:28" x14ac:dyDescent="0.35">
      <c r="A1312" s="331">
        <v>45734</v>
      </c>
      <c r="B1312" s="330" t="str">
        <v>Nicolaus S.P.A</v>
      </c>
      <c r="C1312" s="330" t="str">
        <v>Tour Operator</v>
      </c>
      <c r="D1312" s="330" t="str">
        <v/>
      </c>
      <c r="E1312" s="330" t="str">
        <v/>
      </c>
      <c r="F1312" s="330" t="str">
        <v>RT</v>
      </c>
      <c r="G1312" s="330" t="str">
        <v>Outbound</v>
      </c>
      <c r="H1312" s="330" t="str">
        <v>NE7121</v>
      </c>
      <c r="I1312" s="331" t="str">
        <v>NAP-SSH</v>
      </c>
      <c r="J1312" s="884">
        <v>45893</v>
      </c>
      <c r="K1312" s="330">
        <v>20</v>
      </c>
      <c r="L1312" s="330">
        <v>20</v>
      </c>
      <c r="M1312" s="330">
        <v>225</v>
      </c>
      <c r="N1312" s="330">
        <v>0</v>
      </c>
      <c r="O1312" s="330">
        <v>0</v>
      </c>
      <c r="P1312" s="330">
        <v>4500</v>
      </c>
      <c r="Q1312" s="330" t="str">
        <v>Confirmed</v>
      </c>
      <c r="R1312" s="330" t="str">
        <v>Signed</v>
      </c>
      <c r="S1312" s="330" t="str">
        <v>NAP</v>
      </c>
      <c r="T1312" s="330" t="str">
        <v>SSH</v>
      </c>
      <c r="U1312" s="330" t="str">
        <v>NAP</v>
      </c>
      <c r="V1312" s="330">
        <v>7</v>
      </c>
      <c r="W1312" s="330">
        <v>159</v>
      </c>
      <c r="X1312" s="330" t="str">
        <v>S25-06</v>
      </c>
      <c r="Y1312" s="330">
        <v>179</v>
      </c>
      <c r="Z1312" s="330">
        <v>170</v>
      </c>
      <c r="AA1312" s="330">
        <v>9</v>
      </c>
      <c r="AB1312" s="16" t="str">
        <v>S25</v>
      </c>
    </row>
    <row r="1313" spans="1:28" x14ac:dyDescent="0.35">
      <c r="A1313" s="331">
        <v>45734</v>
      </c>
      <c r="B1313" s="330" t="str">
        <v>Nicolaus S.P.A</v>
      </c>
      <c r="C1313" s="330" t="str">
        <v>Tour Operator</v>
      </c>
      <c r="D1313" s="330" t="str">
        <v/>
      </c>
      <c r="E1313" s="330" t="str">
        <v/>
      </c>
      <c r="F1313" s="330" t="str">
        <v>RT</v>
      </c>
      <c r="G1313" s="330" t="str">
        <v>Outbound</v>
      </c>
      <c r="H1313" s="330" t="str">
        <v>NE7121</v>
      </c>
      <c r="I1313" s="331" t="str">
        <v>NAP-SSH</v>
      </c>
      <c r="J1313" s="884">
        <v>45900</v>
      </c>
      <c r="K1313" s="330">
        <v>20</v>
      </c>
      <c r="L1313" s="330">
        <v>20</v>
      </c>
      <c r="M1313" s="330">
        <v>225</v>
      </c>
      <c r="N1313" s="330">
        <v>0</v>
      </c>
      <c r="O1313" s="330">
        <v>0</v>
      </c>
      <c r="P1313" s="330">
        <v>4500</v>
      </c>
      <c r="Q1313" s="330" t="str">
        <v>Confirmed</v>
      </c>
      <c r="R1313" s="330" t="str">
        <v>Signed</v>
      </c>
      <c r="S1313" s="330" t="str">
        <v>NAP</v>
      </c>
      <c r="T1313" s="330" t="str">
        <v>SSH</v>
      </c>
      <c r="U1313" s="330" t="str">
        <v>NAP</v>
      </c>
      <c r="V1313" s="330">
        <v>7</v>
      </c>
      <c r="W1313" s="330">
        <v>166</v>
      </c>
      <c r="X1313" s="330" t="str">
        <v>S25-06</v>
      </c>
      <c r="Y1313" s="330">
        <v>179</v>
      </c>
      <c r="Z1313" s="330">
        <v>170</v>
      </c>
      <c r="AA1313" s="330">
        <v>9</v>
      </c>
      <c r="AB1313" s="16" t="str">
        <v>S25</v>
      </c>
    </row>
    <row r="1314" spans="1:28" x14ac:dyDescent="0.35">
      <c r="A1314" s="331">
        <v>45734</v>
      </c>
      <c r="B1314" s="330" t="str">
        <v>Nicolaus S.P.A</v>
      </c>
      <c r="C1314" s="330" t="str">
        <v>Tour Operator</v>
      </c>
      <c r="D1314" s="330" t="str">
        <v/>
      </c>
      <c r="E1314" s="330" t="str">
        <v/>
      </c>
      <c r="F1314" s="330" t="str">
        <v>RT</v>
      </c>
      <c r="G1314" s="330" t="str">
        <v>Outbound</v>
      </c>
      <c r="H1314" s="330" t="str">
        <v>NE7121</v>
      </c>
      <c r="I1314" s="331" t="str">
        <v>NAP-SSH</v>
      </c>
      <c r="J1314" s="884">
        <v>45907</v>
      </c>
      <c r="K1314" s="330">
        <v>20</v>
      </c>
      <c r="L1314" s="330">
        <v>20</v>
      </c>
      <c r="M1314" s="330">
        <v>225</v>
      </c>
      <c r="N1314" s="330">
        <v>0</v>
      </c>
      <c r="O1314" s="330">
        <v>0</v>
      </c>
      <c r="P1314" s="330">
        <v>4500</v>
      </c>
      <c r="Q1314" s="330" t="str">
        <v>Confirmed</v>
      </c>
      <c r="R1314" s="330" t="str">
        <v>Signed</v>
      </c>
      <c r="S1314" s="330" t="str">
        <v>NAP</v>
      </c>
      <c r="T1314" s="330" t="str">
        <v>SSH</v>
      </c>
      <c r="U1314" s="330" t="str">
        <v>NAP</v>
      </c>
      <c r="V1314" s="330">
        <v>7</v>
      </c>
      <c r="W1314" s="330">
        <v>173</v>
      </c>
      <c r="X1314" s="330" t="str">
        <v>S25-06</v>
      </c>
      <c r="Y1314" s="330">
        <v>179</v>
      </c>
      <c r="Z1314" s="330">
        <v>170</v>
      </c>
      <c r="AA1314" s="330">
        <v>9</v>
      </c>
      <c r="AB1314" s="16" t="str">
        <v>S25</v>
      </c>
    </row>
    <row r="1315" spans="1:28" x14ac:dyDescent="0.35">
      <c r="A1315" s="331">
        <v>45734</v>
      </c>
      <c r="B1315" s="330" t="str">
        <v>Nicolaus S.P.A</v>
      </c>
      <c r="C1315" s="330" t="str">
        <v>Tour Operator</v>
      </c>
      <c r="D1315" s="330" t="str">
        <v/>
      </c>
      <c r="E1315" s="330" t="str">
        <v/>
      </c>
      <c r="F1315" s="330" t="str">
        <v>RT</v>
      </c>
      <c r="G1315" s="330" t="str">
        <v>Inbound</v>
      </c>
      <c r="H1315" s="330" t="str">
        <v>NE7120</v>
      </c>
      <c r="I1315" s="331" t="str">
        <v>SSH-NAP</v>
      </c>
      <c r="J1315" s="884">
        <v>45872</v>
      </c>
      <c r="K1315" s="330">
        <v>20</v>
      </c>
      <c r="L1315" s="330">
        <v>20</v>
      </c>
      <c r="M1315" s="330">
        <v>225</v>
      </c>
      <c r="N1315" s="330">
        <v>0</v>
      </c>
      <c r="O1315" s="330">
        <v>0</v>
      </c>
      <c r="P1315" s="330">
        <v>4500</v>
      </c>
      <c r="Q1315" s="330" t="str">
        <v>Confirmed</v>
      </c>
      <c r="R1315" s="330" t="str">
        <v>Signed</v>
      </c>
      <c r="S1315" s="330" t="str">
        <v>SSH</v>
      </c>
      <c r="T1315" s="330" t="str">
        <v>NAP</v>
      </c>
      <c r="U1315" s="330" t="str">
        <v>NAP</v>
      </c>
      <c r="V1315" s="330">
        <v>7</v>
      </c>
      <c r="W1315" s="330">
        <v>138</v>
      </c>
      <c r="X1315" s="330" t="str">
        <v>S25-06</v>
      </c>
      <c r="Y1315" s="330">
        <v>179</v>
      </c>
      <c r="Z1315" s="330">
        <v>170</v>
      </c>
      <c r="AA1315" s="330">
        <v>9</v>
      </c>
      <c r="AB1315" s="16" t="str">
        <v>S25</v>
      </c>
    </row>
    <row r="1316" spans="1:28" x14ac:dyDescent="0.35">
      <c r="A1316" s="331">
        <v>45734</v>
      </c>
      <c r="B1316" s="330" t="str">
        <v>Nicolaus S.P.A</v>
      </c>
      <c r="C1316" s="330" t="str">
        <v>Tour Operator</v>
      </c>
      <c r="D1316" s="330" t="str">
        <v/>
      </c>
      <c r="E1316" s="330" t="str">
        <v/>
      </c>
      <c r="F1316" s="330" t="str">
        <v>RT</v>
      </c>
      <c r="G1316" s="330" t="str">
        <v>Inbound</v>
      </c>
      <c r="H1316" s="330" t="str">
        <v>NE7120</v>
      </c>
      <c r="I1316" s="331" t="str">
        <v>SSH-NAP</v>
      </c>
      <c r="J1316" s="884">
        <v>45879</v>
      </c>
      <c r="K1316" s="330">
        <v>20</v>
      </c>
      <c r="L1316" s="330">
        <v>20</v>
      </c>
      <c r="M1316" s="330">
        <v>225</v>
      </c>
      <c r="N1316" s="330">
        <v>0</v>
      </c>
      <c r="O1316" s="330">
        <v>0</v>
      </c>
      <c r="P1316" s="330">
        <v>4500</v>
      </c>
      <c r="Q1316" s="330" t="str">
        <v>Confirmed</v>
      </c>
      <c r="R1316" s="330" t="str">
        <v>Signed</v>
      </c>
      <c r="S1316" s="330" t="str">
        <v>SSH</v>
      </c>
      <c r="T1316" s="330" t="str">
        <v>NAP</v>
      </c>
      <c r="U1316" s="330" t="str">
        <v>NAP</v>
      </c>
      <c r="V1316" s="330">
        <v>7</v>
      </c>
      <c r="W1316" s="330">
        <v>145</v>
      </c>
      <c r="X1316" s="330" t="str">
        <v>S25-06</v>
      </c>
      <c r="Y1316" s="330">
        <v>179</v>
      </c>
      <c r="Z1316" s="330">
        <v>170</v>
      </c>
      <c r="AA1316" s="330">
        <v>9</v>
      </c>
      <c r="AB1316" s="16" t="str">
        <v>S25</v>
      </c>
    </row>
    <row r="1317" spans="1:28" x14ac:dyDescent="0.35">
      <c r="A1317" s="331">
        <v>45734</v>
      </c>
      <c r="B1317" s="330" t="str">
        <v>Nicolaus S.P.A</v>
      </c>
      <c r="C1317" s="330" t="str">
        <v>Tour Operator</v>
      </c>
      <c r="D1317" s="330" t="str">
        <v/>
      </c>
      <c r="E1317" s="330" t="str">
        <v/>
      </c>
      <c r="F1317" s="330" t="str">
        <v>RT</v>
      </c>
      <c r="G1317" s="330" t="str">
        <v>Inbound</v>
      </c>
      <c r="H1317" s="330" t="str">
        <v>NE7120</v>
      </c>
      <c r="I1317" s="331" t="str">
        <v>SSH-NAP</v>
      </c>
      <c r="J1317" s="884">
        <v>45886</v>
      </c>
      <c r="K1317" s="330">
        <v>20</v>
      </c>
      <c r="L1317" s="330">
        <v>20</v>
      </c>
      <c r="M1317" s="330">
        <v>225</v>
      </c>
      <c r="N1317" s="330">
        <v>0</v>
      </c>
      <c r="O1317" s="330">
        <v>0</v>
      </c>
      <c r="P1317" s="330">
        <v>4500</v>
      </c>
      <c r="Q1317" s="330" t="str">
        <v>Confirmed</v>
      </c>
      <c r="R1317" s="330" t="str">
        <v>Signed</v>
      </c>
      <c r="S1317" s="330" t="str">
        <v>SSH</v>
      </c>
      <c r="T1317" s="330" t="str">
        <v>NAP</v>
      </c>
      <c r="U1317" s="330" t="str">
        <v>NAP</v>
      </c>
      <c r="V1317" s="330">
        <v>7</v>
      </c>
      <c r="W1317" s="330">
        <v>152</v>
      </c>
      <c r="X1317" s="330" t="str">
        <v>S25-06</v>
      </c>
      <c r="Y1317" s="330">
        <v>179</v>
      </c>
      <c r="Z1317" s="330">
        <v>176</v>
      </c>
      <c r="AA1317" s="330">
        <v>3</v>
      </c>
      <c r="AB1317" s="16" t="str">
        <v>S25</v>
      </c>
    </row>
    <row r="1318" spans="1:28" x14ac:dyDescent="0.35">
      <c r="A1318" s="331">
        <v>45734</v>
      </c>
      <c r="B1318" s="330" t="str">
        <v>Nicolaus S.P.A</v>
      </c>
      <c r="C1318" s="330" t="str">
        <v>Tour Operator</v>
      </c>
      <c r="D1318" s="330" t="str">
        <v/>
      </c>
      <c r="E1318" s="330" t="str">
        <v/>
      </c>
      <c r="F1318" s="330" t="str">
        <v>RT</v>
      </c>
      <c r="G1318" s="330" t="str">
        <v>Inbound</v>
      </c>
      <c r="H1318" s="330" t="str">
        <v>NE7120</v>
      </c>
      <c r="I1318" s="331" t="str">
        <v>SSH-NAP</v>
      </c>
      <c r="J1318" s="884">
        <v>45893</v>
      </c>
      <c r="K1318" s="330">
        <v>20</v>
      </c>
      <c r="L1318" s="330">
        <v>20</v>
      </c>
      <c r="M1318" s="330">
        <v>225</v>
      </c>
      <c r="N1318" s="330">
        <v>0</v>
      </c>
      <c r="O1318" s="330">
        <v>0</v>
      </c>
      <c r="P1318" s="330">
        <v>4500</v>
      </c>
      <c r="Q1318" s="330" t="str">
        <v>Confirmed</v>
      </c>
      <c r="R1318" s="330" t="str">
        <v>Signed</v>
      </c>
      <c r="S1318" s="330" t="str">
        <v>SSH</v>
      </c>
      <c r="T1318" s="330" t="str">
        <v>NAP</v>
      </c>
      <c r="U1318" s="330" t="str">
        <v>NAP</v>
      </c>
      <c r="V1318" s="330">
        <v>7</v>
      </c>
      <c r="W1318" s="330">
        <v>159</v>
      </c>
      <c r="X1318" s="330" t="str">
        <v>S25-06</v>
      </c>
      <c r="Y1318" s="330">
        <v>179</v>
      </c>
      <c r="Z1318" s="330">
        <v>170</v>
      </c>
      <c r="AA1318" s="330">
        <v>9</v>
      </c>
      <c r="AB1318" s="16" t="str">
        <v>S25</v>
      </c>
    </row>
    <row r="1319" spans="1:28" x14ac:dyDescent="0.35">
      <c r="A1319" s="331">
        <v>45734</v>
      </c>
      <c r="B1319" s="330" t="str">
        <v>Nicolaus S.P.A</v>
      </c>
      <c r="C1319" s="330" t="str">
        <v>Tour Operator</v>
      </c>
      <c r="D1319" s="330" t="str">
        <v/>
      </c>
      <c r="E1319" s="330" t="str">
        <v/>
      </c>
      <c r="F1319" s="330" t="str">
        <v>RT</v>
      </c>
      <c r="G1319" s="330" t="str">
        <v>Inbound</v>
      </c>
      <c r="H1319" s="330" t="str">
        <v>NE7120</v>
      </c>
      <c r="I1319" s="331" t="str">
        <v>SSH-NAP</v>
      </c>
      <c r="J1319" s="884">
        <v>45900</v>
      </c>
      <c r="K1319" s="330">
        <v>20</v>
      </c>
      <c r="L1319" s="330">
        <v>20</v>
      </c>
      <c r="M1319" s="330">
        <v>225</v>
      </c>
      <c r="N1319" s="330">
        <v>0</v>
      </c>
      <c r="O1319" s="330">
        <v>0</v>
      </c>
      <c r="P1319" s="330">
        <v>4500</v>
      </c>
      <c r="Q1319" s="330" t="str">
        <v>Confirmed</v>
      </c>
      <c r="R1319" s="330" t="str">
        <v>Signed</v>
      </c>
      <c r="S1319" s="330" t="str">
        <v>SSH</v>
      </c>
      <c r="T1319" s="330" t="str">
        <v>NAP</v>
      </c>
      <c r="U1319" s="330" t="str">
        <v>NAP</v>
      </c>
      <c r="V1319" s="330">
        <v>7</v>
      </c>
      <c r="W1319" s="330">
        <v>166</v>
      </c>
      <c r="X1319" s="330" t="str">
        <v>S25-06</v>
      </c>
      <c r="Y1319" s="330">
        <v>179</v>
      </c>
      <c r="Z1319" s="330">
        <v>170</v>
      </c>
      <c r="AA1319" s="330">
        <v>9</v>
      </c>
      <c r="AB1319" s="16" t="str">
        <v>S25</v>
      </c>
    </row>
    <row r="1320" spans="1:28" x14ac:dyDescent="0.35">
      <c r="A1320" s="331">
        <v>45734</v>
      </c>
      <c r="B1320" s="330" t="str">
        <v>Nicolaus S.P.A</v>
      </c>
      <c r="C1320" s="330" t="str">
        <v>Tour Operator</v>
      </c>
      <c r="D1320" s="330" t="str">
        <v/>
      </c>
      <c r="E1320" s="330" t="str">
        <v/>
      </c>
      <c r="F1320" s="330" t="str">
        <v>RT</v>
      </c>
      <c r="G1320" s="330" t="str">
        <v>Inbound</v>
      </c>
      <c r="H1320" s="330" t="str">
        <v>NE7120</v>
      </c>
      <c r="I1320" s="331" t="str">
        <v>SSH-NAP</v>
      </c>
      <c r="J1320" s="884">
        <v>45907</v>
      </c>
      <c r="K1320" s="330">
        <v>20</v>
      </c>
      <c r="L1320" s="330">
        <v>20</v>
      </c>
      <c r="M1320" s="330">
        <v>225</v>
      </c>
      <c r="N1320" s="330">
        <v>0</v>
      </c>
      <c r="O1320" s="330">
        <v>0</v>
      </c>
      <c r="P1320" s="330">
        <v>4500</v>
      </c>
      <c r="Q1320" s="330" t="str">
        <v>Confirmed</v>
      </c>
      <c r="R1320" s="330" t="str">
        <v>Signed</v>
      </c>
      <c r="S1320" s="330" t="str">
        <v>SSH</v>
      </c>
      <c r="T1320" s="330" t="str">
        <v>NAP</v>
      </c>
      <c r="U1320" s="330" t="str">
        <v>NAP</v>
      </c>
      <c r="V1320" s="330">
        <v>7</v>
      </c>
      <c r="W1320" s="330">
        <v>173</v>
      </c>
      <c r="X1320" s="330" t="str">
        <v>S25-06</v>
      </c>
      <c r="Y1320" s="330">
        <v>179</v>
      </c>
      <c r="Z1320" s="330">
        <v>170</v>
      </c>
      <c r="AA1320" s="330">
        <v>9</v>
      </c>
      <c r="AB1320" s="16" t="str">
        <v>S25</v>
      </c>
    </row>
    <row r="1321" spans="1:28" x14ac:dyDescent="0.35">
      <c r="A1321" s="331">
        <v>45734</v>
      </c>
      <c r="B1321" s="330" t="str">
        <v>Nicolaus S.P.A</v>
      </c>
      <c r="C1321" s="330" t="str">
        <v>Tour Operator</v>
      </c>
      <c r="D1321" s="330" t="str">
        <v/>
      </c>
      <c r="E1321" s="330" t="str">
        <v/>
      </c>
      <c r="F1321" s="330" t="str">
        <v>RT</v>
      </c>
      <c r="G1321" s="330" t="str">
        <v>Inbound</v>
      </c>
      <c r="H1321" s="330" t="str">
        <v>NE7120</v>
      </c>
      <c r="I1321" s="331" t="str">
        <v>SSH-NAP</v>
      </c>
      <c r="J1321" s="884">
        <v>45914</v>
      </c>
      <c r="K1321" s="330">
        <v>20</v>
      </c>
      <c r="L1321" s="330">
        <v>20</v>
      </c>
      <c r="M1321" s="330">
        <v>225</v>
      </c>
      <c r="N1321" s="330">
        <v>0</v>
      </c>
      <c r="O1321" s="330">
        <v>0</v>
      </c>
      <c r="P1321" s="330">
        <v>4500</v>
      </c>
      <c r="Q1321" s="330" t="str">
        <v>Confirmed</v>
      </c>
      <c r="R1321" s="330" t="str">
        <v>Signed</v>
      </c>
      <c r="S1321" s="330" t="str">
        <v>SSH</v>
      </c>
      <c r="T1321" s="330" t="str">
        <v>NAP</v>
      </c>
      <c r="U1321" s="330" t="str">
        <v>NAP</v>
      </c>
      <c r="V1321" s="330">
        <v>7</v>
      </c>
      <c r="W1321" s="330">
        <v>180</v>
      </c>
      <c r="X1321" s="330" t="str">
        <v>S25-06</v>
      </c>
      <c r="Y1321" s="330">
        <v>179</v>
      </c>
      <c r="Z1321" s="330">
        <v>170</v>
      </c>
      <c r="AA1321" s="330">
        <v>9</v>
      </c>
      <c r="AB1321" s="16" t="str">
        <v>S25</v>
      </c>
    </row>
    <row r="1322" spans="1:28" x14ac:dyDescent="0.35">
      <c r="A1322" s="331">
        <v>45734</v>
      </c>
      <c r="B1322" s="330" t="str">
        <v>Searcharter</v>
      </c>
      <c r="C1322" s="330" t="str">
        <v>Distributor</v>
      </c>
      <c r="D1322" s="330" t="str">
        <v/>
      </c>
      <c r="E1322" s="330" t="str">
        <v>GRNNA</v>
      </c>
      <c r="F1322" s="330" t="str">
        <v>RT</v>
      </c>
      <c r="G1322" s="330" t="str">
        <v>Outbound</v>
      </c>
      <c r="H1322" s="330" t="str">
        <v>4S6032</v>
      </c>
      <c r="I1322" s="331" t="str">
        <v>NAP-SSH</v>
      </c>
      <c r="J1322" s="884">
        <v>45774</v>
      </c>
      <c r="K1322" s="330">
        <v>1</v>
      </c>
      <c r="L1322" s="330">
        <v>1</v>
      </c>
      <c r="M1322" s="330">
        <v>245</v>
      </c>
      <c r="N1322" s="330">
        <v>0</v>
      </c>
      <c r="O1322" s="330">
        <v>0</v>
      </c>
      <c r="P1322" s="330">
        <v>245</v>
      </c>
      <c r="Q1322" s="330" t="str">
        <v>Confirmed</v>
      </c>
      <c r="R1322" s="330" t="str">
        <v>Closed Deal</v>
      </c>
      <c r="S1322" s="330" t="str">
        <v>NAP</v>
      </c>
      <c r="T1322" s="330" t="str">
        <v>SSH</v>
      </c>
      <c r="U1322" s="330" t="str">
        <v>NAP</v>
      </c>
      <c r="V1322" s="330">
        <v>7</v>
      </c>
      <c r="W1322" s="330">
        <v>40</v>
      </c>
      <c r="X1322" s="330" t="str">
        <v>E25-03B</v>
      </c>
      <c r="Y1322" s="330">
        <v>186</v>
      </c>
      <c r="Z1322" s="330">
        <v>135</v>
      </c>
      <c r="AA1322" s="330">
        <v>51</v>
      </c>
      <c r="AB1322" s="16" t="str">
        <v>E25</v>
      </c>
    </row>
    <row r="1323" spans="1:28" x14ac:dyDescent="0.35">
      <c r="A1323" s="331">
        <v>45734</v>
      </c>
      <c r="B1323" s="330" t="str">
        <v>Searcharter</v>
      </c>
      <c r="C1323" s="330" t="str">
        <v>Distributor</v>
      </c>
      <c r="D1323" s="330" t="str">
        <v/>
      </c>
      <c r="E1323" s="330" t="str">
        <v>GRNNA</v>
      </c>
      <c r="F1323" s="330" t="str">
        <v>RT</v>
      </c>
      <c r="G1323" s="330" t="str">
        <v>Inbound</v>
      </c>
      <c r="H1323" s="330" t="str">
        <v>4S6031</v>
      </c>
      <c r="I1323" s="331" t="str">
        <v>SSH-NAP</v>
      </c>
      <c r="J1323" s="884">
        <v>45781</v>
      </c>
      <c r="K1323" s="330">
        <v>1</v>
      </c>
      <c r="L1323" s="330">
        <v>1</v>
      </c>
      <c r="M1323" s="330">
        <v>245</v>
      </c>
      <c r="N1323" s="330">
        <v>0</v>
      </c>
      <c r="O1323" s="330">
        <v>0</v>
      </c>
      <c r="P1323" s="330">
        <v>245</v>
      </c>
      <c r="Q1323" s="330" t="str">
        <v>Confirmed</v>
      </c>
      <c r="R1323" s="330" t="str">
        <v>Closed Deal</v>
      </c>
      <c r="S1323" s="330" t="str">
        <v>SSH</v>
      </c>
      <c r="T1323" s="330" t="str">
        <v>NAP</v>
      </c>
      <c r="U1323" s="330" t="str">
        <v>NAP</v>
      </c>
      <c r="V1323" s="330">
        <v>7</v>
      </c>
      <c r="W1323" s="330">
        <v>47</v>
      </c>
      <c r="X1323" s="330" t="str">
        <v>E25-03B</v>
      </c>
      <c r="Y1323" s="330">
        <v>186</v>
      </c>
      <c r="Z1323" s="330">
        <v>187</v>
      </c>
      <c r="AA1323" s="330">
        <v>-1</v>
      </c>
      <c r="AB1323" s="16" t="str">
        <v>E25</v>
      </c>
    </row>
    <row r="1324" spans="1:28" x14ac:dyDescent="0.35">
      <c r="A1324" s="331">
        <v>45735</v>
      </c>
      <c r="B1324" s="330" t="str">
        <v>FLR Charter</v>
      </c>
      <c r="C1324" s="330" t="str">
        <v>Tour Operator</v>
      </c>
      <c r="D1324" s="330" t="str">
        <v/>
      </c>
      <c r="E1324" s="330" t="str">
        <v/>
      </c>
      <c r="F1324" s="330" t="str">
        <v>RT</v>
      </c>
      <c r="G1324" s="330" t="str">
        <v>Outbound</v>
      </c>
      <c r="H1324" s="330" t="str">
        <v>4S6004</v>
      </c>
      <c r="I1324" s="331" t="str">
        <v>BRI-SSH</v>
      </c>
      <c r="J1324" s="884">
        <v>45836</v>
      </c>
      <c r="K1324" s="330">
        <v>24</v>
      </c>
      <c r="L1324" s="330">
        <v>24</v>
      </c>
      <c r="M1324" s="330">
        <v>195</v>
      </c>
      <c r="N1324" s="330">
        <v>0</v>
      </c>
      <c r="O1324" s="330">
        <v>0</v>
      </c>
      <c r="P1324" s="330">
        <v>4680</v>
      </c>
      <c r="Q1324" s="330" t="str">
        <v>Confirmed</v>
      </c>
      <c r="R1324" s="330" t="str">
        <v>Signed</v>
      </c>
      <c r="S1324" s="330" t="str">
        <v>BRI</v>
      </c>
      <c r="T1324" s="330" t="str">
        <v>SSH</v>
      </c>
      <c r="U1324" s="330" t="str">
        <v>BRI</v>
      </c>
      <c r="V1324" s="330">
        <v>6</v>
      </c>
      <c r="W1324" s="330">
        <v>101</v>
      </c>
      <c r="X1324" s="330" t="str">
        <v>S25-01</v>
      </c>
      <c r="Y1324" s="330">
        <v>186</v>
      </c>
      <c r="Z1324" s="330">
        <v>166</v>
      </c>
      <c r="AA1324" s="330">
        <v>20</v>
      </c>
      <c r="AB1324" s="16" t="str">
        <v>S25</v>
      </c>
    </row>
    <row r="1325" spans="1:28" x14ac:dyDescent="0.35">
      <c r="A1325" s="331">
        <v>45735</v>
      </c>
      <c r="B1325" s="330" t="str">
        <v>FLR Charter</v>
      </c>
      <c r="C1325" s="330" t="str">
        <v>Tour Operator</v>
      </c>
      <c r="D1325" s="330" t="str">
        <v/>
      </c>
      <c r="E1325" s="330" t="str">
        <v/>
      </c>
      <c r="F1325" s="330" t="str">
        <v>RT</v>
      </c>
      <c r="G1325" s="330" t="str">
        <v>Outbound</v>
      </c>
      <c r="H1325" s="330" t="str">
        <v>4S6004</v>
      </c>
      <c r="I1325" s="331" t="str">
        <v>BRI-SSH</v>
      </c>
      <c r="J1325" s="884">
        <v>45843</v>
      </c>
      <c r="K1325" s="330">
        <v>24</v>
      </c>
      <c r="L1325" s="330">
        <v>24</v>
      </c>
      <c r="M1325" s="330">
        <v>195</v>
      </c>
      <c r="N1325" s="330">
        <v>0</v>
      </c>
      <c r="O1325" s="330">
        <v>0</v>
      </c>
      <c r="P1325" s="330">
        <v>4680</v>
      </c>
      <c r="Q1325" s="330" t="str">
        <v>Confirmed</v>
      </c>
      <c r="R1325" s="330" t="str">
        <v>Signed</v>
      </c>
      <c r="S1325" s="330" t="str">
        <v>BRI</v>
      </c>
      <c r="T1325" s="330" t="str">
        <v>SSH</v>
      </c>
      <c r="U1325" s="330" t="str">
        <v>BRI</v>
      </c>
      <c r="V1325" s="330">
        <v>6</v>
      </c>
      <c r="W1325" s="330">
        <v>108</v>
      </c>
      <c r="X1325" s="330" t="str">
        <v>S25-01</v>
      </c>
      <c r="Y1325" s="330">
        <v>186</v>
      </c>
      <c r="Z1325" s="330">
        <v>107</v>
      </c>
      <c r="AA1325" s="330">
        <v>79</v>
      </c>
      <c r="AB1325" s="16" t="str">
        <v>S25</v>
      </c>
    </row>
    <row r="1326" spans="1:28" x14ac:dyDescent="0.35">
      <c r="A1326" s="331">
        <v>45735</v>
      </c>
      <c r="B1326" s="330" t="str">
        <v>FLR Charter</v>
      </c>
      <c r="C1326" s="330" t="str">
        <v>Tour Operator</v>
      </c>
      <c r="D1326" s="330" t="str">
        <v/>
      </c>
      <c r="E1326" s="330" t="str">
        <v/>
      </c>
      <c r="F1326" s="330" t="str">
        <v>RT</v>
      </c>
      <c r="G1326" s="330" t="str">
        <v>Outbound</v>
      </c>
      <c r="H1326" s="330" t="str">
        <v>4S6004</v>
      </c>
      <c r="I1326" s="331" t="str">
        <v>BRI-SSH</v>
      </c>
      <c r="J1326" s="884">
        <v>45850</v>
      </c>
      <c r="K1326" s="330">
        <v>24</v>
      </c>
      <c r="L1326" s="330">
        <v>24</v>
      </c>
      <c r="M1326" s="330">
        <v>195</v>
      </c>
      <c r="N1326" s="330">
        <v>0</v>
      </c>
      <c r="O1326" s="330">
        <v>0</v>
      </c>
      <c r="P1326" s="330">
        <v>4680</v>
      </c>
      <c r="Q1326" s="330" t="str">
        <v>Confirmed</v>
      </c>
      <c r="R1326" s="330" t="str">
        <v>Signed</v>
      </c>
      <c r="S1326" s="330" t="str">
        <v>BRI</v>
      </c>
      <c r="T1326" s="330" t="str">
        <v>SSH</v>
      </c>
      <c r="U1326" s="330" t="str">
        <v>BRI</v>
      </c>
      <c r="V1326" s="330">
        <v>6</v>
      </c>
      <c r="W1326" s="330">
        <v>115</v>
      </c>
      <c r="X1326" s="330" t="str">
        <v>S25-01</v>
      </c>
      <c r="Y1326" s="330">
        <v>186</v>
      </c>
      <c r="Z1326" s="330">
        <v>91</v>
      </c>
      <c r="AA1326" s="330">
        <v>95</v>
      </c>
      <c r="AB1326" s="16" t="str">
        <v>S25</v>
      </c>
    </row>
    <row r="1327" spans="1:28" x14ac:dyDescent="0.35">
      <c r="A1327" s="331">
        <v>45735</v>
      </c>
      <c r="B1327" s="330" t="str">
        <v>FLR Charter</v>
      </c>
      <c r="C1327" s="330" t="str">
        <v>Tour Operator</v>
      </c>
      <c r="D1327" s="330" t="str">
        <v/>
      </c>
      <c r="E1327" s="330" t="str">
        <v/>
      </c>
      <c r="F1327" s="330" t="str">
        <v>RT</v>
      </c>
      <c r="G1327" s="330" t="str">
        <v>Outbound</v>
      </c>
      <c r="H1327" s="330" t="str">
        <v>4S6004</v>
      </c>
      <c r="I1327" s="331" t="str">
        <v>BRI-SSH</v>
      </c>
      <c r="J1327" s="884">
        <v>45857</v>
      </c>
      <c r="K1327" s="330">
        <v>24</v>
      </c>
      <c r="L1327" s="330">
        <v>24</v>
      </c>
      <c r="M1327" s="330">
        <v>195</v>
      </c>
      <c r="N1327" s="330">
        <v>0</v>
      </c>
      <c r="O1327" s="330">
        <v>0</v>
      </c>
      <c r="P1327" s="330">
        <v>4680</v>
      </c>
      <c r="Q1327" s="330" t="str">
        <v>Confirmed</v>
      </c>
      <c r="R1327" s="330" t="str">
        <v>Signed</v>
      </c>
      <c r="S1327" s="330" t="str">
        <v>BRI</v>
      </c>
      <c r="T1327" s="330" t="str">
        <v>SSH</v>
      </c>
      <c r="U1327" s="330" t="str">
        <v>BRI</v>
      </c>
      <c r="V1327" s="330">
        <v>6</v>
      </c>
      <c r="W1327" s="330">
        <v>122</v>
      </c>
      <c r="X1327" s="330" t="str">
        <v>S25-01</v>
      </c>
      <c r="Y1327" s="330">
        <v>186</v>
      </c>
      <c r="Z1327" s="330">
        <v>109</v>
      </c>
      <c r="AA1327" s="330">
        <v>77</v>
      </c>
      <c r="AB1327" s="16" t="str">
        <v>S25</v>
      </c>
    </row>
    <row r="1328" spans="1:28" x14ac:dyDescent="0.35">
      <c r="A1328" s="331">
        <v>45735</v>
      </c>
      <c r="B1328" s="330" t="str">
        <v>FLR Charter</v>
      </c>
      <c r="C1328" s="330" t="str">
        <v>Tour Operator</v>
      </c>
      <c r="D1328" s="330" t="str">
        <v/>
      </c>
      <c r="E1328" s="330" t="str">
        <v/>
      </c>
      <c r="F1328" s="330" t="str">
        <v>RT</v>
      </c>
      <c r="G1328" s="330" t="str">
        <v>Outbound</v>
      </c>
      <c r="H1328" s="330" t="str">
        <v>4S6004</v>
      </c>
      <c r="I1328" s="331" t="str">
        <v>BRI-SSH</v>
      </c>
      <c r="J1328" s="884">
        <v>45864</v>
      </c>
      <c r="K1328" s="330">
        <v>24</v>
      </c>
      <c r="L1328" s="330">
        <v>24</v>
      </c>
      <c r="M1328" s="330">
        <v>195</v>
      </c>
      <c r="N1328" s="330">
        <v>0</v>
      </c>
      <c r="O1328" s="330">
        <v>0</v>
      </c>
      <c r="P1328" s="330">
        <v>4680</v>
      </c>
      <c r="Q1328" s="330" t="str">
        <v>Confirmed</v>
      </c>
      <c r="R1328" s="330" t="str">
        <v>Signed</v>
      </c>
      <c r="S1328" s="330" t="str">
        <v>BRI</v>
      </c>
      <c r="T1328" s="330" t="str">
        <v>SSH</v>
      </c>
      <c r="U1328" s="330" t="str">
        <v>BRI</v>
      </c>
      <c r="V1328" s="330">
        <v>6</v>
      </c>
      <c r="W1328" s="330">
        <v>129</v>
      </c>
      <c r="X1328" s="330" t="str">
        <v>S25-01</v>
      </c>
      <c r="Y1328" s="330">
        <v>186</v>
      </c>
      <c r="Z1328" s="330">
        <v>198</v>
      </c>
      <c r="AA1328" s="330">
        <v>-12</v>
      </c>
      <c r="AB1328" s="16" t="str">
        <v>S25</v>
      </c>
    </row>
    <row r="1329" spans="1:28" x14ac:dyDescent="0.35">
      <c r="A1329" s="331">
        <v>45735</v>
      </c>
      <c r="B1329" s="330" t="str">
        <v>FLR Charter</v>
      </c>
      <c r="C1329" s="330" t="str">
        <v>Tour Operator</v>
      </c>
      <c r="D1329" s="330" t="str">
        <v/>
      </c>
      <c r="E1329" s="330" t="str">
        <v/>
      </c>
      <c r="F1329" s="330" t="str">
        <v>RT</v>
      </c>
      <c r="G1329" s="330" t="str">
        <v>Outbound</v>
      </c>
      <c r="H1329" s="330" t="str">
        <v>4S6004</v>
      </c>
      <c r="I1329" s="331" t="str">
        <v>BRI-SSH</v>
      </c>
      <c r="J1329" s="884">
        <v>45871</v>
      </c>
      <c r="K1329" s="330">
        <v>44</v>
      </c>
      <c r="L1329" s="330">
        <v>44</v>
      </c>
      <c r="M1329" s="330">
        <v>230</v>
      </c>
      <c r="N1329" s="330">
        <v>0</v>
      </c>
      <c r="O1329" s="330">
        <v>0</v>
      </c>
      <c r="P1329" s="330">
        <v>10120</v>
      </c>
      <c r="Q1329" s="330" t="str">
        <v>Confirmed</v>
      </c>
      <c r="R1329" s="330" t="str">
        <v>Signed</v>
      </c>
      <c r="S1329" s="330" t="str">
        <v>BRI</v>
      </c>
      <c r="T1329" s="330" t="str">
        <v>SSH</v>
      </c>
      <c r="U1329" s="330" t="str">
        <v>BRI</v>
      </c>
      <c r="V1329" s="330">
        <v>6</v>
      </c>
      <c r="W1329" s="330">
        <v>136</v>
      </c>
      <c r="X1329" s="330" t="str">
        <v>S25-01</v>
      </c>
      <c r="Y1329" s="330">
        <v>186</v>
      </c>
      <c r="Z1329" s="330">
        <v>224</v>
      </c>
      <c r="AA1329" s="330">
        <v>-38</v>
      </c>
      <c r="AB1329" s="16" t="str">
        <v>S25</v>
      </c>
    </row>
    <row r="1330" spans="1:28" x14ac:dyDescent="0.35">
      <c r="A1330" s="331">
        <v>45735</v>
      </c>
      <c r="B1330" s="330" t="str">
        <v>FLR Charter</v>
      </c>
      <c r="C1330" s="330" t="str">
        <v>Tour Operator</v>
      </c>
      <c r="D1330" s="330" t="str">
        <v/>
      </c>
      <c r="E1330" s="330" t="str">
        <v/>
      </c>
      <c r="F1330" s="330" t="str">
        <v>RT</v>
      </c>
      <c r="G1330" s="330" t="str">
        <v>Outbound</v>
      </c>
      <c r="H1330" s="330" t="str">
        <v>4S6004</v>
      </c>
      <c r="I1330" s="331" t="str">
        <v>BRI-SSH</v>
      </c>
      <c r="J1330" s="884">
        <v>45878</v>
      </c>
      <c r="K1330" s="330">
        <v>44</v>
      </c>
      <c r="L1330" s="330">
        <v>44</v>
      </c>
      <c r="M1330" s="330">
        <v>230</v>
      </c>
      <c r="N1330" s="330">
        <v>0</v>
      </c>
      <c r="O1330" s="330">
        <v>0</v>
      </c>
      <c r="P1330" s="330">
        <v>10120</v>
      </c>
      <c r="Q1330" s="330" t="str">
        <v>Confirmed</v>
      </c>
      <c r="R1330" s="330" t="str">
        <v>Signed</v>
      </c>
      <c r="S1330" s="330" t="str">
        <v>BRI</v>
      </c>
      <c r="T1330" s="330" t="str">
        <v>SSH</v>
      </c>
      <c r="U1330" s="330" t="str">
        <v>BRI</v>
      </c>
      <c r="V1330" s="330">
        <v>6</v>
      </c>
      <c r="W1330" s="330">
        <v>143</v>
      </c>
      <c r="X1330" s="330" t="str">
        <v>S25-01</v>
      </c>
      <c r="Y1330" s="330">
        <v>186</v>
      </c>
      <c r="Z1330" s="330">
        <v>274</v>
      </c>
      <c r="AA1330" s="330">
        <v>-88</v>
      </c>
      <c r="AB1330" s="16" t="str">
        <v>S25</v>
      </c>
    </row>
    <row r="1331" spans="1:28" x14ac:dyDescent="0.35">
      <c r="A1331" s="331">
        <v>45735</v>
      </c>
      <c r="B1331" s="330" t="str">
        <v>FLR Charter</v>
      </c>
      <c r="C1331" s="330" t="str">
        <v>Tour Operator</v>
      </c>
      <c r="D1331" s="330" t="str">
        <v/>
      </c>
      <c r="E1331" s="330" t="str">
        <v/>
      </c>
      <c r="F1331" s="330" t="str">
        <v>RT</v>
      </c>
      <c r="G1331" s="330" t="str">
        <v>Outbound</v>
      </c>
      <c r="H1331" s="330" t="str">
        <v>4S6004</v>
      </c>
      <c r="I1331" s="331" t="str">
        <v>BRI-SSH</v>
      </c>
      <c r="J1331" s="884">
        <v>45885</v>
      </c>
      <c r="K1331" s="330">
        <v>44</v>
      </c>
      <c r="L1331" s="330">
        <v>44</v>
      </c>
      <c r="M1331" s="330">
        <v>230</v>
      </c>
      <c r="N1331" s="330">
        <v>0</v>
      </c>
      <c r="O1331" s="330">
        <v>0</v>
      </c>
      <c r="P1331" s="330">
        <v>10120</v>
      </c>
      <c r="Q1331" s="330" t="str">
        <v>Confirmed</v>
      </c>
      <c r="R1331" s="330" t="str">
        <v>Signed</v>
      </c>
      <c r="S1331" s="330" t="str">
        <v>BRI</v>
      </c>
      <c r="T1331" s="330" t="str">
        <v>SSH</v>
      </c>
      <c r="U1331" s="330" t="str">
        <v>BRI</v>
      </c>
      <c r="V1331" s="330">
        <v>6</v>
      </c>
      <c r="W1331" s="330">
        <v>150</v>
      </c>
      <c r="X1331" s="330" t="str">
        <v>S25-01</v>
      </c>
      <c r="Y1331" s="330">
        <v>186</v>
      </c>
      <c r="Z1331" s="330">
        <v>249</v>
      </c>
      <c r="AA1331" s="330">
        <v>-63</v>
      </c>
      <c r="AB1331" s="16" t="str">
        <v>S25</v>
      </c>
    </row>
    <row r="1332" spans="1:28" x14ac:dyDescent="0.35">
      <c r="A1332" s="331">
        <v>45735</v>
      </c>
      <c r="B1332" s="330" t="str">
        <v>FLR Charter</v>
      </c>
      <c r="C1332" s="330" t="str">
        <v>Tour Operator</v>
      </c>
      <c r="D1332" s="330" t="str">
        <v/>
      </c>
      <c r="E1332" s="330" t="str">
        <v/>
      </c>
      <c r="F1332" s="330" t="str">
        <v>RT</v>
      </c>
      <c r="G1332" s="330" t="str">
        <v>Outbound</v>
      </c>
      <c r="H1332" s="330" t="str">
        <v>4S6004</v>
      </c>
      <c r="I1332" s="331" t="str">
        <v>BRI-SSH</v>
      </c>
      <c r="J1332" s="884">
        <v>45892</v>
      </c>
      <c r="K1332" s="330">
        <v>44</v>
      </c>
      <c r="L1332" s="330">
        <v>44</v>
      </c>
      <c r="M1332" s="330">
        <v>230</v>
      </c>
      <c r="N1332" s="330">
        <v>0</v>
      </c>
      <c r="O1332" s="330">
        <v>0</v>
      </c>
      <c r="P1332" s="330">
        <v>10120</v>
      </c>
      <c r="Q1332" s="330" t="str">
        <v>Confirmed</v>
      </c>
      <c r="R1332" s="330" t="str">
        <v>Signed</v>
      </c>
      <c r="S1332" s="330" t="str">
        <v>BRI</v>
      </c>
      <c r="T1332" s="330" t="str">
        <v>SSH</v>
      </c>
      <c r="U1332" s="330" t="str">
        <v>BRI</v>
      </c>
      <c r="V1332" s="330">
        <v>6</v>
      </c>
      <c r="W1332" s="330">
        <v>157</v>
      </c>
      <c r="X1332" s="330" t="str">
        <v>S25-01</v>
      </c>
      <c r="Y1332" s="330">
        <v>186</v>
      </c>
      <c r="Z1332" s="330">
        <v>234</v>
      </c>
      <c r="AA1332" s="330">
        <v>-48</v>
      </c>
      <c r="AB1332" s="16" t="str">
        <v>S25</v>
      </c>
    </row>
    <row r="1333" spans="1:28" x14ac:dyDescent="0.35">
      <c r="A1333" s="331">
        <v>45735</v>
      </c>
      <c r="B1333" s="330" t="str">
        <v>FLR Charter</v>
      </c>
      <c r="C1333" s="330" t="str">
        <v>Tour Operator</v>
      </c>
      <c r="D1333" s="330" t="str">
        <v/>
      </c>
      <c r="E1333" s="330" t="str">
        <v/>
      </c>
      <c r="F1333" s="330" t="str">
        <v>RT</v>
      </c>
      <c r="G1333" s="330" t="str">
        <v>Outbound</v>
      </c>
      <c r="H1333" s="330" t="str">
        <v>4S6004</v>
      </c>
      <c r="I1333" s="331" t="str">
        <v>BRI-SSH</v>
      </c>
      <c r="J1333" s="884">
        <v>45899</v>
      </c>
      <c r="K1333" s="330">
        <v>34</v>
      </c>
      <c r="L1333" s="330">
        <v>34</v>
      </c>
      <c r="M1333" s="330">
        <v>210</v>
      </c>
      <c r="N1333" s="330">
        <v>0</v>
      </c>
      <c r="O1333" s="330">
        <v>0</v>
      </c>
      <c r="P1333" s="330">
        <v>7140</v>
      </c>
      <c r="Q1333" s="330" t="str">
        <v>Confirmed</v>
      </c>
      <c r="R1333" s="330" t="str">
        <v>Signed</v>
      </c>
      <c r="S1333" s="330" t="str">
        <v>BRI</v>
      </c>
      <c r="T1333" s="330" t="str">
        <v>SSH</v>
      </c>
      <c r="U1333" s="330" t="str">
        <v>BRI</v>
      </c>
      <c r="V1333" s="330">
        <v>6</v>
      </c>
      <c r="W1333" s="330">
        <v>164</v>
      </c>
      <c r="X1333" s="330" t="str">
        <v>S25-01</v>
      </c>
      <c r="Y1333" s="330">
        <v>186</v>
      </c>
      <c r="Z1333" s="330">
        <v>239</v>
      </c>
      <c r="AA1333" s="330">
        <v>-53</v>
      </c>
      <c r="AB1333" s="16" t="str">
        <v>S25</v>
      </c>
    </row>
    <row r="1334" spans="1:28" x14ac:dyDescent="0.35">
      <c r="A1334" s="331">
        <v>45735</v>
      </c>
      <c r="B1334" s="330" t="str">
        <v>FLR Charter</v>
      </c>
      <c r="C1334" s="330" t="str">
        <v>Tour Operator</v>
      </c>
      <c r="D1334" s="330" t="str">
        <v/>
      </c>
      <c r="E1334" s="330" t="str">
        <v/>
      </c>
      <c r="F1334" s="330" t="str">
        <v>RT</v>
      </c>
      <c r="G1334" s="330" t="str">
        <v>Outbound</v>
      </c>
      <c r="H1334" s="330" t="str">
        <v>4S6004</v>
      </c>
      <c r="I1334" s="331" t="str">
        <v>BRI-SSH</v>
      </c>
      <c r="J1334" s="884">
        <v>45906</v>
      </c>
      <c r="K1334" s="330">
        <v>24</v>
      </c>
      <c r="L1334" s="330">
        <v>24</v>
      </c>
      <c r="M1334" s="330">
        <v>195</v>
      </c>
      <c r="N1334" s="330">
        <v>0</v>
      </c>
      <c r="O1334" s="330">
        <v>0</v>
      </c>
      <c r="P1334" s="330">
        <v>4680</v>
      </c>
      <c r="Q1334" s="330" t="str">
        <v>Confirmed</v>
      </c>
      <c r="R1334" s="330" t="str">
        <v>Signed</v>
      </c>
      <c r="S1334" s="330" t="str">
        <v>BRI</v>
      </c>
      <c r="T1334" s="330" t="str">
        <v>SSH</v>
      </c>
      <c r="U1334" s="330" t="str">
        <v>BRI</v>
      </c>
      <c r="V1334" s="330">
        <v>6</v>
      </c>
      <c r="W1334" s="330">
        <v>171</v>
      </c>
      <c r="X1334" s="330" t="str">
        <v>S25-01</v>
      </c>
      <c r="Y1334" s="330">
        <v>186</v>
      </c>
      <c r="Z1334" s="330">
        <v>243</v>
      </c>
      <c r="AA1334" s="330">
        <v>-57</v>
      </c>
      <c r="AB1334" s="16" t="str">
        <v>S25</v>
      </c>
    </row>
    <row r="1335" spans="1:28" x14ac:dyDescent="0.35">
      <c r="A1335" s="331">
        <v>45735</v>
      </c>
      <c r="B1335" s="330" t="str">
        <v>FLR Charter</v>
      </c>
      <c r="C1335" s="330" t="str">
        <v>Tour Operator</v>
      </c>
      <c r="D1335" s="330" t="str">
        <v/>
      </c>
      <c r="E1335" s="330" t="str">
        <v/>
      </c>
      <c r="F1335" s="330" t="str">
        <v>RT</v>
      </c>
      <c r="G1335" s="330" t="str">
        <v>Outbound</v>
      </c>
      <c r="H1335" s="330" t="str">
        <v>4S6004</v>
      </c>
      <c r="I1335" s="331" t="str">
        <v>BRI-SSH</v>
      </c>
      <c r="J1335" s="884">
        <v>45913</v>
      </c>
      <c r="K1335" s="330">
        <v>24</v>
      </c>
      <c r="L1335" s="330">
        <v>24</v>
      </c>
      <c r="M1335" s="330">
        <v>195</v>
      </c>
      <c r="N1335" s="330">
        <v>0</v>
      </c>
      <c r="O1335" s="330">
        <v>0</v>
      </c>
      <c r="P1335" s="330">
        <v>4680</v>
      </c>
      <c r="Q1335" s="330" t="str">
        <v>Confirmed</v>
      </c>
      <c r="R1335" s="330" t="str">
        <v>Signed</v>
      </c>
      <c r="S1335" s="330" t="str">
        <v>BRI</v>
      </c>
      <c r="T1335" s="330" t="str">
        <v>SSH</v>
      </c>
      <c r="U1335" s="330" t="str">
        <v>BRI</v>
      </c>
      <c r="V1335" s="330">
        <v>6</v>
      </c>
      <c r="W1335" s="330">
        <v>178</v>
      </c>
      <c r="X1335" s="330" t="str">
        <v>S25-01</v>
      </c>
      <c r="Y1335" s="330">
        <v>186</v>
      </c>
      <c r="Z1335" s="330">
        <v>185</v>
      </c>
      <c r="AA1335" s="330">
        <v>1</v>
      </c>
      <c r="AB1335" s="16" t="str">
        <v>S25</v>
      </c>
    </row>
    <row r="1336" spans="1:28" x14ac:dyDescent="0.35">
      <c r="A1336" s="331">
        <v>45735</v>
      </c>
      <c r="B1336" s="330" t="str">
        <v>FLR Charter</v>
      </c>
      <c r="C1336" s="330" t="str">
        <v>Tour Operator</v>
      </c>
      <c r="D1336" s="330" t="str">
        <v/>
      </c>
      <c r="E1336" s="330" t="str">
        <v/>
      </c>
      <c r="F1336" s="330" t="str">
        <v>RT</v>
      </c>
      <c r="G1336" s="330" t="str">
        <v>Outbound</v>
      </c>
      <c r="H1336" s="330" t="str">
        <v>4S6004</v>
      </c>
      <c r="I1336" s="331" t="str">
        <v>BRI-SSH</v>
      </c>
      <c r="J1336" s="884">
        <v>45920</v>
      </c>
      <c r="K1336" s="330">
        <v>24</v>
      </c>
      <c r="L1336" s="330">
        <v>24</v>
      </c>
      <c r="M1336" s="330">
        <v>195</v>
      </c>
      <c r="N1336" s="330">
        <v>0</v>
      </c>
      <c r="O1336" s="330">
        <v>0</v>
      </c>
      <c r="P1336" s="330">
        <v>4680</v>
      </c>
      <c r="Q1336" s="330" t="str">
        <v>Confirmed</v>
      </c>
      <c r="R1336" s="330" t="str">
        <v>Signed</v>
      </c>
      <c r="S1336" s="330" t="str">
        <v>BRI</v>
      </c>
      <c r="T1336" s="330" t="str">
        <v>SSH</v>
      </c>
      <c r="U1336" s="330" t="str">
        <v>BRI</v>
      </c>
      <c r="V1336" s="330">
        <v>6</v>
      </c>
      <c r="W1336" s="330">
        <v>185</v>
      </c>
      <c r="X1336" s="330" t="str">
        <v>S25-01</v>
      </c>
      <c r="Y1336" s="330">
        <v>186</v>
      </c>
      <c r="Z1336" s="330">
        <v>189</v>
      </c>
      <c r="AA1336" s="330">
        <v>-3</v>
      </c>
      <c r="AB1336" s="16" t="str">
        <v>S25</v>
      </c>
    </row>
    <row r="1337" spans="1:28" x14ac:dyDescent="0.35">
      <c r="A1337" s="331">
        <v>45735</v>
      </c>
      <c r="B1337" s="330" t="str">
        <v>FLR Charter</v>
      </c>
      <c r="C1337" s="330" t="str">
        <v>Tour Operator</v>
      </c>
      <c r="D1337" s="330" t="str">
        <v/>
      </c>
      <c r="E1337" s="330" t="str">
        <v/>
      </c>
      <c r="F1337" s="330" t="str">
        <v>RT</v>
      </c>
      <c r="G1337" s="330" t="str">
        <v>Outbound</v>
      </c>
      <c r="H1337" s="330" t="str">
        <v>4S6004</v>
      </c>
      <c r="I1337" s="331" t="str">
        <v>BRI-SSH</v>
      </c>
      <c r="J1337" s="884">
        <v>45927</v>
      </c>
      <c r="K1337" s="330">
        <v>24</v>
      </c>
      <c r="L1337" s="330">
        <v>24</v>
      </c>
      <c r="M1337" s="330">
        <v>195</v>
      </c>
      <c r="N1337" s="330">
        <v>0</v>
      </c>
      <c r="O1337" s="330">
        <v>0</v>
      </c>
      <c r="P1337" s="330">
        <v>4680</v>
      </c>
      <c r="Q1337" s="330" t="str">
        <v>Confirmed</v>
      </c>
      <c r="R1337" s="330" t="str">
        <v>Signed</v>
      </c>
      <c r="S1337" s="330" t="str">
        <v>BRI</v>
      </c>
      <c r="T1337" s="330" t="str">
        <v>SSH</v>
      </c>
      <c r="U1337" s="330" t="str">
        <v>BRI</v>
      </c>
      <c r="V1337" s="330">
        <v>6</v>
      </c>
      <c r="W1337" s="330">
        <v>192</v>
      </c>
      <c r="X1337" s="330" t="str">
        <v>S25-01</v>
      </c>
      <c r="Y1337" s="330">
        <v>186</v>
      </c>
      <c r="Z1337" s="330">
        <v>180</v>
      </c>
      <c r="AA1337" s="330">
        <v>6</v>
      </c>
      <c r="AB1337" s="16" t="str">
        <v>S25</v>
      </c>
    </row>
    <row r="1338" spans="1:28" x14ac:dyDescent="0.35">
      <c r="A1338" s="331">
        <v>45735</v>
      </c>
      <c r="B1338" s="330" t="str">
        <v>FLR Charter</v>
      </c>
      <c r="C1338" s="330" t="str">
        <v>Tour Operator</v>
      </c>
      <c r="D1338" s="330" t="str">
        <v/>
      </c>
      <c r="E1338" s="330" t="str">
        <v/>
      </c>
      <c r="F1338" s="330" t="str">
        <v>RT</v>
      </c>
      <c r="G1338" s="330" t="str">
        <v>Outbound</v>
      </c>
      <c r="H1338" s="330" t="str">
        <v>4S6004</v>
      </c>
      <c r="I1338" s="331" t="str">
        <v>BRI-SSH</v>
      </c>
      <c r="J1338" s="884">
        <v>45934</v>
      </c>
      <c r="K1338" s="330">
        <v>24</v>
      </c>
      <c r="L1338" s="330">
        <v>24</v>
      </c>
      <c r="M1338" s="330">
        <v>195</v>
      </c>
      <c r="N1338" s="330">
        <v>0</v>
      </c>
      <c r="O1338" s="330">
        <v>0</v>
      </c>
      <c r="P1338" s="330">
        <v>4680</v>
      </c>
      <c r="Q1338" s="330" t="str">
        <v>Confirmed</v>
      </c>
      <c r="R1338" s="330" t="str">
        <v>Signed</v>
      </c>
      <c r="S1338" s="330" t="str">
        <v>BRI</v>
      </c>
      <c r="T1338" s="330" t="str">
        <v>SSH</v>
      </c>
      <c r="U1338" s="330" t="str">
        <v>BRI</v>
      </c>
      <c r="V1338" s="330">
        <v>6</v>
      </c>
      <c r="W1338" s="330">
        <v>199</v>
      </c>
      <c r="X1338" s="330" t="str">
        <v>S25-01</v>
      </c>
      <c r="Y1338" s="330">
        <v>186</v>
      </c>
      <c r="Z1338" s="330">
        <v>186</v>
      </c>
      <c r="AA1338" s="330">
        <v>0</v>
      </c>
      <c r="AB1338" s="16" t="str">
        <v>S25</v>
      </c>
    </row>
    <row r="1339" spans="1:28" x14ac:dyDescent="0.35">
      <c r="A1339" s="331">
        <v>45735</v>
      </c>
      <c r="B1339" s="330" t="str">
        <v>FLR Charter</v>
      </c>
      <c r="C1339" s="330" t="str">
        <v>Tour Operator</v>
      </c>
      <c r="D1339" s="330" t="str">
        <v/>
      </c>
      <c r="E1339" s="330" t="str">
        <v/>
      </c>
      <c r="F1339" s="330" t="str">
        <v>RT</v>
      </c>
      <c r="G1339" s="330" t="str">
        <v>Outbound</v>
      </c>
      <c r="H1339" s="330" t="str">
        <v>4S6004</v>
      </c>
      <c r="I1339" s="331" t="str">
        <v>BRI-SSH</v>
      </c>
      <c r="J1339" s="884">
        <v>45941</v>
      </c>
      <c r="K1339" s="330">
        <v>24</v>
      </c>
      <c r="L1339" s="330">
        <v>24</v>
      </c>
      <c r="M1339" s="330">
        <v>195</v>
      </c>
      <c r="N1339" s="330">
        <v>0</v>
      </c>
      <c r="O1339" s="330">
        <v>0</v>
      </c>
      <c r="P1339" s="330">
        <v>4680</v>
      </c>
      <c r="Q1339" s="330" t="str">
        <v>Confirmed</v>
      </c>
      <c r="R1339" s="330" t="str">
        <v>Signed</v>
      </c>
      <c r="S1339" s="330" t="str">
        <v>BRI</v>
      </c>
      <c r="T1339" s="330" t="str">
        <v>SSH</v>
      </c>
      <c r="U1339" s="330" t="str">
        <v>BRI</v>
      </c>
      <c r="V1339" s="330">
        <v>6</v>
      </c>
      <c r="W1339" s="330">
        <v>206</v>
      </c>
      <c r="X1339" s="330" t="str">
        <v>S25-01</v>
      </c>
      <c r="Y1339" s="330">
        <v>186</v>
      </c>
      <c r="Z1339" s="330">
        <v>177</v>
      </c>
      <c r="AA1339" s="330">
        <v>9</v>
      </c>
      <c r="AB1339" s="16" t="str">
        <v>S25</v>
      </c>
    </row>
    <row r="1340" spans="1:28" x14ac:dyDescent="0.35">
      <c r="A1340" s="331">
        <v>45735</v>
      </c>
      <c r="B1340" s="330" t="str">
        <v>FLR Charter</v>
      </c>
      <c r="C1340" s="330" t="str">
        <v>Tour Operator</v>
      </c>
      <c r="D1340" s="330" t="str">
        <v/>
      </c>
      <c r="E1340" s="330" t="str">
        <v/>
      </c>
      <c r="F1340" s="330" t="str">
        <v>RT</v>
      </c>
      <c r="G1340" s="330" t="str">
        <v>Outbound</v>
      </c>
      <c r="H1340" s="330" t="str">
        <v>4S6004</v>
      </c>
      <c r="I1340" s="331" t="str">
        <v>BRI-SSH</v>
      </c>
      <c r="J1340" s="884">
        <v>45948</v>
      </c>
      <c r="K1340" s="330">
        <v>24</v>
      </c>
      <c r="L1340" s="330">
        <v>24</v>
      </c>
      <c r="M1340" s="330">
        <v>210</v>
      </c>
      <c r="N1340" s="330">
        <v>0</v>
      </c>
      <c r="O1340" s="330">
        <v>0</v>
      </c>
      <c r="P1340" s="330">
        <v>5040</v>
      </c>
      <c r="Q1340" s="330" t="str">
        <v>Confirmed</v>
      </c>
      <c r="R1340" s="330" t="str">
        <v>Signed</v>
      </c>
      <c r="S1340" s="330" t="str">
        <v>BRI</v>
      </c>
      <c r="T1340" s="330" t="str">
        <v>SSH</v>
      </c>
      <c r="U1340" s="330" t="str">
        <v>BRI</v>
      </c>
      <c r="V1340" s="330">
        <v>6</v>
      </c>
      <c r="W1340" s="330">
        <v>213</v>
      </c>
      <c r="X1340" s="330" t="str">
        <v>S25-01</v>
      </c>
      <c r="Y1340" s="330">
        <v>186</v>
      </c>
      <c r="Z1340" s="330">
        <v>190</v>
      </c>
      <c r="AA1340" s="330">
        <v>-4</v>
      </c>
      <c r="AB1340" s="16" t="str">
        <v>S25</v>
      </c>
    </row>
    <row r="1341" spans="1:28" x14ac:dyDescent="0.35">
      <c r="A1341" s="331">
        <v>45735</v>
      </c>
      <c r="B1341" s="330" t="str">
        <v>FLR Charter</v>
      </c>
      <c r="C1341" s="330" t="str">
        <v>Tour Operator</v>
      </c>
      <c r="D1341" s="330" t="str">
        <v/>
      </c>
      <c r="E1341" s="330" t="str">
        <v/>
      </c>
      <c r="F1341" s="330" t="str">
        <v>RT</v>
      </c>
      <c r="G1341" s="330" t="str">
        <v>Outbound</v>
      </c>
      <c r="H1341" s="330" t="str">
        <v>4S6004</v>
      </c>
      <c r="I1341" s="331" t="str">
        <v>BRI-SSH</v>
      </c>
      <c r="J1341" s="884">
        <v>45955</v>
      </c>
      <c r="K1341" s="330">
        <v>24</v>
      </c>
      <c r="L1341" s="330">
        <v>24</v>
      </c>
      <c r="M1341" s="330">
        <v>210</v>
      </c>
      <c r="N1341" s="330">
        <v>0</v>
      </c>
      <c r="O1341" s="330">
        <v>0</v>
      </c>
      <c r="P1341" s="330">
        <v>5040</v>
      </c>
      <c r="Q1341" s="330" t="str">
        <v>Confirmed</v>
      </c>
      <c r="R1341" s="330" t="str">
        <v>Signed</v>
      </c>
      <c r="S1341" s="330" t="str">
        <v>BRI</v>
      </c>
      <c r="T1341" s="330" t="str">
        <v>SSH</v>
      </c>
      <c r="U1341" s="330" t="str">
        <v>BRI</v>
      </c>
      <c r="V1341" s="330">
        <v>6</v>
      </c>
      <c r="W1341" s="330">
        <v>220</v>
      </c>
      <c r="X1341" s="330" t="str">
        <v>S25-01</v>
      </c>
      <c r="Y1341" s="330">
        <v>186</v>
      </c>
      <c r="Z1341" s="330">
        <v>198</v>
      </c>
      <c r="AA1341" s="330">
        <v>-12</v>
      </c>
      <c r="AB1341" s="16" t="str">
        <v>S25</v>
      </c>
    </row>
    <row r="1342" spans="1:28" x14ac:dyDescent="0.35">
      <c r="A1342" s="331">
        <v>45735</v>
      </c>
      <c r="B1342" s="330" t="str">
        <v>FLR Charter</v>
      </c>
      <c r="C1342" s="330" t="str">
        <v>Tour Operator</v>
      </c>
      <c r="D1342" s="330" t="str">
        <v/>
      </c>
      <c r="E1342" s="330" t="str">
        <v/>
      </c>
      <c r="F1342" s="330" t="str">
        <v>RT</v>
      </c>
      <c r="G1342" s="330" t="str">
        <v>Inbound</v>
      </c>
      <c r="H1342" s="330" t="str">
        <v>4S6003</v>
      </c>
      <c r="I1342" s="331" t="str">
        <v>SSH-BRI</v>
      </c>
      <c r="J1342" s="884">
        <v>45843</v>
      </c>
      <c r="K1342" s="330">
        <v>24</v>
      </c>
      <c r="L1342" s="330">
        <v>24</v>
      </c>
      <c r="M1342" s="330">
        <v>195</v>
      </c>
      <c r="N1342" s="330">
        <v>0</v>
      </c>
      <c r="O1342" s="330">
        <v>0</v>
      </c>
      <c r="P1342" s="330">
        <v>4680</v>
      </c>
      <c r="Q1342" s="330" t="str">
        <v>Confirmed</v>
      </c>
      <c r="R1342" s="330" t="str">
        <v>Signed</v>
      </c>
      <c r="S1342" s="330" t="str">
        <v>SSH</v>
      </c>
      <c r="T1342" s="330" t="str">
        <v>BRI</v>
      </c>
      <c r="U1342" s="330" t="str">
        <v>BRI</v>
      </c>
      <c r="V1342" s="330">
        <v>6</v>
      </c>
      <c r="W1342" s="330">
        <v>108</v>
      </c>
      <c r="X1342" s="330" t="str">
        <v>S25-01</v>
      </c>
      <c r="Y1342" s="330">
        <v>186</v>
      </c>
      <c r="Z1342" s="330">
        <v>166</v>
      </c>
      <c r="AA1342" s="330">
        <v>20</v>
      </c>
      <c r="AB1342" s="16" t="str">
        <v>S25</v>
      </c>
    </row>
    <row r="1343" spans="1:28" x14ac:dyDescent="0.35">
      <c r="A1343" s="331">
        <v>45735</v>
      </c>
      <c r="B1343" s="330" t="str">
        <v>FLR Charter</v>
      </c>
      <c r="C1343" s="330" t="str">
        <v>Tour Operator</v>
      </c>
      <c r="D1343" s="330" t="str">
        <v/>
      </c>
      <c r="E1343" s="330" t="str">
        <v/>
      </c>
      <c r="F1343" s="330" t="str">
        <v>RT</v>
      </c>
      <c r="G1343" s="330" t="str">
        <v>Inbound</v>
      </c>
      <c r="H1343" s="330" t="str">
        <v>4S6003</v>
      </c>
      <c r="I1343" s="331" t="str">
        <v>SSH-BRI</v>
      </c>
      <c r="J1343" s="884">
        <v>45850</v>
      </c>
      <c r="K1343" s="330">
        <v>24</v>
      </c>
      <c r="L1343" s="330">
        <v>24</v>
      </c>
      <c r="M1343" s="330">
        <v>195</v>
      </c>
      <c r="N1343" s="330">
        <v>0</v>
      </c>
      <c r="O1343" s="330">
        <v>0</v>
      </c>
      <c r="P1343" s="330">
        <v>4680</v>
      </c>
      <c r="Q1343" s="330" t="str">
        <v>Confirmed</v>
      </c>
      <c r="R1343" s="330" t="str">
        <v>Signed</v>
      </c>
      <c r="S1343" s="330" t="str">
        <v>SSH</v>
      </c>
      <c r="T1343" s="330" t="str">
        <v>BRI</v>
      </c>
      <c r="U1343" s="330" t="str">
        <v>BRI</v>
      </c>
      <c r="V1343" s="330">
        <v>6</v>
      </c>
      <c r="W1343" s="330">
        <v>115</v>
      </c>
      <c r="X1343" s="330" t="str">
        <v>S25-01</v>
      </c>
      <c r="Y1343" s="330">
        <v>186</v>
      </c>
      <c r="Z1343" s="330">
        <v>112</v>
      </c>
      <c r="AA1343" s="330">
        <v>74</v>
      </c>
      <c r="AB1343" s="16" t="str">
        <v>S25</v>
      </c>
    </row>
    <row r="1344" spans="1:28" x14ac:dyDescent="0.35">
      <c r="A1344" s="331">
        <v>45735</v>
      </c>
      <c r="B1344" s="330" t="str">
        <v>FLR Charter</v>
      </c>
      <c r="C1344" s="330" t="str">
        <v>Tour Operator</v>
      </c>
      <c r="D1344" s="330" t="str">
        <v/>
      </c>
      <c r="E1344" s="330" t="str">
        <v/>
      </c>
      <c r="F1344" s="330" t="str">
        <v>RT</v>
      </c>
      <c r="G1344" s="330" t="str">
        <v>Inbound</v>
      </c>
      <c r="H1344" s="330" t="str">
        <v>4S6003</v>
      </c>
      <c r="I1344" s="331" t="str">
        <v>SSH-BRI</v>
      </c>
      <c r="J1344" s="884">
        <v>45857</v>
      </c>
      <c r="K1344" s="330">
        <v>24</v>
      </c>
      <c r="L1344" s="330">
        <v>24</v>
      </c>
      <c r="M1344" s="330">
        <v>195</v>
      </c>
      <c r="N1344" s="330">
        <v>0</v>
      </c>
      <c r="O1344" s="330">
        <v>0</v>
      </c>
      <c r="P1344" s="330">
        <v>4680</v>
      </c>
      <c r="Q1344" s="330" t="str">
        <v>Confirmed</v>
      </c>
      <c r="R1344" s="330" t="str">
        <v>Signed</v>
      </c>
      <c r="S1344" s="330" t="str">
        <v>SSH</v>
      </c>
      <c r="T1344" s="330" t="str">
        <v>BRI</v>
      </c>
      <c r="U1344" s="330" t="str">
        <v>BRI</v>
      </c>
      <c r="V1344" s="330">
        <v>6</v>
      </c>
      <c r="W1344" s="330">
        <v>122</v>
      </c>
      <c r="X1344" s="330" t="str">
        <v>S25-01</v>
      </c>
      <c r="Y1344" s="330">
        <v>186</v>
      </c>
      <c r="Z1344" s="330">
        <v>84</v>
      </c>
      <c r="AA1344" s="330">
        <v>102</v>
      </c>
      <c r="AB1344" s="16" t="str">
        <v>S25</v>
      </c>
    </row>
    <row r="1345" spans="1:28" x14ac:dyDescent="0.35">
      <c r="A1345" s="331">
        <v>45735</v>
      </c>
      <c r="B1345" s="330" t="str">
        <v>FLR Charter</v>
      </c>
      <c r="C1345" s="330" t="str">
        <v>Tour Operator</v>
      </c>
      <c r="D1345" s="330" t="str">
        <v/>
      </c>
      <c r="E1345" s="330" t="str">
        <v/>
      </c>
      <c r="F1345" s="330" t="str">
        <v>RT</v>
      </c>
      <c r="G1345" s="330" t="str">
        <v>Inbound</v>
      </c>
      <c r="H1345" s="330" t="str">
        <v>4S6003</v>
      </c>
      <c r="I1345" s="331" t="str">
        <v>SSH-BRI</v>
      </c>
      <c r="J1345" s="884">
        <v>45864</v>
      </c>
      <c r="K1345" s="330">
        <v>24</v>
      </c>
      <c r="L1345" s="330">
        <v>24</v>
      </c>
      <c r="M1345" s="330">
        <v>195</v>
      </c>
      <c r="N1345" s="330">
        <v>0</v>
      </c>
      <c r="O1345" s="330">
        <v>0</v>
      </c>
      <c r="P1345" s="330">
        <v>4680</v>
      </c>
      <c r="Q1345" s="330" t="str">
        <v>Confirmed</v>
      </c>
      <c r="R1345" s="330" t="str">
        <v>Signed</v>
      </c>
      <c r="S1345" s="330" t="str">
        <v>SSH</v>
      </c>
      <c r="T1345" s="330" t="str">
        <v>BRI</v>
      </c>
      <c r="U1345" s="330" t="str">
        <v>BRI</v>
      </c>
      <c r="V1345" s="330">
        <v>6</v>
      </c>
      <c r="W1345" s="330">
        <v>129</v>
      </c>
      <c r="X1345" s="330" t="str">
        <v>S25-01</v>
      </c>
      <c r="Y1345" s="330">
        <v>186</v>
      </c>
      <c r="Z1345" s="330">
        <v>115</v>
      </c>
      <c r="AA1345" s="330">
        <v>71</v>
      </c>
      <c r="AB1345" s="16" t="str">
        <v>S25</v>
      </c>
    </row>
    <row r="1346" spans="1:28" x14ac:dyDescent="0.35">
      <c r="A1346" s="331">
        <v>45735</v>
      </c>
      <c r="B1346" s="330" t="str">
        <v>FLR Charter</v>
      </c>
      <c r="C1346" s="330" t="str">
        <v>Tour Operator</v>
      </c>
      <c r="D1346" s="330" t="str">
        <v/>
      </c>
      <c r="E1346" s="330" t="str">
        <v/>
      </c>
      <c r="F1346" s="330" t="str">
        <v>RT</v>
      </c>
      <c r="G1346" s="330" t="str">
        <v>Inbound</v>
      </c>
      <c r="H1346" s="330" t="str">
        <v>4S6003</v>
      </c>
      <c r="I1346" s="331" t="str">
        <v>SSH-BRI</v>
      </c>
      <c r="J1346" s="884">
        <v>45871</v>
      </c>
      <c r="K1346" s="330">
        <v>24</v>
      </c>
      <c r="L1346" s="330">
        <v>24</v>
      </c>
      <c r="M1346" s="330">
        <v>195</v>
      </c>
      <c r="N1346" s="330">
        <v>0</v>
      </c>
      <c r="O1346" s="330">
        <v>0</v>
      </c>
      <c r="P1346" s="330">
        <v>4680</v>
      </c>
      <c r="Q1346" s="330" t="str">
        <v>Confirmed</v>
      </c>
      <c r="R1346" s="330" t="str">
        <v>Signed</v>
      </c>
      <c r="S1346" s="330" t="str">
        <v>SSH</v>
      </c>
      <c r="T1346" s="330" t="str">
        <v>BRI</v>
      </c>
      <c r="U1346" s="330" t="str">
        <v>BRI</v>
      </c>
      <c r="V1346" s="330">
        <v>6</v>
      </c>
      <c r="W1346" s="330">
        <v>136</v>
      </c>
      <c r="X1346" s="330" t="str">
        <v>S25-01</v>
      </c>
      <c r="Y1346" s="330">
        <v>186</v>
      </c>
      <c r="Z1346" s="330">
        <v>198</v>
      </c>
      <c r="AA1346" s="330">
        <v>-12</v>
      </c>
      <c r="AB1346" s="16" t="str">
        <v>S25</v>
      </c>
    </row>
    <row r="1347" spans="1:28" x14ac:dyDescent="0.35">
      <c r="A1347" s="331">
        <v>45735</v>
      </c>
      <c r="B1347" s="330" t="str">
        <v>FLR Charter</v>
      </c>
      <c r="C1347" s="330" t="str">
        <v>Tour Operator</v>
      </c>
      <c r="D1347" s="330" t="str">
        <v/>
      </c>
      <c r="E1347" s="330" t="str">
        <v/>
      </c>
      <c r="F1347" s="330" t="str">
        <v>RT</v>
      </c>
      <c r="G1347" s="330" t="str">
        <v>Inbound</v>
      </c>
      <c r="H1347" s="330" t="str">
        <v>4S6003</v>
      </c>
      <c r="I1347" s="331" t="str">
        <v>SSH-BRI</v>
      </c>
      <c r="J1347" s="884">
        <v>45878</v>
      </c>
      <c r="K1347" s="330">
        <v>44</v>
      </c>
      <c r="L1347" s="330">
        <v>44</v>
      </c>
      <c r="M1347" s="330">
        <v>230</v>
      </c>
      <c r="N1347" s="330">
        <v>0</v>
      </c>
      <c r="O1347" s="330">
        <v>0</v>
      </c>
      <c r="P1347" s="330">
        <v>10120</v>
      </c>
      <c r="Q1347" s="330" t="str">
        <v>Confirmed</v>
      </c>
      <c r="R1347" s="330" t="str">
        <v>Signed</v>
      </c>
      <c r="S1347" s="330" t="str">
        <v>SSH</v>
      </c>
      <c r="T1347" s="330" t="str">
        <v>BRI</v>
      </c>
      <c r="U1347" s="330" t="str">
        <v>BRI</v>
      </c>
      <c r="V1347" s="330">
        <v>6</v>
      </c>
      <c r="W1347" s="330">
        <v>143</v>
      </c>
      <c r="X1347" s="330" t="str">
        <v>S25-01</v>
      </c>
      <c r="Y1347" s="330">
        <v>186</v>
      </c>
      <c r="Z1347" s="330">
        <v>220</v>
      </c>
      <c r="AA1347" s="330">
        <v>-34</v>
      </c>
      <c r="AB1347" s="16" t="str">
        <v>S25</v>
      </c>
    </row>
    <row r="1348" spans="1:28" x14ac:dyDescent="0.35">
      <c r="A1348" s="331">
        <v>45735</v>
      </c>
      <c r="B1348" s="330" t="str">
        <v>FLR Charter</v>
      </c>
      <c r="C1348" s="330" t="str">
        <v>Tour Operator</v>
      </c>
      <c r="D1348" s="330" t="str">
        <v/>
      </c>
      <c r="E1348" s="330" t="str">
        <v/>
      </c>
      <c r="F1348" s="330" t="str">
        <v>RT</v>
      </c>
      <c r="G1348" s="330" t="str">
        <v>Inbound</v>
      </c>
      <c r="H1348" s="330" t="str">
        <v>4S6003</v>
      </c>
      <c r="I1348" s="331" t="str">
        <v>SSH-BRI</v>
      </c>
      <c r="J1348" s="884">
        <v>45885</v>
      </c>
      <c r="K1348" s="330">
        <v>44</v>
      </c>
      <c r="L1348" s="330">
        <v>44</v>
      </c>
      <c r="M1348" s="330">
        <v>230</v>
      </c>
      <c r="N1348" s="330">
        <v>0</v>
      </c>
      <c r="O1348" s="330">
        <v>0</v>
      </c>
      <c r="P1348" s="330">
        <v>10120</v>
      </c>
      <c r="Q1348" s="330" t="str">
        <v>Confirmed</v>
      </c>
      <c r="R1348" s="330" t="str">
        <v>Signed</v>
      </c>
      <c r="S1348" s="330" t="str">
        <v>SSH</v>
      </c>
      <c r="T1348" s="330" t="str">
        <v>BRI</v>
      </c>
      <c r="U1348" s="330" t="str">
        <v>BRI</v>
      </c>
      <c r="V1348" s="330">
        <v>6</v>
      </c>
      <c r="W1348" s="330">
        <v>150</v>
      </c>
      <c r="X1348" s="330" t="str">
        <v>S25-01</v>
      </c>
      <c r="Y1348" s="330">
        <v>186</v>
      </c>
      <c r="Z1348" s="330">
        <v>268</v>
      </c>
      <c r="AA1348" s="330">
        <v>-82</v>
      </c>
      <c r="AB1348" s="16" t="str">
        <v>S25</v>
      </c>
    </row>
    <row r="1349" spans="1:28" x14ac:dyDescent="0.35">
      <c r="A1349" s="331">
        <v>45735</v>
      </c>
      <c r="B1349" s="330" t="str">
        <v>FLR Charter</v>
      </c>
      <c r="C1349" s="330" t="str">
        <v>Tour Operator</v>
      </c>
      <c r="D1349" s="330" t="str">
        <v/>
      </c>
      <c r="E1349" s="330" t="str">
        <v/>
      </c>
      <c r="F1349" s="330" t="str">
        <v>RT</v>
      </c>
      <c r="G1349" s="330" t="str">
        <v>Inbound</v>
      </c>
      <c r="H1349" s="330" t="str">
        <v>4S6003</v>
      </c>
      <c r="I1349" s="331" t="str">
        <v>SSH-BRI</v>
      </c>
      <c r="J1349" s="884">
        <v>45892</v>
      </c>
      <c r="K1349" s="330">
        <v>44</v>
      </c>
      <c r="L1349" s="330">
        <v>44</v>
      </c>
      <c r="M1349" s="330">
        <v>230</v>
      </c>
      <c r="N1349" s="330">
        <v>0</v>
      </c>
      <c r="O1349" s="330">
        <v>0</v>
      </c>
      <c r="P1349" s="330">
        <v>10120</v>
      </c>
      <c r="Q1349" s="330" t="str">
        <v>Confirmed</v>
      </c>
      <c r="R1349" s="330" t="str">
        <v>Signed</v>
      </c>
      <c r="S1349" s="330" t="str">
        <v>SSH</v>
      </c>
      <c r="T1349" s="330" t="str">
        <v>BRI</v>
      </c>
      <c r="U1349" s="330" t="str">
        <v>BRI</v>
      </c>
      <c r="V1349" s="330">
        <v>6</v>
      </c>
      <c r="W1349" s="330">
        <v>157</v>
      </c>
      <c r="X1349" s="330" t="str">
        <v>S25-01</v>
      </c>
      <c r="Y1349" s="330">
        <v>186</v>
      </c>
      <c r="Z1349" s="330">
        <v>254</v>
      </c>
      <c r="AA1349" s="330">
        <v>-68</v>
      </c>
      <c r="AB1349" s="16" t="str">
        <v>S25</v>
      </c>
    </row>
    <row r="1350" spans="1:28" x14ac:dyDescent="0.35">
      <c r="A1350" s="331">
        <v>45735</v>
      </c>
      <c r="B1350" s="330" t="str">
        <v>FLR Charter</v>
      </c>
      <c r="C1350" s="330" t="str">
        <v>Tour Operator</v>
      </c>
      <c r="D1350" s="330" t="str">
        <v/>
      </c>
      <c r="E1350" s="330" t="str">
        <v/>
      </c>
      <c r="F1350" s="330" t="str">
        <v>RT</v>
      </c>
      <c r="G1350" s="330" t="str">
        <v>Inbound</v>
      </c>
      <c r="H1350" s="330" t="str">
        <v>4S6003</v>
      </c>
      <c r="I1350" s="331" t="str">
        <v>SSH-BRI</v>
      </c>
      <c r="J1350" s="884">
        <v>45899</v>
      </c>
      <c r="K1350" s="330">
        <v>44</v>
      </c>
      <c r="L1350" s="330">
        <v>44</v>
      </c>
      <c r="M1350" s="330">
        <v>230</v>
      </c>
      <c r="N1350" s="330">
        <v>0</v>
      </c>
      <c r="O1350" s="330">
        <v>0</v>
      </c>
      <c r="P1350" s="330">
        <v>10120</v>
      </c>
      <c r="Q1350" s="330" t="str">
        <v>Confirmed</v>
      </c>
      <c r="R1350" s="330" t="str">
        <v>Signed</v>
      </c>
      <c r="S1350" s="330" t="str">
        <v>SSH</v>
      </c>
      <c r="T1350" s="330" t="str">
        <v>BRI</v>
      </c>
      <c r="U1350" s="330" t="str">
        <v>BRI</v>
      </c>
      <c r="V1350" s="330">
        <v>6</v>
      </c>
      <c r="W1350" s="330">
        <v>164</v>
      </c>
      <c r="X1350" s="330" t="str">
        <v>S25-01</v>
      </c>
      <c r="Y1350" s="330">
        <v>186</v>
      </c>
      <c r="Z1350" s="330">
        <v>234</v>
      </c>
      <c r="AA1350" s="330">
        <v>-48</v>
      </c>
      <c r="AB1350" s="16" t="str">
        <v>S25</v>
      </c>
    </row>
    <row r="1351" spans="1:28" x14ac:dyDescent="0.35">
      <c r="A1351" s="331">
        <v>45735</v>
      </c>
      <c r="B1351" s="330" t="str">
        <v>FLR Charter</v>
      </c>
      <c r="C1351" s="330" t="str">
        <v>Tour Operator</v>
      </c>
      <c r="D1351" s="330" t="str">
        <v/>
      </c>
      <c r="E1351" s="330" t="str">
        <v/>
      </c>
      <c r="F1351" s="330" t="str">
        <v>RT</v>
      </c>
      <c r="G1351" s="330" t="str">
        <v>Inbound</v>
      </c>
      <c r="H1351" s="330" t="str">
        <v>4S6003</v>
      </c>
      <c r="I1351" s="331" t="str">
        <v>SSH-BRI</v>
      </c>
      <c r="J1351" s="884">
        <v>45906</v>
      </c>
      <c r="K1351" s="330">
        <v>34</v>
      </c>
      <c r="L1351" s="330">
        <v>34</v>
      </c>
      <c r="M1351" s="330">
        <v>210</v>
      </c>
      <c r="N1351" s="330">
        <v>0</v>
      </c>
      <c r="O1351" s="330">
        <v>0</v>
      </c>
      <c r="P1351" s="330">
        <v>7140</v>
      </c>
      <c r="Q1351" s="330" t="str">
        <v>Confirmed</v>
      </c>
      <c r="R1351" s="330" t="str">
        <v>Signed</v>
      </c>
      <c r="S1351" s="330" t="str">
        <v>SSH</v>
      </c>
      <c r="T1351" s="330" t="str">
        <v>BRI</v>
      </c>
      <c r="U1351" s="330" t="str">
        <v>BRI</v>
      </c>
      <c r="V1351" s="330">
        <v>6</v>
      </c>
      <c r="W1351" s="330">
        <v>171</v>
      </c>
      <c r="X1351" s="330" t="str">
        <v>S25-01</v>
      </c>
      <c r="Y1351" s="330">
        <v>186</v>
      </c>
      <c r="Z1351" s="330">
        <v>236</v>
      </c>
      <c r="AA1351" s="330">
        <v>-50</v>
      </c>
      <c r="AB1351" s="16" t="str">
        <v>S25</v>
      </c>
    </row>
    <row r="1352" spans="1:28" x14ac:dyDescent="0.35">
      <c r="A1352" s="331">
        <v>45735</v>
      </c>
      <c r="B1352" s="330" t="str">
        <v>FLR Charter</v>
      </c>
      <c r="C1352" s="330" t="str">
        <v>Tour Operator</v>
      </c>
      <c r="D1352" s="330" t="str">
        <v/>
      </c>
      <c r="E1352" s="330" t="str">
        <v/>
      </c>
      <c r="F1352" s="330" t="str">
        <v>RT</v>
      </c>
      <c r="G1352" s="330" t="str">
        <v>Inbound</v>
      </c>
      <c r="H1352" s="330" t="str">
        <v>4S6003</v>
      </c>
      <c r="I1352" s="331" t="str">
        <v>SSH-BRI</v>
      </c>
      <c r="J1352" s="884">
        <v>45913</v>
      </c>
      <c r="K1352" s="330">
        <v>24</v>
      </c>
      <c r="L1352" s="330">
        <v>24</v>
      </c>
      <c r="M1352" s="330">
        <v>195</v>
      </c>
      <c r="N1352" s="330">
        <v>0</v>
      </c>
      <c r="O1352" s="330">
        <v>0</v>
      </c>
      <c r="P1352" s="330">
        <v>4680</v>
      </c>
      <c r="Q1352" s="330" t="str">
        <v>Confirmed</v>
      </c>
      <c r="R1352" s="330" t="str">
        <v>Signed</v>
      </c>
      <c r="S1352" s="330" t="str">
        <v>SSH</v>
      </c>
      <c r="T1352" s="330" t="str">
        <v>BRI</v>
      </c>
      <c r="U1352" s="330" t="str">
        <v>BRI</v>
      </c>
      <c r="V1352" s="330">
        <v>6</v>
      </c>
      <c r="W1352" s="330">
        <v>178</v>
      </c>
      <c r="X1352" s="330" t="str">
        <v>S25-01</v>
      </c>
      <c r="Y1352" s="330">
        <v>186</v>
      </c>
      <c r="Z1352" s="330">
        <v>251</v>
      </c>
      <c r="AA1352" s="330">
        <v>-65</v>
      </c>
      <c r="AB1352" s="16" t="str">
        <v>S25</v>
      </c>
    </row>
    <row r="1353" spans="1:28" x14ac:dyDescent="0.35">
      <c r="A1353" s="331">
        <v>45735</v>
      </c>
      <c r="B1353" s="330" t="str">
        <v>FLR Charter</v>
      </c>
      <c r="C1353" s="330" t="str">
        <v>Tour Operator</v>
      </c>
      <c r="D1353" s="330" t="str">
        <v/>
      </c>
      <c r="E1353" s="330" t="str">
        <v/>
      </c>
      <c r="F1353" s="330" t="str">
        <v>RT</v>
      </c>
      <c r="G1353" s="330" t="str">
        <v>Inbound</v>
      </c>
      <c r="H1353" s="330" t="str">
        <v>4S6003</v>
      </c>
      <c r="I1353" s="331" t="str">
        <v>SSH-BRI</v>
      </c>
      <c r="J1353" s="884">
        <v>45920</v>
      </c>
      <c r="K1353" s="330">
        <v>24</v>
      </c>
      <c r="L1353" s="330">
        <v>24</v>
      </c>
      <c r="M1353" s="330">
        <v>195</v>
      </c>
      <c r="N1353" s="330">
        <v>0</v>
      </c>
      <c r="O1353" s="330">
        <v>0</v>
      </c>
      <c r="P1353" s="330">
        <v>4680</v>
      </c>
      <c r="Q1353" s="330" t="str">
        <v>Confirmed</v>
      </c>
      <c r="R1353" s="330" t="str">
        <v>Signed</v>
      </c>
      <c r="S1353" s="330" t="str">
        <v>SSH</v>
      </c>
      <c r="T1353" s="330" t="str">
        <v>BRI</v>
      </c>
      <c r="U1353" s="330" t="str">
        <v>BRI</v>
      </c>
      <c r="V1353" s="330">
        <v>6</v>
      </c>
      <c r="W1353" s="330">
        <v>185</v>
      </c>
      <c r="X1353" s="330" t="str">
        <v>S25-01</v>
      </c>
      <c r="Y1353" s="330">
        <v>186</v>
      </c>
      <c r="Z1353" s="330">
        <v>189</v>
      </c>
      <c r="AA1353" s="330">
        <v>-3</v>
      </c>
      <c r="AB1353" s="16" t="str">
        <v>S25</v>
      </c>
    </row>
    <row r="1354" spans="1:28" x14ac:dyDescent="0.35">
      <c r="A1354" s="331">
        <v>45735</v>
      </c>
      <c r="B1354" s="330" t="str">
        <v>FLR Charter</v>
      </c>
      <c r="C1354" s="330" t="str">
        <v>Tour Operator</v>
      </c>
      <c r="D1354" s="330" t="str">
        <v/>
      </c>
      <c r="E1354" s="330" t="str">
        <v/>
      </c>
      <c r="F1354" s="330" t="str">
        <v>RT</v>
      </c>
      <c r="G1354" s="330" t="str">
        <v>Inbound</v>
      </c>
      <c r="H1354" s="330" t="str">
        <v>4S6003</v>
      </c>
      <c r="I1354" s="331" t="str">
        <v>SSH-BRI</v>
      </c>
      <c r="J1354" s="884">
        <v>45927</v>
      </c>
      <c r="K1354" s="330">
        <v>24</v>
      </c>
      <c r="L1354" s="330">
        <v>24</v>
      </c>
      <c r="M1354" s="330">
        <v>195</v>
      </c>
      <c r="N1354" s="330">
        <v>0</v>
      </c>
      <c r="O1354" s="330">
        <v>0</v>
      </c>
      <c r="P1354" s="330">
        <v>4680</v>
      </c>
      <c r="Q1354" s="330" t="str">
        <v>Confirmed</v>
      </c>
      <c r="R1354" s="330" t="str">
        <v>Signed</v>
      </c>
      <c r="S1354" s="330" t="str">
        <v>SSH</v>
      </c>
      <c r="T1354" s="330" t="str">
        <v>BRI</v>
      </c>
      <c r="U1354" s="330" t="str">
        <v>BRI</v>
      </c>
      <c r="V1354" s="330">
        <v>6</v>
      </c>
      <c r="W1354" s="330">
        <v>192</v>
      </c>
      <c r="X1354" s="330" t="str">
        <v>S25-01</v>
      </c>
      <c r="Y1354" s="330">
        <v>186</v>
      </c>
      <c r="Z1354" s="330">
        <v>190</v>
      </c>
      <c r="AA1354" s="330">
        <v>-4</v>
      </c>
      <c r="AB1354" s="16" t="str">
        <v>S25</v>
      </c>
    </row>
    <row r="1355" spans="1:28" x14ac:dyDescent="0.35">
      <c r="A1355" s="331">
        <v>45735</v>
      </c>
      <c r="B1355" s="330" t="str">
        <v>FLR Charter</v>
      </c>
      <c r="C1355" s="330" t="str">
        <v>Tour Operator</v>
      </c>
      <c r="D1355" s="330" t="str">
        <v/>
      </c>
      <c r="E1355" s="330" t="str">
        <v/>
      </c>
      <c r="F1355" s="330" t="str">
        <v>RT</v>
      </c>
      <c r="G1355" s="330" t="str">
        <v>Inbound</v>
      </c>
      <c r="H1355" s="330" t="str">
        <v>4S6003</v>
      </c>
      <c r="I1355" s="331" t="str">
        <v>SSH-BRI</v>
      </c>
      <c r="J1355" s="884">
        <v>45934</v>
      </c>
      <c r="K1355" s="330">
        <v>24</v>
      </c>
      <c r="L1355" s="330">
        <v>24</v>
      </c>
      <c r="M1355" s="330">
        <v>195</v>
      </c>
      <c r="N1355" s="330">
        <v>0</v>
      </c>
      <c r="O1355" s="330">
        <v>0</v>
      </c>
      <c r="P1355" s="330">
        <v>4680</v>
      </c>
      <c r="Q1355" s="330" t="str">
        <v>Confirmed</v>
      </c>
      <c r="R1355" s="330" t="str">
        <v>Signed</v>
      </c>
      <c r="S1355" s="330" t="str">
        <v>SSH</v>
      </c>
      <c r="T1355" s="330" t="str">
        <v>BRI</v>
      </c>
      <c r="U1355" s="330" t="str">
        <v>BRI</v>
      </c>
      <c r="V1355" s="330">
        <v>6</v>
      </c>
      <c r="W1355" s="330">
        <v>199</v>
      </c>
      <c r="X1355" s="330" t="str">
        <v>S25-01</v>
      </c>
      <c r="Y1355" s="330">
        <v>186</v>
      </c>
      <c r="Z1355" s="330">
        <v>181</v>
      </c>
      <c r="AA1355" s="330">
        <v>5</v>
      </c>
      <c r="AB1355" s="16" t="str">
        <v>S25</v>
      </c>
    </row>
    <row r="1356" spans="1:28" x14ac:dyDescent="0.35">
      <c r="A1356" s="331">
        <v>45735</v>
      </c>
      <c r="B1356" s="330" t="str">
        <v>FLR Charter</v>
      </c>
      <c r="C1356" s="330" t="str">
        <v>Tour Operator</v>
      </c>
      <c r="D1356" s="330" t="str">
        <v/>
      </c>
      <c r="E1356" s="330" t="str">
        <v/>
      </c>
      <c r="F1356" s="330" t="str">
        <v>RT</v>
      </c>
      <c r="G1356" s="330" t="str">
        <v>Inbound</v>
      </c>
      <c r="H1356" s="330" t="str">
        <v>4S6003</v>
      </c>
      <c r="I1356" s="331" t="str">
        <v>SSH-BRI</v>
      </c>
      <c r="J1356" s="884">
        <v>45941</v>
      </c>
      <c r="K1356" s="330">
        <v>24</v>
      </c>
      <c r="L1356" s="330">
        <v>24</v>
      </c>
      <c r="M1356" s="330">
        <v>195</v>
      </c>
      <c r="N1356" s="330">
        <v>0</v>
      </c>
      <c r="O1356" s="330">
        <v>0</v>
      </c>
      <c r="P1356" s="330">
        <v>4680</v>
      </c>
      <c r="Q1356" s="330" t="str">
        <v>Confirmed</v>
      </c>
      <c r="R1356" s="330" t="str">
        <v>Signed</v>
      </c>
      <c r="S1356" s="330" t="str">
        <v>SSH</v>
      </c>
      <c r="T1356" s="330" t="str">
        <v>BRI</v>
      </c>
      <c r="U1356" s="330" t="str">
        <v>BRI</v>
      </c>
      <c r="V1356" s="330">
        <v>6</v>
      </c>
      <c r="W1356" s="330">
        <v>206</v>
      </c>
      <c r="X1356" s="330" t="str">
        <v>S25-01</v>
      </c>
      <c r="Y1356" s="330">
        <v>186</v>
      </c>
      <c r="Z1356" s="330">
        <v>185</v>
      </c>
      <c r="AA1356" s="330">
        <v>1</v>
      </c>
      <c r="AB1356" s="16" t="str">
        <v>S25</v>
      </c>
    </row>
    <row r="1357" spans="1:28" x14ac:dyDescent="0.35">
      <c r="A1357" s="331">
        <v>45735</v>
      </c>
      <c r="B1357" s="330" t="str">
        <v>FLR Charter</v>
      </c>
      <c r="C1357" s="330" t="str">
        <v>Tour Operator</v>
      </c>
      <c r="D1357" s="330" t="str">
        <v/>
      </c>
      <c r="E1357" s="330" t="str">
        <v/>
      </c>
      <c r="F1357" s="330" t="str">
        <v>RT</v>
      </c>
      <c r="G1357" s="330" t="str">
        <v>Inbound</v>
      </c>
      <c r="H1357" s="330" t="str">
        <v>4S6003</v>
      </c>
      <c r="I1357" s="331" t="str">
        <v>SSH-BRI</v>
      </c>
      <c r="J1357" s="884">
        <v>45948</v>
      </c>
      <c r="K1357" s="330">
        <v>24</v>
      </c>
      <c r="L1357" s="330">
        <v>24</v>
      </c>
      <c r="M1357" s="330">
        <v>195</v>
      </c>
      <c r="N1357" s="330">
        <v>0</v>
      </c>
      <c r="O1357" s="330">
        <v>0</v>
      </c>
      <c r="P1357" s="330">
        <v>4680</v>
      </c>
      <c r="Q1357" s="330" t="str">
        <v>Confirmed</v>
      </c>
      <c r="R1357" s="330" t="str">
        <v>Signed</v>
      </c>
      <c r="S1357" s="330" t="str">
        <v>SSH</v>
      </c>
      <c r="T1357" s="330" t="str">
        <v>BRI</v>
      </c>
      <c r="U1357" s="330" t="str">
        <v>BRI</v>
      </c>
      <c r="V1357" s="330">
        <v>6</v>
      </c>
      <c r="W1357" s="330">
        <v>213</v>
      </c>
      <c r="X1357" s="330" t="str">
        <v>S25-01</v>
      </c>
      <c r="Y1357" s="330">
        <v>186</v>
      </c>
      <c r="Z1357" s="330">
        <v>177</v>
      </c>
      <c r="AA1357" s="330">
        <v>9</v>
      </c>
      <c r="AB1357" s="16" t="str">
        <v>S25</v>
      </c>
    </row>
    <row r="1358" spans="1:28" x14ac:dyDescent="0.35">
      <c r="A1358" s="331">
        <v>45735</v>
      </c>
      <c r="B1358" s="330" t="str">
        <v>FLR Charter</v>
      </c>
      <c r="C1358" s="330" t="str">
        <v>Tour Operator</v>
      </c>
      <c r="D1358" s="330" t="str">
        <v/>
      </c>
      <c r="E1358" s="330" t="str">
        <v/>
      </c>
      <c r="F1358" s="330" t="str">
        <v>RT</v>
      </c>
      <c r="G1358" s="330" t="str">
        <v>Inbound</v>
      </c>
      <c r="H1358" s="330" t="str">
        <v>4S6003</v>
      </c>
      <c r="I1358" s="331" t="str">
        <v>SSH-BRI</v>
      </c>
      <c r="J1358" s="884">
        <v>45955</v>
      </c>
      <c r="K1358" s="330">
        <v>24</v>
      </c>
      <c r="L1358" s="330">
        <v>24</v>
      </c>
      <c r="M1358" s="330">
        <v>210</v>
      </c>
      <c r="N1358" s="330">
        <v>0</v>
      </c>
      <c r="O1358" s="330">
        <v>0</v>
      </c>
      <c r="P1358" s="330">
        <v>5040</v>
      </c>
      <c r="Q1358" s="330" t="str">
        <v>Confirmed</v>
      </c>
      <c r="R1358" s="330" t="str">
        <v>Signed</v>
      </c>
      <c r="S1358" s="330" t="str">
        <v>SSH</v>
      </c>
      <c r="T1358" s="330" t="str">
        <v>BRI</v>
      </c>
      <c r="U1358" s="330" t="str">
        <v>BRI</v>
      </c>
      <c r="V1358" s="330">
        <v>6</v>
      </c>
      <c r="W1358" s="330">
        <v>220</v>
      </c>
      <c r="X1358" s="330" t="str">
        <v>S25-01</v>
      </c>
      <c r="Y1358" s="330">
        <v>186</v>
      </c>
      <c r="Z1358" s="330">
        <v>190</v>
      </c>
      <c r="AA1358" s="330">
        <v>-4</v>
      </c>
      <c r="AB1358" s="16" t="str">
        <v>S25</v>
      </c>
    </row>
    <row r="1359" spans="1:28" x14ac:dyDescent="0.35">
      <c r="A1359" s="331">
        <v>45735</v>
      </c>
      <c r="B1359" s="330" t="str">
        <v>FLR Charter</v>
      </c>
      <c r="C1359" s="330" t="str">
        <v>Tour Operator</v>
      </c>
      <c r="D1359" s="330" t="str">
        <v/>
      </c>
      <c r="E1359" s="330" t="str">
        <v/>
      </c>
      <c r="F1359" s="330" t="str">
        <v>RT</v>
      </c>
      <c r="G1359" s="330" t="str">
        <v>Inbound</v>
      </c>
      <c r="H1359" s="330" t="str">
        <v>4S6003</v>
      </c>
      <c r="I1359" s="331" t="str">
        <v>SSH-BRI</v>
      </c>
      <c r="J1359" s="884">
        <v>45962</v>
      </c>
      <c r="K1359" s="330">
        <v>24</v>
      </c>
      <c r="L1359" s="330">
        <v>24</v>
      </c>
      <c r="M1359" s="330">
        <v>210</v>
      </c>
      <c r="N1359" s="330">
        <v>0</v>
      </c>
      <c r="O1359" s="330">
        <v>0</v>
      </c>
      <c r="P1359" s="330">
        <v>5040</v>
      </c>
      <c r="Q1359" s="330" t="str">
        <v>Confirmed</v>
      </c>
      <c r="R1359" s="330" t="str">
        <v>Signed</v>
      </c>
      <c r="S1359" s="330" t="str">
        <v>SSH</v>
      </c>
      <c r="T1359" s="330" t="str">
        <v>BRI</v>
      </c>
      <c r="U1359" s="330" t="str">
        <v>BRI</v>
      </c>
      <c r="V1359" s="330">
        <v>6</v>
      </c>
      <c r="W1359" s="330">
        <v>227</v>
      </c>
      <c r="X1359" s="330" t="str">
        <v>S25-01</v>
      </c>
      <c r="Y1359" s="330">
        <v>186</v>
      </c>
      <c r="Z1359" s="330">
        <v>198</v>
      </c>
      <c r="AA1359" s="330">
        <v>-12</v>
      </c>
      <c r="AB1359" s="16" t="str">
        <v>S25</v>
      </c>
    </row>
    <row r="1360" spans="1:28" x14ac:dyDescent="0.35">
      <c r="A1360" s="331">
        <v>45735</v>
      </c>
      <c r="B1360" s="330" t="str">
        <v>Alpitour</v>
      </c>
      <c r="C1360" s="330" t="str">
        <v>Tour Operator</v>
      </c>
      <c r="D1360" s="330" t="str">
        <v/>
      </c>
      <c r="E1360" s="330" t="str">
        <v/>
      </c>
      <c r="F1360" s="330" t="str">
        <v>RT</v>
      </c>
      <c r="G1360" s="330" t="str">
        <v>Outbound</v>
      </c>
      <c r="H1360" s="330" t="str">
        <v>UJ7001</v>
      </c>
      <c r="I1360" s="331" t="str">
        <v>PMO-SSH</v>
      </c>
      <c r="J1360" s="884">
        <v>45900</v>
      </c>
      <c r="K1360" s="330">
        <v>2</v>
      </c>
      <c r="L1360" s="330">
        <v>2</v>
      </c>
      <c r="M1360" s="330">
        <v>215</v>
      </c>
      <c r="N1360" s="330">
        <v>0</v>
      </c>
      <c r="O1360" s="330">
        <v>0</v>
      </c>
      <c r="P1360" s="330">
        <v>430</v>
      </c>
      <c r="Q1360" s="330" t="str">
        <v>Confirmed</v>
      </c>
      <c r="R1360" s="330" t="str">
        <v>Signed</v>
      </c>
      <c r="S1360" s="330" t="str">
        <v>PMO</v>
      </c>
      <c r="T1360" s="330" t="str">
        <v>SSH</v>
      </c>
      <c r="U1360" s="330" t="str">
        <v>PMO</v>
      </c>
      <c r="V1360" s="330">
        <v>7</v>
      </c>
      <c r="W1360" s="330">
        <v>165</v>
      </c>
      <c r="X1360" s="330" t="str">
        <v>S25-16</v>
      </c>
      <c r="Y1360" s="330">
        <v>22</v>
      </c>
      <c r="Z1360" s="330">
        <v>22</v>
      </c>
      <c r="AA1360" s="330">
        <v>0</v>
      </c>
      <c r="AB1360" s="16" t="str">
        <v>S25</v>
      </c>
    </row>
    <row r="1361" spans="1:28" x14ac:dyDescent="0.35">
      <c r="A1361" s="331">
        <v>45735</v>
      </c>
      <c r="B1361" s="330" t="str">
        <v>Alpitour</v>
      </c>
      <c r="C1361" s="330" t="str">
        <v>Tour Operator</v>
      </c>
      <c r="D1361" s="330" t="str">
        <v/>
      </c>
      <c r="E1361" s="330" t="str">
        <v/>
      </c>
      <c r="F1361" s="330" t="str">
        <v>RT</v>
      </c>
      <c r="G1361" s="330" t="str">
        <v>Inbound</v>
      </c>
      <c r="H1361" s="330" t="str">
        <v>UJ7000</v>
      </c>
      <c r="I1361" s="331" t="str">
        <v>SSH-PMO</v>
      </c>
      <c r="J1361" s="884">
        <v>45907</v>
      </c>
      <c r="K1361" s="330">
        <v>2</v>
      </c>
      <c r="L1361" s="330">
        <v>2</v>
      </c>
      <c r="M1361" s="330">
        <v>215</v>
      </c>
      <c r="N1361" s="330">
        <v>0</v>
      </c>
      <c r="O1361" s="330">
        <v>0</v>
      </c>
      <c r="P1361" s="330">
        <v>430</v>
      </c>
      <c r="Q1361" s="330" t="str">
        <v>Confirmed</v>
      </c>
      <c r="R1361" s="330" t="str">
        <v>Signed</v>
      </c>
      <c r="S1361" s="330" t="str">
        <v>SSH</v>
      </c>
      <c r="T1361" s="330" t="str">
        <v>PMO</v>
      </c>
      <c r="U1361" s="330" t="str">
        <v>PMO</v>
      </c>
      <c r="V1361" s="330">
        <v>7</v>
      </c>
      <c r="W1361" s="330">
        <v>172</v>
      </c>
      <c r="X1361" s="330" t="str">
        <v>S25-16</v>
      </c>
      <c r="Y1361" s="330">
        <v>22</v>
      </c>
      <c r="Z1361" s="330">
        <v>22</v>
      </c>
      <c r="AA1361" s="330">
        <v>0</v>
      </c>
      <c r="AB1361" s="16" t="str">
        <v>S25</v>
      </c>
    </row>
    <row r="1362" spans="1:28" x14ac:dyDescent="0.35">
      <c r="A1362" s="331">
        <v>45735</v>
      </c>
      <c r="B1362" s="330" t="str">
        <v>Italgsa-Baobab</v>
      </c>
      <c r="C1362" s="330" t="str">
        <v>Tour Operator</v>
      </c>
      <c r="D1362" s="330" t="str">
        <v/>
      </c>
      <c r="E1362" s="330" t="str">
        <v/>
      </c>
      <c r="F1362" s="330" t="str">
        <v>RT</v>
      </c>
      <c r="G1362" s="330" t="str">
        <v>Outbound</v>
      </c>
      <c r="H1362" s="330" t="str">
        <v>NE5127</v>
      </c>
      <c r="I1362" s="331" t="str">
        <v>BRI-SSH</v>
      </c>
      <c r="J1362" s="884">
        <v>45877</v>
      </c>
      <c r="K1362" s="330">
        <v>30</v>
      </c>
      <c r="L1362" s="330">
        <v>30</v>
      </c>
      <c r="M1362" s="330">
        <v>225</v>
      </c>
      <c r="N1362" s="330">
        <v>0</v>
      </c>
      <c r="O1362" s="330">
        <v>0</v>
      </c>
      <c r="P1362" s="330">
        <v>6750</v>
      </c>
      <c r="Q1362" s="330" t="str">
        <v>Confirmed</v>
      </c>
      <c r="R1362" s="330" t="str">
        <v>Countersigned</v>
      </c>
      <c r="S1362" s="330" t="str">
        <v>BRI</v>
      </c>
      <c r="T1362" s="330" t="str">
        <v>SSH</v>
      </c>
      <c r="U1362" s="330" t="str">
        <v>BRI</v>
      </c>
      <c r="V1362" s="330">
        <v>5</v>
      </c>
      <c r="W1362" s="330">
        <v>142</v>
      </c>
      <c r="X1362" s="330" t="str">
        <v>S25-03</v>
      </c>
      <c r="Y1362" s="330">
        <v>179</v>
      </c>
      <c r="Z1362" s="330">
        <v>175</v>
      </c>
      <c r="AA1362" s="330">
        <v>4</v>
      </c>
      <c r="AB1362" s="16" t="str">
        <v>S25</v>
      </c>
    </row>
    <row r="1363" spans="1:28" x14ac:dyDescent="0.35">
      <c r="A1363" s="331">
        <v>45735</v>
      </c>
      <c r="B1363" s="330" t="str">
        <v>Italgsa-Baobab</v>
      </c>
      <c r="C1363" s="330" t="str">
        <v>Tour Operator</v>
      </c>
      <c r="D1363" s="330" t="str">
        <v/>
      </c>
      <c r="E1363" s="330" t="str">
        <v/>
      </c>
      <c r="F1363" s="330" t="str">
        <v>RT</v>
      </c>
      <c r="G1363" s="330" t="str">
        <v>Outbound</v>
      </c>
      <c r="H1363" s="330" t="str">
        <v>NE5127</v>
      </c>
      <c r="I1363" s="331" t="str">
        <v>BRI-SSH</v>
      </c>
      <c r="J1363" s="884">
        <v>45884</v>
      </c>
      <c r="K1363" s="330">
        <v>30</v>
      </c>
      <c r="L1363" s="330">
        <v>30</v>
      </c>
      <c r="M1363" s="330">
        <v>225</v>
      </c>
      <c r="N1363" s="330">
        <v>0</v>
      </c>
      <c r="O1363" s="330">
        <v>0</v>
      </c>
      <c r="P1363" s="330">
        <v>6750</v>
      </c>
      <c r="Q1363" s="330" t="str">
        <v>Confirmed</v>
      </c>
      <c r="R1363" s="330" t="str">
        <v>Countersigned</v>
      </c>
      <c r="S1363" s="330" t="str">
        <v>BRI</v>
      </c>
      <c r="T1363" s="330" t="str">
        <v>SSH</v>
      </c>
      <c r="U1363" s="330" t="str">
        <v>BRI</v>
      </c>
      <c r="V1363" s="330">
        <v>5</v>
      </c>
      <c r="W1363" s="330">
        <v>149</v>
      </c>
      <c r="X1363" s="330" t="str">
        <v>S25-03</v>
      </c>
      <c r="Y1363" s="330">
        <v>179</v>
      </c>
      <c r="Z1363" s="330">
        <v>176</v>
      </c>
      <c r="AA1363" s="330">
        <v>3</v>
      </c>
      <c r="AB1363" s="16" t="str">
        <v>S25</v>
      </c>
    </row>
    <row r="1364" spans="1:28" x14ac:dyDescent="0.35">
      <c r="A1364" s="331">
        <v>45735</v>
      </c>
      <c r="B1364" s="330" t="str">
        <v>Italgsa-Baobab</v>
      </c>
      <c r="C1364" s="330" t="str">
        <v>Tour Operator</v>
      </c>
      <c r="D1364" s="330" t="str">
        <v/>
      </c>
      <c r="E1364" s="330" t="str">
        <v/>
      </c>
      <c r="F1364" s="330" t="str">
        <v>RT</v>
      </c>
      <c r="G1364" s="330" t="str">
        <v>Outbound</v>
      </c>
      <c r="H1364" s="330" t="str">
        <v>NE5127</v>
      </c>
      <c r="I1364" s="331" t="str">
        <v>BRI-SSH</v>
      </c>
      <c r="J1364" s="884">
        <v>45891</v>
      </c>
      <c r="K1364" s="330">
        <v>30</v>
      </c>
      <c r="L1364" s="330">
        <v>30</v>
      </c>
      <c r="M1364" s="330">
        <v>225</v>
      </c>
      <c r="N1364" s="330">
        <v>0</v>
      </c>
      <c r="O1364" s="330">
        <v>0</v>
      </c>
      <c r="P1364" s="330">
        <v>6750</v>
      </c>
      <c r="Q1364" s="330" t="str">
        <v>Confirmed</v>
      </c>
      <c r="R1364" s="330" t="str">
        <v>Countersigned</v>
      </c>
      <c r="S1364" s="330" t="str">
        <v>BRI</v>
      </c>
      <c r="T1364" s="330" t="str">
        <v>SSH</v>
      </c>
      <c r="U1364" s="330" t="str">
        <v>BRI</v>
      </c>
      <c r="V1364" s="330">
        <v>5</v>
      </c>
      <c r="W1364" s="330">
        <v>156</v>
      </c>
      <c r="X1364" s="330" t="str">
        <v>S25-03</v>
      </c>
      <c r="Y1364" s="330">
        <v>179</v>
      </c>
      <c r="Z1364" s="330">
        <v>175</v>
      </c>
      <c r="AA1364" s="330">
        <v>4</v>
      </c>
      <c r="AB1364" s="16" t="str">
        <v>S25</v>
      </c>
    </row>
    <row r="1365" spans="1:28" x14ac:dyDescent="0.35">
      <c r="A1365" s="331">
        <v>45735</v>
      </c>
      <c r="B1365" s="330" t="str">
        <v>Italgsa-Baobab</v>
      </c>
      <c r="C1365" s="330" t="str">
        <v>Tour Operator</v>
      </c>
      <c r="D1365" s="330" t="str">
        <v/>
      </c>
      <c r="E1365" s="330" t="str">
        <v/>
      </c>
      <c r="F1365" s="330" t="str">
        <v>RT</v>
      </c>
      <c r="G1365" s="330" t="str">
        <v>Outbound</v>
      </c>
      <c r="H1365" s="330" t="str">
        <v>NE5127</v>
      </c>
      <c r="I1365" s="331" t="str">
        <v>BRI-SSH</v>
      </c>
      <c r="J1365" s="884">
        <v>45898</v>
      </c>
      <c r="K1365" s="330">
        <v>30</v>
      </c>
      <c r="L1365" s="330">
        <v>30</v>
      </c>
      <c r="M1365" s="330">
        <v>225</v>
      </c>
      <c r="N1365" s="330">
        <v>0</v>
      </c>
      <c r="O1365" s="330">
        <v>0</v>
      </c>
      <c r="P1365" s="330">
        <v>6750</v>
      </c>
      <c r="Q1365" s="330" t="str">
        <v>Confirmed</v>
      </c>
      <c r="R1365" s="330" t="str">
        <v>Countersigned</v>
      </c>
      <c r="S1365" s="330" t="str">
        <v>BRI</v>
      </c>
      <c r="T1365" s="330" t="str">
        <v>SSH</v>
      </c>
      <c r="U1365" s="330" t="str">
        <v>BRI</v>
      </c>
      <c r="V1365" s="330">
        <v>5</v>
      </c>
      <c r="W1365" s="330">
        <v>163</v>
      </c>
      <c r="X1365" s="330" t="str">
        <v>S25-03</v>
      </c>
      <c r="Y1365" s="330">
        <v>179</v>
      </c>
      <c r="Z1365" s="330">
        <v>165</v>
      </c>
      <c r="AA1365" s="330">
        <v>14</v>
      </c>
      <c r="AB1365" s="16" t="str">
        <v>S25</v>
      </c>
    </row>
    <row r="1366" spans="1:28" x14ac:dyDescent="0.35">
      <c r="A1366" s="331">
        <v>45735</v>
      </c>
      <c r="B1366" s="330" t="str">
        <v>Italgsa-Baobab</v>
      </c>
      <c r="C1366" s="330" t="str">
        <v>Tour Operator</v>
      </c>
      <c r="D1366" s="330" t="str">
        <v/>
      </c>
      <c r="E1366" s="330" t="str">
        <v/>
      </c>
      <c r="F1366" s="330" t="str">
        <v>RT</v>
      </c>
      <c r="G1366" s="330" t="str">
        <v>Inbound</v>
      </c>
      <c r="H1366" s="330" t="str">
        <v>NE5126</v>
      </c>
      <c r="I1366" s="331" t="str">
        <v>SSH-BRI</v>
      </c>
      <c r="J1366" s="884">
        <v>45884</v>
      </c>
      <c r="K1366" s="330">
        <v>30</v>
      </c>
      <c r="L1366" s="330">
        <v>30</v>
      </c>
      <c r="M1366" s="330">
        <v>225</v>
      </c>
      <c r="N1366" s="330">
        <v>0</v>
      </c>
      <c r="O1366" s="330">
        <v>0</v>
      </c>
      <c r="P1366" s="330">
        <v>6750</v>
      </c>
      <c r="Q1366" s="330" t="str">
        <v>Confirmed</v>
      </c>
      <c r="R1366" s="330" t="str">
        <v>Countersigned</v>
      </c>
      <c r="S1366" s="330" t="str">
        <v>SSH</v>
      </c>
      <c r="T1366" s="330" t="str">
        <v>BRI</v>
      </c>
      <c r="U1366" s="330" t="str">
        <v>BRI</v>
      </c>
      <c r="V1366" s="330">
        <v>5</v>
      </c>
      <c r="W1366" s="330">
        <v>149</v>
      </c>
      <c r="X1366" s="330" t="str">
        <v>S25-03</v>
      </c>
      <c r="Y1366" s="330">
        <v>179</v>
      </c>
      <c r="Z1366" s="330">
        <v>175</v>
      </c>
      <c r="AA1366" s="330">
        <v>4</v>
      </c>
      <c r="AB1366" s="16" t="str">
        <v>S25</v>
      </c>
    </row>
    <row r="1367" spans="1:28" x14ac:dyDescent="0.35">
      <c r="A1367" s="331">
        <v>45735</v>
      </c>
      <c r="B1367" s="330" t="str">
        <v>Italgsa-Baobab</v>
      </c>
      <c r="C1367" s="330" t="str">
        <v>Tour Operator</v>
      </c>
      <c r="D1367" s="330" t="str">
        <v/>
      </c>
      <c r="E1367" s="330" t="str">
        <v/>
      </c>
      <c r="F1367" s="330" t="str">
        <v>RT</v>
      </c>
      <c r="G1367" s="330" t="str">
        <v>Inbound</v>
      </c>
      <c r="H1367" s="330" t="str">
        <v>NE5126</v>
      </c>
      <c r="I1367" s="331" t="str">
        <v>SSH-BRI</v>
      </c>
      <c r="J1367" s="884">
        <v>45891</v>
      </c>
      <c r="K1367" s="330">
        <v>30</v>
      </c>
      <c r="L1367" s="330">
        <v>30</v>
      </c>
      <c r="M1367" s="330">
        <v>225</v>
      </c>
      <c r="N1367" s="330">
        <v>0</v>
      </c>
      <c r="O1367" s="330">
        <v>0</v>
      </c>
      <c r="P1367" s="330">
        <v>6750</v>
      </c>
      <c r="Q1367" s="330" t="str">
        <v>Confirmed</v>
      </c>
      <c r="R1367" s="330" t="str">
        <v>Countersigned</v>
      </c>
      <c r="S1367" s="330" t="str">
        <v>SSH</v>
      </c>
      <c r="T1367" s="330" t="str">
        <v>BRI</v>
      </c>
      <c r="U1367" s="330" t="str">
        <v>BRI</v>
      </c>
      <c r="V1367" s="330">
        <v>5</v>
      </c>
      <c r="W1367" s="330">
        <v>156</v>
      </c>
      <c r="X1367" s="330" t="str">
        <v>S25-03</v>
      </c>
      <c r="Y1367" s="330">
        <v>179</v>
      </c>
      <c r="Z1367" s="330">
        <v>176</v>
      </c>
      <c r="AA1367" s="330">
        <v>3</v>
      </c>
      <c r="AB1367" s="16" t="str">
        <v>S25</v>
      </c>
    </row>
    <row r="1368" spans="1:28" x14ac:dyDescent="0.35">
      <c r="A1368" s="331">
        <v>45735</v>
      </c>
      <c r="B1368" s="330" t="str">
        <v>Italgsa-Baobab</v>
      </c>
      <c r="C1368" s="330" t="str">
        <v>Tour Operator</v>
      </c>
      <c r="D1368" s="330" t="str">
        <v/>
      </c>
      <c r="E1368" s="330" t="str">
        <v/>
      </c>
      <c r="F1368" s="330" t="str">
        <v>RT</v>
      </c>
      <c r="G1368" s="330" t="str">
        <v>Inbound</v>
      </c>
      <c r="H1368" s="330" t="str">
        <v>NE5126</v>
      </c>
      <c r="I1368" s="331" t="str">
        <v>SSH-BRI</v>
      </c>
      <c r="J1368" s="884">
        <v>45898</v>
      </c>
      <c r="K1368" s="330">
        <v>30</v>
      </c>
      <c r="L1368" s="330">
        <v>30</v>
      </c>
      <c r="M1368" s="330">
        <v>225</v>
      </c>
      <c r="N1368" s="330">
        <v>0</v>
      </c>
      <c r="O1368" s="330">
        <v>0</v>
      </c>
      <c r="P1368" s="330">
        <v>6750</v>
      </c>
      <c r="Q1368" s="330" t="str">
        <v>Confirmed</v>
      </c>
      <c r="R1368" s="330" t="str">
        <v>Countersigned</v>
      </c>
      <c r="S1368" s="330" t="str">
        <v>SSH</v>
      </c>
      <c r="T1368" s="330" t="str">
        <v>BRI</v>
      </c>
      <c r="U1368" s="330" t="str">
        <v>BRI</v>
      </c>
      <c r="V1368" s="330">
        <v>5</v>
      </c>
      <c r="W1368" s="330">
        <v>163</v>
      </c>
      <c r="X1368" s="330" t="str">
        <v>S25-03</v>
      </c>
      <c r="Y1368" s="330">
        <v>179</v>
      </c>
      <c r="Z1368" s="330">
        <v>175</v>
      </c>
      <c r="AA1368" s="330">
        <v>4</v>
      </c>
      <c r="AB1368" s="16" t="str">
        <v>S25</v>
      </c>
    </row>
    <row r="1369" spans="1:28" x14ac:dyDescent="0.35">
      <c r="A1369" s="331">
        <v>45735</v>
      </c>
      <c r="B1369" s="330" t="str">
        <v>Italgsa-Baobab</v>
      </c>
      <c r="C1369" s="330" t="str">
        <v>Tour Operator</v>
      </c>
      <c r="D1369" s="330" t="str">
        <v/>
      </c>
      <c r="E1369" s="330" t="str">
        <v/>
      </c>
      <c r="F1369" s="330" t="str">
        <v>RT</v>
      </c>
      <c r="G1369" s="330" t="str">
        <v>Inbound</v>
      </c>
      <c r="H1369" s="330" t="str">
        <v>NE5126</v>
      </c>
      <c r="I1369" s="331" t="str">
        <v>SSH-BRI</v>
      </c>
      <c r="J1369" s="884">
        <v>45905</v>
      </c>
      <c r="K1369" s="330">
        <v>30</v>
      </c>
      <c r="L1369" s="330">
        <v>30</v>
      </c>
      <c r="M1369" s="330">
        <v>225</v>
      </c>
      <c r="N1369" s="330">
        <v>0</v>
      </c>
      <c r="O1369" s="330">
        <v>0</v>
      </c>
      <c r="P1369" s="330">
        <v>6750</v>
      </c>
      <c r="Q1369" s="330" t="str">
        <v>Confirmed</v>
      </c>
      <c r="R1369" s="330" t="str">
        <v>Countersigned</v>
      </c>
      <c r="S1369" s="330" t="str">
        <v>SSH</v>
      </c>
      <c r="T1369" s="330" t="str">
        <v>BRI</v>
      </c>
      <c r="U1369" s="330" t="str">
        <v>BRI</v>
      </c>
      <c r="V1369" s="330">
        <v>5</v>
      </c>
      <c r="W1369" s="330">
        <v>170</v>
      </c>
      <c r="X1369" s="330" t="str">
        <v>S25-03</v>
      </c>
      <c r="Y1369" s="330">
        <v>179</v>
      </c>
      <c r="Z1369" s="330">
        <v>165</v>
      </c>
      <c r="AA1369" s="330">
        <v>14</v>
      </c>
      <c r="AB1369" s="16" t="str">
        <v>S25</v>
      </c>
    </row>
    <row r="1370" spans="1:28" x14ac:dyDescent="0.35">
      <c r="A1370" s="331">
        <v>45735</v>
      </c>
      <c r="B1370" s="330" t="str">
        <v>Searcharter</v>
      </c>
      <c r="C1370" s="330" t="str">
        <v>Distributor</v>
      </c>
      <c r="D1370" s="330" t="str">
        <v/>
      </c>
      <c r="E1370" s="330" t="str">
        <v>HMHGA</v>
      </c>
      <c r="F1370" s="330" t="str">
        <v>OW</v>
      </c>
      <c r="G1370" s="330" t="str">
        <v>Outbound</v>
      </c>
      <c r="H1370" s="330" t="str">
        <v>4S6016</v>
      </c>
      <c r="I1370" s="331" t="str">
        <v>BRI-SSH</v>
      </c>
      <c r="J1370" s="884">
        <v>45759</v>
      </c>
      <c r="K1370" s="330">
        <v>3</v>
      </c>
      <c r="L1370" s="330">
        <v>3</v>
      </c>
      <c r="M1370" s="330">
        <v>150</v>
      </c>
      <c r="N1370" s="330">
        <v>0</v>
      </c>
      <c r="O1370" s="330">
        <v>0</v>
      </c>
      <c r="P1370" s="330">
        <v>450</v>
      </c>
      <c r="Q1370" s="330" t="str">
        <v>Confirmed</v>
      </c>
      <c r="R1370" s="330" t="str">
        <v>Closed Deal</v>
      </c>
      <c r="S1370" s="330" t="str">
        <v>BRI</v>
      </c>
      <c r="T1370" s="330" t="str">
        <v>SSH</v>
      </c>
      <c r="U1370" s="330" t="str">
        <v>BRI</v>
      </c>
      <c r="V1370" s="330">
        <v>6</v>
      </c>
      <c r="W1370" s="330">
        <v>24</v>
      </c>
      <c r="X1370" s="330" t="str">
        <v>E25-02A</v>
      </c>
      <c r="Y1370" s="330">
        <v>113</v>
      </c>
      <c r="Z1370" s="330">
        <v>102</v>
      </c>
      <c r="AA1370" s="330">
        <v>11</v>
      </c>
      <c r="AB1370" s="16" t="str">
        <v>E25</v>
      </c>
    </row>
    <row r="1371" spans="1:28" x14ac:dyDescent="0.35">
      <c r="A1371" s="331">
        <v>45735</v>
      </c>
      <c r="B1371" s="330" t="str">
        <v>FLR Charter</v>
      </c>
      <c r="C1371" s="330" t="str">
        <v>Tour Operator</v>
      </c>
      <c r="D1371" s="330" t="str">
        <v/>
      </c>
      <c r="E1371" s="330" t="str">
        <v/>
      </c>
      <c r="F1371" s="330" t="str">
        <v>RT</v>
      </c>
      <c r="G1371" s="330" t="str">
        <v>Outbound</v>
      </c>
      <c r="H1371" s="330" t="str">
        <v>4S6006</v>
      </c>
      <c r="I1371" s="331" t="str">
        <v>NAP-SSH</v>
      </c>
      <c r="J1371" s="884">
        <v>45873</v>
      </c>
      <c r="K1371" s="330">
        <v>0</v>
      </c>
      <c r="L1371" s="330">
        <v>0</v>
      </c>
      <c r="M1371" s="330">
        <v>225</v>
      </c>
      <c r="N1371" s="330">
        <v>0</v>
      </c>
      <c r="O1371" s="330">
        <v>0</v>
      </c>
      <c r="P1371" s="330">
        <v>0</v>
      </c>
      <c r="Q1371" s="330" t="str">
        <v>Confirmed</v>
      </c>
      <c r="R1371" s="330" t="str">
        <v>On Review</v>
      </c>
      <c r="S1371" s="330" t="str">
        <v>NAP</v>
      </c>
      <c r="T1371" s="330" t="str">
        <v>SSH</v>
      </c>
      <c r="U1371" s="330" t="str">
        <v>NAP</v>
      </c>
      <c r="V1371" s="330">
        <v>1</v>
      </c>
      <c r="W1371" s="330">
        <v>138</v>
      </c>
      <c r="X1371" s="330" t="str">
        <v>S25-08</v>
      </c>
      <c r="Y1371" s="330">
        <v>186</v>
      </c>
      <c r="Z1371" s="330">
        <v>77</v>
      </c>
      <c r="AA1371" s="330">
        <v>109</v>
      </c>
      <c r="AB1371" s="16" t="str">
        <v>S25</v>
      </c>
    </row>
    <row r="1372" spans="1:28" x14ac:dyDescent="0.35">
      <c r="A1372" s="331">
        <v>45735</v>
      </c>
      <c r="B1372" s="330" t="str">
        <v>FLR Charter</v>
      </c>
      <c r="C1372" s="330" t="str">
        <v>Tour Operator</v>
      </c>
      <c r="D1372" s="330" t="str">
        <v/>
      </c>
      <c r="E1372" s="330" t="str">
        <v/>
      </c>
      <c r="F1372" s="330" t="str">
        <v>RT</v>
      </c>
      <c r="G1372" s="330" t="str">
        <v>Outbound</v>
      </c>
      <c r="H1372" s="330" t="str">
        <v>4S6006</v>
      </c>
      <c r="I1372" s="331" t="str">
        <v>NAP-SSH</v>
      </c>
      <c r="J1372" s="884">
        <v>45880</v>
      </c>
      <c r="K1372" s="330">
        <v>0</v>
      </c>
      <c r="L1372" s="330">
        <v>0</v>
      </c>
      <c r="M1372" s="330">
        <v>225</v>
      </c>
      <c r="N1372" s="330">
        <v>0</v>
      </c>
      <c r="O1372" s="330">
        <v>0</v>
      </c>
      <c r="P1372" s="330">
        <v>0</v>
      </c>
      <c r="Q1372" s="330" t="str">
        <v>Confirmed</v>
      </c>
      <c r="R1372" s="330" t="str">
        <v>On Review</v>
      </c>
      <c r="S1372" s="330" t="str">
        <v>NAP</v>
      </c>
      <c r="T1372" s="330" t="str">
        <v>SSH</v>
      </c>
      <c r="U1372" s="330" t="str">
        <v>NAP</v>
      </c>
      <c r="V1372" s="330">
        <v>1</v>
      </c>
      <c r="W1372" s="330">
        <v>145</v>
      </c>
      <c r="X1372" s="330" t="str">
        <v>S25-08</v>
      </c>
      <c r="Y1372" s="330">
        <v>186</v>
      </c>
      <c r="Z1372" s="330">
        <v>153</v>
      </c>
      <c r="AA1372" s="330">
        <v>33</v>
      </c>
      <c r="AB1372" s="16" t="str">
        <v>S25</v>
      </c>
    </row>
    <row r="1373" spans="1:28" x14ac:dyDescent="0.35">
      <c r="A1373" s="331">
        <v>45735</v>
      </c>
      <c r="B1373" s="330" t="str">
        <v>FLR Charter</v>
      </c>
      <c r="C1373" s="330" t="str">
        <v>Tour Operator</v>
      </c>
      <c r="D1373" s="330" t="str">
        <v/>
      </c>
      <c r="E1373" s="330" t="str">
        <v/>
      </c>
      <c r="F1373" s="330" t="str">
        <v>RT</v>
      </c>
      <c r="G1373" s="330" t="str">
        <v>Outbound</v>
      </c>
      <c r="H1373" s="330" t="str">
        <v>4S6006</v>
      </c>
      <c r="I1373" s="331" t="str">
        <v>NAP-SSH</v>
      </c>
      <c r="J1373" s="884">
        <v>45887</v>
      </c>
      <c r="K1373" s="330">
        <v>0</v>
      </c>
      <c r="L1373" s="330">
        <v>0</v>
      </c>
      <c r="M1373" s="330">
        <v>225</v>
      </c>
      <c r="N1373" s="330">
        <v>0</v>
      </c>
      <c r="O1373" s="330">
        <v>0</v>
      </c>
      <c r="P1373" s="330">
        <v>0</v>
      </c>
      <c r="Q1373" s="330" t="str">
        <v>Confirmed</v>
      </c>
      <c r="R1373" s="330" t="str">
        <v>On Review</v>
      </c>
      <c r="S1373" s="330" t="str">
        <v>NAP</v>
      </c>
      <c r="T1373" s="330" t="str">
        <v>SSH</v>
      </c>
      <c r="U1373" s="330" t="str">
        <v>NAP</v>
      </c>
      <c r="V1373" s="330">
        <v>1</v>
      </c>
      <c r="W1373" s="330">
        <v>152</v>
      </c>
      <c r="X1373" s="330" t="str">
        <v>S25-08</v>
      </c>
      <c r="Y1373" s="330">
        <v>186</v>
      </c>
      <c r="Z1373" s="330">
        <v>98</v>
      </c>
      <c r="AA1373" s="330">
        <v>88</v>
      </c>
      <c r="AB1373" s="16" t="str">
        <v>S25</v>
      </c>
    </row>
    <row r="1374" spans="1:28" x14ac:dyDescent="0.35">
      <c r="A1374" s="331">
        <v>45735</v>
      </c>
      <c r="B1374" s="330" t="str">
        <v>FLR Charter</v>
      </c>
      <c r="C1374" s="330" t="str">
        <v>Tour Operator</v>
      </c>
      <c r="D1374" s="330" t="str">
        <v/>
      </c>
      <c r="E1374" s="330" t="str">
        <v/>
      </c>
      <c r="F1374" s="330" t="str">
        <v>RT</v>
      </c>
      <c r="G1374" s="330" t="str">
        <v>Outbound</v>
      </c>
      <c r="H1374" s="330" t="str">
        <v>4S6006</v>
      </c>
      <c r="I1374" s="331" t="str">
        <v>NAP-SSH</v>
      </c>
      <c r="J1374" s="884">
        <v>45894</v>
      </c>
      <c r="K1374" s="330">
        <v>0</v>
      </c>
      <c r="L1374" s="330">
        <v>0</v>
      </c>
      <c r="M1374" s="330">
        <v>225</v>
      </c>
      <c r="N1374" s="330">
        <v>0</v>
      </c>
      <c r="O1374" s="330">
        <v>0</v>
      </c>
      <c r="P1374" s="330">
        <v>0</v>
      </c>
      <c r="Q1374" s="330" t="str">
        <v>Confirmed</v>
      </c>
      <c r="R1374" s="330" t="str">
        <v>On Review</v>
      </c>
      <c r="S1374" s="330" t="str">
        <v>NAP</v>
      </c>
      <c r="T1374" s="330" t="str">
        <v>SSH</v>
      </c>
      <c r="U1374" s="330" t="str">
        <v>NAP</v>
      </c>
      <c r="V1374" s="330">
        <v>1</v>
      </c>
      <c r="W1374" s="330">
        <v>159</v>
      </c>
      <c r="X1374" s="330" t="str">
        <v>S25-08</v>
      </c>
      <c r="Y1374" s="330">
        <v>186</v>
      </c>
      <c r="Z1374" s="330">
        <v>40</v>
      </c>
      <c r="AA1374" s="330">
        <v>146</v>
      </c>
      <c r="AB1374" s="16" t="str">
        <v>S25</v>
      </c>
    </row>
    <row r="1375" spans="1:28" x14ac:dyDescent="0.35">
      <c r="A1375" s="331">
        <v>45735</v>
      </c>
      <c r="B1375" s="330" t="str">
        <v>FLR Charter</v>
      </c>
      <c r="C1375" s="330" t="str">
        <v>Tour Operator</v>
      </c>
      <c r="D1375" s="330" t="str">
        <v/>
      </c>
      <c r="E1375" s="330" t="str">
        <v/>
      </c>
      <c r="F1375" s="330" t="str">
        <v>RT</v>
      </c>
      <c r="G1375" s="330" t="str">
        <v>Inbound</v>
      </c>
      <c r="H1375" s="330" t="str">
        <v>4S6005</v>
      </c>
      <c r="I1375" s="331" t="str">
        <v>SSH-NAP</v>
      </c>
      <c r="J1375" s="884">
        <v>45880</v>
      </c>
      <c r="K1375" s="330">
        <v>0</v>
      </c>
      <c r="L1375" s="330">
        <v>0</v>
      </c>
      <c r="M1375" s="330">
        <v>225</v>
      </c>
      <c r="N1375" s="330">
        <v>0</v>
      </c>
      <c r="O1375" s="330">
        <v>0</v>
      </c>
      <c r="P1375" s="330">
        <v>0</v>
      </c>
      <c r="Q1375" s="330" t="str">
        <v>Confirmed</v>
      </c>
      <c r="R1375" s="330" t="str">
        <v>On Review</v>
      </c>
      <c r="S1375" s="330" t="str">
        <v>SSH</v>
      </c>
      <c r="T1375" s="330" t="str">
        <v>NAP</v>
      </c>
      <c r="U1375" s="330" t="str">
        <v>NAP</v>
      </c>
      <c r="V1375" s="330">
        <v>1</v>
      </c>
      <c r="W1375" s="330">
        <v>145</v>
      </c>
      <c r="X1375" s="330" t="str">
        <v>S25-08</v>
      </c>
      <c r="Y1375" s="330">
        <v>186</v>
      </c>
      <c r="Z1375" s="330">
        <v>60</v>
      </c>
      <c r="AA1375" s="330">
        <v>126</v>
      </c>
      <c r="AB1375" s="16" t="str">
        <v>S25</v>
      </c>
    </row>
    <row r="1376" spans="1:28" x14ac:dyDescent="0.35">
      <c r="A1376" s="331">
        <v>45735</v>
      </c>
      <c r="B1376" s="330" t="str">
        <v>FLR Charter</v>
      </c>
      <c r="C1376" s="330" t="str">
        <v>Tour Operator</v>
      </c>
      <c r="D1376" s="330" t="str">
        <v/>
      </c>
      <c r="E1376" s="330" t="str">
        <v/>
      </c>
      <c r="F1376" s="330" t="str">
        <v>RT</v>
      </c>
      <c r="G1376" s="330" t="str">
        <v>Inbound</v>
      </c>
      <c r="H1376" s="330" t="str">
        <v>4S6005</v>
      </c>
      <c r="I1376" s="331" t="str">
        <v>SSH-NAP</v>
      </c>
      <c r="J1376" s="884">
        <v>45887</v>
      </c>
      <c r="K1376" s="330">
        <v>0</v>
      </c>
      <c r="L1376" s="330">
        <v>0</v>
      </c>
      <c r="M1376" s="330">
        <v>225</v>
      </c>
      <c r="N1376" s="330">
        <v>0</v>
      </c>
      <c r="O1376" s="330">
        <v>0</v>
      </c>
      <c r="P1376" s="330">
        <v>0</v>
      </c>
      <c r="Q1376" s="330" t="str">
        <v>Confirmed</v>
      </c>
      <c r="R1376" s="330" t="str">
        <v>On Review</v>
      </c>
      <c r="S1376" s="330" t="str">
        <v>SSH</v>
      </c>
      <c r="T1376" s="330" t="str">
        <v>NAP</v>
      </c>
      <c r="U1376" s="330" t="str">
        <v>NAP</v>
      </c>
      <c r="V1376" s="330">
        <v>1</v>
      </c>
      <c r="W1376" s="330">
        <v>152</v>
      </c>
      <c r="X1376" s="330" t="str">
        <v>S25-08</v>
      </c>
      <c r="Y1376" s="330">
        <v>186</v>
      </c>
      <c r="Z1376" s="330">
        <v>109</v>
      </c>
      <c r="AA1376" s="330">
        <v>77</v>
      </c>
      <c r="AB1376" s="16" t="str">
        <v>S25</v>
      </c>
    </row>
    <row r="1377" spans="1:28" x14ac:dyDescent="0.35">
      <c r="A1377" s="331">
        <v>45735</v>
      </c>
      <c r="B1377" s="330" t="str">
        <v>FLR Charter</v>
      </c>
      <c r="C1377" s="330" t="str">
        <v>Tour Operator</v>
      </c>
      <c r="D1377" s="330" t="str">
        <v/>
      </c>
      <c r="E1377" s="330" t="str">
        <v/>
      </c>
      <c r="F1377" s="330" t="str">
        <v>RT</v>
      </c>
      <c r="G1377" s="330" t="str">
        <v>Inbound</v>
      </c>
      <c r="H1377" s="330" t="str">
        <v>4S6005</v>
      </c>
      <c r="I1377" s="331" t="str">
        <v>SSH-NAP</v>
      </c>
      <c r="J1377" s="884">
        <v>45894</v>
      </c>
      <c r="K1377" s="330">
        <v>0</v>
      </c>
      <c r="L1377" s="330">
        <v>0</v>
      </c>
      <c r="M1377" s="330">
        <v>225</v>
      </c>
      <c r="N1377" s="330">
        <v>0</v>
      </c>
      <c r="O1377" s="330">
        <v>0</v>
      </c>
      <c r="P1377" s="330">
        <v>0</v>
      </c>
      <c r="Q1377" s="330" t="str">
        <v>Confirmed</v>
      </c>
      <c r="R1377" s="330" t="str">
        <v>On Review</v>
      </c>
      <c r="S1377" s="330" t="str">
        <v>SSH</v>
      </c>
      <c r="T1377" s="330" t="str">
        <v>NAP</v>
      </c>
      <c r="U1377" s="330" t="str">
        <v>NAP</v>
      </c>
      <c r="V1377" s="330">
        <v>1</v>
      </c>
      <c r="W1377" s="330">
        <v>159</v>
      </c>
      <c r="X1377" s="330" t="str">
        <v>S25-08</v>
      </c>
      <c r="Y1377" s="330">
        <v>186</v>
      </c>
      <c r="Z1377" s="330">
        <v>138</v>
      </c>
      <c r="AA1377" s="330">
        <v>48</v>
      </c>
      <c r="AB1377" s="16" t="str">
        <v>S25</v>
      </c>
    </row>
    <row r="1378" spans="1:28" x14ac:dyDescent="0.35">
      <c r="A1378" s="331">
        <v>45735</v>
      </c>
      <c r="B1378" s="330" t="str">
        <v>FLR Charter</v>
      </c>
      <c r="C1378" s="330" t="str">
        <v>Tour Operator</v>
      </c>
      <c r="D1378" s="330" t="str">
        <v/>
      </c>
      <c r="E1378" s="330" t="str">
        <v/>
      </c>
      <c r="F1378" s="330" t="str">
        <v>RT</v>
      </c>
      <c r="G1378" s="330" t="str">
        <v>Inbound</v>
      </c>
      <c r="H1378" s="330" t="str">
        <v>4S6005</v>
      </c>
      <c r="I1378" s="331" t="str">
        <v>SSH-NAP</v>
      </c>
      <c r="J1378" s="884">
        <v>45901</v>
      </c>
      <c r="K1378" s="330">
        <v>0</v>
      </c>
      <c r="L1378" s="330">
        <v>0</v>
      </c>
      <c r="M1378" s="330">
        <v>225</v>
      </c>
      <c r="N1378" s="330">
        <v>0</v>
      </c>
      <c r="O1378" s="330">
        <v>0</v>
      </c>
      <c r="P1378" s="330">
        <v>0</v>
      </c>
      <c r="Q1378" s="330" t="str">
        <v>Confirmed</v>
      </c>
      <c r="R1378" s="330" t="str">
        <v>On Review</v>
      </c>
      <c r="S1378" s="330" t="str">
        <v>SSH</v>
      </c>
      <c r="T1378" s="330" t="str">
        <v>NAP</v>
      </c>
      <c r="U1378" s="330" t="str">
        <v>NAP</v>
      </c>
      <c r="V1378" s="330">
        <v>1</v>
      </c>
      <c r="W1378" s="330">
        <v>166</v>
      </c>
      <c r="X1378" s="330" t="str">
        <v>S25-08</v>
      </c>
      <c r="Y1378" s="330">
        <v>186</v>
      </c>
      <c r="Z1378" s="330">
        <v>40</v>
      </c>
      <c r="AA1378" s="330">
        <v>146</v>
      </c>
      <c r="AB1378" s="16" t="str">
        <v>S25</v>
      </c>
    </row>
    <row r="1379" spans="1:28" x14ac:dyDescent="0.35">
      <c r="A1379" s="331">
        <v>45735</v>
      </c>
      <c r="B1379" s="330" t="str">
        <v>Citizen Plane</v>
      </c>
      <c r="C1379" s="330" t="str">
        <v>Distributor</v>
      </c>
      <c r="D1379" s="330" t="str">
        <v/>
      </c>
      <c r="E1379" s="330" t="str">
        <v>CPJT9A</v>
      </c>
      <c r="F1379" s="330" t="str">
        <v>OW</v>
      </c>
      <c r="G1379" s="330" t="str">
        <v>Outbound</v>
      </c>
      <c r="H1379" s="330" t="str">
        <v>4S6031</v>
      </c>
      <c r="I1379" s="331" t="str">
        <v>SSH-NAP</v>
      </c>
      <c r="J1379" s="884">
        <v>45767</v>
      </c>
      <c r="K1379" s="330">
        <v>1</v>
      </c>
      <c r="L1379" s="330">
        <v>1</v>
      </c>
      <c r="M1379" s="330">
        <v>140</v>
      </c>
      <c r="N1379" s="330">
        <v>0</v>
      </c>
      <c r="O1379" s="330">
        <v>0</v>
      </c>
      <c r="P1379" s="330">
        <v>140</v>
      </c>
      <c r="Q1379" s="330" t="str">
        <v>Confirmed</v>
      </c>
      <c r="R1379" s="330" t="str">
        <v>Closed Deal</v>
      </c>
      <c r="S1379" s="330" t="str">
        <v>SSH</v>
      </c>
      <c r="T1379" s="330" t="str">
        <v>NAP</v>
      </c>
      <c r="U1379" s="330" t="str">
        <v>NAP</v>
      </c>
      <c r="V1379" s="330">
        <v>7</v>
      </c>
      <c r="W1379" s="330">
        <v>32</v>
      </c>
      <c r="X1379" s="330" t="str">
        <v>E25-03B</v>
      </c>
      <c r="Y1379" s="330">
        <v>186</v>
      </c>
      <c r="Z1379" s="330">
        <v>162</v>
      </c>
      <c r="AA1379" s="330">
        <v>24</v>
      </c>
      <c r="AB1379" s="16" t="str">
        <v>E25</v>
      </c>
    </row>
    <row r="1380" spans="1:28" x14ac:dyDescent="0.35">
      <c r="A1380" s="331">
        <v>45735</v>
      </c>
      <c r="B1380" s="330" t="str">
        <v>Citizen Plane</v>
      </c>
      <c r="C1380" s="330" t="str">
        <v>Distributor</v>
      </c>
      <c r="D1380" s="330" t="str">
        <v/>
      </c>
      <c r="E1380" s="330" t="str">
        <v>CPJT9A</v>
      </c>
      <c r="F1380" s="330" t="str">
        <v>OW</v>
      </c>
      <c r="G1380" s="330" t="str">
        <v>Outbound</v>
      </c>
      <c r="H1380" s="330" t="str">
        <v>4S6031</v>
      </c>
      <c r="I1380" s="331" t="str">
        <v>SSH-NAP</v>
      </c>
      <c r="J1380" s="884">
        <v>45767</v>
      </c>
      <c r="K1380" s="330">
        <v>1</v>
      </c>
      <c r="L1380" s="330">
        <v>1</v>
      </c>
      <c r="M1380" s="330">
        <v>140</v>
      </c>
      <c r="N1380" s="330">
        <v>0</v>
      </c>
      <c r="O1380" s="330">
        <v>0</v>
      </c>
      <c r="P1380" s="330">
        <v>140</v>
      </c>
      <c r="Q1380" s="330" t="str">
        <v>Confirmed</v>
      </c>
      <c r="R1380" s="330" t="str">
        <v>Closed Deal</v>
      </c>
      <c r="S1380" s="330" t="str">
        <v>SSH</v>
      </c>
      <c r="T1380" s="330" t="str">
        <v>NAP</v>
      </c>
      <c r="U1380" s="330" t="str">
        <v>NAP</v>
      </c>
      <c r="V1380" s="330">
        <v>7</v>
      </c>
      <c r="W1380" s="330">
        <v>32</v>
      </c>
      <c r="X1380" s="330" t="str">
        <v>E25-03B</v>
      </c>
      <c r="Y1380" s="330">
        <v>186</v>
      </c>
      <c r="Z1380" s="330">
        <v>162</v>
      </c>
      <c r="AA1380" s="330">
        <v>24</v>
      </c>
      <c r="AB1380" s="16" t="str">
        <v>E25</v>
      </c>
    </row>
    <row r="1381" spans="1:28" x14ac:dyDescent="0.35">
      <c r="A1381" s="331">
        <v>45735</v>
      </c>
      <c r="B1381" s="330" t="str">
        <v>Citizen Plane</v>
      </c>
      <c r="C1381" s="330" t="str">
        <v>Distributor</v>
      </c>
      <c r="D1381" s="330" t="str">
        <v/>
      </c>
      <c r="E1381" s="330" t="str">
        <v>CPJT9A</v>
      </c>
      <c r="F1381" s="330" t="str">
        <v>OW</v>
      </c>
      <c r="G1381" s="330" t="str">
        <v>Outbound</v>
      </c>
      <c r="H1381" s="330" t="str">
        <v>4S6031</v>
      </c>
      <c r="I1381" s="331" t="str">
        <v>SSH-NAP</v>
      </c>
      <c r="J1381" s="884">
        <v>45767</v>
      </c>
      <c r="K1381" s="330">
        <v>1</v>
      </c>
      <c r="L1381" s="330">
        <v>1</v>
      </c>
      <c r="M1381" s="330">
        <v>140</v>
      </c>
      <c r="N1381" s="330">
        <v>0</v>
      </c>
      <c r="O1381" s="330">
        <v>0</v>
      </c>
      <c r="P1381" s="330">
        <v>140</v>
      </c>
      <c r="Q1381" s="330" t="str">
        <v>Confirmed</v>
      </c>
      <c r="R1381" s="330" t="str">
        <v>Closed Deal</v>
      </c>
      <c r="S1381" s="330" t="str">
        <v>SSH</v>
      </c>
      <c r="T1381" s="330" t="str">
        <v>NAP</v>
      </c>
      <c r="U1381" s="330" t="str">
        <v>NAP</v>
      </c>
      <c r="V1381" s="330">
        <v>7</v>
      </c>
      <c r="W1381" s="330">
        <v>32</v>
      </c>
      <c r="X1381" s="330" t="str">
        <v>E25-03B</v>
      </c>
      <c r="Y1381" s="330">
        <v>186</v>
      </c>
      <c r="Z1381" s="330">
        <v>162</v>
      </c>
      <c r="AA1381" s="330">
        <v>24</v>
      </c>
      <c r="AB1381" s="16" t="str">
        <v>E25</v>
      </c>
    </row>
    <row r="1382" spans="1:28" x14ac:dyDescent="0.35">
      <c r="A1382" s="331">
        <v>45735</v>
      </c>
      <c r="B1382" s="330" t="str">
        <v>Searcharter</v>
      </c>
      <c r="C1382" s="330" t="str">
        <v>Distributor</v>
      </c>
      <c r="D1382" s="330" t="str">
        <v/>
      </c>
      <c r="E1382" s="330" t="str">
        <v>VA6R7</v>
      </c>
      <c r="F1382" s="330" t="str">
        <v>RT</v>
      </c>
      <c r="G1382" s="330" t="str">
        <v>Outbound</v>
      </c>
      <c r="H1382" s="330" t="str">
        <v>NP8102</v>
      </c>
      <c r="I1382" s="331" t="str">
        <v>NAP-HRG</v>
      </c>
      <c r="J1382" s="884">
        <v>45880</v>
      </c>
      <c r="K1382" s="330">
        <v>2</v>
      </c>
      <c r="L1382" s="330">
        <v>2</v>
      </c>
      <c r="M1382" s="330">
        <v>240</v>
      </c>
      <c r="N1382" s="330">
        <v>0</v>
      </c>
      <c r="O1382" s="330">
        <v>0</v>
      </c>
      <c r="P1382" s="330">
        <v>480</v>
      </c>
      <c r="Q1382" s="330" t="str">
        <v>Confirmed</v>
      </c>
      <c r="R1382" s="330" t="str">
        <v>Closed Deal</v>
      </c>
      <c r="S1382" s="330" t="str">
        <v>NAP</v>
      </c>
      <c r="T1382" s="330" t="str">
        <v>HRG</v>
      </c>
      <c r="U1382" s="330" t="str">
        <v>NAP</v>
      </c>
      <c r="V1382" s="330">
        <v>1</v>
      </c>
      <c r="W1382" s="330">
        <v>145</v>
      </c>
      <c r="X1382" s="330" t="str">
        <v>S25-13</v>
      </c>
      <c r="Y1382" s="330">
        <v>176</v>
      </c>
      <c r="Z1382" s="330">
        <v>166</v>
      </c>
      <c r="AA1382" s="330">
        <v>10</v>
      </c>
      <c r="AB1382" s="16" t="str">
        <v>S25</v>
      </c>
    </row>
    <row r="1383" spans="1:28" x14ac:dyDescent="0.35">
      <c r="A1383" s="331">
        <v>45735</v>
      </c>
      <c r="B1383" s="330" t="str">
        <v>Searcharter</v>
      </c>
      <c r="C1383" s="330" t="str">
        <v>Distributor</v>
      </c>
      <c r="D1383" s="330" t="str">
        <v/>
      </c>
      <c r="E1383" s="330" t="str">
        <v>VA6R7</v>
      </c>
      <c r="F1383" s="330" t="str">
        <v>RT</v>
      </c>
      <c r="G1383" s="330" t="str">
        <v>Inbound</v>
      </c>
      <c r="H1383" s="330" t="str">
        <v>NP8101</v>
      </c>
      <c r="I1383" s="331" t="str">
        <v>HRG-NAP</v>
      </c>
      <c r="J1383" s="884">
        <v>45887</v>
      </c>
      <c r="K1383" s="330">
        <v>2</v>
      </c>
      <c r="L1383" s="330">
        <v>2</v>
      </c>
      <c r="M1383" s="330">
        <v>240</v>
      </c>
      <c r="N1383" s="330">
        <v>0</v>
      </c>
      <c r="O1383" s="330">
        <v>0</v>
      </c>
      <c r="P1383" s="330">
        <v>480</v>
      </c>
      <c r="Q1383" s="330" t="str">
        <v>Confirmed</v>
      </c>
      <c r="R1383" s="330" t="str">
        <v>Closed Deal</v>
      </c>
      <c r="S1383" s="330" t="str">
        <v>HRG</v>
      </c>
      <c r="T1383" s="330" t="str">
        <v>NAP</v>
      </c>
      <c r="U1383" s="330" t="str">
        <v>NAP</v>
      </c>
      <c r="V1383" s="330">
        <v>1</v>
      </c>
      <c r="W1383" s="330">
        <v>152</v>
      </c>
      <c r="X1383" s="330" t="str">
        <v>S25-13</v>
      </c>
      <c r="Y1383" s="330">
        <v>176</v>
      </c>
      <c r="Z1383" s="330">
        <v>150</v>
      </c>
      <c r="AA1383" s="330">
        <v>26</v>
      </c>
      <c r="AB1383" s="16" t="str">
        <v>S25</v>
      </c>
    </row>
    <row r="1384" spans="1:28" x14ac:dyDescent="0.35">
      <c r="A1384" s="331">
        <v>45735</v>
      </c>
      <c r="B1384" s="330" t="str">
        <v>APG</v>
      </c>
      <c r="C1384" s="330" t="str">
        <v>Distributor</v>
      </c>
      <c r="D1384" s="330" t="str">
        <v/>
      </c>
      <c r="E1384" s="330" t="str">
        <v>12LQBJ</v>
      </c>
      <c r="F1384" s="330" t="str">
        <v>OW</v>
      </c>
      <c r="G1384" s="330" t="str">
        <v>Outbound</v>
      </c>
      <c r="H1384" s="330" t="str">
        <v>4S6005</v>
      </c>
      <c r="I1384" s="331" t="str">
        <v>SSH-FCO</v>
      </c>
      <c r="J1384" s="884">
        <v>45898</v>
      </c>
      <c r="K1384" s="330">
        <v>1</v>
      </c>
      <c r="L1384" s="330">
        <v>1</v>
      </c>
      <c r="M1384" s="330">
        <v>227</v>
      </c>
      <c r="N1384" s="330">
        <v>36.92</v>
      </c>
      <c r="O1384" s="330">
        <v>30</v>
      </c>
      <c r="P1384" s="330">
        <v>293.92</v>
      </c>
      <c r="Q1384" s="330" t="str">
        <v>Confirmed</v>
      </c>
      <c r="R1384" s="330" t="str">
        <v>Closed Deal</v>
      </c>
      <c r="S1384" s="330" t="str">
        <v>SSH</v>
      </c>
      <c r="T1384" s="330" t="str">
        <v>FCO</v>
      </c>
      <c r="U1384" s="330" t="str">
        <v>FCO</v>
      </c>
      <c r="V1384" s="330">
        <v>5</v>
      </c>
      <c r="W1384" s="330">
        <v>163</v>
      </c>
      <c r="X1384" s="330" t="str">
        <v>S25-15</v>
      </c>
      <c r="Y1384" s="330">
        <v>186</v>
      </c>
      <c r="Z1384" s="330">
        <v>179</v>
      </c>
      <c r="AA1384" s="330">
        <v>7</v>
      </c>
      <c r="AB1384" s="16" t="str">
        <v>S25</v>
      </c>
    </row>
    <row r="1385" spans="1:28" x14ac:dyDescent="0.35">
      <c r="A1385" s="331">
        <v>45735</v>
      </c>
      <c r="B1385" s="330" t="str">
        <v>APG</v>
      </c>
      <c r="C1385" s="330" t="str">
        <v>Distributor</v>
      </c>
      <c r="D1385" s="330" t="str">
        <v/>
      </c>
      <c r="E1385" s="330" t="str">
        <v>12LQBJ</v>
      </c>
      <c r="F1385" s="330" t="str">
        <v>OW</v>
      </c>
      <c r="G1385" s="330" t="str">
        <v>Outbound</v>
      </c>
      <c r="H1385" s="330" t="str">
        <v>4S6005</v>
      </c>
      <c r="I1385" s="331" t="str">
        <v>SSH-FCO</v>
      </c>
      <c r="J1385" s="884">
        <v>45898</v>
      </c>
      <c r="K1385" s="330">
        <v>1</v>
      </c>
      <c r="L1385" s="330">
        <v>1</v>
      </c>
      <c r="M1385" s="330">
        <v>227</v>
      </c>
      <c r="N1385" s="330">
        <v>36.92</v>
      </c>
      <c r="O1385" s="330">
        <v>30</v>
      </c>
      <c r="P1385" s="330">
        <v>293.92</v>
      </c>
      <c r="Q1385" s="330" t="str">
        <v>Confirmed</v>
      </c>
      <c r="R1385" s="330" t="str">
        <v>Closed Deal</v>
      </c>
      <c r="S1385" s="330" t="str">
        <v>SSH</v>
      </c>
      <c r="T1385" s="330" t="str">
        <v>FCO</v>
      </c>
      <c r="U1385" s="330" t="str">
        <v>FCO</v>
      </c>
      <c r="V1385" s="330">
        <v>5</v>
      </c>
      <c r="W1385" s="330">
        <v>163</v>
      </c>
      <c r="X1385" s="330" t="str">
        <v>S25-15</v>
      </c>
      <c r="Y1385" s="330">
        <v>186</v>
      </c>
      <c r="Z1385" s="330">
        <v>179</v>
      </c>
      <c r="AA1385" s="330">
        <v>7</v>
      </c>
      <c r="AB1385" s="16" t="str">
        <v>S25</v>
      </c>
    </row>
    <row r="1386" spans="1:28" x14ac:dyDescent="0.35">
      <c r="A1386" s="331">
        <v>45735</v>
      </c>
      <c r="B1386" s="330" t="str">
        <v>APG</v>
      </c>
      <c r="C1386" s="330" t="str">
        <v>Distributor</v>
      </c>
      <c r="D1386" s="330" t="str">
        <v/>
      </c>
      <c r="E1386" s="330" t="str">
        <v>12LQBJ</v>
      </c>
      <c r="F1386" s="330" t="str">
        <v>OW</v>
      </c>
      <c r="G1386" s="330" t="str">
        <v>Outbound</v>
      </c>
      <c r="H1386" s="330" t="str">
        <v>4S6005</v>
      </c>
      <c r="I1386" s="331" t="str">
        <v>SSH-FCO</v>
      </c>
      <c r="J1386" s="884">
        <v>45898</v>
      </c>
      <c r="K1386" s="330">
        <v>1</v>
      </c>
      <c r="L1386" s="330">
        <v>1</v>
      </c>
      <c r="M1386" s="330">
        <v>175</v>
      </c>
      <c r="N1386" s="330">
        <v>36.92</v>
      </c>
      <c r="O1386" s="330">
        <v>30</v>
      </c>
      <c r="P1386" s="330">
        <v>241.92</v>
      </c>
      <c r="Q1386" s="330" t="str">
        <v>Confirmed</v>
      </c>
      <c r="R1386" s="330" t="str">
        <v>Closed Deal</v>
      </c>
      <c r="S1386" s="330" t="str">
        <v>SSH</v>
      </c>
      <c r="T1386" s="330" t="str">
        <v>FCO</v>
      </c>
      <c r="U1386" s="330" t="str">
        <v>FCO</v>
      </c>
      <c r="V1386" s="330">
        <v>5</v>
      </c>
      <c r="W1386" s="330">
        <v>163</v>
      </c>
      <c r="X1386" s="330" t="str">
        <v>S25-15</v>
      </c>
      <c r="Y1386" s="330">
        <v>186</v>
      </c>
      <c r="Z1386" s="330">
        <v>179</v>
      </c>
      <c r="AA1386" s="330">
        <v>7</v>
      </c>
      <c r="AB1386" s="16" t="str">
        <v>S25</v>
      </c>
    </row>
    <row r="1387" spans="1:28" x14ac:dyDescent="0.35">
      <c r="A1387" s="331">
        <v>45734</v>
      </c>
      <c r="B1387" s="330" t="str">
        <v>EuroAirlines</v>
      </c>
      <c r="C1387" s="330" t="str">
        <v>Distributor</v>
      </c>
      <c r="D1387" s="330" t="str">
        <v>AMADEUS</v>
      </c>
      <c r="E1387" s="330" t="str">
        <v>11LL0G</v>
      </c>
      <c r="F1387" s="330" t="str">
        <v>OW</v>
      </c>
      <c r="G1387" s="330" t="str">
        <v>Outbound</v>
      </c>
      <c r="H1387" s="330" t="str">
        <v>SE5448</v>
      </c>
      <c r="I1387" s="331" t="str">
        <v>CAG-SSH</v>
      </c>
      <c r="J1387" s="884">
        <v>45772</v>
      </c>
      <c r="K1387" s="330">
        <v>1</v>
      </c>
      <c r="L1387" s="330">
        <v>1</v>
      </c>
      <c r="M1387" s="330">
        <v>220</v>
      </c>
      <c r="N1387" s="330">
        <v>34.04</v>
      </c>
      <c r="O1387" s="330">
        <v>40</v>
      </c>
      <c r="P1387" s="330">
        <v>294.04000000000002</v>
      </c>
      <c r="Q1387" s="330" t="str">
        <v>Confirmed</v>
      </c>
      <c r="R1387" s="330" t="str">
        <v>Closed Deal</v>
      </c>
      <c r="S1387" s="330" t="str">
        <v>CAG</v>
      </c>
      <c r="T1387" s="330" t="str">
        <v>SSH</v>
      </c>
      <c r="U1387" s="330" t="str">
        <v>CAG</v>
      </c>
      <c r="V1387" s="330">
        <v>5</v>
      </c>
      <c r="W1387" s="330">
        <v>38</v>
      </c>
      <c r="X1387" s="330" t="str">
        <v>E25-09A</v>
      </c>
      <c r="Y1387" s="330">
        <v>110</v>
      </c>
      <c r="Z1387" s="330">
        <v>102</v>
      </c>
      <c r="AA1387" s="330">
        <v>8</v>
      </c>
      <c r="AB1387" s="16" t="str">
        <v>E25</v>
      </c>
    </row>
    <row r="1388" spans="1:28" x14ac:dyDescent="0.35">
      <c r="A1388" s="331">
        <v>45734</v>
      </c>
      <c r="B1388" s="330" t="str">
        <v>EuroAirlines</v>
      </c>
      <c r="C1388" s="330" t="str">
        <v>Distributor</v>
      </c>
      <c r="D1388" s="330" t="str">
        <v>AMADEUS</v>
      </c>
      <c r="E1388" s="330" t="str">
        <v>11LL0Y</v>
      </c>
      <c r="F1388" s="330" t="str">
        <v>OW</v>
      </c>
      <c r="G1388" s="330" t="str">
        <v>Outbound</v>
      </c>
      <c r="H1388" s="330" t="str">
        <v>SE5446</v>
      </c>
      <c r="I1388" s="331" t="str">
        <v>SSH-CAG</v>
      </c>
      <c r="J1388" s="884">
        <v>45779</v>
      </c>
      <c r="K1388" s="330">
        <v>1</v>
      </c>
      <c r="L1388" s="330">
        <v>1</v>
      </c>
      <c r="M1388" s="330">
        <v>220</v>
      </c>
      <c r="N1388" s="330">
        <v>38.92</v>
      </c>
      <c r="O1388" s="330">
        <v>40</v>
      </c>
      <c r="P1388" s="330">
        <v>298.92</v>
      </c>
      <c r="Q1388" s="330" t="str">
        <v>Confirmed</v>
      </c>
      <c r="R1388" s="330" t="str">
        <v>Closed Deal</v>
      </c>
      <c r="S1388" s="330" t="str">
        <v>SSH</v>
      </c>
      <c r="T1388" s="330" t="str">
        <v>CAG</v>
      </c>
      <c r="U1388" s="330" t="str">
        <v>CAG</v>
      </c>
      <c r="V1388" s="330">
        <v>5</v>
      </c>
      <c r="W1388" s="330">
        <v>45</v>
      </c>
      <c r="X1388" s="330" t="str">
        <v>E25-09A</v>
      </c>
      <c r="Y1388" s="330">
        <v>98</v>
      </c>
      <c r="Z1388" s="330">
        <v>98</v>
      </c>
      <c r="AA1388" s="330">
        <v>0</v>
      </c>
      <c r="AB1388" s="16" t="str">
        <v>E25</v>
      </c>
    </row>
    <row r="1389" spans="1:28" x14ac:dyDescent="0.35">
      <c r="A1389" s="331">
        <v>45734</v>
      </c>
      <c r="B1389" s="330" t="str">
        <v>EuroAirlines</v>
      </c>
      <c r="C1389" s="330" t="str">
        <v>Distributor</v>
      </c>
      <c r="D1389" s="330" t="str">
        <v>AMADEUS</v>
      </c>
      <c r="E1389" s="330" t="str">
        <v>11LL0G</v>
      </c>
      <c r="F1389" s="330" t="str">
        <v>OW</v>
      </c>
      <c r="G1389" s="330" t="str">
        <v>Outbound</v>
      </c>
      <c r="H1389" s="330" t="str">
        <v>SE5448</v>
      </c>
      <c r="I1389" s="331" t="str">
        <v>CAG-SSH</v>
      </c>
      <c r="J1389" s="884">
        <v>45772</v>
      </c>
      <c r="K1389" s="330">
        <v>1</v>
      </c>
      <c r="L1389" s="330">
        <v>1</v>
      </c>
      <c r="M1389" s="330">
        <v>220</v>
      </c>
      <c r="N1389" s="330">
        <v>34.04</v>
      </c>
      <c r="O1389" s="330">
        <v>40</v>
      </c>
      <c r="P1389" s="330">
        <v>294.04000000000002</v>
      </c>
      <c r="Q1389" s="330" t="str">
        <v>Confirmed</v>
      </c>
      <c r="R1389" s="330" t="str">
        <v>Closed Deal</v>
      </c>
      <c r="S1389" s="330" t="str">
        <v>CAG</v>
      </c>
      <c r="T1389" s="330" t="str">
        <v>SSH</v>
      </c>
      <c r="U1389" s="330" t="str">
        <v>CAG</v>
      </c>
      <c r="V1389" s="330">
        <v>5</v>
      </c>
      <c r="W1389" s="330">
        <v>38</v>
      </c>
      <c r="X1389" s="330" t="str">
        <v>E25-09A</v>
      </c>
      <c r="Y1389" s="330">
        <v>110</v>
      </c>
      <c r="Z1389" s="330">
        <v>102</v>
      </c>
      <c r="AA1389" s="330">
        <v>8</v>
      </c>
      <c r="AB1389" s="16" t="str">
        <v>E25</v>
      </c>
    </row>
    <row r="1390" spans="1:28" x14ac:dyDescent="0.35">
      <c r="A1390" s="331">
        <v>45734</v>
      </c>
      <c r="B1390" s="330" t="str">
        <v>EuroAirlines</v>
      </c>
      <c r="C1390" s="330" t="str">
        <v>Distributor</v>
      </c>
      <c r="D1390" s="330" t="str">
        <v>AMADEUS</v>
      </c>
      <c r="E1390" s="330" t="str">
        <v>11LL0Y</v>
      </c>
      <c r="F1390" s="330" t="str">
        <v>OW</v>
      </c>
      <c r="G1390" s="330" t="str">
        <v>Outbound</v>
      </c>
      <c r="H1390" s="330" t="str">
        <v>SE5446</v>
      </c>
      <c r="I1390" s="331" t="str">
        <v>SSH-CAG</v>
      </c>
      <c r="J1390" s="884">
        <v>45779</v>
      </c>
      <c r="K1390" s="330">
        <v>1</v>
      </c>
      <c r="L1390" s="330">
        <v>1</v>
      </c>
      <c r="M1390" s="330">
        <v>220</v>
      </c>
      <c r="N1390" s="330">
        <v>38.92</v>
      </c>
      <c r="O1390" s="330">
        <v>40</v>
      </c>
      <c r="P1390" s="330">
        <v>298.92</v>
      </c>
      <c r="Q1390" s="330" t="str">
        <v>Confirmed</v>
      </c>
      <c r="R1390" s="330" t="str">
        <v>Closed Deal</v>
      </c>
      <c r="S1390" s="330" t="str">
        <v>SSH</v>
      </c>
      <c r="T1390" s="330" t="str">
        <v>CAG</v>
      </c>
      <c r="U1390" s="330" t="str">
        <v>CAG</v>
      </c>
      <c r="V1390" s="330">
        <v>5</v>
      </c>
      <c r="W1390" s="330">
        <v>45</v>
      </c>
      <c r="X1390" s="330" t="str">
        <v>E25-09A</v>
      </c>
      <c r="Y1390" s="330">
        <v>98</v>
      </c>
      <c r="Z1390" s="330">
        <v>98</v>
      </c>
      <c r="AA1390" s="330">
        <v>0</v>
      </c>
      <c r="AB1390" s="16" t="str">
        <v>E25</v>
      </c>
    </row>
    <row r="1391" spans="1:28" x14ac:dyDescent="0.35">
      <c r="A1391" s="331">
        <v>45734</v>
      </c>
      <c r="B1391" s="330" t="str">
        <v>EuroAirlines</v>
      </c>
      <c r="C1391" s="330" t="str">
        <v>Distributor</v>
      </c>
      <c r="D1391" s="330" t="str">
        <v>AMADEUS</v>
      </c>
      <c r="E1391" s="330" t="str">
        <v>11LL4U</v>
      </c>
      <c r="F1391" s="330" t="str">
        <v>OW</v>
      </c>
      <c r="G1391" s="330" t="str">
        <v>Outbound</v>
      </c>
      <c r="H1391" s="330" t="str">
        <v>4S6005</v>
      </c>
      <c r="I1391" s="331" t="str">
        <v>SSH-FCO</v>
      </c>
      <c r="J1391" s="884">
        <v>45891</v>
      </c>
      <c r="K1391" s="330">
        <v>1</v>
      </c>
      <c r="L1391" s="330">
        <v>1</v>
      </c>
      <c r="M1391" s="330">
        <v>270</v>
      </c>
      <c r="N1391" s="330">
        <v>37.72</v>
      </c>
      <c r="O1391" s="330">
        <v>40</v>
      </c>
      <c r="P1391" s="330">
        <v>347.72</v>
      </c>
      <c r="Q1391" s="330" t="str">
        <v>Confirmed</v>
      </c>
      <c r="R1391" s="330" t="str">
        <v>Closed Deal</v>
      </c>
      <c r="S1391" s="330" t="str">
        <v>SSH</v>
      </c>
      <c r="T1391" s="330" t="str">
        <v>FCO</v>
      </c>
      <c r="U1391" s="330" t="str">
        <v>FCO</v>
      </c>
      <c r="V1391" s="330">
        <v>5</v>
      </c>
      <c r="W1391" s="330">
        <v>157</v>
      </c>
      <c r="X1391" s="330" t="str">
        <v>S25-15</v>
      </c>
      <c r="Y1391" s="330">
        <v>186</v>
      </c>
      <c r="Z1391" s="330">
        <v>186</v>
      </c>
      <c r="AA1391" s="330">
        <v>0</v>
      </c>
      <c r="AB1391" s="16" t="str">
        <v>S25</v>
      </c>
    </row>
    <row r="1392" spans="1:28" x14ac:dyDescent="0.35">
      <c r="A1392" s="331">
        <v>45734</v>
      </c>
      <c r="B1392" s="330" t="str">
        <v>EuroAirlines</v>
      </c>
      <c r="C1392" s="330" t="str">
        <v>Distributor</v>
      </c>
      <c r="D1392" s="330" t="str">
        <v>AMADEUS</v>
      </c>
      <c r="E1392" s="330" t="str">
        <v>11LL4U</v>
      </c>
      <c r="F1392" s="330" t="str">
        <v>OW</v>
      </c>
      <c r="G1392" s="330" t="str">
        <v>Outbound</v>
      </c>
      <c r="H1392" s="330" t="str">
        <v>4S6005</v>
      </c>
      <c r="I1392" s="331" t="str">
        <v>SSH-FCO</v>
      </c>
      <c r="J1392" s="884">
        <v>45891</v>
      </c>
      <c r="K1392" s="330">
        <v>1</v>
      </c>
      <c r="L1392" s="330">
        <v>1</v>
      </c>
      <c r="M1392" s="330">
        <v>270</v>
      </c>
      <c r="N1392" s="330">
        <v>37.72</v>
      </c>
      <c r="O1392" s="330">
        <v>40</v>
      </c>
      <c r="P1392" s="330">
        <v>347.72</v>
      </c>
      <c r="Q1392" s="330" t="str">
        <v>Confirmed</v>
      </c>
      <c r="R1392" s="330" t="str">
        <v>Closed Deal</v>
      </c>
      <c r="S1392" s="330" t="str">
        <v>SSH</v>
      </c>
      <c r="T1392" s="330" t="str">
        <v>FCO</v>
      </c>
      <c r="U1392" s="330" t="str">
        <v>FCO</v>
      </c>
      <c r="V1392" s="330">
        <v>5</v>
      </c>
      <c r="W1392" s="330">
        <v>157</v>
      </c>
      <c r="X1392" s="330" t="str">
        <v>S25-15</v>
      </c>
      <c r="Y1392" s="330">
        <v>186</v>
      </c>
      <c r="Z1392" s="330">
        <v>186</v>
      </c>
      <c r="AA1392" s="330">
        <v>0</v>
      </c>
      <c r="AB1392" s="16" t="str">
        <v>S25</v>
      </c>
    </row>
    <row r="1393" spans="1:28" x14ac:dyDescent="0.35">
      <c r="A1393" s="331">
        <v>45736</v>
      </c>
      <c r="B1393" s="330" t="str">
        <v>SI Travel</v>
      </c>
      <c r="C1393" s="330" t="str">
        <v>Tour Operator</v>
      </c>
      <c r="D1393" s="330" t="str">
        <v/>
      </c>
      <c r="E1393" s="330" t="str">
        <v/>
      </c>
      <c r="F1393" s="330" t="str">
        <v>RT</v>
      </c>
      <c r="G1393" s="330" t="str">
        <v>Outbound</v>
      </c>
      <c r="H1393" s="330" t="str">
        <v>4S6004</v>
      </c>
      <c r="I1393" s="331" t="str">
        <v>BRI-SSH</v>
      </c>
      <c r="J1393" s="884">
        <v>45941</v>
      </c>
      <c r="K1393" s="330">
        <v>2</v>
      </c>
      <c r="L1393" s="330">
        <v>2</v>
      </c>
      <c r="M1393" s="330">
        <v>200</v>
      </c>
      <c r="N1393" s="330">
        <v>0</v>
      </c>
      <c r="O1393" s="330">
        <v>0</v>
      </c>
      <c r="P1393" s="330">
        <v>400</v>
      </c>
      <c r="Q1393" s="330" t="str">
        <v>Confirmed</v>
      </c>
      <c r="R1393" s="330" t="str">
        <v>Signed</v>
      </c>
      <c r="S1393" s="330" t="str">
        <v>BRI</v>
      </c>
      <c r="T1393" s="330" t="str">
        <v>SSH</v>
      </c>
      <c r="U1393" s="330" t="str">
        <v>BRI</v>
      </c>
      <c r="V1393" s="330">
        <v>6</v>
      </c>
      <c r="W1393" s="330">
        <v>205</v>
      </c>
      <c r="X1393" s="330" t="str">
        <v>S25-01</v>
      </c>
      <c r="Y1393" s="330">
        <v>186</v>
      </c>
      <c r="Z1393" s="330">
        <v>177</v>
      </c>
      <c r="AA1393" s="330">
        <v>9</v>
      </c>
      <c r="AB1393" s="16" t="str">
        <v>S25</v>
      </c>
    </row>
    <row r="1394" spans="1:28" x14ac:dyDescent="0.35">
      <c r="A1394" s="331">
        <v>45736</v>
      </c>
      <c r="B1394" s="330" t="str">
        <v>SI Travel</v>
      </c>
      <c r="C1394" s="330" t="str">
        <v>Tour Operator</v>
      </c>
      <c r="D1394" s="330" t="str">
        <v/>
      </c>
      <c r="E1394" s="330" t="str">
        <v/>
      </c>
      <c r="F1394" s="330" t="str">
        <v>RT</v>
      </c>
      <c r="G1394" s="330" t="str">
        <v>Inbound</v>
      </c>
      <c r="H1394" s="330" t="str">
        <v>4S6003</v>
      </c>
      <c r="I1394" s="331" t="str">
        <v>SSH-BRI</v>
      </c>
      <c r="J1394" s="884">
        <v>45948</v>
      </c>
      <c r="K1394" s="330">
        <v>2</v>
      </c>
      <c r="L1394" s="330">
        <v>2</v>
      </c>
      <c r="M1394" s="330">
        <v>200</v>
      </c>
      <c r="N1394" s="330">
        <v>0</v>
      </c>
      <c r="O1394" s="330">
        <v>0</v>
      </c>
      <c r="P1394" s="330">
        <v>400</v>
      </c>
      <c r="Q1394" s="330" t="str">
        <v>Confirmed</v>
      </c>
      <c r="R1394" s="330" t="str">
        <v>Signed</v>
      </c>
      <c r="S1394" s="330" t="str">
        <v>SSH</v>
      </c>
      <c r="T1394" s="330" t="str">
        <v>BRI</v>
      </c>
      <c r="U1394" s="330" t="str">
        <v>BRI</v>
      </c>
      <c r="V1394" s="330">
        <v>6</v>
      </c>
      <c r="W1394" s="330">
        <v>212</v>
      </c>
      <c r="X1394" s="330" t="str">
        <v>S25-01</v>
      </c>
      <c r="Y1394" s="330">
        <v>186</v>
      </c>
      <c r="Z1394" s="330">
        <v>177</v>
      </c>
      <c r="AA1394" s="330">
        <v>9</v>
      </c>
      <c r="AB1394" s="16" t="str">
        <v>S25</v>
      </c>
    </row>
    <row r="1395" spans="1:28" x14ac:dyDescent="0.35">
      <c r="A1395" s="331">
        <v>45736</v>
      </c>
      <c r="B1395" s="330" t="str">
        <v>Genius</v>
      </c>
      <c r="C1395" s="330" t="str">
        <v>Distributor</v>
      </c>
      <c r="D1395" s="330" t="str">
        <v/>
      </c>
      <c r="E1395" s="330" t="str">
        <v/>
      </c>
      <c r="F1395" s="330" t="str">
        <v>OW</v>
      </c>
      <c r="G1395" s="330" t="str">
        <v>Outbound</v>
      </c>
      <c r="H1395" s="330" t="str">
        <v>SE5446</v>
      </c>
      <c r="I1395" s="331" t="str">
        <v>SSH-NAP</v>
      </c>
      <c r="J1395" s="884">
        <v>45779</v>
      </c>
      <c r="K1395" s="330">
        <v>2</v>
      </c>
      <c r="L1395" s="330">
        <v>2</v>
      </c>
      <c r="M1395" s="330">
        <v>200</v>
      </c>
      <c r="N1395" s="330">
        <v>0</v>
      </c>
      <c r="O1395" s="330">
        <v>0</v>
      </c>
      <c r="P1395" s="330">
        <v>400</v>
      </c>
      <c r="Q1395" s="330" t="str">
        <v>Confirmed</v>
      </c>
      <c r="R1395" s="330" t="str">
        <v>Closed Deal</v>
      </c>
      <c r="S1395" s="330" t="str">
        <v>SSH</v>
      </c>
      <c r="T1395" s="330" t="str">
        <v>NAP</v>
      </c>
      <c r="U1395" s="330" t="str">
        <v>NAP</v>
      </c>
      <c r="V1395" s="330">
        <v>5</v>
      </c>
      <c r="W1395" s="330">
        <v>43</v>
      </c>
      <c r="X1395" s="330" t="str">
        <v>E25-09B</v>
      </c>
      <c r="Y1395" s="330">
        <v>77</v>
      </c>
      <c r="Z1395" s="330">
        <v>76</v>
      </c>
      <c r="AA1395" s="330">
        <v>1</v>
      </c>
      <c r="AB1395" s="16" t="str">
        <v>E25</v>
      </c>
    </row>
    <row r="1396" spans="1:28" x14ac:dyDescent="0.35">
      <c r="A1396" s="331">
        <v>45736</v>
      </c>
      <c r="B1396" s="330" t="str">
        <v>Nicolaus S.P.A</v>
      </c>
      <c r="C1396" s="330" t="str">
        <v>Tour Operator</v>
      </c>
      <c r="D1396" s="330" t="str">
        <v/>
      </c>
      <c r="E1396" s="330" t="str">
        <v/>
      </c>
      <c r="F1396" s="330" t="str">
        <v>RT</v>
      </c>
      <c r="G1396" s="330" t="str">
        <v>Outbound</v>
      </c>
      <c r="H1396" s="330" t="str">
        <v>UJ6002</v>
      </c>
      <c r="I1396" s="331" t="str">
        <v>VRN-SSH</v>
      </c>
      <c r="J1396" s="884">
        <v>45864</v>
      </c>
      <c r="K1396" s="330">
        <v>25</v>
      </c>
      <c r="L1396" s="330">
        <v>25</v>
      </c>
      <c r="M1396" s="330">
        <v>250</v>
      </c>
      <c r="N1396" s="330">
        <v>0</v>
      </c>
      <c r="O1396" s="330">
        <v>0</v>
      </c>
      <c r="P1396" s="330">
        <v>6250</v>
      </c>
      <c r="Q1396" s="330" t="str">
        <v>Confirmed</v>
      </c>
      <c r="R1396" s="330" t="str">
        <v>Signed</v>
      </c>
      <c r="S1396" s="330" t="str">
        <v>VRN</v>
      </c>
      <c r="T1396" s="330" t="str">
        <v>SSH</v>
      </c>
      <c r="U1396" s="330" t="str">
        <v>VRN</v>
      </c>
      <c r="V1396" s="330">
        <v>6</v>
      </c>
      <c r="W1396" s="330">
        <v>128</v>
      </c>
      <c r="X1396" s="330" t="str">
        <v>S25-04</v>
      </c>
      <c r="Y1396" s="330">
        <v>218</v>
      </c>
      <c r="Z1396" s="330">
        <v>225</v>
      </c>
      <c r="AA1396" s="330">
        <v>-7</v>
      </c>
      <c r="AB1396" s="16" t="str">
        <v>S25</v>
      </c>
    </row>
    <row r="1397" spans="1:28" x14ac:dyDescent="0.35">
      <c r="A1397" s="331">
        <v>45736</v>
      </c>
      <c r="B1397" s="330" t="str">
        <v>Nicolaus S.P.A</v>
      </c>
      <c r="C1397" s="330" t="str">
        <v>Tour Operator</v>
      </c>
      <c r="D1397" s="330" t="str">
        <v/>
      </c>
      <c r="E1397" s="330" t="str">
        <v/>
      </c>
      <c r="F1397" s="330" t="str">
        <v>RT</v>
      </c>
      <c r="G1397" s="330" t="str">
        <v>Outbound</v>
      </c>
      <c r="H1397" s="330" t="str">
        <v>UJ6002</v>
      </c>
      <c r="I1397" s="331" t="str">
        <v>VRN-SSH</v>
      </c>
      <c r="J1397" s="884">
        <v>45871</v>
      </c>
      <c r="K1397" s="330">
        <v>25</v>
      </c>
      <c r="L1397" s="330">
        <v>25</v>
      </c>
      <c r="M1397" s="330">
        <v>250</v>
      </c>
      <c r="N1397" s="330">
        <v>0</v>
      </c>
      <c r="O1397" s="330">
        <v>0</v>
      </c>
      <c r="P1397" s="330">
        <v>6250</v>
      </c>
      <c r="Q1397" s="330" t="str">
        <v>Confirmed</v>
      </c>
      <c r="R1397" s="330" t="str">
        <v>Signed</v>
      </c>
      <c r="S1397" s="330" t="str">
        <v>VRN</v>
      </c>
      <c r="T1397" s="330" t="str">
        <v>SSH</v>
      </c>
      <c r="U1397" s="330" t="str">
        <v>VRN</v>
      </c>
      <c r="V1397" s="330">
        <v>6</v>
      </c>
      <c r="W1397" s="330">
        <v>135</v>
      </c>
      <c r="X1397" s="330" t="str">
        <v>S25-04</v>
      </c>
      <c r="Y1397" s="330">
        <v>218</v>
      </c>
      <c r="Z1397" s="330">
        <v>220</v>
      </c>
      <c r="AA1397" s="330">
        <v>-2</v>
      </c>
      <c r="AB1397" s="16" t="str">
        <v>S25</v>
      </c>
    </row>
    <row r="1398" spans="1:28" x14ac:dyDescent="0.35">
      <c r="A1398" s="331">
        <v>45736</v>
      </c>
      <c r="B1398" s="330" t="str">
        <v>Nicolaus S.P.A</v>
      </c>
      <c r="C1398" s="330" t="str">
        <v>Tour Operator</v>
      </c>
      <c r="D1398" s="330" t="str">
        <v/>
      </c>
      <c r="E1398" s="330" t="str">
        <v/>
      </c>
      <c r="F1398" s="330" t="str">
        <v>RT</v>
      </c>
      <c r="G1398" s="330" t="str">
        <v>Outbound</v>
      </c>
      <c r="H1398" s="330" t="str">
        <v>UJ6002</v>
      </c>
      <c r="I1398" s="331" t="str">
        <v>VRN-SSH</v>
      </c>
      <c r="J1398" s="884">
        <v>45878</v>
      </c>
      <c r="K1398" s="330">
        <v>25</v>
      </c>
      <c r="L1398" s="330">
        <v>25</v>
      </c>
      <c r="M1398" s="330">
        <v>250</v>
      </c>
      <c r="N1398" s="330">
        <v>0</v>
      </c>
      <c r="O1398" s="330">
        <v>0</v>
      </c>
      <c r="P1398" s="330">
        <v>6250</v>
      </c>
      <c r="Q1398" s="330" t="str">
        <v>Confirmed</v>
      </c>
      <c r="R1398" s="330" t="str">
        <v>Signed</v>
      </c>
      <c r="S1398" s="330" t="str">
        <v>VRN</v>
      </c>
      <c r="T1398" s="330" t="str">
        <v>SSH</v>
      </c>
      <c r="U1398" s="330" t="str">
        <v>VRN</v>
      </c>
      <c r="V1398" s="330">
        <v>6</v>
      </c>
      <c r="W1398" s="330">
        <v>142</v>
      </c>
      <c r="X1398" s="330" t="str">
        <v>S25-04</v>
      </c>
      <c r="Y1398" s="330">
        <v>218</v>
      </c>
      <c r="Z1398" s="330">
        <v>232</v>
      </c>
      <c r="AA1398" s="330">
        <v>-14</v>
      </c>
      <c r="AB1398" s="16" t="str">
        <v>S25</v>
      </c>
    </row>
    <row r="1399" spans="1:28" x14ac:dyDescent="0.35">
      <c r="A1399" s="331">
        <v>45736</v>
      </c>
      <c r="B1399" s="330" t="str">
        <v>Nicolaus S.P.A</v>
      </c>
      <c r="C1399" s="330" t="str">
        <v>Tour Operator</v>
      </c>
      <c r="D1399" s="330" t="str">
        <v/>
      </c>
      <c r="E1399" s="330" t="str">
        <v/>
      </c>
      <c r="F1399" s="330" t="str">
        <v>RT</v>
      </c>
      <c r="G1399" s="330" t="str">
        <v>Outbound</v>
      </c>
      <c r="H1399" s="330" t="str">
        <v>UJ6002</v>
      </c>
      <c r="I1399" s="331" t="str">
        <v>VRN-SSH</v>
      </c>
      <c r="J1399" s="884">
        <v>45885</v>
      </c>
      <c r="K1399" s="330">
        <v>25</v>
      </c>
      <c r="L1399" s="330">
        <v>25</v>
      </c>
      <c r="M1399" s="330">
        <v>250</v>
      </c>
      <c r="N1399" s="330">
        <v>0</v>
      </c>
      <c r="O1399" s="330">
        <v>0</v>
      </c>
      <c r="P1399" s="330">
        <v>6250</v>
      </c>
      <c r="Q1399" s="330" t="str">
        <v>Confirmed</v>
      </c>
      <c r="R1399" s="330" t="str">
        <v>Signed</v>
      </c>
      <c r="S1399" s="330" t="str">
        <v>VRN</v>
      </c>
      <c r="T1399" s="330" t="str">
        <v>SSH</v>
      </c>
      <c r="U1399" s="330" t="str">
        <v>VRN</v>
      </c>
      <c r="V1399" s="330">
        <v>6</v>
      </c>
      <c r="W1399" s="330">
        <v>149</v>
      </c>
      <c r="X1399" s="330" t="str">
        <v>S25-04</v>
      </c>
      <c r="Y1399" s="330">
        <v>218</v>
      </c>
      <c r="Z1399" s="330">
        <v>222</v>
      </c>
      <c r="AA1399" s="330">
        <v>-4</v>
      </c>
      <c r="AB1399" s="16" t="str">
        <v>S25</v>
      </c>
    </row>
    <row r="1400" spans="1:28" x14ac:dyDescent="0.35">
      <c r="A1400" s="331">
        <v>45736</v>
      </c>
      <c r="B1400" s="330" t="str">
        <v>Nicolaus S.P.A</v>
      </c>
      <c r="C1400" s="330" t="str">
        <v>Tour Operator</v>
      </c>
      <c r="D1400" s="330" t="str">
        <v/>
      </c>
      <c r="E1400" s="330" t="str">
        <v/>
      </c>
      <c r="F1400" s="330" t="str">
        <v>RT</v>
      </c>
      <c r="G1400" s="330" t="str">
        <v>Outbound</v>
      </c>
      <c r="H1400" s="330" t="str">
        <v>UJ6002</v>
      </c>
      <c r="I1400" s="331" t="str">
        <v>VRN-SSH</v>
      </c>
      <c r="J1400" s="884">
        <v>45892</v>
      </c>
      <c r="K1400" s="330">
        <v>25</v>
      </c>
      <c r="L1400" s="330">
        <v>25</v>
      </c>
      <c r="M1400" s="330">
        <v>250</v>
      </c>
      <c r="N1400" s="330">
        <v>0</v>
      </c>
      <c r="O1400" s="330">
        <v>0</v>
      </c>
      <c r="P1400" s="330">
        <v>6250</v>
      </c>
      <c r="Q1400" s="330" t="str">
        <v>Confirmed</v>
      </c>
      <c r="R1400" s="330" t="str">
        <v>Signed</v>
      </c>
      <c r="S1400" s="330" t="str">
        <v>VRN</v>
      </c>
      <c r="T1400" s="330" t="str">
        <v>SSH</v>
      </c>
      <c r="U1400" s="330" t="str">
        <v>VRN</v>
      </c>
      <c r="V1400" s="330">
        <v>6</v>
      </c>
      <c r="W1400" s="330">
        <v>156</v>
      </c>
      <c r="X1400" s="330" t="str">
        <v>S25-04</v>
      </c>
      <c r="Y1400" s="330">
        <v>218</v>
      </c>
      <c r="Z1400" s="330">
        <v>222</v>
      </c>
      <c r="AA1400" s="330">
        <v>-4</v>
      </c>
      <c r="AB1400" s="16" t="str">
        <v>S25</v>
      </c>
    </row>
    <row r="1401" spans="1:28" x14ac:dyDescent="0.35">
      <c r="A1401" s="331">
        <v>45736</v>
      </c>
      <c r="B1401" s="330" t="str">
        <v>Nicolaus S.P.A</v>
      </c>
      <c r="C1401" s="330" t="str">
        <v>Tour Operator</v>
      </c>
      <c r="D1401" s="330" t="str">
        <v/>
      </c>
      <c r="E1401" s="330" t="str">
        <v/>
      </c>
      <c r="F1401" s="330" t="str">
        <v>RT</v>
      </c>
      <c r="G1401" s="330" t="str">
        <v>Outbound</v>
      </c>
      <c r="H1401" s="330" t="str">
        <v>UJ6002</v>
      </c>
      <c r="I1401" s="331" t="str">
        <v>VRN-SSH</v>
      </c>
      <c r="J1401" s="884">
        <v>45899</v>
      </c>
      <c r="K1401" s="330">
        <v>25</v>
      </c>
      <c r="L1401" s="330">
        <v>25</v>
      </c>
      <c r="M1401" s="330">
        <v>250</v>
      </c>
      <c r="N1401" s="330">
        <v>0</v>
      </c>
      <c r="O1401" s="330">
        <v>0</v>
      </c>
      <c r="P1401" s="330">
        <v>6250</v>
      </c>
      <c r="Q1401" s="330" t="str">
        <v>Confirmed</v>
      </c>
      <c r="R1401" s="330" t="str">
        <v>Signed</v>
      </c>
      <c r="S1401" s="330" t="str">
        <v>VRN</v>
      </c>
      <c r="T1401" s="330" t="str">
        <v>SSH</v>
      </c>
      <c r="U1401" s="330" t="str">
        <v>VRN</v>
      </c>
      <c r="V1401" s="330">
        <v>6</v>
      </c>
      <c r="W1401" s="330">
        <v>163</v>
      </c>
      <c r="X1401" s="330" t="str">
        <v>S25-04</v>
      </c>
      <c r="Y1401" s="330">
        <v>218</v>
      </c>
      <c r="Z1401" s="330">
        <v>218</v>
      </c>
      <c r="AA1401" s="330">
        <v>0</v>
      </c>
      <c r="AB1401" s="16" t="str">
        <v>S25</v>
      </c>
    </row>
    <row r="1402" spans="1:28" x14ac:dyDescent="0.35">
      <c r="A1402" s="331">
        <v>45736</v>
      </c>
      <c r="B1402" s="330" t="str">
        <v>Nicolaus S.P.A</v>
      </c>
      <c r="C1402" s="330" t="str">
        <v>Tour Operator</v>
      </c>
      <c r="D1402" s="330" t="str">
        <v/>
      </c>
      <c r="E1402" s="330" t="str">
        <v/>
      </c>
      <c r="F1402" s="330" t="str">
        <v>RT</v>
      </c>
      <c r="G1402" s="330" t="str">
        <v>Inbound</v>
      </c>
      <c r="H1402" s="330" t="str">
        <v>UJ6001</v>
      </c>
      <c r="I1402" s="331" t="str">
        <v>SSH-VRN</v>
      </c>
      <c r="J1402" s="884">
        <v>45871</v>
      </c>
      <c r="K1402" s="330">
        <v>25</v>
      </c>
      <c r="L1402" s="330">
        <v>25</v>
      </c>
      <c r="M1402" s="330">
        <v>250</v>
      </c>
      <c r="N1402" s="330">
        <v>0</v>
      </c>
      <c r="O1402" s="330">
        <v>0</v>
      </c>
      <c r="P1402" s="330">
        <v>6250</v>
      </c>
      <c r="Q1402" s="330" t="str">
        <v>Confirmed</v>
      </c>
      <c r="R1402" s="330" t="str">
        <v>Signed</v>
      </c>
      <c r="S1402" s="330" t="str">
        <v>SSH</v>
      </c>
      <c r="T1402" s="330" t="str">
        <v>VRN</v>
      </c>
      <c r="U1402" s="330" t="str">
        <v>VRN</v>
      </c>
      <c r="V1402" s="330">
        <v>6</v>
      </c>
      <c r="W1402" s="330">
        <v>135</v>
      </c>
      <c r="X1402" s="330" t="str">
        <v>S25-04</v>
      </c>
      <c r="Y1402" s="330">
        <v>218</v>
      </c>
      <c r="Z1402" s="330">
        <v>225</v>
      </c>
      <c r="AA1402" s="330">
        <v>-7</v>
      </c>
      <c r="AB1402" s="16" t="str">
        <v>S25</v>
      </c>
    </row>
    <row r="1403" spans="1:28" x14ac:dyDescent="0.35">
      <c r="A1403" s="331">
        <v>45736</v>
      </c>
      <c r="B1403" s="330" t="str">
        <v>Nicolaus S.P.A</v>
      </c>
      <c r="C1403" s="330" t="str">
        <v>Tour Operator</v>
      </c>
      <c r="D1403" s="330" t="str">
        <v/>
      </c>
      <c r="E1403" s="330" t="str">
        <v/>
      </c>
      <c r="F1403" s="330" t="str">
        <v>RT</v>
      </c>
      <c r="G1403" s="330" t="str">
        <v>Inbound</v>
      </c>
      <c r="H1403" s="330" t="str">
        <v>UJ6001</v>
      </c>
      <c r="I1403" s="331" t="str">
        <v>SSH-VRN</v>
      </c>
      <c r="J1403" s="884">
        <v>45878</v>
      </c>
      <c r="K1403" s="330">
        <v>25</v>
      </c>
      <c r="L1403" s="330">
        <v>25</v>
      </c>
      <c r="M1403" s="330">
        <v>250</v>
      </c>
      <c r="N1403" s="330">
        <v>0</v>
      </c>
      <c r="O1403" s="330">
        <v>0</v>
      </c>
      <c r="P1403" s="330">
        <v>6250</v>
      </c>
      <c r="Q1403" s="330" t="str">
        <v>Confirmed</v>
      </c>
      <c r="R1403" s="330" t="str">
        <v>Signed</v>
      </c>
      <c r="S1403" s="330" t="str">
        <v>SSH</v>
      </c>
      <c r="T1403" s="330" t="str">
        <v>VRN</v>
      </c>
      <c r="U1403" s="330" t="str">
        <v>VRN</v>
      </c>
      <c r="V1403" s="330">
        <v>6</v>
      </c>
      <c r="W1403" s="330">
        <v>142</v>
      </c>
      <c r="X1403" s="330" t="str">
        <v>S25-04</v>
      </c>
      <c r="Y1403" s="330">
        <v>218</v>
      </c>
      <c r="Z1403" s="330">
        <v>207</v>
      </c>
      <c r="AA1403" s="330">
        <v>11</v>
      </c>
      <c r="AB1403" s="16" t="str">
        <v>S25</v>
      </c>
    </row>
    <row r="1404" spans="1:28" x14ac:dyDescent="0.35">
      <c r="A1404" s="331">
        <v>45736</v>
      </c>
      <c r="B1404" s="330" t="str">
        <v>Nicolaus S.P.A</v>
      </c>
      <c r="C1404" s="330" t="str">
        <v>Tour Operator</v>
      </c>
      <c r="D1404" s="330" t="str">
        <v/>
      </c>
      <c r="E1404" s="330" t="str">
        <v/>
      </c>
      <c r="F1404" s="330" t="str">
        <v>RT</v>
      </c>
      <c r="G1404" s="330" t="str">
        <v>Inbound</v>
      </c>
      <c r="H1404" s="330" t="str">
        <v>UJ6001</v>
      </c>
      <c r="I1404" s="331" t="str">
        <v>SSH-VRN</v>
      </c>
      <c r="J1404" s="884">
        <v>45885</v>
      </c>
      <c r="K1404" s="330">
        <v>25</v>
      </c>
      <c r="L1404" s="330">
        <v>25</v>
      </c>
      <c r="M1404" s="330">
        <v>250</v>
      </c>
      <c r="N1404" s="330">
        <v>0</v>
      </c>
      <c r="O1404" s="330">
        <v>0</v>
      </c>
      <c r="P1404" s="330">
        <v>6250</v>
      </c>
      <c r="Q1404" s="330" t="str">
        <v>Confirmed</v>
      </c>
      <c r="R1404" s="330" t="str">
        <v>Signed</v>
      </c>
      <c r="S1404" s="330" t="str">
        <v>SSH</v>
      </c>
      <c r="T1404" s="330" t="str">
        <v>VRN</v>
      </c>
      <c r="U1404" s="330" t="str">
        <v>VRN</v>
      </c>
      <c r="V1404" s="330">
        <v>6</v>
      </c>
      <c r="W1404" s="330">
        <v>149</v>
      </c>
      <c r="X1404" s="330" t="str">
        <v>S25-04</v>
      </c>
      <c r="Y1404" s="330">
        <v>218</v>
      </c>
      <c r="Z1404" s="330">
        <v>228</v>
      </c>
      <c r="AA1404" s="330">
        <v>-10</v>
      </c>
      <c r="AB1404" s="16" t="str">
        <v>S25</v>
      </c>
    </row>
    <row r="1405" spans="1:28" x14ac:dyDescent="0.35">
      <c r="A1405" s="331">
        <v>45736</v>
      </c>
      <c r="B1405" s="330" t="str">
        <v>Nicolaus S.P.A</v>
      </c>
      <c r="C1405" s="330" t="str">
        <v>Tour Operator</v>
      </c>
      <c r="D1405" s="330" t="str">
        <v/>
      </c>
      <c r="E1405" s="330" t="str">
        <v/>
      </c>
      <c r="F1405" s="330" t="str">
        <v>RT</v>
      </c>
      <c r="G1405" s="330" t="str">
        <v>Inbound</v>
      </c>
      <c r="H1405" s="330" t="str">
        <v>UJ6001</v>
      </c>
      <c r="I1405" s="331" t="str">
        <v>SSH-VRN</v>
      </c>
      <c r="J1405" s="884">
        <v>45892</v>
      </c>
      <c r="K1405" s="330">
        <v>25</v>
      </c>
      <c r="L1405" s="330">
        <v>25</v>
      </c>
      <c r="M1405" s="330">
        <v>250</v>
      </c>
      <c r="N1405" s="330">
        <v>0</v>
      </c>
      <c r="O1405" s="330">
        <v>0</v>
      </c>
      <c r="P1405" s="330">
        <v>6250</v>
      </c>
      <c r="Q1405" s="330" t="str">
        <v>Confirmed</v>
      </c>
      <c r="R1405" s="330" t="str">
        <v>Signed</v>
      </c>
      <c r="S1405" s="330" t="str">
        <v>SSH</v>
      </c>
      <c r="T1405" s="330" t="str">
        <v>VRN</v>
      </c>
      <c r="U1405" s="330" t="str">
        <v>VRN</v>
      </c>
      <c r="V1405" s="330">
        <v>6</v>
      </c>
      <c r="W1405" s="330">
        <v>156</v>
      </c>
      <c r="X1405" s="330" t="str">
        <v>S25-04</v>
      </c>
      <c r="Y1405" s="330">
        <v>218</v>
      </c>
      <c r="Z1405" s="330">
        <v>243</v>
      </c>
      <c r="AA1405" s="330">
        <v>-25</v>
      </c>
      <c r="AB1405" s="16" t="str">
        <v>S25</v>
      </c>
    </row>
    <row r="1406" spans="1:28" x14ac:dyDescent="0.35">
      <c r="A1406" s="331">
        <v>45736</v>
      </c>
      <c r="B1406" s="330" t="str">
        <v>Nicolaus S.P.A</v>
      </c>
      <c r="C1406" s="330" t="str">
        <v>Tour Operator</v>
      </c>
      <c r="D1406" s="330" t="str">
        <v/>
      </c>
      <c r="E1406" s="330" t="str">
        <v/>
      </c>
      <c r="F1406" s="330" t="str">
        <v>RT</v>
      </c>
      <c r="G1406" s="330" t="str">
        <v>Inbound</v>
      </c>
      <c r="H1406" s="330" t="str">
        <v>UJ6001</v>
      </c>
      <c r="I1406" s="331" t="str">
        <v>SSH-VRN</v>
      </c>
      <c r="J1406" s="884">
        <v>45899</v>
      </c>
      <c r="K1406" s="330">
        <v>25</v>
      </c>
      <c r="L1406" s="330">
        <v>25</v>
      </c>
      <c r="M1406" s="330">
        <v>250</v>
      </c>
      <c r="N1406" s="330">
        <v>0</v>
      </c>
      <c r="O1406" s="330">
        <v>0</v>
      </c>
      <c r="P1406" s="330">
        <v>6250</v>
      </c>
      <c r="Q1406" s="330" t="str">
        <v>Confirmed</v>
      </c>
      <c r="R1406" s="330" t="str">
        <v>Signed</v>
      </c>
      <c r="S1406" s="330" t="str">
        <v>SSH</v>
      </c>
      <c r="T1406" s="330" t="str">
        <v>VRN</v>
      </c>
      <c r="U1406" s="330" t="str">
        <v>VRN</v>
      </c>
      <c r="V1406" s="330">
        <v>6</v>
      </c>
      <c r="W1406" s="330">
        <v>163</v>
      </c>
      <c r="X1406" s="330" t="str">
        <v>S25-04</v>
      </c>
      <c r="Y1406" s="330">
        <v>218</v>
      </c>
      <c r="Z1406" s="330">
        <v>226</v>
      </c>
      <c r="AA1406" s="330">
        <v>-8</v>
      </c>
      <c r="AB1406" s="16" t="str">
        <v>S25</v>
      </c>
    </row>
    <row r="1407" spans="1:28" x14ac:dyDescent="0.35">
      <c r="A1407" s="331">
        <v>45736</v>
      </c>
      <c r="B1407" s="330" t="str">
        <v>Nicolaus S.P.A</v>
      </c>
      <c r="C1407" s="330" t="str">
        <v>Tour Operator</v>
      </c>
      <c r="D1407" s="330" t="str">
        <v/>
      </c>
      <c r="E1407" s="330" t="str">
        <v/>
      </c>
      <c r="F1407" s="330" t="str">
        <v>RT</v>
      </c>
      <c r="G1407" s="330" t="str">
        <v>Inbound</v>
      </c>
      <c r="H1407" s="330" t="str">
        <v>UJ6001</v>
      </c>
      <c r="I1407" s="331" t="str">
        <v>SSH-VRN</v>
      </c>
      <c r="J1407" s="884">
        <v>45906</v>
      </c>
      <c r="K1407" s="330">
        <v>25</v>
      </c>
      <c r="L1407" s="330">
        <v>25</v>
      </c>
      <c r="M1407" s="330">
        <v>250</v>
      </c>
      <c r="N1407" s="330">
        <v>0</v>
      </c>
      <c r="O1407" s="330">
        <v>0</v>
      </c>
      <c r="P1407" s="330">
        <v>6250</v>
      </c>
      <c r="Q1407" s="330" t="str">
        <v>Confirmed</v>
      </c>
      <c r="R1407" s="330" t="str">
        <v>Signed</v>
      </c>
      <c r="S1407" s="330" t="str">
        <v>SSH</v>
      </c>
      <c r="T1407" s="330" t="str">
        <v>VRN</v>
      </c>
      <c r="U1407" s="330" t="str">
        <v>VRN</v>
      </c>
      <c r="V1407" s="330">
        <v>6</v>
      </c>
      <c r="W1407" s="330">
        <v>170</v>
      </c>
      <c r="X1407" s="330" t="str">
        <v>S25-04</v>
      </c>
      <c r="Y1407" s="330">
        <v>218</v>
      </c>
      <c r="Z1407" s="330">
        <v>218</v>
      </c>
      <c r="AA1407" s="330">
        <v>0</v>
      </c>
      <c r="AB1407" s="16" t="str">
        <v>S25</v>
      </c>
    </row>
    <row r="1408" spans="1:28" x14ac:dyDescent="0.35">
      <c r="A1408" s="331">
        <v>45735</v>
      </c>
      <c r="B1408" s="330" t="str">
        <v>EuroAirlines</v>
      </c>
      <c r="C1408" s="330" t="str">
        <v>Distributor</v>
      </c>
      <c r="D1408" s="330" t="str">
        <v>AMADEUS</v>
      </c>
      <c r="E1408" s="330" t="str">
        <v>11LL9M</v>
      </c>
      <c r="F1408" s="330" t="str">
        <v>OW</v>
      </c>
      <c r="G1408" s="330" t="str">
        <v>Outbound</v>
      </c>
      <c r="H1408" s="330" t="str">
        <v>4S6031</v>
      </c>
      <c r="I1408" s="331" t="str">
        <v>SSH-NAP</v>
      </c>
      <c r="J1408" s="884">
        <v>45767</v>
      </c>
      <c r="K1408" s="330">
        <v>1</v>
      </c>
      <c r="L1408" s="330">
        <v>1</v>
      </c>
      <c r="M1408" s="330">
        <v>150</v>
      </c>
      <c r="N1408" s="330">
        <v>38.92</v>
      </c>
      <c r="O1408" s="330">
        <v>40</v>
      </c>
      <c r="P1408" s="330">
        <v>228.92</v>
      </c>
      <c r="Q1408" s="330" t="str">
        <v>Confirmed</v>
      </c>
      <c r="R1408" s="330" t="str">
        <v>Closed Deal</v>
      </c>
      <c r="S1408" s="330" t="str">
        <v>SSH</v>
      </c>
      <c r="T1408" s="330" t="str">
        <v>NAP</v>
      </c>
      <c r="U1408" s="330" t="str">
        <v>NAP</v>
      </c>
      <c r="V1408" s="330">
        <v>7</v>
      </c>
      <c r="W1408" s="330">
        <v>32</v>
      </c>
      <c r="X1408" s="330" t="str">
        <v>E25-03B</v>
      </c>
      <c r="Y1408" s="330">
        <v>186</v>
      </c>
      <c r="Z1408" s="330">
        <v>162</v>
      </c>
      <c r="AA1408" s="330">
        <v>24</v>
      </c>
      <c r="AB1408" s="16" t="str">
        <v>E25</v>
      </c>
    </row>
    <row r="1409" spans="1:28" x14ac:dyDescent="0.35">
      <c r="A1409" s="331">
        <v>45735</v>
      </c>
      <c r="B1409" s="330" t="str">
        <v>EuroAirlines</v>
      </c>
      <c r="C1409" s="330" t="str">
        <v>Distributor</v>
      </c>
      <c r="D1409" s="330" t="str">
        <v>AMADEUS</v>
      </c>
      <c r="E1409" s="330" t="str">
        <v>11LL9M</v>
      </c>
      <c r="F1409" s="330" t="str">
        <v>OW</v>
      </c>
      <c r="G1409" s="330" t="str">
        <v>Outbound</v>
      </c>
      <c r="H1409" s="330" t="str">
        <v>4S6031</v>
      </c>
      <c r="I1409" s="331" t="str">
        <v>SSH-NAP</v>
      </c>
      <c r="J1409" s="884">
        <v>45767</v>
      </c>
      <c r="K1409" s="330">
        <v>1</v>
      </c>
      <c r="L1409" s="330">
        <v>1</v>
      </c>
      <c r="M1409" s="330">
        <v>150</v>
      </c>
      <c r="N1409" s="330">
        <v>38.92</v>
      </c>
      <c r="O1409" s="330">
        <v>40</v>
      </c>
      <c r="P1409" s="330">
        <v>228.92</v>
      </c>
      <c r="Q1409" s="330" t="str">
        <v>Confirmed</v>
      </c>
      <c r="R1409" s="330" t="str">
        <v>Closed Deal</v>
      </c>
      <c r="S1409" s="330" t="str">
        <v>SSH</v>
      </c>
      <c r="T1409" s="330" t="str">
        <v>NAP</v>
      </c>
      <c r="U1409" s="330" t="str">
        <v>NAP</v>
      </c>
      <c r="V1409" s="330">
        <v>7</v>
      </c>
      <c r="W1409" s="330">
        <v>32</v>
      </c>
      <c r="X1409" s="330" t="str">
        <v>E25-03B</v>
      </c>
      <c r="Y1409" s="330">
        <v>186</v>
      </c>
      <c r="Z1409" s="330">
        <v>162</v>
      </c>
      <c r="AA1409" s="330">
        <v>24</v>
      </c>
      <c r="AB1409" s="16" t="str">
        <v>E25</v>
      </c>
    </row>
    <row r="1410" spans="1:28" x14ac:dyDescent="0.35">
      <c r="A1410" s="331">
        <v>45735</v>
      </c>
      <c r="B1410" s="330" t="str">
        <v>EuroAirlines</v>
      </c>
      <c r="C1410" s="330" t="str">
        <v>Distributor</v>
      </c>
      <c r="D1410" s="330" t="str">
        <v>AMADEUS</v>
      </c>
      <c r="E1410" s="330" t="str">
        <v>11LL9M</v>
      </c>
      <c r="F1410" s="330" t="str">
        <v>OW</v>
      </c>
      <c r="G1410" s="330" t="str">
        <v>Outbound</v>
      </c>
      <c r="H1410" s="330" t="str">
        <v>4S6031</v>
      </c>
      <c r="I1410" s="331" t="str">
        <v>SSH-NAP</v>
      </c>
      <c r="J1410" s="884">
        <v>45767</v>
      </c>
      <c r="K1410" s="330">
        <v>1</v>
      </c>
      <c r="L1410" s="330">
        <v>1</v>
      </c>
      <c r="M1410" s="330">
        <v>150</v>
      </c>
      <c r="N1410" s="330">
        <v>38.92</v>
      </c>
      <c r="O1410" s="330">
        <v>40</v>
      </c>
      <c r="P1410" s="330">
        <v>228.92</v>
      </c>
      <c r="Q1410" s="330" t="str">
        <v>Confirmed</v>
      </c>
      <c r="R1410" s="330" t="str">
        <v>Closed Deal</v>
      </c>
      <c r="S1410" s="330" t="str">
        <v>SSH</v>
      </c>
      <c r="T1410" s="330" t="str">
        <v>NAP</v>
      </c>
      <c r="U1410" s="330" t="str">
        <v>NAP</v>
      </c>
      <c r="V1410" s="330">
        <v>7</v>
      </c>
      <c r="W1410" s="330">
        <v>32</v>
      </c>
      <c r="X1410" s="330" t="str">
        <v>E25-03B</v>
      </c>
      <c r="Y1410" s="330">
        <v>186</v>
      </c>
      <c r="Z1410" s="330">
        <v>162</v>
      </c>
      <c r="AA1410" s="330">
        <v>24</v>
      </c>
      <c r="AB1410" s="16" t="str">
        <v>E25</v>
      </c>
    </row>
    <row r="1411" spans="1:28" x14ac:dyDescent="0.35">
      <c r="A1411" s="331">
        <v>45735</v>
      </c>
      <c r="B1411" s="330" t="str">
        <v>EuroAirlines</v>
      </c>
      <c r="C1411" s="330" t="str">
        <v>Distributor</v>
      </c>
      <c r="D1411" s="330" t="str">
        <v>AMADEUS</v>
      </c>
      <c r="E1411" s="330" t="str">
        <v>11LJYY</v>
      </c>
      <c r="F1411" s="330" t="str">
        <v>OW</v>
      </c>
      <c r="G1411" s="330" t="str">
        <v>Outbound</v>
      </c>
      <c r="H1411" s="330" t="str">
        <v>SE5447</v>
      </c>
      <c r="I1411" s="331" t="str">
        <v>NAP-SSH</v>
      </c>
      <c r="J1411" s="884">
        <v>45772</v>
      </c>
      <c r="K1411" s="330">
        <v>0</v>
      </c>
      <c r="L1411" s="330">
        <v>0</v>
      </c>
      <c r="M1411" s="330">
        <v>0</v>
      </c>
      <c r="N1411" s="330">
        <v>0</v>
      </c>
      <c r="O1411" s="330">
        <v>0</v>
      </c>
      <c r="P1411" s="330">
        <v>0</v>
      </c>
      <c r="Q1411" s="330" t="str">
        <v>Reissued</v>
      </c>
      <c r="R1411" s="330" t="str">
        <v>Reissued</v>
      </c>
      <c r="S1411" s="330" t="str">
        <v>NAP</v>
      </c>
      <c r="T1411" s="330" t="str">
        <v>SSH</v>
      </c>
      <c r="U1411" s="330" t="str">
        <v>NAP</v>
      </c>
      <c r="V1411" s="330">
        <v>5</v>
      </c>
      <c r="W1411" s="330">
        <v>37</v>
      </c>
      <c r="X1411" s="330" t="str">
        <v>E25-09B</v>
      </c>
      <c r="Y1411" s="330">
        <v>65</v>
      </c>
      <c r="Z1411" s="330">
        <v>48</v>
      </c>
      <c r="AA1411" s="330">
        <v>17</v>
      </c>
      <c r="AB1411" s="16" t="str">
        <v>E25</v>
      </c>
    </row>
    <row r="1412" spans="1:28" x14ac:dyDescent="0.35">
      <c r="A1412" s="331">
        <v>45735</v>
      </c>
      <c r="B1412" s="330" t="str">
        <v>EuroAirlines</v>
      </c>
      <c r="C1412" s="330" t="str">
        <v>Distributor</v>
      </c>
      <c r="D1412" s="330" t="str">
        <v>AMADEUS</v>
      </c>
      <c r="E1412" s="330" t="str">
        <v>11LJYY</v>
      </c>
      <c r="F1412" s="330" t="str">
        <v>OW</v>
      </c>
      <c r="G1412" s="330" t="str">
        <v>Outbound</v>
      </c>
      <c r="H1412" s="330" t="str">
        <v>SE5447</v>
      </c>
      <c r="I1412" s="331" t="str">
        <v>NAP-SSH</v>
      </c>
      <c r="J1412" s="884">
        <v>45772</v>
      </c>
      <c r="K1412" s="330">
        <v>0</v>
      </c>
      <c r="L1412" s="330">
        <v>0</v>
      </c>
      <c r="M1412" s="330">
        <v>0</v>
      </c>
      <c r="N1412" s="330">
        <v>0</v>
      </c>
      <c r="O1412" s="330">
        <v>0</v>
      </c>
      <c r="P1412" s="330">
        <v>0</v>
      </c>
      <c r="Q1412" s="330" t="str">
        <v>Reissued</v>
      </c>
      <c r="R1412" s="330" t="str">
        <v>Reissued</v>
      </c>
      <c r="S1412" s="330" t="str">
        <v>NAP</v>
      </c>
      <c r="T1412" s="330" t="str">
        <v>SSH</v>
      </c>
      <c r="U1412" s="330" t="str">
        <v>NAP</v>
      </c>
      <c r="V1412" s="330">
        <v>5</v>
      </c>
      <c r="W1412" s="330">
        <v>37</v>
      </c>
      <c r="X1412" s="330" t="str">
        <v>E25-09B</v>
      </c>
      <c r="Y1412" s="330">
        <v>65</v>
      </c>
      <c r="Z1412" s="330">
        <v>48</v>
      </c>
      <c r="AA1412" s="330">
        <v>17</v>
      </c>
      <c r="AB1412" s="16" t="str">
        <v>E25</v>
      </c>
    </row>
    <row r="1413" spans="1:28" x14ac:dyDescent="0.35">
      <c r="A1413" s="331">
        <v>45735</v>
      </c>
      <c r="B1413" s="330" t="str">
        <v>EuroAirlines</v>
      </c>
      <c r="C1413" s="330" t="str">
        <v>Distributor</v>
      </c>
      <c r="D1413" s="330" t="str">
        <v>AMADEUS</v>
      </c>
      <c r="E1413" s="330" t="str">
        <v>11LJYY</v>
      </c>
      <c r="F1413" s="330" t="str">
        <v>OW</v>
      </c>
      <c r="G1413" s="330" t="str">
        <v>Outbound</v>
      </c>
      <c r="H1413" s="330" t="str">
        <v>SE5447</v>
      </c>
      <c r="I1413" s="331" t="str">
        <v>NAP-SSH</v>
      </c>
      <c r="J1413" s="884">
        <v>45772</v>
      </c>
      <c r="K1413" s="330">
        <v>0</v>
      </c>
      <c r="L1413" s="330">
        <v>0</v>
      </c>
      <c r="M1413" s="330">
        <v>0</v>
      </c>
      <c r="N1413" s="330">
        <v>0</v>
      </c>
      <c r="O1413" s="330">
        <v>0</v>
      </c>
      <c r="P1413" s="330">
        <v>0</v>
      </c>
      <c r="Q1413" s="330" t="str">
        <v>Reissued</v>
      </c>
      <c r="R1413" s="330" t="str">
        <v>Reissued</v>
      </c>
      <c r="S1413" s="330" t="str">
        <v>NAP</v>
      </c>
      <c r="T1413" s="330" t="str">
        <v>SSH</v>
      </c>
      <c r="U1413" s="330" t="str">
        <v>NAP</v>
      </c>
      <c r="V1413" s="330">
        <v>5</v>
      </c>
      <c r="W1413" s="330">
        <v>37</v>
      </c>
      <c r="X1413" s="330" t="str">
        <v>E25-09B</v>
      </c>
      <c r="Y1413" s="330">
        <v>65</v>
      </c>
      <c r="Z1413" s="330">
        <v>48</v>
      </c>
      <c r="AA1413" s="330">
        <v>17</v>
      </c>
      <c r="AB1413" s="16" t="str">
        <v>E25</v>
      </c>
    </row>
    <row r="1414" spans="1:28" x14ac:dyDescent="0.35">
      <c r="A1414" s="331">
        <v>45735</v>
      </c>
      <c r="B1414" s="330" t="str">
        <v>EuroAirlines</v>
      </c>
      <c r="C1414" s="330" t="str">
        <v>Distributor</v>
      </c>
      <c r="D1414" s="330" t="str">
        <v>AMADEUS</v>
      </c>
      <c r="E1414" s="330" t="str">
        <v>11LJYY</v>
      </c>
      <c r="F1414" s="330" t="str">
        <v>OW</v>
      </c>
      <c r="G1414" s="330" t="str">
        <v>Outbound</v>
      </c>
      <c r="H1414" s="330" t="str">
        <v>SE5447</v>
      </c>
      <c r="I1414" s="331" t="str">
        <v>NAP-SSH</v>
      </c>
      <c r="J1414" s="884">
        <v>45772</v>
      </c>
      <c r="K1414" s="330">
        <v>0</v>
      </c>
      <c r="L1414" s="330">
        <v>0</v>
      </c>
      <c r="M1414" s="330">
        <v>0</v>
      </c>
      <c r="N1414" s="330">
        <v>0</v>
      </c>
      <c r="O1414" s="330">
        <v>0</v>
      </c>
      <c r="P1414" s="330">
        <v>0</v>
      </c>
      <c r="Q1414" s="330" t="str">
        <v>Reissued</v>
      </c>
      <c r="R1414" s="330" t="str">
        <v>Reissued</v>
      </c>
      <c r="S1414" s="330" t="str">
        <v>NAP</v>
      </c>
      <c r="T1414" s="330" t="str">
        <v>SSH</v>
      </c>
      <c r="U1414" s="330" t="str">
        <v>NAP</v>
      </c>
      <c r="V1414" s="330">
        <v>5</v>
      </c>
      <c r="W1414" s="330">
        <v>37</v>
      </c>
      <c r="X1414" s="330" t="str">
        <v>E25-09B</v>
      </c>
      <c r="Y1414" s="330">
        <v>65</v>
      </c>
      <c r="Z1414" s="330">
        <v>48</v>
      </c>
      <c r="AA1414" s="330">
        <v>17</v>
      </c>
      <c r="AB1414" s="16" t="str">
        <v>E25</v>
      </c>
    </row>
    <row r="1415" spans="1:28" x14ac:dyDescent="0.35">
      <c r="A1415" s="331">
        <v>45719</v>
      </c>
      <c r="B1415" s="330" t="str">
        <v>GO7</v>
      </c>
      <c r="C1415" s="330" t="str">
        <v>Distributor</v>
      </c>
      <c r="D1415" s="330" t="str">
        <v>Website IBE</v>
      </c>
      <c r="E1415" s="330" t="str">
        <v>NZZTOK</v>
      </c>
      <c r="F1415" s="330" t="str">
        <v>OW</v>
      </c>
      <c r="G1415" s="330" t="str">
        <v>Outbound</v>
      </c>
      <c r="H1415" s="330" t="str">
        <v>4S6016</v>
      </c>
      <c r="I1415" s="331" t="str">
        <v>VRN-SSH</v>
      </c>
      <c r="J1415" s="884">
        <v>45766</v>
      </c>
      <c r="K1415" s="330">
        <v>1</v>
      </c>
      <c r="L1415" s="330">
        <v>1</v>
      </c>
      <c r="M1415" s="330">
        <v>390</v>
      </c>
      <c r="N1415" s="330">
        <v>21.51</v>
      </c>
      <c r="O1415" s="330">
        <v>56.04</v>
      </c>
      <c r="P1415" s="330">
        <v>467.55</v>
      </c>
      <c r="Q1415" s="330" t="str">
        <v>Confirmed</v>
      </c>
      <c r="R1415" s="330" t="str">
        <v>Closed Deal</v>
      </c>
      <c r="S1415" s="330" t="str">
        <v>VRN</v>
      </c>
      <c r="T1415" s="330" t="str">
        <v>SSH</v>
      </c>
      <c r="U1415" s="330" t="str">
        <v>VRN</v>
      </c>
      <c r="V1415" s="330">
        <v>6</v>
      </c>
      <c r="W1415" s="330">
        <v>47</v>
      </c>
      <c r="X1415" s="330" t="str">
        <v>E25-05B</v>
      </c>
      <c r="Y1415" s="330">
        <v>186</v>
      </c>
      <c r="Z1415" s="330">
        <v>185</v>
      </c>
      <c r="AA1415" s="330">
        <v>1</v>
      </c>
      <c r="AB1415" s="16" t="str">
        <v>E25</v>
      </c>
    </row>
    <row r="1416" spans="1:28" x14ac:dyDescent="0.35">
      <c r="A1416" s="331">
        <v>45719</v>
      </c>
      <c r="B1416" s="330" t="str">
        <v>GO7</v>
      </c>
      <c r="C1416" s="330" t="str">
        <v>Distributor</v>
      </c>
      <c r="D1416" s="330" t="str">
        <v>Website IBE</v>
      </c>
      <c r="E1416" s="330" t="str">
        <v>NZZTOK</v>
      </c>
      <c r="F1416" s="330" t="str">
        <v>OW</v>
      </c>
      <c r="G1416" s="330" t="str">
        <v>Outbound</v>
      </c>
      <c r="H1416" s="330" t="str">
        <v>4S6016</v>
      </c>
      <c r="I1416" s="331" t="str">
        <v>VRN-SSH</v>
      </c>
      <c r="J1416" s="884">
        <v>45766</v>
      </c>
      <c r="K1416" s="330">
        <v>1</v>
      </c>
      <c r="L1416" s="330">
        <v>1</v>
      </c>
      <c r="M1416" s="330">
        <v>390</v>
      </c>
      <c r="N1416" s="330">
        <v>21.51</v>
      </c>
      <c r="O1416" s="330">
        <v>56.04</v>
      </c>
      <c r="P1416" s="330">
        <v>467.55</v>
      </c>
      <c r="Q1416" s="330" t="str">
        <v>Confirmed</v>
      </c>
      <c r="R1416" s="330" t="str">
        <v>Closed Deal</v>
      </c>
      <c r="S1416" s="330" t="str">
        <v>VRN</v>
      </c>
      <c r="T1416" s="330" t="str">
        <v>SSH</v>
      </c>
      <c r="U1416" s="330" t="str">
        <v>VRN</v>
      </c>
      <c r="V1416" s="330">
        <v>6</v>
      </c>
      <c r="W1416" s="330">
        <v>47</v>
      </c>
      <c r="X1416" s="330" t="str">
        <v>E25-05B</v>
      </c>
      <c r="Y1416" s="330">
        <v>186</v>
      </c>
      <c r="Z1416" s="330">
        <v>185</v>
      </c>
      <c r="AA1416" s="330">
        <v>1</v>
      </c>
      <c r="AB1416" s="16" t="str">
        <v>E25</v>
      </c>
    </row>
    <row r="1417" spans="1:28" x14ac:dyDescent="0.35">
      <c r="A1417" s="331">
        <v>45736</v>
      </c>
      <c r="B1417" s="330" t="str">
        <v>GO7</v>
      </c>
      <c r="C1417" s="330" t="str">
        <v>Distributor</v>
      </c>
      <c r="D1417" s="330" t="str">
        <v>Website IBE</v>
      </c>
      <c r="E1417" s="330" t="str">
        <v>XSVOW4</v>
      </c>
      <c r="F1417" s="330" t="str">
        <v>OW</v>
      </c>
      <c r="G1417" s="330" t="str">
        <v>Outbound</v>
      </c>
      <c r="H1417" s="330" t="str">
        <v>4S6017</v>
      </c>
      <c r="I1417" s="331" t="str">
        <v>SSH-NAP</v>
      </c>
      <c r="J1417" s="884">
        <v>45779</v>
      </c>
      <c r="K1417" s="330">
        <v>1</v>
      </c>
      <c r="L1417" s="330">
        <v>1</v>
      </c>
      <c r="M1417" s="330">
        <v>217</v>
      </c>
      <c r="N1417" s="330">
        <v>36.83</v>
      </c>
      <c r="O1417" s="330">
        <v>53</v>
      </c>
      <c r="P1417" s="330">
        <v>306.83</v>
      </c>
      <c r="Q1417" s="330" t="str">
        <v>Confirmed</v>
      </c>
      <c r="R1417" s="330" t="str">
        <v>Closed Deal</v>
      </c>
      <c r="S1417" s="330" t="str">
        <v>SSH</v>
      </c>
      <c r="T1417" s="330" t="str">
        <v>NAP</v>
      </c>
      <c r="U1417" s="330" t="str">
        <v>NAP</v>
      </c>
      <c r="V1417" s="330">
        <v>5</v>
      </c>
      <c r="W1417" s="330">
        <v>43</v>
      </c>
      <c r="X1417" s="330" t="str">
        <v>E25-08</v>
      </c>
      <c r="Y1417" s="330">
        <v>186</v>
      </c>
      <c r="Z1417" s="330">
        <v>189</v>
      </c>
      <c r="AA1417" s="330">
        <v>-3</v>
      </c>
      <c r="AB1417" s="16" t="str">
        <v>E25</v>
      </c>
    </row>
    <row r="1418" spans="1:28" x14ac:dyDescent="0.35">
      <c r="A1418" s="331">
        <v>45736</v>
      </c>
      <c r="B1418" s="330" t="str">
        <v>GO7</v>
      </c>
      <c r="C1418" s="330" t="str">
        <v>Distributor</v>
      </c>
      <c r="D1418" s="330" t="str">
        <v>Website IBE</v>
      </c>
      <c r="E1418" s="330" t="str">
        <v>XSVOW4</v>
      </c>
      <c r="F1418" s="330" t="str">
        <v>OW</v>
      </c>
      <c r="G1418" s="330" t="str">
        <v>Outbound</v>
      </c>
      <c r="H1418" s="330" t="str">
        <v>4S6017</v>
      </c>
      <c r="I1418" s="331" t="str">
        <v>SSH-NAP</v>
      </c>
      <c r="J1418" s="884">
        <v>45779</v>
      </c>
      <c r="K1418" s="330">
        <v>1</v>
      </c>
      <c r="L1418" s="330">
        <v>1</v>
      </c>
      <c r="M1418" s="330">
        <v>217</v>
      </c>
      <c r="N1418" s="330">
        <v>36.83</v>
      </c>
      <c r="O1418" s="330">
        <v>53</v>
      </c>
      <c r="P1418" s="330">
        <v>306.83</v>
      </c>
      <c r="Q1418" s="330" t="str">
        <v>Confirmed</v>
      </c>
      <c r="R1418" s="330" t="str">
        <v>Closed Deal</v>
      </c>
      <c r="S1418" s="330" t="str">
        <v>SSH</v>
      </c>
      <c r="T1418" s="330" t="str">
        <v>NAP</v>
      </c>
      <c r="U1418" s="330" t="str">
        <v>NAP</v>
      </c>
      <c r="V1418" s="330">
        <v>5</v>
      </c>
      <c r="W1418" s="330">
        <v>43</v>
      </c>
      <c r="X1418" s="330" t="str">
        <v>E25-08</v>
      </c>
      <c r="Y1418" s="330">
        <v>186</v>
      </c>
      <c r="Z1418" s="330">
        <v>189</v>
      </c>
      <c r="AA1418" s="330">
        <v>-3</v>
      </c>
      <c r="AB1418" s="16" t="str">
        <v>E25</v>
      </c>
    </row>
    <row r="1419" spans="1:28" x14ac:dyDescent="0.35">
      <c r="A1419" s="331">
        <v>45736</v>
      </c>
      <c r="B1419" s="330" t="str">
        <v>GO7</v>
      </c>
      <c r="C1419" s="330" t="str">
        <v>Distributor</v>
      </c>
      <c r="D1419" s="330" t="str">
        <v>Website IBE</v>
      </c>
      <c r="E1419" s="330" t="str">
        <v>XSVOW4</v>
      </c>
      <c r="F1419" s="330" t="str">
        <v>OW</v>
      </c>
      <c r="G1419" s="330" t="str">
        <v>Outbound</v>
      </c>
      <c r="H1419" s="330" t="str">
        <v>4S6017</v>
      </c>
      <c r="I1419" s="331" t="str">
        <v>SSH-NAP</v>
      </c>
      <c r="J1419" s="884">
        <v>45779</v>
      </c>
      <c r="K1419" s="330">
        <v>1</v>
      </c>
      <c r="L1419" s="330">
        <v>1</v>
      </c>
      <c r="M1419" s="330">
        <v>217</v>
      </c>
      <c r="N1419" s="330">
        <v>36.83</v>
      </c>
      <c r="O1419" s="330">
        <v>53</v>
      </c>
      <c r="P1419" s="330">
        <v>306.83</v>
      </c>
      <c r="Q1419" s="330" t="str">
        <v>Confirmed</v>
      </c>
      <c r="R1419" s="330" t="str">
        <v>Closed Deal</v>
      </c>
      <c r="S1419" s="330" t="str">
        <v>SSH</v>
      </c>
      <c r="T1419" s="330" t="str">
        <v>NAP</v>
      </c>
      <c r="U1419" s="330" t="str">
        <v>NAP</v>
      </c>
      <c r="V1419" s="330">
        <v>5</v>
      </c>
      <c r="W1419" s="330">
        <v>43</v>
      </c>
      <c r="X1419" s="330" t="str">
        <v>E25-08</v>
      </c>
      <c r="Y1419" s="330">
        <v>186</v>
      </c>
      <c r="Z1419" s="330">
        <v>189</v>
      </c>
      <c r="AA1419" s="330">
        <v>-3</v>
      </c>
      <c r="AB1419" s="16" t="str">
        <v>E25</v>
      </c>
    </row>
    <row r="1420" spans="1:28" x14ac:dyDescent="0.35">
      <c r="A1420" s="331">
        <v>45736</v>
      </c>
      <c r="B1420" s="330" t="str">
        <v>GO7</v>
      </c>
      <c r="C1420" s="330" t="str">
        <v>Distributor</v>
      </c>
      <c r="D1420" s="330" t="str">
        <v>Website IBE</v>
      </c>
      <c r="E1420" s="330" t="str">
        <v>XSVOW4</v>
      </c>
      <c r="F1420" s="330" t="str">
        <v>OW</v>
      </c>
      <c r="G1420" s="330" t="str">
        <v>Outbound</v>
      </c>
      <c r="H1420" s="330" t="str">
        <v>4S6017</v>
      </c>
      <c r="I1420" s="331" t="str">
        <v>SSH-NAP</v>
      </c>
      <c r="J1420" s="884">
        <v>45779</v>
      </c>
      <c r="K1420" s="330">
        <v>1</v>
      </c>
      <c r="L1420" s="330">
        <v>1</v>
      </c>
      <c r="M1420" s="330">
        <v>217</v>
      </c>
      <c r="N1420" s="330">
        <v>36.83</v>
      </c>
      <c r="O1420" s="330">
        <v>53</v>
      </c>
      <c r="P1420" s="330">
        <v>306.83</v>
      </c>
      <c r="Q1420" s="330" t="str">
        <v>Confirmed</v>
      </c>
      <c r="R1420" s="330" t="str">
        <v>Closed Deal</v>
      </c>
      <c r="S1420" s="330" t="str">
        <v>SSH</v>
      </c>
      <c r="T1420" s="330" t="str">
        <v>NAP</v>
      </c>
      <c r="U1420" s="330" t="str">
        <v>NAP</v>
      </c>
      <c r="V1420" s="330">
        <v>5</v>
      </c>
      <c r="W1420" s="330">
        <v>43</v>
      </c>
      <c r="X1420" s="330" t="str">
        <v>E25-08</v>
      </c>
      <c r="Y1420" s="330">
        <v>186</v>
      </c>
      <c r="Z1420" s="330">
        <v>189</v>
      </c>
      <c r="AA1420" s="330">
        <v>-3</v>
      </c>
      <c r="AB1420" s="16" t="str">
        <v>E25</v>
      </c>
    </row>
    <row r="1421" spans="1:28" x14ac:dyDescent="0.35">
      <c r="A1421" s="331">
        <v>45736</v>
      </c>
      <c r="B1421" s="330" t="str">
        <v>GO7</v>
      </c>
      <c r="C1421" s="330" t="str">
        <v>Distributor</v>
      </c>
      <c r="D1421" s="330" t="str">
        <v>Website IBE</v>
      </c>
      <c r="E1421" s="330" t="str">
        <v>XSVOW4</v>
      </c>
      <c r="F1421" s="330" t="str">
        <v>OW</v>
      </c>
      <c r="G1421" s="330" t="str">
        <v>Outbound</v>
      </c>
      <c r="H1421" s="330" t="str">
        <v>4S6017</v>
      </c>
      <c r="I1421" s="331" t="str">
        <v>SSH-NAP</v>
      </c>
      <c r="J1421" s="884">
        <v>45779</v>
      </c>
      <c r="K1421" s="330">
        <v>1</v>
      </c>
      <c r="L1421" s="330">
        <v>1</v>
      </c>
      <c r="M1421" s="330">
        <v>217</v>
      </c>
      <c r="N1421" s="330">
        <v>36.83</v>
      </c>
      <c r="O1421" s="330">
        <v>53</v>
      </c>
      <c r="P1421" s="330">
        <v>306.83</v>
      </c>
      <c r="Q1421" s="330" t="str">
        <v>Confirmed</v>
      </c>
      <c r="R1421" s="330" t="str">
        <v>Closed Deal</v>
      </c>
      <c r="S1421" s="330" t="str">
        <v>SSH</v>
      </c>
      <c r="T1421" s="330" t="str">
        <v>NAP</v>
      </c>
      <c r="U1421" s="330" t="str">
        <v>NAP</v>
      </c>
      <c r="V1421" s="330">
        <v>5</v>
      </c>
      <c r="W1421" s="330">
        <v>43</v>
      </c>
      <c r="X1421" s="330" t="str">
        <v>E25-08</v>
      </c>
      <c r="Y1421" s="330">
        <v>186</v>
      </c>
      <c r="Z1421" s="330">
        <v>189</v>
      </c>
      <c r="AA1421" s="330">
        <v>-3</v>
      </c>
      <c r="AB1421" s="16" t="str">
        <v>E25</v>
      </c>
    </row>
    <row r="1422" spans="1:28" x14ac:dyDescent="0.35">
      <c r="A1422" s="331">
        <v>45736</v>
      </c>
      <c r="B1422" s="330" t="str">
        <v>GO7</v>
      </c>
      <c r="C1422" s="330" t="str">
        <v>Distributor</v>
      </c>
      <c r="D1422" s="330" t="str">
        <v>Website IBE</v>
      </c>
      <c r="E1422" s="330" t="str">
        <v>XSVOW4</v>
      </c>
      <c r="F1422" s="330" t="str">
        <v>OW</v>
      </c>
      <c r="G1422" s="330" t="str">
        <v>Outbound</v>
      </c>
      <c r="H1422" s="330" t="str">
        <v>4S6017</v>
      </c>
      <c r="I1422" s="331" t="str">
        <v>SSH-NAP</v>
      </c>
      <c r="J1422" s="884">
        <v>45779</v>
      </c>
      <c r="K1422" s="330">
        <v>1</v>
      </c>
      <c r="L1422" s="330">
        <v>1</v>
      </c>
      <c r="M1422" s="330">
        <v>217</v>
      </c>
      <c r="N1422" s="330">
        <v>36.83</v>
      </c>
      <c r="O1422" s="330">
        <v>53</v>
      </c>
      <c r="P1422" s="330">
        <v>306.83</v>
      </c>
      <c r="Q1422" s="330" t="str">
        <v>Confirmed</v>
      </c>
      <c r="R1422" s="330" t="str">
        <v>Closed Deal</v>
      </c>
      <c r="S1422" s="330" t="str">
        <v>SSH</v>
      </c>
      <c r="T1422" s="330" t="str">
        <v>NAP</v>
      </c>
      <c r="U1422" s="330" t="str">
        <v>NAP</v>
      </c>
      <c r="V1422" s="330">
        <v>5</v>
      </c>
      <c r="W1422" s="330">
        <v>43</v>
      </c>
      <c r="X1422" s="330" t="str">
        <v>E25-08</v>
      </c>
      <c r="Y1422" s="330">
        <v>186</v>
      </c>
      <c r="Z1422" s="330">
        <v>189</v>
      </c>
      <c r="AA1422" s="330">
        <v>-3</v>
      </c>
      <c r="AB1422" s="16" t="str">
        <v>E25</v>
      </c>
    </row>
    <row r="1423" spans="1:28" x14ac:dyDescent="0.35">
      <c r="A1423" s="331">
        <v>45736</v>
      </c>
      <c r="B1423" s="330" t="str">
        <v>GO7</v>
      </c>
      <c r="C1423" s="330" t="str">
        <v>Distributor</v>
      </c>
      <c r="D1423" s="330" t="str">
        <v>Website IBE</v>
      </c>
      <c r="E1423" s="330" t="str">
        <v>XSVOW4</v>
      </c>
      <c r="F1423" s="330" t="str">
        <v>OW</v>
      </c>
      <c r="G1423" s="330" t="str">
        <v>Outbound</v>
      </c>
      <c r="H1423" s="330" t="str">
        <v>4S6017</v>
      </c>
      <c r="I1423" s="331" t="str">
        <v>SSH-NAP</v>
      </c>
      <c r="J1423" s="884">
        <v>45779</v>
      </c>
      <c r="K1423" s="330">
        <v>1</v>
      </c>
      <c r="L1423" s="330">
        <v>1</v>
      </c>
      <c r="M1423" s="330">
        <v>162.74</v>
      </c>
      <c r="N1423" s="330">
        <v>36.83</v>
      </c>
      <c r="O1423" s="330">
        <v>53</v>
      </c>
      <c r="P1423" s="330">
        <v>252.57</v>
      </c>
      <c r="Q1423" s="330" t="str">
        <v>Confirmed</v>
      </c>
      <c r="R1423" s="330" t="str">
        <v>Closed Deal</v>
      </c>
      <c r="S1423" s="330" t="str">
        <v>SSH</v>
      </c>
      <c r="T1423" s="330" t="str">
        <v>NAP</v>
      </c>
      <c r="U1423" s="330" t="str">
        <v>NAP</v>
      </c>
      <c r="V1423" s="330">
        <v>5</v>
      </c>
      <c r="W1423" s="330">
        <v>43</v>
      </c>
      <c r="X1423" s="330" t="str">
        <v>E25-08</v>
      </c>
      <c r="Y1423" s="330">
        <v>186</v>
      </c>
      <c r="Z1423" s="330">
        <v>189</v>
      </c>
      <c r="AA1423" s="330">
        <v>-3</v>
      </c>
      <c r="AB1423" s="16" t="str">
        <v>E25</v>
      </c>
    </row>
    <row r="1424" spans="1:28" x14ac:dyDescent="0.35">
      <c r="A1424" s="331">
        <v>45736</v>
      </c>
      <c r="B1424" s="330" t="str">
        <v>APG</v>
      </c>
      <c r="C1424" s="330" t="str">
        <v>Distributor</v>
      </c>
      <c r="D1424" s="330" t="str">
        <v/>
      </c>
      <c r="E1424" s="330" t="str">
        <v>12LQG9</v>
      </c>
      <c r="F1424" s="330" t="str">
        <v>OW</v>
      </c>
      <c r="G1424" s="330" t="str">
        <v>Outbound</v>
      </c>
      <c r="H1424" s="330" t="str">
        <v>4S6006</v>
      </c>
      <c r="I1424" s="331" t="str">
        <v>FCO-SSH</v>
      </c>
      <c r="J1424" s="884">
        <v>45884</v>
      </c>
      <c r="K1424" s="330">
        <v>1</v>
      </c>
      <c r="L1424" s="330">
        <v>1</v>
      </c>
      <c r="M1424" s="330">
        <v>240</v>
      </c>
      <c r="N1424" s="330">
        <v>41.37</v>
      </c>
      <c r="O1424" s="330">
        <v>30</v>
      </c>
      <c r="P1424" s="330">
        <v>311.37</v>
      </c>
      <c r="Q1424" s="330" t="str">
        <v>Confirmed</v>
      </c>
      <c r="R1424" s="330" t="str">
        <v>Closed Deal</v>
      </c>
      <c r="S1424" s="330" t="str">
        <v>FCO</v>
      </c>
      <c r="T1424" s="330" t="str">
        <v>SSH</v>
      </c>
      <c r="U1424" s="330" t="str">
        <v>FCO</v>
      </c>
      <c r="V1424" s="330">
        <v>5</v>
      </c>
      <c r="W1424" s="330">
        <v>148</v>
      </c>
      <c r="X1424" s="330" t="str">
        <v>S25-15</v>
      </c>
      <c r="Y1424" s="330">
        <v>186</v>
      </c>
      <c r="Z1424" s="330">
        <v>153</v>
      </c>
      <c r="AA1424" s="330">
        <v>33</v>
      </c>
      <c r="AB1424" s="16" t="str">
        <v>S25</v>
      </c>
    </row>
    <row r="1425" spans="1:28" x14ac:dyDescent="0.35">
      <c r="A1425" s="331">
        <v>45736</v>
      </c>
      <c r="B1425" s="330" t="str">
        <v>APG</v>
      </c>
      <c r="C1425" s="330" t="str">
        <v>Distributor</v>
      </c>
      <c r="D1425" s="330" t="str">
        <v/>
      </c>
      <c r="E1425" s="330" t="str">
        <v>12LQG9</v>
      </c>
      <c r="F1425" s="330" t="str">
        <v>OW</v>
      </c>
      <c r="G1425" s="330" t="str">
        <v>Outbound</v>
      </c>
      <c r="H1425" s="330" t="str">
        <v>4S6006</v>
      </c>
      <c r="I1425" s="331" t="str">
        <v>FCO-SSH</v>
      </c>
      <c r="J1425" s="884">
        <v>45884</v>
      </c>
      <c r="K1425" s="330">
        <v>1</v>
      </c>
      <c r="L1425" s="330">
        <v>1</v>
      </c>
      <c r="M1425" s="330">
        <v>240</v>
      </c>
      <c r="N1425" s="330">
        <v>41.37</v>
      </c>
      <c r="O1425" s="330">
        <v>30</v>
      </c>
      <c r="P1425" s="330">
        <v>311.37</v>
      </c>
      <c r="Q1425" s="330" t="str">
        <v>Confirmed</v>
      </c>
      <c r="R1425" s="330" t="str">
        <v>Closed Deal</v>
      </c>
      <c r="S1425" s="330" t="str">
        <v>FCO</v>
      </c>
      <c r="T1425" s="330" t="str">
        <v>SSH</v>
      </c>
      <c r="U1425" s="330" t="str">
        <v>FCO</v>
      </c>
      <c r="V1425" s="330">
        <v>5</v>
      </c>
      <c r="W1425" s="330">
        <v>148</v>
      </c>
      <c r="X1425" s="330" t="str">
        <v>S25-15</v>
      </c>
      <c r="Y1425" s="330">
        <v>186</v>
      </c>
      <c r="Z1425" s="330">
        <v>153</v>
      </c>
      <c r="AA1425" s="330">
        <v>33</v>
      </c>
      <c r="AB1425" s="16" t="str">
        <v>S25</v>
      </c>
    </row>
    <row r="1426" spans="1:28" x14ac:dyDescent="0.35">
      <c r="A1426" s="331">
        <v>45736</v>
      </c>
      <c r="B1426" s="330" t="str">
        <v>APG</v>
      </c>
      <c r="C1426" s="330" t="str">
        <v>Distributor</v>
      </c>
      <c r="D1426" s="330" t="str">
        <v/>
      </c>
      <c r="E1426" s="330" t="str">
        <v>12LQN1</v>
      </c>
      <c r="F1426" s="330" t="str">
        <v>OW</v>
      </c>
      <c r="G1426" s="330" t="str">
        <v>Outbound</v>
      </c>
      <c r="H1426" s="330" t="str">
        <v>4S6005</v>
      </c>
      <c r="I1426" s="331" t="str">
        <v>SSH-MXP</v>
      </c>
      <c r="J1426" s="884">
        <v>45779</v>
      </c>
      <c r="K1426" s="330">
        <v>1</v>
      </c>
      <c r="L1426" s="330">
        <v>1</v>
      </c>
      <c r="M1426" s="330">
        <v>255</v>
      </c>
      <c r="N1426" s="330">
        <v>36.83</v>
      </c>
      <c r="O1426" s="330">
        <v>30</v>
      </c>
      <c r="P1426" s="330">
        <v>321.83</v>
      </c>
      <c r="Q1426" s="330" t="str">
        <v>Confirmed</v>
      </c>
      <c r="R1426" s="330" t="str">
        <v>Closed Deal</v>
      </c>
      <c r="S1426" s="330" t="str">
        <v>SSH</v>
      </c>
      <c r="T1426" s="330" t="str">
        <v>MXP</v>
      </c>
      <c r="U1426" s="330" t="str">
        <v>MXP</v>
      </c>
      <c r="V1426" s="330">
        <v>5</v>
      </c>
      <c r="W1426" s="330">
        <v>43</v>
      </c>
      <c r="X1426" s="330" t="str">
        <v>E25-04</v>
      </c>
      <c r="Y1426" s="330">
        <v>186</v>
      </c>
      <c r="Z1426" s="330">
        <v>185</v>
      </c>
      <c r="AA1426" s="330">
        <v>1</v>
      </c>
      <c r="AB1426" s="16" t="str">
        <v>E25</v>
      </c>
    </row>
    <row r="1427" spans="1:28" x14ac:dyDescent="0.35">
      <c r="A1427" s="331">
        <v>45736</v>
      </c>
      <c r="B1427" s="330" t="str">
        <v>APG</v>
      </c>
      <c r="C1427" s="330" t="str">
        <v>Distributor</v>
      </c>
      <c r="D1427" s="330" t="str">
        <v/>
      </c>
      <c r="E1427" s="330" t="str">
        <v>12LQN1</v>
      </c>
      <c r="F1427" s="330" t="str">
        <v>OW</v>
      </c>
      <c r="G1427" s="330" t="str">
        <v>Outbound</v>
      </c>
      <c r="H1427" s="330" t="str">
        <v>4S6005</v>
      </c>
      <c r="I1427" s="331" t="str">
        <v>SSH-MXP</v>
      </c>
      <c r="J1427" s="884">
        <v>45779</v>
      </c>
      <c r="K1427" s="330">
        <v>1</v>
      </c>
      <c r="L1427" s="330">
        <v>1</v>
      </c>
      <c r="M1427" s="330">
        <v>255</v>
      </c>
      <c r="N1427" s="330">
        <v>36.83</v>
      </c>
      <c r="O1427" s="330">
        <v>30</v>
      </c>
      <c r="P1427" s="330">
        <v>321.83</v>
      </c>
      <c r="Q1427" s="330" t="str">
        <v>Confirmed</v>
      </c>
      <c r="R1427" s="330" t="str">
        <v>Closed Deal</v>
      </c>
      <c r="S1427" s="330" t="str">
        <v>SSH</v>
      </c>
      <c r="T1427" s="330" t="str">
        <v>MXP</v>
      </c>
      <c r="U1427" s="330" t="str">
        <v>MXP</v>
      </c>
      <c r="V1427" s="330">
        <v>5</v>
      </c>
      <c r="W1427" s="330">
        <v>43</v>
      </c>
      <c r="X1427" s="330" t="str">
        <v>E25-04</v>
      </c>
      <c r="Y1427" s="330">
        <v>186</v>
      </c>
      <c r="Z1427" s="330">
        <v>185</v>
      </c>
      <c r="AA1427" s="330">
        <v>1</v>
      </c>
      <c r="AB1427" s="16" t="str">
        <v>E25</v>
      </c>
    </row>
    <row r="1428" spans="1:28" x14ac:dyDescent="0.35">
      <c r="A1428" s="331">
        <v>45736</v>
      </c>
      <c r="B1428" s="330" t="str">
        <v>APG</v>
      </c>
      <c r="C1428" s="330" t="str">
        <v>Distributor</v>
      </c>
      <c r="D1428" s="330" t="str">
        <v/>
      </c>
      <c r="E1428" s="330" t="str">
        <v>12LQDL</v>
      </c>
      <c r="F1428" s="330" t="str">
        <v>OW</v>
      </c>
      <c r="G1428" s="330" t="str">
        <v>Outbound</v>
      </c>
      <c r="H1428" s="330" t="str">
        <v>4S6005</v>
      </c>
      <c r="I1428" s="331" t="str">
        <v>SSH-MXP</v>
      </c>
      <c r="J1428" s="884">
        <v>45779</v>
      </c>
      <c r="K1428" s="330">
        <v>1</v>
      </c>
      <c r="L1428" s="330">
        <v>1</v>
      </c>
      <c r="M1428" s="330">
        <v>208</v>
      </c>
      <c r="N1428" s="330">
        <v>36.83</v>
      </c>
      <c r="O1428" s="330">
        <v>30</v>
      </c>
      <c r="P1428" s="330">
        <v>274.83</v>
      </c>
      <c r="Q1428" s="330" t="str">
        <v>Confirmed</v>
      </c>
      <c r="R1428" s="330" t="str">
        <v>Closed Deal</v>
      </c>
      <c r="S1428" s="330" t="str">
        <v>SSH</v>
      </c>
      <c r="T1428" s="330" t="str">
        <v>MXP</v>
      </c>
      <c r="U1428" s="330" t="str">
        <v>MXP</v>
      </c>
      <c r="V1428" s="330">
        <v>5</v>
      </c>
      <c r="W1428" s="330">
        <v>43</v>
      </c>
      <c r="X1428" s="330" t="str">
        <v>E25-04</v>
      </c>
      <c r="Y1428" s="330">
        <v>186</v>
      </c>
      <c r="Z1428" s="330">
        <v>185</v>
      </c>
      <c r="AA1428" s="330">
        <v>1</v>
      </c>
      <c r="AB1428" s="16" t="str">
        <v>E25</v>
      </c>
    </row>
    <row r="1429" spans="1:28" x14ac:dyDescent="0.35">
      <c r="A1429" s="331">
        <v>45736</v>
      </c>
      <c r="B1429" s="330" t="str">
        <v>APG</v>
      </c>
      <c r="C1429" s="330" t="str">
        <v>Distributor</v>
      </c>
      <c r="D1429" s="330" t="str">
        <v/>
      </c>
      <c r="E1429" s="330" t="str">
        <v>12LQDL</v>
      </c>
      <c r="F1429" s="330" t="str">
        <v>OW</v>
      </c>
      <c r="G1429" s="330" t="str">
        <v>Outbound</v>
      </c>
      <c r="H1429" s="330" t="str">
        <v>4S6005</v>
      </c>
      <c r="I1429" s="331" t="str">
        <v>SSH-MXP</v>
      </c>
      <c r="J1429" s="884">
        <v>45779</v>
      </c>
      <c r="K1429" s="330">
        <v>1</v>
      </c>
      <c r="L1429" s="330">
        <v>1</v>
      </c>
      <c r="M1429" s="330">
        <v>208</v>
      </c>
      <c r="N1429" s="330">
        <v>36.83</v>
      </c>
      <c r="O1429" s="330">
        <v>30</v>
      </c>
      <c r="P1429" s="330">
        <v>274.83</v>
      </c>
      <c r="Q1429" s="330" t="str">
        <v>Confirmed</v>
      </c>
      <c r="R1429" s="330" t="str">
        <v>Closed Deal</v>
      </c>
      <c r="S1429" s="330" t="str">
        <v>SSH</v>
      </c>
      <c r="T1429" s="330" t="str">
        <v>MXP</v>
      </c>
      <c r="U1429" s="330" t="str">
        <v>MXP</v>
      </c>
      <c r="V1429" s="330">
        <v>5</v>
      </c>
      <c r="W1429" s="330">
        <v>43</v>
      </c>
      <c r="X1429" s="330" t="str">
        <v>E25-04</v>
      </c>
      <c r="Y1429" s="330">
        <v>186</v>
      </c>
      <c r="Z1429" s="330">
        <v>185</v>
      </c>
      <c r="AA1429" s="330">
        <v>1</v>
      </c>
      <c r="AB1429" s="16" t="str">
        <v>E25</v>
      </c>
    </row>
    <row r="1430" spans="1:28" x14ac:dyDescent="0.35">
      <c r="A1430" s="331">
        <v>45736</v>
      </c>
      <c r="B1430" s="330" t="str">
        <v>APG</v>
      </c>
      <c r="C1430" s="330" t="str">
        <v>Distributor</v>
      </c>
      <c r="D1430" s="330" t="str">
        <v/>
      </c>
      <c r="E1430" s="330" t="str">
        <v>12LQN2</v>
      </c>
      <c r="F1430" s="330" t="str">
        <v>OW</v>
      </c>
      <c r="G1430" s="330" t="str">
        <v>Outbound</v>
      </c>
      <c r="H1430" s="330" t="str">
        <v>4S6005</v>
      </c>
      <c r="I1430" s="331" t="str">
        <v>SSH-MXP</v>
      </c>
      <c r="J1430" s="884">
        <v>45779</v>
      </c>
      <c r="K1430" s="330">
        <v>1</v>
      </c>
      <c r="L1430" s="330">
        <v>1</v>
      </c>
      <c r="M1430" s="330">
        <v>255</v>
      </c>
      <c r="N1430" s="330">
        <v>36.83</v>
      </c>
      <c r="O1430" s="330">
        <v>30</v>
      </c>
      <c r="P1430" s="330">
        <v>321.83</v>
      </c>
      <c r="Q1430" s="330" t="str">
        <v>Confirmed</v>
      </c>
      <c r="R1430" s="330" t="str">
        <v>Closed Deal</v>
      </c>
      <c r="S1430" s="330" t="str">
        <v>SSH</v>
      </c>
      <c r="T1430" s="330" t="str">
        <v>MXP</v>
      </c>
      <c r="U1430" s="330" t="str">
        <v>MXP</v>
      </c>
      <c r="V1430" s="330">
        <v>5</v>
      </c>
      <c r="W1430" s="330">
        <v>43</v>
      </c>
      <c r="X1430" s="330" t="str">
        <v>E25-04</v>
      </c>
      <c r="Y1430" s="330">
        <v>186</v>
      </c>
      <c r="Z1430" s="330">
        <v>185</v>
      </c>
      <c r="AA1430" s="330">
        <v>1</v>
      </c>
      <c r="AB1430" s="16" t="str">
        <v>E25</v>
      </c>
    </row>
    <row r="1431" spans="1:28" x14ac:dyDescent="0.35">
      <c r="A1431" s="331">
        <v>45736</v>
      </c>
      <c r="B1431" s="330" t="str">
        <v>APG</v>
      </c>
      <c r="C1431" s="330" t="str">
        <v>Distributor</v>
      </c>
      <c r="D1431" s="330" t="str">
        <v/>
      </c>
      <c r="E1431" s="330" t="str">
        <v>12LQN2</v>
      </c>
      <c r="F1431" s="330" t="str">
        <v>OW</v>
      </c>
      <c r="G1431" s="330" t="str">
        <v>Outbound</v>
      </c>
      <c r="H1431" s="330" t="str">
        <v>4S6005</v>
      </c>
      <c r="I1431" s="331" t="str">
        <v>SSH-MXP</v>
      </c>
      <c r="J1431" s="884">
        <v>45779</v>
      </c>
      <c r="K1431" s="330">
        <v>1</v>
      </c>
      <c r="L1431" s="330">
        <v>1</v>
      </c>
      <c r="M1431" s="330">
        <v>255</v>
      </c>
      <c r="N1431" s="330">
        <v>36.83</v>
      </c>
      <c r="O1431" s="330">
        <v>30</v>
      </c>
      <c r="P1431" s="330">
        <v>321.83</v>
      </c>
      <c r="Q1431" s="330" t="str">
        <v>Confirmed</v>
      </c>
      <c r="R1431" s="330" t="str">
        <v>Closed Deal</v>
      </c>
      <c r="S1431" s="330" t="str">
        <v>SSH</v>
      </c>
      <c r="T1431" s="330" t="str">
        <v>MXP</v>
      </c>
      <c r="U1431" s="330" t="str">
        <v>MXP</v>
      </c>
      <c r="V1431" s="330">
        <v>5</v>
      </c>
      <c r="W1431" s="330">
        <v>43</v>
      </c>
      <c r="X1431" s="330" t="str">
        <v>E25-04</v>
      </c>
      <c r="Y1431" s="330">
        <v>186</v>
      </c>
      <c r="Z1431" s="330">
        <v>185</v>
      </c>
      <c r="AA1431" s="330">
        <v>1</v>
      </c>
      <c r="AB1431" s="16" t="str">
        <v>E25</v>
      </c>
    </row>
    <row r="1432" spans="1:28" x14ac:dyDescent="0.35">
      <c r="A1432" s="331">
        <v>45736</v>
      </c>
      <c r="B1432" s="330" t="str">
        <v>Searcharter</v>
      </c>
      <c r="C1432" s="330" t="str">
        <v>Distributor</v>
      </c>
      <c r="D1432" s="330" t="str">
        <v/>
      </c>
      <c r="E1432" s="330" t="str">
        <v>9V3FT</v>
      </c>
      <c r="F1432" s="330" t="str">
        <v>RT</v>
      </c>
      <c r="G1432" s="330" t="str">
        <v>Outbound</v>
      </c>
      <c r="H1432" s="330" t="str">
        <v>4S6006</v>
      </c>
      <c r="I1432" s="331" t="str">
        <v>NAP-SSH</v>
      </c>
      <c r="J1432" s="884">
        <v>45887</v>
      </c>
      <c r="K1432" s="330">
        <v>2</v>
      </c>
      <c r="L1432" s="330">
        <v>2</v>
      </c>
      <c r="M1432" s="330">
        <v>300</v>
      </c>
      <c r="N1432" s="330">
        <v>0</v>
      </c>
      <c r="O1432" s="330">
        <v>0</v>
      </c>
      <c r="P1432" s="330">
        <v>600</v>
      </c>
      <c r="Q1432" s="330" t="str">
        <v>Confirmed</v>
      </c>
      <c r="R1432" s="330" t="str">
        <v>Closed Deal</v>
      </c>
      <c r="S1432" s="330" t="str">
        <v>NAP</v>
      </c>
      <c r="T1432" s="330" t="str">
        <v>SSH</v>
      </c>
      <c r="U1432" s="330" t="str">
        <v>NAP</v>
      </c>
      <c r="V1432" s="330">
        <v>1</v>
      </c>
      <c r="W1432" s="330">
        <v>151</v>
      </c>
      <c r="X1432" s="330" t="str">
        <v>S25-08</v>
      </c>
      <c r="Y1432" s="330">
        <v>186</v>
      </c>
      <c r="Z1432" s="330">
        <v>98</v>
      </c>
      <c r="AA1432" s="330">
        <v>88</v>
      </c>
      <c r="AB1432" s="16" t="str">
        <v>S25</v>
      </c>
    </row>
    <row r="1433" spans="1:28" x14ac:dyDescent="0.35">
      <c r="A1433" s="331">
        <v>45736</v>
      </c>
      <c r="B1433" s="330" t="str">
        <v>Searcharter</v>
      </c>
      <c r="C1433" s="330" t="str">
        <v>Distributor</v>
      </c>
      <c r="D1433" s="330" t="str">
        <v/>
      </c>
      <c r="E1433" s="330" t="str">
        <v>9V3FT</v>
      </c>
      <c r="F1433" s="330" t="str">
        <v>RT</v>
      </c>
      <c r="G1433" s="330" t="str">
        <v>Inbound</v>
      </c>
      <c r="H1433" s="330" t="str">
        <v>4S6005</v>
      </c>
      <c r="I1433" s="331" t="str">
        <v>SSH-NAP</v>
      </c>
      <c r="J1433" s="884">
        <v>45894</v>
      </c>
      <c r="K1433" s="330">
        <v>2</v>
      </c>
      <c r="L1433" s="330">
        <v>2</v>
      </c>
      <c r="M1433" s="330">
        <v>300</v>
      </c>
      <c r="N1433" s="330">
        <v>0</v>
      </c>
      <c r="O1433" s="330">
        <v>0</v>
      </c>
      <c r="P1433" s="330">
        <v>600</v>
      </c>
      <c r="Q1433" s="330" t="str">
        <v>Confirmed</v>
      </c>
      <c r="R1433" s="330" t="str">
        <v>Closed Deal</v>
      </c>
      <c r="S1433" s="330" t="str">
        <v>SSH</v>
      </c>
      <c r="T1433" s="330" t="str">
        <v>NAP</v>
      </c>
      <c r="U1433" s="330" t="str">
        <v>NAP</v>
      </c>
      <c r="V1433" s="330">
        <v>1</v>
      </c>
      <c r="W1433" s="330">
        <v>158</v>
      </c>
      <c r="X1433" s="330" t="str">
        <v>S25-08</v>
      </c>
      <c r="Y1433" s="330">
        <v>186</v>
      </c>
      <c r="Z1433" s="330">
        <v>138</v>
      </c>
      <c r="AA1433" s="330">
        <v>48</v>
      </c>
      <c r="AB1433" s="16" t="str">
        <v>S25</v>
      </c>
    </row>
    <row r="1434" spans="1:28" x14ac:dyDescent="0.35">
      <c r="A1434" s="331">
        <v>45737</v>
      </c>
      <c r="B1434" s="330" t="str">
        <v>Genius</v>
      </c>
      <c r="C1434" s="330" t="str">
        <v>Distributor</v>
      </c>
      <c r="D1434" s="330" t="str">
        <v/>
      </c>
      <c r="E1434" s="330" t="str">
        <v/>
      </c>
      <c r="F1434" s="330" t="str">
        <v>OW</v>
      </c>
      <c r="G1434" s="330" t="str">
        <v>Outbound</v>
      </c>
      <c r="H1434" s="330" t="str">
        <v>4S6003</v>
      </c>
      <c r="I1434" s="331" t="str">
        <v>SSH-BRI</v>
      </c>
      <c r="J1434" s="884">
        <v>45885</v>
      </c>
      <c r="K1434" s="330">
        <v>4</v>
      </c>
      <c r="L1434" s="330">
        <v>4</v>
      </c>
      <c r="M1434" s="330">
        <v>240</v>
      </c>
      <c r="N1434" s="330">
        <v>0</v>
      </c>
      <c r="O1434" s="330">
        <v>0</v>
      </c>
      <c r="P1434" s="330">
        <v>960</v>
      </c>
      <c r="Q1434" s="330" t="str">
        <v>Confirmed</v>
      </c>
      <c r="R1434" s="330" t="str">
        <v>Closed Deal</v>
      </c>
      <c r="S1434" s="330" t="str">
        <v>SSH</v>
      </c>
      <c r="T1434" s="330" t="str">
        <v>BRI</v>
      </c>
      <c r="U1434" s="330" t="str">
        <v>BRI</v>
      </c>
      <c r="V1434" s="330">
        <v>6</v>
      </c>
      <c r="W1434" s="330">
        <v>148</v>
      </c>
      <c r="X1434" s="330" t="str">
        <v>S25-01</v>
      </c>
      <c r="Y1434" s="330">
        <v>186</v>
      </c>
      <c r="Z1434" s="330">
        <v>268</v>
      </c>
      <c r="AA1434" s="330">
        <v>-82</v>
      </c>
      <c r="AB1434" s="16" t="str">
        <v>S25</v>
      </c>
    </row>
    <row r="1435" spans="1:28" x14ac:dyDescent="0.35">
      <c r="A1435" s="331">
        <v>45737</v>
      </c>
      <c r="B1435" s="330" t="str">
        <v>Genius</v>
      </c>
      <c r="C1435" s="330" t="str">
        <v>Distributor</v>
      </c>
      <c r="D1435" s="330" t="str">
        <v/>
      </c>
      <c r="E1435" s="330" t="str">
        <v/>
      </c>
      <c r="F1435" s="330" t="str">
        <v>OW</v>
      </c>
      <c r="G1435" s="330" t="str">
        <v>Outbound</v>
      </c>
      <c r="H1435" s="330" t="str">
        <v>4S6004</v>
      </c>
      <c r="I1435" s="331" t="str">
        <v>BRI-SSH</v>
      </c>
      <c r="J1435" s="884">
        <v>45878</v>
      </c>
      <c r="K1435" s="330">
        <v>4</v>
      </c>
      <c r="L1435" s="330">
        <v>4</v>
      </c>
      <c r="M1435" s="330">
        <v>240</v>
      </c>
      <c r="N1435" s="330">
        <v>0</v>
      </c>
      <c r="O1435" s="330">
        <v>0</v>
      </c>
      <c r="P1435" s="330">
        <v>960</v>
      </c>
      <c r="Q1435" s="330" t="str">
        <v>Confirmed</v>
      </c>
      <c r="R1435" s="330" t="str">
        <v>Closed Deal</v>
      </c>
      <c r="S1435" s="330" t="str">
        <v>BRI</v>
      </c>
      <c r="T1435" s="330" t="str">
        <v>SSH</v>
      </c>
      <c r="U1435" s="330" t="str">
        <v>BRI</v>
      </c>
      <c r="V1435" s="330">
        <v>6</v>
      </c>
      <c r="W1435" s="330">
        <v>141</v>
      </c>
      <c r="X1435" s="330" t="str">
        <v>S25-01</v>
      </c>
      <c r="Y1435" s="330">
        <v>186</v>
      </c>
      <c r="Z1435" s="330">
        <v>274</v>
      </c>
      <c r="AA1435" s="330">
        <v>-88</v>
      </c>
      <c r="AB1435" s="16" t="str">
        <v>S25</v>
      </c>
    </row>
    <row r="1436" spans="1:28" x14ac:dyDescent="0.35">
      <c r="A1436" s="331">
        <v>45737</v>
      </c>
      <c r="B1436" s="330" t="str">
        <v>Searcharter</v>
      </c>
      <c r="C1436" s="330" t="str">
        <v>Distributor</v>
      </c>
      <c r="D1436" s="330" t="str">
        <v/>
      </c>
      <c r="E1436" s="330" t="str">
        <v>VTT7G</v>
      </c>
      <c r="F1436" s="330" t="str">
        <v>RT</v>
      </c>
      <c r="G1436" s="330" t="str">
        <v>Outbound</v>
      </c>
      <c r="H1436" s="330" t="str">
        <v>4S6018</v>
      </c>
      <c r="I1436" s="331" t="str">
        <v>NAP-SSH</v>
      </c>
      <c r="J1436" s="884">
        <v>45772</v>
      </c>
      <c r="K1436" s="330">
        <v>2</v>
      </c>
      <c r="L1436" s="330">
        <v>2</v>
      </c>
      <c r="M1436" s="330">
        <v>210</v>
      </c>
      <c r="N1436" s="330">
        <v>0</v>
      </c>
      <c r="O1436" s="330">
        <v>0</v>
      </c>
      <c r="P1436" s="330">
        <v>420</v>
      </c>
      <c r="Q1436" s="330" t="str">
        <v>Confirmed</v>
      </c>
      <c r="R1436" s="330" t="str">
        <v>Closed Deal</v>
      </c>
      <c r="S1436" s="330" t="str">
        <v>NAP</v>
      </c>
      <c r="T1436" s="330" t="str">
        <v>SSH</v>
      </c>
      <c r="U1436" s="330" t="str">
        <v>NAP</v>
      </c>
      <c r="V1436" s="330">
        <v>5</v>
      </c>
      <c r="W1436" s="330">
        <v>35</v>
      </c>
      <c r="X1436" s="330" t="str">
        <v>E25-08</v>
      </c>
      <c r="Y1436" s="330">
        <v>186</v>
      </c>
      <c r="Z1436" s="330">
        <v>184</v>
      </c>
      <c r="AA1436" s="330">
        <v>2</v>
      </c>
      <c r="AB1436" s="16" t="str">
        <v>E25</v>
      </c>
    </row>
    <row r="1437" spans="1:28" x14ac:dyDescent="0.35">
      <c r="A1437" s="331">
        <v>45737</v>
      </c>
      <c r="B1437" s="330" t="str">
        <v>Searcharter</v>
      </c>
      <c r="C1437" s="330" t="str">
        <v>Distributor</v>
      </c>
      <c r="D1437" s="330" t="str">
        <v/>
      </c>
      <c r="E1437" s="330" t="str">
        <v>VTT7G</v>
      </c>
      <c r="F1437" s="330" t="str">
        <v>RT</v>
      </c>
      <c r="G1437" s="330" t="str">
        <v>Inbound</v>
      </c>
      <c r="H1437" s="330" t="str">
        <v>4S6017</v>
      </c>
      <c r="I1437" s="331" t="str">
        <v>SSH-NAP</v>
      </c>
      <c r="J1437" s="884">
        <v>45779</v>
      </c>
      <c r="K1437" s="330">
        <v>2</v>
      </c>
      <c r="L1437" s="330">
        <v>2</v>
      </c>
      <c r="M1437" s="330">
        <v>210</v>
      </c>
      <c r="N1437" s="330">
        <v>0</v>
      </c>
      <c r="O1437" s="330">
        <v>0</v>
      </c>
      <c r="P1437" s="330">
        <v>420</v>
      </c>
      <c r="Q1437" s="330" t="str">
        <v>Confirmed</v>
      </c>
      <c r="R1437" s="330" t="str">
        <v>Closed Deal</v>
      </c>
      <c r="S1437" s="330" t="str">
        <v>SSH</v>
      </c>
      <c r="T1437" s="330" t="str">
        <v>NAP</v>
      </c>
      <c r="U1437" s="330" t="str">
        <v>NAP</v>
      </c>
      <c r="V1437" s="330">
        <v>5</v>
      </c>
      <c r="W1437" s="330">
        <v>42</v>
      </c>
      <c r="X1437" s="330" t="str">
        <v>E25-08</v>
      </c>
      <c r="Y1437" s="330">
        <v>186</v>
      </c>
      <c r="Z1437" s="330">
        <v>189</v>
      </c>
      <c r="AA1437" s="330">
        <v>-3</v>
      </c>
      <c r="AB1437" s="16" t="str">
        <v>E25</v>
      </c>
    </row>
    <row r="1438" spans="1:28" x14ac:dyDescent="0.35">
      <c r="A1438" s="331">
        <v>45737</v>
      </c>
      <c r="B1438" s="330" t="str">
        <v>Searcharter</v>
      </c>
      <c r="C1438" s="330" t="str">
        <v>Distributor</v>
      </c>
      <c r="D1438" s="330" t="str">
        <v/>
      </c>
      <c r="E1438" s="330" t="str">
        <v>9TJ4F</v>
      </c>
      <c r="F1438" s="330" t="str">
        <v>OW</v>
      </c>
      <c r="G1438" s="330" t="str">
        <v>Outbound</v>
      </c>
      <c r="H1438" s="330" t="str">
        <v>NP8101</v>
      </c>
      <c r="I1438" s="331" t="str">
        <v>HRG-NAP</v>
      </c>
      <c r="J1438" s="884">
        <v>45887</v>
      </c>
      <c r="K1438" s="330">
        <v>1</v>
      </c>
      <c r="L1438" s="330">
        <v>1</v>
      </c>
      <c r="M1438" s="330">
        <v>240</v>
      </c>
      <c r="N1438" s="330">
        <v>0</v>
      </c>
      <c r="O1438" s="330">
        <v>0</v>
      </c>
      <c r="P1438" s="330">
        <v>240</v>
      </c>
      <c r="Q1438" s="330" t="str">
        <v>Confirmed</v>
      </c>
      <c r="R1438" s="330" t="str">
        <v>Closed Deal</v>
      </c>
      <c r="S1438" s="330" t="str">
        <v>HRG</v>
      </c>
      <c r="T1438" s="330" t="str">
        <v>NAP</v>
      </c>
      <c r="U1438" s="330" t="str">
        <v>NAP</v>
      </c>
      <c r="V1438" s="330">
        <v>1</v>
      </c>
      <c r="W1438" s="330">
        <v>150</v>
      </c>
      <c r="X1438" s="330" t="str">
        <v>S25-13</v>
      </c>
      <c r="Y1438" s="330">
        <v>176</v>
      </c>
      <c r="Z1438" s="330">
        <v>150</v>
      </c>
      <c r="AA1438" s="330">
        <v>26</v>
      </c>
      <c r="AB1438" s="16" t="str">
        <v>S25</v>
      </c>
    </row>
    <row r="1439" spans="1:28" x14ac:dyDescent="0.35">
      <c r="A1439" s="331">
        <v>45738</v>
      </c>
      <c r="B1439" s="330" t="str">
        <v>Searcharter</v>
      </c>
      <c r="C1439" s="330" t="str">
        <v>Distributor</v>
      </c>
      <c r="D1439" s="330" t="str">
        <v/>
      </c>
      <c r="E1439" s="330" t="str">
        <v>FV2CZ</v>
      </c>
      <c r="F1439" s="330" t="str">
        <v>RT</v>
      </c>
      <c r="G1439" s="330" t="str">
        <v>Outbound</v>
      </c>
      <c r="H1439" s="330" t="str">
        <v>4S6006</v>
      </c>
      <c r="I1439" s="331" t="str">
        <v>MXP-SSH</v>
      </c>
      <c r="J1439" s="884">
        <v>45772</v>
      </c>
      <c r="K1439" s="330">
        <v>4</v>
      </c>
      <c r="L1439" s="330">
        <v>4</v>
      </c>
      <c r="M1439" s="330">
        <v>225</v>
      </c>
      <c r="N1439" s="330">
        <v>0</v>
      </c>
      <c r="O1439" s="330">
        <v>0</v>
      </c>
      <c r="P1439" s="330">
        <v>900</v>
      </c>
      <c r="Q1439" s="330" t="str">
        <v>Confirmed</v>
      </c>
      <c r="R1439" s="330" t="str">
        <v>Closed Deal</v>
      </c>
      <c r="S1439" s="330" t="str">
        <v>MXP</v>
      </c>
      <c r="T1439" s="330" t="str">
        <v>SSH</v>
      </c>
      <c r="U1439" s="330" t="str">
        <v>MXP</v>
      </c>
      <c r="V1439" s="330">
        <v>5</v>
      </c>
      <c r="W1439" s="330">
        <v>34</v>
      </c>
      <c r="X1439" s="330" t="str">
        <v>E25-04</v>
      </c>
      <c r="Y1439" s="330">
        <v>186</v>
      </c>
      <c r="Z1439" s="330">
        <v>180</v>
      </c>
      <c r="AA1439" s="330">
        <v>6</v>
      </c>
      <c r="AB1439" s="16" t="str">
        <v>E25</v>
      </c>
    </row>
    <row r="1440" spans="1:28" x14ac:dyDescent="0.35">
      <c r="A1440" s="331">
        <v>45738</v>
      </c>
      <c r="B1440" s="330" t="str">
        <v>Searcharter</v>
      </c>
      <c r="C1440" s="330" t="str">
        <v>Distributor</v>
      </c>
      <c r="D1440" s="330" t="str">
        <v/>
      </c>
      <c r="E1440" s="330" t="str">
        <v>FV2CZ</v>
      </c>
      <c r="F1440" s="330" t="str">
        <v>RT</v>
      </c>
      <c r="G1440" s="330" t="str">
        <v>Inbound</v>
      </c>
      <c r="H1440" s="330" t="str">
        <v>4S6005</v>
      </c>
      <c r="I1440" s="331" t="str">
        <v>SSH-MXP</v>
      </c>
      <c r="J1440" s="884">
        <v>45779</v>
      </c>
      <c r="K1440" s="330">
        <v>4</v>
      </c>
      <c r="L1440" s="330">
        <v>4</v>
      </c>
      <c r="M1440" s="330">
        <v>225</v>
      </c>
      <c r="N1440" s="330">
        <v>0</v>
      </c>
      <c r="O1440" s="330">
        <v>0</v>
      </c>
      <c r="P1440" s="330">
        <v>900</v>
      </c>
      <c r="Q1440" s="330" t="str">
        <v>Confirmed</v>
      </c>
      <c r="R1440" s="330" t="str">
        <v>Closed Deal</v>
      </c>
      <c r="S1440" s="330" t="str">
        <v>SSH</v>
      </c>
      <c r="T1440" s="330" t="str">
        <v>MXP</v>
      </c>
      <c r="U1440" s="330" t="str">
        <v>MXP</v>
      </c>
      <c r="V1440" s="330">
        <v>5</v>
      </c>
      <c r="W1440" s="330">
        <v>41</v>
      </c>
      <c r="X1440" s="330" t="str">
        <v>E25-04</v>
      </c>
      <c r="Y1440" s="330">
        <v>186</v>
      </c>
      <c r="Z1440" s="330">
        <v>185</v>
      </c>
      <c r="AA1440" s="330">
        <v>1</v>
      </c>
      <c r="AB1440" s="16" t="str">
        <v>E25</v>
      </c>
    </row>
    <row r="1441" spans="1:28" x14ac:dyDescent="0.35">
      <c r="A1441" s="331">
        <v>45738</v>
      </c>
      <c r="B1441" s="330" t="str">
        <v>Searcharter</v>
      </c>
      <c r="C1441" s="330" t="str">
        <v>Distributor</v>
      </c>
      <c r="D1441" s="330" t="str">
        <v/>
      </c>
      <c r="E1441" s="330" t="str">
        <v>LGUAJ</v>
      </c>
      <c r="F1441" s="330" t="str">
        <v>RT</v>
      </c>
      <c r="G1441" s="330" t="str">
        <v>Outbound</v>
      </c>
      <c r="H1441" s="330" t="str">
        <v>4S6016</v>
      </c>
      <c r="I1441" s="331" t="str">
        <v>VRN-SSH</v>
      </c>
      <c r="J1441" s="884">
        <v>45773</v>
      </c>
      <c r="K1441" s="330">
        <v>3</v>
      </c>
      <c r="L1441" s="330">
        <v>3</v>
      </c>
      <c r="M1441" s="330">
        <v>250</v>
      </c>
      <c r="N1441" s="330">
        <v>0</v>
      </c>
      <c r="O1441" s="330">
        <v>0</v>
      </c>
      <c r="P1441" s="330">
        <v>750</v>
      </c>
      <c r="Q1441" s="330" t="str">
        <v>Confirmed</v>
      </c>
      <c r="R1441" s="330" t="str">
        <v>Closed Deal</v>
      </c>
      <c r="S1441" s="330" t="str">
        <v>VRN</v>
      </c>
      <c r="T1441" s="330" t="str">
        <v>SSH</v>
      </c>
      <c r="U1441" s="330" t="str">
        <v>VRN</v>
      </c>
      <c r="V1441" s="330">
        <v>6</v>
      </c>
      <c r="W1441" s="330">
        <v>35</v>
      </c>
      <c r="X1441" s="330" t="str">
        <v>E25-05B</v>
      </c>
      <c r="Y1441" s="330">
        <v>186</v>
      </c>
      <c r="Z1441" s="330">
        <v>148</v>
      </c>
      <c r="AA1441" s="330">
        <v>38</v>
      </c>
      <c r="AB1441" s="16" t="str">
        <v>E25</v>
      </c>
    </row>
    <row r="1442" spans="1:28" x14ac:dyDescent="0.35">
      <c r="A1442" s="331">
        <v>45738</v>
      </c>
      <c r="B1442" s="330" t="str">
        <v>Searcharter</v>
      </c>
      <c r="C1442" s="330" t="str">
        <v>Distributor</v>
      </c>
      <c r="D1442" s="330" t="str">
        <v/>
      </c>
      <c r="E1442" s="330" t="str">
        <v>LGUAJ</v>
      </c>
      <c r="F1442" s="330" t="str">
        <v>RT</v>
      </c>
      <c r="G1442" s="330" t="str">
        <v>Inbound</v>
      </c>
      <c r="H1442" s="330" t="str">
        <v>4S6015</v>
      </c>
      <c r="I1442" s="331" t="str">
        <v>SSH-VRN</v>
      </c>
      <c r="J1442" s="884">
        <v>45780</v>
      </c>
      <c r="K1442" s="330">
        <v>3</v>
      </c>
      <c r="L1442" s="330">
        <v>3</v>
      </c>
      <c r="M1442" s="330">
        <v>250</v>
      </c>
      <c r="N1442" s="330">
        <v>0</v>
      </c>
      <c r="O1442" s="330">
        <v>0</v>
      </c>
      <c r="P1442" s="330">
        <v>750</v>
      </c>
      <c r="Q1442" s="330" t="str">
        <v>Confirmed</v>
      </c>
      <c r="R1442" s="330" t="str">
        <v>Closed Deal</v>
      </c>
      <c r="S1442" s="330" t="str">
        <v>SSH</v>
      </c>
      <c r="T1442" s="330" t="str">
        <v>VRN</v>
      </c>
      <c r="U1442" s="330" t="str">
        <v>VRN</v>
      </c>
      <c r="V1442" s="330">
        <v>6</v>
      </c>
      <c r="W1442" s="330">
        <v>42</v>
      </c>
      <c r="X1442" s="330" t="str">
        <v>E25-05B</v>
      </c>
      <c r="Y1442" s="330">
        <v>186</v>
      </c>
      <c r="Z1442" s="330">
        <v>181</v>
      </c>
      <c r="AA1442" s="330">
        <v>5</v>
      </c>
      <c r="AB1442" s="16" t="str">
        <v>E25</v>
      </c>
    </row>
    <row r="1443" spans="1:28" x14ac:dyDescent="0.35">
      <c r="A1443" s="331">
        <v>45738</v>
      </c>
      <c r="B1443" s="330" t="str">
        <v>Searcharter</v>
      </c>
      <c r="C1443" s="330" t="str">
        <v>Distributor</v>
      </c>
      <c r="D1443" s="330" t="str">
        <v/>
      </c>
      <c r="E1443" s="330" t="str">
        <v>2E6EV</v>
      </c>
      <c r="F1443" s="330" t="str">
        <v>OW</v>
      </c>
      <c r="G1443" s="330" t="str">
        <v>Outbound</v>
      </c>
      <c r="H1443" s="330" t="str">
        <v>4S6005</v>
      </c>
      <c r="I1443" s="331" t="str">
        <v>SSH-NAP</v>
      </c>
      <c r="J1443" s="884">
        <v>45894</v>
      </c>
      <c r="K1443" s="330">
        <v>2</v>
      </c>
      <c r="L1443" s="330">
        <v>2</v>
      </c>
      <c r="M1443" s="330">
        <v>320</v>
      </c>
      <c r="N1443" s="330">
        <v>0</v>
      </c>
      <c r="O1443" s="330">
        <v>0</v>
      </c>
      <c r="P1443" s="330">
        <v>640</v>
      </c>
      <c r="Q1443" s="330" t="str">
        <v>Confirmed</v>
      </c>
      <c r="R1443" s="330" t="str">
        <v>Closed Deal</v>
      </c>
      <c r="S1443" s="330" t="str">
        <v>SSH</v>
      </c>
      <c r="T1443" s="330" t="str">
        <v>NAP</v>
      </c>
      <c r="U1443" s="330" t="str">
        <v>NAP</v>
      </c>
      <c r="V1443" s="330">
        <v>1</v>
      </c>
      <c r="W1443" s="330">
        <v>156</v>
      </c>
      <c r="X1443" s="330" t="str">
        <v>S25-08</v>
      </c>
      <c r="Y1443" s="330">
        <v>186</v>
      </c>
      <c r="Z1443" s="330">
        <v>138</v>
      </c>
      <c r="AA1443" s="330">
        <v>48</v>
      </c>
      <c r="AB1443" s="16" t="str">
        <v>S25</v>
      </c>
    </row>
    <row r="1444" spans="1:28" x14ac:dyDescent="0.35">
      <c r="A1444" s="331">
        <v>45739</v>
      </c>
      <c r="B1444" s="330" t="str">
        <v>Searcharter</v>
      </c>
      <c r="C1444" s="330" t="str">
        <v>Distributor</v>
      </c>
      <c r="D1444" s="330" t="str">
        <v/>
      </c>
      <c r="E1444" s="330" t="str">
        <v>PDYG6</v>
      </c>
      <c r="F1444" s="330" t="str">
        <v>OW</v>
      </c>
      <c r="G1444" s="330" t="str">
        <v>Outbound</v>
      </c>
      <c r="H1444" s="330" t="str">
        <v>4S6005</v>
      </c>
      <c r="I1444" s="331" t="str">
        <v>SSH-MXP</v>
      </c>
      <c r="J1444" s="884">
        <v>45779</v>
      </c>
      <c r="K1444" s="330">
        <v>2</v>
      </c>
      <c r="L1444" s="330">
        <v>2</v>
      </c>
      <c r="M1444" s="330">
        <v>250</v>
      </c>
      <c r="N1444" s="330">
        <v>0</v>
      </c>
      <c r="O1444" s="330">
        <v>0</v>
      </c>
      <c r="P1444" s="330">
        <v>500</v>
      </c>
      <c r="Q1444" s="330" t="str">
        <v>Confirmed</v>
      </c>
      <c r="R1444" s="330" t="str">
        <v>Closed Deal</v>
      </c>
      <c r="S1444" s="330" t="str">
        <v>SSH</v>
      </c>
      <c r="T1444" s="330" t="str">
        <v>MXP</v>
      </c>
      <c r="U1444" s="330" t="str">
        <v>MXP</v>
      </c>
      <c r="V1444" s="330">
        <v>5</v>
      </c>
      <c r="W1444" s="330">
        <v>40</v>
      </c>
      <c r="X1444" s="330" t="str">
        <v>E25-04</v>
      </c>
      <c r="Y1444" s="330">
        <v>186</v>
      </c>
      <c r="Z1444" s="330">
        <v>185</v>
      </c>
      <c r="AA1444" s="330">
        <v>1</v>
      </c>
      <c r="AB1444" s="16" t="str">
        <v>E25</v>
      </c>
    </row>
    <row r="1445" spans="1:28" x14ac:dyDescent="0.35">
      <c r="A1445" s="331">
        <v>45739</v>
      </c>
      <c r="B1445" s="330" t="str">
        <v>Searcharter</v>
      </c>
      <c r="C1445" s="330" t="str">
        <v>Distributor</v>
      </c>
      <c r="D1445" s="330" t="str">
        <v/>
      </c>
      <c r="E1445" s="330" t="str">
        <v>3Y3GF</v>
      </c>
      <c r="F1445" s="330" t="str">
        <v>OW</v>
      </c>
      <c r="G1445" s="330" t="str">
        <v>Outbound</v>
      </c>
      <c r="H1445" s="330" t="str">
        <v>4S6006</v>
      </c>
      <c r="I1445" s="331" t="str">
        <v>NAP-SSH</v>
      </c>
      <c r="J1445" s="884">
        <v>45887</v>
      </c>
      <c r="K1445" s="330">
        <v>2</v>
      </c>
      <c r="L1445" s="330">
        <v>2</v>
      </c>
      <c r="M1445" s="330">
        <v>280</v>
      </c>
      <c r="N1445" s="330">
        <v>0</v>
      </c>
      <c r="O1445" s="330">
        <v>0</v>
      </c>
      <c r="P1445" s="330">
        <v>560</v>
      </c>
      <c r="Q1445" s="330" t="str">
        <v>Confirmed</v>
      </c>
      <c r="R1445" s="330" t="str">
        <v>Closed Deal</v>
      </c>
      <c r="S1445" s="330" t="str">
        <v>NAP</v>
      </c>
      <c r="T1445" s="330" t="str">
        <v>SSH</v>
      </c>
      <c r="U1445" s="330" t="str">
        <v>NAP</v>
      </c>
      <c r="V1445" s="330">
        <v>1</v>
      </c>
      <c r="W1445" s="330">
        <v>148</v>
      </c>
      <c r="X1445" s="330" t="str">
        <v>S25-08</v>
      </c>
      <c r="Y1445" s="330">
        <v>186</v>
      </c>
      <c r="Z1445" s="330">
        <v>98</v>
      </c>
      <c r="AA1445" s="330">
        <v>88</v>
      </c>
      <c r="AB1445" s="16" t="str">
        <v>S25</v>
      </c>
    </row>
    <row r="1446" spans="1:28" x14ac:dyDescent="0.35">
      <c r="A1446" s="331">
        <v>45739</v>
      </c>
      <c r="B1446" s="330" t="str">
        <v>Searcharter</v>
      </c>
      <c r="C1446" s="330" t="str">
        <v>Distributor</v>
      </c>
      <c r="D1446" s="330" t="str">
        <v/>
      </c>
      <c r="E1446" s="330" t="str">
        <v>YFJJZ</v>
      </c>
      <c r="F1446" s="330" t="str">
        <v>OW</v>
      </c>
      <c r="G1446" s="330" t="str">
        <v>Outbound</v>
      </c>
      <c r="H1446" s="330" t="str">
        <v>4S6006</v>
      </c>
      <c r="I1446" s="331" t="str">
        <v>NAP-SSH</v>
      </c>
      <c r="J1446" s="884">
        <v>45866</v>
      </c>
      <c r="K1446" s="330">
        <v>4</v>
      </c>
      <c r="L1446" s="330">
        <v>4</v>
      </c>
      <c r="M1446" s="330">
        <v>220</v>
      </c>
      <c r="N1446" s="330">
        <v>0</v>
      </c>
      <c r="O1446" s="330">
        <v>0</v>
      </c>
      <c r="P1446" s="330">
        <v>880</v>
      </c>
      <c r="Q1446" s="330" t="str">
        <v>Confirmed</v>
      </c>
      <c r="R1446" s="330" t="str">
        <v>Closed Deal</v>
      </c>
      <c r="S1446" s="330" t="str">
        <v>NAP</v>
      </c>
      <c r="T1446" s="330" t="str">
        <v>SSH</v>
      </c>
      <c r="U1446" s="330" t="str">
        <v>NAP</v>
      </c>
      <c r="V1446" s="330">
        <v>1</v>
      </c>
      <c r="W1446" s="330">
        <v>127</v>
      </c>
      <c r="X1446" s="330" t="str">
        <v>S25-08</v>
      </c>
      <c r="Y1446" s="330">
        <v>186</v>
      </c>
      <c r="Z1446" s="330">
        <v>16</v>
      </c>
      <c r="AA1446" s="330">
        <v>170</v>
      </c>
      <c r="AB1446" s="16" t="str">
        <v>S25</v>
      </c>
    </row>
    <row r="1447" spans="1:28" x14ac:dyDescent="0.35">
      <c r="A1447" s="331">
        <v>45739</v>
      </c>
      <c r="B1447" s="330" t="str">
        <v>Searcharter</v>
      </c>
      <c r="C1447" s="330" t="str">
        <v>Distributor</v>
      </c>
      <c r="D1447" s="330" t="str">
        <v/>
      </c>
      <c r="E1447" s="330" t="str">
        <v>JHUH2</v>
      </c>
      <c r="F1447" s="330" t="str">
        <v>OW</v>
      </c>
      <c r="G1447" s="330" t="str">
        <v>Outbound</v>
      </c>
      <c r="H1447" s="330" t="str">
        <v>4S6006</v>
      </c>
      <c r="I1447" s="331" t="str">
        <v>NAP-SSH</v>
      </c>
      <c r="J1447" s="884">
        <v>45887</v>
      </c>
      <c r="K1447" s="330">
        <v>2</v>
      </c>
      <c r="L1447" s="330">
        <v>2</v>
      </c>
      <c r="M1447" s="330">
        <v>280</v>
      </c>
      <c r="N1447" s="330">
        <v>0</v>
      </c>
      <c r="O1447" s="330">
        <v>0</v>
      </c>
      <c r="P1447" s="330">
        <v>560</v>
      </c>
      <c r="Q1447" s="330" t="str">
        <v>Confirmed</v>
      </c>
      <c r="R1447" s="330" t="str">
        <v>Closed Deal</v>
      </c>
      <c r="S1447" s="330" t="str">
        <v>NAP</v>
      </c>
      <c r="T1447" s="330" t="str">
        <v>SSH</v>
      </c>
      <c r="U1447" s="330" t="str">
        <v>NAP</v>
      </c>
      <c r="V1447" s="330">
        <v>1</v>
      </c>
      <c r="W1447" s="330">
        <v>148</v>
      </c>
      <c r="X1447" s="330" t="str">
        <v>S25-08</v>
      </c>
      <c r="Y1447" s="330">
        <v>186</v>
      </c>
      <c r="Z1447" s="330">
        <v>98</v>
      </c>
      <c r="AA1447" s="330">
        <v>88</v>
      </c>
      <c r="AB1447" s="16" t="str">
        <v>S25</v>
      </c>
    </row>
    <row r="1448" spans="1:28" x14ac:dyDescent="0.35">
      <c r="A1448" s="331">
        <v>45739</v>
      </c>
      <c r="B1448" s="330" t="str">
        <v>Searcharter</v>
      </c>
      <c r="C1448" s="330" t="str">
        <v>Distributor</v>
      </c>
      <c r="D1448" s="330" t="str">
        <v/>
      </c>
      <c r="E1448" s="330" t="str">
        <v>CNYFV</v>
      </c>
      <c r="F1448" s="330" t="str">
        <v>RT</v>
      </c>
      <c r="G1448" s="330" t="str">
        <v>Outbound</v>
      </c>
      <c r="H1448" s="330" t="str">
        <v>4S6016</v>
      </c>
      <c r="I1448" s="331" t="str">
        <v>VRN-SSH</v>
      </c>
      <c r="J1448" s="884">
        <v>45773</v>
      </c>
      <c r="K1448" s="330">
        <v>2</v>
      </c>
      <c r="L1448" s="330">
        <v>2</v>
      </c>
      <c r="M1448" s="330">
        <v>250</v>
      </c>
      <c r="N1448" s="330">
        <v>0</v>
      </c>
      <c r="O1448" s="330">
        <v>0</v>
      </c>
      <c r="P1448" s="330">
        <v>500</v>
      </c>
      <c r="Q1448" s="330" t="str">
        <v>Confirmed</v>
      </c>
      <c r="R1448" s="330" t="str">
        <v>Closed Deal</v>
      </c>
      <c r="S1448" s="330" t="str">
        <v>VRN</v>
      </c>
      <c r="T1448" s="330" t="str">
        <v>SSH</v>
      </c>
      <c r="U1448" s="330" t="str">
        <v>VRN</v>
      </c>
      <c r="V1448" s="330">
        <v>6</v>
      </c>
      <c r="W1448" s="330">
        <v>34</v>
      </c>
      <c r="X1448" s="330" t="str">
        <v>E25-05B</v>
      </c>
      <c r="Y1448" s="330">
        <v>186</v>
      </c>
      <c r="Z1448" s="330">
        <v>148</v>
      </c>
      <c r="AA1448" s="330">
        <v>38</v>
      </c>
      <c r="AB1448" s="16" t="str">
        <v>E25</v>
      </c>
    </row>
    <row r="1449" spans="1:28" x14ac:dyDescent="0.35">
      <c r="A1449" s="331">
        <v>45739</v>
      </c>
      <c r="B1449" s="330" t="str">
        <v>Searcharter</v>
      </c>
      <c r="C1449" s="330" t="str">
        <v>Distributor</v>
      </c>
      <c r="D1449" s="330" t="str">
        <v/>
      </c>
      <c r="E1449" s="330" t="str">
        <v>CNYFV</v>
      </c>
      <c r="F1449" s="330" t="str">
        <v>RT</v>
      </c>
      <c r="G1449" s="330" t="str">
        <v>Inbound</v>
      </c>
      <c r="H1449" s="330" t="str">
        <v>4S6015</v>
      </c>
      <c r="I1449" s="331" t="str">
        <v>SSH-VRN</v>
      </c>
      <c r="J1449" s="884">
        <v>45780</v>
      </c>
      <c r="K1449" s="330">
        <v>2</v>
      </c>
      <c r="L1449" s="330">
        <v>2</v>
      </c>
      <c r="M1449" s="330">
        <v>250</v>
      </c>
      <c r="N1449" s="330">
        <v>0</v>
      </c>
      <c r="O1449" s="330">
        <v>0</v>
      </c>
      <c r="P1449" s="330">
        <v>500</v>
      </c>
      <c r="Q1449" s="330" t="str">
        <v>Confirmed</v>
      </c>
      <c r="R1449" s="330" t="str">
        <v>Closed Deal</v>
      </c>
      <c r="S1449" s="330" t="str">
        <v>SSH</v>
      </c>
      <c r="T1449" s="330" t="str">
        <v>VRN</v>
      </c>
      <c r="U1449" s="330" t="str">
        <v>VRN</v>
      </c>
      <c r="V1449" s="330">
        <v>6</v>
      </c>
      <c r="W1449" s="330">
        <v>41</v>
      </c>
      <c r="X1449" s="330" t="str">
        <v>E25-05B</v>
      </c>
      <c r="Y1449" s="330">
        <v>186</v>
      </c>
      <c r="Z1449" s="330">
        <v>181</v>
      </c>
      <c r="AA1449" s="330">
        <v>5</v>
      </c>
      <c r="AB1449" s="16" t="str">
        <v>E25</v>
      </c>
    </row>
    <row r="1450" spans="1:28" x14ac:dyDescent="0.35">
      <c r="A1450" s="331">
        <v>45738</v>
      </c>
      <c r="B1450" s="330" t="str">
        <v>Citizen Plane</v>
      </c>
      <c r="C1450" s="330" t="str">
        <v>Distributor</v>
      </c>
      <c r="D1450" s="330" t="str">
        <v/>
      </c>
      <c r="E1450" s="330" t="str">
        <v>CPBG86</v>
      </c>
      <c r="F1450" s="330" t="str">
        <v>OW</v>
      </c>
      <c r="G1450" s="330" t="str">
        <v>Outbound</v>
      </c>
      <c r="H1450" s="330" t="str">
        <v>4S6005</v>
      </c>
      <c r="I1450" s="331" t="str">
        <v>SSH-MXP</v>
      </c>
      <c r="J1450" s="884">
        <v>45779</v>
      </c>
      <c r="K1450" s="330">
        <v>1</v>
      </c>
      <c r="L1450" s="330">
        <v>1</v>
      </c>
      <c r="M1450" s="330">
        <v>250</v>
      </c>
      <c r="N1450" s="330">
        <v>0</v>
      </c>
      <c r="O1450" s="330">
        <v>0</v>
      </c>
      <c r="P1450" s="330">
        <v>250</v>
      </c>
      <c r="Q1450" s="330" t="str">
        <v>Confirmed</v>
      </c>
      <c r="R1450" s="330" t="str">
        <v>Closed Deal</v>
      </c>
      <c r="S1450" s="330" t="str">
        <v>SSH</v>
      </c>
      <c r="T1450" s="330" t="str">
        <v>MXP</v>
      </c>
      <c r="U1450" s="330" t="str">
        <v>MXP</v>
      </c>
      <c r="V1450" s="330">
        <v>5</v>
      </c>
      <c r="W1450" s="330">
        <v>41</v>
      </c>
      <c r="X1450" s="330" t="str">
        <v>E25-04</v>
      </c>
      <c r="Y1450" s="330">
        <v>186</v>
      </c>
      <c r="Z1450" s="330">
        <v>185</v>
      </c>
      <c r="AA1450" s="330">
        <v>1</v>
      </c>
      <c r="AB1450" s="16" t="str">
        <v>E25</v>
      </c>
    </row>
    <row r="1451" spans="1:28" x14ac:dyDescent="0.35">
      <c r="A1451" s="331">
        <v>45738</v>
      </c>
      <c r="B1451" s="330" t="str">
        <v>Citizen Plane</v>
      </c>
      <c r="C1451" s="330" t="str">
        <v>Distributor</v>
      </c>
      <c r="D1451" s="330" t="str">
        <v/>
      </c>
      <c r="E1451" s="330" t="str">
        <v>CPBG86</v>
      </c>
      <c r="F1451" s="330" t="str">
        <v>OW</v>
      </c>
      <c r="G1451" s="330" t="str">
        <v>Outbound</v>
      </c>
      <c r="H1451" s="330" t="str">
        <v>4S6005</v>
      </c>
      <c r="I1451" s="331" t="str">
        <v>SSH-MXP</v>
      </c>
      <c r="J1451" s="884">
        <v>45779</v>
      </c>
      <c r="K1451" s="330">
        <v>1</v>
      </c>
      <c r="L1451" s="330">
        <v>1</v>
      </c>
      <c r="M1451" s="330">
        <v>250</v>
      </c>
      <c r="N1451" s="330">
        <v>0</v>
      </c>
      <c r="O1451" s="330">
        <v>0</v>
      </c>
      <c r="P1451" s="330">
        <v>250</v>
      </c>
      <c r="Q1451" s="330" t="str">
        <v>Confirmed</v>
      </c>
      <c r="R1451" s="330" t="str">
        <v>Closed Deal</v>
      </c>
      <c r="S1451" s="330" t="str">
        <v>SSH</v>
      </c>
      <c r="T1451" s="330" t="str">
        <v>MXP</v>
      </c>
      <c r="U1451" s="330" t="str">
        <v>MXP</v>
      </c>
      <c r="V1451" s="330">
        <v>5</v>
      </c>
      <c r="W1451" s="330">
        <v>41</v>
      </c>
      <c r="X1451" s="330" t="str">
        <v>E25-04</v>
      </c>
      <c r="Y1451" s="330">
        <v>186</v>
      </c>
      <c r="Z1451" s="330">
        <v>185</v>
      </c>
      <c r="AA1451" s="330">
        <v>1</v>
      </c>
      <c r="AB1451" s="16" t="str">
        <v>E25</v>
      </c>
    </row>
    <row r="1452" spans="1:28" x14ac:dyDescent="0.35">
      <c r="A1452" s="331">
        <v>45738</v>
      </c>
      <c r="B1452" s="330" t="str">
        <v>Citizen Plane</v>
      </c>
      <c r="C1452" s="330" t="str">
        <v>Distributor</v>
      </c>
      <c r="D1452" s="330" t="str">
        <v/>
      </c>
      <c r="E1452" s="330" t="str">
        <v>CP8TEU</v>
      </c>
      <c r="F1452" s="330" t="str">
        <v>OW</v>
      </c>
      <c r="G1452" s="330" t="str">
        <v>Outbound</v>
      </c>
      <c r="H1452" s="330" t="str">
        <v>4S6005</v>
      </c>
      <c r="I1452" s="331" t="str">
        <v>SSH-MXP</v>
      </c>
      <c r="J1452" s="884">
        <v>45779</v>
      </c>
      <c r="K1452" s="330">
        <v>1</v>
      </c>
      <c r="L1452" s="330">
        <v>1</v>
      </c>
      <c r="M1452" s="330">
        <v>250</v>
      </c>
      <c r="N1452" s="330">
        <v>0</v>
      </c>
      <c r="O1452" s="330">
        <v>0</v>
      </c>
      <c r="P1452" s="330">
        <v>250</v>
      </c>
      <c r="Q1452" s="330" t="str">
        <v>Confirmed</v>
      </c>
      <c r="R1452" s="330" t="str">
        <v>Closed Deal</v>
      </c>
      <c r="S1452" s="330" t="str">
        <v>SSH</v>
      </c>
      <c r="T1452" s="330" t="str">
        <v>MXP</v>
      </c>
      <c r="U1452" s="330" t="str">
        <v>MXP</v>
      </c>
      <c r="V1452" s="330">
        <v>5</v>
      </c>
      <c r="W1452" s="330">
        <v>41</v>
      </c>
      <c r="X1452" s="330" t="str">
        <v>E25-04</v>
      </c>
      <c r="Y1452" s="330">
        <v>186</v>
      </c>
      <c r="Z1452" s="330">
        <v>185</v>
      </c>
      <c r="AA1452" s="330">
        <v>1</v>
      </c>
      <c r="AB1452" s="16" t="str">
        <v>E25</v>
      </c>
    </row>
    <row r="1453" spans="1:28" x14ac:dyDescent="0.35">
      <c r="A1453" s="331">
        <v>45738</v>
      </c>
      <c r="B1453" s="330" t="str">
        <v>Citizen Plane</v>
      </c>
      <c r="C1453" s="330" t="str">
        <v>Distributor</v>
      </c>
      <c r="D1453" s="330" t="str">
        <v/>
      </c>
      <c r="E1453" s="330" t="str">
        <v>CP8TEU</v>
      </c>
      <c r="F1453" s="330" t="str">
        <v>OW</v>
      </c>
      <c r="G1453" s="330" t="str">
        <v>Outbound</v>
      </c>
      <c r="H1453" s="330" t="str">
        <v>4S6005</v>
      </c>
      <c r="I1453" s="331" t="str">
        <v>SSH-MXP</v>
      </c>
      <c r="J1453" s="884">
        <v>45779</v>
      </c>
      <c r="K1453" s="330">
        <v>1</v>
      </c>
      <c r="L1453" s="330">
        <v>1</v>
      </c>
      <c r="M1453" s="330">
        <v>250</v>
      </c>
      <c r="N1453" s="330">
        <v>0</v>
      </c>
      <c r="O1453" s="330">
        <v>0</v>
      </c>
      <c r="P1453" s="330">
        <v>250</v>
      </c>
      <c r="Q1453" s="330" t="str">
        <v>Confirmed</v>
      </c>
      <c r="R1453" s="330" t="str">
        <v>Closed Deal</v>
      </c>
      <c r="S1453" s="330" t="str">
        <v>SSH</v>
      </c>
      <c r="T1453" s="330" t="str">
        <v>MXP</v>
      </c>
      <c r="U1453" s="330" t="str">
        <v>MXP</v>
      </c>
      <c r="V1453" s="330">
        <v>5</v>
      </c>
      <c r="W1453" s="330">
        <v>41</v>
      </c>
      <c r="X1453" s="330" t="str">
        <v>E25-04</v>
      </c>
      <c r="Y1453" s="330">
        <v>186</v>
      </c>
      <c r="Z1453" s="330">
        <v>185</v>
      </c>
      <c r="AA1453" s="330">
        <v>1</v>
      </c>
      <c r="AB1453" s="16" t="str">
        <v>E25</v>
      </c>
    </row>
    <row r="1454" spans="1:28" x14ac:dyDescent="0.35">
      <c r="A1454" s="331">
        <v>45738</v>
      </c>
      <c r="B1454" s="330" t="str">
        <v>Citizen Plane</v>
      </c>
      <c r="C1454" s="330" t="str">
        <v>Distributor</v>
      </c>
      <c r="D1454" s="330" t="str">
        <v/>
      </c>
      <c r="E1454" s="330" t="str">
        <v>CP8TEU</v>
      </c>
      <c r="F1454" s="330" t="str">
        <v>OW</v>
      </c>
      <c r="G1454" s="330" t="str">
        <v>Outbound</v>
      </c>
      <c r="H1454" s="330" t="str">
        <v>4S6005</v>
      </c>
      <c r="I1454" s="331" t="str">
        <v>SSH-MXP</v>
      </c>
      <c r="J1454" s="884">
        <v>45779</v>
      </c>
      <c r="K1454" s="330">
        <v>1</v>
      </c>
      <c r="L1454" s="330">
        <v>1</v>
      </c>
      <c r="M1454" s="330">
        <v>250</v>
      </c>
      <c r="N1454" s="330">
        <v>0</v>
      </c>
      <c r="O1454" s="330">
        <v>0</v>
      </c>
      <c r="P1454" s="330">
        <v>250</v>
      </c>
      <c r="Q1454" s="330" t="str">
        <v>Confirmed</v>
      </c>
      <c r="R1454" s="330" t="str">
        <v>Closed Deal</v>
      </c>
      <c r="S1454" s="330" t="str">
        <v>SSH</v>
      </c>
      <c r="T1454" s="330" t="str">
        <v>MXP</v>
      </c>
      <c r="U1454" s="330" t="str">
        <v>MXP</v>
      </c>
      <c r="V1454" s="330">
        <v>5</v>
      </c>
      <c r="W1454" s="330">
        <v>41</v>
      </c>
      <c r="X1454" s="330" t="str">
        <v>E25-04</v>
      </c>
      <c r="Y1454" s="330">
        <v>186</v>
      </c>
      <c r="Z1454" s="330">
        <v>185</v>
      </c>
      <c r="AA1454" s="330">
        <v>1</v>
      </c>
      <c r="AB1454" s="16" t="str">
        <v>E25</v>
      </c>
    </row>
    <row r="1455" spans="1:28" x14ac:dyDescent="0.35">
      <c r="A1455" s="331">
        <v>45738</v>
      </c>
      <c r="B1455" s="330" t="str">
        <v>Citizen Plane</v>
      </c>
      <c r="C1455" s="330" t="str">
        <v>Distributor</v>
      </c>
      <c r="D1455" s="330" t="str">
        <v/>
      </c>
      <c r="E1455" s="330" t="str">
        <v>CP8TEU</v>
      </c>
      <c r="F1455" s="330" t="str">
        <v>OW</v>
      </c>
      <c r="G1455" s="330" t="str">
        <v>Outbound</v>
      </c>
      <c r="H1455" s="330" t="str">
        <v>4S6005</v>
      </c>
      <c r="I1455" s="331" t="str">
        <v>SSH-MXP</v>
      </c>
      <c r="J1455" s="884">
        <v>45779</v>
      </c>
      <c r="K1455" s="330">
        <v>1</v>
      </c>
      <c r="L1455" s="330">
        <v>1</v>
      </c>
      <c r="M1455" s="330">
        <v>250</v>
      </c>
      <c r="N1455" s="330">
        <v>0</v>
      </c>
      <c r="O1455" s="330">
        <v>0</v>
      </c>
      <c r="P1455" s="330">
        <v>250</v>
      </c>
      <c r="Q1455" s="330" t="str">
        <v>Confirmed</v>
      </c>
      <c r="R1455" s="330" t="str">
        <v>Closed Deal</v>
      </c>
      <c r="S1455" s="330" t="str">
        <v>SSH</v>
      </c>
      <c r="T1455" s="330" t="str">
        <v>MXP</v>
      </c>
      <c r="U1455" s="330" t="str">
        <v>MXP</v>
      </c>
      <c r="V1455" s="330">
        <v>5</v>
      </c>
      <c r="W1455" s="330">
        <v>41</v>
      </c>
      <c r="X1455" s="330" t="str">
        <v>E25-04</v>
      </c>
      <c r="Y1455" s="330">
        <v>186</v>
      </c>
      <c r="Z1455" s="330">
        <v>185</v>
      </c>
      <c r="AA1455" s="330">
        <v>1</v>
      </c>
      <c r="AB1455" s="16" t="str">
        <v>E25</v>
      </c>
    </row>
    <row r="1456" spans="1:28" x14ac:dyDescent="0.35">
      <c r="A1456" s="331">
        <v>45738</v>
      </c>
      <c r="B1456" s="330" t="str">
        <v>Citizen Plane</v>
      </c>
      <c r="C1456" s="330" t="str">
        <v>Distributor</v>
      </c>
      <c r="D1456" s="330" t="str">
        <v/>
      </c>
      <c r="E1456" s="330" t="str">
        <v>CPODQC</v>
      </c>
      <c r="F1456" s="330" t="str">
        <v>OW</v>
      </c>
      <c r="G1456" s="330" t="str">
        <v>Outbound</v>
      </c>
      <c r="H1456" s="330" t="str">
        <v>4S6005</v>
      </c>
      <c r="I1456" s="331" t="str">
        <v>SSH-MXP</v>
      </c>
      <c r="J1456" s="884">
        <v>45779</v>
      </c>
      <c r="K1456" s="330">
        <v>1</v>
      </c>
      <c r="L1456" s="330">
        <v>1</v>
      </c>
      <c r="M1456" s="330">
        <v>250</v>
      </c>
      <c r="N1456" s="330">
        <v>0</v>
      </c>
      <c r="O1456" s="330">
        <v>0</v>
      </c>
      <c r="P1456" s="330">
        <v>250</v>
      </c>
      <c r="Q1456" s="330" t="str">
        <v>Confirmed</v>
      </c>
      <c r="R1456" s="330" t="str">
        <v>Closed Deal</v>
      </c>
      <c r="S1456" s="330" t="str">
        <v>SSH</v>
      </c>
      <c r="T1456" s="330" t="str">
        <v>MXP</v>
      </c>
      <c r="U1456" s="330" t="str">
        <v>MXP</v>
      </c>
      <c r="V1456" s="330">
        <v>5</v>
      </c>
      <c r="W1456" s="330">
        <v>41</v>
      </c>
      <c r="X1456" s="330" t="str">
        <v>E25-04</v>
      </c>
      <c r="Y1456" s="330">
        <v>186</v>
      </c>
      <c r="Z1456" s="330">
        <v>185</v>
      </c>
      <c r="AA1456" s="330">
        <v>1</v>
      </c>
      <c r="AB1456" s="16" t="str">
        <v>E25</v>
      </c>
    </row>
    <row r="1457" spans="1:28" x14ac:dyDescent="0.35">
      <c r="A1457" s="331">
        <v>45738</v>
      </c>
      <c r="B1457" s="330" t="str">
        <v>Citizen Plane</v>
      </c>
      <c r="C1457" s="330" t="str">
        <v>Distributor</v>
      </c>
      <c r="D1457" s="330" t="str">
        <v/>
      </c>
      <c r="E1457" s="330" t="str">
        <v>CPODQC</v>
      </c>
      <c r="F1457" s="330" t="str">
        <v>OW</v>
      </c>
      <c r="G1457" s="330" t="str">
        <v>Outbound</v>
      </c>
      <c r="H1457" s="330" t="str">
        <v>4S6005</v>
      </c>
      <c r="I1457" s="331" t="str">
        <v>SSH-MXP</v>
      </c>
      <c r="J1457" s="884">
        <v>45779</v>
      </c>
      <c r="K1457" s="330">
        <v>1</v>
      </c>
      <c r="L1457" s="330">
        <v>1</v>
      </c>
      <c r="M1457" s="330">
        <v>250</v>
      </c>
      <c r="N1457" s="330">
        <v>0</v>
      </c>
      <c r="O1457" s="330">
        <v>0</v>
      </c>
      <c r="P1457" s="330">
        <v>250</v>
      </c>
      <c r="Q1457" s="330" t="str">
        <v>Confirmed</v>
      </c>
      <c r="R1457" s="330" t="str">
        <v>Closed Deal</v>
      </c>
      <c r="S1457" s="330" t="str">
        <v>SSH</v>
      </c>
      <c r="T1457" s="330" t="str">
        <v>MXP</v>
      </c>
      <c r="U1457" s="330" t="str">
        <v>MXP</v>
      </c>
      <c r="V1457" s="330">
        <v>5</v>
      </c>
      <c r="W1457" s="330">
        <v>41</v>
      </c>
      <c r="X1457" s="330" t="str">
        <v>E25-04</v>
      </c>
      <c r="Y1457" s="330">
        <v>186</v>
      </c>
      <c r="Z1457" s="330">
        <v>185</v>
      </c>
      <c r="AA1457" s="330">
        <v>1</v>
      </c>
      <c r="AB1457" s="16" t="str">
        <v>E25</v>
      </c>
    </row>
    <row r="1458" spans="1:28" x14ac:dyDescent="0.35">
      <c r="A1458" s="331">
        <v>45737</v>
      </c>
      <c r="B1458" s="330" t="str">
        <v>APG</v>
      </c>
      <c r="C1458" s="330" t="str">
        <v>Distributor</v>
      </c>
      <c r="D1458" s="330" t="str">
        <v/>
      </c>
      <c r="E1458" s="330" t="str">
        <v>12LQLQ</v>
      </c>
      <c r="F1458" s="330" t="str">
        <v>OW</v>
      </c>
      <c r="G1458" s="330" t="str">
        <v>Outbound</v>
      </c>
      <c r="H1458" s="330" t="str">
        <v>4S6005</v>
      </c>
      <c r="I1458" s="331" t="str">
        <v>SSH-MXP</v>
      </c>
      <c r="J1458" s="884">
        <v>45779</v>
      </c>
      <c r="K1458" s="330">
        <v>1</v>
      </c>
      <c r="L1458" s="330">
        <v>1</v>
      </c>
      <c r="M1458" s="330">
        <v>208</v>
      </c>
      <c r="N1458" s="330">
        <v>36.83</v>
      </c>
      <c r="O1458" s="330">
        <v>30</v>
      </c>
      <c r="P1458" s="330">
        <v>274.83</v>
      </c>
      <c r="Q1458" s="330" t="str">
        <v>Confirmed</v>
      </c>
      <c r="R1458" s="330" t="str">
        <v>Closed Deal</v>
      </c>
      <c r="S1458" s="330" t="str">
        <v>SSH</v>
      </c>
      <c r="T1458" s="330" t="str">
        <v>MXP</v>
      </c>
      <c r="U1458" s="330" t="str">
        <v>MXP</v>
      </c>
      <c r="V1458" s="330">
        <v>5</v>
      </c>
      <c r="W1458" s="330">
        <v>42</v>
      </c>
      <c r="X1458" s="330" t="str">
        <v>E25-04</v>
      </c>
      <c r="Y1458" s="330">
        <v>186</v>
      </c>
      <c r="Z1458" s="330">
        <v>185</v>
      </c>
      <c r="AA1458" s="330">
        <v>1</v>
      </c>
      <c r="AB1458" s="16" t="str">
        <v>E25</v>
      </c>
    </row>
    <row r="1459" spans="1:28" x14ac:dyDescent="0.35">
      <c r="A1459" s="331">
        <v>45737</v>
      </c>
      <c r="B1459" s="330" t="str">
        <v>APG</v>
      </c>
      <c r="C1459" s="330" t="str">
        <v>Distributor</v>
      </c>
      <c r="D1459" s="330" t="str">
        <v/>
      </c>
      <c r="E1459" s="330" t="str">
        <v>12LQLQ</v>
      </c>
      <c r="F1459" s="330" t="str">
        <v>OW</v>
      </c>
      <c r="G1459" s="330" t="str">
        <v>Outbound</v>
      </c>
      <c r="H1459" s="330" t="str">
        <v>4S6005</v>
      </c>
      <c r="I1459" s="331" t="str">
        <v>SSH-MXP</v>
      </c>
      <c r="J1459" s="884">
        <v>45779</v>
      </c>
      <c r="K1459" s="330">
        <v>1</v>
      </c>
      <c r="L1459" s="330">
        <v>1</v>
      </c>
      <c r="M1459" s="330">
        <v>161</v>
      </c>
      <c r="N1459" s="330">
        <v>36.83</v>
      </c>
      <c r="O1459" s="330">
        <v>30</v>
      </c>
      <c r="P1459" s="330">
        <v>227.83</v>
      </c>
      <c r="Q1459" s="330" t="str">
        <v>Confirmed</v>
      </c>
      <c r="R1459" s="330" t="str">
        <v>Closed Deal</v>
      </c>
      <c r="S1459" s="330" t="str">
        <v>SSH</v>
      </c>
      <c r="T1459" s="330" t="str">
        <v>MXP</v>
      </c>
      <c r="U1459" s="330" t="str">
        <v>MXP</v>
      </c>
      <c r="V1459" s="330">
        <v>5</v>
      </c>
      <c r="W1459" s="330">
        <v>42</v>
      </c>
      <c r="X1459" s="330" t="str">
        <v>E25-04</v>
      </c>
      <c r="Y1459" s="330">
        <v>186</v>
      </c>
      <c r="Z1459" s="330">
        <v>185</v>
      </c>
      <c r="AA1459" s="330">
        <v>1</v>
      </c>
      <c r="AB1459" s="16" t="str">
        <v>E25</v>
      </c>
    </row>
    <row r="1460" spans="1:28" x14ac:dyDescent="0.35">
      <c r="A1460" s="331">
        <v>45737</v>
      </c>
      <c r="B1460" s="330" t="str">
        <v>APG</v>
      </c>
      <c r="C1460" s="330" t="str">
        <v>Distributor</v>
      </c>
      <c r="D1460" s="330" t="str">
        <v/>
      </c>
      <c r="E1460" s="330" t="str">
        <v>12LQLQ</v>
      </c>
      <c r="F1460" s="330" t="str">
        <v>OW</v>
      </c>
      <c r="G1460" s="330" t="str">
        <v>Outbound</v>
      </c>
      <c r="H1460" s="330" t="str">
        <v>4S6005</v>
      </c>
      <c r="I1460" s="331" t="str">
        <v>SSH-MXP</v>
      </c>
      <c r="J1460" s="884">
        <v>45779</v>
      </c>
      <c r="K1460" s="330">
        <v>1</v>
      </c>
      <c r="L1460" s="330">
        <v>1</v>
      </c>
      <c r="M1460" s="330">
        <v>208</v>
      </c>
      <c r="N1460" s="330">
        <v>36.83</v>
      </c>
      <c r="O1460" s="330">
        <v>30</v>
      </c>
      <c r="P1460" s="330">
        <v>274.83</v>
      </c>
      <c r="Q1460" s="330" t="str">
        <v>Confirmed</v>
      </c>
      <c r="R1460" s="330" t="str">
        <v>Closed Deal</v>
      </c>
      <c r="S1460" s="330" t="str">
        <v>SSH</v>
      </c>
      <c r="T1460" s="330" t="str">
        <v>MXP</v>
      </c>
      <c r="U1460" s="330" t="str">
        <v>MXP</v>
      </c>
      <c r="V1460" s="330">
        <v>5</v>
      </c>
      <c r="W1460" s="330">
        <v>42</v>
      </c>
      <c r="X1460" s="330" t="str">
        <v>E25-04</v>
      </c>
      <c r="Y1460" s="330">
        <v>186</v>
      </c>
      <c r="Z1460" s="330">
        <v>185</v>
      </c>
      <c r="AA1460" s="330">
        <v>1</v>
      </c>
      <c r="AB1460" s="16" t="str">
        <v>E25</v>
      </c>
    </row>
    <row r="1461" spans="1:28" x14ac:dyDescent="0.35">
      <c r="A1461" s="331">
        <v>45739</v>
      </c>
      <c r="B1461" s="330" t="str">
        <v>May Fair Jets Dubai</v>
      </c>
      <c r="C1461" s="330" t="str">
        <v>Website</v>
      </c>
      <c r="D1461" s="330" t="str">
        <v>MFJ IBE</v>
      </c>
      <c r="E1461" s="330" t="str">
        <v>PZ8NNT</v>
      </c>
      <c r="F1461" s="330" t="str">
        <v>RT</v>
      </c>
      <c r="G1461" s="330" t="str">
        <v>Inbound</v>
      </c>
      <c r="H1461" s="330" t="str">
        <v>4S6003</v>
      </c>
      <c r="I1461" s="331" t="str">
        <v>SSH-BRI</v>
      </c>
      <c r="J1461" s="884">
        <v>45850</v>
      </c>
      <c r="K1461" s="330">
        <v>1</v>
      </c>
      <c r="L1461" s="330">
        <v>1</v>
      </c>
      <c r="M1461" s="330">
        <v>169.72</v>
      </c>
      <c r="N1461" s="330">
        <v>0</v>
      </c>
      <c r="O1461" s="330">
        <v>0</v>
      </c>
      <c r="P1461" s="330">
        <v>169.72</v>
      </c>
      <c r="Q1461" s="330" t="str">
        <v>Confirmed</v>
      </c>
      <c r="R1461" s="330" t="str">
        <v>Closed Deal</v>
      </c>
      <c r="S1461" s="330" t="str">
        <v>SSH</v>
      </c>
      <c r="T1461" s="330" t="str">
        <v>BRI</v>
      </c>
      <c r="U1461" s="330" t="str">
        <v>BRI</v>
      </c>
      <c r="V1461" s="330">
        <v>6</v>
      </c>
      <c r="W1461" s="330">
        <v>111</v>
      </c>
      <c r="X1461" s="330" t="str">
        <v>S25-01</v>
      </c>
      <c r="Y1461" s="330">
        <v>186</v>
      </c>
      <c r="Z1461" s="330">
        <v>112</v>
      </c>
      <c r="AA1461" s="330">
        <v>74</v>
      </c>
      <c r="AB1461" s="16" t="str">
        <v>S25</v>
      </c>
    </row>
    <row r="1462" spans="1:28" x14ac:dyDescent="0.35">
      <c r="A1462" s="331">
        <v>45739</v>
      </c>
      <c r="B1462" s="330" t="str">
        <v>May Fair Jets Dubai</v>
      </c>
      <c r="C1462" s="330" t="str">
        <v>Website</v>
      </c>
      <c r="D1462" s="330" t="str">
        <v>MFJ IBE</v>
      </c>
      <c r="E1462" s="330" t="str">
        <v>PZ8NNT</v>
      </c>
      <c r="F1462" s="330" t="str">
        <v>RT</v>
      </c>
      <c r="G1462" s="330" t="str">
        <v>Outbound</v>
      </c>
      <c r="H1462" s="330" t="str">
        <v>4S6004</v>
      </c>
      <c r="I1462" s="331" t="str">
        <v>BRI-SSH</v>
      </c>
      <c r="J1462" s="884">
        <v>45843</v>
      </c>
      <c r="K1462" s="330">
        <v>1</v>
      </c>
      <c r="L1462" s="330">
        <v>1</v>
      </c>
      <c r="M1462" s="330">
        <v>169.26</v>
      </c>
      <c r="N1462" s="330">
        <v>0</v>
      </c>
      <c r="O1462" s="330">
        <v>0</v>
      </c>
      <c r="P1462" s="330">
        <v>169.26</v>
      </c>
      <c r="Q1462" s="330" t="str">
        <v>Confirmed</v>
      </c>
      <c r="R1462" s="330" t="str">
        <v>Closed Deal</v>
      </c>
      <c r="S1462" s="330" t="str">
        <v>BRI</v>
      </c>
      <c r="T1462" s="330" t="str">
        <v>SSH</v>
      </c>
      <c r="U1462" s="330" t="str">
        <v>BRI</v>
      </c>
      <c r="V1462" s="330">
        <v>6</v>
      </c>
      <c r="W1462" s="330">
        <v>104</v>
      </c>
      <c r="X1462" s="330" t="str">
        <v>S25-01</v>
      </c>
      <c r="Y1462" s="330">
        <v>186</v>
      </c>
      <c r="Z1462" s="330">
        <v>107</v>
      </c>
      <c r="AA1462" s="330">
        <v>79</v>
      </c>
      <c r="AB1462" s="16" t="str">
        <v>S25</v>
      </c>
    </row>
    <row r="1463" spans="1:28" x14ac:dyDescent="0.35">
      <c r="A1463" s="331">
        <v>45739</v>
      </c>
      <c r="B1463" s="330" t="str">
        <v>May Fair Jets Dubai</v>
      </c>
      <c r="C1463" s="330" t="str">
        <v>Website</v>
      </c>
      <c r="D1463" s="330" t="str">
        <v>MFJ IBE</v>
      </c>
      <c r="E1463" s="330" t="str">
        <v>PZ8NNT</v>
      </c>
      <c r="F1463" s="330" t="str">
        <v>RT</v>
      </c>
      <c r="G1463" s="330" t="str">
        <v>Inbound</v>
      </c>
      <c r="H1463" s="330" t="str">
        <v>4S6003</v>
      </c>
      <c r="I1463" s="331" t="str">
        <v>SSH-BRI</v>
      </c>
      <c r="J1463" s="884">
        <v>45850</v>
      </c>
      <c r="K1463" s="330">
        <v>1</v>
      </c>
      <c r="L1463" s="330">
        <v>1</v>
      </c>
      <c r="M1463" s="330">
        <v>169.72</v>
      </c>
      <c r="N1463" s="330">
        <v>0</v>
      </c>
      <c r="O1463" s="330">
        <v>0</v>
      </c>
      <c r="P1463" s="330">
        <v>169.72</v>
      </c>
      <c r="Q1463" s="330" t="str">
        <v>Confirmed</v>
      </c>
      <c r="R1463" s="330" t="str">
        <v>Closed Deal</v>
      </c>
      <c r="S1463" s="330" t="str">
        <v>SSH</v>
      </c>
      <c r="T1463" s="330" t="str">
        <v>BRI</v>
      </c>
      <c r="U1463" s="330" t="str">
        <v>BRI</v>
      </c>
      <c r="V1463" s="330">
        <v>6</v>
      </c>
      <c r="W1463" s="330">
        <v>111</v>
      </c>
      <c r="X1463" s="330" t="str">
        <v>S25-01</v>
      </c>
      <c r="Y1463" s="330">
        <v>186</v>
      </c>
      <c r="Z1463" s="330">
        <v>112</v>
      </c>
      <c r="AA1463" s="330">
        <v>74</v>
      </c>
      <c r="AB1463" s="16" t="str">
        <v>S25</v>
      </c>
    </row>
    <row r="1464" spans="1:28" x14ac:dyDescent="0.35">
      <c r="A1464" s="331">
        <v>45739</v>
      </c>
      <c r="B1464" s="330" t="str">
        <v>May Fair Jets Dubai</v>
      </c>
      <c r="C1464" s="330" t="str">
        <v>Website</v>
      </c>
      <c r="D1464" s="330" t="str">
        <v>MFJ IBE</v>
      </c>
      <c r="E1464" s="330" t="str">
        <v>PZ8NNT</v>
      </c>
      <c r="F1464" s="330" t="str">
        <v>RT</v>
      </c>
      <c r="G1464" s="330" t="str">
        <v>Outbound</v>
      </c>
      <c r="H1464" s="330" t="str">
        <v>4S6004</v>
      </c>
      <c r="I1464" s="331" t="str">
        <v>BRI-SSH</v>
      </c>
      <c r="J1464" s="884">
        <v>45843</v>
      </c>
      <c r="K1464" s="330">
        <v>1</v>
      </c>
      <c r="L1464" s="330">
        <v>1</v>
      </c>
      <c r="M1464" s="330">
        <v>169.26</v>
      </c>
      <c r="N1464" s="330">
        <v>0</v>
      </c>
      <c r="O1464" s="330">
        <v>0</v>
      </c>
      <c r="P1464" s="330">
        <v>169.26</v>
      </c>
      <c r="Q1464" s="330" t="str">
        <v>Confirmed</v>
      </c>
      <c r="R1464" s="330" t="str">
        <v>Closed Deal</v>
      </c>
      <c r="S1464" s="330" t="str">
        <v>BRI</v>
      </c>
      <c r="T1464" s="330" t="str">
        <v>SSH</v>
      </c>
      <c r="U1464" s="330" t="str">
        <v>BRI</v>
      </c>
      <c r="V1464" s="330">
        <v>6</v>
      </c>
      <c r="W1464" s="330">
        <v>104</v>
      </c>
      <c r="X1464" s="330" t="str">
        <v>S25-01</v>
      </c>
      <c r="Y1464" s="330">
        <v>186</v>
      </c>
      <c r="Z1464" s="330">
        <v>107</v>
      </c>
      <c r="AA1464" s="330">
        <v>79</v>
      </c>
      <c r="AB1464" s="16" t="str">
        <v>S25</v>
      </c>
    </row>
    <row r="1465" spans="1:28" x14ac:dyDescent="0.35">
      <c r="A1465" s="331">
        <v>45737</v>
      </c>
      <c r="B1465" s="330" t="str">
        <v>EuroAirlines</v>
      </c>
      <c r="C1465" s="330" t="str">
        <v>Distributor</v>
      </c>
      <c r="D1465" s="330" t="str">
        <v>AMADEUS</v>
      </c>
      <c r="E1465" s="330" t="str">
        <v>11LHTR</v>
      </c>
      <c r="F1465" s="330" t="str">
        <v>OW</v>
      </c>
      <c r="G1465" s="330" t="str">
        <v>Outbound</v>
      </c>
      <c r="H1465" s="330" t="str">
        <v>SE5446</v>
      </c>
      <c r="I1465" s="331" t="str">
        <v>SSH-NAP</v>
      </c>
      <c r="J1465" s="884">
        <v>45772</v>
      </c>
      <c r="K1465" s="330">
        <v>0</v>
      </c>
      <c r="L1465" s="330">
        <v>0</v>
      </c>
      <c r="M1465" s="330">
        <v>0</v>
      </c>
      <c r="N1465" s="330">
        <v>0</v>
      </c>
      <c r="O1465" s="330">
        <v>0</v>
      </c>
      <c r="P1465" s="330">
        <v>0</v>
      </c>
      <c r="Q1465" s="330" t="str">
        <v>Reissued</v>
      </c>
      <c r="R1465" s="330" t="str">
        <v>Reissued</v>
      </c>
      <c r="S1465" s="330" t="str">
        <v>SSH</v>
      </c>
      <c r="T1465" s="330" t="str">
        <v>NAP</v>
      </c>
      <c r="U1465" s="330" t="str">
        <v>NAP</v>
      </c>
      <c r="V1465" s="330">
        <v>5</v>
      </c>
      <c r="W1465" s="330">
        <v>35</v>
      </c>
      <c r="X1465" s="330" t="str">
        <v>E25-09B</v>
      </c>
      <c r="Y1465" s="330">
        <v>95</v>
      </c>
      <c r="Z1465" s="330">
        <v>95</v>
      </c>
      <c r="AA1465" s="330">
        <v>0</v>
      </c>
      <c r="AB1465" s="16" t="str">
        <v>E25</v>
      </c>
    </row>
    <row r="1466" spans="1:28" x14ac:dyDescent="0.35">
      <c r="A1466" s="331">
        <v>45737</v>
      </c>
      <c r="B1466" s="330" t="str">
        <v>EuroAirlines</v>
      </c>
      <c r="C1466" s="330" t="str">
        <v>Distributor</v>
      </c>
      <c r="D1466" s="330" t="str">
        <v>AMADEUS</v>
      </c>
      <c r="E1466" s="330" t="str">
        <v>11LHTR</v>
      </c>
      <c r="F1466" s="330" t="str">
        <v>OW</v>
      </c>
      <c r="G1466" s="330" t="str">
        <v>Outbound</v>
      </c>
      <c r="H1466" s="330" t="str">
        <v>SE5446</v>
      </c>
      <c r="I1466" s="331" t="str">
        <v>SSH-NAP</v>
      </c>
      <c r="J1466" s="884">
        <v>45772</v>
      </c>
      <c r="K1466" s="330">
        <v>0</v>
      </c>
      <c r="L1466" s="330">
        <v>0</v>
      </c>
      <c r="M1466" s="330">
        <v>0</v>
      </c>
      <c r="N1466" s="330">
        <v>0</v>
      </c>
      <c r="O1466" s="330">
        <v>0</v>
      </c>
      <c r="P1466" s="330">
        <v>0</v>
      </c>
      <c r="Q1466" s="330" t="str">
        <v>Reissued</v>
      </c>
      <c r="R1466" s="330" t="str">
        <v>Reissued</v>
      </c>
      <c r="S1466" s="330" t="str">
        <v>SSH</v>
      </c>
      <c r="T1466" s="330" t="str">
        <v>NAP</v>
      </c>
      <c r="U1466" s="330" t="str">
        <v>NAP</v>
      </c>
      <c r="V1466" s="330">
        <v>5</v>
      </c>
      <c r="W1466" s="330">
        <v>35</v>
      </c>
      <c r="X1466" s="330" t="str">
        <v>E25-09B</v>
      </c>
      <c r="Y1466" s="330">
        <v>95</v>
      </c>
      <c r="Z1466" s="330">
        <v>95</v>
      </c>
      <c r="AA1466" s="330">
        <v>0</v>
      </c>
      <c r="AB1466" s="16" t="str">
        <v>E25</v>
      </c>
    </row>
    <row r="1467" spans="1:28" x14ac:dyDescent="0.35">
      <c r="A1467" s="331">
        <v>45737</v>
      </c>
      <c r="B1467" s="330" t="str">
        <v>EuroAirlines</v>
      </c>
      <c r="C1467" s="330" t="str">
        <v>Distributor</v>
      </c>
      <c r="D1467" s="330" t="str">
        <v>AMADEUS</v>
      </c>
      <c r="E1467" s="330" t="str">
        <v>11LHTR</v>
      </c>
      <c r="F1467" s="330" t="str">
        <v>OW</v>
      </c>
      <c r="G1467" s="330" t="str">
        <v>Outbound</v>
      </c>
      <c r="H1467" s="330" t="str">
        <v>SE5446</v>
      </c>
      <c r="I1467" s="331" t="str">
        <v>SSH-NAP</v>
      </c>
      <c r="J1467" s="884">
        <v>45772</v>
      </c>
      <c r="K1467" s="330">
        <v>0</v>
      </c>
      <c r="L1467" s="330">
        <v>0</v>
      </c>
      <c r="M1467" s="330">
        <v>0</v>
      </c>
      <c r="N1467" s="330">
        <v>0</v>
      </c>
      <c r="O1467" s="330">
        <v>0</v>
      </c>
      <c r="P1467" s="330">
        <v>0</v>
      </c>
      <c r="Q1467" s="330" t="str">
        <v>Reissued</v>
      </c>
      <c r="R1467" s="330" t="str">
        <v>Reissued</v>
      </c>
      <c r="S1467" s="330" t="str">
        <v>SSH</v>
      </c>
      <c r="T1467" s="330" t="str">
        <v>NAP</v>
      </c>
      <c r="U1467" s="330" t="str">
        <v>NAP</v>
      </c>
      <c r="V1467" s="330">
        <v>5</v>
      </c>
      <c r="W1467" s="330">
        <v>35</v>
      </c>
      <c r="X1467" s="330" t="str">
        <v>E25-09B</v>
      </c>
      <c r="Y1467" s="330">
        <v>95</v>
      </c>
      <c r="Z1467" s="330">
        <v>95</v>
      </c>
      <c r="AA1467" s="330">
        <v>0</v>
      </c>
      <c r="AB1467" s="16" t="str">
        <v>E25</v>
      </c>
    </row>
    <row r="1468" spans="1:28" x14ac:dyDescent="0.35">
      <c r="A1468" s="331">
        <v>45737</v>
      </c>
      <c r="B1468" s="330" t="str">
        <v>EuroAirlines</v>
      </c>
      <c r="C1468" s="330" t="str">
        <v>Distributor</v>
      </c>
      <c r="D1468" s="330" t="str">
        <v>AMADEUS</v>
      </c>
      <c r="E1468" s="330" t="str">
        <v>11LHTR</v>
      </c>
      <c r="F1468" s="330" t="str">
        <v>OW</v>
      </c>
      <c r="G1468" s="330" t="str">
        <v>Outbound</v>
      </c>
      <c r="H1468" s="330" t="str">
        <v>SE5446</v>
      </c>
      <c r="I1468" s="331" t="str">
        <v>SSH-NAP</v>
      </c>
      <c r="J1468" s="884">
        <v>45772</v>
      </c>
      <c r="K1468" s="330">
        <v>0</v>
      </c>
      <c r="L1468" s="330">
        <v>0</v>
      </c>
      <c r="M1468" s="330">
        <v>0</v>
      </c>
      <c r="N1468" s="330">
        <v>0</v>
      </c>
      <c r="O1468" s="330">
        <v>0</v>
      </c>
      <c r="P1468" s="330">
        <v>0</v>
      </c>
      <c r="Q1468" s="330" t="str">
        <v>Reissued</v>
      </c>
      <c r="R1468" s="330" t="str">
        <v>Reissued</v>
      </c>
      <c r="S1468" s="330" t="str">
        <v>SSH</v>
      </c>
      <c r="T1468" s="330" t="str">
        <v>NAP</v>
      </c>
      <c r="U1468" s="330" t="str">
        <v>NAP</v>
      </c>
      <c r="V1468" s="330">
        <v>5</v>
      </c>
      <c r="W1468" s="330">
        <v>35</v>
      </c>
      <c r="X1468" s="330" t="str">
        <v>E25-09B</v>
      </c>
      <c r="Y1468" s="330">
        <v>95</v>
      </c>
      <c r="Z1468" s="330">
        <v>95</v>
      </c>
      <c r="AA1468" s="330">
        <v>0</v>
      </c>
      <c r="AB1468" s="16" t="str">
        <v>E25</v>
      </c>
    </row>
    <row r="1469" spans="1:28" x14ac:dyDescent="0.35">
      <c r="A1469" s="331">
        <v>45737</v>
      </c>
      <c r="B1469" s="330" t="str">
        <v>EuroAirlines</v>
      </c>
      <c r="C1469" s="330" t="str">
        <v>Distributor</v>
      </c>
      <c r="D1469" s="330" t="str">
        <v>AMADEUS</v>
      </c>
      <c r="E1469" s="330" t="str">
        <v>11LLPY</v>
      </c>
      <c r="F1469" s="330" t="str">
        <v>OW</v>
      </c>
      <c r="G1469" s="330" t="str">
        <v>Outbound</v>
      </c>
      <c r="H1469" s="330" t="str">
        <v>SE5447</v>
      </c>
      <c r="I1469" s="331" t="str">
        <v>NAP-SSH</v>
      </c>
      <c r="J1469" s="884">
        <v>45772</v>
      </c>
      <c r="K1469" s="330">
        <v>1</v>
      </c>
      <c r="L1469" s="330">
        <v>1</v>
      </c>
      <c r="M1469" s="330">
        <v>150</v>
      </c>
      <c r="N1469" s="330">
        <v>34.04</v>
      </c>
      <c r="O1469" s="330">
        <v>40</v>
      </c>
      <c r="P1469" s="330">
        <v>224.04</v>
      </c>
      <c r="Q1469" s="330" t="str">
        <v>Confirmed</v>
      </c>
      <c r="R1469" s="330" t="str">
        <v>Closed Deal</v>
      </c>
      <c r="S1469" s="330" t="str">
        <v>NAP</v>
      </c>
      <c r="T1469" s="330" t="str">
        <v>SSH</v>
      </c>
      <c r="U1469" s="330" t="str">
        <v>NAP</v>
      </c>
      <c r="V1469" s="330">
        <v>5</v>
      </c>
      <c r="W1469" s="330">
        <v>35</v>
      </c>
      <c r="X1469" s="330" t="str">
        <v>E25-09B</v>
      </c>
      <c r="Y1469" s="330">
        <v>65</v>
      </c>
      <c r="Z1469" s="330">
        <v>48</v>
      </c>
      <c r="AA1469" s="330">
        <v>17</v>
      </c>
      <c r="AB1469" s="16" t="str">
        <v>E25</v>
      </c>
    </row>
    <row r="1470" spans="1:28" x14ac:dyDescent="0.35">
      <c r="A1470" s="331">
        <v>45737</v>
      </c>
      <c r="B1470" s="330" t="str">
        <v>EuroAirlines</v>
      </c>
      <c r="C1470" s="330" t="str">
        <v>Distributor</v>
      </c>
      <c r="D1470" s="330" t="str">
        <v>AMADEUS</v>
      </c>
      <c r="E1470" s="330" t="str">
        <v>11LLNF</v>
      </c>
      <c r="F1470" s="330" t="str">
        <v>OW</v>
      </c>
      <c r="G1470" s="330" t="str">
        <v>Outbound</v>
      </c>
      <c r="H1470" s="330" t="str">
        <v>4S6018</v>
      </c>
      <c r="I1470" s="331" t="str">
        <v>NAP-SSH</v>
      </c>
      <c r="J1470" s="884">
        <v>45772</v>
      </c>
      <c r="K1470" s="330">
        <v>1</v>
      </c>
      <c r="L1470" s="330">
        <v>1</v>
      </c>
      <c r="M1470" s="330">
        <v>230</v>
      </c>
      <c r="N1470" s="330">
        <v>34.04</v>
      </c>
      <c r="O1470" s="330">
        <v>40</v>
      </c>
      <c r="P1470" s="330">
        <v>304.04000000000002</v>
      </c>
      <c r="Q1470" s="330" t="str">
        <v>Confirmed</v>
      </c>
      <c r="R1470" s="330" t="str">
        <v>Closed Deal</v>
      </c>
      <c r="S1470" s="330" t="str">
        <v>NAP</v>
      </c>
      <c r="T1470" s="330" t="str">
        <v>SSH</v>
      </c>
      <c r="U1470" s="330" t="str">
        <v>NAP</v>
      </c>
      <c r="V1470" s="330">
        <v>5</v>
      </c>
      <c r="W1470" s="330">
        <v>35</v>
      </c>
      <c r="X1470" s="330" t="str">
        <v>E25-08</v>
      </c>
      <c r="Y1470" s="330">
        <v>186</v>
      </c>
      <c r="Z1470" s="330">
        <v>184</v>
      </c>
      <c r="AA1470" s="330">
        <v>2</v>
      </c>
      <c r="AB1470" s="16" t="str">
        <v>E25</v>
      </c>
    </row>
    <row r="1471" spans="1:28" x14ac:dyDescent="0.35">
      <c r="A1471" s="331">
        <v>45737</v>
      </c>
      <c r="B1471" s="330" t="str">
        <v>EuroAirlines</v>
      </c>
      <c r="C1471" s="330" t="str">
        <v>Distributor</v>
      </c>
      <c r="D1471" s="330" t="str">
        <v>AMADEUS</v>
      </c>
      <c r="E1471" s="330" t="str">
        <v>11LLNG</v>
      </c>
      <c r="F1471" s="330" t="str">
        <v>OW</v>
      </c>
      <c r="G1471" s="330" t="str">
        <v>Outbound</v>
      </c>
      <c r="H1471" s="330" t="str">
        <v>4S6017</v>
      </c>
      <c r="I1471" s="331" t="str">
        <v>SSH-NAP</v>
      </c>
      <c r="J1471" s="884">
        <v>45779</v>
      </c>
      <c r="K1471" s="330">
        <v>1</v>
      </c>
      <c r="L1471" s="330">
        <v>1</v>
      </c>
      <c r="M1471" s="330">
        <v>220</v>
      </c>
      <c r="N1471" s="330">
        <v>38.92</v>
      </c>
      <c r="O1471" s="330">
        <v>40</v>
      </c>
      <c r="P1471" s="330">
        <v>298.92</v>
      </c>
      <c r="Q1471" s="330" t="str">
        <v>Confirmed</v>
      </c>
      <c r="R1471" s="330" t="str">
        <v>Closed Deal</v>
      </c>
      <c r="S1471" s="330" t="str">
        <v>SSH</v>
      </c>
      <c r="T1471" s="330" t="str">
        <v>NAP</v>
      </c>
      <c r="U1471" s="330" t="str">
        <v>NAP</v>
      </c>
      <c r="V1471" s="330">
        <v>5</v>
      </c>
      <c r="W1471" s="330">
        <v>42</v>
      </c>
      <c r="X1471" s="330" t="str">
        <v>E25-08</v>
      </c>
      <c r="Y1471" s="330">
        <v>186</v>
      </c>
      <c r="Z1471" s="330">
        <v>189</v>
      </c>
      <c r="AA1471" s="330">
        <v>-3</v>
      </c>
      <c r="AB1471" s="16" t="str">
        <v>E25</v>
      </c>
    </row>
    <row r="1472" spans="1:28" x14ac:dyDescent="0.35">
      <c r="A1472" s="331">
        <v>45737</v>
      </c>
      <c r="B1472" s="330" t="str">
        <v>EuroAirlines</v>
      </c>
      <c r="C1472" s="330" t="str">
        <v>Distributor</v>
      </c>
      <c r="D1472" s="330" t="str">
        <v>AMADEUS</v>
      </c>
      <c r="E1472" s="330" t="str">
        <v>11LLMG</v>
      </c>
      <c r="F1472" s="330" t="str">
        <v>OW</v>
      </c>
      <c r="G1472" s="330" t="str">
        <v>Outbound</v>
      </c>
      <c r="H1472" s="330" t="str">
        <v>4S6018</v>
      </c>
      <c r="I1472" s="331" t="str">
        <v>NAP-SSH</v>
      </c>
      <c r="J1472" s="884">
        <v>45772</v>
      </c>
      <c r="K1472" s="330">
        <v>1</v>
      </c>
      <c r="L1472" s="330">
        <v>1</v>
      </c>
      <c r="M1472" s="330">
        <v>280</v>
      </c>
      <c r="N1472" s="330">
        <v>34.04</v>
      </c>
      <c r="O1472" s="330">
        <v>40</v>
      </c>
      <c r="P1472" s="330">
        <v>354.04</v>
      </c>
      <c r="Q1472" s="330" t="str">
        <v>Confirmed</v>
      </c>
      <c r="R1472" s="330" t="str">
        <v>Closed Deal</v>
      </c>
      <c r="S1472" s="330" t="str">
        <v>NAP</v>
      </c>
      <c r="T1472" s="330" t="str">
        <v>SSH</v>
      </c>
      <c r="U1472" s="330" t="str">
        <v>NAP</v>
      </c>
      <c r="V1472" s="330">
        <v>5</v>
      </c>
      <c r="W1472" s="330">
        <v>35</v>
      </c>
      <c r="X1472" s="330" t="str">
        <v>E25-08</v>
      </c>
      <c r="Y1472" s="330">
        <v>186</v>
      </c>
      <c r="Z1472" s="330">
        <v>184</v>
      </c>
      <c r="AA1472" s="330">
        <v>2</v>
      </c>
      <c r="AB1472" s="16" t="str">
        <v>E25</v>
      </c>
    </row>
    <row r="1473" spans="1:28" x14ac:dyDescent="0.35">
      <c r="A1473" s="331">
        <v>45737</v>
      </c>
      <c r="B1473" s="330" t="str">
        <v>EuroAirlines</v>
      </c>
      <c r="C1473" s="330" t="str">
        <v>Distributor</v>
      </c>
      <c r="D1473" s="330" t="str">
        <v>AMADEUS</v>
      </c>
      <c r="E1473" s="330" t="str">
        <v>11LLMH</v>
      </c>
      <c r="F1473" s="330" t="str">
        <v>OW</v>
      </c>
      <c r="G1473" s="330" t="str">
        <v>Outbound</v>
      </c>
      <c r="H1473" s="330" t="str">
        <v>SE5446</v>
      </c>
      <c r="I1473" s="331" t="str">
        <v>SSH-NAP</v>
      </c>
      <c r="J1473" s="884">
        <v>45779</v>
      </c>
      <c r="K1473" s="330">
        <v>1</v>
      </c>
      <c r="L1473" s="330">
        <v>1</v>
      </c>
      <c r="M1473" s="330">
        <v>200</v>
      </c>
      <c r="N1473" s="330">
        <v>38.92</v>
      </c>
      <c r="O1473" s="330">
        <v>40</v>
      </c>
      <c r="P1473" s="330">
        <v>278.92</v>
      </c>
      <c r="Q1473" s="330" t="str">
        <v>Confirmed</v>
      </c>
      <c r="R1473" s="330" t="str">
        <v>Closed Deal</v>
      </c>
      <c r="S1473" s="330" t="str">
        <v>SSH</v>
      </c>
      <c r="T1473" s="330" t="str">
        <v>NAP</v>
      </c>
      <c r="U1473" s="330" t="str">
        <v>NAP</v>
      </c>
      <c r="V1473" s="330">
        <v>5</v>
      </c>
      <c r="W1473" s="330">
        <v>42</v>
      </c>
      <c r="X1473" s="330" t="str">
        <v>E25-09B</v>
      </c>
      <c r="Y1473" s="330">
        <v>77</v>
      </c>
      <c r="Z1473" s="330">
        <v>76</v>
      </c>
      <c r="AA1473" s="330">
        <v>1</v>
      </c>
      <c r="AB1473" s="16" t="str">
        <v>E25</v>
      </c>
    </row>
    <row r="1474" spans="1:28" x14ac:dyDescent="0.35">
      <c r="A1474" s="331">
        <v>45737</v>
      </c>
      <c r="B1474" s="330" t="str">
        <v>EuroAirlines</v>
      </c>
      <c r="C1474" s="330" t="str">
        <v>Distributor</v>
      </c>
      <c r="D1474" s="330" t="str">
        <v>AMADEUS</v>
      </c>
      <c r="E1474" s="330" t="str">
        <v>11LLNF</v>
      </c>
      <c r="F1474" s="330" t="str">
        <v>OW</v>
      </c>
      <c r="G1474" s="330" t="str">
        <v>Outbound</v>
      </c>
      <c r="H1474" s="330" t="str">
        <v>4S6018</v>
      </c>
      <c r="I1474" s="331" t="str">
        <v>NAP-SSH</v>
      </c>
      <c r="J1474" s="884">
        <v>45772</v>
      </c>
      <c r="K1474" s="330">
        <v>1</v>
      </c>
      <c r="L1474" s="330">
        <v>1</v>
      </c>
      <c r="M1474" s="330">
        <v>280</v>
      </c>
      <c r="N1474" s="330">
        <v>34.04</v>
      </c>
      <c r="O1474" s="330">
        <v>40</v>
      </c>
      <c r="P1474" s="330">
        <v>354.04</v>
      </c>
      <c r="Q1474" s="330" t="str">
        <v>Confirmed</v>
      </c>
      <c r="R1474" s="330" t="str">
        <v>Closed Deal</v>
      </c>
      <c r="S1474" s="330" t="str">
        <v>NAP</v>
      </c>
      <c r="T1474" s="330" t="str">
        <v>SSH</v>
      </c>
      <c r="U1474" s="330" t="str">
        <v>NAP</v>
      </c>
      <c r="V1474" s="330">
        <v>5</v>
      </c>
      <c r="W1474" s="330">
        <v>35</v>
      </c>
      <c r="X1474" s="330" t="str">
        <v>E25-08</v>
      </c>
      <c r="Y1474" s="330">
        <v>186</v>
      </c>
      <c r="Z1474" s="330">
        <v>184</v>
      </c>
      <c r="AA1474" s="330">
        <v>2</v>
      </c>
      <c r="AB1474" s="16" t="str">
        <v>E25</v>
      </c>
    </row>
    <row r="1475" spans="1:28" x14ac:dyDescent="0.35">
      <c r="A1475" s="331">
        <v>45737</v>
      </c>
      <c r="B1475" s="330" t="str">
        <v>EuroAirlines</v>
      </c>
      <c r="C1475" s="330" t="str">
        <v>Distributor</v>
      </c>
      <c r="D1475" s="330" t="str">
        <v>AMADEUS</v>
      </c>
      <c r="E1475" s="330" t="str">
        <v>11LLNG</v>
      </c>
      <c r="F1475" s="330" t="str">
        <v>OW</v>
      </c>
      <c r="G1475" s="330" t="str">
        <v>Outbound</v>
      </c>
      <c r="H1475" s="330" t="str">
        <v>4S6017</v>
      </c>
      <c r="I1475" s="331" t="str">
        <v>SSH-NAP</v>
      </c>
      <c r="J1475" s="884">
        <v>45779</v>
      </c>
      <c r="K1475" s="330">
        <v>1</v>
      </c>
      <c r="L1475" s="330">
        <v>1</v>
      </c>
      <c r="M1475" s="330">
        <v>270</v>
      </c>
      <c r="N1475" s="330">
        <v>38.92</v>
      </c>
      <c r="O1475" s="330">
        <v>40</v>
      </c>
      <c r="P1475" s="330">
        <v>348.92</v>
      </c>
      <c r="Q1475" s="330" t="str">
        <v>Confirmed</v>
      </c>
      <c r="R1475" s="330" t="str">
        <v>Closed Deal</v>
      </c>
      <c r="S1475" s="330" t="str">
        <v>SSH</v>
      </c>
      <c r="T1475" s="330" t="str">
        <v>NAP</v>
      </c>
      <c r="U1475" s="330" t="str">
        <v>NAP</v>
      </c>
      <c r="V1475" s="330">
        <v>5</v>
      </c>
      <c r="W1475" s="330">
        <v>42</v>
      </c>
      <c r="X1475" s="330" t="str">
        <v>E25-08</v>
      </c>
      <c r="Y1475" s="330">
        <v>186</v>
      </c>
      <c r="Z1475" s="330">
        <v>189</v>
      </c>
      <c r="AA1475" s="330">
        <v>-3</v>
      </c>
      <c r="AB1475" s="16" t="str">
        <v>E25</v>
      </c>
    </row>
    <row r="1476" spans="1:28" x14ac:dyDescent="0.35">
      <c r="A1476" s="331">
        <v>45737</v>
      </c>
      <c r="B1476" s="330" t="str">
        <v>EuroAirlines</v>
      </c>
      <c r="C1476" s="330" t="str">
        <v>Distributor</v>
      </c>
      <c r="D1476" s="330" t="str">
        <v>AMADEUS</v>
      </c>
      <c r="E1476" s="330" t="str">
        <v>11LLLU</v>
      </c>
      <c r="F1476" s="330" t="str">
        <v>OW</v>
      </c>
      <c r="G1476" s="330" t="str">
        <v>Outbound</v>
      </c>
      <c r="H1476" s="330" t="str">
        <v>4S6005</v>
      </c>
      <c r="I1476" s="331" t="str">
        <v>SSH-MXP</v>
      </c>
      <c r="J1476" s="884">
        <v>45779</v>
      </c>
      <c r="K1476" s="330">
        <v>1</v>
      </c>
      <c r="L1476" s="330">
        <v>1</v>
      </c>
      <c r="M1476" s="330">
        <v>300</v>
      </c>
      <c r="N1476" s="330">
        <v>38.99</v>
      </c>
      <c r="O1476" s="330">
        <v>40</v>
      </c>
      <c r="P1476" s="330">
        <v>378.99</v>
      </c>
      <c r="Q1476" s="330" t="str">
        <v>Confirmed</v>
      </c>
      <c r="R1476" s="330" t="str">
        <v>Closed Deal</v>
      </c>
      <c r="S1476" s="330" t="str">
        <v>SSH</v>
      </c>
      <c r="T1476" s="330" t="str">
        <v>MXP</v>
      </c>
      <c r="U1476" s="330" t="str">
        <v>MXP</v>
      </c>
      <c r="V1476" s="330">
        <v>5</v>
      </c>
      <c r="W1476" s="330">
        <v>42</v>
      </c>
      <c r="X1476" s="330" t="str">
        <v>E25-04</v>
      </c>
      <c r="Y1476" s="330">
        <v>186</v>
      </c>
      <c r="Z1476" s="330">
        <v>185</v>
      </c>
      <c r="AA1476" s="330">
        <v>1</v>
      </c>
      <c r="AB1476" s="16" t="str">
        <v>E25</v>
      </c>
    </row>
    <row r="1477" spans="1:28" x14ac:dyDescent="0.35">
      <c r="A1477" s="331">
        <v>45737</v>
      </c>
      <c r="B1477" s="330" t="str">
        <v>EuroAirlines</v>
      </c>
      <c r="C1477" s="330" t="str">
        <v>Distributor</v>
      </c>
      <c r="D1477" s="330" t="str">
        <v>AMADEUS</v>
      </c>
      <c r="E1477" s="330" t="str">
        <v>11LLLU</v>
      </c>
      <c r="F1477" s="330" t="str">
        <v>OW</v>
      </c>
      <c r="G1477" s="330" t="str">
        <v>Outbound</v>
      </c>
      <c r="H1477" s="330" t="str">
        <v>4S6005</v>
      </c>
      <c r="I1477" s="331" t="str">
        <v>SSH-MXP</v>
      </c>
      <c r="J1477" s="884">
        <v>45779</v>
      </c>
      <c r="K1477" s="330">
        <v>1</v>
      </c>
      <c r="L1477" s="330">
        <v>1</v>
      </c>
      <c r="M1477" s="330">
        <v>225</v>
      </c>
      <c r="N1477" s="330">
        <v>38.99</v>
      </c>
      <c r="O1477" s="330">
        <v>40</v>
      </c>
      <c r="P1477" s="330">
        <v>303.99</v>
      </c>
      <c r="Q1477" s="330" t="str">
        <v>Confirmed</v>
      </c>
      <c r="R1477" s="330" t="str">
        <v>Closed Deal</v>
      </c>
      <c r="S1477" s="330" t="str">
        <v>SSH</v>
      </c>
      <c r="T1477" s="330" t="str">
        <v>MXP</v>
      </c>
      <c r="U1477" s="330" t="str">
        <v>MXP</v>
      </c>
      <c r="V1477" s="330">
        <v>5</v>
      </c>
      <c r="W1477" s="330">
        <v>42</v>
      </c>
      <c r="X1477" s="330" t="str">
        <v>E25-04</v>
      </c>
      <c r="Y1477" s="330">
        <v>186</v>
      </c>
      <c r="Z1477" s="330">
        <v>185</v>
      </c>
      <c r="AA1477" s="330">
        <v>1</v>
      </c>
      <c r="AB1477" s="16" t="str">
        <v>E25</v>
      </c>
    </row>
    <row r="1478" spans="1:28" x14ac:dyDescent="0.35">
      <c r="A1478" s="331">
        <v>45737</v>
      </c>
      <c r="B1478" s="330" t="str">
        <v>EuroAirlines</v>
      </c>
      <c r="C1478" s="330" t="str">
        <v>Distributor</v>
      </c>
      <c r="D1478" s="330" t="str">
        <v>AMADEUS</v>
      </c>
      <c r="E1478" s="330" t="str">
        <v>11LLLU</v>
      </c>
      <c r="F1478" s="330" t="str">
        <v>OW</v>
      </c>
      <c r="G1478" s="330" t="str">
        <v>Outbound</v>
      </c>
      <c r="H1478" s="330" t="str">
        <v>4S6005</v>
      </c>
      <c r="I1478" s="331" t="str">
        <v>SSH-MXP</v>
      </c>
      <c r="J1478" s="884">
        <v>45779</v>
      </c>
      <c r="K1478" s="330">
        <v>1</v>
      </c>
      <c r="L1478" s="330">
        <v>1</v>
      </c>
      <c r="M1478" s="330">
        <v>300</v>
      </c>
      <c r="N1478" s="330">
        <v>38.99</v>
      </c>
      <c r="O1478" s="330">
        <v>40</v>
      </c>
      <c r="P1478" s="330">
        <v>378.99</v>
      </c>
      <c r="Q1478" s="330" t="str">
        <v>Confirmed</v>
      </c>
      <c r="R1478" s="330" t="str">
        <v>Closed Deal</v>
      </c>
      <c r="S1478" s="330" t="str">
        <v>SSH</v>
      </c>
      <c r="T1478" s="330" t="str">
        <v>MXP</v>
      </c>
      <c r="U1478" s="330" t="str">
        <v>MXP</v>
      </c>
      <c r="V1478" s="330">
        <v>5</v>
      </c>
      <c r="W1478" s="330">
        <v>42</v>
      </c>
      <c r="X1478" s="330" t="str">
        <v>E25-04</v>
      </c>
      <c r="Y1478" s="330">
        <v>186</v>
      </c>
      <c r="Z1478" s="330">
        <v>185</v>
      </c>
      <c r="AA1478" s="330">
        <v>1</v>
      </c>
      <c r="AB1478" s="16" t="str">
        <v>E25</v>
      </c>
    </row>
    <row r="1479" spans="1:28" x14ac:dyDescent="0.35">
      <c r="A1479" s="331">
        <v>45737</v>
      </c>
      <c r="B1479" s="330" t="str">
        <v>EuroAirlines</v>
      </c>
      <c r="C1479" s="330" t="str">
        <v>Distributor</v>
      </c>
      <c r="D1479" s="330" t="str">
        <v>AMADEUS</v>
      </c>
      <c r="E1479" s="330" t="str">
        <v>11LLPY</v>
      </c>
      <c r="F1479" s="330" t="str">
        <v>OW</v>
      </c>
      <c r="G1479" s="330" t="str">
        <v>Outbound</v>
      </c>
      <c r="H1479" s="330" t="str">
        <v>SE5447</v>
      </c>
      <c r="I1479" s="331" t="str">
        <v>NAP-SSH</v>
      </c>
      <c r="J1479" s="884">
        <v>45772</v>
      </c>
      <c r="K1479" s="330">
        <v>1</v>
      </c>
      <c r="L1479" s="330">
        <v>1</v>
      </c>
      <c r="M1479" s="330">
        <v>150</v>
      </c>
      <c r="N1479" s="330">
        <v>34.04</v>
      </c>
      <c r="O1479" s="330">
        <v>40</v>
      </c>
      <c r="P1479" s="330">
        <v>224.04</v>
      </c>
      <c r="Q1479" s="330" t="str">
        <v>Confirmed</v>
      </c>
      <c r="R1479" s="330" t="str">
        <v>Closed Deal</v>
      </c>
      <c r="S1479" s="330" t="str">
        <v>NAP</v>
      </c>
      <c r="T1479" s="330" t="str">
        <v>SSH</v>
      </c>
      <c r="U1479" s="330" t="str">
        <v>NAP</v>
      </c>
      <c r="V1479" s="330">
        <v>5</v>
      </c>
      <c r="W1479" s="330">
        <v>35</v>
      </c>
      <c r="X1479" s="330" t="str">
        <v>E25-09B</v>
      </c>
      <c r="Y1479" s="330">
        <v>65</v>
      </c>
      <c r="Z1479" s="330">
        <v>48</v>
      </c>
      <c r="AA1479" s="330">
        <v>17</v>
      </c>
      <c r="AB1479" s="16" t="str">
        <v>E25</v>
      </c>
    </row>
    <row r="1480" spans="1:28" x14ac:dyDescent="0.35">
      <c r="A1480" s="331">
        <v>45737</v>
      </c>
      <c r="B1480" s="330" t="str">
        <v>EuroAirlines</v>
      </c>
      <c r="C1480" s="330" t="str">
        <v>Distributor</v>
      </c>
      <c r="D1480" s="330" t="str">
        <v>AMADEUS</v>
      </c>
      <c r="E1480" s="330" t="str">
        <v>11LLMG</v>
      </c>
      <c r="F1480" s="330" t="str">
        <v>OW</v>
      </c>
      <c r="G1480" s="330" t="str">
        <v>Outbound</v>
      </c>
      <c r="H1480" s="330" t="str">
        <v>4S6018</v>
      </c>
      <c r="I1480" s="331" t="str">
        <v>NAP-SSH</v>
      </c>
      <c r="J1480" s="884">
        <v>45772</v>
      </c>
      <c r="K1480" s="330">
        <v>1</v>
      </c>
      <c r="L1480" s="330">
        <v>1</v>
      </c>
      <c r="M1480" s="330">
        <v>200</v>
      </c>
      <c r="N1480" s="330">
        <v>34.04</v>
      </c>
      <c r="O1480" s="330">
        <v>40</v>
      </c>
      <c r="P1480" s="330">
        <v>274.04000000000002</v>
      </c>
      <c r="Q1480" s="330" t="str">
        <v>Confirmed</v>
      </c>
      <c r="R1480" s="330" t="str">
        <v>Closed Deal</v>
      </c>
      <c r="S1480" s="330" t="str">
        <v>NAP</v>
      </c>
      <c r="T1480" s="330" t="str">
        <v>SSH</v>
      </c>
      <c r="U1480" s="330" t="str">
        <v>NAP</v>
      </c>
      <c r="V1480" s="330">
        <v>5</v>
      </c>
      <c r="W1480" s="330">
        <v>35</v>
      </c>
      <c r="X1480" s="330" t="str">
        <v>E25-08</v>
      </c>
      <c r="Y1480" s="330">
        <v>186</v>
      </c>
      <c r="Z1480" s="330">
        <v>184</v>
      </c>
      <c r="AA1480" s="330">
        <v>2</v>
      </c>
      <c r="AB1480" s="16" t="str">
        <v>E25</v>
      </c>
    </row>
    <row r="1481" spans="1:28" x14ac:dyDescent="0.35">
      <c r="A1481" s="331">
        <v>45737</v>
      </c>
      <c r="B1481" s="330" t="str">
        <v>EuroAirlines</v>
      </c>
      <c r="C1481" s="330" t="str">
        <v>Distributor</v>
      </c>
      <c r="D1481" s="330" t="str">
        <v>AMADEUS</v>
      </c>
      <c r="E1481" s="330" t="str">
        <v>11LLMH</v>
      </c>
      <c r="F1481" s="330" t="str">
        <v>OW</v>
      </c>
      <c r="G1481" s="330" t="str">
        <v>Outbound</v>
      </c>
      <c r="H1481" s="330" t="str">
        <v>SE5446</v>
      </c>
      <c r="I1481" s="331" t="str">
        <v>SSH-NAP</v>
      </c>
      <c r="J1481" s="884">
        <v>45779</v>
      </c>
      <c r="K1481" s="330">
        <v>1</v>
      </c>
      <c r="L1481" s="330">
        <v>1</v>
      </c>
      <c r="M1481" s="330">
        <v>200</v>
      </c>
      <c r="N1481" s="330">
        <v>38.92</v>
      </c>
      <c r="O1481" s="330">
        <v>40</v>
      </c>
      <c r="P1481" s="330">
        <v>278.92</v>
      </c>
      <c r="Q1481" s="330" t="str">
        <v>Confirmed</v>
      </c>
      <c r="R1481" s="330" t="str">
        <v>Closed Deal</v>
      </c>
      <c r="S1481" s="330" t="str">
        <v>SSH</v>
      </c>
      <c r="T1481" s="330" t="str">
        <v>NAP</v>
      </c>
      <c r="U1481" s="330" t="str">
        <v>NAP</v>
      </c>
      <c r="V1481" s="330">
        <v>5</v>
      </c>
      <c r="W1481" s="330">
        <v>42</v>
      </c>
      <c r="X1481" s="330" t="str">
        <v>E25-09B</v>
      </c>
      <c r="Y1481" s="330">
        <v>77</v>
      </c>
      <c r="Z1481" s="330">
        <v>76</v>
      </c>
      <c r="AA1481" s="330">
        <v>1</v>
      </c>
      <c r="AB1481" s="16" t="str">
        <v>E25</v>
      </c>
    </row>
    <row r="1482" spans="1:28" x14ac:dyDescent="0.35">
      <c r="A1482" s="331">
        <v>45737</v>
      </c>
      <c r="B1482" s="330" t="str">
        <v>EuroAirlines</v>
      </c>
      <c r="C1482" s="330" t="str">
        <v>Distributor</v>
      </c>
      <c r="D1482" s="330" t="str">
        <v>AMADEUS</v>
      </c>
      <c r="E1482" s="330" t="str">
        <v>11LLMG</v>
      </c>
      <c r="F1482" s="330" t="str">
        <v>OW</v>
      </c>
      <c r="G1482" s="330" t="str">
        <v>Outbound</v>
      </c>
      <c r="H1482" s="330" t="str">
        <v>4S6018</v>
      </c>
      <c r="I1482" s="331" t="str">
        <v>NAP-SSH</v>
      </c>
      <c r="J1482" s="884">
        <v>45772</v>
      </c>
      <c r="K1482" s="330">
        <v>1</v>
      </c>
      <c r="L1482" s="330">
        <v>1</v>
      </c>
      <c r="M1482" s="330">
        <v>200</v>
      </c>
      <c r="N1482" s="330">
        <v>34.04</v>
      </c>
      <c r="O1482" s="330">
        <v>40</v>
      </c>
      <c r="P1482" s="330">
        <v>274.04000000000002</v>
      </c>
      <c r="Q1482" s="330" t="str">
        <v>Confirmed</v>
      </c>
      <c r="R1482" s="330" t="str">
        <v>Closed Deal</v>
      </c>
      <c r="S1482" s="330" t="str">
        <v>NAP</v>
      </c>
      <c r="T1482" s="330" t="str">
        <v>SSH</v>
      </c>
      <c r="U1482" s="330" t="str">
        <v>NAP</v>
      </c>
      <c r="V1482" s="330">
        <v>5</v>
      </c>
      <c r="W1482" s="330">
        <v>35</v>
      </c>
      <c r="X1482" s="330" t="str">
        <v>E25-08</v>
      </c>
      <c r="Y1482" s="330">
        <v>186</v>
      </c>
      <c r="Z1482" s="330">
        <v>184</v>
      </c>
      <c r="AA1482" s="330">
        <v>2</v>
      </c>
      <c r="AB1482" s="16" t="str">
        <v>E25</v>
      </c>
    </row>
    <row r="1483" spans="1:28" x14ac:dyDescent="0.35">
      <c r="A1483" s="331">
        <v>45737</v>
      </c>
      <c r="B1483" s="330" t="str">
        <v>EuroAirlines</v>
      </c>
      <c r="C1483" s="330" t="str">
        <v>Distributor</v>
      </c>
      <c r="D1483" s="330" t="str">
        <v>AMADEUS</v>
      </c>
      <c r="E1483" s="330" t="str">
        <v>11LLMH</v>
      </c>
      <c r="F1483" s="330" t="str">
        <v>OW</v>
      </c>
      <c r="G1483" s="330" t="str">
        <v>Outbound</v>
      </c>
      <c r="H1483" s="330" t="str">
        <v>SE5446</v>
      </c>
      <c r="I1483" s="331" t="str">
        <v>SSH-NAP</v>
      </c>
      <c r="J1483" s="884">
        <v>45779</v>
      </c>
      <c r="K1483" s="330">
        <v>1</v>
      </c>
      <c r="L1483" s="330">
        <v>1</v>
      </c>
      <c r="M1483" s="330">
        <v>200</v>
      </c>
      <c r="N1483" s="330">
        <v>38.92</v>
      </c>
      <c r="O1483" s="330">
        <v>40</v>
      </c>
      <c r="P1483" s="330">
        <v>278.92</v>
      </c>
      <c r="Q1483" s="330" t="str">
        <v>Confirmed</v>
      </c>
      <c r="R1483" s="330" t="str">
        <v>Closed Deal</v>
      </c>
      <c r="S1483" s="330" t="str">
        <v>SSH</v>
      </c>
      <c r="T1483" s="330" t="str">
        <v>NAP</v>
      </c>
      <c r="U1483" s="330" t="str">
        <v>NAP</v>
      </c>
      <c r="V1483" s="330">
        <v>5</v>
      </c>
      <c r="W1483" s="330">
        <v>42</v>
      </c>
      <c r="X1483" s="330" t="str">
        <v>E25-09B</v>
      </c>
      <c r="Y1483" s="330">
        <v>77</v>
      </c>
      <c r="Z1483" s="330">
        <v>76</v>
      </c>
      <c r="AA1483" s="330">
        <v>1</v>
      </c>
      <c r="AB1483" s="16" t="str">
        <v>E25</v>
      </c>
    </row>
    <row r="1484" spans="1:28" x14ac:dyDescent="0.35">
      <c r="A1484" s="331">
        <v>45740</v>
      </c>
      <c r="B1484" s="330" t="str">
        <v>Genius</v>
      </c>
      <c r="C1484" s="330" t="str">
        <v>Distributor</v>
      </c>
      <c r="D1484" s="330" t="str">
        <v/>
      </c>
      <c r="E1484" s="330" t="str">
        <v/>
      </c>
      <c r="F1484" s="330" t="str">
        <v>OW</v>
      </c>
      <c r="G1484" s="330" t="str">
        <v>Outbound</v>
      </c>
      <c r="H1484" s="330" t="str">
        <v>4S6003</v>
      </c>
      <c r="I1484" s="331" t="str">
        <v>SSH-BRI</v>
      </c>
      <c r="J1484" s="884">
        <v>45885</v>
      </c>
      <c r="K1484" s="330">
        <v>2</v>
      </c>
      <c r="L1484" s="330">
        <v>2</v>
      </c>
      <c r="M1484" s="330">
        <v>240</v>
      </c>
      <c r="N1484" s="330">
        <v>0</v>
      </c>
      <c r="O1484" s="330">
        <v>0</v>
      </c>
      <c r="P1484" s="330">
        <v>480</v>
      </c>
      <c r="Q1484" s="330" t="str">
        <v>Confirmed</v>
      </c>
      <c r="R1484" s="330" t="str">
        <v>Closed Deal</v>
      </c>
      <c r="S1484" s="330" t="str">
        <v>SSH</v>
      </c>
      <c r="T1484" s="330" t="str">
        <v>BRI</v>
      </c>
      <c r="U1484" s="330" t="str">
        <v>BRI</v>
      </c>
      <c r="V1484" s="330">
        <v>6</v>
      </c>
      <c r="W1484" s="330">
        <v>145</v>
      </c>
      <c r="X1484" s="330" t="str">
        <v>S25-01</v>
      </c>
      <c r="Y1484" s="330">
        <v>186</v>
      </c>
      <c r="Z1484" s="330">
        <v>268</v>
      </c>
      <c r="AA1484" s="330">
        <v>-82</v>
      </c>
      <c r="AB1484" s="16" t="str">
        <v>S25</v>
      </c>
    </row>
    <row r="1485" spans="1:28" x14ac:dyDescent="0.35">
      <c r="A1485" s="331">
        <v>45740</v>
      </c>
      <c r="B1485" s="330" t="str">
        <v>Genius</v>
      </c>
      <c r="C1485" s="330" t="str">
        <v>Distributor</v>
      </c>
      <c r="D1485" s="330" t="str">
        <v/>
      </c>
      <c r="E1485" s="330" t="str">
        <v/>
      </c>
      <c r="F1485" s="330" t="str">
        <v>OW</v>
      </c>
      <c r="G1485" s="330" t="str">
        <v>Outbound</v>
      </c>
      <c r="H1485" s="330" t="str">
        <v>4S6004</v>
      </c>
      <c r="I1485" s="331" t="str">
        <v>BRI-SSH</v>
      </c>
      <c r="J1485" s="884">
        <v>45878</v>
      </c>
      <c r="K1485" s="330">
        <v>2</v>
      </c>
      <c r="L1485" s="330">
        <v>2</v>
      </c>
      <c r="M1485" s="330">
        <v>240</v>
      </c>
      <c r="N1485" s="330">
        <v>0</v>
      </c>
      <c r="O1485" s="330">
        <v>0</v>
      </c>
      <c r="P1485" s="330">
        <v>480</v>
      </c>
      <c r="Q1485" s="330" t="str">
        <v>Confirmed</v>
      </c>
      <c r="R1485" s="330" t="str">
        <v>Closed Deal</v>
      </c>
      <c r="S1485" s="330" t="str">
        <v>BRI</v>
      </c>
      <c r="T1485" s="330" t="str">
        <v>SSH</v>
      </c>
      <c r="U1485" s="330" t="str">
        <v>BRI</v>
      </c>
      <c r="V1485" s="330">
        <v>6</v>
      </c>
      <c r="W1485" s="330">
        <v>138</v>
      </c>
      <c r="X1485" s="330" t="str">
        <v>S25-01</v>
      </c>
      <c r="Y1485" s="330">
        <v>186</v>
      </c>
      <c r="Z1485" s="330">
        <v>274</v>
      </c>
      <c r="AA1485" s="330">
        <v>-88</v>
      </c>
      <c r="AB1485" s="16" t="str">
        <v>S25</v>
      </c>
    </row>
    <row r="1486" spans="1:28" x14ac:dyDescent="0.35">
      <c r="A1486" s="331">
        <v>45740</v>
      </c>
      <c r="B1486" s="330" t="str">
        <v>Genius</v>
      </c>
      <c r="C1486" s="330" t="str">
        <v>Distributor</v>
      </c>
      <c r="D1486" s="330" t="str">
        <v/>
      </c>
      <c r="E1486" s="330" t="str">
        <v/>
      </c>
      <c r="F1486" s="330" t="str">
        <v>OW</v>
      </c>
      <c r="G1486" s="330" t="str">
        <v>Outbound</v>
      </c>
      <c r="H1486" s="330" t="str">
        <v>NP8102</v>
      </c>
      <c r="I1486" s="331" t="str">
        <v>NAP-HRG</v>
      </c>
      <c r="J1486" s="884">
        <v>45880</v>
      </c>
      <c r="K1486" s="330">
        <v>2</v>
      </c>
      <c r="L1486" s="330">
        <v>2</v>
      </c>
      <c r="M1486" s="330">
        <v>240</v>
      </c>
      <c r="N1486" s="330">
        <v>0</v>
      </c>
      <c r="O1486" s="330">
        <v>0</v>
      </c>
      <c r="P1486" s="330">
        <v>480</v>
      </c>
      <c r="Q1486" s="330" t="str">
        <v>Confirmed</v>
      </c>
      <c r="R1486" s="330" t="str">
        <v>Closed Deal</v>
      </c>
      <c r="S1486" s="330" t="str">
        <v>NAP</v>
      </c>
      <c r="T1486" s="330" t="str">
        <v>HRG</v>
      </c>
      <c r="U1486" s="330" t="str">
        <v>NAP</v>
      </c>
      <c r="V1486" s="330">
        <v>1</v>
      </c>
      <c r="W1486" s="330">
        <v>140</v>
      </c>
      <c r="X1486" s="330" t="str">
        <v>S25-13</v>
      </c>
      <c r="Y1486" s="330">
        <v>176</v>
      </c>
      <c r="Z1486" s="330">
        <v>166</v>
      </c>
      <c r="AA1486" s="330">
        <v>10</v>
      </c>
      <c r="AB1486" s="16" t="str">
        <v>S25</v>
      </c>
    </row>
    <row r="1487" spans="1:28" x14ac:dyDescent="0.35">
      <c r="A1487" s="331">
        <v>45740</v>
      </c>
      <c r="B1487" s="330" t="str">
        <v>Genius</v>
      </c>
      <c r="C1487" s="330" t="str">
        <v>Distributor</v>
      </c>
      <c r="D1487" s="330" t="str">
        <v/>
      </c>
      <c r="E1487" s="330" t="str">
        <v/>
      </c>
      <c r="F1487" s="330" t="str">
        <v>OW</v>
      </c>
      <c r="G1487" s="330" t="str">
        <v>Outbound</v>
      </c>
      <c r="H1487" s="330" t="str">
        <v>NP8101</v>
      </c>
      <c r="I1487" s="331" t="str">
        <v>HRG-NAP</v>
      </c>
      <c r="J1487" s="884">
        <v>45894</v>
      </c>
      <c r="K1487" s="330">
        <v>2</v>
      </c>
      <c r="L1487" s="330">
        <v>2</v>
      </c>
      <c r="M1487" s="330">
        <v>240</v>
      </c>
      <c r="N1487" s="330">
        <v>0</v>
      </c>
      <c r="O1487" s="330">
        <v>0</v>
      </c>
      <c r="P1487" s="330">
        <v>480</v>
      </c>
      <c r="Q1487" s="330" t="str">
        <v>Confirmed</v>
      </c>
      <c r="R1487" s="330" t="str">
        <v>Closed Deal</v>
      </c>
      <c r="S1487" s="330" t="str">
        <v>HRG</v>
      </c>
      <c r="T1487" s="330" t="str">
        <v>NAP</v>
      </c>
      <c r="U1487" s="330" t="str">
        <v>NAP</v>
      </c>
      <c r="V1487" s="330">
        <v>1</v>
      </c>
      <c r="W1487" s="330">
        <v>154</v>
      </c>
      <c r="X1487" s="330" t="str">
        <v>S25-13</v>
      </c>
      <c r="Y1487" s="330">
        <v>176</v>
      </c>
      <c r="Z1487" s="330">
        <v>166</v>
      </c>
      <c r="AA1487" s="330">
        <v>10</v>
      </c>
      <c r="AB1487" s="16" t="str">
        <v>S25</v>
      </c>
    </row>
    <row r="1488" spans="1:28" x14ac:dyDescent="0.35">
      <c r="A1488" s="331">
        <v>45740</v>
      </c>
      <c r="B1488" s="330" t="str">
        <v>Genius</v>
      </c>
      <c r="C1488" s="330" t="str">
        <v>Distributor</v>
      </c>
      <c r="D1488" s="330" t="str">
        <v/>
      </c>
      <c r="E1488" s="330" t="str">
        <v/>
      </c>
      <c r="F1488" s="330" t="str">
        <v>OW</v>
      </c>
      <c r="G1488" s="330" t="str">
        <v>Outbound</v>
      </c>
      <c r="H1488" s="330" t="str">
        <v>4S6006</v>
      </c>
      <c r="I1488" s="331" t="str">
        <v>FCO-SSH</v>
      </c>
      <c r="J1488" s="884">
        <v>45877</v>
      </c>
      <c r="K1488" s="330">
        <v>1</v>
      </c>
      <c r="L1488" s="330">
        <v>1</v>
      </c>
      <c r="M1488" s="330">
        <v>250</v>
      </c>
      <c r="N1488" s="330">
        <v>0</v>
      </c>
      <c r="O1488" s="330">
        <v>0</v>
      </c>
      <c r="P1488" s="330">
        <v>250</v>
      </c>
      <c r="Q1488" s="330" t="str">
        <v>Confirmed</v>
      </c>
      <c r="R1488" s="330" t="str">
        <v>Closed Deal</v>
      </c>
      <c r="S1488" s="330" t="str">
        <v>FCO</v>
      </c>
      <c r="T1488" s="330" t="str">
        <v>SSH</v>
      </c>
      <c r="U1488" s="330" t="str">
        <v>FCO</v>
      </c>
      <c r="V1488" s="330">
        <v>5</v>
      </c>
      <c r="W1488" s="330">
        <v>137</v>
      </c>
      <c r="X1488" s="330" t="str">
        <v>S25-15</v>
      </c>
      <c r="Y1488" s="330">
        <v>186</v>
      </c>
      <c r="Z1488" s="330">
        <v>174</v>
      </c>
      <c r="AA1488" s="330">
        <v>12</v>
      </c>
      <c r="AB1488" s="16" t="str">
        <v>S25</v>
      </c>
    </row>
    <row r="1489" spans="1:28" x14ac:dyDescent="0.35">
      <c r="A1489" s="331">
        <v>45740</v>
      </c>
      <c r="B1489" s="330" t="str">
        <v>Italgsa-Hakuna</v>
      </c>
      <c r="C1489" s="330" t="str">
        <v>Tour Operator</v>
      </c>
      <c r="D1489" s="330" t="str">
        <v/>
      </c>
      <c r="E1489" s="330" t="str">
        <v/>
      </c>
      <c r="F1489" s="330" t="str">
        <v>RT</v>
      </c>
      <c r="G1489" s="330" t="str">
        <v>Outbound</v>
      </c>
      <c r="H1489" s="330" t="str">
        <v>NE1129</v>
      </c>
      <c r="I1489" s="331" t="str">
        <v>NAP-SSH</v>
      </c>
      <c r="J1489" s="884">
        <v>45866</v>
      </c>
      <c r="K1489" s="330">
        <v>10</v>
      </c>
      <c r="L1489" s="330">
        <v>10</v>
      </c>
      <c r="M1489" s="330">
        <v>235</v>
      </c>
      <c r="N1489" s="330">
        <v>0</v>
      </c>
      <c r="O1489" s="330">
        <v>0</v>
      </c>
      <c r="P1489" s="330">
        <v>2350</v>
      </c>
      <c r="Q1489" s="330" t="str">
        <v>Confirmed</v>
      </c>
      <c r="R1489" s="330" t="str">
        <v>Signed</v>
      </c>
      <c r="S1489" s="330" t="str">
        <v>NAP</v>
      </c>
      <c r="T1489" s="330" t="str">
        <v>SSH</v>
      </c>
      <c r="U1489" s="330" t="str">
        <v>NAP</v>
      </c>
      <c r="V1489" s="330">
        <v>1</v>
      </c>
      <c r="W1489" s="330">
        <v>126</v>
      </c>
      <c r="X1489" s="330" t="str">
        <v>S25-07</v>
      </c>
      <c r="Y1489" s="330">
        <v>179</v>
      </c>
      <c r="Z1489" s="330">
        <v>150</v>
      </c>
      <c r="AA1489" s="330">
        <v>29</v>
      </c>
      <c r="AB1489" s="16" t="str">
        <v>S25</v>
      </c>
    </row>
    <row r="1490" spans="1:28" x14ac:dyDescent="0.35">
      <c r="A1490" s="331">
        <v>45740</v>
      </c>
      <c r="B1490" s="330" t="str">
        <v>Italgsa-Hakuna</v>
      </c>
      <c r="C1490" s="330" t="str">
        <v>Tour Operator</v>
      </c>
      <c r="D1490" s="330" t="str">
        <v/>
      </c>
      <c r="E1490" s="330" t="str">
        <v/>
      </c>
      <c r="F1490" s="330" t="str">
        <v>RT</v>
      </c>
      <c r="G1490" s="330" t="str">
        <v>Outbound</v>
      </c>
      <c r="H1490" s="330" t="str">
        <v>NE1129</v>
      </c>
      <c r="I1490" s="331" t="str">
        <v>NAP-SSH</v>
      </c>
      <c r="J1490" s="884">
        <v>45873</v>
      </c>
      <c r="K1490" s="330">
        <v>10</v>
      </c>
      <c r="L1490" s="330">
        <v>10</v>
      </c>
      <c r="M1490" s="330">
        <v>235</v>
      </c>
      <c r="N1490" s="330">
        <v>0</v>
      </c>
      <c r="O1490" s="330">
        <v>0</v>
      </c>
      <c r="P1490" s="330">
        <v>2350</v>
      </c>
      <c r="Q1490" s="330" t="str">
        <v>Confirmed</v>
      </c>
      <c r="R1490" s="330" t="str">
        <v>Signed</v>
      </c>
      <c r="S1490" s="330" t="str">
        <v>NAP</v>
      </c>
      <c r="T1490" s="330" t="str">
        <v>SSH</v>
      </c>
      <c r="U1490" s="330" t="str">
        <v>NAP</v>
      </c>
      <c r="V1490" s="330">
        <v>1</v>
      </c>
      <c r="W1490" s="330">
        <v>133</v>
      </c>
      <c r="X1490" s="330" t="str">
        <v>S25-07</v>
      </c>
      <c r="Y1490" s="330">
        <v>179</v>
      </c>
      <c r="Z1490" s="330">
        <v>179</v>
      </c>
      <c r="AA1490" s="330">
        <v>0</v>
      </c>
      <c r="AB1490" s="16" t="str">
        <v>S25</v>
      </c>
    </row>
    <row r="1491" spans="1:28" x14ac:dyDescent="0.35">
      <c r="A1491" s="331">
        <v>45740</v>
      </c>
      <c r="B1491" s="330" t="str">
        <v>Italgsa-Hakuna</v>
      </c>
      <c r="C1491" s="330" t="str">
        <v>Tour Operator</v>
      </c>
      <c r="D1491" s="330" t="str">
        <v/>
      </c>
      <c r="E1491" s="330" t="str">
        <v/>
      </c>
      <c r="F1491" s="330" t="str">
        <v>RT</v>
      </c>
      <c r="G1491" s="330" t="str">
        <v>Outbound</v>
      </c>
      <c r="H1491" s="330" t="str">
        <v>NE1129</v>
      </c>
      <c r="I1491" s="331" t="str">
        <v>NAP-SSH</v>
      </c>
      <c r="J1491" s="884">
        <v>45880</v>
      </c>
      <c r="K1491" s="330">
        <v>10</v>
      </c>
      <c r="L1491" s="330">
        <v>10</v>
      </c>
      <c r="M1491" s="330">
        <v>235</v>
      </c>
      <c r="N1491" s="330">
        <v>0</v>
      </c>
      <c r="O1491" s="330">
        <v>0</v>
      </c>
      <c r="P1491" s="330">
        <v>2350</v>
      </c>
      <c r="Q1491" s="330" t="str">
        <v>Confirmed</v>
      </c>
      <c r="R1491" s="330" t="str">
        <v>Signed</v>
      </c>
      <c r="S1491" s="330" t="str">
        <v>NAP</v>
      </c>
      <c r="T1491" s="330" t="str">
        <v>SSH</v>
      </c>
      <c r="U1491" s="330" t="str">
        <v>NAP</v>
      </c>
      <c r="V1491" s="330">
        <v>1</v>
      </c>
      <c r="W1491" s="330">
        <v>140</v>
      </c>
      <c r="X1491" s="330" t="str">
        <v>S25-07</v>
      </c>
      <c r="Y1491" s="330">
        <v>179</v>
      </c>
      <c r="Z1491" s="330">
        <v>174</v>
      </c>
      <c r="AA1491" s="330">
        <v>5</v>
      </c>
      <c r="AB1491" s="16" t="str">
        <v>S25</v>
      </c>
    </row>
    <row r="1492" spans="1:28" x14ac:dyDescent="0.35">
      <c r="A1492" s="331">
        <v>45740</v>
      </c>
      <c r="B1492" s="330" t="str">
        <v>Italgsa-Hakuna</v>
      </c>
      <c r="C1492" s="330" t="str">
        <v>Tour Operator</v>
      </c>
      <c r="D1492" s="330" t="str">
        <v/>
      </c>
      <c r="E1492" s="330" t="str">
        <v/>
      </c>
      <c r="F1492" s="330" t="str">
        <v>RT</v>
      </c>
      <c r="G1492" s="330" t="str">
        <v>Outbound</v>
      </c>
      <c r="H1492" s="330" t="str">
        <v>NE1129</v>
      </c>
      <c r="I1492" s="331" t="str">
        <v>NAP-SSH</v>
      </c>
      <c r="J1492" s="884">
        <v>45887</v>
      </c>
      <c r="K1492" s="330">
        <v>10</v>
      </c>
      <c r="L1492" s="330">
        <v>10</v>
      </c>
      <c r="M1492" s="330">
        <v>235</v>
      </c>
      <c r="N1492" s="330">
        <v>0</v>
      </c>
      <c r="O1492" s="330">
        <v>0</v>
      </c>
      <c r="P1492" s="330">
        <v>2350</v>
      </c>
      <c r="Q1492" s="330" t="str">
        <v>Confirmed</v>
      </c>
      <c r="R1492" s="330" t="str">
        <v>Signed</v>
      </c>
      <c r="S1492" s="330" t="str">
        <v>NAP</v>
      </c>
      <c r="T1492" s="330" t="str">
        <v>SSH</v>
      </c>
      <c r="U1492" s="330" t="str">
        <v>NAP</v>
      </c>
      <c r="V1492" s="330">
        <v>1</v>
      </c>
      <c r="W1492" s="330">
        <v>147</v>
      </c>
      <c r="X1492" s="330" t="str">
        <v>S25-07</v>
      </c>
      <c r="Y1492" s="330">
        <v>179</v>
      </c>
      <c r="Z1492" s="330">
        <v>174</v>
      </c>
      <c r="AA1492" s="330">
        <v>5</v>
      </c>
      <c r="AB1492" s="16" t="str">
        <v>S25</v>
      </c>
    </row>
    <row r="1493" spans="1:28" x14ac:dyDescent="0.35">
      <c r="A1493" s="331">
        <v>45740</v>
      </c>
      <c r="B1493" s="330" t="str">
        <v>Italgsa-Hakuna</v>
      </c>
      <c r="C1493" s="330" t="str">
        <v>Tour Operator</v>
      </c>
      <c r="D1493" s="330" t="str">
        <v/>
      </c>
      <c r="E1493" s="330" t="str">
        <v/>
      </c>
      <c r="F1493" s="330" t="str">
        <v>RT</v>
      </c>
      <c r="G1493" s="330" t="str">
        <v>Outbound</v>
      </c>
      <c r="H1493" s="330" t="str">
        <v>NE1129</v>
      </c>
      <c r="I1493" s="331" t="str">
        <v>NAP-SSH</v>
      </c>
      <c r="J1493" s="884">
        <v>45894</v>
      </c>
      <c r="K1493" s="330">
        <v>10</v>
      </c>
      <c r="L1493" s="330">
        <v>10</v>
      </c>
      <c r="M1493" s="330">
        <v>235</v>
      </c>
      <c r="N1493" s="330">
        <v>0</v>
      </c>
      <c r="O1493" s="330">
        <v>0</v>
      </c>
      <c r="P1493" s="330">
        <v>2350</v>
      </c>
      <c r="Q1493" s="330" t="str">
        <v>Confirmed</v>
      </c>
      <c r="R1493" s="330" t="str">
        <v>Signed</v>
      </c>
      <c r="S1493" s="330" t="str">
        <v>NAP</v>
      </c>
      <c r="T1493" s="330" t="str">
        <v>SSH</v>
      </c>
      <c r="U1493" s="330" t="str">
        <v>NAP</v>
      </c>
      <c r="V1493" s="330">
        <v>1</v>
      </c>
      <c r="W1493" s="330">
        <v>154</v>
      </c>
      <c r="X1493" s="330" t="str">
        <v>S25-07</v>
      </c>
      <c r="Y1493" s="330">
        <v>179</v>
      </c>
      <c r="Z1493" s="330">
        <v>170</v>
      </c>
      <c r="AA1493" s="330">
        <v>9</v>
      </c>
      <c r="AB1493" s="16" t="str">
        <v>S25</v>
      </c>
    </row>
    <row r="1494" spans="1:28" x14ac:dyDescent="0.35">
      <c r="A1494" s="331">
        <v>45740</v>
      </c>
      <c r="B1494" s="330" t="str">
        <v>Italgsa-Hakuna</v>
      </c>
      <c r="C1494" s="330" t="str">
        <v>Tour Operator</v>
      </c>
      <c r="D1494" s="330" t="str">
        <v/>
      </c>
      <c r="E1494" s="330" t="str">
        <v/>
      </c>
      <c r="F1494" s="330" t="str">
        <v>RT</v>
      </c>
      <c r="G1494" s="330" t="str">
        <v>Outbound</v>
      </c>
      <c r="H1494" s="330" t="str">
        <v>NE1129</v>
      </c>
      <c r="I1494" s="331" t="str">
        <v>NAP-SSH</v>
      </c>
      <c r="J1494" s="884">
        <v>45901</v>
      </c>
      <c r="K1494" s="330">
        <v>10</v>
      </c>
      <c r="L1494" s="330">
        <v>10</v>
      </c>
      <c r="M1494" s="330">
        <v>235</v>
      </c>
      <c r="N1494" s="330">
        <v>0</v>
      </c>
      <c r="O1494" s="330">
        <v>0</v>
      </c>
      <c r="P1494" s="330">
        <v>2350</v>
      </c>
      <c r="Q1494" s="330" t="str">
        <v>Confirmed</v>
      </c>
      <c r="R1494" s="330" t="str">
        <v>Signed</v>
      </c>
      <c r="S1494" s="330" t="str">
        <v>NAP</v>
      </c>
      <c r="T1494" s="330" t="str">
        <v>SSH</v>
      </c>
      <c r="U1494" s="330" t="str">
        <v>NAP</v>
      </c>
      <c r="V1494" s="330">
        <v>1</v>
      </c>
      <c r="W1494" s="330">
        <v>161</v>
      </c>
      <c r="X1494" s="330" t="str">
        <v>S25-07</v>
      </c>
      <c r="Y1494" s="330">
        <v>179</v>
      </c>
      <c r="Z1494" s="330">
        <v>132</v>
      </c>
      <c r="AA1494" s="330">
        <v>47</v>
      </c>
      <c r="AB1494" s="16" t="str">
        <v>S25</v>
      </c>
    </row>
    <row r="1495" spans="1:28" x14ac:dyDescent="0.35">
      <c r="A1495" s="331">
        <v>45740</v>
      </c>
      <c r="B1495" s="330" t="str">
        <v>Italgsa-Hakuna</v>
      </c>
      <c r="C1495" s="330" t="str">
        <v>Tour Operator</v>
      </c>
      <c r="D1495" s="330" t="str">
        <v/>
      </c>
      <c r="E1495" s="330" t="str">
        <v/>
      </c>
      <c r="F1495" s="330" t="str">
        <v>RT</v>
      </c>
      <c r="G1495" s="330" t="str">
        <v>Inbound</v>
      </c>
      <c r="H1495" s="330" t="str">
        <v>NE1128</v>
      </c>
      <c r="I1495" s="331" t="str">
        <v>SSH-NAP</v>
      </c>
      <c r="J1495" s="884">
        <v>45873</v>
      </c>
      <c r="K1495" s="330">
        <v>10</v>
      </c>
      <c r="L1495" s="330">
        <v>10</v>
      </c>
      <c r="M1495" s="330">
        <v>235</v>
      </c>
      <c r="N1495" s="330">
        <v>0</v>
      </c>
      <c r="O1495" s="330">
        <v>0</v>
      </c>
      <c r="P1495" s="330">
        <v>2350</v>
      </c>
      <c r="Q1495" s="330" t="str">
        <v>Confirmed</v>
      </c>
      <c r="R1495" s="330" t="str">
        <v>Signed</v>
      </c>
      <c r="S1495" s="330" t="str">
        <v>SSH</v>
      </c>
      <c r="T1495" s="330" t="str">
        <v>NAP</v>
      </c>
      <c r="U1495" s="330" t="str">
        <v>NAP</v>
      </c>
      <c r="V1495" s="330">
        <v>1</v>
      </c>
      <c r="W1495" s="330">
        <v>133</v>
      </c>
      <c r="X1495" s="330" t="str">
        <v>S25-07</v>
      </c>
      <c r="Y1495" s="330">
        <v>179</v>
      </c>
      <c r="Z1495" s="330">
        <v>150</v>
      </c>
      <c r="AA1495" s="330">
        <v>29</v>
      </c>
      <c r="AB1495" s="16" t="str">
        <v>S25</v>
      </c>
    </row>
    <row r="1496" spans="1:28" x14ac:dyDescent="0.35">
      <c r="A1496" s="331">
        <v>45740</v>
      </c>
      <c r="B1496" s="330" t="str">
        <v>Italgsa-Hakuna</v>
      </c>
      <c r="C1496" s="330" t="str">
        <v>Tour Operator</v>
      </c>
      <c r="D1496" s="330" t="str">
        <v/>
      </c>
      <c r="E1496" s="330" t="str">
        <v/>
      </c>
      <c r="F1496" s="330" t="str">
        <v>RT</v>
      </c>
      <c r="G1496" s="330" t="str">
        <v>Inbound</v>
      </c>
      <c r="H1496" s="330" t="str">
        <v>NE1128</v>
      </c>
      <c r="I1496" s="331" t="str">
        <v>SSH-NAP</v>
      </c>
      <c r="J1496" s="884">
        <v>45880</v>
      </c>
      <c r="K1496" s="330">
        <v>10</v>
      </c>
      <c r="L1496" s="330">
        <v>10</v>
      </c>
      <c r="M1496" s="330">
        <v>235</v>
      </c>
      <c r="N1496" s="330">
        <v>0</v>
      </c>
      <c r="O1496" s="330">
        <v>0</v>
      </c>
      <c r="P1496" s="330">
        <v>2350</v>
      </c>
      <c r="Q1496" s="330" t="str">
        <v>Confirmed</v>
      </c>
      <c r="R1496" s="330" t="str">
        <v>Signed</v>
      </c>
      <c r="S1496" s="330" t="str">
        <v>SSH</v>
      </c>
      <c r="T1496" s="330" t="str">
        <v>NAP</v>
      </c>
      <c r="U1496" s="330" t="str">
        <v>NAP</v>
      </c>
      <c r="V1496" s="330">
        <v>1</v>
      </c>
      <c r="W1496" s="330">
        <v>140</v>
      </c>
      <c r="X1496" s="330" t="str">
        <v>S25-07</v>
      </c>
      <c r="Y1496" s="330">
        <v>179</v>
      </c>
      <c r="Z1496" s="330">
        <v>170</v>
      </c>
      <c r="AA1496" s="330">
        <v>9</v>
      </c>
      <c r="AB1496" s="16" t="str">
        <v>S25</v>
      </c>
    </row>
    <row r="1497" spans="1:28" x14ac:dyDescent="0.35">
      <c r="A1497" s="331">
        <v>45740</v>
      </c>
      <c r="B1497" s="330" t="str">
        <v>Italgsa-Hakuna</v>
      </c>
      <c r="C1497" s="330" t="str">
        <v>Tour Operator</v>
      </c>
      <c r="D1497" s="330" t="str">
        <v/>
      </c>
      <c r="E1497" s="330" t="str">
        <v/>
      </c>
      <c r="F1497" s="330" t="str">
        <v>RT</v>
      </c>
      <c r="G1497" s="330" t="str">
        <v>Inbound</v>
      </c>
      <c r="H1497" s="330" t="str">
        <v>NE1128</v>
      </c>
      <c r="I1497" s="331" t="str">
        <v>SSH-NAP</v>
      </c>
      <c r="J1497" s="884">
        <v>45887</v>
      </c>
      <c r="K1497" s="330">
        <v>10</v>
      </c>
      <c r="L1497" s="330">
        <v>10</v>
      </c>
      <c r="M1497" s="330">
        <v>235</v>
      </c>
      <c r="N1497" s="330">
        <v>0</v>
      </c>
      <c r="O1497" s="330">
        <v>0</v>
      </c>
      <c r="P1497" s="330">
        <v>2350</v>
      </c>
      <c r="Q1497" s="330" t="str">
        <v>Confirmed</v>
      </c>
      <c r="R1497" s="330" t="str">
        <v>Signed</v>
      </c>
      <c r="S1497" s="330" t="str">
        <v>SSH</v>
      </c>
      <c r="T1497" s="330" t="str">
        <v>NAP</v>
      </c>
      <c r="U1497" s="330" t="str">
        <v>NAP</v>
      </c>
      <c r="V1497" s="330">
        <v>1</v>
      </c>
      <c r="W1497" s="330">
        <v>147</v>
      </c>
      <c r="X1497" s="330" t="str">
        <v>S25-07</v>
      </c>
      <c r="Y1497" s="330">
        <v>179</v>
      </c>
      <c r="Z1497" s="330">
        <v>179</v>
      </c>
      <c r="AA1497" s="330">
        <v>0</v>
      </c>
      <c r="AB1497" s="16" t="str">
        <v>S25</v>
      </c>
    </row>
    <row r="1498" spans="1:28" x14ac:dyDescent="0.35">
      <c r="A1498" s="331">
        <v>45740</v>
      </c>
      <c r="B1498" s="330" t="str">
        <v>Italgsa-Hakuna</v>
      </c>
      <c r="C1498" s="330" t="str">
        <v>Tour Operator</v>
      </c>
      <c r="D1498" s="330" t="str">
        <v/>
      </c>
      <c r="E1498" s="330" t="str">
        <v/>
      </c>
      <c r="F1498" s="330" t="str">
        <v>RT</v>
      </c>
      <c r="G1498" s="330" t="str">
        <v>Inbound</v>
      </c>
      <c r="H1498" s="330" t="str">
        <v>NE1128</v>
      </c>
      <c r="I1498" s="331" t="str">
        <v>SSH-NAP</v>
      </c>
      <c r="J1498" s="884">
        <v>45894</v>
      </c>
      <c r="K1498" s="330">
        <v>10</v>
      </c>
      <c r="L1498" s="330">
        <v>10</v>
      </c>
      <c r="M1498" s="330">
        <v>235</v>
      </c>
      <c r="N1498" s="330">
        <v>0</v>
      </c>
      <c r="O1498" s="330">
        <v>0</v>
      </c>
      <c r="P1498" s="330">
        <v>2350</v>
      </c>
      <c r="Q1498" s="330" t="str">
        <v>Confirmed</v>
      </c>
      <c r="R1498" s="330" t="str">
        <v>Signed</v>
      </c>
      <c r="S1498" s="330" t="str">
        <v>SSH</v>
      </c>
      <c r="T1498" s="330" t="str">
        <v>NAP</v>
      </c>
      <c r="U1498" s="330" t="str">
        <v>NAP</v>
      </c>
      <c r="V1498" s="330">
        <v>1</v>
      </c>
      <c r="W1498" s="330">
        <v>154</v>
      </c>
      <c r="X1498" s="330" t="str">
        <v>S25-07</v>
      </c>
      <c r="Y1498" s="330">
        <v>179</v>
      </c>
      <c r="Z1498" s="330">
        <v>178</v>
      </c>
      <c r="AA1498" s="330">
        <v>1</v>
      </c>
      <c r="AB1498" s="16" t="str">
        <v>S25</v>
      </c>
    </row>
    <row r="1499" spans="1:28" x14ac:dyDescent="0.35">
      <c r="A1499" s="331">
        <v>45740</v>
      </c>
      <c r="B1499" s="330" t="str">
        <v>Italgsa-Hakuna</v>
      </c>
      <c r="C1499" s="330" t="str">
        <v>Tour Operator</v>
      </c>
      <c r="D1499" s="330" t="str">
        <v/>
      </c>
      <c r="E1499" s="330" t="str">
        <v/>
      </c>
      <c r="F1499" s="330" t="str">
        <v>RT</v>
      </c>
      <c r="G1499" s="330" t="str">
        <v>Inbound</v>
      </c>
      <c r="H1499" s="330" t="str">
        <v>NE1128</v>
      </c>
      <c r="I1499" s="331" t="str">
        <v>SSH-NAP</v>
      </c>
      <c r="J1499" s="884">
        <v>45901</v>
      </c>
      <c r="K1499" s="330">
        <v>10</v>
      </c>
      <c r="L1499" s="330">
        <v>10</v>
      </c>
      <c r="M1499" s="330">
        <v>235</v>
      </c>
      <c r="N1499" s="330">
        <v>0</v>
      </c>
      <c r="O1499" s="330">
        <v>0</v>
      </c>
      <c r="P1499" s="330">
        <v>2350</v>
      </c>
      <c r="Q1499" s="330" t="str">
        <v>Confirmed</v>
      </c>
      <c r="R1499" s="330" t="str">
        <v>Signed</v>
      </c>
      <c r="S1499" s="330" t="str">
        <v>SSH</v>
      </c>
      <c r="T1499" s="330" t="str">
        <v>NAP</v>
      </c>
      <c r="U1499" s="330" t="str">
        <v>NAP</v>
      </c>
      <c r="V1499" s="330">
        <v>1</v>
      </c>
      <c r="W1499" s="330">
        <v>161</v>
      </c>
      <c r="X1499" s="330" t="str">
        <v>S25-07</v>
      </c>
      <c r="Y1499" s="330">
        <v>179</v>
      </c>
      <c r="Z1499" s="330">
        <v>170</v>
      </c>
      <c r="AA1499" s="330">
        <v>9</v>
      </c>
      <c r="AB1499" s="16" t="str">
        <v>S25</v>
      </c>
    </row>
    <row r="1500" spans="1:28" x14ac:dyDescent="0.35">
      <c r="A1500" s="331">
        <v>45740</v>
      </c>
      <c r="B1500" s="330" t="str">
        <v>Italgsa-Hakuna</v>
      </c>
      <c r="C1500" s="330" t="str">
        <v>Tour Operator</v>
      </c>
      <c r="D1500" s="330" t="str">
        <v/>
      </c>
      <c r="E1500" s="330" t="str">
        <v/>
      </c>
      <c r="F1500" s="330" t="str">
        <v>RT</v>
      </c>
      <c r="G1500" s="330" t="str">
        <v>Inbound</v>
      </c>
      <c r="H1500" s="330" t="str">
        <v>NE1128</v>
      </c>
      <c r="I1500" s="331" t="str">
        <v>SSH-NAP</v>
      </c>
      <c r="J1500" s="884">
        <v>45908</v>
      </c>
      <c r="K1500" s="330">
        <v>10</v>
      </c>
      <c r="L1500" s="330">
        <v>10</v>
      </c>
      <c r="M1500" s="330">
        <v>235</v>
      </c>
      <c r="N1500" s="330">
        <v>0</v>
      </c>
      <c r="O1500" s="330">
        <v>0</v>
      </c>
      <c r="P1500" s="330">
        <v>2350</v>
      </c>
      <c r="Q1500" s="330" t="str">
        <v>Confirmed</v>
      </c>
      <c r="R1500" s="330" t="str">
        <v>Signed</v>
      </c>
      <c r="S1500" s="330" t="str">
        <v>SSH</v>
      </c>
      <c r="T1500" s="330" t="str">
        <v>NAP</v>
      </c>
      <c r="U1500" s="330" t="str">
        <v>NAP</v>
      </c>
      <c r="V1500" s="330">
        <v>1</v>
      </c>
      <c r="W1500" s="330">
        <v>168</v>
      </c>
      <c r="X1500" s="330" t="str">
        <v>S25-07</v>
      </c>
      <c r="Y1500" s="330">
        <v>179</v>
      </c>
      <c r="Z1500" s="330">
        <v>132</v>
      </c>
      <c r="AA1500" s="330">
        <v>47</v>
      </c>
      <c r="AB1500" s="16" t="str">
        <v>S25</v>
      </c>
    </row>
    <row r="1501" spans="1:28" x14ac:dyDescent="0.35">
      <c r="A1501" s="331">
        <v>45738</v>
      </c>
      <c r="B1501" s="330" t="str">
        <v>EuroAirlines</v>
      </c>
      <c r="C1501" s="330" t="str">
        <v>Distributor</v>
      </c>
      <c r="D1501" s="330" t="str">
        <v>AMADEUS</v>
      </c>
      <c r="E1501" s="330" t="str">
        <v>11LLS0</v>
      </c>
      <c r="F1501" s="330" t="str">
        <v>OW</v>
      </c>
      <c r="G1501" s="330" t="str">
        <v>Outbound</v>
      </c>
      <c r="H1501" s="330" t="str">
        <v>NP8102</v>
      </c>
      <c r="I1501" s="331" t="str">
        <v>NAP-HRG</v>
      </c>
      <c r="J1501" s="884">
        <v>45880</v>
      </c>
      <c r="K1501" s="330">
        <v>1</v>
      </c>
      <c r="L1501" s="330">
        <v>1</v>
      </c>
      <c r="M1501" s="330">
        <v>180</v>
      </c>
      <c r="N1501" s="330">
        <v>22.11</v>
      </c>
      <c r="O1501" s="330">
        <v>40</v>
      </c>
      <c r="P1501" s="330">
        <v>242.11</v>
      </c>
      <c r="Q1501" s="330" t="str">
        <v>Confirmed</v>
      </c>
      <c r="R1501" s="330" t="str">
        <v>Closed Deal</v>
      </c>
      <c r="S1501" s="330" t="str">
        <v>NAP</v>
      </c>
      <c r="T1501" s="330" t="str">
        <v>HRG</v>
      </c>
      <c r="U1501" s="330" t="str">
        <v>NAP</v>
      </c>
      <c r="V1501" s="330">
        <v>1</v>
      </c>
      <c r="W1501" s="330">
        <v>142</v>
      </c>
      <c r="X1501" s="330" t="str">
        <v>S25-13</v>
      </c>
      <c r="Y1501" s="330">
        <v>176</v>
      </c>
      <c r="Z1501" s="330">
        <v>166</v>
      </c>
      <c r="AA1501" s="330">
        <v>10</v>
      </c>
      <c r="AB1501" s="16" t="str">
        <v>S25</v>
      </c>
    </row>
    <row r="1502" spans="1:28" x14ac:dyDescent="0.35">
      <c r="A1502" s="331">
        <v>45738</v>
      </c>
      <c r="B1502" s="330" t="str">
        <v>EuroAirlines</v>
      </c>
      <c r="C1502" s="330" t="str">
        <v>Distributor</v>
      </c>
      <c r="D1502" s="330" t="str">
        <v>AMADEUS</v>
      </c>
      <c r="E1502" s="330" t="str">
        <v>11LLS2</v>
      </c>
      <c r="F1502" s="330" t="str">
        <v>OW</v>
      </c>
      <c r="G1502" s="330" t="str">
        <v>Outbound</v>
      </c>
      <c r="H1502" s="330" t="str">
        <v>NP8101</v>
      </c>
      <c r="I1502" s="331" t="str">
        <v>HRG-NAP</v>
      </c>
      <c r="J1502" s="884">
        <v>45894</v>
      </c>
      <c r="K1502" s="330">
        <v>1</v>
      </c>
      <c r="L1502" s="330">
        <v>1</v>
      </c>
      <c r="M1502" s="330">
        <v>180</v>
      </c>
      <c r="N1502" s="330">
        <v>35.53</v>
      </c>
      <c r="O1502" s="330">
        <v>40</v>
      </c>
      <c r="P1502" s="330">
        <v>255.53</v>
      </c>
      <c r="Q1502" s="330" t="str">
        <v>Confirmed</v>
      </c>
      <c r="R1502" s="330" t="str">
        <v>Closed Deal</v>
      </c>
      <c r="S1502" s="330" t="str">
        <v>HRG</v>
      </c>
      <c r="T1502" s="330" t="str">
        <v>NAP</v>
      </c>
      <c r="U1502" s="330" t="str">
        <v>NAP</v>
      </c>
      <c r="V1502" s="330">
        <v>1</v>
      </c>
      <c r="W1502" s="330">
        <v>156</v>
      </c>
      <c r="X1502" s="330" t="str">
        <v>S25-13</v>
      </c>
      <c r="Y1502" s="330">
        <v>176</v>
      </c>
      <c r="Z1502" s="330">
        <v>166</v>
      </c>
      <c r="AA1502" s="330">
        <v>10</v>
      </c>
      <c r="AB1502" s="16" t="str">
        <v>S25</v>
      </c>
    </row>
    <row r="1503" spans="1:28" x14ac:dyDescent="0.35">
      <c r="A1503" s="331">
        <v>45738</v>
      </c>
      <c r="B1503" s="330" t="str">
        <v>EuroAirlines</v>
      </c>
      <c r="C1503" s="330" t="str">
        <v>Distributor</v>
      </c>
      <c r="D1503" s="330" t="str">
        <v>AMADEUS</v>
      </c>
      <c r="E1503" s="330" t="str">
        <v>11LLS0</v>
      </c>
      <c r="F1503" s="330" t="str">
        <v>OW</v>
      </c>
      <c r="G1503" s="330" t="str">
        <v>Outbound</v>
      </c>
      <c r="H1503" s="330" t="str">
        <v>NP8102</v>
      </c>
      <c r="I1503" s="331" t="str">
        <v>NAP-HRG</v>
      </c>
      <c r="J1503" s="884">
        <v>45880</v>
      </c>
      <c r="K1503" s="330">
        <v>1</v>
      </c>
      <c r="L1503" s="330">
        <v>1</v>
      </c>
      <c r="M1503" s="330">
        <v>180</v>
      </c>
      <c r="N1503" s="330">
        <v>22.11</v>
      </c>
      <c r="O1503" s="330">
        <v>40</v>
      </c>
      <c r="P1503" s="330">
        <v>242.11</v>
      </c>
      <c r="Q1503" s="330" t="str">
        <v>Confirmed</v>
      </c>
      <c r="R1503" s="330" t="str">
        <v>Closed Deal</v>
      </c>
      <c r="S1503" s="330" t="str">
        <v>NAP</v>
      </c>
      <c r="T1503" s="330" t="str">
        <v>HRG</v>
      </c>
      <c r="U1503" s="330" t="str">
        <v>NAP</v>
      </c>
      <c r="V1503" s="330">
        <v>1</v>
      </c>
      <c r="W1503" s="330">
        <v>142</v>
      </c>
      <c r="X1503" s="330" t="str">
        <v>S25-13</v>
      </c>
      <c r="Y1503" s="330">
        <v>176</v>
      </c>
      <c r="Z1503" s="330">
        <v>166</v>
      </c>
      <c r="AA1503" s="330">
        <v>10</v>
      </c>
      <c r="AB1503" s="16" t="str">
        <v>S25</v>
      </c>
    </row>
    <row r="1504" spans="1:28" x14ac:dyDescent="0.35">
      <c r="A1504" s="331">
        <v>45738</v>
      </c>
      <c r="B1504" s="330" t="str">
        <v>EuroAirlines</v>
      </c>
      <c r="C1504" s="330" t="str">
        <v>Distributor</v>
      </c>
      <c r="D1504" s="330" t="str">
        <v>AMADEUS</v>
      </c>
      <c r="E1504" s="330" t="str">
        <v>11LLS2</v>
      </c>
      <c r="F1504" s="330" t="str">
        <v>OW</v>
      </c>
      <c r="G1504" s="330" t="str">
        <v>Outbound</v>
      </c>
      <c r="H1504" s="330" t="str">
        <v>NP8101</v>
      </c>
      <c r="I1504" s="331" t="str">
        <v>HRG-NAP</v>
      </c>
      <c r="J1504" s="884">
        <v>45894</v>
      </c>
      <c r="K1504" s="330">
        <v>1</v>
      </c>
      <c r="L1504" s="330">
        <v>1</v>
      </c>
      <c r="M1504" s="330">
        <v>180</v>
      </c>
      <c r="N1504" s="330">
        <v>35.53</v>
      </c>
      <c r="O1504" s="330">
        <v>40</v>
      </c>
      <c r="P1504" s="330">
        <v>255.53</v>
      </c>
      <c r="Q1504" s="330" t="str">
        <v>Confirmed</v>
      </c>
      <c r="R1504" s="330" t="str">
        <v>Closed Deal</v>
      </c>
      <c r="S1504" s="330" t="str">
        <v>HRG</v>
      </c>
      <c r="T1504" s="330" t="str">
        <v>NAP</v>
      </c>
      <c r="U1504" s="330" t="str">
        <v>NAP</v>
      </c>
      <c r="V1504" s="330">
        <v>1</v>
      </c>
      <c r="W1504" s="330">
        <v>156</v>
      </c>
      <c r="X1504" s="330" t="str">
        <v>S25-13</v>
      </c>
      <c r="Y1504" s="330">
        <v>176</v>
      </c>
      <c r="Z1504" s="330">
        <v>166</v>
      </c>
      <c r="AA1504" s="330">
        <v>10</v>
      </c>
      <c r="AB1504" s="16" t="str">
        <v>S25</v>
      </c>
    </row>
    <row r="1505" spans="1:28" x14ac:dyDescent="0.35">
      <c r="A1505" s="331">
        <v>45738</v>
      </c>
      <c r="B1505" s="330" t="str">
        <v>EuroAirlines</v>
      </c>
      <c r="C1505" s="330" t="str">
        <v>Distributor</v>
      </c>
      <c r="D1505" s="330" t="str">
        <v>AMADEUS</v>
      </c>
      <c r="E1505" s="330" t="str">
        <v>11LLS0</v>
      </c>
      <c r="F1505" s="330" t="str">
        <v>OW</v>
      </c>
      <c r="G1505" s="330" t="str">
        <v>Outbound</v>
      </c>
      <c r="H1505" s="330" t="str">
        <v>NP8102</v>
      </c>
      <c r="I1505" s="331" t="str">
        <v>NAP-HRG</v>
      </c>
      <c r="J1505" s="884">
        <v>45880</v>
      </c>
      <c r="K1505" s="330">
        <v>1</v>
      </c>
      <c r="L1505" s="330">
        <v>1</v>
      </c>
      <c r="M1505" s="330">
        <v>240</v>
      </c>
      <c r="N1505" s="330">
        <v>28.36</v>
      </c>
      <c r="O1505" s="330">
        <v>40</v>
      </c>
      <c r="P1505" s="330">
        <v>308.36</v>
      </c>
      <c r="Q1505" s="330" t="str">
        <v>Confirmed</v>
      </c>
      <c r="R1505" s="330" t="str">
        <v>Closed Deal</v>
      </c>
      <c r="S1505" s="330" t="str">
        <v>NAP</v>
      </c>
      <c r="T1505" s="330" t="str">
        <v>HRG</v>
      </c>
      <c r="U1505" s="330" t="str">
        <v>NAP</v>
      </c>
      <c r="V1505" s="330">
        <v>1</v>
      </c>
      <c r="W1505" s="330">
        <v>142</v>
      </c>
      <c r="X1505" s="330" t="str">
        <v>S25-13</v>
      </c>
      <c r="Y1505" s="330">
        <v>176</v>
      </c>
      <c r="Z1505" s="330">
        <v>166</v>
      </c>
      <c r="AA1505" s="330">
        <v>10</v>
      </c>
      <c r="AB1505" s="16" t="str">
        <v>S25</v>
      </c>
    </row>
    <row r="1506" spans="1:28" x14ac:dyDescent="0.35">
      <c r="A1506" s="331">
        <v>45738</v>
      </c>
      <c r="B1506" s="330" t="str">
        <v>EuroAirlines</v>
      </c>
      <c r="C1506" s="330" t="str">
        <v>Distributor</v>
      </c>
      <c r="D1506" s="330" t="str">
        <v>AMADEUS</v>
      </c>
      <c r="E1506" s="330" t="str">
        <v>11LLS2</v>
      </c>
      <c r="F1506" s="330" t="str">
        <v>OW</v>
      </c>
      <c r="G1506" s="330" t="str">
        <v>Outbound</v>
      </c>
      <c r="H1506" s="330" t="str">
        <v>NP8101</v>
      </c>
      <c r="I1506" s="331" t="str">
        <v>HRG-NAP</v>
      </c>
      <c r="J1506" s="884">
        <v>45894</v>
      </c>
      <c r="K1506" s="330">
        <v>1</v>
      </c>
      <c r="L1506" s="330">
        <v>1</v>
      </c>
      <c r="M1506" s="330">
        <v>240</v>
      </c>
      <c r="N1506" s="330">
        <v>35.53</v>
      </c>
      <c r="O1506" s="330">
        <v>40</v>
      </c>
      <c r="P1506" s="330">
        <v>315.52999999999997</v>
      </c>
      <c r="Q1506" s="330" t="str">
        <v>Confirmed</v>
      </c>
      <c r="R1506" s="330" t="str">
        <v>Closed Deal</v>
      </c>
      <c r="S1506" s="330" t="str">
        <v>HRG</v>
      </c>
      <c r="T1506" s="330" t="str">
        <v>NAP</v>
      </c>
      <c r="U1506" s="330" t="str">
        <v>NAP</v>
      </c>
      <c r="V1506" s="330">
        <v>1</v>
      </c>
      <c r="W1506" s="330">
        <v>156</v>
      </c>
      <c r="X1506" s="330" t="str">
        <v>S25-13</v>
      </c>
      <c r="Y1506" s="330">
        <v>176</v>
      </c>
      <c r="Z1506" s="330">
        <v>166</v>
      </c>
      <c r="AA1506" s="330">
        <v>10</v>
      </c>
      <c r="AB1506" s="16" t="str">
        <v>S25</v>
      </c>
    </row>
    <row r="1507" spans="1:28" x14ac:dyDescent="0.35">
      <c r="A1507" s="331">
        <v>45738</v>
      </c>
      <c r="B1507" s="330" t="str">
        <v>EuroAirlines</v>
      </c>
      <c r="C1507" s="330" t="str">
        <v>Distributor</v>
      </c>
      <c r="D1507" s="330" t="str">
        <v>AMADEUS</v>
      </c>
      <c r="E1507" s="330" t="str">
        <v>11LLS0</v>
      </c>
      <c r="F1507" s="330" t="str">
        <v>OW</v>
      </c>
      <c r="G1507" s="330" t="str">
        <v>Outbound</v>
      </c>
      <c r="H1507" s="330" t="str">
        <v>NP8102</v>
      </c>
      <c r="I1507" s="331" t="str">
        <v>NAP-HRG</v>
      </c>
      <c r="J1507" s="884">
        <v>45880</v>
      </c>
      <c r="K1507" s="330">
        <v>1</v>
      </c>
      <c r="L1507" s="330">
        <v>1</v>
      </c>
      <c r="M1507" s="330">
        <v>240</v>
      </c>
      <c r="N1507" s="330">
        <v>28.36</v>
      </c>
      <c r="O1507" s="330">
        <v>40</v>
      </c>
      <c r="P1507" s="330">
        <v>308.36</v>
      </c>
      <c r="Q1507" s="330" t="str">
        <v>Confirmed</v>
      </c>
      <c r="R1507" s="330" t="str">
        <v>Closed Deal</v>
      </c>
      <c r="S1507" s="330" t="str">
        <v>NAP</v>
      </c>
      <c r="T1507" s="330" t="str">
        <v>HRG</v>
      </c>
      <c r="U1507" s="330" t="str">
        <v>NAP</v>
      </c>
      <c r="V1507" s="330">
        <v>1</v>
      </c>
      <c r="W1507" s="330">
        <v>142</v>
      </c>
      <c r="X1507" s="330" t="str">
        <v>S25-13</v>
      </c>
      <c r="Y1507" s="330">
        <v>176</v>
      </c>
      <c r="Z1507" s="330">
        <v>166</v>
      </c>
      <c r="AA1507" s="330">
        <v>10</v>
      </c>
      <c r="AB1507" s="16" t="str">
        <v>S25</v>
      </c>
    </row>
    <row r="1508" spans="1:28" x14ac:dyDescent="0.35">
      <c r="A1508" s="331">
        <v>45738</v>
      </c>
      <c r="B1508" s="330" t="str">
        <v>EuroAirlines</v>
      </c>
      <c r="C1508" s="330" t="str">
        <v>Distributor</v>
      </c>
      <c r="D1508" s="330" t="str">
        <v>AMADEUS</v>
      </c>
      <c r="E1508" s="330" t="str">
        <v>11LLS2</v>
      </c>
      <c r="F1508" s="330" t="str">
        <v>OW</v>
      </c>
      <c r="G1508" s="330" t="str">
        <v>Outbound</v>
      </c>
      <c r="H1508" s="330" t="str">
        <v>NP8101</v>
      </c>
      <c r="I1508" s="331" t="str">
        <v>HRG-NAP</v>
      </c>
      <c r="J1508" s="884">
        <v>45894</v>
      </c>
      <c r="K1508" s="330">
        <v>1</v>
      </c>
      <c r="L1508" s="330">
        <v>1</v>
      </c>
      <c r="M1508" s="330">
        <v>240</v>
      </c>
      <c r="N1508" s="330">
        <v>35.53</v>
      </c>
      <c r="O1508" s="330">
        <v>40</v>
      </c>
      <c r="P1508" s="330">
        <v>315.52999999999997</v>
      </c>
      <c r="Q1508" s="330" t="str">
        <v>Confirmed</v>
      </c>
      <c r="R1508" s="330" t="str">
        <v>Closed Deal</v>
      </c>
      <c r="S1508" s="330" t="str">
        <v>HRG</v>
      </c>
      <c r="T1508" s="330" t="str">
        <v>NAP</v>
      </c>
      <c r="U1508" s="330" t="str">
        <v>NAP</v>
      </c>
      <c r="V1508" s="330">
        <v>1</v>
      </c>
      <c r="W1508" s="330">
        <v>156</v>
      </c>
      <c r="X1508" s="330" t="str">
        <v>S25-13</v>
      </c>
      <c r="Y1508" s="330">
        <v>176</v>
      </c>
      <c r="Z1508" s="330">
        <v>166</v>
      </c>
      <c r="AA1508" s="330">
        <v>10</v>
      </c>
      <c r="AB1508" s="16" t="str">
        <v>S25</v>
      </c>
    </row>
    <row r="1509" spans="1:28" x14ac:dyDescent="0.35">
      <c r="A1509" s="331">
        <v>45739</v>
      </c>
      <c r="B1509" s="330" t="str">
        <v>EuroAirlines</v>
      </c>
      <c r="C1509" s="330" t="str">
        <v>Distributor</v>
      </c>
      <c r="D1509" s="330" t="str">
        <v>AMADEUS</v>
      </c>
      <c r="E1509" s="330" t="str">
        <v>11LM2N</v>
      </c>
      <c r="F1509" s="330" t="str">
        <v>OW</v>
      </c>
      <c r="G1509" s="330" t="str">
        <v>Outbound</v>
      </c>
      <c r="H1509" s="330" t="str">
        <v>SE5446</v>
      </c>
      <c r="I1509" s="331" t="str">
        <v>SSH-NAP</v>
      </c>
      <c r="J1509" s="884">
        <v>45779</v>
      </c>
      <c r="K1509" s="330">
        <v>1</v>
      </c>
      <c r="L1509" s="330">
        <v>1</v>
      </c>
      <c r="M1509" s="330">
        <v>200</v>
      </c>
      <c r="N1509" s="330">
        <v>38.92</v>
      </c>
      <c r="O1509" s="330">
        <v>40</v>
      </c>
      <c r="P1509" s="330">
        <v>278.92</v>
      </c>
      <c r="Q1509" s="330" t="str">
        <v>Confirmed</v>
      </c>
      <c r="R1509" s="330" t="str">
        <v>Closed Deal</v>
      </c>
      <c r="S1509" s="330" t="str">
        <v>SSH</v>
      </c>
      <c r="T1509" s="330" t="str">
        <v>NAP</v>
      </c>
      <c r="U1509" s="330" t="str">
        <v>NAP</v>
      </c>
      <c r="V1509" s="330">
        <v>5</v>
      </c>
      <c r="W1509" s="330">
        <v>40</v>
      </c>
      <c r="X1509" s="330" t="str">
        <v>E25-09B</v>
      </c>
      <c r="Y1509" s="330">
        <v>77</v>
      </c>
      <c r="Z1509" s="330">
        <v>76</v>
      </c>
      <c r="AA1509" s="330">
        <v>1</v>
      </c>
      <c r="AB1509" s="16" t="str">
        <v>E25</v>
      </c>
    </row>
    <row r="1510" spans="1:28" x14ac:dyDescent="0.35">
      <c r="A1510" s="331">
        <v>45739</v>
      </c>
      <c r="B1510" s="330" t="str">
        <v>EuroAirlines</v>
      </c>
      <c r="C1510" s="330" t="str">
        <v>Distributor</v>
      </c>
      <c r="D1510" s="330" t="str">
        <v>AMADEUS</v>
      </c>
      <c r="E1510" s="330" t="str">
        <v>11LM2N</v>
      </c>
      <c r="F1510" s="330" t="str">
        <v>OW</v>
      </c>
      <c r="G1510" s="330" t="str">
        <v>Outbound</v>
      </c>
      <c r="H1510" s="330" t="str">
        <v>SE5446</v>
      </c>
      <c r="I1510" s="331" t="str">
        <v>SSH-NAP</v>
      </c>
      <c r="J1510" s="884">
        <v>45779</v>
      </c>
      <c r="K1510" s="330">
        <v>1</v>
      </c>
      <c r="L1510" s="330">
        <v>1</v>
      </c>
      <c r="M1510" s="330">
        <v>200</v>
      </c>
      <c r="N1510" s="330">
        <v>38.92</v>
      </c>
      <c r="O1510" s="330">
        <v>40</v>
      </c>
      <c r="P1510" s="330">
        <v>278.92</v>
      </c>
      <c r="Q1510" s="330" t="str">
        <v>Confirmed</v>
      </c>
      <c r="R1510" s="330" t="str">
        <v>Closed Deal</v>
      </c>
      <c r="S1510" s="330" t="str">
        <v>SSH</v>
      </c>
      <c r="T1510" s="330" t="str">
        <v>NAP</v>
      </c>
      <c r="U1510" s="330" t="str">
        <v>NAP</v>
      </c>
      <c r="V1510" s="330">
        <v>5</v>
      </c>
      <c r="W1510" s="330">
        <v>40</v>
      </c>
      <c r="X1510" s="330" t="str">
        <v>E25-09B</v>
      </c>
      <c r="Y1510" s="330">
        <v>77</v>
      </c>
      <c r="Z1510" s="330">
        <v>76</v>
      </c>
      <c r="AA1510" s="330">
        <v>1</v>
      </c>
      <c r="AB1510" s="16" t="str">
        <v>E25</v>
      </c>
    </row>
    <row r="1511" spans="1:28" x14ac:dyDescent="0.35">
      <c r="A1511" s="331">
        <v>45740</v>
      </c>
      <c r="B1511" s="330" t="str">
        <v>Italgsa-Iscla Maior</v>
      </c>
      <c r="C1511" s="330" t="str">
        <v>Tour Operator</v>
      </c>
      <c r="D1511" s="330" t="str">
        <v/>
      </c>
      <c r="E1511" s="330" t="str">
        <v/>
      </c>
      <c r="F1511" s="330" t="str">
        <v>RT</v>
      </c>
      <c r="G1511" s="330" t="str">
        <v>Outbound</v>
      </c>
      <c r="H1511" s="330" t="str">
        <v>4S6006</v>
      </c>
      <c r="I1511" s="331" t="str">
        <v>FCO-SSH</v>
      </c>
      <c r="J1511" s="884">
        <v>45870</v>
      </c>
      <c r="K1511" s="330">
        <v>10</v>
      </c>
      <c r="L1511" s="330">
        <v>10</v>
      </c>
      <c r="M1511" s="330">
        <v>245</v>
      </c>
      <c r="N1511" s="330">
        <v>0</v>
      </c>
      <c r="O1511" s="330">
        <v>0</v>
      </c>
      <c r="P1511" s="330">
        <v>2450</v>
      </c>
      <c r="Q1511" s="330" t="str">
        <v>Confirmed</v>
      </c>
      <c r="R1511" s="330" t="str">
        <v>Signed</v>
      </c>
      <c r="S1511" s="330" t="str">
        <v>FCO</v>
      </c>
      <c r="T1511" s="330" t="str">
        <v>SSH</v>
      </c>
      <c r="U1511" s="330" t="str">
        <v>FCO</v>
      </c>
      <c r="V1511" s="330">
        <v>5</v>
      </c>
      <c r="W1511" s="330">
        <v>130</v>
      </c>
      <c r="X1511" s="330" t="str">
        <v>S25-15</v>
      </c>
      <c r="Y1511" s="330">
        <v>186</v>
      </c>
      <c r="Z1511" s="330">
        <v>142</v>
      </c>
      <c r="AA1511" s="330">
        <v>44</v>
      </c>
      <c r="AB1511" s="16" t="str">
        <v>S25</v>
      </c>
    </row>
    <row r="1512" spans="1:28" x14ac:dyDescent="0.35">
      <c r="A1512" s="331">
        <v>45740</v>
      </c>
      <c r="B1512" s="330" t="str">
        <v>Italgsa-Iscla Maior</v>
      </c>
      <c r="C1512" s="330" t="str">
        <v>Tour Operator</v>
      </c>
      <c r="D1512" s="330" t="str">
        <v/>
      </c>
      <c r="E1512" s="330" t="str">
        <v/>
      </c>
      <c r="F1512" s="330" t="str">
        <v>RT</v>
      </c>
      <c r="G1512" s="330" t="str">
        <v>Outbound</v>
      </c>
      <c r="H1512" s="330" t="str">
        <v>4S6006</v>
      </c>
      <c r="I1512" s="331" t="str">
        <v>FCO-SSH</v>
      </c>
      <c r="J1512" s="884">
        <v>45877</v>
      </c>
      <c r="K1512" s="330">
        <v>10</v>
      </c>
      <c r="L1512" s="330">
        <v>10</v>
      </c>
      <c r="M1512" s="330">
        <v>245</v>
      </c>
      <c r="N1512" s="330">
        <v>0</v>
      </c>
      <c r="O1512" s="330">
        <v>0</v>
      </c>
      <c r="P1512" s="330">
        <v>2450</v>
      </c>
      <c r="Q1512" s="330" t="str">
        <v>Confirmed</v>
      </c>
      <c r="R1512" s="330" t="str">
        <v>Signed</v>
      </c>
      <c r="S1512" s="330" t="str">
        <v>FCO</v>
      </c>
      <c r="T1512" s="330" t="str">
        <v>SSH</v>
      </c>
      <c r="U1512" s="330" t="str">
        <v>FCO</v>
      </c>
      <c r="V1512" s="330">
        <v>5</v>
      </c>
      <c r="W1512" s="330">
        <v>137</v>
      </c>
      <c r="X1512" s="330" t="str">
        <v>S25-15</v>
      </c>
      <c r="Y1512" s="330">
        <v>186</v>
      </c>
      <c r="Z1512" s="330">
        <v>174</v>
      </c>
      <c r="AA1512" s="330">
        <v>12</v>
      </c>
      <c r="AB1512" s="16" t="str">
        <v>S25</v>
      </c>
    </row>
    <row r="1513" spans="1:28" x14ac:dyDescent="0.35">
      <c r="A1513" s="331">
        <v>45740</v>
      </c>
      <c r="B1513" s="330" t="str">
        <v>Italgsa-Iscla Maior</v>
      </c>
      <c r="C1513" s="330" t="str">
        <v>Tour Operator</v>
      </c>
      <c r="D1513" s="330" t="str">
        <v/>
      </c>
      <c r="E1513" s="330" t="str">
        <v/>
      </c>
      <c r="F1513" s="330" t="str">
        <v>RT</v>
      </c>
      <c r="G1513" s="330" t="str">
        <v>Outbound</v>
      </c>
      <c r="H1513" s="330" t="str">
        <v>4S6006</v>
      </c>
      <c r="I1513" s="331" t="str">
        <v>FCO-SSH</v>
      </c>
      <c r="J1513" s="884">
        <v>45884</v>
      </c>
      <c r="K1513" s="330">
        <v>10</v>
      </c>
      <c r="L1513" s="330">
        <v>10</v>
      </c>
      <c r="M1513" s="330">
        <v>245</v>
      </c>
      <c r="N1513" s="330">
        <v>0</v>
      </c>
      <c r="O1513" s="330">
        <v>0</v>
      </c>
      <c r="P1513" s="330">
        <v>2450</v>
      </c>
      <c r="Q1513" s="330" t="str">
        <v>Confirmed</v>
      </c>
      <c r="R1513" s="330" t="str">
        <v>Signed</v>
      </c>
      <c r="S1513" s="330" t="str">
        <v>FCO</v>
      </c>
      <c r="T1513" s="330" t="str">
        <v>SSH</v>
      </c>
      <c r="U1513" s="330" t="str">
        <v>FCO</v>
      </c>
      <c r="V1513" s="330">
        <v>5</v>
      </c>
      <c r="W1513" s="330">
        <v>144</v>
      </c>
      <c r="X1513" s="330" t="str">
        <v>S25-15</v>
      </c>
      <c r="Y1513" s="330">
        <v>186</v>
      </c>
      <c r="Z1513" s="330">
        <v>153</v>
      </c>
      <c r="AA1513" s="330">
        <v>33</v>
      </c>
      <c r="AB1513" s="16" t="str">
        <v>S25</v>
      </c>
    </row>
    <row r="1514" spans="1:28" x14ac:dyDescent="0.35">
      <c r="A1514" s="331">
        <v>45740</v>
      </c>
      <c r="B1514" s="330" t="str">
        <v>Italgsa-Iscla Maior</v>
      </c>
      <c r="C1514" s="330" t="str">
        <v>Tour Operator</v>
      </c>
      <c r="D1514" s="330" t="str">
        <v/>
      </c>
      <c r="E1514" s="330" t="str">
        <v/>
      </c>
      <c r="F1514" s="330" t="str">
        <v>RT</v>
      </c>
      <c r="G1514" s="330" t="str">
        <v>Outbound</v>
      </c>
      <c r="H1514" s="330" t="str">
        <v>4S6006</v>
      </c>
      <c r="I1514" s="331" t="str">
        <v>FCO-SSH</v>
      </c>
      <c r="J1514" s="884">
        <v>45891</v>
      </c>
      <c r="K1514" s="330">
        <v>10</v>
      </c>
      <c r="L1514" s="330">
        <v>10</v>
      </c>
      <c r="M1514" s="330">
        <v>245</v>
      </c>
      <c r="N1514" s="330">
        <v>0</v>
      </c>
      <c r="O1514" s="330">
        <v>0</v>
      </c>
      <c r="P1514" s="330">
        <v>2450</v>
      </c>
      <c r="Q1514" s="330" t="str">
        <v>Confirmed</v>
      </c>
      <c r="R1514" s="330" t="str">
        <v>Signed</v>
      </c>
      <c r="S1514" s="330" t="str">
        <v>FCO</v>
      </c>
      <c r="T1514" s="330" t="str">
        <v>SSH</v>
      </c>
      <c r="U1514" s="330" t="str">
        <v>FCO</v>
      </c>
      <c r="V1514" s="330">
        <v>5</v>
      </c>
      <c r="W1514" s="330">
        <v>151</v>
      </c>
      <c r="X1514" s="330" t="str">
        <v>S25-15</v>
      </c>
      <c r="Y1514" s="330">
        <v>186</v>
      </c>
      <c r="Z1514" s="330">
        <v>144</v>
      </c>
      <c r="AA1514" s="330">
        <v>42</v>
      </c>
      <c r="AB1514" s="16" t="str">
        <v>S25</v>
      </c>
    </row>
    <row r="1515" spans="1:28" x14ac:dyDescent="0.35">
      <c r="A1515" s="331">
        <v>45740</v>
      </c>
      <c r="B1515" s="330" t="str">
        <v>Italgsa-Iscla Maior</v>
      </c>
      <c r="C1515" s="330" t="str">
        <v>Tour Operator</v>
      </c>
      <c r="D1515" s="330" t="str">
        <v/>
      </c>
      <c r="E1515" s="330" t="str">
        <v/>
      </c>
      <c r="F1515" s="330" t="str">
        <v>RT</v>
      </c>
      <c r="G1515" s="330" t="str">
        <v>Inbound</v>
      </c>
      <c r="H1515" s="330" t="str">
        <v>4S6005</v>
      </c>
      <c r="I1515" s="331" t="str">
        <v>SSH-FCO</v>
      </c>
      <c r="J1515" s="884">
        <v>45877</v>
      </c>
      <c r="K1515" s="330">
        <v>10</v>
      </c>
      <c r="L1515" s="330">
        <v>10</v>
      </c>
      <c r="M1515" s="330">
        <v>245</v>
      </c>
      <c r="N1515" s="330">
        <v>0</v>
      </c>
      <c r="O1515" s="330">
        <v>0</v>
      </c>
      <c r="P1515" s="330">
        <v>2450</v>
      </c>
      <c r="Q1515" s="330" t="str">
        <v>Confirmed</v>
      </c>
      <c r="R1515" s="330" t="str">
        <v>Signed</v>
      </c>
      <c r="S1515" s="330" t="str">
        <v>SSH</v>
      </c>
      <c r="T1515" s="330" t="str">
        <v>FCO</v>
      </c>
      <c r="U1515" s="330" t="str">
        <v>FCO</v>
      </c>
      <c r="V1515" s="330">
        <v>5</v>
      </c>
      <c r="W1515" s="330">
        <v>137</v>
      </c>
      <c r="X1515" s="330" t="str">
        <v>S25-15</v>
      </c>
      <c r="Y1515" s="330">
        <v>186</v>
      </c>
      <c r="Z1515" s="330">
        <v>140</v>
      </c>
      <c r="AA1515" s="330">
        <v>46</v>
      </c>
      <c r="AB1515" s="16" t="str">
        <v>S25</v>
      </c>
    </row>
    <row r="1516" spans="1:28" x14ac:dyDescent="0.35">
      <c r="A1516" s="331">
        <v>45740</v>
      </c>
      <c r="B1516" s="330" t="str">
        <v>Italgsa-Iscla Maior</v>
      </c>
      <c r="C1516" s="330" t="str">
        <v>Tour Operator</v>
      </c>
      <c r="D1516" s="330" t="str">
        <v/>
      </c>
      <c r="E1516" s="330" t="str">
        <v/>
      </c>
      <c r="F1516" s="330" t="str">
        <v>RT</v>
      </c>
      <c r="G1516" s="330" t="str">
        <v>Inbound</v>
      </c>
      <c r="H1516" s="330" t="str">
        <v>4S6005</v>
      </c>
      <c r="I1516" s="331" t="str">
        <v>SSH-FCO</v>
      </c>
      <c r="J1516" s="884">
        <v>45884</v>
      </c>
      <c r="K1516" s="330">
        <v>10</v>
      </c>
      <c r="L1516" s="330">
        <v>10</v>
      </c>
      <c r="M1516" s="330">
        <v>245</v>
      </c>
      <c r="N1516" s="330">
        <v>0</v>
      </c>
      <c r="O1516" s="330">
        <v>0</v>
      </c>
      <c r="P1516" s="330">
        <v>2450</v>
      </c>
      <c r="Q1516" s="330" t="str">
        <v>Confirmed</v>
      </c>
      <c r="R1516" s="330" t="str">
        <v>Signed</v>
      </c>
      <c r="S1516" s="330" t="str">
        <v>SSH</v>
      </c>
      <c r="T1516" s="330" t="str">
        <v>FCO</v>
      </c>
      <c r="U1516" s="330" t="str">
        <v>FCO</v>
      </c>
      <c r="V1516" s="330">
        <v>5</v>
      </c>
      <c r="W1516" s="330">
        <v>144</v>
      </c>
      <c r="X1516" s="330" t="str">
        <v>S25-15</v>
      </c>
      <c r="Y1516" s="330">
        <v>186</v>
      </c>
      <c r="Z1516" s="330">
        <v>153</v>
      </c>
      <c r="AA1516" s="330">
        <v>33</v>
      </c>
      <c r="AB1516" s="16" t="str">
        <v>S25</v>
      </c>
    </row>
    <row r="1517" spans="1:28" x14ac:dyDescent="0.35">
      <c r="A1517" s="331">
        <v>45740</v>
      </c>
      <c r="B1517" s="330" t="str">
        <v>Italgsa-Iscla Maior</v>
      </c>
      <c r="C1517" s="330" t="str">
        <v>Tour Operator</v>
      </c>
      <c r="D1517" s="330" t="str">
        <v/>
      </c>
      <c r="E1517" s="330" t="str">
        <v/>
      </c>
      <c r="F1517" s="330" t="str">
        <v>RT</v>
      </c>
      <c r="G1517" s="330" t="str">
        <v>Inbound</v>
      </c>
      <c r="H1517" s="330" t="str">
        <v>4S6005</v>
      </c>
      <c r="I1517" s="331" t="str">
        <v>SSH-FCO</v>
      </c>
      <c r="J1517" s="884">
        <v>45891</v>
      </c>
      <c r="K1517" s="330">
        <v>10</v>
      </c>
      <c r="L1517" s="330">
        <v>10</v>
      </c>
      <c r="M1517" s="330">
        <v>245</v>
      </c>
      <c r="N1517" s="330">
        <v>0</v>
      </c>
      <c r="O1517" s="330">
        <v>0</v>
      </c>
      <c r="P1517" s="330">
        <v>2450</v>
      </c>
      <c r="Q1517" s="330" t="str">
        <v>Confirmed</v>
      </c>
      <c r="R1517" s="330" t="str">
        <v>Signed</v>
      </c>
      <c r="S1517" s="330" t="str">
        <v>SSH</v>
      </c>
      <c r="T1517" s="330" t="str">
        <v>FCO</v>
      </c>
      <c r="U1517" s="330" t="str">
        <v>FCO</v>
      </c>
      <c r="V1517" s="330">
        <v>5</v>
      </c>
      <c r="W1517" s="330">
        <v>151</v>
      </c>
      <c r="X1517" s="330" t="str">
        <v>S25-15</v>
      </c>
      <c r="Y1517" s="330">
        <v>186</v>
      </c>
      <c r="Z1517" s="330">
        <v>186</v>
      </c>
      <c r="AA1517" s="330">
        <v>0</v>
      </c>
      <c r="AB1517" s="16" t="str">
        <v>S25</v>
      </c>
    </row>
    <row r="1518" spans="1:28" x14ac:dyDescent="0.35">
      <c r="A1518" s="331">
        <v>45740</v>
      </c>
      <c r="B1518" s="330" t="str">
        <v>Italgsa-Iscla Maior</v>
      </c>
      <c r="C1518" s="330" t="str">
        <v>Tour Operator</v>
      </c>
      <c r="D1518" s="330" t="str">
        <v/>
      </c>
      <c r="E1518" s="330" t="str">
        <v/>
      </c>
      <c r="F1518" s="330" t="str">
        <v>RT</v>
      </c>
      <c r="G1518" s="330" t="str">
        <v>Inbound</v>
      </c>
      <c r="H1518" s="330" t="str">
        <v>4S6005</v>
      </c>
      <c r="I1518" s="331" t="str">
        <v>SSH-FCO</v>
      </c>
      <c r="J1518" s="884">
        <v>45898</v>
      </c>
      <c r="K1518" s="330">
        <v>10</v>
      </c>
      <c r="L1518" s="330">
        <v>10</v>
      </c>
      <c r="M1518" s="330">
        <v>245</v>
      </c>
      <c r="N1518" s="330">
        <v>0</v>
      </c>
      <c r="O1518" s="330">
        <v>0</v>
      </c>
      <c r="P1518" s="330">
        <v>2450</v>
      </c>
      <c r="Q1518" s="330" t="str">
        <v>Confirmed</v>
      </c>
      <c r="R1518" s="330" t="str">
        <v>Signed</v>
      </c>
      <c r="S1518" s="330" t="str">
        <v>SSH</v>
      </c>
      <c r="T1518" s="330" t="str">
        <v>FCO</v>
      </c>
      <c r="U1518" s="330" t="str">
        <v>FCO</v>
      </c>
      <c r="V1518" s="330">
        <v>5</v>
      </c>
      <c r="W1518" s="330">
        <v>158</v>
      </c>
      <c r="X1518" s="330" t="str">
        <v>S25-15</v>
      </c>
      <c r="Y1518" s="330">
        <v>186</v>
      </c>
      <c r="Z1518" s="330">
        <v>179</v>
      </c>
      <c r="AA1518" s="330">
        <v>7</v>
      </c>
      <c r="AB1518" s="16" t="str">
        <v>S25</v>
      </c>
    </row>
    <row r="1519" spans="1:28" x14ac:dyDescent="0.35">
      <c r="A1519" s="331">
        <v>45740</v>
      </c>
      <c r="B1519" s="330" t="str">
        <v>Italgsa-Azura</v>
      </c>
      <c r="C1519" s="330" t="str">
        <v>Tour Operator</v>
      </c>
      <c r="D1519" s="330" t="str">
        <v/>
      </c>
      <c r="E1519" s="330" t="str">
        <v/>
      </c>
      <c r="F1519" s="330" t="str">
        <v>RT</v>
      </c>
      <c r="G1519" s="330" t="str">
        <v>Outbound</v>
      </c>
      <c r="H1519" s="330" t="str">
        <v>4S6006</v>
      </c>
      <c r="I1519" s="331" t="str">
        <v>FCO-SSH</v>
      </c>
      <c r="J1519" s="884">
        <v>45870</v>
      </c>
      <c r="K1519" s="330">
        <v>0</v>
      </c>
      <c r="L1519" s="330">
        <v>0</v>
      </c>
      <c r="M1519" s="330">
        <v>245</v>
      </c>
      <c r="N1519" s="330">
        <v>0</v>
      </c>
      <c r="O1519" s="330">
        <v>0</v>
      </c>
      <c r="P1519" s="330">
        <v>0</v>
      </c>
      <c r="Q1519" s="330" t="str">
        <v>Confirmed</v>
      </c>
      <c r="R1519" s="330" t="str">
        <v>On Review</v>
      </c>
      <c r="S1519" s="330" t="str">
        <v>FCO</v>
      </c>
      <c r="T1519" s="330" t="str">
        <v>SSH</v>
      </c>
      <c r="U1519" s="330" t="str">
        <v>FCO</v>
      </c>
      <c r="V1519" s="330">
        <v>5</v>
      </c>
      <c r="W1519" s="330">
        <v>130</v>
      </c>
      <c r="X1519" s="330" t="str">
        <v>S25-15</v>
      </c>
      <c r="Y1519" s="330">
        <v>186</v>
      </c>
      <c r="Z1519" s="330">
        <v>142</v>
      </c>
      <c r="AA1519" s="330">
        <v>44</v>
      </c>
      <c r="AB1519" s="16" t="str">
        <v>S25</v>
      </c>
    </row>
    <row r="1520" spans="1:28" x14ac:dyDescent="0.35">
      <c r="A1520" s="331">
        <v>45740</v>
      </c>
      <c r="B1520" s="330" t="str">
        <v>Italgsa-Azura</v>
      </c>
      <c r="C1520" s="330" t="str">
        <v>Tour Operator</v>
      </c>
      <c r="D1520" s="330" t="str">
        <v/>
      </c>
      <c r="E1520" s="330" t="str">
        <v/>
      </c>
      <c r="F1520" s="330" t="str">
        <v>RT</v>
      </c>
      <c r="G1520" s="330" t="str">
        <v>Outbound</v>
      </c>
      <c r="H1520" s="330" t="str">
        <v>4S6006</v>
      </c>
      <c r="I1520" s="331" t="str">
        <v>FCO-SSH</v>
      </c>
      <c r="J1520" s="884">
        <v>45877</v>
      </c>
      <c r="K1520" s="330">
        <v>0</v>
      </c>
      <c r="L1520" s="330">
        <v>0</v>
      </c>
      <c r="M1520" s="330">
        <v>245</v>
      </c>
      <c r="N1520" s="330">
        <v>0</v>
      </c>
      <c r="O1520" s="330">
        <v>0</v>
      </c>
      <c r="P1520" s="330">
        <v>0</v>
      </c>
      <c r="Q1520" s="330" t="str">
        <v>Confirmed</v>
      </c>
      <c r="R1520" s="330" t="str">
        <v>On Review</v>
      </c>
      <c r="S1520" s="330" t="str">
        <v>FCO</v>
      </c>
      <c r="T1520" s="330" t="str">
        <v>SSH</v>
      </c>
      <c r="U1520" s="330" t="str">
        <v>FCO</v>
      </c>
      <c r="V1520" s="330">
        <v>5</v>
      </c>
      <c r="W1520" s="330">
        <v>137</v>
      </c>
      <c r="X1520" s="330" t="str">
        <v>S25-15</v>
      </c>
      <c r="Y1520" s="330">
        <v>186</v>
      </c>
      <c r="Z1520" s="330">
        <v>174</v>
      </c>
      <c r="AA1520" s="330">
        <v>12</v>
      </c>
      <c r="AB1520" s="16" t="str">
        <v>S25</v>
      </c>
    </row>
    <row r="1521" spans="1:28" x14ac:dyDescent="0.35">
      <c r="A1521" s="331">
        <v>45740</v>
      </c>
      <c r="B1521" s="330" t="str">
        <v>Italgsa-Azura</v>
      </c>
      <c r="C1521" s="330" t="str">
        <v>Tour Operator</v>
      </c>
      <c r="D1521" s="330" t="str">
        <v/>
      </c>
      <c r="E1521" s="330" t="str">
        <v/>
      </c>
      <c r="F1521" s="330" t="str">
        <v>RT</v>
      </c>
      <c r="G1521" s="330" t="str">
        <v>Outbound</v>
      </c>
      <c r="H1521" s="330" t="str">
        <v>4S6006</v>
      </c>
      <c r="I1521" s="331" t="str">
        <v>FCO-SSH</v>
      </c>
      <c r="J1521" s="884">
        <v>45884</v>
      </c>
      <c r="K1521" s="330">
        <v>0</v>
      </c>
      <c r="L1521" s="330">
        <v>0</v>
      </c>
      <c r="M1521" s="330">
        <v>245</v>
      </c>
      <c r="N1521" s="330">
        <v>0</v>
      </c>
      <c r="O1521" s="330">
        <v>0</v>
      </c>
      <c r="P1521" s="330">
        <v>0</v>
      </c>
      <c r="Q1521" s="330" t="str">
        <v>Confirmed</v>
      </c>
      <c r="R1521" s="330" t="str">
        <v>On Review</v>
      </c>
      <c r="S1521" s="330" t="str">
        <v>FCO</v>
      </c>
      <c r="T1521" s="330" t="str">
        <v>SSH</v>
      </c>
      <c r="U1521" s="330" t="str">
        <v>FCO</v>
      </c>
      <c r="V1521" s="330">
        <v>5</v>
      </c>
      <c r="W1521" s="330">
        <v>144</v>
      </c>
      <c r="X1521" s="330" t="str">
        <v>S25-15</v>
      </c>
      <c r="Y1521" s="330">
        <v>186</v>
      </c>
      <c r="Z1521" s="330">
        <v>153</v>
      </c>
      <c r="AA1521" s="330">
        <v>33</v>
      </c>
      <c r="AB1521" s="16" t="str">
        <v>S25</v>
      </c>
    </row>
    <row r="1522" spans="1:28" x14ac:dyDescent="0.35">
      <c r="A1522" s="331">
        <v>45740</v>
      </c>
      <c r="B1522" s="330" t="str">
        <v>Italgsa-Azura</v>
      </c>
      <c r="C1522" s="330" t="str">
        <v>Tour Operator</v>
      </c>
      <c r="D1522" s="330" t="str">
        <v/>
      </c>
      <c r="E1522" s="330" t="str">
        <v/>
      </c>
      <c r="F1522" s="330" t="str">
        <v>RT</v>
      </c>
      <c r="G1522" s="330" t="str">
        <v>Outbound</v>
      </c>
      <c r="H1522" s="330" t="str">
        <v>4S6006</v>
      </c>
      <c r="I1522" s="331" t="str">
        <v>FCO-SSH</v>
      </c>
      <c r="J1522" s="884">
        <v>45891</v>
      </c>
      <c r="K1522" s="330">
        <v>0</v>
      </c>
      <c r="L1522" s="330">
        <v>0</v>
      </c>
      <c r="M1522" s="330">
        <v>245</v>
      </c>
      <c r="N1522" s="330">
        <v>0</v>
      </c>
      <c r="O1522" s="330">
        <v>0</v>
      </c>
      <c r="P1522" s="330">
        <v>0</v>
      </c>
      <c r="Q1522" s="330" t="str">
        <v>Confirmed</v>
      </c>
      <c r="R1522" s="330" t="str">
        <v>On Review</v>
      </c>
      <c r="S1522" s="330" t="str">
        <v>FCO</v>
      </c>
      <c r="T1522" s="330" t="str">
        <v>SSH</v>
      </c>
      <c r="U1522" s="330" t="str">
        <v>FCO</v>
      </c>
      <c r="V1522" s="330">
        <v>5</v>
      </c>
      <c r="W1522" s="330">
        <v>151</v>
      </c>
      <c r="X1522" s="330" t="str">
        <v>S25-15</v>
      </c>
      <c r="Y1522" s="330">
        <v>186</v>
      </c>
      <c r="Z1522" s="330">
        <v>144</v>
      </c>
      <c r="AA1522" s="330">
        <v>42</v>
      </c>
      <c r="AB1522" s="16" t="str">
        <v>S25</v>
      </c>
    </row>
    <row r="1523" spans="1:28" x14ac:dyDescent="0.35">
      <c r="A1523" s="331">
        <v>45740</v>
      </c>
      <c r="B1523" s="330" t="str">
        <v>Italgsa-Azura</v>
      </c>
      <c r="C1523" s="330" t="str">
        <v>Tour Operator</v>
      </c>
      <c r="D1523" s="330" t="str">
        <v/>
      </c>
      <c r="E1523" s="330" t="str">
        <v/>
      </c>
      <c r="F1523" s="330" t="str">
        <v>RT</v>
      </c>
      <c r="G1523" s="330" t="str">
        <v>Inbound</v>
      </c>
      <c r="H1523" s="330" t="str">
        <v>4S6005</v>
      </c>
      <c r="I1523" s="331" t="str">
        <v>SSH-FCO</v>
      </c>
      <c r="J1523" s="884">
        <v>45877</v>
      </c>
      <c r="K1523" s="330">
        <v>0</v>
      </c>
      <c r="L1523" s="330">
        <v>0</v>
      </c>
      <c r="M1523" s="330">
        <v>245</v>
      </c>
      <c r="N1523" s="330">
        <v>0</v>
      </c>
      <c r="O1523" s="330">
        <v>0</v>
      </c>
      <c r="P1523" s="330">
        <v>0</v>
      </c>
      <c r="Q1523" s="330" t="str">
        <v>Confirmed</v>
      </c>
      <c r="R1523" s="330" t="str">
        <v>On Review</v>
      </c>
      <c r="S1523" s="330" t="str">
        <v>SSH</v>
      </c>
      <c r="T1523" s="330" t="str">
        <v>FCO</v>
      </c>
      <c r="U1523" s="330" t="str">
        <v>FCO</v>
      </c>
      <c r="V1523" s="330">
        <v>5</v>
      </c>
      <c r="W1523" s="330">
        <v>137</v>
      </c>
      <c r="X1523" s="330" t="str">
        <v>S25-15</v>
      </c>
      <c r="Y1523" s="330">
        <v>186</v>
      </c>
      <c r="Z1523" s="330">
        <v>140</v>
      </c>
      <c r="AA1523" s="330">
        <v>46</v>
      </c>
      <c r="AB1523" s="16" t="str">
        <v>S25</v>
      </c>
    </row>
    <row r="1524" spans="1:28" x14ac:dyDescent="0.35">
      <c r="A1524" s="331">
        <v>45740</v>
      </c>
      <c r="B1524" s="330" t="str">
        <v>Italgsa-Azura</v>
      </c>
      <c r="C1524" s="330" t="str">
        <v>Tour Operator</v>
      </c>
      <c r="D1524" s="330" t="str">
        <v/>
      </c>
      <c r="E1524" s="330" t="str">
        <v/>
      </c>
      <c r="F1524" s="330" t="str">
        <v>RT</v>
      </c>
      <c r="G1524" s="330" t="str">
        <v>Inbound</v>
      </c>
      <c r="H1524" s="330" t="str">
        <v>4S6005</v>
      </c>
      <c r="I1524" s="331" t="str">
        <v>SSH-FCO</v>
      </c>
      <c r="J1524" s="884">
        <v>45884</v>
      </c>
      <c r="K1524" s="330">
        <v>0</v>
      </c>
      <c r="L1524" s="330">
        <v>0</v>
      </c>
      <c r="M1524" s="330">
        <v>245</v>
      </c>
      <c r="N1524" s="330">
        <v>0</v>
      </c>
      <c r="O1524" s="330">
        <v>0</v>
      </c>
      <c r="P1524" s="330">
        <v>0</v>
      </c>
      <c r="Q1524" s="330" t="str">
        <v>Confirmed</v>
      </c>
      <c r="R1524" s="330" t="str">
        <v>On Review</v>
      </c>
      <c r="S1524" s="330" t="str">
        <v>SSH</v>
      </c>
      <c r="T1524" s="330" t="str">
        <v>FCO</v>
      </c>
      <c r="U1524" s="330" t="str">
        <v>FCO</v>
      </c>
      <c r="V1524" s="330">
        <v>5</v>
      </c>
      <c r="W1524" s="330">
        <v>144</v>
      </c>
      <c r="X1524" s="330" t="str">
        <v>S25-15</v>
      </c>
      <c r="Y1524" s="330">
        <v>186</v>
      </c>
      <c r="Z1524" s="330">
        <v>153</v>
      </c>
      <c r="AA1524" s="330">
        <v>33</v>
      </c>
      <c r="AB1524" s="16" t="str">
        <v>S25</v>
      </c>
    </row>
    <row r="1525" spans="1:28" x14ac:dyDescent="0.35">
      <c r="A1525" s="331">
        <v>45740</v>
      </c>
      <c r="B1525" s="330" t="str">
        <v>Italgsa-Azura</v>
      </c>
      <c r="C1525" s="330" t="str">
        <v>Tour Operator</v>
      </c>
      <c r="D1525" s="330" t="str">
        <v/>
      </c>
      <c r="E1525" s="330" t="str">
        <v/>
      </c>
      <c r="F1525" s="330" t="str">
        <v>RT</v>
      </c>
      <c r="G1525" s="330" t="str">
        <v>Inbound</v>
      </c>
      <c r="H1525" s="330" t="str">
        <v>4S6005</v>
      </c>
      <c r="I1525" s="331" t="str">
        <v>SSH-FCO</v>
      </c>
      <c r="J1525" s="884">
        <v>45891</v>
      </c>
      <c r="K1525" s="330">
        <v>0</v>
      </c>
      <c r="L1525" s="330">
        <v>0</v>
      </c>
      <c r="M1525" s="330">
        <v>245</v>
      </c>
      <c r="N1525" s="330">
        <v>0</v>
      </c>
      <c r="O1525" s="330">
        <v>0</v>
      </c>
      <c r="P1525" s="330">
        <v>0</v>
      </c>
      <c r="Q1525" s="330" t="str">
        <v>Confirmed</v>
      </c>
      <c r="R1525" s="330" t="str">
        <v>On Review</v>
      </c>
      <c r="S1525" s="330" t="str">
        <v>SSH</v>
      </c>
      <c r="T1525" s="330" t="str">
        <v>FCO</v>
      </c>
      <c r="U1525" s="330" t="str">
        <v>FCO</v>
      </c>
      <c r="V1525" s="330">
        <v>5</v>
      </c>
      <c r="W1525" s="330">
        <v>151</v>
      </c>
      <c r="X1525" s="330" t="str">
        <v>S25-15</v>
      </c>
      <c r="Y1525" s="330">
        <v>186</v>
      </c>
      <c r="Z1525" s="330">
        <v>186</v>
      </c>
      <c r="AA1525" s="330">
        <v>0</v>
      </c>
      <c r="AB1525" s="16" t="str">
        <v>S25</v>
      </c>
    </row>
    <row r="1526" spans="1:28" x14ac:dyDescent="0.35">
      <c r="A1526" s="331">
        <v>45740</v>
      </c>
      <c r="B1526" s="330" t="str">
        <v>Italgsa-Azura</v>
      </c>
      <c r="C1526" s="330" t="str">
        <v>Tour Operator</v>
      </c>
      <c r="D1526" s="330" t="str">
        <v/>
      </c>
      <c r="E1526" s="330" t="str">
        <v/>
      </c>
      <c r="F1526" s="330" t="str">
        <v>RT</v>
      </c>
      <c r="G1526" s="330" t="str">
        <v>Inbound</v>
      </c>
      <c r="H1526" s="330" t="str">
        <v>4S6005</v>
      </c>
      <c r="I1526" s="331" t="str">
        <v>SSH-FCO</v>
      </c>
      <c r="J1526" s="884">
        <v>45898</v>
      </c>
      <c r="K1526" s="330">
        <v>0</v>
      </c>
      <c r="L1526" s="330">
        <v>0</v>
      </c>
      <c r="M1526" s="330">
        <v>245</v>
      </c>
      <c r="N1526" s="330">
        <v>0</v>
      </c>
      <c r="O1526" s="330">
        <v>0</v>
      </c>
      <c r="P1526" s="330">
        <v>0</v>
      </c>
      <c r="Q1526" s="330" t="str">
        <v>Confirmed</v>
      </c>
      <c r="R1526" s="330" t="str">
        <v>On Review</v>
      </c>
      <c r="S1526" s="330" t="str">
        <v>SSH</v>
      </c>
      <c r="T1526" s="330" t="str">
        <v>FCO</v>
      </c>
      <c r="U1526" s="330" t="str">
        <v>FCO</v>
      </c>
      <c r="V1526" s="330">
        <v>5</v>
      </c>
      <c r="W1526" s="330">
        <v>158</v>
      </c>
      <c r="X1526" s="330" t="str">
        <v>S25-15</v>
      </c>
      <c r="Y1526" s="330">
        <v>186</v>
      </c>
      <c r="Z1526" s="330">
        <v>179</v>
      </c>
      <c r="AA1526" s="330">
        <v>7</v>
      </c>
      <c r="AB1526" s="16" t="str">
        <v>S25</v>
      </c>
    </row>
    <row r="1527" spans="1:28" x14ac:dyDescent="0.35">
      <c r="A1527" s="331">
        <v>45740</v>
      </c>
      <c r="B1527" s="330" t="str">
        <v>Searcharter</v>
      </c>
      <c r="C1527" s="330" t="str">
        <v>Distributor</v>
      </c>
      <c r="D1527" s="330" t="str">
        <v/>
      </c>
      <c r="E1527" s="330" t="str">
        <v>6F4TQ</v>
      </c>
      <c r="F1527" s="330" t="str">
        <v>OW</v>
      </c>
      <c r="G1527" s="330" t="str">
        <v>Outbound</v>
      </c>
      <c r="H1527" s="330" t="str">
        <v>4S6006</v>
      </c>
      <c r="I1527" s="331" t="str">
        <v>FCO-SSH</v>
      </c>
      <c r="J1527" s="884">
        <v>45877</v>
      </c>
      <c r="K1527" s="330">
        <v>2</v>
      </c>
      <c r="L1527" s="330">
        <v>2</v>
      </c>
      <c r="M1527" s="330">
        <v>250</v>
      </c>
      <c r="N1527" s="330">
        <v>0</v>
      </c>
      <c r="O1527" s="330">
        <v>0</v>
      </c>
      <c r="P1527" s="330">
        <v>500</v>
      </c>
      <c r="Q1527" s="330" t="str">
        <v>Confirmed</v>
      </c>
      <c r="R1527" s="330" t="str">
        <v>Closed Deal</v>
      </c>
      <c r="S1527" s="330" t="str">
        <v>FCO</v>
      </c>
      <c r="T1527" s="330" t="str">
        <v>SSH</v>
      </c>
      <c r="U1527" s="330" t="str">
        <v>FCO</v>
      </c>
      <c r="V1527" s="330">
        <v>5</v>
      </c>
      <c r="W1527" s="330">
        <v>137</v>
      </c>
      <c r="X1527" s="330" t="str">
        <v>S25-15</v>
      </c>
      <c r="Y1527" s="330">
        <v>186</v>
      </c>
      <c r="Z1527" s="330">
        <v>174</v>
      </c>
      <c r="AA1527" s="330">
        <v>12</v>
      </c>
      <c r="AB1527" s="16" t="str">
        <v>S25</v>
      </c>
    </row>
    <row r="1528" spans="1:28" x14ac:dyDescent="0.35">
      <c r="A1528" s="331">
        <v>45740</v>
      </c>
      <c r="B1528" s="330" t="str">
        <v>Searcharter</v>
      </c>
      <c r="C1528" s="330" t="str">
        <v>Distributor</v>
      </c>
      <c r="D1528" s="330" t="str">
        <v/>
      </c>
      <c r="E1528" s="330" t="str">
        <v>RCCMV</v>
      </c>
      <c r="F1528" s="330" t="str">
        <v>OW</v>
      </c>
      <c r="G1528" s="330" t="str">
        <v>Outbound</v>
      </c>
      <c r="H1528" s="330" t="str">
        <v>4S6005</v>
      </c>
      <c r="I1528" s="331" t="str">
        <v>SSH-FCO</v>
      </c>
      <c r="J1528" s="884">
        <v>45905</v>
      </c>
      <c r="K1528" s="330">
        <v>2</v>
      </c>
      <c r="L1528" s="330">
        <v>2</v>
      </c>
      <c r="M1528" s="330">
        <v>250</v>
      </c>
      <c r="N1528" s="330">
        <v>0</v>
      </c>
      <c r="O1528" s="330">
        <v>0</v>
      </c>
      <c r="P1528" s="330">
        <v>500</v>
      </c>
      <c r="Q1528" s="330" t="str">
        <v>Confirmed</v>
      </c>
      <c r="R1528" s="330" t="str">
        <v>Closed Deal</v>
      </c>
      <c r="S1528" s="330" t="str">
        <v>SSH</v>
      </c>
      <c r="T1528" s="330" t="str">
        <v>FCO</v>
      </c>
      <c r="U1528" s="330" t="str">
        <v>FCO</v>
      </c>
      <c r="V1528" s="330">
        <v>5</v>
      </c>
      <c r="W1528" s="330">
        <v>165</v>
      </c>
      <c r="X1528" s="330" t="str">
        <v>S25-15</v>
      </c>
      <c r="Y1528" s="330">
        <v>186</v>
      </c>
      <c r="Z1528" s="330">
        <v>136</v>
      </c>
      <c r="AA1528" s="330">
        <v>50</v>
      </c>
      <c r="AB1528" s="16" t="str">
        <v>S25</v>
      </c>
    </row>
    <row r="1529" spans="1:28" x14ac:dyDescent="0.35">
      <c r="A1529" s="331">
        <v>45741</v>
      </c>
      <c r="B1529" s="330" t="str">
        <v>Atelier Vacanze SRL</v>
      </c>
      <c r="C1529" s="330" t="str">
        <v>Tour Operator</v>
      </c>
      <c r="D1529" s="330" t="str">
        <v/>
      </c>
      <c r="E1529" s="330" t="str">
        <v/>
      </c>
      <c r="F1529" s="330" t="str">
        <v>RT</v>
      </c>
      <c r="G1529" s="330" t="str">
        <v>Outbound</v>
      </c>
      <c r="H1529" s="330" t="str">
        <v>4S6004</v>
      </c>
      <c r="I1529" s="331" t="str">
        <v>BRI-SSH</v>
      </c>
      <c r="J1529" s="884">
        <v>45871</v>
      </c>
      <c r="K1529" s="330">
        <v>0</v>
      </c>
      <c r="L1529" s="330">
        <v>0</v>
      </c>
      <c r="M1529" s="330">
        <v>220</v>
      </c>
      <c r="N1529" s="330">
        <v>0</v>
      </c>
      <c r="O1529" s="330">
        <v>0</v>
      </c>
      <c r="P1529" s="330">
        <v>0</v>
      </c>
      <c r="Q1529" s="330" t="str">
        <v>Confirmed</v>
      </c>
      <c r="R1529" s="330" t="str">
        <v>On Review</v>
      </c>
      <c r="S1529" s="330" t="str">
        <v>BRI</v>
      </c>
      <c r="T1529" s="330" t="str">
        <v>SSH</v>
      </c>
      <c r="U1529" s="330" t="str">
        <v>BRI</v>
      </c>
      <c r="V1529" s="330">
        <v>6</v>
      </c>
      <c r="W1529" s="330">
        <v>130</v>
      </c>
      <c r="X1529" s="330" t="str">
        <v>S25-01</v>
      </c>
      <c r="Y1529" s="330">
        <v>186</v>
      </c>
      <c r="Z1529" s="330">
        <v>224</v>
      </c>
      <c r="AA1529" s="330">
        <v>-38</v>
      </c>
      <c r="AB1529" s="16" t="str">
        <v>S25</v>
      </c>
    </row>
    <row r="1530" spans="1:28" x14ac:dyDescent="0.35">
      <c r="A1530" s="331">
        <v>45741</v>
      </c>
      <c r="B1530" s="330" t="str">
        <v>Atelier Vacanze SRL</v>
      </c>
      <c r="C1530" s="330" t="str">
        <v>Tour Operator</v>
      </c>
      <c r="D1530" s="330" t="str">
        <v/>
      </c>
      <c r="E1530" s="330" t="str">
        <v/>
      </c>
      <c r="F1530" s="330" t="str">
        <v>RT</v>
      </c>
      <c r="G1530" s="330" t="str">
        <v>Outbound</v>
      </c>
      <c r="H1530" s="330" t="str">
        <v>4S6004</v>
      </c>
      <c r="I1530" s="331" t="str">
        <v>BRI-SSH</v>
      </c>
      <c r="J1530" s="884">
        <v>45878</v>
      </c>
      <c r="K1530" s="330">
        <v>0</v>
      </c>
      <c r="L1530" s="330">
        <v>0</v>
      </c>
      <c r="M1530" s="330">
        <v>220</v>
      </c>
      <c r="N1530" s="330">
        <v>0</v>
      </c>
      <c r="O1530" s="330">
        <v>0</v>
      </c>
      <c r="P1530" s="330">
        <v>0</v>
      </c>
      <c r="Q1530" s="330" t="str">
        <v>Confirmed</v>
      </c>
      <c r="R1530" s="330" t="str">
        <v>On Review</v>
      </c>
      <c r="S1530" s="330" t="str">
        <v>BRI</v>
      </c>
      <c r="T1530" s="330" t="str">
        <v>SSH</v>
      </c>
      <c r="U1530" s="330" t="str">
        <v>BRI</v>
      </c>
      <c r="V1530" s="330">
        <v>6</v>
      </c>
      <c r="W1530" s="330">
        <v>137</v>
      </c>
      <c r="X1530" s="330" t="str">
        <v>S25-01</v>
      </c>
      <c r="Y1530" s="330">
        <v>186</v>
      </c>
      <c r="Z1530" s="330">
        <v>274</v>
      </c>
      <c r="AA1530" s="330">
        <v>-88</v>
      </c>
      <c r="AB1530" s="16" t="str">
        <v>S25</v>
      </c>
    </row>
    <row r="1531" spans="1:28" x14ac:dyDescent="0.35">
      <c r="A1531" s="331">
        <v>45741</v>
      </c>
      <c r="B1531" s="330" t="str">
        <v>Atelier Vacanze SRL</v>
      </c>
      <c r="C1531" s="330" t="str">
        <v>Tour Operator</v>
      </c>
      <c r="D1531" s="330" t="str">
        <v/>
      </c>
      <c r="E1531" s="330" t="str">
        <v/>
      </c>
      <c r="F1531" s="330" t="str">
        <v>RT</v>
      </c>
      <c r="G1531" s="330" t="str">
        <v>Outbound</v>
      </c>
      <c r="H1531" s="330" t="str">
        <v>4S6004</v>
      </c>
      <c r="I1531" s="331" t="str">
        <v>BRI-SSH</v>
      </c>
      <c r="J1531" s="884">
        <v>45885</v>
      </c>
      <c r="K1531" s="330">
        <v>0</v>
      </c>
      <c r="L1531" s="330">
        <v>0</v>
      </c>
      <c r="M1531" s="330">
        <v>220</v>
      </c>
      <c r="N1531" s="330">
        <v>0</v>
      </c>
      <c r="O1531" s="330">
        <v>0</v>
      </c>
      <c r="P1531" s="330">
        <v>0</v>
      </c>
      <c r="Q1531" s="330" t="str">
        <v>Confirmed</v>
      </c>
      <c r="R1531" s="330" t="str">
        <v>On Review</v>
      </c>
      <c r="S1531" s="330" t="str">
        <v>BRI</v>
      </c>
      <c r="T1531" s="330" t="str">
        <v>SSH</v>
      </c>
      <c r="U1531" s="330" t="str">
        <v>BRI</v>
      </c>
      <c r="V1531" s="330">
        <v>6</v>
      </c>
      <c r="W1531" s="330">
        <v>144</v>
      </c>
      <c r="X1531" s="330" t="str">
        <v>S25-01</v>
      </c>
      <c r="Y1531" s="330">
        <v>186</v>
      </c>
      <c r="Z1531" s="330">
        <v>249</v>
      </c>
      <c r="AA1531" s="330">
        <v>-63</v>
      </c>
      <c r="AB1531" s="16" t="str">
        <v>S25</v>
      </c>
    </row>
    <row r="1532" spans="1:28" x14ac:dyDescent="0.35">
      <c r="A1532" s="331">
        <v>45741</v>
      </c>
      <c r="B1532" s="330" t="str">
        <v>Atelier Vacanze SRL</v>
      </c>
      <c r="C1532" s="330" t="str">
        <v>Tour Operator</v>
      </c>
      <c r="D1532" s="330" t="str">
        <v/>
      </c>
      <c r="E1532" s="330" t="str">
        <v/>
      </c>
      <c r="F1532" s="330" t="str">
        <v>RT</v>
      </c>
      <c r="G1532" s="330" t="str">
        <v>Outbound</v>
      </c>
      <c r="H1532" s="330" t="str">
        <v>4S6004</v>
      </c>
      <c r="I1532" s="331" t="str">
        <v>BRI-SSH</v>
      </c>
      <c r="J1532" s="884">
        <v>45892</v>
      </c>
      <c r="K1532" s="330">
        <v>0</v>
      </c>
      <c r="L1532" s="330">
        <v>0</v>
      </c>
      <c r="M1532" s="330">
        <v>220</v>
      </c>
      <c r="N1532" s="330">
        <v>0</v>
      </c>
      <c r="O1532" s="330">
        <v>0</v>
      </c>
      <c r="P1532" s="330">
        <v>0</v>
      </c>
      <c r="Q1532" s="330" t="str">
        <v>Confirmed</v>
      </c>
      <c r="R1532" s="330" t="str">
        <v>On Review</v>
      </c>
      <c r="S1532" s="330" t="str">
        <v>BRI</v>
      </c>
      <c r="T1532" s="330" t="str">
        <v>SSH</v>
      </c>
      <c r="U1532" s="330" t="str">
        <v>BRI</v>
      </c>
      <c r="V1532" s="330">
        <v>6</v>
      </c>
      <c r="W1532" s="330">
        <v>151</v>
      </c>
      <c r="X1532" s="330" t="str">
        <v>S25-01</v>
      </c>
      <c r="Y1532" s="330">
        <v>186</v>
      </c>
      <c r="Z1532" s="330">
        <v>234</v>
      </c>
      <c r="AA1532" s="330">
        <v>-48</v>
      </c>
      <c r="AB1532" s="16" t="str">
        <v>S25</v>
      </c>
    </row>
    <row r="1533" spans="1:28" x14ac:dyDescent="0.35">
      <c r="A1533" s="331">
        <v>45741</v>
      </c>
      <c r="B1533" s="330" t="str">
        <v>Atelier Vacanze SRL</v>
      </c>
      <c r="C1533" s="330" t="str">
        <v>Tour Operator</v>
      </c>
      <c r="D1533" s="330" t="str">
        <v/>
      </c>
      <c r="E1533" s="330" t="str">
        <v/>
      </c>
      <c r="F1533" s="330" t="str">
        <v>RT</v>
      </c>
      <c r="G1533" s="330" t="str">
        <v>Outbound</v>
      </c>
      <c r="H1533" s="330" t="str">
        <v>4S6004</v>
      </c>
      <c r="I1533" s="331" t="str">
        <v>BRI-SSH</v>
      </c>
      <c r="J1533" s="884">
        <v>45899</v>
      </c>
      <c r="K1533" s="330">
        <v>0</v>
      </c>
      <c r="L1533" s="330">
        <v>0</v>
      </c>
      <c r="M1533" s="330">
        <v>220</v>
      </c>
      <c r="N1533" s="330">
        <v>0</v>
      </c>
      <c r="O1533" s="330">
        <v>0</v>
      </c>
      <c r="P1533" s="330">
        <v>0</v>
      </c>
      <c r="Q1533" s="330" t="str">
        <v>Confirmed</v>
      </c>
      <c r="R1533" s="330" t="str">
        <v>On Review</v>
      </c>
      <c r="S1533" s="330" t="str">
        <v>BRI</v>
      </c>
      <c r="T1533" s="330" t="str">
        <v>SSH</v>
      </c>
      <c r="U1533" s="330" t="str">
        <v>BRI</v>
      </c>
      <c r="V1533" s="330">
        <v>6</v>
      </c>
      <c r="W1533" s="330">
        <v>158</v>
      </c>
      <c r="X1533" s="330" t="str">
        <v>S25-01</v>
      </c>
      <c r="Y1533" s="330">
        <v>186</v>
      </c>
      <c r="Z1533" s="330">
        <v>239</v>
      </c>
      <c r="AA1533" s="330">
        <v>-53</v>
      </c>
      <c r="AB1533" s="16" t="str">
        <v>S25</v>
      </c>
    </row>
    <row r="1534" spans="1:28" x14ac:dyDescent="0.35">
      <c r="A1534" s="331">
        <v>45741</v>
      </c>
      <c r="B1534" s="330" t="str">
        <v>Atelier Vacanze SRL</v>
      </c>
      <c r="C1534" s="330" t="str">
        <v>Tour Operator</v>
      </c>
      <c r="D1534" s="330" t="str">
        <v/>
      </c>
      <c r="E1534" s="330" t="str">
        <v/>
      </c>
      <c r="F1534" s="330" t="str">
        <v>RT</v>
      </c>
      <c r="G1534" s="330" t="str">
        <v>Inbound</v>
      </c>
      <c r="H1534" s="330" t="str">
        <v>4S6003</v>
      </c>
      <c r="I1534" s="331" t="str">
        <v>SSH-BRI</v>
      </c>
      <c r="J1534" s="884">
        <v>45878</v>
      </c>
      <c r="K1534" s="330">
        <v>0</v>
      </c>
      <c r="L1534" s="330">
        <v>0</v>
      </c>
      <c r="M1534" s="330">
        <v>220</v>
      </c>
      <c r="N1534" s="330">
        <v>0</v>
      </c>
      <c r="O1534" s="330">
        <v>0</v>
      </c>
      <c r="P1534" s="330">
        <v>0</v>
      </c>
      <c r="Q1534" s="330" t="str">
        <v>Confirmed</v>
      </c>
      <c r="R1534" s="330" t="str">
        <v>On Review</v>
      </c>
      <c r="S1534" s="330" t="str">
        <v>SSH</v>
      </c>
      <c r="T1534" s="330" t="str">
        <v>BRI</v>
      </c>
      <c r="U1534" s="330" t="str">
        <v>BRI</v>
      </c>
      <c r="V1534" s="330">
        <v>6</v>
      </c>
      <c r="W1534" s="330">
        <v>137</v>
      </c>
      <c r="X1534" s="330" t="str">
        <v>S25-01</v>
      </c>
      <c r="Y1534" s="330">
        <v>186</v>
      </c>
      <c r="Z1534" s="330">
        <v>220</v>
      </c>
      <c r="AA1534" s="330">
        <v>-34</v>
      </c>
      <c r="AB1534" s="16" t="str">
        <v>S25</v>
      </c>
    </row>
    <row r="1535" spans="1:28" x14ac:dyDescent="0.35">
      <c r="A1535" s="331">
        <v>45741</v>
      </c>
      <c r="B1535" s="330" t="str">
        <v>Atelier Vacanze SRL</v>
      </c>
      <c r="C1535" s="330" t="str">
        <v>Tour Operator</v>
      </c>
      <c r="D1535" s="330" t="str">
        <v/>
      </c>
      <c r="E1535" s="330" t="str">
        <v/>
      </c>
      <c r="F1535" s="330" t="str">
        <v>RT</v>
      </c>
      <c r="G1535" s="330" t="str">
        <v>Inbound</v>
      </c>
      <c r="H1535" s="330" t="str">
        <v>4S6003</v>
      </c>
      <c r="I1535" s="331" t="str">
        <v>SSH-BRI</v>
      </c>
      <c r="J1535" s="884">
        <v>45885</v>
      </c>
      <c r="K1535" s="330">
        <v>0</v>
      </c>
      <c r="L1535" s="330">
        <v>0</v>
      </c>
      <c r="M1535" s="330">
        <v>220</v>
      </c>
      <c r="N1535" s="330">
        <v>0</v>
      </c>
      <c r="O1535" s="330">
        <v>0</v>
      </c>
      <c r="P1535" s="330">
        <v>0</v>
      </c>
      <c r="Q1535" s="330" t="str">
        <v>Confirmed</v>
      </c>
      <c r="R1535" s="330" t="str">
        <v>On Review</v>
      </c>
      <c r="S1535" s="330" t="str">
        <v>SSH</v>
      </c>
      <c r="T1535" s="330" t="str">
        <v>BRI</v>
      </c>
      <c r="U1535" s="330" t="str">
        <v>BRI</v>
      </c>
      <c r="V1535" s="330">
        <v>6</v>
      </c>
      <c r="W1535" s="330">
        <v>144</v>
      </c>
      <c r="X1535" s="330" t="str">
        <v>S25-01</v>
      </c>
      <c r="Y1535" s="330">
        <v>186</v>
      </c>
      <c r="Z1535" s="330">
        <v>268</v>
      </c>
      <c r="AA1535" s="330">
        <v>-82</v>
      </c>
      <c r="AB1535" s="16" t="str">
        <v>S25</v>
      </c>
    </row>
    <row r="1536" spans="1:28" x14ac:dyDescent="0.35">
      <c r="A1536" s="331">
        <v>45741</v>
      </c>
      <c r="B1536" s="330" t="str">
        <v>Atelier Vacanze SRL</v>
      </c>
      <c r="C1536" s="330" t="str">
        <v>Tour Operator</v>
      </c>
      <c r="D1536" s="330" t="str">
        <v/>
      </c>
      <c r="E1536" s="330" t="str">
        <v/>
      </c>
      <c r="F1536" s="330" t="str">
        <v>RT</v>
      </c>
      <c r="G1536" s="330" t="str">
        <v>Inbound</v>
      </c>
      <c r="H1536" s="330" t="str">
        <v>4S6003</v>
      </c>
      <c r="I1536" s="331" t="str">
        <v>SSH-BRI</v>
      </c>
      <c r="J1536" s="884">
        <v>45892</v>
      </c>
      <c r="K1536" s="330">
        <v>0</v>
      </c>
      <c r="L1536" s="330">
        <v>0</v>
      </c>
      <c r="M1536" s="330">
        <v>220</v>
      </c>
      <c r="N1536" s="330">
        <v>0</v>
      </c>
      <c r="O1536" s="330">
        <v>0</v>
      </c>
      <c r="P1536" s="330">
        <v>0</v>
      </c>
      <c r="Q1536" s="330" t="str">
        <v>Confirmed</v>
      </c>
      <c r="R1536" s="330" t="str">
        <v>On Review</v>
      </c>
      <c r="S1536" s="330" t="str">
        <v>SSH</v>
      </c>
      <c r="T1536" s="330" t="str">
        <v>BRI</v>
      </c>
      <c r="U1536" s="330" t="str">
        <v>BRI</v>
      </c>
      <c r="V1536" s="330">
        <v>6</v>
      </c>
      <c r="W1536" s="330">
        <v>151</v>
      </c>
      <c r="X1536" s="330" t="str">
        <v>S25-01</v>
      </c>
      <c r="Y1536" s="330">
        <v>186</v>
      </c>
      <c r="Z1536" s="330">
        <v>254</v>
      </c>
      <c r="AA1536" s="330">
        <v>-68</v>
      </c>
      <c r="AB1536" s="16" t="str">
        <v>S25</v>
      </c>
    </row>
    <row r="1537" spans="1:28" x14ac:dyDescent="0.35">
      <c r="A1537" s="331">
        <v>45741</v>
      </c>
      <c r="B1537" s="330" t="str">
        <v>Atelier Vacanze SRL</v>
      </c>
      <c r="C1537" s="330" t="str">
        <v>Tour Operator</v>
      </c>
      <c r="D1537" s="330" t="str">
        <v/>
      </c>
      <c r="E1537" s="330" t="str">
        <v/>
      </c>
      <c r="F1537" s="330" t="str">
        <v>RT</v>
      </c>
      <c r="G1537" s="330" t="str">
        <v>Inbound</v>
      </c>
      <c r="H1537" s="330" t="str">
        <v>4S6003</v>
      </c>
      <c r="I1537" s="331" t="str">
        <v>SSH-BRI</v>
      </c>
      <c r="J1537" s="884">
        <v>45899</v>
      </c>
      <c r="K1537" s="330">
        <v>0</v>
      </c>
      <c r="L1537" s="330">
        <v>0</v>
      </c>
      <c r="M1537" s="330">
        <v>220</v>
      </c>
      <c r="N1537" s="330">
        <v>0</v>
      </c>
      <c r="O1537" s="330">
        <v>0</v>
      </c>
      <c r="P1537" s="330">
        <v>0</v>
      </c>
      <c r="Q1537" s="330" t="str">
        <v>Confirmed</v>
      </c>
      <c r="R1537" s="330" t="str">
        <v>On Review</v>
      </c>
      <c r="S1537" s="330" t="str">
        <v>SSH</v>
      </c>
      <c r="T1537" s="330" t="str">
        <v>BRI</v>
      </c>
      <c r="U1537" s="330" t="str">
        <v>BRI</v>
      </c>
      <c r="V1537" s="330">
        <v>6</v>
      </c>
      <c r="W1537" s="330">
        <v>158</v>
      </c>
      <c r="X1537" s="330" t="str">
        <v>S25-01</v>
      </c>
      <c r="Y1537" s="330">
        <v>186</v>
      </c>
      <c r="Z1537" s="330">
        <v>234</v>
      </c>
      <c r="AA1537" s="330">
        <v>-48</v>
      </c>
      <c r="AB1537" s="16" t="str">
        <v>S25</v>
      </c>
    </row>
    <row r="1538" spans="1:28" x14ac:dyDescent="0.35">
      <c r="A1538" s="331">
        <v>45741</v>
      </c>
      <c r="B1538" s="330" t="str">
        <v>Atelier Vacanze SRL</v>
      </c>
      <c r="C1538" s="330" t="str">
        <v>Tour Operator</v>
      </c>
      <c r="D1538" s="330" t="str">
        <v/>
      </c>
      <c r="E1538" s="330" t="str">
        <v/>
      </c>
      <c r="F1538" s="330" t="str">
        <v>RT</v>
      </c>
      <c r="G1538" s="330" t="str">
        <v>Inbound</v>
      </c>
      <c r="H1538" s="330" t="str">
        <v>4S6003</v>
      </c>
      <c r="I1538" s="331" t="str">
        <v>SSH-BRI</v>
      </c>
      <c r="J1538" s="884">
        <v>45906</v>
      </c>
      <c r="K1538" s="330">
        <v>0</v>
      </c>
      <c r="L1538" s="330">
        <v>0</v>
      </c>
      <c r="M1538" s="330">
        <v>220</v>
      </c>
      <c r="N1538" s="330">
        <v>0</v>
      </c>
      <c r="O1538" s="330">
        <v>0</v>
      </c>
      <c r="P1538" s="330">
        <v>0</v>
      </c>
      <c r="Q1538" s="330" t="str">
        <v>Confirmed</v>
      </c>
      <c r="R1538" s="330" t="str">
        <v>On Review</v>
      </c>
      <c r="S1538" s="330" t="str">
        <v>SSH</v>
      </c>
      <c r="T1538" s="330" t="str">
        <v>BRI</v>
      </c>
      <c r="U1538" s="330" t="str">
        <v>BRI</v>
      </c>
      <c r="V1538" s="330">
        <v>6</v>
      </c>
      <c r="W1538" s="330">
        <v>165</v>
      </c>
      <c r="X1538" s="330" t="str">
        <v>S25-01</v>
      </c>
      <c r="Y1538" s="330">
        <v>186</v>
      </c>
      <c r="Z1538" s="330">
        <v>236</v>
      </c>
      <c r="AA1538" s="330">
        <v>-50</v>
      </c>
      <c r="AB1538" s="16" t="str">
        <v>S25</v>
      </c>
    </row>
    <row r="1539" spans="1:28" x14ac:dyDescent="0.35">
      <c r="A1539" s="331">
        <v>45740</v>
      </c>
      <c r="B1539" s="330" t="str">
        <v>APG</v>
      </c>
      <c r="C1539" s="330" t="str">
        <v>Distributor</v>
      </c>
      <c r="D1539" s="330" t="str">
        <v/>
      </c>
      <c r="E1539" s="330" t="str">
        <v>12LQLM</v>
      </c>
      <c r="F1539" s="330" t="str">
        <v>OW</v>
      </c>
      <c r="G1539" s="330" t="str">
        <v>Outbound</v>
      </c>
      <c r="H1539" s="330" t="str">
        <v>4S6006</v>
      </c>
      <c r="I1539" s="331" t="str">
        <v>MXP-SSH</v>
      </c>
      <c r="J1539" s="884">
        <v>45772</v>
      </c>
      <c r="K1539" s="330">
        <v>1</v>
      </c>
      <c r="L1539" s="330">
        <v>1</v>
      </c>
      <c r="M1539" s="330">
        <v>220</v>
      </c>
      <c r="N1539" s="330">
        <v>29.74</v>
      </c>
      <c r="O1539" s="330">
        <v>30</v>
      </c>
      <c r="P1539" s="330">
        <v>279.74</v>
      </c>
      <c r="Q1539" s="330" t="str">
        <v>Confirmed</v>
      </c>
      <c r="R1539" s="330" t="str">
        <v>Closed Deal</v>
      </c>
      <c r="S1539" s="330" t="str">
        <v>MXP</v>
      </c>
      <c r="T1539" s="330" t="str">
        <v>SSH</v>
      </c>
      <c r="U1539" s="330" t="str">
        <v>MXP</v>
      </c>
      <c r="V1539" s="330">
        <v>5</v>
      </c>
      <c r="W1539" s="330">
        <v>32</v>
      </c>
      <c r="X1539" s="330" t="str">
        <v>E25-04</v>
      </c>
      <c r="Y1539" s="330">
        <v>186</v>
      </c>
      <c r="Z1539" s="330">
        <v>180</v>
      </c>
      <c r="AA1539" s="330">
        <v>6</v>
      </c>
      <c r="AB1539" s="16" t="str">
        <v>E25</v>
      </c>
    </row>
    <row r="1540" spans="1:28" x14ac:dyDescent="0.35">
      <c r="A1540" s="331">
        <v>45740</v>
      </c>
      <c r="B1540" s="330" t="str">
        <v>APG</v>
      </c>
      <c r="C1540" s="330" t="str">
        <v>Distributor</v>
      </c>
      <c r="D1540" s="330" t="str">
        <v/>
      </c>
      <c r="E1540" s="330" t="str">
        <v>12LQLM</v>
      </c>
      <c r="F1540" s="330" t="str">
        <v>OW</v>
      </c>
      <c r="G1540" s="330" t="str">
        <v>Outbound</v>
      </c>
      <c r="H1540" s="330" t="str">
        <v>4S6006</v>
      </c>
      <c r="I1540" s="331" t="str">
        <v>MXP-SSH</v>
      </c>
      <c r="J1540" s="884">
        <v>45772</v>
      </c>
      <c r="K1540" s="330">
        <v>1</v>
      </c>
      <c r="L1540" s="330">
        <v>1</v>
      </c>
      <c r="M1540" s="330">
        <v>220</v>
      </c>
      <c r="N1540" s="330">
        <v>29.74</v>
      </c>
      <c r="O1540" s="330">
        <v>30</v>
      </c>
      <c r="P1540" s="330">
        <v>279.74</v>
      </c>
      <c r="Q1540" s="330" t="str">
        <v>Confirmed</v>
      </c>
      <c r="R1540" s="330" t="str">
        <v>Closed Deal</v>
      </c>
      <c r="S1540" s="330" t="str">
        <v>MXP</v>
      </c>
      <c r="T1540" s="330" t="str">
        <v>SSH</v>
      </c>
      <c r="U1540" s="330" t="str">
        <v>MXP</v>
      </c>
      <c r="V1540" s="330">
        <v>5</v>
      </c>
      <c r="W1540" s="330">
        <v>32</v>
      </c>
      <c r="X1540" s="330" t="str">
        <v>E25-04</v>
      </c>
      <c r="Y1540" s="330">
        <v>186</v>
      </c>
      <c r="Z1540" s="330">
        <v>180</v>
      </c>
      <c r="AA1540" s="330">
        <v>6</v>
      </c>
      <c r="AB1540" s="16" t="str">
        <v>E25</v>
      </c>
    </row>
    <row r="1541" spans="1:28" x14ac:dyDescent="0.35">
      <c r="A1541" s="331">
        <v>45740</v>
      </c>
      <c r="B1541" s="330" t="str">
        <v>APG</v>
      </c>
      <c r="C1541" s="330" t="str">
        <v>Distributor</v>
      </c>
      <c r="D1541" s="330" t="str">
        <v/>
      </c>
      <c r="E1541" s="330" t="str">
        <v>12LQLM</v>
      </c>
      <c r="F1541" s="330" t="str">
        <v>OW</v>
      </c>
      <c r="G1541" s="330" t="str">
        <v>Outbound</v>
      </c>
      <c r="H1541" s="330" t="str">
        <v>4S6006</v>
      </c>
      <c r="I1541" s="331" t="str">
        <v>MXP-SSH</v>
      </c>
      <c r="J1541" s="884">
        <v>45772</v>
      </c>
      <c r="K1541" s="330">
        <v>1</v>
      </c>
      <c r="L1541" s="330">
        <v>1</v>
      </c>
      <c r="M1541" s="330">
        <v>170</v>
      </c>
      <c r="N1541" s="330">
        <v>21.17</v>
      </c>
      <c r="O1541" s="330">
        <v>30</v>
      </c>
      <c r="P1541" s="330">
        <v>221.17</v>
      </c>
      <c r="Q1541" s="330" t="str">
        <v>Confirmed</v>
      </c>
      <c r="R1541" s="330" t="str">
        <v>Closed Deal</v>
      </c>
      <c r="S1541" s="330" t="str">
        <v>MXP</v>
      </c>
      <c r="T1541" s="330" t="str">
        <v>SSH</v>
      </c>
      <c r="U1541" s="330" t="str">
        <v>MXP</v>
      </c>
      <c r="V1541" s="330">
        <v>5</v>
      </c>
      <c r="W1541" s="330">
        <v>32</v>
      </c>
      <c r="X1541" s="330" t="str">
        <v>E25-04</v>
      </c>
      <c r="Y1541" s="330">
        <v>186</v>
      </c>
      <c r="Z1541" s="330">
        <v>180</v>
      </c>
      <c r="AA1541" s="330">
        <v>6</v>
      </c>
      <c r="AB1541" s="16" t="str">
        <v>E25</v>
      </c>
    </row>
    <row r="1542" spans="1:28" x14ac:dyDescent="0.35">
      <c r="A1542" s="331">
        <v>45741</v>
      </c>
      <c r="B1542" s="330" t="str">
        <v>Italgsa</v>
      </c>
      <c r="C1542" s="330" t="str">
        <v>Tour Operator</v>
      </c>
      <c r="D1542" s="330" t="str">
        <v/>
      </c>
      <c r="E1542" s="330" t="str">
        <v/>
      </c>
      <c r="F1542" s="330" t="str">
        <v>RT</v>
      </c>
      <c r="G1542" s="330" t="str">
        <v>Outbound</v>
      </c>
      <c r="H1542" s="330" t="str">
        <v>4S6004</v>
      </c>
      <c r="I1542" s="331" t="str">
        <v>BRI-SSH</v>
      </c>
      <c r="J1542" s="884">
        <v>45864</v>
      </c>
      <c r="K1542" s="330">
        <v>0</v>
      </c>
      <c r="L1542" s="330">
        <v>0</v>
      </c>
      <c r="M1542" s="330">
        <v>235</v>
      </c>
      <c r="N1542" s="330">
        <v>0</v>
      </c>
      <c r="O1542" s="330">
        <v>0</v>
      </c>
      <c r="P1542" s="330">
        <v>0</v>
      </c>
      <c r="Q1542" s="330" t="str">
        <v>Confirmed</v>
      </c>
      <c r="R1542" s="330" t="str">
        <v>Countersigned</v>
      </c>
      <c r="S1542" s="330" t="str">
        <v>BRI</v>
      </c>
      <c r="T1542" s="330" t="str">
        <v>SSH</v>
      </c>
      <c r="U1542" s="330" t="str">
        <v>BRI</v>
      </c>
      <c r="V1542" s="330">
        <v>6</v>
      </c>
      <c r="W1542" s="330">
        <v>123</v>
      </c>
      <c r="X1542" s="330" t="str">
        <v>S25-01</v>
      </c>
      <c r="Y1542" s="330">
        <v>186</v>
      </c>
      <c r="Z1542" s="330">
        <v>198</v>
      </c>
      <c r="AA1542" s="330">
        <v>-12</v>
      </c>
      <c r="AB1542" s="16" t="str">
        <v>S25</v>
      </c>
    </row>
    <row r="1543" spans="1:28" x14ac:dyDescent="0.35">
      <c r="A1543" s="331">
        <v>45741</v>
      </c>
      <c r="B1543" s="330" t="str">
        <v>Italgsa</v>
      </c>
      <c r="C1543" s="330" t="str">
        <v>Tour Operator</v>
      </c>
      <c r="D1543" s="330" t="str">
        <v/>
      </c>
      <c r="E1543" s="330" t="str">
        <v/>
      </c>
      <c r="F1543" s="330" t="str">
        <v>RT</v>
      </c>
      <c r="G1543" s="330" t="str">
        <v>Inbound</v>
      </c>
      <c r="H1543" s="330" t="str">
        <v>4S6003</v>
      </c>
      <c r="I1543" s="331" t="str">
        <v>SSH-BRI</v>
      </c>
      <c r="J1543" s="884">
        <v>45871</v>
      </c>
      <c r="K1543" s="330">
        <v>0</v>
      </c>
      <c r="L1543" s="330">
        <v>0</v>
      </c>
      <c r="M1543" s="330">
        <v>235</v>
      </c>
      <c r="N1543" s="330">
        <v>0</v>
      </c>
      <c r="O1543" s="330">
        <v>0</v>
      </c>
      <c r="P1543" s="330">
        <v>0</v>
      </c>
      <c r="Q1543" s="330" t="str">
        <v>Confirmed</v>
      </c>
      <c r="R1543" s="330" t="str">
        <v>Countersigned</v>
      </c>
      <c r="S1543" s="330" t="str">
        <v>SSH</v>
      </c>
      <c r="T1543" s="330" t="str">
        <v>BRI</v>
      </c>
      <c r="U1543" s="330" t="str">
        <v>BRI</v>
      </c>
      <c r="V1543" s="330">
        <v>6</v>
      </c>
      <c r="W1543" s="330">
        <v>130</v>
      </c>
      <c r="X1543" s="330" t="str">
        <v>S25-01</v>
      </c>
      <c r="Y1543" s="330">
        <v>186</v>
      </c>
      <c r="Z1543" s="330">
        <v>198</v>
      </c>
      <c r="AA1543" s="330">
        <v>-12</v>
      </c>
      <c r="AB1543" s="16" t="str">
        <v>S25</v>
      </c>
    </row>
    <row r="1544" spans="1:28" x14ac:dyDescent="0.35">
      <c r="A1544" s="331">
        <v>45741</v>
      </c>
      <c r="B1544" s="330" t="str">
        <v>Searcharter</v>
      </c>
      <c r="C1544" s="330" t="str">
        <v>Distributor</v>
      </c>
      <c r="D1544" s="330" t="str">
        <v/>
      </c>
      <c r="E1544" s="330" t="str">
        <v>AD4GF</v>
      </c>
      <c r="F1544" s="330" t="str">
        <v>OW</v>
      </c>
      <c r="G1544" s="330" t="str">
        <v>Outbound</v>
      </c>
      <c r="H1544" s="330" t="str">
        <v>UJ6002</v>
      </c>
      <c r="I1544" s="331" t="str">
        <v>VRN-SSH</v>
      </c>
      <c r="J1544" s="884">
        <v>45871</v>
      </c>
      <c r="K1544" s="330">
        <v>4</v>
      </c>
      <c r="L1544" s="330">
        <v>4</v>
      </c>
      <c r="M1544" s="330">
        <v>280</v>
      </c>
      <c r="N1544" s="330">
        <v>0</v>
      </c>
      <c r="O1544" s="330">
        <v>0</v>
      </c>
      <c r="P1544" s="330">
        <v>1120</v>
      </c>
      <c r="Q1544" s="330" t="str">
        <v>Confirmed</v>
      </c>
      <c r="R1544" s="330" t="str">
        <v>Closed Deal</v>
      </c>
      <c r="S1544" s="330" t="str">
        <v>VRN</v>
      </c>
      <c r="T1544" s="330" t="str">
        <v>SSH</v>
      </c>
      <c r="U1544" s="330" t="str">
        <v>VRN</v>
      </c>
      <c r="V1544" s="330">
        <v>6</v>
      </c>
      <c r="W1544" s="330">
        <v>130</v>
      </c>
      <c r="X1544" s="330" t="str">
        <v>S25-04</v>
      </c>
      <c r="Y1544" s="330">
        <v>218</v>
      </c>
      <c r="Z1544" s="330">
        <v>220</v>
      </c>
      <c r="AA1544" s="330">
        <v>-2</v>
      </c>
      <c r="AB1544" s="16" t="str">
        <v>S25</v>
      </c>
    </row>
    <row r="1545" spans="1:28" x14ac:dyDescent="0.35">
      <c r="A1545" s="331">
        <v>45741</v>
      </c>
      <c r="B1545" s="330" t="str">
        <v>Searcharter</v>
      </c>
      <c r="C1545" s="330" t="str">
        <v>Distributor</v>
      </c>
      <c r="D1545" s="330" t="str">
        <v/>
      </c>
      <c r="E1545" s="330" t="str">
        <v>T2337</v>
      </c>
      <c r="F1545" s="330" t="str">
        <v>RT</v>
      </c>
      <c r="G1545" s="330" t="str">
        <v>Outbound</v>
      </c>
      <c r="H1545" s="330" t="str">
        <v>4S6006</v>
      </c>
      <c r="I1545" s="331" t="str">
        <v>FCO-SSH</v>
      </c>
      <c r="J1545" s="884">
        <v>45884</v>
      </c>
      <c r="K1545" s="330">
        <v>2</v>
      </c>
      <c r="L1545" s="330">
        <v>2</v>
      </c>
      <c r="M1545" s="330">
        <v>250</v>
      </c>
      <c r="N1545" s="330">
        <v>0</v>
      </c>
      <c r="O1545" s="330">
        <v>0</v>
      </c>
      <c r="P1545" s="330">
        <v>500</v>
      </c>
      <c r="Q1545" s="330" t="str">
        <v>Confirmed</v>
      </c>
      <c r="R1545" s="330" t="str">
        <v>Closed Deal</v>
      </c>
      <c r="S1545" s="330" t="str">
        <v>FCO</v>
      </c>
      <c r="T1545" s="330" t="str">
        <v>SSH</v>
      </c>
      <c r="U1545" s="330" t="str">
        <v>FCO</v>
      </c>
      <c r="V1545" s="330">
        <v>5</v>
      </c>
      <c r="W1545" s="330">
        <v>143</v>
      </c>
      <c r="X1545" s="330" t="str">
        <v>S25-15</v>
      </c>
      <c r="Y1545" s="330">
        <v>186</v>
      </c>
      <c r="Z1545" s="330">
        <v>153</v>
      </c>
      <c r="AA1545" s="330">
        <v>33</v>
      </c>
      <c r="AB1545" s="16" t="str">
        <v>S25</v>
      </c>
    </row>
    <row r="1546" spans="1:28" x14ac:dyDescent="0.35">
      <c r="A1546" s="331">
        <v>45741</v>
      </c>
      <c r="B1546" s="330" t="str">
        <v>Searcharter</v>
      </c>
      <c r="C1546" s="330" t="str">
        <v>Distributor</v>
      </c>
      <c r="D1546" s="330" t="str">
        <v/>
      </c>
      <c r="E1546" s="330" t="str">
        <v>T2337</v>
      </c>
      <c r="F1546" s="330" t="str">
        <v>RT</v>
      </c>
      <c r="G1546" s="330" t="str">
        <v>Inbound</v>
      </c>
      <c r="H1546" s="330" t="str">
        <v>4S6005</v>
      </c>
      <c r="I1546" s="331" t="str">
        <v>SSH-FCO</v>
      </c>
      <c r="J1546" s="884">
        <v>45891</v>
      </c>
      <c r="K1546" s="330">
        <v>2</v>
      </c>
      <c r="L1546" s="330">
        <v>2</v>
      </c>
      <c r="M1546" s="330">
        <v>250</v>
      </c>
      <c r="N1546" s="330">
        <v>0</v>
      </c>
      <c r="O1546" s="330">
        <v>0</v>
      </c>
      <c r="P1546" s="330">
        <v>500</v>
      </c>
      <c r="Q1546" s="330" t="str">
        <v>Confirmed</v>
      </c>
      <c r="R1546" s="330" t="str">
        <v>Closed Deal</v>
      </c>
      <c r="S1546" s="330" t="str">
        <v>SSH</v>
      </c>
      <c r="T1546" s="330" t="str">
        <v>FCO</v>
      </c>
      <c r="U1546" s="330" t="str">
        <v>FCO</v>
      </c>
      <c r="V1546" s="330">
        <v>5</v>
      </c>
      <c r="W1546" s="330">
        <v>150</v>
      </c>
      <c r="X1546" s="330" t="str">
        <v>S25-15</v>
      </c>
      <c r="Y1546" s="330">
        <v>186</v>
      </c>
      <c r="Z1546" s="330">
        <v>186</v>
      </c>
      <c r="AA1546" s="330">
        <v>0</v>
      </c>
      <c r="AB1546" s="16" t="str">
        <v>S25</v>
      </c>
    </row>
    <row r="1547" spans="1:28" x14ac:dyDescent="0.35">
      <c r="A1547" s="331">
        <v>45741</v>
      </c>
      <c r="B1547" s="330" t="str">
        <v>Searcharter</v>
      </c>
      <c r="C1547" s="330" t="str">
        <v>Distributor</v>
      </c>
      <c r="D1547" s="330" t="str">
        <v/>
      </c>
      <c r="E1547" s="330" t="str">
        <v>TMN2H</v>
      </c>
      <c r="F1547" s="330" t="str">
        <v>OW</v>
      </c>
      <c r="G1547" s="330" t="str">
        <v>Outbound</v>
      </c>
      <c r="H1547" s="330" t="str">
        <v>4S6005</v>
      </c>
      <c r="I1547" s="331" t="str">
        <v>SSH-FCO</v>
      </c>
      <c r="J1547" s="884">
        <v>45891</v>
      </c>
      <c r="K1547" s="330">
        <v>2</v>
      </c>
      <c r="L1547" s="330">
        <v>2</v>
      </c>
      <c r="M1547" s="330">
        <v>250</v>
      </c>
      <c r="N1547" s="330">
        <v>0</v>
      </c>
      <c r="O1547" s="330">
        <v>0</v>
      </c>
      <c r="P1547" s="330">
        <v>500</v>
      </c>
      <c r="Q1547" s="330" t="str">
        <v>Confirmed</v>
      </c>
      <c r="R1547" s="330" t="str">
        <v>Closed Deal</v>
      </c>
      <c r="S1547" s="330" t="str">
        <v>SSH</v>
      </c>
      <c r="T1547" s="330" t="str">
        <v>FCO</v>
      </c>
      <c r="U1547" s="330" t="str">
        <v>FCO</v>
      </c>
      <c r="V1547" s="330">
        <v>5</v>
      </c>
      <c r="W1547" s="330">
        <v>150</v>
      </c>
      <c r="X1547" s="330" t="str">
        <v>S25-15</v>
      </c>
      <c r="Y1547" s="330">
        <v>186</v>
      </c>
      <c r="Z1547" s="330">
        <v>186</v>
      </c>
      <c r="AA1547" s="330">
        <v>0</v>
      </c>
      <c r="AB1547" s="16" t="str">
        <v>S25</v>
      </c>
    </row>
    <row r="1548" spans="1:28" x14ac:dyDescent="0.35">
      <c r="A1548" s="331">
        <v>45741</v>
      </c>
      <c r="B1548" s="330" t="str">
        <v>Searcharter</v>
      </c>
      <c r="C1548" s="330" t="str">
        <v>Distributor</v>
      </c>
      <c r="D1548" s="330" t="str">
        <v/>
      </c>
      <c r="E1548" s="330" t="str">
        <v>9QLJN</v>
      </c>
      <c r="F1548" s="330" t="str">
        <v>RT</v>
      </c>
      <c r="G1548" s="330" t="str">
        <v>Outbound</v>
      </c>
      <c r="H1548" s="330" t="str">
        <v>NP8102</v>
      </c>
      <c r="I1548" s="331" t="str">
        <v>NAP-HRG</v>
      </c>
      <c r="J1548" s="884">
        <v>45880</v>
      </c>
      <c r="K1548" s="330">
        <v>2</v>
      </c>
      <c r="L1548" s="330">
        <v>2</v>
      </c>
      <c r="M1548" s="330">
        <v>240</v>
      </c>
      <c r="N1548" s="330">
        <v>0</v>
      </c>
      <c r="O1548" s="330">
        <v>0</v>
      </c>
      <c r="P1548" s="330">
        <v>480</v>
      </c>
      <c r="Q1548" s="330" t="str">
        <v>Confirmed</v>
      </c>
      <c r="R1548" s="330" t="str">
        <v>Closed Deal</v>
      </c>
      <c r="S1548" s="330" t="str">
        <v>NAP</v>
      </c>
      <c r="T1548" s="330" t="str">
        <v>HRG</v>
      </c>
      <c r="U1548" s="330" t="str">
        <v>NAP</v>
      </c>
      <c r="V1548" s="330">
        <v>1</v>
      </c>
      <c r="W1548" s="330">
        <v>139</v>
      </c>
      <c r="X1548" s="330" t="str">
        <v>S25-13</v>
      </c>
      <c r="Y1548" s="330">
        <v>176</v>
      </c>
      <c r="Z1548" s="330">
        <v>166</v>
      </c>
      <c r="AA1548" s="330">
        <v>10</v>
      </c>
      <c r="AB1548" s="16" t="str">
        <v>S25</v>
      </c>
    </row>
    <row r="1549" spans="1:28" x14ac:dyDescent="0.35">
      <c r="A1549" s="331">
        <v>45741</v>
      </c>
      <c r="B1549" s="330" t="str">
        <v>Searcharter</v>
      </c>
      <c r="C1549" s="330" t="str">
        <v>Distributor</v>
      </c>
      <c r="D1549" s="330" t="str">
        <v/>
      </c>
      <c r="E1549" s="330" t="str">
        <v>9QLJN</v>
      </c>
      <c r="F1549" s="330" t="str">
        <v>RT</v>
      </c>
      <c r="G1549" s="330" t="str">
        <v>Inbound</v>
      </c>
      <c r="H1549" s="330" t="str">
        <v>NP8101</v>
      </c>
      <c r="I1549" s="331" t="str">
        <v>HRG-NAP</v>
      </c>
      <c r="J1549" s="884">
        <v>45887</v>
      </c>
      <c r="K1549" s="330">
        <v>2</v>
      </c>
      <c r="L1549" s="330">
        <v>2</v>
      </c>
      <c r="M1549" s="330">
        <v>240</v>
      </c>
      <c r="N1549" s="330">
        <v>0</v>
      </c>
      <c r="O1549" s="330">
        <v>0</v>
      </c>
      <c r="P1549" s="330">
        <v>480</v>
      </c>
      <c r="Q1549" s="330" t="str">
        <v>Confirmed</v>
      </c>
      <c r="R1549" s="330" t="str">
        <v>Closed Deal</v>
      </c>
      <c r="S1549" s="330" t="str">
        <v>HRG</v>
      </c>
      <c r="T1549" s="330" t="str">
        <v>NAP</v>
      </c>
      <c r="U1549" s="330" t="str">
        <v>NAP</v>
      </c>
      <c r="V1549" s="330">
        <v>1</v>
      </c>
      <c r="W1549" s="330">
        <v>146</v>
      </c>
      <c r="X1549" s="330" t="str">
        <v>S25-13</v>
      </c>
      <c r="Y1549" s="330">
        <v>176</v>
      </c>
      <c r="Z1549" s="330">
        <v>150</v>
      </c>
      <c r="AA1549" s="330">
        <v>26</v>
      </c>
      <c r="AB1549" s="16" t="str">
        <v>S25</v>
      </c>
    </row>
    <row r="1550" spans="1:28" x14ac:dyDescent="0.35">
      <c r="A1550" s="331">
        <v>45740</v>
      </c>
      <c r="B1550" s="330" t="str">
        <v>EuroAirlines</v>
      </c>
      <c r="C1550" s="330" t="str">
        <v>Distributor</v>
      </c>
      <c r="D1550" s="330" t="str">
        <v>AMADEUS</v>
      </c>
      <c r="E1550" s="330" t="str">
        <v>11LM9J</v>
      </c>
      <c r="F1550" s="330" t="str">
        <v>RT</v>
      </c>
      <c r="G1550" s="330" t="str">
        <v>Inbound</v>
      </c>
      <c r="H1550" s="330" t="str">
        <v>4S6003</v>
      </c>
      <c r="I1550" s="331" t="str">
        <v>SSH-BRI</v>
      </c>
      <c r="J1550" s="884">
        <v>45892</v>
      </c>
      <c r="K1550" s="330">
        <v>1</v>
      </c>
      <c r="L1550" s="330">
        <v>1</v>
      </c>
      <c r="M1550" s="330">
        <v>245</v>
      </c>
      <c r="N1550" s="330">
        <v>39.03</v>
      </c>
      <c r="O1550" s="330">
        <v>40</v>
      </c>
      <c r="P1550" s="330">
        <v>324.02999999999997</v>
      </c>
      <c r="Q1550" s="330" t="str">
        <v>Confirmed</v>
      </c>
      <c r="R1550" s="330" t="str">
        <v>Closed Deal</v>
      </c>
      <c r="S1550" s="330" t="str">
        <v>SSH</v>
      </c>
      <c r="T1550" s="330" t="str">
        <v>BRI</v>
      </c>
      <c r="U1550" s="330" t="str">
        <v>BRI</v>
      </c>
      <c r="V1550" s="330">
        <v>6</v>
      </c>
      <c r="W1550" s="330">
        <v>152</v>
      </c>
      <c r="X1550" s="330" t="str">
        <v>S25-01</v>
      </c>
      <c r="Y1550" s="330">
        <v>186</v>
      </c>
      <c r="Z1550" s="330">
        <v>254</v>
      </c>
      <c r="AA1550" s="330">
        <v>-68</v>
      </c>
      <c r="AB1550" s="16" t="str">
        <v>S25</v>
      </c>
    </row>
    <row r="1551" spans="1:28" x14ac:dyDescent="0.35">
      <c r="A1551" s="331">
        <v>45740</v>
      </c>
      <c r="B1551" s="330" t="str">
        <v>EuroAirlines</v>
      </c>
      <c r="C1551" s="330" t="str">
        <v>Distributor</v>
      </c>
      <c r="D1551" s="330" t="str">
        <v>AMADEUS</v>
      </c>
      <c r="E1551" s="330" t="str">
        <v>11LM9J</v>
      </c>
      <c r="F1551" s="330" t="str">
        <v>RT</v>
      </c>
      <c r="G1551" s="330" t="str">
        <v>Outbound</v>
      </c>
      <c r="H1551" s="330" t="str">
        <v>4S6004</v>
      </c>
      <c r="I1551" s="331" t="str">
        <v>BRI-SSH</v>
      </c>
      <c r="J1551" s="884">
        <v>45878</v>
      </c>
      <c r="K1551" s="330">
        <v>1</v>
      </c>
      <c r="L1551" s="330">
        <v>1</v>
      </c>
      <c r="M1551" s="330">
        <v>195</v>
      </c>
      <c r="N1551" s="330">
        <v>19.420000000000002</v>
      </c>
      <c r="O1551" s="330">
        <v>40</v>
      </c>
      <c r="P1551" s="330">
        <v>254.42</v>
      </c>
      <c r="Q1551" s="330" t="str">
        <v>Confirmed</v>
      </c>
      <c r="R1551" s="330" t="str">
        <v>Closed Deal</v>
      </c>
      <c r="S1551" s="330" t="str">
        <v>BRI</v>
      </c>
      <c r="T1551" s="330" t="str">
        <v>SSH</v>
      </c>
      <c r="U1551" s="330" t="str">
        <v>BRI</v>
      </c>
      <c r="V1551" s="330">
        <v>6</v>
      </c>
      <c r="W1551" s="330">
        <v>138</v>
      </c>
      <c r="X1551" s="330" t="str">
        <v>S25-01</v>
      </c>
      <c r="Y1551" s="330">
        <v>186</v>
      </c>
      <c r="Z1551" s="330">
        <v>274</v>
      </c>
      <c r="AA1551" s="330">
        <v>-88</v>
      </c>
      <c r="AB1551" s="16" t="str">
        <v>S25</v>
      </c>
    </row>
    <row r="1552" spans="1:28" x14ac:dyDescent="0.35">
      <c r="A1552" s="331">
        <v>45740</v>
      </c>
      <c r="B1552" s="330" t="str">
        <v>EuroAirlines</v>
      </c>
      <c r="C1552" s="330" t="str">
        <v>Distributor</v>
      </c>
      <c r="D1552" s="330" t="str">
        <v>AMADEUS</v>
      </c>
      <c r="E1552" s="330" t="str">
        <v>11LLGQ</v>
      </c>
      <c r="F1552" s="330" t="str">
        <v>RT</v>
      </c>
      <c r="G1552" s="330" t="str">
        <v>Inbound</v>
      </c>
      <c r="H1552" s="330" t="str">
        <v>UJ6001</v>
      </c>
      <c r="I1552" s="331" t="str">
        <v>SSH-VRN</v>
      </c>
      <c r="J1552" s="884">
        <v>45892</v>
      </c>
      <c r="K1552" s="330">
        <v>1</v>
      </c>
      <c r="L1552" s="330">
        <v>1</v>
      </c>
      <c r="M1552" s="330">
        <v>255</v>
      </c>
      <c r="N1552" s="330">
        <v>37.72</v>
      </c>
      <c r="O1552" s="330">
        <v>40</v>
      </c>
      <c r="P1552" s="330">
        <v>332.72</v>
      </c>
      <c r="Q1552" s="330" t="str">
        <v>Confirmed</v>
      </c>
      <c r="R1552" s="330" t="str">
        <v>Closed Deal</v>
      </c>
      <c r="S1552" s="330" t="str">
        <v>SSH</v>
      </c>
      <c r="T1552" s="330" t="str">
        <v>VRN</v>
      </c>
      <c r="U1552" s="330" t="str">
        <v>VRN</v>
      </c>
      <c r="V1552" s="330">
        <v>6</v>
      </c>
      <c r="W1552" s="330">
        <v>152</v>
      </c>
      <c r="X1552" s="330" t="str">
        <v>S25-04</v>
      </c>
      <c r="Y1552" s="330">
        <v>218</v>
      </c>
      <c r="Z1552" s="330">
        <v>243</v>
      </c>
      <c r="AA1552" s="330">
        <v>-25</v>
      </c>
      <c r="AB1552" s="16" t="str">
        <v>S25</v>
      </c>
    </row>
    <row r="1553" spans="1:28" x14ac:dyDescent="0.35">
      <c r="A1553" s="331">
        <v>45740</v>
      </c>
      <c r="B1553" s="330" t="str">
        <v>EuroAirlines</v>
      </c>
      <c r="C1553" s="330" t="str">
        <v>Distributor</v>
      </c>
      <c r="D1553" s="330" t="str">
        <v>AMADEUS</v>
      </c>
      <c r="E1553" s="330" t="str">
        <v>11LLGQ</v>
      </c>
      <c r="F1553" s="330" t="str">
        <v>RT</v>
      </c>
      <c r="G1553" s="330" t="str">
        <v>Outbound</v>
      </c>
      <c r="H1553" s="330" t="str">
        <v>UJ6002</v>
      </c>
      <c r="I1553" s="331" t="str">
        <v>VRN-SSH</v>
      </c>
      <c r="J1553" s="884">
        <v>45878</v>
      </c>
      <c r="K1553" s="330">
        <v>1</v>
      </c>
      <c r="L1553" s="330">
        <v>1</v>
      </c>
      <c r="M1553" s="330">
        <v>255</v>
      </c>
      <c r="N1553" s="330">
        <v>23.04</v>
      </c>
      <c r="O1553" s="330">
        <v>40</v>
      </c>
      <c r="P1553" s="330">
        <v>318.04000000000002</v>
      </c>
      <c r="Q1553" s="330" t="str">
        <v>Confirmed</v>
      </c>
      <c r="R1553" s="330" t="str">
        <v>Closed Deal</v>
      </c>
      <c r="S1553" s="330" t="str">
        <v>VRN</v>
      </c>
      <c r="T1553" s="330" t="str">
        <v>SSH</v>
      </c>
      <c r="U1553" s="330" t="str">
        <v>VRN</v>
      </c>
      <c r="V1553" s="330">
        <v>6</v>
      </c>
      <c r="W1553" s="330">
        <v>138</v>
      </c>
      <c r="X1553" s="330" t="str">
        <v>S25-04</v>
      </c>
      <c r="Y1553" s="330">
        <v>218</v>
      </c>
      <c r="Z1553" s="330">
        <v>232</v>
      </c>
      <c r="AA1553" s="330">
        <v>-14</v>
      </c>
      <c r="AB1553" s="16" t="str">
        <v>S25</v>
      </c>
    </row>
    <row r="1554" spans="1:28" x14ac:dyDescent="0.35">
      <c r="A1554" s="331">
        <v>45740</v>
      </c>
      <c r="B1554" s="330" t="str">
        <v>EuroAirlines</v>
      </c>
      <c r="C1554" s="330" t="str">
        <v>Distributor</v>
      </c>
      <c r="D1554" s="330" t="str">
        <v>AMADEUS</v>
      </c>
      <c r="E1554" s="330" t="str">
        <v>11LLGQ</v>
      </c>
      <c r="F1554" s="330" t="str">
        <v>RT</v>
      </c>
      <c r="G1554" s="330" t="str">
        <v>Inbound</v>
      </c>
      <c r="H1554" s="330" t="str">
        <v>UJ6001</v>
      </c>
      <c r="I1554" s="331" t="str">
        <v>SSH-VRN</v>
      </c>
      <c r="J1554" s="884">
        <v>45892</v>
      </c>
      <c r="K1554" s="330">
        <v>1</v>
      </c>
      <c r="L1554" s="330">
        <v>1</v>
      </c>
      <c r="M1554" s="330">
        <v>255</v>
      </c>
      <c r="N1554" s="330">
        <v>37.72</v>
      </c>
      <c r="O1554" s="330">
        <v>40</v>
      </c>
      <c r="P1554" s="330">
        <v>332.72</v>
      </c>
      <c r="Q1554" s="330" t="str">
        <v>Confirmed</v>
      </c>
      <c r="R1554" s="330" t="str">
        <v>Closed Deal</v>
      </c>
      <c r="S1554" s="330" t="str">
        <v>SSH</v>
      </c>
      <c r="T1554" s="330" t="str">
        <v>VRN</v>
      </c>
      <c r="U1554" s="330" t="str">
        <v>VRN</v>
      </c>
      <c r="V1554" s="330">
        <v>6</v>
      </c>
      <c r="W1554" s="330">
        <v>152</v>
      </c>
      <c r="X1554" s="330" t="str">
        <v>S25-04</v>
      </c>
      <c r="Y1554" s="330">
        <v>218</v>
      </c>
      <c r="Z1554" s="330">
        <v>243</v>
      </c>
      <c r="AA1554" s="330">
        <v>-25</v>
      </c>
      <c r="AB1554" s="16" t="str">
        <v>S25</v>
      </c>
    </row>
    <row r="1555" spans="1:28" x14ac:dyDescent="0.35">
      <c r="A1555" s="331">
        <v>45740</v>
      </c>
      <c r="B1555" s="330" t="str">
        <v>EuroAirlines</v>
      </c>
      <c r="C1555" s="330" t="str">
        <v>Distributor</v>
      </c>
      <c r="D1555" s="330" t="str">
        <v>AMADEUS</v>
      </c>
      <c r="E1555" s="330" t="str">
        <v>11LLGQ</v>
      </c>
      <c r="F1555" s="330" t="str">
        <v>RT</v>
      </c>
      <c r="G1555" s="330" t="str">
        <v>Outbound</v>
      </c>
      <c r="H1555" s="330" t="str">
        <v>UJ6002</v>
      </c>
      <c r="I1555" s="331" t="str">
        <v>VRN-SSH</v>
      </c>
      <c r="J1555" s="884">
        <v>45878</v>
      </c>
      <c r="K1555" s="330">
        <v>1</v>
      </c>
      <c r="L1555" s="330">
        <v>1</v>
      </c>
      <c r="M1555" s="330">
        <v>255</v>
      </c>
      <c r="N1555" s="330">
        <v>23.04</v>
      </c>
      <c r="O1555" s="330">
        <v>40</v>
      </c>
      <c r="P1555" s="330">
        <v>318.04000000000002</v>
      </c>
      <c r="Q1555" s="330" t="str">
        <v>Confirmed</v>
      </c>
      <c r="R1555" s="330" t="str">
        <v>Closed Deal</v>
      </c>
      <c r="S1555" s="330" t="str">
        <v>VRN</v>
      </c>
      <c r="T1555" s="330" t="str">
        <v>SSH</v>
      </c>
      <c r="U1555" s="330" t="str">
        <v>VRN</v>
      </c>
      <c r="V1555" s="330">
        <v>6</v>
      </c>
      <c r="W1555" s="330">
        <v>138</v>
      </c>
      <c r="X1555" s="330" t="str">
        <v>S25-04</v>
      </c>
      <c r="Y1555" s="330">
        <v>218</v>
      </c>
      <c r="Z1555" s="330">
        <v>232</v>
      </c>
      <c r="AA1555" s="330">
        <v>-14</v>
      </c>
      <c r="AB1555" s="16" t="str">
        <v>S25</v>
      </c>
    </row>
    <row r="1556" spans="1:28" x14ac:dyDescent="0.35">
      <c r="A1556" s="331">
        <v>45740</v>
      </c>
      <c r="B1556" s="330" t="str">
        <v>EuroAirlines</v>
      </c>
      <c r="C1556" s="330" t="str">
        <v>Distributor</v>
      </c>
      <c r="D1556" s="330" t="str">
        <v>AMADEUS</v>
      </c>
      <c r="E1556" s="330" t="str">
        <v>11LM9J</v>
      </c>
      <c r="F1556" s="330" t="str">
        <v>RT</v>
      </c>
      <c r="G1556" s="330" t="str">
        <v>Inbound</v>
      </c>
      <c r="H1556" s="330" t="str">
        <v>4S6003</v>
      </c>
      <c r="I1556" s="331" t="str">
        <v>SSH-BRI</v>
      </c>
      <c r="J1556" s="884">
        <v>45892</v>
      </c>
      <c r="K1556" s="330">
        <v>1</v>
      </c>
      <c r="L1556" s="330">
        <v>1</v>
      </c>
      <c r="M1556" s="330">
        <v>245</v>
      </c>
      <c r="N1556" s="330">
        <v>39.03</v>
      </c>
      <c r="O1556" s="330">
        <v>40</v>
      </c>
      <c r="P1556" s="330">
        <v>324.02999999999997</v>
      </c>
      <c r="Q1556" s="330" t="str">
        <v>Confirmed</v>
      </c>
      <c r="R1556" s="330" t="str">
        <v>Closed Deal</v>
      </c>
      <c r="S1556" s="330" t="str">
        <v>SSH</v>
      </c>
      <c r="T1556" s="330" t="str">
        <v>BRI</v>
      </c>
      <c r="U1556" s="330" t="str">
        <v>BRI</v>
      </c>
      <c r="V1556" s="330">
        <v>6</v>
      </c>
      <c r="W1556" s="330">
        <v>152</v>
      </c>
      <c r="X1556" s="330" t="str">
        <v>S25-01</v>
      </c>
      <c r="Y1556" s="330">
        <v>186</v>
      </c>
      <c r="Z1556" s="330">
        <v>254</v>
      </c>
      <c r="AA1556" s="330">
        <v>-68</v>
      </c>
      <c r="AB1556" s="16" t="str">
        <v>S25</v>
      </c>
    </row>
    <row r="1557" spans="1:28" x14ac:dyDescent="0.35">
      <c r="A1557" s="331">
        <v>45740</v>
      </c>
      <c r="B1557" s="330" t="str">
        <v>EuroAirlines</v>
      </c>
      <c r="C1557" s="330" t="str">
        <v>Distributor</v>
      </c>
      <c r="D1557" s="330" t="str">
        <v>AMADEUS</v>
      </c>
      <c r="E1557" s="330" t="str">
        <v>11LM9J</v>
      </c>
      <c r="F1557" s="330" t="str">
        <v>RT</v>
      </c>
      <c r="G1557" s="330" t="str">
        <v>Outbound</v>
      </c>
      <c r="H1557" s="330" t="str">
        <v>4S6004</v>
      </c>
      <c r="I1557" s="331" t="str">
        <v>BRI-SSH</v>
      </c>
      <c r="J1557" s="884">
        <v>45878</v>
      </c>
      <c r="K1557" s="330">
        <v>1</v>
      </c>
      <c r="L1557" s="330">
        <v>1</v>
      </c>
      <c r="M1557" s="330">
        <v>195</v>
      </c>
      <c r="N1557" s="330">
        <v>19.420000000000002</v>
      </c>
      <c r="O1557" s="330">
        <v>40</v>
      </c>
      <c r="P1557" s="330">
        <v>254.42</v>
      </c>
      <c r="Q1557" s="330" t="str">
        <v>Confirmed</v>
      </c>
      <c r="R1557" s="330" t="str">
        <v>Closed Deal</v>
      </c>
      <c r="S1557" s="330" t="str">
        <v>BRI</v>
      </c>
      <c r="T1557" s="330" t="str">
        <v>SSH</v>
      </c>
      <c r="U1557" s="330" t="str">
        <v>BRI</v>
      </c>
      <c r="V1557" s="330">
        <v>6</v>
      </c>
      <c r="W1557" s="330">
        <v>138</v>
      </c>
      <c r="X1557" s="330" t="str">
        <v>S25-01</v>
      </c>
      <c r="Y1557" s="330">
        <v>186</v>
      </c>
      <c r="Z1557" s="330">
        <v>274</v>
      </c>
      <c r="AA1557" s="330">
        <v>-88</v>
      </c>
      <c r="AB1557" s="16" t="str">
        <v>S25</v>
      </c>
    </row>
    <row r="1558" spans="1:28" x14ac:dyDescent="0.35">
      <c r="A1558" s="331">
        <v>45742</v>
      </c>
      <c r="B1558" s="330" t="str">
        <v>May Fair Jets Dubai</v>
      </c>
      <c r="C1558" s="330" t="str">
        <v>Website</v>
      </c>
      <c r="D1558" s="330" t="str">
        <v>MFJ IBE</v>
      </c>
      <c r="E1558" s="330" t="str">
        <v>H3UBN3</v>
      </c>
      <c r="F1558" s="330" t="str">
        <v>RT</v>
      </c>
      <c r="G1558" s="330" t="str">
        <v>Inbound</v>
      </c>
      <c r="H1558" s="330" t="str">
        <v>4S6003</v>
      </c>
      <c r="I1558" s="331" t="str">
        <v>SSH-BRI</v>
      </c>
      <c r="J1558" s="884">
        <v>45766</v>
      </c>
      <c r="K1558" s="330">
        <v>1</v>
      </c>
      <c r="L1558" s="330">
        <v>1</v>
      </c>
      <c r="M1558" s="330">
        <v>179.72</v>
      </c>
      <c r="N1558" s="330">
        <v>0</v>
      </c>
      <c r="O1558" s="330">
        <v>0</v>
      </c>
      <c r="P1558" s="330">
        <v>179.72</v>
      </c>
      <c r="Q1558" s="330" t="str">
        <v>Confirmed</v>
      </c>
      <c r="R1558" s="330" t="str">
        <v>Closed Deal</v>
      </c>
      <c r="S1558" s="330" t="str">
        <v>SSH</v>
      </c>
      <c r="T1558" s="330" t="str">
        <v>BRI</v>
      </c>
      <c r="U1558" s="330" t="str">
        <v>BRI</v>
      </c>
      <c r="V1558" s="330">
        <v>6</v>
      </c>
      <c r="W1558" s="330">
        <v>24</v>
      </c>
      <c r="X1558" s="330" t="str">
        <v>E25-02B</v>
      </c>
      <c r="Y1558" s="330">
        <v>186</v>
      </c>
      <c r="Z1558" s="330">
        <v>91</v>
      </c>
      <c r="AA1558" s="330">
        <v>95</v>
      </c>
      <c r="AB1558" s="16" t="str">
        <v>E25</v>
      </c>
    </row>
    <row r="1559" spans="1:28" x14ac:dyDescent="0.35">
      <c r="A1559" s="331">
        <v>45742</v>
      </c>
      <c r="B1559" s="330" t="str">
        <v>May Fair Jets Dubai</v>
      </c>
      <c r="C1559" s="330" t="str">
        <v>Website</v>
      </c>
      <c r="D1559" s="330" t="str">
        <v>MFJ IBE</v>
      </c>
      <c r="E1559" s="330" t="str">
        <v>H3UBN3</v>
      </c>
      <c r="F1559" s="330" t="str">
        <v>RT</v>
      </c>
      <c r="G1559" s="330" t="str">
        <v>Outbound</v>
      </c>
      <c r="H1559" s="330" t="str">
        <v>4S6016</v>
      </c>
      <c r="I1559" s="331" t="str">
        <v>BRI-SSH</v>
      </c>
      <c r="J1559" s="884">
        <v>45759</v>
      </c>
      <c r="K1559" s="330">
        <v>1</v>
      </c>
      <c r="L1559" s="330">
        <v>1</v>
      </c>
      <c r="M1559" s="330">
        <v>184.26</v>
      </c>
      <c r="N1559" s="330">
        <v>0</v>
      </c>
      <c r="O1559" s="330">
        <v>0</v>
      </c>
      <c r="P1559" s="330">
        <v>184.26</v>
      </c>
      <c r="Q1559" s="330" t="str">
        <v>Confirmed</v>
      </c>
      <c r="R1559" s="330" t="str">
        <v>Closed Deal</v>
      </c>
      <c r="S1559" s="330" t="str">
        <v>BRI</v>
      </c>
      <c r="T1559" s="330" t="str">
        <v>SSH</v>
      </c>
      <c r="U1559" s="330" t="str">
        <v>BRI</v>
      </c>
      <c r="V1559" s="330">
        <v>6</v>
      </c>
      <c r="W1559" s="330">
        <v>17</v>
      </c>
      <c r="X1559" s="330" t="str">
        <v>E25-02A</v>
      </c>
      <c r="Y1559" s="330">
        <v>113</v>
      </c>
      <c r="Z1559" s="330">
        <v>102</v>
      </c>
      <c r="AA1559" s="330">
        <v>11</v>
      </c>
      <c r="AB1559" s="16" t="str">
        <v>E25</v>
      </c>
    </row>
    <row r="1560" spans="1:28" x14ac:dyDescent="0.35">
      <c r="A1560" s="331">
        <v>45742</v>
      </c>
      <c r="B1560" s="330" t="str">
        <v>May Fair Jets Dubai</v>
      </c>
      <c r="C1560" s="330" t="str">
        <v>Website</v>
      </c>
      <c r="D1560" s="330" t="str">
        <v>MFJ IBE</v>
      </c>
      <c r="E1560" s="330" t="str">
        <v>H3UBN3</v>
      </c>
      <c r="F1560" s="330" t="str">
        <v>RT</v>
      </c>
      <c r="G1560" s="330" t="str">
        <v>Inbound</v>
      </c>
      <c r="H1560" s="330" t="str">
        <v>4S6003</v>
      </c>
      <c r="I1560" s="331" t="str">
        <v>SSH-BRI</v>
      </c>
      <c r="J1560" s="884">
        <v>45766</v>
      </c>
      <c r="K1560" s="330">
        <v>1</v>
      </c>
      <c r="L1560" s="330">
        <v>1</v>
      </c>
      <c r="M1560" s="330">
        <v>144.22</v>
      </c>
      <c r="N1560" s="330">
        <v>0</v>
      </c>
      <c r="O1560" s="330">
        <v>0</v>
      </c>
      <c r="P1560" s="330">
        <v>144.22</v>
      </c>
      <c r="Q1560" s="330" t="str">
        <v>Confirmed</v>
      </c>
      <c r="R1560" s="330" t="str">
        <v>Closed Deal</v>
      </c>
      <c r="S1560" s="330" t="str">
        <v>SSH</v>
      </c>
      <c r="T1560" s="330" t="str">
        <v>BRI</v>
      </c>
      <c r="U1560" s="330" t="str">
        <v>BRI</v>
      </c>
      <c r="V1560" s="330">
        <v>6</v>
      </c>
      <c r="W1560" s="330">
        <v>24</v>
      </c>
      <c r="X1560" s="330" t="str">
        <v>E25-02B</v>
      </c>
      <c r="Y1560" s="330">
        <v>186</v>
      </c>
      <c r="Z1560" s="330">
        <v>91</v>
      </c>
      <c r="AA1560" s="330">
        <v>95</v>
      </c>
      <c r="AB1560" s="16" t="str">
        <v>E25</v>
      </c>
    </row>
    <row r="1561" spans="1:28" x14ac:dyDescent="0.35">
      <c r="A1561" s="331">
        <v>45742</v>
      </c>
      <c r="B1561" s="330" t="str">
        <v>May Fair Jets Dubai</v>
      </c>
      <c r="C1561" s="330" t="str">
        <v>Website</v>
      </c>
      <c r="D1561" s="330" t="str">
        <v>MFJ IBE</v>
      </c>
      <c r="E1561" s="330" t="str">
        <v>H3UBN3</v>
      </c>
      <c r="F1561" s="330" t="str">
        <v>RT</v>
      </c>
      <c r="G1561" s="330" t="str">
        <v>Outbound</v>
      </c>
      <c r="H1561" s="330" t="str">
        <v>4S6016</v>
      </c>
      <c r="I1561" s="331" t="str">
        <v>BRI-SSH</v>
      </c>
      <c r="J1561" s="884">
        <v>45759</v>
      </c>
      <c r="K1561" s="330">
        <v>1</v>
      </c>
      <c r="L1561" s="330">
        <v>1</v>
      </c>
      <c r="M1561" s="330">
        <v>139.21</v>
      </c>
      <c r="N1561" s="330">
        <v>0</v>
      </c>
      <c r="O1561" s="330">
        <v>0</v>
      </c>
      <c r="P1561" s="330">
        <v>139.21</v>
      </c>
      <c r="Q1561" s="330" t="str">
        <v>Confirmed</v>
      </c>
      <c r="R1561" s="330" t="str">
        <v>Closed Deal</v>
      </c>
      <c r="S1561" s="330" t="str">
        <v>BRI</v>
      </c>
      <c r="T1561" s="330" t="str">
        <v>SSH</v>
      </c>
      <c r="U1561" s="330" t="str">
        <v>BRI</v>
      </c>
      <c r="V1561" s="330">
        <v>6</v>
      </c>
      <c r="W1561" s="330">
        <v>17</v>
      </c>
      <c r="X1561" s="330" t="str">
        <v>E25-02A</v>
      </c>
      <c r="Y1561" s="330">
        <v>113</v>
      </c>
      <c r="Z1561" s="330">
        <v>102</v>
      </c>
      <c r="AA1561" s="330">
        <v>11</v>
      </c>
      <c r="AB1561" s="16" t="str">
        <v>E25</v>
      </c>
    </row>
    <row r="1562" spans="1:28" x14ac:dyDescent="0.35">
      <c r="A1562" s="331">
        <v>45742</v>
      </c>
      <c r="B1562" s="330" t="str">
        <v>May Fair Jets Dubai</v>
      </c>
      <c r="C1562" s="330" t="str">
        <v>Website</v>
      </c>
      <c r="D1562" s="330" t="str">
        <v>MFJ IBE</v>
      </c>
      <c r="E1562" s="330" t="str">
        <v>H3UBN3</v>
      </c>
      <c r="F1562" s="330" t="str">
        <v>RT</v>
      </c>
      <c r="G1562" s="330" t="str">
        <v>Inbound</v>
      </c>
      <c r="H1562" s="330" t="str">
        <v>4S6003</v>
      </c>
      <c r="I1562" s="331" t="str">
        <v>SSH-BRI</v>
      </c>
      <c r="J1562" s="884">
        <v>45766</v>
      </c>
      <c r="K1562" s="330">
        <v>1</v>
      </c>
      <c r="L1562" s="330">
        <v>1</v>
      </c>
      <c r="M1562" s="330">
        <v>144.22</v>
      </c>
      <c r="N1562" s="330">
        <v>0</v>
      </c>
      <c r="O1562" s="330">
        <v>0</v>
      </c>
      <c r="P1562" s="330">
        <v>144.22</v>
      </c>
      <c r="Q1562" s="330" t="str">
        <v>Confirmed</v>
      </c>
      <c r="R1562" s="330" t="str">
        <v>Closed Deal</v>
      </c>
      <c r="S1562" s="330" t="str">
        <v>SSH</v>
      </c>
      <c r="T1562" s="330" t="str">
        <v>BRI</v>
      </c>
      <c r="U1562" s="330" t="str">
        <v>BRI</v>
      </c>
      <c r="V1562" s="330">
        <v>6</v>
      </c>
      <c r="W1562" s="330">
        <v>24</v>
      </c>
      <c r="X1562" s="330" t="str">
        <v>E25-02B</v>
      </c>
      <c r="Y1562" s="330">
        <v>186</v>
      </c>
      <c r="Z1562" s="330">
        <v>91</v>
      </c>
      <c r="AA1562" s="330">
        <v>95</v>
      </c>
      <c r="AB1562" s="16" t="str">
        <v>E25</v>
      </c>
    </row>
    <row r="1563" spans="1:28" x14ac:dyDescent="0.35">
      <c r="A1563" s="331">
        <v>45742</v>
      </c>
      <c r="B1563" s="330" t="str">
        <v>May Fair Jets Dubai</v>
      </c>
      <c r="C1563" s="330" t="str">
        <v>Website</v>
      </c>
      <c r="D1563" s="330" t="str">
        <v>MFJ IBE</v>
      </c>
      <c r="E1563" s="330" t="str">
        <v>H3UBN3</v>
      </c>
      <c r="F1563" s="330" t="str">
        <v>RT</v>
      </c>
      <c r="G1563" s="330" t="str">
        <v>Outbound</v>
      </c>
      <c r="H1563" s="330" t="str">
        <v>4S6016</v>
      </c>
      <c r="I1563" s="331" t="str">
        <v>BRI-SSH</v>
      </c>
      <c r="J1563" s="884">
        <v>45759</v>
      </c>
      <c r="K1563" s="330">
        <v>1</v>
      </c>
      <c r="L1563" s="330">
        <v>1</v>
      </c>
      <c r="M1563" s="330">
        <v>139.21</v>
      </c>
      <c r="N1563" s="330">
        <v>0</v>
      </c>
      <c r="O1563" s="330">
        <v>0</v>
      </c>
      <c r="P1563" s="330">
        <v>139.21</v>
      </c>
      <c r="Q1563" s="330" t="str">
        <v>Confirmed</v>
      </c>
      <c r="R1563" s="330" t="str">
        <v>Closed Deal</v>
      </c>
      <c r="S1563" s="330" t="str">
        <v>BRI</v>
      </c>
      <c r="T1563" s="330" t="str">
        <v>SSH</v>
      </c>
      <c r="U1563" s="330" t="str">
        <v>BRI</v>
      </c>
      <c r="V1563" s="330">
        <v>6</v>
      </c>
      <c r="W1563" s="330">
        <v>17</v>
      </c>
      <c r="X1563" s="330" t="str">
        <v>E25-02A</v>
      </c>
      <c r="Y1563" s="330">
        <v>113</v>
      </c>
      <c r="Z1563" s="330">
        <v>102</v>
      </c>
      <c r="AA1563" s="330">
        <v>11</v>
      </c>
      <c r="AB1563" s="16" t="str">
        <v>E25</v>
      </c>
    </row>
    <row r="1564" spans="1:28" x14ac:dyDescent="0.35">
      <c r="A1564" s="331">
        <v>45742</v>
      </c>
      <c r="B1564" s="330" t="str">
        <v>May Fair Jets Dubai</v>
      </c>
      <c r="C1564" s="330" t="str">
        <v>Website</v>
      </c>
      <c r="D1564" s="330" t="str">
        <v>MFJ IBE</v>
      </c>
      <c r="E1564" s="330" t="str">
        <v>H3UBN3</v>
      </c>
      <c r="F1564" s="330" t="str">
        <v>RT</v>
      </c>
      <c r="G1564" s="330" t="str">
        <v>Inbound</v>
      </c>
      <c r="H1564" s="330" t="str">
        <v>4S6003</v>
      </c>
      <c r="I1564" s="331" t="str">
        <v>SSH-BRI</v>
      </c>
      <c r="J1564" s="884">
        <v>45766</v>
      </c>
      <c r="K1564" s="330">
        <v>1</v>
      </c>
      <c r="L1564" s="330">
        <v>1</v>
      </c>
      <c r="M1564" s="330">
        <v>179.72</v>
      </c>
      <c r="N1564" s="330">
        <v>0</v>
      </c>
      <c r="O1564" s="330">
        <v>0</v>
      </c>
      <c r="P1564" s="330">
        <v>179.72</v>
      </c>
      <c r="Q1564" s="330" t="str">
        <v>Confirmed</v>
      </c>
      <c r="R1564" s="330" t="str">
        <v>Closed Deal</v>
      </c>
      <c r="S1564" s="330" t="str">
        <v>SSH</v>
      </c>
      <c r="T1564" s="330" t="str">
        <v>BRI</v>
      </c>
      <c r="U1564" s="330" t="str">
        <v>BRI</v>
      </c>
      <c r="V1564" s="330">
        <v>6</v>
      </c>
      <c r="W1564" s="330">
        <v>24</v>
      </c>
      <c r="X1564" s="330" t="str">
        <v>E25-02B</v>
      </c>
      <c r="Y1564" s="330">
        <v>186</v>
      </c>
      <c r="Z1564" s="330">
        <v>91</v>
      </c>
      <c r="AA1564" s="330">
        <v>95</v>
      </c>
      <c r="AB1564" s="16" t="str">
        <v>E25</v>
      </c>
    </row>
    <row r="1565" spans="1:28" x14ac:dyDescent="0.35">
      <c r="A1565" s="331">
        <v>45742</v>
      </c>
      <c r="B1565" s="330" t="str">
        <v>May Fair Jets Dubai</v>
      </c>
      <c r="C1565" s="330" t="str">
        <v>Website</v>
      </c>
      <c r="D1565" s="330" t="str">
        <v>MFJ IBE</v>
      </c>
      <c r="E1565" s="330" t="str">
        <v>H3UBN3</v>
      </c>
      <c r="F1565" s="330" t="str">
        <v>RT</v>
      </c>
      <c r="G1565" s="330" t="str">
        <v>Outbound</v>
      </c>
      <c r="H1565" s="330" t="str">
        <v>4S6016</v>
      </c>
      <c r="I1565" s="331" t="str">
        <v>BRI-SSH</v>
      </c>
      <c r="J1565" s="884">
        <v>45759</v>
      </c>
      <c r="K1565" s="330">
        <v>1</v>
      </c>
      <c r="L1565" s="330">
        <v>1</v>
      </c>
      <c r="M1565" s="330">
        <v>184.26</v>
      </c>
      <c r="N1565" s="330">
        <v>0</v>
      </c>
      <c r="O1565" s="330">
        <v>0</v>
      </c>
      <c r="P1565" s="330">
        <v>184.26</v>
      </c>
      <c r="Q1565" s="330" t="str">
        <v>Confirmed</v>
      </c>
      <c r="R1565" s="330" t="str">
        <v>Closed Deal</v>
      </c>
      <c r="S1565" s="330" t="str">
        <v>BRI</v>
      </c>
      <c r="T1565" s="330" t="str">
        <v>SSH</v>
      </c>
      <c r="U1565" s="330" t="str">
        <v>BRI</v>
      </c>
      <c r="V1565" s="330">
        <v>6</v>
      </c>
      <c r="W1565" s="330">
        <v>17</v>
      </c>
      <c r="X1565" s="330" t="str">
        <v>E25-02A</v>
      </c>
      <c r="Y1565" s="330">
        <v>113</v>
      </c>
      <c r="Z1565" s="330">
        <v>102</v>
      </c>
      <c r="AA1565" s="330">
        <v>11</v>
      </c>
      <c r="AB1565" s="16" t="str">
        <v>E25</v>
      </c>
    </row>
    <row r="1566" spans="1:28" x14ac:dyDescent="0.35">
      <c r="A1566" s="331">
        <v>45742</v>
      </c>
      <c r="B1566" s="330" t="str">
        <v>May Fair Jets Dubai</v>
      </c>
      <c r="C1566" s="330" t="str">
        <v>Website</v>
      </c>
      <c r="D1566" s="330" t="str">
        <v>MFJ IBE</v>
      </c>
      <c r="E1566" s="330" t="str">
        <v>H3UBN3</v>
      </c>
      <c r="F1566" s="330" t="str">
        <v>RT</v>
      </c>
      <c r="G1566" s="330" t="str">
        <v>Inbound</v>
      </c>
      <c r="H1566" s="330" t="str">
        <v>4S6003</v>
      </c>
      <c r="I1566" s="331" t="str">
        <v>SSH-BRI</v>
      </c>
      <c r="J1566" s="884">
        <v>45766</v>
      </c>
      <c r="K1566" s="330">
        <v>1</v>
      </c>
      <c r="L1566" s="330">
        <v>1</v>
      </c>
      <c r="M1566" s="330">
        <v>144.22</v>
      </c>
      <c r="N1566" s="330">
        <v>0</v>
      </c>
      <c r="O1566" s="330">
        <v>0</v>
      </c>
      <c r="P1566" s="330">
        <v>144.22</v>
      </c>
      <c r="Q1566" s="330" t="str">
        <v>Confirmed</v>
      </c>
      <c r="R1566" s="330" t="str">
        <v>Closed Deal</v>
      </c>
      <c r="S1566" s="330" t="str">
        <v>SSH</v>
      </c>
      <c r="T1566" s="330" t="str">
        <v>BRI</v>
      </c>
      <c r="U1566" s="330" t="str">
        <v>BRI</v>
      </c>
      <c r="V1566" s="330">
        <v>6</v>
      </c>
      <c r="W1566" s="330">
        <v>24</v>
      </c>
      <c r="X1566" s="330" t="str">
        <v>E25-02B</v>
      </c>
      <c r="Y1566" s="330">
        <v>186</v>
      </c>
      <c r="Z1566" s="330">
        <v>91</v>
      </c>
      <c r="AA1566" s="330">
        <v>95</v>
      </c>
      <c r="AB1566" s="16" t="str">
        <v>E25</v>
      </c>
    </row>
    <row r="1567" spans="1:28" x14ac:dyDescent="0.35">
      <c r="A1567" s="331">
        <v>45742</v>
      </c>
      <c r="B1567" s="330" t="str">
        <v>May Fair Jets Dubai</v>
      </c>
      <c r="C1567" s="330" t="str">
        <v>Website</v>
      </c>
      <c r="D1567" s="330" t="str">
        <v>MFJ IBE</v>
      </c>
      <c r="E1567" s="330" t="str">
        <v>H3UBN3</v>
      </c>
      <c r="F1567" s="330" t="str">
        <v>RT</v>
      </c>
      <c r="G1567" s="330" t="str">
        <v>Outbound</v>
      </c>
      <c r="H1567" s="330" t="str">
        <v>4S6016</v>
      </c>
      <c r="I1567" s="331" t="str">
        <v>BRI-SSH</v>
      </c>
      <c r="J1567" s="884">
        <v>45759</v>
      </c>
      <c r="K1567" s="330">
        <v>1</v>
      </c>
      <c r="L1567" s="330">
        <v>1</v>
      </c>
      <c r="M1567" s="330">
        <v>139.21</v>
      </c>
      <c r="N1567" s="330">
        <v>0</v>
      </c>
      <c r="O1567" s="330">
        <v>0</v>
      </c>
      <c r="P1567" s="330">
        <v>139.21</v>
      </c>
      <c r="Q1567" s="330" t="str">
        <v>Confirmed</v>
      </c>
      <c r="R1567" s="330" t="str">
        <v>Closed Deal</v>
      </c>
      <c r="S1567" s="330" t="str">
        <v>BRI</v>
      </c>
      <c r="T1567" s="330" t="str">
        <v>SSH</v>
      </c>
      <c r="U1567" s="330" t="str">
        <v>BRI</v>
      </c>
      <c r="V1567" s="330">
        <v>6</v>
      </c>
      <c r="W1567" s="330">
        <v>17</v>
      </c>
      <c r="X1567" s="330" t="str">
        <v>E25-02A</v>
      </c>
      <c r="Y1567" s="330">
        <v>113</v>
      </c>
      <c r="Z1567" s="330">
        <v>102</v>
      </c>
      <c r="AA1567" s="330">
        <v>11</v>
      </c>
      <c r="AB1567" s="16" t="str">
        <v>E25</v>
      </c>
    </row>
    <row r="1568" spans="1:28" x14ac:dyDescent="0.35">
      <c r="A1568" s="331">
        <v>45742</v>
      </c>
      <c r="B1568" s="330" t="str">
        <v>Italgsa-Baobab</v>
      </c>
      <c r="C1568" s="330" t="str">
        <v>Tour Operator</v>
      </c>
      <c r="D1568" s="330" t="str">
        <v/>
      </c>
      <c r="E1568" s="330" t="str">
        <v/>
      </c>
      <c r="F1568" s="330" t="str">
        <v>RT</v>
      </c>
      <c r="G1568" s="330" t="str">
        <v>Outbound</v>
      </c>
      <c r="H1568" s="330" t="str">
        <v>UJ6006</v>
      </c>
      <c r="I1568" s="331" t="str">
        <v>MXP-RMF</v>
      </c>
      <c r="J1568" s="884">
        <v>45868</v>
      </c>
      <c r="K1568" s="330">
        <v>40</v>
      </c>
      <c r="L1568" s="330">
        <v>40</v>
      </c>
      <c r="M1568" s="330">
        <v>275</v>
      </c>
      <c r="N1568" s="330">
        <v>0</v>
      </c>
      <c r="O1568" s="330">
        <v>0</v>
      </c>
      <c r="P1568" s="330">
        <v>11000</v>
      </c>
      <c r="Q1568" s="330" t="str">
        <v>Confirmed</v>
      </c>
      <c r="R1568" s="330" t="str">
        <v>On Review</v>
      </c>
      <c r="S1568" s="330" t="str">
        <v>MXP</v>
      </c>
      <c r="T1568" s="330" t="str">
        <v>RMF</v>
      </c>
      <c r="U1568" s="330" t="str">
        <v>MXP</v>
      </c>
      <c r="V1568" s="330">
        <v>3</v>
      </c>
      <c r="W1568" s="330">
        <v>126</v>
      </c>
      <c r="X1568" s="330" t="str">
        <v>S25-10</v>
      </c>
      <c r="Y1568" s="330">
        <v>177</v>
      </c>
      <c r="Z1568" s="330">
        <v>110</v>
      </c>
      <c r="AA1568" s="330">
        <v>67</v>
      </c>
      <c r="AB1568" s="16" t="str">
        <v>S25</v>
      </c>
    </row>
    <row r="1569" spans="1:28" x14ac:dyDescent="0.35">
      <c r="A1569" s="331">
        <v>45742</v>
      </c>
      <c r="B1569" s="330" t="str">
        <v>Italgsa-Baobab</v>
      </c>
      <c r="C1569" s="330" t="str">
        <v>Tour Operator</v>
      </c>
      <c r="D1569" s="330" t="str">
        <v/>
      </c>
      <c r="E1569" s="330" t="str">
        <v/>
      </c>
      <c r="F1569" s="330" t="str">
        <v>RT</v>
      </c>
      <c r="G1569" s="330" t="str">
        <v>Outbound</v>
      </c>
      <c r="H1569" s="330" t="str">
        <v>UJ6006</v>
      </c>
      <c r="I1569" s="331" t="str">
        <v>MXP-RMF</v>
      </c>
      <c r="J1569" s="884">
        <v>45875</v>
      </c>
      <c r="K1569" s="330">
        <v>40</v>
      </c>
      <c r="L1569" s="330">
        <v>40</v>
      </c>
      <c r="M1569" s="330">
        <v>275</v>
      </c>
      <c r="N1569" s="330">
        <v>0</v>
      </c>
      <c r="O1569" s="330">
        <v>0</v>
      </c>
      <c r="P1569" s="330">
        <v>11000</v>
      </c>
      <c r="Q1569" s="330" t="str">
        <v>Confirmed</v>
      </c>
      <c r="R1569" s="330" t="str">
        <v>On Review</v>
      </c>
      <c r="S1569" s="330" t="str">
        <v>MXP</v>
      </c>
      <c r="T1569" s="330" t="str">
        <v>RMF</v>
      </c>
      <c r="U1569" s="330" t="str">
        <v>MXP</v>
      </c>
      <c r="V1569" s="330">
        <v>3</v>
      </c>
      <c r="W1569" s="330">
        <v>133</v>
      </c>
      <c r="X1569" s="330" t="str">
        <v>S25-10</v>
      </c>
      <c r="Y1569" s="330">
        <v>177</v>
      </c>
      <c r="Z1569" s="330">
        <v>110</v>
      </c>
      <c r="AA1569" s="330">
        <v>67</v>
      </c>
      <c r="AB1569" s="16" t="str">
        <v>S25</v>
      </c>
    </row>
    <row r="1570" spans="1:28" x14ac:dyDescent="0.35">
      <c r="A1570" s="331">
        <v>45742</v>
      </c>
      <c r="B1570" s="330" t="str">
        <v>Italgsa-Baobab</v>
      </c>
      <c r="C1570" s="330" t="str">
        <v>Tour Operator</v>
      </c>
      <c r="D1570" s="330" t="str">
        <v/>
      </c>
      <c r="E1570" s="330" t="str">
        <v/>
      </c>
      <c r="F1570" s="330" t="str">
        <v>RT</v>
      </c>
      <c r="G1570" s="330" t="str">
        <v>Outbound</v>
      </c>
      <c r="H1570" s="330" t="str">
        <v>UJ6006</v>
      </c>
      <c r="I1570" s="331" t="str">
        <v>MXP-RMF</v>
      </c>
      <c r="J1570" s="884">
        <v>45882</v>
      </c>
      <c r="K1570" s="330">
        <v>40</v>
      </c>
      <c r="L1570" s="330">
        <v>40</v>
      </c>
      <c r="M1570" s="330">
        <v>275</v>
      </c>
      <c r="N1570" s="330">
        <v>0</v>
      </c>
      <c r="O1570" s="330">
        <v>0</v>
      </c>
      <c r="P1570" s="330">
        <v>11000</v>
      </c>
      <c r="Q1570" s="330" t="str">
        <v>Confirmed</v>
      </c>
      <c r="R1570" s="330" t="str">
        <v>On Review</v>
      </c>
      <c r="S1570" s="330" t="str">
        <v>MXP</v>
      </c>
      <c r="T1570" s="330" t="str">
        <v>RMF</v>
      </c>
      <c r="U1570" s="330" t="str">
        <v>MXP</v>
      </c>
      <c r="V1570" s="330">
        <v>3</v>
      </c>
      <c r="W1570" s="330">
        <v>140</v>
      </c>
      <c r="X1570" s="330" t="str">
        <v>S25-10</v>
      </c>
      <c r="Y1570" s="330">
        <v>177</v>
      </c>
      <c r="Z1570" s="330">
        <v>110</v>
      </c>
      <c r="AA1570" s="330">
        <v>67</v>
      </c>
      <c r="AB1570" s="16" t="str">
        <v>S25</v>
      </c>
    </row>
    <row r="1571" spans="1:28" x14ac:dyDescent="0.35">
      <c r="A1571" s="331">
        <v>45742</v>
      </c>
      <c r="B1571" s="330" t="str">
        <v>Italgsa-Baobab</v>
      </c>
      <c r="C1571" s="330" t="str">
        <v>Tour Operator</v>
      </c>
      <c r="D1571" s="330" t="str">
        <v/>
      </c>
      <c r="E1571" s="330" t="str">
        <v/>
      </c>
      <c r="F1571" s="330" t="str">
        <v>RT</v>
      </c>
      <c r="G1571" s="330" t="str">
        <v>Outbound</v>
      </c>
      <c r="H1571" s="330" t="str">
        <v>UJ6006</v>
      </c>
      <c r="I1571" s="331" t="str">
        <v>MXP-RMF</v>
      </c>
      <c r="J1571" s="884">
        <v>45889</v>
      </c>
      <c r="K1571" s="330">
        <v>40</v>
      </c>
      <c r="L1571" s="330">
        <v>40</v>
      </c>
      <c r="M1571" s="330">
        <v>275</v>
      </c>
      <c r="N1571" s="330">
        <v>0</v>
      </c>
      <c r="O1571" s="330">
        <v>0</v>
      </c>
      <c r="P1571" s="330">
        <v>11000</v>
      </c>
      <c r="Q1571" s="330" t="str">
        <v>Confirmed</v>
      </c>
      <c r="R1571" s="330" t="str">
        <v>On Review</v>
      </c>
      <c r="S1571" s="330" t="str">
        <v>MXP</v>
      </c>
      <c r="T1571" s="330" t="str">
        <v>RMF</v>
      </c>
      <c r="U1571" s="330" t="str">
        <v>MXP</v>
      </c>
      <c r="V1571" s="330">
        <v>3</v>
      </c>
      <c r="W1571" s="330">
        <v>147</v>
      </c>
      <c r="X1571" s="330" t="str">
        <v>S25-10</v>
      </c>
      <c r="Y1571" s="330">
        <v>177</v>
      </c>
      <c r="Z1571" s="330">
        <v>110</v>
      </c>
      <c r="AA1571" s="330">
        <v>67</v>
      </c>
      <c r="AB1571" s="16" t="str">
        <v>S25</v>
      </c>
    </row>
    <row r="1572" spans="1:28" x14ac:dyDescent="0.35">
      <c r="A1572" s="331">
        <v>45742</v>
      </c>
      <c r="B1572" s="330" t="str">
        <v>Italgsa-Baobab</v>
      </c>
      <c r="C1572" s="330" t="str">
        <v>Tour Operator</v>
      </c>
      <c r="D1572" s="330" t="str">
        <v/>
      </c>
      <c r="E1572" s="330" t="str">
        <v/>
      </c>
      <c r="F1572" s="330" t="str">
        <v>RT</v>
      </c>
      <c r="G1572" s="330" t="str">
        <v>Outbound</v>
      </c>
      <c r="H1572" s="330" t="str">
        <v>UJ6006</v>
      </c>
      <c r="I1572" s="331" t="str">
        <v>MXP-RMF</v>
      </c>
      <c r="J1572" s="884">
        <v>45896</v>
      </c>
      <c r="K1572" s="330">
        <v>40</v>
      </c>
      <c r="L1572" s="330">
        <v>40</v>
      </c>
      <c r="M1572" s="330">
        <v>275</v>
      </c>
      <c r="N1572" s="330">
        <v>0</v>
      </c>
      <c r="O1572" s="330">
        <v>0</v>
      </c>
      <c r="P1572" s="330">
        <v>11000</v>
      </c>
      <c r="Q1572" s="330" t="str">
        <v>Confirmed</v>
      </c>
      <c r="R1572" s="330" t="str">
        <v>On Review</v>
      </c>
      <c r="S1572" s="330" t="str">
        <v>MXP</v>
      </c>
      <c r="T1572" s="330" t="str">
        <v>RMF</v>
      </c>
      <c r="U1572" s="330" t="str">
        <v>MXP</v>
      </c>
      <c r="V1572" s="330">
        <v>3</v>
      </c>
      <c r="W1572" s="330">
        <v>154</v>
      </c>
      <c r="X1572" s="330" t="str">
        <v>S25-10</v>
      </c>
      <c r="Y1572" s="330">
        <v>177</v>
      </c>
      <c r="Z1572" s="330">
        <v>110</v>
      </c>
      <c r="AA1572" s="330">
        <v>67</v>
      </c>
      <c r="AB1572" s="16" t="str">
        <v>S25</v>
      </c>
    </row>
    <row r="1573" spans="1:28" x14ac:dyDescent="0.35">
      <c r="A1573" s="331">
        <v>45742</v>
      </c>
      <c r="B1573" s="330" t="str">
        <v>Italgsa-Baobab</v>
      </c>
      <c r="C1573" s="330" t="str">
        <v>Tour Operator</v>
      </c>
      <c r="D1573" s="330" t="str">
        <v/>
      </c>
      <c r="E1573" s="330" t="str">
        <v/>
      </c>
      <c r="F1573" s="330" t="str">
        <v>RT</v>
      </c>
      <c r="G1573" s="330" t="str">
        <v>Inbound</v>
      </c>
      <c r="H1573" s="330" t="str">
        <v>UJ6005</v>
      </c>
      <c r="I1573" s="331" t="str">
        <v>RMF-MXP</v>
      </c>
      <c r="J1573" s="884">
        <v>45875</v>
      </c>
      <c r="K1573" s="330">
        <v>40</v>
      </c>
      <c r="L1573" s="330">
        <v>40</v>
      </c>
      <c r="M1573" s="330">
        <v>275</v>
      </c>
      <c r="N1573" s="330">
        <v>0</v>
      </c>
      <c r="O1573" s="330">
        <v>0</v>
      </c>
      <c r="P1573" s="330">
        <v>11000</v>
      </c>
      <c r="Q1573" s="330" t="str">
        <v>Confirmed</v>
      </c>
      <c r="R1573" s="330" t="str">
        <v>On Review</v>
      </c>
      <c r="S1573" s="330" t="str">
        <v>RMF</v>
      </c>
      <c r="T1573" s="330" t="str">
        <v>MXP</v>
      </c>
      <c r="U1573" s="330" t="str">
        <v>MXP</v>
      </c>
      <c r="V1573" s="330">
        <v>3</v>
      </c>
      <c r="W1573" s="330">
        <v>133</v>
      </c>
      <c r="X1573" s="330" t="str">
        <v>S25-10</v>
      </c>
      <c r="Y1573" s="330">
        <v>177</v>
      </c>
      <c r="Z1573" s="330">
        <v>110</v>
      </c>
      <c r="AA1573" s="330">
        <v>67</v>
      </c>
      <c r="AB1573" s="16" t="str">
        <v>S25</v>
      </c>
    </row>
    <row r="1574" spans="1:28" x14ac:dyDescent="0.35">
      <c r="A1574" s="331">
        <v>45742</v>
      </c>
      <c r="B1574" s="330" t="str">
        <v>Italgsa-Baobab</v>
      </c>
      <c r="C1574" s="330" t="str">
        <v>Tour Operator</v>
      </c>
      <c r="D1574" s="330" t="str">
        <v/>
      </c>
      <c r="E1574" s="330" t="str">
        <v/>
      </c>
      <c r="F1574" s="330" t="str">
        <v>RT</v>
      </c>
      <c r="G1574" s="330" t="str">
        <v>Inbound</v>
      </c>
      <c r="H1574" s="330" t="str">
        <v>UJ6005</v>
      </c>
      <c r="I1574" s="331" t="str">
        <v>RMF-MXP</v>
      </c>
      <c r="J1574" s="884">
        <v>45882</v>
      </c>
      <c r="K1574" s="330">
        <v>40</v>
      </c>
      <c r="L1574" s="330">
        <v>40</v>
      </c>
      <c r="M1574" s="330">
        <v>275</v>
      </c>
      <c r="N1574" s="330">
        <v>0</v>
      </c>
      <c r="O1574" s="330">
        <v>0</v>
      </c>
      <c r="P1574" s="330">
        <v>11000</v>
      </c>
      <c r="Q1574" s="330" t="str">
        <v>Confirmed</v>
      </c>
      <c r="R1574" s="330" t="str">
        <v>On Review</v>
      </c>
      <c r="S1574" s="330" t="str">
        <v>RMF</v>
      </c>
      <c r="T1574" s="330" t="str">
        <v>MXP</v>
      </c>
      <c r="U1574" s="330" t="str">
        <v>MXP</v>
      </c>
      <c r="V1574" s="330">
        <v>3</v>
      </c>
      <c r="W1574" s="330">
        <v>140</v>
      </c>
      <c r="X1574" s="330" t="str">
        <v>S25-10</v>
      </c>
      <c r="Y1574" s="330">
        <v>177</v>
      </c>
      <c r="Z1574" s="330">
        <v>110</v>
      </c>
      <c r="AA1574" s="330">
        <v>67</v>
      </c>
      <c r="AB1574" s="16" t="str">
        <v>S25</v>
      </c>
    </row>
    <row r="1575" spans="1:28" x14ac:dyDescent="0.35">
      <c r="A1575" s="331">
        <v>45742</v>
      </c>
      <c r="B1575" s="330" t="str">
        <v>Italgsa-Baobab</v>
      </c>
      <c r="C1575" s="330" t="str">
        <v>Tour Operator</v>
      </c>
      <c r="D1575" s="330" t="str">
        <v/>
      </c>
      <c r="E1575" s="330" t="str">
        <v/>
      </c>
      <c r="F1575" s="330" t="str">
        <v>RT</v>
      </c>
      <c r="G1575" s="330" t="str">
        <v>Inbound</v>
      </c>
      <c r="H1575" s="330" t="str">
        <v>UJ6005</v>
      </c>
      <c r="I1575" s="331" t="str">
        <v>RMF-MXP</v>
      </c>
      <c r="J1575" s="884">
        <v>45889</v>
      </c>
      <c r="K1575" s="330">
        <v>40</v>
      </c>
      <c r="L1575" s="330">
        <v>40</v>
      </c>
      <c r="M1575" s="330">
        <v>275</v>
      </c>
      <c r="N1575" s="330">
        <v>0</v>
      </c>
      <c r="O1575" s="330">
        <v>0</v>
      </c>
      <c r="P1575" s="330">
        <v>11000</v>
      </c>
      <c r="Q1575" s="330" t="str">
        <v>Confirmed</v>
      </c>
      <c r="R1575" s="330" t="str">
        <v>On Review</v>
      </c>
      <c r="S1575" s="330" t="str">
        <v>RMF</v>
      </c>
      <c r="T1575" s="330" t="str">
        <v>MXP</v>
      </c>
      <c r="U1575" s="330" t="str">
        <v>MXP</v>
      </c>
      <c r="V1575" s="330">
        <v>3</v>
      </c>
      <c r="W1575" s="330">
        <v>147</v>
      </c>
      <c r="X1575" s="330" t="str">
        <v>S25-10</v>
      </c>
      <c r="Y1575" s="330">
        <v>177</v>
      </c>
      <c r="Z1575" s="330">
        <v>110</v>
      </c>
      <c r="AA1575" s="330">
        <v>67</v>
      </c>
      <c r="AB1575" s="16" t="str">
        <v>S25</v>
      </c>
    </row>
    <row r="1576" spans="1:28" x14ac:dyDescent="0.35">
      <c r="A1576" s="331">
        <v>45742</v>
      </c>
      <c r="B1576" s="330" t="str">
        <v>Italgsa-Baobab</v>
      </c>
      <c r="C1576" s="330" t="str">
        <v>Tour Operator</v>
      </c>
      <c r="D1576" s="330" t="str">
        <v/>
      </c>
      <c r="E1576" s="330" t="str">
        <v/>
      </c>
      <c r="F1576" s="330" t="str">
        <v>RT</v>
      </c>
      <c r="G1576" s="330" t="str">
        <v>Inbound</v>
      </c>
      <c r="H1576" s="330" t="str">
        <v>UJ6005</v>
      </c>
      <c r="I1576" s="331" t="str">
        <v>RMF-MXP</v>
      </c>
      <c r="J1576" s="884">
        <v>45896</v>
      </c>
      <c r="K1576" s="330">
        <v>40</v>
      </c>
      <c r="L1576" s="330">
        <v>40</v>
      </c>
      <c r="M1576" s="330">
        <v>275</v>
      </c>
      <c r="N1576" s="330">
        <v>0</v>
      </c>
      <c r="O1576" s="330">
        <v>0</v>
      </c>
      <c r="P1576" s="330">
        <v>11000</v>
      </c>
      <c r="Q1576" s="330" t="str">
        <v>Confirmed</v>
      </c>
      <c r="R1576" s="330" t="str">
        <v>On Review</v>
      </c>
      <c r="S1576" s="330" t="str">
        <v>RMF</v>
      </c>
      <c r="T1576" s="330" t="str">
        <v>MXP</v>
      </c>
      <c r="U1576" s="330" t="str">
        <v>MXP</v>
      </c>
      <c r="V1576" s="330">
        <v>3</v>
      </c>
      <c r="W1576" s="330">
        <v>154</v>
      </c>
      <c r="X1576" s="330" t="str">
        <v>S25-10</v>
      </c>
      <c r="Y1576" s="330">
        <v>177</v>
      </c>
      <c r="Z1576" s="330">
        <v>110</v>
      </c>
      <c r="AA1576" s="330">
        <v>67</v>
      </c>
      <c r="AB1576" s="16" t="str">
        <v>S25</v>
      </c>
    </row>
    <row r="1577" spans="1:28" x14ac:dyDescent="0.35">
      <c r="A1577" s="331">
        <v>45742</v>
      </c>
      <c r="B1577" s="330" t="str">
        <v>Italgsa-Baobab</v>
      </c>
      <c r="C1577" s="330" t="str">
        <v>Tour Operator</v>
      </c>
      <c r="D1577" s="330" t="str">
        <v/>
      </c>
      <c r="E1577" s="330" t="str">
        <v/>
      </c>
      <c r="F1577" s="330" t="str">
        <v>RT</v>
      </c>
      <c r="G1577" s="330" t="str">
        <v>Inbound</v>
      </c>
      <c r="H1577" s="330" t="str">
        <v>UJ6005</v>
      </c>
      <c r="I1577" s="331" t="str">
        <v>RMF-MXP</v>
      </c>
      <c r="J1577" s="884">
        <v>45903</v>
      </c>
      <c r="K1577" s="330">
        <v>40</v>
      </c>
      <c r="L1577" s="330">
        <v>40</v>
      </c>
      <c r="M1577" s="330">
        <v>275</v>
      </c>
      <c r="N1577" s="330">
        <v>0</v>
      </c>
      <c r="O1577" s="330">
        <v>0</v>
      </c>
      <c r="P1577" s="330">
        <v>11000</v>
      </c>
      <c r="Q1577" s="330" t="str">
        <v>Confirmed</v>
      </c>
      <c r="R1577" s="330" t="str">
        <v>On Review</v>
      </c>
      <c r="S1577" s="330" t="str">
        <v>RMF</v>
      </c>
      <c r="T1577" s="330" t="str">
        <v>MXP</v>
      </c>
      <c r="U1577" s="330" t="str">
        <v>MXP</v>
      </c>
      <c r="V1577" s="330">
        <v>3</v>
      </c>
      <c r="W1577" s="330">
        <v>161</v>
      </c>
      <c r="X1577" s="330" t="str">
        <v>S25-10</v>
      </c>
      <c r="Y1577" s="330">
        <v>177</v>
      </c>
      <c r="Z1577" s="330">
        <v>110</v>
      </c>
      <c r="AA1577" s="330">
        <v>67</v>
      </c>
      <c r="AB1577" s="16" t="str">
        <v>S25</v>
      </c>
    </row>
    <row r="1578" spans="1:28" x14ac:dyDescent="0.35">
      <c r="A1578" s="331">
        <v>45742</v>
      </c>
      <c r="B1578" s="330" t="str">
        <v>Italgsa-Baobab</v>
      </c>
      <c r="C1578" s="330" t="str">
        <v>Tour Operator</v>
      </c>
      <c r="D1578" s="330" t="str">
        <v/>
      </c>
      <c r="E1578" s="330" t="str">
        <v/>
      </c>
      <c r="F1578" s="330" t="str">
        <v>RT</v>
      </c>
      <c r="G1578" s="330" t="str">
        <v>Outbound</v>
      </c>
      <c r="H1578" s="330" t="str">
        <v>4S6004</v>
      </c>
      <c r="I1578" s="331" t="str">
        <v>BRI-SSH</v>
      </c>
      <c r="J1578" s="884">
        <v>45920</v>
      </c>
      <c r="K1578" s="330">
        <v>0</v>
      </c>
      <c r="L1578" s="330">
        <v>0</v>
      </c>
      <c r="M1578" s="330" t="str">
        <v/>
      </c>
      <c r="N1578" s="330" t="str">
        <v/>
      </c>
      <c r="O1578" s="330" t="str">
        <v/>
      </c>
      <c r="P1578" s="330">
        <v>0</v>
      </c>
      <c r="Q1578" s="330" t="str">
        <v>Cancelled</v>
      </c>
      <c r="R1578" s="330" t="str">
        <v>On Review</v>
      </c>
      <c r="S1578" s="330" t="str">
        <v>BRI</v>
      </c>
      <c r="T1578" s="330" t="str">
        <v>SSH</v>
      </c>
      <c r="U1578" s="330" t="str">
        <v>BRI</v>
      </c>
      <c r="V1578" s="330">
        <v>6</v>
      </c>
      <c r="W1578" s="330">
        <v>178</v>
      </c>
      <c r="X1578" s="330" t="str">
        <v>S25-01</v>
      </c>
      <c r="Y1578" s="330">
        <v>186</v>
      </c>
      <c r="Z1578" s="330">
        <v>189</v>
      </c>
      <c r="AA1578" s="330">
        <v>-3</v>
      </c>
      <c r="AB1578" s="16" t="str">
        <v>S25</v>
      </c>
    </row>
    <row r="1579" spans="1:28" x14ac:dyDescent="0.35">
      <c r="A1579" s="331">
        <v>45742</v>
      </c>
      <c r="B1579" s="330" t="str">
        <v>Italgsa-Baobab</v>
      </c>
      <c r="C1579" s="330" t="str">
        <v>Tour Operator</v>
      </c>
      <c r="D1579" s="330" t="str">
        <v/>
      </c>
      <c r="E1579" s="330" t="str">
        <v/>
      </c>
      <c r="F1579" s="330" t="str">
        <v>RT</v>
      </c>
      <c r="G1579" s="330" t="str">
        <v>Outbound</v>
      </c>
      <c r="H1579" s="330" t="str">
        <v>4S6004</v>
      </c>
      <c r="I1579" s="331" t="str">
        <v>BRI-SSH</v>
      </c>
      <c r="J1579" s="884">
        <v>45927</v>
      </c>
      <c r="K1579" s="330">
        <v>0</v>
      </c>
      <c r="L1579" s="330">
        <v>0</v>
      </c>
      <c r="M1579" s="330" t="str">
        <v/>
      </c>
      <c r="N1579" s="330" t="str">
        <v/>
      </c>
      <c r="O1579" s="330" t="str">
        <v/>
      </c>
      <c r="P1579" s="330">
        <v>0</v>
      </c>
      <c r="Q1579" s="330" t="str">
        <v>Cancelled</v>
      </c>
      <c r="R1579" s="330" t="str">
        <v>On Review</v>
      </c>
      <c r="S1579" s="330" t="str">
        <v>BRI</v>
      </c>
      <c r="T1579" s="330" t="str">
        <v>SSH</v>
      </c>
      <c r="U1579" s="330" t="str">
        <v>BRI</v>
      </c>
      <c r="V1579" s="330">
        <v>6</v>
      </c>
      <c r="W1579" s="330">
        <v>185</v>
      </c>
      <c r="X1579" s="330" t="str">
        <v>S25-01</v>
      </c>
      <c r="Y1579" s="330">
        <v>186</v>
      </c>
      <c r="Z1579" s="330">
        <v>180</v>
      </c>
      <c r="AA1579" s="330">
        <v>6</v>
      </c>
      <c r="AB1579" s="16" t="str">
        <v>S25</v>
      </c>
    </row>
    <row r="1580" spans="1:28" x14ac:dyDescent="0.35">
      <c r="A1580" s="331">
        <v>45742</v>
      </c>
      <c r="B1580" s="330" t="str">
        <v>Italgsa-Baobab</v>
      </c>
      <c r="C1580" s="330" t="str">
        <v>Tour Operator</v>
      </c>
      <c r="D1580" s="330" t="str">
        <v/>
      </c>
      <c r="E1580" s="330" t="str">
        <v/>
      </c>
      <c r="F1580" s="330" t="str">
        <v>RT</v>
      </c>
      <c r="G1580" s="330" t="str">
        <v>Outbound</v>
      </c>
      <c r="H1580" s="330" t="str">
        <v>4S6004</v>
      </c>
      <c r="I1580" s="331" t="str">
        <v>BRI-SSH</v>
      </c>
      <c r="J1580" s="884">
        <v>45934</v>
      </c>
      <c r="K1580" s="330">
        <v>0</v>
      </c>
      <c r="L1580" s="330">
        <v>0</v>
      </c>
      <c r="M1580" s="330" t="str">
        <v/>
      </c>
      <c r="N1580" s="330" t="str">
        <v/>
      </c>
      <c r="O1580" s="330" t="str">
        <v/>
      </c>
      <c r="P1580" s="330">
        <v>0</v>
      </c>
      <c r="Q1580" s="330" t="str">
        <v>Cancelled</v>
      </c>
      <c r="R1580" s="330" t="str">
        <v>On Review</v>
      </c>
      <c r="S1580" s="330" t="str">
        <v>BRI</v>
      </c>
      <c r="T1580" s="330" t="str">
        <v>SSH</v>
      </c>
      <c r="U1580" s="330" t="str">
        <v>BRI</v>
      </c>
      <c r="V1580" s="330">
        <v>6</v>
      </c>
      <c r="W1580" s="330">
        <v>192</v>
      </c>
      <c r="X1580" s="330" t="str">
        <v>S25-01</v>
      </c>
      <c r="Y1580" s="330">
        <v>186</v>
      </c>
      <c r="Z1580" s="330">
        <v>186</v>
      </c>
      <c r="AA1580" s="330">
        <v>0</v>
      </c>
      <c r="AB1580" s="16" t="str">
        <v>S25</v>
      </c>
    </row>
    <row r="1581" spans="1:28" x14ac:dyDescent="0.35">
      <c r="A1581" s="331">
        <v>45742</v>
      </c>
      <c r="B1581" s="330" t="str">
        <v>Italgsa-Baobab</v>
      </c>
      <c r="C1581" s="330" t="str">
        <v>Tour Operator</v>
      </c>
      <c r="D1581" s="330" t="str">
        <v/>
      </c>
      <c r="E1581" s="330" t="str">
        <v/>
      </c>
      <c r="F1581" s="330" t="str">
        <v>RT</v>
      </c>
      <c r="G1581" s="330" t="str">
        <v>Outbound</v>
      </c>
      <c r="H1581" s="330" t="str">
        <v>4S6004</v>
      </c>
      <c r="I1581" s="331" t="str">
        <v>BRI-SSH</v>
      </c>
      <c r="J1581" s="884">
        <v>45941</v>
      </c>
      <c r="K1581" s="330">
        <v>0</v>
      </c>
      <c r="L1581" s="330">
        <v>0</v>
      </c>
      <c r="M1581" s="330" t="str">
        <v/>
      </c>
      <c r="N1581" s="330" t="str">
        <v/>
      </c>
      <c r="O1581" s="330" t="str">
        <v/>
      </c>
      <c r="P1581" s="330">
        <v>0</v>
      </c>
      <c r="Q1581" s="330" t="str">
        <v>Cancelled</v>
      </c>
      <c r="R1581" s="330" t="str">
        <v>On Review</v>
      </c>
      <c r="S1581" s="330" t="str">
        <v>BRI</v>
      </c>
      <c r="T1581" s="330" t="str">
        <v>SSH</v>
      </c>
      <c r="U1581" s="330" t="str">
        <v>BRI</v>
      </c>
      <c r="V1581" s="330">
        <v>6</v>
      </c>
      <c r="W1581" s="330">
        <v>199</v>
      </c>
      <c r="X1581" s="330" t="str">
        <v>S25-01</v>
      </c>
      <c r="Y1581" s="330">
        <v>186</v>
      </c>
      <c r="Z1581" s="330">
        <v>177</v>
      </c>
      <c r="AA1581" s="330">
        <v>9</v>
      </c>
      <c r="AB1581" s="16" t="str">
        <v>S25</v>
      </c>
    </row>
    <row r="1582" spans="1:28" x14ac:dyDescent="0.35">
      <c r="A1582" s="331">
        <v>45742</v>
      </c>
      <c r="B1582" s="330" t="str">
        <v>Italgsa-Baobab</v>
      </c>
      <c r="C1582" s="330" t="str">
        <v>Tour Operator</v>
      </c>
      <c r="D1582" s="330" t="str">
        <v/>
      </c>
      <c r="E1582" s="330" t="str">
        <v/>
      </c>
      <c r="F1582" s="330" t="str">
        <v>RT</v>
      </c>
      <c r="G1582" s="330" t="str">
        <v>Outbound</v>
      </c>
      <c r="H1582" s="330" t="str">
        <v>4S6004</v>
      </c>
      <c r="I1582" s="331" t="str">
        <v>BRI-SSH</v>
      </c>
      <c r="J1582" s="884">
        <v>45948</v>
      </c>
      <c r="K1582" s="330">
        <v>0</v>
      </c>
      <c r="L1582" s="330">
        <v>0</v>
      </c>
      <c r="M1582" s="330" t="str">
        <v/>
      </c>
      <c r="N1582" s="330" t="str">
        <v/>
      </c>
      <c r="O1582" s="330" t="str">
        <v/>
      </c>
      <c r="P1582" s="330">
        <v>0</v>
      </c>
      <c r="Q1582" s="330" t="str">
        <v>Cancelled</v>
      </c>
      <c r="R1582" s="330" t="str">
        <v>On Review</v>
      </c>
      <c r="S1582" s="330" t="str">
        <v>BRI</v>
      </c>
      <c r="T1582" s="330" t="str">
        <v>SSH</v>
      </c>
      <c r="U1582" s="330" t="str">
        <v>BRI</v>
      </c>
      <c r="V1582" s="330">
        <v>6</v>
      </c>
      <c r="W1582" s="330">
        <v>206</v>
      </c>
      <c r="X1582" s="330" t="str">
        <v>S25-01</v>
      </c>
      <c r="Y1582" s="330">
        <v>186</v>
      </c>
      <c r="Z1582" s="330">
        <v>190</v>
      </c>
      <c r="AA1582" s="330">
        <v>-4</v>
      </c>
      <c r="AB1582" s="16" t="str">
        <v>S25</v>
      </c>
    </row>
    <row r="1583" spans="1:28" x14ac:dyDescent="0.35">
      <c r="A1583" s="331">
        <v>45742</v>
      </c>
      <c r="B1583" s="330" t="str">
        <v>Italgsa-Baobab</v>
      </c>
      <c r="C1583" s="330" t="str">
        <v>Tour Operator</v>
      </c>
      <c r="D1583" s="330" t="str">
        <v/>
      </c>
      <c r="E1583" s="330" t="str">
        <v/>
      </c>
      <c r="F1583" s="330" t="str">
        <v>RT</v>
      </c>
      <c r="G1583" s="330" t="str">
        <v>Outbound</v>
      </c>
      <c r="H1583" s="330" t="str">
        <v>4S6004</v>
      </c>
      <c r="I1583" s="331" t="str">
        <v>BRI-SSH</v>
      </c>
      <c r="J1583" s="884">
        <v>45955</v>
      </c>
      <c r="K1583" s="330">
        <v>0</v>
      </c>
      <c r="L1583" s="330">
        <v>0</v>
      </c>
      <c r="M1583" s="330" t="str">
        <v/>
      </c>
      <c r="N1583" s="330" t="str">
        <v/>
      </c>
      <c r="O1583" s="330" t="str">
        <v/>
      </c>
      <c r="P1583" s="330">
        <v>0</v>
      </c>
      <c r="Q1583" s="330" t="str">
        <v>Cancelled</v>
      </c>
      <c r="R1583" s="330" t="str">
        <v>On Review</v>
      </c>
      <c r="S1583" s="330" t="str">
        <v>BRI</v>
      </c>
      <c r="T1583" s="330" t="str">
        <v>SSH</v>
      </c>
      <c r="U1583" s="330" t="str">
        <v>BRI</v>
      </c>
      <c r="V1583" s="330">
        <v>6</v>
      </c>
      <c r="W1583" s="330">
        <v>213</v>
      </c>
      <c r="X1583" s="330" t="str">
        <v>S25-01</v>
      </c>
      <c r="Y1583" s="330">
        <v>186</v>
      </c>
      <c r="Z1583" s="330">
        <v>198</v>
      </c>
      <c r="AA1583" s="330">
        <v>-12</v>
      </c>
      <c r="AB1583" s="16" t="str">
        <v>S25</v>
      </c>
    </row>
    <row r="1584" spans="1:28" x14ac:dyDescent="0.35">
      <c r="A1584" s="331">
        <v>45742</v>
      </c>
      <c r="B1584" s="330" t="str">
        <v>Italgsa-Baobab</v>
      </c>
      <c r="C1584" s="330" t="str">
        <v>Tour Operator</v>
      </c>
      <c r="D1584" s="330" t="str">
        <v/>
      </c>
      <c r="E1584" s="330" t="str">
        <v/>
      </c>
      <c r="F1584" s="330" t="str">
        <v>RT</v>
      </c>
      <c r="G1584" s="330" t="str">
        <v>Inbound</v>
      </c>
      <c r="H1584" s="330" t="str">
        <v>4S6003</v>
      </c>
      <c r="I1584" s="331" t="str">
        <v>SSH-BRI</v>
      </c>
      <c r="J1584" s="884">
        <v>45927</v>
      </c>
      <c r="K1584" s="330">
        <v>0</v>
      </c>
      <c r="L1584" s="330">
        <v>0</v>
      </c>
      <c r="M1584" s="330" t="str">
        <v/>
      </c>
      <c r="N1584" s="330" t="str">
        <v/>
      </c>
      <c r="O1584" s="330" t="str">
        <v/>
      </c>
      <c r="P1584" s="330">
        <v>0</v>
      </c>
      <c r="Q1584" s="330" t="str">
        <v>Cancelled</v>
      </c>
      <c r="R1584" s="330" t="str">
        <v>On Review</v>
      </c>
      <c r="S1584" s="330" t="str">
        <v>SSH</v>
      </c>
      <c r="T1584" s="330" t="str">
        <v>BRI</v>
      </c>
      <c r="U1584" s="330" t="str">
        <v>BRI</v>
      </c>
      <c r="V1584" s="330">
        <v>6</v>
      </c>
      <c r="W1584" s="330">
        <v>185</v>
      </c>
      <c r="X1584" s="330" t="str">
        <v>S25-01</v>
      </c>
      <c r="Y1584" s="330">
        <v>186</v>
      </c>
      <c r="Z1584" s="330">
        <v>190</v>
      </c>
      <c r="AA1584" s="330">
        <v>-4</v>
      </c>
      <c r="AB1584" s="16" t="str">
        <v>S25</v>
      </c>
    </row>
    <row r="1585" spans="1:28" x14ac:dyDescent="0.35">
      <c r="A1585" s="331">
        <v>45742</v>
      </c>
      <c r="B1585" s="330" t="str">
        <v>Italgsa-Baobab</v>
      </c>
      <c r="C1585" s="330" t="str">
        <v>Tour Operator</v>
      </c>
      <c r="D1585" s="330" t="str">
        <v/>
      </c>
      <c r="E1585" s="330" t="str">
        <v/>
      </c>
      <c r="F1585" s="330" t="str">
        <v>RT</v>
      </c>
      <c r="G1585" s="330" t="str">
        <v>Inbound</v>
      </c>
      <c r="H1585" s="330" t="str">
        <v>4S6003</v>
      </c>
      <c r="I1585" s="331" t="str">
        <v>SSH-BRI</v>
      </c>
      <c r="J1585" s="884">
        <v>45934</v>
      </c>
      <c r="K1585" s="330">
        <v>0</v>
      </c>
      <c r="L1585" s="330">
        <v>0</v>
      </c>
      <c r="M1585" s="330" t="str">
        <v/>
      </c>
      <c r="N1585" s="330" t="str">
        <v/>
      </c>
      <c r="O1585" s="330" t="str">
        <v/>
      </c>
      <c r="P1585" s="330">
        <v>0</v>
      </c>
      <c r="Q1585" s="330" t="str">
        <v>Cancelled</v>
      </c>
      <c r="R1585" s="330" t="str">
        <v>On Review</v>
      </c>
      <c r="S1585" s="330" t="str">
        <v>SSH</v>
      </c>
      <c r="T1585" s="330" t="str">
        <v>BRI</v>
      </c>
      <c r="U1585" s="330" t="str">
        <v>BRI</v>
      </c>
      <c r="V1585" s="330">
        <v>6</v>
      </c>
      <c r="W1585" s="330">
        <v>192</v>
      </c>
      <c r="X1585" s="330" t="str">
        <v>S25-01</v>
      </c>
      <c r="Y1585" s="330">
        <v>186</v>
      </c>
      <c r="Z1585" s="330">
        <v>181</v>
      </c>
      <c r="AA1585" s="330">
        <v>5</v>
      </c>
      <c r="AB1585" s="16" t="str">
        <v>S25</v>
      </c>
    </row>
    <row r="1586" spans="1:28" x14ac:dyDescent="0.35">
      <c r="A1586" s="331">
        <v>45742</v>
      </c>
      <c r="B1586" s="330" t="str">
        <v>Italgsa-Baobab</v>
      </c>
      <c r="C1586" s="330" t="str">
        <v>Tour Operator</v>
      </c>
      <c r="D1586" s="330" t="str">
        <v/>
      </c>
      <c r="E1586" s="330" t="str">
        <v/>
      </c>
      <c r="F1586" s="330" t="str">
        <v>RT</v>
      </c>
      <c r="G1586" s="330" t="str">
        <v>Inbound</v>
      </c>
      <c r="H1586" s="330" t="str">
        <v>4S6003</v>
      </c>
      <c r="I1586" s="331" t="str">
        <v>SSH-BRI</v>
      </c>
      <c r="J1586" s="884">
        <v>45941</v>
      </c>
      <c r="K1586" s="330">
        <v>0</v>
      </c>
      <c r="L1586" s="330">
        <v>0</v>
      </c>
      <c r="M1586" s="330" t="str">
        <v/>
      </c>
      <c r="N1586" s="330" t="str">
        <v/>
      </c>
      <c r="O1586" s="330" t="str">
        <v/>
      </c>
      <c r="P1586" s="330">
        <v>0</v>
      </c>
      <c r="Q1586" s="330" t="str">
        <v>Cancelled</v>
      </c>
      <c r="R1586" s="330" t="str">
        <v>On Review</v>
      </c>
      <c r="S1586" s="330" t="str">
        <v>SSH</v>
      </c>
      <c r="T1586" s="330" t="str">
        <v>BRI</v>
      </c>
      <c r="U1586" s="330" t="str">
        <v>BRI</v>
      </c>
      <c r="V1586" s="330">
        <v>6</v>
      </c>
      <c r="W1586" s="330">
        <v>199</v>
      </c>
      <c r="X1586" s="330" t="str">
        <v>S25-01</v>
      </c>
      <c r="Y1586" s="330">
        <v>186</v>
      </c>
      <c r="Z1586" s="330">
        <v>185</v>
      </c>
      <c r="AA1586" s="330">
        <v>1</v>
      </c>
      <c r="AB1586" s="16" t="str">
        <v>S25</v>
      </c>
    </row>
    <row r="1587" spans="1:28" x14ac:dyDescent="0.35">
      <c r="A1587" s="331">
        <v>45742</v>
      </c>
      <c r="B1587" s="330" t="str">
        <v>Italgsa-Baobab</v>
      </c>
      <c r="C1587" s="330" t="str">
        <v>Tour Operator</v>
      </c>
      <c r="D1587" s="330" t="str">
        <v/>
      </c>
      <c r="E1587" s="330" t="str">
        <v/>
      </c>
      <c r="F1587" s="330" t="str">
        <v>RT</v>
      </c>
      <c r="G1587" s="330" t="str">
        <v>Inbound</v>
      </c>
      <c r="H1587" s="330" t="str">
        <v>4S6003</v>
      </c>
      <c r="I1587" s="331" t="str">
        <v>SSH-BRI</v>
      </c>
      <c r="J1587" s="884">
        <v>45948</v>
      </c>
      <c r="K1587" s="330">
        <v>0</v>
      </c>
      <c r="L1587" s="330">
        <v>0</v>
      </c>
      <c r="M1587" s="330" t="str">
        <v/>
      </c>
      <c r="N1587" s="330" t="str">
        <v/>
      </c>
      <c r="O1587" s="330" t="str">
        <v/>
      </c>
      <c r="P1587" s="330">
        <v>0</v>
      </c>
      <c r="Q1587" s="330" t="str">
        <v>Cancelled</v>
      </c>
      <c r="R1587" s="330" t="str">
        <v>On Review</v>
      </c>
      <c r="S1587" s="330" t="str">
        <v>SSH</v>
      </c>
      <c r="T1587" s="330" t="str">
        <v>BRI</v>
      </c>
      <c r="U1587" s="330" t="str">
        <v>BRI</v>
      </c>
      <c r="V1587" s="330">
        <v>6</v>
      </c>
      <c r="W1587" s="330">
        <v>206</v>
      </c>
      <c r="X1587" s="330" t="str">
        <v>S25-01</v>
      </c>
      <c r="Y1587" s="330">
        <v>186</v>
      </c>
      <c r="Z1587" s="330">
        <v>177</v>
      </c>
      <c r="AA1587" s="330">
        <v>9</v>
      </c>
      <c r="AB1587" s="16" t="str">
        <v>S25</v>
      </c>
    </row>
    <row r="1588" spans="1:28" x14ac:dyDescent="0.35">
      <c r="A1588" s="331">
        <v>45742</v>
      </c>
      <c r="B1588" s="330" t="str">
        <v>Italgsa-Baobab</v>
      </c>
      <c r="C1588" s="330" t="str">
        <v>Tour Operator</v>
      </c>
      <c r="D1588" s="330" t="str">
        <v/>
      </c>
      <c r="E1588" s="330" t="str">
        <v/>
      </c>
      <c r="F1588" s="330" t="str">
        <v>RT</v>
      </c>
      <c r="G1588" s="330" t="str">
        <v>Inbound</v>
      </c>
      <c r="H1588" s="330" t="str">
        <v>4S6003</v>
      </c>
      <c r="I1588" s="331" t="str">
        <v>SSH-BRI</v>
      </c>
      <c r="J1588" s="884">
        <v>45955</v>
      </c>
      <c r="K1588" s="330">
        <v>0</v>
      </c>
      <c r="L1588" s="330">
        <v>0</v>
      </c>
      <c r="M1588" s="330" t="str">
        <v/>
      </c>
      <c r="N1588" s="330" t="str">
        <v/>
      </c>
      <c r="O1588" s="330" t="str">
        <v/>
      </c>
      <c r="P1588" s="330">
        <v>0</v>
      </c>
      <c r="Q1588" s="330" t="str">
        <v>Cancelled</v>
      </c>
      <c r="R1588" s="330" t="str">
        <v>On Review</v>
      </c>
      <c r="S1588" s="330" t="str">
        <v>SSH</v>
      </c>
      <c r="T1588" s="330" t="str">
        <v>BRI</v>
      </c>
      <c r="U1588" s="330" t="str">
        <v>BRI</v>
      </c>
      <c r="V1588" s="330">
        <v>6</v>
      </c>
      <c r="W1588" s="330">
        <v>213</v>
      </c>
      <c r="X1588" s="330" t="str">
        <v>S25-01</v>
      </c>
      <c r="Y1588" s="330">
        <v>186</v>
      </c>
      <c r="Z1588" s="330">
        <v>190</v>
      </c>
      <c r="AA1588" s="330">
        <v>-4</v>
      </c>
      <c r="AB1588" s="16" t="str">
        <v>S25</v>
      </c>
    </row>
    <row r="1589" spans="1:28" x14ac:dyDescent="0.35">
      <c r="A1589" s="331">
        <v>45742</v>
      </c>
      <c r="B1589" s="330" t="str">
        <v>Italgsa-Baobab</v>
      </c>
      <c r="C1589" s="330" t="str">
        <v>Tour Operator</v>
      </c>
      <c r="D1589" s="330" t="str">
        <v/>
      </c>
      <c r="E1589" s="330" t="str">
        <v/>
      </c>
      <c r="F1589" s="330" t="str">
        <v>RT</v>
      </c>
      <c r="G1589" s="330" t="str">
        <v>Inbound</v>
      </c>
      <c r="H1589" s="330" t="str">
        <v>4S6003</v>
      </c>
      <c r="I1589" s="331" t="str">
        <v>SSH-BRI</v>
      </c>
      <c r="J1589" s="884">
        <v>45962</v>
      </c>
      <c r="K1589" s="330">
        <v>0</v>
      </c>
      <c r="L1589" s="330">
        <v>0</v>
      </c>
      <c r="M1589" s="330" t="str">
        <v/>
      </c>
      <c r="N1589" s="330" t="str">
        <v/>
      </c>
      <c r="O1589" s="330" t="str">
        <v/>
      </c>
      <c r="P1589" s="330">
        <v>0</v>
      </c>
      <c r="Q1589" s="330" t="str">
        <v>Cancelled</v>
      </c>
      <c r="R1589" s="330" t="str">
        <v>On Review</v>
      </c>
      <c r="S1589" s="330" t="str">
        <v>SSH</v>
      </c>
      <c r="T1589" s="330" t="str">
        <v>BRI</v>
      </c>
      <c r="U1589" s="330" t="str">
        <v>BRI</v>
      </c>
      <c r="V1589" s="330">
        <v>6</v>
      </c>
      <c r="W1589" s="330">
        <v>220</v>
      </c>
      <c r="X1589" s="330" t="str">
        <v>S25-01</v>
      </c>
      <c r="Y1589" s="330">
        <v>186</v>
      </c>
      <c r="Z1589" s="330">
        <v>198</v>
      </c>
      <c r="AA1589" s="330">
        <v>-12</v>
      </c>
      <c r="AB1589" s="16" t="str">
        <v>S25</v>
      </c>
    </row>
    <row r="1590" spans="1:28" x14ac:dyDescent="0.35">
      <c r="A1590" s="331">
        <v>45742</v>
      </c>
      <c r="B1590" s="330" t="str">
        <v>Genius</v>
      </c>
      <c r="C1590" s="330" t="str">
        <v>Distributor</v>
      </c>
      <c r="D1590" s="330" t="str">
        <v/>
      </c>
      <c r="E1590" s="330" t="str">
        <v/>
      </c>
      <c r="F1590" s="330" t="str">
        <v>OW</v>
      </c>
      <c r="G1590" s="330" t="str">
        <v>Outbound</v>
      </c>
      <c r="H1590" s="330" t="str">
        <v>4S6005</v>
      </c>
      <c r="I1590" s="331" t="str">
        <v>SSH-MXP</v>
      </c>
      <c r="J1590" s="884">
        <v>45779</v>
      </c>
      <c r="K1590" s="330">
        <v>2</v>
      </c>
      <c r="L1590" s="330">
        <v>2</v>
      </c>
      <c r="M1590" s="330">
        <v>200</v>
      </c>
      <c r="N1590" s="330">
        <v>0</v>
      </c>
      <c r="O1590" s="330">
        <v>0</v>
      </c>
      <c r="P1590" s="330">
        <v>400</v>
      </c>
      <c r="Q1590" s="330" t="str">
        <v>Confirmed</v>
      </c>
      <c r="R1590" s="330" t="str">
        <v>Closed Deal</v>
      </c>
      <c r="S1590" s="330" t="str">
        <v>SSH</v>
      </c>
      <c r="T1590" s="330" t="str">
        <v>MXP</v>
      </c>
      <c r="U1590" s="330" t="str">
        <v>MXP</v>
      </c>
      <c r="V1590" s="330">
        <v>5</v>
      </c>
      <c r="W1590" s="330">
        <v>37</v>
      </c>
      <c r="X1590" s="330" t="str">
        <v>E25-04</v>
      </c>
      <c r="Y1590" s="330">
        <v>186</v>
      </c>
      <c r="Z1590" s="330">
        <v>185</v>
      </c>
      <c r="AA1590" s="330">
        <v>1</v>
      </c>
      <c r="AB1590" s="16" t="str">
        <v>E25</v>
      </c>
    </row>
    <row r="1591" spans="1:28" x14ac:dyDescent="0.35">
      <c r="A1591" s="331">
        <v>45742</v>
      </c>
      <c r="B1591" s="330" t="str">
        <v>Genius</v>
      </c>
      <c r="C1591" s="330" t="str">
        <v>Distributor</v>
      </c>
      <c r="D1591" s="330" t="str">
        <v/>
      </c>
      <c r="E1591" s="330" t="str">
        <v/>
      </c>
      <c r="F1591" s="330" t="str">
        <v>OW</v>
      </c>
      <c r="G1591" s="330" t="str">
        <v>Outbound</v>
      </c>
      <c r="H1591" s="330" t="str">
        <v>4S6003</v>
      </c>
      <c r="I1591" s="331" t="str">
        <v>SSH-BRI</v>
      </c>
      <c r="J1591" s="884">
        <v>45864</v>
      </c>
      <c r="K1591" s="330">
        <v>8</v>
      </c>
      <c r="L1591" s="330">
        <v>8</v>
      </c>
      <c r="M1591" s="330">
        <v>160</v>
      </c>
      <c r="N1591" s="330">
        <v>0</v>
      </c>
      <c r="O1591" s="330">
        <v>0</v>
      </c>
      <c r="P1591" s="330">
        <v>1280</v>
      </c>
      <c r="Q1591" s="330" t="str">
        <v>Confirmed</v>
      </c>
      <c r="R1591" s="330" t="str">
        <v>Closed Deal</v>
      </c>
      <c r="S1591" s="330" t="str">
        <v>SSH</v>
      </c>
      <c r="T1591" s="330" t="str">
        <v>BRI</v>
      </c>
      <c r="U1591" s="330" t="str">
        <v>BRI</v>
      </c>
      <c r="V1591" s="330">
        <v>6</v>
      </c>
      <c r="W1591" s="330">
        <v>122</v>
      </c>
      <c r="X1591" s="330" t="str">
        <v>S25-01</v>
      </c>
      <c r="Y1591" s="330">
        <v>186</v>
      </c>
      <c r="Z1591" s="330">
        <v>115</v>
      </c>
      <c r="AA1591" s="330">
        <v>71</v>
      </c>
      <c r="AB1591" s="16" t="str">
        <v>S25</v>
      </c>
    </row>
    <row r="1592" spans="1:28" x14ac:dyDescent="0.35">
      <c r="A1592" s="331">
        <v>45742</v>
      </c>
      <c r="B1592" s="330" t="str">
        <v>Genius</v>
      </c>
      <c r="C1592" s="330" t="str">
        <v>Distributor</v>
      </c>
      <c r="D1592" s="330" t="str">
        <v/>
      </c>
      <c r="E1592" s="330" t="str">
        <v/>
      </c>
      <c r="F1592" s="330" t="str">
        <v>OW</v>
      </c>
      <c r="G1592" s="330" t="str">
        <v>Outbound</v>
      </c>
      <c r="H1592" s="330" t="str">
        <v>4S6004</v>
      </c>
      <c r="I1592" s="331" t="str">
        <v>BRI-SSH</v>
      </c>
      <c r="J1592" s="884">
        <v>45857</v>
      </c>
      <c r="K1592" s="330">
        <v>8</v>
      </c>
      <c r="L1592" s="330">
        <v>8</v>
      </c>
      <c r="M1592" s="330">
        <v>160</v>
      </c>
      <c r="N1592" s="330">
        <v>0</v>
      </c>
      <c r="O1592" s="330">
        <v>0</v>
      </c>
      <c r="P1592" s="330">
        <v>1280</v>
      </c>
      <c r="Q1592" s="330" t="str">
        <v>Confirmed</v>
      </c>
      <c r="R1592" s="330" t="str">
        <v>Closed Deal</v>
      </c>
      <c r="S1592" s="330" t="str">
        <v>BRI</v>
      </c>
      <c r="T1592" s="330" t="str">
        <v>SSH</v>
      </c>
      <c r="U1592" s="330" t="str">
        <v>BRI</v>
      </c>
      <c r="V1592" s="330">
        <v>6</v>
      </c>
      <c r="W1592" s="330">
        <v>115</v>
      </c>
      <c r="X1592" s="330" t="str">
        <v>S25-01</v>
      </c>
      <c r="Y1592" s="330">
        <v>186</v>
      </c>
      <c r="Z1592" s="330">
        <v>109</v>
      </c>
      <c r="AA1592" s="330">
        <v>77</v>
      </c>
      <c r="AB1592" s="16" t="str">
        <v>S25</v>
      </c>
    </row>
    <row r="1593" spans="1:28" x14ac:dyDescent="0.35">
      <c r="A1593" s="331">
        <v>45742</v>
      </c>
      <c r="B1593" s="330" t="str">
        <v>SI Travel</v>
      </c>
      <c r="C1593" s="330" t="str">
        <v>Tour Operator</v>
      </c>
      <c r="D1593" s="330" t="str">
        <v/>
      </c>
      <c r="E1593" s="330" t="str">
        <v/>
      </c>
      <c r="F1593" s="330" t="str">
        <v>RT</v>
      </c>
      <c r="G1593" s="330" t="str">
        <v>Outbound</v>
      </c>
      <c r="H1593" s="330" t="str">
        <v>4S6004</v>
      </c>
      <c r="I1593" s="331" t="str">
        <v>BRI-SSH</v>
      </c>
      <c r="J1593" s="884">
        <v>45773</v>
      </c>
      <c r="K1593" s="330">
        <v>2</v>
      </c>
      <c r="L1593" s="330">
        <v>2</v>
      </c>
      <c r="M1593" s="330">
        <v>175</v>
      </c>
      <c r="N1593" s="330">
        <v>0</v>
      </c>
      <c r="O1593" s="330">
        <v>0</v>
      </c>
      <c r="P1593" s="330">
        <v>350</v>
      </c>
      <c r="Q1593" s="330" t="str">
        <v>Confirmed</v>
      </c>
      <c r="R1593" s="330" t="str">
        <v>On Review</v>
      </c>
      <c r="S1593" s="330" t="str">
        <v>BRI</v>
      </c>
      <c r="T1593" s="330" t="str">
        <v>SSH</v>
      </c>
      <c r="U1593" s="330" t="str">
        <v>BRI</v>
      </c>
      <c r="V1593" s="330">
        <v>6</v>
      </c>
      <c r="W1593" s="330">
        <v>31</v>
      </c>
      <c r="X1593" s="330" t="str">
        <v>E25-02B</v>
      </c>
      <c r="Y1593" s="330">
        <v>186</v>
      </c>
      <c r="Z1593" s="330">
        <v>167</v>
      </c>
      <c r="AA1593" s="330">
        <v>19</v>
      </c>
      <c r="AB1593" s="16" t="str">
        <v>E25</v>
      </c>
    </row>
    <row r="1594" spans="1:28" x14ac:dyDescent="0.35">
      <c r="A1594" s="331">
        <v>45742</v>
      </c>
      <c r="B1594" s="330" t="str">
        <v>SI Travel</v>
      </c>
      <c r="C1594" s="330" t="str">
        <v>Tour Operator</v>
      </c>
      <c r="D1594" s="330" t="str">
        <v/>
      </c>
      <c r="E1594" s="330" t="str">
        <v/>
      </c>
      <c r="F1594" s="330" t="str">
        <v>RT</v>
      </c>
      <c r="G1594" s="330" t="str">
        <v>Inbound</v>
      </c>
      <c r="H1594" s="330" t="str">
        <v>4S6003</v>
      </c>
      <c r="I1594" s="331" t="str">
        <v>SSH-BRI</v>
      </c>
      <c r="J1594" s="884">
        <v>45780</v>
      </c>
      <c r="K1594" s="330">
        <v>2</v>
      </c>
      <c r="L1594" s="330">
        <v>2</v>
      </c>
      <c r="M1594" s="330">
        <v>175</v>
      </c>
      <c r="N1594" s="330">
        <v>0</v>
      </c>
      <c r="O1594" s="330">
        <v>0</v>
      </c>
      <c r="P1594" s="330">
        <v>350</v>
      </c>
      <c r="Q1594" s="330" t="str">
        <v>Confirmed</v>
      </c>
      <c r="R1594" s="330" t="str">
        <v>On Review</v>
      </c>
      <c r="S1594" s="330" t="str">
        <v>SSH</v>
      </c>
      <c r="T1594" s="330" t="str">
        <v>BRI</v>
      </c>
      <c r="U1594" s="330" t="str">
        <v>BRI</v>
      </c>
      <c r="V1594" s="330">
        <v>6</v>
      </c>
      <c r="W1594" s="330">
        <v>38</v>
      </c>
      <c r="X1594" s="330" t="str">
        <v>E25-02B</v>
      </c>
      <c r="Y1594" s="330">
        <v>186</v>
      </c>
      <c r="Z1594" s="330">
        <v>181</v>
      </c>
      <c r="AA1594" s="330">
        <v>5</v>
      </c>
      <c r="AB1594" s="16" t="str">
        <v>E25</v>
      </c>
    </row>
    <row r="1595" spans="1:28" x14ac:dyDescent="0.35">
      <c r="A1595" s="331">
        <v>45742</v>
      </c>
      <c r="B1595" s="330" t="str">
        <v>Atelier Vacanze SRL</v>
      </c>
      <c r="C1595" s="330" t="str">
        <v>Tour Operator</v>
      </c>
      <c r="D1595" s="330" t="str">
        <v/>
      </c>
      <c r="E1595" s="330" t="str">
        <v/>
      </c>
      <c r="F1595" s="330" t="str">
        <v>RT</v>
      </c>
      <c r="G1595" s="330" t="str">
        <v>Outbound</v>
      </c>
      <c r="H1595" s="330" t="str">
        <v>4S6018</v>
      </c>
      <c r="I1595" s="331" t="str">
        <v>NAP-SSH</v>
      </c>
      <c r="J1595" s="884">
        <v>45772</v>
      </c>
      <c r="K1595" s="330">
        <v>10</v>
      </c>
      <c r="L1595" s="330">
        <v>10</v>
      </c>
      <c r="M1595" s="330">
        <v>205</v>
      </c>
      <c r="N1595" s="330">
        <v>0</v>
      </c>
      <c r="O1595" s="330">
        <v>0</v>
      </c>
      <c r="P1595" s="330">
        <v>2050</v>
      </c>
      <c r="Q1595" s="330" t="str">
        <v>Confirmed</v>
      </c>
      <c r="R1595" s="330" t="str">
        <v>Countersigned</v>
      </c>
      <c r="S1595" s="330" t="str">
        <v>NAP</v>
      </c>
      <c r="T1595" s="330" t="str">
        <v>SSH</v>
      </c>
      <c r="U1595" s="330" t="str">
        <v>NAP</v>
      </c>
      <c r="V1595" s="330">
        <v>5</v>
      </c>
      <c r="W1595" s="330">
        <v>30</v>
      </c>
      <c r="X1595" s="330" t="str">
        <v>E25-08</v>
      </c>
      <c r="Y1595" s="330">
        <v>186</v>
      </c>
      <c r="Z1595" s="330">
        <v>184</v>
      </c>
      <c r="AA1595" s="330">
        <v>2</v>
      </c>
      <c r="AB1595" s="16" t="str">
        <v>E25</v>
      </c>
    </row>
    <row r="1596" spans="1:28" x14ac:dyDescent="0.35">
      <c r="A1596" s="331">
        <v>45742</v>
      </c>
      <c r="B1596" s="330" t="str">
        <v>Atelier Vacanze SRL</v>
      </c>
      <c r="C1596" s="330" t="str">
        <v>Tour Operator</v>
      </c>
      <c r="D1596" s="330" t="str">
        <v/>
      </c>
      <c r="E1596" s="330" t="str">
        <v/>
      </c>
      <c r="F1596" s="330" t="str">
        <v>RT</v>
      </c>
      <c r="G1596" s="330" t="str">
        <v>Inbound</v>
      </c>
      <c r="H1596" s="330" t="str">
        <v>4S6017</v>
      </c>
      <c r="I1596" s="331" t="str">
        <v>SSH-NAP</v>
      </c>
      <c r="J1596" s="884">
        <v>45779</v>
      </c>
      <c r="K1596" s="330">
        <v>10</v>
      </c>
      <c r="L1596" s="330">
        <v>10</v>
      </c>
      <c r="M1596" s="330">
        <v>205</v>
      </c>
      <c r="N1596" s="330">
        <v>0</v>
      </c>
      <c r="O1596" s="330">
        <v>0</v>
      </c>
      <c r="P1596" s="330">
        <v>2050</v>
      </c>
      <c r="Q1596" s="330" t="str">
        <v>Confirmed</v>
      </c>
      <c r="R1596" s="330" t="str">
        <v>Countersigned</v>
      </c>
      <c r="S1596" s="330" t="str">
        <v>SSH</v>
      </c>
      <c r="T1596" s="330" t="str">
        <v>NAP</v>
      </c>
      <c r="U1596" s="330" t="str">
        <v>NAP</v>
      </c>
      <c r="V1596" s="330">
        <v>5</v>
      </c>
      <c r="W1596" s="330">
        <v>37</v>
      </c>
      <c r="X1596" s="330" t="str">
        <v>E25-08</v>
      </c>
      <c r="Y1596" s="330">
        <v>186</v>
      </c>
      <c r="Z1596" s="330">
        <v>189</v>
      </c>
      <c r="AA1596" s="330">
        <v>-3</v>
      </c>
      <c r="AB1596" s="16" t="str">
        <v>E25</v>
      </c>
    </row>
    <row r="1597" spans="1:28" x14ac:dyDescent="0.35">
      <c r="A1597" s="331">
        <v>45742</v>
      </c>
      <c r="B1597" s="330" t="str">
        <v>Searcharter</v>
      </c>
      <c r="C1597" s="330" t="str">
        <v>Distributor</v>
      </c>
      <c r="D1597" s="330" t="str">
        <v/>
      </c>
      <c r="E1597" s="330" t="str">
        <v>2CMUY</v>
      </c>
      <c r="F1597" s="330" t="str">
        <v>RT</v>
      </c>
      <c r="G1597" s="330" t="str">
        <v>Outbound</v>
      </c>
      <c r="H1597" s="330" t="str">
        <v>4S6006</v>
      </c>
      <c r="I1597" s="331" t="str">
        <v>FCO-SSH</v>
      </c>
      <c r="J1597" s="884">
        <v>45877</v>
      </c>
      <c r="K1597" s="330">
        <v>4</v>
      </c>
      <c r="L1597" s="330">
        <v>4</v>
      </c>
      <c r="M1597" s="330">
        <v>250</v>
      </c>
      <c r="N1597" s="330">
        <v>0</v>
      </c>
      <c r="O1597" s="330">
        <v>0</v>
      </c>
      <c r="P1597" s="330">
        <v>1000</v>
      </c>
      <c r="Q1597" s="330" t="str">
        <v>Confirmed</v>
      </c>
      <c r="R1597" s="330" t="str">
        <v>Closed Deal</v>
      </c>
      <c r="S1597" s="330" t="str">
        <v>FCO</v>
      </c>
      <c r="T1597" s="330" t="str">
        <v>SSH</v>
      </c>
      <c r="U1597" s="330" t="str">
        <v>FCO</v>
      </c>
      <c r="V1597" s="330">
        <v>5</v>
      </c>
      <c r="W1597" s="330">
        <v>135</v>
      </c>
      <c r="X1597" s="330" t="str">
        <v>S25-15</v>
      </c>
      <c r="Y1597" s="330">
        <v>186</v>
      </c>
      <c r="Z1597" s="330">
        <v>174</v>
      </c>
      <c r="AA1597" s="330">
        <v>12</v>
      </c>
      <c r="AB1597" s="16" t="str">
        <v>S25</v>
      </c>
    </row>
    <row r="1598" spans="1:28" x14ac:dyDescent="0.35">
      <c r="A1598" s="331">
        <v>45742</v>
      </c>
      <c r="B1598" s="330" t="str">
        <v>Searcharter</v>
      </c>
      <c r="C1598" s="330" t="str">
        <v>Distributor</v>
      </c>
      <c r="D1598" s="330" t="str">
        <v/>
      </c>
      <c r="E1598" s="330" t="str">
        <v>2CMUY</v>
      </c>
      <c r="F1598" s="330" t="str">
        <v>RT</v>
      </c>
      <c r="G1598" s="330" t="str">
        <v>Inbound</v>
      </c>
      <c r="H1598" s="330" t="str">
        <v>4S6005</v>
      </c>
      <c r="I1598" s="331" t="str">
        <v>SSH-FCO</v>
      </c>
      <c r="J1598" s="884">
        <v>45891</v>
      </c>
      <c r="K1598" s="330">
        <v>4</v>
      </c>
      <c r="L1598" s="330">
        <v>4</v>
      </c>
      <c r="M1598" s="330">
        <v>250</v>
      </c>
      <c r="N1598" s="330">
        <v>0</v>
      </c>
      <c r="O1598" s="330">
        <v>0</v>
      </c>
      <c r="P1598" s="330">
        <v>1000</v>
      </c>
      <c r="Q1598" s="330" t="str">
        <v>Confirmed</v>
      </c>
      <c r="R1598" s="330" t="str">
        <v>Closed Deal</v>
      </c>
      <c r="S1598" s="330" t="str">
        <v>SSH</v>
      </c>
      <c r="T1598" s="330" t="str">
        <v>FCO</v>
      </c>
      <c r="U1598" s="330" t="str">
        <v>FCO</v>
      </c>
      <c r="V1598" s="330">
        <v>5</v>
      </c>
      <c r="W1598" s="330">
        <v>149</v>
      </c>
      <c r="X1598" s="330" t="str">
        <v>S25-15</v>
      </c>
      <c r="Y1598" s="330">
        <v>186</v>
      </c>
      <c r="Z1598" s="330">
        <v>186</v>
      </c>
      <c r="AA1598" s="330">
        <v>0</v>
      </c>
      <c r="AB1598" s="16" t="str">
        <v>S25</v>
      </c>
    </row>
    <row r="1599" spans="1:28" x14ac:dyDescent="0.35">
      <c r="A1599" s="331">
        <v>45742</v>
      </c>
      <c r="B1599" s="330" t="str">
        <v>Searcharter</v>
      </c>
      <c r="C1599" s="330" t="str">
        <v>Distributor</v>
      </c>
      <c r="D1599" s="330" t="str">
        <v/>
      </c>
      <c r="E1599" s="330" t="str">
        <v>9WT27</v>
      </c>
      <c r="F1599" s="330" t="str">
        <v>OW</v>
      </c>
      <c r="G1599" s="330" t="str">
        <v>Outbound</v>
      </c>
      <c r="H1599" s="330" t="str">
        <v>4S6017</v>
      </c>
      <c r="I1599" s="331" t="str">
        <v>SSH-NAP</v>
      </c>
      <c r="J1599" s="884">
        <v>45779</v>
      </c>
      <c r="K1599" s="330">
        <v>3</v>
      </c>
      <c r="L1599" s="330">
        <v>3</v>
      </c>
      <c r="M1599" s="330">
        <v>150</v>
      </c>
      <c r="N1599" s="330">
        <v>0</v>
      </c>
      <c r="O1599" s="330">
        <v>0</v>
      </c>
      <c r="P1599" s="330">
        <v>450</v>
      </c>
      <c r="Q1599" s="330" t="str">
        <v>Confirmed</v>
      </c>
      <c r="R1599" s="330" t="str">
        <v>Closed Deal</v>
      </c>
      <c r="S1599" s="330" t="str">
        <v>SSH</v>
      </c>
      <c r="T1599" s="330" t="str">
        <v>NAP</v>
      </c>
      <c r="U1599" s="330" t="str">
        <v>NAP</v>
      </c>
      <c r="V1599" s="330">
        <v>5</v>
      </c>
      <c r="W1599" s="330">
        <v>37</v>
      </c>
      <c r="X1599" s="330" t="str">
        <v>E25-08</v>
      </c>
      <c r="Y1599" s="330">
        <v>186</v>
      </c>
      <c r="Z1599" s="330">
        <v>189</v>
      </c>
      <c r="AA1599" s="330">
        <v>-3</v>
      </c>
      <c r="AB1599" s="16" t="str">
        <v>E25</v>
      </c>
    </row>
    <row r="1600" spans="1:28" x14ac:dyDescent="0.35">
      <c r="A1600" s="331">
        <v>45742</v>
      </c>
      <c r="B1600" s="330" t="str">
        <v>Searcharter</v>
      </c>
      <c r="C1600" s="330" t="str">
        <v>Distributor</v>
      </c>
      <c r="D1600" s="330" t="str">
        <v/>
      </c>
      <c r="E1600" s="330" t="str">
        <v>DP2T3</v>
      </c>
      <c r="F1600" s="330" t="str">
        <v>OW</v>
      </c>
      <c r="G1600" s="330" t="str">
        <v>Outbound</v>
      </c>
      <c r="H1600" s="330" t="str">
        <v>4S6006</v>
      </c>
      <c r="I1600" s="331" t="str">
        <v>MXP-SSH</v>
      </c>
      <c r="J1600" s="884">
        <v>45772</v>
      </c>
      <c r="K1600" s="330">
        <v>2</v>
      </c>
      <c r="L1600" s="330">
        <v>2</v>
      </c>
      <c r="M1600" s="330">
        <v>150</v>
      </c>
      <c r="N1600" s="330">
        <v>0</v>
      </c>
      <c r="O1600" s="330">
        <v>0</v>
      </c>
      <c r="P1600" s="330">
        <v>300</v>
      </c>
      <c r="Q1600" s="330" t="str">
        <v>Confirmed</v>
      </c>
      <c r="R1600" s="330" t="str">
        <v>Closed Deal</v>
      </c>
      <c r="S1600" s="330" t="str">
        <v>MXP</v>
      </c>
      <c r="T1600" s="330" t="str">
        <v>SSH</v>
      </c>
      <c r="U1600" s="330" t="str">
        <v>MXP</v>
      </c>
      <c r="V1600" s="330">
        <v>5</v>
      </c>
      <c r="W1600" s="330">
        <v>30</v>
      </c>
      <c r="X1600" s="330" t="str">
        <v>E25-04</v>
      </c>
      <c r="Y1600" s="330">
        <v>186</v>
      </c>
      <c r="Z1600" s="330">
        <v>180</v>
      </c>
      <c r="AA1600" s="330">
        <v>6</v>
      </c>
      <c r="AB1600" s="16" t="str">
        <v>E25</v>
      </c>
    </row>
    <row r="1601" spans="1:28" x14ac:dyDescent="0.35">
      <c r="A1601" s="331">
        <v>45742</v>
      </c>
      <c r="B1601" s="330" t="str">
        <v>Searcharter</v>
      </c>
      <c r="C1601" s="330" t="str">
        <v>Distributor</v>
      </c>
      <c r="D1601" s="330" t="str">
        <v/>
      </c>
      <c r="E1601" s="330" t="str">
        <v>6FDZD</v>
      </c>
      <c r="F1601" s="330" t="str">
        <v>OW</v>
      </c>
      <c r="G1601" s="330" t="str">
        <v>Outbound</v>
      </c>
      <c r="H1601" s="330" t="str">
        <v>4S6006</v>
      </c>
      <c r="I1601" s="331" t="str">
        <v>MXP-SSH</v>
      </c>
      <c r="J1601" s="884">
        <v>45772</v>
      </c>
      <c r="K1601" s="330">
        <v>1</v>
      </c>
      <c r="L1601" s="330">
        <v>1</v>
      </c>
      <c r="M1601" s="330">
        <v>150</v>
      </c>
      <c r="N1601" s="330">
        <v>0</v>
      </c>
      <c r="O1601" s="330">
        <v>0</v>
      </c>
      <c r="P1601" s="330">
        <v>150</v>
      </c>
      <c r="Q1601" s="330" t="str">
        <v>Confirmed</v>
      </c>
      <c r="R1601" s="330" t="str">
        <v>Closed Deal</v>
      </c>
      <c r="S1601" s="330" t="str">
        <v>MXP</v>
      </c>
      <c r="T1601" s="330" t="str">
        <v>SSH</v>
      </c>
      <c r="U1601" s="330" t="str">
        <v>MXP</v>
      </c>
      <c r="V1601" s="330">
        <v>5</v>
      </c>
      <c r="W1601" s="330">
        <v>30</v>
      </c>
      <c r="X1601" s="330" t="str">
        <v>E25-04</v>
      </c>
      <c r="Y1601" s="330">
        <v>186</v>
      </c>
      <c r="Z1601" s="330">
        <v>180</v>
      </c>
      <c r="AA1601" s="330">
        <v>6</v>
      </c>
      <c r="AB1601" s="16" t="str">
        <v>E25</v>
      </c>
    </row>
    <row r="1602" spans="1:28" x14ac:dyDescent="0.35">
      <c r="A1602" s="331">
        <v>45742</v>
      </c>
      <c r="B1602" s="330" t="str">
        <v>Searcharter</v>
      </c>
      <c r="C1602" s="330" t="str">
        <v>Distributor</v>
      </c>
      <c r="D1602" s="330" t="str">
        <v/>
      </c>
      <c r="E1602" s="330" t="str">
        <v>MV73A</v>
      </c>
      <c r="F1602" s="330" t="str">
        <v>RT</v>
      </c>
      <c r="G1602" s="330" t="str">
        <v>Outbound</v>
      </c>
      <c r="H1602" s="330" t="str">
        <v>UJ6002</v>
      </c>
      <c r="I1602" s="331" t="str">
        <v>VRN-SSH</v>
      </c>
      <c r="J1602" s="884">
        <v>45878</v>
      </c>
      <c r="K1602" s="330">
        <v>6</v>
      </c>
      <c r="L1602" s="330">
        <v>6</v>
      </c>
      <c r="M1602" s="330">
        <v>315</v>
      </c>
      <c r="N1602" s="330">
        <v>0</v>
      </c>
      <c r="O1602" s="330">
        <v>0</v>
      </c>
      <c r="P1602" s="330">
        <v>1890</v>
      </c>
      <c r="Q1602" s="330" t="str">
        <v>Confirmed</v>
      </c>
      <c r="R1602" s="330" t="str">
        <v>Closed Deal</v>
      </c>
      <c r="S1602" s="330" t="str">
        <v>VRN</v>
      </c>
      <c r="T1602" s="330" t="str">
        <v>SSH</v>
      </c>
      <c r="U1602" s="330" t="str">
        <v>VRN</v>
      </c>
      <c r="V1602" s="330">
        <v>6</v>
      </c>
      <c r="W1602" s="330">
        <v>136</v>
      </c>
      <c r="X1602" s="330" t="str">
        <v>S25-04</v>
      </c>
      <c r="Y1602" s="330">
        <v>218</v>
      </c>
      <c r="Z1602" s="330">
        <v>232</v>
      </c>
      <c r="AA1602" s="330">
        <v>-14</v>
      </c>
      <c r="AB1602" s="16" t="str">
        <v>S25</v>
      </c>
    </row>
    <row r="1603" spans="1:28" x14ac:dyDescent="0.35">
      <c r="A1603" s="331">
        <v>45742</v>
      </c>
      <c r="B1603" s="330" t="str">
        <v>Searcharter</v>
      </c>
      <c r="C1603" s="330" t="str">
        <v>Distributor</v>
      </c>
      <c r="D1603" s="330" t="str">
        <v/>
      </c>
      <c r="E1603" s="330" t="str">
        <v>MV73A</v>
      </c>
      <c r="F1603" s="330" t="str">
        <v>RT</v>
      </c>
      <c r="G1603" s="330" t="str">
        <v>Inbound</v>
      </c>
      <c r="H1603" s="330" t="str">
        <v>UJ6001</v>
      </c>
      <c r="I1603" s="331" t="str">
        <v>SSH-VRN</v>
      </c>
      <c r="J1603" s="884">
        <v>45885</v>
      </c>
      <c r="K1603" s="330">
        <v>6</v>
      </c>
      <c r="L1603" s="330">
        <v>6</v>
      </c>
      <c r="M1603" s="330">
        <v>315</v>
      </c>
      <c r="N1603" s="330">
        <v>0</v>
      </c>
      <c r="O1603" s="330">
        <v>0</v>
      </c>
      <c r="P1603" s="330">
        <v>1890</v>
      </c>
      <c r="Q1603" s="330" t="str">
        <v>Confirmed</v>
      </c>
      <c r="R1603" s="330" t="str">
        <v>Closed Deal</v>
      </c>
      <c r="S1603" s="330" t="str">
        <v>SSH</v>
      </c>
      <c r="T1603" s="330" t="str">
        <v>VRN</v>
      </c>
      <c r="U1603" s="330" t="str">
        <v>VRN</v>
      </c>
      <c r="V1603" s="330">
        <v>6</v>
      </c>
      <c r="W1603" s="330">
        <v>143</v>
      </c>
      <c r="X1603" s="330" t="str">
        <v>S25-04</v>
      </c>
      <c r="Y1603" s="330">
        <v>218</v>
      </c>
      <c r="Z1603" s="330">
        <v>228</v>
      </c>
      <c r="AA1603" s="330">
        <v>-10</v>
      </c>
      <c r="AB1603" s="16" t="str">
        <v>S25</v>
      </c>
    </row>
    <row r="1604" spans="1:28" x14ac:dyDescent="0.35">
      <c r="A1604" s="331">
        <v>45743</v>
      </c>
      <c r="B1604" s="330" t="str">
        <v>Genius</v>
      </c>
      <c r="C1604" s="330" t="str">
        <v>Distributor</v>
      </c>
      <c r="D1604" s="330" t="str">
        <v/>
      </c>
      <c r="E1604" s="330" t="str">
        <v/>
      </c>
      <c r="F1604" s="330" t="str">
        <v>OW</v>
      </c>
      <c r="G1604" s="330" t="str">
        <v>Outbound</v>
      </c>
      <c r="H1604" s="330" t="str">
        <v>4S6032</v>
      </c>
      <c r="I1604" s="331" t="str">
        <v>NAP-SSH</v>
      </c>
      <c r="J1604" s="884">
        <v>45760</v>
      </c>
      <c r="K1604" s="330">
        <v>2</v>
      </c>
      <c r="L1604" s="330">
        <v>2</v>
      </c>
      <c r="M1604" s="330">
        <v>140</v>
      </c>
      <c r="N1604" s="330">
        <v>0</v>
      </c>
      <c r="O1604" s="330">
        <v>0</v>
      </c>
      <c r="P1604" s="330">
        <v>280</v>
      </c>
      <c r="Q1604" s="330" t="str">
        <v>Confirmed</v>
      </c>
      <c r="R1604" s="330" t="str">
        <v>Closed Deal</v>
      </c>
      <c r="S1604" s="330" t="str">
        <v>NAP</v>
      </c>
      <c r="T1604" s="330" t="str">
        <v>SSH</v>
      </c>
      <c r="U1604" s="330" t="str">
        <v>NAP</v>
      </c>
      <c r="V1604" s="330">
        <v>7</v>
      </c>
      <c r="W1604" s="330">
        <v>17</v>
      </c>
      <c r="X1604" s="330" t="str">
        <v>E25-03B</v>
      </c>
      <c r="Y1604" s="330">
        <v>186</v>
      </c>
      <c r="Z1604" s="330">
        <v>157</v>
      </c>
      <c r="AA1604" s="330">
        <v>29</v>
      </c>
      <c r="AB1604" s="16" t="str">
        <v>E25</v>
      </c>
    </row>
    <row r="1605" spans="1:28" x14ac:dyDescent="0.35">
      <c r="A1605" s="331">
        <v>45743</v>
      </c>
      <c r="B1605" s="330" t="str">
        <v>Genius</v>
      </c>
      <c r="C1605" s="330" t="str">
        <v>Distributor</v>
      </c>
      <c r="D1605" s="330" t="str">
        <v/>
      </c>
      <c r="E1605" s="330" t="str">
        <v/>
      </c>
      <c r="F1605" s="330" t="str">
        <v>OW</v>
      </c>
      <c r="G1605" s="330" t="str">
        <v>Outbound</v>
      </c>
      <c r="H1605" s="330" t="str">
        <v>4S6006</v>
      </c>
      <c r="I1605" s="331" t="str">
        <v>MXP-SSH</v>
      </c>
      <c r="J1605" s="884">
        <v>45772</v>
      </c>
      <c r="K1605" s="330">
        <v>3</v>
      </c>
      <c r="L1605" s="330">
        <v>3</v>
      </c>
      <c r="M1605" s="330">
        <v>150</v>
      </c>
      <c r="N1605" s="330">
        <v>0</v>
      </c>
      <c r="O1605" s="330">
        <v>0</v>
      </c>
      <c r="P1605" s="330">
        <v>450</v>
      </c>
      <c r="Q1605" s="330" t="str">
        <v>Confirmed</v>
      </c>
      <c r="R1605" s="330" t="str">
        <v>Closed Deal</v>
      </c>
      <c r="S1605" s="330" t="str">
        <v>MXP</v>
      </c>
      <c r="T1605" s="330" t="str">
        <v>SSH</v>
      </c>
      <c r="U1605" s="330" t="str">
        <v>MXP</v>
      </c>
      <c r="V1605" s="330">
        <v>5</v>
      </c>
      <c r="W1605" s="330">
        <v>29</v>
      </c>
      <c r="X1605" s="330" t="str">
        <v>E25-04</v>
      </c>
      <c r="Y1605" s="330">
        <v>186</v>
      </c>
      <c r="Z1605" s="330">
        <v>180</v>
      </c>
      <c r="AA1605" s="330">
        <v>6</v>
      </c>
      <c r="AB1605" s="16" t="str">
        <v>E25</v>
      </c>
    </row>
    <row r="1606" spans="1:28" x14ac:dyDescent="0.35">
      <c r="A1606" s="331">
        <v>45743</v>
      </c>
      <c r="B1606" s="330" t="str">
        <v>Genius</v>
      </c>
      <c r="C1606" s="330" t="str">
        <v>Distributor</v>
      </c>
      <c r="D1606" s="330" t="str">
        <v/>
      </c>
      <c r="E1606" s="330" t="str">
        <v/>
      </c>
      <c r="F1606" s="330" t="str">
        <v>OW</v>
      </c>
      <c r="G1606" s="330" t="str">
        <v>Outbound</v>
      </c>
      <c r="H1606" s="330" t="str">
        <v>4S6018</v>
      </c>
      <c r="I1606" s="331" t="str">
        <v>NAP-SSH</v>
      </c>
      <c r="J1606" s="884">
        <v>45772</v>
      </c>
      <c r="K1606" s="330">
        <v>4</v>
      </c>
      <c r="L1606" s="330">
        <v>4</v>
      </c>
      <c r="M1606" s="330">
        <v>150</v>
      </c>
      <c r="N1606" s="330">
        <v>0</v>
      </c>
      <c r="O1606" s="330">
        <v>0</v>
      </c>
      <c r="P1606" s="330">
        <v>600</v>
      </c>
      <c r="Q1606" s="330" t="str">
        <v>Confirmed</v>
      </c>
      <c r="R1606" s="330" t="str">
        <v>Closed Deal</v>
      </c>
      <c r="S1606" s="330" t="str">
        <v>NAP</v>
      </c>
      <c r="T1606" s="330" t="str">
        <v>SSH</v>
      </c>
      <c r="U1606" s="330" t="str">
        <v>NAP</v>
      </c>
      <c r="V1606" s="330">
        <v>5</v>
      </c>
      <c r="W1606" s="330">
        <v>29</v>
      </c>
      <c r="X1606" s="330" t="str">
        <v>E25-08</v>
      </c>
      <c r="Y1606" s="330">
        <v>186</v>
      </c>
      <c r="Z1606" s="330">
        <v>184</v>
      </c>
      <c r="AA1606" s="330">
        <v>2</v>
      </c>
      <c r="AB1606" s="16" t="str">
        <v>E25</v>
      </c>
    </row>
    <row r="1607" spans="1:28" x14ac:dyDescent="0.35">
      <c r="A1607" s="331">
        <v>45743</v>
      </c>
      <c r="B1607" s="330" t="str">
        <v>Genius</v>
      </c>
      <c r="C1607" s="330" t="str">
        <v>Distributor</v>
      </c>
      <c r="D1607" s="330" t="str">
        <v/>
      </c>
      <c r="E1607" s="330" t="str">
        <v/>
      </c>
      <c r="F1607" s="330" t="str">
        <v>OW</v>
      </c>
      <c r="G1607" s="330" t="str">
        <v>Outbound</v>
      </c>
      <c r="H1607" s="330" t="str">
        <v>4S6017</v>
      </c>
      <c r="I1607" s="331" t="str">
        <v>SSH-NAP</v>
      </c>
      <c r="J1607" s="884">
        <v>45779</v>
      </c>
      <c r="K1607" s="330">
        <v>3</v>
      </c>
      <c r="L1607" s="330">
        <v>3</v>
      </c>
      <c r="M1607" s="330">
        <v>150</v>
      </c>
      <c r="N1607" s="330">
        <v>0</v>
      </c>
      <c r="O1607" s="330">
        <v>0</v>
      </c>
      <c r="P1607" s="330">
        <v>450</v>
      </c>
      <c r="Q1607" s="330" t="str">
        <v>Confirmed</v>
      </c>
      <c r="R1607" s="330" t="str">
        <v>Closed Deal</v>
      </c>
      <c r="S1607" s="330" t="str">
        <v>SSH</v>
      </c>
      <c r="T1607" s="330" t="str">
        <v>NAP</v>
      </c>
      <c r="U1607" s="330" t="str">
        <v>NAP</v>
      </c>
      <c r="V1607" s="330">
        <v>5</v>
      </c>
      <c r="W1607" s="330">
        <v>36</v>
      </c>
      <c r="X1607" s="330" t="str">
        <v>E25-08</v>
      </c>
      <c r="Y1607" s="330">
        <v>186</v>
      </c>
      <c r="Z1607" s="330">
        <v>189</v>
      </c>
      <c r="AA1607" s="330">
        <v>-3</v>
      </c>
      <c r="AB1607" s="16" t="str">
        <v>E25</v>
      </c>
    </row>
    <row r="1608" spans="1:28" x14ac:dyDescent="0.35">
      <c r="A1608" s="331">
        <v>45743</v>
      </c>
      <c r="B1608" s="330" t="str">
        <v>Genius</v>
      </c>
      <c r="C1608" s="330" t="str">
        <v>Distributor</v>
      </c>
      <c r="D1608" s="330" t="str">
        <v/>
      </c>
      <c r="E1608" s="330" t="str">
        <v/>
      </c>
      <c r="F1608" s="330" t="str">
        <v>OW</v>
      </c>
      <c r="G1608" s="330" t="str">
        <v>Outbound</v>
      </c>
      <c r="H1608" s="330" t="str">
        <v>SE5446</v>
      </c>
      <c r="I1608" s="331" t="str">
        <v>SSH-NAP</v>
      </c>
      <c r="J1608" s="884">
        <v>45779</v>
      </c>
      <c r="K1608" s="330">
        <v>4</v>
      </c>
      <c r="L1608" s="330">
        <v>4</v>
      </c>
      <c r="M1608" s="330">
        <v>150</v>
      </c>
      <c r="N1608" s="330">
        <v>0</v>
      </c>
      <c r="O1608" s="330">
        <v>0</v>
      </c>
      <c r="P1608" s="330">
        <v>600</v>
      </c>
      <c r="Q1608" s="330" t="str">
        <v>Confirmed</v>
      </c>
      <c r="R1608" s="330" t="str">
        <v>Closed Deal</v>
      </c>
      <c r="S1608" s="330" t="str">
        <v>SSH</v>
      </c>
      <c r="T1608" s="330" t="str">
        <v>NAP</v>
      </c>
      <c r="U1608" s="330" t="str">
        <v>NAP</v>
      </c>
      <c r="V1608" s="330">
        <v>5</v>
      </c>
      <c r="W1608" s="330">
        <v>36</v>
      </c>
      <c r="X1608" s="330" t="str">
        <v>E25-09B</v>
      </c>
      <c r="Y1608" s="330">
        <v>77</v>
      </c>
      <c r="Z1608" s="330">
        <v>76</v>
      </c>
      <c r="AA1608" s="330">
        <v>1</v>
      </c>
      <c r="AB1608" s="16" t="str">
        <v>E25</v>
      </c>
    </row>
    <row r="1609" spans="1:28" x14ac:dyDescent="0.35">
      <c r="A1609" s="331">
        <v>45742</v>
      </c>
      <c r="B1609" s="330" t="str">
        <v>APG</v>
      </c>
      <c r="C1609" s="330" t="str">
        <v>Distributor</v>
      </c>
      <c r="D1609" s="330" t="str">
        <v/>
      </c>
      <c r="E1609" s="330" t="str">
        <v>12LRTM</v>
      </c>
      <c r="F1609" s="330" t="str">
        <v>RT</v>
      </c>
      <c r="G1609" s="330" t="str">
        <v>Inbound</v>
      </c>
      <c r="H1609" s="330" t="str">
        <v>4S6003</v>
      </c>
      <c r="I1609" s="331" t="str">
        <v>SSH-BRI</v>
      </c>
      <c r="J1609" s="884">
        <v>45927</v>
      </c>
      <c r="K1609" s="330">
        <v>1</v>
      </c>
      <c r="L1609" s="330">
        <v>1</v>
      </c>
      <c r="M1609" s="330">
        <v>170</v>
      </c>
      <c r="N1609" s="330">
        <v>31.69</v>
      </c>
      <c r="O1609" s="330">
        <v>30</v>
      </c>
      <c r="P1609" s="330">
        <v>231.69</v>
      </c>
      <c r="Q1609" s="330" t="str">
        <v>Confirmed</v>
      </c>
      <c r="R1609" s="330" t="str">
        <v>Closed Deal</v>
      </c>
      <c r="S1609" s="330" t="str">
        <v>SSH</v>
      </c>
      <c r="T1609" s="330" t="str">
        <v>BRI</v>
      </c>
      <c r="U1609" s="330" t="str">
        <v>BRI</v>
      </c>
      <c r="V1609" s="330">
        <v>6</v>
      </c>
      <c r="W1609" s="330">
        <v>185</v>
      </c>
      <c r="X1609" s="330" t="str">
        <v>S25-01</v>
      </c>
      <c r="Y1609" s="330">
        <v>186</v>
      </c>
      <c r="Z1609" s="330">
        <v>190</v>
      </c>
      <c r="AA1609" s="330">
        <v>-4</v>
      </c>
      <c r="AB1609" s="16" t="str">
        <v>S25</v>
      </c>
    </row>
    <row r="1610" spans="1:28" x14ac:dyDescent="0.35">
      <c r="A1610" s="331">
        <v>45742</v>
      </c>
      <c r="B1610" s="330" t="str">
        <v>APG</v>
      </c>
      <c r="C1610" s="330" t="str">
        <v>Distributor</v>
      </c>
      <c r="D1610" s="330" t="str">
        <v/>
      </c>
      <c r="E1610" s="330" t="str">
        <v>12LRTM</v>
      </c>
      <c r="F1610" s="330" t="str">
        <v>RT</v>
      </c>
      <c r="G1610" s="330" t="str">
        <v>Outbound</v>
      </c>
      <c r="H1610" s="330" t="str">
        <v>4S6004</v>
      </c>
      <c r="I1610" s="331" t="str">
        <v>BRI-SSH</v>
      </c>
      <c r="J1610" s="884">
        <v>45920</v>
      </c>
      <c r="K1610" s="330">
        <v>1</v>
      </c>
      <c r="L1610" s="330">
        <v>1</v>
      </c>
      <c r="M1610" s="330">
        <v>170</v>
      </c>
      <c r="N1610" s="330">
        <v>22.37</v>
      </c>
      <c r="O1610" s="330">
        <v>30</v>
      </c>
      <c r="P1610" s="330">
        <v>222.37</v>
      </c>
      <c r="Q1610" s="330" t="str">
        <v>Confirmed</v>
      </c>
      <c r="R1610" s="330" t="str">
        <v>Closed Deal</v>
      </c>
      <c r="S1610" s="330" t="str">
        <v>BRI</v>
      </c>
      <c r="T1610" s="330" t="str">
        <v>SSH</v>
      </c>
      <c r="U1610" s="330" t="str">
        <v>BRI</v>
      </c>
      <c r="V1610" s="330">
        <v>6</v>
      </c>
      <c r="W1610" s="330">
        <v>178</v>
      </c>
      <c r="X1610" s="330" t="str">
        <v>S25-01</v>
      </c>
      <c r="Y1610" s="330">
        <v>186</v>
      </c>
      <c r="Z1610" s="330">
        <v>189</v>
      </c>
      <c r="AA1610" s="330">
        <v>-3</v>
      </c>
      <c r="AB1610" s="16" t="str">
        <v>S25</v>
      </c>
    </row>
    <row r="1611" spans="1:28" x14ac:dyDescent="0.35">
      <c r="A1611" s="331">
        <v>45742</v>
      </c>
      <c r="B1611" s="330" t="str">
        <v>APG</v>
      </c>
      <c r="C1611" s="330" t="str">
        <v>Distributor</v>
      </c>
      <c r="D1611" s="330" t="str">
        <v/>
      </c>
      <c r="E1611" s="330" t="str">
        <v>12LRTM</v>
      </c>
      <c r="F1611" s="330" t="str">
        <v>RT</v>
      </c>
      <c r="G1611" s="330" t="str">
        <v>Inbound</v>
      </c>
      <c r="H1611" s="330" t="str">
        <v>4S6003</v>
      </c>
      <c r="I1611" s="331" t="str">
        <v>SSH-BRI</v>
      </c>
      <c r="J1611" s="884">
        <v>45927</v>
      </c>
      <c r="K1611" s="330">
        <v>1</v>
      </c>
      <c r="L1611" s="330">
        <v>1</v>
      </c>
      <c r="M1611" s="330">
        <v>170</v>
      </c>
      <c r="N1611" s="330">
        <v>31.69</v>
      </c>
      <c r="O1611" s="330">
        <v>30</v>
      </c>
      <c r="P1611" s="330">
        <v>231.69</v>
      </c>
      <c r="Q1611" s="330" t="str">
        <v>Confirmed</v>
      </c>
      <c r="R1611" s="330" t="str">
        <v>Closed Deal</v>
      </c>
      <c r="S1611" s="330" t="str">
        <v>SSH</v>
      </c>
      <c r="T1611" s="330" t="str">
        <v>BRI</v>
      </c>
      <c r="U1611" s="330" t="str">
        <v>BRI</v>
      </c>
      <c r="V1611" s="330">
        <v>6</v>
      </c>
      <c r="W1611" s="330">
        <v>185</v>
      </c>
      <c r="X1611" s="330" t="str">
        <v>S25-01</v>
      </c>
      <c r="Y1611" s="330">
        <v>186</v>
      </c>
      <c r="Z1611" s="330">
        <v>190</v>
      </c>
      <c r="AA1611" s="330">
        <v>-4</v>
      </c>
      <c r="AB1611" s="16" t="str">
        <v>S25</v>
      </c>
    </row>
    <row r="1612" spans="1:28" x14ac:dyDescent="0.35">
      <c r="A1612" s="331">
        <v>45742</v>
      </c>
      <c r="B1612" s="330" t="str">
        <v>APG</v>
      </c>
      <c r="C1612" s="330" t="str">
        <v>Distributor</v>
      </c>
      <c r="D1612" s="330" t="str">
        <v/>
      </c>
      <c r="E1612" s="330" t="str">
        <v>12LRTM</v>
      </c>
      <c r="F1612" s="330" t="str">
        <v>RT</v>
      </c>
      <c r="G1612" s="330" t="str">
        <v>Outbound</v>
      </c>
      <c r="H1612" s="330" t="str">
        <v>4S6004</v>
      </c>
      <c r="I1612" s="331" t="str">
        <v>BRI-SSH</v>
      </c>
      <c r="J1612" s="884">
        <v>45920</v>
      </c>
      <c r="K1612" s="330">
        <v>1</v>
      </c>
      <c r="L1612" s="330">
        <v>1</v>
      </c>
      <c r="M1612" s="330">
        <v>170</v>
      </c>
      <c r="N1612" s="330">
        <v>22.37</v>
      </c>
      <c r="O1612" s="330">
        <v>30</v>
      </c>
      <c r="P1612" s="330">
        <v>222.37</v>
      </c>
      <c r="Q1612" s="330" t="str">
        <v>Confirmed</v>
      </c>
      <c r="R1612" s="330" t="str">
        <v>Closed Deal</v>
      </c>
      <c r="S1612" s="330" t="str">
        <v>BRI</v>
      </c>
      <c r="T1612" s="330" t="str">
        <v>SSH</v>
      </c>
      <c r="U1612" s="330" t="str">
        <v>BRI</v>
      </c>
      <c r="V1612" s="330">
        <v>6</v>
      </c>
      <c r="W1612" s="330">
        <v>178</v>
      </c>
      <c r="X1612" s="330" t="str">
        <v>S25-01</v>
      </c>
      <c r="Y1612" s="330">
        <v>186</v>
      </c>
      <c r="Z1612" s="330">
        <v>189</v>
      </c>
      <c r="AA1612" s="330">
        <v>-3</v>
      </c>
      <c r="AB1612" s="16" t="str">
        <v>S25</v>
      </c>
    </row>
    <row r="1613" spans="1:28" x14ac:dyDescent="0.35">
      <c r="A1613" s="331">
        <v>45742</v>
      </c>
      <c r="B1613" s="330" t="str">
        <v>APG</v>
      </c>
      <c r="C1613" s="330" t="str">
        <v>Distributor</v>
      </c>
      <c r="D1613" s="330" t="str">
        <v/>
      </c>
      <c r="E1613" s="330" t="str">
        <v>12LRTM</v>
      </c>
      <c r="F1613" s="330" t="str">
        <v>RT</v>
      </c>
      <c r="G1613" s="330" t="str">
        <v>Inbound</v>
      </c>
      <c r="H1613" s="330" t="str">
        <v>4S6003</v>
      </c>
      <c r="I1613" s="331" t="str">
        <v>SSH-BRI</v>
      </c>
      <c r="J1613" s="884">
        <v>45927</v>
      </c>
      <c r="K1613" s="330">
        <v>1</v>
      </c>
      <c r="L1613" s="330">
        <v>1</v>
      </c>
      <c r="M1613" s="330">
        <v>130</v>
      </c>
      <c r="N1613" s="330">
        <v>31.69</v>
      </c>
      <c r="O1613" s="330">
        <v>30</v>
      </c>
      <c r="P1613" s="330">
        <v>191.69</v>
      </c>
      <c r="Q1613" s="330" t="str">
        <v>Confirmed</v>
      </c>
      <c r="R1613" s="330" t="str">
        <v>Closed Deal</v>
      </c>
      <c r="S1613" s="330" t="str">
        <v>SSH</v>
      </c>
      <c r="T1613" s="330" t="str">
        <v>BRI</v>
      </c>
      <c r="U1613" s="330" t="str">
        <v>BRI</v>
      </c>
      <c r="V1613" s="330">
        <v>6</v>
      </c>
      <c r="W1613" s="330">
        <v>185</v>
      </c>
      <c r="X1613" s="330" t="str">
        <v>S25-01</v>
      </c>
      <c r="Y1613" s="330">
        <v>186</v>
      </c>
      <c r="Z1613" s="330">
        <v>190</v>
      </c>
      <c r="AA1613" s="330">
        <v>-4</v>
      </c>
      <c r="AB1613" s="16" t="str">
        <v>S25</v>
      </c>
    </row>
    <row r="1614" spans="1:28" x14ac:dyDescent="0.35">
      <c r="A1614" s="331">
        <v>45742</v>
      </c>
      <c r="B1614" s="330" t="str">
        <v>APG</v>
      </c>
      <c r="C1614" s="330" t="str">
        <v>Distributor</v>
      </c>
      <c r="D1614" s="330" t="str">
        <v/>
      </c>
      <c r="E1614" s="330" t="str">
        <v>12LRTM</v>
      </c>
      <c r="F1614" s="330" t="str">
        <v>RT</v>
      </c>
      <c r="G1614" s="330" t="str">
        <v>Outbound</v>
      </c>
      <c r="H1614" s="330" t="str">
        <v>4S6004</v>
      </c>
      <c r="I1614" s="331" t="str">
        <v>BRI-SSH</v>
      </c>
      <c r="J1614" s="884">
        <v>45920</v>
      </c>
      <c r="K1614" s="330">
        <v>1</v>
      </c>
      <c r="L1614" s="330">
        <v>1</v>
      </c>
      <c r="M1614" s="330">
        <v>130</v>
      </c>
      <c r="N1614" s="330">
        <v>17.12</v>
      </c>
      <c r="O1614" s="330">
        <v>30</v>
      </c>
      <c r="P1614" s="330">
        <v>177.12</v>
      </c>
      <c r="Q1614" s="330" t="str">
        <v>Confirmed</v>
      </c>
      <c r="R1614" s="330" t="str">
        <v>Closed Deal</v>
      </c>
      <c r="S1614" s="330" t="str">
        <v>BRI</v>
      </c>
      <c r="T1614" s="330" t="str">
        <v>SSH</v>
      </c>
      <c r="U1614" s="330" t="str">
        <v>BRI</v>
      </c>
      <c r="V1614" s="330">
        <v>6</v>
      </c>
      <c r="W1614" s="330">
        <v>178</v>
      </c>
      <c r="X1614" s="330" t="str">
        <v>S25-01</v>
      </c>
      <c r="Y1614" s="330">
        <v>186</v>
      </c>
      <c r="Z1614" s="330">
        <v>189</v>
      </c>
      <c r="AA1614" s="330">
        <v>-3</v>
      </c>
      <c r="AB1614" s="16" t="str">
        <v>S25</v>
      </c>
    </row>
    <row r="1615" spans="1:28" x14ac:dyDescent="0.35">
      <c r="A1615" s="331">
        <v>45742</v>
      </c>
      <c r="B1615" s="330" t="str">
        <v>EuroAirlines</v>
      </c>
      <c r="C1615" s="330" t="str">
        <v>Distributor</v>
      </c>
      <c r="D1615" s="330" t="str">
        <v>AMADEUS</v>
      </c>
      <c r="E1615" s="330" t="str">
        <v>11LMR8</v>
      </c>
      <c r="F1615" s="330" t="str">
        <v>OW</v>
      </c>
      <c r="G1615" s="330" t="str">
        <v>Outbound</v>
      </c>
      <c r="H1615" s="330" t="str">
        <v>4S6018</v>
      </c>
      <c r="I1615" s="331" t="str">
        <v>NAP-SSH</v>
      </c>
      <c r="J1615" s="884">
        <v>45772</v>
      </c>
      <c r="K1615" s="330">
        <v>1</v>
      </c>
      <c r="L1615" s="330">
        <v>1</v>
      </c>
      <c r="M1615" s="330">
        <v>100</v>
      </c>
      <c r="N1615" s="330">
        <v>34.04</v>
      </c>
      <c r="O1615" s="330">
        <v>40</v>
      </c>
      <c r="P1615" s="330">
        <v>174.04</v>
      </c>
      <c r="Q1615" s="330" t="str">
        <v>Confirmed</v>
      </c>
      <c r="R1615" s="330" t="str">
        <v>Closed Deal</v>
      </c>
      <c r="S1615" s="330" t="str">
        <v>NAP</v>
      </c>
      <c r="T1615" s="330" t="str">
        <v>SSH</v>
      </c>
      <c r="U1615" s="330" t="str">
        <v>NAP</v>
      </c>
      <c r="V1615" s="330">
        <v>5</v>
      </c>
      <c r="W1615" s="330">
        <v>30</v>
      </c>
      <c r="X1615" s="330" t="str">
        <v>E25-08</v>
      </c>
      <c r="Y1615" s="330">
        <v>186</v>
      </c>
      <c r="Z1615" s="330">
        <v>184</v>
      </c>
      <c r="AA1615" s="330">
        <v>2</v>
      </c>
      <c r="AB1615" s="16" t="str">
        <v>E25</v>
      </c>
    </row>
    <row r="1616" spans="1:28" x14ac:dyDescent="0.35">
      <c r="A1616" s="331">
        <v>45742</v>
      </c>
      <c r="B1616" s="330" t="str">
        <v>EuroAirlines</v>
      </c>
      <c r="C1616" s="330" t="str">
        <v>Distributor</v>
      </c>
      <c r="D1616" s="330" t="str">
        <v>AMADEUS</v>
      </c>
      <c r="E1616" s="330" t="str">
        <v>11LMR9</v>
      </c>
      <c r="F1616" s="330" t="str">
        <v>OW</v>
      </c>
      <c r="G1616" s="330" t="str">
        <v>Outbound</v>
      </c>
      <c r="H1616" s="330" t="str">
        <v>4S6017</v>
      </c>
      <c r="I1616" s="331" t="str">
        <v>SSH-NAP</v>
      </c>
      <c r="J1616" s="884">
        <v>45779</v>
      </c>
      <c r="K1616" s="330">
        <v>1</v>
      </c>
      <c r="L1616" s="330">
        <v>1</v>
      </c>
      <c r="M1616" s="330">
        <v>100</v>
      </c>
      <c r="N1616" s="330">
        <v>38.92</v>
      </c>
      <c r="O1616" s="330">
        <v>40</v>
      </c>
      <c r="P1616" s="330">
        <v>178.92</v>
      </c>
      <c r="Q1616" s="330" t="str">
        <v>Confirmed</v>
      </c>
      <c r="R1616" s="330" t="str">
        <v>Closed Deal</v>
      </c>
      <c r="S1616" s="330" t="str">
        <v>SSH</v>
      </c>
      <c r="T1616" s="330" t="str">
        <v>NAP</v>
      </c>
      <c r="U1616" s="330" t="str">
        <v>NAP</v>
      </c>
      <c r="V1616" s="330">
        <v>5</v>
      </c>
      <c r="W1616" s="330">
        <v>37</v>
      </c>
      <c r="X1616" s="330" t="str">
        <v>E25-08</v>
      </c>
      <c r="Y1616" s="330">
        <v>186</v>
      </c>
      <c r="Z1616" s="330">
        <v>189</v>
      </c>
      <c r="AA1616" s="330">
        <v>-3</v>
      </c>
      <c r="AB1616" s="16" t="str">
        <v>E25</v>
      </c>
    </row>
    <row r="1617" spans="1:28" x14ac:dyDescent="0.35">
      <c r="A1617" s="331">
        <v>45742</v>
      </c>
      <c r="B1617" s="330" t="str">
        <v>EuroAirlines</v>
      </c>
      <c r="C1617" s="330" t="str">
        <v>Distributor</v>
      </c>
      <c r="D1617" s="330" t="str">
        <v>AMADEUS</v>
      </c>
      <c r="E1617" s="330" t="str">
        <v>11LMR8</v>
      </c>
      <c r="F1617" s="330" t="str">
        <v>OW</v>
      </c>
      <c r="G1617" s="330" t="str">
        <v>Outbound</v>
      </c>
      <c r="H1617" s="330" t="str">
        <v>4S6018</v>
      </c>
      <c r="I1617" s="331" t="str">
        <v>NAP-SSH</v>
      </c>
      <c r="J1617" s="884">
        <v>45772</v>
      </c>
      <c r="K1617" s="330">
        <v>1</v>
      </c>
      <c r="L1617" s="330">
        <v>1</v>
      </c>
      <c r="M1617" s="330">
        <v>100</v>
      </c>
      <c r="N1617" s="330">
        <v>34.04</v>
      </c>
      <c r="O1617" s="330">
        <v>40</v>
      </c>
      <c r="P1617" s="330">
        <v>174.04</v>
      </c>
      <c r="Q1617" s="330" t="str">
        <v>Confirmed</v>
      </c>
      <c r="R1617" s="330" t="str">
        <v>Closed Deal</v>
      </c>
      <c r="S1617" s="330" t="str">
        <v>NAP</v>
      </c>
      <c r="T1617" s="330" t="str">
        <v>SSH</v>
      </c>
      <c r="U1617" s="330" t="str">
        <v>NAP</v>
      </c>
      <c r="V1617" s="330">
        <v>5</v>
      </c>
      <c r="W1617" s="330">
        <v>30</v>
      </c>
      <c r="X1617" s="330" t="str">
        <v>E25-08</v>
      </c>
      <c r="Y1617" s="330">
        <v>186</v>
      </c>
      <c r="Z1617" s="330">
        <v>184</v>
      </c>
      <c r="AA1617" s="330">
        <v>2</v>
      </c>
      <c r="AB1617" s="16" t="str">
        <v>E25</v>
      </c>
    </row>
    <row r="1618" spans="1:28" x14ac:dyDescent="0.35">
      <c r="A1618" s="331">
        <v>45742</v>
      </c>
      <c r="B1618" s="330" t="str">
        <v>EuroAirlines</v>
      </c>
      <c r="C1618" s="330" t="str">
        <v>Distributor</v>
      </c>
      <c r="D1618" s="330" t="str">
        <v>AMADEUS</v>
      </c>
      <c r="E1618" s="330" t="str">
        <v>11LMR9</v>
      </c>
      <c r="F1618" s="330" t="str">
        <v>OW</v>
      </c>
      <c r="G1618" s="330" t="str">
        <v>Outbound</v>
      </c>
      <c r="H1618" s="330" t="str">
        <v>4S6017</v>
      </c>
      <c r="I1618" s="331" t="str">
        <v>SSH-NAP</v>
      </c>
      <c r="J1618" s="884">
        <v>45779</v>
      </c>
      <c r="K1618" s="330">
        <v>1</v>
      </c>
      <c r="L1618" s="330">
        <v>1</v>
      </c>
      <c r="M1618" s="330">
        <v>100</v>
      </c>
      <c r="N1618" s="330">
        <v>38.92</v>
      </c>
      <c r="O1618" s="330">
        <v>40</v>
      </c>
      <c r="P1618" s="330">
        <v>178.92</v>
      </c>
      <c r="Q1618" s="330" t="str">
        <v>Confirmed</v>
      </c>
      <c r="R1618" s="330" t="str">
        <v>Closed Deal</v>
      </c>
      <c r="S1618" s="330" t="str">
        <v>SSH</v>
      </c>
      <c r="T1618" s="330" t="str">
        <v>NAP</v>
      </c>
      <c r="U1618" s="330" t="str">
        <v>NAP</v>
      </c>
      <c r="V1618" s="330">
        <v>5</v>
      </c>
      <c r="W1618" s="330">
        <v>37</v>
      </c>
      <c r="X1618" s="330" t="str">
        <v>E25-08</v>
      </c>
      <c r="Y1618" s="330">
        <v>186</v>
      </c>
      <c r="Z1618" s="330">
        <v>189</v>
      </c>
      <c r="AA1618" s="330">
        <v>-3</v>
      </c>
      <c r="AB1618" s="16" t="str">
        <v>E25</v>
      </c>
    </row>
    <row r="1619" spans="1:28" x14ac:dyDescent="0.35">
      <c r="A1619" s="331">
        <v>45742</v>
      </c>
      <c r="B1619" s="330" t="str">
        <v>EuroAirlines</v>
      </c>
      <c r="C1619" s="330" t="str">
        <v>Distributor</v>
      </c>
      <c r="D1619" s="330" t="str">
        <v>AMADEUS</v>
      </c>
      <c r="E1619" s="330" t="str">
        <v>11LMR8</v>
      </c>
      <c r="F1619" s="330" t="str">
        <v>OW</v>
      </c>
      <c r="G1619" s="330" t="str">
        <v>Outbound</v>
      </c>
      <c r="H1619" s="330" t="str">
        <v>4S6018</v>
      </c>
      <c r="I1619" s="331" t="str">
        <v>NAP-SSH</v>
      </c>
      <c r="J1619" s="884">
        <v>45772</v>
      </c>
      <c r="K1619" s="330">
        <v>1</v>
      </c>
      <c r="L1619" s="330">
        <v>1</v>
      </c>
      <c r="M1619" s="330">
        <v>100</v>
      </c>
      <c r="N1619" s="330">
        <v>34.04</v>
      </c>
      <c r="O1619" s="330">
        <v>40</v>
      </c>
      <c r="P1619" s="330">
        <v>174.04</v>
      </c>
      <c r="Q1619" s="330" t="str">
        <v>Confirmed</v>
      </c>
      <c r="R1619" s="330" t="str">
        <v>Closed Deal</v>
      </c>
      <c r="S1619" s="330" t="str">
        <v>NAP</v>
      </c>
      <c r="T1619" s="330" t="str">
        <v>SSH</v>
      </c>
      <c r="U1619" s="330" t="str">
        <v>NAP</v>
      </c>
      <c r="V1619" s="330">
        <v>5</v>
      </c>
      <c r="W1619" s="330">
        <v>30</v>
      </c>
      <c r="X1619" s="330" t="str">
        <v>E25-08</v>
      </c>
      <c r="Y1619" s="330">
        <v>186</v>
      </c>
      <c r="Z1619" s="330">
        <v>184</v>
      </c>
      <c r="AA1619" s="330">
        <v>2</v>
      </c>
      <c r="AB1619" s="16" t="str">
        <v>E25</v>
      </c>
    </row>
    <row r="1620" spans="1:28" x14ac:dyDescent="0.35">
      <c r="A1620" s="331">
        <v>45742</v>
      </c>
      <c r="B1620" s="330" t="str">
        <v>EuroAirlines</v>
      </c>
      <c r="C1620" s="330" t="str">
        <v>Distributor</v>
      </c>
      <c r="D1620" s="330" t="str">
        <v>AMADEUS</v>
      </c>
      <c r="E1620" s="330" t="str">
        <v>11LMR9</v>
      </c>
      <c r="F1620" s="330" t="str">
        <v>OW</v>
      </c>
      <c r="G1620" s="330" t="str">
        <v>Outbound</v>
      </c>
      <c r="H1620" s="330" t="str">
        <v>4S6017</v>
      </c>
      <c r="I1620" s="331" t="str">
        <v>SSH-NAP</v>
      </c>
      <c r="J1620" s="884">
        <v>45779</v>
      </c>
      <c r="K1620" s="330">
        <v>1</v>
      </c>
      <c r="L1620" s="330">
        <v>1</v>
      </c>
      <c r="M1620" s="330">
        <v>100</v>
      </c>
      <c r="N1620" s="330">
        <v>38.92</v>
      </c>
      <c r="O1620" s="330">
        <v>40</v>
      </c>
      <c r="P1620" s="330">
        <v>178.92</v>
      </c>
      <c r="Q1620" s="330" t="str">
        <v>Confirmed</v>
      </c>
      <c r="R1620" s="330" t="str">
        <v>Closed Deal</v>
      </c>
      <c r="S1620" s="330" t="str">
        <v>SSH</v>
      </c>
      <c r="T1620" s="330" t="str">
        <v>NAP</v>
      </c>
      <c r="U1620" s="330" t="str">
        <v>NAP</v>
      </c>
      <c r="V1620" s="330">
        <v>5</v>
      </c>
      <c r="W1620" s="330">
        <v>37</v>
      </c>
      <c r="X1620" s="330" t="str">
        <v>E25-08</v>
      </c>
      <c r="Y1620" s="330">
        <v>186</v>
      </c>
      <c r="Z1620" s="330">
        <v>189</v>
      </c>
      <c r="AA1620" s="330">
        <v>-3</v>
      </c>
      <c r="AB1620" s="16" t="str">
        <v>E25</v>
      </c>
    </row>
    <row r="1621" spans="1:28" x14ac:dyDescent="0.35">
      <c r="A1621" s="331">
        <v>45742</v>
      </c>
      <c r="B1621" s="330" t="str">
        <v>EuroAirlines</v>
      </c>
      <c r="C1621" s="330" t="str">
        <v>Distributor</v>
      </c>
      <c r="D1621" s="330" t="str">
        <v>AMADEUS</v>
      </c>
      <c r="E1621" s="330" t="str">
        <v>11LMR3</v>
      </c>
      <c r="F1621" s="330" t="str">
        <v>OW</v>
      </c>
      <c r="G1621" s="330" t="str">
        <v>Outbound</v>
      </c>
      <c r="H1621" s="330" t="str">
        <v>4S6003</v>
      </c>
      <c r="I1621" s="331" t="str">
        <v>SSH-BRI</v>
      </c>
      <c r="J1621" s="884">
        <v>45780</v>
      </c>
      <c r="K1621" s="330">
        <v>1</v>
      </c>
      <c r="L1621" s="330">
        <v>1</v>
      </c>
      <c r="M1621" s="330">
        <v>130</v>
      </c>
      <c r="N1621" s="330">
        <v>39.03</v>
      </c>
      <c r="O1621" s="330">
        <v>40</v>
      </c>
      <c r="P1621" s="330">
        <v>209.03</v>
      </c>
      <c r="Q1621" s="330" t="str">
        <v>Confirmed</v>
      </c>
      <c r="R1621" s="330" t="str">
        <v>Closed Deal</v>
      </c>
      <c r="S1621" s="330" t="str">
        <v>SSH</v>
      </c>
      <c r="T1621" s="330" t="str">
        <v>BRI</v>
      </c>
      <c r="U1621" s="330" t="str">
        <v>BRI</v>
      </c>
      <c r="V1621" s="330">
        <v>6</v>
      </c>
      <c r="W1621" s="330">
        <v>38</v>
      </c>
      <c r="X1621" s="330" t="str">
        <v>E25-02B</v>
      </c>
      <c r="Y1621" s="330">
        <v>186</v>
      </c>
      <c r="Z1621" s="330">
        <v>181</v>
      </c>
      <c r="AA1621" s="330">
        <v>5</v>
      </c>
      <c r="AB1621" s="16" t="str">
        <v>E25</v>
      </c>
    </row>
    <row r="1622" spans="1:28" x14ac:dyDescent="0.35">
      <c r="A1622" s="331">
        <v>45742</v>
      </c>
      <c r="B1622" s="330" t="str">
        <v>EuroAirlines</v>
      </c>
      <c r="C1622" s="330" t="str">
        <v>Distributor</v>
      </c>
      <c r="D1622" s="330" t="str">
        <v>AMADEUS</v>
      </c>
      <c r="E1622" s="330" t="str">
        <v>11LMR3</v>
      </c>
      <c r="F1622" s="330" t="str">
        <v>OW</v>
      </c>
      <c r="G1622" s="330" t="str">
        <v>Outbound</v>
      </c>
      <c r="H1622" s="330" t="str">
        <v>4S6003</v>
      </c>
      <c r="I1622" s="331" t="str">
        <v>SSH-BRI</v>
      </c>
      <c r="J1622" s="884">
        <v>45780</v>
      </c>
      <c r="K1622" s="330">
        <v>1</v>
      </c>
      <c r="L1622" s="330">
        <v>1</v>
      </c>
      <c r="M1622" s="330">
        <v>130</v>
      </c>
      <c r="N1622" s="330">
        <v>39.03</v>
      </c>
      <c r="O1622" s="330">
        <v>40</v>
      </c>
      <c r="P1622" s="330">
        <v>209.03</v>
      </c>
      <c r="Q1622" s="330" t="str">
        <v>Confirmed</v>
      </c>
      <c r="R1622" s="330" t="str">
        <v>Closed Deal</v>
      </c>
      <c r="S1622" s="330" t="str">
        <v>SSH</v>
      </c>
      <c r="T1622" s="330" t="str">
        <v>BRI</v>
      </c>
      <c r="U1622" s="330" t="str">
        <v>BRI</v>
      </c>
      <c r="V1622" s="330">
        <v>6</v>
      </c>
      <c r="W1622" s="330">
        <v>38</v>
      </c>
      <c r="X1622" s="330" t="str">
        <v>E25-02B</v>
      </c>
      <c r="Y1622" s="330">
        <v>186</v>
      </c>
      <c r="Z1622" s="330">
        <v>181</v>
      </c>
      <c r="AA1622" s="330">
        <v>5</v>
      </c>
      <c r="AB1622" s="16" t="str">
        <v>E25</v>
      </c>
    </row>
    <row r="1623" spans="1:28" x14ac:dyDescent="0.35">
      <c r="A1623" s="331">
        <v>45742</v>
      </c>
      <c r="B1623" s="330" t="str">
        <v>EuroAirlines</v>
      </c>
      <c r="C1623" s="330" t="str">
        <v>Distributor</v>
      </c>
      <c r="D1623" s="330" t="str">
        <v>AMADEUS</v>
      </c>
      <c r="E1623" s="330" t="str">
        <v>11LMR3</v>
      </c>
      <c r="F1623" s="330" t="str">
        <v>OW</v>
      </c>
      <c r="G1623" s="330" t="str">
        <v>Outbound</v>
      </c>
      <c r="H1623" s="330" t="str">
        <v>4S6003</v>
      </c>
      <c r="I1623" s="331" t="str">
        <v>SSH-BRI</v>
      </c>
      <c r="J1623" s="884">
        <v>45780</v>
      </c>
      <c r="K1623" s="330">
        <v>1</v>
      </c>
      <c r="L1623" s="330">
        <v>1</v>
      </c>
      <c r="M1623" s="330">
        <v>130</v>
      </c>
      <c r="N1623" s="330">
        <v>39.03</v>
      </c>
      <c r="O1623" s="330">
        <v>40</v>
      </c>
      <c r="P1623" s="330">
        <v>209.03</v>
      </c>
      <c r="Q1623" s="330" t="str">
        <v>Confirmed</v>
      </c>
      <c r="R1623" s="330" t="str">
        <v>Closed Deal</v>
      </c>
      <c r="S1623" s="330" t="str">
        <v>SSH</v>
      </c>
      <c r="T1623" s="330" t="str">
        <v>BRI</v>
      </c>
      <c r="U1623" s="330" t="str">
        <v>BRI</v>
      </c>
      <c r="V1623" s="330">
        <v>6</v>
      </c>
      <c r="W1623" s="330">
        <v>38</v>
      </c>
      <c r="X1623" s="330" t="str">
        <v>E25-02B</v>
      </c>
      <c r="Y1623" s="330">
        <v>186</v>
      </c>
      <c r="Z1623" s="330">
        <v>181</v>
      </c>
      <c r="AA1623" s="330">
        <v>5</v>
      </c>
      <c r="AB1623" s="16" t="str">
        <v>E25</v>
      </c>
    </row>
    <row r="1624" spans="1:28" x14ac:dyDescent="0.35">
      <c r="A1624" s="331">
        <v>45742</v>
      </c>
      <c r="B1624" s="330" t="str">
        <v>EuroAirlines</v>
      </c>
      <c r="C1624" s="330" t="str">
        <v>Distributor</v>
      </c>
      <c r="D1624" s="330" t="str">
        <v>AMADEUS</v>
      </c>
      <c r="E1624" s="330" t="str">
        <v>11LMR8</v>
      </c>
      <c r="F1624" s="330" t="str">
        <v>OW</v>
      </c>
      <c r="G1624" s="330" t="str">
        <v>Outbound</v>
      </c>
      <c r="H1624" s="330" t="str">
        <v>4S6018</v>
      </c>
      <c r="I1624" s="331" t="str">
        <v>NAP-SSH</v>
      </c>
      <c r="J1624" s="884">
        <v>45772</v>
      </c>
      <c r="K1624" s="330">
        <v>1</v>
      </c>
      <c r="L1624" s="330">
        <v>1</v>
      </c>
      <c r="M1624" s="330">
        <v>100</v>
      </c>
      <c r="N1624" s="330">
        <v>34.04</v>
      </c>
      <c r="O1624" s="330">
        <v>40</v>
      </c>
      <c r="P1624" s="330">
        <v>174.04</v>
      </c>
      <c r="Q1624" s="330" t="str">
        <v>Confirmed</v>
      </c>
      <c r="R1624" s="330" t="str">
        <v>Closed Deal</v>
      </c>
      <c r="S1624" s="330" t="str">
        <v>NAP</v>
      </c>
      <c r="T1624" s="330" t="str">
        <v>SSH</v>
      </c>
      <c r="U1624" s="330" t="str">
        <v>NAP</v>
      </c>
      <c r="V1624" s="330">
        <v>5</v>
      </c>
      <c r="W1624" s="330">
        <v>30</v>
      </c>
      <c r="X1624" s="330" t="str">
        <v>E25-08</v>
      </c>
      <c r="Y1624" s="330">
        <v>186</v>
      </c>
      <c r="Z1624" s="330">
        <v>184</v>
      </c>
      <c r="AA1624" s="330">
        <v>2</v>
      </c>
      <c r="AB1624" s="16" t="str">
        <v>E25</v>
      </c>
    </row>
    <row r="1625" spans="1:28" x14ac:dyDescent="0.35">
      <c r="A1625" s="331">
        <v>45742</v>
      </c>
      <c r="B1625" s="330" t="str">
        <v>EuroAirlines</v>
      </c>
      <c r="C1625" s="330" t="str">
        <v>Distributor</v>
      </c>
      <c r="D1625" s="330" t="str">
        <v>AMADEUS</v>
      </c>
      <c r="E1625" s="330" t="str">
        <v>11LMR9</v>
      </c>
      <c r="F1625" s="330" t="str">
        <v>OW</v>
      </c>
      <c r="G1625" s="330" t="str">
        <v>Outbound</v>
      </c>
      <c r="H1625" s="330" t="str">
        <v>4S6017</v>
      </c>
      <c r="I1625" s="331" t="str">
        <v>SSH-NAP</v>
      </c>
      <c r="J1625" s="884">
        <v>45779</v>
      </c>
      <c r="K1625" s="330">
        <v>1</v>
      </c>
      <c r="L1625" s="330">
        <v>1</v>
      </c>
      <c r="M1625" s="330">
        <v>100</v>
      </c>
      <c r="N1625" s="330">
        <v>38.92</v>
      </c>
      <c r="O1625" s="330">
        <v>40</v>
      </c>
      <c r="P1625" s="330">
        <v>178.92</v>
      </c>
      <c r="Q1625" s="330" t="str">
        <v>Confirmed</v>
      </c>
      <c r="R1625" s="330" t="str">
        <v>Closed Deal</v>
      </c>
      <c r="S1625" s="330" t="str">
        <v>SSH</v>
      </c>
      <c r="T1625" s="330" t="str">
        <v>NAP</v>
      </c>
      <c r="U1625" s="330" t="str">
        <v>NAP</v>
      </c>
      <c r="V1625" s="330">
        <v>5</v>
      </c>
      <c r="W1625" s="330">
        <v>37</v>
      </c>
      <c r="X1625" s="330" t="str">
        <v>E25-08</v>
      </c>
      <c r="Y1625" s="330">
        <v>186</v>
      </c>
      <c r="Z1625" s="330">
        <v>189</v>
      </c>
      <c r="AA1625" s="330">
        <v>-3</v>
      </c>
      <c r="AB1625" s="16" t="str">
        <v>E25</v>
      </c>
    </row>
    <row r="1626" spans="1:28" x14ac:dyDescent="0.35">
      <c r="A1626" s="331">
        <v>45744</v>
      </c>
      <c r="B1626" s="330" t="str">
        <v>Nicolaus S.P.A</v>
      </c>
      <c r="C1626" s="330" t="str">
        <v>Tour Operator</v>
      </c>
      <c r="D1626" s="330" t="str">
        <v/>
      </c>
      <c r="E1626" s="330" t="str">
        <v/>
      </c>
      <c r="F1626" s="330" t="str">
        <v>RT</v>
      </c>
      <c r="G1626" s="330" t="str">
        <v>Outbound</v>
      </c>
      <c r="H1626" s="330" t="str">
        <v>4S6004</v>
      </c>
      <c r="I1626" s="331" t="str">
        <v>BRI-SSH</v>
      </c>
      <c r="J1626" s="884">
        <v>45836</v>
      </c>
      <c r="K1626" s="330">
        <v>30</v>
      </c>
      <c r="L1626" s="330">
        <v>30</v>
      </c>
      <c r="M1626" s="330">
        <v>180</v>
      </c>
      <c r="N1626" s="330">
        <v>0</v>
      </c>
      <c r="O1626" s="330">
        <v>0</v>
      </c>
      <c r="P1626" s="330">
        <v>5400</v>
      </c>
      <c r="Q1626" s="330" t="str">
        <v>Confirmed</v>
      </c>
      <c r="R1626" s="330" t="str">
        <v>Signed</v>
      </c>
      <c r="S1626" s="330" t="str">
        <v>BRI</v>
      </c>
      <c r="T1626" s="330" t="str">
        <v>SSH</v>
      </c>
      <c r="U1626" s="330" t="str">
        <v>BRI</v>
      </c>
      <c r="V1626" s="330">
        <v>6</v>
      </c>
      <c r="W1626" s="330">
        <v>92</v>
      </c>
      <c r="X1626" s="330" t="str">
        <v>S25-01</v>
      </c>
      <c r="Y1626" s="330">
        <v>186</v>
      </c>
      <c r="Z1626" s="330">
        <v>166</v>
      </c>
      <c r="AA1626" s="330">
        <v>20</v>
      </c>
      <c r="AB1626" s="16" t="str">
        <v>S25</v>
      </c>
    </row>
    <row r="1627" spans="1:28" x14ac:dyDescent="0.35">
      <c r="A1627" s="331">
        <v>45744</v>
      </c>
      <c r="B1627" s="330" t="str">
        <v>Nicolaus S.P.A</v>
      </c>
      <c r="C1627" s="330" t="str">
        <v>Tour Operator</v>
      </c>
      <c r="D1627" s="330" t="str">
        <v/>
      </c>
      <c r="E1627" s="330" t="str">
        <v/>
      </c>
      <c r="F1627" s="330" t="str">
        <v>RT</v>
      </c>
      <c r="G1627" s="330" t="str">
        <v>Inbound</v>
      </c>
      <c r="H1627" s="330" t="str">
        <v>4S6003</v>
      </c>
      <c r="I1627" s="331" t="str">
        <v>SSH-BRI</v>
      </c>
      <c r="J1627" s="884">
        <v>45843</v>
      </c>
      <c r="K1627" s="330">
        <v>30</v>
      </c>
      <c r="L1627" s="330">
        <v>30</v>
      </c>
      <c r="M1627" s="330">
        <v>180</v>
      </c>
      <c r="N1627" s="330">
        <v>0</v>
      </c>
      <c r="O1627" s="330">
        <v>0</v>
      </c>
      <c r="P1627" s="330">
        <v>5400</v>
      </c>
      <c r="Q1627" s="330" t="str">
        <v>Confirmed</v>
      </c>
      <c r="R1627" s="330" t="str">
        <v>Signed</v>
      </c>
      <c r="S1627" s="330" t="str">
        <v>SSH</v>
      </c>
      <c r="T1627" s="330" t="str">
        <v>BRI</v>
      </c>
      <c r="U1627" s="330" t="str">
        <v>BRI</v>
      </c>
      <c r="V1627" s="330">
        <v>6</v>
      </c>
      <c r="W1627" s="330">
        <v>99</v>
      </c>
      <c r="X1627" s="330" t="str">
        <v>S25-01</v>
      </c>
      <c r="Y1627" s="330">
        <v>186</v>
      </c>
      <c r="Z1627" s="330">
        <v>166</v>
      </c>
      <c r="AA1627" s="330">
        <v>20</v>
      </c>
      <c r="AB1627" s="16" t="str">
        <v>S25</v>
      </c>
    </row>
    <row r="1628" spans="1:28" x14ac:dyDescent="0.35">
      <c r="A1628" s="331">
        <v>45743</v>
      </c>
      <c r="B1628" s="330" t="str">
        <v>APG</v>
      </c>
      <c r="C1628" s="330" t="str">
        <v>Distributor</v>
      </c>
      <c r="D1628" s="330" t="str">
        <v/>
      </c>
      <c r="E1628" s="330" t="str">
        <v>12LSMJ</v>
      </c>
      <c r="F1628" s="330" t="str">
        <v>RT</v>
      </c>
      <c r="G1628" s="330" t="str">
        <v>Inbound</v>
      </c>
      <c r="H1628" s="330" t="str">
        <v>4S6003</v>
      </c>
      <c r="I1628" s="331" t="str">
        <v>SSH-BRI</v>
      </c>
      <c r="J1628" s="884">
        <v>45850</v>
      </c>
      <c r="K1628" s="330">
        <v>1</v>
      </c>
      <c r="L1628" s="330">
        <v>1</v>
      </c>
      <c r="M1628" s="330">
        <v>130</v>
      </c>
      <c r="N1628" s="330">
        <v>31.75</v>
      </c>
      <c r="O1628" s="330">
        <v>30</v>
      </c>
      <c r="P1628" s="330">
        <v>191.75</v>
      </c>
      <c r="Q1628" s="330" t="str">
        <v>Confirmed</v>
      </c>
      <c r="R1628" s="330" t="str">
        <v>Closed Deal</v>
      </c>
      <c r="S1628" s="330" t="str">
        <v>SSH</v>
      </c>
      <c r="T1628" s="330" t="str">
        <v>BRI</v>
      </c>
      <c r="U1628" s="330" t="str">
        <v>BRI</v>
      </c>
      <c r="V1628" s="330">
        <v>6</v>
      </c>
      <c r="W1628" s="330">
        <v>107</v>
      </c>
      <c r="X1628" s="330" t="str">
        <v>S25-01</v>
      </c>
      <c r="Y1628" s="330">
        <v>186</v>
      </c>
      <c r="Z1628" s="330">
        <v>112</v>
      </c>
      <c r="AA1628" s="330">
        <v>74</v>
      </c>
      <c r="AB1628" s="16" t="str">
        <v>S25</v>
      </c>
    </row>
    <row r="1629" spans="1:28" x14ac:dyDescent="0.35">
      <c r="A1629" s="331">
        <v>45743</v>
      </c>
      <c r="B1629" s="330" t="str">
        <v>APG</v>
      </c>
      <c r="C1629" s="330" t="str">
        <v>Distributor</v>
      </c>
      <c r="D1629" s="330" t="str">
        <v/>
      </c>
      <c r="E1629" s="330" t="str">
        <v>12LSMJ</v>
      </c>
      <c r="F1629" s="330" t="str">
        <v>RT</v>
      </c>
      <c r="G1629" s="330" t="str">
        <v>Outbound</v>
      </c>
      <c r="H1629" s="330" t="str">
        <v>4S6004</v>
      </c>
      <c r="I1629" s="331" t="str">
        <v>BRI-SSH</v>
      </c>
      <c r="J1629" s="884">
        <v>45843</v>
      </c>
      <c r="K1629" s="330">
        <v>1</v>
      </c>
      <c r="L1629" s="330">
        <v>1</v>
      </c>
      <c r="M1629" s="330">
        <v>130</v>
      </c>
      <c r="N1629" s="330">
        <v>17.13</v>
      </c>
      <c r="O1629" s="330">
        <v>30</v>
      </c>
      <c r="P1629" s="330">
        <v>177.13</v>
      </c>
      <c r="Q1629" s="330" t="str">
        <v>Confirmed</v>
      </c>
      <c r="R1629" s="330" t="str">
        <v>Closed Deal</v>
      </c>
      <c r="S1629" s="330" t="str">
        <v>BRI</v>
      </c>
      <c r="T1629" s="330" t="str">
        <v>SSH</v>
      </c>
      <c r="U1629" s="330" t="str">
        <v>BRI</v>
      </c>
      <c r="V1629" s="330">
        <v>6</v>
      </c>
      <c r="W1629" s="330">
        <v>100</v>
      </c>
      <c r="X1629" s="330" t="str">
        <v>S25-01</v>
      </c>
      <c r="Y1629" s="330">
        <v>186</v>
      </c>
      <c r="Z1629" s="330">
        <v>107</v>
      </c>
      <c r="AA1629" s="330">
        <v>79</v>
      </c>
      <c r="AB1629" s="16" t="str">
        <v>S25</v>
      </c>
    </row>
    <row r="1630" spans="1:28" x14ac:dyDescent="0.35">
      <c r="A1630" s="331">
        <v>45743</v>
      </c>
      <c r="B1630" s="330" t="str">
        <v>APG</v>
      </c>
      <c r="C1630" s="330" t="str">
        <v>Distributor</v>
      </c>
      <c r="D1630" s="330" t="str">
        <v/>
      </c>
      <c r="E1630" s="330" t="str">
        <v>12LSMJ</v>
      </c>
      <c r="F1630" s="330" t="str">
        <v>RT</v>
      </c>
      <c r="G1630" s="330" t="str">
        <v>Inbound</v>
      </c>
      <c r="H1630" s="330" t="str">
        <v>4S6003</v>
      </c>
      <c r="I1630" s="331" t="str">
        <v>SSH-BRI</v>
      </c>
      <c r="J1630" s="884">
        <v>45850</v>
      </c>
      <c r="K1630" s="330">
        <v>1</v>
      </c>
      <c r="L1630" s="330">
        <v>1</v>
      </c>
      <c r="M1630" s="330">
        <v>170</v>
      </c>
      <c r="N1630" s="330">
        <v>31.75</v>
      </c>
      <c r="O1630" s="330">
        <v>30</v>
      </c>
      <c r="P1630" s="330">
        <v>231.75</v>
      </c>
      <c r="Q1630" s="330" t="str">
        <v>Confirmed</v>
      </c>
      <c r="R1630" s="330" t="str">
        <v>Closed Deal</v>
      </c>
      <c r="S1630" s="330" t="str">
        <v>SSH</v>
      </c>
      <c r="T1630" s="330" t="str">
        <v>BRI</v>
      </c>
      <c r="U1630" s="330" t="str">
        <v>BRI</v>
      </c>
      <c r="V1630" s="330">
        <v>6</v>
      </c>
      <c r="W1630" s="330">
        <v>107</v>
      </c>
      <c r="X1630" s="330" t="str">
        <v>S25-01</v>
      </c>
      <c r="Y1630" s="330">
        <v>186</v>
      </c>
      <c r="Z1630" s="330">
        <v>112</v>
      </c>
      <c r="AA1630" s="330">
        <v>74</v>
      </c>
      <c r="AB1630" s="16" t="str">
        <v>S25</v>
      </c>
    </row>
    <row r="1631" spans="1:28" x14ac:dyDescent="0.35">
      <c r="A1631" s="331">
        <v>45743</v>
      </c>
      <c r="B1631" s="330" t="str">
        <v>APG</v>
      </c>
      <c r="C1631" s="330" t="str">
        <v>Distributor</v>
      </c>
      <c r="D1631" s="330" t="str">
        <v/>
      </c>
      <c r="E1631" s="330" t="str">
        <v>12LSMJ</v>
      </c>
      <c r="F1631" s="330" t="str">
        <v>RT</v>
      </c>
      <c r="G1631" s="330" t="str">
        <v>Outbound</v>
      </c>
      <c r="H1631" s="330" t="str">
        <v>4S6004</v>
      </c>
      <c r="I1631" s="331" t="str">
        <v>BRI-SSH</v>
      </c>
      <c r="J1631" s="884">
        <v>45843</v>
      </c>
      <c r="K1631" s="330">
        <v>1</v>
      </c>
      <c r="L1631" s="330">
        <v>1</v>
      </c>
      <c r="M1631" s="330">
        <v>170</v>
      </c>
      <c r="N1631" s="330">
        <v>22.38</v>
      </c>
      <c r="O1631" s="330">
        <v>30</v>
      </c>
      <c r="P1631" s="330">
        <v>222.38</v>
      </c>
      <c r="Q1631" s="330" t="str">
        <v>Confirmed</v>
      </c>
      <c r="R1631" s="330" t="str">
        <v>Closed Deal</v>
      </c>
      <c r="S1631" s="330" t="str">
        <v>BRI</v>
      </c>
      <c r="T1631" s="330" t="str">
        <v>SSH</v>
      </c>
      <c r="U1631" s="330" t="str">
        <v>BRI</v>
      </c>
      <c r="V1631" s="330">
        <v>6</v>
      </c>
      <c r="W1631" s="330">
        <v>100</v>
      </c>
      <c r="X1631" s="330" t="str">
        <v>S25-01</v>
      </c>
      <c r="Y1631" s="330">
        <v>186</v>
      </c>
      <c r="Z1631" s="330">
        <v>107</v>
      </c>
      <c r="AA1631" s="330">
        <v>79</v>
      </c>
      <c r="AB1631" s="16" t="str">
        <v>S25</v>
      </c>
    </row>
    <row r="1632" spans="1:28" x14ac:dyDescent="0.35">
      <c r="A1632" s="331">
        <v>45743</v>
      </c>
      <c r="B1632" s="330" t="str">
        <v>APG</v>
      </c>
      <c r="C1632" s="330" t="str">
        <v>Distributor</v>
      </c>
      <c r="D1632" s="330" t="str">
        <v/>
      </c>
      <c r="E1632" s="330" t="str">
        <v>12LSMJ</v>
      </c>
      <c r="F1632" s="330" t="str">
        <v>RT</v>
      </c>
      <c r="G1632" s="330" t="str">
        <v>Inbound</v>
      </c>
      <c r="H1632" s="330" t="str">
        <v>4S6003</v>
      </c>
      <c r="I1632" s="331" t="str">
        <v>SSH-BRI</v>
      </c>
      <c r="J1632" s="884">
        <v>45850</v>
      </c>
      <c r="K1632" s="330">
        <v>1</v>
      </c>
      <c r="L1632" s="330">
        <v>1</v>
      </c>
      <c r="M1632" s="330">
        <v>170</v>
      </c>
      <c r="N1632" s="330">
        <v>31.75</v>
      </c>
      <c r="O1632" s="330">
        <v>30</v>
      </c>
      <c r="P1632" s="330">
        <v>231.75</v>
      </c>
      <c r="Q1632" s="330" t="str">
        <v>Confirmed</v>
      </c>
      <c r="R1632" s="330" t="str">
        <v>Closed Deal</v>
      </c>
      <c r="S1632" s="330" t="str">
        <v>SSH</v>
      </c>
      <c r="T1632" s="330" t="str">
        <v>BRI</v>
      </c>
      <c r="U1632" s="330" t="str">
        <v>BRI</v>
      </c>
      <c r="V1632" s="330">
        <v>6</v>
      </c>
      <c r="W1632" s="330">
        <v>107</v>
      </c>
      <c r="X1632" s="330" t="str">
        <v>S25-01</v>
      </c>
      <c r="Y1632" s="330">
        <v>186</v>
      </c>
      <c r="Z1632" s="330">
        <v>112</v>
      </c>
      <c r="AA1632" s="330">
        <v>74</v>
      </c>
      <c r="AB1632" s="16" t="str">
        <v>S25</v>
      </c>
    </row>
    <row r="1633" spans="1:28" x14ac:dyDescent="0.35">
      <c r="A1633" s="331">
        <v>45743</v>
      </c>
      <c r="B1633" s="330" t="str">
        <v>APG</v>
      </c>
      <c r="C1633" s="330" t="str">
        <v>Distributor</v>
      </c>
      <c r="D1633" s="330" t="str">
        <v/>
      </c>
      <c r="E1633" s="330" t="str">
        <v>12LSMJ</v>
      </c>
      <c r="F1633" s="330" t="str">
        <v>RT</v>
      </c>
      <c r="G1633" s="330" t="str">
        <v>Outbound</v>
      </c>
      <c r="H1633" s="330" t="str">
        <v>4S6004</v>
      </c>
      <c r="I1633" s="331" t="str">
        <v>BRI-SSH</v>
      </c>
      <c r="J1633" s="884">
        <v>45843</v>
      </c>
      <c r="K1633" s="330">
        <v>1</v>
      </c>
      <c r="L1633" s="330">
        <v>1</v>
      </c>
      <c r="M1633" s="330">
        <v>170</v>
      </c>
      <c r="N1633" s="330">
        <v>22.38</v>
      </c>
      <c r="O1633" s="330">
        <v>30</v>
      </c>
      <c r="P1633" s="330">
        <v>222.38</v>
      </c>
      <c r="Q1633" s="330" t="str">
        <v>Confirmed</v>
      </c>
      <c r="R1633" s="330" t="str">
        <v>Closed Deal</v>
      </c>
      <c r="S1633" s="330" t="str">
        <v>BRI</v>
      </c>
      <c r="T1633" s="330" t="str">
        <v>SSH</v>
      </c>
      <c r="U1633" s="330" t="str">
        <v>BRI</v>
      </c>
      <c r="V1633" s="330">
        <v>6</v>
      </c>
      <c r="W1633" s="330">
        <v>100</v>
      </c>
      <c r="X1633" s="330" t="str">
        <v>S25-01</v>
      </c>
      <c r="Y1633" s="330">
        <v>186</v>
      </c>
      <c r="Z1633" s="330">
        <v>107</v>
      </c>
      <c r="AA1633" s="330">
        <v>79</v>
      </c>
      <c r="AB1633" s="16" t="str">
        <v>S25</v>
      </c>
    </row>
    <row r="1634" spans="1:28" x14ac:dyDescent="0.35">
      <c r="A1634" s="331">
        <v>45744</v>
      </c>
      <c r="B1634" s="330" t="str">
        <v>Atelier Vacanze SRL</v>
      </c>
      <c r="C1634" s="330" t="str">
        <v>Tour Operator</v>
      </c>
      <c r="D1634" s="330" t="str">
        <v/>
      </c>
      <c r="E1634" s="330" t="str">
        <v/>
      </c>
      <c r="F1634" s="330" t="str">
        <v>RT</v>
      </c>
      <c r="G1634" s="330" t="str">
        <v>Outbound</v>
      </c>
      <c r="H1634" s="330" t="str">
        <v>NE5127</v>
      </c>
      <c r="I1634" s="331" t="str">
        <v>BRI-SSH</v>
      </c>
      <c r="J1634" s="884">
        <v>45870</v>
      </c>
      <c r="K1634" s="330">
        <v>10</v>
      </c>
      <c r="L1634" s="330">
        <v>10</v>
      </c>
      <c r="M1634" s="330">
        <v>210</v>
      </c>
      <c r="N1634" s="330">
        <v>0</v>
      </c>
      <c r="O1634" s="330">
        <v>0</v>
      </c>
      <c r="P1634" s="330">
        <v>2100</v>
      </c>
      <c r="Q1634" s="330" t="str">
        <v>Confirmed</v>
      </c>
      <c r="R1634" s="330" t="str">
        <v>Countersigned</v>
      </c>
      <c r="S1634" s="330" t="str">
        <v>BRI</v>
      </c>
      <c r="T1634" s="330" t="str">
        <v>SSH</v>
      </c>
      <c r="U1634" s="330" t="str">
        <v>BRI</v>
      </c>
      <c r="V1634" s="330">
        <v>5</v>
      </c>
      <c r="W1634" s="330">
        <v>126</v>
      </c>
      <c r="X1634" s="330" t="str">
        <v>S25-03</v>
      </c>
      <c r="Y1634" s="330">
        <v>179</v>
      </c>
      <c r="Z1634" s="330">
        <v>85</v>
      </c>
      <c r="AA1634" s="330">
        <v>94</v>
      </c>
      <c r="AB1634" s="16" t="str">
        <v>S25</v>
      </c>
    </row>
    <row r="1635" spans="1:28" x14ac:dyDescent="0.35">
      <c r="A1635" s="331">
        <v>45744</v>
      </c>
      <c r="B1635" s="330" t="str">
        <v>Atelier Vacanze SRL</v>
      </c>
      <c r="C1635" s="330" t="str">
        <v>Tour Operator</v>
      </c>
      <c r="D1635" s="330" t="str">
        <v/>
      </c>
      <c r="E1635" s="330" t="str">
        <v/>
      </c>
      <c r="F1635" s="330" t="str">
        <v>RT</v>
      </c>
      <c r="G1635" s="330" t="str">
        <v>Outbound</v>
      </c>
      <c r="H1635" s="330" t="str">
        <v>NE5127</v>
      </c>
      <c r="I1635" s="331" t="str">
        <v>BRI-SSH</v>
      </c>
      <c r="J1635" s="884">
        <v>45877</v>
      </c>
      <c r="K1635" s="330">
        <v>20</v>
      </c>
      <c r="L1635" s="330">
        <v>20</v>
      </c>
      <c r="M1635" s="330">
        <v>210</v>
      </c>
      <c r="N1635" s="330">
        <v>0</v>
      </c>
      <c r="O1635" s="330">
        <v>0</v>
      </c>
      <c r="P1635" s="330">
        <v>4200</v>
      </c>
      <c r="Q1635" s="330" t="str">
        <v>Confirmed</v>
      </c>
      <c r="R1635" s="330" t="str">
        <v>Countersigned</v>
      </c>
      <c r="S1635" s="330" t="str">
        <v>BRI</v>
      </c>
      <c r="T1635" s="330" t="str">
        <v>SSH</v>
      </c>
      <c r="U1635" s="330" t="str">
        <v>BRI</v>
      </c>
      <c r="V1635" s="330">
        <v>5</v>
      </c>
      <c r="W1635" s="330">
        <v>133</v>
      </c>
      <c r="X1635" s="330" t="str">
        <v>S25-03</v>
      </c>
      <c r="Y1635" s="330">
        <v>179</v>
      </c>
      <c r="Z1635" s="330">
        <v>175</v>
      </c>
      <c r="AA1635" s="330">
        <v>4</v>
      </c>
      <c r="AB1635" s="16" t="str">
        <v>S25</v>
      </c>
    </row>
    <row r="1636" spans="1:28" x14ac:dyDescent="0.35">
      <c r="A1636" s="331">
        <v>45744</v>
      </c>
      <c r="B1636" s="330" t="str">
        <v>Atelier Vacanze SRL</v>
      </c>
      <c r="C1636" s="330" t="str">
        <v>Tour Operator</v>
      </c>
      <c r="D1636" s="330" t="str">
        <v/>
      </c>
      <c r="E1636" s="330" t="str">
        <v/>
      </c>
      <c r="F1636" s="330" t="str">
        <v>RT</v>
      </c>
      <c r="G1636" s="330" t="str">
        <v>Outbound</v>
      </c>
      <c r="H1636" s="330" t="str">
        <v>NE5127</v>
      </c>
      <c r="I1636" s="331" t="str">
        <v>BRI-SSH</v>
      </c>
      <c r="J1636" s="884">
        <v>45884</v>
      </c>
      <c r="K1636" s="330">
        <v>20</v>
      </c>
      <c r="L1636" s="330">
        <v>20</v>
      </c>
      <c r="M1636" s="330">
        <v>210</v>
      </c>
      <c r="N1636" s="330">
        <v>0</v>
      </c>
      <c r="O1636" s="330">
        <v>0</v>
      </c>
      <c r="P1636" s="330">
        <v>4200</v>
      </c>
      <c r="Q1636" s="330" t="str">
        <v>Confirmed</v>
      </c>
      <c r="R1636" s="330" t="str">
        <v>Countersigned</v>
      </c>
      <c r="S1636" s="330" t="str">
        <v>BRI</v>
      </c>
      <c r="T1636" s="330" t="str">
        <v>SSH</v>
      </c>
      <c r="U1636" s="330" t="str">
        <v>BRI</v>
      </c>
      <c r="V1636" s="330">
        <v>5</v>
      </c>
      <c r="W1636" s="330">
        <v>140</v>
      </c>
      <c r="X1636" s="330" t="str">
        <v>S25-03</v>
      </c>
      <c r="Y1636" s="330">
        <v>179</v>
      </c>
      <c r="Z1636" s="330">
        <v>176</v>
      </c>
      <c r="AA1636" s="330">
        <v>3</v>
      </c>
      <c r="AB1636" s="16" t="str">
        <v>S25</v>
      </c>
    </row>
    <row r="1637" spans="1:28" x14ac:dyDescent="0.35">
      <c r="A1637" s="331">
        <v>45744</v>
      </c>
      <c r="B1637" s="330" t="str">
        <v>Atelier Vacanze SRL</v>
      </c>
      <c r="C1637" s="330" t="str">
        <v>Tour Operator</v>
      </c>
      <c r="D1637" s="330" t="str">
        <v/>
      </c>
      <c r="E1637" s="330" t="str">
        <v/>
      </c>
      <c r="F1637" s="330" t="str">
        <v>RT</v>
      </c>
      <c r="G1637" s="330" t="str">
        <v>Outbound</v>
      </c>
      <c r="H1637" s="330" t="str">
        <v>NE5127</v>
      </c>
      <c r="I1637" s="331" t="str">
        <v>BRI-SSH</v>
      </c>
      <c r="J1637" s="884">
        <v>45891</v>
      </c>
      <c r="K1637" s="330">
        <v>20</v>
      </c>
      <c r="L1637" s="330">
        <v>20</v>
      </c>
      <c r="M1637" s="330">
        <v>210</v>
      </c>
      <c r="N1637" s="330">
        <v>0</v>
      </c>
      <c r="O1637" s="330">
        <v>0</v>
      </c>
      <c r="P1637" s="330">
        <v>4200</v>
      </c>
      <c r="Q1637" s="330" t="str">
        <v>Confirmed</v>
      </c>
      <c r="R1637" s="330" t="str">
        <v>Countersigned</v>
      </c>
      <c r="S1637" s="330" t="str">
        <v>BRI</v>
      </c>
      <c r="T1637" s="330" t="str">
        <v>SSH</v>
      </c>
      <c r="U1637" s="330" t="str">
        <v>BRI</v>
      </c>
      <c r="V1637" s="330">
        <v>5</v>
      </c>
      <c r="W1637" s="330">
        <v>147</v>
      </c>
      <c r="X1637" s="330" t="str">
        <v>S25-03</v>
      </c>
      <c r="Y1637" s="330">
        <v>179</v>
      </c>
      <c r="Z1637" s="330">
        <v>175</v>
      </c>
      <c r="AA1637" s="330">
        <v>4</v>
      </c>
      <c r="AB1637" s="16" t="str">
        <v>S25</v>
      </c>
    </row>
    <row r="1638" spans="1:28" x14ac:dyDescent="0.35">
      <c r="A1638" s="331">
        <v>45744</v>
      </c>
      <c r="B1638" s="330" t="str">
        <v>Atelier Vacanze SRL</v>
      </c>
      <c r="C1638" s="330" t="str">
        <v>Tour Operator</v>
      </c>
      <c r="D1638" s="330" t="str">
        <v/>
      </c>
      <c r="E1638" s="330" t="str">
        <v/>
      </c>
      <c r="F1638" s="330" t="str">
        <v>RT</v>
      </c>
      <c r="G1638" s="330" t="str">
        <v>Outbound</v>
      </c>
      <c r="H1638" s="330" t="str">
        <v>NE5127</v>
      </c>
      <c r="I1638" s="331" t="str">
        <v>BRI-SSH</v>
      </c>
      <c r="J1638" s="884">
        <v>45898</v>
      </c>
      <c r="K1638" s="330">
        <v>10</v>
      </c>
      <c r="L1638" s="330">
        <v>10</v>
      </c>
      <c r="M1638" s="330">
        <v>210</v>
      </c>
      <c r="N1638" s="330">
        <v>0</v>
      </c>
      <c r="O1638" s="330">
        <v>0</v>
      </c>
      <c r="P1638" s="330">
        <v>2100</v>
      </c>
      <c r="Q1638" s="330" t="str">
        <v>Confirmed</v>
      </c>
      <c r="R1638" s="330" t="str">
        <v>Countersigned</v>
      </c>
      <c r="S1638" s="330" t="str">
        <v>BRI</v>
      </c>
      <c r="T1638" s="330" t="str">
        <v>SSH</v>
      </c>
      <c r="U1638" s="330" t="str">
        <v>BRI</v>
      </c>
      <c r="V1638" s="330">
        <v>5</v>
      </c>
      <c r="W1638" s="330">
        <v>154</v>
      </c>
      <c r="X1638" s="330" t="str">
        <v>S25-03</v>
      </c>
      <c r="Y1638" s="330">
        <v>179</v>
      </c>
      <c r="Z1638" s="330">
        <v>165</v>
      </c>
      <c r="AA1638" s="330">
        <v>14</v>
      </c>
      <c r="AB1638" s="16" t="str">
        <v>S25</v>
      </c>
    </row>
    <row r="1639" spans="1:28" x14ac:dyDescent="0.35">
      <c r="A1639" s="331">
        <v>45744</v>
      </c>
      <c r="B1639" s="330" t="str">
        <v>Atelier Vacanze SRL</v>
      </c>
      <c r="C1639" s="330" t="str">
        <v>Tour Operator</v>
      </c>
      <c r="D1639" s="330" t="str">
        <v/>
      </c>
      <c r="E1639" s="330" t="str">
        <v/>
      </c>
      <c r="F1639" s="330" t="str">
        <v>RT</v>
      </c>
      <c r="G1639" s="330" t="str">
        <v>Inbound</v>
      </c>
      <c r="H1639" s="330" t="str">
        <v>NE5126</v>
      </c>
      <c r="I1639" s="331" t="str">
        <v>SSH-BRI</v>
      </c>
      <c r="J1639" s="884">
        <v>45877</v>
      </c>
      <c r="K1639" s="330">
        <v>10</v>
      </c>
      <c r="L1639" s="330">
        <v>10</v>
      </c>
      <c r="M1639" s="330">
        <v>210</v>
      </c>
      <c r="N1639" s="330">
        <v>0</v>
      </c>
      <c r="O1639" s="330">
        <v>0</v>
      </c>
      <c r="P1639" s="330">
        <v>2100</v>
      </c>
      <c r="Q1639" s="330" t="str">
        <v>Confirmed</v>
      </c>
      <c r="R1639" s="330" t="str">
        <v>Countersigned</v>
      </c>
      <c r="S1639" s="330" t="str">
        <v>SSH</v>
      </c>
      <c r="T1639" s="330" t="str">
        <v>BRI</v>
      </c>
      <c r="U1639" s="330" t="str">
        <v>BRI</v>
      </c>
      <c r="V1639" s="330">
        <v>5</v>
      </c>
      <c r="W1639" s="330">
        <v>133</v>
      </c>
      <c r="X1639" s="330" t="str">
        <v>S25-03</v>
      </c>
      <c r="Y1639" s="330">
        <v>179</v>
      </c>
      <c r="Z1639" s="330">
        <v>85</v>
      </c>
      <c r="AA1639" s="330">
        <v>94</v>
      </c>
      <c r="AB1639" s="16" t="str">
        <v>S25</v>
      </c>
    </row>
    <row r="1640" spans="1:28" x14ac:dyDescent="0.35">
      <c r="A1640" s="331">
        <v>45744</v>
      </c>
      <c r="B1640" s="330" t="str">
        <v>Atelier Vacanze SRL</v>
      </c>
      <c r="C1640" s="330" t="str">
        <v>Tour Operator</v>
      </c>
      <c r="D1640" s="330" t="str">
        <v/>
      </c>
      <c r="E1640" s="330" t="str">
        <v/>
      </c>
      <c r="F1640" s="330" t="str">
        <v>RT</v>
      </c>
      <c r="G1640" s="330" t="str">
        <v>Inbound</v>
      </c>
      <c r="H1640" s="330" t="str">
        <v>NE5126</v>
      </c>
      <c r="I1640" s="331" t="str">
        <v>SSH-BRI</v>
      </c>
      <c r="J1640" s="884">
        <v>45884</v>
      </c>
      <c r="K1640" s="330">
        <v>20</v>
      </c>
      <c r="L1640" s="330">
        <v>20</v>
      </c>
      <c r="M1640" s="330">
        <v>210</v>
      </c>
      <c r="N1640" s="330">
        <v>0</v>
      </c>
      <c r="O1640" s="330">
        <v>0</v>
      </c>
      <c r="P1640" s="330">
        <v>4200</v>
      </c>
      <c r="Q1640" s="330" t="str">
        <v>Confirmed</v>
      </c>
      <c r="R1640" s="330" t="str">
        <v>Countersigned</v>
      </c>
      <c r="S1640" s="330" t="str">
        <v>SSH</v>
      </c>
      <c r="T1640" s="330" t="str">
        <v>BRI</v>
      </c>
      <c r="U1640" s="330" t="str">
        <v>BRI</v>
      </c>
      <c r="V1640" s="330">
        <v>5</v>
      </c>
      <c r="W1640" s="330">
        <v>140</v>
      </c>
      <c r="X1640" s="330" t="str">
        <v>S25-03</v>
      </c>
      <c r="Y1640" s="330">
        <v>179</v>
      </c>
      <c r="Z1640" s="330">
        <v>175</v>
      </c>
      <c r="AA1640" s="330">
        <v>4</v>
      </c>
      <c r="AB1640" s="16" t="str">
        <v>S25</v>
      </c>
    </row>
    <row r="1641" spans="1:28" x14ac:dyDescent="0.35">
      <c r="A1641" s="331">
        <v>45744</v>
      </c>
      <c r="B1641" s="330" t="str">
        <v>Atelier Vacanze SRL</v>
      </c>
      <c r="C1641" s="330" t="str">
        <v>Tour Operator</v>
      </c>
      <c r="D1641" s="330" t="str">
        <v/>
      </c>
      <c r="E1641" s="330" t="str">
        <v/>
      </c>
      <c r="F1641" s="330" t="str">
        <v>RT</v>
      </c>
      <c r="G1641" s="330" t="str">
        <v>Inbound</v>
      </c>
      <c r="H1641" s="330" t="str">
        <v>NE5126</v>
      </c>
      <c r="I1641" s="331" t="str">
        <v>SSH-BRI</v>
      </c>
      <c r="J1641" s="884">
        <v>45891</v>
      </c>
      <c r="K1641" s="330">
        <v>20</v>
      </c>
      <c r="L1641" s="330">
        <v>20</v>
      </c>
      <c r="M1641" s="330">
        <v>210</v>
      </c>
      <c r="N1641" s="330">
        <v>0</v>
      </c>
      <c r="O1641" s="330">
        <v>0</v>
      </c>
      <c r="P1641" s="330">
        <v>4200</v>
      </c>
      <c r="Q1641" s="330" t="str">
        <v>Confirmed</v>
      </c>
      <c r="R1641" s="330" t="str">
        <v>Countersigned</v>
      </c>
      <c r="S1641" s="330" t="str">
        <v>SSH</v>
      </c>
      <c r="T1641" s="330" t="str">
        <v>BRI</v>
      </c>
      <c r="U1641" s="330" t="str">
        <v>BRI</v>
      </c>
      <c r="V1641" s="330">
        <v>5</v>
      </c>
      <c r="W1641" s="330">
        <v>147</v>
      </c>
      <c r="X1641" s="330" t="str">
        <v>S25-03</v>
      </c>
      <c r="Y1641" s="330">
        <v>179</v>
      </c>
      <c r="Z1641" s="330">
        <v>176</v>
      </c>
      <c r="AA1641" s="330">
        <v>3</v>
      </c>
      <c r="AB1641" s="16" t="str">
        <v>S25</v>
      </c>
    </row>
    <row r="1642" spans="1:28" x14ac:dyDescent="0.35">
      <c r="A1642" s="331">
        <v>45744</v>
      </c>
      <c r="B1642" s="330" t="str">
        <v>Atelier Vacanze SRL</v>
      </c>
      <c r="C1642" s="330" t="str">
        <v>Tour Operator</v>
      </c>
      <c r="D1642" s="330" t="str">
        <v/>
      </c>
      <c r="E1642" s="330" t="str">
        <v/>
      </c>
      <c r="F1642" s="330" t="str">
        <v>RT</v>
      </c>
      <c r="G1642" s="330" t="str">
        <v>Inbound</v>
      </c>
      <c r="H1642" s="330" t="str">
        <v>NE5126</v>
      </c>
      <c r="I1642" s="331" t="str">
        <v>SSH-BRI</v>
      </c>
      <c r="J1642" s="884">
        <v>45898</v>
      </c>
      <c r="K1642" s="330">
        <v>20</v>
      </c>
      <c r="L1642" s="330">
        <v>20</v>
      </c>
      <c r="M1642" s="330">
        <v>210</v>
      </c>
      <c r="N1642" s="330">
        <v>0</v>
      </c>
      <c r="O1642" s="330">
        <v>0</v>
      </c>
      <c r="P1642" s="330">
        <v>4200</v>
      </c>
      <c r="Q1642" s="330" t="str">
        <v>Confirmed</v>
      </c>
      <c r="R1642" s="330" t="str">
        <v>Countersigned</v>
      </c>
      <c r="S1642" s="330" t="str">
        <v>SSH</v>
      </c>
      <c r="T1642" s="330" t="str">
        <v>BRI</v>
      </c>
      <c r="U1642" s="330" t="str">
        <v>BRI</v>
      </c>
      <c r="V1642" s="330">
        <v>5</v>
      </c>
      <c r="W1642" s="330">
        <v>154</v>
      </c>
      <c r="X1642" s="330" t="str">
        <v>S25-03</v>
      </c>
      <c r="Y1642" s="330">
        <v>179</v>
      </c>
      <c r="Z1642" s="330">
        <v>175</v>
      </c>
      <c r="AA1642" s="330">
        <v>4</v>
      </c>
      <c r="AB1642" s="16" t="str">
        <v>S25</v>
      </c>
    </row>
    <row r="1643" spans="1:28" x14ac:dyDescent="0.35">
      <c r="A1643" s="331">
        <v>45744</v>
      </c>
      <c r="B1643" s="330" t="str">
        <v>Atelier Vacanze SRL</v>
      </c>
      <c r="C1643" s="330" t="str">
        <v>Tour Operator</v>
      </c>
      <c r="D1643" s="330" t="str">
        <v/>
      </c>
      <c r="E1643" s="330" t="str">
        <v/>
      </c>
      <c r="F1643" s="330" t="str">
        <v>RT</v>
      </c>
      <c r="G1643" s="330" t="str">
        <v>Inbound</v>
      </c>
      <c r="H1643" s="330" t="str">
        <v>NE5126</v>
      </c>
      <c r="I1643" s="331" t="str">
        <v>SSH-BRI</v>
      </c>
      <c r="J1643" s="884">
        <v>45905</v>
      </c>
      <c r="K1643" s="330">
        <v>10</v>
      </c>
      <c r="L1643" s="330">
        <v>10</v>
      </c>
      <c r="M1643" s="330">
        <v>210</v>
      </c>
      <c r="N1643" s="330">
        <v>0</v>
      </c>
      <c r="O1643" s="330">
        <v>0</v>
      </c>
      <c r="P1643" s="330">
        <v>2100</v>
      </c>
      <c r="Q1643" s="330" t="str">
        <v>Confirmed</v>
      </c>
      <c r="R1643" s="330" t="str">
        <v>Countersigned</v>
      </c>
      <c r="S1643" s="330" t="str">
        <v>SSH</v>
      </c>
      <c r="T1643" s="330" t="str">
        <v>BRI</v>
      </c>
      <c r="U1643" s="330" t="str">
        <v>BRI</v>
      </c>
      <c r="V1643" s="330">
        <v>5</v>
      </c>
      <c r="W1643" s="330">
        <v>161</v>
      </c>
      <c r="X1643" s="330" t="str">
        <v>S25-03</v>
      </c>
      <c r="Y1643" s="330">
        <v>179</v>
      </c>
      <c r="Z1643" s="330">
        <v>165</v>
      </c>
      <c r="AA1643" s="330">
        <v>14</v>
      </c>
      <c r="AB1643" s="16" t="str">
        <v>S25</v>
      </c>
    </row>
    <row r="1644" spans="1:28" x14ac:dyDescent="0.35">
      <c r="A1644" s="331">
        <v>45744</v>
      </c>
      <c r="B1644" s="330" t="str">
        <v>Genius</v>
      </c>
      <c r="C1644" s="330" t="str">
        <v>Distributor</v>
      </c>
      <c r="D1644" s="330" t="str">
        <v/>
      </c>
      <c r="E1644" s="330" t="str">
        <v/>
      </c>
      <c r="F1644" s="330" t="str">
        <v>OW</v>
      </c>
      <c r="G1644" s="330" t="str">
        <v>Outbound</v>
      </c>
      <c r="H1644" s="330" t="str">
        <v>4S6003</v>
      </c>
      <c r="I1644" s="331" t="str">
        <v>SSH-BRI</v>
      </c>
      <c r="J1644" s="884">
        <v>45780</v>
      </c>
      <c r="K1644" s="330">
        <v>4</v>
      </c>
      <c r="L1644" s="330">
        <v>4</v>
      </c>
      <c r="M1644" s="330">
        <v>150</v>
      </c>
      <c r="N1644" s="330">
        <v>0</v>
      </c>
      <c r="O1644" s="330">
        <v>0</v>
      </c>
      <c r="P1644" s="330">
        <v>600</v>
      </c>
      <c r="Q1644" s="330" t="str">
        <v>Confirmed</v>
      </c>
      <c r="R1644" s="330" t="str">
        <v>Closed Deal</v>
      </c>
      <c r="S1644" s="330" t="str">
        <v>SSH</v>
      </c>
      <c r="T1644" s="330" t="str">
        <v>BRI</v>
      </c>
      <c r="U1644" s="330" t="str">
        <v>BRI</v>
      </c>
      <c r="V1644" s="330">
        <v>6</v>
      </c>
      <c r="W1644" s="330">
        <v>36</v>
      </c>
      <c r="X1644" s="330" t="str">
        <v>E25-02B</v>
      </c>
      <c r="Y1644" s="330">
        <v>186</v>
      </c>
      <c r="Z1644" s="330">
        <v>181</v>
      </c>
      <c r="AA1644" s="330">
        <v>5</v>
      </c>
      <c r="AB1644" s="16" t="str">
        <v>E25</v>
      </c>
    </row>
    <row r="1645" spans="1:28" x14ac:dyDescent="0.35">
      <c r="A1645" s="331">
        <v>45744</v>
      </c>
      <c r="B1645" s="330" t="str">
        <v>Genius</v>
      </c>
      <c r="C1645" s="330" t="str">
        <v>Distributor</v>
      </c>
      <c r="D1645" s="330" t="str">
        <v/>
      </c>
      <c r="E1645" s="330" t="str">
        <v/>
      </c>
      <c r="F1645" s="330" t="str">
        <v>OW</v>
      </c>
      <c r="G1645" s="330" t="str">
        <v>Outbound</v>
      </c>
      <c r="H1645" s="330" t="str">
        <v>4S6016</v>
      </c>
      <c r="I1645" s="331" t="str">
        <v>VRN-SSH</v>
      </c>
      <c r="J1645" s="884">
        <v>45773</v>
      </c>
      <c r="K1645" s="330">
        <v>5</v>
      </c>
      <c r="L1645" s="330">
        <v>5</v>
      </c>
      <c r="M1645" s="330">
        <v>150</v>
      </c>
      <c r="N1645" s="330">
        <v>0</v>
      </c>
      <c r="O1645" s="330">
        <v>0</v>
      </c>
      <c r="P1645" s="330">
        <v>750</v>
      </c>
      <c r="Q1645" s="330" t="str">
        <v>Confirmed</v>
      </c>
      <c r="R1645" s="330" t="str">
        <v>Closed Deal</v>
      </c>
      <c r="S1645" s="330" t="str">
        <v>VRN</v>
      </c>
      <c r="T1645" s="330" t="str">
        <v>SSH</v>
      </c>
      <c r="U1645" s="330" t="str">
        <v>VRN</v>
      </c>
      <c r="V1645" s="330">
        <v>6</v>
      </c>
      <c r="W1645" s="330">
        <v>29</v>
      </c>
      <c r="X1645" s="330" t="str">
        <v>E25-05B</v>
      </c>
      <c r="Y1645" s="330">
        <v>186</v>
      </c>
      <c r="Z1645" s="330">
        <v>148</v>
      </c>
      <c r="AA1645" s="330">
        <v>38</v>
      </c>
      <c r="AB1645" s="16" t="str">
        <v>E25</v>
      </c>
    </row>
    <row r="1646" spans="1:28" x14ac:dyDescent="0.35">
      <c r="A1646" s="331">
        <v>45744</v>
      </c>
      <c r="B1646" s="330" t="str">
        <v>Genius</v>
      </c>
      <c r="C1646" s="330" t="str">
        <v>Distributor</v>
      </c>
      <c r="D1646" s="330" t="str">
        <v/>
      </c>
      <c r="E1646" s="330" t="str">
        <v/>
      </c>
      <c r="F1646" s="330" t="str">
        <v>OW</v>
      </c>
      <c r="G1646" s="330" t="str">
        <v>Outbound</v>
      </c>
      <c r="H1646" s="330" t="str">
        <v>4S6015</v>
      </c>
      <c r="I1646" s="331" t="str">
        <v>SSH-VRN</v>
      </c>
      <c r="J1646" s="884">
        <v>45780</v>
      </c>
      <c r="K1646" s="330">
        <v>8</v>
      </c>
      <c r="L1646" s="330">
        <v>8</v>
      </c>
      <c r="M1646" s="330">
        <v>150</v>
      </c>
      <c r="N1646" s="330">
        <v>0</v>
      </c>
      <c r="O1646" s="330">
        <v>0</v>
      </c>
      <c r="P1646" s="330">
        <v>1200</v>
      </c>
      <c r="Q1646" s="330" t="str">
        <v>Confirmed</v>
      </c>
      <c r="R1646" s="330" t="str">
        <v>Closed Deal</v>
      </c>
      <c r="S1646" s="330" t="str">
        <v>SSH</v>
      </c>
      <c r="T1646" s="330" t="str">
        <v>VRN</v>
      </c>
      <c r="U1646" s="330" t="str">
        <v>VRN</v>
      </c>
      <c r="V1646" s="330">
        <v>6</v>
      </c>
      <c r="W1646" s="330">
        <v>36</v>
      </c>
      <c r="X1646" s="330" t="str">
        <v>E25-05B</v>
      </c>
      <c r="Y1646" s="330">
        <v>186</v>
      </c>
      <c r="Z1646" s="330">
        <v>181</v>
      </c>
      <c r="AA1646" s="330">
        <v>5</v>
      </c>
      <c r="AB1646" s="16" t="str">
        <v>E25</v>
      </c>
    </row>
    <row r="1647" spans="1:28" x14ac:dyDescent="0.35">
      <c r="A1647" s="331">
        <v>45744</v>
      </c>
      <c r="B1647" s="330" t="str">
        <v>Genius</v>
      </c>
      <c r="C1647" s="330" t="str">
        <v>Distributor</v>
      </c>
      <c r="D1647" s="330" t="str">
        <v/>
      </c>
      <c r="E1647" s="330" t="str">
        <v/>
      </c>
      <c r="F1647" s="330" t="str">
        <v>OW</v>
      </c>
      <c r="G1647" s="330" t="str">
        <v>Outbound</v>
      </c>
      <c r="H1647" s="330" t="str">
        <v>4S6006</v>
      </c>
      <c r="I1647" s="331" t="str">
        <v>NAP-SSH</v>
      </c>
      <c r="J1647" s="884">
        <v>45880</v>
      </c>
      <c r="K1647" s="330">
        <v>2</v>
      </c>
      <c r="L1647" s="330">
        <v>2</v>
      </c>
      <c r="M1647" s="330">
        <v>280</v>
      </c>
      <c r="N1647" s="330">
        <v>0</v>
      </c>
      <c r="O1647" s="330">
        <v>0</v>
      </c>
      <c r="P1647" s="330">
        <v>560</v>
      </c>
      <c r="Q1647" s="330" t="str">
        <v>Confirmed</v>
      </c>
      <c r="R1647" s="330" t="str">
        <v>Closed Deal</v>
      </c>
      <c r="S1647" s="330" t="str">
        <v>NAP</v>
      </c>
      <c r="T1647" s="330" t="str">
        <v>SSH</v>
      </c>
      <c r="U1647" s="330" t="str">
        <v>NAP</v>
      </c>
      <c r="V1647" s="330">
        <v>1</v>
      </c>
      <c r="W1647" s="330">
        <v>136</v>
      </c>
      <c r="X1647" s="330" t="str">
        <v>S25-08</v>
      </c>
      <c r="Y1647" s="330">
        <v>186</v>
      </c>
      <c r="Z1647" s="330">
        <v>153</v>
      </c>
      <c r="AA1647" s="330">
        <v>33</v>
      </c>
      <c r="AB1647" s="16" t="str">
        <v>S25</v>
      </c>
    </row>
    <row r="1648" spans="1:28" x14ac:dyDescent="0.35">
      <c r="A1648" s="331">
        <v>45744</v>
      </c>
      <c r="B1648" s="330" t="str">
        <v>Genius</v>
      </c>
      <c r="C1648" s="330" t="str">
        <v>Distributor</v>
      </c>
      <c r="D1648" s="330" t="str">
        <v/>
      </c>
      <c r="E1648" s="330" t="str">
        <v/>
      </c>
      <c r="F1648" s="330" t="str">
        <v>OW</v>
      </c>
      <c r="G1648" s="330" t="str">
        <v>Outbound</v>
      </c>
      <c r="H1648" s="330" t="str">
        <v>4S6005</v>
      </c>
      <c r="I1648" s="331" t="str">
        <v>SSH-NAP</v>
      </c>
      <c r="J1648" s="884">
        <v>45894</v>
      </c>
      <c r="K1648" s="330">
        <v>2</v>
      </c>
      <c r="L1648" s="330">
        <v>2</v>
      </c>
      <c r="M1648" s="330">
        <v>320</v>
      </c>
      <c r="N1648" s="330">
        <v>0</v>
      </c>
      <c r="O1648" s="330">
        <v>0</v>
      </c>
      <c r="P1648" s="330">
        <v>640</v>
      </c>
      <c r="Q1648" s="330" t="str">
        <v>Confirmed</v>
      </c>
      <c r="R1648" s="330" t="str">
        <v>Closed Deal</v>
      </c>
      <c r="S1648" s="330" t="str">
        <v>SSH</v>
      </c>
      <c r="T1648" s="330" t="str">
        <v>NAP</v>
      </c>
      <c r="U1648" s="330" t="str">
        <v>NAP</v>
      </c>
      <c r="V1648" s="330">
        <v>1</v>
      </c>
      <c r="W1648" s="330">
        <v>150</v>
      </c>
      <c r="X1648" s="330" t="str">
        <v>S25-08</v>
      </c>
      <c r="Y1648" s="330">
        <v>186</v>
      </c>
      <c r="Z1648" s="330">
        <v>138</v>
      </c>
      <c r="AA1648" s="330">
        <v>48</v>
      </c>
      <c r="AB1648" s="16" t="str">
        <v>S25</v>
      </c>
    </row>
    <row r="1649" spans="1:28" x14ac:dyDescent="0.35">
      <c r="A1649" s="331">
        <v>45743</v>
      </c>
      <c r="B1649" s="330" t="str">
        <v>Searcharter</v>
      </c>
      <c r="C1649" s="330" t="str">
        <v>Distributor</v>
      </c>
      <c r="D1649" s="330" t="str">
        <v/>
      </c>
      <c r="E1649" s="330" t="str">
        <v>72TMN</v>
      </c>
      <c r="F1649" s="330" t="str">
        <v>OW</v>
      </c>
      <c r="G1649" s="330" t="str">
        <v>Outbound</v>
      </c>
      <c r="H1649" s="330" t="str">
        <v>4S6006</v>
      </c>
      <c r="I1649" s="331" t="str">
        <v>MXP-SSH</v>
      </c>
      <c r="J1649" s="884">
        <v>45772</v>
      </c>
      <c r="K1649" s="330">
        <v>2</v>
      </c>
      <c r="L1649" s="330">
        <v>2</v>
      </c>
      <c r="M1649" s="330">
        <v>150</v>
      </c>
      <c r="N1649" s="330">
        <v>0</v>
      </c>
      <c r="O1649" s="330">
        <v>0</v>
      </c>
      <c r="P1649" s="330">
        <v>300</v>
      </c>
      <c r="Q1649" s="330" t="str">
        <v>Confirmed</v>
      </c>
      <c r="R1649" s="330" t="str">
        <v>Closed Deal</v>
      </c>
      <c r="S1649" s="330" t="str">
        <v>MXP</v>
      </c>
      <c r="T1649" s="330" t="str">
        <v>SSH</v>
      </c>
      <c r="U1649" s="330" t="str">
        <v>MXP</v>
      </c>
      <c r="V1649" s="330">
        <v>5</v>
      </c>
      <c r="W1649" s="330">
        <v>29</v>
      </c>
      <c r="X1649" s="330" t="str">
        <v>E25-04</v>
      </c>
      <c r="Y1649" s="330">
        <v>186</v>
      </c>
      <c r="Z1649" s="330">
        <v>180</v>
      </c>
      <c r="AA1649" s="330">
        <v>6</v>
      </c>
      <c r="AB1649" s="16" t="str">
        <v>E25</v>
      </c>
    </row>
    <row r="1650" spans="1:28" x14ac:dyDescent="0.35">
      <c r="A1650" s="331">
        <v>45744</v>
      </c>
      <c r="B1650" s="330" t="str">
        <v>Travelledia</v>
      </c>
      <c r="C1650" s="330" t="str">
        <v>Tour Operator</v>
      </c>
      <c r="D1650" s="330" t="str">
        <v>IBE</v>
      </c>
      <c r="E1650" s="330" t="str">
        <v>3RD655</v>
      </c>
      <c r="F1650" s="330" t="str">
        <v>RT</v>
      </c>
      <c r="G1650" s="330" t="str">
        <v>Outbound</v>
      </c>
      <c r="H1650" s="330" t="str">
        <v>4S6032</v>
      </c>
      <c r="I1650" s="331" t="str">
        <v>NAP-SSH</v>
      </c>
      <c r="J1650" s="884">
        <v>45760</v>
      </c>
      <c r="K1650" s="330">
        <v>1</v>
      </c>
      <c r="L1650" s="330">
        <v>1</v>
      </c>
      <c r="M1650" s="330">
        <v>153.19</v>
      </c>
      <c r="N1650" s="330">
        <v>0</v>
      </c>
      <c r="O1650" s="330">
        <v>0</v>
      </c>
      <c r="P1650" s="330">
        <v>153.19</v>
      </c>
      <c r="Q1650" s="330" t="str">
        <v>Confirmed</v>
      </c>
      <c r="R1650" s="330" t="str">
        <v>Closed Deal</v>
      </c>
      <c r="S1650" s="330" t="str">
        <v>NAP</v>
      </c>
      <c r="T1650" s="330" t="str">
        <v>SSH</v>
      </c>
      <c r="U1650" s="330" t="str">
        <v>NAP</v>
      </c>
      <c r="V1650" s="330">
        <v>7</v>
      </c>
      <c r="W1650" s="330">
        <v>16</v>
      </c>
      <c r="X1650" s="330" t="str">
        <v>E25-03B</v>
      </c>
      <c r="Y1650" s="330">
        <v>186</v>
      </c>
      <c r="Z1650" s="330">
        <v>157</v>
      </c>
      <c r="AA1650" s="330">
        <v>29</v>
      </c>
      <c r="AB1650" s="16" t="str">
        <v>E25</v>
      </c>
    </row>
    <row r="1651" spans="1:28" x14ac:dyDescent="0.35">
      <c r="A1651" s="331">
        <v>45744</v>
      </c>
      <c r="B1651" s="330" t="str">
        <v>Travelledia</v>
      </c>
      <c r="C1651" s="330" t="str">
        <v>Tour Operator</v>
      </c>
      <c r="D1651" s="330" t="str">
        <v>IBE</v>
      </c>
      <c r="E1651" s="330" t="str">
        <v>3RD655</v>
      </c>
      <c r="F1651" s="330" t="str">
        <v>RT</v>
      </c>
      <c r="G1651" s="330" t="str">
        <v>Outbound</v>
      </c>
      <c r="H1651" s="330" t="str">
        <v>4S6032</v>
      </c>
      <c r="I1651" s="331" t="str">
        <v>NAP-SSH</v>
      </c>
      <c r="J1651" s="884">
        <v>45760</v>
      </c>
      <c r="K1651" s="330">
        <v>1</v>
      </c>
      <c r="L1651" s="330">
        <v>1</v>
      </c>
      <c r="M1651" s="330">
        <v>153.19</v>
      </c>
      <c r="N1651" s="330">
        <v>0</v>
      </c>
      <c r="O1651" s="330">
        <v>0</v>
      </c>
      <c r="P1651" s="330">
        <v>153.19</v>
      </c>
      <c r="Q1651" s="330" t="str">
        <v>Confirmed</v>
      </c>
      <c r="R1651" s="330" t="str">
        <v>Closed Deal</v>
      </c>
      <c r="S1651" s="330" t="str">
        <v>NAP</v>
      </c>
      <c r="T1651" s="330" t="str">
        <v>SSH</v>
      </c>
      <c r="U1651" s="330" t="str">
        <v>NAP</v>
      </c>
      <c r="V1651" s="330">
        <v>7</v>
      </c>
      <c r="W1651" s="330">
        <v>16</v>
      </c>
      <c r="X1651" s="330" t="str">
        <v>E25-03B</v>
      </c>
      <c r="Y1651" s="330">
        <v>186</v>
      </c>
      <c r="Z1651" s="330">
        <v>157</v>
      </c>
      <c r="AA1651" s="330">
        <v>29</v>
      </c>
      <c r="AB1651" s="16" t="str">
        <v>E25</v>
      </c>
    </row>
    <row r="1652" spans="1:28" x14ac:dyDescent="0.35">
      <c r="A1652" s="331">
        <v>45744</v>
      </c>
      <c r="B1652" s="330" t="str">
        <v>Travelledia</v>
      </c>
      <c r="C1652" s="330" t="str">
        <v>Tour Operator</v>
      </c>
      <c r="D1652" s="330" t="str">
        <v>IBE</v>
      </c>
      <c r="E1652" s="330" t="str">
        <v>3RD655</v>
      </c>
      <c r="F1652" s="330" t="str">
        <v>RT</v>
      </c>
      <c r="G1652" s="330" t="str">
        <v>Outbound</v>
      </c>
      <c r="H1652" s="330" t="str">
        <v>4S6032</v>
      </c>
      <c r="I1652" s="331" t="str">
        <v>NAP-SSH</v>
      </c>
      <c r="J1652" s="884">
        <v>45760</v>
      </c>
      <c r="K1652" s="330">
        <v>1</v>
      </c>
      <c r="L1652" s="330">
        <v>1</v>
      </c>
      <c r="M1652" s="330">
        <v>124.69</v>
      </c>
      <c r="N1652" s="330">
        <v>0</v>
      </c>
      <c r="O1652" s="330">
        <v>0</v>
      </c>
      <c r="P1652" s="330">
        <v>124.69</v>
      </c>
      <c r="Q1652" s="330" t="str">
        <v>Confirmed</v>
      </c>
      <c r="R1652" s="330" t="str">
        <v>Closed Deal</v>
      </c>
      <c r="S1652" s="330" t="str">
        <v>NAP</v>
      </c>
      <c r="T1652" s="330" t="str">
        <v>SSH</v>
      </c>
      <c r="U1652" s="330" t="str">
        <v>NAP</v>
      </c>
      <c r="V1652" s="330">
        <v>7</v>
      </c>
      <c r="W1652" s="330">
        <v>16</v>
      </c>
      <c r="X1652" s="330" t="str">
        <v>E25-03B</v>
      </c>
      <c r="Y1652" s="330">
        <v>186</v>
      </c>
      <c r="Z1652" s="330">
        <v>157</v>
      </c>
      <c r="AA1652" s="330">
        <v>29</v>
      </c>
      <c r="AB1652" s="16" t="str">
        <v>E25</v>
      </c>
    </row>
    <row r="1653" spans="1:28" x14ac:dyDescent="0.35">
      <c r="A1653" s="331">
        <v>45744</v>
      </c>
      <c r="B1653" s="330" t="str">
        <v>Travelledia</v>
      </c>
      <c r="C1653" s="330" t="str">
        <v>Tour Operator</v>
      </c>
      <c r="D1653" s="330" t="str">
        <v>IBE</v>
      </c>
      <c r="E1653" s="330" t="str">
        <v>3RD655</v>
      </c>
      <c r="F1653" s="330" t="str">
        <v>RT</v>
      </c>
      <c r="G1653" s="330" t="str">
        <v>Inbound</v>
      </c>
      <c r="H1653" s="330" t="str">
        <v>4S6031</v>
      </c>
      <c r="I1653" s="331" t="str">
        <v>SSH-NAP</v>
      </c>
      <c r="J1653" s="884">
        <v>45767</v>
      </c>
      <c r="K1653" s="330">
        <v>1</v>
      </c>
      <c r="L1653" s="330">
        <v>1</v>
      </c>
      <c r="M1653" s="330">
        <v>149.72</v>
      </c>
      <c r="N1653" s="330">
        <v>0</v>
      </c>
      <c r="O1653" s="330">
        <v>0</v>
      </c>
      <c r="P1653" s="330">
        <v>149.72</v>
      </c>
      <c r="Q1653" s="330" t="str">
        <v>Confirmed</v>
      </c>
      <c r="R1653" s="330" t="str">
        <v>Closed Deal</v>
      </c>
      <c r="S1653" s="330" t="str">
        <v>SSH</v>
      </c>
      <c r="T1653" s="330" t="str">
        <v>NAP</v>
      </c>
      <c r="U1653" s="330" t="str">
        <v>NAP</v>
      </c>
      <c r="V1653" s="330">
        <v>7</v>
      </c>
      <c r="W1653" s="330">
        <v>23</v>
      </c>
      <c r="X1653" s="330" t="str">
        <v>E25-03B</v>
      </c>
      <c r="Y1653" s="330">
        <v>186</v>
      </c>
      <c r="Z1653" s="330">
        <v>162</v>
      </c>
      <c r="AA1653" s="330">
        <v>24</v>
      </c>
      <c r="AB1653" s="16" t="str">
        <v>E25</v>
      </c>
    </row>
    <row r="1654" spans="1:28" x14ac:dyDescent="0.35">
      <c r="A1654" s="331">
        <v>45744</v>
      </c>
      <c r="B1654" s="330" t="str">
        <v>Travelledia</v>
      </c>
      <c r="C1654" s="330" t="str">
        <v>Tour Operator</v>
      </c>
      <c r="D1654" s="330" t="str">
        <v>IBE</v>
      </c>
      <c r="E1654" s="330" t="str">
        <v>3RD655</v>
      </c>
      <c r="F1654" s="330" t="str">
        <v>RT</v>
      </c>
      <c r="G1654" s="330" t="str">
        <v>Inbound</v>
      </c>
      <c r="H1654" s="330" t="str">
        <v>4S6031</v>
      </c>
      <c r="I1654" s="331" t="str">
        <v>SSH-NAP</v>
      </c>
      <c r="J1654" s="884">
        <v>45767</v>
      </c>
      <c r="K1654" s="330">
        <v>1</v>
      </c>
      <c r="L1654" s="330">
        <v>1</v>
      </c>
      <c r="M1654" s="330">
        <v>149.72</v>
      </c>
      <c r="N1654" s="330">
        <v>0</v>
      </c>
      <c r="O1654" s="330">
        <v>0</v>
      </c>
      <c r="P1654" s="330">
        <v>149.72</v>
      </c>
      <c r="Q1654" s="330" t="str">
        <v>Confirmed</v>
      </c>
      <c r="R1654" s="330" t="str">
        <v>Closed Deal</v>
      </c>
      <c r="S1654" s="330" t="str">
        <v>SSH</v>
      </c>
      <c r="T1654" s="330" t="str">
        <v>NAP</v>
      </c>
      <c r="U1654" s="330" t="str">
        <v>NAP</v>
      </c>
      <c r="V1654" s="330">
        <v>7</v>
      </c>
      <c r="W1654" s="330">
        <v>23</v>
      </c>
      <c r="X1654" s="330" t="str">
        <v>E25-03B</v>
      </c>
      <c r="Y1654" s="330">
        <v>186</v>
      </c>
      <c r="Z1654" s="330">
        <v>162</v>
      </c>
      <c r="AA1654" s="330">
        <v>24</v>
      </c>
      <c r="AB1654" s="16" t="str">
        <v>E25</v>
      </c>
    </row>
    <row r="1655" spans="1:28" x14ac:dyDescent="0.35">
      <c r="A1655" s="331">
        <v>45744</v>
      </c>
      <c r="B1655" s="330" t="str">
        <v>Travelledia</v>
      </c>
      <c r="C1655" s="330" t="str">
        <v>Tour Operator</v>
      </c>
      <c r="D1655" s="330" t="str">
        <v>IBE</v>
      </c>
      <c r="E1655" s="330" t="str">
        <v>3RD655</v>
      </c>
      <c r="F1655" s="330" t="str">
        <v>RT</v>
      </c>
      <c r="G1655" s="330" t="str">
        <v>Inbound</v>
      </c>
      <c r="H1655" s="330" t="str">
        <v>4S6031</v>
      </c>
      <c r="I1655" s="331" t="str">
        <v>SSH-NAP</v>
      </c>
      <c r="J1655" s="884">
        <v>45767</v>
      </c>
      <c r="K1655" s="330">
        <v>1</v>
      </c>
      <c r="L1655" s="330">
        <v>1</v>
      </c>
      <c r="M1655" s="330">
        <v>121.72</v>
      </c>
      <c r="N1655" s="330">
        <v>0</v>
      </c>
      <c r="O1655" s="330">
        <v>0</v>
      </c>
      <c r="P1655" s="330">
        <v>121.72</v>
      </c>
      <c r="Q1655" s="330" t="str">
        <v>Confirmed</v>
      </c>
      <c r="R1655" s="330" t="str">
        <v>Closed Deal</v>
      </c>
      <c r="S1655" s="330" t="str">
        <v>SSH</v>
      </c>
      <c r="T1655" s="330" t="str">
        <v>NAP</v>
      </c>
      <c r="U1655" s="330" t="str">
        <v>NAP</v>
      </c>
      <c r="V1655" s="330">
        <v>7</v>
      </c>
      <c r="W1655" s="330">
        <v>23</v>
      </c>
      <c r="X1655" s="330" t="str">
        <v>E25-03B</v>
      </c>
      <c r="Y1655" s="330">
        <v>186</v>
      </c>
      <c r="Z1655" s="330">
        <v>162</v>
      </c>
      <c r="AA1655" s="330">
        <v>24</v>
      </c>
      <c r="AB1655" s="16" t="str">
        <v>E25</v>
      </c>
    </row>
    <row r="1656" spans="1:28" x14ac:dyDescent="0.35">
      <c r="A1656" s="331">
        <v>45743</v>
      </c>
      <c r="B1656" s="330" t="str">
        <v>EuroAirlines</v>
      </c>
      <c r="C1656" s="330" t="str">
        <v>Distributor</v>
      </c>
      <c r="D1656" s="330" t="str">
        <v>AMADEUS</v>
      </c>
      <c r="E1656" s="330" t="str">
        <v>11LMTU</v>
      </c>
      <c r="F1656" s="330" t="str">
        <v>OW</v>
      </c>
      <c r="G1656" s="330" t="str">
        <v>Outbound</v>
      </c>
      <c r="H1656" s="330" t="str">
        <v>4S6005</v>
      </c>
      <c r="I1656" s="331" t="str">
        <v>SSH-NAP</v>
      </c>
      <c r="J1656" s="884">
        <v>45894</v>
      </c>
      <c r="K1656" s="330">
        <v>1</v>
      </c>
      <c r="L1656" s="330">
        <v>1</v>
      </c>
      <c r="M1656" s="330">
        <v>320</v>
      </c>
      <c r="N1656" s="330">
        <v>38.92</v>
      </c>
      <c r="O1656" s="330">
        <v>40</v>
      </c>
      <c r="P1656" s="330">
        <v>398.92</v>
      </c>
      <c r="Q1656" s="330" t="str">
        <v>Confirmed</v>
      </c>
      <c r="R1656" s="330" t="str">
        <v>Closed Deal</v>
      </c>
      <c r="S1656" s="330" t="str">
        <v>SSH</v>
      </c>
      <c r="T1656" s="330" t="str">
        <v>NAP</v>
      </c>
      <c r="U1656" s="330" t="str">
        <v>NAP</v>
      </c>
      <c r="V1656" s="330">
        <v>1</v>
      </c>
      <c r="W1656" s="330">
        <v>151</v>
      </c>
      <c r="X1656" s="330" t="str">
        <v>S25-08</v>
      </c>
      <c r="Y1656" s="330">
        <v>186</v>
      </c>
      <c r="Z1656" s="330">
        <v>138</v>
      </c>
      <c r="AA1656" s="330">
        <v>48</v>
      </c>
      <c r="AB1656" s="16" t="str">
        <v>S25</v>
      </c>
    </row>
    <row r="1657" spans="1:28" x14ac:dyDescent="0.35">
      <c r="A1657" s="331">
        <v>45743</v>
      </c>
      <c r="B1657" s="330" t="str">
        <v>EuroAirlines</v>
      </c>
      <c r="C1657" s="330" t="str">
        <v>Distributor</v>
      </c>
      <c r="D1657" s="330" t="str">
        <v>AMADEUS</v>
      </c>
      <c r="E1657" s="330" t="str">
        <v>11LMTU</v>
      </c>
      <c r="F1657" s="330" t="str">
        <v>OW</v>
      </c>
      <c r="G1657" s="330" t="str">
        <v>Outbound</v>
      </c>
      <c r="H1657" s="330" t="str">
        <v>4S6005</v>
      </c>
      <c r="I1657" s="331" t="str">
        <v>SSH-NAP</v>
      </c>
      <c r="J1657" s="884">
        <v>45894</v>
      </c>
      <c r="K1657" s="330">
        <v>1</v>
      </c>
      <c r="L1657" s="330">
        <v>1</v>
      </c>
      <c r="M1657" s="330">
        <v>320</v>
      </c>
      <c r="N1657" s="330">
        <v>38.92</v>
      </c>
      <c r="O1657" s="330">
        <v>40</v>
      </c>
      <c r="P1657" s="330">
        <v>398.92</v>
      </c>
      <c r="Q1657" s="330" t="str">
        <v>Confirmed</v>
      </c>
      <c r="R1657" s="330" t="str">
        <v>Closed Deal</v>
      </c>
      <c r="S1657" s="330" t="str">
        <v>SSH</v>
      </c>
      <c r="T1657" s="330" t="str">
        <v>NAP</v>
      </c>
      <c r="U1657" s="330" t="str">
        <v>NAP</v>
      </c>
      <c r="V1657" s="330">
        <v>1</v>
      </c>
      <c r="W1657" s="330">
        <v>151</v>
      </c>
      <c r="X1657" s="330" t="str">
        <v>S25-08</v>
      </c>
      <c r="Y1657" s="330">
        <v>186</v>
      </c>
      <c r="Z1657" s="330">
        <v>138</v>
      </c>
      <c r="AA1657" s="330">
        <v>48</v>
      </c>
      <c r="AB1657" s="16" t="str">
        <v>S25</v>
      </c>
    </row>
    <row r="1658" spans="1:28" x14ac:dyDescent="0.35">
      <c r="A1658" s="331">
        <v>45743</v>
      </c>
      <c r="B1658" s="330" t="str">
        <v>EuroAirlines</v>
      </c>
      <c r="C1658" s="330" t="str">
        <v>Distributor</v>
      </c>
      <c r="D1658" s="330" t="str">
        <v>AMADEUS</v>
      </c>
      <c r="E1658" s="330" t="str">
        <v>11LMTU</v>
      </c>
      <c r="F1658" s="330" t="str">
        <v>OW</v>
      </c>
      <c r="G1658" s="330" t="str">
        <v>Outbound</v>
      </c>
      <c r="H1658" s="330" t="str">
        <v>4S6005</v>
      </c>
      <c r="I1658" s="331" t="str">
        <v>SSH-NAP</v>
      </c>
      <c r="J1658" s="884">
        <v>45894</v>
      </c>
      <c r="K1658" s="330">
        <v>1</v>
      </c>
      <c r="L1658" s="330">
        <v>1</v>
      </c>
      <c r="M1658" s="330">
        <v>320</v>
      </c>
      <c r="N1658" s="330">
        <v>38.92</v>
      </c>
      <c r="O1658" s="330">
        <v>40</v>
      </c>
      <c r="P1658" s="330">
        <v>398.92</v>
      </c>
      <c r="Q1658" s="330" t="str">
        <v>Confirmed</v>
      </c>
      <c r="R1658" s="330" t="str">
        <v>Closed Deal</v>
      </c>
      <c r="S1658" s="330" t="str">
        <v>SSH</v>
      </c>
      <c r="T1658" s="330" t="str">
        <v>NAP</v>
      </c>
      <c r="U1658" s="330" t="str">
        <v>NAP</v>
      </c>
      <c r="V1658" s="330">
        <v>1</v>
      </c>
      <c r="W1658" s="330">
        <v>151</v>
      </c>
      <c r="X1658" s="330" t="str">
        <v>S25-08</v>
      </c>
      <c r="Y1658" s="330">
        <v>186</v>
      </c>
      <c r="Z1658" s="330">
        <v>138</v>
      </c>
      <c r="AA1658" s="330">
        <v>48</v>
      </c>
      <c r="AB1658" s="16" t="str">
        <v>S25</v>
      </c>
    </row>
    <row r="1659" spans="1:28" x14ac:dyDescent="0.35">
      <c r="A1659" s="331">
        <v>45743</v>
      </c>
      <c r="B1659" s="330" t="str">
        <v>EuroAirlines</v>
      </c>
      <c r="C1659" s="330" t="str">
        <v>Distributor</v>
      </c>
      <c r="D1659" s="330" t="str">
        <v>AMADEUS</v>
      </c>
      <c r="E1659" s="330" t="str">
        <v>11LMU2</v>
      </c>
      <c r="F1659" s="330" t="str">
        <v>OW</v>
      </c>
      <c r="G1659" s="330" t="str">
        <v>Outbound</v>
      </c>
      <c r="H1659" s="330" t="str">
        <v>4S6003</v>
      </c>
      <c r="I1659" s="331" t="str">
        <v>SSH-BRI</v>
      </c>
      <c r="J1659" s="884">
        <v>45766</v>
      </c>
      <c r="K1659" s="330">
        <v>1</v>
      </c>
      <c r="L1659" s="330">
        <v>1</v>
      </c>
      <c r="M1659" s="330">
        <v>170</v>
      </c>
      <c r="N1659" s="330">
        <v>39.03</v>
      </c>
      <c r="O1659" s="330">
        <v>30</v>
      </c>
      <c r="P1659" s="330">
        <v>239.03</v>
      </c>
      <c r="Q1659" s="330" t="str">
        <v>Confirmed</v>
      </c>
      <c r="R1659" s="330" t="str">
        <v>Closed Deal</v>
      </c>
      <c r="S1659" s="330" t="str">
        <v>SSH</v>
      </c>
      <c r="T1659" s="330" t="str">
        <v>BRI</v>
      </c>
      <c r="U1659" s="330" t="str">
        <v>BRI</v>
      </c>
      <c r="V1659" s="330">
        <v>6</v>
      </c>
      <c r="W1659" s="330">
        <v>23</v>
      </c>
      <c r="X1659" s="330" t="str">
        <v>E25-02B</v>
      </c>
      <c r="Y1659" s="330">
        <v>186</v>
      </c>
      <c r="Z1659" s="330">
        <v>91</v>
      </c>
      <c r="AA1659" s="330">
        <v>95</v>
      </c>
      <c r="AB1659" s="16" t="str">
        <v>E25</v>
      </c>
    </row>
    <row r="1660" spans="1:28" x14ac:dyDescent="0.35">
      <c r="A1660" s="331">
        <v>45743</v>
      </c>
      <c r="B1660" s="330" t="str">
        <v>EuroAirlines</v>
      </c>
      <c r="C1660" s="330" t="str">
        <v>Distributor</v>
      </c>
      <c r="D1660" s="330" t="str">
        <v>AMADEUS</v>
      </c>
      <c r="E1660" s="330" t="str">
        <v>11LMU1</v>
      </c>
      <c r="F1660" s="330" t="str">
        <v>OW</v>
      </c>
      <c r="G1660" s="330" t="str">
        <v>Outbound</v>
      </c>
      <c r="H1660" s="330" t="str">
        <v>4S6016</v>
      </c>
      <c r="I1660" s="331" t="str">
        <v>BRI-SSH</v>
      </c>
      <c r="J1660" s="884">
        <v>45759</v>
      </c>
      <c r="K1660" s="330">
        <v>1</v>
      </c>
      <c r="L1660" s="330">
        <v>1</v>
      </c>
      <c r="M1660" s="330">
        <v>130</v>
      </c>
      <c r="N1660" s="330">
        <v>19.420000000000002</v>
      </c>
      <c r="O1660" s="330">
        <v>30</v>
      </c>
      <c r="P1660" s="330">
        <v>179.42</v>
      </c>
      <c r="Q1660" s="330" t="str">
        <v>Confirmed</v>
      </c>
      <c r="R1660" s="330" t="str">
        <v>Closed Deal</v>
      </c>
      <c r="S1660" s="330" t="str">
        <v>BRI</v>
      </c>
      <c r="T1660" s="330" t="str">
        <v>SSH</v>
      </c>
      <c r="U1660" s="330" t="str">
        <v>BRI</v>
      </c>
      <c r="V1660" s="330">
        <v>6</v>
      </c>
      <c r="W1660" s="330">
        <v>16</v>
      </c>
      <c r="X1660" s="330" t="str">
        <v>E25-02A</v>
      </c>
      <c r="Y1660" s="330">
        <v>113</v>
      </c>
      <c r="Z1660" s="330">
        <v>102</v>
      </c>
      <c r="AA1660" s="330">
        <v>11</v>
      </c>
      <c r="AB1660" s="16" t="str">
        <v>E25</v>
      </c>
    </row>
    <row r="1661" spans="1:28" x14ac:dyDescent="0.35">
      <c r="A1661" s="331">
        <v>45743</v>
      </c>
      <c r="B1661" s="330" t="str">
        <v>EuroAirlines</v>
      </c>
      <c r="C1661" s="330" t="str">
        <v>Distributor</v>
      </c>
      <c r="D1661" s="330" t="str">
        <v>AMADEUS</v>
      </c>
      <c r="E1661" s="330" t="str">
        <v>11LN09</v>
      </c>
      <c r="F1661" s="330" t="str">
        <v>OW</v>
      </c>
      <c r="G1661" s="330" t="str">
        <v>Outbound</v>
      </c>
      <c r="H1661" s="330" t="str">
        <v>4S6006</v>
      </c>
      <c r="I1661" s="331" t="str">
        <v>MXP-SSH</v>
      </c>
      <c r="J1661" s="884">
        <v>45772</v>
      </c>
      <c r="K1661" s="330">
        <v>1</v>
      </c>
      <c r="L1661" s="330">
        <v>1</v>
      </c>
      <c r="M1661" s="330">
        <v>130</v>
      </c>
      <c r="N1661" s="330">
        <v>29.31</v>
      </c>
      <c r="O1661" s="330">
        <v>40</v>
      </c>
      <c r="P1661" s="330">
        <v>199.31</v>
      </c>
      <c r="Q1661" s="330" t="str">
        <v>Confirmed</v>
      </c>
      <c r="R1661" s="330" t="str">
        <v>Closed Deal</v>
      </c>
      <c r="S1661" s="330" t="str">
        <v>MXP</v>
      </c>
      <c r="T1661" s="330" t="str">
        <v>SSH</v>
      </c>
      <c r="U1661" s="330" t="str">
        <v>MXP</v>
      </c>
      <c r="V1661" s="330">
        <v>5</v>
      </c>
      <c r="W1661" s="330">
        <v>29</v>
      </c>
      <c r="X1661" s="330" t="str">
        <v>E25-04</v>
      </c>
      <c r="Y1661" s="330">
        <v>186</v>
      </c>
      <c r="Z1661" s="330">
        <v>180</v>
      </c>
      <c r="AA1661" s="330">
        <v>6</v>
      </c>
      <c r="AB1661" s="16" t="str">
        <v>E25</v>
      </c>
    </row>
    <row r="1662" spans="1:28" x14ac:dyDescent="0.35">
      <c r="A1662" s="331">
        <v>45743</v>
      </c>
      <c r="B1662" s="330" t="str">
        <v>EuroAirlines</v>
      </c>
      <c r="C1662" s="330" t="str">
        <v>Distributor</v>
      </c>
      <c r="D1662" s="330" t="str">
        <v>AMADEUS</v>
      </c>
      <c r="E1662" s="330" t="str">
        <v>11LMU2</v>
      </c>
      <c r="F1662" s="330" t="str">
        <v>OW</v>
      </c>
      <c r="G1662" s="330" t="str">
        <v>Outbound</v>
      </c>
      <c r="H1662" s="330" t="str">
        <v>4S6003</v>
      </c>
      <c r="I1662" s="331" t="str">
        <v>SSH-BRI</v>
      </c>
      <c r="J1662" s="884">
        <v>45766</v>
      </c>
      <c r="K1662" s="330">
        <v>1</v>
      </c>
      <c r="L1662" s="330">
        <v>1</v>
      </c>
      <c r="M1662" s="330">
        <v>170</v>
      </c>
      <c r="N1662" s="330">
        <v>39.03</v>
      </c>
      <c r="O1662" s="330">
        <v>30</v>
      </c>
      <c r="P1662" s="330">
        <v>239.03</v>
      </c>
      <c r="Q1662" s="330" t="str">
        <v>Confirmed</v>
      </c>
      <c r="R1662" s="330" t="str">
        <v>Closed Deal</v>
      </c>
      <c r="S1662" s="330" t="str">
        <v>SSH</v>
      </c>
      <c r="T1662" s="330" t="str">
        <v>BRI</v>
      </c>
      <c r="U1662" s="330" t="str">
        <v>BRI</v>
      </c>
      <c r="V1662" s="330">
        <v>6</v>
      </c>
      <c r="W1662" s="330">
        <v>23</v>
      </c>
      <c r="X1662" s="330" t="str">
        <v>E25-02B</v>
      </c>
      <c r="Y1662" s="330">
        <v>186</v>
      </c>
      <c r="Z1662" s="330">
        <v>91</v>
      </c>
      <c r="AA1662" s="330">
        <v>95</v>
      </c>
      <c r="AB1662" s="16" t="str">
        <v>E25</v>
      </c>
    </row>
    <row r="1663" spans="1:28" x14ac:dyDescent="0.35">
      <c r="A1663" s="331">
        <v>45743</v>
      </c>
      <c r="B1663" s="330" t="str">
        <v>EuroAirlines</v>
      </c>
      <c r="C1663" s="330" t="str">
        <v>Distributor</v>
      </c>
      <c r="D1663" s="330" t="str">
        <v>AMADEUS</v>
      </c>
      <c r="E1663" s="330" t="str">
        <v>11LMU1</v>
      </c>
      <c r="F1663" s="330" t="str">
        <v>OW</v>
      </c>
      <c r="G1663" s="330" t="str">
        <v>Outbound</v>
      </c>
      <c r="H1663" s="330" t="str">
        <v>4S6016</v>
      </c>
      <c r="I1663" s="331" t="str">
        <v>BRI-SSH</v>
      </c>
      <c r="J1663" s="884">
        <v>45759</v>
      </c>
      <c r="K1663" s="330">
        <v>1</v>
      </c>
      <c r="L1663" s="330">
        <v>1</v>
      </c>
      <c r="M1663" s="330">
        <v>130</v>
      </c>
      <c r="N1663" s="330">
        <v>19.420000000000002</v>
      </c>
      <c r="O1663" s="330">
        <v>30</v>
      </c>
      <c r="P1663" s="330">
        <v>179.42</v>
      </c>
      <c r="Q1663" s="330" t="str">
        <v>Confirmed</v>
      </c>
      <c r="R1663" s="330" t="str">
        <v>Closed Deal</v>
      </c>
      <c r="S1663" s="330" t="str">
        <v>BRI</v>
      </c>
      <c r="T1663" s="330" t="str">
        <v>SSH</v>
      </c>
      <c r="U1663" s="330" t="str">
        <v>BRI</v>
      </c>
      <c r="V1663" s="330">
        <v>6</v>
      </c>
      <c r="W1663" s="330">
        <v>16</v>
      </c>
      <c r="X1663" s="330" t="str">
        <v>E25-02A</v>
      </c>
      <c r="Y1663" s="330">
        <v>113</v>
      </c>
      <c r="Z1663" s="330">
        <v>102</v>
      </c>
      <c r="AA1663" s="330">
        <v>11</v>
      </c>
      <c r="AB1663" s="16" t="str">
        <v>E25</v>
      </c>
    </row>
    <row r="1664" spans="1:28" x14ac:dyDescent="0.35">
      <c r="A1664" s="331">
        <v>45743</v>
      </c>
      <c r="B1664" s="330" t="str">
        <v>EuroAirlines</v>
      </c>
      <c r="C1664" s="330" t="str">
        <v>Distributor</v>
      </c>
      <c r="D1664" s="330" t="str">
        <v>AMADEUS</v>
      </c>
      <c r="E1664" s="330" t="str">
        <v>11LMTU</v>
      </c>
      <c r="F1664" s="330" t="str">
        <v>OW</v>
      </c>
      <c r="G1664" s="330" t="str">
        <v>Outbound</v>
      </c>
      <c r="H1664" s="330" t="str">
        <v>4S6005</v>
      </c>
      <c r="I1664" s="331" t="str">
        <v>SSH-NAP</v>
      </c>
      <c r="J1664" s="884">
        <v>45894</v>
      </c>
      <c r="K1664" s="330">
        <v>1</v>
      </c>
      <c r="L1664" s="330">
        <v>1</v>
      </c>
      <c r="M1664" s="330">
        <v>320</v>
      </c>
      <c r="N1664" s="330">
        <v>38.92</v>
      </c>
      <c r="O1664" s="330">
        <v>40</v>
      </c>
      <c r="P1664" s="330">
        <v>398.92</v>
      </c>
      <c r="Q1664" s="330" t="str">
        <v>Confirmed</v>
      </c>
      <c r="R1664" s="330" t="str">
        <v>Closed Deal</v>
      </c>
      <c r="S1664" s="330" t="str">
        <v>SSH</v>
      </c>
      <c r="T1664" s="330" t="str">
        <v>NAP</v>
      </c>
      <c r="U1664" s="330" t="str">
        <v>NAP</v>
      </c>
      <c r="V1664" s="330">
        <v>1</v>
      </c>
      <c r="W1664" s="330">
        <v>151</v>
      </c>
      <c r="X1664" s="330" t="str">
        <v>S25-08</v>
      </c>
      <c r="Y1664" s="330">
        <v>186</v>
      </c>
      <c r="Z1664" s="330">
        <v>138</v>
      </c>
      <c r="AA1664" s="330">
        <v>48</v>
      </c>
      <c r="AB1664" s="16" t="str">
        <v>S25</v>
      </c>
    </row>
    <row r="1665" spans="1:28" x14ac:dyDescent="0.35">
      <c r="A1665" s="331">
        <v>45743</v>
      </c>
      <c r="B1665" s="330" t="str">
        <v>EuroAirlines</v>
      </c>
      <c r="C1665" s="330" t="str">
        <v>Distributor</v>
      </c>
      <c r="D1665" s="330" t="str">
        <v>AMADEUS</v>
      </c>
      <c r="E1665" s="330" t="str">
        <v>11LN09</v>
      </c>
      <c r="F1665" s="330" t="str">
        <v>OW</v>
      </c>
      <c r="G1665" s="330" t="str">
        <v>Outbound</v>
      </c>
      <c r="H1665" s="330" t="str">
        <v>4S6006</v>
      </c>
      <c r="I1665" s="331" t="str">
        <v>MXP-SSH</v>
      </c>
      <c r="J1665" s="884">
        <v>45772</v>
      </c>
      <c r="K1665" s="330">
        <v>1</v>
      </c>
      <c r="L1665" s="330">
        <v>1</v>
      </c>
      <c r="M1665" s="330">
        <v>130</v>
      </c>
      <c r="N1665" s="330">
        <v>29.31</v>
      </c>
      <c r="O1665" s="330">
        <v>40</v>
      </c>
      <c r="P1665" s="330">
        <v>199.31</v>
      </c>
      <c r="Q1665" s="330" t="str">
        <v>Confirmed</v>
      </c>
      <c r="R1665" s="330" t="str">
        <v>Closed Deal</v>
      </c>
      <c r="S1665" s="330" t="str">
        <v>MXP</v>
      </c>
      <c r="T1665" s="330" t="str">
        <v>SSH</v>
      </c>
      <c r="U1665" s="330" t="str">
        <v>MXP</v>
      </c>
      <c r="V1665" s="330">
        <v>5</v>
      </c>
      <c r="W1665" s="330">
        <v>29</v>
      </c>
      <c r="X1665" s="330" t="str">
        <v>E25-04</v>
      </c>
      <c r="Y1665" s="330">
        <v>186</v>
      </c>
      <c r="Z1665" s="330">
        <v>180</v>
      </c>
      <c r="AA1665" s="330">
        <v>6</v>
      </c>
      <c r="AB1665" s="16" t="str">
        <v>E25</v>
      </c>
    </row>
    <row r="1666" spans="1:28" x14ac:dyDescent="0.35">
      <c r="A1666" s="331">
        <v>45748</v>
      </c>
      <c r="B1666" s="330" t="str">
        <v>Searcharter</v>
      </c>
      <c r="C1666" s="330" t="str">
        <v>Distributor</v>
      </c>
      <c r="D1666" s="330" t="str">
        <v/>
      </c>
      <c r="E1666" s="330" t="str">
        <v>DRH4A</v>
      </c>
      <c r="F1666" s="330" t="str">
        <v>OW</v>
      </c>
      <c r="G1666" s="330" t="str">
        <v>Outbound</v>
      </c>
      <c r="H1666" s="330" t="str">
        <v>UJ6001</v>
      </c>
      <c r="I1666" s="331" t="str">
        <v>SSH-VRN</v>
      </c>
      <c r="J1666" s="884">
        <v>45892</v>
      </c>
      <c r="K1666" s="330">
        <v>2</v>
      </c>
      <c r="L1666" s="330">
        <v>2</v>
      </c>
      <c r="M1666" s="330">
        <v>350</v>
      </c>
      <c r="N1666" s="330">
        <v>0</v>
      </c>
      <c r="O1666" s="330">
        <v>0</v>
      </c>
      <c r="P1666" s="330">
        <v>700</v>
      </c>
      <c r="Q1666" s="330" t="str">
        <v>Confirmed</v>
      </c>
      <c r="R1666" s="330" t="str">
        <v>Closed Deal</v>
      </c>
      <c r="S1666" s="330" t="str">
        <v>SSH</v>
      </c>
      <c r="T1666" s="330" t="str">
        <v>VRN</v>
      </c>
      <c r="U1666" s="330" t="str">
        <v>VRN</v>
      </c>
      <c r="V1666" s="330">
        <v>6</v>
      </c>
      <c r="W1666" s="330">
        <v>144</v>
      </c>
      <c r="X1666" s="330" t="str">
        <v>S25-04</v>
      </c>
      <c r="Y1666" s="330">
        <v>218</v>
      </c>
      <c r="Z1666" s="330">
        <v>243</v>
      </c>
      <c r="AA1666" s="330">
        <v>-25</v>
      </c>
      <c r="AB1666" s="16" t="str">
        <v>S25</v>
      </c>
    </row>
    <row r="1667" spans="1:28" x14ac:dyDescent="0.35">
      <c r="A1667" s="331">
        <v>45747</v>
      </c>
      <c r="B1667" s="330" t="str">
        <v>Searcharter</v>
      </c>
      <c r="C1667" s="330" t="str">
        <v>Distributor</v>
      </c>
      <c r="D1667" s="330" t="str">
        <v/>
      </c>
      <c r="E1667" s="330" t="str">
        <v>VYCYA</v>
      </c>
      <c r="F1667" s="330" t="str">
        <v>OW</v>
      </c>
      <c r="G1667" s="330" t="str">
        <v>Outbound</v>
      </c>
      <c r="H1667" s="330" t="str">
        <v>4S6006</v>
      </c>
      <c r="I1667" s="331" t="str">
        <v>NAP-SSH</v>
      </c>
      <c r="J1667" s="884">
        <v>45901</v>
      </c>
      <c r="K1667" s="330">
        <v>3</v>
      </c>
      <c r="L1667" s="330">
        <v>3</v>
      </c>
      <c r="M1667" s="330">
        <v>220</v>
      </c>
      <c r="N1667" s="330">
        <v>0</v>
      </c>
      <c r="O1667" s="330">
        <v>0</v>
      </c>
      <c r="P1667" s="330">
        <v>660</v>
      </c>
      <c r="Q1667" s="330" t="str">
        <v>Confirmed</v>
      </c>
      <c r="R1667" s="330" t="str">
        <v>Closed Deal</v>
      </c>
      <c r="S1667" s="330" t="str">
        <v>NAP</v>
      </c>
      <c r="T1667" s="330" t="str">
        <v>SSH</v>
      </c>
      <c r="U1667" s="330" t="str">
        <v>NAP</v>
      </c>
      <c r="V1667" s="330">
        <v>1</v>
      </c>
      <c r="W1667" s="330">
        <v>154</v>
      </c>
      <c r="X1667" s="330" t="str">
        <v>S25-08</v>
      </c>
      <c r="Y1667" s="330">
        <v>186</v>
      </c>
      <c r="Z1667" s="330">
        <v>31</v>
      </c>
      <c r="AA1667" s="330">
        <v>155</v>
      </c>
      <c r="AB1667" s="16" t="str">
        <v>S25</v>
      </c>
    </row>
    <row r="1668" spans="1:28" x14ac:dyDescent="0.35">
      <c r="A1668" s="331">
        <v>45747</v>
      </c>
      <c r="B1668" s="330" t="str">
        <v>Searcharter</v>
      </c>
      <c r="C1668" s="330" t="str">
        <v>Distributor</v>
      </c>
      <c r="D1668" s="330" t="str">
        <v/>
      </c>
      <c r="E1668" s="330" t="str">
        <v>AR744</v>
      </c>
      <c r="F1668" s="330" t="str">
        <v>OW</v>
      </c>
      <c r="G1668" s="330" t="str">
        <v>Outbound</v>
      </c>
      <c r="H1668" s="330" t="str">
        <v>4S6006</v>
      </c>
      <c r="I1668" s="331" t="str">
        <v>MXP-SSH</v>
      </c>
      <c r="J1668" s="884">
        <v>45765</v>
      </c>
      <c r="K1668" s="330">
        <v>1</v>
      </c>
      <c r="L1668" s="330">
        <v>1</v>
      </c>
      <c r="M1668" s="330">
        <v>325</v>
      </c>
      <c r="N1668" s="330">
        <v>0</v>
      </c>
      <c r="O1668" s="330">
        <v>0</v>
      </c>
      <c r="P1668" s="330">
        <v>325</v>
      </c>
      <c r="Q1668" s="330" t="str">
        <v>Confirmed</v>
      </c>
      <c r="R1668" s="330" t="str">
        <v>Closed Deal</v>
      </c>
      <c r="S1668" s="330" t="str">
        <v>MXP</v>
      </c>
      <c r="T1668" s="330" t="str">
        <v>SSH</v>
      </c>
      <c r="U1668" s="330" t="str">
        <v>MXP</v>
      </c>
      <c r="V1668" s="330">
        <v>5</v>
      </c>
      <c r="W1668" s="330">
        <v>18</v>
      </c>
      <c r="X1668" s="330" t="str">
        <v>E25-04</v>
      </c>
      <c r="Y1668" s="330">
        <v>186</v>
      </c>
      <c r="Z1668" s="330">
        <v>186</v>
      </c>
      <c r="AA1668" s="330">
        <v>0</v>
      </c>
      <c r="AB1668" s="16" t="str">
        <v>E25</v>
      </c>
    </row>
    <row r="1669" spans="1:28" x14ac:dyDescent="0.35">
      <c r="A1669" s="331">
        <v>45746</v>
      </c>
      <c r="B1669" s="330" t="str">
        <v>Searcharter</v>
      </c>
      <c r="C1669" s="330" t="str">
        <v>Distributor</v>
      </c>
      <c r="D1669" s="330" t="str">
        <v/>
      </c>
      <c r="E1669" s="330" t="str">
        <v>APQCR</v>
      </c>
      <c r="F1669" s="330" t="str">
        <v>OW</v>
      </c>
      <c r="G1669" s="330" t="str">
        <v>Outbound</v>
      </c>
      <c r="H1669" s="330" t="str">
        <v>4S6006</v>
      </c>
      <c r="I1669" s="331" t="str">
        <v>NAP-SSH</v>
      </c>
      <c r="J1669" s="884">
        <v>45901</v>
      </c>
      <c r="K1669" s="330">
        <v>7</v>
      </c>
      <c r="L1669" s="330">
        <v>7</v>
      </c>
      <c r="M1669" s="330">
        <v>220</v>
      </c>
      <c r="N1669" s="330">
        <v>0</v>
      </c>
      <c r="O1669" s="330">
        <v>0</v>
      </c>
      <c r="P1669" s="330">
        <v>1540</v>
      </c>
      <c r="Q1669" s="330" t="str">
        <v>Confirmed</v>
      </c>
      <c r="R1669" s="330" t="str">
        <v>Closed Deal</v>
      </c>
      <c r="S1669" s="330" t="str">
        <v>NAP</v>
      </c>
      <c r="T1669" s="330" t="str">
        <v>SSH</v>
      </c>
      <c r="U1669" s="330" t="str">
        <v>NAP</v>
      </c>
      <c r="V1669" s="330">
        <v>1</v>
      </c>
      <c r="W1669" s="330">
        <v>155</v>
      </c>
      <c r="X1669" s="330" t="str">
        <v>S25-08</v>
      </c>
      <c r="Y1669" s="330">
        <v>186</v>
      </c>
      <c r="Z1669" s="330">
        <v>31</v>
      </c>
      <c r="AA1669" s="330">
        <v>155</v>
      </c>
      <c r="AB1669" s="16" t="str">
        <v>S25</v>
      </c>
    </row>
    <row r="1670" spans="1:28" x14ac:dyDescent="0.35">
      <c r="A1670" s="331">
        <v>45746</v>
      </c>
      <c r="B1670" s="330" t="str">
        <v>Searcharter</v>
      </c>
      <c r="C1670" s="330" t="str">
        <v>Distributor</v>
      </c>
      <c r="D1670" s="330" t="str">
        <v/>
      </c>
      <c r="E1670" s="330" t="str">
        <v>YFJQN</v>
      </c>
      <c r="F1670" s="330" t="str">
        <v>RT</v>
      </c>
      <c r="G1670" s="330" t="str">
        <v>Outbound</v>
      </c>
      <c r="H1670" s="330" t="str">
        <v>UJ6002</v>
      </c>
      <c r="I1670" s="331" t="str">
        <v>VRN-SSH</v>
      </c>
      <c r="J1670" s="884">
        <v>45885</v>
      </c>
      <c r="K1670" s="330">
        <v>2</v>
      </c>
      <c r="L1670" s="330">
        <v>2</v>
      </c>
      <c r="M1670" s="330">
        <v>315</v>
      </c>
      <c r="N1670" s="330">
        <v>0</v>
      </c>
      <c r="O1670" s="330">
        <v>0</v>
      </c>
      <c r="P1670" s="330">
        <v>630</v>
      </c>
      <c r="Q1670" s="330" t="str">
        <v>Confirmed</v>
      </c>
      <c r="R1670" s="330" t="str">
        <v>Closed Deal</v>
      </c>
      <c r="S1670" s="330" t="str">
        <v>VRN</v>
      </c>
      <c r="T1670" s="330" t="str">
        <v>SSH</v>
      </c>
      <c r="U1670" s="330" t="str">
        <v>VRN</v>
      </c>
      <c r="V1670" s="330">
        <v>6</v>
      </c>
      <c r="W1670" s="330">
        <v>139</v>
      </c>
      <c r="X1670" s="330" t="str">
        <v>S25-04</v>
      </c>
      <c r="Y1670" s="330">
        <v>218</v>
      </c>
      <c r="Z1670" s="330">
        <v>222</v>
      </c>
      <c r="AA1670" s="330">
        <v>-4</v>
      </c>
      <c r="AB1670" s="16" t="str">
        <v>S25</v>
      </c>
    </row>
    <row r="1671" spans="1:28" x14ac:dyDescent="0.35">
      <c r="A1671" s="331">
        <v>45746</v>
      </c>
      <c r="B1671" s="330" t="str">
        <v>Searcharter</v>
      </c>
      <c r="C1671" s="330" t="str">
        <v>Distributor</v>
      </c>
      <c r="D1671" s="330" t="str">
        <v/>
      </c>
      <c r="E1671" s="330" t="str">
        <v>YFJQN</v>
      </c>
      <c r="F1671" s="330" t="str">
        <v>RT</v>
      </c>
      <c r="G1671" s="330" t="str">
        <v>Inbound</v>
      </c>
      <c r="H1671" s="330" t="str">
        <v>UJ6001</v>
      </c>
      <c r="I1671" s="331" t="str">
        <v>SSH-VRN</v>
      </c>
      <c r="J1671" s="884">
        <v>45892</v>
      </c>
      <c r="K1671" s="330">
        <v>2</v>
      </c>
      <c r="L1671" s="330">
        <v>2</v>
      </c>
      <c r="M1671" s="330">
        <v>315</v>
      </c>
      <c r="N1671" s="330">
        <v>0</v>
      </c>
      <c r="O1671" s="330">
        <v>0</v>
      </c>
      <c r="P1671" s="330">
        <v>630</v>
      </c>
      <c r="Q1671" s="330" t="str">
        <v>Confirmed</v>
      </c>
      <c r="R1671" s="330" t="str">
        <v>Closed Deal</v>
      </c>
      <c r="S1671" s="330" t="str">
        <v>SSH</v>
      </c>
      <c r="T1671" s="330" t="str">
        <v>VRN</v>
      </c>
      <c r="U1671" s="330" t="str">
        <v>VRN</v>
      </c>
      <c r="V1671" s="330">
        <v>6</v>
      </c>
      <c r="W1671" s="330">
        <v>146</v>
      </c>
      <c r="X1671" s="330" t="str">
        <v>S25-04</v>
      </c>
      <c r="Y1671" s="330">
        <v>218</v>
      </c>
      <c r="Z1671" s="330">
        <v>243</v>
      </c>
      <c r="AA1671" s="330">
        <v>-25</v>
      </c>
      <c r="AB1671" s="16" t="str">
        <v>S25</v>
      </c>
    </row>
    <row r="1672" spans="1:28" x14ac:dyDescent="0.35">
      <c r="A1672" s="331">
        <v>45745</v>
      </c>
      <c r="B1672" s="330" t="str">
        <v>Searcharter</v>
      </c>
      <c r="C1672" s="330" t="str">
        <v>Distributor</v>
      </c>
      <c r="D1672" s="330" t="str">
        <v/>
      </c>
      <c r="E1672" s="330" t="str">
        <v>AJ74P</v>
      </c>
      <c r="F1672" s="330" t="str">
        <v>OW</v>
      </c>
      <c r="G1672" s="330" t="str">
        <v>Outbound</v>
      </c>
      <c r="H1672" s="330" t="str">
        <v>4S6003</v>
      </c>
      <c r="I1672" s="331" t="str">
        <v>SSH-BRI</v>
      </c>
      <c r="J1672" s="884">
        <v>45780</v>
      </c>
      <c r="K1672" s="330">
        <v>2</v>
      </c>
      <c r="L1672" s="330">
        <v>2</v>
      </c>
      <c r="M1672" s="330">
        <v>150</v>
      </c>
      <c r="N1672" s="330">
        <v>0</v>
      </c>
      <c r="O1672" s="330">
        <v>0</v>
      </c>
      <c r="P1672" s="330">
        <v>300</v>
      </c>
      <c r="Q1672" s="330" t="str">
        <v>Confirmed</v>
      </c>
      <c r="R1672" s="330" t="str">
        <v>Closed Deal</v>
      </c>
      <c r="S1672" s="330" t="str">
        <v>SSH</v>
      </c>
      <c r="T1672" s="330" t="str">
        <v>BRI</v>
      </c>
      <c r="U1672" s="330" t="str">
        <v>BRI</v>
      </c>
      <c r="V1672" s="330">
        <v>6</v>
      </c>
      <c r="W1672" s="330">
        <v>35</v>
      </c>
      <c r="X1672" s="330" t="str">
        <v>E25-02B</v>
      </c>
      <c r="Y1672" s="330">
        <v>186</v>
      </c>
      <c r="Z1672" s="330">
        <v>181</v>
      </c>
      <c r="AA1672" s="330">
        <v>5</v>
      </c>
      <c r="AB1672" s="16" t="str">
        <v>E25</v>
      </c>
    </row>
    <row r="1673" spans="1:28" x14ac:dyDescent="0.35">
      <c r="A1673" s="331">
        <v>45745</v>
      </c>
      <c r="B1673" s="330" t="str">
        <v>Searcharter</v>
      </c>
      <c r="C1673" s="330" t="str">
        <v>Distributor</v>
      </c>
      <c r="D1673" s="330" t="str">
        <v/>
      </c>
      <c r="E1673" s="330" t="str">
        <v>GV3QP</v>
      </c>
      <c r="F1673" s="330" t="str">
        <v>OW</v>
      </c>
      <c r="G1673" s="330" t="str">
        <v>Outbound</v>
      </c>
      <c r="H1673" s="330" t="str">
        <v>4S6018</v>
      </c>
      <c r="I1673" s="331" t="str">
        <v>NAP-SSH</v>
      </c>
      <c r="J1673" s="884">
        <v>45772</v>
      </c>
      <c r="K1673" s="330">
        <v>2</v>
      </c>
      <c r="L1673" s="330">
        <v>2</v>
      </c>
      <c r="M1673" s="330">
        <v>150</v>
      </c>
      <c r="N1673" s="330">
        <v>0</v>
      </c>
      <c r="O1673" s="330">
        <v>0</v>
      </c>
      <c r="P1673" s="330">
        <v>300</v>
      </c>
      <c r="Q1673" s="330" t="str">
        <v>Confirmed</v>
      </c>
      <c r="R1673" s="330" t="str">
        <v>Closed Deal</v>
      </c>
      <c r="S1673" s="330" t="str">
        <v>NAP</v>
      </c>
      <c r="T1673" s="330" t="str">
        <v>SSH</v>
      </c>
      <c r="U1673" s="330" t="str">
        <v>NAP</v>
      </c>
      <c r="V1673" s="330">
        <v>5</v>
      </c>
      <c r="W1673" s="330">
        <v>27</v>
      </c>
      <c r="X1673" s="330" t="str">
        <v>E25-08</v>
      </c>
      <c r="Y1673" s="330">
        <v>186</v>
      </c>
      <c r="Z1673" s="330">
        <v>184</v>
      </c>
      <c r="AA1673" s="330">
        <v>2</v>
      </c>
      <c r="AB1673" s="16" t="str">
        <v>E25</v>
      </c>
    </row>
    <row r="1674" spans="1:28" x14ac:dyDescent="0.35">
      <c r="A1674" s="331">
        <v>45745</v>
      </c>
      <c r="B1674" s="330" t="str">
        <v>Searcharter</v>
      </c>
      <c r="C1674" s="330" t="str">
        <v>Distributor</v>
      </c>
      <c r="D1674" s="330" t="str">
        <v/>
      </c>
      <c r="E1674" s="330" t="str">
        <v>LER6H</v>
      </c>
      <c r="F1674" s="330" t="str">
        <v>RT</v>
      </c>
      <c r="G1674" s="330" t="str">
        <v>Outbound</v>
      </c>
      <c r="H1674" s="330" t="str">
        <v>4S6016</v>
      </c>
      <c r="I1674" s="331" t="str">
        <v>VRN-SSH</v>
      </c>
      <c r="J1674" s="884">
        <v>45759</v>
      </c>
      <c r="K1674" s="330">
        <v>1</v>
      </c>
      <c r="L1674" s="330">
        <v>1</v>
      </c>
      <c r="M1674" s="330">
        <v>150</v>
      </c>
      <c r="N1674" s="330">
        <v>0</v>
      </c>
      <c r="O1674" s="330">
        <v>0</v>
      </c>
      <c r="P1674" s="330">
        <v>150</v>
      </c>
      <c r="Q1674" s="330" t="str">
        <v>Confirmed</v>
      </c>
      <c r="R1674" s="330" t="str">
        <v>Closed Deal</v>
      </c>
      <c r="S1674" s="330" t="str">
        <v>VRN</v>
      </c>
      <c r="T1674" s="330" t="str">
        <v>SSH</v>
      </c>
      <c r="U1674" s="330" t="str">
        <v>VRN</v>
      </c>
      <c r="V1674" s="330">
        <v>6</v>
      </c>
      <c r="W1674" s="330">
        <v>14</v>
      </c>
      <c r="X1674" s="330" t="str">
        <v>E25-05A</v>
      </c>
      <c r="Y1674" s="330">
        <v>63</v>
      </c>
      <c r="Z1674" s="330">
        <v>60</v>
      </c>
      <c r="AA1674" s="330">
        <v>3</v>
      </c>
      <c r="AB1674" s="16" t="str">
        <v>E25</v>
      </c>
    </row>
    <row r="1675" spans="1:28" x14ac:dyDescent="0.35">
      <c r="A1675" s="331">
        <v>45745</v>
      </c>
      <c r="B1675" s="330" t="str">
        <v>Searcharter</v>
      </c>
      <c r="C1675" s="330" t="str">
        <v>Distributor</v>
      </c>
      <c r="D1675" s="330" t="str">
        <v/>
      </c>
      <c r="E1675" s="330" t="str">
        <v>LER6H</v>
      </c>
      <c r="F1675" s="330" t="str">
        <v>RT</v>
      </c>
      <c r="G1675" s="330" t="str">
        <v>Inbound</v>
      </c>
      <c r="H1675" s="330" t="str">
        <v>4S6015</v>
      </c>
      <c r="I1675" s="331" t="str">
        <v>SSH-VRN</v>
      </c>
      <c r="J1675" s="884">
        <v>45766</v>
      </c>
      <c r="K1675" s="330">
        <v>1</v>
      </c>
      <c r="L1675" s="330">
        <v>1</v>
      </c>
      <c r="M1675" s="330">
        <v>150</v>
      </c>
      <c r="N1675" s="330">
        <v>0</v>
      </c>
      <c r="O1675" s="330">
        <v>0</v>
      </c>
      <c r="P1675" s="330">
        <v>150</v>
      </c>
      <c r="Q1675" s="330" t="str">
        <v>Confirmed</v>
      </c>
      <c r="R1675" s="330" t="str">
        <v>Closed Deal</v>
      </c>
      <c r="S1675" s="330" t="str">
        <v>SSH</v>
      </c>
      <c r="T1675" s="330" t="str">
        <v>VRN</v>
      </c>
      <c r="U1675" s="330" t="str">
        <v>VRN</v>
      </c>
      <c r="V1675" s="330">
        <v>6</v>
      </c>
      <c r="W1675" s="330">
        <v>21</v>
      </c>
      <c r="X1675" s="330" t="str">
        <v>E25-05B</v>
      </c>
      <c r="Y1675" s="330">
        <v>186</v>
      </c>
      <c r="Z1675" s="330">
        <v>67</v>
      </c>
      <c r="AA1675" s="330">
        <v>119</v>
      </c>
      <c r="AB1675" s="16" t="str">
        <v>E25</v>
      </c>
    </row>
    <row r="1676" spans="1:28" x14ac:dyDescent="0.35">
      <c r="A1676" s="331">
        <v>45746</v>
      </c>
      <c r="B1676" s="330" t="str">
        <v>Citizen Plane</v>
      </c>
      <c r="C1676" s="330" t="str">
        <v>Distributor</v>
      </c>
      <c r="D1676" s="330" t="str">
        <v xml:space="preserve"> </v>
      </c>
      <c r="E1676" s="330" t="str">
        <v>CPUL4J</v>
      </c>
      <c r="F1676" s="330" t="str">
        <v>OW</v>
      </c>
      <c r="G1676" s="330" t="str">
        <v>Outbound</v>
      </c>
      <c r="H1676" s="330" t="str">
        <v>4S6018</v>
      </c>
      <c r="I1676" s="331" t="str">
        <v>NAP-SSH</v>
      </c>
      <c r="J1676" s="884">
        <v>45772</v>
      </c>
      <c r="K1676" s="330">
        <v>1</v>
      </c>
      <c r="L1676" s="330">
        <v>1</v>
      </c>
      <c r="M1676" s="330">
        <v>150</v>
      </c>
      <c r="N1676" s="330">
        <v>0</v>
      </c>
      <c r="O1676" s="330">
        <v>0</v>
      </c>
      <c r="P1676" s="330">
        <v>150</v>
      </c>
      <c r="Q1676" s="330" t="str">
        <v>Confirmed</v>
      </c>
      <c r="R1676" s="330" t="str">
        <v>Closed Deal</v>
      </c>
      <c r="S1676" s="330" t="str">
        <v>NAP</v>
      </c>
      <c r="T1676" s="330" t="str">
        <v>SSH</v>
      </c>
      <c r="U1676" s="330" t="str">
        <v>NAP</v>
      </c>
      <c r="V1676" s="330">
        <v>5</v>
      </c>
      <c r="W1676" s="330">
        <v>26</v>
      </c>
      <c r="X1676" s="330" t="str">
        <v>E25-08</v>
      </c>
      <c r="Y1676" s="330">
        <v>186</v>
      </c>
      <c r="Z1676" s="330">
        <v>184</v>
      </c>
      <c r="AA1676" s="330">
        <v>2</v>
      </c>
      <c r="AB1676" s="16" t="str">
        <v>E25</v>
      </c>
    </row>
    <row r="1677" spans="1:28" x14ac:dyDescent="0.35">
      <c r="A1677" s="331">
        <v>45746</v>
      </c>
      <c r="B1677" s="330" t="str">
        <v>Citizen Plane</v>
      </c>
      <c r="C1677" s="330" t="str">
        <v>Distributor</v>
      </c>
      <c r="D1677" s="330" t="str">
        <v xml:space="preserve"> </v>
      </c>
      <c r="E1677" s="330" t="str">
        <v>CPUL4J</v>
      </c>
      <c r="F1677" s="330" t="str">
        <v>OW</v>
      </c>
      <c r="G1677" s="330" t="str">
        <v>Outbound</v>
      </c>
      <c r="H1677" s="330" t="str">
        <v>4S6018</v>
      </c>
      <c r="I1677" s="331" t="str">
        <v>NAP-SSH</v>
      </c>
      <c r="J1677" s="884">
        <v>45772</v>
      </c>
      <c r="K1677" s="330">
        <v>1</v>
      </c>
      <c r="L1677" s="330">
        <v>1</v>
      </c>
      <c r="M1677" s="330">
        <v>150</v>
      </c>
      <c r="N1677" s="330">
        <v>0</v>
      </c>
      <c r="O1677" s="330">
        <v>0</v>
      </c>
      <c r="P1677" s="330">
        <v>150</v>
      </c>
      <c r="Q1677" s="330" t="str">
        <v>Confirmed</v>
      </c>
      <c r="R1677" s="330" t="str">
        <v>Closed Deal</v>
      </c>
      <c r="S1677" s="330" t="str">
        <v>NAP</v>
      </c>
      <c r="T1677" s="330" t="str">
        <v>SSH</v>
      </c>
      <c r="U1677" s="330" t="str">
        <v>NAP</v>
      </c>
      <c r="V1677" s="330">
        <v>5</v>
      </c>
      <c r="W1677" s="330">
        <v>26</v>
      </c>
      <c r="X1677" s="330" t="str">
        <v>E25-08</v>
      </c>
      <c r="Y1677" s="330">
        <v>186</v>
      </c>
      <c r="Z1677" s="330">
        <v>184</v>
      </c>
      <c r="AA1677" s="330">
        <v>2</v>
      </c>
      <c r="AB1677" s="16" t="str">
        <v>E25</v>
      </c>
    </row>
    <row r="1678" spans="1:28" x14ac:dyDescent="0.35">
      <c r="A1678" s="331">
        <v>45746</v>
      </c>
      <c r="B1678" s="330" t="str">
        <v>Citizen Plane</v>
      </c>
      <c r="C1678" s="330" t="str">
        <v>Distributor</v>
      </c>
      <c r="D1678" s="330" t="str">
        <v xml:space="preserve"> </v>
      </c>
      <c r="E1678" s="330" t="str">
        <v>CPUL4J</v>
      </c>
      <c r="F1678" s="330" t="str">
        <v>OW</v>
      </c>
      <c r="G1678" s="330" t="str">
        <v>Outbound</v>
      </c>
      <c r="H1678" s="330" t="str">
        <v>4S6018</v>
      </c>
      <c r="I1678" s="331" t="str">
        <v>NAP-SSH</v>
      </c>
      <c r="J1678" s="884">
        <v>45772</v>
      </c>
      <c r="K1678" s="330">
        <v>1</v>
      </c>
      <c r="L1678" s="330">
        <v>1</v>
      </c>
      <c r="M1678" s="330">
        <v>150</v>
      </c>
      <c r="N1678" s="330">
        <v>0</v>
      </c>
      <c r="O1678" s="330">
        <v>0</v>
      </c>
      <c r="P1678" s="330">
        <v>150</v>
      </c>
      <c r="Q1678" s="330" t="str">
        <v>Confirmed</v>
      </c>
      <c r="R1678" s="330" t="str">
        <v>Closed Deal</v>
      </c>
      <c r="S1678" s="330" t="str">
        <v>NAP</v>
      </c>
      <c r="T1678" s="330" t="str">
        <v>SSH</v>
      </c>
      <c r="U1678" s="330" t="str">
        <v>NAP</v>
      </c>
      <c r="V1678" s="330">
        <v>5</v>
      </c>
      <c r="W1678" s="330">
        <v>26</v>
      </c>
      <c r="X1678" s="330" t="str">
        <v>E25-08</v>
      </c>
      <c r="Y1678" s="330">
        <v>186</v>
      </c>
      <c r="Z1678" s="330">
        <v>184</v>
      </c>
      <c r="AA1678" s="330">
        <v>2</v>
      </c>
      <c r="AB1678" s="16" t="str">
        <v>E25</v>
      </c>
    </row>
    <row r="1679" spans="1:28" x14ac:dyDescent="0.35">
      <c r="A1679" s="331">
        <v>45748</v>
      </c>
      <c r="B1679" s="330" t="str">
        <v>Citizen Plane</v>
      </c>
      <c r="C1679" s="330" t="str">
        <v>Distributor</v>
      </c>
      <c r="D1679" s="330" t="str">
        <v xml:space="preserve"> </v>
      </c>
      <c r="E1679" s="330" t="str">
        <v>CPZPM4</v>
      </c>
      <c r="F1679" s="330" t="str">
        <v>OW</v>
      </c>
      <c r="G1679" s="330" t="str">
        <v>Outbound</v>
      </c>
      <c r="H1679" s="330" t="str">
        <v>4S6018</v>
      </c>
      <c r="I1679" s="331" t="str">
        <v>NAP-SSH</v>
      </c>
      <c r="J1679" s="884">
        <v>45772</v>
      </c>
      <c r="K1679" s="330">
        <v>1</v>
      </c>
      <c r="L1679" s="330">
        <v>1</v>
      </c>
      <c r="M1679" s="330">
        <v>150</v>
      </c>
      <c r="N1679" s="330">
        <v>0</v>
      </c>
      <c r="O1679" s="330">
        <v>0</v>
      </c>
      <c r="P1679" s="330">
        <v>150</v>
      </c>
      <c r="Q1679" s="330" t="str">
        <v>Confirmed</v>
      </c>
      <c r="R1679" s="330" t="str">
        <v>Closed Deal</v>
      </c>
      <c r="S1679" s="330" t="str">
        <v>NAP</v>
      </c>
      <c r="T1679" s="330" t="str">
        <v>SSH</v>
      </c>
      <c r="U1679" s="330" t="str">
        <v>NAP</v>
      </c>
      <c r="V1679" s="330">
        <v>5</v>
      </c>
      <c r="W1679" s="330">
        <v>24</v>
      </c>
      <c r="X1679" s="330" t="str">
        <v>E25-08</v>
      </c>
      <c r="Y1679" s="330">
        <v>186</v>
      </c>
      <c r="Z1679" s="330">
        <v>184</v>
      </c>
      <c r="AA1679" s="330">
        <v>2</v>
      </c>
      <c r="AB1679" s="16" t="str">
        <v>E25</v>
      </c>
    </row>
    <row r="1680" spans="1:28" x14ac:dyDescent="0.35">
      <c r="A1680" s="331">
        <v>45748</v>
      </c>
      <c r="B1680" s="330" t="str">
        <v>Citizen Plane</v>
      </c>
      <c r="C1680" s="330" t="str">
        <v>Distributor</v>
      </c>
      <c r="D1680" s="330" t="str">
        <v xml:space="preserve"> </v>
      </c>
      <c r="E1680" s="330" t="str">
        <v>CPZPM4</v>
      </c>
      <c r="F1680" s="330" t="str">
        <v>OW</v>
      </c>
      <c r="G1680" s="330" t="str">
        <v>Outbound</v>
      </c>
      <c r="H1680" s="330" t="str">
        <v>4S6018</v>
      </c>
      <c r="I1680" s="331" t="str">
        <v>NAP-SSH</v>
      </c>
      <c r="J1680" s="884">
        <v>45772</v>
      </c>
      <c r="K1680" s="330">
        <v>1</v>
      </c>
      <c r="L1680" s="330">
        <v>1</v>
      </c>
      <c r="M1680" s="330">
        <v>150</v>
      </c>
      <c r="N1680" s="330">
        <v>0</v>
      </c>
      <c r="O1680" s="330">
        <v>0</v>
      </c>
      <c r="P1680" s="330">
        <v>150</v>
      </c>
      <c r="Q1680" s="330" t="str">
        <v>Confirmed</v>
      </c>
      <c r="R1680" s="330" t="str">
        <v>Closed Deal</v>
      </c>
      <c r="S1680" s="330" t="str">
        <v>NAP</v>
      </c>
      <c r="T1680" s="330" t="str">
        <v>SSH</v>
      </c>
      <c r="U1680" s="330" t="str">
        <v>NAP</v>
      </c>
      <c r="V1680" s="330">
        <v>5</v>
      </c>
      <c r="W1680" s="330">
        <v>24</v>
      </c>
      <c r="X1680" s="330" t="str">
        <v>E25-08</v>
      </c>
      <c r="Y1680" s="330">
        <v>186</v>
      </c>
      <c r="Z1680" s="330">
        <v>184</v>
      </c>
      <c r="AA1680" s="330">
        <v>2</v>
      </c>
      <c r="AB1680" s="16" t="str">
        <v>E25</v>
      </c>
    </row>
    <row r="1681" spans="1:28" x14ac:dyDescent="0.35">
      <c r="A1681" s="331">
        <v>45748</v>
      </c>
      <c r="B1681" s="330" t="str">
        <v>Citizen Plane</v>
      </c>
      <c r="C1681" s="330" t="str">
        <v>Distributor</v>
      </c>
      <c r="D1681" s="330" t="str">
        <v xml:space="preserve"> </v>
      </c>
      <c r="E1681" s="330" t="str">
        <v>CPZPM4</v>
      </c>
      <c r="F1681" s="330" t="str">
        <v>OW</v>
      </c>
      <c r="G1681" s="330" t="str">
        <v>Outbound</v>
      </c>
      <c r="H1681" s="330" t="str">
        <v>4S6018</v>
      </c>
      <c r="I1681" s="331" t="str">
        <v>NAP-SSH</v>
      </c>
      <c r="J1681" s="884">
        <v>45772</v>
      </c>
      <c r="K1681" s="330">
        <v>1</v>
      </c>
      <c r="L1681" s="330">
        <v>1</v>
      </c>
      <c r="M1681" s="330">
        <v>150</v>
      </c>
      <c r="N1681" s="330">
        <v>0</v>
      </c>
      <c r="O1681" s="330">
        <v>0</v>
      </c>
      <c r="P1681" s="330">
        <v>150</v>
      </c>
      <c r="Q1681" s="330" t="str">
        <v>Confirmed</v>
      </c>
      <c r="R1681" s="330" t="str">
        <v>Closed Deal</v>
      </c>
      <c r="S1681" s="330" t="str">
        <v>NAP</v>
      </c>
      <c r="T1681" s="330" t="str">
        <v>SSH</v>
      </c>
      <c r="U1681" s="330" t="str">
        <v>NAP</v>
      </c>
      <c r="V1681" s="330">
        <v>5</v>
      </c>
      <c r="W1681" s="330">
        <v>24</v>
      </c>
      <c r="X1681" s="330" t="str">
        <v>E25-08</v>
      </c>
      <c r="Y1681" s="330">
        <v>186</v>
      </c>
      <c r="Z1681" s="330">
        <v>184</v>
      </c>
      <c r="AA1681" s="330">
        <v>2</v>
      </c>
      <c r="AB1681" s="16" t="str">
        <v>E25</v>
      </c>
    </row>
    <row r="1682" spans="1:28" x14ac:dyDescent="0.35">
      <c r="A1682" s="331">
        <v>45749</v>
      </c>
      <c r="B1682" s="330" t="str">
        <v>Good Days</v>
      </c>
      <c r="C1682" s="330" t="str">
        <v>Tour Operator</v>
      </c>
      <c r="D1682" s="330" t="str">
        <v/>
      </c>
      <c r="E1682" s="330" t="str">
        <v/>
      </c>
      <c r="F1682" s="330" t="str">
        <v>RT</v>
      </c>
      <c r="G1682" s="330" t="str">
        <v>Outbound</v>
      </c>
      <c r="H1682" s="330" t="str">
        <v>4S6004</v>
      </c>
      <c r="I1682" s="331" t="str">
        <v>BRI-SSH</v>
      </c>
      <c r="J1682" s="884">
        <v>45836</v>
      </c>
      <c r="K1682" s="330">
        <v>8</v>
      </c>
      <c r="L1682" s="330">
        <v>8</v>
      </c>
      <c r="M1682" s="330">
        <v>195</v>
      </c>
      <c r="N1682" s="330">
        <v>0</v>
      </c>
      <c r="O1682" s="330">
        <v>0</v>
      </c>
      <c r="P1682" s="330">
        <v>1560</v>
      </c>
      <c r="Q1682" s="330" t="str">
        <v>Confirmed</v>
      </c>
      <c r="R1682" s="330" t="str">
        <v>Countersigned</v>
      </c>
      <c r="S1682" s="330" t="str">
        <v>BRI</v>
      </c>
      <c r="T1682" s="330" t="str">
        <v>SSH</v>
      </c>
      <c r="U1682" s="330" t="str">
        <v>BRI</v>
      </c>
      <c r="V1682" s="330">
        <v>6</v>
      </c>
      <c r="W1682" s="330">
        <v>87</v>
      </c>
      <c r="X1682" s="330" t="str">
        <v>S25-01</v>
      </c>
      <c r="Y1682" s="330">
        <v>186</v>
      </c>
      <c r="Z1682" s="330">
        <v>166</v>
      </c>
      <c r="AA1682" s="330">
        <v>20</v>
      </c>
      <c r="AB1682" s="16" t="str">
        <v>S25</v>
      </c>
    </row>
    <row r="1683" spans="1:28" x14ac:dyDescent="0.35">
      <c r="A1683" s="331">
        <v>45749</v>
      </c>
      <c r="B1683" s="330" t="str">
        <v>Good Days</v>
      </c>
      <c r="C1683" s="330" t="str">
        <v>Tour Operator</v>
      </c>
      <c r="D1683" s="330" t="str">
        <v/>
      </c>
      <c r="E1683" s="330" t="str">
        <v/>
      </c>
      <c r="F1683" s="330" t="str">
        <v>RT</v>
      </c>
      <c r="G1683" s="330" t="str">
        <v>Inbound</v>
      </c>
      <c r="H1683" s="330" t="str">
        <v>4S6003</v>
      </c>
      <c r="I1683" s="331" t="str">
        <v>SSH-BRI</v>
      </c>
      <c r="J1683" s="884">
        <v>45843</v>
      </c>
      <c r="K1683" s="330">
        <v>8</v>
      </c>
      <c r="L1683" s="330">
        <v>8</v>
      </c>
      <c r="M1683" s="330">
        <v>195</v>
      </c>
      <c r="N1683" s="330">
        <v>0</v>
      </c>
      <c r="O1683" s="330">
        <v>0</v>
      </c>
      <c r="P1683" s="330">
        <v>1560</v>
      </c>
      <c r="Q1683" s="330" t="str">
        <v>Confirmed</v>
      </c>
      <c r="R1683" s="330" t="str">
        <v>Countersigned</v>
      </c>
      <c r="S1683" s="330" t="str">
        <v>SSH</v>
      </c>
      <c r="T1683" s="330" t="str">
        <v>BRI</v>
      </c>
      <c r="U1683" s="330" t="str">
        <v>BRI</v>
      </c>
      <c r="V1683" s="330">
        <v>6</v>
      </c>
      <c r="W1683" s="330">
        <v>94</v>
      </c>
      <c r="X1683" s="330" t="str">
        <v>S25-01</v>
      </c>
      <c r="Y1683" s="330">
        <v>186</v>
      </c>
      <c r="Z1683" s="330">
        <v>166</v>
      </c>
      <c r="AA1683" s="330">
        <v>20</v>
      </c>
      <c r="AB1683" s="16" t="str">
        <v>S25</v>
      </c>
    </row>
    <row r="1684" spans="1:28" x14ac:dyDescent="0.35">
      <c r="A1684" s="331">
        <v>45744</v>
      </c>
      <c r="B1684" s="330" t="str">
        <v>APG</v>
      </c>
      <c r="C1684" s="330" t="str">
        <v>Distributor</v>
      </c>
      <c r="D1684" s="330" t="str">
        <v/>
      </c>
      <c r="E1684" s="330" t="str">
        <v>12LT54</v>
      </c>
      <c r="F1684" s="330" t="str">
        <v>RT</v>
      </c>
      <c r="G1684" s="330" t="str">
        <v>Inbound</v>
      </c>
      <c r="H1684" s="330" t="str">
        <v>4S6005</v>
      </c>
      <c r="I1684" s="331" t="str">
        <v>SSH-FCO</v>
      </c>
      <c r="J1684" s="884">
        <v>45891</v>
      </c>
      <c r="K1684" s="330">
        <v>1</v>
      </c>
      <c r="L1684" s="330">
        <v>1</v>
      </c>
      <c r="M1684" s="330">
        <v>240</v>
      </c>
      <c r="N1684" s="330">
        <v>31.82</v>
      </c>
      <c r="O1684" s="330">
        <v>30</v>
      </c>
      <c r="P1684" s="330">
        <v>301.82</v>
      </c>
      <c r="Q1684" s="330" t="str">
        <v>Confirmed</v>
      </c>
      <c r="R1684" s="330" t="str">
        <v>Closed Deal</v>
      </c>
      <c r="S1684" s="330" t="str">
        <v>SSH</v>
      </c>
      <c r="T1684" s="330" t="str">
        <v>FCO</v>
      </c>
      <c r="U1684" s="330" t="str">
        <v>FCO</v>
      </c>
      <c r="V1684" s="330">
        <v>5</v>
      </c>
      <c r="W1684" s="330">
        <v>147</v>
      </c>
      <c r="X1684" s="330" t="str">
        <v>S25-15</v>
      </c>
      <c r="Y1684" s="330">
        <v>186</v>
      </c>
      <c r="Z1684" s="330">
        <v>186</v>
      </c>
      <c r="AA1684" s="330">
        <v>0</v>
      </c>
      <c r="AB1684" s="16" t="str">
        <v>S25</v>
      </c>
    </row>
    <row r="1685" spans="1:28" x14ac:dyDescent="0.35">
      <c r="A1685" s="331">
        <v>45744</v>
      </c>
      <c r="B1685" s="330" t="str">
        <v>APG</v>
      </c>
      <c r="C1685" s="330" t="str">
        <v>Distributor</v>
      </c>
      <c r="D1685" s="330" t="str">
        <v/>
      </c>
      <c r="E1685" s="330" t="str">
        <v>12LT54</v>
      </c>
      <c r="F1685" s="330" t="str">
        <v>RT</v>
      </c>
      <c r="G1685" s="330" t="str">
        <v>Outbound</v>
      </c>
      <c r="H1685" s="330" t="str">
        <v>4S6006</v>
      </c>
      <c r="I1685" s="331" t="str">
        <v>FCO-SSH</v>
      </c>
      <c r="J1685" s="884">
        <v>45884</v>
      </c>
      <c r="K1685" s="330">
        <v>1</v>
      </c>
      <c r="L1685" s="330">
        <v>1</v>
      </c>
      <c r="M1685" s="330">
        <v>240</v>
      </c>
      <c r="N1685" s="330">
        <v>41.39</v>
      </c>
      <c r="O1685" s="330">
        <v>30</v>
      </c>
      <c r="P1685" s="330">
        <v>311.39</v>
      </c>
      <c r="Q1685" s="330" t="str">
        <v>Confirmed</v>
      </c>
      <c r="R1685" s="330" t="str">
        <v>Closed Deal</v>
      </c>
      <c r="S1685" s="330" t="str">
        <v>FCO</v>
      </c>
      <c r="T1685" s="330" t="str">
        <v>SSH</v>
      </c>
      <c r="U1685" s="330" t="str">
        <v>FCO</v>
      </c>
      <c r="V1685" s="330">
        <v>5</v>
      </c>
      <c r="W1685" s="330">
        <v>140</v>
      </c>
      <c r="X1685" s="330" t="str">
        <v>S25-15</v>
      </c>
      <c r="Y1685" s="330">
        <v>186</v>
      </c>
      <c r="Z1685" s="330">
        <v>153</v>
      </c>
      <c r="AA1685" s="330">
        <v>33</v>
      </c>
      <c r="AB1685" s="16" t="str">
        <v>S25</v>
      </c>
    </row>
    <row r="1686" spans="1:28" x14ac:dyDescent="0.35">
      <c r="A1686" s="331">
        <v>45744</v>
      </c>
      <c r="B1686" s="330" t="str">
        <v>APG</v>
      </c>
      <c r="C1686" s="330" t="str">
        <v>Distributor</v>
      </c>
      <c r="D1686" s="330" t="str">
        <v/>
      </c>
      <c r="E1686" s="330" t="str">
        <v>12LT54</v>
      </c>
      <c r="F1686" s="330" t="str">
        <v>RT</v>
      </c>
      <c r="G1686" s="330" t="str">
        <v>Inbound</v>
      </c>
      <c r="H1686" s="330" t="str">
        <v>4S6005</v>
      </c>
      <c r="I1686" s="331" t="str">
        <v>SSH-FCO</v>
      </c>
      <c r="J1686" s="884">
        <v>45891</v>
      </c>
      <c r="K1686" s="330">
        <v>1</v>
      </c>
      <c r="L1686" s="330">
        <v>1</v>
      </c>
      <c r="M1686" s="330">
        <v>240</v>
      </c>
      <c r="N1686" s="330">
        <v>31.82</v>
      </c>
      <c r="O1686" s="330">
        <v>30</v>
      </c>
      <c r="P1686" s="330">
        <v>301.82</v>
      </c>
      <c r="Q1686" s="330" t="str">
        <v>Confirmed</v>
      </c>
      <c r="R1686" s="330" t="str">
        <v>Closed Deal</v>
      </c>
      <c r="S1686" s="330" t="str">
        <v>SSH</v>
      </c>
      <c r="T1686" s="330" t="str">
        <v>FCO</v>
      </c>
      <c r="U1686" s="330" t="str">
        <v>FCO</v>
      </c>
      <c r="V1686" s="330">
        <v>5</v>
      </c>
      <c r="W1686" s="330">
        <v>147</v>
      </c>
      <c r="X1686" s="330" t="str">
        <v>S25-15</v>
      </c>
      <c r="Y1686" s="330">
        <v>186</v>
      </c>
      <c r="Z1686" s="330">
        <v>186</v>
      </c>
      <c r="AA1686" s="330">
        <v>0</v>
      </c>
      <c r="AB1686" s="16" t="str">
        <v>S25</v>
      </c>
    </row>
    <row r="1687" spans="1:28" x14ac:dyDescent="0.35">
      <c r="A1687" s="331">
        <v>45744</v>
      </c>
      <c r="B1687" s="330" t="str">
        <v>APG</v>
      </c>
      <c r="C1687" s="330" t="str">
        <v>Distributor</v>
      </c>
      <c r="D1687" s="330" t="str">
        <v/>
      </c>
      <c r="E1687" s="330" t="str">
        <v>12LT54</v>
      </c>
      <c r="F1687" s="330" t="str">
        <v>RT</v>
      </c>
      <c r="G1687" s="330" t="str">
        <v>Outbound</v>
      </c>
      <c r="H1687" s="330" t="str">
        <v>4S6006</v>
      </c>
      <c r="I1687" s="331" t="str">
        <v>FCO-SSH</v>
      </c>
      <c r="J1687" s="884">
        <v>45884</v>
      </c>
      <c r="K1687" s="330">
        <v>1</v>
      </c>
      <c r="L1687" s="330">
        <v>1</v>
      </c>
      <c r="M1687" s="330">
        <v>240</v>
      </c>
      <c r="N1687" s="330">
        <v>41.39</v>
      </c>
      <c r="O1687" s="330">
        <v>30</v>
      </c>
      <c r="P1687" s="330">
        <v>311.39</v>
      </c>
      <c r="Q1687" s="330" t="str">
        <v>Confirmed</v>
      </c>
      <c r="R1687" s="330" t="str">
        <v>Closed Deal</v>
      </c>
      <c r="S1687" s="330" t="str">
        <v>FCO</v>
      </c>
      <c r="T1687" s="330" t="str">
        <v>SSH</v>
      </c>
      <c r="U1687" s="330" t="str">
        <v>FCO</v>
      </c>
      <c r="V1687" s="330">
        <v>5</v>
      </c>
      <c r="W1687" s="330">
        <v>140</v>
      </c>
      <c r="X1687" s="330" t="str">
        <v>S25-15</v>
      </c>
      <c r="Y1687" s="330">
        <v>186</v>
      </c>
      <c r="Z1687" s="330">
        <v>153</v>
      </c>
      <c r="AA1687" s="330">
        <v>33</v>
      </c>
      <c r="AB1687" s="16" t="str">
        <v>S25</v>
      </c>
    </row>
    <row r="1688" spans="1:28" x14ac:dyDescent="0.35">
      <c r="A1688" s="331">
        <v>45749</v>
      </c>
      <c r="B1688" s="330" t="str">
        <v>Veratour</v>
      </c>
      <c r="C1688" s="330" t="str">
        <v>Tour Operator</v>
      </c>
      <c r="D1688" s="330" t="str">
        <v/>
      </c>
      <c r="E1688" s="330" t="str">
        <v/>
      </c>
      <c r="F1688" s="330" t="str">
        <v>RT</v>
      </c>
      <c r="G1688" s="330" t="str">
        <v>Outbound</v>
      </c>
      <c r="H1688" s="330" t="str">
        <v>UJ6002</v>
      </c>
      <c r="I1688" s="331" t="str">
        <v>VRN-SSH</v>
      </c>
      <c r="J1688" s="884">
        <v>45864</v>
      </c>
      <c r="K1688" s="330">
        <v>130</v>
      </c>
      <c r="L1688" s="330">
        <v>130</v>
      </c>
      <c r="M1688" s="330">
        <v>222.5</v>
      </c>
      <c r="N1688" s="330">
        <v>0</v>
      </c>
      <c r="O1688" s="330">
        <v>0</v>
      </c>
      <c r="P1688" s="330">
        <v>28925</v>
      </c>
      <c r="Q1688" s="330" t="str">
        <v>Confirmed</v>
      </c>
      <c r="R1688" s="330" t="str">
        <v>Signed</v>
      </c>
      <c r="S1688" s="330" t="str">
        <v>VRN</v>
      </c>
      <c r="T1688" s="330" t="str">
        <v>SSH</v>
      </c>
      <c r="U1688" s="330" t="str">
        <v>VRN</v>
      </c>
      <c r="V1688" s="330">
        <v>6</v>
      </c>
      <c r="W1688" s="330">
        <v>115</v>
      </c>
      <c r="X1688" s="330" t="str">
        <v>S25-04</v>
      </c>
      <c r="Y1688" s="330">
        <v>218</v>
      </c>
      <c r="Z1688" s="330">
        <v>225</v>
      </c>
      <c r="AA1688" s="330">
        <v>-7</v>
      </c>
      <c r="AB1688" s="16" t="str">
        <v>S25</v>
      </c>
    </row>
    <row r="1689" spans="1:28" x14ac:dyDescent="0.35">
      <c r="A1689" s="331">
        <v>45749</v>
      </c>
      <c r="B1689" s="330" t="str">
        <v>Veratour</v>
      </c>
      <c r="C1689" s="330" t="str">
        <v>Tour Operator</v>
      </c>
      <c r="D1689" s="330" t="str">
        <v/>
      </c>
      <c r="E1689" s="330" t="str">
        <v/>
      </c>
      <c r="F1689" s="330" t="str">
        <v>RT</v>
      </c>
      <c r="G1689" s="330" t="str">
        <v>Outbound</v>
      </c>
      <c r="H1689" s="330" t="str">
        <v>UJ6002</v>
      </c>
      <c r="I1689" s="331" t="str">
        <v>VRN-SSH</v>
      </c>
      <c r="J1689" s="884">
        <v>45871</v>
      </c>
      <c r="K1689" s="330">
        <v>130</v>
      </c>
      <c r="L1689" s="330">
        <v>130</v>
      </c>
      <c r="M1689" s="330">
        <v>222.5</v>
      </c>
      <c r="N1689" s="330">
        <v>0</v>
      </c>
      <c r="O1689" s="330">
        <v>0</v>
      </c>
      <c r="P1689" s="330">
        <v>28925</v>
      </c>
      <c r="Q1689" s="330" t="str">
        <v>Confirmed</v>
      </c>
      <c r="R1689" s="330" t="str">
        <v>Signed</v>
      </c>
      <c r="S1689" s="330" t="str">
        <v>VRN</v>
      </c>
      <c r="T1689" s="330" t="str">
        <v>SSH</v>
      </c>
      <c r="U1689" s="330" t="str">
        <v>VRN</v>
      </c>
      <c r="V1689" s="330">
        <v>6</v>
      </c>
      <c r="W1689" s="330">
        <v>122</v>
      </c>
      <c r="X1689" s="330" t="str">
        <v>S25-04</v>
      </c>
      <c r="Y1689" s="330">
        <v>218</v>
      </c>
      <c r="Z1689" s="330">
        <v>220</v>
      </c>
      <c r="AA1689" s="330">
        <v>-2</v>
      </c>
      <c r="AB1689" s="16" t="str">
        <v>S25</v>
      </c>
    </row>
    <row r="1690" spans="1:28" x14ac:dyDescent="0.35">
      <c r="A1690" s="331">
        <v>45749</v>
      </c>
      <c r="B1690" s="330" t="str">
        <v>Veratour</v>
      </c>
      <c r="C1690" s="330" t="str">
        <v>Tour Operator</v>
      </c>
      <c r="D1690" s="330" t="str">
        <v/>
      </c>
      <c r="E1690" s="330" t="str">
        <v/>
      </c>
      <c r="F1690" s="330" t="str">
        <v>RT</v>
      </c>
      <c r="G1690" s="330" t="str">
        <v>Outbound</v>
      </c>
      <c r="H1690" s="330" t="str">
        <v>UJ6002</v>
      </c>
      <c r="I1690" s="331" t="str">
        <v>VRN-SSH</v>
      </c>
      <c r="J1690" s="884">
        <v>45878</v>
      </c>
      <c r="K1690" s="330">
        <v>130</v>
      </c>
      <c r="L1690" s="330">
        <v>130</v>
      </c>
      <c r="M1690" s="330">
        <v>222.5</v>
      </c>
      <c r="N1690" s="330">
        <v>0</v>
      </c>
      <c r="O1690" s="330">
        <v>0</v>
      </c>
      <c r="P1690" s="330">
        <v>28925</v>
      </c>
      <c r="Q1690" s="330" t="str">
        <v>Confirmed</v>
      </c>
      <c r="R1690" s="330" t="str">
        <v>Signed</v>
      </c>
      <c r="S1690" s="330" t="str">
        <v>VRN</v>
      </c>
      <c r="T1690" s="330" t="str">
        <v>SSH</v>
      </c>
      <c r="U1690" s="330" t="str">
        <v>VRN</v>
      </c>
      <c r="V1690" s="330">
        <v>6</v>
      </c>
      <c r="W1690" s="330">
        <v>129</v>
      </c>
      <c r="X1690" s="330" t="str">
        <v>S25-04</v>
      </c>
      <c r="Y1690" s="330">
        <v>218</v>
      </c>
      <c r="Z1690" s="330">
        <v>232</v>
      </c>
      <c r="AA1690" s="330">
        <v>-14</v>
      </c>
      <c r="AB1690" s="16" t="str">
        <v>S25</v>
      </c>
    </row>
    <row r="1691" spans="1:28" x14ac:dyDescent="0.35">
      <c r="A1691" s="331">
        <v>45749</v>
      </c>
      <c r="B1691" s="330" t="str">
        <v>Veratour</v>
      </c>
      <c r="C1691" s="330" t="str">
        <v>Tour Operator</v>
      </c>
      <c r="D1691" s="330" t="str">
        <v/>
      </c>
      <c r="E1691" s="330" t="str">
        <v/>
      </c>
      <c r="F1691" s="330" t="str">
        <v>RT</v>
      </c>
      <c r="G1691" s="330" t="str">
        <v>Outbound</v>
      </c>
      <c r="H1691" s="330" t="str">
        <v>UJ6002</v>
      </c>
      <c r="I1691" s="331" t="str">
        <v>VRN-SSH</v>
      </c>
      <c r="J1691" s="884">
        <v>45885</v>
      </c>
      <c r="K1691" s="330">
        <v>130</v>
      </c>
      <c r="L1691" s="330">
        <v>130</v>
      </c>
      <c r="M1691" s="330">
        <v>222.5</v>
      </c>
      <c r="N1691" s="330">
        <v>0</v>
      </c>
      <c r="O1691" s="330">
        <v>0</v>
      </c>
      <c r="P1691" s="330">
        <v>28925</v>
      </c>
      <c r="Q1691" s="330" t="str">
        <v>Confirmed</v>
      </c>
      <c r="R1691" s="330" t="str">
        <v>Signed</v>
      </c>
      <c r="S1691" s="330" t="str">
        <v>VRN</v>
      </c>
      <c r="T1691" s="330" t="str">
        <v>SSH</v>
      </c>
      <c r="U1691" s="330" t="str">
        <v>VRN</v>
      </c>
      <c r="V1691" s="330">
        <v>6</v>
      </c>
      <c r="W1691" s="330">
        <v>136</v>
      </c>
      <c r="X1691" s="330" t="str">
        <v>S25-04</v>
      </c>
      <c r="Y1691" s="330">
        <v>218</v>
      </c>
      <c r="Z1691" s="330">
        <v>222</v>
      </c>
      <c r="AA1691" s="330">
        <v>-4</v>
      </c>
      <c r="AB1691" s="16" t="str">
        <v>S25</v>
      </c>
    </row>
    <row r="1692" spans="1:28" x14ac:dyDescent="0.35">
      <c r="A1692" s="331">
        <v>45749</v>
      </c>
      <c r="B1692" s="330" t="str">
        <v>Veratour</v>
      </c>
      <c r="C1692" s="330" t="str">
        <v>Tour Operator</v>
      </c>
      <c r="D1692" s="330" t="str">
        <v/>
      </c>
      <c r="E1692" s="330" t="str">
        <v/>
      </c>
      <c r="F1692" s="330" t="str">
        <v>RT</v>
      </c>
      <c r="G1692" s="330" t="str">
        <v>Outbound</v>
      </c>
      <c r="H1692" s="330" t="str">
        <v>UJ6002</v>
      </c>
      <c r="I1692" s="331" t="str">
        <v>VRN-SSH</v>
      </c>
      <c r="J1692" s="884">
        <v>45892</v>
      </c>
      <c r="K1692" s="330">
        <v>130</v>
      </c>
      <c r="L1692" s="330">
        <v>130</v>
      </c>
      <c r="M1692" s="330">
        <v>222.5</v>
      </c>
      <c r="N1692" s="330">
        <v>0</v>
      </c>
      <c r="O1692" s="330">
        <v>0</v>
      </c>
      <c r="P1692" s="330">
        <v>28925</v>
      </c>
      <c r="Q1692" s="330" t="str">
        <v>Confirmed</v>
      </c>
      <c r="R1692" s="330" t="str">
        <v>Signed</v>
      </c>
      <c r="S1692" s="330" t="str">
        <v>VRN</v>
      </c>
      <c r="T1692" s="330" t="str">
        <v>SSH</v>
      </c>
      <c r="U1692" s="330" t="str">
        <v>VRN</v>
      </c>
      <c r="V1692" s="330">
        <v>6</v>
      </c>
      <c r="W1692" s="330">
        <v>143</v>
      </c>
      <c r="X1692" s="330" t="str">
        <v>S25-04</v>
      </c>
      <c r="Y1692" s="330">
        <v>218</v>
      </c>
      <c r="Z1692" s="330">
        <v>222</v>
      </c>
      <c r="AA1692" s="330">
        <v>-4</v>
      </c>
      <c r="AB1692" s="16" t="str">
        <v>S25</v>
      </c>
    </row>
    <row r="1693" spans="1:28" x14ac:dyDescent="0.35">
      <c r="A1693" s="331">
        <v>45749</v>
      </c>
      <c r="B1693" s="330" t="str">
        <v>Veratour</v>
      </c>
      <c r="C1693" s="330" t="str">
        <v>Tour Operator</v>
      </c>
      <c r="D1693" s="330" t="str">
        <v/>
      </c>
      <c r="E1693" s="330" t="str">
        <v/>
      </c>
      <c r="F1693" s="330" t="str">
        <v>RT</v>
      </c>
      <c r="G1693" s="330" t="str">
        <v>Outbound</v>
      </c>
      <c r="H1693" s="330" t="str">
        <v>UJ6002</v>
      </c>
      <c r="I1693" s="331" t="str">
        <v>VRN-SSH</v>
      </c>
      <c r="J1693" s="884">
        <v>45899</v>
      </c>
      <c r="K1693" s="330">
        <v>130</v>
      </c>
      <c r="L1693" s="330">
        <v>130</v>
      </c>
      <c r="M1693" s="330">
        <v>222.5</v>
      </c>
      <c r="N1693" s="330">
        <v>0</v>
      </c>
      <c r="O1693" s="330">
        <v>0</v>
      </c>
      <c r="P1693" s="330">
        <v>28925</v>
      </c>
      <c r="Q1693" s="330" t="str">
        <v>Confirmed</v>
      </c>
      <c r="R1693" s="330" t="str">
        <v>Signed</v>
      </c>
      <c r="S1693" s="330" t="str">
        <v>VRN</v>
      </c>
      <c r="T1693" s="330" t="str">
        <v>SSH</v>
      </c>
      <c r="U1693" s="330" t="str">
        <v>VRN</v>
      </c>
      <c r="V1693" s="330">
        <v>6</v>
      </c>
      <c r="W1693" s="330">
        <v>150</v>
      </c>
      <c r="X1693" s="330" t="str">
        <v>S25-04</v>
      </c>
      <c r="Y1693" s="330">
        <v>218</v>
      </c>
      <c r="Z1693" s="330">
        <v>218</v>
      </c>
      <c r="AA1693" s="330">
        <v>0</v>
      </c>
      <c r="AB1693" s="16" t="str">
        <v>S25</v>
      </c>
    </row>
    <row r="1694" spans="1:28" x14ac:dyDescent="0.35">
      <c r="A1694" s="331">
        <v>45749</v>
      </c>
      <c r="B1694" s="330" t="str">
        <v>Veratour</v>
      </c>
      <c r="C1694" s="330" t="str">
        <v>Tour Operator</v>
      </c>
      <c r="D1694" s="330" t="str">
        <v/>
      </c>
      <c r="E1694" s="330" t="str">
        <v/>
      </c>
      <c r="F1694" s="330" t="str">
        <v>RT</v>
      </c>
      <c r="G1694" s="330" t="str">
        <v>Outbound</v>
      </c>
      <c r="H1694" s="330" t="str">
        <v>UJ6002</v>
      </c>
      <c r="I1694" s="331" t="str">
        <v>VRN-SSH</v>
      </c>
      <c r="J1694" s="884">
        <v>45906</v>
      </c>
      <c r="K1694" s="330">
        <v>130</v>
      </c>
      <c r="L1694" s="330">
        <v>130</v>
      </c>
      <c r="M1694" s="330">
        <v>222.5</v>
      </c>
      <c r="N1694" s="330">
        <v>0</v>
      </c>
      <c r="O1694" s="330">
        <v>0</v>
      </c>
      <c r="P1694" s="330">
        <v>28925</v>
      </c>
      <c r="Q1694" s="330" t="str">
        <v>Confirmed</v>
      </c>
      <c r="R1694" s="330" t="str">
        <v>Signed</v>
      </c>
      <c r="S1694" s="330" t="str">
        <v>VRN</v>
      </c>
      <c r="T1694" s="330" t="str">
        <v>SSH</v>
      </c>
      <c r="U1694" s="330" t="str">
        <v>VRN</v>
      </c>
      <c r="V1694" s="330">
        <v>6</v>
      </c>
      <c r="W1694" s="330">
        <v>157</v>
      </c>
      <c r="X1694" s="330" t="str">
        <v>S25-04</v>
      </c>
      <c r="Y1694" s="330">
        <v>218</v>
      </c>
      <c r="Z1694" s="330">
        <v>190</v>
      </c>
      <c r="AA1694" s="330">
        <v>28</v>
      </c>
      <c r="AB1694" s="16" t="str">
        <v>S25</v>
      </c>
    </row>
    <row r="1695" spans="1:28" x14ac:dyDescent="0.35">
      <c r="A1695" s="331">
        <v>45749</v>
      </c>
      <c r="B1695" s="330" t="str">
        <v>Veratour</v>
      </c>
      <c r="C1695" s="330" t="str">
        <v>Tour Operator</v>
      </c>
      <c r="D1695" s="330" t="str">
        <v/>
      </c>
      <c r="E1695" s="330" t="str">
        <v/>
      </c>
      <c r="F1695" s="330" t="str">
        <v>RT</v>
      </c>
      <c r="G1695" s="330" t="str">
        <v>Inbound</v>
      </c>
      <c r="H1695" s="330" t="str">
        <v>UJ6001</v>
      </c>
      <c r="I1695" s="331" t="str">
        <v>SSH-VRN</v>
      </c>
      <c r="J1695" s="884">
        <v>45871</v>
      </c>
      <c r="K1695" s="330">
        <v>130</v>
      </c>
      <c r="L1695" s="330">
        <v>130</v>
      </c>
      <c r="M1695" s="330">
        <v>222.5</v>
      </c>
      <c r="N1695" s="330">
        <v>0</v>
      </c>
      <c r="O1695" s="330">
        <v>0</v>
      </c>
      <c r="P1695" s="330">
        <v>28925</v>
      </c>
      <c r="Q1695" s="330" t="str">
        <v>Confirmed</v>
      </c>
      <c r="R1695" s="330" t="str">
        <v>Signed</v>
      </c>
      <c r="S1695" s="330" t="str">
        <v>SSH</v>
      </c>
      <c r="T1695" s="330" t="str">
        <v>VRN</v>
      </c>
      <c r="U1695" s="330" t="str">
        <v>VRN</v>
      </c>
      <c r="V1695" s="330">
        <v>6</v>
      </c>
      <c r="W1695" s="330">
        <v>122</v>
      </c>
      <c r="X1695" s="330" t="str">
        <v>S25-04</v>
      </c>
      <c r="Y1695" s="330">
        <v>218</v>
      </c>
      <c r="Z1695" s="330">
        <v>225</v>
      </c>
      <c r="AA1695" s="330">
        <v>-7</v>
      </c>
      <c r="AB1695" s="16" t="str">
        <v>S25</v>
      </c>
    </row>
    <row r="1696" spans="1:28" x14ac:dyDescent="0.35">
      <c r="A1696" s="331">
        <v>45749</v>
      </c>
      <c r="B1696" s="330" t="str">
        <v>Veratour</v>
      </c>
      <c r="C1696" s="330" t="str">
        <v>Tour Operator</v>
      </c>
      <c r="D1696" s="330" t="str">
        <v/>
      </c>
      <c r="E1696" s="330" t="str">
        <v/>
      </c>
      <c r="F1696" s="330" t="str">
        <v>RT</v>
      </c>
      <c r="G1696" s="330" t="str">
        <v>Inbound</v>
      </c>
      <c r="H1696" s="330" t="str">
        <v>UJ6001</v>
      </c>
      <c r="I1696" s="331" t="str">
        <v>SSH-VRN</v>
      </c>
      <c r="J1696" s="884">
        <v>45878</v>
      </c>
      <c r="K1696" s="330">
        <v>130</v>
      </c>
      <c r="L1696" s="330">
        <v>130</v>
      </c>
      <c r="M1696" s="330">
        <v>222.5</v>
      </c>
      <c r="N1696" s="330">
        <v>0</v>
      </c>
      <c r="O1696" s="330">
        <v>0</v>
      </c>
      <c r="P1696" s="330">
        <v>28925</v>
      </c>
      <c r="Q1696" s="330" t="str">
        <v>Confirmed</v>
      </c>
      <c r="R1696" s="330" t="str">
        <v>Signed</v>
      </c>
      <c r="S1696" s="330" t="str">
        <v>SSH</v>
      </c>
      <c r="T1696" s="330" t="str">
        <v>VRN</v>
      </c>
      <c r="U1696" s="330" t="str">
        <v>VRN</v>
      </c>
      <c r="V1696" s="330">
        <v>6</v>
      </c>
      <c r="W1696" s="330">
        <v>129</v>
      </c>
      <c r="X1696" s="330" t="str">
        <v>S25-04</v>
      </c>
      <c r="Y1696" s="330">
        <v>218</v>
      </c>
      <c r="Z1696" s="330">
        <v>207</v>
      </c>
      <c r="AA1696" s="330">
        <v>11</v>
      </c>
      <c r="AB1696" s="16" t="str">
        <v>S25</v>
      </c>
    </row>
    <row r="1697" spans="1:28" x14ac:dyDescent="0.35">
      <c r="A1697" s="331">
        <v>45749</v>
      </c>
      <c r="B1697" s="330" t="str">
        <v>Veratour</v>
      </c>
      <c r="C1697" s="330" t="str">
        <v>Tour Operator</v>
      </c>
      <c r="D1697" s="330" t="str">
        <v/>
      </c>
      <c r="E1697" s="330" t="str">
        <v/>
      </c>
      <c r="F1697" s="330" t="str">
        <v>RT</v>
      </c>
      <c r="G1697" s="330" t="str">
        <v>Inbound</v>
      </c>
      <c r="H1697" s="330" t="str">
        <v>UJ6001</v>
      </c>
      <c r="I1697" s="331" t="str">
        <v>SSH-VRN</v>
      </c>
      <c r="J1697" s="884">
        <v>45885</v>
      </c>
      <c r="K1697" s="330">
        <v>130</v>
      </c>
      <c r="L1697" s="330">
        <v>130</v>
      </c>
      <c r="M1697" s="330">
        <v>222.5</v>
      </c>
      <c r="N1697" s="330">
        <v>0</v>
      </c>
      <c r="O1697" s="330">
        <v>0</v>
      </c>
      <c r="P1697" s="330">
        <v>28925</v>
      </c>
      <c r="Q1697" s="330" t="str">
        <v>Confirmed</v>
      </c>
      <c r="R1697" s="330" t="str">
        <v>Signed</v>
      </c>
      <c r="S1697" s="330" t="str">
        <v>SSH</v>
      </c>
      <c r="T1697" s="330" t="str">
        <v>VRN</v>
      </c>
      <c r="U1697" s="330" t="str">
        <v>VRN</v>
      </c>
      <c r="V1697" s="330">
        <v>6</v>
      </c>
      <c r="W1697" s="330">
        <v>136</v>
      </c>
      <c r="X1697" s="330" t="str">
        <v>S25-04</v>
      </c>
      <c r="Y1697" s="330">
        <v>218</v>
      </c>
      <c r="Z1697" s="330">
        <v>228</v>
      </c>
      <c r="AA1697" s="330">
        <v>-10</v>
      </c>
      <c r="AB1697" s="16" t="str">
        <v>S25</v>
      </c>
    </row>
    <row r="1698" spans="1:28" x14ac:dyDescent="0.35">
      <c r="A1698" s="331">
        <v>45749</v>
      </c>
      <c r="B1698" s="330" t="str">
        <v>Veratour</v>
      </c>
      <c r="C1698" s="330" t="str">
        <v>Tour Operator</v>
      </c>
      <c r="D1698" s="330" t="str">
        <v/>
      </c>
      <c r="E1698" s="330" t="str">
        <v/>
      </c>
      <c r="F1698" s="330" t="str">
        <v>RT</v>
      </c>
      <c r="G1698" s="330" t="str">
        <v>Inbound</v>
      </c>
      <c r="H1698" s="330" t="str">
        <v>UJ6001</v>
      </c>
      <c r="I1698" s="331" t="str">
        <v>SSH-VRN</v>
      </c>
      <c r="J1698" s="884">
        <v>45892</v>
      </c>
      <c r="K1698" s="330">
        <v>130</v>
      </c>
      <c r="L1698" s="330">
        <v>130</v>
      </c>
      <c r="M1698" s="330">
        <v>222.5</v>
      </c>
      <c r="N1698" s="330">
        <v>0</v>
      </c>
      <c r="O1698" s="330">
        <v>0</v>
      </c>
      <c r="P1698" s="330">
        <v>28925</v>
      </c>
      <c r="Q1698" s="330" t="str">
        <v>Confirmed</v>
      </c>
      <c r="R1698" s="330" t="str">
        <v>Signed</v>
      </c>
      <c r="S1698" s="330" t="str">
        <v>SSH</v>
      </c>
      <c r="T1698" s="330" t="str">
        <v>VRN</v>
      </c>
      <c r="U1698" s="330" t="str">
        <v>VRN</v>
      </c>
      <c r="V1698" s="330">
        <v>6</v>
      </c>
      <c r="W1698" s="330">
        <v>143</v>
      </c>
      <c r="X1698" s="330" t="str">
        <v>S25-04</v>
      </c>
      <c r="Y1698" s="330">
        <v>218</v>
      </c>
      <c r="Z1698" s="330">
        <v>243</v>
      </c>
      <c r="AA1698" s="330">
        <v>-25</v>
      </c>
      <c r="AB1698" s="16" t="str">
        <v>S25</v>
      </c>
    </row>
    <row r="1699" spans="1:28" x14ac:dyDescent="0.35">
      <c r="A1699" s="331">
        <v>45749</v>
      </c>
      <c r="B1699" s="330" t="str">
        <v>Veratour</v>
      </c>
      <c r="C1699" s="330" t="str">
        <v>Tour Operator</v>
      </c>
      <c r="D1699" s="330" t="str">
        <v/>
      </c>
      <c r="E1699" s="330" t="str">
        <v/>
      </c>
      <c r="F1699" s="330" t="str">
        <v>RT</v>
      </c>
      <c r="G1699" s="330" t="str">
        <v>Inbound</v>
      </c>
      <c r="H1699" s="330" t="str">
        <v>UJ6001</v>
      </c>
      <c r="I1699" s="331" t="str">
        <v>SSH-VRN</v>
      </c>
      <c r="J1699" s="884">
        <v>45899</v>
      </c>
      <c r="K1699" s="330">
        <v>130</v>
      </c>
      <c r="L1699" s="330">
        <v>130</v>
      </c>
      <c r="M1699" s="330">
        <v>222.5</v>
      </c>
      <c r="N1699" s="330">
        <v>0</v>
      </c>
      <c r="O1699" s="330">
        <v>0</v>
      </c>
      <c r="P1699" s="330">
        <v>28925</v>
      </c>
      <c r="Q1699" s="330" t="str">
        <v>Confirmed</v>
      </c>
      <c r="R1699" s="330" t="str">
        <v>Signed</v>
      </c>
      <c r="S1699" s="330" t="str">
        <v>SSH</v>
      </c>
      <c r="T1699" s="330" t="str">
        <v>VRN</v>
      </c>
      <c r="U1699" s="330" t="str">
        <v>VRN</v>
      </c>
      <c r="V1699" s="330">
        <v>6</v>
      </c>
      <c r="W1699" s="330">
        <v>150</v>
      </c>
      <c r="X1699" s="330" t="str">
        <v>S25-04</v>
      </c>
      <c r="Y1699" s="330">
        <v>218</v>
      </c>
      <c r="Z1699" s="330">
        <v>226</v>
      </c>
      <c r="AA1699" s="330">
        <v>-8</v>
      </c>
      <c r="AB1699" s="16" t="str">
        <v>S25</v>
      </c>
    </row>
    <row r="1700" spans="1:28" x14ac:dyDescent="0.35">
      <c r="A1700" s="331">
        <v>45749</v>
      </c>
      <c r="B1700" s="330" t="str">
        <v>Veratour</v>
      </c>
      <c r="C1700" s="330" t="str">
        <v>Tour Operator</v>
      </c>
      <c r="D1700" s="330" t="str">
        <v/>
      </c>
      <c r="E1700" s="330" t="str">
        <v/>
      </c>
      <c r="F1700" s="330" t="str">
        <v>RT</v>
      </c>
      <c r="G1700" s="330" t="str">
        <v>Inbound</v>
      </c>
      <c r="H1700" s="330" t="str">
        <v>UJ6001</v>
      </c>
      <c r="I1700" s="331" t="str">
        <v>SSH-VRN</v>
      </c>
      <c r="J1700" s="884">
        <v>45906</v>
      </c>
      <c r="K1700" s="330">
        <v>130</v>
      </c>
      <c r="L1700" s="330">
        <v>130</v>
      </c>
      <c r="M1700" s="330">
        <v>222.5</v>
      </c>
      <c r="N1700" s="330">
        <v>0</v>
      </c>
      <c r="O1700" s="330">
        <v>0</v>
      </c>
      <c r="P1700" s="330">
        <v>28925</v>
      </c>
      <c r="Q1700" s="330" t="str">
        <v>Confirmed</v>
      </c>
      <c r="R1700" s="330" t="str">
        <v>Signed</v>
      </c>
      <c r="S1700" s="330" t="str">
        <v>SSH</v>
      </c>
      <c r="T1700" s="330" t="str">
        <v>VRN</v>
      </c>
      <c r="U1700" s="330" t="str">
        <v>VRN</v>
      </c>
      <c r="V1700" s="330">
        <v>6</v>
      </c>
      <c r="W1700" s="330">
        <v>157</v>
      </c>
      <c r="X1700" s="330" t="str">
        <v>S25-04</v>
      </c>
      <c r="Y1700" s="330">
        <v>218</v>
      </c>
      <c r="Z1700" s="330">
        <v>218</v>
      </c>
      <c r="AA1700" s="330">
        <v>0</v>
      </c>
      <c r="AB1700" s="16" t="str">
        <v>S25</v>
      </c>
    </row>
    <row r="1701" spans="1:28" x14ac:dyDescent="0.35">
      <c r="A1701" s="331">
        <v>45749</v>
      </c>
      <c r="B1701" s="330" t="str">
        <v>Veratour</v>
      </c>
      <c r="C1701" s="330" t="str">
        <v>Tour Operator</v>
      </c>
      <c r="D1701" s="330" t="str">
        <v/>
      </c>
      <c r="E1701" s="330" t="str">
        <v/>
      </c>
      <c r="F1701" s="330" t="str">
        <v>RT</v>
      </c>
      <c r="G1701" s="330" t="str">
        <v>Inbound</v>
      </c>
      <c r="H1701" s="330" t="str">
        <v>UJ6001</v>
      </c>
      <c r="I1701" s="331" t="str">
        <v>SSH-VRN</v>
      </c>
      <c r="J1701" s="884">
        <v>45913</v>
      </c>
      <c r="K1701" s="330">
        <v>130</v>
      </c>
      <c r="L1701" s="330">
        <v>130</v>
      </c>
      <c r="M1701" s="330">
        <v>222.5</v>
      </c>
      <c r="N1701" s="330">
        <v>0</v>
      </c>
      <c r="O1701" s="330">
        <v>0</v>
      </c>
      <c r="P1701" s="330">
        <v>28925</v>
      </c>
      <c r="Q1701" s="330" t="str">
        <v>Confirmed</v>
      </c>
      <c r="R1701" s="330" t="str">
        <v>Signed</v>
      </c>
      <c r="S1701" s="330" t="str">
        <v>SSH</v>
      </c>
      <c r="T1701" s="330" t="str">
        <v>VRN</v>
      </c>
      <c r="U1701" s="330" t="str">
        <v>VRN</v>
      </c>
      <c r="V1701" s="330">
        <v>6</v>
      </c>
      <c r="W1701" s="330">
        <v>164</v>
      </c>
      <c r="X1701" s="330" t="str">
        <v>S25-04</v>
      </c>
      <c r="Y1701" s="330">
        <v>218</v>
      </c>
      <c r="Z1701" s="330">
        <v>190</v>
      </c>
      <c r="AA1701" s="330">
        <v>28</v>
      </c>
      <c r="AB1701" s="16" t="str">
        <v>S25</v>
      </c>
    </row>
    <row r="1702" spans="1:28" x14ac:dyDescent="0.35">
      <c r="A1702" s="331">
        <v>45744</v>
      </c>
      <c r="B1702" s="330" t="str">
        <v>EuroAirlines</v>
      </c>
      <c r="C1702" s="330" t="str">
        <v>Distributor</v>
      </c>
      <c r="D1702" s="330" t="str">
        <v>AMADEUS</v>
      </c>
      <c r="E1702" s="330" t="str">
        <v>11LN9R</v>
      </c>
      <c r="F1702" s="330" t="str">
        <v>OW</v>
      </c>
      <c r="G1702" s="330" t="str">
        <v>Outbound</v>
      </c>
      <c r="H1702" s="330" t="str">
        <v>4S6015</v>
      </c>
      <c r="I1702" s="331" t="str">
        <v>SSH-VRN</v>
      </c>
      <c r="J1702" s="884">
        <v>45780</v>
      </c>
      <c r="K1702" s="330">
        <v>1</v>
      </c>
      <c r="L1702" s="330">
        <v>1</v>
      </c>
      <c r="M1702" s="330">
        <v>130</v>
      </c>
      <c r="N1702" s="330">
        <v>37.72</v>
      </c>
      <c r="O1702" s="330">
        <v>40</v>
      </c>
      <c r="P1702" s="330">
        <v>207.43</v>
      </c>
      <c r="Q1702" s="330" t="str">
        <v>Confirmed</v>
      </c>
      <c r="R1702" s="330" t="str">
        <v>Closed Deal</v>
      </c>
      <c r="S1702" s="330" t="str">
        <v>SSH</v>
      </c>
      <c r="T1702" s="330" t="str">
        <v>VRN</v>
      </c>
      <c r="U1702" s="330" t="str">
        <v>VRN</v>
      </c>
      <c r="V1702" s="330">
        <v>6</v>
      </c>
      <c r="W1702" s="330">
        <v>36</v>
      </c>
      <c r="X1702" s="330" t="str">
        <v>E25-05B</v>
      </c>
      <c r="Y1702" s="330">
        <v>186</v>
      </c>
      <c r="Z1702" s="330">
        <v>181</v>
      </c>
      <c r="AA1702" s="330">
        <v>5</v>
      </c>
      <c r="AB1702" s="16" t="str">
        <v>E25</v>
      </c>
    </row>
    <row r="1703" spans="1:28" x14ac:dyDescent="0.35">
      <c r="A1703" s="331">
        <v>45744</v>
      </c>
      <c r="B1703" s="330" t="str">
        <v>EuroAirlines</v>
      </c>
      <c r="C1703" s="330" t="str">
        <v>Distributor</v>
      </c>
      <c r="D1703" s="330" t="str">
        <v>AMADEUS</v>
      </c>
      <c r="E1703" s="330" t="str">
        <v>11LN55</v>
      </c>
      <c r="F1703" s="330" t="str">
        <v>OW</v>
      </c>
      <c r="G1703" s="330" t="str">
        <v>Outbound</v>
      </c>
      <c r="H1703" s="330" t="str">
        <v>4S6018</v>
      </c>
      <c r="I1703" s="331" t="str">
        <v>NAP-SSH</v>
      </c>
      <c r="J1703" s="884">
        <v>45772</v>
      </c>
      <c r="K1703" s="330">
        <v>1</v>
      </c>
      <c r="L1703" s="330">
        <v>1</v>
      </c>
      <c r="M1703" s="330">
        <v>200</v>
      </c>
      <c r="N1703" s="330">
        <v>34.04</v>
      </c>
      <c r="O1703" s="330">
        <v>40</v>
      </c>
      <c r="P1703" s="330">
        <v>274.04000000000002</v>
      </c>
      <c r="Q1703" s="330" t="str">
        <v>Confirmed</v>
      </c>
      <c r="R1703" s="330" t="str">
        <v>Closed Deal</v>
      </c>
      <c r="S1703" s="330" t="str">
        <v>NAP</v>
      </c>
      <c r="T1703" s="330" t="str">
        <v>SSH</v>
      </c>
      <c r="U1703" s="330" t="str">
        <v>NAP</v>
      </c>
      <c r="V1703" s="330">
        <v>5</v>
      </c>
      <c r="W1703" s="330">
        <v>28</v>
      </c>
      <c r="X1703" s="330" t="str">
        <v>E25-08</v>
      </c>
      <c r="Y1703" s="330">
        <v>186</v>
      </c>
      <c r="Z1703" s="330">
        <v>184</v>
      </c>
      <c r="AA1703" s="330">
        <v>2</v>
      </c>
      <c r="AB1703" s="16" t="str">
        <v>E25</v>
      </c>
    </row>
    <row r="1704" spans="1:28" x14ac:dyDescent="0.35">
      <c r="A1704" s="331">
        <v>45744</v>
      </c>
      <c r="B1704" s="330" t="str">
        <v>EuroAirlines</v>
      </c>
      <c r="C1704" s="330" t="str">
        <v>Distributor</v>
      </c>
      <c r="D1704" s="330" t="str">
        <v>AMADEUS</v>
      </c>
      <c r="E1704" s="330" t="str">
        <v>11LN6N</v>
      </c>
      <c r="F1704" s="330" t="str">
        <v>OW</v>
      </c>
      <c r="G1704" s="330" t="str">
        <v>Outbound</v>
      </c>
      <c r="H1704" s="330" t="str">
        <v>4S6015</v>
      </c>
      <c r="I1704" s="331" t="str">
        <v>SSH-VRN</v>
      </c>
      <c r="J1704" s="884">
        <v>45780</v>
      </c>
      <c r="K1704" s="330">
        <v>0</v>
      </c>
      <c r="L1704" s="330">
        <v>0</v>
      </c>
      <c r="M1704" s="330">
        <v>13</v>
      </c>
      <c r="N1704" s="330">
        <v>37.72</v>
      </c>
      <c r="O1704" s="330">
        <v>40</v>
      </c>
      <c r="P1704" s="330">
        <v>90.43</v>
      </c>
      <c r="Q1704" s="330" t="str">
        <v>Confirmed</v>
      </c>
      <c r="R1704" s="330" t="str">
        <v>Closed Deal</v>
      </c>
      <c r="S1704" s="330" t="str">
        <v>SSH</v>
      </c>
      <c r="T1704" s="330" t="str">
        <v>VRN</v>
      </c>
      <c r="U1704" s="330" t="str">
        <v>VRN</v>
      </c>
      <c r="V1704" s="330">
        <v>6</v>
      </c>
      <c r="W1704" s="330">
        <v>36</v>
      </c>
      <c r="X1704" s="330" t="str">
        <v>E25-05B</v>
      </c>
      <c r="Y1704" s="330">
        <v>186</v>
      </c>
      <c r="Z1704" s="330">
        <v>181</v>
      </c>
      <c r="AA1704" s="330">
        <v>5</v>
      </c>
      <c r="AB1704" s="16" t="str">
        <v>E25</v>
      </c>
    </row>
    <row r="1705" spans="1:28" x14ac:dyDescent="0.35">
      <c r="A1705" s="331">
        <v>45744</v>
      </c>
      <c r="B1705" s="330" t="str">
        <v>EuroAirlines</v>
      </c>
      <c r="C1705" s="330" t="str">
        <v>Distributor</v>
      </c>
      <c r="D1705" s="330" t="str">
        <v>AMADEUS</v>
      </c>
      <c r="E1705" s="330" t="str">
        <v>11LN6N</v>
      </c>
      <c r="F1705" s="330" t="str">
        <v>OW</v>
      </c>
      <c r="G1705" s="330" t="str">
        <v>Outbound</v>
      </c>
      <c r="H1705" s="330" t="str">
        <v>4S6015</v>
      </c>
      <c r="I1705" s="331" t="str">
        <v>SSH-VRN</v>
      </c>
      <c r="J1705" s="884">
        <v>45780</v>
      </c>
      <c r="K1705" s="330">
        <v>1</v>
      </c>
      <c r="L1705" s="330">
        <v>1</v>
      </c>
      <c r="M1705" s="330">
        <v>130</v>
      </c>
      <c r="N1705" s="330">
        <v>37.72</v>
      </c>
      <c r="O1705" s="330">
        <v>40</v>
      </c>
      <c r="P1705" s="330">
        <v>207.43</v>
      </c>
      <c r="Q1705" s="330" t="str">
        <v>Confirmed</v>
      </c>
      <c r="R1705" s="330" t="str">
        <v>Closed Deal</v>
      </c>
      <c r="S1705" s="330" t="str">
        <v>SSH</v>
      </c>
      <c r="T1705" s="330" t="str">
        <v>VRN</v>
      </c>
      <c r="U1705" s="330" t="str">
        <v>VRN</v>
      </c>
      <c r="V1705" s="330">
        <v>6</v>
      </c>
      <c r="W1705" s="330">
        <v>36</v>
      </c>
      <c r="X1705" s="330" t="str">
        <v>E25-05B</v>
      </c>
      <c r="Y1705" s="330">
        <v>186</v>
      </c>
      <c r="Z1705" s="330">
        <v>181</v>
      </c>
      <c r="AA1705" s="330">
        <v>5</v>
      </c>
      <c r="AB1705" s="16" t="str">
        <v>E25</v>
      </c>
    </row>
    <row r="1706" spans="1:28" x14ac:dyDescent="0.35">
      <c r="A1706" s="331">
        <v>45744</v>
      </c>
      <c r="B1706" s="330" t="str">
        <v>EuroAirlines</v>
      </c>
      <c r="C1706" s="330" t="str">
        <v>Distributor</v>
      </c>
      <c r="D1706" s="330" t="str">
        <v>AMADEUS</v>
      </c>
      <c r="E1706" s="330" t="str">
        <v>11LN9R</v>
      </c>
      <c r="F1706" s="330" t="str">
        <v>OW</v>
      </c>
      <c r="G1706" s="330" t="str">
        <v>Outbound</v>
      </c>
      <c r="H1706" s="330" t="str">
        <v>4S6015</v>
      </c>
      <c r="I1706" s="331" t="str">
        <v>SSH-VRN</v>
      </c>
      <c r="J1706" s="884">
        <v>45780</v>
      </c>
      <c r="K1706" s="330">
        <v>1</v>
      </c>
      <c r="L1706" s="330">
        <v>1</v>
      </c>
      <c r="M1706" s="330">
        <v>130</v>
      </c>
      <c r="N1706" s="330">
        <v>37.72</v>
      </c>
      <c r="O1706" s="330">
        <v>40</v>
      </c>
      <c r="P1706" s="330">
        <v>207.43</v>
      </c>
      <c r="Q1706" s="330" t="str">
        <v>Confirmed</v>
      </c>
      <c r="R1706" s="330" t="str">
        <v>Closed Deal</v>
      </c>
      <c r="S1706" s="330" t="str">
        <v>SSH</v>
      </c>
      <c r="T1706" s="330" t="str">
        <v>VRN</v>
      </c>
      <c r="U1706" s="330" t="str">
        <v>VRN</v>
      </c>
      <c r="V1706" s="330">
        <v>6</v>
      </c>
      <c r="W1706" s="330">
        <v>36</v>
      </c>
      <c r="X1706" s="330" t="str">
        <v>E25-05B</v>
      </c>
      <c r="Y1706" s="330">
        <v>186</v>
      </c>
      <c r="Z1706" s="330">
        <v>181</v>
      </c>
      <c r="AA1706" s="330">
        <v>5</v>
      </c>
      <c r="AB1706" s="16" t="str">
        <v>E25</v>
      </c>
    </row>
    <row r="1707" spans="1:28" x14ac:dyDescent="0.35">
      <c r="A1707" s="331">
        <v>45744</v>
      </c>
      <c r="B1707" s="330" t="str">
        <v>EuroAirlines</v>
      </c>
      <c r="C1707" s="330" t="str">
        <v>Distributor</v>
      </c>
      <c r="D1707" s="330" t="str">
        <v>AMADEUS</v>
      </c>
      <c r="E1707" s="330" t="str">
        <v>11LN6N</v>
      </c>
      <c r="F1707" s="330" t="str">
        <v>OW</v>
      </c>
      <c r="G1707" s="330" t="str">
        <v>Outbound</v>
      </c>
      <c r="H1707" s="330" t="str">
        <v>4S6015</v>
      </c>
      <c r="I1707" s="331" t="str">
        <v>SSH-VRN</v>
      </c>
      <c r="J1707" s="884">
        <v>45780</v>
      </c>
      <c r="K1707" s="330">
        <v>1</v>
      </c>
      <c r="L1707" s="330">
        <v>1</v>
      </c>
      <c r="M1707" s="330">
        <v>130</v>
      </c>
      <c r="N1707" s="330">
        <v>37.72</v>
      </c>
      <c r="O1707" s="330">
        <v>40</v>
      </c>
      <c r="P1707" s="330">
        <v>207.43</v>
      </c>
      <c r="Q1707" s="330" t="str">
        <v>Confirmed</v>
      </c>
      <c r="R1707" s="330" t="str">
        <v>Closed Deal</v>
      </c>
      <c r="S1707" s="330" t="str">
        <v>SSH</v>
      </c>
      <c r="T1707" s="330" t="str">
        <v>VRN</v>
      </c>
      <c r="U1707" s="330" t="str">
        <v>VRN</v>
      </c>
      <c r="V1707" s="330">
        <v>6</v>
      </c>
      <c r="W1707" s="330">
        <v>36</v>
      </c>
      <c r="X1707" s="330" t="str">
        <v>E25-05B</v>
      </c>
      <c r="Y1707" s="330">
        <v>186</v>
      </c>
      <c r="Z1707" s="330">
        <v>181</v>
      </c>
      <c r="AA1707" s="330">
        <v>5</v>
      </c>
      <c r="AB1707" s="16" t="str">
        <v>E25</v>
      </c>
    </row>
    <row r="1708" spans="1:28" x14ac:dyDescent="0.35">
      <c r="A1708" s="331">
        <v>45744</v>
      </c>
      <c r="B1708" s="330" t="str">
        <v>EuroAirlines</v>
      </c>
      <c r="C1708" s="330" t="str">
        <v>Distributor</v>
      </c>
      <c r="D1708" s="330" t="str">
        <v>AMADEUS</v>
      </c>
      <c r="E1708" s="330" t="str">
        <v>11LN9P</v>
      </c>
      <c r="F1708" s="330" t="str">
        <v>OW</v>
      </c>
      <c r="G1708" s="330" t="str">
        <v>Outbound</v>
      </c>
      <c r="H1708" s="330" t="str">
        <v>4S6006</v>
      </c>
      <c r="I1708" s="331" t="str">
        <v>FCO-SSH</v>
      </c>
      <c r="J1708" s="884">
        <v>45877</v>
      </c>
      <c r="K1708" s="330">
        <v>1</v>
      </c>
      <c r="L1708" s="330">
        <v>1</v>
      </c>
      <c r="M1708" s="330">
        <v>270</v>
      </c>
      <c r="N1708" s="330">
        <v>40.69</v>
      </c>
      <c r="O1708" s="330">
        <v>40</v>
      </c>
      <c r="P1708" s="330">
        <v>350.69</v>
      </c>
      <c r="Q1708" s="330" t="str">
        <v>Confirmed</v>
      </c>
      <c r="R1708" s="330" t="str">
        <v>Closed Deal</v>
      </c>
      <c r="S1708" s="330" t="str">
        <v>FCO</v>
      </c>
      <c r="T1708" s="330" t="str">
        <v>SSH</v>
      </c>
      <c r="U1708" s="330" t="str">
        <v>FCO</v>
      </c>
      <c r="V1708" s="330">
        <v>5</v>
      </c>
      <c r="W1708" s="330">
        <v>133</v>
      </c>
      <c r="X1708" s="330" t="str">
        <v>S25-15</v>
      </c>
      <c r="Y1708" s="330">
        <v>186</v>
      </c>
      <c r="Z1708" s="330">
        <v>174</v>
      </c>
      <c r="AA1708" s="330">
        <v>12</v>
      </c>
      <c r="AB1708" s="16" t="str">
        <v>S25</v>
      </c>
    </row>
    <row r="1709" spans="1:28" x14ac:dyDescent="0.35">
      <c r="A1709" s="331">
        <v>45744</v>
      </c>
      <c r="B1709" s="330" t="str">
        <v>EuroAirlines</v>
      </c>
      <c r="C1709" s="330" t="str">
        <v>Distributor</v>
      </c>
      <c r="D1709" s="330" t="str">
        <v>AMADEUS</v>
      </c>
      <c r="E1709" s="330" t="str">
        <v>11LN9P</v>
      </c>
      <c r="F1709" s="330" t="str">
        <v>OW</v>
      </c>
      <c r="G1709" s="330" t="str">
        <v>Outbound</v>
      </c>
      <c r="H1709" s="330" t="str">
        <v>4S6006</v>
      </c>
      <c r="I1709" s="331" t="str">
        <v>FCO-SSH</v>
      </c>
      <c r="J1709" s="884">
        <v>45877</v>
      </c>
      <c r="K1709" s="330">
        <v>1</v>
      </c>
      <c r="L1709" s="330">
        <v>1</v>
      </c>
      <c r="M1709" s="330">
        <v>270</v>
      </c>
      <c r="N1709" s="330">
        <v>40.69</v>
      </c>
      <c r="O1709" s="330">
        <v>40</v>
      </c>
      <c r="P1709" s="330">
        <v>350.69</v>
      </c>
      <c r="Q1709" s="330" t="str">
        <v>Confirmed</v>
      </c>
      <c r="R1709" s="330" t="str">
        <v>Closed Deal</v>
      </c>
      <c r="S1709" s="330" t="str">
        <v>FCO</v>
      </c>
      <c r="T1709" s="330" t="str">
        <v>SSH</v>
      </c>
      <c r="U1709" s="330" t="str">
        <v>FCO</v>
      </c>
      <c r="V1709" s="330">
        <v>5</v>
      </c>
      <c r="W1709" s="330">
        <v>133</v>
      </c>
      <c r="X1709" s="330" t="str">
        <v>S25-15</v>
      </c>
      <c r="Y1709" s="330">
        <v>186</v>
      </c>
      <c r="Z1709" s="330">
        <v>174</v>
      </c>
      <c r="AA1709" s="330">
        <v>12</v>
      </c>
      <c r="AB1709" s="16" t="str">
        <v>S25</v>
      </c>
    </row>
    <row r="1710" spans="1:28" x14ac:dyDescent="0.35">
      <c r="A1710" s="331">
        <v>45744</v>
      </c>
      <c r="B1710" s="330" t="str">
        <v>EuroAirlines</v>
      </c>
      <c r="C1710" s="330" t="str">
        <v>Distributor</v>
      </c>
      <c r="D1710" s="330" t="str">
        <v>AMADEUS</v>
      </c>
      <c r="E1710" s="330" t="str">
        <v>11LN55</v>
      </c>
      <c r="F1710" s="330" t="str">
        <v>OW</v>
      </c>
      <c r="G1710" s="330" t="str">
        <v>Outbound</v>
      </c>
      <c r="H1710" s="330" t="str">
        <v>4S6018</v>
      </c>
      <c r="I1710" s="331" t="str">
        <v>NAP-SSH</v>
      </c>
      <c r="J1710" s="884">
        <v>45772</v>
      </c>
      <c r="K1710" s="330">
        <v>1</v>
      </c>
      <c r="L1710" s="330">
        <v>1</v>
      </c>
      <c r="M1710" s="330">
        <v>200</v>
      </c>
      <c r="N1710" s="330">
        <v>34.04</v>
      </c>
      <c r="O1710" s="330">
        <v>40</v>
      </c>
      <c r="P1710" s="330">
        <v>274.04000000000002</v>
      </c>
      <c r="Q1710" s="330" t="str">
        <v>Confirmed</v>
      </c>
      <c r="R1710" s="330" t="str">
        <v>Closed Deal</v>
      </c>
      <c r="S1710" s="330" t="str">
        <v>NAP</v>
      </c>
      <c r="T1710" s="330" t="str">
        <v>SSH</v>
      </c>
      <c r="U1710" s="330" t="str">
        <v>NAP</v>
      </c>
      <c r="V1710" s="330">
        <v>5</v>
      </c>
      <c r="W1710" s="330">
        <v>28</v>
      </c>
      <c r="X1710" s="330" t="str">
        <v>E25-08</v>
      </c>
      <c r="Y1710" s="330">
        <v>186</v>
      </c>
      <c r="Z1710" s="330">
        <v>184</v>
      </c>
      <c r="AA1710" s="330">
        <v>2</v>
      </c>
      <c r="AB1710" s="16" t="str">
        <v>E25</v>
      </c>
    </row>
    <row r="1711" spans="1:28" x14ac:dyDescent="0.35">
      <c r="A1711" s="331">
        <v>45744</v>
      </c>
      <c r="B1711" s="330" t="str">
        <v>EuroAirlines</v>
      </c>
      <c r="C1711" s="330" t="str">
        <v>Distributor</v>
      </c>
      <c r="D1711" s="330" t="str">
        <v>AMADEUS</v>
      </c>
      <c r="E1711" s="330" t="str">
        <v>11LN9R</v>
      </c>
      <c r="F1711" s="330" t="str">
        <v>OW</v>
      </c>
      <c r="G1711" s="330" t="str">
        <v>Outbound</v>
      </c>
      <c r="H1711" s="330" t="str">
        <v>4S6015</v>
      </c>
      <c r="I1711" s="331" t="str">
        <v>SSH-VRN</v>
      </c>
      <c r="J1711" s="884">
        <v>45780</v>
      </c>
      <c r="K1711" s="330">
        <v>1</v>
      </c>
      <c r="L1711" s="330">
        <v>1</v>
      </c>
      <c r="M1711" s="330">
        <v>130</v>
      </c>
      <c r="N1711" s="330">
        <v>37.72</v>
      </c>
      <c r="O1711" s="330">
        <v>40</v>
      </c>
      <c r="P1711" s="330">
        <v>207.72</v>
      </c>
      <c r="Q1711" s="330" t="str">
        <v>Confirmed</v>
      </c>
      <c r="R1711" s="330" t="str">
        <v>Closed Deal</v>
      </c>
      <c r="S1711" s="330" t="str">
        <v>SSH</v>
      </c>
      <c r="T1711" s="330" t="str">
        <v>VRN</v>
      </c>
      <c r="U1711" s="330" t="str">
        <v>VRN</v>
      </c>
      <c r="V1711" s="330">
        <v>6</v>
      </c>
      <c r="W1711" s="330">
        <v>36</v>
      </c>
      <c r="X1711" s="330" t="str">
        <v>E25-05B</v>
      </c>
      <c r="Y1711" s="330">
        <v>186</v>
      </c>
      <c r="Z1711" s="330">
        <v>181</v>
      </c>
      <c r="AA1711" s="330">
        <v>5</v>
      </c>
      <c r="AB1711" s="16" t="str">
        <v>E25</v>
      </c>
    </row>
    <row r="1712" spans="1:28" x14ac:dyDescent="0.35">
      <c r="A1712" s="331">
        <v>45745</v>
      </c>
      <c r="B1712" s="330" t="str">
        <v>EuroAirlines</v>
      </c>
      <c r="C1712" s="330" t="str">
        <v>Distributor</v>
      </c>
      <c r="D1712" s="330" t="str">
        <v>AMADEUS</v>
      </c>
      <c r="E1712" s="330" t="str">
        <v>11LNEK</v>
      </c>
      <c r="F1712" s="330" t="str">
        <v>OW</v>
      </c>
      <c r="G1712" s="330" t="str">
        <v>Outbound</v>
      </c>
      <c r="H1712" s="330" t="str">
        <v>4S6016</v>
      </c>
      <c r="I1712" s="331" t="str">
        <v>VRN-SSH</v>
      </c>
      <c r="J1712" s="884">
        <v>45773</v>
      </c>
      <c r="K1712" s="330">
        <v>1</v>
      </c>
      <c r="L1712" s="330">
        <v>1</v>
      </c>
      <c r="M1712" s="330">
        <v>130</v>
      </c>
      <c r="N1712" s="330">
        <v>23.04</v>
      </c>
      <c r="O1712" s="330">
        <v>40</v>
      </c>
      <c r="P1712" s="330">
        <v>193.04</v>
      </c>
      <c r="Q1712" s="330" t="str">
        <v>Confirmed</v>
      </c>
      <c r="R1712" s="330" t="str">
        <v>Closed Deal</v>
      </c>
      <c r="S1712" s="330" t="str">
        <v>VRN</v>
      </c>
      <c r="T1712" s="330" t="str">
        <v>SSH</v>
      </c>
      <c r="U1712" s="330" t="str">
        <v>VRN</v>
      </c>
      <c r="V1712" s="330">
        <v>6</v>
      </c>
      <c r="W1712" s="330">
        <v>28</v>
      </c>
      <c r="X1712" s="330" t="str">
        <v>E25-05B</v>
      </c>
      <c r="Y1712" s="330">
        <v>186</v>
      </c>
      <c r="Z1712" s="330">
        <v>148</v>
      </c>
      <c r="AA1712" s="330">
        <v>38</v>
      </c>
      <c r="AB1712" s="16" t="str">
        <v>E25</v>
      </c>
    </row>
    <row r="1713" spans="1:28" x14ac:dyDescent="0.35">
      <c r="A1713" s="331">
        <v>45746</v>
      </c>
      <c r="B1713" s="330" t="str">
        <v>EuroAirlines</v>
      </c>
      <c r="C1713" s="330" t="str">
        <v>Distributor</v>
      </c>
      <c r="D1713" s="330" t="str">
        <v>AMADEUS</v>
      </c>
      <c r="E1713" s="330" t="str">
        <v>11LNG4</v>
      </c>
      <c r="F1713" s="330" t="str">
        <v>OW</v>
      </c>
      <c r="G1713" s="330" t="str">
        <v>Outbound</v>
      </c>
      <c r="H1713" s="330" t="str">
        <v>4S6015</v>
      </c>
      <c r="I1713" s="331" t="str">
        <v>SSH-VRN</v>
      </c>
      <c r="J1713" s="884">
        <v>45780</v>
      </c>
      <c r="K1713" s="330">
        <v>1</v>
      </c>
      <c r="L1713" s="330">
        <v>1</v>
      </c>
      <c r="M1713" s="330">
        <v>130</v>
      </c>
      <c r="N1713" s="330">
        <v>37.72</v>
      </c>
      <c r="O1713" s="330">
        <v>40</v>
      </c>
      <c r="P1713" s="330">
        <v>207.72</v>
      </c>
      <c r="Q1713" s="330" t="str">
        <v>Confirmed</v>
      </c>
      <c r="R1713" s="330" t="str">
        <v>Closed Deal</v>
      </c>
      <c r="S1713" s="330" t="str">
        <v>SSH</v>
      </c>
      <c r="T1713" s="330" t="str">
        <v>VRN</v>
      </c>
      <c r="U1713" s="330" t="str">
        <v>VRN</v>
      </c>
      <c r="V1713" s="330">
        <v>6</v>
      </c>
      <c r="W1713" s="330">
        <v>34</v>
      </c>
      <c r="X1713" s="330" t="str">
        <v>E25-05B</v>
      </c>
      <c r="Y1713" s="330">
        <v>186</v>
      </c>
      <c r="Z1713" s="330">
        <v>181</v>
      </c>
      <c r="AA1713" s="330">
        <v>5</v>
      </c>
      <c r="AB1713" s="16" t="str">
        <v>E25</v>
      </c>
    </row>
    <row r="1714" spans="1:28" x14ac:dyDescent="0.35">
      <c r="A1714" s="331">
        <v>45746</v>
      </c>
      <c r="B1714" s="330" t="str">
        <v>EuroAirlines</v>
      </c>
      <c r="C1714" s="330" t="str">
        <v>Distributor</v>
      </c>
      <c r="D1714" s="330" t="str">
        <v>AMADEUS</v>
      </c>
      <c r="E1714" s="330" t="str">
        <v>11LNG4</v>
      </c>
      <c r="F1714" s="330" t="str">
        <v>OW</v>
      </c>
      <c r="G1714" s="330" t="str">
        <v>Outbound</v>
      </c>
      <c r="H1714" s="330" t="str">
        <v>4S6015</v>
      </c>
      <c r="I1714" s="331" t="str">
        <v>SSH-VRN</v>
      </c>
      <c r="J1714" s="884">
        <v>45780</v>
      </c>
      <c r="K1714" s="330">
        <v>1</v>
      </c>
      <c r="L1714" s="330">
        <v>1</v>
      </c>
      <c r="M1714" s="330">
        <v>130</v>
      </c>
      <c r="N1714" s="330">
        <v>37.72</v>
      </c>
      <c r="O1714" s="330">
        <v>40</v>
      </c>
      <c r="P1714" s="330">
        <v>207.72</v>
      </c>
      <c r="Q1714" s="330" t="str">
        <v>Confirmed</v>
      </c>
      <c r="R1714" s="330" t="str">
        <v>Closed Deal</v>
      </c>
      <c r="S1714" s="330" t="str">
        <v>SSH</v>
      </c>
      <c r="T1714" s="330" t="str">
        <v>VRN</v>
      </c>
      <c r="U1714" s="330" t="str">
        <v>VRN</v>
      </c>
      <c r="V1714" s="330">
        <v>6</v>
      </c>
      <c r="W1714" s="330">
        <v>34</v>
      </c>
      <c r="X1714" s="330" t="str">
        <v>E25-05B</v>
      </c>
      <c r="Y1714" s="330">
        <v>186</v>
      </c>
      <c r="Z1714" s="330">
        <v>181</v>
      </c>
      <c r="AA1714" s="330">
        <v>5</v>
      </c>
      <c r="AB1714" s="16" t="str">
        <v>E25</v>
      </c>
    </row>
    <row r="1715" spans="1:28" x14ac:dyDescent="0.35">
      <c r="A1715" s="331">
        <v>45747</v>
      </c>
      <c r="B1715" s="330" t="str">
        <v>EuroAirlines</v>
      </c>
      <c r="C1715" s="330" t="str">
        <v>Distributor</v>
      </c>
      <c r="D1715" s="330" t="str">
        <v>AMADEUS</v>
      </c>
      <c r="E1715" s="330" t="str">
        <v>11LNPA</v>
      </c>
      <c r="F1715" s="330" t="str">
        <v>OW</v>
      </c>
      <c r="G1715" s="330" t="str">
        <v>Outbound</v>
      </c>
      <c r="H1715" s="330" t="str">
        <v>4S6016</v>
      </c>
      <c r="I1715" s="331" t="str">
        <v>VRN-SSH</v>
      </c>
      <c r="J1715" s="884">
        <v>45766</v>
      </c>
      <c r="K1715" s="330">
        <v>1</v>
      </c>
      <c r="L1715" s="330">
        <v>1</v>
      </c>
      <c r="M1715" s="330">
        <v>340</v>
      </c>
      <c r="N1715" s="330">
        <v>23.04</v>
      </c>
      <c r="O1715" s="330">
        <v>30</v>
      </c>
      <c r="P1715" s="330">
        <v>393.04</v>
      </c>
      <c r="Q1715" s="330" t="str">
        <v>Confirmed</v>
      </c>
      <c r="R1715" s="330" t="str">
        <v>Closed Deal</v>
      </c>
      <c r="S1715" s="330" t="str">
        <v>VRN</v>
      </c>
      <c r="T1715" s="330" t="str">
        <v>SSH</v>
      </c>
      <c r="U1715" s="330" t="str">
        <v>VRN</v>
      </c>
      <c r="V1715" s="330">
        <v>6</v>
      </c>
      <c r="W1715" s="330">
        <v>19</v>
      </c>
      <c r="X1715" s="330" t="str">
        <v>E25-05B</v>
      </c>
      <c r="Y1715" s="330">
        <v>186</v>
      </c>
      <c r="Z1715" s="330">
        <v>185</v>
      </c>
      <c r="AA1715" s="330">
        <v>1</v>
      </c>
      <c r="AB1715" s="16" t="str">
        <v>E25</v>
      </c>
    </row>
    <row r="1716" spans="1:28" x14ac:dyDescent="0.35">
      <c r="A1716" s="331">
        <v>45745</v>
      </c>
      <c r="B1716" s="330" t="str">
        <v>GO7</v>
      </c>
      <c r="C1716" s="330" t="str">
        <v>Distributor</v>
      </c>
      <c r="D1716" s="330" t="str">
        <v>Website IBE</v>
      </c>
      <c r="E1716" s="330" t="str">
        <v>XFTU2W</v>
      </c>
      <c r="F1716" s="330" t="str">
        <v>OW</v>
      </c>
      <c r="G1716" s="330" t="str">
        <v>Outbound</v>
      </c>
      <c r="H1716" s="330" t="str">
        <v>4S6004</v>
      </c>
      <c r="I1716" s="331" t="str">
        <v>BRI-SSH</v>
      </c>
      <c r="J1716" s="884">
        <v>45773</v>
      </c>
      <c r="K1716" s="330">
        <v>1</v>
      </c>
      <c r="L1716" s="330">
        <v>1</v>
      </c>
      <c r="M1716" s="330">
        <v>130</v>
      </c>
      <c r="N1716" s="330">
        <v>19.350000000000001</v>
      </c>
      <c r="O1716" s="330">
        <v>53</v>
      </c>
      <c r="P1716" s="330">
        <v>202.35</v>
      </c>
      <c r="Q1716" s="330" t="str">
        <v>Confirmed</v>
      </c>
      <c r="R1716" s="330" t="str">
        <v>Closed Deal</v>
      </c>
      <c r="S1716" s="330" t="str">
        <v>BRI</v>
      </c>
      <c r="T1716" s="330" t="str">
        <v>SSH</v>
      </c>
      <c r="U1716" s="330" t="str">
        <v>BRI</v>
      </c>
      <c r="V1716" s="330">
        <v>6</v>
      </c>
      <c r="W1716" s="330">
        <v>28</v>
      </c>
      <c r="X1716" s="330" t="str">
        <v>E25-02B</v>
      </c>
      <c r="Y1716" s="330">
        <v>186</v>
      </c>
      <c r="Z1716" s="330">
        <v>167</v>
      </c>
      <c r="AA1716" s="330">
        <v>19</v>
      </c>
      <c r="AB1716" s="16" t="str">
        <v>E25</v>
      </c>
    </row>
    <row r="1717" spans="1:28" x14ac:dyDescent="0.35">
      <c r="A1717" s="331">
        <v>45745</v>
      </c>
      <c r="B1717" s="330" t="str">
        <v>GO7</v>
      </c>
      <c r="C1717" s="330" t="str">
        <v>Distributor</v>
      </c>
      <c r="D1717" s="330" t="str">
        <v>Website IBE</v>
      </c>
      <c r="E1717" s="330" t="str">
        <v>XFTU2W</v>
      </c>
      <c r="F1717" s="330" t="str">
        <v>OW</v>
      </c>
      <c r="G1717" s="330" t="str">
        <v>Outbound</v>
      </c>
      <c r="H1717" s="330" t="str">
        <v>4S6004</v>
      </c>
      <c r="I1717" s="331" t="str">
        <v>BRI-SSH</v>
      </c>
      <c r="J1717" s="884">
        <v>45773</v>
      </c>
      <c r="K1717" s="330">
        <v>1</v>
      </c>
      <c r="L1717" s="330">
        <v>1</v>
      </c>
      <c r="M1717" s="330">
        <v>130</v>
      </c>
      <c r="N1717" s="330">
        <v>19.350000000000001</v>
      </c>
      <c r="O1717" s="330">
        <v>53</v>
      </c>
      <c r="P1717" s="330">
        <v>202.35</v>
      </c>
      <c r="Q1717" s="330" t="str">
        <v>Confirmed</v>
      </c>
      <c r="R1717" s="330" t="str">
        <v>Closed Deal</v>
      </c>
      <c r="S1717" s="330" t="str">
        <v>BRI</v>
      </c>
      <c r="T1717" s="330" t="str">
        <v>SSH</v>
      </c>
      <c r="U1717" s="330" t="str">
        <v>BRI</v>
      </c>
      <c r="V1717" s="330">
        <v>6</v>
      </c>
      <c r="W1717" s="330">
        <v>28</v>
      </c>
      <c r="X1717" s="330" t="str">
        <v>E25-02B</v>
      </c>
      <c r="Y1717" s="330">
        <v>186</v>
      </c>
      <c r="Z1717" s="330">
        <v>167</v>
      </c>
      <c r="AA1717" s="330">
        <v>19</v>
      </c>
      <c r="AB1717" s="16" t="str">
        <v>E25</v>
      </c>
    </row>
    <row r="1718" spans="1:28" x14ac:dyDescent="0.35">
      <c r="A1718" s="331">
        <v>45749</v>
      </c>
      <c r="B1718" s="330" t="str">
        <v>FLR Charter</v>
      </c>
      <c r="C1718" s="330" t="str">
        <v>Tour Operator</v>
      </c>
      <c r="D1718" s="330" t="str">
        <v/>
      </c>
      <c r="E1718" s="330" t="str">
        <v/>
      </c>
      <c r="F1718" s="330" t="str">
        <v>RT</v>
      </c>
      <c r="G1718" s="330" t="str">
        <v>Outbound</v>
      </c>
      <c r="H1718" s="330" t="str">
        <v>UJ6002</v>
      </c>
      <c r="I1718" s="331" t="str">
        <v>VRN-SSH</v>
      </c>
      <c r="J1718" s="884">
        <v>45864</v>
      </c>
      <c r="K1718" s="330">
        <v>10</v>
      </c>
      <c r="L1718" s="330">
        <v>10</v>
      </c>
      <c r="M1718" s="330">
        <v>240</v>
      </c>
      <c r="N1718" s="330">
        <v>0</v>
      </c>
      <c r="O1718" s="330">
        <v>0</v>
      </c>
      <c r="P1718" s="330">
        <v>2400</v>
      </c>
      <c r="Q1718" s="330" t="str">
        <v>Confirmed</v>
      </c>
      <c r="R1718" s="330" t="str">
        <v>Signed</v>
      </c>
      <c r="S1718" s="330" t="str">
        <v>VRN</v>
      </c>
      <c r="T1718" s="330" t="str">
        <v>SSH</v>
      </c>
      <c r="U1718" s="330" t="str">
        <v>VRN</v>
      </c>
      <c r="V1718" s="330">
        <v>6</v>
      </c>
      <c r="W1718" s="330">
        <v>115</v>
      </c>
      <c r="X1718" s="330" t="str">
        <v>S25-04</v>
      </c>
      <c r="Y1718" s="330">
        <v>218</v>
      </c>
      <c r="Z1718" s="330">
        <v>225</v>
      </c>
      <c r="AA1718" s="330">
        <v>-7</v>
      </c>
      <c r="AB1718" s="16" t="str">
        <v>S25</v>
      </c>
    </row>
    <row r="1719" spans="1:28" x14ac:dyDescent="0.35">
      <c r="A1719" s="331">
        <v>45749</v>
      </c>
      <c r="B1719" s="330" t="str">
        <v>FLR Charter</v>
      </c>
      <c r="C1719" s="330" t="str">
        <v>Tour Operator</v>
      </c>
      <c r="D1719" s="330" t="str">
        <v/>
      </c>
      <c r="E1719" s="330" t="str">
        <v/>
      </c>
      <c r="F1719" s="330" t="str">
        <v>RT</v>
      </c>
      <c r="G1719" s="330" t="str">
        <v>Outbound</v>
      </c>
      <c r="H1719" s="330" t="str">
        <v>UJ6002</v>
      </c>
      <c r="I1719" s="331" t="str">
        <v>VRN-SSH</v>
      </c>
      <c r="J1719" s="884">
        <v>45871</v>
      </c>
      <c r="K1719" s="330">
        <v>10</v>
      </c>
      <c r="L1719" s="330">
        <v>10</v>
      </c>
      <c r="M1719" s="330">
        <v>240</v>
      </c>
      <c r="N1719" s="330">
        <v>0</v>
      </c>
      <c r="O1719" s="330">
        <v>0</v>
      </c>
      <c r="P1719" s="330">
        <v>2400</v>
      </c>
      <c r="Q1719" s="330" t="str">
        <v>Confirmed</v>
      </c>
      <c r="R1719" s="330" t="str">
        <v>Signed</v>
      </c>
      <c r="S1719" s="330" t="str">
        <v>VRN</v>
      </c>
      <c r="T1719" s="330" t="str">
        <v>SSH</v>
      </c>
      <c r="U1719" s="330" t="str">
        <v>VRN</v>
      </c>
      <c r="V1719" s="330">
        <v>6</v>
      </c>
      <c r="W1719" s="330">
        <v>122</v>
      </c>
      <c r="X1719" s="330" t="str">
        <v>S25-04</v>
      </c>
      <c r="Y1719" s="330">
        <v>218</v>
      </c>
      <c r="Z1719" s="330">
        <v>220</v>
      </c>
      <c r="AA1719" s="330">
        <v>-2</v>
      </c>
      <c r="AB1719" s="16" t="str">
        <v>S25</v>
      </c>
    </row>
    <row r="1720" spans="1:28" x14ac:dyDescent="0.35">
      <c r="A1720" s="331">
        <v>45749</v>
      </c>
      <c r="B1720" s="330" t="str">
        <v>FLR Charter</v>
      </c>
      <c r="C1720" s="330" t="str">
        <v>Tour Operator</v>
      </c>
      <c r="D1720" s="330" t="str">
        <v/>
      </c>
      <c r="E1720" s="330" t="str">
        <v/>
      </c>
      <c r="F1720" s="330" t="str">
        <v>RT</v>
      </c>
      <c r="G1720" s="330" t="str">
        <v>Outbound</v>
      </c>
      <c r="H1720" s="330" t="str">
        <v>UJ6002</v>
      </c>
      <c r="I1720" s="331" t="str">
        <v>VRN-SSH</v>
      </c>
      <c r="J1720" s="884">
        <v>45878</v>
      </c>
      <c r="K1720" s="330">
        <v>10</v>
      </c>
      <c r="L1720" s="330">
        <v>10</v>
      </c>
      <c r="M1720" s="330">
        <v>240</v>
      </c>
      <c r="N1720" s="330">
        <v>0</v>
      </c>
      <c r="O1720" s="330">
        <v>0</v>
      </c>
      <c r="P1720" s="330">
        <v>2400</v>
      </c>
      <c r="Q1720" s="330" t="str">
        <v>Confirmed</v>
      </c>
      <c r="R1720" s="330" t="str">
        <v>Signed</v>
      </c>
      <c r="S1720" s="330" t="str">
        <v>VRN</v>
      </c>
      <c r="T1720" s="330" t="str">
        <v>SSH</v>
      </c>
      <c r="U1720" s="330" t="str">
        <v>VRN</v>
      </c>
      <c r="V1720" s="330">
        <v>6</v>
      </c>
      <c r="W1720" s="330">
        <v>129</v>
      </c>
      <c r="X1720" s="330" t="str">
        <v>S25-04</v>
      </c>
      <c r="Y1720" s="330">
        <v>218</v>
      </c>
      <c r="Z1720" s="330">
        <v>232</v>
      </c>
      <c r="AA1720" s="330">
        <v>-14</v>
      </c>
      <c r="AB1720" s="16" t="str">
        <v>S25</v>
      </c>
    </row>
    <row r="1721" spans="1:28" x14ac:dyDescent="0.35">
      <c r="A1721" s="331">
        <v>45749</v>
      </c>
      <c r="B1721" s="330" t="str">
        <v>FLR Charter</v>
      </c>
      <c r="C1721" s="330" t="str">
        <v>Tour Operator</v>
      </c>
      <c r="D1721" s="330" t="str">
        <v/>
      </c>
      <c r="E1721" s="330" t="str">
        <v/>
      </c>
      <c r="F1721" s="330" t="str">
        <v>RT</v>
      </c>
      <c r="G1721" s="330" t="str">
        <v>Outbound</v>
      </c>
      <c r="H1721" s="330" t="str">
        <v>UJ6002</v>
      </c>
      <c r="I1721" s="331" t="str">
        <v>VRN-SSH</v>
      </c>
      <c r="J1721" s="884">
        <v>45885</v>
      </c>
      <c r="K1721" s="330">
        <v>10</v>
      </c>
      <c r="L1721" s="330">
        <v>10</v>
      </c>
      <c r="M1721" s="330">
        <v>240</v>
      </c>
      <c r="N1721" s="330">
        <v>0</v>
      </c>
      <c r="O1721" s="330">
        <v>0</v>
      </c>
      <c r="P1721" s="330">
        <v>2400</v>
      </c>
      <c r="Q1721" s="330" t="str">
        <v>Confirmed</v>
      </c>
      <c r="R1721" s="330" t="str">
        <v>Signed</v>
      </c>
      <c r="S1721" s="330" t="str">
        <v>VRN</v>
      </c>
      <c r="T1721" s="330" t="str">
        <v>SSH</v>
      </c>
      <c r="U1721" s="330" t="str">
        <v>VRN</v>
      </c>
      <c r="V1721" s="330">
        <v>6</v>
      </c>
      <c r="W1721" s="330">
        <v>136</v>
      </c>
      <c r="X1721" s="330" t="str">
        <v>S25-04</v>
      </c>
      <c r="Y1721" s="330">
        <v>218</v>
      </c>
      <c r="Z1721" s="330">
        <v>222</v>
      </c>
      <c r="AA1721" s="330">
        <v>-4</v>
      </c>
      <c r="AB1721" s="16" t="str">
        <v>S25</v>
      </c>
    </row>
    <row r="1722" spans="1:28" x14ac:dyDescent="0.35">
      <c r="A1722" s="331">
        <v>45749</v>
      </c>
      <c r="B1722" s="330" t="str">
        <v>FLR Charter</v>
      </c>
      <c r="C1722" s="330" t="str">
        <v>Tour Operator</v>
      </c>
      <c r="D1722" s="330" t="str">
        <v/>
      </c>
      <c r="E1722" s="330" t="str">
        <v/>
      </c>
      <c r="F1722" s="330" t="str">
        <v>RT</v>
      </c>
      <c r="G1722" s="330" t="str">
        <v>Outbound</v>
      </c>
      <c r="H1722" s="330" t="str">
        <v>UJ6002</v>
      </c>
      <c r="I1722" s="331" t="str">
        <v>VRN-SSH</v>
      </c>
      <c r="J1722" s="884">
        <v>45892</v>
      </c>
      <c r="K1722" s="330">
        <v>10</v>
      </c>
      <c r="L1722" s="330">
        <v>10</v>
      </c>
      <c r="M1722" s="330">
        <v>240</v>
      </c>
      <c r="N1722" s="330">
        <v>0</v>
      </c>
      <c r="O1722" s="330">
        <v>0</v>
      </c>
      <c r="P1722" s="330">
        <v>2400</v>
      </c>
      <c r="Q1722" s="330" t="str">
        <v>Confirmed</v>
      </c>
      <c r="R1722" s="330" t="str">
        <v>Signed</v>
      </c>
      <c r="S1722" s="330" t="str">
        <v>VRN</v>
      </c>
      <c r="T1722" s="330" t="str">
        <v>SSH</v>
      </c>
      <c r="U1722" s="330" t="str">
        <v>VRN</v>
      </c>
      <c r="V1722" s="330">
        <v>6</v>
      </c>
      <c r="W1722" s="330">
        <v>143</v>
      </c>
      <c r="X1722" s="330" t="str">
        <v>S25-04</v>
      </c>
      <c r="Y1722" s="330">
        <v>218</v>
      </c>
      <c r="Z1722" s="330">
        <v>222</v>
      </c>
      <c r="AA1722" s="330">
        <v>-4</v>
      </c>
      <c r="AB1722" s="16" t="str">
        <v>S25</v>
      </c>
    </row>
    <row r="1723" spans="1:28" x14ac:dyDescent="0.35">
      <c r="A1723" s="331">
        <v>45749</v>
      </c>
      <c r="B1723" s="330" t="str">
        <v>FLR Charter</v>
      </c>
      <c r="C1723" s="330" t="str">
        <v>Tour Operator</v>
      </c>
      <c r="D1723" s="330" t="str">
        <v/>
      </c>
      <c r="E1723" s="330" t="str">
        <v/>
      </c>
      <c r="F1723" s="330" t="str">
        <v>RT</v>
      </c>
      <c r="G1723" s="330" t="str">
        <v>Outbound</v>
      </c>
      <c r="H1723" s="330" t="str">
        <v>UJ6002</v>
      </c>
      <c r="I1723" s="331" t="str">
        <v>VRN-SSH</v>
      </c>
      <c r="J1723" s="884">
        <v>45899</v>
      </c>
      <c r="K1723" s="330">
        <v>10</v>
      </c>
      <c r="L1723" s="330">
        <v>10</v>
      </c>
      <c r="M1723" s="330">
        <v>240</v>
      </c>
      <c r="N1723" s="330">
        <v>0</v>
      </c>
      <c r="O1723" s="330">
        <v>0</v>
      </c>
      <c r="P1723" s="330">
        <v>2400</v>
      </c>
      <c r="Q1723" s="330" t="str">
        <v>Confirmed</v>
      </c>
      <c r="R1723" s="330" t="str">
        <v>Signed</v>
      </c>
      <c r="S1723" s="330" t="str">
        <v>VRN</v>
      </c>
      <c r="T1723" s="330" t="str">
        <v>SSH</v>
      </c>
      <c r="U1723" s="330" t="str">
        <v>VRN</v>
      </c>
      <c r="V1723" s="330">
        <v>6</v>
      </c>
      <c r="W1723" s="330">
        <v>150</v>
      </c>
      <c r="X1723" s="330" t="str">
        <v>S25-04</v>
      </c>
      <c r="Y1723" s="330">
        <v>218</v>
      </c>
      <c r="Z1723" s="330">
        <v>218</v>
      </c>
      <c r="AA1723" s="330">
        <v>0</v>
      </c>
      <c r="AB1723" s="16" t="str">
        <v>S25</v>
      </c>
    </row>
    <row r="1724" spans="1:28" x14ac:dyDescent="0.35">
      <c r="A1724" s="331">
        <v>45749</v>
      </c>
      <c r="B1724" s="330" t="str">
        <v>FLR Charter</v>
      </c>
      <c r="C1724" s="330" t="str">
        <v>Tour Operator</v>
      </c>
      <c r="D1724" s="330" t="str">
        <v/>
      </c>
      <c r="E1724" s="330" t="str">
        <v/>
      </c>
      <c r="F1724" s="330" t="str">
        <v>RT</v>
      </c>
      <c r="G1724" s="330" t="str">
        <v>Outbound</v>
      </c>
      <c r="H1724" s="330" t="str">
        <v>UJ6002</v>
      </c>
      <c r="I1724" s="331" t="str">
        <v>VRN-SSH</v>
      </c>
      <c r="J1724" s="884">
        <v>45906</v>
      </c>
      <c r="K1724" s="330">
        <v>10</v>
      </c>
      <c r="L1724" s="330">
        <v>10</v>
      </c>
      <c r="M1724" s="330">
        <v>240</v>
      </c>
      <c r="N1724" s="330">
        <v>0</v>
      </c>
      <c r="O1724" s="330">
        <v>0</v>
      </c>
      <c r="P1724" s="330">
        <v>2400</v>
      </c>
      <c r="Q1724" s="330" t="str">
        <v>Confirmed</v>
      </c>
      <c r="R1724" s="330" t="str">
        <v>Signed</v>
      </c>
      <c r="S1724" s="330" t="str">
        <v>VRN</v>
      </c>
      <c r="T1724" s="330" t="str">
        <v>SSH</v>
      </c>
      <c r="U1724" s="330" t="str">
        <v>VRN</v>
      </c>
      <c r="V1724" s="330">
        <v>6</v>
      </c>
      <c r="W1724" s="330">
        <v>157</v>
      </c>
      <c r="X1724" s="330" t="str">
        <v>S25-04</v>
      </c>
      <c r="Y1724" s="330">
        <v>218</v>
      </c>
      <c r="Z1724" s="330">
        <v>190</v>
      </c>
      <c r="AA1724" s="330">
        <v>28</v>
      </c>
      <c r="AB1724" s="16" t="str">
        <v>S25</v>
      </c>
    </row>
    <row r="1725" spans="1:28" x14ac:dyDescent="0.35">
      <c r="A1725" s="331">
        <v>45749</v>
      </c>
      <c r="B1725" s="330" t="str">
        <v>FLR Charter</v>
      </c>
      <c r="C1725" s="330" t="str">
        <v>Tour Operator</v>
      </c>
      <c r="D1725" s="330" t="str">
        <v/>
      </c>
      <c r="E1725" s="330" t="str">
        <v/>
      </c>
      <c r="F1725" s="330" t="str">
        <v>RT</v>
      </c>
      <c r="G1725" s="330" t="str">
        <v>Inbound</v>
      </c>
      <c r="H1725" s="330" t="str">
        <v>UJ6001</v>
      </c>
      <c r="I1725" s="331" t="str">
        <v>SSH-VRN</v>
      </c>
      <c r="J1725" s="884">
        <v>45871</v>
      </c>
      <c r="K1725" s="330">
        <v>10</v>
      </c>
      <c r="L1725" s="330">
        <v>10</v>
      </c>
      <c r="M1725" s="330">
        <v>240</v>
      </c>
      <c r="N1725" s="330">
        <v>0</v>
      </c>
      <c r="O1725" s="330">
        <v>0</v>
      </c>
      <c r="P1725" s="330">
        <v>2400</v>
      </c>
      <c r="Q1725" s="330" t="str">
        <v>Confirmed</v>
      </c>
      <c r="R1725" s="330" t="str">
        <v>Signed</v>
      </c>
      <c r="S1725" s="330" t="str">
        <v>SSH</v>
      </c>
      <c r="T1725" s="330" t="str">
        <v>VRN</v>
      </c>
      <c r="U1725" s="330" t="str">
        <v>VRN</v>
      </c>
      <c r="V1725" s="330">
        <v>6</v>
      </c>
      <c r="W1725" s="330">
        <v>122</v>
      </c>
      <c r="X1725" s="330" t="str">
        <v>S25-04</v>
      </c>
      <c r="Y1725" s="330">
        <v>218</v>
      </c>
      <c r="Z1725" s="330">
        <v>225</v>
      </c>
      <c r="AA1725" s="330">
        <v>-7</v>
      </c>
      <c r="AB1725" s="16" t="str">
        <v>S25</v>
      </c>
    </row>
    <row r="1726" spans="1:28" x14ac:dyDescent="0.35">
      <c r="A1726" s="331">
        <v>45749</v>
      </c>
      <c r="B1726" s="330" t="str">
        <v>FLR Charter</v>
      </c>
      <c r="C1726" s="330" t="str">
        <v>Tour Operator</v>
      </c>
      <c r="D1726" s="330" t="str">
        <v/>
      </c>
      <c r="E1726" s="330" t="str">
        <v/>
      </c>
      <c r="F1726" s="330" t="str">
        <v>RT</v>
      </c>
      <c r="G1726" s="330" t="str">
        <v>Inbound</v>
      </c>
      <c r="H1726" s="330" t="str">
        <v>UJ6001</v>
      </c>
      <c r="I1726" s="331" t="str">
        <v>SSH-VRN</v>
      </c>
      <c r="J1726" s="884">
        <v>45878</v>
      </c>
      <c r="K1726" s="330">
        <v>10</v>
      </c>
      <c r="L1726" s="330">
        <v>10</v>
      </c>
      <c r="M1726" s="330">
        <v>240</v>
      </c>
      <c r="N1726" s="330">
        <v>0</v>
      </c>
      <c r="O1726" s="330">
        <v>0</v>
      </c>
      <c r="P1726" s="330">
        <v>2400</v>
      </c>
      <c r="Q1726" s="330" t="str">
        <v>Confirmed</v>
      </c>
      <c r="R1726" s="330" t="str">
        <v>Signed</v>
      </c>
      <c r="S1726" s="330" t="str">
        <v>SSH</v>
      </c>
      <c r="T1726" s="330" t="str">
        <v>VRN</v>
      </c>
      <c r="U1726" s="330" t="str">
        <v>VRN</v>
      </c>
      <c r="V1726" s="330">
        <v>6</v>
      </c>
      <c r="W1726" s="330">
        <v>129</v>
      </c>
      <c r="X1726" s="330" t="str">
        <v>S25-04</v>
      </c>
      <c r="Y1726" s="330">
        <v>218</v>
      </c>
      <c r="Z1726" s="330">
        <v>207</v>
      </c>
      <c r="AA1726" s="330">
        <v>11</v>
      </c>
      <c r="AB1726" s="16" t="str">
        <v>S25</v>
      </c>
    </row>
    <row r="1727" spans="1:28" x14ac:dyDescent="0.35">
      <c r="A1727" s="331">
        <v>45749</v>
      </c>
      <c r="B1727" s="330" t="str">
        <v>FLR Charter</v>
      </c>
      <c r="C1727" s="330" t="str">
        <v>Tour Operator</v>
      </c>
      <c r="D1727" s="330" t="str">
        <v/>
      </c>
      <c r="E1727" s="330" t="str">
        <v/>
      </c>
      <c r="F1727" s="330" t="str">
        <v>RT</v>
      </c>
      <c r="G1727" s="330" t="str">
        <v>Inbound</v>
      </c>
      <c r="H1727" s="330" t="str">
        <v>UJ6001</v>
      </c>
      <c r="I1727" s="331" t="str">
        <v>SSH-VRN</v>
      </c>
      <c r="J1727" s="884">
        <v>45885</v>
      </c>
      <c r="K1727" s="330">
        <v>10</v>
      </c>
      <c r="L1727" s="330">
        <v>10</v>
      </c>
      <c r="M1727" s="330">
        <v>240</v>
      </c>
      <c r="N1727" s="330">
        <v>0</v>
      </c>
      <c r="O1727" s="330">
        <v>0</v>
      </c>
      <c r="P1727" s="330">
        <v>2400</v>
      </c>
      <c r="Q1727" s="330" t="str">
        <v>Confirmed</v>
      </c>
      <c r="R1727" s="330" t="str">
        <v>Signed</v>
      </c>
      <c r="S1727" s="330" t="str">
        <v>SSH</v>
      </c>
      <c r="T1727" s="330" t="str">
        <v>VRN</v>
      </c>
      <c r="U1727" s="330" t="str">
        <v>VRN</v>
      </c>
      <c r="V1727" s="330">
        <v>6</v>
      </c>
      <c r="W1727" s="330">
        <v>136</v>
      </c>
      <c r="X1727" s="330" t="str">
        <v>S25-04</v>
      </c>
      <c r="Y1727" s="330">
        <v>218</v>
      </c>
      <c r="Z1727" s="330">
        <v>228</v>
      </c>
      <c r="AA1727" s="330">
        <v>-10</v>
      </c>
      <c r="AB1727" s="16" t="str">
        <v>S25</v>
      </c>
    </row>
    <row r="1728" spans="1:28" x14ac:dyDescent="0.35">
      <c r="A1728" s="331">
        <v>45749</v>
      </c>
      <c r="B1728" s="330" t="str">
        <v>FLR Charter</v>
      </c>
      <c r="C1728" s="330" t="str">
        <v>Tour Operator</v>
      </c>
      <c r="D1728" s="330" t="str">
        <v/>
      </c>
      <c r="E1728" s="330" t="str">
        <v/>
      </c>
      <c r="F1728" s="330" t="str">
        <v>RT</v>
      </c>
      <c r="G1728" s="330" t="str">
        <v>Inbound</v>
      </c>
      <c r="H1728" s="330" t="str">
        <v>UJ6001</v>
      </c>
      <c r="I1728" s="331" t="str">
        <v>SSH-VRN</v>
      </c>
      <c r="J1728" s="884">
        <v>45892</v>
      </c>
      <c r="K1728" s="330">
        <v>10</v>
      </c>
      <c r="L1728" s="330">
        <v>10</v>
      </c>
      <c r="M1728" s="330">
        <v>240</v>
      </c>
      <c r="N1728" s="330">
        <v>0</v>
      </c>
      <c r="O1728" s="330">
        <v>0</v>
      </c>
      <c r="P1728" s="330">
        <v>2400</v>
      </c>
      <c r="Q1728" s="330" t="str">
        <v>Confirmed</v>
      </c>
      <c r="R1728" s="330" t="str">
        <v>Signed</v>
      </c>
      <c r="S1728" s="330" t="str">
        <v>SSH</v>
      </c>
      <c r="T1728" s="330" t="str">
        <v>VRN</v>
      </c>
      <c r="U1728" s="330" t="str">
        <v>VRN</v>
      </c>
      <c r="V1728" s="330">
        <v>6</v>
      </c>
      <c r="W1728" s="330">
        <v>143</v>
      </c>
      <c r="X1728" s="330" t="str">
        <v>S25-04</v>
      </c>
      <c r="Y1728" s="330">
        <v>218</v>
      </c>
      <c r="Z1728" s="330">
        <v>243</v>
      </c>
      <c r="AA1728" s="330">
        <v>-25</v>
      </c>
      <c r="AB1728" s="16" t="str">
        <v>S25</v>
      </c>
    </row>
    <row r="1729" spans="1:28" x14ac:dyDescent="0.35">
      <c r="A1729" s="331">
        <v>45749</v>
      </c>
      <c r="B1729" s="330" t="str">
        <v>FLR Charter</v>
      </c>
      <c r="C1729" s="330" t="str">
        <v>Tour Operator</v>
      </c>
      <c r="D1729" s="330" t="str">
        <v/>
      </c>
      <c r="E1729" s="330" t="str">
        <v/>
      </c>
      <c r="F1729" s="330" t="str">
        <v>RT</v>
      </c>
      <c r="G1729" s="330" t="str">
        <v>Inbound</v>
      </c>
      <c r="H1729" s="330" t="str">
        <v>UJ6001</v>
      </c>
      <c r="I1729" s="331" t="str">
        <v>SSH-VRN</v>
      </c>
      <c r="J1729" s="884">
        <v>45899</v>
      </c>
      <c r="K1729" s="330">
        <v>10</v>
      </c>
      <c r="L1729" s="330">
        <v>10</v>
      </c>
      <c r="M1729" s="330">
        <v>240</v>
      </c>
      <c r="N1729" s="330">
        <v>0</v>
      </c>
      <c r="O1729" s="330">
        <v>0</v>
      </c>
      <c r="P1729" s="330">
        <v>2400</v>
      </c>
      <c r="Q1729" s="330" t="str">
        <v>Confirmed</v>
      </c>
      <c r="R1729" s="330" t="str">
        <v>Signed</v>
      </c>
      <c r="S1729" s="330" t="str">
        <v>SSH</v>
      </c>
      <c r="T1729" s="330" t="str">
        <v>VRN</v>
      </c>
      <c r="U1729" s="330" t="str">
        <v>VRN</v>
      </c>
      <c r="V1729" s="330">
        <v>6</v>
      </c>
      <c r="W1729" s="330">
        <v>150</v>
      </c>
      <c r="X1729" s="330" t="str">
        <v>S25-04</v>
      </c>
      <c r="Y1729" s="330">
        <v>218</v>
      </c>
      <c r="Z1729" s="330">
        <v>226</v>
      </c>
      <c r="AA1729" s="330">
        <v>-8</v>
      </c>
      <c r="AB1729" s="16" t="str">
        <v>S25</v>
      </c>
    </row>
    <row r="1730" spans="1:28" x14ac:dyDescent="0.35">
      <c r="A1730" s="331">
        <v>45749</v>
      </c>
      <c r="B1730" s="330" t="str">
        <v>FLR Charter</v>
      </c>
      <c r="C1730" s="330" t="str">
        <v>Tour Operator</v>
      </c>
      <c r="D1730" s="330" t="str">
        <v/>
      </c>
      <c r="E1730" s="330" t="str">
        <v/>
      </c>
      <c r="F1730" s="330" t="str">
        <v>RT</v>
      </c>
      <c r="G1730" s="330" t="str">
        <v>Inbound</v>
      </c>
      <c r="H1730" s="330" t="str">
        <v>UJ6001</v>
      </c>
      <c r="I1730" s="331" t="str">
        <v>SSH-VRN</v>
      </c>
      <c r="J1730" s="884">
        <v>45906</v>
      </c>
      <c r="K1730" s="330">
        <v>10</v>
      </c>
      <c r="L1730" s="330">
        <v>10</v>
      </c>
      <c r="M1730" s="330">
        <v>240</v>
      </c>
      <c r="N1730" s="330">
        <v>0</v>
      </c>
      <c r="O1730" s="330">
        <v>0</v>
      </c>
      <c r="P1730" s="330">
        <v>2400</v>
      </c>
      <c r="Q1730" s="330" t="str">
        <v>Confirmed</v>
      </c>
      <c r="R1730" s="330" t="str">
        <v>Signed</v>
      </c>
      <c r="S1730" s="330" t="str">
        <v>SSH</v>
      </c>
      <c r="T1730" s="330" t="str">
        <v>VRN</v>
      </c>
      <c r="U1730" s="330" t="str">
        <v>VRN</v>
      </c>
      <c r="V1730" s="330">
        <v>6</v>
      </c>
      <c r="W1730" s="330">
        <v>157</v>
      </c>
      <c r="X1730" s="330" t="str">
        <v>S25-04</v>
      </c>
      <c r="Y1730" s="330">
        <v>218</v>
      </c>
      <c r="Z1730" s="330">
        <v>218</v>
      </c>
      <c r="AA1730" s="330">
        <v>0</v>
      </c>
      <c r="AB1730" s="16" t="str">
        <v>S25</v>
      </c>
    </row>
    <row r="1731" spans="1:28" x14ac:dyDescent="0.35">
      <c r="A1731" s="331">
        <v>45749</v>
      </c>
      <c r="B1731" s="330" t="str">
        <v>FLR Charter</v>
      </c>
      <c r="C1731" s="330" t="str">
        <v>Tour Operator</v>
      </c>
      <c r="D1731" s="330" t="str">
        <v/>
      </c>
      <c r="E1731" s="330" t="str">
        <v/>
      </c>
      <c r="F1731" s="330" t="str">
        <v>RT</v>
      </c>
      <c r="G1731" s="330" t="str">
        <v>Inbound</v>
      </c>
      <c r="H1731" s="330" t="str">
        <v>UJ6001</v>
      </c>
      <c r="I1731" s="331" t="str">
        <v>SSH-VRN</v>
      </c>
      <c r="J1731" s="884">
        <v>45913</v>
      </c>
      <c r="K1731" s="330">
        <v>10</v>
      </c>
      <c r="L1731" s="330">
        <v>10</v>
      </c>
      <c r="M1731" s="330">
        <v>240</v>
      </c>
      <c r="N1731" s="330">
        <v>0</v>
      </c>
      <c r="O1731" s="330">
        <v>0</v>
      </c>
      <c r="P1731" s="330">
        <v>2400</v>
      </c>
      <c r="Q1731" s="330" t="str">
        <v>Confirmed</v>
      </c>
      <c r="R1731" s="330" t="str">
        <v>Signed</v>
      </c>
      <c r="S1731" s="330" t="str">
        <v>SSH</v>
      </c>
      <c r="T1731" s="330" t="str">
        <v>VRN</v>
      </c>
      <c r="U1731" s="330" t="str">
        <v>VRN</v>
      </c>
      <c r="V1731" s="330">
        <v>6</v>
      </c>
      <c r="W1731" s="330">
        <v>164</v>
      </c>
      <c r="X1731" s="330" t="str">
        <v>S25-04</v>
      </c>
      <c r="Y1731" s="330">
        <v>218</v>
      </c>
      <c r="Z1731" s="330">
        <v>190</v>
      </c>
      <c r="AA1731" s="330">
        <v>28</v>
      </c>
      <c r="AB1731" s="16" t="str">
        <v>S25</v>
      </c>
    </row>
    <row r="1732" spans="1:28" x14ac:dyDescent="0.35">
      <c r="A1732" s="331">
        <v>45749</v>
      </c>
      <c r="B1732" s="330" t="str">
        <v>ItalGSA-Syrius</v>
      </c>
      <c r="C1732" s="330" t="str">
        <v>Tour Operator</v>
      </c>
      <c r="D1732" s="330" t="str">
        <v/>
      </c>
      <c r="E1732" s="330" t="str">
        <v/>
      </c>
      <c r="F1732" s="330" t="str">
        <v>RT</v>
      </c>
      <c r="G1732" s="330" t="str">
        <v>Outbound</v>
      </c>
      <c r="H1732" s="330" t="str">
        <v>4S6006</v>
      </c>
      <c r="I1732" s="331" t="str">
        <v>NAP-SSH</v>
      </c>
      <c r="J1732" s="884">
        <v>45873</v>
      </c>
      <c r="K1732" s="330">
        <v>10</v>
      </c>
      <c r="L1732" s="330">
        <v>10</v>
      </c>
      <c r="M1732" s="330">
        <v>235</v>
      </c>
      <c r="N1732" s="330">
        <v>0</v>
      </c>
      <c r="O1732" s="330">
        <v>0</v>
      </c>
      <c r="P1732" s="330">
        <v>2350</v>
      </c>
      <c r="Q1732" s="330" t="str">
        <v>Confirmed</v>
      </c>
      <c r="R1732" s="330" t="str">
        <v>Signed</v>
      </c>
      <c r="S1732" s="330" t="str">
        <v>NAP</v>
      </c>
      <c r="T1732" s="330" t="str">
        <v>SSH</v>
      </c>
      <c r="U1732" s="330" t="str">
        <v>NAP</v>
      </c>
      <c r="V1732" s="330">
        <v>1</v>
      </c>
      <c r="W1732" s="330">
        <v>124</v>
      </c>
      <c r="X1732" s="330" t="str">
        <v>S25-08</v>
      </c>
      <c r="Y1732" s="330">
        <v>186</v>
      </c>
      <c r="Z1732" s="330">
        <v>77</v>
      </c>
      <c r="AA1732" s="330">
        <v>109</v>
      </c>
      <c r="AB1732" s="16" t="str">
        <v>S25</v>
      </c>
    </row>
    <row r="1733" spans="1:28" x14ac:dyDescent="0.35">
      <c r="A1733" s="331">
        <v>45749</v>
      </c>
      <c r="B1733" s="330" t="str">
        <v>ItalGSA-Syrius</v>
      </c>
      <c r="C1733" s="330" t="str">
        <v>Tour Operator</v>
      </c>
      <c r="D1733" s="330" t="str">
        <v/>
      </c>
      <c r="E1733" s="330" t="str">
        <v/>
      </c>
      <c r="F1733" s="330" t="str">
        <v>RT</v>
      </c>
      <c r="G1733" s="330" t="str">
        <v>Outbound</v>
      </c>
      <c r="H1733" s="330" t="str">
        <v>4S6006</v>
      </c>
      <c r="I1733" s="331" t="str">
        <v>NAP-SSH</v>
      </c>
      <c r="J1733" s="884">
        <v>45880</v>
      </c>
      <c r="K1733" s="330">
        <v>20</v>
      </c>
      <c r="L1733" s="330">
        <v>20</v>
      </c>
      <c r="M1733" s="330">
        <v>235</v>
      </c>
      <c r="N1733" s="330">
        <v>0</v>
      </c>
      <c r="O1733" s="330">
        <v>0</v>
      </c>
      <c r="P1733" s="330">
        <v>4700</v>
      </c>
      <c r="Q1733" s="330" t="str">
        <v>Confirmed</v>
      </c>
      <c r="R1733" s="330" t="str">
        <v>Signed</v>
      </c>
      <c r="S1733" s="330" t="str">
        <v>NAP</v>
      </c>
      <c r="T1733" s="330" t="str">
        <v>SSH</v>
      </c>
      <c r="U1733" s="330" t="str">
        <v>NAP</v>
      </c>
      <c r="V1733" s="330">
        <v>1</v>
      </c>
      <c r="W1733" s="330">
        <v>131</v>
      </c>
      <c r="X1733" s="330" t="str">
        <v>S25-08</v>
      </c>
      <c r="Y1733" s="330">
        <v>186</v>
      </c>
      <c r="Z1733" s="330">
        <v>153</v>
      </c>
      <c r="AA1733" s="330">
        <v>33</v>
      </c>
      <c r="AB1733" s="16" t="str">
        <v>S25</v>
      </c>
    </row>
    <row r="1734" spans="1:28" x14ac:dyDescent="0.35">
      <c r="A1734" s="331">
        <v>45749</v>
      </c>
      <c r="B1734" s="330" t="str">
        <v>ItalGSA-Syrius</v>
      </c>
      <c r="C1734" s="330" t="str">
        <v>Tour Operator</v>
      </c>
      <c r="D1734" s="330" t="str">
        <v/>
      </c>
      <c r="E1734" s="330" t="str">
        <v/>
      </c>
      <c r="F1734" s="330" t="str">
        <v>RT</v>
      </c>
      <c r="G1734" s="330" t="str">
        <v>Outbound</v>
      </c>
      <c r="H1734" s="330" t="str">
        <v>4S6006</v>
      </c>
      <c r="I1734" s="331" t="str">
        <v>NAP-SSH</v>
      </c>
      <c r="J1734" s="884">
        <v>45887</v>
      </c>
      <c r="K1734" s="330">
        <v>20</v>
      </c>
      <c r="L1734" s="330">
        <v>20</v>
      </c>
      <c r="M1734" s="330">
        <v>235</v>
      </c>
      <c r="N1734" s="330">
        <v>0</v>
      </c>
      <c r="O1734" s="330">
        <v>0</v>
      </c>
      <c r="P1734" s="330">
        <v>4700</v>
      </c>
      <c r="Q1734" s="330" t="str">
        <v>Confirmed</v>
      </c>
      <c r="R1734" s="330" t="str">
        <v>Signed</v>
      </c>
      <c r="S1734" s="330" t="str">
        <v>NAP</v>
      </c>
      <c r="T1734" s="330" t="str">
        <v>SSH</v>
      </c>
      <c r="U1734" s="330" t="str">
        <v>NAP</v>
      </c>
      <c r="V1734" s="330">
        <v>1</v>
      </c>
      <c r="W1734" s="330">
        <v>138</v>
      </c>
      <c r="X1734" s="330" t="str">
        <v>S25-08</v>
      </c>
      <c r="Y1734" s="330">
        <v>186</v>
      </c>
      <c r="Z1734" s="330">
        <v>98</v>
      </c>
      <c r="AA1734" s="330">
        <v>88</v>
      </c>
      <c r="AB1734" s="16" t="str">
        <v>S25</v>
      </c>
    </row>
    <row r="1735" spans="1:28" x14ac:dyDescent="0.35">
      <c r="A1735" s="331">
        <v>45749</v>
      </c>
      <c r="B1735" s="330" t="str">
        <v>ItalGSA-Syrius</v>
      </c>
      <c r="C1735" s="330" t="str">
        <v>Tour Operator</v>
      </c>
      <c r="D1735" s="330" t="str">
        <v/>
      </c>
      <c r="E1735" s="330" t="str">
        <v/>
      </c>
      <c r="F1735" s="330" t="str">
        <v>RT</v>
      </c>
      <c r="G1735" s="330" t="str">
        <v>Outbound</v>
      </c>
      <c r="H1735" s="330" t="str">
        <v>4S6006</v>
      </c>
      <c r="I1735" s="331" t="str">
        <v>NAP-SSH</v>
      </c>
      <c r="J1735" s="884">
        <v>45894</v>
      </c>
      <c r="K1735" s="330">
        <v>10</v>
      </c>
      <c r="L1735" s="330">
        <v>10</v>
      </c>
      <c r="M1735" s="330">
        <v>235</v>
      </c>
      <c r="N1735" s="330">
        <v>0</v>
      </c>
      <c r="O1735" s="330">
        <v>0</v>
      </c>
      <c r="P1735" s="330">
        <v>2350</v>
      </c>
      <c r="Q1735" s="330" t="str">
        <v>Confirmed</v>
      </c>
      <c r="R1735" s="330" t="str">
        <v>Signed</v>
      </c>
      <c r="S1735" s="330" t="str">
        <v>NAP</v>
      </c>
      <c r="T1735" s="330" t="str">
        <v>SSH</v>
      </c>
      <c r="U1735" s="330" t="str">
        <v>NAP</v>
      </c>
      <c r="V1735" s="330">
        <v>1</v>
      </c>
      <c r="W1735" s="330">
        <v>145</v>
      </c>
      <c r="X1735" s="330" t="str">
        <v>S25-08</v>
      </c>
      <c r="Y1735" s="330">
        <v>186</v>
      </c>
      <c r="Z1735" s="330">
        <v>40</v>
      </c>
      <c r="AA1735" s="330">
        <v>146</v>
      </c>
      <c r="AB1735" s="16" t="str">
        <v>S25</v>
      </c>
    </row>
    <row r="1736" spans="1:28" x14ac:dyDescent="0.35">
      <c r="A1736" s="331">
        <v>45749</v>
      </c>
      <c r="B1736" s="330" t="str">
        <v>ItalGSA-Syrius</v>
      </c>
      <c r="C1736" s="330" t="str">
        <v>Tour Operator</v>
      </c>
      <c r="D1736" s="330" t="str">
        <v/>
      </c>
      <c r="E1736" s="330" t="str">
        <v/>
      </c>
      <c r="F1736" s="330" t="str">
        <v>RT</v>
      </c>
      <c r="G1736" s="330" t="str">
        <v>Inbound</v>
      </c>
      <c r="H1736" s="330" t="str">
        <v>4S6005</v>
      </c>
      <c r="I1736" s="331" t="str">
        <v>SSH-NAP</v>
      </c>
      <c r="J1736" s="884">
        <v>45880</v>
      </c>
      <c r="K1736" s="330">
        <v>10</v>
      </c>
      <c r="L1736" s="330">
        <v>10</v>
      </c>
      <c r="M1736" s="330">
        <v>235</v>
      </c>
      <c r="N1736" s="330">
        <v>0</v>
      </c>
      <c r="O1736" s="330">
        <v>0</v>
      </c>
      <c r="P1736" s="330">
        <v>2350</v>
      </c>
      <c r="Q1736" s="330" t="str">
        <v>Confirmed</v>
      </c>
      <c r="R1736" s="330" t="str">
        <v>Signed</v>
      </c>
      <c r="S1736" s="330" t="str">
        <v>SSH</v>
      </c>
      <c r="T1736" s="330" t="str">
        <v>NAP</v>
      </c>
      <c r="U1736" s="330" t="str">
        <v>NAP</v>
      </c>
      <c r="V1736" s="330">
        <v>1</v>
      </c>
      <c r="W1736" s="330">
        <v>131</v>
      </c>
      <c r="X1736" s="330" t="str">
        <v>S25-08</v>
      </c>
      <c r="Y1736" s="330">
        <v>186</v>
      </c>
      <c r="Z1736" s="330">
        <v>60</v>
      </c>
      <c r="AA1736" s="330">
        <v>126</v>
      </c>
      <c r="AB1736" s="16" t="str">
        <v>S25</v>
      </c>
    </row>
    <row r="1737" spans="1:28" x14ac:dyDescent="0.35">
      <c r="A1737" s="331">
        <v>45749</v>
      </c>
      <c r="B1737" s="330" t="str">
        <v>ItalGSA-Syrius</v>
      </c>
      <c r="C1737" s="330" t="str">
        <v>Tour Operator</v>
      </c>
      <c r="D1737" s="330" t="str">
        <v/>
      </c>
      <c r="E1737" s="330" t="str">
        <v/>
      </c>
      <c r="F1737" s="330" t="str">
        <v>RT</v>
      </c>
      <c r="G1737" s="330" t="str">
        <v>Inbound</v>
      </c>
      <c r="H1737" s="330" t="str">
        <v>4S6005</v>
      </c>
      <c r="I1737" s="331" t="str">
        <v>SSH-NAP</v>
      </c>
      <c r="J1737" s="884">
        <v>45887</v>
      </c>
      <c r="K1737" s="330">
        <v>20</v>
      </c>
      <c r="L1737" s="330">
        <v>20</v>
      </c>
      <c r="M1737" s="330">
        <v>235</v>
      </c>
      <c r="N1737" s="330">
        <v>0</v>
      </c>
      <c r="O1737" s="330">
        <v>0</v>
      </c>
      <c r="P1737" s="330">
        <v>4700</v>
      </c>
      <c r="Q1737" s="330" t="str">
        <v>Confirmed</v>
      </c>
      <c r="R1737" s="330" t="str">
        <v>Signed</v>
      </c>
      <c r="S1737" s="330" t="str">
        <v>SSH</v>
      </c>
      <c r="T1737" s="330" t="str">
        <v>NAP</v>
      </c>
      <c r="U1737" s="330" t="str">
        <v>NAP</v>
      </c>
      <c r="V1737" s="330">
        <v>1</v>
      </c>
      <c r="W1737" s="330">
        <v>138</v>
      </c>
      <c r="X1737" s="330" t="str">
        <v>S25-08</v>
      </c>
      <c r="Y1737" s="330">
        <v>186</v>
      </c>
      <c r="Z1737" s="330">
        <v>109</v>
      </c>
      <c r="AA1737" s="330">
        <v>77</v>
      </c>
      <c r="AB1737" s="16" t="str">
        <v>S25</v>
      </c>
    </row>
    <row r="1738" spans="1:28" x14ac:dyDescent="0.35">
      <c r="A1738" s="331">
        <v>45749</v>
      </c>
      <c r="B1738" s="330" t="str">
        <v>ItalGSA-Syrius</v>
      </c>
      <c r="C1738" s="330" t="str">
        <v>Tour Operator</v>
      </c>
      <c r="D1738" s="330" t="str">
        <v/>
      </c>
      <c r="E1738" s="330" t="str">
        <v/>
      </c>
      <c r="F1738" s="330" t="str">
        <v>RT</v>
      </c>
      <c r="G1738" s="330" t="str">
        <v>Inbound</v>
      </c>
      <c r="H1738" s="330" t="str">
        <v>4S6005</v>
      </c>
      <c r="I1738" s="331" t="str">
        <v>SSH-NAP</v>
      </c>
      <c r="J1738" s="884">
        <v>45894</v>
      </c>
      <c r="K1738" s="330">
        <v>20</v>
      </c>
      <c r="L1738" s="330">
        <v>20</v>
      </c>
      <c r="M1738" s="330">
        <v>235</v>
      </c>
      <c r="N1738" s="330">
        <v>0</v>
      </c>
      <c r="O1738" s="330">
        <v>0</v>
      </c>
      <c r="P1738" s="330">
        <v>4700</v>
      </c>
      <c r="Q1738" s="330" t="str">
        <v>Confirmed</v>
      </c>
      <c r="R1738" s="330" t="str">
        <v>Signed</v>
      </c>
      <c r="S1738" s="330" t="str">
        <v>SSH</v>
      </c>
      <c r="T1738" s="330" t="str">
        <v>NAP</v>
      </c>
      <c r="U1738" s="330" t="str">
        <v>NAP</v>
      </c>
      <c r="V1738" s="330">
        <v>1</v>
      </c>
      <c r="W1738" s="330">
        <v>145</v>
      </c>
      <c r="X1738" s="330" t="str">
        <v>S25-08</v>
      </c>
      <c r="Y1738" s="330">
        <v>186</v>
      </c>
      <c r="Z1738" s="330">
        <v>138</v>
      </c>
      <c r="AA1738" s="330">
        <v>48</v>
      </c>
      <c r="AB1738" s="16" t="str">
        <v>S25</v>
      </c>
    </row>
    <row r="1739" spans="1:28" x14ac:dyDescent="0.35">
      <c r="A1739" s="331">
        <v>45749</v>
      </c>
      <c r="B1739" s="330" t="str">
        <v>ItalGSA-Syrius</v>
      </c>
      <c r="C1739" s="330" t="str">
        <v>Tour Operator</v>
      </c>
      <c r="D1739" s="330" t="str">
        <v/>
      </c>
      <c r="E1739" s="330" t="str">
        <v/>
      </c>
      <c r="F1739" s="330" t="str">
        <v>RT</v>
      </c>
      <c r="G1739" s="330" t="str">
        <v>Inbound</v>
      </c>
      <c r="H1739" s="330" t="str">
        <v>4S6005</v>
      </c>
      <c r="I1739" s="331" t="str">
        <v>SSH-NAP</v>
      </c>
      <c r="J1739" s="884">
        <v>45901</v>
      </c>
      <c r="K1739" s="330">
        <v>10</v>
      </c>
      <c r="L1739" s="330">
        <v>10</v>
      </c>
      <c r="M1739" s="330">
        <v>235</v>
      </c>
      <c r="N1739" s="330">
        <v>0</v>
      </c>
      <c r="O1739" s="330">
        <v>0</v>
      </c>
      <c r="P1739" s="330">
        <v>2350</v>
      </c>
      <c r="Q1739" s="330" t="str">
        <v>Confirmed</v>
      </c>
      <c r="R1739" s="330" t="str">
        <v>Signed</v>
      </c>
      <c r="S1739" s="330" t="str">
        <v>SSH</v>
      </c>
      <c r="T1739" s="330" t="str">
        <v>NAP</v>
      </c>
      <c r="U1739" s="330" t="str">
        <v>NAP</v>
      </c>
      <c r="V1739" s="330">
        <v>1</v>
      </c>
      <c r="W1739" s="330">
        <v>152</v>
      </c>
      <c r="X1739" s="330" t="str">
        <v>S25-08</v>
      </c>
      <c r="Y1739" s="330">
        <v>186</v>
      </c>
      <c r="Z1739" s="330">
        <v>40</v>
      </c>
      <c r="AA1739" s="330">
        <v>146</v>
      </c>
      <c r="AB1739" s="16" t="str">
        <v>S25</v>
      </c>
    </row>
    <row r="1740" spans="1:28" x14ac:dyDescent="0.35">
      <c r="A1740" s="331">
        <v>45749</v>
      </c>
      <c r="B1740" s="330" t="str">
        <v>Genius</v>
      </c>
      <c r="C1740" s="330" t="str">
        <v>Distributor</v>
      </c>
      <c r="D1740" s="330" t="str">
        <v/>
      </c>
      <c r="E1740" s="330" t="str">
        <v/>
      </c>
      <c r="F1740" s="330" t="str">
        <v>OW</v>
      </c>
      <c r="G1740" s="330" t="str">
        <v>Outbound</v>
      </c>
      <c r="H1740" s="330" t="str">
        <v>4S6016</v>
      </c>
      <c r="I1740" s="331" t="str">
        <v>BRI-SSH</v>
      </c>
      <c r="J1740" s="884">
        <v>45752</v>
      </c>
      <c r="K1740" s="330">
        <v>2</v>
      </c>
      <c r="L1740" s="330">
        <v>2</v>
      </c>
      <c r="M1740" s="330">
        <v>150</v>
      </c>
      <c r="N1740" s="330">
        <v>0</v>
      </c>
      <c r="O1740" s="330">
        <v>0</v>
      </c>
      <c r="P1740" s="330">
        <v>300</v>
      </c>
      <c r="Q1740" s="330" t="str">
        <v>Confirmed</v>
      </c>
      <c r="R1740" s="330" t="str">
        <v>Closed Deal</v>
      </c>
      <c r="S1740" s="330" t="str">
        <v>BRI</v>
      </c>
      <c r="T1740" s="330" t="str">
        <v>SSH</v>
      </c>
      <c r="U1740" s="330" t="str">
        <v>BRI</v>
      </c>
      <c r="V1740" s="330">
        <v>6</v>
      </c>
      <c r="W1740" s="330">
        <v>3</v>
      </c>
      <c r="X1740" s="330" t="str">
        <v>E25-02A</v>
      </c>
      <c r="Y1740" s="330">
        <v>113</v>
      </c>
      <c r="Z1740" s="330">
        <v>109</v>
      </c>
      <c r="AA1740" s="330">
        <v>4</v>
      </c>
      <c r="AB1740" s="16" t="str">
        <v>E25</v>
      </c>
    </row>
    <row r="1741" spans="1:28" x14ac:dyDescent="0.35">
      <c r="A1741" s="331">
        <v>45749</v>
      </c>
      <c r="B1741" s="330" t="str">
        <v>Genius</v>
      </c>
      <c r="C1741" s="330" t="str">
        <v>Distributor</v>
      </c>
      <c r="D1741" s="330" t="str">
        <v/>
      </c>
      <c r="E1741" s="330" t="str">
        <v/>
      </c>
      <c r="F1741" s="330" t="str">
        <v>OW</v>
      </c>
      <c r="G1741" s="330" t="str">
        <v>Outbound</v>
      </c>
      <c r="H1741" s="330" t="str">
        <v>4S6016</v>
      </c>
      <c r="I1741" s="331" t="str">
        <v>BRI-SSH</v>
      </c>
      <c r="J1741" s="884">
        <v>45759</v>
      </c>
      <c r="K1741" s="330">
        <v>2</v>
      </c>
      <c r="L1741" s="330">
        <v>2</v>
      </c>
      <c r="M1741" s="330">
        <v>150</v>
      </c>
      <c r="N1741" s="330">
        <v>0</v>
      </c>
      <c r="O1741" s="330">
        <v>0</v>
      </c>
      <c r="P1741" s="330">
        <v>300</v>
      </c>
      <c r="Q1741" s="330" t="str">
        <v>Confirmed</v>
      </c>
      <c r="R1741" s="330" t="str">
        <v>Closed Deal</v>
      </c>
      <c r="S1741" s="330" t="str">
        <v>BRI</v>
      </c>
      <c r="T1741" s="330" t="str">
        <v>SSH</v>
      </c>
      <c r="U1741" s="330" t="str">
        <v>BRI</v>
      </c>
      <c r="V1741" s="330">
        <v>6</v>
      </c>
      <c r="W1741" s="330">
        <v>10</v>
      </c>
      <c r="X1741" s="330" t="str">
        <v>E25-02A</v>
      </c>
      <c r="Y1741" s="330">
        <v>113</v>
      </c>
      <c r="Z1741" s="330">
        <v>102</v>
      </c>
      <c r="AA1741" s="330">
        <v>11</v>
      </c>
      <c r="AB1741" s="16" t="str">
        <v>E25</v>
      </c>
    </row>
    <row r="1742" spans="1:28" x14ac:dyDescent="0.35">
      <c r="A1742" s="331">
        <v>45749</v>
      </c>
      <c r="B1742" s="330" t="str">
        <v>Genius</v>
      </c>
      <c r="C1742" s="330" t="str">
        <v>Distributor</v>
      </c>
      <c r="D1742" s="330" t="str">
        <v/>
      </c>
      <c r="E1742" s="330" t="str">
        <v/>
      </c>
      <c r="F1742" s="330" t="str">
        <v>OW</v>
      </c>
      <c r="G1742" s="330" t="str">
        <v>Outbound</v>
      </c>
      <c r="H1742" s="330" t="str">
        <v>4S6016</v>
      </c>
      <c r="I1742" s="331" t="str">
        <v>VRN-SSH</v>
      </c>
      <c r="J1742" s="884">
        <v>45759</v>
      </c>
      <c r="K1742" s="330">
        <v>3</v>
      </c>
      <c r="L1742" s="330">
        <v>3</v>
      </c>
      <c r="M1742" s="330">
        <v>150</v>
      </c>
      <c r="N1742" s="330">
        <v>0</v>
      </c>
      <c r="O1742" s="330">
        <v>0</v>
      </c>
      <c r="P1742" s="330">
        <v>450</v>
      </c>
      <c r="Q1742" s="330" t="str">
        <v>Confirmed</v>
      </c>
      <c r="R1742" s="330" t="str">
        <v>Closed Deal</v>
      </c>
      <c r="S1742" s="330" t="str">
        <v>VRN</v>
      </c>
      <c r="T1742" s="330" t="str">
        <v>SSH</v>
      </c>
      <c r="U1742" s="330" t="str">
        <v>VRN</v>
      </c>
      <c r="V1742" s="330">
        <v>6</v>
      </c>
      <c r="W1742" s="330">
        <v>10</v>
      </c>
      <c r="X1742" s="330" t="str">
        <v>E25-05A</v>
      </c>
      <c r="Y1742" s="330">
        <v>63</v>
      </c>
      <c r="Z1742" s="330">
        <v>60</v>
      </c>
      <c r="AA1742" s="330">
        <v>3</v>
      </c>
      <c r="AB1742" s="16" t="str">
        <v>E25</v>
      </c>
    </row>
    <row r="1743" spans="1:28" x14ac:dyDescent="0.35">
      <c r="A1743" s="331">
        <v>45749</v>
      </c>
      <c r="B1743" s="330" t="str">
        <v>Genius</v>
      </c>
      <c r="C1743" s="330" t="str">
        <v>Distributor</v>
      </c>
      <c r="D1743" s="330" t="str">
        <v/>
      </c>
      <c r="E1743" s="330" t="str">
        <v/>
      </c>
      <c r="F1743" s="330" t="str">
        <v>OW</v>
      </c>
      <c r="G1743" s="330" t="str">
        <v>Outbound</v>
      </c>
      <c r="H1743" s="330" t="str">
        <v>4S6003</v>
      </c>
      <c r="I1743" s="331" t="str">
        <v>SSH-BRI</v>
      </c>
      <c r="J1743" s="884">
        <v>45766</v>
      </c>
      <c r="K1743" s="330">
        <v>1</v>
      </c>
      <c r="L1743" s="330">
        <v>1</v>
      </c>
      <c r="M1743" s="330">
        <v>150</v>
      </c>
      <c r="N1743" s="330">
        <v>0</v>
      </c>
      <c r="O1743" s="330">
        <v>0</v>
      </c>
      <c r="P1743" s="330">
        <v>150</v>
      </c>
      <c r="Q1743" s="330" t="str">
        <v>Confirmed</v>
      </c>
      <c r="R1743" s="330" t="str">
        <v>Closed Deal</v>
      </c>
      <c r="S1743" s="330" t="str">
        <v>SSH</v>
      </c>
      <c r="T1743" s="330" t="str">
        <v>BRI</v>
      </c>
      <c r="U1743" s="330" t="str">
        <v>BRI</v>
      </c>
      <c r="V1743" s="330">
        <v>6</v>
      </c>
      <c r="W1743" s="330">
        <v>17</v>
      </c>
      <c r="X1743" s="330" t="str">
        <v>E25-02B</v>
      </c>
      <c r="Y1743" s="330">
        <v>186</v>
      </c>
      <c r="Z1743" s="330">
        <v>91</v>
      </c>
      <c r="AA1743" s="330">
        <v>95</v>
      </c>
      <c r="AB1743" s="16" t="str">
        <v>E25</v>
      </c>
    </row>
    <row r="1744" spans="1:28" x14ac:dyDescent="0.35">
      <c r="A1744" s="331">
        <v>45749</v>
      </c>
      <c r="B1744" s="330" t="str">
        <v>Genius</v>
      </c>
      <c r="C1744" s="330" t="str">
        <v>Distributor</v>
      </c>
      <c r="D1744" s="330" t="str">
        <v/>
      </c>
      <c r="E1744" s="330" t="str">
        <v/>
      </c>
      <c r="F1744" s="330" t="str">
        <v>OW</v>
      </c>
      <c r="G1744" s="330" t="str">
        <v>Outbound</v>
      </c>
      <c r="H1744" s="330" t="str">
        <v>4S6003</v>
      </c>
      <c r="I1744" s="331" t="str">
        <v>SSH-BRI</v>
      </c>
      <c r="J1744" s="884">
        <v>45780</v>
      </c>
      <c r="K1744" s="330">
        <v>6</v>
      </c>
      <c r="L1744" s="330">
        <v>6</v>
      </c>
      <c r="M1744" s="330">
        <v>150</v>
      </c>
      <c r="N1744" s="330">
        <v>0</v>
      </c>
      <c r="O1744" s="330">
        <v>0</v>
      </c>
      <c r="P1744" s="330">
        <v>900</v>
      </c>
      <c r="Q1744" s="330" t="str">
        <v>Confirmed</v>
      </c>
      <c r="R1744" s="330" t="str">
        <v>Closed Deal</v>
      </c>
      <c r="S1744" s="330" t="str">
        <v>SSH</v>
      </c>
      <c r="T1744" s="330" t="str">
        <v>BRI</v>
      </c>
      <c r="U1744" s="330" t="str">
        <v>BRI</v>
      </c>
      <c r="V1744" s="330">
        <v>6</v>
      </c>
      <c r="W1744" s="330">
        <v>31</v>
      </c>
      <c r="X1744" s="330" t="str">
        <v>E25-02B</v>
      </c>
      <c r="Y1744" s="330">
        <v>186</v>
      </c>
      <c r="Z1744" s="330">
        <v>181</v>
      </c>
      <c r="AA1744" s="330">
        <v>5</v>
      </c>
      <c r="AB1744" s="16" t="str">
        <v>E25</v>
      </c>
    </row>
    <row r="1745" spans="1:28" x14ac:dyDescent="0.35">
      <c r="A1745" s="331">
        <v>45749</v>
      </c>
      <c r="B1745" s="330" t="str">
        <v>Genius</v>
      </c>
      <c r="C1745" s="330" t="str">
        <v>Distributor</v>
      </c>
      <c r="D1745" s="330" t="str">
        <v/>
      </c>
      <c r="E1745" s="330" t="str">
        <v/>
      </c>
      <c r="F1745" s="330" t="str">
        <v>OW</v>
      </c>
      <c r="G1745" s="330" t="str">
        <v>Outbound</v>
      </c>
      <c r="H1745" s="330" t="str">
        <v>4S6004</v>
      </c>
      <c r="I1745" s="331" t="str">
        <v>BRI-SSH</v>
      </c>
      <c r="J1745" s="884">
        <v>45773</v>
      </c>
      <c r="K1745" s="330">
        <v>4</v>
      </c>
      <c r="L1745" s="330">
        <v>4</v>
      </c>
      <c r="M1745" s="330">
        <v>150</v>
      </c>
      <c r="N1745" s="330">
        <v>0</v>
      </c>
      <c r="O1745" s="330">
        <v>0</v>
      </c>
      <c r="P1745" s="330">
        <v>600</v>
      </c>
      <c r="Q1745" s="330" t="str">
        <v>Confirmed</v>
      </c>
      <c r="R1745" s="330" t="str">
        <v>Closed Deal</v>
      </c>
      <c r="S1745" s="330" t="str">
        <v>BRI</v>
      </c>
      <c r="T1745" s="330" t="str">
        <v>SSH</v>
      </c>
      <c r="U1745" s="330" t="str">
        <v>BRI</v>
      </c>
      <c r="V1745" s="330">
        <v>6</v>
      </c>
      <c r="W1745" s="330">
        <v>24</v>
      </c>
      <c r="X1745" s="330" t="str">
        <v>E25-02B</v>
      </c>
      <c r="Y1745" s="330">
        <v>186</v>
      </c>
      <c r="Z1745" s="330">
        <v>167</v>
      </c>
      <c r="AA1745" s="330">
        <v>19</v>
      </c>
      <c r="AB1745" s="16" t="str">
        <v>E25</v>
      </c>
    </row>
    <row r="1746" spans="1:28" x14ac:dyDescent="0.35">
      <c r="A1746" s="331">
        <v>45749</v>
      </c>
      <c r="B1746" s="330" t="str">
        <v>Genius</v>
      </c>
      <c r="C1746" s="330" t="str">
        <v>Distributor</v>
      </c>
      <c r="D1746" s="330" t="str">
        <v/>
      </c>
      <c r="E1746" s="330" t="str">
        <v/>
      </c>
      <c r="F1746" s="330" t="str">
        <v>OW</v>
      </c>
      <c r="G1746" s="330" t="str">
        <v>Outbound</v>
      </c>
      <c r="H1746" s="330" t="str">
        <v>4S6032</v>
      </c>
      <c r="I1746" s="331" t="str">
        <v>NAP-SSH</v>
      </c>
      <c r="J1746" s="884">
        <v>45760</v>
      </c>
      <c r="K1746" s="330">
        <v>2</v>
      </c>
      <c r="L1746" s="330">
        <v>2</v>
      </c>
      <c r="M1746" s="330">
        <v>100</v>
      </c>
      <c r="N1746" s="330">
        <v>0</v>
      </c>
      <c r="O1746" s="330">
        <v>0</v>
      </c>
      <c r="P1746" s="330">
        <v>200</v>
      </c>
      <c r="Q1746" s="330" t="str">
        <v>Confirmed</v>
      </c>
      <c r="R1746" s="330" t="str">
        <v>Closed Deal</v>
      </c>
      <c r="S1746" s="330" t="str">
        <v>NAP</v>
      </c>
      <c r="T1746" s="330" t="str">
        <v>SSH</v>
      </c>
      <c r="U1746" s="330" t="str">
        <v>NAP</v>
      </c>
      <c r="V1746" s="330">
        <v>7</v>
      </c>
      <c r="W1746" s="330">
        <v>11</v>
      </c>
      <c r="X1746" s="330" t="str">
        <v>E25-03B</v>
      </c>
      <c r="Y1746" s="330">
        <v>186</v>
      </c>
      <c r="Z1746" s="330">
        <v>157</v>
      </c>
      <c r="AA1746" s="330">
        <v>29</v>
      </c>
      <c r="AB1746" s="16" t="str">
        <v>E25</v>
      </c>
    </row>
    <row r="1747" spans="1:28" x14ac:dyDescent="0.35">
      <c r="A1747" s="331">
        <v>45749</v>
      </c>
      <c r="B1747" s="330" t="str">
        <v>Genius</v>
      </c>
      <c r="C1747" s="330" t="str">
        <v>Distributor</v>
      </c>
      <c r="D1747" s="330" t="str">
        <v/>
      </c>
      <c r="E1747" s="330" t="str">
        <v/>
      </c>
      <c r="F1747" s="330" t="str">
        <v>OW</v>
      </c>
      <c r="G1747" s="330" t="str">
        <v>Outbound</v>
      </c>
      <c r="H1747" s="330" t="str">
        <v>4S6031</v>
      </c>
      <c r="I1747" s="331" t="str">
        <v>SSH-NAP</v>
      </c>
      <c r="J1747" s="884">
        <v>45767</v>
      </c>
      <c r="K1747" s="330">
        <v>2</v>
      </c>
      <c r="L1747" s="330">
        <v>2</v>
      </c>
      <c r="M1747" s="330">
        <v>140</v>
      </c>
      <c r="N1747" s="330">
        <v>0</v>
      </c>
      <c r="O1747" s="330">
        <v>0</v>
      </c>
      <c r="P1747" s="330">
        <v>280</v>
      </c>
      <c r="Q1747" s="330" t="str">
        <v>Confirmed</v>
      </c>
      <c r="R1747" s="330" t="str">
        <v>Closed Deal</v>
      </c>
      <c r="S1747" s="330" t="str">
        <v>SSH</v>
      </c>
      <c r="T1747" s="330" t="str">
        <v>NAP</v>
      </c>
      <c r="U1747" s="330" t="str">
        <v>NAP</v>
      </c>
      <c r="V1747" s="330">
        <v>7</v>
      </c>
      <c r="W1747" s="330">
        <v>18</v>
      </c>
      <c r="X1747" s="330" t="str">
        <v>E25-03B</v>
      </c>
      <c r="Y1747" s="330">
        <v>186</v>
      </c>
      <c r="Z1747" s="330">
        <v>162</v>
      </c>
      <c r="AA1747" s="330">
        <v>24</v>
      </c>
      <c r="AB1747" s="16" t="str">
        <v>E25</v>
      </c>
    </row>
    <row r="1748" spans="1:28" x14ac:dyDescent="0.35">
      <c r="A1748" s="331">
        <v>45749</v>
      </c>
      <c r="B1748" s="330" t="str">
        <v>Genius</v>
      </c>
      <c r="C1748" s="330" t="str">
        <v>Distributor</v>
      </c>
      <c r="D1748" s="330" t="str">
        <v/>
      </c>
      <c r="E1748" s="330" t="str">
        <v/>
      </c>
      <c r="F1748" s="330" t="str">
        <v>OW</v>
      </c>
      <c r="G1748" s="330" t="str">
        <v>Outbound</v>
      </c>
      <c r="H1748" s="330" t="str">
        <v>4S6006</v>
      </c>
      <c r="I1748" s="331" t="str">
        <v>MXP-SSH</v>
      </c>
      <c r="J1748" s="884">
        <v>45772</v>
      </c>
      <c r="K1748" s="330">
        <v>2</v>
      </c>
      <c r="L1748" s="330">
        <v>2</v>
      </c>
      <c r="M1748" s="330">
        <v>150</v>
      </c>
      <c r="N1748" s="330">
        <v>0</v>
      </c>
      <c r="O1748" s="330">
        <v>0</v>
      </c>
      <c r="P1748" s="330">
        <v>300</v>
      </c>
      <c r="Q1748" s="330" t="str">
        <v>Confirmed</v>
      </c>
      <c r="R1748" s="330" t="str">
        <v>Closed Deal</v>
      </c>
      <c r="S1748" s="330" t="str">
        <v>MXP</v>
      </c>
      <c r="T1748" s="330" t="str">
        <v>SSH</v>
      </c>
      <c r="U1748" s="330" t="str">
        <v>MXP</v>
      </c>
      <c r="V1748" s="330">
        <v>5</v>
      </c>
      <c r="W1748" s="330">
        <v>23</v>
      </c>
      <c r="X1748" s="330" t="str">
        <v>E25-04</v>
      </c>
      <c r="Y1748" s="330">
        <v>186</v>
      </c>
      <c r="Z1748" s="330">
        <v>180</v>
      </c>
      <c r="AA1748" s="330">
        <v>6</v>
      </c>
      <c r="AB1748" s="16" t="str">
        <v>E25</v>
      </c>
    </row>
    <row r="1749" spans="1:28" x14ac:dyDescent="0.35">
      <c r="A1749" s="331">
        <v>45749</v>
      </c>
      <c r="B1749" s="330" t="str">
        <v>Genius</v>
      </c>
      <c r="C1749" s="330" t="str">
        <v>Distributor</v>
      </c>
      <c r="D1749" s="330" t="str">
        <v/>
      </c>
      <c r="E1749" s="330" t="str">
        <v/>
      </c>
      <c r="F1749" s="330" t="str">
        <v>OW</v>
      </c>
      <c r="G1749" s="330" t="str">
        <v>Outbound</v>
      </c>
      <c r="H1749" s="330" t="str">
        <v>4S6015</v>
      </c>
      <c r="I1749" s="331" t="str">
        <v>SSH-VRN</v>
      </c>
      <c r="J1749" s="884">
        <v>45766</v>
      </c>
      <c r="K1749" s="330">
        <v>3</v>
      </c>
      <c r="L1749" s="330">
        <v>3</v>
      </c>
      <c r="M1749" s="330">
        <v>150</v>
      </c>
      <c r="N1749" s="330">
        <v>0</v>
      </c>
      <c r="O1749" s="330">
        <v>0</v>
      </c>
      <c r="P1749" s="330">
        <v>450</v>
      </c>
      <c r="Q1749" s="330" t="str">
        <v>Confirmed</v>
      </c>
      <c r="R1749" s="330" t="str">
        <v>Closed Deal</v>
      </c>
      <c r="S1749" s="330" t="str">
        <v>SSH</v>
      </c>
      <c r="T1749" s="330" t="str">
        <v>VRN</v>
      </c>
      <c r="U1749" s="330" t="str">
        <v>VRN</v>
      </c>
      <c r="V1749" s="330">
        <v>6</v>
      </c>
      <c r="W1749" s="330">
        <v>17</v>
      </c>
      <c r="X1749" s="330" t="str">
        <v>E25-05B</v>
      </c>
      <c r="Y1749" s="330">
        <v>186</v>
      </c>
      <c r="Z1749" s="330">
        <v>67</v>
      </c>
      <c r="AA1749" s="330">
        <v>119</v>
      </c>
      <c r="AB1749" s="16" t="str">
        <v>E25</v>
      </c>
    </row>
    <row r="1750" spans="1:28" x14ac:dyDescent="0.35">
      <c r="A1750" s="331">
        <v>45749</v>
      </c>
      <c r="B1750" s="330" t="str">
        <v>Genius</v>
      </c>
      <c r="C1750" s="330" t="str">
        <v>Distributor</v>
      </c>
      <c r="D1750" s="330" t="str">
        <v/>
      </c>
      <c r="E1750" s="330" t="str">
        <v/>
      </c>
      <c r="F1750" s="330" t="str">
        <v>OW</v>
      </c>
      <c r="G1750" s="330" t="str">
        <v>Outbound</v>
      </c>
      <c r="H1750" s="330" t="str">
        <v>4S6018</v>
      </c>
      <c r="I1750" s="331" t="str">
        <v>NAP-SSH</v>
      </c>
      <c r="J1750" s="884">
        <v>45772</v>
      </c>
      <c r="K1750" s="330">
        <v>2</v>
      </c>
      <c r="L1750" s="330">
        <v>2</v>
      </c>
      <c r="M1750" s="330">
        <v>150</v>
      </c>
      <c r="N1750" s="330">
        <v>0</v>
      </c>
      <c r="O1750" s="330">
        <v>0</v>
      </c>
      <c r="P1750" s="330">
        <v>300</v>
      </c>
      <c r="Q1750" s="330" t="str">
        <v>Confirmed</v>
      </c>
      <c r="R1750" s="330" t="str">
        <v>Closed Deal</v>
      </c>
      <c r="S1750" s="330" t="str">
        <v>NAP</v>
      </c>
      <c r="T1750" s="330" t="str">
        <v>SSH</v>
      </c>
      <c r="U1750" s="330" t="str">
        <v>NAP</v>
      </c>
      <c r="V1750" s="330">
        <v>5</v>
      </c>
      <c r="W1750" s="330">
        <v>23</v>
      </c>
      <c r="X1750" s="330" t="str">
        <v>E25-08</v>
      </c>
      <c r="Y1750" s="330">
        <v>186</v>
      </c>
      <c r="Z1750" s="330">
        <v>184</v>
      </c>
      <c r="AA1750" s="330">
        <v>2</v>
      </c>
      <c r="AB1750" s="16" t="str">
        <v>E25</v>
      </c>
    </row>
    <row r="1751" spans="1:28" x14ac:dyDescent="0.35">
      <c r="A1751" s="331">
        <v>45749</v>
      </c>
      <c r="B1751" s="330" t="str">
        <v>Genius</v>
      </c>
      <c r="C1751" s="330" t="str">
        <v>Distributor</v>
      </c>
      <c r="D1751" s="330" t="str">
        <v/>
      </c>
      <c r="E1751" s="330" t="str">
        <v/>
      </c>
      <c r="F1751" s="330" t="str">
        <v>OW</v>
      </c>
      <c r="G1751" s="330" t="str">
        <v>Outbound</v>
      </c>
      <c r="H1751" s="330" t="str">
        <v>4S6017</v>
      </c>
      <c r="I1751" s="331" t="str">
        <v>SSH-NAP</v>
      </c>
      <c r="J1751" s="884">
        <v>45779</v>
      </c>
      <c r="K1751" s="330">
        <v>1</v>
      </c>
      <c r="L1751" s="330">
        <v>1</v>
      </c>
      <c r="M1751" s="330">
        <v>150</v>
      </c>
      <c r="N1751" s="330">
        <v>0</v>
      </c>
      <c r="O1751" s="330">
        <v>0</v>
      </c>
      <c r="P1751" s="330">
        <v>150</v>
      </c>
      <c r="Q1751" s="330" t="str">
        <v>Confirmed</v>
      </c>
      <c r="R1751" s="330" t="str">
        <v>Closed Deal</v>
      </c>
      <c r="S1751" s="330" t="str">
        <v>SSH</v>
      </c>
      <c r="T1751" s="330" t="str">
        <v>NAP</v>
      </c>
      <c r="U1751" s="330" t="str">
        <v>NAP</v>
      </c>
      <c r="V1751" s="330">
        <v>5</v>
      </c>
      <c r="W1751" s="330">
        <v>30</v>
      </c>
      <c r="X1751" s="330" t="str">
        <v>E25-08</v>
      </c>
      <c r="Y1751" s="330">
        <v>186</v>
      </c>
      <c r="Z1751" s="330">
        <v>189</v>
      </c>
      <c r="AA1751" s="330">
        <v>-3</v>
      </c>
      <c r="AB1751" s="16" t="str">
        <v>E25</v>
      </c>
    </row>
    <row r="1752" spans="1:28" x14ac:dyDescent="0.35">
      <c r="A1752" s="331">
        <v>45749</v>
      </c>
      <c r="B1752" s="330" t="str">
        <v>Genius</v>
      </c>
      <c r="C1752" s="330" t="str">
        <v>Distributor</v>
      </c>
      <c r="D1752" s="330" t="str">
        <v/>
      </c>
      <c r="E1752" s="330" t="str">
        <v/>
      </c>
      <c r="F1752" s="330" t="str">
        <v>OW</v>
      </c>
      <c r="G1752" s="330" t="str">
        <v>Outbound</v>
      </c>
      <c r="H1752" s="330" t="str">
        <v>SE5446</v>
      </c>
      <c r="I1752" s="331" t="str">
        <v>SSH-NAP</v>
      </c>
      <c r="J1752" s="884">
        <v>45779</v>
      </c>
      <c r="K1752" s="330">
        <v>2</v>
      </c>
      <c r="L1752" s="330">
        <v>2</v>
      </c>
      <c r="M1752" s="330">
        <v>150</v>
      </c>
      <c r="N1752" s="330">
        <v>0</v>
      </c>
      <c r="O1752" s="330">
        <v>0</v>
      </c>
      <c r="P1752" s="330">
        <v>300</v>
      </c>
      <c r="Q1752" s="330" t="str">
        <v>Confirmed</v>
      </c>
      <c r="R1752" s="330" t="str">
        <v>Closed Deal</v>
      </c>
      <c r="S1752" s="330" t="str">
        <v>SSH</v>
      </c>
      <c r="T1752" s="330" t="str">
        <v>NAP</v>
      </c>
      <c r="U1752" s="330" t="str">
        <v>NAP</v>
      </c>
      <c r="V1752" s="330">
        <v>5</v>
      </c>
      <c r="W1752" s="330">
        <v>30</v>
      </c>
      <c r="X1752" s="330" t="str">
        <v>E25-09B</v>
      </c>
      <c r="Y1752" s="330">
        <v>77</v>
      </c>
      <c r="Z1752" s="330">
        <v>76</v>
      </c>
      <c r="AA1752" s="330">
        <v>1</v>
      </c>
      <c r="AB1752" s="16" t="str">
        <v>E25</v>
      </c>
    </row>
    <row r="1753" spans="1:28" x14ac:dyDescent="0.35">
      <c r="A1753" s="331">
        <v>45749</v>
      </c>
      <c r="B1753" s="330" t="str">
        <v>Genius</v>
      </c>
      <c r="C1753" s="330" t="str">
        <v>Distributor</v>
      </c>
      <c r="D1753" s="330" t="str">
        <v/>
      </c>
      <c r="E1753" s="330" t="str">
        <v/>
      </c>
      <c r="F1753" s="330" t="str">
        <v>OW</v>
      </c>
      <c r="G1753" s="330" t="str">
        <v>Outbound</v>
      </c>
      <c r="H1753" s="330" t="str">
        <v>4S6003</v>
      </c>
      <c r="I1753" s="331" t="str">
        <v>SSH-BRI</v>
      </c>
      <c r="J1753" s="884">
        <v>45885</v>
      </c>
      <c r="K1753" s="330">
        <v>3</v>
      </c>
      <c r="L1753" s="330">
        <v>3</v>
      </c>
      <c r="M1753" s="330">
        <v>240</v>
      </c>
      <c r="N1753" s="330">
        <v>0</v>
      </c>
      <c r="O1753" s="330">
        <v>0</v>
      </c>
      <c r="P1753" s="330">
        <v>720</v>
      </c>
      <c r="Q1753" s="330" t="str">
        <v>Confirmed</v>
      </c>
      <c r="R1753" s="330" t="str">
        <v>Closed Deal</v>
      </c>
      <c r="S1753" s="330" t="str">
        <v>SSH</v>
      </c>
      <c r="T1753" s="330" t="str">
        <v>BRI</v>
      </c>
      <c r="U1753" s="330" t="str">
        <v>BRI</v>
      </c>
      <c r="V1753" s="330">
        <v>6</v>
      </c>
      <c r="W1753" s="330">
        <v>136</v>
      </c>
      <c r="X1753" s="330" t="str">
        <v>S25-01</v>
      </c>
      <c r="Y1753" s="330">
        <v>186</v>
      </c>
      <c r="Z1753" s="330">
        <v>268</v>
      </c>
      <c r="AA1753" s="330">
        <v>-82</v>
      </c>
      <c r="AB1753" s="16" t="str">
        <v>S25</v>
      </c>
    </row>
    <row r="1754" spans="1:28" x14ac:dyDescent="0.35">
      <c r="A1754" s="331">
        <v>45749</v>
      </c>
      <c r="B1754" s="330" t="str">
        <v>Genius</v>
      </c>
      <c r="C1754" s="330" t="str">
        <v>Distributor</v>
      </c>
      <c r="D1754" s="330" t="str">
        <v/>
      </c>
      <c r="E1754" s="330" t="str">
        <v/>
      </c>
      <c r="F1754" s="330" t="str">
        <v>OW</v>
      </c>
      <c r="G1754" s="330" t="str">
        <v>Outbound</v>
      </c>
      <c r="H1754" s="330" t="str">
        <v>4S6003</v>
      </c>
      <c r="I1754" s="331" t="str">
        <v>SSH-BRI</v>
      </c>
      <c r="J1754" s="884">
        <v>45913</v>
      </c>
      <c r="K1754" s="330">
        <v>2</v>
      </c>
      <c r="L1754" s="330">
        <v>2</v>
      </c>
      <c r="M1754" s="330">
        <v>200</v>
      </c>
      <c r="N1754" s="330">
        <v>0</v>
      </c>
      <c r="O1754" s="330">
        <v>0</v>
      </c>
      <c r="P1754" s="330">
        <v>400</v>
      </c>
      <c r="Q1754" s="330" t="str">
        <v>Confirmed</v>
      </c>
      <c r="R1754" s="330" t="str">
        <v>Closed Deal</v>
      </c>
      <c r="S1754" s="330" t="str">
        <v>SSH</v>
      </c>
      <c r="T1754" s="330" t="str">
        <v>BRI</v>
      </c>
      <c r="U1754" s="330" t="str">
        <v>BRI</v>
      </c>
      <c r="V1754" s="330">
        <v>6</v>
      </c>
      <c r="W1754" s="330">
        <v>164</v>
      </c>
      <c r="X1754" s="330" t="str">
        <v>S25-01</v>
      </c>
      <c r="Y1754" s="330">
        <v>186</v>
      </c>
      <c r="Z1754" s="330">
        <v>251</v>
      </c>
      <c r="AA1754" s="330">
        <v>-65</v>
      </c>
      <c r="AB1754" s="16" t="str">
        <v>S25</v>
      </c>
    </row>
    <row r="1755" spans="1:28" x14ac:dyDescent="0.35">
      <c r="A1755" s="331">
        <v>45749</v>
      </c>
      <c r="B1755" s="330" t="str">
        <v>Genius</v>
      </c>
      <c r="C1755" s="330" t="str">
        <v>Distributor</v>
      </c>
      <c r="D1755" s="330" t="str">
        <v/>
      </c>
      <c r="E1755" s="330" t="str">
        <v/>
      </c>
      <c r="F1755" s="330" t="str">
        <v>OW</v>
      </c>
      <c r="G1755" s="330" t="str">
        <v>Outbound</v>
      </c>
      <c r="H1755" s="330" t="str">
        <v>4S6004</v>
      </c>
      <c r="I1755" s="331" t="str">
        <v>BRI-SSH</v>
      </c>
      <c r="J1755" s="884">
        <v>45843</v>
      </c>
      <c r="K1755" s="330">
        <v>1</v>
      </c>
      <c r="L1755" s="330">
        <v>1</v>
      </c>
      <c r="M1755" s="330">
        <v>160</v>
      </c>
      <c r="N1755" s="330">
        <v>0</v>
      </c>
      <c r="O1755" s="330">
        <v>0</v>
      </c>
      <c r="P1755" s="330">
        <v>160</v>
      </c>
      <c r="Q1755" s="330" t="str">
        <v>Confirmed</v>
      </c>
      <c r="R1755" s="330" t="str">
        <v>Closed Deal</v>
      </c>
      <c r="S1755" s="330" t="str">
        <v>BRI</v>
      </c>
      <c r="T1755" s="330" t="str">
        <v>SSH</v>
      </c>
      <c r="U1755" s="330" t="str">
        <v>BRI</v>
      </c>
      <c r="V1755" s="330">
        <v>6</v>
      </c>
      <c r="W1755" s="330">
        <v>94</v>
      </c>
      <c r="X1755" s="330" t="str">
        <v>S25-01</v>
      </c>
      <c r="Y1755" s="330">
        <v>186</v>
      </c>
      <c r="Z1755" s="330">
        <v>107</v>
      </c>
      <c r="AA1755" s="330">
        <v>79</v>
      </c>
      <c r="AB1755" s="16" t="str">
        <v>S25</v>
      </c>
    </row>
    <row r="1756" spans="1:28" x14ac:dyDescent="0.35">
      <c r="A1756" s="331">
        <v>45749</v>
      </c>
      <c r="B1756" s="330" t="str">
        <v>Genius</v>
      </c>
      <c r="C1756" s="330" t="str">
        <v>Distributor</v>
      </c>
      <c r="D1756" s="330" t="str">
        <v/>
      </c>
      <c r="E1756" s="330" t="str">
        <v/>
      </c>
      <c r="F1756" s="330" t="str">
        <v>OW</v>
      </c>
      <c r="G1756" s="330" t="str">
        <v>Outbound</v>
      </c>
      <c r="H1756" s="330" t="str">
        <v>4S6004</v>
      </c>
      <c r="I1756" s="331" t="str">
        <v>BRI-SSH</v>
      </c>
      <c r="J1756" s="884">
        <v>45878</v>
      </c>
      <c r="K1756" s="330">
        <v>3</v>
      </c>
      <c r="L1756" s="330">
        <v>3</v>
      </c>
      <c r="M1756" s="330">
        <v>240</v>
      </c>
      <c r="N1756" s="330">
        <v>0</v>
      </c>
      <c r="O1756" s="330">
        <v>0</v>
      </c>
      <c r="P1756" s="330">
        <v>720</v>
      </c>
      <c r="Q1756" s="330" t="str">
        <v>Confirmed</v>
      </c>
      <c r="R1756" s="330" t="str">
        <v>Closed Deal</v>
      </c>
      <c r="S1756" s="330" t="str">
        <v>BRI</v>
      </c>
      <c r="T1756" s="330" t="str">
        <v>SSH</v>
      </c>
      <c r="U1756" s="330" t="str">
        <v>BRI</v>
      </c>
      <c r="V1756" s="330">
        <v>6</v>
      </c>
      <c r="W1756" s="330">
        <v>129</v>
      </c>
      <c r="X1756" s="330" t="str">
        <v>S25-01</v>
      </c>
      <c r="Y1756" s="330">
        <v>186</v>
      </c>
      <c r="Z1756" s="330">
        <v>274</v>
      </c>
      <c r="AA1756" s="330">
        <v>-88</v>
      </c>
      <c r="AB1756" s="16" t="str">
        <v>S25</v>
      </c>
    </row>
    <row r="1757" spans="1:28" x14ac:dyDescent="0.35">
      <c r="A1757" s="331">
        <v>45749</v>
      </c>
      <c r="B1757" s="330" t="str">
        <v>Genius</v>
      </c>
      <c r="C1757" s="330" t="str">
        <v>Distributor</v>
      </c>
      <c r="D1757" s="330" t="str">
        <v/>
      </c>
      <c r="E1757" s="330" t="str">
        <v/>
      </c>
      <c r="F1757" s="330" t="str">
        <v>OW</v>
      </c>
      <c r="G1757" s="330" t="str">
        <v>Outbound</v>
      </c>
      <c r="H1757" s="330" t="str">
        <v>4S6004</v>
      </c>
      <c r="I1757" s="331" t="str">
        <v>BRI-SSH</v>
      </c>
      <c r="J1757" s="884">
        <v>45906</v>
      </c>
      <c r="K1757" s="330">
        <v>2</v>
      </c>
      <c r="L1757" s="330">
        <v>2</v>
      </c>
      <c r="M1757" s="330">
        <v>250</v>
      </c>
      <c r="N1757" s="330">
        <v>0</v>
      </c>
      <c r="O1757" s="330">
        <v>0</v>
      </c>
      <c r="P1757" s="330">
        <v>500</v>
      </c>
      <c r="Q1757" s="330" t="str">
        <v>Confirmed</v>
      </c>
      <c r="R1757" s="330" t="str">
        <v>Closed Deal</v>
      </c>
      <c r="S1757" s="330" t="str">
        <v>BRI</v>
      </c>
      <c r="T1757" s="330" t="str">
        <v>SSH</v>
      </c>
      <c r="U1757" s="330" t="str">
        <v>BRI</v>
      </c>
      <c r="V1757" s="330">
        <v>6</v>
      </c>
      <c r="W1757" s="330">
        <v>157</v>
      </c>
      <c r="X1757" s="330" t="str">
        <v>S25-01</v>
      </c>
      <c r="Y1757" s="330">
        <v>186</v>
      </c>
      <c r="Z1757" s="330">
        <v>243</v>
      </c>
      <c r="AA1757" s="330">
        <v>-57</v>
      </c>
      <c r="AB1757" s="16" t="str">
        <v>S25</v>
      </c>
    </row>
    <row r="1758" spans="1:28" x14ac:dyDescent="0.35">
      <c r="A1758" s="331">
        <v>45749</v>
      </c>
      <c r="B1758" s="330" t="str">
        <v>Genius</v>
      </c>
      <c r="C1758" s="330" t="str">
        <v>Distributor</v>
      </c>
      <c r="D1758" s="330" t="str">
        <v/>
      </c>
      <c r="E1758" s="330" t="str">
        <v/>
      </c>
      <c r="F1758" s="330" t="str">
        <v>OW</v>
      </c>
      <c r="G1758" s="330" t="str">
        <v>Outbound</v>
      </c>
      <c r="H1758" s="330" t="str">
        <v>NP8102</v>
      </c>
      <c r="I1758" s="331" t="str">
        <v>NAP-HRG</v>
      </c>
      <c r="J1758" s="884">
        <v>45880</v>
      </c>
      <c r="K1758" s="330">
        <v>2</v>
      </c>
      <c r="L1758" s="330">
        <v>2</v>
      </c>
      <c r="M1758" s="330">
        <v>240</v>
      </c>
      <c r="N1758" s="330">
        <v>0</v>
      </c>
      <c r="O1758" s="330">
        <v>0</v>
      </c>
      <c r="P1758" s="330">
        <v>480</v>
      </c>
      <c r="Q1758" s="330" t="str">
        <v>Confirmed</v>
      </c>
      <c r="R1758" s="330" t="str">
        <v>Closed Deal</v>
      </c>
      <c r="S1758" s="330" t="str">
        <v>NAP</v>
      </c>
      <c r="T1758" s="330" t="str">
        <v>HRG</v>
      </c>
      <c r="U1758" s="330" t="str">
        <v>NAP</v>
      </c>
      <c r="V1758" s="330">
        <v>1</v>
      </c>
      <c r="W1758" s="330">
        <v>131</v>
      </c>
      <c r="X1758" s="330" t="str">
        <v>S25-13</v>
      </c>
      <c r="Y1758" s="330">
        <v>176</v>
      </c>
      <c r="Z1758" s="330">
        <v>166</v>
      </c>
      <c r="AA1758" s="330">
        <v>10</v>
      </c>
      <c r="AB1758" s="16" t="str">
        <v>S25</v>
      </c>
    </row>
    <row r="1759" spans="1:28" x14ac:dyDescent="0.35">
      <c r="A1759" s="331">
        <v>45749</v>
      </c>
      <c r="B1759" s="330" t="str">
        <v>Genius</v>
      </c>
      <c r="C1759" s="330" t="str">
        <v>Distributor</v>
      </c>
      <c r="D1759" s="330" t="str">
        <v/>
      </c>
      <c r="E1759" s="330" t="str">
        <v/>
      </c>
      <c r="F1759" s="330" t="str">
        <v>OW</v>
      </c>
      <c r="G1759" s="330" t="str">
        <v>Outbound</v>
      </c>
      <c r="H1759" s="330" t="str">
        <v>NP8101</v>
      </c>
      <c r="I1759" s="331" t="str">
        <v>HRG-NAP</v>
      </c>
      <c r="J1759" s="884">
        <v>45894</v>
      </c>
      <c r="K1759" s="330">
        <v>2</v>
      </c>
      <c r="L1759" s="330">
        <v>2</v>
      </c>
      <c r="M1759" s="330">
        <v>240</v>
      </c>
      <c r="N1759" s="330">
        <v>0</v>
      </c>
      <c r="O1759" s="330">
        <v>0</v>
      </c>
      <c r="P1759" s="330">
        <v>480</v>
      </c>
      <c r="Q1759" s="330" t="str">
        <v>Confirmed</v>
      </c>
      <c r="R1759" s="330" t="str">
        <v>Closed Deal</v>
      </c>
      <c r="S1759" s="330" t="str">
        <v>HRG</v>
      </c>
      <c r="T1759" s="330" t="str">
        <v>NAP</v>
      </c>
      <c r="U1759" s="330" t="str">
        <v>NAP</v>
      </c>
      <c r="V1759" s="330">
        <v>1</v>
      </c>
      <c r="W1759" s="330">
        <v>145</v>
      </c>
      <c r="X1759" s="330" t="str">
        <v>S25-13</v>
      </c>
      <c r="Y1759" s="330">
        <v>176</v>
      </c>
      <c r="Z1759" s="330">
        <v>166</v>
      </c>
      <c r="AA1759" s="330">
        <v>10</v>
      </c>
      <c r="AB1759" s="16" t="str">
        <v>S25</v>
      </c>
    </row>
    <row r="1760" spans="1:28" x14ac:dyDescent="0.35">
      <c r="A1760" s="331">
        <v>45749</v>
      </c>
      <c r="B1760" s="330" t="str">
        <v>Genius</v>
      </c>
      <c r="C1760" s="330" t="str">
        <v>Distributor</v>
      </c>
      <c r="D1760" s="330" t="str">
        <v/>
      </c>
      <c r="E1760" s="330" t="str">
        <v/>
      </c>
      <c r="F1760" s="330" t="str">
        <v>OW</v>
      </c>
      <c r="G1760" s="330" t="str">
        <v>Outbound</v>
      </c>
      <c r="H1760" s="330" t="str">
        <v>4S6005</v>
      </c>
      <c r="I1760" s="331" t="str">
        <v>SSH-FCO</v>
      </c>
      <c r="J1760" s="884">
        <v>45891</v>
      </c>
      <c r="K1760" s="330">
        <v>7</v>
      </c>
      <c r="L1760" s="330">
        <v>7</v>
      </c>
      <c r="M1760" s="330">
        <v>250</v>
      </c>
      <c r="N1760" s="330">
        <v>0</v>
      </c>
      <c r="O1760" s="330">
        <v>0</v>
      </c>
      <c r="P1760" s="330">
        <v>1750</v>
      </c>
      <c r="Q1760" s="330" t="str">
        <v>Confirmed</v>
      </c>
      <c r="R1760" s="330" t="str">
        <v>Closed Deal</v>
      </c>
      <c r="S1760" s="330" t="str">
        <v>SSH</v>
      </c>
      <c r="T1760" s="330" t="str">
        <v>FCO</v>
      </c>
      <c r="U1760" s="330" t="str">
        <v>FCO</v>
      </c>
      <c r="V1760" s="330">
        <v>5</v>
      </c>
      <c r="W1760" s="330">
        <v>142</v>
      </c>
      <c r="X1760" s="330" t="str">
        <v>S25-15</v>
      </c>
      <c r="Y1760" s="330">
        <v>186</v>
      </c>
      <c r="Z1760" s="330">
        <v>186</v>
      </c>
      <c r="AA1760" s="330">
        <v>0</v>
      </c>
      <c r="AB1760" s="16" t="str">
        <v>S25</v>
      </c>
    </row>
    <row r="1761" spans="1:28" x14ac:dyDescent="0.35">
      <c r="A1761" s="331">
        <v>45749</v>
      </c>
      <c r="B1761" s="330" t="str">
        <v>Genius</v>
      </c>
      <c r="C1761" s="330" t="str">
        <v>Distributor</v>
      </c>
      <c r="D1761" s="330" t="str">
        <v/>
      </c>
      <c r="E1761" s="330" t="str">
        <v/>
      </c>
      <c r="F1761" s="330" t="str">
        <v>OW</v>
      </c>
      <c r="G1761" s="330" t="str">
        <v>Outbound</v>
      </c>
      <c r="H1761" s="330" t="str">
        <v>4S6004</v>
      </c>
      <c r="I1761" s="331" t="str">
        <v>BRI-SSH</v>
      </c>
      <c r="J1761" s="884">
        <v>45857</v>
      </c>
      <c r="K1761" s="330">
        <v>-8</v>
      </c>
      <c r="L1761" s="330">
        <v>-8</v>
      </c>
      <c r="M1761" s="330">
        <v>160</v>
      </c>
      <c r="N1761" s="330">
        <v>0</v>
      </c>
      <c r="O1761" s="330">
        <v>0</v>
      </c>
      <c r="P1761" s="330">
        <v>-1280</v>
      </c>
      <c r="Q1761" s="330" t="str">
        <v>Confirmed</v>
      </c>
      <c r="R1761" s="330" t="str">
        <v>Closed Deal</v>
      </c>
      <c r="S1761" s="330" t="str">
        <v>BRI</v>
      </c>
      <c r="T1761" s="330" t="str">
        <v>SSH</v>
      </c>
      <c r="U1761" s="330" t="str">
        <v>BRI</v>
      </c>
      <c r="V1761" s="330">
        <v>6</v>
      </c>
      <c r="W1761" s="330">
        <v>108</v>
      </c>
      <c r="X1761" s="330" t="str">
        <v>S25-01</v>
      </c>
      <c r="Y1761" s="330">
        <v>186</v>
      </c>
      <c r="Z1761" s="330">
        <v>109</v>
      </c>
      <c r="AA1761" s="330">
        <v>77</v>
      </c>
      <c r="AB1761" s="16" t="str">
        <v>S25</v>
      </c>
    </row>
    <row r="1762" spans="1:28" x14ac:dyDescent="0.35">
      <c r="A1762" s="331">
        <v>45749</v>
      </c>
      <c r="B1762" s="330" t="str">
        <v>Genius</v>
      </c>
      <c r="C1762" s="330" t="str">
        <v>Distributor</v>
      </c>
      <c r="D1762" s="330" t="str">
        <v/>
      </c>
      <c r="E1762" s="330" t="str">
        <v/>
      </c>
      <c r="F1762" s="330" t="str">
        <v>OW</v>
      </c>
      <c r="G1762" s="330" t="str">
        <v>Outbound</v>
      </c>
      <c r="H1762" s="330" t="str">
        <v>4S6003</v>
      </c>
      <c r="I1762" s="331" t="str">
        <v>SSH-BRI</v>
      </c>
      <c r="J1762" s="884">
        <v>45864</v>
      </c>
      <c r="K1762" s="330">
        <v>-8</v>
      </c>
      <c r="L1762" s="330">
        <v>-8</v>
      </c>
      <c r="M1762" s="330">
        <v>160</v>
      </c>
      <c r="N1762" s="330">
        <v>0</v>
      </c>
      <c r="O1762" s="330">
        <v>0</v>
      </c>
      <c r="P1762" s="330">
        <v>-1280</v>
      </c>
      <c r="Q1762" s="330" t="str">
        <v>Confirmed</v>
      </c>
      <c r="R1762" s="330" t="str">
        <v>Closed Deal</v>
      </c>
      <c r="S1762" s="330" t="str">
        <v>SSH</v>
      </c>
      <c r="T1762" s="330" t="str">
        <v>BRI</v>
      </c>
      <c r="U1762" s="330" t="str">
        <v>BRI</v>
      </c>
      <c r="V1762" s="330">
        <v>6</v>
      </c>
      <c r="W1762" s="330">
        <v>115</v>
      </c>
      <c r="X1762" s="330" t="str">
        <v>S25-01</v>
      </c>
      <c r="Y1762" s="330">
        <v>186</v>
      </c>
      <c r="Z1762" s="330">
        <v>115</v>
      </c>
      <c r="AA1762" s="330">
        <v>71</v>
      </c>
      <c r="AB1762" s="16" t="str">
        <v>S25</v>
      </c>
    </row>
    <row r="1763" spans="1:28" x14ac:dyDescent="0.35">
      <c r="A1763" s="331">
        <v>45749</v>
      </c>
      <c r="B1763" s="330" t="str">
        <v>Searcharter</v>
      </c>
      <c r="C1763" s="330" t="str">
        <v>Distributor</v>
      </c>
      <c r="D1763" s="330" t="str">
        <v/>
      </c>
      <c r="E1763" s="330" t="str">
        <v>Y6ELY</v>
      </c>
      <c r="F1763" s="330" t="str">
        <v>RT</v>
      </c>
      <c r="G1763" s="330" t="str">
        <v>Outbound</v>
      </c>
      <c r="H1763" s="330" t="str">
        <v>4S6016</v>
      </c>
      <c r="I1763" s="331" t="str">
        <v>VRN-SSH</v>
      </c>
      <c r="J1763" s="884">
        <v>45752</v>
      </c>
      <c r="K1763" s="330">
        <v>2</v>
      </c>
      <c r="L1763" s="330">
        <v>2</v>
      </c>
      <c r="M1763" s="330">
        <v>150</v>
      </c>
      <c r="N1763" s="330">
        <v>0</v>
      </c>
      <c r="O1763" s="330">
        <v>0</v>
      </c>
      <c r="P1763" s="330">
        <v>300</v>
      </c>
      <c r="Q1763" s="330" t="str">
        <v>Confirmed</v>
      </c>
      <c r="R1763" s="330" t="str">
        <v>Closed Deal</v>
      </c>
      <c r="S1763" s="330" t="str">
        <v>VRN</v>
      </c>
      <c r="T1763" s="330" t="str">
        <v>SSH</v>
      </c>
      <c r="U1763" s="330" t="str">
        <v>VRN</v>
      </c>
      <c r="V1763" s="330">
        <v>6</v>
      </c>
      <c r="W1763" s="330">
        <v>3</v>
      </c>
      <c r="X1763" s="330" t="str">
        <v>E25-05A</v>
      </c>
      <c r="Y1763" s="330">
        <v>63</v>
      </c>
      <c r="Z1763" s="330">
        <v>48</v>
      </c>
      <c r="AA1763" s="330">
        <v>15</v>
      </c>
      <c r="AB1763" s="16" t="str">
        <v>E25</v>
      </c>
    </row>
    <row r="1764" spans="1:28" x14ac:dyDescent="0.35">
      <c r="A1764" s="331">
        <v>45749</v>
      </c>
      <c r="B1764" s="330" t="str">
        <v>Searcharter</v>
      </c>
      <c r="C1764" s="330" t="str">
        <v>Distributor</v>
      </c>
      <c r="D1764" s="330" t="str">
        <v/>
      </c>
      <c r="E1764" s="330" t="str">
        <v>Y6ELY</v>
      </c>
      <c r="F1764" s="330" t="str">
        <v>RT</v>
      </c>
      <c r="G1764" s="330" t="str">
        <v>Inbound</v>
      </c>
      <c r="H1764" s="330" t="str">
        <v>4S6015</v>
      </c>
      <c r="I1764" s="331" t="str">
        <v>SSH-VRN</v>
      </c>
      <c r="J1764" s="884">
        <v>45759</v>
      </c>
      <c r="K1764" s="330">
        <v>2</v>
      </c>
      <c r="L1764" s="330">
        <v>2</v>
      </c>
      <c r="M1764" s="330">
        <v>150</v>
      </c>
      <c r="N1764" s="330">
        <v>0</v>
      </c>
      <c r="O1764" s="330">
        <v>0</v>
      </c>
      <c r="P1764" s="330">
        <v>300</v>
      </c>
      <c r="Q1764" s="330" t="str">
        <v>Confirmed</v>
      </c>
      <c r="R1764" s="330" t="str">
        <v>Closed Deal</v>
      </c>
      <c r="S1764" s="330" t="str">
        <v>SSH</v>
      </c>
      <c r="T1764" s="330" t="str">
        <v>VRN</v>
      </c>
      <c r="U1764" s="330" t="str">
        <v>VRN</v>
      </c>
      <c r="V1764" s="330">
        <v>6</v>
      </c>
      <c r="W1764" s="330">
        <v>10</v>
      </c>
      <c r="X1764" s="330" t="str">
        <v>E25-05A</v>
      </c>
      <c r="Y1764" s="330">
        <v>63</v>
      </c>
      <c r="Z1764" s="330">
        <v>63</v>
      </c>
      <c r="AA1764" s="330">
        <v>0</v>
      </c>
      <c r="AB1764" s="16" t="str">
        <v>E25</v>
      </c>
    </row>
    <row r="1765" spans="1:28" x14ac:dyDescent="0.35">
      <c r="A1765" s="331">
        <v>45749</v>
      </c>
      <c r="B1765" s="330" t="str">
        <v>Searcharter</v>
      </c>
      <c r="C1765" s="330" t="str">
        <v>Distributor</v>
      </c>
      <c r="D1765" s="330" t="str">
        <v/>
      </c>
      <c r="E1765" s="330" t="str">
        <v>WZQ7N</v>
      </c>
      <c r="F1765" s="330" t="str">
        <v>OW</v>
      </c>
      <c r="G1765" s="330" t="str">
        <v>Outbound</v>
      </c>
      <c r="H1765" s="330" t="str">
        <v>UJ6001</v>
      </c>
      <c r="I1765" s="331" t="str">
        <v>SSH-VRN</v>
      </c>
      <c r="J1765" s="884">
        <v>45899</v>
      </c>
      <c r="K1765" s="330">
        <v>2</v>
      </c>
      <c r="L1765" s="330">
        <v>2</v>
      </c>
      <c r="M1765" s="330">
        <v>350</v>
      </c>
      <c r="N1765" s="330">
        <v>0</v>
      </c>
      <c r="O1765" s="330">
        <v>0</v>
      </c>
      <c r="P1765" s="330">
        <v>700</v>
      </c>
      <c r="Q1765" s="330" t="str">
        <v>Confirmed</v>
      </c>
      <c r="R1765" s="330" t="str">
        <v>Closed Deal</v>
      </c>
      <c r="S1765" s="330" t="str">
        <v>SSH</v>
      </c>
      <c r="T1765" s="330" t="str">
        <v>VRN</v>
      </c>
      <c r="U1765" s="330" t="str">
        <v>VRN</v>
      </c>
      <c r="V1765" s="330">
        <v>6</v>
      </c>
      <c r="W1765" s="330">
        <v>150</v>
      </c>
      <c r="X1765" s="330" t="str">
        <v>S25-04</v>
      </c>
      <c r="Y1765" s="330">
        <v>218</v>
      </c>
      <c r="Z1765" s="330">
        <v>226</v>
      </c>
      <c r="AA1765" s="330">
        <v>-8</v>
      </c>
      <c r="AB1765" s="16" t="str">
        <v>S25</v>
      </c>
    </row>
    <row r="1766" spans="1:28" x14ac:dyDescent="0.35">
      <c r="A1766" s="331">
        <v>45749</v>
      </c>
      <c r="B1766" s="330" t="str">
        <v>Searcharter</v>
      </c>
      <c r="C1766" s="330" t="str">
        <v>Distributor</v>
      </c>
      <c r="D1766" s="330" t="str">
        <v/>
      </c>
      <c r="E1766" s="330" t="str">
        <v>FT37Z</v>
      </c>
      <c r="F1766" s="330" t="str">
        <v>RT</v>
      </c>
      <c r="G1766" s="330" t="str">
        <v>Outbound</v>
      </c>
      <c r="H1766" s="330" t="str">
        <v>4S6004</v>
      </c>
      <c r="I1766" s="331" t="str">
        <v>BRI-SSH</v>
      </c>
      <c r="J1766" s="884">
        <v>45773</v>
      </c>
      <c r="K1766" s="330">
        <v>2</v>
      </c>
      <c r="L1766" s="330">
        <v>2</v>
      </c>
      <c r="M1766" s="330">
        <v>150</v>
      </c>
      <c r="N1766" s="330">
        <v>0</v>
      </c>
      <c r="O1766" s="330">
        <v>0</v>
      </c>
      <c r="P1766" s="330">
        <v>300</v>
      </c>
      <c r="Q1766" s="330" t="str">
        <v>Confirmed</v>
      </c>
      <c r="R1766" s="330" t="str">
        <v>Closed Deal</v>
      </c>
      <c r="S1766" s="330" t="str">
        <v>BRI</v>
      </c>
      <c r="T1766" s="330" t="str">
        <v>SSH</v>
      </c>
      <c r="U1766" s="330" t="str">
        <v>BRI</v>
      </c>
      <c r="V1766" s="330">
        <v>6</v>
      </c>
      <c r="W1766" s="330">
        <v>24</v>
      </c>
      <c r="X1766" s="330" t="str">
        <v>E25-02B</v>
      </c>
      <c r="Y1766" s="330">
        <v>186</v>
      </c>
      <c r="Z1766" s="330">
        <v>167</v>
      </c>
      <c r="AA1766" s="330">
        <v>19</v>
      </c>
      <c r="AB1766" s="16" t="str">
        <v>E25</v>
      </c>
    </row>
    <row r="1767" spans="1:28" x14ac:dyDescent="0.35">
      <c r="A1767" s="331">
        <v>45749</v>
      </c>
      <c r="B1767" s="330" t="str">
        <v>Searcharter</v>
      </c>
      <c r="C1767" s="330" t="str">
        <v>Distributor</v>
      </c>
      <c r="D1767" s="330" t="str">
        <v/>
      </c>
      <c r="E1767" s="330" t="str">
        <v>FT37Z</v>
      </c>
      <c r="F1767" s="330" t="str">
        <v>RT</v>
      </c>
      <c r="G1767" s="330" t="str">
        <v>Inbound</v>
      </c>
      <c r="H1767" s="330" t="str">
        <v>4S6003</v>
      </c>
      <c r="I1767" s="331" t="str">
        <v>SSH-BRI</v>
      </c>
      <c r="J1767" s="884">
        <v>45780</v>
      </c>
      <c r="K1767" s="330">
        <v>2</v>
      </c>
      <c r="L1767" s="330">
        <v>2</v>
      </c>
      <c r="M1767" s="330">
        <v>150</v>
      </c>
      <c r="N1767" s="330">
        <v>0</v>
      </c>
      <c r="O1767" s="330">
        <v>0</v>
      </c>
      <c r="P1767" s="330">
        <v>300</v>
      </c>
      <c r="Q1767" s="330" t="str">
        <v>Confirmed</v>
      </c>
      <c r="R1767" s="330" t="str">
        <v>Closed Deal</v>
      </c>
      <c r="S1767" s="330" t="str">
        <v>SSH</v>
      </c>
      <c r="T1767" s="330" t="str">
        <v>BRI</v>
      </c>
      <c r="U1767" s="330" t="str">
        <v>BRI</v>
      </c>
      <c r="V1767" s="330">
        <v>6</v>
      </c>
      <c r="W1767" s="330">
        <v>31</v>
      </c>
      <c r="X1767" s="330" t="str">
        <v>E25-02B</v>
      </c>
      <c r="Y1767" s="330">
        <v>186</v>
      </c>
      <c r="Z1767" s="330">
        <v>181</v>
      </c>
      <c r="AA1767" s="330">
        <v>5</v>
      </c>
      <c r="AB1767" s="16" t="str">
        <v>E25</v>
      </c>
    </row>
    <row r="1768" spans="1:28" x14ac:dyDescent="0.35">
      <c r="A1768" s="331">
        <v>45744</v>
      </c>
      <c r="B1768" s="330" t="str">
        <v>EuroAirlines</v>
      </c>
      <c r="C1768" s="330" t="str">
        <v>Distributor</v>
      </c>
      <c r="D1768" s="330" t="str">
        <v>AMADEUS</v>
      </c>
      <c r="E1768" s="330" t="str">
        <v>11LN56</v>
      </c>
      <c r="F1768" s="330" t="str">
        <v>OW</v>
      </c>
      <c r="G1768" s="330" t="str">
        <v>Outbound</v>
      </c>
      <c r="H1768" s="330" t="str">
        <v>4S6003</v>
      </c>
      <c r="I1768" s="331" t="str">
        <v>SSH-BRI</v>
      </c>
      <c r="J1768" s="884">
        <v>45780</v>
      </c>
      <c r="K1768" s="330">
        <v>1</v>
      </c>
      <c r="L1768" s="330">
        <v>1</v>
      </c>
      <c r="M1768" s="330">
        <v>130</v>
      </c>
      <c r="N1768" s="330">
        <v>39.03</v>
      </c>
      <c r="O1768" s="330">
        <v>40</v>
      </c>
      <c r="P1768" s="330">
        <v>209.03</v>
      </c>
      <c r="Q1768" s="330" t="str">
        <v>Confirmed</v>
      </c>
      <c r="R1768" s="330" t="str">
        <v>Closed Deal</v>
      </c>
      <c r="S1768" s="330" t="str">
        <v>SSH</v>
      </c>
      <c r="T1768" s="330" t="str">
        <v>BRI</v>
      </c>
      <c r="U1768" s="330" t="str">
        <v>BRI</v>
      </c>
      <c r="V1768" s="330">
        <v>6</v>
      </c>
      <c r="W1768" s="330">
        <v>36</v>
      </c>
      <c r="X1768" s="330" t="str">
        <v>E25-02B</v>
      </c>
      <c r="Y1768" s="330">
        <v>186</v>
      </c>
      <c r="Z1768" s="330">
        <v>181</v>
      </c>
      <c r="AA1768" s="330">
        <v>5</v>
      </c>
      <c r="AB1768" s="16" t="str">
        <v>E25</v>
      </c>
    </row>
    <row r="1769" spans="1:28" x14ac:dyDescent="0.35">
      <c r="A1769" s="331">
        <v>45744</v>
      </c>
      <c r="B1769" s="330" t="str">
        <v>EuroAirlines</v>
      </c>
      <c r="C1769" s="330" t="str">
        <v>Distributor</v>
      </c>
      <c r="D1769" s="330" t="str">
        <v>AMADEUS</v>
      </c>
      <c r="E1769" s="330" t="str">
        <v>11LN3U</v>
      </c>
      <c r="F1769" s="330" t="str">
        <v>OW</v>
      </c>
      <c r="G1769" s="330" t="str">
        <v>Outbound</v>
      </c>
      <c r="H1769" s="330" t="str">
        <v>4S6003</v>
      </c>
      <c r="I1769" s="331" t="str">
        <v>SSH-BRI</v>
      </c>
      <c r="J1769" s="884">
        <v>45780</v>
      </c>
      <c r="K1769" s="330">
        <v>1</v>
      </c>
      <c r="L1769" s="330">
        <v>1</v>
      </c>
      <c r="M1769" s="330">
        <v>130</v>
      </c>
      <c r="N1769" s="330">
        <v>39.03</v>
      </c>
      <c r="O1769" s="330">
        <v>40</v>
      </c>
      <c r="P1769" s="330">
        <v>209.03</v>
      </c>
      <c r="Q1769" s="330" t="str">
        <v>Confirmed</v>
      </c>
      <c r="R1769" s="330" t="str">
        <v>Closed Deal</v>
      </c>
      <c r="S1769" s="330" t="str">
        <v>SSH</v>
      </c>
      <c r="T1769" s="330" t="str">
        <v>BRI</v>
      </c>
      <c r="U1769" s="330" t="str">
        <v>BRI</v>
      </c>
      <c r="V1769" s="330">
        <v>6</v>
      </c>
      <c r="W1769" s="330">
        <v>36</v>
      </c>
      <c r="X1769" s="330" t="str">
        <v>E25-02B</v>
      </c>
      <c r="Y1769" s="330">
        <v>186</v>
      </c>
      <c r="Z1769" s="330">
        <v>181</v>
      </c>
      <c r="AA1769" s="330">
        <v>5</v>
      </c>
      <c r="AB1769" s="16" t="str">
        <v>E25</v>
      </c>
    </row>
    <row r="1770" spans="1:28" x14ac:dyDescent="0.35">
      <c r="A1770" s="331">
        <v>45744</v>
      </c>
      <c r="B1770" s="330" t="str">
        <v>EuroAirlines</v>
      </c>
      <c r="C1770" s="330" t="str">
        <v>Distributor</v>
      </c>
      <c r="D1770" s="330" t="str">
        <v>AMADEUS</v>
      </c>
      <c r="E1770" s="330" t="str">
        <v>11LN3U</v>
      </c>
      <c r="F1770" s="330" t="str">
        <v>OW</v>
      </c>
      <c r="G1770" s="330" t="str">
        <v>Outbound</v>
      </c>
      <c r="H1770" s="330" t="str">
        <v>4S6003</v>
      </c>
      <c r="I1770" s="331" t="str">
        <v>SSH-BRI</v>
      </c>
      <c r="J1770" s="884">
        <v>45780</v>
      </c>
      <c r="K1770" s="330">
        <v>1</v>
      </c>
      <c r="L1770" s="330">
        <v>1</v>
      </c>
      <c r="M1770" s="330">
        <v>97.5</v>
      </c>
      <c r="N1770" s="330">
        <v>39.03</v>
      </c>
      <c r="O1770" s="330">
        <v>40</v>
      </c>
      <c r="P1770" s="330">
        <v>176.53</v>
      </c>
      <c r="Q1770" s="330" t="str">
        <v>Confirmed</v>
      </c>
      <c r="R1770" s="330" t="str">
        <v>Closed Deal</v>
      </c>
      <c r="S1770" s="330" t="str">
        <v>SSH</v>
      </c>
      <c r="T1770" s="330" t="str">
        <v>BRI</v>
      </c>
      <c r="U1770" s="330" t="str">
        <v>BRI</v>
      </c>
      <c r="V1770" s="330">
        <v>6</v>
      </c>
      <c r="W1770" s="330">
        <v>36</v>
      </c>
      <c r="X1770" s="330" t="str">
        <v>E25-02B</v>
      </c>
      <c r="Y1770" s="330">
        <v>186</v>
      </c>
      <c r="Z1770" s="330">
        <v>181</v>
      </c>
      <c r="AA1770" s="330">
        <v>5</v>
      </c>
      <c r="AB1770" s="16" t="str">
        <v>E25</v>
      </c>
    </row>
    <row r="1771" spans="1:28" x14ac:dyDescent="0.35">
      <c r="A1771" s="331">
        <v>45744</v>
      </c>
      <c r="B1771" s="330" t="str">
        <v>EuroAirlines</v>
      </c>
      <c r="C1771" s="330" t="str">
        <v>Distributor</v>
      </c>
      <c r="D1771" s="330" t="str">
        <v>AMADEUS</v>
      </c>
      <c r="E1771" s="330" t="str">
        <v>11LN3U</v>
      </c>
      <c r="F1771" s="330" t="str">
        <v>OW</v>
      </c>
      <c r="G1771" s="330" t="str">
        <v>Outbound</v>
      </c>
      <c r="H1771" s="330" t="str">
        <v>4S6003</v>
      </c>
      <c r="I1771" s="331" t="str">
        <v>SSH-BRI</v>
      </c>
      <c r="J1771" s="884">
        <v>45780</v>
      </c>
      <c r="K1771" s="330">
        <v>1</v>
      </c>
      <c r="L1771" s="330">
        <v>1</v>
      </c>
      <c r="M1771" s="330">
        <v>130</v>
      </c>
      <c r="N1771" s="330">
        <v>39.03</v>
      </c>
      <c r="O1771" s="330">
        <v>40</v>
      </c>
      <c r="P1771" s="330">
        <v>209.03</v>
      </c>
      <c r="Q1771" s="330" t="str">
        <v>Confirmed</v>
      </c>
      <c r="R1771" s="330" t="str">
        <v>Closed Deal</v>
      </c>
      <c r="S1771" s="330" t="str">
        <v>SSH</v>
      </c>
      <c r="T1771" s="330" t="str">
        <v>BRI</v>
      </c>
      <c r="U1771" s="330" t="str">
        <v>BRI</v>
      </c>
      <c r="V1771" s="330">
        <v>6</v>
      </c>
      <c r="W1771" s="330">
        <v>36</v>
      </c>
      <c r="X1771" s="330" t="str">
        <v>E25-02B</v>
      </c>
      <c r="Y1771" s="330">
        <v>186</v>
      </c>
      <c r="Z1771" s="330">
        <v>181</v>
      </c>
      <c r="AA1771" s="330">
        <v>5</v>
      </c>
      <c r="AB1771" s="16" t="str">
        <v>E25</v>
      </c>
    </row>
    <row r="1772" spans="1:28" x14ac:dyDescent="0.35">
      <c r="A1772" s="331">
        <v>45744</v>
      </c>
      <c r="B1772" s="330" t="str">
        <v>EuroAirlines</v>
      </c>
      <c r="C1772" s="330" t="str">
        <v>Distributor</v>
      </c>
      <c r="D1772" s="330" t="str">
        <v>AMADEUS</v>
      </c>
      <c r="E1772" s="330" t="str">
        <v>11LN56</v>
      </c>
      <c r="F1772" s="330" t="str">
        <v>OW</v>
      </c>
      <c r="G1772" s="330" t="str">
        <v>Outbound</v>
      </c>
      <c r="H1772" s="330" t="str">
        <v>4S6003</v>
      </c>
      <c r="I1772" s="331" t="str">
        <v>SSH-BRI</v>
      </c>
      <c r="J1772" s="884">
        <v>45780</v>
      </c>
      <c r="K1772" s="330">
        <v>1</v>
      </c>
      <c r="L1772" s="330">
        <v>1</v>
      </c>
      <c r="M1772" s="330">
        <v>130</v>
      </c>
      <c r="N1772" s="330">
        <v>39.03</v>
      </c>
      <c r="O1772" s="330">
        <v>40</v>
      </c>
      <c r="P1772" s="330">
        <v>209.03</v>
      </c>
      <c r="Q1772" s="330" t="str">
        <v>Confirmed</v>
      </c>
      <c r="R1772" s="330" t="str">
        <v>Closed Deal</v>
      </c>
      <c r="S1772" s="330" t="str">
        <v>SSH</v>
      </c>
      <c r="T1772" s="330" t="str">
        <v>BRI</v>
      </c>
      <c r="U1772" s="330" t="str">
        <v>BRI</v>
      </c>
      <c r="V1772" s="330">
        <v>6</v>
      </c>
      <c r="W1772" s="330">
        <v>36</v>
      </c>
      <c r="X1772" s="330" t="str">
        <v>E25-02B</v>
      </c>
      <c r="Y1772" s="330">
        <v>186</v>
      </c>
      <c r="Z1772" s="330">
        <v>181</v>
      </c>
      <c r="AA1772" s="330">
        <v>5</v>
      </c>
      <c r="AB1772" s="16" t="str">
        <v>E25</v>
      </c>
    </row>
    <row r="1773" spans="1:28" x14ac:dyDescent="0.35">
      <c r="A1773" s="331">
        <v>45749</v>
      </c>
      <c r="B1773" s="330" t="str">
        <v>APG</v>
      </c>
      <c r="C1773" s="330" t="str">
        <v>Distributor</v>
      </c>
      <c r="D1773" s="330" t="str">
        <v/>
      </c>
      <c r="E1773" s="330" t="str">
        <v>12LU6L</v>
      </c>
      <c r="F1773" s="330" t="str">
        <v>RT</v>
      </c>
      <c r="G1773" s="330" t="str">
        <v>Inbound</v>
      </c>
      <c r="H1773" s="330" t="str">
        <v>4S6004</v>
      </c>
      <c r="I1773" s="331" t="str">
        <v>BRI-SSH</v>
      </c>
      <c r="J1773" s="884">
        <v>45773</v>
      </c>
      <c r="K1773" s="330">
        <v>1</v>
      </c>
      <c r="L1773" s="330">
        <v>1</v>
      </c>
      <c r="M1773" s="330">
        <v>200</v>
      </c>
      <c r="N1773" s="330">
        <v>19.34</v>
      </c>
      <c r="O1773" s="330">
        <v>30</v>
      </c>
      <c r="P1773" s="330">
        <v>249.34</v>
      </c>
      <c r="Q1773" s="330" t="str">
        <v>Confirmed</v>
      </c>
      <c r="R1773" s="330" t="str">
        <v>Closed Deal</v>
      </c>
      <c r="S1773" s="330" t="str">
        <v>BRI</v>
      </c>
      <c r="T1773" s="330" t="str">
        <v>SSH</v>
      </c>
      <c r="U1773" s="330" t="str">
        <v>BRI</v>
      </c>
      <c r="V1773" s="330">
        <v>6</v>
      </c>
      <c r="W1773" s="330">
        <v>24</v>
      </c>
      <c r="X1773" s="330" t="str">
        <v>E25-02B</v>
      </c>
      <c r="Y1773" s="330">
        <v>186</v>
      </c>
      <c r="Z1773" s="330">
        <v>167</v>
      </c>
      <c r="AA1773" s="330">
        <v>19</v>
      </c>
      <c r="AB1773" s="16" t="str">
        <v>E25</v>
      </c>
    </row>
    <row r="1774" spans="1:28" x14ac:dyDescent="0.35">
      <c r="A1774" s="331">
        <v>45749</v>
      </c>
      <c r="B1774" s="330" t="str">
        <v>APG</v>
      </c>
      <c r="C1774" s="330" t="str">
        <v>Distributor</v>
      </c>
      <c r="D1774" s="330" t="str">
        <v/>
      </c>
      <c r="E1774" s="330" t="str">
        <v>12LU6L</v>
      </c>
      <c r="F1774" s="330" t="str">
        <v>RT</v>
      </c>
      <c r="G1774" s="330" t="str">
        <v>Outbound</v>
      </c>
      <c r="H1774" s="330" t="str">
        <v>4S6003</v>
      </c>
      <c r="I1774" s="331" t="str">
        <v>SSH-BRI</v>
      </c>
      <c r="J1774" s="884">
        <v>45780</v>
      </c>
      <c r="K1774" s="330">
        <v>1</v>
      </c>
      <c r="L1774" s="330">
        <v>1</v>
      </c>
      <c r="M1774" s="330">
        <v>150</v>
      </c>
      <c r="N1774" s="330">
        <v>31.69</v>
      </c>
      <c r="O1774" s="330">
        <v>30</v>
      </c>
      <c r="P1774" s="330">
        <v>211.69</v>
      </c>
      <c r="Q1774" s="330" t="str">
        <v>Confirmed</v>
      </c>
      <c r="R1774" s="330" t="str">
        <v>Closed Deal</v>
      </c>
      <c r="S1774" s="330" t="str">
        <v>SSH</v>
      </c>
      <c r="T1774" s="330" t="str">
        <v>BRI</v>
      </c>
      <c r="U1774" s="330" t="str">
        <v>BRI</v>
      </c>
      <c r="V1774" s="330">
        <v>6</v>
      </c>
      <c r="W1774" s="330">
        <v>31</v>
      </c>
      <c r="X1774" s="330" t="str">
        <v>E25-02B</v>
      </c>
      <c r="Y1774" s="330">
        <v>186</v>
      </c>
      <c r="Z1774" s="330">
        <v>181</v>
      </c>
      <c r="AA1774" s="330">
        <v>5</v>
      </c>
      <c r="AB1774" s="16" t="str">
        <v>E25</v>
      </c>
    </row>
    <row r="1775" spans="1:28" x14ac:dyDescent="0.35">
      <c r="A1775" s="331">
        <v>45749</v>
      </c>
      <c r="B1775" s="330" t="str">
        <v>APG</v>
      </c>
      <c r="C1775" s="330" t="str">
        <v>Distributor</v>
      </c>
      <c r="D1775" s="330" t="str">
        <v/>
      </c>
      <c r="E1775" s="330" t="str">
        <v>12LU6L</v>
      </c>
      <c r="F1775" s="330" t="str">
        <v>RT</v>
      </c>
      <c r="G1775" s="330" t="str">
        <v>Inbound</v>
      </c>
      <c r="H1775" s="330" t="str">
        <v>4S6004</v>
      </c>
      <c r="I1775" s="331" t="str">
        <v>BRI-SSH</v>
      </c>
      <c r="J1775" s="884">
        <v>45773</v>
      </c>
      <c r="K1775" s="330">
        <v>1</v>
      </c>
      <c r="L1775" s="330">
        <v>1</v>
      </c>
      <c r="M1775" s="330">
        <v>200</v>
      </c>
      <c r="N1775" s="330">
        <v>19.34</v>
      </c>
      <c r="O1775" s="330">
        <v>30</v>
      </c>
      <c r="P1775" s="330">
        <v>249.34</v>
      </c>
      <c r="Q1775" s="330" t="str">
        <v>Confirmed</v>
      </c>
      <c r="R1775" s="330" t="str">
        <v>Closed Deal</v>
      </c>
      <c r="S1775" s="330" t="str">
        <v>BRI</v>
      </c>
      <c r="T1775" s="330" t="str">
        <v>SSH</v>
      </c>
      <c r="U1775" s="330" t="str">
        <v>BRI</v>
      </c>
      <c r="V1775" s="330">
        <v>6</v>
      </c>
      <c r="W1775" s="330">
        <v>24</v>
      </c>
      <c r="X1775" s="330" t="str">
        <v>E25-02B</v>
      </c>
      <c r="Y1775" s="330">
        <v>186</v>
      </c>
      <c r="Z1775" s="330">
        <v>167</v>
      </c>
      <c r="AA1775" s="330">
        <v>19</v>
      </c>
      <c r="AB1775" s="16" t="str">
        <v>E25</v>
      </c>
    </row>
    <row r="1776" spans="1:28" x14ac:dyDescent="0.35">
      <c r="A1776" s="331">
        <v>45749</v>
      </c>
      <c r="B1776" s="330" t="str">
        <v>APG</v>
      </c>
      <c r="C1776" s="330" t="str">
        <v>Distributor</v>
      </c>
      <c r="D1776" s="330" t="str">
        <v/>
      </c>
      <c r="E1776" s="330" t="str">
        <v>12LU6L</v>
      </c>
      <c r="F1776" s="330" t="str">
        <v>RT</v>
      </c>
      <c r="G1776" s="330" t="str">
        <v>Outbound</v>
      </c>
      <c r="H1776" s="330" t="str">
        <v>4S6003</v>
      </c>
      <c r="I1776" s="331" t="str">
        <v>SSH-BRI</v>
      </c>
      <c r="J1776" s="884">
        <v>45780</v>
      </c>
      <c r="K1776" s="330">
        <v>1</v>
      </c>
      <c r="L1776" s="330">
        <v>1</v>
      </c>
      <c r="M1776" s="330">
        <v>150</v>
      </c>
      <c r="N1776" s="330">
        <v>31.69</v>
      </c>
      <c r="O1776" s="330">
        <v>30</v>
      </c>
      <c r="P1776" s="330">
        <v>211.69</v>
      </c>
      <c r="Q1776" s="330" t="str">
        <v>Confirmed</v>
      </c>
      <c r="R1776" s="330" t="str">
        <v>Closed Deal</v>
      </c>
      <c r="S1776" s="330" t="str">
        <v>SSH</v>
      </c>
      <c r="T1776" s="330" t="str">
        <v>BRI</v>
      </c>
      <c r="U1776" s="330" t="str">
        <v>BRI</v>
      </c>
      <c r="V1776" s="330">
        <v>6</v>
      </c>
      <c r="W1776" s="330">
        <v>31</v>
      </c>
      <c r="X1776" s="330" t="str">
        <v>E25-02B</v>
      </c>
      <c r="Y1776" s="330">
        <v>186</v>
      </c>
      <c r="Z1776" s="330">
        <v>181</v>
      </c>
      <c r="AA1776" s="330">
        <v>5</v>
      </c>
      <c r="AB1776" s="16" t="str">
        <v>E25</v>
      </c>
    </row>
    <row r="1777" spans="1:28" x14ac:dyDescent="0.35">
      <c r="A1777" s="331">
        <v>45749</v>
      </c>
      <c r="B1777" s="330" t="str">
        <v>APG</v>
      </c>
      <c r="C1777" s="330" t="str">
        <v>Distributor</v>
      </c>
      <c r="D1777" s="330" t="str">
        <v/>
      </c>
      <c r="E1777" s="330" t="str">
        <v>12LU6L</v>
      </c>
      <c r="F1777" s="330" t="str">
        <v>RT</v>
      </c>
      <c r="G1777" s="330" t="str">
        <v>Inbound</v>
      </c>
      <c r="H1777" s="330" t="str">
        <v>4S6004</v>
      </c>
      <c r="I1777" s="331" t="str">
        <v>BRI-SSH</v>
      </c>
      <c r="J1777" s="884">
        <v>45773</v>
      </c>
      <c r="K1777" s="330">
        <v>1</v>
      </c>
      <c r="L1777" s="330">
        <v>1</v>
      </c>
      <c r="M1777" s="330">
        <v>200</v>
      </c>
      <c r="N1777" s="330">
        <v>19.34</v>
      </c>
      <c r="O1777" s="330">
        <v>30</v>
      </c>
      <c r="P1777" s="330">
        <v>249.34</v>
      </c>
      <c r="Q1777" s="330" t="str">
        <v>Confirmed</v>
      </c>
      <c r="R1777" s="330" t="str">
        <v>Closed Deal</v>
      </c>
      <c r="S1777" s="330" t="str">
        <v>BRI</v>
      </c>
      <c r="T1777" s="330" t="str">
        <v>SSH</v>
      </c>
      <c r="U1777" s="330" t="str">
        <v>BRI</v>
      </c>
      <c r="V1777" s="330">
        <v>6</v>
      </c>
      <c r="W1777" s="330">
        <v>24</v>
      </c>
      <c r="X1777" s="330" t="str">
        <v>E25-02B</v>
      </c>
      <c r="Y1777" s="330">
        <v>186</v>
      </c>
      <c r="Z1777" s="330">
        <v>167</v>
      </c>
      <c r="AA1777" s="330">
        <v>19</v>
      </c>
      <c r="AB1777" s="16" t="str">
        <v>E25</v>
      </c>
    </row>
    <row r="1778" spans="1:28" x14ac:dyDescent="0.35">
      <c r="A1778" s="331">
        <v>45749</v>
      </c>
      <c r="B1778" s="330" t="str">
        <v>APG</v>
      </c>
      <c r="C1778" s="330" t="str">
        <v>Distributor</v>
      </c>
      <c r="D1778" s="330" t="str">
        <v/>
      </c>
      <c r="E1778" s="330" t="str">
        <v>12LU6L</v>
      </c>
      <c r="F1778" s="330" t="str">
        <v>RT</v>
      </c>
      <c r="G1778" s="330" t="str">
        <v>Outbound</v>
      </c>
      <c r="H1778" s="330" t="str">
        <v>4S6003</v>
      </c>
      <c r="I1778" s="331" t="str">
        <v>SSH-BRI</v>
      </c>
      <c r="J1778" s="884">
        <v>45780</v>
      </c>
      <c r="K1778" s="330">
        <v>1</v>
      </c>
      <c r="L1778" s="330">
        <v>1</v>
      </c>
      <c r="M1778" s="330">
        <v>150</v>
      </c>
      <c r="N1778" s="330">
        <v>31.69</v>
      </c>
      <c r="O1778" s="330">
        <v>30</v>
      </c>
      <c r="P1778" s="330">
        <v>211.69</v>
      </c>
      <c r="Q1778" s="330" t="str">
        <v>Confirmed</v>
      </c>
      <c r="R1778" s="330" t="str">
        <v>Closed Deal</v>
      </c>
      <c r="S1778" s="330" t="str">
        <v>SSH</v>
      </c>
      <c r="T1778" s="330" t="str">
        <v>BRI</v>
      </c>
      <c r="U1778" s="330" t="str">
        <v>BRI</v>
      </c>
      <c r="V1778" s="330">
        <v>6</v>
      </c>
      <c r="W1778" s="330">
        <v>31</v>
      </c>
      <c r="X1778" s="330" t="str">
        <v>E25-02B</v>
      </c>
      <c r="Y1778" s="330">
        <v>186</v>
      </c>
      <c r="Z1778" s="330">
        <v>181</v>
      </c>
      <c r="AA1778" s="330">
        <v>5</v>
      </c>
      <c r="AB1778" s="16" t="str">
        <v>E25</v>
      </c>
    </row>
    <row r="1779" spans="1:28" x14ac:dyDescent="0.35">
      <c r="A1779" s="331">
        <v>45748</v>
      </c>
      <c r="B1779" s="330" t="str">
        <v>EuroAirlines</v>
      </c>
      <c r="C1779" s="330" t="str">
        <v>Distributor</v>
      </c>
      <c r="D1779" s="330" t="str">
        <v>AMADEUS</v>
      </c>
      <c r="E1779" s="330" t="str">
        <v>11LNP7</v>
      </c>
      <c r="F1779" s="330" t="str">
        <v>OW</v>
      </c>
      <c r="G1779" s="330" t="str">
        <v>Outbound</v>
      </c>
      <c r="H1779" s="330" t="str">
        <v>4S6017</v>
      </c>
      <c r="I1779" s="331" t="str">
        <v>SSH-NAP</v>
      </c>
      <c r="J1779" s="884">
        <v>45779</v>
      </c>
      <c r="K1779" s="330">
        <v>1</v>
      </c>
      <c r="L1779" s="330">
        <v>1</v>
      </c>
      <c r="M1779" s="330">
        <v>100</v>
      </c>
      <c r="N1779" s="330">
        <v>38.92</v>
      </c>
      <c r="O1779" s="330">
        <v>40</v>
      </c>
      <c r="P1779" s="330">
        <v>178.92</v>
      </c>
      <c r="Q1779" s="330" t="str">
        <v>Confirmed</v>
      </c>
      <c r="R1779" s="330" t="str">
        <v>Closed Deal</v>
      </c>
      <c r="S1779" s="330" t="str">
        <v>SSH</v>
      </c>
      <c r="T1779" s="330" t="str">
        <v>NAP</v>
      </c>
      <c r="U1779" s="330" t="str">
        <v>NAP</v>
      </c>
      <c r="V1779" s="330">
        <v>5</v>
      </c>
      <c r="W1779" s="330">
        <v>31</v>
      </c>
      <c r="X1779" s="330" t="str">
        <v>E25-08</v>
      </c>
      <c r="Y1779" s="330">
        <v>186</v>
      </c>
      <c r="Z1779" s="330">
        <v>189</v>
      </c>
      <c r="AA1779" s="330">
        <v>-3</v>
      </c>
      <c r="AB1779" s="16" t="str">
        <v>E25</v>
      </c>
    </row>
    <row r="1780" spans="1:28" x14ac:dyDescent="0.35">
      <c r="A1780" s="331">
        <v>45748</v>
      </c>
      <c r="B1780" s="330" t="str">
        <v>EuroAirlines</v>
      </c>
      <c r="C1780" s="330" t="str">
        <v>Distributor</v>
      </c>
      <c r="D1780" s="330" t="str">
        <v>AMADEUS</v>
      </c>
      <c r="E1780" s="330" t="str">
        <v>11LZ4U</v>
      </c>
      <c r="F1780" s="330" t="str">
        <v>OW</v>
      </c>
      <c r="G1780" s="330" t="str">
        <v>Outbound</v>
      </c>
      <c r="H1780" s="330" t="str">
        <v>4S6016</v>
      </c>
      <c r="I1780" s="331" t="str">
        <v>VRN-SSH</v>
      </c>
      <c r="J1780" s="884">
        <v>45766</v>
      </c>
      <c r="K1780" s="330">
        <v>1</v>
      </c>
      <c r="L1780" s="330">
        <v>1</v>
      </c>
      <c r="M1780" s="330">
        <v>340</v>
      </c>
      <c r="N1780" s="330">
        <v>23.04</v>
      </c>
      <c r="O1780" s="330">
        <v>30</v>
      </c>
      <c r="P1780" s="330">
        <v>393.04</v>
      </c>
      <c r="Q1780" s="330" t="str">
        <v>Confirmed</v>
      </c>
      <c r="R1780" s="330" t="str">
        <v>Closed Deal</v>
      </c>
      <c r="S1780" s="330" t="str">
        <v>VRN</v>
      </c>
      <c r="T1780" s="330" t="str">
        <v>SSH</v>
      </c>
      <c r="U1780" s="330" t="str">
        <v>VRN</v>
      </c>
      <c r="V1780" s="330">
        <v>6</v>
      </c>
      <c r="W1780" s="330">
        <v>18</v>
      </c>
      <c r="X1780" s="330" t="str">
        <v>E25-05B</v>
      </c>
      <c r="Y1780" s="330">
        <v>186</v>
      </c>
      <c r="Z1780" s="330">
        <v>185</v>
      </c>
      <c r="AA1780" s="330">
        <v>1</v>
      </c>
      <c r="AB1780" s="16" t="str">
        <v>E25</v>
      </c>
    </row>
    <row r="1781" spans="1:28" x14ac:dyDescent="0.35">
      <c r="A1781" s="331">
        <v>45748</v>
      </c>
      <c r="B1781" s="330" t="str">
        <v>EuroAirlines</v>
      </c>
      <c r="C1781" s="330" t="str">
        <v>Distributor</v>
      </c>
      <c r="D1781" s="330" t="str">
        <v>AMADEUS</v>
      </c>
      <c r="E1781" s="330" t="str">
        <v>11LZ4U</v>
      </c>
      <c r="F1781" s="330" t="str">
        <v>OW</v>
      </c>
      <c r="G1781" s="330" t="str">
        <v>Outbound</v>
      </c>
      <c r="H1781" s="330" t="str">
        <v>4S6016</v>
      </c>
      <c r="I1781" s="331" t="str">
        <v>VRN-SSH</v>
      </c>
      <c r="J1781" s="884">
        <v>45766</v>
      </c>
      <c r="K1781" s="330">
        <v>1</v>
      </c>
      <c r="L1781" s="330">
        <v>1</v>
      </c>
      <c r="M1781" s="330">
        <v>340</v>
      </c>
      <c r="N1781" s="330">
        <v>23.04</v>
      </c>
      <c r="O1781" s="330">
        <v>30</v>
      </c>
      <c r="P1781" s="330">
        <v>393.04</v>
      </c>
      <c r="Q1781" s="330" t="str">
        <v>Confirmed</v>
      </c>
      <c r="R1781" s="330" t="str">
        <v>Closed Deal</v>
      </c>
      <c r="S1781" s="330" t="str">
        <v>VRN</v>
      </c>
      <c r="T1781" s="330" t="str">
        <v>SSH</v>
      </c>
      <c r="U1781" s="330" t="str">
        <v>VRN</v>
      </c>
      <c r="V1781" s="330">
        <v>6</v>
      </c>
      <c r="W1781" s="330">
        <v>18</v>
      </c>
      <c r="X1781" s="330" t="str">
        <v>E25-05B</v>
      </c>
      <c r="Y1781" s="330">
        <v>186</v>
      </c>
      <c r="Z1781" s="330">
        <v>185</v>
      </c>
      <c r="AA1781" s="330">
        <v>1</v>
      </c>
      <c r="AB1781" s="16" t="str">
        <v>E25</v>
      </c>
    </row>
    <row r="1782" spans="1:28" x14ac:dyDescent="0.35">
      <c r="A1782" s="331">
        <v>45748</v>
      </c>
      <c r="B1782" s="330" t="str">
        <v>EuroAirlines</v>
      </c>
      <c r="C1782" s="330" t="str">
        <v>Distributor</v>
      </c>
      <c r="D1782" s="330" t="str">
        <v>AMADEUS</v>
      </c>
      <c r="E1782" s="330" t="str">
        <v>11LNT9</v>
      </c>
      <c r="F1782" s="330" t="str">
        <v>OW</v>
      </c>
      <c r="G1782" s="330" t="str">
        <v>Outbound</v>
      </c>
      <c r="H1782" s="330" t="str">
        <v>4S6015</v>
      </c>
      <c r="I1782" s="331" t="str">
        <v>SSH-VRN</v>
      </c>
      <c r="J1782" s="884">
        <v>45759</v>
      </c>
      <c r="K1782" s="330">
        <v>1</v>
      </c>
      <c r="L1782" s="330">
        <v>1</v>
      </c>
      <c r="M1782" s="330">
        <v>130</v>
      </c>
      <c r="N1782" s="330">
        <v>37.72</v>
      </c>
      <c r="O1782" s="330">
        <v>30</v>
      </c>
      <c r="P1782" s="330">
        <v>197.72</v>
      </c>
      <c r="Q1782" s="330" t="str">
        <v>Confirmed</v>
      </c>
      <c r="R1782" s="330" t="str">
        <v>Closed Deal</v>
      </c>
      <c r="S1782" s="330" t="str">
        <v>SSH</v>
      </c>
      <c r="T1782" s="330" t="str">
        <v>VRN</v>
      </c>
      <c r="U1782" s="330" t="str">
        <v>VRN</v>
      </c>
      <c r="V1782" s="330">
        <v>6</v>
      </c>
      <c r="W1782" s="330">
        <v>11</v>
      </c>
      <c r="X1782" s="330" t="str">
        <v>E25-05A</v>
      </c>
      <c r="Y1782" s="330">
        <v>63</v>
      </c>
      <c r="Z1782" s="330">
        <v>63</v>
      </c>
      <c r="AA1782" s="330">
        <v>0</v>
      </c>
      <c r="AB1782" s="16" t="str">
        <v>E25</v>
      </c>
    </row>
    <row r="1783" spans="1:28" x14ac:dyDescent="0.35">
      <c r="A1783" s="331">
        <v>45748</v>
      </c>
      <c r="B1783" s="330" t="str">
        <v>EuroAirlines</v>
      </c>
      <c r="C1783" s="330" t="str">
        <v>Distributor</v>
      </c>
      <c r="D1783" s="330" t="str">
        <v>AMADEUS</v>
      </c>
      <c r="E1783" s="330" t="str">
        <v>11LNT9</v>
      </c>
      <c r="F1783" s="330" t="str">
        <v>OW</v>
      </c>
      <c r="G1783" s="330" t="str">
        <v>Outbound</v>
      </c>
      <c r="H1783" s="330" t="str">
        <v>4S6015</v>
      </c>
      <c r="I1783" s="331" t="str">
        <v>SSH-VRN</v>
      </c>
      <c r="J1783" s="884">
        <v>45759</v>
      </c>
      <c r="K1783" s="330">
        <v>1</v>
      </c>
      <c r="L1783" s="330">
        <v>1</v>
      </c>
      <c r="M1783" s="330">
        <v>130</v>
      </c>
      <c r="N1783" s="330">
        <v>37.72</v>
      </c>
      <c r="O1783" s="330">
        <v>30</v>
      </c>
      <c r="P1783" s="330">
        <v>197.72</v>
      </c>
      <c r="Q1783" s="330" t="str">
        <v>Confirmed</v>
      </c>
      <c r="R1783" s="330" t="str">
        <v>Closed Deal</v>
      </c>
      <c r="S1783" s="330" t="str">
        <v>SSH</v>
      </c>
      <c r="T1783" s="330" t="str">
        <v>VRN</v>
      </c>
      <c r="U1783" s="330" t="str">
        <v>VRN</v>
      </c>
      <c r="V1783" s="330">
        <v>6</v>
      </c>
      <c r="W1783" s="330">
        <v>11</v>
      </c>
      <c r="X1783" s="330" t="str">
        <v>E25-05A</v>
      </c>
      <c r="Y1783" s="330">
        <v>63</v>
      </c>
      <c r="Z1783" s="330">
        <v>63</v>
      </c>
      <c r="AA1783" s="330">
        <v>0</v>
      </c>
      <c r="AB1783" s="16" t="str">
        <v>E25</v>
      </c>
    </row>
    <row r="1784" spans="1:28" x14ac:dyDescent="0.35">
      <c r="A1784" s="331">
        <v>45749</v>
      </c>
      <c r="B1784" s="330" t="str">
        <v>Searcharter</v>
      </c>
      <c r="C1784" s="330" t="str">
        <v>Distributor</v>
      </c>
      <c r="D1784" s="330" t="str">
        <v/>
      </c>
      <c r="E1784" s="330" t="str">
        <v>WWL42</v>
      </c>
      <c r="F1784" s="330" t="str">
        <v>OW</v>
      </c>
      <c r="G1784" s="330" t="str">
        <v>Outbound</v>
      </c>
      <c r="H1784" s="330" t="str">
        <v>4S6015</v>
      </c>
      <c r="I1784" s="331" t="str">
        <v>SSH-VRN</v>
      </c>
      <c r="J1784" s="884">
        <v>45766</v>
      </c>
      <c r="K1784" s="330">
        <v>2</v>
      </c>
      <c r="L1784" s="330">
        <v>2</v>
      </c>
      <c r="M1784" s="330">
        <v>150</v>
      </c>
      <c r="N1784" s="330">
        <v>0</v>
      </c>
      <c r="O1784" s="330">
        <v>0</v>
      </c>
      <c r="P1784" s="330">
        <v>300</v>
      </c>
      <c r="Q1784" s="330" t="str">
        <v>Confirmed</v>
      </c>
      <c r="R1784" s="330" t="str">
        <v>Closed Deal</v>
      </c>
      <c r="S1784" s="330" t="str">
        <v>SSH</v>
      </c>
      <c r="T1784" s="330" t="str">
        <v>VRN</v>
      </c>
      <c r="U1784" s="330" t="str">
        <v>VRN</v>
      </c>
      <c r="V1784" s="330">
        <v>6</v>
      </c>
      <c r="W1784" s="330">
        <v>17</v>
      </c>
      <c r="X1784" s="330" t="str">
        <v>E25-05B</v>
      </c>
      <c r="Y1784" s="330">
        <v>186</v>
      </c>
      <c r="Z1784" s="330">
        <v>67</v>
      </c>
      <c r="AA1784" s="330">
        <v>119</v>
      </c>
      <c r="AB1784" s="16" t="str">
        <v>E25</v>
      </c>
    </row>
    <row r="1785" spans="1:28" x14ac:dyDescent="0.35">
      <c r="A1785" s="331">
        <v>45749</v>
      </c>
      <c r="B1785" s="330" t="str">
        <v>Searcharter</v>
      </c>
      <c r="C1785" s="330" t="str">
        <v>Distributor</v>
      </c>
      <c r="D1785" s="330" t="str">
        <v/>
      </c>
      <c r="E1785" s="330" t="str">
        <v>EDR2E</v>
      </c>
      <c r="F1785" s="330" t="str">
        <v>OW</v>
      </c>
      <c r="G1785" s="330" t="str">
        <v>Outbound</v>
      </c>
      <c r="H1785" s="330" t="str">
        <v>4S6016</v>
      </c>
      <c r="I1785" s="331" t="str">
        <v>VRN-SSH</v>
      </c>
      <c r="J1785" s="884">
        <v>45773</v>
      </c>
      <c r="K1785" s="330">
        <v>3</v>
      </c>
      <c r="L1785" s="330">
        <v>3</v>
      </c>
      <c r="M1785" s="330">
        <v>150</v>
      </c>
      <c r="N1785" s="330">
        <v>0</v>
      </c>
      <c r="O1785" s="330">
        <v>0</v>
      </c>
      <c r="P1785" s="330">
        <v>450</v>
      </c>
      <c r="Q1785" s="330" t="str">
        <v>Confirmed</v>
      </c>
      <c r="R1785" s="330" t="str">
        <v>Closed Deal</v>
      </c>
      <c r="S1785" s="330" t="str">
        <v>VRN</v>
      </c>
      <c r="T1785" s="330" t="str">
        <v>SSH</v>
      </c>
      <c r="U1785" s="330" t="str">
        <v>VRN</v>
      </c>
      <c r="V1785" s="330">
        <v>6</v>
      </c>
      <c r="W1785" s="330">
        <v>24</v>
      </c>
      <c r="X1785" s="330" t="str">
        <v>E25-05B</v>
      </c>
      <c r="Y1785" s="330">
        <v>186</v>
      </c>
      <c r="Z1785" s="330">
        <v>148</v>
      </c>
      <c r="AA1785" s="330">
        <v>38</v>
      </c>
      <c r="AB1785" s="16" t="str">
        <v>E25</v>
      </c>
    </row>
    <row r="1786" spans="1:28" x14ac:dyDescent="0.35">
      <c r="A1786" s="331">
        <v>45750</v>
      </c>
      <c r="B1786" s="330" t="str">
        <v>Genius</v>
      </c>
      <c r="C1786" s="330" t="str">
        <v>Distributor</v>
      </c>
      <c r="D1786" s="330" t="str">
        <v/>
      </c>
      <c r="E1786" s="330" t="str">
        <v/>
      </c>
      <c r="F1786" s="330" t="str">
        <v>OW</v>
      </c>
      <c r="G1786" s="330" t="str">
        <v>Outbound</v>
      </c>
      <c r="H1786" s="330" t="str">
        <v>4S6006</v>
      </c>
      <c r="I1786" s="331" t="str">
        <v>MXP-SSH</v>
      </c>
      <c r="J1786" s="884">
        <v>45772</v>
      </c>
      <c r="K1786" s="330">
        <v>1</v>
      </c>
      <c r="L1786" s="330">
        <v>1</v>
      </c>
      <c r="M1786" s="330">
        <v>150</v>
      </c>
      <c r="N1786" s="330">
        <v>0</v>
      </c>
      <c r="O1786" s="330">
        <v>0</v>
      </c>
      <c r="P1786" s="330">
        <v>150</v>
      </c>
      <c r="Q1786" s="330" t="str">
        <v>Confirmed</v>
      </c>
      <c r="R1786" s="330" t="str">
        <v>Closed Deal</v>
      </c>
      <c r="S1786" s="330" t="str">
        <v>MXP</v>
      </c>
      <c r="T1786" s="330" t="str">
        <v>SSH</v>
      </c>
      <c r="U1786" s="330" t="str">
        <v>MXP</v>
      </c>
      <c r="V1786" s="330">
        <v>5</v>
      </c>
      <c r="W1786" s="330">
        <v>22</v>
      </c>
      <c r="X1786" s="330" t="str">
        <v>E25-04</v>
      </c>
      <c r="Y1786" s="330">
        <v>186</v>
      </c>
      <c r="Z1786" s="330">
        <v>180</v>
      </c>
      <c r="AA1786" s="330">
        <v>6</v>
      </c>
      <c r="AB1786" s="16" t="str">
        <v>E25</v>
      </c>
    </row>
    <row r="1787" spans="1:28" x14ac:dyDescent="0.35">
      <c r="A1787" s="331">
        <v>45750</v>
      </c>
      <c r="B1787" s="330" t="str">
        <v>Genius</v>
      </c>
      <c r="C1787" s="330" t="str">
        <v>Distributor</v>
      </c>
      <c r="D1787" s="330" t="str">
        <v/>
      </c>
      <c r="E1787" s="330" t="str">
        <v/>
      </c>
      <c r="F1787" s="330" t="str">
        <v>OW</v>
      </c>
      <c r="G1787" s="330" t="str">
        <v>Outbound</v>
      </c>
      <c r="H1787" s="330" t="str">
        <v>4S6003</v>
      </c>
      <c r="I1787" s="331" t="str">
        <v>SSH-BRI</v>
      </c>
      <c r="J1787" s="884">
        <v>45920</v>
      </c>
      <c r="K1787" s="330">
        <v>4</v>
      </c>
      <c r="L1787" s="330">
        <v>4</v>
      </c>
      <c r="M1787" s="330">
        <v>160</v>
      </c>
      <c r="N1787" s="330">
        <v>0</v>
      </c>
      <c r="O1787" s="330">
        <v>0</v>
      </c>
      <c r="P1787" s="330">
        <v>640</v>
      </c>
      <c r="Q1787" s="330" t="str">
        <v>Confirmed</v>
      </c>
      <c r="R1787" s="330" t="str">
        <v>Closed Deal</v>
      </c>
      <c r="S1787" s="330" t="str">
        <v>SSH</v>
      </c>
      <c r="T1787" s="330" t="str">
        <v>BRI</v>
      </c>
      <c r="U1787" s="330" t="str">
        <v>BRI</v>
      </c>
      <c r="V1787" s="330">
        <v>6</v>
      </c>
      <c r="W1787" s="330">
        <v>170</v>
      </c>
      <c r="X1787" s="330" t="str">
        <v>S25-01</v>
      </c>
      <c r="Y1787" s="330">
        <v>186</v>
      </c>
      <c r="Z1787" s="330">
        <v>189</v>
      </c>
      <c r="AA1787" s="330">
        <v>-3</v>
      </c>
      <c r="AB1787" s="16" t="str">
        <v>S25</v>
      </c>
    </row>
    <row r="1788" spans="1:28" x14ac:dyDescent="0.35">
      <c r="A1788" s="331">
        <v>45750</v>
      </c>
      <c r="B1788" s="330" t="str">
        <v>Genius</v>
      </c>
      <c r="C1788" s="330" t="str">
        <v>Distributor</v>
      </c>
      <c r="D1788" s="330" t="str">
        <v/>
      </c>
      <c r="E1788" s="330" t="str">
        <v/>
      </c>
      <c r="F1788" s="330" t="str">
        <v>OW</v>
      </c>
      <c r="G1788" s="330" t="str">
        <v>Outbound</v>
      </c>
      <c r="H1788" s="330" t="str">
        <v>4S6006</v>
      </c>
      <c r="I1788" s="331" t="str">
        <v>NAP-SSH</v>
      </c>
      <c r="J1788" s="884">
        <v>45880</v>
      </c>
      <c r="K1788" s="330">
        <v>3</v>
      </c>
      <c r="L1788" s="330">
        <v>3</v>
      </c>
      <c r="M1788" s="330">
        <v>280</v>
      </c>
      <c r="N1788" s="330">
        <v>0</v>
      </c>
      <c r="O1788" s="330">
        <v>0</v>
      </c>
      <c r="P1788" s="330">
        <v>840</v>
      </c>
      <c r="Q1788" s="330" t="str">
        <v>Confirmed</v>
      </c>
      <c r="R1788" s="330" t="str">
        <v>Closed Deal</v>
      </c>
      <c r="S1788" s="330" t="str">
        <v>NAP</v>
      </c>
      <c r="T1788" s="330" t="str">
        <v>SSH</v>
      </c>
      <c r="U1788" s="330" t="str">
        <v>NAP</v>
      </c>
      <c r="V1788" s="330">
        <v>1</v>
      </c>
      <c r="W1788" s="330">
        <v>130</v>
      </c>
      <c r="X1788" s="330" t="str">
        <v>S25-08</v>
      </c>
      <c r="Y1788" s="330">
        <v>186</v>
      </c>
      <c r="Z1788" s="330">
        <v>153</v>
      </c>
      <c r="AA1788" s="330">
        <v>33</v>
      </c>
      <c r="AB1788" s="16" t="str">
        <v>S25</v>
      </c>
    </row>
    <row r="1789" spans="1:28" x14ac:dyDescent="0.35">
      <c r="A1789" s="331">
        <v>45750</v>
      </c>
      <c r="B1789" s="330" t="str">
        <v>Genius</v>
      </c>
      <c r="C1789" s="330" t="str">
        <v>Distributor</v>
      </c>
      <c r="D1789" s="330" t="str">
        <v/>
      </c>
      <c r="E1789" s="330" t="str">
        <v/>
      </c>
      <c r="F1789" s="330" t="str">
        <v>OW</v>
      </c>
      <c r="G1789" s="330" t="str">
        <v>Outbound</v>
      </c>
      <c r="H1789" s="330" t="str">
        <v>4S6005</v>
      </c>
      <c r="I1789" s="331" t="str">
        <v>SSH-NAP</v>
      </c>
      <c r="J1789" s="884">
        <v>45894</v>
      </c>
      <c r="K1789" s="330">
        <v>3</v>
      </c>
      <c r="L1789" s="330">
        <v>3</v>
      </c>
      <c r="M1789" s="330">
        <v>320</v>
      </c>
      <c r="N1789" s="330">
        <v>0</v>
      </c>
      <c r="O1789" s="330">
        <v>0</v>
      </c>
      <c r="P1789" s="330">
        <v>960</v>
      </c>
      <c r="Q1789" s="330" t="str">
        <v>Confirmed</v>
      </c>
      <c r="R1789" s="330" t="str">
        <v>Closed Deal</v>
      </c>
      <c r="S1789" s="330" t="str">
        <v>SSH</v>
      </c>
      <c r="T1789" s="330" t="str">
        <v>NAP</v>
      </c>
      <c r="U1789" s="330" t="str">
        <v>NAP</v>
      </c>
      <c r="V1789" s="330">
        <v>1</v>
      </c>
      <c r="W1789" s="330">
        <v>144</v>
      </c>
      <c r="X1789" s="330" t="str">
        <v>S25-08</v>
      </c>
      <c r="Y1789" s="330">
        <v>186</v>
      </c>
      <c r="Z1789" s="330">
        <v>138</v>
      </c>
      <c r="AA1789" s="330">
        <v>48</v>
      </c>
      <c r="AB1789" s="16" t="str">
        <v>S25</v>
      </c>
    </row>
    <row r="1790" spans="1:28" x14ac:dyDescent="0.35">
      <c r="A1790" s="331">
        <v>45750</v>
      </c>
      <c r="B1790" s="330" t="str">
        <v>APG</v>
      </c>
      <c r="C1790" s="330" t="str">
        <v>Distributor</v>
      </c>
      <c r="D1790" s="330" t="str">
        <v/>
      </c>
      <c r="E1790" s="330" t="str">
        <v>12LUJ6</v>
      </c>
      <c r="F1790" s="330" t="str">
        <v>RT</v>
      </c>
      <c r="G1790" s="330" t="str">
        <v>Inbound</v>
      </c>
      <c r="H1790" s="330" t="str">
        <v>4S6003</v>
      </c>
      <c r="I1790" s="331" t="str">
        <v>SSH-BRI</v>
      </c>
      <c r="J1790" s="884">
        <v>45780</v>
      </c>
      <c r="K1790" s="330">
        <v>1</v>
      </c>
      <c r="L1790" s="330">
        <v>1</v>
      </c>
      <c r="M1790" s="330">
        <v>150</v>
      </c>
      <c r="N1790" s="330">
        <v>19.350000000000001</v>
      </c>
      <c r="O1790" s="330">
        <v>30</v>
      </c>
      <c r="P1790" s="330">
        <v>199.35</v>
      </c>
      <c r="Q1790" s="330" t="str">
        <v>Confirmed</v>
      </c>
      <c r="R1790" s="330" t="str">
        <v>Closed Deal</v>
      </c>
      <c r="S1790" s="330" t="str">
        <v>SSH</v>
      </c>
      <c r="T1790" s="330" t="str">
        <v>BRI</v>
      </c>
      <c r="U1790" s="330" t="str">
        <v>BRI</v>
      </c>
      <c r="V1790" s="330">
        <v>6</v>
      </c>
      <c r="W1790" s="330">
        <v>30</v>
      </c>
      <c r="X1790" s="330" t="str">
        <v>E25-02B</v>
      </c>
      <c r="Y1790" s="330">
        <v>186</v>
      </c>
      <c r="Z1790" s="330">
        <v>181</v>
      </c>
      <c r="AA1790" s="330">
        <v>5</v>
      </c>
      <c r="AB1790" s="16" t="str">
        <v>E25</v>
      </c>
    </row>
    <row r="1791" spans="1:28" x14ac:dyDescent="0.35">
      <c r="A1791" s="331">
        <v>45750</v>
      </c>
      <c r="B1791" s="330" t="str">
        <v>APG</v>
      </c>
      <c r="C1791" s="330" t="str">
        <v>Distributor</v>
      </c>
      <c r="D1791" s="330" t="str">
        <v/>
      </c>
      <c r="E1791" s="330" t="str">
        <v>12LUJ6</v>
      </c>
      <c r="F1791" s="330" t="str">
        <v>RT</v>
      </c>
      <c r="G1791" s="330" t="str">
        <v>Outbound</v>
      </c>
      <c r="H1791" s="330" t="str">
        <v>4S6004</v>
      </c>
      <c r="I1791" s="331" t="str">
        <v>BRI-SSH</v>
      </c>
      <c r="J1791" s="884">
        <v>45773</v>
      </c>
      <c r="K1791" s="330">
        <v>1</v>
      </c>
      <c r="L1791" s="330">
        <v>1</v>
      </c>
      <c r="M1791" s="330">
        <v>150</v>
      </c>
      <c r="N1791" s="330">
        <v>31.74</v>
      </c>
      <c r="O1791" s="330">
        <v>30</v>
      </c>
      <c r="P1791" s="330">
        <v>211.74</v>
      </c>
      <c r="Q1791" s="330" t="str">
        <v>Confirmed</v>
      </c>
      <c r="R1791" s="330" t="str">
        <v>Closed Deal</v>
      </c>
      <c r="S1791" s="330" t="str">
        <v>BRI</v>
      </c>
      <c r="T1791" s="330" t="str">
        <v>SSH</v>
      </c>
      <c r="U1791" s="330" t="str">
        <v>BRI</v>
      </c>
      <c r="V1791" s="330">
        <v>6</v>
      </c>
      <c r="W1791" s="330">
        <v>23</v>
      </c>
      <c r="X1791" s="330" t="str">
        <v>E25-02B</v>
      </c>
      <c r="Y1791" s="330">
        <v>186</v>
      </c>
      <c r="Z1791" s="330">
        <v>167</v>
      </c>
      <c r="AA1791" s="330">
        <v>19</v>
      </c>
      <c r="AB1791" s="16" t="str">
        <v>E25</v>
      </c>
    </row>
    <row r="1792" spans="1:28" x14ac:dyDescent="0.35">
      <c r="A1792" s="331">
        <v>45750</v>
      </c>
      <c r="B1792" s="330" t="str">
        <v>APG</v>
      </c>
      <c r="C1792" s="330" t="str">
        <v>Distributor</v>
      </c>
      <c r="D1792" s="330" t="str">
        <v/>
      </c>
      <c r="E1792" s="330" t="str">
        <v>12LUJ6</v>
      </c>
      <c r="F1792" s="330" t="str">
        <v>RT</v>
      </c>
      <c r="G1792" s="330" t="str">
        <v>Inbound</v>
      </c>
      <c r="H1792" s="330" t="str">
        <v>4S6003</v>
      </c>
      <c r="I1792" s="331" t="str">
        <v>SSH-BRI</v>
      </c>
      <c r="J1792" s="884">
        <v>45780</v>
      </c>
      <c r="K1792" s="330">
        <v>1</v>
      </c>
      <c r="L1792" s="330">
        <v>1</v>
      </c>
      <c r="M1792" s="330">
        <v>150</v>
      </c>
      <c r="N1792" s="330">
        <v>19.350000000000001</v>
      </c>
      <c r="O1792" s="330">
        <v>30</v>
      </c>
      <c r="P1792" s="330">
        <v>199.35</v>
      </c>
      <c r="Q1792" s="330" t="str">
        <v>Confirmed</v>
      </c>
      <c r="R1792" s="330" t="str">
        <v>Closed Deal</v>
      </c>
      <c r="S1792" s="330" t="str">
        <v>SSH</v>
      </c>
      <c r="T1792" s="330" t="str">
        <v>BRI</v>
      </c>
      <c r="U1792" s="330" t="str">
        <v>BRI</v>
      </c>
      <c r="V1792" s="330">
        <v>6</v>
      </c>
      <c r="W1792" s="330">
        <v>30</v>
      </c>
      <c r="X1792" s="330" t="str">
        <v>E25-02B</v>
      </c>
      <c r="Y1792" s="330">
        <v>186</v>
      </c>
      <c r="Z1792" s="330">
        <v>181</v>
      </c>
      <c r="AA1792" s="330">
        <v>5</v>
      </c>
      <c r="AB1792" s="16" t="str">
        <v>E25</v>
      </c>
    </row>
    <row r="1793" spans="1:28" x14ac:dyDescent="0.35">
      <c r="A1793" s="331">
        <v>45750</v>
      </c>
      <c r="B1793" s="330" t="str">
        <v>APG</v>
      </c>
      <c r="C1793" s="330" t="str">
        <v>Distributor</v>
      </c>
      <c r="D1793" s="330" t="str">
        <v/>
      </c>
      <c r="E1793" s="330" t="str">
        <v>12LUJ6</v>
      </c>
      <c r="F1793" s="330" t="str">
        <v>RT</v>
      </c>
      <c r="G1793" s="330" t="str">
        <v>Outbound</v>
      </c>
      <c r="H1793" s="330" t="str">
        <v>4S6004</v>
      </c>
      <c r="I1793" s="331" t="str">
        <v>BRI-SSH</v>
      </c>
      <c r="J1793" s="884">
        <v>45773</v>
      </c>
      <c r="K1793" s="330">
        <v>1</v>
      </c>
      <c r="L1793" s="330">
        <v>1</v>
      </c>
      <c r="M1793" s="330">
        <v>150</v>
      </c>
      <c r="N1793" s="330">
        <v>31.74</v>
      </c>
      <c r="O1793" s="330">
        <v>30</v>
      </c>
      <c r="P1793" s="330">
        <v>211.74</v>
      </c>
      <c r="Q1793" s="330" t="str">
        <v>Confirmed</v>
      </c>
      <c r="R1793" s="330" t="str">
        <v>Closed Deal</v>
      </c>
      <c r="S1793" s="330" t="str">
        <v>BRI</v>
      </c>
      <c r="T1793" s="330" t="str">
        <v>SSH</v>
      </c>
      <c r="U1793" s="330" t="str">
        <v>BRI</v>
      </c>
      <c r="V1793" s="330">
        <v>6</v>
      </c>
      <c r="W1793" s="330">
        <v>23</v>
      </c>
      <c r="X1793" s="330" t="str">
        <v>E25-02B</v>
      </c>
      <c r="Y1793" s="330">
        <v>186</v>
      </c>
      <c r="Z1793" s="330">
        <v>167</v>
      </c>
      <c r="AA1793" s="330">
        <v>19</v>
      </c>
      <c r="AB1793" s="16" t="str">
        <v>E25</v>
      </c>
    </row>
    <row r="1794" spans="1:28" x14ac:dyDescent="0.35">
      <c r="A1794" s="331">
        <v>45750</v>
      </c>
      <c r="B1794" s="330" t="str">
        <v>Italgsa-Azura</v>
      </c>
      <c r="C1794" s="330" t="str">
        <v>Tour Operator</v>
      </c>
      <c r="D1794" s="330" t="str">
        <v/>
      </c>
      <c r="E1794" s="330" t="str">
        <v/>
      </c>
      <c r="F1794" s="330" t="str">
        <v>RT</v>
      </c>
      <c r="G1794" s="330" t="str">
        <v>Outbound</v>
      </c>
      <c r="H1794" s="330" t="str">
        <v>SM810</v>
      </c>
      <c r="I1794" s="331" t="str">
        <v>NAP-SSH</v>
      </c>
      <c r="J1794" s="884">
        <v>45928</v>
      </c>
      <c r="K1794" s="330">
        <v>2</v>
      </c>
      <c r="L1794" s="330">
        <v>2</v>
      </c>
      <c r="M1794" s="330">
        <v>0</v>
      </c>
      <c r="N1794" s="330">
        <v>0</v>
      </c>
      <c r="O1794" s="330">
        <v>0</v>
      </c>
      <c r="P1794" s="330">
        <v>0</v>
      </c>
      <c r="Q1794" s="330" t="str">
        <v>Confirmed</v>
      </c>
      <c r="R1794" s="330" t="str">
        <v>On Review</v>
      </c>
      <c r="S1794" s="330" t="str">
        <v>NAP</v>
      </c>
      <c r="T1794" s="330" t="str">
        <v>SSH</v>
      </c>
      <c r="U1794" s="330" t="str">
        <v>NAP</v>
      </c>
      <c r="V1794" s="330">
        <v>7</v>
      </c>
      <c r="W1794" s="330">
        <v>178</v>
      </c>
      <c r="X1794" s="330" t="str">
        <v>S25-19</v>
      </c>
      <c r="Y1794" s="330">
        <v>40</v>
      </c>
      <c r="Z1794" s="330">
        <v>40</v>
      </c>
      <c r="AA1794" s="330">
        <v>0</v>
      </c>
      <c r="AB1794" s="16" t="str">
        <v>S25</v>
      </c>
    </row>
    <row r="1795" spans="1:28" x14ac:dyDescent="0.35">
      <c r="A1795" s="331">
        <v>45750</v>
      </c>
      <c r="B1795" s="330" t="str">
        <v>Italgsa-Azura</v>
      </c>
      <c r="C1795" s="330" t="str">
        <v>Tour Operator</v>
      </c>
      <c r="D1795" s="330" t="str">
        <v/>
      </c>
      <c r="E1795" s="330" t="str">
        <v/>
      </c>
      <c r="F1795" s="330" t="str">
        <v>RT</v>
      </c>
      <c r="G1795" s="330" t="str">
        <v>Inbound</v>
      </c>
      <c r="H1795" s="330" t="str">
        <v>SM809</v>
      </c>
      <c r="I1795" s="331" t="str">
        <v>SSH-NAP</v>
      </c>
      <c r="J1795" s="884">
        <v>45935</v>
      </c>
      <c r="K1795" s="330">
        <v>2</v>
      </c>
      <c r="L1795" s="330">
        <v>2</v>
      </c>
      <c r="M1795" s="330">
        <v>0</v>
      </c>
      <c r="N1795" s="330">
        <v>0</v>
      </c>
      <c r="O1795" s="330">
        <v>0</v>
      </c>
      <c r="P1795" s="330">
        <v>0</v>
      </c>
      <c r="Q1795" s="330" t="str">
        <v>Confirmed</v>
      </c>
      <c r="R1795" s="330" t="str">
        <v>On Review</v>
      </c>
      <c r="S1795" s="330" t="str">
        <v>SSH</v>
      </c>
      <c r="T1795" s="330" t="str">
        <v>NAP</v>
      </c>
      <c r="U1795" s="330" t="str">
        <v>NAP</v>
      </c>
      <c r="V1795" s="330">
        <v>7</v>
      </c>
      <c r="W1795" s="330">
        <v>185</v>
      </c>
      <c r="X1795" s="330" t="str">
        <v>S25-19</v>
      </c>
      <c r="Y1795" s="330">
        <v>40</v>
      </c>
      <c r="Z1795" s="330">
        <v>40</v>
      </c>
      <c r="AA1795" s="330">
        <v>0</v>
      </c>
      <c r="AB1795" s="16" t="str">
        <v>S25</v>
      </c>
    </row>
    <row r="1796" spans="1:28" x14ac:dyDescent="0.35">
      <c r="A1796" s="331">
        <v>45750</v>
      </c>
      <c r="B1796" s="330" t="str">
        <v>Italgsa-Azura</v>
      </c>
      <c r="C1796" s="330" t="str">
        <v>Tour Operator</v>
      </c>
      <c r="D1796" s="330" t="str">
        <v/>
      </c>
      <c r="E1796" s="330" t="str">
        <v/>
      </c>
      <c r="F1796" s="330" t="str">
        <v>RT</v>
      </c>
      <c r="G1796" s="330" t="str">
        <v>Outbound</v>
      </c>
      <c r="H1796" s="330" t="str">
        <v>4S6006</v>
      </c>
      <c r="I1796" s="331" t="str">
        <v>NAP-SSH</v>
      </c>
      <c r="J1796" s="884">
        <v>45880</v>
      </c>
      <c r="K1796" s="330">
        <v>12</v>
      </c>
      <c r="L1796" s="330">
        <v>12</v>
      </c>
      <c r="M1796" s="330">
        <v>0</v>
      </c>
      <c r="N1796" s="330">
        <v>0</v>
      </c>
      <c r="O1796" s="330">
        <v>0</v>
      </c>
      <c r="P1796" s="330">
        <v>0</v>
      </c>
      <c r="Q1796" s="330" t="str">
        <v>Confirmed</v>
      </c>
      <c r="R1796" s="330" t="str">
        <v>On Review</v>
      </c>
      <c r="S1796" s="330" t="str">
        <v>NAP</v>
      </c>
      <c r="T1796" s="330" t="str">
        <v>SSH</v>
      </c>
      <c r="U1796" s="330" t="str">
        <v>NAP</v>
      </c>
      <c r="V1796" s="330">
        <v>1</v>
      </c>
      <c r="W1796" s="330">
        <v>130</v>
      </c>
      <c r="X1796" s="330" t="str">
        <v>S25-08</v>
      </c>
      <c r="Y1796" s="330">
        <v>186</v>
      </c>
      <c r="Z1796" s="330">
        <v>153</v>
      </c>
      <c r="AA1796" s="330">
        <v>33</v>
      </c>
      <c r="AB1796" s="16" t="str">
        <v>S25</v>
      </c>
    </row>
    <row r="1797" spans="1:28" x14ac:dyDescent="0.35">
      <c r="A1797" s="331">
        <v>45750</v>
      </c>
      <c r="B1797" s="330" t="str">
        <v>Italgsa-Azura</v>
      </c>
      <c r="C1797" s="330" t="str">
        <v>Tour Operator</v>
      </c>
      <c r="D1797" s="330" t="str">
        <v/>
      </c>
      <c r="E1797" s="330" t="str">
        <v/>
      </c>
      <c r="F1797" s="330" t="str">
        <v>RT</v>
      </c>
      <c r="G1797" s="330" t="str">
        <v>Outbound</v>
      </c>
      <c r="H1797" s="330" t="str">
        <v>NE1129</v>
      </c>
      <c r="I1797" s="331" t="str">
        <v>NAP-SSH</v>
      </c>
      <c r="J1797" s="884">
        <v>45887</v>
      </c>
      <c r="K1797" s="330">
        <v>4</v>
      </c>
      <c r="L1797" s="330">
        <v>4</v>
      </c>
      <c r="M1797" s="330">
        <v>0</v>
      </c>
      <c r="N1797" s="330">
        <v>0</v>
      </c>
      <c r="O1797" s="330">
        <v>0</v>
      </c>
      <c r="P1797" s="330">
        <v>0</v>
      </c>
      <c r="Q1797" s="330" t="str">
        <v>Confirmed</v>
      </c>
      <c r="R1797" s="330" t="str">
        <v>On Review</v>
      </c>
      <c r="S1797" s="330" t="str">
        <v>NAP</v>
      </c>
      <c r="T1797" s="330" t="str">
        <v>SSH</v>
      </c>
      <c r="U1797" s="330" t="str">
        <v>NAP</v>
      </c>
      <c r="V1797" s="330">
        <v>1</v>
      </c>
      <c r="W1797" s="330">
        <v>137</v>
      </c>
      <c r="X1797" s="330" t="str">
        <v>S25-07</v>
      </c>
      <c r="Y1797" s="330">
        <v>179</v>
      </c>
      <c r="Z1797" s="330">
        <v>174</v>
      </c>
      <c r="AA1797" s="330">
        <v>5</v>
      </c>
      <c r="AB1797" s="16" t="str">
        <v>S25</v>
      </c>
    </row>
    <row r="1798" spans="1:28" x14ac:dyDescent="0.35">
      <c r="A1798" s="331">
        <v>45750</v>
      </c>
      <c r="B1798" s="330" t="str">
        <v>Italgsa-Azura</v>
      </c>
      <c r="C1798" s="330" t="str">
        <v>Tour Operator</v>
      </c>
      <c r="D1798" s="330" t="str">
        <v/>
      </c>
      <c r="E1798" s="330" t="str">
        <v/>
      </c>
      <c r="F1798" s="330" t="str">
        <v>RT</v>
      </c>
      <c r="G1798" s="330" t="str">
        <v>Inbound</v>
      </c>
      <c r="H1798" s="330" t="str">
        <v>4S6005</v>
      </c>
      <c r="I1798" s="331" t="str">
        <v>SSH-NAP</v>
      </c>
      <c r="J1798" s="884">
        <v>45887</v>
      </c>
      <c r="K1798" s="330">
        <v>12</v>
      </c>
      <c r="L1798" s="330">
        <v>12</v>
      </c>
      <c r="M1798" s="330">
        <v>0</v>
      </c>
      <c r="N1798" s="330">
        <v>0</v>
      </c>
      <c r="O1798" s="330">
        <v>0</v>
      </c>
      <c r="P1798" s="330">
        <v>0</v>
      </c>
      <c r="Q1798" s="330" t="str">
        <v>Confirmed</v>
      </c>
      <c r="R1798" s="330" t="str">
        <v>On Review</v>
      </c>
      <c r="S1798" s="330" t="str">
        <v>SSH</v>
      </c>
      <c r="T1798" s="330" t="str">
        <v>NAP</v>
      </c>
      <c r="U1798" s="330" t="str">
        <v>NAP</v>
      </c>
      <c r="V1798" s="330">
        <v>1</v>
      </c>
      <c r="W1798" s="330">
        <v>137</v>
      </c>
      <c r="X1798" s="330" t="str">
        <v>S25-08</v>
      </c>
      <c r="Y1798" s="330">
        <v>186</v>
      </c>
      <c r="Z1798" s="330">
        <v>109</v>
      </c>
      <c r="AA1798" s="330">
        <v>77</v>
      </c>
      <c r="AB1798" s="16" t="str">
        <v>S25</v>
      </c>
    </row>
    <row r="1799" spans="1:28" x14ac:dyDescent="0.35">
      <c r="A1799" s="331">
        <v>45750</v>
      </c>
      <c r="B1799" s="330" t="str">
        <v>Italgsa-Azura</v>
      </c>
      <c r="C1799" s="330" t="str">
        <v>Tour Operator</v>
      </c>
      <c r="D1799" s="330" t="str">
        <v/>
      </c>
      <c r="E1799" s="330" t="str">
        <v/>
      </c>
      <c r="F1799" s="330" t="str">
        <v>RT</v>
      </c>
      <c r="G1799" s="330" t="str">
        <v>Inbound</v>
      </c>
      <c r="H1799" s="330" t="str">
        <v>NE1128</v>
      </c>
      <c r="I1799" s="331" t="str">
        <v>SSH-NAP</v>
      </c>
      <c r="J1799" s="884">
        <v>45894</v>
      </c>
      <c r="K1799" s="330">
        <v>4</v>
      </c>
      <c r="L1799" s="330">
        <v>4</v>
      </c>
      <c r="M1799" s="330">
        <v>0</v>
      </c>
      <c r="N1799" s="330">
        <v>0</v>
      </c>
      <c r="O1799" s="330">
        <v>0</v>
      </c>
      <c r="P1799" s="330">
        <v>0</v>
      </c>
      <c r="Q1799" s="330" t="str">
        <v>Confirmed</v>
      </c>
      <c r="R1799" s="330" t="str">
        <v>On Review</v>
      </c>
      <c r="S1799" s="330" t="str">
        <v>SSH</v>
      </c>
      <c r="T1799" s="330" t="str">
        <v>NAP</v>
      </c>
      <c r="U1799" s="330" t="str">
        <v>NAP</v>
      </c>
      <c r="V1799" s="330">
        <v>1</v>
      </c>
      <c r="W1799" s="330">
        <v>144</v>
      </c>
      <c r="X1799" s="330" t="str">
        <v>S25-07</v>
      </c>
      <c r="Y1799" s="330">
        <v>179</v>
      </c>
      <c r="Z1799" s="330">
        <v>178</v>
      </c>
      <c r="AA1799" s="330">
        <v>1</v>
      </c>
      <c r="AB1799" s="16" t="str">
        <v>S25</v>
      </c>
    </row>
    <row r="1800" spans="1:28" x14ac:dyDescent="0.35">
      <c r="A1800" s="331">
        <v>45750</v>
      </c>
      <c r="B1800" s="330" t="str">
        <v>Italgsa-Azura</v>
      </c>
      <c r="C1800" s="330" t="str">
        <v>Tour Operator</v>
      </c>
      <c r="D1800" s="330" t="str">
        <v/>
      </c>
      <c r="E1800" s="330" t="str">
        <v/>
      </c>
      <c r="F1800" s="330" t="str">
        <v>RT</v>
      </c>
      <c r="G1800" s="330" t="str">
        <v>Outbound</v>
      </c>
      <c r="H1800" s="330" t="str">
        <v>4S6006</v>
      </c>
      <c r="I1800" s="331" t="str">
        <v>FCO-SSH</v>
      </c>
      <c r="J1800" s="884">
        <v>45856</v>
      </c>
      <c r="K1800" s="330">
        <v>0</v>
      </c>
      <c r="L1800" s="330">
        <v>0</v>
      </c>
      <c r="M1800" s="330">
        <v>245</v>
      </c>
      <c r="N1800" s="330">
        <v>0</v>
      </c>
      <c r="O1800" s="330">
        <v>0</v>
      </c>
      <c r="P1800" s="330">
        <v>0</v>
      </c>
      <c r="Q1800" s="330" t="str">
        <v>Confirmed</v>
      </c>
      <c r="R1800" s="330" t="str">
        <v>On Review</v>
      </c>
      <c r="S1800" s="330" t="str">
        <v>FCO</v>
      </c>
      <c r="T1800" s="330" t="str">
        <v>SSH</v>
      </c>
      <c r="U1800" s="330" t="str">
        <v>FCO</v>
      </c>
      <c r="V1800" s="330">
        <v>5</v>
      </c>
      <c r="W1800" s="330">
        <v>106</v>
      </c>
      <c r="X1800" s="330" t="str">
        <v/>
      </c>
      <c r="Y1800" s="330" t="str">
        <v/>
      </c>
      <c r="Z1800" s="330" t="str">
        <v/>
      </c>
      <c r="AA1800" s="330" t="str">
        <v/>
      </c>
      <c r="AB1800" s="16" t="str">
        <v/>
      </c>
    </row>
    <row r="1801" spans="1:28" x14ac:dyDescent="0.35">
      <c r="A1801" s="331">
        <v>45750</v>
      </c>
      <c r="B1801" s="330" t="str">
        <v>Italgsa-Azura</v>
      </c>
      <c r="C1801" s="330" t="str">
        <v>Tour Operator</v>
      </c>
      <c r="D1801" s="330" t="str">
        <v/>
      </c>
      <c r="E1801" s="330" t="str">
        <v/>
      </c>
      <c r="F1801" s="330" t="str">
        <v>RT</v>
      </c>
      <c r="G1801" s="330" t="str">
        <v>Outbound</v>
      </c>
      <c r="H1801" s="330" t="str">
        <v>4S6006</v>
      </c>
      <c r="I1801" s="331" t="str">
        <v>FCO-SSH</v>
      </c>
      <c r="J1801" s="884">
        <v>45863</v>
      </c>
      <c r="K1801" s="330">
        <v>30</v>
      </c>
      <c r="L1801" s="330">
        <v>30</v>
      </c>
      <c r="M1801" s="330">
        <v>245</v>
      </c>
      <c r="N1801" s="330">
        <v>0</v>
      </c>
      <c r="O1801" s="330">
        <v>0</v>
      </c>
      <c r="P1801" s="330">
        <v>7350</v>
      </c>
      <c r="Q1801" s="330" t="str">
        <v>Confirmed</v>
      </c>
      <c r="R1801" s="330" t="str">
        <v>On Review</v>
      </c>
      <c r="S1801" s="330" t="str">
        <v>FCO</v>
      </c>
      <c r="T1801" s="330" t="str">
        <v>SSH</v>
      </c>
      <c r="U1801" s="330" t="str">
        <v>FCO</v>
      </c>
      <c r="V1801" s="330">
        <v>5</v>
      </c>
      <c r="W1801" s="330">
        <v>113</v>
      </c>
      <c r="X1801" s="330" t="str">
        <v>S25-15</v>
      </c>
      <c r="Y1801" s="330">
        <v>186</v>
      </c>
      <c r="Z1801" s="330">
        <v>80</v>
      </c>
      <c r="AA1801" s="330">
        <v>106</v>
      </c>
      <c r="AB1801" s="16" t="str">
        <v>S25</v>
      </c>
    </row>
    <row r="1802" spans="1:28" x14ac:dyDescent="0.35">
      <c r="A1802" s="331">
        <v>45750</v>
      </c>
      <c r="B1802" s="330" t="str">
        <v>Italgsa-Azura</v>
      </c>
      <c r="C1802" s="330" t="str">
        <v>Tour Operator</v>
      </c>
      <c r="D1802" s="330" t="str">
        <v/>
      </c>
      <c r="E1802" s="330" t="str">
        <v/>
      </c>
      <c r="F1802" s="330" t="str">
        <v>RT</v>
      </c>
      <c r="G1802" s="330" t="str">
        <v>Outbound</v>
      </c>
      <c r="H1802" s="330" t="str">
        <v>4S6006</v>
      </c>
      <c r="I1802" s="331" t="str">
        <v>FCO-SSH</v>
      </c>
      <c r="J1802" s="884">
        <v>45870</v>
      </c>
      <c r="K1802" s="330">
        <v>30</v>
      </c>
      <c r="L1802" s="330">
        <v>30</v>
      </c>
      <c r="M1802" s="330">
        <v>245</v>
      </c>
      <c r="N1802" s="330">
        <v>0</v>
      </c>
      <c r="O1802" s="330">
        <v>0</v>
      </c>
      <c r="P1802" s="330">
        <v>7350</v>
      </c>
      <c r="Q1802" s="330" t="str">
        <v>Confirmed</v>
      </c>
      <c r="R1802" s="330" t="str">
        <v>On Review</v>
      </c>
      <c r="S1802" s="330" t="str">
        <v>FCO</v>
      </c>
      <c r="T1802" s="330" t="str">
        <v>SSH</v>
      </c>
      <c r="U1802" s="330" t="str">
        <v>FCO</v>
      </c>
      <c r="V1802" s="330">
        <v>5</v>
      </c>
      <c r="W1802" s="330">
        <v>120</v>
      </c>
      <c r="X1802" s="330" t="str">
        <v>S25-15</v>
      </c>
      <c r="Y1802" s="330">
        <v>186</v>
      </c>
      <c r="Z1802" s="330">
        <v>142</v>
      </c>
      <c r="AA1802" s="330">
        <v>44</v>
      </c>
      <c r="AB1802" s="16" t="str">
        <v>S25</v>
      </c>
    </row>
    <row r="1803" spans="1:28" x14ac:dyDescent="0.35">
      <c r="A1803" s="331">
        <v>45750</v>
      </c>
      <c r="B1803" s="330" t="str">
        <v>Italgsa-Azura</v>
      </c>
      <c r="C1803" s="330" t="str">
        <v>Tour Operator</v>
      </c>
      <c r="D1803" s="330" t="str">
        <v/>
      </c>
      <c r="E1803" s="330" t="str">
        <v/>
      </c>
      <c r="F1803" s="330" t="str">
        <v>RT</v>
      </c>
      <c r="G1803" s="330" t="str">
        <v>Outbound</v>
      </c>
      <c r="H1803" s="330" t="str">
        <v>4S6006</v>
      </c>
      <c r="I1803" s="331" t="str">
        <v>FCO-SSH</v>
      </c>
      <c r="J1803" s="884">
        <v>45877</v>
      </c>
      <c r="K1803" s="330">
        <v>30</v>
      </c>
      <c r="L1803" s="330">
        <v>30</v>
      </c>
      <c r="M1803" s="330">
        <v>245</v>
      </c>
      <c r="N1803" s="330">
        <v>0</v>
      </c>
      <c r="O1803" s="330">
        <v>0</v>
      </c>
      <c r="P1803" s="330">
        <v>7350</v>
      </c>
      <c r="Q1803" s="330" t="str">
        <v>Confirmed</v>
      </c>
      <c r="R1803" s="330" t="str">
        <v>On Review</v>
      </c>
      <c r="S1803" s="330" t="str">
        <v>FCO</v>
      </c>
      <c r="T1803" s="330" t="str">
        <v>SSH</v>
      </c>
      <c r="U1803" s="330" t="str">
        <v>FCO</v>
      </c>
      <c r="V1803" s="330">
        <v>5</v>
      </c>
      <c r="W1803" s="330">
        <v>127</v>
      </c>
      <c r="X1803" s="330" t="str">
        <v>S25-15</v>
      </c>
      <c r="Y1803" s="330">
        <v>186</v>
      </c>
      <c r="Z1803" s="330">
        <v>174</v>
      </c>
      <c r="AA1803" s="330">
        <v>12</v>
      </c>
      <c r="AB1803" s="16" t="str">
        <v>S25</v>
      </c>
    </row>
    <row r="1804" spans="1:28" x14ac:dyDescent="0.35">
      <c r="A1804" s="331">
        <v>45750</v>
      </c>
      <c r="B1804" s="330" t="str">
        <v>Italgsa-Azura</v>
      </c>
      <c r="C1804" s="330" t="str">
        <v>Tour Operator</v>
      </c>
      <c r="D1804" s="330" t="str">
        <v/>
      </c>
      <c r="E1804" s="330" t="str">
        <v/>
      </c>
      <c r="F1804" s="330" t="str">
        <v>RT</v>
      </c>
      <c r="G1804" s="330" t="str">
        <v>Outbound</v>
      </c>
      <c r="H1804" s="330" t="str">
        <v>4S6006</v>
      </c>
      <c r="I1804" s="331" t="str">
        <v>FCO-SSH</v>
      </c>
      <c r="J1804" s="884">
        <v>45884</v>
      </c>
      <c r="K1804" s="330">
        <v>18</v>
      </c>
      <c r="L1804" s="330">
        <v>18</v>
      </c>
      <c r="M1804" s="330">
        <v>245</v>
      </c>
      <c r="N1804" s="330">
        <v>0</v>
      </c>
      <c r="O1804" s="330">
        <v>0</v>
      </c>
      <c r="P1804" s="330">
        <v>4410</v>
      </c>
      <c r="Q1804" s="330" t="str">
        <v>Confirmed</v>
      </c>
      <c r="R1804" s="330" t="str">
        <v>On Review</v>
      </c>
      <c r="S1804" s="330" t="str">
        <v>FCO</v>
      </c>
      <c r="T1804" s="330" t="str">
        <v>SSH</v>
      </c>
      <c r="U1804" s="330" t="str">
        <v>FCO</v>
      </c>
      <c r="V1804" s="330">
        <v>5</v>
      </c>
      <c r="W1804" s="330">
        <v>134</v>
      </c>
      <c r="X1804" s="330" t="str">
        <v>S25-15</v>
      </c>
      <c r="Y1804" s="330">
        <v>186</v>
      </c>
      <c r="Z1804" s="330">
        <v>153</v>
      </c>
      <c r="AA1804" s="330">
        <v>33</v>
      </c>
      <c r="AB1804" s="16" t="str">
        <v>S25</v>
      </c>
    </row>
    <row r="1805" spans="1:28" x14ac:dyDescent="0.35">
      <c r="A1805" s="331">
        <v>45750</v>
      </c>
      <c r="B1805" s="330" t="str">
        <v>Italgsa-Azura</v>
      </c>
      <c r="C1805" s="330" t="str">
        <v>Tour Operator</v>
      </c>
      <c r="D1805" s="330" t="str">
        <v/>
      </c>
      <c r="E1805" s="330" t="str">
        <v/>
      </c>
      <c r="F1805" s="330" t="str">
        <v>RT</v>
      </c>
      <c r="G1805" s="330" t="str">
        <v>Outbound</v>
      </c>
      <c r="H1805" s="330" t="str">
        <v>4S6006</v>
      </c>
      <c r="I1805" s="331" t="str">
        <v>FCO-SSH</v>
      </c>
      <c r="J1805" s="884">
        <v>45891</v>
      </c>
      <c r="K1805" s="330">
        <v>30</v>
      </c>
      <c r="L1805" s="330">
        <v>30</v>
      </c>
      <c r="M1805" s="330">
        <v>245</v>
      </c>
      <c r="N1805" s="330">
        <v>0</v>
      </c>
      <c r="O1805" s="330">
        <v>0</v>
      </c>
      <c r="P1805" s="330">
        <v>7350</v>
      </c>
      <c r="Q1805" s="330" t="str">
        <v>Confirmed</v>
      </c>
      <c r="R1805" s="330" t="str">
        <v>On Review</v>
      </c>
      <c r="S1805" s="330" t="str">
        <v>FCO</v>
      </c>
      <c r="T1805" s="330" t="str">
        <v>SSH</v>
      </c>
      <c r="U1805" s="330" t="str">
        <v>FCO</v>
      </c>
      <c r="V1805" s="330">
        <v>5</v>
      </c>
      <c r="W1805" s="330">
        <v>141</v>
      </c>
      <c r="X1805" s="330" t="str">
        <v>S25-15</v>
      </c>
      <c r="Y1805" s="330">
        <v>186</v>
      </c>
      <c r="Z1805" s="330">
        <v>144</v>
      </c>
      <c r="AA1805" s="330">
        <v>42</v>
      </c>
      <c r="AB1805" s="16" t="str">
        <v>S25</v>
      </c>
    </row>
    <row r="1806" spans="1:28" x14ac:dyDescent="0.35">
      <c r="A1806" s="331">
        <v>45750</v>
      </c>
      <c r="B1806" s="330" t="str">
        <v>Italgsa-Azura</v>
      </c>
      <c r="C1806" s="330" t="str">
        <v>Tour Operator</v>
      </c>
      <c r="D1806" s="330" t="str">
        <v/>
      </c>
      <c r="E1806" s="330" t="str">
        <v/>
      </c>
      <c r="F1806" s="330" t="str">
        <v>RT</v>
      </c>
      <c r="G1806" s="330" t="str">
        <v>Outbound</v>
      </c>
      <c r="H1806" s="330" t="str">
        <v>4S6006</v>
      </c>
      <c r="I1806" s="331" t="str">
        <v>FCO-SSH</v>
      </c>
      <c r="J1806" s="884">
        <v>45898</v>
      </c>
      <c r="K1806" s="330">
        <v>30</v>
      </c>
      <c r="L1806" s="330">
        <v>30</v>
      </c>
      <c r="M1806" s="330">
        <v>245</v>
      </c>
      <c r="N1806" s="330">
        <v>0</v>
      </c>
      <c r="O1806" s="330">
        <v>0</v>
      </c>
      <c r="P1806" s="330">
        <v>7350</v>
      </c>
      <c r="Q1806" s="330" t="str">
        <v>Confirmed</v>
      </c>
      <c r="R1806" s="330" t="str">
        <v>On Review</v>
      </c>
      <c r="S1806" s="330" t="str">
        <v>FCO</v>
      </c>
      <c r="T1806" s="330" t="str">
        <v>SSH</v>
      </c>
      <c r="U1806" s="330" t="str">
        <v>FCO</v>
      </c>
      <c r="V1806" s="330">
        <v>5</v>
      </c>
      <c r="W1806" s="330">
        <v>148</v>
      </c>
      <c r="X1806" s="330" t="str">
        <v>S25-15</v>
      </c>
      <c r="Y1806" s="330">
        <v>186</v>
      </c>
      <c r="Z1806" s="330">
        <v>134</v>
      </c>
      <c r="AA1806" s="330">
        <v>52</v>
      </c>
      <c r="AB1806" s="16" t="str">
        <v>S25</v>
      </c>
    </row>
    <row r="1807" spans="1:28" x14ac:dyDescent="0.35">
      <c r="A1807" s="331">
        <v>45750</v>
      </c>
      <c r="B1807" s="330" t="str">
        <v>Italgsa-Azura</v>
      </c>
      <c r="C1807" s="330" t="str">
        <v>Tour Operator</v>
      </c>
      <c r="D1807" s="330" t="str">
        <v/>
      </c>
      <c r="E1807" s="330" t="str">
        <v/>
      </c>
      <c r="F1807" s="330" t="str">
        <v>RT</v>
      </c>
      <c r="G1807" s="330" t="str">
        <v>Outbound</v>
      </c>
      <c r="H1807" s="330" t="str">
        <v>4S6006</v>
      </c>
      <c r="I1807" s="331" t="str">
        <v>FCO-SSH</v>
      </c>
      <c r="J1807" s="884">
        <v>45905</v>
      </c>
      <c r="K1807" s="330">
        <v>0</v>
      </c>
      <c r="L1807" s="330">
        <v>0</v>
      </c>
      <c r="M1807" s="330">
        <v>245</v>
      </c>
      <c r="N1807" s="330">
        <v>0</v>
      </c>
      <c r="O1807" s="330">
        <v>0</v>
      </c>
      <c r="P1807" s="330">
        <v>0</v>
      </c>
      <c r="Q1807" s="330" t="str">
        <v>Confirmed</v>
      </c>
      <c r="R1807" s="330" t="str">
        <v>On Review</v>
      </c>
      <c r="S1807" s="330" t="str">
        <v>FCO</v>
      </c>
      <c r="T1807" s="330" t="str">
        <v>SSH</v>
      </c>
      <c r="U1807" s="330" t="str">
        <v>FCO</v>
      </c>
      <c r="V1807" s="330">
        <v>5</v>
      </c>
      <c r="W1807" s="330">
        <v>155</v>
      </c>
      <c r="X1807" s="330" t="str">
        <v/>
      </c>
      <c r="Y1807" s="330" t="str">
        <v/>
      </c>
      <c r="Z1807" s="330" t="str">
        <v/>
      </c>
      <c r="AA1807" s="330" t="str">
        <v/>
      </c>
      <c r="AB1807" s="16" t="str">
        <v/>
      </c>
    </row>
    <row r="1808" spans="1:28" x14ac:dyDescent="0.35">
      <c r="A1808" s="331">
        <v>45750</v>
      </c>
      <c r="B1808" s="330" t="str">
        <v>Italgsa-Azura</v>
      </c>
      <c r="C1808" s="330" t="str">
        <v>Tour Operator</v>
      </c>
      <c r="D1808" s="330" t="str">
        <v/>
      </c>
      <c r="E1808" s="330" t="str">
        <v/>
      </c>
      <c r="F1808" s="330" t="str">
        <v>RT</v>
      </c>
      <c r="G1808" s="330" t="str">
        <v>Inbound</v>
      </c>
      <c r="H1808" s="330" t="str">
        <v>4S6005</v>
      </c>
      <c r="I1808" s="331" t="str">
        <v>SSH-FCO</v>
      </c>
      <c r="J1808" s="884">
        <v>45870</v>
      </c>
      <c r="K1808" s="330">
        <v>30</v>
      </c>
      <c r="L1808" s="330">
        <v>30</v>
      </c>
      <c r="M1808" s="330">
        <v>245</v>
      </c>
      <c r="N1808" s="330">
        <v>0</v>
      </c>
      <c r="O1808" s="330">
        <v>0</v>
      </c>
      <c r="P1808" s="330">
        <v>7350</v>
      </c>
      <c r="Q1808" s="330" t="str">
        <v>Confirmed</v>
      </c>
      <c r="R1808" s="330" t="str">
        <v>On Review</v>
      </c>
      <c r="S1808" s="330" t="str">
        <v>SSH</v>
      </c>
      <c r="T1808" s="330" t="str">
        <v>FCO</v>
      </c>
      <c r="U1808" s="330" t="str">
        <v>FCO</v>
      </c>
      <c r="V1808" s="330">
        <v>5</v>
      </c>
      <c r="W1808" s="330">
        <v>120</v>
      </c>
      <c r="X1808" s="330" t="str">
        <v>S25-15</v>
      </c>
      <c r="Y1808" s="330">
        <v>186</v>
      </c>
      <c r="Z1808" s="330">
        <v>84</v>
      </c>
      <c r="AA1808" s="330">
        <v>102</v>
      </c>
      <c r="AB1808" s="16" t="str">
        <v>S25</v>
      </c>
    </row>
    <row r="1809" spans="1:28" x14ac:dyDescent="0.35">
      <c r="A1809" s="331">
        <v>45750</v>
      </c>
      <c r="B1809" s="330" t="str">
        <v>Italgsa-Azura</v>
      </c>
      <c r="C1809" s="330" t="str">
        <v>Tour Operator</v>
      </c>
      <c r="D1809" s="330" t="str">
        <v/>
      </c>
      <c r="E1809" s="330" t="str">
        <v/>
      </c>
      <c r="F1809" s="330" t="str">
        <v>RT</v>
      </c>
      <c r="G1809" s="330" t="str">
        <v>Inbound</v>
      </c>
      <c r="H1809" s="330" t="str">
        <v>4S6005</v>
      </c>
      <c r="I1809" s="331" t="str">
        <v>SSH-FCO</v>
      </c>
      <c r="J1809" s="884">
        <v>45877</v>
      </c>
      <c r="K1809" s="330">
        <v>30</v>
      </c>
      <c r="L1809" s="330">
        <v>30</v>
      </c>
      <c r="M1809" s="330">
        <v>245</v>
      </c>
      <c r="N1809" s="330">
        <v>0</v>
      </c>
      <c r="O1809" s="330">
        <v>0</v>
      </c>
      <c r="P1809" s="330">
        <v>7350</v>
      </c>
      <c r="Q1809" s="330" t="str">
        <v>Confirmed</v>
      </c>
      <c r="R1809" s="330" t="str">
        <v>On Review</v>
      </c>
      <c r="S1809" s="330" t="str">
        <v>SSH</v>
      </c>
      <c r="T1809" s="330" t="str">
        <v>FCO</v>
      </c>
      <c r="U1809" s="330" t="str">
        <v>FCO</v>
      </c>
      <c r="V1809" s="330">
        <v>5</v>
      </c>
      <c r="W1809" s="330">
        <v>127</v>
      </c>
      <c r="X1809" s="330" t="str">
        <v>S25-15</v>
      </c>
      <c r="Y1809" s="330">
        <v>186</v>
      </c>
      <c r="Z1809" s="330">
        <v>140</v>
      </c>
      <c r="AA1809" s="330">
        <v>46</v>
      </c>
      <c r="AB1809" s="16" t="str">
        <v>S25</v>
      </c>
    </row>
    <row r="1810" spans="1:28" x14ac:dyDescent="0.35">
      <c r="A1810" s="331">
        <v>45750</v>
      </c>
      <c r="B1810" s="330" t="str">
        <v>Italgsa-Azura</v>
      </c>
      <c r="C1810" s="330" t="str">
        <v>Tour Operator</v>
      </c>
      <c r="D1810" s="330" t="str">
        <v/>
      </c>
      <c r="E1810" s="330" t="str">
        <v/>
      </c>
      <c r="F1810" s="330" t="str">
        <v>RT</v>
      </c>
      <c r="G1810" s="330" t="str">
        <v>Inbound</v>
      </c>
      <c r="H1810" s="330" t="str">
        <v>4S6005</v>
      </c>
      <c r="I1810" s="331" t="str">
        <v>SSH-FCO</v>
      </c>
      <c r="J1810" s="884">
        <v>45884</v>
      </c>
      <c r="K1810" s="330">
        <v>30</v>
      </c>
      <c r="L1810" s="330">
        <v>30</v>
      </c>
      <c r="M1810" s="330">
        <v>245</v>
      </c>
      <c r="N1810" s="330">
        <v>0</v>
      </c>
      <c r="O1810" s="330">
        <v>0</v>
      </c>
      <c r="P1810" s="330">
        <v>7350</v>
      </c>
      <c r="Q1810" s="330" t="str">
        <v>Confirmed</v>
      </c>
      <c r="R1810" s="330" t="str">
        <v>On Review</v>
      </c>
      <c r="S1810" s="330" t="str">
        <v>SSH</v>
      </c>
      <c r="T1810" s="330" t="str">
        <v>FCO</v>
      </c>
      <c r="U1810" s="330" t="str">
        <v>FCO</v>
      </c>
      <c r="V1810" s="330">
        <v>5</v>
      </c>
      <c r="W1810" s="330">
        <v>134</v>
      </c>
      <c r="X1810" s="330" t="str">
        <v>S25-15</v>
      </c>
      <c r="Y1810" s="330">
        <v>186</v>
      </c>
      <c r="Z1810" s="330">
        <v>153</v>
      </c>
      <c r="AA1810" s="330">
        <v>33</v>
      </c>
      <c r="AB1810" s="16" t="str">
        <v>S25</v>
      </c>
    </row>
    <row r="1811" spans="1:28" x14ac:dyDescent="0.35">
      <c r="A1811" s="331">
        <v>45750</v>
      </c>
      <c r="B1811" s="330" t="str">
        <v>Italgsa-Azura</v>
      </c>
      <c r="C1811" s="330" t="str">
        <v>Tour Operator</v>
      </c>
      <c r="D1811" s="330" t="str">
        <v/>
      </c>
      <c r="E1811" s="330" t="str">
        <v/>
      </c>
      <c r="F1811" s="330" t="str">
        <v>RT</v>
      </c>
      <c r="G1811" s="330" t="str">
        <v>Inbound</v>
      </c>
      <c r="H1811" s="330" t="str">
        <v>4S6005</v>
      </c>
      <c r="I1811" s="331" t="str">
        <v>SSH-FCO</v>
      </c>
      <c r="J1811" s="884">
        <v>45891</v>
      </c>
      <c r="K1811" s="330">
        <v>18</v>
      </c>
      <c r="L1811" s="330">
        <v>18</v>
      </c>
      <c r="M1811" s="330">
        <v>245</v>
      </c>
      <c r="N1811" s="330">
        <v>0</v>
      </c>
      <c r="O1811" s="330">
        <v>0</v>
      </c>
      <c r="P1811" s="330">
        <v>4410</v>
      </c>
      <c r="Q1811" s="330" t="str">
        <v>Confirmed</v>
      </c>
      <c r="R1811" s="330" t="str">
        <v>On Review</v>
      </c>
      <c r="S1811" s="330" t="str">
        <v>SSH</v>
      </c>
      <c r="T1811" s="330" t="str">
        <v>FCO</v>
      </c>
      <c r="U1811" s="330" t="str">
        <v>FCO</v>
      </c>
      <c r="V1811" s="330">
        <v>5</v>
      </c>
      <c r="W1811" s="330">
        <v>141</v>
      </c>
      <c r="X1811" s="330" t="str">
        <v>S25-15</v>
      </c>
      <c r="Y1811" s="330">
        <v>186</v>
      </c>
      <c r="Z1811" s="330">
        <v>186</v>
      </c>
      <c r="AA1811" s="330">
        <v>0</v>
      </c>
      <c r="AB1811" s="16" t="str">
        <v>S25</v>
      </c>
    </row>
    <row r="1812" spans="1:28" x14ac:dyDescent="0.35">
      <c r="A1812" s="331">
        <v>45750</v>
      </c>
      <c r="B1812" s="330" t="str">
        <v>Italgsa-Azura</v>
      </c>
      <c r="C1812" s="330" t="str">
        <v>Tour Operator</v>
      </c>
      <c r="D1812" s="330" t="str">
        <v/>
      </c>
      <c r="E1812" s="330" t="str">
        <v/>
      </c>
      <c r="F1812" s="330" t="str">
        <v>RT</v>
      </c>
      <c r="G1812" s="330" t="str">
        <v>Inbound</v>
      </c>
      <c r="H1812" s="330" t="str">
        <v>4S6005</v>
      </c>
      <c r="I1812" s="331" t="str">
        <v>SSH-FCO</v>
      </c>
      <c r="J1812" s="884">
        <v>45898</v>
      </c>
      <c r="K1812" s="330">
        <v>30</v>
      </c>
      <c r="L1812" s="330">
        <v>30</v>
      </c>
      <c r="M1812" s="330">
        <v>245</v>
      </c>
      <c r="N1812" s="330">
        <v>0</v>
      </c>
      <c r="O1812" s="330">
        <v>0</v>
      </c>
      <c r="P1812" s="330">
        <v>7350</v>
      </c>
      <c r="Q1812" s="330" t="str">
        <v>Confirmed</v>
      </c>
      <c r="R1812" s="330" t="str">
        <v>On Review</v>
      </c>
      <c r="S1812" s="330" t="str">
        <v>SSH</v>
      </c>
      <c r="T1812" s="330" t="str">
        <v>FCO</v>
      </c>
      <c r="U1812" s="330" t="str">
        <v>FCO</v>
      </c>
      <c r="V1812" s="330">
        <v>5</v>
      </c>
      <c r="W1812" s="330">
        <v>148</v>
      </c>
      <c r="X1812" s="330" t="str">
        <v>S25-15</v>
      </c>
      <c r="Y1812" s="330">
        <v>186</v>
      </c>
      <c r="Z1812" s="330">
        <v>179</v>
      </c>
      <c r="AA1812" s="330">
        <v>7</v>
      </c>
      <c r="AB1812" s="16" t="str">
        <v>S25</v>
      </c>
    </row>
    <row r="1813" spans="1:28" x14ac:dyDescent="0.35">
      <c r="A1813" s="331">
        <v>45750</v>
      </c>
      <c r="B1813" s="330" t="str">
        <v>Italgsa-Azura</v>
      </c>
      <c r="C1813" s="330" t="str">
        <v>Tour Operator</v>
      </c>
      <c r="D1813" s="330" t="str">
        <v/>
      </c>
      <c r="E1813" s="330" t="str">
        <v/>
      </c>
      <c r="F1813" s="330" t="str">
        <v>RT</v>
      </c>
      <c r="G1813" s="330" t="str">
        <v>Inbound</v>
      </c>
      <c r="H1813" s="330" t="str">
        <v>4S6005</v>
      </c>
      <c r="I1813" s="331" t="str">
        <v>SSH-FCO</v>
      </c>
      <c r="J1813" s="884">
        <v>45905</v>
      </c>
      <c r="K1813" s="330">
        <v>30</v>
      </c>
      <c r="L1813" s="330">
        <v>30</v>
      </c>
      <c r="M1813" s="330">
        <v>245</v>
      </c>
      <c r="N1813" s="330">
        <v>0</v>
      </c>
      <c r="O1813" s="330">
        <v>0</v>
      </c>
      <c r="P1813" s="330">
        <v>7350</v>
      </c>
      <c r="Q1813" s="330" t="str">
        <v>Confirmed</v>
      </c>
      <c r="R1813" s="330" t="str">
        <v>On Review</v>
      </c>
      <c r="S1813" s="330" t="str">
        <v>SSH</v>
      </c>
      <c r="T1813" s="330" t="str">
        <v>FCO</v>
      </c>
      <c r="U1813" s="330" t="str">
        <v>FCO</v>
      </c>
      <c r="V1813" s="330">
        <v>5</v>
      </c>
      <c r="W1813" s="330">
        <v>155</v>
      </c>
      <c r="X1813" s="330" t="str">
        <v>S25-15</v>
      </c>
      <c r="Y1813" s="330">
        <v>186</v>
      </c>
      <c r="Z1813" s="330">
        <v>136</v>
      </c>
      <c r="AA1813" s="330">
        <v>50</v>
      </c>
      <c r="AB1813" s="16" t="str">
        <v>S25</v>
      </c>
    </row>
    <row r="1814" spans="1:28" x14ac:dyDescent="0.35">
      <c r="A1814" s="331">
        <v>45750</v>
      </c>
      <c r="B1814" s="330" t="str">
        <v>Italgsa-Azura</v>
      </c>
      <c r="C1814" s="330" t="str">
        <v>Tour Operator</v>
      </c>
      <c r="D1814" s="330" t="str">
        <v/>
      </c>
      <c r="E1814" s="330" t="str">
        <v/>
      </c>
      <c r="F1814" s="330" t="str">
        <v>RT</v>
      </c>
      <c r="G1814" s="330" t="str">
        <v>Inbound</v>
      </c>
      <c r="H1814" s="330" t="str">
        <v>4S6005</v>
      </c>
      <c r="I1814" s="331" t="str">
        <v>SSH-FCO</v>
      </c>
      <c r="J1814" s="884">
        <v>45863</v>
      </c>
      <c r="K1814" s="330">
        <v>0</v>
      </c>
      <c r="L1814" s="330">
        <v>0</v>
      </c>
      <c r="M1814" s="330">
        <v>245</v>
      </c>
      <c r="N1814" s="330">
        <v>0</v>
      </c>
      <c r="O1814" s="330">
        <v>0</v>
      </c>
      <c r="P1814" s="330">
        <v>0</v>
      </c>
      <c r="Q1814" s="330" t="str">
        <v>Confirmed</v>
      </c>
      <c r="R1814" s="330" t="str">
        <v>On Review</v>
      </c>
      <c r="S1814" s="330" t="str">
        <v>SSH</v>
      </c>
      <c r="T1814" s="330" t="str">
        <v>FCO</v>
      </c>
      <c r="U1814" s="330" t="str">
        <v>FCO</v>
      </c>
      <c r="V1814" s="330">
        <v>5</v>
      </c>
      <c r="W1814" s="330">
        <v>113</v>
      </c>
      <c r="X1814" s="330" t="str">
        <v/>
      </c>
      <c r="Y1814" s="330" t="str">
        <v/>
      </c>
      <c r="Z1814" s="330" t="str">
        <v/>
      </c>
      <c r="AA1814" s="330" t="str">
        <v/>
      </c>
      <c r="AB1814" s="16" t="str">
        <v/>
      </c>
    </row>
    <row r="1815" spans="1:28" x14ac:dyDescent="0.35">
      <c r="A1815" s="331">
        <v>45750</v>
      </c>
      <c r="B1815" s="330" t="str">
        <v>Italgsa-Azura</v>
      </c>
      <c r="C1815" s="330" t="str">
        <v>Tour Operator</v>
      </c>
      <c r="D1815" s="330" t="str">
        <v/>
      </c>
      <c r="E1815" s="330" t="str">
        <v/>
      </c>
      <c r="F1815" s="330" t="str">
        <v>RT</v>
      </c>
      <c r="G1815" s="330" t="str">
        <v>Inbound</v>
      </c>
      <c r="H1815" s="330" t="str">
        <v>4S6005</v>
      </c>
      <c r="I1815" s="331" t="str">
        <v>SSH-FCO</v>
      </c>
      <c r="J1815" s="884">
        <v>45912</v>
      </c>
      <c r="K1815" s="330">
        <v>0</v>
      </c>
      <c r="L1815" s="330">
        <v>0</v>
      </c>
      <c r="M1815" s="330">
        <v>245</v>
      </c>
      <c r="N1815" s="330">
        <v>0</v>
      </c>
      <c r="O1815" s="330">
        <v>0</v>
      </c>
      <c r="P1815" s="330">
        <v>0</v>
      </c>
      <c r="Q1815" s="330" t="str">
        <v>Confirmed</v>
      </c>
      <c r="R1815" s="330" t="str">
        <v>On Review</v>
      </c>
      <c r="S1815" s="330" t="str">
        <v>SSH</v>
      </c>
      <c r="T1815" s="330" t="str">
        <v>FCO</v>
      </c>
      <c r="U1815" s="330" t="str">
        <v>FCO</v>
      </c>
      <c r="V1815" s="330">
        <v>5</v>
      </c>
      <c r="W1815" s="330">
        <v>162</v>
      </c>
      <c r="X1815" s="330" t="str">
        <v/>
      </c>
      <c r="Y1815" s="330" t="str">
        <v/>
      </c>
      <c r="Z1815" s="330" t="str">
        <v/>
      </c>
      <c r="AA1815" s="330" t="str">
        <v/>
      </c>
      <c r="AB1815" s="16" t="str">
        <v/>
      </c>
    </row>
    <row r="1816" spans="1:28" x14ac:dyDescent="0.35">
      <c r="A1816" s="331">
        <v>45750</v>
      </c>
      <c r="B1816" s="330" t="str">
        <v>Searcharter</v>
      </c>
      <c r="C1816" s="330" t="str">
        <v>Distributor</v>
      </c>
      <c r="D1816" s="330" t="str">
        <v/>
      </c>
      <c r="E1816" s="330" t="str">
        <v>7PCQL</v>
      </c>
      <c r="F1816" s="330" t="str">
        <v>OW</v>
      </c>
      <c r="G1816" s="330" t="str">
        <v>Outbound</v>
      </c>
      <c r="H1816" s="330" t="str">
        <v>4S6018</v>
      </c>
      <c r="I1816" s="331" t="str">
        <v>NAP-SSH</v>
      </c>
      <c r="J1816" s="884">
        <v>45772</v>
      </c>
      <c r="K1816" s="330">
        <v>2</v>
      </c>
      <c r="L1816" s="330">
        <v>2</v>
      </c>
      <c r="M1816" s="330">
        <v>150</v>
      </c>
      <c r="N1816" s="330">
        <v>0</v>
      </c>
      <c r="O1816" s="330">
        <v>0</v>
      </c>
      <c r="P1816" s="330">
        <v>300</v>
      </c>
      <c r="Q1816" s="330" t="str">
        <v>Confirmed</v>
      </c>
      <c r="R1816" s="330" t="str">
        <v>Closed Deal</v>
      </c>
      <c r="S1816" s="330" t="str">
        <v>NAP</v>
      </c>
      <c r="T1816" s="330" t="str">
        <v>SSH</v>
      </c>
      <c r="U1816" s="330" t="str">
        <v>NAP</v>
      </c>
      <c r="V1816" s="330">
        <v>5</v>
      </c>
      <c r="W1816" s="330">
        <v>22</v>
      </c>
      <c r="X1816" s="330" t="str">
        <v>E25-08</v>
      </c>
      <c r="Y1816" s="330">
        <v>186</v>
      </c>
      <c r="Z1816" s="330">
        <v>184</v>
      </c>
      <c r="AA1816" s="330">
        <v>2</v>
      </c>
      <c r="AB1816" s="16" t="str">
        <v>E25</v>
      </c>
    </row>
    <row r="1817" spans="1:28" x14ac:dyDescent="0.35">
      <c r="A1817" s="331">
        <v>45751</v>
      </c>
      <c r="B1817" s="330" t="str">
        <v>Genius</v>
      </c>
      <c r="C1817" s="330" t="str">
        <v>Distributor</v>
      </c>
      <c r="D1817" s="330" t="str">
        <v/>
      </c>
      <c r="E1817" s="330" t="str">
        <v/>
      </c>
      <c r="F1817" s="330" t="str">
        <v>OW</v>
      </c>
      <c r="G1817" s="330" t="str">
        <v>Outbound</v>
      </c>
      <c r="H1817" s="330" t="str">
        <v>4S6003</v>
      </c>
      <c r="I1817" s="331" t="str">
        <v>SSH-BRI</v>
      </c>
      <c r="J1817" s="884">
        <v>45885</v>
      </c>
      <c r="K1817" s="330">
        <v>1</v>
      </c>
      <c r="L1817" s="330">
        <v>1</v>
      </c>
      <c r="M1817" s="330">
        <v>240</v>
      </c>
      <c r="N1817" s="330">
        <v>0</v>
      </c>
      <c r="O1817" s="330">
        <v>0</v>
      </c>
      <c r="P1817" s="330">
        <v>240</v>
      </c>
      <c r="Q1817" s="330" t="str">
        <v>Confirmed</v>
      </c>
      <c r="R1817" s="330" t="str">
        <v>Closed Deal</v>
      </c>
      <c r="S1817" s="330" t="str">
        <v>SSH</v>
      </c>
      <c r="T1817" s="330" t="str">
        <v>BRI</v>
      </c>
      <c r="U1817" s="330" t="str">
        <v>BRI</v>
      </c>
      <c r="V1817" s="330">
        <v>6</v>
      </c>
      <c r="W1817" s="330">
        <v>134</v>
      </c>
      <c r="X1817" s="330" t="str">
        <v>S25-01</v>
      </c>
      <c r="Y1817" s="330">
        <v>186</v>
      </c>
      <c r="Z1817" s="330">
        <v>268</v>
      </c>
      <c r="AA1817" s="330">
        <v>-82</v>
      </c>
      <c r="AB1817" s="16" t="str">
        <v>S25</v>
      </c>
    </row>
    <row r="1818" spans="1:28" x14ac:dyDescent="0.35">
      <c r="A1818" s="331">
        <v>45751</v>
      </c>
      <c r="B1818" s="330" t="str">
        <v>Genius</v>
      </c>
      <c r="C1818" s="330" t="str">
        <v>Distributor</v>
      </c>
      <c r="D1818" s="330" t="str">
        <v/>
      </c>
      <c r="E1818" s="330" t="str">
        <v/>
      </c>
      <c r="F1818" s="330" t="str">
        <v>OW</v>
      </c>
      <c r="G1818" s="330" t="str">
        <v>Outbound</v>
      </c>
      <c r="H1818" s="330" t="str">
        <v>4S6004</v>
      </c>
      <c r="I1818" s="331" t="str">
        <v>BRI-SSH</v>
      </c>
      <c r="J1818" s="884">
        <v>45878</v>
      </c>
      <c r="K1818" s="330">
        <v>1</v>
      </c>
      <c r="L1818" s="330">
        <v>1</v>
      </c>
      <c r="M1818" s="330">
        <v>240</v>
      </c>
      <c r="N1818" s="330">
        <v>0</v>
      </c>
      <c r="O1818" s="330">
        <v>0</v>
      </c>
      <c r="P1818" s="330">
        <v>240</v>
      </c>
      <c r="Q1818" s="330" t="str">
        <v>Confirmed</v>
      </c>
      <c r="R1818" s="330" t="str">
        <v>Closed Deal</v>
      </c>
      <c r="S1818" s="330" t="str">
        <v>BRI</v>
      </c>
      <c r="T1818" s="330" t="str">
        <v>SSH</v>
      </c>
      <c r="U1818" s="330" t="str">
        <v>BRI</v>
      </c>
      <c r="V1818" s="330">
        <v>6</v>
      </c>
      <c r="W1818" s="330">
        <v>127</v>
      </c>
      <c r="X1818" s="330" t="str">
        <v>S25-01</v>
      </c>
      <c r="Y1818" s="330">
        <v>186</v>
      </c>
      <c r="Z1818" s="330">
        <v>274</v>
      </c>
      <c r="AA1818" s="330">
        <v>-88</v>
      </c>
      <c r="AB1818" s="16" t="str">
        <v>S25</v>
      </c>
    </row>
    <row r="1819" spans="1:28" x14ac:dyDescent="0.35">
      <c r="A1819" s="331">
        <v>45751</v>
      </c>
      <c r="B1819" s="330" t="str">
        <v>Genius</v>
      </c>
      <c r="C1819" s="330" t="str">
        <v>Distributor</v>
      </c>
      <c r="D1819" s="330" t="str">
        <v/>
      </c>
      <c r="E1819" s="330" t="str">
        <v/>
      </c>
      <c r="F1819" s="330" t="str">
        <v>OW</v>
      </c>
      <c r="G1819" s="330" t="str">
        <v>Outbound</v>
      </c>
      <c r="H1819" s="330" t="str">
        <v>4S6005</v>
      </c>
      <c r="I1819" s="331" t="str">
        <v>SSH-FCO</v>
      </c>
      <c r="J1819" s="884">
        <v>45891</v>
      </c>
      <c r="K1819" s="330">
        <v>2</v>
      </c>
      <c r="L1819" s="330">
        <v>2</v>
      </c>
      <c r="M1819" s="330">
        <v>250</v>
      </c>
      <c r="N1819" s="330">
        <v>0</v>
      </c>
      <c r="O1819" s="330">
        <v>0</v>
      </c>
      <c r="P1819" s="330">
        <v>500</v>
      </c>
      <c r="Q1819" s="330" t="str">
        <v>Confirmed</v>
      </c>
      <c r="R1819" s="330" t="str">
        <v>Closed Deal</v>
      </c>
      <c r="S1819" s="330" t="str">
        <v>SSH</v>
      </c>
      <c r="T1819" s="330" t="str">
        <v>FCO</v>
      </c>
      <c r="U1819" s="330" t="str">
        <v>FCO</v>
      </c>
      <c r="V1819" s="330">
        <v>5</v>
      </c>
      <c r="W1819" s="330">
        <v>140</v>
      </c>
      <c r="X1819" s="330" t="str">
        <v>S25-15</v>
      </c>
      <c r="Y1819" s="330">
        <v>186</v>
      </c>
      <c r="Z1819" s="330">
        <v>186</v>
      </c>
      <c r="AA1819" s="330">
        <v>0</v>
      </c>
      <c r="AB1819" s="16" t="str">
        <v>S25</v>
      </c>
    </row>
    <row r="1820" spans="1:28" x14ac:dyDescent="0.35">
      <c r="A1820" s="331">
        <v>45751</v>
      </c>
      <c r="B1820" s="330" t="str">
        <v>Genius</v>
      </c>
      <c r="C1820" s="330" t="str">
        <v>Distributor</v>
      </c>
      <c r="D1820" s="330" t="str">
        <v/>
      </c>
      <c r="E1820" s="330" t="str">
        <v/>
      </c>
      <c r="F1820" s="330" t="str">
        <v>OW</v>
      </c>
      <c r="G1820" s="330" t="str">
        <v>Outbound</v>
      </c>
      <c r="H1820" s="330" t="str">
        <v>4S6003</v>
      </c>
      <c r="I1820" s="331" t="str">
        <v>SSH-BRI</v>
      </c>
      <c r="J1820" s="884">
        <v>45913</v>
      </c>
      <c r="K1820" s="330">
        <v>2</v>
      </c>
      <c r="L1820" s="330">
        <v>2</v>
      </c>
      <c r="M1820" s="330">
        <v>250</v>
      </c>
      <c r="N1820" s="330">
        <v>0</v>
      </c>
      <c r="O1820" s="330">
        <v>0</v>
      </c>
      <c r="P1820" s="330">
        <v>500</v>
      </c>
      <c r="Q1820" s="330" t="str">
        <v>Confirmed</v>
      </c>
      <c r="R1820" s="330" t="str">
        <v>Closed Deal</v>
      </c>
      <c r="S1820" s="330" t="str">
        <v>SSH</v>
      </c>
      <c r="T1820" s="330" t="str">
        <v>BRI</v>
      </c>
      <c r="U1820" s="330" t="str">
        <v>BRI</v>
      </c>
      <c r="V1820" s="330">
        <v>6</v>
      </c>
      <c r="W1820" s="330">
        <v>162</v>
      </c>
      <c r="X1820" s="330" t="str">
        <v>S25-01</v>
      </c>
      <c r="Y1820" s="330">
        <v>186</v>
      </c>
      <c r="Z1820" s="330">
        <v>251</v>
      </c>
      <c r="AA1820" s="330">
        <v>-65</v>
      </c>
      <c r="AB1820" s="16" t="str">
        <v>S25</v>
      </c>
    </row>
    <row r="1821" spans="1:28" x14ac:dyDescent="0.35">
      <c r="A1821" s="331">
        <v>45750</v>
      </c>
      <c r="B1821" s="330" t="str">
        <v>GO7</v>
      </c>
      <c r="C1821" s="330" t="str">
        <v>Distributor</v>
      </c>
      <c r="D1821" s="330" t="str">
        <v>Website IBE</v>
      </c>
      <c r="E1821" s="330" t="str">
        <v>QHDCAM</v>
      </c>
      <c r="F1821" s="330" t="str">
        <v>OW</v>
      </c>
      <c r="G1821" s="330" t="str">
        <v>Outbound</v>
      </c>
      <c r="H1821" s="330" t="str">
        <v>4S6006</v>
      </c>
      <c r="I1821" s="331" t="str">
        <v>FCO-SSH</v>
      </c>
      <c r="J1821" s="884">
        <v>45877</v>
      </c>
      <c r="K1821" s="330">
        <v>1</v>
      </c>
      <c r="L1821" s="330">
        <v>1</v>
      </c>
      <c r="M1821" s="330">
        <v>240</v>
      </c>
      <c r="N1821" s="330">
        <v>41.39</v>
      </c>
      <c r="O1821" s="330">
        <v>53</v>
      </c>
      <c r="P1821" s="330">
        <v>334.39</v>
      </c>
      <c r="Q1821" s="330" t="str">
        <v>Confirmed</v>
      </c>
      <c r="R1821" s="330" t="str">
        <v>Closed Deal</v>
      </c>
      <c r="S1821" s="330" t="str">
        <v>FCO</v>
      </c>
      <c r="T1821" s="330" t="str">
        <v>SSH</v>
      </c>
      <c r="U1821" s="330" t="str">
        <v>FCO</v>
      </c>
      <c r="V1821" s="330">
        <v>5</v>
      </c>
      <c r="W1821" s="330">
        <v>127</v>
      </c>
      <c r="X1821" s="330" t="str">
        <v>S25-15</v>
      </c>
      <c r="Y1821" s="330">
        <v>186</v>
      </c>
      <c r="Z1821" s="330">
        <v>174</v>
      </c>
      <c r="AA1821" s="330">
        <v>12</v>
      </c>
      <c r="AB1821" s="16" t="str">
        <v>S25</v>
      </c>
    </row>
    <row r="1822" spans="1:28" x14ac:dyDescent="0.35">
      <c r="A1822" s="331">
        <v>45750</v>
      </c>
      <c r="B1822" s="330" t="str">
        <v>GO7</v>
      </c>
      <c r="C1822" s="330" t="str">
        <v>Distributor</v>
      </c>
      <c r="D1822" s="330" t="str">
        <v>Website IBE</v>
      </c>
      <c r="E1822" s="330" t="str">
        <v>QHDCAM</v>
      </c>
      <c r="F1822" s="330" t="str">
        <v>OW</v>
      </c>
      <c r="G1822" s="330" t="str">
        <v>Outbound</v>
      </c>
      <c r="H1822" s="330" t="str">
        <v>4S6006</v>
      </c>
      <c r="I1822" s="331" t="str">
        <v>FCO-SSH</v>
      </c>
      <c r="J1822" s="884">
        <v>45877</v>
      </c>
      <c r="K1822" s="330">
        <v>1</v>
      </c>
      <c r="L1822" s="330">
        <v>1</v>
      </c>
      <c r="M1822" s="330">
        <v>240</v>
      </c>
      <c r="N1822" s="330">
        <v>41.39</v>
      </c>
      <c r="O1822" s="330">
        <v>53</v>
      </c>
      <c r="P1822" s="330">
        <v>334.39</v>
      </c>
      <c r="Q1822" s="330" t="str">
        <v>Confirmed</v>
      </c>
      <c r="R1822" s="330" t="str">
        <v>Closed Deal</v>
      </c>
      <c r="S1822" s="330" t="str">
        <v>FCO</v>
      </c>
      <c r="T1822" s="330" t="str">
        <v>SSH</v>
      </c>
      <c r="U1822" s="330" t="str">
        <v>FCO</v>
      </c>
      <c r="V1822" s="330">
        <v>5</v>
      </c>
      <c r="W1822" s="330">
        <v>127</v>
      </c>
      <c r="X1822" s="330" t="str">
        <v>S25-15</v>
      </c>
      <c r="Y1822" s="330">
        <v>186</v>
      </c>
      <c r="Z1822" s="330">
        <v>174</v>
      </c>
      <c r="AA1822" s="330">
        <v>12</v>
      </c>
      <c r="AB1822" s="16" t="str">
        <v>S25</v>
      </c>
    </row>
    <row r="1823" spans="1:28" x14ac:dyDescent="0.35">
      <c r="A1823" s="331">
        <v>45751</v>
      </c>
      <c r="B1823" s="330" t="str">
        <v>Italgsa-Baobab</v>
      </c>
      <c r="C1823" s="330" t="str">
        <v>Tour Operator</v>
      </c>
      <c r="D1823" s="330" t="str">
        <v/>
      </c>
      <c r="E1823" s="330" t="str">
        <v/>
      </c>
      <c r="F1823" s="330" t="str">
        <v>RT</v>
      </c>
      <c r="G1823" s="330" t="str">
        <v>Outbound</v>
      </c>
      <c r="H1823" s="330" t="str">
        <v>UJ6006</v>
      </c>
      <c r="I1823" s="331" t="str">
        <v>MXP-RMF</v>
      </c>
      <c r="J1823" s="884">
        <v>45868</v>
      </c>
      <c r="K1823" s="330">
        <v>0</v>
      </c>
      <c r="L1823" s="330">
        <v>0</v>
      </c>
      <c r="M1823" s="330" t="str">
        <v/>
      </c>
      <c r="N1823" s="330" t="str">
        <v/>
      </c>
      <c r="O1823" s="330" t="str">
        <v/>
      </c>
      <c r="P1823" s="330">
        <v>0</v>
      </c>
      <c r="Q1823" s="330" t="str">
        <v>Confirmed</v>
      </c>
      <c r="R1823" s="330" t="str">
        <v>On Review</v>
      </c>
      <c r="S1823" s="330" t="str">
        <v>MXP</v>
      </c>
      <c r="T1823" s="330" t="str">
        <v>RMF</v>
      </c>
      <c r="U1823" s="330" t="str">
        <v>MXP</v>
      </c>
      <c r="V1823" s="330">
        <v>3</v>
      </c>
      <c r="W1823" s="330">
        <v>117</v>
      </c>
      <c r="X1823" s="330" t="str">
        <v>S25-10</v>
      </c>
      <c r="Y1823" s="330">
        <v>177</v>
      </c>
      <c r="Z1823" s="330">
        <v>110</v>
      </c>
      <c r="AA1823" s="330">
        <v>67</v>
      </c>
      <c r="AB1823" s="16" t="str">
        <v>S25</v>
      </c>
    </row>
    <row r="1824" spans="1:28" x14ac:dyDescent="0.35">
      <c r="A1824" s="331">
        <v>45751</v>
      </c>
      <c r="B1824" s="330" t="str">
        <v>Italgsa-Baobab</v>
      </c>
      <c r="C1824" s="330" t="str">
        <v>Tour Operator</v>
      </c>
      <c r="D1824" s="330" t="str">
        <v/>
      </c>
      <c r="E1824" s="330" t="str">
        <v/>
      </c>
      <c r="F1824" s="330" t="str">
        <v>RT</v>
      </c>
      <c r="G1824" s="330" t="str">
        <v>Outbound</v>
      </c>
      <c r="H1824" s="330" t="str">
        <v>UJ6006</v>
      </c>
      <c r="I1824" s="331" t="str">
        <v>MXP-RMF</v>
      </c>
      <c r="J1824" s="884">
        <v>45875</v>
      </c>
      <c r="K1824" s="330">
        <v>0</v>
      </c>
      <c r="L1824" s="330">
        <v>0</v>
      </c>
      <c r="M1824" s="330" t="str">
        <v/>
      </c>
      <c r="N1824" s="330" t="str">
        <v/>
      </c>
      <c r="O1824" s="330" t="str">
        <v/>
      </c>
      <c r="P1824" s="330">
        <v>0</v>
      </c>
      <c r="Q1824" s="330" t="str">
        <v>Confirmed</v>
      </c>
      <c r="R1824" s="330" t="str">
        <v>On Review</v>
      </c>
      <c r="S1824" s="330" t="str">
        <v>MXP</v>
      </c>
      <c r="T1824" s="330" t="str">
        <v>RMF</v>
      </c>
      <c r="U1824" s="330" t="str">
        <v>MXP</v>
      </c>
      <c r="V1824" s="330">
        <v>3</v>
      </c>
      <c r="W1824" s="330">
        <v>124</v>
      </c>
      <c r="X1824" s="330" t="str">
        <v>S25-10</v>
      </c>
      <c r="Y1824" s="330">
        <v>177</v>
      </c>
      <c r="Z1824" s="330">
        <v>110</v>
      </c>
      <c r="AA1824" s="330">
        <v>67</v>
      </c>
      <c r="AB1824" s="16" t="str">
        <v>S25</v>
      </c>
    </row>
    <row r="1825" spans="1:28" x14ac:dyDescent="0.35">
      <c r="A1825" s="331">
        <v>45751</v>
      </c>
      <c r="B1825" s="330" t="str">
        <v>Italgsa-Baobab</v>
      </c>
      <c r="C1825" s="330" t="str">
        <v>Tour Operator</v>
      </c>
      <c r="D1825" s="330" t="str">
        <v/>
      </c>
      <c r="E1825" s="330" t="str">
        <v/>
      </c>
      <c r="F1825" s="330" t="str">
        <v>RT</v>
      </c>
      <c r="G1825" s="330" t="str">
        <v>Outbound</v>
      </c>
      <c r="H1825" s="330" t="str">
        <v>UJ6006</v>
      </c>
      <c r="I1825" s="331" t="str">
        <v>MXP-RMF</v>
      </c>
      <c r="J1825" s="884">
        <v>45882</v>
      </c>
      <c r="K1825" s="330">
        <v>0</v>
      </c>
      <c r="L1825" s="330">
        <v>0</v>
      </c>
      <c r="M1825" s="330" t="str">
        <v/>
      </c>
      <c r="N1825" s="330" t="str">
        <v/>
      </c>
      <c r="O1825" s="330" t="str">
        <v/>
      </c>
      <c r="P1825" s="330">
        <v>0</v>
      </c>
      <c r="Q1825" s="330" t="str">
        <v>Confirmed</v>
      </c>
      <c r="R1825" s="330" t="str">
        <v>On Review</v>
      </c>
      <c r="S1825" s="330" t="str">
        <v>MXP</v>
      </c>
      <c r="T1825" s="330" t="str">
        <v>RMF</v>
      </c>
      <c r="U1825" s="330" t="str">
        <v>MXP</v>
      </c>
      <c r="V1825" s="330">
        <v>3</v>
      </c>
      <c r="W1825" s="330">
        <v>131</v>
      </c>
      <c r="X1825" s="330" t="str">
        <v>S25-10</v>
      </c>
      <c r="Y1825" s="330">
        <v>177</v>
      </c>
      <c r="Z1825" s="330">
        <v>110</v>
      </c>
      <c r="AA1825" s="330">
        <v>67</v>
      </c>
      <c r="AB1825" s="16" t="str">
        <v>S25</v>
      </c>
    </row>
    <row r="1826" spans="1:28" x14ac:dyDescent="0.35">
      <c r="A1826" s="331">
        <v>45751</v>
      </c>
      <c r="B1826" s="330" t="str">
        <v>Italgsa-Baobab</v>
      </c>
      <c r="C1826" s="330" t="str">
        <v>Tour Operator</v>
      </c>
      <c r="D1826" s="330" t="str">
        <v/>
      </c>
      <c r="E1826" s="330" t="str">
        <v/>
      </c>
      <c r="F1826" s="330" t="str">
        <v>RT</v>
      </c>
      <c r="G1826" s="330" t="str">
        <v>Outbound</v>
      </c>
      <c r="H1826" s="330" t="str">
        <v>UJ6006</v>
      </c>
      <c r="I1826" s="331" t="str">
        <v>MXP-RMF</v>
      </c>
      <c r="J1826" s="884">
        <v>45889</v>
      </c>
      <c r="K1826" s="330">
        <v>0</v>
      </c>
      <c r="L1826" s="330">
        <v>0</v>
      </c>
      <c r="M1826" s="330" t="str">
        <v/>
      </c>
      <c r="N1826" s="330" t="str">
        <v/>
      </c>
      <c r="O1826" s="330" t="str">
        <v/>
      </c>
      <c r="P1826" s="330">
        <v>0</v>
      </c>
      <c r="Q1826" s="330" t="str">
        <v>Confirmed</v>
      </c>
      <c r="R1826" s="330" t="str">
        <v>On Review</v>
      </c>
      <c r="S1826" s="330" t="str">
        <v>MXP</v>
      </c>
      <c r="T1826" s="330" t="str">
        <v>RMF</v>
      </c>
      <c r="U1826" s="330" t="str">
        <v>MXP</v>
      </c>
      <c r="V1826" s="330">
        <v>3</v>
      </c>
      <c r="W1826" s="330">
        <v>138</v>
      </c>
      <c r="X1826" s="330" t="str">
        <v>S25-10</v>
      </c>
      <c r="Y1826" s="330">
        <v>177</v>
      </c>
      <c r="Z1826" s="330">
        <v>110</v>
      </c>
      <c r="AA1826" s="330">
        <v>67</v>
      </c>
      <c r="AB1826" s="16" t="str">
        <v>S25</v>
      </c>
    </row>
    <row r="1827" spans="1:28" x14ac:dyDescent="0.35">
      <c r="A1827" s="331">
        <v>45751</v>
      </c>
      <c r="B1827" s="330" t="str">
        <v>Italgsa-Baobab</v>
      </c>
      <c r="C1827" s="330" t="str">
        <v>Tour Operator</v>
      </c>
      <c r="D1827" s="330" t="str">
        <v/>
      </c>
      <c r="E1827" s="330" t="str">
        <v/>
      </c>
      <c r="F1827" s="330" t="str">
        <v>RT</v>
      </c>
      <c r="G1827" s="330" t="str">
        <v>Outbound</v>
      </c>
      <c r="H1827" s="330" t="str">
        <v>UJ6006</v>
      </c>
      <c r="I1827" s="331" t="str">
        <v>MXP-RMF</v>
      </c>
      <c r="J1827" s="884">
        <v>45896</v>
      </c>
      <c r="K1827" s="330">
        <v>0</v>
      </c>
      <c r="L1827" s="330">
        <v>0</v>
      </c>
      <c r="M1827" s="330" t="str">
        <v/>
      </c>
      <c r="N1827" s="330" t="str">
        <v/>
      </c>
      <c r="O1827" s="330" t="str">
        <v/>
      </c>
      <c r="P1827" s="330">
        <v>0</v>
      </c>
      <c r="Q1827" s="330" t="str">
        <v>Confirmed</v>
      </c>
      <c r="R1827" s="330" t="str">
        <v>On Review</v>
      </c>
      <c r="S1827" s="330" t="str">
        <v>MXP</v>
      </c>
      <c r="T1827" s="330" t="str">
        <v>RMF</v>
      </c>
      <c r="U1827" s="330" t="str">
        <v>MXP</v>
      </c>
      <c r="V1827" s="330">
        <v>3</v>
      </c>
      <c r="W1827" s="330">
        <v>145</v>
      </c>
      <c r="X1827" s="330" t="str">
        <v>S25-10</v>
      </c>
      <c r="Y1827" s="330">
        <v>177</v>
      </c>
      <c r="Z1827" s="330">
        <v>110</v>
      </c>
      <c r="AA1827" s="330">
        <v>67</v>
      </c>
      <c r="AB1827" s="16" t="str">
        <v>S25</v>
      </c>
    </row>
    <row r="1828" spans="1:28" x14ac:dyDescent="0.35">
      <c r="A1828" s="331">
        <v>45751</v>
      </c>
      <c r="B1828" s="330" t="str">
        <v>Italgsa-Baobab</v>
      </c>
      <c r="C1828" s="330" t="str">
        <v>Tour Operator</v>
      </c>
      <c r="D1828" s="330" t="str">
        <v/>
      </c>
      <c r="E1828" s="330" t="str">
        <v/>
      </c>
      <c r="F1828" s="330" t="str">
        <v>RT</v>
      </c>
      <c r="G1828" s="330" t="str">
        <v>Inbound</v>
      </c>
      <c r="H1828" s="330" t="str">
        <v>UJ6005</v>
      </c>
      <c r="I1828" s="331" t="str">
        <v>RMF-MXP</v>
      </c>
      <c r="J1828" s="884">
        <v>45875</v>
      </c>
      <c r="K1828" s="330">
        <v>0</v>
      </c>
      <c r="L1828" s="330">
        <v>0</v>
      </c>
      <c r="M1828" s="330" t="str">
        <v/>
      </c>
      <c r="N1828" s="330" t="str">
        <v/>
      </c>
      <c r="O1828" s="330" t="str">
        <v/>
      </c>
      <c r="P1828" s="330">
        <v>0</v>
      </c>
      <c r="Q1828" s="330" t="str">
        <v>Confirmed</v>
      </c>
      <c r="R1828" s="330" t="str">
        <v>On Review</v>
      </c>
      <c r="S1828" s="330" t="str">
        <v>RMF</v>
      </c>
      <c r="T1828" s="330" t="str">
        <v>MXP</v>
      </c>
      <c r="U1828" s="330" t="str">
        <v>MXP</v>
      </c>
      <c r="V1828" s="330">
        <v>3</v>
      </c>
      <c r="W1828" s="330">
        <v>124</v>
      </c>
      <c r="X1828" s="330" t="str">
        <v>S25-10</v>
      </c>
      <c r="Y1828" s="330">
        <v>177</v>
      </c>
      <c r="Z1828" s="330">
        <v>110</v>
      </c>
      <c r="AA1828" s="330">
        <v>67</v>
      </c>
      <c r="AB1828" s="16" t="str">
        <v>S25</v>
      </c>
    </row>
    <row r="1829" spans="1:28" x14ac:dyDescent="0.35">
      <c r="A1829" s="331">
        <v>45751</v>
      </c>
      <c r="B1829" s="330" t="str">
        <v>Italgsa-Baobab</v>
      </c>
      <c r="C1829" s="330" t="str">
        <v>Tour Operator</v>
      </c>
      <c r="D1829" s="330" t="str">
        <v/>
      </c>
      <c r="E1829" s="330" t="str">
        <v/>
      </c>
      <c r="F1829" s="330" t="str">
        <v>RT</v>
      </c>
      <c r="G1829" s="330" t="str">
        <v>Inbound</v>
      </c>
      <c r="H1829" s="330" t="str">
        <v>UJ6005</v>
      </c>
      <c r="I1829" s="331" t="str">
        <v>RMF-MXP</v>
      </c>
      <c r="J1829" s="884">
        <v>45882</v>
      </c>
      <c r="K1829" s="330">
        <v>0</v>
      </c>
      <c r="L1829" s="330">
        <v>0</v>
      </c>
      <c r="M1829" s="330" t="str">
        <v/>
      </c>
      <c r="N1829" s="330" t="str">
        <v/>
      </c>
      <c r="O1829" s="330" t="str">
        <v/>
      </c>
      <c r="P1829" s="330">
        <v>0</v>
      </c>
      <c r="Q1829" s="330" t="str">
        <v>Confirmed</v>
      </c>
      <c r="R1829" s="330" t="str">
        <v>On Review</v>
      </c>
      <c r="S1829" s="330" t="str">
        <v>RMF</v>
      </c>
      <c r="T1829" s="330" t="str">
        <v>MXP</v>
      </c>
      <c r="U1829" s="330" t="str">
        <v>MXP</v>
      </c>
      <c r="V1829" s="330">
        <v>3</v>
      </c>
      <c r="W1829" s="330">
        <v>131</v>
      </c>
      <c r="X1829" s="330" t="str">
        <v>S25-10</v>
      </c>
      <c r="Y1829" s="330">
        <v>177</v>
      </c>
      <c r="Z1829" s="330">
        <v>110</v>
      </c>
      <c r="AA1829" s="330">
        <v>67</v>
      </c>
      <c r="AB1829" s="16" t="str">
        <v>S25</v>
      </c>
    </row>
    <row r="1830" spans="1:28" x14ac:dyDescent="0.35">
      <c r="A1830" s="331">
        <v>45751</v>
      </c>
      <c r="B1830" s="330" t="str">
        <v>Italgsa-Baobab</v>
      </c>
      <c r="C1830" s="330" t="str">
        <v>Tour Operator</v>
      </c>
      <c r="D1830" s="330" t="str">
        <v/>
      </c>
      <c r="E1830" s="330" t="str">
        <v/>
      </c>
      <c r="F1830" s="330" t="str">
        <v>RT</v>
      </c>
      <c r="G1830" s="330" t="str">
        <v>Inbound</v>
      </c>
      <c r="H1830" s="330" t="str">
        <v>UJ6005</v>
      </c>
      <c r="I1830" s="331" t="str">
        <v>RMF-MXP</v>
      </c>
      <c r="J1830" s="884">
        <v>45889</v>
      </c>
      <c r="K1830" s="330">
        <v>0</v>
      </c>
      <c r="L1830" s="330">
        <v>0</v>
      </c>
      <c r="M1830" s="330" t="str">
        <v/>
      </c>
      <c r="N1830" s="330" t="str">
        <v/>
      </c>
      <c r="O1830" s="330" t="str">
        <v/>
      </c>
      <c r="P1830" s="330">
        <v>0</v>
      </c>
      <c r="Q1830" s="330" t="str">
        <v>Confirmed</v>
      </c>
      <c r="R1830" s="330" t="str">
        <v>On Review</v>
      </c>
      <c r="S1830" s="330" t="str">
        <v>RMF</v>
      </c>
      <c r="T1830" s="330" t="str">
        <v>MXP</v>
      </c>
      <c r="U1830" s="330" t="str">
        <v>MXP</v>
      </c>
      <c r="V1830" s="330">
        <v>3</v>
      </c>
      <c r="W1830" s="330">
        <v>138</v>
      </c>
      <c r="X1830" s="330" t="str">
        <v>S25-10</v>
      </c>
      <c r="Y1830" s="330">
        <v>177</v>
      </c>
      <c r="Z1830" s="330">
        <v>110</v>
      </c>
      <c r="AA1830" s="330">
        <v>67</v>
      </c>
      <c r="AB1830" s="16" t="str">
        <v>S25</v>
      </c>
    </row>
    <row r="1831" spans="1:28" x14ac:dyDescent="0.35">
      <c r="A1831" s="331">
        <v>45751</v>
      </c>
      <c r="B1831" s="330" t="str">
        <v>Italgsa-Baobab</v>
      </c>
      <c r="C1831" s="330" t="str">
        <v>Tour Operator</v>
      </c>
      <c r="D1831" s="330" t="str">
        <v/>
      </c>
      <c r="E1831" s="330" t="str">
        <v/>
      </c>
      <c r="F1831" s="330" t="str">
        <v>RT</v>
      </c>
      <c r="G1831" s="330" t="str">
        <v>Inbound</v>
      </c>
      <c r="H1831" s="330" t="str">
        <v>UJ6005</v>
      </c>
      <c r="I1831" s="331" t="str">
        <v>RMF-MXP</v>
      </c>
      <c r="J1831" s="884">
        <v>45896</v>
      </c>
      <c r="K1831" s="330">
        <v>0</v>
      </c>
      <c r="L1831" s="330">
        <v>0</v>
      </c>
      <c r="M1831" s="330" t="str">
        <v/>
      </c>
      <c r="N1831" s="330" t="str">
        <v/>
      </c>
      <c r="O1831" s="330" t="str">
        <v/>
      </c>
      <c r="P1831" s="330">
        <v>0</v>
      </c>
      <c r="Q1831" s="330" t="str">
        <v>Confirmed</v>
      </c>
      <c r="R1831" s="330" t="str">
        <v>On Review</v>
      </c>
      <c r="S1831" s="330" t="str">
        <v>RMF</v>
      </c>
      <c r="T1831" s="330" t="str">
        <v>MXP</v>
      </c>
      <c r="U1831" s="330" t="str">
        <v>MXP</v>
      </c>
      <c r="V1831" s="330">
        <v>3</v>
      </c>
      <c r="W1831" s="330">
        <v>145</v>
      </c>
      <c r="X1831" s="330" t="str">
        <v>S25-10</v>
      </c>
      <c r="Y1831" s="330">
        <v>177</v>
      </c>
      <c r="Z1831" s="330">
        <v>110</v>
      </c>
      <c r="AA1831" s="330">
        <v>67</v>
      </c>
      <c r="AB1831" s="16" t="str">
        <v>S25</v>
      </c>
    </row>
    <row r="1832" spans="1:28" x14ac:dyDescent="0.35">
      <c r="A1832" s="331">
        <v>45751</v>
      </c>
      <c r="B1832" s="330" t="str">
        <v>Italgsa-Baobab</v>
      </c>
      <c r="C1832" s="330" t="str">
        <v>Tour Operator</v>
      </c>
      <c r="D1832" s="330" t="str">
        <v/>
      </c>
      <c r="E1832" s="330" t="str">
        <v/>
      </c>
      <c r="F1832" s="330" t="str">
        <v>RT</v>
      </c>
      <c r="G1832" s="330" t="str">
        <v>Inbound</v>
      </c>
      <c r="H1832" s="330" t="str">
        <v>UJ6005</v>
      </c>
      <c r="I1832" s="331" t="str">
        <v>RMF-MXP</v>
      </c>
      <c r="J1832" s="884">
        <v>45903</v>
      </c>
      <c r="K1832" s="330">
        <v>0</v>
      </c>
      <c r="L1832" s="330">
        <v>0</v>
      </c>
      <c r="M1832" s="330" t="str">
        <v/>
      </c>
      <c r="N1832" s="330" t="str">
        <v/>
      </c>
      <c r="O1832" s="330" t="str">
        <v/>
      </c>
      <c r="P1832" s="330">
        <v>0</v>
      </c>
      <c r="Q1832" s="330" t="str">
        <v>Confirmed</v>
      </c>
      <c r="R1832" s="330" t="str">
        <v>On Review</v>
      </c>
      <c r="S1832" s="330" t="str">
        <v>RMF</v>
      </c>
      <c r="T1832" s="330" t="str">
        <v>MXP</v>
      </c>
      <c r="U1832" s="330" t="str">
        <v>MXP</v>
      </c>
      <c r="V1832" s="330">
        <v>3</v>
      </c>
      <c r="W1832" s="330">
        <v>152</v>
      </c>
      <c r="X1832" s="330" t="str">
        <v>S25-10</v>
      </c>
      <c r="Y1832" s="330">
        <v>177</v>
      </c>
      <c r="Z1832" s="330">
        <v>110</v>
      </c>
      <c r="AA1832" s="330">
        <v>67</v>
      </c>
      <c r="AB1832" s="16" t="str">
        <v>S25</v>
      </c>
    </row>
    <row r="1833" spans="1:28" x14ac:dyDescent="0.35">
      <c r="A1833" s="331">
        <v>45751</v>
      </c>
      <c r="B1833" s="330" t="str">
        <v>Italgsa-Baobab</v>
      </c>
      <c r="C1833" s="330" t="str">
        <v>Tour Operator</v>
      </c>
      <c r="D1833" s="330" t="str">
        <v/>
      </c>
      <c r="E1833" s="330" t="str">
        <v/>
      </c>
      <c r="F1833" s="330" t="str">
        <v>RT</v>
      </c>
      <c r="G1833" s="330" t="str">
        <v>Outbound</v>
      </c>
      <c r="H1833" s="330" t="str">
        <v>NP8102</v>
      </c>
      <c r="I1833" s="331" t="str">
        <v>NAP-HRG</v>
      </c>
      <c r="J1833" s="884">
        <v>45859</v>
      </c>
      <c r="K1833" s="330">
        <v>30</v>
      </c>
      <c r="L1833" s="330">
        <v>30</v>
      </c>
      <c r="M1833" s="330">
        <v>240</v>
      </c>
      <c r="N1833" s="330">
        <v>0</v>
      </c>
      <c r="O1833" s="330">
        <v>0</v>
      </c>
      <c r="P1833" s="330">
        <v>7200</v>
      </c>
      <c r="Q1833" s="330" t="str">
        <v>Confirmed</v>
      </c>
      <c r="R1833" s="330" t="str">
        <v>Signed</v>
      </c>
      <c r="S1833" s="330" t="str">
        <v>NAP</v>
      </c>
      <c r="T1833" s="330" t="str">
        <v>HRG</v>
      </c>
      <c r="U1833" s="330" t="str">
        <v>NAP</v>
      </c>
      <c r="V1833" s="330">
        <v>1</v>
      </c>
      <c r="W1833" s="330">
        <v>108</v>
      </c>
      <c r="X1833" s="330" t="str">
        <v>S25-13</v>
      </c>
      <c r="Y1833" s="330">
        <v>176</v>
      </c>
      <c r="Z1833" s="330">
        <v>130</v>
      </c>
      <c r="AA1833" s="330">
        <v>46</v>
      </c>
      <c r="AB1833" s="16" t="str">
        <v>S25</v>
      </c>
    </row>
    <row r="1834" spans="1:28" x14ac:dyDescent="0.35">
      <c r="A1834" s="331">
        <v>45751</v>
      </c>
      <c r="B1834" s="330" t="str">
        <v>Italgsa-Baobab</v>
      </c>
      <c r="C1834" s="330" t="str">
        <v>Tour Operator</v>
      </c>
      <c r="D1834" s="330" t="str">
        <v/>
      </c>
      <c r="E1834" s="330" t="str">
        <v/>
      </c>
      <c r="F1834" s="330" t="str">
        <v>RT</v>
      </c>
      <c r="G1834" s="330" t="str">
        <v>Outbound</v>
      </c>
      <c r="H1834" s="330" t="str">
        <v>NP8102</v>
      </c>
      <c r="I1834" s="331" t="str">
        <v>NAP-HRG</v>
      </c>
      <c r="J1834" s="884">
        <v>45866</v>
      </c>
      <c r="K1834" s="330">
        <v>30</v>
      </c>
      <c r="L1834" s="330">
        <v>30</v>
      </c>
      <c r="M1834" s="330">
        <v>240</v>
      </c>
      <c r="N1834" s="330">
        <v>0</v>
      </c>
      <c r="O1834" s="330">
        <v>0</v>
      </c>
      <c r="P1834" s="330">
        <v>7200</v>
      </c>
      <c r="Q1834" s="330" t="str">
        <v>Confirmed</v>
      </c>
      <c r="R1834" s="330" t="str">
        <v>Signed</v>
      </c>
      <c r="S1834" s="330" t="str">
        <v>NAP</v>
      </c>
      <c r="T1834" s="330" t="str">
        <v>HRG</v>
      </c>
      <c r="U1834" s="330" t="str">
        <v>NAP</v>
      </c>
      <c r="V1834" s="330">
        <v>1</v>
      </c>
      <c r="W1834" s="330">
        <v>115</v>
      </c>
      <c r="X1834" s="330" t="str">
        <v>S25-13</v>
      </c>
      <c r="Y1834" s="330">
        <v>176</v>
      </c>
      <c r="Z1834" s="330">
        <v>130</v>
      </c>
      <c r="AA1834" s="330">
        <v>46</v>
      </c>
      <c r="AB1834" s="16" t="str">
        <v>S25</v>
      </c>
    </row>
    <row r="1835" spans="1:28" x14ac:dyDescent="0.35">
      <c r="A1835" s="331">
        <v>45751</v>
      </c>
      <c r="B1835" s="330" t="str">
        <v>Italgsa-Baobab</v>
      </c>
      <c r="C1835" s="330" t="str">
        <v>Tour Operator</v>
      </c>
      <c r="D1835" s="330" t="str">
        <v/>
      </c>
      <c r="E1835" s="330" t="str">
        <v/>
      </c>
      <c r="F1835" s="330" t="str">
        <v>RT</v>
      </c>
      <c r="G1835" s="330" t="str">
        <v>Outbound</v>
      </c>
      <c r="H1835" s="330" t="str">
        <v>NP8102</v>
      </c>
      <c r="I1835" s="331" t="str">
        <v>NAP-HRG</v>
      </c>
      <c r="J1835" s="884">
        <v>45873</v>
      </c>
      <c r="K1835" s="330">
        <v>50</v>
      </c>
      <c r="L1835" s="330">
        <v>50</v>
      </c>
      <c r="M1835" s="330">
        <v>240</v>
      </c>
      <c r="N1835" s="330">
        <v>0</v>
      </c>
      <c r="O1835" s="330">
        <v>0</v>
      </c>
      <c r="P1835" s="330">
        <v>12000</v>
      </c>
      <c r="Q1835" s="330" t="str">
        <v>Confirmed</v>
      </c>
      <c r="R1835" s="330" t="str">
        <v>Signed</v>
      </c>
      <c r="S1835" s="330" t="str">
        <v>NAP</v>
      </c>
      <c r="T1835" s="330" t="str">
        <v>HRG</v>
      </c>
      <c r="U1835" s="330" t="str">
        <v>NAP</v>
      </c>
      <c r="V1835" s="330">
        <v>1</v>
      </c>
      <c r="W1835" s="330">
        <v>122</v>
      </c>
      <c r="X1835" s="330" t="str">
        <v>S25-13</v>
      </c>
      <c r="Y1835" s="330">
        <v>176</v>
      </c>
      <c r="Z1835" s="330">
        <v>154</v>
      </c>
      <c r="AA1835" s="330">
        <v>22</v>
      </c>
      <c r="AB1835" s="16" t="str">
        <v>S25</v>
      </c>
    </row>
    <row r="1836" spans="1:28" x14ac:dyDescent="0.35">
      <c r="A1836" s="331">
        <v>45751</v>
      </c>
      <c r="B1836" s="330" t="str">
        <v>Italgsa-Baobab</v>
      </c>
      <c r="C1836" s="330" t="str">
        <v>Tour Operator</v>
      </c>
      <c r="D1836" s="330" t="str">
        <v/>
      </c>
      <c r="E1836" s="330" t="str">
        <v/>
      </c>
      <c r="F1836" s="330" t="str">
        <v>RT</v>
      </c>
      <c r="G1836" s="330" t="str">
        <v>Outbound</v>
      </c>
      <c r="H1836" s="330" t="str">
        <v>NP8102</v>
      </c>
      <c r="I1836" s="331" t="str">
        <v>NAP-HRG</v>
      </c>
      <c r="J1836" s="884">
        <v>45880</v>
      </c>
      <c r="K1836" s="330">
        <v>33</v>
      </c>
      <c r="L1836" s="330">
        <v>33</v>
      </c>
      <c r="M1836" s="330">
        <v>240</v>
      </c>
      <c r="N1836" s="330">
        <v>0</v>
      </c>
      <c r="O1836" s="330">
        <v>0</v>
      </c>
      <c r="P1836" s="330">
        <v>7920</v>
      </c>
      <c r="Q1836" s="330" t="str">
        <v>Confirmed</v>
      </c>
      <c r="R1836" s="330" t="str">
        <v>Signed</v>
      </c>
      <c r="S1836" s="330" t="str">
        <v>NAP</v>
      </c>
      <c r="T1836" s="330" t="str">
        <v>HRG</v>
      </c>
      <c r="U1836" s="330" t="str">
        <v>NAP</v>
      </c>
      <c r="V1836" s="330">
        <v>1</v>
      </c>
      <c r="W1836" s="330">
        <v>129</v>
      </c>
      <c r="X1836" s="330" t="str">
        <v>S25-13</v>
      </c>
      <c r="Y1836" s="330">
        <v>176</v>
      </c>
      <c r="Z1836" s="330">
        <v>166</v>
      </c>
      <c r="AA1836" s="330">
        <v>10</v>
      </c>
      <c r="AB1836" s="16" t="str">
        <v>S25</v>
      </c>
    </row>
    <row r="1837" spans="1:28" x14ac:dyDescent="0.35">
      <c r="A1837" s="331">
        <v>45751</v>
      </c>
      <c r="B1837" s="330" t="str">
        <v>Italgsa-Baobab</v>
      </c>
      <c r="C1837" s="330" t="str">
        <v>Tour Operator</v>
      </c>
      <c r="D1837" s="330" t="str">
        <v/>
      </c>
      <c r="E1837" s="330" t="str">
        <v/>
      </c>
      <c r="F1837" s="330" t="str">
        <v>RT</v>
      </c>
      <c r="G1837" s="330" t="str">
        <v>Outbound</v>
      </c>
      <c r="H1837" s="330" t="str">
        <v>NP8102</v>
      </c>
      <c r="I1837" s="331" t="str">
        <v>NAP-HRG</v>
      </c>
      <c r="J1837" s="884">
        <v>45887</v>
      </c>
      <c r="K1837" s="330">
        <v>42</v>
      </c>
      <c r="L1837" s="330">
        <v>42</v>
      </c>
      <c r="M1837" s="330">
        <v>240</v>
      </c>
      <c r="N1837" s="330">
        <v>0</v>
      </c>
      <c r="O1837" s="330">
        <v>0</v>
      </c>
      <c r="P1837" s="330">
        <v>10080</v>
      </c>
      <c r="Q1837" s="330" t="str">
        <v>Confirmed</v>
      </c>
      <c r="R1837" s="330" t="str">
        <v>Signed</v>
      </c>
      <c r="S1837" s="330" t="str">
        <v>NAP</v>
      </c>
      <c r="T1837" s="330" t="str">
        <v>HRG</v>
      </c>
      <c r="U1837" s="330" t="str">
        <v>NAP</v>
      </c>
      <c r="V1837" s="330">
        <v>1</v>
      </c>
      <c r="W1837" s="330">
        <v>136</v>
      </c>
      <c r="X1837" s="330" t="str">
        <v>S25-13</v>
      </c>
      <c r="Y1837" s="330">
        <v>176</v>
      </c>
      <c r="Z1837" s="330">
        <v>151</v>
      </c>
      <c r="AA1837" s="330">
        <v>25</v>
      </c>
      <c r="AB1837" s="16" t="str">
        <v>S25</v>
      </c>
    </row>
    <row r="1838" spans="1:28" x14ac:dyDescent="0.35">
      <c r="A1838" s="331">
        <v>45751</v>
      </c>
      <c r="B1838" s="330" t="str">
        <v>Italgsa-Baobab</v>
      </c>
      <c r="C1838" s="330" t="str">
        <v>Tour Operator</v>
      </c>
      <c r="D1838" s="330" t="str">
        <v/>
      </c>
      <c r="E1838" s="330" t="str">
        <v/>
      </c>
      <c r="F1838" s="330" t="str">
        <v>RT</v>
      </c>
      <c r="G1838" s="330" t="str">
        <v>Outbound</v>
      </c>
      <c r="H1838" s="330" t="str">
        <v>NP8102</v>
      </c>
      <c r="I1838" s="331" t="str">
        <v>NAP-HRG</v>
      </c>
      <c r="J1838" s="884">
        <v>45894</v>
      </c>
      <c r="K1838" s="330">
        <v>60</v>
      </c>
      <c r="L1838" s="330">
        <v>60</v>
      </c>
      <c r="M1838" s="330">
        <v>240</v>
      </c>
      <c r="N1838" s="330">
        <v>0</v>
      </c>
      <c r="O1838" s="330">
        <v>0</v>
      </c>
      <c r="P1838" s="330">
        <v>14400</v>
      </c>
      <c r="Q1838" s="330" t="str">
        <v>Confirmed</v>
      </c>
      <c r="R1838" s="330" t="str">
        <v>Signed</v>
      </c>
      <c r="S1838" s="330" t="str">
        <v>NAP</v>
      </c>
      <c r="T1838" s="330" t="str">
        <v>HRG</v>
      </c>
      <c r="U1838" s="330" t="str">
        <v>NAP</v>
      </c>
      <c r="V1838" s="330">
        <v>1</v>
      </c>
      <c r="W1838" s="330">
        <v>143</v>
      </c>
      <c r="X1838" s="330" t="str">
        <v>S25-13</v>
      </c>
      <c r="Y1838" s="330">
        <v>176</v>
      </c>
      <c r="Z1838" s="330">
        <v>160</v>
      </c>
      <c r="AA1838" s="330">
        <v>16</v>
      </c>
      <c r="AB1838" s="16" t="str">
        <v>S25</v>
      </c>
    </row>
    <row r="1839" spans="1:28" x14ac:dyDescent="0.35">
      <c r="A1839" s="331">
        <v>45751</v>
      </c>
      <c r="B1839" s="330" t="str">
        <v>Italgsa-Baobab</v>
      </c>
      <c r="C1839" s="330" t="str">
        <v>Tour Operator</v>
      </c>
      <c r="D1839" s="330" t="str">
        <v/>
      </c>
      <c r="E1839" s="330" t="str">
        <v/>
      </c>
      <c r="F1839" s="330" t="str">
        <v>RT</v>
      </c>
      <c r="G1839" s="330" t="str">
        <v>Outbound</v>
      </c>
      <c r="H1839" s="330" t="str">
        <v>NP8102</v>
      </c>
      <c r="I1839" s="331" t="str">
        <v>NAP-HRG</v>
      </c>
      <c r="J1839" s="884">
        <v>45901</v>
      </c>
      <c r="K1839" s="330">
        <v>40</v>
      </c>
      <c r="L1839" s="330">
        <v>40</v>
      </c>
      <c r="M1839" s="330">
        <v>240</v>
      </c>
      <c r="N1839" s="330">
        <v>0</v>
      </c>
      <c r="O1839" s="330">
        <v>0</v>
      </c>
      <c r="P1839" s="330">
        <v>9600</v>
      </c>
      <c r="Q1839" s="330" t="str">
        <v>Confirmed</v>
      </c>
      <c r="R1839" s="330" t="str">
        <v>Signed</v>
      </c>
      <c r="S1839" s="330" t="str">
        <v>NAP</v>
      </c>
      <c r="T1839" s="330" t="str">
        <v>HRG</v>
      </c>
      <c r="U1839" s="330" t="str">
        <v>NAP</v>
      </c>
      <c r="V1839" s="330">
        <v>1</v>
      </c>
      <c r="W1839" s="330">
        <v>150</v>
      </c>
      <c r="X1839" s="330" t="str">
        <v>S25-13</v>
      </c>
      <c r="Y1839" s="330">
        <v>176</v>
      </c>
      <c r="Z1839" s="330">
        <v>140</v>
      </c>
      <c r="AA1839" s="330">
        <v>36</v>
      </c>
      <c r="AB1839" s="16" t="str">
        <v>S25</v>
      </c>
    </row>
    <row r="1840" spans="1:28" x14ac:dyDescent="0.35">
      <c r="A1840" s="331">
        <v>45751</v>
      </c>
      <c r="B1840" s="330" t="str">
        <v>Italgsa-Baobab</v>
      </c>
      <c r="C1840" s="330" t="str">
        <v>Tour Operator</v>
      </c>
      <c r="D1840" s="330" t="str">
        <v/>
      </c>
      <c r="E1840" s="330" t="str">
        <v/>
      </c>
      <c r="F1840" s="330" t="str">
        <v>RT</v>
      </c>
      <c r="G1840" s="330" t="str">
        <v>Inbound</v>
      </c>
      <c r="H1840" s="330" t="str">
        <v>NP8101</v>
      </c>
      <c r="I1840" s="331" t="str">
        <v>HRG-NAP</v>
      </c>
      <c r="J1840" s="884">
        <v>45866</v>
      </c>
      <c r="K1840" s="330">
        <v>30</v>
      </c>
      <c r="L1840" s="330">
        <v>30</v>
      </c>
      <c r="M1840" s="330">
        <v>240</v>
      </c>
      <c r="N1840" s="330">
        <v>0</v>
      </c>
      <c r="O1840" s="330">
        <v>0</v>
      </c>
      <c r="P1840" s="330">
        <v>7200</v>
      </c>
      <c r="Q1840" s="330" t="str">
        <v>Confirmed</v>
      </c>
      <c r="R1840" s="330" t="str">
        <v>Signed</v>
      </c>
      <c r="S1840" s="330" t="str">
        <v>HRG</v>
      </c>
      <c r="T1840" s="330" t="str">
        <v>NAP</v>
      </c>
      <c r="U1840" s="330" t="str">
        <v>NAP</v>
      </c>
      <c r="V1840" s="330">
        <v>1</v>
      </c>
      <c r="W1840" s="330">
        <v>115</v>
      </c>
      <c r="X1840" s="330" t="str">
        <v>S25-13</v>
      </c>
      <c r="Y1840" s="330">
        <v>176</v>
      </c>
      <c r="Z1840" s="330">
        <v>130</v>
      </c>
      <c r="AA1840" s="330">
        <v>46</v>
      </c>
      <c r="AB1840" s="16" t="str">
        <v>S25</v>
      </c>
    </row>
    <row r="1841" spans="1:28" x14ac:dyDescent="0.35">
      <c r="A1841" s="331">
        <v>45751</v>
      </c>
      <c r="B1841" s="330" t="str">
        <v>Italgsa-Baobab</v>
      </c>
      <c r="C1841" s="330" t="str">
        <v>Tour Operator</v>
      </c>
      <c r="D1841" s="330" t="str">
        <v/>
      </c>
      <c r="E1841" s="330" t="str">
        <v/>
      </c>
      <c r="F1841" s="330" t="str">
        <v>RT</v>
      </c>
      <c r="G1841" s="330" t="str">
        <v>Inbound</v>
      </c>
      <c r="H1841" s="330" t="str">
        <v>NP8101</v>
      </c>
      <c r="I1841" s="331" t="str">
        <v>HRG-NAP</v>
      </c>
      <c r="J1841" s="884">
        <v>45873</v>
      </c>
      <c r="K1841" s="330">
        <v>30</v>
      </c>
      <c r="L1841" s="330">
        <v>30</v>
      </c>
      <c r="M1841" s="330">
        <v>240</v>
      </c>
      <c r="N1841" s="330">
        <v>0</v>
      </c>
      <c r="O1841" s="330">
        <v>0</v>
      </c>
      <c r="P1841" s="330">
        <v>7200</v>
      </c>
      <c r="Q1841" s="330" t="str">
        <v>Confirmed</v>
      </c>
      <c r="R1841" s="330" t="str">
        <v>Signed</v>
      </c>
      <c r="S1841" s="330" t="str">
        <v>HRG</v>
      </c>
      <c r="T1841" s="330" t="str">
        <v>NAP</v>
      </c>
      <c r="U1841" s="330" t="str">
        <v>NAP</v>
      </c>
      <c r="V1841" s="330">
        <v>1</v>
      </c>
      <c r="W1841" s="330">
        <v>122</v>
      </c>
      <c r="X1841" s="330" t="str">
        <v>S25-13</v>
      </c>
      <c r="Y1841" s="330">
        <v>176</v>
      </c>
      <c r="Z1841" s="330">
        <v>130</v>
      </c>
      <c r="AA1841" s="330">
        <v>46</v>
      </c>
      <c r="AB1841" s="16" t="str">
        <v>S25</v>
      </c>
    </row>
    <row r="1842" spans="1:28" x14ac:dyDescent="0.35">
      <c r="A1842" s="331">
        <v>45751</v>
      </c>
      <c r="B1842" s="330" t="str">
        <v>Italgsa-Baobab</v>
      </c>
      <c r="C1842" s="330" t="str">
        <v>Tour Operator</v>
      </c>
      <c r="D1842" s="330" t="str">
        <v/>
      </c>
      <c r="E1842" s="330" t="str">
        <v/>
      </c>
      <c r="F1842" s="330" t="str">
        <v>RT</v>
      </c>
      <c r="G1842" s="330" t="str">
        <v>Inbound</v>
      </c>
      <c r="H1842" s="330" t="str">
        <v>NP8101</v>
      </c>
      <c r="I1842" s="331" t="str">
        <v>HRG-NAP</v>
      </c>
      <c r="J1842" s="884">
        <v>45880</v>
      </c>
      <c r="K1842" s="330">
        <v>50</v>
      </c>
      <c r="L1842" s="330">
        <v>50</v>
      </c>
      <c r="M1842" s="330">
        <v>240</v>
      </c>
      <c r="N1842" s="330">
        <v>0</v>
      </c>
      <c r="O1842" s="330">
        <v>0</v>
      </c>
      <c r="P1842" s="330">
        <v>12000</v>
      </c>
      <c r="Q1842" s="330" t="str">
        <v>Confirmed</v>
      </c>
      <c r="R1842" s="330" t="str">
        <v>Signed</v>
      </c>
      <c r="S1842" s="330" t="str">
        <v>HRG</v>
      </c>
      <c r="T1842" s="330" t="str">
        <v>NAP</v>
      </c>
      <c r="U1842" s="330" t="str">
        <v>NAP</v>
      </c>
      <c r="V1842" s="330">
        <v>1</v>
      </c>
      <c r="W1842" s="330">
        <v>129</v>
      </c>
      <c r="X1842" s="330" t="str">
        <v>S25-13</v>
      </c>
      <c r="Y1842" s="330">
        <v>176</v>
      </c>
      <c r="Z1842" s="330">
        <v>150</v>
      </c>
      <c r="AA1842" s="330">
        <v>26</v>
      </c>
      <c r="AB1842" s="16" t="str">
        <v>S25</v>
      </c>
    </row>
    <row r="1843" spans="1:28" x14ac:dyDescent="0.35">
      <c r="A1843" s="331">
        <v>45751</v>
      </c>
      <c r="B1843" s="330" t="str">
        <v>Italgsa-Baobab</v>
      </c>
      <c r="C1843" s="330" t="str">
        <v>Tour Operator</v>
      </c>
      <c r="D1843" s="330" t="str">
        <v/>
      </c>
      <c r="E1843" s="330" t="str">
        <v/>
      </c>
      <c r="F1843" s="330" t="str">
        <v>RT</v>
      </c>
      <c r="G1843" s="330" t="str">
        <v>Inbound</v>
      </c>
      <c r="H1843" s="330" t="str">
        <v>NP8101</v>
      </c>
      <c r="I1843" s="331" t="str">
        <v>HRG-NAP</v>
      </c>
      <c r="J1843" s="884">
        <v>45887</v>
      </c>
      <c r="K1843" s="330">
        <v>33</v>
      </c>
      <c r="L1843" s="330">
        <v>33</v>
      </c>
      <c r="M1843" s="330">
        <v>240</v>
      </c>
      <c r="N1843" s="330">
        <v>0</v>
      </c>
      <c r="O1843" s="330">
        <v>0</v>
      </c>
      <c r="P1843" s="330">
        <v>7920</v>
      </c>
      <c r="Q1843" s="330" t="str">
        <v>Confirmed</v>
      </c>
      <c r="R1843" s="330" t="str">
        <v>Signed</v>
      </c>
      <c r="S1843" s="330" t="str">
        <v>HRG</v>
      </c>
      <c r="T1843" s="330" t="str">
        <v>NAP</v>
      </c>
      <c r="U1843" s="330" t="str">
        <v>NAP</v>
      </c>
      <c r="V1843" s="330">
        <v>1</v>
      </c>
      <c r="W1843" s="330">
        <v>136</v>
      </c>
      <c r="X1843" s="330" t="str">
        <v>S25-13</v>
      </c>
      <c r="Y1843" s="330">
        <v>176</v>
      </c>
      <c r="Z1843" s="330">
        <v>150</v>
      </c>
      <c r="AA1843" s="330">
        <v>26</v>
      </c>
      <c r="AB1843" s="16" t="str">
        <v>S25</v>
      </c>
    </row>
    <row r="1844" spans="1:28" x14ac:dyDescent="0.35">
      <c r="A1844" s="331">
        <v>45751</v>
      </c>
      <c r="B1844" s="330" t="str">
        <v>Italgsa-Baobab</v>
      </c>
      <c r="C1844" s="330" t="str">
        <v>Tour Operator</v>
      </c>
      <c r="D1844" s="330" t="str">
        <v/>
      </c>
      <c r="E1844" s="330" t="str">
        <v/>
      </c>
      <c r="F1844" s="330" t="str">
        <v>RT</v>
      </c>
      <c r="G1844" s="330" t="str">
        <v>Inbound</v>
      </c>
      <c r="H1844" s="330" t="str">
        <v>NP8101</v>
      </c>
      <c r="I1844" s="331" t="str">
        <v>HRG-NAP</v>
      </c>
      <c r="J1844" s="884">
        <v>45894</v>
      </c>
      <c r="K1844" s="330">
        <v>42</v>
      </c>
      <c r="L1844" s="330">
        <v>42</v>
      </c>
      <c r="M1844" s="330">
        <v>240</v>
      </c>
      <c r="N1844" s="330">
        <v>0</v>
      </c>
      <c r="O1844" s="330">
        <v>0</v>
      </c>
      <c r="P1844" s="330">
        <v>10080</v>
      </c>
      <c r="Q1844" s="330" t="str">
        <v>Confirmed</v>
      </c>
      <c r="R1844" s="330" t="str">
        <v>Signed</v>
      </c>
      <c r="S1844" s="330" t="str">
        <v>HRG</v>
      </c>
      <c r="T1844" s="330" t="str">
        <v>NAP</v>
      </c>
      <c r="U1844" s="330" t="str">
        <v>NAP</v>
      </c>
      <c r="V1844" s="330">
        <v>1</v>
      </c>
      <c r="W1844" s="330">
        <v>143</v>
      </c>
      <c r="X1844" s="330" t="str">
        <v>S25-13</v>
      </c>
      <c r="Y1844" s="330">
        <v>176</v>
      </c>
      <c r="Z1844" s="330">
        <v>166</v>
      </c>
      <c r="AA1844" s="330">
        <v>10</v>
      </c>
      <c r="AB1844" s="16" t="str">
        <v>S25</v>
      </c>
    </row>
    <row r="1845" spans="1:28" x14ac:dyDescent="0.35">
      <c r="A1845" s="331">
        <v>45751</v>
      </c>
      <c r="B1845" s="330" t="str">
        <v>Italgsa-Baobab</v>
      </c>
      <c r="C1845" s="330" t="str">
        <v>Tour Operator</v>
      </c>
      <c r="D1845" s="330" t="str">
        <v/>
      </c>
      <c r="E1845" s="330" t="str">
        <v/>
      </c>
      <c r="F1845" s="330" t="str">
        <v>RT</v>
      </c>
      <c r="G1845" s="330" t="str">
        <v>Inbound</v>
      </c>
      <c r="H1845" s="330" t="str">
        <v>NP8101</v>
      </c>
      <c r="I1845" s="331" t="str">
        <v>HRG-NAP</v>
      </c>
      <c r="J1845" s="884">
        <v>45901</v>
      </c>
      <c r="K1845" s="330">
        <v>60</v>
      </c>
      <c r="L1845" s="330">
        <v>60</v>
      </c>
      <c r="M1845" s="330">
        <v>240</v>
      </c>
      <c r="N1845" s="330">
        <v>0</v>
      </c>
      <c r="O1845" s="330">
        <v>0</v>
      </c>
      <c r="P1845" s="330">
        <v>14400</v>
      </c>
      <c r="Q1845" s="330" t="str">
        <v>Confirmed</v>
      </c>
      <c r="R1845" s="330" t="str">
        <v>Signed</v>
      </c>
      <c r="S1845" s="330" t="str">
        <v>HRG</v>
      </c>
      <c r="T1845" s="330" t="str">
        <v>NAP</v>
      </c>
      <c r="U1845" s="330" t="str">
        <v>NAP</v>
      </c>
      <c r="V1845" s="330">
        <v>1</v>
      </c>
      <c r="W1845" s="330">
        <v>150</v>
      </c>
      <c r="X1845" s="330" t="str">
        <v>S25-13</v>
      </c>
      <c r="Y1845" s="330">
        <v>176</v>
      </c>
      <c r="Z1845" s="330">
        <v>160</v>
      </c>
      <c r="AA1845" s="330">
        <v>16</v>
      </c>
      <c r="AB1845" s="16" t="str">
        <v>S25</v>
      </c>
    </row>
    <row r="1846" spans="1:28" x14ac:dyDescent="0.35">
      <c r="A1846" s="331">
        <v>45751</v>
      </c>
      <c r="B1846" s="330" t="str">
        <v>Italgsa-Baobab</v>
      </c>
      <c r="C1846" s="330" t="str">
        <v>Tour Operator</v>
      </c>
      <c r="D1846" s="330" t="str">
        <v/>
      </c>
      <c r="E1846" s="330" t="str">
        <v/>
      </c>
      <c r="F1846" s="330" t="str">
        <v>RT</v>
      </c>
      <c r="G1846" s="330" t="str">
        <v>Inbound</v>
      </c>
      <c r="H1846" s="330" t="str">
        <v>NP8101</v>
      </c>
      <c r="I1846" s="331" t="str">
        <v>HRG-NAP</v>
      </c>
      <c r="J1846" s="884">
        <v>45908</v>
      </c>
      <c r="K1846" s="330">
        <v>40</v>
      </c>
      <c r="L1846" s="330">
        <v>40</v>
      </c>
      <c r="M1846" s="330">
        <v>240</v>
      </c>
      <c r="N1846" s="330">
        <v>0</v>
      </c>
      <c r="O1846" s="330">
        <v>0</v>
      </c>
      <c r="P1846" s="330">
        <v>9600</v>
      </c>
      <c r="Q1846" s="330" t="str">
        <v>Confirmed</v>
      </c>
      <c r="R1846" s="330" t="str">
        <v>Signed</v>
      </c>
      <c r="S1846" s="330" t="str">
        <v>HRG</v>
      </c>
      <c r="T1846" s="330" t="str">
        <v>NAP</v>
      </c>
      <c r="U1846" s="330" t="str">
        <v>NAP</v>
      </c>
      <c r="V1846" s="330">
        <v>1</v>
      </c>
      <c r="W1846" s="330">
        <v>157</v>
      </c>
      <c r="X1846" s="330" t="str">
        <v>S25-13</v>
      </c>
      <c r="Y1846" s="330">
        <v>176</v>
      </c>
      <c r="Z1846" s="330">
        <v>140</v>
      </c>
      <c r="AA1846" s="330">
        <v>36</v>
      </c>
      <c r="AB1846" s="16" t="str">
        <v>S25</v>
      </c>
    </row>
    <row r="1847" spans="1:28" x14ac:dyDescent="0.35">
      <c r="A1847" s="331">
        <v>45751</v>
      </c>
      <c r="B1847" s="330" t="str">
        <v>Italgsa-Baobab</v>
      </c>
      <c r="C1847" s="330" t="str">
        <v>Tour Operator</v>
      </c>
      <c r="D1847" s="330" t="str">
        <v/>
      </c>
      <c r="E1847" s="330" t="str">
        <v/>
      </c>
      <c r="F1847" s="330" t="str">
        <v>RT</v>
      </c>
      <c r="G1847" s="330" t="str">
        <v>Outbound</v>
      </c>
      <c r="H1847" s="330" t="str">
        <v>SE2894</v>
      </c>
      <c r="I1847" s="331" t="str">
        <v>PSA-SSH</v>
      </c>
      <c r="J1847" s="884">
        <v>45874</v>
      </c>
      <c r="K1847" s="330">
        <v>110</v>
      </c>
      <c r="L1847" s="330">
        <v>110</v>
      </c>
      <c r="M1847" s="330" t="str">
        <v/>
      </c>
      <c r="N1847" s="330" t="str">
        <v/>
      </c>
      <c r="O1847" s="330" t="str">
        <v/>
      </c>
      <c r="P1847" s="330">
        <v>0</v>
      </c>
      <c r="Q1847" s="330" t="str">
        <v>Confirmed</v>
      </c>
      <c r="R1847" s="330" t="str">
        <v>On Review</v>
      </c>
      <c r="S1847" s="330" t="str">
        <v>PSA</v>
      </c>
      <c r="T1847" s="330" t="str">
        <v>SSH</v>
      </c>
      <c r="U1847" s="330" t="str">
        <v>PSA</v>
      </c>
      <c r="V1847" s="330">
        <v>2</v>
      </c>
      <c r="W1847" s="330">
        <v>123</v>
      </c>
      <c r="X1847" s="330" t="str">
        <v>S25-18</v>
      </c>
      <c r="Y1847" s="330">
        <v>175</v>
      </c>
      <c r="Z1847" s="330">
        <v>110</v>
      </c>
      <c r="AA1847" s="330">
        <v>65</v>
      </c>
      <c r="AB1847" s="16" t="str">
        <v>S25</v>
      </c>
    </row>
    <row r="1848" spans="1:28" x14ac:dyDescent="0.35">
      <c r="A1848" s="331">
        <v>45751</v>
      </c>
      <c r="B1848" s="330" t="str">
        <v>Italgsa-Baobab</v>
      </c>
      <c r="C1848" s="330" t="str">
        <v>Tour Operator</v>
      </c>
      <c r="D1848" s="330" t="str">
        <v/>
      </c>
      <c r="E1848" s="330" t="str">
        <v/>
      </c>
      <c r="F1848" s="330" t="str">
        <v>RT</v>
      </c>
      <c r="G1848" s="330" t="str">
        <v>Outbound</v>
      </c>
      <c r="H1848" s="330" t="str">
        <v>SE2894</v>
      </c>
      <c r="I1848" s="331" t="str">
        <v>PSA-SSH</v>
      </c>
      <c r="J1848" s="884">
        <v>45881</v>
      </c>
      <c r="K1848" s="330">
        <v>110</v>
      </c>
      <c r="L1848" s="330">
        <v>110</v>
      </c>
      <c r="M1848" s="330" t="str">
        <v/>
      </c>
      <c r="N1848" s="330" t="str">
        <v/>
      </c>
      <c r="O1848" s="330" t="str">
        <v/>
      </c>
      <c r="P1848" s="330">
        <v>0</v>
      </c>
      <c r="Q1848" s="330" t="str">
        <v>Confirmed</v>
      </c>
      <c r="R1848" s="330" t="str">
        <v>On Review</v>
      </c>
      <c r="S1848" s="330" t="str">
        <v>PSA</v>
      </c>
      <c r="T1848" s="330" t="str">
        <v>SSH</v>
      </c>
      <c r="U1848" s="330" t="str">
        <v>PSA</v>
      </c>
      <c r="V1848" s="330">
        <v>2</v>
      </c>
      <c r="W1848" s="330">
        <v>130</v>
      </c>
      <c r="X1848" s="330" t="str">
        <v>S25-18</v>
      </c>
      <c r="Y1848" s="330">
        <v>175</v>
      </c>
      <c r="Z1848" s="330">
        <v>110</v>
      </c>
      <c r="AA1848" s="330">
        <v>65</v>
      </c>
      <c r="AB1848" s="16" t="str">
        <v>S25</v>
      </c>
    </row>
    <row r="1849" spans="1:28" x14ac:dyDescent="0.35">
      <c r="A1849" s="331">
        <v>45751</v>
      </c>
      <c r="B1849" s="330" t="str">
        <v>Italgsa-Baobab</v>
      </c>
      <c r="C1849" s="330" t="str">
        <v>Tour Operator</v>
      </c>
      <c r="D1849" s="330" t="str">
        <v/>
      </c>
      <c r="E1849" s="330" t="str">
        <v/>
      </c>
      <c r="F1849" s="330" t="str">
        <v>RT</v>
      </c>
      <c r="G1849" s="330" t="str">
        <v>Outbound</v>
      </c>
      <c r="H1849" s="330" t="str">
        <v>SE2894</v>
      </c>
      <c r="I1849" s="331" t="str">
        <v>PSA-SSH</v>
      </c>
      <c r="J1849" s="884">
        <v>45888</v>
      </c>
      <c r="K1849" s="330">
        <v>110</v>
      </c>
      <c r="L1849" s="330">
        <v>110</v>
      </c>
      <c r="M1849" s="330" t="str">
        <v/>
      </c>
      <c r="N1849" s="330" t="str">
        <v/>
      </c>
      <c r="O1849" s="330" t="str">
        <v/>
      </c>
      <c r="P1849" s="330">
        <v>0</v>
      </c>
      <c r="Q1849" s="330" t="str">
        <v>Confirmed</v>
      </c>
      <c r="R1849" s="330" t="str">
        <v>On Review</v>
      </c>
      <c r="S1849" s="330" t="str">
        <v>PSA</v>
      </c>
      <c r="T1849" s="330" t="str">
        <v>SSH</v>
      </c>
      <c r="U1849" s="330" t="str">
        <v>PSA</v>
      </c>
      <c r="V1849" s="330">
        <v>2</v>
      </c>
      <c r="W1849" s="330">
        <v>137</v>
      </c>
      <c r="X1849" s="330" t="str">
        <v>S25-18</v>
      </c>
      <c r="Y1849" s="330">
        <v>175</v>
      </c>
      <c r="Z1849" s="330">
        <v>110</v>
      </c>
      <c r="AA1849" s="330">
        <v>65</v>
      </c>
      <c r="AB1849" s="16" t="str">
        <v>S25</v>
      </c>
    </row>
    <row r="1850" spans="1:28" x14ac:dyDescent="0.35">
      <c r="A1850" s="331">
        <v>45751</v>
      </c>
      <c r="B1850" s="330" t="str">
        <v>Italgsa-Baobab</v>
      </c>
      <c r="C1850" s="330" t="str">
        <v>Tour Operator</v>
      </c>
      <c r="D1850" s="330" t="str">
        <v/>
      </c>
      <c r="E1850" s="330" t="str">
        <v/>
      </c>
      <c r="F1850" s="330" t="str">
        <v>RT</v>
      </c>
      <c r="G1850" s="330" t="str">
        <v>Outbound</v>
      </c>
      <c r="H1850" s="330" t="str">
        <v>SE2894</v>
      </c>
      <c r="I1850" s="331" t="str">
        <v>PSA-SSH</v>
      </c>
      <c r="J1850" s="884">
        <v>45895</v>
      </c>
      <c r="K1850" s="330">
        <v>110</v>
      </c>
      <c r="L1850" s="330">
        <v>110</v>
      </c>
      <c r="M1850" s="330" t="str">
        <v/>
      </c>
      <c r="N1850" s="330" t="str">
        <v/>
      </c>
      <c r="O1850" s="330" t="str">
        <v/>
      </c>
      <c r="P1850" s="330">
        <v>0</v>
      </c>
      <c r="Q1850" s="330" t="str">
        <v>Confirmed</v>
      </c>
      <c r="R1850" s="330" t="str">
        <v>On Review</v>
      </c>
      <c r="S1850" s="330" t="str">
        <v>PSA</v>
      </c>
      <c r="T1850" s="330" t="str">
        <v>SSH</v>
      </c>
      <c r="U1850" s="330" t="str">
        <v>PSA</v>
      </c>
      <c r="V1850" s="330">
        <v>2</v>
      </c>
      <c r="W1850" s="330">
        <v>144</v>
      </c>
      <c r="X1850" s="330" t="str">
        <v>S25-18</v>
      </c>
      <c r="Y1850" s="330">
        <v>175</v>
      </c>
      <c r="Z1850" s="330">
        <v>110</v>
      </c>
      <c r="AA1850" s="330">
        <v>65</v>
      </c>
      <c r="AB1850" s="16" t="str">
        <v>S25</v>
      </c>
    </row>
    <row r="1851" spans="1:28" x14ac:dyDescent="0.35">
      <c r="A1851" s="331">
        <v>45751</v>
      </c>
      <c r="B1851" s="330" t="str">
        <v>Italgsa-Baobab</v>
      </c>
      <c r="C1851" s="330" t="str">
        <v>Tour Operator</v>
      </c>
      <c r="D1851" s="330" t="str">
        <v/>
      </c>
      <c r="E1851" s="330" t="str">
        <v/>
      </c>
      <c r="F1851" s="330" t="str">
        <v>RT</v>
      </c>
      <c r="G1851" s="330" t="str">
        <v>Inbound</v>
      </c>
      <c r="H1851" s="330" t="str">
        <v>SE2893</v>
      </c>
      <c r="I1851" s="331" t="str">
        <v>SSH-PSA</v>
      </c>
      <c r="J1851" s="884">
        <v>45881</v>
      </c>
      <c r="K1851" s="330">
        <v>110</v>
      </c>
      <c r="L1851" s="330">
        <v>110</v>
      </c>
      <c r="M1851" s="330" t="str">
        <v/>
      </c>
      <c r="N1851" s="330" t="str">
        <v/>
      </c>
      <c r="O1851" s="330" t="str">
        <v/>
      </c>
      <c r="P1851" s="330">
        <v>0</v>
      </c>
      <c r="Q1851" s="330" t="str">
        <v>Confirmed</v>
      </c>
      <c r="R1851" s="330" t="str">
        <v>On Review</v>
      </c>
      <c r="S1851" s="330" t="str">
        <v>SSH</v>
      </c>
      <c r="T1851" s="330" t="str">
        <v>PSA</v>
      </c>
      <c r="U1851" s="330" t="str">
        <v>PSA</v>
      </c>
      <c r="V1851" s="330">
        <v>2</v>
      </c>
      <c r="W1851" s="330">
        <v>130</v>
      </c>
      <c r="X1851" s="330" t="str">
        <v>S25-18</v>
      </c>
      <c r="Y1851" s="330">
        <v>175</v>
      </c>
      <c r="Z1851" s="330">
        <v>110</v>
      </c>
      <c r="AA1851" s="330">
        <v>65</v>
      </c>
      <c r="AB1851" s="16" t="str">
        <v>S25</v>
      </c>
    </row>
    <row r="1852" spans="1:28" x14ac:dyDescent="0.35">
      <c r="A1852" s="331">
        <v>45751</v>
      </c>
      <c r="B1852" s="330" t="str">
        <v>Italgsa-Baobab</v>
      </c>
      <c r="C1852" s="330" t="str">
        <v>Tour Operator</v>
      </c>
      <c r="D1852" s="330" t="str">
        <v/>
      </c>
      <c r="E1852" s="330" t="str">
        <v/>
      </c>
      <c r="F1852" s="330" t="str">
        <v>RT</v>
      </c>
      <c r="G1852" s="330" t="str">
        <v>Inbound</v>
      </c>
      <c r="H1852" s="330" t="str">
        <v>SE2893</v>
      </c>
      <c r="I1852" s="331" t="str">
        <v>SSH-PSA</v>
      </c>
      <c r="J1852" s="884">
        <v>45888</v>
      </c>
      <c r="K1852" s="330">
        <v>110</v>
      </c>
      <c r="L1852" s="330">
        <v>110</v>
      </c>
      <c r="M1852" s="330" t="str">
        <v/>
      </c>
      <c r="N1852" s="330" t="str">
        <v/>
      </c>
      <c r="O1852" s="330" t="str">
        <v/>
      </c>
      <c r="P1852" s="330">
        <v>0</v>
      </c>
      <c r="Q1852" s="330" t="str">
        <v>Confirmed</v>
      </c>
      <c r="R1852" s="330" t="str">
        <v>On Review</v>
      </c>
      <c r="S1852" s="330" t="str">
        <v>SSH</v>
      </c>
      <c r="T1852" s="330" t="str">
        <v>PSA</v>
      </c>
      <c r="U1852" s="330" t="str">
        <v>PSA</v>
      </c>
      <c r="V1852" s="330">
        <v>2</v>
      </c>
      <c r="W1852" s="330">
        <v>137</v>
      </c>
      <c r="X1852" s="330" t="str">
        <v>S25-18</v>
      </c>
      <c r="Y1852" s="330">
        <v>175</v>
      </c>
      <c r="Z1852" s="330">
        <v>110</v>
      </c>
      <c r="AA1852" s="330">
        <v>65</v>
      </c>
      <c r="AB1852" s="16" t="str">
        <v>S25</v>
      </c>
    </row>
    <row r="1853" spans="1:28" x14ac:dyDescent="0.35">
      <c r="A1853" s="331">
        <v>45751</v>
      </c>
      <c r="B1853" s="330" t="str">
        <v>Italgsa-Baobab</v>
      </c>
      <c r="C1853" s="330" t="str">
        <v>Tour Operator</v>
      </c>
      <c r="D1853" s="330" t="str">
        <v/>
      </c>
      <c r="E1853" s="330" t="str">
        <v/>
      </c>
      <c r="F1853" s="330" t="str">
        <v>RT</v>
      </c>
      <c r="G1853" s="330" t="str">
        <v>Inbound</v>
      </c>
      <c r="H1853" s="330" t="str">
        <v>SE2893</v>
      </c>
      <c r="I1853" s="331" t="str">
        <v>SSH-PSA</v>
      </c>
      <c r="J1853" s="884">
        <v>45895</v>
      </c>
      <c r="K1853" s="330">
        <v>110</v>
      </c>
      <c r="L1853" s="330">
        <v>110</v>
      </c>
      <c r="M1853" s="330" t="str">
        <v/>
      </c>
      <c r="N1853" s="330" t="str">
        <v/>
      </c>
      <c r="O1853" s="330" t="str">
        <v/>
      </c>
      <c r="P1853" s="330">
        <v>0</v>
      </c>
      <c r="Q1853" s="330" t="str">
        <v>Confirmed</v>
      </c>
      <c r="R1853" s="330" t="str">
        <v>On Review</v>
      </c>
      <c r="S1853" s="330" t="str">
        <v>SSH</v>
      </c>
      <c r="T1853" s="330" t="str">
        <v>PSA</v>
      </c>
      <c r="U1853" s="330" t="str">
        <v>PSA</v>
      </c>
      <c r="V1853" s="330">
        <v>2</v>
      </c>
      <c r="W1853" s="330">
        <v>144</v>
      </c>
      <c r="X1853" s="330" t="str">
        <v>S25-18</v>
      </c>
      <c r="Y1853" s="330">
        <v>175</v>
      </c>
      <c r="Z1853" s="330">
        <v>110</v>
      </c>
      <c r="AA1853" s="330">
        <v>65</v>
      </c>
      <c r="AB1853" s="16" t="str">
        <v>S25</v>
      </c>
    </row>
    <row r="1854" spans="1:28" x14ac:dyDescent="0.35">
      <c r="A1854" s="331">
        <v>45751</v>
      </c>
      <c r="B1854" s="330" t="str">
        <v>Italgsa-Baobab</v>
      </c>
      <c r="C1854" s="330" t="str">
        <v>Tour Operator</v>
      </c>
      <c r="D1854" s="330" t="str">
        <v/>
      </c>
      <c r="E1854" s="330" t="str">
        <v/>
      </c>
      <c r="F1854" s="330" t="str">
        <v>RT</v>
      </c>
      <c r="G1854" s="330" t="str">
        <v>Inbound</v>
      </c>
      <c r="H1854" s="330" t="str">
        <v>SE2893</v>
      </c>
      <c r="I1854" s="331" t="str">
        <v>SSH-PSA</v>
      </c>
      <c r="J1854" s="884">
        <v>45902</v>
      </c>
      <c r="K1854" s="330">
        <v>110</v>
      </c>
      <c r="L1854" s="330">
        <v>110</v>
      </c>
      <c r="M1854" s="330" t="str">
        <v/>
      </c>
      <c r="N1854" s="330" t="str">
        <v/>
      </c>
      <c r="O1854" s="330" t="str">
        <v/>
      </c>
      <c r="P1854" s="330">
        <v>0</v>
      </c>
      <c r="Q1854" s="330" t="str">
        <v>Confirmed</v>
      </c>
      <c r="R1854" s="330" t="str">
        <v>On Review</v>
      </c>
      <c r="S1854" s="330" t="str">
        <v>SSH</v>
      </c>
      <c r="T1854" s="330" t="str">
        <v>PSA</v>
      </c>
      <c r="U1854" s="330" t="str">
        <v>PSA</v>
      </c>
      <c r="V1854" s="330">
        <v>2</v>
      </c>
      <c r="W1854" s="330">
        <v>151</v>
      </c>
      <c r="X1854" s="330" t="str">
        <v>S25-18</v>
      </c>
      <c r="Y1854" s="330">
        <v>175</v>
      </c>
      <c r="Z1854" s="330">
        <v>110</v>
      </c>
      <c r="AA1854" s="330">
        <v>65</v>
      </c>
      <c r="AB1854" s="16" t="str">
        <v>S25</v>
      </c>
    </row>
    <row r="1855" spans="1:28" x14ac:dyDescent="0.35">
      <c r="A1855" s="331">
        <v>45751</v>
      </c>
      <c r="B1855" s="330" t="str">
        <v>Italgsa-Baobab</v>
      </c>
      <c r="C1855" s="330" t="str">
        <v>Tour Operator</v>
      </c>
      <c r="D1855" s="330" t="str">
        <v/>
      </c>
      <c r="E1855" s="330" t="str">
        <v/>
      </c>
      <c r="F1855" s="330" t="str">
        <v>RT</v>
      </c>
      <c r="G1855" s="330" t="str">
        <v>Outbound</v>
      </c>
      <c r="H1855" s="330" t="str">
        <v>4S6004</v>
      </c>
      <c r="I1855" s="331" t="str">
        <v>BRI-SSH</v>
      </c>
      <c r="J1855" s="884">
        <v>45955</v>
      </c>
      <c r="K1855" s="330">
        <v>21</v>
      </c>
      <c r="L1855" s="330">
        <v>21</v>
      </c>
      <c r="M1855" s="330" t="str">
        <v/>
      </c>
      <c r="N1855" s="330" t="str">
        <v/>
      </c>
      <c r="O1855" s="330" t="str">
        <v/>
      </c>
      <c r="P1855" s="330">
        <v>0</v>
      </c>
      <c r="Q1855" s="330" t="str">
        <v>Confirmed</v>
      </c>
      <c r="R1855" s="330" t="str">
        <v>On Review</v>
      </c>
      <c r="S1855" s="330" t="str">
        <v>BRI</v>
      </c>
      <c r="T1855" s="330" t="str">
        <v>SSH</v>
      </c>
      <c r="U1855" s="330" t="str">
        <v>BRI</v>
      </c>
      <c r="V1855" s="330">
        <v>6</v>
      </c>
      <c r="W1855" s="330">
        <v>204</v>
      </c>
      <c r="X1855" s="330" t="str">
        <v>S25-01</v>
      </c>
      <c r="Y1855" s="330">
        <v>186</v>
      </c>
      <c r="Z1855" s="330">
        <v>198</v>
      </c>
      <c r="AA1855" s="330">
        <v>-12</v>
      </c>
      <c r="AB1855" s="16" t="str">
        <v>S25</v>
      </c>
    </row>
    <row r="1856" spans="1:28" x14ac:dyDescent="0.35">
      <c r="A1856" s="331">
        <v>45751</v>
      </c>
      <c r="B1856" s="330" t="str">
        <v>Italgsa-Baobab</v>
      </c>
      <c r="C1856" s="330" t="str">
        <v>Tour Operator</v>
      </c>
      <c r="D1856" s="330" t="str">
        <v/>
      </c>
      <c r="E1856" s="330" t="str">
        <v/>
      </c>
      <c r="F1856" s="330" t="str">
        <v>RT</v>
      </c>
      <c r="G1856" s="330" t="str">
        <v>Outbound</v>
      </c>
      <c r="H1856" s="330" t="str">
        <v>4S6004</v>
      </c>
      <c r="I1856" s="331" t="str">
        <v>BRI-SSH</v>
      </c>
      <c r="J1856" s="884">
        <v>45962</v>
      </c>
      <c r="K1856" s="330">
        <v>30</v>
      </c>
      <c r="L1856" s="330">
        <v>30</v>
      </c>
      <c r="M1856" s="330" t="str">
        <v/>
      </c>
      <c r="N1856" s="330" t="str">
        <v/>
      </c>
      <c r="O1856" s="330" t="str">
        <v/>
      </c>
      <c r="P1856" s="330">
        <v>0</v>
      </c>
      <c r="Q1856" s="330" t="str">
        <v>Confirmed</v>
      </c>
      <c r="R1856" s="330" t="str">
        <v>On Review</v>
      </c>
      <c r="S1856" s="330" t="str">
        <v>BRI</v>
      </c>
      <c r="T1856" s="330" t="str">
        <v>SSH</v>
      </c>
      <c r="U1856" s="330" t="str">
        <v>BRI</v>
      </c>
      <c r="V1856" s="330">
        <v>6</v>
      </c>
      <c r="W1856" s="330">
        <v>211</v>
      </c>
      <c r="X1856" s="330" t="str">
        <v>S25-01</v>
      </c>
      <c r="Y1856" s="330">
        <v>186</v>
      </c>
      <c r="Z1856" s="330">
        <v>156</v>
      </c>
      <c r="AA1856" s="330">
        <v>30</v>
      </c>
      <c r="AB1856" s="16" t="str">
        <v>S25</v>
      </c>
    </row>
    <row r="1857" spans="1:28" x14ac:dyDescent="0.35">
      <c r="A1857" s="331">
        <v>45751</v>
      </c>
      <c r="B1857" s="330" t="str">
        <v>Italgsa-Baobab</v>
      </c>
      <c r="C1857" s="330" t="str">
        <v>Tour Operator</v>
      </c>
      <c r="D1857" s="330" t="str">
        <v/>
      </c>
      <c r="E1857" s="330" t="str">
        <v/>
      </c>
      <c r="F1857" s="330" t="str">
        <v>RT</v>
      </c>
      <c r="G1857" s="330" t="str">
        <v>Outbound</v>
      </c>
      <c r="H1857" s="330" t="str">
        <v>4S6004</v>
      </c>
      <c r="I1857" s="331" t="str">
        <v>BRI-SSH</v>
      </c>
      <c r="J1857" s="884">
        <v>45969</v>
      </c>
      <c r="K1857" s="330">
        <v>30</v>
      </c>
      <c r="L1857" s="330">
        <v>30</v>
      </c>
      <c r="M1857" s="330" t="str">
        <v/>
      </c>
      <c r="N1857" s="330" t="str">
        <v/>
      </c>
      <c r="O1857" s="330" t="str">
        <v/>
      </c>
      <c r="P1857" s="330">
        <v>0</v>
      </c>
      <c r="Q1857" s="330" t="str">
        <v>Confirmed</v>
      </c>
      <c r="R1857" s="330" t="str">
        <v>On Review</v>
      </c>
      <c r="S1857" s="330" t="str">
        <v>BRI</v>
      </c>
      <c r="T1857" s="330" t="str">
        <v>SSH</v>
      </c>
      <c r="U1857" s="330" t="str">
        <v>BRI</v>
      </c>
      <c r="V1857" s="330">
        <v>6</v>
      </c>
      <c r="W1857" s="330">
        <v>218</v>
      </c>
      <c r="X1857" s="330" t="str">
        <v>S25-01</v>
      </c>
      <c r="Y1857" s="330">
        <v>186</v>
      </c>
      <c r="Z1857" s="330">
        <v>156</v>
      </c>
      <c r="AA1857" s="330">
        <v>30</v>
      </c>
      <c r="AB1857" s="16" t="str">
        <v>S25</v>
      </c>
    </row>
    <row r="1858" spans="1:28" x14ac:dyDescent="0.35">
      <c r="A1858" s="331">
        <v>45751</v>
      </c>
      <c r="B1858" s="330" t="str">
        <v>Italgsa-Baobab</v>
      </c>
      <c r="C1858" s="330" t="str">
        <v>Tour Operator</v>
      </c>
      <c r="D1858" s="330" t="str">
        <v/>
      </c>
      <c r="E1858" s="330" t="str">
        <v/>
      </c>
      <c r="F1858" s="330" t="str">
        <v>RT</v>
      </c>
      <c r="G1858" s="330" t="str">
        <v>Outbound</v>
      </c>
      <c r="H1858" s="330" t="str">
        <v>4S6004</v>
      </c>
      <c r="I1858" s="331" t="str">
        <v>BRI-SSH</v>
      </c>
      <c r="J1858" s="884">
        <v>45976</v>
      </c>
      <c r="K1858" s="330">
        <v>30</v>
      </c>
      <c r="L1858" s="330">
        <v>30</v>
      </c>
      <c r="M1858" s="330" t="str">
        <v/>
      </c>
      <c r="N1858" s="330" t="str">
        <v/>
      </c>
      <c r="O1858" s="330" t="str">
        <v/>
      </c>
      <c r="P1858" s="330">
        <v>0</v>
      </c>
      <c r="Q1858" s="330" t="str">
        <v>Confirmed</v>
      </c>
      <c r="R1858" s="330" t="str">
        <v>On Review</v>
      </c>
      <c r="S1858" s="330" t="str">
        <v>BRI</v>
      </c>
      <c r="T1858" s="330" t="str">
        <v>SSH</v>
      </c>
      <c r="U1858" s="330" t="str">
        <v>BRI</v>
      </c>
      <c r="V1858" s="330">
        <v>6</v>
      </c>
      <c r="W1858" s="330">
        <v>225</v>
      </c>
      <c r="X1858" s="330" t="str">
        <v>S25-01</v>
      </c>
      <c r="Y1858" s="330">
        <v>186</v>
      </c>
      <c r="Z1858" s="330">
        <v>156</v>
      </c>
      <c r="AA1858" s="330">
        <v>30</v>
      </c>
      <c r="AB1858" s="16" t="str">
        <v>S25</v>
      </c>
    </row>
    <row r="1859" spans="1:28" x14ac:dyDescent="0.35">
      <c r="A1859" s="331">
        <v>45751</v>
      </c>
      <c r="B1859" s="330" t="str">
        <v>Italgsa-Baobab</v>
      </c>
      <c r="C1859" s="330" t="str">
        <v>Tour Operator</v>
      </c>
      <c r="D1859" s="330" t="str">
        <v/>
      </c>
      <c r="E1859" s="330" t="str">
        <v/>
      </c>
      <c r="F1859" s="330" t="str">
        <v>RT</v>
      </c>
      <c r="G1859" s="330" t="str">
        <v>Inbound</v>
      </c>
      <c r="H1859" s="330" t="str">
        <v>4S6003</v>
      </c>
      <c r="I1859" s="331" t="str">
        <v>SSH-BRI</v>
      </c>
      <c r="J1859" s="884">
        <v>45962</v>
      </c>
      <c r="K1859" s="330">
        <v>21</v>
      </c>
      <c r="L1859" s="330">
        <v>21</v>
      </c>
      <c r="M1859" s="330" t="str">
        <v/>
      </c>
      <c r="N1859" s="330" t="str">
        <v/>
      </c>
      <c r="O1859" s="330" t="str">
        <v/>
      </c>
      <c r="P1859" s="330">
        <v>0</v>
      </c>
      <c r="Q1859" s="330" t="str">
        <v>Confirmed</v>
      </c>
      <c r="R1859" s="330" t="str">
        <v>On Review</v>
      </c>
      <c r="S1859" s="330" t="str">
        <v>SSH</v>
      </c>
      <c r="T1859" s="330" t="str">
        <v>BRI</v>
      </c>
      <c r="U1859" s="330" t="str">
        <v>BRI</v>
      </c>
      <c r="V1859" s="330">
        <v>6</v>
      </c>
      <c r="W1859" s="330">
        <v>211</v>
      </c>
      <c r="X1859" s="330" t="str">
        <v>S25-01</v>
      </c>
      <c r="Y1859" s="330">
        <v>186</v>
      </c>
      <c r="Z1859" s="330">
        <v>198</v>
      </c>
      <c r="AA1859" s="330">
        <v>-12</v>
      </c>
      <c r="AB1859" s="16" t="str">
        <v>S25</v>
      </c>
    </row>
    <row r="1860" spans="1:28" x14ac:dyDescent="0.35">
      <c r="A1860" s="331">
        <v>45751</v>
      </c>
      <c r="B1860" s="330" t="str">
        <v>Italgsa-Baobab</v>
      </c>
      <c r="C1860" s="330" t="str">
        <v>Tour Operator</v>
      </c>
      <c r="D1860" s="330" t="str">
        <v/>
      </c>
      <c r="E1860" s="330" t="str">
        <v/>
      </c>
      <c r="F1860" s="330" t="str">
        <v>RT</v>
      </c>
      <c r="G1860" s="330" t="str">
        <v>Inbound</v>
      </c>
      <c r="H1860" s="330" t="str">
        <v>4S6003</v>
      </c>
      <c r="I1860" s="331" t="str">
        <v>SSH-BRI</v>
      </c>
      <c r="J1860" s="884">
        <v>45969</v>
      </c>
      <c r="K1860" s="330">
        <v>30</v>
      </c>
      <c r="L1860" s="330">
        <v>30</v>
      </c>
      <c r="M1860" s="330" t="str">
        <v/>
      </c>
      <c r="N1860" s="330" t="str">
        <v/>
      </c>
      <c r="O1860" s="330" t="str">
        <v/>
      </c>
      <c r="P1860" s="330">
        <v>0</v>
      </c>
      <c r="Q1860" s="330" t="str">
        <v>Confirmed</v>
      </c>
      <c r="R1860" s="330" t="str">
        <v>On Review</v>
      </c>
      <c r="S1860" s="330" t="str">
        <v>SSH</v>
      </c>
      <c r="T1860" s="330" t="str">
        <v>BRI</v>
      </c>
      <c r="U1860" s="330" t="str">
        <v>BRI</v>
      </c>
      <c r="V1860" s="330">
        <v>6</v>
      </c>
      <c r="W1860" s="330">
        <v>218</v>
      </c>
      <c r="X1860" s="330" t="str">
        <v>S25-01</v>
      </c>
      <c r="Y1860" s="330">
        <v>186</v>
      </c>
      <c r="Z1860" s="330">
        <v>156</v>
      </c>
      <c r="AA1860" s="330">
        <v>30</v>
      </c>
      <c r="AB1860" s="16" t="str">
        <v>S25</v>
      </c>
    </row>
    <row r="1861" spans="1:28" x14ac:dyDescent="0.35">
      <c r="A1861" s="331">
        <v>45751</v>
      </c>
      <c r="B1861" s="330" t="str">
        <v>Italgsa-Baobab</v>
      </c>
      <c r="C1861" s="330" t="str">
        <v>Tour Operator</v>
      </c>
      <c r="D1861" s="330" t="str">
        <v/>
      </c>
      <c r="E1861" s="330" t="str">
        <v/>
      </c>
      <c r="F1861" s="330" t="str">
        <v>RT</v>
      </c>
      <c r="G1861" s="330" t="str">
        <v>Inbound</v>
      </c>
      <c r="H1861" s="330" t="str">
        <v>4S6003</v>
      </c>
      <c r="I1861" s="331" t="str">
        <v>SSH-BRI</v>
      </c>
      <c r="J1861" s="884">
        <v>45976</v>
      </c>
      <c r="K1861" s="330">
        <v>30</v>
      </c>
      <c r="L1861" s="330">
        <v>30</v>
      </c>
      <c r="M1861" s="330" t="str">
        <v/>
      </c>
      <c r="N1861" s="330" t="str">
        <v/>
      </c>
      <c r="O1861" s="330" t="str">
        <v/>
      </c>
      <c r="P1861" s="330">
        <v>0</v>
      </c>
      <c r="Q1861" s="330" t="str">
        <v>Confirmed</v>
      </c>
      <c r="R1861" s="330" t="str">
        <v>On Review</v>
      </c>
      <c r="S1861" s="330" t="str">
        <v>SSH</v>
      </c>
      <c r="T1861" s="330" t="str">
        <v>BRI</v>
      </c>
      <c r="U1861" s="330" t="str">
        <v>BRI</v>
      </c>
      <c r="V1861" s="330">
        <v>6</v>
      </c>
      <c r="W1861" s="330">
        <v>225</v>
      </c>
      <c r="X1861" s="330" t="str">
        <v>S25-01</v>
      </c>
      <c r="Y1861" s="330">
        <v>186</v>
      </c>
      <c r="Z1861" s="330">
        <v>156</v>
      </c>
      <c r="AA1861" s="330">
        <v>30</v>
      </c>
      <c r="AB1861" s="16" t="str">
        <v>S25</v>
      </c>
    </row>
    <row r="1862" spans="1:28" x14ac:dyDescent="0.35">
      <c r="A1862" s="331">
        <v>45751</v>
      </c>
      <c r="B1862" s="330" t="str">
        <v>Italgsa-Baobab</v>
      </c>
      <c r="C1862" s="330" t="str">
        <v>Tour Operator</v>
      </c>
      <c r="D1862" s="330" t="str">
        <v/>
      </c>
      <c r="E1862" s="330" t="str">
        <v/>
      </c>
      <c r="F1862" s="330" t="str">
        <v>RT</v>
      </c>
      <c r="G1862" s="330" t="str">
        <v>Inbound</v>
      </c>
      <c r="H1862" s="330" t="str">
        <v>4S6003</v>
      </c>
      <c r="I1862" s="331" t="str">
        <v>SSH-BRI</v>
      </c>
      <c r="J1862" s="884">
        <v>45983</v>
      </c>
      <c r="K1862" s="330">
        <v>30</v>
      </c>
      <c r="L1862" s="330">
        <v>30</v>
      </c>
      <c r="M1862" s="330" t="str">
        <v/>
      </c>
      <c r="N1862" s="330" t="str">
        <v/>
      </c>
      <c r="O1862" s="330" t="str">
        <v/>
      </c>
      <c r="P1862" s="330">
        <v>0</v>
      </c>
      <c r="Q1862" s="330" t="str">
        <v>Confirmed</v>
      </c>
      <c r="R1862" s="330" t="str">
        <v>On Review</v>
      </c>
      <c r="S1862" s="330" t="str">
        <v>SSH</v>
      </c>
      <c r="T1862" s="330" t="str">
        <v>BRI</v>
      </c>
      <c r="U1862" s="330" t="str">
        <v>BRI</v>
      </c>
      <c r="V1862" s="330">
        <v>6</v>
      </c>
      <c r="W1862" s="330">
        <v>232</v>
      </c>
      <c r="X1862" s="330" t="str">
        <v>S25-01</v>
      </c>
      <c r="Y1862" s="330">
        <v>186</v>
      </c>
      <c r="Z1862" s="330">
        <v>160</v>
      </c>
      <c r="AA1862" s="330">
        <v>26</v>
      </c>
      <c r="AB1862" s="16" t="str">
        <v>S25</v>
      </c>
    </row>
    <row r="1863" spans="1:28" x14ac:dyDescent="0.35">
      <c r="A1863" s="331">
        <v>45751</v>
      </c>
      <c r="B1863" s="330" t="str">
        <v>Italgsa-Baobab</v>
      </c>
      <c r="C1863" s="330" t="str">
        <v>Tour Operator</v>
      </c>
      <c r="D1863" s="330" t="str">
        <v/>
      </c>
      <c r="E1863" s="330" t="str">
        <v/>
      </c>
      <c r="F1863" s="330" t="str">
        <v>RT</v>
      </c>
      <c r="G1863" s="330" t="str">
        <v>Outbound</v>
      </c>
      <c r="H1863" s="330" t="str">
        <v>4S6004</v>
      </c>
      <c r="I1863" s="331" t="str">
        <v>BRI-SSH</v>
      </c>
      <c r="J1863" s="884">
        <v>45836</v>
      </c>
      <c r="K1863" s="330">
        <v>30</v>
      </c>
      <c r="L1863" s="330">
        <v>30</v>
      </c>
      <c r="M1863" s="330">
        <v>190</v>
      </c>
      <c r="N1863" s="330">
        <v>0</v>
      </c>
      <c r="O1863" s="330">
        <v>0</v>
      </c>
      <c r="P1863" s="330">
        <v>5700</v>
      </c>
      <c r="Q1863" s="330" t="str">
        <v>Confirmed</v>
      </c>
      <c r="R1863" s="330" t="str">
        <v>On Review</v>
      </c>
      <c r="S1863" s="330" t="str">
        <v>BRI</v>
      </c>
      <c r="T1863" s="330" t="str">
        <v>SSH</v>
      </c>
      <c r="U1863" s="330" t="str">
        <v>BRI</v>
      </c>
      <c r="V1863" s="330">
        <v>6</v>
      </c>
      <c r="W1863" s="330">
        <v>85</v>
      </c>
      <c r="X1863" s="330" t="str">
        <v>S25-01</v>
      </c>
      <c r="Y1863" s="330">
        <v>186</v>
      </c>
      <c r="Z1863" s="330">
        <v>166</v>
      </c>
      <c r="AA1863" s="330">
        <v>20</v>
      </c>
      <c r="AB1863" s="16" t="str">
        <v>S25</v>
      </c>
    </row>
    <row r="1864" spans="1:28" x14ac:dyDescent="0.35">
      <c r="A1864" s="331">
        <v>45751</v>
      </c>
      <c r="B1864" s="330" t="str">
        <v>Italgsa-Baobab</v>
      </c>
      <c r="C1864" s="330" t="str">
        <v>Tour Operator</v>
      </c>
      <c r="D1864" s="330" t="str">
        <v/>
      </c>
      <c r="E1864" s="330" t="str">
        <v/>
      </c>
      <c r="F1864" s="330" t="str">
        <v>RT</v>
      </c>
      <c r="G1864" s="330" t="str">
        <v>Outbound</v>
      </c>
      <c r="H1864" s="330" t="str">
        <v>4S6004</v>
      </c>
      <c r="I1864" s="331" t="str">
        <v>BRI-SSH</v>
      </c>
      <c r="J1864" s="884">
        <v>45843</v>
      </c>
      <c r="K1864" s="330">
        <v>30</v>
      </c>
      <c r="L1864" s="330">
        <v>30</v>
      </c>
      <c r="M1864" s="330">
        <v>190</v>
      </c>
      <c r="N1864" s="330">
        <v>0</v>
      </c>
      <c r="O1864" s="330">
        <v>0</v>
      </c>
      <c r="P1864" s="330">
        <v>5700</v>
      </c>
      <c r="Q1864" s="330" t="str">
        <v>Confirmed</v>
      </c>
      <c r="R1864" s="330" t="str">
        <v>On Review</v>
      </c>
      <c r="S1864" s="330" t="str">
        <v>BRI</v>
      </c>
      <c r="T1864" s="330" t="str">
        <v>SSH</v>
      </c>
      <c r="U1864" s="330" t="str">
        <v>BRI</v>
      </c>
      <c r="V1864" s="330">
        <v>6</v>
      </c>
      <c r="W1864" s="330">
        <v>92</v>
      </c>
      <c r="X1864" s="330" t="str">
        <v>S25-01</v>
      </c>
      <c r="Y1864" s="330">
        <v>186</v>
      </c>
      <c r="Z1864" s="330">
        <v>107</v>
      </c>
      <c r="AA1864" s="330">
        <v>79</v>
      </c>
      <c r="AB1864" s="16" t="str">
        <v>S25</v>
      </c>
    </row>
    <row r="1865" spans="1:28" x14ac:dyDescent="0.35">
      <c r="A1865" s="331">
        <v>45751</v>
      </c>
      <c r="B1865" s="330" t="str">
        <v>Italgsa-Baobab</v>
      </c>
      <c r="C1865" s="330" t="str">
        <v>Tour Operator</v>
      </c>
      <c r="D1865" s="330" t="str">
        <v/>
      </c>
      <c r="E1865" s="330" t="str">
        <v/>
      </c>
      <c r="F1865" s="330" t="str">
        <v>RT</v>
      </c>
      <c r="G1865" s="330" t="str">
        <v>Outbound</v>
      </c>
      <c r="H1865" s="330" t="str">
        <v>4S6004</v>
      </c>
      <c r="I1865" s="331" t="str">
        <v>BRI-SSH</v>
      </c>
      <c r="J1865" s="884">
        <v>45850</v>
      </c>
      <c r="K1865" s="330">
        <v>30</v>
      </c>
      <c r="L1865" s="330">
        <v>30</v>
      </c>
      <c r="M1865" s="330">
        <v>190</v>
      </c>
      <c r="N1865" s="330">
        <v>0</v>
      </c>
      <c r="O1865" s="330">
        <v>0</v>
      </c>
      <c r="P1865" s="330">
        <v>5700</v>
      </c>
      <c r="Q1865" s="330" t="str">
        <v>Confirmed</v>
      </c>
      <c r="R1865" s="330" t="str">
        <v>On Review</v>
      </c>
      <c r="S1865" s="330" t="str">
        <v>BRI</v>
      </c>
      <c r="T1865" s="330" t="str">
        <v>SSH</v>
      </c>
      <c r="U1865" s="330" t="str">
        <v>BRI</v>
      </c>
      <c r="V1865" s="330">
        <v>6</v>
      </c>
      <c r="W1865" s="330">
        <v>99</v>
      </c>
      <c r="X1865" s="330" t="str">
        <v>S25-01</v>
      </c>
      <c r="Y1865" s="330">
        <v>186</v>
      </c>
      <c r="Z1865" s="330">
        <v>91</v>
      </c>
      <c r="AA1865" s="330">
        <v>95</v>
      </c>
      <c r="AB1865" s="16" t="str">
        <v>S25</v>
      </c>
    </row>
    <row r="1866" spans="1:28" x14ac:dyDescent="0.35">
      <c r="A1866" s="331">
        <v>45751</v>
      </c>
      <c r="B1866" s="330" t="str">
        <v>Italgsa-Baobab</v>
      </c>
      <c r="C1866" s="330" t="str">
        <v>Tour Operator</v>
      </c>
      <c r="D1866" s="330" t="str">
        <v/>
      </c>
      <c r="E1866" s="330" t="str">
        <v/>
      </c>
      <c r="F1866" s="330" t="str">
        <v>RT</v>
      </c>
      <c r="G1866" s="330" t="str">
        <v>Inbound</v>
      </c>
      <c r="H1866" s="330" t="str">
        <v>4S6003</v>
      </c>
      <c r="I1866" s="331" t="str">
        <v>SSH-BRI</v>
      </c>
      <c r="J1866" s="884">
        <v>45843</v>
      </c>
      <c r="K1866" s="330">
        <v>30</v>
      </c>
      <c r="L1866" s="330">
        <v>30</v>
      </c>
      <c r="M1866" s="330">
        <v>190</v>
      </c>
      <c r="N1866" s="330">
        <v>0</v>
      </c>
      <c r="O1866" s="330">
        <v>0</v>
      </c>
      <c r="P1866" s="330">
        <v>5700</v>
      </c>
      <c r="Q1866" s="330" t="str">
        <v>Confirmed</v>
      </c>
      <c r="R1866" s="330" t="str">
        <v>On Review</v>
      </c>
      <c r="S1866" s="330" t="str">
        <v>SSH</v>
      </c>
      <c r="T1866" s="330" t="str">
        <v>BRI</v>
      </c>
      <c r="U1866" s="330" t="str">
        <v>BRI</v>
      </c>
      <c r="V1866" s="330">
        <v>6</v>
      </c>
      <c r="W1866" s="330">
        <v>92</v>
      </c>
      <c r="X1866" s="330" t="str">
        <v>S25-01</v>
      </c>
      <c r="Y1866" s="330">
        <v>186</v>
      </c>
      <c r="Z1866" s="330">
        <v>166</v>
      </c>
      <c r="AA1866" s="330">
        <v>20</v>
      </c>
      <c r="AB1866" s="16" t="str">
        <v>S25</v>
      </c>
    </row>
    <row r="1867" spans="1:28" x14ac:dyDescent="0.35">
      <c r="A1867" s="331">
        <v>45751</v>
      </c>
      <c r="B1867" s="330" t="str">
        <v>Italgsa-Baobab</v>
      </c>
      <c r="C1867" s="330" t="str">
        <v>Tour Operator</v>
      </c>
      <c r="D1867" s="330" t="str">
        <v/>
      </c>
      <c r="E1867" s="330" t="str">
        <v/>
      </c>
      <c r="F1867" s="330" t="str">
        <v>RT</v>
      </c>
      <c r="G1867" s="330" t="str">
        <v>Inbound</v>
      </c>
      <c r="H1867" s="330" t="str">
        <v>4S6003</v>
      </c>
      <c r="I1867" s="331" t="str">
        <v>SSH-BRI</v>
      </c>
      <c r="J1867" s="884">
        <v>45850</v>
      </c>
      <c r="K1867" s="330">
        <v>30</v>
      </c>
      <c r="L1867" s="330">
        <v>30</v>
      </c>
      <c r="M1867" s="330">
        <v>190</v>
      </c>
      <c r="N1867" s="330">
        <v>0</v>
      </c>
      <c r="O1867" s="330">
        <v>0</v>
      </c>
      <c r="P1867" s="330">
        <v>5700</v>
      </c>
      <c r="Q1867" s="330" t="str">
        <v>Confirmed</v>
      </c>
      <c r="R1867" s="330" t="str">
        <v>On Review</v>
      </c>
      <c r="S1867" s="330" t="str">
        <v>SSH</v>
      </c>
      <c r="T1867" s="330" t="str">
        <v>BRI</v>
      </c>
      <c r="U1867" s="330" t="str">
        <v>BRI</v>
      </c>
      <c r="V1867" s="330">
        <v>6</v>
      </c>
      <c r="W1867" s="330">
        <v>99</v>
      </c>
      <c r="X1867" s="330" t="str">
        <v>S25-01</v>
      </c>
      <c r="Y1867" s="330">
        <v>186</v>
      </c>
      <c r="Z1867" s="330">
        <v>112</v>
      </c>
      <c r="AA1867" s="330">
        <v>74</v>
      </c>
      <c r="AB1867" s="16" t="str">
        <v>S25</v>
      </c>
    </row>
    <row r="1868" spans="1:28" x14ac:dyDescent="0.35">
      <c r="A1868" s="331">
        <v>45751</v>
      </c>
      <c r="B1868" s="330" t="str">
        <v>Italgsa-Baobab</v>
      </c>
      <c r="C1868" s="330" t="str">
        <v>Tour Operator</v>
      </c>
      <c r="D1868" s="330" t="str">
        <v/>
      </c>
      <c r="E1868" s="330" t="str">
        <v/>
      </c>
      <c r="F1868" s="330" t="str">
        <v>RT</v>
      </c>
      <c r="G1868" s="330" t="str">
        <v>Inbound</v>
      </c>
      <c r="H1868" s="330" t="str">
        <v>4S6003</v>
      </c>
      <c r="I1868" s="331" t="str">
        <v>SSH-BRI</v>
      </c>
      <c r="J1868" s="884">
        <v>45857</v>
      </c>
      <c r="K1868" s="330">
        <v>30</v>
      </c>
      <c r="L1868" s="330">
        <v>30</v>
      </c>
      <c r="M1868" s="330">
        <v>190</v>
      </c>
      <c r="N1868" s="330">
        <v>0</v>
      </c>
      <c r="O1868" s="330">
        <v>0</v>
      </c>
      <c r="P1868" s="330">
        <v>5700</v>
      </c>
      <c r="Q1868" s="330" t="str">
        <v>Confirmed</v>
      </c>
      <c r="R1868" s="330" t="str">
        <v>On Review</v>
      </c>
      <c r="S1868" s="330" t="str">
        <v>SSH</v>
      </c>
      <c r="T1868" s="330" t="str">
        <v>BRI</v>
      </c>
      <c r="U1868" s="330" t="str">
        <v>BRI</v>
      </c>
      <c r="V1868" s="330">
        <v>6</v>
      </c>
      <c r="W1868" s="330">
        <v>106</v>
      </c>
      <c r="X1868" s="330" t="str">
        <v>S25-01</v>
      </c>
      <c r="Y1868" s="330">
        <v>186</v>
      </c>
      <c r="Z1868" s="330">
        <v>84</v>
      </c>
      <c r="AA1868" s="330">
        <v>102</v>
      </c>
      <c r="AB1868" s="16" t="str">
        <v>S25</v>
      </c>
    </row>
    <row r="1869" spans="1:28" x14ac:dyDescent="0.35">
      <c r="A1869" s="331">
        <v>45751</v>
      </c>
      <c r="B1869" s="330" t="str">
        <v>Italgsa-Baobab</v>
      </c>
      <c r="C1869" s="330" t="str">
        <v>Tour Operator</v>
      </c>
      <c r="D1869" s="330" t="str">
        <v/>
      </c>
      <c r="E1869" s="330" t="str">
        <v/>
      </c>
      <c r="F1869" s="330" t="str">
        <v>RT</v>
      </c>
      <c r="G1869" s="330" t="str">
        <v>Outbound</v>
      </c>
      <c r="H1869" s="330" t="str">
        <v>NE5127</v>
      </c>
      <c r="I1869" s="331" t="str">
        <v>BRI-SSH</v>
      </c>
      <c r="J1869" s="884">
        <v>45877</v>
      </c>
      <c r="K1869" s="330">
        <v>0</v>
      </c>
      <c r="L1869" s="330">
        <v>0</v>
      </c>
      <c r="M1869" s="330" t="str">
        <v/>
      </c>
      <c r="N1869" s="330" t="str">
        <v/>
      </c>
      <c r="O1869" s="330" t="str">
        <v/>
      </c>
      <c r="P1869" s="330">
        <v>0</v>
      </c>
      <c r="Q1869" s="330" t="str">
        <v>Confirmed</v>
      </c>
      <c r="R1869" s="330" t="str">
        <v>On Review</v>
      </c>
      <c r="S1869" s="330" t="str">
        <v>BRI</v>
      </c>
      <c r="T1869" s="330" t="str">
        <v>SSH</v>
      </c>
      <c r="U1869" s="330" t="str">
        <v>BRI</v>
      </c>
      <c r="V1869" s="330">
        <v>5</v>
      </c>
      <c r="W1869" s="330">
        <v>126</v>
      </c>
      <c r="X1869" s="330" t="str">
        <v>S25-03</v>
      </c>
      <c r="Y1869" s="330">
        <v>179</v>
      </c>
      <c r="Z1869" s="330">
        <v>175</v>
      </c>
      <c r="AA1869" s="330">
        <v>4</v>
      </c>
      <c r="AB1869" s="16" t="str">
        <v>S25</v>
      </c>
    </row>
    <row r="1870" spans="1:28" x14ac:dyDescent="0.35">
      <c r="A1870" s="331">
        <v>45751</v>
      </c>
      <c r="B1870" s="330" t="str">
        <v>Italgsa-Baobab</v>
      </c>
      <c r="C1870" s="330" t="str">
        <v>Tour Operator</v>
      </c>
      <c r="D1870" s="330" t="str">
        <v/>
      </c>
      <c r="E1870" s="330" t="str">
        <v/>
      </c>
      <c r="F1870" s="330" t="str">
        <v>RT</v>
      </c>
      <c r="G1870" s="330" t="str">
        <v>Outbound</v>
      </c>
      <c r="H1870" s="330" t="str">
        <v>NE5127</v>
      </c>
      <c r="I1870" s="331" t="str">
        <v>BRI-SSH</v>
      </c>
      <c r="J1870" s="884">
        <v>45884</v>
      </c>
      <c r="K1870" s="330">
        <v>0</v>
      </c>
      <c r="L1870" s="330">
        <v>0</v>
      </c>
      <c r="M1870" s="330" t="str">
        <v/>
      </c>
      <c r="N1870" s="330" t="str">
        <v/>
      </c>
      <c r="O1870" s="330" t="str">
        <v/>
      </c>
      <c r="P1870" s="330">
        <v>0</v>
      </c>
      <c r="Q1870" s="330" t="str">
        <v>Confirmed</v>
      </c>
      <c r="R1870" s="330" t="str">
        <v>On Review</v>
      </c>
      <c r="S1870" s="330" t="str">
        <v>BRI</v>
      </c>
      <c r="T1870" s="330" t="str">
        <v>SSH</v>
      </c>
      <c r="U1870" s="330" t="str">
        <v>BRI</v>
      </c>
      <c r="V1870" s="330">
        <v>5</v>
      </c>
      <c r="W1870" s="330">
        <v>133</v>
      </c>
      <c r="X1870" s="330" t="str">
        <v>S25-03</v>
      </c>
      <c r="Y1870" s="330">
        <v>179</v>
      </c>
      <c r="Z1870" s="330">
        <v>176</v>
      </c>
      <c r="AA1870" s="330">
        <v>3</v>
      </c>
      <c r="AB1870" s="16" t="str">
        <v>S25</v>
      </c>
    </row>
    <row r="1871" spans="1:28" x14ac:dyDescent="0.35">
      <c r="A1871" s="331">
        <v>45751</v>
      </c>
      <c r="B1871" s="330" t="str">
        <v>Italgsa-Baobab</v>
      </c>
      <c r="C1871" s="330" t="str">
        <v>Tour Operator</v>
      </c>
      <c r="D1871" s="330" t="str">
        <v/>
      </c>
      <c r="E1871" s="330" t="str">
        <v/>
      </c>
      <c r="F1871" s="330" t="str">
        <v>RT</v>
      </c>
      <c r="G1871" s="330" t="str">
        <v>Outbound</v>
      </c>
      <c r="H1871" s="330" t="str">
        <v>NE5127</v>
      </c>
      <c r="I1871" s="331" t="str">
        <v>BRI-SSH</v>
      </c>
      <c r="J1871" s="884">
        <v>45891</v>
      </c>
      <c r="K1871" s="330">
        <v>0</v>
      </c>
      <c r="L1871" s="330">
        <v>0</v>
      </c>
      <c r="M1871" s="330" t="str">
        <v/>
      </c>
      <c r="N1871" s="330" t="str">
        <v/>
      </c>
      <c r="O1871" s="330" t="str">
        <v/>
      </c>
      <c r="P1871" s="330">
        <v>0</v>
      </c>
      <c r="Q1871" s="330" t="str">
        <v>Confirmed</v>
      </c>
      <c r="R1871" s="330" t="str">
        <v>On Review</v>
      </c>
      <c r="S1871" s="330" t="str">
        <v>BRI</v>
      </c>
      <c r="T1871" s="330" t="str">
        <v>SSH</v>
      </c>
      <c r="U1871" s="330" t="str">
        <v>BRI</v>
      </c>
      <c r="V1871" s="330">
        <v>5</v>
      </c>
      <c r="W1871" s="330">
        <v>140</v>
      </c>
      <c r="X1871" s="330" t="str">
        <v>S25-03</v>
      </c>
      <c r="Y1871" s="330">
        <v>179</v>
      </c>
      <c r="Z1871" s="330">
        <v>175</v>
      </c>
      <c r="AA1871" s="330">
        <v>4</v>
      </c>
      <c r="AB1871" s="16" t="str">
        <v>S25</v>
      </c>
    </row>
    <row r="1872" spans="1:28" x14ac:dyDescent="0.35">
      <c r="A1872" s="331">
        <v>45751</v>
      </c>
      <c r="B1872" s="330" t="str">
        <v>Italgsa-Baobab</v>
      </c>
      <c r="C1872" s="330" t="str">
        <v>Tour Operator</v>
      </c>
      <c r="D1872" s="330" t="str">
        <v/>
      </c>
      <c r="E1872" s="330" t="str">
        <v/>
      </c>
      <c r="F1872" s="330" t="str">
        <v>RT</v>
      </c>
      <c r="G1872" s="330" t="str">
        <v>Outbound</v>
      </c>
      <c r="H1872" s="330" t="str">
        <v>NE5127</v>
      </c>
      <c r="I1872" s="331" t="str">
        <v>BRI-SSH</v>
      </c>
      <c r="J1872" s="884">
        <v>45898</v>
      </c>
      <c r="K1872" s="330">
        <v>0</v>
      </c>
      <c r="L1872" s="330">
        <v>0</v>
      </c>
      <c r="M1872" s="330" t="str">
        <v/>
      </c>
      <c r="N1872" s="330" t="str">
        <v/>
      </c>
      <c r="O1872" s="330" t="str">
        <v/>
      </c>
      <c r="P1872" s="330">
        <v>0</v>
      </c>
      <c r="Q1872" s="330" t="str">
        <v>Confirmed</v>
      </c>
      <c r="R1872" s="330" t="str">
        <v>On Review</v>
      </c>
      <c r="S1872" s="330" t="str">
        <v>BRI</v>
      </c>
      <c r="T1872" s="330" t="str">
        <v>SSH</v>
      </c>
      <c r="U1872" s="330" t="str">
        <v>BRI</v>
      </c>
      <c r="V1872" s="330">
        <v>5</v>
      </c>
      <c r="W1872" s="330">
        <v>147</v>
      </c>
      <c r="X1872" s="330" t="str">
        <v>S25-03</v>
      </c>
      <c r="Y1872" s="330">
        <v>179</v>
      </c>
      <c r="Z1872" s="330">
        <v>165</v>
      </c>
      <c r="AA1872" s="330">
        <v>14</v>
      </c>
      <c r="AB1872" s="16" t="str">
        <v>S25</v>
      </c>
    </row>
    <row r="1873" spans="1:28" x14ac:dyDescent="0.35">
      <c r="A1873" s="331">
        <v>45751</v>
      </c>
      <c r="B1873" s="330" t="str">
        <v>Italgsa-Baobab</v>
      </c>
      <c r="C1873" s="330" t="str">
        <v>Tour Operator</v>
      </c>
      <c r="D1873" s="330" t="str">
        <v/>
      </c>
      <c r="E1873" s="330" t="str">
        <v/>
      </c>
      <c r="F1873" s="330" t="str">
        <v>RT</v>
      </c>
      <c r="G1873" s="330" t="str">
        <v>Inbound</v>
      </c>
      <c r="H1873" s="330" t="str">
        <v>NE5126</v>
      </c>
      <c r="I1873" s="331" t="str">
        <v>SSH-BRI</v>
      </c>
      <c r="J1873" s="884">
        <v>45884</v>
      </c>
      <c r="K1873" s="330">
        <v>0</v>
      </c>
      <c r="L1873" s="330">
        <v>0</v>
      </c>
      <c r="M1873" s="330" t="str">
        <v/>
      </c>
      <c r="N1873" s="330" t="str">
        <v/>
      </c>
      <c r="O1873" s="330" t="str">
        <v/>
      </c>
      <c r="P1873" s="330">
        <v>0</v>
      </c>
      <c r="Q1873" s="330" t="str">
        <v>Confirmed</v>
      </c>
      <c r="R1873" s="330" t="str">
        <v>On Review</v>
      </c>
      <c r="S1873" s="330" t="str">
        <v>SSH</v>
      </c>
      <c r="T1873" s="330" t="str">
        <v>BRI</v>
      </c>
      <c r="U1873" s="330" t="str">
        <v>BRI</v>
      </c>
      <c r="V1873" s="330">
        <v>5</v>
      </c>
      <c r="W1873" s="330">
        <v>133</v>
      </c>
      <c r="X1873" s="330" t="str">
        <v>S25-03</v>
      </c>
      <c r="Y1873" s="330">
        <v>179</v>
      </c>
      <c r="Z1873" s="330">
        <v>175</v>
      </c>
      <c r="AA1873" s="330">
        <v>4</v>
      </c>
      <c r="AB1873" s="16" t="str">
        <v>S25</v>
      </c>
    </row>
    <row r="1874" spans="1:28" x14ac:dyDescent="0.35">
      <c r="A1874" s="331">
        <v>45751</v>
      </c>
      <c r="B1874" s="330" t="str">
        <v>Italgsa-Baobab</v>
      </c>
      <c r="C1874" s="330" t="str">
        <v>Tour Operator</v>
      </c>
      <c r="D1874" s="330" t="str">
        <v/>
      </c>
      <c r="E1874" s="330" t="str">
        <v/>
      </c>
      <c r="F1874" s="330" t="str">
        <v>RT</v>
      </c>
      <c r="G1874" s="330" t="str">
        <v>Inbound</v>
      </c>
      <c r="H1874" s="330" t="str">
        <v>NE5126</v>
      </c>
      <c r="I1874" s="331" t="str">
        <v>SSH-BRI</v>
      </c>
      <c r="J1874" s="884">
        <v>45891</v>
      </c>
      <c r="K1874" s="330">
        <v>0</v>
      </c>
      <c r="L1874" s="330">
        <v>0</v>
      </c>
      <c r="M1874" s="330" t="str">
        <v/>
      </c>
      <c r="N1874" s="330" t="str">
        <v/>
      </c>
      <c r="O1874" s="330" t="str">
        <v/>
      </c>
      <c r="P1874" s="330">
        <v>0</v>
      </c>
      <c r="Q1874" s="330" t="str">
        <v>Confirmed</v>
      </c>
      <c r="R1874" s="330" t="str">
        <v>On Review</v>
      </c>
      <c r="S1874" s="330" t="str">
        <v>SSH</v>
      </c>
      <c r="T1874" s="330" t="str">
        <v>BRI</v>
      </c>
      <c r="U1874" s="330" t="str">
        <v>BRI</v>
      </c>
      <c r="V1874" s="330">
        <v>5</v>
      </c>
      <c r="W1874" s="330">
        <v>140</v>
      </c>
      <c r="X1874" s="330" t="str">
        <v>S25-03</v>
      </c>
      <c r="Y1874" s="330">
        <v>179</v>
      </c>
      <c r="Z1874" s="330">
        <v>176</v>
      </c>
      <c r="AA1874" s="330">
        <v>3</v>
      </c>
      <c r="AB1874" s="16" t="str">
        <v>S25</v>
      </c>
    </row>
    <row r="1875" spans="1:28" x14ac:dyDescent="0.35">
      <c r="A1875" s="331">
        <v>45751</v>
      </c>
      <c r="B1875" s="330" t="str">
        <v>Italgsa-Baobab</v>
      </c>
      <c r="C1875" s="330" t="str">
        <v>Tour Operator</v>
      </c>
      <c r="D1875" s="330" t="str">
        <v/>
      </c>
      <c r="E1875" s="330" t="str">
        <v/>
      </c>
      <c r="F1875" s="330" t="str">
        <v>RT</v>
      </c>
      <c r="G1875" s="330" t="str">
        <v>Inbound</v>
      </c>
      <c r="H1875" s="330" t="str">
        <v>NE5126</v>
      </c>
      <c r="I1875" s="331" t="str">
        <v>SSH-BRI</v>
      </c>
      <c r="J1875" s="884">
        <v>45898</v>
      </c>
      <c r="K1875" s="330">
        <v>0</v>
      </c>
      <c r="L1875" s="330">
        <v>0</v>
      </c>
      <c r="M1875" s="330" t="str">
        <v/>
      </c>
      <c r="N1875" s="330" t="str">
        <v/>
      </c>
      <c r="O1875" s="330" t="str">
        <v/>
      </c>
      <c r="P1875" s="330">
        <v>0</v>
      </c>
      <c r="Q1875" s="330" t="str">
        <v>Confirmed</v>
      </c>
      <c r="R1875" s="330" t="str">
        <v>On Review</v>
      </c>
      <c r="S1875" s="330" t="str">
        <v>SSH</v>
      </c>
      <c r="T1875" s="330" t="str">
        <v>BRI</v>
      </c>
      <c r="U1875" s="330" t="str">
        <v>BRI</v>
      </c>
      <c r="V1875" s="330">
        <v>5</v>
      </c>
      <c r="W1875" s="330">
        <v>147</v>
      </c>
      <c r="X1875" s="330" t="str">
        <v>S25-03</v>
      </c>
      <c r="Y1875" s="330">
        <v>179</v>
      </c>
      <c r="Z1875" s="330">
        <v>175</v>
      </c>
      <c r="AA1875" s="330">
        <v>4</v>
      </c>
      <c r="AB1875" s="16" t="str">
        <v>S25</v>
      </c>
    </row>
    <row r="1876" spans="1:28" x14ac:dyDescent="0.35">
      <c r="A1876" s="331">
        <v>45751</v>
      </c>
      <c r="B1876" s="330" t="str">
        <v>Italgsa-Baobab</v>
      </c>
      <c r="C1876" s="330" t="str">
        <v>Tour Operator</v>
      </c>
      <c r="D1876" s="330" t="str">
        <v/>
      </c>
      <c r="E1876" s="330" t="str">
        <v/>
      </c>
      <c r="F1876" s="330" t="str">
        <v>RT</v>
      </c>
      <c r="G1876" s="330" t="str">
        <v>Inbound</v>
      </c>
      <c r="H1876" s="330" t="str">
        <v>NE5126</v>
      </c>
      <c r="I1876" s="331" t="str">
        <v>SSH-BRI</v>
      </c>
      <c r="J1876" s="884">
        <v>45905</v>
      </c>
      <c r="K1876" s="330">
        <v>0</v>
      </c>
      <c r="L1876" s="330">
        <v>0</v>
      </c>
      <c r="M1876" s="330" t="str">
        <v/>
      </c>
      <c r="N1876" s="330" t="str">
        <v/>
      </c>
      <c r="O1876" s="330" t="str">
        <v/>
      </c>
      <c r="P1876" s="330">
        <v>0</v>
      </c>
      <c r="Q1876" s="330" t="str">
        <v>Confirmed</v>
      </c>
      <c r="R1876" s="330" t="str">
        <v>On Review</v>
      </c>
      <c r="S1876" s="330" t="str">
        <v>SSH</v>
      </c>
      <c r="T1876" s="330" t="str">
        <v>BRI</v>
      </c>
      <c r="U1876" s="330" t="str">
        <v>BRI</v>
      </c>
      <c r="V1876" s="330">
        <v>5</v>
      </c>
      <c r="W1876" s="330">
        <v>154</v>
      </c>
      <c r="X1876" s="330" t="str">
        <v>S25-03</v>
      </c>
      <c r="Y1876" s="330">
        <v>179</v>
      </c>
      <c r="Z1876" s="330">
        <v>165</v>
      </c>
      <c r="AA1876" s="330">
        <v>14</v>
      </c>
      <c r="AB1876" s="16" t="str">
        <v>S25</v>
      </c>
    </row>
    <row r="1877" spans="1:28" x14ac:dyDescent="0.35">
      <c r="A1877" s="331">
        <v>45751</v>
      </c>
      <c r="B1877" s="330" t="str">
        <v>SI Travel</v>
      </c>
      <c r="C1877" s="330" t="str">
        <v>Tour Operator</v>
      </c>
      <c r="D1877" s="330" t="str">
        <v/>
      </c>
      <c r="E1877" s="330" t="str">
        <v/>
      </c>
      <c r="F1877" s="330" t="str">
        <v>RT</v>
      </c>
      <c r="G1877" s="330" t="str">
        <v>Outbound</v>
      </c>
      <c r="H1877" s="330" t="str">
        <v>4S6016</v>
      </c>
      <c r="I1877" s="331" t="str">
        <v>BRI-SSH</v>
      </c>
      <c r="J1877" s="884">
        <v>45752</v>
      </c>
      <c r="K1877" s="330">
        <v>1</v>
      </c>
      <c r="L1877" s="330">
        <v>1</v>
      </c>
      <c r="M1877" s="330">
        <v>175</v>
      </c>
      <c r="N1877" s="330">
        <v>0</v>
      </c>
      <c r="O1877" s="330">
        <v>0</v>
      </c>
      <c r="P1877" s="330">
        <v>175</v>
      </c>
      <c r="Q1877" s="330" t="str">
        <v>Confirmed</v>
      </c>
      <c r="R1877" s="330" t="str">
        <v>On Review</v>
      </c>
      <c r="S1877" s="330" t="str">
        <v>BRI</v>
      </c>
      <c r="T1877" s="330" t="str">
        <v>SSH</v>
      </c>
      <c r="U1877" s="330" t="str">
        <v>BRI</v>
      </c>
      <c r="V1877" s="330">
        <v>6</v>
      </c>
      <c r="W1877" s="330">
        <v>1</v>
      </c>
      <c r="X1877" s="330" t="str">
        <v>E25-02A</v>
      </c>
      <c r="Y1877" s="330">
        <v>113</v>
      </c>
      <c r="Z1877" s="330">
        <v>109</v>
      </c>
      <c r="AA1877" s="330">
        <v>4</v>
      </c>
      <c r="AB1877" s="16" t="str">
        <v>E25</v>
      </c>
    </row>
    <row r="1878" spans="1:28" x14ac:dyDescent="0.35">
      <c r="A1878" s="331">
        <v>45751</v>
      </c>
      <c r="B1878" s="330" t="str">
        <v>SI Travel</v>
      </c>
      <c r="C1878" s="330" t="str">
        <v>Tour Operator</v>
      </c>
      <c r="D1878" s="330" t="str">
        <v/>
      </c>
      <c r="E1878" s="330" t="str">
        <v/>
      </c>
      <c r="F1878" s="330" t="str">
        <v>RT</v>
      </c>
      <c r="G1878" s="330" t="str">
        <v>Inbound</v>
      </c>
      <c r="H1878" s="330" t="str">
        <v>4S6015</v>
      </c>
      <c r="I1878" s="331" t="str">
        <v>SSH-BRI</v>
      </c>
      <c r="J1878" s="884">
        <v>45759</v>
      </c>
      <c r="K1878" s="330">
        <v>1</v>
      </c>
      <c r="L1878" s="330">
        <v>1</v>
      </c>
      <c r="M1878" s="330">
        <v>175</v>
      </c>
      <c r="N1878" s="330">
        <v>0</v>
      </c>
      <c r="O1878" s="330">
        <v>0</v>
      </c>
      <c r="P1878" s="330">
        <v>175</v>
      </c>
      <c r="Q1878" s="330" t="str">
        <v>Confirmed</v>
      </c>
      <c r="R1878" s="330" t="str">
        <v>On Review</v>
      </c>
      <c r="S1878" s="330" t="str">
        <v>SSH</v>
      </c>
      <c r="T1878" s="330" t="str">
        <v>BRI</v>
      </c>
      <c r="U1878" s="330" t="str">
        <v>BRI</v>
      </c>
      <c r="V1878" s="330">
        <v>6</v>
      </c>
      <c r="W1878" s="330">
        <v>8</v>
      </c>
      <c r="X1878" s="330" t="str">
        <v>E25-02A</v>
      </c>
      <c r="Y1878" s="330">
        <v>113</v>
      </c>
      <c r="Z1878" s="330">
        <v>90</v>
      </c>
      <c r="AA1878" s="330">
        <v>23</v>
      </c>
      <c r="AB1878" s="16" t="str">
        <v>E25</v>
      </c>
    </row>
    <row r="1879" spans="1:28" x14ac:dyDescent="0.35">
      <c r="A1879" s="331">
        <v>45751</v>
      </c>
      <c r="B1879" s="330" t="str">
        <v>Italgsa-Going</v>
      </c>
      <c r="C1879" s="330" t="str">
        <v>Tour Operator</v>
      </c>
      <c r="D1879" s="330" t="str">
        <v/>
      </c>
      <c r="E1879" s="330" t="str">
        <v/>
      </c>
      <c r="F1879" s="330" t="str">
        <v>RT</v>
      </c>
      <c r="G1879" s="330" t="str">
        <v>Outbound</v>
      </c>
      <c r="H1879" s="330" t="str">
        <v>4S6006</v>
      </c>
      <c r="I1879" s="331" t="str">
        <v>FCO-SSH</v>
      </c>
      <c r="J1879" s="884">
        <v>45856</v>
      </c>
      <c r="K1879" s="330">
        <v>0</v>
      </c>
      <c r="L1879" s="330">
        <v>0</v>
      </c>
      <c r="M1879" s="330" t="str">
        <v/>
      </c>
      <c r="N1879" s="330" t="str">
        <v/>
      </c>
      <c r="O1879" s="330" t="str">
        <v/>
      </c>
      <c r="P1879" s="330">
        <v>0</v>
      </c>
      <c r="Q1879" s="330" t="str">
        <v>Confirmed</v>
      </c>
      <c r="R1879" s="330" t="str">
        <v>On Review</v>
      </c>
      <c r="S1879" s="330" t="str">
        <v>FCO</v>
      </c>
      <c r="T1879" s="330" t="str">
        <v>SSH</v>
      </c>
      <c r="U1879" s="330" t="str">
        <v>FCO</v>
      </c>
      <c r="V1879" s="330">
        <v>5</v>
      </c>
      <c r="W1879" s="330">
        <v>105</v>
      </c>
      <c r="X1879" s="330" t="str">
        <v/>
      </c>
      <c r="Y1879" s="330" t="str">
        <v/>
      </c>
      <c r="Z1879" s="330" t="str">
        <v/>
      </c>
      <c r="AA1879" s="330" t="str">
        <v/>
      </c>
      <c r="AB1879" s="16" t="str">
        <v/>
      </c>
    </row>
    <row r="1880" spans="1:28" x14ac:dyDescent="0.35">
      <c r="A1880" s="331">
        <v>45751</v>
      </c>
      <c r="B1880" s="330" t="str">
        <v>Italgsa-Going</v>
      </c>
      <c r="C1880" s="330" t="str">
        <v>Tour Operator</v>
      </c>
      <c r="D1880" s="330" t="str">
        <v/>
      </c>
      <c r="E1880" s="330" t="str">
        <v/>
      </c>
      <c r="F1880" s="330" t="str">
        <v>RT</v>
      </c>
      <c r="G1880" s="330" t="str">
        <v>Outbound</v>
      </c>
      <c r="H1880" s="330" t="str">
        <v>4S6006</v>
      </c>
      <c r="I1880" s="331" t="str">
        <v>FCO-SSH</v>
      </c>
      <c r="J1880" s="884">
        <v>45863</v>
      </c>
      <c r="K1880" s="330">
        <v>0</v>
      </c>
      <c r="L1880" s="330">
        <v>0</v>
      </c>
      <c r="M1880" s="330" t="str">
        <v/>
      </c>
      <c r="N1880" s="330" t="str">
        <v/>
      </c>
      <c r="O1880" s="330" t="str">
        <v/>
      </c>
      <c r="P1880" s="330">
        <v>0</v>
      </c>
      <c r="Q1880" s="330" t="str">
        <v>Confirmed</v>
      </c>
      <c r="R1880" s="330" t="str">
        <v>On Review</v>
      </c>
      <c r="S1880" s="330" t="str">
        <v>FCO</v>
      </c>
      <c r="T1880" s="330" t="str">
        <v>SSH</v>
      </c>
      <c r="U1880" s="330" t="str">
        <v>FCO</v>
      </c>
      <c r="V1880" s="330">
        <v>5</v>
      </c>
      <c r="W1880" s="330">
        <v>112</v>
      </c>
      <c r="X1880" s="330" t="str">
        <v>S25-15</v>
      </c>
      <c r="Y1880" s="330">
        <v>186</v>
      </c>
      <c r="Z1880" s="330">
        <v>80</v>
      </c>
      <c r="AA1880" s="330">
        <v>106</v>
      </c>
      <c r="AB1880" s="16" t="str">
        <v>S25</v>
      </c>
    </row>
    <row r="1881" spans="1:28" x14ac:dyDescent="0.35">
      <c r="A1881" s="331">
        <v>45751</v>
      </c>
      <c r="B1881" s="330" t="str">
        <v>Italgsa-Going</v>
      </c>
      <c r="C1881" s="330" t="str">
        <v>Tour Operator</v>
      </c>
      <c r="D1881" s="330" t="str">
        <v/>
      </c>
      <c r="E1881" s="330" t="str">
        <v/>
      </c>
      <c r="F1881" s="330" t="str">
        <v>RT</v>
      </c>
      <c r="G1881" s="330" t="str">
        <v>Outbound</v>
      </c>
      <c r="H1881" s="330" t="str">
        <v>4S6006</v>
      </c>
      <c r="I1881" s="331" t="str">
        <v>FCO-SSH</v>
      </c>
      <c r="J1881" s="884">
        <v>45870</v>
      </c>
      <c r="K1881" s="330">
        <v>0</v>
      </c>
      <c r="L1881" s="330">
        <v>0</v>
      </c>
      <c r="M1881" s="330" t="str">
        <v/>
      </c>
      <c r="N1881" s="330" t="str">
        <v/>
      </c>
      <c r="O1881" s="330" t="str">
        <v/>
      </c>
      <c r="P1881" s="330">
        <v>0</v>
      </c>
      <c r="Q1881" s="330" t="str">
        <v>Confirmed</v>
      </c>
      <c r="R1881" s="330" t="str">
        <v>On Review</v>
      </c>
      <c r="S1881" s="330" t="str">
        <v>FCO</v>
      </c>
      <c r="T1881" s="330" t="str">
        <v>SSH</v>
      </c>
      <c r="U1881" s="330" t="str">
        <v>FCO</v>
      </c>
      <c r="V1881" s="330">
        <v>5</v>
      </c>
      <c r="W1881" s="330">
        <v>119</v>
      </c>
      <c r="X1881" s="330" t="str">
        <v>S25-15</v>
      </c>
      <c r="Y1881" s="330">
        <v>186</v>
      </c>
      <c r="Z1881" s="330">
        <v>142</v>
      </c>
      <c r="AA1881" s="330">
        <v>44</v>
      </c>
      <c r="AB1881" s="16" t="str">
        <v>S25</v>
      </c>
    </row>
    <row r="1882" spans="1:28" x14ac:dyDescent="0.35">
      <c r="A1882" s="331">
        <v>45751</v>
      </c>
      <c r="B1882" s="330" t="str">
        <v>Italgsa-Going</v>
      </c>
      <c r="C1882" s="330" t="str">
        <v>Tour Operator</v>
      </c>
      <c r="D1882" s="330" t="str">
        <v/>
      </c>
      <c r="E1882" s="330" t="str">
        <v/>
      </c>
      <c r="F1882" s="330" t="str">
        <v>RT</v>
      </c>
      <c r="G1882" s="330" t="str">
        <v>Outbound</v>
      </c>
      <c r="H1882" s="330" t="str">
        <v>4S6006</v>
      </c>
      <c r="I1882" s="331" t="str">
        <v>FCO-SSH</v>
      </c>
      <c r="J1882" s="884">
        <v>45877</v>
      </c>
      <c r="K1882" s="330">
        <v>0</v>
      </c>
      <c r="L1882" s="330">
        <v>0</v>
      </c>
      <c r="M1882" s="330" t="str">
        <v/>
      </c>
      <c r="N1882" s="330" t="str">
        <v/>
      </c>
      <c r="O1882" s="330" t="str">
        <v/>
      </c>
      <c r="P1882" s="330">
        <v>0</v>
      </c>
      <c r="Q1882" s="330" t="str">
        <v>Confirmed</v>
      </c>
      <c r="R1882" s="330" t="str">
        <v>On Review</v>
      </c>
      <c r="S1882" s="330" t="str">
        <v>FCO</v>
      </c>
      <c r="T1882" s="330" t="str">
        <v>SSH</v>
      </c>
      <c r="U1882" s="330" t="str">
        <v>FCO</v>
      </c>
      <c r="V1882" s="330">
        <v>5</v>
      </c>
      <c r="W1882" s="330">
        <v>126</v>
      </c>
      <c r="X1882" s="330" t="str">
        <v>S25-15</v>
      </c>
      <c r="Y1882" s="330">
        <v>186</v>
      </c>
      <c r="Z1882" s="330">
        <v>174</v>
      </c>
      <c r="AA1882" s="330">
        <v>12</v>
      </c>
      <c r="AB1882" s="16" t="str">
        <v>S25</v>
      </c>
    </row>
    <row r="1883" spans="1:28" x14ac:dyDescent="0.35">
      <c r="A1883" s="331">
        <v>45751</v>
      </c>
      <c r="B1883" s="330" t="str">
        <v>Italgsa-Going</v>
      </c>
      <c r="C1883" s="330" t="str">
        <v>Tour Operator</v>
      </c>
      <c r="D1883" s="330" t="str">
        <v/>
      </c>
      <c r="E1883" s="330" t="str">
        <v/>
      </c>
      <c r="F1883" s="330" t="str">
        <v>RT</v>
      </c>
      <c r="G1883" s="330" t="str">
        <v>Outbound</v>
      </c>
      <c r="H1883" s="330" t="str">
        <v>4S6006</v>
      </c>
      <c r="I1883" s="331" t="str">
        <v>FCO-SSH</v>
      </c>
      <c r="J1883" s="884">
        <v>45884</v>
      </c>
      <c r="K1883" s="330">
        <v>0</v>
      </c>
      <c r="L1883" s="330">
        <v>0</v>
      </c>
      <c r="M1883" s="330" t="str">
        <v/>
      </c>
      <c r="N1883" s="330" t="str">
        <v/>
      </c>
      <c r="O1883" s="330" t="str">
        <v/>
      </c>
      <c r="P1883" s="330">
        <v>0</v>
      </c>
      <c r="Q1883" s="330" t="str">
        <v>Confirmed</v>
      </c>
      <c r="R1883" s="330" t="str">
        <v>On Review</v>
      </c>
      <c r="S1883" s="330" t="str">
        <v>FCO</v>
      </c>
      <c r="T1883" s="330" t="str">
        <v>SSH</v>
      </c>
      <c r="U1883" s="330" t="str">
        <v>FCO</v>
      </c>
      <c r="V1883" s="330">
        <v>5</v>
      </c>
      <c r="W1883" s="330">
        <v>133</v>
      </c>
      <c r="X1883" s="330" t="str">
        <v>S25-15</v>
      </c>
      <c r="Y1883" s="330">
        <v>186</v>
      </c>
      <c r="Z1883" s="330">
        <v>153</v>
      </c>
      <c r="AA1883" s="330">
        <v>33</v>
      </c>
      <c r="AB1883" s="16" t="str">
        <v>S25</v>
      </c>
    </row>
    <row r="1884" spans="1:28" x14ac:dyDescent="0.35">
      <c r="A1884" s="331">
        <v>45751</v>
      </c>
      <c r="B1884" s="330" t="str">
        <v>Italgsa-Going</v>
      </c>
      <c r="C1884" s="330" t="str">
        <v>Tour Operator</v>
      </c>
      <c r="D1884" s="330" t="str">
        <v/>
      </c>
      <c r="E1884" s="330" t="str">
        <v/>
      </c>
      <c r="F1884" s="330" t="str">
        <v>RT</v>
      </c>
      <c r="G1884" s="330" t="str">
        <v>Outbound</v>
      </c>
      <c r="H1884" s="330" t="str">
        <v>4S6006</v>
      </c>
      <c r="I1884" s="331" t="str">
        <v>FCO-SSH</v>
      </c>
      <c r="J1884" s="884">
        <v>45891</v>
      </c>
      <c r="K1884" s="330">
        <v>0</v>
      </c>
      <c r="L1884" s="330">
        <v>0</v>
      </c>
      <c r="M1884" s="330" t="str">
        <v/>
      </c>
      <c r="N1884" s="330" t="str">
        <v/>
      </c>
      <c r="O1884" s="330" t="str">
        <v/>
      </c>
      <c r="P1884" s="330">
        <v>0</v>
      </c>
      <c r="Q1884" s="330" t="str">
        <v>Confirmed</v>
      </c>
      <c r="R1884" s="330" t="str">
        <v>On Review</v>
      </c>
      <c r="S1884" s="330" t="str">
        <v>FCO</v>
      </c>
      <c r="T1884" s="330" t="str">
        <v>SSH</v>
      </c>
      <c r="U1884" s="330" t="str">
        <v>FCO</v>
      </c>
      <c r="V1884" s="330">
        <v>5</v>
      </c>
      <c r="W1884" s="330">
        <v>140</v>
      </c>
      <c r="X1884" s="330" t="str">
        <v>S25-15</v>
      </c>
      <c r="Y1884" s="330">
        <v>186</v>
      </c>
      <c r="Z1884" s="330">
        <v>144</v>
      </c>
      <c r="AA1884" s="330">
        <v>42</v>
      </c>
      <c r="AB1884" s="16" t="str">
        <v>S25</v>
      </c>
    </row>
    <row r="1885" spans="1:28" x14ac:dyDescent="0.35">
      <c r="A1885" s="331">
        <v>45751</v>
      </c>
      <c r="B1885" s="330" t="str">
        <v>Italgsa-Going</v>
      </c>
      <c r="C1885" s="330" t="str">
        <v>Tour Operator</v>
      </c>
      <c r="D1885" s="330" t="str">
        <v/>
      </c>
      <c r="E1885" s="330" t="str">
        <v/>
      </c>
      <c r="F1885" s="330" t="str">
        <v>RT</v>
      </c>
      <c r="G1885" s="330" t="str">
        <v>Outbound</v>
      </c>
      <c r="H1885" s="330" t="str">
        <v>4S6006</v>
      </c>
      <c r="I1885" s="331" t="str">
        <v>FCO-SSH</v>
      </c>
      <c r="J1885" s="884">
        <v>45898</v>
      </c>
      <c r="K1885" s="330">
        <v>0</v>
      </c>
      <c r="L1885" s="330">
        <v>0</v>
      </c>
      <c r="M1885" s="330" t="str">
        <v/>
      </c>
      <c r="N1885" s="330" t="str">
        <v/>
      </c>
      <c r="O1885" s="330" t="str">
        <v/>
      </c>
      <c r="P1885" s="330">
        <v>0</v>
      </c>
      <c r="Q1885" s="330" t="str">
        <v>Confirmed</v>
      </c>
      <c r="R1885" s="330" t="str">
        <v>On Review</v>
      </c>
      <c r="S1885" s="330" t="str">
        <v>FCO</v>
      </c>
      <c r="T1885" s="330" t="str">
        <v>SSH</v>
      </c>
      <c r="U1885" s="330" t="str">
        <v>FCO</v>
      </c>
      <c r="V1885" s="330">
        <v>5</v>
      </c>
      <c r="W1885" s="330">
        <v>147</v>
      </c>
      <c r="X1885" s="330" t="str">
        <v>S25-15</v>
      </c>
      <c r="Y1885" s="330">
        <v>186</v>
      </c>
      <c r="Z1885" s="330">
        <v>134</v>
      </c>
      <c r="AA1885" s="330">
        <v>52</v>
      </c>
      <c r="AB1885" s="16" t="str">
        <v>S25</v>
      </c>
    </row>
    <row r="1886" spans="1:28" x14ac:dyDescent="0.35">
      <c r="A1886" s="331">
        <v>45751</v>
      </c>
      <c r="B1886" s="330" t="str">
        <v>Italgsa-Going</v>
      </c>
      <c r="C1886" s="330" t="str">
        <v>Tour Operator</v>
      </c>
      <c r="D1886" s="330" t="str">
        <v/>
      </c>
      <c r="E1886" s="330" t="str">
        <v/>
      </c>
      <c r="F1886" s="330" t="str">
        <v>RT</v>
      </c>
      <c r="G1886" s="330" t="str">
        <v>Outbound</v>
      </c>
      <c r="H1886" s="330" t="str">
        <v>4S6006</v>
      </c>
      <c r="I1886" s="331" t="str">
        <v>FCO-SSH</v>
      </c>
      <c r="J1886" s="884">
        <v>45905</v>
      </c>
      <c r="K1886" s="330">
        <v>0</v>
      </c>
      <c r="L1886" s="330">
        <v>0</v>
      </c>
      <c r="M1886" s="330" t="str">
        <v/>
      </c>
      <c r="N1886" s="330" t="str">
        <v/>
      </c>
      <c r="O1886" s="330" t="str">
        <v/>
      </c>
      <c r="P1886" s="330">
        <v>0</v>
      </c>
      <c r="Q1886" s="330" t="str">
        <v>Confirmed</v>
      </c>
      <c r="R1886" s="330" t="str">
        <v>On Review</v>
      </c>
      <c r="S1886" s="330" t="str">
        <v>FCO</v>
      </c>
      <c r="T1886" s="330" t="str">
        <v>SSH</v>
      </c>
      <c r="U1886" s="330" t="str">
        <v>FCO</v>
      </c>
      <c r="V1886" s="330">
        <v>5</v>
      </c>
      <c r="W1886" s="330">
        <v>154</v>
      </c>
      <c r="X1886" s="330" t="str">
        <v/>
      </c>
      <c r="Y1886" s="330" t="str">
        <v/>
      </c>
      <c r="Z1886" s="330" t="str">
        <v/>
      </c>
      <c r="AA1886" s="330" t="str">
        <v/>
      </c>
      <c r="AB1886" s="16" t="str">
        <v/>
      </c>
    </row>
    <row r="1887" spans="1:28" x14ac:dyDescent="0.35">
      <c r="A1887" s="331">
        <v>45751</v>
      </c>
      <c r="B1887" s="330" t="str">
        <v>Italgsa-Going</v>
      </c>
      <c r="C1887" s="330" t="str">
        <v>Tour Operator</v>
      </c>
      <c r="D1887" s="330" t="str">
        <v/>
      </c>
      <c r="E1887" s="330" t="str">
        <v/>
      </c>
      <c r="F1887" s="330" t="str">
        <v>RT</v>
      </c>
      <c r="G1887" s="330" t="str">
        <v>Inbound</v>
      </c>
      <c r="H1887" s="330" t="str">
        <v>4S6005</v>
      </c>
      <c r="I1887" s="331" t="str">
        <v>SSH-FCO</v>
      </c>
      <c r="J1887" s="884">
        <v>45863</v>
      </c>
      <c r="K1887" s="330">
        <v>0</v>
      </c>
      <c r="L1887" s="330">
        <v>0</v>
      </c>
      <c r="M1887" s="330" t="str">
        <v/>
      </c>
      <c r="N1887" s="330" t="str">
        <v/>
      </c>
      <c r="O1887" s="330" t="str">
        <v/>
      </c>
      <c r="P1887" s="330">
        <v>0</v>
      </c>
      <c r="Q1887" s="330" t="str">
        <v>Confirmed</v>
      </c>
      <c r="R1887" s="330" t="str">
        <v>On Review</v>
      </c>
      <c r="S1887" s="330" t="str">
        <v>SSH</v>
      </c>
      <c r="T1887" s="330" t="str">
        <v>FCO</v>
      </c>
      <c r="U1887" s="330" t="str">
        <v>FCO</v>
      </c>
      <c r="V1887" s="330">
        <v>5</v>
      </c>
      <c r="W1887" s="330">
        <v>112</v>
      </c>
      <c r="X1887" s="330" t="str">
        <v/>
      </c>
      <c r="Y1887" s="330" t="str">
        <v/>
      </c>
      <c r="Z1887" s="330" t="str">
        <v/>
      </c>
      <c r="AA1887" s="330" t="str">
        <v/>
      </c>
      <c r="AB1887" s="16" t="str">
        <v/>
      </c>
    </row>
    <row r="1888" spans="1:28" x14ac:dyDescent="0.35">
      <c r="A1888" s="331">
        <v>45751</v>
      </c>
      <c r="B1888" s="330" t="str">
        <v>Italgsa-Going</v>
      </c>
      <c r="C1888" s="330" t="str">
        <v>Tour Operator</v>
      </c>
      <c r="D1888" s="330" t="str">
        <v/>
      </c>
      <c r="E1888" s="330" t="str">
        <v/>
      </c>
      <c r="F1888" s="330" t="str">
        <v>RT</v>
      </c>
      <c r="G1888" s="330" t="str">
        <v>Inbound</v>
      </c>
      <c r="H1888" s="330" t="str">
        <v>4S6005</v>
      </c>
      <c r="I1888" s="331" t="str">
        <v>SSH-FCO</v>
      </c>
      <c r="J1888" s="884">
        <v>45870</v>
      </c>
      <c r="K1888" s="330">
        <v>0</v>
      </c>
      <c r="L1888" s="330">
        <v>0</v>
      </c>
      <c r="M1888" s="330" t="str">
        <v/>
      </c>
      <c r="N1888" s="330" t="str">
        <v/>
      </c>
      <c r="O1888" s="330" t="str">
        <v/>
      </c>
      <c r="P1888" s="330">
        <v>0</v>
      </c>
      <c r="Q1888" s="330" t="str">
        <v>Confirmed</v>
      </c>
      <c r="R1888" s="330" t="str">
        <v>On Review</v>
      </c>
      <c r="S1888" s="330" t="str">
        <v>SSH</v>
      </c>
      <c r="T1888" s="330" t="str">
        <v>FCO</v>
      </c>
      <c r="U1888" s="330" t="str">
        <v>FCO</v>
      </c>
      <c r="V1888" s="330">
        <v>5</v>
      </c>
      <c r="W1888" s="330">
        <v>119</v>
      </c>
      <c r="X1888" s="330" t="str">
        <v>S25-15</v>
      </c>
      <c r="Y1888" s="330">
        <v>186</v>
      </c>
      <c r="Z1888" s="330">
        <v>84</v>
      </c>
      <c r="AA1888" s="330">
        <v>102</v>
      </c>
      <c r="AB1888" s="16" t="str">
        <v>S25</v>
      </c>
    </row>
    <row r="1889" spans="1:28" x14ac:dyDescent="0.35">
      <c r="A1889" s="331">
        <v>45751</v>
      </c>
      <c r="B1889" s="330" t="str">
        <v>Italgsa-Going</v>
      </c>
      <c r="C1889" s="330" t="str">
        <v>Tour Operator</v>
      </c>
      <c r="D1889" s="330" t="str">
        <v/>
      </c>
      <c r="E1889" s="330" t="str">
        <v/>
      </c>
      <c r="F1889" s="330" t="str">
        <v>RT</v>
      </c>
      <c r="G1889" s="330" t="str">
        <v>Inbound</v>
      </c>
      <c r="H1889" s="330" t="str">
        <v>4S6005</v>
      </c>
      <c r="I1889" s="331" t="str">
        <v>SSH-FCO</v>
      </c>
      <c r="J1889" s="884">
        <v>45877</v>
      </c>
      <c r="K1889" s="330">
        <v>0</v>
      </c>
      <c r="L1889" s="330">
        <v>0</v>
      </c>
      <c r="M1889" s="330" t="str">
        <v/>
      </c>
      <c r="N1889" s="330" t="str">
        <v/>
      </c>
      <c r="O1889" s="330" t="str">
        <v/>
      </c>
      <c r="P1889" s="330">
        <v>0</v>
      </c>
      <c r="Q1889" s="330" t="str">
        <v>Confirmed</v>
      </c>
      <c r="R1889" s="330" t="str">
        <v>On Review</v>
      </c>
      <c r="S1889" s="330" t="str">
        <v>SSH</v>
      </c>
      <c r="T1889" s="330" t="str">
        <v>FCO</v>
      </c>
      <c r="U1889" s="330" t="str">
        <v>FCO</v>
      </c>
      <c r="V1889" s="330">
        <v>5</v>
      </c>
      <c r="W1889" s="330">
        <v>126</v>
      </c>
      <c r="X1889" s="330" t="str">
        <v>S25-15</v>
      </c>
      <c r="Y1889" s="330">
        <v>186</v>
      </c>
      <c r="Z1889" s="330">
        <v>140</v>
      </c>
      <c r="AA1889" s="330">
        <v>46</v>
      </c>
      <c r="AB1889" s="16" t="str">
        <v>S25</v>
      </c>
    </row>
    <row r="1890" spans="1:28" x14ac:dyDescent="0.35">
      <c r="A1890" s="331">
        <v>45751</v>
      </c>
      <c r="B1890" s="330" t="str">
        <v>Italgsa-Going</v>
      </c>
      <c r="C1890" s="330" t="str">
        <v>Tour Operator</v>
      </c>
      <c r="D1890" s="330" t="str">
        <v/>
      </c>
      <c r="E1890" s="330" t="str">
        <v/>
      </c>
      <c r="F1890" s="330" t="str">
        <v>RT</v>
      </c>
      <c r="G1890" s="330" t="str">
        <v>Inbound</v>
      </c>
      <c r="H1890" s="330" t="str">
        <v>4S6005</v>
      </c>
      <c r="I1890" s="331" t="str">
        <v>SSH-FCO</v>
      </c>
      <c r="J1890" s="884">
        <v>45884</v>
      </c>
      <c r="K1890" s="330">
        <v>0</v>
      </c>
      <c r="L1890" s="330">
        <v>0</v>
      </c>
      <c r="M1890" s="330" t="str">
        <v/>
      </c>
      <c r="N1890" s="330" t="str">
        <v/>
      </c>
      <c r="O1890" s="330" t="str">
        <v/>
      </c>
      <c r="P1890" s="330">
        <v>0</v>
      </c>
      <c r="Q1890" s="330" t="str">
        <v>Confirmed</v>
      </c>
      <c r="R1890" s="330" t="str">
        <v>On Review</v>
      </c>
      <c r="S1890" s="330" t="str">
        <v>SSH</v>
      </c>
      <c r="T1890" s="330" t="str">
        <v>FCO</v>
      </c>
      <c r="U1890" s="330" t="str">
        <v>FCO</v>
      </c>
      <c r="V1890" s="330">
        <v>5</v>
      </c>
      <c r="W1890" s="330">
        <v>133</v>
      </c>
      <c r="X1890" s="330" t="str">
        <v>S25-15</v>
      </c>
      <c r="Y1890" s="330">
        <v>186</v>
      </c>
      <c r="Z1890" s="330">
        <v>153</v>
      </c>
      <c r="AA1890" s="330">
        <v>33</v>
      </c>
      <c r="AB1890" s="16" t="str">
        <v>S25</v>
      </c>
    </row>
    <row r="1891" spans="1:28" x14ac:dyDescent="0.35">
      <c r="A1891" s="331">
        <v>45751</v>
      </c>
      <c r="B1891" s="330" t="str">
        <v>Italgsa-Going</v>
      </c>
      <c r="C1891" s="330" t="str">
        <v>Tour Operator</v>
      </c>
      <c r="D1891" s="330" t="str">
        <v/>
      </c>
      <c r="E1891" s="330" t="str">
        <v/>
      </c>
      <c r="F1891" s="330" t="str">
        <v>RT</v>
      </c>
      <c r="G1891" s="330" t="str">
        <v>Inbound</v>
      </c>
      <c r="H1891" s="330" t="str">
        <v>4S6005</v>
      </c>
      <c r="I1891" s="331" t="str">
        <v>SSH-FCO</v>
      </c>
      <c r="J1891" s="884">
        <v>45891</v>
      </c>
      <c r="K1891" s="330">
        <v>0</v>
      </c>
      <c r="L1891" s="330">
        <v>0</v>
      </c>
      <c r="M1891" s="330" t="str">
        <v/>
      </c>
      <c r="N1891" s="330" t="str">
        <v/>
      </c>
      <c r="O1891" s="330" t="str">
        <v/>
      </c>
      <c r="P1891" s="330">
        <v>0</v>
      </c>
      <c r="Q1891" s="330" t="str">
        <v>Confirmed</v>
      </c>
      <c r="R1891" s="330" t="str">
        <v>On Review</v>
      </c>
      <c r="S1891" s="330" t="str">
        <v>SSH</v>
      </c>
      <c r="T1891" s="330" t="str">
        <v>FCO</v>
      </c>
      <c r="U1891" s="330" t="str">
        <v>FCO</v>
      </c>
      <c r="V1891" s="330">
        <v>5</v>
      </c>
      <c r="W1891" s="330">
        <v>140</v>
      </c>
      <c r="X1891" s="330" t="str">
        <v>S25-15</v>
      </c>
      <c r="Y1891" s="330">
        <v>186</v>
      </c>
      <c r="Z1891" s="330">
        <v>186</v>
      </c>
      <c r="AA1891" s="330">
        <v>0</v>
      </c>
      <c r="AB1891" s="16" t="str">
        <v>S25</v>
      </c>
    </row>
    <row r="1892" spans="1:28" x14ac:dyDescent="0.35">
      <c r="A1892" s="331">
        <v>45751</v>
      </c>
      <c r="B1892" s="330" t="str">
        <v>Italgsa-Going</v>
      </c>
      <c r="C1892" s="330" t="str">
        <v>Tour Operator</v>
      </c>
      <c r="D1892" s="330" t="str">
        <v/>
      </c>
      <c r="E1892" s="330" t="str">
        <v/>
      </c>
      <c r="F1892" s="330" t="str">
        <v>RT</v>
      </c>
      <c r="G1892" s="330" t="str">
        <v>Inbound</v>
      </c>
      <c r="H1892" s="330" t="str">
        <v>4S6005</v>
      </c>
      <c r="I1892" s="331" t="str">
        <v>SSH-FCO</v>
      </c>
      <c r="J1892" s="884">
        <v>45898</v>
      </c>
      <c r="K1892" s="330">
        <v>0</v>
      </c>
      <c r="L1892" s="330">
        <v>0</v>
      </c>
      <c r="M1892" s="330" t="str">
        <v/>
      </c>
      <c r="N1892" s="330" t="str">
        <v/>
      </c>
      <c r="O1892" s="330" t="str">
        <v/>
      </c>
      <c r="P1892" s="330">
        <v>0</v>
      </c>
      <c r="Q1892" s="330" t="str">
        <v>Confirmed</v>
      </c>
      <c r="R1892" s="330" t="str">
        <v>On Review</v>
      </c>
      <c r="S1892" s="330" t="str">
        <v>SSH</v>
      </c>
      <c r="T1892" s="330" t="str">
        <v>FCO</v>
      </c>
      <c r="U1892" s="330" t="str">
        <v>FCO</v>
      </c>
      <c r="V1892" s="330">
        <v>5</v>
      </c>
      <c r="W1892" s="330">
        <v>147</v>
      </c>
      <c r="X1892" s="330" t="str">
        <v>S25-15</v>
      </c>
      <c r="Y1892" s="330">
        <v>186</v>
      </c>
      <c r="Z1892" s="330">
        <v>179</v>
      </c>
      <c r="AA1892" s="330">
        <v>7</v>
      </c>
      <c r="AB1892" s="16" t="str">
        <v>S25</v>
      </c>
    </row>
    <row r="1893" spans="1:28" x14ac:dyDescent="0.35">
      <c r="A1893" s="331">
        <v>45751</v>
      </c>
      <c r="B1893" s="330" t="str">
        <v>Italgsa-Going</v>
      </c>
      <c r="C1893" s="330" t="str">
        <v>Tour Operator</v>
      </c>
      <c r="D1893" s="330" t="str">
        <v/>
      </c>
      <c r="E1893" s="330" t="str">
        <v/>
      </c>
      <c r="F1893" s="330" t="str">
        <v>RT</v>
      </c>
      <c r="G1893" s="330" t="str">
        <v>Inbound</v>
      </c>
      <c r="H1893" s="330" t="str">
        <v>4S6005</v>
      </c>
      <c r="I1893" s="331" t="str">
        <v>SSH-FCO</v>
      </c>
      <c r="J1893" s="884">
        <v>45905</v>
      </c>
      <c r="K1893" s="330">
        <v>0</v>
      </c>
      <c r="L1893" s="330">
        <v>0</v>
      </c>
      <c r="M1893" s="330" t="str">
        <v/>
      </c>
      <c r="N1893" s="330" t="str">
        <v/>
      </c>
      <c r="O1893" s="330" t="str">
        <v/>
      </c>
      <c r="P1893" s="330">
        <v>0</v>
      </c>
      <c r="Q1893" s="330" t="str">
        <v>Confirmed</v>
      </c>
      <c r="R1893" s="330" t="str">
        <v>On Review</v>
      </c>
      <c r="S1893" s="330" t="str">
        <v>SSH</v>
      </c>
      <c r="T1893" s="330" t="str">
        <v>FCO</v>
      </c>
      <c r="U1893" s="330" t="str">
        <v>FCO</v>
      </c>
      <c r="V1893" s="330">
        <v>5</v>
      </c>
      <c r="W1893" s="330">
        <v>154</v>
      </c>
      <c r="X1893" s="330" t="str">
        <v>S25-15</v>
      </c>
      <c r="Y1893" s="330">
        <v>186</v>
      </c>
      <c r="Z1893" s="330">
        <v>136</v>
      </c>
      <c r="AA1893" s="330">
        <v>50</v>
      </c>
      <c r="AB1893" s="16" t="str">
        <v>S25</v>
      </c>
    </row>
    <row r="1894" spans="1:28" x14ac:dyDescent="0.35">
      <c r="A1894" s="331">
        <v>45751</v>
      </c>
      <c r="B1894" s="330" t="str">
        <v>Italgsa-Going</v>
      </c>
      <c r="C1894" s="330" t="str">
        <v>Tour Operator</v>
      </c>
      <c r="D1894" s="330" t="str">
        <v/>
      </c>
      <c r="E1894" s="330" t="str">
        <v/>
      </c>
      <c r="F1894" s="330" t="str">
        <v>RT</v>
      </c>
      <c r="G1894" s="330" t="str">
        <v>Inbound</v>
      </c>
      <c r="H1894" s="330" t="str">
        <v>4S6005</v>
      </c>
      <c r="I1894" s="331" t="str">
        <v>SSH-FCO</v>
      </c>
      <c r="J1894" s="884">
        <v>45912</v>
      </c>
      <c r="K1894" s="330">
        <v>0</v>
      </c>
      <c r="L1894" s="330">
        <v>0</v>
      </c>
      <c r="M1894" s="330" t="str">
        <v/>
      </c>
      <c r="N1894" s="330" t="str">
        <v/>
      </c>
      <c r="O1894" s="330" t="str">
        <v/>
      </c>
      <c r="P1894" s="330">
        <v>0</v>
      </c>
      <c r="Q1894" s="330" t="str">
        <v>Confirmed</v>
      </c>
      <c r="R1894" s="330" t="str">
        <v>On Review</v>
      </c>
      <c r="S1894" s="330" t="str">
        <v>SSH</v>
      </c>
      <c r="T1894" s="330" t="str">
        <v>FCO</v>
      </c>
      <c r="U1894" s="330" t="str">
        <v>FCO</v>
      </c>
      <c r="V1894" s="330">
        <v>5</v>
      </c>
      <c r="W1894" s="330">
        <v>161</v>
      </c>
      <c r="X1894" s="330" t="str">
        <v/>
      </c>
      <c r="Y1894" s="330" t="str">
        <v/>
      </c>
      <c r="Z1894" s="330" t="str">
        <v/>
      </c>
      <c r="AA1894" s="330" t="str">
        <v/>
      </c>
      <c r="AB1894" s="16" t="str">
        <v/>
      </c>
    </row>
    <row r="1895" spans="1:28" x14ac:dyDescent="0.35">
      <c r="A1895" s="331">
        <v>45751</v>
      </c>
      <c r="B1895" s="330" t="str">
        <v>Italgsa-Going</v>
      </c>
      <c r="C1895" s="330" t="str">
        <v>Tour Operator</v>
      </c>
      <c r="D1895" s="330" t="str">
        <v/>
      </c>
      <c r="E1895" s="330" t="str">
        <v/>
      </c>
      <c r="F1895" s="330" t="str">
        <v>RT</v>
      </c>
      <c r="G1895" s="330" t="str">
        <v>Outbound</v>
      </c>
      <c r="H1895" s="330" t="str">
        <v>SE2894</v>
      </c>
      <c r="I1895" s="331" t="str">
        <v>PSA-SSH</v>
      </c>
      <c r="J1895" s="884">
        <v>45874</v>
      </c>
      <c r="K1895" s="330">
        <v>0</v>
      </c>
      <c r="L1895" s="330">
        <v>0</v>
      </c>
      <c r="M1895" s="330" t="str">
        <v/>
      </c>
      <c r="N1895" s="330" t="str">
        <v/>
      </c>
      <c r="O1895" s="330" t="str">
        <v/>
      </c>
      <c r="P1895" s="330">
        <v>0</v>
      </c>
      <c r="Q1895" s="330" t="str">
        <v>Confirmed</v>
      </c>
      <c r="R1895" s="330" t="str">
        <v>On Review</v>
      </c>
      <c r="S1895" s="330" t="str">
        <v>PSA</v>
      </c>
      <c r="T1895" s="330" t="str">
        <v>SSH</v>
      </c>
      <c r="U1895" s="330" t="str">
        <v>PSA</v>
      </c>
      <c r="V1895" s="330">
        <v>2</v>
      </c>
      <c r="W1895" s="330">
        <v>123</v>
      </c>
      <c r="X1895" s="330" t="str">
        <v>S25-18</v>
      </c>
      <c r="Y1895" s="330">
        <v>175</v>
      </c>
      <c r="Z1895" s="330">
        <v>110</v>
      </c>
      <c r="AA1895" s="330">
        <v>65</v>
      </c>
      <c r="AB1895" s="16" t="str">
        <v>S25</v>
      </c>
    </row>
    <row r="1896" spans="1:28" x14ac:dyDescent="0.35">
      <c r="A1896" s="331">
        <v>45751</v>
      </c>
      <c r="B1896" s="330" t="str">
        <v>Italgsa-Going</v>
      </c>
      <c r="C1896" s="330" t="str">
        <v>Tour Operator</v>
      </c>
      <c r="D1896" s="330" t="str">
        <v/>
      </c>
      <c r="E1896" s="330" t="str">
        <v/>
      </c>
      <c r="F1896" s="330" t="str">
        <v>RT</v>
      </c>
      <c r="G1896" s="330" t="str">
        <v>Outbound</v>
      </c>
      <c r="H1896" s="330" t="str">
        <v>SE2894</v>
      </c>
      <c r="I1896" s="331" t="str">
        <v>PSA-SSH</v>
      </c>
      <c r="J1896" s="884">
        <v>45881</v>
      </c>
      <c r="K1896" s="330">
        <v>0</v>
      </c>
      <c r="L1896" s="330">
        <v>0</v>
      </c>
      <c r="M1896" s="330" t="str">
        <v/>
      </c>
      <c r="N1896" s="330" t="str">
        <v/>
      </c>
      <c r="O1896" s="330" t="str">
        <v/>
      </c>
      <c r="P1896" s="330">
        <v>0</v>
      </c>
      <c r="Q1896" s="330" t="str">
        <v>Confirmed</v>
      </c>
      <c r="R1896" s="330" t="str">
        <v>On Review</v>
      </c>
      <c r="S1896" s="330" t="str">
        <v>PSA</v>
      </c>
      <c r="T1896" s="330" t="str">
        <v>SSH</v>
      </c>
      <c r="U1896" s="330" t="str">
        <v>PSA</v>
      </c>
      <c r="V1896" s="330">
        <v>2</v>
      </c>
      <c r="W1896" s="330">
        <v>130</v>
      </c>
      <c r="X1896" s="330" t="str">
        <v>S25-18</v>
      </c>
      <c r="Y1896" s="330">
        <v>175</v>
      </c>
      <c r="Z1896" s="330">
        <v>110</v>
      </c>
      <c r="AA1896" s="330">
        <v>65</v>
      </c>
      <c r="AB1896" s="16" t="str">
        <v>S25</v>
      </c>
    </row>
    <row r="1897" spans="1:28" x14ac:dyDescent="0.35">
      <c r="A1897" s="331">
        <v>45751</v>
      </c>
      <c r="B1897" s="330" t="str">
        <v>Italgsa-Going</v>
      </c>
      <c r="C1897" s="330" t="str">
        <v>Tour Operator</v>
      </c>
      <c r="D1897" s="330" t="str">
        <v/>
      </c>
      <c r="E1897" s="330" t="str">
        <v/>
      </c>
      <c r="F1897" s="330" t="str">
        <v>RT</v>
      </c>
      <c r="G1897" s="330" t="str">
        <v>Outbound</v>
      </c>
      <c r="H1897" s="330" t="str">
        <v>SE2894</v>
      </c>
      <c r="I1897" s="331" t="str">
        <v>PSA-SSH</v>
      </c>
      <c r="J1897" s="884">
        <v>45888</v>
      </c>
      <c r="K1897" s="330">
        <v>0</v>
      </c>
      <c r="L1897" s="330">
        <v>0</v>
      </c>
      <c r="M1897" s="330" t="str">
        <v/>
      </c>
      <c r="N1897" s="330" t="str">
        <v/>
      </c>
      <c r="O1897" s="330" t="str">
        <v/>
      </c>
      <c r="P1897" s="330">
        <v>0</v>
      </c>
      <c r="Q1897" s="330" t="str">
        <v>Confirmed</v>
      </c>
      <c r="R1897" s="330" t="str">
        <v>On Review</v>
      </c>
      <c r="S1897" s="330" t="str">
        <v>PSA</v>
      </c>
      <c r="T1897" s="330" t="str">
        <v>SSH</v>
      </c>
      <c r="U1897" s="330" t="str">
        <v>PSA</v>
      </c>
      <c r="V1897" s="330">
        <v>2</v>
      </c>
      <c r="W1897" s="330">
        <v>137</v>
      </c>
      <c r="X1897" s="330" t="str">
        <v>S25-18</v>
      </c>
      <c r="Y1897" s="330">
        <v>175</v>
      </c>
      <c r="Z1897" s="330">
        <v>110</v>
      </c>
      <c r="AA1897" s="330">
        <v>65</v>
      </c>
      <c r="AB1897" s="16" t="str">
        <v>S25</v>
      </c>
    </row>
    <row r="1898" spans="1:28" x14ac:dyDescent="0.35">
      <c r="A1898" s="331">
        <v>45751</v>
      </c>
      <c r="B1898" s="330" t="str">
        <v>Italgsa-Going</v>
      </c>
      <c r="C1898" s="330" t="str">
        <v>Tour Operator</v>
      </c>
      <c r="D1898" s="330" t="str">
        <v/>
      </c>
      <c r="E1898" s="330" t="str">
        <v/>
      </c>
      <c r="F1898" s="330" t="str">
        <v>RT</v>
      </c>
      <c r="G1898" s="330" t="str">
        <v>Outbound</v>
      </c>
      <c r="H1898" s="330" t="str">
        <v>SE2894</v>
      </c>
      <c r="I1898" s="331" t="str">
        <v>PSA-SSH</v>
      </c>
      <c r="J1898" s="884">
        <v>45895</v>
      </c>
      <c r="K1898" s="330">
        <v>0</v>
      </c>
      <c r="L1898" s="330">
        <v>0</v>
      </c>
      <c r="M1898" s="330" t="str">
        <v/>
      </c>
      <c r="N1898" s="330" t="str">
        <v/>
      </c>
      <c r="O1898" s="330" t="str">
        <v/>
      </c>
      <c r="P1898" s="330">
        <v>0</v>
      </c>
      <c r="Q1898" s="330" t="str">
        <v>Confirmed</v>
      </c>
      <c r="R1898" s="330" t="str">
        <v>On Review</v>
      </c>
      <c r="S1898" s="330" t="str">
        <v>PSA</v>
      </c>
      <c r="T1898" s="330" t="str">
        <v>SSH</v>
      </c>
      <c r="U1898" s="330" t="str">
        <v>PSA</v>
      </c>
      <c r="V1898" s="330">
        <v>2</v>
      </c>
      <c r="W1898" s="330">
        <v>144</v>
      </c>
      <c r="X1898" s="330" t="str">
        <v>S25-18</v>
      </c>
      <c r="Y1898" s="330">
        <v>175</v>
      </c>
      <c r="Z1898" s="330">
        <v>110</v>
      </c>
      <c r="AA1898" s="330">
        <v>65</v>
      </c>
      <c r="AB1898" s="16" t="str">
        <v>S25</v>
      </c>
    </row>
    <row r="1899" spans="1:28" x14ac:dyDescent="0.35">
      <c r="A1899" s="331">
        <v>45751</v>
      </c>
      <c r="B1899" s="330" t="str">
        <v>Italgsa-Going</v>
      </c>
      <c r="C1899" s="330" t="str">
        <v>Tour Operator</v>
      </c>
      <c r="D1899" s="330" t="str">
        <v/>
      </c>
      <c r="E1899" s="330" t="str">
        <v/>
      </c>
      <c r="F1899" s="330" t="str">
        <v>RT</v>
      </c>
      <c r="G1899" s="330" t="str">
        <v>Inbound</v>
      </c>
      <c r="H1899" s="330" t="str">
        <v>SE2893</v>
      </c>
      <c r="I1899" s="331" t="str">
        <v>SSH-PSA</v>
      </c>
      <c r="J1899" s="884">
        <v>45881</v>
      </c>
      <c r="K1899" s="330">
        <v>0</v>
      </c>
      <c r="L1899" s="330">
        <v>0</v>
      </c>
      <c r="M1899" s="330" t="str">
        <v/>
      </c>
      <c r="N1899" s="330" t="str">
        <v/>
      </c>
      <c r="O1899" s="330" t="str">
        <v/>
      </c>
      <c r="P1899" s="330">
        <v>0</v>
      </c>
      <c r="Q1899" s="330" t="str">
        <v>Confirmed</v>
      </c>
      <c r="R1899" s="330" t="str">
        <v>On Review</v>
      </c>
      <c r="S1899" s="330" t="str">
        <v>SSH</v>
      </c>
      <c r="T1899" s="330" t="str">
        <v>PSA</v>
      </c>
      <c r="U1899" s="330" t="str">
        <v>PSA</v>
      </c>
      <c r="V1899" s="330">
        <v>2</v>
      </c>
      <c r="W1899" s="330">
        <v>130</v>
      </c>
      <c r="X1899" s="330" t="str">
        <v>S25-18</v>
      </c>
      <c r="Y1899" s="330">
        <v>175</v>
      </c>
      <c r="Z1899" s="330">
        <v>110</v>
      </c>
      <c r="AA1899" s="330">
        <v>65</v>
      </c>
      <c r="AB1899" s="16" t="str">
        <v>S25</v>
      </c>
    </row>
    <row r="1900" spans="1:28" x14ac:dyDescent="0.35">
      <c r="A1900" s="331">
        <v>45751</v>
      </c>
      <c r="B1900" s="330" t="str">
        <v>Italgsa-Going</v>
      </c>
      <c r="C1900" s="330" t="str">
        <v>Tour Operator</v>
      </c>
      <c r="D1900" s="330" t="str">
        <v/>
      </c>
      <c r="E1900" s="330" t="str">
        <v/>
      </c>
      <c r="F1900" s="330" t="str">
        <v>RT</v>
      </c>
      <c r="G1900" s="330" t="str">
        <v>Inbound</v>
      </c>
      <c r="H1900" s="330" t="str">
        <v>SE2893</v>
      </c>
      <c r="I1900" s="331" t="str">
        <v>SSH-PSA</v>
      </c>
      <c r="J1900" s="884">
        <v>45888</v>
      </c>
      <c r="K1900" s="330">
        <v>0</v>
      </c>
      <c r="L1900" s="330">
        <v>0</v>
      </c>
      <c r="M1900" s="330" t="str">
        <v/>
      </c>
      <c r="N1900" s="330" t="str">
        <v/>
      </c>
      <c r="O1900" s="330" t="str">
        <v/>
      </c>
      <c r="P1900" s="330">
        <v>0</v>
      </c>
      <c r="Q1900" s="330" t="str">
        <v>Confirmed</v>
      </c>
      <c r="R1900" s="330" t="str">
        <v>On Review</v>
      </c>
      <c r="S1900" s="330" t="str">
        <v>SSH</v>
      </c>
      <c r="T1900" s="330" t="str">
        <v>PSA</v>
      </c>
      <c r="U1900" s="330" t="str">
        <v>PSA</v>
      </c>
      <c r="V1900" s="330">
        <v>2</v>
      </c>
      <c r="W1900" s="330">
        <v>137</v>
      </c>
      <c r="X1900" s="330" t="str">
        <v>S25-18</v>
      </c>
      <c r="Y1900" s="330">
        <v>175</v>
      </c>
      <c r="Z1900" s="330">
        <v>110</v>
      </c>
      <c r="AA1900" s="330">
        <v>65</v>
      </c>
      <c r="AB1900" s="16" t="str">
        <v>S25</v>
      </c>
    </row>
    <row r="1901" spans="1:28" x14ac:dyDescent="0.35">
      <c r="A1901" s="331">
        <v>45751</v>
      </c>
      <c r="B1901" s="330" t="str">
        <v>Italgsa-Going</v>
      </c>
      <c r="C1901" s="330" t="str">
        <v>Tour Operator</v>
      </c>
      <c r="D1901" s="330" t="str">
        <v/>
      </c>
      <c r="E1901" s="330" t="str">
        <v/>
      </c>
      <c r="F1901" s="330" t="str">
        <v>RT</v>
      </c>
      <c r="G1901" s="330" t="str">
        <v>Inbound</v>
      </c>
      <c r="H1901" s="330" t="str">
        <v>SE2893</v>
      </c>
      <c r="I1901" s="331" t="str">
        <v>SSH-PSA</v>
      </c>
      <c r="J1901" s="884">
        <v>45895</v>
      </c>
      <c r="K1901" s="330">
        <v>0</v>
      </c>
      <c r="L1901" s="330">
        <v>0</v>
      </c>
      <c r="M1901" s="330" t="str">
        <v/>
      </c>
      <c r="N1901" s="330" t="str">
        <v/>
      </c>
      <c r="O1901" s="330" t="str">
        <v/>
      </c>
      <c r="P1901" s="330">
        <v>0</v>
      </c>
      <c r="Q1901" s="330" t="str">
        <v>Confirmed</v>
      </c>
      <c r="R1901" s="330" t="str">
        <v>On Review</v>
      </c>
      <c r="S1901" s="330" t="str">
        <v>SSH</v>
      </c>
      <c r="T1901" s="330" t="str">
        <v>PSA</v>
      </c>
      <c r="U1901" s="330" t="str">
        <v>PSA</v>
      </c>
      <c r="V1901" s="330">
        <v>2</v>
      </c>
      <c r="W1901" s="330">
        <v>144</v>
      </c>
      <c r="X1901" s="330" t="str">
        <v>S25-18</v>
      </c>
      <c r="Y1901" s="330">
        <v>175</v>
      </c>
      <c r="Z1901" s="330">
        <v>110</v>
      </c>
      <c r="AA1901" s="330">
        <v>65</v>
      </c>
      <c r="AB1901" s="16" t="str">
        <v>S25</v>
      </c>
    </row>
    <row r="1902" spans="1:28" x14ac:dyDescent="0.35">
      <c r="A1902" s="331">
        <v>45751</v>
      </c>
      <c r="B1902" s="330" t="str">
        <v>Italgsa-Going</v>
      </c>
      <c r="C1902" s="330" t="str">
        <v>Tour Operator</v>
      </c>
      <c r="D1902" s="330" t="str">
        <v/>
      </c>
      <c r="E1902" s="330" t="str">
        <v/>
      </c>
      <c r="F1902" s="330" t="str">
        <v>RT</v>
      </c>
      <c r="G1902" s="330" t="str">
        <v>Inbound</v>
      </c>
      <c r="H1902" s="330" t="str">
        <v>SE2893</v>
      </c>
      <c r="I1902" s="331" t="str">
        <v>SSH-PSA</v>
      </c>
      <c r="J1902" s="884">
        <v>45902</v>
      </c>
      <c r="K1902" s="330">
        <v>0</v>
      </c>
      <c r="L1902" s="330">
        <v>0</v>
      </c>
      <c r="M1902" s="330" t="str">
        <v/>
      </c>
      <c r="N1902" s="330" t="str">
        <v/>
      </c>
      <c r="O1902" s="330" t="str">
        <v/>
      </c>
      <c r="P1902" s="330">
        <v>0</v>
      </c>
      <c r="Q1902" s="330" t="str">
        <v>Confirmed</v>
      </c>
      <c r="R1902" s="330" t="str">
        <v>On Review</v>
      </c>
      <c r="S1902" s="330" t="str">
        <v>SSH</v>
      </c>
      <c r="T1902" s="330" t="str">
        <v>PSA</v>
      </c>
      <c r="U1902" s="330" t="str">
        <v>PSA</v>
      </c>
      <c r="V1902" s="330">
        <v>2</v>
      </c>
      <c r="W1902" s="330">
        <v>151</v>
      </c>
      <c r="X1902" s="330" t="str">
        <v>S25-18</v>
      </c>
      <c r="Y1902" s="330">
        <v>175</v>
      </c>
      <c r="Z1902" s="330">
        <v>110</v>
      </c>
      <c r="AA1902" s="330">
        <v>65</v>
      </c>
      <c r="AB1902" s="16" t="str">
        <v>S25</v>
      </c>
    </row>
    <row r="1903" spans="1:28" x14ac:dyDescent="0.35">
      <c r="A1903" s="331">
        <v>45751</v>
      </c>
      <c r="B1903" s="330" t="str">
        <v>Italgsa-Going</v>
      </c>
      <c r="C1903" s="330" t="str">
        <v>Tour Operator</v>
      </c>
      <c r="D1903" s="330" t="str">
        <v/>
      </c>
      <c r="E1903" s="330" t="str">
        <v/>
      </c>
      <c r="F1903" s="330" t="str">
        <v>RT</v>
      </c>
      <c r="G1903" s="330" t="str">
        <v>Outbound</v>
      </c>
      <c r="H1903" s="330" t="str">
        <v>UJ6002</v>
      </c>
      <c r="I1903" s="331" t="str">
        <v>VRN-SSH</v>
      </c>
      <c r="J1903" s="884">
        <v>45864</v>
      </c>
      <c r="K1903" s="330">
        <v>0</v>
      </c>
      <c r="L1903" s="330">
        <v>0</v>
      </c>
      <c r="M1903" s="330" t="str">
        <v/>
      </c>
      <c r="N1903" s="330" t="str">
        <v/>
      </c>
      <c r="O1903" s="330" t="str">
        <v/>
      </c>
      <c r="P1903" s="330">
        <v>0</v>
      </c>
      <c r="Q1903" s="330" t="str">
        <v>Confirmed</v>
      </c>
      <c r="R1903" s="330" t="str">
        <v>On Review</v>
      </c>
      <c r="S1903" s="330" t="str">
        <v>VRN</v>
      </c>
      <c r="T1903" s="330" t="str">
        <v>SSH</v>
      </c>
      <c r="U1903" s="330" t="str">
        <v>VRN</v>
      </c>
      <c r="V1903" s="330">
        <v>6</v>
      </c>
      <c r="W1903" s="330">
        <v>113</v>
      </c>
      <c r="X1903" s="330" t="str">
        <v>S25-04</v>
      </c>
      <c r="Y1903" s="330">
        <v>218</v>
      </c>
      <c r="Z1903" s="330">
        <v>225</v>
      </c>
      <c r="AA1903" s="330">
        <v>-7</v>
      </c>
      <c r="AB1903" s="16" t="str">
        <v>S25</v>
      </c>
    </row>
    <row r="1904" spans="1:28" x14ac:dyDescent="0.35">
      <c r="A1904" s="331">
        <v>45751</v>
      </c>
      <c r="B1904" s="330" t="str">
        <v>Italgsa-Going</v>
      </c>
      <c r="C1904" s="330" t="str">
        <v>Tour Operator</v>
      </c>
      <c r="D1904" s="330" t="str">
        <v/>
      </c>
      <c r="E1904" s="330" t="str">
        <v/>
      </c>
      <c r="F1904" s="330" t="str">
        <v>RT</v>
      </c>
      <c r="G1904" s="330" t="str">
        <v>Outbound</v>
      </c>
      <c r="H1904" s="330" t="str">
        <v>UJ6002</v>
      </c>
      <c r="I1904" s="331" t="str">
        <v>VRN-SSH</v>
      </c>
      <c r="J1904" s="884">
        <v>45871</v>
      </c>
      <c r="K1904" s="330">
        <v>0</v>
      </c>
      <c r="L1904" s="330">
        <v>0</v>
      </c>
      <c r="M1904" s="330" t="str">
        <v/>
      </c>
      <c r="N1904" s="330" t="str">
        <v/>
      </c>
      <c r="O1904" s="330" t="str">
        <v/>
      </c>
      <c r="P1904" s="330">
        <v>0</v>
      </c>
      <c r="Q1904" s="330" t="str">
        <v>Confirmed</v>
      </c>
      <c r="R1904" s="330" t="str">
        <v>On Review</v>
      </c>
      <c r="S1904" s="330" t="str">
        <v>VRN</v>
      </c>
      <c r="T1904" s="330" t="str">
        <v>SSH</v>
      </c>
      <c r="U1904" s="330" t="str">
        <v>VRN</v>
      </c>
      <c r="V1904" s="330">
        <v>6</v>
      </c>
      <c r="W1904" s="330">
        <v>120</v>
      </c>
      <c r="X1904" s="330" t="str">
        <v>S25-04</v>
      </c>
      <c r="Y1904" s="330">
        <v>218</v>
      </c>
      <c r="Z1904" s="330">
        <v>220</v>
      </c>
      <c r="AA1904" s="330">
        <v>-2</v>
      </c>
      <c r="AB1904" s="16" t="str">
        <v>S25</v>
      </c>
    </row>
    <row r="1905" spans="1:28" x14ac:dyDescent="0.35">
      <c r="A1905" s="331">
        <v>45751</v>
      </c>
      <c r="B1905" s="330" t="str">
        <v>Italgsa-Going</v>
      </c>
      <c r="C1905" s="330" t="str">
        <v>Tour Operator</v>
      </c>
      <c r="D1905" s="330" t="str">
        <v/>
      </c>
      <c r="E1905" s="330" t="str">
        <v/>
      </c>
      <c r="F1905" s="330" t="str">
        <v>RT</v>
      </c>
      <c r="G1905" s="330" t="str">
        <v>Outbound</v>
      </c>
      <c r="H1905" s="330" t="str">
        <v>UJ6002</v>
      </c>
      <c r="I1905" s="331" t="str">
        <v>VRN-SSH</v>
      </c>
      <c r="J1905" s="884">
        <v>45878</v>
      </c>
      <c r="K1905" s="330">
        <v>0</v>
      </c>
      <c r="L1905" s="330">
        <v>0</v>
      </c>
      <c r="M1905" s="330" t="str">
        <v/>
      </c>
      <c r="N1905" s="330" t="str">
        <v/>
      </c>
      <c r="O1905" s="330" t="str">
        <v/>
      </c>
      <c r="P1905" s="330">
        <v>0</v>
      </c>
      <c r="Q1905" s="330" t="str">
        <v>Confirmed</v>
      </c>
      <c r="R1905" s="330" t="str">
        <v>On Review</v>
      </c>
      <c r="S1905" s="330" t="str">
        <v>VRN</v>
      </c>
      <c r="T1905" s="330" t="str">
        <v>SSH</v>
      </c>
      <c r="U1905" s="330" t="str">
        <v>VRN</v>
      </c>
      <c r="V1905" s="330">
        <v>6</v>
      </c>
      <c r="W1905" s="330">
        <v>127</v>
      </c>
      <c r="X1905" s="330" t="str">
        <v>S25-04</v>
      </c>
      <c r="Y1905" s="330">
        <v>218</v>
      </c>
      <c r="Z1905" s="330">
        <v>232</v>
      </c>
      <c r="AA1905" s="330">
        <v>-14</v>
      </c>
      <c r="AB1905" s="16" t="str">
        <v>S25</v>
      </c>
    </row>
    <row r="1906" spans="1:28" x14ac:dyDescent="0.35">
      <c r="A1906" s="331">
        <v>45751</v>
      </c>
      <c r="B1906" s="330" t="str">
        <v>Italgsa-Going</v>
      </c>
      <c r="C1906" s="330" t="str">
        <v>Tour Operator</v>
      </c>
      <c r="D1906" s="330" t="str">
        <v/>
      </c>
      <c r="E1906" s="330" t="str">
        <v/>
      </c>
      <c r="F1906" s="330" t="str">
        <v>RT</v>
      </c>
      <c r="G1906" s="330" t="str">
        <v>Outbound</v>
      </c>
      <c r="H1906" s="330" t="str">
        <v>UJ6002</v>
      </c>
      <c r="I1906" s="331" t="str">
        <v>VRN-SSH</v>
      </c>
      <c r="J1906" s="884">
        <v>45885</v>
      </c>
      <c r="K1906" s="330">
        <v>0</v>
      </c>
      <c r="L1906" s="330">
        <v>0</v>
      </c>
      <c r="M1906" s="330" t="str">
        <v/>
      </c>
      <c r="N1906" s="330" t="str">
        <v/>
      </c>
      <c r="O1906" s="330" t="str">
        <v/>
      </c>
      <c r="P1906" s="330">
        <v>0</v>
      </c>
      <c r="Q1906" s="330" t="str">
        <v>Confirmed</v>
      </c>
      <c r="R1906" s="330" t="str">
        <v>On Review</v>
      </c>
      <c r="S1906" s="330" t="str">
        <v>VRN</v>
      </c>
      <c r="T1906" s="330" t="str">
        <v>SSH</v>
      </c>
      <c r="U1906" s="330" t="str">
        <v>VRN</v>
      </c>
      <c r="V1906" s="330">
        <v>6</v>
      </c>
      <c r="W1906" s="330">
        <v>134</v>
      </c>
      <c r="X1906" s="330" t="str">
        <v>S25-04</v>
      </c>
      <c r="Y1906" s="330">
        <v>218</v>
      </c>
      <c r="Z1906" s="330">
        <v>222</v>
      </c>
      <c r="AA1906" s="330">
        <v>-4</v>
      </c>
      <c r="AB1906" s="16" t="str">
        <v>S25</v>
      </c>
    </row>
    <row r="1907" spans="1:28" x14ac:dyDescent="0.35">
      <c r="A1907" s="331">
        <v>45751</v>
      </c>
      <c r="B1907" s="330" t="str">
        <v>Italgsa-Going</v>
      </c>
      <c r="C1907" s="330" t="str">
        <v>Tour Operator</v>
      </c>
      <c r="D1907" s="330" t="str">
        <v/>
      </c>
      <c r="E1907" s="330" t="str">
        <v/>
      </c>
      <c r="F1907" s="330" t="str">
        <v>RT</v>
      </c>
      <c r="G1907" s="330" t="str">
        <v>Outbound</v>
      </c>
      <c r="H1907" s="330" t="str">
        <v>UJ6002</v>
      </c>
      <c r="I1907" s="331" t="str">
        <v>VRN-SSH</v>
      </c>
      <c r="J1907" s="884">
        <v>45892</v>
      </c>
      <c r="K1907" s="330">
        <v>0</v>
      </c>
      <c r="L1907" s="330">
        <v>0</v>
      </c>
      <c r="M1907" s="330" t="str">
        <v/>
      </c>
      <c r="N1907" s="330" t="str">
        <v/>
      </c>
      <c r="O1907" s="330" t="str">
        <v/>
      </c>
      <c r="P1907" s="330">
        <v>0</v>
      </c>
      <c r="Q1907" s="330" t="str">
        <v>Confirmed</v>
      </c>
      <c r="R1907" s="330" t="str">
        <v>On Review</v>
      </c>
      <c r="S1907" s="330" t="str">
        <v>VRN</v>
      </c>
      <c r="T1907" s="330" t="str">
        <v>SSH</v>
      </c>
      <c r="U1907" s="330" t="str">
        <v>VRN</v>
      </c>
      <c r="V1907" s="330">
        <v>6</v>
      </c>
      <c r="W1907" s="330">
        <v>141</v>
      </c>
      <c r="X1907" s="330" t="str">
        <v>S25-04</v>
      </c>
      <c r="Y1907" s="330">
        <v>218</v>
      </c>
      <c r="Z1907" s="330">
        <v>222</v>
      </c>
      <c r="AA1907" s="330">
        <v>-4</v>
      </c>
      <c r="AB1907" s="16" t="str">
        <v>S25</v>
      </c>
    </row>
    <row r="1908" spans="1:28" x14ac:dyDescent="0.35">
      <c r="A1908" s="331">
        <v>45751</v>
      </c>
      <c r="B1908" s="330" t="str">
        <v>Italgsa-Going</v>
      </c>
      <c r="C1908" s="330" t="str">
        <v>Tour Operator</v>
      </c>
      <c r="D1908" s="330" t="str">
        <v/>
      </c>
      <c r="E1908" s="330" t="str">
        <v/>
      </c>
      <c r="F1908" s="330" t="str">
        <v>RT</v>
      </c>
      <c r="G1908" s="330" t="str">
        <v>Outbound</v>
      </c>
      <c r="H1908" s="330" t="str">
        <v>UJ6002</v>
      </c>
      <c r="I1908" s="331" t="str">
        <v>VRN-SSH</v>
      </c>
      <c r="J1908" s="884">
        <v>45899</v>
      </c>
      <c r="K1908" s="330">
        <v>0</v>
      </c>
      <c r="L1908" s="330">
        <v>0</v>
      </c>
      <c r="M1908" s="330" t="str">
        <v/>
      </c>
      <c r="N1908" s="330" t="str">
        <v/>
      </c>
      <c r="O1908" s="330" t="str">
        <v/>
      </c>
      <c r="P1908" s="330">
        <v>0</v>
      </c>
      <c r="Q1908" s="330" t="str">
        <v>Confirmed</v>
      </c>
      <c r="R1908" s="330" t="str">
        <v>On Review</v>
      </c>
      <c r="S1908" s="330" t="str">
        <v>VRN</v>
      </c>
      <c r="T1908" s="330" t="str">
        <v>SSH</v>
      </c>
      <c r="U1908" s="330" t="str">
        <v>VRN</v>
      </c>
      <c r="V1908" s="330">
        <v>6</v>
      </c>
      <c r="W1908" s="330">
        <v>148</v>
      </c>
      <c r="X1908" s="330" t="str">
        <v>S25-04</v>
      </c>
      <c r="Y1908" s="330">
        <v>218</v>
      </c>
      <c r="Z1908" s="330">
        <v>218</v>
      </c>
      <c r="AA1908" s="330">
        <v>0</v>
      </c>
      <c r="AB1908" s="16" t="str">
        <v>S25</v>
      </c>
    </row>
    <row r="1909" spans="1:28" x14ac:dyDescent="0.35">
      <c r="A1909" s="331">
        <v>45751</v>
      </c>
      <c r="B1909" s="330" t="str">
        <v>Italgsa-Going</v>
      </c>
      <c r="C1909" s="330" t="str">
        <v>Tour Operator</v>
      </c>
      <c r="D1909" s="330" t="str">
        <v/>
      </c>
      <c r="E1909" s="330" t="str">
        <v/>
      </c>
      <c r="F1909" s="330" t="str">
        <v>RT</v>
      </c>
      <c r="G1909" s="330" t="str">
        <v>Inbound</v>
      </c>
      <c r="H1909" s="330" t="str">
        <v>UJ6001</v>
      </c>
      <c r="I1909" s="331" t="str">
        <v>SSH-VRN</v>
      </c>
      <c r="J1909" s="884">
        <v>45871</v>
      </c>
      <c r="K1909" s="330">
        <v>0</v>
      </c>
      <c r="L1909" s="330">
        <v>0</v>
      </c>
      <c r="M1909" s="330" t="str">
        <v/>
      </c>
      <c r="N1909" s="330" t="str">
        <v/>
      </c>
      <c r="O1909" s="330" t="str">
        <v/>
      </c>
      <c r="P1909" s="330">
        <v>0</v>
      </c>
      <c r="Q1909" s="330" t="str">
        <v>Confirmed</v>
      </c>
      <c r="R1909" s="330" t="str">
        <v>On Review</v>
      </c>
      <c r="S1909" s="330" t="str">
        <v>SSH</v>
      </c>
      <c r="T1909" s="330" t="str">
        <v>VRN</v>
      </c>
      <c r="U1909" s="330" t="str">
        <v>VRN</v>
      </c>
      <c r="V1909" s="330">
        <v>6</v>
      </c>
      <c r="W1909" s="330">
        <v>120</v>
      </c>
      <c r="X1909" s="330" t="str">
        <v>S25-04</v>
      </c>
      <c r="Y1909" s="330">
        <v>218</v>
      </c>
      <c r="Z1909" s="330">
        <v>225</v>
      </c>
      <c r="AA1909" s="330">
        <v>-7</v>
      </c>
      <c r="AB1909" s="16" t="str">
        <v>S25</v>
      </c>
    </row>
    <row r="1910" spans="1:28" x14ac:dyDescent="0.35">
      <c r="A1910" s="331">
        <v>45751</v>
      </c>
      <c r="B1910" s="330" t="str">
        <v>Italgsa-Going</v>
      </c>
      <c r="C1910" s="330" t="str">
        <v>Tour Operator</v>
      </c>
      <c r="D1910" s="330" t="str">
        <v/>
      </c>
      <c r="E1910" s="330" t="str">
        <v/>
      </c>
      <c r="F1910" s="330" t="str">
        <v>RT</v>
      </c>
      <c r="G1910" s="330" t="str">
        <v>Inbound</v>
      </c>
      <c r="H1910" s="330" t="str">
        <v>UJ6001</v>
      </c>
      <c r="I1910" s="331" t="str">
        <v>SSH-VRN</v>
      </c>
      <c r="J1910" s="884">
        <v>45878</v>
      </c>
      <c r="K1910" s="330">
        <v>0</v>
      </c>
      <c r="L1910" s="330">
        <v>0</v>
      </c>
      <c r="M1910" s="330" t="str">
        <v/>
      </c>
      <c r="N1910" s="330" t="str">
        <v/>
      </c>
      <c r="O1910" s="330" t="str">
        <v/>
      </c>
      <c r="P1910" s="330">
        <v>0</v>
      </c>
      <c r="Q1910" s="330" t="str">
        <v>Confirmed</v>
      </c>
      <c r="R1910" s="330" t="str">
        <v>On Review</v>
      </c>
      <c r="S1910" s="330" t="str">
        <v>SSH</v>
      </c>
      <c r="T1910" s="330" t="str">
        <v>VRN</v>
      </c>
      <c r="U1910" s="330" t="str">
        <v>VRN</v>
      </c>
      <c r="V1910" s="330">
        <v>6</v>
      </c>
      <c r="W1910" s="330">
        <v>127</v>
      </c>
      <c r="X1910" s="330" t="str">
        <v>S25-04</v>
      </c>
      <c r="Y1910" s="330">
        <v>218</v>
      </c>
      <c r="Z1910" s="330">
        <v>207</v>
      </c>
      <c r="AA1910" s="330">
        <v>11</v>
      </c>
      <c r="AB1910" s="16" t="str">
        <v>S25</v>
      </c>
    </row>
    <row r="1911" spans="1:28" x14ac:dyDescent="0.35">
      <c r="A1911" s="331">
        <v>45751</v>
      </c>
      <c r="B1911" s="330" t="str">
        <v>Italgsa-Going</v>
      </c>
      <c r="C1911" s="330" t="str">
        <v>Tour Operator</v>
      </c>
      <c r="D1911" s="330" t="str">
        <v/>
      </c>
      <c r="E1911" s="330" t="str">
        <v/>
      </c>
      <c r="F1911" s="330" t="str">
        <v>RT</v>
      </c>
      <c r="G1911" s="330" t="str">
        <v>Inbound</v>
      </c>
      <c r="H1911" s="330" t="str">
        <v>UJ6001</v>
      </c>
      <c r="I1911" s="331" t="str">
        <v>SSH-VRN</v>
      </c>
      <c r="J1911" s="884">
        <v>45885</v>
      </c>
      <c r="K1911" s="330">
        <v>0</v>
      </c>
      <c r="L1911" s="330">
        <v>0</v>
      </c>
      <c r="M1911" s="330" t="str">
        <v/>
      </c>
      <c r="N1911" s="330" t="str">
        <v/>
      </c>
      <c r="O1911" s="330" t="str">
        <v/>
      </c>
      <c r="P1911" s="330">
        <v>0</v>
      </c>
      <c r="Q1911" s="330" t="str">
        <v>Confirmed</v>
      </c>
      <c r="R1911" s="330" t="str">
        <v>On Review</v>
      </c>
      <c r="S1911" s="330" t="str">
        <v>SSH</v>
      </c>
      <c r="T1911" s="330" t="str">
        <v>VRN</v>
      </c>
      <c r="U1911" s="330" t="str">
        <v>VRN</v>
      </c>
      <c r="V1911" s="330">
        <v>6</v>
      </c>
      <c r="W1911" s="330">
        <v>134</v>
      </c>
      <c r="X1911" s="330" t="str">
        <v>S25-04</v>
      </c>
      <c r="Y1911" s="330">
        <v>218</v>
      </c>
      <c r="Z1911" s="330">
        <v>228</v>
      </c>
      <c r="AA1911" s="330">
        <v>-10</v>
      </c>
      <c r="AB1911" s="16" t="str">
        <v>S25</v>
      </c>
    </row>
    <row r="1912" spans="1:28" x14ac:dyDescent="0.35">
      <c r="A1912" s="331">
        <v>45751</v>
      </c>
      <c r="B1912" s="330" t="str">
        <v>Italgsa-Going</v>
      </c>
      <c r="C1912" s="330" t="str">
        <v>Tour Operator</v>
      </c>
      <c r="D1912" s="330" t="str">
        <v/>
      </c>
      <c r="E1912" s="330" t="str">
        <v/>
      </c>
      <c r="F1912" s="330" t="str">
        <v>RT</v>
      </c>
      <c r="G1912" s="330" t="str">
        <v>Inbound</v>
      </c>
      <c r="H1912" s="330" t="str">
        <v>UJ6001</v>
      </c>
      <c r="I1912" s="331" t="str">
        <v>SSH-VRN</v>
      </c>
      <c r="J1912" s="884">
        <v>45892</v>
      </c>
      <c r="K1912" s="330">
        <v>0</v>
      </c>
      <c r="L1912" s="330">
        <v>0</v>
      </c>
      <c r="M1912" s="330" t="str">
        <v/>
      </c>
      <c r="N1912" s="330" t="str">
        <v/>
      </c>
      <c r="O1912" s="330" t="str">
        <v/>
      </c>
      <c r="P1912" s="330">
        <v>0</v>
      </c>
      <c r="Q1912" s="330" t="str">
        <v>Confirmed</v>
      </c>
      <c r="R1912" s="330" t="str">
        <v>On Review</v>
      </c>
      <c r="S1912" s="330" t="str">
        <v>SSH</v>
      </c>
      <c r="T1912" s="330" t="str">
        <v>VRN</v>
      </c>
      <c r="U1912" s="330" t="str">
        <v>VRN</v>
      </c>
      <c r="V1912" s="330">
        <v>6</v>
      </c>
      <c r="W1912" s="330">
        <v>141</v>
      </c>
      <c r="X1912" s="330" t="str">
        <v>S25-04</v>
      </c>
      <c r="Y1912" s="330">
        <v>218</v>
      </c>
      <c r="Z1912" s="330">
        <v>243</v>
      </c>
      <c r="AA1912" s="330">
        <v>-25</v>
      </c>
      <c r="AB1912" s="16" t="str">
        <v>S25</v>
      </c>
    </row>
    <row r="1913" spans="1:28" x14ac:dyDescent="0.35">
      <c r="A1913" s="331">
        <v>45751</v>
      </c>
      <c r="B1913" s="330" t="str">
        <v>Italgsa-Going</v>
      </c>
      <c r="C1913" s="330" t="str">
        <v>Tour Operator</v>
      </c>
      <c r="D1913" s="330" t="str">
        <v/>
      </c>
      <c r="E1913" s="330" t="str">
        <v/>
      </c>
      <c r="F1913" s="330" t="str">
        <v>RT</v>
      </c>
      <c r="G1913" s="330" t="str">
        <v>Inbound</v>
      </c>
      <c r="H1913" s="330" t="str">
        <v>UJ6001</v>
      </c>
      <c r="I1913" s="331" t="str">
        <v>SSH-VRN</v>
      </c>
      <c r="J1913" s="884">
        <v>45899</v>
      </c>
      <c r="K1913" s="330">
        <v>0</v>
      </c>
      <c r="L1913" s="330">
        <v>0</v>
      </c>
      <c r="M1913" s="330" t="str">
        <v/>
      </c>
      <c r="N1913" s="330" t="str">
        <v/>
      </c>
      <c r="O1913" s="330" t="str">
        <v/>
      </c>
      <c r="P1913" s="330">
        <v>0</v>
      </c>
      <c r="Q1913" s="330" t="str">
        <v>Confirmed</v>
      </c>
      <c r="R1913" s="330" t="str">
        <v>On Review</v>
      </c>
      <c r="S1913" s="330" t="str">
        <v>SSH</v>
      </c>
      <c r="T1913" s="330" t="str">
        <v>VRN</v>
      </c>
      <c r="U1913" s="330" t="str">
        <v>VRN</v>
      </c>
      <c r="V1913" s="330">
        <v>6</v>
      </c>
      <c r="W1913" s="330">
        <v>148</v>
      </c>
      <c r="X1913" s="330" t="str">
        <v>S25-04</v>
      </c>
      <c r="Y1913" s="330">
        <v>218</v>
      </c>
      <c r="Z1913" s="330">
        <v>226</v>
      </c>
      <c r="AA1913" s="330">
        <v>-8</v>
      </c>
      <c r="AB1913" s="16" t="str">
        <v>S25</v>
      </c>
    </row>
    <row r="1914" spans="1:28" x14ac:dyDescent="0.35">
      <c r="A1914" s="331">
        <v>45751</v>
      </c>
      <c r="B1914" s="330" t="str">
        <v>Italgsa-Going</v>
      </c>
      <c r="C1914" s="330" t="str">
        <v>Tour Operator</v>
      </c>
      <c r="D1914" s="330" t="str">
        <v/>
      </c>
      <c r="E1914" s="330" t="str">
        <v/>
      </c>
      <c r="F1914" s="330" t="str">
        <v>RT</v>
      </c>
      <c r="G1914" s="330" t="str">
        <v>Inbound</v>
      </c>
      <c r="H1914" s="330" t="str">
        <v>UJ6001</v>
      </c>
      <c r="I1914" s="331" t="str">
        <v>SSH-VRN</v>
      </c>
      <c r="J1914" s="884">
        <v>45906</v>
      </c>
      <c r="K1914" s="330">
        <v>0</v>
      </c>
      <c r="L1914" s="330">
        <v>0</v>
      </c>
      <c r="M1914" s="330" t="str">
        <v/>
      </c>
      <c r="N1914" s="330" t="str">
        <v/>
      </c>
      <c r="O1914" s="330" t="str">
        <v/>
      </c>
      <c r="P1914" s="330">
        <v>0</v>
      </c>
      <c r="Q1914" s="330" t="str">
        <v>Confirmed</v>
      </c>
      <c r="R1914" s="330" t="str">
        <v>On Review</v>
      </c>
      <c r="S1914" s="330" t="str">
        <v>SSH</v>
      </c>
      <c r="T1914" s="330" t="str">
        <v>VRN</v>
      </c>
      <c r="U1914" s="330" t="str">
        <v>VRN</v>
      </c>
      <c r="V1914" s="330">
        <v>6</v>
      </c>
      <c r="W1914" s="330">
        <v>155</v>
      </c>
      <c r="X1914" s="330" t="str">
        <v>S25-04</v>
      </c>
      <c r="Y1914" s="330">
        <v>218</v>
      </c>
      <c r="Z1914" s="330">
        <v>218</v>
      </c>
      <c r="AA1914" s="330">
        <v>0</v>
      </c>
      <c r="AB1914" s="16" t="str">
        <v>S25</v>
      </c>
    </row>
    <row r="1915" spans="1:28" x14ac:dyDescent="0.35">
      <c r="A1915" s="331">
        <v>45751</v>
      </c>
      <c r="B1915" s="330" t="str">
        <v>Italgsa Fisicara</v>
      </c>
      <c r="C1915" s="330" t="str">
        <v>Tour Operator</v>
      </c>
      <c r="D1915" s="330" t="str">
        <v/>
      </c>
      <c r="E1915" s="330" t="str">
        <v/>
      </c>
      <c r="F1915" s="330" t="str">
        <v>RT</v>
      </c>
      <c r="G1915" s="330" t="str">
        <v>Outbound</v>
      </c>
      <c r="H1915" s="330" t="str">
        <v>UJ6002</v>
      </c>
      <c r="I1915" s="331" t="str">
        <v>VRN-SSH</v>
      </c>
      <c r="J1915" s="884">
        <v>45864</v>
      </c>
      <c r="K1915" s="330">
        <v>30</v>
      </c>
      <c r="L1915" s="330">
        <v>30</v>
      </c>
      <c r="M1915" s="330" t="str">
        <v/>
      </c>
      <c r="N1915" s="330" t="str">
        <v/>
      </c>
      <c r="O1915" s="330" t="str">
        <v/>
      </c>
      <c r="P1915" s="330">
        <v>0</v>
      </c>
      <c r="Q1915" s="330" t="str">
        <v>Confirmed</v>
      </c>
      <c r="R1915" s="330" t="str">
        <v>On Review</v>
      </c>
      <c r="S1915" s="330" t="str">
        <v>VRN</v>
      </c>
      <c r="T1915" s="330" t="str">
        <v>SSH</v>
      </c>
      <c r="U1915" s="330" t="str">
        <v>VRN</v>
      </c>
      <c r="V1915" s="330">
        <v>6</v>
      </c>
      <c r="W1915" s="330">
        <v>113</v>
      </c>
      <c r="X1915" s="330" t="str">
        <v>S25-04</v>
      </c>
      <c r="Y1915" s="330">
        <v>218</v>
      </c>
      <c r="Z1915" s="330">
        <v>225</v>
      </c>
      <c r="AA1915" s="330">
        <v>-7</v>
      </c>
      <c r="AB1915" s="16" t="str">
        <v>S25</v>
      </c>
    </row>
    <row r="1916" spans="1:28" x14ac:dyDescent="0.35">
      <c r="A1916" s="331">
        <v>45751</v>
      </c>
      <c r="B1916" s="330" t="str">
        <v>Italgsa Fisicara</v>
      </c>
      <c r="C1916" s="330" t="str">
        <v>Tour Operator</v>
      </c>
      <c r="D1916" s="330" t="str">
        <v/>
      </c>
      <c r="E1916" s="330" t="str">
        <v/>
      </c>
      <c r="F1916" s="330" t="str">
        <v>RT</v>
      </c>
      <c r="G1916" s="330" t="str">
        <v>Inbound</v>
      </c>
      <c r="H1916" s="330" t="str">
        <v>UJ6001</v>
      </c>
      <c r="I1916" s="331" t="str">
        <v>SSH-VRN</v>
      </c>
      <c r="J1916" s="884">
        <v>45871</v>
      </c>
      <c r="K1916" s="330">
        <v>30</v>
      </c>
      <c r="L1916" s="330">
        <v>30</v>
      </c>
      <c r="M1916" s="330" t="str">
        <v/>
      </c>
      <c r="N1916" s="330" t="str">
        <v/>
      </c>
      <c r="O1916" s="330" t="str">
        <v/>
      </c>
      <c r="P1916" s="330">
        <v>0</v>
      </c>
      <c r="Q1916" s="330" t="str">
        <v>Confirmed</v>
      </c>
      <c r="R1916" s="330" t="str">
        <v>On Review</v>
      </c>
      <c r="S1916" s="330" t="str">
        <v>SSH</v>
      </c>
      <c r="T1916" s="330" t="str">
        <v>VRN</v>
      </c>
      <c r="U1916" s="330" t="str">
        <v>VRN</v>
      </c>
      <c r="V1916" s="330">
        <v>6</v>
      </c>
      <c r="W1916" s="330">
        <v>120</v>
      </c>
      <c r="X1916" s="330" t="str">
        <v>S25-04</v>
      </c>
      <c r="Y1916" s="330">
        <v>218</v>
      </c>
      <c r="Z1916" s="330">
        <v>225</v>
      </c>
      <c r="AA1916" s="330">
        <v>-7</v>
      </c>
      <c r="AB1916" s="16" t="str">
        <v>S25</v>
      </c>
    </row>
    <row r="1917" spans="1:28" x14ac:dyDescent="0.35">
      <c r="A1917" s="331">
        <v>45751</v>
      </c>
      <c r="B1917" s="330" t="str">
        <v>Italgsa Fisicara</v>
      </c>
      <c r="C1917" s="330" t="str">
        <v>Tour Operator</v>
      </c>
      <c r="D1917" s="330" t="str">
        <v/>
      </c>
      <c r="E1917" s="330" t="str">
        <v/>
      </c>
      <c r="F1917" s="330" t="str">
        <v>RT</v>
      </c>
      <c r="G1917" s="330" t="str">
        <v>Outbound</v>
      </c>
      <c r="H1917" s="330" t="str">
        <v>NE1129</v>
      </c>
      <c r="I1917" s="331" t="str">
        <v>NAP-SSH</v>
      </c>
      <c r="J1917" s="884">
        <v>45866</v>
      </c>
      <c r="K1917" s="330">
        <v>30</v>
      </c>
      <c r="L1917" s="330">
        <v>30</v>
      </c>
      <c r="M1917" s="330" t="str">
        <v/>
      </c>
      <c r="N1917" s="330" t="str">
        <v/>
      </c>
      <c r="O1917" s="330" t="str">
        <v/>
      </c>
      <c r="P1917" s="330">
        <v>0</v>
      </c>
      <c r="Q1917" s="330" t="str">
        <v>Confirmed</v>
      </c>
      <c r="R1917" s="330" t="str">
        <v>On Review</v>
      </c>
      <c r="S1917" s="330" t="str">
        <v>NAP</v>
      </c>
      <c r="T1917" s="330" t="str">
        <v>SSH</v>
      </c>
      <c r="U1917" s="330" t="str">
        <v>NAP</v>
      </c>
      <c r="V1917" s="330">
        <v>1</v>
      </c>
      <c r="W1917" s="330">
        <v>115</v>
      </c>
      <c r="X1917" s="330" t="str">
        <v>S25-07</v>
      </c>
      <c r="Y1917" s="330">
        <v>179</v>
      </c>
      <c r="Z1917" s="330">
        <v>150</v>
      </c>
      <c r="AA1917" s="330">
        <v>29</v>
      </c>
      <c r="AB1917" s="16" t="str">
        <v>S25</v>
      </c>
    </row>
    <row r="1918" spans="1:28" x14ac:dyDescent="0.35">
      <c r="A1918" s="331">
        <v>45751</v>
      </c>
      <c r="B1918" s="330" t="str">
        <v>Italgsa Fisicara</v>
      </c>
      <c r="C1918" s="330" t="str">
        <v>Tour Operator</v>
      </c>
      <c r="D1918" s="330" t="str">
        <v/>
      </c>
      <c r="E1918" s="330" t="str">
        <v/>
      </c>
      <c r="F1918" s="330" t="str">
        <v>RT</v>
      </c>
      <c r="G1918" s="330" t="str">
        <v>Inbound</v>
      </c>
      <c r="H1918" s="330" t="str">
        <v>NE1128</v>
      </c>
      <c r="I1918" s="331" t="str">
        <v>SSH-NAP</v>
      </c>
      <c r="J1918" s="884">
        <v>45873</v>
      </c>
      <c r="K1918" s="330">
        <v>30</v>
      </c>
      <c r="L1918" s="330">
        <v>30</v>
      </c>
      <c r="M1918" s="330" t="str">
        <v/>
      </c>
      <c r="N1918" s="330" t="str">
        <v/>
      </c>
      <c r="O1918" s="330" t="str">
        <v/>
      </c>
      <c r="P1918" s="330">
        <v>0</v>
      </c>
      <c r="Q1918" s="330" t="str">
        <v>Confirmed</v>
      </c>
      <c r="R1918" s="330" t="str">
        <v>On Review</v>
      </c>
      <c r="S1918" s="330" t="str">
        <v>SSH</v>
      </c>
      <c r="T1918" s="330" t="str">
        <v>NAP</v>
      </c>
      <c r="U1918" s="330" t="str">
        <v>NAP</v>
      </c>
      <c r="V1918" s="330">
        <v>1</v>
      </c>
      <c r="W1918" s="330">
        <v>122</v>
      </c>
      <c r="X1918" s="330" t="str">
        <v>S25-07</v>
      </c>
      <c r="Y1918" s="330">
        <v>179</v>
      </c>
      <c r="Z1918" s="330">
        <v>150</v>
      </c>
      <c r="AA1918" s="330">
        <v>29</v>
      </c>
      <c r="AB1918" s="16" t="str">
        <v>S25</v>
      </c>
    </row>
    <row r="1919" spans="1:28" x14ac:dyDescent="0.35">
      <c r="A1919" s="331">
        <v>45751</v>
      </c>
      <c r="B1919" s="330" t="str">
        <v>Italgsa-Miti Viaggi</v>
      </c>
      <c r="C1919" s="330" t="str">
        <v>Tour Operator</v>
      </c>
      <c r="D1919" s="330" t="str">
        <v/>
      </c>
      <c r="E1919" s="330" t="str">
        <v/>
      </c>
      <c r="F1919" s="330" t="str">
        <v>RT</v>
      </c>
      <c r="G1919" s="330" t="str">
        <v>Outbound</v>
      </c>
      <c r="H1919" s="330" t="str">
        <v>NP8102</v>
      </c>
      <c r="I1919" s="331" t="str">
        <v>NAP-HRG</v>
      </c>
      <c r="J1919" s="884">
        <v>45859</v>
      </c>
      <c r="K1919" s="330">
        <v>0</v>
      </c>
      <c r="L1919" s="330">
        <v>0</v>
      </c>
      <c r="M1919" s="330" t="str">
        <v/>
      </c>
      <c r="N1919" s="330" t="str">
        <v/>
      </c>
      <c r="O1919" s="330" t="str">
        <v/>
      </c>
      <c r="P1919" s="330">
        <v>0</v>
      </c>
      <c r="Q1919" s="330" t="str">
        <v>Confirmed</v>
      </c>
      <c r="R1919" s="330" t="str">
        <v>On Review</v>
      </c>
      <c r="S1919" s="330" t="str">
        <v>NAP</v>
      </c>
      <c r="T1919" s="330" t="str">
        <v>HRG</v>
      </c>
      <c r="U1919" s="330" t="str">
        <v>NAP</v>
      </c>
      <c r="V1919" s="330">
        <v>1</v>
      </c>
      <c r="W1919" s="330">
        <v>108</v>
      </c>
      <c r="X1919" s="330" t="str">
        <v>S25-13</v>
      </c>
      <c r="Y1919" s="330">
        <v>176</v>
      </c>
      <c r="Z1919" s="330">
        <v>130</v>
      </c>
      <c r="AA1919" s="330">
        <v>46</v>
      </c>
      <c r="AB1919" s="16" t="str">
        <v>S25</v>
      </c>
    </row>
    <row r="1920" spans="1:28" x14ac:dyDescent="0.35">
      <c r="A1920" s="331">
        <v>45751</v>
      </c>
      <c r="B1920" s="330" t="str">
        <v>Italgsa-Miti Viaggi</v>
      </c>
      <c r="C1920" s="330" t="str">
        <v>Tour Operator</v>
      </c>
      <c r="D1920" s="330" t="str">
        <v/>
      </c>
      <c r="E1920" s="330" t="str">
        <v/>
      </c>
      <c r="F1920" s="330" t="str">
        <v>RT</v>
      </c>
      <c r="G1920" s="330" t="str">
        <v>Outbound</v>
      </c>
      <c r="H1920" s="330" t="str">
        <v>NP8102</v>
      </c>
      <c r="I1920" s="331" t="str">
        <v>NAP-HRG</v>
      </c>
      <c r="J1920" s="884">
        <v>45866</v>
      </c>
      <c r="K1920" s="330">
        <v>0</v>
      </c>
      <c r="L1920" s="330">
        <v>0</v>
      </c>
      <c r="M1920" s="330" t="str">
        <v/>
      </c>
      <c r="N1920" s="330" t="str">
        <v/>
      </c>
      <c r="O1920" s="330" t="str">
        <v/>
      </c>
      <c r="P1920" s="330">
        <v>0</v>
      </c>
      <c r="Q1920" s="330" t="str">
        <v>Confirmed</v>
      </c>
      <c r="R1920" s="330" t="str">
        <v>On Review</v>
      </c>
      <c r="S1920" s="330" t="str">
        <v>NAP</v>
      </c>
      <c r="T1920" s="330" t="str">
        <v>HRG</v>
      </c>
      <c r="U1920" s="330" t="str">
        <v>NAP</v>
      </c>
      <c r="V1920" s="330">
        <v>1</v>
      </c>
      <c r="W1920" s="330">
        <v>115</v>
      </c>
      <c r="X1920" s="330" t="str">
        <v>S25-13</v>
      </c>
      <c r="Y1920" s="330">
        <v>176</v>
      </c>
      <c r="Z1920" s="330">
        <v>130</v>
      </c>
      <c r="AA1920" s="330">
        <v>46</v>
      </c>
      <c r="AB1920" s="16" t="str">
        <v>S25</v>
      </c>
    </row>
    <row r="1921" spans="1:28" x14ac:dyDescent="0.35">
      <c r="A1921" s="331">
        <v>45751</v>
      </c>
      <c r="B1921" s="330" t="str">
        <v>Italgsa-Miti Viaggi</v>
      </c>
      <c r="C1921" s="330" t="str">
        <v>Tour Operator</v>
      </c>
      <c r="D1921" s="330" t="str">
        <v/>
      </c>
      <c r="E1921" s="330" t="str">
        <v/>
      </c>
      <c r="F1921" s="330" t="str">
        <v>RT</v>
      </c>
      <c r="G1921" s="330" t="str">
        <v>Outbound</v>
      </c>
      <c r="H1921" s="330" t="str">
        <v>NP8102</v>
      </c>
      <c r="I1921" s="331" t="str">
        <v>NAP-HRG</v>
      </c>
      <c r="J1921" s="884">
        <v>45873</v>
      </c>
      <c r="K1921" s="330">
        <v>0</v>
      </c>
      <c r="L1921" s="330">
        <v>0</v>
      </c>
      <c r="M1921" s="330" t="str">
        <v/>
      </c>
      <c r="N1921" s="330" t="str">
        <v/>
      </c>
      <c r="O1921" s="330" t="str">
        <v/>
      </c>
      <c r="P1921" s="330">
        <v>0</v>
      </c>
      <c r="Q1921" s="330" t="str">
        <v>Confirmed</v>
      </c>
      <c r="R1921" s="330" t="str">
        <v>On Review</v>
      </c>
      <c r="S1921" s="330" t="str">
        <v>NAP</v>
      </c>
      <c r="T1921" s="330" t="str">
        <v>HRG</v>
      </c>
      <c r="U1921" s="330" t="str">
        <v>NAP</v>
      </c>
      <c r="V1921" s="330">
        <v>1</v>
      </c>
      <c r="W1921" s="330">
        <v>122</v>
      </c>
      <c r="X1921" s="330" t="str">
        <v>S25-13</v>
      </c>
      <c r="Y1921" s="330">
        <v>176</v>
      </c>
      <c r="Z1921" s="330">
        <v>154</v>
      </c>
      <c r="AA1921" s="330">
        <v>22</v>
      </c>
      <c r="AB1921" s="16" t="str">
        <v>S25</v>
      </c>
    </row>
    <row r="1922" spans="1:28" x14ac:dyDescent="0.35">
      <c r="A1922" s="331">
        <v>45751</v>
      </c>
      <c r="B1922" s="330" t="str">
        <v>Italgsa-Miti Viaggi</v>
      </c>
      <c r="C1922" s="330" t="str">
        <v>Tour Operator</v>
      </c>
      <c r="D1922" s="330" t="str">
        <v/>
      </c>
      <c r="E1922" s="330" t="str">
        <v/>
      </c>
      <c r="F1922" s="330" t="str">
        <v>RT</v>
      </c>
      <c r="G1922" s="330" t="str">
        <v>Outbound</v>
      </c>
      <c r="H1922" s="330" t="str">
        <v>NP8102</v>
      </c>
      <c r="I1922" s="331" t="str">
        <v>NAP-HRG</v>
      </c>
      <c r="J1922" s="884">
        <v>45880</v>
      </c>
      <c r="K1922" s="330">
        <v>0</v>
      </c>
      <c r="L1922" s="330">
        <v>0</v>
      </c>
      <c r="M1922" s="330" t="str">
        <v/>
      </c>
      <c r="N1922" s="330" t="str">
        <v/>
      </c>
      <c r="O1922" s="330" t="str">
        <v/>
      </c>
      <c r="P1922" s="330">
        <v>0</v>
      </c>
      <c r="Q1922" s="330" t="str">
        <v>Confirmed</v>
      </c>
      <c r="R1922" s="330" t="str">
        <v>On Review</v>
      </c>
      <c r="S1922" s="330" t="str">
        <v>NAP</v>
      </c>
      <c r="T1922" s="330" t="str">
        <v>HRG</v>
      </c>
      <c r="U1922" s="330" t="str">
        <v>NAP</v>
      </c>
      <c r="V1922" s="330">
        <v>1</v>
      </c>
      <c r="W1922" s="330">
        <v>129</v>
      </c>
      <c r="X1922" s="330" t="str">
        <v>S25-13</v>
      </c>
      <c r="Y1922" s="330">
        <v>176</v>
      </c>
      <c r="Z1922" s="330">
        <v>166</v>
      </c>
      <c r="AA1922" s="330">
        <v>10</v>
      </c>
      <c r="AB1922" s="16" t="str">
        <v>S25</v>
      </c>
    </row>
    <row r="1923" spans="1:28" x14ac:dyDescent="0.35">
      <c r="A1923" s="331">
        <v>45751</v>
      </c>
      <c r="B1923" s="330" t="str">
        <v>Italgsa-Miti Viaggi</v>
      </c>
      <c r="C1923" s="330" t="str">
        <v>Tour Operator</v>
      </c>
      <c r="D1923" s="330" t="str">
        <v/>
      </c>
      <c r="E1923" s="330" t="str">
        <v/>
      </c>
      <c r="F1923" s="330" t="str">
        <v>RT</v>
      </c>
      <c r="G1923" s="330" t="str">
        <v>Outbound</v>
      </c>
      <c r="H1923" s="330" t="str">
        <v>NP8102</v>
      </c>
      <c r="I1923" s="331" t="str">
        <v>NAP-HRG</v>
      </c>
      <c r="J1923" s="884">
        <v>45887</v>
      </c>
      <c r="K1923" s="330">
        <v>0</v>
      </c>
      <c r="L1923" s="330">
        <v>0</v>
      </c>
      <c r="M1923" s="330" t="str">
        <v/>
      </c>
      <c r="N1923" s="330" t="str">
        <v/>
      </c>
      <c r="O1923" s="330" t="str">
        <v/>
      </c>
      <c r="P1923" s="330">
        <v>0</v>
      </c>
      <c r="Q1923" s="330" t="str">
        <v>Confirmed</v>
      </c>
      <c r="R1923" s="330" t="str">
        <v>On Review</v>
      </c>
      <c r="S1923" s="330" t="str">
        <v>NAP</v>
      </c>
      <c r="T1923" s="330" t="str">
        <v>HRG</v>
      </c>
      <c r="U1923" s="330" t="str">
        <v>NAP</v>
      </c>
      <c r="V1923" s="330">
        <v>1</v>
      </c>
      <c r="W1923" s="330">
        <v>136</v>
      </c>
      <c r="X1923" s="330" t="str">
        <v>S25-13</v>
      </c>
      <c r="Y1923" s="330">
        <v>176</v>
      </c>
      <c r="Z1923" s="330">
        <v>151</v>
      </c>
      <c r="AA1923" s="330">
        <v>25</v>
      </c>
      <c r="AB1923" s="16" t="str">
        <v>S25</v>
      </c>
    </row>
    <row r="1924" spans="1:28" x14ac:dyDescent="0.35">
      <c r="A1924" s="331">
        <v>45751</v>
      </c>
      <c r="B1924" s="330" t="str">
        <v>Italgsa-Miti Viaggi</v>
      </c>
      <c r="C1924" s="330" t="str">
        <v>Tour Operator</v>
      </c>
      <c r="D1924" s="330" t="str">
        <v/>
      </c>
      <c r="E1924" s="330" t="str">
        <v/>
      </c>
      <c r="F1924" s="330" t="str">
        <v>RT</v>
      </c>
      <c r="G1924" s="330" t="str">
        <v>Outbound</v>
      </c>
      <c r="H1924" s="330" t="str">
        <v>NP8102</v>
      </c>
      <c r="I1924" s="331" t="str">
        <v>NAP-HRG</v>
      </c>
      <c r="J1924" s="884">
        <v>45894</v>
      </c>
      <c r="K1924" s="330">
        <v>0</v>
      </c>
      <c r="L1924" s="330">
        <v>0</v>
      </c>
      <c r="M1924" s="330" t="str">
        <v/>
      </c>
      <c r="N1924" s="330" t="str">
        <v/>
      </c>
      <c r="O1924" s="330" t="str">
        <v/>
      </c>
      <c r="P1924" s="330">
        <v>0</v>
      </c>
      <c r="Q1924" s="330" t="str">
        <v>Confirmed</v>
      </c>
      <c r="R1924" s="330" t="str">
        <v>On Review</v>
      </c>
      <c r="S1924" s="330" t="str">
        <v>NAP</v>
      </c>
      <c r="T1924" s="330" t="str">
        <v>HRG</v>
      </c>
      <c r="U1924" s="330" t="str">
        <v>NAP</v>
      </c>
      <c r="V1924" s="330">
        <v>1</v>
      </c>
      <c r="W1924" s="330">
        <v>143</v>
      </c>
      <c r="X1924" s="330" t="str">
        <v>S25-13</v>
      </c>
      <c r="Y1924" s="330">
        <v>176</v>
      </c>
      <c r="Z1924" s="330">
        <v>160</v>
      </c>
      <c r="AA1924" s="330">
        <v>16</v>
      </c>
      <c r="AB1924" s="16" t="str">
        <v>S25</v>
      </c>
    </row>
    <row r="1925" spans="1:28" x14ac:dyDescent="0.35">
      <c r="A1925" s="331">
        <v>45751</v>
      </c>
      <c r="B1925" s="330" t="str">
        <v>Italgsa-Miti Viaggi</v>
      </c>
      <c r="C1925" s="330" t="str">
        <v>Tour Operator</v>
      </c>
      <c r="D1925" s="330" t="str">
        <v/>
      </c>
      <c r="E1925" s="330" t="str">
        <v/>
      </c>
      <c r="F1925" s="330" t="str">
        <v>RT</v>
      </c>
      <c r="G1925" s="330" t="str">
        <v>Outbound</v>
      </c>
      <c r="H1925" s="330" t="str">
        <v>NP8102</v>
      </c>
      <c r="I1925" s="331" t="str">
        <v>NAP-HRG</v>
      </c>
      <c r="J1925" s="884">
        <v>45901</v>
      </c>
      <c r="K1925" s="330">
        <v>0</v>
      </c>
      <c r="L1925" s="330">
        <v>0</v>
      </c>
      <c r="M1925" s="330" t="str">
        <v/>
      </c>
      <c r="N1925" s="330" t="str">
        <v/>
      </c>
      <c r="O1925" s="330" t="str">
        <v/>
      </c>
      <c r="P1925" s="330">
        <v>0</v>
      </c>
      <c r="Q1925" s="330" t="str">
        <v>Confirmed</v>
      </c>
      <c r="R1925" s="330" t="str">
        <v>On Review</v>
      </c>
      <c r="S1925" s="330" t="str">
        <v>NAP</v>
      </c>
      <c r="T1925" s="330" t="str">
        <v>HRG</v>
      </c>
      <c r="U1925" s="330" t="str">
        <v>NAP</v>
      </c>
      <c r="V1925" s="330">
        <v>1</v>
      </c>
      <c r="W1925" s="330">
        <v>150</v>
      </c>
      <c r="X1925" s="330" t="str">
        <v>S25-13</v>
      </c>
      <c r="Y1925" s="330">
        <v>176</v>
      </c>
      <c r="Z1925" s="330">
        <v>140</v>
      </c>
      <c r="AA1925" s="330">
        <v>36</v>
      </c>
      <c r="AB1925" s="16" t="str">
        <v>S25</v>
      </c>
    </row>
    <row r="1926" spans="1:28" x14ac:dyDescent="0.35">
      <c r="A1926" s="331">
        <v>45751</v>
      </c>
      <c r="B1926" s="330" t="str">
        <v>Italgsa-Miti Viaggi</v>
      </c>
      <c r="C1926" s="330" t="str">
        <v>Tour Operator</v>
      </c>
      <c r="D1926" s="330" t="str">
        <v/>
      </c>
      <c r="E1926" s="330" t="str">
        <v/>
      </c>
      <c r="F1926" s="330" t="str">
        <v>RT</v>
      </c>
      <c r="G1926" s="330" t="str">
        <v>Inbound</v>
      </c>
      <c r="H1926" s="330" t="str">
        <v>NP8101</v>
      </c>
      <c r="I1926" s="331" t="str">
        <v>HRG-NAP</v>
      </c>
      <c r="J1926" s="884">
        <v>45866</v>
      </c>
      <c r="K1926" s="330">
        <v>0</v>
      </c>
      <c r="L1926" s="330">
        <v>0</v>
      </c>
      <c r="M1926" s="330" t="str">
        <v/>
      </c>
      <c r="N1926" s="330" t="str">
        <v/>
      </c>
      <c r="O1926" s="330" t="str">
        <v/>
      </c>
      <c r="P1926" s="330">
        <v>0</v>
      </c>
      <c r="Q1926" s="330" t="str">
        <v>Confirmed</v>
      </c>
      <c r="R1926" s="330" t="str">
        <v>On Review</v>
      </c>
      <c r="S1926" s="330" t="str">
        <v>HRG</v>
      </c>
      <c r="T1926" s="330" t="str">
        <v>NAP</v>
      </c>
      <c r="U1926" s="330" t="str">
        <v>NAP</v>
      </c>
      <c r="V1926" s="330">
        <v>1</v>
      </c>
      <c r="W1926" s="330">
        <v>115</v>
      </c>
      <c r="X1926" s="330" t="str">
        <v>S25-13</v>
      </c>
      <c r="Y1926" s="330">
        <v>176</v>
      </c>
      <c r="Z1926" s="330">
        <v>130</v>
      </c>
      <c r="AA1926" s="330">
        <v>46</v>
      </c>
      <c r="AB1926" s="16" t="str">
        <v>S25</v>
      </c>
    </row>
    <row r="1927" spans="1:28" x14ac:dyDescent="0.35">
      <c r="A1927" s="331">
        <v>45751</v>
      </c>
      <c r="B1927" s="330" t="str">
        <v>Italgsa-Miti Viaggi</v>
      </c>
      <c r="C1927" s="330" t="str">
        <v>Tour Operator</v>
      </c>
      <c r="D1927" s="330" t="str">
        <v/>
      </c>
      <c r="E1927" s="330" t="str">
        <v/>
      </c>
      <c r="F1927" s="330" t="str">
        <v>RT</v>
      </c>
      <c r="G1927" s="330" t="str">
        <v>Inbound</v>
      </c>
      <c r="H1927" s="330" t="str">
        <v>NP8101</v>
      </c>
      <c r="I1927" s="331" t="str">
        <v>HRG-NAP</v>
      </c>
      <c r="J1927" s="884">
        <v>45873</v>
      </c>
      <c r="K1927" s="330">
        <v>0</v>
      </c>
      <c r="L1927" s="330">
        <v>0</v>
      </c>
      <c r="M1927" s="330" t="str">
        <v/>
      </c>
      <c r="N1927" s="330" t="str">
        <v/>
      </c>
      <c r="O1927" s="330" t="str">
        <v/>
      </c>
      <c r="P1927" s="330">
        <v>0</v>
      </c>
      <c r="Q1927" s="330" t="str">
        <v>Confirmed</v>
      </c>
      <c r="R1927" s="330" t="str">
        <v>On Review</v>
      </c>
      <c r="S1927" s="330" t="str">
        <v>HRG</v>
      </c>
      <c r="T1927" s="330" t="str">
        <v>NAP</v>
      </c>
      <c r="U1927" s="330" t="str">
        <v>NAP</v>
      </c>
      <c r="V1927" s="330">
        <v>1</v>
      </c>
      <c r="W1927" s="330">
        <v>122</v>
      </c>
      <c r="X1927" s="330" t="str">
        <v>S25-13</v>
      </c>
      <c r="Y1927" s="330">
        <v>176</v>
      </c>
      <c r="Z1927" s="330">
        <v>130</v>
      </c>
      <c r="AA1927" s="330">
        <v>46</v>
      </c>
      <c r="AB1927" s="16" t="str">
        <v>S25</v>
      </c>
    </row>
    <row r="1928" spans="1:28" x14ac:dyDescent="0.35">
      <c r="A1928" s="331">
        <v>45751</v>
      </c>
      <c r="B1928" s="330" t="str">
        <v>Italgsa-Miti Viaggi</v>
      </c>
      <c r="C1928" s="330" t="str">
        <v>Tour Operator</v>
      </c>
      <c r="D1928" s="330" t="str">
        <v/>
      </c>
      <c r="E1928" s="330" t="str">
        <v/>
      </c>
      <c r="F1928" s="330" t="str">
        <v>RT</v>
      </c>
      <c r="G1928" s="330" t="str">
        <v>Inbound</v>
      </c>
      <c r="H1928" s="330" t="str">
        <v>NP8101</v>
      </c>
      <c r="I1928" s="331" t="str">
        <v>HRG-NAP</v>
      </c>
      <c r="J1928" s="884">
        <v>45880</v>
      </c>
      <c r="K1928" s="330">
        <v>0</v>
      </c>
      <c r="L1928" s="330">
        <v>0</v>
      </c>
      <c r="M1928" s="330" t="str">
        <v/>
      </c>
      <c r="N1928" s="330" t="str">
        <v/>
      </c>
      <c r="O1928" s="330" t="str">
        <v/>
      </c>
      <c r="P1928" s="330">
        <v>0</v>
      </c>
      <c r="Q1928" s="330" t="str">
        <v>Confirmed</v>
      </c>
      <c r="R1928" s="330" t="str">
        <v>On Review</v>
      </c>
      <c r="S1928" s="330" t="str">
        <v>HRG</v>
      </c>
      <c r="T1928" s="330" t="str">
        <v>NAP</v>
      </c>
      <c r="U1928" s="330" t="str">
        <v>NAP</v>
      </c>
      <c r="V1928" s="330">
        <v>1</v>
      </c>
      <c r="W1928" s="330">
        <v>129</v>
      </c>
      <c r="X1928" s="330" t="str">
        <v>S25-13</v>
      </c>
      <c r="Y1928" s="330">
        <v>176</v>
      </c>
      <c r="Z1928" s="330">
        <v>150</v>
      </c>
      <c r="AA1928" s="330">
        <v>26</v>
      </c>
      <c r="AB1928" s="16" t="str">
        <v>S25</v>
      </c>
    </row>
    <row r="1929" spans="1:28" x14ac:dyDescent="0.35">
      <c r="A1929" s="331">
        <v>45751</v>
      </c>
      <c r="B1929" s="330" t="str">
        <v>Italgsa-Miti Viaggi</v>
      </c>
      <c r="C1929" s="330" t="str">
        <v>Tour Operator</v>
      </c>
      <c r="D1929" s="330" t="str">
        <v/>
      </c>
      <c r="E1929" s="330" t="str">
        <v/>
      </c>
      <c r="F1929" s="330" t="str">
        <v>RT</v>
      </c>
      <c r="G1929" s="330" t="str">
        <v>Inbound</v>
      </c>
      <c r="H1929" s="330" t="str">
        <v>NP8101</v>
      </c>
      <c r="I1929" s="331" t="str">
        <v>HRG-NAP</v>
      </c>
      <c r="J1929" s="884">
        <v>45887</v>
      </c>
      <c r="K1929" s="330">
        <v>0</v>
      </c>
      <c r="L1929" s="330">
        <v>0</v>
      </c>
      <c r="M1929" s="330" t="str">
        <v/>
      </c>
      <c r="N1929" s="330" t="str">
        <v/>
      </c>
      <c r="O1929" s="330" t="str">
        <v/>
      </c>
      <c r="P1929" s="330">
        <v>0</v>
      </c>
      <c r="Q1929" s="330" t="str">
        <v>Confirmed</v>
      </c>
      <c r="R1929" s="330" t="str">
        <v>On Review</v>
      </c>
      <c r="S1929" s="330" t="str">
        <v>HRG</v>
      </c>
      <c r="T1929" s="330" t="str">
        <v>NAP</v>
      </c>
      <c r="U1929" s="330" t="str">
        <v>NAP</v>
      </c>
      <c r="V1929" s="330">
        <v>1</v>
      </c>
      <c r="W1929" s="330">
        <v>136</v>
      </c>
      <c r="X1929" s="330" t="str">
        <v>S25-13</v>
      </c>
      <c r="Y1929" s="330">
        <v>176</v>
      </c>
      <c r="Z1929" s="330">
        <v>150</v>
      </c>
      <c r="AA1929" s="330">
        <v>26</v>
      </c>
      <c r="AB1929" s="16" t="str">
        <v>S25</v>
      </c>
    </row>
    <row r="1930" spans="1:28" x14ac:dyDescent="0.35">
      <c r="A1930" s="331">
        <v>45751</v>
      </c>
      <c r="B1930" s="330" t="str">
        <v>Italgsa-Miti Viaggi</v>
      </c>
      <c r="C1930" s="330" t="str">
        <v>Tour Operator</v>
      </c>
      <c r="D1930" s="330" t="str">
        <v/>
      </c>
      <c r="E1930" s="330" t="str">
        <v/>
      </c>
      <c r="F1930" s="330" t="str">
        <v>RT</v>
      </c>
      <c r="G1930" s="330" t="str">
        <v>Inbound</v>
      </c>
      <c r="H1930" s="330" t="str">
        <v>NP8101</v>
      </c>
      <c r="I1930" s="331" t="str">
        <v>HRG-NAP</v>
      </c>
      <c r="J1930" s="884">
        <v>45894</v>
      </c>
      <c r="K1930" s="330">
        <v>0</v>
      </c>
      <c r="L1930" s="330">
        <v>0</v>
      </c>
      <c r="M1930" s="330" t="str">
        <v/>
      </c>
      <c r="N1930" s="330" t="str">
        <v/>
      </c>
      <c r="O1930" s="330" t="str">
        <v/>
      </c>
      <c r="P1930" s="330">
        <v>0</v>
      </c>
      <c r="Q1930" s="330" t="str">
        <v>Confirmed</v>
      </c>
      <c r="R1930" s="330" t="str">
        <v>On Review</v>
      </c>
      <c r="S1930" s="330" t="str">
        <v>HRG</v>
      </c>
      <c r="T1930" s="330" t="str">
        <v>NAP</v>
      </c>
      <c r="U1930" s="330" t="str">
        <v>NAP</v>
      </c>
      <c r="V1930" s="330">
        <v>1</v>
      </c>
      <c r="W1930" s="330">
        <v>143</v>
      </c>
      <c r="X1930" s="330" t="str">
        <v>S25-13</v>
      </c>
      <c r="Y1930" s="330">
        <v>176</v>
      </c>
      <c r="Z1930" s="330">
        <v>166</v>
      </c>
      <c r="AA1930" s="330">
        <v>10</v>
      </c>
      <c r="AB1930" s="16" t="str">
        <v>S25</v>
      </c>
    </row>
    <row r="1931" spans="1:28" x14ac:dyDescent="0.35">
      <c r="A1931" s="331">
        <v>45751</v>
      </c>
      <c r="B1931" s="330" t="str">
        <v>Italgsa-Miti Viaggi</v>
      </c>
      <c r="C1931" s="330" t="str">
        <v>Tour Operator</v>
      </c>
      <c r="D1931" s="330" t="str">
        <v/>
      </c>
      <c r="E1931" s="330" t="str">
        <v/>
      </c>
      <c r="F1931" s="330" t="str">
        <v>RT</v>
      </c>
      <c r="G1931" s="330" t="str">
        <v>Inbound</v>
      </c>
      <c r="H1931" s="330" t="str">
        <v>NP8101</v>
      </c>
      <c r="I1931" s="331" t="str">
        <v>HRG-NAP</v>
      </c>
      <c r="J1931" s="884">
        <v>45901</v>
      </c>
      <c r="K1931" s="330">
        <v>0</v>
      </c>
      <c r="L1931" s="330">
        <v>0</v>
      </c>
      <c r="M1931" s="330" t="str">
        <v/>
      </c>
      <c r="N1931" s="330" t="str">
        <v/>
      </c>
      <c r="O1931" s="330" t="str">
        <v/>
      </c>
      <c r="P1931" s="330">
        <v>0</v>
      </c>
      <c r="Q1931" s="330" t="str">
        <v>Confirmed</v>
      </c>
      <c r="R1931" s="330" t="str">
        <v>On Review</v>
      </c>
      <c r="S1931" s="330" t="str">
        <v>HRG</v>
      </c>
      <c r="T1931" s="330" t="str">
        <v>NAP</v>
      </c>
      <c r="U1931" s="330" t="str">
        <v>NAP</v>
      </c>
      <c r="V1931" s="330">
        <v>1</v>
      </c>
      <c r="W1931" s="330">
        <v>150</v>
      </c>
      <c r="X1931" s="330" t="str">
        <v>S25-13</v>
      </c>
      <c r="Y1931" s="330">
        <v>176</v>
      </c>
      <c r="Z1931" s="330">
        <v>160</v>
      </c>
      <c r="AA1931" s="330">
        <v>16</v>
      </c>
      <c r="AB1931" s="16" t="str">
        <v>S25</v>
      </c>
    </row>
    <row r="1932" spans="1:28" x14ac:dyDescent="0.35">
      <c r="A1932" s="331">
        <v>45751</v>
      </c>
      <c r="B1932" s="330" t="str">
        <v>Italgsa-Miti Viaggi</v>
      </c>
      <c r="C1932" s="330" t="str">
        <v>Tour Operator</v>
      </c>
      <c r="D1932" s="330" t="str">
        <v/>
      </c>
      <c r="E1932" s="330" t="str">
        <v/>
      </c>
      <c r="F1932" s="330" t="str">
        <v>RT</v>
      </c>
      <c r="G1932" s="330" t="str">
        <v>Inbound</v>
      </c>
      <c r="H1932" s="330" t="str">
        <v>NP8101</v>
      </c>
      <c r="I1932" s="331" t="str">
        <v>HRG-NAP</v>
      </c>
      <c r="J1932" s="884">
        <v>45908</v>
      </c>
      <c r="K1932" s="330">
        <v>0</v>
      </c>
      <c r="L1932" s="330">
        <v>0</v>
      </c>
      <c r="M1932" s="330" t="str">
        <v/>
      </c>
      <c r="N1932" s="330" t="str">
        <v/>
      </c>
      <c r="O1932" s="330" t="str">
        <v/>
      </c>
      <c r="P1932" s="330">
        <v>0</v>
      </c>
      <c r="Q1932" s="330" t="str">
        <v>Confirmed</v>
      </c>
      <c r="R1932" s="330" t="str">
        <v>On Review</v>
      </c>
      <c r="S1932" s="330" t="str">
        <v>HRG</v>
      </c>
      <c r="T1932" s="330" t="str">
        <v>NAP</v>
      </c>
      <c r="U1932" s="330" t="str">
        <v>NAP</v>
      </c>
      <c r="V1932" s="330">
        <v>1</v>
      </c>
      <c r="W1932" s="330">
        <v>157</v>
      </c>
      <c r="X1932" s="330" t="str">
        <v>S25-13</v>
      </c>
      <c r="Y1932" s="330">
        <v>176</v>
      </c>
      <c r="Z1932" s="330">
        <v>140</v>
      </c>
      <c r="AA1932" s="330">
        <v>36</v>
      </c>
      <c r="AB1932" s="16" t="str">
        <v>S25</v>
      </c>
    </row>
    <row r="1933" spans="1:28" x14ac:dyDescent="0.35">
      <c r="A1933" s="331">
        <v>45750</v>
      </c>
      <c r="B1933" s="330" t="str">
        <v>EuroAirlines</v>
      </c>
      <c r="C1933" s="330" t="str">
        <v>Distributor</v>
      </c>
      <c r="D1933" s="330" t="str">
        <v>AMADEUS</v>
      </c>
      <c r="E1933" s="330" t="str">
        <v>11LZF1</v>
      </c>
      <c r="F1933" s="330" t="str">
        <v>RT</v>
      </c>
      <c r="G1933" s="330" t="str">
        <v>Inbound</v>
      </c>
      <c r="H1933" s="330" t="str">
        <v>NP8101</v>
      </c>
      <c r="I1933" s="331" t="str">
        <v>HRG-NAP</v>
      </c>
      <c r="J1933" s="884">
        <v>45887</v>
      </c>
      <c r="K1933" s="330">
        <v>1</v>
      </c>
      <c r="L1933" s="330">
        <v>1</v>
      </c>
      <c r="M1933" s="330">
        <v>240</v>
      </c>
      <c r="N1933" s="330">
        <v>35.53</v>
      </c>
      <c r="O1933" s="330">
        <v>40</v>
      </c>
      <c r="P1933" s="330">
        <v>315.52999999999997</v>
      </c>
      <c r="Q1933" s="330" t="str">
        <v>Confirmed</v>
      </c>
      <c r="R1933" s="330" t="str">
        <v>Closed Deal</v>
      </c>
      <c r="S1933" s="330" t="str">
        <v>HRG</v>
      </c>
      <c r="T1933" s="330" t="str">
        <v>NAP</v>
      </c>
      <c r="U1933" s="330" t="str">
        <v>NAP</v>
      </c>
      <c r="V1933" s="330">
        <v>1</v>
      </c>
      <c r="W1933" s="330">
        <v>137</v>
      </c>
      <c r="X1933" s="330" t="str">
        <v>S25-13</v>
      </c>
      <c r="Y1933" s="330">
        <v>176</v>
      </c>
      <c r="Z1933" s="330">
        <v>150</v>
      </c>
      <c r="AA1933" s="330">
        <v>26</v>
      </c>
      <c r="AB1933" s="16" t="str">
        <v>S25</v>
      </c>
    </row>
    <row r="1934" spans="1:28" x14ac:dyDescent="0.35">
      <c r="A1934" s="331">
        <v>45750</v>
      </c>
      <c r="B1934" s="330" t="str">
        <v>EuroAirlines</v>
      </c>
      <c r="C1934" s="330" t="str">
        <v>Distributor</v>
      </c>
      <c r="D1934" s="330" t="str">
        <v>AMADEUS</v>
      </c>
      <c r="E1934" s="330" t="str">
        <v>11LZF1</v>
      </c>
      <c r="F1934" s="330" t="str">
        <v>RT</v>
      </c>
      <c r="G1934" s="330" t="str">
        <v>Outbound</v>
      </c>
      <c r="H1934" s="330" t="str">
        <v>NP8102</v>
      </c>
      <c r="I1934" s="331" t="str">
        <v>NAP-HRG</v>
      </c>
      <c r="J1934" s="884">
        <v>45873</v>
      </c>
      <c r="K1934" s="330">
        <v>1</v>
      </c>
      <c r="L1934" s="330">
        <v>1</v>
      </c>
      <c r="M1934" s="330">
        <v>240</v>
      </c>
      <c r="N1934" s="330">
        <v>28.36</v>
      </c>
      <c r="O1934" s="330">
        <v>40</v>
      </c>
      <c r="P1934" s="330">
        <v>308.36</v>
      </c>
      <c r="Q1934" s="330" t="str">
        <v>Confirmed</v>
      </c>
      <c r="R1934" s="330" t="str">
        <v>Closed Deal</v>
      </c>
      <c r="S1934" s="330" t="str">
        <v>NAP</v>
      </c>
      <c r="T1934" s="330" t="str">
        <v>HRG</v>
      </c>
      <c r="U1934" s="330" t="str">
        <v>NAP</v>
      </c>
      <c r="V1934" s="330">
        <v>1</v>
      </c>
      <c r="W1934" s="330">
        <v>123</v>
      </c>
      <c r="X1934" s="330" t="str">
        <v>S25-13</v>
      </c>
      <c r="Y1934" s="330">
        <v>176</v>
      </c>
      <c r="Z1934" s="330">
        <v>154</v>
      </c>
      <c r="AA1934" s="330">
        <v>22</v>
      </c>
      <c r="AB1934" s="16" t="str">
        <v>S25</v>
      </c>
    </row>
    <row r="1935" spans="1:28" x14ac:dyDescent="0.35">
      <c r="A1935" s="331">
        <v>45750</v>
      </c>
      <c r="B1935" s="330" t="str">
        <v>EuroAirlines</v>
      </c>
      <c r="C1935" s="330" t="str">
        <v>Distributor</v>
      </c>
      <c r="D1935" s="330" t="str">
        <v>AMADEUS</v>
      </c>
      <c r="E1935" s="330" t="str">
        <v>11LZF1</v>
      </c>
      <c r="F1935" s="330" t="str">
        <v>RT</v>
      </c>
      <c r="G1935" s="330" t="str">
        <v>Inbound</v>
      </c>
      <c r="H1935" s="330" t="str">
        <v>NP8101</v>
      </c>
      <c r="I1935" s="331" t="str">
        <v>HRG-NAP</v>
      </c>
      <c r="J1935" s="884">
        <v>45887</v>
      </c>
      <c r="K1935" s="330">
        <v>1</v>
      </c>
      <c r="L1935" s="330">
        <v>1</v>
      </c>
      <c r="M1935" s="330">
        <v>240</v>
      </c>
      <c r="N1935" s="330">
        <v>35.53</v>
      </c>
      <c r="O1935" s="330">
        <v>40</v>
      </c>
      <c r="P1935" s="330">
        <v>315.52999999999997</v>
      </c>
      <c r="Q1935" s="330" t="str">
        <v>Confirmed</v>
      </c>
      <c r="R1935" s="330" t="str">
        <v>Closed Deal</v>
      </c>
      <c r="S1935" s="330" t="str">
        <v>HRG</v>
      </c>
      <c r="T1935" s="330" t="str">
        <v>NAP</v>
      </c>
      <c r="U1935" s="330" t="str">
        <v>NAP</v>
      </c>
      <c r="V1935" s="330">
        <v>1</v>
      </c>
      <c r="W1935" s="330">
        <v>137</v>
      </c>
      <c r="X1935" s="330" t="str">
        <v>S25-13</v>
      </c>
      <c r="Y1935" s="330">
        <v>176</v>
      </c>
      <c r="Z1935" s="330">
        <v>150</v>
      </c>
      <c r="AA1935" s="330">
        <v>26</v>
      </c>
      <c r="AB1935" s="16" t="str">
        <v>S25</v>
      </c>
    </row>
    <row r="1936" spans="1:28" x14ac:dyDescent="0.35">
      <c r="A1936" s="331">
        <v>45750</v>
      </c>
      <c r="B1936" s="330" t="str">
        <v>EuroAirlines</v>
      </c>
      <c r="C1936" s="330" t="str">
        <v>Distributor</v>
      </c>
      <c r="D1936" s="330" t="str">
        <v>AMADEUS</v>
      </c>
      <c r="E1936" s="330" t="str">
        <v>11LZF1</v>
      </c>
      <c r="F1936" s="330" t="str">
        <v>RT</v>
      </c>
      <c r="G1936" s="330" t="str">
        <v>Outbound</v>
      </c>
      <c r="H1936" s="330" t="str">
        <v>NP8102</v>
      </c>
      <c r="I1936" s="331" t="str">
        <v>NAP-HRG</v>
      </c>
      <c r="J1936" s="884">
        <v>45873</v>
      </c>
      <c r="K1936" s="330">
        <v>1</v>
      </c>
      <c r="L1936" s="330">
        <v>1</v>
      </c>
      <c r="M1936" s="330">
        <v>240</v>
      </c>
      <c r="N1936" s="330">
        <v>28.36</v>
      </c>
      <c r="O1936" s="330">
        <v>40</v>
      </c>
      <c r="P1936" s="330">
        <v>308.36</v>
      </c>
      <c r="Q1936" s="330" t="str">
        <v>Confirmed</v>
      </c>
      <c r="R1936" s="330" t="str">
        <v>Closed Deal</v>
      </c>
      <c r="S1936" s="330" t="str">
        <v>NAP</v>
      </c>
      <c r="T1936" s="330" t="str">
        <v>HRG</v>
      </c>
      <c r="U1936" s="330" t="str">
        <v>NAP</v>
      </c>
      <c r="V1936" s="330">
        <v>1</v>
      </c>
      <c r="W1936" s="330">
        <v>123</v>
      </c>
      <c r="X1936" s="330" t="str">
        <v>S25-13</v>
      </c>
      <c r="Y1936" s="330">
        <v>176</v>
      </c>
      <c r="Z1936" s="330">
        <v>154</v>
      </c>
      <c r="AA1936" s="330">
        <v>22</v>
      </c>
      <c r="AB1936" s="16" t="str">
        <v>S25</v>
      </c>
    </row>
    <row r="1937" spans="1:28" x14ac:dyDescent="0.35">
      <c r="A1937" s="331">
        <v>45750</v>
      </c>
      <c r="B1937" s="330" t="str">
        <v>EuroAirlines</v>
      </c>
      <c r="C1937" s="330" t="str">
        <v>Distributor</v>
      </c>
      <c r="D1937" s="330" t="str">
        <v>AMADEUS</v>
      </c>
      <c r="E1937" s="330" t="str">
        <v>11LZF1</v>
      </c>
      <c r="F1937" s="330" t="str">
        <v>RT</v>
      </c>
      <c r="G1937" s="330" t="str">
        <v>Inbound</v>
      </c>
      <c r="H1937" s="330" t="str">
        <v>NP8101</v>
      </c>
      <c r="I1937" s="331" t="str">
        <v>HRG-NAP</v>
      </c>
      <c r="J1937" s="884">
        <v>45887</v>
      </c>
      <c r="K1937" s="330">
        <v>1</v>
      </c>
      <c r="L1937" s="330">
        <v>1</v>
      </c>
      <c r="M1937" s="330">
        <v>240</v>
      </c>
      <c r="N1937" s="330">
        <v>35.53</v>
      </c>
      <c r="O1937" s="330">
        <v>40</v>
      </c>
      <c r="P1937" s="330">
        <v>315.52999999999997</v>
      </c>
      <c r="Q1937" s="330" t="str">
        <v>Confirmed</v>
      </c>
      <c r="R1937" s="330" t="str">
        <v>Closed Deal</v>
      </c>
      <c r="S1937" s="330" t="str">
        <v>HRG</v>
      </c>
      <c r="T1937" s="330" t="str">
        <v>NAP</v>
      </c>
      <c r="U1937" s="330" t="str">
        <v>NAP</v>
      </c>
      <c r="V1937" s="330">
        <v>1</v>
      </c>
      <c r="W1937" s="330">
        <v>137</v>
      </c>
      <c r="X1937" s="330" t="str">
        <v>S25-13</v>
      </c>
      <c r="Y1937" s="330">
        <v>176</v>
      </c>
      <c r="Z1937" s="330">
        <v>150</v>
      </c>
      <c r="AA1937" s="330">
        <v>26</v>
      </c>
      <c r="AB1937" s="16" t="str">
        <v>S25</v>
      </c>
    </row>
    <row r="1938" spans="1:28" x14ac:dyDescent="0.35">
      <c r="A1938" s="331">
        <v>45750</v>
      </c>
      <c r="B1938" s="330" t="str">
        <v>EuroAirlines</v>
      </c>
      <c r="C1938" s="330" t="str">
        <v>Distributor</v>
      </c>
      <c r="D1938" s="330" t="str">
        <v>AMADEUS</v>
      </c>
      <c r="E1938" s="330" t="str">
        <v>11LZF1</v>
      </c>
      <c r="F1938" s="330" t="str">
        <v>RT</v>
      </c>
      <c r="G1938" s="330" t="str">
        <v>Outbound</v>
      </c>
      <c r="H1938" s="330" t="str">
        <v>NP8102</v>
      </c>
      <c r="I1938" s="331" t="str">
        <v>NAP-HRG</v>
      </c>
      <c r="J1938" s="884">
        <v>45873</v>
      </c>
      <c r="K1938" s="330">
        <v>1</v>
      </c>
      <c r="L1938" s="330">
        <v>1</v>
      </c>
      <c r="M1938" s="330">
        <v>240</v>
      </c>
      <c r="N1938" s="330">
        <v>28.36</v>
      </c>
      <c r="O1938" s="330">
        <v>40</v>
      </c>
      <c r="P1938" s="330">
        <v>308.36</v>
      </c>
      <c r="Q1938" s="330" t="str">
        <v>Confirmed</v>
      </c>
      <c r="R1938" s="330" t="str">
        <v>Closed Deal</v>
      </c>
      <c r="S1938" s="330" t="str">
        <v>NAP</v>
      </c>
      <c r="T1938" s="330" t="str">
        <v>HRG</v>
      </c>
      <c r="U1938" s="330" t="str">
        <v>NAP</v>
      </c>
      <c r="V1938" s="330">
        <v>1</v>
      </c>
      <c r="W1938" s="330">
        <v>123</v>
      </c>
      <c r="X1938" s="330" t="str">
        <v>S25-13</v>
      </c>
      <c r="Y1938" s="330">
        <v>176</v>
      </c>
      <c r="Z1938" s="330">
        <v>154</v>
      </c>
      <c r="AA1938" s="330">
        <v>22</v>
      </c>
      <c r="AB1938" s="16" t="str">
        <v>S25</v>
      </c>
    </row>
    <row r="1939" spans="1:28" x14ac:dyDescent="0.35">
      <c r="A1939" s="331">
        <v>45750</v>
      </c>
      <c r="B1939" s="330" t="str">
        <v>EuroAirlines</v>
      </c>
      <c r="C1939" s="330" t="str">
        <v>Distributor</v>
      </c>
      <c r="D1939" s="330" t="str">
        <v>AMADEUS</v>
      </c>
      <c r="E1939" s="330" t="str">
        <v>11LZF1</v>
      </c>
      <c r="F1939" s="330" t="str">
        <v>RT</v>
      </c>
      <c r="G1939" s="330" t="str">
        <v>Inbound</v>
      </c>
      <c r="H1939" s="330" t="str">
        <v>NP8101</v>
      </c>
      <c r="I1939" s="331" t="str">
        <v>HRG-NAP</v>
      </c>
      <c r="J1939" s="884">
        <v>45887</v>
      </c>
      <c r="K1939" s="330">
        <v>1</v>
      </c>
      <c r="L1939" s="330">
        <v>1</v>
      </c>
      <c r="M1939" s="330">
        <v>240</v>
      </c>
      <c r="N1939" s="330">
        <v>35.53</v>
      </c>
      <c r="O1939" s="330">
        <v>40</v>
      </c>
      <c r="P1939" s="330">
        <v>315.52999999999997</v>
      </c>
      <c r="Q1939" s="330" t="str">
        <v>Confirmed</v>
      </c>
      <c r="R1939" s="330" t="str">
        <v>Closed Deal</v>
      </c>
      <c r="S1939" s="330" t="str">
        <v>HRG</v>
      </c>
      <c r="T1939" s="330" t="str">
        <v>NAP</v>
      </c>
      <c r="U1939" s="330" t="str">
        <v>NAP</v>
      </c>
      <c r="V1939" s="330">
        <v>1</v>
      </c>
      <c r="W1939" s="330">
        <v>137</v>
      </c>
      <c r="X1939" s="330" t="str">
        <v>S25-13</v>
      </c>
      <c r="Y1939" s="330">
        <v>176</v>
      </c>
      <c r="Z1939" s="330">
        <v>150</v>
      </c>
      <c r="AA1939" s="330">
        <v>26</v>
      </c>
      <c r="AB1939" s="16" t="str">
        <v>S25</v>
      </c>
    </row>
    <row r="1940" spans="1:28" x14ac:dyDescent="0.35">
      <c r="A1940" s="331">
        <v>45750</v>
      </c>
      <c r="B1940" s="330" t="str">
        <v>EuroAirlines</v>
      </c>
      <c r="C1940" s="330" t="str">
        <v>Distributor</v>
      </c>
      <c r="D1940" s="330" t="str">
        <v>AMADEUS</v>
      </c>
      <c r="E1940" s="330" t="str">
        <v>11LZF1</v>
      </c>
      <c r="F1940" s="330" t="str">
        <v>RT</v>
      </c>
      <c r="G1940" s="330" t="str">
        <v>Outbound</v>
      </c>
      <c r="H1940" s="330" t="str">
        <v>NP8102</v>
      </c>
      <c r="I1940" s="331" t="str">
        <v>NAP-HRG</v>
      </c>
      <c r="J1940" s="884">
        <v>45873</v>
      </c>
      <c r="K1940" s="330">
        <v>1</v>
      </c>
      <c r="L1940" s="330">
        <v>1</v>
      </c>
      <c r="M1940" s="330">
        <v>240</v>
      </c>
      <c r="N1940" s="330">
        <v>28.36</v>
      </c>
      <c r="O1940" s="330">
        <v>40</v>
      </c>
      <c r="P1940" s="330">
        <v>308.36</v>
      </c>
      <c r="Q1940" s="330" t="str">
        <v>Confirmed</v>
      </c>
      <c r="R1940" s="330" t="str">
        <v>Closed Deal</v>
      </c>
      <c r="S1940" s="330" t="str">
        <v>NAP</v>
      </c>
      <c r="T1940" s="330" t="str">
        <v>HRG</v>
      </c>
      <c r="U1940" s="330" t="str">
        <v>NAP</v>
      </c>
      <c r="V1940" s="330">
        <v>1</v>
      </c>
      <c r="W1940" s="330">
        <v>123</v>
      </c>
      <c r="X1940" s="330" t="str">
        <v>S25-13</v>
      </c>
      <c r="Y1940" s="330">
        <v>176</v>
      </c>
      <c r="Z1940" s="330">
        <v>154</v>
      </c>
      <c r="AA1940" s="330">
        <v>22</v>
      </c>
      <c r="AB1940" s="16" t="str">
        <v>S25</v>
      </c>
    </row>
    <row r="1941" spans="1:28" x14ac:dyDescent="0.35">
      <c r="A1941" s="331">
        <v>45751</v>
      </c>
      <c r="B1941" s="330" t="str">
        <v>Genius</v>
      </c>
      <c r="C1941" s="330" t="str">
        <v>Distributor</v>
      </c>
      <c r="D1941" s="330" t="str">
        <v/>
      </c>
      <c r="E1941" s="330" t="str">
        <v/>
      </c>
      <c r="F1941" s="330" t="str">
        <v>OW</v>
      </c>
      <c r="G1941" s="330" t="str">
        <v>Outbound</v>
      </c>
      <c r="H1941" s="330" t="str">
        <v>4S6015</v>
      </c>
      <c r="I1941" s="331" t="str">
        <v>SSH-VRN</v>
      </c>
      <c r="J1941" s="884">
        <v>45780</v>
      </c>
      <c r="K1941" s="330">
        <v>2</v>
      </c>
      <c r="L1941" s="330">
        <v>2</v>
      </c>
      <c r="M1941" s="330">
        <v>150</v>
      </c>
      <c r="N1941" s="330">
        <v>0</v>
      </c>
      <c r="O1941" s="330">
        <v>0</v>
      </c>
      <c r="P1941" s="330">
        <v>300</v>
      </c>
      <c r="Q1941" s="330" t="str">
        <v>Confirmed</v>
      </c>
      <c r="R1941" s="330" t="str">
        <v>Closed Deal</v>
      </c>
      <c r="S1941" s="330" t="str">
        <v>SSH</v>
      </c>
      <c r="T1941" s="330" t="str">
        <v>VRN</v>
      </c>
      <c r="U1941" s="330" t="str">
        <v>VRN</v>
      </c>
      <c r="V1941" s="330">
        <v>6</v>
      </c>
      <c r="W1941" s="330">
        <v>29</v>
      </c>
      <c r="X1941" s="330" t="str">
        <v>E25-05B</v>
      </c>
      <c r="Y1941" s="330">
        <v>186</v>
      </c>
      <c r="Z1941" s="330">
        <v>181</v>
      </c>
      <c r="AA1941" s="330">
        <v>5</v>
      </c>
      <c r="AB1941" s="16" t="str">
        <v>E25</v>
      </c>
    </row>
    <row r="1942" spans="1:28" x14ac:dyDescent="0.35">
      <c r="A1942" s="331">
        <v>45751</v>
      </c>
      <c r="B1942" s="330" t="str">
        <v>Searcharter</v>
      </c>
      <c r="C1942" s="330" t="str">
        <v>Distributor</v>
      </c>
      <c r="D1942" s="330" t="str">
        <v/>
      </c>
      <c r="E1942" s="330" t="str">
        <v>36Z6T</v>
      </c>
      <c r="F1942" s="330" t="str">
        <v>RT</v>
      </c>
      <c r="G1942" s="330" t="str">
        <v>Outbound</v>
      </c>
      <c r="H1942" s="330" t="str">
        <v>4S6004</v>
      </c>
      <c r="I1942" s="331" t="str">
        <v>BRI-SSH</v>
      </c>
      <c r="J1942" s="884">
        <v>45906</v>
      </c>
      <c r="K1942" s="330">
        <v>2</v>
      </c>
      <c r="L1942" s="330">
        <v>2</v>
      </c>
      <c r="M1942" s="330">
        <v>215</v>
      </c>
      <c r="N1942" s="330">
        <v>0</v>
      </c>
      <c r="O1942" s="330">
        <v>0</v>
      </c>
      <c r="P1942" s="330">
        <v>430</v>
      </c>
      <c r="Q1942" s="330" t="str">
        <v>Confirmed</v>
      </c>
      <c r="R1942" s="330" t="str">
        <v>Closed Deal</v>
      </c>
      <c r="S1942" s="330" t="str">
        <v>BRI</v>
      </c>
      <c r="T1942" s="330" t="str">
        <v>SSH</v>
      </c>
      <c r="U1942" s="330" t="str">
        <v>BRI</v>
      </c>
      <c r="V1942" s="330">
        <v>6</v>
      </c>
      <c r="W1942" s="330">
        <v>155</v>
      </c>
      <c r="X1942" s="330" t="str">
        <v>S25-01</v>
      </c>
      <c r="Y1942" s="330">
        <v>186</v>
      </c>
      <c r="Z1942" s="330">
        <v>243</v>
      </c>
      <c r="AA1942" s="330">
        <v>-57</v>
      </c>
      <c r="AB1942" s="16" t="str">
        <v>S25</v>
      </c>
    </row>
    <row r="1943" spans="1:28" x14ac:dyDescent="0.35">
      <c r="A1943" s="331">
        <v>45751</v>
      </c>
      <c r="B1943" s="330" t="str">
        <v>Searcharter</v>
      </c>
      <c r="C1943" s="330" t="str">
        <v>Distributor</v>
      </c>
      <c r="D1943" s="330" t="str">
        <v/>
      </c>
      <c r="E1943" s="330" t="str">
        <v>36Z6T</v>
      </c>
      <c r="F1943" s="330" t="str">
        <v>RT</v>
      </c>
      <c r="G1943" s="330" t="str">
        <v>Inbound</v>
      </c>
      <c r="H1943" s="330" t="str">
        <v>4S6003</v>
      </c>
      <c r="I1943" s="331" t="str">
        <v>SSH-BRI</v>
      </c>
      <c r="J1943" s="884">
        <v>45913</v>
      </c>
      <c r="K1943" s="330">
        <v>2</v>
      </c>
      <c r="L1943" s="330">
        <v>2</v>
      </c>
      <c r="M1943" s="330">
        <v>215</v>
      </c>
      <c r="N1943" s="330">
        <v>0</v>
      </c>
      <c r="O1943" s="330">
        <v>0</v>
      </c>
      <c r="P1943" s="330">
        <v>430</v>
      </c>
      <c r="Q1943" s="330" t="str">
        <v>Confirmed</v>
      </c>
      <c r="R1943" s="330" t="str">
        <v>Closed Deal</v>
      </c>
      <c r="S1943" s="330" t="str">
        <v>SSH</v>
      </c>
      <c r="T1943" s="330" t="str">
        <v>BRI</v>
      </c>
      <c r="U1943" s="330" t="str">
        <v>BRI</v>
      </c>
      <c r="V1943" s="330">
        <v>6</v>
      </c>
      <c r="W1943" s="330">
        <v>162</v>
      </c>
      <c r="X1943" s="330" t="str">
        <v>S25-01</v>
      </c>
      <c r="Y1943" s="330">
        <v>186</v>
      </c>
      <c r="Z1943" s="330">
        <v>251</v>
      </c>
      <c r="AA1943" s="330">
        <v>-65</v>
      </c>
      <c r="AB1943" s="16" t="str">
        <v>S25</v>
      </c>
    </row>
    <row r="1944" spans="1:28" x14ac:dyDescent="0.35">
      <c r="A1944" s="331">
        <v>45751</v>
      </c>
      <c r="B1944" s="330" t="str">
        <v>Searcharter</v>
      </c>
      <c r="C1944" s="330" t="str">
        <v>Distributor</v>
      </c>
      <c r="D1944" s="330" t="str">
        <v/>
      </c>
      <c r="E1944" s="330" t="str">
        <v>7669Z</v>
      </c>
      <c r="F1944" s="330" t="str">
        <v>RT</v>
      </c>
      <c r="G1944" s="330" t="str">
        <v>Outbound</v>
      </c>
      <c r="H1944" s="330" t="str">
        <v>4S6006</v>
      </c>
      <c r="I1944" s="331" t="str">
        <v>FCO-SSH</v>
      </c>
      <c r="J1944" s="884">
        <v>45884</v>
      </c>
      <c r="K1944" s="330">
        <v>2</v>
      </c>
      <c r="L1944" s="330">
        <v>2</v>
      </c>
      <c r="M1944" s="330">
        <v>250</v>
      </c>
      <c r="N1944" s="330">
        <v>0</v>
      </c>
      <c r="O1944" s="330">
        <v>0</v>
      </c>
      <c r="P1944" s="330">
        <v>500</v>
      </c>
      <c r="Q1944" s="330" t="str">
        <v>Confirmed</v>
      </c>
      <c r="R1944" s="330" t="str">
        <v>Closed Deal</v>
      </c>
      <c r="S1944" s="330" t="str">
        <v>FCO</v>
      </c>
      <c r="T1944" s="330" t="str">
        <v>SSH</v>
      </c>
      <c r="U1944" s="330" t="str">
        <v>FCO</v>
      </c>
      <c r="V1944" s="330">
        <v>5</v>
      </c>
      <c r="W1944" s="330">
        <v>133</v>
      </c>
      <c r="X1944" s="330" t="str">
        <v>S25-15</v>
      </c>
      <c r="Y1944" s="330">
        <v>186</v>
      </c>
      <c r="Z1944" s="330">
        <v>153</v>
      </c>
      <c r="AA1944" s="330">
        <v>33</v>
      </c>
      <c r="AB1944" s="16" t="str">
        <v>S25</v>
      </c>
    </row>
    <row r="1945" spans="1:28" x14ac:dyDescent="0.35">
      <c r="A1945" s="331">
        <v>45751</v>
      </c>
      <c r="B1945" s="330" t="str">
        <v>Searcharter</v>
      </c>
      <c r="C1945" s="330" t="str">
        <v>Distributor</v>
      </c>
      <c r="D1945" s="330" t="str">
        <v/>
      </c>
      <c r="E1945" s="330" t="str">
        <v>7669Z</v>
      </c>
      <c r="F1945" s="330" t="str">
        <v>RT</v>
      </c>
      <c r="G1945" s="330" t="str">
        <v>Inbound</v>
      </c>
      <c r="H1945" s="330" t="str">
        <v>4S6005</v>
      </c>
      <c r="I1945" s="331" t="str">
        <v>SSH-FCO</v>
      </c>
      <c r="J1945" s="884">
        <v>45898</v>
      </c>
      <c r="K1945" s="330">
        <v>2</v>
      </c>
      <c r="L1945" s="330">
        <v>2</v>
      </c>
      <c r="M1945" s="330">
        <v>250</v>
      </c>
      <c r="N1945" s="330">
        <v>0</v>
      </c>
      <c r="O1945" s="330">
        <v>0</v>
      </c>
      <c r="P1945" s="330">
        <v>500</v>
      </c>
      <c r="Q1945" s="330" t="str">
        <v>Confirmed</v>
      </c>
      <c r="R1945" s="330" t="str">
        <v>Closed Deal</v>
      </c>
      <c r="S1945" s="330" t="str">
        <v>SSH</v>
      </c>
      <c r="T1945" s="330" t="str">
        <v>FCO</v>
      </c>
      <c r="U1945" s="330" t="str">
        <v>FCO</v>
      </c>
      <c r="V1945" s="330">
        <v>5</v>
      </c>
      <c r="W1945" s="330">
        <v>147</v>
      </c>
      <c r="X1945" s="330" t="str">
        <v>S25-15</v>
      </c>
      <c r="Y1945" s="330">
        <v>186</v>
      </c>
      <c r="Z1945" s="330">
        <v>179</v>
      </c>
      <c r="AA1945" s="330">
        <v>7</v>
      </c>
      <c r="AB1945" s="16" t="str">
        <v>S25</v>
      </c>
    </row>
    <row r="1946" spans="1:28" x14ac:dyDescent="0.35">
      <c r="A1946" s="331">
        <v>45752</v>
      </c>
      <c r="B1946" s="330" t="str">
        <v>Genius</v>
      </c>
      <c r="C1946" s="330" t="str">
        <v>Distributor</v>
      </c>
      <c r="D1946" s="330" t="str">
        <v/>
      </c>
      <c r="E1946" s="330" t="str">
        <v/>
      </c>
      <c r="F1946" s="330" t="str">
        <v>OW</v>
      </c>
      <c r="G1946" s="330" t="str">
        <v>Outbound</v>
      </c>
      <c r="H1946" s="330" t="str">
        <v>4S6006</v>
      </c>
      <c r="I1946" s="331" t="str">
        <v>MXP-SSH</v>
      </c>
      <c r="J1946" s="884">
        <v>45772</v>
      </c>
      <c r="K1946" s="330">
        <v>2</v>
      </c>
      <c r="L1946" s="330">
        <v>2</v>
      </c>
      <c r="M1946" s="330">
        <v>150</v>
      </c>
      <c r="N1946" s="330">
        <v>0</v>
      </c>
      <c r="O1946" s="330">
        <v>0</v>
      </c>
      <c r="P1946" s="330">
        <v>300</v>
      </c>
      <c r="Q1946" s="330" t="str">
        <v>Confirmed</v>
      </c>
      <c r="R1946" s="330" t="str">
        <v>Closed Deal</v>
      </c>
      <c r="S1946" s="330" t="str">
        <v>MXP</v>
      </c>
      <c r="T1946" s="330" t="str">
        <v>SSH</v>
      </c>
      <c r="U1946" s="330" t="str">
        <v>MXP</v>
      </c>
      <c r="V1946" s="330">
        <v>5</v>
      </c>
      <c r="W1946" s="330">
        <v>20</v>
      </c>
      <c r="X1946" s="330" t="str">
        <v>E25-04</v>
      </c>
      <c r="Y1946" s="330">
        <v>186</v>
      </c>
      <c r="Z1946" s="330">
        <v>180</v>
      </c>
      <c r="AA1946" s="330">
        <v>6</v>
      </c>
      <c r="AB1946" s="16" t="str">
        <v>E25</v>
      </c>
    </row>
    <row r="1947" spans="1:28" x14ac:dyDescent="0.35">
      <c r="A1947" s="331">
        <v>45752</v>
      </c>
      <c r="B1947" s="330" t="str">
        <v>Genius</v>
      </c>
      <c r="C1947" s="330" t="str">
        <v>Distributor</v>
      </c>
      <c r="D1947" s="330" t="str">
        <v/>
      </c>
      <c r="E1947" s="330" t="str">
        <v/>
      </c>
      <c r="F1947" s="330" t="str">
        <v>OW</v>
      </c>
      <c r="G1947" s="330" t="str">
        <v>Outbound</v>
      </c>
      <c r="H1947" s="330" t="str">
        <v>4S6016</v>
      </c>
      <c r="I1947" s="331" t="str">
        <v>VRN-SSH</v>
      </c>
      <c r="J1947" s="884">
        <v>45773</v>
      </c>
      <c r="K1947" s="330">
        <v>2</v>
      </c>
      <c r="L1947" s="330">
        <v>2</v>
      </c>
      <c r="M1947" s="330">
        <v>150</v>
      </c>
      <c r="N1947" s="330">
        <v>0</v>
      </c>
      <c r="O1947" s="330">
        <v>0</v>
      </c>
      <c r="P1947" s="330">
        <v>300</v>
      </c>
      <c r="Q1947" s="330" t="str">
        <v>Confirmed</v>
      </c>
      <c r="R1947" s="330" t="str">
        <v>Closed Deal</v>
      </c>
      <c r="S1947" s="330" t="str">
        <v>VRN</v>
      </c>
      <c r="T1947" s="330" t="str">
        <v>SSH</v>
      </c>
      <c r="U1947" s="330" t="str">
        <v>VRN</v>
      </c>
      <c r="V1947" s="330">
        <v>6</v>
      </c>
      <c r="W1947" s="330">
        <v>21</v>
      </c>
      <c r="X1947" s="330" t="str">
        <v>E25-05B</v>
      </c>
      <c r="Y1947" s="330">
        <v>186</v>
      </c>
      <c r="Z1947" s="330">
        <v>148</v>
      </c>
      <c r="AA1947" s="330">
        <v>38</v>
      </c>
      <c r="AB1947" s="16" t="str">
        <v>E25</v>
      </c>
    </row>
    <row r="1948" spans="1:28" x14ac:dyDescent="0.35">
      <c r="A1948" s="331">
        <v>45752</v>
      </c>
      <c r="B1948" s="330" t="str">
        <v>Genius</v>
      </c>
      <c r="C1948" s="330" t="str">
        <v>Distributor</v>
      </c>
      <c r="D1948" s="330" t="str">
        <v/>
      </c>
      <c r="E1948" s="330" t="str">
        <v/>
      </c>
      <c r="F1948" s="330" t="str">
        <v>OW</v>
      </c>
      <c r="G1948" s="330" t="str">
        <v>Outbound</v>
      </c>
      <c r="H1948" s="330" t="str">
        <v>4S6015</v>
      </c>
      <c r="I1948" s="331" t="str">
        <v>SSH-VRN</v>
      </c>
      <c r="J1948" s="884">
        <v>45780</v>
      </c>
      <c r="K1948" s="330">
        <v>4</v>
      </c>
      <c r="L1948" s="330">
        <v>4</v>
      </c>
      <c r="M1948" s="330">
        <v>150</v>
      </c>
      <c r="N1948" s="330">
        <v>0</v>
      </c>
      <c r="O1948" s="330">
        <v>0</v>
      </c>
      <c r="P1948" s="330">
        <v>600</v>
      </c>
      <c r="Q1948" s="330" t="str">
        <v>Confirmed</v>
      </c>
      <c r="R1948" s="330" t="str">
        <v>Closed Deal</v>
      </c>
      <c r="S1948" s="330" t="str">
        <v>SSH</v>
      </c>
      <c r="T1948" s="330" t="str">
        <v>VRN</v>
      </c>
      <c r="U1948" s="330" t="str">
        <v>VRN</v>
      </c>
      <c r="V1948" s="330">
        <v>6</v>
      </c>
      <c r="W1948" s="330">
        <v>28</v>
      </c>
      <c r="X1948" s="330" t="str">
        <v>E25-05B</v>
      </c>
      <c r="Y1948" s="330">
        <v>186</v>
      </c>
      <c r="Z1948" s="330">
        <v>181</v>
      </c>
      <c r="AA1948" s="330">
        <v>5</v>
      </c>
      <c r="AB1948" s="16" t="str">
        <v>E25</v>
      </c>
    </row>
    <row r="1949" spans="1:28" x14ac:dyDescent="0.35">
      <c r="A1949" s="331">
        <v>45752</v>
      </c>
      <c r="B1949" s="330" t="str">
        <v>Genius</v>
      </c>
      <c r="C1949" s="330" t="str">
        <v>Distributor</v>
      </c>
      <c r="D1949" s="330" t="str">
        <v/>
      </c>
      <c r="E1949" s="330" t="str">
        <v/>
      </c>
      <c r="F1949" s="330" t="str">
        <v>OW</v>
      </c>
      <c r="G1949" s="330" t="str">
        <v>Outbound</v>
      </c>
      <c r="H1949" s="330" t="str">
        <v>4S6006</v>
      </c>
      <c r="I1949" s="331" t="str">
        <v>NAP-SSH</v>
      </c>
      <c r="J1949" s="884">
        <v>45901</v>
      </c>
      <c r="K1949" s="330">
        <v>1</v>
      </c>
      <c r="L1949" s="330">
        <v>1</v>
      </c>
      <c r="M1949" s="330">
        <v>220</v>
      </c>
      <c r="N1949" s="330">
        <v>0</v>
      </c>
      <c r="O1949" s="330">
        <v>0</v>
      </c>
      <c r="P1949" s="330">
        <v>220</v>
      </c>
      <c r="Q1949" s="330" t="str">
        <v>Confirmed</v>
      </c>
      <c r="R1949" s="330" t="str">
        <v>Closed Deal</v>
      </c>
      <c r="S1949" s="330" t="str">
        <v>NAP</v>
      </c>
      <c r="T1949" s="330" t="str">
        <v>SSH</v>
      </c>
      <c r="U1949" s="330" t="str">
        <v>NAP</v>
      </c>
      <c r="V1949" s="330">
        <v>1</v>
      </c>
      <c r="W1949" s="330">
        <v>149</v>
      </c>
      <c r="X1949" s="330" t="str">
        <v>S25-08</v>
      </c>
      <c r="Y1949" s="330">
        <v>186</v>
      </c>
      <c r="Z1949" s="330">
        <v>31</v>
      </c>
      <c r="AA1949" s="330">
        <v>155</v>
      </c>
      <c r="AB1949" s="16" t="str">
        <v>S25</v>
      </c>
    </row>
    <row r="1950" spans="1:28" x14ac:dyDescent="0.35">
      <c r="A1950" s="331">
        <v>45749</v>
      </c>
      <c r="B1950" s="330" t="str">
        <v>APG</v>
      </c>
      <c r="C1950" s="330" t="str">
        <v>Distributor</v>
      </c>
      <c r="D1950" s="330" t="str">
        <v/>
      </c>
      <c r="E1950" s="330" t="str">
        <v>12LUA1</v>
      </c>
      <c r="F1950" s="330" t="str">
        <v>RT</v>
      </c>
      <c r="G1950" s="330" t="str">
        <v>Inbound</v>
      </c>
      <c r="H1950" s="330" t="str">
        <v>4S6003</v>
      </c>
      <c r="I1950" s="331" t="str">
        <v>SSH-BRI</v>
      </c>
      <c r="J1950" s="884">
        <v>45780</v>
      </c>
      <c r="K1950" s="330">
        <v>1</v>
      </c>
      <c r="L1950" s="330">
        <v>1</v>
      </c>
      <c r="M1950" s="330">
        <v>200</v>
      </c>
      <c r="N1950" s="330">
        <v>19.34</v>
      </c>
      <c r="O1950" s="330">
        <v>30</v>
      </c>
      <c r="P1950" s="330">
        <v>249.34</v>
      </c>
      <c r="Q1950" s="330" t="str">
        <v>Confirmed</v>
      </c>
      <c r="R1950" s="330" t="str">
        <v>Closed Deal</v>
      </c>
      <c r="S1950" s="330" t="str">
        <v>SSH</v>
      </c>
      <c r="T1950" s="330" t="str">
        <v>BRI</v>
      </c>
      <c r="U1950" s="330" t="str">
        <v>BRI</v>
      </c>
      <c r="V1950" s="330">
        <v>6</v>
      </c>
      <c r="W1950" s="330">
        <v>31</v>
      </c>
      <c r="X1950" s="330" t="str">
        <v>E25-02B</v>
      </c>
      <c r="Y1950" s="330">
        <v>186</v>
      </c>
      <c r="Z1950" s="330">
        <v>181</v>
      </c>
      <c r="AA1950" s="330">
        <v>5</v>
      </c>
      <c r="AB1950" s="16" t="str">
        <v>E25</v>
      </c>
    </row>
    <row r="1951" spans="1:28" x14ac:dyDescent="0.35">
      <c r="A1951" s="331">
        <v>45749</v>
      </c>
      <c r="B1951" s="330" t="str">
        <v>APG</v>
      </c>
      <c r="C1951" s="330" t="str">
        <v>Distributor</v>
      </c>
      <c r="D1951" s="330" t="str">
        <v/>
      </c>
      <c r="E1951" s="330" t="str">
        <v>12LUA1</v>
      </c>
      <c r="F1951" s="330" t="str">
        <v>RT</v>
      </c>
      <c r="G1951" s="330" t="str">
        <v>Outbound</v>
      </c>
      <c r="H1951" s="330" t="str">
        <v>4S6004</v>
      </c>
      <c r="I1951" s="331" t="str">
        <v>BRI-SSH</v>
      </c>
      <c r="J1951" s="884">
        <v>45773</v>
      </c>
      <c r="K1951" s="330">
        <v>1</v>
      </c>
      <c r="L1951" s="330">
        <v>1</v>
      </c>
      <c r="M1951" s="330">
        <v>150</v>
      </c>
      <c r="N1951" s="330">
        <v>31.69</v>
      </c>
      <c r="O1951" s="330">
        <v>30</v>
      </c>
      <c r="P1951" s="330">
        <v>211.69</v>
      </c>
      <c r="Q1951" s="330" t="str">
        <v>Confirmed</v>
      </c>
      <c r="R1951" s="330" t="str">
        <v>Closed Deal</v>
      </c>
      <c r="S1951" s="330" t="str">
        <v>BRI</v>
      </c>
      <c r="T1951" s="330" t="str">
        <v>SSH</v>
      </c>
      <c r="U1951" s="330" t="str">
        <v>BRI</v>
      </c>
      <c r="V1951" s="330">
        <v>6</v>
      </c>
      <c r="W1951" s="330">
        <v>24</v>
      </c>
      <c r="X1951" s="330" t="str">
        <v>E25-02B</v>
      </c>
      <c r="Y1951" s="330">
        <v>186</v>
      </c>
      <c r="Z1951" s="330">
        <v>167</v>
      </c>
      <c r="AA1951" s="330">
        <v>19</v>
      </c>
      <c r="AB1951" s="16" t="str">
        <v>E25</v>
      </c>
    </row>
    <row r="1952" spans="1:28" x14ac:dyDescent="0.35">
      <c r="A1952" s="331">
        <v>45749</v>
      </c>
      <c r="B1952" s="330" t="str">
        <v>APG</v>
      </c>
      <c r="C1952" s="330" t="str">
        <v>Distributor</v>
      </c>
      <c r="D1952" s="330" t="str">
        <v/>
      </c>
      <c r="E1952" s="330" t="str">
        <v>12LUA1</v>
      </c>
      <c r="F1952" s="330" t="str">
        <v>RT</v>
      </c>
      <c r="G1952" s="330" t="str">
        <v>Inbound</v>
      </c>
      <c r="H1952" s="330" t="str">
        <v>4S6003</v>
      </c>
      <c r="I1952" s="331" t="str">
        <v>SSH-BRI</v>
      </c>
      <c r="J1952" s="884">
        <v>45780</v>
      </c>
      <c r="K1952" s="330">
        <v>1</v>
      </c>
      <c r="L1952" s="330">
        <v>1</v>
      </c>
      <c r="M1952" s="330">
        <v>200</v>
      </c>
      <c r="N1952" s="330">
        <v>19.34</v>
      </c>
      <c r="O1952" s="330">
        <v>30</v>
      </c>
      <c r="P1952" s="330">
        <v>249.34</v>
      </c>
      <c r="Q1952" s="330" t="str">
        <v>Confirmed</v>
      </c>
      <c r="R1952" s="330" t="str">
        <v>Closed Deal</v>
      </c>
      <c r="S1952" s="330" t="str">
        <v>SSH</v>
      </c>
      <c r="T1952" s="330" t="str">
        <v>BRI</v>
      </c>
      <c r="U1952" s="330" t="str">
        <v>BRI</v>
      </c>
      <c r="V1952" s="330">
        <v>6</v>
      </c>
      <c r="W1952" s="330">
        <v>31</v>
      </c>
      <c r="X1952" s="330" t="str">
        <v>E25-02B</v>
      </c>
      <c r="Y1952" s="330">
        <v>186</v>
      </c>
      <c r="Z1952" s="330">
        <v>181</v>
      </c>
      <c r="AA1952" s="330">
        <v>5</v>
      </c>
      <c r="AB1952" s="16" t="str">
        <v>E25</v>
      </c>
    </row>
    <row r="1953" spans="1:28" x14ac:dyDescent="0.35">
      <c r="A1953" s="331">
        <v>45749</v>
      </c>
      <c r="B1953" s="330" t="str">
        <v>APG</v>
      </c>
      <c r="C1953" s="330" t="str">
        <v>Distributor</v>
      </c>
      <c r="D1953" s="330" t="str">
        <v/>
      </c>
      <c r="E1953" s="330" t="str">
        <v>12LUA1</v>
      </c>
      <c r="F1953" s="330" t="str">
        <v>RT</v>
      </c>
      <c r="G1953" s="330" t="str">
        <v>Outbound</v>
      </c>
      <c r="H1953" s="330" t="str">
        <v>4S6004</v>
      </c>
      <c r="I1953" s="331" t="str">
        <v>BRI-SSH</v>
      </c>
      <c r="J1953" s="884">
        <v>45773</v>
      </c>
      <c r="K1953" s="330">
        <v>1</v>
      </c>
      <c r="L1953" s="330">
        <v>1</v>
      </c>
      <c r="M1953" s="330">
        <v>150</v>
      </c>
      <c r="N1953" s="330">
        <v>31.69</v>
      </c>
      <c r="O1953" s="330">
        <v>30</v>
      </c>
      <c r="P1953" s="330">
        <v>211.69</v>
      </c>
      <c r="Q1953" s="330" t="str">
        <v>Confirmed</v>
      </c>
      <c r="R1953" s="330" t="str">
        <v>Closed Deal</v>
      </c>
      <c r="S1953" s="330" t="str">
        <v>BRI</v>
      </c>
      <c r="T1953" s="330" t="str">
        <v>SSH</v>
      </c>
      <c r="U1953" s="330" t="str">
        <v>BRI</v>
      </c>
      <c r="V1953" s="330">
        <v>6</v>
      </c>
      <c r="W1953" s="330">
        <v>24</v>
      </c>
      <c r="X1953" s="330" t="str">
        <v>E25-02B</v>
      </c>
      <c r="Y1953" s="330">
        <v>186</v>
      </c>
      <c r="Z1953" s="330">
        <v>167</v>
      </c>
      <c r="AA1953" s="330">
        <v>19</v>
      </c>
      <c r="AB1953" s="16" t="str">
        <v>E25</v>
      </c>
    </row>
    <row r="1954" spans="1:28" x14ac:dyDescent="0.35">
      <c r="A1954" s="331">
        <v>45751</v>
      </c>
      <c r="B1954" s="330" t="str">
        <v>APG</v>
      </c>
      <c r="C1954" s="330" t="str">
        <v>Distributor</v>
      </c>
      <c r="D1954" s="330" t="str">
        <v/>
      </c>
      <c r="E1954" s="330" t="str">
        <v>12LUPC</v>
      </c>
      <c r="F1954" s="330" t="str">
        <v>RT</v>
      </c>
      <c r="G1954" s="330" t="str">
        <v>Inbound</v>
      </c>
      <c r="H1954" s="330" t="str">
        <v>UJ6001</v>
      </c>
      <c r="I1954" s="331" t="str">
        <v>SSH-VRN</v>
      </c>
      <c r="J1954" s="884">
        <v>45885</v>
      </c>
      <c r="K1954" s="330">
        <v>1</v>
      </c>
      <c r="L1954" s="330">
        <v>1</v>
      </c>
      <c r="M1954" s="330">
        <v>320</v>
      </c>
      <c r="N1954" s="330">
        <v>30.94</v>
      </c>
      <c r="O1954" s="330">
        <v>30</v>
      </c>
      <c r="P1954" s="330">
        <v>380.94</v>
      </c>
      <c r="Q1954" s="330" t="str">
        <v>Confirmed</v>
      </c>
      <c r="R1954" s="330" t="str">
        <v>Closed Deal</v>
      </c>
      <c r="S1954" s="330" t="str">
        <v>SSH</v>
      </c>
      <c r="T1954" s="330" t="str">
        <v>VRN</v>
      </c>
      <c r="U1954" s="330" t="str">
        <v>VRN</v>
      </c>
      <c r="V1954" s="330">
        <v>6</v>
      </c>
      <c r="W1954" s="330">
        <v>134</v>
      </c>
      <c r="X1954" s="330" t="str">
        <v>S25-04</v>
      </c>
      <c r="Y1954" s="330">
        <v>218</v>
      </c>
      <c r="Z1954" s="330">
        <v>228</v>
      </c>
      <c r="AA1954" s="330">
        <v>-10</v>
      </c>
      <c r="AB1954" s="16" t="str">
        <v>S25</v>
      </c>
    </row>
    <row r="1955" spans="1:28" x14ac:dyDescent="0.35">
      <c r="A1955" s="331">
        <v>45751</v>
      </c>
      <c r="B1955" s="330" t="str">
        <v>APG</v>
      </c>
      <c r="C1955" s="330" t="str">
        <v>Distributor</v>
      </c>
      <c r="D1955" s="330" t="str">
        <v/>
      </c>
      <c r="E1955" s="330" t="str">
        <v>12LUPC</v>
      </c>
      <c r="F1955" s="330" t="str">
        <v>RT</v>
      </c>
      <c r="G1955" s="330" t="str">
        <v>Outbound</v>
      </c>
      <c r="H1955" s="330" t="str">
        <v>UJ6002</v>
      </c>
      <c r="I1955" s="331" t="str">
        <v>VRN-SSH</v>
      </c>
      <c r="J1955" s="884">
        <v>45871</v>
      </c>
      <c r="K1955" s="330">
        <v>1</v>
      </c>
      <c r="L1955" s="330">
        <v>1</v>
      </c>
      <c r="M1955" s="330">
        <v>280</v>
      </c>
      <c r="N1955" s="330">
        <v>24.44</v>
      </c>
      <c r="O1955" s="330">
        <v>30</v>
      </c>
      <c r="P1955" s="330">
        <v>334.44</v>
      </c>
      <c r="Q1955" s="330" t="str">
        <v>Confirmed</v>
      </c>
      <c r="R1955" s="330" t="str">
        <v>Closed Deal</v>
      </c>
      <c r="S1955" s="330" t="str">
        <v>VRN</v>
      </c>
      <c r="T1955" s="330" t="str">
        <v>SSH</v>
      </c>
      <c r="U1955" s="330" t="str">
        <v>VRN</v>
      </c>
      <c r="V1955" s="330">
        <v>6</v>
      </c>
      <c r="W1955" s="330">
        <v>120</v>
      </c>
      <c r="X1955" s="330" t="str">
        <v>S25-04</v>
      </c>
      <c r="Y1955" s="330">
        <v>218</v>
      </c>
      <c r="Z1955" s="330">
        <v>220</v>
      </c>
      <c r="AA1955" s="330">
        <v>-2</v>
      </c>
      <c r="AB1955" s="16" t="str">
        <v>S25</v>
      </c>
    </row>
    <row r="1956" spans="1:28" x14ac:dyDescent="0.35">
      <c r="A1956" s="331">
        <v>45751</v>
      </c>
      <c r="B1956" s="330" t="str">
        <v>APG</v>
      </c>
      <c r="C1956" s="330" t="str">
        <v>Distributor</v>
      </c>
      <c r="D1956" s="330" t="str">
        <v/>
      </c>
      <c r="E1956" s="330" t="str">
        <v>12LUPC</v>
      </c>
      <c r="F1956" s="330" t="str">
        <v>RT</v>
      </c>
      <c r="G1956" s="330" t="str">
        <v>Inbound</v>
      </c>
      <c r="H1956" s="330" t="str">
        <v>UJ6001</v>
      </c>
      <c r="I1956" s="331" t="str">
        <v>SSH-VRN</v>
      </c>
      <c r="J1956" s="884">
        <v>45885</v>
      </c>
      <c r="K1956" s="330">
        <v>1</v>
      </c>
      <c r="L1956" s="330">
        <v>1</v>
      </c>
      <c r="M1956" s="330">
        <v>240</v>
      </c>
      <c r="N1956" s="330">
        <v>30.94</v>
      </c>
      <c r="O1956" s="330">
        <v>30</v>
      </c>
      <c r="P1956" s="330">
        <v>300.94</v>
      </c>
      <c r="Q1956" s="330" t="str">
        <v>Confirmed</v>
      </c>
      <c r="R1956" s="330" t="str">
        <v>Closed Deal</v>
      </c>
      <c r="S1956" s="330" t="str">
        <v>SSH</v>
      </c>
      <c r="T1956" s="330" t="str">
        <v>VRN</v>
      </c>
      <c r="U1956" s="330" t="str">
        <v>VRN</v>
      </c>
      <c r="V1956" s="330">
        <v>6</v>
      </c>
      <c r="W1956" s="330">
        <v>134</v>
      </c>
      <c r="X1956" s="330" t="str">
        <v>S25-04</v>
      </c>
      <c r="Y1956" s="330">
        <v>218</v>
      </c>
      <c r="Z1956" s="330">
        <v>228</v>
      </c>
      <c r="AA1956" s="330">
        <v>-10</v>
      </c>
      <c r="AB1956" s="16" t="str">
        <v>S25</v>
      </c>
    </row>
    <row r="1957" spans="1:28" x14ac:dyDescent="0.35">
      <c r="A1957" s="331">
        <v>45751</v>
      </c>
      <c r="B1957" s="330" t="str">
        <v>APG</v>
      </c>
      <c r="C1957" s="330" t="str">
        <v>Distributor</v>
      </c>
      <c r="D1957" s="330" t="str">
        <v/>
      </c>
      <c r="E1957" s="330" t="str">
        <v>12LUPC</v>
      </c>
      <c r="F1957" s="330" t="str">
        <v>RT</v>
      </c>
      <c r="G1957" s="330" t="str">
        <v>Outbound</v>
      </c>
      <c r="H1957" s="330" t="str">
        <v>UJ6002</v>
      </c>
      <c r="I1957" s="331" t="str">
        <v>VRN-SSH</v>
      </c>
      <c r="J1957" s="884">
        <v>45871</v>
      </c>
      <c r="K1957" s="330">
        <v>1</v>
      </c>
      <c r="L1957" s="330">
        <v>1</v>
      </c>
      <c r="M1957" s="330">
        <v>220</v>
      </c>
      <c r="N1957" s="330">
        <v>18.82</v>
      </c>
      <c r="O1957" s="330">
        <v>30</v>
      </c>
      <c r="P1957" s="330">
        <v>268.82</v>
      </c>
      <c r="Q1957" s="330" t="str">
        <v>Confirmed</v>
      </c>
      <c r="R1957" s="330" t="str">
        <v>Closed Deal</v>
      </c>
      <c r="S1957" s="330" t="str">
        <v>VRN</v>
      </c>
      <c r="T1957" s="330" t="str">
        <v>SSH</v>
      </c>
      <c r="U1957" s="330" t="str">
        <v>VRN</v>
      </c>
      <c r="V1957" s="330">
        <v>6</v>
      </c>
      <c r="W1957" s="330">
        <v>120</v>
      </c>
      <c r="X1957" s="330" t="str">
        <v>S25-04</v>
      </c>
      <c r="Y1957" s="330">
        <v>218</v>
      </c>
      <c r="Z1957" s="330">
        <v>220</v>
      </c>
      <c r="AA1957" s="330">
        <v>-2</v>
      </c>
      <c r="AB1957" s="16" t="str">
        <v>S25</v>
      </c>
    </row>
    <row r="1958" spans="1:28" x14ac:dyDescent="0.35">
      <c r="A1958" s="331">
        <v>45751</v>
      </c>
      <c r="B1958" s="330" t="str">
        <v>APG</v>
      </c>
      <c r="C1958" s="330" t="str">
        <v>Distributor</v>
      </c>
      <c r="D1958" s="330" t="str">
        <v/>
      </c>
      <c r="E1958" s="330" t="str">
        <v>12LUPC</v>
      </c>
      <c r="F1958" s="330" t="str">
        <v>RT</v>
      </c>
      <c r="G1958" s="330" t="str">
        <v>Inbound</v>
      </c>
      <c r="H1958" s="330" t="str">
        <v>UJ6001</v>
      </c>
      <c r="I1958" s="331" t="str">
        <v>SSH-VRN</v>
      </c>
      <c r="J1958" s="884">
        <v>45885</v>
      </c>
      <c r="K1958" s="330">
        <v>1</v>
      </c>
      <c r="L1958" s="330">
        <v>1</v>
      </c>
      <c r="M1958" s="330">
        <v>320</v>
      </c>
      <c r="N1958" s="330">
        <v>30.94</v>
      </c>
      <c r="O1958" s="330">
        <v>30</v>
      </c>
      <c r="P1958" s="330">
        <v>380.94</v>
      </c>
      <c r="Q1958" s="330" t="str">
        <v>Confirmed</v>
      </c>
      <c r="R1958" s="330" t="str">
        <v>Closed Deal</v>
      </c>
      <c r="S1958" s="330" t="str">
        <v>SSH</v>
      </c>
      <c r="T1958" s="330" t="str">
        <v>VRN</v>
      </c>
      <c r="U1958" s="330" t="str">
        <v>VRN</v>
      </c>
      <c r="V1958" s="330">
        <v>6</v>
      </c>
      <c r="W1958" s="330">
        <v>134</v>
      </c>
      <c r="X1958" s="330" t="str">
        <v>S25-04</v>
      </c>
      <c r="Y1958" s="330">
        <v>218</v>
      </c>
      <c r="Z1958" s="330">
        <v>228</v>
      </c>
      <c r="AA1958" s="330">
        <v>-10</v>
      </c>
      <c r="AB1958" s="16" t="str">
        <v>S25</v>
      </c>
    </row>
    <row r="1959" spans="1:28" x14ac:dyDescent="0.35">
      <c r="A1959" s="331">
        <v>45751</v>
      </c>
      <c r="B1959" s="330" t="str">
        <v>APG</v>
      </c>
      <c r="C1959" s="330" t="str">
        <v>Distributor</v>
      </c>
      <c r="D1959" s="330" t="str">
        <v/>
      </c>
      <c r="E1959" s="330" t="str">
        <v>12LUPC</v>
      </c>
      <c r="F1959" s="330" t="str">
        <v>RT</v>
      </c>
      <c r="G1959" s="330" t="str">
        <v>Outbound</v>
      </c>
      <c r="H1959" s="330" t="str">
        <v>UJ6002</v>
      </c>
      <c r="I1959" s="331" t="str">
        <v>VRN-SSH</v>
      </c>
      <c r="J1959" s="884">
        <v>45871</v>
      </c>
      <c r="K1959" s="330">
        <v>1</v>
      </c>
      <c r="L1959" s="330">
        <v>1</v>
      </c>
      <c r="M1959" s="330">
        <v>280</v>
      </c>
      <c r="N1959" s="330">
        <v>24.44</v>
      </c>
      <c r="O1959" s="330">
        <v>30</v>
      </c>
      <c r="P1959" s="330">
        <v>334.44</v>
      </c>
      <c r="Q1959" s="330" t="str">
        <v>Confirmed</v>
      </c>
      <c r="R1959" s="330" t="str">
        <v>Closed Deal</v>
      </c>
      <c r="S1959" s="330" t="str">
        <v>VRN</v>
      </c>
      <c r="T1959" s="330" t="str">
        <v>SSH</v>
      </c>
      <c r="U1959" s="330" t="str">
        <v>VRN</v>
      </c>
      <c r="V1959" s="330">
        <v>6</v>
      </c>
      <c r="W1959" s="330">
        <v>120</v>
      </c>
      <c r="X1959" s="330" t="str">
        <v>S25-04</v>
      </c>
      <c r="Y1959" s="330">
        <v>218</v>
      </c>
      <c r="Z1959" s="330">
        <v>220</v>
      </c>
      <c r="AA1959" s="330">
        <v>-2</v>
      </c>
      <c r="AB1959" s="16" t="str">
        <v>S25</v>
      </c>
    </row>
    <row r="1960" spans="1:28" x14ac:dyDescent="0.35">
      <c r="A1960" s="331">
        <v>45751</v>
      </c>
      <c r="B1960" s="330" t="str">
        <v>APG</v>
      </c>
      <c r="C1960" s="330" t="str">
        <v>Distributor</v>
      </c>
      <c r="D1960" s="330" t="str">
        <v/>
      </c>
      <c r="E1960" s="330" t="str">
        <v>12LUPC</v>
      </c>
      <c r="F1960" s="330" t="str">
        <v>RT</v>
      </c>
      <c r="G1960" s="330" t="str">
        <v>Inbound</v>
      </c>
      <c r="H1960" s="330" t="str">
        <v>UJ6001</v>
      </c>
      <c r="I1960" s="331" t="str">
        <v>SSH-VRN</v>
      </c>
      <c r="J1960" s="884">
        <v>45885</v>
      </c>
      <c r="K1960" s="330">
        <v>1</v>
      </c>
      <c r="L1960" s="330">
        <v>1</v>
      </c>
      <c r="M1960" s="330">
        <v>320</v>
      </c>
      <c r="N1960" s="330">
        <v>30.94</v>
      </c>
      <c r="O1960" s="330">
        <v>30</v>
      </c>
      <c r="P1960" s="330">
        <v>380.94</v>
      </c>
      <c r="Q1960" s="330" t="str">
        <v>Confirmed</v>
      </c>
      <c r="R1960" s="330" t="str">
        <v>Closed Deal</v>
      </c>
      <c r="S1960" s="330" t="str">
        <v>SSH</v>
      </c>
      <c r="T1960" s="330" t="str">
        <v>VRN</v>
      </c>
      <c r="U1960" s="330" t="str">
        <v>VRN</v>
      </c>
      <c r="V1960" s="330">
        <v>6</v>
      </c>
      <c r="W1960" s="330">
        <v>134</v>
      </c>
      <c r="X1960" s="330" t="str">
        <v>S25-04</v>
      </c>
      <c r="Y1960" s="330">
        <v>218</v>
      </c>
      <c r="Z1960" s="330">
        <v>228</v>
      </c>
      <c r="AA1960" s="330">
        <v>-10</v>
      </c>
      <c r="AB1960" s="16" t="str">
        <v>S25</v>
      </c>
    </row>
    <row r="1961" spans="1:28" x14ac:dyDescent="0.35">
      <c r="A1961" s="331">
        <v>45751</v>
      </c>
      <c r="B1961" s="330" t="str">
        <v>APG</v>
      </c>
      <c r="C1961" s="330" t="str">
        <v>Distributor</v>
      </c>
      <c r="D1961" s="330" t="str">
        <v/>
      </c>
      <c r="E1961" s="330" t="str">
        <v>12LUPC</v>
      </c>
      <c r="F1961" s="330" t="str">
        <v>RT</v>
      </c>
      <c r="G1961" s="330" t="str">
        <v>Outbound</v>
      </c>
      <c r="H1961" s="330" t="str">
        <v>UJ6002</v>
      </c>
      <c r="I1961" s="331" t="str">
        <v>VRN-SSH</v>
      </c>
      <c r="J1961" s="884">
        <v>45871</v>
      </c>
      <c r="K1961" s="330">
        <v>1</v>
      </c>
      <c r="L1961" s="330">
        <v>1</v>
      </c>
      <c r="M1961" s="330">
        <v>280</v>
      </c>
      <c r="N1961" s="330">
        <v>24.44</v>
      </c>
      <c r="O1961" s="330">
        <v>30</v>
      </c>
      <c r="P1961" s="330">
        <v>334.44</v>
      </c>
      <c r="Q1961" s="330" t="str">
        <v>Confirmed</v>
      </c>
      <c r="R1961" s="330" t="str">
        <v>Closed Deal</v>
      </c>
      <c r="S1961" s="330" t="str">
        <v>VRN</v>
      </c>
      <c r="T1961" s="330" t="str">
        <v>SSH</v>
      </c>
      <c r="U1961" s="330" t="str">
        <v>VRN</v>
      </c>
      <c r="V1961" s="330">
        <v>6</v>
      </c>
      <c r="W1961" s="330">
        <v>120</v>
      </c>
      <c r="X1961" s="330" t="str">
        <v>S25-04</v>
      </c>
      <c r="Y1961" s="330">
        <v>218</v>
      </c>
      <c r="Z1961" s="330">
        <v>220</v>
      </c>
      <c r="AA1961" s="330">
        <v>-2</v>
      </c>
      <c r="AB1961" s="16" t="str">
        <v>S25</v>
      </c>
    </row>
    <row r="1962" spans="1:28" x14ac:dyDescent="0.35">
      <c r="A1962" s="331">
        <v>45751</v>
      </c>
      <c r="B1962" s="330" t="str">
        <v>APG</v>
      </c>
      <c r="C1962" s="330" t="str">
        <v>Distributor</v>
      </c>
      <c r="D1962" s="330" t="str">
        <v/>
      </c>
      <c r="E1962" s="330" t="str">
        <v>12LUPC</v>
      </c>
      <c r="F1962" s="330" t="str">
        <v>RT</v>
      </c>
      <c r="G1962" s="330" t="str">
        <v>Inbound</v>
      </c>
      <c r="H1962" s="330" t="str">
        <v>UJ6001</v>
      </c>
      <c r="I1962" s="331" t="str">
        <v>SSH-VRN</v>
      </c>
      <c r="J1962" s="884">
        <v>45885</v>
      </c>
      <c r="K1962" s="330">
        <v>1</v>
      </c>
      <c r="L1962" s="330">
        <v>1</v>
      </c>
      <c r="M1962" s="330">
        <v>320</v>
      </c>
      <c r="N1962" s="330">
        <v>30.94</v>
      </c>
      <c r="O1962" s="330">
        <v>30</v>
      </c>
      <c r="P1962" s="330">
        <v>380.94</v>
      </c>
      <c r="Q1962" s="330" t="str">
        <v>Confirmed</v>
      </c>
      <c r="R1962" s="330" t="str">
        <v>Closed Deal</v>
      </c>
      <c r="S1962" s="330" t="str">
        <v>SSH</v>
      </c>
      <c r="T1962" s="330" t="str">
        <v>VRN</v>
      </c>
      <c r="U1962" s="330" t="str">
        <v>VRN</v>
      </c>
      <c r="V1962" s="330">
        <v>6</v>
      </c>
      <c r="W1962" s="330">
        <v>134</v>
      </c>
      <c r="X1962" s="330" t="str">
        <v>S25-04</v>
      </c>
      <c r="Y1962" s="330">
        <v>218</v>
      </c>
      <c r="Z1962" s="330">
        <v>228</v>
      </c>
      <c r="AA1962" s="330">
        <v>-10</v>
      </c>
      <c r="AB1962" s="16" t="str">
        <v>S25</v>
      </c>
    </row>
    <row r="1963" spans="1:28" x14ac:dyDescent="0.35">
      <c r="A1963" s="331">
        <v>45751</v>
      </c>
      <c r="B1963" s="330" t="str">
        <v>APG</v>
      </c>
      <c r="C1963" s="330" t="str">
        <v>Distributor</v>
      </c>
      <c r="D1963" s="330" t="str">
        <v/>
      </c>
      <c r="E1963" s="330" t="str">
        <v>12LUPC</v>
      </c>
      <c r="F1963" s="330" t="str">
        <v>RT</v>
      </c>
      <c r="G1963" s="330" t="str">
        <v>Outbound</v>
      </c>
      <c r="H1963" s="330" t="str">
        <v>UJ6002</v>
      </c>
      <c r="I1963" s="331" t="str">
        <v>VRN-SSH</v>
      </c>
      <c r="J1963" s="884">
        <v>45871</v>
      </c>
      <c r="K1963" s="330">
        <v>1</v>
      </c>
      <c r="L1963" s="330">
        <v>1</v>
      </c>
      <c r="M1963" s="330">
        <v>280</v>
      </c>
      <c r="N1963" s="330">
        <v>24.44</v>
      </c>
      <c r="O1963" s="330">
        <v>30</v>
      </c>
      <c r="P1963" s="330">
        <v>334.44</v>
      </c>
      <c r="Q1963" s="330" t="str">
        <v>Confirmed</v>
      </c>
      <c r="R1963" s="330" t="str">
        <v>Closed Deal</v>
      </c>
      <c r="S1963" s="330" t="str">
        <v>VRN</v>
      </c>
      <c r="T1963" s="330" t="str">
        <v>SSH</v>
      </c>
      <c r="U1963" s="330" t="str">
        <v>VRN</v>
      </c>
      <c r="V1963" s="330">
        <v>6</v>
      </c>
      <c r="W1963" s="330">
        <v>120</v>
      </c>
      <c r="X1963" s="330" t="str">
        <v>S25-04</v>
      </c>
      <c r="Y1963" s="330">
        <v>218</v>
      </c>
      <c r="Z1963" s="330">
        <v>220</v>
      </c>
      <c r="AA1963" s="330">
        <v>-2</v>
      </c>
      <c r="AB1963" s="16" t="str">
        <v>S25</v>
      </c>
    </row>
    <row r="1964" spans="1:28" x14ac:dyDescent="0.35">
      <c r="A1964" s="331">
        <v>45749</v>
      </c>
      <c r="B1964" s="330" t="str">
        <v>EuroAirlines</v>
      </c>
      <c r="C1964" s="330" t="str">
        <v>Distributor</v>
      </c>
      <c r="D1964" s="330" t="str">
        <v>AMADEUS</v>
      </c>
      <c r="E1964" s="330" t="str">
        <v>11LZ6L</v>
      </c>
      <c r="F1964" s="330" t="str">
        <v>OW</v>
      </c>
      <c r="G1964" s="330" t="str">
        <v>Outbound</v>
      </c>
      <c r="H1964" s="330" t="str">
        <v>4S6003</v>
      </c>
      <c r="I1964" s="331" t="str">
        <v>SSH-BRI</v>
      </c>
      <c r="J1964" s="884">
        <v>45766</v>
      </c>
      <c r="K1964" s="330">
        <v>1</v>
      </c>
      <c r="L1964" s="330">
        <v>1</v>
      </c>
      <c r="M1964" s="330">
        <v>170</v>
      </c>
      <c r="N1964" s="330">
        <v>39.03</v>
      </c>
      <c r="O1964" s="330">
        <v>30</v>
      </c>
      <c r="P1964" s="330">
        <v>239.03</v>
      </c>
      <c r="Q1964" s="330" t="str">
        <v>Confirmed</v>
      </c>
      <c r="R1964" s="330" t="str">
        <v>Closed Deal</v>
      </c>
      <c r="S1964" s="330" t="str">
        <v>SSH</v>
      </c>
      <c r="T1964" s="330" t="str">
        <v>BRI</v>
      </c>
      <c r="U1964" s="330" t="str">
        <v>BRI</v>
      </c>
      <c r="V1964" s="330">
        <v>6</v>
      </c>
      <c r="W1964" s="330">
        <v>17</v>
      </c>
      <c r="X1964" s="330" t="str">
        <v>E25-02B</v>
      </c>
      <c r="Y1964" s="330">
        <v>186</v>
      </c>
      <c r="Z1964" s="330">
        <v>91</v>
      </c>
      <c r="AA1964" s="330">
        <v>95</v>
      </c>
      <c r="AB1964" s="16" t="str">
        <v>E25</v>
      </c>
    </row>
    <row r="1965" spans="1:28" x14ac:dyDescent="0.35">
      <c r="A1965" s="331">
        <v>45749</v>
      </c>
      <c r="B1965" s="330" t="str">
        <v>EuroAirlines</v>
      </c>
      <c r="C1965" s="330" t="str">
        <v>Distributor</v>
      </c>
      <c r="D1965" s="330" t="str">
        <v>AMADEUS</v>
      </c>
      <c r="E1965" s="330" t="str">
        <v>11LZ8K</v>
      </c>
      <c r="F1965" s="330" t="str">
        <v>RT</v>
      </c>
      <c r="G1965" s="330" t="str">
        <v>Inbound</v>
      </c>
      <c r="H1965" s="330" t="str">
        <v>NP8101</v>
      </c>
      <c r="I1965" s="331" t="str">
        <v>HRG-NAP</v>
      </c>
      <c r="J1965" s="884">
        <v>45887</v>
      </c>
      <c r="K1965" s="330">
        <v>1</v>
      </c>
      <c r="L1965" s="330">
        <v>1</v>
      </c>
      <c r="M1965" s="330">
        <v>240</v>
      </c>
      <c r="N1965" s="330">
        <v>39.03</v>
      </c>
      <c r="O1965" s="330">
        <v>40</v>
      </c>
      <c r="P1965" s="330">
        <v>319.02999999999997</v>
      </c>
      <c r="Q1965" s="330" t="str">
        <v>Confirmed</v>
      </c>
      <c r="R1965" s="330" t="str">
        <v>Closed Deal</v>
      </c>
      <c r="S1965" s="330" t="str">
        <v>HRG</v>
      </c>
      <c r="T1965" s="330" t="str">
        <v>NAP</v>
      </c>
      <c r="U1965" s="330" t="str">
        <v>NAP</v>
      </c>
      <c r="V1965" s="330">
        <v>1</v>
      </c>
      <c r="W1965" s="330">
        <v>138</v>
      </c>
      <c r="X1965" s="330" t="str">
        <v>S25-13</v>
      </c>
      <c r="Y1965" s="330">
        <v>176</v>
      </c>
      <c r="Z1965" s="330">
        <v>150</v>
      </c>
      <c r="AA1965" s="330">
        <v>26</v>
      </c>
      <c r="AB1965" s="16" t="str">
        <v>S25</v>
      </c>
    </row>
    <row r="1966" spans="1:28" x14ac:dyDescent="0.35">
      <c r="A1966" s="331">
        <v>45749</v>
      </c>
      <c r="B1966" s="330" t="str">
        <v>EuroAirlines</v>
      </c>
      <c r="C1966" s="330" t="str">
        <v>Distributor</v>
      </c>
      <c r="D1966" s="330" t="str">
        <v>AMADEUS</v>
      </c>
      <c r="E1966" s="330" t="str">
        <v>11LZ8K</v>
      </c>
      <c r="F1966" s="330" t="str">
        <v>RT</v>
      </c>
      <c r="G1966" s="330" t="str">
        <v>Outbound</v>
      </c>
      <c r="H1966" s="330" t="str">
        <v>NP8102</v>
      </c>
      <c r="I1966" s="331" t="str">
        <v>NAP-HRG</v>
      </c>
      <c r="J1966" s="884">
        <v>45880</v>
      </c>
      <c r="K1966" s="330">
        <v>1</v>
      </c>
      <c r="L1966" s="330">
        <v>1</v>
      </c>
      <c r="M1966" s="330">
        <v>240</v>
      </c>
      <c r="N1966" s="330">
        <v>39.03</v>
      </c>
      <c r="O1966" s="330">
        <v>40</v>
      </c>
      <c r="P1966" s="330">
        <v>319.02999999999997</v>
      </c>
      <c r="Q1966" s="330" t="str">
        <v>Confirmed</v>
      </c>
      <c r="R1966" s="330" t="str">
        <v>Closed Deal</v>
      </c>
      <c r="S1966" s="330" t="str">
        <v>NAP</v>
      </c>
      <c r="T1966" s="330" t="str">
        <v>HRG</v>
      </c>
      <c r="U1966" s="330" t="str">
        <v>NAP</v>
      </c>
      <c r="V1966" s="330">
        <v>1</v>
      </c>
      <c r="W1966" s="330">
        <v>131</v>
      </c>
      <c r="X1966" s="330" t="str">
        <v>S25-13</v>
      </c>
      <c r="Y1966" s="330">
        <v>176</v>
      </c>
      <c r="Z1966" s="330">
        <v>166</v>
      </c>
      <c r="AA1966" s="330">
        <v>10</v>
      </c>
      <c r="AB1966" s="16" t="str">
        <v>S25</v>
      </c>
    </row>
    <row r="1967" spans="1:28" x14ac:dyDescent="0.35">
      <c r="A1967" s="331">
        <v>45749</v>
      </c>
      <c r="B1967" s="330" t="str">
        <v>EuroAirlines</v>
      </c>
      <c r="C1967" s="330" t="str">
        <v>Distributor</v>
      </c>
      <c r="D1967" s="330" t="str">
        <v>AMADEUS</v>
      </c>
      <c r="E1967" s="330" t="str">
        <v>11LZ6L</v>
      </c>
      <c r="F1967" s="330" t="str">
        <v>OW</v>
      </c>
      <c r="G1967" s="330" t="str">
        <v>Outbound</v>
      </c>
      <c r="H1967" s="330" t="str">
        <v>4S6003</v>
      </c>
      <c r="I1967" s="331" t="str">
        <v>SSH-BRI</v>
      </c>
      <c r="J1967" s="884">
        <v>45766</v>
      </c>
      <c r="K1967" s="330">
        <v>1</v>
      </c>
      <c r="L1967" s="330">
        <v>1</v>
      </c>
      <c r="M1967" s="330">
        <v>170</v>
      </c>
      <c r="N1967" s="330">
        <v>39.03</v>
      </c>
      <c r="O1967" s="330">
        <v>30</v>
      </c>
      <c r="P1967" s="330">
        <v>239.03</v>
      </c>
      <c r="Q1967" s="330" t="str">
        <v>Confirmed</v>
      </c>
      <c r="R1967" s="330" t="str">
        <v>Closed Deal</v>
      </c>
      <c r="S1967" s="330" t="str">
        <v>SSH</v>
      </c>
      <c r="T1967" s="330" t="str">
        <v>BRI</v>
      </c>
      <c r="U1967" s="330" t="str">
        <v>BRI</v>
      </c>
      <c r="V1967" s="330">
        <v>6</v>
      </c>
      <c r="W1967" s="330">
        <v>17</v>
      </c>
      <c r="X1967" s="330" t="str">
        <v>E25-02B</v>
      </c>
      <c r="Y1967" s="330">
        <v>186</v>
      </c>
      <c r="Z1967" s="330">
        <v>91</v>
      </c>
      <c r="AA1967" s="330">
        <v>95</v>
      </c>
      <c r="AB1967" s="16" t="str">
        <v>E25</v>
      </c>
    </row>
    <row r="1968" spans="1:28" x14ac:dyDescent="0.35">
      <c r="A1968" s="331">
        <v>45749</v>
      </c>
      <c r="B1968" s="330" t="str">
        <v>EuroAirlines</v>
      </c>
      <c r="C1968" s="330" t="str">
        <v>Distributor</v>
      </c>
      <c r="D1968" s="330" t="str">
        <v>AMADEUS</v>
      </c>
      <c r="E1968" s="330" t="str">
        <v>11LZ8K</v>
      </c>
      <c r="F1968" s="330" t="str">
        <v>RT</v>
      </c>
      <c r="G1968" s="330" t="str">
        <v>Inbound</v>
      </c>
      <c r="H1968" s="330" t="str">
        <v>NP8101</v>
      </c>
      <c r="I1968" s="331" t="str">
        <v>HRG-NAP</v>
      </c>
      <c r="J1968" s="884">
        <v>45887</v>
      </c>
      <c r="K1968" s="330">
        <v>1</v>
      </c>
      <c r="L1968" s="330">
        <v>1</v>
      </c>
      <c r="M1968" s="330">
        <v>240</v>
      </c>
      <c r="N1968" s="330">
        <v>35.53</v>
      </c>
      <c r="O1968" s="330">
        <v>40</v>
      </c>
      <c r="P1968" s="330">
        <v>315.52999999999997</v>
      </c>
      <c r="Q1968" s="330" t="str">
        <v>Confirmed</v>
      </c>
      <c r="R1968" s="330" t="str">
        <v>Closed Deal</v>
      </c>
      <c r="S1968" s="330" t="str">
        <v>HRG</v>
      </c>
      <c r="T1968" s="330" t="str">
        <v>NAP</v>
      </c>
      <c r="U1968" s="330" t="str">
        <v>NAP</v>
      </c>
      <c r="V1968" s="330">
        <v>1</v>
      </c>
      <c r="W1968" s="330">
        <v>138</v>
      </c>
      <c r="X1968" s="330" t="str">
        <v>S25-13</v>
      </c>
      <c r="Y1968" s="330">
        <v>176</v>
      </c>
      <c r="Z1968" s="330">
        <v>150</v>
      </c>
      <c r="AA1968" s="330">
        <v>26</v>
      </c>
      <c r="AB1968" s="16" t="str">
        <v>S25</v>
      </c>
    </row>
    <row r="1969" spans="1:28" x14ac:dyDescent="0.35">
      <c r="A1969" s="331">
        <v>45749</v>
      </c>
      <c r="B1969" s="330" t="str">
        <v>EuroAirlines</v>
      </c>
      <c r="C1969" s="330" t="str">
        <v>Distributor</v>
      </c>
      <c r="D1969" s="330" t="str">
        <v>AMADEUS</v>
      </c>
      <c r="E1969" s="330" t="str">
        <v>11LZ8K</v>
      </c>
      <c r="F1969" s="330" t="str">
        <v>RT</v>
      </c>
      <c r="G1969" s="330" t="str">
        <v>Outbound</v>
      </c>
      <c r="H1969" s="330" t="str">
        <v>NP8102</v>
      </c>
      <c r="I1969" s="331" t="str">
        <v>NAP-HRG</v>
      </c>
      <c r="J1969" s="884">
        <v>45880</v>
      </c>
      <c r="K1969" s="330">
        <v>1</v>
      </c>
      <c r="L1969" s="330">
        <v>1</v>
      </c>
      <c r="M1969" s="330">
        <v>240</v>
      </c>
      <c r="N1969" s="330">
        <v>28.36</v>
      </c>
      <c r="O1969" s="330">
        <v>40</v>
      </c>
      <c r="P1969" s="330">
        <v>308.36</v>
      </c>
      <c r="Q1969" s="330" t="str">
        <v>Confirmed</v>
      </c>
      <c r="R1969" s="330" t="str">
        <v>Closed Deal</v>
      </c>
      <c r="S1969" s="330" t="str">
        <v>NAP</v>
      </c>
      <c r="T1969" s="330" t="str">
        <v>HRG</v>
      </c>
      <c r="U1969" s="330" t="str">
        <v>NAP</v>
      </c>
      <c r="V1969" s="330">
        <v>1</v>
      </c>
      <c r="W1969" s="330">
        <v>131</v>
      </c>
      <c r="X1969" s="330" t="str">
        <v>S25-13</v>
      </c>
      <c r="Y1969" s="330">
        <v>176</v>
      </c>
      <c r="Z1969" s="330">
        <v>166</v>
      </c>
      <c r="AA1969" s="330">
        <v>10</v>
      </c>
      <c r="AB1969" s="16" t="str">
        <v>S25</v>
      </c>
    </row>
    <row r="1970" spans="1:28" x14ac:dyDescent="0.35">
      <c r="A1970" s="331">
        <v>45751</v>
      </c>
      <c r="B1970" s="330" t="str">
        <v>EuroAirlines</v>
      </c>
      <c r="C1970" s="330" t="str">
        <v>Distributor</v>
      </c>
      <c r="D1970" s="330" t="str">
        <v>AMADEUS</v>
      </c>
      <c r="E1970" s="330" t="str">
        <v>11LZZT</v>
      </c>
      <c r="F1970" s="330" t="str">
        <v>OW</v>
      </c>
      <c r="G1970" s="330" t="str">
        <v>Outbound</v>
      </c>
      <c r="H1970" s="330" t="str">
        <v>4S6005</v>
      </c>
      <c r="I1970" s="331" t="str">
        <v>SSH-FCO</v>
      </c>
      <c r="J1970" s="884">
        <v>45891</v>
      </c>
      <c r="K1970" s="330">
        <v>0</v>
      </c>
      <c r="L1970" s="330">
        <v>0</v>
      </c>
      <c r="M1970" s="330">
        <v>32</v>
      </c>
      <c r="N1970" s="330">
        <v>37.72</v>
      </c>
      <c r="O1970" s="330">
        <v>40</v>
      </c>
      <c r="P1970" s="330">
        <v>109.72</v>
      </c>
      <c r="Q1970" s="330" t="str">
        <v>Confirmed</v>
      </c>
      <c r="R1970" s="330" t="str">
        <v>Closed Deal</v>
      </c>
      <c r="S1970" s="330" t="str">
        <v>SSH</v>
      </c>
      <c r="T1970" s="330" t="str">
        <v>FCO</v>
      </c>
      <c r="U1970" s="330" t="str">
        <v>FCO</v>
      </c>
      <c r="V1970" s="330">
        <v>5</v>
      </c>
      <c r="W1970" s="330">
        <v>140</v>
      </c>
      <c r="X1970" s="330" t="str">
        <v>S25-15</v>
      </c>
      <c r="Y1970" s="330">
        <v>186</v>
      </c>
      <c r="Z1970" s="330">
        <v>186</v>
      </c>
      <c r="AA1970" s="330">
        <v>0</v>
      </c>
      <c r="AB1970" s="16" t="str">
        <v>S25</v>
      </c>
    </row>
    <row r="1971" spans="1:28" x14ac:dyDescent="0.35">
      <c r="A1971" s="331">
        <v>45751</v>
      </c>
      <c r="B1971" s="330" t="str">
        <v>EuroAirlines</v>
      </c>
      <c r="C1971" s="330" t="str">
        <v>Distributor</v>
      </c>
      <c r="D1971" s="330" t="str">
        <v>AMADEUS</v>
      </c>
      <c r="E1971" s="330" t="str">
        <v>11LZZT</v>
      </c>
      <c r="F1971" s="330" t="str">
        <v>OW</v>
      </c>
      <c r="G1971" s="330" t="str">
        <v>Outbound</v>
      </c>
      <c r="H1971" s="330" t="str">
        <v>4S6005</v>
      </c>
      <c r="I1971" s="331" t="str">
        <v>SSH-FCO</v>
      </c>
      <c r="J1971" s="884">
        <v>45891</v>
      </c>
      <c r="K1971" s="330">
        <v>1</v>
      </c>
      <c r="L1971" s="330">
        <v>1</v>
      </c>
      <c r="M1971" s="330">
        <v>320</v>
      </c>
      <c r="N1971" s="330">
        <v>37.72</v>
      </c>
      <c r="O1971" s="330">
        <v>40</v>
      </c>
      <c r="P1971" s="330">
        <v>397.72</v>
      </c>
      <c r="Q1971" s="330" t="str">
        <v>Confirmed</v>
      </c>
      <c r="R1971" s="330" t="str">
        <v>Closed Deal</v>
      </c>
      <c r="S1971" s="330" t="str">
        <v>SSH</v>
      </c>
      <c r="T1971" s="330" t="str">
        <v>FCO</v>
      </c>
      <c r="U1971" s="330" t="str">
        <v>FCO</v>
      </c>
      <c r="V1971" s="330">
        <v>5</v>
      </c>
      <c r="W1971" s="330">
        <v>140</v>
      </c>
      <c r="X1971" s="330" t="str">
        <v>S25-15</v>
      </c>
      <c r="Y1971" s="330">
        <v>186</v>
      </c>
      <c r="Z1971" s="330">
        <v>186</v>
      </c>
      <c r="AA1971" s="330">
        <v>0</v>
      </c>
      <c r="AB1971" s="16" t="str">
        <v>S25</v>
      </c>
    </row>
    <row r="1972" spans="1:28" x14ac:dyDescent="0.35">
      <c r="A1972" s="331">
        <v>45751</v>
      </c>
      <c r="B1972" s="330" t="str">
        <v>EuroAirlines</v>
      </c>
      <c r="C1972" s="330" t="str">
        <v>Distributor</v>
      </c>
      <c r="D1972" s="330" t="str">
        <v>AMADEUS</v>
      </c>
      <c r="E1972" s="330" t="str">
        <v>11LZZT</v>
      </c>
      <c r="F1972" s="330" t="str">
        <v>OW</v>
      </c>
      <c r="G1972" s="330" t="str">
        <v>Outbound</v>
      </c>
      <c r="H1972" s="330" t="str">
        <v>4S6005</v>
      </c>
      <c r="I1972" s="331" t="str">
        <v>SSH-FCO</v>
      </c>
      <c r="J1972" s="884">
        <v>45891</v>
      </c>
      <c r="K1972" s="330">
        <v>1</v>
      </c>
      <c r="L1972" s="330">
        <v>1</v>
      </c>
      <c r="M1972" s="330">
        <v>240</v>
      </c>
      <c r="N1972" s="330">
        <v>37.72</v>
      </c>
      <c r="O1972" s="330">
        <v>40</v>
      </c>
      <c r="P1972" s="330">
        <v>317.72000000000003</v>
      </c>
      <c r="Q1972" s="330" t="str">
        <v>Confirmed</v>
      </c>
      <c r="R1972" s="330" t="str">
        <v>Closed Deal</v>
      </c>
      <c r="S1972" s="330" t="str">
        <v>SSH</v>
      </c>
      <c r="T1972" s="330" t="str">
        <v>FCO</v>
      </c>
      <c r="U1972" s="330" t="str">
        <v>FCO</v>
      </c>
      <c r="V1972" s="330">
        <v>5</v>
      </c>
      <c r="W1972" s="330">
        <v>140</v>
      </c>
      <c r="X1972" s="330" t="str">
        <v>S25-15</v>
      </c>
      <c r="Y1972" s="330">
        <v>186</v>
      </c>
      <c r="Z1972" s="330">
        <v>186</v>
      </c>
      <c r="AA1972" s="330">
        <v>0</v>
      </c>
      <c r="AB1972" s="16" t="str">
        <v>S25</v>
      </c>
    </row>
    <row r="1973" spans="1:28" x14ac:dyDescent="0.35">
      <c r="A1973" s="331">
        <v>45751</v>
      </c>
      <c r="B1973" s="330" t="str">
        <v>EuroAirlines</v>
      </c>
      <c r="C1973" s="330" t="str">
        <v>Distributor</v>
      </c>
      <c r="D1973" s="330" t="str">
        <v>AMADEUS</v>
      </c>
      <c r="E1973" s="330" t="str">
        <v>11LZJP</v>
      </c>
      <c r="F1973" s="330" t="str">
        <v>RT</v>
      </c>
      <c r="G1973" s="330" t="str">
        <v>Inbound</v>
      </c>
      <c r="H1973" s="330" t="str">
        <v>4S6003</v>
      </c>
      <c r="I1973" s="331" t="str">
        <v>SSH-BRI</v>
      </c>
      <c r="J1973" s="884">
        <v>45885</v>
      </c>
      <c r="K1973" s="330">
        <v>1</v>
      </c>
      <c r="L1973" s="330">
        <v>1</v>
      </c>
      <c r="M1973" s="330">
        <v>240</v>
      </c>
      <c r="N1973" s="330">
        <v>39.03</v>
      </c>
      <c r="O1973" s="330">
        <v>40</v>
      </c>
      <c r="P1973" s="330">
        <v>319.02999999999997</v>
      </c>
      <c r="Q1973" s="330" t="str">
        <v>Confirmed</v>
      </c>
      <c r="R1973" s="330" t="str">
        <v>Closed Deal</v>
      </c>
      <c r="S1973" s="330" t="str">
        <v>SSH</v>
      </c>
      <c r="T1973" s="330" t="str">
        <v>BRI</v>
      </c>
      <c r="U1973" s="330" t="str">
        <v>BRI</v>
      </c>
      <c r="V1973" s="330">
        <v>6</v>
      </c>
      <c r="W1973" s="330">
        <v>134</v>
      </c>
      <c r="X1973" s="330" t="str">
        <v>S25-01</v>
      </c>
      <c r="Y1973" s="330">
        <v>186</v>
      </c>
      <c r="Z1973" s="330">
        <v>268</v>
      </c>
      <c r="AA1973" s="330">
        <v>-82</v>
      </c>
      <c r="AB1973" s="16" t="str">
        <v>S25</v>
      </c>
    </row>
    <row r="1974" spans="1:28" x14ac:dyDescent="0.35">
      <c r="A1974" s="331">
        <v>45751</v>
      </c>
      <c r="B1974" s="330" t="str">
        <v>EuroAirlines</v>
      </c>
      <c r="C1974" s="330" t="str">
        <v>Distributor</v>
      </c>
      <c r="D1974" s="330" t="str">
        <v>AMADEUS</v>
      </c>
      <c r="E1974" s="330" t="str">
        <v>11LZJP</v>
      </c>
      <c r="F1974" s="330" t="str">
        <v>RT</v>
      </c>
      <c r="G1974" s="330" t="str">
        <v>Outbound</v>
      </c>
      <c r="H1974" s="330" t="str">
        <v>4S6004</v>
      </c>
      <c r="I1974" s="331" t="str">
        <v>BRI-SSH</v>
      </c>
      <c r="J1974" s="884">
        <v>45878</v>
      </c>
      <c r="K1974" s="330">
        <v>1</v>
      </c>
      <c r="L1974" s="330">
        <v>1</v>
      </c>
      <c r="M1974" s="330">
        <v>240</v>
      </c>
      <c r="N1974" s="330">
        <v>19.420000000000002</v>
      </c>
      <c r="O1974" s="330">
        <v>40</v>
      </c>
      <c r="P1974" s="330">
        <v>299.42</v>
      </c>
      <c r="Q1974" s="330" t="str">
        <v>Confirmed</v>
      </c>
      <c r="R1974" s="330" t="str">
        <v>Closed Deal</v>
      </c>
      <c r="S1974" s="330" t="str">
        <v>BRI</v>
      </c>
      <c r="T1974" s="330" t="str">
        <v>SSH</v>
      </c>
      <c r="U1974" s="330" t="str">
        <v>BRI</v>
      </c>
      <c r="V1974" s="330">
        <v>6</v>
      </c>
      <c r="W1974" s="330">
        <v>127</v>
      </c>
      <c r="X1974" s="330" t="str">
        <v>S25-01</v>
      </c>
      <c r="Y1974" s="330">
        <v>186</v>
      </c>
      <c r="Z1974" s="330">
        <v>274</v>
      </c>
      <c r="AA1974" s="330">
        <v>-88</v>
      </c>
      <c r="AB1974" s="16" t="str">
        <v>S25</v>
      </c>
    </row>
    <row r="1975" spans="1:28" x14ac:dyDescent="0.35">
      <c r="A1975" s="331">
        <v>45751</v>
      </c>
      <c r="B1975" s="330" t="str">
        <v>EuroAirlines</v>
      </c>
      <c r="C1975" s="330" t="str">
        <v>Distributor</v>
      </c>
      <c r="D1975" s="330" t="str">
        <v>AMADEUS</v>
      </c>
      <c r="E1975" s="330" t="str">
        <v>11LZZT</v>
      </c>
      <c r="F1975" s="330" t="str">
        <v>OW</v>
      </c>
      <c r="G1975" s="330" t="str">
        <v>Outbound</v>
      </c>
      <c r="H1975" s="330" t="str">
        <v>4S6005</v>
      </c>
      <c r="I1975" s="331" t="str">
        <v>SSH-FCO</v>
      </c>
      <c r="J1975" s="884">
        <v>45891</v>
      </c>
      <c r="K1975" s="330">
        <v>1</v>
      </c>
      <c r="L1975" s="330">
        <v>1</v>
      </c>
      <c r="M1975" s="330">
        <v>320</v>
      </c>
      <c r="N1975" s="330">
        <v>37.72</v>
      </c>
      <c r="O1975" s="330">
        <v>40</v>
      </c>
      <c r="P1975" s="330">
        <v>397.72</v>
      </c>
      <c r="Q1975" s="330" t="str">
        <v>Confirmed</v>
      </c>
      <c r="R1975" s="330" t="str">
        <v>Closed Deal</v>
      </c>
      <c r="S1975" s="330" t="str">
        <v>SSH</v>
      </c>
      <c r="T1975" s="330" t="str">
        <v>FCO</v>
      </c>
      <c r="U1975" s="330" t="str">
        <v>FCO</v>
      </c>
      <c r="V1975" s="330">
        <v>5</v>
      </c>
      <c r="W1975" s="330">
        <v>140</v>
      </c>
      <c r="X1975" s="330" t="str">
        <v>S25-15</v>
      </c>
      <c r="Y1975" s="330">
        <v>186</v>
      </c>
      <c r="Z1975" s="330">
        <v>186</v>
      </c>
      <c r="AA1975" s="330">
        <v>0</v>
      </c>
      <c r="AB1975" s="16" t="str">
        <v>S25</v>
      </c>
    </row>
    <row r="1976" spans="1:28" x14ac:dyDescent="0.35">
      <c r="A1976" s="331">
        <v>45752</v>
      </c>
      <c r="B1976" s="330" t="str">
        <v>Searcharter</v>
      </c>
      <c r="C1976" s="330" t="str">
        <v>Distributor</v>
      </c>
      <c r="D1976" s="330" t="str">
        <v/>
      </c>
      <c r="E1976" s="330" t="str">
        <v>WU6MP</v>
      </c>
      <c r="F1976" s="330" t="str">
        <v>RT</v>
      </c>
      <c r="G1976" s="330" t="str">
        <v>Outbound</v>
      </c>
      <c r="H1976" s="330" t="str">
        <v>UJ6002</v>
      </c>
      <c r="I1976" s="331" t="str">
        <v>VRN-SSH</v>
      </c>
      <c r="J1976" s="884">
        <v>45871</v>
      </c>
      <c r="K1976" s="330">
        <v>2</v>
      </c>
      <c r="L1976" s="330">
        <v>2</v>
      </c>
      <c r="M1976" s="330">
        <v>280</v>
      </c>
      <c r="N1976" s="330">
        <v>0</v>
      </c>
      <c r="O1976" s="330">
        <v>0</v>
      </c>
      <c r="P1976" s="330">
        <v>560</v>
      </c>
      <c r="Q1976" s="330" t="str">
        <v>Confirmed</v>
      </c>
      <c r="R1976" s="330" t="str">
        <v>Closed Deal</v>
      </c>
      <c r="S1976" s="330" t="str">
        <v>VRN</v>
      </c>
      <c r="T1976" s="330" t="str">
        <v>SSH</v>
      </c>
      <c r="U1976" s="330" t="str">
        <v>VRN</v>
      </c>
      <c r="V1976" s="330">
        <v>6</v>
      </c>
      <c r="W1976" s="330">
        <v>119</v>
      </c>
      <c r="X1976" s="330" t="str">
        <v>S25-04</v>
      </c>
      <c r="Y1976" s="330">
        <v>218</v>
      </c>
      <c r="Z1976" s="330">
        <v>220</v>
      </c>
      <c r="AA1976" s="330">
        <v>-2</v>
      </c>
      <c r="AB1976" s="16" t="str">
        <v>S25</v>
      </c>
    </row>
    <row r="1977" spans="1:28" x14ac:dyDescent="0.35">
      <c r="A1977" s="331">
        <v>45752</v>
      </c>
      <c r="B1977" s="330" t="str">
        <v>Searcharter</v>
      </c>
      <c r="C1977" s="330" t="str">
        <v>Distributor</v>
      </c>
      <c r="D1977" s="330" t="str">
        <v/>
      </c>
      <c r="E1977" s="330" t="str">
        <v>WU6MP</v>
      </c>
      <c r="F1977" s="330" t="str">
        <v>RT</v>
      </c>
      <c r="G1977" s="330" t="str">
        <v>Inbound</v>
      </c>
      <c r="H1977" s="330" t="str">
        <v>UJ6001</v>
      </c>
      <c r="I1977" s="331" t="str">
        <v>SSH-VRN</v>
      </c>
      <c r="J1977" s="884">
        <v>45878</v>
      </c>
      <c r="K1977" s="330">
        <v>2</v>
      </c>
      <c r="L1977" s="330">
        <v>2</v>
      </c>
      <c r="M1977" s="330">
        <v>280</v>
      </c>
      <c r="N1977" s="330">
        <v>0</v>
      </c>
      <c r="O1977" s="330">
        <v>0</v>
      </c>
      <c r="P1977" s="330">
        <v>560</v>
      </c>
      <c r="Q1977" s="330" t="str">
        <v>Confirmed</v>
      </c>
      <c r="R1977" s="330" t="str">
        <v>Closed Deal</v>
      </c>
      <c r="S1977" s="330" t="str">
        <v>SSH</v>
      </c>
      <c r="T1977" s="330" t="str">
        <v>VRN</v>
      </c>
      <c r="U1977" s="330" t="str">
        <v>VRN</v>
      </c>
      <c r="V1977" s="330">
        <v>6</v>
      </c>
      <c r="W1977" s="330">
        <v>126</v>
      </c>
      <c r="X1977" s="330" t="str">
        <v>S25-04</v>
      </c>
      <c r="Y1977" s="330">
        <v>218</v>
      </c>
      <c r="Z1977" s="330">
        <v>207</v>
      </c>
      <c r="AA1977" s="330">
        <v>11</v>
      </c>
      <c r="AB1977" s="16" t="str">
        <v>S25</v>
      </c>
    </row>
    <row r="1978" spans="1:28" x14ac:dyDescent="0.35">
      <c r="A1978" s="331">
        <v>45753</v>
      </c>
      <c r="B1978" s="330" t="str">
        <v>Genius</v>
      </c>
      <c r="C1978" s="330" t="str">
        <v>Distributor</v>
      </c>
      <c r="D1978" s="330" t="str">
        <v/>
      </c>
      <c r="E1978" s="330" t="str">
        <v/>
      </c>
      <c r="F1978" s="330" t="str">
        <v>OW</v>
      </c>
      <c r="G1978" s="330" t="str">
        <v>Outbound</v>
      </c>
      <c r="H1978" s="330" t="str">
        <v>4S6006</v>
      </c>
      <c r="I1978" s="331" t="str">
        <v>MXP-SSH</v>
      </c>
      <c r="J1978" s="884">
        <v>45772</v>
      </c>
      <c r="K1978" s="330">
        <v>2</v>
      </c>
      <c r="L1978" s="330">
        <v>2</v>
      </c>
      <c r="M1978" s="330">
        <v>150</v>
      </c>
      <c r="N1978" s="330">
        <v>0</v>
      </c>
      <c r="O1978" s="330">
        <v>0</v>
      </c>
      <c r="P1978" s="330">
        <v>300</v>
      </c>
      <c r="Q1978" s="330" t="str">
        <v>Confirmed</v>
      </c>
      <c r="R1978" s="330" t="str">
        <v>Closed Deal</v>
      </c>
      <c r="S1978" s="330" t="str">
        <v>MXP</v>
      </c>
      <c r="T1978" s="330" t="str">
        <v>SSH</v>
      </c>
      <c r="U1978" s="330" t="str">
        <v>MXP</v>
      </c>
      <c r="V1978" s="330">
        <v>5</v>
      </c>
      <c r="W1978" s="330">
        <v>19</v>
      </c>
      <c r="X1978" s="330" t="str">
        <v>E25-04</v>
      </c>
      <c r="Y1978" s="330">
        <v>186</v>
      </c>
      <c r="Z1978" s="330">
        <v>180</v>
      </c>
      <c r="AA1978" s="330">
        <v>6</v>
      </c>
      <c r="AB1978" s="16" t="str">
        <v>E25</v>
      </c>
    </row>
    <row r="1979" spans="1:28" x14ac:dyDescent="0.35">
      <c r="A1979" s="331">
        <v>45752</v>
      </c>
      <c r="B1979" s="330" t="str">
        <v>EuroAirlines</v>
      </c>
      <c r="C1979" s="330" t="str">
        <v>Distributor</v>
      </c>
      <c r="D1979" s="330" t="str">
        <v>AMADEUS</v>
      </c>
      <c r="E1979" s="330" t="str">
        <v>11LZSJ</v>
      </c>
      <c r="F1979" s="330" t="str">
        <v>OW</v>
      </c>
      <c r="G1979" s="330" t="str">
        <v>Outbound</v>
      </c>
      <c r="H1979" s="330" t="str">
        <v>4S6003</v>
      </c>
      <c r="I1979" s="331" t="str">
        <v>SSH-BRI</v>
      </c>
      <c r="J1979" s="884">
        <v>45780</v>
      </c>
      <c r="K1979" s="330">
        <v>1</v>
      </c>
      <c r="L1979" s="330">
        <v>1</v>
      </c>
      <c r="M1979" s="330">
        <v>130</v>
      </c>
      <c r="N1979" s="330">
        <v>39.03</v>
      </c>
      <c r="O1979" s="330">
        <v>40</v>
      </c>
      <c r="P1979" s="330">
        <v>209.03</v>
      </c>
      <c r="Q1979" s="330" t="str">
        <v>Confirmed</v>
      </c>
      <c r="R1979" s="330" t="str">
        <v>Closed Deal</v>
      </c>
      <c r="S1979" s="330" t="str">
        <v>SSH</v>
      </c>
      <c r="T1979" s="330" t="str">
        <v>BRI</v>
      </c>
      <c r="U1979" s="330" t="str">
        <v>BRI</v>
      </c>
      <c r="V1979" s="330">
        <v>6</v>
      </c>
      <c r="W1979" s="330">
        <v>28</v>
      </c>
      <c r="X1979" s="330" t="str">
        <v>E25-02B</v>
      </c>
      <c r="Y1979" s="330">
        <v>186</v>
      </c>
      <c r="Z1979" s="330">
        <v>181</v>
      </c>
      <c r="AA1979" s="330">
        <v>5</v>
      </c>
      <c r="AB1979" s="16" t="str">
        <v>E25</v>
      </c>
    </row>
    <row r="1980" spans="1:28" x14ac:dyDescent="0.35">
      <c r="A1980" s="331">
        <v>45752</v>
      </c>
      <c r="B1980" s="330" t="str">
        <v>EuroAirlines</v>
      </c>
      <c r="C1980" s="330" t="str">
        <v>Distributor</v>
      </c>
      <c r="D1980" s="330" t="str">
        <v>AMADEUS</v>
      </c>
      <c r="E1980" s="330" t="str">
        <v>11LZSF</v>
      </c>
      <c r="F1980" s="330" t="str">
        <v>OW</v>
      </c>
      <c r="G1980" s="330" t="str">
        <v>Outbound</v>
      </c>
      <c r="H1980" s="330" t="str">
        <v>4S6016</v>
      </c>
      <c r="I1980" s="331" t="str">
        <v>BRI-SSH</v>
      </c>
      <c r="J1980" s="884">
        <v>45759</v>
      </c>
      <c r="K1980" s="330">
        <v>1</v>
      </c>
      <c r="L1980" s="330">
        <v>1</v>
      </c>
      <c r="M1980" s="330">
        <v>140</v>
      </c>
      <c r="N1980" s="330">
        <v>19.420000000000002</v>
      </c>
      <c r="O1980" s="330">
        <v>30</v>
      </c>
      <c r="P1980" s="330">
        <v>189.42</v>
      </c>
      <c r="Q1980" s="330" t="str">
        <v>Confirmed</v>
      </c>
      <c r="R1980" s="330" t="str">
        <v>Closed Deal</v>
      </c>
      <c r="S1980" s="330" t="str">
        <v>BRI</v>
      </c>
      <c r="T1980" s="330" t="str">
        <v>SSH</v>
      </c>
      <c r="U1980" s="330" t="str">
        <v>BRI</v>
      </c>
      <c r="V1980" s="330">
        <v>6</v>
      </c>
      <c r="W1980" s="330">
        <v>7</v>
      </c>
      <c r="X1980" s="330" t="str">
        <v>E25-02A</v>
      </c>
      <c r="Y1980" s="330">
        <v>113</v>
      </c>
      <c r="Z1980" s="330">
        <v>102</v>
      </c>
      <c r="AA1980" s="330">
        <v>11</v>
      </c>
      <c r="AB1980" s="16" t="str">
        <v>E25</v>
      </c>
    </row>
    <row r="1981" spans="1:28" x14ac:dyDescent="0.35">
      <c r="A1981" s="331">
        <v>45752</v>
      </c>
      <c r="B1981" s="330" t="str">
        <v>EuroAirlines</v>
      </c>
      <c r="C1981" s="330" t="str">
        <v>Distributor</v>
      </c>
      <c r="D1981" s="330" t="str">
        <v>AMADEUS</v>
      </c>
      <c r="E1981" s="330" t="str">
        <v>11LZSJ</v>
      </c>
      <c r="F1981" s="330" t="str">
        <v>OW</v>
      </c>
      <c r="G1981" s="330" t="str">
        <v>Outbound</v>
      </c>
      <c r="H1981" s="330" t="str">
        <v>4S6003</v>
      </c>
      <c r="I1981" s="331" t="str">
        <v>SSH-BRI</v>
      </c>
      <c r="J1981" s="884">
        <v>45780</v>
      </c>
      <c r="K1981" s="330">
        <v>1</v>
      </c>
      <c r="L1981" s="330">
        <v>1</v>
      </c>
      <c r="M1981" s="330">
        <v>130</v>
      </c>
      <c r="N1981" s="330">
        <v>39.03</v>
      </c>
      <c r="O1981" s="330">
        <v>40</v>
      </c>
      <c r="P1981" s="330">
        <v>209.03</v>
      </c>
      <c r="Q1981" s="330" t="str">
        <v>Confirmed</v>
      </c>
      <c r="R1981" s="330" t="str">
        <v>Closed Deal</v>
      </c>
      <c r="S1981" s="330" t="str">
        <v>SSH</v>
      </c>
      <c r="T1981" s="330" t="str">
        <v>BRI</v>
      </c>
      <c r="U1981" s="330" t="str">
        <v>BRI</v>
      </c>
      <c r="V1981" s="330">
        <v>6</v>
      </c>
      <c r="W1981" s="330">
        <v>28</v>
      </c>
      <c r="X1981" s="330" t="str">
        <v>E25-02B</v>
      </c>
      <c r="Y1981" s="330">
        <v>186</v>
      </c>
      <c r="Z1981" s="330">
        <v>181</v>
      </c>
      <c r="AA1981" s="330">
        <v>5</v>
      </c>
      <c r="AB1981" s="16" t="str">
        <v>E25</v>
      </c>
    </row>
    <row r="1982" spans="1:28" x14ac:dyDescent="0.35">
      <c r="A1982" s="331">
        <v>45752</v>
      </c>
      <c r="B1982" s="330" t="str">
        <v>EuroAirlines</v>
      </c>
      <c r="C1982" s="330" t="str">
        <v>Distributor</v>
      </c>
      <c r="D1982" s="330" t="str">
        <v>AMADEUS</v>
      </c>
      <c r="E1982" s="330" t="str">
        <v>11LZSF</v>
      </c>
      <c r="F1982" s="330" t="str">
        <v>OW</v>
      </c>
      <c r="G1982" s="330" t="str">
        <v>Outbound</v>
      </c>
      <c r="H1982" s="330" t="str">
        <v>4S6016</v>
      </c>
      <c r="I1982" s="331" t="str">
        <v>BRI-SSH</v>
      </c>
      <c r="J1982" s="884">
        <v>45759</v>
      </c>
      <c r="K1982" s="330">
        <v>1</v>
      </c>
      <c r="L1982" s="330">
        <v>1</v>
      </c>
      <c r="M1982" s="330">
        <v>140</v>
      </c>
      <c r="N1982" s="330">
        <v>19.420000000000002</v>
      </c>
      <c r="O1982" s="330">
        <v>30</v>
      </c>
      <c r="P1982" s="330">
        <v>189.42</v>
      </c>
      <c r="Q1982" s="330" t="str">
        <v>Confirmed</v>
      </c>
      <c r="R1982" s="330" t="str">
        <v>Closed Deal</v>
      </c>
      <c r="S1982" s="330" t="str">
        <v>BRI</v>
      </c>
      <c r="T1982" s="330" t="str">
        <v>SSH</v>
      </c>
      <c r="U1982" s="330" t="str">
        <v>BRI</v>
      </c>
      <c r="V1982" s="330">
        <v>6</v>
      </c>
      <c r="W1982" s="330">
        <v>7</v>
      </c>
      <c r="X1982" s="330" t="str">
        <v>E25-02A</v>
      </c>
      <c r="Y1982" s="330">
        <v>113</v>
      </c>
      <c r="Z1982" s="330">
        <v>102</v>
      </c>
      <c r="AA1982" s="330">
        <v>11</v>
      </c>
      <c r="AB1982" s="16" t="str">
        <v>E25</v>
      </c>
    </row>
    <row r="1983" spans="1:28" x14ac:dyDescent="0.35">
      <c r="A1983" s="331">
        <v>45754</v>
      </c>
      <c r="B1983" s="330" t="str">
        <v>Searcharter</v>
      </c>
      <c r="C1983" s="330" t="str">
        <v>Distributor</v>
      </c>
      <c r="D1983" s="330" t="str">
        <v/>
      </c>
      <c r="E1983" s="330" t="str">
        <v>PQEH6</v>
      </c>
      <c r="F1983" s="330" t="str">
        <v>OW</v>
      </c>
      <c r="G1983" s="330" t="str">
        <v>Outbound</v>
      </c>
      <c r="H1983" s="330" t="str">
        <v>4S6003</v>
      </c>
      <c r="I1983" s="331" t="str">
        <v>SSH-BRI</v>
      </c>
      <c r="J1983" s="884">
        <v>45780</v>
      </c>
      <c r="K1983" s="330">
        <v>3</v>
      </c>
      <c r="L1983" s="330">
        <v>3</v>
      </c>
      <c r="M1983" s="330">
        <v>150</v>
      </c>
      <c r="N1983" s="330">
        <v>0</v>
      </c>
      <c r="O1983" s="330">
        <v>0</v>
      </c>
      <c r="P1983" s="330">
        <v>450</v>
      </c>
      <c r="Q1983" s="330" t="str">
        <v>Confirmed</v>
      </c>
      <c r="R1983" s="330" t="str">
        <v>Closed Deal</v>
      </c>
      <c r="S1983" s="330" t="str">
        <v>SSH</v>
      </c>
      <c r="T1983" s="330" t="str">
        <v>BRI</v>
      </c>
      <c r="U1983" s="330" t="str">
        <v>BRI</v>
      </c>
      <c r="V1983" s="330">
        <v>6</v>
      </c>
      <c r="W1983" s="330">
        <v>26</v>
      </c>
      <c r="X1983" s="330" t="str">
        <v>E25-02B</v>
      </c>
      <c r="Y1983" s="330">
        <v>186</v>
      </c>
      <c r="Z1983" s="330">
        <v>181</v>
      </c>
      <c r="AA1983" s="330">
        <v>5</v>
      </c>
      <c r="AB1983" s="16" t="str">
        <v>E25</v>
      </c>
    </row>
    <row r="1984" spans="1:28" x14ac:dyDescent="0.35">
      <c r="A1984" s="331">
        <v>45754</v>
      </c>
      <c r="B1984" s="330" t="str">
        <v>Searcharter</v>
      </c>
      <c r="C1984" s="330" t="str">
        <v>Distributor</v>
      </c>
      <c r="D1984" s="330" t="str">
        <v/>
      </c>
      <c r="E1984" s="330" t="str">
        <v>NH9WW</v>
      </c>
      <c r="F1984" s="330" t="str">
        <v>OW</v>
      </c>
      <c r="G1984" s="330" t="str">
        <v>Outbound</v>
      </c>
      <c r="H1984" s="330" t="str">
        <v>4S6004</v>
      </c>
      <c r="I1984" s="331" t="str">
        <v>BRI-SSH</v>
      </c>
      <c r="J1984" s="884">
        <v>45773</v>
      </c>
      <c r="K1984" s="330">
        <v>3</v>
      </c>
      <c r="L1984" s="330">
        <v>3</v>
      </c>
      <c r="M1984" s="330">
        <v>150</v>
      </c>
      <c r="N1984" s="330">
        <v>0</v>
      </c>
      <c r="O1984" s="330">
        <v>0</v>
      </c>
      <c r="P1984" s="330">
        <v>450</v>
      </c>
      <c r="Q1984" s="330" t="str">
        <v>Confirmed</v>
      </c>
      <c r="R1984" s="330" t="str">
        <v>Closed Deal</v>
      </c>
      <c r="S1984" s="330" t="str">
        <v>BRI</v>
      </c>
      <c r="T1984" s="330" t="str">
        <v>SSH</v>
      </c>
      <c r="U1984" s="330" t="str">
        <v>BRI</v>
      </c>
      <c r="V1984" s="330">
        <v>6</v>
      </c>
      <c r="W1984" s="330">
        <v>19</v>
      </c>
      <c r="X1984" s="330" t="str">
        <v>E25-02B</v>
      </c>
      <c r="Y1984" s="330">
        <v>186</v>
      </c>
      <c r="Z1984" s="330">
        <v>167</v>
      </c>
      <c r="AA1984" s="330">
        <v>19</v>
      </c>
      <c r="AB1984" s="16" t="str">
        <v>E25</v>
      </c>
    </row>
    <row r="1985" spans="1:28" x14ac:dyDescent="0.35">
      <c r="A1985" s="331">
        <v>45753</v>
      </c>
      <c r="B1985" s="330" t="str">
        <v>EuroAirlines</v>
      </c>
      <c r="C1985" s="330" t="str">
        <v>Distributor</v>
      </c>
      <c r="D1985" s="330" t="str">
        <v>AMADEUS</v>
      </c>
      <c r="E1985" s="330" t="str">
        <v>11LP10</v>
      </c>
      <c r="F1985" s="330" t="str">
        <v>OW</v>
      </c>
      <c r="G1985" s="330" t="str">
        <v>Outbound</v>
      </c>
      <c r="H1985" s="330" t="str">
        <v>4S6015</v>
      </c>
      <c r="I1985" s="331" t="str">
        <v>SSH-VRN</v>
      </c>
      <c r="J1985" s="884">
        <v>45780</v>
      </c>
      <c r="K1985" s="330">
        <v>1</v>
      </c>
      <c r="L1985" s="330">
        <v>1</v>
      </c>
      <c r="M1985" s="330">
        <v>150</v>
      </c>
      <c r="N1985" s="330">
        <v>37.72</v>
      </c>
      <c r="O1985" s="330">
        <v>40</v>
      </c>
      <c r="P1985" s="330">
        <v>227.72</v>
      </c>
      <c r="Q1985" s="330" t="str">
        <v>Confirmed</v>
      </c>
      <c r="R1985" s="330" t="str">
        <v>Closed Deal</v>
      </c>
      <c r="S1985" s="330" t="str">
        <v>SSH</v>
      </c>
      <c r="T1985" s="330" t="str">
        <v>VRN</v>
      </c>
      <c r="U1985" s="330" t="str">
        <v>VRN</v>
      </c>
      <c r="V1985" s="330">
        <v>6</v>
      </c>
      <c r="W1985" s="330">
        <v>27</v>
      </c>
      <c r="X1985" s="330" t="str">
        <v>E25-05B</v>
      </c>
      <c r="Y1985" s="330">
        <v>186</v>
      </c>
      <c r="Z1985" s="330">
        <v>181</v>
      </c>
      <c r="AA1985" s="330">
        <v>5</v>
      </c>
      <c r="AB1985" s="16" t="str">
        <v>E25</v>
      </c>
    </row>
    <row r="1986" spans="1:28" x14ac:dyDescent="0.35">
      <c r="A1986" s="331">
        <v>45753</v>
      </c>
      <c r="B1986" s="330" t="str">
        <v>EuroAirlines</v>
      </c>
      <c r="C1986" s="330" t="str">
        <v>Distributor</v>
      </c>
      <c r="D1986" s="330" t="str">
        <v>AMADEUS</v>
      </c>
      <c r="E1986" s="330" t="str">
        <v>11LP0U</v>
      </c>
      <c r="F1986" s="330" t="str">
        <v>OW</v>
      </c>
      <c r="G1986" s="330" t="str">
        <v>Outbound</v>
      </c>
      <c r="H1986" s="330" t="str">
        <v>4S6016</v>
      </c>
      <c r="I1986" s="331" t="str">
        <v>VRN-SSH</v>
      </c>
      <c r="J1986" s="884">
        <v>45773</v>
      </c>
      <c r="K1986" s="330">
        <v>1</v>
      </c>
      <c r="L1986" s="330">
        <v>1</v>
      </c>
      <c r="M1986" s="330">
        <v>130</v>
      </c>
      <c r="N1986" s="330">
        <v>23.04</v>
      </c>
      <c r="O1986" s="330">
        <v>40</v>
      </c>
      <c r="P1986" s="330">
        <v>193.04</v>
      </c>
      <c r="Q1986" s="330" t="str">
        <v>Confirmed</v>
      </c>
      <c r="R1986" s="330" t="str">
        <v>Closed Deal</v>
      </c>
      <c r="S1986" s="330" t="str">
        <v>VRN</v>
      </c>
      <c r="T1986" s="330" t="str">
        <v>SSH</v>
      </c>
      <c r="U1986" s="330" t="str">
        <v>VRN</v>
      </c>
      <c r="V1986" s="330">
        <v>6</v>
      </c>
      <c r="W1986" s="330">
        <v>20</v>
      </c>
      <c r="X1986" s="330" t="str">
        <v>E25-05B</v>
      </c>
      <c r="Y1986" s="330">
        <v>186</v>
      </c>
      <c r="Z1986" s="330">
        <v>148</v>
      </c>
      <c r="AA1986" s="330">
        <v>38</v>
      </c>
      <c r="AB1986" s="16" t="str">
        <v>E25</v>
      </c>
    </row>
    <row r="1987" spans="1:28" x14ac:dyDescent="0.35">
      <c r="A1987" s="331">
        <v>45753</v>
      </c>
      <c r="B1987" s="330" t="str">
        <v>EuroAirlines</v>
      </c>
      <c r="C1987" s="330" t="str">
        <v>Distributor</v>
      </c>
      <c r="D1987" s="330" t="str">
        <v>AMADEUS</v>
      </c>
      <c r="E1987" s="330" t="str">
        <v>11LP15</v>
      </c>
      <c r="F1987" s="330" t="str">
        <v>OW</v>
      </c>
      <c r="G1987" s="330" t="str">
        <v>Outbound</v>
      </c>
      <c r="H1987" s="330" t="str">
        <v>4S6003</v>
      </c>
      <c r="I1987" s="331" t="str">
        <v>SSH-BRI</v>
      </c>
      <c r="J1987" s="884">
        <v>45885</v>
      </c>
      <c r="K1987" s="330">
        <v>1</v>
      </c>
      <c r="L1987" s="330">
        <v>1</v>
      </c>
      <c r="M1987" s="330">
        <v>240</v>
      </c>
      <c r="N1987" s="330">
        <v>39.03</v>
      </c>
      <c r="O1987" s="330">
        <v>40</v>
      </c>
      <c r="P1987" s="330">
        <v>319.02999999999997</v>
      </c>
      <c r="Q1987" s="330" t="str">
        <v>Confirmed</v>
      </c>
      <c r="R1987" s="330" t="str">
        <v>Closed Deal</v>
      </c>
      <c r="S1987" s="330" t="str">
        <v>SSH</v>
      </c>
      <c r="T1987" s="330" t="str">
        <v>BRI</v>
      </c>
      <c r="U1987" s="330" t="str">
        <v>BRI</v>
      </c>
      <c r="V1987" s="330">
        <v>6</v>
      </c>
      <c r="W1987" s="330">
        <v>132</v>
      </c>
      <c r="X1987" s="330" t="str">
        <v>S25-01</v>
      </c>
      <c r="Y1987" s="330">
        <v>186</v>
      </c>
      <c r="Z1987" s="330">
        <v>268</v>
      </c>
      <c r="AA1987" s="330">
        <v>-82</v>
      </c>
      <c r="AB1987" s="16" t="str">
        <v>S25</v>
      </c>
    </row>
    <row r="1988" spans="1:28" x14ac:dyDescent="0.35">
      <c r="A1988" s="331">
        <v>45753</v>
      </c>
      <c r="B1988" s="330" t="str">
        <v>EuroAirlines</v>
      </c>
      <c r="C1988" s="330" t="str">
        <v>Distributor</v>
      </c>
      <c r="D1988" s="330" t="str">
        <v>AMADEUS</v>
      </c>
      <c r="E1988" s="330" t="str">
        <v>11LP15</v>
      </c>
      <c r="F1988" s="330" t="str">
        <v>OW</v>
      </c>
      <c r="G1988" s="330" t="str">
        <v>Outbound</v>
      </c>
      <c r="H1988" s="330" t="str">
        <v>4S6003</v>
      </c>
      <c r="I1988" s="331" t="str">
        <v>SSH-BRI</v>
      </c>
      <c r="J1988" s="884">
        <v>45885</v>
      </c>
      <c r="K1988" s="330">
        <v>1</v>
      </c>
      <c r="L1988" s="330">
        <v>1</v>
      </c>
      <c r="M1988" s="330">
        <v>240</v>
      </c>
      <c r="N1988" s="330">
        <v>39.03</v>
      </c>
      <c r="O1988" s="330">
        <v>40</v>
      </c>
      <c r="P1988" s="330">
        <v>319.02999999999997</v>
      </c>
      <c r="Q1988" s="330" t="str">
        <v>Confirmed</v>
      </c>
      <c r="R1988" s="330" t="str">
        <v>Closed Deal</v>
      </c>
      <c r="S1988" s="330" t="str">
        <v>SSH</v>
      </c>
      <c r="T1988" s="330" t="str">
        <v>BRI</v>
      </c>
      <c r="U1988" s="330" t="str">
        <v>BRI</v>
      </c>
      <c r="V1988" s="330">
        <v>6</v>
      </c>
      <c r="W1988" s="330">
        <v>132</v>
      </c>
      <c r="X1988" s="330" t="str">
        <v>S25-01</v>
      </c>
      <c r="Y1988" s="330">
        <v>186</v>
      </c>
      <c r="Z1988" s="330">
        <v>268</v>
      </c>
      <c r="AA1988" s="330">
        <v>-82</v>
      </c>
      <c r="AB1988" s="16" t="str">
        <v>S25</v>
      </c>
    </row>
    <row r="1989" spans="1:28" x14ac:dyDescent="0.35">
      <c r="A1989" s="331">
        <v>45753</v>
      </c>
      <c r="B1989" s="330" t="str">
        <v>EuroAirlines</v>
      </c>
      <c r="C1989" s="330" t="str">
        <v>Distributor</v>
      </c>
      <c r="D1989" s="330" t="str">
        <v>AMADEUS</v>
      </c>
      <c r="E1989" s="330" t="str">
        <v>11LP10</v>
      </c>
      <c r="F1989" s="330" t="str">
        <v>OW</v>
      </c>
      <c r="G1989" s="330" t="str">
        <v>Outbound</v>
      </c>
      <c r="H1989" s="330" t="str">
        <v>4S6015</v>
      </c>
      <c r="I1989" s="331" t="str">
        <v>SSH-VRN</v>
      </c>
      <c r="J1989" s="884">
        <v>45780</v>
      </c>
      <c r="K1989" s="330">
        <v>1</v>
      </c>
      <c r="L1989" s="330">
        <v>1</v>
      </c>
      <c r="M1989" s="330">
        <v>150</v>
      </c>
      <c r="N1989" s="330">
        <v>37.72</v>
      </c>
      <c r="O1989" s="330">
        <v>40</v>
      </c>
      <c r="P1989" s="330">
        <v>227.72</v>
      </c>
      <c r="Q1989" s="330" t="str">
        <v>Confirmed</v>
      </c>
      <c r="R1989" s="330" t="str">
        <v>Closed Deal</v>
      </c>
      <c r="S1989" s="330" t="str">
        <v>SSH</v>
      </c>
      <c r="T1989" s="330" t="str">
        <v>VRN</v>
      </c>
      <c r="U1989" s="330" t="str">
        <v>VRN</v>
      </c>
      <c r="V1989" s="330">
        <v>6</v>
      </c>
      <c r="W1989" s="330">
        <v>27</v>
      </c>
      <c r="X1989" s="330" t="str">
        <v>E25-05B</v>
      </c>
      <c r="Y1989" s="330">
        <v>186</v>
      </c>
      <c r="Z1989" s="330">
        <v>181</v>
      </c>
      <c r="AA1989" s="330">
        <v>5</v>
      </c>
      <c r="AB1989" s="16" t="str">
        <v>E25</v>
      </c>
    </row>
    <row r="1990" spans="1:28" x14ac:dyDescent="0.35">
      <c r="A1990" s="331">
        <v>45753</v>
      </c>
      <c r="B1990" s="330" t="str">
        <v>EuroAirlines</v>
      </c>
      <c r="C1990" s="330" t="str">
        <v>Distributor</v>
      </c>
      <c r="D1990" s="330" t="str">
        <v>AMADEUS</v>
      </c>
      <c r="E1990" s="330" t="str">
        <v>11LP0U</v>
      </c>
      <c r="F1990" s="330" t="str">
        <v>OW</v>
      </c>
      <c r="G1990" s="330" t="str">
        <v>Outbound</v>
      </c>
      <c r="H1990" s="330" t="str">
        <v>4S6016</v>
      </c>
      <c r="I1990" s="331" t="str">
        <v>VRN-SSH</v>
      </c>
      <c r="J1990" s="884">
        <v>45773</v>
      </c>
      <c r="K1990" s="330">
        <v>1</v>
      </c>
      <c r="L1990" s="330">
        <v>1</v>
      </c>
      <c r="M1990" s="330">
        <v>130</v>
      </c>
      <c r="N1990" s="330">
        <v>23.04</v>
      </c>
      <c r="O1990" s="330">
        <v>40</v>
      </c>
      <c r="P1990" s="330">
        <v>193.04</v>
      </c>
      <c r="Q1990" s="330" t="str">
        <v>Confirmed</v>
      </c>
      <c r="R1990" s="330" t="str">
        <v>Closed Deal</v>
      </c>
      <c r="S1990" s="330" t="str">
        <v>VRN</v>
      </c>
      <c r="T1990" s="330" t="str">
        <v>SSH</v>
      </c>
      <c r="U1990" s="330" t="str">
        <v>VRN</v>
      </c>
      <c r="V1990" s="330">
        <v>6</v>
      </c>
      <c r="W1990" s="330">
        <v>20</v>
      </c>
      <c r="X1990" s="330" t="str">
        <v>E25-05B</v>
      </c>
      <c r="Y1990" s="330">
        <v>186</v>
      </c>
      <c r="Z1990" s="330">
        <v>148</v>
      </c>
      <c r="AA1990" s="330">
        <v>38</v>
      </c>
      <c r="AB1990" s="16" t="str">
        <v>E25</v>
      </c>
    </row>
    <row r="1991" spans="1:28" x14ac:dyDescent="0.35">
      <c r="A1991" s="331">
        <v>45753</v>
      </c>
      <c r="B1991" s="330" t="str">
        <v>EuroAirlines</v>
      </c>
      <c r="C1991" s="330" t="str">
        <v>Distributor</v>
      </c>
      <c r="D1991" s="330" t="str">
        <v>AMADEUS</v>
      </c>
      <c r="E1991" s="330" t="str">
        <v>11LP10</v>
      </c>
      <c r="F1991" s="330" t="str">
        <v>OW</v>
      </c>
      <c r="G1991" s="330" t="str">
        <v>Outbound</v>
      </c>
      <c r="H1991" s="330" t="str">
        <v>4S6015</v>
      </c>
      <c r="I1991" s="331" t="str">
        <v>SSH-VRN</v>
      </c>
      <c r="J1991" s="884">
        <v>45780</v>
      </c>
      <c r="K1991" s="330">
        <v>0</v>
      </c>
      <c r="L1991" s="330">
        <v>0</v>
      </c>
      <c r="M1991" s="330">
        <v>15</v>
      </c>
      <c r="N1991" s="330">
        <v>37.72</v>
      </c>
      <c r="O1991" s="330">
        <v>40</v>
      </c>
      <c r="P1991" s="330">
        <v>92.43</v>
      </c>
      <c r="Q1991" s="330" t="str">
        <v>Confirmed</v>
      </c>
      <c r="R1991" s="330" t="str">
        <v>Closed Deal</v>
      </c>
      <c r="S1991" s="330" t="str">
        <v>SSH</v>
      </c>
      <c r="T1991" s="330" t="str">
        <v>VRN</v>
      </c>
      <c r="U1991" s="330" t="str">
        <v>VRN</v>
      </c>
      <c r="V1991" s="330">
        <v>6</v>
      </c>
      <c r="W1991" s="330">
        <v>27</v>
      </c>
      <c r="X1991" s="330" t="str">
        <v>E25-05B</v>
      </c>
      <c r="Y1991" s="330">
        <v>186</v>
      </c>
      <c r="Z1991" s="330">
        <v>181</v>
      </c>
      <c r="AA1991" s="330">
        <v>5</v>
      </c>
      <c r="AB1991" s="16" t="str">
        <v>E25</v>
      </c>
    </row>
    <row r="1992" spans="1:28" x14ac:dyDescent="0.35">
      <c r="A1992" s="331">
        <v>45753</v>
      </c>
      <c r="B1992" s="330" t="str">
        <v>EuroAirlines</v>
      </c>
      <c r="C1992" s="330" t="str">
        <v>Distributor</v>
      </c>
      <c r="D1992" s="330" t="str">
        <v>AMADEUS</v>
      </c>
      <c r="E1992" s="330" t="str">
        <v>11LP0U</v>
      </c>
      <c r="F1992" s="330" t="str">
        <v>OW</v>
      </c>
      <c r="G1992" s="330" t="str">
        <v>Outbound</v>
      </c>
      <c r="H1992" s="330" t="str">
        <v>4S6016</v>
      </c>
      <c r="I1992" s="331" t="str">
        <v>VRN-SSH</v>
      </c>
      <c r="J1992" s="884">
        <v>45773</v>
      </c>
      <c r="K1992" s="330">
        <v>0</v>
      </c>
      <c r="L1992" s="330">
        <v>0</v>
      </c>
      <c r="M1992" s="330">
        <v>13</v>
      </c>
      <c r="N1992" s="330">
        <v>23.04</v>
      </c>
      <c r="O1992" s="330">
        <v>40</v>
      </c>
      <c r="P1992" s="330">
        <v>76.040000000000006</v>
      </c>
      <c r="Q1992" s="330" t="str">
        <v>Confirmed</v>
      </c>
      <c r="R1992" s="330" t="str">
        <v>Closed Deal</v>
      </c>
      <c r="S1992" s="330" t="str">
        <v>VRN</v>
      </c>
      <c r="T1992" s="330" t="str">
        <v>SSH</v>
      </c>
      <c r="U1992" s="330" t="str">
        <v>VRN</v>
      </c>
      <c r="V1992" s="330">
        <v>6</v>
      </c>
      <c r="W1992" s="330">
        <v>20</v>
      </c>
      <c r="X1992" s="330" t="str">
        <v>E25-05B</v>
      </c>
      <c r="Y1992" s="330">
        <v>186</v>
      </c>
      <c r="Z1992" s="330">
        <v>148</v>
      </c>
      <c r="AA1992" s="330">
        <v>38</v>
      </c>
      <c r="AB1992" s="16" t="str">
        <v>E25</v>
      </c>
    </row>
    <row r="1993" spans="1:28" x14ac:dyDescent="0.35">
      <c r="A1993" s="331">
        <v>45754</v>
      </c>
      <c r="B1993" s="330" t="str">
        <v>SI Travel</v>
      </c>
      <c r="C1993" s="330" t="str">
        <v>Tour Operator</v>
      </c>
      <c r="D1993" s="330" t="str">
        <v/>
      </c>
      <c r="E1993" s="330" t="str">
        <v/>
      </c>
      <c r="F1993" s="330" t="str">
        <v>RT</v>
      </c>
      <c r="G1993" s="330" t="str">
        <v>Outbound</v>
      </c>
      <c r="H1993" s="330" t="str">
        <v>4S6004</v>
      </c>
      <c r="I1993" s="331" t="str">
        <v>BRI-SSH</v>
      </c>
      <c r="J1993" s="884">
        <v>45836</v>
      </c>
      <c r="K1993" s="330">
        <v>10</v>
      </c>
      <c r="L1993" s="330">
        <v>10</v>
      </c>
      <c r="M1993" s="330">
        <v>195</v>
      </c>
      <c r="N1993" s="330">
        <v>0</v>
      </c>
      <c r="O1993" s="330">
        <v>0</v>
      </c>
      <c r="P1993" s="330">
        <v>1950</v>
      </c>
      <c r="Q1993" s="330" t="str">
        <v>Confirmed</v>
      </c>
      <c r="R1993" s="330" t="str">
        <v>Signed</v>
      </c>
      <c r="S1993" s="330" t="str">
        <v>BRI</v>
      </c>
      <c r="T1993" s="330" t="str">
        <v>SSH</v>
      </c>
      <c r="U1993" s="330" t="str">
        <v>BRI</v>
      </c>
      <c r="V1993" s="330">
        <v>6</v>
      </c>
      <c r="W1993" s="330">
        <v>82</v>
      </c>
      <c r="X1993" s="330" t="str">
        <v>S25-01</v>
      </c>
      <c r="Y1993" s="330">
        <v>186</v>
      </c>
      <c r="Z1993" s="330">
        <v>166</v>
      </c>
      <c r="AA1993" s="330">
        <v>20</v>
      </c>
      <c r="AB1993" s="16" t="str">
        <v>S25</v>
      </c>
    </row>
    <row r="1994" spans="1:28" x14ac:dyDescent="0.35">
      <c r="A1994" s="331">
        <v>45754</v>
      </c>
      <c r="B1994" s="330" t="str">
        <v>SI Travel</v>
      </c>
      <c r="C1994" s="330" t="str">
        <v>Tour Operator</v>
      </c>
      <c r="D1994" s="330" t="str">
        <v/>
      </c>
      <c r="E1994" s="330" t="str">
        <v/>
      </c>
      <c r="F1994" s="330" t="str">
        <v>RT</v>
      </c>
      <c r="G1994" s="330" t="str">
        <v>Outbound</v>
      </c>
      <c r="H1994" s="330" t="str">
        <v>4S6004</v>
      </c>
      <c r="I1994" s="331" t="str">
        <v>BRI-SSH</v>
      </c>
      <c r="J1994" s="884">
        <v>45843</v>
      </c>
      <c r="K1994" s="330">
        <v>10</v>
      </c>
      <c r="L1994" s="330">
        <v>10</v>
      </c>
      <c r="M1994" s="330">
        <v>195</v>
      </c>
      <c r="N1994" s="330">
        <v>0</v>
      </c>
      <c r="O1994" s="330">
        <v>0</v>
      </c>
      <c r="P1994" s="330">
        <v>1950</v>
      </c>
      <c r="Q1994" s="330" t="str">
        <v>Confirmed</v>
      </c>
      <c r="R1994" s="330" t="str">
        <v>Signed</v>
      </c>
      <c r="S1994" s="330" t="str">
        <v>BRI</v>
      </c>
      <c r="T1994" s="330" t="str">
        <v>SSH</v>
      </c>
      <c r="U1994" s="330" t="str">
        <v>BRI</v>
      </c>
      <c r="V1994" s="330">
        <v>6</v>
      </c>
      <c r="W1994" s="330">
        <v>89</v>
      </c>
      <c r="X1994" s="330" t="str">
        <v>S25-01</v>
      </c>
      <c r="Y1994" s="330">
        <v>186</v>
      </c>
      <c r="Z1994" s="330">
        <v>107</v>
      </c>
      <c r="AA1994" s="330">
        <v>79</v>
      </c>
      <c r="AB1994" s="16" t="str">
        <v>S25</v>
      </c>
    </row>
    <row r="1995" spans="1:28" x14ac:dyDescent="0.35">
      <c r="A1995" s="331">
        <v>45754</v>
      </c>
      <c r="B1995" s="330" t="str">
        <v>SI Travel</v>
      </c>
      <c r="C1995" s="330" t="str">
        <v>Tour Operator</v>
      </c>
      <c r="D1995" s="330" t="str">
        <v/>
      </c>
      <c r="E1995" s="330" t="str">
        <v/>
      </c>
      <c r="F1995" s="330" t="str">
        <v>RT</v>
      </c>
      <c r="G1995" s="330" t="str">
        <v>Outbound</v>
      </c>
      <c r="H1995" s="330" t="str">
        <v>4S6004</v>
      </c>
      <c r="I1995" s="331" t="str">
        <v>BRI-SSH</v>
      </c>
      <c r="J1995" s="884">
        <v>45850</v>
      </c>
      <c r="K1995" s="330">
        <v>10</v>
      </c>
      <c r="L1995" s="330">
        <v>10</v>
      </c>
      <c r="M1995" s="330">
        <v>195</v>
      </c>
      <c r="N1995" s="330">
        <v>0</v>
      </c>
      <c r="O1995" s="330">
        <v>0</v>
      </c>
      <c r="P1995" s="330">
        <v>1950</v>
      </c>
      <c r="Q1995" s="330" t="str">
        <v>Confirmed</v>
      </c>
      <c r="R1995" s="330" t="str">
        <v>Signed</v>
      </c>
      <c r="S1995" s="330" t="str">
        <v>BRI</v>
      </c>
      <c r="T1995" s="330" t="str">
        <v>SSH</v>
      </c>
      <c r="U1995" s="330" t="str">
        <v>BRI</v>
      </c>
      <c r="V1995" s="330">
        <v>6</v>
      </c>
      <c r="W1995" s="330">
        <v>96</v>
      </c>
      <c r="X1995" s="330" t="str">
        <v>S25-01</v>
      </c>
      <c r="Y1995" s="330">
        <v>186</v>
      </c>
      <c r="Z1995" s="330">
        <v>91</v>
      </c>
      <c r="AA1995" s="330">
        <v>95</v>
      </c>
      <c r="AB1995" s="16" t="str">
        <v>S25</v>
      </c>
    </row>
    <row r="1996" spans="1:28" x14ac:dyDescent="0.35">
      <c r="A1996" s="331">
        <v>45754</v>
      </c>
      <c r="B1996" s="330" t="str">
        <v>SI Travel</v>
      </c>
      <c r="C1996" s="330" t="str">
        <v>Tour Operator</v>
      </c>
      <c r="D1996" s="330" t="str">
        <v/>
      </c>
      <c r="E1996" s="330" t="str">
        <v/>
      </c>
      <c r="F1996" s="330" t="str">
        <v>RT</v>
      </c>
      <c r="G1996" s="330" t="str">
        <v>Outbound</v>
      </c>
      <c r="H1996" s="330" t="str">
        <v>4S6004</v>
      </c>
      <c r="I1996" s="331" t="str">
        <v>BRI-SSH</v>
      </c>
      <c r="J1996" s="884">
        <v>45857</v>
      </c>
      <c r="K1996" s="330">
        <v>10</v>
      </c>
      <c r="L1996" s="330">
        <v>10</v>
      </c>
      <c r="M1996" s="330">
        <v>195</v>
      </c>
      <c r="N1996" s="330">
        <v>0</v>
      </c>
      <c r="O1996" s="330">
        <v>0</v>
      </c>
      <c r="P1996" s="330">
        <v>1950</v>
      </c>
      <c r="Q1996" s="330" t="str">
        <v>Confirmed</v>
      </c>
      <c r="R1996" s="330" t="str">
        <v>Signed</v>
      </c>
      <c r="S1996" s="330" t="str">
        <v>BRI</v>
      </c>
      <c r="T1996" s="330" t="str">
        <v>SSH</v>
      </c>
      <c r="U1996" s="330" t="str">
        <v>BRI</v>
      </c>
      <c r="V1996" s="330">
        <v>6</v>
      </c>
      <c r="W1996" s="330">
        <v>103</v>
      </c>
      <c r="X1996" s="330" t="str">
        <v>S25-01</v>
      </c>
      <c r="Y1996" s="330">
        <v>186</v>
      </c>
      <c r="Z1996" s="330">
        <v>109</v>
      </c>
      <c r="AA1996" s="330">
        <v>77</v>
      </c>
      <c r="AB1996" s="16" t="str">
        <v>S25</v>
      </c>
    </row>
    <row r="1997" spans="1:28" x14ac:dyDescent="0.35">
      <c r="A1997" s="331">
        <v>45754</v>
      </c>
      <c r="B1997" s="330" t="str">
        <v>SI Travel</v>
      </c>
      <c r="C1997" s="330" t="str">
        <v>Tour Operator</v>
      </c>
      <c r="D1997" s="330" t="str">
        <v/>
      </c>
      <c r="E1997" s="330" t="str">
        <v/>
      </c>
      <c r="F1997" s="330" t="str">
        <v>RT</v>
      </c>
      <c r="G1997" s="330" t="str">
        <v>Outbound</v>
      </c>
      <c r="H1997" s="330" t="str">
        <v>4S6004</v>
      </c>
      <c r="I1997" s="331" t="str">
        <v>BRI-SSH</v>
      </c>
      <c r="J1997" s="884">
        <v>45864</v>
      </c>
      <c r="K1997" s="330">
        <v>10</v>
      </c>
      <c r="L1997" s="330">
        <v>10</v>
      </c>
      <c r="M1997" s="330">
        <v>195</v>
      </c>
      <c r="N1997" s="330">
        <v>0</v>
      </c>
      <c r="O1997" s="330">
        <v>0</v>
      </c>
      <c r="P1997" s="330">
        <v>1950</v>
      </c>
      <c r="Q1997" s="330" t="str">
        <v>Confirmed</v>
      </c>
      <c r="R1997" s="330" t="str">
        <v>Signed</v>
      </c>
      <c r="S1997" s="330" t="str">
        <v>BRI</v>
      </c>
      <c r="T1997" s="330" t="str">
        <v>SSH</v>
      </c>
      <c r="U1997" s="330" t="str">
        <v>BRI</v>
      </c>
      <c r="V1997" s="330">
        <v>6</v>
      </c>
      <c r="W1997" s="330">
        <v>110</v>
      </c>
      <c r="X1997" s="330" t="str">
        <v>S25-01</v>
      </c>
      <c r="Y1997" s="330">
        <v>186</v>
      </c>
      <c r="Z1997" s="330">
        <v>198</v>
      </c>
      <c r="AA1997" s="330">
        <v>-12</v>
      </c>
      <c r="AB1997" s="16" t="str">
        <v>S25</v>
      </c>
    </row>
    <row r="1998" spans="1:28" x14ac:dyDescent="0.35">
      <c r="A1998" s="331">
        <v>45754</v>
      </c>
      <c r="B1998" s="330" t="str">
        <v>SI Travel</v>
      </c>
      <c r="C1998" s="330" t="str">
        <v>Tour Operator</v>
      </c>
      <c r="D1998" s="330" t="str">
        <v/>
      </c>
      <c r="E1998" s="330" t="str">
        <v/>
      </c>
      <c r="F1998" s="330" t="str">
        <v>RT</v>
      </c>
      <c r="G1998" s="330" t="str">
        <v>Inbound</v>
      </c>
      <c r="H1998" s="330" t="str">
        <v>4S6003</v>
      </c>
      <c r="I1998" s="331" t="str">
        <v>SSH-BRI</v>
      </c>
      <c r="J1998" s="884">
        <v>45843</v>
      </c>
      <c r="K1998" s="330">
        <v>10</v>
      </c>
      <c r="L1998" s="330">
        <v>10</v>
      </c>
      <c r="M1998" s="330">
        <v>195</v>
      </c>
      <c r="N1998" s="330">
        <v>0</v>
      </c>
      <c r="O1998" s="330">
        <v>0</v>
      </c>
      <c r="P1998" s="330">
        <v>1950</v>
      </c>
      <c r="Q1998" s="330" t="str">
        <v>Confirmed</v>
      </c>
      <c r="R1998" s="330" t="str">
        <v>Signed</v>
      </c>
      <c r="S1998" s="330" t="str">
        <v>SSH</v>
      </c>
      <c r="T1998" s="330" t="str">
        <v>BRI</v>
      </c>
      <c r="U1998" s="330" t="str">
        <v>BRI</v>
      </c>
      <c r="V1998" s="330">
        <v>6</v>
      </c>
      <c r="W1998" s="330">
        <v>89</v>
      </c>
      <c r="X1998" s="330" t="str">
        <v>S25-01</v>
      </c>
      <c r="Y1998" s="330">
        <v>186</v>
      </c>
      <c r="Z1998" s="330">
        <v>166</v>
      </c>
      <c r="AA1998" s="330">
        <v>20</v>
      </c>
      <c r="AB1998" s="16" t="str">
        <v>S25</v>
      </c>
    </row>
    <row r="1999" spans="1:28" x14ac:dyDescent="0.35">
      <c r="A1999" s="331">
        <v>45754</v>
      </c>
      <c r="B1999" s="330" t="str">
        <v>SI Travel</v>
      </c>
      <c r="C1999" s="330" t="str">
        <v>Tour Operator</v>
      </c>
      <c r="D1999" s="330" t="str">
        <v/>
      </c>
      <c r="E1999" s="330" t="str">
        <v/>
      </c>
      <c r="F1999" s="330" t="str">
        <v>RT</v>
      </c>
      <c r="G1999" s="330" t="str">
        <v>Inbound</v>
      </c>
      <c r="H1999" s="330" t="str">
        <v>4S6003</v>
      </c>
      <c r="I1999" s="331" t="str">
        <v>SSH-BRI</v>
      </c>
      <c r="J1999" s="884">
        <v>45850</v>
      </c>
      <c r="K1999" s="330">
        <v>10</v>
      </c>
      <c r="L1999" s="330">
        <v>10</v>
      </c>
      <c r="M1999" s="330">
        <v>195</v>
      </c>
      <c r="N1999" s="330">
        <v>0</v>
      </c>
      <c r="O1999" s="330">
        <v>0</v>
      </c>
      <c r="P1999" s="330">
        <v>1950</v>
      </c>
      <c r="Q1999" s="330" t="str">
        <v>Confirmed</v>
      </c>
      <c r="R1999" s="330" t="str">
        <v>Signed</v>
      </c>
      <c r="S1999" s="330" t="str">
        <v>SSH</v>
      </c>
      <c r="T1999" s="330" t="str">
        <v>BRI</v>
      </c>
      <c r="U1999" s="330" t="str">
        <v>BRI</v>
      </c>
      <c r="V1999" s="330">
        <v>6</v>
      </c>
      <c r="W1999" s="330">
        <v>96</v>
      </c>
      <c r="X1999" s="330" t="str">
        <v>S25-01</v>
      </c>
      <c r="Y1999" s="330">
        <v>186</v>
      </c>
      <c r="Z1999" s="330">
        <v>112</v>
      </c>
      <c r="AA1999" s="330">
        <v>74</v>
      </c>
      <c r="AB1999" s="16" t="str">
        <v>S25</v>
      </c>
    </row>
    <row r="2000" spans="1:28" x14ac:dyDescent="0.35">
      <c r="A2000" s="331">
        <v>45754</v>
      </c>
      <c r="B2000" s="330" t="str">
        <v>SI Travel</v>
      </c>
      <c r="C2000" s="330" t="str">
        <v>Tour Operator</v>
      </c>
      <c r="D2000" s="330" t="str">
        <v/>
      </c>
      <c r="E2000" s="330" t="str">
        <v/>
      </c>
      <c r="F2000" s="330" t="str">
        <v>RT</v>
      </c>
      <c r="G2000" s="330" t="str">
        <v>Inbound</v>
      </c>
      <c r="H2000" s="330" t="str">
        <v>4S6003</v>
      </c>
      <c r="I2000" s="331" t="str">
        <v>SSH-BRI</v>
      </c>
      <c r="J2000" s="884">
        <v>45857</v>
      </c>
      <c r="K2000" s="330">
        <v>10</v>
      </c>
      <c r="L2000" s="330">
        <v>10</v>
      </c>
      <c r="M2000" s="330">
        <v>195</v>
      </c>
      <c r="N2000" s="330">
        <v>0</v>
      </c>
      <c r="O2000" s="330">
        <v>0</v>
      </c>
      <c r="P2000" s="330">
        <v>1950</v>
      </c>
      <c r="Q2000" s="330" t="str">
        <v>Confirmed</v>
      </c>
      <c r="R2000" s="330" t="str">
        <v>Signed</v>
      </c>
      <c r="S2000" s="330" t="str">
        <v>SSH</v>
      </c>
      <c r="T2000" s="330" t="str">
        <v>BRI</v>
      </c>
      <c r="U2000" s="330" t="str">
        <v>BRI</v>
      </c>
      <c r="V2000" s="330">
        <v>6</v>
      </c>
      <c r="W2000" s="330">
        <v>103</v>
      </c>
      <c r="X2000" s="330" t="str">
        <v>S25-01</v>
      </c>
      <c r="Y2000" s="330">
        <v>186</v>
      </c>
      <c r="Z2000" s="330">
        <v>84</v>
      </c>
      <c r="AA2000" s="330">
        <v>102</v>
      </c>
      <c r="AB2000" s="16" t="str">
        <v>S25</v>
      </c>
    </row>
    <row r="2001" spans="1:28" x14ac:dyDescent="0.35">
      <c r="A2001" s="331">
        <v>45754</v>
      </c>
      <c r="B2001" s="330" t="str">
        <v>SI Travel</v>
      </c>
      <c r="C2001" s="330" t="str">
        <v>Tour Operator</v>
      </c>
      <c r="D2001" s="330" t="str">
        <v/>
      </c>
      <c r="E2001" s="330" t="str">
        <v/>
      </c>
      <c r="F2001" s="330" t="str">
        <v>RT</v>
      </c>
      <c r="G2001" s="330" t="str">
        <v>Inbound</v>
      </c>
      <c r="H2001" s="330" t="str">
        <v>4S6003</v>
      </c>
      <c r="I2001" s="331" t="str">
        <v>SSH-BRI</v>
      </c>
      <c r="J2001" s="884">
        <v>45864</v>
      </c>
      <c r="K2001" s="330">
        <v>10</v>
      </c>
      <c r="L2001" s="330">
        <v>10</v>
      </c>
      <c r="M2001" s="330">
        <v>195</v>
      </c>
      <c r="N2001" s="330">
        <v>0</v>
      </c>
      <c r="O2001" s="330">
        <v>0</v>
      </c>
      <c r="P2001" s="330">
        <v>1950</v>
      </c>
      <c r="Q2001" s="330" t="str">
        <v>Confirmed</v>
      </c>
      <c r="R2001" s="330" t="str">
        <v>Signed</v>
      </c>
      <c r="S2001" s="330" t="str">
        <v>SSH</v>
      </c>
      <c r="T2001" s="330" t="str">
        <v>BRI</v>
      </c>
      <c r="U2001" s="330" t="str">
        <v>BRI</v>
      </c>
      <c r="V2001" s="330">
        <v>6</v>
      </c>
      <c r="W2001" s="330">
        <v>110</v>
      </c>
      <c r="X2001" s="330" t="str">
        <v>S25-01</v>
      </c>
      <c r="Y2001" s="330">
        <v>186</v>
      </c>
      <c r="Z2001" s="330">
        <v>115</v>
      </c>
      <c r="AA2001" s="330">
        <v>71</v>
      </c>
      <c r="AB2001" s="16" t="str">
        <v>S25</v>
      </c>
    </row>
    <row r="2002" spans="1:28" x14ac:dyDescent="0.35">
      <c r="A2002" s="331">
        <v>45754</v>
      </c>
      <c r="B2002" s="330" t="str">
        <v>SI Travel</v>
      </c>
      <c r="C2002" s="330" t="str">
        <v>Tour Operator</v>
      </c>
      <c r="D2002" s="330" t="str">
        <v/>
      </c>
      <c r="E2002" s="330" t="str">
        <v/>
      </c>
      <c r="F2002" s="330" t="str">
        <v>RT</v>
      </c>
      <c r="G2002" s="330" t="str">
        <v>Inbound</v>
      </c>
      <c r="H2002" s="330" t="str">
        <v>4S6003</v>
      </c>
      <c r="I2002" s="331" t="str">
        <v>SSH-BRI</v>
      </c>
      <c r="J2002" s="884">
        <v>45871</v>
      </c>
      <c r="K2002" s="330">
        <v>10</v>
      </c>
      <c r="L2002" s="330">
        <v>10</v>
      </c>
      <c r="M2002" s="330">
        <v>195</v>
      </c>
      <c r="N2002" s="330">
        <v>0</v>
      </c>
      <c r="O2002" s="330">
        <v>0</v>
      </c>
      <c r="P2002" s="330">
        <v>1950</v>
      </c>
      <c r="Q2002" s="330" t="str">
        <v>Confirmed</v>
      </c>
      <c r="R2002" s="330" t="str">
        <v>Signed</v>
      </c>
      <c r="S2002" s="330" t="str">
        <v>SSH</v>
      </c>
      <c r="T2002" s="330" t="str">
        <v>BRI</v>
      </c>
      <c r="U2002" s="330" t="str">
        <v>BRI</v>
      </c>
      <c r="V2002" s="330">
        <v>6</v>
      </c>
      <c r="W2002" s="330">
        <v>117</v>
      </c>
      <c r="X2002" s="330" t="str">
        <v>S25-01</v>
      </c>
      <c r="Y2002" s="330">
        <v>186</v>
      </c>
      <c r="Z2002" s="330">
        <v>198</v>
      </c>
      <c r="AA2002" s="330">
        <v>-12</v>
      </c>
      <c r="AB2002" s="16" t="str">
        <v>S25</v>
      </c>
    </row>
    <row r="2003" spans="1:28" x14ac:dyDescent="0.35">
      <c r="A2003" s="331">
        <v>45754</v>
      </c>
      <c r="B2003" s="330" t="str">
        <v>Searcharter</v>
      </c>
      <c r="C2003" s="330" t="str">
        <v>Distributor</v>
      </c>
      <c r="D2003" s="330" t="str">
        <v/>
      </c>
      <c r="E2003" s="330" t="str">
        <v>YZQ33</v>
      </c>
      <c r="F2003" s="330" t="str">
        <v>OW</v>
      </c>
      <c r="G2003" s="330" t="str">
        <v>Outbound</v>
      </c>
      <c r="H2003" s="330" t="str">
        <v>4S6032</v>
      </c>
      <c r="I2003" s="331" t="str">
        <v>NAP-SSH</v>
      </c>
      <c r="J2003" s="884">
        <v>45774</v>
      </c>
      <c r="K2003" s="330">
        <v>3</v>
      </c>
      <c r="L2003" s="330">
        <v>3</v>
      </c>
      <c r="M2003" s="330">
        <v>150</v>
      </c>
      <c r="N2003" s="330">
        <v>0</v>
      </c>
      <c r="O2003" s="330">
        <v>0</v>
      </c>
      <c r="P2003" s="330">
        <v>450</v>
      </c>
      <c r="Q2003" s="330" t="str">
        <v>Confirmed</v>
      </c>
      <c r="R2003" s="330" t="str">
        <v>Closed Deal</v>
      </c>
      <c r="S2003" s="330" t="str">
        <v>NAP</v>
      </c>
      <c r="T2003" s="330" t="str">
        <v>SSH</v>
      </c>
      <c r="U2003" s="330" t="str">
        <v>NAP</v>
      </c>
      <c r="V2003" s="330">
        <v>7</v>
      </c>
      <c r="W2003" s="330">
        <v>20</v>
      </c>
      <c r="X2003" s="330" t="str">
        <v>E25-03B</v>
      </c>
      <c r="Y2003" s="330">
        <v>186</v>
      </c>
      <c r="Z2003" s="330">
        <v>135</v>
      </c>
      <c r="AA2003" s="330">
        <v>51</v>
      </c>
      <c r="AB2003" s="16" t="str">
        <v>E25</v>
      </c>
    </row>
    <row r="2004" spans="1:28" x14ac:dyDescent="0.35">
      <c r="A2004" s="331">
        <v>45754</v>
      </c>
      <c r="B2004" s="330" t="str">
        <v>Searcharter</v>
      </c>
      <c r="C2004" s="330" t="str">
        <v>Distributor</v>
      </c>
      <c r="D2004" s="330" t="str">
        <v/>
      </c>
      <c r="E2004" s="330" t="str">
        <v>EA4GL</v>
      </c>
      <c r="F2004" s="330" t="str">
        <v>RT</v>
      </c>
      <c r="G2004" s="330" t="str">
        <v>Outbound</v>
      </c>
      <c r="H2004" s="330" t="str">
        <v>UJ6002</v>
      </c>
      <c r="I2004" s="331" t="str">
        <v>VRN-SSH</v>
      </c>
      <c r="J2004" s="884">
        <v>45878</v>
      </c>
      <c r="K2004" s="330">
        <v>2</v>
      </c>
      <c r="L2004" s="330">
        <v>2</v>
      </c>
      <c r="M2004" s="330">
        <v>315</v>
      </c>
      <c r="N2004" s="330">
        <v>0</v>
      </c>
      <c r="O2004" s="330">
        <v>0</v>
      </c>
      <c r="P2004" s="330">
        <v>630</v>
      </c>
      <c r="Q2004" s="330" t="str">
        <v>Confirmed</v>
      </c>
      <c r="R2004" s="330" t="str">
        <v>Closed Deal</v>
      </c>
      <c r="S2004" s="330" t="str">
        <v>VRN</v>
      </c>
      <c r="T2004" s="330" t="str">
        <v>SSH</v>
      </c>
      <c r="U2004" s="330" t="str">
        <v>VRN</v>
      </c>
      <c r="V2004" s="330">
        <v>6</v>
      </c>
      <c r="W2004" s="330">
        <v>124</v>
      </c>
      <c r="X2004" s="330" t="str">
        <v>S25-04</v>
      </c>
      <c r="Y2004" s="330">
        <v>218</v>
      </c>
      <c r="Z2004" s="330">
        <v>232</v>
      </c>
      <c r="AA2004" s="330">
        <v>-14</v>
      </c>
      <c r="AB2004" s="16" t="str">
        <v>S25</v>
      </c>
    </row>
    <row r="2005" spans="1:28" x14ac:dyDescent="0.35">
      <c r="A2005" s="331">
        <v>45754</v>
      </c>
      <c r="B2005" s="330" t="str">
        <v>Searcharter</v>
      </c>
      <c r="C2005" s="330" t="str">
        <v>Distributor</v>
      </c>
      <c r="D2005" s="330" t="str">
        <v/>
      </c>
      <c r="E2005" s="330" t="str">
        <v>EA4GL</v>
      </c>
      <c r="F2005" s="330" t="str">
        <v>RT</v>
      </c>
      <c r="G2005" s="330" t="str">
        <v>Inbound</v>
      </c>
      <c r="H2005" s="330" t="str">
        <v>UJ6001</v>
      </c>
      <c r="I2005" s="331" t="str">
        <v>SSH-VRN</v>
      </c>
      <c r="J2005" s="884">
        <v>45885</v>
      </c>
      <c r="K2005" s="330">
        <v>2</v>
      </c>
      <c r="L2005" s="330">
        <v>2</v>
      </c>
      <c r="M2005" s="330">
        <v>315</v>
      </c>
      <c r="N2005" s="330">
        <v>0</v>
      </c>
      <c r="O2005" s="330">
        <v>0</v>
      </c>
      <c r="P2005" s="330">
        <v>630</v>
      </c>
      <c r="Q2005" s="330" t="str">
        <v>Confirmed</v>
      </c>
      <c r="R2005" s="330" t="str">
        <v>Closed Deal</v>
      </c>
      <c r="S2005" s="330" t="str">
        <v>SSH</v>
      </c>
      <c r="T2005" s="330" t="str">
        <v>VRN</v>
      </c>
      <c r="U2005" s="330" t="str">
        <v>VRN</v>
      </c>
      <c r="V2005" s="330">
        <v>6</v>
      </c>
      <c r="W2005" s="330">
        <v>131</v>
      </c>
      <c r="X2005" s="330" t="str">
        <v>S25-04</v>
      </c>
      <c r="Y2005" s="330">
        <v>218</v>
      </c>
      <c r="Z2005" s="330">
        <v>228</v>
      </c>
      <c r="AA2005" s="330">
        <v>-10</v>
      </c>
      <c r="AB2005" s="16" t="str">
        <v>S25</v>
      </c>
    </row>
    <row r="2006" spans="1:28" x14ac:dyDescent="0.35">
      <c r="A2006" s="331">
        <v>45754</v>
      </c>
      <c r="B2006" s="330" t="str">
        <v>APG</v>
      </c>
      <c r="C2006" s="330" t="str">
        <v>Distributor</v>
      </c>
      <c r="D2006" s="330" t="str">
        <v/>
      </c>
      <c r="E2006" s="330" t="str">
        <v>12M0FL</v>
      </c>
      <c r="F2006" s="330" t="str">
        <v>OW</v>
      </c>
      <c r="G2006" s="330" t="str">
        <v>Outbound</v>
      </c>
      <c r="H2006" s="330" t="str">
        <v>4S6003</v>
      </c>
      <c r="I2006" s="331" t="str">
        <v>SSH-BRI</v>
      </c>
      <c r="J2006" s="884">
        <v>45780</v>
      </c>
      <c r="K2006" s="330">
        <v>1</v>
      </c>
      <c r="L2006" s="330">
        <v>1</v>
      </c>
      <c r="M2006" s="330">
        <v>144</v>
      </c>
      <c r="N2006" s="330">
        <v>36.25</v>
      </c>
      <c r="O2006" s="330">
        <v>30</v>
      </c>
      <c r="P2006" s="330">
        <v>210.25</v>
      </c>
      <c r="Q2006" s="330" t="str">
        <v>Confirmed</v>
      </c>
      <c r="R2006" s="330" t="str">
        <v>Closed Deal</v>
      </c>
      <c r="S2006" s="330" t="str">
        <v>SSH</v>
      </c>
      <c r="T2006" s="330" t="str">
        <v>BRI</v>
      </c>
      <c r="U2006" s="330" t="str">
        <v>BRI</v>
      </c>
      <c r="V2006" s="330">
        <v>6</v>
      </c>
      <c r="W2006" s="330">
        <v>26</v>
      </c>
      <c r="X2006" s="330" t="str">
        <v>E25-02B</v>
      </c>
      <c r="Y2006" s="330">
        <v>186</v>
      </c>
      <c r="Z2006" s="330">
        <v>181</v>
      </c>
      <c r="AA2006" s="330">
        <v>5</v>
      </c>
      <c r="AB2006" s="16" t="str">
        <v>E25</v>
      </c>
    </row>
    <row r="2007" spans="1:28" x14ac:dyDescent="0.35">
      <c r="A2007" s="331">
        <v>45754</v>
      </c>
      <c r="B2007" s="330" t="str">
        <v>APG</v>
      </c>
      <c r="C2007" s="330" t="str">
        <v>Distributor</v>
      </c>
      <c r="D2007" s="330" t="str">
        <v/>
      </c>
      <c r="E2007" s="330" t="str">
        <v>12M0FL</v>
      </c>
      <c r="F2007" s="330" t="str">
        <v>OW</v>
      </c>
      <c r="G2007" s="330" t="str">
        <v>Outbound</v>
      </c>
      <c r="H2007" s="330" t="str">
        <v>4S6003</v>
      </c>
      <c r="I2007" s="331" t="str">
        <v>SSH-BRI</v>
      </c>
      <c r="J2007" s="884">
        <v>45780</v>
      </c>
      <c r="K2007" s="330">
        <v>1</v>
      </c>
      <c r="L2007" s="330">
        <v>1</v>
      </c>
      <c r="M2007" s="330">
        <v>144</v>
      </c>
      <c r="N2007" s="330">
        <v>36.25</v>
      </c>
      <c r="O2007" s="330">
        <v>30</v>
      </c>
      <c r="P2007" s="330">
        <v>210.25</v>
      </c>
      <c r="Q2007" s="330" t="str">
        <v>Confirmed</v>
      </c>
      <c r="R2007" s="330" t="str">
        <v>Closed Deal</v>
      </c>
      <c r="S2007" s="330" t="str">
        <v>SSH</v>
      </c>
      <c r="T2007" s="330" t="str">
        <v>BRI</v>
      </c>
      <c r="U2007" s="330" t="str">
        <v>BRI</v>
      </c>
      <c r="V2007" s="330">
        <v>6</v>
      </c>
      <c r="W2007" s="330">
        <v>26</v>
      </c>
      <c r="X2007" s="330" t="str">
        <v>E25-02B</v>
      </c>
      <c r="Y2007" s="330">
        <v>186</v>
      </c>
      <c r="Z2007" s="330">
        <v>181</v>
      </c>
      <c r="AA2007" s="330">
        <v>5</v>
      </c>
      <c r="AB2007" s="16" t="str">
        <v>E25</v>
      </c>
    </row>
    <row r="2008" spans="1:28" x14ac:dyDescent="0.35">
      <c r="A2008" s="331">
        <v>45755</v>
      </c>
      <c r="B2008" s="330" t="str">
        <v>Genius</v>
      </c>
      <c r="C2008" s="330" t="str">
        <v>Distributor</v>
      </c>
      <c r="D2008" s="330" t="str">
        <v/>
      </c>
      <c r="E2008" s="330" t="str">
        <v/>
      </c>
      <c r="F2008" s="330" t="str">
        <v>OW</v>
      </c>
      <c r="G2008" s="330" t="str">
        <v>Outbound</v>
      </c>
      <c r="H2008" s="330" t="str">
        <v>4S6003</v>
      </c>
      <c r="I2008" s="331" t="str">
        <v>SSH-BRI</v>
      </c>
      <c r="J2008" s="884">
        <v>45780</v>
      </c>
      <c r="K2008" s="330">
        <v>2</v>
      </c>
      <c r="L2008" s="330">
        <v>2</v>
      </c>
      <c r="M2008" s="330">
        <v>150</v>
      </c>
      <c r="N2008" s="330">
        <v>0</v>
      </c>
      <c r="O2008" s="330">
        <v>0</v>
      </c>
      <c r="P2008" s="330">
        <v>300</v>
      </c>
      <c r="Q2008" s="330" t="str">
        <v>Confirmed</v>
      </c>
      <c r="R2008" s="330" t="str">
        <v>Closed Deal</v>
      </c>
      <c r="S2008" s="330" t="str">
        <v>SSH</v>
      </c>
      <c r="T2008" s="330" t="str">
        <v>BRI</v>
      </c>
      <c r="U2008" s="330" t="str">
        <v>BRI</v>
      </c>
      <c r="V2008" s="330">
        <v>6</v>
      </c>
      <c r="W2008" s="330">
        <v>25</v>
      </c>
      <c r="X2008" s="330" t="str">
        <v>E25-02B</v>
      </c>
      <c r="Y2008" s="330">
        <v>186</v>
      </c>
      <c r="Z2008" s="330">
        <v>181</v>
      </c>
      <c r="AA2008" s="330">
        <v>5</v>
      </c>
      <c r="AB2008" s="16" t="str">
        <v>E25</v>
      </c>
    </row>
    <row r="2009" spans="1:28" x14ac:dyDescent="0.35">
      <c r="A2009" s="331">
        <v>45755</v>
      </c>
      <c r="B2009" s="330" t="str">
        <v>Genius</v>
      </c>
      <c r="C2009" s="330" t="str">
        <v>Distributor</v>
      </c>
      <c r="D2009" s="330" t="str">
        <v/>
      </c>
      <c r="E2009" s="330" t="str">
        <v/>
      </c>
      <c r="F2009" s="330" t="str">
        <v>OW</v>
      </c>
      <c r="G2009" s="330" t="str">
        <v>Outbound</v>
      </c>
      <c r="H2009" s="330" t="str">
        <v>4S6004</v>
      </c>
      <c r="I2009" s="331" t="str">
        <v>BRI-SSH</v>
      </c>
      <c r="J2009" s="884">
        <v>45773</v>
      </c>
      <c r="K2009" s="330">
        <v>2</v>
      </c>
      <c r="L2009" s="330">
        <v>2</v>
      </c>
      <c r="M2009" s="330">
        <v>150</v>
      </c>
      <c r="N2009" s="330">
        <v>0</v>
      </c>
      <c r="O2009" s="330">
        <v>0</v>
      </c>
      <c r="P2009" s="330">
        <v>300</v>
      </c>
      <c r="Q2009" s="330" t="str">
        <v>Confirmed</v>
      </c>
      <c r="R2009" s="330" t="str">
        <v>Closed Deal</v>
      </c>
      <c r="S2009" s="330" t="str">
        <v>BRI</v>
      </c>
      <c r="T2009" s="330" t="str">
        <v>SSH</v>
      </c>
      <c r="U2009" s="330" t="str">
        <v>BRI</v>
      </c>
      <c r="V2009" s="330">
        <v>6</v>
      </c>
      <c r="W2009" s="330">
        <v>18</v>
      </c>
      <c r="X2009" s="330" t="str">
        <v>E25-02B</v>
      </c>
      <c r="Y2009" s="330">
        <v>186</v>
      </c>
      <c r="Z2009" s="330">
        <v>167</v>
      </c>
      <c r="AA2009" s="330">
        <v>19</v>
      </c>
      <c r="AB2009" s="16" t="str">
        <v>E25</v>
      </c>
    </row>
    <row r="2010" spans="1:28" x14ac:dyDescent="0.35">
      <c r="A2010" s="331">
        <v>45755</v>
      </c>
      <c r="B2010" s="330" t="str">
        <v>Genius</v>
      </c>
      <c r="C2010" s="330" t="str">
        <v>Distributor</v>
      </c>
      <c r="D2010" s="330" t="str">
        <v/>
      </c>
      <c r="E2010" s="330" t="str">
        <v/>
      </c>
      <c r="F2010" s="330" t="str">
        <v>OW</v>
      </c>
      <c r="G2010" s="330" t="str">
        <v>Outbound</v>
      </c>
      <c r="H2010" s="330" t="str">
        <v>4S6016</v>
      </c>
      <c r="I2010" s="331" t="str">
        <v>VRN-SSH</v>
      </c>
      <c r="J2010" s="884">
        <v>45773</v>
      </c>
      <c r="K2010" s="330">
        <v>2</v>
      </c>
      <c r="L2010" s="330">
        <v>2</v>
      </c>
      <c r="M2010" s="330">
        <v>150</v>
      </c>
      <c r="N2010" s="330">
        <v>0</v>
      </c>
      <c r="O2010" s="330">
        <v>0</v>
      </c>
      <c r="P2010" s="330">
        <v>300</v>
      </c>
      <c r="Q2010" s="330" t="str">
        <v>Confirmed</v>
      </c>
      <c r="R2010" s="330" t="str">
        <v>Closed Deal</v>
      </c>
      <c r="S2010" s="330" t="str">
        <v>VRN</v>
      </c>
      <c r="T2010" s="330" t="str">
        <v>SSH</v>
      </c>
      <c r="U2010" s="330" t="str">
        <v>VRN</v>
      </c>
      <c r="V2010" s="330">
        <v>6</v>
      </c>
      <c r="W2010" s="330">
        <v>18</v>
      </c>
      <c r="X2010" s="330" t="str">
        <v>E25-05B</v>
      </c>
      <c r="Y2010" s="330">
        <v>186</v>
      </c>
      <c r="Z2010" s="330">
        <v>148</v>
      </c>
      <c r="AA2010" s="330">
        <v>38</v>
      </c>
      <c r="AB2010" s="16" t="str">
        <v>E25</v>
      </c>
    </row>
    <row r="2011" spans="1:28" x14ac:dyDescent="0.35">
      <c r="A2011" s="331">
        <v>45755</v>
      </c>
      <c r="B2011" s="330" t="str">
        <v>Genius</v>
      </c>
      <c r="C2011" s="330" t="str">
        <v>Distributor</v>
      </c>
      <c r="D2011" s="330" t="str">
        <v/>
      </c>
      <c r="E2011" s="330" t="str">
        <v/>
      </c>
      <c r="F2011" s="330" t="str">
        <v>OW</v>
      </c>
      <c r="G2011" s="330" t="str">
        <v>Outbound</v>
      </c>
      <c r="H2011" s="330" t="str">
        <v>4S6015</v>
      </c>
      <c r="I2011" s="331" t="str">
        <v>SSH-VRN</v>
      </c>
      <c r="J2011" s="884">
        <v>45780</v>
      </c>
      <c r="K2011" s="330">
        <v>2</v>
      </c>
      <c r="L2011" s="330">
        <v>2</v>
      </c>
      <c r="M2011" s="330">
        <v>150</v>
      </c>
      <c r="N2011" s="330">
        <v>0</v>
      </c>
      <c r="O2011" s="330">
        <v>0</v>
      </c>
      <c r="P2011" s="330">
        <v>300</v>
      </c>
      <c r="Q2011" s="330" t="str">
        <v>Confirmed</v>
      </c>
      <c r="R2011" s="330" t="str">
        <v>Closed Deal</v>
      </c>
      <c r="S2011" s="330" t="str">
        <v>SSH</v>
      </c>
      <c r="T2011" s="330" t="str">
        <v>VRN</v>
      </c>
      <c r="U2011" s="330" t="str">
        <v>VRN</v>
      </c>
      <c r="V2011" s="330">
        <v>6</v>
      </c>
      <c r="W2011" s="330">
        <v>25</v>
      </c>
      <c r="X2011" s="330" t="str">
        <v>E25-05B</v>
      </c>
      <c r="Y2011" s="330">
        <v>186</v>
      </c>
      <c r="Z2011" s="330">
        <v>181</v>
      </c>
      <c r="AA2011" s="330">
        <v>5</v>
      </c>
      <c r="AB2011" s="16" t="str">
        <v>E25</v>
      </c>
    </row>
    <row r="2012" spans="1:28" x14ac:dyDescent="0.35">
      <c r="A2012" s="331">
        <v>45755</v>
      </c>
      <c r="B2012" s="330" t="str">
        <v>Genius</v>
      </c>
      <c r="C2012" s="330" t="str">
        <v>Distributor</v>
      </c>
      <c r="D2012" s="330" t="str">
        <v/>
      </c>
      <c r="E2012" s="330" t="str">
        <v/>
      </c>
      <c r="F2012" s="330" t="str">
        <v>OW</v>
      </c>
      <c r="G2012" s="330" t="str">
        <v>Outbound</v>
      </c>
      <c r="H2012" s="330" t="str">
        <v>4S6017</v>
      </c>
      <c r="I2012" s="331" t="str">
        <v>SSH-NAP</v>
      </c>
      <c r="J2012" s="884">
        <v>45772</v>
      </c>
      <c r="K2012" s="330">
        <v>1</v>
      </c>
      <c r="L2012" s="330">
        <v>1</v>
      </c>
      <c r="M2012" s="330">
        <v>450</v>
      </c>
      <c r="N2012" s="330">
        <v>0</v>
      </c>
      <c r="O2012" s="330">
        <v>0</v>
      </c>
      <c r="P2012" s="330">
        <v>450</v>
      </c>
      <c r="Q2012" s="330" t="str">
        <v>Confirmed</v>
      </c>
      <c r="R2012" s="330" t="str">
        <v>Closed Deal</v>
      </c>
      <c r="S2012" s="330" t="str">
        <v>SSH</v>
      </c>
      <c r="T2012" s="330" t="str">
        <v>NAP</v>
      </c>
      <c r="U2012" s="330" t="str">
        <v>NAP</v>
      </c>
      <c r="V2012" s="330">
        <v>5</v>
      </c>
      <c r="W2012" s="330">
        <v>17</v>
      </c>
      <c r="X2012" s="330" t="str">
        <v>E25-08</v>
      </c>
      <c r="Y2012" s="330">
        <v>186</v>
      </c>
      <c r="Z2012" s="330">
        <v>186</v>
      </c>
      <c r="AA2012" s="330">
        <v>0</v>
      </c>
      <c r="AB2012" s="16" t="str">
        <v>E25</v>
      </c>
    </row>
    <row r="2013" spans="1:28" x14ac:dyDescent="0.35">
      <c r="A2013" s="331">
        <v>45754</v>
      </c>
      <c r="B2013" s="330" t="str">
        <v>EuroAirlines</v>
      </c>
      <c r="C2013" s="330" t="str">
        <v>Distributor</v>
      </c>
      <c r="D2013" s="330" t="str">
        <v>AMADEUS</v>
      </c>
      <c r="E2013" s="330" t="str">
        <v>11LP49</v>
      </c>
      <c r="F2013" s="330" t="str">
        <v>OW</v>
      </c>
      <c r="G2013" s="330" t="str">
        <v>Outbound</v>
      </c>
      <c r="H2013" s="330" t="str">
        <v>4S6015</v>
      </c>
      <c r="I2013" s="331" t="str">
        <v>SSH-VRN</v>
      </c>
      <c r="J2013" s="884">
        <v>45766</v>
      </c>
      <c r="K2013" s="330">
        <v>1</v>
      </c>
      <c r="L2013" s="330">
        <v>1</v>
      </c>
      <c r="M2013" s="330">
        <v>130</v>
      </c>
      <c r="N2013" s="330">
        <v>37.72</v>
      </c>
      <c r="O2013" s="330">
        <v>30</v>
      </c>
      <c r="P2013" s="330">
        <v>197.72</v>
      </c>
      <c r="Q2013" s="330" t="str">
        <v>Confirmed</v>
      </c>
      <c r="R2013" s="330" t="str">
        <v>Closed Deal</v>
      </c>
      <c r="S2013" s="330" t="str">
        <v>SSH</v>
      </c>
      <c r="T2013" s="330" t="str">
        <v>VRN</v>
      </c>
      <c r="U2013" s="330" t="str">
        <v>VRN</v>
      </c>
      <c r="V2013" s="330">
        <v>6</v>
      </c>
      <c r="W2013" s="330">
        <v>12</v>
      </c>
      <c r="X2013" s="330" t="str">
        <v>E25-05B</v>
      </c>
      <c r="Y2013" s="330">
        <v>186</v>
      </c>
      <c r="Z2013" s="330">
        <v>67</v>
      </c>
      <c r="AA2013" s="330">
        <v>119</v>
      </c>
      <c r="AB2013" s="16" t="str">
        <v>E25</v>
      </c>
    </row>
    <row r="2014" spans="1:28" x14ac:dyDescent="0.35">
      <c r="A2014" s="331">
        <v>45754</v>
      </c>
      <c r="B2014" s="330" t="str">
        <v>EuroAirlines</v>
      </c>
      <c r="C2014" s="330" t="str">
        <v>Distributor</v>
      </c>
      <c r="D2014" s="330" t="str">
        <v>AMADEUS</v>
      </c>
      <c r="E2014" s="330" t="str">
        <v>11LP49</v>
      </c>
      <c r="F2014" s="330" t="str">
        <v>OW</v>
      </c>
      <c r="G2014" s="330" t="str">
        <v>Outbound</v>
      </c>
      <c r="H2014" s="330" t="str">
        <v>4S6015</v>
      </c>
      <c r="I2014" s="331" t="str">
        <v>SSH-VRN</v>
      </c>
      <c r="J2014" s="884">
        <v>45766</v>
      </c>
      <c r="K2014" s="330">
        <v>1</v>
      </c>
      <c r="L2014" s="330">
        <v>1</v>
      </c>
      <c r="M2014" s="330">
        <v>130</v>
      </c>
      <c r="N2014" s="330">
        <v>37.72</v>
      </c>
      <c r="O2014" s="330">
        <v>30</v>
      </c>
      <c r="P2014" s="330">
        <v>197.72</v>
      </c>
      <c r="Q2014" s="330" t="str">
        <v>Confirmed</v>
      </c>
      <c r="R2014" s="330" t="str">
        <v>Closed Deal</v>
      </c>
      <c r="S2014" s="330" t="str">
        <v>SSH</v>
      </c>
      <c r="T2014" s="330" t="str">
        <v>VRN</v>
      </c>
      <c r="U2014" s="330" t="str">
        <v>VRN</v>
      </c>
      <c r="V2014" s="330">
        <v>6</v>
      </c>
      <c r="W2014" s="330">
        <v>12</v>
      </c>
      <c r="X2014" s="330" t="str">
        <v>E25-05B</v>
      </c>
      <c r="Y2014" s="330">
        <v>186</v>
      </c>
      <c r="Z2014" s="330">
        <v>67</v>
      </c>
      <c r="AA2014" s="330">
        <v>119</v>
      </c>
      <c r="AB2014" s="16" t="str">
        <v>E25</v>
      </c>
    </row>
    <row r="2015" spans="1:28" x14ac:dyDescent="0.35">
      <c r="A2015" s="331">
        <v>45754</v>
      </c>
      <c r="B2015" s="330" t="str">
        <v>EuroAirlines</v>
      </c>
      <c r="C2015" s="330" t="str">
        <v>Distributor</v>
      </c>
      <c r="D2015" s="330" t="str">
        <v>AMADEUS</v>
      </c>
      <c r="E2015" s="330" t="str">
        <v>11LP49</v>
      </c>
      <c r="F2015" s="330" t="str">
        <v>OW</v>
      </c>
      <c r="G2015" s="330" t="str">
        <v>Outbound</v>
      </c>
      <c r="H2015" s="330" t="str">
        <v>4S6015</v>
      </c>
      <c r="I2015" s="331" t="str">
        <v>SSH-VRN</v>
      </c>
      <c r="J2015" s="884">
        <v>45766</v>
      </c>
      <c r="K2015" s="330">
        <v>1</v>
      </c>
      <c r="L2015" s="330">
        <v>1</v>
      </c>
      <c r="M2015" s="330">
        <v>130</v>
      </c>
      <c r="N2015" s="330">
        <v>37.72</v>
      </c>
      <c r="O2015" s="330">
        <v>30</v>
      </c>
      <c r="P2015" s="330">
        <v>197.72</v>
      </c>
      <c r="Q2015" s="330" t="str">
        <v>Confirmed</v>
      </c>
      <c r="R2015" s="330" t="str">
        <v>Closed Deal</v>
      </c>
      <c r="S2015" s="330" t="str">
        <v>SSH</v>
      </c>
      <c r="T2015" s="330" t="str">
        <v>VRN</v>
      </c>
      <c r="U2015" s="330" t="str">
        <v>VRN</v>
      </c>
      <c r="V2015" s="330">
        <v>6</v>
      </c>
      <c r="W2015" s="330">
        <v>12</v>
      </c>
      <c r="X2015" s="330" t="str">
        <v>E25-05B</v>
      </c>
      <c r="Y2015" s="330">
        <v>186</v>
      </c>
      <c r="Z2015" s="330">
        <v>67</v>
      </c>
      <c r="AA2015" s="330">
        <v>119</v>
      </c>
      <c r="AB2015" s="16" t="str">
        <v>E25</v>
      </c>
    </row>
    <row r="2016" spans="1:28" x14ac:dyDescent="0.35">
      <c r="A2016" s="331">
        <v>45754</v>
      </c>
      <c r="B2016" s="330" t="str">
        <v>EuroAirlines</v>
      </c>
      <c r="C2016" s="330" t="str">
        <v>Distributor</v>
      </c>
      <c r="D2016" s="330" t="str">
        <v>AMADEUS</v>
      </c>
      <c r="E2016" s="330" t="str">
        <v>11LP49</v>
      </c>
      <c r="F2016" s="330" t="str">
        <v>OW</v>
      </c>
      <c r="G2016" s="330" t="str">
        <v>Outbound</v>
      </c>
      <c r="H2016" s="330" t="str">
        <v>4S6015</v>
      </c>
      <c r="I2016" s="331" t="str">
        <v>SSH-VRN</v>
      </c>
      <c r="J2016" s="884">
        <v>45766</v>
      </c>
      <c r="K2016" s="330">
        <v>1</v>
      </c>
      <c r="L2016" s="330">
        <v>1</v>
      </c>
      <c r="M2016" s="330">
        <v>130</v>
      </c>
      <c r="N2016" s="330">
        <v>37.72</v>
      </c>
      <c r="O2016" s="330">
        <v>30</v>
      </c>
      <c r="P2016" s="330">
        <v>197.72</v>
      </c>
      <c r="Q2016" s="330" t="str">
        <v>Confirmed</v>
      </c>
      <c r="R2016" s="330" t="str">
        <v>Closed Deal</v>
      </c>
      <c r="S2016" s="330" t="str">
        <v>SSH</v>
      </c>
      <c r="T2016" s="330" t="str">
        <v>VRN</v>
      </c>
      <c r="U2016" s="330" t="str">
        <v>VRN</v>
      </c>
      <c r="V2016" s="330">
        <v>6</v>
      </c>
      <c r="W2016" s="330">
        <v>12</v>
      </c>
      <c r="X2016" s="330" t="str">
        <v>E25-05B</v>
      </c>
      <c r="Y2016" s="330">
        <v>186</v>
      </c>
      <c r="Z2016" s="330">
        <v>67</v>
      </c>
      <c r="AA2016" s="330">
        <v>119</v>
      </c>
      <c r="AB2016" s="16" t="str">
        <v>E25</v>
      </c>
    </row>
    <row r="2017" spans="1:28" x14ac:dyDescent="0.35">
      <c r="A2017" s="331">
        <v>45754</v>
      </c>
      <c r="B2017" s="330" t="str">
        <v>EuroAirlines</v>
      </c>
      <c r="C2017" s="330" t="str">
        <v>Distributor</v>
      </c>
      <c r="D2017" s="330" t="str">
        <v>AMADEUS</v>
      </c>
      <c r="E2017" s="330" t="str">
        <v>11LPBZ</v>
      </c>
      <c r="F2017" s="330" t="str">
        <v>OW</v>
      </c>
      <c r="G2017" s="330" t="str">
        <v>Outbound</v>
      </c>
      <c r="H2017" s="330" t="str">
        <v>4S6016</v>
      </c>
      <c r="I2017" s="331" t="str">
        <v>VRN-SSH</v>
      </c>
      <c r="J2017" s="884">
        <v>45773</v>
      </c>
      <c r="K2017" s="330">
        <v>1</v>
      </c>
      <c r="L2017" s="330">
        <v>1</v>
      </c>
      <c r="M2017" s="330">
        <v>130</v>
      </c>
      <c r="N2017" s="330">
        <v>23.04</v>
      </c>
      <c r="O2017" s="330">
        <v>40</v>
      </c>
      <c r="P2017" s="330">
        <v>193.04</v>
      </c>
      <c r="Q2017" s="330" t="str">
        <v>Confirmed</v>
      </c>
      <c r="R2017" s="330" t="str">
        <v>Closed Deal</v>
      </c>
      <c r="S2017" s="330" t="str">
        <v>VRN</v>
      </c>
      <c r="T2017" s="330" t="str">
        <v>SSH</v>
      </c>
      <c r="U2017" s="330" t="str">
        <v>VRN</v>
      </c>
      <c r="V2017" s="330">
        <v>6</v>
      </c>
      <c r="W2017" s="330">
        <v>19</v>
      </c>
      <c r="X2017" s="330" t="str">
        <v>E25-05B</v>
      </c>
      <c r="Y2017" s="330">
        <v>186</v>
      </c>
      <c r="Z2017" s="330">
        <v>148</v>
      </c>
      <c r="AA2017" s="330">
        <v>38</v>
      </c>
      <c r="AB2017" s="16" t="str">
        <v>E25</v>
      </c>
    </row>
    <row r="2018" spans="1:28" x14ac:dyDescent="0.35">
      <c r="A2018" s="331">
        <v>45754</v>
      </c>
      <c r="B2018" s="330" t="str">
        <v>EuroAirlines</v>
      </c>
      <c r="C2018" s="330" t="str">
        <v>Distributor</v>
      </c>
      <c r="D2018" s="330" t="str">
        <v>AMADEUS</v>
      </c>
      <c r="E2018" s="330" t="str">
        <v>11LPBP</v>
      </c>
      <c r="F2018" s="330" t="str">
        <v>OW</v>
      </c>
      <c r="G2018" s="330" t="str">
        <v>Outbound</v>
      </c>
      <c r="H2018" s="330" t="str">
        <v>4S6015</v>
      </c>
      <c r="I2018" s="331" t="str">
        <v>SSH-VRN</v>
      </c>
      <c r="J2018" s="884">
        <v>45780</v>
      </c>
      <c r="K2018" s="330">
        <v>1</v>
      </c>
      <c r="L2018" s="330">
        <v>1</v>
      </c>
      <c r="M2018" s="330">
        <v>180</v>
      </c>
      <c r="N2018" s="330">
        <v>37.72</v>
      </c>
      <c r="O2018" s="330">
        <v>40</v>
      </c>
      <c r="P2018" s="330">
        <v>257.72000000000003</v>
      </c>
      <c r="Q2018" s="330" t="str">
        <v>Confirmed</v>
      </c>
      <c r="R2018" s="330" t="str">
        <v>Closed Deal</v>
      </c>
      <c r="S2018" s="330" t="str">
        <v>SSH</v>
      </c>
      <c r="T2018" s="330" t="str">
        <v>VRN</v>
      </c>
      <c r="U2018" s="330" t="str">
        <v>VRN</v>
      </c>
      <c r="V2018" s="330">
        <v>6</v>
      </c>
      <c r="W2018" s="330">
        <v>26</v>
      </c>
      <c r="X2018" s="330" t="str">
        <v>E25-05B</v>
      </c>
      <c r="Y2018" s="330">
        <v>186</v>
      </c>
      <c r="Z2018" s="330">
        <v>181</v>
      </c>
      <c r="AA2018" s="330">
        <v>5</v>
      </c>
      <c r="AB2018" s="16" t="str">
        <v>E25</v>
      </c>
    </row>
    <row r="2019" spans="1:28" x14ac:dyDescent="0.35">
      <c r="A2019" s="331">
        <v>45754</v>
      </c>
      <c r="B2019" s="330" t="str">
        <v>EuroAirlines</v>
      </c>
      <c r="C2019" s="330" t="str">
        <v>Distributor</v>
      </c>
      <c r="D2019" s="330" t="str">
        <v>AMADEUS</v>
      </c>
      <c r="E2019" s="330" t="str">
        <v>11LPBZ</v>
      </c>
      <c r="F2019" s="330" t="str">
        <v>OW</v>
      </c>
      <c r="G2019" s="330" t="str">
        <v>Outbound</v>
      </c>
      <c r="H2019" s="330" t="str">
        <v>4S6016</v>
      </c>
      <c r="I2019" s="331" t="str">
        <v>VRN-SSH</v>
      </c>
      <c r="J2019" s="884">
        <v>45773</v>
      </c>
      <c r="K2019" s="330">
        <v>1</v>
      </c>
      <c r="L2019" s="330">
        <v>1</v>
      </c>
      <c r="M2019" s="330">
        <v>130</v>
      </c>
      <c r="N2019" s="330">
        <v>23.04</v>
      </c>
      <c r="O2019" s="330">
        <v>40</v>
      </c>
      <c r="P2019" s="330">
        <v>193.04</v>
      </c>
      <c r="Q2019" s="330" t="str">
        <v>Confirmed</v>
      </c>
      <c r="R2019" s="330" t="str">
        <v>Closed Deal</v>
      </c>
      <c r="S2019" s="330" t="str">
        <v>VRN</v>
      </c>
      <c r="T2019" s="330" t="str">
        <v>SSH</v>
      </c>
      <c r="U2019" s="330" t="str">
        <v>VRN</v>
      </c>
      <c r="V2019" s="330">
        <v>6</v>
      </c>
      <c r="W2019" s="330">
        <v>19</v>
      </c>
      <c r="X2019" s="330" t="str">
        <v>E25-05B</v>
      </c>
      <c r="Y2019" s="330">
        <v>186</v>
      </c>
      <c r="Z2019" s="330">
        <v>148</v>
      </c>
      <c r="AA2019" s="330">
        <v>38</v>
      </c>
      <c r="AB2019" s="16" t="str">
        <v>E25</v>
      </c>
    </row>
    <row r="2020" spans="1:28" x14ac:dyDescent="0.35">
      <c r="A2020" s="331">
        <v>45754</v>
      </c>
      <c r="B2020" s="330" t="str">
        <v>EuroAirlines</v>
      </c>
      <c r="C2020" s="330" t="str">
        <v>Distributor</v>
      </c>
      <c r="D2020" s="330" t="str">
        <v>AMADEUS</v>
      </c>
      <c r="E2020" s="330" t="str">
        <v>11LPBP</v>
      </c>
      <c r="F2020" s="330" t="str">
        <v>OW</v>
      </c>
      <c r="G2020" s="330" t="str">
        <v>Outbound</v>
      </c>
      <c r="H2020" s="330" t="str">
        <v>4S6015</v>
      </c>
      <c r="I2020" s="331" t="str">
        <v>SSH-VRN</v>
      </c>
      <c r="J2020" s="884">
        <v>45780</v>
      </c>
      <c r="K2020" s="330">
        <v>1</v>
      </c>
      <c r="L2020" s="330">
        <v>1</v>
      </c>
      <c r="M2020" s="330">
        <v>180</v>
      </c>
      <c r="N2020" s="330">
        <v>37.72</v>
      </c>
      <c r="O2020" s="330">
        <v>40</v>
      </c>
      <c r="P2020" s="330">
        <v>257.72000000000003</v>
      </c>
      <c r="Q2020" s="330" t="str">
        <v>Confirmed</v>
      </c>
      <c r="R2020" s="330" t="str">
        <v>Closed Deal</v>
      </c>
      <c r="S2020" s="330" t="str">
        <v>SSH</v>
      </c>
      <c r="T2020" s="330" t="str">
        <v>VRN</v>
      </c>
      <c r="U2020" s="330" t="str">
        <v>VRN</v>
      </c>
      <c r="V2020" s="330">
        <v>6</v>
      </c>
      <c r="W2020" s="330">
        <v>26</v>
      </c>
      <c r="X2020" s="330" t="str">
        <v>E25-05B</v>
      </c>
      <c r="Y2020" s="330">
        <v>186</v>
      </c>
      <c r="Z2020" s="330">
        <v>181</v>
      </c>
      <c r="AA2020" s="330">
        <v>5</v>
      </c>
      <c r="AB2020" s="16" t="str">
        <v>E25</v>
      </c>
    </row>
    <row r="2021" spans="1:28" x14ac:dyDescent="0.35">
      <c r="A2021" s="331">
        <v>45755</v>
      </c>
      <c r="B2021" s="330" t="str">
        <v>Searcharter</v>
      </c>
      <c r="C2021" s="330" t="str">
        <v>Distributor</v>
      </c>
      <c r="D2021" s="330" t="str">
        <v/>
      </c>
      <c r="E2021" s="330" t="str">
        <v>ZH4PL</v>
      </c>
      <c r="F2021" s="330" t="str">
        <v>OW</v>
      </c>
      <c r="G2021" s="330" t="str">
        <v>Outbound</v>
      </c>
      <c r="H2021" s="330" t="str">
        <v>4S6006</v>
      </c>
      <c r="I2021" s="331" t="str">
        <v>MXP-SSH</v>
      </c>
      <c r="J2021" s="884">
        <v>45772</v>
      </c>
      <c r="K2021" s="330">
        <v>2</v>
      </c>
      <c r="L2021" s="330">
        <v>2</v>
      </c>
      <c r="M2021" s="330">
        <v>100</v>
      </c>
      <c r="N2021" s="330">
        <v>0</v>
      </c>
      <c r="O2021" s="330">
        <v>0</v>
      </c>
      <c r="P2021" s="330">
        <v>200</v>
      </c>
      <c r="Q2021" s="330" t="str">
        <v>Confirmed</v>
      </c>
      <c r="R2021" s="330" t="str">
        <v>Closed Deal</v>
      </c>
      <c r="S2021" s="330" t="str">
        <v>MXP</v>
      </c>
      <c r="T2021" s="330" t="str">
        <v>SSH</v>
      </c>
      <c r="U2021" s="330" t="str">
        <v>MXP</v>
      </c>
      <c r="V2021" s="330">
        <v>5</v>
      </c>
      <c r="W2021" s="330">
        <v>17</v>
      </c>
      <c r="X2021" s="330" t="str">
        <v>E25-04</v>
      </c>
      <c r="Y2021" s="330">
        <v>186</v>
      </c>
      <c r="Z2021" s="330">
        <v>180</v>
      </c>
      <c r="AA2021" s="330">
        <v>6</v>
      </c>
      <c r="AB2021" s="16" t="str">
        <v>E25</v>
      </c>
    </row>
    <row r="2022" spans="1:28" x14ac:dyDescent="0.35">
      <c r="A2022" s="331">
        <v>45755</v>
      </c>
      <c r="B2022" s="330" t="str">
        <v>Searcharter</v>
      </c>
      <c r="C2022" s="330" t="str">
        <v>Distributor</v>
      </c>
      <c r="D2022" s="330" t="str">
        <v/>
      </c>
      <c r="E2022" s="330" t="str">
        <v>QRLZW</v>
      </c>
      <c r="F2022" s="330" t="str">
        <v>OW</v>
      </c>
      <c r="G2022" s="330" t="str">
        <v>Outbound</v>
      </c>
      <c r="H2022" s="330" t="str">
        <v>4S6015</v>
      </c>
      <c r="I2022" s="331" t="str">
        <v>SSH-VRN</v>
      </c>
      <c r="J2022" s="884">
        <v>45780</v>
      </c>
      <c r="K2022" s="330">
        <v>3</v>
      </c>
      <c r="L2022" s="330">
        <v>3</v>
      </c>
      <c r="M2022" s="330">
        <v>100</v>
      </c>
      <c r="N2022" s="330">
        <v>0</v>
      </c>
      <c r="O2022" s="330">
        <v>0</v>
      </c>
      <c r="P2022" s="330">
        <v>300</v>
      </c>
      <c r="Q2022" s="330" t="str">
        <v>Confirmed</v>
      </c>
      <c r="R2022" s="330" t="str">
        <v>Closed Deal</v>
      </c>
      <c r="S2022" s="330" t="str">
        <v>SSH</v>
      </c>
      <c r="T2022" s="330" t="str">
        <v>VRN</v>
      </c>
      <c r="U2022" s="330" t="str">
        <v>VRN</v>
      </c>
      <c r="V2022" s="330">
        <v>6</v>
      </c>
      <c r="W2022" s="330">
        <v>25</v>
      </c>
      <c r="X2022" s="330" t="str">
        <v>E25-05B</v>
      </c>
      <c r="Y2022" s="330">
        <v>186</v>
      </c>
      <c r="Z2022" s="330">
        <v>181</v>
      </c>
      <c r="AA2022" s="330">
        <v>5</v>
      </c>
      <c r="AB2022" s="16" t="str">
        <v>E25</v>
      </c>
    </row>
    <row r="2023" spans="1:28" x14ac:dyDescent="0.35">
      <c r="A2023" s="331">
        <v>45755</v>
      </c>
      <c r="B2023" s="330" t="str">
        <v>Searcharter</v>
      </c>
      <c r="C2023" s="330" t="str">
        <v>Distributor</v>
      </c>
      <c r="D2023" s="330" t="str">
        <v/>
      </c>
      <c r="E2023" s="330" t="str">
        <v>CDAEH</v>
      </c>
      <c r="F2023" s="330" t="str">
        <v>OW</v>
      </c>
      <c r="G2023" s="330" t="str">
        <v>Outbound</v>
      </c>
      <c r="H2023" s="330" t="str">
        <v>4S6016</v>
      </c>
      <c r="I2023" s="331" t="str">
        <v>VRN-SSH</v>
      </c>
      <c r="J2023" s="884">
        <v>45773</v>
      </c>
      <c r="K2023" s="330">
        <v>3</v>
      </c>
      <c r="L2023" s="330">
        <v>3</v>
      </c>
      <c r="M2023" s="330">
        <v>100</v>
      </c>
      <c r="N2023" s="330">
        <v>0</v>
      </c>
      <c r="O2023" s="330">
        <v>0</v>
      </c>
      <c r="P2023" s="330">
        <v>300</v>
      </c>
      <c r="Q2023" s="330" t="str">
        <v>Confirmed</v>
      </c>
      <c r="R2023" s="330" t="str">
        <v>Closed Deal</v>
      </c>
      <c r="S2023" s="330" t="str">
        <v>VRN</v>
      </c>
      <c r="T2023" s="330" t="str">
        <v>SSH</v>
      </c>
      <c r="U2023" s="330" t="str">
        <v>VRN</v>
      </c>
      <c r="V2023" s="330">
        <v>6</v>
      </c>
      <c r="W2023" s="330">
        <v>18</v>
      </c>
      <c r="X2023" s="330" t="str">
        <v>E25-05B</v>
      </c>
      <c r="Y2023" s="330">
        <v>186</v>
      </c>
      <c r="Z2023" s="330">
        <v>148</v>
      </c>
      <c r="AA2023" s="330">
        <v>38</v>
      </c>
      <c r="AB2023" s="16" t="str">
        <v>E25</v>
      </c>
    </row>
    <row r="2024" spans="1:28" x14ac:dyDescent="0.35">
      <c r="A2024" s="331">
        <v>45755</v>
      </c>
      <c r="B2024" s="330" t="str">
        <v>Searcharter</v>
      </c>
      <c r="C2024" s="330" t="str">
        <v>Distributor</v>
      </c>
      <c r="D2024" s="330" t="str">
        <v/>
      </c>
      <c r="E2024" s="330" t="str">
        <v>UZN7D</v>
      </c>
      <c r="F2024" s="330" t="str">
        <v>OW</v>
      </c>
      <c r="G2024" s="330" t="str">
        <v>Outbound</v>
      </c>
      <c r="H2024" s="330" t="str">
        <v>4S6006</v>
      </c>
      <c r="I2024" s="331" t="str">
        <v>NAP-SSH</v>
      </c>
      <c r="J2024" s="884">
        <v>45866</v>
      </c>
      <c r="K2024" s="330">
        <v>3</v>
      </c>
      <c r="L2024" s="330">
        <v>3</v>
      </c>
      <c r="M2024" s="330">
        <v>220</v>
      </c>
      <c r="N2024" s="330">
        <v>0</v>
      </c>
      <c r="O2024" s="330">
        <v>0</v>
      </c>
      <c r="P2024" s="330">
        <v>660</v>
      </c>
      <c r="Q2024" s="330" t="str">
        <v>Confirmed</v>
      </c>
      <c r="R2024" s="330" t="str">
        <v>Closed Deal</v>
      </c>
      <c r="S2024" s="330" t="str">
        <v>NAP</v>
      </c>
      <c r="T2024" s="330" t="str">
        <v>SSH</v>
      </c>
      <c r="U2024" s="330" t="str">
        <v>NAP</v>
      </c>
      <c r="V2024" s="330">
        <v>1</v>
      </c>
      <c r="W2024" s="330">
        <v>111</v>
      </c>
      <c r="X2024" s="330" t="str">
        <v>S25-08</v>
      </c>
      <c r="Y2024" s="330">
        <v>186</v>
      </c>
      <c r="Z2024" s="330">
        <v>16</v>
      </c>
      <c r="AA2024" s="330">
        <v>170</v>
      </c>
      <c r="AB2024" s="16" t="str">
        <v>S25</v>
      </c>
    </row>
    <row r="2025" spans="1:28" x14ac:dyDescent="0.35">
      <c r="A2025" s="331">
        <v>45756</v>
      </c>
      <c r="B2025" s="330" t="str">
        <v>Citizen Plane</v>
      </c>
      <c r="C2025" s="330" t="str">
        <v>Distributor</v>
      </c>
      <c r="D2025" s="330" t="str">
        <v xml:space="preserve"> </v>
      </c>
      <c r="E2025" s="330" t="str">
        <v>CPAUXF</v>
      </c>
      <c r="F2025" s="330" t="str">
        <v>OW</v>
      </c>
      <c r="G2025" s="330" t="str">
        <v>Outbound</v>
      </c>
      <c r="H2025" s="330" t="str">
        <v>4S6015</v>
      </c>
      <c r="I2025" s="331" t="str">
        <v>SSH-VRN</v>
      </c>
      <c r="J2025" s="884">
        <v>45780</v>
      </c>
      <c r="K2025" s="330">
        <v>1</v>
      </c>
      <c r="L2025" s="330">
        <v>1</v>
      </c>
      <c r="M2025" s="330">
        <v>150</v>
      </c>
      <c r="N2025" s="330">
        <v>0</v>
      </c>
      <c r="O2025" s="330">
        <v>0</v>
      </c>
      <c r="P2025" s="330">
        <v>150</v>
      </c>
      <c r="Q2025" s="330" t="str">
        <v>Confirmed</v>
      </c>
      <c r="R2025" s="330" t="str">
        <v>Closed Deal</v>
      </c>
      <c r="S2025" s="330" t="str">
        <v>SSH</v>
      </c>
      <c r="T2025" s="330" t="str">
        <v>VRN</v>
      </c>
      <c r="U2025" s="330" t="str">
        <v>VRN</v>
      </c>
      <c r="V2025" s="330">
        <v>6</v>
      </c>
      <c r="W2025" s="330">
        <v>24</v>
      </c>
      <c r="X2025" s="330" t="str">
        <v>E25-05B</v>
      </c>
      <c r="Y2025" s="330">
        <v>186</v>
      </c>
      <c r="Z2025" s="330">
        <v>181</v>
      </c>
      <c r="AA2025" s="330">
        <v>5</v>
      </c>
      <c r="AB2025" s="16" t="str">
        <v>E25</v>
      </c>
    </row>
    <row r="2026" spans="1:28" x14ac:dyDescent="0.35">
      <c r="A2026" s="331">
        <v>45756</v>
      </c>
      <c r="B2026" s="330" t="str">
        <v>Citizen Plane</v>
      </c>
      <c r="C2026" s="330" t="str">
        <v>Distributor</v>
      </c>
      <c r="D2026" s="330" t="str">
        <v xml:space="preserve"> </v>
      </c>
      <c r="E2026" s="330" t="str">
        <v>CPAUXF</v>
      </c>
      <c r="F2026" s="330" t="str">
        <v>OW</v>
      </c>
      <c r="G2026" s="330" t="str">
        <v>Outbound</v>
      </c>
      <c r="H2026" s="330" t="str">
        <v>4S6015</v>
      </c>
      <c r="I2026" s="331" t="str">
        <v>SSH-VRN</v>
      </c>
      <c r="J2026" s="884">
        <v>45780</v>
      </c>
      <c r="K2026" s="330">
        <v>1</v>
      </c>
      <c r="L2026" s="330">
        <v>1</v>
      </c>
      <c r="M2026" s="330">
        <v>150</v>
      </c>
      <c r="N2026" s="330">
        <v>0</v>
      </c>
      <c r="O2026" s="330">
        <v>0</v>
      </c>
      <c r="P2026" s="330">
        <v>150</v>
      </c>
      <c r="Q2026" s="330" t="str">
        <v>Confirmed</v>
      </c>
      <c r="R2026" s="330" t="str">
        <v>Closed Deal</v>
      </c>
      <c r="S2026" s="330" t="str">
        <v>SSH</v>
      </c>
      <c r="T2026" s="330" t="str">
        <v>VRN</v>
      </c>
      <c r="U2026" s="330" t="str">
        <v>VRN</v>
      </c>
      <c r="V2026" s="330">
        <v>6</v>
      </c>
      <c r="W2026" s="330">
        <v>24</v>
      </c>
      <c r="X2026" s="330" t="str">
        <v>E25-05B</v>
      </c>
      <c r="Y2026" s="330">
        <v>186</v>
      </c>
      <c r="Z2026" s="330">
        <v>181</v>
      </c>
      <c r="AA2026" s="330">
        <v>5</v>
      </c>
      <c r="AB2026" s="16" t="str">
        <v>E25</v>
      </c>
    </row>
    <row r="2027" spans="1:28" x14ac:dyDescent="0.35">
      <c r="A2027" s="331">
        <v>45756</v>
      </c>
      <c r="B2027" s="330" t="str">
        <v>Citizen Plane</v>
      </c>
      <c r="C2027" s="330" t="str">
        <v>Distributor</v>
      </c>
      <c r="D2027" s="330" t="str">
        <v xml:space="preserve"> </v>
      </c>
      <c r="E2027" s="330" t="str">
        <v>CPAUXF</v>
      </c>
      <c r="F2027" s="330" t="str">
        <v>OW</v>
      </c>
      <c r="G2027" s="330" t="str">
        <v>Outbound</v>
      </c>
      <c r="H2027" s="330" t="str">
        <v>4S6015</v>
      </c>
      <c r="I2027" s="331" t="str">
        <v>SSH-VRN</v>
      </c>
      <c r="J2027" s="884">
        <v>45780</v>
      </c>
      <c r="K2027" s="330">
        <v>1</v>
      </c>
      <c r="L2027" s="330">
        <v>1</v>
      </c>
      <c r="M2027" s="330">
        <v>150</v>
      </c>
      <c r="N2027" s="330">
        <v>0</v>
      </c>
      <c r="O2027" s="330">
        <v>0</v>
      </c>
      <c r="P2027" s="330">
        <v>150</v>
      </c>
      <c r="Q2027" s="330" t="str">
        <v>Confirmed</v>
      </c>
      <c r="R2027" s="330" t="str">
        <v>Closed Deal</v>
      </c>
      <c r="S2027" s="330" t="str">
        <v>SSH</v>
      </c>
      <c r="T2027" s="330" t="str">
        <v>VRN</v>
      </c>
      <c r="U2027" s="330" t="str">
        <v>VRN</v>
      </c>
      <c r="V2027" s="330">
        <v>6</v>
      </c>
      <c r="W2027" s="330">
        <v>24</v>
      </c>
      <c r="X2027" s="330" t="str">
        <v>E25-05B</v>
      </c>
      <c r="Y2027" s="330">
        <v>186</v>
      </c>
      <c r="Z2027" s="330">
        <v>181</v>
      </c>
      <c r="AA2027" s="330">
        <v>5</v>
      </c>
      <c r="AB2027" s="16" t="str">
        <v>E25</v>
      </c>
    </row>
    <row r="2028" spans="1:28" x14ac:dyDescent="0.35">
      <c r="A2028" s="331">
        <v>45756</v>
      </c>
      <c r="B2028" s="330" t="str">
        <v>Genius</v>
      </c>
      <c r="C2028" s="330" t="str">
        <v>Distributor</v>
      </c>
      <c r="D2028" s="330" t="str">
        <v/>
      </c>
      <c r="E2028" s="330" t="str">
        <v/>
      </c>
      <c r="F2028" s="330" t="str">
        <v>OW</v>
      </c>
      <c r="G2028" s="330" t="str">
        <v>Outbound</v>
      </c>
      <c r="H2028" s="330" t="str">
        <v>4S6032</v>
      </c>
      <c r="I2028" s="331" t="str">
        <v>NAP-SSH</v>
      </c>
      <c r="J2028" s="884">
        <v>45760</v>
      </c>
      <c r="K2028" s="330">
        <v>3</v>
      </c>
      <c r="L2028" s="330">
        <v>3</v>
      </c>
      <c r="M2028" s="330">
        <v>140</v>
      </c>
      <c r="N2028" s="330">
        <v>0</v>
      </c>
      <c r="O2028" s="330">
        <v>0</v>
      </c>
      <c r="P2028" s="330">
        <v>420</v>
      </c>
      <c r="Q2028" s="330" t="str">
        <v>Confirmed</v>
      </c>
      <c r="R2028" s="330" t="str">
        <v>Closed Deal</v>
      </c>
      <c r="S2028" s="330" t="str">
        <v>NAP</v>
      </c>
      <c r="T2028" s="330" t="str">
        <v>SSH</v>
      </c>
      <c r="U2028" s="330" t="str">
        <v>NAP</v>
      </c>
      <c r="V2028" s="330">
        <v>7</v>
      </c>
      <c r="W2028" s="330">
        <v>4</v>
      </c>
      <c r="X2028" s="330" t="str">
        <v>E25-03B</v>
      </c>
      <c r="Y2028" s="330">
        <v>186</v>
      </c>
      <c r="Z2028" s="330">
        <v>157</v>
      </c>
      <c r="AA2028" s="330">
        <v>29</v>
      </c>
      <c r="AB2028" s="16" t="str">
        <v>E25</v>
      </c>
    </row>
    <row r="2029" spans="1:28" x14ac:dyDescent="0.35">
      <c r="A2029" s="331">
        <v>45756</v>
      </c>
      <c r="B2029" s="330" t="str">
        <v>Genius</v>
      </c>
      <c r="C2029" s="330" t="str">
        <v>Distributor</v>
      </c>
      <c r="D2029" s="330" t="str">
        <v/>
      </c>
      <c r="E2029" s="330" t="str">
        <v/>
      </c>
      <c r="F2029" s="330" t="str">
        <v>OW</v>
      </c>
      <c r="G2029" s="330" t="str">
        <v>Outbound</v>
      </c>
      <c r="H2029" s="330" t="str">
        <v>4S6016</v>
      </c>
      <c r="I2029" s="331" t="str">
        <v>VRN-SSH</v>
      </c>
      <c r="J2029" s="884">
        <v>45773</v>
      </c>
      <c r="K2029" s="330">
        <v>3</v>
      </c>
      <c r="L2029" s="330">
        <v>3</v>
      </c>
      <c r="M2029" s="330">
        <v>100</v>
      </c>
      <c r="N2029" s="330">
        <v>0</v>
      </c>
      <c r="O2029" s="330">
        <v>0</v>
      </c>
      <c r="P2029" s="330">
        <v>300</v>
      </c>
      <c r="Q2029" s="330" t="str">
        <v>Confirmed</v>
      </c>
      <c r="R2029" s="330" t="str">
        <v>Closed Deal</v>
      </c>
      <c r="S2029" s="330" t="str">
        <v>VRN</v>
      </c>
      <c r="T2029" s="330" t="str">
        <v>SSH</v>
      </c>
      <c r="U2029" s="330" t="str">
        <v>VRN</v>
      </c>
      <c r="V2029" s="330">
        <v>6</v>
      </c>
      <c r="W2029" s="330">
        <v>17</v>
      </c>
      <c r="X2029" s="330" t="str">
        <v>E25-05B</v>
      </c>
      <c r="Y2029" s="330">
        <v>186</v>
      </c>
      <c r="Z2029" s="330">
        <v>148</v>
      </c>
      <c r="AA2029" s="330">
        <v>38</v>
      </c>
      <c r="AB2029" s="16" t="str">
        <v>E25</v>
      </c>
    </row>
    <row r="2030" spans="1:28" x14ac:dyDescent="0.35">
      <c r="A2030" s="331">
        <v>45756</v>
      </c>
      <c r="B2030" s="330" t="str">
        <v>Genius</v>
      </c>
      <c r="C2030" s="330" t="str">
        <v>Distributor</v>
      </c>
      <c r="D2030" s="330" t="str">
        <v/>
      </c>
      <c r="E2030" s="330" t="str">
        <v/>
      </c>
      <c r="F2030" s="330" t="str">
        <v>OW</v>
      </c>
      <c r="G2030" s="330" t="str">
        <v>Outbound</v>
      </c>
      <c r="H2030" s="330" t="str">
        <v>4S6003</v>
      </c>
      <c r="I2030" s="331" t="str">
        <v>SSH-BRI</v>
      </c>
      <c r="J2030" s="884">
        <v>45864</v>
      </c>
      <c r="K2030" s="330">
        <v>3</v>
      </c>
      <c r="L2030" s="330">
        <v>3</v>
      </c>
      <c r="M2030" s="330">
        <v>160</v>
      </c>
      <c r="N2030" s="330">
        <v>0</v>
      </c>
      <c r="O2030" s="330">
        <v>0</v>
      </c>
      <c r="P2030" s="330">
        <v>480</v>
      </c>
      <c r="Q2030" s="330" t="str">
        <v>Confirmed</v>
      </c>
      <c r="R2030" s="330" t="str">
        <v>Closed Deal</v>
      </c>
      <c r="S2030" s="330" t="str">
        <v>SSH</v>
      </c>
      <c r="T2030" s="330" t="str">
        <v>BRI</v>
      </c>
      <c r="U2030" s="330" t="str">
        <v>BRI</v>
      </c>
      <c r="V2030" s="330">
        <v>6</v>
      </c>
      <c r="W2030" s="330">
        <v>108</v>
      </c>
      <c r="X2030" s="330" t="str">
        <v>S25-01</v>
      </c>
      <c r="Y2030" s="330">
        <v>186</v>
      </c>
      <c r="Z2030" s="330">
        <v>115</v>
      </c>
      <c r="AA2030" s="330">
        <v>71</v>
      </c>
      <c r="AB2030" s="16" t="str">
        <v>S25</v>
      </c>
    </row>
    <row r="2031" spans="1:28" x14ac:dyDescent="0.35">
      <c r="A2031" s="331">
        <v>45756</v>
      </c>
      <c r="B2031" s="330" t="str">
        <v>Genius</v>
      </c>
      <c r="C2031" s="330" t="str">
        <v>Distributor</v>
      </c>
      <c r="D2031" s="330" t="str">
        <v/>
      </c>
      <c r="E2031" s="330" t="str">
        <v/>
      </c>
      <c r="F2031" s="330" t="str">
        <v>OW</v>
      </c>
      <c r="G2031" s="330" t="str">
        <v>Outbound</v>
      </c>
      <c r="H2031" s="330" t="str">
        <v>4S6003</v>
      </c>
      <c r="I2031" s="331" t="str">
        <v>SSH-BRI</v>
      </c>
      <c r="J2031" s="884">
        <v>45906</v>
      </c>
      <c r="K2031" s="330">
        <v>2</v>
      </c>
      <c r="L2031" s="330">
        <v>2</v>
      </c>
      <c r="M2031" s="330">
        <v>260</v>
      </c>
      <c r="N2031" s="330">
        <v>0</v>
      </c>
      <c r="O2031" s="330">
        <v>0</v>
      </c>
      <c r="P2031" s="330">
        <v>520</v>
      </c>
      <c r="Q2031" s="330" t="str">
        <v>Confirmed</v>
      </c>
      <c r="R2031" s="330" t="str">
        <v>Closed Deal</v>
      </c>
      <c r="S2031" s="330" t="str">
        <v>SSH</v>
      </c>
      <c r="T2031" s="330" t="str">
        <v>BRI</v>
      </c>
      <c r="U2031" s="330" t="str">
        <v>BRI</v>
      </c>
      <c r="V2031" s="330">
        <v>6</v>
      </c>
      <c r="W2031" s="330">
        <v>150</v>
      </c>
      <c r="X2031" s="330" t="str">
        <v>S25-01</v>
      </c>
      <c r="Y2031" s="330">
        <v>186</v>
      </c>
      <c r="Z2031" s="330">
        <v>236</v>
      </c>
      <c r="AA2031" s="330">
        <v>-50</v>
      </c>
      <c r="AB2031" s="16" t="str">
        <v>S25</v>
      </c>
    </row>
    <row r="2032" spans="1:28" x14ac:dyDescent="0.35">
      <c r="A2032" s="331">
        <v>45756</v>
      </c>
      <c r="B2032" s="330" t="str">
        <v>Genius</v>
      </c>
      <c r="C2032" s="330" t="str">
        <v>Distributor</v>
      </c>
      <c r="D2032" s="330" t="str">
        <v/>
      </c>
      <c r="E2032" s="330" t="str">
        <v/>
      </c>
      <c r="F2032" s="330" t="str">
        <v>OW</v>
      </c>
      <c r="G2032" s="330" t="str">
        <v>Outbound</v>
      </c>
      <c r="H2032" s="330" t="str">
        <v>4S6004</v>
      </c>
      <c r="I2032" s="331" t="str">
        <v>BRI-SSH</v>
      </c>
      <c r="J2032" s="884">
        <v>45850</v>
      </c>
      <c r="K2032" s="330">
        <v>3</v>
      </c>
      <c r="L2032" s="330">
        <v>3</v>
      </c>
      <c r="M2032" s="330">
        <v>160</v>
      </c>
      <c r="N2032" s="330">
        <v>0</v>
      </c>
      <c r="O2032" s="330">
        <v>0</v>
      </c>
      <c r="P2032" s="330">
        <v>480</v>
      </c>
      <c r="Q2032" s="330" t="str">
        <v>Confirmed</v>
      </c>
      <c r="R2032" s="330" t="str">
        <v>Closed Deal</v>
      </c>
      <c r="S2032" s="330" t="str">
        <v>BRI</v>
      </c>
      <c r="T2032" s="330" t="str">
        <v>SSH</v>
      </c>
      <c r="U2032" s="330" t="str">
        <v>BRI</v>
      </c>
      <c r="V2032" s="330">
        <v>6</v>
      </c>
      <c r="W2032" s="330">
        <v>94</v>
      </c>
      <c r="X2032" s="330" t="str">
        <v>S25-01</v>
      </c>
      <c r="Y2032" s="330">
        <v>186</v>
      </c>
      <c r="Z2032" s="330">
        <v>91</v>
      </c>
      <c r="AA2032" s="330">
        <v>95</v>
      </c>
      <c r="AB2032" s="16" t="str">
        <v>S25</v>
      </c>
    </row>
    <row r="2033" spans="1:28" x14ac:dyDescent="0.35">
      <c r="A2033" s="331">
        <v>45756</v>
      </c>
      <c r="B2033" s="330" t="str">
        <v>Genius</v>
      </c>
      <c r="C2033" s="330" t="str">
        <v>Distributor</v>
      </c>
      <c r="D2033" s="330" t="str">
        <v/>
      </c>
      <c r="E2033" s="330" t="str">
        <v/>
      </c>
      <c r="F2033" s="330" t="str">
        <v>OW</v>
      </c>
      <c r="G2033" s="330" t="str">
        <v>Outbound</v>
      </c>
      <c r="H2033" s="330" t="str">
        <v>4S6004</v>
      </c>
      <c r="I2033" s="331" t="str">
        <v>BRI-SSH</v>
      </c>
      <c r="J2033" s="884">
        <v>45899</v>
      </c>
      <c r="K2033" s="330">
        <v>2</v>
      </c>
      <c r="L2033" s="330">
        <v>2</v>
      </c>
      <c r="M2033" s="330">
        <v>220</v>
      </c>
      <c r="N2033" s="330">
        <v>0</v>
      </c>
      <c r="O2033" s="330">
        <v>0</v>
      </c>
      <c r="P2033" s="330">
        <v>440</v>
      </c>
      <c r="Q2033" s="330" t="str">
        <v>Confirmed</v>
      </c>
      <c r="R2033" s="330" t="str">
        <v>Closed Deal</v>
      </c>
      <c r="S2033" s="330" t="str">
        <v>BRI</v>
      </c>
      <c r="T2033" s="330" t="str">
        <v>SSH</v>
      </c>
      <c r="U2033" s="330" t="str">
        <v>BRI</v>
      </c>
      <c r="V2033" s="330">
        <v>6</v>
      </c>
      <c r="W2033" s="330">
        <v>143</v>
      </c>
      <c r="X2033" s="330" t="str">
        <v>S25-01</v>
      </c>
      <c r="Y2033" s="330">
        <v>186</v>
      </c>
      <c r="Z2033" s="330">
        <v>239</v>
      </c>
      <c r="AA2033" s="330">
        <v>-53</v>
      </c>
      <c r="AB2033" s="16" t="str">
        <v>S25</v>
      </c>
    </row>
    <row r="2034" spans="1:28" x14ac:dyDescent="0.35">
      <c r="A2034" s="331">
        <v>45756</v>
      </c>
      <c r="B2034" s="330" t="str">
        <v>Genius</v>
      </c>
      <c r="C2034" s="330" t="str">
        <v>Distributor</v>
      </c>
      <c r="D2034" s="330" t="str">
        <v/>
      </c>
      <c r="E2034" s="330" t="str">
        <v/>
      </c>
      <c r="F2034" s="330" t="str">
        <v>OW</v>
      </c>
      <c r="G2034" s="330" t="str">
        <v>Outbound</v>
      </c>
      <c r="H2034" s="330" t="str">
        <v>NP8102</v>
      </c>
      <c r="I2034" s="331" t="str">
        <v>NAP-HRG</v>
      </c>
      <c r="J2034" s="884">
        <v>45880</v>
      </c>
      <c r="K2034" s="330">
        <v>6</v>
      </c>
      <c r="L2034" s="330">
        <v>6</v>
      </c>
      <c r="M2034" s="330">
        <v>240</v>
      </c>
      <c r="N2034" s="330">
        <v>0</v>
      </c>
      <c r="O2034" s="330">
        <v>0</v>
      </c>
      <c r="P2034" s="330">
        <v>1440</v>
      </c>
      <c r="Q2034" s="330" t="str">
        <v>Confirmed</v>
      </c>
      <c r="R2034" s="330" t="str">
        <v>Closed Deal</v>
      </c>
      <c r="S2034" s="330" t="str">
        <v>NAP</v>
      </c>
      <c r="T2034" s="330" t="str">
        <v>HRG</v>
      </c>
      <c r="U2034" s="330" t="str">
        <v>NAP</v>
      </c>
      <c r="V2034" s="330">
        <v>1</v>
      </c>
      <c r="W2034" s="330">
        <v>124</v>
      </c>
      <c r="X2034" s="330" t="str">
        <v>S25-13</v>
      </c>
      <c r="Y2034" s="330">
        <v>176</v>
      </c>
      <c r="Z2034" s="330">
        <v>166</v>
      </c>
      <c r="AA2034" s="330">
        <v>10</v>
      </c>
      <c r="AB2034" s="16" t="str">
        <v>S25</v>
      </c>
    </row>
    <row r="2035" spans="1:28" x14ac:dyDescent="0.35">
      <c r="A2035" s="331">
        <v>45756</v>
      </c>
      <c r="B2035" s="330" t="str">
        <v>Citizen Plane</v>
      </c>
      <c r="C2035" s="330" t="str">
        <v>Distributor</v>
      </c>
      <c r="D2035" s="330" t="str">
        <v xml:space="preserve"> </v>
      </c>
      <c r="E2035" s="330" t="str">
        <v>CPH43J</v>
      </c>
      <c r="F2035" s="330" t="str">
        <v>OW</v>
      </c>
      <c r="G2035" s="330" t="str">
        <v>Outbound</v>
      </c>
      <c r="H2035" s="330" t="str">
        <v>4S6015</v>
      </c>
      <c r="I2035" s="331" t="str">
        <v>SSH-VRN</v>
      </c>
      <c r="J2035" s="884">
        <v>45780</v>
      </c>
      <c r="K2035" s="330">
        <v>1</v>
      </c>
      <c r="L2035" s="330">
        <v>1</v>
      </c>
      <c r="M2035" s="330">
        <v>150</v>
      </c>
      <c r="N2035" s="330">
        <v>0</v>
      </c>
      <c r="O2035" s="330">
        <v>0</v>
      </c>
      <c r="P2035" s="330">
        <v>150</v>
      </c>
      <c r="Q2035" s="330" t="str">
        <v>Confirmed</v>
      </c>
      <c r="R2035" s="330" t="str">
        <v>Closed Deal</v>
      </c>
      <c r="S2035" s="330" t="str">
        <v>SSH</v>
      </c>
      <c r="T2035" s="330" t="str">
        <v>VRN</v>
      </c>
      <c r="U2035" s="330" t="str">
        <v>VRN</v>
      </c>
      <c r="V2035" s="330">
        <v>6</v>
      </c>
      <c r="W2035" s="330">
        <v>24</v>
      </c>
      <c r="X2035" s="330" t="str">
        <v>E25-05B</v>
      </c>
      <c r="Y2035" s="330">
        <v>186</v>
      </c>
      <c r="Z2035" s="330">
        <v>181</v>
      </c>
      <c r="AA2035" s="330">
        <v>5</v>
      </c>
      <c r="AB2035" s="16" t="str">
        <v>E25</v>
      </c>
    </row>
    <row r="2036" spans="1:28" x14ac:dyDescent="0.35">
      <c r="A2036" s="331">
        <v>45756</v>
      </c>
      <c r="B2036" s="330" t="str">
        <v>Citizen Plane</v>
      </c>
      <c r="C2036" s="330" t="str">
        <v>Distributor</v>
      </c>
      <c r="D2036" s="330" t="str">
        <v xml:space="preserve"> </v>
      </c>
      <c r="E2036" s="330" t="str">
        <v>CPH43J</v>
      </c>
      <c r="F2036" s="330" t="str">
        <v>OW</v>
      </c>
      <c r="G2036" s="330" t="str">
        <v>Outbound</v>
      </c>
      <c r="H2036" s="330" t="str">
        <v>4S6015</v>
      </c>
      <c r="I2036" s="331" t="str">
        <v>SSH-VRN</v>
      </c>
      <c r="J2036" s="884">
        <v>45780</v>
      </c>
      <c r="K2036" s="330">
        <v>1</v>
      </c>
      <c r="L2036" s="330">
        <v>1</v>
      </c>
      <c r="M2036" s="330">
        <v>150</v>
      </c>
      <c r="N2036" s="330">
        <v>0</v>
      </c>
      <c r="O2036" s="330">
        <v>0</v>
      </c>
      <c r="P2036" s="330">
        <v>150</v>
      </c>
      <c r="Q2036" s="330" t="str">
        <v>Confirmed</v>
      </c>
      <c r="R2036" s="330" t="str">
        <v>Closed Deal</v>
      </c>
      <c r="S2036" s="330" t="str">
        <v>SSH</v>
      </c>
      <c r="T2036" s="330" t="str">
        <v>VRN</v>
      </c>
      <c r="U2036" s="330" t="str">
        <v>VRN</v>
      </c>
      <c r="V2036" s="330">
        <v>6</v>
      </c>
      <c r="W2036" s="330">
        <v>24</v>
      </c>
      <c r="X2036" s="330" t="str">
        <v>E25-05B</v>
      </c>
      <c r="Y2036" s="330">
        <v>186</v>
      </c>
      <c r="Z2036" s="330">
        <v>181</v>
      </c>
      <c r="AA2036" s="330">
        <v>5</v>
      </c>
      <c r="AB2036" s="16" t="str">
        <v>E25</v>
      </c>
    </row>
    <row r="2037" spans="1:28" x14ac:dyDescent="0.35">
      <c r="A2037" s="331">
        <v>45756</v>
      </c>
      <c r="B2037" s="330" t="str">
        <v>Searcharter</v>
      </c>
      <c r="C2037" s="330" t="str">
        <v>Distributor</v>
      </c>
      <c r="D2037" s="330" t="str">
        <v/>
      </c>
      <c r="E2037" s="330" t="str">
        <v>V2JL7</v>
      </c>
      <c r="F2037" s="330" t="str">
        <v>OW</v>
      </c>
      <c r="G2037" s="330" t="str">
        <v>Outbound</v>
      </c>
      <c r="H2037" s="330" t="str">
        <v>4S6018</v>
      </c>
      <c r="I2037" s="331" t="str">
        <v>NAP-SSH</v>
      </c>
      <c r="J2037" s="884">
        <v>45772</v>
      </c>
      <c r="K2037" s="330">
        <v>2</v>
      </c>
      <c r="L2037" s="330">
        <v>2</v>
      </c>
      <c r="M2037" s="330">
        <v>100</v>
      </c>
      <c r="N2037" s="330">
        <v>0</v>
      </c>
      <c r="O2037" s="330">
        <v>0</v>
      </c>
      <c r="P2037" s="330">
        <v>200</v>
      </c>
      <c r="Q2037" s="330" t="str">
        <v>Confirmed</v>
      </c>
      <c r="R2037" s="330" t="str">
        <v>Closed Deal</v>
      </c>
      <c r="S2037" s="330" t="str">
        <v>NAP</v>
      </c>
      <c r="T2037" s="330" t="str">
        <v>SSH</v>
      </c>
      <c r="U2037" s="330" t="str">
        <v>NAP</v>
      </c>
      <c r="V2037" s="330">
        <v>5</v>
      </c>
      <c r="W2037" s="330">
        <v>16</v>
      </c>
      <c r="X2037" s="330" t="str">
        <v>E25-08</v>
      </c>
      <c r="Y2037" s="330">
        <v>186</v>
      </c>
      <c r="Z2037" s="330">
        <v>184</v>
      </c>
      <c r="AA2037" s="330">
        <v>2</v>
      </c>
      <c r="AB2037" s="16" t="str">
        <v>E25</v>
      </c>
    </row>
    <row r="2038" spans="1:28" x14ac:dyDescent="0.35">
      <c r="A2038" s="331">
        <v>45756</v>
      </c>
      <c r="B2038" s="330" t="str">
        <v>Searcharter</v>
      </c>
      <c r="C2038" s="330" t="str">
        <v>Distributor</v>
      </c>
      <c r="D2038" s="330" t="str">
        <v/>
      </c>
      <c r="E2038" s="330" t="str">
        <v>L2R2T</v>
      </c>
      <c r="F2038" s="330" t="str">
        <v>RT</v>
      </c>
      <c r="G2038" s="330" t="str">
        <v>Outbound</v>
      </c>
      <c r="H2038" s="330" t="str">
        <v>4S6032</v>
      </c>
      <c r="I2038" s="331" t="str">
        <v>NAP-SSH</v>
      </c>
      <c r="J2038" s="884">
        <v>45760</v>
      </c>
      <c r="K2038" s="330">
        <v>4</v>
      </c>
      <c r="L2038" s="330">
        <v>4</v>
      </c>
      <c r="M2038" s="330">
        <v>100</v>
      </c>
      <c r="N2038" s="330">
        <v>0</v>
      </c>
      <c r="O2038" s="330">
        <v>0</v>
      </c>
      <c r="P2038" s="330">
        <v>400</v>
      </c>
      <c r="Q2038" s="330" t="str">
        <v>Confirmed</v>
      </c>
      <c r="R2038" s="330" t="str">
        <v>Closed Deal</v>
      </c>
      <c r="S2038" s="330" t="str">
        <v>NAP</v>
      </c>
      <c r="T2038" s="330" t="str">
        <v>SSH</v>
      </c>
      <c r="U2038" s="330" t="str">
        <v>NAP</v>
      </c>
      <c r="V2038" s="330">
        <v>7</v>
      </c>
      <c r="W2038" s="330">
        <v>4</v>
      </c>
      <c r="X2038" s="330" t="str">
        <v>E25-03B</v>
      </c>
      <c r="Y2038" s="330">
        <v>186</v>
      </c>
      <c r="Z2038" s="330">
        <v>157</v>
      </c>
      <c r="AA2038" s="330">
        <v>29</v>
      </c>
      <c r="AB2038" s="16" t="str">
        <v>E25</v>
      </c>
    </row>
    <row r="2039" spans="1:28" x14ac:dyDescent="0.35">
      <c r="A2039" s="331">
        <v>45756</v>
      </c>
      <c r="B2039" s="330" t="str">
        <v>Searcharter</v>
      </c>
      <c r="C2039" s="330" t="str">
        <v>Distributor</v>
      </c>
      <c r="D2039" s="330" t="str">
        <v/>
      </c>
      <c r="E2039" s="330" t="str">
        <v>L2R2T</v>
      </c>
      <c r="F2039" s="330" t="str">
        <v>RT</v>
      </c>
      <c r="G2039" s="330" t="str">
        <v>Inbound</v>
      </c>
      <c r="H2039" s="330" t="str">
        <v>4S6031</v>
      </c>
      <c r="I2039" s="331" t="str">
        <v>SSH-NAP</v>
      </c>
      <c r="J2039" s="884">
        <v>45767</v>
      </c>
      <c r="K2039" s="330">
        <v>4</v>
      </c>
      <c r="L2039" s="330">
        <v>4</v>
      </c>
      <c r="M2039" s="330">
        <v>100</v>
      </c>
      <c r="N2039" s="330">
        <v>0</v>
      </c>
      <c r="O2039" s="330">
        <v>0</v>
      </c>
      <c r="P2039" s="330">
        <v>400</v>
      </c>
      <c r="Q2039" s="330" t="str">
        <v>Confirmed</v>
      </c>
      <c r="R2039" s="330" t="str">
        <v>Closed Deal</v>
      </c>
      <c r="S2039" s="330" t="str">
        <v>SSH</v>
      </c>
      <c r="T2039" s="330" t="str">
        <v>NAP</v>
      </c>
      <c r="U2039" s="330" t="str">
        <v>NAP</v>
      </c>
      <c r="V2039" s="330">
        <v>7</v>
      </c>
      <c r="W2039" s="330">
        <v>11</v>
      </c>
      <c r="X2039" s="330" t="str">
        <v>E25-03B</v>
      </c>
      <c r="Y2039" s="330">
        <v>186</v>
      </c>
      <c r="Z2039" s="330">
        <v>162</v>
      </c>
      <c r="AA2039" s="330">
        <v>24</v>
      </c>
      <c r="AB2039" s="16" t="str">
        <v>E25</v>
      </c>
    </row>
    <row r="2040" spans="1:28" x14ac:dyDescent="0.35">
      <c r="A2040" s="331">
        <v>45755</v>
      </c>
      <c r="B2040" s="330" t="str">
        <v>EuroAirlines</v>
      </c>
      <c r="C2040" s="330" t="str">
        <v>Distributor</v>
      </c>
      <c r="D2040" s="330" t="str">
        <v>AMADEUS</v>
      </c>
      <c r="E2040" s="330" t="str">
        <v>11LPJA</v>
      </c>
      <c r="F2040" s="330" t="str">
        <v>OW</v>
      </c>
      <c r="G2040" s="330" t="str">
        <v>Outbound</v>
      </c>
      <c r="H2040" s="330" t="str">
        <v>4S6005</v>
      </c>
      <c r="I2040" s="331" t="str">
        <v>SSH-FCO</v>
      </c>
      <c r="J2040" s="884">
        <v>45891</v>
      </c>
      <c r="K2040" s="330">
        <v>1</v>
      </c>
      <c r="L2040" s="330">
        <v>1</v>
      </c>
      <c r="M2040" s="330">
        <v>320</v>
      </c>
      <c r="N2040" s="330">
        <v>37.72</v>
      </c>
      <c r="O2040" s="330">
        <v>40</v>
      </c>
      <c r="P2040" s="330">
        <v>397.72</v>
      </c>
      <c r="Q2040" s="330" t="str">
        <v>Confirmed</v>
      </c>
      <c r="R2040" s="330" t="str">
        <v>Closed Deal</v>
      </c>
      <c r="S2040" s="330" t="str">
        <v>SSH</v>
      </c>
      <c r="T2040" s="330" t="str">
        <v>FCO</v>
      </c>
      <c r="U2040" s="330" t="str">
        <v>FCO</v>
      </c>
      <c r="V2040" s="330">
        <v>5</v>
      </c>
      <c r="W2040" s="330">
        <v>136</v>
      </c>
      <c r="X2040" s="330" t="str">
        <v>S25-15</v>
      </c>
      <c r="Y2040" s="330">
        <v>186</v>
      </c>
      <c r="Z2040" s="330">
        <v>186</v>
      </c>
      <c r="AA2040" s="330">
        <v>0</v>
      </c>
      <c r="AB2040" s="16" t="str">
        <v>S25</v>
      </c>
    </row>
    <row r="2041" spans="1:28" x14ac:dyDescent="0.35">
      <c r="A2041" s="331">
        <v>45755</v>
      </c>
      <c r="B2041" s="330" t="str">
        <v>EuroAirlines</v>
      </c>
      <c r="C2041" s="330" t="str">
        <v>Distributor</v>
      </c>
      <c r="D2041" s="330" t="str">
        <v>AMADEUS</v>
      </c>
      <c r="E2041" s="330" t="str">
        <v>11LPJA</v>
      </c>
      <c r="F2041" s="330" t="str">
        <v>OW</v>
      </c>
      <c r="G2041" s="330" t="str">
        <v>Outbound</v>
      </c>
      <c r="H2041" s="330" t="str">
        <v>4S6005</v>
      </c>
      <c r="I2041" s="331" t="str">
        <v>SSH-FCO</v>
      </c>
      <c r="J2041" s="884">
        <v>45891</v>
      </c>
      <c r="K2041" s="330">
        <v>1</v>
      </c>
      <c r="L2041" s="330">
        <v>1</v>
      </c>
      <c r="M2041" s="330">
        <v>320</v>
      </c>
      <c r="N2041" s="330">
        <v>37.72</v>
      </c>
      <c r="O2041" s="330">
        <v>40</v>
      </c>
      <c r="P2041" s="330">
        <v>397.72</v>
      </c>
      <c r="Q2041" s="330" t="str">
        <v>Confirmed</v>
      </c>
      <c r="R2041" s="330" t="str">
        <v>Closed Deal</v>
      </c>
      <c r="S2041" s="330" t="str">
        <v>SSH</v>
      </c>
      <c r="T2041" s="330" t="str">
        <v>FCO</v>
      </c>
      <c r="U2041" s="330" t="str">
        <v>FCO</v>
      </c>
      <c r="V2041" s="330">
        <v>5</v>
      </c>
      <c r="W2041" s="330">
        <v>136</v>
      </c>
      <c r="X2041" s="330" t="str">
        <v>S25-15</v>
      </c>
      <c r="Y2041" s="330">
        <v>186</v>
      </c>
      <c r="Z2041" s="330">
        <v>186</v>
      </c>
      <c r="AA2041" s="330">
        <v>0</v>
      </c>
      <c r="AB2041" s="16" t="str">
        <v>S25</v>
      </c>
    </row>
    <row r="2042" spans="1:28" x14ac:dyDescent="0.35">
      <c r="A2042" s="331">
        <v>45755</v>
      </c>
      <c r="B2042" s="330" t="str">
        <v>EuroAirlines</v>
      </c>
      <c r="C2042" s="330" t="str">
        <v>Distributor</v>
      </c>
      <c r="D2042" s="330" t="str">
        <v>AMADEUS</v>
      </c>
      <c r="E2042" s="330" t="str">
        <v>11LPYT</v>
      </c>
      <c r="F2042" s="330" t="str">
        <v>OW</v>
      </c>
      <c r="G2042" s="330" t="str">
        <v>Outbound</v>
      </c>
      <c r="H2042" s="330" t="str">
        <v>4S6005</v>
      </c>
      <c r="I2042" s="331" t="str">
        <v>SSH-FCO</v>
      </c>
      <c r="J2042" s="884">
        <v>45870</v>
      </c>
      <c r="K2042" s="330">
        <v>1</v>
      </c>
      <c r="L2042" s="330">
        <v>1</v>
      </c>
      <c r="M2042" s="330">
        <v>270</v>
      </c>
      <c r="N2042" s="330">
        <v>37.72</v>
      </c>
      <c r="O2042" s="330">
        <v>40</v>
      </c>
      <c r="P2042" s="330">
        <v>347.72</v>
      </c>
      <c r="Q2042" s="330" t="str">
        <v>Confirmed</v>
      </c>
      <c r="R2042" s="330" t="str">
        <v>Closed Deal</v>
      </c>
      <c r="S2042" s="330" t="str">
        <v>SSH</v>
      </c>
      <c r="T2042" s="330" t="str">
        <v>FCO</v>
      </c>
      <c r="U2042" s="330" t="str">
        <v>FCO</v>
      </c>
      <c r="V2042" s="330">
        <v>5</v>
      </c>
      <c r="W2042" s="330">
        <v>115</v>
      </c>
      <c r="X2042" s="330" t="str">
        <v>S25-15</v>
      </c>
      <c r="Y2042" s="330">
        <v>186</v>
      </c>
      <c r="Z2042" s="330">
        <v>84</v>
      </c>
      <c r="AA2042" s="330">
        <v>102</v>
      </c>
      <c r="AB2042" s="16" t="str">
        <v>S25</v>
      </c>
    </row>
    <row r="2043" spans="1:28" x14ac:dyDescent="0.35">
      <c r="A2043" s="331">
        <v>45755</v>
      </c>
      <c r="B2043" s="330" t="str">
        <v>EuroAirlines</v>
      </c>
      <c r="C2043" s="330" t="str">
        <v>Distributor</v>
      </c>
      <c r="D2043" s="330" t="str">
        <v>AMADEUS</v>
      </c>
      <c r="E2043" s="330" t="str">
        <v>11LPJF</v>
      </c>
      <c r="F2043" s="330" t="str">
        <v>OW</v>
      </c>
      <c r="G2043" s="330" t="str">
        <v>Outbound</v>
      </c>
      <c r="H2043" s="330" t="str">
        <v>NP8102</v>
      </c>
      <c r="I2043" s="331" t="str">
        <v>NAP-HRG</v>
      </c>
      <c r="J2043" s="884">
        <v>45880</v>
      </c>
      <c r="K2043" s="330">
        <v>1</v>
      </c>
      <c r="L2043" s="330">
        <v>1</v>
      </c>
      <c r="M2043" s="330">
        <v>240</v>
      </c>
      <c r="N2043" s="330">
        <v>28.36</v>
      </c>
      <c r="O2043" s="330">
        <v>40</v>
      </c>
      <c r="P2043" s="330">
        <v>308.36</v>
      </c>
      <c r="Q2043" s="330" t="str">
        <v>Confirmed</v>
      </c>
      <c r="R2043" s="330" t="str">
        <v>Closed Deal</v>
      </c>
      <c r="S2043" s="330" t="str">
        <v>NAP</v>
      </c>
      <c r="T2043" s="330" t="str">
        <v>HRG</v>
      </c>
      <c r="U2043" s="330" t="str">
        <v>NAP</v>
      </c>
      <c r="V2043" s="330">
        <v>1</v>
      </c>
      <c r="W2043" s="330">
        <v>125</v>
      </c>
      <c r="X2043" s="330" t="str">
        <v>S25-13</v>
      </c>
      <c r="Y2043" s="330">
        <v>176</v>
      </c>
      <c r="Z2043" s="330">
        <v>166</v>
      </c>
      <c r="AA2043" s="330">
        <v>10</v>
      </c>
      <c r="AB2043" s="16" t="str">
        <v>S25</v>
      </c>
    </row>
    <row r="2044" spans="1:28" x14ac:dyDescent="0.35">
      <c r="A2044" s="331">
        <v>45755</v>
      </c>
      <c r="B2044" s="330" t="str">
        <v>EuroAirlines</v>
      </c>
      <c r="C2044" s="330" t="str">
        <v>Distributor</v>
      </c>
      <c r="D2044" s="330" t="str">
        <v>AMADEUS</v>
      </c>
      <c r="E2044" s="330" t="str">
        <v>11LPJF</v>
      </c>
      <c r="F2044" s="330" t="str">
        <v>OW</v>
      </c>
      <c r="G2044" s="330" t="str">
        <v>Outbound</v>
      </c>
      <c r="H2044" s="330" t="str">
        <v>NP8102</v>
      </c>
      <c r="I2044" s="331" t="str">
        <v>NAP-HRG</v>
      </c>
      <c r="J2044" s="884">
        <v>45880</v>
      </c>
      <c r="K2044" s="330">
        <v>1</v>
      </c>
      <c r="L2044" s="330">
        <v>1</v>
      </c>
      <c r="M2044" s="330">
        <v>240</v>
      </c>
      <c r="N2044" s="330">
        <v>28.36</v>
      </c>
      <c r="O2044" s="330">
        <v>40</v>
      </c>
      <c r="P2044" s="330">
        <v>308.36</v>
      </c>
      <c r="Q2044" s="330" t="str">
        <v>Confirmed</v>
      </c>
      <c r="R2044" s="330" t="str">
        <v>Closed Deal</v>
      </c>
      <c r="S2044" s="330" t="str">
        <v>NAP</v>
      </c>
      <c r="T2044" s="330" t="str">
        <v>HRG</v>
      </c>
      <c r="U2044" s="330" t="str">
        <v>NAP</v>
      </c>
      <c r="V2044" s="330">
        <v>1</v>
      </c>
      <c r="W2044" s="330">
        <v>125</v>
      </c>
      <c r="X2044" s="330" t="str">
        <v>S25-13</v>
      </c>
      <c r="Y2044" s="330">
        <v>176</v>
      </c>
      <c r="Z2044" s="330">
        <v>166</v>
      </c>
      <c r="AA2044" s="330">
        <v>10</v>
      </c>
      <c r="AB2044" s="16" t="str">
        <v>S25</v>
      </c>
    </row>
    <row r="2045" spans="1:28" x14ac:dyDescent="0.35">
      <c r="A2045" s="331">
        <v>45755</v>
      </c>
      <c r="B2045" s="330" t="str">
        <v>EuroAirlines</v>
      </c>
      <c r="C2045" s="330" t="str">
        <v>Distributor</v>
      </c>
      <c r="D2045" s="330" t="str">
        <v>AMADEUS</v>
      </c>
      <c r="E2045" s="330" t="str">
        <v>11LPJF</v>
      </c>
      <c r="F2045" s="330" t="str">
        <v>OW</v>
      </c>
      <c r="G2045" s="330" t="str">
        <v>Outbound</v>
      </c>
      <c r="H2045" s="330" t="str">
        <v>NP8102</v>
      </c>
      <c r="I2045" s="331" t="str">
        <v>NAP-HRG</v>
      </c>
      <c r="J2045" s="884">
        <v>45880</v>
      </c>
      <c r="K2045" s="330">
        <v>1</v>
      </c>
      <c r="L2045" s="330">
        <v>1</v>
      </c>
      <c r="M2045" s="330">
        <v>240</v>
      </c>
      <c r="N2045" s="330">
        <v>28.36</v>
      </c>
      <c r="O2045" s="330">
        <v>40</v>
      </c>
      <c r="P2045" s="330">
        <v>308.36</v>
      </c>
      <c r="Q2045" s="330" t="str">
        <v>Confirmed</v>
      </c>
      <c r="R2045" s="330" t="str">
        <v>Closed Deal</v>
      </c>
      <c r="S2045" s="330" t="str">
        <v>NAP</v>
      </c>
      <c r="T2045" s="330" t="str">
        <v>HRG</v>
      </c>
      <c r="U2045" s="330" t="str">
        <v>NAP</v>
      </c>
      <c r="V2045" s="330">
        <v>1</v>
      </c>
      <c r="W2045" s="330">
        <v>125</v>
      </c>
      <c r="X2045" s="330" t="str">
        <v>S25-13</v>
      </c>
      <c r="Y2045" s="330">
        <v>176</v>
      </c>
      <c r="Z2045" s="330">
        <v>166</v>
      </c>
      <c r="AA2045" s="330">
        <v>10</v>
      </c>
      <c r="AB2045" s="16" t="str">
        <v>S25</v>
      </c>
    </row>
    <row r="2046" spans="1:28" x14ac:dyDescent="0.35">
      <c r="A2046" s="331">
        <v>45755</v>
      </c>
      <c r="B2046" s="330" t="str">
        <v>EuroAirlines</v>
      </c>
      <c r="C2046" s="330" t="str">
        <v>Distributor</v>
      </c>
      <c r="D2046" s="330" t="str">
        <v>AMADEUS</v>
      </c>
      <c r="E2046" s="330" t="str">
        <v>11LPJA</v>
      </c>
      <c r="F2046" s="330" t="str">
        <v>OW</v>
      </c>
      <c r="G2046" s="330" t="str">
        <v>Outbound</v>
      </c>
      <c r="H2046" s="330" t="str">
        <v>4S6005</v>
      </c>
      <c r="I2046" s="331" t="str">
        <v>SSH-FCO</v>
      </c>
      <c r="J2046" s="884">
        <v>45891</v>
      </c>
      <c r="K2046" s="330">
        <v>1</v>
      </c>
      <c r="L2046" s="330">
        <v>1</v>
      </c>
      <c r="M2046" s="330">
        <v>320</v>
      </c>
      <c r="N2046" s="330">
        <v>37.72</v>
      </c>
      <c r="O2046" s="330">
        <v>40</v>
      </c>
      <c r="P2046" s="330">
        <v>397.72</v>
      </c>
      <c r="Q2046" s="330" t="str">
        <v>Confirmed</v>
      </c>
      <c r="R2046" s="330" t="str">
        <v>Closed Deal</v>
      </c>
      <c r="S2046" s="330" t="str">
        <v>SSH</v>
      </c>
      <c r="T2046" s="330" t="str">
        <v>FCO</v>
      </c>
      <c r="U2046" s="330" t="str">
        <v>FCO</v>
      </c>
      <c r="V2046" s="330">
        <v>5</v>
      </c>
      <c r="W2046" s="330">
        <v>136</v>
      </c>
      <c r="X2046" s="330" t="str">
        <v>S25-15</v>
      </c>
      <c r="Y2046" s="330">
        <v>186</v>
      </c>
      <c r="Z2046" s="330">
        <v>186</v>
      </c>
      <c r="AA2046" s="330">
        <v>0</v>
      </c>
      <c r="AB2046" s="16" t="str">
        <v>S25</v>
      </c>
    </row>
    <row r="2047" spans="1:28" x14ac:dyDescent="0.35">
      <c r="A2047" s="331">
        <v>45755</v>
      </c>
      <c r="B2047" s="330" t="str">
        <v>EuroAirlines</v>
      </c>
      <c r="C2047" s="330" t="str">
        <v>Distributor</v>
      </c>
      <c r="D2047" s="330" t="str">
        <v>SABRE</v>
      </c>
      <c r="E2047" s="330" t="str">
        <v>11L8A9</v>
      </c>
      <c r="F2047" s="330" t="str">
        <v>RT</v>
      </c>
      <c r="G2047" s="330" t="str">
        <v>Inbound</v>
      </c>
      <c r="H2047" s="330" t="str">
        <v>4S6003</v>
      </c>
      <c r="I2047" s="331" t="str">
        <v>SSH-BRI</v>
      </c>
      <c r="J2047" s="884">
        <v>45766</v>
      </c>
      <c r="K2047" s="330">
        <v>0</v>
      </c>
      <c r="L2047" s="330">
        <v>0</v>
      </c>
      <c r="M2047" s="330">
        <v>0</v>
      </c>
      <c r="N2047" s="330">
        <v>0</v>
      </c>
      <c r="O2047" s="330">
        <v>0</v>
      </c>
      <c r="P2047" s="330">
        <v>0</v>
      </c>
      <c r="Q2047" s="330" t="str">
        <v>Reissued</v>
      </c>
      <c r="R2047" s="330" t="str">
        <v>Reissued</v>
      </c>
      <c r="S2047" s="330" t="str">
        <v>SSH</v>
      </c>
      <c r="T2047" s="330" t="str">
        <v>BRI</v>
      </c>
      <c r="U2047" s="330" t="str">
        <v>BRI</v>
      </c>
      <c r="V2047" s="330">
        <v>6</v>
      </c>
      <c r="W2047" s="330">
        <v>11</v>
      </c>
      <c r="X2047" s="330" t="str">
        <v>E25-02B</v>
      </c>
      <c r="Y2047" s="330">
        <v>186</v>
      </c>
      <c r="Z2047" s="330">
        <v>91</v>
      </c>
      <c r="AA2047" s="330">
        <v>95</v>
      </c>
      <c r="AB2047" s="16" t="str">
        <v>E25</v>
      </c>
    </row>
    <row r="2048" spans="1:28" x14ac:dyDescent="0.35">
      <c r="A2048" s="331">
        <v>45755</v>
      </c>
      <c r="B2048" s="330" t="str">
        <v>EuroAirlines</v>
      </c>
      <c r="C2048" s="330" t="str">
        <v>Distributor</v>
      </c>
      <c r="D2048" s="330" t="str">
        <v>SABRE</v>
      </c>
      <c r="E2048" s="330" t="str">
        <v>11L8A9</v>
      </c>
      <c r="F2048" s="330" t="str">
        <v>RT</v>
      </c>
      <c r="G2048" s="330" t="str">
        <v>Outbound</v>
      </c>
      <c r="H2048" s="330" t="str">
        <v>4S6016</v>
      </c>
      <c r="I2048" s="331" t="str">
        <v>BRI-SSH</v>
      </c>
      <c r="J2048" s="884">
        <v>45759</v>
      </c>
      <c r="K2048" s="330">
        <v>0</v>
      </c>
      <c r="L2048" s="330">
        <v>0</v>
      </c>
      <c r="M2048" s="330">
        <v>0</v>
      </c>
      <c r="N2048" s="330">
        <v>0</v>
      </c>
      <c r="O2048" s="330">
        <v>0</v>
      </c>
      <c r="P2048" s="330">
        <v>0</v>
      </c>
      <c r="Q2048" s="330" t="str">
        <v>Reissued</v>
      </c>
      <c r="R2048" s="330" t="str">
        <v>Reissued</v>
      </c>
      <c r="S2048" s="330" t="str">
        <v>BRI</v>
      </c>
      <c r="T2048" s="330" t="str">
        <v>SSH</v>
      </c>
      <c r="U2048" s="330" t="str">
        <v>BRI</v>
      </c>
      <c r="V2048" s="330">
        <v>6</v>
      </c>
      <c r="W2048" s="330">
        <v>4</v>
      </c>
      <c r="X2048" s="330" t="str">
        <v>E25-02A</v>
      </c>
      <c r="Y2048" s="330">
        <v>113</v>
      </c>
      <c r="Z2048" s="330">
        <v>102</v>
      </c>
      <c r="AA2048" s="330">
        <v>11</v>
      </c>
      <c r="AB2048" s="16" t="str">
        <v>E25</v>
      </c>
    </row>
    <row r="2049" spans="1:28" x14ac:dyDescent="0.35">
      <c r="A2049" s="331">
        <v>45755</v>
      </c>
      <c r="B2049" s="330" t="str">
        <v>EuroAirlines</v>
      </c>
      <c r="C2049" s="330" t="str">
        <v>Distributor</v>
      </c>
      <c r="D2049" s="330" t="str">
        <v>SABRE</v>
      </c>
      <c r="E2049" s="330" t="str">
        <v>11L8B0</v>
      </c>
      <c r="F2049" s="330" t="str">
        <v>RT</v>
      </c>
      <c r="G2049" s="330" t="str">
        <v>Inbound</v>
      </c>
      <c r="H2049" s="330" t="str">
        <v>4S6003</v>
      </c>
      <c r="I2049" s="331" t="str">
        <v>SSH-BRI</v>
      </c>
      <c r="J2049" s="884">
        <v>45766</v>
      </c>
      <c r="K2049" s="330">
        <v>0</v>
      </c>
      <c r="L2049" s="330">
        <v>0</v>
      </c>
      <c r="M2049" s="330">
        <v>0</v>
      </c>
      <c r="N2049" s="330">
        <v>0</v>
      </c>
      <c r="O2049" s="330">
        <v>0</v>
      </c>
      <c r="P2049" s="330">
        <v>0</v>
      </c>
      <c r="Q2049" s="330" t="str">
        <v>Reissued</v>
      </c>
      <c r="R2049" s="330" t="str">
        <v>Reissued</v>
      </c>
      <c r="S2049" s="330" t="str">
        <v>SSH</v>
      </c>
      <c r="T2049" s="330" t="str">
        <v>BRI</v>
      </c>
      <c r="U2049" s="330" t="str">
        <v>BRI</v>
      </c>
      <c r="V2049" s="330">
        <v>6</v>
      </c>
      <c r="W2049" s="330">
        <v>11</v>
      </c>
      <c r="X2049" s="330" t="str">
        <v>E25-02B</v>
      </c>
      <c r="Y2049" s="330">
        <v>186</v>
      </c>
      <c r="Z2049" s="330">
        <v>91</v>
      </c>
      <c r="AA2049" s="330">
        <v>95</v>
      </c>
      <c r="AB2049" s="16" t="str">
        <v>E25</v>
      </c>
    </row>
    <row r="2050" spans="1:28" x14ac:dyDescent="0.35">
      <c r="A2050" s="331">
        <v>45755</v>
      </c>
      <c r="B2050" s="330" t="str">
        <v>EuroAirlines</v>
      </c>
      <c r="C2050" s="330" t="str">
        <v>Distributor</v>
      </c>
      <c r="D2050" s="330" t="str">
        <v>SABRE</v>
      </c>
      <c r="E2050" s="330" t="str">
        <v>11L8B0</v>
      </c>
      <c r="F2050" s="330" t="str">
        <v>RT</v>
      </c>
      <c r="G2050" s="330" t="str">
        <v>Outbound</v>
      </c>
      <c r="H2050" s="330" t="str">
        <v>4S6016</v>
      </c>
      <c r="I2050" s="331" t="str">
        <v>BRI-SSH</v>
      </c>
      <c r="J2050" s="884">
        <v>45759</v>
      </c>
      <c r="K2050" s="330">
        <v>0</v>
      </c>
      <c r="L2050" s="330">
        <v>0</v>
      </c>
      <c r="M2050" s="330">
        <v>0</v>
      </c>
      <c r="N2050" s="330">
        <v>0</v>
      </c>
      <c r="O2050" s="330">
        <v>0</v>
      </c>
      <c r="P2050" s="330">
        <v>0</v>
      </c>
      <c r="Q2050" s="330" t="str">
        <v>Reissued</v>
      </c>
      <c r="R2050" s="330" t="str">
        <v>Reissued</v>
      </c>
      <c r="S2050" s="330" t="str">
        <v>BRI</v>
      </c>
      <c r="T2050" s="330" t="str">
        <v>SSH</v>
      </c>
      <c r="U2050" s="330" t="str">
        <v>BRI</v>
      </c>
      <c r="V2050" s="330">
        <v>6</v>
      </c>
      <c r="W2050" s="330">
        <v>4</v>
      </c>
      <c r="X2050" s="330" t="str">
        <v>E25-02A</v>
      </c>
      <c r="Y2050" s="330">
        <v>113</v>
      </c>
      <c r="Z2050" s="330">
        <v>102</v>
      </c>
      <c r="AA2050" s="330">
        <v>11</v>
      </c>
      <c r="AB2050" s="16" t="str">
        <v>E25</v>
      </c>
    </row>
    <row r="2051" spans="1:28" x14ac:dyDescent="0.35">
      <c r="A2051" s="331">
        <v>45755</v>
      </c>
      <c r="B2051" s="330" t="str">
        <v>EuroAirlines</v>
      </c>
      <c r="C2051" s="330" t="str">
        <v>Distributor</v>
      </c>
      <c r="D2051" s="330" t="str">
        <v>AMADEUS</v>
      </c>
      <c r="E2051" s="330" t="str">
        <v>11LPEL</v>
      </c>
      <c r="F2051" s="330" t="str">
        <v>RT</v>
      </c>
      <c r="G2051" s="330" t="str">
        <v>Inbound</v>
      </c>
      <c r="H2051" s="330" t="str">
        <v>4S6005</v>
      </c>
      <c r="I2051" s="331" t="str">
        <v>SSH-NAP</v>
      </c>
      <c r="J2051" s="884">
        <v>45873</v>
      </c>
      <c r="K2051" s="330">
        <v>1</v>
      </c>
      <c r="L2051" s="330">
        <v>1</v>
      </c>
      <c r="M2051" s="330">
        <v>195</v>
      </c>
      <c r="N2051" s="330">
        <v>38.92</v>
      </c>
      <c r="O2051" s="330">
        <v>40</v>
      </c>
      <c r="P2051" s="330">
        <v>273.92</v>
      </c>
      <c r="Q2051" s="330" t="str">
        <v>Confirmed</v>
      </c>
      <c r="R2051" s="330" t="str">
        <v>Closed Deal</v>
      </c>
      <c r="S2051" s="330" t="str">
        <v>SSH</v>
      </c>
      <c r="T2051" s="330" t="str">
        <v>NAP</v>
      </c>
      <c r="U2051" s="330" t="str">
        <v>NAP</v>
      </c>
      <c r="V2051" s="330">
        <v>1</v>
      </c>
      <c r="W2051" s="330">
        <v>118</v>
      </c>
      <c r="X2051" s="330" t="str">
        <v>S25-08</v>
      </c>
      <c r="Y2051" s="330">
        <v>186</v>
      </c>
      <c r="Z2051" s="330">
        <v>2</v>
      </c>
      <c r="AA2051" s="330">
        <v>184</v>
      </c>
      <c r="AB2051" s="16" t="str">
        <v>S25</v>
      </c>
    </row>
    <row r="2052" spans="1:28" x14ac:dyDescent="0.35">
      <c r="A2052" s="331">
        <v>45755</v>
      </c>
      <c r="B2052" s="330" t="str">
        <v>EuroAirlines</v>
      </c>
      <c r="C2052" s="330" t="str">
        <v>Distributor</v>
      </c>
      <c r="D2052" s="330" t="str">
        <v>AMADEUS</v>
      </c>
      <c r="E2052" s="330" t="str">
        <v>11LPEL</v>
      </c>
      <c r="F2052" s="330" t="str">
        <v>RT</v>
      </c>
      <c r="G2052" s="330" t="str">
        <v>Outbound</v>
      </c>
      <c r="H2052" s="330" t="str">
        <v>4S6006</v>
      </c>
      <c r="I2052" s="331" t="str">
        <v>NAP-SSH</v>
      </c>
      <c r="J2052" s="884">
        <v>45866</v>
      </c>
      <c r="K2052" s="330">
        <v>1</v>
      </c>
      <c r="L2052" s="330">
        <v>1</v>
      </c>
      <c r="M2052" s="330">
        <v>195</v>
      </c>
      <c r="N2052" s="330">
        <v>34.04</v>
      </c>
      <c r="O2052" s="330">
        <v>30</v>
      </c>
      <c r="P2052" s="330">
        <v>259.04000000000002</v>
      </c>
      <c r="Q2052" s="330" t="str">
        <v>Confirmed</v>
      </c>
      <c r="R2052" s="330" t="str">
        <v>Closed Deal</v>
      </c>
      <c r="S2052" s="330" t="str">
        <v>NAP</v>
      </c>
      <c r="T2052" s="330" t="str">
        <v>SSH</v>
      </c>
      <c r="U2052" s="330" t="str">
        <v>NAP</v>
      </c>
      <c r="V2052" s="330">
        <v>1</v>
      </c>
      <c r="W2052" s="330">
        <v>111</v>
      </c>
      <c r="X2052" s="330" t="str">
        <v>S25-08</v>
      </c>
      <c r="Y2052" s="330">
        <v>186</v>
      </c>
      <c r="Z2052" s="330">
        <v>16</v>
      </c>
      <c r="AA2052" s="330">
        <v>170</v>
      </c>
      <c r="AB2052" s="16" t="str">
        <v>S25</v>
      </c>
    </row>
    <row r="2053" spans="1:28" x14ac:dyDescent="0.35">
      <c r="A2053" s="331">
        <v>45755</v>
      </c>
      <c r="B2053" s="330" t="str">
        <v>EuroAirlines</v>
      </c>
      <c r="C2053" s="330" t="str">
        <v>Distributor</v>
      </c>
      <c r="D2053" s="330" t="str">
        <v>AMADEUS</v>
      </c>
      <c r="E2053" s="330" t="str">
        <v>11LPJF</v>
      </c>
      <c r="F2053" s="330" t="str">
        <v>OW</v>
      </c>
      <c r="G2053" s="330" t="str">
        <v>Outbound</v>
      </c>
      <c r="H2053" s="330" t="str">
        <v>NP8102</v>
      </c>
      <c r="I2053" s="331" t="str">
        <v>NAP-HRG</v>
      </c>
      <c r="J2053" s="884">
        <v>45880</v>
      </c>
      <c r="K2053" s="330">
        <v>1</v>
      </c>
      <c r="L2053" s="330">
        <v>1</v>
      </c>
      <c r="M2053" s="330">
        <v>240</v>
      </c>
      <c r="N2053" s="330">
        <v>28.36</v>
      </c>
      <c r="O2053" s="330">
        <v>40</v>
      </c>
      <c r="P2053" s="330">
        <v>308.36</v>
      </c>
      <c r="Q2053" s="330" t="str">
        <v>Confirmed</v>
      </c>
      <c r="R2053" s="330" t="str">
        <v>Closed Deal</v>
      </c>
      <c r="S2053" s="330" t="str">
        <v>NAP</v>
      </c>
      <c r="T2053" s="330" t="str">
        <v>HRG</v>
      </c>
      <c r="U2053" s="330" t="str">
        <v>NAP</v>
      </c>
      <c r="V2053" s="330">
        <v>1</v>
      </c>
      <c r="W2053" s="330">
        <v>125</v>
      </c>
      <c r="X2053" s="330" t="str">
        <v>S25-13</v>
      </c>
      <c r="Y2053" s="330">
        <v>176</v>
      </c>
      <c r="Z2053" s="330">
        <v>166</v>
      </c>
      <c r="AA2053" s="330">
        <v>10</v>
      </c>
      <c r="AB2053" s="16" t="str">
        <v>S25</v>
      </c>
    </row>
    <row r="2054" spans="1:28" x14ac:dyDescent="0.35">
      <c r="A2054" s="331">
        <v>45755</v>
      </c>
      <c r="B2054" s="330" t="str">
        <v>EuroAirlines</v>
      </c>
      <c r="C2054" s="330" t="str">
        <v>Distributor</v>
      </c>
      <c r="D2054" s="330" t="str">
        <v>SABRE</v>
      </c>
      <c r="E2054" s="330" t="str">
        <v>11L8AR</v>
      </c>
      <c r="F2054" s="330" t="str">
        <v>RT</v>
      </c>
      <c r="G2054" s="330" t="str">
        <v>Inbound</v>
      </c>
      <c r="H2054" s="330" t="str">
        <v>4S6003</v>
      </c>
      <c r="I2054" s="331" t="str">
        <v>SSH-BRI</v>
      </c>
      <c r="J2054" s="884">
        <v>45766</v>
      </c>
      <c r="K2054" s="330">
        <v>0</v>
      </c>
      <c r="L2054" s="330">
        <v>0</v>
      </c>
      <c r="M2054" s="330">
        <v>0</v>
      </c>
      <c r="N2054" s="330">
        <v>0</v>
      </c>
      <c r="O2054" s="330">
        <v>0</v>
      </c>
      <c r="P2054" s="330">
        <v>0</v>
      </c>
      <c r="Q2054" s="330" t="str">
        <v>Reissued</v>
      </c>
      <c r="R2054" s="330" t="str">
        <v>Reissued</v>
      </c>
      <c r="S2054" s="330" t="str">
        <v>SSH</v>
      </c>
      <c r="T2054" s="330" t="str">
        <v>BRI</v>
      </c>
      <c r="U2054" s="330" t="str">
        <v>BRI</v>
      </c>
      <c r="V2054" s="330">
        <v>6</v>
      </c>
      <c r="W2054" s="330">
        <v>11</v>
      </c>
      <c r="X2054" s="330" t="str">
        <v>E25-02B</v>
      </c>
      <c r="Y2054" s="330">
        <v>186</v>
      </c>
      <c r="Z2054" s="330">
        <v>91</v>
      </c>
      <c r="AA2054" s="330">
        <v>95</v>
      </c>
      <c r="AB2054" s="16" t="str">
        <v>E25</v>
      </c>
    </row>
    <row r="2055" spans="1:28" x14ac:dyDescent="0.35">
      <c r="A2055" s="331">
        <v>45755</v>
      </c>
      <c r="B2055" s="330" t="str">
        <v>EuroAirlines</v>
      </c>
      <c r="C2055" s="330" t="str">
        <v>Distributor</v>
      </c>
      <c r="D2055" s="330" t="str">
        <v>SABRE</v>
      </c>
      <c r="E2055" s="330" t="str">
        <v>11L8AR</v>
      </c>
      <c r="F2055" s="330" t="str">
        <v>RT</v>
      </c>
      <c r="G2055" s="330" t="str">
        <v>Outbound</v>
      </c>
      <c r="H2055" s="330" t="str">
        <v>4S6016</v>
      </c>
      <c r="I2055" s="331" t="str">
        <v>BRI-SSH</v>
      </c>
      <c r="J2055" s="884">
        <v>45759</v>
      </c>
      <c r="K2055" s="330">
        <v>0</v>
      </c>
      <c r="L2055" s="330">
        <v>0</v>
      </c>
      <c r="M2055" s="330">
        <v>0</v>
      </c>
      <c r="N2055" s="330">
        <v>0</v>
      </c>
      <c r="O2055" s="330">
        <v>0</v>
      </c>
      <c r="P2055" s="330">
        <v>0</v>
      </c>
      <c r="Q2055" s="330" t="str">
        <v>Reissued</v>
      </c>
      <c r="R2055" s="330" t="str">
        <v>Reissued</v>
      </c>
      <c r="S2055" s="330" t="str">
        <v>BRI</v>
      </c>
      <c r="T2055" s="330" t="str">
        <v>SSH</v>
      </c>
      <c r="U2055" s="330" t="str">
        <v>BRI</v>
      </c>
      <c r="V2055" s="330">
        <v>6</v>
      </c>
      <c r="W2055" s="330">
        <v>4</v>
      </c>
      <c r="X2055" s="330" t="str">
        <v>E25-02A</v>
      </c>
      <c r="Y2055" s="330">
        <v>113</v>
      </c>
      <c r="Z2055" s="330">
        <v>102</v>
      </c>
      <c r="AA2055" s="330">
        <v>11</v>
      </c>
      <c r="AB2055" s="16" t="str">
        <v>E25</v>
      </c>
    </row>
    <row r="2056" spans="1:28" x14ac:dyDescent="0.35">
      <c r="A2056" s="331">
        <v>45755</v>
      </c>
      <c r="B2056" s="330" t="str">
        <v>EuroAirlines</v>
      </c>
      <c r="C2056" s="330" t="str">
        <v>Distributor</v>
      </c>
      <c r="D2056" s="330" t="str">
        <v>SABRE</v>
      </c>
      <c r="E2056" s="330" t="str">
        <v>11L8A9</v>
      </c>
      <c r="F2056" s="330" t="str">
        <v>RT</v>
      </c>
      <c r="G2056" s="330" t="str">
        <v>Inbound</v>
      </c>
      <c r="H2056" s="330" t="str">
        <v>4S6003</v>
      </c>
      <c r="I2056" s="331" t="str">
        <v>SSH-BRI</v>
      </c>
      <c r="J2056" s="884">
        <v>45766</v>
      </c>
      <c r="K2056" s="330">
        <v>0</v>
      </c>
      <c r="L2056" s="330">
        <v>0</v>
      </c>
      <c r="M2056" s="330">
        <v>0</v>
      </c>
      <c r="N2056" s="330">
        <v>0</v>
      </c>
      <c r="O2056" s="330">
        <v>0</v>
      </c>
      <c r="P2056" s="330">
        <v>0</v>
      </c>
      <c r="Q2056" s="330" t="str">
        <v>Reissued</v>
      </c>
      <c r="R2056" s="330" t="str">
        <v>Reissued</v>
      </c>
      <c r="S2056" s="330" t="str">
        <v>SSH</v>
      </c>
      <c r="T2056" s="330" t="str">
        <v>BRI</v>
      </c>
      <c r="U2056" s="330" t="str">
        <v>BRI</v>
      </c>
      <c r="V2056" s="330">
        <v>6</v>
      </c>
      <c r="W2056" s="330">
        <v>11</v>
      </c>
      <c r="X2056" s="330" t="str">
        <v>E25-02B</v>
      </c>
      <c r="Y2056" s="330">
        <v>186</v>
      </c>
      <c r="Z2056" s="330">
        <v>91</v>
      </c>
      <c r="AA2056" s="330">
        <v>95</v>
      </c>
      <c r="AB2056" s="16" t="str">
        <v>E25</v>
      </c>
    </row>
    <row r="2057" spans="1:28" x14ac:dyDescent="0.35">
      <c r="A2057" s="331">
        <v>45755</v>
      </c>
      <c r="B2057" s="330" t="str">
        <v>EuroAirlines</v>
      </c>
      <c r="C2057" s="330" t="str">
        <v>Distributor</v>
      </c>
      <c r="D2057" s="330" t="str">
        <v>SABRE</v>
      </c>
      <c r="E2057" s="330" t="str">
        <v>11L8A9</v>
      </c>
      <c r="F2057" s="330" t="str">
        <v>RT</v>
      </c>
      <c r="G2057" s="330" t="str">
        <v>Outbound</v>
      </c>
      <c r="H2057" s="330" t="str">
        <v>4S6016</v>
      </c>
      <c r="I2057" s="331" t="str">
        <v>BRI-SSH</v>
      </c>
      <c r="J2057" s="884">
        <v>45759</v>
      </c>
      <c r="K2057" s="330">
        <v>0</v>
      </c>
      <c r="L2057" s="330">
        <v>0</v>
      </c>
      <c r="M2057" s="330">
        <v>0</v>
      </c>
      <c r="N2057" s="330">
        <v>0</v>
      </c>
      <c r="O2057" s="330">
        <v>0</v>
      </c>
      <c r="P2057" s="330">
        <v>0</v>
      </c>
      <c r="Q2057" s="330" t="str">
        <v>Reissued</v>
      </c>
      <c r="R2057" s="330" t="str">
        <v>Reissued</v>
      </c>
      <c r="S2057" s="330" t="str">
        <v>BRI</v>
      </c>
      <c r="T2057" s="330" t="str">
        <v>SSH</v>
      </c>
      <c r="U2057" s="330" t="str">
        <v>BRI</v>
      </c>
      <c r="V2057" s="330">
        <v>6</v>
      </c>
      <c r="W2057" s="330">
        <v>4</v>
      </c>
      <c r="X2057" s="330" t="str">
        <v>E25-02A</v>
      </c>
      <c r="Y2057" s="330">
        <v>113</v>
      </c>
      <c r="Z2057" s="330">
        <v>102</v>
      </c>
      <c r="AA2057" s="330">
        <v>11</v>
      </c>
      <c r="AB2057" s="16" t="str">
        <v>E25</v>
      </c>
    </row>
    <row r="2058" spans="1:28" x14ac:dyDescent="0.35">
      <c r="A2058" s="331">
        <v>45755</v>
      </c>
      <c r="B2058" s="330" t="str">
        <v>EuroAirlines</v>
      </c>
      <c r="C2058" s="330" t="str">
        <v>Distributor</v>
      </c>
      <c r="D2058" s="330" t="str">
        <v>AMADEUS</v>
      </c>
      <c r="E2058" s="330" t="str">
        <v>11LPJE</v>
      </c>
      <c r="F2058" s="330" t="str">
        <v>OW</v>
      </c>
      <c r="G2058" s="330" t="str">
        <v>Outbound</v>
      </c>
      <c r="H2058" s="330" t="str">
        <v>NP8102</v>
      </c>
      <c r="I2058" s="331" t="str">
        <v>NAP-HRG</v>
      </c>
      <c r="J2058" s="884">
        <v>45880</v>
      </c>
      <c r="K2058" s="330">
        <v>1</v>
      </c>
      <c r="L2058" s="330">
        <v>1</v>
      </c>
      <c r="M2058" s="330">
        <v>240</v>
      </c>
      <c r="N2058" s="330">
        <v>28.36</v>
      </c>
      <c r="O2058" s="330">
        <v>40</v>
      </c>
      <c r="P2058" s="330">
        <v>308.36</v>
      </c>
      <c r="Q2058" s="330" t="str">
        <v>Confirmed</v>
      </c>
      <c r="R2058" s="330" t="str">
        <v>Closed Deal</v>
      </c>
      <c r="S2058" s="330" t="str">
        <v>NAP</v>
      </c>
      <c r="T2058" s="330" t="str">
        <v>HRG</v>
      </c>
      <c r="U2058" s="330" t="str">
        <v>NAP</v>
      </c>
      <c r="V2058" s="330">
        <v>1</v>
      </c>
      <c r="W2058" s="330">
        <v>125</v>
      </c>
      <c r="X2058" s="330" t="str">
        <v>S25-13</v>
      </c>
      <c r="Y2058" s="330">
        <v>176</v>
      </c>
      <c r="Z2058" s="330">
        <v>166</v>
      </c>
      <c r="AA2058" s="330">
        <v>10</v>
      </c>
      <c r="AB2058" s="16" t="str">
        <v>S25</v>
      </c>
    </row>
    <row r="2059" spans="1:28" x14ac:dyDescent="0.35">
      <c r="A2059" s="331">
        <v>45755</v>
      </c>
      <c r="B2059" s="330" t="str">
        <v>EuroAirlines</v>
      </c>
      <c r="C2059" s="330" t="str">
        <v>Distributor</v>
      </c>
      <c r="D2059" s="330" t="str">
        <v>AMADEUS</v>
      </c>
      <c r="E2059" s="330" t="str">
        <v>11LPJE</v>
      </c>
      <c r="F2059" s="330" t="str">
        <v>OW</v>
      </c>
      <c r="G2059" s="330" t="str">
        <v>Outbound</v>
      </c>
      <c r="H2059" s="330" t="str">
        <v>NP8102</v>
      </c>
      <c r="I2059" s="331" t="str">
        <v>NAP-HRG</v>
      </c>
      <c r="J2059" s="884">
        <v>45880</v>
      </c>
      <c r="K2059" s="330">
        <v>1</v>
      </c>
      <c r="L2059" s="330">
        <v>1</v>
      </c>
      <c r="M2059" s="330">
        <v>240</v>
      </c>
      <c r="N2059" s="330">
        <v>28.36</v>
      </c>
      <c r="O2059" s="330">
        <v>40</v>
      </c>
      <c r="P2059" s="330">
        <v>308.36</v>
      </c>
      <c r="Q2059" s="330" t="str">
        <v>Confirmed</v>
      </c>
      <c r="R2059" s="330" t="str">
        <v>Closed Deal</v>
      </c>
      <c r="S2059" s="330" t="str">
        <v>NAP</v>
      </c>
      <c r="T2059" s="330" t="str">
        <v>HRG</v>
      </c>
      <c r="U2059" s="330" t="str">
        <v>NAP</v>
      </c>
      <c r="V2059" s="330">
        <v>1</v>
      </c>
      <c r="W2059" s="330">
        <v>125</v>
      </c>
      <c r="X2059" s="330" t="str">
        <v>S25-13</v>
      </c>
      <c r="Y2059" s="330">
        <v>176</v>
      </c>
      <c r="Z2059" s="330">
        <v>166</v>
      </c>
      <c r="AA2059" s="330">
        <v>10</v>
      </c>
      <c r="AB2059" s="16" t="str">
        <v>S25</v>
      </c>
    </row>
    <row r="2060" spans="1:28" x14ac:dyDescent="0.35">
      <c r="A2060" s="331">
        <v>45755</v>
      </c>
      <c r="B2060" s="330" t="str">
        <v>EuroAirlines</v>
      </c>
      <c r="C2060" s="330" t="str">
        <v>Distributor</v>
      </c>
      <c r="D2060" s="330" t="str">
        <v>AMADEUS</v>
      </c>
      <c r="E2060" s="330" t="str">
        <v>11LPJE</v>
      </c>
      <c r="F2060" s="330" t="str">
        <v>OW</v>
      </c>
      <c r="G2060" s="330" t="str">
        <v>Outbound</v>
      </c>
      <c r="H2060" s="330" t="str">
        <v>NP8102</v>
      </c>
      <c r="I2060" s="331" t="str">
        <v>NAP-HRG</v>
      </c>
      <c r="J2060" s="884">
        <v>45880</v>
      </c>
      <c r="K2060" s="330">
        <v>1</v>
      </c>
      <c r="L2060" s="330">
        <v>1</v>
      </c>
      <c r="M2060" s="330">
        <v>240</v>
      </c>
      <c r="N2060" s="330">
        <v>28.36</v>
      </c>
      <c r="O2060" s="330">
        <v>40</v>
      </c>
      <c r="P2060" s="330">
        <v>308.36</v>
      </c>
      <c r="Q2060" s="330" t="str">
        <v>Confirmed</v>
      </c>
      <c r="R2060" s="330" t="str">
        <v>Closed Deal</v>
      </c>
      <c r="S2060" s="330" t="str">
        <v>NAP</v>
      </c>
      <c r="T2060" s="330" t="str">
        <v>HRG</v>
      </c>
      <c r="U2060" s="330" t="str">
        <v>NAP</v>
      </c>
      <c r="V2060" s="330">
        <v>1</v>
      </c>
      <c r="W2060" s="330">
        <v>125</v>
      </c>
      <c r="X2060" s="330" t="str">
        <v>S25-13</v>
      </c>
      <c r="Y2060" s="330">
        <v>176</v>
      </c>
      <c r="Z2060" s="330">
        <v>166</v>
      </c>
      <c r="AA2060" s="330">
        <v>10</v>
      </c>
      <c r="AB2060" s="16" t="str">
        <v>S25</v>
      </c>
    </row>
    <row r="2061" spans="1:28" x14ac:dyDescent="0.35">
      <c r="A2061" s="331">
        <v>45755</v>
      </c>
      <c r="B2061" s="330" t="str">
        <v>EuroAirlines</v>
      </c>
      <c r="C2061" s="330" t="str">
        <v>Distributor</v>
      </c>
      <c r="D2061" s="330" t="str">
        <v>AMADEUS</v>
      </c>
      <c r="E2061" s="330" t="str">
        <v>11LPYT</v>
      </c>
      <c r="F2061" s="330" t="str">
        <v>OW</v>
      </c>
      <c r="G2061" s="330" t="str">
        <v>Outbound</v>
      </c>
      <c r="H2061" s="330" t="str">
        <v>4S6005</v>
      </c>
      <c r="I2061" s="331" t="str">
        <v>SSH-FCO</v>
      </c>
      <c r="J2061" s="884">
        <v>45870</v>
      </c>
      <c r="K2061" s="330">
        <v>1</v>
      </c>
      <c r="L2061" s="330">
        <v>1</v>
      </c>
      <c r="M2061" s="330">
        <v>202.5</v>
      </c>
      <c r="N2061" s="330">
        <v>37.72</v>
      </c>
      <c r="O2061" s="330">
        <v>40</v>
      </c>
      <c r="P2061" s="330">
        <v>280.22000000000003</v>
      </c>
      <c r="Q2061" s="330" t="str">
        <v>Confirmed</v>
      </c>
      <c r="R2061" s="330" t="str">
        <v>Closed Deal</v>
      </c>
      <c r="S2061" s="330" t="str">
        <v>SSH</v>
      </c>
      <c r="T2061" s="330" t="str">
        <v>FCO</v>
      </c>
      <c r="U2061" s="330" t="str">
        <v>FCO</v>
      </c>
      <c r="V2061" s="330">
        <v>5</v>
      </c>
      <c r="W2061" s="330">
        <v>115</v>
      </c>
      <c r="X2061" s="330" t="str">
        <v>S25-15</v>
      </c>
      <c r="Y2061" s="330">
        <v>186</v>
      </c>
      <c r="Z2061" s="330">
        <v>84</v>
      </c>
      <c r="AA2061" s="330">
        <v>102</v>
      </c>
      <c r="AB2061" s="16" t="str">
        <v>S25</v>
      </c>
    </row>
    <row r="2062" spans="1:28" x14ac:dyDescent="0.35">
      <c r="A2062" s="331">
        <v>45755</v>
      </c>
      <c r="B2062" s="330" t="str">
        <v>EuroAirlines</v>
      </c>
      <c r="C2062" s="330" t="str">
        <v>Distributor</v>
      </c>
      <c r="D2062" s="330" t="str">
        <v>AMADEUS</v>
      </c>
      <c r="E2062" s="330" t="str">
        <v>11LPYT</v>
      </c>
      <c r="F2062" s="330" t="str">
        <v>OW</v>
      </c>
      <c r="G2062" s="330" t="str">
        <v>Outbound</v>
      </c>
      <c r="H2062" s="330" t="str">
        <v>4S6005</v>
      </c>
      <c r="I2062" s="331" t="str">
        <v>SSH-FCO</v>
      </c>
      <c r="J2062" s="884">
        <v>45870</v>
      </c>
      <c r="K2062" s="330">
        <v>1</v>
      </c>
      <c r="L2062" s="330">
        <v>1</v>
      </c>
      <c r="M2062" s="330">
        <v>270</v>
      </c>
      <c r="N2062" s="330">
        <v>37.72</v>
      </c>
      <c r="O2062" s="330">
        <v>40</v>
      </c>
      <c r="P2062" s="330">
        <v>347.72</v>
      </c>
      <c r="Q2062" s="330" t="str">
        <v>Confirmed</v>
      </c>
      <c r="R2062" s="330" t="str">
        <v>Closed Deal</v>
      </c>
      <c r="S2062" s="330" t="str">
        <v>SSH</v>
      </c>
      <c r="T2062" s="330" t="str">
        <v>FCO</v>
      </c>
      <c r="U2062" s="330" t="str">
        <v>FCO</v>
      </c>
      <c r="V2062" s="330">
        <v>5</v>
      </c>
      <c r="W2062" s="330">
        <v>115</v>
      </c>
      <c r="X2062" s="330" t="str">
        <v>S25-15</v>
      </c>
      <c r="Y2062" s="330">
        <v>186</v>
      </c>
      <c r="Z2062" s="330">
        <v>84</v>
      </c>
      <c r="AA2062" s="330">
        <v>102</v>
      </c>
      <c r="AB2062" s="16" t="str">
        <v>S25</v>
      </c>
    </row>
    <row r="2063" spans="1:28" x14ac:dyDescent="0.35">
      <c r="A2063" s="331">
        <v>45755</v>
      </c>
      <c r="B2063" s="330" t="str">
        <v>EuroAirlines</v>
      </c>
      <c r="C2063" s="330" t="str">
        <v>Distributor</v>
      </c>
      <c r="D2063" s="330" t="str">
        <v>AMADEUS</v>
      </c>
      <c r="E2063" s="330" t="str">
        <v>11LPYT</v>
      </c>
      <c r="F2063" s="330" t="str">
        <v>OW</v>
      </c>
      <c r="G2063" s="330" t="str">
        <v>Outbound</v>
      </c>
      <c r="H2063" s="330" t="str">
        <v>4S6005</v>
      </c>
      <c r="I2063" s="331" t="str">
        <v>SSH-FCO</v>
      </c>
      <c r="J2063" s="884">
        <v>45870</v>
      </c>
      <c r="K2063" s="330">
        <v>1</v>
      </c>
      <c r="L2063" s="330">
        <v>1</v>
      </c>
      <c r="M2063" s="330">
        <v>202.5</v>
      </c>
      <c r="N2063" s="330">
        <v>37.72</v>
      </c>
      <c r="O2063" s="330">
        <v>40</v>
      </c>
      <c r="P2063" s="330">
        <v>280.22000000000003</v>
      </c>
      <c r="Q2063" s="330" t="str">
        <v>Confirmed</v>
      </c>
      <c r="R2063" s="330" t="str">
        <v>Closed Deal</v>
      </c>
      <c r="S2063" s="330" t="str">
        <v>SSH</v>
      </c>
      <c r="T2063" s="330" t="str">
        <v>FCO</v>
      </c>
      <c r="U2063" s="330" t="str">
        <v>FCO</v>
      </c>
      <c r="V2063" s="330">
        <v>5</v>
      </c>
      <c r="W2063" s="330">
        <v>115</v>
      </c>
      <c r="X2063" s="330" t="str">
        <v>S25-15</v>
      </c>
      <c r="Y2063" s="330">
        <v>186</v>
      </c>
      <c r="Z2063" s="330">
        <v>84</v>
      </c>
      <c r="AA2063" s="330">
        <v>102</v>
      </c>
      <c r="AB2063" s="16" t="str">
        <v>S25</v>
      </c>
    </row>
    <row r="2064" spans="1:28" x14ac:dyDescent="0.35">
      <c r="A2064" s="331">
        <v>45755</v>
      </c>
      <c r="B2064" s="330" t="str">
        <v>EuroAirlines</v>
      </c>
      <c r="C2064" s="330" t="str">
        <v>Distributor</v>
      </c>
      <c r="D2064" s="330" t="str">
        <v>AMADEUS</v>
      </c>
      <c r="E2064" s="330" t="str">
        <v>11LPJE</v>
      </c>
      <c r="F2064" s="330" t="str">
        <v>OW</v>
      </c>
      <c r="G2064" s="330" t="str">
        <v>Outbound</v>
      </c>
      <c r="H2064" s="330" t="str">
        <v>NP8102</v>
      </c>
      <c r="I2064" s="331" t="str">
        <v>NAP-HRG</v>
      </c>
      <c r="J2064" s="884">
        <v>45880</v>
      </c>
      <c r="K2064" s="330">
        <v>1</v>
      </c>
      <c r="L2064" s="330">
        <v>1</v>
      </c>
      <c r="M2064" s="330">
        <v>240</v>
      </c>
      <c r="N2064" s="330">
        <v>28.36</v>
      </c>
      <c r="O2064" s="330">
        <v>40</v>
      </c>
      <c r="P2064" s="330">
        <v>308.36</v>
      </c>
      <c r="Q2064" s="330" t="str">
        <v>Confirmed</v>
      </c>
      <c r="R2064" s="330" t="str">
        <v>Closed Deal</v>
      </c>
      <c r="S2064" s="330" t="str">
        <v>NAP</v>
      </c>
      <c r="T2064" s="330" t="str">
        <v>HRG</v>
      </c>
      <c r="U2064" s="330" t="str">
        <v>NAP</v>
      </c>
      <c r="V2064" s="330">
        <v>1</v>
      </c>
      <c r="W2064" s="330">
        <v>125</v>
      </c>
      <c r="X2064" s="330" t="str">
        <v>S25-13</v>
      </c>
      <c r="Y2064" s="330">
        <v>176</v>
      </c>
      <c r="Z2064" s="330">
        <v>166</v>
      </c>
      <c r="AA2064" s="330">
        <v>10</v>
      </c>
      <c r="AB2064" s="16" t="str">
        <v>S25</v>
      </c>
    </row>
    <row r="2065" spans="1:28" x14ac:dyDescent="0.35">
      <c r="A2065" s="331">
        <v>45755</v>
      </c>
      <c r="B2065" s="330" t="str">
        <v>EuroAirlines</v>
      </c>
      <c r="C2065" s="330" t="str">
        <v>Distributor</v>
      </c>
      <c r="D2065" s="330" t="str">
        <v>AMADEUS</v>
      </c>
      <c r="E2065" s="330" t="str">
        <v>11LPEL</v>
      </c>
      <c r="F2065" s="330" t="str">
        <v>RT</v>
      </c>
      <c r="G2065" s="330" t="str">
        <v>Inbound</v>
      </c>
      <c r="H2065" s="330" t="str">
        <v>4S6005</v>
      </c>
      <c r="I2065" s="331" t="str">
        <v>SSH-NAP</v>
      </c>
      <c r="J2065" s="884">
        <v>45873</v>
      </c>
      <c r="K2065" s="330">
        <v>1</v>
      </c>
      <c r="L2065" s="330">
        <v>1</v>
      </c>
      <c r="M2065" s="330">
        <v>195</v>
      </c>
      <c r="N2065" s="330">
        <v>38.92</v>
      </c>
      <c r="O2065" s="330">
        <v>40</v>
      </c>
      <c r="P2065" s="330">
        <v>273.92</v>
      </c>
      <c r="Q2065" s="330" t="str">
        <v>Confirmed</v>
      </c>
      <c r="R2065" s="330" t="str">
        <v>Closed Deal</v>
      </c>
      <c r="S2065" s="330" t="str">
        <v>SSH</v>
      </c>
      <c r="T2065" s="330" t="str">
        <v>NAP</v>
      </c>
      <c r="U2065" s="330" t="str">
        <v>NAP</v>
      </c>
      <c r="V2065" s="330">
        <v>1</v>
      </c>
      <c r="W2065" s="330">
        <v>118</v>
      </c>
      <c r="X2065" s="330" t="str">
        <v>S25-08</v>
      </c>
      <c r="Y2065" s="330">
        <v>186</v>
      </c>
      <c r="Z2065" s="330">
        <v>2</v>
      </c>
      <c r="AA2065" s="330">
        <v>184</v>
      </c>
      <c r="AB2065" s="16" t="str">
        <v>S25</v>
      </c>
    </row>
    <row r="2066" spans="1:28" x14ac:dyDescent="0.35">
      <c r="A2066" s="331">
        <v>45755</v>
      </c>
      <c r="B2066" s="330" t="str">
        <v>EuroAirlines</v>
      </c>
      <c r="C2066" s="330" t="str">
        <v>Distributor</v>
      </c>
      <c r="D2066" s="330" t="str">
        <v>AMADEUS</v>
      </c>
      <c r="E2066" s="330" t="str">
        <v>11LPEL</v>
      </c>
      <c r="F2066" s="330" t="str">
        <v>RT</v>
      </c>
      <c r="G2066" s="330" t="str">
        <v>Outbound</v>
      </c>
      <c r="H2066" s="330" t="str">
        <v>4S6006</v>
      </c>
      <c r="I2066" s="331" t="str">
        <v>NAP-SSH</v>
      </c>
      <c r="J2066" s="884">
        <v>45866</v>
      </c>
      <c r="K2066" s="330">
        <v>1</v>
      </c>
      <c r="L2066" s="330">
        <v>1</v>
      </c>
      <c r="M2066" s="330">
        <v>195</v>
      </c>
      <c r="N2066" s="330">
        <v>34.04</v>
      </c>
      <c r="O2066" s="330">
        <v>30</v>
      </c>
      <c r="P2066" s="330">
        <v>259.04000000000002</v>
      </c>
      <c r="Q2066" s="330" t="str">
        <v>Confirmed</v>
      </c>
      <c r="R2066" s="330" t="str">
        <v>Closed Deal</v>
      </c>
      <c r="S2066" s="330" t="str">
        <v>NAP</v>
      </c>
      <c r="T2066" s="330" t="str">
        <v>SSH</v>
      </c>
      <c r="U2066" s="330" t="str">
        <v>NAP</v>
      </c>
      <c r="V2066" s="330">
        <v>1</v>
      </c>
      <c r="W2066" s="330">
        <v>111</v>
      </c>
      <c r="X2066" s="330" t="str">
        <v>S25-08</v>
      </c>
      <c r="Y2066" s="330">
        <v>186</v>
      </c>
      <c r="Z2066" s="330">
        <v>16</v>
      </c>
      <c r="AA2066" s="330">
        <v>170</v>
      </c>
      <c r="AB2066" s="16" t="str">
        <v>S25</v>
      </c>
    </row>
    <row r="2067" spans="1:28" x14ac:dyDescent="0.35">
      <c r="A2067" s="331">
        <v>45755</v>
      </c>
      <c r="B2067" s="330" t="str">
        <v>EuroAirlines</v>
      </c>
      <c r="C2067" s="330" t="str">
        <v>Distributor</v>
      </c>
      <c r="D2067" s="330" t="str">
        <v>AMADEUS</v>
      </c>
      <c r="E2067" s="330" t="str">
        <v>11LPJE</v>
      </c>
      <c r="F2067" s="330" t="str">
        <v>OW</v>
      </c>
      <c r="G2067" s="330" t="str">
        <v>Outbound</v>
      </c>
      <c r="H2067" s="330" t="str">
        <v>NP8102</v>
      </c>
      <c r="I2067" s="331" t="str">
        <v>NAP-HRG</v>
      </c>
      <c r="J2067" s="884">
        <v>45880</v>
      </c>
      <c r="K2067" s="330">
        <v>1</v>
      </c>
      <c r="L2067" s="330">
        <v>1</v>
      </c>
      <c r="M2067" s="330">
        <v>240</v>
      </c>
      <c r="N2067" s="330">
        <v>28.36</v>
      </c>
      <c r="O2067" s="330">
        <v>40</v>
      </c>
      <c r="P2067" s="330">
        <v>308.36</v>
      </c>
      <c r="Q2067" s="330" t="str">
        <v>Confirmed</v>
      </c>
      <c r="R2067" s="330" t="str">
        <v>Closed Deal</v>
      </c>
      <c r="S2067" s="330" t="str">
        <v>NAP</v>
      </c>
      <c r="T2067" s="330" t="str">
        <v>HRG</v>
      </c>
      <c r="U2067" s="330" t="str">
        <v>NAP</v>
      </c>
      <c r="V2067" s="330">
        <v>1</v>
      </c>
      <c r="W2067" s="330">
        <v>125</v>
      </c>
      <c r="X2067" s="330" t="str">
        <v>S25-13</v>
      </c>
      <c r="Y2067" s="330">
        <v>176</v>
      </c>
      <c r="Z2067" s="330">
        <v>166</v>
      </c>
      <c r="AA2067" s="330">
        <v>10</v>
      </c>
      <c r="AB2067" s="16" t="str">
        <v>S25</v>
      </c>
    </row>
    <row r="2068" spans="1:28" x14ac:dyDescent="0.35">
      <c r="A2068" s="331">
        <v>45755</v>
      </c>
      <c r="B2068" s="330" t="str">
        <v>EuroAirlines</v>
      </c>
      <c r="C2068" s="330" t="str">
        <v>Distributor</v>
      </c>
      <c r="D2068" s="330" t="str">
        <v>AMADEUS</v>
      </c>
      <c r="E2068" s="330" t="str">
        <v>11LPJE</v>
      </c>
      <c r="F2068" s="330" t="str">
        <v>OW</v>
      </c>
      <c r="G2068" s="330" t="str">
        <v>Outbound</v>
      </c>
      <c r="H2068" s="330" t="str">
        <v>NP8102</v>
      </c>
      <c r="I2068" s="331" t="str">
        <v>NAP-HRG</v>
      </c>
      <c r="J2068" s="884">
        <v>45880</v>
      </c>
      <c r="K2068" s="330">
        <v>1</v>
      </c>
      <c r="L2068" s="330">
        <v>1</v>
      </c>
      <c r="M2068" s="330">
        <v>240</v>
      </c>
      <c r="N2068" s="330">
        <v>28.36</v>
      </c>
      <c r="O2068" s="330">
        <v>40</v>
      </c>
      <c r="P2068" s="330">
        <v>308.36</v>
      </c>
      <c r="Q2068" s="330" t="str">
        <v>Confirmed</v>
      </c>
      <c r="R2068" s="330" t="str">
        <v>Closed Deal</v>
      </c>
      <c r="S2068" s="330" t="str">
        <v>NAP</v>
      </c>
      <c r="T2068" s="330" t="str">
        <v>HRG</v>
      </c>
      <c r="U2068" s="330" t="str">
        <v>NAP</v>
      </c>
      <c r="V2068" s="330">
        <v>1</v>
      </c>
      <c r="W2068" s="330">
        <v>125</v>
      </c>
      <c r="X2068" s="330" t="str">
        <v>S25-13</v>
      </c>
      <c r="Y2068" s="330">
        <v>176</v>
      </c>
      <c r="Z2068" s="330">
        <v>166</v>
      </c>
      <c r="AA2068" s="330">
        <v>10</v>
      </c>
      <c r="AB2068" s="16" t="str">
        <v>S25</v>
      </c>
    </row>
    <row r="2069" spans="1:28" x14ac:dyDescent="0.35">
      <c r="A2069" s="331">
        <v>45755</v>
      </c>
      <c r="B2069" s="330" t="str">
        <v>EuroAirlines</v>
      </c>
      <c r="C2069" s="330" t="str">
        <v>Distributor</v>
      </c>
      <c r="D2069" s="330" t="str">
        <v>AMADEUS</v>
      </c>
      <c r="E2069" s="330" t="str">
        <v>11LPJE</v>
      </c>
      <c r="F2069" s="330" t="str">
        <v>OW</v>
      </c>
      <c r="G2069" s="330" t="str">
        <v>Outbound</v>
      </c>
      <c r="H2069" s="330" t="str">
        <v>NP8102</v>
      </c>
      <c r="I2069" s="331" t="str">
        <v>NAP-HRG</v>
      </c>
      <c r="J2069" s="884">
        <v>45880</v>
      </c>
      <c r="K2069" s="330">
        <v>1</v>
      </c>
      <c r="L2069" s="330">
        <v>1</v>
      </c>
      <c r="M2069" s="330">
        <v>240</v>
      </c>
      <c r="N2069" s="330">
        <v>28.36</v>
      </c>
      <c r="O2069" s="330">
        <v>40</v>
      </c>
      <c r="P2069" s="330">
        <v>308.36</v>
      </c>
      <c r="Q2069" s="330" t="str">
        <v>Confirmed</v>
      </c>
      <c r="R2069" s="330" t="str">
        <v>Closed Deal</v>
      </c>
      <c r="S2069" s="330" t="str">
        <v>NAP</v>
      </c>
      <c r="T2069" s="330" t="str">
        <v>HRG</v>
      </c>
      <c r="U2069" s="330" t="str">
        <v>NAP</v>
      </c>
      <c r="V2069" s="330">
        <v>1</v>
      </c>
      <c r="W2069" s="330">
        <v>125</v>
      </c>
      <c r="X2069" s="330" t="str">
        <v>S25-13</v>
      </c>
      <c r="Y2069" s="330">
        <v>176</v>
      </c>
      <c r="Z2069" s="330">
        <v>166</v>
      </c>
      <c r="AA2069" s="330">
        <v>10</v>
      </c>
      <c r="AB2069" s="16" t="str">
        <v>S25</v>
      </c>
    </row>
    <row r="2070" spans="1:28" x14ac:dyDescent="0.35">
      <c r="A2070" s="331">
        <v>45755</v>
      </c>
      <c r="B2070" s="330" t="str">
        <v>EuroAirlines</v>
      </c>
      <c r="C2070" s="330" t="str">
        <v>Distributor</v>
      </c>
      <c r="D2070" s="330" t="str">
        <v>SABRE</v>
      </c>
      <c r="E2070" s="330" t="str">
        <v>11L8A9</v>
      </c>
      <c r="F2070" s="330" t="str">
        <v>RT</v>
      </c>
      <c r="G2070" s="330" t="str">
        <v>Inbound</v>
      </c>
      <c r="H2070" s="330" t="str">
        <v>4S6003</v>
      </c>
      <c r="I2070" s="331" t="str">
        <v>SSH-BRI</v>
      </c>
      <c r="J2070" s="884">
        <v>45766</v>
      </c>
      <c r="K2070" s="330">
        <v>0</v>
      </c>
      <c r="L2070" s="330">
        <v>0</v>
      </c>
      <c r="M2070" s="330">
        <v>0</v>
      </c>
      <c r="N2070" s="330">
        <v>0</v>
      </c>
      <c r="O2070" s="330">
        <v>0</v>
      </c>
      <c r="P2070" s="330">
        <v>0</v>
      </c>
      <c r="Q2070" s="330" t="str">
        <v>Reissued</v>
      </c>
      <c r="R2070" s="330" t="str">
        <v>Reissued</v>
      </c>
      <c r="S2070" s="330" t="str">
        <v>SSH</v>
      </c>
      <c r="T2070" s="330" t="str">
        <v>BRI</v>
      </c>
      <c r="U2070" s="330" t="str">
        <v>BRI</v>
      </c>
      <c r="V2070" s="330">
        <v>6</v>
      </c>
      <c r="W2070" s="330">
        <v>11</v>
      </c>
      <c r="X2070" s="330" t="str">
        <v>E25-02B</v>
      </c>
      <c r="Y2070" s="330">
        <v>186</v>
      </c>
      <c r="Z2070" s="330">
        <v>91</v>
      </c>
      <c r="AA2070" s="330">
        <v>95</v>
      </c>
      <c r="AB2070" s="16" t="str">
        <v>E25</v>
      </c>
    </row>
    <row r="2071" spans="1:28" x14ac:dyDescent="0.35">
      <c r="A2071" s="331">
        <v>45755</v>
      </c>
      <c r="B2071" s="330" t="str">
        <v>EuroAirlines</v>
      </c>
      <c r="C2071" s="330" t="str">
        <v>Distributor</v>
      </c>
      <c r="D2071" s="330" t="str">
        <v>SABRE</v>
      </c>
      <c r="E2071" s="330" t="str">
        <v>11L8A9</v>
      </c>
      <c r="F2071" s="330" t="str">
        <v>RT</v>
      </c>
      <c r="G2071" s="330" t="str">
        <v>Outbound</v>
      </c>
      <c r="H2071" s="330" t="str">
        <v>4S6016</v>
      </c>
      <c r="I2071" s="331" t="str">
        <v>BRI-SSH</v>
      </c>
      <c r="J2071" s="884">
        <v>45759</v>
      </c>
      <c r="K2071" s="330">
        <v>0</v>
      </c>
      <c r="L2071" s="330">
        <v>0</v>
      </c>
      <c r="M2071" s="330">
        <v>0</v>
      </c>
      <c r="N2071" s="330">
        <v>0</v>
      </c>
      <c r="O2071" s="330">
        <v>0</v>
      </c>
      <c r="P2071" s="330">
        <v>0</v>
      </c>
      <c r="Q2071" s="330" t="str">
        <v>Reissued</v>
      </c>
      <c r="R2071" s="330" t="str">
        <v>Reissued</v>
      </c>
      <c r="S2071" s="330" t="str">
        <v>BRI</v>
      </c>
      <c r="T2071" s="330" t="str">
        <v>SSH</v>
      </c>
      <c r="U2071" s="330" t="str">
        <v>BRI</v>
      </c>
      <c r="V2071" s="330">
        <v>6</v>
      </c>
      <c r="W2071" s="330">
        <v>4</v>
      </c>
      <c r="X2071" s="330" t="str">
        <v>E25-02A</v>
      </c>
      <c r="Y2071" s="330">
        <v>113</v>
      </c>
      <c r="Z2071" s="330">
        <v>102</v>
      </c>
      <c r="AA2071" s="330">
        <v>11</v>
      </c>
      <c r="AB2071" s="16" t="str">
        <v>E25</v>
      </c>
    </row>
    <row r="2072" spans="1:28" x14ac:dyDescent="0.35">
      <c r="A2072" s="331">
        <v>45755</v>
      </c>
      <c r="B2072" s="330" t="str">
        <v>EuroAirlines</v>
      </c>
      <c r="C2072" s="330" t="str">
        <v>Distributor</v>
      </c>
      <c r="D2072" s="330" t="str">
        <v/>
      </c>
      <c r="E2072" s="330" t="str">
        <v>11LPGM</v>
      </c>
      <c r="F2072" s="330" t="str">
        <v>OW</v>
      </c>
      <c r="G2072" s="330" t="str">
        <v>Outbound</v>
      </c>
      <c r="H2072" s="330" t="str">
        <v>NP8102</v>
      </c>
      <c r="I2072" s="331" t="str">
        <v>NAP-HRG</v>
      </c>
      <c r="J2072" s="884">
        <v>45880</v>
      </c>
      <c r="K2072" s="330">
        <v>1</v>
      </c>
      <c r="L2072" s="330">
        <v>1</v>
      </c>
      <c r="M2072" s="330">
        <v>240</v>
      </c>
      <c r="N2072" s="330">
        <v>28.36</v>
      </c>
      <c r="O2072" s="330">
        <v>40</v>
      </c>
      <c r="P2072" s="330">
        <v>308.36</v>
      </c>
      <c r="Q2072" s="330" t="str">
        <v>Confirmed</v>
      </c>
      <c r="R2072" s="330" t="str">
        <v>Closed Deal</v>
      </c>
      <c r="S2072" s="330" t="str">
        <v>NAP</v>
      </c>
      <c r="T2072" s="330" t="str">
        <v>HRG</v>
      </c>
      <c r="U2072" s="330" t="str">
        <v>NAP</v>
      </c>
      <c r="V2072" s="330">
        <v>1</v>
      </c>
      <c r="W2072" s="330">
        <v>125</v>
      </c>
      <c r="X2072" s="330" t="str">
        <v>S25-13</v>
      </c>
      <c r="Y2072" s="330">
        <v>176</v>
      </c>
      <c r="Z2072" s="330">
        <v>166</v>
      </c>
      <c r="AA2072" s="330">
        <v>10</v>
      </c>
      <c r="AB2072" s="16" t="str">
        <v>S25</v>
      </c>
    </row>
    <row r="2073" spans="1:28" x14ac:dyDescent="0.35">
      <c r="A2073" s="331">
        <v>45755</v>
      </c>
      <c r="B2073" s="330" t="str">
        <v>EuroAirlines</v>
      </c>
      <c r="C2073" s="330" t="str">
        <v>Distributor</v>
      </c>
      <c r="D2073" s="330" t="str">
        <v/>
      </c>
      <c r="E2073" s="330" t="str">
        <v>11LPGM</v>
      </c>
      <c r="F2073" s="330" t="str">
        <v>OW</v>
      </c>
      <c r="G2073" s="330" t="str">
        <v>Outbound</v>
      </c>
      <c r="H2073" s="330" t="str">
        <v>NP8102</v>
      </c>
      <c r="I2073" s="331" t="str">
        <v>NAP-HRG</v>
      </c>
      <c r="J2073" s="884">
        <v>45880</v>
      </c>
      <c r="K2073" s="330">
        <v>1</v>
      </c>
      <c r="L2073" s="330">
        <v>1</v>
      </c>
      <c r="M2073" s="330">
        <v>240</v>
      </c>
      <c r="N2073" s="330">
        <v>28.36</v>
      </c>
      <c r="O2073" s="330">
        <v>40</v>
      </c>
      <c r="P2073" s="330">
        <v>308.36</v>
      </c>
      <c r="Q2073" s="330" t="str">
        <v>Confirmed</v>
      </c>
      <c r="R2073" s="330" t="str">
        <v>Closed Deal</v>
      </c>
      <c r="S2073" s="330" t="str">
        <v>NAP</v>
      </c>
      <c r="T2073" s="330" t="str">
        <v>HRG</v>
      </c>
      <c r="U2073" s="330" t="str">
        <v>NAP</v>
      </c>
      <c r="V2073" s="330">
        <v>1</v>
      </c>
      <c r="W2073" s="330">
        <v>125</v>
      </c>
      <c r="X2073" s="330" t="str">
        <v>S25-13</v>
      </c>
      <c r="Y2073" s="330">
        <v>176</v>
      </c>
      <c r="Z2073" s="330">
        <v>166</v>
      </c>
      <c r="AA2073" s="330">
        <v>10</v>
      </c>
      <c r="AB2073" s="16" t="str">
        <v>S25</v>
      </c>
    </row>
    <row r="2074" spans="1:28" x14ac:dyDescent="0.35">
      <c r="A2074" s="331">
        <v>45756</v>
      </c>
      <c r="B2074" s="330" t="str">
        <v>Searcharter</v>
      </c>
      <c r="C2074" s="330" t="str">
        <v>Distributor</v>
      </c>
      <c r="D2074" s="330" t="str">
        <v/>
      </c>
      <c r="E2074" s="330" t="str">
        <v>HAGWY</v>
      </c>
      <c r="F2074" s="330" t="str">
        <v>OW</v>
      </c>
      <c r="G2074" s="330" t="str">
        <v>Outbound</v>
      </c>
      <c r="H2074" s="330" t="str">
        <v>4S6004</v>
      </c>
      <c r="I2074" s="331" t="str">
        <v>BRI-SSH</v>
      </c>
      <c r="J2074" s="884">
        <v>45773</v>
      </c>
      <c r="K2074" s="330">
        <v>3</v>
      </c>
      <c r="L2074" s="330">
        <v>3</v>
      </c>
      <c r="M2074" s="330">
        <v>120</v>
      </c>
      <c r="N2074" s="330">
        <v>0</v>
      </c>
      <c r="O2074" s="330">
        <v>0</v>
      </c>
      <c r="P2074" s="330">
        <v>360</v>
      </c>
      <c r="Q2074" s="330" t="str">
        <v>Confirmed</v>
      </c>
      <c r="R2074" s="330" t="str">
        <v>Closed Deal</v>
      </c>
      <c r="S2074" s="330" t="str">
        <v>BRI</v>
      </c>
      <c r="T2074" s="330" t="str">
        <v>SSH</v>
      </c>
      <c r="U2074" s="330" t="str">
        <v>BRI</v>
      </c>
      <c r="V2074" s="330">
        <v>6</v>
      </c>
      <c r="W2074" s="330">
        <v>17</v>
      </c>
      <c r="X2074" s="330" t="str">
        <v>E25-02B</v>
      </c>
      <c r="Y2074" s="330">
        <v>186</v>
      </c>
      <c r="Z2074" s="330">
        <v>167</v>
      </c>
      <c r="AA2074" s="330">
        <v>19</v>
      </c>
      <c r="AB2074" s="16" t="str">
        <v>E25</v>
      </c>
    </row>
    <row r="2075" spans="1:28" x14ac:dyDescent="0.35">
      <c r="A2075" s="331">
        <v>45757</v>
      </c>
      <c r="B2075" s="330" t="str">
        <v>Genius</v>
      </c>
      <c r="C2075" s="330" t="str">
        <v>Distributor</v>
      </c>
      <c r="D2075" s="330" t="str">
        <v/>
      </c>
      <c r="E2075" s="330" t="str">
        <v/>
      </c>
      <c r="F2075" s="330" t="str">
        <v>OW</v>
      </c>
      <c r="G2075" s="330" t="str">
        <v>Outbound</v>
      </c>
      <c r="H2075" s="330" t="str">
        <v>4S6016</v>
      </c>
      <c r="I2075" s="331" t="str">
        <v>VRN-SSH</v>
      </c>
      <c r="J2075" s="884">
        <v>45759</v>
      </c>
      <c r="K2075" s="330">
        <v>2</v>
      </c>
      <c r="L2075" s="330">
        <v>2</v>
      </c>
      <c r="M2075" s="330">
        <v>100</v>
      </c>
      <c r="N2075" s="330">
        <v>0</v>
      </c>
      <c r="O2075" s="330">
        <v>0</v>
      </c>
      <c r="P2075" s="330">
        <v>200</v>
      </c>
      <c r="Q2075" s="330" t="str">
        <v>Confirmed</v>
      </c>
      <c r="R2075" s="330" t="str">
        <v>Closed Deal</v>
      </c>
      <c r="S2075" s="330" t="str">
        <v>VRN</v>
      </c>
      <c r="T2075" s="330" t="str">
        <v>SSH</v>
      </c>
      <c r="U2075" s="330" t="str">
        <v>VRN</v>
      </c>
      <c r="V2075" s="330">
        <v>6</v>
      </c>
      <c r="W2075" s="330">
        <v>2</v>
      </c>
      <c r="X2075" s="330" t="str">
        <v>E25-05A</v>
      </c>
      <c r="Y2075" s="330">
        <v>63</v>
      </c>
      <c r="Z2075" s="330">
        <v>60</v>
      </c>
      <c r="AA2075" s="330">
        <v>3</v>
      </c>
      <c r="AB2075" s="16" t="str">
        <v>E25</v>
      </c>
    </row>
    <row r="2076" spans="1:28" x14ac:dyDescent="0.35">
      <c r="A2076" s="331">
        <v>45757</v>
      </c>
      <c r="B2076" s="330" t="str">
        <v>Genius</v>
      </c>
      <c r="C2076" s="330" t="str">
        <v>Distributor</v>
      </c>
      <c r="D2076" s="330" t="str">
        <v/>
      </c>
      <c r="E2076" s="330" t="str">
        <v/>
      </c>
      <c r="F2076" s="330" t="str">
        <v>OW</v>
      </c>
      <c r="G2076" s="330" t="str">
        <v>Outbound</v>
      </c>
      <c r="H2076" s="330" t="str">
        <v>4S6032</v>
      </c>
      <c r="I2076" s="331" t="str">
        <v>NAP-SSH</v>
      </c>
      <c r="J2076" s="884">
        <v>45760</v>
      </c>
      <c r="K2076" s="330">
        <v>8</v>
      </c>
      <c r="L2076" s="330">
        <v>8</v>
      </c>
      <c r="M2076" s="330">
        <v>100</v>
      </c>
      <c r="N2076" s="330">
        <v>0</v>
      </c>
      <c r="O2076" s="330">
        <v>0</v>
      </c>
      <c r="P2076" s="330">
        <v>800</v>
      </c>
      <c r="Q2076" s="330" t="str">
        <v>Confirmed</v>
      </c>
      <c r="R2076" s="330" t="str">
        <v>Closed Deal</v>
      </c>
      <c r="S2076" s="330" t="str">
        <v>NAP</v>
      </c>
      <c r="T2076" s="330" t="str">
        <v>SSH</v>
      </c>
      <c r="U2076" s="330" t="str">
        <v>NAP</v>
      </c>
      <c r="V2076" s="330">
        <v>7</v>
      </c>
      <c r="W2076" s="330">
        <v>3</v>
      </c>
      <c r="X2076" s="330" t="str">
        <v>E25-03B</v>
      </c>
      <c r="Y2076" s="330">
        <v>186</v>
      </c>
      <c r="Z2076" s="330">
        <v>157</v>
      </c>
      <c r="AA2076" s="330">
        <v>29</v>
      </c>
      <c r="AB2076" s="16" t="str">
        <v>E25</v>
      </c>
    </row>
    <row r="2077" spans="1:28" x14ac:dyDescent="0.35">
      <c r="A2077" s="331">
        <v>45757</v>
      </c>
      <c r="B2077" s="330" t="str">
        <v>Genius</v>
      </c>
      <c r="C2077" s="330" t="str">
        <v>Distributor</v>
      </c>
      <c r="D2077" s="330" t="str">
        <v/>
      </c>
      <c r="E2077" s="330" t="str">
        <v/>
      </c>
      <c r="F2077" s="330" t="str">
        <v>OW</v>
      </c>
      <c r="G2077" s="330" t="str">
        <v>Outbound</v>
      </c>
      <c r="H2077" s="330" t="str">
        <v>4S6031</v>
      </c>
      <c r="I2077" s="331" t="str">
        <v>SSH-NAP</v>
      </c>
      <c r="J2077" s="884">
        <v>45767</v>
      </c>
      <c r="K2077" s="330">
        <v>5</v>
      </c>
      <c r="L2077" s="330">
        <v>5</v>
      </c>
      <c r="M2077" s="330">
        <v>100</v>
      </c>
      <c r="N2077" s="330">
        <v>0</v>
      </c>
      <c r="O2077" s="330">
        <v>0</v>
      </c>
      <c r="P2077" s="330">
        <v>500</v>
      </c>
      <c r="Q2077" s="330" t="str">
        <v>Confirmed</v>
      </c>
      <c r="R2077" s="330" t="str">
        <v>Closed Deal</v>
      </c>
      <c r="S2077" s="330" t="str">
        <v>SSH</v>
      </c>
      <c r="T2077" s="330" t="str">
        <v>NAP</v>
      </c>
      <c r="U2077" s="330" t="str">
        <v>NAP</v>
      </c>
      <c r="V2077" s="330">
        <v>7</v>
      </c>
      <c r="W2077" s="330">
        <v>10</v>
      </c>
      <c r="X2077" s="330" t="str">
        <v>E25-03B</v>
      </c>
      <c r="Y2077" s="330">
        <v>186</v>
      </c>
      <c r="Z2077" s="330">
        <v>162</v>
      </c>
      <c r="AA2077" s="330">
        <v>24</v>
      </c>
      <c r="AB2077" s="16" t="str">
        <v>E25</v>
      </c>
    </row>
    <row r="2078" spans="1:28" x14ac:dyDescent="0.35">
      <c r="A2078" s="331">
        <v>45757</v>
      </c>
      <c r="B2078" s="330" t="str">
        <v>Genius</v>
      </c>
      <c r="C2078" s="330" t="str">
        <v>Distributor</v>
      </c>
      <c r="D2078" s="330" t="str">
        <v/>
      </c>
      <c r="E2078" s="330" t="str">
        <v/>
      </c>
      <c r="F2078" s="330" t="str">
        <v>OW</v>
      </c>
      <c r="G2078" s="330" t="str">
        <v>Outbound</v>
      </c>
      <c r="H2078" s="330" t="str">
        <v>4S6016</v>
      </c>
      <c r="I2078" s="331" t="str">
        <v>VRN-SSH</v>
      </c>
      <c r="J2078" s="884">
        <v>45773</v>
      </c>
      <c r="K2078" s="330">
        <v>2</v>
      </c>
      <c r="L2078" s="330">
        <v>2</v>
      </c>
      <c r="M2078" s="330">
        <v>100</v>
      </c>
      <c r="N2078" s="330">
        <v>0</v>
      </c>
      <c r="O2078" s="330">
        <v>0</v>
      </c>
      <c r="P2078" s="330">
        <v>200</v>
      </c>
      <c r="Q2078" s="330" t="str">
        <v>Confirmed</v>
      </c>
      <c r="R2078" s="330" t="str">
        <v>Closed Deal</v>
      </c>
      <c r="S2078" s="330" t="str">
        <v>VRN</v>
      </c>
      <c r="T2078" s="330" t="str">
        <v>SSH</v>
      </c>
      <c r="U2078" s="330" t="str">
        <v>VRN</v>
      </c>
      <c r="V2078" s="330">
        <v>6</v>
      </c>
      <c r="W2078" s="330">
        <v>16</v>
      </c>
      <c r="X2078" s="330" t="str">
        <v>E25-05B</v>
      </c>
      <c r="Y2078" s="330">
        <v>186</v>
      </c>
      <c r="Z2078" s="330">
        <v>148</v>
      </c>
      <c r="AA2078" s="330">
        <v>38</v>
      </c>
      <c r="AB2078" s="16" t="str">
        <v>E25</v>
      </c>
    </row>
    <row r="2079" spans="1:28" x14ac:dyDescent="0.35">
      <c r="A2079" s="331">
        <v>45757</v>
      </c>
      <c r="B2079" s="330" t="str">
        <v>Genius</v>
      </c>
      <c r="C2079" s="330" t="str">
        <v>Distributor</v>
      </c>
      <c r="D2079" s="330" t="str">
        <v/>
      </c>
      <c r="E2079" s="330" t="str">
        <v/>
      </c>
      <c r="F2079" s="330" t="str">
        <v>OW</v>
      </c>
      <c r="G2079" s="330" t="str">
        <v>Outbound</v>
      </c>
      <c r="H2079" s="330" t="str">
        <v>4S6015</v>
      </c>
      <c r="I2079" s="331" t="str">
        <v>SSH-VRN</v>
      </c>
      <c r="J2079" s="884">
        <v>45766</v>
      </c>
      <c r="K2079" s="330">
        <v>2</v>
      </c>
      <c r="L2079" s="330">
        <v>2</v>
      </c>
      <c r="M2079" s="330">
        <v>100</v>
      </c>
      <c r="N2079" s="330">
        <v>0</v>
      </c>
      <c r="O2079" s="330">
        <v>0</v>
      </c>
      <c r="P2079" s="330">
        <v>200</v>
      </c>
      <c r="Q2079" s="330" t="str">
        <v>Confirmed</v>
      </c>
      <c r="R2079" s="330" t="str">
        <v>Closed Deal</v>
      </c>
      <c r="S2079" s="330" t="str">
        <v>SSH</v>
      </c>
      <c r="T2079" s="330" t="str">
        <v>VRN</v>
      </c>
      <c r="U2079" s="330" t="str">
        <v>VRN</v>
      </c>
      <c r="V2079" s="330">
        <v>6</v>
      </c>
      <c r="W2079" s="330">
        <v>9</v>
      </c>
      <c r="X2079" s="330" t="str">
        <v>E25-05B</v>
      </c>
      <c r="Y2079" s="330">
        <v>186</v>
      </c>
      <c r="Z2079" s="330">
        <v>67</v>
      </c>
      <c r="AA2079" s="330">
        <v>119</v>
      </c>
      <c r="AB2079" s="16" t="str">
        <v>E25</v>
      </c>
    </row>
    <row r="2080" spans="1:28" x14ac:dyDescent="0.35">
      <c r="A2080" s="331">
        <v>45757</v>
      </c>
      <c r="B2080" s="330" t="str">
        <v>Genius</v>
      </c>
      <c r="C2080" s="330" t="str">
        <v>Distributor</v>
      </c>
      <c r="D2080" s="330" t="str">
        <v/>
      </c>
      <c r="E2080" s="330" t="str">
        <v/>
      </c>
      <c r="F2080" s="330" t="str">
        <v>OW</v>
      </c>
      <c r="G2080" s="330" t="str">
        <v>Outbound</v>
      </c>
      <c r="H2080" s="330" t="str">
        <v>4S6018</v>
      </c>
      <c r="I2080" s="331" t="str">
        <v>NAP-SSH</v>
      </c>
      <c r="J2080" s="884">
        <v>45772</v>
      </c>
      <c r="K2080" s="330">
        <v>2</v>
      </c>
      <c r="L2080" s="330">
        <v>2</v>
      </c>
      <c r="M2080" s="330">
        <v>100</v>
      </c>
      <c r="N2080" s="330">
        <v>0</v>
      </c>
      <c r="O2080" s="330">
        <v>0</v>
      </c>
      <c r="P2080" s="330">
        <v>200</v>
      </c>
      <c r="Q2080" s="330" t="str">
        <v>Confirmed</v>
      </c>
      <c r="R2080" s="330" t="str">
        <v>Closed Deal</v>
      </c>
      <c r="S2080" s="330" t="str">
        <v>NAP</v>
      </c>
      <c r="T2080" s="330" t="str">
        <v>SSH</v>
      </c>
      <c r="U2080" s="330" t="str">
        <v>NAP</v>
      </c>
      <c r="V2080" s="330">
        <v>5</v>
      </c>
      <c r="W2080" s="330">
        <v>15</v>
      </c>
      <c r="X2080" s="330" t="str">
        <v>E25-08</v>
      </c>
      <c r="Y2080" s="330">
        <v>186</v>
      </c>
      <c r="Z2080" s="330">
        <v>184</v>
      </c>
      <c r="AA2080" s="330">
        <v>2</v>
      </c>
      <c r="AB2080" s="16" t="str">
        <v>E25</v>
      </c>
    </row>
    <row r="2081" spans="1:28" x14ac:dyDescent="0.35">
      <c r="A2081" s="331">
        <v>45757</v>
      </c>
      <c r="B2081" s="330" t="str">
        <v>Genius</v>
      </c>
      <c r="C2081" s="330" t="str">
        <v>Distributor</v>
      </c>
      <c r="D2081" s="330" t="str">
        <v/>
      </c>
      <c r="E2081" s="330" t="str">
        <v/>
      </c>
      <c r="F2081" s="330" t="str">
        <v>OW</v>
      </c>
      <c r="G2081" s="330" t="str">
        <v>Outbound</v>
      </c>
      <c r="H2081" s="330" t="str">
        <v>4S6006</v>
      </c>
      <c r="I2081" s="331" t="str">
        <v>NAP-SSH</v>
      </c>
      <c r="J2081" s="884">
        <v>45873</v>
      </c>
      <c r="K2081" s="330">
        <v>4</v>
      </c>
      <c r="L2081" s="330">
        <v>4</v>
      </c>
      <c r="M2081" s="330">
        <v>240</v>
      </c>
      <c r="N2081" s="330">
        <v>0</v>
      </c>
      <c r="O2081" s="330">
        <v>0</v>
      </c>
      <c r="P2081" s="330">
        <v>960</v>
      </c>
      <c r="Q2081" s="330" t="str">
        <v>Confirmed</v>
      </c>
      <c r="R2081" s="330" t="str">
        <v>Closed Deal</v>
      </c>
      <c r="S2081" s="330" t="str">
        <v>NAP</v>
      </c>
      <c r="T2081" s="330" t="str">
        <v>SSH</v>
      </c>
      <c r="U2081" s="330" t="str">
        <v>NAP</v>
      </c>
      <c r="V2081" s="330">
        <v>1</v>
      </c>
      <c r="W2081" s="330">
        <v>116</v>
      </c>
      <c r="X2081" s="330" t="str">
        <v>S25-08</v>
      </c>
      <c r="Y2081" s="330">
        <v>186</v>
      </c>
      <c r="Z2081" s="330">
        <v>77</v>
      </c>
      <c r="AA2081" s="330">
        <v>109</v>
      </c>
      <c r="AB2081" s="16" t="str">
        <v>S25</v>
      </c>
    </row>
    <row r="2082" spans="1:28" x14ac:dyDescent="0.35">
      <c r="A2082" s="331">
        <v>45757</v>
      </c>
      <c r="B2082" s="330" t="str">
        <v>Genius</v>
      </c>
      <c r="C2082" s="330" t="str">
        <v>Distributor</v>
      </c>
      <c r="D2082" s="330" t="str">
        <v/>
      </c>
      <c r="E2082" s="330" t="str">
        <v/>
      </c>
      <c r="F2082" s="330" t="str">
        <v>OW</v>
      </c>
      <c r="G2082" s="330" t="str">
        <v>Outbound</v>
      </c>
      <c r="H2082" s="330" t="str">
        <v>4S6006</v>
      </c>
      <c r="I2082" s="331" t="str">
        <v>FCO-SSH</v>
      </c>
      <c r="J2082" s="884">
        <v>45877</v>
      </c>
      <c r="K2082" s="330">
        <v>2</v>
      </c>
      <c r="L2082" s="330">
        <v>2</v>
      </c>
      <c r="M2082" s="330">
        <v>250</v>
      </c>
      <c r="N2082" s="330">
        <v>0</v>
      </c>
      <c r="O2082" s="330">
        <v>0</v>
      </c>
      <c r="P2082" s="330">
        <v>500</v>
      </c>
      <c r="Q2082" s="330" t="str">
        <v>Confirmed</v>
      </c>
      <c r="R2082" s="330" t="str">
        <v>Closed Deal</v>
      </c>
      <c r="S2082" s="330" t="str">
        <v>FCO</v>
      </c>
      <c r="T2082" s="330" t="str">
        <v>SSH</v>
      </c>
      <c r="U2082" s="330" t="str">
        <v>FCO</v>
      </c>
      <c r="V2082" s="330">
        <v>5</v>
      </c>
      <c r="W2082" s="330">
        <v>120</v>
      </c>
      <c r="X2082" s="330" t="str">
        <v>S25-15</v>
      </c>
      <c r="Y2082" s="330">
        <v>186</v>
      </c>
      <c r="Z2082" s="330">
        <v>174</v>
      </c>
      <c r="AA2082" s="330">
        <v>12</v>
      </c>
      <c r="AB2082" s="16" t="str">
        <v>S25</v>
      </c>
    </row>
    <row r="2083" spans="1:28" x14ac:dyDescent="0.35">
      <c r="A2083" s="331">
        <v>45757</v>
      </c>
      <c r="B2083" s="330" t="str">
        <v>SI Travel</v>
      </c>
      <c r="C2083" s="330" t="str">
        <v>Tour Operator</v>
      </c>
      <c r="D2083" s="330" t="str">
        <v>IBE</v>
      </c>
      <c r="E2083" s="330" t="str">
        <v xml:space="preserve">ERM5P7 </v>
      </c>
      <c r="F2083" s="330" t="str">
        <v>RT</v>
      </c>
      <c r="G2083" s="330" t="str">
        <v>Outbound</v>
      </c>
      <c r="H2083" s="330" t="str">
        <v>NP8102</v>
      </c>
      <c r="I2083" s="331" t="str">
        <v>NAP-HRG</v>
      </c>
      <c r="J2083" s="884">
        <v>45887</v>
      </c>
      <c r="K2083" s="330">
        <v>1</v>
      </c>
      <c r="L2083" s="330">
        <v>1</v>
      </c>
      <c r="M2083" s="330">
        <v>227.07</v>
      </c>
      <c r="N2083" s="330">
        <v>0</v>
      </c>
      <c r="O2083" s="330">
        <v>0</v>
      </c>
      <c r="P2083" s="330">
        <v>227.07</v>
      </c>
      <c r="Q2083" s="330" t="str">
        <v>Confirmed</v>
      </c>
      <c r="R2083" s="330" t="str">
        <v>On Review</v>
      </c>
      <c r="S2083" s="330" t="str">
        <v>NAP</v>
      </c>
      <c r="T2083" s="330" t="str">
        <v>HRG</v>
      </c>
      <c r="U2083" s="330" t="str">
        <v>NAP</v>
      </c>
      <c r="V2083" s="330">
        <v>1</v>
      </c>
      <c r="W2083" s="330">
        <v>130</v>
      </c>
      <c r="X2083" s="330" t="str">
        <v>S25-13</v>
      </c>
      <c r="Y2083" s="330">
        <v>176</v>
      </c>
      <c r="Z2083" s="330">
        <v>151</v>
      </c>
      <c r="AA2083" s="330">
        <v>25</v>
      </c>
      <c r="AB2083" s="16" t="str">
        <v>S25</v>
      </c>
    </row>
    <row r="2084" spans="1:28" x14ac:dyDescent="0.35">
      <c r="A2084" s="331">
        <v>45757</v>
      </c>
      <c r="B2084" s="330" t="str">
        <v>SI Travel</v>
      </c>
      <c r="C2084" s="330" t="str">
        <v>Tour Operator</v>
      </c>
      <c r="D2084" s="330" t="str">
        <v>IBE</v>
      </c>
      <c r="E2084" s="330" t="str">
        <v xml:space="preserve">ERM5P7 </v>
      </c>
      <c r="F2084" s="330" t="str">
        <v>RT</v>
      </c>
      <c r="G2084" s="330" t="str">
        <v>Outbound</v>
      </c>
      <c r="H2084" s="330" t="str">
        <v>NP8102</v>
      </c>
      <c r="I2084" s="331" t="str">
        <v>NAP-HRG</v>
      </c>
      <c r="J2084" s="884">
        <v>45887</v>
      </c>
      <c r="K2084" s="330">
        <v>1</v>
      </c>
      <c r="L2084" s="330">
        <v>1</v>
      </c>
      <c r="M2084" s="330">
        <v>227.07</v>
      </c>
      <c r="N2084" s="330">
        <v>0</v>
      </c>
      <c r="O2084" s="330">
        <v>0</v>
      </c>
      <c r="P2084" s="330">
        <v>227.07</v>
      </c>
      <c r="Q2084" s="330" t="str">
        <v>Confirmed</v>
      </c>
      <c r="R2084" s="330" t="str">
        <v>On Review</v>
      </c>
      <c r="S2084" s="330" t="str">
        <v>NAP</v>
      </c>
      <c r="T2084" s="330" t="str">
        <v>HRG</v>
      </c>
      <c r="U2084" s="330" t="str">
        <v>NAP</v>
      </c>
      <c r="V2084" s="330">
        <v>1</v>
      </c>
      <c r="W2084" s="330">
        <v>130</v>
      </c>
      <c r="X2084" s="330" t="str">
        <v>S25-13</v>
      </c>
      <c r="Y2084" s="330">
        <v>176</v>
      </c>
      <c r="Z2084" s="330">
        <v>151</v>
      </c>
      <c r="AA2084" s="330">
        <v>25</v>
      </c>
      <c r="AB2084" s="16" t="str">
        <v>S25</v>
      </c>
    </row>
    <row r="2085" spans="1:28" x14ac:dyDescent="0.35">
      <c r="A2085" s="331">
        <v>45757</v>
      </c>
      <c r="B2085" s="330" t="str">
        <v>SI Travel</v>
      </c>
      <c r="C2085" s="330" t="str">
        <v>Tour Operator</v>
      </c>
      <c r="D2085" s="330" t="str">
        <v>IBE</v>
      </c>
      <c r="E2085" s="330" t="str">
        <v xml:space="preserve">ERM5P7 </v>
      </c>
      <c r="F2085" s="330" t="str">
        <v>RT</v>
      </c>
      <c r="G2085" s="330" t="str">
        <v>Outbound</v>
      </c>
      <c r="H2085" s="330" t="str">
        <v>NP8102</v>
      </c>
      <c r="I2085" s="331" t="str">
        <v>NAP-HRG</v>
      </c>
      <c r="J2085" s="884">
        <v>45887</v>
      </c>
      <c r="K2085" s="330">
        <v>1</v>
      </c>
      <c r="L2085" s="330">
        <v>1</v>
      </c>
      <c r="M2085" s="330">
        <v>183.04</v>
      </c>
      <c r="N2085" s="330">
        <v>0</v>
      </c>
      <c r="O2085" s="330">
        <v>0</v>
      </c>
      <c r="P2085" s="330">
        <v>183.04</v>
      </c>
      <c r="Q2085" s="330" t="str">
        <v>Confirmed</v>
      </c>
      <c r="R2085" s="330" t="str">
        <v>On Review</v>
      </c>
      <c r="S2085" s="330" t="str">
        <v>NAP</v>
      </c>
      <c r="T2085" s="330" t="str">
        <v>HRG</v>
      </c>
      <c r="U2085" s="330" t="str">
        <v>NAP</v>
      </c>
      <c r="V2085" s="330">
        <v>1</v>
      </c>
      <c r="W2085" s="330">
        <v>130</v>
      </c>
      <c r="X2085" s="330" t="str">
        <v>S25-13</v>
      </c>
      <c r="Y2085" s="330">
        <v>176</v>
      </c>
      <c r="Z2085" s="330">
        <v>151</v>
      </c>
      <c r="AA2085" s="330">
        <v>25</v>
      </c>
      <c r="AB2085" s="16" t="str">
        <v>S25</v>
      </c>
    </row>
    <row r="2086" spans="1:28" x14ac:dyDescent="0.35">
      <c r="A2086" s="331">
        <v>45757</v>
      </c>
      <c r="B2086" s="330" t="str">
        <v>SI Travel</v>
      </c>
      <c r="C2086" s="330" t="str">
        <v>Tour Operator</v>
      </c>
      <c r="D2086" s="330" t="str">
        <v>IBE</v>
      </c>
      <c r="E2086" s="330" t="str">
        <v xml:space="preserve">ERM5P7 </v>
      </c>
      <c r="F2086" s="330" t="str">
        <v>RT</v>
      </c>
      <c r="G2086" s="330" t="str">
        <v>Inbound</v>
      </c>
      <c r="H2086" s="330" t="str">
        <v>NP8101</v>
      </c>
      <c r="I2086" s="331" t="str">
        <v>HRG-NAP</v>
      </c>
      <c r="J2086" s="884">
        <v>45894</v>
      </c>
      <c r="K2086" s="330">
        <v>1</v>
      </c>
      <c r="L2086" s="330">
        <v>1</v>
      </c>
      <c r="M2086" s="330">
        <v>241.76</v>
      </c>
      <c r="N2086" s="330">
        <v>0</v>
      </c>
      <c r="O2086" s="330">
        <v>0</v>
      </c>
      <c r="P2086" s="330">
        <v>241.76</v>
      </c>
      <c r="Q2086" s="330" t="str">
        <v>Confirmed</v>
      </c>
      <c r="R2086" s="330" t="str">
        <v>On Review</v>
      </c>
      <c r="S2086" s="330" t="str">
        <v>HRG</v>
      </c>
      <c r="T2086" s="330" t="str">
        <v>NAP</v>
      </c>
      <c r="U2086" s="330" t="str">
        <v>NAP</v>
      </c>
      <c r="V2086" s="330">
        <v>1</v>
      </c>
      <c r="W2086" s="330">
        <v>137</v>
      </c>
      <c r="X2086" s="330" t="str">
        <v>S25-13</v>
      </c>
      <c r="Y2086" s="330">
        <v>176</v>
      </c>
      <c r="Z2086" s="330">
        <v>166</v>
      </c>
      <c r="AA2086" s="330">
        <v>10</v>
      </c>
      <c r="AB2086" s="16" t="str">
        <v>S25</v>
      </c>
    </row>
    <row r="2087" spans="1:28" x14ac:dyDescent="0.35">
      <c r="A2087" s="331">
        <v>45757</v>
      </c>
      <c r="B2087" s="330" t="str">
        <v>SI Travel</v>
      </c>
      <c r="C2087" s="330" t="str">
        <v>Tour Operator</v>
      </c>
      <c r="D2087" s="330" t="str">
        <v>IBE</v>
      </c>
      <c r="E2087" s="330" t="str">
        <v xml:space="preserve">ERM5P7 </v>
      </c>
      <c r="F2087" s="330" t="str">
        <v>RT</v>
      </c>
      <c r="G2087" s="330" t="str">
        <v>Inbound</v>
      </c>
      <c r="H2087" s="330" t="str">
        <v>NP8101</v>
      </c>
      <c r="I2087" s="331" t="str">
        <v>HRG-NAP</v>
      </c>
      <c r="J2087" s="884">
        <v>45894</v>
      </c>
      <c r="K2087" s="330">
        <v>1</v>
      </c>
      <c r="L2087" s="330">
        <v>1</v>
      </c>
      <c r="M2087" s="330">
        <v>241.76</v>
      </c>
      <c r="N2087" s="330">
        <v>0</v>
      </c>
      <c r="O2087" s="330">
        <v>0</v>
      </c>
      <c r="P2087" s="330">
        <v>241.76</v>
      </c>
      <c r="Q2087" s="330" t="str">
        <v>Confirmed</v>
      </c>
      <c r="R2087" s="330" t="str">
        <v>On Review</v>
      </c>
      <c r="S2087" s="330" t="str">
        <v>HRG</v>
      </c>
      <c r="T2087" s="330" t="str">
        <v>NAP</v>
      </c>
      <c r="U2087" s="330" t="str">
        <v>NAP</v>
      </c>
      <c r="V2087" s="330">
        <v>1</v>
      </c>
      <c r="W2087" s="330">
        <v>137</v>
      </c>
      <c r="X2087" s="330" t="str">
        <v>S25-13</v>
      </c>
      <c r="Y2087" s="330">
        <v>176</v>
      </c>
      <c r="Z2087" s="330">
        <v>166</v>
      </c>
      <c r="AA2087" s="330">
        <v>10</v>
      </c>
      <c r="AB2087" s="16" t="str">
        <v>S25</v>
      </c>
    </row>
    <row r="2088" spans="1:28" x14ac:dyDescent="0.35">
      <c r="A2088" s="331">
        <v>45757</v>
      </c>
      <c r="B2088" s="330" t="str">
        <v>SI Travel</v>
      </c>
      <c r="C2088" s="330" t="str">
        <v>Tour Operator</v>
      </c>
      <c r="D2088" s="330" t="str">
        <v>IBE</v>
      </c>
      <c r="E2088" s="330" t="str">
        <v xml:space="preserve">ERM5P7 </v>
      </c>
      <c r="F2088" s="330" t="str">
        <v>RT</v>
      </c>
      <c r="G2088" s="330" t="str">
        <v>Inbound</v>
      </c>
      <c r="H2088" s="330" t="str">
        <v>NP8101</v>
      </c>
      <c r="I2088" s="331" t="str">
        <v>HRG-NAP</v>
      </c>
      <c r="J2088" s="884">
        <v>45894</v>
      </c>
      <c r="K2088" s="330">
        <v>1</v>
      </c>
      <c r="L2088" s="330">
        <v>1</v>
      </c>
      <c r="M2088" s="330">
        <v>183.04</v>
      </c>
      <c r="N2088" s="330">
        <v>0</v>
      </c>
      <c r="O2088" s="330">
        <v>0</v>
      </c>
      <c r="P2088" s="330">
        <v>183.04</v>
      </c>
      <c r="Q2088" s="330" t="str">
        <v>Confirmed</v>
      </c>
      <c r="R2088" s="330" t="str">
        <v>On Review</v>
      </c>
      <c r="S2088" s="330" t="str">
        <v>HRG</v>
      </c>
      <c r="T2088" s="330" t="str">
        <v>NAP</v>
      </c>
      <c r="U2088" s="330" t="str">
        <v>NAP</v>
      </c>
      <c r="V2088" s="330">
        <v>1</v>
      </c>
      <c r="W2088" s="330">
        <v>137</v>
      </c>
      <c r="X2088" s="330" t="str">
        <v>S25-13</v>
      </c>
      <c r="Y2088" s="330">
        <v>176</v>
      </c>
      <c r="Z2088" s="330">
        <v>166</v>
      </c>
      <c r="AA2088" s="330">
        <v>10</v>
      </c>
      <c r="AB2088" s="16" t="str">
        <v>S25</v>
      </c>
    </row>
    <row r="2089" spans="1:28" x14ac:dyDescent="0.35">
      <c r="A2089" s="331">
        <v>45757</v>
      </c>
      <c r="B2089" s="330" t="str">
        <v>Searcharter</v>
      </c>
      <c r="C2089" s="330" t="str">
        <v>Distributor</v>
      </c>
      <c r="D2089" s="330" t="str">
        <v/>
      </c>
      <c r="E2089" s="330" t="str">
        <v>DF4DR</v>
      </c>
      <c r="F2089" s="330" t="str">
        <v>OW</v>
      </c>
      <c r="G2089" s="330" t="str">
        <v>Outbound</v>
      </c>
      <c r="H2089" s="330" t="str">
        <v>4S6016</v>
      </c>
      <c r="I2089" s="331" t="str">
        <v>VRN-SSH</v>
      </c>
      <c r="J2089" s="884">
        <v>45766</v>
      </c>
      <c r="K2089" s="330">
        <v>2</v>
      </c>
      <c r="L2089" s="330">
        <v>2</v>
      </c>
      <c r="M2089" s="330">
        <v>150</v>
      </c>
      <c r="N2089" s="330">
        <v>0</v>
      </c>
      <c r="O2089" s="330">
        <v>0</v>
      </c>
      <c r="P2089" s="330">
        <v>300</v>
      </c>
      <c r="Q2089" s="330" t="str">
        <v>Confirmed</v>
      </c>
      <c r="R2089" s="330" t="str">
        <v>Closed Deal</v>
      </c>
      <c r="S2089" s="330" t="str">
        <v>VRN</v>
      </c>
      <c r="T2089" s="330" t="str">
        <v>SSH</v>
      </c>
      <c r="U2089" s="330" t="str">
        <v>VRN</v>
      </c>
      <c r="V2089" s="330">
        <v>6</v>
      </c>
      <c r="W2089" s="330">
        <v>9</v>
      </c>
      <c r="X2089" s="330" t="str">
        <v>E25-05B</v>
      </c>
      <c r="Y2089" s="330">
        <v>186</v>
      </c>
      <c r="Z2089" s="330">
        <v>185</v>
      </c>
      <c r="AA2089" s="330">
        <v>1</v>
      </c>
      <c r="AB2089" s="16" t="str">
        <v>E25</v>
      </c>
    </row>
    <row r="2090" spans="1:28" x14ac:dyDescent="0.35">
      <c r="A2090" s="331">
        <v>45756</v>
      </c>
      <c r="B2090" s="330" t="str">
        <v>EuroAirlines</v>
      </c>
      <c r="C2090" s="330" t="str">
        <v>Distributor</v>
      </c>
      <c r="D2090" s="330" t="str">
        <v>AMADEUS</v>
      </c>
      <c r="E2090" s="330" t="str">
        <v>11LPGR</v>
      </c>
      <c r="F2090" s="330" t="str">
        <v>OW</v>
      </c>
      <c r="G2090" s="330" t="str">
        <v>Outbound</v>
      </c>
      <c r="H2090" s="330" t="str">
        <v>4S6015</v>
      </c>
      <c r="I2090" s="331" t="str">
        <v>SSH-VRN</v>
      </c>
      <c r="J2090" s="884">
        <v>45780</v>
      </c>
      <c r="K2090" s="330">
        <v>1</v>
      </c>
      <c r="L2090" s="330">
        <v>1</v>
      </c>
      <c r="M2090" s="330">
        <v>230</v>
      </c>
      <c r="N2090" s="330">
        <v>37.72</v>
      </c>
      <c r="O2090" s="330">
        <v>40</v>
      </c>
      <c r="P2090" s="330">
        <v>307.72000000000003</v>
      </c>
      <c r="Q2090" s="330" t="str">
        <v>Confirmed</v>
      </c>
      <c r="R2090" s="330" t="str">
        <v>Closed Deal</v>
      </c>
      <c r="S2090" s="330" t="str">
        <v>SSH</v>
      </c>
      <c r="T2090" s="330" t="str">
        <v>VRN</v>
      </c>
      <c r="U2090" s="330" t="str">
        <v>VRN</v>
      </c>
      <c r="V2090" s="330">
        <v>6</v>
      </c>
      <c r="W2090" s="330">
        <v>24</v>
      </c>
      <c r="X2090" s="330" t="str">
        <v>E25-05B</v>
      </c>
      <c r="Y2090" s="330">
        <v>186</v>
      </c>
      <c r="Z2090" s="330">
        <v>181</v>
      </c>
      <c r="AA2090" s="330">
        <v>5</v>
      </c>
      <c r="AB2090" s="16" t="str">
        <v>E25</v>
      </c>
    </row>
    <row r="2091" spans="1:28" x14ac:dyDescent="0.35">
      <c r="A2091" s="331">
        <v>45756</v>
      </c>
      <c r="B2091" s="330" t="str">
        <v>EuroAirlines</v>
      </c>
      <c r="C2091" s="330" t="str">
        <v>Distributor</v>
      </c>
      <c r="D2091" s="330" t="str">
        <v>AMADEUS</v>
      </c>
      <c r="E2091" s="330" t="str">
        <v>11LPGR</v>
      </c>
      <c r="F2091" s="330" t="str">
        <v>OW</v>
      </c>
      <c r="G2091" s="330" t="str">
        <v>Outbound</v>
      </c>
      <c r="H2091" s="330" t="str">
        <v>4S6015</v>
      </c>
      <c r="I2091" s="331" t="str">
        <v>SSH-VRN</v>
      </c>
      <c r="J2091" s="884">
        <v>45780</v>
      </c>
      <c r="K2091" s="330">
        <v>1</v>
      </c>
      <c r="L2091" s="330">
        <v>1</v>
      </c>
      <c r="M2091" s="330">
        <v>230</v>
      </c>
      <c r="N2091" s="330">
        <v>37.72</v>
      </c>
      <c r="O2091" s="330">
        <v>40</v>
      </c>
      <c r="P2091" s="330">
        <v>307.72000000000003</v>
      </c>
      <c r="Q2091" s="330" t="str">
        <v>Confirmed</v>
      </c>
      <c r="R2091" s="330" t="str">
        <v>Closed Deal</v>
      </c>
      <c r="S2091" s="330" t="str">
        <v>SSH</v>
      </c>
      <c r="T2091" s="330" t="str">
        <v>VRN</v>
      </c>
      <c r="U2091" s="330" t="str">
        <v>VRN</v>
      </c>
      <c r="V2091" s="330">
        <v>6</v>
      </c>
      <c r="W2091" s="330">
        <v>24</v>
      </c>
      <c r="X2091" s="330" t="str">
        <v>E25-05B</v>
      </c>
      <c r="Y2091" s="330">
        <v>186</v>
      </c>
      <c r="Z2091" s="330">
        <v>181</v>
      </c>
      <c r="AA2091" s="330">
        <v>5</v>
      </c>
      <c r="AB2091" s="16" t="str">
        <v>E25</v>
      </c>
    </row>
    <row r="2092" spans="1:28" x14ac:dyDescent="0.35">
      <c r="A2092" s="331">
        <v>45757</v>
      </c>
      <c r="B2092" s="330" t="str">
        <v>Genius</v>
      </c>
      <c r="C2092" s="330" t="str">
        <v>Distributor</v>
      </c>
      <c r="D2092" s="330" t="str">
        <v/>
      </c>
      <c r="E2092" s="330" t="str">
        <v/>
      </c>
      <c r="F2092" s="330" t="str">
        <v>OW</v>
      </c>
      <c r="G2092" s="330" t="str">
        <v>Outbound</v>
      </c>
      <c r="H2092" s="330" t="str">
        <v>4S6003</v>
      </c>
      <c r="I2092" s="331" t="str">
        <v>SSH-BRI</v>
      </c>
      <c r="J2092" s="884">
        <v>45780</v>
      </c>
      <c r="K2092" s="330">
        <v>1</v>
      </c>
      <c r="L2092" s="330">
        <v>1</v>
      </c>
      <c r="M2092" s="330">
        <v>100</v>
      </c>
      <c r="N2092" s="330">
        <v>0</v>
      </c>
      <c r="O2092" s="330">
        <v>0</v>
      </c>
      <c r="P2092" s="330">
        <v>100</v>
      </c>
      <c r="Q2092" s="330" t="str">
        <v>Confirmed</v>
      </c>
      <c r="R2092" s="330" t="str">
        <v>Closed Deal</v>
      </c>
      <c r="S2092" s="330" t="str">
        <v>SSH</v>
      </c>
      <c r="T2092" s="330" t="str">
        <v>BRI</v>
      </c>
      <c r="U2092" s="330" t="str">
        <v>BRI</v>
      </c>
      <c r="V2092" s="330">
        <v>6</v>
      </c>
      <c r="W2092" s="330">
        <v>23</v>
      </c>
      <c r="X2092" s="330" t="str">
        <v>E25-02B</v>
      </c>
      <c r="Y2092" s="330">
        <v>186</v>
      </c>
      <c r="Z2092" s="330">
        <v>181</v>
      </c>
      <c r="AA2092" s="330">
        <v>5</v>
      </c>
      <c r="AB2092" s="16" t="str">
        <v>E25</v>
      </c>
    </row>
    <row r="2093" spans="1:28" x14ac:dyDescent="0.35">
      <c r="A2093" s="331">
        <v>45757</v>
      </c>
      <c r="B2093" s="330" t="str">
        <v>Genius</v>
      </c>
      <c r="C2093" s="330" t="str">
        <v>Distributor</v>
      </c>
      <c r="D2093" s="330" t="str">
        <v/>
      </c>
      <c r="E2093" s="330" t="str">
        <v/>
      </c>
      <c r="F2093" s="330" t="str">
        <v>OW</v>
      </c>
      <c r="G2093" s="330" t="str">
        <v>Outbound</v>
      </c>
      <c r="H2093" s="330" t="str">
        <v>4S6004</v>
      </c>
      <c r="I2093" s="331" t="str">
        <v>BRI-SSH</v>
      </c>
      <c r="J2093" s="884">
        <v>45773</v>
      </c>
      <c r="K2093" s="330">
        <v>1</v>
      </c>
      <c r="L2093" s="330">
        <v>1</v>
      </c>
      <c r="M2093" s="330">
        <v>100</v>
      </c>
      <c r="N2093" s="330">
        <v>0</v>
      </c>
      <c r="O2093" s="330">
        <v>0</v>
      </c>
      <c r="P2093" s="330">
        <v>100</v>
      </c>
      <c r="Q2093" s="330" t="str">
        <v>Confirmed</v>
      </c>
      <c r="R2093" s="330" t="str">
        <v>Closed Deal</v>
      </c>
      <c r="S2093" s="330" t="str">
        <v>BRI</v>
      </c>
      <c r="T2093" s="330" t="str">
        <v>SSH</v>
      </c>
      <c r="U2093" s="330" t="str">
        <v>BRI</v>
      </c>
      <c r="V2093" s="330">
        <v>6</v>
      </c>
      <c r="W2093" s="330">
        <v>16</v>
      </c>
      <c r="X2093" s="330" t="str">
        <v>E25-02B</v>
      </c>
      <c r="Y2093" s="330">
        <v>186</v>
      </c>
      <c r="Z2093" s="330">
        <v>167</v>
      </c>
      <c r="AA2093" s="330">
        <v>19</v>
      </c>
      <c r="AB2093" s="16" t="str">
        <v>E25</v>
      </c>
    </row>
    <row r="2094" spans="1:28" x14ac:dyDescent="0.35">
      <c r="A2094" s="331">
        <v>45757</v>
      </c>
      <c r="B2094" s="330" t="str">
        <v>Genius</v>
      </c>
      <c r="C2094" s="330" t="str">
        <v>Distributor</v>
      </c>
      <c r="D2094" s="330" t="str">
        <v/>
      </c>
      <c r="E2094" s="330" t="str">
        <v/>
      </c>
      <c r="F2094" s="330" t="str">
        <v>OW</v>
      </c>
      <c r="G2094" s="330" t="str">
        <v>Outbound</v>
      </c>
      <c r="H2094" s="330" t="str">
        <v>4S6031</v>
      </c>
      <c r="I2094" s="331" t="str">
        <v>SSH-NAP</v>
      </c>
      <c r="J2094" s="884">
        <v>45767</v>
      </c>
      <c r="K2094" s="330">
        <v>4</v>
      </c>
      <c r="L2094" s="330">
        <v>4</v>
      </c>
      <c r="M2094" s="330">
        <v>100</v>
      </c>
      <c r="N2094" s="330">
        <v>0</v>
      </c>
      <c r="O2094" s="330">
        <v>0</v>
      </c>
      <c r="P2094" s="330">
        <v>400</v>
      </c>
      <c r="Q2094" s="330" t="str">
        <v>Confirmed</v>
      </c>
      <c r="R2094" s="330" t="str">
        <v>Closed Deal</v>
      </c>
      <c r="S2094" s="330" t="str">
        <v>SSH</v>
      </c>
      <c r="T2094" s="330" t="str">
        <v>NAP</v>
      </c>
      <c r="U2094" s="330" t="str">
        <v>NAP</v>
      </c>
      <c r="V2094" s="330">
        <v>7</v>
      </c>
      <c r="W2094" s="330">
        <v>10</v>
      </c>
      <c r="X2094" s="330" t="str">
        <v>E25-03B</v>
      </c>
      <c r="Y2094" s="330">
        <v>186</v>
      </c>
      <c r="Z2094" s="330">
        <v>162</v>
      </c>
      <c r="AA2094" s="330">
        <v>24</v>
      </c>
      <c r="AB2094" s="16" t="str">
        <v>E25</v>
      </c>
    </row>
    <row r="2095" spans="1:28" x14ac:dyDescent="0.35">
      <c r="A2095" s="331">
        <v>45757</v>
      </c>
      <c r="B2095" s="330" t="str">
        <v>Genius</v>
      </c>
      <c r="C2095" s="330" t="str">
        <v>Distributor</v>
      </c>
      <c r="D2095" s="330" t="str">
        <v/>
      </c>
      <c r="E2095" s="330" t="str">
        <v/>
      </c>
      <c r="F2095" s="330" t="str">
        <v>OW</v>
      </c>
      <c r="G2095" s="330" t="str">
        <v>Outbound</v>
      </c>
      <c r="H2095" s="330" t="str">
        <v>4S6032</v>
      </c>
      <c r="I2095" s="331" t="str">
        <v>NAP-SSH</v>
      </c>
      <c r="J2095" s="884">
        <v>45760</v>
      </c>
      <c r="K2095" s="330">
        <v>4</v>
      </c>
      <c r="L2095" s="330">
        <v>4</v>
      </c>
      <c r="M2095" s="330">
        <v>100</v>
      </c>
      <c r="N2095" s="330">
        <v>0</v>
      </c>
      <c r="O2095" s="330">
        <v>0</v>
      </c>
      <c r="P2095" s="330">
        <v>400</v>
      </c>
      <c r="Q2095" s="330" t="str">
        <v>Confirmed</v>
      </c>
      <c r="R2095" s="330" t="str">
        <v>Closed Deal</v>
      </c>
      <c r="S2095" s="330" t="str">
        <v>NAP</v>
      </c>
      <c r="T2095" s="330" t="str">
        <v>SSH</v>
      </c>
      <c r="U2095" s="330" t="str">
        <v>NAP</v>
      </c>
      <c r="V2095" s="330">
        <v>7</v>
      </c>
      <c r="W2095" s="330">
        <v>3</v>
      </c>
      <c r="X2095" s="330" t="str">
        <v>E25-03B</v>
      </c>
      <c r="Y2095" s="330">
        <v>186</v>
      </c>
      <c r="Z2095" s="330">
        <v>157</v>
      </c>
      <c r="AA2095" s="330">
        <v>29</v>
      </c>
      <c r="AB2095" s="16" t="str">
        <v>E25</v>
      </c>
    </row>
    <row r="2096" spans="1:28" x14ac:dyDescent="0.35">
      <c r="A2096" s="331">
        <v>45757</v>
      </c>
      <c r="B2096" s="330" t="str">
        <v>Searcharter</v>
      </c>
      <c r="C2096" s="330" t="str">
        <v>Distributor</v>
      </c>
      <c r="D2096" s="330" t="str">
        <v/>
      </c>
      <c r="E2096" s="330" t="str">
        <v>PYMPQ</v>
      </c>
      <c r="F2096" s="330" t="str">
        <v>RT</v>
      </c>
      <c r="G2096" s="330" t="str">
        <v>Outbound</v>
      </c>
      <c r="H2096" s="330" t="str">
        <v>4S6004</v>
      </c>
      <c r="I2096" s="331" t="str">
        <v>BRI-SSH</v>
      </c>
      <c r="J2096" s="884">
        <v>45773</v>
      </c>
      <c r="K2096" s="330">
        <v>2</v>
      </c>
      <c r="L2096" s="330">
        <v>2</v>
      </c>
      <c r="M2096" s="330">
        <v>120</v>
      </c>
      <c r="N2096" s="330">
        <v>0</v>
      </c>
      <c r="O2096" s="330">
        <v>0</v>
      </c>
      <c r="P2096" s="330">
        <v>240</v>
      </c>
      <c r="Q2096" s="330" t="str">
        <v>Confirmed</v>
      </c>
      <c r="R2096" s="330" t="str">
        <v>Closed Deal</v>
      </c>
      <c r="S2096" s="330" t="str">
        <v>BRI</v>
      </c>
      <c r="T2096" s="330" t="str">
        <v>SSH</v>
      </c>
      <c r="U2096" s="330" t="str">
        <v>BRI</v>
      </c>
      <c r="V2096" s="330">
        <v>6</v>
      </c>
      <c r="W2096" s="330">
        <v>16</v>
      </c>
      <c r="X2096" s="330" t="str">
        <v>E25-02B</v>
      </c>
      <c r="Y2096" s="330">
        <v>186</v>
      </c>
      <c r="Z2096" s="330">
        <v>167</v>
      </c>
      <c r="AA2096" s="330">
        <v>19</v>
      </c>
      <c r="AB2096" s="16" t="str">
        <v>E25</v>
      </c>
    </row>
    <row r="2097" spans="1:28" x14ac:dyDescent="0.35">
      <c r="A2097" s="331">
        <v>45757</v>
      </c>
      <c r="B2097" s="330" t="str">
        <v>Searcharter</v>
      </c>
      <c r="C2097" s="330" t="str">
        <v>Distributor</v>
      </c>
      <c r="D2097" s="330" t="str">
        <v/>
      </c>
      <c r="E2097" s="330" t="str">
        <v>PYMPQ</v>
      </c>
      <c r="F2097" s="330" t="str">
        <v>RT</v>
      </c>
      <c r="G2097" s="330" t="str">
        <v>Inbound</v>
      </c>
      <c r="H2097" s="330" t="str">
        <v>4S6003</v>
      </c>
      <c r="I2097" s="331" t="str">
        <v>SSH-BRI</v>
      </c>
      <c r="J2097" s="884">
        <v>45780</v>
      </c>
      <c r="K2097" s="330">
        <v>2</v>
      </c>
      <c r="L2097" s="330">
        <v>2</v>
      </c>
      <c r="M2097" s="330">
        <v>120</v>
      </c>
      <c r="N2097" s="330">
        <v>0</v>
      </c>
      <c r="O2097" s="330">
        <v>0</v>
      </c>
      <c r="P2097" s="330">
        <v>240</v>
      </c>
      <c r="Q2097" s="330" t="str">
        <v>Confirmed</v>
      </c>
      <c r="R2097" s="330" t="str">
        <v>Closed Deal</v>
      </c>
      <c r="S2097" s="330" t="str">
        <v>SSH</v>
      </c>
      <c r="T2097" s="330" t="str">
        <v>BRI</v>
      </c>
      <c r="U2097" s="330" t="str">
        <v>BRI</v>
      </c>
      <c r="V2097" s="330">
        <v>6</v>
      </c>
      <c r="W2097" s="330">
        <v>23</v>
      </c>
      <c r="X2097" s="330" t="str">
        <v>E25-02B</v>
      </c>
      <c r="Y2097" s="330">
        <v>186</v>
      </c>
      <c r="Z2097" s="330">
        <v>181</v>
      </c>
      <c r="AA2097" s="330">
        <v>5</v>
      </c>
      <c r="AB2097" s="16" t="str">
        <v>E25</v>
      </c>
    </row>
    <row r="2098" spans="1:28" x14ac:dyDescent="0.35">
      <c r="A2098" s="331">
        <v>45755</v>
      </c>
      <c r="B2098" s="330" t="str">
        <v>GO7</v>
      </c>
      <c r="C2098" s="330" t="str">
        <v>Distributor</v>
      </c>
      <c r="D2098" s="330" t="str">
        <v>Website IBE</v>
      </c>
      <c r="E2098" s="330" t="str">
        <v>7MLWN9</v>
      </c>
      <c r="F2098" s="330" t="str">
        <v>OW</v>
      </c>
      <c r="G2098" s="330" t="str">
        <v>Outbound</v>
      </c>
      <c r="H2098" s="330" t="str">
        <v>4S6006</v>
      </c>
      <c r="I2098" s="331" t="str">
        <v>FCO-SSH</v>
      </c>
      <c r="J2098" s="884">
        <v>45877</v>
      </c>
      <c r="K2098" s="330">
        <v>1</v>
      </c>
      <c r="L2098" s="330">
        <v>1</v>
      </c>
      <c r="M2098" s="330">
        <v>222.69</v>
      </c>
      <c r="N2098" s="330">
        <v>42.48</v>
      </c>
      <c r="O2098" s="330">
        <v>53</v>
      </c>
      <c r="P2098" s="330">
        <v>318.17</v>
      </c>
      <c r="Q2098" s="330" t="str">
        <v>Confirmed</v>
      </c>
      <c r="R2098" s="330" t="str">
        <v>Closed Deal</v>
      </c>
      <c r="S2098" s="330" t="str">
        <v>FCO</v>
      </c>
      <c r="T2098" s="330" t="str">
        <v>SSH</v>
      </c>
      <c r="U2098" s="330" t="str">
        <v>FCO</v>
      </c>
      <c r="V2098" s="330">
        <v>5</v>
      </c>
      <c r="W2098" s="330">
        <v>122</v>
      </c>
      <c r="X2098" s="330" t="str">
        <v>S25-15</v>
      </c>
      <c r="Y2098" s="330">
        <v>186</v>
      </c>
      <c r="Z2098" s="330">
        <v>174</v>
      </c>
      <c r="AA2098" s="330">
        <v>12</v>
      </c>
      <c r="AB2098" s="16" t="str">
        <v>S25</v>
      </c>
    </row>
    <row r="2099" spans="1:28" x14ac:dyDescent="0.35">
      <c r="A2099" s="331">
        <v>45755</v>
      </c>
      <c r="B2099" s="330" t="str">
        <v>GO7</v>
      </c>
      <c r="C2099" s="330" t="str">
        <v>Distributor</v>
      </c>
      <c r="D2099" s="330" t="str">
        <v>Website IBE</v>
      </c>
      <c r="E2099" s="330" t="str">
        <v>7MLWN9</v>
      </c>
      <c r="F2099" s="330" t="str">
        <v>OW</v>
      </c>
      <c r="G2099" s="330" t="str">
        <v>Outbound</v>
      </c>
      <c r="H2099" s="330" t="str">
        <v>4S6006</v>
      </c>
      <c r="I2099" s="331" t="str">
        <v>FCO-SSH</v>
      </c>
      <c r="J2099" s="884">
        <v>45877</v>
      </c>
      <c r="K2099" s="330">
        <v>1</v>
      </c>
      <c r="L2099" s="330">
        <v>1</v>
      </c>
      <c r="M2099" s="330">
        <v>222.69</v>
      </c>
      <c r="N2099" s="330">
        <v>42.48</v>
      </c>
      <c r="O2099" s="330">
        <v>53</v>
      </c>
      <c r="P2099" s="330">
        <v>318.17</v>
      </c>
      <c r="Q2099" s="330" t="str">
        <v>Confirmed</v>
      </c>
      <c r="R2099" s="330" t="str">
        <v>Closed Deal</v>
      </c>
      <c r="S2099" s="330" t="str">
        <v>FCO</v>
      </c>
      <c r="T2099" s="330" t="str">
        <v>SSH</v>
      </c>
      <c r="U2099" s="330" t="str">
        <v>FCO</v>
      </c>
      <c r="V2099" s="330">
        <v>5</v>
      </c>
      <c r="W2099" s="330">
        <v>122</v>
      </c>
      <c r="X2099" s="330" t="str">
        <v>S25-15</v>
      </c>
      <c r="Y2099" s="330">
        <v>186</v>
      </c>
      <c r="Z2099" s="330">
        <v>174</v>
      </c>
      <c r="AA2099" s="330">
        <v>12</v>
      </c>
      <c r="AB2099" s="16" t="str">
        <v>S25</v>
      </c>
    </row>
    <row r="2100" spans="1:28" x14ac:dyDescent="0.35">
      <c r="A2100" s="331">
        <v>45755</v>
      </c>
      <c r="B2100" s="330" t="str">
        <v>GO7</v>
      </c>
      <c r="C2100" s="330" t="str">
        <v>Distributor</v>
      </c>
      <c r="D2100" s="330" t="str">
        <v>Website IBE</v>
      </c>
      <c r="E2100" s="330" t="str">
        <v>7MLWN9</v>
      </c>
      <c r="F2100" s="330" t="str">
        <v>OW</v>
      </c>
      <c r="G2100" s="330" t="str">
        <v>Outbound</v>
      </c>
      <c r="H2100" s="330" t="str">
        <v>4S6006</v>
      </c>
      <c r="I2100" s="331" t="str">
        <v>FCO-SSH</v>
      </c>
      <c r="J2100" s="884">
        <v>45877</v>
      </c>
      <c r="K2100" s="330">
        <v>1</v>
      </c>
      <c r="L2100" s="330">
        <v>1</v>
      </c>
      <c r="M2100" s="330">
        <v>222.69</v>
      </c>
      <c r="N2100" s="330">
        <v>42.48</v>
      </c>
      <c r="O2100" s="330">
        <v>53</v>
      </c>
      <c r="P2100" s="330">
        <v>318.17</v>
      </c>
      <c r="Q2100" s="330" t="str">
        <v>Confirmed</v>
      </c>
      <c r="R2100" s="330" t="str">
        <v>Closed Deal</v>
      </c>
      <c r="S2100" s="330" t="str">
        <v>FCO</v>
      </c>
      <c r="T2100" s="330" t="str">
        <v>SSH</v>
      </c>
      <c r="U2100" s="330" t="str">
        <v>FCO</v>
      </c>
      <c r="V2100" s="330">
        <v>5</v>
      </c>
      <c r="W2100" s="330">
        <v>122</v>
      </c>
      <c r="X2100" s="330" t="str">
        <v>S25-15</v>
      </c>
      <c r="Y2100" s="330">
        <v>186</v>
      </c>
      <c r="Z2100" s="330">
        <v>174</v>
      </c>
      <c r="AA2100" s="330">
        <v>12</v>
      </c>
      <c r="AB2100" s="16" t="str">
        <v>S25</v>
      </c>
    </row>
    <row r="2101" spans="1:28" x14ac:dyDescent="0.35">
      <c r="A2101" s="331">
        <v>45758</v>
      </c>
      <c r="B2101" s="330" t="str">
        <v>Searcharter</v>
      </c>
      <c r="C2101" s="330" t="str">
        <v>Distributor</v>
      </c>
      <c r="D2101" s="330" t="str">
        <v/>
      </c>
      <c r="E2101" s="330" t="str">
        <v>NJQEY</v>
      </c>
      <c r="F2101" s="330" t="str">
        <v>OW</v>
      </c>
      <c r="G2101" s="330" t="str">
        <v>Outbound</v>
      </c>
      <c r="H2101" s="330" t="str">
        <v>4S6032</v>
      </c>
      <c r="I2101" s="331" t="str">
        <v>NAP-SSH</v>
      </c>
      <c r="J2101" s="884">
        <v>45760</v>
      </c>
      <c r="K2101" s="330">
        <v>3</v>
      </c>
      <c r="L2101" s="330">
        <v>3</v>
      </c>
      <c r="M2101" s="330">
        <v>120</v>
      </c>
      <c r="N2101" s="330">
        <v>0</v>
      </c>
      <c r="O2101" s="330">
        <v>0</v>
      </c>
      <c r="P2101" s="330">
        <v>360</v>
      </c>
      <c r="Q2101" s="330" t="str">
        <v>Confirmed</v>
      </c>
      <c r="R2101" s="330" t="str">
        <v>Closed Deal</v>
      </c>
      <c r="S2101" s="330" t="str">
        <v>NAP</v>
      </c>
      <c r="T2101" s="330" t="str">
        <v>SSH</v>
      </c>
      <c r="U2101" s="330" t="str">
        <v>NAP</v>
      </c>
      <c r="V2101" s="330">
        <v>7</v>
      </c>
      <c r="W2101" s="330">
        <v>2</v>
      </c>
      <c r="X2101" s="330" t="str">
        <v>E25-03B</v>
      </c>
      <c r="Y2101" s="330">
        <v>186</v>
      </c>
      <c r="Z2101" s="330">
        <v>157</v>
      </c>
      <c r="AA2101" s="330">
        <v>29</v>
      </c>
      <c r="AB2101" s="16" t="str">
        <v>E25</v>
      </c>
    </row>
    <row r="2102" spans="1:28" x14ac:dyDescent="0.35">
      <c r="A2102" s="331">
        <v>45757</v>
      </c>
      <c r="B2102" s="330" t="str">
        <v>APG</v>
      </c>
      <c r="C2102" s="330" t="str">
        <v>Distributor</v>
      </c>
      <c r="D2102" s="330" t="str">
        <v/>
      </c>
      <c r="E2102" s="330" t="str">
        <v>12M1ZL</v>
      </c>
      <c r="F2102" s="330" t="str">
        <v>RT</v>
      </c>
      <c r="G2102" s="330" t="str">
        <v>Inbound</v>
      </c>
      <c r="H2102" s="330" t="str">
        <v>4S6015</v>
      </c>
      <c r="I2102" s="331" t="str">
        <v>SSH-VRN</v>
      </c>
      <c r="J2102" s="884">
        <v>45780</v>
      </c>
      <c r="K2102" s="330">
        <v>1</v>
      </c>
      <c r="L2102" s="330">
        <v>1</v>
      </c>
      <c r="M2102" s="330">
        <v>80</v>
      </c>
      <c r="N2102" s="330">
        <v>31.29</v>
      </c>
      <c r="O2102" s="330">
        <v>30</v>
      </c>
      <c r="P2102" s="330">
        <v>141.29</v>
      </c>
      <c r="Q2102" s="330" t="str">
        <v>Confirmed</v>
      </c>
      <c r="R2102" s="330" t="str">
        <v>Closed Deal</v>
      </c>
      <c r="S2102" s="330" t="str">
        <v>SSH</v>
      </c>
      <c r="T2102" s="330" t="str">
        <v>VRN</v>
      </c>
      <c r="U2102" s="330" t="str">
        <v>VRN</v>
      </c>
      <c r="V2102" s="330">
        <v>6</v>
      </c>
      <c r="W2102" s="330">
        <v>23</v>
      </c>
      <c r="X2102" s="330" t="str">
        <v>E25-05B</v>
      </c>
      <c r="Y2102" s="330">
        <v>186</v>
      </c>
      <c r="Z2102" s="330">
        <v>181</v>
      </c>
      <c r="AA2102" s="330">
        <v>5</v>
      </c>
      <c r="AB2102" s="16" t="str">
        <v>E25</v>
      </c>
    </row>
    <row r="2103" spans="1:28" x14ac:dyDescent="0.35">
      <c r="A2103" s="331">
        <v>45757</v>
      </c>
      <c r="B2103" s="330" t="str">
        <v>APG</v>
      </c>
      <c r="C2103" s="330" t="str">
        <v>Distributor</v>
      </c>
      <c r="D2103" s="330" t="str">
        <v/>
      </c>
      <c r="E2103" s="330" t="str">
        <v>12M1ZL</v>
      </c>
      <c r="F2103" s="330" t="str">
        <v>RT</v>
      </c>
      <c r="G2103" s="330" t="str">
        <v>Outbound</v>
      </c>
      <c r="H2103" s="330" t="str">
        <v>4S6016</v>
      </c>
      <c r="I2103" s="331" t="str">
        <v>VRN-SSH</v>
      </c>
      <c r="J2103" s="884">
        <v>45773</v>
      </c>
      <c r="K2103" s="330">
        <v>1</v>
      </c>
      <c r="L2103" s="330">
        <v>1</v>
      </c>
      <c r="M2103" s="330">
        <v>80</v>
      </c>
      <c r="N2103" s="330">
        <v>24.46</v>
      </c>
      <c r="O2103" s="330">
        <v>30</v>
      </c>
      <c r="P2103" s="330">
        <v>134.46</v>
      </c>
      <c r="Q2103" s="330" t="str">
        <v>Confirmed</v>
      </c>
      <c r="R2103" s="330" t="str">
        <v>Closed Deal</v>
      </c>
      <c r="S2103" s="330" t="str">
        <v>VRN</v>
      </c>
      <c r="T2103" s="330" t="str">
        <v>SSH</v>
      </c>
      <c r="U2103" s="330" t="str">
        <v>VRN</v>
      </c>
      <c r="V2103" s="330">
        <v>6</v>
      </c>
      <c r="W2103" s="330">
        <v>16</v>
      </c>
      <c r="X2103" s="330" t="str">
        <v>E25-05B</v>
      </c>
      <c r="Y2103" s="330">
        <v>186</v>
      </c>
      <c r="Z2103" s="330">
        <v>148</v>
      </c>
      <c r="AA2103" s="330">
        <v>38</v>
      </c>
      <c r="AB2103" s="16" t="str">
        <v>E25</v>
      </c>
    </row>
    <row r="2104" spans="1:28" x14ac:dyDescent="0.35">
      <c r="A2104" s="331">
        <v>45757</v>
      </c>
      <c r="B2104" s="330" t="str">
        <v>APG</v>
      </c>
      <c r="C2104" s="330" t="str">
        <v>Distributor</v>
      </c>
      <c r="D2104" s="330" t="str">
        <v/>
      </c>
      <c r="E2104" s="330" t="str">
        <v>12M1ZL</v>
      </c>
      <c r="F2104" s="330" t="str">
        <v>RT</v>
      </c>
      <c r="G2104" s="330" t="str">
        <v>Inbound</v>
      </c>
      <c r="H2104" s="330" t="str">
        <v>4S6015</v>
      </c>
      <c r="I2104" s="331" t="str">
        <v>SSH-VRN</v>
      </c>
      <c r="J2104" s="884">
        <v>45780</v>
      </c>
      <c r="K2104" s="330">
        <v>1</v>
      </c>
      <c r="L2104" s="330">
        <v>1</v>
      </c>
      <c r="M2104" s="330">
        <v>80</v>
      </c>
      <c r="N2104" s="330">
        <v>31.29</v>
      </c>
      <c r="O2104" s="330">
        <v>30</v>
      </c>
      <c r="P2104" s="330">
        <v>141.29</v>
      </c>
      <c r="Q2104" s="330" t="str">
        <v>Confirmed</v>
      </c>
      <c r="R2104" s="330" t="str">
        <v>Closed Deal</v>
      </c>
      <c r="S2104" s="330" t="str">
        <v>SSH</v>
      </c>
      <c r="T2104" s="330" t="str">
        <v>VRN</v>
      </c>
      <c r="U2104" s="330" t="str">
        <v>VRN</v>
      </c>
      <c r="V2104" s="330">
        <v>6</v>
      </c>
      <c r="W2104" s="330">
        <v>23</v>
      </c>
      <c r="X2104" s="330" t="str">
        <v>E25-05B</v>
      </c>
      <c r="Y2104" s="330">
        <v>186</v>
      </c>
      <c r="Z2104" s="330">
        <v>181</v>
      </c>
      <c r="AA2104" s="330">
        <v>5</v>
      </c>
      <c r="AB2104" s="16" t="str">
        <v>E25</v>
      </c>
    </row>
    <row r="2105" spans="1:28" x14ac:dyDescent="0.35">
      <c r="A2105" s="331">
        <v>45757</v>
      </c>
      <c r="B2105" s="330" t="str">
        <v>APG</v>
      </c>
      <c r="C2105" s="330" t="str">
        <v>Distributor</v>
      </c>
      <c r="D2105" s="330" t="str">
        <v/>
      </c>
      <c r="E2105" s="330" t="str">
        <v>12M1ZL</v>
      </c>
      <c r="F2105" s="330" t="str">
        <v>RT</v>
      </c>
      <c r="G2105" s="330" t="str">
        <v>Outbound</v>
      </c>
      <c r="H2105" s="330" t="str">
        <v>4S6016</v>
      </c>
      <c r="I2105" s="331" t="str">
        <v>VRN-SSH</v>
      </c>
      <c r="J2105" s="884">
        <v>45773</v>
      </c>
      <c r="K2105" s="330">
        <v>1</v>
      </c>
      <c r="L2105" s="330">
        <v>1</v>
      </c>
      <c r="M2105" s="330">
        <v>80</v>
      </c>
      <c r="N2105" s="330">
        <v>24.46</v>
      </c>
      <c r="O2105" s="330">
        <v>30</v>
      </c>
      <c r="P2105" s="330">
        <v>134.46</v>
      </c>
      <c r="Q2105" s="330" t="str">
        <v>Confirmed</v>
      </c>
      <c r="R2105" s="330" t="str">
        <v>Closed Deal</v>
      </c>
      <c r="S2105" s="330" t="str">
        <v>VRN</v>
      </c>
      <c r="T2105" s="330" t="str">
        <v>SSH</v>
      </c>
      <c r="U2105" s="330" t="str">
        <v>VRN</v>
      </c>
      <c r="V2105" s="330">
        <v>6</v>
      </c>
      <c r="W2105" s="330">
        <v>16</v>
      </c>
      <c r="X2105" s="330" t="str">
        <v>E25-05B</v>
      </c>
      <c r="Y2105" s="330">
        <v>186</v>
      </c>
      <c r="Z2105" s="330">
        <v>148</v>
      </c>
      <c r="AA2105" s="330">
        <v>38</v>
      </c>
      <c r="AB2105" s="16" t="str">
        <v>E25</v>
      </c>
    </row>
    <row r="2106" spans="1:28" x14ac:dyDescent="0.35">
      <c r="A2106" s="331">
        <v>45757</v>
      </c>
      <c r="B2106" s="330" t="str">
        <v>EuroAirlines</v>
      </c>
      <c r="C2106" s="330" t="str">
        <v>Distributor</v>
      </c>
      <c r="D2106" s="330" t="str">
        <v>TRAVELFUSION</v>
      </c>
      <c r="E2106" s="330" t="str">
        <v>11LQ32</v>
      </c>
      <c r="F2106" s="330" t="str">
        <v>RT</v>
      </c>
      <c r="G2106" s="330" t="str">
        <v>Outbound</v>
      </c>
      <c r="H2106" s="330" t="str">
        <v>SE5447</v>
      </c>
      <c r="I2106" s="331" t="str">
        <v>NAP-SSH</v>
      </c>
      <c r="J2106" s="884">
        <v>45772</v>
      </c>
      <c r="K2106" s="330">
        <v>1</v>
      </c>
      <c r="L2106" s="330">
        <v>1</v>
      </c>
      <c r="M2106" s="330">
        <v>50</v>
      </c>
      <c r="N2106" s="330">
        <v>34.04</v>
      </c>
      <c r="O2106" s="330">
        <v>40</v>
      </c>
      <c r="P2106" s="330">
        <v>124.04</v>
      </c>
      <c r="Q2106" s="330" t="str">
        <v>Confirmed</v>
      </c>
      <c r="R2106" s="330" t="str">
        <v>Closed Deal</v>
      </c>
      <c r="S2106" s="330" t="str">
        <v>NAP</v>
      </c>
      <c r="T2106" s="330" t="str">
        <v>SSH</v>
      </c>
      <c r="U2106" s="330" t="str">
        <v>NAP</v>
      </c>
      <c r="V2106" s="330">
        <v>5</v>
      </c>
      <c r="W2106" s="330">
        <v>15</v>
      </c>
      <c r="X2106" s="330" t="str">
        <v>E25-09B</v>
      </c>
      <c r="Y2106" s="330">
        <v>65</v>
      </c>
      <c r="Z2106" s="330">
        <v>48</v>
      </c>
      <c r="AA2106" s="330">
        <v>17</v>
      </c>
      <c r="AB2106" s="16" t="str">
        <v>E25</v>
      </c>
    </row>
    <row r="2107" spans="1:28" x14ac:dyDescent="0.35">
      <c r="A2107" s="331">
        <v>45757</v>
      </c>
      <c r="B2107" s="330" t="str">
        <v>EuroAirlines</v>
      </c>
      <c r="C2107" s="330" t="str">
        <v>Distributor</v>
      </c>
      <c r="D2107" s="330" t="str">
        <v>TRAVELFUSION</v>
      </c>
      <c r="E2107" s="330" t="str">
        <v>11LQ32</v>
      </c>
      <c r="F2107" s="330" t="str">
        <v>RT</v>
      </c>
      <c r="G2107" s="330" t="str">
        <v>Outbound</v>
      </c>
      <c r="H2107" s="330" t="str">
        <v>SE5447</v>
      </c>
      <c r="I2107" s="331" t="str">
        <v>NAP-SSH</v>
      </c>
      <c r="J2107" s="884">
        <v>45772</v>
      </c>
      <c r="K2107" s="330">
        <v>1</v>
      </c>
      <c r="L2107" s="330">
        <v>1</v>
      </c>
      <c r="M2107" s="330">
        <v>50</v>
      </c>
      <c r="N2107" s="330">
        <v>34.04</v>
      </c>
      <c r="O2107" s="330">
        <v>40</v>
      </c>
      <c r="P2107" s="330">
        <v>124.04</v>
      </c>
      <c r="Q2107" s="330" t="str">
        <v>Confirmed</v>
      </c>
      <c r="R2107" s="330" t="str">
        <v>Closed Deal</v>
      </c>
      <c r="S2107" s="330" t="str">
        <v>NAP</v>
      </c>
      <c r="T2107" s="330" t="str">
        <v>SSH</v>
      </c>
      <c r="U2107" s="330" t="str">
        <v>NAP</v>
      </c>
      <c r="V2107" s="330">
        <v>5</v>
      </c>
      <c r="W2107" s="330">
        <v>15</v>
      </c>
      <c r="X2107" s="330" t="str">
        <v>E25-09B</v>
      </c>
      <c r="Y2107" s="330">
        <v>65</v>
      </c>
      <c r="Z2107" s="330">
        <v>48</v>
      </c>
      <c r="AA2107" s="330">
        <v>17</v>
      </c>
      <c r="AB2107" s="16" t="str">
        <v>E25</v>
      </c>
    </row>
    <row r="2108" spans="1:28" x14ac:dyDescent="0.35">
      <c r="A2108" s="331">
        <v>45758</v>
      </c>
      <c r="B2108" s="330" t="str">
        <v>Nicolaus S.P.A</v>
      </c>
      <c r="C2108" s="330" t="str">
        <v>Tour Operator</v>
      </c>
      <c r="D2108" s="330" t="str">
        <v/>
      </c>
      <c r="E2108" s="330" t="str">
        <v/>
      </c>
      <c r="F2108" s="330" t="str">
        <v>RT</v>
      </c>
      <c r="G2108" s="330" t="str">
        <v>Inbound</v>
      </c>
      <c r="H2108" s="330" t="str">
        <v>4S6015</v>
      </c>
      <c r="I2108" s="331" t="str">
        <v>SSH-VRN</v>
      </c>
      <c r="J2108" s="884">
        <v>45759</v>
      </c>
      <c r="K2108" s="330">
        <v>11</v>
      </c>
      <c r="L2108" s="330">
        <v>11</v>
      </c>
      <c r="M2108" s="330">
        <v>220</v>
      </c>
      <c r="N2108" s="330">
        <v>0</v>
      </c>
      <c r="O2108" s="330">
        <v>0</v>
      </c>
      <c r="P2108" s="330">
        <v>2420</v>
      </c>
      <c r="Q2108" s="330" t="str">
        <v>Confirmed</v>
      </c>
      <c r="R2108" s="330" t="str">
        <v>Closed Deal</v>
      </c>
      <c r="S2108" s="330" t="str">
        <v>SSH</v>
      </c>
      <c r="T2108" s="330" t="str">
        <v>VRN</v>
      </c>
      <c r="U2108" s="330" t="str">
        <v>VRN</v>
      </c>
      <c r="V2108" s="330">
        <v>6</v>
      </c>
      <c r="W2108" s="330">
        <v>1</v>
      </c>
      <c r="X2108" s="330" t="str">
        <v>E25-05A</v>
      </c>
      <c r="Y2108" s="330">
        <v>63</v>
      </c>
      <c r="Z2108" s="330">
        <v>63</v>
      </c>
      <c r="AA2108" s="330">
        <v>0</v>
      </c>
      <c r="AB2108" s="16" t="str">
        <v>E25</v>
      </c>
    </row>
    <row r="2109" spans="1:28" x14ac:dyDescent="0.35">
      <c r="A2109" s="331">
        <v>45758</v>
      </c>
      <c r="B2109" s="330" t="str">
        <v>Searcharter</v>
      </c>
      <c r="C2109" s="330" t="str">
        <v>Distributor</v>
      </c>
      <c r="D2109" s="330" t="str">
        <v/>
      </c>
      <c r="E2109" s="330" t="str">
        <v>FDM9F</v>
      </c>
      <c r="F2109" s="330" t="str">
        <v>OW</v>
      </c>
      <c r="G2109" s="330" t="str">
        <v>Outbound</v>
      </c>
      <c r="H2109" s="330" t="str">
        <v>4S6006</v>
      </c>
      <c r="I2109" s="331" t="str">
        <v>MXP-SSH</v>
      </c>
      <c r="J2109" s="884">
        <v>45772</v>
      </c>
      <c r="K2109" s="330">
        <v>3</v>
      </c>
      <c r="L2109" s="330">
        <v>3</v>
      </c>
      <c r="M2109" s="330">
        <v>120</v>
      </c>
      <c r="N2109" s="330">
        <v>0</v>
      </c>
      <c r="O2109" s="330">
        <v>0</v>
      </c>
      <c r="P2109" s="330">
        <v>360</v>
      </c>
      <c r="Q2109" s="330" t="str">
        <v>Confirmed</v>
      </c>
      <c r="R2109" s="330" t="str">
        <v>Closed Deal</v>
      </c>
      <c r="S2109" s="330" t="str">
        <v>MXP</v>
      </c>
      <c r="T2109" s="330" t="str">
        <v>SSH</v>
      </c>
      <c r="U2109" s="330" t="str">
        <v>MXP</v>
      </c>
      <c r="V2109" s="330">
        <v>5</v>
      </c>
      <c r="W2109" s="330">
        <v>14</v>
      </c>
      <c r="X2109" s="330" t="str">
        <v>E25-04</v>
      </c>
      <c r="Y2109" s="330">
        <v>186</v>
      </c>
      <c r="Z2109" s="330">
        <v>180</v>
      </c>
      <c r="AA2109" s="330">
        <v>6</v>
      </c>
      <c r="AB2109" s="16" t="str">
        <v>E25</v>
      </c>
    </row>
    <row r="2110" spans="1:28" x14ac:dyDescent="0.35">
      <c r="A2110" s="331">
        <v>45759</v>
      </c>
      <c r="B2110" s="330" t="str">
        <v>Genius</v>
      </c>
      <c r="C2110" s="330" t="str">
        <v>Distributor</v>
      </c>
      <c r="D2110" s="330" t="str">
        <v/>
      </c>
      <c r="E2110" s="330" t="str">
        <v/>
      </c>
      <c r="F2110" s="330" t="str">
        <v>OW</v>
      </c>
      <c r="G2110" s="330" t="str">
        <v>Outbound</v>
      </c>
      <c r="H2110" s="330" t="str">
        <v>4S6006</v>
      </c>
      <c r="I2110" s="331" t="str">
        <v>MXP-SSH</v>
      </c>
      <c r="J2110" s="884">
        <v>45772</v>
      </c>
      <c r="K2110" s="330">
        <v>2</v>
      </c>
      <c r="L2110" s="330">
        <v>2</v>
      </c>
      <c r="M2110" s="330">
        <v>100</v>
      </c>
      <c r="N2110" s="330">
        <v>0</v>
      </c>
      <c r="O2110" s="330">
        <v>0</v>
      </c>
      <c r="P2110" s="330">
        <v>200</v>
      </c>
      <c r="Q2110" s="330" t="str">
        <v>Confirmed</v>
      </c>
      <c r="R2110" s="330" t="str">
        <v>Closed Deal</v>
      </c>
      <c r="S2110" s="330" t="str">
        <v>MXP</v>
      </c>
      <c r="T2110" s="330" t="str">
        <v>SSH</v>
      </c>
      <c r="U2110" s="330" t="str">
        <v>MXP</v>
      </c>
      <c r="V2110" s="330">
        <v>5</v>
      </c>
      <c r="W2110" s="330">
        <v>13</v>
      </c>
      <c r="X2110" s="330" t="str">
        <v>E25-04</v>
      </c>
      <c r="Y2110" s="330">
        <v>186</v>
      </c>
      <c r="Z2110" s="330">
        <v>180</v>
      </c>
      <c r="AA2110" s="330">
        <v>6</v>
      </c>
      <c r="AB2110" s="16" t="str">
        <v>E25</v>
      </c>
    </row>
    <row r="2111" spans="1:28" x14ac:dyDescent="0.35">
      <c r="A2111" s="331">
        <v>45759</v>
      </c>
      <c r="B2111" s="330" t="str">
        <v>Genius</v>
      </c>
      <c r="C2111" s="330" t="str">
        <v>Distributor</v>
      </c>
      <c r="D2111" s="330" t="str">
        <v/>
      </c>
      <c r="E2111" s="330" t="str">
        <v/>
      </c>
      <c r="F2111" s="330" t="str">
        <v>OW</v>
      </c>
      <c r="G2111" s="330" t="str">
        <v>Outbound</v>
      </c>
      <c r="H2111" s="330" t="str">
        <v>SE5446</v>
      </c>
      <c r="I2111" s="331" t="str">
        <v>SSH-NAP</v>
      </c>
      <c r="J2111" s="884">
        <v>45772</v>
      </c>
      <c r="K2111" s="330">
        <v>2</v>
      </c>
      <c r="L2111" s="330">
        <v>2</v>
      </c>
      <c r="M2111" s="330">
        <v>250</v>
      </c>
      <c r="N2111" s="330">
        <v>0</v>
      </c>
      <c r="O2111" s="330">
        <v>0</v>
      </c>
      <c r="P2111" s="330">
        <v>500</v>
      </c>
      <c r="Q2111" s="330" t="str">
        <v>Confirmed</v>
      </c>
      <c r="R2111" s="330" t="str">
        <v>Closed Deal</v>
      </c>
      <c r="S2111" s="330" t="str">
        <v>SSH</v>
      </c>
      <c r="T2111" s="330" t="str">
        <v>NAP</v>
      </c>
      <c r="U2111" s="330" t="str">
        <v>NAP</v>
      </c>
      <c r="V2111" s="330">
        <v>5</v>
      </c>
      <c r="W2111" s="330">
        <v>13</v>
      </c>
      <c r="X2111" s="330" t="str">
        <v>E25-09B</v>
      </c>
      <c r="Y2111" s="330">
        <v>95</v>
      </c>
      <c r="Z2111" s="330">
        <v>95</v>
      </c>
      <c r="AA2111" s="330">
        <v>0</v>
      </c>
      <c r="AB2111" s="16" t="str">
        <v>E25</v>
      </c>
    </row>
    <row r="2112" spans="1:28" x14ac:dyDescent="0.35">
      <c r="A2112" s="331">
        <v>45758</v>
      </c>
      <c r="B2112" s="330" t="str">
        <v>GO7</v>
      </c>
      <c r="C2112" s="330" t="str">
        <v>Distributor</v>
      </c>
      <c r="D2112" s="330" t="str">
        <v>Website IBE</v>
      </c>
      <c r="E2112" s="330" t="str">
        <v>H9S8ZP</v>
      </c>
      <c r="F2112" s="330" t="str">
        <v>OW</v>
      </c>
      <c r="G2112" s="330" t="str">
        <v>Outbound</v>
      </c>
      <c r="H2112" s="330" t="str">
        <v>UJ6002</v>
      </c>
      <c r="I2112" s="331" t="str">
        <v>VRN-SSH</v>
      </c>
      <c r="J2112" s="884">
        <v>45878</v>
      </c>
      <c r="K2112" s="330">
        <v>1</v>
      </c>
      <c r="L2112" s="330">
        <v>1</v>
      </c>
      <c r="M2112" s="330">
        <v>280</v>
      </c>
      <c r="N2112" s="330">
        <v>24.45</v>
      </c>
      <c r="O2112" s="330">
        <v>53</v>
      </c>
      <c r="P2112" s="330">
        <v>357.45</v>
      </c>
      <c r="Q2112" s="330" t="str">
        <v>Confirmed</v>
      </c>
      <c r="R2112" s="330" t="str">
        <v>Closed Deal</v>
      </c>
      <c r="S2112" s="330" t="str">
        <v>VRN</v>
      </c>
      <c r="T2112" s="330" t="str">
        <v>SSH</v>
      </c>
      <c r="U2112" s="330" t="str">
        <v>VRN</v>
      </c>
      <c r="V2112" s="330">
        <v>6</v>
      </c>
      <c r="W2112" s="330">
        <v>120</v>
      </c>
      <c r="X2112" s="330" t="str">
        <v>S25-04</v>
      </c>
      <c r="Y2112" s="330">
        <v>218</v>
      </c>
      <c r="Z2112" s="330">
        <v>232</v>
      </c>
      <c r="AA2112" s="330">
        <v>-14</v>
      </c>
      <c r="AB2112" s="16" t="str">
        <v>S25</v>
      </c>
    </row>
    <row r="2113" spans="1:28" x14ac:dyDescent="0.35">
      <c r="A2113" s="331">
        <v>45758</v>
      </c>
      <c r="B2113" s="330" t="str">
        <v>GO7</v>
      </c>
      <c r="C2113" s="330" t="str">
        <v>Distributor</v>
      </c>
      <c r="D2113" s="330" t="str">
        <v>Website IBE</v>
      </c>
      <c r="E2113" s="330" t="str">
        <v>H9S8ZP</v>
      </c>
      <c r="F2113" s="330" t="str">
        <v>OW</v>
      </c>
      <c r="G2113" s="330" t="str">
        <v>Outbound</v>
      </c>
      <c r="H2113" s="330" t="str">
        <v>UJ6002</v>
      </c>
      <c r="I2113" s="331" t="str">
        <v>VRN-SSH</v>
      </c>
      <c r="J2113" s="884">
        <v>45878</v>
      </c>
      <c r="K2113" s="330">
        <v>1</v>
      </c>
      <c r="L2113" s="330">
        <v>1</v>
      </c>
      <c r="M2113" s="330">
        <v>209.99</v>
      </c>
      <c r="N2113" s="330">
        <v>18.829999999999998</v>
      </c>
      <c r="O2113" s="330">
        <v>53</v>
      </c>
      <c r="P2113" s="330">
        <v>281.82</v>
      </c>
      <c r="Q2113" s="330" t="str">
        <v>Confirmed</v>
      </c>
      <c r="R2113" s="330" t="str">
        <v>Closed Deal</v>
      </c>
      <c r="S2113" s="330" t="str">
        <v>VRN</v>
      </c>
      <c r="T2113" s="330" t="str">
        <v>SSH</v>
      </c>
      <c r="U2113" s="330" t="str">
        <v>VRN</v>
      </c>
      <c r="V2113" s="330">
        <v>6</v>
      </c>
      <c r="W2113" s="330">
        <v>120</v>
      </c>
      <c r="X2113" s="330" t="str">
        <v>S25-04</v>
      </c>
      <c r="Y2113" s="330">
        <v>218</v>
      </c>
      <c r="Z2113" s="330">
        <v>232</v>
      </c>
      <c r="AA2113" s="330">
        <v>-14</v>
      </c>
      <c r="AB2113" s="16" t="str">
        <v>S25</v>
      </c>
    </row>
    <row r="2114" spans="1:28" x14ac:dyDescent="0.35">
      <c r="A2114" s="331">
        <v>45758</v>
      </c>
      <c r="B2114" s="330" t="str">
        <v>GO7</v>
      </c>
      <c r="C2114" s="330" t="str">
        <v>Distributor</v>
      </c>
      <c r="D2114" s="330" t="str">
        <v>Website IBE</v>
      </c>
      <c r="E2114" s="330" t="str">
        <v>H9S8ZP</v>
      </c>
      <c r="F2114" s="330" t="str">
        <v>OW</v>
      </c>
      <c r="G2114" s="330" t="str">
        <v>Outbound</v>
      </c>
      <c r="H2114" s="330" t="str">
        <v>UJ6002</v>
      </c>
      <c r="I2114" s="331" t="str">
        <v>VRN-SSH</v>
      </c>
      <c r="J2114" s="884">
        <v>45878</v>
      </c>
      <c r="K2114" s="330">
        <v>1</v>
      </c>
      <c r="L2114" s="330">
        <v>1</v>
      </c>
      <c r="M2114" s="330">
        <v>280</v>
      </c>
      <c r="N2114" s="330">
        <v>24.45</v>
      </c>
      <c r="O2114" s="330">
        <v>53</v>
      </c>
      <c r="P2114" s="330">
        <v>357.45</v>
      </c>
      <c r="Q2114" s="330" t="str">
        <v>Confirmed</v>
      </c>
      <c r="R2114" s="330" t="str">
        <v>Closed Deal</v>
      </c>
      <c r="S2114" s="330" t="str">
        <v>VRN</v>
      </c>
      <c r="T2114" s="330" t="str">
        <v>SSH</v>
      </c>
      <c r="U2114" s="330" t="str">
        <v>VRN</v>
      </c>
      <c r="V2114" s="330">
        <v>6</v>
      </c>
      <c r="W2114" s="330">
        <v>120</v>
      </c>
      <c r="X2114" s="330" t="str">
        <v>S25-04</v>
      </c>
      <c r="Y2114" s="330">
        <v>218</v>
      </c>
      <c r="Z2114" s="330">
        <v>232</v>
      </c>
      <c r="AA2114" s="330">
        <v>-14</v>
      </c>
      <c r="AB2114" s="16" t="str">
        <v>S25</v>
      </c>
    </row>
    <row r="2115" spans="1:28" x14ac:dyDescent="0.35">
      <c r="A2115" s="331">
        <v>45758</v>
      </c>
      <c r="B2115" s="330" t="str">
        <v>GO7</v>
      </c>
      <c r="C2115" s="330" t="str">
        <v>Distributor</v>
      </c>
      <c r="D2115" s="330" t="str">
        <v>Website IBE</v>
      </c>
      <c r="E2115" s="330" t="str">
        <v>FCU4F5</v>
      </c>
      <c r="F2115" s="330" t="str">
        <v>OW</v>
      </c>
      <c r="G2115" s="330" t="str">
        <v>Outbound</v>
      </c>
      <c r="H2115" s="330" t="str">
        <v>4S6004</v>
      </c>
      <c r="I2115" s="331" t="str">
        <v>BRI-SSH</v>
      </c>
      <c r="J2115" s="884">
        <v>45773</v>
      </c>
      <c r="K2115" s="330">
        <v>1</v>
      </c>
      <c r="L2115" s="330">
        <v>1</v>
      </c>
      <c r="M2115" s="330">
        <v>120</v>
      </c>
      <c r="N2115" s="330">
        <v>19.309999999999999</v>
      </c>
      <c r="O2115" s="330">
        <v>53</v>
      </c>
      <c r="P2115" s="330">
        <v>192.31</v>
      </c>
      <c r="Q2115" s="330" t="str">
        <v>Confirmed</v>
      </c>
      <c r="R2115" s="330" t="str">
        <v>Closed Deal</v>
      </c>
      <c r="S2115" s="330" t="str">
        <v>BRI</v>
      </c>
      <c r="T2115" s="330" t="str">
        <v>SSH</v>
      </c>
      <c r="U2115" s="330" t="str">
        <v>BRI</v>
      </c>
      <c r="V2115" s="330">
        <v>6</v>
      </c>
      <c r="W2115" s="330">
        <v>15</v>
      </c>
      <c r="X2115" s="330" t="str">
        <v>E25-02B</v>
      </c>
      <c r="Y2115" s="330">
        <v>186</v>
      </c>
      <c r="Z2115" s="330">
        <v>167</v>
      </c>
      <c r="AA2115" s="330">
        <v>19</v>
      </c>
      <c r="AB2115" s="16" t="str">
        <v>E25</v>
      </c>
    </row>
    <row r="2116" spans="1:28" x14ac:dyDescent="0.35">
      <c r="A2116" s="331">
        <v>45758</v>
      </c>
      <c r="B2116" s="330" t="str">
        <v>GO7</v>
      </c>
      <c r="C2116" s="330" t="str">
        <v>Distributor</v>
      </c>
      <c r="D2116" s="330" t="str">
        <v>Website IBE</v>
      </c>
      <c r="E2116" s="330" t="str">
        <v>FCU4F5</v>
      </c>
      <c r="F2116" s="330" t="str">
        <v>OW</v>
      </c>
      <c r="G2116" s="330" t="str">
        <v>Outbound</v>
      </c>
      <c r="H2116" s="330" t="str">
        <v>4S6004</v>
      </c>
      <c r="I2116" s="331" t="str">
        <v>BRI-SSH</v>
      </c>
      <c r="J2116" s="884">
        <v>45773</v>
      </c>
      <c r="K2116" s="330">
        <v>1</v>
      </c>
      <c r="L2116" s="330">
        <v>1</v>
      </c>
      <c r="M2116" s="330">
        <v>120</v>
      </c>
      <c r="N2116" s="330">
        <v>19.309999999999999</v>
      </c>
      <c r="O2116" s="330">
        <v>53</v>
      </c>
      <c r="P2116" s="330">
        <v>192.31</v>
      </c>
      <c r="Q2116" s="330" t="str">
        <v>Confirmed</v>
      </c>
      <c r="R2116" s="330" t="str">
        <v>Closed Deal</v>
      </c>
      <c r="S2116" s="330" t="str">
        <v>BRI</v>
      </c>
      <c r="T2116" s="330" t="str">
        <v>SSH</v>
      </c>
      <c r="U2116" s="330" t="str">
        <v>BRI</v>
      </c>
      <c r="V2116" s="330">
        <v>6</v>
      </c>
      <c r="W2116" s="330">
        <v>15</v>
      </c>
      <c r="X2116" s="330" t="str">
        <v>E25-02B</v>
      </c>
      <c r="Y2116" s="330">
        <v>186</v>
      </c>
      <c r="Z2116" s="330">
        <v>167</v>
      </c>
      <c r="AA2116" s="330">
        <v>19</v>
      </c>
      <c r="AB2116" s="16" t="str">
        <v>E25</v>
      </c>
    </row>
    <row r="2117" spans="1:28" x14ac:dyDescent="0.35">
      <c r="A2117" s="331">
        <v>45759</v>
      </c>
      <c r="B2117" s="330" t="str">
        <v>Searcharter</v>
      </c>
      <c r="C2117" s="330" t="str">
        <v>Distributor</v>
      </c>
      <c r="D2117" s="330" t="str">
        <v/>
      </c>
      <c r="E2117" s="330" t="str">
        <v>JLT4C</v>
      </c>
      <c r="F2117" s="330" t="str">
        <v>OW</v>
      </c>
      <c r="G2117" s="330" t="str">
        <v>Outbound</v>
      </c>
      <c r="H2117" s="330" t="str">
        <v>4S6031</v>
      </c>
      <c r="I2117" s="331" t="str">
        <v>SSH-NAP</v>
      </c>
      <c r="J2117" s="884">
        <v>45767</v>
      </c>
      <c r="K2117" s="330">
        <v>4</v>
      </c>
      <c r="L2117" s="330">
        <v>4</v>
      </c>
      <c r="M2117" s="330">
        <v>120</v>
      </c>
      <c r="N2117" s="330">
        <v>0</v>
      </c>
      <c r="O2117" s="330">
        <v>0</v>
      </c>
      <c r="P2117" s="330">
        <v>480</v>
      </c>
      <c r="Q2117" s="330" t="str">
        <v>Confirmed</v>
      </c>
      <c r="R2117" s="330" t="str">
        <v>Closed Deal</v>
      </c>
      <c r="S2117" s="330" t="str">
        <v>SSH</v>
      </c>
      <c r="T2117" s="330" t="str">
        <v>NAP</v>
      </c>
      <c r="U2117" s="330" t="str">
        <v>NAP</v>
      </c>
      <c r="V2117" s="330">
        <v>7</v>
      </c>
      <c r="W2117" s="330">
        <v>8</v>
      </c>
      <c r="X2117" s="330" t="str">
        <v>E25-03B</v>
      </c>
      <c r="Y2117" s="330">
        <v>186</v>
      </c>
      <c r="Z2117" s="330">
        <v>162</v>
      </c>
      <c r="AA2117" s="330">
        <v>24</v>
      </c>
      <c r="AB2117" s="16" t="str">
        <v>E25</v>
      </c>
    </row>
    <row r="2118" spans="1:28" x14ac:dyDescent="0.35">
      <c r="A2118" s="331">
        <v>45759</v>
      </c>
      <c r="B2118" s="330" t="str">
        <v>Searcharter</v>
      </c>
      <c r="C2118" s="330" t="str">
        <v>Distributor</v>
      </c>
      <c r="D2118" s="330" t="str">
        <v/>
      </c>
      <c r="E2118" s="330" t="str">
        <v>F733A</v>
      </c>
      <c r="F2118" s="330" t="str">
        <v>OW</v>
      </c>
      <c r="G2118" s="330" t="str">
        <v>Outbound</v>
      </c>
      <c r="H2118" s="330" t="str">
        <v>4S6016</v>
      </c>
      <c r="I2118" s="331" t="str">
        <v>VRN-SSH</v>
      </c>
      <c r="J2118" s="884">
        <v>45759</v>
      </c>
      <c r="K2118" s="330">
        <v>4</v>
      </c>
      <c r="L2118" s="330">
        <v>4</v>
      </c>
      <c r="M2118" s="330">
        <v>120</v>
      </c>
      <c r="N2118" s="330">
        <v>0</v>
      </c>
      <c r="O2118" s="330">
        <v>0</v>
      </c>
      <c r="P2118" s="330">
        <v>480</v>
      </c>
      <c r="Q2118" s="330" t="str">
        <v>Confirmed</v>
      </c>
      <c r="R2118" s="330" t="str">
        <v>Closed Deal</v>
      </c>
      <c r="S2118" s="330" t="str">
        <v>VRN</v>
      </c>
      <c r="T2118" s="330" t="str">
        <v>SSH</v>
      </c>
      <c r="U2118" s="330" t="str">
        <v>VRN</v>
      </c>
      <c r="V2118" s="330">
        <v>6</v>
      </c>
      <c r="W2118" s="330">
        <v>0</v>
      </c>
      <c r="X2118" s="330" t="str">
        <v>E25-05A</v>
      </c>
      <c r="Y2118" s="330">
        <v>63</v>
      </c>
      <c r="Z2118" s="330">
        <v>60</v>
      </c>
      <c r="AA2118" s="330">
        <v>3</v>
      </c>
      <c r="AB2118" s="16" t="str">
        <v>E25</v>
      </c>
    </row>
    <row r="2119" spans="1:28" x14ac:dyDescent="0.35">
      <c r="A2119" s="331">
        <v>45759</v>
      </c>
      <c r="B2119" s="330" t="str">
        <v>RAMON PARISI</v>
      </c>
      <c r="C2119" s="330" t="str">
        <v>Tour Operator</v>
      </c>
      <c r="D2119" s="330" t="str">
        <v/>
      </c>
      <c r="E2119" s="330" t="str">
        <v/>
      </c>
      <c r="F2119" s="330" t="str">
        <v>RT</v>
      </c>
      <c r="G2119" s="330" t="str">
        <v>Outbound</v>
      </c>
      <c r="H2119" s="330" t="str">
        <v>SE5448</v>
      </c>
      <c r="I2119" s="331" t="str">
        <v>CAG-SSH</v>
      </c>
      <c r="J2119" s="884">
        <v>45772</v>
      </c>
      <c r="K2119" s="330">
        <v>0</v>
      </c>
      <c r="L2119" s="330">
        <v>0</v>
      </c>
      <c r="M2119" s="330">
        <v>0</v>
      </c>
      <c r="N2119" s="330">
        <v>0</v>
      </c>
      <c r="O2119" s="330">
        <v>0</v>
      </c>
      <c r="P2119" s="330">
        <v>0</v>
      </c>
      <c r="Q2119" s="330" t="str">
        <v>Cancelled</v>
      </c>
      <c r="R2119" s="330" t="str">
        <v>Closed Deal</v>
      </c>
      <c r="S2119" s="330" t="str">
        <v>CAG</v>
      </c>
      <c r="T2119" s="330" t="str">
        <v>SSH</v>
      </c>
      <c r="U2119" s="330" t="str">
        <v>CAG</v>
      </c>
      <c r="V2119" s="330">
        <v>5</v>
      </c>
      <c r="W2119" s="330">
        <v>13</v>
      </c>
      <c r="X2119" s="330" t="str">
        <v>E25-09A</v>
      </c>
      <c r="Y2119" s="330">
        <v>110</v>
      </c>
      <c r="Z2119" s="330">
        <v>102</v>
      </c>
      <c r="AA2119" s="330">
        <v>8</v>
      </c>
      <c r="AB2119" s="16" t="str">
        <v>E25</v>
      </c>
    </row>
    <row r="2120" spans="1:28" x14ac:dyDescent="0.35">
      <c r="A2120" s="331">
        <v>45759</v>
      </c>
      <c r="B2120" s="330" t="str">
        <v>DANIELA PITZALIS</v>
      </c>
      <c r="C2120" s="330" t="str">
        <v>Tour Operator</v>
      </c>
      <c r="D2120" s="330" t="str">
        <v/>
      </c>
      <c r="E2120" s="330" t="str">
        <v/>
      </c>
      <c r="F2120" s="330" t="str">
        <v>RT</v>
      </c>
      <c r="G2120" s="330" t="str">
        <v>Outbound</v>
      </c>
      <c r="H2120" s="330" t="str">
        <v>SE5448</v>
      </c>
      <c r="I2120" s="331" t="str">
        <v>CAG-SSH</v>
      </c>
      <c r="J2120" s="884">
        <v>45772</v>
      </c>
      <c r="K2120" s="330">
        <v>0</v>
      </c>
      <c r="L2120" s="330">
        <v>0</v>
      </c>
      <c r="M2120" s="330">
        <v>0</v>
      </c>
      <c r="N2120" s="330">
        <v>0</v>
      </c>
      <c r="O2120" s="330">
        <v>0</v>
      </c>
      <c r="P2120" s="330">
        <v>0</v>
      </c>
      <c r="Q2120" s="330" t="str">
        <v>Cancelled</v>
      </c>
      <c r="R2120" s="330" t="str">
        <v>Closed Deal</v>
      </c>
      <c r="S2120" s="330" t="str">
        <v>CAG</v>
      </c>
      <c r="T2120" s="330" t="str">
        <v>SSH</v>
      </c>
      <c r="U2120" s="330" t="str">
        <v>CAG</v>
      </c>
      <c r="V2120" s="330">
        <v>5</v>
      </c>
      <c r="W2120" s="330">
        <v>13</v>
      </c>
      <c r="X2120" s="330" t="str">
        <v>E25-09A</v>
      </c>
      <c r="Y2120" s="330">
        <v>110</v>
      </c>
      <c r="Z2120" s="330">
        <v>102</v>
      </c>
      <c r="AA2120" s="330">
        <v>8</v>
      </c>
      <c r="AB2120" s="16" t="str">
        <v>E25</v>
      </c>
    </row>
    <row r="2121" spans="1:28" x14ac:dyDescent="0.35">
      <c r="A2121" s="331">
        <v>45759</v>
      </c>
      <c r="B2121" s="330" t="str">
        <v>RAMON PARISI</v>
      </c>
      <c r="C2121" s="330" t="str">
        <v>Tour Operator</v>
      </c>
      <c r="D2121" s="330" t="str">
        <v/>
      </c>
      <c r="E2121" s="330" t="str">
        <v/>
      </c>
      <c r="F2121" s="330" t="str">
        <v>RT</v>
      </c>
      <c r="G2121" s="330" t="str">
        <v>Inbound</v>
      </c>
      <c r="H2121" s="330" t="str">
        <v>4S6017</v>
      </c>
      <c r="I2121" s="331" t="str">
        <v>SSH-NAP</v>
      </c>
      <c r="J2121" s="884">
        <v>45779</v>
      </c>
      <c r="K2121" s="330">
        <v>0</v>
      </c>
      <c r="L2121" s="330">
        <v>0</v>
      </c>
      <c r="M2121" s="330">
        <v>0</v>
      </c>
      <c r="N2121" s="330">
        <v>0</v>
      </c>
      <c r="O2121" s="330">
        <v>0</v>
      </c>
      <c r="P2121" s="330">
        <v>0</v>
      </c>
      <c r="Q2121" s="330" t="str">
        <v>Cancelled</v>
      </c>
      <c r="R2121" s="330" t="str">
        <v>Closed Deal</v>
      </c>
      <c r="S2121" s="330" t="str">
        <v>SSH</v>
      </c>
      <c r="T2121" s="330" t="str">
        <v>NAP</v>
      </c>
      <c r="U2121" s="330" t="str">
        <v>NAP</v>
      </c>
      <c r="V2121" s="330">
        <v>5</v>
      </c>
      <c r="W2121" s="330">
        <v>20</v>
      </c>
      <c r="X2121" s="330" t="str">
        <v>E25-08</v>
      </c>
      <c r="Y2121" s="330">
        <v>186</v>
      </c>
      <c r="Z2121" s="330">
        <v>189</v>
      </c>
      <c r="AA2121" s="330">
        <v>-3</v>
      </c>
      <c r="AB2121" s="16" t="str">
        <v>E25</v>
      </c>
    </row>
    <row r="2122" spans="1:28" x14ac:dyDescent="0.35">
      <c r="A2122" s="331">
        <v>45759</v>
      </c>
      <c r="B2122" s="330" t="str">
        <v>DANIELA PITZALIS</v>
      </c>
      <c r="C2122" s="330" t="str">
        <v>Tour Operator</v>
      </c>
      <c r="D2122" s="330" t="str">
        <v/>
      </c>
      <c r="E2122" s="330" t="str">
        <v/>
      </c>
      <c r="F2122" s="330" t="str">
        <v>RT</v>
      </c>
      <c r="G2122" s="330" t="str">
        <v>Inbound</v>
      </c>
      <c r="H2122" s="330" t="str">
        <v>4S6017</v>
      </c>
      <c r="I2122" s="331" t="str">
        <v>SSH-NAP</v>
      </c>
      <c r="J2122" s="884">
        <v>45779</v>
      </c>
      <c r="K2122" s="330">
        <v>0</v>
      </c>
      <c r="L2122" s="330">
        <v>0</v>
      </c>
      <c r="M2122" s="330">
        <v>0</v>
      </c>
      <c r="N2122" s="330">
        <v>0</v>
      </c>
      <c r="O2122" s="330">
        <v>0</v>
      </c>
      <c r="P2122" s="330">
        <v>0</v>
      </c>
      <c r="Q2122" s="330" t="str">
        <v>Cancelled</v>
      </c>
      <c r="R2122" s="330" t="str">
        <v>Closed Deal</v>
      </c>
      <c r="S2122" s="330" t="str">
        <v>SSH</v>
      </c>
      <c r="T2122" s="330" t="str">
        <v>NAP</v>
      </c>
      <c r="U2122" s="330" t="str">
        <v>NAP</v>
      </c>
      <c r="V2122" s="330">
        <v>5</v>
      </c>
      <c r="W2122" s="330">
        <v>20</v>
      </c>
      <c r="X2122" s="330" t="str">
        <v>E25-08</v>
      </c>
      <c r="Y2122" s="330">
        <v>186</v>
      </c>
      <c r="Z2122" s="330">
        <v>189</v>
      </c>
      <c r="AA2122" s="330">
        <v>-3</v>
      </c>
      <c r="AB2122" s="16" t="str">
        <v>E25</v>
      </c>
    </row>
    <row r="2123" spans="1:28" x14ac:dyDescent="0.35">
      <c r="A2123" s="331">
        <v>45758</v>
      </c>
      <c r="B2123" s="330" t="str">
        <v>EuroAirlines</v>
      </c>
      <c r="C2123" s="330" t="str">
        <v>Distributor</v>
      </c>
      <c r="D2123" s="330" t="str">
        <v>AMADEUS</v>
      </c>
      <c r="E2123" s="330" t="str">
        <v>11LQ9Z</v>
      </c>
      <c r="F2123" s="330" t="str">
        <v>OW</v>
      </c>
      <c r="G2123" s="330" t="str">
        <v>Outbound</v>
      </c>
      <c r="H2123" s="330" t="str">
        <v>4S6006</v>
      </c>
      <c r="I2123" s="331" t="str">
        <v>MXP-SSH</v>
      </c>
      <c r="J2123" s="884">
        <v>45772</v>
      </c>
      <c r="K2123" s="330">
        <v>1</v>
      </c>
      <c r="L2123" s="330">
        <v>1</v>
      </c>
      <c r="M2123" s="330">
        <v>60</v>
      </c>
      <c r="N2123" s="330">
        <v>29.31</v>
      </c>
      <c r="O2123" s="330">
        <v>40</v>
      </c>
      <c r="P2123" s="330">
        <v>129.31</v>
      </c>
      <c r="Q2123" s="330" t="str">
        <v>Confirmed</v>
      </c>
      <c r="R2123" s="330" t="str">
        <v>Closed Deal</v>
      </c>
      <c r="S2123" s="330" t="str">
        <v>MXP</v>
      </c>
      <c r="T2123" s="330" t="str">
        <v>SSH</v>
      </c>
      <c r="U2123" s="330" t="str">
        <v>MXP</v>
      </c>
      <c r="V2123" s="330">
        <v>5</v>
      </c>
      <c r="W2123" s="330">
        <v>14</v>
      </c>
      <c r="X2123" s="330" t="str">
        <v>E25-04</v>
      </c>
      <c r="Y2123" s="330">
        <v>186</v>
      </c>
      <c r="Z2123" s="330">
        <v>180</v>
      </c>
      <c r="AA2123" s="330">
        <v>6</v>
      </c>
      <c r="AB2123" s="16" t="str">
        <v>E25</v>
      </c>
    </row>
    <row r="2124" spans="1:28" x14ac:dyDescent="0.35">
      <c r="A2124" s="331">
        <v>45759</v>
      </c>
      <c r="B2124" s="330" t="str">
        <v>Genius</v>
      </c>
      <c r="C2124" s="330" t="str">
        <v>Distributor</v>
      </c>
      <c r="D2124" s="330" t="str">
        <v/>
      </c>
      <c r="E2124" s="330" t="str">
        <v/>
      </c>
      <c r="F2124" s="330" t="str">
        <v>OW</v>
      </c>
      <c r="G2124" s="330" t="str">
        <v>Outbound</v>
      </c>
      <c r="H2124" s="330" t="str">
        <v>4S6032</v>
      </c>
      <c r="I2124" s="331" t="str">
        <v>NAP-SSH</v>
      </c>
      <c r="J2124" s="884">
        <v>45767</v>
      </c>
      <c r="K2124" s="330">
        <v>1</v>
      </c>
      <c r="L2124" s="330">
        <v>1</v>
      </c>
      <c r="M2124" s="330">
        <v>150</v>
      </c>
      <c r="N2124" s="330">
        <v>0</v>
      </c>
      <c r="O2124" s="330">
        <v>0</v>
      </c>
      <c r="P2124" s="330">
        <v>150</v>
      </c>
      <c r="Q2124" s="330" t="str">
        <v>Confirmed</v>
      </c>
      <c r="R2124" s="330" t="str">
        <v>Closed Deal</v>
      </c>
      <c r="S2124" s="330" t="str">
        <v>NAP</v>
      </c>
      <c r="T2124" s="330" t="str">
        <v>SSH</v>
      </c>
      <c r="U2124" s="330" t="str">
        <v>NAP</v>
      </c>
      <c r="V2124" s="330">
        <v>7</v>
      </c>
      <c r="W2124" s="330">
        <v>8</v>
      </c>
      <c r="X2124" s="330" t="str">
        <v>E25-03B</v>
      </c>
      <c r="Y2124" s="330">
        <v>186</v>
      </c>
      <c r="Z2124" s="330">
        <v>186</v>
      </c>
      <c r="AA2124" s="330">
        <v>0</v>
      </c>
      <c r="AB2124" s="16" t="str">
        <v>E25</v>
      </c>
    </row>
    <row r="2125" spans="1:28" x14ac:dyDescent="0.35">
      <c r="A2125" s="331">
        <v>45759</v>
      </c>
      <c r="B2125" s="330" t="str">
        <v>May Fair Jets Dubai</v>
      </c>
      <c r="C2125" s="330" t="str">
        <v>Website</v>
      </c>
      <c r="D2125" s="330" t="str">
        <v>MFJ IBE</v>
      </c>
      <c r="E2125" s="330" t="str">
        <v>E4SYGA</v>
      </c>
      <c r="F2125" s="330" t="str">
        <v>OW</v>
      </c>
      <c r="G2125" s="330" t="str">
        <v>Outbound</v>
      </c>
      <c r="H2125" s="330" t="str">
        <v>4S6016</v>
      </c>
      <c r="I2125" s="331" t="str">
        <v>VRN-SSH</v>
      </c>
      <c r="J2125" s="884">
        <v>45773</v>
      </c>
      <c r="K2125" s="330">
        <v>1</v>
      </c>
      <c r="L2125" s="330">
        <v>1</v>
      </c>
      <c r="M2125" s="330">
        <v>245.94</v>
      </c>
      <c r="N2125" s="330">
        <v>0</v>
      </c>
      <c r="O2125" s="330">
        <v>0</v>
      </c>
      <c r="P2125" s="330">
        <v>245.94</v>
      </c>
      <c r="Q2125" s="330" t="str">
        <v>Confirmed</v>
      </c>
      <c r="R2125" s="330" t="str">
        <v>Closed Deal</v>
      </c>
      <c r="S2125" s="330" t="str">
        <v>VRN</v>
      </c>
      <c r="T2125" s="330" t="str">
        <v>SSH</v>
      </c>
      <c r="U2125" s="330" t="str">
        <v>VRN</v>
      </c>
      <c r="V2125" s="330">
        <v>6</v>
      </c>
      <c r="W2125" s="330">
        <v>14</v>
      </c>
      <c r="X2125" s="330" t="str">
        <v>E25-05B</v>
      </c>
      <c r="Y2125" s="330">
        <v>186</v>
      </c>
      <c r="Z2125" s="330">
        <v>148</v>
      </c>
      <c r="AA2125" s="330">
        <v>38</v>
      </c>
      <c r="AB2125" s="16" t="str">
        <v>E25</v>
      </c>
    </row>
    <row r="2126" spans="1:28" x14ac:dyDescent="0.35">
      <c r="A2126" s="331">
        <v>45759</v>
      </c>
      <c r="B2126" s="330" t="str">
        <v>May Fair Jets Dubai</v>
      </c>
      <c r="C2126" s="330" t="str">
        <v>Website</v>
      </c>
      <c r="D2126" s="330" t="str">
        <v>MFJ IBE</v>
      </c>
      <c r="E2126" s="330" t="str">
        <v>E4SYGA</v>
      </c>
      <c r="F2126" s="330" t="str">
        <v>OW</v>
      </c>
      <c r="G2126" s="330" t="str">
        <v>Outbound</v>
      </c>
      <c r="H2126" s="330" t="str">
        <v>4S6016</v>
      </c>
      <c r="I2126" s="331" t="str">
        <v>VRN-SSH</v>
      </c>
      <c r="J2126" s="884">
        <v>45773</v>
      </c>
      <c r="K2126" s="330">
        <v>1</v>
      </c>
      <c r="L2126" s="330">
        <v>1</v>
      </c>
      <c r="M2126" s="330">
        <v>245.94</v>
      </c>
      <c r="N2126" s="330">
        <v>0</v>
      </c>
      <c r="O2126" s="330">
        <v>0</v>
      </c>
      <c r="P2126" s="330">
        <v>245.94</v>
      </c>
      <c r="Q2126" s="330" t="str">
        <v>Confirmed</v>
      </c>
      <c r="R2126" s="330" t="str">
        <v>Closed Deal</v>
      </c>
      <c r="S2126" s="330" t="str">
        <v>VRN</v>
      </c>
      <c r="T2126" s="330" t="str">
        <v>SSH</v>
      </c>
      <c r="U2126" s="330" t="str">
        <v>VRN</v>
      </c>
      <c r="V2126" s="330">
        <v>6</v>
      </c>
      <c r="W2126" s="330">
        <v>14</v>
      </c>
      <c r="X2126" s="330" t="str">
        <v>E25-05B</v>
      </c>
      <c r="Y2126" s="330">
        <v>186</v>
      </c>
      <c r="Z2126" s="330">
        <v>148</v>
      </c>
      <c r="AA2126" s="330">
        <v>38</v>
      </c>
      <c r="AB2126" s="16" t="str">
        <v>E25</v>
      </c>
    </row>
    <row r="2127" spans="1:28" x14ac:dyDescent="0.35">
      <c r="A2127" s="331">
        <v>45759</v>
      </c>
      <c r="B2127" s="330" t="str">
        <v>GO7</v>
      </c>
      <c r="C2127" s="330" t="str">
        <v>Distributor</v>
      </c>
      <c r="D2127" s="330" t="str">
        <v>Website IBE</v>
      </c>
      <c r="E2127" s="330" t="str">
        <v>5C9X4K</v>
      </c>
      <c r="F2127" s="330" t="str">
        <v>OW</v>
      </c>
      <c r="G2127" s="330" t="str">
        <v>Outbound</v>
      </c>
      <c r="H2127" s="330" t="str">
        <v>4S6032</v>
      </c>
      <c r="I2127" s="331" t="str">
        <v>NAP-SSH</v>
      </c>
      <c r="J2127" s="884">
        <v>45760</v>
      </c>
      <c r="K2127" s="330">
        <v>1</v>
      </c>
      <c r="L2127" s="330">
        <v>1</v>
      </c>
      <c r="M2127" s="330">
        <v>76.72</v>
      </c>
      <c r="N2127" s="330">
        <v>21.76</v>
      </c>
      <c r="O2127" s="330">
        <v>53</v>
      </c>
      <c r="P2127" s="330">
        <v>151.47999999999999</v>
      </c>
      <c r="Q2127" s="330" t="str">
        <v>Confirmed</v>
      </c>
      <c r="R2127" s="330" t="str">
        <v>Closed Deal</v>
      </c>
      <c r="S2127" s="330" t="str">
        <v>NAP</v>
      </c>
      <c r="T2127" s="330" t="str">
        <v>SSH</v>
      </c>
      <c r="U2127" s="330" t="str">
        <v>NAP</v>
      </c>
      <c r="V2127" s="330">
        <v>7</v>
      </c>
      <c r="W2127" s="330">
        <v>1</v>
      </c>
      <c r="X2127" s="330" t="str">
        <v>E25-03B</v>
      </c>
      <c r="Y2127" s="330">
        <v>186</v>
      </c>
      <c r="Z2127" s="330">
        <v>157</v>
      </c>
      <c r="AA2127" s="330">
        <v>29</v>
      </c>
      <c r="AB2127" s="16" t="str">
        <v>E25</v>
      </c>
    </row>
    <row r="2128" spans="1:28" x14ac:dyDescent="0.35">
      <c r="A2128" s="331">
        <v>45759</v>
      </c>
      <c r="B2128" s="330" t="str">
        <v>GO7</v>
      </c>
      <c r="C2128" s="330" t="str">
        <v>Distributor</v>
      </c>
      <c r="D2128" s="330" t="str">
        <v>Website IBE</v>
      </c>
      <c r="E2128" s="330" t="str">
        <v>5C9X4K</v>
      </c>
      <c r="F2128" s="330" t="str">
        <v>OW</v>
      </c>
      <c r="G2128" s="330" t="str">
        <v>Outbound</v>
      </c>
      <c r="H2128" s="330" t="str">
        <v>4S6032</v>
      </c>
      <c r="I2128" s="331" t="str">
        <v>NAP-SSH</v>
      </c>
      <c r="J2128" s="884">
        <v>45760</v>
      </c>
      <c r="K2128" s="330">
        <v>1</v>
      </c>
      <c r="L2128" s="330">
        <v>1</v>
      </c>
      <c r="M2128" s="330">
        <v>76.72</v>
      </c>
      <c r="N2128" s="330">
        <v>21.76</v>
      </c>
      <c r="O2128" s="330">
        <v>53</v>
      </c>
      <c r="P2128" s="330">
        <v>151.47999999999999</v>
      </c>
      <c r="Q2128" s="330" t="str">
        <v>Confirmed</v>
      </c>
      <c r="R2128" s="330" t="str">
        <v>Closed Deal</v>
      </c>
      <c r="S2128" s="330" t="str">
        <v>NAP</v>
      </c>
      <c r="T2128" s="330" t="str">
        <v>SSH</v>
      </c>
      <c r="U2128" s="330" t="str">
        <v>NAP</v>
      </c>
      <c r="V2128" s="330">
        <v>7</v>
      </c>
      <c r="W2128" s="330">
        <v>1</v>
      </c>
      <c r="X2128" s="330" t="str">
        <v>E25-03B</v>
      </c>
      <c r="Y2128" s="330">
        <v>186</v>
      </c>
      <c r="Z2128" s="330">
        <v>157</v>
      </c>
      <c r="AA2128" s="330">
        <v>29</v>
      </c>
      <c r="AB2128" s="16" t="str">
        <v>E25</v>
      </c>
    </row>
    <row r="2129" spans="1:28" x14ac:dyDescent="0.35">
      <c r="A2129" s="331">
        <v>45759</v>
      </c>
      <c r="B2129" s="330" t="str">
        <v>GO7</v>
      </c>
      <c r="C2129" s="330" t="str">
        <v>Distributor</v>
      </c>
      <c r="D2129" s="330" t="str">
        <v>Website IBE</v>
      </c>
      <c r="E2129" s="330" t="str">
        <v>5C9X4K</v>
      </c>
      <c r="F2129" s="330" t="str">
        <v>OW</v>
      </c>
      <c r="G2129" s="330" t="str">
        <v>Outbound</v>
      </c>
      <c r="H2129" s="330" t="str">
        <v>4S6032</v>
      </c>
      <c r="I2129" s="331" t="str">
        <v>NAP-SSH</v>
      </c>
      <c r="J2129" s="884">
        <v>45760</v>
      </c>
      <c r="K2129" s="330">
        <v>1</v>
      </c>
      <c r="L2129" s="330">
        <v>1</v>
      </c>
      <c r="M2129" s="330">
        <v>102.3</v>
      </c>
      <c r="N2129" s="330">
        <v>26.52</v>
      </c>
      <c r="O2129" s="330">
        <v>53</v>
      </c>
      <c r="P2129" s="330">
        <v>181.82</v>
      </c>
      <c r="Q2129" s="330" t="str">
        <v>Confirmed</v>
      </c>
      <c r="R2129" s="330" t="str">
        <v>Closed Deal</v>
      </c>
      <c r="S2129" s="330" t="str">
        <v>NAP</v>
      </c>
      <c r="T2129" s="330" t="str">
        <v>SSH</v>
      </c>
      <c r="U2129" s="330" t="str">
        <v>NAP</v>
      </c>
      <c r="V2129" s="330">
        <v>7</v>
      </c>
      <c r="W2129" s="330">
        <v>1</v>
      </c>
      <c r="X2129" s="330" t="str">
        <v>E25-03B</v>
      </c>
      <c r="Y2129" s="330">
        <v>186</v>
      </c>
      <c r="Z2129" s="330">
        <v>157</v>
      </c>
      <c r="AA2129" s="330">
        <v>29</v>
      </c>
      <c r="AB2129" s="16" t="str">
        <v>E25</v>
      </c>
    </row>
    <row r="2130" spans="1:28" x14ac:dyDescent="0.35">
      <c r="A2130" s="331">
        <v>45759</v>
      </c>
      <c r="B2130" s="330" t="str">
        <v>GO7</v>
      </c>
      <c r="C2130" s="330" t="str">
        <v>Distributor</v>
      </c>
      <c r="D2130" s="330" t="str">
        <v>Website IBE</v>
      </c>
      <c r="E2130" s="330" t="str">
        <v>5C9X4K</v>
      </c>
      <c r="F2130" s="330" t="str">
        <v>OW</v>
      </c>
      <c r="G2130" s="330" t="str">
        <v>Outbound</v>
      </c>
      <c r="H2130" s="330" t="str">
        <v>4S6032</v>
      </c>
      <c r="I2130" s="331" t="str">
        <v>NAP-SSH</v>
      </c>
      <c r="J2130" s="884">
        <v>45760</v>
      </c>
      <c r="K2130" s="330">
        <v>1</v>
      </c>
      <c r="L2130" s="330">
        <v>1</v>
      </c>
      <c r="M2130" s="330">
        <v>102.3</v>
      </c>
      <c r="N2130" s="330">
        <v>26.52</v>
      </c>
      <c r="O2130" s="330">
        <v>53</v>
      </c>
      <c r="P2130" s="330">
        <v>181.82</v>
      </c>
      <c r="Q2130" s="330" t="str">
        <v>Confirmed</v>
      </c>
      <c r="R2130" s="330" t="str">
        <v>Closed Deal</v>
      </c>
      <c r="S2130" s="330" t="str">
        <v>NAP</v>
      </c>
      <c r="T2130" s="330" t="str">
        <v>SSH</v>
      </c>
      <c r="U2130" s="330" t="str">
        <v>NAP</v>
      </c>
      <c r="V2130" s="330">
        <v>7</v>
      </c>
      <c r="W2130" s="330">
        <v>1</v>
      </c>
      <c r="X2130" s="330" t="str">
        <v>E25-03B</v>
      </c>
      <c r="Y2130" s="330">
        <v>186</v>
      </c>
      <c r="Z2130" s="330">
        <v>157</v>
      </c>
      <c r="AA2130" s="330">
        <v>29</v>
      </c>
      <c r="AB2130" s="16" t="str">
        <v>E25</v>
      </c>
    </row>
    <row r="2131" spans="1:28" x14ac:dyDescent="0.35">
      <c r="A2131" s="331">
        <v>45759</v>
      </c>
      <c r="B2131" s="330" t="str">
        <v>Alpitour</v>
      </c>
      <c r="C2131" s="330" t="str">
        <v>Tour Operator</v>
      </c>
      <c r="D2131" s="330" t="str">
        <v/>
      </c>
      <c r="E2131" s="330" t="str">
        <v/>
      </c>
      <c r="F2131" s="330" t="str">
        <v>RT</v>
      </c>
      <c r="G2131" s="330" t="str">
        <v>Outbound</v>
      </c>
      <c r="H2131" s="330" t="str">
        <v>UJ7001</v>
      </c>
      <c r="I2131" s="331" t="str">
        <v>PMO-SSH</v>
      </c>
      <c r="J2131" s="884">
        <v>45914</v>
      </c>
      <c r="K2131" s="330">
        <v>2</v>
      </c>
      <c r="L2131" s="330">
        <v>2</v>
      </c>
      <c r="M2131" s="330">
        <v>215</v>
      </c>
      <c r="N2131" s="330">
        <v>0</v>
      </c>
      <c r="O2131" s="330">
        <v>0</v>
      </c>
      <c r="P2131" s="330">
        <v>430</v>
      </c>
      <c r="Q2131" s="330" t="str">
        <v>Confirmed</v>
      </c>
      <c r="R2131" s="330" t="str">
        <v>Signed</v>
      </c>
      <c r="S2131" s="330" t="str">
        <v>PMO</v>
      </c>
      <c r="T2131" s="330" t="str">
        <v>SSH</v>
      </c>
      <c r="U2131" s="330" t="str">
        <v>PMO</v>
      </c>
      <c r="V2131" s="330">
        <v>7</v>
      </c>
      <c r="W2131" s="330">
        <v>155</v>
      </c>
      <c r="X2131" s="330" t="str">
        <v>S25-16</v>
      </c>
      <c r="Y2131" s="330">
        <v>22</v>
      </c>
      <c r="Z2131" s="330">
        <v>22</v>
      </c>
      <c r="AA2131" s="330">
        <v>0</v>
      </c>
      <c r="AB2131" s="16" t="str">
        <v>S25</v>
      </c>
    </row>
    <row r="2132" spans="1:28" x14ac:dyDescent="0.35">
      <c r="A2132" s="331">
        <v>45759</v>
      </c>
      <c r="B2132" s="330" t="str">
        <v>Alpitour</v>
      </c>
      <c r="C2132" s="330" t="str">
        <v>Tour Operator</v>
      </c>
      <c r="D2132" s="330" t="str">
        <v/>
      </c>
      <c r="E2132" s="330" t="str">
        <v/>
      </c>
      <c r="F2132" s="330" t="str">
        <v>RT</v>
      </c>
      <c r="G2132" s="330" t="str">
        <v>Inbound</v>
      </c>
      <c r="H2132" s="330" t="str">
        <v>UJ7000</v>
      </c>
      <c r="I2132" s="331" t="str">
        <v>SSH-PMO</v>
      </c>
      <c r="J2132" s="884">
        <v>45921</v>
      </c>
      <c r="K2132" s="330">
        <v>2</v>
      </c>
      <c r="L2132" s="330">
        <v>2</v>
      </c>
      <c r="M2132" s="330">
        <v>215</v>
      </c>
      <c r="N2132" s="330">
        <v>0</v>
      </c>
      <c r="O2132" s="330">
        <v>0</v>
      </c>
      <c r="P2132" s="330">
        <v>430</v>
      </c>
      <c r="Q2132" s="330" t="str">
        <v>Confirmed</v>
      </c>
      <c r="R2132" s="330" t="str">
        <v>Signed</v>
      </c>
      <c r="S2132" s="330" t="str">
        <v>SSH</v>
      </c>
      <c r="T2132" s="330" t="str">
        <v>PMO</v>
      </c>
      <c r="U2132" s="330" t="str">
        <v>PMO</v>
      </c>
      <c r="V2132" s="330">
        <v>7</v>
      </c>
      <c r="W2132" s="330">
        <v>162</v>
      </c>
      <c r="X2132" s="330" t="str">
        <v>S25-16</v>
      </c>
      <c r="Y2132" s="330">
        <v>22</v>
      </c>
      <c r="Z2132" s="330">
        <v>22</v>
      </c>
      <c r="AA2132" s="330">
        <v>0</v>
      </c>
      <c r="AB2132" s="16" t="str">
        <v>S25</v>
      </c>
    </row>
    <row r="2133" spans="1:28" x14ac:dyDescent="0.35">
      <c r="A2133" s="331">
        <v>45759</v>
      </c>
      <c r="B2133" s="330" t="str">
        <v>Genius</v>
      </c>
      <c r="C2133" s="330" t="str">
        <v>Distributor</v>
      </c>
      <c r="D2133" s="330" t="str">
        <v/>
      </c>
      <c r="E2133" s="330" t="str">
        <v/>
      </c>
      <c r="F2133" s="330" t="str">
        <v>OW</v>
      </c>
      <c r="G2133" s="330" t="str">
        <v>Outbound</v>
      </c>
      <c r="H2133" s="330" t="str">
        <v>4S6006</v>
      </c>
      <c r="I2133" s="331" t="str">
        <v>MXP-SSH</v>
      </c>
      <c r="J2133" s="884">
        <v>45772</v>
      </c>
      <c r="K2133" s="330">
        <v>1</v>
      </c>
      <c r="L2133" s="330">
        <v>1</v>
      </c>
      <c r="M2133" s="330">
        <v>100</v>
      </c>
      <c r="N2133" s="330">
        <v>0</v>
      </c>
      <c r="O2133" s="330">
        <v>0</v>
      </c>
      <c r="P2133" s="330">
        <v>100</v>
      </c>
      <c r="Q2133" s="330" t="str">
        <v>Confirmed</v>
      </c>
      <c r="R2133" s="330" t="str">
        <v>Closed Deal</v>
      </c>
      <c r="S2133" s="330" t="str">
        <v>MXP</v>
      </c>
      <c r="T2133" s="330" t="str">
        <v>SSH</v>
      </c>
      <c r="U2133" s="330" t="str">
        <v>MXP</v>
      </c>
      <c r="V2133" s="330">
        <v>5</v>
      </c>
      <c r="W2133" s="330">
        <v>13</v>
      </c>
      <c r="X2133" s="330" t="str">
        <v>E25-04</v>
      </c>
      <c r="Y2133" s="330">
        <v>186</v>
      </c>
      <c r="Z2133" s="330">
        <v>180</v>
      </c>
      <c r="AA2133" s="330">
        <v>6</v>
      </c>
      <c r="AB2133" s="16" t="str">
        <v>E25</v>
      </c>
    </row>
    <row r="2134" spans="1:28" x14ac:dyDescent="0.35">
      <c r="A2134" s="331">
        <v>45759</v>
      </c>
      <c r="B2134" s="330" t="str">
        <v>APG</v>
      </c>
      <c r="C2134" s="330" t="str">
        <v>Distributor</v>
      </c>
      <c r="D2134" s="330" t="str">
        <v/>
      </c>
      <c r="E2134" s="330" t="str">
        <v>12M274</v>
      </c>
      <c r="F2134" s="330" t="str">
        <v>RT</v>
      </c>
      <c r="G2134" s="330" t="str">
        <v>Inbound</v>
      </c>
      <c r="H2134" s="330" t="str">
        <v>4S6005</v>
      </c>
      <c r="I2134" s="331" t="str">
        <v>SSH-NAP</v>
      </c>
      <c r="J2134" s="884">
        <v>45894</v>
      </c>
      <c r="K2134" s="330">
        <v>1</v>
      </c>
      <c r="L2134" s="330">
        <v>1</v>
      </c>
      <c r="M2134" s="330">
        <v>320</v>
      </c>
      <c r="N2134" s="330">
        <v>30.05</v>
      </c>
      <c r="O2134" s="330">
        <v>30</v>
      </c>
      <c r="P2134" s="330">
        <v>380.05</v>
      </c>
      <c r="Q2134" s="330" t="str">
        <v>Confirmed</v>
      </c>
      <c r="R2134" s="330" t="str">
        <v>Closed Deal</v>
      </c>
      <c r="S2134" s="330" t="str">
        <v>SSH</v>
      </c>
      <c r="T2134" s="330" t="str">
        <v>NAP</v>
      </c>
      <c r="U2134" s="330" t="str">
        <v>NAP</v>
      </c>
      <c r="V2134" s="330">
        <v>1</v>
      </c>
      <c r="W2134" s="330">
        <v>135</v>
      </c>
      <c r="X2134" s="330" t="str">
        <v>S25-08</v>
      </c>
      <c r="Y2134" s="330">
        <v>186</v>
      </c>
      <c r="Z2134" s="330">
        <v>138</v>
      </c>
      <c r="AA2134" s="330">
        <v>48</v>
      </c>
      <c r="AB2134" s="16" t="str">
        <v>S25</v>
      </c>
    </row>
    <row r="2135" spans="1:28" x14ac:dyDescent="0.35">
      <c r="A2135" s="331">
        <v>45759</v>
      </c>
      <c r="B2135" s="330" t="str">
        <v>APG</v>
      </c>
      <c r="C2135" s="330" t="str">
        <v>Distributor</v>
      </c>
      <c r="D2135" s="330" t="str">
        <v/>
      </c>
      <c r="E2135" s="330" t="str">
        <v>12M274</v>
      </c>
      <c r="F2135" s="330" t="str">
        <v>RT</v>
      </c>
      <c r="G2135" s="330" t="str">
        <v>Outbound</v>
      </c>
      <c r="H2135" s="330" t="str">
        <v>4S6006</v>
      </c>
      <c r="I2135" s="331" t="str">
        <v>NAP-SSH</v>
      </c>
      <c r="J2135" s="884">
        <v>45887</v>
      </c>
      <c r="K2135" s="330">
        <v>1</v>
      </c>
      <c r="L2135" s="330">
        <v>1</v>
      </c>
      <c r="M2135" s="330">
        <v>280</v>
      </c>
      <c r="N2135" s="330">
        <v>28.27</v>
      </c>
      <c r="O2135" s="330">
        <v>30</v>
      </c>
      <c r="P2135" s="330">
        <v>338.27</v>
      </c>
      <c r="Q2135" s="330" t="str">
        <v>Confirmed</v>
      </c>
      <c r="R2135" s="330" t="str">
        <v>Closed Deal</v>
      </c>
      <c r="S2135" s="330" t="str">
        <v>NAP</v>
      </c>
      <c r="T2135" s="330" t="str">
        <v>SSH</v>
      </c>
      <c r="U2135" s="330" t="str">
        <v>NAP</v>
      </c>
      <c r="V2135" s="330">
        <v>1</v>
      </c>
      <c r="W2135" s="330">
        <v>128</v>
      </c>
      <c r="X2135" s="330" t="str">
        <v>S25-08</v>
      </c>
      <c r="Y2135" s="330">
        <v>186</v>
      </c>
      <c r="Z2135" s="330">
        <v>98</v>
      </c>
      <c r="AA2135" s="330">
        <v>88</v>
      </c>
      <c r="AB2135" s="16" t="str">
        <v>S25</v>
      </c>
    </row>
    <row r="2136" spans="1:28" x14ac:dyDescent="0.35">
      <c r="A2136" s="331">
        <v>45759</v>
      </c>
      <c r="B2136" s="330" t="str">
        <v>APG</v>
      </c>
      <c r="C2136" s="330" t="str">
        <v>Distributor</v>
      </c>
      <c r="D2136" s="330" t="str">
        <v/>
      </c>
      <c r="E2136" s="330" t="str">
        <v>12M274</v>
      </c>
      <c r="F2136" s="330" t="str">
        <v>RT</v>
      </c>
      <c r="G2136" s="330" t="str">
        <v>Inbound</v>
      </c>
      <c r="H2136" s="330" t="str">
        <v>4S6005</v>
      </c>
      <c r="I2136" s="331" t="str">
        <v>SSH-NAP</v>
      </c>
      <c r="J2136" s="884">
        <v>45894</v>
      </c>
      <c r="K2136" s="330">
        <v>1</v>
      </c>
      <c r="L2136" s="330">
        <v>1</v>
      </c>
      <c r="M2136" s="330">
        <v>320</v>
      </c>
      <c r="N2136" s="330">
        <v>30.05</v>
      </c>
      <c r="O2136" s="330">
        <v>30</v>
      </c>
      <c r="P2136" s="330">
        <v>380.05</v>
      </c>
      <c r="Q2136" s="330" t="str">
        <v>Confirmed</v>
      </c>
      <c r="R2136" s="330" t="str">
        <v>Closed Deal</v>
      </c>
      <c r="S2136" s="330" t="str">
        <v>SSH</v>
      </c>
      <c r="T2136" s="330" t="str">
        <v>NAP</v>
      </c>
      <c r="U2136" s="330" t="str">
        <v>NAP</v>
      </c>
      <c r="V2136" s="330">
        <v>1</v>
      </c>
      <c r="W2136" s="330">
        <v>135</v>
      </c>
      <c r="X2136" s="330" t="str">
        <v>S25-08</v>
      </c>
      <c r="Y2136" s="330">
        <v>186</v>
      </c>
      <c r="Z2136" s="330">
        <v>138</v>
      </c>
      <c r="AA2136" s="330">
        <v>48</v>
      </c>
      <c r="AB2136" s="16" t="str">
        <v>S25</v>
      </c>
    </row>
    <row r="2137" spans="1:28" x14ac:dyDescent="0.35">
      <c r="A2137" s="331">
        <v>45759</v>
      </c>
      <c r="B2137" s="330" t="str">
        <v>APG</v>
      </c>
      <c r="C2137" s="330" t="str">
        <v>Distributor</v>
      </c>
      <c r="D2137" s="330" t="str">
        <v/>
      </c>
      <c r="E2137" s="330" t="str">
        <v>12M274</v>
      </c>
      <c r="F2137" s="330" t="str">
        <v>RT</v>
      </c>
      <c r="G2137" s="330" t="str">
        <v>Outbound</v>
      </c>
      <c r="H2137" s="330" t="str">
        <v>4S6006</v>
      </c>
      <c r="I2137" s="331" t="str">
        <v>NAP-SSH</v>
      </c>
      <c r="J2137" s="884">
        <v>45887</v>
      </c>
      <c r="K2137" s="330">
        <v>1</v>
      </c>
      <c r="L2137" s="330">
        <v>1</v>
      </c>
      <c r="M2137" s="330">
        <v>280</v>
      </c>
      <c r="N2137" s="330">
        <v>28.27</v>
      </c>
      <c r="O2137" s="330">
        <v>30</v>
      </c>
      <c r="P2137" s="330">
        <v>338.27</v>
      </c>
      <c r="Q2137" s="330" t="str">
        <v>Confirmed</v>
      </c>
      <c r="R2137" s="330" t="str">
        <v>Closed Deal</v>
      </c>
      <c r="S2137" s="330" t="str">
        <v>NAP</v>
      </c>
      <c r="T2137" s="330" t="str">
        <v>SSH</v>
      </c>
      <c r="U2137" s="330" t="str">
        <v>NAP</v>
      </c>
      <c r="V2137" s="330">
        <v>1</v>
      </c>
      <c r="W2137" s="330">
        <v>128</v>
      </c>
      <c r="X2137" s="330" t="str">
        <v>S25-08</v>
      </c>
      <c r="Y2137" s="330">
        <v>186</v>
      </c>
      <c r="Z2137" s="330">
        <v>98</v>
      </c>
      <c r="AA2137" s="330">
        <v>88</v>
      </c>
      <c r="AB2137" s="16" t="str">
        <v>S25</v>
      </c>
    </row>
    <row r="2138" spans="1:28" x14ac:dyDescent="0.35">
      <c r="A2138" s="331">
        <v>45760</v>
      </c>
      <c r="B2138" s="330" t="str">
        <v>Genius</v>
      </c>
      <c r="C2138" s="330" t="str">
        <v>Distributor</v>
      </c>
      <c r="D2138" s="330" t="str">
        <v/>
      </c>
      <c r="E2138" s="330" t="str">
        <v/>
      </c>
      <c r="F2138" s="330" t="str">
        <v>OW</v>
      </c>
      <c r="G2138" s="330" t="str">
        <v>Outbound</v>
      </c>
      <c r="H2138" s="330" t="str">
        <v>4S6006</v>
      </c>
      <c r="I2138" s="331" t="str">
        <v>NAP-SSH</v>
      </c>
      <c r="J2138" s="884">
        <v>45880</v>
      </c>
      <c r="K2138" s="330">
        <v>2</v>
      </c>
      <c r="L2138" s="330">
        <v>2</v>
      </c>
      <c r="M2138" s="330">
        <v>280</v>
      </c>
      <c r="N2138" s="330">
        <v>0</v>
      </c>
      <c r="O2138" s="330">
        <v>0</v>
      </c>
      <c r="P2138" s="330">
        <v>560</v>
      </c>
      <c r="Q2138" s="330" t="str">
        <v>Confirmed</v>
      </c>
      <c r="R2138" s="330" t="str">
        <v>Closed Deal</v>
      </c>
      <c r="S2138" s="330" t="str">
        <v>NAP</v>
      </c>
      <c r="T2138" s="330" t="str">
        <v>SSH</v>
      </c>
      <c r="U2138" s="330" t="str">
        <v>NAP</v>
      </c>
      <c r="V2138" s="330">
        <v>1</v>
      </c>
      <c r="W2138" s="330">
        <v>120</v>
      </c>
      <c r="X2138" s="330" t="str">
        <v>S25-08</v>
      </c>
      <c r="Y2138" s="330">
        <v>186</v>
      </c>
      <c r="Z2138" s="330">
        <v>153</v>
      </c>
      <c r="AA2138" s="330">
        <v>33</v>
      </c>
      <c r="AB2138" s="16" t="str">
        <v>S25</v>
      </c>
    </row>
    <row r="2139" spans="1:28" x14ac:dyDescent="0.35">
      <c r="A2139" s="331">
        <v>45761</v>
      </c>
      <c r="B2139" s="330" t="str">
        <v>Genius</v>
      </c>
      <c r="C2139" s="330" t="str">
        <v>Distributor</v>
      </c>
      <c r="D2139" s="330" t="str">
        <v/>
      </c>
      <c r="E2139" s="330" t="str">
        <v/>
      </c>
      <c r="F2139" s="330" t="str">
        <v>OW</v>
      </c>
      <c r="G2139" s="330" t="str">
        <v>Outbound</v>
      </c>
      <c r="H2139" s="330" t="str">
        <v>4S6016</v>
      </c>
      <c r="I2139" s="331" t="str">
        <v>VRN-SSH</v>
      </c>
      <c r="J2139" s="884">
        <v>45766</v>
      </c>
      <c r="K2139" s="330">
        <v>1</v>
      </c>
      <c r="L2139" s="330">
        <v>1</v>
      </c>
      <c r="M2139" s="330">
        <v>150</v>
      </c>
      <c r="N2139" s="330">
        <v>0</v>
      </c>
      <c r="O2139" s="330">
        <v>0</v>
      </c>
      <c r="P2139" s="330">
        <v>150</v>
      </c>
      <c r="Q2139" s="330" t="str">
        <v>Confirmed</v>
      </c>
      <c r="R2139" s="330" t="str">
        <v>Closed Deal</v>
      </c>
      <c r="S2139" s="330" t="str">
        <v>VRN</v>
      </c>
      <c r="T2139" s="330" t="str">
        <v>SSH</v>
      </c>
      <c r="U2139" s="330" t="str">
        <v>VRN</v>
      </c>
      <c r="V2139" s="330">
        <v>6</v>
      </c>
      <c r="W2139" s="330">
        <v>5</v>
      </c>
      <c r="X2139" s="330" t="str">
        <v>E25-05B</v>
      </c>
      <c r="Y2139" s="330">
        <v>186</v>
      </c>
      <c r="Z2139" s="330">
        <v>185</v>
      </c>
      <c r="AA2139" s="330">
        <v>1</v>
      </c>
      <c r="AB2139" s="16" t="str">
        <v>E25</v>
      </c>
    </row>
    <row r="2140" spans="1:28" x14ac:dyDescent="0.35">
      <c r="A2140" s="331">
        <v>45761</v>
      </c>
      <c r="B2140" s="330" t="str">
        <v>Genius</v>
      </c>
      <c r="C2140" s="330" t="str">
        <v>Distributor</v>
      </c>
      <c r="D2140" s="330" t="str">
        <v/>
      </c>
      <c r="E2140" s="330" t="str">
        <v/>
      </c>
      <c r="F2140" s="330" t="str">
        <v>OW</v>
      </c>
      <c r="G2140" s="330" t="str">
        <v>Outbound</v>
      </c>
      <c r="H2140" s="330" t="str">
        <v>4S6031</v>
      </c>
      <c r="I2140" s="331" t="str">
        <v>SSH-NAP</v>
      </c>
      <c r="J2140" s="884">
        <v>45767</v>
      </c>
      <c r="K2140" s="330">
        <v>2</v>
      </c>
      <c r="L2140" s="330">
        <v>2</v>
      </c>
      <c r="M2140" s="330">
        <v>100</v>
      </c>
      <c r="N2140" s="330">
        <v>0</v>
      </c>
      <c r="O2140" s="330">
        <v>0</v>
      </c>
      <c r="P2140" s="330">
        <v>200</v>
      </c>
      <c r="Q2140" s="330" t="str">
        <v>Confirmed</v>
      </c>
      <c r="R2140" s="330" t="str">
        <v>Closed Deal</v>
      </c>
      <c r="S2140" s="330" t="str">
        <v>SSH</v>
      </c>
      <c r="T2140" s="330" t="str">
        <v>NAP</v>
      </c>
      <c r="U2140" s="330" t="str">
        <v>NAP</v>
      </c>
      <c r="V2140" s="330">
        <v>7</v>
      </c>
      <c r="W2140" s="330">
        <v>6</v>
      </c>
      <c r="X2140" s="330" t="str">
        <v>E25-03B</v>
      </c>
      <c r="Y2140" s="330">
        <v>186</v>
      </c>
      <c r="Z2140" s="330">
        <v>162</v>
      </c>
      <c r="AA2140" s="330">
        <v>24</v>
      </c>
      <c r="AB2140" s="16" t="str">
        <v>E25</v>
      </c>
    </row>
    <row r="2141" spans="1:28" x14ac:dyDescent="0.35">
      <c r="A2141" s="331">
        <v>45760</v>
      </c>
      <c r="B2141" s="330" t="str">
        <v>APG</v>
      </c>
      <c r="C2141" s="330" t="str">
        <v>Distributor</v>
      </c>
      <c r="D2141" s="330" t="str">
        <v/>
      </c>
      <c r="E2141" s="330" t="str">
        <v>12M2PH</v>
      </c>
      <c r="F2141" s="330" t="str">
        <v>RT</v>
      </c>
      <c r="G2141" s="330" t="str">
        <v>Inbound</v>
      </c>
      <c r="H2141" s="330" t="str">
        <v>4S6015</v>
      </c>
      <c r="I2141" s="331" t="str">
        <v>SSH-VRN</v>
      </c>
      <c r="J2141" s="884">
        <v>45780</v>
      </c>
      <c r="K2141" s="330">
        <v>1</v>
      </c>
      <c r="L2141" s="330">
        <v>1</v>
      </c>
      <c r="M2141" s="330">
        <v>80</v>
      </c>
      <c r="N2141" s="330">
        <v>30.05</v>
      </c>
      <c r="O2141" s="330">
        <v>30</v>
      </c>
      <c r="P2141" s="330">
        <v>140.05000000000001</v>
      </c>
      <c r="Q2141" s="330" t="str">
        <v>Confirmed</v>
      </c>
      <c r="R2141" s="330" t="str">
        <v>Closed Deal</v>
      </c>
      <c r="S2141" s="330" t="str">
        <v>SSH</v>
      </c>
      <c r="T2141" s="330" t="str">
        <v>VRN</v>
      </c>
      <c r="U2141" s="330" t="str">
        <v>VRN</v>
      </c>
      <c r="V2141" s="330">
        <v>6</v>
      </c>
      <c r="W2141" s="330">
        <v>20</v>
      </c>
      <c r="X2141" s="330" t="str">
        <v>E25-05B</v>
      </c>
      <c r="Y2141" s="330">
        <v>186</v>
      </c>
      <c r="Z2141" s="330">
        <v>181</v>
      </c>
      <c r="AA2141" s="330">
        <v>5</v>
      </c>
      <c r="AB2141" s="16" t="str">
        <v>E25</v>
      </c>
    </row>
    <row r="2142" spans="1:28" x14ac:dyDescent="0.35">
      <c r="A2142" s="331">
        <v>45760</v>
      </c>
      <c r="B2142" s="330" t="str">
        <v>APG</v>
      </c>
      <c r="C2142" s="330" t="str">
        <v>Distributor</v>
      </c>
      <c r="D2142" s="330" t="str">
        <v/>
      </c>
      <c r="E2142" s="330" t="str">
        <v>12M2PH</v>
      </c>
      <c r="F2142" s="330" t="str">
        <v>RT</v>
      </c>
      <c r="G2142" s="330" t="str">
        <v>Outbound</v>
      </c>
      <c r="H2142" s="330" t="str">
        <v>4S6016</v>
      </c>
      <c r="I2142" s="331" t="str">
        <v>VRN-SSH</v>
      </c>
      <c r="J2142" s="884">
        <v>45773</v>
      </c>
      <c r="K2142" s="330">
        <v>1</v>
      </c>
      <c r="L2142" s="330">
        <v>1</v>
      </c>
      <c r="M2142" s="330">
        <v>80</v>
      </c>
      <c r="N2142" s="330">
        <v>24.39</v>
      </c>
      <c r="O2142" s="330">
        <v>30</v>
      </c>
      <c r="P2142" s="330">
        <v>134.38999999999999</v>
      </c>
      <c r="Q2142" s="330" t="str">
        <v>Confirmed</v>
      </c>
      <c r="R2142" s="330" t="str">
        <v>Closed Deal</v>
      </c>
      <c r="S2142" s="330" t="str">
        <v>VRN</v>
      </c>
      <c r="T2142" s="330" t="str">
        <v>SSH</v>
      </c>
      <c r="U2142" s="330" t="str">
        <v>VRN</v>
      </c>
      <c r="V2142" s="330">
        <v>6</v>
      </c>
      <c r="W2142" s="330">
        <v>13</v>
      </c>
      <c r="X2142" s="330" t="str">
        <v>E25-05B</v>
      </c>
      <c r="Y2142" s="330">
        <v>186</v>
      </c>
      <c r="Z2142" s="330">
        <v>148</v>
      </c>
      <c r="AA2142" s="330">
        <v>38</v>
      </c>
      <c r="AB2142" s="16" t="str">
        <v>E25</v>
      </c>
    </row>
    <row r="2143" spans="1:28" x14ac:dyDescent="0.35">
      <c r="A2143" s="331">
        <v>45760</v>
      </c>
      <c r="B2143" s="330" t="str">
        <v>APG</v>
      </c>
      <c r="C2143" s="330" t="str">
        <v>Distributor</v>
      </c>
      <c r="D2143" s="330" t="str">
        <v/>
      </c>
      <c r="E2143" s="330" t="str">
        <v>12M2PH</v>
      </c>
      <c r="F2143" s="330" t="str">
        <v>RT</v>
      </c>
      <c r="G2143" s="330" t="str">
        <v>Inbound</v>
      </c>
      <c r="H2143" s="330" t="str">
        <v>4S6015</v>
      </c>
      <c r="I2143" s="331" t="str">
        <v>SSH-VRN</v>
      </c>
      <c r="J2143" s="884">
        <v>45780</v>
      </c>
      <c r="K2143" s="330">
        <v>1</v>
      </c>
      <c r="L2143" s="330">
        <v>1</v>
      </c>
      <c r="M2143" s="330">
        <v>65</v>
      </c>
      <c r="N2143" s="330">
        <v>30.05</v>
      </c>
      <c r="O2143" s="330">
        <v>30</v>
      </c>
      <c r="P2143" s="330">
        <v>125.05</v>
      </c>
      <c r="Q2143" s="330" t="str">
        <v>Confirmed</v>
      </c>
      <c r="R2143" s="330" t="str">
        <v>Closed Deal</v>
      </c>
      <c r="S2143" s="330" t="str">
        <v>SSH</v>
      </c>
      <c r="T2143" s="330" t="str">
        <v>VRN</v>
      </c>
      <c r="U2143" s="330" t="str">
        <v>VRN</v>
      </c>
      <c r="V2143" s="330">
        <v>6</v>
      </c>
      <c r="W2143" s="330">
        <v>20</v>
      </c>
      <c r="X2143" s="330" t="str">
        <v>E25-05B</v>
      </c>
      <c r="Y2143" s="330">
        <v>186</v>
      </c>
      <c r="Z2143" s="330">
        <v>181</v>
      </c>
      <c r="AA2143" s="330">
        <v>5</v>
      </c>
      <c r="AB2143" s="16" t="str">
        <v>E25</v>
      </c>
    </row>
    <row r="2144" spans="1:28" x14ac:dyDescent="0.35">
      <c r="A2144" s="331">
        <v>45760</v>
      </c>
      <c r="B2144" s="330" t="str">
        <v>APG</v>
      </c>
      <c r="C2144" s="330" t="str">
        <v>Distributor</v>
      </c>
      <c r="D2144" s="330" t="str">
        <v/>
      </c>
      <c r="E2144" s="330" t="str">
        <v>12M2PH</v>
      </c>
      <c r="F2144" s="330" t="str">
        <v>RT</v>
      </c>
      <c r="G2144" s="330" t="str">
        <v>Outbound</v>
      </c>
      <c r="H2144" s="330" t="str">
        <v>4S6016</v>
      </c>
      <c r="I2144" s="331" t="str">
        <v>VRN-SSH</v>
      </c>
      <c r="J2144" s="884">
        <v>45773</v>
      </c>
      <c r="K2144" s="330">
        <v>1</v>
      </c>
      <c r="L2144" s="330">
        <v>1</v>
      </c>
      <c r="M2144" s="330">
        <v>65</v>
      </c>
      <c r="N2144" s="330">
        <v>18.77</v>
      </c>
      <c r="O2144" s="330">
        <v>30</v>
      </c>
      <c r="P2144" s="330">
        <v>113.77</v>
      </c>
      <c r="Q2144" s="330" t="str">
        <v>Confirmed</v>
      </c>
      <c r="R2144" s="330" t="str">
        <v>Closed Deal</v>
      </c>
      <c r="S2144" s="330" t="str">
        <v>VRN</v>
      </c>
      <c r="T2144" s="330" t="str">
        <v>SSH</v>
      </c>
      <c r="U2144" s="330" t="str">
        <v>VRN</v>
      </c>
      <c r="V2144" s="330">
        <v>6</v>
      </c>
      <c r="W2144" s="330">
        <v>13</v>
      </c>
      <c r="X2144" s="330" t="str">
        <v>E25-05B</v>
      </c>
      <c r="Y2144" s="330">
        <v>186</v>
      </c>
      <c r="Z2144" s="330">
        <v>148</v>
      </c>
      <c r="AA2144" s="330">
        <v>38</v>
      </c>
      <c r="AB2144" s="16" t="str">
        <v>E25</v>
      </c>
    </row>
    <row r="2145" spans="1:28" x14ac:dyDescent="0.35">
      <c r="A2145" s="331">
        <v>45760</v>
      </c>
      <c r="B2145" s="330" t="str">
        <v>APG</v>
      </c>
      <c r="C2145" s="330" t="str">
        <v>Distributor</v>
      </c>
      <c r="D2145" s="330" t="str">
        <v/>
      </c>
      <c r="E2145" s="330" t="str">
        <v>12M2PH</v>
      </c>
      <c r="F2145" s="330" t="str">
        <v>RT</v>
      </c>
      <c r="G2145" s="330" t="str">
        <v>Inbound</v>
      </c>
      <c r="H2145" s="330" t="str">
        <v>4S6015</v>
      </c>
      <c r="I2145" s="331" t="str">
        <v>SSH-VRN</v>
      </c>
      <c r="J2145" s="884">
        <v>45780</v>
      </c>
      <c r="K2145" s="330">
        <v>1</v>
      </c>
      <c r="L2145" s="330">
        <v>1</v>
      </c>
      <c r="M2145" s="330">
        <v>80</v>
      </c>
      <c r="N2145" s="330">
        <v>30.05</v>
      </c>
      <c r="O2145" s="330">
        <v>30</v>
      </c>
      <c r="P2145" s="330">
        <v>140.05000000000001</v>
      </c>
      <c r="Q2145" s="330" t="str">
        <v>Confirmed</v>
      </c>
      <c r="R2145" s="330" t="str">
        <v>Closed Deal</v>
      </c>
      <c r="S2145" s="330" t="str">
        <v>SSH</v>
      </c>
      <c r="T2145" s="330" t="str">
        <v>VRN</v>
      </c>
      <c r="U2145" s="330" t="str">
        <v>VRN</v>
      </c>
      <c r="V2145" s="330">
        <v>6</v>
      </c>
      <c r="W2145" s="330">
        <v>20</v>
      </c>
      <c r="X2145" s="330" t="str">
        <v>E25-05B</v>
      </c>
      <c r="Y2145" s="330">
        <v>186</v>
      </c>
      <c r="Z2145" s="330">
        <v>181</v>
      </c>
      <c r="AA2145" s="330">
        <v>5</v>
      </c>
      <c r="AB2145" s="16" t="str">
        <v>E25</v>
      </c>
    </row>
    <row r="2146" spans="1:28" x14ac:dyDescent="0.35">
      <c r="A2146" s="331">
        <v>45760</v>
      </c>
      <c r="B2146" s="330" t="str">
        <v>APG</v>
      </c>
      <c r="C2146" s="330" t="str">
        <v>Distributor</v>
      </c>
      <c r="D2146" s="330" t="str">
        <v/>
      </c>
      <c r="E2146" s="330" t="str">
        <v>12M2PH</v>
      </c>
      <c r="F2146" s="330" t="str">
        <v>RT</v>
      </c>
      <c r="G2146" s="330" t="str">
        <v>Outbound</v>
      </c>
      <c r="H2146" s="330" t="str">
        <v>4S6016</v>
      </c>
      <c r="I2146" s="331" t="str">
        <v>VRN-SSH</v>
      </c>
      <c r="J2146" s="884">
        <v>45773</v>
      </c>
      <c r="K2146" s="330">
        <v>1</v>
      </c>
      <c r="L2146" s="330">
        <v>1</v>
      </c>
      <c r="M2146" s="330">
        <v>80</v>
      </c>
      <c r="N2146" s="330">
        <v>24.39</v>
      </c>
      <c r="O2146" s="330">
        <v>30</v>
      </c>
      <c r="P2146" s="330">
        <v>134.38999999999999</v>
      </c>
      <c r="Q2146" s="330" t="str">
        <v>Confirmed</v>
      </c>
      <c r="R2146" s="330" t="str">
        <v>Closed Deal</v>
      </c>
      <c r="S2146" s="330" t="str">
        <v>VRN</v>
      </c>
      <c r="T2146" s="330" t="str">
        <v>SSH</v>
      </c>
      <c r="U2146" s="330" t="str">
        <v>VRN</v>
      </c>
      <c r="V2146" s="330">
        <v>6</v>
      </c>
      <c r="W2146" s="330">
        <v>13</v>
      </c>
      <c r="X2146" s="330" t="str">
        <v>E25-05B</v>
      </c>
      <c r="Y2146" s="330">
        <v>186</v>
      </c>
      <c r="Z2146" s="330">
        <v>148</v>
      </c>
      <c r="AA2146" s="330">
        <v>38</v>
      </c>
      <c r="AB2146" s="16" t="str">
        <v>E25</v>
      </c>
    </row>
    <row r="2147" spans="1:28" x14ac:dyDescent="0.35">
      <c r="A2147" s="331">
        <v>45760</v>
      </c>
      <c r="B2147" s="330" t="str">
        <v>APG</v>
      </c>
      <c r="C2147" s="330" t="str">
        <v>Distributor</v>
      </c>
      <c r="D2147" s="330" t="str">
        <v/>
      </c>
      <c r="E2147" s="330" t="str">
        <v>12M2NT</v>
      </c>
      <c r="F2147" s="330" t="str">
        <v>OW</v>
      </c>
      <c r="G2147" s="330" t="str">
        <v>Outbound</v>
      </c>
      <c r="H2147" s="330" t="str">
        <v>4S6006</v>
      </c>
      <c r="I2147" s="331" t="str">
        <v>FCO-SSH</v>
      </c>
      <c r="J2147" s="884">
        <v>45884</v>
      </c>
      <c r="K2147" s="330">
        <v>1</v>
      </c>
      <c r="L2147" s="330">
        <v>1</v>
      </c>
      <c r="M2147" s="330">
        <v>240</v>
      </c>
      <c r="N2147" s="330">
        <v>39.9</v>
      </c>
      <c r="O2147" s="330">
        <v>28.95</v>
      </c>
      <c r="P2147" s="330">
        <v>308.85000000000002</v>
      </c>
      <c r="Q2147" s="330" t="str">
        <v>Confirmed</v>
      </c>
      <c r="R2147" s="330" t="str">
        <v>Closed Deal</v>
      </c>
      <c r="S2147" s="330" t="str">
        <v>FCO</v>
      </c>
      <c r="T2147" s="330" t="str">
        <v>SSH</v>
      </c>
      <c r="U2147" s="330" t="str">
        <v>FCO</v>
      </c>
      <c r="V2147" s="330">
        <v>5</v>
      </c>
      <c r="W2147" s="330">
        <v>124</v>
      </c>
      <c r="X2147" s="330" t="str">
        <v>S25-15</v>
      </c>
      <c r="Y2147" s="330">
        <v>186</v>
      </c>
      <c r="Z2147" s="330">
        <v>153</v>
      </c>
      <c r="AA2147" s="330">
        <v>33</v>
      </c>
      <c r="AB2147" s="16" t="str">
        <v>S25</v>
      </c>
    </row>
    <row r="2148" spans="1:28" x14ac:dyDescent="0.35">
      <c r="A2148" s="331">
        <v>45761</v>
      </c>
      <c r="B2148" s="330" t="str">
        <v>Genius</v>
      </c>
      <c r="C2148" s="330" t="str">
        <v>Distributor</v>
      </c>
      <c r="D2148" s="330" t="str">
        <v/>
      </c>
      <c r="E2148" s="330" t="str">
        <v/>
      </c>
      <c r="F2148" s="330" t="str">
        <v>OW</v>
      </c>
      <c r="G2148" s="330" t="str">
        <v>Outbound</v>
      </c>
      <c r="H2148" s="330" t="str">
        <v>4S6016</v>
      </c>
      <c r="I2148" s="331" t="str">
        <v>VRN-SSH</v>
      </c>
      <c r="J2148" s="884">
        <v>45773</v>
      </c>
      <c r="K2148" s="330">
        <v>2</v>
      </c>
      <c r="L2148" s="330">
        <v>2</v>
      </c>
      <c r="M2148" s="330">
        <v>100</v>
      </c>
      <c r="N2148" s="330">
        <v>0</v>
      </c>
      <c r="O2148" s="330">
        <v>0</v>
      </c>
      <c r="P2148" s="330">
        <v>200</v>
      </c>
      <c r="Q2148" s="330" t="str">
        <v>Confirmed</v>
      </c>
      <c r="R2148" s="330" t="str">
        <v>Closed Deal</v>
      </c>
      <c r="S2148" s="330" t="str">
        <v>VRN</v>
      </c>
      <c r="T2148" s="330" t="str">
        <v>SSH</v>
      </c>
      <c r="U2148" s="330" t="str">
        <v>VRN</v>
      </c>
      <c r="V2148" s="330">
        <v>6</v>
      </c>
      <c r="W2148" s="330">
        <v>12</v>
      </c>
      <c r="X2148" s="330" t="str">
        <v>E25-05B</v>
      </c>
      <c r="Y2148" s="330">
        <v>186</v>
      </c>
      <c r="Z2148" s="330">
        <v>148</v>
      </c>
      <c r="AA2148" s="330">
        <v>38</v>
      </c>
      <c r="AB2148" s="16" t="str">
        <v>E25</v>
      </c>
    </row>
    <row r="2149" spans="1:28" x14ac:dyDescent="0.35">
      <c r="A2149" s="331">
        <v>45760</v>
      </c>
      <c r="B2149" s="330" t="str">
        <v>EuroAirlines</v>
      </c>
      <c r="C2149" s="330" t="str">
        <v>Distributor</v>
      </c>
      <c r="D2149" s="330" t="str">
        <v>AMADEUS</v>
      </c>
      <c r="E2149" s="330" t="str">
        <v>11LQL9</v>
      </c>
      <c r="F2149" s="330" t="str">
        <v>OW</v>
      </c>
      <c r="G2149" s="330" t="str">
        <v>Outbound</v>
      </c>
      <c r="H2149" s="330" t="str">
        <v>4S6004</v>
      </c>
      <c r="I2149" s="331" t="str">
        <v>BRI-SSH</v>
      </c>
      <c r="J2149" s="884">
        <v>45773</v>
      </c>
      <c r="K2149" s="330">
        <v>1</v>
      </c>
      <c r="L2149" s="330">
        <v>1</v>
      </c>
      <c r="M2149" s="330">
        <v>70</v>
      </c>
      <c r="N2149" s="330">
        <v>19.420000000000002</v>
      </c>
      <c r="O2149" s="330">
        <v>40</v>
      </c>
      <c r="P2149" s="330">
        <v>129.41999999999999</v>
      </c>
      <c r="Q2149" s="330" t="str">
        <v>Confirmed</v>
      </c>
      <c r="R2149" s="330" t="str">
        <v>Closed Deal</v>
      </c>
      <c r="S2149" s="330" t="str">
        <v>BRI</v>
      </c>
      <c r="T2149" s="330" t="str">
        <v>SSH</v>
      </c>
      <c r="U2149" s="330" t="str">
        <v>BRI</v>
      </c>
      <c r="V2149" s="330">
        <v>6</v>
      </c>
      <c r="W2149" s="330">
        <v>13</v>
      </c>
      <c r="X2149" s="330" t="str">
        <v>E25-02B</v>
      </c>
      <c r="Y2149" s="330">
        <v>186</v>
      </c>
      <c r="Z2149" s="330">
        <v>167</v>
      </c>
      <c r="AA2149" s="330">
        <v>19</v>
      </c>
      <c r="AB2149" s="16" t="str">
        <v>E25</v>
      </c>
    </row>
    <row r="2150" spans="1:28" x14ac:dyDescent="0.35">
      <c r="A2150" s="331">
        <v>45760</v>
      </c>
      <c r="B2150" s="330" t="str">
        <v>EuroAirlines</v>
      </c>
      <c r="C2150" s="330" t="str">
        <v>Distributor</v>
      </c>
      <c r="D2150" s="330" t="str">
        <v>AMADEUS</v>
      </c>
      <c r="E2150" s="330" t="str">
        <v>11LQL7</v>
      </c>
      <c r="F2150" s="330" t="str">
        <v>OW</v>
      </c>
      <c r="G2150" s="330" t="str">
        <v>Outbound</v>
      </c>
      <c r="H2150" s="330" t="str">
        <v>4S6004</v>
      </c>
      <c r="I2150" s="331" t="str">
        <v>BRI-SSH</v>
      </c>
      <c r="J2150" s="884">
        <v>45773</v>
      </c>
      <c r="K2150" s="330">
        <v>1</v>
      </c>
      <c r="L2150" s="330">
        <v>1</v>
      </c>
      <c r="M2150" s="330">
        <v>70</v>
      </c>
      <c r="N2150" s="330">
        <v>19.420000000000002</v>
      </c>
      <c r="O2150" s="330">
        <v>40</v>
      </c>
      <c r="P2150" s="330">
        <v>129.41999999999999</v>
      </c>
      <c r="Q2150" s="330" t="str">
        <v>Confirmed</v>
      </c>
      <c r="R2150" s="330" t="str">
        <v>Closed Deal</v>
      </c>
      <c r="S2150" s="330" t="str">
        <v>BRI</v>
      </c>
      <c r="T2150" s="330" t="str">
        <v>SSH</v>
      </c>
      <c r="U2150" s="330" t="str">
        <v>BRI</v>
      </c>
      <c r="V2150" s="330">
        <v>6</v>
      </c>
      <c r="W2150" s="330">
        <v>13</v>
      </c>
      <c r="X2150" s="330" t="str">
        <v>E25-02B</v>
      </c>
      <c r="Y2150" s="330">
        <v>186</v>
      </c>
      <c r="Z2150" s="330">
        <v>167</v>
      </c>
      <c r="AA2150" s="330">
        <v>19</v>
      </c>
      <c r="AB2150" s="16" t="str">
        <v>E25</v>
      </c>
    </row>
    <row r="2151" spans="1:28" x14ac:dyDescent="0.35">
      <c r="A2151" s="331">
        <v>45760</v>
      </c>
      <c r="B2151" s="330" t="str">
        <v>EuroAirlines</v>
      </c>
      <c r="C2151" s="330" t="str">
        <v>Distributor</v>
      </c>
      <c r="D2151" s="330" t="str">
        <v>AMADEUS</v>
      </c>
      <c r="E2151" s="330" t="str">
        <v>11LQJE</v>
      </c>
      <c r="F2151" s="330" t="str">
        <v>OW</v>
      </c>
      <c r="G2151" s="330" t="str">
        <v>Outbound</v>
      </c>
      <c r="H2151" s="330" t="str">
        <v>4S6006</v>
      </c>
      <c r="I2151" s="331" t="str">
        <v>MXP-SSH</v>
      </c>
      <c r="J2151" s="884">
        <v>45772</v>
      </c>
      <c r="K2151" s="330">
        <v>1</v>
      </c>
      <c r="L2151" s="330">
        <v>1</v>
      </c>
      <c r="M2151" s="330">
        <v>60</v>
      </c>
      <c r="N2151" s="330">
        <v>29.31</v>
      </c>
      <c r="O2151" s="330">
        <v>40</v>
      </c>
      <c r="P2151" s="330">
        <v>129.31</v>
      </c>
      <c r="Q2151" s="330" t="str">
        <v>Confirmed</v>
      </c>
      <c r="R2151" s="330" t="str">
        <v>Closed Deal</v>
      </c>
      <c r="S2151" s="330" t="str">
        <v>MXP</v>
      </c>
      <c r="T2151" s="330" t="str">
        <v>SSH</v>
      </c>
      <c r="U2151" s="330" t="str">
        <v>MXP</v>
      </c>
      <c r="V2151" s="330">
        <v>5</v>
      </c>
      <c r="W2151" s="330">
        <v>12</v>
      </c>
      <c r="X2151" s="330" t="str">
        <v>E25-04</v>
      </c>
      <c r="Y2151" s="330">
        <v>186</v>
      </c>
      <c r="Z2151" s="330">
        <v>180</v>
      </c>
      <c r="AA2151" s="330">
        <v>6</v>
      </c>
      <c r="AB2151" s="16" t="str">
        <v>E25</v>
      </c>
    </row>
    <row r="2152" spans="1:28" x14ac:dyDescent="0.35">
      <c r="A2152" s="331">
        <v>45760</v>
      </c>
      <c r="B2152" s="330" t="str">
        <v>EuroAirlines</v>
      </c>
      <c r="C2152" s="330" t="str">
        <v>Distributor</v>
      </c>
      <c r="D2152" s="330" t="str">
        <v>AMADEUS</v>
      </c>
      <c r="E2152" s="330" t="str">
        <v>11LQJE</v>
      </c>
      <c r="F2152" s="330" t="str">
        <v>OW</v>
      </c>
      <c r="G2152" s="330" t="str">
        <v>Outbound</v>
      </c>
      <c r="H2152" s="330" t="str">
        <v>4S6006</v>
      </c>
      <c r="I2152" s="331" t="str">
        <v>MXP-SSH</v>
      </c>
      <c r="J2152" s="884">
        <v>45772</v>
      </c>
      <c r="K2152" s="330">
        <v>1</v>
      </c>
      <c r="L2152" s="330">
        <v>1</v>
      </c>
      <c r="M2152" s="330">
        <v>60</v>
      </c>
      <c r="N2152" s="330">
        <v>29.31</v>
      </c>
      <c r="O2152" s="330">
        <v>40</v>
      </c>
      <c r="P2152" s="330">
        <v>129.31</v>
      </c>
      <c r="Q2152" s="330" t="str">
        <v>Confirmed</v>
      </c>
      <c r="R2152" s="330" t="str">
        <v>Closed Deal</v>
      </c>
      <c r="S2152" s="330" t="str">
        <v>MXP</v>
      </c>
      <c r="T2152" s="330" t="str">
        <v>SSH</v>
      </c>
      <c r="U2152" s="330" t="str">
        <v>MXP</v>
      </c>
      <c r="V2152" s="330">
        <v>5</v>
      </c>
      <c r="W2152" s="330">
        <v>12</v>
      </c>
      <c r="X2152" s="330" t="str">
        <v>E25-04</v>
      </c>
      <c r="Y2152" s="330">
        <v>186</v>
      </c>
      <c r="Z2152" s="330">
        <v>180</v>
      </c>
      <c r="AA2152" s="330">
        <v>6</v>
      </c>
      <c r="AB2152" s="16" t="str">
        <v>E25</v>
      </c>
    </row>
    <row r="2153" spans="1:28" x14ac:dyDescent="0.35">
      <c r="A2153" s="331">
        <v>45760</v>
      </c>
      <c r="B2153" s="330" t="str">
        <v>EuroAirlines</v>
      </c>
      <c r="C2153" s="330" t="str">
        <v>Distributor</v>
      </c>
      <c r="D2153" s="330" t="str">
        <v>AMADEUS</v>
      </c>
      <c r="E2153" s="330" t="str">
        <v>11LQL9</v>
      </c>
      <c r="F2153" s="330" t="str">
        <v>OW</v>
      </c>
      <c r="G2153" s="330" t="str">
        <v>Outbound</v>
      </c>
      <c r="H2153" s="330" t="str">
        <v>4S6004</v>
      </c>
      <c r="I2153" s="331" t="str">
        <v>BRI-SSH</v>
      </c>
      <c r="J2153" s="884">
        <v>45773</v>
      </c>
      <c r="K2153" s="330">
        <v>1</v>
      </c>
      <c r="L2153" s="330">
        <v>1</v>
      </c>
      <c r="M2153" s="330">
        <v>70</v>
      </c>
      <c r="N2153" s="330">
        <v>19.420000000000002</v>
      </c>
      <c r="O2153" s="330">
        <v>40</v>
      </c>
      <c r="P2153" s="330">
        <v>129.41999999999999</v>
      </c>
      <c r="Q2153" s="330" t="str">
        <v>Confirmed</v>
      </c>
      <c r="R2153" s="330" t="str">
        <v>Closed Deal</v>
      </c>
      <c r="S2153" s="330" t="str">
        <v>BRI</v>
      </c>
      <c r="T2153" s="330" t="str">
        <v>SSH</v>
      </c>
      <c r="U2153" s="330" t="str">
        <v>BRI</v>
      </c>
      <c r="V2153" s="330">
        <v>6</v>
      </c>
      <c r="W2153" s="330">
        <v>13</v>
      </c>
      <c r="X2153" s="330" t="str">
        <v>E25-02B</v>
      </c>
      <c r="Y2153" s="330">
        <v>186</v>
      </c>
      <c r="Z2153" s="330">
        <v>167</v>
      </c>
      <c r="AA2153" s="330">
        <v>19</v>
      </c>
      <c r="AB2153" s="16" t="str">
        <v>E25</v>
      </c>
    </row>
    <row r="2154" spans="1:28" x14ac:dyDescent="0.35">
      <c r="A2154" s="331">
        <v>45760</v>
      </c>
      <c r="B2154" s="330" t="str">
        <v>EuroAirlines</v>
      </c>
      <c r="C2154" s="330" t="str">
        <v>Distributor</v>
      </c>
      <c r="D2154" s="330" t="str">
        <v>AMADEUS</v>
      </c>
      <c r="E2154" s="330" t="str">
        <v>11LQJA</v>
      </c>
      <c r="F2154" s="330" t="str">
        <v>OW</v>
      </c>
      <c r="G2154" s="330" t="str">
        <v>Outbound</v>
      </c>
      <c r="H2154" s="330" t="str">
        <v>4S6005</v>
      </c>
      <c r="I2154" s="331" t="str">
        <v>SSH-NAP</v>
      </c>
      <c r="J2154" s="884">
        <v>45887</v>
      </c>
      <c r="K2154" s="330">
        <v>1</v>
      </c>
      <c r="L2154" s="330">
        <v>1</v>
      </c>
      <c r="M2154" s="330">
        <v>300</v>
      </c>
      <c r="N2154" s="330">
        <v>38.92</v>
      </c>
      <c r="O2154" s="330">
        <v>40</v>
      </c>
      <c r="P2154" s="330">
        <v>378.92</v>
      </c>
      <c r="Q2154" s="330" t="str">
        <v>Confirmed</v>
      </c>
      <c r="R2154" s="330" t="str">
        <v>Closed Deal</v>
      </c>
      <c r="S2154" s="330" t="str">
        <v>SSH</v>
      </c>
      <c r="T2154" s="330" t="str">
        <v>NAP</v>
      </c>
      <c r="U2154" s="330" t="str">
        <v>NAP</v>
      </c>
      <c r="V2154" s="330">
        <v>1</v>
      </c>
      <c r="W2154" s="330">
        <v>127</v>
      </c>
      <c r="X2154" s="330" t="str">
        <v>S25-08</v>
      </c>
      <c r="Y2154" s="330">
        <v>186</v>
      </c>
      <c r="Z2154" s="330">
        <v>109</v>
      </c>
      <c r="AA2154" s="330">
        <v>77</v>
      </c>
      <c r="AB2154" s="16" t="str">
        <v>S25</v>
      </c>
    </row>
    <row r="2155" spans="1:28" x14ac:dyDescent="0.35">
      <c r="A2155" s="331">
        <v>45760</v>
      </c>
      <c r="B2155" s="330" t="str">
        <v>EuroAirlines</v>
      </c>
      <c r="C2155" s="330" t="str">
        <v>Distributor</v>
      </c>
      <c r="D2155" s="330" t="str">
        <v>AMADEUS</v>
      </c>
      <c r="E2155" s="330" t="str">
        <v>11LQJA</v>
      </c>
      <c r="F2155" s="330" t="str">
        <v>OW</v>
      </c>
      <c r="G2155" s="330" t="str">
        <v>Outbound</v>
      </c>
      <c r="H2155" s="330" t="str">
        <v>4S6005</v>
      </c>
      <c r="I2155" s="331" t="str">
        <v>SSH-NAP</v>
      </c>
      <c r="J2155" s="884">
        <v>45887</v>
      </c>
      <c r="K2155" s="330">
        <v>1</v>
      </c>
      <c r="L2155" s="330">
        <v>1</v>
      </c>
      <c r="M2155" s="330">
        <v>300</v>
      </c>
      <c r="N2155" s="330">
        <v>38.92</v>
      </c>
      <c r="O2155" s="330">
        <v>40</v>
      </c>
      <c r="P2155" s="330">
        <v>378.92</v>
      </c>
      <c r="Q2155" s="330" t="str">
        <v>Confirmed</v>
      </c>
      <c r="R2155" s="330" t="str">
        <v>Closed Deal</v>
      </c>
      <c r="S2155" s="330" t="str">
        <v>SSH</v>
      </c>
      <c r="T2155" s="330" t="str">
        <v>NAP</v>
      </c>
      <c r="U2155" s="330" t="str">
        <v>NAP</v>
      </c>
      <c r="V2155" s="330">
        <v>1</v>
      </c>
      <c r="W2155" s="330">
        <v>127</v>
      </c>
      <c r="X2155" s="330" t="str">
        <v>S25-08</v>
      </c>
      <c r="Y2155" s="330">
        <v>186</v>
      </c>
      <c r="Z2155" s="330">
        <v>109</v>
      </c>
      <c r="AA2155" s="330">
        <v>77</v>
      </c>
      <c r="AB2155" s="16" t="str">
        <v>S25</v>
      </c>
    </row>
    <row r="2156" spans="1:28" x14ac:dyDescent="0.35">
      <c r="A2156" s="331">
        <v>45761</v>
      </c>
      <c r="B2156" s="330" t="str">
        <v>Citizen Plane</v>
      </c>
      <c r="C2156" s="330" t="str">
        <v>Distributor</v>
      </c>
      <c r="D2156" s="330" t="str">
        <v xml:space="preserve"> </v>
      </c>
      <c r="E2156" s="330" t="str">
        <v>CPNZFL</v>
      </c>
      <c r="F2156" s="330" t="str">
        <v>OW</v>
      </c>
      <c r="G2156" s="330" t="str">
        <v>Outbound</v>
      </c>
      <c r="H2156" s="330" t="str">
        <v>4S6015</v>
      </c>
      <c r="I2156" s="331" t="str">
        <v>SSH-VRN</v>
      </c>
      <c r="J2156" s="884">
        <v>45780</v>
      </c>
      <c r="K2156" s="330">
        <v>1</v>
      </c>
      <c r="L2156" s="330">
        <v>1</v>
      </c>
      <c r="M2156" s="330">
        <v>100</v>
      </c>
      <c r="N2156" s="330">
        <v>0</v>
      </c>
      <c r="O2156" s="330">
        <v>0</v>
      </c>
      <c r="P2156" s="330">
        <v>100</v>
      </c>
      <c r="Q2156" s="330" t="str">
        <v>Confirmed</v>
      </c>
      <c r="R2156" s="330" t="str">
        <v>Closed Deal</v>
      </c>
      <c r="S2156" s="330" t="str">
        <v>SSH</v>
      </c>
      <c r="T2156" s="330" t="str">
        <v>VRN</v>
      </c>
      <c r="U2156" s="330" t="str">
        <v>VRN</v>
      </c>
      <c r="V2156" s="330">
        <v>6</v>
      </c>
      <c r="W2156" s="330">
        <v>19</v>
      </c>
      <c r="X2156" s="330" t="str">
        <v>E25-05B</v>
      </c>
      <c r="Y2156" s="330">
        <v>186</v>
      </c>
      <c r="Z2156" s="330">
        <v>181</v>
      </c>
      <c r="AA2156" s="330">
        <v>5</v>
      </c>
      <c r="AB2156" s="16" t="str">
        <v>E25</v>
      </c>
    </row>
    <row r="2157" spans="1:28" x14ac:dyDescent="0.35">
      <c r="A2157" s="331">
        <v>45761</v>
      </c>
      <c r="B2157" s="330" t="str">
        <v>Citizen Plane</v>
      </c>
      <c r="C2157" s="330" t="str">
        <v>Distributor</v>
      </c>
      <c r="D2157" s="330" t="str">
        <v xml:space="preserve"> </v>
      </c>
      <c r="E2157" s="330" t="str">
        <v>CPNZFL</v>
      </c>
      <c r="F2157" s="330" t="str">
        <v>OW</v>
      </c>
      <c r="G2157" s="330" t="str">
        <v>Outbound</v>
      </c>
      <c r="H2157" s="330" t="str">
        <v>4S6015</v>
      </c>
      <c r="I2157" s="331" t="str">
        <v>SSH-VRN</v>
      </c>
      <c r="J2157" s="884">
        <v>45780</v>
      </c>
      <c r="K2157" s="330">
        <v>1</v>
      </c>
      <c r="L2157" s="330">
        <v>1</v>
      </c>
      <c r="M2157" s="330">
        <v>100</v>
      </c>
      <c r="N2157" s="330">
        <v>0</v>
      </c>
      <c r="O2157" s="330">
        <v>0</v>
      </c>
      <c r="P2157" s="330">
        <v>100</v>
      </c>
      <c r="Q2157" s="330" t="str">
        <v>Confirmed</v>
      </c>
      <c r="R2157" s="330" t="str">
        <v>Closed Deal</v>
      </c>
      <c r="S2157" s="330" t="str">
        <v>SSH</v>
      </c>
      <c r="T2157" s="330" t="str">
        <v>VRN</v>
      </c>
      <c r="U2157" s="330" t="str">
        <v>VRN</v>
      </c>
      <c r="V2157" s="330">
        <v>6</v>
      </c>
      <c r="W2157" s="330">
        <v>19</v>
      </c>
      <c r="X2157" s="330" t="str">
        <v>E25-05B</v>
      </c>
      <c r="Y2157" s="330">
        <v>186</v>
      </c>
      <c r="Z2157" s="330">
        <v>181</v>
      </c>
      <c r="AA2157" s="330">
        <v>5</v>
      </c>
      <c r="AB2157" s="16" t="str">
        <v>E25</v>
      </c>
    </row>
    <row r="2158" spans="1:28" x14ac:dyDescent="0.35">
      <c r="A2158" s="331">
        <v>45761</v>
      </c>
      <c r="B2158" s="330" t="str">
        <v>Searcharter</v>
      </c>
      <c r="C2158" s="330" t="str">
        <v>Distributor</v>
      </c>
      <c r="D2158" s="330" t="str">
        <v/>
      </c>
      <c r="E2158" s="330" t="str">
        <v>CJA3F</v>
      </c>
      <c r="F2158" s="330" t="str">
        <v>RT</v>
      </c>
      <c r="G2158" s="330" t="str">
        <v>Outbound</v>
      </c>
      <c r="H2158" s="330" t="str">
        <v>4S6016</v>
      </c>
      <c r="I2158" s="331" t="str">
        <v>VRN-SSH</v>
      </c>
      <c r="J2158" s="884">
        <v>45773</v>
      </c>
      <c r="K2158" s="330">
        <v>2</v>
      </c>
      <c r="L2158" s="330">
        <v>2</v>
      </c>
      <c r="M2158" s="330">
        <v>135</v>
      </c>
      <c r="N2158" s="330">
        <v>0</v>
      </c>
      <c r="O2158" s="330">
        <v>0</v>
      </c>
      <c r="P2158" s="330">
        <v>270</v>
      </c>
      <c r="Q2158" s="330" t="str">
        <v>Confirmed</v>
      </c>
      <c r="R2158" s="330" t="str">
        <v>Closed Deal</v>
      </c>
      <c r="S2158" s="330" t="str">
        <v>VRN</v>
      </c>
      <c r="T2158" s="330" t="str">
        <v>SSH</v>
      </c>
      <c r="U2158" s="330" t="str">
        <v>VRN</v>
      </c>
      <c r="V2158" s="330">
        <v>6</v>
      </c>
      <c r="W2158" s="330">
        <v>12</v>
      </c>
      <c r="X2158" s="330" t="str">
        <v>E25-05B</v>
      </c>
      <c r="Y2158" s="330">
        <v>186</v>
      </c>
      <c r="Z2158" s="330">
        <v>148</v>
      </c>
      <c r="AA2158" s="330">
        <v>38</v>
      </c>
      <c r="AB2158" s="16" t="str">
        <v>E25</v>
      </c>
    </row>
    <row r="2159" spans="1:28" x14ac:dyDescent="0.35">
      <c r="A2159" s="331">
        <v>45761</v>
      </c>
      <c r="B2159" s="330" t="str">
        <v>Searcharter</v>
      </c>
      <c r="C2159" s="330" t="str">
        <v>Distributor</v>
      </c>
      <c r="D2159" s="330" t="str">
        <v/>
      </c>
      <c r="E2159" s="330" t="str">
        <v>CJA3F</v>
      </c>
      <c r="F2159" s="330" t="str">
        <v>RT</v>
      </c>
      <c r="G2159" s="330" t="str">
        <v>Inbound</v>
      </c>
      <c r="H2159" s="330" t="str">
        <v>4S6015</v>
      </c>
      <c r="I2159" s="331" t="str">
        <v>SSH-VRN</v>
      </c>
      <c r="J2159" s="884">
        <v>45780</v>
      </c>
      <c r="K2159" s="330">
        <v>2</v>
      </c>
      <c r="L2159" s="330">
        <v>2</v>
      </c>
      <c r="M2159" s="330">
        <v>135</v>
      </c>
      <c r="N2159" s="330">
        <v>0</v>
      </c>
      <c r="O2159" s="330">
        <v>0</v>
      </c>
      <c r="P2159" s="330">
        <v>270</v>
      </c>
      <c r="Q2159" s="330" t="str">
        <v>Confirmed</v>
      </c>
      <c r="R2159" s="330" t="str">
        <v>Closed Deal</v>
      </c>
      <c r="S2159" s="330" t="str">
        <v>SSH</v>
      </c>
      <c r="T2159" s="330" t="str">
        <v>VRN</v>
      </c>
      <c r="U2159" s="330" t="str">
        <v>VRN</v>
      </c>
      <c r="V2159" s="330">
        <v>6</v>
      </c>
      <c r="W2159" s="330">
        <v>19</v>
      </c>
      <c r="X2159" s="330" t="str">
        <v>E25-05B</v>
      </c>
      <c r="Y2159" s="330">
        <v>186</v>
      </c>
      <c r="Z2159" s="330">
        <v>181</v>
      </c>
      <c r="AA2159" s="330">
        <v>5</v>
      </c>
      <c r="AB2159" s="16" t="str">
        <v>E25</v>
      </c>
    </row>
    <row r="2160" spans="1:28" x14ac:dyDescent="0.35">
      <c r="A2160" s="331">
        <v>45762</v>
      </c>
      <c r="B2160" s="330" t="str">
        <v>Genius</v>
      </c>
      <c r="C2160" s="330" t="str">
        <v>Distributor</v>
      </c>
      <c r="D2160" s="330" t="str">
        <v/>
      </c>
      <c r="E2160" s="330" t="str">
        <v/>
      </c>
      <c r="F2160" s="330" t="str">
        <v>OW</v>
      </c>
      <c r="G2160" s="330" t="str">
        <v>Outbound</v>
      </c>
      <c r="H2160" s="330" t="str">
        <v>4S6031</v>
      </c>
      <c r="I2160" s="331" t="str">
        <v>SSH-NAP</v>
      </c>
      <c r="J2160" s="884">
        <v>45767</v>
      </c>
      <c r="K2160" s="330">
        <v>1</v>
      </c>
      <c r="L2160" s="330">
        <v>1</v>
      </c>
      <c r="M2160" s="330">
        <v>100</v>
      </c>
      <c r="N2160" s="330">
        <v>0</v>
      </c>
      <c r="O2160" s="330">
        <v>0</v>
      </c>
      <c r="P2160" s="330">
        <v>100</v>
      </c>
      <c r="Q2160" s="330" t="str">
        <v>Confirmed</v>
      </c>
      <c r="R2160" s="330" t="str">
        <v>Closed Deal</v>
      </c>
      <c r="S2160" s="330" t="str">
        <v>SSH</v>
      </c>
      <c r="T2160" s="330" t="str">
        <v>NAP</v>
      </c>
      <c r="U2160" s="330" t="str">
        <v>NAP</v>
      </c>
      <c r="V2160" s="330">
        <v>7</v>
      </c>
      <c r="W2160" s="330">
        <v>5</v>
      </c>
      <c r="X2160" s="330" t="str">
        <v>E25-03B</v>
      </c>
      <c r="Y2160" s="330">
        <v>186</v>
      </c>
      <c r="Z2160" s="330">
        <v>162</v>
      </c>
      <c r="AA2160" s="330">
        <v>24</v>
      </c>
      <c r="AB2160" s="16" t="str">
        <v>E25</v>
      </c>
    </row>
    <row r="2161" spans="1:28" x14ac:dyDescent="0.35">
      <c r="A2161" s="331">
        <v>45762</v>
      </c>
      <c r="B2161" s="330" t="str">
        <v>Genius</v>
      </c>
      <c r="C2161" s="330" t="str">
        <v>Distributor</v>
      </c>
      <c r="D2161" s="330" t="str">
        <v/>
      </c>
      <c r="E2161" s="330" t="str">
        <v/>
      </c>
      <c r="F2161" s="330" t="str">
        <v>OW</v>
      </c>
      <c r="G2161" s="330" t="str">
        <v>Outbound</v>
      </c>
      <c r="H2161" s="330" t="str">
        <v>4S6032</v>
      </c>
      <c r="I2161" s="331" t="str">
        <v>NAP-SSH</v>
      </c>
      <c r="J2161" s="884">
        <v>45774</v>
      </c>
      <c r="K2161" s="330">
        <v>1</v>
      </c>
      <c r="L2161" s="330">
        <v>1</v>
      </c>
      <c r="M2161" s="330">
        <v>100</v>
      </c>
      <c r="N2161" s="330">
        <v>0</v>
      </c>
      <c r="O2161" s="330">
        <v>0</v>
      </c>
      <c r="P2161" s="330">
        <v>100</v>
      </c>
      <c r="Q2161" s="330" t="str">
        <v>Confirmed</v>
      </c>
      <c r="R2161" s="330" t="str">
        <v>Closed Deal</v>
      </c>
      <c r="S2161" s="330" t="str">
        <v>NAP</v>
      </c>
      <c r="T2161" s="330" t="str">
        <v>SSH</v>
      </c>
      <c r="U2161" s="330" t="str">
        <v>NAP</v>
      </c>
      <c r="V2161" s="330">
        <v>7</v>
      </c>
      <c r="W2161" s="330">
        <v>12</v>
      </c>
      <c r="X2161" s="330" t="str">
        <v>E25-03B</v>
      </c>
      <c r="Y2161" s="330">
        <v>186</v>
      </c>
      <c r="Z2161" s="330">
        <v>135</v>
      </c>
      <c r="AA2161" s="330">
        <v>51</v>
      </c>
      <c r="AB2161" s="16" t="str">
        <v>E25</v>
      </c>
    </row>
    <row r="2162" spans="1:28" x14ac:dyDescent="0.35">
      <c r="A2162" s="331">
        <v>45761</v>
      </c>
      <c r="B2162" s="330" t="str">
        <v>GO7</v>
      </c>
      <c r="C2162" s="330" t="str">
        <v>Distributor</v>
      </c>
      <c r="D2162" s="330" t="str">
        <v>Website IBE</v>
      </c>
      <c r="E2162" s="330" t="str">
        <v>6SU7LL</v>
      </c>
      <c r="F2162" s="330" t="str">
        <v>OW</v>
      </c>
      <c r="G2162" s="330" t="str">
        <v>Outbound</v>
      </c>
      <c r="H2162" s="330" t="str">
        <v>4S6003</v>
      </c>
      <c r="I2162" s="331" t="str">
        <v>SSH-BRI</v>
      </c>
      <c r="J2162" s="884">
        <v>45780</v>
      </c>
      <c r="K2162" s="330">
        <v>1</v>
      </c>
      <c r="L2162" s="330">
        <v>1</v>
      </c>
      <c r="M2162" s="330">
        <v>277.02</v>
      </c>
      <c r="N2162" s="330">
        <v>35.19</v>
      </c>
      <c r="O2162" s="330">
        <v>53</v>
      </c>
      <c r="P2162" s="330">
        <v>365.21</v>
      </c>
      <c r="Q2162" s="330" t="str">
        <v>Confirmed</v>
      </c>
      <c r="R2162" s="330" t="str">
        <v>Closed Deal</v>
      </c>
      <c r="S2162" s="330" t="str">
        <v>SSH</v>
      </c>
      <c r="T2162" s="330" t="str">
        <v>BRI</v>
      </c>
      <c r="U2162" s="330" t="str">
        <v>BRI</v>
      </c>
      <c r="V2162" s="330">
        <v>6</v>
      </c>
      <c r="W2162" s="330">
        <v>19</v>
      </c>
      <c r="X2162" s="330" t="str">
        <v>E25-02B</v>
      </c>
      <c r="Y2162" s="330">
        <v>186</v>
      </c>
      <c r="Z2162" s="330">
        <v>181</v>
      </c>
      <c r="AA2162" s="330">
        <v>5</v>
      </c>
      <c r="AB2162" s="16" t="str">
        <v>E25</v>
      </c>
    </row>
    <row r="2163" spans="1:28" x14ac:dyDescent="0.35">
      <c r="A2163" s="331">
        <v>45761</v>
      </c>
      <c r="B2163" s="330" t="str">
        <v>GO7</v>
      </c>
      <c r="C2163" s="330" t="str">
        <v>Distributor</v>
      </c>
      <c r="D2163" s="330" t="str">
        <v>Website IBE</v>
      </c>
      <c r="E2163" s="330" t="str">
        <v>6SU7LL</v>
      </c>
      <c r="F2163" s="330" t="str">
        <v>OW</v>
      </c>
      <c r="G2163" s="330" t="str">
        <v>Outbound</v>
      </c>
      <c r="H2163" s="330" t="str">
        <v>4S6003</v>
      </c>
      <c r="I2163" s="331" t="str">
        <v>SSH-BRI</v>
      </c>
      <c r="J2163" s="884">
        <v>45780</v>
      </c>
      <c r="K2163" s="330">
        <v>1</v>
      </c>
      <c r="L2163" s="330">
        <v>1</v>
      </c>
      <c r="M2163" s="330">
        <v>277.02</v>
      </c>
      <c r="N2163" s="330">
        <v>35.19</v>
      </c>
      <c r="O2163" s="330">
        <v>53</v>
      </c>
      <c r="P2163" s="330">
        <v>365.21</v>
      </c>
      <c r="Q2163" s="330" t="str">
        <v>Confirmed</v>
      </c>
      <c r="R2163" s="330" t="str">
        <v>Closed Deal</v>
      </c>
      <c r="S2163" s="330" t="str">
        <v>SSH</v>
      </c>
      <c r="T2163" s="330" t="str">
        <v>BRI</v>
      </c>
      <c r="U2163" s="330" t="str">
        <v>BRI</v>
      </c>
      <c r="V2163" s="330">
        <v>6</v>
      </c>
      <c r="W2163" s="330">
        <v>19</v>
      </c>
      <c r="X2163" s="330" t="str">
        <v>E25-02B</v>
      </c>
      <c r="Y2163" s="330">
        <v>186</v>
      </c>
      <c r="Z2163" s="330">
        <v>181</v>
      </c>
      <c r="AA2163" s="330">
        <v>5</v>
      </c>
      <c r="AB2163" s="16" t="str">
        <v>E25</v>
      </c>
    </row>
    <row r="2164" spans="1:28" x14ac:dyDescent="0.35">
      <c r="A2164" s="331">
        <v>45762</v>
      </c>
      <c r="B2164" s="330" t="str">
        <v>GO7</v>
      </c>
      <c r="C2164" s="330" t="str">
        <v>Distributor</v>
      </c>
      <c r="D2164" s="330" t="str">
        <v>Website IBE</v>
      </c>
      <c r="E2164" s="330" t="str">
        <v>6MFY6S</v>
      </c>
      <c r="F2164" s="330" t="str">
        <v>OW</v>
      </c>
      <c r="G2164" s="330" t="str">
        <v>Outbound</v>
      </c>
      <c r="H2164" s="330" t="str">
        <v>4S6005</v>
      </c>
      <c r="I2164" s="331" t="str">
        <v>SSH-FCO</v>
      </c>
      <c r="J2164" s="884">
        <v>45891</v>
      </c>
      <c r="K2164" s="330">
        <v>1</v>
      </c>
      <c r="L2164" s="330">
        <v>1</v>
      </c>
      <c r="M2164" s="330">
        <v>204.17</v>
      </c>
      <c r="N2164" s="330">
        <v>35.33</v>
      </c>
      <c r="O2164" s="330">
        <v>53</v>
      </c>
      <c r="P2164" s="330">
        <v>292.5</v>
      </c>
      <c r="Q2164" s="330" t="str">
        <v>Confirmed</v>
      </c>
      <c r="R2164" s="330" t="str">
        <v>Closed Deal</v>
      </c>
      <c r="S2164" s="330" t="str">
        <v>SSH</v>
      </c>
      <c r="T2164" s="330" t="str">
        <v>FCO</v>
      </c>
      <c r="U2164" s="330" t="str">
        <v>FCO</v>
      </c>
      <c r="V2164" s="330">
        <v>5</v>
      </c>
      <c r="W2164" s="330">
        <v>129</v>
      </c>
      <c r="X2164" s="330" t="str">
        <v>S25-15</v>
      </c>
      <c r="Y2164" s="330">
        <v>186</v>
      </c>
      <c r="Z2164" s="330">
        <v>186</v>
      </c>
      <c r="AA2164" s="330">
        <v>0</v>
      </c>
      <c r="AB2164" s="16" t="str">
        <v>S25</v>
      </c>
    </row>
    <row r="2165" spans="1:28" x14ac:dyDescent="0.35">
      <c r="A2165" s="331">
        <v>45762</v>
      </c>
      <c r="B2165" s="330" t="str">
        <v>GO7</v>
      </c>
      <c r="C2165" s="330" t="str">
        <v>Distributor</v>
      </c>
      <c r="D2165" s="330" t="str">
        <v>Website IBE</v>
      </c>
      <c r="E2165" s="330" t="str">
        <v>6MFY6S</v>
      </c>
      <c r="F2165" s="330" t="str">
        <v>OW</v>
      </c>
      <c r="G2165" s="330" t="str">
        <v>Outbound</v>
      </c>
      <c r="H2165" s="330" t="str">
        <v>4S6005</v>
      </c>
      <c r="I2165" s="331" t="str">
        <v>SSH-FCO</v>
      </c>
      <c r="J2165" s="884">
        <v>45891</v>
      </c>
      <c r="K2165" s="330">
        <v>1</v>
      </c>
      <c r="L2165" s="330">
        <v>1</v>
      </c>
      <c r="M2165" s="330">
        <v>204.17</v>
      </c>
      <c r="N2165" s="330">
        <v>35.33</v>
      </c>
      <c r="O2165" s="330">
        <v>53</v>
      </c>
      <c r="P2165" s="330">
        <v>292.5</v>
      </c>
      <c r="Q2165" s="330" t="str">
        <v>Confirmed</v>
      </c>
      <c r="R2165" s="330" t="str">
        <v>Closed Deal</v>
      </c>
      <c r="S2165" s="330" t="str">
        <v>SSH</v>
      </c>
      <c r="T2165" s="330" t="str">
        <v>FCO</v>
      </c>
      <c r="U2165" s="330" t="str">
        <v>FCO</v>
      </c>
      <c r="V2165" s="330">
        <v>5</v>
      </c>
      <c r="W2165" s="330">
        <v>129</v>
      </c>
      <c r="X2165" s="330" t="str">
        <v>S25-15</v>
      </c>
      <c r="Y2165" s="330">
        <v>186</v>
      </c>
      <c r="Z2165" s="330">
        <v>186</v>
      </c>
      <c r="AA2165" s="330">
        <v>0</v>
      </c>
      <c r="AB2165" s="16" t="str">
        <v>S25</v>
      </c>
    </row>
    <row r="2166" spans="1:28" x14ac:dyDescent="0.35">
      <c r="A2166" s="331">
        <v>45761</v>
      </c>
      <c r="B2166" s="330" t="str">
        <v>EuroAirlines</v>
      </c>
      <c r="C2166" s="330" t="str">
        <v>Distributor</v>
      </c>
      <c r="D2166" s="330" t="str">
        <v>AMADEUS</v>
      </c>
      <c r="E2166" s="330" t="str">
        <v>11LQTN</v>
      </c>
      <c r="F2166" s="330" t="str">
        <v>OW</v>
      </c>
      <c r="G2166" s="330" t="str">
        <v>Outbound</v>
      </c>
      <c r="H2166" s="330" t="str">
        <v>4S6006</v>
      </c>
      <c r="I2166" s="331" t="str">
        <v>FCO-SSH</v>
      </c>
      <c r="J2166" s="884">
        <v>45884</v>
      </c>
      <c r="K2166" s="330">
        <v>1</v>
      </c>
      <c r="L2166" s="330">
        <v>1</v>
      </c>
      <c r="M2166" s="330">
        <v>270</v>
      </c>
      <c r="N2166" s="330">
        <v>40.69</v>
      </c>
      <c r="O2166" s="330">
        <v>40</v>
      </c>
      <c r="P2166" s="330">
        <v>350.69</v>
      </c>
      <c r="Q2166" s="330" t="str">
        <v>Confirmed</v>
      </c>
      <c r="R2166" s="330" t="str">
        <v>Closed Deal</v>
      </c>
      <c r="S2166" s="330" t="str">
        <v>FCO</v>
      </c>
      <c r="T2166" s="330" t="str">
        <v>SSH</v>
      </c>
      <c r="U2166" s="330" t="str">
        <v>FCO</v>
      </c>
      <c r="V2166" s="330">
        <v>5</v>
      </c>
      <c r="W2166" s="330">
        <v>123</v>
      </c>
      <c r="X2166" s="330" t="str">
        <v>S25-15</v>
      </c>
      <c r="Y2166" s="330">
        <v>186</v>
      </c>
      <c r="Z2166" s="330">
        <v>153</v>
      </c>
      <c r="AA2166" s="330">
        <v>33</v>
      </c>
      <c r="AB2166" s="16" t="str">
        <v>S25</v>
      </c>
    </row>
    <row r="2167" spans="1:28" x14ac:dyDescent="0.35">
      <c r="A2167" s="331">
        <v>45761</v>
      </c>
      <c r="B2167" s="330" t="str">
        <v>EuroAirlines</v>
      </c>
      <c r="C2167" s="330" t="str">
        <v>Distributor</v>
      </c>
      <c r="D2167" s="330" t="str">
        <v>AMADEUS</v>
      </c>
      <c r="E2167" s="330" t="str">
        <v>11LQME</v>
      </c>
      <c r="F2167" s="330" t="str">
        <v>OW</v>
      </c>
      <c r="G2167" s="330" t="str">
        <v>Outbound</v>
      </c>
      <c r="H2167" s="330" t="str">
        <v>NP8101</v>
      </c>
      <c r="I2167" s="331" t="str">
        <v>HRG-NAP</v>
      </c>
      <c r="J2167" s="884">
        <v>45894</v>
      </c>
      <c r="K2167" s="330">
        <v>1</v>
      </c>
      <c r="L2167" s="330">
        <v>1</v>
      </c>
      <c r="M2167" s="330">
        <v>240</v>
      </c>
      <c r="N2167" s="330">
        <v>35.53</v>
      </c>
      <c r="O2167" s="330">
        <v>40</v>
      </c>
      <c r="P2167" s="330">
        <v>315.52999999999997</v>
      </c>
      <c r="Q2167" s="330" t="str">
        <v>Confirmed</v>
      </c>
      <c r="R2167" s="330" t="str">
        <v>Closed Deal</v>
      </c>
      <c r="S2167" s="330" t="str">
        <v>HRG</v>
      </c>
      <c r="T2167" s="330" t="str">
        <v>NAP</v>
      </c>
      <c r="U2167" s="330" t="str">
        <v>NAP</v>
      </c>
      <c r="V2167" s="330">
        <v>1</v>
      </c>
      <c r="W2167" s="330">
        <v>133</v>
      </c>
      <c r="X2167" s="330" t="str">
        <v>S25-13</v>
      </c>
      <c r="Y2167" s="330">
        <v>176</v>
      </c>
      <c r="Z2167" s="330">
        <v>166</v>
      </c>
      <c r="AA2167" s="330">
        <v>10</v>
      </c>
      <c r="AB2167" s="16" t="str">
        <v>S25</v>
      </c>
    </row>
    <row r="2168" spans="1:28" x14ac:dyDescent="0.35">
      <c r="A2168" s="331">
        <v>45761</v>
      </c>
      <c r="B2168" s="330" t="str">
        <v>EuroAirlines</v>
      </c>
      <c r="C2168" s="330" t="str">
        <v>Distributor</v>
      </c>
      <c r="D2168" s="330" t="str">
        <v>AMADEUS</v>
      </c>
      <c r="E2168" s="330" t="str">
        <v>11LQME</v>
      </c>
      <c r="F2168" s="330" t="str">
        <v>OW</v>
      </c>
      <c r="G2168" s="330" t="str">
        <v>Outbound</v>
      </c>
      <c r="H2168" s="330" t="str">
        <v>NP8101</v>
      </c>
      <c r="I2168" s="331" t="str">
        <v>HRG-NAP</v>
      </c>
      <c r="J2168" s="884">
        <v>45894</v>
      </c>
      <c r="K2168" s="330">
        <v>1</v>
      </c>
      <c r="L2168" s="330">
        <v>1</v>
      </c>
      <c r="M2168" s="330">
        <v>240</v>
      </c>
      <c r="N2168" s="330">
        <v>35.53</v>
      </c>
      <c r="O2168" s="330">
        <v>40</v>
      </c>
      <c r="P2168" s="330">
        <v>315.52999999999997</v>
      </c>
      <c r="Q2168" s="330" t="str">
        <v>Confirmed</v>
      </c>
      <c r="R2168" s="330" t="str">
        <v>Closed Deal</v>
      </c>
      <c r="S2168" s="330" t="str">
        <v>HRG</v>
      </c>
      <c r="T2168" s="330" t="str">
        <v>NAP</v>
      </c>
      <c r="U2168" s="330" t="str">
        <v>NAP</v>
      </c>
      <c r="V2168" s="330">
        <v>1</v>
      </c>
      <c r="W2168" s="330">
        <v>133</v>
      </c>
      <c r="X2168" s="330" t="str">
        <v>S25-13</v>
      </c>
      <c r="Y2168" s="330">
        <v>176</v>
      </c>
      <c r="Z2168" s="330">
        <v>166</v>
      </c>
      <c r="AA2168" s="330">
        <v>10</v>
      </c>
      <c r="AB2168" s="16" t="str">
        <v>S25</v>
      </c>
    </row>
    <row r="2169" spans="1:28" x14ac:dyDescent="0.35">
      <c r="A2169" s="331">
        <v>45761</v>
      </c>
      <c r="B2169" s="330" t="str">
        <v>EuroAirlines</v>
      </c>
      <c r="C2169" s="330" t="str">
        <v>Distributor</v>
      </c>
      <c r="D2169" s="330" t="str">
        <v>AMADEUS</v>
      </c>
      <c r="E2169" s="330" t="str">
        <v>11LQTN</v>
      </c>
      <c r="F2169" s="330" t="str">
        <v>OW</v>
      </c>
      <c r="G2169" s="330" t="str">
        <v>Outbound</v>
      </c>
      <c r="H2169" s="330" t="str">
        <v>4S6006</v>
      </c>
      <c r="I2169" s="331" t="str">
        <v>FCO-SSH</v>
      </c>
      <c r="J2169" s="884">
        <v>45884</v>
      </c>
      <c r="K2169" s="330">
        <v>1</v>
      </c>
      <c r="L2169" s="330">
        <v>1</v>
      </c>
      <c r="M2169" s="330">
        <v>270</v>
      </c>
      <c r="N2169" s="330">
        <v>40.69</v>
      </c>
      <c r="O2169" s="330">
        <v>40</v>
      </c>
      <c r="P2169" s="330">
        <v>350.69</v>
      </c>
      <c r="Q2169" s="330" t="str">
        <v>Confirmed</v>
      </c>
      <c r="R2169" s="330" t="str">
        <v>Closed Deal</v>
      </c>
      <c r="S2169" s="330" t="str">
        <v>FCO</v>
      </c>
      <c r="T2169" s="330" t="str">
        <v>SSH</v>
      </c>
      <c r="U2169" s="330" t="str">
        <v>FCO</v>
      </c>
      <c r="V2169" s="330">
        <v>5</v>
      </c>
      <c r="W2169" s="330">
        <v>123</v>
      </c>
      <c r="X2169" s="330" t="str">
        <v>S25-15</v>
      </c>
      <c r="Y2169" s="330">
        <v>186</v>
      </c>
      <c r="Z2169" s="330">
        <v>153</v>
      </c>
      <c r="AA2169" s="330">
        <v>33</v>
      </c>
      <c r="AB2169" s="16" t="str">
        <v>S25</v>
      </c>
    </row>
    <row r="2170" spans="1:28" x14ac:dyDescent="0.35">
      <c r="A2170" s="331">
        <v>45761</v>
      </c>
      <c r="B2170" s="330" t="str">
        <v>EuroAirlines</v>
      </c>
      <c r="C2170" s="330" t="str">
        <v>Distributor</v>
      </c>
      <c r="D2170" s="330" t="str">
        <v>AMADEUS</v>
      </c>
      <c r="E2170" s="330" t="str">
        <v>11LQME</v>
      </c>
      <c r="F2170" s="330" t="str">
        <v>OW</v>
      </c>
      <c r="G2170" s="330" t="str">
        <v>Outbound</v>
      </c>
      <c r="H2170" s="330" t="str">
        <v>NP8101</v>
      </c>
      <c r="I2170" s="331" t="str">
        <v>HRG-NAP</v>
      </c>
      <c r="J2170" s="884">
        <v>45894</v>
      </c>
      <c r="K2170" s="330">
        <v>1</v>
      </c>
      <c r="L2170" s="330">
        <v>1</v>
      </c>
      <c r="M2170" s="330">
        <v>240</v>
      </c>
      <c r="N2170" s="330">
        <v>35.53</v>
      </c>
      <c r="O2170" s="330">
        <v>40</v>
      </c>
      <c r="P2170" s="330">
        <v>315.52999999999997</v>
      </c>
      <c r="Q2170" s="330" t="str">
        <v>Confirmed</v>
      </c>
      <c r="R2170" s="330" t="str">
        <v>Closed Deal</v>
      </c>
      <c r="S2170" s="330" t="str">
        <v>HRG</v>
      </c>
      <c r="T2170" s="330" t="str">
        <v>NAP</v>
      </c>
      <c r="U2170" s="330" t="str">
        <v>NAP</v>
      </c>
      <c r="V2170" s="330">
        <v>1</v>
      </c>
      <c r="W2170" s="330">
        <v>133</v>
      </c>
      <c r="X2170" s="330" t="str">
        <v>S25-13</v>
      </c>
      <c r="Y2170" s="330">
        <v>176</v>
      </c>
      <c r="Z2170" s="330">
        <v>166</v>
      </c>
      <c r="AA2170" s="330">
        <v>10</v>
      </c>
      <c r="AB2170" s="16" t="str">
        <v>S25</v>
      </c>
    </row>
    <row r="2171" spans="1:28" x14ac:dyDescent="0.35">
      <c r="A2171" s="331">
        <v>45761</v>
      </c>
      <c r="B2171" s="330" t="str">
        <v>EuroAirlines</v>
      </c>
      <c r="C2171" s="330" t="str">
        <v>Distributor</v>
      </c>
      <c r="D2171" s="330" t="str">
        <v>AMADEUS</v>
      </c>
      <c r="E2171" s="330" t="str">
        <v>11LQME</v>
      </c>
      <c r="F2171" s="330" t="str">
        <v>OW</v>
      </c>
      <c r="G2171" s="330" t="str">
        <v>Outbound</v>
      </c>
      <c r="H2171" s="330" t="str">
        <v>NP8101</v>
      </c>
      <c r="I2171" s="331" t="str">
        <v>HRG-NAP</v>
      </c>
      <c r="J2171" s="884">
        <v>45894</v>
      </c>
      <c r="K2171" s="330">
        <v>1</v>
      </c>
      <c r="L2171" s="330">
        <v>1</v>
      </c>
      <c r="M2171" s="330">
        <v>240</v>
      </c>
      <c r="N2171" s="330">
        <v>35.53</v>
      </c>
      <c r="O2171" s="330">
        <v>40</v>
      </c>
      <c r="P2171" s="330">
        <v>315.52999999999997</v>
      </c>
      <c r="Q2171" s="330" t="str">
        <v>Confirmed</v>
      </c>
      <c r="R2171" s="330" t="str">
        <v>Closed Deal</v>
      </c>
      <c r="S2171" s="330" t="str">
        <v>HRG</v>
      </c>
      <c r="T2171" s="330" t="str">
        <v>NAP</v>
      </c>
      <c r="U2171" s="330" t="str">
        <v>NAP</v>
      </c>
      <c r="V2171" s="330">
        <v>1</v>
      </c>
      <c r="W2171" s="330">
        <v>133</v>
      </c>
      <c r="X2171" s="330" t="str">
        <v>S25-13</v>
      </c>
      <c r="Y2171" s="330">
        <v>176</v>
      </c>
      <c r="Z2171" s="330">
        <v>166</v>
      </c>
      <c r="AA2171" s="330">
        <v>10</v>
      </c>
      <c r="AB2171" s="16" t="str">
        <v>S25</v>
      </c>
    </row>
    <row r="2172" spans="1:28" x14ac:dyDescent="0.35">
      <c r="A2172" s="331">
        <v>45762</v>
      </c>
      <c r="B2172" s="330" t="str">
        <v>Searcharter</v>
      </c>
      <c r="C2172" s="330" t="str">
        <v>Distributor</v>
      </c>
      <c r="D2172" s="330" t="str">
        <v/>
      </c>
      <c r="E2172" s="330" t="str">
        <v>R967H</v>
      </c>
      <c r="F2172" s="330" t="str">
        <v>OW</v>
      </c>
      <c r="G2172" s="330" t="str">
        <v>Outbound</v>
      </c>
      <c r="H2172" s="330" t="str">
        <v>4S6031</v>
      </c>
      <c r="I2172" s="331" t="str">
        <v>SSH-NAP</v>
      </c>
      <c r="J2172" s="884">
        <v>45774</v>
      </c>
      <c r="K2172" s="330">
        <v>2</v>
      </c>
      <c r="L2172" s="330">
        <v>2</v>
      </c>
      <c r="M2172" s="330">
        <v>400</v>
      </c>
      <c r="N2172" s="330">
        <v>0</v>
      </c>
      <c r="O2172" s="330">
        <v>0</v>
      </c>
      <c r="P2172" s="330">
        <v>800</v>
      </c>
      <c r="Q2172" s="330" t="str">
        <v>Confirmed</v>
      </c>
      <c r="R2172" s="330" t="str">
        <v>Closed Deal</v>
      </c>
      <c r="S2172" s="330" t="str">
        <v>SSH</v>
      </c>
      <c r="T2172" s="330" t="str">
        <v>NAP</v>
      </c>
      <c r="U2172" s="330" t="str">
        <v>NAP</v>
      </c>
      <c r="V2172" s="330">
        <v>7</v>
      </c>
      <c r="W2172" s="330">
        <v>12</v>
      </c>
      <c r="X2172" s="330" t="str">
        <v>E25-03B</v>
      </c>
      <c r="Y2172" s="330">
        <v>186</v>
      </c>
      <c r="Z2172" s="330">
        <v>186</v>
      </c>
      <c r="AA2172" s="330">
        <v>0</v>
      </c>
      <c r="AB2172" s="16" t="str">
        <v>E25</v>
      </c>
    </row>
    <row r="2173" spans="1:28" x14ac:dyDescent="0.35">
      <c r="A2173" s="331">
        <v>45762</v>
      </c>
      <c r="B2173" s="330" t="str">
        <v>APG</v>
      </c>
      <c r="C2173" s="330" t="str">
        <v>Distributor</v>
      </c>
      <c r="D2173" s="330" t="str">
        <v/>
      </c>
      <c r="E2173" s="330" t="str">
        <v>12M3EN</v>
      </c>
      <c r="F2173" s="330" t="str">
        <v>OW</v>
      </c>
      <c r="G2173" s="330" t="str">
        <v>Outbound</v>
      </c>
      <c r="H2173" s="330" t="str">
        <v>4S6006</v>
      </c>
      <c r="I2173" s="331" t="str">
        <v>NAP-SSH</v>
      </c>
      <c r="J2173" s="884">
        <v>45901</v>
      </c>
      <c r="K2173" s="330">
        <v>1</v>
      </c>
      <c r="L2173" s="330">
        <v>1</v>
      </c>
      <c r="M2173" s="330">
        <v>230</v>
      </c>
      <c r="N2173" s="330">
        <v>28.28</v>
      </c>
      <c r="O2173" s="330">
        <v>30</v>
      </c>
      <c r="P2173" s="330">
        <v>288.27999999999997</v>
      </c>
      <c r="Q2173" s="330" t="str">
        <v>Confirmed</v>
      </c>
      <c r="R2173" s="330" t="str">
        <v>Closed Deal</v>
      </c>
      <c r="S2173" s="330" t="str">
        <v>NAP</v>
      </c>
      <c r="T2173" s="330" t="str">
        <v>SSH</v>
      </c>
      <c r="U2173" s="330" t="str">
        <v>NAP</v>
      </c>
      <c r="V2173" s="330">
        <v>1</v>
      </c>
      <c r="W2173" s="330">
        <v>139</v>
      </c>
      <c r="X2173" s="330" t="str">
        <v>S25-08</v>
      </c>
      <c r="Y2173" s="330">
        <v>186</v>
      </c>
      <c r="Z2173" s="330">
        <v>31</v>
      </c>
      <c r="AA2173" s="330">
        <v>155</v>
      </c>
      <c r="AB2173" s="16" t="str">
        <v>S25</v>
      </c>
    </row>
    <row r="2174" spans="1:28" x14ac:dyDescent="0.35">
      <c r="A2174" s="331">
        <v>45762</v>
      </c>
      <c r="B2174" s="330" t="str">
        <v>APG</v>
      </c>
      <c r="C2174" s="330" t="str">
        <v>Distributor</v>
      </c>
      <c r="D2174" s="330" t="str">
        <v/>
      </c>
      <c r="E2174" s="330" t="str">
        <v>12M3EN</v>
      </c>
      <c r="F2174" s="330" t="str">
        <v>OW</v>
      </c>
      <c r="G2174" s="330" t="str">
        <v>Outbound</v>
      </c>
      <c r="H2174" s="330" t="str">
        <v>4S6006</v>
      </c>
      <c r="I2174" s="331" t="str">
        <v>NAP-SSH</v>
      </c>
      <c r="J2174" s="884">
        <v>45901</v>
      </c>
      <c r="K2174" s="330">
        <v>1</v>
      </c>
      <c r="L2174" s="330">
        <v>1</v>
      </c>
      <c r="M2174" s="330">
        <v>230</v>
      </c>
      <c r="N2174" s="330">
        <v>28.28</v>
      </c>
      <c r="O2174" s="330">
        <v>30</v>
      </c>
      <c r="P2174" s="330">
        <v>288.27999999999997</v>
      </c>
      <c r="Q2174" s="330" t="str">
        <v>Confirmed</v>
      </c>
      <c r="R2174" s="330" t="str">
        <v>Closed Deal</v>
      </c>
      <c r="S2174" s="330" t="str">
        <v>NAP</v>
      </c>
      <c r="T2174" s="330" t="str">
        <v>SSH</v>
      </c>
      <c r="U2174" s="330" t="str">
        <v>NAP</v>
      </c>
      <c r="V2174" s="330">
        <v>1</v>
      </c>
      <c r="W2174" s="330">
        <v>139</v>
      </c>
      <c r="X2174" s="330" t="str">
        <v>S25-08</v>
      </c>
      <c r="Y2174" s="330">
        <v>186</v>
      </c>
      <c r="Z2174" s="330">
        <v>31</v>
      </c>
      <c r="AA2174" s="330">
        <v>155</v>
      </c>
      <c r="AB2174" s="16" t="str">
        <v>S25</v>
      </c>
    </row>
    <row r="2175" spans="1:28" x14ac:dyDescent="0.35">
      <c r="A2175" s="331">
        <v>45762</v>
      </c>
      <c r="B2175" s="330" t="str">
        <v>Genius</v>
      </c>
      <c r="C2175" s="330" t="str">
        <v>Distributor</v>
      </c>
      <c r="D2175" s="330" t="str">
        <v/>
      </c>
      <c r="E2175" s="330" t="str">
        <v/>
      </c>
      <c r="F2175" s="330" t="str">
        <v>OW</v>
      </c>
      <c r="G2175" s="330" t="str">
        <v>Outbound</v>
      </c>
      <c r="H2175" s="330" t="str">
        <v>4S6006</v>
      </c>
      <c r="I2175" s="331" t="str">
        <v>FCO-SSH</v>
      </c>
      <c r="J2175" s="884">
        <v>45884</v>
      </c>
      <c r="K2175" s="330">
        <v>2</v>
      </c>
      <c r="L2175" s="330">
        <v>2</v>
      </c>
      <c r="M2175" s="330">
        <v>250</v>
      </c>
      <c r="N2175" s="330">
        <v>0</v>
      </c>
      <c r="O2175" s="330">
        <v>0</v>
      </c>
      <c r="P2175" s="330">
        <v>500</v>
      </c>
      <c r="Q2175" s="330" t="str">
        <v>Confirmed</v>
      </c>
      <c r="R2175" s="330" t="str">
        <v>Closed Deal</v>
      </c>
      <c r="S2175" s="330" t="str">
        <v>FCO</v>
      </c>
      <c r="T2175" s="330" t="str">
        <v>SSH</v>
      </c>
      <c r="U2175" s="330" t="str">
        <v>FCO</v>
      </c>
      <c r="V2175" s="330">
        <v>5</v>
      </c>
      <c r="W2175" s="330">
        <v>122</v>
      </c>
      <c r="X2175" s="330" t="str">
        <v>S25-15</v>
      </c>
      <c r="Y2175" s="330">
        <v>186</v>
      </c>
      <c r="Z2175" s="330">
        <v>153</v>
      </c>
      <c r="AA2175" s="330">
        <v>33</v>
      </c>
      <c r="AB2175" s="16" t="str">
        <v>S25</v>
      </c>
    </row>
    <row r="2176" spans="1:28" x14ac:dyDescent="0.35">
      <c r="A2176" s="331">
        <v>45763</v>
      </c>
      <c r="B2176" s="330" t="str">
        <v>APG</v>
      </c>
      <c r="C2176" s="330" t="str">
        <v>Distributor</v>
      </c>
      <c r="D2176" s="330" t="str">
        <v/>
      </c>
      <c r="E2176" s="330" t="str">
        <v>12M3LM</v>
      </c>
      <c r="F2176" s="330" t="str">
        <v>OW</v>
      </c>
      <c r="G2176" s="330" t="str">
        <v>Outbound</v>
      </c>
      <c r="H2176" s="330" t="str">
        <v>4S6005</v>
      </c>
      <c r="I2176" s="331" t="str">
        <v>SSH-FCO</v>
      </c>
      <c r="J2176" s="884">
        <v>45891</v>
      </c>
      <c r="K2176" s="330">
        <v>1</v>
      </c>
      <c r="L2176" s="330">
        <v>1</v>
      </c>
      <c r="M2176" s="330">
        <v>271</v>
      </c>
      <c r="N2176" s="330">
        <v>35.32</v>
      </c>
      <c r="O2176" s="330">
        <v>30</v>
      </c>
      <c r="P2176" s="330">
        <v>336.32</v>
      </c>
      <c r="Q2176" s="330" t="str">
        <v>Confirmed</v>
      </c>
      <c r="R2176" s="330" t="str">
        <v>Closed Deal</v>
      </c>
      <c r="S2176" s="330" t="str">
        <v>SSH</v>
      </c>
      <c r="T2176" s="330" t="str">
        <v>FCO</v>
      </c>
      <c r="U2176" s="330" t="str">
        <v>FCO</v>
      </c>
      <c r="V2176" s="330">
        <v>5</v>
      </c>
      <c r="W2176" s="330">
        <v>128</v>
      </c>
      <c r="X2176" s="330" t="str">
        <v>S25-15</v>
      </c>
      <c r="Y2176" s="330">
        <v>186</v>
      </c>
      <c r="Z2176" s="330">
        <v>186</v>
      </c>
      <c r="AA2176" s="330">
        <v>0</v>
      </c>
      <c r="AB2176" s="16" t="str">
        <v>S25</v>
      </c>
    </row>
    <row r="2177" spans="1:28" x14ac:dyDescent="0.35">
      <c r="A2177" s="331">
        <v>45763</v>
      </c>
      <c r="B2177" s="330" t="str">
        <v>APG</v>
      </c>
      <c r="C2177" s="330" t="str">
        <v>Distributor</v>
      </c>
      <c r="D2177" s="330" t="str">
        <v/>
      </c>
      <c r="E2177" s="330" t="str">
        <v>12M3LM</v>
      </c>
      <c r="F2177" s="330" t="str">
        <v>OW</v>
      </c>
      <c r="G2177" s="330" t="str">
        <v>Outbound</v>
      </c>
      <c r="H2177" s="330" t="str">
        <v>4S6005</v>
      </c>
      <c r="I2177" s="331" t="str">
        <v>SSH-FCO</v>
      </c>
      <c r="J2177" s="884">
        <v>45891</v>
      </c>
      <c r="K2177" s="330">
        <v>1</v>
      </c>
      <c r="L2177" s="330">
        <v>1</v>
      </c>
      <c r="M2177" s="330">
        <v>271</v>
      </c>
      <c r="N2177" s="330">
        <v>35.32</v>
      </c>
      <c r="O2177" s="330">
        <v>30</v>
      </c>
      <c r="P2177" s="330">
        <v>336.32</v>
      </c>
      <c r="Q2177" s="330" t="str">
        <v>Confirmed</v>
      </c>
      <c r="R2177" s="330" t="str">
        <v>Closed Deal</v>
      </c>
      <c r="S2177" s="330" t="str">
        <v>SSH</v>
      </c>
      <c r="T2177" s="330" t="str">
        <v>FCO</v>
      </c>
      <c r="U2177" s="330" t="str">
        <v>FCO</v>
      </c>
      <c r="V2177" s="330">
        <v>5</v>
      </c>
      <c r="W2177" s="330">
        <v>128</v>
      </c>
      <c r="X2177" s="330" t="str">
        <v>S25-15</v>
      </c>
      <c r="Y2177" s="330">
        <v>186</v>
      </c>
      <c r="Z2177" s="330">
        <v>186</v>
      </c>
      <c r="AA2177" s="330">
        <v>0</v>
      </c>
      <c r="AB2177" s="16" t="str">
        <v>S25</v>
      </c>
    </row>
    <row r="2178" spans="1:28" x14ac:dyDescent="0.35">
      <c r="A2178" s="331">
        <v>45763</v>
      </c>
      <c r="B2178" s="330" t="str">
        <v>Searcharter</v>
      </c>
      <c r="C2178" s="330" t="str">
        <v>Distributor</v>
      </c>
      <c r="D2178" s="330" t="str">
        <v/>
      </c>
      <c r="E2178" s="330" t="str">
        <v>WE46U</v>
      </c>
      <c r="F2178" s="330" t="str">
        <v>OW</v>
      </c>
      <c r="G2178" s="330" t="str">
        <v>Outbound</v>
      </c>
      <c r="H2178" s="330" t="str">
        <v>NE3126</v>
      </c>
      <c r="I2178" s="331" t="str">
        <v>SSH-NAP</v>
      </c>
      <c r="J2178" s="884">
        <v>45889</v>
      </c>
      <c r="K2178" s="330">
        <v>2</v>
      </c>
      <c r="L2178" s="330">
        <v>2</v>
      </c>
      <c r="M2178" s="330">
        <v>300</v>
      </c>
      <c r="N2178" s="330">
        <v>0</v>
      </c>
      <c r="O2178" s="330">
        <v>0</v>
      </c>
      <c r="P2178" s="330">
        <v>600</v>
      </c>
      <c r="Q2178" s="330" t="str">
        <v>Confirmed</v>
      </c>
      <c r="R2178" s="330" t="str">
        <v>Closed Deal</v>
      </c>
      <c r="S2178" s="330" t="str">
        <v>SSH</v>
      </c>
      <c r="T2178" s="330" t="str">
        <v>NAP</v>
      </c>
      <c r="U2178" s="330" t="str">
        <v>NAP</v>
      </c>
      <c r="V2178" s="330">
        <v>3</v>
      </c>
      <c r="W2178" s="330">
        <v>126</v>
      </c>
      <c r="X2178" s="330" t="str">
        <v>S25-20</v>
      </c>
      <c r="Y2178" s="330">
        <v>12</v>
      </c>
      <c r="Z2178" s="330">
        <v>5</v>
      </c>
      <c r="AA2178" s="330">
        <v>7</v>
      </c>
      <c r="AB2178" s="16" t="str">
        <v>S25</v>
      </c>
    </row>
    <row r="2179" spans="1:28" x14ac:dyDescent="0.35">
      <c r="A2179" s="331">
        <v>45763</v>
      </c>
      <c r="B2179" s="330" t="str">
        <v>Searcharter</v>
      </c>
      <c r="C2179" s="330" t="str">
        <v>Distributor</v>
      </c>
      <c r="D2179" s="330" t="str">
        <v/>
      </c>
      <c r="E2179" s="330" t="str">
        <v>JMCZJ</v>
      </c>
      <c r="F2179" s="330" t="str">
        <v>OW</v>
      </c>
      <c r="G2179" s="330" t="str">
        <v>Outbound</v>
      </c>
      <c r="H2179" s="330" t="str">
        <v>4S6005</v>
      </c>
      <c r="I2179" s="331" t="str">
        <v>SSH-FCO</v>
      </c>
      <c r="J2179" s="884">
        <v>45898</v>
      </c>
      <c r="K2179" s="330">
        <v>5</v>
      </c>
      <c r="L2179" s="330">
        <v>5</v>
      </c>
      <c r="M2179" s="330">
        <v>250</v>
      </c>
      <c r="N2179" s="330">
        <v>0</v>
      </c>
      <c r="O2179" s="330">
        <v>0</v>
      </c>
      <c r="P2179" s="330">
        <v>1250</v>
      </c>
      <c r="Q2179" s="330" t="str">
        <v>Confirmed</v>
      </c>
      <c r="R2179" s="330" t="str">
        <v>Closed Deal</v>
      </c>
      <c r="S2179" s="330" t="str">
        <v>SSH</v>
      </c>
      <c r="T2179" s="330" t="str">
        <v>FCO</v>
      </c>
      <c r="U2179" s="330" t="str">
        <v>FCO</v>
      </c>
      <c r="V2179" s="330">
        <v>5</v>
      </c>
      <c r="W2179" s="330">
        <v>135</v>
      </c>
      <c r="X2179" s="330" t="str">
        <v>S25-15</v>
      </c>
      <c r="Y2179" s="330">
        <v>186</v>
      </c>
      <c r="Z2179" s="330">
        <v>179</v>
      </c>
      <c r="AA2179" s="330">
        <v>7</v>
      </c>
      <c r="AB2179" s="16" t="str">
        <v>S25</v>
      </c>
    </row>
    <row r="2180" spans="1:28" x14ac:dyDescent="0.35">
      <c r="A2180" s="331">
        <v>45763</v>
      </c>
      <c r="B2180" s="330" t="str">
        <v>GO7</v>
      </c>
      <c r="C2180" s="330" t="str">
        <v>Distributor</v>
      </c>
      <c r="D2180" s="330" t="str">
        <v>Website IBE</v>
      </c>
      <c r="E2180" s="330" t="str">
        <v>4LDRNK</v>
      </c>
      <c r="F2180" s="330" t="str">
        <v>OW</v>
      </c>
      <c r="G2180" s="330" t="str">
        <v>Outbound</v>
      </c>
      <c r="H2180" s="330" t="str">
        <v>4S6003</v>
      </c>
      <c r="I2180" s="331" t="str">
        <v>SSH-BRI</v>
      </c>
      <c r="J2180" s="884">
        <v>45850</v>
      </c>
      <c r="K2180" s="330">
        <v>1</v>
      </c>
      <c r="L2180" s="330">
        <v>1</v>
      </c>
      <c r="M2180" s="330">
        <v>177.01</v>
      </c>
      <c r="N2180" s="330">
        <v>35.32</v>
      </c>
      <c r="O2180" s="330">
        <v>53</v>
      </c>
      <c r="P2180" s="330">
        <v>265.33</v>
      </c>
      <c r="Q2180" s="330" t="str">
        <v>Confirmed</v>
      </c>
      <c r="R2180" s="330" t="str">
        <v>Closed Deal</v>
      </c>
      <c r="S2180" s="330" t="str">
        <v>SSH</v>
      </c>
      <c r="T2180" s="330" t="str">
        <v>BRI</v>
      </c>
      <c r="U2180" s="330" t="str">
        <v>BRI</v>
      </c>
      <c r="V2180" s="330">
        <v>6</v>
      </c>
      <c r="W2180" s="330">
        <v>87</v>
      </c>
      <c r="X2180" s="330" t="str">
        <v>S25-01</v>
      </c>
      <c r="Y2180" s="330">
        <v>186</v>
      </c>
      <c r="Z2180" s="330">
        <v>112</v>
      </c>
      <c r="AA2180" s="330">
        <v>74</v>
      </c>
      <c r="AB2180" s="16" t="str">
        <v>S25</v>
      </c>
    </row>
    <row r="2181" spans="1:28" x14ac:dyDescent="0.35">
      <c r="A2181" s="331">
        <v>45763</v>
      </c>
      <c r="B2181" s="330" t="str">
        <v>GO7</v>
      </c>
      <c r="C2181" s="330" t="str">
        <v>Distributor</v>
      </c>
      <c r="D2181" s="330" t="str">
        <v>Website IBE</v>
      </c>
      <c r="E2181" s="330" t="str">
        <v>4LDRNK</v>
      </c>
      <c r="F2181" s="330" t="str">
        <v>OW</v>
      </c>
      <c r="G2181" s="330" t="str">
        <v>Outbound</v>
      </c>
      <c r="H2181" s="330" t="str">
        <v>4S6003</v>
      </c>
      <c r="I2181" s="331" t="str">
        <v>SSH-BRI</v>
      </c>
      <c r="J2181" s="884">
        <v>45850</v>
      </c>
      <c r="K2181" s="330">
        <v>1</v>
      </c>
      <c r="L2181" s="330">
        <v>1</v>
      </c>
      <c r="M2181" s="330">
        <v>177.01</v>
      </c>
      <c r="N2181" s="330">
        <v>35.32</v>
      </c>
      <c r="O2181" s="330">
        <v>53</v>
      </c>
      <c r="P2181" s="330">
        <v>265.33</v>
      </c>
      <c r="Q2181" s="330" t="str">
        <v>Confirmed</v>
      </c>
      <c r="R2181" s="330" t="str">
        <v>Closed Deal</v>
      </c>
      <c r="S2181" s="330" t="str">
        <v>SSH</v>
      </c>
      <c r="T2181" s="330" t="str">
        <v>BRI</v>
      </c>
      <c r="U2181" s="330" t="str">
        <v>BRI</v>
      </c>
      <c r="V2181" s="330">
        <v>6</v>
      </c>
      <c r="W2181" s="330">
        <v>87</v>
      </c>
      <c r="X2181" s="330" t="str">
        <v>S25-01</v>
      </c>
      <c r="Y2181" s="330">
        <v>186</v>
      </c>
      <c r="Z2181" s="330">
        <v>112</v>
      </c>
      <c r="AA2181" s="330">
        <v>74</v>
      </c>
      <c r="AB2181" s="16" t="str">
        <v>S25</v>
      </c>
    </row>
    <row r="2182" spans="1:28" x14ac:dyDescent="0.35">
      <c r="A2182" s="331">
        <v>45763</v>
      </c>
      <c r="B2182" s="330" t="str">
        <v>GO7</v>
      </c>
      <c r="C2182" s="330" t="str">
        <v>Distributor</v>
      </c>
      <c r="D2182" s="330" t="str">
        <v>Website IBE</v>
      </c>
      <c r="E2182" s="330" t="str">
        <v>4LDRNK</v>
      </c>
      <c r="F2182" s="330" t="str">
        <v>OW</v>
      </c>
      <c r="G2182" s="330" t="str">
        <v>Outbound</v>
      </c>
      <c r="H2182" s="330" t="str">
        <v>4S6003</v>
      </c>
      <c r="I2182" s="331" t="str">
        <v>SSH-BRI</v>
      </c>
      <c r="J2182" s="884">
        <v>45850</v>
      </c>
      <c r="K2182" s="330">
        <v>1</v>
      </c>
      <c r="L2182" s="330">
        <v>1</v>
      </c>
      <c r="M2182" s="330">
        <v>132.76</v>
      </c>
      <c r="N2182" s="330">
        <v>35.32</v>
      </c>
      <c r="O2182" s="330">
        <v>53</v>
      </c>
      <c r="P2182" s="330">
        <v>221.08</v>
      </c>
      <c r="Q2182" s="330" t="str">
        <v>Confirmed</v>
      </c>
      <c r="R2182" s="330" t="str">
        <v>Closed Deal</v>
      </c>
      <c r="S2182" s="330" t="str">
        <v>SSH</v>
      </c>
      <c r="T2182" s="330" t="str">
        <v>BRI</v>
      </c>
      <c r="U2182" s="330" t="str">
        <v>BRI</v>
      </c>
      <c r="V2182" s="330">
        <v>6</v>
      </c>
      <c r="W2182" s="330">
        <v>87</v>
      </c>
      <c r="X2182" s="330" t="str">
        <v>S25-01</v>
      </c>
      <c r="Y2182" s="330">
        <v>186</v>
      </c>
      <c r="Z2182" s="330">
        <v>112</v>
      </c>
      <c r="AA2182" s="330">
        <v>74</v>
      </c>
      <c r="AB2182" s="16" t="str">
        <v>S25</v>
      </c>
    </row>
    <row r="2183" spans="1:28" x14ac:dyDescent="0.35">
      <c r="A2183" s="331">
        <v>45763</v>
      </c>
      <c r="B2183" s="330" t="str">
        <v>GO7</v>
      </c>
      <c r="C2183" s="330" t="str">
        <v>Distributor</v>
      </c>
      <c r="D2183" s="330" t="str">
        <v>Website IBE</v>
      </c>
      <c r="E2183" s="330" t="str">
        <v>4LDRNK</v>
      </c>
      <c r="F2183" s="330" t="str">
        <v>OW</v>
      </c>
      <c r="G2183" s="330" t="str">
        <v>Outbound</v>
      </c>
      <c r="H2183" s="330" t="str">
        <v>4S6003</v>
      </c>
      <c r="I2183" s="331" t="str">
        <v>SSH-BRI</v>
      </c>
      <c r="J2183" s="884">
        <v>45850</v>
      </c>
      <c r="K2183" s="330">
        <v>1</v>
      </c>
      <c r="L2183" s="330">
        <v>1</v>
      </c>
      <c r="M2183" s="330">
        <v>132.76</v>
      </c>
      <c r="N2183" s="330">
        <v>35.32</v>
      </c>
      <c r="O2183" s="330">
        <v>53</v>
      </c>
      <c r="P2183" s="330">
        <v>221.08</v>
      </c>
      <c r="Q2183" s="330" t="str">
        <v>Confirmed</v>
      </c>
      <c r="R2183" s="330" t="str">
        <v>Closed Deal</v>
      </c>
      <c r="S2183" s="330" t="str">
        <v>SSH</v>
      </c>
      <c r="T2183" s="330" t="str">
        <v>BRI</v>
      </c>
      <c r="U2183" s="330" t="str">
        <v>BRI</v>
      </c>
      <c r="V2183" s="330">
        <v>6</v>
      </c>
      <c r="W2183" s="330">
        <v>87</v>
      </c>
      <c r="X2183" s="330" t="str">
        <v>S25-01</v>
      </c>
      <c r="Y2183" s="330">
        <v>186</v>
      </c>
      <c r="Z2183" s="330">
        <v>112</v>
      </c>
      <c r="AA2183" s="330">
        <v>74</v>
      </c>
      <c r="AB2183" s="16" t="str">
        <v>S25</v>
      </c>
    </row>
    <row r="2184" spans="1:28" x14ac:dyDescent="0.35">
      <c r="A2184" s="331">
        <v>45763</v>
      </c>
      <c r="B2184" s="330" t="str">
        <v>GO7</v>
      </c>
      <c r="C2184" s="330" t="str">
        <v>Distributor</v>
      </c>
      <c r="D2184" s="330" t="str">
        <v>Website IBE</v>
      </c>
      <c r="E2184" s="330" t="str">
        <v>9R63HM</v>
      </c>
      <c r="F2184" s="330" t="str">
        <v>OW</v>
      </c>
      <c r="G2184" s="330" t="str">
        <v>Outbound</v>
      </c>
      <c r="H2184" s="330" t="str">
        <v>4S6003</v>
      </c>
      <c r="I2184" s="331" t="str">
        <v>SSH-BRI</v>
      </c>
      <c r="J2184" s="884">
        <v>45850</v>
      </c>
      <c r="K2184" s="330">
        <v>1</v>
      </c>
      <c r="L2184" s="330">
        <v>1</v>
      </c>
      <c r="M2184" s="330">
        <v>111.79</v>
      </c>
      <c r="N2184" s="330">
        <v>35.32</v>
      </c>
      <c r="O2184" s="330">
        <v>53</v>
      </c>
      <c r="P2184" s="330">
        <v>200.11</v>
      </c>
      <c r="Q2184" s="330" t="str">
        <v>Confirmed</v>
      </c>
      <c r="R2184" s="330" t="str">
        <v>Closed Deal</v>
      </c>
      <c r="S2184" s="330" t="str">
        <v>SSH</v>
      </c>
      <c r="T2184" s="330" t="str">
        <v>BRI</v>
      </c>
      <c r="U2184" s="330" t="str">
        <v>BRI</v>
      </c>
      <c r="V2184" s="330">
        <v>6</v>
      </c>
      <c r="W2184" s="330">
        <v>87</v>
      </c>
      <c r="X2184" s="330" t="str">
        <v>S25-01</v>
      </c>
      <c r="Y2184" s="330">
        <v>186</v>
      </c>
      <c r="Z2184" s="330">
        <v>112</v>
      </c>
      <c r="AA2184" s="330">
        <v>74</v>
      </c>
      <c r="AB2184" s="16" t="str">
        <v>S25</v>
      </c>
    </row>
    <row r="2185" spans="1:28" x14ac:dyDescent="0.35">
      <c r="A2185" s="331">
        <v>45763</v>
      </c>
      <c r="B2185" s="330" t="str">
        <v>GO7</v>
      </c>
      <c r="C2185" s="330" t="str">
        <v>Distributor</v>
      </c>
      <c r="D2185" s="330" t="str">
        <v>Website IBE</v>
      </c>
      <c r="E2185" s="330" t="str">
        <v>9R63HM</v>
      </c>
      <c r="F2185" s="330" t="str">
        <v>OW</v>
      </c>
      <c r="G2185" s="330" t="str">
        <v>Outbound</v>
      </c>
      <c r="H2185" s="330" t="str">
        <v>4S6003</v>
      </c>
      <c r="I2185" s="331" t="str">
        <v>SSH-BRI</v>
      </c>
      <c r="J2185" s="884">
        <v>45850</v>
      </c>
      <c r="K2185" s="330">
        <v>1</v>
      </c>
      <c r="L2185" s="330">
        <v>1</v>
      </c>
      <c r="M2185" s="330">
        <v>111.79</v>
      </c>
      <c r="N2185" s="330">
        <v>35.32</v>
      </c>
      <c r="O2185" s="330">
        <v>53</v>
      </c>
      <c r="P2185" s="330">
        <v>200.11</v>
      </c>
      <c r="Q2185" s="330" t="str">
        <v>Confirmed</v>
      </c>
      <c r="R2185" s="330" t="str">
        <v>Closed Deal</v>
      </c>
      <c r="S2185" s="330" t="str">
        <v>SSH</v>
      </c>
      <c r="T2185" s="330" t="str">
        <v>BRI</v>
      </c>
      <c r="U2185" s="330" t="str">
        <v>BRI</v>
      </c>
      <c r="V2185" s="330">
        <v>6</v>
      </c>
      <c r="W2185" s="330">
        <v>87</v>
      </c>
      <c r="X2185" s="330" t="str">
        <v>S25-01</v>
      </c>
      <c r="Y2185" s="330">
        <v>186</v>
      </c>
      <c r="Z2185" s="330">
        <v>112</v>
      </c>
      <c r="AA2185" s="330">
        <v>74</v>
      </c>
      <c r="AB2185" s="16" t="str">
        <v>S25</v>
      </c>
    </row>
    <row r="2186" spans="1:28" x14ac:dyDescent="0.35">
      <c r="A2186" s="331">
        <v>45763</v>
      </c>
      <c r="B2186" s="330" t="str">
        <v>GO7</v>
      </c>
      <c r="C2186" s="330" t="str">
        <v>Distributor</v>
      </c>
      <c r="D2186" s="330" t="str">
        <v>Website IBE</v>
      </c>
      <c r="E2186" s="330" t="str">
        <v>9R63HM</v>
      </c>
      <c r="F2186" s="330" t="str">
        <v>OW</v>
      </c>
      <c r="G2186" s="330" t="str">
        <v>Outbound</v>
      </c>
      <c r="H2186" s="330" t="str">
        <v>4S6003</v>
      </c>
      <c r="I2186" s="331" t="str">
        <v>SSH-BRI</v>
      </c>
      <c r="J2186" s="884">
        <v>45850</v>
      </c>
      <c r="K2186" s="330">
        <v>1</v>
      </c>
      <c r="L2186" s="330">
        <v>1</v>
      </c>
      <c r="M2186" s="330">
        <v>149.06</v>
      </c>
      <c r="N2186" s="330">
        <v>35.32</v>
      </c>
      <c r="O2186" s="330">
        <v>53</v>
      </c>
      <c r="P2186" s="330">
        <v>237.38</v>
      </c>
      <c r="Q2186" s="330" t="str">
        <v>Confirmed</v>
      </c>
      <c r="R2186" s="330" t="str">
        <v>Closed Deal</v>
      </c>
      <c r="S2186" s="330" t="str">
        <v>SSH</v>
      </c>
      <c r="T2186" s="330" t="str">
        <v>BRI</v>
      </c>
      <c r="U2186" s="330" t="str">
        <v>BRI</v>
      </c>
      <c r="V2186" s="330">
        <v>6</v>
      </c>
      <c r="W2186" s="330">
        <v>87</v>
      </c>
      <c r="X2186" s="330" t="str">
        <v>S25-01</v>
      </c>
      <c r="Y2186" s="330">
        <v>186</v>
      </c>
      <c r="Z2186" s="330">
        <v>112</v>
      </c>
      <c r="AA2186" s="330">
        <v>74</v>
      </c>
      <c r="AB2186" s="16" t="str">
        <v>S25</v>
      </c>
    </row>
    <row r="2187" spans="1:28" x14ac:dyDescent="0.35">
      <c r="A2187" s="331">
        <v>45763</v>
      </c>
      <c r="B2187" s="330" t="str">
        <v>GO7</v>
      </c>
      <c r="C2187" s="330" t="str">
        <v>Distributor</v>
      </c>
      <c r="D2187" s="330" t="str">
        <v>Website IBE</v>
      </c>
      <c r="E2187" s="330" t="str">
        <v>9R63HM</v>
      </c>
      <c r="F2187" s="330" t="str">
        <v>OW</v>
      </c>
      <c r="G2187" s="330" t="str">
        <v>Outbound</v>
      </c>
      <c r="H2187" s="330" t="str">
        <v>4S6003</v>
      </c>
      <c r="I2187" s="331" t="str">
        <v>SSH-BRI</v>
      </c>
      <c r="J2187" s="884">
        <v>45850</v>
      </c>
      <c r="K2187" s="330">
        <v>1</v>
      </c>
      <c r="L2187" s="330">
        <v>1</v>
      </c>
      <c r="M2187" s="330">
        <v>149.06</v>
      </c>
      <c r="N2187" s="330">
        <v>35.32</v>
      </c>
      <c r="O2187" s="330">
        <v>53</v>
      </c>
      <c r="P2187" s="330">
        <v>237.38</v>
      </c>
      <c r="Q2187" s="330" t="str">
        <v>Confirmed</v>
      </c>
      <c r="R2187" s="330" t="str">
        <v>Closed Deal</v>
      </c>
      <c r="S2187" s="330" t="str">
        <v>SSH</v>
      </c>
      <c r="T2187" s="330" t="str">
        <v>BRI</v>
      </c>
      <c r="U2187" s="330" t="str">
        <v>BRI</v>
      </c>
      <c r="V2187" s="330">
        <v>6</v>
      </c>
      <c r="W2187" s="330">
        <v>87</v>
      </c>
      <c r="X2187" s="330" t="str">
        <v>S25-01</v>
      </c>
      <c r="Y2187" s="330">
        <v>186</v>
      </c>
      <c r="Z2187" s="330">
        <v>112</v>
      </c>
      <c r="AA2187" s="330">
        <v>74</v>
      </c>
      <c r="AB2187" s="16" t="str">
        <v>S25</v>
      </c>
    </row>
    <row r="2188" spans="1:28" x14ac:dyDescent="0.35">
      <c r="A2188" s="331">
        <v>45764</v>
      </c>
      <c r="B2188" s="330" t="str">
        <v>GO7</v>
      </c>
      <c r="C2188" s="330" t="str">
        <v>Distributor</v>
      </c>
      <c r="D2188" s="330" t="str">
        <v>Website IBE</v>
      </c>
      <c r="E2188" s="330" t="str">
        <v>BOYYFI</v>
      </c>
      <c r="F2188" s="330" t="str">
        <v>OW</v>
      </c>
      <c r="G2188" s="330" t="str">
        <v>Outbound</v>
      </c>
      <c r="H2188" s="330" t="str">
        <v>4S6006</v>
      </c>
      <c r="I2188" s="331" t="str">
        <v>NAP-SSH</v>
      </c>
      <c r="J2188" s="884">
        <v>45880</v>
      </c>
      <c r="K2188" s="330">
        <v>1</v>
      </c>
      <c r="L2188" s="330">
        <v>1</v>
      </c>
      <c r="M2188" s="330">
        <v>280</v>
      </c>
      <c r="N2188" s="330">
        <v>28.28</v>
      </c>
      <c r="O2188" s="330">
        <v>53</v>
      </c>
      <c r="P2188" s="330">
        <v>361.28</v>
      </c>
      <c r="Q2188" s="330" t="str">
        <v>Confirmed</v>
      </c>
      <c r="R2188" s="330" t="str">
        <v>Closed Deal</v>
      </c>
      <c r="S2188" s="330" t="str">
        <v>NAP</v>
      </c>
      <c r="T2188" s="330" t="str">
        <v>SSH</v>
      </c>
      <c r="U2188" s="330" t="str">
        <v>NAP</v>
      </c>
      <c r="V2188" s="330">
        <v>1</v>
      </c>
      <c r="W2188" s="330">
        <v>116</v>
      </c>
      <c r="X2188" s="330" t="str">
        <v>S25-08</v>
      </c>
      <c r="Y2188" s="330">
        <v>186</v>
      </c>
      <c r="Z2188" s="330">
        <v>153</v>
      </c>
      <c r="AA2188" s="330">
        <v>33</v>
      </c>
      <c r="AB2188" s="16" t="str">
        <v>S25</v>
      </c>
    </row>
    <row r="2189" spans="1:28" x14ac:dyDescent="0.35">
      <c r="A2189" s="331">
        <v>45764</v>
      </c>
      <c r="B2189" s="330" t="str">
        <v>GO7</v>
      </c>
      <c r="C2189" s="330" t="str">
        <v>Distributor</v>
      </c>
      <c r="D2189" s="330" t="str">
        <v>Website IBE</v>
      </c>
      <c r="E2189" s="330" t="str">
        <v>BOYYFI</v>
      </c>
      <c r="F2189" s="330" t="str">
        <v>OW</v>
      </c>
      <c r="G2189" s="330" t="str">
        <v>Outbound</v>
      </c>
      <c r="H2189" s="330" t="str">
        <v>4S6006</v>
      </c>
      <c r="I2189" s="331" t="str">
        <v>NAP-SSH</v>
      </c>
      <c r="J2189" s="884">
        <v>45880</v>
      </c>
      <c r="K2189" s="330">
        <v>1</v>
      </c>
      <c r="L2189" s="330">
        <v>1</v>
      </c>
      <c r="M2189" s="330">
        <v>280</v>
      </c>
      <c r="N2189" s="330">
        <v>28.28</v>
      </c>
      <c r="O2189" s="330">
        <v>53</v>
      </c>
      <c r="P2189" s="330">
        <v>361.28</v>
      </c>
      <c r="Q2189" s="330" t="str">
        <v>Confirmed</v>
      </c>
      <c r="R2189" s="330" t="str">
        <v>Closed Deal</v>
      </c>
      <c r="S2189" s="330" t="str">
        <v>NAP</v>
      </c>
      <c r="T2189" s="330" t="str">
        <v>SSH</v>
      </c>
      <c r="U2189" s="330" t="str">
        <v>NAP</v>
      </c>
      <c r="V2189" s="330">
        <v>1</v>
      </c>
      <c r="W2189" s="330">
        <v>116</v>
      </c>
      <c r="X2189" s="330" t="str">
        <v>S25-08</v>
      </c>
      <c r="Y2189" s="330">
        <v>186</v>
      </c>
      <c r="Z2189" s="330">
        <v>153</v>
      </c>
      <c r="AA2189" s="330">
        <v>33</v>
      </c>
      <c r="AB2189" s="16" t="str">
        <v>S25</v>
      </c>
    </row>
    <row r="2190" spans="1:28" x14ac:dyDescent="0.35">
      <c r="A2190" s="331">
        <v>45764</v>
      </c>
      <c r="B2190" s="330" t="str">
        <v>Genius</v>
      </c>
      <c r="C2190" s="330" t="str">
        <v>Distributor</v>
      </c>
      <c r="D2190" s="330" t="str">
        <v/>
      </c>
      <c r="E2190" s="330" t="str">
        <v/>
      </c>
      <c r="F2190" s="330" t="str">
        <v>OW</v>
      </c>
      <c r="G2190" s="330" t="str">
        <v>Outbound</v>
      </c>
      <c r="H2190" s="330" t="str">
        <v>4S6005</v>
      </c>
      <c r="I2190" s="331" t="str">
        <v>SSH-NAP</v>
      </c>
      <c r="J2190" s="884">
        <v>45887</v>
      </c>
      <c r="K2190" s="330">
        <v>2</v>
      </c>
      <c r="L2190" s="330">
        <v>2</v>
      </c>
      <c r="M2190" s="330">
        <v>300</v>
      </c>
      <c r="N2190" s="330">
        <v>0</v>
      </c>
      <c r="O2190" s="330">
        <v>0</v>
      </c>
      <c r="P2190" s="330">
        <v>600</v>
      </c>
      <c r="Q2190" s="330" t="str">
        <v>Confirmed</v>
      </c>
      <c r="R2190" s="330" t="str">
        <v>Closed Deal</v>
      </c>
      <c r="S2190" s="330" t="str">
        <v>SSH</v>
      </c>
      <c r="T2190" s="330" t="str">
        <v>NAP</v>
      </c>
      <c r="U2190" s="330" t="str">
        <v>NAP</v>
      </c>
      <c r="V2190" s="330">
        <v>1</v>
      </c>
      <c r="W2190" s="330">
        <v>123</v>
      </c>
      <c r="X2190" s="330" t="str">
        <v>S25-08</v>
      </c>
      <c r="Y2190" s="330">
        <v>186</v>
      </c>
      <c r="Z2190" s="330">
        <v>109</v>
      </c>
      <c r="AA2190" s="330">
        <v>77</v>
      </c>
      <c r="AB2190" s="16" t="str">
        <v>S25</v>
      </c>
    </row>
    <row r="2191" spans="1:28" x14ac:dyDescent="0.35">
      <c r="A2191" s="331">
        <v>45764</v>
      </c>
      <c r="B2191" s="330" t="str">
        <v>Genius</v>
      </c>
      <c r="C2191" s="330" t="str">
        <v>Distributor</v>
      </c>
      <c r="D2191" s="330" t="str">
        <v/>
      </c>
      <c r="E2191" s="330" t="str">
        <v/>
      </c>
      <c r="F2191" s="330" t="str">
        <v>OW</v>
      </c>
      <c r="G2191" s="330" t="str">
        <v>Outbound</v>
      </c>
      <c r="H2191" s="330" t="str">
        <v>4S6005</v>
      </c>
      <c r="I2191" s="331" t="str">
        <v>SSH-FCO</v>
      </c>
      <c r="J2191" s="884">
        <v>45891</v>
      </c>
      <c r="K2191" s="330">
        <v>2</v>
      </c>
      <c r="L2191" s="330">
        <v>2</v>
      </c>
      <c r="M2191" s="330">
        <v>250</v>
      </c>
      <c r="N2191" s="330">
        <v>0</v>
      </c>
      <c r="O2191" s="330">
        <v>0</v>
      </c>
      <c r="P2191" s="330">
        <v>500</v>
      </c>
      <c r="Q2191" s="330" t="str">
        <v>Confirmed</v>
      </c>
      <c r="R2191" s="330" t="str">
        <v>Closed Deal</v>
      </c>
      <c r="S2191" s="330" t="str">
        <v>SSH</v>
      </c>
      <c r="T2191" s="330" t="str">
        <v>FCO</v>
      </c>
      <c r="U2191" s="330" t="str">
        <v>FCO</v>
      </c>
      <c r="V2191" s="330">
        <v>5</v>
      </c>
      <c r="W2191" s="330">
        <v>127</v>
      </c>
      <c r="X2191" s="330" t="str">
        <v>S25-15</v>
      </c>
      <c r="Y2191" s="330">
        <v>186</v>
      </c>
      <c r="Z2191" s="330">
        <v>186</v>
      </c>
      <c r="AA2191" s="330">
        <v>0</v>
      </c>
      <c r="AB2191" s="16" t="str">
        <v>S25</v>
      </c>
    </row>
    <row r="2192" spans="1:28" x14ac:dyDescent="0.35">
      <c r="A2192" s="331">
        <v>45764</v>
      </c>
      <c r="B2192" s="330" t="str">
        <v>Genius</v>
      </c>
      <c r="C2192" s="330" t="str">
        <v>Distributor</v>
      </c>
      <c r="D2192" s="330" t="str">
        <v/>
      </c>
      <c r="E2192" s="330" t="str">
        <v/>
      </c>
      <c r="F2192" s="330" t="str">
        <v>OW</v>
      </c>
      <c r="G2192" s="330" t="str">
        <v>Outbound</v>
      </c>
      <c r="H2192" s="330" t="str">
        <v>4S6005</v>
      </c>
      <c r="I2192" s="331" t="str">
        <v>SSH-NAP</v>
      </c>
      <c r="J2192" s="884">
        <v>45894</v>
      </c>
      <c r="K2192" s="330">
        <v>4</v>
      </c>
      <c r="L2192" s="330">
        <v>4</v>
      </c>
      <c r="M2192" s="330">
        <v>320</v>
      </c>
      <c r="N2192" s="330">
        <v>0</v>
      </c>
      <c r="O2192" s="330">
        <v>0</v>
      </c>
      <c r="P2192" s="330">
        <v>1280</v>
      </c>
      <c r="Q2192" s="330" t="str">
        <v>Confirmed</v>
      </c>
      <c r="R2192" s="330" t="str">
        <v>Closed Deal</v>
      </c>
      <c r="S2192" s="330" t="str">
        <v>SSH</v>
      </c>
      <c r="T2192" s="330" t="str">
        <v>NAP</v>
      </c>
      <c r="U2192" s="330" t="str">
        <v>NAP</v>
      </c>
      <c r="V2192" s="330">
        <v>1</v>
      </c>
      <c r="W2192" s="330">
        <v>130</v>
      </c>
      <c r="X2192" s="330" t="str">
        <v>S25-08</v>
      </c>
      <c r="Y2192" s="330">
        <v>186</v>
      </c>
      <c r="Z2192" s="330">
        <v>138</v>
      </c>
      <c r="AA2192" s="330">
        <v>48</v>
      </c>
      <c r="AB2192" s="16" t="str">
        <v>S25</v>
      </c>
    </row>
    <row r="2193" spans="1:28" x14ac:dyDescent="0.35">
      <c r="A2193" s="331">
        <v>45764</v>
      </c>
      <c r="B2193" s="330" t="str">
        <v>Genius</v>
      </c>
      <c r="C2193" s="330" t="str">
        <v>Distributor</v>
      </c>
      <c r="D2193" s="330" t="str">
        <v/>
      </c>
      <c r="E2193" s="330" t="str">
        <v/>
      </c>
      <c r="F2193" s="330" t="str">
        <v>OW</v>
      </c>
      <c r="G2193" s="330" t="str">
        <v>Outbound</v>
      </c>
      <c r="H2193" s="330" t="str">
        <v>4S6006</v>
      </c>
      <c r="I2193" s="331" t="str">
        <v>FCO-SSH</v>
      </c>
      <c r="J2193" s="884">
        <v>45877</v>
      </c>
      <c r="K2193" s="330">
        <v>2</v>
      </c>
      <c r="L2193" s="330">
        <v>2</v>
      </c>
      <c r="M2193" s="330">
        <v>250</v>
      </c>
      <c r="N2193" s="330">
        <v>0</v>
      </c>
      <c r="O2193" s="330">
        <v>0</v>
      </c>
      <c r="P2193" s="330">
        <v>500</v>
      </c>
      <c r="Q2193" s="330" t="str">
        <v>Confirmed</v>
      </c>
      <c r="R2193" s="330" t="str">
        <v>Closed Deal</v>
      </c>
      <c r="S2193" s="330" t="str">
        <v>FCO</v>
      </c>
      <c r="T2193" s="330" t="str">
        <v>SSH</v>
      </c>
      <c r="U2193" s="330" t="str">
        <v>FCO</v>
      </c>
      <c r="V2193" s="330">
        <v>5</v>
      </c>
      <c r="W2193" s="330">
        <v>113</v>
      </c>
      <c r="X2193" s="330" t="str">
        <v>S25-15</v>
      </c>
      <c r="Y2193" s="330">
        <v>186</v>
      </c>
      <c r="Z2193" s="330">
        <v>174</v>
      </c>
      <c r="AA2193" s="330">
        <v>12</v>
      </c>
      <c r="AB2193" s="16" t="str">
        <v>S25</v>
      </c>
    </row>
    <row r="2194" spans="1:28" x14ac:dyDescent="0.35">
      <c r="A2194" s="331">
        <v>45764</v>
      </c>
      <c r="B2194" s="330" t="str">
        <v>Genius</v>
      </c>
      <c r="C2194" s="330" t="str">
        <v>Distributor</v>
      </c>
      <c r="D2194" s="330" t="str">
        <v/>
      </c>
      <c r="E2194" s="330" t="str">
        <v/>
      </c>
      <c r="F2194" s="330" t="str">
        <v>OW</v>
      </c>
      <c r="G2194" s="330" t="str">
        <v>Outbound</v>
      </c>
      <c r="H2194" s="330" t="str">
        <v>4S6006</v>
      </c>
      <c r="I2194" s="331" t="str">
        <v>NAP-SSH</v>
      </c>
      <c r="J2194" s="884">
        <v>45880</v>
      </c>
      <c r="K2194" s="330">
        <v>4</v>
      </c>
      <c r="L2194" s="330">
        <v>4</v>
      </c>
      <c r="M2194" s="330">
        <v>280</v>
      </c>
      <c r="N2194" s="330">
        <v>0</v>
      </c>
      <c r="O2194" s="330">
        <v>0</v>
      </c>
      <c r="P2194" s="330">
        <v>1120</v>
      </c>
      <c r="Q2194" s="330" t="str">
        <v>Confirmed</v>
      </c>
      <c r="R2194" s="330" t="str">
        <v>Closed Deal</v>
      </c>
      <c r="S2194" s="330" t="str">
        <v>NAP</v>
      </c>
      <c r="T2194" s="330" t="str">
        <v>SSH</v>
      </c>
      <c r="U2194" s="330" t="str">
        <v>NAP</v>
      </c>
      <c r="V2194" s="330">
        <v>1</v>
      </c>
      <c r="W2194" s="330">
        <v>116</v>
      </c>
      <c r="X2194" s="330" t="str">
        <v>S25-08</v>
      </c>
      <c r="Y2194" s="330">
        <v>186</v>
      </c>
      <c r="Z2194" s="330">
        <v>153</v>
      </c>
      <c r="AA2194" s="330">
        <v>33</v>
      </c>
      <c r="AB2194" s="16" t="str">
        <v>S25</v>
      </c>
    </row>
    <row r="2195" spans="1:28" x14ac:dyDescent="0.35">
      <c r="A2195" s="331">
        <v>45764</v>
      </c>
      <c r="B2195" s="330" t="str">
        <v>Genius</v>
      </c>
      <c r="C2195" s="330" t="str">
        <v>Distributor</v>
      </c>
      <c r="D2195" s="330" t="str">
        <v/>
      </c>
      <c r="E2195" s="330" t="str">
        <v/>
      </c>
      <c r="F2195" s="330" t="str">
        <v>OW</v>
      </c>
      <c r="G2195" s="330" t="str">
        <v>Outbound</v>
      </c>
      <c r="H2195" s="330" t="str">
        <v>4S6015</v>
      </c>
      <c r="I2195" s="331" t="str">
        <v>SSH-VRN</v>
      </c>
      <c r="J2195" s="884">
        <v>45780</v>
      </c>
      <c r="K2195" s="330">
        <v>7</v>
      </c>
      <c r="L2195" s="330">
        <v>7</v>
      </c>
      <c r="M2195" s="330">
        <v>150</v>
      </c>
      <c r="N2195" s="330">
        <v>0</v>
      </c>
      <c r="O2195" s="330">
        <v>0</v>
      </c>
      <c r="P2195" s="330">
        <v>1050</v>
      </c>
      <c r="Q2195" s="330" t="str">
        <v>Confirmed</v>
      </c>
      <c r="R2195" s="330" t="str">
        <v>Closed Deal</v>
      </c>
      <c r="S2195" s="330" t="str">
        <v>SSH</v>
      </c>
      <c r="T2195" s="330" t="str">
        <v>VRN</v>
      </c>
      <c r="U2195" s="330" t="str">
        <v>VRN</v>
      </c>
      <c r="V2195" s="330">
        <v>6</v>
      </c>
      <c r="W2195" s="330">
        <v>16</v>
      </c>
      <c r="X2195" s="330" t="str">
        <v>E25-05B</v>
      </c>
      <c r="Y2195" s="330">
        <v>186</v>
      </c>
      <c r="Z2195" s="330">
        <v>181</v>
      </c>
      <c r="AA2195" s="330">
        <v>5</v>
      </c>
      <c r="AB2195" s="16" t="str">
        <v>E25</v>
      </c>
    </row>
    <row r="2196" spans="1:28" x14ac:dyDescent="0.35">
      <c r="A2196" s="331">
        <v>45764</v>
      </c>
      <c r="B2196" s="330" t="str">
        <v>Genius</v>
      </c>
      <c r="C2196" s="330" t="str">
        <v>Distributor</v>
      </c>
      <c r="D2196" s="330" t="str">
        <v/>
      </c>
      <c r="E2196" s="330" t="str">
        <v/>
      </c>
      <c r="F2196" s="330" t="str">
        <v>OW</v>
      </c>
      <c r="G2196" s="330" t="str">
        <v>Outbound</v>
      </c>
      <c r="H2196" s="330" t="str">
        <v>4S6016</v>
      </c>
      <c r="I2196" s="331" t="str">
        <v>VRN-SSH</v>
      </c>
      <c r="J2196" s="884">
        <v>45773</v>
      </c>
      <c r="K2196" s="330">
        <v>7</v>
      </c>
      <c r="L2196" s="330">
        <v>7</v>
      </c>
      <c r="M2196" s="330">
        <v>100</v>
      </c>
      <c r="N2196" s="330">
        <v>0</v>
      </c>
      <c r="O2196" s="330">
        <v>0</v>
      </c>
      <c r="P2196" s="330">
        <v>700</v>
      </c>
      <c r="Q2196" s="330" t="str">
        <v>Confirmed</v>
      </c>
      <c r="R2196" s="330" t="str">
        <v>Closed Deal</v>
      </c>
      <c r="S2196" s="330" t="str">
        <v>VRN</v>
      </c>
      <c r="T2196" s="330" t="str">
        <v>SSH</v>
      </c>
      <c r="U2196" s="330" t="str">
        <v>VRN</v>
      </c>
      <c r="V2196" s="330">
        <v>6</v>
      </c>
      <c r="W2196" s="330">
        <v>9</v>
      </c>
      <c r="X2196" s="330" t="str">
        <v>E25-05B</v>
      </c>
      <c r="Y2196" s="330">
        <v>186</v>
      </c>
      <c r="Z2196" s="330">
        <v>148</v>
      </c>
      <c r="AA2196" s="330">
        <v>38</v>
      </c>
      <c r="AB2196" s="16" t="str">
        <v>E25</v>
      </c>
    </row>
    <row r="2197" spans="1:28" x14ac:dyDescent="0.35">
      <c r="A2197" s="331">
        <v>45763</v>
      </c>
      <c r="B2197" s="330" t="str">
        <v>APG</v>
      </c>
      <c r="C2197" s="330" t="str">
        <v>Distributor</v>
      </c>
      <c r="D2197" s="330" t="str">
        <v/>
      </c>
      <c r="E2197" s="330" t="str">
        <v>12M3LN</v>
      </c>
      <c r="F2197" s="330" t="str">
        <v>OW</v>
      </c>
      <c r="G2197" s="330" t="str">
        <v>Outbound</v>
      </c>
      <c r="H2197" s="330" t="str">
        <v>4S6031</v>
      </c>
      <c r="I2197" s="331" t="str">
        <v>SSH-NAP</v>
      </c>
      <c r="J2197" s="884">
        <v>45767</v>
      </c>
      <c r="K2197" s="330">
        <v>1</v>
      </c>
      <c r="L2197" s="330">
        <v>1</v>
      </c>
      <c r="M2197" s="330">
        <v>111.76</v>
      </c>
      <c r="N2197" s="330">
        <v>35.53</v>
      </c>
      <c r="O2197" s="330">
        <v>30</v>
      </c>
      <c r="P2197" s="330">
        <v>177.29</v>
      </c>
      <c r="Q2197" s="330" t="str">
        <v>Confirmed</v>
      </c>
      <c r="R2197" s="330" t="str">
        <v>On Review</v>
      </c>
      <c r="S2197" s="330" t="str">
        <v>SSH</v>
      </c>
      <c r="T2197" s="330" t="str">
        <v>NAP</v>
      </c>
      <c r="U2197" s="330" t="str">
        <v>NAP</v>
      </c>
      <c r="V2197" s="330">
        <v>7</v>
      </c>
      <c r="W2197" s="330">
        <v>4</v>
      </c>
      <c r="X2197" s="330" t="str">
        <v>E25-03B</v>
      </c>
      <c r="Y2197" s="330">
        <v>186</v>
      </c>
      <c r="Z2197" s="330">
        <v>162</v>
      </c>
      <c r="AA2197" s="330">
        <v>24</v>
      </c>
      <c r="AB2197" s="16" t="str">
        <v>E25</v>
      </c>
    </row>
    <row r="2198" spans="1:28" x14ac:dyDescent="0.35">
      <c r="A2198" s="331">
        <v>45763</v>
      </c>
      <c r="B2198" s="330" t="str">
        <v>APG</v>
      </c>
      <c r="C2198" s="330" t="str">
        <v>Distributor</v>
      </c>
      <c r="D2198" s="330" t="str">
        <v/>
      </c>
      <c r="E2198" s="330" t="str">
        <v>12M402</v>
      </c>
      <c r="F2198" s="330" t="str">
        <v>OW</v>
      </c>
      <c r="G2198" s="330" t="str">
        <v>Outbound</v>
      </c>
      <c r="H2198" s="330" t="str">
        <v>4S6006</v>
      </c>
      <c r="I2198" s="331" t="str">
        <v>NAP-SSH</v>
      </c>
      <c r="J2198" s="884">
        <v>45887</v>
      </c>
      <c r="K2198" s="330">
        <v>1</v>
      </c>
      <c r="L2198" s="330">
        <v>1</v>
      </c>
      <c r="M2198" s="330">
        <v>300</v>
      </c>
      <c r="N2198" s="330">
        <v>28.27</v>
      </c>
      <c r="O2198" s="330">
        <v>30</v>
      </c>
      <c r="P2198" s="330">
        <v>358.27</v>
      </c>
      <c r="Q2198" s="330" t="str">
        <v>Confirmed</v>
      </c>
      <c r="R2198" s="330" t="str">
        <v>On Review</v>
      </c>
      <c r="S2198" s="330" t="str">
        <v>NAP</v>
      </c>
      <c r="T2198" s="330" t="str">
        <v>SSH</v>
      </c>
      <c r="U2198" s="330" t="str">
        <v>NAP</v>
      </c>
      <c r="V2198" s="330">
        <v>1</v>
      </c>
      <c r="W2198" s="330">
        <v>124</v>
      </c>
      <c r="X2198" s="330" t="str">
        <v>S25-08</v>
      </c>
      <c r="Y2198" s="330">
        <v>186</v>
      </c>
      <c r="Z2198" s="330">
        <v>98</v>
      </c>
      <c r="AA2198" s="330">
        <v>88</v>
      </c>
      <c r="AB2198" s="16" t="str">
        <v>S25</v>
      </c>
    </row>
    <row r="2199" spans="1:28" x14ac:dyDescent="0.35">
      <c r="A2199" s="331">
        <v>45763</v>
      </c>
      <c r="B2199" s="330" t="str">
        <v>APG</v>
      </c>
      <c r="C2199" s="330" t="str">
        <v>Distributor</v>
      </c>
      <c r="D2199" s="330" t="str">
        <v/>
      </c>
      <c r="E2199" s="330" t="str">
        <v>12M402</v>
      </c>
      <c r="F2199" s="330" t="str">
        <v>OW</v>
      </c>
      <c r="G2199" s="330" t="str">
        <v>Outbound</v>
      </c>
      <c r="H2199" s="330" t="str">
        <v>4S6006</v>
      </c>
      <c r="I2199" s="331" t="str">
        <v>NAP-SSH</v>
      </c>
      <c r="J2199" s="884">
        <v>45887</v>
      </c>
      <c r="K2199" s="330">
        <v>1</v>
      </c>
      <c r="L2199" s="330">
        <v>1</v>
      </c>
      <c r="M2199" s="330">
        <v>300</v>
      </c>
      <c r="N2199" s="330">
        <v>28.27</v>
      </c>
      <c r="O2199" s="330">
        <v>30</v>
      </c>
      <c r="P2199" s="330">
        <v>358.27</v>
      </c>
      <c r="Q2199" s="330" t="str">
        <v>Confirmed</v>
      </c>
      <c r="R2199" s="330" t="str">
        <v>On Review</v>
      </c>
      <c r="S2199" s="330" t="str">
        <v>NAP</v>
      </c>
      <c r="T2199" s="330" t="str">
        <v>SSH</v>
      </c>
      <c r="U2199" s="330" t="str">
        <v>NAP</v>
      </c>
      <c r="V2199" s="330">
        <v>1</v>
      </c>
      <c r="W2199" s="330">
        <v>124</v>
      </c>
      <c r="X2199" s="330" t="str">
        <v>S25-08</v>
      </c>
      <c r="Y2199" s="330">
        <v>186</v>
      </c>
      <c r="Z2199" s="330">
        <v>98</v>
      </c>
      <c r="AA2199" s="330">
        <v>88</v>
      </c>
      <c r="AB2199" s="16" t="str">
        <v>S25</v>
      </c>
    </row>
    <row r="2200" spans="1:28" x14ac:dyDescent="0.35">
      <c r="A2200" s="331">
        <v>45764</v>
      </c>
      <c r="B2200" s="330" t="str">
        <v>Italgsa-Baobab</v>
      </c>
      <c r="C2200" s="330" t="str">
        <v>Tour Operator</v>
      </c>
      <c r="D2200" s="330" t="str">
        <v/>
      </c>
      <c r="E2200" s="330" t="str">
        <v/>
      </c>
      <c r="F2200" s="330" t="str">
        <v>RT</v>
      </c>
      <c r="G2200" s="330" t="str">
        <v>Outbound</v>
      </c>
      <c r="H2200" s="330" t="str">
        <v>UJ6002</v>
      </c>
      <c r="I2200" s="331" t="str">
        <v>VRN-SSH</v>
      </c>
      <c r="J2200" s="884">
        <v>45885</v>
      </c>
      <c r="K2200" s="330">
        <v>51</v>
      </c>
      <c r="L2200" s="330">
        <v>51</v>
      </c>
      <c r="M2200" s="330">
        <v>260</v>
      </c>
      <c r="N2200" s="330">
        <v>0</v>
      </c>
      <c r="O2200" s="330">
        <v>0</v>
      </c>
      <c r="P2200" s="330">
        <v>13260</v>
      </c>
      <c r="Q2200" s="330" t="str">
        <v>Confirmed</v>
      </c>
      <c r="R2200" s="330" t="str">
        <v>On Review</v>
      </c>
      <c r="S2200" s="330" t="str">
        <v>VRN</v>
      </c>
      <c r="T2200" s="330" t="str">
        <v>SSH</v>
      </c>
      <c r="U2200" s="330" t="str">
        <v>VRN</v>
      </c>
      <c r="V2200" s="330">
        <v>6</v>
      </c>
      <c r="W2200" s="330">
        <v>121</v>
      </c>
      <c r="X2200" s="330" t="str">
        <v>S25-04</v>
      </c>
      <c r="Y2200" s="330">
        <v>218</v>
      </c>
      <c r="Z2200" s="330">
        <v>222</v>
      </c>
      <c r="AA2200" s="330">
        <v>-4</v>
      </c>
      <c r="AB2200" s="16" t="str">
        <v>S25</v>
      </c>
    </row>
    <row r="2201" spans="1:28" x14ac:dyDescent="0.35">
      <c r="A2201" s="331">
        <v>45764</v>
      </c>
      <c r="B2201" s="330" t="str">
        <v>Italgsa-Baobab</v>
      </c>
      <c r="C2201" s="330" t="str">
        <v>Tour Operator</v>
      </c>
      <c r="D2201" s="330" t="str">
        <v/>
      </c>
      <c r="E2201" s="330" t="str">
        <v/>
      </c>
      <c r="F2201" s="330" t="str">
        <v>RT</v>
      </c>
      <c r="G2201" s="330" t="str">
        <v>Outbound</v>
      </c>
      <c r="H2201" s="330" t="str">
        <v>UJ6002</v>
      </c>
      <c r="I2201" s="331" t="str">
        <v>VRN-SSH</v>
      </c>
      <c r="J2201" s="884">
        <v>45892</v>
      </c>
      <c r="K2201" s="330">
        <v>53</v>
      </c>
      <c r="L2201" s="330">
        <v>53</v>
      </c>
      <c r="M2201" s="330">
        <v>260</v>
      </c>
      <c r="N2201" s="330">
        <v>0</v>
      </c>
      <c r="O2201" s="330">
        <v>0</v>
      </c>
      <c r="P2201" s="330">
        <v>13780</v>
      </c>
      <c r="Q2201" s="330" t="str">
        <v>Confirmed</v>
      </c>
      <c r="R2201" s="330" t="str">
        <v>On Review</v>
      </c>
      <c r="S2201" s="330" t="str">
        <v>VRN</v>
      </c>
      <c r="T2201" s="330" t="str">
        <v>SSH</v>
      </c>
      <c r="U2201" s="330" t="str">
        <v>VRN</v>
      </c>
      <c r="V2201" s="330">
        <v>6</v>
      </c>
      <c r="W2201" s="330">
        <v>128</v>
      </c>
      <c r="X2201" s="330" t="str">
        <v>S25-04</v>
      </c>
      <c r="Y2201" s="330">
        <v>218</v>
      </c>
      <c r="Z2201" s="330">
        <v>222</v>
      </c>
      <c r="AA2201" s="330">
        <v>-4</v>
      </c>
      <c r="AB2201" s="16" t="str">
        <v>S25</v>
      </c>
    </row>
    <row r="2202" spans="1:28" x14ac:dyDescent="0.35">
      <c r="A2202" s="331">
        <v>45764</v>
      </c>
      <c r="B2202" s="330" t="str">
        <v>Italgsa-Baobab</v>
      </c>
      <c r="C2202" s="330" t="str">
        <v>Tour Operator</v>
      </c>
      <c r="D2202" s="330" t="str">
        <v/>
      </c>
      <c r="E2202" s="330" t="str">
        <v/>
      </c>
      <c r="F2202" s="330" t="str">
        <v>RT</v>
      </c>
      <c r="G2202" s="330" t="str">
        <v>Outbound</v>
      </c>
      <c r="H2202" s="330" t="str">
        <v>UJ6002</v>
      </c>
      <c r="I2202" s="331" t="str">
        <v>VRN-SSH</v>
      </c>
      <c r="J2202" s="884">
        <v>45899</v>
      </c>
      <c r="K2202" s="330">
        <v>53</v>
      </c>
      <c r="L2202" s="330">
        <v>53</v>
      </c>
      <c r="M2202" s="330">
        <v>260</v>
      </c>
      <c r="N2202" s="330">
        <v>0</v>
      </c>
      <c r="O2202" s="330">
        <v>0</v>
      </c>
      <c r="P2202" s="330">
        <v>13780</v>
      </c>
      <c r="Q2202" s="330" t="str">
        <v>Confirmed</v>
      </c>
      <c r="R2202" s="330" t="str">
        <v>On Review</v>
      </c>
      <c r="S2202" s="330" t="str">
        <v>VRN</v>
      </c>
      <c r="T2202" s="330" t="str">
        <v>SSH</v>
      </c>
      <c r="U2202" s="330" t="str">
        <v>VRN</v>
      </c>
      <c r="V2202" s="330">
        <v>6</v>
      </c>
      <c r="W2202" s="330">
        <v>135</v>
      </c>
      <c r="X2202" s="330" t="str">
        <v>S25-04</v>
      </c>
      <c r="Y2202" s="330">
        <v>218</v>
      </c>
      <c r="Z2202" s="330">
        <v>218</v>
      </c>
      <c r="AA2202" s="330">
        <v>0</v>
      </c>
      <c r="AB2202" s="16" t="str">
        <v>S25</v>
      </c>
    </row>
    <row r="2203" spans="1:28" x14ac:dyDescent="0.35">
      <c r="A2203" s="331">
        <v>45764</v>
      </c>
      <c r="B2203" s="330" t="str">
        <v>Italgsa-Baobab</v>
      </c>
      <c r="C2203" s="330" t="str">
        <v>Tour Operator</v>
      </c>
      <c r="D2203" s="330" t="str">
        <v/>
      </c>
      <c r="E2203" s="330" t="str">
        <v/>
      </c>
      <c r="F2203" s="330" t="str">
        <v>RT</v>
      </c>
      <c r="G2203" s="330" t="str">
        <v>Outbound</v>
      </c>
      <c r="H2203" s="330" t="str">
        <v>UJ6002</v>
      </c>
      <c r="I2203" s="331" t="str">
        <v>VRN-SSH</v>
      </c>
      <c r="J2203" s="884">
        <v>45906</v>
      </c>
      <c r="K2203" s="330">
        <v>50</v>
      </c>
      <c r="L2203" s="330">
        <v>50</v>
      </c>
      <c r="M2203" s="330">
        <v>230</v>
      </c>
      <c r="N2203" s="330">
        <v>0</v>
      </c>
      <c r="O2203" s="330">
        <v>0</v>
      </c>
      <c r="P2203" s="330">
        <v>11500</v>
      </c>
      <c r="Q2203" s="330" t="str">
        <v>Confirmed</v>
      </c>
      <c r="R2203" s="330" t="str">
        <v>On Review</v>
      </c>
      <c r="S2203" s="330" t="str">
        <v>VRN</v>
      </c>
      <c r="T2203" s="330" t="str">
        <v>SSH</v>
      </c>
      <c r="U2203" s="330" t="str">
        <v>VRN</v>
      </c>
      <c r="V2203" s="330">
        <v>6</v>
      </c>
      <c r="W2203" s="330">
        <v>142</v>
      </c>
      <c r="X2203" s="330" t="str">
        <v>S25-04</v>
      </c>
      <c r="Y2203" s="330">
        <v>218</v>
      </c>
      <c r="Z2203" s="330">
        <v>190</v>
      </c>
      <c r="AA2203" s="330">
        <v>28</v>
      </c>
      <c r="AB2203" s="16" t="str">
        <v>S25</v>
      </c>
    </row>
    <row r="2204" spans="1:28" x14ac:dyDescent="0.35">
      <c r="A2204" s="331">
        <v>45764</v>
      </c>
      <c r="B2204" s="330" t="str">
        <v>Italgsa-Baobab</v>
      </c>
      <c r="C2204" s="330" t="str">
        <v>Tour Operator</v>
      </c>
      <c r="D2204" s="330" t="str">
        <v/>
      </c>
      <c r="E2204" s="330" t="str">
        <v/>
      </c>
      <c r="F2204" s="330" t="str">
        <v>RT</v>
      </c>
      <c r="G2204" s="330" t="str">
        <v>Outbound</v>
      </c>
      <c r="H2204" s="330" t="str">
        <v>UJ6002</v>
      </c>
      <c r="I2204" s="331" t="str">
        <v>VRN-SSH</v>
      </c>
      <c r="J2204" s="884">
        <v>45913</v>
      </c>
      <c r="K2204" s="330">
        <v>0</v>
      </c>
      <c r="L2204" s="330">
        <v>0</v>
      </c>
      <c r="M2204" s="330">
        <v>0</v>
      </c>
      <c r="N2204" s="330">
        <v>0</v>
      </c>
      <c r="O2204" s="330">
        <v>0</v>
      </c>
      <c r="P2204" s="330">
        <v>0</v>
      </c>
      <c r="Q2204" s="330" t="str">
        <v>Confirmed</v>
      </c>
      <c r="R2204" s="330" t="str">
        <v>On Review</v>
      </c>
      <c r="S2204" s="330" t="str">
        <v>VRN</v>
      </c>
      <c r="T2204" s="330" t="str">
        <v>SSH</v>
      </c>
      <c r="U2204" s="330" t="str">
        <v>VRN</v>
      </c>
      <c r="V2204" s="330">
        <v>6</v>
      </c>
      <c r="W2204" s="330">
        <v>149</v>
      </c>
      <c r="X2204" s="330" t="str">
        <v>S25-04</v>
      </c>
      <c r="Y2204" s="330">
        <v>218</v>
      </c>
      <c r="Z2204" s="330">
        <v>0</v>
      </c>
      <c r="AA2204" s="330">
        <v>218</v>
      </c>
      <c r="AB2204" s="16" t="str">
        <v>S25</v>
      </c>
    </row>
    <row r="2205" spans="1:28" x14ac:dyDescent="0.35">
      <c r="A2205" s="331">
        <v>45764</v>
      </c>
      <c r="B2205" s="330" t="str">
        <v>Italgsa-Baobab</v>
      </c>
      <c r="C2205" s="330" t="str">
        <v>Tour Operator</v>
      </c>
      <c r="D2205" s="330" t="str">
        <v/>
      </c>
      <c r="E2205" s="330" t="str">
        <v/>
      </c>
      <c r="F2205" s="330" t="str">
        <v>RT</v>
      </c>
      <c r="G2205" s="330" t="str">
        <v>Inbound</v>
      </c>
      <c r="H2205" s="330" t="str">
        <v>UJ6001</v>
      </c>
      <c r="I2205" s="331" t="str">
        <v>SSH-VRN</v>
      </c>
      <c r="J2205" s="884">
        <v>45892</v>
      </c>
      <c r="K2205" s="330">
        <v>51</v>
      </c>
      <c r="L2205" s="330">
        <v>51</v>
      </c>
      <c r="M2205" s="330">
        <v>260</v>
      </c>
      <c r="N2205" s="330">
        <v>0</v>
      </c>
      <c r="O2205" s="330">
        <v>0</v>
      </c>
      <c r="P2205" s="330">
        <v>13260</v>
      </c>
      <c r="Q2205" s="330" t="str">
        <v>Confirmed</v>
      </c>
      <c r="R2205" s="330" t="str">
        <v>On Review</v>
      </c>
      <c r="S2205" s="330" t="str">
        <v>SSH</v>
      </c>
      <c r="T2205" s="330" t="str">
        <v>VRN</v>
      </c>
      <c r="U2205" s="330" t="str">
        <v>VRN</v>
      </c>
      <c r="V2205" s="330">
        <v>6</v>
      </c>
      <c r="W2205" s="330">
        <v>128</v>
      </c>
      <c r="X2205" s="330" t="str">
        <v>S25-04</v>
      </c>
      <c r="Y2205" s="330">
        <v>218</v>
      </c>
      <c r="Z2205" s="330">
        <v>243</v>
      </c>
      <c r="AA2205" s="330">
        <v>-25</v>
      </c>
      <c r="AB2205" s="16" t="str">
        <v>S25</v>
      </c>
    </row>
    <row r="2206" spans="1:28" x14ac:dyDescent="0.35">
      <c r="A2206" s="331">
        <v>45764</v>
      </c>
      <c r="B2206" s="330" t="str">
        <v>Italgsa-Baobab</v>
      </c>
      <c r="C2206" s="330" t="str">
        <v>Tour Operator</v>
      </c>
      <c r="D2206" s="330" t="str">
        <v/>
      </c>
      <c r="E2206" s="330" t="str">
        <v/>
      </c>
      <c r="F2206" s="330" t="str">
        <v>RT</v>
      </c>
      <c r="G2206" s="330" t="str">
        <v>Inbound</v>
      </c>
      <c r="H2206" s="330" t="str">
        <v>UJ6001</v>
      </c>
      <c r="I2206" s="331" t="str">
        <v>SSH-VRN</v>
      </c>
      <c r="J2206" s="884">
        <v>45899</v>
      </c>
      <c r="K2206" s="330">
        <v>53</v>
      </c>
      <c r="L2206" s="330">
        <v>53</v>
      </c>
      <c r="M2206" s="330">
        <v>260</v>
      </c>
      <c r="N2206" s="330">
        <v>0</v>
      </c>
      <c r="O2206" s="330">
        <v>0</v>
      </c>
      <c r="P2206" s="330">
        <v>13780</v>
      </c>
      <c r="Q2206" s="330" t="str">
        <v>Confirmed</v>
      </c>
      <c r="R2206" s="330" t="str">
        <v>On Review</v>
      </c>
      <c r="S2206" s="330" t="str">
        <v>SSH</v>
      </c>
      <c r="T2206" s="330" t="str">
        <v>VRN</v>
      </c>
      <c r="U2206" s="330" t="str">
        <v>VRN</v>
      </c>
      <c r="V2206" s="330">
        <v>6</v>
      </c>
      <c r="W2206" s="330">
        <v>135</v>
      </c>
      <c r="X2206" s="330" t="str">
        <v>S25-04</v>
      </c>
      <c r="Y2206" s="330">
        <v>218</v>
      </c>
      <c r="Z2206" s="330">
        <v>226</v>
      </c>
      <c r="AA2206" s="330">
        <v>-8</v>
      </c>
      <c r="AB2206" s="16" t="str">
        <v>S25</v>
      </c>
    </row>
    <row r="2207" spans="1:28" x14ac:dyDescent="0.35">
      <c r="A2207" s="331">
        <v>45764</v>
      </c>
      <c r="B2207" s="330" t="str">
        <v>Italgsa-Baobab</v>
      </c>
      <c r="C2207" s="330" t="str">
        <v>Tour Operator</v>
      </c>
      <c r="D2207" s="330" t="str">
        <v/>
      </c>
      <c r="E2207" s="330" t="str">
        <v/>
      </c>
      <c r="F2207" s="330" t="str">
        <v>RT</v>
      </c>
      <c r="G2207" s="330" t="str">
        <v>Inbound</v>
      </c>
      <c r="H2207" s="330" t="str">
        <v>UJ6001</v>
      </c>
      <c r="I2207" s="331" t="str">
        <v>SSH-VRN</v>
      </c>
      <c r="J2207" s="884">
        <v>45906</v>
      </c>
      <c r="K2207" s="330">
        <v>53</v>
      </c>
      <c r="L2207" s="330">
        <v>53</v>
      </c>
      <c r="M2207" s="330">
        <v>260</v>
      </c>
      <c r="N2207" s="330">
        <v>0</v>
      </c>
      <c r="O2207" s="330">
        <v>0</v>
      </c>
      <c r="P2207" s="330">
        <v>13780</v>
      </c>
      <c r="Q2207" s="330" t="str">
        <v>Confirmed</v>
      </c>
      <c r="R2207" s="330" t="str">
        <v>On Review</v>
      </c>
      <c r="S2207" s="330" t="str">
        <v>SSH</v>
      </c>
      <c r="T2207" s="330" t="str">
        <v>VRN</v>
      </c>
      <c r="U2207" s="330" t="str">
        <v>VRN</v>
      </c>
      <c r="V2207" s="330">
        <v>6</v>
      </c>
      <c r="W2207" s="330">
        <v>142</v>
      </c>
      <c r="X2207" s="330" t="str">
        <v>S25-04</v>
      </c>
      <c r="Y2207" s="330">
        <v>218</v>
      </c>
      <c r="Z2207" s="330">
        <v>218</v>
      </c>
      <c r="AA2207" s="330">
        <v>0</v>
      </c>
      <c r="AB2207" s="16" t="str">
        <v>S25</v>
      </c>
    </row>
    <row r="2208" spans="1:28" x14ac:dyDescent="0.35">
      <c r="A2208" s="331">
        <v>45764</v>
      </c>
      <c r="B2208" s="330" t="str">
        <v>Italgsa-Baobab</v>
      </c>
      <c r="C2208" s="330" t="str">
        <v>Tour Operator</v>
      </c>
      <c r="D2208" s="330" t="str">
        <v/>
      </c>
      <c r="E2208" s="330" t="str">
        <v/>
      </c>
      <c r="F2208" s="330" t="str">
        <v>RT</v>
      </c>
      <c r="G2208" s="330" t="str">
        <v>Inbound</v>
      </c>
      <c r="H2208" s="330" t="str">
        <v>UJ6001</v>
      </c>
      <c r="I2208" s="331" t="str">
        <v>SSH-VRN</v>
      </c>
      <c r="J2208" s="884">
        <v>45913</v>
      </c>
      <c r="K2208" s="330">
        <v>50</v>
      </c>
      <c r="L2208" s="330">
        <v>50</v>
      </c>
      <c r="M2208" s="330">
        <v>230</v>
      </c>
      <c r="N2208" s="330">
        <v>0</v>
      </c>
      <c r="O2208" s="330">
        <v>0</v>
      </c>
      <c r="P2208" s="330">
        <v>11500</v>
      </c>
      <c r="Q2208" s="330" t="str">
        <v>Confirmed</v>
      </c>
      <c r="R2208" s="330" t="str">
        <v>On Review</v>
      </c>
      <c r="S2208" s="330" t="str">
        <v>SSH</v>
      </c>
      <c r="T2208" s="330" t="str">
        <v>VRN</v>
      </c>
      <c r="U2208" s="330" t="str">
        <v>VRN</v>
      </c>
      <c r="V2208" s="330">
        <v>6</v>
      </c>
      <c r="W2208" s="330">
        <v>149</v>
      </c>
      <c r="X2208" s="330" t="str">
        <v>S25-04</v>
      </c>
      <c r="Y2208" s="330">
        <v>218</v>
      </c>
      <c r="Z2208" s="330">
        <v>190</v>
      </c>
      <c r="AA2208" s="330">
        <v>28</v>
      </c>
      <c r="AB2208" s="16" t="str">
        <v>S25</v>
      </c>
    </row>
    <row r="2209" spans="1:28" x14ac:dyDescent="0.35">
      <c r="A2209" s="331">
        <v>45764</v>
      </c>
      <c r="B2209" s="330" t="str">
        <v>Italgsa-Baobab</v>
      </c>
      <c r="C2209" s="330" t="str">
        <v>Tour Operator</v>
      </c>
      <c r="D2209" s="330" t="str">
        <v/>
      </c>
      <c r="E2209" s="330" t="str">
        <v/>
      </c>
      <c r="F2209" s="330" t="str">
        <v>RT</v>
      </c>
      <c r="G2209" s="330" t="str">
        <v>Inbound</v>
      </c>
      <c r="H2209" s="330" t="str">
        <v>UJ6001</v>
      </c>
      <c r="I2209" s="331" t="str">
        <v>SSH-VRN</v>
      </c>
      <c r="J2209" s="884">
        <v>45920</v>
      </c>
      <c r="K2209" s="330">
        <v>0</v>
      </c>
      <c r="L2209" s="330">
        <v>0</v>
      </c>
      <c r="M2209" s="330">
        <v>0</v>
      </c>
      <c r="N2209" s="330">
        <v>0</v>
      </c>
      <c r="O2209" s="330">
        <v>0</v>
      </c>
      <c r="P2209" s="330">
        <v>0</v>
      </c>
      <c r="Q2209" s="330" t="str">
        <v>Confirmed</v>
      </c>
      <c r="R2209" s="330" t="str">
        <v>On Review</v>
      </c>
      <c r="S2209" s="330" t="str">
        <v>SSH</v>
      </c>
      <c r="T2209" s="330" t="str">
        <v>VRN</v>
      </c>
      <c r="U2209" s="330" t="str">
        <v>VRN</v>
      </c>
      <c r="V2209" s="330">
        <v>6</v>
      </c>
      <c r="W2209" s="330">
        <v>156</v>
      </c>
      <c r="X2209" s="330" t="str">
        <v>S25-04</v>
      </c>
      <c r="Y2209" s="330">
        <v>218</v>
      </c>
      <c r="Z2209" s="330">
        <v>0</v>
      </c>
      <c r="AA2209" s="330">
        <v>218</v>
      </c>
      <c r="AB2209" s="16" t="str">
        <v>S25</v>
      </c>
    </row>
    <row r="2210" spans="1:28" x14ac:dyDescent="0.35">
      <c r="A2210" s="331">
        <v>45764</v>
      </c>
      <c r="B2210" s="330" t="str">
        <v>Sand Srl</v>
      </c>
      <c r="C2210" s="330" t="str">
        <v>Tour Operator</v>
      </c>
      <c r="D2210" s="330" t="str">
        <v/>
      </c>
      <c r="E2210" s="330" t="str">
        <v/>
      </c>
      <c r="F2210" s="330" t="str">
        <v>RT</v>
      </c>
      <c r="G2210" s="330" t="str">
        <v>Outbound</v>
      </c>
      <c r="H2210" s="330" t="str">
        <v>4S6006</v>
      </c>
      <c r="I2210" s="331" t="str">
        <v>NAP-SSH</v>
      </c>
      <c r="J2210" s="884">
        <v>45873</v>
      </c>
      <c r="K2210" s="330">
        <v>40</v>
      </c>
      <c r="L2210" s="330">
        <v>40</v>
      </c>
      <c r="M2210" s="330">
        <v>210</v>
      </c>
      <c r="N2210" s="330">
        <v>0</v>
      </c>
      <c r="O2210" s="330">
        <v>0</v>
      </c>
      <c r="P2210" s="330">
        <v>8400</v>
      </c>
      <c r="Q2210" s="330" t="str">
        <v>Confirmed</v>
      </c>
      <c r="R2210" s="330" t="str">
        <v>Signed</v>
      </c>
      <c r="S2210" s="330" t="str">
        <v>NAP</v>
      </c>
      <c r="T2210" s="330" t="str">
        <v>SSH</v>
      </c>
      <c r="U2210" s="330" t="str">
        <v>NAP</v>
      </c>
      <c r="V2210" s="330">
        <v>1</v>
      </c>
      <c r="W2210" s="330">
        <v>109</v>
      </c>
      <c r="X2210" s="330" t="str">
        <v>S25-08</v>
      </c>
      <c r="Y2210" s="330">
        <v>186</v>
      </c>
      <c r="Z2210" s="330">
        <v>77</v>
      </c>
      <c r="AA2210" s="330">
        <v>109</v>
      </c>
      <c r="AB2210" s="16" t="str">
        <v>S25</v>
      </c>
    </row>
    <row r="2211" spans="1:28" x14ac:dyDescent="0.35">
      <c r="A2211" s="331">
        <v>45764</v>
      </c>
      <c r="B2211" s="330" t="str">
        <v>Sand Srl</v>
      </c>
      <c r="C2211" s="330" t="str">
        <v>Tour Operator</v>
      </c>
      <c r="D2211" s="330" t="str">
        <v/>
      </c>
      <c r="E2211" s="330" t="str">
        <v/>
      </c>
      <c r="F2211" s="330" t="str">
        <v>RT</v>
      </c>
      <c r="G2211" s="330" t="str">
        <v>Outbound</v>
      </c>
      <c r="H2211" s="330" t="str">
        <v>4S6006</v>
      </c>
      <c r="I2211" s="331" t="str">
        <v>NAP-SSH</v>
      </c>
      <c r="J2211" s="884">
        <v>45880</v>
      </c>
      <c r="K2211" s="330">
        <v>40</v>
      </c>
      <c r="L2211" s="330">
        <v>40</v>
      </c>
      <c r="M2211" s="330">
        <v>210</v>
      </c>
      <c r="N2211" s="330">
        <v>0</v>
      </c>
      <c r="O2211" s="330">
        <v>0</v>
      </c>
      <c r="P2211" s="330">
        <v>8400</v>
      </c>
      <c r="Q2211" s="330" t="str">
        <v>Confirmed</v>
      </c>
      <c r="R2211" s="330" t="str">
        <v>Signed</v>
      </c>
      <c r="S2211" s="330" t="str">
        <v>NAP</v>
      </c>
      <c r="T2211" s="330" t="str">
        <v>SSH</v>
      </c>
      <c r="U2211" s="330" t="str">
        <v>NAP</v>
      </c>
      <c r="V2211" s="330">
        <v>1</v>
      </c>
      <c r="W2211" s="330">
        <v>116</v>
      </c>
      <c r="X2211" s="330" t="str">
        <v>S25-08</v>
      </c>
      <c r="Y2211" s="330">
        <v>186</v>
      </c>
      <c r="Z2211" s="330">
        <v>153</v>
      </c>
      <c r="AA2211" s="330">
        <v>33</v>
      </c>
      <c r="AB2211" s="16" t="str">
        <v>S25</v>
      </c>
    </row>
    <row r="2212" spans="1:28" x14ac:dyDescent="0.35">
      <c r="A2212" s="331">
        <v>45764</v>
      </c>
      <c r="B2212" s="330" t="str">
        <v>Sand Srl</v>
      </c>
      <c r="C2212" s="330" t="str">
        <v>Tour Operator</v>
      </c>
      <c r="D2212" s="330" t="str">
        <v/>
      </c>
      <c r="E2212" s="330" t="str">
        <v/>
      </c>
      <c r="F2212" s="330" t="str">
        <v>RT</v>
      </c>
      <c r="G2212" s="330" t="str">
        <v>Outbound</v>
      </c>
      <c r="H2212" s="330" t="str">
        <v>4S6006</v>
      </c>
      <c r="I2212" s="331" t="str">
        <v>NAP-SSH</v>
      </c>
      <c r="J2212" s="884">
        <v>45887</v>
      </c>
      <c r="K2212" s="330">
        <v>40</v>
      </c>
      <c r="L2212" s="330">
        <v>40</v>
      </c>
      <c r="M2212" s="330">
        <v>210</v>
      </c>
      <c r="N2212" s="330">
        <v>0</v>
      </c>
      <c r="O2212" s="330">
        <v>0</v>
      </c>
      <c r="P2212" s="330">
        <v>8400</v>
      </c>
      <c r="Q2212" s="330" t="str">
        <v>Confirmed</v>
      </c>
      <c r="R2212" s="330" t="str">
        <v>Signed</v>
      </c>
      <c r="S2212" s="330" t="str">
        <v>NAP</v>
      </c>
      <c r="T2212" s="330" t="str">
        <v>SSH</v>
      </c>
      <c r="U2212" s="330" t="str">
        <v>NAP</v>
      </c>
      <c r="V2212" s="330">
        <v>1</v>
      </c>
      <c r="W2212" s="330">
        <v>123</v>
      </c>
      <c r="X2212" s="330" t="str">
        <v>S25-08</v>
      </c>
      <c r="Y2212" s="330">
        <v>186</v>
      </c>
      <c r="Z2212" s="330">
        <v>98</v>
      </c>
      <c r="AA2212" s="330">
        <v>88</v>
      </c>
      <c r="AB2212" s="16" t="str">
        <v>S25</v>
      </c>
    </row>
    <row r="2213" spans="1:28" x14ac:dyDescent="0.35">
      <c r="A2213" s="331">
        <v>45764</v>
      </c>
      <c r="B2213" s="330" t="str">
        <v>Sand Srl</v>
      </c>
      <c r="C2213" s="330" t="str">
        <v>Tour Operator</v>
      </c>
      <c r="D2213" s="330" t="str">
        <v/>
      </c>
      <c r="E2213" s="330" t="str">
        <v/>
      </c>
      <c r="F2213" s="330" t="str">
        <v>RT</v>
      </c>
      <c r="G2213" s="330" t="str">
        <v>Outbound</v>
      </c>
      <c r="H2213" s="330" t="str">
        <v>4S6006</v>
      </c>
      <c r="I2213" s="331" t="str">
        <v>NAP-SSH</v>
      </c>
      <c r="J2213" s="884">
        <v>45894</v>
      </c>
      <c r="K2213" s="330">
        <v>20</v>
      </c>
      <c r="L2213" s="330">
        <v>20</v>
      </c>
      <c r="M2213" s="330">
        <v>210</v>
      </c>
      <c r="N2213" s="330">
        <v>0</v>
      </c>
      <c r="O2213" s="330">
        <v>0</v>
      </c>
      <c r="P2213" s="330">
        <v>4200</v>
      </c>
      <c r="Q2213" s="330" t="str">
        <v>Confirmed</v>
      </c>
      <c r="R2213" s="330" t="str">
        <v>Signed</v>
      </c>
      <c r="S2213" s="330" t="str">
        <v>NAP</v>
      </c>
      <c r="T2213" s="330" t="str">
        <v>SSH</v>
      </c>
      <c r="U2213" s="330" t="str">
        <v>NAP</v>
      </c>
      <c r="V2213" s="330">
        <v>1</v>
      </c>
      <c r="W2213" s="330">
        <v>130</v>
      </c>
      <c r="X2213" s="330" t="str">
        <v>S25-08</v>
      </c>
      <c r="Y2213" s="330">
        <v>186</v>
      </c>
      <c r="Z2213" s="330">
        <v>40</v>
      </c>
      <c r="AA2213" s="330">
        <v>146</v>
      </c>
      <c r="AB2213" s="16" t="str">
        <v>S25</v>
      </c>
    </row>
    <row r="2214" spans="1:28" x14ac:dyDescent="0.35">
      <c r="A2214" s="331">
        <v>45764</v>
      </c>
      <c r="B2214" s="330" t="str">
        <v>Sand Srl</v>
      </c>
      <c r="C2214" s="330" t="str">
        <v>Tour Operator</v>
      </c>
      <c r="D2214" s="330" t="str">
        <v/>
      </c>
      <c r="E2214" s="330" t="str">
        <v/>
      </c>
      <c r="F2214" s="330" t="str">
        <v>RT</v>
      </c>
      <c r="G2214" s="330" t="str">
        <v>Inbound</v>
      </c>
      <c r="H2214" s="330" t="str">
        <v>4S6005</v>
      </c>
      <c r="I2214" s="331" t="str">
        <v>SSH-NAP</v>
      </c>
      <c r="J2214" s="884">
        <v>45880</v>
      </c>
      <c r="K2214" s="330">
        <v>40</v>
      </c>
      <c r="L2214" s="330">
        <v>40</v>
      </c>
      <c r="M2214" s="330">
        <v>210</v>
      </c>
      <c r="N2214" s="330">
        <v>0</v>
      </c>
      <c r="O2214" s="330">
        <v>0</v>
      </c>
      <c r="P2214" s="330">
        <v>8400</v>
      </c>
      <c r="Q2214" s="330" t="str">
        <v>Confirmed</v>
      </c>
      <c r="R2214" s="330" t="str">
        <v>Signed</v>
      </c>
      <c r="S2214" s="330" t="str">
        <v>SSH</v>
      </c>
      <c r="T2214" s="330" t="str">
        <v>NAP</v>
      </c>
      <c r="U2214" s="330" t="str">
        <v>NAP</v>
      </c>
      <c r="V2214" s="330">
        <v>1</v>
      </c>
      <c r="W2214" s="330">
        <v>116</v>
      </c>
      <c r="X2214" s="330" t="str">
        <v>S25-08</v>
      </c>
      <c r="Y2214" s="330">
        <v>186</v>
      </c>
      <c r="Z2214" s="330">
        <v>60</v>
      </c>
      <c r="AA2214" s="330">
        <v>126</v>
      </c>
      <c r="AB2214" s="16" t="str">
        <v>S25</v>
      </c>
    </row>
    <row r="2215" spans="1:28" x14ac:dyDescent="0.35">
      <c r="A2215" s="331">
        <v>45764</v>
      </c>
      <c r="B2215" s="330" t="str">
        <v>Sand Srl</v>
      </c>
      <c r="C2215" s="330" t="str">
        <v>Tour Operator</v>
      </c>
      <c r="D2215" s="330" t="str">
        <v/>
      </c>
      <c r="E2215" s="330" t="str">
        <v/>
      </c>
      <c r="F2215" s="330" t="str">
        <v>RT</v>
      </c>
      <c r="G2215" s="330" t="str">
        <v>Inbound</v>
      </c>
      <c r="H2215" s="330" t="str">
        <v>4S6005</v>
      </c>
      <c r="I2215" s="331" t="str">
        <v>SSH-NAP</v>
      </c>
      <c r="J2215" s="884">
        <v>45887</v>
      </c>
      <c r="K2215" s="330">
        <v>40</v>
      </c>
      <c r="L2215" s="330">
        <v>40</v>
      </c>
      <c r="M2215" s="330">
        <v>210</v>
      </c>
      <c r="N2215" s="330">
        <v>0</v>
      </c>
      <c r="O2215" s="330">
        <v>0</v>
      </c>
      <c r="P2215" s="330">
        <v>8400</v>
      </c>
      <c r="Q2215" s="330" t="str">
        <v>Confirmed</v>
      </c>
      <c r="R2215" s="330" t="str">
        <v>Signed</v>
      </c>
      <c r="S2215" s="330" t="str">
        <v>SSH</v>
      </c>
      <c r="T2215" s="330" t="str">
        <v>NAP</v>
      </c>
      <c r="U2215" s="330" t="str">
        <v>NAP</v>
      </c>
      <c r="V2215" s="330">
        <v>1</v>
      </c>
      <c r="W2215" s="330">
        <v>123</v>
      </c>
      <c r="X2215" s="330" t="str">
        <v>S25-08</v>
      </c>
      <c r="Y2215" s="330">
        <v>186</v>
      </c>
      <c r="Z2215" s="330">
        <v>109</v>
      </c>
      <c r="AA2215" s="330">
        <v>77</v>
      </c>
      <c r="AB2215" s="16" t="str">
        <v>S25</v>
      </c>
    </row>
    <row r="2216" spans="1:28" x14ac:dyDescent="0.35">
      <c r="A2216" s="331">
        <v>45764</v>
      </c>
      <c r="B2216" s="330" t="str">
        <v>Sand Srl</v>
      </c>
      <c r="C2216" s="330" t="str">
        <v>Tour Operator</v>
      </c>
      <c r="D2216" s="330" t="str">
        <v/>
      </c>
      <c r="E2216" s="330" t="str">
        <v/>
      </c>
      <c r="F2216" s="330" t="str">
        <v>RT</v>
      </c>
      <c r="G2216" s="330" t="str">
        <v>Inbound</v>
      </c>
      <c r="H2216" s="330" t="str">
        <v>4S6005</v>
      </c>
      <c r="I2216" s="331" t="str">
        <v>SSH-NAP</v>
      </c>
      <c r="J2216" s="884">
        <v>45894</v>
      </c>
      <c r="K2216" s="330">
        <v>40</v>
      </c>
      <c r="L2216" s="330">
        <v>40</v>
      </c>
      <c r="M2216" s="330">
        <v>210</v>
      </c>
      <c r="N2216" s="330">
        <v>0</v>
      </c>
      <c r="O2216" s="330">
        <v>0</v>
      </c>
      <c r="P2216" s="330">
        <v>8400</v>
      </c>
      <c r="Q2216" s="330" t="str">
        <v>Confirmed</v>
      </c>
      <c r="R2216" s="330" t="str">
        <v>Signed</v>
      </c>
      <c r="S2216" s="330" t="str">
        <v>SSH</v>
      </c>
      <c r="T2216" s="330" t="str">
        <v>NAP</v>
      </c>
      <c r="U2216" s="330" t="str">
        <v>NAP</v>
      </c>
      <c r="V2216" s="330">
        <v>1</v>
      </c>
      <c r="W2216" s="330">
        <v>130</v>
      </c>
      <c r="X2216" s="330" t="str">
        <v>S25-08</v>
      </c>
      <c r="Y2216" s="330">
        <v>186</v>
      </c>
      <c r="Z2216" s="330">
        <v>138</v>
      </c>
      <c r="AA2216" s="330">
        <v>48</v>
      </c>
      <c r="AB2216" s="16" t="str">
        <v>S25</v>
      </c>
    </row>
    <row r="2217" spans="1:28" x14ac:dyDescent="0.35">
      <c r="A2217" s="331">
        <v>45764</v>
      </c>
      <c r="B2217" s="330" t="str">
        <v>Sand Srl</v>
      </c>
      <c r="C2217" s="330" t="str">
        <v>Tour Operator</v>
      </c>
      <c r="D2217" s="330" t="str">
        <v/>
      </c>
      <c r="E2217" s="330" t="str">
        <v/>
      </c>
      <c r="F2217" s="330" t="str">
        <v>RT</v>
      </c>
      <c r="G2217" s="330" t="str">
        <v>Inbound</v>
      </c>
      <c r="H2217" s="330" t="str">
        <v>4S6005</v>
      </c>
      <c r="I2217" s="331" t="str">
        <v>SSH-NAP</v>
      </c>
      <c r="J2217" s="884">
        <v>45901</v>
      </c>
      <c r="K2217" s="330">
        <v>20</v>
      </c>
      <c r="L2217" s="330">
        <v>20</v>
      </c>
      <c r="M2217" s="330">
        <v>210</v>
      </c>
      <c r="N2217" s="330">
        <v>0</v>
      </c>
      <c r="O2217" s="330">
        <v>0</v>
      </c>
      <c r="P2217" s="330">
        <v>4200</v>
      </c>
      <c r="Q2217" s="330" t="str">
        <v>Confirmed</v>
      </c>
      <c r="R2217" s="330" t="str">
        <v>Signed</v>
      </c>
      <c r="S2217" s="330" t="str">
        <v>SSH</v>
      </c>
      <c r="T2217" s="330" t="str">
        <v>NAP</v>
      </c>
      <c r="U2217" s="330" t="str">
        <v>NAP</v>
      </c>
      <c r="V2217" s="330">
        <v>1</v>
      </c>
      <c r="W2217" s="330">
        <v>137</v>
      </c>
      <c r="X2217" s="330" t="str">
        <v>S25-08</v>
      </c>
      <c r="Y2217" s="330">
        <v>186</v>
      </c>
      <c r="Z2217" s="330">
        <v>40</v>
      </c>
      <c r="AA2217" s="330">
        <v>146</v>
      </c>
      <c r="AB2217" s="16" t="str">
        <v>S25</v>
      </c>
    </row>
    <row r="2218" spans="1:28" x14ac:dyDescent="0.35">
      <c r="A2218" s="331">
        <v>45764</v>
      </c>
      <c r="B2218" s="330" t="str">
        <v>Sand Srl</v>
      </c>
      <c r="C2218" s="330" t="str">
        <v>Tour Operator</v>
      </c>
      <c r="D2218" s="330" t="str">
        <v/>
      </c>
      <c r="E2218" s="330" t="str">
        <v/>
      </c>
      <c r="F2218" s="330" t="str">
        <v>RT</v>
      </c>
      <c r="G2218" s="330" t="str">
        <v>Outbound</v>
      </c>
      <c r="H2218" s="330" t="str">
        <v>NE1129</v>
      </c>
      <c r="I2218" s="331" t="str">
        <v>NAP-SSH</v>
      </c>
      <c r="J2218" s="884">
        <v>45894</v>
      </c>
      <c r="K2218" s="330">
        <v>20</v>
      </c>
      <c r="L2218" s="330">
        <v>20</v>
      </c>
      <c r="M2218" s="330">
        <v>210</v>
      </c>
      <c r="N2218" s="330">
        <v>0</v>
      </c>
      <c r="O2218" s="330">
        <v>0</v>
      </c>
      <c r="P2218" s="330">
        <v>4200</v>
      </c>
      <c r="Q2218" s="330" t="str">
        <v>Confirmed</v>
      </c>
      <c r="R2218" s="330" t="str">
        <v>Signed</v>
      </c>
      <c r="S2218" s="330" t="str">
        <v>NAP</v>
      </c>
      <c r="T2218" s="330" t="str">
        <v>SSH</v>
      </c>
      <c r="U2218" s="330" t="str">
        <v>NAP</v>
      </c>
      <c r="V2218" s="330">
        <v>1</v>
      </c>
      <c r="W2218" s="330">
        <v>130</v>
      </c>
      <c r="X2218" s="330" t="str">
        <v>S25-07</v>
      </c>
      <c r="Y2218" s="330">
        <v>179</v>
      </c>
      <c r="Z2218" s="330">
        <v>170</v>
      </c>
      <c r="AA2218" s="330">
        <v>9</v>
      </c>
      <c r="AB2218" s="16" t="str">
        <v>S25</v>
      </c>
    </row>
    <row r="2219" spans="1:28" x14ac:dyDescent="0.35">
      <c r="A2219" s="331">
        <v>45764</v>
      </c>
      <c r="B2219" s="330" t="str">
        <v>Sand Srl</v>
      </c>
      <c r="C2219" s="330" t="str">
        <v>Tour Operator</v>
      </c>
      <c r="D2219" s="330" t="str">
        <v/>
      </c>
      <c r="E2219" s="330" t="str">
        <v/>
      </c>
      <c r="F2219" s="330" t="str">
        <v>RT</v>
      </c>
      <c r="G2219" s="330" t="str">
        <v>Inbound</v>
      </c>
      <c r="H2219" s="330" t="str">
        <v>NE1128</v>
      </c>
      <c r="I2219" s="331" t="str">
        <v>SSH-NAP</v>
      </c>
      <c r="J2219" s="884">
        <v>45901</v>
      </c>
      <c r="K2219" s="330">
        <v>20</v>
      </c>
      <c r="L2219" s="330">
        <v>20</v>
      </c>
      <c r="M2219" s="330">
        <v>210</v>
      </c>
      <c r="N2219" s="330">
        <v>0</v>
      </c>
      <c r="O2219" s="330">
        <v>0</v>
      </c>
      <c r="P2219" s="330">
        <v>4200</v>
      </c>
      <c r="Q2219" s="330" t="str">
        <v>Confirmed</v>
      </c>
      <c r="R2219" s="330" t="str">
        <v>Signed</v>
      </c>
      <c r="S2219" s="330" t="str">
        <v>SSH</v>
      </c>
      <c r="T2219" s="330" t="str">
        <v>NAP</v>
      </c>
      <c r="U2219" s="330" t="str">
        <v>NAP</v>
      </c>
      <c r="V2219" s="330">
        <v>1</v>
      </c>
      <c r="W2219" s="330">
        <v>137</v>
      </c>
      <c r="X2219" s="330" t="str">
        <v>S25-07</v>
      </c>
      <c r="Y2219" s="330">
        <v>179</v>
      </c>
      <c r="Z2219" s="330">
        <v>170</v>
      </c>
      <c r="AA2219" s="330">
        <v>9</v>
      </c>
      <c r="AB2219" s="16" t="str">
        <v>S25</v>
      </c>
    </row>
    <row r="2220" spans="1:28" x14ac:dyDescent="0.35">
      <c r="A2220" s="331">
        <v>45764</v>
      </c>
      <c r="B2220" s="330" t="str">
        <v>Genius</v>
      </c>
      <c r="C2220" s="330" t="str">
        <v>Distributor</v>
      </c>
      <c r="D2220" s="330" t="str">
        <v/>
      </c>
      <c r="E2220" s="330" t="str">
        <v/>
      </c>
      <c r="F2220" s="330" t="str">
        <v>OW</v>
      </c>
      <c r="G2220" s="330" t="str">
        <v>Outbound</v>
      </c>
      <c r="H2220" s="330" t="str">
        <v>4S6015</v>
      </c>
      <c r="I2220" s="331" t="str">
        <v>SSH-VRN</v>
      </c>
      <c r="J2220" s="884">
        <v>45780</v>
      </c>
      <c r="K2220" s="330">
        <v>1</v>
      </c>
      <c r="L2220" s="330">
        <v>1</v>
      </c>
      <c r="M2220" s="330">
        <v>150</v>
      </c>
      <c r="N2220" s="330">
        <v>0</v>
      </c>
      <c r="O2220" s="330">
        <v>0</v>
      </c>
      <c r="P2220" s="330">
        <v>150</v>
      </c>
      <c r="Q2220" s="330" t="str">
        <v>Confirmed</v>
      </c>
      <c r="R2220" s="330" t="str">
        <v>Closed Deal</v>
      </c>
      <c r="S2220" s="330" t="str">
        <v>SSH</v>
      </c>
      <c r="T2220" s="330" t="str">
        <v>VRN</v>
      </c>
      <c r="U2220" s="330" t="str">
        <v>VRN</v>
      </c>
      <c r="V2220" s="330">
        <v>6</v>
      </c>
      <c r="W2220" s="330">
        <v>16</v>
      </c>
      <c r="X2220" s="330" t="str">
        <v>E25-05B</v>
      </c>
      <c r="Y2220" s="330">
        <v>186</v>
      </c>
      <c r="Z2220" s="330">
        <v>181</v>
      </c>
      <c r="AA2220" s="330">
        <v>5</v>
      </c>
      <c r="AB2220" s="16" t="str">
        <v>E25</v>
      </c>
    </row>
    <row r="2221" spans="1:28" x14ac:dyDescent="0.35">
      <c r="A2221" s="331">
        <v>45763</v>
      </c>
      <c r="B2221" s="330" t="str">
        <v>EuroAirlines</v>
      </c>
      <c r="C2221" s="330" t="str">
        <v>Distributor</v>
      </c>
      <c r="D2221" s="330" t="str">
        <v>AMADEUS</v>
      </c>
      <c r="E2221" s="330" t="str">
        <v>11LRAR</v>
      </c>
      <c r="F2221" s="330" t="str">
        <v>RT</v>
      </c>
      <c r="G2221" s="330" t="str">
        <v>Inbound</v>
      </c>
      <c r="H2221" s="330" t="str">
        <v>UJ6001</v>
      </c>
      <c r="I2221" s="331" t="str">
        <v>SSH-VRN</v>
      </c>
      <c r="J2221" s="884">
        <v>45899</v>
      </c>
      <c r="K2221" s="330">
        <v>1</v>
      </c>
      <c r="L2221" s="330">
        <v>1</v>
      </c>
      <c r="M2221" s="330">
        <v>350</v>
      </c>
      <c r="N2221" s="330">
        <v>37.72</v>
      </c>
      <c r="O2221" s="330">
        <v>40</v>
      </c>
      <c r="P2221" s="330">
        <v>427.72</v>
      </c>
      <c r="Q2221" s="330" t="str">
        <v>Confirmed</v>
      </c>
      <c r="R2221" s="330" t="str">
        <v>Closed Deal</v>
      </c>
      <c r="S2221" s="330" t="str">
        <v>SSH</v>
      </c>
      <c r="T2221" s="330" t="str">
        <v>VRN</v>
      </c>
      <c r="U2221" s="330" t="str">
        <v>VRN</v>
      </c>
      <c r="V2221" s="330">
        <v>6</v>
      </c>
      <c r="W2221" s="330">
        <v>136</v>
      </c>
      <c r="X2221" s="330" t="str">
        <v>S25-04</v>
      </c>
      <c r="Y2221" s="330">
        <v>218</v>
      </c>
      <c r="Z2221" s="330">
        <v>226</v>
      </c>
      <c r="AA2221" s="330">
        <v>-8</v>
      </c>
      <c r="AB2221" s="16" t="str">
        <v>S25</v>
      </c>
    </row>
    <row r="2222" spans="1:28" x14ac:dyDescent="0.35">
      <c r="A2222" s="331">
        <v>45763</v>
      </c>
      <c r="B2222" s="330" t="str">
        <v>EuroAirlines</v>
      </c>
      <c r="C2222" s="330" t="str">
        <v>Distributor</v>
      </c>
      <c r="D2222" s="330" t="str">
        <v>AMADEUS</v>
      </c>
      <c r="E2222" s="330" t="str">
        <v>11LRAR</v>
      </c>
      <c r="F2222" s="330" t="str">
        <v>RT</v>
      </c>
      <c r="G2222" s="330" t="str">
        <v>Outbound</v>
      </c>
      <c r="H2222" s="330" t="str">
        <v>UJ6002</v>
      </c>
      <c r="I2222" s="331" t="str">
        <v>VRN-SSH</v>
      </c>
      <c r="J2222" s="884">
        <v>45892</v>
      </c>
      <c r="K2222" s="330">
        <v>1</v>
      </c>
      <c r="L2222" s="330">
        <v>1</v>
      </c>
      <c r="M2222" s="330">
        <v>340</v>
      </c>
      <c r="N2222" s="330">
        <v>23.04</v>
      </c>
      <c r="O2222" s="330">
        <v>40</v>
      </c>
      <c r="P2222" s="330">
        <v>403.04</v>
      </c>
      <c r="Q2222" s="330" t="str">
        <v>Confirmed</v>
      </c>
      <c r="R2222" s="330" t="str">
        <v>Closed Deal</v>
      </c>
      <c r="S2222" s="330" t="str">
        <v>VRN</v>
      </c>
      <c r="T2222" s="330" t="str">
        <v>SSH</v>
      </c>
      <c r="U2222" s="330" t="str">
        <v>VRN</v>
      </c>
      <c r="V2222" s="330">
        <v>6</v>
      </c>
      <c r="W2222" s="330">
        <v>129</v>
      </c>
      <c r="X2222" s="330" t="str">
        <v>S25-04</v>
      </c>
      <c r="Y2222" s="330">
        <v>218</v>
      </c>
      <c r="Z2222" s="330">
        <v>222</v>
      </c>
      <c r="AA2222" s="330">
        <v>-4</v>
      </c>
      <c r="AB2222" s="16" t="str">
        <v>S25</v>
      </c>
    </row>
    <row r="2223" spans="1:28" x14ac:dyDescent="0.35">
      <c r="A2223" s="331">
        <v>45763</v>
      </c>
      <c r="B2223" s="330" t="str">
        <v>EuroAirlines</v>
      </c>
      <c r="C2223" s="330" t="str">
        <v>Distributor</v>
      </c>
      <c r="D2223" s="330" t="str">
        <v>AMADEUS</v>
      </c>
      <c r="E2223" s="330" t="str">
        <v>11LRAR</v>
      </c>
      <c r="F2223" s="330" t="str">
        <v>RT</v>
      </c>
      <c r="G2223" s="330" t="str">
        <v>Inbound</v>
      </c>
      <c r="H2223" s="330" t="str">
        <v>UJ6001</v>
      </c>
      <c r="I2223" s="331" t="str">
        <v>SSH-VRN</v>
      </c>
      <c r="J2223" s="884">
        <v>45899</v>
      </c>
      <c r="K2223" s="330">
        <v>1</v>
      </c>
      <c r="L2223" s="330">
        <v>1</v>
      </c>
      <c r="M2223" s="330">
        <v>262.5</v>
      </c>
      <c r="N2223" s="330">
        <v>37.72</v>
      </c>
      <c r="O2223" s="330">
        <v>40</v>
      </c>
      <c r="P2223" s="330">
        <v>340.22</v>
      </c>
      <c r="Q2223" s="330" t="str">
        <v>Confirmed</v>
      </c>
      <c r="R2223" s="330" t="str">
        <v>Closed Deal</v>
      </c>
      <c r="S2223" s="330" t="str">
        <v>SSH</v>
      </c>
      <c r="T2223" s="330" t="str">
        <v>VRN</v>
      </c>
      <c r="U2223" s="330" t="str">
        <v>VRN</v>
      </c>
      <c r="V2223" s="330">
        <v>6</v>
      </c>
      <c r="W2223" s="330">
        <v>136</v>
      </c>
      <c r="X2223" s="330" t="str">
        <v>S25-04</v>
      </c>
      <c r="Y2223" s="330">
        <v>218</v>
      </c>
      <c r="Z2223" s="330">
        <v>226</v>
      </c>
      <c r="AA2223" s="330">
        <v>-8</v>
      </c>
      <c r="AB2223" s="16" t="str">
        <v>S25</v>
      </c>
    </row>
    <row r="2224" spans="1:28" x14ac:dyDescent="0.35">
      <c r="A2224" s="331">
        <v>45763</v>
      </c>
      <c r="B2224" s="330" t="str">
        <v>EuroAirlines</v>
      </c>
      <c r="C2224" s="330" t="str">
        <v>Distributor</v>
      </c>
      <c r="D2224" s="330" t="str">
        <v>AMADEUS</v>
      </c>
      <c r="E2224" s="330" t="str">
        <v>11LRAR</v>
      </c>
      <c r="F2224" s="330" t="str">
        <v>RT</v>
      </c>
      <c r="G2224" s="330" t="str">
        <v>Outbound</v>
      </c>
      <c r="H2224" s="330" t="str">
        <v>UJ6002</v>
      </c>
      <c r="I2224" s="331" t="str">
        <v>VRN-SSH</v>
      </c>
      <c r="J2224" s="884">
        <v>45892</v>
      </c>
      <c r="K2224" s="330">
        <v>1</v>
      </c>
      <c r="L2224" s="330">
        <v>1</v>
      </c>
      <c r="M2224" s="330">
        <v>255</v>
      </c>
      <c r="N2224" s="330">
        <v>23.04</v>
      </c>
      <c r="O2224" s="330">
        <v>40</v>
      </c>
      <c r="P2224" s="330">
        <v>318.04000000000002</v>
      </c>
      <c r="Q2224" s="330" t="str">
        <v>Confirmed</v>
      </c>
      <c r="R2224" s="330" t="str">
        <v>Closed Deal</v>
      </c>
      <c r="S2224" s="330" t="str">
        <v>VRN</v>
      </c>
      <c r="T2224" s="330" t="str">
        <v>SSH</v>
      </c>
      <c r="U2224" s="330" t="str">
        <v>VRN</v>
      </c>
      <c r="V2224" s="330">
        <v>6</v>
      </c>
      <c r="W2224" s="330">
        <v>129</v>
      </c>
      <c r="X2224" s="330" t="str">
        <v>S25-04</v>
      </c>
      <c r="Y2224" s="330">
        <v>218</v>
      </c>
      <c r="Z2224" s="330">
        <v>222</v>
      </c>
      <c r="AA2224" s="330">
        <v>-4</v>
      </c>
      <c r="AB2224" s="16" t="str">
        <v>S25</v>
      </c>
    </row>
    <row r="2225" spans="1:28" x14ac:dyDescent="0.35">
      <c r="A2225" s="331">
        <v>45763</v>
      </c>
      <c r="B2225" s="330" t="str">
        <v>EuroAirlines</v>
      </c>
      <c r="C2225" s="330" t="str">
        <v>Distributor</v>
      </c>
      <c r="D2225" s="330" t="str">
        <v>AMADEUS</v>
      </c>
      <c r="E2225" s="330" t="str">
        <v>11LRAR</v>
      </c>
      <c r="F2225" s="330" t="str">
        <v>RT</v>
      </c>
      <c r="G2225" s="330" t="str">
        <v>Inbound</v>
      </c>
      <c r="H2225" s="330" t="str">
        <v>UJ6001</v>
      </c>
      <c r="I2225" s="331" t="str">
        <v>SSH-VRN</v>
      </c>
      <c r="J2225" s="884">
        <v>45899</v>
      </c>
      <c r="K2225" s="330">
        <v>1</v>
      </c>
      <c r="L2225" s="330">
        <v>1</v>
      </c>
      <c r="M2225" s="330">
        <v>262.5</v>
      </c>
      <c r="N2225" s="330">
        <v>37.72</v>
      </c>
      <c r="O2225" s="330">
        <v>40</v>
      </c>
      <c r="P2225" s="330">
        <v>340.22</v>
      </c>
      <c r="Q2225" s="330" t="str">
        <v>Confirmed</v>
      </c>
      <c r="R2225" s="330" t="str">
        <v>Closed Deal</v>
      </c>
      <c r="S2225" s="330" t="str">
        <v>SSH</v>
      </c>
      <c r="T2225" s="330" t="str">
        <v>VRN</v>
      </c>
      <c r="U2225" s="330" t="str">
        <v>VRN</v>
      </c>
      <c r="V2225" s="330">
        <v>6</v>
      </c>
      <c r="W2225" s="330">
        <v>136</v>
      </c>
      <c r="X2225" s="330" t="str">
        <v>S25-04</v>
      </c>
      <c r="Y2225" s="330">
        <v>218</v>
      </c>
      <c r="Z2225" s="330">
        <v>226</v>
      </c>
      <c r="AA2225" s="330">
        <v>-8</v>
      </c>
      <c r="AB2225" s="16" t="str">
        <v>S25</v>
      </c>
    </row>
    <row r="2226" spans="1:28" x14ac:dyDescent="0.35">
      <c r="A2226" s="331">
        <v>45763</v>
      </c>
      <c r="B2226" s="330" t="str">
        <v>EuroAirlines</v>
      </c>
      <c r="C2226" s="330" t="str">
        <v>Distributor</v>
      </c>
      <c r="D2226" s="330" t="str">
        <v>AMADEUS</v>
      </c>
      <c r="E2226" s="330" t="str">
        <v>11LRAR</v>
      </c>
      <c r="F2226" s="330" t="str">
        <v>RT</v>
      </c>
      <c r="G2226" s="330" t="str">
        <v>Outbound</v>
      </c>
      <c r="H2226" s="330" t="str">
        <v>UJ6002</v>
      </c>
      <c r="I2226" s="331" t="str">
        <v>VRN-SSH</v>
      </c>
      <c r="J2226" s="884">
        <v>45892</v>
      </c>
      <c r="K2226" s="330">
        <v>1</v>
      </c>
      <c r="L2226" s="330">
        <v>1</v>
      </c>
      <c r="M2226" s="330">
        <v>255</v>
      </c>
      <c r="N2226" s="330">
        <v>23.04</v>
      </c>
      <c r="O2226" s="330">
        <v>40</v>
      </c>
      <c r="P2226" s="330">
        <v>318.04000000000002</v>
      </c>
      <c r="Q2226" s="330" t="str">
        <v>Confirmed</v>
      </c>
      <c r="R2226" s="330" t="str">
        <v>Closed Deal</v>
      </c>
      <c r="S2226" s="330" t="str">
        <v>VRN</v>
      </c>
      <c r="T2226" s="330" t="str">
        <v>SSH</v>
      </c>
      <c r="U2226" s="330" t="str">
        <v>VRN</v>
      </c>
      <c r="V2226" s="330">
        <v>6</v>
      </c>
      <c r="W2226" s="330">
        <v>129</v>
      </c>
      <c r="X2226" s="330" t="str">
        <v>S25-04</v>
      </c>
      <c r="Y2226" s="330">
        <v>218</v>
      </c>
      <c r="Z2226" s="330">
        <v>222</v>
      </c>
      <c r="AA2226" s="330">
        <v>-4</v>
      </c>
      <c r="AB2226" s="16" t="str">
        <v>S25</v>
      </c>
    </row>
    <row r="2227" spans="1:28" x14ac:dyDescent="0.35">
      <c r="A2227" s="331">
        <v>45763</v>
      </c>
      <c r="B2227" s="330" t="str">
        <v>EuroAirlines</v>
      </c>
      <c r="C2227" s="330" t="str">
        <v>Distributor</v>
      </c>
      <c r="D2227" s="330" t="str">
        <v>AMADEUS</v>
      </c>
      <c r="E2227" s="330" t="str">
        <v>11LRAR</v>
      </c>
      <c r="F2227" s="330" t="str">
        <v>RT</v>
      </c>
      <c r="G2227" s="330" t="str">
        <v>Inbound</v>
      </c>
      <c r="H2227" s="330" t="str">
        <v>UJ6001</v>
      </c>
      <c r="I2227" s="331" t="str">
        <v>SSH-VRN</v>
      </c>
      <c r="J2227" s="884">
        <v>45899</v>
      </c>
      <c r="K2227" s="330">
        <v>1</v>
      </c>
      <c r="L2227" s="330">
        <v>1</v>
      </c>
      <c r="M2227" s="330">
        <v>350</v>
      </c>
      <c r="N2227" s="330">
        <v>37.72</v>
      </c>
      <c r="O2227" s="330">
        <v>40</v>
      </c>
      <c r="P2227" s="330">
        <v>427.72</v>
      </c>
      <c r="Q2227" s="330" t="str">
        <v>Confirmed</v>
      </c>
      <c r="R2227" s="330" t="str">
        <v>Closed Deal</v>
      </c>
      <c r="S2227" s="330" t="str">
        <v>SSH</v>
      </c>
      <c r="T2227" s="330" t="str">
        <v>VRN</v>
      </c>
      <c r="U2227" s="330" t="str">
        <v>VRN</v>
      </c>
      <c r="V2227" s="330">
        <v>6</v>
      </c>
      <c r="W2227" s="330">
        <v>136</v>
      </c>
      <c r="X2227" s="330" t="str">
        <v>S25-04</v>
      </c>
      <c r="Y2227" s="330">
        <v>218</v>
      </c>
      <c r="Z2227" s="330">
        <v>226</v>
      </c>
      <c r="AA2227" s="330">
        <v>-8</v>
      </c>
      <c r="AB2227" s="16" t="str">
        <v>S25</v>
      </c>
    </row>
    <row r="2228" spans="1:28" x14ac:dyDescent="0.35">
      <c r="A2228" s="331">
        <v>45763</v>
      </c>
      <c r="B2228" s="330" t="str">
        <v>EuroAirlines</v>
      </c>
      <c r="C2228" s="330" t="str">
        <v>Distributor</v>
      </c>
      <c r="D2228" s="330" t="str">
        <v>AMADEUS</v>
      </c>
      <c r="E2228" s="330" t="str">
        <v>11LRAR</v>
      </c>
      <c r="F2228" s="330" t="str">
        <v>RT</v>
      </c>
      <c r="G2228" s="330" t="str">
        <v>Outbound</v>
      </c>
      <c r="H2228" s="330" t="str">
        <v>UJ6002</v>
      </c>
      <c r="I2228" s="331" t="str">
        <v>VRN-SSH</v>
      </c>
      <c r="J2228" s="884">
        <v>45892</v>
      </c>
      <c r="K2228" s="330">
        <v>1</v>
      </c>
      <c r="L2228" s="330">
        <v>1</v>
      </c>
      <c r="M2228" s="330">
        <v>340</v>
      </c>
      <c r="N2228" s="330">
        <v>23.04</v>
      </c>
      <c r="O2228" s="330">
        <v>40</v>
      </c>
      <c r="P2228" s="330">
        <v>403.04</v>
      </c>
      <c r="Q2228" s="330" t="str">
        <v>Confirmed</v>
      </c>
      <c r="R2228" s="330" t="str">
        <v>Closed Deal</v>
      </c>
      <c r="S2228" s="330" t="str">
        <v>VRN</v>
      </c>
      <c r="T2228" s="330" t="str">
        <v>SSH</v>
      </c>
      <c r="U2228" s="330" t="str">
        <v>VRN</v>
      </c>
      <c r="V2228" s="330">
        <v>6</v>
      </c>
      <c r="W2228" s="330">
        <v>129</v>
      </c>
      <c r="X2228" s="330" t="str">
        <v>S25-04</v>
      </c>
      <c r="Y2228" s="330">
        <v>218</v>
      </c>
      <c r="Z2228" s="330">
        <v>222</v>
      </c>
      <c r="AA2228" s="330">
        <v>-4</v>
      </c>
      <c r="AB2228" s="16" t="str">
        <v>S25</v>
      </c>
    </row>
    <row r="2229" spans="1:28" x14ac:dyDescent="0.35">
      <c r="A2229" s="331">
        <v>45764</v>
      </c>
      <c r="B2229" s="330" t="str">
        <v>Italgsa-Baobab</v>
      </c>
      <c r="C2229" s="330" t="str">
        <v>Tour Operator</v>
      </c>
      <c r="D2229" s="330" t="str">
        <v/>
      </c>
      <c r="E2229" s="330" t="str">
        <v/>
      </c>
      <c r="F2229" s="330" t="str">
        <v>RT</v>
      </c>
      <c r="G2229" s="330" t="str">
        <v>Outbound</v>
      </c>
      <c r="H2229" s="330" t="str">
        <v>NE5127</v>
      </c>
      <c r="I2229" s="331" t="str">
        <v>BRI-SSH</v>
      </c>
      <c r="J2229" s="884">
        <v>45870</v>
      </c>
      <c r="K2229" s="330">
        <v>30</v>
      </c>
      <c r="L2229" s="330">
        <v>30</v>
      </c>
      <c r="M2229" s="330">
        <v>225</v>
      </c>
      <c r="N2229" s="330">
        <v>0</v>
      </c>
      <c r="O2229" s="330">
        <v>0</v>
      </c>
      <c r="P2229" s="330">
        <v>6750</v>
      </c>
      <c r="Q2229" s="330" t="str">
        <v>Confirmed</v>
      </c>
      <c r="R2229" s="330" t="str">
        <v>Signed</v>
      </c>
      <c r="S2229" s="330" t="str">
        <v>BRI</v>
      </c>
      <c r="T2229" s="330" t="str">
        <v>SSH</v>
      </c>
      <c r="U2229" s="330" t="str">
        <v>BRI</v>
      </c>
      <c r="V2229" s="330">
        <v>5</v>
      </c>
      <c r="W2229" s="330">
        <v>106</v>
      </c>
      <c r="X2229" s="330" t="str">
        <v>S25-03</v>
      </c>
      <c r="Y2229" s="330">
        <v>179</v>
      </c>
      <c r="Z2229" s="330">
        <v>85</v>
      </c>
      <c r="AA2229" s="330">
        <v>94</v>
      </c>
      <c r="AB2229" s="16" t="str">
        <v>S25</v>
      </c>
    </row>
    <row r="2230" spans="1:28" x14ac:dyDescent="0.35">
      <c r="A2230" s="331">
        <v>45764</v>
      </c>
      <c r="B2230" s="330" t="str">
        <v>Italgsa-Baobab</v>
      </c>
      <c r="C2230" s="330" t="str">
        <v>Tour Operator</v>
      </c>
      <c r="D2230" s="330" t="str">
        <v/>
      </c>
      <c r="E2230" s="330" t="str">
        <v/>
      </c>
      <c r="F2230" s="330" t="str">
        <v>RT</v>
      </c>
      <c r="G2230" s="330" t="str">
        <v>Inbound</v>
      </c>
      <c r="H2230" s="330" t="str">
        <v>NE5126</v>
      </c>
      <c r="I2230" s="331" t="str">
        <v>SSH-BRI</v>
      </c>
      <c r="J2230" s="884">
        <v>45877</v>
      </c>
      <c r="K2230" s="330">
        <v>30</v>
      </c>
      <c r="L2230" s="330">
        <v>30</v>
      </c>
      <c r="M2230" s="330">
        <v>225</v>
      </c>
      <c r="N2230" s="330">
        <v>0</v>
      </c>
      <c r="O2230" s="330">
        <v>0</v>
      </c>
      <c r="P2230" s="330">
        <v>6750</v>
      </c>
      <c r="Q2230" s="330" t="str">
        <v>Confirmed</v>
      </c>
      <c r="R2230" s="330" t="str">
        <v>Signed</v>
      </c>
      <c r="S2230" s="330" t="str">
        <v>SSH</v>
      </c>
      <c r="T2230" s="330" t="str">
        <v>BRI</v>
      </c>
      <c r="U2230" s="330" t="str">
        <v>BRI</v>
      </c>
      <c r="V2230" s="330">
        <v>5</v>
      </c>
      <c r="W2230" s="330">
        <v>113</v>
      </c>
      <c r="X2230" s="330" t="str">
        <v>S25-03</v>
      </c>
      <c r="Y2230" s="330">
        <v>179</v>
      </c>
      <c r="Z2230" s="330">
        <v>85</v>
      </c>
      <c r="AA2230" s="330">
        <v>94</v>
      </c>
      <c r="AB2230" s="16" t="str">
        <v>S25</v>
      </c>
    </row>
    <row r="2231" spans="1:28" x14ac:dyDescent="0.35">
      <c r="A2231" s="331">
        <v>45765</v>
      </c>
      <c r="B2231" s="330" t="str">
        <v>Genius</v>
      </c>
      <c r="C2231" s="330" t="str">
        <v>Distributor</v>
      </c>
      <c r="D2231" s="330" t="str">
        <v/>
      </c>
      <c r="E2231" s="330" t="str">
        <v/>
      </c>
      <c r="F2231" s="330" t="str">
        <v>OW</v>
      </c>
      <c r="G2231" s="330" t="str">
        <v>Outbound</v>
      </c>
      <c r="H2231" s="330" t="str">
        <v>4S6015</v>
      </c>
      <c r="I2231" s="331" t="str">
        <v>SSH-VRN</v>
      </c>
      <c r="J2231" s="884">
        <v>45766</v>
      </c>
      <c r="K2231" s="330">
        <v>1</v>
      </c>
      <c r="L2231" s="330">
        <v>1</v>
      </c>
      <c r="M2231" s="330">
        <v>100</v>
      </c>
      <c r="N2231" s="330">
        <v>0</v>
      </c>
      <c r="O2231" s="330">
        <v>0</v>
      </c>
      <c r="P2231" s="330">
        <v>100</v>
      </c>
      <c r="Q2231" s="330" t="str">
        <v>Confirmed</v>
      </c>
      <c r="R2231" s="330" t="str">
        <v>Closed Deal</v>
      </c>
      <c r="S2231" s="330" t="str">
        <v>SSH</v>
      </c>
      <c r="T2231" s="330" t="str">
        <v>VRN</v>
      </c>
      <c r="U2231" s="330" t="str">
        <v>VRN</v>
      </c>
      <c r="V2231" s="330">
        <v>6</v>
      </c>
      <c r="W2231" s="330">
        <v>1</v>
      </c>
      <c r="X2231" s="330" t="str">
        <v>E25-05B</v>
      </c>
      <c r="Y2231" s="330">
        <v>186</v>
      </c>
      <c r="Z2231" s="330">
        <v>67</v>
      </c>
      <c r="AA2231" s="330">
        <v>119</v>
      </c>
      <c r="AB2231" s="16" t="str">
        <v>E25</v>
      </c>
    </row>
    <row r="2232" spans="1:28" x14ac:dyDescent="0.35">
      <c r="A2232" s="331">
        <v>45765</v>
      </c>
      <c r="B2232" s="330" t="str">
        <v>Genius</v>
      </c>
      <c r="C2232" s="330" t="str">
        <v>Distributor</v>
      </c>
      <c r="D2232" s="330" t="str">
        <v/>
      </c>
      <c r="E2232" s="330" t="str">
        <v/>
      </c>
      <c r="F2232" s="330" t="str">
        <v>OW</v>
      </c>
      <c r="G2232" s="330" t="str">
        <v>Outbound</v>
      </c>
      <c r="H2232" s="330" t="str">
        <v>NP8101</v>
      </c>
      <c r="I2232" s="331" t="str">
        <v>HRG-NAP</v>
      </c>
      <c r="J2232" s="884">
        <v>45887</v>
      </c>
      <c r="K2232" s="330">
        <v>2</v>
      </c>
      <c r="L2232" s="330">
        <v>2</v>
      </c>
      <c r="M2232" s="330">
        <v>240</v>
      </c>
      <c r="N2232" s="330">
        <v>0</v>
      </c>
      <c r="O2232" s="330">
        <v>0</v>
      </c>
      <c r="P2232" s="330">
        <v>480</v>
      </c>
      <c r="Q2232" s="330" t="str">
        <v>Confirmed</v>
      </c>
      <c r="R2232" s="330" t="str">
        <v>Closed Deal</v>
      </c>
      <c r="S2232" s="330" t="str">
        <v>HRG</v>
      </c>
      <c r="T2232" s="330" t="str">
        <v>NAP</v>
      </c>
      <c r="U2232" s="330" t="str">
        <v>NAP</v>
      </c>
      <c r="V2232" s="330">
        <v>1</v>
      </c>
      <c r="W2232" s="330">
        <v>122</v>
      </c>
      <c r="X2232" s="330" t="str">
        <v>S25-13</v>
      </c>
      <c r="Y2232" s="330">
        <v>176</v>
      </c>
      <c r="Z2232" s="330">
        <v>150</v>
      </c>
      <c r="AA2232" s="330">
        <v>26</v>
      </c>
      <c r="AB2232" s="16" t="str">
        <v>S25</v>
      </c>
    </row>
    <row r="2233" spans="1:28" x14ac:dyDescent="0.35">
      <c r="A2233" s="331">
        <v>45765</v>
      </c>
      <c r="B2233" s="330" t="str">
        <v>Genius</v>
      </c>
      <c r="C2233" s="330" t="str">
        <v>Distributor</v>
      </c>
      <c r="D2233" s="330" t="str">
        <v/>
      </c>
      <c r="E2233" s="330" t="str">
        <v/>
      </c>
      <c r="F2233" s="330" t="str">
        <v>OW</v>
      </c>
      <c r="G2233" s="330" t="str">
        <v>Outbound</v>
      </c>
      <c r="H2233" s="330" t="str">
        <v>4S6006</v>
      </c>
      <c r="I2233" s="331" t="str">
        <v>MXP-SSH</v>
      </c>
      <c r="J2233" s="884">
        <v>45772</v>
      </c>
      <c r="K2233" s="330">
        <v>2</v>
      </c>
      <c r="L2233" s="330">
        <v>2</v>
      </c>
      <c r="M2233" s="330">
        <v>100</v>
      </c>
      <c r="N2233" s="330">
        <v>0</v>
      </c>
      <c r="O2233" s="330">
        <v>0</v>
      </c>
      <c r="P2233" s="330">
        <v>200</v>
      </c>
      <c r="Q2233" s="330" t="str">
        <v>Confirmed</v>
      </c>
      <c r="R2233" s="330" t="str">
        <v>Closed Deal</v>
      </c>
      <c r="S2233" s="330" t="str">
        <v>MXP</v>
      </c>
      <c r="T2233" s="330" t="str">
        <v>SSH</v>
      </c>
      <c r="U2233" s="330" t="str">
        <v>MXP</v>
      </c>
      <c r="V2233" s="330">
        <v>5</v>
      </c>
      <c r="W2233" s="330">
        <v>7</v>
      </c>
      <c r="X2233" s="330" t="str">
        <v>E25-04</v>
      </c>
      <c r="Y2233" s="330">
        <v>186</v>
      </c>
      <c r="Z2233" s="330">
        <v>180</v>
      </c>
      <c r="AA2233" s="330">
        <v>6</v>
      </c>
      <c r="AB2233" s="16" t="str">
        <v>E25</v>
      </c>
    </row>
    <row r="2234" spans="1:28" x14ac:dyDescent="0.35">
      <c r="A2234" s="331">
        <v>45764</v>
      </c>
      <c r="B2234" s="330" t="str">
        <v>Searcharter</v>
      </c>
      <c r="C2234" s="330" t="str">
        <v>Distributor</v>
      </c>
      <c r="D2234" s="330" t="str">
        <v/>
      </c>
      <c r="E2234" s="330" t="str">
        <v>G4NUA</v>
      </c>
      <c r="F2234" s="330" t="str">
        <v>OW</v>
      </c>
      <c r="G2234" s="330" t="str">
        <v>Outbound</v>
      </c>
      <c r="H2234" s="330" t="str">
        <v>4S6015</v>
      </c>
      <c r="I2234" s="331" t="str">
        <v>SSH-VRN</v>
      </c>
      <c r="J2234" s="884">
        <v>45780</v>
      </c>
      <c r="K2234" s="330">
        <v>4</v>
      </c>
      <c r="L2234" s="330">
        <v>4</v>
      </c>
      <c r="M2234" s="330">
        <v>150</v>
      </c>
      <c r="N2234" s="330">
        <v>0</v>
      </c>
      <c r="O2234" s="330">
        <v>0</v>
      </c>
      <c r="P2234" s="330">
        <v>600</v>
      </c>
      <c r="Q2234" s="330" t="str">
        <v>Confirmed</v>
      </c>
      <c r="R2234" s="330" t="str">
        <v>Closed Deal</v>
      </c>
      <c r="S2234" s="330" t="str">
        <v>SSH</v>
      </c>
      <c r="T2234" s="330" t="str">
        <v>VRN</v>
      </c>
      <c r="U2234" s="330" t="str">
        <v>VRN</v>
      </c>
      <c r="V2234" s="330">
        <v>6</v>
      </c>
      <c r="W2234" s="330">
        <v>16</v>
      </c>
      <c r="X2234" s="330" t="str">
        <v>E25-05B</v>
      </c>
      <c r="Y2234" s="330">
        <v>186</v>
      </c>
      <c r="Z2234" s="330">
        <v>181</v>
      </c>
      <c r="AA2234" s="330">
        <v>5</v>
      </c>
      <c r="AB2234" s="16" t="str">
        <v>E25</v>
      </c>
    </row>
    <row r="2235" spans="1:28" x14ac:dyDescent="0.35">
      <c r="A2235" s="331">
        <v>45764</v>
      </c>
      <c r="B2235" s="330" t="str">
        <v>Searcharter</v>
      </c>
      <c r="C2235" s="330" t="str">
        <v>Distributor</v>
      </c>
      <c r="D2235" s="330" t="str">
        <v/>
      </c>
      <c r="E2235" s="330" t="str">
        <v>V4W2R</v>
      </c>
      <c r="F2235" s="330" t="str">
        <v>OW</v>
      </c>
      <c r="G2235" s="330" t="str">
        <v>Outbound</v>
      </c>
      <c r="H2235" s="330" t="str">
        <v>4S6006</v>
      </c>
      <c r="I2235" s="331" t="str">
        <v>MXP-SSH</v>
      </c>
      <c r="J2235" s="884">
        <v>45772</v>
      </c>
      <c r="K2235" s="330">
        <v>2</v>
      </c>
      <c r="L2235" s="330">
        <v>2</v>
      </c>
      <c r="M2235" s="330">
        <v>120</v>
      </c>
      <c r="N2235" s="330">
        <v>0</v>
      </c>
      <c r="O2235" s="330">
        <v>0</v>
      </c>
      <c r="P2235" s="330">
        <v>240</v>
      </c>
      <c r="Q2235" s="330" t="str">
        <v>Confirmed</v>
      </c>
      <c r="R2235" s="330" t="str">
        <v>Closed Deal</v>
      </c>
      <c r="S2235" s="330" t="str">
        <v>MXP</v>
      </c>
      <c r="T2235" s="330" t="str">
        <v>SSH</v>
      </c>
      <c r="U2235" s="330" t="str">
        <v>MXP</v>
      </c>
      <c r="V2235" s="330">
        <v>5</v>
      </c>
      <c r="W2235" s="330">
        <v>8</v>
      </c>
      <c r="X2235" s="330" t="str">
        <v>E25-04</v>
      </c>
      <c r="Y2235" s="330">
        <v>186</v>
      </c>
      <c r="Z2235" s="330">
        <v>180</v>
      </c>
      <c r="AA2235" s="330">
        <v>6</v>
      </c>
      <c r="AB2235" s="16" t="str">
        <v>E25</v>
      </c>
    </row>
    <row r="2236" spans="1:28" x14ac:dyDescent="0.35">
      <c r="A2236" s="331">
        <v>45764</v>
      </c>
      <c r="B2236" s="330" t="str">
        <v>Searcharter</v>
      </c>
      <c r="C2236" s="330" t="str">
        <v>Distributor</v>
      </c>
      <c r="D2236" s="330" t="str">
        <v/>
      </c>
      <c r="E2236" s="330" t="str">
        <v>MTFFQ</v>
      </c>
      <c r="F2236" s="330" t="str">
        <v>RT</v>
      </c>
      <c r="G2236" s="330" t="str">
        <v>Outbound</v>
      </c>
      <c r="H2236" s="330" t="str">
        <v>UJ6002</v>
      </c>
      <c r="I2236" s="331" t="str">
        <v>VRN-SSH</v>
      </c>
      <c r="J2236" s="884">
        <v>45885</v>
      </c>
      <c r="K2236" s="330">
        <v>2</v>
      </c>
      <c r="L2236" s="330">
        <v>2</v>
      </c>
      <c r="M2236" s="330">
        <v>315</v>
      </c>
      <c r="N2236" s="330">
        <v>0</v>
      </c>
      <c r="O2236" s="330">
        <v>0</v>
      </c>
      <c r="P2236" s="330">
        <v>630</v>
      </c>
      <c r="Q2236" s="330" t="str">
        <v>Confirmed</v>
      </c>
      <c r="R2236" s="330" t="str">
        <v>Closed Deal</v>
      </c>
      <c r="S2236" s="330" t="str">
        <v>VRN</v>
      </c>
      <c r="T2236" s="330" t="str">
        <v>SSH</v>
      </c>
      <c r="U2236" s="330" t="str">
        <v>VRN</v>
      </c>
      <c r="V2236" s="330">
        <v>6</v>
      </c>
      <c r="W2236" s="330">
        <v>121</v>
      </c>
      <c r="X2236" s="330" t="str">
        <v>S25-04</v>
      </c>
      <c r="Y2236" s="330">
        <v>218</v>
      </c>
      <c r="Z2236" s="330">
        <v>222</v>
      </c>
      <c r="AA2236" s="330">
        <v>-4</v>
      </c>
      <c r="AB2236" s="16" t="str">
        <v>S25</v>
      </c>
    </row>
    <row r="2237" spans="1:28" x14ac:dyDescent="0.35">
      <c r="A2237" s="331">
        <v>45764</v>
      </c>
      <c r="B2237" s="330" t="str">
        <v>Searcharter</v>
      </c>
      <c r="C2237" s="330" t="str">
        <v>Distributor</v>
      </c>
      <c r="D2237" s="330" t="str">
        <v/>
      </c>
      <c r="E2237" s="330" t="str">
        <v>MTFFQ</v>
      </c>
      <c r="F2237" s="330" t="str">
        <v>RT</v>
      </c>
      <c r="G2237" s="330" t="str">
        <v>Inbound</v>
      </c>
      <c r="H2237" s="330" t="str">
        <v>UJ6001</v>
      </c>
      <c r="I2237" s="331" t="str">
        <v>SSH-VRN</v>
      </c>
      <c r="J2237" s="884">
        <v>45892</v>
      </c>
      <c r="K2237" s="330">
        <v>2</v>
      </c>
      <c r="L2237" s="330">
        <v>2</v>
      </c>
      <c r="M2237" s="330">
        <v>315</v>
      </c>
      <c r="N2237" s="330">
        <v>0</v>
      </c>
      <c r="O2237" s="330">
        <v>0</v>
      </c>
      <c r="P2237" s="330">
        <v>630</v>
      </c>
      <c r="Q2237" s="330" t="str">
        <v>Confirmed</v>
      </c>
      <c r="R2237" s="330" t="str">
        <v>Closed Deal</v>
      </c>
      <c r="S2237" s="330" t="str">
        <v>SSH</v>
      </c>
      <c r="T2237" s="330" t="str">
        <v>VRN</v>
      </c>
      <c r="U2237" s="330" t="str">
        <v>VRN</v>
      </c>
      <c r="V2237" s="330">
        <v>6</v>
      </c>
      <c r="W2237" s="330">
        <v>128</v>
      </c>
      <c r="X2237" s="330" t="str">
        <v>S25-04</v>
      </c>
      <c r="Y2237" s="330">
        <v>218</v>
      </c>
      <c r="Z2237" s="330">
        <v>243</v>
      </c>
      <c r="AA2237" s="330">
        <v>-25</v>
      </c>
      <c r="AB2237" s="16" t="str">
        <v>S25</v>
      </c>
    </row>
    <row r="2238" spans="1:28" x14ac:dyDescent="0.35">
      <c r="A2238" s="331">
        <v>45764</v>
      </c>
      <c r="B2238" s="330" t="str">
        <v>GO7</v>
      </c>
      <c r="C2238" s="330" t="str">
        <v>Distributor</v>
      </c>
      <c r="D2238" s="330" t="str">
        <v>Website IBE</v>
      </c>
      <c r="E2238" s="330" t="str">
        <v>GOVPFL</v>
      </c>
      <c r="F2238" s="330" t="str">
        <v>OW</v>
      </c>
      <c r="G2238" s="330" t="str">
        <v>Outbound</v>
      </c>
      <c r="H2238" s="330" t="str">
        <v>4S6003</v>
      </c>
      <c r="I2238" s="331" t="str">
        <v>SSH-BRI</v>
      </c>
      <c r="J2238" s="884">
        <v>45850</v>
      </c>
      <c r="K2238" s="330">
        <v>1</v>
      </c>
      <c r="L2238" s="330">
        <v>1</v>
      </c>
      <c r="M2238" s="330">
        <v>133.38999999999999</v>
      </c>
      <c r="N2238" s="330">
        <v>35.479999999999997</v>
      </c>
      <c r="O2238" s="330">
        <v>53</v>
      </c>
      <c r="P2238" s="330">
        <v>221.87</v>
      </c>
      <c r="Q2238" s="330" t="str">
        <v>Confirmed</v>
      </c>
      <c r="R2238" s="330" t="str">
        <v>Closed Deal</v>
      </c>
      <c r="S2238" s="330" t="str">
        <v>SSH</v>
      </c>
      <c r="T2238" s="330" t="str">
        <v>BRI</v>
      </c>
      <c r="U2238" s="330" t="str">
        <v>BRI</v>
      </c>
      <c r="V2238" s="330">
        <v>6</v>
      </c>
      <c r="W2238" s="330">
        <v>86</v>
      </c>
      <c r="X2238" s="330" t="str">
        <v>S25-01</v>
      </c>
      <c r="Y2238" s="330">
        <v>186</v>
      </c>
      <c r="Z2238" s="330">
        <v>112</v>
      </c>
      <c r="AA2238" s="330">
        <v>74</v>
      </c>
      <c r="AB2238" s="16" t="str">
        <v>S25</v>
      </c>
    </row>
    <row r="2239" spans="1:28" x14ac:dyDescent="0.35">
      <c r="A2239" s="331">
        <v>45764</v>
      </c>
      <c r="B2239" s="330" t="str">
        <v>GO7</v>
      </c>
      <c r="C2239" s="330" t="str">
        <v>Distributor</v>
      </c>
      <c r="D2239" s="330" t="str">
        <v>Website IBE</v>
      </c>
      <c r="E2239" s="330" t="str">
        <v>GOVPFL</v>
      </c>
      <c r="F2239" s="330" t="str">
        <v>OW</v>
      </c>
      <c r="G2239" s="330" t="str">
        <v>Outbound</v>
      </c>
      <c r="H2239" s="330" t="str">
        <v>4S6003</v>
      </c>
      <c r="I2239" s="331" t="str">
        <v>SSH-BRI</v>
      </c>
      <c r="J2239" s="884">
        <v>45850</v>
      </c>
      <c r="K2239" s="330">
        <v>1</v>
      </c>
      <c r="L2239" s="330">
        <v>1</v>
      </c>
      <c r="M2239" s="330">
        <v>133.38999999999999</v>
      </c>
      <c r="N2239" s="330">
        <v>35.479999999999997</v>
      </c>
      <c r="O2239" s="330">
        <v>53</v>
      </c>
      <c r="P2239" s="330">
        <v>221.87</v>
      </c>
      <c r="Q2239" s="330" t="str">
        <v>Confirmed</v>
      </c>
      <c r="R2239" s="330" t="str">
        <v>Closed Deal</v>
      </c>
      <c r="S2239" s="330" t="str">
        <v>SSH</v>
      </c>
      <c r="T2239" s="330" t="str">
        <v>BRI</v>
      </c>
      <c r="U2239" s="330" t="str">
        <v>BRI</v>
      </c>
      <c r="V2239" s="330">
        <v>6</v>
      </c>
      <c r="W2239" s="330">
        <v>86</v>
      </c>
      <c r="X2239" s="330" t="str">
        <v>S25-01</v>
      </c>
      <c r="Y2239" s="330">
        <v>186</v>
      </c>
      <c r="Z2239" s="330">
        <v>112</v>
      </c>
      <c r="AA2239" s="330">
        <v>74</v>
      </c>
      <c r="AB2239" s="16" t="str">
        <v>S25</v>
      </c>
    </row>
    <row r="2240" spans="1:28" x14ac:dyDescent="0.35">
      <c r="A2240" s="331">
        <v>45764</v>
      </c>
      <c r="B2240" s="330" t="str">
        <v>GO7</v>
      </c>
      <c r="C2240" s="330" t="str">
        <v>Distributor</v>
      </c>
      <c r="D2240" s="330" t="str">
        <v>Website IBE</v>
      </c>
      <c r="E2240" s="330" t="str">
        <v>GOVPFL</v>
      </c>
      <c r="F2240" s="330" t="str">
        <v>OW</v>
      </c>
      <c r="G2240" s="330" t="str">
        <v>Outbound</v>
      </c>
      <c r="H2240" s="330" t="str">
        <v>4S6003</v>
      </c>
      <c r="I2240" s="331" t="str">
        <v>SSH-BRI</v>
      </c>
      <c r="J2240" s="884">
        <v>45850</v>
      </c>
      <c r="K2240" s="330">
        <v>1</v>
      </c>
      <c r="L2240" s="330">
        <v>1</v>
      </c>
      <c r="M2240" s="330">
        <v>177.85</v>
      </c>
      <c r="N2240" s="330">
        <v>35.479999999999997</v>
      </c>
      <c r="O2240" s="330">
        <v>53</v>
      </c>
      <c r="P2240" s="330">
        <v>266.33</v>
      </c>
      <c r="Q2240" s="330" t="str">
        <v>Confirmed</v>
      </c>
      <c r="R2240" s="330" t="str">
        <v>Closed Deal</v>
      </c>
      <c r="S2240" s="330" t="str">
        <v>SSH</v>
      </c>
      <c r="T2240" s="330" t="str">
        <v>BRI</v>
      </c>
      <c r="U2240" s="330" t="str">
        <v>BRI</v>
      </c>
      <c r="V2240" s="330">
        <v>6</v>
      </c>
      <c r="W2240" s="330">
        <v>86</v>
      </c>
      <c r="X2240" s="330" t="str">
        <v>S25-01</v>
      </c>
      <c r="Y2240" s="330">
        <v>186</v>
      </c>
      <c r="Z2240" s="330">
        <v>112</v>
      </c>
      <c r="AA2240" s="330">
        <v>74</v>
      </c>
      <c r="AB2240" s="16" t="str">
        <v>S25</v>
      </c>
    </row>
    <row r="2241" spans="1:28" x14ac:dyDescent="0.35">
      <c r="A2241" s="331">
        <v>45764</v>
      </c>
      <c r="B2241" s="330" t="str">
        <v>GO7</v>
      </c>
      <c r="C2241" s="330" t="str">
        <v>Distributor</v>
      </c>
      <c r="D2241" s="330" t="str">
        <v>Website IBE</v>
      </c>
      <c r="E2241" s="330" t="str">
        <v>GOVPFL</v>
      </c>
      <c r="F2241" s="330" t="str">
        <v>OW</v>
      </c>
      <c r="G2241" s="330" t="str">
        <v>Outbound</v>
      </c>
      <c r="H2241" s="330" t="str">
        <v>4S6003</v>
      </c>
      <c r="I2241" s="331" t="str">
        <v>SSH-BRI</v>
      </c>
      <c r="J2241" s="884">
        <v>45850</v>
      </c>
      <c r="K2241" s="330">
        <v>1</v>
      </c>
      <c r="L2241" s="330">
        <v>1</v>
      </c>
      <c r="M2241" s="330">
        <v>177.85</v>
      </c>
      <c r="N2241" s="330">
        <v>35.479999999999997</v>
      </c>
      <c r="O2241" s="330">
        <v>53</v>
      </c>
      <c r="P2241" s="330">
        <v>266.33</v>
      </c>
      <c r="Q2241" s="330" t="str">
        <v>Confirmed</v>
      </c>
      <c r="R2241" s="330" t="str">
        <v>Closed Deal</v>
      </c>
      <c r="S2241" s="330" t="str">
        <v>SSH</v>
      </c>
      <c r="T2241" s="330" t="str">
        <v>BRI</v>
      </c>
      <c r="U2241" s="330" t="str">
        <v>BRI</v>
      </c>
      <c r="V2241" s="330">
        <v>6</v>
      </c>
      <c r="W2241" s="330">
        <v>86</v>
      </c>
      <c r="X2241" s="330" t="str">
        <v>S25-01</v>
      </c>
      <c r="Y2241" s="330">
        <v>186</v>
      </c>
      <c r="Z2241" s="330">
        <v>112</v>
      </c>
      <c r="AA2241" s="330">
        <v>74</v>
      </c>
      <c r="AB2241" s="16" t="str">
        <v>S25</v>
      </c>
    </row>
    <row r="2242" spans="1:28" x14ac:dyDescent="0.35">
      <c r="A2242" s="331">
        <v>45764</v>
      </c>
      <c r="B2242" s="330" t="str">
        <v>GO7</v>
      </c>
      <c r="C2242" s="330" t="str">
        <v>Distributor</v>
      </c>
      <c r="D2242" s="330" t="str">
        <v>Website IBE</v>
      </c>
      <c r="E2242" s="330" t="str">
        <v>MHIUG6</v>
      </c>
      <c r="F2242" s="330" t="str">
        <v>OW</v>
      </c>
      <c r="G2242" s="330" t="str">
        <v>Outbound</v>
      </c>
      <c r="H2242" s="330" t="str">
        <v>UJ6001</v>
      </c>
      <c r="I2242" s="331" t="str">
        <v>SSH-VRN</v>
      </c>
      <c r="J2242" s="884">
        <v>45892</v>
      </c>
      <c r="K2242" s="330">
        <v>1</v>
      </c>
      <c r="L2242" s="330">
        <v>1</v>
      </c>
      <c r="M2242" s="330">
        <v>327.61</v>
      </c>
      <c r="N2242" s="330">
        <v>35.479999999999997</v>
      </c>
      <c r="O2242" s="330">
        <v>53</v>
      </c>
      <c r="P2242" s="330">
        <v>416.09</v>
      </c>
      <c r="Q2242" s="330" t="str">
        <v>Confirmed</v>
      </c>
      <c r="R2242" s="330" t="str">
        <v>Closed Deal</v>
      </c>
      <c r="S2242" s="330" t="str">
        <v>SSH</v>
      </c>
      <c r="T2242" s="330" t="str">
        <v>VRN</v>
      </c>
      <c r="U2242" s="330" t="str">
        <v>VRN</v>
      </c>
      <c r="V2242" s="330">
        <v>6</v>
      </c>
      <c r="W2242" s="330">
        <v>128</v>
      </c>
      <c r="X2242" s="330" t="str">
        <v>S25-04</v>
      </c>
      <c r="Y2242" s="330">
        <v>218</v>
      </c>
      <c r="Z2242" s="330">
        <v>243</v>
      </c>
      <c r="AA2242" s="330">
        <v>-25</v>
      </c>
      <c r="AB2242" s="16" t="str">
        <v>S25</v>
      </c>
    </row>
    <row r="2243" spans="1:28" x14ac:dyDescent="0.35">
      <c r="A2243" s="331">
        <v>45764</v>
      </c>
      <c r="B2243" s="330" t="str">
        <v>GO7</v>
      </c>
      <c r="C2243" s="330" t="str">
        <v>Distributor</v>
      </c>
      <c r="D2243" s="330" t="str">
        <v>Website IBE</v>
      </c>
      <c r="E2243" s="330" t="str">
        <v>MHIUG6</v>
      </c>
      <c r="F2243" s="330" t="str">
        <v>OW</v>
      </c>
      <c r="G2243" s="330" t="str">
        <v>Outbound</v>
      </c>
      <c r="H2243" s="330" t="str">
        <v>UJ6001</v>
      </c>
      <c r="I2243" s="331" t="str">
        <v>SSH-VRN</v>
      </c>
      <c r="J2243" s="884">
        <v>45892</v>
      </c>
      <c r="K2243" s="330">
        <v>1</v>
      </c>
      <c r="L2243" s="330">
        <v>1</v>
      </c>
      <c r="M2243" s="330">
        <v>327.61</v>
      </c>
      <c r="N2243" s="330">
        <v>35.479999999999997</v>
      </c>
      <c r="O2243" s="330">
        <v>53</v>
      </c>
      <c r="P2243" s="330">
        <v>416.09</v>
      </c>
      <c r="Q2243" s="330" t="str">
        <v>Confirmed</v>
      </c>
      <c r="R2243" s="330" t="str">
        <v>Closed Deal</v>
      </c>
      <c r="S2243" s="330" t="str">
        <v>SSH</v>
      </c>
      <c r="T2243" s="330" t="str">
        <v>VRN</v>
      </c>
      <c r="U2243" s="330" t="str">
        <v>VRN</v>
      </c>
      <c r="V2243" s="330">
        <v>6</v>
      </c>
      <c r="W2243" s="330">
        <v>128</v>
      </c>
      <c r="X2243" s="330" t="str">
        <v>S25-04</v>
      </c>
      <c r="Y2243" s="330">
        <v>218</v>
      </c>
      <c r="Z2243" s="330">
        <v>243</v>
      </c>
      <c r="AA2243" s="330">
        <v>-25</v>
      </c>
      <c r="AB2243" s="16" t="str">
        <v>S25</v>
      </c>
    </row>
    <row r="2244" spans="1:28" x14ac:dyDescent="0.35">
      <c r="A2244" s="331">
        <v>45764</v>
      </c>
      <c r="B2244" s="330" t="str">
        <v>GO7</v>
      </c>
      <c r="C2244" s="330" t="str">
        <v>Distributor</v>
      </c>
      <c r="D2244" s="330" t="str">
        <v>Website IBE</v>
      </c>
      <c r="E2244" s="330" t="str">
        <v>MHIUG6</v>
      </c>
      <c r="F2244" s="330" t="str">
        <v>OW</v>
      </c>
      <c r="G2244" s="330" t="str">
        <v>Outbound</v>
      </c>
      <c r="H2244" s="330" t="str">
        <v>UJ6001</v>
      </c>
      <c r="I2244" s="331" t="str">
        <v>SSH-VRN</v>
      </c>
      <c r="J2244" s="884">
        <v>45892</v>
      </c>
      <c r="K2244" s="330">
        <v>1</v>
      </c>
      <c r="L2244" s="330">
        <v>1</v>
      </c>
      <c r="M2244" s="330">
        <v>245.71</v>
      </c>
      <c r="N2244" s="330">
        <v>35.479999999999997</v>
      </c>
      <c r="O2244" s="330">
        <v>53</v>
      </c>
      <c r="P2244" s="330">
        <v>334.19</v>
      </c>
      <c r="Q2244" s="330" t="str">
        <v>Confirmed</v>
      </c>
      <c r="R2244" s="330" t="str">
        <v>Closed Deal</v>
      </c>
      <c r="S2244" s="330" t="str">
        <v>SSH</v>
      </c>
      <c r="T2244" s="330" t="str">
        <v>VRN</v>
      </c>
      <c r="U2244" s="330" t="str">
        <v>VRN</v>
      </c>
      <c r="V2244" s="330">
        <v>6</v>
      </c>
      <c r="W2244" s="330">
        <v>128</v>
      </c>
      <c r="X2244" s="330" t="str">
        <v>S25-04</v>
      </c>
      <c r="Y2244" s="330">
        <v>218</v>
      </c>
      <c r="Z2244" s="330">
        <v>243</v>
      </c>
      <c r="AA2244" s="330">
        <v>-25</v>
      </c>
      <c r="AB2244" s="16" t="str">
        <v>S25</v>
      </c>
    </row>
    <row r="2245" spans="1:28" x14ac:dyDescent="0.35">
      <c r="A2245" s="331">
        <v>45765</v>
      </c>
      <c r="B2245" s="330" t="str">
        <v>Citizen Plane</v>
      </c>
      <c r="C2245" s="330" t="str">
        <v>Distributor</v>
      </c>
      <c r="D2245" s="330" t="str">
        <v xml:space="preserve"> </v>
      </c>
      <c r="E2245" s="330" t="str">
        <v>CPEBQG</v>
      </c>
      <c r="F2245" s="330" t="str">
        <v>OW</v>
      </c>
      <c r="G2245" s="330" t="str">
        <v>Outbound</v>
      </c>
      <c r="H2245" s="330" t="str">
        <v>4S6015</v>
      </c>
      <c r="I2245" s="331" t="str">
        <v>SSH-VRN</v>
      </c>
      <c r="J2245" s="884">
        <v>45780</v>
      </c>
      <c r="K2245" s="330">
        <v>1</v>
      </c>
      <c r="L2245" s="330">
        <v>1</v>
      </c>
      <c r="M2245" s="330">
        <v>155</v>
      </c>
      <c r="N2245" s="330">
        <v>0</v>
      </c>
      <c r="O2245" s="330">
        <v>0</v>
      </c>
      <c r="P2245" s="330">
        <v>155</v>
      </c>
      <c r="Q2245" s="330" t="str">
        <v>Confirmed</v>
      </c>
      <c r="R2245" s="330" t="str">
        <v>Closed Deal</v>
      </c>
      <c r="S2245" s="330" t="str">
        <v>SSH</v>
      </c>
      <c r="T2245" s="330" t="str">
        <v>VRN</v>
      </c>
      <c r="U2245" s="330" t="str">
        <v>VRN</v>
      </c>
      <c r="V2245" s="330">
        <v>6</v>
      </c>
      <c r="W2245" s="330">
        <v>15</v>
      </c>
      <c r="X2245" s="330" t="str">
        <v>E25-05B</v>
      </c>
      <c r="Y2245" s="330">
        <v>186</v>
      </c>
      <c r="Z2245" s="330">
        <v>181</v>
      </c>
      <c r="AA2245" s="330">
        <v>5</v>
      </c>
      <c r="AB2245" s="16" t="str">
        <v>E25</v>
      </c>
    </row>
    <row r="2246" spans="1:28" x14ac:dyDescent="0.35">
      <c r="A2246" s="331">
        <v>45765</v>
      </c>
      <c r="B2246" s="330" t="str">
        <v>Citizen Plane</v>
      </c>
      <c r="C2246" s="330" t="str">
        <v>Distributor</v>
      </c>
      <c r="D2246" s="330" t="str">
        <v xml:space="preserve"> </v>
      </c>
      <c r="E2246" s="330" t="str">
        <v>CPEBQG</v>
      </c>
      <c r="F2246" s="330" t="str">
        <v>OW</v>
      </c>
      <c r="G2246" s="330" t="str">
        <v>Outbound</v>
      </c>
      <c r="H2246" s="330" t="str">
        <v>4S6015</v>
      </c>
      <c r="I2246" s="331" t="str">
        <v>SSH-VRN</v>
      </c>
      <c r="J2246" s="884">
        <v>45780</v>
      </c>
      <c r="K2246" s="330">
        <v>1</v>
      </c>
      <c r="L2246" s="330">
        <v>1</v>
      </c>
      <c r="M2246" s="330">
        <v>155</v>
      </c>
      <c r="N2246" s="330">
        <v>0</v>
      </c>
      <c r="O2246" s="330">
        <v>0</v>
      </c>
      <c r="P2246" s="330">
        <v>155</v>
      </c>
      <c r="Q2246" s="330" t="str">
        <v>Confirmed</v>
      </c>
      <c r="R2246" s="330" t="str">
        <v>Closed Deal</v>
      </c>
      <c r="S2246" s="330" t="str">
        <v>SSH</v>
      </c>
      <c r="T2246" s="330" t="str">
        <v>VRN</v>
      </c>
      <c r="U2246" s="330" t="str">
        <v>VRN</v>
      </c>
      <c r="V2246" s="330">
        <v>6</v>
      </c>
      <c r="W2246" s="330">
        <v>15</v>
      </c>
      <c r="X2246" s="330" t="str">
        <v>E25-05B</v>
      </c>
      <c r="Y2246" s="330">
        <v>186</v>
      </c>
      <c r="Z2246" s="330">
        <v>181</v>
      </c>
      <c r="AA2246" s="330">
        <v>5</v>
      </c>
      <c r="AB2246" s="16" t="str">
        <v>E25</v>
      </c>
    </row>
    <row r="2247" spans="1:28" x14ac:dyDescent="0.35">
      <c r="A2247" s="331">
        <v>45765</v>
      </c>
      <c r="B2247" s="330" t="str">
        <v>Citizen Plane</v>
      </c>
      <c r="C2247" s="330" t="str">
        <v>Distributor</v>
      </c>
      <c r="D2247" s="330" t="str">
        <v xml:space="preserve"> </v>
      </c>
      <c r="E2247" s="330" t="str">
        <v>CPO98L</v>
      </c>
      <c r="F2247" s="330" t="str">
        <v>OW</v>
      </c>
      <c r="G2247" s="330" t="str">
        <v>Outbound</v>
      </c>
      <c r="H2247" s="330" t="str">
        <v>4S6015</v>
      </c>
      <c r="I2247" s="331" t="str">
        <v>SSH-VRN</v>
      </c>
      <c r="J2247" s="884">
        <v>45780</v>
      </c>
      <c r="K2247" s="330">
        <v>1</v>
      </c>
      <c r="L2247" s="330">
        <v>1</v>
      </c>
      <c r="M2247" s="330">
        <v>155</v>
      </c>
      <c r="N2247" s="330">
        <v>0</v>
      </c>
      <c r="O2247" s="330">
        <v>0</v>
      </c>
      <c r="P2247" s="330">
        <v>155</v>
      </c>
      <c r="Q2247" s="330" t="str">
        <v>Confirmed</v>
      </c>
      <c r="R2247" s="330" t="str">
        <v>Closed Deal</v>
      </c>
      <c r="S2247" s="330" t="str">
        <v>SSH</v>
      </c>
      <c r="T2247" s="330" t="str">
        <v>VRN</v>
      </c>
      <c r="U2247" s="330" t="str">
        <v>VRN</v>
      </c>
      <c r="V2247" s="330">
        <v>6</v>
      </c>
      <c r="W2247" s="330">
        <v>15</v>
      </c>
      <c r="X2247" s="330" t="str">
        <v>E25-05B</v>
      </c>
      <c r="Y2247" s="330">
        <v>186</v>
      </c>
      <c r="Z2247" s="330">
        <v>181</v>
      </c>
      <c r="AA2247" s="330">
        <v>5</v>
      </c>
      <c r="AB2247" s="16" t="str">
        <v>E25</v>
      </c>
    </row>
    <row r="2248" spans="1:28" x14ac:dyDescent="0.35">
      <c r="A2248" s="331">
        <v>45765</v>
      </c>
      <c r="B2248" s="330" t="str">
        <v>Citizen Plane</v>
      </c>
      <c r="C2248" s="330" t="str">
        <v>Distributor</v>
      </c>
      <c r="D2248" s="330" t="str">
        <v xml:space="preserve"> </v>
      </c>
      <c r="E2248" s="330" t="str">
        <v>CPTZNE</v>
      </c>
      <c r="F2248" s="330" t="str">
        <v>OW</v>
      </c>
      <c r="G2248" s="330" t="str">
        <v>Outbound</v>
      </c>
      <c r="H2248" s="330" t="str">
        <v>4S6015</v>
      </c>
      <c r="I2248" s="331" t="str">
        <v>SSH-VRN</v>
      </c>
      <c r="J2248" s="884">
        <v>45780</v>
      </c>
      <c r="K2248" s="330">
        <v>1</v>
      </c>
      <c r="L2248" s="330">
        <v>1</v>
      </c>
      <c r="M2248" s="330">
        <v>155</v>
      </c>
      <c r="N2248" s="330">
        <v>0</v>
      </c>
      <c r="O2248" s="330">
        <v>0</v>
      </c>
      <c r="P2248" s="330">
        <v>155</v>
      </c>
      <c r="Q2248" s="330" t="str">
        <v>Confirmed</v>
      </c>
      <c r="R2248" s="330" t="str">
        <v>Closed Deal</v>
      </c>
      <c r="S2248" s="330" t="str">
        <v>SSH</v>
      </c>
      <c r="T2248" s="330" t="str">
        <v>VRN</v>
      </c>
      <c r="U2248" s="330" t="str">
        <v>VRN</v>
      </c>
      <c r="V2248" s="330">
        <v>6</v>
      </c>
      <c r="W2248" s="330">
        <v>15</v>
      </c>
      <c r="X2248" s="330" t="str">
        <v>E25-05B</v>
      </c>
      <c r="Y2248" s="330">
        <v>186</v>
      </c>
      <c r="Z2248" s="330">
        <v>181</v>
      </c>
      <c r="AA2248" s="330">
        <v>5</v>
      </c>
      <c r="AB2248" s="16" t="str">
        <v>E25</v>
      </c>
    </row>
    <row r="2249" spans="1:28" x14ac:dyDescent="0.35">
      <c r="A2249" s="331">
        <v>45765</v>
      </c>
      <c r="B2249" s="330" t="str">
        <v>Citizen Plane</v>
      </c>
      <c r="C2249" s="330" t="str">
        <v>Distributor</v>
      </c>
      <c r="D2249" s="330" t="str">
        <v xml:space="preserve"> </v>
      </c>
      <c r="E2249" s="330" t="str">
        <v>CPTZNE</v>
      </c>
      <c r="F2249" s="330" t="str">
        <v>OW</v>
      </c>
      <c r="G2249" s="330" t="str">
        <v>Outbound</v>
      </c>
      <c r="H2249" s="330" t="str">
        <v>4S6015</v>
      </c>
      <c r="I2249" s="331" t="str">
        <v>SSH-VRN</v>
      </c>
      <c r="J2249" s="884">
        <v>45780</v>
      </c>
      <c r="K2249" s="330">
        <v>1</v>
      </c>
      <c r="L2249" s="330">
        <v>1</v>
      </c>
      <c r="M2249" s="330">
        <v>155</v>
      </c>
      <c r="N2249" s="330">
        <v>0</v>
      </c>
      <c r="O2249" s="330">
        <v>0</v>
      </c>
      <c r="P2249" s="330">
        <v>155</v>
      </c>
      <c r="Q2249" s="330" t="str">
        <v>Confirmed</v>
      </c>
      <c r="R2249" s="330" t="str">
        <v>Closed Deal</v>
      </c>
      <c r="S2249" s="330" t="str">
        <v>SSH</v>
      </c>
      <c r="T2249" s="330" t="str">
        <v>VRN</v>
      </c>
      <c r="U2249" s="330" t="str">
        <v>VRN</v>
      </c>
      <c r="V2249" s="330">
        <v>6</v>
      </c>
      <c r="W2249" s="330">
        <v>15</v>
      </c>
      <c r="X2249" s="330" t="str">
        <v>E25-05B</v>
      </c>
      <c r="Y2249" s="330">
        <v>186</v>
      </c>
      <c r="Z2249" s="330">
        <v>181</v>
      </c>
      <c r="AA2249" s="330">
        <v>5</v>
      </c>
      <c r="AB2249" s="16" t="str">
        <v>E25</v>
      </c>
    </row>
    <row r="2250" spans="1:28" x14ac:dyDescent="0.35">
      <c r="A2250" s="331">
        <v>45765</v>
      </c>
      <c r="B2250" s="330" t="str">
        <v>Citizen Plane</v>
      </c>
      <c r="C2250" s="330" t="str">
        <v>Distributor</v>
      </c>
      <c r="D2250" s="330" t="str">
        <v xml:space="preserve"> </v>
      </c>
      <c r="E2250" s="330" t="str">
        <v>CPTZNE</v>
      </c>
      <c r="F2250" s="330" t="str">
        <v>OW</v>
      </c>
      <c r="G2250" s="330" t="str">
        <v>Outbound</v>
      </c>
      <c r="H2250" s="330" t="str">
        <v>4S6015</v>
      </c>
      <c r="I2250" s="331" t="str">
        <v>SSH-VRN</v>
      </c>
      <c r="J2250" s="884">
        <v>45780</v>
      </c>
      <c r="K2250" s="330">
        <v>1</v>
      </c>
      <c r="L2250" s="330">
        <v>1</v>
      </c>
      <c r="M2250" s="330">
        <v>155</v>
      </c>
      <c r="N2250" s="330">
        <v>0</v>
      </c>
      <c r="O2250" s="330">
        <v>0</v>
      </c>
      <c r="P2250" s="330">
        <v>155</v>
      </c>
      <c r="Q2250" s="330" t="str">
        <v>Confirmed</v>
      </c>
      <c r="R2250" s="330" t="str">
        <v>Closed Deal</v>
      </c>
      <c r="S2250" s="330" t="str">
        <v>SSH</v>
      </c>
      <c r="T2250" s="330" t="str">
        <v>VRN</v>
      </c>
      <c r="U2250" s="330" t="str">
        <v>VRN</v>
      </c>
      <c r="V2250" s="330">
        <v>6</v>
      </c>
      <c r="W2250" s="330">
        <v>15</v>
      </c>
      <c r="X2250" s="330" t="str">
        <v>E25-05B</v>
      </c>
      <c r="Y2250" s="330">
        <v>186</v>
      </c>
      <c r="Z2250" s="330">
        <v>181</v>
      </c>
      <c r="AA2250" s="330">
        <v>5</v>
      </c>
      <c r="AB2250" s="16" t="str">
        <v>E25</v>
      </c>
    </row>
    <row r="2251" spans="1:28" x14ac:dyDescent="0.35">
      <c r="A2251" s="331">
        <v>45765</v>
      </c>
      <c r="B2251" s="330" t="str">
        <v>Citizen Plane</v>
      </c>
      <c r="C2251" s="330" t="str">
        <v>Distributor</v>
      </c>
      <c r="D2251" s="330" t="str">
        <v xml:space="preserve"> </v>
      </c>
      <c r="E2251" s="330" t="str">
        <v>CPTZNE</v>
      </c>
      <c r="F2251" s="330" t="str">
        <v>OW</v>
      </c>
      <c r="G2251" s="330" t="str">
        <v>Outbound</v>
      </c>
      <c r="H2251" s="330" t="str">
        <v>4S6015</v>
      </c>
      <c r="I2251" s="331" t="str">
        <v>SSH-VRN</v>
      </c>
      <c r="J2251" s="884">
        <v>45780</v>
      </c>
      <c r="K2251" s="330">
        <v>1</v>
      </c>
      <c r="L2251" s="330">
        <v>1</v>
      </c>
      <c r="M2251" s="330">
        <v>155</v>
      </c>
      <c r="N2251" s="330">
        <v>0</v>
      </c>
      <c r="O2251" s="330">
        <v>0</v>
      </c>
      <c r="P2251" s="330">
        <v>155</v>
      </c>
      <c r="Q2251" s="330" t="str">
        <v>Confirmed</v>
      </c>
      <c r="R2251" s="330" t="str">
        <v>Closed Deal</v>
      </c>
      <c r="S2251" s="330" t="str">
        <v>SSH</v>
      </c>
      <c r="T2251" s="330" t="str">
        <v>VRN</v>
      </c>
      <c r="U2251" s="330" t="str">
        <v>VRN</v>
      </c>
      <c r="V2251" s="330">
        <v>6</v>
      </c>
      <c r="W2251" s="330">
        <v>15</v>
      </c>
      <c r="X2251" s="330" t="str">
        <v>E25-05B</v>
      </c>
      <c r="Y2251" s="330">
        <v>186</v>
      </c>
      <c r="Z2251" s="330">
        <v>181</v>
      </c>
      <c r="AA2251" s="330">
        <v>5</v>
      </c>
      <c r="AB2251" s="16" t="str">
        <v>E25</v>
      </c>
    </row>
    <row r="2252" spans="1:28" x14ac:dyDescent="0.35">
      <c r="A2252" s="331">
        <v>45765</v>
      </c>
      <c r="B2252" s="330" t="str">
        <v>Citizen Plane</v>
      </c>
      <c r="C2252" s="330" t="str">
        <v>Distributor</v>
      </c>
      <c r="D2252" s="330" t="str">
        <v xml:space="preserve"> </v>
      </c>
      <c r="E2252" s="330" t="str">
        <v>CPTZNE</v>
      </c>
      <c r="F2252" s="330" t="str">
        <v>OW</v>
      </c>
      <c r="G2252" s="330" t="str">
        <v>Outbound</v>
      </c>
      <c r="H2252" s="330" t="str">
        <v>4S6015</v>
      </c>
      <c r="I2252" s="331" t="str">
        <v>SSH-VRN</v>
      </c>
      <c r="J2252" s="884">
        <v>45780</v>
      </c>
      <c r="K2252" s="330">
        <v>1</v>
      </c>
      <c r="L2252" s="330">
        <v>1</v>
      </c>
      <c r="M2252" s="330">
        <v>155</v>
      </c>
      <c r="N2252" s="330">
        <v>0</v>
      </c>
      <c r="O2252" s="330">
        <v>0</v>
      </c>
      <c r="P2252" s="330">
        <v>155</v>
      </c>
      <c r="Q2252" s="330" t="str">
        <v>Confirmed</v>
      </c>
      <c r="R2252" s="330" t="str">
        <v>Closed Deal</v>
      </c>
      <c r="S2252" s="330" t="str">
        <v>SSH</v>
      </c>
      <c r="T2252" s="330" t="str">
        <v>VRN</v>
      </c>
      <c r="U2252" s="330" t="str">
        <v>VRN</v>
      </c>
      <c r="V2252" s="330">
        <v>6</v>
      </c>
      <c r="W2252" s="330">
        <v>15</v>
      </c>
      <c r="X2252" s="330" t="str">
        <v>E25-05B</v>
      </c>
      <c r="Y2252" s="330">
        <v>186</v>
      </c>
      <c r="Z2252" s="330">
        <v>181</v>
      </c>
      <c r="AA2252" s="330">
        <v>5</v>
      </c>
      <c r="AB2252" s="16" t="str">
        <v>E25</v>
      </c>
    </row>
    <row r="2253" spans="1:28" x14ac:dyDescent="0.35">
      <c r="A2253" s="331">
        <v>45764</v>
      </c>
      <c r="B2253" s="330" t="str">
        <v>EuroAirlines</v>
      </c>
      <c r="C2253" s="330" t="str">
        <v>Distributor</v>
      </c>
      <c r="D2253" s="330" t="str">
        <v>AMADEUS</v>
      </c>
      <c r="E2253" s="330" t="str">
        <v>11LRMT</v>
      </c>
      <c r="F2253" s="330" t="str">
        <v>OW</v>
      </c>
      <c r="G2253" s="330" t="str">
        <v>Outbound</v>
      </c>
      <c r="H2253" s="330" t="str">
        <v>4S6016</v>
      </c>
      <c r="I2253" s="331" t="str">
        <v>VRN-SSH</v>
      </c>
      <c r="J2253" s="884">
        <v>45773</v>
      </c>
      <c r="K2253" s="330">
        <v>1</v>
      </c>
      <c r="L2253" s="330">
        <v>1</v>
      </c>
      <c r="M2253" s="330">
        <v>130</v>
      </c>
      <c r="N2253" s="330">
        <v>23.04</v>
      </c>
      <c r="O2253" s="330">
        <v>40</v>
      </c>
      <c r="P2253" s="330">
        <v>193.04</v>
      </c>
      <c r="Q2253" s="330" t="str">
        <v>Confirmed</v>
      </c>
      <c r="R2253" s="330" t="str">
        <v>Closed Deal</v>
      </c>
      <c r="S2253" s="330" t="str">
        <v>VRN</v>
      </c>
      <c r="T2253" s="330" t="str">
        <v>SSH</v>
      </c>
      <c r="U2253" s="330" t="str">
        <v>VRN</v>
      </c>
      <c r="V2253" s="330">
        <v>6</v>
      </c>
      <c r="W2253" s="330">
        <v>9</v>
      </c>
      <c r="X2253" s="330" t="str">
        <v>E25-05B</v>
      </c>
      <c r="Y2253" s="330">
        <v>186</v>
      </c>
      <c r="Z2253" s="330">
        <v>148</v>
      </c>
      <c r="AA2253" s="330">
        <v>38</v>
      </c>
      <c r="AB2253" s="16" t="str">
        <v>E25</v>
      </c>
    </row>
    <row r="2254" spans="1:28" x14ac:dyDescent="0.35">
      <c r="A2254" s="331">
        <v>45764</v>
      </c>
      <c r="B2254" s="330" t="str">
        <v>EuroAirlines</v>
      </c>
      <c r="C2254" s="330" t="str">
        <v>Distributor</v>
      </c>
      <c r="D2254" s="330" t="str">
        <v>AMADEUS</v>
      </c>
      <c r="E2254" s="330" t="str">
        <v>11LRMT</v>
      </c>
      <c r="F2254" s="330" t="str">
        <v>OW</v>
      </c>
      <c r="G2254" s="330" t="str">
        <v>Outbound</v>
      </c>
      <c r="H2254" s="330" t="str">
        <v>4S6016</v>
      </c>
      <c r="I2254" s="331" t="str">
        <v>VRN-SSH</v>
      </c>
      <c r="J2254" s="884">
        <v>45773</v>
      </c>
      <c r="K2254" s="330">
        <v>1</v>
      </c>
      <c r="L2254" s="330">
        <v>1</v>
      </c>
      <c r="M2254" s="330">
        <v>130</v>
      </c>
      <c r="N2254" s="330">
        <v>23.04</v>
      </c>
      <c r="O2254" s="330">
        <v>40</v>
      </c>
      <c r="P2254" s="330">
        <v>193.04</v>
      </c>
      <c r="Q2254" s="330" t="str">
        <v>Confirmed</v>
      </c>
      <c r="R2254" s="330" t="str">
        <v>Closed Deal</v>
      </c>
      <c r="S2254" s="330" t="str">
        <v>VRN</v>
      </c>
      <c r="T2254" s="330" t="str">
        <v>SSH</v>
      </c>
      <c r="U2254" s="330" t="str">
        <v>VRN</v>
      </c>
      <c r="V2254" s="330">
        <v>6</v>
      </c>
      <c r="W2254" s="330">
        <v>9</v>
      </c>
      <c r="X2254" s="330" t="str">
        <v>E25-05B</v>
      </c>
      <c r="Y2254" s="330">
        <v>186</v>
      </c>
      <c r="Z2254" s="330">
        <v>148</v>
      </c>
      <c r="AA2254" s="330">
        <v>38</v>
      </c>
      <c r="AB2254" s="16" t="str">
        <v>E25</v>
      </c>
    </row>
    <row r="2255" spans="1:28" x14ac:dyDescent="0.35">
      <c r="A2255" s="331">
        <v>45764</v>
      </c>
      <c r="B2255" s="330" t="str">
        <v>EuroAirlines</v>
      </c>
      <c r="C2255" s="330" t="str">
        <v>Distributor</v>
      </c>
      <c r="D2255" s="330" t="str">
        <v>AMADEUS</v>
      </c>
      <c r="E2255" s="330" t="str">
        <v>11LRMT</v>
      </c>
      <c r="F2255" s="330" t="str">
        <v>OW</v>
      </c>
      <c r="G2255" s="330" t="str">
        <v>Outbound</v>
      </c>
      <c r="H2255" s="330" t="str">
        <v>4S6016</v>
      </c>
      <c r="I2255" s="331" t="str">
        <v>VRN-SSH</v>
      </c>
      <c r="J2255" s="884">
        <v>45773</v>
      </c>
      <c r="K2255" s="330">
        <v>1</v>
      </c>
      <c r="L2255" s="330">
        <v>1</v>
      </c>
      <c r="M2255" s="330">
        <v>130</v>
      </c>
      <c r="N2255" s="330">
        <v>23.04</v>
      </c>
      <c r="O2255" s="330">
        <v>40</v>
      </c>
      <c r="P2255" s="330">
        <v>193.04</v>
      </c>
      <c r="Q2255" s="330" t="str">
        <v>Confirmed</v>
      </c>
      <c r="R2255" s="330" t="str">
        <v>Closed Deal</v>
      </c>
      <c r="S2255" s="330" t="str">
        <v>VRN</v>
      </c>
      <c r="T2255" s="330" t="str">
        <v>SSH</v>
      </c>
      <c r="U2255" s="330" t="str">
        <v>VRN</v>
      </c>
      <c r="V2255" s="330">
        <v>6</v>
      </c>
      <c r="W2255" s="330">
        <v>9</v>
      </c>
      <c r="X2255" s="330" t="str">
        <v>E25-05B</v>
      </c>
      <c r="Y2255" s="330">
        <v>186</v>
      </c>
      <c r="Z2255" s="330">
        <v>148</v>
      </c>
      <c r="AA2255" s="330">
        <v>38</v>
      </c>
      <c r="AB2255" s="16" t="str">
        <v>E25</v>
      </c>
    </row>
    <row r="2256" spans="1:28" x14ac:dyDescent="0.35">
      <c r="A2256" s="331">
        <v>45764</v>
      </c>
      <c r="B2256" s="330" t="str">
        <v>EuroAirlines</v>
      </c>
      <c r="C2256" s="330" t="str">
        <v>Distributor</v>
      </c>
      <c r="D2256" s="330" t="str">
        <v>AMADEUS</v>
      </c>
      <c r="E2256" s="330" t="str">
        <v>11LRMT</v>
      </c>
      <c r="F2256" s="330" t="str">
        <v>OW</v>
      </c>
      <c r="G2256" s="330" t="str">
        <v>Outbound</v>
      </c>
      <c r="H2256" s="330" t="str">
        <v>4S6016</v>
      </c>
      <c r="I2256" s="331" t="str">
        <v>VRN-SSH</v>
      </c>
      <c r="J2256" s="884">
        <v>45773</v>
      </c>
      <c r="K2256" s="330">
        <v>1</v>
      </c>
      <c r="L2256" s="330">
        <v>1</v>
      </c>
      <c r="M2256" s="330">
        <v>130</v>
      </c>
      <c r="N2256" s="330">
        <v>23.04</v>
      </c>
      <c r="O2256" s="330">
        <v>40</v>
      </c>
      <c r="P2256" s="330">
        <v>193.04</v>
      </c>
      <c r="Q2256" s="330" t="str">
        <v>Confirmed</v>
      </c>
      <c r="R2256" s="330" t="str">
        <v>Closed Deal</v>
      </c>
      <c r="S2256" s="330" t="str">
        <v>VRN</v>
      </c>
      <c r="T2256" s="330" t="str">
        <v>SSH</v>
      </c>
      <c r="U2256" s="330" t="str">
        <v>VRN</v>
      </c>
      <c r="V2256" s="330">
        <v>6</v>
      </c>
      <c r="W2256" s="330">
        <v>9</v>
      </c>
      <c r="X2256" s="330" t="str">
        <v>E25-05B</v>
      </c>
      <c r="Y2256" s="330">
        <v>186</v>
      </c>
      <c r="Z2256" s="330">
        <v>148</v>
      </c>
      <c r="AA2256" s="330">
        <v>38</v>
      </c>
      <c r="AB2256" s="16" t="str">
        <v>E25</v>
      </c>
    </row>
    <row r="2257" spans="1:28" x14ac:dyDescent="0.35">
      <c r="A2257" s="331">
        <v>45764</v>
      </c>
      <c r="B2257" s="330" t="str">
        <v>APG</v>
      </c>
      <c r="C2257" s="330" t="str">
        <v>Distributor</v>
      </c>
      <c r="D2257" s="330" t="str">
        <v/>
      </c>
      <c r="E2257" s="330" t="str">
        <v>12M4BN</v>
      </c>
      <c r="F2257" s="330" t="str">
        <v>RT</v>
      </c>
      <c r="G2257" s="330" t="str">
        <v>Inbound</v>
      </c>
      <c r="H2257" s="330" t="str">
        <v>4S6015</v>
      </c>
      <c r="I2257" s="331" t="str">
        <v>SSH-VRN</v>
      </c>
      <c r="J2257" s="884">
        <v>45780</v>
      </c>
      <c r="K2257" s="330">
        <v>1</v>
      </c>
      <c r="L2257" s="330">
        <v>1</v>
      </c>
      <c r="M2257" s="330">
        <v>200</v>
      </c>
      <c r="N2257" s="330">
        <v>30.28</v>
      </c>
      <c r="O2257" s="330">
        <v>30</v>
      </c>
      <c r="P2257" s="330">
        <v>260.27999999999997</v>
      </c>
      <c r="Q2257" s="330" t="str">
        <v>Confirmed</v>
      </c>
      <c r="R2257" s="330" t="str">
        <v>Closed Deal</v>
      </c>
      <c r="S2257" s="330" t="str">
        <v>SSH</v>
      </c>
      <c r="T2257" s="330" t="str">
        <v>VRN</v>
      </c>
      <c r="U2257" s="330" t="str">
        <v>VRN</v>
      </c>
      <c r="V2257" s="330">
        <v>6</v>
      </c>
      <c r="W2257" s="330">
        <v>16</v>
      </c>
      <c r="X2257" s="330" t="str">
        <v>E25-05B</v>
      </c>
      <c r="Y2257" s="330">
        <v>186</v>
      </c>
      <c r="Z2257" s="330">
        <v>181</v>
      </c>
      <c r="AA2257" s="330">
        <v>5</v>
      </c>
      <c r="AB2257" s="16" t="str">
        <v>E25</v>
      </c>
    </row>
    <row r="2258" spans="1:28" x14ac:dyDescent="0.35">
      <c r="A2258" s="331">
        <v>45764</v>
      </c>
      <c r="B2258" s="330" t="str">
        <v>APG</v>
      </c>
      <c r="C2258" s="330" t="str">
        <v>Distributor</v>
      </c>
      <c r="D2258" s="330" t="str">
        <v/>
      </c>
      <c r="E2258" s="330" t="str">
        <v>12M4BN</v>
      </c>
      <c r="F2258" s="330" t="str">
        <v>RT</v>
      </c>
      <c r="G2258" s="330" t="str">
        <v>Outbound</v>
      </c>
      <c r="H2258" s="330" t="str">
        <v>4S6016</v>
      </c>
      <c r="I2258" s="331" t="str">
        <v>VRN-SSH</v>
      </c>
      <c r="J2258" s="884">
        <v>45773</v>
      </c>
      <c r="K2258" s="330">
        <v>1</v>
      </c>
      <c r="L2258" s="330">
        <v>1</v>
      </c>
      <c r="M2258" s="330">
        <v>80</v>
      </c>
      <c r="N2258" s="330">
        <v>24.4</v>
      </c>
      <c r="O2258" s="330">
        <v>30</v>
      </c>
      <c r="P2258" s="330">
        <v>134.4</v>
      </c>
      <c r="Q2258" s="330" t="str">
        <v>Confirmed</v>
      </c>
      <c r="R2258" s="330" t="str">
        <v>Closed Deal</v>
      </c>
      <c r="S2258" s="330" t="str">
        <v>VRN</v>
      </c>
      <c r="T2258" s="330" t="str">
        <v>SSH</v>
      </c>
      <c r="U2258" s="330" t="str">
        <v>VRN</v>
      </c>
      <c r="V2258" s="330">
        <v>6</v>
      </c>
      <c r="W2258" s="330">
        <v>9</v>
      </c>
      <c r="X2258" s="330" t="str">
        <v>E25-05B</v>
      </c>
      <c r="Y2258" s="330">
        <v>186</v>
      </c>
      <c r="Z2258" s="330">
        <v>148</v>
      </c>
      <c r="AA2258" s="330">
        <v>38</v>
      </c>
      <c r="AB2258" s="16" t="str">
        <v>E25</v>
      </c>
    </row>
    <row r="2259" spans="1:28" x14ac:dyDescent="0.35">
      <c r="A2259" s="331">
        <v>45764</v>
      </c>
      <c r="B2259" s="330" t="str">
        <v>APG</v>
      </c>
      <c r="C2259" s="330" t="str">
        <v>Distributor</v>
      </c>
      <c r="D2259" s="330" t="str">
        <v/>
      </c>
      <c r="E2259" s="330" t="str">
        <v>12M4BN</v>
      </c>
      <c r="F2259" s="330" t="str">
        <v>RT</v>
      </c>
      <c r="G2259" s="330" t="str">
        <v>Inbound</v>
      </c>
      <c r="H2259" s="330" t="str">
        <v>4S6015</v>
      </c>
      <c r="I2259" s="331" t="str">
        <v>SSH-VRN</v>
      </c>
      <c r="J2259" s="884">
        <v>45780</v>
      </c>
      <c r="K2259" s="330">
        <v>1</v>
      </c>
      <c r="L2259" s="330">
        <v>1</v>
      </c>
      <c r="M2259" s="330">
        <v>200</v>
      </c>
      <c r="N2259" s="330">
        <v>30.28</v>
      </c>
      <c r="O2259" s="330">
        <v>30</v>
      </c>
      <c r="P2259" s="330">
        <v>260.27999999999997</v>
      </c>
      <c r="Q2259" s="330" t="str">
        <v>Confirmed</v>
      </c>
      <c r="R2259" s="330" t="str">
        <v>Closed Deal</v>
      </c>
      <c r="S2259" s="330" t="str">
        <v>SSH</v>
      </c>
      <c r="T2259" s="330" t="str">
        <v>VRN</v>
      </c>
      <c r="U2259" s="330" t="str">
        <v>VRN</v>
      </c>
      <c r="V2259" s="330">
        <v>6</v>
      </c>
      <c r="W2259" s="330">
        <v>16</v>
      </c>
      <c r="X2259" s="330" t="str">
        <v>E25-05B</v>
      </c>
      <c r="Y2259" s="330">
        <v>186</v>
      </c>
      <c r="Z2259" s="330">
        <v>181</v>
      </c>
      <c r="AA2259" s="330">
        <v>5</v>
      </c>
      <c r="AB2259" s="16" t="str">
        <v>E25</v>
      </c>
    </row>
    <row r="2260" spans="1:28" x14ac:dyDescent="0.35">
      <c r="A2260" s="331">
        <v>45764</v>
      </c>
      <c r="B2260" s="330" t="str">
        <v>APG</v>
      </c>
      <c r="C2260" s="330" t="str">
        <v>Distributor</v>
      </c>
      <c r="D2260" s="330" t="str">
        <v/>
      </c>
      <c r="E2260" s="330" t="str">
        <v>12M4BN</v>
      </c>
      <c r="F2260" s="330" t="str">
        <v>RT</v>
      </c>
      <c r="G2260" s="330" t="str">
        <v>Outbound</v>
      </c>
      <c r="H2260" s="330" t="str">
        <v>4S6016</v>
      </c>
      <c r="I2260" s="331" t="str">
        <v>VRN-SSH</v>
      </c>
      <c r="J2260" s="884">
        <v>45773</v>
      </c>
      <c r="K2260" s="330">
        <v>1</v>
      </c>
      <c r="L2260" s="330">
        <v>1</v>
      </c>
      <c r="M2260" s="330">
        <v>80</v>
      </c>
      <c r="N2260" s="330">
        <v>24.4</v>
      </c>
      <c r="O2260" s="330">
        <v>30</v>
      </c>
      <c r="P2260" s="330">
        <v>134.4</v>
      </c>
      <c r="Q2260" s="330" t="str">
        <v>Confirmed</v>
      </c>
      <c r="R2260" s="330" t="str">
        <v>Closed Deal</v>
      </c>
      <c r="S2260" s="330" t="str">
        <v>VRN</v>
      </c>
      <c r="T2260" s="330" t="str">
        <v>SSH</v>
      </c>
      <c r="U2260" s="330" t="str">
        <v>VRN</v>
      </c>
      <c r="V2260" s="330">
        <v>6</v>
      </c>
      <c r="W2260" s="330">
        <v>9</v>
      </c>
      <c r="X2260" s="330" t="str">
        <v>E25-05B</v>
      </c>
      <c r="Y2260" s="330">
        <v>186</v>
      </c>
      <c r="Z2260" s="330">
        <v>148</v>
      </c>
      <c r="AA2260" s="330">
        <v>38</v>
      </c>
      <c r="AB2260" s="16" t="str">
        <v>E25</v>
      </c>
    </row>
    <row r="2261" spans="1:28" x14ac:dyDescent="0.35">
      <c r="A2261" s="331">
        <v>45764</v>
      </c>
      <c r="B2261" s="330" t="str">
        <v>APG</v>
      </c>
      <c r="C2261" s="330" t="str">
        <v>Distributor</v>
      </c>
      <c r="D2261" s="330" t="str">
        <v/>
      </c>
      <c r="E2261" s="330" t="str">
        <v>12M4BN</v>
      </c>
      <c r="F2261" s="330" t="str">
        <v>RT</v>
      </c>
      <c r="G2261" s="330" t="str">
        <v>Inbound</v>
      </c>
      <c r="H2261" s="330" t="str">
        <v>4S6015</v>
      </c>
      <c r="I2261" s="331" t="str">
        <v>SSH-VRN</v>
      </c>
      <c r="J2261" s="884">
        <v>45780</v>
      </c>
      <c r="K2261" s="330">
        <v>1</v>
      </c>
      <c r="L2261" s="330">
        <v>1</v>
      </c>
      <c r="M2261" s="330">
        <v>155</v>
      </c>
      <c r="N2261" s="330">
        <v>30.28</v>
      </c>
      <c r="O2261" s="330">
        <v>30</v>
      </c>
      <c r="P2261" s="330">
        <v>215.28</v>
      </c>
      <c r="Q2261" s="330" t="str">
        <v>Confirmed</v>
      </c>
      <c r="R2261" s="330" t="str">
        <v>Closed Deal</v>
      </c>
      <c r="S2261" s="330" t="str">
        <v>SSH</v>
      </c>
      <c r="T2261" s="330" t="str">
        <v>VRN</v>
      </c>
      <c r="U2261" s="330" t="str">
        <v>VRN</v>
      </c>
      <c r="V2261" s="330">
        <v>6</v>
      </c>
      <c r="W2261" s="330">
        <v>16</v>
      </c>
      <c r="X2261" s="330" t="str">
        <v>E25-05B</v>
      </c>
      <c r="Y2261" s="330">
        <v>186</v>
      </c>
      <c r="Z2261" s="330">
        <v>181</v>
      </c>
      <c r="AA2261" s="330">
        <v>5</v>
      </c>
      <c r="AB2261" s="16" t="str">
        <v>E25</v>
      </c>
    </row>
    <row r="2262" spans="1:28" x14ac:dyDescent="0.35">
      <c r="A2262" s="331">
        <v>45764</v>
      </c>
      <c r="B2262" s="330" t="str">
        <v>APG</v>
      </c>
      <c r="C2262" s="330" t="str">
        <v>Distributor</v>
      </c>
      <c r="D2262" s="330" t="str">
        <v/>
      </c>
      <c r="E2262" s="330" t="str">
        <v>12M4BN</v>
      </c>
      <c r="F2262" s="330" t="str">
        <v>RT</v>
      </c>
      <c r="G2262" s="330" t="str">
        <v>Outbound</v>
      </c>
      <c r="H2262" s="330" t="str">
        <v>4S6016</v>
      </c>
      <c r="I2262" s="331" t="str">
        <v>VRN-SSH</v>
      </c>
      <c r="J2262" s="884">
        <v>45773</v>
      </c>
      <c r="K2262" s="330">
        <v>1</v>
      </c>
      <c r="L2262" s="330">
        <v>1</v>
      </c>
      <c r="M2262" s="330">
        <v>65</v>
      </c>
      <c r="N2262" s="330">
        <v>18.78</v>
      </c>
      <c r="O2262" s="330">
        <v>30</v>
      </c>
      <c r="P2262" s="330">
        <v>113.78</v>
      </c>
      <c r="Q2262" s="330" t="str">
        <v>Confirmed</v>
      </c>
      <c r="R2262" s="330" t="str">
        <v>Closed Deal</v>
      </c>
      <c r="S2262" s="330" t="str">
        <v>VRN</v>
      </c>
      <c r="T2262" s="330" t="str">
        <v>SSH</v>
      </c>
      <c r="U2262" s="330" t="str">
        <v>VRN</v>
      </c>
      <c r="V2262" s="330">
        <v>6</v>
      </c>
      <c r="W2262" s="330">
        <v>9</v>
      </c>
      <c r="X2262" s="330" t="str">
        <v>E25-05B</v>
      </c>
      <c r="Y2262" s="330">
        <v>186</v>
      </c>
      <c r="Z2262" s="330">
        <v>148</v>
      </c>
      <c r="AA2262" s="330">
        <v>38</v>
      </c>
      <c r="AB2262" s="16" t="str">
        <v>E25</v>
      </c>
    </row>
    <row r="2263" spans="1:28" x14ac:dyDescent="0.35">
      <c r="A2263" s="331">
        <v>45764</v>
      </c>
      <c r="B2263" s="330" t="str">
        <v>APG</v>
      </c>
      <c r="C2263" s="330" t="str">
        <v>Distributor</v>
      </c>
      <c r="D2263" s="330" t="str">
        <v/>
      </c>
      <c r="E2263" s="330" t="str">
        <v>12M4BN</v>
      </c>
      <c r="F2263" s="330" t="str">
        <v>RT</v>
      </c>
      <c r="G2263" s="330" t="str">
        <v>Inbound</v>
      </c>
      <c r="H2263" s="330" t="str">
        <v>4S6015</v>
      </c>
      <c r="I2263" s="331" t="str">
        <v>SSH-VRN</v>
      </c>
      <c r="J2263" s="884">
        <v>45780</v>
      </c>
      <c r="K2263" s="330">
        <v>1</v>
      </c>
      <c r="L2263" s="330">
        <v>1</v>
      </c>
      <c r="M2263" s="330">
        <v>155</v>
      </c>
      <c r="N2263" s="330">
        <v>30.28</v>
      </c>
      <c r="O2263" s="330">
        <v>30</v>
      </c>
      <c r="P2263" s="330">
        <v>215.28</v>
      </c>
      <c r="Q2263" s="330" t="str">
        <v>Confirmed</v>
      </c>
      <c r="R2263" s="330" t="str">
        <v>Closed Deal</v>
      </c>
      <c r="S2263" s="330" t="str">
        <v>SSH</v>
      </c>
      <c r="T2263" s="330" t="str">
        <v>VRN</v>
      </c>
      <c r="U2263" s="330" t="str">
        <v>VRN</v>
      </c>
      <c r="V2263" s="330">
        <v>6</v>
      </c>
      <c r="W2263" s="330">
        <v>16</v>
      </c>
      <c r="X2263" s="330" t="str">
        <v>E25-05B</v>
      </c>
      <c r="Y2263" s="330">
        <v>186</v>
      </c>
      <c r="Z2263" s="330">
        <v>181</v>
      </c>
      <c r="AA2263" s="330">
        <v>5</v>
      </c>
      <c r="AB2263" s="16" t="str">
        <v>E25</v>
      </c>
    </row>
    <row r="2264" spans="1:28" x14ac:dyDescent="0.35">
      <c r="A2264" s="331">
        <v>45764</v>
      </c>
      <c r="B2264" s="330" t="str">
        <v>APG</v>
      </c>
      <c r="C2264" s="330" t="str">
        <v>Distributor</v>
      </c>
      <c r="D2264" s="330" t="str">
        <v/>
      </c>
      <c r="E2264" s="330" t="str">
        <v>12M4BN</v>
      </c>
      <c r="F2264" s="330" t="str">
        <v>RT</v>
      </c>
      <c r="G2264" s="330" t="str">
        <v>Outbound</v>
      </c>
      <c r="H2264" s="330" t="str">
        <v>4S6016</v>
      </c>
      <c r="I2264" s="331" t="str">
        <v>VRN-SSH</v>
      </c>
      <c r="J2264" s="884">
        <v>45773</v>
      </c>
      <c r="K2264" s="330">
        <v>1</v>
      </c>
      <c r="L2264" s="330">
        <v>1</v>
      </c>
      <c r="M2264" s="330">
        <v>65</v>
      </c>
      <c r="N2264" s="330">
        <v>18.78</v>
      </c>
      <c r="O2264" s="330">
        <v>30</v>
      </c>
      <c r="P2264" s="330">
        <v>113.78</v>
      </c>
      <c r="Q2264" s="330" t="str">
        <v>Confirmed</v>
      </c>
      <c r="R2264" s="330" t="str">
        <v>Closed Deal</v>
      </c>
      <c r="S2264" s="330" t="str">
        <v>VRN</v>
      </c>
      <c r="T2264" s="330" t="str">
        <v>SSH</v>
      </c>
      <c r="U2264" s="330" t="str">
        <v>VRN</v>
      </c>
      <c r="V2264" s="330">
        <v>6</v>
      </c>
      <c r="W2264" s="330">
        <v>9</v>
      </c>
      <c r="X2264" s="330" t="str">
        <v>E25-05B</v>
      </c>
      <c r="Y2264" s="330">
        <v>186</v>
      </c>
      <c r="Z2264" s="330">
        <v>148</v>
      </c>
      <c r="AA2264" s="330">
        <v>38</v>
      </c>
      <c r="AB2264" s="16" t="str">
        <v>E25</v>
      </c>
    </row>
    <row r="2265" spans="1:28" x14ac:dyDescent="0.35">
      <c r="A2265" s="331">
        <v>45764</v>
      </c>
      <c r="B2265" s="330" t="str">
        <v>APG</v>
      </c>
      <c r="C2265" s="330" t="str">
        <v>Distributor</v>
      </c>
      <c r="D2265" s="330" t="str">
        <v/>
      </c>
      <c r="E2265" s="330" t="str">
        <v>12M4BN</v>
      </c>
      <c r="F2265" s="330" t="str">
        <v>RT</v>
      </c>
      <c r="G2265" s="330" t="str">
        <v>Inbound</v>
      </c>
      <c r="H2265" s="330" t="str">
        <v>4S6015</v>
      </c>
      <c r="I2265" s="331" t="str">
        <v>SSH-VRN</v>
      </c>
      <c r="J2265" s="884">
        <v>45780</v>
      </c>
      <c r="K2265" s="330">
        <v>1</v>
      </c>
      <c r="L2265" s="330">
        <v>1</v>
      </c>
      <c r="M2265" s="330">
        <v>155</v>
      </c>
      <c r="N2265" s="330">
        <v>30.28</v>
      </c>
      <c r="O2265" s="330">
        <v>30</v>
      </c>
      <c r="P2265" s="330">
        <v>215.28</v>
      </c>
      <c r="Q2265" s="330" t="str">
        <v>Confirmed</v>
      </c>
      <c r="R2265" s="330" t="str">
        <v>Closed Deal</v>
      </c>
      <c r="S2265" s="330" t="str">
        <v>SSH</v>
      </c>
      <c r="T2265" s="330" t="str">
        <v>VRN</v>
      </c>
      <c r="U2265" s="330" t="str">
        <v>VRN</v>
      </c>
      <c r="V2265" s="330">
        <v>6</v>
      </c>
      <c r="W2265" s="330">
        <v>16</v>
      </c>
      <c r="X2265" s="330" t="str">
        <v>E25-05B</v>
      </c>
      <c r="Y2265" s="330">
        <v>186</v>
      </c>
      <c r="Z2265" s="330">
        <v>181</v>
      </c>
      <c r="AA2265" s="330">
        <v>5</v>
      </c>
      <c r="AB2265" s="16" t="str">
        <v>E25</v>
      </c>
    </row>
    <row r="2266" spans="1:28" x14ac:dyDescent="0.35">
      <c r="A2266" s="331">
        <v>45764</v>
      </c>
      <c r="B2266" s="330" t="str">
        <v>APG</v>
      </c>
      <c r="C2266" s="330" t="str">
        <v>Distributor</v>
      </c>
      <c r="D2266" s="330" t="str">
        <v/>
      </c>
      <c r="E2266" s="330" t="str">
        <v>12M4BN</v>
      </c>
      <c r="F2266" s="330" t="str">
        <v>RT</v>
      </c>
      <c r="G2266" s="330" t="str">
        <v>Outbound</v>
      </c>
      <c r="H2266" s="330" t="str">
        <v>4S6016</v>
      </c>
      <c r="I2266" s="331" t="str">
        <v>VRN-SSH</v>
      </c>
      <c r="J2266" s="884">
        <v>45773</v>
      </c>
      <c r="K2266" s="330">
        <v>1</v>
      </c>
      <c r="L2266" s="330">
        <v>1</v>
      </c>
      <c r="M2266" s="330">
        <v>65</v>
      </c>
      <c r="N2266" s="330">
        <v>18.78</v>
      </c>
      <c r="O2266" s="330">
        <v>30</v>
      </c>
      <c r="P2266" s="330">
        <v>113.78</v>
      </c>
      <c r="Q2266" s="330" t="str">
        <v>Confirmed</v>
      </c>
      <c r="R2266" s="330" t="str">
        <v>Closed Deal</v>
      </c>
      <c r="S2266" s="330" t="str">
        <v>VRN</v>
      </c>
      <c r="T2266" s="330" t="str">
        <v>SSH</v>
      </c>
      <c r="U2266" s="330" t="str">
        <v>VRN</v>
      </c>
      <c r="V2266" s="330">
        <v>6</v>
      </c>
      <c r="W2266" s="330">
        <v>9</v>
      </c>
      <c r="X2266" s="330" t="str">
        <v>E25-05B</v>
      </c>
      <c r="Y2266" s="330">
        <v>186</v>
      </c>
      <c r="Z2266" s="330">
        <v>148</v>
      </c>
      <c r="AA2266" s="330">
        <v>38</v>
      </c>
      <c r="AB2266" s="16" t="str">
        <v>E25</v>
      </c>
    </row>
    <row r="2267" spans="1:28" x14ac:dyDescent="0.35">
      <c r="A2267" s="331">
        <v>45765</v>
      </c>
      <c r="B2267" s="330" t="str">
        <v>Genius</v>
      </c>
      <c r="C2267" s="330" t="str">
        <v>Distributor</v>
      </c>
      <c r="D2267" s="330" t="str">
        <v/>
      </c>
      <c r="E2267" s="330" t="str">
        <v/>
      </c>
      <c r="F2267" s="330" t="str">
        <v>OW</v>
      </c>
      <c r="G2267" s="330" t="str">
        <v>Outbound</v>
      </c>
      <c r="H2267" s="330" t="str">
        <v>4S6016</v>
      </c>
      <c r="I2267" s="331" t="str">
        <v>VRN-SSH</v>
      </c>
      <c r="J2267" s="884">
        <v>45773</v>
      </c>
      <c r="K2267" s="330">
        <v>5</v>
      </c>
      <c r="L2267" s="330">
        <v>5</v>
      </c>
      <c r="M2267" s="330">
        <v>100</v>
      </c>
      <c r="N2267" s="330">
        <v>0</v>
      </c>
      <c r="O2267" s="330">
        <v>0</v>
      </c>
      <c r="P2267" s="330">
        <v>500</v>
      </c>
      <c r="Q2267" s="330" t="str">
        <v>Confirmed</v>
      </c>
      <c r="R2267" s="330" t="str">
        <v>Closed Deal</v>
      </c>
      <c r="S2267" s="330" t="str">
        <v>VRN</v>
      </c>
      <c r="T2267" s="330" t="str">
        <v>SSH</v>
      </c>
      <c r="U2267" s="330" t="str">
        <v>VRN</v>
      </c>
      <c r="V2267" s="330">
        <v>6</v>
      </c>
      <c r="W2267" s="330">
        <v>8</v>
      </c>
      <c r="X2267" s="330" t="str">
        <v>E25-05B</v>
      </c>
      <c r="Y2267" s="330">
        <v>186</v>
      </c>
      <c r="Z2267" s="330">
        <v>148</v>
      </c>
      <c r="AA2267" s="330">
        <v>38</v>
      </c>
      <c r="AB2267" s="16" t="str">
        <v>E25</v>
      </c>
    </row>
    <row r="2268" spans="1:28" x14ac:dyDescent="0.35">
      <c r="A2268" s="331">
        <v>45765</v>
      </c>
      <c r="B2268" s="330" t="str">
        <v>EuroAirlines</v>
      </c>
      <c r="C2268" s="330" t="str">
        <v>Distributor</v>
      </c>
      <c r="D2268" s="330" t="str">
        <v>AMADEUS</v>
      </c>
      <c r="E2268" s="330" t="str">
        <v>11LHU3</v>
      </c>
      <c r="F2268" s="330" t="str">
        <v>RT</v>
      </c>
      <c r="G2268" s="330" t="str">
        <v>Outbound</v>
      </c>
      <c r="H2268" s="330" t="str">
        <v>SE5447</v>
      </c>
      <c r="I2268" s="331" t="str">
        <v>NAP-SSH</v>
      </c>
      <c r="J2268" s="884">
        <v>45765</v>
      </c>
      <c r="K2268" s="330">
        <v>1</v>
      </c>
      <c r="L2268" s="330">
        <v>1</v>
      </c>
      <c r="M2268" s="330">
        <v>225</v>
      </c>
      <c r="N2268" s="330">
        <v>34.04</v>
      </c>
      <c r="O2268" s="330">
        <v>30</v>
      </c>
      <c r="P2268" s="330">
        <v>289.04000000000002</v>
      </c>
      <c r="Q2268" s="330" t="str">
        <v>Confirmed</v>
      </c>
      <c r="R2268" s="330" t="str">
        <v>Closed Deal</v>
      </c>
      <c r="S2268" s="330" t="str">
        <v>NAP</v>
      </c>
      <c r="T2268" s="330" t="str">
        <v>SSH</v>
      </c>
      <c r="U2268" s="330" t="str">
        <v>NAP</v>
      </c>
      <c r="V2268" s="330">
        <v>5</v>
      </c>
      <c r="W2268" s="330">
        <v>0</v>
      </c>
      <c r="X2268" s="330" t="str">
        <v>E25-09B</v>
      </c>
      <c r="Y2268" s="330">
        <v>96</v>
      </c>
      <c r="Z2268" s="330">
        <v>99</v>
      </c>
      <c r="AA2268" s="330">
        <v>-3</v>
      </c>
      <c r="AB2268" s="16" t="str">
        <v>E25</v>
      </c>
    </row>
    <row r="2269" spans="1:28" x14ac:dyDescent="0.35">
      <c r="A2269" s="331">
        <v>45765</v>
      </c>
      <c r="B2269" s="330" t="str">
        <v>EuroAirlines</v>
      </c>
      <c r="C2269" s="330" t="str">
        <v>Distributor</v>
      </c>
      <c r="D2269" s="330" t="str">
        <v>AMADEUS</v>
      </c>
      <c r="E2269" s="330" t="str">
        <v>11LHU3</v>
      </c>
      <c r="F2269" s="330" t="str">
        <v>RT</v>
      </c>
      <c r="G2269" s="330" t="str">
        <v>Outbound</v>
      </c>
      <c r="H2269" s="330" t="str">
        <v>SE5447</v>
      </c>
      <c r="I2269" s="331" t="str">
        <v>NAP-SSH</v>
      </c>
      <c r="J2269" s="884">
        <v>45765</v>
      </c>
      <c r="K2269" s="330">
        <v>1</v>
      </c>
      <c r="L2269" s="330">
        <v>1</v>
      </c>
      <c r="M2269" s="330">
        <v>300</v>
      </c>
      <c r="N2269" s="330">
        <v>34.04</v>
      </c>
      <c r="O2269" s="330">
        <v>30</v>
      </c>
      <c r="P2269" s="330">
        <v>364.04</v>
      </c>
      <c r="Q2269" s="330" t="str">
        <v>Confirmed</v>
      </c>
      <c r="R2269" s="330" t="str">
        <v>Closed Deal</v>
      </c>
      <c r="S2269" s="330" t="str">
        <v>NAP</v>
      </c>
      <c r="T2269" s="330" t="str">
        <v>SSH</v>
      </c>
      <c r="U2269" s="330" t="str">
        <v>NAP</v>
      </c>
      <c r="V2269" s="330">
        <v>5</v>
      </c>
      <c r="W2269" s="330">
        <v>0</v>
      </c>
      <c r="X2269" s="330" t="str">
        <v>E25-09B</v>
      </c>
      <c r="Y2269" s="330">
        <v>96</v>
      </c>
      <c r="Z2269" s="330">
        <v>99</v>
      </c>
      <c r="AA2269" s="330">
        <v>-3</v>
      </c>
      <c r="AB2269" s="16" t="str">
        <v>E25</v>
      </c>
    </row>
    <row r="2270" spans="1:28" x14ac:dyDescent="0.35">
      <c r="A2270" s="331">
        <v>45765</v>
      </c>
      <c r="B2270" s="330" t="str">
        <v>EuroAirlines</v>
      </c>
      <c r="C2270" s="330" t="str">
        <v>Distributor</v>
      </c>
      <c r="D2270" s="330" t="str">
        <v>AMADEUS</v>
      </c>
      <c r="E2270" s="330" t="str">
        <v>11LHU3</v>
      </c>
      <c r="F2270" s="330" t="str">
        <v>RT</v>
      </c>
      <c r="G2270" s="330" t="str">
        <v>Outbound</v>
      </c>
      <c r="H2270" s="330" t="str">
        <v>SE5447</v>
      </c>
      <c r="I2270" s="331" t="str">
        <v>NAP-SSH</v>
      </c>
      <c r="J2270" s="884">
        <v>45765</v>
      </c>
      <c r="K2270" s="330">
        <v>1</v>
      </c>
      <c r="L2270" s="330">
        <v>1</v>
      </c>
      <c r="M2270" s="330">
        <v>300</v>
      </c>
      <c r="N2270" s="330">
        <v>34.04</v>
      </c>
      <c r="O2270" s="330">
        <v>30</v>
      </c>
      <c r="P2270" s="330">
        <v>364.04</v>
      </c>
      <c r="Q2270" s="330" t="str">
        <v>Confirmed</v>
      </c>
      <c r="R2270" s="330" t="str">
        <v>Closed Deal</v>
      </c>
      <c r="S2270" s="330" t="str">
        <v>NAP</v>
      </c>
      <c r="T2270" s="330" t="str">
        <v>SSH</v>
      </c>
      <c r="U2270" s="330" t="str">
        <v>NAP</v>
      </c>
      <c r="V2270" s="330">
        <v>5</v>
      </c>
      <c r="W2270" s="330">
        <v>0</v>
      </c>
      <c r="X2270" s="330" t="str">
        <v>E25-09B</v>
      </c>
      <c r="Y2270" s="330">
        <v>96</v>
      </c>
      <c r="Z2270" s="330">
        <v>99</v>
      </c>
      <c r="AA2270" s="330">
        <v>-3</v>
      </c>
      <c r="AB2270" s="16" t="str">
        <v>E25</v>
      </c>
    </row>
    <row r="2271" spans="1:28" x14ac:dyDescent="0.35">
      <c r="A2271" s="331">
        <v>45765</v>
      </c>
      <c r="B2271" s="330" t="str">
        <v>EuroAirlines</v>
      </c>
      <c r="C2271" s="330" t="str">
        <v>Distributor</v>
      </c>
      <c r="D2271" s="330" t="str">
        <v>AMADEUS</v>
      </c>
      <c r="E2271" s="330" t="str">
        <v>11LHU3</v>
      </c>
      <c r="F2271" s="330" t="str">
        <v>RT</v>
      </c>
      <c r="G2271" s="330" t="str">
        <v>Outbound</v>
      </c>
      <c r="H2271" s="330" t="str">
        <v>SE5447</v>
      </c>
      <c r="I2271" s="331" t="str">
        <v>NAP-SSH</v>
      </c>
      <c r="J2271" s="884">
        <v>45765</v>
      </c>
      <c r="K2271" s="330">
        <v>1</v>
      </c>
      <c r="L2271" s="330">
        <v>1</v>
      </c>
      <c r="M2271" s="330">
        <v>300</v>
      </c>
      <c r="N2271" s="330">
        <v>34.04</v>
      </c>
      <c r="O2271" s="330">
        <v>30</v>
      </c>
      <c r="P2271" s="330">
        <v>364.04</v>
      </c>
      <c r="Q2271" s="330" t="str">
        <v>Confirmed</v>
      </c>
      <c r="R2271" s="330" t="str">
        <v>Closed Deal</v>
      </c>
      <c r="S2271" s="330" t="str">
        <v>NAP</v>
      </c>
      <c r="T2271" s="330" t="str">
        <v>SSH</v>
      </c>
      <c r="U2271" s="330" t="str">
        <v>NAP</v>
      </c>
      <c r="V2271" s="330">
        <v>5</v>
      </c>
      <c r="W2271" s="330">
        <v>0</v>
      </c>
      <c r="X2271" s="330" t="str">
        <v>E25-09B</v>
      </c>
      <c r="Y2271" s="330">
        <v>96</v>
      </c>
      <c r="Z2271" s="330">
        <v>99</v>
      </c>
      <c r="AA2271" s="330">
        <v>-3</v>
      </c>
      <c r="AB2271" s="16" t="str">
        <v>E25</v>
      </c>
    </row>
    <row r="2272" spans="1:28" x14ac:dyDescent="0.35">
      <c r="A2272" s="331">
        <v>45728</v>
      </c>
      <c r="B2272" s="330" t="str">
        <v>EuroAirlines</v>
      </c>
      <c r="C2272" s="330" t="str">
        <v>Distributor</v>
      </c>
      <c r="D2272" s="330" t="str">
        <v/>
      </c>
      <c r="E2272" s="330" t="str">
        <v>11LJG7</v>
      </c>
      <c r="F2272" s="330" t="str">
        <v>OW</v>
      </c>
      <c r="G2272" s="330" t="str">
        <v>Outbound</v>
      </c>
      <c r="H2272" s="330" t="str">
        <v>SE5448</v>
      </c>
      <c r="I2272" s="331" t="str">
        <v>CAG-SSH</v>
      </c>
      <c r="J2272" s="884">
        <v>45765</v>
      </c>
      <c r="K2272" s="330">
        <v>1</v>
      </c>
      <c r="L2272" s="330">
        <v>1</v>
      </c>
      <c r="M2272" s="330">
        <v>240</v>
      </c>
      <c r="N2272" s="330">
        <v>34.659999999999997</v>
      </c>
      <c r="O2272" s="330">
        <v>30</v>
      </c>
      <c r="P2272" s="330">
        <v>304.66000000000003</v>
      </c>
      <c r="Q2272" s="330" t="str">
        <v>Confirmed</v>
      </c>
      <c r="R2272" s="330" t="str">
        <v>Closed Deal</v>
      </c>
      <c r="S2272" s="330" t="str">
        <v>CAG</v>
      </c>
      <c r="T2272" s="330" t="str">
        <v>SSH</v>
      </c>
      <c r="U2272" s="330" t="str">
        <v>CAG</v>
      </c>
      <c r="V2272" s="330">
        <v>5</v>
      </c>
      <c r="W2272" s="330">
        <v>37</v>
      </c>
      <c r="X2272" s="330" t="str">
        <v>E25-09A</v>
      </c>
      <c r="Y2272" s="330">
        <v>83</v>
      </c>
      <c r="Z2272" s="330">
        <v>84</v>
      </c>
      <c r="AA2272" s="330">
        <v>-1</v>
      </c>
      <c r="AB2272" s="16" t="str">
        <v>E25</v>
      </c>
    </row>
    <row r="2273" spans="1:28" x14ac:dyDescent="0.35">
      <c r="A2273" s="331">
        <v>45728</v>
      </c>
      <c r="B2273" s="330" t="str">
        <v>EuroAirlines</v>
      </c>
      <c r="C2273" s="330" t="str">
        <v>Distributor</v>
      </c>
      <c r="D2273" s="330" t="str">
        <v/>
      </c>
      <c r="E2273" s="330" t="str">
        <v>11LJG7</v>
      </c>
      <c r="F2273" s="330" t="str">
        <v>OW</v>
      </c>
      <c r="G2273" s="330" t="str">
        <v>Outbound</v>
      </c>
      <c r="H2273" s="330" t="str">
        <v>SE5448</v>
      </c>
      <c r="I2273" s="331" t="str">
        <v>CAG-SSH</v>
      </c>
      <c r="J2273" s="884">
        <v>45765</v>
      </c>
      <c r="K2273" s="330">
        <v>1</v>
      </c>
      <c r="L2273" s="330">
        <v>1</v>
      </c>
      <c r="M2273" s="330">
        <v>240</v>
      </c>
      <c r="N2273" s="330">
        <v>34.659999999999997</v>
      </c>
      <c r="O2273" s="330">
        <v>30</v>
      </c>
      <c r="P2273" s="330">
        <v>304.66000000000003</v>
      </c>
      <c r="Q2273" s="330" t="str">
        <v>Confirmed</v>
      </c>
      <c r="R2273" s="330" t="str">
        <v>Closed Deal</v>
      </c>
      <c r="S2273" s="330" t="str">
        <v>CAG</v>
      </c>
      <c r="T2273" s="330" t="str">
        <v>SSH</v>
      </c>
      <c r="U2273" s="330" t="str">
        <v>CAG</v>
      </c>
      <c r="V2273" s="330">
        <v>5</v>
      </c>
      <c r="W2273" s="330">
        <v>37</v>
      </c>
      <c r="X2273" s="330" t="str">
        <v>E25-09A</v>
      </c>
      <c r="Y2273" s="330">
        <v>83</v>
      </c>
      <c r="Z2273" s="330">
        <v>84</v>
      </c>
      <c r="AA2273" s="330">
        <v>-1</v>
      </c>
      <c r="AB2273" s="16" t="str">
        <v>E25</v>
      </c>
    </row>
    <row r="2274" spans="1:28" x14ac:dyDescent="0.35">
      <c r="A2274" s="331">
        <v>45728</v>
      </c>
      <c r="B2274" s="330" t="str">
        <v>EuroAirlines</v>
      </c>
      <c r="C2274" s="330" t="str">
        <v>Distributor</v>
      </c>
      <c r="D2274" s="330" t="str">
        <v/>
      </c>
      <c r="E2274" s="330" t="str">
        <v>11LJG7</v>
      </c>
      <c r="F2274" s="330" t="str">
        <v>OW</v>
      </c>
      <c r="G2274" s="330" t="str">
        <v>Outbound</v>
      </c>
      <c r="H2274" s="330" t="str">
        <v>SE5448</v>
      </c>
      <c r="I2274" s="331" t="str">
        <v>CAG-SSH</v>
      </c>
      <c r="J2274" s="884">
        <v>45765</v>
      </c>
      <c r="K2274" s="330">
        <v>1</v>
      </c>
      <c r="L2274" s="330">
        <v>1</v>
      </c>
      <c r="M2274" s="330">
        <v>240</v>
      </c>
      <c r="N2274" s="330">
        <v>34.659999999999997</v>
      </c>
      <c r="O2274" s="330">
        <v>30</v>
      </c>
      <c r="P2274" s="330">
        <v>304.66000000000003</v>
      </c>
      <c r="Q2274" s="330" t="str">
        <v>Confirmed</v>
      </c>
      <c r="R2274" s="330" t="str">
        <v>Closed Deal</v>
      </c>
      <c r="S2274" s="330" t="str">
        <v>CAG</v>
      </c>
      <c r="T2274" s="330" t="str">
        <v>SSH</v>
      </c>
      <c r="U2274" s="330" t="str">
        <v>CAG</v>
      </c>
      <c r="V2274" s="330">
        <v>5</v>
      </c>
      <c r="W2274" s="330">
        <v>37</v>
      </c>
      <c r="X2274" s="330" t="str">
        <v>E25-09A</v>
      </c>
      <c r="Y2274" s="330">
        <v>83</v>
      </c>
      <c r="Z2274" s="330">
        <v>84</v>
      </c>
      <c r="AA2274" s="330">
        <v>-1</v>
      </c>
      <c r="AB2274" s="16" t="str">
        <v>E25</v>
      </c>
    </row>
    <row r="2275" spans="1:28" x14ac:dyDescent="0.35">
      <c r="A2275" s="331">
        <v>45728</v>
      </c>
      <c r="B2275" s="330" t="str">
        <v>EuroAirlines</v>
      </c>
      <c r="C2275" s="330" t="str">
        <v>Distributor</v>
      </c>
      <c r="D2275" s="330" t="str">
        <v/>
      </c>
      <c r="E2275" s="330" t="str">
        <v>11LJG7</v>
      </c>
      <c r="F2275" s="330" t="str">
        <v>OW</v>
      </c>
      <c r="G2275" s="330" t="str">
        <v>Outbound</v>
      </c>
      <c r="H2275" s="330" t="str">
        <v>SE5448</v>
      </c>
      <c r="I2275" s="331" t="str">
        <v>CAG-SSH</v>
      </c>
      <c r="J2275" s="884">
        <v>45765</v>
      </c>
      <c r="K2275" s="330">
        <v>1</v>
      </c>
      <c r="L2275" s="330">
        <v>1</v>
      </c>
      <c r="M2275" s="330">
        <v>240</v>
      </c>
      <c r="N2275" s="330">
        <v>34.659999999999997</v>
      </c>
      <c r="O2275" s="330">
        <v>30</v>
      </c>
      <c r="P2275" s="330">
        <v>304.66000000000003</v>
      </c>
      <c r="Q2275" s="330" t="str">
        <v>Confirmed</v>
      </c>
      <c r="R2275" s="330" t="str">
        <v>Closed Deal</v>
      </c>
      <c r="S2275" s="330" t="str">
        <v>CAG</v>
      </c>
      <c r="T2275" s="330" t="str">
        <v>SSH</v>
      </c>
      <c r="U2275" s="330" t="str">
        <v>CAG</v>
      </c>
      <c r="V2275" s="330">
        <v>5</v>
      </c>
      <c r="W2275" s="330">
        <v>37</v>
      </c>
      <c r="X2275" s="330" t="str">
        <v>E25-09A</v>
      </c>
      <c r="Y2275" s="330">
        <v>83</v>
      </c>
      <c r="Z2275" s="330">
        <v>84</v>
      </c>
      <c r="AA2275" s="330">
        <v>-1</v>
      </c>
      <c r="AB2275" s="16" t="str">
        <v>E25</v>
      </c>
    </row>
    <row r="2276" spans="1:28" x14ac:dyDescent="0.35">
      <c r="A2276" s="331">
        <v>45766</v>
      </c>
      <c r="B2276" s="330" t="str">
        <v>Italgsa</v>
      </c>
      <c r="C2276" s="330" t="str">
        <v>Tour Operator</v>
      </c>
      <c r="D2276" s="330" t="str">
        <v/>
      </c>
      <c r="E2276" s="330" t="str">
        <v/>
      </c>
      <c r="F2276" s="330" t="str">
        <v>RT</v>
      </c>
      <c r="G2276" s="330" t="str">
        <v>Outbound</v>
      </c>
      <c r="H2276" s="330" t="str">
        <v>NE1129</v>
      </c>
      <c r="I2276" s="331" t="str">
        <v>NAP-SSH</v>
      </c>
      <c r="J2276" s="884">
        <v>45866</v>
      </c>
      <c r="K2276" s="330">
        <v>20</v>
      </c>
      <c r="L2276" s="330">
        <v>20</v>
      </c>
      <c r="M2276" s="330">
        <v>245</v>
      </c>
      <c r="N2276" s="330">
        <v>0</v>
      </c>
      <c r="O2276" s="330">
        <v>0</v>
      </c>
      <c r="P2276" s="330">
        <v>4900</v>
      </c>
      <c r="Q2276" s="330" t="str">
        <v>Confirmed</v>
      </c>
      <c r="R2276" s="330" t="str">
        <v>On Review</v>
      </c>
      <c r="S2276" s="330" t="str">
        <v>NAP</v>
      </c>
      <c r="T2276" s="330" t="str">
        <v>SSH</v>
      </c>
      <c r="U2276" s="330" t="str">
        <v>NAP</v>
      </c>
      <c r="V2276" s="330">
        <v>1</v>
      </c>
      <c r="W2276" s="330">
        <v>100</v>
      </c>
      <c r="X2276" s="330" t="str">
        <v>S25-07</v>
      </c>
      <c r="Y2276" s="330">
        <v>179</v>
      </c>
      <c r="Z2276" s="330">
        <v>150</v>
      </c>
      <c r="AA2276" s="330">
        <v>29</v>
      </c>
      <c r="AB2276" s="16" t="str">
        <v>S25</v>
      </c>
    </row>
    <row r="2277" spans="1:28" x14ac:dyDescent="0.35">
      <c r="A2277" s="331">
        <v>45766</v>
      </c>
      <c r="B2277" s="330" t="str">
        <v>Italgsa</v>
      </c>
      <c r="C2277" s="330" t="str">
        <v>Tour Operator</v>
      </c>
      <c r="D2277" s="330" t="str">
        <v/>
      </c>
      <c r="E2277" s="330" t="str">
        <v/>
      </c>
      <c r="F2277" s="330" t="str">
        <v>RT</v>
      </c>
      <c r="G2277" s="330" t="str">
        <v>Outbound</v>
      </c>
      <c r="H2277" s="330" t="str">
        <v>NE1129</v>
      </c>
      <c r="I2277" s="331" t="str">
        <v>NAP-SSH</v>
      </c>
      <c r="J2277" s="884">
        <v>45873</v>
      </c>
      <c r="K2277" s="330">
        <v>20</v>
      </c>
      <c r="L2277" s="330">
        <v>20</v>
      </c>
      <c r="M2277" s="330">
        <v>245</v>
      </c>
      <c r="N2277" s="330">
        <v>0</v>
      </c>
      <c r="O2277" s="330">
        <v>0</v>
      </c>
      <c r="P2277" s="330">
        <v>4900</v>
      </c>
      <c r="Q2277" s="330" t="str">
        <v>Confirmed</v>
      </c>
      <c r="R2277" s="330" t="str">
        <v>On Review</v>
      </c>
      <c r="S2277" s="330" t="str">
        <v>NAP</v>
      </c>
      <c r="T2277" s="330" t="str">
        <v>SSH</v>
      </c>
      <c r="U2277" s="330" t="str">
        <v>NAP</v>
      </c>
      <c r="V2277" s="330">
        <v>1</v>
      </c>
      <c r="W2277" s="330">
        <v>107</v>
      </c>
      <c r="X2277" s="330" t="str">
        <v>S25-07</v>
      </c>
      <c r="Y2277" s="330">
        <v>179</v>
      </c>
      <c r="Z2277" s="330">
        <v>179</v>
      </c>
      <c r="AA2277" s="330">
        <v>0</v>
      </c>
      <c r="AB2277" s="16" t="str">
        <v>S25</v>
      </c>
    </row>
    <row r="2278" spans="1:28" x14ac:dyDescent="0.35">
      <c r="A2278" s="331">
        <v>45766</v>
      </c>
      <c r="B2278" s="330" t="str">
        <v>Italgsa</v>
      </c>
      <c r="C2278" s="330" t="str">
        <v>Tour Operator</v>
      </c>
      <c r="D2278" s="330" t="str">
        <v/>
      </c>
      <c r="E2278" s="330" t="str">
        <v/>
      </c>
      <c r="F2278" s="330" t="str">
        <v>RT</v>
      </c>
      <c r="G2278" s="330" t="str">
        <v>Outbound</v>
      </c>
      <c r="H2278" s="330" t="str">
        <v>NE1129</v>
      </c>
      <c r="I2278" s="331" t="str">
        <v>NAP-SSH</v>
      </c>
      <c r="J2278" s="884">
        <v>45880</v>
      </c>
      <c r="K2278" s="330">
        <v>20</v>
      </c>
      <c r="L2278" s="330">
        <v>20</v>
      </c>
      <c r="M2278" s="330">
        <v>245</v>
      </c>
      <c r="N2278" s="330">
        <v>0</v>
      </c>
      <c r="O2278" s="330">
        <v>0</v>
      </c>
      <c r="P2278" s="330">
        <v>4900</v>
      </c>
      <c r="Q2278" s="330" t="str">
        <v>Confirmed</v>
      </c>
      <c r="R2278" s="330" t="str">
        <v>On Review</v>
      </c>
      <c r="S2278" s="330" t="str">
        <v>NAP</v>
      </c>
      <c r="T2278" s="330" t="str">
        <v>SSH</v>
      </c>
      <c r="U2278" s="330" t="str">
        <v>NAP</v>
      </c>
      <c r="V2278" s="330">
        <v>1</v>
      </c>
      <c r="W2278" s="330">
        <v>114</v>
      </c>
      <c r="X2278" s="330" t="str">
        <v>S25-07</v>
      </c>
      <c r="Y2278" s="330">
        <v>179</v>
      </c>
      <c r="Z2278" s="330">
        <v>174</v>
      </c>
      <c r="AA2278" s="330">
        <v>5</v>
      </c>
      <c r="AB2278" s="16" t="str">
        <v>S25</v>
      </c>
    </row>
    <row r="2279" spans="1:28" x14ac:dyDescent="0.35">
      <c r="A2279" s="331">
        <v>45766</v>
      </c>
      <c r="B2279" s="330" t="str">
        <v>Italgsa</v>
      </c>
      <c r="C2279" s="330" t="str">
        <v>Tour Operator</v>
      </c>
      <c r="D2279" s="330" t="str">
        <v/>
      </c>
      <c r="E2279" s="330" t="str">
        <v/>
      </c>
      <c r="F2279" s="330" t="str">
        <v>RT</v>
      </c>
      <c r="G2279" s="330" t="str">
        <v>Outbound</v>
      </c>
      <c r="H2279" s="330" t="str">
        <v>NE1129</v>
      </c>
      <c r="I2279" s="331" t="str">
        <v>NAP-SSH</v>
      </c>
      <c r="J2279" s="884">
        <v>45887</v>
      </c>
      <c r="K2279" s="330">
        <v>20</v>
      </c>
      <c r="L2279" s="330">
        <v>20</v>
      </c>
      <c r="M2279" s="330">
        <v>245</v>
      </c>
      <c r="N2279" s="330">
        <v>0</v>
      </c>
      <c r="O2279" s="330">
        <v>0</v>
      </c>
      <c r="P2279" s="330">
        <v>4900</v>
      </c>
      <c r="Q2279" s="330" t="str">
        <v>Confirmed</v>
      </c>
      <c r="R2279" s="330" t="str">
        <v>On Review</v>
      </c>
      <c r="S2279" s="330" t="str">
        <v>NAP</v>
      </c>
      <c r="T2279" s="330" t="str">
        <v>SSH</v>
      </c>
      <c r="U2279" s="330" t="str">
        <v>NAP</v>
      </c>
      <c r="V2279" s="330">
        <v>1</v>
      </c>
      <c r="W2279" s="330">
        <v>121</v>
      </c>
      <c r="X2279" s="330" t="str">
        <v>S25-07</v>
      </c>
      <c r="Y2279" s="330">
        <v>179</v>
      </c>
      <c r="Z2279" s="330">
        <v>174</v>
      </c>
      <c r="AA2279" s="330">
        <v>5</v>
      </c>
      <c r="AB2279" s="16" t="str">
        <v>S25</v>
      </c>
    </row>
    <row r="2280" spans="1:28" x14ac:dyDescent="0.35">
      <c r="A2280" s="331">
        <v>45766</v>
      </c>
      <c r="B2280" s="330" t="str">
        <v>Italgsa</v>
      </c>
      <c r="C2280" s="330" t="str">
        <v>Tour Operator</v>
      </c>
      <c r="D2280" s="330" t="str">
        <v/>
      </c>
      <c r="E2280" s="330" t="str">
        <v/>
      </c>
      <c r="F2280" s="330" t="str">
        <v>RT</v>
      </c>
      <c r="G2280" s="330" t="str">
        <v>Inbound</v>
      </c>
      <c r="H2280" s="330" t="str">
        <v>NE1128</v>
      </c>
      <c r="I2280" s="331" t="str">
        <v>SSH-NAP</v>
      </c>
      <c r="J2280" s="884">
        <v>45873</v>
      </c>
      <c r="K2280" s="330">
        <v>20</v>
      </c>
      <c r="L2280" s="330">
        <v>20</v>
      </c>
      <c r="M2280" s="330">
        <v>245</v>
      </c>
      <c r="N2280" s="330">
        <v>0</v>
      </c>
      <c r="O2280" s="330">
        <v>0</v>
      </c>
      <c r="P2280" s="330">
        <v>4900</v>
      </c>
      <c r="Q2280" s="330" t="str">
        <v>Confirmed</v>
      </c>
      <c r="R2280" s="330" t="str">
        <v>On Review</v>
      </c>
      <c r="S2280" s="330" t="str">
        <v>SSH</v>
      </c>
      <c r="T2280" s="330" t="str">
        <v>NAP</v>
      </c>
      <c r="U2280" s="330" t="str">
        <v>NAP</v>
      </c>
      <c r="V2280" s="330">
        <v>1</v>
      </c>
      <c r="W2280" s="330">
        <v>107</v>
      </c>
      <c r="X2280" s="330" t="str">
        <v>S25-07</v>
      </c>
      <c r="Y2280" s="330">
        <v>179</v>
      </c>
      <c r="Z2280" s="330">
        <v>150</v>
      </c>
      <c r="AA2280" s="330">
        <v>29</v>
      </c>
      <c r="AB2280" s="16" t="str">
        <v>S25</v>
      </c>
    </row>
    <row r="2281" spans="1:28" x14ac:dyDescent="0.35">
      <c r="A2281" s="331">
        <v>45766</v>
      </c>
      <c r="B2281" s="330" t="str">
        <v>Italgsa</v>
      </c>
      <c r="C2281" s="330" t="str">
        <v>Tour Operator</v>
      </c>
      <c r="D2281" s="330" t="str">
        <v/>
      </c>
      <c r="E2281" s="330" t="str">
        <v/>
      </c>
      <c r="F2281" s="330" t="str">
        <v>RT</v>
      </c>
      <c r="G2281" s="330" t="str">
        <v>Inbound</v>
      </c>
      <c r="H2281" s="330" t="str">
        <v>NE1128</v>
      </c>
      <c r="I2281" s="331" t="str">
        <v>SSH-NAP</v>
      </c>
      <c r="J2281" s="884">
        <v>45880</v>
      </c>
      <c r="K2281" s="330">
        <v>20</v>
      </c>
      <c r="L2281" s="330">
        <v>20</v>
      </c>
      <c r="M2281" s="330">
        <v>245</v>
      </c>
      <c r="N2281" s="330">
        <v>0</v>
      </c>
      <c r="O2281" s="330">
        <v>0</v>
      </c>
      <c r="P2281" s="330">
        <v>4900</v>
      </c>
      <c r="Q2281" s="330" t="str">
        <v>Confirmed</v>
      </c>
      <c r="R2281" s="330" t="str">
        <v>On Review</v>
      </c>
      <c r="S2281" s="330" t="str">
        <v>SSH</v>
      </c>
      <c r="T2281" s="330" t="str">
        <v>NAP</v>
      </c>
      <c r="U2281" s="330" t="str">
        <v>NAP</v>
      </c>
      <c r="V2281" s="330">
        <v>1</v>
      </c>
      <c r="W2281" s="330">
        <v>114</v>
      </c>
      <c r="X2281" s="330" t="str">
        <v>S25-07</v>
      </c>
      <c r="Y2281" s="330">
        <v>179</v>
      </c>
      <c r="Z2281" s="330">
        <v>170</v>
      </c>
      <c r="AA2281" s="330">
        <v>9</v>
      </c>
      <c r="AB2281" s="16" t="str">
        <v>S25</v>
      </c>
    </row>
    <row r="2282" spans="1:28" x14ac:dyDescent="0.35">
      <c r="A2282" s="331">
        <v>45766</v>
      </c>
      <c r="B2282" s="330" t="str">
        <v>Italgsa</v>
      </c>
      <c r="C2282" s="330" t="str">
        <v>Tour Operator</v>
      </c>
      <c r="D2282" s="330" t="str">
        <v/>
      </c>
      <c r="E2282" s="330" t="str">
        <v/>
      </c>
      <c r="F2282" s="330" t="str">
        <v>RT</v>
      </c>
      <c r="G2282" s="330" t="str">
        <v>Inbound</v>
      </c>
      <c r="H2282" s="330" t="str">
        <v>NE1128</v>
      </c>
      <c r="I2282" s="331" t="str">
        <v>SSH-NAP</v>
      </c>
      <c r="J2282" s="884">
        <v>45887</v>
      </c>
      <c r="K2282" s="330">
        <v>20</v>
      </c>
      <c r="L2282" s="330">
        <v>20</v>
      </c>
      <c r="M2282" s="330">
        <v>245</v>
      </c>
      <c r="N2282" s="330">
        <v>0</v>
      </c>
      <c r="O2282" s="330">
        <v>0</v>
      </c>
      <c r="P2282" s="330">
        <v>4900</v>
      </c>
      <c r="Q2282" s="330" t="str">
        <v>Confirmed</v>
      </c>
      <c r="R2282" s="330" t="str">
        <v>On Review</v>
      </c>
      <c r="S2282" s="330" t="str">
        <v>SSH</v>
      </c>
      <c r="T2282" s="330" t="str">
        <v>NAP</v>
      </c>
      <c r="U2282" s="330" t="str">
        <v>NAP</v>
      </c>
      <c r="V2282" s="330">
        <v>1</v>
      </c>
      <c r="W2282" s="330">
        <v>121</v>
      </c>
      <c r="X2282" s="330" t="str">
        <v>S25-07</v>
      </c>
      <c r="Y2282" s="330">
        <v>179</v>
      </c>
      <c r="Z2282" s="330">
        <v>179</v>
      </c>
      <c r="AA2282" s="330">
        <v>0</v>
      </c>
      <c r="AB2282" s="16" t="str">
        <v>S25</v>
      </c>
    </row>
    <row r="2283" spans="1:28" x14ac:dyDescent="0.35">
      <c r="A2283" s="331">
        <v>45766</v>
      </c>
      <c r="B2283" s="330" t="str">
        <v>Italgsa</v>
      </c>
      <c r="C2283" s="330" t="str">
        <v>Tour Operator</v>
      </c>
      <c r="D2283" s="330" t="str">
        <v/>
      </c>
      <c r="E2283" s="330" t="str">
        <v/>
      </c>
      <c r="F2283" s="330" t="str">
        <v>RT</v>
      </c>
      <c r="G2283" s="330" t="str">
        <v>Inbound</v>
      </c>
      <c r="H2283" s="330" t="str">
        <v>NE1128</v>
      </c>
      <c r="I2283" s="331" t="str">
        <v>SSH-NAP</v>
      </c>
      <c r="J2283" s="884">
        <v>45894</v>
      </c>
      <c r="K2283" s="330">
        <v>20</v>
      </c>
      <c r="L2283" s="330">
        <v>20</v>
      </c>
      <c r="M2283" s="330">
        <v>245</v>
      </c>
      <c r="N2283" s="330">
        <v>0</v>
      </c>
      <c r="O2283" s="330">
        <v>0</v>
      </c>
      <c r="P2283" s="330">
        <v>4900</v>
      </c>
      <c r="Q2283" s="330" t="str">
        <v>Confirmed</v>
      </c>
      <c r="R2283" s="330" t="str">
        <v>On Review</v>
      </c>
      <c r="S2283" s="330" t="str">
        <v>SSH</v>
      </c>
      <c r="T2283" s="330" t="str">
        <v>NAP</v>
      </c>
      <c r="U2283" s="330" t="str">
        <v>NAP</v>
      </c>
      <c r="V2283" s="330">
        <v>1</v>
      </c>
      <c r="W2283" s="330">
        <v>128</v>
      </c>
      <c r="X2283" s="330" t="str">
        <v>S25-07</v>
      </c>
      <c r="Y2283" s="330">
        <v>179</v>
      </c>
      <c r="Z2283" s="330">
        <v>178</v>
      </c>
      <c r="AA2283" s="330">
        <v>1</v>
      </c>
      <c r="AB2283" s="16" t="str">
        <v>S25</v>
      </c>
    </row>
    <row r="2284" spans="1:28" x14ac:dyDescent="0.35">
      <c r="A2284" s="331">
        <v>45766</v>
      </c>
      <c r="B2284" s="330" t="str">
        <v>Genius</v>
      </c>
      <c r="C2284" s="330" t="str">
        <v>Distributor</v>
      </c>
      <c r="D2284" s="330" t="str">
        <v/>
      </c>
      <c r="E2284" s="330" t="str">
        <v/>
      </c>
      <c r="F2284" s="330" t="str">
        <v>OW</v>
      </c>
      <c r="G2284" s="330" t="str">
        <v>Outbound</v>
      </c>
      <c r="H2284" s="330" t="str">
        <v>4S6006</v>
      </c>
      <c r="I2284" s="331" t="str">
        <v>MXP-SSH</v>
      </c>
      <c r="J2284" s="884">
        <v>45772</v>
      </c>
      <c r="K2284" s="330">
        <v>2</v>
      </c>
      <c r="L2284" s="330">
        <v>2</v>
      </c>
      <c r="M2284" s="330">
        <v>100</v>
      </c>
      <c r="N2284" s="330">
        <v>0</v>
      </c>
      <c r="O2284" s="330">
        <v>0</v>
      </c>
      <c r="P2284" s="330">
        <v>200</v>
      </c>
      <c r="Q2284" s="330" t="str">
        <v>Confirmed</v>
      </c>
      <c r="R2284" s="330" t="str">
        <v>Closed Deal</v>
      </c>
      <c r="S2284" s="330" t="str">
        <v>MXP</v>
      </c>
      <c r="T2284" s="330" t="str">
        <v>SSH</v>
      </c>
      <c r="U2284" s="330" t="str">
        <v>MXP</v>
      </c>
      <c r="V2284" s="330">
        <v>5</v>
      </c>
      <c r="W2284" s="330">
        <v>6</v>
      </c>
      <c r="X2284" s="330" t="str">
        <v>E25-04</v>
      </c>
      <c r="Y2284" s="330">
        <v>186</v>
      </c>
      <c r="Z2284" s="330">
        <v>180</v>
      </c>
      <c r="AA2284" s="330">
        <v>6</v>
      </c>
      <c r="AB2284" s="16" t="str">
        <v>E25</v>
      </c>
    </row>
    <row r="2285" spans="1:28" x14ac:dyDescent="0.35">
      <c r="A2285" s="331">
        <v>45766</v>
      </c>
      <c r="B2285" s="330" t="str">
        <v>Searcharter</v>
      </c>
      <c r="C2285" s="330" t="str">
        <v>Distributor</v>
      </c>
      <c r="D2285" s="330" t="str">
        <v/>
      </c>
      <c r="E2285" s="330" t="str">
        <v>GPJFH</v>
      </c>
      <c r="F2285" s="330" t="str">
        <v>OW</v>
      </c>
      <c r="G2285" s="330" t="str">
        <v>Outbound</v>
      </c>
      <c r="H2285" s="330" t="str">
        <v>4S6031</v>
      </c>
      <c r="I2285" s="331" t="str">
        <v>SSH-NAP</v>
      </c>
      <c r="J2285" s="884">
        <v>45774</v>
      </c>
      <c r="K2285" s="330">
        <v>2</v>
      </c>
      <c r="L2285" s="330">
        <v>2</v>
      </c>
      <c r="M2285" s="330">
        <v>300</v>
      </c>
      <c r="N2285" s="330">
        <v>0</v>
      </c>
      <c r="O2285" s="330">
        <v>0</v>
      </c>
      <c r="P2285" s="330">
        <v>600</v>
      </c>
      <c r="Q2285" s="330" t="str">
        <v>Confirmed</v>
      </c>
      <c r="R2285" s="330" t="str">
        <v>Closed Deal</v>
      </c>
      <c r="S2285" s="330" t="str">
        <v>SSH</v>
      </c>
      <c r="T2285" s="330" t="str">
        <v>NAP</v>
      </c>
      <c r="U2285" s="330" t="str">
        <v>NAP</v>
      </c>
      <c r="V2285" s="330">
        <v>7</v>
      </c>
      <c r="W2285" s="330">
        <v>8</v>
      </c>
      <c r="X2285" s="330" t="str">
        <v>E25-03B</v>
      </c>
      <c r="Y2285" s="330">
        <v>186</v>
      </c>
      <c r="Z2285" s="330">
        <v>186</v>
      </c>
      <c r="AA2285" s="330">
        <v>0</v>
      </c>
      <c r="AB2285" s="16" t="str">
        <v>E25</v>
      </c>
    </row>
    <row r="2286" spans="1:28" x14ac:dyDescent="0.35">
      <c r="A2286" s="331">
        <v>45766</v>
      </c>
      <c r="B2286" s="330" t="str">
        <v>Genius</v>
      </c>
      <c r="C2286" s="330" t="str">
        <v>Distributor</v>
      </c>
      <c r="D2286" s="330" t="str">
        <v/>
      </c>
      <c r="E2286" s="330" t="str">
        <v/>
      </c>
      <c r="F2286" s="330" t="str">
        <v>OW</v>
      </c>
      <c r="G2286" s="330" t="str">
        <v>Outbound</v>
      </c>
      <c r="H2286" s="330" t="str">
        <v>4S6003</v>
      </c>
      <c r="I2286" s="331" t="str">
        <v>SSH-BRI</v>
      </c>
      <c r="J2286" s="884">
        <v>45878</v>
      </c>
      <c r="K2286" s="330">
        <v>2</v>
      </c>
      <c r="L2286" s="330">
        <v>2</v>
      </c>
      <c r="M2286" s="330">
        <v>240</v>
      </c>
      <c r="N2286" s="330">
        <v>0</v>
      </c>
      <c r="O2286" s="330">
        <v>0</v>
      </c>
      <c r="P2286" s="330">
        <v>480</v>
      </c>
      <c r="Q2286" s="330" t="str">
        <v>Confirmed</v>
      </c>
      <c r="R2286" s="330" t="str">
        <v>Closed Deal</v>
      </c>
      <c r="S2286" s="330" t="str">
        <v>SSH</v>
      </c>
      <c r="T2286" s="330" t="str">
        <v>BRI</v>
      </c>
      <c r="U2286" s="330" t="str">
        <v>BRI</v>
      </c>
      <c r="V2286" s="330">
        <v>6</v>
      </c>
      <c r="W2286" s="330">
        <v>112</v>
      </c>
      <c r="X2286" s="330" t="str">
        <v>S25-01</v>
      </c>
      <c r="Y2286" s="330">
        <v>186</v>
      </c>
      <c r="Z2286" s="330">
        <v>220</v>
      </c>
      <c r="AA2286" s="330">
        <v>-34</v>
      </c>
      <c r="AB2286" s="16" t="str">
        <v>S25</v>
      </c>
    </row>
    <row r="2287" spans="1:28" x14ac:dyDescent="0.35">
      <c r="A2287" s="331">
        <v>45766</v>
      </c>
      <c r="B2287" s="330" t="str">
        <v>Genius</v>
      </c>
      <c r="C2287" s="330" t="str">
        <v>Distributor</v>
      </c>
      <c r="D2287" s="330" t="str">
        <v/>
      </c>
      <c r="E2287" s="330" t="str">
        <v/>
      </c>
      <c r="F2287" s="330" t="str">
        <v>OW</v>
      </c>
      <c r="G2287" s="330" t="str">
        <v>Outbound</v>
      </c>
      <c r="H2287" s="330" t="str">
        <v>4S6004</v>
      </c>
      <c r="I2287" s="331" t="str">
        <v>BRI-SSH</v>
      </c>
      <c r="J2287" s="884">
        <v>45871</v>
      </c>
      <c r="K2287" s="330">
        <v>2</v>
      </c>
      <c r="L2287" s="330">
        <v>2</v>
      </c>
      <c r="M2287" s="330">
        <v>240</v>
      </c>
      <c r="N2287" s="330">
        <v>0</v>
      </c>
      <c r="O2287" s="330">
        <v>0</v>
      </c>
      <c r="P2287" s="330">
        <v>480</v>
      </c>
      <c r="Q2287" s="330" t="str">
        <v>Confirmed</v>
      </c>
      <c r="R2287" s="330" t="str">
        <v>Closed Deal</v>
      </c>
      <c r="S2287" s="330" t="str">
        <v>BRI</v>
      </c>
      <c r="T2287" s="330" t="str">
        <v>SSH</v>
      </c>
      <c r="U2287" s="330" t="str">
        <v>BRI</v>
      </c>
      <c r="V2287" s="330">
        <v>6</v>
      </c>
      <c r="W2287" s="330">
        <v>105</v>
      </c>
      <c r="X2287" s="330" t="str">
        <v>S25-01</v>
      </c>
      <c r="Y2287" s="330">
        <v>186</v>
      </c>
      <c r="Z2287" s="330">
        <v>224</v>
      </c>
      <c r="AA2287" s="330">
        <v>-38</v>
      </c>
      <c r="AB2287" s="16" t="str">
        <v>S25</v>
      </c>
    </row>
    <row r="2288" spans="1:28" x14ac:dyDescent="0.35">
      <c r="A2288" s="331">
        <v>45766</v>
      </c>
      <c r="B2288" s="330" t="str">
        <v>Genius</v>
      </c>
      <c r="C2288" s="330" t="str">
        <v>Distributor</v>
      </c>
      <c r="D2288" s="330" t="str">
        <v/>
      </c>
      <c r="E2288" s="330" t="str">
        <v/>
      </c>
      <c r="F2288" s="330" t="str">
        <v>OW</v>
      </c>
      <c r="G2288" s="330" t="str">
        <v>Outbound</v>
      </c>
      <c r="H2288" s="330" t="str">
        <v>4S6032</v>
      </c>
      <c r="I2288" s="331" t="str">
        <v>NAP-SSH</v>
      </c>
      <c r="J2288" s="884">
        <v>45767</v>
      </c>
      <c r="K2288" s="330">
        <v>6</v>
      </c>
      <c r="L2288" s="330">
        <v>6</v>
      </c>
      <c r="M2288" s="330">
        <v>300</v>
      </c>
      <c r="N2288" s="330">
        <v>0</v>
      </c>
      <c r="O2288" s="330">
        <v>0</v>
      </c>
      <c r="P2288" s="330">
        <v>1800</v>
      </c>
      <c r="Q2288" s="330" t="str">
        <v>Confirmed</v>
      </c>
      <c r="R2288" s="330" t="str">
        <v>Closed Deal</v>
      </c>
      <c r="S2288" s="330" t="str">
        <v>NAP</v>
      </c>
      <c r="T2288" s="330" t="str">
        <v>SSH</v>
      </c>
      <c r="U2288" s="330" t="str">
        <v>NAP</v>
      </c>
      <c r="V2288" s="330">
        <v>7</v>
      </c>
      <c r="W2288" s="330">
        <v>1</v>
      </c>
      <c r="X2288" s="330" t="str">
        <v>E25-03B</v>
      </c>
      <c r="Y2288" s="330">
        <v>186</v>
      </c>
      <c r="Z2288" s="330">
        <v>186</v>
      </c>
      <c r="AA2288" s="330">
        <v>0</v>
      </c>
      <c r="AB2288" s="16" t="str">
        <v>E25</v>
      </c>
    </row>
    <row r="2289" spans="1:28" x14ac:dyDescent="0.35">
      <c r="A2289" s="331">
        <v>45766</v>
      </c>
      <c r="B2289" s="330" t="str">
        <v>Searcharter</v>
      </c>
      <c r="C2289" s="330" t="str">
        <v>Distributor</v>
      </c>
      <c r="D2289" s="330" t="str">
        <v/>
      </c>
      <c r="E2289" s="330" t="str">
        <v>TJRRA</v>
      </c>
      <c r="F2289" s="330" t="str">
        <v>OW</v>
      </c>
      <c r="G2289" s="330" t="str">
        <v>Outbound</v>
      </c>
      <c r="H2289" s="330" t="str">
        <v>UJ6001</v>
      </c>
      <c r="I2289" s="331" t="str">
        <v>SSH-VRN</v>
      </c>
      <c r="J2289" s="884">
        <v>45892</v>
      </c>
      <c r="K2289" s="330">
        <v>2</v>
      </c>
      <c r="L2289" s="330">
        <v>2</v>
      </c>
      <c r="M2289" s="330">
        <v>350</v>
      </c>
      <c r="N2289" s="330">
        <v>0</v>
      </c>
      <c r="O2289" s="330">
        <v>0</v>
      </c>
      <c r="P2289" s="330">
        <v>700</v>
      </c>
      <c r="Q2289" s="330" t="str">
        <v>Confirmed</v>
      </c>
      <c r="R2289" s="330" t="str">
        <v>Closed Deal</v>
      </c>
      <c r="S2289" s="330" t="str">
        <v>SSH</v>
      </c>
      <c r="T2289" s="330" t="str">
        <v>VRN</v>
      </c>
      <c r="U2289" s="330" t="str">
        <v>VRN</v>
      </c>
      <c r="V2289" s="330">
        <v>6</v>
      </c>
      <c r="W2289" s="330">
        <v>126</v>
      </c>
      <c r="X2289" s="330" t="str">
        <v>S25-04</v>
      </c>
      <c r="Y2289" s="330">
        <v>218</v>
      </c>
      <c r="Z2289" s="330">
        <v>243</v>
      </c>
      <c r="AA2289" s="330">
        <v>-25</v>
      </c>
      <c r="AB2289" s="16" t="str">
        <v>S25</v>
      </c>
    </row>
    <row r="2290" spans="1:28" x14ac:dyDescent="0.35">
      <c r="A2290" s="331">
        <v>45766</v>
      </c>
      <c r="B2290" s="330" t="str">
        <v>EuroAirlines</v>
      </c>
      <c r="C2290" s="330" t="str">
        <v>Distributor</v>
      </c>
      <c r="D2290" s="330" t="str">
        <v>TRAVELPORT</v>
      </c>
      <c r="E2290" s="330" t="str">
        <v>11LRTU</v>
      </c>
      <c r="F2290" s="330" t="str">
        <v>RT</v>
      </c>
      <c r="G2290" s="330" t="str">
        <v>Inbound</v>
      </c>
      <c r="H2290" s="330" t="str">
        <v>4S6003</v>
      </c>
      <c r="I2290" s="331" t="str">
        <v>SSH-BRI</v>
      </c>
      <c r="J2290" s="884">
        <v>45885</v>
      </c>
      <c r="K2290" s="330">
        <v>1</v>
      </c>
      <c r="L2290" s="330">
        <v>1</v>
      </c>
      <c r="M2290" s="330">
        <v>245</v>
      </c>
      <c r="N2290" s="330">
        <v>39.03</v>
      </c>
      <c r="O2290" s="330">
        <v>40</v>
      </c>
      <c r="P2290" s="330">
        <v>324.02999999999997</v>
      </c>
      <c r="Q2290" s="330" t="str">
        <v>Confirmed</v>
      </c>
      <c r="R2290" s="330" t="str">
        <v>Closed Deal</v>
      </c>
      <c r="S2290" s="330" t="str">
        <v>SSH</v>
      </c>
      <c r="T2290" s="330" t="str">
        <v>BRI</v>
      </c>
      <c r="U2290" s="330" t="str">
        <v>BRI</v>
      </c>
      <c r="V2290" s="330">
        <v>6</v>
      </c>
      <c r="W2290" s="330">
        <v>119</v>
      </c>
      <c r="X2290" s="330" t="str">
        <v>S25-01</v>
      </c>
      <c r="Y2290" s="330">
        <v>186</v>
      </c>
      <c r="Z2290" s="330">
        <v>268</v>
      </c>
      <c r="AA2290" s="330">
        <v>-82</v>
      </c>
      <c r="AB2290" s="16" t="str">
        <v>S25</v>
      </c>
    </row>
    <row r="2291" spans="1:28" x14ac:dyDescent="0.35">
      <c r="A2291" s="331">
        <v>45766</v>
      </c>
      <c r="B2291" s="330" t="str">
        <v>EuroAirlines</v>
      </c>
      <c r="C2291" s="330" t="str">
        <v>Distributor</v>
      </c>
      <c r="D2291" s="330" t="str">
        <v>TRAVELPORT</v>
      </c>
      <c r="E2291" s="330" t="str">
        <v>11LRTU</v>
      </c>
      <c r="F2291" s="330" t="str">
        <v>RT</v>
      </c>
      <c r="G2291" s="330" t="str">
        <v>Outbound</v>
      </c>
      <c r="H2291" s="330" t="str">
        <v>4S6004</v>
      </c>
      <c r="I2291" s="331" t="str">
        <v>BRI-SSH</v>
      </c>
      <c r="J2291" s="884">
        <v>45878</v>
      </c>
      <c r="K2291" s="330">
        <v>1</v>
      </c>
      <c r="L2291" s="330">
        <v>1</v>
      </c>
      <c r="M2291" s="330">
        <v>245</v>
      </c>
      <c r="N2291" s="330">
        <v>19.420000000000002</v>
      </c>
      <c r="O2291" s="330">
        <v>40</v>
      </c>
      <c r="P2291" s="330">
        <v>304.42</v>
      </c>
      <c r="Q2291" s="330" t="str">
        <v>Confirmed</v>
      </c>
      <c r="R2291" s="330" t="str">
        <v>Closed Deal</v>
      </c>
      <c r="S2291" s="330" t="str">
        <v>BRI</v>
      </c>
      <c r="T2291" s="330" t="str">
        <v>SSH</v>
      </c>
      <c r="U2291" s="330" t="str">
        <v>BRI</v>
      </c>
      <c r="V2291" s="330">
        <v>6</v>
      </c>
      <c r="W2291" s="330">
        <v>112</v>
      </c>
      <c r="X2291" s="330" t="str">
        <v>S25-01</v>
      </c>
      <c r="Y2291" s="330">
        <v>186</v>
      </c>
      <c r="Z2291" s="330">
        <v>274</v>
      </c>
      <c r="AA2291" s="330">
        <v>-88</v>
      </c>
      <c r="AB2291" s="16" t="str">
        <v>S25</v>
      </c>
    </row>
    <row r="2292" spans="1:28" x14ac:dyDescent="0.35">
      <c r="A2292" s="331">
        <v>45766</v>
      </c>
      <c r="B2292" s="330" t="str">
        <v>EuroAirlines</v>
      </c>
      <c r="C2292" s="330" t="str">
        <v>Distributor</v>
      </c>
      <c r="D2292" s="330" t="str">
        <v>TRAVELPORT</v>
      </c>
      <c r="E2292" s="330" t="str">
        <v>11LRTU</v>
      </c>
      <c r="F2292" s="330" t="str">
        <v>RT</v>
      </c>
      <c r="G2292" s="330" t="str">
        <v>Inbound</v>
      </c>
      <c r="H2292" s="330" t="str">
        <v>4S6003</v>
      </c>
      <c r="I2292" s="331" t="str">
        <v>SSH-BRI</v>
      </c>
      <c r="J2292" s="884">
        <v>45885</v>
      </c>
      <c r="K2292" s="330">
        <v>1</v>
      </c>
      <c r="L2292" s="330">
        <v>1</v>
      </c>
      <c r="M2292" s="330">
        <v>183.75</v>
      </c>
      <c r="N2292" s="330">
        <v>39.03</v>
      </c>
      <c r="O2292" s="330">
        <v>40</v>
      </c>
      <c r="P2292" s="330">
        <v>262.77999999999997</v>
      </c>
      <c r="Q2292" s="330" t="str">
        <v>Confirmed</v>
      </c>
      <c r="R2292" s="330" t="str">
        <v>Closed Deal</v>
      </c>
      <c r="S2292" s="330" t="str">
        <v>SSH</v>
      </c>
      <c r="T2292" s="330" t="str">
        <v>BRI</v>
      </c>
      <c r="U2292" s="330" t="str">
        <v>BRI</v>
      </c>
      <c r="V2292" s="330">
        <v>6</v>
      </c>
      <c r="W2292" s="330">
        <v>119</v>
      </c>
      <c r="X2292" s="330" t="str">
        <v>S25-01</v>
      </c>
      <c r="Y2292" s="330">
        <v>186</v>
      </c>
      <c r="Z2292" s="330">
        <v>268</v>
      </c>
      <c r="AA2292" s="330">
        <v>-82</v>
      </c>
      <c r="AB2292" s="16" t="str">
        <v>S25</v>
      </c>
    </row>
    <row r="2293" spans="1:28" x14ac:dyDescent="0.35">
      <c r="A2293" s="331">
        <v>45766</v>
      </c>
      <c r="B2293" s="330" t="str">
        <v>EuroAirlines</v>
      </c>
      <c r="C2293" s="330" t="str">
        <v>Distributor</v>
      </c>
      <c r="D2293" s="330" t="str">
        <v>TRAVELPORT</v>
      </c>
      <c r="E2293" s="330" t="str">
        <v>11LRTU</v>
      </c>
      <c r="F2293" s="330" t="str">
        <v>RT</v>
      </c>
      <c r="G2293" s="330" t="str">
        <v>Outbound</v>
      </c>
      <c r="H2293" s="330" t="str">
        <v>4S6004</v>
      </c>
      <c r="I2293" s="331" t="str">
        <v>BRI-SSH</v>
      </c>
      <c r="J2293" s="884">
        <v>45878</v>
      </c>
      <c r="K2293" s="330">
        <v>1</v>
      </c>
      <c r="L2293" s="330">
        <v>1</v>
      </c>
      <c r="M2293" s="330">
        <v>183.75</v>
      </c>
      <c r="N2293" s="330">
        <v>19.420000000000002</v>
      </c>
      <c r="O2293" s="330">
        <v>40</v>
      </c>
      <c r="P2293" s="330">
        <v>243.17</v>
      </c>
      <c r="Q2293" s="330" t="str">
        <v>Confirmed</v>
      </c>
      <c r="R2293" s="330" t="str">
        <v>Closed Deal</v>
      </c>
      <c r="S2293" s="330" t="str">
        <v>BRI</v>
      </c>
      <c r="T2293" s="330" t="str">
        <v>SSH</v>
      </c>
      <c r="U2293" s="330" t="str">
        <v>BRI</v>
      </c>
      <c r="V2293" s="330">
        <v>6</v>
      </c>
      <c r="W2293" s="330">
        <v>112</v>
      </c>
      <c r="X2293" s="330" t="str">
        <v>S25-01</v>
      </c>
      <c r="Y2293" s="330">
        <v>186</v>
      </c>
      <c r="Z2293" s="330">
        <v>274</v>
      </c>
      <c r="AA2293" s="330">
        <v>-88</v>
      </c>
      <c r="AB2293" s="16" t="str">
        <v>S25</v>
      </c>
    </row>
    <row r="2294" spans="1:28" x14ac:dyDescent="0.35">
      <c r="A2294" s="331">
        <v>45766</v>
      </c>
      <c r="B2294" s="330" t="str">
        <v>EuroAirlines</v>
      </c>
      <c r="C2294" s="330" t="str">
        <v>Distributor</v>
      </c>
      <c r="D2294" s="330" t="str">
        <v>TRAVELPORT</v>
      </c>
      <c r="E2294" s="330" t="str">
        <v>11LRTU</v>
      </c>
      <c r="F2294" s="330" t="str">
        <v>RT</v>
      </c>
      <c r="G2294" s="330" t="str">
        <v>Inbound</v>
      </c>
      <c r="H2294" s="330" t="str">
        <v>4S6003</v>
      </c>
      <c r="I2294" s="331" t="str">
        <v>SSH-BRI</v>
      </c>
      <c r="J2294" s="884">
        <v>45885</v>
      </c>
      <c r="K2294" s="330">
        <v>1</v>
      </c>
      <c r="L2294" s="330">
        <v>1</v>
      </c>
      <c r="M2294" s="330">
        <v>183.75</v>
      </c>
      <c r="N2294" s="330">
        <v>39.03</v>
      </c>
      <c r="O2294" s="330">
        <v>40</v>
      </c>
      <c r="P2294" s="330">
        <v>262.77999999999997</v>
      </c>
      <c r="Q2294" s="330" t="str">
        <v>Confirmed</v>
      </c>
      <c r="R2294" s="330" t="str">
        <v>Closed Deal</v>
      </c>
      <c r="S2294" s="330" t="str">
        <v>SSH</v>
      </c>
      <c r="T2294" s="330" t="str">
        <v>BRI</v>
      </c>
      <c r="U2294" s="330" t="str">
        <v>BRI</v>
      </c>
      <c r="V2294" s="330">
        <v>6</v>
      </c>
      <c r="W2294" s="330">
        <v>119</v>
      </c>
      <c r="X2294" s="330" t="str">
        <v>S25-01</v>
      </c>
      <c r="Y2294" s="330">
        <v>186</v>
      </c>
      <c r="Z2294" s="330">
        <v>268</v>
      </c>
      <c r="AA2294" s="330">
        <v>-82</v>
      </c>
      <c r="AB2294" s="16" t="str">
        <v>S25</v>
      </c>
    </row>
    <row r="2295" spans="1:28" x14ac:dyDescent="0.35">
      <c r="A2295" s="331">
        <v>45766</v>
      </c>
      <c r="B2295" s="330" t="str">
        <v>EuroAirlines</v>
      </c>
      <c r="C2295" s="330" t="str">
        <v>Distributor</v>
      </c>
      <c r="D2295" s="330" t="str">
        <v>TRAVELPORT</v>
      </c>
      <c r="E2295" s="330" t="str">
        <v>11LRTU</v>
      </c>
      <c r="F2295" s="330" t="str">
        <v>RT</v>
      </c>
      <c r="G2295" s="330" t="str">
        <v>Outbound</v>
      </c>
      <c r="H2295" s="330" t="str">
        <v>4S6004</v>
      </c>
      <c r="I2295" s="331" t="str">
        <v>BRI-SSH</v>
      </c>
      <c r="J2295" s="884">
        <v>45878</v>
      </c>
      <c r="K2295" s="330">
        <v>1</v>
      </c>
      <c r="L2295" s="330">
        <v>1</v>
      </c>
      <c r="M2295" s="330">
        <v>183.75</v>
      </c>
      <c r="N2295" s="330">
        <v>19.420000000000002</v>
      </c>
      <c r="O2295" s="330">
        <v>40</v>
      </c>
      <c r="P2295" s="330">
        <v>243.17</v>
      </c>
      <c r="Q2295" s="330" t="str">
        <v>Confirmed</v>
      </c>
      <c r="R2295" s="330" t="str">
        <v>Closed Deal</v>
      </c>
      <c r="S2295" s="330" t="str">
        <v>BRI</v>
      </c>
      <c r="T2295" s="330" t="str">
        <v>SSH</v>
      </c>
      <c r="U2295" s="330" t="str">
        <v>BRI</v>
      </c>
      <c r="V2295" s="330">
        <v>6</v>
      </c>
      <c r="W2295" s="330">
        <v>112</v>
      </c>
      <c r="X2295" s="330" t="str">
        <v>S25-01</v>
      </c>
      <c r="Y2295" s="330">
        <v>186</v>
      </c>
      <c r="Z2295" s="330">
        <v>274</v>
      </c>
      <c r="AA2295" s="330">
        <v>-88</v>
      </c>
      <c r="AB2295" s="16" t="str">
        <v>S25</v>
      </c>
    </row>
    <row r="2296" spans="1:28" x14ac:dyDescent="0.35">
      <c r="A2296" s="331">
        <v>45766</v>
      </c>
      <c r="B2296" s="330" t="str">
        <v>EuroAirlines</v>
      </c>
      <c r="C2296" s="330" t="str">
        <v>Distributor</v>
      </c>
      <c r="D2296" s="330" t="str">
        <v>AMADEUS</v>
      </c>
      <c r="E2296" s="330" t="str">
        <v>11LS0S</v>
      </c>
      <c r="F2296" s="330" t="str">
        <v>OW</v>
      </c>
      <c r="G2296" s="330" t="str">
        <v>Outbound</v>
      </c>
      <c r="H2296" s="330" t="str">
        <v>4S6032</v>
      </c>
      <c r="I2296" s="331" t="str">
        <v>NAP-SSH</v>
      </c>
      <c r="J2296" s="884">
        <v>45774</v>
      </c>
      <c r="K2296" s="330">
        <v>1</v>
      </c>
      <c r="L2296" s="330">
        <v>1</v>
      </c>
      <c r="M2296" s="330">
        <v>50</v>
      </c>
      <c r="N2296" s="330">
        <v>34.04</v>
      </c>
      <c r="O2296" s="330">
        <v>40</v>
      </c>
      <c r="P2296" s="330">
        <v>124.04</v>
      </c>
      <c r="Q2296" s="330" t="str">
        <v>Confirmed</v>
      </c>
      <c r="R2296" s="330" t="str">
        <v>Closed Deal</v>
      </c>
      <c r="S2296" s="330" t="str">
        <v>NAP</v>
      </c>
      <c r="T2296" s="330" t="str">
        <v>SSH</v>
      </c>
      <c r="U2296" s="330" t="str">
        <v>NAP</v>
      </c>
      <c r="V2296" s="330">
        <v>7</v>
      </c>
      <c r="W2296" s="330">
        <v>8</v>
      </c>
      <c r="X2296" s="330" t="str">
        <v>E25-03B</v>
      </c>
      <c r="Y2296" s="330">
        <v>186</v>
      </c>
      <c r="Z2296" s="330">
        <v>135</v>
      </c>
      <c r="AA2296" s="330">
        <v>51</v>
      </c>
      <c r="AB2296" s="16" t="str">
        <v>E25</v>
      </c>
    </row>
    <row r="2297" spans="1:28" x14ac:dyDescent="0.35">
      <c r="A2297" s="331">
        <v>45766</v>
      </c>
      <c r="B2297" s="330" t="str">
        <v>EuroAirlines</v>
      </c>
      <c r="C2297" s="330" t="str">
        <v>Distributor</v>
      </c>
      <c r="D2297" s="330" t="str">
        <v>TRAVELPORT</v>
      </c>
      <c r="E2297" s="330" t="str">
        <v>11LRTU</v>
      </c>
      <c r="F2297" s="330" t="str">
        <v>RT</v>
      </c>
      <c r="G2297" s="330" t="str">
        <v>Inbound</v>
      </c>
      <c r="H2297" s="330" t="str">
        <v>4S6003</v>
      </c>
      <c r="I2297" s="331" t="str">
        <v>SSH-BRI</v>
      </c>
      <c r="J2297" s="884">
        <v>45885</v>
      </c>
      <c r="K2297" s="330">
        <v>1</v>
      </c>
      <c r="L2297" s="330">
        <v>1</v>
      </c>
      <c r="M2297" s="330">
        <v>245</v>
      </c>
      <c r="N2297" s="330">
        <v>39.03</v>
      </c>
      <c r="O2297" s="330">
        <v>40</v>
      </c>
      <c r="P2297" s="330">
        <v>324.02999999999997</v>
      </c>
      <c r="Q2297" s="330" t="str">
        <v>Confirmed</v>
      </c>
      <c r="R2297" s="330" t="str">
        <v>Closed Deal</v>
      </c>
      <c r="S2297" s="330" t="str">
        <v>SSH</v>
      </c>
      <c r="T2297" s="330" t="str">
        <v>BRI</v>
      </c>
      <c r="U2297" s="330" t="str">
        <v>BRI</v>
      </c>
      <c r="V2297" s="330">
        <v>6</v>
      </c>
      <c r="W2297" s="330">
        <v>119</v>
      </c>
      <c r="X2297" s="330" t="str">
        <v>S25-01</v>
      </c>
      <c r="Y2297" s="330">
        <v>186</v>
      </c>
      <c r="Z2297" s="330">
        <v>268</v>
      </c>
      <c r="AA2297" s="330">
        <v>-82</v>
      </c>
      <c r="AB2297" s="16" t="str">
        <v>S25</v>
      </c>
    </row>
    <row r="2298" spans="1:28" x14ac:dyDescent="0.35">
      <c r="A2298" s="331">
        <v>45766</v>
      </c>
      <c r="B2298" s="330" t="str">
        <v>EuroAirlines</v>
      </c>
      <c r="C2298" s="330" t="str">
        <v>Distributor</v>
      </c>
      <c r="D2298" s="330" t="str">
        <v>TRAVELPORT</v>
      </c>
      <c r="E2298" s="330" t="str">
        <v>11LRTU</v>
      </c>
      <c r="F2298" s="330" t="str">
        <v>RT</v>
      </c>
      <c r="G2298" s="330" t="str">
        <v>Outbound</v>
      </c>
      <c r="H2298" s="330" t="str">
        <v>4S6004</v>
      </c>
      <c r="I2298" s="331" t="str">
        <v>BRI-SSH</v>
      </c>
      <c r="J2298" s="884">
        <v>45878</v>
      </c>
      <c r="K2298" s="330">
        <v>1</v>
      </c>
      <c r="L2298" s="330">
        <v>1</v>
      </c>
      <c r="M2298" s="330">
        <v>245</v>
      </c>
      <c r="N2298" s="330">
        <v>19.420000000000002</v>
      </c>
      <c r="O2298" s="330">
        <v>40</v>
      </c>
      <c r="P2298" s="330">
        <v>304.42</v>
      </c>
      <c r="Q2298" s="330" t="str">
        <v>Confirmed</v>
      </c>
      <c r="R2298" s="330" t="str">
        <v>Closed Deal</v>
      </c>
      <c r="S2298" s="330" t="str">
        <v>BRI</v>
      </c>
      <c r="T2298" s="330" t="str">
        <v>SSH</v>
      </c>
      <c r="U2298" s="330" t="str">
        <v>BRI</v>
      </c>
      <c r="V2298" s="330">
        <v>6</v>
      </c>
      <c r="W2298" s="330">
        <v>112</v>
      </c>
      <c r="X2298" s="330" t="str">
        <v>S25-01</v>
      </c>
      <c r="Y2298" s="330">
        <v>186</v>
      </c>
      <c r="Z2298" s="330">
        <v>274</v>
      </c>
      <c r="AA2298" s="330">
        <v>-88</v>
      </c>
      <c r="AB2298" s="16" t="str">
        <v>S25</v>
      </c>
    </row>
    <row r="2299" spans="1:28" x14ac:dyDescent="0.35">
      <c r="A2299" s="331">
        <v>45767</v>
      </c>
      <c r="B2299" s="330" t="str">
        <v>Genius</v>
      </c>
      <c r="C2299" s="330" t="str">
        <v>Distributor</v>
      </c>
      <c r="D2299" s="330" t="str">
        <v/>
      </c>
      <c r="E2299" s="330" t="str">
        <v/>
      </c>
      <c r="F2299" s="330" t="str">
        <v>OW</v>
      </c>
      <c r="G2299" s="330" t="str">
        <v>Outbound</v>
      </c>
      <c r="H2299" s="330" t="str">
        <v>4S6016</v>
      </c>
      <c r="I2299" s="331" t="str">
        <v>VRN-SSH</v>
      </c>
      <c r="J2299" s="884">
        <v>45773</v>
      </c>
      <c r="K2299" s="330">
        <v>1</v>
      </c>
      <c r="L2299" s="330">
        <v>1</v>
      </c>
      <c r="M2299" s="330">
        <v>100</v>
      </c>
      <c r="N2299" s="330">
        <v>0</v>
      </c>
      <c r="O2299" s="330">
        <v>0</v>
      </c>
      <c r="P2299" s="330">
        <v>100</v>
      </c>
      <c r="Q2299" s="330" t="str">
        <v>Confirmed</v>
      </c>
      <c r="R2299" s="330" t="str">
        <v>Closed Deal</v>
      </c>
      <c r="S2299" s="330" t="str">
        <v>VRN</v>
      </c>
      <c r="T2299" s="330" t="str">
        <v>SSH</v>
      </c>
      <c r="U2299" s="330" t="str">
        <v>VRN</v>
      </c>
      <c r="V2299" s="330">
        <v>6</v>
      </c>
      <c r="W2299" s="330">
        <v>6</v>
      </c>
      <c r="X2299" s="330" t="str">
        <v>E25-05B</v>
      </c>
      <c r="Y2299" s="330">
        <v>186</v>
      </c>
      <c r="Z2299" s="330">
        <v>148</v>
      </c>
      <c r="AA2299" s="330">
        <v>38</v>
      </c>
      <c r="AB2299" s="16" t="str">
        <v>E25</v>
      </c>
    </row>
    <row r="2300" spans="1:28" x14ac:dyDescent="0.35">
      <c r="A2300" s="331">
        <v>45768</v>
      </c>
      <c r="B2300" s="330" t="str">
        <v>Genius</v>
      </c>
      <c r="C2300" s="330" t="str">
        <v>Distributor</v>
      </c>
      <c r="D2300" s="330" t="str">
        <v/>
      </c>
      <c r="E2300" s="330" t="str">
        <v/>
      </c>
      <c r="F2300" s="330" t="str">
        <v>OW</v>
      </c>
      <c r="G2300" s="330" t="str">
        <v>Outbound</v>
      </c>
      <c r="H2300" s="330" t="str">
        <v>4S6015</v>
      </c>
      <c r="I2300" s="331" t="str">
        <v>SSH-VRN</v>
      </c>
      <c r="J2300" s="884">
        <v>45780</v>
      </c>
      <c r="K2300" s="330">
        <v>4</v>
      </c>
      <c r="L2300" s="330">
        <v>4</v>
      </c>
      <c r="M2300" s="330">
        <v>150</v>
      </c>
      <c r="N2300" s="330">
        <v>0</v>
      </c>
      <c r="O2300" s="330">
        <v>0</v>
      </c>
      <c r="P2300" s="330">
        <v>600</v>
      </c>
      <c r="Q2300" s="330" t="str">
        <v>Confirmed</v>
      </c>
      <c r="R2300" s="330" t="str">
        <v>Closed Deal</v>
      </c>
      <c r="S2300" s="330" t="str">
        <v>SSH</v>
      </c>
      <c r="T2300" s="330" t="str">
        <v>VRN</v>
      </c>
      <c r="U2300" s="330" t="str">
        <v>VRN</v>
      </c>
      <c r="V2300" s="330">
        <v>6</v>
      </c>
      <c r="W2300" s="330">
        <v>12</v>
      </c>
      <c r="X2300" s="330" t="str">
        <v>E25-05B</v>
      </c>
      <c r="Y2300" s="330">
        <v>186</v>
      </c>
      <c r="Z2300" s="330">
        <v>181</v>
      </c>
      <c r="AA2300" s="330">
        <v>5</v>
      </c>
      <c r="AB2300" s="16" t="str">
        <v>E25</v>
      </c>
    </row>
    <row r="2301" spans="1:28" x14ac:dyDescent="0.35">
      <c r="A2301" s="331">
        <v>45768</v>
      </c>
      <c r="B2301" s="330" t="str">
        <v>Nicolaus S.P.A</v>
      </c>
      <c r="C2301" s="330" t="str">
        <v>Tour Operator</v>
      </c>
      <c r="D2301" s="330" t="str">
        <v/>
      </c>
      <c r="E2301" s="330" t="str">
        <v/>
      </c>
      <c r="F2301" s="330" t="str">
        <v>RT</v>
      </c>
      <c r="G2301" s="330" t="str">
        <v>Outbound</v>
      </c>
      <c r="H2301" s="330" t="str">
        <v>4S6004</v>
      </c>
      <c r="I2301" s="331" t="str">
        <v>BRI-SSH</v>
      </c>
      <c r="J2301" s="884">
        <v>45829</v>
      </c>
      <c r="K2301" s="330">
        <v>120</v>
      </c>
      <c r="L2301" s="330">
        <v>120</v>
      </c>
      <c r="M2301" s="330">
        <v>170</v>
      </c>
      <c r="N2301" s="330">
        <v>0</v>
      </c>
      <c r="O2301" s="330">
        <v>0</v>
      </c>
      <c r="P2301" s="330">
        <v>20400</v>
      </c>
      <c r="Q2301" s="330" t="str">
        <v>Confirmed</v>
      </c>
      <c r="R2301" s="330" t="str">
        <v>Signed</v>
      </c>
      <c r="S2301" s="330" t="str">
        <v>BRI</v>
      </c>
      <c r="T2301" s="330" t="str">
        <v>SSH</v>
      </c>
      <c r="U2301" s="330" t="str">
        <v>BRI</v>
      </c>
      <c r="V2301" s="330">
        <v>6</v>
      </c>
      <c r="W2301" s="330">
        <v>61</v>
      </c>
      <c r="X2301" s="330" t="str">
        <v>S25-01</v>
      </c>
      <c r="Y2301" s="330">
        <v>186</v>
      </c>
      <c r="Z2301" s="330">
        <v>124</v>
      </c>
      <c r="AA2301" s="330">
        <v>62</v>
      </c>
      <c r="AB2301" s="16" t="str">
        <v>S25</v>
      </c>
    </row>
    <row r="2302" spans="1:28" x14ac:dyDescent="0.35">
      <c r="A2302" s="331">
        <v>45768</v>
      </c>
      <c r="B2302" s="330" t="str">
        <v>Nicolaus S.P.A</v>
      </c>
      <c r="C2302" s="330" t="str">
        <v>Tour Operator</v>
      </c>
      <c r="D2302" s="330" t="str">
        <v/>
      </c>
      <c r="E2302" s="330" t="str">
        <v/>
      </c>
      <c r="F2302" s="330" t="str">
        <v>RT</v>
      </c>
      <c r="G2302" s="330" t="str">
        <v>Inbound</v>
      </c>
      <c r="H2302" s="330" t="str">
        <v>4S6003</v>
      </c>
      <c r="I2302" s="331" t="str">
        <v>SSH-BRI</v>
      </c>
      <c r="J2302" s="884">
        <v>45836</v>
      </c>
      <c r="K2302" s="330">
        <v>120</v>
      </c>
      <c r="L2302" s="330">
        <v>120</v>
      </c>
      <c r="M2302" s="330">
        <v>170</v>
      </c>
      <c r="N2302" s="330">
        <v>0</v>
      </c>
      <c r="O2302" s="330">
        <v>0</v>
      </c>
      <c r="P2302" s="330">
        <v>20400</v>
      </c>
      <c r="Q2302" s="330" t="str">
        <v>Confirmed</v>
      </c>
      <c r="R2302" s="330" t="str">
        <v>Signed</v>
      </c>
      <c r="S2302" s="330" t="str">
        <v>SSH</v>
      </c>
      <c r="T2302" s="330" t="str">
        <v>BRI</v>
      </c>
      <c r="U2302" s="330" t="str">
        <v>BRI</v>
      </c>
      <c r="V2302" s="330">
        <v>6</v>
      </c>
      <c r="W2302" s="330">
        <v>68</v>
      </c>
      <c r="X2302" s="330" t="str">
        <v>S25-01</v>
      </c>
      <c r="Y2302" s="330">
        <v>186</v>
      </c>
      <c r="Z2302" s="330">
        <v>125</v>
      </c>
      <c r="AA2302" s="330">
        <v>61</v>
      </c>
      <c r="AB2302" s="16" t="str">
        <v>S25</v>
      </c>
    </row>
    <row r="2303" spans="1:28" x14ac:dyDescent="0.35">
      <c r="A2303" s="331">
        <v>45767</v>
      </c>
      <c r="B2303" s="330" t="str">
        <v>EuroAirlines</v>
      </c>
      <c r="C2303" s="330" t="str">
        <v>Distributor</v>
      </c>
      <c r="D2303" s="330" t="str">
        <v>AMADEUS</v>
      </c>
      <c r="E2303" s="330" t="str">
        <v>11LS4Q</v>
      </c>
      <c r="F2303" s="330" t="str">
        <v>OW</v>
      </c>
      <c r="G2303" s="330" t="str">
        <v>Outbound</v>
      </c>
      <c r="H2303" s="330" t="str">
        <v>4S6004</v>
      </c>
      <c r="I2303" s="331" t="str">
        <v>BRI-SSH</v>
      </c>
      <c r="J2303" s="884">
        <v>45773</v>
      </c>
      <c r="K2303" s="330">
        <v>1</v>
      </c>
      <c r="L2303" s="330">
        <v>1</v>
      </c>
      <c r="M2303" s="330">
        <v>70</v>
      </c>
      <c r="N2303" s="330">
        <v>19.420000000000002</v>
      </c>
      <c r="O2303" s="330">
        <v>40</v>
      </c>
      <c r="P2303" s="330">
        <v>129.41999999999999</v>
      </c>
      <c r="Q2303" s="330" t="str">
        <v>Confirmed</v>
      </c>
      <c r="R2303" s="330" t="str">
        <v>Closed Deal</v>
      </c>
      <c r="S2303" s="330" t="str">
        <v>BRI</v>
      </c>
      <c r="T2303" s="330" t="str">
        <v>SSH</v>
      </c>
      <c r="U2303" s="330" t="str">
        <v>BRI</v>
      </c>
      <c r="V2303" s="330">
        <v>6</v>
      </c>
      <c r="W2303" s="330">
        <v>6</v>
      </c>
      <c r="X2303" s="330" t="str">
        <v>E25-02B</v>
      </c>
      <c r="Y2303" s="330">
        <v>186</v>
      </c>
      <c r="Z2303" s="330">
        <v>167</v>
      </c>
      <c r="AA2303" s="330">
        <v>19</v>
      </c>
      <c r="AB2303" s="16" t="str">
        <v>E25</v>
      </c>
    </row>
    <row r="2304" spans="1:28" x14ac:dyDescent="0.35">
      <c r="A2304" s="331">
        <v>45767</v>
      </c>
      <c r="B2304" s="330" t="str">
        <v>EuroAirlines</v>
      </c>
      <c r="C2304" s="330" t="str">
        <v>Distributor</v>
      </c>
      <c r="D2304" s="330" t="str">
        <v>AMADEUS</v>
      </c>
      <c r="E2304" s="330" t="str">
        <v>11LS4Q</v>
      </c>
      <c r="F2304" s="330" t="str">
        <v>OW</v>
      </c>
      <c r="G2304" s="330" t="str">
        <v>Outbound</v>
      </c>
      <c r="H2304" s="330" t="str">
        <v>4S6004</v>
      </c>
      <c r="I2304" s="331" t="str">
        <v>BRI-SSH</v>
      </c>
      <c r="J2304" s="884">
        <v>45773</v>
      </c>
      <c r="K2304" s="330">
        <v>1</v>
      </c>
      <c r="L2304" s="330">
        <v>1</v>
      </c>
      <c r="M2304" s="330">
        <v>70</v>
      </c>
      <c r="N2304" s="330">
        <v>19.420000000000002</v>
      </c>
      <c r="O2304" s="330">
        <v>40</v>
      </c>
      <c r="P2304" s="330">
        <v>129.41999999999999</v>
      </c>
      <c r="Q2304" s="330" t="str">
        <v>Confirmed</v>
      </c>
      <c r="R2304" s="330" t="str">
        <v>Closed Deal</v>
      </c>
      <c r="S2304" s="330" t="str">
        <v>BRI</v>
      </c>
      <c r="T2304" s="330" t="str">
        <v>SSH</v>
      </c>
      <c r="U2304" s="330" t="str">
        <v>BRI</v>
      </c>
      <c r="V2304" s="330">
        <v>6</v>
      </c>
      <c r="W2304" s="330">
        <v>6</v>
      </c>
      <c r="X2304" s="330" t="str">
        <v>E25-02B</v>
      </c>
      <c r="Y2304" s="330">
        <v>186</v>
      </c>
      <c r="Z2304" s="330">
        <v>167</v>
      </c>
      <c r="AA2304" s="330">
        <v>19</v>
      </c>
      <c r="AB2304" s="16" t="str">
        <v>E25</v>
      </c>
    </row>
    <row r="2305" spans="1:28" x14ac:dyDescent="0.35">
      <c r="A2305" s="331">
        <v>45768</v>
      </c>
      <c r="B2305" s="330" t="str">
        <v>Searcharter</v>
      </c>
      <c r="C2305" s="330" t="str">
        <v>Distributor</v>
      </c>
      <c r="D2305" s="330" t="str">
        <v/>
      </c>
      <c r="E2305" s="330" t="str">
        <v>E72RQ</v>
      </c>
      <c r="F2305" s="330" t="str">
        <v>OW</v>
      </c>
      <c r="G2305" s="330" t="str">
        <v>Outbound</v>
      </c>
      <c r="H2305" s="330" t="str">
        <v>4S6032</v>
      </c>
      <c r="I2305" s="331" t="str">
        <v>NAP-SSH</v>
      </c>
      <c r="J2305" s="884">
        <v>45774</v>
      </c>
      <c r="K2305" s="330">
        <v>3</v>
      </c>
      <c r="L2305" s="330">
        <v>3</v>
      </c>
      <c r="M2305" s="330">
        <v>120</v>
      </c>
      <c r="N2305" s="330">
        <v>0</v>
      </c>
      <c r="O2305" s="330">
        <v>0</v>
      </c>
      <c r="P2305" s="330">
        <v>360</v>
      </c>
      <c r="Q2305" s="330" t="str">
        <v>Confirmed</v>
      </c>
      <c r="R2305" s="330" t="str">
        <v>Closed Deal</v>
      </c>
      <c r="S2305" s="330" t="str">
        <v>NAP</v>
      </c>
      <c r="T2305" s="330" t="str">
        <v>SSH</v>
      </c>
      <c r="U2305" s="330" t="str">
        <v>NAP</v>
      </c>
      <c r="V2305" s="330">
        <v>7</v>
      </c>
      <c r="W2305" s="330">
        <v>6</v>
      </c>
      <c r="X2305" s="330" t="str">
        <v>E25-03B</v>
      </c>
      <c r="Y2305" s="330">
        <v>186</v>
      </c>
      <c r="Z2305" s="330">
        <v>135</v>
      </c>
      <c r="AA2305" s="330">
        <v>51</v>
      </c>
      <c r="AB2305" s="16" t="str">
        <v>E25</v>
      </c>
    </row>
    <row r="2306" spans="1:28" x14ac:dyDescent="0.35">
      <c r="A2306" s="331">
        <v>45768</v>
      </c>
      <c r="B2306" s="330" t="str">
        <v>Searcharter</v>
      </c>
      <c r="C2306" s="330" t="str">
        <v>Distributor</v>
      </c>
      <c r="D2306" s="330" t="str">
        <v/>
      </c>
      <c r="E2306" s="330" t="str">
        <v>P4RD2</v>
      </c>
      <c r="F2306" s="330" t="str">
        <v>RT</v>
      </c>
      <c r="G2306" s="330" t="str">
        <v>Outbound</v>
      </c>
      <c r="H2306" s="330" t="str">
        <v>4S6006</v>
      </c>
      <c r="I2306" s="331" t="str">
        <v>FCO-SSH</v>
      </c>
      <c r="J2306" s="884">
        <v>45898</v>
      </c>
      <c r="K2306" s="330">
        <v>4</v>
      </c>
      <c r="L2306" s="330">
        <v>4</v>
      </c>
      <c r="M2306" s="330">
        <v>250</v>
      </c>
      <c r="N2306" s="330">
        <v>0</v>
      </c>
      <c r="O2306" s="330">
        <v>0</v>
      </c>
      <c r="P2306" s="330">
        <v>1000</v>
      </c>
      <c r="Q2306" s="330" t="str">
        <v>Confirmed</v>
      </c>
      <c r="R2306" s="330" t="str">
        <v>Closed Deal</v>
      </c>
      <c r="S2306" s="330" t="str">
        <v>FCO</v>
      </c>
      <c r="T2306" s="330" t="str">
        <v>SSH</v>
      </c>
      <c r="U2306" s="330" t="str">
        <v>FCO</v>
      </c>
      <c r="V2306" s="330">
        <v>5</v>
      </c>
      <c r="W2306" s="330">
        <v>130</v>
      </c>
      <c r="X2306" s="330" t="str">
        <v>S25-15</v>
      </c>
      <c r="Y2306" s="330">
        <v>186</v>
      </c>
      <c r="Z2306" s="330">
        <v>134</v>
      </c>
      <c r="AA2306" s="330">
        <v>52</v>
      </c>
      <c r="AB2306" s="16" t="str">
        <v>S25</v>
      </c>
    </row>
    <row r="2307" spans="1:28" x14ac:dyDescent="0.35">
      <c r="A2307" s="331">
        <v>45768</v>
      </c>
      <c r="B2307" s="330" t="str">
        <v>Searcharter</v>
      </c>
      <c r="C2307" s="330" t="str">
        <v>Distributor</v>
      </c>
      <c r="D2307" s="330" t="str">
        <v/>
      </c>
      <c r="E2307" s="330" t="str">
        <v>P4RD2</v>
      </c>
      <c r="F2307" s="330" t="str">
        <v>RT</v>
      </c>
      <c r="G2307" s="330" t="str">
        <v>Inbound</v>
      </c>
      <c r="H2307" s="330" t="str">
        <v>4S6005</v>
      </c>
      <c r="I2307" s="331" t="str">
        <v>SSH-FCO</v>
      </c>
      <c r="J2307" s="884">
        <v>45905</v>
      </c>
      <c r="K2307" s="330">
        <v>4</v>
      </c>
      <c r="L2307" s="330">
        <v>4</v>
      </c>
      <c r="M2307" s="330">
        <v>250</v>
      </c>
      <c r="N2307" s="330">
        <v>0</v>
      </c>
      <c r="O2307" s="330">
        <v>0</v>
      </c>
      <c r="P2307" s="330">
        <v>1000</v>
      </c>
      <c r="Q2307" s="330" t="str">
        <v>Confirmed</v>
      </c>
      <c r="R2307" s="330" t="str">
        <v>Closed Deal</v>
      </c>
      <c r="S2307" s="330" t="str">
        <v>SSH</v>
      </c>
      <c r="T2307" s="330" t="str">
        <v>FCO</v>
      </c>
      <c r="U2307" s="330" t="str">
        <v>FCO</v>
      </c>
      <c r="V2307" s="330">
        <v>5</v>
      </c>
      <c r="W2307" s="330">
        <v>137</v>
      </c>
      <c r="X2307" s="330" t="str">
        <v>S25-15</v>
      </c>
      <c r="Y2307" s="330">
        <v>186</v>
      </c>
      <c r="Z2307" s="330">
        <v>136</v>
      </c>
      <c r="AA2307" s="330">
        <v>50</v>
      </c>
      <c r="AB2307" s="16" t="str">
        <v>S25</v>
      </c>
    </row>
    <row r="2308" spans="1:28" x14ac:dyDescent="0.35">
      <c r="A2308" s="331">
        <v>45769</v>
      </c>
      <c r="B2308" s="330" t="str">
        <v>Alpitour</v>
      </c>
      <c r="C2308" s="330" t="str">
        <v>Tour Operator</v>
      </c>
      <c r="D2308" s="330" t="str">
        <v/>
      </c>
      <c r="E2308" s="330" t="str">
        <v/>
      </c>
      <c r="F2308" s="330" t="str">
        <v>RT</v>
      </c>
      <c r="G2308" s="330" t="str">
        <v>Outbound</v>
      </c>
      <c r="H2308" s="330" t="str">
        <v>UJ7001</v>
      </c>
      <c r="I2308" s="331" t="str">
        <v>PMO-SSH</v>
      </c>
      <c r="J2308" s="884">
        <v>45928</v>
      </c>
      <c r="K2308" s="330">
        <v>4</v>
      </c>
      <c r="L2308" s="330">
        <v>4</v>
      </c>
      <c r="M2308" s="330">
        <v>215</v>
      </c>
      <c r="N2308" s="330">
        <v>0</v>
      </c>
      <c r="O2308" s="330">
        <v>0</v>
      </c>
      <c r="P2308" s="330">
        <v>860</v>
      </c>
      <c r="Q2308" s="330" t="str">
        <v>Confirmed</v>
      </c>
      <c r="R2308" s="330" t="str">
        <v>On Review</v>
      </c>
      <c r="S2308" s="330" t="str">
        <v>PMO</v>
      </c>
      <c r="T2308" s="330" t="str">
        <v>SSH</v>
      </c>
      <c r="U2308" s="330" t="str">
        <v>PMO</v>
      </c>
      <c r="V2308" s="330">
        <v>7</v>
      </c>
      <c r="W2308" s="330">
        <v>159</v>
      </c>
      <c r="X2308" s="330" t="str">
        <v>S25-16</v>
      </c>
      <c r="Y2308" s="330">
        <v>24</v>
      </c>
      <c r="Z2308" s="330">
        <v>24</v>
      </c>
      <c r="AA2308" s="330">
        <v>0</v>
      </c>
      <c r="AB2308" s="16" t="str">
        <v>S25</v>
      </c>
    </row>
    <row r="2309" spans="1:28" x14ac:dyDescent="0.35">
      <c r="A2309" s="331">
        <v>45769</v>
      </c>
      <c r="B2309" s="330" t="str">
        <v>Alpitour</v>
      </c>
      <c r="C2309" s="330" t="str">
        <v>Tour Operator</v>
      </c>
      <c r="D2309" s="330" t="str">
        <v/>
      </c>
      <c r="E2309" s="330" t="str">
        <v/>
      </c>
      <c r="F2309" s="330" t="str">
        <v>RT</v>
      </c>
      <c r="G2309" s="330" t="str">
        <v>Inbound</v>
      </c>
      <c r="H2309" s="330" t="str">
        <v>UJ7000</v>
      </c>
      <c r="I2309" s="331" t="str">
        <v>SSH-PMO</v>
      </c>
      <c r="J2309" s="884">
        <v>45935</v>
      </c>
      <c r="K2309" s="330">
        <v>4</v>
      </c>
      <c r="L2309" s="330">
        <v>4</v>
      </c>
      <c r="M2309" s="330">
        <v>215</v>
      </c>
      <c r="N2309" s="330">
        <v>0</v>
      </c>
      <c r="O2309" s="330">
        <v>0</v>
      </c>
      <c r="P2309" s="330">
        <v>860</v>
      </c>
      <c r="Q2309" s="330" t="str">
        <v>Confirmed</v>
      </c>
      <c r="R2309" s="330" t="str">
        <v>On Review</v>
      </c>
      <c r="S2309" s="330" t="str">
        <v>SSH</v>
      </c>
      <c r="T2309" s="330" t="str">
        <v>PMO</v>
      </c>
      <c r="U2309" s="330" t="str">
        <v>PMO</v>
      </c>
      <c r="V2309" s="330">
        <v>7</v>
      </c>
      <c r="W2309" s="330">
        <v>166</v>
      </c>
      <c r="X2309" s="330" t="str">
        <v>S25-16</v>
      </c>
      <c r="Y2309" s="330">
        <v>24</v>
      </c>
      <c r="Z2309" s="330">
        <v>24</v>
      </c>
      <c r="AA2309" s="330">
        <v>0</v>
      </c>
      <c r="AB2309" s="16" t="str">
        <v>S25</v>
      </c>
    </row>
    <row r="2310" spans="1:28" x14ac:dyDescent="0.35">
      <c r="A2310" s="331">
        <v>45769</v>
      </c>
      <c r="B2310" s="330" t="str">
        <v>Alpitour</v>
      </c>
      <c r="C2310" s="330" t="str">
        <v>Tour Operator</v>
      </c>
      <c r="D2310" s="330" t="str">
        <v/>
      </c>
      <c r="E2310" s="330" t="str">
        <v/>
      </c>
      <c r="F2310" s="330" t="str">
        <v>RT</v>
      </c>
      <c r="G2310" s="330" t="str">
        <v>Outbound</v>
      </c>
      <c r="H2310" s="330" t="str">
        <v>NE1129</v>
      </c>
      <c r="I2310" s="331" t="str">
        <v>NAP-SSH</v>
      </c>
      <c r="J2310" s="884">
        <v>45866</v>
      </c>
      <c r="K2310" s="330">
        <v>30</v>
      </c>
      <c r="L2310" s="330">
        <v>30</v>
      </c>
      <c r="M2310" s="330">
        <v>210</v>
      </c>
      <c r="N2310" s="330">
        <v>0</v>
      </c>
      <c r="O2310" s="330">
        <v>0</v>
      </c>
      <c r="P2310" s="330">
        <v>6300</v>
      </c>
      <c r="Q2310" s="330" t="str">
        <v>Confirmed</v>
      </c>
      <c r="R2310" s="330" t="str">
        <v>Signed</v>
      </c>
      <c r="S2310" s="330" t="str">
        <v>NAP</v>
      </c>
      <c r="T2310" s="330" t="str">
        <v>SSH</v>
      </c>
      <c r="U2310" s="330" t="str">
        <v>NAP</v>
      </c>
      <c r="V2310" s="330">
        <v>1</v>
      </c>
      <c r="W2310" s="330">
        <v>97</v>
      </c>
      <c r="X2310" s="330" t="str">
        <v>S25-07</v>
      </c>
      <c r="Y2310" s="330">
        <v>179</v>
      </c>
      <c r="Z2310" s="330">
        <v>150</v>
      </c>
      <c r="AA2310" s="330">
        <v>29</v>
      </c>
      <c r="AB2310" s="16" t="str">
        <v>S25</v>
      </c>
    </row>
    <row r="2311" spans="1:28" x14ac:dyDescent="0.35">
      <c r="A2311" s="331">
        <v>45769</v>
      </c>
      <c r="B2311" s="330" t="str">
        <v>Alpitour</v>
      </c>
      <c r="C2311" s="330" t="str">
        <v>Tour Operator</v>
      </c>
      <c r="D2311" s="330" t="str">
        <v/>
      </c>
      <c r="E2311" s="330" t="str">
        <v/>
      </c>
      <c r="F2311" s="330" t="str">
        <v>RT</v>
      </c>
      <c r="G2311" s="330" t="str">
        <v>Outbound</v>
      </c>
      <c r="H2311" s="330" t="str">
        <v>NE1129</v>
      </c>
      <c r="I2311" s="331" t="str">
        <v>NAP-SSH</v>
      </c>
      <c r="J2311" s="884">
        <v>45873</v>
      </c>
      <c r="K2311" s="330">
        <v>30</v>
      </c>
      <c r="L2311" s="330">
        <v>30</v>
      </c>
      <c r="M2311" s="330">
        <v>210</v>
      </c>
      <c r="N2311" s="330">
        <v>0</v>
      </c>
      <c r="O2311" s="330">
        <v>0</v>
      </c>
      <c r="P2311" s="330">
        <v>6300</v>
      </c>
      <c r="Q2311" s="330" t="str">
        <v>Confirmed</v>
      </c>
      <c r="R2311" s="330" t="str">
        <v>Signed</v>
      </c>
      <c r="S2311" s="330" t="str">
        <v>NAP</v>
      </c>
      <c r="T2311" s="330" t="str">
        <v>SSH</v>
      </c>
      <c r="U2311" s="330" t="str">
        <v>NAP</v>
      </c>
      <c r="V2311" s="330">
        <v>1</v>
      </c>
      <c r="W2311" s="330">
        <v>104</v>
      </c>
      <c r="X2311" s="330" t="str">
        <v>S25-07</v>
      </c>
      <c r="Y2311" s="330">
        <v>179</v>
      </c>
      <c r="Z2311" s="330">
        <v>179</v>
      </c>
      <c r="AA2311" s="330">
        <v>0</v>
      </c>
      <c r="AB2311" s="16" t="str">
        <v>S25</v>
      </c>
    </row>
    <row r="2312" spans="1:28" x14ac:dyDescent="0.35">
      <c r="A2312" s="331">
        <v>45769</v>
      </c>
      <c r="B2312" s="330" t="str">
        <v>Alpitour</v>
      </c>
      <c r="C2312" s="330" t="str">
        <v>Tour Operator</v>
      </c>
      <c r="D2312" s="330" t="str">
        <v/>
      </c>
      <c r="E2312" s="330" t="str">
        <v/>
      </c>
      <c r="F2312" s="330" t="str">
        <v>RT</v>
      </c>
      <c r="G2312" s="330" t="str">
        <v>Outbound</v>
      </c>
      <c r="H2312" s="330" t="str">
        <v>NE1129</v>
      </c>
      <c r="I2312" s="331" t="str">
        <v>NAP-SSH</v>
      </c>
      <c r="J2312" s="884">
        <v>45880</v>
      </c>
      <c r="K2312" s="330">
        <v>30</v>
      </c>
      <c r="L2312" s="330">
        <v>30</v>
      </c>
      <c r="M2312" s="330">
        <v>210</v>
      </c>
      <c r="N2312" s="330">
        <v>0</v>
      </c>
      <c r="O2312" s="330">
        <v>0</v>
      </c>
      <c r="P2312" s="330">
        <v>6300</v>
      </c>
      <c r="Q2312" s="330" t="str">
        <v>Confirmed</v>
      </c>
      <c r="R2312" s="330" t="str">
        <v>Signed</v>
      </c>
      <c r="S2312" s="330" t="str">
        <v>NAP</v>
      </c>
      <c r="T2312" s="330" t="str">
        <v>SSH</v>
      </c>
      <c r="U2312" s="330" t="str">
        <v>NAP</v>
      </c>
      <c r="V2312" s="330">
        <v>1</v>
      </c>
      <c r="W2312" s="330">
        <v>111</v>
      </c>
      <c r="X2312" s="330" t="str">
        <v>S25-07</v>
      </c>
      <c r="Y2312" s="330">
        <v>179</v>
      </c>
      <c r="Z2312" s="330">
        <v>174</v>
      </c>
      <c r="AA2312" s="330">
        <v>5</v>
      </c>
      <c r="AB2312" s="16" t="str">
        <v>S25</v>
      </c>
    </row>
    <row r="2313" spans="1:28" x14ac:dyDescent="0.35">
      <c r="A2313" s="331">
        <v>45769</v>
      </c>
      <c r="B2313" s="330" t="str">
        <v>Alpitour</v>
      </c>
      <c r="C2313" s="330" t="str">
        <v>Tour Operator</v>
      </c>
      <c r="D2313" s="330" t="str">
        <v/>
      </c>
      <c r="E2313" s="330" t="str">
        <v/>
      </c>
      <c r="F2313" s="330" t="str">
        <v>RT</v>
      </c>
      <c r="G2313" s="330" t="str">
        <v>Outbound</v>
      </c>
      <c r="H2313" s="330" t="str">
        <v>NE1129</v>
      </c>
      <c r="I2313" s="331" t="str">
        <v>NAP-SSH</v>
      </c>
      <c r="J2313" s="884">
        <v>45887</v>
      </c>
      <c r="K2313" s="330">
        <v>30</v>
      </c>
      <c r="L2313" s="330">
        <v>30</v>
      </c>
      <c r="M2313" s="330">
        <v>210</v>
      </c>
      <c r="N2313" s="330">
        <v>0</v>
      </c>
      <c r="O2313" s="330">
        <v>0</v>
      </c>
      <c r="P2313" s="330">
        <v>6300</v>
      </c>
      <c r="Q2313" s="330" t="str">
        <v>Confirmed</v>
      </c>
      <c r="R2313" s="330" t="str">
        <v>Signed</v>
      </c>
      <c r="S2313" s="330" t="str">
        <v>NAP</v>
      </c>
      <c r="T2313" s="330" t="str">
        <v>SSH</v>
      </c>
      <c r="U2313" s="330" t="str">
        <v>NAP</v>
      </c>
      <c r="V2313" s="330">
        <v>1</v>
      </c>
      <c r="W2313" s="330">
        <v>118</v>
      </c>
      <c r="X2313" s="330" t="str">
        <v>S25-07</v>
      </c>
      <c r="Y2313" s="330">
        <v>179</v>
      </c>
      <c r="Z2313" s="330">
        <v>174</v>
      </c>
      <c r="AA2313" s="330">
        <v>5</v>
      </c>
      <c r="AB2313" s="16" t="str">
        <v>S25</v>
      </c>
    </row>
    <row r="2314" spans="1:28" x14ac:dyDescent="0.35">
      <c r="A2314" s="331">
        <v>45769</v>
      </c>
      <c r="B2314" s="330" t="str">
        <v>Alpitour</v>
      </c>
      <c r="C2314" s="330" t="str">
        <v>Tour Operator</v>
      </c>
      <c r="D2314" s="330" t="str">
        <v/>
      </c>
      <c r="E2314" s="330" t="str">
        <v/>
      </c>
      <c r="F2314" s="330" t="str">
        <v>RT</v>
      </c>
      <c r="G2314" s="330" t="str">
        <v>Outbound</v>
      </c>
      <c r="H2314" s="330" t="str">
        <v>NE1129</v>
      </c>
      <c r="I2314" s="331" t="str">
        <v>NAP-SSH</v>
      </c>
      <c r="J2314" s="884">
        <v>45894</v>
      </c>
      <c r="K2314" s="330">
        <v>30</v>
      </c>
      <c r="L2314" s="330">
        <v>30</v>
      </c>
      <c r="M2314" s="330">
        <v>210</v>
      </c>
      <c r="N2314" s="330">
        <v>0</v>
      </c>
      <c r="O2314" s="330">
        <v>0</v>
      </c>
      <c r="P2314" s="330">
        <v>6300</v>
      </c>
      <c r="Q2314" s="330" t="str">
        <v>Confirmed</v>
      </c>
      <c r="R2314" s="330" t="str">
        <v>Signed</v>
      </c>
      <c r="S2314" s="330" t="str">
        <v>NAP</v>
      </c>
      <c r="T2314" s="330" t="str">
        <v>SSH</v>
      </c>
      <c r="U2314" s="330" t="str">
        <v>NAP</v>
      </c>
      <c r="V2314" s="330">
        <v>1</v>
      </c>
      <c r="W2314" s="330">
        <v>125</v>
      </c>
      <c r="X2314" s="330" t="str">
        <v>S25-07</v>
      </c>
      <c r="Y2314" s="330">
        <v>179</v>
      </c>
      <c r="Z2314" s="330">
        <v>170</v>
      </c>
      <c r="AA2314" s="330">
        <v>9</v>
      </c>
      <c r="AB2314" s="16" t="str">
        <v>S25</v>
      </c>
    </row>
    <row r="2315" spans="1:28" x14ac:dyDescent="0.35">
      <c r="A2315" s="331">
        <v>45769</v>
      </c>
      <c r="B2315" s="330" t="str">
        <v>Alpitour</v>
      </c>
      <c r="C2315" s="330" t="str">
        <v>Tour Operator</v>
      </c>
      <c r="D2315" s="330" t="str">
        <v/>
      </c>
      <c r="E2315" s="330" t="str">
        <v/>
      </c>
      <c r="F2315" s="330" t="str">
        <v>RT</v>
      </c>
      <c r="G2315" s="330" t="str">
        <v>Outbound</v>
      </c>
      <c r="H2315" s="330" t="str">
        <v>NE1129</v>
      </c>
      <c r="I2315" s="331" t="str">
        <v>NAP-SSH</v>
      </c>
      <c r="J2315" s="884">
        <v>45901</v>
      </c>
      <c r="K2315" s="330">
        <v>30</v>
      </c>
      <c r="L2315" s="330">
        <v>30</v>
      </c>
      <c r="M2315" s="330">
        <v>210</v>
      </c>
      <c r="N2315" s="330">
        <v>0</v>
      </c>
      <c r="O2315" s="330">
        <v>0</v>
      </c>
      <c r="P2315" s="330">
        <v>6300</v>
      </c>
      <c r="Q2315" s="330" t="str">
        <v>Confirmed</v>
      </c>
      <c r="R2315" s="330" t="str">
        <v>Signed</v>
      </c>
      <c r="S2315" s="330" t="str">
        <v>NAP</v>
      </c>
      <c r="T2315" s="330" t="str">
        <v>SSH</v>
      </c>
      <c r="U2315" s="330" t="str">
        <v>NAP</v>
      </c>
      <c r="V2315" s="330">
        <v>1</v>
      </c>
      <c r="W2315" s="330">
        <v>132</v>
      </c>
      <c r="X2315" s="330" t="str">
        <v>S25-07</v>
      </c>
      <c r="Y2315" s="330">
        <v>179</v>
      </c>
      <c r="Z2315" s="330">
        <v>132</v>
      </c>
      <c r="AA2315" s="330">
        <v>47</v>
      </c>
      <c r="AB2315" s="16" t="str">
        <v>S25</v>
      </c>
    </row>
    <row r="2316" spans="1:28" x14ac:dyDescent="0.35">
      <c r="A2316" s="331">
        <v>45769</v>
      </c>
      <c r="B2316" s="330" t="str">
        <v>Alpitour</v>
      </c>
      <c r="C2316" s="330" t="str">
        <v>Tour Operator</v>
      </c>
      <c r="D2316" s="330" t="str">
        <v/>
      </c>
      <c r="E2316" s="330" t="str">
        <v/>
      </c>
      <c r="F2316" s="330" t="str">
        <v>RT</v>
      </c>
      <c r="G2316" s="330" t="str">
        <v>Inbound</v>
      </c>
      <c r="H2316" s="330" t="str">
        <v>NE1128</v>
      </c>
      <c r="I2316" s="331" t="str">
        <v>SSH-NAP</v>
      </c>
      <c r="J2316" s="884">
        <v>45873</v>
      </c>
      <c r="K2316" s="330">
        <v>30</v>
      </c>
      <c r="L2316" s="330">
        <v>30</v>
      </c>
      <c r="M2316" s="330">
        <v>210</v>
      </c>
      <c r="N2316" s="330">
        <v>0</v>
      </c>
      <c r="O2316" s="330">
        <v>0</v>
      </c>
      <c r="P2316" s="330">
        <v>6300</v>
      </c>
      <c r="Q2316" s="330" t="str">
        <v>Confirmed</v>
      </c>
      <c r="R2316" s="330" t="str">
        <v>Signed</v>
      </c>
      <c r="S2316" s="330" t="str">
        <v>SSH</v>
      </c>
      <c r="T2316" s="330" t="str">
        <v>NAP</v>
      </c>
      <c r="U2316" s="330" t="str">
        <v>NAP</v>
      </c>
      <c r="V2316" s="330">
        <v>1</v>
      </c>
      <c r="W2316" s="330">
        <v>104</v>
      </c>
      <c r="X2316" s="330" t="str">
        <v>S25-07</v>
      </c>
      <c r="Y2316" s="330">
        <v>179</v>
      </c>
      <c r="Z2316" s="330">
        <v>150</v>
      </c>
      <c r="AA2316" s="330">
        <v>29</v>
      </c>
      <c r="AB2316" s="16" t="str">
        <v>S25</v>
      </c>
    </row>
    <row r="2317" spans="1:28" x14ac:dyDescent="0.35">
      <c r="A2317" s="331">
        <v>45769</v>
      </c>
      <c r="B2317" s="330" t="str">
        <v>Alpitour</v>
      </c>
      <c r="C2317" s="330" t="str">
        <v>Tour Operator</v>
      </c>
      <c r="D2317" s="330" t="str">
        <v/>
      </c>
      <c r="E2317" s="330" t="str">
        <v/>
      </c>
      <c r="F2317" s="330" t="str">
        <v>RT</v>
      </c>
      <c r="G2317" s="330" t="str">
        <v>Inbound</v>
      </c>
      <c r="H2317" s="330" t="str">
        <v>NE1128</v>
      </c>
      <c r="I2317" s="331" t="str">
        <v>SSH-NAP</v>
      </c>
      <c r="J2317" s="884">
        <v>45880</v>
      </c>
      <c r="K2317" s="330">
        <v>30</v>
      </c>
      <c r="L2317" s="330">
        <v>30</v>
      </c>
      <c r="M2317" s="330">
        <v>210</v>
      </c>
      <c r="N2317" s="330">
        <v>0</v>
      </c>
      <c r="O2317" s="330">
        <v>0</v>
      </c>
      <c r="P2317" s="330">
        <v>6300</v>
      </c>
      <c r="Q2317" s="330" t="str">
        <v>Confirmed</v>
      </c>
      <c r="R2317" s="330" t="str">
        <v>Signed</v>
      </c>
      <c r="S2317" s="330" t="str">
        <v>SSH</v>
      </c>
      <c r="T2317" s="330" t="str">
        <v>NAP</v>
      </c>
      <c r="U2317" s="330" t="str">
        <v>NAP</v>
      </c>
      <c r="V2317" s="330">
        <v>1</v>
      </c>
      <c r="W2317" s="330">
        <v>111</v>
      </c>
      <c r="X2317" s="330" t="str">
        <v>S25-07</v>
      </c>
      <c r="Y2317" s="330">
        <v>179</v>
      </c>
      <c r="Z2317" s="330">
        <v>170</v>
      </c>
      <c r="AA2317" s="330">
        <v>9</v>
      </c>
      <c r="AB2317" s="16" t="str">
        <v>S25</v>
      </c>
    </row>
    <row r="2318" spans="1:28" x14ac:dyDescent="0.35">
      <c r="A2318" s="331">
        <v>45769</v>
      </c>
      <c r="B2318" s="330" t="str">
        <v>Alpitour</v>
      </c>
      <c r="C2318" s="330" t="str">
        <v>Tour Operator</v>
      </c>
      <c r="D2318" s="330" t="str">
        <v/>
      </c>
      <c r="E2318" s="330" t="str">
        <v/>
      </c>
      <c r="F2318" s="330" t="str">
        <v>RT</v>
      </c>
      <c r="G2318" s="330" t="str">
        <v>Inbound</v>
      </c>
      <c r="H2318" s="330" t="str">
        <v>NE1128</v>
      </c>
      <c r="I2318" s="331" t="str">
        <v>SSH-NAP</v>
      </c>
      <c r="J2318" s="884">
        <v>45887</v>
      </c>
      <c r="K2318" s="330">
        <v>30</v>
      </c>
      <c r="L2318" s="330">
        <v>30</v>
      </c>
      <c r="M2318" s="330">
        <v>210</v>
      </c>
      <c r="N2318" s="330">
        <v>0</v>
      </c>
      <c r="O2318" s="330">
        <v>0</v>
      </c>
      <c r="P2318" s="330">
        <v>6300</v>
      </c>
      <c r="Q2318" s="330" t="str">
        <v>Confirmed</v>
      </c>
      <c r="R2318" s="330" t="str">
        <v>Signed</v>
      </c>
      <c r="S2318" s="330" t="str">
        <v>SSH</v>
      </c>
      <c r="T2318" s="330" t="str">
        <v>NAP</v>
      </c>
      <c r="U2318" s="330" t="str">
        <v>NAP</v>
      </c>
      <c r="V2318" s="330">
        <v>1</v>
      </c>
      <c r="W2318" s="330">
        <v>118</v>
      </c>
      <c r="X2318" s="330" t="str">
        <v>S25-07</v>
      </c>
      <c r="Y2318" s="330">
        <v>179</v>
      </c>
      <c r="Z2318" s="330">
        <v>179</v>
      </c>
      <c r="AA2318" s="330">
        <v>0</v>
      </c>
      <c r="AB2318" s="16" t="str">
        <v>S25</v>
      </c>
    </row>
    <row r="2319" spans="1:28" x14ac:dyDescent="0.35">
      <c r="A2319" s="331">
        <v>45769</v>
      </c>
      <c r="B2319" s="330" t="str">
        <v>Alpitour</v>
      </c>
      <c r="C2319" s="330" t="str">
        <v>Tour Operator</v>
      </c>
      <c r="D2319" s="330" t="str">
        <v/>
      </c>
      <c r="E2319" s="330" t="str">
        <v/>
      </c>
      <c r="F2319" s="330" t="str">
        <v>RT</v>
      </c>
      <c r="G2319" s="330" t="str">
        <v>Inbound</v>
      </c>
      <c r="H2319" s="330" t="str">
        <v>NE1128</v>
      </c>
      <c r="I2319" s="331" t="str">
        <v>SSH-NAP</v>
      </c>
      <c r="J2319" s="884">
        <v>45894</v>
      </c>
      <c r="K2319" s="330">
        <v>30</v>
      </c>
      <c r="L2319" s="330">
        <v>30</v>
      </c>
      <c r="M2319" s="330">
        <v>210</v>
      </c>
      <c r="N2319" s="330">
        <v>0</v>
      </c>
      <c r="O2319" s="330">
        <v>0</v>
      </c>
      <c r="P2319" s="330">
        <v>6300</v>
      </c>
      <c r="Q2319" s="330" t="str">
        <v>Confirmed</v>
      </c>
      <c r="R2319" s="330" t="str">
        <v>Signed</v>
      </c>
      <c r="S2319" s="330" t="str">
        <v>SSH</v>
      </c>
      <c r="T2319" s="330" t="str">
        <v>NAP</v>
      </c>
      <c r="U2319" s="330" t="str">
        <v>NAP</v>
      </c>
      <c r="V2319" s="330">
        <v>1</v>
      </c>
      <c r="W2319" s="330">
        <v>125</v>
      </c>
      <c r="X2319" s="330" t="str">
        <v>S25-07</v>
      </c>
      <c r="Y2319" s="330">
        <v>179</v>
      </c>
      <c r="Z2319" s="330">
        <v>178</v>
      </c>
      <c r="AA2319" s="330">
        <v>1</v>
      </c>
      <c r="AB2319" s="16" t="str">
        <v>S25</v>
      </c>
    </row>
    <row r="2320" spans="1:28" x14ac:dyDescent="0.35">
      <c r="A2320" s="331">
        <v>45769</v>
      </c>
      <c r="B2320" s="330" t="str">
        <v>Alpitour</v>
      </c>
      <c r="C2320" s="330" t="str">
        <v>Tour Operator</v>
      </c>
      <c r="D2320" s="330" t="str">
        <v/>
      </c>
      <c r="E2320" s="330" t="str">
        <v/>
      </c>
      <c r="F2320" s="330" t="str">
        <v>RT</v>
      </c>
      <c r="G2320" s="330" t="str">
        <v>Inbound</v>
      </c>
      <c r="H2320" s="330" t="str">
        <v>NE1128</v>
      </c>
      <c r="I2320" s="331" t="str">
        <v>SSH-NAP</v>
      </c>
      <c r="J2320" s="884">
        <v>45901</v>
      </c>
      <c r="K2320" s="330">
        <v>30</v>
      </c>
      <c r="L2320" s="330">
        <v>30</v>
      </c>
      <c r="M2320" s="330">
        <v>210</v>
      </c>
      <c r="N2320" s="330">
        <v>0</v>
      </c>
      <c r="O2320" s="330">
        <v>0</v>
      </c>
      <c r="P2320" s="330">
        <v>6300</v>
      </c>
      <c r="Q2320" s="330" t="str">
        <v>Confirmed</v>
      </c>
      <c r="R2320" s="330" t="str">
        <v>Signed</v>
      </c>
      <c r="S2320" s="330" t="str">
        <v>SSH</v>
      </c>
      <c r="T2320" s="330" t="str">
        <v>NAP</v>
      </c>
      <c r="U2320" s="330" t="str">
        <v>NAP</v>
      </c>
      <c r="V2320" s="330">
        <v>1</v>
      </c>
      <c r="W2320" s="330">
        <v>132</v>
      </c>
      <c r="X2320" s="330" t="str">
        <v>S25-07</v>
      </c>
      <c r="Y2320" s="330">
        <v>179</v>
      </c>
      <c r="Z2320" s="330">
        <v>170</v>
      </c>
      <c r="AA2320" s="330">
        <v>9</v>
      </c>
      <c r="AB2320" s="16" t="str">
        <v>S25</v>
      </c>
    </row>
    <row r="2321" spans="1:28" x14ac:dyDescent="0.35">
      <c r="A2321" s="331">
        <v>45769</v>
      </c>
      <c r="B2321" s="330" t="str">
        <v>Alpitour</v>
      </c>
      <c r="C2321" s="330" t="str">
        <v>Tour Operator</v>
      </c>
      <c r="D2321" s="330" t="str">
        <v/>
      </c>
      <c r="E2321" s="330" t="str">
        <v/>
      </c>
      <c r="F2321" s="330" t="str">
        <v>RT</v>
      </c>
      <c r="G2321" s="330" t="str">
        <v>Inbound</v>
      </c>
      <c r="H2321" s="330" t="str">
        <v>NE1128</v>
      </c>
      <c r="I2321" s="331" t="str">
        <v>SSH-NAP</v>
      </c>
      <c r="J2321" s="884">
        <v>45908</v>
      </c>
      <c r="K2321" s="330">
        <v>30</v>
      </c>
      <c r="L2321" s="330">
        <v>30</v>
      </c>
      <c r="M2321" s="330">
        <v>210</v>
      </c>
      <c r="N2321" s="330">
        <v>0</v>
      </c>
      <c r="O2321" s="330">
        <v>0</v>
      </c>
      <c r="P2321" s="330">
        <v>6300</v>
      </c>
      <c r="Q2321" s="330" t="str">
        <v>Confirmed</v>
      </c>
      <c r="R2321" s="330" t="str">
        <v>Signed</v>
      </c>
      <c r="S2321" s="330" t="str">
        <v>SSH</v>
      </c>
      <c r="T2321" s="330" t="str">
        <v>NAP</v>
      </c>
      <c r="U2321" s="330" t="str">
        <v>NAP</v>
      </c>
      <c r="V2321" s="330">
        <v>1</v>
      </c>
      <c r="W2321" s="330">
        <v>139</v>
      </c>
      <c r="X2321" s="330" t="str">
        <v>S25-07</v>
      </c>
      <c r="Y2321" s="330">
        <v>179</v>
      </c>
      <c r="Z2321" s="330">
        <v>132</v>
      </c>
      <c r="AA2321" s="330">
        <v>47</v>
      </c>
      <c r="AB2321" s="16" t="str">
        <v>S25</v>
      </c>
    </row>
    <row r="2322" spans="1:28" x14ac:dyDescent="0.35">
      <c r="A2322" s="331">
        <v>45769</v>
      </c>
      <c r="B2322" s="330" t="str">
        <v>Genius</v>
      </c>
      <c r="C2322" s="330" t="str">
        <v>Distributor</v>
      </c>
      <c r="D2322" s="330" t="str">
        <v/>
      </c>
      <c r="E2322" s="330" t="str">
        <v/>
      </c>
      <c r="F2322" s="330" t="str">
        <v>OW</v>
      </c>
      <c r="G2322" s="330" t="str">
        <v>Outbound</v>
      </c>
      <c r="H2322" s="330" t="str">
        <v>4S6031</v>
      </c>
      <c r="I2322" s="331" t="str">
        <v>SSH-NAP</v>
      </c>
      <c r="J2322" s="884">
        <v>45774</v>
      </c>
      <c r="K2322" s="330">
        <v>4</v>
      </c>
      <c r="L2322" s="330">
        <v>4</v>
      </c>
      <c r="M2322" s="330">
        <v>300</v>
      </c>
      <c r="N2322" s="330">
        <v>0</v>
      </c>
      <c r="O2322" s="330">
        <v>0</v>
      </c>
      <c r="P2322" s="330">
        <v>1200</v>
      </c>
      <c r="Q2322" s="330" t="str">
        <v>Confirmed</v>
      </c>
      <c r="R2322" s="330" t="str">
        <v>On Review</v>
      </c>
      <c r="S2322" s="330" t="str">
        <v>SSH</v>
      </c>
      <c r="T2322" s="330" t="str">
        <v>NAP</v>
      </c>
      <c r="U2322" s="330" t="str">
        <v>NAP</v>
      </c>
      <c r="V2322" s="330">
        <v>7</v>
      </c>
      <c r="W2322" s="330">
        <v>5</v>
      </c>
      <c r="X2322" s="330" t="str">
        <v>E25-03B</v>
      </c>
      <c r="Y2322" s="330">
        <v>186</v>
      </c>
      <c r="Z2322" s="330">
        <v>186</v>
      </c>
      <c r="AA2322" s="330">
        <v>0</v>
      </c>
      <c r="AB2322" s="16" t="str">
        <v>E25</v>
      </c>
    </row>
    <row r="2323" spans="1:28" x14ac:dyDescent="0.35">
      <c r="A2323" s="331">
        <v>45769</v>
      </c>
      <c r="B2323" s="330" t="str">
        <v>Searcharter</v>
      </c>
      <c r="C2323" s="330" t="str">
        <v>Distributor</v>
      </c>
      <c r="D2323" s="330" t="str">
        <v/>
      </c>
      <c r="E2323" s="330" t="str">
        <v>F24D6</v>
      </c>
      <c r="F2323" s="330" t="str">
        <v>RT</v>
      </c>
      <c r="G2323" s="330" t="str">
        <v>Outbound</v>
      </c>
      <c r="H2323" s="330" t="str">
        <v>4S6004</v>
      </c>
      <c r="I2323" s="331" t="str">
        <v>BRI-SSH</v>
      </c>
      <c r="J2323" s="884">
        <v>45829</v>
      </c>
      <c r="K2323" s="330">
        <v>4</v>
      </c>
      <c r="L2323" s="330">
        <v>4</v>
      </c>
      <c r="M2323" s="330">
        <v>160</v>
      </c>
      <c r="N2323" s="330">
        <v>0</v>
      </c>
      <c r="O2323" s="330">
        <v>0</v>
      </c>
      <c r="P2323" s="330">
        <v>640</v>
      </c>
      <c r="Q2323" s="330" t="str">
        <v>Confirmed</v>
      </c>
      <c r="R2323" s="330" t="str">
        <v>Closed Deal</v>
      </c>
      <c r="S2323" s="330" t="str">
        <v>BRI</v>
      </c>
      <c r="T2323" s="330" t="str">
        <v>SSH</v>
      </c>
      <c r="U2323" s="330" t="str">
        <v>BRI</v>
      </c>
      <c r="V2323" s="330">
        <v>6</v>
      </c>
      <c r="W2323" s="330">
        <v>60</v>
      </c>
      <c r="X2323" s="330" t="str">
        <v>S25-01</v>
      </c>
      <c r="Y2323" s="330">
        <v>186</v>
      </c>
      <c r="Z2323" s="330">
        <v>124</v>
      </c>
      <c r="AA2323" s="330">
        <v>62</v>
      </c>
      <c r="AB2323" s="16" t="str">
        <v>S25</v>
      </c>
    </row>
    <row r="2324" spans="1:28" x14ac:dyDescent="0.35">
      <c r="A2324" s="331">
        <v>45769</v>
      </c>
      <c r="B2324" s="330" t="str">
        <v>Searcharter</v>
      </c>
      <c r="C2324" s="330" t="str">
        <v>Distributor</v>
      </c>
      <c r="D2324" s="330" t="str">
        <v/>
      </c>
      <c r="E2324" s="330" t="str">
        <v>F24D6</v>
      </c>
      <c r="F2324" s="330" t="str">
        <v>RT</v>
      </c>
      <c r="G2324" s="330" t="str">
        <v>Inbound</v>
      </c>
      <c r="H2324" s="330" t="str">
        <v>4S6003</v>
      </c>
      <c r="I2324" s="331" t="str">
        <v>SSH-BRI</v>
      </c>
      <c r="J2324" s="884">
        <v>45836</v>
      </c>
      <c r="K2324" s="330">
        <v>4</v>
      </c>
      <c r="L2324" s="330">
        <v>4</v>
      </c>
      <c r="M2324" s="330">
        <v>160</v>
      </c>
      <c r="N2324" s="330">
        <v>0</v>
      </c>
      <c r="O2324" s="330">
        <v>0</v>
      </c>
      <c r="P2324" s="330">
        <v>640</v>
      </c>
      <c r="Q2324" s="330" t="str">
        <v>Confirmed</v>
      </c>
      <c r="R2324" s="330" t="str">
        <v>Closed Deal</v>
      </c>
      <c r="S2324" s="330" t="str">
        <v>SSH</v>
      </c>
      <c r="T2324" s="330" t="str">
        <v>BRI</v>
      </c>
      <c r="U2324" s="330" t="str">
        <v>BRI</v>
      </c>
      <c r="V2324" s="330">
        <v>6</v>
      </c>
      <c r="W2324" s="330">
        <v>67</v>
      </c>
      <c r="X2324" s="330" t="str">
        <v>S25-01</v>
      </c>
      <c r="Y2324" s="330">
        <v>186</v>
      </c>
      <c r="Z2324" s="330">
        <v>125</v>
      </c>
      <c r="AA2324" s="330">
        <v>61</v>
      </c>
      <c r="AB2324" s="16" t="str">
        <v>S25</v>
      </c>
    </row>
    <row r="2325" spans="1:28" x14ac:dyDescent="0.35">
      <c r="A2325" s="331">
        <v>45769</v>
      </c>
      <c r="B2325" s="330" t="str">
        <v>GO7</v>
      </c>
      <c r="C2325" s="330" t="str">
        <v>Distributor</v>
      </c>
      <c r="D2325" s="330" t="str">
        <v>Website IBE</v>
      </c>
      <c r="E2325" s="330" t="str">
        <v>CNPPLF</v>
      </c>
      <c r="F2325" s="330" t="str">
        <v>OW</v>
      </c>
      <c r="G2325" s="330" t="str">
        <v>Outbound</v>
      </c>
      <c r="H2325" s="330" t="str">
        <v>4S6004</v>
      </c>
      <c r="I2325" s="331" t="str">
        <v>BRI-SSH</v>
      </c>
      <c r="J2325" s="884">
        <v>45878</v>
      </c>
      <c r="K2325" s="330">
        <v>1</v>
      </c>
      <c r="L2325" s="330">
        <v>1</v>
      </c>
      <c r="M2325" s="330">
        <v>245.04</v>
      </c>
      <c r="N2325" s="330">
        <v>23.9</v>
      </c>
      <c r="O2325" s="330">
        <v>53</v>
      </c>
      <c r="P2325" s="330">
        <v>321.94</v>
      </c>
      <c r="Q2325" s="330" t="str">
        <v>Confirmed</v>
      </c>
      <c r="R2325" s="330" t="str">
        <v>Closed Deal</v>
      </c>
      <c r="S2325" s="330" t="str">
        <v>BRI</v>
      </c>
      <c r="T2325" s="330" t="str">
        <v>SSH</v>
      </c>
      <c r="U2325" s="330" t="str">
        <v>BRI</v>
      </c>
      <c r="V2325" s="330">
        <v>6</v>
      </c>
      <c r="W2325" s="330">
        <v>109</v>
      </c>
      <c r="X2325" s="330" t="str">
        <v>S25-01</v>
      </c>
      <c r="Y2325" s="330">
        <v>186</v>
      </c>
      <c r="Z2325" s="330">
        <v>274</v>
      </c>
      <c r="AA2325" s="330">
        <v>-88</v>
      </c>
      <c r="AB2325" s="16" t="str">
        <v>S25</v>
      </c>
    </row>
    <row r="2326" spans="1:28" x14ac:dyDescent="0.35">
      <c r="A2326" s="331">
        <v>45769</v>
      </c>
      <c r="B2326" s="330" t="str">
        <v>GO7</v>
      </c>
      <c r="C2326" s="330" t="str">
        <v>Distributor</v>
      </c>
      <c r="D2326" s="330" t="str">
        <v>Website IBE</v>
      </c>
      <c r="E2326" s="330" t="str">
        <v>CNPPLF</v>
      </c>
      <c r="F2326" s="330" t="str">
        <v>OW</v>
      </c>
      <c r="G2326" s="330" t="str">
        <v>Outbound</v>
      </c>
      <c r="H2326" s="330" t="str">
        <v>4S6004</v>
      </c>
      <c r="I2326" s="331" t="str">
        <v>BRI-SSH</v>
      </c>
      <c r="J2326" s="884">
        <v>45878</v>
      </c>
      <c r="K2326" s="330">
        <v>1</v>
      </c>
      <c r="L2326" s="330">
        <v>1</v>
      </c>
      <c r="M2326" s="330">
        <v>245.04</v>
      </c>
      <c r="N2326" s="330">
        <v>23.9</v>
      </c>
      <c r="O2326" s="330">
        <v>53</v>
      </c>
      <c r="P2326" s="330">
        <v>321.94</v>
      </c>
      <c r="Q2326" s="330" t="str">
        <v>Confirmed</v>
      </c>
      <c r="R2326" s="330" t="str">
        <v>Closed Deal</v>
      </c>
      <c r="S2326" s="330" t="str">
        <v>BRI</v>
      </c>
      <c r="T2326" s="330" t="str">
        <v>SSH</v>
      </c>
      <c r="U2326" s="330" t="str">
        <v>BRI</v>
      </c>
      <c r="V2326" s="330">
        <v>6</v>
      </c>
      <c r="W2326" s="330">
        <v>109</v>
      </c>
      <c r="X2326" s="330" t="str">
        <v>S25-01</v>
      </c>
      <c r="Y2326" s="330">
        <v>186</v>
      </c>
      <c r="Z2326" s="330">
        <v>274</v>
      </c>
      <c r="AA2326" s="330">
        <v>-88</v>
      </c>
      <c r="AB2326" s="16" t="str">
        <v>S25</v>
      </c>
    </row>
    <row r="2327" spans="1:28" x14ac:dyDescent="0.35">
      <c r="A2327" s="331">
        <v>45770</v>
      </c>
      <c r="B2327" s="330" t="str">
        <v>Italgsa-Iscla Maior</v>
      </c>
      <c r="C2327" s="330" t="str">
        <v>Tour Operator</v>
      </c>
      <c r="D2327" s="330" t="str">
        <v/>
      </c>
      <c r="E2327" s="330" t="str">
        <v/>
      </c>
      <c r="F2327" s="330" t="str">
        <v>RT</v>
      </c>
      <c r="G2327" s="330" t="str">
        <v>Outbound</v>
      </c>
      <c r="H2327" s="330" t="str">
        <v>NE5127</v>
      </c>
      <c r="I2327" s="331" t="str">
        <v>BRI-SSH</v>
      </c>
      <c r="J2327" s="884">
        <v>45877</v>
      </c>
      <c r="K2327" s="330">
        <v>10</v>
      </c>
      <c r="L2327" s="330">
        <v>10</v>
      </c>
      <c r="M2327" s="330" t="str">
        <v/>
      </c>
      <c r="N2327" s="330" t="str">
        <v/>
      </c>
      <c r="O2327" s="330" t="str">
        <v/>
      </c>
      <c r="P2327" s="330">
        <v>0</v>
      </c>
      <c r="Q2327" s="330" t="str">
        <v>Confirmed</v>
      </c>
      <c r="R2327" s="330" t="str">
        <v>On Review</v>
      </c>
      <c r="S2327" s="330" t="str">
        <v>BRI</v>
      </c>
      <c r="T2327" s="330" t="str">
        <v>SSH</v>
      </c>
      <c r="U2327" s="330" t="str">
        <v>BRI</v>
      </c>
      <c r="V2327" s="330">
        <v>5</v>
      </c>
      <c r="W2327" s="330">
        <v>107</v>
      </c>
      <c r="X2327" s="330" t="str">
        <v>S25-03</v>
      </c>
      <c r="Y2327" s="330">
        <v>179</v>
      </c>
      <c r="Z2327" s="330">
        <v>175</v>
      </c>
      <c r="AA2327" s="330">
        <v>4</v>
      </c>
      <c r="AB2327" s="16" t="str">
        <v>S25</v>
      </c>
    </row>
    <row r="2328" spans="1:28" x14ac:dyDescent="0.35">
      <c r="A2328" s="331">
        <v>45770</v>
      </c>
      <c r="B2328" s="330" t="str">
        <v>Italgsa-Iscla Maior</v>
      </c>
      <c r="C2328" s="330" t="str">
        <v>Tour Operator</v>
      </c>
      <c r="D2328" s="330" t="str">
        <v/>
      </c>
      <c r="E2328" s="330" t="str">
        <v/>
      </c>
      <c r="F2328" s="330" t="str">
        <v>RT</v>
      </c>
      <c r="G2328" s="330" t="str">
        <v>Outbound</v>
      </c>
      <c r="H2328" s="330" t="str">
        <v>NE5127</v>
      </c>
      <c r="I2328" s="331" t="str">
        <v>BRI-SSH</v>
      </c>
      <c r="J2328" s="884">
        <v>45884</v>
      </c>
      <c r="K2328" s="330">
        <v>10</v>
      </c>
      <c r="L2328" s="330">
        <v>10</v>
      </c>
      <c r="M2328" s="330" t="str">
        <v/>
      </c>
      <c r="N2328" s="330" t="str">
        <v/>
      </c>
      <c r="O2328" s="330" t="str">
        <v/>
      </c>
      <c r="P2328" s="330">
        <v>0</v>
      </c>
      <c r="Q2328" s="330" t="str">
        <v>Confirmed</v>
      </c>
      <c r="R2328" s="330" t="str">
        <v>On Review</v>
      </c>
      <c r="S2328" s="330" t="str">
        <v>BRI</v>
      </c>
      <c r="T2328" s="330" t="str">
        <v>SSH</v>
      </c>
      <c r="U2328" s="330" t="str">
        <v>BRI</v>
      </c>
      <c r="V2328" s="330">
        <v>5</v>
      </c>
      <c r="W2328" s="330">
        <v>114</v>
      </c>
      <c r="X2328" s="330" t="str">
        <v>S25-03</v>
      </c>
      <c r="Y2328" s="330">
        <v>179</v>
      </c>
      <c r="Z2328" s="330">
        <v>176</v>
      </c>
      <c r="AA2328" s="330">
        <v>3</v>
      </c>
      <c r="AB2328" s="16" t="str">
        <v>S25</v>
      </c>
    </row>
    <row r="2329" spans="1:28" x14ac:dyDescent="0.35">
      <c r="A2329" s="331">
        <v>45770</v>
      </c>
      <c r="B2329" s="330" t="str">
        <v>Italgsa-Iscla Maior</v>
      </c>
      <c r="C2329" s="330" t="str">
        <v>Tour Operator</v>
      </c>
      <c r="D2329" s="330" t="str">
        <v/>
      </c>
      <c r="E2329" s="330" t="str">
        <v/>
      </c>
      <c r="F2329" s="330" t="str">
        <v>RT</v>
      </c>
      <c r="G2329" s="330" t="str">
        <v>Outbound</v>
      </c>
      <c r="H2329" s="330" t="str">
        <v>NE5127</v>
      </c>
      <c r="I2329" s="331" t="str">
        <v>BRI-SSH</v>
      </c>
      <c r="J2329" s="884">
        <v>45891</v>
      </c>
      <c r="K2329" s="330">
        <v>10</v>
      </c>
      <c r="L2329" s="330">
        <v>10</v>
      </c>
      <c r="M2329" s="330" t="str">
        <v/>
      </c>
      <c r="N2329" s="330" t="str">
        <v/>
      </c>
      <c r="O2329" s="330" t="str">
        <v/>
      </c>
      <c r="P2329" s="330">
        <v>0</v>
      </c>
      <c r="Q2329" s="330" t="str">
        <v>Confirmed</v>
      </c>
      <c r="R2329" s="330" t="str">
        <v>On Review</v>
      </c>
      <c r="S2329" s="330" t="str">
        <v>BRI</v>
      </c>
      <c r="T2329" s="330" t="str">
        <v>SSH</v>
      </c>
      <c r="U2329" s="330" t="str">
        <v>BRI</v>
      </c>
      <c r="V2329" s="330">
        <v>5</v>
      </c>
      <c r="W2329" s="330">
        <v>121</v>
      </c>
      <c r="X2329" s="330" t="str">
        <v>S25-03</v>
      </c>
      <c r="Y2329" s="330">
        <v>179</v>
      </c>
      <c r="Z2329" s="330">
        <v>175</v>
      </c>
      <c r="AA2329" s="330">
        <v>4</v>
      </c>
      <c r="AB2329" s="16" t="str">
        <v>S25</v>
      </c>
    </row>
    <row r="2330" spans="1:28" x14ac:dyDescent="0.35">
      <c r="A2330" s="331">
        <v>45770</v>
      </c>
      <c r="B2330" s="330" t="str">
        <v>Italgsa-Iscla Maior</v>
      </c>
      <c r="C2330" s="330" t="str">
        <v>Tour Operator</v>
      </c>
      <c r="D2330" s="330" t="str">
        <v/>
      </c>
      <c r="E2330" s="330" t="str">
        <v/>
      </c>
      <c r="F2330" s="330" t="str">
        <v>RT</v>
      </c>
      <c r="G2330" s="330" t="str">
        <v>Outbound</v>
      </c>
      <c r="H2330" s="330" t="str">
        <v>NE5127</v>
      </c>
      <c r="I2330" s="331" t="str">
        <v>BRI-SSH</v>
      </c>
      <c r="J2330" s="884">
        <v>45898</v>
      </c>
      <c r="K2330" s="330">
        <v>10</v>
      </c>
      <c r="L2330" s="330">
        <v>10</v>
      </c>
      <c r="M2330" s="330" t="str">
        <v/>
      </c>
      <c r="N2330" s="330" t="str">
        <v/>
      </c>
      <c r="O2330" s="330" t="str">
        <v/>
      </c>
      <c r="P2330" s="330">
        <v>0</v>
      </c>
      <c r="Q2330" s="330" t="str">
        <v>Confirmed</v>
      </c>
      <c r="R2330" s="330" t="str">
        <v>On Review</v>
      </c>
      <c r="S2330" s="330" t="str">
        <v>BRI</v>
      </c>
      <c r="T2330" s="330" t="str">
        <v>SSH</v>
      </c>
      <c r="U2330" s="330" t="str">
        <v>BRI</v>
      </c>
      <c r="V2330" s="330">
        <v>5</v>
      </c>
      <c r="W2330" s="330">
        <v>128</v>
      </c>
      <c r="X2330" s="330" t="str">
        <v>S25-03</v>
      </c>
      <c r="Y2330" s="330">
        <v>179</v>
      </c>
      <c r="Z2330" s="330">
        <v>165</v>
      </c>
      <c r="AA2330" s="330">
        <v>14</v>
      </c>
      <c r="AB2330" s="16" t="str">
        <v>S25</v>
      </c>
    </row>
    <row r="2331" spans="1:28" x14ac:dyDescent="0.35">
      <c r="A2331" s="331">
        <v>45770</v>
      </c>
      <c r="B2331" s="330" t="str">
        <v>Italgsa-Iscla Maior</v>
      </c>
      <c r="C2331" s="330" t="str">
        <v>Tour Operator</v>
      </c>
      <c r="D2331" s="330" t="str">
        <v/>
      </c>
      <c r="E2331" s="330" t="str">
        <v/>
      </c>
      <c r="F2331" s="330" t="str">
        <v>RT</v>
      </c>
      <c r="G2331" s="330" t="str">
        <v>Inbound</v>
      </c>
      <c r="H2331" s="330" t="str">
        <v>NE5126</v>
      </c>
      <c r="I2331" s="331" t="str">
        <v>SSH-BRI</v>
      </c>
      <c r="J2331" s="884">
        <v>45884</v>
      </c>
      <c r="K2331" s="330">
        <v>10</v>
      </c>
      <c r="L2331" s="330">
        <v>10</v>
      </c>
      <c r="M2331" s="330" t="str">
        <v/>
      </c>
      <c r="N2331" s="330" t="str">
        <v/>
      </c>
      <c r="O2331" s="330" t="str">
        <v/>
      </c>
      <c r="P2331" s="330">
        <v>0</v>
      </c>
      <c r="Q2331" s="330" t="str">
        <v>Confirmed</v>
      </c>
      <c r="R2331" s="330" t="str">
        <v>On Review</v>
      </c>
      <c r="S2331" s="330" t="str">
        <v>SSH</v>
      </c>
      <c r="T2331" s="330" t="str">
        <v>BRI</v>
      </c>
      <c r="U2331" s="330" t="str">
        <v>BRI</v>
      </c>
      <c r="V2331" s="330">
        <v>5</v>
      </c>
      <c r="W2331" s="330">
        <v>114</v>
      </c>
      <c r="X2331" s="330" t="str">
        <v>S25-03</v>
      </c>
      <c r="Y2331" s="330">
        <v>179</v>
      </c>
      <c r="Z2331" s="330">
        <v>175</v>
      </c>
      <c r="AA2331" s="330">
        <v>4</v>
      </c>
      <c r="AB2331" s="16" t="str">
        <v>S25</v>
      </c>
    </row>
    <row r="2332" spans="1:28" x14ac:dyDescent="0.35">
      <c r="A2332" s="331">
        <v>45770</v>
      </c>
      <c r="B2332" s="330" t="str">
        <v>Italgsa-Iscla Maior</v>
      </c>
      <c r="C2332" s="330" t="str">
        <v>Tour Operator</v>
      </c>
      <c r="D2332" s="330" t="str">
        <v/>
      </c>
      <c r="E2332" s="330" t="str">
        <v/>
      </c>
      <c r="F2332" s="330" t="str">
        <v>RT</v>
      </c>
      <c r="G2332" s="330" t="str">
        <v>Inbound</v>
      </c>
      <c r="H2332" s="330" t="str">
        <v>NE5126</v>
      </c>
      <c r="I2332" s="331" t="str">
        <v>SSH-BRI</v>
      </c>
      <c r="J2332" s="884">
        <v>45891</v>
      </c>
      <c r="K2332" s="330">
        <v>10</v>
      </c>
      <c r="L2332" s="330">
        <v>10</v>
      </c>
      <c r="M2332" s="330" t="str">
        <v/>
      </c>
      <c r="N2332" s="330" t="str">
        <v/>
      </c>
      <c r="O2332" s="330" t="str">
        <v/>
      </c>
      <c r="P2332" s="330">
        <v>0</v>
      </c>
      <c r="Q2332" s="330" t="str">
        <v>Confirmed</v>
      </c>
      <c r="R2332" s="330" t="str">
        <v>On Review</v>
      </c>
      <c r="S2332" s="330" t="str">
        <v>SSH</v>
      </c>
      <c r="T2332" s="330" t="str">
        <v>BRI</v>
      </c>
      <c r="U2332" s="330" t="str">
        <v>BRI</v>
      </c>
      <c r="V2332" s="330">
        <v>5</v>
      </c>
      <c r="W2332" s="330">
        <v>121</v>
      </c>
      <c r="X2332" s="330" t="str">
        <v>S25-03</v>
      </c>
      <c r="Y2332" s="330">
        <v>179</v>
      </c>
      <c r="Z2332" s="330">
        <v>176</v>
      </c>
      <c r="AA2332" s="330">
        <v>3</v>
      </c>
      <c r="AB2332" s="16" t="str">
        <v>S25</v>
      </c>
    </row>
    <row r="2333" spans="1:28" x14ac:dyDescent="0.35">
      <c r="A2333" s="331">
        <v>45770</v>
      </c>
      <c r="B2333" s="330" t="str">
        <v>Italgsa-Iscla Maior</v>
      </c>
      <c r="C2333" s="330" t="str">
        <v>Tour Operator</v>
      </c>
      <c r="D2333" s="330" t="str">
        <v/>
      </c>
      <c r="E2333" s="330" t="str">
        <v/>
      </c>
      <c r="F2333" s="330" t="str">
        <v>RT</v>
      </c>
      <c r="G2333" s="330" t="str">
        <v>Inbound</v>
      </c>
      <c r="H2333" s="330" t="str">
        <v>NE5126</v>
      </c>
      <c r="I2333" s="331" t="str">
        <v>SSH-BRI</v>
      </c>
      <c r="J2333" s="884">
        <v>45898</v>
      </c>
      <c r="K2333" s="330">
        <v>10</v>
      </c>
      <c r="L2333" s="330">
        <v>10</v>
      </c>
      <c r="M2333" s="330" t="str">
        <v/>
      </c>
      <c r="N2333" s="330" t="str">
        <v/>
      </c>
      <c r="O2333" s="330" t="str">
        <v/>
      </c>
      <c r="P2333" s="330">
        <v>0</v>
      </c>
      <c r="Q2333" s="330" t="str">
        <v>Confirmed</v>
      </c>
      <c r="R2333" s="330" t="str">
        <v>On Review</v>
      </c>
      <c r="S2333" s="330" t="str">
        <v>SSH</v>
      </c>
      <c r="T2333" s="330" t="str">
        <v>BRI</v>
      </c>
      <c r="U2333" s="330" t="str">
        <v>BRI</v>
      </c>
      <c r="V2333" s="330">
        <v>5</v>
      </c>
      <c r="W2333" s="330">
        <v>128</v>
      </c>
      <c r="X2333" s="330" t="str">
        <v>S25-03</v>
      </c>
      <c r="Y2333" s="330">
        <v>179</v>
      </c>
      <c r="Z2333" s="330">
        <v>175</v>
      </c>
      <c r="AA2333" s="330">
        <v>4</v>
      </c>
      <c r="AB2333" s="16" t="str">
        <v>S25</v>
      </c>
    </row>
    <row r="2334" spans="1:28" x14ac:dyDescent="0.35">
      <c r="A2334" s="331">
        <v>45770</v>
      </c>
      <c r="B2334" s="330" t="str">
        <v>Italgsa-Iscla Maior</v>
      </c>
      <c r="C2334" s="330" t="str">
        <v>Tour Operator</v>
      </c>
      <c r="D2334" s="330" t="str">
        <v/>
      </c>
      <c r="E2334" s="330" t="str">
        <v/>
      </c>
      <c r="F2334" s="330" t="str">
        <v>RT</v>
      </c>
      <c r="G2334" s="330" t="str">
        <v>Inbound</v>
      </c>
      <c r="H2334" s="330" t="str">
        <v>NE5126</v>
      </c>
      <c r="I2334" s="331" t="str">
        <v>SSH-BRI</v>
      </c>
      <c r="J2334" s="884">
        <v>45905</v>
      </c>
      <c r="K2334" s="330">
        <v>10</v>
      </c>
      <c r="L2334" s="330">
        <v>10</v>
      </c>
      <c r="M2334" s="330" t="str">
        <v/>
      </c>
      <c r="N2334" s="330" t="str">
        <v/>
      </c>
      <c r="O2334" s="330" t="str">
        <v/>
      </c>
      <c r="P2334" s="330">
        <v>0</v>
      </c>
      <c r="Q2334" s="330" t="str">
        <v>Confirmed</v>
      </c>
      <c r="R2334" s="330" t="str">
        <v>On Review</v>
      </c>
      <c r="S2334" s="330" t="str">
        <v>SSH</v>
      </c>
      <c r="T2334" s="330" t="str">
        <v>BRI</v>
      </c>
      <c r="U2334" s="330" t="str">
        <v>BRI</v>
      </c>
      <c r="V2334" s="330">
        <v>5</v>
      </c>
      <c r="W2334" s="330">
        <v>135</v>
      </c>
      <c r="X2334" s="330" t="str">
        <v>S25-03</v>
      </c>
      <c r="Y2334" s="330">
        <v>179</v>
      </c>
      <c r="Z2334" s="330">
        <v>165</v>
      </c>
      <c r="AA2334" s="330">
        <v>14</v>
      </c>
      <c r="AB2334" s="16" t="str">
        <v>S25</v>
      </c>
    </row>
    <row r="2335" spans="1:28" x14ac:dyDescent="0.35">
      <c r="A2335" s="331">
        <v>45770</v>
      </c>
      <c r="B2335" s="330" t="str">
        <v>Genius</v>
      </c>
      <c r="C2335" s="330" t="str">
        <v>Distributor</v>
      </c>
      <c r="D2335" s="330" t="str">
        <v/>
      </c>
      <c r="E2335" s="330" t="str">
        <v/>
      </c>
      <c r="F2335" s="330" t="str">
        <v>OW</v>
      </c>
      <c r="G2335" s="330" t="str">
        <v>Outbound</v>
      </c>
      <c r="H2335" s="330" t="str">
        <v>4S6003</v>
      </c>
      <c r="I2335" s="331" t="str">
        <v>SSH-BRI</v>
      </c>
      <c r="J2335" s="884">
        <v>45843</v>
      </c>
      <c r="K2335" s="330">
        <v>4</v>
      </c>
      <c r="L2335" s="330">
        <v>4</v>
      </c>
      <c r="M2335" s="330">
        <v>160</v>
      </c>
      <c r="N2335" s="330">
        <v>0</v>
      </c>
      <c r="O2335" s="330">
        <v>0</v>
      </c>
      <c r="P2335" s="330">
        <v>640</v>
      </c>
      <c r="Q2335" s="330" t="str">
        <v>Confirmed</v>
      </c>
      <c r="R2335" s="330" t="str">
        <v>Closed Deal</v>
      </c>
      <c r="S2335" s="330" t="str">
        <v>SSH</v>
      </c>
      <c r="T2335" s="330" t="str">
        <v>BRI</v>
      </c>
      <c r="U2335" s="330" t="str">
        <v>BRI</v>
      </c>
      <c r="V2335" s="330">
        <v>6</v>
      </c>
      <c r="W2335" s="330">
        <v>73</v>
      </c>
      <c r="X2335" s="330" t="str">
        <v>S25-01</v>
      </c>
      <c r="Y2335" s="330">
        <v>186</v>
      </c>
      <c r="Z2335" s="330">
        <v>166</v>
      </c>
      <c r="AA2335" s="330">
        <v>20</v>
      </c>
      <c r="AB2335" s="16" t="str">
        <v>S25</v>
      </c>
    </row>
    <row r="2336" spans="1:28" x14ac:dyDescent="0.35">
      <c r="A2336" s="331">
        <v>45770</v>
      </c>
      <c r="B2336" s="330" t="str">
        <v>Genius</v>
      </c>
      <c r="C2336" s="330" t="str">
        <v>Distributor</v>
      </c>
      <c r="D2336" s="330" t="str">
        <v/>
      </c>
      <c r="E2336" s="330" t="str">
        <v/>
      </c>
      <c r="F2336" s="330" t="str">
        <v>OW</v>
      </c>
      <c r="G2336" s="330" t="str">
        <v>Outbound</v>
      </c>
      <c r="H2336" s="330" t="str">
        <v>4S6004</v>
      </c>
      <c r="I2336" s="331" t="str">
        <v>BRI-SSH</v>
      </c>
      <c r="J2336" s="884">
        <v>45836</v>
      </c>
      <c r="K2336" s="330">
        <v>4</v>
      </c>
      <c r="L2336" s="330">
        <v>4</v>
      </c>
      <c r="M2336" s="330">
        <v>160</v>
      </c>
      <c r="N2336" s="330">
        <v>0</v>
      </c>
      <c r="O2336" s="330">
        <v>0</v>
      </c>
      <c r="P2336" s="330">
        <v>640</v>
      </c>
      <c r="Q2336" s="330" t="str">
        <v>Confirmed</v>
      </c>
      <c r="R2336" s="330" t="str">
        <v>Closed Deal</v>
      </c>
      <c r="S2336" s="330" t="str">
        <v>BRI</v>
      </c>
      <c r="T2336" s="330" t="str">
        <v>SSH</v>
      </c>
      <c r="U2336" s="330" t="str">
        <v>BRI</v>
      </c>
      <c r="V2336" s="330">
        <v>6</v>
      </c>
      <c r="W2336" s="330">
        <v>66</v>
      </c>
      <c r="X2336" s="330" t="str">
        <v>S25-01</v>
      </c>
      <c r="Y2336" s="330">
        <v>186</v>
      </c>
      <c r="Z2336" s="330">
        <v>166</v>
      </c>
      <c r="AA2336" s="330">
        <v>20</v>
      </c>
      <c r="AB2336" s="16" t="str">
        <v>S25</v>
      </c>
    </row>
    <row r="2337" spans="1:28" x14ac:dyDescent="0.35">
      <c r="A2337" s="331">
        <v>45770</v>
      </c>
      <c r="B2337" s="330" t="str">
        <v>Italgsa-Iscla Maior</v>
      </c>
      <c r="C2337" s="330" t="str">
        <v>Tour Operator</v>
      </c>
      <c r="D2337" s="330" t="str">
        <v/>
      </c>
      <c r="E2337" s="330" t="str">
        <v/>
      </c>
      <c r="F2337" s="330" t="str">
        <v>RT</v>
      </c>
      <c r="G2337" s="330" t="str">
        <v>Outbound</v>
      </c>
      <c r="H2337" s="330" t="str">
        <v>NE1129</v>
      </c>
      <c r="I2337" s="331" t="str">
        <v>NAP-SSH</v>
      </c>
      <c r="J2337" s="884">
        <v>45873</v>
      </c>
      <c r="K2337" s="330">
        <v>40</v>
      </c>
      <c r="L2337" s="330">
        <v>40</v>
      </c>
      <c r="M2337" s="330" t="str">
        <v/>
      </c>
      <c r="N2337" s="330" t="str">
        <v/>
      </c>
      <c r="O2337" s="330" t="str">
        <v/>
      </c>
      <c r="P2337" s="330">
        <v>0</v>
      </c>
      <c r="Q2337" s="330" t="str">
        <v>Confirmed</v>
      </c>
      <c r="R2337" s="330" t="str">
        <v>On Review</v>
      </c>
      <c r="S2337" s="330" t="str">
        <v>NAP</v>
      </c>
      <c r="T2337" s="330" t="str">
        <v>SSH</v>
      </c>
      <c r="U2337" s="330" t="str">
        <v>NAP</v>
      </c>
      <c r="V2337" s="330">
        <v>1</v>
      </c>
      <c r="W2337" s="330">
        <v>103</v>
      </c>
      <c r="X2337" s="330" t="str">
        <v>S25-07</v>
      </c>
      <c r="Y2337" s="330">
        <v>179</v>
      </c>
      <c r="Z2337" s="330">
        <v>179</v>
      </c>
      <c r="AA2337" s="330">
        <v>0</v>
      </c>
      <c r="AB2337" s="16" t="str">
        <v>S25</v>
      </c>
    </row>
    <row r="2338" spans="1:28" x14ac:dyDescent="0.35">
      <c r="A2338" s="331">
        <v>45770</v>
      </c>
      <c r="B2338" s="330" t="str">
        <v>Italgsa-Iscla Maior</v>
      </c>
      <c r="C2338" s="330" t="str">
        <v>Tour Operator</v>
      </c>
      <c r="D2338" s="330" t="str">
        <v/>
      </c>
      <c r="E2338" s="330" t="str">
        <v/>
      </c>
      <c r="F2338" s="330" t="str">
        <v>RT</v>
      </c>
      <c r="G2338" s="330" t="str">
        <v>Outbound</v>
      </c>
      <c r="H2338" s="330" t="str">
        <v>NE1129</v>
      </c>
      <c r="I2338" s="331" t="str">
        <v>NAP-SSH</v>
      </c>
      <c r="J2338" s="884">
        <v>45880</v>
      </c>
      <c r="K2338" s="330">
        <v>40</v>
      </c>
      <c r="L2338" s="330">
        <v>40</v>
      </c>
      <c r="M2338" s="330" t="str">
        <v/>
      </c>
      <c r="N2338" s="330" t="str">
        <v/>
      </c>
      <c r="O2338" s="330" t="str">
        <v/>
      </c>
      <c r="P2338" s="330">
        <v>0</v>
      </c>
      <c r="Q2338" s="330" t="str">
        <v>Confirmed</v>
      </c>
      <c r="R2338" s="330" t="str">
        <v>On Review</v>
      </c>
      <c r="S2338" s="330" t="str">
        <v>NAP</v>
      </c>
      <c r="T2338" s="330" t="str">
        <v>SSH</v>
      </c>
      <c r="U2338" s="330" t="str">
        <v>NAP</v>
      </c>
      <c r="V2338" s="330">
        <v>1</v>
      </c>
      <c r="W2338" s="330">
        <v>110</v>
      </c>
      <c r="X2338" s="330" t="str">
        <v>S25-07</v>
      </c>
      <c r="Y2338" s="330">
        <v>179</v>
      </c>
      <c r="Z2338" s="330">
        <v>174</v>
      </c>
      <c r="AA2338" s="330">
        <v>5</v>
      </c>
      <c r="AB2338" s="16" t="str">
        <v>S25</v>
      </c>
    </row>
    <row r="2339" spans="1:28" x14ac:dyDescent="0.35">
      <c r="A2339" s="331">
        <v>45770</v>
      </c>
      <c r="B2339" s="330" t="str">
        <v>Italgsa-Iscla Maior</v>
      </c>
      <c r="C2339" s="330" t="str">
        <v>Tour Operator</v>
      </c>
      <c r="D2339" s="330" t="str">
        <v/>
      </c>
      <c r="E2339" s="330" t="str">
        <v/>
      </c>
      <c r="F2339" s="330" t="str">
        <v>RT</v>
      </c>
      <c r="G2339" s="330" t="str">
        <v>Outbound</v>
      </c>
      <c r="H2339" s="330" t="str">
        <v>NE1129</v>
      </c>
      <c r="I2339" s="331" t="str">
        <v>NAP-SSH</v>
      </c>
      <c r="J2339" s="884">
        <v>45887</v>
      </c>
      <c r="K2339" s="330">
        <v>40</v>
      </c>
      <c r="L2339" s="330">
        <v>40</v>
      </c>
      <c r="M2339" s="330" t="str">
        <v/>
      </c>
      <c r="N2339" s="330" t="str">
        <v/>
      </c>
      <c r="O2339" s="330" t="str">
        <v/>
      </c>
      <c r="P2339" s="330">
        <v>0</v>
      </c>
      <c r="Q2339" s="330" t="str">
        <v>Confirmed</v>
      </c>
      <c r="R2339" s="330" t="str">
        <v>On Review</v>
      </c>
      <c r="S2339" s="330" t="str">
        <v>NAP</v>
      </c>
      <c r="T2339" s="330" t="str">
        <v>SSH</v>
      </c>
      <c r="U2339" s="330" t="str">
        <v>NAP</v>
      </c>
      <c r="V2339" s="330">
        <v>1</v>
      </c>
      <c r="W2339" s="330">
        <v>117</v>
      </c>
      <c r="X2339" s="330" t="str">
        <v>S25-07</v>
      </c>
      <c r="Y2339" s="330">
        <v>179</v>
      </c>
      <c r="Z2339" s="330">
        <v>174</v>
      </c>
      <c r="AA2339" s="330">
        <v>5</v>
      </c>
      <c r="AB2339" s="16" t="str">
        <v>S25</v>
      </c>
    </row>
    <row r="2340" spans="1:28" x14ac:dyDescent="0.35">
      <c r="A2340" s="331">
        <v>45770</v>
      </c>
      <c r="B2340" s="330" t="str">
        <v>Italgsa-Iscla Maior</v>
      </c>
      <c r="C2340" s="330" t="str">
        <v>Tour Operator</v>
      </c>
      <c r="D2340" s="330" t="str">
        <v/>
      </c>
      <c r="E2340" s="330" t="str">
        <v/>
      </c>
      <c r="F2340" s="330" t="str">
        <v>RT</v>
      </c>
      <c r="G2340" s="330" t="str">
        <v>Outbound</v>
      </c>
      <c r="H2340" s="330" t="str">
        <v>NE1129</v>
      </c>
      <c r="I2340" s="331" t="str">
        <v>NAP-SSH</v>
      </c>
      <c r="J2340" s="884">
        <v>45894</v>
      </c>
      <c r="K2340" s="330">
        <v>40</v>
      </c>
      <c r="L2340" s="330">
        <v>40</v>
      </c>
      <c r="M2340" s="330" t="str">
        <v/>
      </c>
      <c r="N2340" s="330" t="str">
        <v/>
      </c>
      <c r="O2340" s="330" t="str">
        <v/>
      </c>
      <c r="P2340" s="330">
        <v>0</v>
      </c>
      <c r="Q2340" s="330" t="str">
        <v>Confirmed</v>
      </c>
      <c r="R2340" s="330" t="str">
        <v>On Review</v>
      </c>
      <c r="S2340" s="330" t="str">
        <v>NAP</v>
      </c>
      <c r="T2340" s="330" t="str">
        <v>SSH</v>
      </c>
      <c r="U2340" s="330" t="str">
        <v>NAP</v>
      </c>
      <c r="V2340" s="330">
        <v>1</v>
      </c>
      <c r="W2340" s="330">
        <v>124</v>
      </c>
      <c r="X2340" s="330" t="str">
        <v>S25-07</v>
      </c>
      <c r="Y2340" s="330">
        <v>179</v>
      </c>
      <c r="Z2340" s="330">
        <v>170</v>
      </c>
      <c r="AA2340" s="330">
        <v>9</v>
      </c>
      <c r="AB2340" s="16" t="str">
        <v>S25</v>
      </c>
    </row>
    <row r="2341" spans="1:28" x14ac:dyDescent="0.35">
      <c r="A2341" s="331">
        <v>45770</v>
      </c>
      <c r="B2341" s="330" t="str">
        <v>Italgsa-Iscla Maior</v>
      </c>
      <c r="C2341" s="330" t="str">
        <v>Tour Operator</v>
      </c>
      <c r="D2341" s="330" t="str">
        <v/>
      </c>
      <c r="E2341" s="330" t="str">
        <v/>
      </c>
      <c r="F2341" s="330" t="str">
        <v>RT</v>
      </c>
      <c r="G2341" s="330" t="str">
        <v>Inbound</v>
      </c>
      <c r="H2341" s="330" t="str">
        <v>NE1128</v>
      </c>
      <c r="I2341" s="331" t="str">
        <v>SSH-NAP</v>
      </c>
      <c r="J2341" s="884">
        <v>45880</v>
      </c>
      <c r="K2341" s="330">
        <v>40</v>
      </c>
      <c r="L2341" s="330">
        <v>40</v>
      </c>
      <c r="M2341" s="330" t="str">
        <v/>
      </c>
      <c r="N2341" s="330" t="str">
        <v/>
      </c>
      <c r="O2341" s="330" t="str">
        <v/>
      </c>
      <c r="P2341" s="330">
        <v>0</v>
      </c>
      <c r="Q2341" s="330" t="str">
        <v>Confirmed</v>
      </c>
      <c r="R2341" s="330" t="str">
        <v>On Review</v>
      </c>
      <c r="S2341" s="330" t="str">
        <v>SSH</v>
      </c>
      <c r="T2341" s="330" t="str">
        <v>NAP</v>
      </c>
      <c r="U2341" s="330" t="str">
        <v>NAP</v>
      </c>
      <c r="V2341" s="330">
        <v>1</v>
      </c>
      <c r="W2341" s="330">
        <v>110</v>
      </c>
      <c r="X2341" s="330" t="str">
        <v>S25-07</v>
      </c>
      <c r="Y2341" s="330">
        <v>179</v>
      </c>
      <c r="Z2341" s="330">
        <v>170</v>
      </c>
      <c r="AA2341" s="330">
        <v>9</v>
      </c>
      <c r="AB2341" s="16" t="str">
        <v>S25</v>
      </c>
    </row>
    <row r="2342" spans="1:28" x14ac:dyDescent="0.35">
      <c r="A2342" s="331">
        <v>45770</v>
      </c>
      <c r="B2342" s="330" t="str">
        <v>Italgsa-Iscla Maior</v>
      </c>
      <c r="C2342" s="330" t="str">
        <v>Tour Operator</v>
      </c>
      <c r="D2342" s="330" t="str">
        <v/>
      </c>
      <c r="E2342" s="330" t="str">
        <v/>
      </c>
      <c r="F2342" s="330" t="str">
        <v>RT</v>
      </c>
      <c r="G2342" s="330" t="str">
        <v>Inbound</v>
      </c>
      <c r="H2342" s="330" t="str">
        <v>NE1128</v>
      </c>
      <c r="I2342" s="331" t="str">
        <v>SSH-NAP</v>
      </c>
      <c r="J2342" s="884">
        <v>45887</v>
      </c>
      <c r="K2342" s="330">
        <v>40</v>
      </c>
      <c r="L2342" s="330">
        <v>40</v>
      </c>
      <c r="M2342" s="330" t="str">
        <v/>
      </c>
      <c r="N2342" s="330" t="str">
        <v/>
      </c>
      <c r="O2342" s="330" t="str">
        <v/>
      </c>
      <c r="P2342" s="330">
        <v>0</v>
      </c>
      <c r="Q2342" s="330" t="str">
        <v>Confirmed</v>
      </c>
      <c r="R2342" s="330" t="str">
        <v>On Review</v>
      </c>
      <c r="S2342" s="330" t="str">
        <v>SSH</v>
      </c>
      <c r="T2342" s="330" t="str">
        <v>NAP</v>
      </c>
      <c r="U2342" s="330" t="str">
        <v>NAP</v>
      </c>
      <c r="V2342" s="330">
        <v>1</v>
      </c>
      <c r="W2342" s="330">
        <v>117</v>
      </c>
      <c r="X2342" s="330" t="str">
        <v>S25-07</v>
      </c>
      <c r="Y2342" s="330">
        <v>179</v>
      </c>
      <c r="Z2342" s="330">
        <v>179</v>
      </c>
      <c r="AA2342" s="330">
        <v>0</v>
      </c>
      <c r="AB2342" s="16" t="str">
        <v>S25</v>
      </c>
    </row>
    <row r="2343" spans="1:28" x14ac:dyDescent="0.35">
      <c r="A2343" s="331">
        <v>45770</v>
      </c>
      <c r="B2343" s="330" t="str">
        <v>Italgsa-Iscla Maior</v>
      </c>
      <c r="C2343" s="330" t="str">
        <v>Tour Operator</v>
      </c>
      <c r="D2343" s="330" t="str">
        <v/>
      </c>
      <c r="E2343" s="330" t="str">
        <v/>
      </c>
      <c r="F2343" s="330" t="str">
        <v>RT</v>
      </c>
      <c r="G2343" s="330" t="str">
        <v>Inbound</v>
      </c>
      <c r="H2343" s="330" t="str">
        <v>NE1128</v>
      </c>
      <c r="I2343" s="331" t="str">
        <v>SSH-NAP</v>
      </c>
      <c r="J2343" s="884">
        <v>45894</v>
      </c>
      <c r="K2343" s="330">
        <v>40</v>
      </c>
      <c r="L2343" s="330">
        <v>40</v>
      </c>
      <c r="M2343" s="330" t="str">
        <v/>
      </c>
      <c r="N2343" s="330" t="str">
        <v/>
      </c>
      <c r="O2343" s="330" t="str">
        <v/>
      </c>
      <c r="P2343" s="330">
        <v>0</v>
      </c>
      <c r="Q2343" s="330" t="str">
        <v>Confirmed</v>
      </c>
      <c r="R2343" s="330" t="str">
        <v>On Review</v>
      </c>
      <c r="S2343" s="330" t="str">
        <v>SSH</v>
      </c>
      <c r="T2343" s="330" t="str">
        <v>NAP</v>
      </c>
      <c r="U2343" s="330" t="str">
        <v>NAP</v>
      </c>
      <c r="V2343" s="330">
        <v>1</v>
      </c>
      <c r="W2343" s="330">
        <v>124</v>
      </c>
      <c r="X2343" s="330" t="str">
        <v>S25-07</v>
      </c>
      <c r="Y2343" s="330">
        <v>179</v>
      </c>
      <c r="Z2343" s="330">
        <v>178</v>
      </c>
      <c r="AA2343" s="330">
        <v>1</v>
      </c>
      <c r="AB2343" s="16" t="str">
        <v>S25</v>
      </c>
    </row>
    <row r="2344" spans="1:28" x14ac:dyDescent="0.35">
      <c r="A2344" s="331">
        <v>45770</v>
      </c>
      <c r="B2344" s="330" t="str">
        <v>Italgsa-Iscla Maior</v>
      </c>
      <c r="C2344" s="330" t="str">
        <v>Tour Operator</v>
      </c>
      <c r="D2344" s="330" t="str">
        <v/>
      </c>
      <c r="E2344" s="330" t="str">
        <v/>
      </c>
      <c r="F2344" s="330" t="str">
        <v>RT</v>
      </c>
      <c r="G2344" s="330" t="str">
        <v>Inbound</v>
      </c>
      <c r="H2344" s="330" t="str">
        <v>NE1128</v>
      </c>
      <c r="I2344" s="331" t="str">
        <v>SSH-NAP</v>
      </c>
      <c r="J2344" s="884">
        <v>45901</v>
      </c>
      <c r="K2344" s="330">
        <v>40</v>
      </c>
      <c r="L2344" s="330">
        <v>40</v>
      </c>
      <c r="M2344" s="330" t="str">
        <v/>
      </c>
      <c r="N2344" s="330" t="str">
        <v/>
      </c>
      <c r="O2344" s="330" t="str">
        <v/>
      </c>
      <c r="P2344" s="330">
        <v>0</v>
      </c>
      <c r="Q2344" s="330" t="str">
        <v>Confirmed</v>
      </c>
      <c r="R2344" s="330" t="str">
        <v>On Review</v>
      </c>
      <c r="S2344" s="330" t="str">
        <v>SSH</v>
      </c>
      <c r="T2344" s="330" t="str">
        <v>NAP</v>
      </c>
      <c r="U2344" s="330" t="str">
        <v>NAP</v>
      </c>
      <c r="V2344" s="330">
        <v>1</v>
      </c>
      <c r="W2344" s="330">
        <v>131</v>
      </c>
      <c r="X2344" s="330" t="str">
        <v>S25-07</v>
      </c>
      <c r="Y2344" s="330">
        <v>179</v>
      </c>
      <c r="Z2344" s="330">
        <v>170</v>
      </c>
      <c r="AA2344" s="330">
        <v>9</v>
      </c>
      <c r="AB2344" s="16" t="str">
        <v>S25</v>
      </c>
    </row>
    <row r="2345" spans="1:28" x14ac:dyDescent="0.35">
      <c r="A2345" s="331">
        <v>45770</v>
      </c>
      <c r="B2345" s="330" t="str">
        <v>Italgsa-Azura</v>
      </c>
      <c r="C2345" s="330" t="str">
        <v>Tour Operator</v>
      </c>
      <c r="D2345" s="330" t="str">
        <v/>
      </c>
      <c r="E2345" s="330" t="str">
        <v/>
      </c>
      <c r="F2345" s="330" t="str">
        <v>RT</v>
      </c>
      <c r="G2345" s="330" t="str">
        <v>Outbound</v>
      </c>
      <c r="H2345" s="330" t="str">
        <v>NE1129</v>
      </c>
      <c r="I2345" s="331" t="str">
        <v>NAP-SSH</v>
      </c>
      <c r="J2345" s="884">
        <v>45901</v>
      </c>
      <c r="K2345" s="330">
        <v>2</v>
      </c>
      <c r="L2345" s="330">
        <v>2</v>
      </c>
      <c r="M2345" s="330" t="str">
        <v/>
      </c>
      <c r="N2345" s="330" t="str">
        <v/>
      </c>
      <c r="O2345" s="330" t="str">
        <v/>
      </c>
      <c r="P2345" s="330">
        <v>0</v>
      </c>
      <c r="Q2345" s="330" t="str">
        <v>Confirmed</v>
      </c>
      <c r="R2345" s="330" t="str">
        <v>On Review</v>
      </c>
      <c r="S2345" s="330" t="str">
        <v>NAP</v>
      </c>
      <c r="T2345" s="330" t="str">
        <v>SSH</v>
      </c>
      <c r="U2345" s="330" t="str">
        <v>NAP</v>
      </c>
      <c r="V2345" s="330">
        <v>1</v>
      </c>
      <c r="W2345" s="330">
        <v>131</v>
      </c>
      <c r="X2345" s="330" t="str">
        <v>S25-07</v>
      </c>
      <c r="Y2345" s="330">
        <v>179</v>
      </c>
      <c r="Z2345" s="330">
        <v>132</v>
      </c>
      <c r="AA2345" s="330">
        <v>47</v>
      </c>
      <c r="AB2345" s="16" t="str">
        <v>S25</v>
      </c>
    </row>
    <row r="2346" spans="1:28" x14ac:dyDescent="0.35">
      <c r="A2346" s="331">
        <v>45770</v>
      </c>
      <c r="B2346" s="330" t="str">
        <v>Italgsa-Azura</v>
      </c>
      <c r="C2346" s="330" t="str">
        <v>Tour Operator</v>
      </c>
      <c r="D2346" s="330" t="str">
        <v/>
      </c>
      <c r="E2346" s="330" t="str">
        <v/>
      </c>
      <c r="F2346" s="330" t="str">
        <v>RT</v>
      </c>
      <c r="G2346" s="330" t="str">
        <v>Inbound</v>
      </c>
      <c r="H2346" s="330" t="str">
        <v>NE1128</v>
      </c>
      <c r="I2346" s="331" t="str">
        <v>SSH-NAP</v>
      </c>
      <c r="J2346" s="884">
        <v>45908</v>
      </c>
      <c r="K2346" s="330">
        <v>2</v>
      </c>
      <c r="L2346" s="330">
        <v>2</v>
      </c>
      <c r="M2346" s="330" t="str">
        <v/>
      </c>
      <c r="N2346" s="330" t="str">
        <v/>
      </c>
      <c r="O2346" s="330" t="str">
        <v/>
      </c>
      <c r="P2346" s="330">
        <v>0</v>
      </c>
      <c r="Q2346" s="330" t="str">
        <v>Confirmed</v>
      </c>
      <c r="R2346" s="330" t="str">
        <v>On Review</v>
      </c>
      <c r="S2346" s="330" t="str">
        <v>SSH</v>
      </c>
      <c r="T2346" s="330" t="str">
        <v>NAP</v>
      </c>
      <c r="U2346" s="330" t="str">
        <v>NAP</v>
      </c>
      <c r="V2346" s="330">
        <v>1</v>
      </c>
      <c r="W2346" s="330">
        <v>138</v>
      </c>
      <c r="X2346" s="330" t="str">
        <v>S25-07</v>
      </c>
      <c r="Y2346" s="330">
        <v>179</v>
      </c>
      <c r="Z2346" s="330">
        <v>132</v>
      </c>
      <c r="AA2346" s="330">
        <v>47</v>
      </c>
      <c r="AB2346" s="16" t="str">
        <v>S25</v>
      </c>
    </row>
    <row r="2347" spans="1:28" x14ac:dyDescent="0.35">
      <c r="A2347" s="331">
        <v>45770</v>
      </c>
      <c r="B2347" s="330" t="str">
        <v>Italgsa-Azura</v>
      </c>
      <c r="C2347" s="330" t="str">
        <v>Tour Operator</v>
      </c>
      <c r="D2347" s="330" t="str">
        <v/>
      </c>
      <c r="E2347" s="330" t="str">
        <v/>
      </c>
      <c r="F2347" s="330" t="str">
        <v>RT</v>
      </c>
      <c r="G2347" s="330" t="str">
        <v>Outbound</v>
      </c>
      <c r="H2347" s="330" t="str">
        <v>4S6006</v>
      </c>
      <c r="I2347" s="331" t="str">
        <v>NAP-SSH</v>
      </c>
      <c r="J2347" s="884">
        <v>45887</v>
      </c>
      <c r="K2347" s="330">
        <v>4</v>
      </c>
      <c r="L2347" s="330">
        <v>4</v>
      </c>
      <c r="M2347" s="330" t="str">
        <v/>
      </c>
      <c r="N2347" s="330" t="str">
        <v/>
      </c>
      <c r="O2347" s="330" t="str">
        <v/>
      </c>
      <c r="P2347" s="330">
        <v>0</v>
      </c>
      <c r="Q2347" s="330" t="str">
        <v>Confirmed</v>
      </c>
      <c r="R2347" s="330" t="str">
        <v>On Review</v>
      </c>
      <c r="S2347" s="330" t="str">
        <v>NAP</v>
      </c>
      <c r="T2347" s="330" t="str">
        <v>SSH</v>
      </c>
      <c r="U2347" s="330" t="str">
        <v>NAP</v>
      </c>
      <c r="V2347" s="330">
        <v>1</v>
      </c>
      <c r="W2347" s="330">
        <v>117</v>
      </c>
      <c r="X2347" s="330" t="str">
        <v>S25-08</v>
      </c>
      <c r="Y2347" s="330">
        <v>186</v>
      </c>
      <c r="Z2347" s="330">
        <v>98</v>
      </c>
      <c r="AA2347" s="330">
        <v>88</v>
      </c>
      <c r="AB2347" s="16" t="str">
        <v>S25</v>
      </c>
    </row>
    <row r="2348" spans="1:28" x14ac:dyDescent="0.35">
      <c r="A2348" s="331">
        <v>45770</v>
      </c>
      <c r="B2348" s="330" t="str">
        <v>Italgsa-Azura</v>
      </c>
      <c r="C2348" s="330" t="str">
        <v>Tour Operator</v>
      </c>
      <c r="D2348" s="330" t="str">
        <v/>
      </c>
      <c r="E2348" s="330" t="str">
        <v/>
      </c>
      <c r="F2348" s="330" t="str">
        <v>RT</v>
      </c>
      <c r="G2348" s="330" t="str">
        <v>Inbound</v>
      </c>
      <c r="H2348" s="330" t="str">
        <v>4S6005</v>
      </c>
      <c r="I2348" s="331" t="str">
        <v>SSH-NAP</v>
      </c>
      <c r="J2348" s="884">
        <v>45894</v>
      </c>
      <c r="K2348" s="330">
        <v>4</v>
      </c>
      <c r="L2348" s="330">
        <v>4</v>
      </c>
      <c r="M2348" s="330" t="str">
        <v/>
      </c>
      <c r="N2348" s="330" t="str">
        <v/>
      </c>
      <c r="O2348" s="330" t="str">
        <v/>
      </c>
      <c r="P2348" s="330">
        <v>0</v>
      </c>
      <c r="Q2348" s="330" t="str">
        <v>Confirmed</v>
      </c>
      <c r="R2348" s="330" t="str">
        <v>On Review</v>
      </c>
      <c r="S2348" s="330" t="str">
        <v>SSH</v>
      </c>
      <c r="T2348" s="330" t="str">
        <v>NAP</v>
      </c>
      <c r="U2348" s="330" t="str">
        <v>NAP</v>
      </c>
      <c r="V2348" s="330">
        <v>1</v>
      </c>
      <c r="W2348" s="330">
        <v>124</v>
      </c>
      <c r="X2348" s="330" t="str">
        <v>S25-08</v>
      </c>
      <c r="Y2348" s="330">
        <v>186</v>
      </c>
      <c r="Z2348" s="330">
        <v>138</v>
      </c>
      <c r="AA2348" s="330">
        <v>48</v>
      </c>
      <c r="AB2348" s="16" t="str">
        <v>S25</v>
      </c>
    </row>
    <row r="2349" spans="1:28" x14ac:dyDescent="0.35">
      <c r="A2349" s="331">
        <v>45770</v>
      </c>
      <c r="B2349" s="330" t="str">
        <v>APG</v>
      </c>
      <c r="C2349" s="330" t="str">
        <v>Distributor</v>
      </c>
      <c r="D2349" s="330" t="str">
        <v/>
      </c>
      <c r="E2349" s="330" t="str">
        <v>12M3LN</v>
      </c>
      <c r="F2349" s="330" t="str">
        <v>OW</v>
      </c>
      <c r="G2349" s="330" t="str">
        <v>Outbound</v>
      </c>
      <c r="H2349" s="330" t="str">
        <v>4S6031</v>
      </c>
      <c r="I2349" s="331" t="str">
        <v>SSH-NAP</v>
      </c>
      <c r="J2349" s="884">
        <v>45767</v>
      </c>
      <c r="K2349" s="330">
        <v>-1</v>
      </c>
      <c r="L2349" s="330">
        <v>-1</v>
      </c>
      <c r="M2349" s="330">
        <v>111.76</v>
      </c>
      <c r="N2349" s="330">
        <v>35.53</v>
      </c>
      <c r="O2349" s="330">
        <v>30</v>
      </c>
      <c r="P2349" s="330">
        <v>-177.29</v>
      </c>
      <c r="Q2349" s="330" t="str">
        <v>Cancelled</v>
      </c>
      <c r="R2349" s="330" t="str">
        <v>Cancelled</v>
      </c>
      <c r="S2349" s="330" t="str">
        <v>SSH</v>
      </c>
      <c r="T2349" s="330" t="str">
        <v>NAP</v>
      </c>
      <c r="U2349" s="330" t="str">
        <v>NAP</v>
      </c>
      <c r="V2349" s="330">
        <v>7</v>
      </c>
      <c r="W2349" s="330">
        <v>-3</v>
      </c>
      <c r="X2349" s="330" t="str">
        <v>E25-03B</v>
      </c>
      <c r="Y2349" s="330">
        <v>186</v>
      </c>
      <c r="Z2349" s="330">
        <v>162</v>
      </c>
      <c r="AA2349" s="330">
        <v>24</v>
      </c>
      <c r="AB2349" s="16" t="str">
        <v>E25</v>
      </c>
    </row>
    <row r="2350" spans="1:28" x14ac:dyDescent="0.35">
      <c r="A2350" s="331">
        <v>45769</v>
      </c>
      <c r="B2350" s="330" t="str">
        <v>EuroAirlines</v>
      </c>
      <c r="C2350" s="330" t="str">
        <v>Distributor</v>
      </c>
      <c r="D2350" s="330" t="str">
        <v>AMADEUS</v>
      </c>
      <c r="E2350" s="330" t="str">
        <v>11LSHT</v>
      </c>
      <c r="F2350" s="330" t="str">
        <v>OW</v>
      </c>
      <c r="G2350" s="330" t="str">
        <v>Outbound</v>
      </c>
      <c r="H2350" s="330" t="str">
        <v>4S6003</v>
      </c>
      <c r="I2350" s="331" t="str">
        <v>SSH-BRI</v>
      </c>
      <c r="J2350" s="884">
        <v>45885</v>
      </c>
      <c r="K2350" s="330">
        <v>1</v>
      </c>
      <c r="L2350" s="330">
        <v>1</v>
      </c>
      <c r="M2350" s="330">
        <v>240</v>
      </c>
      <c r="N2350" s="330">
        <v>39.03</v>
      </c>
      <c r="O2350" s="330">
        <v>40</v>
      </c>
      <c r="P2350" s="330">
        <v>319.02999999999997</v>
      </c>
      <c r="Q2350" s="330" t="str">
        <v>Confirmed</v>
      </c>
      <c r="R2350" s="330" t="str">
        <v>Closed Deal</v>
      </c>
      <c r="S2350" s="330" t="str">
        <v>SSH</v>
      </c>
      <c r="T2350" s="330" t="str">
        <v>BRI</v>
      </c>
      <c r="U2350" s="330" t="str">
        <v>BRI</v>
      </c>
      <c r="V2350" s="330">
        <v>6</v>
      </c>
      <c r="W2350" s="330">
        <v>116</v>
      </c>
      <c r="X2350" s="330" t="str">
        <v>S25-01</v>
      </c>
      <c r="Y2350" s="330">
        <v>186</v>
      </c>
      <c r="Z2350" s="330">
        <v>268</v>
      </c>
      <c r="AA2350" s="330">
        <v>-82</v>
      </c>
      <c r="AB2350" s="16" t="str">
        <v>S25</v>
      </c>
    </row>
    <row r="2351" spans="1:28" x14ac:dyDescent="0.35">
      <c r="A2351" s="331">
        <v>45769</v>
      </c>
      <c r="B2351" s="330" t="str">
        <v>EuroAirlines</v>
      </c>
      <c r="C2351" s="330" t="str">
        <v>Distributor</v>
      </c>
      <c r="D2351" s="330" t="str">
        <v>AMADEUS</v>
      </c>
      <c r="E2351" s="330" t="str">
        <v>11LSHT</v>
      </c>
      <c r="F2351" s="330" t="str">
        <v>OW</v>
      </c>
      <c r="G2351" s="330" t="str">
        <v>Outbound</v>
      </c>
      <c r="H2351" s="330" t="str">
        <v>4S6003</v>
      </c>
      <c r="I2351" s="331" t="str">
        <v>SSH-BRI</v>
      </c>
      <c r="J2351" s="884">
        <v>45885</v>
      </c>
      <c r="K2351" s="330">
        <v>1</v>
      </c>
      <c r="L2351" s="330">
        <v>1</v>
      </c>
      <c r="M2351" s="330">
        <v>240</v>
      </c>
      <c r="N2351" s="330">
        <v>39.03</v>
      </c>
      <c r="O2351" s="330">
        <v>40</v>
      </c>
      <c r="P2351" s="330">
        <v>319.02999999999997</v>
      </c>
      <c r="Q2351" s="330" t="str">
        <v>Confirmed</v>
      </c>
      <c r="R2351" s="330" t="str">
        <v>Closed Deal</v>
      </c>
      <c r="S2351" s="330" t="str">
        <v>SSH</v>
      </c>
      <c r="T2351" s="330" t="str">
        <v>BRI</v>
      </c>
      <c r="U2351" s="330" t="str">
        <v>BRI</v>
      </c>
      <c r="V2351" s="330">
        <v>6</v>
      </c>
      <c r="W2351" s="330">
        <v>116</v>
      </c>
      <c r="X2351" s="330" t="str">
        <v>S25-01</v>
      </c>
      <c r="Y2351" s="330">
        <v>186</v>
      </c>
      <c r="Z2351" s="330">
        <v>268</v>
      </c>
      <c r="AA2351" s="330">
        <v>-82</v>
      </c>
      <c r="AB2351" s="16" t="str">
        <v>S25</v>
      </c>
    </row>
    <row r="2352" spans="1:28" x14ac:dyDescent="0.35">
      <c r="A2352" s="331">
        <v>45770</v>
      </c>
      <c r="B2352" s="330" t="str">
        <v>Italgsa-Azura</v>
      </c>
      <c r="C2352" s="330" t="str">
        <v>Tour Operator</v>
      </c>
      <c r="D2352" s="330" t="str">
        <v/>
      </c>
      <c r="E2352" s="330" t="str">
        <v/>
      </c>
      <c r="F2352" s="330" t="str">
        <v>RT</v>
      </c>
      <c r="G2352" s="330" t="str">
        <v>Outbound</v>
      </c>
      <c r="H2352" s="330" t="str">
        <v>NE7121</v>
      </c>
      <c r="I2352" s="331" t="str">
        <v>NAP-SSH</v>
      </c>
      <c r="J2352" s="884">
        <v>45879</v>
      </c>
      <c r="K2352" s="330">
        <v>6</v>
      </c>
      <c r="L2352" s="330">
        <v>6</v>
      </c>
      <c r="M2352" s="330">
        <v>0</v>
      </c>
      <c r="N2352" s="330">
        <v>0</v>
      </c>
      <c r="O2352" s="330">
        <v>0</v>
      </c>
      <c r="P2352" s="330">
        <v>0</v>
      </c>
      <c r="Q2352" s="330" t="str">
        <v>Confirmed</v>
      </c>
      <c r="R2352" s="330" t="str">
        <v>On Review</v>
      </c>
      <c r="S2352" s="330" t="str">
        <v>NAP</v>
      </c>
      <c r="T2352" s="330" t="str">
        <v>SSH</v>
      </c>
      <c r="U2352" s="330" t="str">
        <v>NAP</v>
      </c>
      <c r="V2352" s="330">
        <v>7</v>
      </c>
      <c r="W2352" s="330">
        <v>109</v>
      </c>
      <c r="X2352" s="330" t="str">
        <v>S25-06</v>
      </c>
      <c r="Y2352" s="330">
        <v>179</v>
      </c>
      <c r="Z2352" s="330">
        <v>176</v>
      </c>
      <c r="AA2352" s="330">
        <v>3</v>
      </c>
      <c r="AB2352" s="16" t="str">
        <v>S25</v>
      </c>
    </row>
    <row r="2353" spans="1:28" x14ac:dyDescent="0.35">
      <c r="A2353" s="331">
        <v>45770</v>
      </c>
      <c r="B2353" s="330" t="str">
        <v>Italgsa-Azura</v>
      </c>
      <c r="C2353" s="330" t="str">
        <v>Tour Operator</v>
      </c>
      <c r="D2353" s="330" t="str">
        <v/>
      </c>
      <c r="E2353" s="330" t="str">
        <v/>
      </c>
      <c r="F2353" s="330" t="str">
        <v>RT</v>
      </c>
      <c r="G2353" s="330" t="str">
        <v>Inbound</v>
      </c>
      <c r="H2353" s="330" t="str">
        <v>NE7120</v>
      </c>
      <c r="I2353" s="331" t="str">
        <v>SSH-NAP</v>
      </c>
      <c r="J2353" s="884">
        <v>45886</v>
      </c>
      <c r="K2353" s="330">
        <v>6</v>
      </c>
      <c r="L2353" s="330">
        <v>6</v>
      </c>
      <c r="M2353" s="330">
        <v>0</v>
      </c>
      <c r="N2353" s="330">
        <v>0</v>
      </c>
      <c r="O2353" s="330">
        <v>0</v>
      </c>
      <c r="P2353" s="330">
        <v>0</v>
      </c>
      <c r="Q2353" s="330" t="str">
        <v>Confirmed</v>
      </c>
      <c r="R2353" s="330" t="str">
        <v>On Review</v>
      </c>
      <c r="S2353" s="330" t="str">
        <v>SSH</v>
      </c>
      <c r="T2353" s="330" t="str">
        <v>NAP</v>
      </c>
      <c r="U2353" s="330" t="str">
        <v>NAP</v>
      </c>
      <c r="V2353" s="330">
        <v>7</v>
      </c>
      <c r="W2353" s="330">
        <v>116</v>
      </c>
      <c r="X2353" s="330" t="str">
        <v>S25-06</v>
      </c>
      <c r="Y2353" s="330">
        <v>179</v>
      </c>
      <c r="Z2353" s="330">
        <v>176</v>
      </c>
      <c r="AA2353" s="330">
        <v>3</v>
      </c>
      <c r="AB2353" s="16" t="str">
        <v>S25</v>
      </c>
    </row>
    <row r="2354" spans="1:28" x14ac:dyDescent="0.35">
      <c r="A2354" s="331">
        <v>45771</v>
      </c>
      <c r="B2354" s="330" t="str">
        <v>Searcharter</v>
      </c>
      <c r="C2354" s="330" t="str">
        <v>Distributor</v>
      </c>
      <c r="D2354" s="330" t="str">
        <v/>
      </c>
      <c r="E2354" s="330" t="str">
        <v>9NWFN</v>
      </c>
      <c r="F2354" s="330" t="str">
        <v>OW</v>
      </c>
      <c r="G2354" s="330" t="str">
        <v>Outbound</v>
      </c>
      <c r="H2354" s="330" t="str">
        <v>4S6016</v>
      </c>
      <c r="I2354" s="331" t="str">
        <v>VRN-SSH</v>
      </c>
      <c r="J2354" s="884">
        <v>45773</v>
      </c>
      <c r="K2354" s="330">
        <v>4</v>
      </c>
      <c r="L2354" s="330">
        <v>4</v>
      </c>
      <c r="M2354" s="330">
        <v>120</v>
      </c>
      <c r="N2354" s="330">
        <v>0</v>
      </c>
      <c r="O2354" s="330">
        <v>0</v>
      </c>
      <c r="P2354" s="330">
        <v>480</v>
      </c>
      <c r="Q2354" s="330" t="str">
        <v>Confirmed</v>
      </c>
      <c r="R2354" s="330" t="str">
        <v>Closed Deal</v>
      </c>
      <c r="S2354" s="330" t="str">
        <v>VRN</v>
      </c>
      <c r="T2354" s="330" t="str">
        <v>SSH</v>
      </c>
      <c r="U2354" s="330" t="str">
        <v>VRN</v>
      </c>
      <c r="V2354" s="330">
        <v>6</v>
      </c>
      <c r="W2354" s="330">
        <v>2</v>
      </c>
      <c r="X2354" s="330" t="str">
        <v>E25-05B</v>
      </c>
      <c r="Y2354" s="330">
        <v>186</v>
      </c>
      <c r="Z2354" s="330">
        <v>148</v>
      </c>
      <c r="AA2354" s="330">
        <v>38</v>
      </c>
      <c r="AB2354" s="16" t="str">
        <v>E25</v>
      </c>
    </row>
    <row r="2355" spans="1:28" x14ac:dyDescent="0.35">
      <c r="A2355" s="331">
        <v>45770</v>
      </c>
      <c r="B2355" s="330" t="str">
        <v>Citizen Plane</v>
      </c>
      <c r="C2355" s="330" t="str">
        <v>Distributor</v>
      </c>
      <c r="D2355" s="330" t="str">
        <v xml:space="preserve"> </v>
      </c>
      <c r="E2355" s="330" t="str">
        <v>CPVDTL</v>
      </c>
      <c r="F2355" s="330" t="str">
        <v>OW</v>
      </c>
      <c r="G2355" s="330" t="str">
        <v>Outbound</v>
      </c>
      <c r="H2355" s="330" t="str">
        <v>4S6006</v>
      </c>
      <c r="I2355" s="331" t="str">
        <v>MXP-SSH</v>
      </c>
      <c r="J2355" s="884">
        <v>45772</v>
      </c>
      <c r="K2355" s="330">
        <v>1</v>
      </c>
      <c r="L2355" s="330">
        <v>1</v>
      </c>
      <c r="M2355" s="330">
        <v>100</v>
      </c>
      <c r="N2355" s="330">
        <v>0</v>
      </c>
      <c r="O2355" s="330">
        <v>0</v>
      </c>
      <c r="P2355" s="330">
        <v>100</v>
      </c>
      <c r="Q2355" s="330" t="str">
        <v>Confirmed</v>
      </c>
      <c r="R2355" s="330" t="str">
        <v>Closed Deal</v>
      </c>
      <c r="S2355" s="330" t="str">
        <v>MXP</v>
      </c>
      <c r="T2355" s="330" t="str">
        <v>SSH</v>
      </c>
      <c r="U2355" s="330" t="str">
        <v>MXP</v>
      </c>
      <c r="V2355" s="330">
        <v>5</v>
      </c>
      <c r="W2355" s="330">
        <v>2</v>
      </c>
      <c r="X2355" s="330" t="str">
        <v>E25-04</v>
      </c>
      <c r="Y2355" s="330">
        <v>186</v>
      </c>
      <c r="Z2355" s="330">
        <v>180</v>
      </c>
      <c r="AA2355" s="330">
        <v>6</v>
      </c>
      <c r="AB2355" s="16" t="str">
        <v>E25</v>
      </c>
    </row>
    <row r="2356" spans="1:28" x14ac:dyDescent="0.35">
      <c r="A2356" s="331">
        <v>45771</v>
      </c>
      <c r="B2356" s="330" t="str">
        <v>Genius</v>
      </c>
      <c r="C2356" s="330" t="str">
        <v>Distributor</v>
      </c>
      <c r="D2356" s="330" t="str">
        <v/>
      </c>
      <c r="E2356" s="330" t="str">
        <v/>
      </c>
      <c r="F2356" s="330" t="str">
        <v>OW</v>
      </c>
      <c r="G2356" s="330" t="str">
        <v>Outbound</v>
      </c>
      <c r="H2356" s="330" t="str">
        <v>4S6006</v>
      </c>
      <c r="I2356" s="331" t="str">
        <v>NAP-SSH</v>
      </c>
      <c r="J2356" s="884">
        <v>45873</v>
      </c>
      <c r="K2356" s="330">
        <v>1</v>
      </c>
      <c r="L2356" s="330">
        <v>1</v>
      </c>
      <c r="M2356" s="330">
        <v>240</v>
      </c>
      <c r="N2356" s="330">
        <v>0</v>
      </c>
      <c r="O2356" s="330">
        <v>0</v>
      </c>
      <c r="P2356" s="330">
        <v>240</v>
      </c>
      <c r="Q2356" s="330" t="str">
        <v>Confirmed</v>
      </c>
      <c r="R2356" s="330" t="str">
        <v>Closed Deal</v>
      </c>
      <c r="S2356" s="330" t="str">
        <v>NAP</v>
      </c>
      <c r="T2356" s="330" t="str">
        <v>SSH</v>
      </c>
      <c r="U2356" s="330" t="str">
        <v>NAP</v>
      </c>
      <c r="V2356" s="330">
        <v>1</v>
      </c>
      <c r="W2356" s="330">
        <v>102</v>
      </c>
      <c r="X2356" s="330" t="str">
        <v>S25-08</v>
      </c>
      <c r="Y2356" s="330">
        <v>186</v>
      </c>
      <c r="Z2356" s="330">
        <v>77</v>
      </c>
      <c r="AA2356" s="330">
        <v>109</v>
      </c>
      <c r="AB2356" s="16" t="str">
        <v>S25</v>
      </c>
    </row>
    <row r="2357" spans="1:28" x14ac:dyDescent="0.35">
      <c r="A2357" s="331">
        <v>45770</v>
      </c>
      <c r="B2357" s="330" t="str">
        <v>APG</v>
      </c>
      <c r="C2357" s="330" t="str">
        <v>Distributor</v>
      </c>
      <c r="D2357" s="330" t="str">
        <v/>
      </c>
      <c r="E2357" s="330" t="str">
        <v>12M5C8</v>
      </c>
      <c r="F2357" s="330" t="str">
        <v>OW</v>
      </c>
      <c r="G2357" s="330" t="str">
        <v>Inbound</v>
      </c>
      <c r="H2357" s="330" t="str">
        <v>4S6004</v>
      </c>
      <c r="I2357" s="331" t="str">
        <v>BRI-SSH</v>
      </c>
      <c r="J2357" s="884">
        <v>45773</v>
      </c>
      <c r="K2357" s="330">
        <v>1</v>
      </c>
      <c r="L2357" s="330">
        <v>1</v>
      </c>
      <c r="M2357" s="330">
        <v>200</v>
      </c>
      <c r="N2357" s="330">
        <v>19.59</v>
      </c>
      <c r="O2357" s="330">
        <v>30</v>
      </c>
      <c r="P2357" s="330">
        <v>249.59</v>
      </c>
      <c r="Q2357" s="330" t="str">
        <v>Confirmed</v>
      </c>
      <c r="R2357" s="330" t="str">
        <v>Closed Deal</v>
      </c>
      <c r="S2357" s="330" t="str">
        <v>BRI</v>
      </c>
      <c r="T2357" s="330" t="str">
        <v>SSH</v>
      </c>
      <c r="U2357" s="330" t="str">
        <v>BRI</v>
      </c>
      <c r="V2357" s="330">
        <v>6</v>
      </c>
      <c r="W2357" s="330">
        <v>3</v>
      </c>
      <c r="X2357" s="330" t="str">
        <v>E25-02B</v>
      </c>
      <c r="Y2357" s="330">
        <v>186</v>
      </c>
      <c r="Z2357" s="330">
        <v>167</v>
      </c>
      <c r="AA2357" s="330">
        <v>19</v>
      </c>
      <c r="AB2357" s="16" t="str">
        <v>E25</v>
      </c>
    </row>
    <row r="2358" spans="1:28" x14ac:dyDescent="0.35">
      <c r="A2358" s="331">
        <v>45770</v>
      </c>
      <c r="B2358" s="330" t="str">
        <v>APG</v>
      </c>
      <c r="C2358" s="330" t="str">
        <v>Distributor</v>
      </c>
      <c r="D2358" s="330" t="str">
        <v/>
      </c>
      <c r="E2358" s="330" t="str">
        <v>12M5C8</v>
      </c>
      <c r="F2358" s="330" t="str">
        <v>OW</v>
      </c>
      <c r="G2358" s="330" t="str">
        <v>Inbound</v>
      </c>
      <c r="H2358" s="330" t="str">
        <v>4S6004</v>
      </c>
      <c r="I2358" s="331" t="str">
        <v>BRI-SSH</v>
      </c>
      <c r="J2358" s="884">
        <v>45773</v>
      </c>
      <c r="K2358" s="330">
        <v>1</v>
      </c>
      <c r="L2358" s="330">
        <v>1</v>
      </c>
      <c r="M2358" s="330">
        <v>200</v>
      </c>
      <c r="N2358" s="330">
        <v>19.59</v>
      </c>
      <c r="O2358" s="330">
        <v>30</v>
      </c>
      <c r="P2358" s="330">
        <v>249.59</v>
      </c>
      <c r="Q2358" s="330" t="str">
        <v>Confirmed</v>
      </c>
      <c r="R2358" s="330" t="str">
        <v>Closed Deal</v>
      </c>
      <c r="S2358" s="330" t="str">
        <v>BRI</v>
      </c>
      <c r="T2358" s="330" t="str">
        <v>SSH</v>
      </c>
      <c r="U2358" s="330" t="str">
        <v>BRI</v>
      </c>
      <c r="V2358" s="330">
        <v>6</v>
      </c>
      <c r="W2358" s="330">
        <v>3</v>
      </c>
      <c r="X2358" s="330" t="str">
        <v>E25-02B</v>
      </c>
      <c r="Y2358" s="330">
        <v>186</v>
      </c>
      <c r="Z2358" s="330">
        <v>167</v>
      </c>
      <c r="AA2358" s="330">
        <v>19</v>
      </c>
      <c r="AB2358" s="16" t="str">
        <v>E25</v>
      </c>
    </row>
    <row r="2359" spans="1:28" x14ac:dyDescent="0.35">
      <c r="A2359" s="331">
        <v>45770</v>
      </c>
      <c r="B2359" s="330" t="str">
        <v>APG</v>
      </c>
      <c r="C2359" s="330" t="str">
        <v>Distributor</v>
      </c>
      <c r="D2359" s="330" t="str">
        <v/>
      </c>
      <c r="E2359" s="330" t="str">
        <v>12M5YJ</v>
      </c>
      <c r="F2359" s="330" t="str">
        <v>OW</v>
      </c>
      <c r="G2359" s="330" t="str">
        <v>Inbound</v>
      </c>
      <c r="H2359" s="330" t="str">
        <v>4S6004</v>
      </c>
      <c r="I2359" s="331" t="str">
        <v>BRI-SSH</v>
      </c>
      <c r="J2359" s="884">
        <v>45927</v>
      </c>
      <c r="K2359" s="330">
        <v>1</v>
      </c>
      <c r="L2359" s="330">
        <v>1</v>
      </c>
      <c r="M2359" s="330">
        <v>170</v>
      </c>
      <c r="N2359" s="330">
        <v>22.56</v>
      </c>
      <c r="O2359" s="330">
        <v>30</v>
      </c>
      <c r="P2359" s="330">
        <v>222.56</v>
      </c>
      <c r="Q2359" s="330" t="str">
        <v>Confirmed</v>
      </c>
      <c r="R2359" s="330" t="str">
        <v>Closed Deal</v>
      </c>
      <c r="S2359" s="330" t="str">
        <v>BRI</v>
      </c>
      <c r="T2359" s="330" t="str">
        <v>SSH</v>
      </c>
      <c r="U2359" s="330" t="str">
        <v>BRI</v>
      </c>
      <c r="V2359" s="330">
        <v>6</v>
      </c>
      <c r="W2359" s="330">
        <v>157</v>
      </c>
      <c r="X2359" s="330" t="str">
        <v>S25-01</v>
      </c>
      <c r="Y2359" s="330">
        <v>186</v>
      </c>
      <c r="Z2359" s="330">
        <v>180</v>
      </c>
      <c r="AA2359" s="330">
        <v>6</v>
      </c>
      <c r="AB2359" s="16" t="str">
        <v>S25</v>
      </c>
    </row>
    <row r="2360" spans="1:28" x14ac:dyDescent="0.35">
      <c r="A2360" s="331">
        <v>45771</v>
      </c>
      <c r="B2360" s="330" t="str">
        <v>Genius</v>
      </c>
      <c r="C2360" s="330" t="str">
        <v>Distributor</v>
      </c>
      <c r="D2360" s="330" t="str">
        <v/>
      </c>
      <c r="E2360" s="330" t="str">
        <v/>
      </c>
      <c r="F2360" s="330" t="str">
        <v>OW</v>
      </c>
      <c r="G2360" s="330" t="str">
        <v>Outbound</v>
      </c>
      <c r="H2360" s="330" t="str">
        <v>4S6003</v>
      </c>
      <c r="I2360" s="331" t="str">
        <v>SSH-BRI</v>
      </c>
      <c r="J2360" s="884">
        <v>45864</v>
      </c>
      <c r="K2360" s="330">
        <v>3</v>
      </c>
      <c r="L2360" s="330">
        <v>3</v>
      </c>
      <c r="M2360" s="330">
        <v>160</v>
      </c>
      <c r="N2360" s="330">
        <v>0</v>
      </c>
      <c r="O2360" s="330">
        <v>0</v>
      </c>
      <c r="P2360" s="330">
        <v>480</v>
      </c>
      <c r="Q2360" s="330" t="str">
        <v>Confirmed</v>
      </c>
      <c r="R2360" s="330" t="str">
        <v>Closed Deal</v>
      </c>
      <c r="S2360" s="330" t="str">
        <v>SSH</v>
      </c>
      <c r="T2360" s="330" t="str">
        <v>BRI</v>
      </c>
      <c r="U2360" s="330" t="str">
        <v>BRI</v>
      </c>
      <c r="V2360" s="330">
        <v>6</v>
      </c>
      <c r="W2360" s="330">
        <v>93</v>
      </c>
      <c r="X2360" s="330" t="str">
        <v>S25-01</v>
      </c>
      <c r="Y2360" s="330">
        <v>186</v>
      </c>
      <c r="Z2360" s="330">
        <v>115</v>
      </c>
      <c r="AA2360" s="330">
        <v>71</v>
      </c>
      <c r="AB2360" s="16" t="str">
        <v>S25</v>
      </c>
    </row>
    <row r="2361" spans="1:28" x14ac:dyDescent="0.35">
      <c r="A2361" s="331">
        <v>45771</v>
      </c>
      <c r="B2361" s="330" t="str">
        <v>Genius</v>
      </c>
      <c r="C2361" s="330" t="str">
        <v>Distributor</v>
      </c>
      <c r="D2361" s="330" t="str">
        <v/>
      </c>
      <c r="E2361" s="330" t="str">
        <v/>
      </c>
      <c r="F2361" s="330" t="str">
        <v>OW</v>
      </c>
      <c r="G2361" s="330" t="str">
        <v>Outbound</v>
      </c>
      <c r="H2361" s="330" t="str">
        <v>4S6004</v>
      </c>
      <c r="I2361" s="331" t="str">
        <v>BRI-SSH</v>
      </c>
      <c r="J2361" s="884">
        <v>45857</v>
      </c>
      <c r="K2361" s="330">
        <v>3</v>
      </c>
      <c r="L2361" s="330">
        <v>3</v>
      </c>
      <c r="M2361" s="330">
        <v>160</v>
      </c>
      <c r="N2361" s="330">
        <v>0</v>
      </c>
      <c r="O2361" s="330">
        <v>0</v>
      </c>
      <c r="P2361" s="330">
        <v>480</v>
      </c>
      <c r="Q2361" s="330" t="str">
        <v>Confirmed</v>
      </c>
      <c r="R2361" s="330" t="str">
        <v>Closed Deal</v>
      </c>
      <c r="S2361" s="330" t="str">
        <v>BRI</v>
      </c>
      <c r="T2361" s="330" t="str">
        <v>SSH</v>
      </c>
      <c r="U2361" s="330" t="str">
        <v>BRI</v>
      </c>
      <c r="V2361" s="330">
        <v>6</v>
      </c>
      <c r="W2361" s="330">
        <v>86</v>
      </c>
      <c r="X2361" s="330" t="str">
        <v>S25-01</v>
      </c>
      <c r="Y2361" s="330">
        <v>186</v>
      </c>
      <c r="Z2361" s="330">
        <v>109</v>
      </c>
      <c r="AA2361" s="330">
        <v>77</v>
      </c>
      <c r="AB2361" s="16" t="str">
        <v>S25</v>
      </c>
    </row>
    <row r="2362" spans="1:28" x14ac:dyDescent="0.35">
      <c r="A2362" s="331">
        <v>45770</v>
      </c>
      <c r="B2362" s="330" t="str">
        <v>EuroAirlines</v>
      </c>
      <c r="C2362" s="330" t="str">
        <v>Distributor</v>
      </c>
      <c r="D2362" s="330" t="str">
        <v>AMADEUS</v>
      </c>
      <c r="E2362" s="330" t="str">
        <v>11LT2C</v>
      </c>
      <c r="F2362" s="330" t="str">
        <v>OW</v>
      </c>
      <c r="G2362" s="330" t="str">
        <v>Outbound</v>
      </c>
      <c r="H2362" s="330" t="str">
        <v>4S6005</v>
      </c>
      <c r="I2362" s="331" t="str">
        <v>SSH-FCO</v>
      </c>
      <c r="J2362" s="884">
        <v>45891</v>
      </c>
      <c r="K2362" s="330">
        <v>1</v>
      </c>
      <c r="L2362" s="330">
        <v>1</v>
      </c>
      <c r="M2362" s="330">
        <v>320</v>
      </c>
      <c r="N2362" s="330">
        <v>37.72</v>
      </c>
      <c r="O2362" s="330">
        <v>40</v>
      </c>
      <c r="P2362" s="330">
        <v>397.72</v>
      </c>
      <c r="Q2362" s="330" t="str">
        <v>Confirmed</v>
      </c>
      <c r="R2362" s="330" t="str">
        <v>Closed Deal</v>
      </c>
      <c r="S2362" s="330" t="str">
        <v>SSH</v>
      </c>
      <c r="T2362" s="330" t="str">
        <v>FCO</v>
      </c>
      <c r="U2362" s="330" t="str">
        <v>FCO</v>
      </c>
      <c r="V2362" s="330">
        <v>5</v>
      </c>
      <c r="W2362" s="330">
        <v>121</v>
      </c>
      <c r="X2362" s="330" t="str">
        <v>S25-15</v>
      </c>
      <c r="Y2362" s="330">
        <v>186</v>
      </c>
      <c r="Z2362" s="330">
        <v>186</v>
      </c>
      <c r="AA2362" s="330">
        <v>0</v>
      </c>
      <c r="AB2362" s="16" t="str">
        <v>S25</v>
      </c>
    </row>
    <row r="2363" spans="1:28" x14ac:dyDescent="0.35">
      <c r="A2363" s="331">
        <v>45770</v>
      </c>
      <c r="B2363" s="330" t="str">
        <v>EuroAirlines</v>
      </c>
      <c r="C2363" s="330" t="str">
        <v>Distributor</v>
      </c>
      <c r="D2363" s="330" t="str">
        <v>AMADEUS</v>
      </c>
      <c r="E2363" s="330" t="str">
        <v>11LT2C</v>
      </c>
      <c r="F2363" s="330" t="str">
        <v>OW</v>
      </c>
      <c r="G2363" s="330" t="str">
        <v>Outbound</v>
      </c>
      <c r="H2363" s="330" t="str">
        <v>4S6005</v>
      </c>
      <c r="I2363" s="331" t="str">
        <v>SSH-FCO</v>
      </c>
      <c r="J2363" s="884">
        <v>45891</v>
      </c>
      <c r="K2363" s="330">
        <v>1</v>
      </c>
      <c r="L2363" s="330">
        <v>1</v>
      </c>
      <c r="M2363" s="330">
        <v>320</v>
      </c>
      <c r="N2363" s="330">
        <v>37.72</v>
      </c>
      <c r="O2363" s="330">
        <v>40</v>
      </c>
      <c r="P2363" s="330">
        <v>397.72</v>
      </c>
      <c r="Q2363" s="330" t="str">
        <v>Confirmed</v>
      </c>
      <c r="R2363" s="330" t="str">
        <v>Closed Deal</v>
      </c>
      <c r="S2363" s="330" t="str">
        <v>SSH</v>
      </c>
      <c r="T2363" s="330" t="str">
        <v>FCO</v>
      </c>
      <c r="U2363" s="330" t="str">
        <v>FCO</v>
      </c>
      <c r="V2363" s="330">
        <v>5</v>
      </c>
      <c r="W2363" s="330">
        <v>121</v>
      </c>
      <c r="X2363" s="330" t="str">
        <v>S25-15</v>
      </c>
      <c r="Y2363" s="330">
        <v>186</v>
      </c>
      <c r="Z2363" s="330">
        <v>186</v>
      </c>
      <c r="AA2363" s="330">
        <v>0</v>
      </c>
      <c r="AB2363" s="16" t="str">
        <v>S25</v>
      </c>
    </row>
    <row r="2364" spans="1:28" x14ac:dyDescent="0.35">
      <c r="A2364" s="331">
        <v>45771</v>
      </c>
      <c r="B2364" s="330" t="str">
        <v>SI Travel</v>
      </c>
      <c r="C2364" s="330" t="str">
        <v>Tour Operator</v>
      </c>
      <c r="D2364" s="330" t="str">
        <v/>
      </c>
      <c r="E2364" s="330" t="str">
        <v/>
      </c>
      <c r="F2364" s="330" t="str">
        <v>RT</v>
      </c>
      <c r="G2364" s="330" t="str">
        <v>Outbound</v>
      </c>
      <c r="H2364" s="330" t="str">
        <v>4S6004</v>
      </c>
      <c r="I2364" s="331" t="str">
        <v>BRI-SSH</v>
      </c>
      <c r="J2364" s="884">
        <v>45773</v>
      </c>
      <c r="K2364" s="330">
        <v>2</v>
      </c>
      <c r="L2364" s="330">
        <v>2</v>
      </c>
      <c r="M2364" s="330">
        <v>175</v>
      </c>
      <c r="N2364" s="330">
        <v>0</v>
      </c>
      <c r="O2364" s="330">
        <v>0</v>
      </c>
      <c r="P2364" s="330">
        <v>350</v>
      </c>
      <c r="Q2364" s="330" t="str">
        <v>Confirmed</v>
      </c>
      <c r="R2364" s="330" t="str">
        <v>Closed Deal</v>
      </c>
      <c r="S2364" s="330" t="str">
        <v>BRI</v>
      </c>
      <c r="T2364" s="330" t="str">
        <v>SSH</v>
      </c>
      <c r="U2364" s="330" t="str">
        <v>BRI</v>
      </c>
      <c r="V2364" s="330">
        <v>6</v>
      </c>
      <c r="W2364" s="330">
        <v>2</v>
      </c>
      <c r="X2364" s="330" t="str">
        <v>E25-02B</v>
      </c>
      <c r="Y2364" s="330">
        <v>186</v>
      </c>
      <c r="Z2364" s="330">
        <v>167</v>
      </c>
      <c r="AA2364" s="330">
        <v>19</v>
      </c>
      <c r="AB2364" s="16" t="str">
        <v>E25</v>
      </c>
    </row>
    <row r="2365" spans="1:28" x14ac:dyDescent="0.35">
      <c r="A2365" s="331">
        <v>45771</v>
      </c>
      <c r="B2365" s="330" t="str">
        <v>SI Travel</v>
      </c>
      <c r="C2365" s="330" t="str">
        <v>Tour Operator</v>
      </c>
      <c r="D2365" s="330" t="str">
        <v/>
      </c>
      <c r="E2365" s="330" t="str">
        <v/>
      </c>
      <c r="F2365" s="330" t="str">
        <v>RT</v>
      </c>
      <c r="G2365" s="330" t="str">
        <v>Inbound</v>
      </c>
      <c r="H2365" s="330" t="str">
        <v>4S6003</v>
      </c>
      <c r="I2365" s="331" t="str">
        <v>SSH-BRI</v>
      </c>
      <c r="J2365" s="884">
        <v>45780</v>
      </c>
      <c r="K2365" s="330">
        <v>2</v>
      </c>
      <c r="L2365" s="330">
        <v>2</v>
      </c>
      <c r="M2365" s="330">
        <v>175</v>
      </c>
      <c r="N2365" s="330">
        <v>0</v>
      </c>
      <c r="O2365" s="330">
        <v>0</v>
      </c>
      <c r="P2365" s="330">
        <v>350</v>
      </c>
      <c r="Q2365" s="330" t="str">
        <v>Confirmed</v>
      </c>
      <c r="R2365" s="330" t="str">
        <v>Closed Deal</v>
      </c>
      <c r="S2365" s="330" t="str">
        <v>SSH</v>
      </c>
      <c r="T2365" s="330" t="str">
        <v>BRI</v>
      </c>
      <c r="U2365" s="330" t="str">
        <v>BRI</v>
      </c>
      <c r="V2365" s="330">
        <v>6</v>
      </c>
      <c r="W2365" s="330">
        <v>9</v>
      </c>
      <c r="X2365" s="330" t="str">
        <v>E25-02B</v>
      </c>
      <c r="Y2365" s="330">
        <v>186</v>
      </c>
      <c r="Z2365" s="330">
        <v>181</v>
      </c>
      <c r="AA2365" s="330">
        <v>5</v>
      </c>
      <c r="AB2365" s="16" t="str">
        <v>E25</v>
      </c>
    </row>
    <row r="2366" spans="1:28" x14ac:dyDescent="0.35">
      <c r="A2366" s="331">
        <v>45771</v>
      </c>
      <c r="B2366" s="330" t="str">
        <v>Citizen Plane</v>
      </c>
      <c r="C2366" s="330" t="str">
        <v>Distributor</v>
      </c>
      <c r="D2366" s="330" t="str">
        <v xml:space="preserve"> </v>
      </c>
      <c r="E2366" s="330" t="str">
        <v>CPMZZ9</v>
      </c>
      <c r="F2366" s="330" t="str">
        <v>OW</v>
      </c>
      <c r="G2366" s="330" t="str">
        <v>Outbound</v>
      </c>
      <c r="H2366" s="330" t="str">
        <v>4S6006</v>
      </c>
      <c r="I2366" s="331" t="str">
        <v>MXP-SSH</v>
      </c>
      <c r="J2366" s="884">
        <v>45772</v>
      </c>
      <c r="K2366" s="330">
        <v>1</v>
      </c>
      <c r="L2366" s="330">
        <v>1</v>
      </c>
      <c r="M2366" s="330">
        <v>100</v>
      </c>
      <c r="N2366" s="330">
        <v>0</v>
      </c>
      <c r="O2366" s="330">
        <v>0</v>
      </c>
      <c r="P2366" s="330">
        <v>100</v>
      </c>
      <c r="Q2366" s="330" t="str">
        <v>Confirmed</v>
      </c>
      <c r="R2366" s="330" t="str">
        <v>Closed Deal</v>
      </c>
      <c r="S2366" s="330" t="str">
        <v>MXP</v>
      </c>
      <c r="T2366" s="330" t="str">
        <v>SSH</v>
      </c>
      <c r="U2366" s="330" t="str">
        <v>MXP</v>
      </c>
      <c r="V2366" s="330">
        <v>5</v>
      </c>
      <c r="W2366" s="330">
        <v>1</v>
      </c>
      <c r="X2366" s="330" t="str">
        <v>E25-04</v>
      </c>
      <c r="Y2366" s="330">
        <v>186</v>
      </c>
      <c r="Z2366" s="330">
        <v>180</v>
      </c>
      <c r="AA2366" s="330">
        <v>6</v>
      </c>
      <c r="AB2366" s="16" t="str">
        <v>E25</v>
      </c>
    </row>
    <row r="2367" spans="1:28" x14ac:dyDescent="0.35">
      <c r="A2367" s="331">
        <v>45771</v>
      </c>
      <c r="B2367" s="330" t="str">
        <v>Searcharter</v>
      </c>
      <c r="C2367" s="330" t="str">
        <v>Distributor</v>
      </c>
      <c r="D2367" s="330" t="str">
        <v/>
      </c>
      <c r="E2367" s="330" t="str">
        <v>7VUR4</v>
      </c>
      <c r="F2367" s="330" t="str">
        <v>RT</v>
      </c>
      <c r="G2367" s="330" t="str">
        <v>Outbound</v>
      </c>
      <c r="H2367" s="330" t="str">
        <v>NE3127</v>
      </c>
      <c r="I2367" s="331" t="str">
        <v>NAP-SSH</v>
      </c>
      <c r="J2367" s="884">
        <v>45882</v>
      </c>
      <c r="K2367" s="330">
        <v>3</v>
      </c>
      <c r="L2367" s="330">
        <v>3</v>
      </c>
      <c r="M2367" s="330">
        <v>265</v>
      </c>
      <c r="N2367" s="330">
        <v>0</v>
      </c>
      <c r="O2367" s="330">
        <v>0</v>
      </c>
      <c r="P2367" s="330">
        <v>795</v>
      </c>
      <c r="Q2367" s="330" t="str">
        <v>Confirmed</v>
      </c>
      <c r="R2367" s="330" t="str">
        <v>Closed Deal</v>
      </c>
      <c r="S2367" s="330" t="str">
        <v>NAP</v>
      </c>
      <c r="T2367" s="330" t="str">
        <v>SSH</v>
      </c>
      <c r="U2367" s="330" t="str">
        <v>NAP</v>
      </c>
      <c r="V2367" s="330">
        <v>3</v>
      </c>
      <c r="W2367" s="330">
        <v>111</v>
      </c>
      <c r="X2367" s="330" t="str">
        <v>S25-20</v>
      </c>
      <c r="Y2367" s="330">
        <v>12</v>
      </c>
      <c r="Z2367" s="330">
        <v>11</v>
      </c>
      <c r="AA2367" s="330">
        <v>1</v>
      </c>
      <c r="AB2367" s="16" t="str">
        <v>S25</v>
      </c>
    </row>
    <row r="2368" spans="1:28" x14ac:dyDescent="0.35">
      <c r="A2368" s="331">
        <v>45771</v>
      </c>
      <c r="B2368" s="330" t="str">
        <v>Searcharter</v>
      </c>
      <c r="C2368" s="330" t="str">
        <v>Distributor</v>
      </c>
      <c r="D2368" s="330" t="str">
        <v/>
      </c>
      <c r="E2368" s="330" t="str">
        <v>7VUR4</v>
      </c>
      <c r="F2368" s="330" t="str">
        <v>RT</v>
      </c>
      <c r="G2368" s="330" t="str">
        <v>Inbound</v>
      </c>
      <c r="H2368" s="330" t="str">
        <v>NE3126</v>
      </c>
      <c r="I2368" s="331" t="str">
        <v>SSH-NAP</v>
      </c>
      <c r="J2368" s="884">
        <v>45896</v>
      </c>
      <c r="K2368" s="330">
        <v>3</v>
      </c>
      <c r="L2368" s="330">
        <v>3</v>
      </c>
      <c r="M2368" s="330">
        <v>265</v>
      </c>
      <c r="N2368" s="330">
        <v>0</v>
      </c>
      <c r="O2368" s="330">
        <v>0</v>
      </c>
      <c r="P2368" s="330">
        <v>795</v>
      </c>
      <c r="Q2368" s="330" t="str">
        <v>Confirmed</v>
      </c>
      <c r="R2368" s="330" t="str">
        <v>Closed Deal</v>
      </c>
      <c r="S2368" s="330" t="str">
        <v>SSH</v>
      </c>
      <c r="T2368" s="330" t="str">
        <v>NAP</v>
      </c>
      <c r="U2368" s="330" t="str">
        <v>NAP</v>
      </c>
      <c r="V2368" s="330">
        <v>3</v>
      </c>
      <c r="W2368" s="330">
        <v>125</v>
      </c>
      <c r="X2368" s="330" t="str">
        <v>S25-20</v>
      </c>
      <c r="Y2368" s="330">
        <v>12</v>
      </c>
      <c r="Z2368" s="330">
        <v>10</v>
      </c>
      <c r="AA2368" s="330">
        <v>2</v>
      </c>
      <c r="AB2368" s="16" t="str">
        <v>S25</v>
      </c>
    </row>
    <row r="2369" spans="1:28" x14ac:dyDescent="0.35">
      <c r="A2369" s="331">
        <v>45772</v>
      </c>
      <c r="B2369" s="330" t="str">
        <v>Genius</v>
      </c>
      <c r="C2369" s="330" t="str">
        <v>Distributor</v>
      </c>
      <c r="D2369" s="330" t="str">
        <v/>
      </c>
      <c r="E2369" s="330" t="str">
        <v/>
      </c>
      <c r="F2369" s="330" t="str">
        <v>OW</v>
      </c>
      <c r="G2369" s="330" t="str">
        <v>Outbound</v>
      </c>
      <c r="H2369" s="330" t="str">
        <v>4S6005</v>
      </c>
      <c r="I2369" s="331" t="str">
        <v>SSH-NAP</v>
      </c>
      <c r="J2369" s="884">
        <v>45887</v>
      </c>
      <c r="K2369" s="330">
        <v>4</v>
      </c>
      <c r="L2369" s="330">
        <v>4</v>
      </c>
      <c r="M2369" s="330">
        <v>300</v>
      </c>
      <c r="N2369" s="330">
        <v>0</v>
      </c>
      <c r="O2369" s="330">
        <v>0</v>
      </c>
      <c r="P2369" s="330">
        <v>1200</v>
      </c>
      <c r="Q2369" s="330" t="str">
        <v>Confirmed</v>
      </c>
      <c r="R2369" s="330" t="str">
        <v>Closed Deal</v>
      </c>
      <c r="S2369" s="330" t="str">
        <v>SSH</v>
      </c>
      <c r="T2369" s="330" t="str">
        <v>NAP</v>
      </c>
      <c r="U2369" s="330" t="str">
        <v>NAP</v>
      </c>
      <c r="V2369" s="330">
        <v>1</v>
      </c>
      <c r="W2369" s="330">
        <v>115</v>
      </c>
      <c r="X2369" s="330" t="str">
        <v>S25-08</v>
      </c>
      <c r="Y2369" s="330">
        <v>186</v>
      </c>
      <c r="Z2369" s="330">
        <v>109</v>
      </c>
      <c r="AA2369" s="330">
        <v>77</v>
      </c>
      <c r="AB2369" s="16" t="str">
        <v>S25</v>
      </c>
    </row>
    <row r="2370" spans="1:28" x14ac:dyDescent="0.35">
      <c r="A2370" s="331">
        <v>45772</v>
      </c>
      <c r="B2370" s="330" t="str">
        <v>Genius</v>
      </c>
      <c r="C2370" s="330" t="str">
        <v>Distributor</v>
      </c>
      <c r="D2370" s="330" t="str">
        <v/>
      </c>
      <c r="E2370" s="330" t="str">
        <v/>
      </c>
      <c r="F2370" s="330" t="str">
        <v>OW</v>
      </c>
      <c r="G2370" s="330" t="str">
        <v>Outbound</v>
      </c>
      <c r="H2370" s="330" t="str">
        <v>4S6006</v>
      </c>
      <c r="I2370" s="331" t="str">
        <v>NAP-SSH</v>
      </c>
      <c r="J2370" s="884">
        <v>45873</v>
      </c>
      <c r="K2370" s="330">
        <v>4</v>
      </c>
      <c r="L2370" s="330">
        <v>4</v>
      </c>
      <c r="M2370" s="330">
        <v>240</v>
      </c>
      <c r="N2370" s="330">
        <v>0</v>
      </c>
      <c r="O2370" s="330">
        <v>0</v>
      </c>
      <c r="P2370" s="330">
        <v>960</v>
      </c>
      <c r="Q2370" s="330" t="str">
        <v>Confirmed</v>
      </c>
      <c r="R2370" s="330" t="str">
        <v>Closed Deal</v>
      </c>
      <c r="S2370" s="330" t="str">
        <v>NAP</v>
      </c>
      <c r="T2370" s="330" t="str">
        <v>SSH</v>
      </c>
      <c r="U2370" s="330" t="str">
        <v>NAP</v>
      </c>
      <c r="V2370" s="330">
        <v>1</v>
      </c>
      <c r="W2370" s="330">
        <v>101</v>
      </c>
      <c r="X2370" s="330" t="str">
        <v>S25-08</v>
      </c>
      <c r="Y2370" s="330">
        <v>186</v>
      </c>
      <c r="Z2370" s="330">
        <v>77</v>
      </c>
      <c r="AA2370" s="330">
        <v>109</v>
      </c>
      <c r="AB2370" s="16" t="str">
        <v>S25</v>
      </c>
    </row>
    <row r="2371" spans="1:28" x14ac:dyDescent="0.35">
      <c r="A2371" s="331">
        <v>45771</v>
      </c>
      <c r="B2371" s="330" t="str">
        <v>EuroAirlines</v>
      </c>
      <c r="C2371" s="330" t="str">
        <v>Distributor</v>
      </c>
      <c r="D2371" s="330" t="str">
        <v>AMADEUS</v>
      </c>
      <c r="E2371" s="330" t="str">
        <v>11LT6L</v>
      </c>
      <c r="F2371" s="330" t="str">
        <v>OW</v>
      </c>
      <c r="G2371" s="330" t="str">
        <v>Outbound</v>
      </c>
      <c r="H2371" s="330" t="str">
        <v>4S6003</v>
      </c>
      <c r="I2371" s="331" t="str">
        <v>SSH-BRI</v>
      </c>
      <c r="J2371" s="884">
        <v>45934</v>
      </c>
      <c r="K2371" s="330">
        <v>1</v>
      </c>
      <c r="L2371" s="330">
        <v>1</v>
      </c>
      <c r="M2371" s="330">
        <v>190</v>
      </c>
      <c r="N2371" s="330">
        <v>39.03</v>
      </c>
      <c r="O2371" s="330">
        <v>25</v>
      </c>
      <c r="P2371" s="330">
        <v>254.03</v>
      </c>
      <c r="Q2371" s="330" t="str">
        <v>Confirmed</v>
      </c>
      <c r="R2371" s="330" t="str">
        <v>Closed Deal</v>
      </c>
      <c r="S2371" s="330" t="str">
        <v>SSH</v>
      </c>
      <c r="T2371" s="330" t="str">
        <v>BRI</v>
      </c>
      <c r="U2371" s="330" t="str">
        <v>BRI</v>
      </c>
      <c r="V2371" s="330">
        <v>6</v>
      </c>
      <c r="W2371" s="330">
        <v>163</v>
      </c>
      <c r="X2371" s="330" t="str">
        <v>S25-01</v>
      </c>
      <c r="Y2371" s="330">
        <v>186</v>
      </c>
      <c r="Z2371" s="330">
        <v>181</v>
      </c>
      <c r="AA2371" s="330">
        <v>5</v>
      </c>
      <c r="AB2371" s="16" t="str">
        <v>S25</v>
      </c>
    </row>
    <row r="2372" spans="1:28" x14ac:dyDescent="0.35">
      <c r="A2372" s="331">
        <v>45771</v>
      </c>
      <c r="B2372" s="330" t="str">
        <v>EuroAirlines</v>
      </c>
      <c r="C2372" s="330" t="str">
        <v>Distributor</v>
      </c>
      <c r="D2372" s="330" t="str">
        <v>AMADEUS</v>
      </c>
      <c r="E2372" s="330" t="str">
        <v>11LT6L</v>
      </c>
      <c r="F2372" s="330" t="str">
        <v>OW</v>
      </c>
      <c r="G2372" s="330" t="str">
        <v>Outbound</v>
      </c>
      <c r="H2372" s="330" t="str">
        <v>4S6003</v>
      </c>
      <c r="I2372" s="331" t="str">
        <v>SSH-BRI</v>
      </c>
      <c r="J2372" s="884">
        <v>45934</v>
      </c>
      <c r="K2372" s="330">
        <v>1</v>
      </c>
      <c r="L2372" s="330">
        <v>1</v>
      </c>
      <c r="M2372" s="330">
        <v>190</v>
      </c>
      <c r="N2372" s="330">
        <v>39.03</v>
      </c>
      <c r="O2372" s="330">
        <v>25</v>
      </c>
      <c r="P2372" s="330">
        <v>254.03</v>
      </c>
      <c r="Q2372" s="330" t="str">
        <v>Confirmed</v>
      </c>
      <c r="R2372" s="330" t="str">
        <v>Closed Deal</v>
      </c>
      <c r="S2372" s="330" t="str">
        <v>SSH</v>
      </c>
      <c r="T2372" s="330" t="str">
        <v>BRI</v>
      </c>
      <c r="U2372" s="330" t="str">
        <v>BRI</v>
      </c>
      <c r="V2372" s="330">
        <v>6</v>
      </c>
      <c r="W2372" s="330">
        <v>163</v>
      </c>
      <c r="X2372" s="330" t="str">
        <v>S25-01</v>
      </c>
      <c r="Y2372" s="330">
        <v>186</v>
      </c>
      <c r="Z2372" s="330">
        <v>181</v>
      </c>
      <c r="AA2372" s="330">
        <v>5</v>
      </c>
      <c r="AB2372" s="16" t="str">
        <v>S25</v>
      </c>
    </row>
    <row r="2373" spans="1:28" x14ac:dyDescent="0.35">
      <c r="A2373" s="331">
        <v>45772</v>
      </c>
      <c r="B2373" s="330" t="str">
        <v>Citizen Plane</v>
      </c>
      <c r="C2373" s="330" t="str">
        <v>Distributor</v>
      </c>
      <c r="D2373" s="330" t="str">
        <v xml:space="preserve"> </v>
      </c>
      <c r="E2373" s="330" t="str">
        <v>CP4KHG</v>
      </c>
      <c r="F2373" s="330" t="str">
        <v>OW</v>
      </c>
      <c r="G2373" s="330" t="str">
        <v>Outbound</v>
      </c>
      <c r="H2373" s="330" t="str">
        <v>4S6004</v>
      </c>
      <c r="I2373" s="331" t="str">
        <v>BRI-SSH</v>
      </c>
      <c r="J2373" s="884">
        <v>45871</v>
      </c>
      <c r="K2373" s="330">
        <v>1</v>
      </c>
      <c r="L2373" s="330">
        <v>1</v>
      </c>
      <c r="M2373" s="330">
        <v>240</v>
      </c>
      <c r="N2373" s="330">
        <v>0</v>
      </c>
      <c r="O2373" s="330">
        <v>0</v>
      </c>
      <c r="P2373" s="330">
        <v>240</v>
      </c>
      <c r="Q2373" s="330" t="str">
        <v>Confirmed</v>
      </c>
      <c r="R2373" s="330" t="str">
        <v>Closed Deal</v>
      </c>
      <c r="S2373" s="330" t="str">
        <v>BRI</v>
      </c>
      <c r="T2373" s="330" t="str">
        <v>SSH</v>
      </c>
      <c r="U2373" s="330" t="str">
        <v>BRI</v>
      </c>
      <c r="V2373" s="330">
        <v>6</v>
      </c>
      <c r="W2373" s="330">
        <v>99</v>
      </c>
      <c r="X2373" s="330" t="str">
        <v>S25-01</v>
      </c>
      <c r="Y2373" s="330">
        <v>186</v>
      </c>
      <c r="Z2373" s="330">
        <v>224</v>
      </c>
      <c r="AA2373" s="330">
        <v>-38</v>
      </c>
      <c r="AB2373" s="16" t="str">
        <v>S25</v>
      </c>
    </row>
    <row r="2374" spans="1:28" x14ac:dyDescent="0.35">
      <c r="A2374" s="331">
        <v>45772</v>
      </c>
      <c r="B2374" s="330" t="str">
        <v>Citizen Plane</v>
      </c>
      <c r="C2374" s="330" t="str">
        <v>Distributor</v>
      </c>
      <c r="D2374" s="330" t="str">
        <v xml:space="preserve"> </v>
      </c>
      <c r="E2374" s="330" t="str">
        <v>CP4KHG</v>
      </c>
      <c r="F2374" s="330" t="str">
        <v>OW</v>
      </c>
      <c r="G2374" s="330" t="str">
        <v>Outbound</v>
      </c>
      <c r="H2374" s="330" t="str">
        <v>4S6004</v>
      </c>
      <c r="I2374" s="331" t="str">
        <v>BRI-SSH</v>
      </c>
      <c r="J2374" s="884">
        <v>45871</v>
      </c>
      <c r="K2374" s="330">
        <v>1</v>
      </c>
      <c r="L2374" s="330">
        <v>1</v>
      </c>
      <c r="M2374" s="330">
        <v>240</v>
      </c>
      <c r="N2374" s="330">
        <v>0</v>
      </c>
      <c r="O2374" s="330">
        <v>0</v>
      </c>
      <c r="P2374" s="330">
        <v>240</v>
      </c>
      <c r="Q2374" s="330" t="str">
        <v>Confirmed</v>
      </c>
      <c r="R2374" s="330" t="str">
        <v>Closed Deal</v>
      </c>
      <c r="S2374" s="330" t="str">
        <v>BRI</v>
      </c>
      <c r="T2374" s="330" t="str">
        <v>SSH</v>
      </c>
      <c r="U2374" s="330" t="str">
        <v>BRI</v>
      </c>
      <c r="V2374" s="330">
        <v>6</v>
      </c>
      <c r="W2374" s="330">
        <v>99</v>
      </c>
      <c r="X2374" s="330" t="str">
        <v>S25-01</v>
      </c>
      <c r="Y2374" s="330">
        <v>186</v>
      </c>
      <c r="Z2374" s="330">
        <v>224</v>
      </c>
      <c r="AA2374" s="330">
        <v>-38</v>
      </c>
      <c r="AB2374" s="16" t="str">
        <v>S25</v>
      </c>
    </row>
    <row r="2375" spans="1:28" x14ac:dyDescent="0.35">
      <c r="A2375" s="331">
        <v>45772</v>
      </c>
      <c r="B2375" s="330" t="str">
        <v>Iscla Maior</v>
      </c>
      <c r="C2375" s="330" t="str">
        <v>Tour Operator</v>
      </c>
      <c r="D2375" s="330" t="str">
        <v/>
      </c>
      <c r="E2375" s="330" t="str">
        <v/>
      </c>
      <c r="F2375" s="330" t="str">
        <v>RT</v>
      </c>
      <c r="G2375" s="330" t="str">
        <v>Outbound</v>
      </c>
      <c r="H2375" s="330" t="str">
        <v>NE1129</v>
      </c>
      <c r="I2375" s="331" t="str">
        <v>NAP-SSH</v>
      </c>
      <c r="J2375" s="884">
        <v>45873</v>
      </c>
      <c r="K2375" s="330">
        <v>3</v>
      </c>
      <c r="L2375" s="330">
        <v>3</v>
      </c>
      <c r="M2375" s="330">
        <v>275</v>
      </c>
      <c r="N2375" s="330">
        <v>0</v>
      </c>
      <c r="O2375" s="330">
        <v>0</v>
      </c>
      <c r="P2375" s="330">
        <v>825</v>
      </c>
      <c r="Q2375" s="330" t="str">
        <v>Confirmed</v>
      </c>
      <c r="R2375" s="330" t="str">
        <v>On Review</v>
      </c>
      <c r="S2375" s="330" t="str">
        <v>NAP</v>
      </c>
      <c r="T2375" s="330" t="str">
        <v>SSH</v>
      </c>
      <c r="U2375" s="330" t="str">
        <v>NAP</v>
      </c>
      <c r="V2375" s="330">
        <v>1</v>
      </c>
      <c r="W2375" s="330">
        <v>101</v>
      </c>
      <c r="X2375" s="330" t="str">
        <v>S25-07</v>
      </c>
      <c r="Y2375" s="330">
        <v>179</v>
      </c>
      <c r="Z2375" s="330">
        <v>179</v>
      </c>
      <c r="AA2375" s="330">
        <v>0</v>
      </c>
      <c r="AB2375" s="16" t="str">
        <v>S25</v>
      </c>
    </row>
    <row r="2376" spans="1:28" x14ac:dyDescent="0.35">
      <c r="A2376" s="331">
        <v>45772</v>
      </c>
      <c r="B2376" s="330" t="str">
        <v>Iscla Maior</v>
      </c>
      <c r="C2376" s="330" t="str">
        <v>Tour Operator</v>
      </c>
      <c r="D2376" s="330" t="str">
        <v/>
      </c>
      <c r="E2376" s="330" t="str">
        <v/>
      </c>
      <c r="F2376" s="330" t="str">
        <v>RT</v>
      </c>
      <c r="G2376" s="330" t="str">
        <v>Inbound</v>
      </c>
      <c r="H2376" s="330" t="str">
        <v>NE1128</v>
      </c>
      <c r="I2376" s="331" t="str">
        <v>SSH-NAP</v>
      </c>
      <c r="J2376" s="884">
        <v>45887</v>
      </c>
      <c r="K2376" s="330">
        <v>3</v>
      </c>
      <c r="L2376" s="330">
        <v>3</v>
      </c>
      <c r="M2376" s="330">
        <v>275</v>
      </c>
      <c r="N2376" s="330">
        <v>0</v>
      </c>
      <c r="O2376" s="330">
        <v>0</v>
      </c>
      <c r="P2376" s="330">
        <v>825</v>
      </c>
      <c r="Q2376" s="330" t="str">
        <v>Confirmed</v>
      </c>
      <c r="R2376" s="330" t="str">
        <v>On Review</v>
      </c>
      <c r="S2376" s="330" t="str">
        <v>SSH</v>
      </c>
      <c r="T2376" s="330" t="str">
        <v>NAP</v>
      </c>
      <c r="U2376" s="330" t="str">
        <v>NAP</v>
      </c>
      <c r="V2376" s="330">
        <v>1</v>
      </c>
      <c r="W2376" s="330">
        <v>115</v>
      </c>
      <c r="X2376" s="330" t="str">
        <v>S25-07</v>
      </c>
      <c r="Y2376" s="330">
        <v>179</v>
      </c>
      <c r="Z2376" s="330">
        <v>179</v>
      </c>
      <c r="AA2376" s="330">
        <v>0</v>
      </c>
      <c r="AB2376" s="16" t="str">
        <v>S25</v>
      </c>
    </row>
    <row r="2377" spans="1:28" x14ac:dyDescent="0.35">
      <c r="A2377" s="331">
        <v>45772</v>
      </c>
      <c r="B2377" s="330" t="str">
        <v>Genius</v>
      </c>
      <c r="C2377" s="330" t="str">
        <v>Distributor</v>
      </c>
      <c r="D2377" s="330" t="str">
        <v/>
      </c>
      <c r="E2377" s="330" t="str">
        <v/>
      </c>
      <c r="F2377" s="330" t="str">
        <v>OW</v>
      </c>
      <c r="G2377" s="330" t="str">
        <v>Outbound</v>
      </c>
      <c r="H2377" s="330" t="str">
        <v>4S6003</v>
      </c>
      <c r="I2377" s="331" t="str">
        <v>SSH-BRI</v>
      </c>
      <c r="J2377" s="884">
        <v>45878</v>
      </c>
      <c r="K2377" s="330">
        <v>2</v>
      </c>
      <c r="L2377" s="330">
        <v>2</v>
      </c>
      <c r="M2377" s="330">
        <v>240</v>
      </c>
      <c r="N2377" s="330">
        <v>0</v>
      </c>
      <c r="O2377" s="330">
        <v>0</v>
      </c>
      <c r="P2377" s="330">
        <v>480</v>
      </c>
      <c r="Q2377" s="330" t="str">
        <v>Confirmed</v>
      </c>
      <c r="R2377" s="330" t="str">
        <v>Closed Deal</v>
      </c>
      <c r="S2377" s="330" t="str">
        <v>SSH</v>
      </c>
      <c r="T2377" s="330" t="str">
        <v>BRI</v>
      </c>
      <c r="U2377" s="330" t="str">
        <v>BRI</v>
      </c>
      <c r="V2377" s="330">
        <v>6</v>
      </c>
      <c r="W2377" s="330">
        <v>106</v>
      </c>
      <c r="X2377" s="330" t="str">
        <v>S25-01</v>
      </c>
      <c r="Y2377" s="330">
        <v>186</v>
      </c>
      <c r="Z2377" s="330">
        <v>220</v>
      </c>
      <c r="AA2377" s="330">
        <v>-34</v>
      </c>
      <c r="AB2377" s="16" t="str">
        <v>S25</v>
      </c>
    </row>
    <row r="2378" spans="1:28" x14ac:dyDescent="0.35">
      <c r="A2378" s="331">
        <v>45772</v>
      </c>
      <c r="B2378" s="330" t="str">
        <v>Genius</v>
      </c>
      <c r="C2378" s="330" t="str">
        <v>Distributor</v>
      </c>
      <c r="D2378" s="330" t="str">
        <v/>
      </c>
      <c r="E2378" s="330" t="str">
        <v/>
      </c>
      <c r="F2378" s="330" t="str">
        <v>OW</v>
      </c>
      <c r="G2378" s="330" t="str">
        <v>Outbound</v>
      </c>
      <c r="H2378" s="330" t="str">
        <v>4S6006</v>
      </c>
      <c r="I2378" s="331" t="str">
        <v>NAP-SSH</v>
      </c>
      <c r="J2378" s="884">
        <v>45901</v>
      </c>
      <c r="K2378" s="330">
        <v>4</v>
      </c>
      <c r="L2378" s="330">
        <v>4</v>
      </c>
      <c r="M2378" s="330">
        <v>220</v>
      </c>
      <c r="N2378" s="330">
        <v>0</v>
      </c>
      <c r="O2378" s="330">
        <v>0</v>
      </c>
      <c r="P2378" s="330">
        <v>880</v>
      </c>
      <c r="Q2378" s="330" t="str">
        <v>Confirmed</v>
      </c>
      <c r="R2378" s="330" t="str">
        <v>Closed Deal</v>
      </c>
      <c r="S2378" s="330" t="str">
        <v>NAP</v>
      </c>
      <c r="T2378" s="330" t="str">
        <v>SSH</v>
      </c>
      <c r="U2378" s="330" t="str">
        <v>NAP</v>
      </c>
      <c r="V2378" s="330">
        <v>1</v>
      </c>
      <c r="W2378" s="330">
        <v>129</v>
      </c>
      <c r="X2378" s="330" t="str">
        <v>S25-08</v>
      </c>
      <c r="Y2378" s="330">
        <v>186</v>
      </c>
      <c r="Z2378" s="330">
        <v>31</v>
      </c>
      <c r="AA2378" s="330">
        <v>155</v>
      </c>
      <c r="AB2378" s="16" t="str">
        <v>S25</v>
      </c>
    </row>
    <row r="2379" spans="1:28" x14ac:dyDescent="0.35">
      <c r="A2379" s="331">
        <v>45772</v>
      </c>
      <c r="B2379" s="330" t="str">
        <v>Genius</v>
      </c>
      <c r="C2379" s="330" t="str">
        <v>Distributor</v>
      </c>
      <c r="D2379" s="330" t="str">
        <v/>
      </c>
      <c r="E2379" s="330" t="str">
        <v/>
      </c>
      <c r="F2379" s="330" t="str">
        <v>OW</v>
      </c>
      <c r="G2379" s="330" t="str">
        <v>Outbound</v>
      </c>
      <c r="H2379" s="330" t="str">
        <v>4S6004</v>
      </c>
      <c r="I2379" s="331" t="str">
        <v>BRI-SSH</v>
      </c>
      <c r="J2379" s="884">
        <v>45857</v>
      </c>
      <c r="K2379" s="330">
        <v>0</v>
      </c>
      <c r="L2379" s="330">
        <v>0</v>
      </c>
      <c r="M2379" s="330">
        <v>250</v>
      </c>
      <c r="N2379" s="330">
        <v>0</v>
      </c>
      <c r="O2379" s="330">
        <v>0</v>
      </c>
      <c r="P2379" s="330">
        <v>0</v>
      </c>
      <c r="Q2379" s="330" t="str">
        <v>Cancelled</v>
      </c>
      <c r="R2379" s="330" t="str">
        <v>Closed Deal</v>
      </c>
      <c r="S2379" s="330" t="str">
        <v>BRI</v>
      </c>
      <c r="T2379" s="330" t="str">
        <v>SSH</v>
      </c>
      <c r="U2379" s="330" t="str">
        <v>BRI</v>
      </c>
      <c r="V2379" s="330">
        <v>6</v>
      </c>
      <c r="W2379" s="330">
        <v>85</v>
      </c>
      <c r="X2379" s="330" t="str">
        <v>S25-01</v>
      </c>
      <c r="Y2379" s="330">
        <v>186</v>
      </c>
      <c r="Z2379" s="330">
        <v>109</v>
      </c>
      <c r="AA2379" s="330">
        <v>77</v>
      </c>
      <c r="AB2379" s="16" t="str">
        <v>S25</v>
      </c>
    </row>
    <row r="2380" spans="1:28" x14ac:dyDescent="0.35">
      <c r="A2380" s="331">
        <v>45772</v>
      </c>
      <c r="B2380" s="330" t="str">
        <v>Searcharter</v>
      </c>
      <c r="C2380" s="330" t="str">
        <v>Distributor</v>
      </c>
      <c r="D2380" s="330" t="str">
        <v/>
      </c>
      <c r="E2380" s="330" t="str">
        <v>VVZVU</v>
      </c>
      <c r="F2380" s="330" t="str">
        <v>OW</v>
      </c>
      <c r="G2380" s="330" t="str">
        <v>Outbound</v>
      </c>
      <c r="H2380" s="330" t="str">
        <v>4S6006</v>
      </c>
      <c r="I2380" s="331" t="str">
        <v>MXP-SSH</v>
      </c>
      <c r="J2380" s="884">
        <v>45772</v>
      </c>
      <c r="K2380" s="330">
        <v>1</v>
      </c>
      <c r="L2380" s="330">
        <v>1</v>
      </c>
      <c r="M2380" s="330">
        <v>200</v>
      </c>
      <c r="N2380" s="330">
        <v>0</v>
      </c>
      <c r="O2380" s="330">
        <v>0</v>
      </c>
      <c r="P2380" s="330">
        <v>200</v>
      </c>
      <c r="Q2380" s="330" t="str">
        <v>Confirmed</v>
      </c>
      <c r="R2380" s="330" t="str">
        <v>Closed Deal</v>
      </c>
      <c r="S2380" s="330" t="str">
        <v>MXP</v>
      </c>
      <c r="T2380" s="330" t="str">
        <v>SSH</v>
      </c>
      <c r="U2380" s="330" t="str">
        <v>MXP</v>
      </c>
      <c r="V2380" s="330">
        <v>5</v>
      </c>
      <c r="W2380" s="330">
        <v>0</v>
      </c>
      <c r="X2380" s="330" t="str">
        <v>E25-04</v>
      </c>
      <c r="Y2380" s="330">
        <v>186</v>
      </c>
      <c r="Z2380" s="330">
        <v>180</v>
      </c>
      <c r="AA2380" s="330">
        <v>6</v>
      </c>
      <c r="AB2380" s="16" t="str">
        <v>E25</v>
      </c>
    </row>
    <row r="2381" spans="1:28" x14ac:dyDescent="0.35">
      <c r="A2381" s="331">
        <v>45772</v>
      </c>
      <c r="B2381" s="330" t="str">
        <v>Italgsa</v>
      </c>
      <c r="C2381" s="330" t="str">
        <v>Tour Operator</v>
      </c>
      <c r="D2381" s="330" t="str">
        <v/>
      </c>
      <c r="E2381" s="330" t="str">
        <v/>
      </c>
      <c r="F2381" s="330" t="str">
        <v>RT</v>
      </c>
      <c r="G2381" s="330" t="str">
        <v>Outbound</v>
      </c>
      <c r="H2381" s="330" t="str">
        <v>4S6004</v>
      </c>
      <c r="I2381" s="331" t="str">
        <v>BRI-SSH</v>
      </c>
      <c r="J2381" s="884">
        <v>45857</v>
      </c>
      <c r="K2381" s="330">
        <v>2</v>
      </c>
      <c r="L2381" s="330">
        <v>2</v>
      </c>
      <c r="M2381" s="330">
        <v>170</v>
      </c>
      <c r="N2381" s="330">
        <v>0</v>
      </c>
      <c r="O2381" s="330">
        <v>0</v>
      </c>
      <c r="P2381" s="330">
        <v>340</v>
      </c>
      <c r="Q2381" s="330" t="str">
        <v>Confirmed</v>
      </c>
      <c r="R2381" s="330" t="str">
        <v>On Review</v>
      </c>
      <c r="S2381" s="330" t="str">
        <v>BRI</v>
      </c>
      <c r="T2381" s="330" t="str">
        <v>SSH</v>
      </c>
      <c r="U2381" s="330" t="str">
        <v>BRI</v>
      </c>
      <c r="V2381" s="330">
        <v>6</v>
      </c>
      <c r="W2381" s="330">
        <v>85</v>
      </c>
      <c r="X2381" s="330" t="str">
        <v>S25-01</v>
      </c>
      <c r="Y2381" s="330">
        <v>186</v>
      </c>
      <c r="Z2381" s="330">
        <v>109</v>
      </c>
      <c r="AA2381" s="330">
        <v>77</v>
      </c>
      <c r="AB2381" s="16" t="str">
        <v>S25</v>
      </c>
    </row>
    <row r="2382" spans="1:28" x14ac:dyDescent="0.35">
      <c r="A2382" s="331">
        <v>45772</v>
      </c>
      <c r="B2382" s="330" t="str">
        <v>Italgsa</v>
      </c>
      <c r="C2382" s="330" t="str">
        <v>Tour Operator</v>
      </c>
      <c r="D2382" s="330" t="str">
        <v/>
      </c>
      <c r="E2382" s="330" t="str">
        <v/>
      </c>
      <c r="F2382" s="330" t="str">
        <v>RT</v>
      </c>
      <c r="G2382" s="330" t="str">
        <v>Inbound</v>
      </c>
      <c r="H2382" s="330" t="str">
        <v>4S6003</v>
      </c>
      <c r="I2382" s="331" t="str">
        <v>SSH-BRI</v>
      </c>
      <c r="J2382" s="884">
        <v>45864</v>
      </c>
      <c r="K2382" s="330">
        <v>2</v>
      </c>
      <c r="L2382" s="330">
        <v>2</v>
      </c>
      <c r="M2382" s="330">
        <v>170</v>
      </c>
      <c r="N2382" s="330">
        <v>0</v>
      </c>
      <c r="O2382" s="330">
        <v>0</v>
      </c>
      <c r="P2382" s="330">
        <v>340</v>
      </c>
      <c r="Q2382" s="330" t="str">
        <v>Confirmed</v>
      </c>
      <c r="R2382" s="330" t="str">
        <v>On Review</v>
      </c>
      <c r="S2382" s="330" t="str">
        <v>SSH</v>
      </c>
      <c r="T2382" s="330" t="str">
        <v>BRI</v>
      </c>
      <c r="U2382" s="330" t="str">
        <v>BRI</v>
      </c>
      <c r="V2382" s="330">
        <v>6</v>
      </c>
      <c r="W2382" s="330">
        <v>92</v>
      </c>
      <c r="X2382" s="330" t="str">
        <v>S25-01</v>
      </c>
      <c r="Y2382" s="330">
        <v>186</v>
      </c>
      <c r="Z2382" s="330">
        <v>115</v>
      </c>
      <c r="AA2382" s="330">
        <v>71</v>
      </c>
      <c r="AB2382" s="16" t="str">
        <v>S25</v>
      </c>
    </row>
    <row r="2383" spans="1:28" x14ac:dyDescent="0.35">
      <c r="A2383" s="331">
        <v>45772</v>
      </c>
      <c r="B2383" s="330" t="str">
        <v>Searcharter</v>
      </c>
      <c r="C2383" s="330" t="str">
        <v>Distributor</v>
      </c>
      <c r="D2383" s="330" t="str">
        <v/>
      </c>
      <c r="E2383" s="330" t="str">
        <v>FJF9P</v>
      </c>
      <c r="F2383" s="330" t="str">
        <v>OW</v>
      </c>
      <c r="G2383" s="330" t="str">
        <v>Outbound</v>
      </c>
      <c r="H2383" s="330" t="str">
        <v>4S6005</v>
      </c>
      <c r="I2383" s="331" t="str">
        <v>SSH-FCO</v>
      </c>
      <c r="J2383" s="884">
        <v>45898</v>
      </c>
      <c r="K2383" s="330">
        <v>2</v>
      </c>
      <c r="L2383" s="330">
        <v>2</v>
      </c>
      <c r="M2383" s="330">
        <v>250</v>
      </c>
      <c r="N2383" s="330">
        <v>0</v>
      </c>
      <c r="O2383" s="330">
        <v>0</v>
      </c>
      <c r="P2383" s="330">
        <v>500</v>
      </c>
      <c r="Q2383" s="330" t="str">
        <v>Confirmed</v>
      </c>
      <c r="R2383" s="330" t="str">
        <v>Closed Deal</v>
      </c>
      <c r="S2383" s="330" t="str">
        <v>SSH</v>
      </c>
      <c r="T2383" s="330" t="str">
        <v>FCO</v>
      </c>
      <c r="U2383" s="330" t="str">
        <v>FCO</v>
      </c>
      <c r="V2383" s="330">
        <v>5</v>
      </c>
      <c r="W2383" s="330">
        <v>126</v>
      </c>
      <c r="X2383" s="330" t="str">
        <v>S25-15</v>
      </c>
      <c r="Y2383" s="330">
        <v>186</v>
      </c>
      <c r="Z2383" s="330">
        <v>179</v>
      </c>
      <c r="AA2383" s="330">
        <v>7</v>
      </c>
      <c r="AB2383" s="16" t="str">
        <v>S25</v>
      </c>
    </row>
    <row r="2384" spans="1:28" x14ac:dyDescent="0.35">
      <c r="A2384" s="331">
        <v>45772</v>
      </c>
      <c r="B2384" s="330" t="str">
        <v>GO7</v>
      </c>
      <c r="C2384" s="330" t="str">
        <v>Distributor</v>
      </c>
      <c r="D2384" s="330" t="str">
        <v>Website IBE</v>
      </c>
      <c r="E2384" s="330" t="str">
        <v>L6ET9Q</v>
      </c>
      <c r="F2384" s="330" t="str">
        <v>OW</v>
      </c>
      <c r="G2384" s="330" t="str">
        <v>Outbound</v>
      </c>
      <c r="H2384" s="330" t="str">
        <v>4S6006</v>
      </c>
      <c r="I2384" s="331" t="str">
        <v>NAP-SSH</v>
      </c>
      <c r="J2384" s="884">
        <v>45880</v>
      </c>
      <c r="K2384" s="330">
        <v>1</v>
      </c>
      <c r="L2384" s="330">
        <v>1</v>
      </c>
      <c r="M2384" s="330">
        <v>280</v>
      </c>
      <c r="N2384" s="330">
        <v>28.27</v>
      </c>
      <c r="O2384" s="330">
        <v>53</v>
      </c>
      <c r="P2384" s="330">
        <v>361.27</v>
      </c>
      <c r="Q2384" s="330" t="str">
        <v>Confirmed</v>
      </c>
      <c r="R2384" s="330" t="str">
        <v>Closed Deal</v>
      </c>
      <c r="S2384" s="330" t="str">
        <v>NAP</v>
      </c>
      <c r="T2384" s="330" t="str">
        <v>SSH</v>
      </c>
      <c r="U2384" s="330" t="str">
        <v>NAP</v>
      </c>
      <c r="V2384" s="330">
        <v>1</v>
      </c>
      <c r="W2384" s="330">
        <v>108</v>
      </c>
      <c r="X2384" s="330" t="str">
        <v>S25-08</v>
      </c>
      <c r="Y2384" s="330">
        <v>186</v>
      </c>
      <c r="Z2384" s="330">
        <v>153</v>
      </c>
      <c r="AA2384" s="330">
        <v>33</v>
      </c>
      <c r="AB2384" s="16" t="str">
        <v>S25</v>
      </c>
    </row>
    <row r="2385" spans="1:28" x14ac:dyDescent="0.35">
      <c r="A2385" s="331">
        <v>45772</v>
      </c>
      <c r="B2385" s="330" t="str">
        <v>GO7</v>
      </c>
      <c r="C2385" s="330" t="str">
        <v>Distributor</v>
      </c>
      <c r="D2385" s="330" t="str">
        <v>Website IBE</v>
      </c>
      <c r="E2385" s="330" t="str">
        <v>L6ET9Q</v>
      </c>
      <c r="F2385" s="330" t="str">
        <v>OW</v>
      </c>
      <c r="G2385" s="330" t="str">
        <v>Outbound</v>
      </c>
      <c r="H2385" s="330" t="str">
        <v>4S6006</v>
      </c>
      <c r="I2385" s="331" t="str">
        <v>NAP-SSH</v>
      </c>
      <c r="J2385" s="884">
        <v>45880</v>
      </c>
      <c r="K2385" s="330">
        <v>1</v>
      </c>
      <c r="L2385" s="330">
        <v>1</v>
      </c>
      <c r="M2385" s="330">
        <v>280</v>
      </c>
      <c r="N2385" s="330">
        <v>28.27</v>
      </c>
      <c r="O2385" s="330">
        <v>53</v>
      </c>
      <c r="P2385" s="330">
        <v>361.27</v>
      </c>
      <c r="Q2385" s="330" t="str">
        <v>Confirmed</v>
      </c>
      <c r="R2385" s="330" t="str">
        <v>Closed Deal</v>
      </c>
      <c r="S2385" s="330" t="str">
        <v>NAP</v>
      </c>
      <c r="T2385" s="330" t="str">
        <v>SSH</v>
      </c>
      <c r="U2385" s="330" t="str">
        <v>NAP</v>
      </c>
      <c r="V2385" s="330">
        <v>1</v>
      </c>
      <c r="W2385" s="330">
        <v>108</v>
      </c>
      <c r="X2385" s="330" t="str">
        <v>S25-08</v>
      </c>
      <c r="Y2385" s="330">
        <v>186</v>
      </c>
      <c r="Z2385" s="330">
        <v>153</v>
      </c>
      <c r="AA2385" s="330">
        <v>33</v>
      </c>
      <c r="AB2385" s="16" t="str">
        <v>S25</v>
      </c>
    </row>
    <row r="2386" spans="1:28" x14ac:dyDescent="0.35">
      <c r="A2386" s="331">
        <v>45773</v>
      </c>
      <c r="B2386" s="330" t="str">
        <v>Genius</v>
      </c>
      <c r="C2386" s="330" t="str">
        <v>Distributor</v>
      </c>
      <c r="D2386" s="330" t="str">
        <v/>
      </c>
      <c r="E2386" s="330" t="str">
        <v/>
      </c>
      <c r="F2386" s="330" t="str">
        <v>OW</v>
      </c>
      <c r="G2386" s="330" t="str">
        <v>Outbound</v>
      </c>
      <c r="H2386" s="330" t="str">
        <v>4S6003</v>
      </c>
      <c r="I2386" s="331" t="str">
        <v>SSH-BRI</v>
      </c>
      <c r="J2386" s="884">
        <v>45920</v>
      </c>
      <c r="K2386" s="330">
        <v>2</v>
      </c>
      <c r="L2386" s="330">
        <v>2</v>
      </c>
      <c r="M2386" s="330">
        <v>160</v>
      </c>
      <c r="N2386" s="330">
        <v>0</v>
      </c>
      <c r="O2386" s="330">
        <v>0</v>
      </c>
      <c r="P2386" s="330">
        <v>320</v>
      </c>
      <c r="Q2386" s="330" t="str">
        <v>Confirmed</v>
      </c>
      <c r="R2386" s="330" t="str">
        <v>Closed Deal</v>
      </c>
      <c r="S2386" s="330" t="str">
        <v>SSH</v>
      </c>
      <c r="T2386" s="330" t="str">
        <v>BRI</v>
      </c>
      <c r="U2386" s="330" t="str">
        <v>BRI</v>
      </c>
      <c r="V2386" s="330">
        <v>6</v>
      </c>
      <c r="W2386" s="330">
        <v>147</v>
      </c>
      <c r="X2386" s="330" t="str">
        <v>S25-01</v>
      </c>
      <c r="Y2386" s="330">
        <v>186</v>
      </c>
      <c r="Z2386" s="330">
        <v>189</v>
      </c>
      <c r="AA2386" s="330">
        <v>-3</v>
      </c>
      <c r="AB2386" s="16" t="str">
        <v>S25</v>
      </c>
    </row>
    <row r="2387" spans="1:28" x14ac:dyDescent="0.35">
      <c r="A2387" s="331">
        <v>45773</v>
      </c>
      <c r="B2387" s="330" t="str">
        <v>Genius</v>
      </c>
      <c r="C2387" s="330" t="str">
        <v>Distributor</v>
      </c>
      <c r="D2387" s="330" t="str">
        <v/>
      </c>
      <c r="E2387" s="330" t="str">
        <v/>
      </c>
      <c r="F2387" s="330" t="str">
        <v>OW</v>
      </c>
      <c r="G2387" s="330" t="str">
        <v>Outbound</v>
      </c>
      <c r="H2387" s="330" t="str">
        <v>4S6004</v>
      </c>
      <c r="I2387" s="331" t="str">
        <v>BRI-SSH</v>
      </c>
      <c r="J2387" s="884">
        <v>45913</v>
      </c>
      <c r="K2387" s="330">
        <v>2</v>
      </c>
      <c r="L2387" s="330">
        <v>2</v>
      </c>
      <c r="M2387" s="330">
        <v>160</v>
      </c>
      <c r="N2387" s="330">
        <v>0</v>
      </c>
      <c r="O2387" s="330">
        <v>0</v>
      </c>
      <c r="P2387" s="330">
        <v>320</v>
      </c>
      <c r="Q2387" s="330" t="str">
        <v>Confirmed</v>
      </c>
      <c r="R2387" s="330" t="str">
        <v>Closed Deal</v>
      </c>
      <c r="S2387" s="330" t="str">
        <v>BRI</v>
      </c>
      <c r="T2387" s="330" t="str">
        <v>SSH</v>
      </c>
      <c r="U2387" s="330" t="str">
        <v>BRI</v>
      </c>
      <c r="V2387" s="330">
        <v>6</v>
      </c>
      <c r="W2387" s="330">
        <v>140</v>
      </c>
      <c r="X2387" s="330" t="str">
        <v>S25-01</v>
      </c>
      <c r="Y2387" s="330">
        <v>186</v>
      </c>
      <c r="Z2387" s="330">
        <v>185</v>
      </c>
      <c r="AA2387" s="330">
        <v>1</v>
      </c>
      <c r="AB2387" s="16" t="str">
        <v>S25</v>
      </c>
    </row>
    <row r="2388" spans="1:28" x14ac:dyDescent="0.35">
      <c r="A2388" s="331">
        <v>45773</v>
      </c>
      <c r="B2388" s="330" t="str">
        <v>Genius</v>
      </c>
      <c r="C2388" s="330" t="str">
        <v>Distributor</v>
      </c>
      <c r="D2388" s="330" t="str">
        <v/>
      </c>
      <c r="E2388" s="330" t="str">
        <v/>
      </c>
      <c r="F2388" s="330" t="str">
        <v>OW</v>
      </c>
      <c r="G2388" s="330" t="str">
        <v>Outbound</v>
      </c>
      <c r="H2388" s="330" t="str">
        <v>4S6004</v>
      </c>
      <c r="I2388" s="331" t="str">
        <v>BRI-SSH</v>
      </c>
      <c r="J2388" s="884">
        <v>45773</v>
      </c>
      <c r="K2388" s="330">
        <v>1</v>
      </c>
      <c r="L2388" s="330">
        <v>1</v>
      </c>
      <c r="M2388" s="330">
        <v>100</v>
      </c>
      <c r="N2388" s="330">
        <v>0</v>
      </c>
      <c r="O2388" s="330">
        <v>0</v>
      </c>
      <c r="P2388" s="330">
        <v>100</v>
      </c>
      <c r="Q2388" s="330" t="str">
        <v>Confirmed</v>
      </c>
      <c r="R2388" s="330" t="str">
        <v>Closed Deal</v>
      </c>
      <c r="S2388" s="330" t="str">
        <v>BRI</v>
      </c>
      <c r="T2388" s="330" t="str">
        <v>SSH</v>
      </c>
      <c r="U2388" s="330" t="str">
        <v>BRI</v>
      </c>
      <c r="V2388" s="330">
        <v>6</v>
      </c>
      <c r="W2388" s="330">
        <v>0</v>
      </c>
      <c r="X2388" s="330" t="str">
        <v>E25-02B</v>
      </c>
      <c r="Y2388" s="330">
        <v>186</v>
      </c>
      <c r="Z2388" s="330">
        <v>167</v>
      </c>
      <c r="AA2388" s="330">
        <v>19</v>
      </c>
      <c r="AB2388" s="16" t="str">
        <v>E25</v>
      </c>
    </row>
    <row r="2389" spans="1:28" x14ac:dyDescent="0.35">
      <c r="A2389" s="331">
        <v>45773</v>
      </c>
      <c r="B2389" s="330" t="str">
        <v>MFJ Egypt</v>
      </c>
      <c r="C2389" s="330" t="str">
        <v>Tour Operator</v>
      </c>
      <c r="D2389" s="330" t="str">
        <v/>
      </c>
      <c r="E2389" s="330" t="str">
        <v/>
      </c>
      <c r="F2389" s="330" t="str">
        <v>OW</v>
      </c>
      <c r="G2389" s="330" t="str">
        <v>Outbound</v>
      </c>
      <c r="H2389" s="330" t="str">
        <v>4S6031</v>
      </c>
      <c r="I2389" s="331" t="str">
        <v>SSH-NAP</v>
      </c>
      <c r="J2389" s="884">
        <v>45774</v>
      </c>
      <c r="K2389" s="330">
        <v>4</v>
      </c>
      <c r="L2389" s="330">
        <v>4</v>
      </c>
      <c r="M2389" s="330">
        <v>300</v>
      </c>
      <c r="N2389" s="330">
        <v>0</v>
      </c>
      <c r="O2389" s="330">
        <v>0</v>
      </c>
      <c r="P2389" s="330">
        <v>1200</v>
      </c>
      <c r="Q2389" s="330" t="str">
        <v>Confirmed</v>
      </c>
      <c r="R2389" s="330" t="str">
        <v>On Review</v>
      </c>
      <c r="S2389" s="330" t="str">
        <v>SSH</v>
      </c>
      <c r="T2389" s="330" t="str">
        <v>NAP</v>
      </c>
      <c r="U2389" s="330" t="str">
        <v>NAP</v>
      </c>
      <c r="V2389" s="330">
        <v>7</v>
      </c>
      <c r="W2389" s="330">
        <v>1</v>
      </c>
      <c r="X2389" s="330" t="str">
        <v>E25-03B</v>
      </c>
      <c r="Y2389" s="330">
        <v>186</v>
      </c>
      <c r="Z2389" s="330">
        <v>186</v>
      </c>
      <c r="AA2389" s="330">
        <v>0</v>
      </c>
      <c r="AB2389" s="16" t="str">
        <v>E25</v>
      </c>
    </row>
    <row r="2390" spans="1:28" x14ac:dyDescent="0.35">
      <c r="A2390" s="331">
        <v>45773</v>
      </c>
      <c r="B2390" s="330" t="str">
        <v>Genius</v>
      </c>
      <c r="C2390" s="330" t="str">
        <v>Distributor</v>
      </c>
      <c r="D2390" s="330" t="str">
        <v/>
      </c>
      <c r="E2390" s="330" t="str">
        <v/>
      </c>
      <c r="F2390" s="330" t="str">
        <v>OW</v>
      </c>
      <c r="G2390" s="330" t="str">
        <v>Outbound</v>
      </c>
      <c r="H2390" s="330" t="str">
        <v>4S6006</v>
      </c>
      <c r="I2390" s="331" t="str">
        <v>NAP-SSH</v>
      </c>
      <c r="J2390" s="884">
        <v>45866</v>
      </c>
      <c r="K2390" s="330">
        <v>3</v>
      </c>
      <c r="L2390" s="330">
        <v>3</v>
      </c>
      <c r="M2390" s="330">
        <v>220</v>
      </c>
      <c r="N2390" s="330">
        <v>0</v>
      </c>
      <c r="O2390" s="330">
        <v>0</v>
      </c>
      <c r="P2390" s="330">
        <v>660</v>
      </c>
      <c r="Q2390" s="330" t="str">
        <v>Confirmed</v>
      </c>
      <c r="R2390" s="330" t="str">
        <v>Closed Deal</v>
      </c>
      <c r="S2390" s="330" t="str">
        <v>NAP</v>
      </c>
      <c r="T2390" s="330" t="str">
        <v>SSH</v>
      </c>
      <c r="U2390" s="330" t="str">
        <v>NAP</v>
      </c>
      <c r="V2390" s="330">
        <v>1</v>
      </c>
      <c r="W2390" s="330">
        <v>93</v>
      </c>
      <c r="X2390" s="330" t="str">
        <v>S25-08</v>
      </c>
      <c r="Y2390" s="330">
        <v>186</v>
      </c>
      <c r="Z2390" s="330">
        <v>16</v>
      </c>
      <c r="AA2390" s="330">
        <v>170</v>
      </c>
      <c r="AB2390" s="16" t="str">
        <v>S25</v>
      </c>
    </row>
    <row r="2391" spans="1:28" x14ac:dyDescent="0.35">
      <c r="A2391" s="331">
        <v>45774</v>
      </c>
      <c r="B2391" s="330" t="str">
        <v>Genius</v>
      </c>
      <c r="C2391" s="330" t="str">
        <v>Distributor</v>
      </c>
      <c r="D2391" s="330" t="str">
        <v/>
      </c>
      <c r="E2391" s="330" t="str">
        <v/>
      </c>
      <c r="F2391" s="330" t="str">
        <v>OW</v>
      </c>
      <c r="G2391" s="330" t="str">
        <v>Outbound</v>
      </c>
      <c r="H2391" s="330" t="str">
        <v>4S6005</v>
      </c>
      <c r="I2391" s="331" t="str">
        <v>SSH-FCO</v>
      </c>
      <c r="J2391" s="884">
        <v>45891</v>
      </c>
      <c r="K2391" s="330">
        <v>2</v>
      </c>
      <c r="L2391" s="330">
        <v>2</v>
      </c>
      <c r="M2391" s="330">
        <v>250</v>
      </c>
      <c r="N2391" s="330">
        <v>0</v>
      </c>
      <c r="O2391" s="330">
        <v>0</v>
      </c>
      <c r="P2391" s="330">
        <v>500</v>
      </c>
      <c r="Q2391" s="330" t="str">
        <v>Confirmed</v>
      </c>
      <c r="R2391" s="330" t="str">
        <v>Closed Deal</v>
      </c>
      <c r="S2391" s="330" t="str">
        <v>SSH</v>
      </c>
      <c r="T2391" s="330" t="str">
        <v>FCO</v>
      </c>
      <c r="U2391" s="330" t="str">
        <v>FCO</v>
      </c>
      <c r="V2391" s="330">
        <v>5</v>
      </c>
      <c r="W2391" s="330">
        <v>117</v>
      </c>
      <c r="X2391" s="330" t="str">
        <v>S25-15</v>
      </c>
      <c r="Y2391" s="330">
        <v>186</v>
      </c>
      <c r="Z2391" s="330">
        <v>186</v>
      </c>
      <c r="AA2391" s="330">
        <v>0</v>
      </c>
      <c r="AB2391" s="16" t="str">
        <v>S25</v>
      </c>
    </row>
    <row r="2392" spans="1:28" x14ac:dyDescent="0.35">
      <c r="A2392" s="331">
        <v>45774</v>
      </c>
      <c r="B2392" s="330" t="str">
        <v>Searcharter</v>
      </c>
      <c r="C2392" s="330" t="str">
        <v>Distributor</v>
      </c>
      <c r="D2392" s="330" t="str">
        <v/>
      </c>
      <c r="E2392" s="330" t="str">
        <v>M34MY</v>
      </c>
      <c r="F2392" s="330" t="str">
        <v>OW</v>
      </c>
      <c r="G2392" s="330" t="str">
        <v>Outbound</v>
      </c>
      <c r="H2392" s="330" t="str">
        <v>NE3126</v>
      </c>
      <c r="I2392" s="331" t="str">
        <v>SSH-NAP</v>
      </c>
      <c r="J2392" s="884">
        <v>45889</v>
      </c>
      <c r="K2392" s="330">
        <v>2</v>
      </c>
      <c r="L2392" s="330">
        <v>2</v>
      </c>
      <c r="M2392" s="330">
        <v>300</v>
      </c>
      <c r="N2392" s="330">
        <v>0</v>
      </c>
      <c r="O2392" s="330">
        <v>0</v>
      </c>
      <c r="P2392" s="330">
        <v>600</v>
      </c>
      <c r="Q2392" s="330" t="str">
        <v>Confirmed</v>
      </c>
      <c r="R2392" s="330" t="str">
        <v>Closed Deal</v>
      </c>
      <c r="S2392" s="330" t="str">
        <v>SSH</v>
      </c>
      <c r="T2392" s="330" t="str">
        <v>NAP</v>
      </c>
      <c r="U2392" s="330" t="str">
        <v>NAP</v>
      </c>
      <c r="V2392" s="330">
        <v>3</v>
      </c>
      <c r="W2392" s="330">
        <v>115</v>
      </c>
      <c r="X2392" s="330" t="str">
        <v>S25-20</v>
      </c>
      <c r="Y2392" s="330">
        <v>12</v>
      </c>
      <c r="Z2392" s="330">
        <v>5</v>
      </c>
      <c r="AA2392" s="330">
        <v>7</v>
      </c>
      <c r="AB2392" s="16" t="str">
        <v>S25</v>
      </c>
    </row>
    <row r="2393" spans="1:28" x14ac:dyDescent="0.35">
      <c r="A2393" s="331">
        <v>45775</v>
      </c>
      <c r="B2393" s="330" t="str">
        <v>Genius</v>
      </c>
      <c r="C2393" s="330" t="str">
        <v>Distributor</v>
      </c>
      <c r="D2393" s="330" t="str">
        <v/>
      </c>
      <c r="E2393" s="330" t="str">
        <v/>
      </c>
      <c r="F2393" s="330" t="str">
        <v>OW</v>
      </c>
      <c r="G2393" s="330" t="str">
        <v>Outbound</v>
      </c>
      <c r="H2393" s="330" t="str">
        <v>4S6005</v>
      </c>
      <c r="I2393" s="331" t="str">
        <v>SSH-FCO</v>
      </c>
      <c r="J2393" s="884">
        <v>45898</v>
      </c>
      <c r="K2393" s="330">
        <v>4</v>
      </c>
      <c r="L2393" s="330">
        <v>4</v>
      </c>
      <c r="M2393" s="330">
        <v>250</v>
      </c>
      <c r="N2393" s="330">
        <v>0</v>
      </c>
      <c r="O2393" s="330">
        <v>0</v>
      </c>
      <c r="P2393" s="330">
        <v>1000</v>
      </c>
      <c r="Q2393" s="330" t="str">
        <v>Confirmed</v>
      </c>
      <c r="R2393" s="330" t="str">
        <v>Closed Deal</v>
      </c>
      <c r="S2393" s="330" t="str">
        <v>SSH</v>
      </c>
      <c r="T2393" s="330" t="str">
        <v>FCO</v>
      </c>
      <c r="U2393" s="330" t="str">
        <v>FCO</v>
      </c>
      <c r="V2393" s="330">
        <v>5</v>
      </c>
      <c r="W2393" s="330">
        <v>123</v>
      </c>
      <c r="X2393" s="330" t="str">
        <v>S25-15</v>
      </c>
      <c r="Y2393" s="330">
        <v>186</v>
      </c>
      <c r="Z2393" s="330">
        <v>179</v>
      </c>
      <c r="AA2393" s="330">
        <v>7</v>
      </c>
      <c r="AB2393" s="16" t="str">
        <v>S25</v>
      </c>
    </row>
    <row r="2394" spans="1:28" x14ac:dyDescent="0.35">
      <c r="A2394" s="331">
        <v>45775</v>
      </c>
      <c r="B2394" s="330" t="str">
        <v>Genius</v>
      </c>
      <c r="C2394" s="330" t="str">
        <v>Distributor</v>
      </c>
      <c r="D2394" s="330" t="str">
        <v/>
      </c>
      <c r="E2394" s="330" t="str">
        <v/>
      </c>
      <c r="F2394" s="330" t="str">
        <v>OW</v>
      </c>
      <c r="G2394" s="330" t="str">
        <v>Outbound</v>
      </c>
      <c r="H2394" s="330" t="str">
        <v>4S6006</v>
      </c>
      <c r="I2394" s="331" t="str">
        <v>FCO-SSH</v>
      </c>
      <c r="J2394" s="884">
        <v>45884</v>
      </c>
      <c r="K2394" s="330">
        <v>4</v>
      </c>
      <c r="L2394" s="330">
        <v>4</v>
      </c>
      <c r="M2394" s="330">
        <v>250</v>
      </c>
      <c r="N2394" s="330">
        <v>0</v>
      </c>
      <c r="O2394" s="330">
        <v>0</v>
      </c>
      <c r="P2394" s="330">
        <v>1000</v>
      </c>
      <c r="Q2394" s="330" t="str">
        <v>Confirmed</v>
      </c>
      <c r="R2394" s="330" t="str">
        <v>Closed Deal</v>
      </c>
      <c r="S2394" s="330" t="str">
        <v>FCO</v>
      </c>
      <c r="T2394" s="330" t="str">
        <v>SSH</v>
      </c>
      <c r="U2394" s="330" t="str">
        <v>FCO</v>
      </c>
      <c r="V2394" s="330">
        <v>5</v>
      </c>
      <c r="W2394" s="330">
        <v>109</v>
      </c>
      <c r="X2394" s="330" t="str">
        <v>S25-15</v>
      </c>
      <c r="Y2394" s="330">
        <v>186</v>
      </c>
      <c r="Z2394" s="330">
        <v>153</v>
      </c>
      <c r="AA2394" s="330">
        <v>33</v>
      </c>
      <c r="AB2394" s="16" t="str">
        <v>S25</v>
      </c>
    </row>
    <row r="2395" spans="1:28" x14ac:dyDescent="0.35">
      <c r="A2395" s="331">
        <v>45775</v>
      </c>
      <c r="B2395" s="330" t="str">
        <v>GO7</v>
      </c>
      <c r="C2395" s="330" t="str">
        <v>Distributor</v>
      </c>
      <c r="D2395" s="330" t="str">
        <v>Website IBE</v>
      </c>
      <c r="E2395" s="330" t="str">
        <v>XUKG67</v>
      </c>
      <c r="F2395" s="330" t="str">
        <v>OW</v>
      </c>
      <c r="G2395" s="330" t="str">
        <v>Outbound</v>
      </c>
      <c r="H2395" s="330" t="str">
        <v>4S6006</v>
      </c>
      <c r="I2395" s="331" t="str">
        <v>NAP-SSH</v>
      </c>
      <c r="J2395" s="884">
        <v>45880</v>
      </c>
      <c r="K2395" s="330">
        <v>1</v>
      </c>
      <c r="L2395" s="330">
        <v>1</v>
      </c>
      <c r="M2395" s="330">
        <v>280</v>
      </c>
      <c r="N2395" s="330">
        <v>28.27</v>
      </c>
      <c r="O2395" s="330">
        <v>53</v>
      </c>
      <c r="P2395" s="330">
        <v>361.27</v>
      </c>
      <c r="Q2395" s="330" t="str">
        <v>Confirmed</v>
      </c>
      <c r="R2395" s="330" t="str">
        <v>Closed Deal</v>
      </c>
      <c r="S2395" s="330" t="str">
        <v>NAP</v>
      </c>
      <c r="T2395" s="330" t="str">
        <v>SSH</v>
      </c>
      <c r="U2395" s="330" t="str">
        <v>NAP</v>
      </c>
      <c r="V2395" s="330">
        <v>1</v>
      </c>
      <c r="W2395" s="330">
        <v>105</v>
      </c>
      <c r="X2395" s="330" t="str">
        <v>S25-08</v>
      </c>
      <c r="Y2395" s="330">
        <v>186</v>
      </c>
      <c r="Z2395" s="330">
        <v>153</v>
      </c>
      <c r="AA2395" s="330">
        <v>33</v>
      </c>
      <c r="AB2395" s="16" t="str">
        <v>S25</v>
      </c>
    </row>
    <row r="2396" spans="1:28" x14ac:dyDescent="0.35">
      <c r="A2396" s="331">
        <v>45775</v>
      </c>
      <c r="B2396" s="330" t="str">
        <v>GO7</v>
      </c>
      <c r="C2396" s="330" t="str">
        <v>Distributor</v>
      </c>
      <c r="D2396" s="330" t="str">
        <v>Website IBE</v>
      </c>
      <c r="E2396" s="330" t="str">
        <v>XUKG67</v>
      </c>
      <c r="F2396" s="330" t="str">
        <v>OW</v>
      </c>
      <c r="G2396" s="330" t="str">
        <v>Outbound</v>
      </c>
      <c r="H2396" s="330" t="str">
        <v>4S6006</v>
      </c>
      <c r="I2396" s="331" t="str">
        <v>NAP-SSH</v>
      </c>
      <c r="J2396" s="884">
        <v>45880</v>
      </c>
      <c r="K2396" s="330">
        <v>1</v>
      </c>
      <c r="L2396" s="330">
        <v>1</v>
      </c>
      <c r="M2396" s="330">
        <v>280</v>
      </c>
      <c r="N2396" s="330">
        <v>28.27</v>
      </c>
      <c r="O2396" s="330">
        <v>53</v>
      </c>
      <c r="P2396" s="330">
        <v>361.27</v>
      </c>
      <c r="Q2396" s="330" t="str">
        <v>Confirmed</v>
      </c>
      <c r="R2396" s="330" t="str">
        <v>Closed Deal</v>
      </c>
      <c r="S2396" s="330" t="str">
        <v>NAP</v>
      </c>
      <c r="T2396" s="330" t="str">
        <v>SSH</v>
      </c>
      <c r="U2396" s="330" t="str">
        <v>NAP</v>
      </c>
      <c r="V2396" s="330">
        <v>1</v>
      </c>
      <c r="W2396" s="330">
        <v>105</v>
      </c>
      <c r="X2396" s="330" t="str">
        <v>S25-08</v>
      </c>
      <c r="Y2396" s="330">
        <v>186</v>
      </c>
      <c r="Z2396" s="330">
        <v>153</v>
      </c>
      <c r="AA2396" s="330">
        <v>33</v>
      </c>
      <c r="AB2396" s="16" t="str">
        <v>S25</v>
      </c>
    </row>
    <row r="2397" spans="1:28" x14ac:dyDescent="0.35">
      <c r="A2397" s="331">
        <v>45776</v>
      </c>
      <c r="B2397" s="330" t="str">
        <v>Searcharter</v>
      </c>
      <c r="C2397" s="330" t="str">
        <v>Distributor</v>
      </c>
      <c r="D2397" s="330" t="str">
        <v/>
      </c>
      <c r="E2397" s="330" t="str">
        <v>CNN7E</v>
      </c>
      <c r="F2397" s="330" t="str">
        <v>RT</v>
      </c>
      <c r="G2397" s="330" t="str">
        <v>Outbound</v>
      </c>
      <c r="H2397" s="330" t="str">
        <v>4S6004</v>
      </c>
      <c r="I2397" s="331" t="str">
        <v>BRI-SSH</v>
      </c>
      <c r="J2397" s="884">
        <v>45857</v>
      </c>
      <c r="K2397" s="330">
        <v>4</v>
      </c>
      <c r="L2397" s="330">
        <v>4</v>
      </c>
      <c r="M2397" s="330">
        <v>160</v>
      </c>
      <c r="N2397" s="330">
        <v>0</v>
      </c>
      <c r="O2397" s="330">
        <v>0</v>
      </c>
      <c r="P2397" s="330">
        <v>640</v>
      </c>
      <c r="Q2397" s="330" t="str">
        <v>Confirmed</v>
      </c>
      <c r="R2397" s="330" t="str">
        <v>Closed Deal</v>
      </c>
      <c r="S2397" s="330" t="str">
        <v>BRI</v>
      </c>
      <c r="T2397" s="330" t="str">
        <v>SSH</v>
      </c>
      <c r="U2397" s="330" t="str">
        <v>BRI</v>
      </c>
      <c r="V2397" s="330">
        <v>6</v>
      </c>
      <c r="W2397" s="330">
        <v>81</v>
      </c>
      <c r="X2397" s="330" t="str">
        <v>S25-01</v>
      </c>
      <c r="Y2397" s="330">
        <v>186</v>
      </c>
      <c r="Z2397" s="330">
        <v>109</v>
      </c>
      <c r="AA2397" s="330">
        <v>77</v>
      </c>
      <c r="AB2397" s="16" t="str">
        <v>S25</v>
      </c>
    </row>
    <row r="2398" spans="1:28" x14ac:dyDescent="0.35">
      <c r="A2398" s="331">
        <v>45776</v>
      </c>
      <c r="B2398" s="330" t="str">
        <v>Searcharter</v>
      </c>
      <c r="C2398" s="330" t="str">
        <v>Distributor</v>
      </c>
      <c r="D2398" s="330" t="str">
        <v/>
      </c>
      <c r="E2398" s="330" t="str">
        <v>CNN7E</v>
      </c>
      <c r="F2398" s="330" t="str">
        <v>RT</v>
      </c>
      <c r="G2398" s="330" t="str">
        <v>Inbound</v>
      </c>
      <c r="H2398" s="330" t="str">
        <v>4S6003</v>
      </c>
      <c r="I2398" s="331" t="str">
        <v>SSH-BRI</v>
      </c>
      <c r="J2398" s="884">
        <v>45864</v>
      </c>
      <c r="K2398" s="330">
        <v>4</v>
      </c>
      <c r="L2398" s="330">
        <v>4</v>
      </c>
      <c r="M2398" s="330">
        <v>160</v>
      </c>
      <c r="N2398" s="330">
        <v>0</v>
      </c>
      <c r="O2398" s="330">
        <v>0</v>
      </c>
      <c r="P2398" s="330">
        <v>640</v>
      </c>
      <c r="Q2398" s="330" t="str">
        <v>Confirmed</v>
      </c>
      <c r="R2398" s="330" t="str">
        <v>Closed Deal</v>
      </c>
      <c r="S2398" s="330" t="str">
        <v>SSH</v>
      </c>
      <c r="T2398" s="330" t="str">
        <v>BRI</v>
      </c>
      <c r="U2398" s="330" t="str">
        <v>BRI</v>
      </c>
      <c r="V2398" s="330">
        <v>6</v>
      </c>
      <c r="W2398" s="330">
        <v>88</v>
      </c>
      <c r="X2398" s="330" t="str">
        <v>S25-01</v>
      </c>
      <c r="Y2398" s="330">
        <v>186</v>
      </c>
      <c r="Z2398" s="330">
        <v>115</v>
      </c>
      <c r="AA2398" s="330">
        <v>71</v>
      </c>
      <c r="AB2398" s="16" t="str">
        <v>S25</v>
      </c>
    </row>
    <row r="2399" spans="1:28" x14ac:dyDescent="0.35">
      <c r="A2399" s="331">
        <v>45776</v>
      </c>
      <c r="B2399" s="330" t="str">
        <v>Searcharter</v>
      </c>
      <c r="C2399" s="330" t="str">
        <v>Distributor</v>
      </c>
      <c r="D2399" s="330" t="str">
        <v/>
      </c>
      <c r="E2399" s="330" t="str">
        <v>NE4G3</v>
      </c>
      <c r="F2399" s="330" t="str">
        <v>OW</v>
      </c>
      <c r="G2399" s="330" t="str">
        <v>Outbound</v>
      </c>
      <c r="H2399" s="330" t="str">
        <v>4S6006</v>
      </c>
      <c r="I2399" s="331" t="str">
        <v>NAP-SSH</v>
      </c>
      <c r="J2399" s="884">
        <v>45873</v>
      </c>
      <c r="K2399" s="330">
        <v>2</v>
      </c>
      <c r="L2399" s="330">
        <v>2</v>
      </c>
      <c r="M2399" s="330">
        <v>240</v>
      </c>
      <c r="N2399" s="330">
        <v>0</v>
      </c>
      <c r="O2399" s="330">
        <v>0</v>
      </c>
      <c r="P2399" s="330">
        <v>480</v>
      </c>
      <c r="Q2399" s="330" t="str">
        <v>Confirmed</v>
      </c>
      <c r="R2399" s="330" t="str">
        <v>Closed Deal</v>
      </c>
      <c r="S2399" s="330" t="str">
        <v>NAP</v>
      </c>
      <c r="T2399" s="330" t="str">
        <v>SSH</v>
      </c>
      <c r="U2399" s="330" t="str">
        <v>NAP</v>
      </c>
      <c r="V2399" s="330">
        <v>1</v>
      </c>
      <c r="W2399" s="330">
        <v>97</v>
      </c>
      <c r="X2399" s="330" t="str">
        <v>S25-08</v>
      </c>
      <c r="Y2399" s="330">
        <v>186</v>
      </c>
      <c r="Z2399" s="330">
        <v>77</v>
      </c>
      <c r="AA2399" s="330">
        <v>109</v>
      </c>
      <c r="AB2399" s="16" t="str">
        <v>S25</v>
      </c>
    </row>
    <row r="2400" spans="1:28" x14ac:dyDescent="0.35">
      <c r="A2400" s="331">
        <v>45776</v>
      </c>
      <c r="B2400" s="330" t="str">
        <v>May Fair Jets Dubai</v>
      </c>
      <c r="C2400" s="330" t="str">
        <v>Website</v>
      </c>
      <c r="D2400" s="330" t="str">
        <v>MFJ IBE</v>
      </c>
      <c r="E2400" s="330" t="str">
        <v>69T2RY</v>
      </c>
      <c r="F2400" s="330" t="str">
        <v>RT</v>
      </c>
      <c r="G2400" s="330" t="str">
        <v>Inbound</v>
      </c>
      <c r="H2400" s="330" t="str">
        <v>4S6005</v>
      </c>
      <c r="I2400" s="331" t="str">
        <v>SSH-NAP</v>
      </c>
      <c r="J2400" s="884">
        <v>45894</v>
      </c>
      <c r="K2400" s="330">
        <v>1</v>
      </c>
      <c r="L2400" s="330">
        <v>1</v>
      </c>
      <c r="M2400" s="330">
        <v>247.29</v>
      </c>
      <c r="N2400" s="330">
        <v>0</v>
      </c>
      <c r="O2400" s="330">
        <v>0</v>
      </c>
      <c r="P2400" s="330">
        <v>247.29</v>
      </c>
      <c r="Q2400" s="330" t="str">
        <v>Confirmed</v>
      </c>
      <c r="R2400" s="330" t="str">
        <v>Closed Deal</v>
      </c>
      <c r="S2400" s="330" t="str">
        <v>SSH</v>
      </c>
      <c r="T2400" s="330" t="str">
        <v>NAP</v>
      </c>
      <c r="U2400" s="330" t="str">
        <v>NAP</v>
      </c>
      <c r="V2400" s="330">
        <v>1</v>
      </c>
      <c r="W2400" s="330">
        <v>118</v>
      </c>
      <c r="X2400" s="330" t="str">
        <v>S25-08</v>
      </c>
      <c r="Y2400" s="330">
        <v>186</v>
      </c>
      <c r="Z2400" s="330">
        <v>138</v>
      </c>
      <c r="AA2400" s="330">
        <v>48</v>
      </c>
      <c r="AB2400" s="16" t="str">
        <v>S25</v>
      </c>
    </row>
    <row r="2401" spans="1:28" x14ac:dyDescent="0.35">
      <c r="A2401" s="331">
        <v>45776</v>
      </c>
      <c r="B2401" s="330" t="str">
        <v>May Fair Jets Dubai</v>
      </c>
      <c r="C2401" s="330" t="str">
        <v>Website</v>
      </c>
      <c r="D2401" s="330" t="str">
        <v>MFJ IBE</v>
      </c>
      <c r="E2401" s="330" t="str">
        <v>69T2RY</v>
      </c>
      <c r="F2401" s="330" t="str">
        <v>RT</v>
      </c>
      <c r="G2401" s="330" t="str">
        <v>Outbound</v>
      </c>
      <c r="H2401" s="330" t="str">
        <v>4S6006</v>
      </c>
      <c r="I2401" s="331" t="str">
        <v>NAP-SSH</v>
      </c>
      <c r="J2401" s="884">
        <v>45880</v>
      </c>
      <c r="K2401" s="330">
        <v>1</v>
      </c>
      <c r="L2401" s="330">
        <v>1</v>
      </c>
      <c r="M2401" s="330">
        <v>219.89250000000001</v>
      </c>
      <c r="N2401" s="330">
        <v>0</v>
      </c>
      <c r="O2401" s="330">
        <v>0</v>
      </c>
      <c r="P2401" s="330">
        <v>219.89250000000001</v>
      </c>
      <c r="Q2401" s="330" t="str">
        <v>Confirmed</v>
      </c>
      <c r="R2401" s="330" t="str">
        <v>Closed Deal</v>
      </c>
      <c r="S2401" s="330" t="str">
        <v>NAP</v>
      </c>
      <c r="T2401" s="330" t="str">
        <v>SSH</v>
      </c>
      <c r="U2401" s="330" t="str">
        <v>NAP</v>
      </c>
      <c r="V2401" s="330">
        <v>1</v>
      </c>
      <c r="W2401" s="330">
        <v>104</v>
      </c>
      <c r="X2401" s="330" t="str">
        <v>S25-08</v>
      </c>
      <c r="Y2401" s="330">
        <v>186</v>
      </c>
      <c r="Z2401" s="330">
        <v>153</v>
      </c>
      <c r="AA2401" s="330">
        <v>33</v>
      </c>
      <c r="AB2401" s="16" t="str">
        <v>S25</v>
      </c>
    </row>
    <row r="2402" spans="1:28" x14ac:dyDescent="0.35">
      <c r="A2402" s="331">
        <v>45776</v>
      </c>
      <c r="B2402" s="330" t="str">
        <v>May Fair Jets Dubai</v>
      </c>
      <c r="C2402" s="330" t="str">
        <v>Website</v>
      </c>
      <c r="D2402" s="330" t="str">
        <v>MFJ IBE</v>
      </c>
      <c r="E2402" s="330" t="str">
        <v>69T2RY</v>
      </c>
      <c r="F2402" s="330" t="str">
        <v>RT</v>
      </c>
      <c r="G2402" s="330" t="str">
        <v>Inbound</v>
      </c>
      <c r="H2402" s="330" t="str">
        <v>4S6005</v>
      </c>
      <c r="I2402" s="331" t="str">
        <v>SSH-NAP</v>
      </c>
      <c r="J2402" s="884">
        <v>45894</v>
      </c>
      <c r="K2402" s="330">
        <v>1</v>
      </c>
      <c r="L2402" s="330">
        <v>1</v>
      </c>
      <c r="M2402" s="330">
        <v>247.29</v>
      </c>
      <c r="N2402" s="330">
        <v>0</v>
      </c>
      <c r="O2402" s="330">
        <v>0</v>
      </c>
      <c r="P2402" s="330">
        <v>247.29</v>
      </c>
      <c r="Q2402" s="330" t="str">
        <v>Confirmed</v>
      </c>
      <c r="R2402" s="330" t="str">
        <v>Closed Deal</v>
      </c>
      <c r="S2402" s="330" t="str">
        <v>SSH</v>
      </c>
      <c r="T2402" s="330" t="str">
        <v>NAP</v>
      </c>
      <c r="U2402" s="330" t="str">
        <v>NAP</v>
      </c>
      <c r="V2402" s="330">
        <v>1</v>
      </c>
      <c r="W2402" s="330">
        <v>118</v>
      </c>
      <c r="X2402" s="330" t="str">
        <v>S25-08</v>
      </c>
      <c r="Y2402" s="330">
        <v>186</v>
      </c>
      <c r="Z2402" s="330">
        <v>138</v>
      </c>
      <c r="AA2402" s="330">
        <v>48</v>
      </c>
      <c r="AB2402" s="16" t="str">
        <v>S25</v>
      </c>
    </row>
    <row r="2403" spans="1:28" x14ac:dyDescent="0.35">
      <c r="A2403" s="331">
        <v>45776</v>
      </c>
      <c r="B2403" s="330" t="str">
        <v>May Fair Jets Dubai</v>
      </c>
      <c r="C2403" s="330" t="str">
        <v>Website</v>
      </c>
      <c r="D2403" s="330" t="str">
        <v>MFJ IBE</v>
      </c>
      <c r="E2403" s="330" t="str">
        <v>69T2RY</v>
      </c>
      <c r="F2403" s="330" t="str">
        <v>RT</v>
      </c>
      <c r="G2403" s="330" t="str">
        <v>Outbound</v>
      </c>
      <c r="H2403" s="330" t="str">
        <v>4S6006</v>
      </c>
      <c r="I2403" s="331" t="str">
        <v>NAP-SSH</v>
      </c>
      <c r="J2403" s="884">
        <v>45880</v>
      </c>
      <c r="K2403" s="330">
        <v>1</v>
      </c>
      <c r="L2403" s="330">
        <v>1</v>
      </c>
      <c r="M2403" s="330">
        <v>219.89250000000001</v>
      </c>
      <c r="N2403" s="330">
        <v>0</v>
      </c>
      <c r="O2403" s="330">
        <v>0</v>
      </c>
      <c r="P2403" s="330">
        <v>219.89250000000001</v>
      </c>
      <c r="Q2403" s="330" t="str">
        <v>Confirmed</v>
      </c>
      <c r="R2403" s="330" t="str">
        <v>Closed Deal</v>
      </c>
      <c r="S2403" s="330" t="str">
        <v>NAP</v>
      </c>
      <c r="T2403" s="330" t="str">
        <v>SSH</v>
      </c>
      <c r="U2403" s="330" t="str">
        <v>NAP</v>
      </c>
      <c r="V2403" s="330">
        <v>1</v>
      </c>
      <c r="W2403" s="330">
        <v>104</v>
      </c>
      <c r="X2403" s="330" t="str">
        <v>S25-08</v>
      </c>
      <c r="Y2403" s="330">
        <v>186</v>
      </c>
      <c r="Z2403" s="330">
        <v>153</v>
      </c>
      <c r="AA2403" s="330">
        <v>33</v>
      </c>
      <c r="AB2403" s="16" t="str">
        <v>S25</v>
      </c>
    </row>
    <row r="2404" spans="1:28" x14ac:dyDescent="0.35">
      <c r="A2404" s="331">
        <v>45776</v>
      </c>
      <c r="B2404" s="330" t="str">
        <v>May Fair Jets Dubai</v>
      </c>
      <c r="C2404" s="330" t="str">
        <v>Website</v>
      </c>
      <c r="D2404" s="330" t="str">
        <v>MFJ IBE</v>
      </c>
      <c r="E2404" s="330" t="str">
        <v>69T2RY</v>
      </c>
      <c r="F2404" s="330" t="str">
        <v>RT</v>
      </c>
      <c r="G2404" s="330" t="str">
        <v>Inbound</v>
      </c>
      <c r="H2404" s="330" t="str">
        <v>4S6005</v>
      </c>
      <c r="I2404" s="331" t="str">
        <v>SSH-NAP</v>
      </c>
      <c r="J2404" s="884">
        <v>45894</v>
      </c>
      <c r="K2404" s="330">
        <v>1</v>
      </c>
      <c r="L2404" s="330">
        <v>1</v>
      </c>
      <c r="M2404" s="330">
        <v>247.29</v>
      </c>
      <c r="N2404" s="330">
        <v>0</v>
      </c>
      <c r="O2404" s="330">
        <v>0</v>
      </c>
      <c r="P2404" s="330">
        <v>247.29</v>
      </c>
      <c r="Q2404" s="330" t="str">
        <v>Confirmed</v>
      </c>
      <c r="R2404" s="330" t="str">
        <v>Closed Deal</v>
      </c>
      <c r="S2404" s="330" t="str">
        <v>SSH</v>
      </c>
      <c r="T2404" s="330" t="str">
        <v>NAP</v>
      </c>
      <c r="U2404" s="330" t="str">
        <v>NAP</v>
      </c>
      <c r="V2404" s="330">
        <v>1</v>
      </c>
      <c r="W2404" s="330">
        <v>118</v>
      </c>
      <c r="X2404" s="330" t="str">
        <v>S25-08</v>
      </c>
      <c r="Y2404" s="330">
        <v>186</v>
      </c>
      <c r="Z2404" s="330">
        <v>138</v>
      </c>
      <c r="AA2404" s="330">
        <v>48</v>
      </c>
      <c r="AB2404" s="16" t="str">
        <v>S25</v>
      </c>
    </row>
    <row r="2405" spans="1:28" x14ac:dyDescent="0.35">
      <c r="A2405" s="331">
        <v>45776</v>
      </c>
      <c r="B2405" s="330" t="str">
        <v>May Fair Jets Dubai</v>
      </c>
      <c r="C2405" s="330" t="str">
        <v>Website</v>
      </c>
      <c r="D2405" s="330" t="str">
        <v>MFJ IBE</v>
      </c>
      <c r="E2405" s="330" t="str">
        <v>69T2RY</v>
      </c>
      <c r="F2405" s="330" t="str">
        <v>RT</v>
      </c>
      <c r="G2405" s="330" t="str">
        <v>Outbound</v>
      </c>
      <c r="H2405" s="330" t="str">
        <v>4S6006</v>
      </c>
      <c r="I2405" s="331" t="str">
        <v>NAP-SSH</v>
      </c>
      <c r="J2405" s="884">
        <v>45880</v>
      </c>
      <c r="K2405" s="330">
        <v>1</v>
      </c>
      <c r="L2405" s="330">
        <v>1</v>
      </c>
      <c r="M2405" s="330">
        <v>219.89250000000001</v>
      </c>
      <c r="N2405" s="330">
        <v>0</v>
      </c>
      <c r="O2405" s="330">
        <v>0</v>
      </c>
      <c r="P2405" s="330">
        <v>219.89250000000001</v>
      </c>
      <c r="Q2405" s="330" t="str">
        <v>Confirmed</v>
      </c>
      <c r="R2405" s="330" t="str">
        <v>Closed Deal</v>
      </c>
      <c r="S2405" s="330" t="str">
        <v>NAP</v>
      </c>
      <c r="T2405" s="330" t="str">
        <v>SSH</v>
      </c>
      <c r="U2405" s="330" t="str">
        <v>NAP</v>
      </c>
      <c r="V2405" s="330">
        <v>1</v>
      </c>
      <c r="W2405" s="330">
        <v>104</v>
      </c>
      <c r="X2405" s="330" t="str">
        <v>S25-08</v>
      </c>
      <c r="Y2405" s="330">
        <v>186</v>
      </c>
      <c r="Z2405" s="330">
        <v>153</v>
      </c>
      <c r="AA2405" s="330">
        <v>33</v>
      </c>
      <c r="AB2405" s="16" t="str">
        <v>S25</v>
      </c>
    </row>
    <row r="2406" spans="1:28" x14ac:dyDescent="0.35">
      <c r="A2406" s="331">
        <v>45776</v>
      </c>
      <c r="B2406" s="330" t="str">
        <v>EuroAirlines</v>
      </c>
      <c r="C2406" s="330" t="str">
        <v>Distributor</v>
      </c>
      <c r="D2406" s="330" t="str">
        <v>AMADEUS</v>
      </c>
      <c r="E2406" s="330" t="str">
        <v>11LUYQ</v>
      </c>
      <c r="F2406" s="330" t="str">
        <v>OW</v>
      </c>
      <c r="G2406" s="330" t="str">
        <v>Outbound</v>
      </c>
      <c r="H2406" s="330" t="str">
        <v>4S6006</v>
      </c>
      <c r="I2406" s="331" t="str">
        <v>NAP-SSH</v>
      </c>
      <c r="J2406" s="884">
        <v>45880</v>
      </c>
      <c r="K2406" s="330">
        <v>1</v>
      </c>
      <c r="L2406" s="330">
        <v>1</v>
      </c>
      <c r="M2406" s="330">
        <v>300</v>
      </c>
      <c r="N2406" s="330">
        <v>34.04</v>
      </c>
      <c r="O2406" s="330">
        <v>40</v>
      </c>
      <c r="P2406" s="330">
        <v>374.04</v>
      </c>
      <c r="Q2406" s="330" t="str">
        <v>Confirmed</v>
      </c>
      <c r="R2406" s="330" t="str">
        <v>Closed Deal</v>
      </c>
      <c r="S2406" s="330" t="str">
        <v>NAP</v>
      </c>
      <c r="T2406" s="330" t="str">
        <v>SSH</v>
      </c>
      <c r="U2406" s="330" t="str">
        <v>NAP</v>
      </c>
      <c r="V2406" s="330">
        <v>1</v>
      </c>
      <c r="W2406" s="330">
        <v>104</v>
      </c>
      <c r="X2406" s="330" t="str">
        <v>S25-08</v>
      </c>
      <c r="Y2406" s="330">
        <v>186</v>
      </c>
      <c r="Z2406" s="330">
        <v>153</v>
      </c>
      <c r="AA2406" s="330">
        <v>33</v>
      </c>
      <c r="AB2406" s="16" t="str">
        <v>S25</v>
      </c>
    </row>
    <row r="2407" spans="1:28" x14ac:dyDescent="0.35">
      <c r="A2407" s="331">
        <v>45776</v>
      </c>
      <c r="B2407" s="330" t="str">
        <v>EuroAirlines</v>
      </c>
      <c r="C2407" s="330" t="str">
        <v>Distributor</v>
      </c>
      <c r="D2407" s="330" t="str">
        <v>AMADEUS</v>
      </c>
      <c r="E2407" s="330" t="str">
        <v>11LUYR</v>
      </c>
      <c r="F2407" s="330" t="str">
        <v>OW</v>
      </c>
      <c r="G2407" s="330" t="str">
        <v>Outbound</v>
      </c>
      <c r="H2407" s="330" t="str">
        <v>4S6005</v>
      </c>
      <c r="I2407" s="331" t="str">
        <v>SSH-NAP</v>
      </c>
      <c r="J2407" s="884">
        <v>45887</v>
      </c>
      <c r="K2407" s="330">
        <v>1</v>
      </c>
      <c r="L2407" s="330">
        <v>1</v>
      </c>
      <c r="M2407" s="330">
        <v>300</v>
      </c>
      <c r="N2407" s="330">
        <v>38.92</v>
      </c>
      <c r="O2407" s="330">
        <v>40</v>
      </c>
      <c r="P2407" s="330">
        <v>378.92</v>
      </c>
      <c r="Q2407" s="330" t="str">
        <v>Confirmed</v>
      </c>
      <c r="R2407" s="330" t="str">
        <v>Closed Deal</v>
      </c>
      <c r="S2407" s="330" t="str">
        <v>SSH</v>
      </c>
      <c r="T2407" s="330" t="str">
        <v>NAP</v>
      </c>
      <c r="U2407" s="330" t="str">
        <v>NAP</v>
      </c>
      <c r="V2407" s="330">
        <v>1</v>
      </c>
      <c r="W2407" s="330">
        <v>111</v>
      </c>
      <c r="X2407" s="330" t="str">
        <v>S25-08</v>
      </c>
      <c r="Y2407" s="330">
        <v>186</v>
      </c>
      <c r="Z2407" s="330">
        <v>109</v>
      </c>
      <c r="AA2407" s="330">
        <v>77</v>
      </c>
      <c r="AB2407" s="16" t="str">
        <v>S25</v>
      </c>
    </row>
    <row r="2408" spans="1:28" x14ac:dyDescent="0.35">
      <c r="A2408" s="331">
        <v>45776</v>
      </c>
      <c r="B2408" s="330" t="str">
        <v>EuroAirlines</v>
      </c>
      <c r="C2408" s="330" t="str">
        <v>Distributor</v>
      </c>
      <c r="D2408" s="330" t="str">
        <v>AMADEUS</v>
      </c>
      <c r="E2408" s="330" t="str">
        <v>11LUYQ</v>
      </c>
      <c r="F2408" s="330" t="str">
        <v>OW</v>
      </c>
      <c r="G2408" s="330" t="str">
        <v>Outbound</v>
      </c>
      <c r="H2408" s="330" t="str">
        <v>4S6006</v>
      </c>
      <c r="I2408" s="331" t="str">
        <v>NAP-SSH</v>
      </c>
      <c r="J2408" s="884">
        <v>45880</v>
      </c>
      <c r="K2408" s="330">
        <v>1</v>
      </c>
      <c r="L2408" s="330">
        <v>1</v>
      </c>
      <c r="M2408" s="330">
        <v>300</v>
      </c>
      <c r="N2408" s="330">
        <v>34.04</v>
      </c>
      <c r="O2408" s="330">
        <v>40</v>
      </c>
      <c r="P2408" s="330">
        <v>374.04</v>
      </c>
      <c r="Q2408" s="330" t="str">
        <v>Confirmed</v>
      </c>
      <c r="R2408" s="330" t="str">
        <v>Closed Deal</v>
      </c>
      <c r="S2408" s="330" t="str">
        <v>NAP</v>
      </c>
      <c r="T2408" s="330" t="str">
        <v>SSH</v>
      </c>
      <c r="U2408" s="330" t="str">
        <v>NAP</v>
      </c>
      <c r="V2408" s="330">
        <v>1</v>
      </c>
      <c r="W2408" s="330">
        <v>104</v>
      </c>
      <c r="X2408" s="330" t="str">
        <v>S25-08</v>
      </c>
      <c r="Y2408" s="330">
        <v>186</v>
      </c>
      <c r="Z2408" s="330">
        <v>153</v>
      </c>
      <c r="AA2408" s="330">
        <v>33</v>
      </c>
      <c r="AB2408" s="16" t="str">
        <v>S25</v>
      </c>
    </row>
    <row r="2409" spans="1:28" x14ac:dyDescent="0.35">
      <c r="A2409" s="331">
        <v>45776</v>
      </c>
      <c r="B2409" s="330" t="str">
        <v>EuroAirlines</v>
      </c>
      <c r="C2409" s="330" t="str">
        <v>Distributor</v>
      </c>
      <c r="D2409" s="330" t="str">
        <v>AMADEUS</v>
      </c>
      <c r="E2409" s="330" t="str">
        <v>11LUYR</v>
      </c>
      <c r="F2409" s="330" t="str">
        <v>OW</v>
      </c>
      <c r="G2409" s="330" t="str">
        <v>Outbound</v>
      </c>
      <c r="H2409" s="330" t="str">
        <v>4S6005</v>
      </c>
      <c r="I2409" s="331" t="str">
        <v>SSH-NAP</v>
      </c>
      <c r="J2409" s="884">
        <v>45887</v>
      </c>
      <c r="K2409" s="330">
        <v>1</v>
      </c>
      <c r="L2409" s="330">
        <v>1</v>
      </c>
      <c r="M2409" s="330">
        <v>300</v>
      </c>
      <c r="N2409" s="330">
        <v>38.92</v>
      </c>
      <c r="O2409" s="330">
        <v>40</v>
      </c>
      <c r="P2409" s="330">
        <v>378.92</v>
      </c>
      <c r="Q2409" s="330" t="str">
        <v>Confirmed</v>
      </c>
      <c r="R2409" s="330" t="str">
        <v>Closed Deal</v>
      </c>
      <c r="S2409" s="330" t="str">
        <v>SSH</v>
      </c>
      <c r="T2409" s="330" t="str">
        <v>NAP</v>
      </c>
      <c r="U2409" s="330" t="str">
        <v>NAP</v>
      </c>
      <c r="V2409" s="330">
        <v>1</v>
      </c>
      <c r="W2409" s="330">
        <v>111</v>
      </c>
      <c r="X2409" s="330" t="str">
        <v>S25-08</v>
      </c>
      <c r="Y2409" s="330">
        <v>186</v>
      </c>
      <c r="Z2409" s="330">
        <v>109</v>
      </c>
      <c r="AA2409" s="330">
        <v>77</v>
      </c>
      <c r="AB2409" s="16" t="str">
        <v>S25</v>
      </c>
    </row>
    <row r="2410" spans="1:28" x14ac:dyDescent="0.35">
      <c r="A2410" s="331">
        <v>45726</v>
      </c>
      <c r="B2410" s="330" t="str">
        <v>ItalGSA-Syrius-Go4Sea</v>
      </c>
      <c r="C2410" s="330" t="str">
        <v>Tour Operator</v>
      </c>
      <c r="D2410" s="330" t="str">
        <v/>
      </c>
      <c r="E2410" s="330" t="str">
        <v/>
      </c>
      <c r="F2410" s="330" t="str">
        <v>RT</v>
      </c>
      <c r="G2410" s="330" t="str">
        <v>Outbound</v>
      </c>
      <c r="H2410" s="330" t="str">
        <v>NE5127</v>
      </c>
      <c r="I2410" s="331" t="str">
        <v>BRI-SSH</v>
      </c>
      <c r="J2410" s="884">
        <v>45870</v>
      </c>
      <c r="K2410" s="330">
        <v>25</v>
      </c>
      <c r="L2410" s="330">
        <v>25</v>
      </c>
      <c r="M2410" s="330">
        <v>225</v>
      </c>
      <c r="N2410" s="330">
        <v>0</v>
      </c>
      <c r="O2410" s="330">
        <v>0</v>
      </c>
      <c r="P2410" s="330">
        <v>5625</v>
      </c>
      <c r="Q2410" s="330" t="str">
        <v>Confirmed</v>
      </c>
      <c r="R2410" s="330" t="str">
        <v>On Review</v>
      </c>
      <c r="S2410" s="330" t="str">
        <v>BRI</v>
      </c>
      <c r="T2410" s="330" t="str">
        <v>SSH</v>
      </c>
      <c r="U2410" s="330" t="str">
        <v>BRI</v>
      </c>
      <c r="V2410" s="330">
        <v>5</v>
      </c>
      <c r="W2410" s="330">
        <v>144</v>
      </c>
      <c r="X2410" s="330" t="str">
        <v>S25-03</v>
      </c>
      <c r="Y2410" s="330">
        <v>179</v>
      </c>
      <c r="Z2410" s="330">
        <v>85</v>
      </c>
      <c r="AA2410" s="330">
        <v>94</v>
      </c>
      <c r="AB2410" s="16" t="str">
        <v>S25</v>
      </c>
    </row>
    <row r="2411" spans="1:28" x14ac:dyDescent="0.35">
      <c r="A2411" s="331">
        <v>45726</v>
      </c>
      <c r="B2411" s="330" t="str">
        <v>ItalGSA-Syrius-Go4Sea</v>
      </c>
      <c r="C2411" s="330" t="str">
        <v>Tour Operator</v>
      </c>
      <c r="D2411" s="330" t="str">
        <v/>
      </c>
      <c r="E2411" s="330" t="str">
        <v/>
      </c>
      <c r="F2411" s="330" t="str">
        <v>RT</v>
      </c>
      <c r="G2411" s="330" t="str">
        <v>Inbound</v>
      </c>
      <c r="H2411" s="330" t="str">
        <v>NE5126</v>
      </c>
      <c r="I2411" s="331" t="str">
        <v>SSH-BRI</v>
      </c>
      <c r="J2411" s="884">
        <v>45877</v>
      </c>
      <c r="K2411" s="330">
        <v>25</v>
      </c>
      <c r="L2411" s="330">
        <v>25</v>
      </c>
      <c r="M2411" s="330">
        <v>225</v>
      </c>
      <c r="N2411" s="330">
        <v>0</v>
      </c>
      <c r="O2411" s="330">
        <v>0</v>
      </c>
      <c r="P2411" s="330">
        <v>5625</v>
      </c>
      <c r="Q2411" s="330" t="str">
        <v>Confirmed</v>
      </c>
      <c r="R2411" s="330" t="str">
        <v>On Review</v>
      </c>
      <c r="S2411" s="330" t="str">
        <v>SSH</v>
      </c>
      <c r="T2411" s="330" t="str">
        <v>BRI</v>
      </c>
      <c r="U2411" s="330" t="str">
        <v>BRI</v>
      </c>
      <c r="V2411" s="330">
        <v>5</v>
      </c>
      <c r="W2411" s="330">
        <v>151</v>
      </c>
      <c r="X2411" s="330" t="str">
        <v>S25-03</v>
      </c>
      <c r="Y2411" s="330">
        <v>179</v>
      </c>
      <c r="Z2411" s="330">
        <v>85</v>
      </c>
      <c r="AA2411" s="330">
        <v>94</v>
      </c>
      <c r="AB2411" s="16" t="str">
        <v>S25</v>
      </c>
    </row>
    <row r="2412" spans="1:28" x14ac:dyDescent="0.35">
      <c r="A2412" s="331">
        <v>45778</v>
      </c>
      <c r="B2412" s="330" t="str">
        <v>Genius</v>
      </c>
      <c r="C2412" s="330" t="str">
        <v>Distributor</v>
      </c>
      <c r="D2412" s="330" t="str">
        <v/>
      </c>
      <c r="E2412" s="330" t="str">
        <v/>
      </c>
      <c r="F2412" s="330" t="str">
        <v>OW</v>
      </c>
      <c r="G2412" s="330" t="str">
        <v>Outbound</v>
      </c>
      <c r="H2412" s="330" t="str">
        <v>4S6005</v>
      </c>
      <c r="I2412" s="331" t="str">
        <v>SSH-NAP</v>
      </c>
      <c r="J2412" s="884">
        <v>45894</v>
      </c>
      <c r="K2412" s="330">
        <v>13</v>
      </c>
      <c r="L2412" s="330">
        <v>13</v>
      </c>
      <c r="M2412" s="330">
        <v>320</v>
      </c>
      <c r="N2412" s="330">
        <v>0</v>
      </c>
      <c r="O2412" s="330">
        <v>0</v>
      </c>
      <c r="P2412" s="330">
        <v>4160</v>
      </c>
      <c r="Q2412" s="330" t="str">
        <v>Confirmed</v>
      </c>
      <c r="R2412" s="330" t="str">
        <v>Closed Deal</v>
      </c>
      <c r="S2412" s="330" t="str">
        <v>SSH</v>
      </c>
      <c r="T2412" s="330" t="str">
        <v>NAP</v>
      </c>
      <c r="U2412" s="330" t="str">
        <v>NAP</v>
      </c>
      <c r="V2412" s="330">
        <v>1</v>
      </c>
      <c r="W2412" s="330">
        <v>116</v>
      </c>
      <c r="X2412" s="330" t="str">
        <v>S25-08</v>
      </c>
      <c r="Y2412" s="330">
        <v>186</v>
      </c>
      <c r="Z2412" s="330">
        <v>138</v>
      </c>
      <c r="AA2412" s="330">
        <v>48</v>
      </c>
      <c r="AB2412" s="16" t="str">
        <v>S25</v>
      </c>
    </row>
    <row r="2413" spans="1:28" x14ac:dyDescent="0.35">
      <c r="A2413" s="331">
        <v>45778</v>
      </c>
      <c r="B2413" s="330" t="str">
        <v>Genius</v>
      </c>
      <c r="C2413" s="330" t="str">
        <v>Distributor</v>
      </c>
      <c r="D2413" s="330" t="str">
        <v/>
      </c>
      <c r="E2413" s="330" t="str">
        <v/>
      </c>
      <c r="F2413" s="330" t="str">
        <v>OW</v>
      </c>
      <c r="G2413" s="330" t="str">
        <v>Outbound</v>
      </c>
      <c r="H2413" s="330" t="str">
        <v>NP8101</v>
      </c>
      <c r="I2413" s="331" t="str">
        <v>HRG-NAP</v>
      </c>
      <c r="J2413" s="884">
        <v>45887</v>
      </c>
      <c r="K2413" s="330">
        <v>2</v>
      </c>
      <c r="L2413" s="330">
        <v>2</v>
      </c>
      <c r="M2413" s="330">
        <v>240</v>
      </c>
      <c r="N2413" s="330">
        <v>0</v>
      </c>
      <c r="O2413" s="330">
        <v>0</v>
      </c>
      <c r="P2413" s="330">
        <v>480</v>
      </c>
      <c r="Q2413" s="330" t="str">
        <v>Confirmed</v>
      </c>
      <c r="R2413" s="330" t="str">
        <v>Closed Deal</v>
      </c>
      <c r="S2413" s="330" t="str">
        <v>HRG</v>
      </c>
      <c r="T2413" s="330" t="str">
        <v>NAP</v>
      </c>
      <c r="U2413" s="330" t="str">
        <v>NAP</v>
      </c>
      <c r="V2413" s="330">
        <v>1</v>
      </c>
      <c r="W2413" s="330">
        <v>109</v>
      </c>
      <c r="X2413" s="330" t="str">
        <v>S25-13</v>
      </c>
      <c r="Y2413" s="330">
        <v>176</v>
      </c>
      <c r="Z2413" s="330">
        <v>150</v>
      </c>
      <c r="AA2413" s="330">
        <v>26</v>
      </c>
      <c r="AB2413" s="16" t="str">
        <v>S25</v>
      </c>
    </row>
    <row r="2414" spans="1:28" x14ac:dyDescent="0.35">
      <c r="A2414" s="331">
        <v>45777</v>
      </c>
      <c r="B2414" s="330" t="str">
        <v>EuroAirlines</v>
      </c>
      <c r="C2414" s="330" t="str">
        <v>Distributor</v>
      </c>
      <c r="D2414" s="330" t="str">
        <v>AMADEUS</v>
      </c>
      <c r="E2414" s="330" t="str">
        <v>11LUPA</v>
      </c>
      <c r="F2414" s="330" t="str">
        <v>OW</v>
      </c>
      <c r="G2414" s="330" t="str">
        <v>Outbound</v>
      </c>
      <c r="H2414" s="330" t="str">
        <v>UJ6002</v>
      </c>
      <c r="I2414" s="331" t="str">
        <v>VRN-SSH</v>
      </c>
      <c r="J2414" s="884">
        <v>45885</v>
      </c>
      <c r="K2414" s="330">
        <v>1</v>
      </c>
      <c r="L2414" s="330">
        <v>1</v>
      </c>
      <c r="M2414" s="330">
        <v>340</v>
      </c>
      <c r="N2414" s="330">
        <v>23.64</v>
      </c>
      <c r="O2414" s="330">
        <v>40</v>
      </c>
      <c r="P2414" s="330">
        <v>403.64</v>
      </c>
      <c r="Q2414" s="330" t="str">
        <v>Confirmed</v>
      </c>
      <c r="R2414" s="330" t="str">
        <v>Closed Deal</v>
      </c>
      <c r="S2414" s="330" t="str">
        <v>VRN</v>
      </c>
      <c r="T2414" s="330" t="str">
        <v>SSH</v>
      </c>
      <c r="U2414" s="330" t="str">
        <v>VRN</v>
      </c>
      <c r="V2414" s="330">
        <v>6</v>
      </c>
      <c r="W2414" s="330">
        <v>108</v>
      </c>
      <c r="X2414" s="330" t="str">
        <v>S25-04</v>
      </c>
      <c r="Y2414" s="330">
        <v>218</v>
      </c>
      <c r="Z2414" s="330">
        <v>222</v>
      </c>
      <c r="AA2414" s="330">
        <v>-4</v>
      </c>
      <c r="AB2414" s="16" t="str">
        <v>S25</v>
      </c>
    </row>
    <row r="2415" spans="1:28" x14ac:dyDescent="0.35">
      <c r="A2415" s="331">
        <v>45777</v>
      </c>
      <c r="B2415" s="330" t="str">
        <v>EuroAirlines</v>
      </c>
      <c r="C2415" s="330" t="str">
        <v>Distributor</v>
      </c>
      <c r="D2415" s="330" t="str">
        <v>AMADEUS</v>
      </c>
      <c r="E2415" s="330" t="str">
        <v>11LUPA</v>
      </c>
      <c r="F2415" s="330" t="str">
        <v>OW</v>
      </c>
      <c r="G2415" s="330" t="str">
        <v>Outbound</v>
      </c>
      <c r="H2415" s="330" t="str">
        <v>UJ6001</v>
      </c>
      <c r="I2415" s="331" t="str">
        <v>SSH-VRN</v>
      </c>
      <c r="J2415" s="884">
        <v>45892</v>
      </c>
      <c r="K2415" s="330">
        <v>1</v>
      </c>
      <c r="L2415" s="330">
        <v>1</v>
      </c>
      <c r="M2415" s="330">
        <v>350</v>
      </c>
      <c r="N2415" s="330">
        <v>37.72</v>
      </c>
      <c r="O2415" s="330">
        <v>40</v>
      </c>
      <c r="P2415" s="330">
        <v>427.72</v>
      </c>
      <c r="Q2415" s="330" t="str">
        <v>Confirmed</v>
      </c>
      <c r="R2415" s="330" t="str">
        <v>Closed Deal</v>
      </c>
      <c r="S2415" s="330" t="str">
        <v>SSH</v>
      </c>
      <c r="T2415" s="330" t="str">
        <v>VRN</v>
      </c>
      <c r="U2415" s="330" t="str">
        <v>VRN</v>
      </c>
      <c r="V2415" s="330">
        <v>6</v>
      </c>
      <c r="W2415" s="330">
        <v>115</v>
      </c>
      <c r="X2415" s="330" t="str">
        <v>S25-04</v>
      </c>
      <c r="Y2415" s="330">
        <v>218</v>
      </c>
      <c r="Z2415" s="330">
        <v>243</v>
      </c>
      <c r="AA2415" s="330">
        <v>-25</v>
      </c>
      <c r="AB2415" s="16" t="str">
        <v>S25</v>
      </c>
    </row>
    <row r="2416" spans="1:28" x14ac:dyDescent="0.35">
      <c r="A2416" s="331">
        <v>45777</v>
      </c>
      <c r="B2416" s="330" t="str">
        <v>EuroAirlines</v>
      </c>
      <c r="C2416" s="330" t="str">
        <v>Distributor</v>
      </c>
      <c r="D2416" s="330" t="str">
        <v>AMADEUS</v>
      </c>
      <c r="E2416" s="330" t="str">
        <v>11LUPA</v>
      </c>
      <c r="F2416" s="330" t="str">
        <v>RT</v>
      </c>
      <c r="G2416" s="330" t="str">
        <v>Inbound</v>
      </c>
      <c r="H2416" s="330" t="str">
        <v>UJ6001</v>
      </c>
      <c r="I2416" s="331" t="str">
        <v>SSH-VRN</v>
      </c>
      <c r="J2416" s="884">
        <v>45892</v>
      </c>
      <c r="K2416" s="330">
        <v>1</v>
      </c>
      <c r="L2416" s="330">
        <v>1</v>
      </c>
      <c r="M2416" s="330">
        <v>350</v>
      </c>
      <c r="N2416" s="330">
        <v>37.72</v>
      </c>
      <c r="O2416" s="330">
        <v>40</v>
      </c>
      <c r="P2416" s="330">
        <v>427.72</v>
      </c>
      <c r="Q2416" s="330" t="str">
        <v>Confirmed</v>
      </c>
      <c r="R2416" s="330" t="str">
        <v>Closed Deal</v>
      </c>
      <c r="S2416" s="330" t="str">
        <v>SSH</v>
      </c>
      <c r="T2416" s="330" t="str">
        <v>VRN</v>
      </c>
      <c r="U2416" s="330" t="str">
        <v>VRN</v>
      </c>
      <c r="V2416" s="330">
        <v>6</v>
      </c>
      <c r="W2416" s="330">
        <v>115</v>
      </c>
      <c r="X2416" s="330" t="str">
        <v>S25-04</v>
      </c>
      <c r="Y2416" s="330">
        <v>218</v>
      </c>
      <c r="Z2416" s="330">
        <v>243</v>
      </c>
      <c r="AA2416" s="330">
        <v>-25</v>
      </c>
      <c r="AB2416" s="16" t="str">
        <v>S25</v>
      </c>
    </row>
    <row r="2417" spans="1:28" x14ac:dyDescent="0.35">
      <c r="A2417" s="331">
        <v>45777</v>
      </c>
      <c r="B2417" s="330" t="str">
        <v>EuroAirlines</v>
      </c>
      <c r="C2417" s="330" t="str">
        <v>Distributor</v>
      </c>
      <c r="D2417" s="330" t="str">
        <v>AMADEUS</v>
      </c>
      <c r="E2417" s="330" t="str">
        <v>11LUPA</v>
      </c>
      <c r="F2417" s="330" t="str">
        <v>RT</v>
      </c>
      <c r="G2417" s="330" t="str">
        <v>Outbound</v>
      </c>
      <c r="H2417" s="330" t="str">
        <v>UJ6002</v>
      </c>
      <c r="I2417" s="331" t="str">
        <v>VRN-SSH</v>
      </c>
      <c r="J2417" s="884">
        <v>45885</v>
      </c>
      <c r="K2417" s="330">
        <v>1</v>
      </c>
      <c r="L2417" s="330">
        <v>1</v>
      </c>
      <c r="M2417" s="330">
        <v>340</v>
      </c>
      <c r="N2417" s="330">
        <v>23.64</v>
      </c>
      <c r="O2417" s="330">
        <v>40</v>
      </c>
      <c r="P2417" s="330">
        <v>403.64</v>
      </c>
      <c r="Q2417" s="330" t="str">
        <v>Confirmed</v>
      </c>
      <c r="R2417" s="330" t="str">
        <v>Closed Deal</v>
      </c>
      <c r="S2417" s="330" t="str">
        <v>VRN</v>
      </c>
      <c r="T2417" s="330" t="str">
        <v>SSH</v>
      </c>
      <c r="U2417" s="330" t="str">
        <v>VRN</v>
      </c>
      <c r="V2417" s="330">
        <v>6</v>
      </c>
      <c r="W2417" s="330">
        <v>108</v>
      </c>
      <c r="X2417" s="330" t="str">
        <v>S25-04</v>
      </c>
      <c r="Y2417" s="330">
        <v>218</v>
      </c>
      <c r="Z2417" s="330">
        <v>222</v>
      </c>
      <c r="AA2417" s="330">
        <v>-4</v>
      </c>
      <c r="AB2417" s="16" t="str">
        <v>S25</v>
      </c>
    </row>
    <row r="2418" spans="1:28" x14ac:dyDescent="0.35">
      <c r="A2418" s="331">
        <v>45779</v>
      </c>
      <c r="B2418" s="330" t="str">
        <v>Genius</v>
      </c>
      <c r="C2418" s="330" t="str">
        <v>Distributor</v>
      </c>
      <c r="D2418" s="330" t="str">
        <v/>
      </c>
      <c r="E2418" s="330" t="str">
        <v/>
      </c>
      <c r="F2418" s="330" t="str">
        <v>OW</v>
      </c>
      <c r="G2418" s="330" t="str">
        <v>Outbound</v>
      </c>
      <c r="H2418" s="330" t="str">
        <v>SE5446</v>
      </c>
      <c r="I2418" s="331" t="str">
        <v>SSH-NAP</v>
      </c>
      <c r="J2418" s="884">
        <v>45779</v>
      </c>
      <c r="K2418" s="330">
        <v>4</v>
      </c>
      <c r="L2418" s="330">
        <v>4</v>
      </c>
      <c r="M2418" s="330">
        <v>350</v>
      </c>
      <c r="N2418" s="330">
        <v>0</v>
      </c>
      <c r="O2418" s="330">
        <v>0</v>
      </c>
      <c r="P2418" s="330">
        <v>1400</v>
      </c>
      <c r="Q2418" s="330" t="str">
        <v>Confirmed</v>
      </c>
      <c r="R2418" s="330" t="str">
        <v>Closed Deal</v>
      </c>
      <c r="S2418" s="330" t="str">
        <v>SSH</v>
      </c>
      <c r="T2418" s="330" t="str">
        <v>NAP</v>
      </c>
      <c r="U2418" s="330" t="str">
        <v>NAP</v>
      </c>
      <c r="V2418" s="330">
        <v>5</v>
      </c>
      <c r="W2418" s="330">
        <v>0</v>
      </c>
      <c r="X2418" s="330" t="str">
        <v>E25-09B</v>
      </c>
      <c r="Y2418" s="330">
        <v>77</v>
      </c>
      <c r="Z2418" s="330">
        <v>76</v>
      </c>
      <c r="AA2418" s="330">
        <v>1</v>
      </c>
      <c r="AB2418" s="16" t="str">
        <v>E25</v>
      </c>
    </row>
    <row r="2419" spans="1:28" x14ac:dyDescent="0.35">
      <c r="A2419" s="331">
        <v>45779</v>
      </c>
      <c r="B2419" s="330" t="str">
        <v>Genius</v>
      </c>
      <c r="C2419" s="330" t="str">
        <v>Distributor</v>
      </c>
      <c r="D2419" s="330" t="str">
        <v/>
      </c>
      <c r="E2419" s="330" t="str">
        <v/>
      </c>
      <c r="F2419" s="330" t="str">
        <v>OW</v>
      </c>
      <c r="G2419" s="330" t="str">
        <v>Outbound</v>
      </c>
      <c r="H2419" s="330" t="str">
        <v>NE3127</v>
      </c>
      <c r="I2419" s="331" t="str">
        <v>NAP-SSH</v>
      </c>
      <c r="J2419" s="884">
        <v>45882</v>
      </c>
      <c r="K2419" s="330">
        <v>5</v>
      </c>
      <c r="L2419" s="330">
        <v>5</v>
      </c>
      <c r="M2419" s="330">
        <v>300</v>
      </c>
      <c r="N2419" s="330">
        <v>0</v>
      </c>
      <c r="O2419" s="330">
        <v>0</v>
      </c>
      <c r="P2419" s="330">
        <v>1500</v>
      </c>
      <c r="Q2419" s="330" t="str">
        <v>Confirmed</v>
      </c>
      <c r="R2419" s="330" t="str">
        <v>Closed Deal</v>
      </c>
      <c r="S2419" s="330" t="str">
        <v>NAP</v>
      </c>
      <c r="T2419" s="330" t="str">
        <v>SSH</v>
      </c>
      <c r="U2419" s="330" t="str">
        <v>NAP</v>
      </c>
      <c r="V2419" s="330">
        <v>3</v>
      </c>
      <c r="W2419" s="330">
        <v>103</v>
      </c>
      <c r="X2419" s="330" t="str">
        <v>S25-20</v>
      </c>
      <c r="Y2419" s="330">
        <v>12</v>
      </c>
      <c r="Z2419" s="330">
        <v>11</v>
      </c>
      <c r="AA2419" s="330">
        <v>1</v>
      </c>
      <c r="AB2419" s="16" t="str">
        <v>S25</v>
      </c>
    </row>
    <row r="2420" spans="1:28" x14ac:dyDescent="0.35">
      <c r="A2420" s="331">
        <v>45778</v>
      </c>
      <c r="B2420" s="330" t="str">
        <v>APG</v>
      </c>
      <c r="C2420" s="330" t="str">
        <v>Distributor</v>
      </c>
      <c r="D2420" s="330" t="str">
        <v/>
      </c>
      <c r="E2420" s="330" t="str">
        <v>12M7T9</v>
      </c>
      <c r="F2420" s="330" t="str">
        <v>OW</v>
      </c>
      <c r="G2420" s="330" t="str">
        <v>Outbound</v>
      </c>
      <c r="H2420" s="330" t="str">
        <v>4S6005</v>
      </c>
      <c r="I2420" s="331" t="str">
        <v>SSH-FCO</v>
      </c>
      <c r="J2420" s="884">
        <v>45884</v>
      </c>
      <c r="K2420" s="330">
        <v>1</v>
      </c>
      <c r="L2420" s="330">
        <v>1</v>
      </c>
      <c r="M2420" s="330">
        <v>234.67</v>
      </c>
      <c r="N2420" s="330">
        <v>35.36</v>
      </c>
      <c r="O2420" s="330">
        <v>30.09</v>
      </c>
      <c r="P2420" s="330">
        <v>300.12</v>
      </c>
      <c r="Q2420" s="330" t="str">
        <v>Confirmed</v>
      </c>
      <c r="R2420" s="330" t="str">
        <v>Closed Deal</v>
      </c>
      <c r="S2420" s="330" t="str">
        <v>SSH</v>
      </c>
      <c r="T2420" s="330" t="str">
        <v>FCO</v>
      </c>
      <c r="U2420" s="330" t="str">
        <v>FCO</v>
      </c>
      <c r="V2420" s="330">
        <v>5</v>
      </c>
      <c r="W2420" s="330">
        <v>106</v>
      </c>
      <c r="X2420" s="330" t="str">
        <v>S25-15</v>
      </c>
      <c r="Y2420" s="330">
        <v>186</v>
      </c>
      <c r="Z2420" s="330">
        <v>153</v>
      </c>
      <c r="AA2420" s="330">
        <v>33</v>
      </c>
      <c r="AB2420" s="16" t="str">
        <v>S25</v>
      </c>
    </row>
    <row r="2421" spans="1:28" x14ac:dyDescent="0.35">
      <c r="A2421" s="331">
        <v>45778</v>
      </c>
      <c r="B2421" s="330" t="str">
        <v>APG</v>
      </c>
      <c r="C2421" s="330" t="str">
        <v>Distributor</v>
      </c>
      <c r="D2421" s="330" t="str">
        <v/>
      </c>
      <c r="E2421" s="330" t="str">
        <v>12M7T9</v>
      </c>
      <c r="F2421" s="330" t="str">
        <v>OW</v>
      </c>
      <c r="G2421" s="330" t="str">
        <v>Outbound</v>
      </c>
      <c r="H2421" s="330" t="str">
        <v>4S6005</v>
      </c>
      <c r="I2421" s="331" t="str">
        <v>SSH-FCO</v>
      </c>
      <c r="J2421" s="884">
        <v>45884</v>
      </c>
      <c r="K2421" s="330">
        <v>1</v>
      </c>
      <c r="L2421" s="330">
        <v>1</v>
      </c>
      <c r="M2421" s="330">
        <v>234.67</v>
      </c>
      <c r="N2421" s="330">
        <v>35.36</v>
      </c>
      <c r="O2421" s="330">
        <v>30.09</v>
      </c>
      <c r="P2421" s="330">
        <v>300.12</v>
      </c>
      <c r="Q2421" s="330" t="str">
        <v>Confirmed</v>
      </c>
      <c r="R2421" s="330" t="str">
        <v>Closed Deal</v>
      </c>
      <c r="S2421" s="330" t="str">
        <v>SSH</v>
      </c>
      <c r="T2421" s="330" t="str">
        <v>FCO</v>
      </c>
      <c r="U2421" s="330" t="str">
        <v>FCO</v>
      </c>
      <c r="V2421" s="330">
        <v>5</v>
      </c>
      <c r="W2421" s="330">
        <v>106</v>
      </c>
      <c r="X2421" s="330" t="str">
        <v>S25-15</v>
      </c>
      <c r="Y2421" s="330">
        <v>186</v>
      </c>
      <c r="Z2421" s="330">
        <v>153</v>
      </c>
      <c r="AA2421" s="330">
        <v>33</v>
      </c>
      <c r="AB2421" s="16" t="str">
        <v>S25</v>
      </c>
    </row>
    <row r="2422" spans="1:28" x14ac:dyDescent="0.35">
      <c r="A2422" s="331">
        <v>45778</v>
      </c>
      <c r="B2422" s="330" t="str">
        <v>APG</v>
      </c>
      <c r="C2422" s="330" t="str">
        <v>Distributor</v>
      </c>
      <c r="D2422" s="330" t="str">
        <v/>
      </c>
      <c r="E2422" s="330" t="str">
        <v>12M7T9</v>
      </c>
      <c r="F2422" s="330" t="str">
        <v>OW</v>
      </c>
      <c r="G2422" s="330" t="str">
        <v>Outbound</v>
      </c>
      <c r="H2422" s="330" t="str">
        <v>4S6005</v>
      </c>
      <c r="I2422" s="331" t="str">
        <v>SSH-FCO</v>
      </c>
      <c r="J2422" s="884">
        <v>45884</v>
      </c>
      <c r="K2422" s="330">
        <v>1</v>
      </c>
      <c r="L2422" s="330">
        <v>1</v>
      </c>
      <c r="M2422" s="330">
        <v>234.67</v>
      </c>
      <c r="N2422" s="330">
        <v>35.36</v>
      </c>
      <c r="O2422" s="330">
        <v>30.09</v>
      </c>
      <c r="P2422" s="330">
        <v>300.12</v>
      </c>
      <c r="Q2422" s="330" t="str">
        <v>Confirmed</v>
      </c>
      <c r="R2422" s="330" t="str">
        <v>Closed Deal</v>
      </c>
      <c r="S2422" s="330" t="str">
        <v>SSH</v>
      </c>
      <c r="T2422" s="330" t="str">
        <v>FCO</v>
      </c>
      <c r="U2422" s="330" t="str">
        <v>FCO</v>
      </c>
      <c r="V2422" s="330">
        <v>5</v>
      </c>
      <c r="W2422" s="330">
        <v>106</v>
      </c>
      <c r="X2422" s="330" t="str">
        <v>S25-15</v>
      </c>
      <c r="Y2422" s="330">
        <v>186</v>
      </c>
      <c r="Z2422" s="330">
        <v>153</v>
      </c>
      <c r="AA2422" s="330">
        <v>33</v>
      </c>
      <c r="AB2422" s="16" t="str">
        <v>S25</v>
      </c>
    </row>
    <row r="2423" spans="1:28" x14ac:dyDescent="0.35">
      <c r="A2423" s="331">
        <v>45778</v>
      </c>
      <c r="B2423" s="330" t="str">
        <v>APG</v>
      </c>
      <c r="C2423" s="330" t="str">
        <v>Distributor</v>
      </c>
      <c r="D2423" s="330" t="str">
        <v/>
      </c>
      <c r="E2423" s="330" t="str">
        <v>12M7T9</v>
      </c>
      <c r="F2423" s="330" t="str">
        <v>OW</v>
      </c>
      <c r="G2423" s="330" t="str">
        <v>Outbound</v>
      </c>
      <c r="H2423" s="330" t="str">
        <v>4S6005</v>
      </c>
      <c r="I2423" s="331" t="str">
        <v>SSH-FCO</v>
      </c>
      <c r="J2423" s="884">
        <v>45884</v>
      </c>
      <c r="K2423" s="330">
        <v>1</v>
      </c>
      <c r="L2423" s="330">
        <v>1</v>
      </c>
      <c r="M2423" s="330">
        <v>234.67</v>
      </c>
      <c r="N2423" s="330">
        <v>35.36</v>
      </c>
      <c r="O2423" s="330">
        <v>30.09</v>
      </c>
      <c r="P2423" s="330">
        <v>300.12</v>
      </c>
      <c r="Q2423" s="330" t="str">
        <v>Confirmed</v>
      </c>
      <c r="R2423" s="330" t="str">
        <v>Closed Deal</v>
      </c>
      <c r="S2423" s="330" t="str">
        <v>SSH</v>
      </c>
      <c r="T2423" s="330" t="str">
        <v>FCO</v>
      </c>
      <c r="U2423" s="330" t="str">
        <v>FCO</v>
      </c>
      <c r="V2423" s="330">
        <v>5</v>
      </c>
      <c r="W2423" s="330">
        <v>106</v>
      </c>
      <c r="X2423" s="330" t="str">
        <v>S25-15</v>
      </c>
      <c r="Y2423" s="330">
        <v>186</v>
      </c>
      <c r="Z2423" s="330">
        <v>153</v>
      </c>
      <c r="AA2423" s="330">
        <v>33</v>
      </c>
      <c r="AB2423" s="16" t="str">
        <v>S25</v>
      </c>
    </row>
    <row r="2424" spans="1:28" x14ac:dyDescent="0.35">
      <c r="A2424" s="331">
        <v>45779</v>
      </c>
      <c r="B2424" s="330" t="str">
        <v>Genius</v>
      </c>
      <c r="C2424" s="330" t="str">
        <v>Distributor</v>
      </c>
      <c r="D2424" s="330" t="str">
        <v/>
      </c>
      <c r="E2424" s="330" t="str">
        <v/>
      </c>
      <c r="F2424" s="330" t="str">
        <v>OW</v>
      </c>
      <c r="G2424" s="330" t="str">
        <v>Outbound</v>
      </c>
      <c r="H2424" s="330" t="str">
        <v>4S6006</v>
      </c>
      <c r="I2424" s="331" t="str">
        <v>NAP-SSH</v>
      </c>
      <c r="J2424" s="884">
        <v>45887</v>
      </c>
      <c r="K2424" s="330">
        <v>2</v>
      </c>
      <c r="L2424" s="330">
        <v>2</v>
      </c>
      <c r="M2424" s="330">
        <v>280</v>
      </c>
      <c r="N2424" s="330">
        <v>0</v>
      </c>
      <c r="O2424" s="330">
        <v>0</v>
      </c>
      <c r="P2424" s="330">
        <v>560</v>
      </c>
      <c r="Q2424" s="330" t="str">
        <v>Confirmed</v>
      </c>
      <c r="R2424" s="330" t="str">
        <v>Closed Deal</v>
      </c>
      <c r="S2424" s="330" t="str">
        <v>NAP</v>
      </c>
      <c r="T2424" s="330" t="str">
        <v>SSH</v>
      </c>
      <c r="U2424" s="330" t="str">
        <v>NAP</v>
      </c>
      <c r="V2424" s="330">
        <v>1</v>
      </c>
      <c r="W2424" s="330">
        <v>108</v>
      </c>
      <c r="X2424" s="330" t="str">
        <v>S25-08</v>
      </c>
      <c r="Y2424" s="330">
        <v>186</v>
      </c>
      <c r="Z2424" s="330">
        <v>98</v>
      </c>
      <c r="AA2424" s="330">
        <v>88</v>
      </c>
      <c r="AB2424" s="16" t="str">
        <v>S25</v>
      </c>
    </row>
    <row r="2425" spans="1:28" x14ac:dyDescent="0.35">
      <c r="A2425" s="331">
        <v>45779</v>
      </c>
      <c r="B2425" s="330" t="str">
        <v>Alpitour</v>
      </c>
      <c r="C2425" s="330" t="str">
        <v>Tour Operator</v>
      </c>
      <c r="D2425" s="330" t="str">
        <v/>
      </c>
      <c r="E2425" s="330" t="str">
        <v/>
      </c>
      <c r="F2425" s="330" t="str">
        <v>RT</v>
      </c>
      <c r="G2425" s="330" t="str">
        <v>Outbound</v>
      </c>
      <c r="H2425" s="330" t="str">
        <v>UJ7001</v>
      </c>
      <c r="I2425" s="331" t="str">
        <v>PMO-SSH</v>
      </c>
      <c r="J2425" s="884">
        <v>45921</v>
      </c>
      <c r="K2425" s="330">
        <v>1</v>
      </c>
      <c r="L2425" s="330">
        <v>1</v>
      </c>
      <c r="M2425" s="330">
        <v>215</v>
      </c>
      <c r="N2425" s="330">
        <v>0</v>
      </c>
      <c r="O2425" s="330">
        <v>0</v>
      </c>
      <c r="P2425" s="330">
        <v>215</v>
      </c>
      <c r="Q2425" s="330" t="str">
        <v>Confirmed</v>
      </c>
      <c r="R2425" s="330" t="str">
        <v>Signed</v>
      </c>
      <c r="S2425" s="330" t="str">
        <v>PMO</v>
      </c>
      <c r="T2425" s="330" t="str">
        <v>SSH</v>
      </c>
      <c r="U2425" s="330" t="str">
        <v>PMO</v>
      </c>
      <c r="V2425" s="330">
        <v>7</v>
      </c>
      <c r="W2425" s="330">
        <v>142</v>
      </c>
      <c r="X2425" s="330" t="str">
        <v>S25-16</v>
      </c>
      <c r="Y2425" s="330">
        <v>21</v>
      </c>
      <c r="Z2425" s="330">
        <v>21</v>
      </c>
      <c r="AA2425" s="330">
        <v>0</v>
      </c>
      <c r="AB2425" s="16" t="str">
        <v>S25</v>
      </c>
    </row>
    <row r="2426" spans="1:28" x14ac:dyDescent="0.35">
      <c r="A2426" s="331">
        <v>45779</v>
      </c>
      <c r="B2426" s="330" t="str">
        <v>Alpitour</v>
      </c>
      <c r="C2426" s="330" t="str">
        <v>Tour Operator</v>
      </c>
      <c r="D2426" s="330" t="str">
        <v/>
      </c>
      <c r="E2426" s="330" t="str">
        <v/>
      </c>
      <c r="F2426" s="330" t="str">
        <v>RT</v>
      </c>
      <c r="G2426" s="330" t="str">
        <v>Inbound</v>
      </c>
      <c r="H2426" s="330" t="str">
        <v>UJ7000</v>
      </c>
      <c r="I2426" s="331" t="str">
        <v>SSH-PMO</v>
      </c>
      <c r="J2426" s="884">
        <v>45928</v>
      </c>
      <c r="K2426" s="330">
        <v>1</v>
      </c>
      <c r="L2426" s="330">
        <v>1</v>
      </c>
      <c r="M2426" s="330">
        <v>215</v>
      </c>
      <c r="N2426" s="330">
        <v>0</v>
      </c>
      <c r="O2426" s="330">
        <v>0</v>
      </c>
      <c r="P2426" s="330">
        <v>215</v>
      </c>
      <c r="Q2426" s="330" t="str">
        <v>Confirmed</v>
      </c>
      <c r="R2426" s="330" t="str">
        <v>Signed</v>
      </c>
      <c r="S2426" s="330" t="str">
        <v>SSH</v>
      </c>
      <c r="T2426" s="330" t="str">
        <v>PMO</v>
      </c>
      <c r="U2426" s="330" t="str">
        <v>PMO</v>
      </c>
      <c r="V2426" s="330">
        <v>7</v>
      </c>
      <c r="W2426" s="330">
        <v>149</v>
      </c>
      <c r="X2426" s="330" t="str">
        <v>S25-16</v>
      </c>
      <c r="Y2426" s="330">
        <v>21</v>
      </c>
      <c r="Z2426" s="330">
        <v>21</v>
      </c>
      <c r="AA2426" s="330">
        <v>0</v>
      </c>
      <c r="AB2426" s="16" t="str">
        <v>S25</v>
      </c>
    </row>
    <row r="2427" spans="1:28" x14ac:dyDescent="0.35">
      <c r="A2427" s="331">
        <v>45779</v>
      </c>
      <c r="B2427" s="330" t="str">
        <v>May Fair Jets Dubai</v>
      </c>
      <c r="C2427" s="330" t="str">
        <v>Website</v>
      </c>
      <c r="D2427" s="330" t="str">
        <v>MFJ IBE</v>
      </c>
      <c r="E2427" s="330" t="str">
        <v>ATFMYV</v>
      </c>
      <c r="F2427" s="330" t="str">
        <v>RT</v>
      </c>
      <c r="G2427" s="330" t="str">
        <v>Inbound</v>
      </c>
      <c r="H2427" s="330" t="str">
        <v>4S6015</v>
      </c>
      <c r="I2427" s="331" t="str">
        <v>SSH-VRN</v>
      </c>
      <c r="J2427" s="884">
        <v>45780</v>
      </c>
      <c r="K2427" s="330">
        <v>-1</v>
      </c>
      <c r="L2427" s="330">
        <v>-1</v>
      </c>
      <c r="M2427" s="330">
        <v>346.63</v>
      </c>
      <c r="N2427" s="330">
        <v>0</v>
      </c>
      <c r="O2427" s="330">
        <v>0</v>
      </c>
      <c r="P2427" s="330">
        <v>-346.63</v>
      </c>
      <c r="Q2427" s="330" t="str">
        <v>Cancelled</v>
      </c>
      <c r="R2427" s="330" t="str">
        <v>Closed Deal</v>
      </c>
      <c r="S2427" s="330" t="str">
        <v>SSH</v>
      </c>
      <c r="T2427" s="330" t="str">
        <v>VRN</v>
      </c>
      <c r="U2427" s="330" t="str">
        <v>VRN</v>
      </c>
      <c r="V2427" s="330">
        <v>6</v>
      </c>
      <c r="W2427" s="330">
        <v>1</v>
      </c>
      <c r="X2427" s="330" t="str">
        <v>E25-05B</v>
      </c>
      <c r="Y2427" s="330">
        <v>186</v>
      </c>
      <c r="Z2427" s="330">
        <v>181</v>
      </c>
      <c r="AA2427" s="330">
        <v>5</v>
      </c>
      <c r="AB2427" s="16" t="str">
        <v>E25</v>
      </c>
    </row>
    <row r="2428" spans="1:28" x14ac:dyDescent="0.35">
      <c r="A2428" s="331">
        <v>45779</v>
      </c>
      <c r="B2428" s="330" t="str">
        <v>Searcharter</v>
      </c>
      <c r="C2428" s="330" t="str">
        <v>Distributor</v>
      </c>
      <c r="D2428" s="330" t="str">
        <v/>
      </c>
      <c r="E2428" s="330" t="str">
        <v>7AQR2</v>
      </c>
      <c r="F2428" s="330" t="str">
        <v>RT</v>
      </c>
      <c r="G2428" s="330" t="str">
        <v>Outbound</v>
      </c>
      <c r="H2428" s="330" t="str">
        <v>4S6004</v>
      </c>
      <c r="I2428" s="331" t="str">
        <v>BRI-SSH</v>
      </c>
      <c r="J2428" s="884">
        <v>46018</v>
      </c>
      <c r="K2428" s="330">
        <v>1</v>
      </c>
      <c r="L2428" s="330">
        <v>1</v>
      </c>
      <c r="M2428" s="330">
        <v>260</v>
      </c>
      <c r="N2428" s="330">
        <v>0</v>
      </c>
      <c r="O2428" s="330">
        <v>0</v>
      </c>
      <c r="P2428" s="330">
        <v>260</v>
      </c>
      <c r="Q2428" s="330" t="str">
        <v>Confirmed</v>
      </c>
      <c r="R2428" s="330" t="str">
        <v>Closed Deal</v>
      </c>
      <c r="S2428" s="330" t="str">
        <v>BRI</v>
      </c>
      <c r="T2428" s="330" t="str">
        <v>SSH</v>
      </c>
      <c r="U2428" s="330" t="str">
        <v>BRI</v>
      </c>
      <c r="V2428" s="330">
        <v>6</v>
      </c>
      <c r="W2428" s="330">
        <v>239</v>
      </c>
      <c r="X2428" s="330" t="str">
        <v>S25-01</v>
      </c>
      <c r="Y2428" s="330">
        <v>186</v>
      </c>
      <c r="Z2428" s="330">
        <v>45</v>
      </c>
      <c r="AA2428" s="330">
        <v>141</v>
      </c>
      <c r="AB2428" s="16" t="str">
        <v>S25</v>
      </c>
    </row>
    <row r="2429" spans="1:28" x14ac:dyDescent="0.35">
      <c r="A2429" s="331">
        <v>45779</v>
      </c>
      <c r="B2429" s="330" t="str">
        <v>Searcharter</v>
      </c>
      <c r="C2429" s="330" t="str">
        <v>Distributor</v>
      </c>
      <c r="D2429" s="330" t="str">
        <v/>
      </c>
      <c r="E2429" s="330" t="str">
        <v>7AQR2</v>
      </c>
      <c r="F2429" s="330" t="str">
        <v>RT</v>
      </c>
      <c r="G2429" s="330" t="str">
        <v>Inbound</v>
      </c>
      <c r="H2429" s="330" t="str">
        <v>4S6003</v>
      </c>
      <c r="I2429" s="331" t="str">
        <v>SSH-BRI</v>
      </c>
      <c r="J2429" s="884">
        <v>46025</v>
      </c>
      <c r="K2429" s="330">
        <v>1</v>
      </c>
      <c r="L2429" s="330">
        <v>1</v>
      </c>
      <c r="M2429" s="330">
        <v>260</v>
      </c>
      <c r="N2429" s="330">
        <v>0</v>
      </c>
      <c r="O2429" s="330">
        <v>0</v>
      </c>
      <c r="P2429" s="330">
        <v>260</v>
      </c>
      <c r="Q2429" s="330" t="str">
        <v>Confirmed</v>
      </c>
      <c r="R2429" s="330" t="str">
        <v>Closed Deal</v>
      </c>
      <c r="S2429" s="330" t="str">
        <v>SSH</v>
      </c>
      <c r="T2429" s="330" t="str">
        <v>BRI</v>
      </c>
      <c r="U2429" s="330" t="str">
        <v>BRI</v>
      </c>
      <c r="V2429" s="330">
        <v>6</v>
      </c>
      <c r="W2429" s="330">
        <v>246</v>
      </c>
      <c r="X2429" s="330" t="str">
        <v>S25-01</v>
      </c>
      <c r="Y2429" s="330">
        <v>186</v>
      </c>
      <c r="Z2429" s="330">
        <v>45</v>
      </c>
      <c r="AA2429" s="330">
        <v>141</v>
      </c>
      <c r="AB2429" s="16" t="str">
        <v>S25</v>
      </c>
    </row>
    <row r="2430" spans="1:28" x14ac:dyDescent="0.35">
      <c r="A2430" s="331">
        <v>45779</v>
      </c>
      <c r="B2430" s="330" t="str">
        <v>Searcharter</v>
      </c>
      <c r="C2430" s="330" t="str">
        <v>Distributor</v>
      </c>
      <c r="D2430" s="330" t="str">
        <v/>
      </c>
      <c r="E2430" s="330" t="str">
        <v>E6WEE</v>
      </c>
      <c r="F2430" s="330" t="str">
        <v>RT</v>
      </c>
      <c r="G2430" s="330" t="str">
        <v>Outbound</v>
      </c>
      <c r="H2430" s="330" t="str">
        <v>4S6004</v>
      </c>
      <c r="I2430" s="331" t="str">
        <v>BRI-SSH</v>
      </c>
      <c r="J2430" s="884">
        <v>46018</v>
      </c>
      <c r="K2430" s="330">
        <v>4</v>
      </c>
      <c r="L2430" s="330">
        <v>4</v>
      </c>
      <c r="M2430" s="330">
        <v>260</v>
      </c>
      <c r="N2430" s="330">
        <v>0</v>
      </c>
      <c r="O2430" s="330">
        <v>0</v>
      </c>
      <c r="P2430" s="330">
        <v>1040</v>
      </c>
      <c r="Q2430" s="330" t="str">
        <v>Confirmed</v>
      </c>
      <c r="R2430" s="330" t="str">
        <v>Closed Deal</v>
      </c>
      <c r="S2430" s="330" t="str">
        <v>BRI</v>
      </c>
      <c r="T2430" s="330" t="str">
        <v>SSH</v>
      </c>
      <c r="U2430" s="330" t="str">
        <v>BRI</v>
      </c>
      <c r="V2430" s="330">
        <v>6</v>
      </c>
      <c r="W2430" s="330">
        <v>239</v>
      </c>
      <c r="X2430" s="330" t="str">
        <v>S25-01</v>
      </c>
      <c r="Y2430" s="330">
        <v>186</v>
      </c>
      <c r="Z2430" s="330">
        <v>45</v>
      </c>
      <c r="AA2430" s="330">
        <v>141</v>
      </c>
      <c r="AB2430" s="16" t="str">
        <v>S25</v>
      </c>
    </row>
    <row r="2431" spans="1:28" x14ac:dyDescent="0.35">
      <c r="A2431" s="331">
        <v>45779</v>
      </c>
      <c r="B2431" s="330" t="str">
        <v>Searcharter</v>
      </c>
      <c r="C2431" s="330" t="str">
        <v>Distributor</v>
      </c>
      <c r="D2431" s="330" t="str">
        <v/>
      </c>
      <c r="E2431" s="330" t="str">
        <v>E6WEE</v>
      </c>
      <c r="F2431" s="330" t="str">
        <v>RT</v>
      </c>
      <c r="G2431" s="330" t="str">
        <v>Inbound</v>
      </c>
      <c r="H2431" s="330" t="str">
        <v>4S6003</v>
      </c>
      <c r="I2431" s="331" t="str">
        <v>SSH-BRI</v>
      </c>
      <c r="J2431" s="884">
        <v>46025</v>
      </c>
      <c r="K2431" s="330">
        <v>4</v>
      </c>
      <c r="L2431" s="330">
        <v>4</v>
      </c>
      <c r="M2431" s="330">
        <v>260</v>
      </c>
      <c r="N2431" s="330">
        <v>0</v>
      </c>
      <c r="O2431" s="330">
        <v>0</v>
      </c>
      <c r="P2431" s="330">
        <v>1040</v>
      </c>
      <c r="Q2431" s="330" t="str">
        <v>Confirmed</v>
      </c>
      <c r="R2431" s="330" t="str">
        <v>Closed Deal</v>
      </c>
      <c r="S2431" s="330" t="str">
        <v>SSH</v>
      </c>
      <c r="T2431" s="330" t="str">
        <v>BRI</v>
      </c>
      <c r="U2431" s="330" t="str">
        <v>BRI</v>
      </c>
      <c r="V2431" s="330">
        <v>6</v>
      </c>
      <c r="W2431" s="330">
        <v>246</v>
      </c>
      <c r="X2431" s="330" t="str">
        <v>S25-01</v>
      </c>
      <c r="Y2431" s="330">
        <v>186</v>
      </c>
      <c r="Z2431" s="330">
        <v>45</v>
      </c>
      <c r="AA2431" s="330">
        <v>141</v>
      </c>
      <c r="AB2431" s="16" t="str">
        <v>S25</v>
      </c>
    </row>
    <row r="2432" spans="1:28" x14ac:dyDescent="0.35">
      <c r="A2432" s="331">
        <v>45779</v>
      </c>
      <c r="B2432" s="330" t="str">
        <v>EuroAirlines</v>
      </c>
      <c r="C2432" s="330" t="str">
        <v>Distributor</v>
      </c>
      <c r="D2432" s="330" t="str">
        <v>AMADEUS</v>
      </c>
      <c r="E2432" s="330" t="str">
        <v>11M08D</v>
      </c>
      <c r="F2432" s="330" t="str">
        <v>OW</v>
      </c>
      <c r="G2432" s="330" t="str">
        <v>Outbound</v>
      </c>
      <c r="H2432" s="330" t="str">
        <v>4S6003</v>
      </c>
      <c r="I2432" s="331" t="str">
        <v>SSH-BRI</v>
      </c>
      <c r="J2432" s="884">
        <v>45983</v>
      </c>
      <c r="K2432" s="330">
        <v>1</v>
      </c>
      <c r="L2432" s="330">
        <v>1</v>
      </c>
      <c r="M2432" s="330">
        <v>240</v>
      </c>
      <c r="N2432" s="330">
        <v>39.03</v>
      </c>
      <c r="O2432" s="330">
        <v>20</v>
      </c>
      <c r="P2432" s="330">
        <v>299.02999999999997</v>
      </c>
      <c r="Q2432" s="330" t="str">
        <v>Confirmed</v>
      </c>
      <c r="R2432" s="330" t="str">
        <v>Closed Deal</v>
      </c>
      <c r="S2432" s="330" t="str">
        <v>SSH</v>
      </c>
      <c r="T2432" s="330" t="str">
        <v>BRI</v>
      </c>
      <c r="U2432" s="330" t="str">
        <v>BRI</v>
      </c>
      <c r="V2432" s="330">
        <v>6</v>
      </c>
      <c r="W2432" s="330">
        <v>204</v>
      </c>
      <c r="X2432" s="330" t="str">
        <v>S25-01</v>
      </c>
      <c r="Y2432" s="330">
        <v>186</v>
      </c>
      <c r="Z2432" s="330">
        <v>160</v>
      </c>
      <c r="AA2432" s="330">
        <v>26</v>
      </c>
      <c r="AB2432" s="16" t="str">
        <v>S25</v>
      </c>
    </row>
    <row r="2433" spans="1:28" x14ac:dyDescent="0.35">
      <c r="A2433" s="331">
        <v>45779</v>
      </c>
      <c r="B2433" s="330" t="str">
        <v>EuroAirlines</v>
      </c>
      <c r="C2433" s="330" t="str">
        <v>Distributor</v>
      </c>
      <c r="D2433" s="330" t="str">
        <v>AMADEUS</v>
      </c>
      <c r="E2433" s="330" t="str">
        <v>11M08D</v>
      </c>
      <c r="F2433" s="330" t="str">
        <v>OW</v>
      </c>
      <c r="G2433" s="330" t="str">
        <v>Outbound</v>
      </c>
      <c r="H2433" s="330" t="str">
        <v>4S6003</v>
      </c>
      <c r="I2433" s="331" t="str">
        <v>SSH-BRI</v>
      </c>
      <c r="J2433" s="884">
        <v>45983</v>
      </c>
      <c r="K2433" s="330">
        <v>1</v>
      </c>
      <c r="L2433" s="330">
        <v>1</v>
      </c>
      <c r="M2433" s="330">
        <v>240</v>
      </c>
      <c r="N2433" s="330">
        <v>39.03</v>
      </c>
      <c r="O2433" s="330">
        <v>20</v>
      </c>
      <c r="P2433" s="330">
        <v>299.02999999999997</v>
      </c>
      <c r="Q2433" s="330" t="str">
        <v>Confirmed</v>
      </c>
      <c r="R2433" s="330" t="str">
        <v>Closed Deal</v>
      </c>
      <c r="S2433" s="330" t="str">
        <v>SSH</v>
      </c>
      <c r="T2433" s="330" t="str">
        <v>BRI</v>
      </c>
      <c r="U2433" s="330" t="str">
        <v>BRI</v>
      </c>
      <c r="V2433" s="330">
        <v>6</v>
      </c>
      <c r="W2433" s="330">
        <v>204</v>
      </c>
      <c r="X2433" s="330" t="str">
        <v>S25-01</v>
      </c>
      <c r="Y2433" s="330">
        <v>186</v>
      </c>
      <c r="Z2433" s="330">
        <v>160</v>
      </c>
      <c r="AA2433" s="330">
        <v>26</v>
      </c>
      <c r="AB2433" s="16" t="str">
        <v>S25</v>
      </c>
    </row>
    <row r="2434" spans="1:28" x14ac:dyDescent="0.35">
      <c r="A2434" s="331">
        <v>45779</v>
      </c>
      <c r="B2434" s="330" t="str">
        <v>EuroAirlines</v>
      </c>
      <c r="C2434" s="330" t="str">
        <v>Distributor</v>
      </c>
      <c r="D2434" s="330" t="str">
        <v>AMADEUS</v>
      </c>
      <c r="E2434" s="330" t="str">
        <v>11LN6N</v>
      </c>
      <c r="F2434" s="330" t="str">
        <v>OW</v>
      </c>
      <c r="G2434" s="330" t="str">
        <v>Outbound</v>
      </c>
      <c r="H2434" s="330" t="str">
        <v>4S6015</v>
      </c>
      <c r="I2434" s="331" t="str">
        <v>SSH-VRN</v>
      </c>
      <c r="J2434" s="884">
        <v>45780</v>
      </c>
      <c r="K2434" s="330">
        <v>0</v>
      </c>
      <c r="L2434" s="330">
        <v>0</v>
      </c>
      <c r="M2434" s="330">
        <v>0</v>
      </c>
      <c r="N2434" s="330">
        <v>0</v>
      </c>
      <c r="O2434" s="330">
        <v>0</v>
      </c>
      <c r="P2434" s="330">
        <v>0</v>
      </c>
      <c r="Q2434" s="330" t="str">
        <v>Reissued</v>
      </c>
      <c r="R2434" s="330" t="str">
        <v>Closed Deal</v>
      </c>
      <c r="S2434" s="330" t="str">
        <v>SSH</v>
      </c>
      <c r="T2434" s="330" t="str">
        <v>VRN</v>
      </c>
      <c r="U2434" s="330" t="str">
        <v>VRN</v>
      </c>
      <c r="V2434" s="330">
        <v>6</v>
      </c>
      <c r="W2434" s="330">
        <v>1</v>
      </c>
      <c r="X2434" s="330" t="str">
        <v>E25-05B</v>
      </c>
      <c r="Y2434" s="330">
        <v>186</v>
      </c>
      <c r="Z2434" s="330">
        <v>181</v>
      </c>
      <c r="AA2434" s="330">
        <v>5</v>
      </c>
      <c r="AB2434" s="16" t="str">
        <v>E25</v>
      </c>
    </row>
    <row r="2435" spans="1:28" x14ac:dyDescent="0.35">
      <c r="A2435" s="331">
        <v>45779</v>
      </c>
      <c r="B2435" s="330" t="str">
        <v>EuroAirlines</v>
      </c>
      <c r="C2435" s="330" t="str">
        <v>Distributor</v>
      </c>
      <c r="D2435" s="330" t="str">
        <v>AMADEUS</v>
      </c>
      <c r="E2435" s="330" t="str">
        <v>11LN6N</v>
      </c>
      <c r="F2435" s="330" t="str">
        <v>OW</v>
      </c>
      <c r="G2435" s="330" t="str">
        <v>Outbound</v>
      </c>
      <c r="H2435" s="330" t="str">
        <v>4S6015</v>
      </c>
      <c r="I2435" s="331" t="str">
        <v>SSH-VRN</v>
      </c>
      <c r="J2435" s="884">
        <v>45780</v>
      </c>
      <c r="K2435" s="330">
        <v>0</v>
      </c>
      <c r="L2435" s="330">
        <v>0</v>
      </c>
      <c r="M2435" s="330">
        <v>0</v>
      </c>
      <c r="N2435" s="330">
        <v>0</v>
      </c>
      <c r="O2435" s="330">
        <v>0</v>
      </c>
      <c r="P2435" s="330">
        <v>0</v>
      </c>
      <c r="Q2435" s="330" t="str">
        <v>Reissued</v>
      </c>
      <c r="R2435" s="330" t="str">
        <v>Closed Deal</v>
      </c>
      <c r="S2435" s="330" t="str">
        <v>SSH</v>
      </c>
      <c r="T2435" s="330" t="str">
        <v>VRN</v>
      </c>
      <c r="U2435" s="330" t="str">
        <v>VRN</v>
      </c>
      <c r="V2435" s="330">
        <v>6</v>
      </c>
      <c r="W2435" s="330">
        <v>1</v>
      </c>
      <c r="X2435" s="330" t="str">
        <v>E25-05B</v>
      </c>
      <c r="Y2435" s="330">
        <v>186</v>
      </c>
      <c r="Z2435" s="330">
        <v>181</v>
      </c>
      <c r="AA2435" s="330">
        <v>5</v>
      </c>
      <c r="AB2435" s="16" t="str">
        <v>E25</v>
      </c>
    </row>
    <row r="2436" spans="1:28" x14ac:dyDescent="0.35">
      <c r="A2436" s="331">
        <v>45779</v>
      </c>
      <c r="B2436" s="330" t="str">
        <v>EuroAirlines</v>
      </c>
      <c r="C2436" s="330" t="str">
        <v>Distributor</v>
      </c>
      <c r="D2436" s="330" t="str">
        <v>AMADEUS</v>
      </c>
      <c r="E2436" s="330" t="str">
        <v>11M08E</v>
      </c>
      <c r="F2436" s="330" t="str">
        <v>OW</v>
      </c>
      <c r="G2436" s="330" t="str">
        <v>Outbound</v>
      </c>
      <c r="H2436" s="330" t="str">
        <v>4S6003</v>
      </c>
      <c r="I2436" s="331" t="str">
        <v>SSH-BRI</v>
      </c>
      <c r="J2436" s="884">
        <v>45983</v>
      </c>
      <c r="K2436" s="330">
        <v>1</v>
      </c>
      <c r="L2436" s="330">
        <v>1</v>
      </c>
      <c r="M2436" s="330">
        <v>240</v>
      </c>
      <c r="N2436" s="330">
        <v>39.03</v>
      </c>
      <c r="O2436" s="330">
        <v>20</v>
      </c>
      <c r="P2436" s="330">
        <v>299.02999999999997</v>
      </c>
      <c r="Q2436" s="330" t="str">
        <v>Confirmed</v>
      </c>
      <c r="R2436" s="330" t="str">
        <v>Closed Deal</v>
      </c>
      <c r="S2436" s="330" t="str">
        <v>SSH</v>
      </c>
      <c r="T2436" s="330" t="str">
        <v>BRI</v>
      </c>
      <c r="U2436" s="330" t="str">
        <v>BRI</v>
      </c>
      <c r="V2436" s="330">
        <v>6</v>
      </c>
      <c r="W2436" s="330">
        <v>204</v>
      </c>
      <c r="X2436" s="330" t="str">
        <v>S25-01</v>
      </c>
      <c r="Y2436" s="330">
        <v>186</v>
      </c>
      <c r="Z2436" s="330">
        <v>160</v>
      </c>
      <c r="AA2436" s="330">
        <v>26</v>
      </c>
      <c r="AB2436" s="16" t="str">
        <v>S25</v>
      </c>
    </row>
    <row r="2437" spans="1:28" x14ac:dyDescent="0.35">
      <c r="A2437" s="331">
        <v>45779</v>
      </c>
      <c r="B2437" s="330" t="str">
        <v>EuroAirlines</v>
      </c>
      <c r="C2437" s="330" t="str">
        <v>Distributor</v>
      </c>
      <c r="D2437" s="330" t="str">
        <v>AMADEUS</v>
      </c>
      <c r="E2437" s="330" t="str">
        <v>11LN6N</v>
      </c>
      <c r="F2437" s="330" t="str">
        <v>OW</v>
      </c>
      <c r="G2437" s="330" t="str">
        <v>Outbound</v>
      </c>
      <c r="H2437" s="330" t="str">
        <v>4S6015</v>
      </c>
      <c r="I2437" s="331" t="str">
        <v>SSH-VRN</v>
      </c>
      <c r="J2437" s="884">
        <v>45780</v>
      </c>
      <c r="K2437" s="330">
        <v>0</v>
      </c>
      <c r="L2437" s="330">
        <v>0</v>
      </c>
      <c r="M2437" s="330">
        <v>0</v>
      </c>
      <c r="N2437" s="330">
        <v>0</v>
      </c>
      <c r="O2437" s="330">
        <v>0</v>
      </c>
      <c r="P2437" s="330">
        <v>0</v>
      </c>
      <c r="Q2437" s="330" t="str">
        <v>Reissued</v>
      </c>
      <c r="R2437" s="330" t="str">
        <v>Closed Deal</v>
      </c>
      <c r="S2437" s="330" t="str">
        <v>SSH</v>
      </c>
      <c r="T2437" s="330" t="str">
        <v>VRN</v>
      </c>
      <c r="U2437" s="330" t="str">
        <v>VRN</v>
      </c>
      <c r="V2437" s="330">
        <v>6</v>
      </c>
      <c r="W2437" s="330">
        <v>1</v>
      </c>
      <c r="X2437" s="330" t="str">
        <v>E25-05B</v>
      </c>
      <c r="Y2437" s="330">
        <v>186</v>
      </c>
      <c r="Z2437" s="330">
        <v>181</v>
      </c>
      <c r="AA2437" s="330">
        <v>5</v>
      </c>
      <c r="AB2437" s="16" t="str">
        <v>E25</v>
      </c>
    </row>
    <row r="2438" spans="1:28" x14ac:dyDescent="0.35">
      <c r="A2438" s="331">
        <v>45779</v>
      </c>
      <c r="B2438" s="330" t="str">
        <v>EuroAirlines</v>
      </c>
      <c r="C2438" s="330" t="str">
        <v>Distributor</v>
      </c>
      <c r="D2438" s="330" t="str">
        <v>AMADEUS</v>
      </c>
      <c r="E2438" s="330" t="str">
        <v>11M08E</v>
      </c>
      <c r="F2438" s="330" t="str">
        <v>OW</v>
      </c>
      <c r="G2438" s="330" t="str">
        <v>Outbound</v>
      </c>
      <c r="H2438" s="330" t="str">
        <v>4S6003</v>
      </c>
      <c r="I2438" s="331" t="str">
        <v>SSH-BRI</v>
      </c>
      <c r="J2438" s="884">
        <v>45983</v>
      </c>
      <c r="K2438" s="330">
        <v>1</v>
      </c>
      <c r="L2438" s="330">
        <v>1</v>
      </c>
      <c r="M2438" s="330">
        <v>240</v>
      </c>
      <c r="N2438" s="330">
        <v>39.03</v>
      </c>
      <c r="O2438" s="330">
        <v>20</v>
      </c>
      <c r="P2438" s="330">
        <v>299.02999999999997</v>
      </c>
      <c r="Q2438" s="330" t="str">
        <v>Confirmed</v>
      </c>
      <c r="R2438" s="330" t="str">
        <v>Closed Deal</v>
      </c>
      <c r="S2438" s="330" t="str">
        <v>SSH</v>
      </c>
      <c r="T2438" s="330" t="str">
        <v>BRI</v>
      </c>
      <c r="U2438" s="330" t="str">
        <v>BRI</v>
      </c>
      <c r="V2438" s="330">
        <v>6</v>
      </c>
      <c r="W2438" s="330">
        <v>204</v>
      </c>
      <c r="X2438" s="330" t="str">
        <v>S25-01</v>
      </c>
      <c r="Y2438" s="330">
        <v>186</v>
      </c>
      <c r="Z2438" s="330">
        <v>160</v>
      </c>
      <c r="AA2438" s="330">
        <v>26</v>
      </c>
      <c r="AB2438" s="16" t="str">
        <v>S25</v>
      </c>
    </row>
    <row r="2439" spans="1:28" x14ac:dyDescent="0.35">
      <c r="A2439" s="331">
        <v>45780</v>
      </c>
      <c r="B2439" s="330" t="str">
        <v>GO7</v>
      </c>
      <c r="C2439" s="330" t="str">
        <v>Distributor</v>
      </c>
      <c r="D2439" s="330" t="str">
        <v>Website IBE</v>
      </c>
      <c r="E2439" s="330" t="str">
        <v>BSDTXU</v>
      </c>
      <c r="F2439" s="330" t="str">
        <v>OW</v>
      </c>
      <c r="G2439" s="330" t="str">
        <v>Outbound</v>
      </c>
      <c r="H2439" s="330" t="str">
        <v>4S6006</v>
      </c>
      <c r="I2439" s="331" t="str">
        <v>NAP-SSH</v>
      </c>
      <c r="J2439" s="884">
        <v>45880</v>
      </c>
      <c r="K2439" s="330">
        <v>1</v>
      </c>
      <c r="L2439" s="330">
        <v>1</v>
      </c>
      <c r="M2439" s="330">
        <v>371.7</v>
      </c>
      <c r="N2439" s="330">
        <v>48.04</v>
      </c>
      <c r="O2439" s="330">
        <v>53</v>
      </c>
      <c r="P2439" s="330">
        <v>472.74</v>
      </c>
      <c r="Q2439" s="330" t="str">
        <v>Confirmed</v>
      </c>
      <c r="R2439" s="330" t="str">
        <v>Closed Deal</v>
      </c>
      <c r="S2439" s="330" t="str">
        <v>NAP</v>
      </c>
      <c r="T2439" s="330" t="str">
        <v>SSH</v>
      </c>
      <c r="U2439" s="330" t="str">
        <v>NAP</v>
      </c>
      <c r="V2439" s="330">
        <v>1</v>
      </c>
      <c r="W2439" s="330">
        <v>100</v>
      </c>
      <c r="X2439" s="330" t="str">
        <v>S25-08</v>
      </c>
      <c r="Y2439" s="330">
        <v>186</v>
      </c>
      <c r="Z2439" s="330">
        <v>153</v>
      </c>
      <c r="AA2439" s="330">
        <v>33</v>
      </c>
      <c r="AB2439" s="16" t="str">
        <v>S25</v>
      </c>
    </row>
    <row r="2440" spans="1:28" x14ac:dyDescent="0.35">
      <c r="A2440" s="331">
        <v>45780</v>
      </c>
      <c r="B2440" s="330" t="str">
        <v>GO7</v>
      </c>
      <c r="C2440" s="330" t="str">
        <v>Distributor</v>
      </c>
      <c r="D2440" s="330" t="str">
        <v>Website IBE</v>
      </c>
      <c r="E2440" s="330" t="str">
        <v>BSDTXU</v>
      </c>
      <c r="F2440" s="330" t="str">
        <v>OW</v>
      </c>
      <c r="G2440" s="330" t="str">
        <v>Outbound</v>
      </c>
      <c r="H2440" s="330" t="str">
        <v>4S6006</v>
      </c>
      <c r="I2440" s="331" t="str">
        <v>NAP-SSH</v>
      </c>
      <c r="J2440" s="884">
        <v>45880</v>
      </c>
      <c r="K2440" s="330">
        <v>1</v>
      </c>
      <c r="L2440" s="330">
        <v>1</v>
      </c>
      <c r="M2440" s="330">
        <v>278.77</v>
      </c>
      <c r="N2440" s="330">
        <v>40.229999999999997</v>
      </c>
      <c r="O2440" s="330">
        <v>53</v>
      </c>
      <c r="P2440" s="330">
        <v>372</v>
      </c>
      <c r="Q2440" s="330" t="str">
        <v>Confirmed</v>
      </c>
      <c r="R2440" s="330" t="str">
        <v>Closed Deal</v>
      </c>
      <c r="S2440" s="330" t="str">
        <v>NAP</v>
      </c>
      <c r="T2440" s="330" t="str">
        <v>SSH</v>
      </c>
      <c r="U2440" s="330" t="str">
        <v>NAP</v>
      </c>
      <c r="V2440" s="330">
        <v>1</v>
      </c>
      <c r="W2440" s="330">
        <v>100</v>
      </c>
      <c r="X2440" s="330" t="str">
        <v>S25-08</v>
      </c>
      <c r="Y2440" s="330">
        <v>186</v>
      </c>
      <c r="Z2440" s="330">
        <v>153</v>
      </c>
      <c r="AA2440" s="330">
        <v>33</v>
      </c>
      <c r="AB2440" s="16" t="str">
        <v>S25</v>
      </c>
    </row>
    <row r="2441" spans="1:28" x14ac:dyDescent="0.35">
      <c r="A2441" s="331">
        <v>45780</v>
      </c>
      <c r="B2441" s="330" t="str">
        <v>GO7</v>
      </c>
      <c r="C2441" s="330" t="str">
        <v>Distributor</v>
      </c>
      <c r="D2441" s="330" t="str">
        <v>Website IBE</v>
      </c>
      <c r="E2441" s="330" t="str">
        <v>BSDTXU</v>
      </c>
      <c r="F2441" s="330" t="str">
        <v>OW</v>
      </c>
      <c r="G2441" s="330" t="str">
        <v>Outbound</v>
      </c>
      <c r="H2441" s="330" t="str">
        <v>4S6006</v>
      </c>
      <c r="I2441" s="331" t="str">
        <v>NAP-SSH</v>
      </c>
      <c r="J2441" s="884">
        <v>45880</v>
      </c>
      <c r="K2441" s="330">
        <v>1</v>
      </c>
      <c r="L2441" s="330">
        <v>1</v>
      </c>
      <c r="M2441" s="330">
        <v>371.7</v>
      </c>
      <c r="N2441" s="330">
        <v>48.04</v>
      </c>
      <c r="O2441" s="330">
        <v>53</v>
      </c>
      <c r="P2441" s="330">
        <v>472.74</v>
      </c>
      <c r="Q2441" s="330" t="str">
        <v>Confirmed</v>
      </c>
      <c r="R2441" s="330" t="str">
        <v>Closed Deal</v>
      </c>
      <c r="S2441" s="330" t="str">
        <v>NAP</v>
      </c>
      <c r="T2441" s="330" t="str">
        <v>SSH</v>
      </c>
      <c r="U2441" s="330" t="str">
        <v>NAP</v>
      </c>
      <c r="V2441" s="330">
        <v>1</v>
      </c>
      <c r="W2441" s="330">
        <v>100</v>
      </c>
      <c r="X2441" s="330" t="str">
        <v>S25-08</v>
      </c>
      <c r="Y2441" s="330">
        <v>186</v>
      </c>
      <c r="Z2441" s="330">
        <v>153</v>
      </c>
      <c r="AA2441" s="330">
        <v>33</v>
      </c>
      <c r="AB2441" s="16" t="str">
        <v>S25</v>
      </c>
    </row>
    <row r="2442" spans="1:28" x14ac:dyDescent="0.35">
      <c r="A2442" s="331">
        <v>45780</v>
      </c>
      <c r="B2442" s="330" t="str">
        <v>GO7</v>
      </c>
      <c r="C2442" s="330" t="str">
        <v>Distributor</v>
      </c>
      <c r="D2442" s="330" t="str">
        <v>Website IBE</v>
      </c>
      <c r="E2442" s="330" t="str">
        <v>BSDTXU</v>
      </c>
      <c r="F2442" s="330" t="str">
        <v>OW</v>
      </c>
      <c r="G2442" s="330" t="str">
        <v>Outbound</v>
      </c>
      <c r="H2442" s="330" t="str">
        <v>4S6006</v>
      </c>
      <c r="I2442" s="331" t="str">
        <v>NAP-SSH</v>
      </c>
      <c r="J2442" s="884">
        <v>45880</v>
      </c>
      <c r="K2442" s="330">
        <v>1</v>
      </c>
      <c r="L2442" s="330">
        <v>1</v>
      </c>
      <c r="M2442" s="330">
        <v>371.7</v>
      </c>
      <c r="N2442" s="330">
        <v>48.04</v>
      </c>
      <c r="O2442" s="330">
        <v>53</v>
      </c>
      <c r="P2442" s="330">
        <v>472.74</v>
      </c>
      <c r="Q2442" s="330" t="str">
        <v>Confirmed</v>
      </c>
      <c r="R2442" s="330" t="str">
        <v>Closed Deal</v>
      </c>
      <c r="S2442" s="330" t="str">
        <v>NAP</v>
      </c>
      <c r="T2442" s="330" t="str">
        <v>SSH</v>
      </c>
      <c r="U2442" s="330" t="str">
        <v>NAP</v>
      </c>
      <c r="V2442" s="330">
        <v>1</v>
      </c>
      <c r="W2442" s="330">
        <v>100</v>
      </c>
      <c r="X2442" s="330" t="str">
        <v>S25-08</v>
      </c>
      <c r="Y2442" s="330">
        <v>186</v>
      </c>
      <c r="Z2442" s="330">
        <v>153</v>
      </c>
      <c r="AA2442" s="330">
        <v>33</v>
      </c>
      <c r="AB2442" s="16" t="str">
        <v>S25</v>
      </c>
    </row>
    <row r="2443" spans="1:28" x14ac:dyDescent="0.35">
      <c r="A2443" s="331">
        <v>45780</v>
      </c>
      <c r="B2443" s="330" t="str">
        <v>GO7</v>
      </c>
      <c r="C2443" s="330" t="str">
        <v>Distributor</v>
      </c>
      <c r="D2443" s="330" t="str">
        <v>Website IBE</v>
      </c>
      <c r="E2443" s="330" t="str">
        <v>BSDTXU</v>
      </c>
      <c r="F2443" s="330" t="str">
        <v>OW</v>
      </c>
      <c r="G2443" s="330" t="str">
        <v>Outbound</v>
      </c>
      <c r="H2443" s="330" t="str">
        <v>4S6006</v>
      </c>
      <c r="I2443" s="331" t="str">
        <v>NAP-SSH</v>
      </c>
      <c r="J2443" s="884">
        <v>45880</v>
      </c>
      <c r="K2443" s="330">
        <v>1</v>
      </c>
      <c r="L2443" s="330">
        <v>1</v>
      </c>
      <c r="M2443" s="330">
        <v>371.7</v>
      </c>
      <c r="N2443" s="330">
        <v>48.04</v>
      </c>
      <c r="O2443" s="330">
        <v>53</v>
      </c>
      <c r="P2443" s="330">
        <v>472.74</v>
      </c>
      <c r="Q2443" s="330" t="str">
        <v>Confirmed</v>
      </c>
      <c r="R2443" s="330" t="str">
        <v>Closed Deal</v>
      </c>
      <c r="S2443" s="330" t="str">
        <v>NAP</v>
      </c>
      <c r="T2443" s="330" t="str">
        <v>SSH</v>
      </c>
      <c r="U2443" s="330" t="str">
        <v>NAP</v>
      </c>
      <c r="V2443" s="330">
        <v>1</v>
      </c>
      <c r="W2443" s="330">
        <v>100</v>
      </c>
      <c r="X2443" s="330" t="str">
        <v>S25-08</v>
      </c>
      <c r="Y2443" s="330">
        <v>186</v>
      </c>
      <c r="Z2443" s="330">
        <v>153</v>
      </c>
      <c r="AA2443" s="330">
        <v>33</v>
      </c>
      <c r="AB2443" s="16" t="str">
        <v>S25</v>
      </c>
    </row>
    <row r="2444" spans="1:28" x14ac:dyDescent="0.35">
      <c r="A2444" s="331">
        <v>45780</v>
      </c>
      <c r="B2444" s="330" t="str">
        <v>GO7</v>
      </c>
      <c r="C2444" s="330" t="str">
        <v>Distributor</v>
      </c>
      <c r="D2444" s="330" t="str">
        <v>Website IBE</v>
      </c>
      <c r="E2444" s="330" t="str">
        <v>BSDTXU</v>
      </c>
      <c r="F2444" s="330" t="str">
        <v>OW</v>
      </c>
      <c r="G2444" s="330" t="str">
        <v>Outbound</v>
      </c>
      <c r="H2444" s="330" t="str">
        <v>4S6006</v>
      </c>
      <c r="I2444" s="331" t="str">
        <v>NAP-SSH</v>
      </c>
      <c r="J2444" s="884">
        <v>45880</v>
      </c>
      <c r="K2444" s="330">
        <v>1</v>
      </c>
      <c r="L2444" s="330">
        <v>1</v>
      </c>
      <c r="M2444" s="330">
        <v>371.7</v>
      </c>
      <c r="N2444" s="330">
        <v>48.04</v>
      </c>
      <c r="O2444" s="330">
        <v>53</v>
      </c>
      <c r="P2444" s="330">
        <v>472.74</v>
      </c>
      <c r="Q2444" s="330" t="str">
        <v>Confirmed</v>
      </c>
      <c r="R2444" s="330" t="str">
        <v>Closed Deal</v>
      </c>
      <c r="S2444" s="330" t="str">
        <v>NAP</v>
      </c>
      <c r="T2444" s="330" t="str">
        <v>SSH</v>
      </c>
      <c r="U2444" s="330" t="str">
        <v>NAP</v>
      </c>
      <c r="V2444" s="330">
        <v>1</v>
      </c>
      <c r="W2444" s="330">
        <v>100</v>
      </c>
      <c r="X2444" s="330" t="str">
        <v>S25-08</v>
      </c>
      <c r="Y2444" s="330">
        <v>186</v>
      </c>
      <c r="Z2444" s="330">
        <v>153</v>
      </c>
      <c r="AA2444" s="330">
        <v>33</v>
      </c>
      <c r="AB2444" s="16" t="str">
        <v>S25</v>
      </c>
    </row>
    <row r="2445" spans="1:28" x14ac:dyDescent="0.35">
      <c r="A2445" s="331">
        <v>45780</v>
      </c>
      <c r="B2445" s="330" t="str">
        <v>GO7</v>
      </c>
      <c r="C2445" s="330" t="str">
        <v>Distributor</v>
      </c>
      <c r="D2445" s="330" t="str">
        <v>Website IBE</v>
      </c>
      <c r="E2445" s="330" t="str">
        <v>BSDTXU</v>
      </c>
      <c r="F2445" s="330" t="str">
        <v>OW</v>
      </c>
      <c r="G2445" s="330" t="str">
        <v>Outbound</v>
      </c>
      <c r="H2445" s="330" t="str">
        <v>4S6006</v>
      </c>
      <c r="I2445" s="331" t="str">
        <v>NAP-SSH</v>
      </c>
      <c r="J2445" s="884">
        <v>45880</v>
      </c>
      <c r="K2445" s="330">
        <v>1</v>
      </c>
      <c r="L2445" s="330">
        <v>1</v>
      </c>
      <c r="M2445" s="330">
        <v>371.7</v>
      </c>
      <c r="N2445" s="330">
        <v>48.04</v>
      </c>
      <c r="O2445" s="330">
        <v>53</v>
      </c>
      <c r="P2445" s="330">
        <v>472.74</v>
      </c>
      <c r="Q2445" s="330" t="str">
        <v>Confirmed</v>
      </c>
      <c r="R2445" s="330" t="str">
        <v>Closed Deal</v>
      </c>
      <c r="S2445" s="330" t="str">
        <v>NAP</v>
      </c>
      <c r="T2445" s="330" t="str">
        <v>SSH</v>
      </c>
      <c r="U2445" s="330" t="str">
        <v>NAP</v>
      </c>
      <c r="V2445" s="330">
        <v>1</v>
      </c>
      <c r="W2445" s="330">
        <v>100</v>
      </c>
      <c r="X2445" s="330" t="str">
        <v>S25-08</v>
      </c>
      <c r="Y2445" s="330">
        <v>186</v>
      </c>
      <c r="Z2445" s="330">
        <v>153</v>
      </c>
      <c r="AA2445" s="330">
        <v>33</v>
      </c>
      <c r="AB2445" s="16" t="str">
        <v>S25</v>
      </c>
    </row>
    <row r="2446" spans="1:28" x14ac:dyDescent="0.35">
      <c r="A2446" s="331">
        <v>45780</v>
      </c>
      <c r="B2446" s="330" t="str">
        <v>GO7</v>
      </c>
      <c r="C2446" s="330" t="str">
        <v>Distributor</v>
      </c>
      <c r="D2446" s="330" t="str">
        <v>Website IBE</v>
      </c>
      <c r="E2446" s="330" t="str">
        <v>BSDTXU</v>
      </c>
      <c r="F2446" s="330" t="str">
        <v>OW</v>
      </c>
      <c r="G2446" s="330" t="str">
        <v>Outbound</v>
      </c>
      <c r="H2446" s="330" t="str">
        <v>4S6006</v>
      </c>
      <c r="I2446" s="331" t="str">
        <v>NAP-SSH</v>
      </c>
      <c r="J2446" s="884">
        <v>45880</v>
      </c>
      <c r="K2446" s="330">
        <v>1</v>
      </c>
      <c r="L2446" s="330">
        <v>1</v>
      </c>
      <c r="M2446" s="330">
        <v>371.7</v>
      </c>
      <c r="N2446" s="330">
        <v>48.04</v>
      </c>
      <c r="O2446" s="330">
        <v>53</v>
      </c>
      <c r="P2446" s="330">
        <v>472.74</v>
      </c>
      <c r="Q2446" s="330" t="str">
        <v>Confirmed</v>
      </c>
      <c r="R2446" s="330" t="str">
        <v>Closed Deal</v>
      </c>
      <c r="S2446" s="330" t="str">
        <v>NAP</v>
      </c>
      <c r="T2446" s="330" t="str">
        <v>SSH</v>
      </c>
      <c r="U2446" s="330" t="str">
        <v>NAP</v>
      </c>
      <c r="V2446" s="330">
        <v>1</v>
      </c>
      <c r="W2446" s="330">
        <v>100</v>
      </c>
      <c r="X2446" s="330" t="str">
        <v>S25-08</v>
      </c>
      <c r="Y2446" s="330">
        <v>186</v>
      </c>
      <c r="Z2446" s="330">
        <v>153</v>
      </c>
      <c r="AA2446" s="330">
        <v>33</v>
      </c>
      <c r="AB2446" s="16" t="str">
        <v>S25</v>
      </c>
    </row>
    <row r="2447" spans="1:28" x14ac:dyDescent="0.35">
      <c r="A2447" s="331">
        <v>45781</v>
      </c>
      <c r="B2447" s="330" t="str">
        <v>Genius</v>
      </c>
      <c r="C2447" s="330" t="str">
        <v>Distributor</v>
      </c>
      <c r="D2447" s="330" t="str">
        <v/>
      </c>
      <c r="E2447" s="330" t="str">
        <v/>
      </c>
      <c r="F2447" s="330" t="str">
        <v>OW</v>
      </c>
      <c r="G2447" s="330" t="str">
        <v>Outbound</v>
      </c>
      <c r="H2447" s="330" t="str">
        <v>4S6006</v>
      </c>
      <c r="I2447" s="331" t="str">
        <v>FCO-SSH</v>
      </c>
      <c r="J2447" s="884">
        <v>45877</v>
      </c>
      <c r="K2447" s="330">
        <v>2</v>
      </c>
      <c r="L2447" s="330">
        <v>2</v>
      </c>
      <c r="M2447" s="330">
        <v>250</v>
      </c>
      <c r="N2447" s="330">
        <v>0</v>
      </c>
      <c r="O2447" s="330">
        <v>0</v>
      </c>
      <c r="P2447" s="330">
        <v>500</v>
      </c>
      <c r="Q2447" s="330" t="str">
        <v>Confirmed</v>
      </c>
      <c r="R2447" s="330" t="str">
        <v>Closed Deal</v>
      </c>
      <c r="S2447" s="330" t="str">
        <v>FCO</v>
      </c>
      <c r="T2447" s="330" t="str">
        <v>SSH</v>
      </c>
      <c r="U2447" s="330" t="str">
        <v>FCO</v>
      </c>
      <c r="V2447" s="330">
        <v>5</v>
      </c>
      <c r="W2447" s="330">
        <v>96</v>
      </c>
      <c r="X2447" s="330" t="str">
        <v>S25-15</v>
      </c>
      <c r="Y2447" s="330">
        <v>186</v>
      </c>
      <c r="Z2447" s="330">
        <v>174</v>
      </c>
      <c r="AA2447" s="330">
        <v>12</v>
      </c>
      <c r="AB2447" s="16" t="str">
        <v>S25</v>
      </c>
    </row>
    <row r="2448" spans="1:28" x14ac:dyDescent="0.35">
      <c r="A2448" s="331">
        <v>45781</v>
      </c>
      <c r="B2448" s="330" t="str">
        <v>Genius</v>
      </c>
      <c r="C2448" s="330" t="str">
        <v>Distributor</v>
      </c>
      <c r="D2448" s="330" t="str">
        <v/>
      </c>
      <c r="E2448" s="330" t="str">
        <v/>
      </c>
      <c r="F2448" s="330" t="str">
        <v>OW</v>
      </c>
      <c r="G2448" s="330" t="str">
        <v>Outbound</v>
      </c>
      <c r="H2448" s="330" t="str">
        <v>NE3126</v>
      </c>
      <c r="I2448" s="331" t="str">
        <v>SSH-NAP</v>
      </c>
      <c r="J2448" s="884">
        <v>45903</v>
      </c>
      <c r="K2448" s="330">
        <v>4</v>
      </c>
      <c r="L2448" s="330">
        <v>4</v>
      </c>
      <c r="M2448" s="330">
        <v>230</v>
      </c>
      <c r="N2448" s="330">
        <v>0</v>
      </c>
      <c r="O2448" s="330">
        <v>0</v>
      </c>
      <c r="P2448" s="330">
        <v>920</v>
      </c>
      <c r="Q2448" s="330" t="str">
        <v>Confirmed</v>
      </c>
      <c r="R2448" s="330" t="str">
        <v>Closed Deal</v>
      </c>
      <c r="S2448" s="330" t="str">
        <v>SSH</v>
      </c>
      <c r="T2448" s="330" t="str">
        <v>NAP</v>
      </c>
      <c r="U2448" s="330" t="str">
        <v>NAP</v>
      </c>
      <c r="V2448" s="330">
        <v>3</v>
      </c>
      <c r="W2448" s="330">
        <v>122</v>
      </c>
      <c r="X2448" s="330" t="str">
        <v>S25-20</v>
      </c>
      <c r="Y2448" s="330">
        <v>12</v>
      </c>
      <c r="Z2448" s="330">
        <v>4</v>
      </c>
      <c r="AA2448" s="330">
        <v>8</v>
      </c>
      <c r="AB2448" s="16" t="str">
        <v>S25</v>
      </c>
    </row>
    <row r="2449" spans="1:28" x14ac:dyDescent="0.35">
      <c r="A2449" s="331">
        <v>45781</v>
      </c>
      <c r="B2449" s="330" t="str">
        <v>Genius</v>
      </c>
      <c r="C2449" s="330" t="str">
        <v>Distributor</v>
      </c>
      <c r="D2449" s="330" t="str">
        <v/>
      </c>
      <c r="E2449" s="330" t="str">
        <v/>
      </c>
      <c r="F2449" s="330" t="str">
        <v>OW</v>
      </c>
      <c r="G2449" s="330" t="str">
        <v>Outbound</v>
      </c>
      <c r="H2449" s="330" t="str">
        <v>NE3126</v>
      </c>
      <c r="I2449" s="331" t="str">
        <v>SSH-NAP</v>
      </c>
      <c r="J2449" s="884">
        <v>45896</v>
      </c>
      <c r="K2449" s="330">
        <v>2</v>
      </c>
      <c r="L2449" s="330">
        <v>2</v>
      </c>
      <c r="M2449" s="330">
        <v>230</v>
      </c>
      <c r="N2449" s="330">
        <v>0</v>
      </c>
      <c r="O2449" s="330">
        <v>0</v>
      </c>
      <c r="P2449" s="330">
        <v>460</v>
      </c>
      <c r="Q2449" s="330" t="str">
        <v>Confirmed</v>
      </c>
      <c r="R2449" s="330" t="str">
        <v>Closed Deal</v>
      </c>
      <c r="S2449" s="330" t="str">
        <v>SSH</v>
      </c>
      <c r="T2449" s="330" t="str">
        <v>NAP</v>
      </c>
      <c r="U2449" s="330" t="str">
        <v>NAP</v>
      </c>
      <c r="V2449" s="330">
        <v>3</v>
      </c>
      <c r="W2449" s="330">
        <v>115</v>
      </c>
      <c r="X2449" s="330" t="str">
        <v>S25-20</v>
      </c>
      <c r="Y2449" s="330">
        <v>12</v>
      </c>
      <c r="Z2449" s="330">
        <v>10</v>
      </c>
      <c r="AA2449" s="330">
        <v>2</v>
      </c>
      <c r="AB2449" s="16" t="str">
        <v>S25</v>
      </c>
    </row>
    <row r="2450" spans="1:28" x14ac:dyDescent="0.35">
      <c r="A2450" s="331">
        <v>45781</v>
      </c>
      <c r="B2450" s="330" t="str">
        <v>Genius</v>
      </c>
      <c r="C2450" s="330" t="str">
        <v>Distributor</v>
      </c>
      <c r="D2450" s="330" t="str">
        <v/>
      </c>
      <c r="E2450" s="330" t="str">
        <v/>
      </c>
      <c r="F2450" s="330" t="str">
        <v>OW</v>
      </c>
      <c r="G2450" s="330" t="str">
        <v>Outbound</v>
      </c>
      <c r="H2450" s="330" t="str">
        <v>NE3127</v>
      </c>
      <c r="I2450" s="331" t="str">
        <v>NAP-SSH</v>
      </c>
      <c r="J2450" s="884">
        <v>45875</v>
      </c>
      <c r="K2450" s="330">
        <v>4</v>
      </c>
      <c r="L2450" s="330">
        <v>4</v>
      </c>
      <c r="M2450" s="330">
        <v>230</v>
      </c>
      <c r="N2450" s="330">
        <v>0</v>
      </c>
      <c r="O2450" s="330">
        <v>0</v>
      </c>
      <c r="P2450" s="330">
        <v>920</v>
      </c>
      <c r="Q2450" s="330" t="str">
        <v>Confirmed</v>
      </c>
      <c r="R2450" s="330" t="str">
        <v>Closed Deal</v>
      </c>
      <c r="S2450" s="330" t="str">
        <v>NAP</v>
      </c>
      <c r="T2450" s="330" t="str">
        <v>SSH</v>
      </c>
      <c r="U2450" s="330" t="str">
        <v>NAP</v>
      </c>
      <c r="V2450" s="330">
        <v>3</v>
      </c>
      <c r="W2450" s="330">
        <v>94</v>
      </c>
      <c r="X2450" s="330" t="str">
        <v>S25-20</v>
      </c>
      <c r="Y2450" s="330">
        <v>12</v>
      </c>
      <c r="Z2450" s="330">
        <v>4</v>
      </c>
      <c r="AA2450" s="330">
        <v>8</v>
      </c>
      <c r="AB2450" s="16" t="str">
        <v>S25</v>
      </c>
    </row>
    <row r="2451" spans="1:28" x14ac:dyDescent="0.35">
      <c r="A2451" s="331">
        <v>45782</v>
      </c>
      <c r="B2451" s="330" t="str">
        <v>Genius</v>
      </c>
      <c r="C2451" s="330" t="str">
        <v>Distributor</v>
      </c>
      <c r="D2451" s="330" t="str">
        <v/>
      </c>
      <c r="E2451" s="330" t="str">
        <v/>
      </c>
      <c r="F2451" s="330" t="str">
        <v>OW</v>
      </c>
      <c r="G2451" s="330" t="str">
        <v>Outbound</v>
      </c>
      <c r="H2451" s="330" t="str">
        <v>4S6003</v>
      </c>
      <c r="I2451" s="331" t="str">
        <v>SSH-BRI</v>
      </c>
      <c r="J2451" s="884">
        <v>45920</v>
      </c>
      <c r="K2451" s="330">
        <v>4</v>
      </c>
      <c r="L2451" s="330">
        <v>4</v>
      </c>
      <c r="M2451" s="330">
        <v>160</v>
      </c>
      <c r="N2451" s="330">
        <v>0</v>
      </c>
      <c r="O2451" s="330">
        <v>0</v>
      </c>
      <c r="P2451" s="330">
        <v>640</v>
      </c>
      <c r="Q2451" s="330" t="str">
        <v>Confirmed</v>
      </c>
      <c r="R2451" s="330" t="str">
        <v>Closed Deal</v>
      </c>
      <c r="S2451" s="330" t="str">
        <v>SSH</v>
      </c>
      <c r="T2451" s="330" t="str">
        <v>BRI</v>
      </c>
      <c r="U2451" s="330" t="str">
        <v>BRI</v>
      </c>
      <c r="V2451" s="330">
        <v>6</v>
      </c>
      <c r="W2451" s="330">
        <v>138</v>
      </c>
      <c r="X2451" s="330" t="str">
        <v>S25-01</v>
      </c>
      <c r="Y2451" s="330">
        <v>186</v>
      </c>
      <c r="Z2451" s="330">
        <v>189</v>
      </c>
      <c r="AA2451" s="330">
        <v>-3</v>
      </c>
      <c r="AB2451" s="16" t="str">
        <v>S25</v>
      </c>
    </row>
    <row r="2452" spans="1:28" x14ac:dyDescent="0.35">
      <c r="A2452" s="331">
        <v>45782</v>
      </c>
      <c r="B2452" s="330" t="str">
        <v>Genius</v>
      </c>
      <c r="C2452" s="330" t="str">
        <v>Distributor</v>
      </c>
      <c r="D2452" s="330" t="str">
        <v/>
      </c>
      <c r="E2452" s="330" t="str">
        <v/>
      </c>
      <c r="F2452" s="330" t="str">
        <v>OW</v>
      </c>
      <c r="G2452" s="330" t="str">
        <v>Outbound</v>
      </c>
      <c r="H2452" s="330" t="str">
        <v>4S6004</v>
      </c>
      <c r="I2452" s="331" t="str">
        <v>BRI-SSH</v>
      </c>
      <c r="J2452" s="884">
        <v>45913</v>
      </c>
      <c r="K2452" s="330">
        <v>4</v>
      </c>
      <c r="L2452" s="330">
        <v>4</v>
      </c>
      <c r="M2452" s="330">
        <v>160</v>
      </c>
      <c r="N2452" s="330">
        <v>0</v>
      </c>
      <c r="O2452" s="330">
        <v>0</v>
      </c>
      <c r="P2452" s="330">
        <v>640</v>
      </c>
      <c r="Q2452" s="330" t="str">
        <v>Confirmed</v>
      </c>
      <c r="R2452" s="330" t="str">
        <v>Closed Deal</v>
      </c>
      <c r="S2452" s="330" t="str">
        <v>BRI</v>
      </c>
      <c r="T2452" s="330" t="str">
        <v>SSH</v>
      </c>
      <c r="U2452" s="330" t="str">
        <v>BRI</v>
      </c>
      <c r="V2452" s="330">
        <v>6</v>
      </c>
      <c r="W2452" s="330">
        <v>131</v>
      </c>
      <c r="X2452" s="330" t="str">
        <v>S25-01</v>
      </c>
      <c r="Y2452" s="330">
        <v>186</v>
      </c>
      <c r="Z2452" s="330">
        <v>185</v>
      </c>
      <c r="AA2452" s="330">
        <v>1</v>
      </c>
      <c r="AB2452" s="16" t="str">
        <v>S25</v>
      </c>
    </row>
    <row r="2453" spans="1:28" x14ac:dyDescent="0.35">
      <c r="A2453" s="331">
        <v>45782</v>
      </c>
      <c r="B2453" s="330" t="str">
        <v>Genius</v>
      </c>
      <c r="C2453" s="330" t="str">
        <v>Distributor</v>
      </c>
      <c r="D2453" s="330" t="str">
        <v/>
      </c>
      <c r="E2453" s="330" t="str">
        <v/>
      </c>
      <c r="F2453" s="330" t="str">
        <v>OW</v>
      </c>
      <c r="G2453" s="330" t="str">
        <v>Outbound</v>
      </c>
      <c r="H2453" s="330" t="str">
        <v>4S6005</v>
      </c>
      <c r="I2453" s="331" t="str">
        <v>SSH-FCO</v>
      </c>
      <c r="J2453" s="884">
        <v>45898</v>
      </c>
      <c r="K2453" s="330">
        <v>2</v>
      </c>
      <c r="L2453" s="330">
        <v>2</v>
      </c>
      <c r="M2453" s="330">
        <v>250</v>
      </c>
      <c r="N2453" s="330">
        <v>0</v>
      </c>
      <c r="O2453" s="330">
        <v>0</v>
      </c>
      <c r="P2453" s="330">
        <v>500</v>
      </c>
      <c r="Q2453" s="330" t="str">
        <v>Confirmed</v>
      </c>
      <c r="R2453" s="330" t="str">
        <v>Closed Deal</v>
      </c>
      <c r="S2453" s="330" t="str">
        <v>SSH</v>
      </c>
      <c r="T2453" s="330" t="str">
        <v>FCO</v>
      </c>
      <c r="U2453" s="330" t="str">
        <v>FCO</v>
      </c>
      <c r="V2453" s="330">
        <v>5</v>
      </c>
      <c r="W2453" s="330">
        <v>116</v>
      </c>
      <c r="X2453" s="330" t="str">
        <v>S25-15</v>
      </c>
      <c r="Y2453" s="330">
        <v>186</v>
      </c>
      <c r="Z2453" s="330">
        <v>179</v>
      </c>
      <c r="AA2453" s="330">
        <v>7</v>
      </c>
      <c r="AB2453" s="16" t="str">
        <v>S25</v>
      </c>
    </row>
    <row r="2454" spans="1:28" x14ac:dyDescent="0.35">
      <c r="A2454" s="331">
        <v>45782</v>
      </c>
      <c r="B2454" s="330" t="str">
        <v>Genius</v>
      </c>
      <c r="C2454" s="330" t="str">
        <v>Distributor</v>
      </c>
      <c r="D2454" s="330" t="str">
        <v/>
      </c>
      <c r="E2454" s="330" t="str">
        <v/>
      </c>
      <c r="F2454" s="330" t="str">
        <v>OW</v>
      </c>
      <c r="G2454" s="330" t="str">
        <v>Outbound</v>
      </c>
      <c r="H2454" s="330" t="str">
        <v>4S6006</v>
      </c>
      <c r="I2454" s="331" t="str">
        <v>FCO-SSH</v>
      </c>
      <c r="J2454" s="884">
        <v>45891</v>
      </c>
      <c r="K2454" s="330">
        <v>2</v>
      </c>
      <c r="L2454" s="330">
        <v>2</v>
      </c>
      <c r="M2454" s="330">
        <v>250</v>
      </c>
      <c r="N2454" s="330">
        <v>0</v>
      </c>
      <c r="O2454" s="330">
        <v>0</v>
      </c>
      <c r="P2454" s="330">
        <v>500</v>
      </c>
      <c r="Q2454" s="330" t="str">
        <v>Confirmed</v>
      </c>
      <c r="R2454" s="330" t="str">
        <v>Closed Deal</v>
      </c>
      <c r="S2454" s="330" t="str">
        <v>FCO</v>
      </c>
      <c r="T2454" s="330" t="str">
        <v>SSH</v>
      </c>
      <c r="U2454" s="330" t="str">
        <v>FCO</v>
      </c>
      <c r="V2454" s="330">
        <v>5</v>
      </c>
      <c r="W2454" s="330">
        <v>109</v>
      </c>
      <c r="X2454" s="330" t="str">
        <v>S25-15</v>
      </c>
      <c r="Y2454" s="330">
        <v>186</v>
      </c>
      <c r="Z2454" s="330">
        <v>144</v>
      </c>
      <c r="AA2454" s="330">
        <v>42</v>
      </c>
      <c r="AB2454" s="16" t="str">
        <v>S25</v>
      </c>
    </row>
    <row r="2455" spans="1:28" x14ac:dyDescent="0.35">
      <c r="A2455" s="331">
        <v>45715</v>
      </c>
      <c r="B2455" s="330" t="str">
        <v>Fruit Viaggi</v>
      </c>
      <c r="C2455" s="330" t="str">
        <v>Tour Operator</v>
      </c>
      <c r="D2455" s="330" t="str">
        <v/>
      </c>
      <c r="E2455" s="330" t="str">
        <v/>
      </c>
      <c r="F2455" s="330" t="str">
        <v>RT</v>
      </c>
      <c r="G2455" s="330" t="str">
        <v>Outbound</v>
      </c>
      <c r="H2455" s="330" t="str">
        <v>NE5127</v>
      </c>
      <c r="I2455" s="331" t="str">
        <v>BRI-SSH</v>
      </c>
      <c r="J2455" s="884">
        <v>45870</v>
      </c>
      <c r="K2455" s="330">
        <v>20</v>
      </c>
      <c r="L2455" s="330">
        <v>20</v>
      </c>
      <c r="M2455" s="330">
        <v>215</v>
      </c>
      <c r="N2455" s="330">
        <v>0</v>
      </c>
      <c r="O2455" s="330">
        <v>0</v>
      </c>
      <c r="P2455" s="330">
        <v>4300</v>
      </c>
      <c r="Q2455" s="330" t="str">
        <v>Confirmed</v>
      </c>
      <c r="R2455" s="330" t="str">
        <v>Signed</v>
      </c>
      <c r="S2455" s="330" t="str">
        <v>BRI</v>
      </c>
      <c r="T2455" s="330" t="str">
        <v>SSH</v>
      </c>
      <c r="U2455" s="330" t="str">
        <v>BRI</v>
      </c>
      <c r="V2455" s="330">
        <v>5</v>
      </c>
      <c r="W2455" s="330">
        <v>155</v>
      </c>
      <c r="X2455" s="330" t="str">
        <v>S25-03</v>
      </c>
      <c r="Y2455" s="330">
        <v>179</v>
      </c>
      <c r="Z2455" s="330">
        <v>85</v>
      </c>
      <c r="AA2455" s="330">
        <v>94</v>
      </c>
      <c r="AB2455" s="16" t="str">
        <v>S25</v>
      </c>
    </row>
    <row r="2456" spans="1:28" x14ac:dyDescent="0.35">
      <c r="A2456" s="331">
        <v>45715</v>
      </c>
      <c r="B2456" s="330" t="str">
        <v>Fruit Viaggi</v>
      </c>
      <c r="C2456" s="330" t="str">
        <v>Tour Operator</v>
      </c>
      <c r="D2456" s="330" t="str">
        <v/>
      </c>
      <c r="E2456" s="330" t="str">
        <v/>
      </c>
      <c r="F2456" s="330" t="str">
        <v>RT</v>
      </c>
      <c r="G2456" s="330" t="str">
        <v>Inbound</v>
      </c>
      <c r="H2456" s="330" t="str">
        <v>NE5126</v>
      </c>
      <c r="I2456" s="331" t="str">
        <v>SSH-BRI</v>
      </c>
      <c r="J2456" s="884">
        <v>45877</v>
      </c>
      <c r="K2456" s="330">
        <v>20</v>
      </c>
      <c r="L2456" s="330">
        <v>20</v>
      </c>
      <c r="M2456" s="330">
        <v>215</v>
      </c>
      <c r="N2456" s="330">
        <v>0</v>
      </c>
      <c r="O2456" s="330">
        <v>0</v>
      </c>
      <c r="P2456" s="330">
        <v>4300</v>
      </c>
      <c r="Q2456" s="330" t="str">
        <v>Confirmed</v>
      </c>
      <c r="R2456" s="330" t="str">
        <v>Signed</v>
      </c>
      <c r="S2456" s="330" t="str">
        <v>SSH</v>
      </c>
      <c r="T2456" s="330" t="str">
        <v>BRI</v>
      </c>
      <c r="U2456" s="330" t="str">
        <v>BRI</v>
      </c>
      <c r="V2456" s="330">
        <v>5</v>
      </c>
      <c r="W2456" s="330">
        <v>162</v>
      </c>
      <c r="X2456" s="330" t="str">
        <v>S25-03</v>
      </c>
      <c r="Y2456" s="330">
        <v>179</v>
      </c>
      <c r="Z2456" s="330">
        <v>85</v>
      </c>
      <c r="AA2456" s="330">
        <v>94</v>
      </c>
      <c r="AB2456" s="16" t="str">
        <v>S25</v>
      </c>
    </row>
    <row r="2457" spans="1:28" x14ac:dyDescent="0.35">
      <c r="A2457" s="331">
        <v>45781</v>
      </c>
      <c r="B2457" s="330" t="str">
        <v>EuroAirlines</v>
      </c>
      <c r="C2457" s="330" t="str">
        <v>Distributor</v>
      </c>
      <c r="D2457" s="330" t="str">
        <v>AMADEUS</v>
      </c>
      <c r="E2457" s="330" t="str">
        <v>11M00Z</v>
      </c>
      <c r="F2457" s="330" t="str">
        <v>OW</v>
      </c>
      <c r="G2457" s="330" t="str">
        <v>Outbound</v>
      </c>
      <c r="H2457" s="330" t="str">
        <v>4S6005</v>
      </c>
      <c r="I2457" s="331" t="str">
        <v>SSH-FCO</v>
      </c>
      <c r="J2457" s="884">
        <v>45898</v>
      </c>
      <c r="K2457" s="330">
        <v>1</v>
      </c>
      <c r="L2457" s="330">
        <v>1</v>
      </c>
      <c r="M2457" s="330">
        <v>270</v>
      </c>
      <c r="N2457" s="330">
        <v>37.72</v>
      </c>
      <c r="O2457" s="330">
        <v>40</v>
      </c>
      <c r="P2457" s="330">
        <v>347.72</v>
      </c>
      <c r="Q2457" s="330" t="str">
        <v>Confirmed</v>
      </c>
      <c r="R2457" s="330" t="str">
        <v>Closed Deal</v>
      </c>
      <c r="S2457" s="330" t="str">
        <v>SSH</v>
      </c>
      <c r="T2457" s="330" t="str">
        <v>FCO</v>
      </c>
      <c r="U2457" s="330" t="str">
        <v>FCO</v>
      </c>
      <c r="V2457" s="330">
        <v>5</v>
      </c>
      <c r="W2457" s="330">
        <v>117</v>
      </c>
      <c r="X2457" s="330" t="str">
        <v>S25-15</v>
      </c>
      <c r="Y2457" s="330">
        <v>186</v>
      </c>
      <c r="Z2457" s="330">
        <v>179</v>
      </c>
      <c r="AA2457" s="330">
        <v>7</v>
      </c>
      <c r="AB2457" s="16" t="str">
        <v>S25</v>
      </c>
    </row>
    <row r="2458" spans="1:28" x14ac:dyDescent="0.35">
      <c r="A2458" s="331">
        <v>45781</v>
      </c>
      <c r="B2458" s="330" t="str">
        <v>EuroAirlines</v>
      </c>
      <c r="C2458" s="330" t="str">
        <v>Distributor</v>
      </c>
      <c r="D2458" s="330" t="str">
        <v>AMADEUS</v>
      </c>
      <c r="E2458" s="330" t="str">
        <v>11M00Z</v>
      </c>
      <c r="F2458" s="330" t="str">
        <v>OW</v>
      </c>
      <c r="G2458" s="330" t="str">
        <v>Outbound</v>
      </c>
      <c r="H2458" s="330" t="str">
        <v>4S6005</v>
      </c>
      <c r="I2458" s="331" t="str">
        <v>SSH-FCO</v>
      </c>
      <c r="J2458" s="884">
        <v>45898</v>
      </c>
      <c r="K2458" s="330">
        <v>1</v>
      </c>
      <c r="L2458" s="330">
        <v>1</v>
      </c>
      <c r="M2458" s="330">
        <v>270</v>
      </c>
      <c r="N2458" s="330">
        <v>37.72</v>
      </c>
      <c r="O2458" s="330">
        <v>40</v>
      </c>
      <c r="P2458" s="330">
        <v>347.72</v>
      </c>
      <c r="Q2458" s="330" t="str">
        <v>Confirmed</v>
      </c>
      <c r="R2458" s="330" t="str">
        <v>Closed Deal</v>
      </c>
      <c r="S2458" s="330" t="str">
        <v>SSH</v>
      </c>
      <c r="T2458" s="330" t="str">
        <v>FCO</v>
      </c>
      <c r="U2458" s="330" t="str">
        <v>FCO</v>
      </c>
      <c r="V2458" s="330">
        <v>5</v>
      </c>
      <c r="W2458" s="330">
        <v>117</v>
      </c>
      <c r="X2458" s="330" t="str">
        <v>S25-15</v>
      </c>
      <c r="Y2458" s="330">
        <v>186</v>
      </c>
      <c r="Z2458" s="330">
        <v>179</v>
      </c>
      <c r="AA2458" s="330">
        <v>7</v>
      </c>
      <c r="AB2458" s="16" t="str">
        <v>S25</v>
      </c>
    </row>
    <row r="2459" spans="1:28" x14ac:dyDescent="0.35">
      <c r="A2459" s="331">
        <v>45781</v>
      </c>
      <c r="B2459" s="330" t="str">
        <v>EuroAirlines</v>
      </c>
      <c r="C2459" s="330" t="str">
        <v>Distributor</v>
      </c>
      <c r="D2459" s="330" t="str">
        <v>AMADEUS</v>
      </c>
      <c r="E2459" s="330" t="str">
        <v>11M00Z</v>
      </c>
      <c r="F2459" s="330" t="str">
        <v>OW</v>
      </c>
      <c r="G2459" s="330" t="str">
        <v>Outbound</v>
      </c>
      <c r="H2459" s="330" t="str">
        <v>4S6005</v>
      </c>
      <c r="I2459" s="331" t="str">
        <v>SSH-FCO</v>
      </c>
      <c r="J2459" s="884">
        <v>45898</v>
      </c>
      <c r="K2459" s="330">
        <v>1</v>
      </c>
      <c r="L2459" s="330">
        <v>1</v>
      </c>
      <c r="M2459" s="330">
        <v>270</v>
      </c>
      <c r="N2459" s="330">
        <v>37.72</v>
      </c>
      <c r="O2459" s="330">
        <v>40</v>
      </c>
      <c r="P2459" s="330">
        <v>347.72</v>
      </c>
      <c r="Q2459" s="330" t="str">
        <v>Confirmed</v>
      </c>
      <c r="R2459" s="330" t="str">
        <v>Closed Deal</v>
      </c>
      <c r="S2459" s="330" t="str">
        <v>SSH</v>
      </c>
      <c r="T2459" s="330" t="str">
        <v>FCO</v>
      </c>
      <c r="U2459" s="330" t="str">
        <v>FCO</v>
      </c>
      <c r="V2459" s="330">
        <v>5</v>
      </c>
      <c r="W2459" s="330">
        <v>117</v>
      </c>
      <c r="X2459" s="330" t="str">
        <v>S25-15</v>
      </c>
      <c r="Y2459" s="330">
        <v>186</v>
      </c>
      <c r="Z2459" s="330">
        <v>179</v>
      </c>
      <c r="AA2459" s="330">
        <v>7</v>
      </c>
      <c r="AB2459" s="16" t="str">
        <v>S25</v>
      </c>
    </row>
    <row r="2460" spans="1:28" x14ac:dyDescent="0.35">
      <c r="A2460" s="331">
        <v>45782</v>
      </c>
      <c r="B2460" s="330" t="str">
        <v>ETI Potovanja</v>
      </c>
      <c r="C2460" s="330" t="str">
        <v>Tour Operator</v>
      </c>
      <c r="D2460" s="330" t="str">
        <v/>
      </c>
      <c r="E2460" s="330" t="str">
        <v/>
      </c>
      <c r="F2460" s="330" t="str">
        <v>RT</v>
      </c>
      <c r="G2460" s="330" t="str">
        <v>Outbound</v>
      </c>
      <c r="H2460" s="330" t="str">
        <v>SE6273</v>
      </c>
      <c r="I2460" s="331" t="str">
        <v>VRN-SSH</v>
      </c>
      <c r="J2460" s="884">
        <v>45863</v>
      </c>
      <c r="K2460" s="330">
        <v>90</v>
      </c>
      <c r="L2460" s="330">
        <v>90</v>
      </c>
      <c r="M2460" s="330">
        <v>175.20444444444399</v>
      </c>
      <c r="N2460" s="330">
        <v>0</v>
      </c>
      <c r="O2460" s="330">
        <v>0</v>
      </c>
      <c r="P2460" s="330">
        <v>15768.4</v>
      </c>
      <c r="Q2460" s="330" t="str">
        <v>Confirmed</v>
      </c>
      <c r="R2460" s="330" t="str">
        <v>Countersigned</v>
      </c>
      <c r="S2460" s="330" t="str">
        <v>VRN</v>
      </c>
      <c r="T2460" s="330" t="str">
        <v>SSH</v>
      </c>
      <c r="U2460" s="330" t="str">
        <v>VRN</v>
      </c>
      <c r="V2460" s="330">
        <v>5</v>
      </c>
      <c r="W2460" s="330">
        <v>81</v>
      </c>
      <c r="X2460" s="330" t="str">
        <v>S25-22</v>
      </c>
      <c r="Y2460" s="330">
        <v>179</v>
      </c>
      <c r="Z2460" s="330">
        <v>100</v>
      </c>
      <c r="AA2460" s="330">
        <v>79</v>
      </c>
      <c r="AB2460" s="16" t="str">
        <v>S25</v>
      </c>
    </row>
    <row r="2461" spans="1:28" x14ac:dyDescent="0.35">
      <c r="A2461" s="331">
        <v>45782</v>
      </c>
      <c r="B2461" s="330" t="str">
        <v>ETI Potovanja</v>
      </c>
      <c r="C2461" s="330" t="str">
        <v>Tour Operator</v>
      </c>
      <c r="D2461" s="330" t="str">
        <v/>
      </c>
      <c r="E2461" s="330" t="str">
        <v/>
      </c>
      <c r="F2461" s="330" t="str">
        <v>RT</v>
      </c>
      <c r="G2461" s="330" t="str">
        <v>Outbound</v>
      </c>
      <c r="H2461" s="330" t="str">
        <v>SE6273</v>
      </c>
      <c r="I2461" s="331" t="str">
        <v>VRN-SSH</v>
      </c>
      <c r="J2461" s="884">
        <v>45870</v>
      </c>
      <c r="K2461" s="330">
        <v>90</v>
      </c>
      <c r="L2461" s="330">
        <v>90</v>
      </c>
      <c r="M2461" s="330">
        <v>175.20444444444399</v>
      </c>
      <c r="N2461" s="330">
        <v>0</v>
      </c>
      <c r="O2461" s="330">
        <v>0</v>
      </c>
      <c r="P2461" s="330">
        <v>15768.4</v>
      </c>
      <c r="Q2461" s="330" t="str">
        <v>Confirmed</v>
      </c>
      <c r="R2461" s="330" t="str">
        <v>Countersigned</v>
      </c>
      <c r="S2461" s="330" t="str">
        <v>VRN</v>
      </c>
      <c r="T2461" s="330" t="str">
        <v>SSH</v>
      </c>
      <c r="U2461" s="330" t="str">
        <v>VRN</v>
      </c>
      <c r="V2461" s="330">
        <v>5</v>
      </c>
      <c r="W2461" s="330">
        <v>88</v>
      </c>
      <c r="X2461" s="330" t="str">
        <v>S25-22</v>
      </c>
      <c r="Y2461" s="330">
        <v>179</v>
      </c>
      <c r="Z2461" s="330">
        <v>100</v>
      </c>
      <c r="AA2461" s="330">
        <v>79</v>
      </c>
      <c r="AB2461" s="16" t="str">
        <v>S25</v>
      </c>
    </row>
    <row r="2462" spans="1:28" x14ac:dyDescent="0.35">
      <c r="A2462" s="331">
        <v>45782</v>
      </c>
      <c r="B2462" s="330" t="str">
        <v>ETI Potovanja</v>
      </c>
      <c r="C2462" s="330" t="str">
        <v>Tour Operator</v>
      </c>
      <c r="D2462" s="330" t="str">
        <v/>
      </c>
      <c r="E2462" s="330" t="str">
        <v/>
      </c>
      <c r="F2462" s="330" t="str">
        <v>RT</v>
      </c>
      <c r="G2462" s="330" t="str">
        <v>Outbound</v>
      </c>
      <c r="H2462" s="330" t="str">
        <v>SE6273</v>
      </c>
      <c r="I2462" s="331" t="str">
        <v>VRN-SSH</v>
      </c>
      <c r="J2462" s="884">
        <v>45877</v>
      </c>
      <c r="K2462" s="330">
        <v>90</v>
      </c>
      <c r="L2462" s="330">
        <v>90</v>
      </c>
      <c r="M2462" s="330">
        <v>175.20444444444399</v>
      </c>
      <c r="N2462" s="330">
        <v>0</v>
      </c>
      <c r="O2462" s="330">
        <v>0</v>
      </c>
      <c r="P2462" s="330">
        <v>15768.4</v>
      </c>
      <c r="Q2462" s="330" t="str">
        <v>Confirmed</v>
      </c>
      <c r="R2462" s="330" t="str">
        <v>Countersigned</v>
      </c>
      <c r="S2462" s="330" t="str">
        <v>VRN</v>
      </c>
      <c r="T2462" s="330" t="str">
        <v>SSH</v>
      </c>
      <c r="U2462" s="330" t="str">
        <v>VRN</v>
      </c>
      <c r="V2462" s="330">
        <v>5</v>
      </c>
      <c r="W2462" s="330">
        <v>95</v>
      </c>
      <c r="X2462" s="330" t="str">
        <v>S25-22</v>
      </c>
      <c r="Y2462" s="330">
        <v>179</v>
      </c>
      <c r="Z2462" s="330">
        <v>100</v>
      </c>
      <c r="AA2462" s="330">
        <v>79</v>
      </c>
      <c r="AB2462" s="16" t="str">
        <v>S25</v>
      </c>
    </row>
    <row r="2463" spans="1:28" x14ac:dyDescent="0.35">
      <c r="A2463" s="331">
        <v>45782</v>
      </c>
      <c r="B2463" s="330" t="str">
        <v>ETI Potovanja</v>
      </c>
      <c r="C2463" s="330" t="str">
        <v>Tour Operator</v>
      </c>
      <c r="D2463" s="330" t="str">
        <v/>
      </c>
      <c r="E2463" s="330" t="str">
        <v/>
      </c>
      <c r="F2463" s="330" t="str">
        <v>RT</v>
      </c>
      <c r="G2463" s="330" t="str">
        <v>Outbound</v>
      </c>
      <c r="H2463" s="330" t="str">
        <v>SE6273</v>
      </c>
      <c r="I2463" s="331" t="str">
        <v>VRN-SSH</v>
      </c>
      <c r="J2463" s="884">
        <v>45884</v>
      </c>
      <c r="K2463" s="330">
        <v>90</v>
      </c>
      <c r="L2463" s="330">
        <v>90</v>
      </c>
      <c r="M2463" s="330">
        <v>175.20444444444399</v>
      </c>
      <c r="N2463" s="330">
        <v>0</v>
      </c>
      <c r="O2463" s="330">
        <v>0</v>
      </c>
      <c r="P2463" s="330">
        <v>15768.4</v>
      </c>
      <c r="Q2463" s="330" t="str">
        <v>Confirmed</v>
      </c>
      <c r="R2463" s="330" t="str">
        <v>Countersigned</v>
      </c>
      <c r="S2463" s="330" t="str">
        <v>VRN</v>
      </c>
      <c r="T2463" s="330" t="str">
        <v>SSH</v>
      </c>
      <c r="U2463" s="330" t="str">
        <v>VRN</v>
      </c>
      <c r="V2463" s="330">
        <v>5</v>
      </c>
      <c r="W2463" s="330">
        <v>102</v>
      </c>
      <c r="X2463" s="330" t="str">
        <v>S25-22</v>
      </c>
      <c r="Y2463" s="330">
        <v>179</v>
      </c>
      <c r="Z2463" s="330">
        <v>100</v>
      </c>
      <c r="AA2463" s="330">
        <v>79</v>
      </c>
      <c r="AB2463" s="16" t="str">
        <v>S25</v>
      </c>
    </row>
    <row r="2464" spans="1:28" x14ac:dyDescent="0.35">
      <c r="A2464" s="331">
        <v>45782</v>
      </c>
      <c r="B2464" s="330" t="str">
        <v>ETI Potovanja</v>
      </c>
      <c r="C2464" s="330" t="str">
        <v>Tour Operator</v>
      </c>
      <c r="D2464" s="330" t="str">
        <v/>
      </c>
      <c r="E2464" s="330" t="str">
        <v/>
      </c>
      <c r="F2464" s="330" t="str">
        <v>RT</v>
      </c>
      <c r="G2464" s="330" t="str">
        <v>Outbound</v>
      </c>
      <c r="H2464" s="330" t="str">
        <v>SE6273</v>
      </c>
      <c r="I2464" s="331" t="str">
        <v>VRN-SSH</v>
      </c>
      <c r="J2464" s="884">
        <v>45891</v>
      </c>
      <c r="K2464" s="330">
        <v>90</v>
      </c>
      <c r="L2464" s="330">
        <v>90</v>
      </c>
      <c r="M2464" s="330">
        <v>175.20444444444399</v>
      </c>
      <c r="N2464" s="330">
        <v>0</v>
      </c>
      <c r="O2464" s="330">
        <v>0</v>
      </c>
      <c r="P2464" s="330">
        <v>15768.4</v>
      </c>
      <c r="Q2464" s="330" t="str">
        <v>Confirmed</v>
      </c>
      <c r="R2464" s="330" t="str">
        <v>Countersigned</v>
      </c>
      <c r="S2464" s="330" t="str">
        <v>VRN</v>
      </c>
      <c r="T2464" s="330" t="str">
        <v>SSH</v>
      </c>
      <c r="U2464" s="330" t="str">
        <v>VRN</v>
      </c>
      <c r="V2464" s="330">
        <v>5</v>
      </c>
      <c r="W2464" s="330">
        <v>109</v>
      </c>
      <c r="X2464" s="330" t="str">
        <v>S25-22</v>
      </c>
      <c r="Y2464" s="330">
        <v>179</v>
      </c>
      <c r="Z2464" s="330">
        <v>100</v>
      </c>
      <c r="AA2464" s="330">
        <v>79</v>
      </c>
      <c r="AB2464" s="16" t="str">
        <v>S25</v>
      </c>
    </row>
    <row r="2465" spans="1:28" x14ac:dyDescent="0.35">
      <c r="A2465" s="331">
        <v>45782</v>
      </c>
      <c r="B2465" s="330" t="str">
        <v>ETI Potovanja</v>
      </c>
      <c r="C2465" s="330" t="str">
        <v>Tour Operator</v>
      </c>
      <c r="D2465" s="330" t="str">
        <v/>
      </c>
      <c r="E2465" s="330" t="str">
        <v/>
      </c>
      <c r="F2465" s="330" t="str">
        <v>RT</v>
      </c>
      <c r="G2465" s="330" t="str">
        <v>Outbound</v>
      </c>
      <c r="H2465" s="330" t="str">
        <v>SE6273</v>
      </c>
      <c r="I2465" s="331" t="str">
        <v>VRN-SSH</v>
      </c>
      <c r="J2465" s="884">
        <v>45898</v>
      </c>
      <c r="K2465" s="330">
        <v>90</v>
      </c>
      <c r="L2465" s="330">
        <v>90</v>
      </c>
      <c r="M2465" s="330">
        <v>175.20444444444399</v>
      </c>
      <c r="N2465" s="330">
        <v>0</v>
      </c>
      <c r="O2465" s="330">
        <v>0</v>
      </c>
      <c r="P2465" s="330">
        <v>15768.4</v>
      </c>
      <c r="Q2465" s="330" t="str">
        <v>Confirmed</v>
      </c>
      <c r="R2465" s="330" t="str">
        <v>Countersigned</v>
      </c>
      <c r="S2465" s="330" t="str">
        <v>VRN</v>
      </c>
      <c r="T2465" s="330" t="str">
        <v>SSH</v>
      </c>
      <c r="U2465" s="330" t="str">
        <v>VRN</v>
      </c>
      <c r="V2465" s="330">
        <v>5</v>
      </c>
      <c r="W2465" s="330">
        <v>116</v>
      </c>
      <c r="X2465" s="330" t="str">
        <v>S25-22</v>
      </c>
      <c r="Y2465" s="330">
        <v>179</v>
      </c>
      <c r="Z2465" s="330">
        <v>100</v>
      </c>
      <c r="AA2465" s="330">
        <v>79</v>
      </c>
      <c r="AB2465" s="16" t="str">
        <v>S25</v>
      </c>
    </row>
    <row r="2466" spans="1:28" x14ac:dyDescent="0.35">
      <c r="A2466" s="331">
        <v>45782</v>
      </c>
      <c r="B2466" s="330" t="str">
        <v>ETI Potovanja</v>
      </c>
      <c r="C2466" s="330" t="str">
        <v>Tour Operator</v>
      </c>
      <c r="D2466" s="330" t="str">
        <v/>
      </c>
      <c r="E2466" s="330" t="str">
        <v/>
      </c>
      <c r="F2466" s="330" t="str">
        <v>RT</v>
      </c>
      <c r="G2466" s="330" t="str">
        <v>Outbound</v>
      </c>
      <c r="H2466" s="330" t="str">
        <v>SE6273</v>
      </c>
      <c r="I2466" s="331" t="str">
        <v>VRN-SSH</v>
      </c>
      <c r="J2466" s="884">
        <v>45905</v>
      </c>
      <c r="K2466" s="330">
        <v>90</v>
      </c>
      <c r="L2466" s="330">
        <v>90</v>
      </c>
      <c r="M2466" s="330">
        <v>175.20444444444399</v>
      </c>
      <c r="N2466" s="330">
        <v>0</v>
      </c>
      <c r="O2466" s="330">
        <v>0</v>
      </c>
      <c r="P2466" s="330">
        <v>15768.4</v>
      </c>
      <c r="Q2466" s="330" t="str">
        <v>Confirmed</v>
      </c>
      <c r="R2466" s="330" t="str">
        <v>Countersigned</v>
      </c>
      <c r="S2466" s="330" t="str">
        <v>VRN</v>
      </c>
      <c r="T2466" s="330" t="str">
        <v>SSH</v>
      </c>
      <c r="U2466" s="330" t="str">
        <v>VRN</v>
      </c>
      <c r="V2466" s="330">
        <v>5</v>
      </c>
      <c r="W2466" s="330">
        <v>123</v>
      </c>
      <c r="X2466" s="330" t="str">
        <v>S25-22</v>
      </c>
      <c r="Y2466" s="330">
        <v>179</v>
      </c>
      <c r="Z2466" s="330">
        <v>100</v>
      </c>
      <c r="AA2466" s="330">
        <v>79</v>
      </c>
      <c r="AB2466" s="16" t="str">
        <v>S25</v>
      </c>
    </row>
    <row r="2467" spans="1:28" x14ac:dyDescent="0.35">
      <c r="A2467" s="331">
        <v>45782</v>
      </c>
      <c r="B2467" s="330" t="str">
        <v>ETI Potovanja</v>
      </c>
      <c r="C2467" s="330" t="str">
        <v>Tour Operator</v>
      </c>
      <c r="D2467" s="330" t="str">
        <v/>
      </c>
      <c r="E2467" s="330" t="str">
        <v/>
      </c>
      <c r="F2467" s="330" t="str">
        <v>RT</v>
      </c>
      <c r="G2467" s="330" t="str">
        <v>Inbound</v>
      </c>
      <c r="H2467" s="330" t="str">
        <v>SE6272</v>
      </c>
      <c r="I2467" s="331" t="str">
        <v>SSH-VRN</v>
      </c>
      <c r="J2467" s="884">
        <v>45870</v>
      </c>
      <c r="K2467" s="330">
        <v>90</v>
      </c>
      <c r="L2467" s="330">
        <v>90</v>
      </c>
      <c r="M2467" s="330">
        <v>175.20444444444399</v>
      </c>
      <c r="N2467" s="330">
        <v>0</v>
      </c>
      <c r="O2467" s="330">
        <v>0</v>
      </c>
      <c r="P2467" s="330">
        <v>15768.4</v>
      </c>
      <c r="Q2467" s="330" t="str">
        <v>Confirmed</v>
      </c>
      <c r="R2467" s="330" t="str">
        <v>Countersigned</v>
      </c>
      <c r="S2467" s="330" t="str">
        <v>SSH</v>
      </c>
      <c r="T2467" s="330" t="str">
        <v>VRN</v>
      </c>
      <c r="U2467" s="330" t="str">
        <v>VRN</v>
      </c>
      <c r="V2467" s="330">
        <v>5</v>
      </c>
      <c r="W2467" s="330">
        <v>88</v>
      </c>
      <c r="X2467" s="330" t="str">
        <v>S25-22</v>
      </c>
      <c r="Y2467" s="330">
        <v>179</v>
      </c>
      <c r="Z2467" s="330">
        <v>100</v>
      </c>
      <c r="AA2467" s="330">
        <v>79</v>
      </c>
      <c r="AB2467" s="16" t="str">
        <v>S25</v>
      </c>
    </row>
    <row r="2468" spans="1:28" x14ac:dyDescent="0.35">
      <c r="A2468" s="331">
        <v>45782</v>
      </c>
      <c r="B2468" s="330" t="str">
        <v>ETI Potovanja</v>
      </c>
      <c r="C2468" s="330" t="str">
        <v>Tour Operator</v>
      </c>
      <c r="D2468" s="330" t="str">
        <v/>
      </c>
      <c r="E2468" s="330" t="str">
        <v/>
      </c>
      <c r="F2468" s="330" t="str">
        <v>RT</v>
      </c>
      <c r="G2468" s="330" t="str">
        <v>Inbound</v>
      </c>
      <c r="H2468" s="330" t="str">
        <v>SE6272</v>
      </c>
      <c r="I2468" s="331" t="str">
        <v>SSH-VRN</v>
      </c>
      <c r="J2468" s="884">
        <v>45877</v>
      </c>
      <c r="K2468" s="330">
        <v>90</v>
      </c>
      <c r="L2468" s="330">
        <v>90</v>
      </c>
      <c r="M2468" s="330">
        <v>175.20444444444399</v>
      </c>
      <c r="N2468" s="330">
        <v>0</v>
      </c>
      <c r="O2468" s="330">
        <v>0</v>
      </c>
      <c r="P2468" s="330">
        <v>15768.4</v>
      </c>
      <c r="Q2468" s="330" t="str">
        <v>Confirmed</v>
      </c>
      <c r="R2468" s="330" t="str">
        <v>Countersigned</v>
      </c>
      <c r="S2468" s="330" t="str">
        <v>SSH</v>
      </c>
      <c r="T2468" s="330" t="str">
        <v>VRN</v>
      </c>
      <c r="U2468" s="330" t="str">
        <v>VRN</v>
      </c>
      <c r="V2468" s="330">
        <v>5</v>
      </c>
      <c r="W2468" s="330">
        <v>95</v>
      </c>
      <c r="X2468" s="330" t="str">
        <v>S25-22</v>
      </c>
      <c r="Y2468" s="330">
        <v>179</v>
      </c>
      <c r="Z2468" s="330">
        <v>100</v>
      </c>
      <c r="AA2468" s="330">
        <v>79</v>
      </c>
      <c r="AB2468" s="16" t="str">
        <v>S25</v>
      </c>
    </row>
    <row r="2469" spans="1:28" x14ac:dyDescent="0.35">
      <c r="A2469" s="331">
        <v>45782</v>
      </c>
      <c r="B2469" s="330" t="str">
        <v>ETI Potovanja</v>
      </c>
      <c r="C2469" s="330" t="str">
        <v>Tour Operator</v>
      </c>
      <c r="D2469" s="330" t="str">
        <v/>
      </c>
      <c r="E2469" s="330" t="str">
        <v/>
      </c>
      <c r="F2469" s="330" t="str">
        <v>RT</v>
      </c>
      <c r="G2469" s="330" t="str">
        <v>Inbound</v>
      </c>
      <c r="H2469" s="330" t="str">
        <v>SE6272</v>
      </c>
      <c r="I2469" s="331" t="str">
        <v>SSH-VRN</v>
      </c>
      <c r="J2469" s="884">
        <v>45884</v>
      </c>
      <c r="K2469" s="330">
        <v>90</v>
      </c>
      <c r="L2469" s="330">
        <v>90</v>
      </c>
      <c r="M2469" s="330">
        <v>175.20444444444399</v>
      </c>
      <c r="N2469" s="330">
        <v>0</v>
      </c>
      <c r="O2469" s="330">
        <v>0</v>
      </c>
      <c r="P2469" s="330">
        <v>15768.4</v>
      </c>
      <c r="Q2469" s="330" t="str">
        <v>Confirmed</v>
      </c>
      <c r="R2469" s="330" t="str">
        <v>Countersigned</v>
      </c>
      <c r="S2469" s="330" t="str">
        <v>SSH</v>
      </c>
      <c r="T2469" s="330" t="str">
        <v>VRN</v>
      </c>
      <c r="U2469" s="330" t="str">
        <v>VRN</v>
      </c>
      <c r="V2469" s="330">
        <v>5</v>
      </c>
      <c r="W2469" s="330">
        <v>102</v>
      </c>
      <c r="X2469" s="330" t="str">
        <v>S25-22</v>
      </c>
      <c r="Y2469" s="330">
        <v>179</v>
      </c>
      <c r="Z2469" s="330">
        <v>100</v>
      </c>
      <c r="AA2469" s="330">
        <v>79</v>
      </c>
      <c r="AB2469" s="16" t="str">
        <v>S25</v>
      </c>
    </row>
    <row r="2470" spans="1:28" x14ac:dyDescent="0.35">
      <c r="A2470" s="331">
        <v>45782</v>
      </c>
      <c r="B2470" s="330" t="str">
        <v>ETI Potovanja</v>
      </c>
      <c r="C2470" s="330" t="str">
        <v>Tour Operator</v>
      </c>
      <c r="D2470" s="330" t="str">
        <v/>
      </c>
      <c r="E2470" s="330" t="str">
        <v/>
      </c>
      <c r="F2470" s="330" t="str">
        <v>RT</v>
      </c>
      <c r="G2470" s="330" t="str">
        <v>Inbound</v>
      </c>
      <c r="H2470" s="330" t="str">
        <v>SE6272</v>
      </c>
      <c r="I2470" s="331" t="str">
        <v>SSH-VRN</v>
      </c>
      <c r="J2470" s="884">
        <v>45891</v>
      </c>
      <c r="K2470" s="330">
        <v>90</v>
      </c>
      <c r="L2470" s="330">
        <v>90</v>
      </c>
      <c r="M2470" s="330">
        <v>175.20444444444399</v>
      </c>
      <c r="N2470" s="330">
        <v>0</v>
      </c>
      <c r="O2470" s="330">
        <v>0</v>
      </c>
      <c r="P2470" s="330">
        <v>15768.4</v>
      </c>
      <c r="Q2470" s="330" t="str">
        <v>Confirmed</v>
      </c>
      <c r="R2470" s="330" t="str">
        <v>Countersigned</v>
      </c>
      <c r="S2470" s="330" t="str">
        <v>SSH</v>
      </c>
      <c r="T2470" s="330" t="str">
        <v>VRN</v>
      </c>
      <c r="U2470" s="330" t="str">
        <v>VRN</v>
      </c>
      <c r="V2470" s="330">
        <v>5</v>
      </c>
      <c r="W2470" s="330">
        <v>109</v>
      </c>
      <c r="X2470" s="330" t="str">
        <v>S25-22</v>
      </c>
      <c r="Y2470" s="330">
        <v>179</v>
      </c>
      <c r="Z2470" s="330">
        <v>100</v>
      </c>
      <c r="AA2470" s="330">
        <v>79</v>
      </c>
      <c r="AB2470" s="16" t="str">
        <v>S25</v>
      </c>
    </row>
    <row r="2471" spans="1:28" x14ac:dyDescent="0.35">
      <c r="A2471" s="331">
        <v>45782</v>
      </c>
      <c r="B2471" s="330" t="str">
        <v>ETI Potovanja</v>
      </c>
      <c r="C2471" s="330" t="str">
        <v>Tour Operator</v>
      </c>
      <c r="D2471" s="330" t="str">
        <v/>
      </c>
      <c r="E2471" s="330" t="str">
        <v/>
      </c>
      <c r="F2471" s="330" t="str">
        <v>RT</v>
      </c>
      <c r="G2471" s="330" t="str">
        <v>Inbound</v>
      </c>
      <c r="H2471" s="330" t="str">
        <v>SE6272</v>
      </c>
      <c r="I2471" s="331" t="str">
        <v>SSH-VRN</v>
      </c>
      <c r="J2471" s="884">
        <v>45898</v>
      </c>
      <c r="K2471" s="330">
        <v>90</v>
      </c>
      <c r="L2471" s="330">
        <v>90</v>
      </c>
      <c r="M2471" s="330">
        <v>175.20444444444399</v>
      </c>
      <c r="N2471" s="330">
        <v>0</v>
      </c>
      <c r="O2471" s="330">
        <v>0</v>
      </c>
      <c r="P2471" s="330">
        <v>15768.4</v>
      </c>
      <c r="Q2471" s="330" t="str">
        <v>Confirmed</v>
      </c>
      <c r="R2471" s="330" t="str">
        <v>Countersigned</v>
      </c>
      <c r="S2471" s="330" t="str">
        <v>SSH</v>
      </c>
      <c r="T2471" s="330" t="str">
        <v>VRN</v>
      </c>
      <c r="U2471" s="330" t="str">
        <v>VRN</v>
      </c>
      <c r="V2471" s="330">
        <v>5</v>
      </c>
      <c r="W2471" s="330">
        <v>116</v>
      </c>
      <c r="X2471" s="330" t="str">
        <v>S25-22</v>
      </c>
      <c r="Y2471" s="330">
        <v>179</v>
      </c>
      <c r="Z2471" s="330">
        <v>100</v>
      </c>
      <c r="AA2471" s="330">
        <v>79</v>
      </c>
      <c r="AB2471" s="16" t="str">
        <v>S25</v>
      </c>
    </row>
    <row r="2472" spans="1:28" x14ac:dyDescent="0.35">
      <c r="A2472" s="331">
        <v>45782</v>
      </c>
      <c r="B2472" s="330" t="str">
        <v>ETI Potovanja</v>
      </c>
      <c r="C2472" s="330" t="str">
        <v>Tour Operator</v>
      </c>
      <c r="D2472" s="330" t="str">
        <v/>
      </c>
      <c r="E2472" s="330" t="str">
        <v/>
      </c>
      <c r="F2472" s="330" t="str">
        <v>RT</v>
      </c>
      <c r="G2472" s="330" t="str">
        <v>Inbound</v>
      </c>
      <c r="H2472" s="330" t="str">
        <v>SE6272</v>
      </c>
      <c r="I2472" s="331" t="str">
        <v>SSH-VRN</v>
      </c>
      <c r="J2472" s="884">
        <v>45905</v>
      </c>
      <c r="K2472" s="330">
        <v>90</v>
      </c>
      <c r="L2472" s="330">
        <v>90</v>
      </c>
      <c r="M2472" s="330">
        <v>175.20444444444399</v>
      </c>
      <c r="N2472" s="330">
        <v>0</v>
      </c>
      <c r="O2472" s="330">
        <v>0</v>
      </c>
      <c r="P2472" s="330">
        <v>15768.4</v>
      </c>
      <c r="Q2472" s="330" t="str">
        <v>Confirmed</v>
      </c>
      <c r="R2472" s="330" t="str">
        <v>Countersigned</v>
      </c>
      <c r="S2472" s="330" t="str">
        <v>SSH</v>
      </c>
      <c r="T2472" s="330" t="str">
        <v>VRN</v>
      </c>
      <c r="U2472" s="330" t="str">
        <v>VRN</v>
      </c>
      <c r="V2472" s="330">
        <v>5</v>
      </c>
      <c r="W2472" s="330">
        <v>123</v>
      </c>
      <c r="X2472" s="330" t="str">
        <v>S25-22</v>
      </c>
      <c r="Y2472" s="330">
        <v>179</v>
      </c>
      <c r="Z2472" s="330">
        <v>100</v>
      </c>
      <c r="AA2472" s="330">
        <v>79</v>
      </c>
      <c r="AB2472" s="16" t="str">
        <v>S25</v>
      </c>
    </row>
    <row r="2473" spans="1:28" x14ac:dyDescent="0.35">
      <c r="A2473" s="331">
        <v>45782</v>
      </c>
      <c r="B2473" s="330" t="str">
        <v>ETI Potovanja</v>
      </c>
      <c r="C2473" s="330" t="str">
        <v>Tour Operator</v>
      </c>
      <c r="D2473" s="330" t="str">
        <v/>
      </c>
      <c r="E2473" s="330" t="str">
        <v/>
      </c>
      <c r="F2473" s="330" t="str">
        <v>RT</v>
      </c>
      <c r="G2473" s="330" t="str">
        <v>Inbound</v>
      </c>
      <c r="H2473" s="330" t="str">
        <v>SE6272</v>
      </c>
      <c r="I2473" s="331" t="str">
        <v>SSH-VRN</v>
      </c>
      <c r="J2473" s="884">
        <v>45912</v>
      </c>
      <c r="K2473" s="330">
        <v>90</v>
      </c>
      <c r="L2473" s="330">
        <v>90</v>
      </c>
      <c r="M2473" s="330">
        <v>175.20444444444399</v>
      </c>
      <c r="N2473" s="330">
        <v>0</v>
      </c>
      <c r="O2473" s="330">
        <v>0</v>
      </c>
      <c r="P2473" s="330">
        <v>15768.4</v>
      </c>
      <c r="Q2473" s="330" t="str">
        <v>Confirmed</v>
      </c>
      <c r="R2473" s="330" t="str">
        <v>Countersigned</v>
      </c>
      <c r="S2473" s="330" t="str">
        <v>SSH</v>
      </c>
      <c r="T2473" s="330" t="str">
        <v>VRN</v>
      </c>
      <c r="U2473" s="330" t="str">
        <v>VRN</v>
      </c>
      <c r="V2473" s="330">
        <v>5</v>
      </c>
      <c r="W2473" s="330">
        <v>130</v>
      </c>
      <c r="X2473" s="330" t="str">
        <v>S25-22</v>
      </c>
      <c r="Y2473" s="330">
        <v>179</v>
      </c>
      <c r="Z2473" s="330">
        <v>100</v>
      </c>
      <c r="AA2473" s="330">
        <v>79</v>
      </c>
      <c r="AB2473" s="16" t="str">
        <v>S25</v>
      </c>
    </row>
    <row r="2474" spans="1:28" x14ac:dyDescent="0.35">
      <c r="A2474" s="331">
        <v>45782</v>
      </c>
      <c r="B2474" s="330" t="str">
        <v>ETI Potovanja</v>
      </c>
      <c r="C2474" s="330" t="str">
        <v>Tour Operator</v>
      </c>
      <c r="D2474" s="330" t="str">
        <v/>
      </c>
      <c r="E2474" s="330" t="str">
        <v/>
      </c>
      <c r="F2474" s="330" t="str">
        <v>RT</v>
      </c>
      <c r="G2474" s="330" t="str">
        <v>Outbound</v>
      </c>
      <c r="H2474" s="330" t="str">
        <v>UJ6391</v>
      </c>
      <c r="I2474" s="331" t="str">
        <v>VRN-SSH</v>
      </c>
      <c r="J2474" s="884">
        <v>45920</v>
      </c>
      <c r="K2474" s="330">
        <v>90</v>
      </c>
      <c r="L2474" s="330">
        <v>90</v>
      </c>
      <c r="M2474" s="330">
        <v>175.20444444444399</v>
      </c>
      <c r="N2474" s="330">
        <v>0</v>
      </c>
      <c r="O2474" s="330">
        <v>0</v>
      </c>
      <c r="P2474" s="330">
        <v>15768.4</v>
      </c>
      <c r="Q2474" s="330" t="str">
        <v>Confirmed</v>
      </c>
      <c r="R2474" s="330" t="str">
        <v>Countersigned</v>
      </c>
      <c r="S2474" s="330" t="str">
        <v>VRN</v>
      </c>
      <c r="T2474" s="330" t="str">
        <v>SSH</v>
      </c>
      <c r="U2474" s="330" t="str">
        <v>VRN</v>
      </c>
      <c r="V2474" s="330">
        <v>6</v>
      </c>
      <c r="W2474" s="330">
        <v>138</v>
      </c>
      <c r="X2474" s="330" t="str">
        <v>S25-23</v>
      </c>
      <c r="Y2474" s="330">
        <v>174</v>
      </c>
      <c r="Z2474" s="330">
        <v>150</v>
      </c>
      <c r="AA2474" s="330">
        <v>24</v>
      </c>
      <c r="AB2474" s="16" t="str">
        <v>S25</v>
      </c>
    </row>
    <row r="2475" spans="1:28" x14ac:dyDescent="0.35">
      <c r="A2475" s="331">
        <v>45782</v>
      </c>
      <c r="B2475" s="330" t="str">
        <v>ETI Potovanja</v>
      </c>
      <c r="C2475" s="330" t="str">
        <v>Tour Operator</v>
      </c>
      <c r="D2475" s="330" t="str">
        <v/>
      </c>
      <c r="E2475" s="330" t="str">
        <v/>
      </c>
      <c r="F2475" s="330" t="str">
        <v>RT</v>
      </c>
      <c r="G2475" s="330" t="str">
        <v>Outbound</v>
      </c>
      <c r="H2475" s="330" t="str">
        <v>UJ6391</v>
      </c>
      <c r="I2475" s="331" t="str">
        <v>VRN-SSH</v>
      </c>
      <c r="J2475" s="884">
        <v>45927</v>
      </c>
      <c r="K2475" s="330">
        <v>90</v>
      </c>
      <c r="L2475" s="330">
        <v>90</v>
      </c>
      <c r="M2475" s="330">
        <v>175.20444444444399</v>
      </c>
      <c r="N2475" s="330">
        <v>0</v>
      </c>
      <c r="O2475" s="330">
        <v>0</v>
      </c>
      <c r="P2475" s="330">
        <v>15768.4</v>
      </c>
      <c r="Q2475" s="330" t="str">
        <v>Confirmed</v>
      </c>
      <c r="R2475" s="330" t="str">
        <v>Countersigned</v>
      </c>
      <c r="S2475" s="330" t="str">
        <v>VRN</v>
      </c>
      <c r="T2475" s="330" t="str">
        <v>SSH</v>
      </c>
      <c r="U2475" s="330" t="str">
        <v>VRN</v>
      </c>
      <c r="V2475" s="330">
        <v>6</v>
      </c>
      <c r="W2475" s="330">
        <v>145</v>
      </c>
      <c r="X2475" s="330" t="str">
        <v>S25-23</v>
      </c>
      <c r="Y2475" s="330">
        <v>174</v>
      </c>
      <c r="Z2475" s="330">
        <v>150</v>
      </c>
      <c r="AA2475" s="330">
        <v>24</v>
      </c>
      <c r="AB2475" s="16" t="str">
        <v>S25</v>
      </c>
    </row>
    <row r="2476" spans="1:28" x14ac:dyDescent="0.35">
      <c r="A2476" s="331">
        <v>45782</v>
      </c>
      <c r="B2476" s="330" t="str">
        <v>ETI Potovanja</v>
      </c>
      <c r="C2476" s="330" t="str">
        <v>Tour Operator</v>
      </c>
      <c r="D2476" s="330" t="str">
        <v/>
      </c>
      <c r="E2476" s="330" t="str">
        <v/>
      </c>
      <c r="F2476" s="330" t="str">
        <v>RT</v>
      </c>
      <c r="G2476" s="330" t="str">
        <v>Outbound</v>
      </c>
      <c r="H2476" s="330" t="str">
        <v>UJ6391</v>
      </c>
      <c r="I2476" s="331" t="str">
        <v>VRN-SSH</v>
      </c>
      <c r="J2476" s="884">
        <v>45934</v>
      </c>
      <c r="K2476" s="330">
        <v>90</v>
      </c>
      <c r="L2476" s="330">
        <v>90</v>
      </c>
      <c r="M2476" s="330">
        <v>175.20444444444399</v>
      </c>
      <c r="N2476" s="330">
        <v>0</v>
      </c>
      <c r="O2476" s="330">
        <v>0</v>
      </c>
      <c r="P2476" s="330">
        <v>15768.4</v>
      </c>
      <c r="Q2476" s="330" t="str">
        <v>Confirmed</v>
      </c>
      <c r="R2476" s="330" t="str">
        <v>Countersigned</v>
      </c>
      <c r="S2476" s="330" t="str">
        <v>VRN</v>
      </c>
      <c r="T2476" s="330" t="str">
        <v>SSH</v>
      </c>
      <c r="U2476" s="330" t="str">
        <v>VRN</v>
      </c>
      <c r="V2476" s="330">
        <v>6</v>
      </c>
      <c r="W2476" s="330">
        <v>152</v>
      </c>
      <c r="X2476" s="330" t="str">
        <v>S25-23</v>
      </c>
      <c r="Y2476" s="330">
        <v>174</v>
      </c>
      <c r="Z2476" s="330">
        <v>150</v>
      </c>
      <c r="AA2476" s="330">
        <v>24</v>
      </c>
      <c r="AB2476" s="16" t="str">
        <v>S25</v>
      </c>
    </row>
    <row r="2477" spans="1:28" x14ac:dyDescent="0.35">
      <c r="A2477" s="331">
        <v>45782</v>
      </c>
      <c r="B2477" s="330" t="str">
        <v>ETI Potovanja</v>
      </c>
      <c r="C2477" s="330" t="str">
        <v>Tour Operator</v>
      </c>
      <c r="D2477" s="330" t="str">
        <v/>
      </c>
      <c r="E2477" s="330" t="str">
        <v/>
      </c>
      <c r="F2477" s="330" t="str">
        <v>RT</v>
      </c>
      <c r="G2477" s="330" t="str">
        <v>Outbound</v>
      </c>
      <c r="H2477" s="330" t="str">
        <v>UJ6391</v>
      </c>
      <c r="I2477" s="331" t="str">
        <v>VRN-SSH</v>
      </c>
      <c r="J2477" s="884">
        <v>45941</v>
      </c>
      <c r="K2477" s="330">
        <v>90</v>
      </c>
      <c r="L2477" s="330">
        <v>90</v>
      </c>
      <c r="M2477" s="330">
        <v>175.20444444444399</v>
      </c>
      <c r="N2477" s="330">
        <v>0</v>
      </c>
      <c r="O2477" s="330">
        <v>0</v>
      </c>
      <c r="P2477" s="330">
        <v>15768.4</v>
      </c>
      <c r="Q2477" s="330" t="str">
        <v>Confirmed</v>
      </c>
      <c r="R2477" s="330" t="str">
        <v>Countersigned</v>
      </c>
      <c r="S2477" s="330" t="str">
        <v>VRN</v>
      </c>
      <c r="T2477" s="330" t="str">
        <v>SSH</v>
      </c>
      <c r="U2477" s="330" t="str">
        <v>VRN</v>
      </c>
      <c r="V2477" s="330">
        <v>6</v>
      </c>
      <c r="W2477" s="330">
        <v>159</v>
      </c>
      <c r="X2477" s="330" t="str">
        <v>S25-23</v>
      </c>
      <c r="Y2477" s="330">
        <v>174</v>
      </c>
      <c r="Z2477" s="330">
        <v>150</v>
      </c>
      <c r="AA2477" s="330">
        <v>24</v>
      </c>
      <c r="AB2477" s="16" t="str">
        <v>S25</v>
      </c>
    </row>
    <row r="2478" spans="1:28" x14ac:dyDescent="0.35">
      <c r="A2478" s="331">
        <v>45782</v>
      </c>
      <c r="B2478" s="330" t="str">
        <v>ETI Potovanja</v>
      </c>
      <c r="C2478" s="330" t="str">
        <v>Tour Operator</v>
      </c>
      <c r="D2478" s="330" t="str">
        <v/>
      </c>
      <c r="E2478" s="330" t="str">
        <v/>
      </c>
      <c r="F2478" s="330" t="str">
        <v>RT</v>
      </c>
      <c r="G2478" s="330" t="str">
        <v>Outbound</v>
      </c>
      <c r="H2478" s="330" t="str">
        <v>UJ6391</v>
      </c>
      <c r="I2478" s="331" t="str">
        <v>VRN-SSH</v>
      </c>
      <c r="J2478" s="884">
        <v>45948</v>
      </c>
      <c r="K2478" s="330">
        <v>90</v>
      </c>
      <c r="L2478" s="330">
        <v>90</v>
      </c>
      <c r="M2478" s="330">
        <v>175.20444444444399</v>
      </c>
      <c r="N2478" s="330">
        <v>0</v>
      </c>
      <c r="O2478" s="330">
        <v>0</v>
      </c>
      <c r="P2478" s="330">
        <v>15768.4</v>
      </c>
      <c r="Q2478" s="330" t="str">
        <v>Confirmed</v>
      </c>
      <c r="R2478" s="330" t="str">
        <v>Countersigned</v>
      </c>
      <c r="S2478" s="330" t="str">
        <v>VRN</v>
      </c>
      <c r="T2478" s="330" t="str">
        <v>SSH</v>
      </c>
      <c r="U2478" s="330" t="str">
        <v>VRN</v>
      </c>
      <c r="V2478" s="330">
        <v>6</v>
      </c>
      <c r="W2478" s="330">
        <v>166</v>
      </c>
      <c r="X2478" s="330" t="str">
        <v>S25-23</v>
      </c>
      <c r="Y2478" s="330">
        <v>174</v>
      </c>
      <c r="Z2478" s="330">
        <v>150</v>
      </c>
      <c r="AA2478" s="330">
        <v>24</v>
      </c>
      <c r="AB2478" s="16" t="str">
        <v>S25</v>
      </c>
    </row>
    <row r="2479" spans="1:28" x14ac:dyDescent="0.35">
      <c r="A2479" s="331">
        <v>45782</v>
      </c>
      <c r="B2479" s="330" t="str">
        <v>ETI Potovanja</v>
      </c>
      <c r="C2479" s="330" t="str">
        <v>Tour Operator</v>
      </c>
      <c r="D2479" s="330" t="str">
        <v/>
      </c>
      <c r="E2479" s="330" t="str">
        <v/>
      </c>
      <c r="F2479" s="330" t="str">
        <v>RT</v>
      </c>
      <c r="G2479" s="330" t="str">
        <v>Outbound</v>
      </c>
      <c r="H2479" s="330" t="str">
        <v>UJ6391</v>
      </c>
      <c r="I2479" s="331" t="str">
        <v>VRN-SSH</v>
      </c>
      <c r="J2479" s="884">
        <v>45955</v>
      </c>
      <c r="K2479" s="330">
        <v>90</v>
      </c>
      <c r="L2479" s="330">
        <v>90</v>
      </c>
      <c r="M2479" s="330">
        <v>175.20444444444399</v>
      </c>
      <c r="N2479" s="330">
        <v>0</v>
      </c>
      <c r="O2479" s="330">
        <v>0</v>
      </c>
      <c r="P2479" s="330">
        <v>15768.4</v>
      </c>
      <c r="Q2479" s="330" t="str">
        <v>Confirmed</v>
      </c>
      <c r="R2479" s="330" t="str">
        <v>Countersigned</v>
      </c>
      <c r="S2479" s="330" t="str">
        <v>VRN</v>
      </c>
      <c r="T2479" s="330" t="str">
        <v>SSH</v>
      </c>
      <c r="U2479" s="330" t="str">
        <v>VRN</v>
      </c>
      <c r="V2479" s="330">
        <v>6</v>
      </c>
      <c r="W2479" s="330">
        <v>173</v>
      </c>
      <c r="X2479" s="330" t="str">
        <v>S25-23</v>
      </c>
      <c r="Y2479" s="330">
        <v>174</v>
      </c>
      <c r="Z2479" s="330">
        <v>150</v>
      </c>
      <c r="AA2479" s="330">
        <v>24</v>
      </c>
      <c r="AB2479" s="16" t="str">
        <v>S25</v>
      </c>
    </row>
    <row r="2480" spans="1:28" x14ac:dyDescent="0.35">
      <c r="A2480" s="331">
        <v>45782</v>
      </c>
      <c r="B2480" s="330" t="str">
        <v>ETI Potovanja</v>
      </c>
      <c r="C2480" s="330" t="str">
        <v>Tour Operator</v>
      </c>
      <c r="D2480" s="330" t="str">
        <v/>
      </c>
      <c r="E2480" s="330" t="str">
        <v/>
      </c>
      <c r="F2480" s="330" t="str">
        <v>RT</v>
      </c>
      <c r="G2480" s="330" t="str">
        <v>Inbound</v>
      </c>
      <c r="H2480" s="330" t="str">
        <v>UJ6390</v>
      </c>
      <c r="I2480" s="331" t="str">
        <v>SSH-VRN</v>
      </c>
      <c r="J2480" s="884">
        <v>45927</v>
      </c>
      <c r="K2480" s="330">
        <v>90</v>
      </c>
      <c r="L2480" s="330">
        <v>90</v>
      </c>
      <c r="M2480" s="330">
        <v>175.20444444444399</v>
      </c>
      <c r="N2480" s="330">
        <v>0</v>
      </c>
      <c r="O2480" s="330">
        <v>0</v>
      </c>
      <c r="P2480" s="330">
        <v>15768.4</v>
      </c>
      <c r="Q2480" s="330" t="str">
        <v>Confirmed</v>
      </c>
      <c r="R2480" s="330" t="str">
        <v>Countersigned</v>
      </c>
      <c r="S2480" s="330" t="str">
        <v>SSH</v>
      </c>
      <c r="T2480" s="330" t="str">
        <v>VRN</v>
      </c>
      <c r="U2480" s="330" t="str">
        <v>VRN</v>
      </c>
      <c r="V2480" s="330">
        <v>6</v>
      </c>
      <c r="W2480" s="330">
        <v>145</v>
      </c>
      <c r="X2480" s="330" t="str">
        <v>S25-23</v>
      </c>
      <c r="Y2480" s="330">
        <v>174</v>
      </c>
      <c r="Z2480" s="330">
        <v>150</v>
      </c>
      <c r="AA2480" s="330">
        <v>24</v>
      </c>
      <c r="AB2480" s="16" t="str">
        <v>S25</v>
      </c>
    </row>
    <row r="2481" spans="1:28" x14ac:dyDescent="0.35">
      <c r="A2481" s="331">
        <v>45782</v>
      </c>
      <c r="B2481" s="330" t="str">
        <v>ETI Potovanja</v>
      </c>
      <c r="C2481" s="330" t="str">
        <v>Tour Operator</v>
      </c>
      <c r="D2481" s="330" t="str">
        <v/>
      </c>
      <c r="E2481" s="330" t="str">
        <v/>
      </c>
      <c r="F2481" s="330" t="str">
        <v>RT</v>
      </c>
      <c r="G2481" s="330" t="str">
        <v>Inbound</v>
      </c>
      <c r="H2481" s="330" t="str">
        <v>UJ6390</v>
      </c>
      <c r="I2481" s="331" t="str">
        <v>SSH-VRN</v>
      </c>
      <c r="J2481" s="884">
        <v>45934</v>
      </c>
      <c r="K2481" s="330">
        <v>90</v>
      </c>
      <c r="L2481" s="330">
        <v>90</v>
      </c>
      <c r="M2481" s="330">
        <v>175.20444444444399</v>
      </c>
      <c r="N2481" s="330">
        <v>0</v>
      </c>
      <c r="O2481" s="330">
        <v>0</v>
      </c>
      <c r="P2481" s="330">
        <v>15768.4</v>
      </c>
      <c r="Q2481" s="330" t="str">
        <v>Confirmed</v>
      </c>
      <c r="R2481" s="330" t="str">
        <v>Countersigned</v>
      </c>
      <c r="S2481" s="330" t="str">
        <v>SSH</v>
      </c>
      <c r="T2481" s="330" t="str">
        <v>VRN</v>
      </c>
      <c r="U2481" s="330" t="str">
        <v>VRN</v>
      </c>
      <c r="V2481" s="330">
        <v>6</v>
      </c>
      <c r="W2481" s="330">
        <v>152</v>
      </c>
      <c r="X2481" s="330" t="str">
        <v>S25-23</v>
      </c>
      <c r="Y2481" s="330">
        <v>174</v>
      </c>
      <c r="Z2481" s="330">
        <v>150</v>
      </c>
      <c r="AA2481" s="330">
        <v>24</v>
      </c>
      <c r="AB2481" s="16" t="str">
        <v>S25</v>
      </c>
    </row>
    <row r="2482" spans="1:28" x14ac:dyDescent="0.35">
      <c r="A2482" s="331">
        <v>45782</v>
      </c>
      <c r="B2482" s="330" t="str">
        <v>ETI Potovanja</v>
      </c>
      <c r="C2482" s="330" t="str">
        <v>Tour Operator</v>
      </c>
      <c r="D2482" s="330" t="str">
        <v/>
      </c>
      <c r="E2482" s="330" t="str">
        <v/>
      </c>
      <c r="F2482" s="330" t="str">
        <v>RT</v>
      </c>
      <c r="G2482" s="330" t="str">
        <v>Inbound</v>
      </c>
      <c r="H2482" s="330" t="str">
        <v>UJ6390</v>
      </c>
      <c r="I2482" s="331" t="str">
        <v>SSH-VRN</v>
      </c>
      <c r="J2482" s="884">
        <v>45941</v>
      </c>
      <c r="K2482" s="330">
        <v>90</v>
      </c>
      <c r="L2482" s="330">
        <v>90</v>
      </c>
      <c r="M2482" s="330">
        <v>175.20444444444399</v>
      </c>
      <c r="N2482" s="330">
        <v>0</v>
      </c>
      <c r="O2482" s="330">
        <v>0</v>
      </c>
      <c r="P2482" s="330">
        <v>15768.4</v>
      </c>
      <c r="Q2482" s="330" t="str">
        <v>Confirmed</v>
      </c>
      <c r="R2482" s="330" t="str">
        <v>Countersigned</v>
      </c>
      <c r="S2482" s="330" t="str">
        <v>SSH</v>
      </c>
      <c r="T2482" s="330" t="str">
        <v>VRN</v>
      </c>
      <c r="U2482" s="330" t="str">
        <v>VRN</v>
      </c>
      <c r="V2482" s="330">
        <v>6</v>
      </c>
      <c r="W2482" s="330">
        <v>159</v>
      </c>
      <c r="X2482" s="330" t="str">
        <v>S25-23</v>
      </c>
      <c r="Y2482" s="330">
        <v>174</v>
      </c>
      <c r="Z2482" s="330">
        <v>150</v>
      </c>
      <c r="AA2482" s="330">
        <v>24</v>
      </c>
      <c r="AB2482" s="16" t="str">
        <v>S25</v>
      </c>
    </row>
    <row r="2483" spans="1:28" x14ac:dyDescent="0.35">
      <c r="A2483" s="331">
        <v>45782</v>
      </c>
      <c r="B2483" s="330" t="str">
        <v>ETI Potovanja</v>
      </c>
      <c r="C2483" s="330" t="str">
        <v>Tour Operator</v>
      </c>
      <c r="D2483" s="330" t="str">
        <v/>
      </c>
      <c r="E2483" s="330" t="str">
        <v/>
      </c>
      <c r="F2483" s="330" t="str">
        <v>RT</v>
      </c>
      <c r="G2483" s="330" t="str">
        <v>Inbound</v>
      </c>
      <c r="H2483" s="330" t="str">
        <v>UJ6390</v>
      </c>
      <c r="I2483" s="331" t="str">
        <v>SSH-VRN</v>
      </c>
      <c r="J2483" s="884">
        <v>45948</v>
      </c>
      <c r="K2483" s="330">
        <v>90</v>
      </c>
      <c r="L2483" s="330">
        <v>90</v>
      </c>
      <c r="M2483" s="330">
        <v>175.20444444444399</v>
      </c>
      <c r="N2483" s="330">
        <v>0</v>
      </c>
      <c r="O2483" s="330">
        <v>0</v>
      </c>
      <c r="P2483" s="330">
        <v>15768.4</v>
      </c>
      <c r="Q2483" s="330" t="str">
        <v>Confirmed</v>
      </c>
      <c r="R2483" s="330" t="str">
        <v>Countersigned</v>
      </c>
      <c r="S2483" s="330" t="str">
        <v>SSH</v>
      </c>
      <c r="T2483" s="330" t="str">
        <v>VRN</v>
      </c>
      <c r="U2483" s="330" t="str">
        <v>VRN</v>
      </c>
      <c r="V2483" s="330">
        <v>6</v>
      </c>
      <c r="W2483" s="330">
        <v>166</v>
      </c>
      <c r="X2483" s="330" t="str">
        <v>S25-23</v>
      </c>
      <c r="Y2483" s="330">
        <v>174</v>
      </c>
      <c r="Z2483" s="330">
        <v>150</v>
      </c>
      <c r="AA2483" s="330">
        <v>24</v>
      </c>
      <c r="AB2483" s="16" t="str">
        <v>S25</v>
      </c>
    </row>
    <row r="2484" spans="1:28" x14ac:dyDescent="0.35">
      <c r="A2484" s="331">
        <v>45782</v>
      </c>
      <c r="B2484" s="330" t="str">
        <v>ETI Potovanja</v>
      </c>
      <c r="C2484" s="330" t="str">
        <v>Tour Operator</v>
      </c>
      <c r="D2484" s="330" t="str">
        <v/>
      </c>
      <c r="E2484" s="330" t="str">
        <v/>
      </c>
      <c r="F2484" s="330" t="str">
        <v>RT</v>
      </c>
      <c r="G2484" s="330" t="str">
        <v>Inbound</v>
      </c>
      <c r="H2484" s="330" t="str">
        <v>UJ6390</v>
      </c>
      <c r="I2484" s="331" t="str">
        <v>SSH-VRN</v>
      </c>
      <c r="J2484" s="884">
        <v>45955</v>
      </c>
      <c r="K2484" s="330">
        <v>90</v>
      </c>
      <c r="L2484" s="330">
        <v>90</v>
      </c>
      <c r="M2484" s="330">
        <v>175.20444444444399</v>
      </c>
      <c r="N2484" s="330">
        <v>0</v>
      </c>
      <c r="O2484" s="330">
        <v>0</v>
      </c>
      <c r="P2484" s="330">
        <v>15768.4</v>
      </c>
      <c r="Q2484" s="330" t="str">
        <v>Confirmed</v>
      </c>
      <c r="R2484" s="330" t="str">
        <v>Countersigned</v>
      </c>
      <c r="S2484" s="330" t="str">
        <v>SSH</v>
      </c>
      <c r="T2484" s="330" t="str">
        <v>VRN</v>
      </c>
      <c r="U2484" s="330" t="str">
        <v>VRN</v>
      </c>
      <c r="V2484" s="330">
        <v>6</v>
      </c>
      <c r="W2484" s="330">
        <v>173</v>
      </c>
      <c r="X2484" s="330" t="str">
        <v>S25-23</v>
      </c>
      <c r="Y2484" s="330">
        <v>174</v>
      </c>
      <c r="Z2484" s="330">
        <v>150</v>
      </c>
      <c r="AA2484" s="330">
        <v>24</v>
      </c>
      <c r="AB2484" s="16" t="str">
        <v>S25</v>
      </c>
    </row>
    <row r="2485" spans="1:28" x14ac:dyDescent="0.35">
      <c r="A2485" s="331">
        <v>45782</v>
      </c>
      <c r="B2485" s="330" t="str">
        <v>ETI Potovanja</v>
      </c>
      <c r="C2485" s="330" t="str">
        <v>Tour Operator</v>
      </c>
      <c r="D2485" s="330" t="str">
        <v/>
      </c>
      <c r="E2485" s="330" t="str">
        <v/>
      </c>
      <c r="F2485" s="330" t="str">
        <v>RT</v>
      </c>
      <c r="G2485" s="330" t="str">
        <v>Inbound</v>
      </c>
      <c r="H2485" s="330" t="str">
        <v>UJ6390</v>
      </c>
      <c r="I2485" s="331" t="str">
        <v>SSH-VRN</v>
      </c>
      <c r="J2485" s="884">
        <v>45962</v>
      </c>
      <c r="K2485" s="330">
        <v>90</v>
      </c>
      <c r="L2485" s="330">
        <v>90</v>
      </c>
      <c r="M2485" s="330">
        <v>175.20444444444399</v>
      </c>
      <c r="N2485" s="330">
        <v>0</v>
      </c>
      <c r="O2485" s="330">
        <v>0</v>
      </c>
      <c r="P2485" s="330">
        <v>15768.4</v>
      </c>
      <c r="Q2485" s="330" t="str">
        <v>Confirmed</v>
      </c>
      <c r="R2485" s="330" t="str">
        <v>Countersigned</v>
      </c>
      <c r="S2485" s="330" t="str">
        <v>SSH</v>
      </c>
      <c r="T2485" s="330" t="str">
        <v>VRN</v>
      </c>
      <c r="U2485" s="330" t="str">
        <v>VRN</v>
      </c>
      <c r="V2485" s="330">
        <v>6</v>
      </c>
      <c r="W2485" s="330">
        <v>180</v>
      </c>
      <c r="X2485" s="330" t="str">
        <v>S25-23</v>
      </c>
      <c r="Y2485" s="330">
        <v>174</v>
      </c>
      <c r="Z2485" s="330">
        <v>150</v>
      </c>
      <c r="AA2485" s="330">
        <v>24</v>
      </c>
      <c r="AB2485" s="16" t="str">
        <v>S25</v>
      </c>
    </row>
    <row r="2486" spans="1:28" x14ac:dyDescent="0.35">
      <c r="A2486" s="331">
        <v>45783</v>
      </c>
      <c r="B2486" s="330" t="str">
        <v>Genius</v>
      </c>
      <c r="C2486" s="330" t="str">
        <v>Distributor</v>
      </c>
      <c r="D2486" s="330" t="str">
        <v/>
      </c>
      <c r="E2486" s="330" t="str">
        <v/>
      </c>
      <c r="F2486" s="330" t="str">
        <v>OW</v>
      </c>
      <c r="G2486" s="330" t="str">
        <v>Outbound</v>
      </c>
      <c r="H2486" s="330" t="str">
        <v>4S6003</v>
      </c>
      <c r="I2486" s="331" t="str">
        <v>SSH-BRI</v>
      </c>
      <c r="J2486" s="884">
        <v>45850</v>
      </c>
      <c r="K2486" s="330">
        <v>1</v>
      </c>
      <c r="L2486" s="330">
        <v>1</v>
      </c>
      <c r="M2486" s="330">
        <v>160</v>
      </c>
      <c r="N2486" s="330">
        <v>0</v>
      </c>
      <c r="O2486" s="330">
        <v>0</v>
      </c>
      <c r="P2486" s="330">
        <v>160</v>
      </c>
      <c r="Q2486" s="330" t="str">
        <v>Confirmed</v>
      </c>
      <c r="R2486" s="330" t="str">
        <v>Closed Deal</v>
      </c>
      <c r="S2486" s="330" t="str">
        <v>SSH</v>
      </c>
      <c r="T2486" s="330" t="str">
        <v>BRI</v>
      </c>
      <c r="U2486" s="330" t="str">
        <v>BRI</v>
      </c>
      <c r="V2486" s="330">
        <v>6</v>
      </c>
      <c r="W2486" s="330">
        <v>67</v>
      </c>
      <c r="X2486" s="330" t="str">
        <v>S25-01</v>
      </c>
      <c r="Y2486" s="330">
        <v>186</v>
      </c>
      <c r="Z2486" s="330">
        <v>112</v>
      </c>
      <c r="AA2486" s="330">
        <v>74</v>
      </c>
      <c r="AB2486" s="16" t="str">
        <v>S25</v>
      </c>
    </row>
    <row r="2487" spans="1:28" x14ac:dyDescent="0.35">
      <c r="A2487" s="331">
        <v>45783</v>
      </c>
      <c r="B2487" s="330" t="str">
        <v>Genius</v>
      </c>
      <c r="C2487" s="330" t="str">
        <v>Distributor</v>
      </c>
      <c r="D2487" s="330" t="str">
        <v/>
      </c>
      <c r="E2487" s="330" t="str">
        <v/>
      </c>
      <c r="F2487" s="330" t="str">
        <v>OW</v>
      </c>
      <c r="G2487" s="330" t="str">
        <v>Outbound</v>
      </c>
      <c r="H2487" s="330" t="str">
        <v>4S6006</v>
      </c>
      <c r="I2487" s="331" t="str">
        <v>NAP-SSH</v>
      </c>
      <c r="J2487" s="884">
        <v>45880</v>
      </c>
      <c r="K2487" s="330">
        <v>4</v>
      </c>
      <c r="L2487" s="330">
        <v>4</v>
      </c>
      <c r="M2487" s="330">
        <v>280</v>
      </c>
      <c r="N2487" s="330">
        <v>0</v>
      </c>
      <c r="O2487" s="330">
        <v>0</v>
      </c>
      <c r="P2487" s="330">
        <v>1120</v>
      </c>
      <c r="Q2487" s="330" t="str">
        <v>Confirmed</v>
      </c>
      <c r="R2487" s="330" t="str">
        <v>Closed Deal</v>
      </c>
      <c r="S2487" s="330" t="str">
        <v>NAP</v>
      </c>
      <c r="T2487" s="330" t="str">
        <v>SSH</v>
      </c>
      <c r="U2487" s="330" t="str">
        <v>NAP</v>
      </c>
      <c r="V2487" s="330">
        <v>1</v>
      </c>
      <c r="W2487" s="330">
        <v>97</v>
      </c>
      <c r="X2487" s="330" t="str">
        <v>S25-08</v>
      </c>
      <c r="Y2487" s="330">
        <v>186</v>
      </c>
      <c r="Z2487" s="330">
        <v>153</v>
      </c>
      <c r="AA2487" s="330">
        <v>33</v>
      </c>
      <c r="AB2487" s="16" t="str">
        <v>S25</v>
      </c>
    </row>
    <row r="2488" spans="1:28" x14ac:dyDescent="0.35">
      <c r="A2488" s="331">
        <v>45783</v>
      </c>
      <c r="B2488" s="330" t="str">
        <v>Genius</v>
      </c>
      <c r="C2488" s="330" t="str">
        <v>Distributor</v>
      </c>
      <c r="D2488" s="330" t="str">
        <v/>
      </c>
      <c r="E2488" s="330" t="str">
        <v/>
      </c>
      <c r="F2488" s="330" t="str">
        <v>OW</v>
      </c>
      <c r="G2488" s="330" t="str">
        <v>Outbound</v>
      </c>
      <c r="H2488" s="330" t="str">
        <v>4S6005</v>
      </c>
      <c r="I2488" s="331" t="str">
        <v>SSH-FCO</v>
      </c>
      <c r="J2488" s="884">
        <v>45884</v>
      </c>
      <c r="K2488" s="330">
        <v>3</v>
      </c>
      <c r="L2488" s="330">
        <v>3</v>
      </c>
      <c r="M2488" s="330">
        <v>250</v>
      </c>
      <c r="N2488" s="330">
        <v>0</v>
      </c>
      <c r="O2488" s="330">
        <v>0</v>
      </c>
      <c r="P2488" s="330">
        <v>750</v>
      </c>
      <c r="Q2488" s="330" t="str">
        <v>Confirmed</v>
      </c>
      <c r="R2488" s="330" t="str">
        <v>Closed Deal</v>
      </c>
      <c r="S2488" s="330" t="str">
        <v>SSH</v>
      </c>
      <c r="T2488" s="330" t="str">
        <v>FCO</v>
      </c>
      <c r="U2488" s="330" t="str">
        <v>FCO</v>
      </c>
      <c r="V2488" s="330">
        <v>5</v>
      </c>
      <c r="W2488" s="330">
        <v>101</v>
      </c>
      <c r="X2488" s="330" t="str">
        <v>S25-15</v>
      </c>
      <c r="Y2488" s="330">
        <v>186</v>
      </c>
      <c r="Z2488" s="330">
        <v>153</v>
      </c>
      <c r="AA2488" s="330">
        <v>33</v>
      </c>
      <c r="AB2488" s="16" t="str">
        <v>S25</v>
      </c>
    </row>
    <row r="2489" spans="1:28" x14ac:dyDescent="0.35">
      <c r="A2489" s="331">
        <v>45783</v>
      </c>
      <c r="B2489" s="330" t="str">
        <v>Searcharter</v>
      </c>
      <c r="C2489" s="330" t="str">
        <v>Distributor</v>
      </c>
      <c r="D2489" s="330" t="str">
        <v/>
      </c>
      <c r="E2489" s="330" t="str">
        <v>6TGT4</v>
      </c>
      <c r="F2489" s="330" t="str">
        <v>OW</v>
      </c>
      <c r="G2489" s="330" t="str">
        <v>Outbound</v>
      </c>
      <c r="H2489" s="330" t="str">
        <v>NE3127</v>
      </c>
      <c r="I2489" s="331" t="str">
        <v>NAP-SSH</v>
      </c>
      <c r="J2489" s="884">
        <v>45889</v>
      </c>
      <c r="K2489" s="330">
        <v>2</v>
      </c>
      <c r="L2489" s="330">
        <v>2</v>
      </c>
      <c r="M2489" s="330">
        <v>230</v>
      </c>
      <c r="N2489" s="330">
        <v>0</v>
      </c>
      <c r="O2489" s="330">
        <v>0</v>
      </c>
      <c r="P2489" s="330">
        <v>460</v>
      </c>
      <c r="Q2489" s="330" t="str">
        <v>Confirmed</v>
      </c>
      <c r="R2489" s="330" t="str">
        <v>Closed Deal</v>
      </c>
      <c r="S2489" s="330" t="str">
        <v>NAP</v>
      </c>
      <c r="T2489" s="330" t="str">
        <v>SSH</v>
      </c>
      <c r="U2489" s="330" t="str">
        <v>NAP</v>
      </c>
      <c r="V2489" s="330">
        <v>3</v>
      </c>
      <c r="W2489" s="330">
        <v>106</v>
      </c>
      <c r="X2489" s="330" t="str">
        <v>S25-20</v>
      </c>
      <c r="Y2489" s="330">
        <v>12</v>
      </c>
      <c r="Z2489" s="330">
        <v>5</v>
      </c>
      <c r="AA2489" s="330">
        <v>7</v>
      </c>
      <c r="AB2489" s="16" t="str">
        <v>S25</v>
      </c>
    </row>
    <row r="2490" spans="1:28" x14ac:dyDescent="0.35">
      <c r="A2490" s="331">
        <v>45784</v>
      </c>
      <c r="B2490" s="330" t="str">
        <v>Genius</v>
      </c>
      <c r="C2490" s="330" t="str">
        <v>Distributor</v>
      </c>
      <c r="D2490" s="330" t="str">
        <v/>
      </c>
      <c r="E2490" s="330" t="str">
        <v/>
      </c>
      <c r="F2490" s="330" t="str">
        <v>OW</v>
      </c>
      <c r="G2490" s="330" t="str">
        <v>Outbound</v>
      </c>
      <c r="H2490" s="330" t="str">
        <v>4S6005</v>
      </c>
      <c r="I2490" s="331" t="str">
        <v>SSH-FCO</v>
      </c>
      <c r="J2490" s="884">
        <v>45898</v>
      </c>
      <c r="K2490" s="330">
        <v>4</v>
      </c>
      <c r="L2490" s="330">
        <v>4</v>
      </c>
      <c r="M2490" s="330">
        <v>250</v>
      </c>
      <c r="N2490" s="330">
        <v>0</v>
      </c>
      <c r="O2490" s="330">
        <v>0</v>
      </c>
      <c r="P2490" s="330">
        <v>1000</v>
      </c>
      <c r="Q2490" s="330" t="str">
        <v>Confirmed</v>
      </c>
      <c r="R2490" s="330" t="str">
        <v>Closed Deal</v>
      </c>
      <c r="S2490" s="330" t="str">
        <v>SSH</v>
      </c>
      <c r="T2490" s="330" t="str">
        <v>FCO</v>
      </c>
      <c r="U2490" s="330" t="str">
        <v>FCO</v>
      </c>
      <c r="V2490" s="330">
        <v>5</v>
      </c>
      <c r="W2490" s="330">
        <v>114</v>
      </c>
      <c r="X2490" s="330" t="str">
        <v>S25-15</v>
      </c>
      <c r="Y2490" s="330">
        <v>186</v>
      </c>
      <c r="Z2490" s="330">
        <v>179</v>
      </c>
      <c r="AA2490" s="330">
        <v>7</v>
      </c>
      <c r="AB2490" s="16" t="str">
        <v>S25</v>
      </c>
    </row>
    <row r="2491" spans="1:28" x14ac:dyDescent="0.35">
      <c r="A2491" s="331">
        <v>45784</v>
      </c>
      <c r="B2491" s="330" t="str">
        <v>Genius</v>
      </c>
      <c r="C2491" s="330" t="str">
        <v>Distributor</v>
      </c>
      <c r="D2491" s="330" t="str">
        <v/>
      </c>
      <c r="E2491" s="330" t="str">
        <v/>
      </c>
      <c r="F2491" s="330" t="str">
        <v>OW</v>
      </c>
      <c r="G2491" s="330" t="str">
        <v>Outbound</v>
      </c>
      <c r="H2491" s="330" t="str">
        <v>4S6006</v>
      </c>
      <c r="I2491" s="331" t="str">
        <v>NAP-SSH</v>
      </c>
      <c r="J2491" s="884">
        <v>45880</v>
      </c>
      <c r="K2491" s="330">
        <v>3</v>
      </c>
      <c r="L2491" s="330">
        <v>3</v>
      </c>
      <c r="M2491" s="330">
        <v>280</v>
      </c>
      <c r="N2491" s="330">
        <v>0</v>
      </c>
      <c r="O2491" s="330">
        <v>0</v>
      </c>
      <c r="P2491" s="330">
        <v>840</v>
      </c>
      <c r="Q2491" s="330" t="str">
        <v>Confirmed</v>
      </c>
      <c r="R2491" s="330" t="str">
        <v>Closed Deal</v>
      </c>
      <c r="S2491" s="330" t="str">
        <v>NAP</v>
      </c>
      <c r="T2491" s="330" t="str">
        <v>SSH</v>
      </c>
      <c r="U2491" s="330" t="str">
        <v>NAP</v>
      </c>
      <c r="V2491" s="330">
        <v>1</v>
      </c>
      <c r="W2491" s="330">
        <v>96</v>
      </c>
      <c r="X2491" s="330" t="str">
        <v>S25-08</v>
      </c>
      <c r="Y2491" s="330">
        <v>186</v>
      </c>
      <c r="Z2491" s="330">
        <v>153</v>
      </c>
      <c r="AA2491" s="330">
        <v>33</v>
      </c>
      <c r="AB2491" s="16" t="str">
        <v>S25</v>
      </c>
    </row>
    <row r="2492" spans="1:28" x14ac:dyDescent="0.35">
      <c r="A2492" s="331">
        <v>45784</v>
      </c>
      <c r="B2492" s="330" t="str">
        <v>Genius</v>
      </c>
      <c r="C2492" s="330" t="str">
        <v>Distributor</v>
      </c>
      <c r="D2492" s="330" t="str">
        <v/>
      </c>
      <c r="E2492" s="330" t="str">
        <v/>
      </c>
      <c r="F2492" s="330" t="str">
        <v>OW</v>
      </c>
      <c r="G2492" s="330" t="str">
        <v>Outbound</v>
      </c>
      <c r="H2492" s="330" t="str">
        <v>4S6006</v>
      </c>
      <c r="I2492" s="331" t="str">
        <v>FCO-SSH</v>
      </c>
      <c r="J2492" s="884">
        <v>45884</v>
      </c>
      <c r="K2492" s="330">
        <v>4</v>
      </c>
      <c r="L2492" s="330">
        <v>4</v>
      </c>
      <c r="M2492" s="330">
        <v>250</v>
      </c>
      <c r="N2492" s="330">
        <v>0</v>
      </c>
      <c r="O2492" s="330">
        <v>0</v>
      </c>
      <c r="P2492" s="330">
        <v>1000</v>
      </c>
      <c r="Q2492" s="330" t="str">
        <v>Confirmed</v>
      </c>
      <c r="R2492" s="330" t="str">
        <v>Closed Deal</v>
      </c>
      <c r="S2492" s="330" t="str">
        <v>FCO</v>
      </c>
      <c r="T2492" s="330" t="str">
        <v>SSH</v>
      </c>
      <c r="U2492" s="330" t="str">
        <v>FCO</v>
      </c>
      <c r="V2492" s="330">
        <v>5</v>
      </c>
      <c r="W2492" s="330">
        <v>100</v>
      </c>
      <c r="X2492" s="330" t="str">
        <v>S25-15</v>
      </c>
      <c r="Y2492" s="330">
        <v>186</v>
      </c>
      <c r="Z2492" s="330">
        <v>153</v>
      </c>
      <c r="AA2492" s="330">
        <v>33</v>
      </c>
      <c r="AB2492" s="16" t="str">
        <v>S25</v>
      </c>
    </row>
    <row r="2493" spans="1:28" x14ac:dyDescent="0.35">
      <c r="A2493" s="331">
        <v>45779</v>
      </c>
      <c r="B2493" s="330" t="str">
        <v>EuroAirlines</v>
      </c>
      <c r="C2493" s="330" t="str">
        <v>Distributor</v>
      </c>
      <c r="D2493" s="330" t="str">
        <v>AMADEUS</v>
      </c>
      <c r="E2493" s="330" t="str">
        <v>11LN55</v>
      </c>
      <c r="F2493" s="330" t="str">
        <v>OW</v>
      </c>
      <c r="G2493" s="330" t="str">
        <v>Outbound</v>
      </c>
      <c r="H2493" s="330" t="str">
        <v>4S6017</v>
      </c>
      <c r="I2493" s="331" t="str">
        <v>SSH-NAP</v>
      </c>
      <c r="J2493" s="884">
        <v>45779</v>
      </c>
      <c r="K2493" s="330">
        <v>1</v>
      </c>
      <c r="L2493" s="330">
        <v>1</v>
      </c>
      <c r="M2493" s="330">
        <v>200</v>
      </c>
      <c r="N2493" s="330">
        <v>38.92</v>
      </c>
      <c r="O2493" s="330">
        <v>40</v>
      </c>
      <c r="P2493" s="330">
        <v>278.92</v>
      </c>
      <c r="Q2493" s="330" t="str">
        <v>Confirmed</v>
      </c>
      <c r="R2493" s="330" t="str">
        <v>Closed Deal</v>
      </c>
      <c r="S2493" s="330" t="str">
        <v>SSH</v>
      </c>
      <c r="T2493" s="330" t="str">
        <v>NAP</v>
      </c>
      <c r="U2493" s="330" t="str">
        <v>NAP</v>
      </c>
      <c r="V2493" s="330">
        <v>5</v>
      </c>
      <c r="W2493" s="330">
        <v>0</v>
      </c>
      <c r="X2493" s="330" t="str">
        <v>E25-08</v>
      </c>
      <c r="Y2493" s="330">
        <v>186</v>
      </c>
      <c r="Z2493" s="330">
        <v>189</v>
      </c>
      <c r="AA2493" s="330">
        <v>-3</v>
      </c>
      <c r="AB2493" s="16" t="str">
        <v>E25</v>
      </c>
    </row>
    <row r="2494" spans="1:28" x14ac:dyDescent="0.35">
      <c r="A2494" s="331">
        <v>45779</v>
      </c>
      <c r="B2494" s="330" t="str">
        <v>EuroAirlines</v>
      </c>
      <c r="C2494" s="330" t="str">
        <v>Distributor</v>
      </c>
      <c r="D2494" s="330" t="str">
        <v>AMADEUS</v>
      </c>
      <c r="E2494" s="330" t="str">
        <v>11LN55</v>
      </c>
      <c r="F2494" s="330" t="str">
        <v>OW</v>
      </c>
      <c r="G2494" s="330" t="str">
        <v>Outbound</v>
      </c>
      <c r="H2494" s="330" t="str">
        <v>4S6017</v>
      </c>
      <c r="I2494" s="331" t="str">
        <v>SSH-NAP</v>
      </c>
      <c r="J2494" s="884">
        <v>45779</v>
      </c>
      <c r="K2494" s="330">
        <v>1</v>
      </c>
      <c r="L2494" s="330">
        <v>1</v>
      </c>
      <c r="M2494" s="330">
        <v>200</v>
      </c>
      <c r="N2494" s="330">
        <v>38.92</v>
      </c>
      <c r="O2494" s="330">
        <v>40</v>
      </c>
      <c r="P2494" s="330">
        <v>278.92</v>
      </c>
      <c r="Q2494" s="330" t="str">
        <v>Confirmed</v>
      </c>
      <c r="R2494" s="330" t="str">
        <v>Closed Deal</v>
      </c>
      <c r="S2494" s="330" t="str">
        <v>SSH</v>
      </c>
      <c r="T2494" s="330" t="str">
        <v>NAP</v>
      </c>
      <c r="U2494" s="330" t="str">
        <v>NAP</v>
      </c>
      <c r="V2494" s="330">
        <v>5</v>
      </c>
      <c r="W2494" s="330">
        <v>0</v>
      </c>
      <c r="X2494" s="330" t="str">
        <v>E25-08</v>
      </c>
      <c r="Y2494" s="330">
        <v>186</v>
      </c>
      <c r="Z2494" s="330">
        <v>189</v>
      </c>
      <c r="AA2494" s="330">
        <v>-3</v>
      </c>
      <c r="AB2494" s="16" t="str">
        <v>E25</v>
      </c>
    </row>
    <row r="2495" spans="1:28" x14ac:dyDescent="0.35">
      <c r="A2495" s="331">
        <v>45783</v>
      </c>
      <c r="B2495" s="330" t="str">
        <v>Alpitour</v>
      </c>
      <c r="C2495" s="330" t="str">
        <v>Tour Operator</v>
      </c>
      <c r="D2495" s="330" t="str">
        <v/>
      </c>
      <c r="E2495" s="330" t="str">
        <v/>
      </c>
      <c r="F2495" s="330" t="str">
        <v>RT</v>
      </c>
      <c r="G2495" s="330" t="str">
        <v>Outbound</v>
      </c>
      <c r="H2495" s="330" t="str">
        <v>UJ7001</v>
      </c>
      <c r="I2495" s="331" t="str">
        <v>PMO-SSH</v>
      </c>
      <c r="J2495" s="884">
        <v>45858</v>
      </c>
      <c r="K2495" s="330">
        <v>1</v>
      </c>
      <c r="L2495" s="330">
        <v>1</v>
      </c>
      <c r="M2495" s="330">
        <v>215</v>
      </c>
      <c r="N2495" s="330">
        <v>0</v>
      </c>
      <c r="O2495" s="330">
        <v>0</v>
      </c>
      <c r="P2495" s="330">
        <v>215</v>
      </c>
      <c r="Q2495" s="330" t="str">
        <v>Confirmed</v>
      </c>
      <c r="R2495" s="330" t="str">
        <v>Signed</v>
      </c>
      <c r="S2495" s="330" t="str">
        <v>PMO</v>
      </c>
      <c r="T2495" s="330" t="str">
        <v>SSH</v>
      </c>
      <c r="U2495" s="330" t="str">
        <v>PMO</v>
      </c>
      <c r="V2495" s="330">
        <v>7</v>
      </c>
      <c r="W2495" s="330">
        <v>75</v>
      </c>
      <c r="X2495" s="330" t="str">
        <v>S25-16</v>
      </c>
      <c r="Y2495" s="330">
        <v>21</v>
      </c>
      <c r="Z2495" s="330">
        <v>21</v>
      </c>
      <c r="AA2495" s="330">
        <v>0</v>
      </c>
      <c r="AB2495" s="16" t="str">
        <v>S25</v>
      </c>
    </row>
    <row r="2496" spans="1:28" x14ac:dyDescent="0.35">
      <c r="A2496" s="331">
        <v>45783</v>
      </c>
      <c r="B2496" s="330" t="str">
        <v>Alpitour</v>
      </c>
      <c r="C2496" s="330" t="str">
        <v>Tour Operator</v>
      </c>
      <c r="D2496" s="330" t="str">
        <v/>
      </c>
      <c r="E2496" s="330" t="str">
        <v/>
      </c>
      <c r="F2496" s="330" t="str">
        <v>RT</v>
      </c>
      <c r="G2496" s="330" t="str">
        <v>Inbound</v>
      </c>
      <c r="H2496" s="330" t="str">
        <v>UJ7000</v>
      </c>
      <c r="I2496" s="331" t="str">
        <v>SSH-PMO</v>
      </c>
      <c r="J2496" s="884">
        <v>45865</v>
      </c>
      <c r="K2496" s="330">
        <v>1</v>
      </c>
      <c r="L2496" s="330">
        <v>1</v>
      </c>
      <c r="M2496" s="330">
        <v>215</v>
      </c>
      <c r="N2496" s="330">
        <v>0</v>
      </c>
      <c r="O2496" s="330">
        <v>0</v>
      </c>
      <c r="P2496" s="330">
        <v>215</v>
      </c>
      <c r="Q2496" s="330" t="str">
        <v>Confirmed</v>
      </c>
      <c r="R2496" s="330" t="str">
        <v>Signed</v>
      </c>
      <c r="S2496" s="330" t="str">
        <v>SSH</v>
      </c>
      <c r="T2496" s="330" t="str">
        <v>PMO</v>
      </c>
      <c r="U2496" s="330" t="str">
        <v>PMO</v>
      </c>
      <c r="V2496" s="330">
        <v>7</v>
      </c>
      <c r="W2496" s="330">
        <v>82</v>
      </c>
      <c r="X2496" s="330" t="str">
        <v>S25-16</v>
      </c>
      <c r="Y2496" s="330">
        <v>21</v>
      </c>
      <c r="Z2496" s="330">
        <v>21</v>
      </c>
      <c r="AA2496" s="330">
        <v>0</v>
      </c>
      <c r="AB2496" s="16" t="str">
        <v>S25</v>
      </c>
    </row>
    <row r="2497" spans="1:28" x14ac:dyDescent="0.35">
      <c r="A2497" s="331">
        <v>45783</v>
      </c>
      <c r="B2497" s="330" t="str">
        <v>Italgsa-Baobab</v>
      </c>
      <c r="C2497" s="330" t="str">
        <v>Tour Operator</v>
      </c>
      <c r="D2497" s="330" t="str">
        <v/>
      </c>
      <c r="E2497" s="330" t="str">
        <v/>
      </c>
      <c r="F2497" s="330" t="str">
        <v>RT</v>
      </c>
      <c r="G2497" s="330" t="str">
        <v>Outbound</v>
      </c>
      <c r="H2497" s="330" t="str">
        <v>NE5127</v>
      </c>
      <c r="I2497" s="331" t="str">
        <v>BRI-SSH</v>
      </c>
      <c r="J2497" s="884">
        <v>45884</v>
      </c>
      <c r="K2497" s="330">
        <v>1</v>
      </c>
      <c r="L2497" s="330">
        <v>1</v>
      </c>
      <c r="M2497" s="330">
        <v>225</v>
      </c>
      <c r="N2497" s="330">
        <v>0</v>
      </c>
      <c r="O2497" s="330">
        <v>0</v>
      </c>
      <c r="P2497" s="330">
        <v>225</v>
      </c>
      <c r="Q2497" s="330" t="str">
        <v>Confirmed</v>
      </c>
      <c r="R2497" s="330" t="str">
        <v>On Review</v>
      </c>
      <c r="S2497" s="330" t="str">
        <v>BRI</v>
      </c>
      <c r="T2497" s="330" t="str">
        <v>SSH</v>
      </c>
      <c r="U2497" s="330" t="str">
        <v>BRI</v>
      </c>
      <c r="V2497" s="330">
        <v>5</v>
      </c>
      <c r="W2497" s="330">
        <v>101</v>
      </c>
      <c r="X2497" s="330" t="str">
        <v>S25-03</v>
      </c>
      <c r="Y2497" s="330">
        <v>179</v>
      </c>
      <c r="Z2497" s="330">
        <v>176</v>
      </c>
      <c r="AA2497" s="330">
        <v>3</v>
      </c>
      <c r="AB2497" s="16" t="str">
        <v>S25</v>
      </c>
    </row>
    <row r="2498" spans="1:28" x14ac:dyDescent="0.35">
      <c r="A2498" s="331">
        <v>45783</v>
      </c>
      <c r="B2498" s="330" t="str">
        <v>Italgsa-Baobab</v>
      </c>
      <c r="C2498" s="330" t="str">
        <v>Tour Operator</v>
      </c>
      <c r="D2498" s="330" t="str">
        <v/>
      </c>
      <c r="E2498" s="330" t="str">
        <v/>
      </c>
      <c r="F2498" s="330" t="str">
        <v>RT</v>
      </c>
      <c r="G2498" s="330" t="str">
        <v>Inbound</v>
      </c>
      <c r="H2498" s="330" t="str">
        <v>NE5126</v>
      </c>
      <c r="I2498" s="331" t="str">
        <v>SSH-BRI</v>
      </c>
      <c r="J2498" s="884">
        <v>45891</v>
      </c>
      <c r="K2498" s="330">
        <v>1</v>
      </c>
      <c r="L2498" s="330">
        <v>1</v>
      </c>
      <c r="M2498" s="330">
        <v>225</v>
      </c>
      <c r="N2498" s="330">
        <v>0</v>
      </c>
      <c r="O2498" s="330">
        <v>0</v>
      </c>
      <c r="P2498" s="330">
        <v>225</v>
      </c>
      <c r="Q2498" s="330" t="str">
        <v>Confirmed</v>
      </c>
      <c r="R2498" s="330" t="str">
        <v>On Review</v>
      </c>
      <c r="S2498" s="330" t="str">
        <v>SSH</v>
      </c>
      <c r="T2498" s="330" t="str">
        <v>BRI</v>
      </c>
      <c r="U2498" s="330" t="str">
        <v>BRI</v>
      </c>
      <c r="V2498" s="330">
        <v>5</v>
      </c>
      <c r="W2498" s="330">
        <v>108</v>
      </c>
      <c r="X2498" s="330" t="str">
        <v>S25-03</v>
      </c>
      <c r="Y2498" s="330">
        <v>179</v>
      </c>
      <c r="Z2498" s="330">
        <v>176</v>
      </c>
      <c r="AA2498" s="330">
        <v>3</v>
      </c>
      <c r="AB2498" s="16" t="str">
        <v>S25</v>
      </c>
    </row>
    <row r="2499" spans="1:28" x14ac:dyDescent="0.35">
      <c r="A2499" s="331">
        <v>45784</v>
      </c>
      <c r="B2499" s="330" t="str">
        <v>APG</v>
      </c>
      <c r="C2499" s="330" t="str">
        <v>Distributor</v>
      </c>
      <c r="D2499" s="330" t="str">
        <v/>
      </c>
      <c r="E2499" s="330" t="str">
        <v>12M99A</v>
      </c>
      <c r="F2499" s="330" t="str">
        <v>RT</v>
      </c>
      <c r="G2499" s="330" t="str">
        <v>Inbound</v>
      </c>
      <c r="H2499" s="330" t="str">
        <v>4S6003</v>
      </c>
      <c r="I2499" s="331" t="str">
        <v>SSH-BRI</v>
      </c>
      <c r="J2499" s="884">
        <v>45864</v>
      </c>
      <c r="K2499" s="330">
        <v>1</v>
      </c>
      <c r="L2499" s="330">
        <v>1</v>
      </c>
      <c r="M2499" s="330">
        <v>170</v>
      </c>
      <c r="N2499" s="330">
        <v>35.53</v>
      </c>
      <c r="O2499" s="330">
        <v>30</v>
      </c>
      <c r="P2499" s="330">
        <v>235.53</v>
      </c>
      <c r="Q2499" s="330" t="str">
        <v>Confirmed</v>
      </c>
      <c r="R2499" s="330" t="str">
        <v>Closed Deal</v>
      </c>
      <c r="S2499" s="330" t="str">
        <v>SSH</v>
      </c>
      <c r="T2499" s="330" t="str">
        <v>BRI</v>
      </c>
      <c r="U2499" s="330" t="str">
        <v>BRI</v>
      </c>
      <c r="V2499" s="330">
        <v>6</v>
      </c>
      <c r="W2499" s="330">
        <v>80</v>
      </c>
      <c r="X2499" s="330" t="str">
        <v>S25-01</v>
      </c>
      <c r="Y2499" s="330">
        <v>186</v>
      </c>
      <c r="Z2499" s="330">
        <v>115</v>
      </c>
      <c r="AA2499" s="330">
        <v>71</v>
      </c>
      <c r="AB2499" s="16" t="str">
        <v>S25</v>
      </c>
    </row>
    <row r="2500" spans="1:28" x14ac:dyDescent="0.35">
      <c r="A2500" s="331">
        <v>45784</v>
      </c>
      <c r="B2500" s="330" t="str">
        <v>APG</v>
      </c>
      <c r="C2500" s="330" t="str">
        <v>Distributor</v>
      </c>
      <c r="D2500" s="330" t="str">
        <v/>
      </c>
      <c r="E2500" s="330" t="str">
        <v>12M99A</v>
      </c>
      <c r="F2500" s="330" t="str">
        <v>RT</v>
      </c>
      <c r="G2500" s="330" t="str">
        <v>Outbound</v>
      </c>
      <c r="H2500" s="330" t="str">
        <v>4S6004</v>
      </c>
      <c r="I2500" s="331" t="str">
        <v>BRI-SSH</v>
      </c>
      <c r="J2500" s="884">
        <v>45857</v>
      </c>
      <c r="K2500" s="330">
        <v>1</v>
      </c>
      <c r="L2500" s="330">
        <v>1</v>
      </c>
      <c r="M2500" s="330">
        <v>170</v>
      </c>
      <c r="N2500" s="330">
        <v>17.04</v>
      </c>
      <c r="O2500" s="330">
        <v>30</v>
      </c>
      <c r="P2500" s="330">
        <v>217.04</v>
      </c>
      <c r="Q2500" s="330" t="str">
        <v>Confirmed</v>
      </c>
      <c r="R2500" s="330" t="str">
        <v>Closed Deal</v>
      </c>
      <c r="S2500" s="330" t="str">
        <v>BRI</v>
      </c>
      <c r="T2500" s="330" t="str">
        <v>SSH</v>
      </c>
      <c r="U2500" s="330" t="str">
        <v>BRI</v>
      </c>
      <c r="V2500" s="330">
        <v>6</v>
      </c>
      <c r="W2500" s="330">
        <v>73</v>
      </c>
      <c r="X2500" s="330" t="str">
        <v>S25-01</v>
      </c>
      <c r="Y2500" s="330">
        <v>186</v>
      </c>
      <c r="Z2500" s="330">
        <v>109</v>
      </c>
      <c r="AA2500" s="330">
        <v>77</v>
      </c>
      <c r="AB2500" s="16" t="str">
        <v>S25</v>
      </c>
    </row>
    <row r="2501" spans="1:28" x14ac:dyDescent="0.35">
      <c r="A2501" s="331">
        <v>45784</v>
      </c>
      <c r="B2501" s="330" t="str">
        <v>APG</v>
      </c>
      <c r="C2501" s="330" t="str">
        <v>Distributor</v>
      </c>
      <c r="D2501" s="330" t="str">
        <v/>
      </c>
      <c r="E2501" s="330" t="str">
        <v>12M99A</v>
      </c>
      <c r="F2501" s="330" t="str">
        <v>RT</v>
      </c>
      <c r="G2501" s="330" t="str">
        <v>Inbound</v>
      </c>
      <c r="H2501" s="330" t="str">
        <v>4S6003</v>
      </c>
      <c r="I2501" s="331" t="str">
        <v>SSH-BRI</v>
      </c>
      <c r="J2501" s="884">
        <v>45864</v>
      </c>
      <c r="K2501" s="330">
        <v>1</v>
      </c>
      <c r="L2501" s="330">
        <v>1</v>
      </c>
      <c r="M2501" s="330">
        <v>170</v>
      </c>
      <c r="N2501" s="330">
        <v>35.53</v>
      </c>
      <c r="O2501" s="330">
        <v>30</v>
      </c>
      <c r="P2501" s="330">
        <v>235.53</v>
      </c>
      <c r="Q2501" s="330" t="str">
        <v>Confirmed</v>
      </c>
      <c r="R2501" s="330" t="str">
        <v>Closed Deal</v>
      </c>
      <c r="S2501" s="330" t="str">
        <v>SSH</v>
      </c>
      <c r="T2501" s="330" t="str">
        <v>BRI</v>
      </c>
      <c r="U2501" s="330" t="str">
        <v>BRI</v>
      </c>
      <c r="V2501" s="330">
        <v>6</v>
      </c>
      <c r="W2501" s="330">
        <v>80</v>
      </c>
      <c r="X2501" s="330" t="str">
        <v>S25-01</v>
      </c>
      <c r="Y2501" s="330">
        <v>186</v>
      </c>
      <c r="Z2501" s="330">
        <v>115</v>
      </c>
      <c r="AA2501" s="330">
        <v>71</v>
      </c>
      <c r="AB2501" s="16" t="str">
        <v>S25</v>
      </c>
    </row>
    <row r="2502" spans="1:28" x14ac:dyDescent="0.35">
      <c r="A2502" s="331">
        <v>45784</v>
      </c>
      <c r="B2502" s="330" t="str">
        <v>APG</v>
      </c>
      <c r="C2502" s="330" t="str">
        <v>Distributor</v>
      </c>
      <c r="D2502" s="330" t="str">
        <v/>
      </c>
      <c r="E2502" s="330" t="str">
        <v>12M99A</v>
      </c>
      <c r="F2502" s="330" t="str">
        <v>RT</v>
      </c>
      <c r="G2502" s="330" t="str">
        <v>Outbound</v>
      </c>
      <c r="H2502" s="330" t="str">
        <v>4S6004</v>
      </c>
      <c r="I2502" s="331" t="str">
        <v>BRI-SSH</v>
      </c>
      <c r="J2502" s="884">
        <v>45857</v>
      </c>
      <c r="K2502" s="330">
        <v>1</v>
      </c>
      <c r="L2502" s="330">
        <v>1</v>
      </c>
      <c r="M2502" s="330">
        <v>170</v>
      </c>
      <c r="N2502" s="330">
        <v>17.04</v>
      </c>
      <c r="O2502" s="330">
        <v>30</v>
      </c>
      <c r="P2502" s="330">
        <v>217.04</v>
      </c>
      <c r="Q2502" s="330" t="str">
        <v>Confirmed</v>
      </c>
      <c r="R2502" s="330" t="str">
        <v>Closed Deal</v>
      </c>
      <c r="S2502" s="330" t="str">
        <v>BRI</v>
      </c>
      <c r="T2502" s="330" t="str">
        <v>SSH</v>
      </c>
      <c r="U2502" s="330" t="str">
        <v>BRI</v>
      </c>
      <c r="V2502" s="330">
        <v>6</v>
      </c>
      <c r="W2502" s="330">
        <v>73</v>
      </c>
      <c r="X2502" s="330" t="str">
        <v>S25-01</v>
      </c>
      <c r="Y2502" s="330">
        <v>186</v>
      </c>
      <c r="Z2502" s="330">
        <v>109</v>
      </c>
      <c r="AA2502" s="330">
        <v>77</v>
      </c>
      <c r="AB2502" s="16" t="str">
        <v>S25</v>
      </c>
    </row>
    <row r="2503" spans="1:28" x14ac:dyDescent="0.35">
      <c r="A2503" s="331">
        <v>45784</v>
      </c>
      <c r="B2503" s="330" t="str">
        <v>APG</v>
      </c>
      <c r="C2503" s="330" t="str">
        <v>Distributor</v>
      </c>
      <c r="D2503" s="330" t="str">
        <v/>
      </c>
      <c r="E2503" s="330" t="str">
        <v>12M99A</v>
      </c>
      <c r="F2503" s="330" t="str">
        <v>RT</v>
      </c>
      <c r="G2503" s="330" t="str">
        <v>Inbound</v>
      </c>
      <c r="H2503" s="330" t="str">
        <v>4S6003</v>
      </c>
      <c r="I2503" s="331" t="str">
        <v>SSH-BRI</v>
      </c>
      <c r="J2503" s="884">
        <v>45864</v>
      </c>
      <c r="K2503" s="330">
        <v>1</v>
      </c>
      <c r="L2503" s="330">
        <v>1</v>
      </c>
      <c r="M2503" s="330">
        <v>170</v>
      </c>
      <c r="N2503" s="330">
        <v>35.53</v>
      </c>
      <c r="O2503" s="330">
        <v>30</v>
      </c>
      <c r="P2503" s="330">
        <v>235.53</v>
      </c>
      <c r="Q2503" s="330" t="str">
        <v>Confirmed</v>
      </c>
      <c r="R2503" s="330" t="str">
        <v>Closed Deal</v>
      </c>
      <c r="S2503" s="330" t="str">
        <v>SSH</v>
      </c>
      <c r="T2503" s="330" t="str">
        <v>BRI</v>
      </c>
      <c r="U2503" s="330" t="str">
        <v>BRI</v>
      </c>
      <c r="V2503" s="330">
        <v>6</v>
      </c>
      <c r="W2503" s="330">
        <v>80</v>
      </c>
      <c r="X2503" s="330" t="str">
        <v>S25-01</v>
      </c>
      <c r="Y2503" s="330">
        <v>186</v>
      </c>
      <c r="Z2503" s="330">
        <v>115</v>
      </c>
      <c r="AA2503" s="330">
        <v>71</v>
      </c>
      <c r="AB2503" s="16" t="str">
        <v>S25</v>
      </c>
    </row>
    <row r="2504" spans="1:28" x14ac:dyDescent="0.35">
      <c r="A2504" s="331">
        <v>45784</v>
      </c>
      <c r="B2504" s="330" t="str">
        <v>APG</v>
      </c>
      <c r="C2504" s="330" t="str">
        <v>Distributor</v>
      </c>
      <c r="D2504" s="330" t="str">
        <v/>
      </c>
      <c r="E2504" s="330" t="str">
        <v>12M99A</v>
      </c>
      <c r="F2504" s="330" t="str">
        <v>RT</v>
      </c>
      <c r="G2504" s="330" t="str">
        <v>Outbound</v>
      </c>
      <c r="H2504" s="330" t="str">
        <v>4S6004</v>
      </c>
      <c r="I2504" s="331" t="str">
        <v>BRI-SSH</v>
      </c>
      <c r="J2504" s="884">
        <v>45857</v>
      </c>
      <c r="K2504" s="330">
        <v>1</v>
      </c>
      <c r="L2504" s="330">
        <v>1</v>
      </c>
      <c r="M2504" s="330">
        <v>170</v>
      </c>
      <c r="N2504" s="330">
        <v>17.04</v>
      </c>
      <c r="O2504" s="330">
        <v>30</v>
      </c>
      <c r="P2504" s="330">
        <v>217.04</v>
      </c>
      <c r="Q2504" s="330" t="str">
        <v>Confirmed</v>
      </c>
      <c r="R2504" s="330" t="str">
        <v>Closed Deal</v>
      </c>
      <c r="S2504" s="330" t="str">
        <v>BRI</v>
      </c>
      <c r="T2504" s="330" t="str">
        <v>SSH</v>
      </c>
      <c r="U2504" s="330" t="str">
        <v>BRI</v>
      </c>
      <c r="V2504" s="330">
        <v>6</v>
      </c>
      <c r="W2504" s="330">
        <v>73</v>
      </c>
      <c r="X2504" s="330" t="str">
        <v>S25-01</v>
      </c>
      <c r="Y2504" s="330">
        <v>186</v>
      </c>
      <c r="Z2504" s="330">
        <v>109</v>
      </c>
      <c r="AA2504" s="330">
        <v>77</v>
      </c>
      <c r="AB2504" s="16" t="str">
        <v>S25</v>
      </c>
    </row>
    <row r="2505" spans="1:28" x14ac:dyDescent="0.35">
      <c r="A2505" s="331">
        <v>45784</v>
      </c>
      <c r="B2505" s="330" t="str">
        <v>APG</v>
      </c>
      <c r="C2505" s="330" t="str">
        <v>Distributor</v>
      </c>
      <c r="D2505" s="330" t="str">
        <v/>
      </c>
      <c r="E2505" s="330" t="str">
        <v>12M99A</v>
      </c>
      <c r="F2505" s="330" t="str">
        <v>RT</v>
      </c>
      <c r="G2505" s="330" t="str">
        <v>Inbound</v>
      </c>
      <c r="H2505" s="330" t="str">
        <v>4S6003</v>
      </c>
      <c r="I2505" s="331" t="str">
        <v>SSH-BRI</v>
      </c>
      <c r="J2505" s="884">
        <v>45864</v>
      </c>
      <c r="K2505" s="330">
        <v>1</v>
      </c>
      <c r="L2505" s="330">
        <v>1</v>
      </c>
      <c r="M2505" s="330">
        <v>170</v>
      </c>
      <c r="N2505" s="330">
        <v>35.53</v>
      </c>
      <c r="O2505" s="330">
        <v>30</v>
      </c>
      <c r="P2505" s="330">
        <v>235.53</v>
      </c>
      <c r="Q2505" s="330" t="str">
        <v>Confirmed</v>
      </c>
      <c r="R2505" s="330" t="str">
        <v>Closed Deal</v>
      </c>
      <c r="S2505" s="330" t="str">
        <v>SSH</v>
      </c>
      <c r="T2505" s="330" t="str">
        <v>BRI</v>
      </c>
      <c r="U2505" s="330" t="str">
        <v>BRI</v>
      </c>
      <c r="V2505" s="330">
        <v>6</v>
      </c>
      <c r="W2505" s="330">
        <v>80</v>
      </c>
      <c r="X2505" s="330" t="str">
        <v>S25-01</v>
      </c>
      <c r="Y2505" s="330">
        <v>186</v>
      </c>
      <c r="Z2505" s="330">
        <v>115</v>
      </c>
      <c r="AA2505" s="330">
        <v>71</v>
      </c>
      <c r="AB2505" s="16" t="str">
        <v>S25</v>
      </c>
    </row>
    <row r="2506" spans="1:28" x14ac:dyDescent="0.35">
      <c r="A2506" s="331">
        <v>45784</v>
      </c>
      <c r="B2506" s="330" t="str">
        <v>APG</v>
      </c>
      <c r="C2506" s="330" t="str">
        <v>Distributor</v>
      </c>
      <c r="D2506" s="330" t="str">
        <v/>
      </c>
      <c r="E2506" s="330" t="str">
        <v>12M99A</v>
      </c>
      <c r="F2506" s="330" t="str">
        <v>RT</v>
      </c>
      <c r="G2506" s="330" t="str">
        <v>Outbound</v>
      </c>
      <c r="H2506" s="330" t="str">
        <v>4S6004</v>
      </c>
      <c r="I2506" s="331" t="str">
        <v>BRI-SSH</v>
      </c>
      <c r="J2506" s="884">
        <v>45857</v>
      </c>
      <c r="K2506" s="330">
        <v>1</v>
      </c>
      <c r="L2506" s="330">
        <v>1</v>
      </c>
      <c r="M2506" s="330">
        <v>170</v>
      </c>
      <c r="N2506" s="330">
        <v>17.04</v>
      </c>
      <c r="O2506" s="330">
        <v>30</v>
      </c>
      <c r="P2506" s="330">
        <v>217.04</v>
      </c>
      <c r="Q2506" s="330" t="str">
        <v>Confirmed</v>
      </c>
      <c r="R2506" s="330" t="str">
        <v>Closed Deal</v>
      </c>
      <c r="S2506" s="330" t="str">
        <v>BRI</v>
      </c>
      <c r="T2506" s="330" t="str">
        <v>SSH</v>
      </c>
      <c r="U2506" s="330" t="str">
        <v>BRI</v>
      </c>
      <c r="V2506" s="330">
        <v>6</v>
      </c>
      <c r="W2506" s="330">
        <v>73</v>
      </c>
      <c r="X2506" s="330" t="str">
        <v>S25-01</v>
      </c>
      <c r="Y2506" s="330">
        <v>186</v>
      </c>
      <c r="Z2506" s="330">
        <v>109</v>
      </c>
      <c r="AA2506" s="330">
        <v>77</v>
      </c>
      <c r="AB2506" s="16" t="str">
        <v>S25</v>
      </c>
    </row>
    <row r="2507" spans="1:28" x14ac:dyDescent="0.35">
      <c r="A2507" s="331">
        <v>45784</v>
      </c>
      <c r="B2507" s="330" t="str">
        <v>APG</v>
      </c>
      <c r="C2507" s="330" t="str">
        <v>Distributor</v>
      </c>
      <c r="D2507" s="330" t="str">
        <v/>
      </c>
      <c r="E2507" s="330" t="str">
        <v>12M99A</v>
      </c>
      <c r="F2507" s="330" t="str">
        <v>RT</v>
      </c>
      <c r="G2507" s="330" t="str">
        <v>Inbound</v>
      </c>
      <c r="H2507" s="330" t="str">
        <v>4S6003</v>
      </c>
      <c r="I2507" s="331" t="str">
        <v>SSH-BRI</v>
      </c>
      <c r="J2507" s="884">
        <v>45864</v>
      </c>
      <c r="K2507" s="330">
        <v>1</v>
      </c>
      <c r="L2507" s="330">
        <v>1</v>
      </c>
      <c r="M2507" s="330">
        <v>130</v>
      </c>
      <c r="N2507" s="330">
        <v>30.28</v>
      </c>
      <c r="O2507" s="330">
        <v>30</v>
      </c>
      <c r="P2507" s="330">
        <v>190.28</v>
      </c>
      <c r="Q2507" s="330" t="str">
        <v>Confirmed</v>
      </c>
      <c r="R2507" s="330" t="str">
        <v>Closed Deal</v>
      </c>
      <c r="S2507" s="330" t="str">
        <v>SSH</v>
      </c>
      <c r="T2507" s="330" t="str">
        <v>BRI</v>
      </c>
      <c r="U2507" s="330" t="str">
        <v>BRI</v>
      </c>
      <c r="V2507" s="330">
        <v>6</v>
      </c>
      <c r="W2507" s="330">
        <v>80</v>
      </c>
      <c r="X2507" s="330" t="str">
        <v>S25-01</v>
      </c>
      <c r="Y2507" s="330">
        <v>186</v>
      </c>
      <c r="Z2507" s="330">
        <v>115</v>
      </c>
      <c r="AA2507" s="330">
        <v>71</v>
      </c>
      <c r="AB2507" s="16" t="str">
        <v>S25</v>
      </c>
    </row>
    <row r="2508" spans="1:28" x14ac:dyDescent="0.35">
      <c r="A2508" s="331">
        <v>45784</v>
      </c>
      <c r="B2508" s="330" t="str">
        <v>APG</v>
      </c>
      <c r="C2508" s="330" t="str">
        <v>Distributor</v>
      </c>
      <c r="D2508" s="330" t="str">
        <v/>
      </c>
      <c r="E2508" s="330" t="str">
        <v>12M99A</v>
      </c>
      <c r="F2508" s="330" t="str">
        <v>RT</v>
      </c>
      <c r="G2508" s="330" t="str">
        <v>Outbound</v>
      </c>
      <c r="H2508" s="330" t="str">
        <v>4S6004</v>
      </c>
      <c r="I2508" s="331" t="str">
        <v>BRI-SSH</v>
      </c>
      <c r="J2508" s="884">
        <v>45857</v>
      </c>
      <c r="K2508" s="330">
        <v>1</v>
      </c>
      <c r="L2508" s="330">
        <v>1</v>
      </c>
      <c r="M2508" s="330">
        <v>130</v>
      </c>
      <c r="N2508" s="330">
        <v>17.04</v>
      </c>
      <c r="O2508" s="330">
        <v>30</v>
      </c>
      <c r="P2508" s="330">
        <v>177.04</v>
      </c>
      <c r="Q2508" s="330" t="str">
        <v>Confirmed</v>
      </c>
      <c r="R2508" s="330" t="str">
        <v>Closed Deal</v>
      </c>
      <c r="S2508" s="330" t="str">
        <v>BRI</v>
      </c>
      <c r="T2508" s="330" t="str">
        <v>SSH</v>
      </c>
      <c r="U2508" s="330" t="str">
        <v>BRI</v>
      </c>
      <c r="V2508" s="330">
        <v>6</v>
      </c>
      <c r="W2508" s="330">
        <v>73</v>
      </c>
      <c r="X2508" s="330" t="str">
        <v>S25-01</v>
      </c>
      <c r="Y2508" s="330">
        <v>186</v>
      </c>
      <c r="Z2508" s="330">
        <v>109</v>
      </c>
      <c r="AA2508" s="330">
        <v>77</v>
      </c>
      <c r="AB2508" s="16" t="str">
        <v>S25</v>
      </c>
    </row>
    <row r="2509" spans="1:28" x14ac:dyDescent="0.35">
      <c r="A2509" s="331">
        <v>45784</v>
      </c>
      <c r="B2509" s="330" t="str">
        <v>Italgsa-Baobab</v>
      </c>
      <c r="C2509" s="330" t="str">
        <v>Tour Operator</v>
      </c>
      <c r="D2509" s="330" t="str">
        <v/>
      </c>
      <c r="E2509" s="330" t="str">
        <v/>
      </c>
      <c r="F2509" s="330" t="str">
        <v>RT</v>
      </c>
      <c r="G2509" s="330" t="str">
        <v>Outbound</v>
      </c>
      <c r="H2509" s="330" t="str">
        <v>4S6006</v>
      </c>
      <c r="I2509" s="331" t="str">
        <v>FCO-SSH</v>
      </c>
      <c r="J2509" s="884">
        <v>45863</v>
      </c>
      <c r="K2509" s="330">
        <v>30</v>
      </c>
      <c r="L2509" s="330">
        <v>30</v>
      </c>
      <c r="M2509" s="330">
        <v>245</v>
      </c>
      <c r="N2509" s="330">
        <v>0</v>
      </c>
      <c r="O2509" s="330">
        <v>0</v>
      </c>
      <c r="P2509" s="330">
        <v>7350</v>
      </c>
      <c r="Q2509" s="330" t="str">
        <v>Confirmed</v>
      </c>
      <c r="R2509" s="330" t="str">
        <v>On Review</v>
      </c>
      <c r="S2509" s="330" t="str">
        <v>FCO</v>
      </c>
      <c r="T2509" s="330" t="str">
        <v>SSH</v>
      </c>
      <c r="U2509" s="330" t="str">
        <v>FCO</v>
      </c>
      <c r="V2509" s="330">
        <v>5</v>
      </c>
      <c r="W2509" s="330">
        <v>79</v>
      </c>
      <c r="X2509" s="330" t="str">
        <v>S25-15</v>
      </c>
      <c r="Y2509" s="330">
        <v>186</v>
      </c>
      <c r="Z2509" s="330">
        <v>80</v>
      </c>
      <c r="AA2509" s="330">
        <v>106</v>
      </c>
      <c r="AB2509" s="16" t="str">
        <v>S25</v>
      </c>
    </row>
    <row r="2510" spans="1:28" x14ac:dyDescent="0.35">
      <c r="A2510" s="331">
        <v>45784</v>
      </c>
      <c r="B2510" s="330" t="str">
        <v>Italgsa-Baobab</v>
      </c>
      <c r="C2510" s="330" t="str">
        <v>Tour Operator</v>
      </c>
      <c r="D2510" s="330" t="str">
        <v/>
      </c>
      <c r="E2510" s="330" t="str">
        <v/>
      </c>
      <c r="F2510" s="330" t="str">
        <v>RT</v>
      </c>
      <c r="G2510" s="330" t="str">
        <v>Outbound</v>
      </c>
      <c r="H2510" s="330" t="str">
        <v>4S6006</v>
      </c>
      <c r="I2510" s="331" t="str">
        <v>FCO-SSH</v>
      </c>
      <c r="J2510" s="884">
        <v>45870</v>
      </c>
      <c r="K2510" s="330">
        <v>80</v>
      </c>
      <c r="L2510" s="330">
        <v>80</v>
      </c>
      <c r="M2510" s="330">
        <v>245</v>
      </c>
      <c r="N2510" s="330">
        <v>0</v>
      </c>
      <c r="O2510" s="330">
        <v>0</v>
      </c>
      <c r="P2510" s="330">
        <v>19600</v>
      </c>
      <c r="Q2510" s="330" t="str">
        <v>Confirmed</v>
      </c>
      <c r="R2510" s="330" t="str">
        <v>On Review</v>
      </c>
      <c r="S2510" s="330" t="str">
        <v>FCO</v>
      </c>
      <c r="T2510" s="330" t="str">
        <v>SSH</v>
      </c>
      <c r="U2510" s="330" t="str">
        <v>FCO</v>
      </c>
      <c r="V2510" s="330">
        <v>5</v>
      </c>
      <c r="W2510" s="330">
        <v>86</v>
      </c>
      <c r="X2510" s="330" t="str">
        <v>S25-15</v>
      </c>
      <c r="Y2510" s="330">
        <v>186</v>
      </c>
      <c r="Z2510" s="330">
        <v>142</v>
      </c>
      <c r="AA2510" s="330">
        <v>44</v>
      </c>
      <c r="AB2510" s="16" t="str">
        <v>S25</v>
      </c>
    </row>
    <row r="2511" spans="1:28" x14ac:dyDescent="0.35">
      <c r="A2511" s="331">
        <v>45784</v>
      </c>
      <c r="B2511" s="330" t="str">
        <v>Italgsa-Baobab</v>
      </c>
      <c r="C2511" s="330" t="str">
        <v>Tour Operator</v>
      </c>
      <c r="D2511" s="330" t="str">
        <v/>
      </c>
      <c r="E2511" s="330" t="str">
        <v/>
      </c>
      <c r="F2511" s="330" t="str">
        <v>RT</v>
      </c>
      <c r="G2511" s="330" t="str">
        <v>Outbound</v>
      </c>
      <c r="H2511" s="330" t="str">
        <v>4S6006</v>
      </c>
      <c r="I2511" s="331" t="str">
        <v>FCO-SSH</v>
      </c>
      <c r="J2511" s="884">
        <v>45877</v>
      </c>
      <c r="K2511" s="330">
        <v>80</v>
      </c>
      <c r="L2511" s="330">
        <v>80</v>
      </c>
      <c r="M2511" s="330">
        <v>245</v>
      </c>
      <c r="N2511" s="330">
        <v>0</v>
      </c>
      <c r="O2511" s="330">
        <v>0</v>
      </c>
      <c r="P2511" s="330">
        <v>19600</v>
      </c>
      <c r="Q2511" s="330" t="str">
        <v>Confirmed</v>
      </c>
      <c r="R2511" s="330" t="str">
        <v>On Review</v>
      </c>
      <c r="S2511" s="330" t="str">
        <v>FCO</v>
      </c>
      <c r="T2511" s="330" t="str">
        <v>SSH</v>
      </c>
      <c r="U2511" s="330" t="str">
        <v>FCO</v>
      </c>
      <c r="V2511" s="330">
        <v>5</v>
      </c>
      <c r="W2511" s="330">
        <v>93</v>
      </c>
      <c r="X2511" s="330" t="str">
        <v>S25-15</v>
      </c>
      <c r="Y2511" s="330">
        <v>186</v>
      </c>
      <c r="Z2511" s="330">
        <v>174</v>
      </c>
      <c r="AA2511" s="330">
        <v>12</v>
      </c>
      <c r="AB2511" s="16" t="str">
        <v>S25</v>
      </c>
    </row>
    <row r="2512" spans="1:28" x14ac:dyDescent="0.35">
      <c r="A2512" s="331">
        <v>45784</v>
      </c>
      <c r="B2512" s="330" t="str">
        <v>Italgsa-Baobab</v>
      </c>
      <c r="C2512" s="330" t="str">
        <v>Tour Operator</v>
      </c>
      <c r="D2512" s="330" t="str">
        <v/>
      </c>
      <c r="E2512" s="330" t="str">
        <v/>
      </c>
      <c r="F2512" s="330" t="str">
        <v>RT</v>
      </c>
      <c r="G2512" s="330" t="str">
        <v>Outbound</v>
      </c>
      <c r="H2512" s="330" t="str">
        <v>4S6006</v>
      </c>
      <c r="I2512" s="331" t="str">
        <v>FCO-SSH</v>
      </c>
      <c r="J2512" s="884">
        <v>45884</v>
      </c>
      <c r="K2512" s="330">
        <v>80</v>
      </c>
      <c r="L2512" s="330">
        <v>80</v>
      </c>
      <c r="M2512" s="330">
        <v>245</v>
      </c>
      <c r="N2512" s="330">
        <v>0</v>
      </c>
      <c r="O2512" s="330">
        <v>0</v>
      </c>
      <c r="P2512" s="330">
        <v>19600</v>
      </c>
      <c r="Q2512" s="330" t="str">
        <v>Confirmed</v>
      </c>
      <c r="R2512" s="330" t="str">
        <v>On Review</v>
      </c>
      <c r="S2512" s="330" t="str">
        <v>FCO</v>
      </c>
      <c r="T2512" s="330" t="str">
        <v>SSH</v>
      </c>
      <c r="U2512" s="330" t="str">
        <v>FCO</v>
      </c>
      <c r="V2512" s="330">
        <v>5</v>
      </c>
      <c r="W2512" s="330">
        <v>100</v>
      </c>
      <c r="X2512" s="330" t="str">
        <v>S25-15</v>
      </c>
      <c r="Y2512" s="330">
        <v>186</v>
      </c>
      <c r="Z2512" s="330">
        <v>153</v>
      </c>
      <c r="AA2512" s="330">
        <v>33</v>
      </c>
      <c r="AB2512" s="16" t="str">
        <v>S25</v>
      </c>
    </row>
    <row r="2513" spans="1:28" x14ac:dyDescent="0.35">
      <c r="A2513" s="331">
        <v>45784</v>
      </c>
      <c r="B2513" s="330" t="str">
        <v>Italgsa-Baobab</v>
      </c>
      <c r="C2513" s="330" t="str">
        <v>Tour Operator</v>
      </c>
      <c r="D2513" s="330" t="str">
        <v/>
      </c>
      <c r="E2513" s="330" t="str">
        <v/>
      </c>
      <c r="F2513" s="330" t="str">
        <v>RT</v>
      </c>
      <c r="G2513" s="330" t="str">
        <v>Outbound</v>
      </c>
      <c r="H2513" s="330" t="str">
        <v>4S6006</v>
      </c>
      <c r="I2513" s="331" t="str">
        <v>FCO-SSH</v>
      </c>
      <c r="J2513" s="884">
        <v>45891</v>
      </c>
      <c r="K2513" s="330">
        <v>80</v>
      </c>
      <c r="L2513" s="330">
        <v>80</v>
      </c>
      <c r="M2513" s="330">
        <v>245</v>
      </c>
      <c r="N2513" s="330">
        <v>0</v>
      </c>
      <c r="O2513" s="330">
        <v>0</v>
      </c>
      <c r="P2513" s="330">
        <v>19600</v>
      </c>
      <c r="Q2513" s="330" t="str">
        <v>Confirmed</v>
      </c>
      <c r="R2513" s="330" t="str">
        <v>On Review</v>
      </c>
      <c r="S2513" s="330" t="str">
        <v>FCO</v>
      </c>
      <c r="T2513" s="330" t="str">
        <v>SSH</v>
      </c>
      <c r="U2513" s="330" t="str">
        <v>FCO</v>
      </c>
      <c r="V2513" s="330">
        <v>5</v>
      </c>
      <c r="W2513" s="330">
        <v>107</v>
      </c>
      <c r="X2513" s="330" t="str">
        <v>S25-15</v>
      </c>
      <c r="Y2513" s="330">
        <v>186</v>
      </c>
      <c r="Z2513" s="330">
        <v>144</v>
      </c>
      <c r="AA2513" s="330">
        <v>42</v>
      </c>
      <c r="AB2513" s="16" t="str">
        <v>S25</v>
      </c>
    </row>
    <row r="2514" spans="1:28" x14ac:dyDescent="0.35">
      <c r="A2514" s="331">
        <v>45784</v>
      </c>
      <c r="B2514" s="330" t="str">
        <v>Italgsa-Baobab</v>
      </c>
      <c r="C2514" s="330" t="str">
        <v>Tour Operator</v>
      </c>
      <c r="D2514" s="330" t="str">
        <v/>
      </c>
      <c r="E2514" s="330" t="str">
        <v/>
      </c>
      <c r="F2514" s="330" t="str">
        <v>RT</v>
      </c>
      <c r="G2514" s="330" t="str">
        <v>Outbound</v>
      </c>
      <c r="H2514" s="330" t="str">
        <v>4S6006</v>
      </c>
      <c r="I2514" s="331" t="str">
        <v>FCO-SSH</v>
      </c>
      <c r="J2514" s="884">
        <v>45898</v>
      </c>
      <c r="K2514" s="330">
        <v>80</v>
      </c>
      <c r="L2514" s="330">
        <v>80</v>
      </c>
      <c r="M2514" s="330">
        <v>245</v>
      </c>
      <c r="N2514" s="330">
        <v>0</v>
      </c>
      <c r="O2514" s="330">
        <v>0</v>
      </c>
      <c r="P2514" s="330">
        <v>19600</v>
      </c>
      <c r="Q2514" s="330" t="str">
        <v>Confirmed</v>
      </c>
      <c r="R2514" s="330" t="str">
        <v>On Review</v>
      </c>
      <c r="S2514" s="330" t="str">
        <v>FCO</v>
      </c>
      <c r="T2514" s="330" t="str">
        <v>SSH</v>
      </c>
      <c r="U2514" s="330" t="str">
        <v>FCO</v>
      </c>
      <c r="V2514" s="330">
        <v>5</v>
      </c>
      <c r="W2514" s="330">
        <v>114</v>
      </c>
      <c r="X2514" s="330" t="str">
        <v>S25-15</v>
      </c>
      <c r="Y2514" s="330">
        <v>186</v>
      </c>
      <c r="Z2514" s="330">
        <v>134</v>
      </c>
      <c r="AA2514" s="330">
        <v>52</v>
      </c>
      <c r="AB2514" s="16" t="str">
        <v>S25</v>
      </c>
    </row>
    <row r="2515" spans="1:28" x14ac:dyDescent="0.35">
      <c r="A2515" s="331">
        <v>45784</v>
      </c>
      <c r="B2515" s="330" t="str">
        <v>Italgsa-Baobab</v>
      </c>
      <c r="C2515" s="330" t="str">
        <v>Tour Operator</v>
      </c>
      <c r="D2515" s="330" t="str">
        <v/>
      </c>
      <c r="E2515" s="330" t="str">
        <v/>
      </c>
      <c r="F2515" s="330" t="str">
        <v>RT</v>
      </c>
      <c r="G2515" s="330" t="str">
        <v>Inbound</v>
      </c>
      <c r="H2515" s="330" t="str">
        <v>4S6005</v>
      </c>
      <c r="I2515" s="331" t="str">
        <v>SSH-FCO</v>
      </c>
      <c r="J2515" s="884">
        <v>45870</v>
      </c>
      <c r="K2515" s="330">
        <v>30</v>
      </c>
      <c r="L2515" s="330">
        <v>30</v>
      </c>
      <c r="M2515" s="330">
        <v>245</v>
      </c>
      <c r="N2515" s="330">
        <v>0</v>
      </c>
      <c r="O2515" s="330">
        <v>0</v>
      </c>
      <c r="P2515" s="330">
        <v>7350</v>
      </c>
      <c r="Q2515" s="330" t="str">
        <v>Confirmed</v>
      </c>
      <c r="R2515" s="330" t="str">
        <v>On Review</v>
      </c>
      <c r="S2515" s="330" t="str">
        <v>SSH</v>
      </c>
      <c r="T2515" s="330" t="str">
        <v>FCO</v>
      </c>
      <c r="U2515" s="330" t="str">
        <v>FCO</v>
      </c>
      <c r="V2515" s="330">
        <v>5</v>
      </c>
      <c r="W2515" s="330">
        <v>86</v>
      </c>
      <c r="X2515" s="330" t="str">
        <v>S25-15</v>
      </c>
      <c r="Y2515" s="330">
        <v>186</v>
      </c>
      <c r="Z2515" s="330">
        <v>84</v>
      </c>
      <c r="AA2515" s="330">
        <v>102</v>
      </c>
      <c r="AB2515" s="16" t="str">
        <v>S25</v>
      </c>
    </row>
    <row r="2516" spans="1:28" x14ac:dyDescent="0.35">
      <c r="A2516" s="331">
        <v>45784</v>
      </c>
      <c r="B2516" s="330" t="str">
        <v>Italgsa-Baobab</v>
      </c>
      <c r="C2516" s="330" t="str">
        <v>Tour Operator</v>
      </c>
      <c r="D2516" s="330" t="str">
        <v/>
      </c>
      <c r="E2516" s="330" t="str">
        <v/>
      </c>
      <c r="F2516" s="330" t="str">
        <v>RT</v>
      </c>
      <c r="G2516" s="330" t="str">
        <v>Inbound</v>
      </c>
      <c r="H2516" s="330" t="str">
        <v>4S6005</v>
      </c>
      <c r="I2516" s="331" t="str">
        <v>SSH-FCO</v>
      </c>
      <c r="J2516" s="884">
        <v>45877</v>
      </c>
      <c r="K2516" s="330">
        <v>80</v>
      </c>
      <c r="L2516" s="330">
        <v>80</v>
      </c>
      <c r="M2516" s="330">
        <v>245</v>
      </c>
      <c r="N2516" s="330">
        <v>0</v>
      </c>
      <c r="O2516" s="330">
        <v>0</v>
      </c>
      <c r="P2516" s="330">
        <v>19600</v>
      </c>
      <c r="Q2516" s="330" t="str">
        <v>Confirmed</v>
      </c>
      <c r="R2516" s="330" t="str">
        <v>On Review</v>
      </c>
      <c r="S2516" s="330" t="str">
        <v>SSH</v>
      </c>
      <c r="T2516" s="330" t="str">
        <v>FCO</v>
      </c>
      <c r="U2516" s="330" t="str">
        <v>FCO</v>
      </c>
      <c r="V2516" s="330">
        <v>5</v>
      </c>
      <c r="W2516" s="330">
        <v>93</v>
      </c>
      <c r="X2516" s="330" t="str">
        <v>S25-15</v>
      </c>
      <c r="Y2516" s="330">
        <v>186</v>
      </c>
      <c r="Z2516" s="330">
        <v>140</v>
      </c>
      <c r="AA2516" s="330">
        <v>46</v>
      </c>
      <c r="AB2516" s="16" t="str">
        <v>S25</v>
      </c>
    </row>
    <row r="2517" spans="1:28" x14ac:dyDescent="0.35">
      <c r="A2517" s="331">
        <v>45784</v>
      </c>
      <c r="B2517" s="330" t="str">
        <v>Italgsa-Baobab</v>
      </c>
      <c r="C2517" s="330" t="str">
        <v>Tour Operator</v>
      </c>
      <c r="D2517" s="330" t="str">
        <v/>
      </c>
      <c r="E2517" s="330" t="str">
        <v/>
      </c>
      <c r="F2517" s="330" t="str">
        <v>RT</v>
      </c>
      <c r="G2517" s="330" t="str">
        <v>Inbound</v>
      </c>
      <c r="H2517" s="330" t="str">
        <v>4S6005</v>
      </c>
      <c r="I2517" s="331" t="str">
        <v>SSH-FCO</v>
      </c>
      <c r="J2517" s="884">
        <v>45884</v>
      </c>
      <c r="K2517" s="330">
        <v>80</v>
      </c>
      <c r="L2517" s="330">
        <v>80</v>
      </c>
      <c r="M2517" s="330">
        <v>245</v>
      </c>
      <c r="N2517" s="330">
        <v>0</v>
      </c>
      <c r="O2517" s="330">
        <v>0</v>
      </c>
      <c r="P2517" s="330">
        <v>19600</v>
      </c>
      <c r="Q2517" s="330" t="str">
        <v>Confirmed</v>
      </c>
      <c r="R2517" s="330" t="str">
        <v>On Review</v>
      </c>
      <c r="S2517" s="330" t="str">
        <v>SSH</v>
      </c>
      <c r="T2517" s="330" t="str">
        <v>FCO</v>
      </c>
      <c r="U2517" s="330" t="str">
        <v>FCO</v>
      </c>
      <c r="V2517" s="330">
        <v>5</v>
      </c>
      <c r="W2517" s="330">
        <v>100</v>
      </c>
      <c r="X2517" s="330" t="str">
        <v>S25-15</v>
      </c>
      <c r="Y2517" s="330">
        <v>186</v>
      </c>
      <c r="Z2517" s="330">
        <v>153</v>
      </c>
      <c r="AA2517" s="330">
        <v>33</v>
      </c>
      <c r="AB2517" s="16" t="str">
        <v>S25</v>
      </c>
    </row>
    <row r="2518" spans="1:28" x14ac:dyDescent="0.35">
      <c r="A2518" s="331">
        <v>45784</v>
      </c>
      <c r="B2518" s="330" t="str">
        <v>Italgsa-Baobab</v>
      </c>
      <c r="C2518" s="330" t="str">
        <v>Tour Operator</v>
      </c>
      <c r="D2518" s="330" t="str">
        <v/>
      </c>
      <c r="E2518" s="330" t="str">
        <v/>
      </c>
      <c r="F2518" s="330" t="str">
        <v>RT</v>
      </c>
      <c r="G2518" s="330" t="str">
        <v>Inbound</v>
      </c>
      <c r="H2518" s="330" t="str">
        <v>4S6005</v>
      </c>
      <c r="I2518" s="331" t="str">
        <v>SSH-FCO</v>
      </c>
      <c r="J2518" s="884">
        <v>45891</v>
      </c>
      <c r="K2518" s="330">
        <v>80</v>
      </c>
      <c r="L2518" s="330">
        <v>80</v>
      </c>
      <c r="M2518" s="330">
        <v>245</v>
      </c>
      <c r="N2518" s="330">
        <v>0</v>
      </c>
      <c r="O2518" s="330">
        <v>0</v>
      </c>
      <c r="P2518" s="330">
        <v>19600</v>
      </c>
      <c r="Q2518" s="330" t="str">
        <v>Confirmed</v>
      </c>
      <c r="R2518" s="330" t="str">
        <v>On Review</v>
      </c>
      <c r="S2518" s="330" t="str">
        <v>SSH</v>
      </c>
      <c r="T2518" s="330" t="str">
        <v>FCO</v>
      </c>
      <c r="U2518" s="330" t="str">
        <v>FCO</v>
      </c>
      <c r="V2518" s="330">
        <v>5</v>
      </c>
      <c r="W2518" s="330">
        <v>107</v>
      </c>
      <c r="X2518" s="330" t="str">
        <v>S25-15</v>
      </c>
      <c r="Y2518" s="330">
        <v>186</v>
      </c>
      <c r="Z2518" s="330">
        <v>186</v>
      </c>
      <c r="AA2518" s="330">
        <v>0</v>
      </c>
      <c r="AB2518" s="16" t="str">
        <v>S25</v>
      </c>
    </row>
    <row r="2519" spans="1:28" x14ac:dyDescent="0.35">
      <c r="A2519" s="331">
        <v>45784</v>
      </c>
      <c r="B2519" s="330" t="str">
        <v>Italgsa-Baobab</v>
      </c>
      <c r="C2519" s="330" t="str">
        <v>Tour Operator</v>
      </c>
      <c r="D2519" s="330" t="str">
        <v/>
      </c>
      <c r="E2519" s="330" t="str">
        <v/>
      </c>
      <c r="F2519" s="330" t="str">
        <v>RT</v>
      </c>
      <c r="G2519" s="330" t="str">
        <v>Inbound</v>
      </c>
      <c r="H2519" s="330" t="str">
        <v>4S6005</v>
      </c>
      <c r="I2519" s="331" t="str">
        <v>SSH-FCO</v>
      </c>
      <c r="J2519" s="884">
        <v>45898</v>
      </c>
      <c r="K2519" s="330">
        <v>80</v>
      </c>
      <c r="L2519" s="330">
        <v>80</v>
      </c>
      <c r="M2519" s="330">
        <v>245</v>
      </c>
      <c r="N2519" s="330">
        <v>0</v>
      </c>
      <c r="O2519" s="330">
        <v>0</v>
      </c>
      <c r="P2519" s="330">
        <v>19600</v>
      </c>
      <c r="Q2519" s="330" t="str">
        <v>Confirmed</v>
      </c>
      <c r="R2519" s="330" t="str">
        <v>On Review</v>
      </c>
      <c r="S2519" s="330" t="str">
        <v>SSH</v>
      </c>
      <c r="T2519" s="330" t="str">
        <v>FCO</v>
      </c>
      <c r="U2519" s="330" t="str">
        <v>FCO</v>
      </c>
      <c r="V2519" s="330">
        <v>5</v>
      </c>
      <c r="W2519" s="330">
        <v>114</v>
      </c>
      <c r="X2519" s="330" t="str">
        <v>S25-15</v>
      </c>
      <c r="Y2519" s="330">
        <v>186</v>
      </c>
      <c r="Z2519" s="330">
        <v>179</v>
      </c>
      <c r="AA2519" s="330">
        <v>7</v>
      </c>
      <c r="AB2519" s="16" t="str">
        <v>S25</v>
      </c>
    </row>
    <row r="2520" spans="1:28" x14ac:dyDescent="0.35">
      <c r="A2520" s="331">
        <v>45784</v>
      </c>
      <c r="B2520" s="330" t="str">
        <v>Italgsa-Baobab</v>
      </c>
      <c r="C2520" s="330" t="str">
        <v>Tour Operator</v>
      </c>
      <c r="D2520" s="330" t="str">
        <v/>
      </c>
      <c r="E2520" s="330" t="str">
        <v/>
      </c>
      <c r="F2520" s="330" t="str">
        <v>RT</v>
      </c>
      <c r="G2520" s="330" t="str">
        <v>Inbound</v>
      </c>
      <c r="H2520" s="330" t="str">
        <v>4S6005</v>
      </c>
      <c r="I2520" s="331" t="str">
        <v>SSH-FCO</v>
      </c>
      <c r="J2520" s="884">
        <v>45905</v>
      </c>
      <c r="K2520" s="330">
        <v>80</v>
      </c>
      <c r="L2520" s="330">
        <v>80</v>
      </c>
      <c r="M2520" s="330">
        <v>245</v>
      </c>
      <c r="N2520" s="330">
        <v>0</v>
      </c>
      <c r="O2520" s="330">
        <v>0</v>
      </c>
      <c r="P2520" s="330">
        <v>19600</v>
      </c>
      <c r="Q2520" s="330" t="str">
        <v>Confirmed</v>
      </c>
      <c r="R2520" s="330" t="str">
        <v>On Review</v>
      </c>
      <c r="S2520" s="330" t="str">
        <v>SSH</v>
      </c>
      <c r="T2520" s="330" t="str">
        <v>FCO</v>
      </c>
      <c r="U2520" s="330" t="str">
        <v>FCO</v>
      </c>
      <c r="V2520" s="330">
        <v>5</v>
      </c>
      <c r="W2520" s="330">
        <v>121</v>
      </c>
      <c r="X2520" s="330" t="str">
        <v>S25-15</v>
      </c>
      <c r="Y2520" s="330">
        <v>186</v>
      </c>
      <c r="Z2520" s="330">
        <v>136</v>
      </c>
      <c r="AA2520" s="330">
        <v>50</v>
      </c>
      <c r="AB2520" s="16" t="str">
        <v>S25</v>
      </c>
    </row>
    <row r="2521" spans="1:28" x14ac:dyDescent="0.35">
      <c r="A2521" s="331">
        <v>45784</v>
      </c>
      <c r="B2521" s="330" t="str">
        <v>Italgsa-Baobab</v>
      </c>
      <c r="C2521" s="330" t="str">
        <v>Tour Operator</v>
      </c>
      <c r="D2521" s="330" t="str">
        <v/>
      </c>
      <c r="E2521" s="330" t="str">
        <v/>
      </c>
      <c r="F2521" s="330" t="str">
        <v>RT</v>
      </c>
      <c r="G2521" s="330" t="str">
        <v>Outbound</v>
      </c>
      <c r="H2521" s="330" t="str">
        <v>UJ6391</v>
      </c>
      <c r="I2521" s="331" t="str">
        <v>VRN-SSH</v>
      </c>
      <c r="J2521" s="884">
        <v>45920</v>
      </c>
      <c r="K2521" s="330">
        <v>50</v>
      </c>
      <c r="L2521" s="330">
        <v>50</v>
      </c>
      <c r="M2521" s="330">
        <v>230</v>
      </c>
      <c r="N2521" s="330">
        <v>0</v>
      </c>
      <c r="O2521" s="330">
        <v>0</v>
      </c>
      <c r="P2521" s="330">
        <v>11500</v>
      </c>
      <c r="Q2521" s="330" t="str">
        <v>Confirmed</v>
      </c>
      <c r="R2521" s="330" t="str">
        <v>On Review</v>
      </c>
      <c r="S2521" s="330" t="str">
        <v>VRN</v>
      </c>
      <c r="T2521" s="330" t="str">
        <v>SSH</v>
      </c>
      <c r="U2521" s="330" t="str">
        <v>VRN</v>
      </c>
      <c r="V2521" s="330">
        <v>6</v>
      </c>
      <c r="W2521" s="330">
        <v>136</v>
      </c>
      <c r="X2521" s="330" t="str">
        <v>S25-23</v>
      </c>
      <c r="Y2521" s="330">
        <v>174</v>
      </c>
      <c r="Z2521" s="330">
        <v>150</v>
      </c>
      <c r="AA2521" s="330">
        <v>24</v>
      </c>
      <c r="AB2521" s="16" t="str">
        <v>S25</v>
      </c>
    </row>
    <row r="2522" spans="1:28" x14ac:dyDescent="0.35">
      <c r="A2522" s="331">
        <v>45784</v>
      </c>
      <c r="B2522" s="330" t="str">
        <v>Italgsa-Baobab</v>
      </c>
      <c r="C2522" s="330" t="str">
        <v>Tour Operator</v>
      </c>
      <c r="D2522" s="330" t="str">
        <v/>
      </c>
      <c r="E2522" s="330" t="str">
        <v/>
      </c>
      <c r="F2522" s="330" t="str">
        <v>RT</v>
      </c>
      <c r="G2522" s="330" t="str">
        <v>Outbound</v>
      </c>
      <c r="H2522" s="330" t="str">
        <v>UJ6391</v>
      </c>
      <c r="I2522" s="331" t="str">
        <v>VRN-SSH</v>
      </c>
      <c r="J2522" s="884">
        <v>45927</v>
      </c>
      <c r="K2522" s="330">
        <v>50</v>
      </c>
      <c r="L2522" s="330">
        <v>50</v>
      </c>
      <c r="M2522" s="330">
        <v>230</v>
      </c>
      <c r="N2522" s="330">
        <v>0</v>
      </c>
      <c r="O2522" s="330">
        <v>0</v>
      </c>
      <c r="P2522" s="330">
        <v>11500</v>
      </c>
      <c r="Q2522" s="330" t="str">
        <v>Confirmed</v>
      </c>
      <c r="R2522" s="330" t="str">
        <v>On Review</v>
      </c>
      <c r="S2522" s="330" t="str">
        <v>VRN</v>
      </c>
      <c r="T2522" s="330" t="str">
        <v>SSH</v>
      </c>
      <c r="U2522" s="330" t="str">
        <v>VRN</v>
      </c>
      <c r="V2522" s="330">
        <v>6</v>
      </c>
      <c r="W2522" s="330">
        <v>143</v>
      </c>
      <c r="X2522" s="330" t="str">
        <v>S25-23</v>
      </c>
      <c r="Y2522" s="330">
        <v>174</v>
      </c>
      <c r="Z2522" s="330">
        <v>150</v>
      </c>
      <c r="AA2522" s="330">
        <v>24</v>
      </c>
      <c r="AB2522" s="16" t="str">
        <v>S25</v>
      </c>
    </row>
    <row r="2523" spans="1:28" x14ac:dyDescent="0.35">
      <c r="A2523" s="331">
        <v>45784</v>
      </c>
      <c r="B2523" s="330" t="str">
        <v>Italgsa-Baobab</v>
      </c>
      <c r="C2523" s="330" t="str">
        <v>Tour Operator</v>
      </c>
      <c r="D2523" s="330" t="str">
        <v/>
      </c>
      <c r="E2523" s="330" t="str">
        <v/>
      </c>
      <c r="F2523" s="330" t="str">
        <v>RT</v>
      </c>
      <c r="G2523" s="330" t="str">
        <v>Outbound</v>
      </c>
      <c r="H2523" s="330" t="str">
        <v>UJ6391</v>
      </c>
      <c r="I2523" s="331" t="str">
        <v>VRN-SSH</v>
      </c>
      <c r="J2523" s="884">
        <v>45934</v>
      </c>
      <c r="K2523" s="330">
        <v>50</v>
      </c>
      <c r="L2523" s="330">
        <v>50</v>
      </c>
      <c r="M2523" s="330">
        <v>230</v>
      </c>
      <c r="N2523" s="330">
        <v>0</v>
      </c>
      <c r="O2523" s="330">
        <v>0</v>
      </c>
      <c r="P2523" s="330">
        <v>11500</v>
      </c>
      <c r="Q2523" s="330" t="str">
        <v>Confirmed</v>
      </c>
      <c r="R2523" s="330" t="str">
        <v>On Review</v>
      </c>
      <c r="S2523" s="330" t="str">
        <v>VRN</v>
      </c>
      <c r="T2523" s="330" t="str">
        <v>SSH</v>
      </c>
      <c r="U2523" s="330" t="str">
        <v>VRN</v>
      </c>
      <c r="V2523" s="330">
        <v>6</v>
      </c>
      <c r="W2523" s="330">
        <v>150</v>
      </c>
      <c r="X2523" s="330" t="str">
        <v>S25-23</v>
      </c>
      <c r="Y2523" s="330">
        <v>174</v>
      </c>
      <c r="Z2523" s="330">
        <v>150</v>
      </c>
      <c r="AA2523" s="330">
        <v>24</v>
      </c>
      <c r="AB2523" s="16" t="str">
        <v>S25</v>
      </c>
    </row>
    <row r="2524" spans="1:28" x14ac:dyDescent="0.35">
      <c r="A2524" s="331">
        <v>45784</v>
      </c>
      <c r="B2524" s="330" t="str">
        <v>Italgsa-Baobab</v>
      </c>
      <c r="C2524" s="330" t="str">
        <v>Tour Operator</v>
      </c>
      <c r="D2524" s="330" t="str">
        <v/>
      </c>
      <c r="E2524" s="330" t="str">
        <v/>
      </c>
      <c r="F2524" s="330" t="str">
        <v>RT</v>
      </c>
      <c r="G2524" s="330" t="str">
        <v>Outbound</v>
      </c>
      <c r="H2524" s="330" t="str">
        <v>UJ6391</v>
      </c>
      <c r="I2524" s="331" t="str">
        <v>VRN-SSH</v>
      </c>
      <c r="J2524" s="884">
        <v>45941</v>
      </c>
      <c r="K2524" s="330">
        <v>50</v>
      </c>
      <c r="L2524" s="330">
        <v>50</v>
      </c>
      <c r="M2524" s="330">
        <v>230</v>
      </c>
      <c r="N2524" s="330">
        <v>0</v>
      </c>
      <c r="O2524" s="330">
        <v>0</v>
      </c>
      <c r="P2524" s="330">
        <v>11500</v>
      </c>
      <c r="Q2524" s="330" t="str">
        <v>Confirmed</v>
      </c>
      <c r="R2524" s="330" t="str">
        <v>On Review</v>
      </c>
      <c r="S2524" s="330" t="str">
        <v>VRN</v>
      </c>
      <c r="T2524" s="330" t="str">
        <v>SSH</v>
      </c>
      <c r="U2524" s="330" t="str">
        <v>VRN</v>
      </c>
      <c r="V2524" s="330">
        <v>6</v>
      </c>
      <c r="W2524" s="330">
        <v>157</v>
      </c>
      <c r="X2524" s="330" t="str">
        <v>S25-23</v>
      </c>
      <c r="Y2524" s="330">
        <v>174</v>
      </c>
      <c r="Z2524" s="330">
        <v>150</v>
      </c>
      <c r="AA2524" s="330">
        <v>24</v>
      </c>
      <c r="AB2524" s="16" t="str">
        <v>S25</v>
      </c>
    </row>
    <row r="2525" spans="1:28" x14ac:dyDescent="0.35">
      <c r="A2525" s="331">
        <v>45784</v>
      </c>
      <c r="B2525" s="330" t="str">
        <v>Italgsa-Baobab</v>
      </c>
      <c r="C2525" s="330" t="str">
        <v>Tour Operator</v>
      </c>
      <c r="D2525" s="330" t="str">
        <v/>
      </c>
      <c r="E2525" s="330" t="str">
        <v/>
      </c>
      <c r="F2525" s="330" t="str">
        <v>RT</v>
      </c>
      <c r="G2525" s="330" t="str">
        <v>Outbound</v>
      </c>
      <c r="H2525" s="330" t="str">
        <v>UJ6391</v>
      </c>
      <c r="I2525" s="331" t="str">
        <v>VRN-SSH</v>
      </c>
      <c r="J2525" s="884">
        <v>45948</v>
      </c>
      <c r="K2525" s="330">
        <v>50</v>
      </c>
      <c r="L2525" s="330">
        <v>50</v>
      </c>
      <c r="M2525" s="330">
        <v>230</v>
      </c>
      <c r="N2525" s="330">
        <v>0</v>
      </c>
      <c r="O2525" s="330">
        <v>0</v>
      </c>
      <c r="P2525" s="330">
        <v>11500</v>
      </c>
      <c r="Q2525" s="330" t="str">
        <v>Confirmed</v>
      </c>
      <c r="R2525" s="330" t="str">
        <v>On Review</v>
      </c>
      <c r="S2525" s="330" t="str">
        <v>VRN</v>
      </c>
      <c r="T2525" s="330" t="str">
        <v>SSH</v>
      </c>
      <c r="U2525" s="330" t="str">
        <v>VRN</v>
      </c>
      <c r="V2525" s="330">
        <v>6</v>
      </c>
      <c r="W2525" s="330">
        <v>164</v>
      </c>
      <c r="X2525" s="330" t="str">
        <v>S25-23</v>
      </c>
      <c r="Y2525" s="330">
        <v>174</v>
      </c>
      <c r="Z2525" s="330">
        <v>150</v>
      </c>
      <c r="AA2525" s="330">
        <v>24</v>
      </c>
      <c r="AB2525" s="16" t="str">
        <v>S25</v>
      </c>
    </row>
    <row r="2526" spans="1:28" x14ac:dyDescent="0.35">
      <c r="A2526" s="331">
        <v>45784</v>
      </c>
      <c r="B2526" s="330" t="str">
        <v>Italgsa-Baobab</v>
      </c>
      <c r="C2526" s="330" t="str">
        <v>Tour Operator</v>
      </c>
      <c r="D2526" s="330" t="str">
        <v/>
      </c>
      <c r="E2526" s="330" t="str">
        <v/>
      </c>
      <c r="F2526" s="330" t="str">
        <v>RT</v>
      </c>
      <c r="G2526" s="330" t="str">
        <v>Outbound</v>
      </c>
      <c r="H2526" s="330" t="str">
        <v>UJ6391</v>
      </c>
      <c r="I2526" s="331" t="str">
        <v>VRN-SSH</v>
      </c>
      <c r="J2526" s="884">
        <v>45955</v>
      </c>
      <c r="K2526" s="330">
        <v>50</v>
      </c>
      <c r="L2526" s="330">
        <v>50</v>
      </c>
      <c r="M2526" s="330">
        <v>230</v>
      </c>
      <c r="N2526" s="330">
        <v>0</v>
      </c>
      <c r="O2526" s="330">
        <v>0</v>
      </c>
      <c r="P2526" s="330">
        <v>11500</v>
      </c>
      <c r="Q2526" s="330" t="str">
        <v>Confirmed</v>
      </c>
      <c r="R2526" s="330" t="str">
        <v>On Review</v>
      </c>
      <c r="S2526" s="330" t="str">
        <v>VRN</v>
      </c>
      <c r="T2526" s="330" t="str">
        <v>SSH</v>
      </c>
      <c r="U2526" s="330" t="str">
        <v>VRN</v>
      </c>
      <c r="V2526" s="330">
        <v>6</v>
      </c>
      <c r="W2526" s="330">
        <v>171</v>
      </c>
      <c r="X2526" s="330" t="str">
        <v>S25-23</v>
      </c>
      <c r="Y2526" s="330">
        <v>174</v>
      </c>
      <c r="Z2526" s="330">
        <v>150</v>
      </c>
      <c r="AA2526" s="330">
        <v>24</v>
      </c>
      <c r="AB2526" s="16" t="str">
        <v>S25</v>
      </c>
    </row>
    <row r="2527" spans="1:28" x14ac:dyDescent="0.35">
      <c r="A2527" s="331">
        <v>45784</v>
      </c>
      <c r="B2527" s="330" t="str">
        <v>Italgsa-Baobab</v>
      </c>
      <c r="C2527" s="330" t="str">
        <v>Tour Operator</v>
      </c>
      <c r="D2527" s="330" t="str">
        <v/>
      </c>
      <c r="E2527" s="330" t="str">
        <v/>
      </c>
      <c r="F2527" s="330" t="str">
        <v>RT</v>
      </c>
      <c r="G2527" s="330" t="str">
        <v>Inbound</v>
      </c>
      <c r="H2527" s="330" t="str">
        <v>UJ6390</v>
      </c>
      <c r="I2527" s="331" t="str">
        <v>SSH-VRN</v>
      </c>
      <c r="J2527" s="884">
        <v>45927</v>
      </c>
      <c r="K2527" s="330">
        <v>50</v>
      </c>
      <c r="L2527" s="330">
        <v>50</v>
      </c>
      <c r="M2527" s="330">
        <v>230</v>
      </c>
      <c r="N2527" s="330">
        <v>0</v>
      </c>
      <c r="O2527" s="330">
        <v>0</v>
      </c>
      <c r="P2527" s="330">
        <v>11500</v>
      </c>
      <c r="Q2527" s="330" t="str">
        <v>Confirmed</v>
      </c>
      <c r="R2527" s="330" t="str">
        <v>On Review</v>
      </c>
      <c r="S2527" s="330" t="str">
        <v>SSH</v>
      </c>
      <c r="T2527" s="330" t="str">
        <v>VRN</v>
      </c>
      <c r="U2527" s="330" t="str">
        <v>VRN</v>
      </c>
      <c r="V2527" s="330">
        <v>6</v>
      </c>
      <c r="W2527" s="330">
        <v>143</v>
      </c>
      <c r="X2527" s="330" t="str">
        <v>S25-23</v>
      </c>
      <c r="Y2527" s="330">
        <v>174</v>
      </c>
      <c r="Z2527" s="330">
        <v>150</v>
      </c>
      <c r="AA2527" s="330">
        <v>24</v>
      </c>
      <c r="AB2527" s="16" t="str">
        <v>S25</v>
      </c>
    </row>
    <row r="2528" spans="1:28" x14ac:dyDescent="0.35">
      <c r="A2528" s="331">
        <v>45784</v>
      </c>
      <c r="B2528" s="330" t="str">
        <v>Italgsa-Baobab</v>
      </c>
      <c r="C2528" s="330" t="str">
        <v>Tour Operator</v>
      </c>
      <c r="D2528" s="330" t="str">
        <v/>
      </c>
      <c r="E2528" s="330" t="str">
        <v/>
      </c>
      <c r="F2528" s="330" t="str">
        <v>RT</v>
      </c>
      <c r="G2528" s="330" t="str">
        <v>Inbound</v>
      </c>
      <c r="H2528" s="330" t="str">
        <v>UJ6390</v>
      </c>
      <c r="I2528" s="331" t="str">
        <v>SSH-VRN</v>
      </c>
      <c r="J2528" s="884">
        <v>45934</v>
      </c>
      <c r="K2528" s="330">
        <v>50</v>
      </c>
      <c r="L2528" s="330">
        <v>50</v>
      </c>
      <c r="M2528" s="330">
        <v>230</v>
      </c>
      <c r="N2528" s="330">
        <v>0</v>
      </c>
      <c r="O2528" s="330">
        <v>0</v>
      </c>
      <c r="P2528" s="330">
        <v>11500</v>
      </c>
      <c r="Q2528" s="330" t="str">
        <v>Confirmed</v>
      </c>
      <c r="R2528" s="330" t="str">
        <v>On Review</v>
      </c>
      <c r="S2528" s="330" t="str">
        <v>SSH</v>
      </c>
      <c r="T2528" s="330" t="str">
        <v>VRN</v>
      </c>
      <c r="U2528" s="330" t="str">
        <v>VRN</v>
      </c>
      <c r="V2528" s="330">
        <v>6</v>
      </c>
      <c r="W2528" s="330">
        <v>150</v>
      </c>
      <c r="X2528" s="330" t="str">
        <v>S25-23</v>
      </c>
      <c r="Y2528" s="330">
        <v>174</v>
      </c>
      <c r="Z2528" s="330">
        <v>150</v>
      </c>
      <c r="AA2528" s="330">
        <v>24</v>
      </c>
      <c r="AB2528" s="16" t="str">
        <v>S25</v>
      </c>
    </row>
    <row r="2529" spans="1:28" x14ac:dyDescent="0.35">
      <c r="A2529" s="331">
        <v>45784</v>
      </c>
      <c r="B2529" s="330" t="str">
        <v>Italgsa-Baobab</v>
      </c>
      <c r="C2529" s="330" t="str">
        <v>Tour Operator</v>
      </c>
      <c r="D2529" s="330" t="str">
        <v/>
      </c>
      <c r="E2529" s="330" t="str">
        <v/>
      </c>
      <c r="F2529" s="330" t="str">
        <v>RT</v>
      </c>
      <c r="G2529" s="330" t="str">
        <v>Inbound</v>
      </c>
      <c r="H2529" s="330" t="str">
        <v>UJ6390</v>
      </c>
      <c r="I2529" s="331" t="str">
        <v>SSH-VRN</v>
      </c>
      <c r="J2529" s="884">
        <v>45941</v>
      </c>
      <c r="K2529" s="330">
        <v>50</v>
      </c>
      <c r="L2529" s="330">
        <v>50</v>
      </c>
      <c r="M2529" s="330">
        <v>230</v>
      </c>
      <c r="N2529" s="330">
        <v>0</v>
      </c>
      <c r="O2529" s="330">
        <v>0</v>
      </c>
      <c r="P2529" s="330">
        <v>11500</v>
      </c>
      <c r="Q2529" s="330" t="str">
        <v>Confirmed</v>
      </c>
      <c r="R2529" s="330" t="str">
        <v>On Review</v>
      </c>
      <c r="S2529" s="330" t="str">
        <v>SSH</v>
      </c>
      <c r="T2529" s="330" t="str">
        <v>VRN</v>
      </c>
      <c r="U2529" s="330" t="str">
        <v>VRN</v>
      </c>
      <c r="V2529" s="330">
        <v>6</v>
      </c>
      <c r="W2529" s="330">
        <v>157</v>
      </c>
      <c r="X2529" s="330" t="str">
        <v>S25-23</v>
      </c>
      <c r="Y2529" s="330">
        <v>174</v>
      </c>
      <c r="Z2529" s="330">
        <v>150</v>
      </c>
      <c r="AA2529" s="330">
        <v>24</v>
      </c>
      <c r="AB2529" s="16" t="str">
        <v>S25</v>
      </c>
    </row>
    <row r="2530" spans="1:28" x14ac:dyDescent="0.35">
      <c r="A2530" s="331">
        <v>45784</v>
      </c>
      <c r="B2530" s="330" t="str">
        <v>Italgsa-Baobab</v>
      </c>
      <c r="C2530" s="330" t="str">
        <v>Tour Operator</v>
      </c>
      <c r="D2530" s="330" t="str">
        <v/>
      </c>
      <c r="E2530" s="330" t="str">
        <v/>
      </c>
      <c r="F2530" s="330" t="str">
        <v>RT</v>
      </c>
      <c r="G2530" s="330" t="str">
        <v>Inbound</v>
      </c>
      <c r="H2530" s="330" t="str">
        <v>UJ6390</v>
      </c>
      <c r="I2530" s="331" t="str">
        <v>SSH-VRN</v>
      </c>
      <c r="J2530" s="884">
        <v>45948</v>
      </c>
      <c r="K2530" s="330">
        <v>50</v>
      </c>
      <c r="L2530" s="330">
        <v>50</v>
      </c>
      <c r="M2530" s="330">
        <v>230</v>
      </c>
      <c r="N2530" s="330">
        <v>0</v>
      </c>
      <c r="O2530" s="330">
        <v>0</v>
      </c>
      <c r="P2530" s="330">
        <v>11500</v>
      </c>
      <c r="Q2530" s="330" t="str">
        <v>Confirmed</v>
      </c>
      <c r="R2530" s="330" t="str">
        <v>On Review</v>
      </c>
      <c r="S2530" s="330" t="str">
        <v>SSH</v>
      </c>
      <c r="T2530" s="330" t="str">
        <v>VRN</v>
      </c>
      <c r="U2530" s="330" t="str">
        <v>VRN</v>
      </c>
      <c r="V2530" s="330">
        <v>6</v>
      </c>
      <c r="W2530" s="330">
        <v>164</v>
      </c>
      <c r="X2530" s="330" t="str">
        <v>S25-23</v>
      </c>
      <c r="Y2530" s="330">
        <v>174</v>
      </c>
      <c r="Z2530" s="330">
        <v>150</v>
      </c>
      <c r="AA2530" s="330">
        <v>24</v>
      </c>
      <c r="AB2530" s="16" t="str">
        <v>S25</v>
      </c>
    </row>
    <row r="2531" spans="1:28" x14ac:dyDescent="0.35">
      <c r="A2531" s="331">
        <v>45784</v>
      </c>
      <c r="B2531" s="330" t="str">
        <v>Italgsa-Baobab</v>
      </c>
      <c r="C2531" s="330" t="str">
        <v>Tour Operator</v>
      </c>
      <c r="D2531" s="330" t="str">
        <v/>
      </c>
      <c r="E2531" s="330" t="str">
        <v/>
      </c>
      <c r="F2531" s="330" t="str">
        <v>RT</v>
      </c>
      <c r="G2531" s="330" t="str">
        <v>Inbound</v>
      </c>
      <c r="H2531" s="330" t="str">
        <v>UJ6390</v>
      </c>
      <c r="I2531" s="331" t="str">
        <v>SSH-VRN</v>
      </c>
      <c r="J2531" s="884">
        <v>45955</v>
      </c>
      <c r="K2531" s="330">
        <v>50</v>
      </c>
      <c r="L2531" s="330">
        <v>50</v>
      </c>
      <c r="M2531" s="330">
        <v>230</v>
      </c>
      <c r="N2531" s="330">
        <v>0</v>
      </c>
      <c r="O2531" s="330">
        <v>0</v>
      </c>
      <c r="P2531" s="330">
        <v>11500</v>
      </c>
      <c r="Q2531" s="330" t="str">
        <v>Confirmed</v>
      </c>
      <c r="R2531" s="330" t="str">
        <v>On Review</v>
      </c>
      <c r="S2531" s="330" t="str">
        <v>SSH</v>
      </c>
      <c r="T2531" s="330" t="str">
        <v>VRN</v>
      </c>
      <c r="U2531" s="330" t="str">
        <v>VRN</v>
      </c>
      <c r="V2531" s="330">
        <v>6</v>
      </c>
      <c r="W2531" s="330">
        <v>171</v>
      </c>
      <c r="X2531" s="330" t="str">
        <v>S25-23</v>
      </c>
      <c r="Y2531" s="330">
        <v>174</v>
      </c>
      <c r="Z2531" s="330">
        <v>150</v>
      </c>
      <c r="AA2531" s="330">
        <v>24</v>
      </c>
      <c r="AB2531" s="16" t="str">
        <v>S25</v>
      </c>
    </row>
    <row r="2532" spans="1:28" x14ac:dyDescent="0.35">
      <c r="A2532" s="331">
        <v>45784</v>
      </c>
      <c r="B2532" s="330" t="str">
        <v>Italgsa-Baobab</v>
      </c>
      <c r="C2532" s="330" t="str">
        <v>Tour Operator</v>
      </c>
      <c r="D2532" s="330" t="str">
        <v/>
      </c>
      <c r="E2532" s="330" t="str">
        <v/>
      </c>
      <c r="F2532" s="330" t="str">
        <v>RT</v>
      </c>
      <c r="G2532" s="330" t="str">
        <v>Inbound</v>
      </c>
      <c r="H2532" s="330" t="str">
        <v>UJ6390</v>
      </c>
      <c r="I2532" s="331" t="str">
        <v>SSH-VRN</v>
      </c>
      <c r="J2532" s="884">
        <v>45962</v>
      </c>
      <c r="K2532" s="330">
        <v>50</v>
      </c>
      <c r="L2532" s="330">
        <v>50</v>
      </c>
      <c r="M2532" s="330">
        <v>230</v>
      </c>
      <c r="N2532" s="330">
        <v>0</v>
      </c>
      <c r="O2532" s="330">
        <v>0</v>
      </c>
      <c r="P2532" s="330">
        <v>11500</v>
      </c>
      <c r="Q2532" s="330" t="str">
        <v>Confirmed</v>
      </c>
      <c r="R2532" s="330" t="str">
        <v>On Review</v>
      </c>
      <c r="S2532" s="330" t="str">
        <v>SSH</v>
      </c>
      <c r="T2532" s="330" t="str">
        <v>VRN</v>
      </c>
      <c r="U2532" s="330" t="str">
        <v>VRN</v>
      </c>
      <c r="V2532" s="330">
        <v>6</v>
      </c>
      <c r="W2532" s="330">
        <v>178</v>
      </c>
      <c r="X2532" s="330" t="str">
        <v>S25-23</v>
      </c>
      <c r="Y2532" s="330">
        <v>174</v>
      </c>
      <c r="Z2532" s="330">
        <v>150</v>
      </c>
      <c r="AA2532" s="330">
        <v>24</v>
      </c>
      <c r="AB2532" s="16" t="str">
        <v>S25</v>
      </c>
    </row>
    <row r="2533" spans="1:28" x14ac:dyDescent="0.35">
      <c r="A2533" s="331">
        <v>45784</v>
      </c>
      <c r="B2533" s="330" t="str">
        <v>Genius</v>
      </c>
      <c r="C2533" s="330" t="str">
        <v>Distributor</v>
      </c>
      <c r="D2533" s="330" t="str">
        <v/>
      </c>
      <c r="E2533" s="330" t="str">
        <v/>
      </c>
      <c r="F2533" s="330" t="str">
        <v>OW</v>
      </c>
      <c r="G2533" s="330" t="str">
        <v>Outbound</v>
      </c>
      <c r="H2533" s="330" t="str">
        <v>UJ6391</v>
      </c>
      <c r="I2533" s="331" t="str">
        <v>VRN-SSH</v>
      </c>
      <c r="J2533" s="884">
        <v>45878</v>
      </c>
      <c r="K2533" s="330">
        <v>4</v>
      </c>
      <c r="L2533" s="330">
        <v>4</v>
      </c>
      <c r="M2533" s="330">
        <v>280</v>
      </c>
      <c r="N2533" s="330">
        <v>0</v>
      </c>
      <c r="O2533" s="330">
        <v>0</v>
      </c>
      <c r="P2533" s="330">
        <v>1120</v>
      </c>
      <c r="Q2533" s="330" t="str">
        <v>Confirmed</v>
      </c>
      <c r="R2533" s="330" t="str">
        <v>Closed Deal</v>
      </c>
      <c r="S2533" s="330" t="str">
        <v>VRN</v>
      </c>
      <c r="T2533" s="330" t="str">
        <v>SSH</v>
      </c>
      <c r="U2533" s="330" t="str">
        <v>VRN</v>
      </c>
      <c r="V2533" s="330">
        <v>6</v>
      </c>
      <c r="W2533" s="330">
        <v>94</v>
      </c>
      <c r="X2533" s="330" t="str">
        <v/>
      </c>
      <c r="Y2533" s="330" t="str">
        <v/>
      </c>
      <c r="Z2533" s="330" t="str">
        <v/>
      </c>
      <c r="AA2533" s="330" t="str">
        <v/>
      </c>
      <c r="AB2533" s="16" t="str">
        <v/>
      </c>
    </row>
    <row r="2534" spans="1:28" x14ac:dyDescent="0.35">
      <c r="A2534" s="331">
        <v>45784</v>
      </c>
      <c r="B2534" s="330" t="str">
        <v>Genius</v>
      </c>
      <c r="C2534" s="330" t="str">
        <v>Distributor</v>
      </c>
      <c r="D2534" s="330" t="str">
        <v/>
      </c>
      <c r="E2534" s="330" t="str">
        <v/>
      </c>
      <c r="F2534" s="330" t="str">
        <v>OW</v>
      </c>
      <c r="G2534" s="330" t="str">
        <v>Outbound</v>
      </c>
      <c r="H2534" s="330" t="str">
        <v>UJ6390</v>
      </c>
      <c r="I2534" s="331" t="str">
        <v>SSH-VRN</v>
      </c>
      <c r="J2534" s="884">
        <v>45885</v>
      </c>
      <c r="K2534" s="330">
        <v>4</v>
      </c>
      <c r="L2534" s="330">
        <v>4</v>
      </c>
      <c r="M2534" s="330">
        <v>350</v>
      </c>
      <c r="N2534" s="330">
        <v>0</v>
      </c>
      <c r="O2534" s="330">
        <v>0</v>
      </c>
      <c r="P2534" s="330">
        <v>1400</v>
      </c>
      <c r="Q2534" s="330" t="str">
        <v>Confirmed</v>
      </c>
      <c r="R2534" s="330" t="str">
        <v>Closed Deal</v>
      </c>
      <c r="S2534" s="330" t="str">
        <v>SSH</v>
      </c>
      <c r="T2534" s="330" t="str">
        <v>VRN</v>
      </c>
      <c r="U2534" s="330" t="str">
        <v>VRN</v>
      </c>
      <c r="V2534" s="330">
        <v>6</v>
      </c>
      <c r="W2534" s="330">
        <v>101</v>
      </c>
      <c r="X2534" s="330" t="str">
        <v/>
      </c>
      <c r="Y2534" s="330" t="str">
        <v/>
      </c>
      <c r="Z2534" s="330" t="str">
        <v/>
      </c>
      <c r="AA2534" s="330" t="str">
        <v/>
      </c>
      <c r="AB2534" s="16" t="str">
        <v/>
      </c>
    </row>
    <row r="2535" spans="1:28" x14ac:dyDescent="0.35">
      <c r="A2535" s="331">
        <v>45784</v>
      </c>
      <c r="B2535" s="330" t="str">
        <v>Searcharter</v>
      </c>
      <c r="C2535" s="330" t="str">
        <v>Distributor</v>
      </c>
      <c r="D2535" s="330" t="str">
        <v/>
      </c>
      <c r="E2535" s="330" t="str">
        <v>J4RWC</v>
      </c>
      <c r="F2535" s="330" t="str">
        <v>RT</v>
      </c>
      <c r="G2535" s="330" t="str">
        <v>Outbound</v>
      </c>
      <c r="H2535" s="330" t="str">
        <v>NE3127</v>
      </c>
      <c r="I2535" s="331" t="str">
        <v>NAP-SSH</v>
      </c>
      <c r="J2535" s="884">
        <v>45882</v>
      </c>
      <c r="K2535" s="330">
        <v>1</v>
      </c>
      <c r="L2535" s="330">
        <v>1</v>
      </c>
      <c r="M2535" s="330">
        <v>300</v>
      </c>
      <c r="N2535" s="330">
        <v>0</v>
      </c>
      <c r="O2535" s="330">
        <v>0</v>
      </c>
      <c r="P2535" s="330">
        <v>300</v>
      </c>
      <c r="Q2535" s="330" t="str">
        <v>Confirmed</v>
      </c>
      <c r="R2535" s="330" t="str">
        <v>Closed Deal</v>
      </c>
      <c r="S2535" s="330" t="str">
        <v>NAP</v>
      </c>
      <c r="T2535" s="330" t="str">
        <v>SSH</v>
      </c>
      <c r="U2535" s="330" t="str">
        <v>NAP</v>
      </c>
      <c r="V2535" s="330">
        <v>3</v>
      </c>
      <c r="W2535" s="330">
        <v>98</v>
      </c>
      <c r="X2535" s="330" t="str">
        <v>S25-20</v>
      </c>
      <c r="Y2535" s="330">
        <v>12</v>
      </c>
      <c r="Z2535" s="330">
        <v>11</v>
      </c>
      <c r="AA2535" s="330">
        <v>1</v>
      </c>
      <c r="AB2535" s="16" t="str">
        <v>S25</v>
      </c>
    </row>
    <row r="2536" spans="1:28" x14ac:dyDescent="0.35">
      <c r="A2536" s="331">
        <v>45784</v>
      </c>
      <c r="B2536" s="330" t="str">
        <v>Searcharter</v>
      </c>
      <c r="C2536" s="330" t="str">
        <v>Distributor</v>
      </c>
      <c r="D2536" s="330" t="str">
        <v/>
      </c>
      <c r="E2536" s="330" t="str">
        <v>J4RWC</v>
      </c>
      <c r="F2536" s="330" t="str">
        <v>RT</v>
      </c>
      <c r="G2536" s="330" t="str">
        <v>Inbound</v>
      </c>
      <c r="H2536" s="330" t="str">
        <v>NE3126</v>
      </c>
      <c r="I2536" s="331" t="str">
        <v>SSH-NAP</v>
      </c>
      <c r="J2536" s="884">
        <v>45889</v>
      </c>
      <c r="K2536" s="330">
        <v>1</v>
      </c>
      <c r="L2536" s="330">
        <v>1</v>
      </c>
      <c r="M2536" s="330">
        <v>300</v>
      </c>
      <c r="N2536" s="330">
        <v>0</v>
      </c>
      <c r="O2536" s="330">
        <v>0</v>
      </c>
      <c r="P2536" s="330">
        <v>300</v>
      </c>
      <c r="Q2536" s="330" t="str">
        <v>Confirmed</v>
      </c>
      <c r="R2536" s="330" t="str">
        <v>Closed Deal</v>
      </c>
      <c r="S2536" s="330" t="str">
        <v>SSH</v>
      </c>
      <c r="T2536" s="330" t="str">
        <v>NAP</v>
      </c>
      <c r="U2536" s="330" t="str">
        <v>NAP</v>
      </c>
      <c r="V2536" s="330">
        <v>3</v>
      </c>
      <c r="W2536" s="330">
        <v>105</v>
      </c>
      <c r="X2536" s="330" t="str">
        <v>S25-20</v>
      </c>
      <c r="Y2536" s="330">
        <v>12</v>
      </c>
      <c r="Z2536" s="330">
        <v>5</v>
      </c>
      <c r="AA2536" s="330">
        <v>7</v>
      </c>
      <c r="AB2536" s="16" t="str">
        <v>S25</v>
      </c>
    </row>
    <row r="2537" spans="1:28" x14ac:dyDescent="0.35">
      <c r="A2537" s="331">
        <v>45785</v>
      </c>
      <c r="B2537" s="330" t="str">
        <v>Genius</v>
      </c>
      <c r="C2537" s="330" t="str">
        <v>Distributor</v>
      </c>
      <c r="D2537" s="330" t="str">
        <v/>
      </c>
      <c r="E2537" s="330" t="str">
        <v/>
      </c>
      <c r="F2537" s="330" t="str">
        <v>OW</v>
      </c>
      <c r="G2537" s="330" t="str">
        <v>Outbound</v>
      </c>
      <c r="H2537" s="330" t="str">
        <v>UJ6391</v>
      </c>
      <c r="I2537" s="331" t="str">
        <v>VRN-SSH</v>
      </c>
      <c r="J2537" s="884">
        <v>45878</v>
      </c>
      <c r="K2537" s="330">
        <v>-4</v>
      </c>
      <c r="L2537" s="330">
        <v>-4</v>
      </c>
      <c r="M2537" s="330">
        <v>280</v>
      </c>
      <c r="N2537" s="330">
        <v>0</v>
      </c>
      <c r="O2537" s="330">
        <v>0</v>
      </c>
      <c r="P2537" s="330">
        <v>-1120</v>
      </c>
      <c r="Q2537" s="330" t="str">
        <v>Confirmed</v>
      </c>
      <c r="R2537" s="330" t="str">
        <v>Closed Deal</v>
      </c>
      <c r="S2537" s="330" t="str">
        <v>VRN</v>
      </c>
      <c r="T2537" s="330" t="str">
        <v>SSH</v>
      </c>
      <c r="U2537" s="330" t="str">
        <v>VRN</v>
      </c>
      <c r="V2537" s="330">
        <v>6</v>
      </c>
      <c r="W2537" s="330">
        <v>93</v>
      </c>
      <c r="X2537" s="330" t="str">
        <v/>
      </c>
      <c r="Y2537" s="330" t="str">
        <v/>
      </c>
      <c r="Z2537" s="330" t="str">
        <v/>
      </c>
      <c r="AA2537" s="330" t="str">
        <v/>
      </c>
      <c r="AB2537" s="16" t="str">
        <v/>
      </c>
    </row>
    <row r="2538" spans="1:28" x14ac:dyDescent="0.35">
      <c r="A2538" s="331">
        <v>45785</v>
      </c>
      <c r="B2538" s="330" t="str">
        <v>Genius</v>
      </c>
      <c r="C2538" s="330" t="str">
        <v>Distributor</v>
      </c>
      <c r="D2538" s="330" t="str">
        <v/>
      </c>
      <c r="E2538" s="330" t="str">
        <v/>
      </c>
      <c r="F2538" s="330" t="str">
        <v>OW</v>
      </c>
      <c r="G2538" s="330" t="str">
        <v>Outbound</v>
      </c>
      <c r="H2538" s="330" t="str">
        <v>UJ6390</v>
      </c>
      <c r="I2538" s="331" t="str">
        <v>SSH-VRN</v>
      </c>
      <c r="J2538" s="884">
        <v>45885</v>
      </c>
      <c r="K2538" s="330">
        <v>-4</v>
      </c>
      <c r="L2538" s="330">
        <v>-4</v>
      </c>
      <c r="M2538" s="330">
        <v>350</v>
      </c>
      <c r="N2538" s="330">
        <v>0</v>
      </c>
      <c r="O2538" s="330">
        <v>0</v>
      </c>
      <c r="P2538" s="330">
        <v>-1400</v>
      </c>
      <c r="Q2538" s="330" t="str">
        <v>Confirmed</v>
      </c>
      <c r="R2538" s="330" t="str">
        <v>Closed Deal</v>
      </c>
      <c r="S2538" s="330" t="str">
        <v>SSH</v>
      </c>
      <c r="T2538" s="330" t="str">
        <v>VRN</v>
      </c>
      <c r="U2538" s="330" t="str">
        <v>VRN</v>
      </c>
      <c r="V2538" s="330">
        <v>6</v>
      </c>
      <c r="W2538" s="330">
        <v>100</v>
      </c>
      <c r="X2538" s="330" t="str">
        <v/>
      </c>
      <c r="Y2538" s="330" t="str">
        <v/>
      </c>
      <c r="Z2538" s="330" t="str">
        <v/>
      </c>
      <c r="AA2538" s="330" t="str">
        <v/>
      </c>
      <c r="AB2538" s="16" t="str">
        <v/>
      </c>
    </row>
    <row r="2539" spans="1:28" x14ac:dyDescent="0.35">
      <c r="A2539" s="331">
        <v>45785</v>
      </c>
      <c r="B2539" s="330" t="str">
        <v>Genius</v>
      </c>
      <c r="C2539" s="330" t="str">
        <v>Distributor</v>
      </c>
      <c r="D2539" s="330" t="str">
        <v/>
      </c>
      <c r="E2539" s="330" t="str">
        <v/>
      </c>
      <c r="F2539" s="330" t="str">
        <v>OW</v>
      </c>
      <c r="G2539" s="330" t="str">
        <v>Outbound</v>
      </c>
      <c r="H2539" s="330" t="str">
        <v>4S6005</v>
      </c>
      <c r="I2539" s="331" t="str">
        <v>SSH-FCO</v>
      </c>
      <c r="J2539" s="884">
        <v>45884</v>
      </c>
      <c r="K2539" s="330">
        <v>2</v>
      </c>
      <c r="L2539" s="330">
        <v>2</v>
      </c>
      <c r="M2539" s="330">
        <v>250</v>
      </c>
      <c r="N2539" s="330">
        <v>0</v>
      </c>
      <c r="O2539" s="330">
        <v>0</v>
      </c>
      <c r="P2539" s="330">
        <v>500</v>
      </c>
      <c r="Q2539" s="330" t="str">
        <v>Confirmed</v>
      </c>
      <c r="R2539" s="330" t="str">
        <v>Closed Deal</v>
      </c>
      <c r="S2539" s="330" t="str">
        <v>SSH</v>
      </c>
      <c r="T2539" s="330" t="str">
        <v>FCO</v>
      </c>
      <c r="U2539" s="330" t="str">
        <v>FCO</v>
      </c>
      <c r="V2539" s="330">
        <v>5</v>
      </c>
      <c r="W2539" s="330">
        <v>99</v>
      </c>
      <c r="X2539" s="330" t="str">
        <v>S25-15</v>
      </c>
      <c r="Y2539" s="330">
        <v>186</v>
      </c>
      <c r="Z2539" s="330">
        <v>153</v>
      </c>
      <c r="AA2539" s="330">
        <v>33</v>
      </c>
      <c r="AB2539" s="16" t="str">
        <v>S25</v>
      </c>
    </row>
    <row r="2540" spans="1:28" x14ac:dyDescent="0.35">
      <c r="A2540" s="331">
        <v>45785</v>
      </c>
      <c r="B2540" s="330" t="str">
        <v>Genius</v>
      </c>
      <c r="C2540" s="330" t="str">
        <v>Distributor</v>
      </c>
      <c r="D2540" s="330" t="str">
        <v/>
      </c>
      <c r="E2540" s="330" t="str">
        <v/>
      </c>
      <c r="F2540" s="330" t="str">
        <v>OW</v>
      </c>
      <c r="G2540" s="330" t="str">
        <v>Outbound</v>
      </c>
      <c r="H2540" s="330" t="str">
        <v>4S6005</v>
      </c>
      <c r="I2540" s="331" t="str">
        <v>SSH-NAP</v>
      </c>
      <c r="J2540" s="884">
        <v>45894</v>
      </c>
      <c r="K2540" s="330">
        <v>2</v>
      </c>
      <c r="L2540" s="330">
        <v>2</v>
      </c>
      <c r="M2540" s="330">
        <v>320</v>
      </c>
      <c r="N2540" s="330">
        <v>0</v>
      </c>
      <c r="O2540" s="330">
        <v>0</v>
      </c>
      <c r="P2540" s="330">
        <v>640</v>
      </c>
      <c r="Q2540" s="330" t="str">
        <v>Confirmed</v>
      </c>
      <c r="R2540" s="330" t="str">
        <v>Closed Deal</v>
      </c>
      <c r="S2540" s="330" t="str">
        <v>SSH</v>
      </c>
      <c r="T2540" s="330" t="str">
        <v>NAP</v>
      </c>
      <c r="U2540" s="330" t="str">
        <v>NAP</v>
      </c>
      <c r="V2540" s="330">
        <v>1</v>
      </c>
      <c r="W2540" s="330">
        <v>109</v>
      </c>
      <c r="X2540" s="330" t="str">
        <v>S25-08</v>
      </c>
      <c r="Y2540" s="330">
        <v>186</v>
      </c>
      <c r="Z2540" s="330">
        <v>138</v>
      </c>
      <c r="AA2540" s="330">
        <v>48</v>
      </c>
      <c r="AB2540" s="16" t="str">
        <v>S25</v>
      </c>
    </row>
    <row r="2541" spans="1:28" x14ac:dyDescent="0.35">
      <c r="A2541" s="331">
        <v>45785</v>
      </c>
      <c r="B2541" s="330" t="str">
        <v>Genius</v>
      </c>
      <c r="C2541" s="330" t="str">
        <v>Distributor</v>
      </c>
      <c r="D2541" s="330" t="str">
        <v/>
      </c>
      <c r="E2541" s="330" t="str">
        <v/>
      </c>
      <c r="F2541" s="330" t="str">
        <v>OW</v>
      </c>
      <c r="G2541" s="330" t="str">
        <v>Outbound</v>
      </c>
      <c r="H2541" s="330" t="str">
        <v>4S6006</v>
      </c>
      <c r="I2541" s="331" t="str">
        <v>FCO-SSH</v>
      </c>
      <c r="J2541" s="884">
        <v>45877</v>
      </c>
      <c r="K2541" s="330">
        <v>2</v>
      </c>
      <c r="L2541" s="330">
        <v>2</v>
      </c>
      <c r="M2541" s="330">
        <v>250</v>
      </c>
      <c r="N2541" s="330">
        <v>0</v>
      </c>
      <c r="O2541" s="330">
        <v>0</v>
      </c>
      <c r="P2541" s="330">
        <v>500</v>
      </c>
      <c r="Q2541" s="330" t="str">
        <v>Confirmed</v>
      </c>
      <c r="R2541" s="330" t="str">
        <v>Closed Deal</v>
      </c>
      <c r="S2541" s="330" t="str">
        <v>FCO</v>
      </c>
      <c r="T2541" s="330" t="str">
        <v>SSH</v>
      </c>
      <c r="U2541" s="330" t="str">
        <v>FCO</v>
      </c>
      <c r="V2541" s="330">
        <v>5</v>
      </c>
      <c r="W2541" s="330">
        <v>92</v>
      </c>
      <c r="X2541" s="330" t="str">
        <v>S25-15</v>
      </c>
      <c r="Y2541" s="330">
        <v>186</v>
      </c>
      <c r="Z2541" s="330">
        <v>174</v>
      </c>
      <c r="AA2541" s="330">
        <v>12</v>
      </c>
      <c r="AB2541" s="16" t="str">
        <v>S25</v>
      </c>
    </row>
    <row r="2542" spans="1:28" x14ac:dyDescent="0.35">
      <c r="A2542" s="331">
        <v>45784</v>
      </c>
      <c r="B2542" s="330" t="str">
        <v>GO7</v>
      </c>
      <c r="C2542" s="330" t="str">
        <v>Distributor</v>
      </c>
      <c r="D2542" s="330" t="str">
        <v>Website IBE</v>
      </c>
      <c r="E2542" s="330" t="str">
        <v>HFOX9R</v>
      </c>
      <c r="F2542" s="330" t="str">
        <v>OW</v>
      </c>
      <c r="G2542" s="330" t="str">
        <v>Outbound</v>
      </c>
      <c r="H2542" s="330" t="str">
        <v>4S6004</v>
      </c>
      <c r="I2542" s="331" t="str">
        <v>BRI-SSH</v>
      </c>
      <c r="J2542" s="884">
        <v>45857</v>
      </c>
      <c r="K2542" s="330">
        <v>1</v>
      </c>
      <c r="L2542" s="330">
        <v>1</v>
      </c>
      <c r="M2542" s="330">
        <v>160</v>
      </c>
      <c r="N2542" s="330">
        <v>32.29</v>
      </c>
      <c r="O2542" s="330">
        <v>43</v>
      </c>
      <c r="P2542" s="330">
        <v>235.29</v>
      </c>
      <c r="Q2542" s="330" t="str">
        <v>Confirmed</v>
      </c>
      <c r="R2542" s="330" t="str">
        <v>Closed Deal</v>
      </c>
      <c r="S2542" s="330" t="str">
        <v>BRI</v>
      </c>
      <c r="T2542" s="330" t="str">
        <v>SSH</v>
      </c>
      <c r="U2542" s="330" t="str">
        <v>BRI</v>
      </c>
      <c r="V2542" s="330">
        <v>6</v>
      </c>
      <c r="W2542" s="330">
        <v>73</v>
      </c>
      <c r="X2542" s="330" t="str">
        <v>S25-01</v>
      </c>
      <c r="Y2542" s="330">
        <v>186</v>
      </c>
      <c r="Z2542" s="330">
        <v>109</v>
      </c>
      <c r="AA2542" s="330">
        <v>77</v>
      </c>
      <c r="AB2542" s="16" t="str">
        <v>S25</v>
      </c>
    </row>
    <row r="2543" spans="1:28" x14ac:dyDescent="0.35">
      <c r="A2543" s="331">
        <v>45784</v>
      </c>
      <c r="B2543" s="330" t="str">
        <v>GO7</v>
      </c>
      <c r="C2543" s="330" t="str">
        <v>Distributor</v>
      </c>
      <c r="D2543" s="330" t="str">
        <v>Website IBE</v>
      </c>
      <c r="E2543" s="330" t="str">
        <v>HFOX9R</v>
      </c>
      <c r="F2543" s="330" t="str">
        <v>OW</v>
      </c>
      <c r="G2543" s="330" t="str">
        <v>Outbound</v>
      </c>
      <c r="H2543" s="330" t="str">
        <v>4S6004</v>
      </c>
      <c r="I2543" s="331" t="str">
        <v>BRI-SSH</v>
      </c>
      <c r="J2543" s="884">
        <v>45857</v>
      </c>
      <c r="K2543" s="330">
        <v>1</v>
      </c>
      <c r="L2543" s="330">
        <v>1</v>
      </c>
      <c r="M2543" s="330">
        <v>160</v>
      </c>
      <c r="N2543" s="330">
        <v>32.29</v>
      </c>
      <c r="O2543" s="330">
        <v>43</v>
      </c>
      <c r="P2543" s="330">
        <v>235.29</v>
      </c>
      <c r="Q2543" s="330" t="str">
        <v>Confirmed</v>
      </c>
      <c r="R2543" s="330" t="str">
        <v>Closed Deal</v>
      </c>
      <c r="S2543" s="330" t="str">
        <v>BRI</v>
      </c>
      <c r="T2543" s="330" t="str">
        <v>SSH</v>
      </c>
      <c r="U2543" s="330" t="str">
        <v>BRI</v>
      </c>
      <c r="V2543" s="330">
        <v>6</v>
      </c>
      <c r="W2543" s="330">
        <v>73</v>
      </c>
      <c r="X2543" s="330" t="str">
        <v>S25-01</v>
      </c>
      <c r="Y2543" s="330">
        <v>186</v>
      </c>
      <c r="Z2543" s="330">
        <v>109</v>
      </c>
      <c r="AA2543" s="330">
        <v>77</v>
      </c>
      <c r="AB2543" s="16" t="str">
        <v>S25</v>
      </c>
    </row>
    <row r="2544" spans="1:28" x14ac:dyDescent="0.35">
      <c r="A2544" s="331">
        <v>45784</v>
      </c>
      <c r="B2544" s="330" t="str">
        <v>APG</v>
      </c>
      <c r="C2544" s="330" t="str">
        <v>Distributor</v>
      </c>
      <c r="D2544" s="330" t="str">
        <v/>
      </c>
      <c r="E2544" s="330" t="str">
        <v>12M9A0</v>
      </c>
      <c r="F2544" s="330" t="str">
        <v>RT</v>
      </c>
      <c r="G2544" s="330" t="str">
        <v>Inbound</v>
      </c>
      <c r="H2544" s="330" t="str">
        <v>UJ6001</v>
      </c>
      <c r="I2544" s="331" t="str">
        <v>SSH-VRN</v>
      </c>
      <c r="J2544" s="884">
        <v>45885</v>
      </c>
      <c r="K2544" s="330">
        <v>1</v>
      </c>
      <c r="L2544" s="330">
        <v>1</v>
      </c>
      <c r="M2544" s="330">
        <v>350</v>
      </c>
      <c r="N2544" s="330">
        <v>30.28</v>
      </c>
      <c r="O2544" s="330">
        <v>30</v>
      </c>
      <c r="P2544" s="330">
        <v>410.28</v>
      </c>
      <c r="Q2544" s="330" t="str">
        <v>Confirmed</v>
      </c>
      <c r="R2544" s="330" t="str">
        <v>Closed Deal</v>
      </c>
      <c r="S2544" s="330" t="str">
        <v>SSH</v>
      </c>
      <c r="T2544" s="330" t="str">
        <v>VRN</v>
      </c>
      <c r="U2544" s="330" t="str">
        <v>VRN</v>
      </c>
      <c r="V2544" s="330">
        <v>6</v>
      </c>
      <c r="W2544" s="330">
        <v>101</v>
      </c>
      <c r="X2544" s="330" t="str">
        <v>S25-04</v>
      </c>
      <c r="Y2544" s="330">
        <v>218</v>
      </c>
      <c r="Z2544" s="330">
        <v>228</v>
      </c>
      <c r="AA2544" s="330">
        <v>-10</v>
      </c>
      <c r="AB2544" s="16" t="str">
        <v>S25</v>
      </c>
    </row>
    <row r="2545" spans="1:28" x14ac:dyDescent="0.35">
      <c r="A2545" s="331">
        <v>45784</v>
      </c>
      <c r="B2545" s="330" t="str">
        <v>APG</v>
      </c>
      <c r="C2545" s="330" t="str">
        <v>Distributor</v>
      </c>
      <c r="D2545" s="330" t="str">
        <v/>
      </c>
      <c r="E2545" s="330" t="str">
        <v>12M9A0</v>
      </c>
      <c r="F2545" s="330" t="str">
        <v>RT</v>
      </c>
      <c r="G2545" s="330" t="str">
        <v>Outbound</v>
      </c>
      <c r="H2545" s="330" t="str">
        <v>UJ6002</v>
      </c>
      <c r="I2545" s="331" t="str">
        <v>VRN-SSH</v>
      </c>
      <c r="J2545" s="884">
        <v>45878</v>
      </c>
      <c r="K2545" s="330">
        <v>1</v>
      </c>
      <c r="L2545" s="330">
        <v>1</v>
      </c>
      <c r="M2545" s="330">
        <v>350</v>
      </c>
      <c r="N2545" s="330">
        <v>24.4</v>
      </c>
      <c r="O2545" s="330">
        <v>30</v>
      </c>
      <c r="P2545" s="330">
        <v>404.4</v>
      </c>
      <c r="Q2545" s="330" t="str">
        <v>Confirmed</v>
      </c>
      <c r="R2545" s="330" t="str">
        <v>Closed Deal</v>
      </c>
      <c r="S2545" s="330" t="str">
        <v>VRN</v>
      </c>
      <c r="T2545" s="330" t="str">
        <v>SSH</v>
      </c>
      <c r="U2545" s="330" t="str">
        <v>VRN</v>
      </c>
      <c r="V2545" s="330">
        <v>6</v>
      </c>
      <c r="W2545" s="330">
        <v>94</v>
      </c>
      <c r="X2545" s="330" t="str">
        <v>S25-04</v>
      </c>
      <c r="Y2545" s="330">
        <v>218</v>
      </c>
      <c r="Z2545" s="330">
        <v>232</v>
      </c>
      <c r="AA2545" s="330">
        <v>-14</v>
      </c>
      <c r="AB2545" s="16" t="str">
        <v>S25</v>
      </c>
    </row>
    <row r="2546" spans="1:28" x14ac:dyDescent="0.35">
      <c r="A2546" s="331">
        <v>45784</v>
      </c>
      <c r="B2546" s="330" t="str">
        <v>APG</v>
      </c>
      <c r="C2546" s="330" t="str">
        <v>Distributor</v>
      </c>
      <c r="D2546" s="330" t="str">
        <v/>
      </c>
      <c r="E2546" s="330" t="str">
        <v>12M9A0</v>
      </c>
      <c r="F2546" s="330" t="str">
        <v>RT</v>
      </c>
      <c r="G2546" s="330" t="str">
        <v>Inbound</v>
      </c>
      <c r="H2546" s="330" t="str">
        <v>UJ6001</v>
      </c>
      <c r="I2546" s="331" t="str">
        <v>SSH-VRN</v>
      </c>
      <c r="J2546" s="884">
        <v>45885</v>
      </c>
      <c r="K2546" s="330">
        <v>1</v>
      </c>
      <c r="L2546" s="330">
        <v>1</v>
      </c>
      <c r="M2546" s="330">
        <v>350</v>
      </c>
      <c r="N2546" s="330">
        <v>30.28</v>
      </c>
      <c r="O2546" s="330">
        <v>30</v>
      </c>
      <c r="P2546" s="330">
        <v>410.28</v>
      </c>
      <c r="Q2546" s="330" t="str">
        <v>Confirmed</v>
      </c>
      <c r="R2546" s="330" t="str">
        <v>Closed Deal</v>
      </c>
      <c r="S2546" s="330" t="str">
        <v>SSH</v>
      </c>
      <c r="T2546" s="330" t="str">
        <v>VRN</v>
      </c>
      <c r="U2546" s="330" t="str">
        <v>VRN</v>
      </c>
      <c r="V2546" s="330">
        <v>6</v>
      </c>
      <c r="W2546" s="330">
        <v>101</v>
      </c>
      <c r="X2546" s="330" t="str">
        <v>S25-04</v>
      </c>
      <c r="Y2546" s="330">
        <v>218</v>
      </c>
      <c r="Z2546" s="330">
        <v>228</v>
      </c>
      <c r="AA2546" s="330">
        <v>-10</v>
      </c>
      <c r="AB2546" s="16" t="str">
        <v>S25</v>
      </c>
    </row>
    <row r="2547" spans="1:28" x14ac:dyDescent="0.35">
      <c r="A2547" s="331">
        <v>45784</v>
      </c>
      <c r="B2547" s="330" t="str">
        <v>APG</v>
      </c>
      <c r="C2547" s="330" t="str">
        <v>Distributor</v>
      </c>
      <c r="D2547" s="330" t="str">
        <v/>
      </c>
      <c r="E2547" s="330" t="str">
        <v>12M9A0</v>
      </c>
      <c r="F2547" s="330" t="str">
        <v>RT</v>
      </c>
      <c r="G2547" s="330" t="str">
        <v>Outbound</v>
      </c>
      <c r="H2547" s="330" t="str">
        <v>UJ6002</v>
      </c>
      <c r="I2547" s="331" t="str">
        <v>VRN-SSH</v>
      </c>
      <c r="J2547" s="884">
        <v>45878</v>
      </c>
      <c r="K2547" s="330">
        <v>1</v>
      </c>
      <c r="L2547" s="330">
        <v>1</v>
      </c>
      <c r="M2547" s="330">
        <v>350</v>
      </c>
      <c r="N2547" s="330">
        <v>24.4</v>
      </c>
      <c r="O2547" s="330">
        <v>30</v>
      </c>
      <c r="P2547" s="330">
        <v>404.4</v>
      </c>
      <c r="Q2547" s="330" t="str">
        <v>Confirmed</v>
      </c>
      <c r="R2547" s="330" t="str">
        <v>Closed Deal</v>
      </c>
      <c r="S2547" s="330" t="str">
        <v>VRN</v>
      </c>
      <c r="T2547" s="330" t="str">
        <v>SSH</v>
      </c>
      <c r="U2547" s="330" t="str">
        <v>VRN</v>
      </c>
      <c r="V2547" s="330">
        <v>6</v>
      </c>
      <c r="W2547" s="330">
        <v>94</v>
      </c>
      <c r="X2547" s="330" t="str">
        <v>S25-04</v>
      </c>
      <c r="Y2547" s="330">
        <v>218</v>
      </c>
      <c r="Z2547" s="330">
        <v>232</v>
      </c>
      <c r="AA2547" s="330">
        <v>-14</v>
      </c>
      <c r="AB2547" s="16" t="str">
        <v>S25</v>
      </c>
    </row>
    <row r="2548" spans="1:28" x14ac:dyDescent="0.35">
      <c r="A2548" s="331">
        <v>45785</v>
      </c>
      <c r="B2548" s="330" t="str">
        <v>Searcharter</v>
      </c>
      <c r="C2548" s="330" t="str">
        <v>Distributor</v>
      </c>
      <c r="D2548" s="330" t="str">
        <v/>
      </c>
      <c r="E2548" s="330" t="str">
        <v>TLHVP</v>
      </c>
      <c r="F2548" s="330" t="str">
        <v>OW</v>
      </c>
      <c r="G2548" s="330" t="str">
        <v>Outbound</v>
      </c>
      <c r="H2548" s="330" t="str">
        <v>4S6006</v>
      </c>
      <c r="I2548" s="331" t="str">
        <v>FCO-SSH</v>
      </c>
      <c r="J2548" s="884">
        <v>45884</v>
      </c>
      <c r="K2548" s="330">
        <v>2</v>
      </c>
      <c r="L2548" s="330">
        <v>2</v>
      </c>
      <c r="M2548" s="330">
        <v>250</v>
      </c>
      <c r="N2548" s="330">
        <v>0</v>
      </c>
      <c r="O2548" s="330">
        <v>0</v>
      </c>
      <c r="P2548" s="330">
        <v>500</v>
      </c>
      <c r="Q2548" s="330" t="str">
        <v>Confirmed</v>
      </c>
      <c r="R2548" s="330" t="str">
        <v>Closed Deal</v>
      </c>
      <c r="S2548" s="330" t="str">
        <v>FCO</v>
      </c>
      <c r="T2548" s="330" t="str">
        <v>SSH</v>
      </c>
      <c r="U2548" s="330" t="str">
        <v>FCO</v>
      </c>
      <c r="V2548" s="330">
        <v>5</v>
      </c>
      <c r="W2548" s="330">
        <v>99</v>
      </c>
      <c r="X2548" s="330" t="str">
        <v>S25-15</v>
      </c>
      <c r="Y2548" s="330">
        <v>186</v>
      </c>
      <c r="Z2548" s="330">
        <v>153</v>
      </c>
      <c r="AA2548" s="330">
        <v>33</v>
      </c>
      <c r="AB2548" s="16" t="str">
        <v>S25</v>
      </c>
    </row>
    <row r="2549" spans="1:28" x14ac:dyDescent="0.35">
      <c r="A2549" s="331">
        <v>45785</v>
      </c>
      <c r="B2549" s="330" t="str">
        <v>Searcharter</v>
      </c>
      <c r="C2549" s="330" t="str">
        <v>Distributor</v>
      </c>
      <c r="D2549" s="330" t="str">
        <v/>
      </c>
      <c r="E2549" s="330" t="str">
        <v>6ARWA</v>
      </c>
      <c r="F2549" s="330" t="str">
        <v>OW</v>
      </c>
      <c r="G2549" s="330" t="str">
        <v>Outbound</v>
      </c>
      <c r="H2549" s="330" t="str">
        <v>4S6006</v>
      </c>
      <c r="I2549" s="331" t="str">
        <v>FCO-SSH</v>
      </c>
      <c r="J2549" s="884">
        <v>45884</v>
      </c>
      <c r="K2549" s="330">
        <v>2</v>
      </c>
      <c r="L2549" s="330">
        <v>2</v>
      </c>
      <c r="M2549" s="330">
        <v>250</v>
      </c>
      <c r="N2549" s="330">
        <v>0</v>
      </c>
      <c r="O2549" s="330">
        <v>0</v>
      </c>
      <c r="P2549" s="330">
        <v>500</v>
      </c>
      <c r="Q2549" s="330" t="str">
        <v>Confirmed</v>
      </c>
      <c r="R2549" s="330" t="str">
        <v>Closed Deal</v>
      </c>
      <c r="S2549" s="330" t="str">
        <v>FCO</v>
      </c>
      <c r="T2549" s="330" t="str">
        <v>SSH</v>
      </c>
      <c r="U2549" s="330" t="str">
        <v>FCO</v>
      </c>
      <c r="V2549" s="330">
        <v>5</v>
      </c>
      <c r="W2549" s="330">
        <v>99</v>
      </c>
      <c r="X2549" s="330" t="str">
        <v>S25-15</v>
      </c>
      <c r="Y2549" s="330">
        <v>186</v>
      </c>
      <c r="Z2549" s="330">
        <v>153</v>
      </c>
      <c r="AA2549" s="330">
        <v>33</v>
      </c>
      <c r="AB2549" s="16" t="str">
        <v>S25</v>
      </c>
    </row>
    <row r="2550" spans="1:28" x14ac:dyDescent="0.35">
      <c r="A2550" s="331">
        <v>45785</v>
      </c>
      <c r="B2550" s="330" t="str">
        <v>Searcharter</v>
      </c>
      <c r="C2550" s="330" t="str">
        <v>Distributor</v>
      </c>
      <c r="D2550" s="330" t="str">
        <v/>
      </c>
      <c r="E2550" s="330" t="str">
        <v>NHNA3</v>
      </c>
      <c r="F2550" s="330" t="str">
        <v>RT</v>
      </c>
      <c r="G2550" s="330" t="str">
        <v>Outbound</v>
      </c>
      <c r="H2550" s="330" t="str">
        <v>4S6004</v>
      </c>
      <c r="I2550" s="331" t="str">
        <v>BRI-SSH</v>
      </c>
      <c r="J2550" s="884">
        <v>45920</v>
      </c>
      <c r="K2550" s="330">
        <v>5</v>
      </c>
      <c r="L2550" s="330">
        <v>5</v>
      </c>
      <c r="M2550" s="330">
        <v>160</v>
      </c>
      <c r="N2550" s="330">
        <v>0</v>
      </c>
      <c r="O2550" s="330">
        <v>0</v>
      </c>
      <c r="P2550" s="330">
        <v>800</v>
      </c>
      <c r="Q2550" s="330" t="str">
        <v>Confirmed</v>
      </c>
      <c r="R2550" s="330" t="str">
        <v>Closed Deal</v>
      </c>
      <c r="S2550" s="330" t="str">
        <v>BRI</v>
      </c>
      <c r="T2550" s="330" t="str">
        <v>SSH</v>
      </c>
      <c r="U2550" s="330" t="str">
        <v>BRI</v>
      </c>
      <c r="V2550" s="330">
        <v>6</v>
      </c>
      <c r="W2550" s="330">
        <v>135</v>
      </c>
      <c r="X2550" s="330" t="str">
        <v>S25-01</v>
      </c>
      <c r="Y2550" s="330">
        <v>186</v>
      </c>
      <c r="Z2550" s="330">
        <v>189</v>
      </c>
      <c r="AA2550" s="330">
        <v>-3</v>
      </c>
      <c r="AB2550" s="16" t="str">
        <v>S25</v>
      </c>
    </row>
    <row r="2551" spans="1:28" x14ac:dyDescent="0.35">
      <c r="A2551" s="331">
        <v>45785</v>
      </c>
      <c r="B2551" s="330" t="str">
        <v>Searcharter</v>
      </c>
      <c r="C2551" s="330" t="str">
        <v>Distributor</v>
      </c>
      <c r="D2551" s="330" t="str">
        <v/>
      </c>
      <c r="E2551" s="330" t="str">
        <v>NHNA3</v>
      </c>
      <c r="F2551" s="330" t="str">
        <v>RT</v>
      </c>
      <c r="G2551" s="330" t="str">
        <v>Inbound</v>
      </c>
      <c r="H2551" s="330" t="str">
        <v>4S6003</v>
      </c>
      <c r="I2551" s="331" t="str">
        <v>SSH-BRI</v>
      </c>
      <c r="J2551" s="884">
        <v>45927</v>
      </c>
      <c r="K2551" s="330">
        <v>5</v>
      </c>
      <c r="L2551" s="330">
        <v>5</v>
      </c>
      <c r="M2551" s="330">
        <v>160</v>
      </c>
      <c r="N2551" s="330">
        <v>0</v>
      </c>
      <c r="O2551" s="330">
        <v>0</v>
      </c>
      <c r="P2551" s="330">
        <v>800</v>
      </c>
      <c r="Q2551" s="330" t="str">
        <v>Confirmed</v>
      </c>
      <c r="R2551" s="330" t="str">
        <v>Closed Deal</v>
      </c>
      <c r="S2551" s="330" t="str">
        <v>SSH</v>
      </c>
      <c r="T2551" s="330" t="str">
        <v>BRI</v>
      </c>
      <c r="U2551" s="330" t="str">
        <v>BRI</v>
      </c>
      <c r="V2551" s="330">
        <v>6</v>
      </c>
      <c r="W2551" s="330">
        <v>142</v>
      </c>
      <c r="X2551" s="330" t="str">
        <v>S25-01</v>
      </c>
      <c r="Y2551" s="330">
        <v>186</v>
      </c>
      <c r="Z2551" s="330">
        <v>190</v>
      </c>
      <c r="AA2551" s="330">
        <v>-4</v>
      </c>
      <c r="AB2551" s="16" t="str">
        <v>S25</v>
      </c>
    </row>
    <row r="2552" spans="1:28" x14ac:dyDescent="0.35">
      <c r="A2552" s="331">
        <v>45785</v>
      </c>
      <c r="B2552" s="330" t="str">
        <v>GO7</v>
      </c>
      <c r="C2552" s="330" t="str">
        <v>Distributor</v>
      </c>
      <c r="D2552" s="330" t="str">
        <v>Website IBE</v>
      </c>
      <c r="E2552" s="330" t="str">
        <v>AJSINB</v>
      </c>
      <c r="F2552" s="330" t="str">
        <v>OW</v>
      </c>
      <c r="G2552" s="330" t="str">
        <v>Outbound</v>
      </c>
      <c r="H2552" s="330" t="str">
        <v>4S6003</v>
      </c>
      <c r="I2552" s="331" t="str">
        <v>SSH-BRI</v>
      </c>
      <c r="J2552" s="884">
        <v>45864</v>
      </c>
      <c r="K2552" s="330">
        <v>1</v>
      </c>
      <c r="L2552" s="330">
        <v>1</v>
      </c>
      <c r="M2552" s="330">
        <v>156.65</v>
      </c>
      <c r="N2552" s="330">
        <v>35.47</v>
      </c>
      <c r="O2552" s="330">
        <v>53</v>
      </c>
      <c r="P2552" s="330">
        <v>245.12</v>
      </c>
      <c r="Q2552" s="330" t="str">
        <v>Confirmed</v>
      </c>
      <c r="R2552" s="330" t="str">
        <v>Closed Deal</v>
      </c>
      <c r="S2552" s="330" t="str">
        <v>SSH</v>
      </c>
      <c r="T2552" s="330" t="str">
        <v>BRI</v>
      </c>
      <c r="U2552" s="330" t="str">
        <v>BRI</v>
      </c>
      <c r="V2552" s="330">
        <v>6</v>
      </c>
      <c r="W2552" s="330">
        <v>79</v>
      </c>
      <c r="X2552" s="330" t="str">
        <v>S25-01</v>
      </c>
      <c r="Y2552" s="330">
        <v>186</v>
      </c>
      <c r="Z2552" s="330">
        <v>115</v>
      </c>
      <c r="AA2552" s="330">
        <v>71</v>
      </c>
      <c r="AB2552" s="16" t="str">
        <v>S25</v>
      </c>
    </row>
    <row r="2553" spans="1:28" x14ac:dyDescent="0.35">
      <c r="A2553" s="331">
        <v>45785</v>
      </c>
      <c r="B2553" s="330" t="str">
        <v>GO7</v>
      </c>
      <c r="C2553" s="330" t="str">
        <v>Distributor</v>
      </c>
      <c r="D2553" s="330" t="str">
        <v>Website IBE</v>
      </c>
      <c r="E2553" s="330" t="str">
        <v>AJSINB</v>
      </c>
      <c r="F2553" s="330" t="str">
        <v>OW</v>
      </c>
      <c r="G2553" s="330" t="str">
        <v>Outbound</v>
      </c>
      <c r="H2553" s="330" t="str">
        <v>4S6003</v>
      </c>
      <c r="I2553" s="331" t="str">
        <v>SSH-BRI</v>
      </c>
      <c r="J2553" s="884">
        <v>45864</v>
      </c>
      <c r="K2553" s="330">
        <v>1</v>
      </c>
      <c r="L2553" s="330">
        <v>1</v>
      </c>
      <c r="M2553" s="330">
        <v>156.65</v>
      </c>
      <c r="N2553" s="330">
        <v>35.47</v>
      </c>
      <c r="O2553" s="330">
        <v>53</v>
      </c>
      <c r="P2553" s="330">
        <v>245.12</v>
      </c>
      <c r="Q2553" s="330" t="str">
        <v>Confirmed</v>
      </c>
      <c r="R2553" s="330" t="str">
        <v>Closed Deal</v>
      </c>
      <c r="S2553" s="330" t="str">
        <v>SSH</v>
      </c>
      <c r="T2553" s="330" t="str">
        <v>BRI</v>
      </c>
      <c r="U2553" s="330" t="str">
        <v>BRI</v>
      </c>
      <c r="V2553" s="330">
        <v>6</v>
      </c>
      <c r="W2553" s="330">
        <v>79</v>
      </c>
      <c r="X2553" s="330" t="str">
        <v>S25-01</v>
      </c>
      <c r="Y2553" s="330">
        <v>186</v>
      </c>
      <c r="Z2553" s="330">
        <v>115</v>
      </c>
      <c r="AA2553" s="330">
        <v>71</v>
      </c>
      <c r="AB2553" s="16" t="str">
        <v>S25</v>
      </c>
    </row>
    <row r="2554" spans="1:28" x14ac:dyDescent="0.35">
      <c r="A2554" s="331">
        <v>45786</v>
      </c>
      <c r="B2554" s="330" t="str">
        <v>Genius</v>
      </c>
      <c r="C2554" s="330" t="str">
        <v>Distributor</v>
      </c>
      <c r="D2554" s="330" t="str">
        <v/>
      </c>
      <c r="E2554" s="330" t="str">
        <v/>
      </c>
      <c r="F2554" s="330" t="str">
        <v>OW</v>
      </c>
      <c r="G2554" s="330" t="str">
        <v>Outbound</v>
      </c>
      <c r="H2554" s="330" t="str">
        <v>4S6003</v>
      </c>
      <c r="I2554" s="331" t="str">
        <v>SSH-BRI</v>
      </c>
      <c r="J2554" s="884">
        <v>45913</v>
      </c>
      <c r="K2554" s="330">
        <v>2</v>
      </c>
      <c r="L2554" s="330">
        <v>2</v>
      </c>
      <c r="M2554" s="330">
        <v>200</v>
      </c>
      <c r="N2554" s="330">
        <v>0</v>
      </c>
      <c r="O2554" s="330">
        <v>0</v>
      </c>
      <c r="P2554" s="330">
        <v>400</v>
      </c>
      <c r="Q2554" s="330" t="str">
        <v>Confirmed</v>
      </c>
      <c r="R2554" s="330" t="str">
        <v>Closed Deal</v>
      </c>
      <c r="S2554" s="330" t="str">
        <v>SSH</v>
      </c>
      <c r="T2554" s="330" t="str">
        <v>BRI</v>
      </c>
      <c r="U2554" s="330" t="str">
        <v>BRI</v>
      </c>
      <c r="V2554" s="330">
        <v>6</v>
      </c>
      <c r="W2554" s="330">
        <v>127</v>
      </c>
      <c r="X2554" s="330" t="str">
        <v>S25-01</v>
      </c>
      <c r="Y2554" s="330">
        <v>186</v>
      </c>
      <c r="Z2554" s="330">
        <v>251</v>
      </c>
      <c r="AA2554" s="330">
        <v>-65</v>
      </c>
      <c r="AB2554" s="16" t="str">
        <v>S25</v>
      </c>
    </row>
    <row r="2555" spans="1:28" x14ac:dyDescent="0.35">
      <c r="A2555" s="331">
        <v>45786</v>
      </c>
      <c r="B2555" s="330" t="str">
        <v>Genius</v>
      </c>
      <c r="C2555" s="330" t="str">
        <v>Distributor</v>
      </c>
      <c r="D2555" s="330" t="str">
        <v/>
      </c>
      <c r="E2555" s="330" t="str">
        <v/>
      </c>
      <c r="F2555" s="330" t="str">
        <v>OW</v>
      </c>
      <c r="G2555" s="330" t="str">
        <v>Outbound</v>
      </c>
      <c r="H2555" s="330" t="str">
        <v>4S6004</v>
      </c>
      <c r="I2555" s="331" t="str">
        <v>BRI-SSH</v>
      </c>
      <c r="J2555" s="884">
        <v>45857</v>
      </c>
      <c r="K2555" s="330">
        <v>3</v>
      </c>
      <c r="L2555" s="330">
        <v>3</v>
      </c>
      <c r="M2555" s="330">
        <v>160</v>
      </c>
      <c r="N2555" s="330">
        <v>0</v>
      </c>
      <c r="O2555" s="330">
        <v>0</v>
      </c>
      <c r="P2555" s="330">
        <v>480</v>
      </c>
      <c r="Q2555" s="330" t="str">
        <v>Confirmed</v>
      </c>
      <c r="R2555" s="330" t="str">
        <v>Closed Deal</v>
      </c>
      <c r="S2555" s="330" t="str">
        <v>BRI</v>
      </c>
      <c r="T2555" s="330" t="str">
        <v>SSH</v>
      </c>
      <c r="U2555" s="330" t="str">
        <v>BRI</v>
      </c>
      <c r="V2555" s="330">
        <v>6</v>
      </c>
      <c r="W2555" s="330">
        <v>71</v>
      </c>
      <c r="X2555" s="330" t="str">
        <v>S25-01</v>
      </c>
      <c r="Y2555" s="330">
        <v>186</v>
      </c>
      <c r="Z2555" s="330">
        <v>109</v>
      </c>
      <c r="AA2555" s="330">
        <v>77</v>
      </c>
      <c r="AB2555" s="16" t="str">
        <v>S25</v>
      </c>
    </row>
    <row r="2556" spans="1:28" x14ac:dyDescent="0.35">
      <c r="A2556" s="331">
        <v>45786</v>
      </c>
      <c r="B2556" s="330" t="str">
        <v>Genius</v>
      </c>
      <c r="C2556" s="330" t="str">
        <v>Distributor</v>
      </c>
      <c r="D2556" s="330" t="str">
        <v/>
      </c>
      <c r="E2556" s="330" t="str">
        <v/>
      </c>
      <c r="F2556" s="330" t="str">
        <v>OW</v>
      </c>
      <c r="G2556" s="330" t="str">
        <v>Outbound</v>
      </c>
      <c r="H2556" s="330" t="str">
        <v>4S6006</v>
      </c>
      <c r="I2556" s="331" t="str">
        <v>NAP-SSH</v>
      </c>
      <c r="J2556" s="884">
        <v>45887</v>
      </c>
      <c r="K2556" s="330">
        <v>2</v>
      </c>
      <c r="L2556" s="330">
        <v>2</v>
      </c>
      <c r="M2556" s="330">
        <v>280</v>
      </c>
      <c r="N2556" s="330">
        <v>0</v>
      </c>
      <c r="O2556" s="330">
        <v>0</v>
      </c>
      <c r="P2556" s="330">
        <v>560</v>
      </c>
      <c r="Q2556" s="330" t="str">
        <v>Confirmed</v>
      </c>
      <c r="R2556" s="330" t="str">
        <v>Closed Deal</v>
      </c>
      <c r="S2556" s="330" t="str">
        <v>NAP</v>
      </c>
      <c r="T2556" s="330" t="str">
        <v>SSH</v>
      </c>
      <c r="U2556" s="330" t="str">
        <v>NAP</v>
      </c>
      <c r="V2556" s="330">
        <v>1</v>
      </c>
      <c r="W2556" s="330">
        <v>101</v>
      </c>
      <c r="X2556" s="330" t="str">
        <v>S25-08</v>
      </c>
      <c r="Y2556" s="330">
        <v>186</v>
      </c>
      <c r="Z2556" s="330">
        <v>98</v>
      </c>
      <c r="AA2556" s="330">
        <v>88</v>
      </c>
      <c r="AB2556" s="16" t="str">
        <v>S25</v>
      </c>
    </row>
    <row r="2557" spans="1:28" x14ac:dyDescent="0.35">
      <c r="A2557" s="331">
        <v>45784</v>
      </c>
      <c r="B2557" s="330" t="str">
        <v>Italgsa-Baobab</v>
      </c>
      <c r="C2557" s="330" t="str">
        <v>Tour Operator</v>
      </c>
      <c r="D2557" s="330" t="str">
        <v/>
      </c>
      <c r="E2557" s="330" t="str">
        <v/>
      </c>
      <c r="F2557" s="330" t="str">
        <v>RT</v>
      </c>
      <c r="G2557" s="330" t="str">
        <v>Outbound</v>
      </c>
      <c r="H2557" s="330" t="str">
        <v>SE4791</v>
      </c>
      <c r="I2557" s="331" t="str">
        <v>BLQ-SSH</v>
      </c>
      <c r="J2557" s="884">
        <v>45869</v>
      </c>
      <c r="K2557" s="330">
        <v>80</v>
      </c>
      <c r="L2557" s="330">
        <v>80</v>
      </c>
      <c r="M2557" s="330">
        <v>245</v>
      </c>
      <c r="N2557" s="330">
        <v>0</v>
      </c>
      <c r="O2557" s="330">
        <v>0</v>
      </c>
      <c r="P2557" s="330">
        <v>19600</v>
      </c>
      <c r="Q2557" s="330" t="str">
        <v>Confirmed</v>
      </c>
      <c r="R2557" s="330" t="str">
        <v>On Review</v>
      </c>
      <c r="S2557" s="330" t="str">
        <v>BLQ</v>
      </c>
      <c r="T2557" s="330" t="str">
        <v>SSH</v>
      </c>
      <c r="U2557" s="330" t="str">
        <v>BLQ</v>
      </c>
      <c r="V2557" s="330">
        <v>4</v>
      </c>
      <c r="W2557" s="330">
        <v>85</v>
      </c>
      <c r="X2557" s="330" t="str">
        <v>S25-26</v>
      </c>
      <c r="Y2557" s="330">
        <v>175</v>
      </c>
      <c r="Z2557" s="330">
        <v>100</v>
      </c>
      <c r="AA2557" s="330">
        <v>75</v>
      </c>
      <c r="AB2557" s="16" t="str">
        <v>S25</v>
      </c>
    </row>
    <row r="2558" spans="1:28" x14ac:dyDescent="0.35">
      <c r="A2558" s="331">
        <v>45784</v>
      </c>
      <c r="B2558" s="330" t="str">
        <v>Italgsa-Baobab</v>
      </c>
      <c r="C2558" s="330" t="str">
        <v>Tour Operator</v>
      </c>
      <c r="D2558" s="330" t="str">
        <v/>
      </c>
      <c r="E2558" s="330" t="str">
        <v/>
      </c>
      <c r="F2558" s="330" t="str">
        <v>RT</v>
      </c>
      <c r="G2558" s="330" t="str">
        <v>Outbound</v>
      </c>
      <c r="H2558" s="330" t="str">
        <v>SE4791</v>
      </c>
      <c r="I2558" s="331" t="str">
        <v>BLQ-SSH</v>
      </c>
      <c r="J2558" s="884">
        <v>45876</v>
      </c>
      <c r="K2558" s="330">
        <v>80</v>
      </c>
      <c r="L2558" s="330">
        <v>80</v>
      </c>
      <c r="M2558" s="330">
        <v>245</v>
      </c>
      <c r="N2558" s="330">
        <v>0</v>
      </c>
      <c r="O2558" s="330">
        <v>0</v>
      </c>
      <c r="P2558" s="330">
        <v>19600</v>
      </c>
      <c r="Q2558" s="330" t="str">
        <v>Confirmed</v>
      </c>
      <c r="R2558" s="330" t="str">
        <v>On Review</v>
      </c>
      <c r="S2558" s="330" t="str">
        <v>BLQ</v>
      </c>
      <c r="T2558" s="330" t="str">
        <v>SSH</v>
      </c>
      <c r="U2558" s="330" t="str">
        <v>BLQ</v>
      </c>
      <c r="V2558" s="330">
        <v>4</v>
      </c>
      <c r="W2558" s="330">
        <v>92</v>
      </c>
      <c r="X2558" s="330" t="str">
        <v>S25-26</v>
      </c>
      <c r="Y2558" s="330">
        <v>175</v>
      </c>
      <c r="Z2558" s="330">
        <v>100</v>
      </c>
      <c r="AA2558" s="330">
        <v>75</v>
      </c>
      <c r="AB2558" s="16" t="str">
        <v>S25</v>
      </c>
    </row>
    <row r="2559" spans="1:28" x14ac:dyDescent="0.35">
      <c r="A2559" s="331">
        <v>45784</v>
      </c>
      <c r="B2559" s="330" t="str">
        <v>Italgsa-Baobab</v>
      </c>
      <c r="C2559" s="330" t="str">
        <v>Tour Operator</v>
      </c>
      <c r="D2559" s="330" t="str">
        <v/>
      </c>
      <c r="E2559" s="330" t="str">
        <v/>
      </c>
      <c r="F2559" s="330" t="str">
        <v>RT</v>
      </c>
      <c r="G2559" s="330" t="str">
        <v>Outbound</v>
      </c>
      <c r="H2559" s="330" t="str">
        <v>SE4791</v>
      </c>
      <c r="I2559" s="331" t="str">
        <v>BLQ-SSH</v>
      </c>
      <c r="J2559" s="884">
        <v>45883</v>
      </c>
      <c r="K2559" s="330">
        <v>80</v>
      </c>
      <c r="L2559" s="330">
        <v>80</v>
      </c>
      <c r="M2559" s="330">
        <v>245</v>
      </c>
      <c r="N2559" s="330">
        <v>0</v>
      </c>
      <c r="O2559" s="330">
        <v>0</v>
      </c>
      <c r="P2559" s="330">
        <v>19600</v>
      </c>
      <c r="Q2559" s="330" t="str">
        <v>Confirmed</v>
      </c>
      <c r="R2559" s="330" t="str">
        <v>On Review</v>
      </c>
      <c r="S2559" s="330" t="str">
        <v>BLQ</v>
      </c>
      <c r="T2559" s="330" t="str">
        <v>SSH</v>
      </c>
      <c r="U2559" s="330" t="str">
        <v>BLQ</v>
      </c>
      <c r="V2559" s="330">
        <v>4</v>
      </c>
      <c r="W2559" s="330">
        <v>99</v>
      </c>
      <c r="X2559" s="330" t="str">
        <v>S25-26</v>
      </c>
      <c r="Y2559" s="330">
        <v>175</v>
      </c>
      <c r="Z2559" s="330">
        <v>100</v>
      </c>
      <c r="AA2559" s="330">
        <v>75</v>
      </c>
      <c r="AB2559" s="16" t="str">
        <v>S25</v>
      </c>
    </row>
    <row r="2560" spans="1:28" x14ac:dyDescent="0.35">
      <c r="A2560" s="331">
        <v>45784</v>
      </c>
      <c r="B2560" s="330" t="str">
        <v>Italgsa-Baobab</v>
      </c>
      <c r="C2560" s="330" t="str">
        <v>Tour Operator</v>
      </c>
      <c r="D2560" s="330" t="str">
        <v/>
      </c>
      <c r="E2560" s="330" t="str">
        <v/>
      </c>
      <c r="F2560" s="330" t="str">
        <v>RT</v>
      </c>
      <c r="G2560" s="330" t="str">
        <v>Outbound</v>
      </c>
      <c r="H2560" s="330" t="str">
        <v>SE4791</v>
      </c>
      <c r="I2560" s="331" t="str">
        <v>BLQ-SSH</v>
      </c>
      <c r="J2560" s="884">
        <v>45890</v>
      </c>
      <c r="K2560" s="330">
        <v>80</v>
      </c>
      <c r="L2560" s="330">
        <v>80</v>
      </c>
      <c r="M2560" s="330">
        <v>245</v>
      </c>
      <c r="N2560" s="330">
        <v>0</v>
      </c>
      <c r="O2560" s="330">
        <v>0</v>
      </c>
      <c r="P2560" s="330">
        <v>19600</v>
      </c>
      <c r="Q2560" s="330" t="str">
        <v>Confirmed</v>
      </c>
      <c r="R2560" s="330" t="str">
        <v>On Review</v>
      </c>
      <c r="S2560" s="330" t="str">
        <v>BLQ</v>
      </c>
      <c r="T2560" s="330" t="str">
        <v>SSH</v>
      </c>
      <c r="U2560" s="330" t="str">
        <v>BLQ</v>
      </c>
      <c r="V2560" s="330">
        <v>4</v>
      </c>
      <c r="W2560" s="330">
        <v>106</v>
      </c>
      <c r="X2560" s="330" t="str">
        <v>S25-26</v>
      </c>
      <c r="Y2560" s="330">
        <v>175</v>
      </c>
      <c r="Z2560" s="330">
        <v>100</v>
      </c>
      <c r="AA2560" s="330">
        <v>75</v>
      </c>
      <c r="AB2560" s="16" t="str">
        <v>S25</v>
      </c>
    </row>
    <row r="2561" spans="1:28" x14ac:dyDescent="0.35">
      <c r="A2561" s="331">
        <v>45784</v>
      </c>
      <c r="B2561" s="330" t="str">
        <v>Italgsa-Baobab</v>
      </c>
      <c r="C2561" s="330" t="str">
        <v>Tour Operator</v>
      </c>
      <c r="D2561" s="330" t="str">
        <v/>
      </c>
      <c r="E2561" s="330" t="str">
        <v/>
      </c>
      <c r="F2561" s="330" t="str">
        <v>RT</v>
      </c>
      <c r="G2561" s="330" t="str">
        <v>Outbound</v>
      </c>
      <c r="H2561" s="330" t="str">
        <v>SE4791</v>
      </c>
      <c r="I2561" s="331" t="str">
        <v>BLQ-SSH</v>
      </c>
      <c r="J2561" s="884">
        <v>45897</v>
      </c>
      <c r="K2561" s="330">
        <v>80</v>
      </c>
      <c r="L2561" s="330">
        <v>80</v>
      </c>
      <c r="M2561" s="330">
        <v>245</v>
      </c>
      <c r="N2561" s="330">
        <v>0</v>
      </c>
      <c r="O2561" s="330">
        <v>0</v>
      </c>
      <c r="P2561" s="330">
        <v>19600</v>
      </c>
      <c r="Q2561" s="330" t="str">
        <v>Confirmed</v>
      </c>
      <c r="R2561" s="330" t="str">
        <v>On Review</v>
      </c>
      <c r="S2561" s="330" t="str">
        <v>BLQ</v>
      </c>
      <c r="T2561" s="330" t="str">
        <v>SSH</v>
      </c>
      <c r="U2561" s="330" t="str">
        <v>BLQ</v>
      </c>
      <c r="V2561" s="330">
        <v>4</v>
      </c>
      <c r="W2561" s="330">
        <v>113</v>
      </c>
      <c r="X2561" s="330" t="str">
        <v>S25-26</v>
      </c>
      <c r="Y2561" s="330">
        <v>175</v>
      </c>
      <c r="Z2561" s="330">
        <v>100</v>
      </c>
      <c r="AA2561" s="330">
        <v>75</v>
      </c>
      <c r="AB2561" s="16" t="str">
        <v>S25</v>
      </c>
    </row>
    <row r="2562" spans="1:28" x14ac:dyDescent="0.35">
      <c r="A2562" s="331">
        <v>45784</v>
      </c>
      <c r="B2562" s="330" t="str">
        <v>Italgsa-Baobab</v>
      </c>
      <c r="C2562" s="330" t="str">
        <v>Tour Operator</v>
      </c>
      <c r="D2562" s="330" t="str">
        <v/>
      </c>
      <c r="E2562" s="330" t="str">
        <v/>
      </c>
      <c r="F2562" s="330" t="str">
        <v>RT</v>
      </c>
      <c r="G2562" s="330" t="str">
        <v>Inbound</v>
      </c>
      <c r="H2562" s="330" t="str">
        <v>SE4790</v>
      </c>
      <c r="I2562" s="331" t="str">
        <v>SSH-BLQ</v>
      </c>
      <c r="J2562" s="884">
        <v>45876</v>
      </c>
      <c r="K2562" s="330">
        <v>80</v>
      </c>
      <c r="L2562" s="330">
        <v>80</v>
      </c>
      <c r="M2562" s="330">
        <v>245</v>
      </c>
      <c r="N2562" s="330">
        <v>0</v>
      </c>
      <c r="O2562" s="330">
        <v>0</v>
      </c>
      <c r="P2562" s="330">
        <v>19600</v>
      </c>
      <c r="Q2562" s="330" t="str">
        <v>Confirmed</v>
      </c>
      <c r="R2562" s="330" t="str">
        <v>On Review</v>
      </c>
      <c r="S2562" s="330" t="str">
        <v>SSH</v>
      </c>
      <c r="T2562" s="330" t="str">
        <v>BLQ</v>
      </c>
      <c r="U2562" s="330" t="str">
        <v>BLQ</v>
      </c>
      <c r="V2562" s="330">
        <v>4</v>
      </c>
      <c r="W2562" s="330">
        <v>92</v>
      </c>
      <c r="X2562" s="330" t="str">
        <v>S25-26</v>
      </c>
      <c r="Y2562" s="330">
        <v>175</v>
      </c>
      <c r="Z2562" s="330">
        <v>100</v>
      </c>
      <c r="AA2562" s="330">
        <v>75</v>
      </c>
      <c r="AB2562" s="16" t="str">
        <v>S25</v>
      </c>
    </row>
    <row r="2563" spans="1:28" x14ac:dyDescent="0.35">
      <c r="A2563" s="331">
        <v>45784</v>
      </c>
      <c r="B2563" s="330" t="str">
        <v>Italgsa-Baobab</v>
      </c>
      <c r="C2563" s="330" t="str">
        <v>Tour Operator</v>
      </c>
      <c r="D2563" s="330" t="str">
        <v/>
      </c>
      <c r="E2563" s="330" t="str">
        <v/>
      </c>
      <c r="F2563" s="330" t="str">
        <v>RT</v>
      </c>
      <c r="G2563" s="330" t="str">
        <v>Inbound</v>
      </c>
      <c r="H2563" s="330" t="str">
        <v>SE4790</v>
      </c>
      <c r="I2563" s="331" t="str">
        <v>SSH-BLQ</v>
      </c>
      <c r="J2563" s="884">
        <v>45883</v>
      </c>
      <c r="K2563" s="330">
        <v>80</v>
      </c>
      <c r="L2563" s="330">
        <v>80</v>
      </c>
      <c r="M2563" s="330">
        <v>245</v>
      </c>
      <c r="N2563" s="330">
        <v>0</v>
      </c>
      <c r="O2563" s="330">
        <v>0</v>
      </c>
      <c r="P2563" s="330">
        <v>19600</v>
      </c>
      <c r="Q2563" s="330" t="str">
        <v>Confirmed</v>
      </c>
      <c r="R2563" s="330" t="str">
        <v>On Review</v>
      </c>
      <c r="S2563" s="330" t="str">
        <v>SSH</v>
      </c>
      <c r="T2563" s="330" t="str">
        <v>BLQ</v>
      </c>
      <c r="U2563" s="330" t="str">
        <v>BLQ</v>
      </c>
      <c r="V2563" s="330">
        <v>4</v>
      </c>
      <c r="W2563" s="330">
        <v>99</v>
      </c>
      <c r="X2563" s="330" t="str">
        <v>S25-26</v>
      </c>
      <c r="Y2563" s="330">
        <v>175</v>
      </c>
      <c r="Z2563" s="330">
        <v>100</v>
      </c>
      <c r="AA2563" s="330">
        <v>75</v>
      </c>
      <c r="AB2563" s="16" t="str">
        <v>S25</v>
      </c>
    </row>
    <row r="2564" spans="1:28" x14ac:dyDescent="0.35">
      <c r="A2564" s="331">
        <v>45784</v>
      </c>
      <c r="B2564" s="330" t="str">
        <v>Italgsa-Baobab</v>
      </c>
      <c r="C2564" s="330" t="str">
        <v>Tour Operator</v>
      </c>
      <c r="D2564" s="330" t="str">
        <v/>
      </c>
      <c r="E2564" s="330" t="str">
        <v/>
      </c>
      <c r="F2564" s="330" t="str">
        <v>RT</v>
      </c>
      <c r="G2564" s="330" t="str">
        <v>Inbound</v>
      </c>
      <c r="H2564" s="330" t="str">
        <v>SE4790</v>
      </c>
      <c r="I2564" s="331" t="str">
        <v>SSH-BLQ</v>
      </c>
      <c r="J2564" s="884">
        <v>45890</v>
      </c>
      <c r="K2564" s="330">
        <v>80</v>
      </c>
      <c r="L2564" s="330">
        <v>80</v>
      </c>
      <c r="M2564" s="330">
        <v>245</v>
      </c>
      <c r="N2564" s="330">
        <v>0</v>
      </c>
      <c r="O2564" s="330">
        <v>0</v>
      </c>
      <c r="P2564" s="330">
        <v>19600</v>
      </c>
      <c r="Q2564" s="330" t="str">
        <v>Confirmed</v>
      </c>
      <c r="R2564" s="330" t="str">
        <v>On Review</v>
      </c>
      <c r="S2564" s="330" t="str">
        <v>SSH</v>
      </c>
      <c r="T2564" s="330" t="str">
        <v>BLQ</v>
      </c>
      <c r="U2564" s="330" t="str">
        <v>BLQ</v>
      </c>
      <c r="V2564" s="330">
        <v>4</v>
      </c>
      <c r="W2564" s="330">
        <v>106</v>
      </c>
      <c r="X2564" s="330" t="str">
        <v>S25-26</v>
      </c>
      <c r="Y2564" s="330">
        <v>175</v>
      </c>
      <c r="Z2564" s="330">
        <v>100</v>
      </c>
      <c r="AA2564" s="330">
        <v>75</v>
      </c>
      <c r="AB2564" s="16" t="str">
        <v>S25</v>
      </c>
    </row>
    <row r="2565" spans="1:28" x14ac:dyDescent="0.35">
      <c r="A2565" s="331">
        <v>45784</v>
      </c>
      <c r="B2565" s="330" t="str">
        <v>Italgsa-Baobab</v>
      </c>
      <c r="C2565" s="330" t="str">
        <v>Tour Operator</v>
      </c>
      <c r="D2565" s="330" t="str">
        <v/>
      </c>
      <c r="E2565" s="330" t="str">
        <v/>
      </c>
      <c r="F2565" s="330" t="str">
        <v>RT</v>
      </c>
      <c r="G2565" s="330" t="str">
        <v>Inbound</v>
      </c>
      <c r="H2565" s="330" t="str">
        <v>SE4790</v>
      </c>
      <c r="I2565" s="331" t="str">
        <v>SSH-BLQ</v>
      </c>
      <c r="J2565" s="884">
        <v>45897</v>
      </c>
      <c r="K2565" s="330">
        <v>80</v>
      </c>
      <c r="L2565" s="330">
        <v>80</v>
      </c>
      <c r="M2565" s="330">
        <v>245</v>
      </c>
      <c r="N2565" s="330">
        <v>0</v>
      </c>
      <c r="O2565" s="330">
        <v>0</v>
      </c>
      <c r="P2565" s="330">
        <v>19600</v>
      </c>
      <c r="Q2565" s="330" t="str">
        <v>Confirmed</v>
      </c>
      <c r="R2565" s="330" t="str">
        <v>On Review</v>
      </c>
      <c r="S2565" s="330" t="str">
        <v>SSH</v>
      </c>
      <c r="T2565" s="330" t="str">
        <v>BLQ</v>
      </c>
      <c r="U2565" s="330" t="str">
        <v>BLQ</v>
      </c>
      <c r="V2565" s="330">
        <v>4</v>
      </c>
      <c r="W2565" s="330">
        <v>113</v>
      </c>
      <c r="X2565" s="330" t="str">
        <v>S25-26</v>
      </c>
      <c r="Y2565" s="330">
        <v>175</v>
      </c>
      <c r="Z2565" s="330">
        <v>100</v>
      </c>
      <c r="AA2565" s="330">
        <v>75</v>
      </c>
      <c r="AB2565" s="16" t="str">
        <v>S25</v>
      </c>
    </row>
    <row r="2566" spans="1:28" x14ac:dyDescent="0.35">
      <c r="A2566" s="331">
        <v>45784</v>
      </c>
      <c r="B2566" s="330" t="str">
        <v>Italgsa-Baobab</v>
      </c>
      <c r="C2566" s="330" t="str">
        <v>Tour Operator</v>
      </c>
      <c r="D2566" s="330" t="str">
        <v/>
      </c>
      <c r="E2566" s="330" t="str">
        <v/>
      </c>
      <c r="F2566" s="330" t="str">
        <v>RT</v>
      </c>
      <c r="G2566" s="330" t="str">
        <v>Inbound</v>
      </c>
      <c r="H2566" s="330" t="str">
        <v>SE4790</v>
      </c>
      <c r="I2566" s="331" t="str">
        <v>SSH-BLQ</v>
      </c>
      <c r="J2566" s="884">
        <v>45904</v>
      </c>
      <c r="K2566" s="330">
        <v>80</v>
      </c>
      <c r="L2566" s="330">
        <v>80</v>
      </c>
      <c r="M2566" s="330">
        <v>245</v>
      </c>
      <c r="N2566" s="330">
        <v>0</v>
      </c>
      <c r="O2566" s="330">
        <v>0</v>
      </c>
      <c r="P2566" s="330">
        <v>19600</v>
      </c>
      <c r="Q2566" s="330" t="str">
        <v>Confirmed</v>
      </c>
      <c r="R2566" s="330" t="str">
        <v>On Review</v>
      </c>
      <c r="S2566" s="330" t="str">
        <v>SSH</v>
      </c>
      <c r="T2566" s="330" t="str">
        <v>BLQ</v>
      </c>
      <c r="U2566" s="330" t="str">
        <v>BLQ</v>
      </c>
      <c r="V2566" s="330">
        <v>4</v>
      </c>
      <c r="W2566" s="330">
        <v>120</v>
      </c>
      <c r="X2566" s="330" t="str">
        <v>S25-26</v>
      </c>
      <c r="Y2566" s="330">
        <v>175</v>
      </c>
      <c r="Z2566" s="330">
        <v>100</v>
      </c>
      <c r="AA2566" s="330">
        <v>75</v>
      </c>
      <c r="AB2566" s="16" t="str">
        <v>S25</v>
      </c>
    </row>
    <row r="2567" spans="1:28" x14ac:dyDescent="0.35">
      <c r="A2567" s="331">
        <v>45786</v>
      </c>
      <c r="B2567" s="330" t="str">
        <v>Genius</v>
      </c>
      <c r="C2567" s="330" t="str">
        <v>Distributor</v>
      </c>
      <c r="D2567" s="330" t="str">
        <v/>
      </c>
      <c r="E2567" s="330" t="str">
        <v/>
      </c>
      <c r="F2567" s="330" t="str">
        <v>OW</v>
      </c>
      <c r="G2567" s="330" t="str">
        <v>Outbound</v>
      </c>
      <c r="H2567" s="330" t="str">
        <v>4S6004</v>
      </c>
      <c r="I2567" s="331" t="str">
        <v>BRI-SSH</v>
      </c>
      <c r="J2567" s="884">
        <v>45857</v>
      </c>
      <c r="K2567" s="330">
        <v>-3</v>
      </c>
      <c r="L2567" s="330">
        <v>-3</v>
      </c>
      <c r="M2567" s="330">
        <v>160</v>
      </c>
      <c r="N2567" s="330">
        <v>0</v>
      </c>
      <c r="O2567" s="330">
        <v>0</v>
      </c>
      <c r="P2567" s="330">
        <v>-480</v>
      </c>
      <c r="Q2567" s="330" t="str">
        <v>Cancelled</v>
      </c>
      <c r="R2567" s="330" t="str">
        <v>Closed Deal</v>
      </c>
      <c r="S2567" s="330" t="str">
        <v>BRI</v>
      </c>
      <c r="T2567" s="330" t="str">
        <v>SSH</v>
      </c>
      <c r="U2567" s="330" t="str">
        <v>BRI</v>
      </c>
      <c r="V2567" s="330">
        <v>6</v>
      </c>
      <c r="W2567" s="330">
        <v>71</v>
      </c>
      <c r="X2567" s="330" t="str">
        <v>S25-01</v>
      </c>
      <c r="Y2567" s="330">
        <v>186</v>
      </c>
      <c r="Z2567" s="330">
        <v>109</v>
      </c>
      <c r="AA2567" s="330">
        <v>77</v>
      </c>
      <c r="AB2567" s="16" t="str">
        <v>S25</v>
      </c>
    </row>
    <row r="2568" spans="1:28" x14ac:dyDescent="0.35">
      <c r="A2568" s="331">
        <v>45786</v>
      </c>
      <c r="B2568" s="330" t="str">
        <v>Italgsa-Gattinoni</v>
      </c>
      <c r="C2568" s="330" t="str">
        <v>Tour Operator</v>
      </c>
      <c r="D2568" s="330" t="str">
        <v/>
      </c>
      <c r="E2568" s="330" t="str">
        <v/>
      </c>
      <c r="F2568" s="330" t="str">
        <v>RT</v>
      </c>
      <c r="G2568" s="330" t="str">
        <v>Outbound</v>
      </c>
      <c r="H2568" s="330" t="str">
        <v>SE4791</v>
      </c>
      <c r="I2568" s="331" t="str">
        <v>BLQ-SSH</v>
      </c>
      <c r="J2568" s="884">
        <v>45869</v>
      </c>
      <c r="K2568" s="330">
        <v>10</v>
      </c>
      <c r="L2568" s="330">
        <v>10</v>
      </c>
      <c r="M2568" s="330">
        <v>245</v>
      </c>
      <c r="N2568" s="330">
        <v>0</v>
      </c>
      <c r="O2568" s="330">
        <v>0</v>
      </c>
      <c r="P2568" s="330">
        <v>2450</v>
      </c>
      <c r="Q2568" s="330" t="str">
        <v>Confirmed</v>
      </c>
      <c r="R2568" s="330" t="str">
        <v>On Review</v>
      </c>
      <c r="S2568" s="330" t="str">
        <v>BLQ</v>
      </c>
      <c r="T2568" s="330" t="str">
        <v>SSH</v>
      </c>
      <c r="U2568" s="330" t="str">
        <v>BLQ</v>
      </c>
      <c r="V2568" s="330">
        <v>4</v>
      </c>
      <c r="W2568" s="330">
        <v>83</v>
      </c>
      <c r="X2568" s="330" t="str">
        <v>S25-26</v>
      </c>
      <c r="Y2568" s="330">
        <v>175</v>
      </c>
      <c r="Z2568" s="330">
        <v>100</v>
      </c>
      <c r="AA2568" s="330">
        <v>75</v>
      </c>
      <c r="AB2568" s="16" t="str">
        <v>S25</v>
      </c>
    </row>
    <row r="2569" spans="1:28" x14ac:dyDescent="0.35">
      <c r="A2569" s="331">
        <v>45786</v>
      </c>
      <c r="B2569" s="330" t="str">
        <v>Italgsa-Gattinoni</v>
      </c>
      <c r="C2569" s="330" t="str">
        <v>Tour Operator</v>
      </c>
      <c r="D2569" s="330" t="str">
        <v/>
      </c>
      <c r="E2569" s="330" t="str">
        <v/>
      </c>
      <c r="F2569" s="330" t="str">
        <v>RT</v>
      </c>
      <c r="G2569" s="330" t="str">
        <v>Outbound</v>
      </c>
      <c r="H2569" s="330" t="str">
        <v>SE4791</v>
      </c>
      <c r="I2569" s="331" t="str">
        <v>BLQ-SSH</v>
      </c>
      <c r="J2569" s="884">
        <v>45876</v>
      </c>
      <c r="K2569" s="330">
        <v>10</v>
      </c>
      <c r="L2569" s="330">
        <v>10</v>
      </c>
      <c r="M2569" s="330">
        <v>245</v>
      </c>
      <c r="N2569" s="330">
        <v>0</v>
      </c>
      <c r="O2569" s="330">
        <v>0</v>
      </c>
      <c r="P2569" s="330">
        <v>2450</v>
      </c>
      <c r="Q2569" s="330" t="str">
        <v>Confirmed</v>
      </c>
      <c r="R2569" s="330" t="str">
        <v>On Review</v>
      </c>
      <c r="S2569" s="330" t="str">
        <v>BLQ</v>
      </c>
      <c r="T2569" s="330" t="str">
        <v>SSH</v>
      </c>
      <c r="U2569" s="330" t="str">
        <v>BLQ</v>
      </c>
      <c r="V2569" s="330">
        <v>4</v>
      </c>
      <c r="W2569" s="330">
        <v>90</v>
      </c>
      <c r="X2569" s="330" t="str">
        <v>S25-26</v>
      </c>
      <c r="Y2569" s="330">
        <v>175</v>
      </c>
      <c r="Z2569" s="330">
        <v>100</v>
      </c>
      <c r="AA2569" s="330">
        <v>75</v>
      </c>
      <c r="AB2569" s="16" t="str">
        <v>S25</v>
      </c>
    </row>
    <row r="2570" spans="1:28" x14ac:dyDescent="0.35">
      <c r="A2570" s="331">
        <v>45786</v>
      </c>
      <c r="B2570" s="330" t="str">
        <v>Italgsa-Gattinoni</v>
      </c>
      <c r="C2570" s="330" t="str">
        <v>Tour Operator</v>
      </c>
      <c r="D2570" s="330" t="str">
        <v/>
      </c>
      <c r="E2570" s="330" t="str">
        <v/>
      </c>
      <c r="F2570" s="330" t="str">
        <v>RT</v>
      </c>
      <c r="G2570" s="330" t="str">
        <v>Outbound</v>
      </c>
      <c r="H2570" s="330" t="str">
        <v>SE4791</v>
      </c>
      <c r="I2570" s="331" t="str">
        <v>BLQ-SSH</v>
      </c>
      <c r="J2570" s="884">
        <v>45883</v>
      </c>
      <c r="K2570" s="330">
        <v>10</v>
      </c>
      <c r="L2570" s="330">
        <v>10</v>
      </c>
      <c r="M2570" s="330">
        <v>245</v>
      </c>
      <c r="N2570" s="330">
        <v>0</v>
      </c>
      <c r="O2570" s="330">
        <v>0</v>
      </c>
      <c r="P2570" s="330">
        <v>2450</v>
      </c>
      <c r="Q2570" s="330" t="str">
        <v>Confirmed</v>
      </c>
      <c r="R2570" s="330" t="str">
        <v>On Review</v>
      </c>
      <c r="S2570" s="330" t="str">
        <v>BLQ</v>
      </c>
      <c r="T2570" s="330" t="str">
        <v>SSH</v>
      </c>
      <c r="U2570" s="330" t="str">
        <v>BLQ</v>
      </c>
      <c r="V2570" s="330">
        <v>4</v>
      </c>
      <c r="W2570" s="330">
        <v>97</v>
      </c>
      <c r="X2570" s="330" t="str">
        <v>S25-26</v>
      </c>
      <c r="Y2570" s="330">
        <v>175</v>
      </c>
      <c r="Z2570" s="330">
        <v>100</v>
      </c>
      <c r="AA2570" s="330">
        <v>75</v>
      </c>
      <c r="AB2570" s="16" t="str">
        <v>S25</v>
      </c>
    </row>
    <row r="2571" spans="1:28" x14ac:dyDescent="0.35">
      <c r="A2571" s="331">
        <v>45786</v>
      </c>
      <c r="B2571" s="330" t="str">
        <v>Italgsa-Gattinoni</v>
      </c>
      <c r="C2571" s="330" t="str">
        <v>Tour Operator</v>
      </c>
      <c r="D2571" s="330" t="str">
        <v/>
      </c>
      <c r="E2571" s="330" t="str">
        <v/>
      </c>
      <c r="F2571" s="330" t="str">
        <v>RT</v>
      </c>
      <c r="G2571" s="330" t="str">
        <v>Outbound</v>
      </c>
      <c r="H2571" s="330" t="str">
        <v>SE4791</v>
      </c>
      <c r="I2571" s="331" t="str">
        <v>BLQ-SSH</v>
      </c>
      <c r="J2571" s="884">
        <v>45890</v>
      </c>
      <c r="K2571" s="330">
        <v>10</v>
      </c>
      <c r="L2571" s="330">
        <v>10</v>
      </c>
      <c r="M2571" s="330">
        <v>245</v>
      </c>
      <c r="N2571" s="330">
        <v>0</v>
      </c>
      <c r="O2571" s="330">
        <v>0</v>
      </c>
      <c r="P2571" s="330">
        <v>2450</v>
      </c>
      <c r="Q2571" s="330" t="str">
        <v>Confirmed</v>
      </c>
      <c r="R2571" s="330" t="str">
        <v>On Review</v>
      </c>
      <c r="S2571" s="330" t="str">
        <v>BLQ</v>
      </c>
      <c r="T2571" s="330" t="str">
        <v>SSH</v>
      </c>
      <c r="U2571" s="330" t="str">
        <v>BLQ</v>
      </c>
      <c r="V2571" s="330">
        <v>4</v>
      </c>
      <c r="W2571" s="330">
        <v>104</v>
      </c>
      <c r="X2571" s="330" t="str">
        <v>S25-26</v>
      </c>
      <c r="Y2571" s="330">
        <v>175</v>
      </c>
      <c r="Z2571" s="330">
        <v>100</v>
      </c>
      <c r="AA2571" s="330">
        <v>75</v>
      </c>
      <c r="AB2571" s="16" t="str">
        <v>S25</v>
      </c>
    </row>
    <row r="2572" spans="1:28" x14ac:dyDescent="0.35">
      <c r="A2572" s="331">
        <v>45786</v>
      </c>
      <c r="B2572" s="330" t="str">
        <v>Italgsa-Gattinoni</v>
      </c>
      <c r="C2572" s="330" t="str">
        <v>Tour Operator</v>
      </c>
      <c r="D2572" s="330" t="str">
        <v/>
      </c>
      <c r="E2572" s="330" t="str">
        <v/>
      </c>
      <c r="F2572" s="330" t="str">
        <v>RT</v>
      </c>
      <c r="G2572" s="330" t="str">
        <v>Outbound</v>
      </c>
      <c r="H2572" s="330" t="str">
        <v>SE4791</v>
      </c>
      <c r="I2572" s="331" t="str">
        <v>BLQ-SSH</v>
      </c>
      <c r="J2572" s="884">
        <v>45897</v>
      </c>
      <c r="K2572" s="330">
        <v>10</v>
      </c>
      <c r="L2572" s="330">
        <v>10</v>
      </c>
      <c r="M2572" s="330">
        <v>245</v>
      </c>
      <c r="N2572" s="330">
        <v>0</v>
      </c>
      <c r="O2572" s="330">
        <v>0</v>
      </c>
      <c r="P2572" s="330">
        <v>2450</v>
      </c>
      <c r="Q2572" s="330" t="str">
        <v>Confirmed</v>
      </c>
      <c r="R2572" s="330" t="str">
        <v>On Review</v>
      </c>
      <c r="S2572" s="330" t="str">
        <v>BLQ</v>
      </c>
      <c r="T2572" s="330" t="str">
        <v>SSH</v>
      </c>
      <c r="U2572" s="330" t="str">
        <v>BLQ</v>
      </c>
      <c r="V2572" s="330">
        <v>4</v>
      </c>
      <c r="W2572" s="330">
        <v>111</v>
      </c>
      <c r="X2572" s="330" t="str">
        <v>S25-26</v>
      </c>
      <c r="Y2572" s="330">
        <v>175</v>
      </c>
      <c r="Z2572" s="330">
        <v>100</v>
      </c>
      <c r="AA2572" s="330">
        <v>75</v>
      </c>
      <c r="AB2572" s="16" t="str">
        <v>S25</v>
      </c>
    </row>
    <row r="2573" spans="1:28" x14ac:dyDescent="0.35">
      <c r="A2573" s="331">
        <v>45786</v>
      </c>
      <c r="B2573" s="330" t="str">
        <v>Italgsa-Gattinoni</v>
      </c>
      <c r="C2573" s="330" t="str">
        <v>Tour Operator</v>
      </c>
      <c r="D2573" s="330" t="str">
        <v/>
      </c>
      <c r="E2573" s="330" t="str">
        <v/>
      </c>
      <c r="F2573" s="330" t="str">
        <v>RT</v>
      </c>
      <c r="G2573" s="330" t="str">
        <v>Inbound</v>
      </c>
      <c r="H2573" s="330" t="str">
        <v>SE4790</v>
      </c>
      <c r="I2573" s="331" t="str">
        <v>SSH-BLQ</v>
      </c>
      <c r="J2573" s="884">
        <v>45876</v>
      </c>
      <c r="K2573" s="330">
        <v>10</v>
      </c>
      <c r="L2573" s="330">
        <v>10</v>
      </c>
      <c r="M2573" s="330">
        <v>245</v>
      </c>
      <c r="N2573" s="330">
        <v>0</v>
      </c>
      <c r="O2573" s="330">
        <v>0</v>
      </c>
      <c r="P2573" s="330">
        <v>2450</v>
      </c>
      <c r="Q2573" s="330" t="str">
        <v>Confirmed</v>
      </c>
      <c r="R2573" s="330" t="str">
        <v>On Review</v>
      </c>
      <c r="S2573" s="330" t="str">
        <v>SSH</v>
      </c>
      <c r="T2573" s="330" t="str">
        <v>BLQ</v>
      </c>
      <c r="U2573" s="330" t="str">
        <v>BLQ</v>
      </c>
      <c r="V2573" s="330">
        <v>4</v>
      </c>
      <c r="W2573" s="330">
        <v>90</v>
      </c>
      <c r="X2573" s="330" t="str">
        <v>S25-26</v>
      </c>
      <c r="Y2573" s="330">
        <v>175</v>
      </c>
      <c r="Z2573" s="330">
        <v>100</v>
      </c>
      <c r="AA2573" s="330">
        <v>75</v>
      </c>
      <c r="AB2573" s="16" t="str">
        <v>S25</v>
      </c>
    </row>
    <row r="2574" spans="1:28" x14ac:dyDescent="0.35">
      <c r="A2574" s="331">
        <v>45786</v>
      </c>
      <c r="B2574" s="330" t="str">
        <v>Italgsa-Gattinoni</v>
      </c>
      <c r="C2574" s="330" t="str">
        <v>Tour Operator</v>
      </c>
      <c r="D2574" s="330" t="str">
        <v/>
      </c>
      <c r="E2574" s="330" t="str">
        <v/>
      </c>
      <c r="F2574" s="330" t="str">
        <v>RT</v>
      </c>
      <c r="G2574" s="330" t="str">
        <v>Inbound</v>
      </c>
      <c r="H2574" s="330" t="str">
        <v>SE4790</v>
      </c>
      <c r="I2574" s="331" t="str">
        <v>SSH-BLQ</v>
      </c>
      <c r="J2574" s="884">
        <v>45883</v>
      </c>
      <c r="K2574" s="330">
        <v>10</v>
      </c>
      <c r="L2574" s="330">
        <v>10</v>
      </c>
      <c r="M2574" s="330">
        <v>245</v>
      </c>
      <c r="N2574" s="330">
        <v>0</v>
      </c>
      <c r="O2574" s="330">
        <v>0</v>
      </c>
      <c r="P2574" s="330">
        <v>2450</v>
      </c>
      <c r="Q2574" s="330" t="str">
        <v>Confirmed</v>
      </c>
      <c r="R2574" s="330" t="str">
        <v>On Review</v>
      </c>
      <c r="S2574" s="330" t="str">
        <v>SSH</v>
      </c>
      <c r="T2574" s="330" t="str">
        <v>BLQ</v>
      </c>
      <c r="U2574" s="330" t="str">
        <v>BLQ</v>
      </c>
      <c r="V2574" s="330">
        <v>4</v>
      </c>
      <c r="W2574" s="330">
        <v>97</v>
      </c>
      <c r="X2574" s="330" t="str">
        <v>S25-26</v>
      </c>
      <c r="Y2574" s="330">
        <v>175</v>
      </c>
      <c r="Z2574" s="330">
        <v>100</v>
      </c>
      <c r="AA2574" s="330">
        <v>75</v>
      </c>
      <c r="AB2574" s="16" t="str">
        <v>S25</v>
      </c>
    </row>
    <row r="2575" spans="1:28" x14ac:dyDescent="0.35">
      <c r="A2575" s="331">
        <v>45786</v>
      </c>
      <c r="B2575" s="330" t="str">
        <v>Italgsa-Gattinoni</v>
      </c>
      <c r="C2575" s="330" t="str">
        <v>Tour Operator</v>
      </c>
      <c r="D2575" s="330" t="str">
        <v/>
      </c>
      <c r="E2575" s="330" t="str">
        <v/>
      </c>
      <c r="F2575" s="330" t="str">
        <v>RT</v>
      </c>
      <c r="G2575" s="330" t="str">
        <v>Inbound</v>
      </c>
      <c r="H2575" s="330" t="str">
        <v>SE4790</v>
      </c>
      <c r="I2575" s="331" t="str">
        <v>SSH-BLQ</v>
      </c>
      <c r="J2575" s="884">
        <v>45890</v>
      </c>
      <c r="K2575" s="330">
        <v>10</v>
      </c>
      <c r="L2575" s="330">
        <v>10</v>
      </c>
      <c r="M2575" s="330">
        <v>245</v>
      </c>
      <c r="N2575" s="330">
        <v>0</v>
      </c>
      <c r="O2575" s="330">
        <v>0</v>
      </c>
      <c r="P2575" s="330">
        <v>2450</v>
      </c>
      <c r="Q2575" s="330" t="str">
        <v>Confirmed</v>
      </c>
      <c r="R2575" s="330" t="str">
        <v>On Review</v>
      </c>
      <c r="S2575" s="330" t="str">
        <v>SSH</v>
      </c>
      <c r="T2575" s="330" t="str">
        <v>BLQ</v>
      </c>
      <c r="U2575" s="330" t="str">
        <v>BLQ</v>
      </c>
      <c r="V2575" s="330">
        <v>4</v>
      </c>
      <c r="W2575" s="330">
        <v>104</v>
      </c>
      <c r="X2575" s="330" t="str">
        <v>S25-26</v>
      </c>
      <c r="Y2575" s="330">
        <v>175</v>
      </c>
      <c r="Z2575" s="330">
        <v>100</v>
      </c>
      <c r="AA2575" s="330">
        <v>75</v>
      </c>
      <c r="AB2575" s="16" t="str">
        <v>S25</v>
      </c>
    </row>
    <row r="2576" spans="1:28" x14ac:dyDescent="0.35">
      <c r="A2576" s="331">
        <v>45786</v>
      </c>
      <c r="B2576" s="330" t="str">
        <v>Italgsa-Gattinoni</v>
      </c>
      <c r="C2576" s="330" t="str">
        <v>Tour Operator</v>
      </c>
      <c r="D2576" s="330" t="str">
        <v/>
      </c>
      <c r="E2576" s="330" t="str">
        <v/>
      </c>
      <c r="F2576" s="330" t="str">
        <v>RT</v>
      </c>
      <c r="G2576" s="330" t="str">
        <v>Inbound</v>
      </c>
      <c r="H2576" s="330" t="str">
        <v>SE4790</v>
      </c>
      <c r="I2576" s="331" t="str">
        <v>SSH-BLQ</v>
      </c>
      <c r="J2576" s="884">
        <v>45897</v>
      </c>
      <c r="K2576" s="330">
        <v>10</v>
      </c>
      <c r="L2576" s="330">
        <v>10</v>
      </c>
      <c r="M2576" s="330">
        <v>245</v>
      </c>
      <c r="N2576" s="330">
        <v>0</v>
      </c>
      <c r="O2576" s="330">
        <v>0</v>
      </c>
      <c r="P2576" s="330">
        <v>2450</v>
      </c>
      <c r="Q2576" s="330" t="str">
        <v>Confirmed</v>
      </c>
      <c r="R2576" s="330" t="str">
        <v>On Review</v>
      </c>
      <c r="S2576" s="330" t="str">
        <v>SSH</v>
      </c>
      <c r="T2576" s="330" t="str">
        <v>BLQ</v>
      </c>
      <c r="U2576" s="330" t="str">
        <v>BLQ</v>
      </c>
      <c r="V2576" s="330">
        <v>4</v>
      </c>
      <c r="W2576" s="330">
        <v>111</v>
      </c>
      <c r="X2576" s="330" t="str">
        <v>S25-26</v>
      </c>
      <c r="Y2576" s="330">
        <v>175</v>
      </c>
      <c r="Z2576" s="330">
        <v>100</v>
      </c>
      <c r="AA2576" s="330">
        <v>75</v>
      </c>
      <c r="AB2576" s="16" t="str">
        <v>S25</v>
      </c>
    </row>
    <row r="2577" spans="1:28" x14ac:dyDescent="0.35">
      <c r="A2577" s="331">
        <v>45786</v>
      </c>
      <c r="B2577" s="330" t="str">
        <v>Italgsa-Gattinoni</v>
      </c>
      <c r="C2577" s="330" t="str">
        <v>Tour Operator</v>
      </c>
      <c r="D2577" s="330" t="str">
        <v/>
      </c>
      <c r="E2577" s="330" t="str">
        <v/>
      </c>
      <c r="F2577" s="330" t="str">
        <v>RT</v>
      </c>
      <c r="G2577" s="330" t="str">
        <v>Inbound</v>
      </c>
      <c r="H2577" s="330" t="str">
        <v>SE4790</v>
      </c>
      <c r="I2577" s="331" t="str">
        <v>SSH-BLQ</v>
      </c>
      <c r="J2577" s="884">
        <v>45904</v>
      </c>
      <c r="K2577" s="330">
        <v>10</v>
      </c>
      <c r="L2577" s="330">
        <v>10</v>
      </c>
      <c r="M2577" s="330">
        <v>245</v>
      </c>
      <c r="N2577" s="330">
        <v>0</v>
      </c>
      <c r="O2577" s="330">
        <v>0</v>
      </c>
      <c r="P2577" s="330">
        <v>2450</v>
      </c>
      <c r="Q2577" s="330" t="str">
        <v>Confirmed</v>
      </c>
      <c r="R2577" s="330" t="str">
        <v>On Review</v>
      </c>
      <c r="S2577" s="330" t="str">
        <v>SSH</v>
      </c>
      <c r="T2577" s="330" t="str">
        <v>BLQ</v>
      </c>
      <c r="U2577" s="330" t="str">
        <v>BLQ</v>
      </c>
      <c r="V2577" s="330">
        <v>4</v>
      </c>
      <c r="W2577" s="330">
        <v>118</v>
      </c>
      <c r="X2577" s="330" t="str">
        <v>S25-26</v>
      </c>
      <c r="Y2577" s="330">
        <v>175</v>
      </c>
      <c r="Z2577" s="330">
        <v>100</v>
      </c>
      <c r="AA2577" s="330">
        <v>75</v>
      </c>
      <c r="AB2577" s="16" t="str">
        <v>S25</v>
      </c>
    </row>
    <row r="2578" spans="1:28" x14ac:dyDescent="0.35">
      <c r="A2578" s="331">
        <v>45787</v>
      </c>
      <c r="B2578" s="330" t="str">
        <v>Searcharter</v>
      </c>
      <c r="C2578" s="330" t="str">
        <v>Distributor</v>
      </c>
      <c r="D2578" s="330" t="str">
        <v xml:space="preserve"> </v>
      </c>
      <c r="E2578" s="330" t="str">
        <v>EEGLW</v>
      </c>
      <c r="F2578" s="330" t="str">
        <v>OW</v>
      </c>
      <c r="G2578" s="330" t="str">
        <v>Outbound</v>
      </c>
      <c r="H2578" s="330" t="str">
        <v>4S6003</v>
      </c>
      <c r="I2578" s="331" t="str">
        <v>SSH-BRI</v>
      </c>
      <c r="J2578" s="884">
        <v>45927</v>
      </c>
      <c r="K2578" s="330">
        <v>1</v>
      </c>
      <c r="L2578" s="330">
        <v>1</v>
      </c>
      <c r="M2578" s="330">
        <v>160</v>
      </c>
      <c r="N2578" s="330">
        <v>0</v>
      </c>
      <c r="O2578" s="330">
        <v>0</v>
      </c>
      <c r="P2578" s="330">
        <v>160</v>
      </c>
      <c r="Q2578" s="330" t="str">
        <v>Confirmed</v>
      </c>
      <c r="R2578" s="330" t="str">
        <v>Closed Deal</v>
      </c>
      <c r="S2578" s="330" t="str">
        <v>SSH</v>
      </c>
      <c r="T2578" s="330" t="str">
        <v>BRI</v>
      </c>
      <c r="U2578" s="330" t="str">
        <v>BRI</v>
      </c>
      <c r="V2578" s="330">
        <v>6</v>
      </c>
      <c r="W2578" s="330">
        <v>140</v>
      </c>
      <c r="X2578" s="330" t="str">
        <v>S25-01</v>
      </c>
      <c r="Y2578" s="330">
        <v>186</v>
      </c>
      <c r="Z2578" s="330">
        <v>190</v>
      </c>
      <c r="AA2578" s="330">
        <v>-4</v>
      </c>
      <c r="AB2578" s="16" t="str">
        <v>S25</v>
      </c>
    </row>
    <row r="2579" spans="1:28" x14ac:dyDescent="0.35">
      <c r="A2579" s="331">
        <v>45789</v>
      </c>
      <c r="B2579" s="330" t="str">
        <v>Genius</v>
      </c>
      <c r="C2579" s="330" t="str">
        <v>Distributor</v>
      </c>
      <c r="D2579" s="330" t="str">
        <v/>
      </c>
      <c r="E2579" s="330" t="str">
        <v/>
      </c>
      <c r="F2579" s="330" t="str">
        <v>OW</v>
      </c>
      <c r="G2579" s="330" t="str">
        <v>Outbound</v>
      </c>
      <c r="H2579" s="330" t="str">
        <v>4S6006</v>
      </c>
      <c r="I2579" s="331" t="str">
        <v>NAP-SSH</v>
      </c>
      <c r="J2579" s="884">
        <v>45873</v>
      </c>
      <c r="K2579" s="330">
        <v>2</v>
      </c>
      <c r="L2579" s="330">
        <v>2</v>
      </c>
      <c r="M2579" s="330">
        <v>240</v>
      </c>
      <c r="N2579" s="330">
        <v>0</v>
      </c>
      <c r="O2579" s="330">
        <v>0</v>
      </c>
      <c r="P2579" s="330">
        <v>480</v>
      </c>
      <c r="Q2579" s="330" t="str">
        <v>Confirmed</v>
      </c>
      <c r="R2579" s="330" t="str">
        <v>Closed Deal</v>
      </c>
      <c r="S2579" s="330" t="str">
        <v>NAP</v>
      </c>
      <c r="T2579" s="330" t="str">
        <v>SSH</v>
      </c>
      <c r="U2579" s="330" t="str">
        <v>NAP</v>
      </c>
      <c r="V2579" s="330">
        <v>1</v>
      </c>
      <c r="W2579" s="330">
        <v>84</v>
      </c>
      <c r="X2579" s="330" t="str">
        <v>S25-08</v>
      </c>
      <c r="Y2579" s="330">
        <v>186</v>
      </c>
      <c r="Z2579" s="330">
        <v>77</v>
      </c>
      <c r="AA2579" s="330">
        <v>109</v>
      </c>
      <c r="AB2579" s="16" t="str">
        <v>S25</v>
      </c>
    </row>
    <row r="2580" spans="1:28" x14ac:dyDescent="0.35">
      <c r="A2580" s="331">
        <v>45789</v>
      </c>
      <c r="B2580" s="330" t="str">
        <v>Genius</v>
      </c>
      <c r="C2580" s="330" t="str">
        <v>Distributor</v>
      </c>
      <c r="D2580" s="330" t="str">
        <v/>
      </c>
      <c r="E2580" s="330" t="str">
        <v/>
      </c>
      <c r="F2580" s="330" t="str">
        <v>OW</v>
      </c>
      <c r="G2580" s="330" t="str">
        <v>Outbound</v>
      </c>
      <c r="H2580" s="330" t="str">
        <v>NE3126</v>
      </c>
      <c r="I2580" s="331" t="str">
        <v>SSH-NAP</v>
      </c>
      <c r="J2580" s="884">
        <v>45896</v>
      </c>
      <c r="K2580" s="330">
        <v>3</v>
      </c>
      <c r="L2580" s="330">
        <v>3</v>
      </c>
      <c r="M2580" s="330">
        <v>230</v>
      </c>
      <c r="N2580" s="330">
        <v>0</v>
      </c>
      <c r="O2580" s="330">
        <v>0</v>
      </c>
      <c r="P2580" s="330">
        <v>690</v>
      </c>
      <c r="Q2580" s="330" t="str">
        <v>Confirmed</v>
      </c>
      <c r="R2580" s="330" t="str">
        <v>Closed Deal</v>
      </c>
      <c r="S2580" s="330" t="str">
        <v>SSH</v>
      </c>
      <c r="T2580" s="330" t="str">
        <v>NAP</v>
      </c>
      <c r="U2580" s="330" t="str">
        <v>NAP</v>
      </c>
      <c r="V2580" s="330">
        <v>3</v>
      </c>
      <c r="W2580" s="330">
        <v>107</v>
      </c>
      <c r="X2580" s="330" t="str">
        <v>S25-20</v>
      </c>
      <c r="Y2580" s="330">
        <v>12</v>
      </c>
      <c r="Z2580" s="330">
        <v>10</v>
      </c>
      <c r="AA2580" s="330">
        <v>2</v>
      </c>
      <c r="AB2580" s="16" t="str">
        <v>S25</v>
      </c>
    </row>
    <row r="2581" spans="1:28" x14ac:dyDescent="0.35">
      <c r="A2581" s="331">
        <v>45789</v>
      </c>
      <c r="B2581" s="330" t="str">
        <v>Genius</v>
      </c>
      <c r="C2581" s="330" t="str">
        <v>Distributor</v>
      </c>
      <c r="D2581" s="330" t="str">
        <v/>
      </c>
      <c r="E2581" s="330" t="str">
        <v/>
      </c>
      <c r="F2581" s="330" t="str">
        <v>OW</v>
      </c>
      <c r="G2581" s="330" t="str">
        <v>Outbound</v>
      </c>
      <c r="H2581" s="330" t="str">
        <v>NE3127</v>
      </c>
      <c r="I2581" s="331" t="str">
        <v>NAP-SSH</v>
      </c>
      <c r="J2581" s="884">
        <v>45889</v>
      </c>
      <c r="K2581" s="330">
        <v>3</v>
      </c>
      <c r="L2581" s="330">
        <v>3</v>
      </c>
      <c r="M2581" s="330">
        <v>230</v>
      </c>
      <c r="N2581" s="330">
        <v>0</v>
      </c>
      <c r="O2581" s="330">
        <v>0</v>
      </c>
      <c r="P2581" s="330">
        <v>690</v>
      </c>
      <c r="Q2581" s="330" t="str">
        <v>Confirmed</v>
      </c>
      <c r="R2581" s="330" t="str">
        <v>Closed Deal</v>
      </c>
      <c r="S2581" s="330" t="str">
        <v>NAP</v>
      </c>
      <c r="T2581" s="330" t="str">
        <v>SSH</v>
      </c>
      <c r="U2581" s="330" t="str">
        <v>NAP</v>
      </c>
      <c r="V2581" s="330">
        <v>3</v>
      </c>
      <c r="W2581" s="330">
        <v>100</v>
      </c>
      <c r="X2581" s="330" t="str">
        <v>S25-20</v>
      </c>
      <c r="Y2581" s="330">
        <v>12</v>
      </c>
      <c r="Z2581" s="330">
        <v>5</v>
      </c>
      <c r="AA2581" s="330">
        <v>7</v>
      </c>
      <c r="AB2581" s="16" t="str">
        <v>S25</v>
      </c>
    </row>
    <row r="2582" spans="1:28" x14ac:dyDescent="0.35">
      <c r="A2582" s="331">
        <v>45789</v>
      </c>
      <c r="B2582" s="330" t="str">
        <v>Fruit Viaggi</v>
      </c>
      <c r="C2582" s="330" t="str">
        <v>Tour Operator</v>
      </c>
      <c r="D2582" s="330" t="str">
        <v/>
      </c>
      <c r="E2582" s="330" t="str">
        <v/>
      </c>
      <c r="F2582" s="330" t="str">
        <v>RT</v>
      </c>
      <c r="G2582" s="330" t="str">
        <v>Outbound</v>
      </c>
      <c r="H2582" s="330" t="str">
        <v>SE6273</v>
      </c>
      <c r="I2582" s="331" t="str">
        <v>VRN-SSH</v>
      </c>
      <c r="J2582" s="884">
        <v>45863</v>
      </c>
      <c r="K2582" s="330">
        <v>10</v>
      </c>
      <c r="L2582" s="330">
        <v>10</v>
      </c>
      <c r="M2582" s="330">
        <v>230</v>
      </c>
      <c r="N2582" s="330">
        <v>0</v>
      </c>
      <c r="O2582" s="330">
        <v>0</v>
      </c>
      <c r="P2582" s="330">
        <v>2300</v>
      </c>
      <c r="Q2582" s="330" t="str">
        <v>Confirmed</v>
      </c>
      <c r="R2582" s="330" t="str">
        <v>On Review</v>
      </c>
      <c r="S2582" s="330" t="str">
        <v>VRN</v>
      </c>
      <c r="T2582" s="330" t="str">
        <v>SSH</v>
      </c>
      <c r="U2582" s="330" t="str">
        <v>VRN</v>
      </c>
      <c r="V2582" s="330">
        <v>5</v>
      </c>
      <c r="W2582" s="330">
        <v>74</v>
      </c>
      <c r="X2582" s="330" t="str">
        <v>S25-22</v>
      </c>
      <c r="Y2582" s="330">
        <v>179</v>
      </c>
      <c r="Z2582" s="330">
        <v>100</v>
      </c>
      <c r="AA2582" s="330">
        <v>79</v>
      </c>
      <c r="AB2582" s="16" t="str">
        <v>S25</v>
      </c>
    </row>
    <row r="2583" spans="1:28" x14ac:dyDescent="0.35">
      <c r="A2583" s="331">
        <v>45789</v>
      </c>
      <c r="B2583" s="330" t="str">
        <v>Fruit Viaggi</v>
      </c>
      <c r="C2583" s="330" t="str">
        <v>Tour Operator</v>
      </c>
      <c r="D2583" s="330" t="str">
        <v/>
      </c>
      <c r="E2583" s="330" t="str">
        <v/>
      </c>
      <c r="F2583" s="330" t="str">
        <v>RT</v>
      </c>
      <c r="G2583" s="330" t="str">
        <v>Outbound</v>
      </c>
      <c r="H2583" s="330" t="str">
        <v>SE6273</v>
      </c>
      <c r="I2583" s="331" t="str">
        <v>VRN-SSH</v>
      </c>
      <c r="J2583" s="884">
        <v>45870</v>
      </c>
      <c r="K2583" s="330">
        <v>10</v>
      </c>
      <c r="L2583" s="330">
        <v>10</v>
      </c>
      <c r="M2583" s="330">
        <v>230</v>
      </c>
      <c r="N2583" s="330">
        <v>0</v>
      </c>
      <c r="O2583" s="330">
        <v>0</v>
      </c>
      <c r="P2583" s="330">
        <v>2300</v>
      </c>
      <c r="Q2583" s="330" t="str">
        <v>Confirmed</v>
      </c>
      <c r="R2583" s="330" t="str">
        <v>On Review</v>
      </c>
      <c r="S2583" s="330" t="str">
        <v>VRN</v>
      </c>
      <c r="T2583" s="330" t="str">
        <v>SSH</v>
      </c>
      <c r="U2583" s="330" t="str">
        <v>VRN</v>
      </c>
      <c r="V2583" s="330">
        <v>5</v>
      </c>
      <c r="W2583" s="330">
        <v>81</v>
      </c>
      <c r="X2583" s="330" t="str">
        <v>S25-22</v>
      </c>
      <c r="Y2583" s="330">
        <v>179</v>
      </c>
      <c r="Z2583" s="330">
        <v>100</v>
      </c>
      <c r="AA2583" s="330">
        <v>79</v>
      </c>
      <c r="AB2583" s="16" t="str">
        <v>S25</v>
      </c>
    </row>
    <row r="2584" spans="1:28" x14ac:dyDescent="0.35">
      <c r="A2584" s="331">
        <v>45789</v>
      </c>
      <c r="B2584" s="330" t="str">
        <v>Fruit Viaggi</v>
      </c>
      <c r="C2584" s="330" t="str">
        <v>Tour Operator</v>
      </c>
      <c r="D2584" s="330" t="str">
        <v/>
      </c>
      <c r="E2584" s="330" t="str">
        <v/>
      </c>
      <c r="F2584" s="330" t="str">
        <v>RT</v>
      </c>
      <c r="G2584" s="330" t="str">
        <v>Outbound</v>
      </c>
      <c r="H2584" s="330" t="str">
        <v>SE6273</v>
      </c>
      <c r="I2584" s="331" t="str">
        <v>VRN-SSH</v>
      </c>
      <c r="J2584" s="884">
        <v>45877</v>
      </c>
      <c r="K2584" s="330">
        <v>10</v>
      </c>
      <c r="L2584" s="330">
        <v>10</v>
      </c>
      <c r="M2584" s="330">
        <v>230</v>
      </c>
      <c r="N2584" s="330">
        <v>0</v>
      </c>
      <c r="O2584" s="330">
        <v>0</v>
      </c>
      <c r="P2584" s="330">
        <v>2300</v>
      </c>
      <c r="Q2584" s="330" t="str">
        <v>Confirmed</v>
      </c>
      <c r="R2584" s="330" t="str">
        <v>On Review</v>
      </c>
      <c r="S2584" s="330" t="str">
        <v>VRN</v>
      </c>
      <c r="T2584" s="330" t="str">
        <v>SSH</v>
      </c>
      <c r="U2584" s="330" t="str">
        <v>VRN</v>
      </c>
      <c r="V2584" s="330">
        <v>5</v>
      </c>
      <c r="W2584" s="330">
        <v>88</v>
      </c>
      <c r="X2584" s="330" t="str">
        <v>S25-22</v>
      </c>
      <c r="Y2584" s="330">
        <v>179</v>
      </c>
      <c r="Z2584" s="330">
        <v>100</v>
      </c>
      <c r="AA2584" s="330">
        <v>79</v>
      </c>
      <c r="AB2584" s="16" t="str">
        <v>S25</v>
      </c>
    </row>
    <row r="2585" spans="1:28" x14ac:dyDescent="0.35">
      <c r="A2585" s="331">
        <v>45789</v>
      </c>
      <c r="B2585" s="330" t="str">
        <v>Fruit Viaggi</v>
      </c>
      <c r="C2585" s="330" t="str">
        <v>Tour Operator</v>
      </c>
      <c r="D2585" s="330" t="str">
        <v/>
      </c>
      <c r="E2585" s="330" t="str">
        <v/>
      </c>
      <c r="F2585" s="330" t="str">
        <v>RT</v>
      </c>
      <c r="G2585" s="330" t="str">
        <v>Outbound</v>
      </c>
      <c r="H2585" s="330" t="str">
        <v>SE6273</v>
      </c>
      <c r="I2585" s="331" t="str">
        <v>VRN-SSH</v>
      </c>
      <c r="J2585" s="884">
        <v>45884</v>
      </c>
      <c r="K2585" s="330">
        <v>10</v>
      </c>
      <c r="L2585" s="330">
        <v>10</v>
      </c>
      <c r="M2585" s="330">
        <v>230</v>
      </c>
      <c r="N2585" s="330">
        <v>0</v>
      </c>
      <c r="O2585" s="330">
        <v>0</v>
      </c>
      <c r="P2585" s="330">
        <v>2300</v>
      </c>
      <c r="Q2585" s="330" t="str">
        <v>Confirmed</v>
      </c>
      <c r="R2585" s="330" t="str">
        <v>On Review</v>
      </c>
      <c r="S2585" s="330" t="str">
        <v>VRN</v>
      </c>
      <c r="T2585" s="330" t="str">
        <v>SSH</v>
      </c>
      <c r="U2585" s="330" t="str">
        <v>VRN</v>
      </c>
      <c r="V2585" s="330">
        <v>5</v>
      </c>
      <c r="W2585" s="330">
        <v>95</v>
      </c>
      <c r="X2585" s="330" t="str">
        <v>S25-22</v>
      </c>
      <c r="Y2585" s="330">
        <v>179</v>
      </c>
      <c r="Z2585" s="330">
        <v>100</v>
      </c>
      <c r="AA2585" s="330">
        <v>79</v>
      </c>
      <c r="AB2585" s="16" t="str">
        <v>S25</v>
      </c>
    </row>
    <row r="2586" spans="1:28" x14ac:dyDescent="0.35">
      <c r="A2586" s="331">
        <v>45789</v>
      </c>
      <c r="B2586" s="330" t="str">
        <v>Fruit Viaggi</v>
      </c>
      <c r="C2586" s="330" t="str">
        <v>Tour Operator</v>
      </c>
      <c r="D2586" s="330" t="str">
        <v/>
      </c>
      <c r="E2586" s="330" t="str">
        <v/>
      </c>
      <c r="F2586" s="330" t="str">
        <v>RT</v>
      </c>
      <c r="G2586" s="330" t="str">
        <v>Outbound</v>
      </c>
      <c r="H2586" s="330" t="str">
        <v>SE6273</v>
      </c>
      <c r="I2586" s="331" t="str">
        <v>VRN-SSH</v>
      </c>
      <c r="J2586" s="884">
        <v>45891</v>
      </c>
      <c r="K2586" s="330">
        <v>10</v>
      </c>
      <c r="L2586" s="330">
        <v>10</v>
      </c>
      <c r="M2586" s="330">
        <v>230</v>
      </c>
      <c r="N2586" s="330">
        <v>0</v>
      </c>
      <c r="O2586" s="330">
        <v>0</v>
      </c>
      <c r="P2586" s="330">
        <v>2300</v>
      </c>
      <c r="Q2586" s="330" t="str">
        <v>Confirmed</v>
      </c>
      <c r="R2586" s="330" t="str">
        <v>On Review</v>
      </c>
      <c r="S2586" s="330" t="str">
        <v>VRN</v>
      </c>
      <c r="T2586" s="330" t="str">
        <v>SSH</v>
      </c>
      <c r="U2586" s="330" t="str">
        <v>VRN</v>
      </c>
      <c r="V2586" s="330">
        <v>5</v>
      </c>
      <c r="W2586" s="330">
        <v>102</v>
      </c>
      <c r="X2586" s="330" t="str">
        <v>S25-22</v>
      </c>
      <c r="Y2586" s="330">
        <v>179</v>
      </c>
      <c r="Z2586" s="330">
        <v>100</v>
      </c>
      <c r="AA2586" s="330">
        <v>79</v>
      </c>
      <c r="AB2586" s="16" t="str">
        <v>S25</v>
      </c>
    </row>
    <row r="2587" spans="1:28" x14ac:dyDescent="0.35">
      <c r="A2587" s="331">
        <v>45789</v>
      </c>
      <c r="B2587" s="330" t="str">
        <v>Fruit Viaggi</v>
      </c>
      <c r="C2587" s="330" t="str">
        <v>Tour Operator</v>
      </c>
      <c r="D2587" s="330" t="str">
        <v/>
      </c>
      <c r="E2587" s="330" t="str">
        <v/>
      </c>
      <c r="F2587" s="330" t="str">
        <v>RT</v>
      </c>
      <c r="G2587" s="330" t="str">
        <v>Outbound</v>
      </c>
      <c r="H2587" s="330" t="str">
        <v>SE6273</v>
      </c>
      <c r="I2587" s="331" t="str">
        <v>VRN-SSH</v>
      </c>
      <c r="J2587" s="884">
        <v>45898</v>
      </c>
      <c r="K2587" s="330">
        <v>10</v>
      </c>
      <c r="L2587" s="330">
        <v>10</v>
      </c>
      <c r="M2587" s="330">
        <v>230</v>
      </c>
      <c r="N2587" s="330">
        <v>0</v>
      </c>
      <c r="O2587" s="330">
        <v>0</v>
      </c>
      <c r="P2587" s="330">
        <v>2300</v>
      </c>
      <c r="Q2587" s="330" t="str">
        <v>Confirmed</v>
      </c>
      <c r="R2587" s="330" t="str">
        <v>On Review</v>
      </c>
      <c r="S2587" s="330" t="str">
        <v>VRN</v>
      </c>
      <c r="T2587" s="330" t="str">
        <v>SSH</v>
      </c>
      <c r="U2587" s="330" t="str">
        <v>VRN</v>
      </c>
      <c r="V2587" s="330">
        <v>5</v>
      </c>
      <c r="W2587" s="330">
        <v>109</v>
      </c>
      <c r="X2587" s="330" t="str">
        <v>S25-22</v>
      </c>
      <c r="Y2587" s="330">
        <v>179</v>
      </c>
      <c r="Z2587" s="330">
        <v>100</v>
      </c>
      <c r="AA2587" s="330">
        <v>79</v>
      </c>
      <c r="AB2587" s="16" t="str">
        <v>S25</v>
      </c>
    </row>
    <row r="2588" spans="1:28" x14ac:dyDescent="0.35">
      <c r="A2588" s="331">
        <v>45789</v>
      </c>
      <c r="B2588" s="330" t="str">
        <v>Fruit Viaggi</v>
      </c>
      <c r="C2588" s="330" t="str">
        <v>Tour Operator</v>
      </c>
      <c r="D2588" s="330" t="str">
        <v/>
      </c>
      <c r="E2588" s="330" t="str">
        <v/>
      </c>
      <c r="F2588" s="330" t="str">
        <v>RT</v>
      </c>
      <c r="G2588" s="330" t="str">
        <v>Outbound</v>
      </c>
      <c r="H2588" s="330" t="str">
        <v>SE6273</v>
      </c>
      <c r="I2588" s="331" t="str">
        <v>VRN-SSH</v>
      </c>
      <c r="J2588" s="884">
        <v>45905</v>
      </c>
      <c r="K2588" s="330">
        <v>10</v>
      </c>
      <c r="L2588" s="330">
        <v>10</v>
      </c>
      <c r="M2588" s="330">
        <v>230</v>
      </c>
      <c r="N2588" s="330">
        <v>0</v>
      </c>
      <c r="O2588" s="330">
        <v>0</v>
      </c>
      <c r="P2588" s="330">
        <v>2300</v>
      </c>
      <c r="Q2588" s="330" t="str">
        <v>Confirmed</v>
      </c>
      <c r="R2588" s="330" t="str">
        <v>On Review</v>
      </c>
      <c r="S2588" s="330" t="str">
        <v>VRN</v>
      </c>
      <c r="T2588" s="330" t="str">
        <v>SSH</v>
      </c>
      <c r="U2588" s="330" t="str">
        <v>VRN</v>
      </c>
      <c r="V2588" s="330">
        <v>5</v>
      </c>
      <c r="W2588" s="330">
        <v>116</v>
      </c>
      <c r="X2588" s="330" t="str">
        <v>S25-22</v>
      </c>
      <c r="Y2588" s="330">
        <v>179</v>
      </c>
      <c r="Z2588" s="330">
        <v>100</v>
      </c>
      <c r="AA2588" s="330">
        <v>79</v>
      </c>
      <c r="AB2588" s="16" t="str">
        <v>S25</v>
      </c>
    </row>
    <row r="2589" spans="1:28" x14ac:dyDescent="0.35">
      <c r="A2589" s="331">
        <v>45789</v>
      </c>
      <c r="B2589" s="330" t="str">
        <v>Fruit Viaggi</v>
      </c>
      <c r="C2589" s="330" t="str">
        <v>Tour Operator</v>
      </c>
      <c r="D2589" s="330" t="str">
        <v/>
      </c>
      <c r="E2589" s="330" t="str">
        <v/>
      </c>
      <c r="F2589" s="330" t="str">
        <v>RT</v>
      </c>
      <c r="G2589" s="330" t="str">
        <v>Inbound</v>
      </c>
      <c r="H2589" s="330" t="str">
        <v>SE6272</v>
      </c>
      <c r="I2589" s="331" t="str">
        <v>SSH-VRN</v>
      </c>
      <c r="J2589" s="884">
        <v>45870</v>
      </c>
      <c r="K2589" s="330">
        <v>10</v>
      </c>
      <c r="L2589" s="330">
        <v>10</v>
      </c>
      <c r="M2589" s="330">
        <v>230</v>
      </c>
      <c r="N2589" s="330">
        <v>0</v>
      </c>
      <c r="O2589" s="330">
        <v>0</v>
      </c>
      <c r="P2589" s="330">
        <v>2300</v>
      </c>
      <c r="Q2589" s="330" t="str">
        <v>Confirmed</v>
      </c>
      <c r="R2589" s="330" t="str">
        <v>On Review</v>
      </c>
      <c r="S2589" s="330" t="str">
        <v>SSH</v>
      </c>
      <c r="T2589" s="330" t="str">
        <v>VRN</v>
      </c>
      <c r="U2589" s="330" t="str">
        <v>VRN</v>
      </c>
      <c r="V2589" s="330">
        <v>5</v>
      </c>
      <c r="W2589" s="330">
        <v>81</v>
      </c>
      <c r="X2589" s="330" t="str">
        <v>S25-22</v>
      </c>
      <c r="Y2589" s="330">
        <v>179</v>
      </c>
      <c r="Z2589" s="330">
        <v>100</v>
      </c>
      <c r="AA2589" s="330">
        <v>79</v>
      </c>
      <c r="AB2589" s="16" t="str">
        <v>S25</v>
      </c>
    </row>
    <row r="2590" spans="1:28" x14ac:dyDescent="0.35">
      <c r="A2590" s="331">
        <v>45789</v>
      </c>
      <c r="B2590" s="330" t="str">
        <v>Fruit Viaggi</v>
      </c>
      <c r="C2590" s="330" t="str">
        <v>Tour Operator</v>
      </c>
      <c r="D2590" s="330" t="str">
        <v/>
      </c>
      <c r="E2590" s="330" t="str">
        <v/>
      </c>
      <c r="F2590" s="330" t="str">
        <v>RT</v>
      </c>
      <c r="G2590" s="330" t="str">
        <v>Inbound</v>
      </c>
      <c r="H2590" s="330" t="str">
        <v>SE6272</v>
      </c>
      <c r="I2590" s="331" t="str">
        <v>SSH-VRN</v>
      </c>
      <c r="J2590" s="884">
        <v>45877</v>
      </c>
      <c r="K2590" s="330">
        <v>10</v>
      </c>
      <c r="L2590" s="330">
        <v>10</v>
      </c>
      <c r="M2590" s="330">
        <v>230</v>
      </c>
      <c r="N2590" s="330">
        <v>0</v>
      </c>
      <c r="O2590" s="330">
        <v>0</v>
      </c>
      <c r="P2590" s="330">
        <v>2300</v>
      </c>
      <c r="Q2590" s="330" t="str">
        <v>Confirmed</v>
      </c>
      <c r="R2590" s="330" t="str">
        <v>On Review</v>
      </c>
      <c r="S2590" s="330" t="str">
        <v>SSH</v>
      </c>
      <c r="T2590" s="330" t="str">
        <v>VRN</v>
      </c>
      <c r="U2590" s="330" t="str">
        <v>VRN</v>
      </c>
      <c r="V2590" s="330">
        <v>5</v>
      </c>
      <c r="W2590" s="330">
        <v>88</v>
      </c>
      <c r="X2590" s="330" t="str">
        <v>S25-22</v>
      </c>
      <c r="Y2590" s="330">
        <v>179</v>
      </c>
      <c r="Z2590" s="330">
        <v>100</v>
      </c>
      <c r="AA2590" s="330">
        <v>79</v>
      </c>
      <c r="AB2590" s="16" t="str">
        <v>S25</v>
      </c>
    </row>
    <row r="2591" spans="1:28" x14ac:dyDescent="0.35">
      <c r="A2591" s="331">
        <v>45789</v>
      </c>
      <c r="B2591" s="330" t="str">
        <v>Fruit Viaggi</v>
      </c>
      <c r="C2591" s="330" t="str">
        <v>Tour Operator</v>
      </c>
      <c r="D2591" s="330" t="str">
        <v/>
      </c>
      <c r="E2591" s="330" t="str">
        <v/>
      </c>
      <c r="F2591" s="330" t="str">
        <v>RT</v>
      </c>
      <c r="G2591" s="330" t="str">
        <v>Inbound</v>
      </c>
      <c r="H2591" s="330" t="str">
        <v>SE6272</v>
      </c>
      <c r="I2591" s="331" t="str">
        <v>SSH-VRN</v>
      </c>
      <c r="J2591" s="884">
        <v>45884</v>
      </c>
      <c r="K2591" s="330">
        <v>10</v>
      </c>
      <c r="L2591" s="330">
        <v>10</v>
      </c>
      <c r="M2591" s="330">
        <v>230</v>
      </c>
      <c r="N2591" s="330">
        <v>0</v>
      </c>
      <c r="O2591" s="330">
        <v>0</v>
      </c>
      <c r="P2591" s="330">
        <v>2300</v>
      </c>
      <c r="Q2591" s="330" t="str">
        <v>Confirmed</v>
      </c>
      <c r="R2591" s="330" t="str">
        <v>On Review</v>
      </c>
      <c r="S2591" s="330" t="str">
        <v>SSH</v>
      </c>
      <c r="T2591" s="330" t="str">
        <v>VRN</v>
      </c>
      <c r="U2591" s="330" t="str">
        <v>VRN</v>
      </c>
      <c r="V2591" s="330">
        <v>5</v>
      </c>
      <c r="W2591" s="330">
        <v>95</v>
      </c>
      <c r="X2591" s="330" t="str">
        <v>S25-22</v>
      </c>
      <c r="Y2591" s="330">
        <v>179</v>
      </c>
      <c r="Z2591" s="330">
        <v>100</v>
      </c>
      <c r="AA2591" s="330">
        <v>79</v>
      </c>
      <c r="AB2591" s="16" t="str">
        <v>S25</v>
      </c>
    </row>
    <row r="2592" spans="1:28" x14ac:dyDescent="0.35">
      <c r="A2592" s="331">
        <v>45789</v>
      </c>
      <c r="B2592" s="330" t="str">
        <v>Fruit Viaggi</v>
      </c>
      <c r="C2592" s="330" t="str">
        <v>Tour Operator</v>
      </c>
      <c r="D2592" s="330" t="str">
        <v/>
      </c>
      <c r="E2592" s="330" t="str">
        <v/>
      </c>
      <c r="F2592" s="330" t="str">
        <v>RT</v>
      </c>
      <c r="G2592" s="330" t="str">
        <v>Inbound</v>
      </c>
      <c r="H2592" s="330" t="str">
        <v>SE6272</v>
      </c>
      <c r="I2592" s="331" t="str">
        <v>SSH-VRN</v>
      </c>
      <c r="J2592" s="884">
        <v>45891</v>
      </c>
      <c r="K2592" s="330">
        <v>10</v>
      </c>
      <c r="L2592" s="330">
        <v>10</v>
      </c>
      <c r="M2592" s="330">
        <v>230</v>
      </c>
      <c r="N2592" s="330">
        <v>0</v>
      </c>
      <c r="O2592" s="330">
        <v>0</v>
      </c>
      <c r="P2592" s="330">
        <v>2300</v>
      </c>
      <c r="Q2592" s="330" t="str">
        <v>Confirmed</v>
      </c>
      <c r="R2592" s="330" t="str">
        <v>On Review</v>
      </c>
      <c r="S2592" s="330" t="str">
        <v>SSH</v>
      </c>
      <c r="T2592" s="330" t="str">
        <v>VRN</v>
      </c>
      <c r="U2592" s="330" t="str">
        <v>VRN</v>
      </c>
      <c r="V2592" s="330">
        <v>5</v>
      </c>
      <c r="W2592" s="330">
        <v>102</v>
      </c>
      <c r="X2592" s="330" t="str">
        <v>S25-22</v>
      </c>
      <c r="Y2592" s="330">
        <v>179</v>
      </c>
      <c r="Z2592" s="330">
        <v>100</v>
      </c>
      <c r="AA2592" s="330">
        <v>79</v>
      </c>
      <c r="AB2592" s="16" t="str">
        <v>S25</v>
      </c>
    </row>
    <row r="2593" spans="1:28" x14ac:dyDescent="0.35">
      <c r="A2593" s="331">
        <v>45789</v>
      </c>
      <c r="B2593" s="330" t="str">
        <v>Fruit Viaggi</v>
      </c>
      <c r="C2593" s="330" t="str">
        <v>Tour Operator</v>
      </c>
      <c r="D2593" s="330" t="str">
        <v/>
      </c>
      <c r="E2593" s="330" t="str">
        <v/>
      </c>
      <c r="F2593" s="330" t="str">
        <v>RT</v>
      </c>
      <c r="G2593" s="330" t="str">
        <v>Inbound</v>
      </c>
      <c r="H2593" s="330" t="str">
        <v>SE6272</v>
      </c>
      <c r="I2593" s="331" t="str">
        <v>SSH-VRN</v>
      </c>
      <c r="J2593" s="884">
        <v>45898</v>
      </c>
      <c r="K2593" s="330">
        <v>10</v>
      </c>
      <c r="L2593" s="330">
        <v>10</v>
      </c>
      <c r="M2593" s="330">
        <v>230</v>
      </c>
      <c r="N2593" s="330">
        <v>0</v>
      </c>
      <c r="O2593" s="330">
        <v>0</v>
      </c>
      <c r="P2593" s="330">
        <v>2300</v>
      </c>
      <c r="Q2593" s="330" t="str">
        <v>Confirmed</v>
      </c>
      <c r="R2593" s="330" t="str">
        <v>On Review</v>
      </c>
      <c r="S2593" s="330" t="str">
        <v>SSH</v>
      </c>
      <c r="T2593" s="330" t="str">
        <v>VRN</v>
      </c>
      <c r="U2593" s="330" t="str">
        <v>VRN</v>
      </c>
      <c r="V2593" s="330">
        <v>5</v>
      </c>
      <c r="W2593" s="330">
        <v>109</v>
      </c>
      <c r="X2593" s="330" t="str">
        <v>S25-22</v>
      </c>
      <c r="Y2593" s="330">
        <v>179</v>
      </c>
      <c r="Z2593" s="330">
        <v>100</v>
      </c>
      <c r="AA2593" s="330">
        <v>79</v>
      </c>
      <c r="AB2593" s="16" t="str">
        <v>S25</v>
      </c>
    </row>
    <row r="2594" spans="1:28" x14ac:dyDescent="0.35">
      <c r="A2594" s="331">
        <v>45789</v>
      </c>
      <c r="B2594" s="330" t="str">
        <v>Fruit Viaggi</v>
      </c>
      <c r="C2594" s="330" t="str">
        <v>Tour Operator</v>
      </c>
      <c r="D2594" s="330" t="str">
        <v/>
      </c>
      <c r="E2594" s="330" t="str">
        <v/>
      </c>
      <c r="F2594" s="330" t="str">
        <v>RT</v>
      </c>
      <c r="G2594" s="330" t="str">
        <v>Inbound</v>
      </c>
      <c r="H2594" s="330" t="str">
        <v>SE6272</v>
      </c>
      <c r="I2594" s="331" t="str">
        <v>SSH-VRN</v>
      </c>
      <c r="J2594" s="884">
        <v>45905</v>
      </c>
      <c r="K2594" s="330">
        <v>10</v>
      </c>
      <c r="L2594" s="330">
        <v>10</v>
      </c>
      <c r="M2594" s="330">
        <v>230</v>
      </c>
      <c r="N2594" s="330">
        <v>0</v>
      </c>
      <c r="O2594" s="330">
        <v>0</v>
      </c>
      <c r="P2594" s="330">
        <v>2300</v>
      </c>
      <c r="Q2594" s="330" t="str">
        <v>Confirmed</v>
      </c>
      <c r="R2594" s="330" t="str">
        <v>On Review</v>
      </c>
      <c r="S2594" s="330" t="str">
        <v>SSH</v>
      </c>
      <c r="T2594" s="330" t="str">
        <v>VRN</v>
      </c>
      <c r="U2594" s="330" t="str">
        <v>VRN</v>
      </c>
      <c r="V2594" s="330">
        <v>5</v>
      </c>
      <c r="W2594" s="330">
        <v>116</v>
      </c>
      <c r="X2594" s="330" t="str">
        <v>S25-22</v>
      </c>
      <c r="Y2594" s="330">
        <v>179</v>
      </c>
      <c r="Z2594" s="330">
        <v>100</v>
      </c>
      <c r="AA2594" s="330">
        <v>79</v>
      </c>
      <c r="AB2594" s="16" t="str">
        <v>S25</v>
      </c>
    </row>
    <row r="2595" spans="1:28" x14ac:dyDescent="0.35">
      <c r="A2595" s="331">
        <v>45789</v>
      </c>
      <c r="B2595" s="330" t="str">
        <v>Fruit Viaggi</v>
      </c>
      <c r="C2595" s="330" t="str">
        <v>Tour Operator</v>
      </c>
      <c r="D2595" s="330" t="str">
        <v/>
      </c>
      <c r="E2595" s="330" t="str">
        <v/>
      </c>
      <c r="F2595" s="330" t="str">
        <v>RT</v>
      </c>
      <c r="G2595" s="330" t="str">
        <v>Inbound</v>
      </c>
      <c r="H2595" s="330" t="str">
        <v>SE6272</v>
      </c>
      <c r="I2595" s="331" t="str">
        <v>SSH-VRN</v>
      </c>
      <c r="J2595" s="884">
        <v>45912</v>
      </c>
      <c r="K2595" s="330">
        <v>10</v>
      </c>
      <c r="L2595" s="330">
        <v>10</v>
      </c>
      <c r="M2595" s="330">
        <v>230</v>
      </c>
      <c r="N2595" s="330">
        <v>0</v>
      </c>
      <c r="O2595" s="330">
        <v>0</v>
      </c>
      <c r="P2595" s="330">
        <v>2300</v>
      </c>
      <c r="Q2595" s="330" t="str">
        <v>Confirmed</v>
      </c>
      <c r="R2595" s="330" t="str">
        <v>On Review</v>
      </c>
      <c r="S2595" s="330" t="str">
        <v>SSH</v>
      </c>
      <c r="T2595" s="330" t="str">
        <v>VRN</v>
      </c>
      <c r="U2595" s="330" t="str">
        <v>VRN</v>
      </c>
      <c r="V2595" s="330">
        <v>5</v>
      </c>
      <c r="W2595" s="330">
        <v>123</v>
      </c>
      <c r="X2595" s="330" t="str">
        <v>S25-22</v>
      </c>
      <c r="Y2595" s="330">
        <v>179</v>
      </c>
      <c r="Z2595" s="330">
        <v>100</v>
      </c>
      <c r="AA2595" s="330">
        <v>79</v>
      </c>
      <c r="AB2595" s="16" t="str">
        <v>S25</v>
      </c>
    </row>
    <row r="2596" spans="1:28" x14ac:dyDescent="0.35">
      <c r="A2596" s="331">
        <v>45789</v>
      </c>
      <c r="B2596" s="330" t="str">
        <v>Fruit Viaggi</v>
      </c>
      <c r="C2596" s="330" t="str">
        <v>Tour Operator</v>
      </c>
      <c r="D2596" s="330" t="str">
        <v/>
      </c>
      <c r="E2596" s="330" t="str">
        <v/>
      </c>
      <c r="F2596" s="330" t="str">
        <v>RT</v>
      </c>
      <c r="G2596" s="330" t="str">
        <v>Outbound</v>
      </c>
      <c r="H2596" s="330" t="str">
        <v>UJ6391</v>
      </c>
      <c r="I2596" s="331" t="str">
        <v>VRN-SSH</v>
      </c>
      <c r="J2596" s="884">
        <v>45920</v>
      </c>
      <c r="K2596" s="330">
        <v>10</v>
      </c>
      <c r="L2596" s="330">
        <v>10</v>
      </c>
      <c r="M2596" s="330">
        <v>230</v>
      </c>
      <c r="N2596" s="330">
        <v>0</v>
      </c>
      <c r="O2596" s="330">
        <v>0</v>
      </c>
      <c r="P2596" s="330">
        <v>2300</v>
      </c>
      <c r="Q2596" s="330" t="str">
        <v>Confirmed</v>
      </c>
      <c r="R2596" s="330" t="str">
        <v>On Review</v>
      </c>
      <c r="S2596" s="330" t="str">
        <v>VRN</v>
      </c>
      <c r="T2596" s="330" t="str">
        <v>SSH</v>
      </c>
      <c r="U2596" s="330" t="str">
        <v>VRN</v>
      </c>
      <c r="V2596" s="330">
        <v>6</v>
      </c>
      <c r="W2596" s="330">
        <v>131</v>
      </c>
      <c r="X2596" s="330" t="str">
        <v>S25-23</v>
      </c>
      <c r="Y2596" s="330">
        <v>174</v>
      </c>
      <c r="Z2596" s="330">
        <v>150</v>
      </c>
      <c r="AA2596" s="330">
        <v>24</v>
      </c>
      <c r="AB2596" s="16" t="str">
        <v>S25</v>
      </c>
    </row>
    <row r="2597" spans="1:28" x14ac:dyDescent="0.35">
      <c r="A2597" s="331">
        <v>45789</v>
      </c>
      <c r="B2597" s="330" t="str">
        <v>Fruit Viaggi</v>
      </c>
      <c r="C2597" s="330" t="str">
        <v>Tour Operator</v>
      </c>
      <c r="D2597" s="330" t="str">
        <v/>
      </c>
      <c r="E2597" s="330" t="str">
        <v/>
      </c>
      <c r="F2597" s="330" t="str">
        <v>RT</v>
      </c>
      <c r="G2597" s="330" t="str">
        <v>Outbound</v>
      </c>
      <c r="H2597" s="330" t="str">
        <v>UJ6391</v>
      </c>
      <c r="I2597" s="331" t="str">
        <v>VRN-SSH</v>
      </c>
      <c r="J2597" s="884">
        <v>45927</v>
      </c>
      <c r="K2597" s="330">
        <v>10</v>
      </c>
      <c r="L2597" s="330">
        <v>10</v>
      </c>
      <c r="M2597" s="330">
        <v>230</v>
      </c>
      <c r="N2597" s="330">
        <v>0</v>
      </c>
      <c r="O2597" s="330">
        <v>0</v>
      </c>
      <c r="P2597" s="330">
        <v>2300</v>
      </c>
      <c r="Q2597" s="330" t="str">
        <v>Confirmed</v>
      </c>
      <c r="R2597" s="330" t="str">
        <v>On Review</v>
      </c>
      <c r="S2597" s="330" t="str">
        <v>VRN</v>
      </c>
      <c r="T2597" s="330" t="str">
        <v>SSH</v>
      </c>
      <c r="U2597" s="330" t="str">
        <v>VRN</v>
      </c>
      <c r="V2597" s="330">
        <v>6</v>
      </c>
      <c r="W2597" s="330">
        <v>138</v>
      </c>
      <c r="X2597" s="330" t="str">
        <v>S25-23</v>
      </c>
      <c r="Y2597" s="330">
        <v>174</v>
      </c>
      <c r="Z2597" s="330">
        <v>150</v>
      </c>
      <c r="AA2597" s="330">
        <v>24</v>
      </c>
      <c r="AB2597" s="16" t="str">
        <v>S25</v>
      </c>
    </row>
    <row r="2598" spans="1:28" x14ac:dyDescent="0.35">
      <c r="A2598" s="331">
        <v>45789</v>
      </c>
      <c r="B2598" s="330" t="str">
        <v>Fruit Viaggi</v>
      </c>
      <c r="C2598" s="330" t="str">
        <v>Tour Operator</v>
      </c>
      <c r="D2598" s="330" t="str">
        <v/>
      </c>
      <c r="E2598" s="330" t="str">
        <v/>
      </c>
      <c r="F2598" s="330" t="str">
        <v>RT</v>
      </c>
      <c r="G2598" s="330" t="str">
        <v>Outbound</v>
      </c>
      <c r="H2598" s="330" t="str">
        <v>UJ6391</v>
      </c>
      <c r="I2598" s="331" t="str">
        <v>VRN-SSH</v>
      </c>
      <c r="J2598" s="884">
        <v>45934</v>
      </c>
      <c r="K2598" s="330">
        <v>10</v>
      </c>
      <c r="L2598" s="330">
        <v>10</v>
      </c>
      <c r="M2598" s="330">
        <v>230</v>
      </c>
      <c r="N2598" s="330">
        <v>0</v>
      </c>
      <c r="O2598" s="330">
        <v>0</v>
      </c>
      <c r="P2598" s="330">
        <v>2300</v>
      </c>
      <c r="Q2598" s="330" t="str">
        <v>Confirmed</v>
      </c>
      <c r="R2598" s="330" t="str">
        <v>On Review</v>
      </c>
      <c r="S2598" s="330" t="str">
        <v>VRN</v>
      </c>
      <c r="T2598" s="330" t="str">
        <v>SSH</v>
      </c>
      <c r="U2598" s="330" t="str">
        <v>VRN</v>
      </c>
      <c r="V2598" s="330">
        <v>6</v>
      </c>
      <c r="W2598" s="330">
        <v>145</v>
      </c>
      <c r="X2598" s="330" t="str">
        <v>S25-23</v>
      </c>
      <c r="Y2598" s="330">
        <v>174</v>
      </c>
      <c r="Z2598" s="330">
        <v>150</v>
      </c>
      <c r="AA2598" s="330">
        <v>24</v>
      </c>
      <c r="AB2598" s="16" t="str">
        <v>S25</v>
      </c>
    </row>
    <row r="2599" spans="1:28" x14ac:dyDescent="0.35">
      <c r="A2599" s="331">
        <v>45789</v>
      </c>
      <c r="B2599" s="330" t="str">
        <v>Fruit Viaggi</v>
      </c>
      <c r="C2599" s="330" t="str">
        <v>Tour Operator</v>
      </c>
      <c r="D2599" s="330" t="str">
        <v/>
      </c>
      <c r="E2599" s="330" t="str">
        <v/>
      </c>
      <c r="F2599" s="330" t="str">
        <v>RT</v>
      </c>
      <c r="G2599" s="330" t="str">
        <v>Outbound</v>
      </c>
      <c r="H2599" s="330" t="str">
        <v>UJ6391</v>
      </c>
      <c r="I2599" s="331" t="str">
        <v>VRN-SSH</v>
      </c>
      <c r="J2599" s="884">
        <v>45941</v>
      </c>
      <c r="K2599" s="330">
        <v>10</v>
      </c>
      <c r="L2599" s="330">
        <v>10</v>
      </c>
      <c r="M2599" s="330">
        <v>230</v>
      </c>
      <c r="N2599" s="330">
        <v>0</v>
      </c>
      <c r="O2599" s="330">
        <v>0</v>
      </c>
      <c r="P2599" s="330">
        <v>2300</v>
      </c>
      <c r="Q2599" s="330" t="str">
        <v>Confirmed</v>
      </c>
      <c r="R2599" s="330" t="str">
        <v>On Review</v>
      </c>
      <c r="S2599" s="330" t="str">
        <v>VRN</v>
      </c>
      <c r="T2599" s="330" t="str">
        <v>SSH</v>
      </c>
      <c r="U2599" s="330" t="str">
        <v>VRN</v>
      </c>
      <c r="V2599" s="330">
        <v>6</v>
      </c>
      <c r="W2599" s="330">
        <v>152</v>
      </c>
      <c r="X2599" s="330" t="str">
        <v>S25-23</v>
      </c>
      <c r="Y2599" s="330">
        <v>174</v>
      </c>
      <c r="Z2599" s="330">
        <v>150</v>
      </c>
      <c r="AA2599" s="330">
        <v>24</v>
      </c>
      <c r="AB2599" s="16" t="str">
        <v>S25</v>
      </c>
    </row>
    <row r="2600" spans="1:28" x14ac:dyDescent="0.35">
      <c r="A2600" s="331">
        <v>45789</v>
      </c>
      <c r="B2600" s="330" t="str">
        <v>Fruit Viaggi</v>
      </c>
      <c r="C2600" s="330" t="str">
        <v>Tour Operator</v>
      </c>
      <c r="D2600" s="330" t="str">
        <v/>
      </c>
      <c r="E2600" s="330" t="str">
        <v/>
      </c>
      <c r="F2600" s="330" t="str">
        <v>RT</v>
      </c>
      <c r="G2600" s="330" t="str">
        <v>Outbound</v>
      </c>
      <c r="H2600" s="330" t="str">
        <v>UJ6391</v>
      </c>
      <c r="I2600" s="331" t="str">
        <v>VRN-SSH</v>
      </c>
      <c r="J2600" s="884">
        <v>45948</v>
      </c>
      <c r="K2600" s="330">
        <v>10</v>
      </c>
      <c r="L2600" s="330">
        <v>10</v>
      </c>
      <c r="M2600" s="330">
        <v>230</v>
      </c>
      <c r="N2600" s="330">
        <v>0</v>
      </c>
      <c r="O2600" s="330">
        <v>0</v>
      </c>
      <c r="P2600" s="330">
        <v>2300</v>
      </c>
      <c r="Q2600" s="330" t="str">
        <v>Confirmed</v>
      </c>
      <c r="R2600" s="330" t="str">
        <v>On Review</v>
      </c>
      <c r="S2600" s="330" t="str">
        <v>VRN</v>
      </c>
      <c r="T2600" s="330" t="str">
        <v>SSH</v>
      </c>
      <c r="U2600" s="330" t="str">
        <v>VRN</v>
      </c>
      <c r="V2600" s="330">
        <v>6</v>
      </c>
      <c r="W2600" s="330">
        <v>159</v>
      </c>
      <c r="X2600" s="330" t="str">
        <v>S25-23</v>
      </c>
      <c r="Y2600" s="330">
        <v>174</v>
      </c>
      <c r="Z2600" s="330">
        <v>150</v>
      </c>
      <c r="AA2600" s="330">
        <v>24</v>
      </c>
      <c r="AB2600" s="16" t="str">
        <v>S25</v>
      </c>
    </row>
    <row r="2601" spans="1:28" x14ac:dyDescent="0.35">
      <c r="A2601" s="331">
        <v>45789</v>
      </c>
      <c r="B2601" s="330" t="str">
        <v>Fruit Viaggi</v>
      </c>
      <c r="C2601" s="330" t="str">
        <v>Tour Operator</v>
      </c>
      <c r="D2601" s="330" t="str">
        <v/>
      </c>
      <c r="E2601" s="330" t="str">
        <v/>
      </c>
      <c r="F2601" s="330" t="str">
        <v>RT</v>
      </c>
      <c r="G2601" s="330" t="str">
        <v>Outbound</v>
      </c>
      <c r="H2601" s="330" t="str">
        <v>UJ6391</v>
      </c>
      <c r="I2601" s="331" t="str">
        <v>VRN-SSH</v>
      </c>
      <c r="J2601" s="884">
        <v>45955</v>
      </c>
      <c r="K2601" s="330">
        <v>10</v>
      </c>
      <c r="L2601" s="330">
        <v>10</v>
      </c>
      <c r="M2601" s="330">
        <v>230</v>
      </c>
      <c r="N2601" s="330">
        <v>0</v>
      </c>
      <c r="O2601" s="330">
        <v>0</v>
      </c>
      <c r="P2601" s="330">
        <v>2300</v>
      </c>
      <c r="Q2601" s="330" t="str">
        <v>Confirmed</v>
      </c>
      <c r="R2601" s="330" t="str">
        <v>On Review</v>
      </c>
      <c r="S2601" s="330" t="str">
        <v>VRN</v>
      </c>
      <c r="T2601" s="330" t="str">
        <v>SSH</v>
      </c>
      <c r="U2601" s="330" t="str">
        <v>VRN</v>
      </c>
      <c r="V2601" s="330">
        <v>6</v>
      </c>
      <c r="W2601" s="330">
        <v>166</v>
      </c>
      <c r="X2601" s="330" t="str">
        <v>S25-23</v>
      </c>
      <c r="Y2601" s="330">
        <v>174</v>
      </c>
      <c r="Z2601" s="330">
        <v>150</v>
      </c>
      <c r="AA2601" s="330">
        <v>24</v>
      </c>
      <c r="AB2601" s="16" t="str">
        <v>S25</v>
      </c>
    </row>
    <row r="2602" spans="1:28" x14ac:dyDescent="0.35">
      <c r="A2602" s="331">
        <v>45789</v>
      </c>
      <c r="B2602" s="330" t="str">
        <v>Fruit Viaggi</v>
      </c>
      <c r="C2602" s="330" t="str">
        <v>Tour Operator</v>
      </c>
      <c r="D2602" s="330" t="str">
        <v/>
      </c>
      <c r="E2602" s="330" t="str">
        <v/>
      </c>
      <c r="F2602" s="330" t="str">
        <v>RT</v>
      </c>
      <c r="G2602" s="330" t="str">
        <v>Inbound</v>
      </c>
      <c r="H2602" s="330" t="str">
        <v>UJ6390</v>
      </c>
      <c r="I2602" s="331" t="str">
        <v>SSH-VRN</v>
      </c>
      <c r="J2602" s="884">
        <v>45927</v>
      </c>
      <c r="K2602" s="330">
        <v>10</v>
      </c>
      <c r="L2602" s="330">
        <v>10</v>
      </c>
      <c r="M2602" s="330">
        <v>230</v>
      </c>
      <c r="N2602" s="330">
        <v>0</v>
      </c>
      <c r="O2602" s="330">
        <v>0</v>
      </c>
      <c r="P2602" s="330">
        <v>2300</v>
      </c>
      <c r="Q2602" s="330" t="str">
        <v>Confirmed</v>
      </c>
      <c r="R2602" s="330" t="str">
        <v>On Review</v>
      </c>
      <c r="S2602" s="330" t="str">
        <v>SSH</v>
      </c>
      <c r="T2602" s="330" t="str">
        <v>VRN</v>
      </c>
      <c r="U2602" s="330" t="str">
        <v>VRN</v>
      </c>
      <c r="V2602" s="330">
        <v>6</v>
      </c>
      <c r="W2602" s="330">
        <v>138</v>
      </c>
      <c r="X2602" s="330" t="str">
        <v>S25-23</v>
      </c>
      <c r="Y2602" s="330">
        <v>174</v>
      </c>
      <c r="Z2602" s="330">
        <v>150</v>
      </c>
      <c r="AA2602" s="330">
        <v>24</v>
      </c>
      <c r="AB2602" s="16" t="str">
        <v>S25</v>
      </c>
    </row>
    <row r="2603" spans="1:28" x14ac:dyDescent="0.35">
      <c r="A2603" s="331">
        <v>45789</v>
      </c>
      <c r="B2603" s="330" t="str">
        <v>Fruit Viaggi</v>
      </c>
      <c r="C2603" s="330" t="str">
        <v>Tour Operator</v>
      </c>
      <c r="D2603" s="330" t="str">
        <v/>
      </c>
      <c r="E2603" s="330" t="str">
        <v/>
      </c>
      <c r="F2603" s="330" t="str">
        <v>RT</v>
      </c>
      <c r="G2603" s="330" t="str">
        <v>Inbound</v>
      </c>
      <c r="H2603" s="330" t="str">
        <v>UJ6390</v>
      </c>
      <c r="I2603" s="331" t="str">
        <v>SSH-VRN</v>
      </c>
      <c r="J2603" s="884">
        <v>45934</v>
      </c>
      <c r="K2603" s="330">
        <v>10</v>
      </c>
      <c r="L2603" s="330">
        <v>10</v>
      </c>
      <c r="M2603" s="330">
        <v>230</v>
      </c>
      <c r="N2603" s="330">
        <v>0</v>
      </c>
      <c r="O2603" s="330">
        <v>0</v>
      </c>
      <c r="P2603" s="330">
        <v>2300</v>
      </c>
      <c r="Q2603" s="330" t="str">
        <v>Confirmed</v>
      </c>
      <c r="R2603" s="330" t="str">
        <v>On Review</v>
      </c>
      <c r="S2603" s="330" t="str">
        <v>SSH</v>
      </c>
      <c r="T2603" s="330" t="str">
        <v>VRN</v>
      </c>
      <c r="U2603" s="330" t="str">
        <v>VRN</v>
      </c>
      <c r="V2603" s="330">
        <v>6</v>
      </c>
      <c r="W2603" s="330">
        <v>145</v>
      </c>
      <c r="X2603" s="330" t="str">
        <v>S25-23</v>
      </c>
      <c r="Y2603" s="330">
        <v>174</v>
      </c>
      <c r="Z2603" s="330">
        <v>150</v>
      </c>
      <c r="AA2603" s="330">
        <v>24</v>
      </c>
      <c r="AB2603" s="16" t="str">
        <v>S25</v>
      </c>
    </row>
    <row r="2604" spans="1:28" x14ac:dyDescent="0.35">
      <c r="A2604" s="331">
        <v>45789</v>
      </c>
      <c r="B2604" s="330" t="str">
        <v>Fruit Viaggi</v>
      </c>
      <c r="C2604" s="330" t="str">
        <v>Tour Operator</v>
      </c>
      <c r="D2604" s="330" t="str">
        <v/>
      </c>
      <c r="E2604" s="330" t="str">
        <v/>
      </c>
      <c r="F2604" s="330" t="str">
        <v>RT</v>
      </c>
      <c r="G2604" s="330" t="str">
        <v>Inbound</v>
      </c>
      <c r="H2604" s="330" t="str">
        <v>UJ6390</v>
      </c>
      <c r="I2604" s="331" t="str">
        <v>SSH-VRN</v>
      </c>
      <c r="J2604" s="884">
        <v>45941</v>
      </c>
      <c r="K2604" s="330">
        <v>10</v>
      </c>
      <c r="L2604" s="330">
        <v>10</v>
      </c>
      <c r="M2604" s="330">
        <v>230</v>
      </c>
      <c r="N2604" s="330">
        <v>0</v>
      </c>
      <c r="O2604" s="330">
        <v>0</v>
      </c>
      <c r="P2604" s="330">
        <v>2300</v>
      </c>
      <c r="Q2604" s="330" t="str">
        <v>Confirmed</v>
      </c>
      <c r="R2604" s="330" t="str">
        <v>On Review</v>
      </c>
      <c r="S2604" s="330" t="str">
        <v>SSH</v>
      </c>
      <c r="T2604" s="330" t="str">
        <v>VRN</v>
      </c>
      <c r="U2604" s="330" t="str">
        <v>VRN</v>
      </c>
      <c r="V2604" s="330">
        <v>6</v>
      </c>
      <c r="W2604" s="330">
        <v>152</v>
      </c>
      <c r="X2604" s="330" t="str">
        <v>S25-23</v>
      </c>
      <c r="Y2604" s="330">
        <v>174</v>
      </c>
      <c r="Z2604" s="330">
        <v>150</v>
      </c>
      <c r="AA2604" s="330">
        <v>24</v>
      </c>
      <c r="AB2604" s="16" t="str">
        <v>S25</v>
      </c>
    </row>
    <row r="2605" spans="1:28" x14ac:dyDescent="0.35">
      <c r="A2605" s="331">
        <v>45789</v>
      </c>
      <c r="B2605" s="330" t="str">
        <v>Fruit Viaggi</v>
      </c>
      <c r="C2605" s="330" t="str">
        <v>Tour Operator</v>
      </c>
      <c r="D2605" s="330" t="str">
        <v/>
      </c>
      <c r="E2605" s="330" t="str">
        <v/>
      </c>
      <c r="F2605" s="330" t="str">
        <v>RT</v>
      </c>
      <c r="G2605" s="330" t="str">
        <v>Inbound</v>
      </c>
      <c r="H2605" s="330" t="str">
        <v>UJ6390</v>
      </c>
      <c r="I2605" s="331" t="str">
        <v>SSH-VRN</v>
      </c>
      <c r="J2605" s="884">
        <v>45948</v>
      </c>
      <c r="K2605" s="330">
        <v>10</v>
      </c>
      <c r="L2605" s="330">
        <v>10</v>
      </c>
      <c r="M2605" s="330">
        <v>230</v>
      </c>
      <c r="N2605" s="330">
        <v>0</v>
      </c>
      <c r="O2605" s="330">
        <v>0</v>
      </c>
      <c r="P2605" s="330">
        <v>2300</v>
      </c>
      <c r="Q2605" s="330" t="str">
        <v>Confirmed</v>
      </c>
      <c r="R2605" s="330" t="str">
        <v>On Review</v>
      </c>
      <c r="S2605" s="330" t="str">
        <v>SSH</v>
      </c>
      <c r="T2605" s="330" t="str">
        <v>VRN</v>
      </c>
      <c r="U2605" s="330" t="str">
        <v>VRN</v>
      </c>
      <c r="V2605" s="330">
        <v>6</v>
      </c>
      <c r="W2605" s="330">
        <v>159</v>
      </c>
      <c r="X2605" s="330" t="str">
        <v>S25-23</v>
      </c>
      <c r="Y2605" s="330">
        <v>174</v>
      </c>
      <c r="Z2605" s="330">
        <v>150</v>
      </c>
      <c r="AA2605" s="330">
        <v>24</v>
      </c>
      <c r="AB2605" s="16" t="str">
        <v>S25</v>
      </c>
    </row>
    <row r="2606" spans="1:28" x14ac:dyDescent="0.35">
      <c r="A2606" s="331">
        <v>45789</v>
      </c>
      <c r="B2606" s="330" t="str">
        <v>Fruit Viaggi</v>
      </c>
      <c r="C2606" s="330" t="str">
        <v>Tour Operator</v>
      </c>
      <c r="D2606" s="330" t="str">
        <v/>
      </c>
      <c r="E2606" s="330" t="str">
        <v/>
      </c>
      <c r="F2606" s="330" t="str">
        <v>RT</v>
      </c>
      <c r="G2606" s="330" t="str">
        <v>Inbound</v>
      </c>
      <c r="H2606" s="330" t="str">
        <v>UJ6390</v>
      </c>
      <c r="I2606" s="331" t="str">
        <v>SSH-VRN</v>
      </c>
      <c r="J2606" s="884">
        <v>45955</v>
      </c>
      <c r="K2606" s="330">
        <v>10</v>
      </c>
      <c r="L2606" s="330">
        <v>10</v>
      </c>
      <c r="M2606" s="330">
        <v>230</v>
      </c>
      <c r="N2606" s="330">
        <v>0</v>
      </c>
      <c r="O2606" s="330">
        <v>0</v>
      </c>
      <c r="P2606" s="330">
        <v>2300</v>
      </c>
      <c r="Q2606" s="330" t="str">
        <v>Confirmed</v>
      </c>
      <c r="R2606" s="330" t="str">
        <v>On Review</v>
      </c>
      <c r="S2606" s="330" t="str">
        <v>SSH</v>
      </c>
      <c r="T2606" s="330" t="str">
        <v>VRN</v>
      </c>
      <c r="U2606" s="330" t="str">
        <v>VRN</v>
      </c>
      <c r="V2606" s="330">
        <v>6</v>
      </c>
      <c r="W2606" s="330">
        <v>166</v>
      </c>
      <c r="X2606" s="330" t="str">
        <v>S25-23</v>
      </c>
      <c r="Y2606" s="330">
        <v>174</v>
      </c>
      <c r="Z2606" s="330">
        <v>150</v>
      </c>
      <c r="AA2606" s="330">
        <v>24</v>
      </c>
      <c r="AB2606" s="16" t="str">
        <v>S25</v>
      </c>
    </row>
    <row r="2607" spans="1:28" x14ac:dyDescent="0.35">
      <c r="A2607" s="331">
        <v>45789</v>
      </c>
      <c r="B2607" s="330" t="str">
        <v>Fruit Viaggi</v>
      </c>
      <c r="C2607" s="330" t="str">
        <v>Tour Operator</v>
      </c>
      <c r="D2607" s="330" t="str">
        <v/>
      </c>
      <c r="E2607" s="330" t="str">
        <v/>
      </c>
      <c r="F2607" s="330" t="str">
        <v>RT</v>
      </c>
      <c r="G2607" s="330" t="str">
        <v>Inbound</v>
      </c>
      <c r="H2607" s="330" t="str">
        <v>UJ6390</v>
      </c>
      <c r="I2607" s="331" t="str">
        <v>SSH-VRN</v>
      </c>
      <c r="J2607" s="884">
        <v>45962</v>
      </c>
      <c r="K2607" s="330">
        <v>10</v>
      </c>
      <c r="L2607" s="330">
        <v>10</v>
      </c>
      <c r="M2607" s="330">
        <v>230</v>
      </c>
      <c r="N2607" s="330">
        <v>0</v>
      </c>
      <c r="O2607" s="330">
        <v>0</v>
      </c>
      <c r="P2607" s="330">
        <v>2300</v>
      </c>
      <c r="Q2607" s="330" t="str">
        <v>Confirmed</v>
      </c>
      <c r="R2607" s="330" t="str">
        <v>On Review</v>
      </c>
      <c r="S2607" s="330" t="str">
        <v>SSH</v>
      </c>
      <c r="T2607" s="330" t="str">
        <v>VRN</v>
      </c>
      <c r="U2607" s="330" t="str">
        <v>VRN</v>
      </c>
      <c r="V2607" s="330">
        <v>6</v>
      </c>
      <c r="W2607" s="330">
        <v>173</v>
      </c>
      <c r="X2607" s="330" t="str">
        <v>S25-23</v>
      </c>
      <c r="Y2607" s="330">
        <v>174</v>
      </c>
      <c r="Z2607" s="330">
        <v>150</v>
      </c>
      <c r="AA2607" s="330">
        <v>24</v>
      </c>
      <c r="AB2607" s="16" t="str">
        <v>S25</v>
      </c>
    </row>
    <row r="2608" spans="1:28" x14ac:dyDescent="0.35">
      <c r="A2608" s="331">
        <v>45789</v>
      </c>
      <c r="B2608" s="330" t="str">
        <v>Fruit Viaggi</v>
      </c>
      <c r="C2608" s="330" t="str">
        <v>Tour Operator</v>
      </c>
      <c r="D2608" s="330" t="str">
        <v/>
      </c>
      <c r="E2608" s="330" t="str">
        <v/>
      </c>
      <c r="F2608" s="330" t="str">
        <v>RT</v>
      </c>
      <c r="G2608" s="330" t="str">
        <v>Outbound</v>
      </c>
      <c r="H2608" s="330" t="str">
        <v>SE4791</v>
      </c>
      <c r="I2608" s="331" t="str">
        <v>BLQ-SSH</v>
      </c>
      <c r="J2608" s="884">
        <v>45869</v>
      </c>
      <c r="K2608" s="330">
        <v>10</v>
      </c>
      <c r="L2608" s="330">
        <v>10</v>
      </c>
      <c r="M2608" s="330">
        <v>230</v>
      </c>
      <c r="N2608" s="330">
        <v>0</v>
      </c>
      <c r="O2608" s="330">
        <v>0</v>
      </c>
      <c r="P2608" s="330">
        <v>2300</v>
      </c>
      <c r="Q2608" s="330" t="str">
        <v>Confirmed</v>
      </c>
      <c r="R2608" s="330" t="str">
        <v>On Review</v>
      </c>
      <c r="S2608" s="330" t="str">
        <v>BLQ</v>
      </c>
      <c r="T2608" s="330" t="str">
        <v>SSH</v>
      </c>
      <c r="U2608" s="330" t="str">
        <v>BLQ</v>
      </c>
      <c r="V2608" s="330">
        <v>4</v>
      </c>
      <c r="W2608" s="330">
        <v>80</v>
      </c>
      <c r="X2608" s="330" t="str">
        <v>S25-26</v>
      </c>
      <c r="Y2608" s="330">
        <v>175</v>
      </c>
      <c r="Z2608" s="330">
        <v>100</v>
      </c>
      <c r="AA2608" s="330">
        <v>75</v>
      </c>
      <c r="AB2608" s="16" t="str">
        <v>S25</v>
      </c>
    </row>
    <row r="2609" spans="1:28" x14ac:dyDescent="0.35">
      <c r="A2609" s="331">
        <v>45789</v>
      </c>
      <c r="B2609" s="330" t="str">
        <v>Fruit Viaggi</v>
      </c>
      <c r="C2609" s="330" t="str">
        <v>Tour Operator</v>
      </c>
      <c r="D2609" s="330" t="str">
        <v/>
      </c>
      <c r="E2609" s="330" t="str">
        <v/>
      </c>
      <c r="F2609" s="330" t="str">
        <v>RT</v>
      </c>
      <c r="G2609" s="330" t="str">
        <v>Outbound</v>
      </c>
      <c r="H2609" s="330" t="str">
        <v>SE4791</v>
      </c>
      <c r="I2609" s="331" t="str">
        <v>BLQ-SSH</v>
      </c>
      <c r="J2609" s="884">
        <v>45876</v>
      </c>
      <c r="K2609" s="330">
        <v>10</v>
      </c>
      <c r="L2609" s="330">
        <v>10</v>
      </c>
      <c r="M2609" s="330">
        <v>230</v>
      </c>
      <c r="N2609" s="330">
        <v>0</v>
      </c>
      <c r="O2609" s="330">
        <v>0</v>
      </c>
      <c r="P2609" s="330">
        <v>2300</v>
      </c>
      <c r="Q2609" s="330" t="str">
        <v>Confirmed</v>
      </c>
      <c r="R2609" s="330" t="str">
        <v>On Review</v>
      </c>
      <c r="S2609" s="330" t="str">
        <v>BLQ</v>
      </c>
      <c r="T2609" s="330" t="str">
        <v>SSH</v>
      </c>
      <c r="U2609" s="330" t="str">
        <v>BLQ</v>
      </c>
      <c r="V2609" s="330">
        <v>4</v>
      </c>
      <c r="W2609" s="330">
        <v>87</v>
      </c>
      <c r="X2609" s="330" t="str">
        <v>S25-26</v>
      </c>
      <c r="Y2609" s="330">
        <v>175</v>
      </c>
      <c r="Z2609" s="330">
        <v>100</v>
      </c>
      <c r="AA2609" s="330">
        <v>75</v>
      </c>
      <c r="AB2609" s="16" t="str">
        <v>S25</v>
      </c>
    </row>
    <row r="2610" spans="1:28" x14ac:dyDescent="0.35">
      <c r="A2610" s="331">
        <v>45789</v>
      </c>
      <c r="B2610" s="330" t="str">
        <v>Fruit Viaggi</v>
      </c>
      <c r="C2610" s="330" t="str">
        <v>Tour Operator</v>
      </c>
      <c r="D2610" s="330" t="str">
        <v/>
      </c>
      <c r="E2610" s="330" t="str">
        <v/>
      </c>
      <c r="F2610" s="330" t="str">
        <v>RT</v>
      </c>
      <c r="G2610" s="330" t="str">
        <v>Outbound</v>
      </c>
      <c r="H2610" s="330" t="str">
        <v>SE4791</v>
      </c>
      <c r="I2610" s="331" t="str">
        <v>BLQ-SSH</v>
      </c>
      <c r="J2610" s="884">
        <v>45883</v>
      </c>
      <c r="K2610" s="330">
        <v>10</v>
      </c>
      <c r="L2610" s="330">
        <v>10</v>
      </c>
      <c r="M2610" s="330">
        <v>230</v>
      </c>
      <c r="N2610" s="330">
        <v>0</v>
      </c>
      <c r="O2610" s="330">
        <v>0</v>
      </c>
      <c r="P2610" s="330">
        <v>2300</v>
      </c>
      <c r="Q2610" s="330" t="str">
        <v>Confirmed</v>
      </c>
      <c r="R2610" s="330" t="str">
        <v>On Review</v>
      </c>
      <c r="S2610" s="330" t="str">
        <v>BLQ</v>
      </c>
      <c r="T2610" s="330" t="str">
        <v>SSH</v>
      </c>
      <c r="U2610" s="330" t="str">
        <v>BLQ</v>
      </c>
      <c r="V2610" s="330">
        <v>4</v>
      </c>
      <c r="W2610" s="330">
        <v>94</v>
      </c>
      <c r="X2610" s="330" t="str">
        <v>S25-26</v>
      </c>
      <c r="Y2610" s="330">
        <v>175</v>
      </c>
      <c r="Z2610" s="330">
        <v>100</v>
      </c>
      <c r="AA2610" s="330">
        <v>75</v>
      </c>
      <c r="AB2610" s="16" t="str">
        <v>S25</v>
      </c>
    </row>
    <row r="2611" spans="1:28" x14ac:dyDescent="0.35">
      <c r="A2611" s="331">
        <v>45789</v>
      </c>
      <c r="B2611" s="330" t="str">
        <v>Fruit Viaggi</v>
      </c>
      <c r="C2611" s="330" t="str">
        <v>Tour Operator</v>
      </c>
      <c r="D2611" s="330" t="str">
        <v/>
      </c>
      <c r="E2611" s="330" t="str">
        <v/>
      </c>
      <c r="F2611" s="330" t="str">
        <v>RT</v>
      </c>
      <c r="G2611" s="330" t="str">
        <v>Outbound</v>
      </c>
      <c r="H2611" s="330" t="str">
        <v>SE4791</v>
      </c>
      <c r="I2611" s="331" t="str">
        <v>BLQ-SSH</v>
      </c>
      <c r="J2611" s="884">
        <v>45890</v>
      </c>
      <c r="K2611" s="330">
        <v>10</v>
      </c>
      <c r="L2611" s="330">
        <v>10</v>
      </c>
      <c r="M2611" s="330">
        <v>230</v>
      </c>
      <c r="N2611" s="330">
        <v>0</v>
      </c>
      <c r="O2611" s="330">
        <v>0</v>
      </c>
      <c r="P2611" s="330">
        <v>2300</v>
      </c>
      <c r="Q2611" s="330" t="str">
        <v>Confirmed</v>
      </c>
      <c r="R2611" s="330" t="str">
        <v>On Review</v>
      </c>
      <c r="S2611" s="330" t="str">
        <v>BLQ</v>
      </c>
      <c r="T2611" s="330" t="str">
        <v>SSH</v>
      </c>
      <c r="U2611" s="330" t="str">
        <v>BLQ</v>
      </c>
      <c r="V2611" s="330">
        <v>4</v>
      </c>
      <c r="W2611" s="330">
        <v>101</v>
      </c>
      <c r="X2611" s="330" t="str">
        <v>S25-26</v>
      </c>
      <c r="Y2611" s="330">
        <v>175</v>
      </c>
      <c r="Z2611" s="330">
        <v>100</v>
      </c>
      <c r="AA2611" s="330">
        <v>75</v>
      </c>
      <c r="AB2611" s="16" t="str">
        <v>S25</v>
      </c>
    </row>
    <row r="2612" spans="1:28" x14ac:dyDescent="0.35">
      <c r="A2612" s="331">
        <v>45789</v>
      </c>
      <c r="B2612" s="330" t="str">
        <v>Fruit Viaggi</v>
      </c>
      <c r="C2612" s="330" t="str">
        <v>Tour Operator</v>
      </c>
      <c r="D2612" s="330" t="str">
        <v/>
      </c>
      <c r="E2612" s="330" t="str">
        <v/>
      </c>
      <c r="F2612" s="330" t="str">
        <v>RT</v>
      </c>
      <c r="G2612" s="330" t="str">
        <v>Outbound</v>
      </c>
      <c r="H2612" s="330" t="str">
        <v>SE4791</v>
      </c>
      <c r="I2612" s="331" t="str">
        <v>BLQ-SSH</v>
      </c>
      <c r="J2612" s="884">
        <v>45897</v>
      </c>
      <c r="K2612" s="330">
        <v>10</v>
      </c>
      <c r="L2612" s="330">
        <v>10</v>
      </c>
      <c r="M2612" s="330">
        <v>230</v>
      </c>
      <c r="N2612" s="330">
        <v>0</v>
      </c>
      <c r="O2612" s="330">
        <v>0</v>
      </c>
      <c r="P2612" s="330">
        <v>2300</v>
      </c>
      <c r="Q2612" s="330" t="str">
        <v>Confirmed</v>
      </c>
      <c r="R2612" s="330" t="str">
        <v>On Review</v>
      </c>
      <c r="S2612" s="330" t="str">
        <v>BLQ</v>
      </c>
      <c r="T2612" s="330" t="str">
        <v>SSH</v>
      </c>
      <c r="U2612" s="330" t="str">
        <v>BLQ</v>
      </c>
      <c r="V2612" s="330">
        <v>4</v>
      </c>
      <c r="W2612" s="330">
        <v>108</v>
      </c>
      <c r="X2612" s="330" t="str">
        <v>S25-26</v>
      </c>
      <c r="Y2612" s="330">
        <v>175</v>
      </c>
      <c r="Z2612" s="330">
        <v>100</v>
      </c>
      <c r="AA2612" s="330">
        <v>75</v>
      </c>
      <c r="AB2612" s="16" t="str">
        <v>S25</v>
      </c>
    </row>
    <row r="2613" spans="1:28" x14ac:dyDescent="0.35">
      <c r="A2613" s="331">
        <v>45789</v>
      </c>
      <c r="B2613" s="330" t="str">
        <v>Fruit Viaggi</v>
      </c>
      <c r="C2613" s="330" t="str">
        <v>Tour Operator</v>
      </c>
      <c r="D2613" s="330" t="str">
        <v/>
      </c>
      <c r="E2613" s="330" t="str">
        <v/>
      </c>
      <c r="F2613" s="330" t="str">
        <v>RT</v>
      </c>
      <c r="G2613" s="330" t="str">
        <v>Inbound</v>
      </c>
      <c r="H2613" s="330" t="str">
        <v>SE4790</v>
      </c>
      <c r="I2613" s="331" t="str">
        <v>SSH-BLQ</v>
      </c>
      <c r="J2613" s="884">
        <v>45876</v>
      </c>
      <c r="K2613" s="330">
        <v>10</v>
      </c>
      <c r="L2613" s="330">
        <v>10</v>
      </c>
      <c r="M2613" s="330">
        <v>230</v>
      </c>
      <c r="N2613" s="330">
        <v>0</v>
      </c>
      <c r="O2613" s="330">
        <v>0</v>
      </c>
      <c r="P2613" s="330">
        <v>2300</v>
      </c>
      <c r="Q2613" s="330" t="str">
        <v>Confirmed</v>
      </c>
      <c r="R2613" s="330" t="str">
        <v>On Review</v>
      </c>
      <c r="S2613" s="330" t="str">
        <v>SSH</v>
      </c>
      <c r="T2613" s="330" t="str">
        <v>BLQ</v>
      </c>
      <c r="U2613" s="330" t="str">
        <v>BLQ</v>
      </c>
      <c r="V2613" s="330">
        <v>4</v>
      </c>
      <c r="W2613" s="330">
        <v>87</v>
      </c>
      <c r="X2613" s="330" t="str">
        <v>S25-26</v>
      </c>
      <c r="Y2613" s="330">
        <v>175</v>
      </c>
      <c r="Z2613" s="330">
        <v>100</v>
      </c>
      <c r="AA2613" s="330">
        <v>75</v>
      </c>
      <c r="AB2613" s="16" t="str">
        <v>S25</v>
      </c>
    </row>
    <row r="2614" spans="1:28" x14ac:dyDescent="0.35">
      <c r="A2614" s="331">
        <v>45789</v>
      </c>
      <c r="B2614" s="330" t="str">
        <v>Fruit Viaggi</v>
      </c>
      <c r="C2614" s="330" t="str">
        <v>Tour Operator</v>
      </c>
      <c r="D2614" s="330" t="str">
        <v/>
      </c>
      <c r="E2614" s="330" t="str">
        <v/>
      </c>
      <c r="F2614" s="330" t="str">
        <v>RT</v>
      </c>
      <c r="G2614" s="330" t="str">
        <v>Inbound</v>
      </c>
      <c r="H2614" s="330" t="str">
        <v>SE4790</v>
      </c>
      <c r="I2614" s="331" t="str">
        <v>SSH-BLQ</v>
      </c>
      <c r="J2614" s="884">
        <v>45883</v>
      </c>
      <c r="K2614" s="330">
        <v>10</v>
      </c>
      <c r="L2614" s="330">
        <v>10</v>
      </c>
      <c r="M2614" s="330">
        <v>230</v>
      </c>
      <c r="N2614" s="330">
        <v>0</v>
      </c>
      <c r="O2614" s="330">
        <v>0</v>
      </c>
      <c r="P2614" s="330">
        <v>2300</v>
      </c>
      <c r="Q2614" s="330" t="str">
        <v>Confirmed</v>
      </c>
      <c r="R2614" s="330" t="str">
        <v>On Review</v>
      </c>
      <c r="S2614" s="330" t="str">
        <v>SSH</v>
      </c>
      <c r="T2614" s="330" t="str">
        <v>BLQ</v>
      </c>
      <c r="U2614" s="330" t="str">
        <v>BLQ</v>
      </c>
      <c r="V2614" s="330">
        <v>4</v>
      </c>
      <c r="W2614" s="330">
        <v>94</v>
      </c>
      <c r="X2614" s="330" t="str">
        <v>S25-26</v>
      </c>
      <c r="Y2614" s="330">
        <v>175</v>
      </c>
      <c r="Z2614" s="330">
        <v>100</v>
      </c>
      <c r="AA2614" s="330">
        <v>75</v>
      </c>
      <c r="AB2614" s="16" t="str">
        <v>S25</v>
      </c>
    </row>
    <row r="2615" spans="1:28" x14ac:dyDescent="0.35">
      <c r="A2615" s="331">
        <v>45789</v>
      </c>
      <c r="B2615" s="330" t="str">
        <v>Fruit Viaggi</v>
      </c>
      <c r="C2615" s="330" t="str">
        <v>Tour Operator</v>
      </c>
      <c r="D2615" s="330" t="str">
        <v/>
      </c>
      <c r="E2615" s="330" t="str">
        <v/>
      </c>
      <c r="F2615" s="330" t="str">
        <v>RT</v>
      </c>
      <c r="G2615" s="330" t="str">
        <v>Inbound</v>
      </c>
      <c r="H2615" s="330" t="str">
        <v>SE4790</v>
      </c>
      <c r="I2615" s="331" t="str">
        <v>SSH-BLQ</v>
      </c>
      <c r="J2615" s="884">
        <v>45890</v>
      </c>
      <c r="K2615" s="330">
        <v>10</v>
      </c>
      <c r="L2615" s="330">
        <v>10</v>
      </c>
      <c r="M2615" s="330">
        <v>230</v>
      </c>
      <c r="N2615" s="330">
        <v>0</v>
      </c>
      <c r="O2615" s="330">
        <v>0</v>
      </c>
      <c r="P2615" s="330">
        <v>2300</v>
      </c>
      <c r="Q2615" s="330" t="str">
        <v>Confirmed</v>
      </c>
      <c r="R2615" s="330" t="str">
        <v>On Review</v>
      </c>
      <c r="S2615" s="330" t="str">
        <v>SSH</v>
      </c>
      <c r="T2615" s="330" t="str">
        <v>BLQ</v>
      </c>
      <c r="U2615" s="330" t="str">
        <v>BLQ</v>
      </c>
      <c r="V2615" s="330">
        <v>4</v>
      </c>
      <c r="W2615" s="330">
        <v>101</v>
      </c>
      <c r="X2615" s="330" t="str">
        <v>S25-26</v>
      </c>
      <c r="Y2615" s="330">
        <v>175</v>
      </c>
      <c r="Z2615" s="330">
        <v>100</v>
      </c>
      <c r="AA2615" s="330">
        <v>75</v>
      </c>
      <c r="AB2615" s="16" t="str">
        <v>S25</v>
      </c>
    </row>
    <row r="2616" spans="1:28" x14ac:dyDescent="0.35">
      <c r="A2616" s="331">
        <v>45789</v>
      </c>
      <c r="B2616" s="330" t="str">
        <v>Fruit Viaggi</v>
      </c>
      <c r="C2616" s="330" t="str">
        <v>Tour Operator</v>
      </c>
      <c r="D2616" s="330" t="str">
        <v/>
      </c>
      <c r="E2616" s="330" t="str">
        <v/>
      </c>
      <c r="F2616" s="330" t="str">
        <v>RT</v>
      </c>
      <c r="G2616" s="330" t="str">
        <v>Inbound</v>
      </c>
      <c r="H2616" s="330" t="str">
        <v>SE4790</v>
      </c>
      <c r="I2616" s="331" t="str">
        <v>SSH-BLQ</v>
      </c>
      <c r="J2616" s="884">
        <v>45897</v>
      </c>
      <c r="K2616" s="330">
        <v>10</v>
      </c>
      <c r="L2616" s="330">
        <v>10</v>
      </c>
      <c r="M2616" s="330">
        <v>230</v>
      </c>
      <c r="N2616" s="330">
        <v>0</v>
      </c>
      <c r="O2616" s="330">
        <v>0</v>
      </c>
      <c r="P2616" s="330">
        <v>2300</v>
      </c>
      <c r="Q2616" s="330" t="str">
        <v>Confirmed</v>
      </c>
      <c r="R2616" s="330" t="str">
        <v>On Review</v>
      </c>
      <c r="S2616" s="330" t="str">
        <v>SSH</v>
      </c>
      <c r="T2616" s="330" t="str">
        <v>BLQ</v>
      </c>
      <c r="U2616" s="330" t="str">
        <v>BLQ</v>
      </c>
      <c r="V2616" s="330">
        <v>4</v>
      </c>
      <c r="W2616" s="330">
        <v>108</v>
      </c>
      <c r="X2616" s="330" t="str">
        <v>S25-26</v>
      </c>
      <c r="Y2616" s="330">
        <v>175</v>
      </c>
      <c r="Z2616" s="330">
        <v>100</v>
      </c>
      <c r="AA2616" s="330">
        <v>75</v>
      </c>
      <c r="AB2616" s="16" t="str">
        <v>S25</v>
      </c>
    </row>
    <row r="2617" spans="1:28" x14ac:dyDescent="0.35">
      <c r="A2617" s="331">
        <v>45789</v>
      </c>
      <c r="B2617" s="330" t="str">
        <v>Fruit Viaggi</v>
      </c>
      <c r="C2617" s="330" t="str">
        <v>Tour Operator</v>
      </c>
      <c r="D2617" s="330" t="str">
        <v/>
      </c>
      <c r="E2617" s="330" t="str">
        <v/>
      </c>
      <c r="F2617" s="330" t="str">
        <v>RT</v>
      </c>
      <c r="G2617" s="330" t="str">
        <v>Inbound</v>
      </c>
      <c r="H2617" s="330" t="str">
        <v>SE4790</v>
      </c>
      <c r="I2617" s="331" t="str">
        <v>SSH-BLQ</v>
      </c>
      <c r="J2617" s="884">
        <v>45904</v>
      </c>
      <c r="K2617" s="330">
        <v>10</v>
      </c>
      <c r="L2617" s="330">
        <v>10</v>
      </c>
      <c r="M2617" s="330">
        <v>230</v>
      </c>
      <c r="N2617" s="330">
        <v>0</v>
      </c>
      <c r="O2617" s="330">
        <v>0</v>
      </c>
      <c r="P2617" s="330">
        <v>2300</v>
      </c>
      <c r="Q2617" s="330" t="str">
        <v>Confirmed</v>
      </c>
      <c r="R2617" s="330" t="str">
        <v>On Review</v>
      </c>
      <c r="S2617" s="330" t="str">
        <v>SSH</v>
      </c>
      <c r="T2617" s="330" t="str">
        <v>BLQ</v>
      </c>
      <c r="U2617" s="330" t="str">
        <v>BLQ</v>
      </c>
      <c r="V2617" s="330">
        <v>4</v>
      </c>
      <c r="W2617" s="330">
        <v>115</v>
      </c>
      <c r="X2617" s="330" t="str">
        <v>S25-26</v>
      </c>
      <c r="Y2617" s="330">
        <v>175</v>
      </c>
      <c r="Z2617" s="330">
        <v>100</v>
      </c>
      <c r="AA2617" s="330">
        <v>75</v>
      </c>
      <c r="AB2617" s="16" t="str">
        <v>S25</v>
      </c>
    </row>
    <row r="2618" spans="1:28" x14ac:dyDescent="0.35">
      <c r="A2618" s="331">
        <v>45789</v>
      </c>
      <c r="B2618" s="330" t="str">
        <v>Italgsa-Azura</v>
      </c>
      <c r="C2618" s="330" t="str">
        <v>Tour Operator</v>
      </c>
      <c r="D2618" s="330" t="str">
        <v/>
      </c>
      <c r="E2618" s="330" t="str">
        <v/>
      </c>
      <c r="F2618" s="330" t="str">
        <v>RT</v>
      </c>
      <c r="G2618" s="330" t="str">
        <v>Outbound</v>
      </c>
      <c r="H2618" s="330" t="str">
        <v>SE1792</v>
      </c>
      <c r="I2618" s="331" t="str">
        <v>PMO-SSH</v>
      </c>
      <c r="J2618" s="884">
        <v>45859</v>
      </c>
      <c r="K2618" s="330">
        <v>30</v>
      </c>
      <c r="L2618" s="330">
        <v>30</v>
      </c>
      <c r="M2618" s="330">
        <v>215</v>
      </c>
      <c r="N2618" s="330">
        <v>0</v>
      </c>
      <c r="O2618" s="330">
        <v>0</v>
      </c>
      <c r="P2618" s="330">
        <v>6450</v>
      </c>
      <c r="Q2618" s="330" t="str">
        <v>Confirmed</v>
      </c>
      <c r="R2618" s="330" t="str">
        <v>On Review</v>
      </c>
      <c r="S2618" s="330" t="str">
        <v>PMO</v>
      </c>
      <c r="T2618" s="330" t="str">
        <v>SSH</v>
      </c>
      <c r="U2618" s="330" t="str">
        <v>PMO</v>
      </c>
      <c r="V2618" s="330">
        <v>1</v>
      </c>
      <c r="W2618" s="330">
        <v>70</v>
      </c>
      <c r="X2618" s="330" t="str">
        <v>S25-17</v>
      </c>
      <c r="Y2618" s="330">
        <v>179</v>
      </c>
      <c r="Z2618" s="330">
        <v>173</v>
      </c>
      <c r="AA2618" s="330">
        <v>6</v>
      </c>
      <c r="AB2618" s="16" t="str">
        <v>S25</v>
      </c>
    </row>
    <row r="2619" spans="1:28" x14ac:dyDescent="0.35">
      <c r="A2619" s="331">
        <v>45789</v>
      </c>
      <c r="B2619" s="330" t="str">
        <v>Italgsa-Azura</v>
      </c>
      <c r="C2619" s="330" t="str">
        <v>Tour Operator</v>
      </c>
      <c r="D2619" s="330" t="str">
        <v/>
      </c>
      <c r="E2619" s="330" t="str">
        <v/>
      </c>
      <c r="F2619" s="330" t="str">
        <v>RT</v>
      </c>
      <c r="G2619" s="330" t="str">
        <v>Outbound</v>
      </c>
      <c r="H2619" s="330" t="str">
        <v>SE1792</v>
      </c>
      <c r="I2619" s="331" t="str">
        <v>PMO-SSH</v>
      </c>
      <c r="J2619" s="884">
        <v>45866</v>
      </c>
      <c r="K2619" s="330">
        <v>30</v>
      </c>
      <c r="L2619" s="330">
        <v>30</v>
      </c>
      <c r="M2619" s="330">
        <v>215</v>
      </c>
      <c r="N2619" s="330">
        <v>0</v>
      </c>
      <c r="O2619" s="330">
        <v>0</v>
      </c>
      <c r="P2619" s="330">
        <v>6450</v>
      </c>
      <c r="Q2619" s="330" t="str">
        <v>Confirmed</v>
      </c>
      <c r="R2619" s="330" t="str">
        <v>On Review</v>
      </c>
      <c r="S2619" s="330" t="str">
        <v>PMO</v>
      </c>
      <c r="T2619" s="330" t="str">
        <v>SSH</v>
      </c>
      <c r="U2619" s="330" t="str">
        <v>PMO</v>
      </c>
      <c r="V2619" s="330">
        <v>1</v>
      </c>
      <c r="W2619" s="330">
        <v>77</v>
      </c>
      <c r="X2619" s="330" t="str">
        <v>S25-17</v>
      </c>
      <c r="Y2619" s="330">
        <v>179</v>
      </c>
      <c r="Z2619" s="330">
        <v>201</v>
      </c>
      <c r="AA2619" s="330">
        <v>-22</v>
      </c>
      <c r="AB2619" s="16" t="str">
        <v>S25</v>
      </c>
    </row>
    <row r="2620" spans="1:28" x14ac:dyDescent="0.35">
      <c r="A2620" s="331">
        <v>45789</v>
      </c>
      <c r="B2620" s="330" t="str">
        <v>Italgsa-Azura</v>
      </c>
      <c r="C2620" s="330" t="str">
        <v>Tour Operator</v>
      </c>
      <c r="D2620" s="330" t="str">
        <v/>
      </c>
      <c r="E2620" s="330" t="str">
        <v/>
      </c>
      <c r="F2620" s="330" t="str">
        <v>RT</v>
      </c>
      <c r="G2620" s="330" t="str">
        <v>Outbound</v>
      </c>
      <c r="H2620" s="330" t="str">
        <v>SE1792</v>
      </c>
      <c r="I2620" s="331" t="str">
        <v>PMO-SSH</v>
      </c>
      <c r="J2620" s="884">
        <v>45873</v>
      </c>
      <c r="K2620" s="330">
        <v>30</v>
      </c>
      <c r="L2620" s="330">
        <v>30</v>
      </c>
      <c r="M2620" s="330">
        <v>215</v>
      </c>
      <c r="N2620" s="330">
        <v>0</v>
      </c>
      <c r="O2620" s="330">
        <v>0</v>
      </c>
      <c r="P2620" s="330">
        <v>6450</v>
      </c>
      <c r="Q2620" s="330" t="str">
        <v>Confirmed</v>
      </c>
      <c r="R2620" s="330" t="str">
        <v>On Review</v>
      </c>
      <c r="S2620" s="330" t="str">
        <v>PMO</v>
      </c>
      <c r="T2620" s="330" t="str">
        <v>SSH</v>
      </c>
      <c r="U2620" s="330" t="str">
        <v>PMO</v>
      </c>
      <c r="V2620" s="330">
        <v>1</v>
      </c>
      <c r="W2620" s="330">
        <v>84</v>
      </c>
      <c r="X2620" s="330" t="str">
        <v>S25-17</v>
      </c>
      <c r="Y2620" s="330">
        <v>179</v>
      </c>
      <c r="Z2620" s="330">
        <v>134</v>
      </c>
      <c r="AA2620" s="330">
        <v>45</v>
      </c>
      <c r="AB2620" s="16" t="str">
        <v>S25</v>
      </c>
    </row>
    <row r="2621" spans="1:28" x14ac:dyDescent="0.35">
      <c r="A2621" s="331">
        <v>45789</v>
      </c>
      <c r="B2621" s="330" t="str">
        <v>Italgsa-Azura</v>
      </c>
      <c r="C2621" s="330" t="str">
        <v>Tour Operator</v>
      </c>
      <c r="D2621" s="330" t="str">
        <v/>
      </c>
      <c r="E2621" s="330" t="str">
        <v/>
      </c>
      <c r="F2621" s="330" t="str">
        <v>RT</v>
      </c>
      <c r="G2621" s="330" t="str">
        <v>Outbound</v>
      </c>
      <c r="H2621" s="330" t="str">
        <v>SE1792</v>
      </c>
      <c r="I2621" s="331" t="str">
        <v>PMO-SSH</v>
      </c>
      <c r="J2621" s="884">
        <v>45880</v>
      </c>
      <c r="K2621" s="330">
        <v>30</v>
      </c>
      <c r="L2621" s="330">
        <v>30</v>
      </c>
      <c r="M2621" s="330">
        <v>215</v>
      </c>
      <c r="N2621" s="330">
        <v>0</v>
      </c>
      <c r="O2621" s="330">
        <v>0</v>
      </c>
      <c r="P2621" s="330">
        <v>6450</v>
      </c>
      <c r="Q2621" s="330" t="str">
        <v>Confirmed</v>
      </c>
      <c r="R2621" s="330" t="str">
        <v>On Review</v>
      </c>
      <c r="S2621" s="330" t="str">
        <v>PMO</v>
      </c>
      <c r="T2621" s="330" t="str">
        <v>SSH</v>
      </c>
      <c r="U2621" s="330" t="str">
        <v>PMO</v>
      </c>
      <c r="V2621" s="330">
        <v>1</v>
      </c>
      <c r="W2621" s="330">
        <v>91</v>
      </c>
      <c r="X2621" s="330" t="str">
        <v>S25-17</v>
      </c>
      <c r="Y2621" s="330">
        <v>179</v>
      </c>
      <c r="Z2621" s="330">
        <v>148</v>
      </c>
      <c r="AA2621" s="330">
        <v>31</v>
      </c>
      <c r="AB2621" s="16" t="str">
        <v>S25</v>
      </c>
    </row>
    <row r="2622" spans="1:28" x14ac:dyDescent="0.35">
      <c r="A2622" s="331">
        <v>45789</v>
      </c>
      <c r="B2622" s="330" t="str">
        <v>Italgsa-Azura</v>
      </c>
      <c r="C2622" s="330" t="str">
        <v>Tour Operator</v>
      </c>
      <c r="D2622" s="330" t="str">
        <v/>
      </c>
      <c r="E2622" s="330" t="str">
        <v/>
      </c>
      <c r="F2622" s="330" t="str">
        <v>RT</v>
      </c>
      <c r="G2622" s="330" t="str">
        <v>Outbound</v>
      </c>
      <c r="H2622" s="330" t="str">
        <v>SE1792</v>
      </c>
      <c r="I2622" s="331" t="str">
        <v>PMO-SSH</v>
      </c>
      <c r="J2622" s="884">
        <v>45887</v>
      </c>
      <c r="K2622" s="330">
        <v>30</v>
      </c>
      <c r="L2622" s="330">
        <v>30</v>
      </c>
      <c r="M2622" s="330">
        <v>215</v>
      </c>
      <c r="N2622" s="330">
        <v>0</v>
      </c>
      <c r="O2622" s="330">
        <v>0</v>
      </c>
      <c r="P2622" s="330">
        <v>6450</v>
      </c>
      <c r="Q2622" s="330" t="str">
        <v>Confirmed</v>
      </c>
      <c r="R2622" s="330" t="str">
        <v>On Review</v>
      </c>
      <c r="S2622" s="330" t="str">
        <v>PMO</v>
      </c>
      <c r="T2622" s="330" t="str">
        <v>SSH</v>
      </c>
      <c r="U2622" s="330" t="str">
        <v>PMO</v>
      </c>
      <c r="V2622" s="330">
        <v>1</v>
      </c>
      <c r="W2622" s="330">
        <v>98</v>
      </c>
      <c r="X2622" s="330" t="str">
        <v>S25-17</v>
      </c>
      <c r="Y2622" s="330">
        <v>179</v>
      </c>
      <c r="Z2622" s="330">
        <v>170</v>
      </c>
      <c r="AA2622" s="330">
        <v>9</v>
      </c>
      <c r="AB2622" s="16" t="str">
        <v>S25</v>
      </c>
    </row>
    <row r="2623" spans="1:28" x14ac:dyDescent="0.35">
      <c r="A2623" s="331">
        <v>45789</v>
      </c>
      <c r="B2623" s="330" t="str">
        <v>Italgsa-Azura</v>
      </c>
      <c r="C2623" s="330" t="str">
        <v>Tour Operator</v>
      </c>
      <c r="D2623" s="330" t="str">
        <v/>
      </c>
      <c r="E2623" s="330" t="str">
        <v/>
      </c>
      <c r="F2623" s="330" t="str">
        <v>RT</v>
      </c>
      <c r="G2623" s="330" t="str">
        <v>Outbound</v>
      </c>
      <c r="H2623" s="330" t="str">
        <v>SE1792</v>
      </c>
      <c r="I2623" s="331" t="str">
        <v>PMO-SSH</v>
      </c>
      <c r="J2623" s="884">
        <v>45894</v>
      </c>
      <c r="K2623" s="330">
        <v>30</v>
      </c>
      <c r="L2623" s="330">
        <v>30</v>
      </c>
      <c r="M2623" s="330">
        <v>215</v>
      </c>
      <c r="N2623" s="330">
        <v>0</v>
      </c>
      <c r="O2623" s="330">
        <v>0</v>
      </c>
      <c r="P2623" s="330">
        <v>6450</v>
      </c>
      <c r="Q2623" s="330" t="str">
        <v>Confirmed</v>
      </c>
      <c r="R2623" s="330" t="str">
        <v>On Review</v>
      </c>
      <c r="S2623" s="330" t="str">
        <v>PMO</v>
      </c>
      <c r="T2623" s="330" t="str">
        <v>SSH</v>
      </c>
      <c r="U2623" s="330" t="str">
        <v>PMO</v>
      </c>
      <c r="V2623" s="330">
        <v>1</v>
      </c>
      <c r="W2623" s="330">
        <v>105</v>
      </c>
      <c r="X2623" s="330" t="str">
        <v>S25-17</v>
      </c>
      <c r="Y2623" s="330">
        <v>179</v>
      </c>
      <c r="Z2623" s="330">
        <v>170</v>
      </c>
      <c r="AA2623" s="330">
        <v>9</v>
      </c>
      <c r="AB2623" s="16" t="str">
        <v>S25</v>
      </c>
    </row>
    <row r="2624" spans="1:28" x14ac:dyDescent="0.35">
      <c r="A2624" s="331">
        <v>45789</v>
      </c>
      <c r="B2624" s="330" t="str">
        <v>Italgsa-Azura</v>
      </c>
      <c r="C2624" s="330" t="str">
        <v>Tour Operator</v>
      </c>
      <c r="D2624" s="330" t="str">
        <v/>
      </c>
      <c r="E2624" s="330" t="str">
        <v/>
      </c>
      <c r="F2624" s="330" t="str">
        <v>RT</v>
      </c>
      <c r="G2624" s="330" t="str">
        <v>Outbound</v>
      </c>
      <c r="H2624" s="330" t="str">
        <v>SE1792</v>
      </c>
      <c r="I2624" s="331" t="str">
        <v>PMO-SSH</v>
      </c>
      <c r="J2624" s="884">
        <v>45901</v>
      </c>
      <c r="K2624" s="330">
        <v>30</v>
      </c>
      <c r="L2624" s="330">
        <v>30</v>
      </c>
      <c r="M2624" s="330">
        <v>215</v>
      </c>
      <c r="N2624" s="330">
        <v>0</v>
      </c>
      <c r="O2624" s="330">
        <v>0</v>
      </c>
      <c r="P2624" s="330">
        <v>6450</v>
      </c>
      <c r="Q2624" s="330" t="str">
        <v>Confirmed</v>
      </c>
      <c r="R2624" s="330" t="str">
        <v>On Review</v>
      </c>
      <c r="S2624" s="330" t="str">
        <v>PMO</v>
      </c>
      <c r="T2624" s="330" t="str">
        <v>SSH</v>
      </c>
      <c r="U2624" s="330" t="str">
        <v>PMO</v>
      </c>
      <c r="V2624" s="330">
        <v>1</v>
      </c>
      <c r="W2624" s="330">
        <v>112</v>
      </c>
      <c r="X2624" s="330" t="str">
        <v>S25-17</v>
      </c>
      <c r="Y2624" s="330">
        <v>179</v>
      </c>
      <c r="Z2624" s="330">
        <v>174</v>
      </c>
      <c r="AA2624" s="330">
        <v>5</v>
      </c>
      <c r="AB2624" s="16" t="str">
        <v>S25</v>
      </c>
    </row>
    <row r="2625" spans="1:28" x14ac:dyDescent="0.35">
      <c r="A2625" s="331">
        <v>45789</v>
      </c>
      <c r="B2625" s="330" t="str">
        <v>Italgsa-Azura</v>
      </c>
      <c r="C2625" s="330" t="str">
        <v>Tour Operator</v>
      </c>
      <c r="D2625" s="330" t="str">
        <v/>
      </c>
      <c r="E2625" s="330" t="str">
        <v/>
      </c>
      <c r="F2625" s="330" t="str">
        <v>RT</v>
      </c>
      <c r="G2625" s="330" t="str">
        <v>Outbound</v>
      </c>
      <c r="H2625" s="330" t="str">
        <v>SE1792</v>
      </c>
      <c r="I2625" s="331" t="str">
        <v>PMO-SSH</v>
      </c>
      <c r="J2625" s="884">
        <v>45908</v>
      </c>
      <c r="K2625" s="330">
        <v>30</v>
      </c>
      <c r="L2625" s="330">
        <v>30</v>
      </c>
      <c r="M2625" s="330">
        <v>215</v>
      </c>
      <c r="N2625" s="330">
        <v>0</v>
      </c>
      <c r="O2625" s="330">
        <v>0</v>
      </c>
      <c r="P2625" s="330">
        <v>6450</v>
      </c>
      <c r="Q2625" s="330" t="str">
        <v>Confirmed</v>
      </c>
      <c r="R2625" s="330" t="str">
        <v>On Review</v>
      </c>
      <c r="S2625" s="330" t="str">
        <v>PMO</v>
      </c>
      <c r="T2625" s="330" t="str">
        <v>SSH</v>
      </c>
      <c r="U2625" s="330" t="str">
        <v>PMO</v>
      </c>
      <c r="V2625" s="330">
        <v>1</v>
      </c>
      <c r="W2625" s="330">
        <v>119</v>
      </c>
      <c r="X2625" s="330" t="str">
        <v>S25-17</v>
      </c>
      <c r="Y2625" s="330">
        <v>179</v>
      </c>
      <c r="Z2625" s="330">
        <v>167</v>
      </c>
      <c r="AA2625" s="330">
        <v>12</v>
      </c>
      <c r="AB2625" s="16" t="str">
        <v>S25</v>
      </c>
    </row>
    <row r="2626" spans="1:28" x14ac:dyDescent="0.35">
      <c r="A2626" s="331">
        <v>45789</v>
      </c>
      <c r="B2626" s="330" t="str">
        <v>Italgsa-Azura</v>
      </c>
      <c r="C2626" s="330" t="str">
        <v>Tour Operator</v>
      </c>
      <c r="D2626" s="330" t="str">
        <v/>
      </c>
      <c r="E2626" s="330" t="str">
        <v/>
      </c>
      <c r="F2626" s="330" t="str">
        <v>RT</v>
      </c>
      <c r="G2626" s="330" t="str">
        <v>Inbound</v>
      </c>
      <c r="H2626" s="330" t="str">
        <v>SE1791</v>
      </c>
      <c r="I2626" s="331" t="str">
        <v>SSH-PMO</v>
      </c>
      <c r="J2626" s="884">
        <v>45866</v>
      </c>
      <c r="K2626" s="330">
        <v>30</v>
      </c>
      <c r="L2626" s="330">
        <v>30</v>
      </c>
      <c r="M2626" s="330">
        <v>215</v>
      </c>
      <c r="N2626" s="330">
        <v>0</v>
      </c>
      <c r="O2626" s="330">
        <v>0</v>
      </c>
      <c r="P2626" s="330">
        <v>6450</v>
      </c>
      <c r="Q2626" s="330" t="str">
        <v>Confirmed</v>
      </c>
      <c r="R2626" s="330" t="str">
        <v>On Review</v>
      </c>
      <c r="S2626" s="330" t="str">
        <v>SSH</v>
      </c>
      <c r="T2626" s="330" t="str">
        <v>PMO</v>
      </c>
      <c r="U2626" s="330" t="str">
        <v>PMO</v>
      </c>
      <c r="V2626" s="330">
        <v>1</v>
      </c>
      <c r="W2626" s="330">
        <v>77</v>
      </c>
      <c r="X2626" s="330" t="str">
        <v>S25-17</v>
      </c>
      <c r="Y2626" s="330">
        <v>179</v>
      </c>
      <c r="Z2626" s="330">
        <v>173</v>
      </c>
      <c r="AA2626" s="330">
        <v>6</v>
      </c>
      <c r="AB2626" s="16" t="str">
        <v>S25</v>
      </c>
    </row>
    <row r="2627" spans="1:28" x14ac:dyDescent="0.35">
      <c r="A2627" s="331">
        <v>45789</v>
      </c>
      <c r="B2627" s="330" t="str">
        <v>Italgsa-Azura</v>
      </c>
      <c r="C2627" s="330" t="str">
        <v>Tour Operator</v>
      </c>
      <c r="D2627" s="330" t="str">
        <v/>
      </c>
      <c r="E2627" s="330" t="str">
        <v/>
      </c>
      <c r="F2627" s="330" t="str">
        <v>RT</v>
      </c>
      <c r="G2627" s="330" t="str">
        <v>Inbound</v>
      </c>
      <c r="H2627" s="330" t="str">
        <v>SE1791</v>
      </c>
      <c r="I2627" s="331" t="str">
        <v>SSH-PMO</v>
      </c>
      <c r="J2627" s="884">
        <v>45873</v>
      </c>
      <c r="K2627" s="330">
        <v>30</v>
      </c>
      <c r="L2627" s="330">
        <v>30</v>
      </c>
      <c r="M2627" s="330">
        <v>215</v>
      </c>
      <c r="N2627" s="330">
        <v>0</v>
      </c>
      <c r="O2627" s="330">
        <v>0</v>
      </c>
      <c r="P2627" s="330">
        <v>6450</v>
      </c>
      <c r="Q2627" s="330" t="str">
        <v>Confirmed</v>
      </c>
      <c r="R2627" s="330" t="str">
        <v>On Review</v>
      </c>
      <c r="S2627" s="330" t="str">
        <v>SSH</v>
      </c>
      <c r="T2627" s="330" t="str">
        <v>PMO</v>
      </c>
      <c r="U2627" s="330" t="str">
        <v>PMO</v>
      </c>
      <c r="V2627" s="330">
        <v>1</v>
      </c>
      <c r="W2627" s="330">
        <v>84</v>
      </c>
      <c r="X2627" s="330" t="str">
        <v>S25-17</v>
      </c>
      <c r="Y2627" s="330">
        <v>179</v>
      </c>
      <c r="Z2627" s="330">
        <v>201</v>
      </c>
      <c r="AA2627" s="330">
        <v>-22</v>
      </c>
      <c r="AB2627" s="16" t="str">
        <v>S25</v>
      </c>
    </row>
    <row r="2628" spans="1:28" x14ac:dyDescent="0.35">
      <c r="A2628" s="331">
        <v>45789</v>
      </c>
      <c r="B2628" s="330" t="str">
        <v>Italgsa-Azura</v>
      </c>
      <c r="C2628" s="330" t="str">
        <v>Tour Operator</v>
      </c>
      <c r="D2628" s="330" t="str">
        <v/>
      </c>
      <c r="E2628" s="330" t="str">
        <v/>
      </c>
      <c r="F2628" s="330" t="str">
        <v>RT</v>
      </c>
      <c r="G2628" s="330" t="str">
        <v>Inbound</v>
      </c>
      <c r="H2628" s="330" t="str">
        <v>SE1791</v>
      </c>
      <c r="I2628" s="331" t="str">
        <v>SSH-PMO</v>
      </c>
      <c r="J2628" s="884">
        <v>45880</v>
      </c>
      <c r="K2628" s="330">
        <v>30</v>
      </c>
      <c r="L2628" s="330">
        <v>30</v>
      </c>
      <c r="M2628" s="330">
        <v>215</v>
      </c>
      <c r="N2628" s="330">
        <v>0</v>
      </c>
      <c r="O2628" s="330">
        <v>0</v>
      </c>
      <c r="P2628" s="330">
        <v>6450</v>
      </c>
      <c r="Q2628" s="330" t="str">
        <v>Confirmed</v>
      </c>
      <c r="R2628" s="330" t="str">
        <v>On Review</v>
      </c>
      <c r="S2628" s="330" t="str">
        <v>SSH</v>
      </c>
      <c r="T2628" s="330" t="str">
        <v>PMO</v>
      </c>
      <c r="U2628" s="330" t="str">
        <v>PMO</v>
      </c>
      <c r="V2628" s="330">
        <v>1</v>
      </c>
      <c r="W2628" s="330">
        <v>91</v>
      </c>
      <c r="X2628" s="330" t="str">
        <v>S25-17</v>
      </c>
      <c r="Y2628" s="330">
        <v>179</v>
      </c>
      <c r="Z2628" s="330">
        <v>134</v>
      </c>
      <c r="AA2628" s="330">
        <v>45</v>
      </c>
      <c r="AB2628" s="16" t="str">
        <v>S25</v>
      </c>
    </row>
    <row r="2629" spans="1:28" x14ac:dyDescent="0.35">
      <c r="A2629" s="331">
        <v>45789</v>
      </c>
      <c r="B2629" s="330" t="str">
        <v>Italgsa-Azura</v>
      </c>
      <c r="C2629" s="330" t="str">
        <v>Tour Operator</v>
      </c>
      <c r="D2629" s="330" t="str">
        <v/>
      </c>
      <c r="E2629" s="330" t="str">
        <v/>
      </c>
      <c r="F2629" s="330" t="str">
        <v>RT</v>
      </c>
      <c r="G2629" s="330" t="str">
        <v>Inbound</v>
      </c>
      <c r="H2629" s="330" t="str">
        <v>SE1791</v>
      </c>
      <c r="I2629" s="331" t="str">
        <v>SSH-PMO</v>
      </c>
      <c r="J2629" s="884">
        <v>45887</v>
      </c>
      <c r="K2629" s="330">
        <v>30</v>
      </c>
      <c r="L2629" s="330">
        <v>30</v>
      </c>
      <c r="M2629" s="330">
        <v>215</v>
      </c>
      <c r="N2629" s="330">
        <v>0</v>
      </c>
      <c r="O2629" s="330">
        <v>0</v>
      </c>
      <c r="P2629" s="330">
        <v>6450</v>
      </c>
      <c r="Q2629" s="330" t="str">
        <v>Confirmed</v>
      </c>
      <c r="R2629" s="330" t="str">
        <v>On Review</v>
      </c>
      <c r="S2629" s="330" t="str">
        <v>SSH</v>
      </c>
      <c r="T2629" s="330" t="str">
        <v>PMO</v>
      </c>
      <c r="U2629" s="330" t="str">
        <v>PMO</v>
      </c>
      <c r="V2629" s="330">
        <v>1</v>
      </c>
      <c r="W2629" s="330">
        <v>98</v>
      </c>
      <c r="X2629" s="330" t="str">
        <v>S25-17</v>
      </c>
      <c r="Y2629" s="330">
        <v>179</v>
      </c>
      <c r="Z2629" s="330">
        <v>148</v>
      </c>
      <c r="AA2629" s="330">
        <v>31</v>
      </c>
      <c r="AB2629" s="16" t="str">
        <v>S25</v>
      </c>
    </row>
    <row r="2630" spans="1:28" x14ac:dyDescent="0.35">
      <c r="A2630" s="331">
        <v>45789</v>
      </c>
      <c r="B2630" s="330" t="str">
        <v>Italgsa-Azura</v>
      </c>
      <c r="C2630" s="330" t="str">
        <v>Tour Operator</v>
      </c>
      <c r="D2630" s="330" t="str">
        <v/>
      </c>
      <c r="E2630" s="330" t="str">
        <v/>
      </c>
      <c r="F2630" s="330" t="str">
        <v>RT</v>
      </c>
      <c r="G2630" s="330" t="str">
        <v>Inbound</v>
      </c>
      <c r="H2630" s="330" t="str">
        <v>SE1791</v>
      </c>
      <c r="I2630" s="331" t="str">
        <v>SSH-PMO</v>
      </c>
      <c r="J2630" s="884">
        <v>45894</v>
      </c>
      <c r="K2630" s="330">
        <v>30</v>
      </c>
      <c r="L2630" s="330">
        <v>30</v>
      </c>
      <c r="M2630" s="330">
        <v>215</v>
      </c>
      <c r="N2630" s="330">
        <v>0</v>
      </c>
      <c r="O2630" s="330">
        <v>0</v>
      </c>
      <c r="P2630" s="330">
        <v>6450</v>
      </c>
      <c r="Q2630" s="330" t="str">
        <v>Confirmed</v>
      </c>
      <c r="R2630" s="330" t="str">
        <v>On Review</v>
      </c>
      <c r="S2630" s="330" t="str">
        <v>SSH</v>
      </c>
      <c r="T2630" s="330" t="str">
        <v>PMO</v>
      </c>
      <c r="U2630" s="330" t="str">
        <v>PMO</v>
      </c>
      <c r="V2630" s="330">
        <v>1</v>
      </c>
      <c r="W2630" s="330">
        <v>105</v>
      </c>
      <c r="X2630" s="330" t="str">
        <v>S25-17</v>
      </c>
      <c r="Y2630" s="330">
        <v>179</v>
      </c>
      <c r="Z2630" s="330">
        <v>170</v>
      </c>
      <c r="AA2630" s="330">
        <v>9</v>
      </c>
      <c r="AB2630" s="16" t="str">
        <v>S25</v>
      </c>
    </row>
    <row r="2631" spans="1:28" x14ac:dyDescent="0.35">
      <c r="A2631" s="331">
        <v>45789</v>
      </c>
      <c r="B2631" s="330" t="str">
        <v>Italgsa-Azura</v>
      </c>
      <c r="C2631" s="330" t="str">
        <v>Tour Operator</v>
      </c>
      <c r="D2631" s="330" t="str">
        <v/>
      </c>
      <c r="E2631" s="330" t="str">
        <v/>
      </c>
      <c r="F2631" s="330" t="str">
        <v>RT</v>
      </c>
      <c r="G2631" s="330" t="str">
        <v>Inbound</v>
      </c>
      <c r="H2631" s="330" t="str">
        <v>SE1791</v>
      </c>
      <c r="I2631" s="331" t="str">
        <v>SSH-PMO</v>
      </c>
      <c r="J2631" s="884">
        <v>45901</v>
      </c>
      <c r="K2631" s="330">
        <v>30</v>
      </c>
      <c r="L2631" s="330">
        <v>30</v>
      </c>
      <c r="M2631" s="330">
        <v>215</v>
      </c>
      <c r="N2631" s="330">
        <v>0</v>
      </c>
      <c r="O2631" s="330">
        <v>0</v>
      </c>
      <c r="P2631" s="330">
        <v>6450</v>
      </c>
      <c r="Q2631" s="330" t="str">
        <v>Confirmed</v>
      </c>
      <c r="R2631" s="330" t="str">
        <v>On Review</v>
      </c>
      <c r="S2631" s="330" t="str">
        <v>SSH</v>
      </c>
      <c r="T2631" s="330" t="str">
        <v>PMO</v>
      </c>
      <c r="U2631" s="330" t="str">
        <v>PMO</v>
      </c>
      <c r="V2631" s="330">
        <v>1</v>
      </c>
      <c r="W2631" s="330">
        <v>112</v>
      </c>
      <c r="X2631" s="330" t="str">
        <v>S25-17</v>
      </c>
      <c r="Y2631" s="330">
        <v>179</v>
      </c>
      <c r="Z2631" s="330">
        <v>170</v>
      </c>
      <c r="AA2631" s="330">
        <v>9</v>
      </c>
      <c r="AB2631" s="16" t="str">
        <v>S25</v>
      </c>
    </row>
    <row r="2632" spans="1:28" x14ac:dyDescent="0.35">
      <c r="A2632" s="331">
        <v>45789</v>
      </c>
      <c r="B2632" s="330" t="str">
        <v>Italgsa-Azura</v>
      </c>
      <c r="C2632" s="330" t="str">
        <v>Tour Operator</v>
      </c>
      <c r="D2632" s="330" t="str">
        <v/>
      </c>
      <c r="E2632" s="330" t="str">
        <v/>
      </c>
      <c r="F2632" s="330" t="str">
        <v>RT</v>
      </c>
      <c r="G2632" s="330" t="str">
        <v>Inbound</v>
      </c>
      <c r="H2632" s="330" t="str">
        <v>SE1791</v>
      </c>
      <c r="I2632" s="331" t="str">
        <v>SSH-PMO</v>
      </c>
      <c r="J2632" s="884">
        <v>45908</v>
      </c>
      <c r="K2632" s="330">
        <v>30</v>
      </c>
      <c r="L2632" s="330">
        <v>30</v>
      </c>
      <c r="M2632" s="330">
        <v>215</v>
      </c>
      <c r="N2632" s="330">
        <v>0</v>
      </c>
      <c r="O2632" s="330">
        <v>0</v>
      </c>
      <c r="P2632" s="330">
        <v>6450</v>
      </c>
      <c r="Q2632" s="330" t="str">
        <v>Confirmed</v>
      </c>
      <c r="R2632" s="330" t="str">
        <v>On Review</v>
      </c>
      <c r="S2632" s="330" t="str">
        <v>SSH</v>
      </c>
      <c r="T2632" s="330" t="str">
        <v>PMO</v>
      </c>
      <c r="U2632" s="330" t="str">
        <v>PMO</v>
      </c>
      <c r="V2632" s="330">
        <v>1</v>
      </c>
      <c r="W2632" s="330">
        <v>119</v>
      </c>
      <c r="X2632" s="330" t="str">
        <v>S25-17</v>
      </c>
      <c r="Y2632" s="330">
        <v>179</v>
      </c>
      <c r="Z2632" s="330">
        <v>174</v>
      </c>
      <c r="AA2632" s="330">
        <v>5</v>
      </c>
      <c r="AB2632" s="16" t="str">
        <v>S25</v>
      </c>
    </row>
    <row r="2633" spans="1:28" x14ac:dyDescent="0.35">
      <c r="A2633" s="331">
        <v>45789</v>
      </c>
      <c r="B2633" s="330" t="str">
        <v>Italgsa-Azura</v>
      </c>
      <c r="C2633" s="330" t="str">
        <v>Tour Operator</v>
      </c>
      <c r="D2633" s="330" t="str">
        <v/>
      </c>
      <c r="E2633" s="330" t="str">
        <v/>
      </c>
      <c r="F2633" s="330" t="str">
        <v>RT</v>
      </c>
      <c r="G2633" s="330" t="str">
        <v>Inbound</v>
      </c>
      <c r="H2633" s="330" t="str">
        <v>SE1791</v>
      </c>
      <c r="I2633" s="331" t="str">
        <v>SSH-PMO</v>
      </c>
      <c r="J2633" s="884">
        <v>45915</v>
      </c>
      <c r="K2633" s="330">
        <v>30</v>
      </c>
      <c r="L2633" s="330">
        <v>30</v>
      </c>
      <c r="M2633" s="330">
        <v>215</v>
      </c>
      <c r="N2633" s="330">
        <v>0</v>
      </c>
      <c r="O2633" s="330">
        <v>0</v>
      </c>
      <c r="P2633" s="330">
        <v>6450</v>
      </c>
      <c r="Q2633" s="330" t="str">
        <v>Confirmed</v>
      </c>
      <c r="R2633" s="330" t="str">
        <v>On Review</v>
      </c>
      <c r="S2633" s="330" t="str">
        <v>SSH</v>
      </c>
      <c r="T2633" s="330" t="str">
        <v>PMO</v>
      </c>
      <c r="U2633" s="330" t="str">
        <v>PMO</v>
      </c>
      <c r="V2633" s="330">
        <v>1</v>
      </c>
      <c r="W2633" s="330">
        <v>126</v>
      </c>
      <c r="X2633" s="330" t="str">
        <v>S25-17</v>
      </c>
      <c r="Y2633" s="330">
        <v>179</v>
      </c>
      <c r="Z2633" s="330">
        <v>167</v>
      </c>
      <c r="AA2633" s="330">
        <v>12</v>
      </c>
      <c r="AB2633" s="16" t="str">
        <v>S25</v>
      </c>
    </row>
    <row r="2634" spans="1:28" x14ac:dyDescent="0.35">
      <c r="A2634" s="331">
        <v>45789</v>
      </c>
      <c r="B2634" s="330" t="str">
        <v>Italgsa-TourSea</v>
      </c>
      <c r="C2634" s="330" t="str">
        <v>Tour Operator</v>
      </c>
      <c r="D2634" s="330" t="str">
        <v/>
      </c>
      <c r="E2634" s="330" t="str">
        <v/>
      </c>
      <c r="F2634" s="330" t="str">
        <v>RT</v>
      </c>
      <c r="G2634" s="330" t="str">
        <v>Outbound</v>
      </c>
      <c r="H2634" s="330" t="str">
        <v>SE1792</v>
      </c>
      <c r="I2634" s="331" t="str">
        <v>PMO-SSH</v>
      </c>
      <c r="J2634" s="884">
        <v>45859</v>
      </c>
      <c r="K2634" s="330">
        <v>41</v>
      </c>
      <c r="L2634" s="330">
        <v>41</v>
      </c>
      <c r="M2634" s="330">
        <v>215</v>
      </c>
      <c r="N2634" s="330">
        <v>0</v>
      </c>
      <c r="O2634" s="330">
        <v>0</v>
      </c>
      <c r="P2634" s="330">
        <v>8815</v>
      </c>
      <c r="Q2634" s="330" t="str">
        <v>Confirmed</v>
      </c>
      <c r="R2634" s="330" t="str">
        <v>On Review</v>
      </c>
      <c r="S2634" s="330" t="str">
        <v>PMO</v>
      </c>
      <c r="T2634" s="330" t="str">
        <v>SSH</v>
      </c>
      <c r="U2634" s="330" t="str">
        <v>PMO</v>
      </c>
      <c r="V2634" s="330">
        <v>1</v>
      </c>
      <c r="W2634" s="330">
        <v>70</v>
      </c>
      <c r="X2634" s="330" t="str">
        <v>S25-17</v>
      </c>
      <c r="Y2634" s="330">
        <v>179</v>
      </c>
      <c r="Z2634" s="330">
        <v>173</v>
      </c>
      <c r="AA2634" s="330">
        <v>6</v>
      </c>
      <c r="AB2634" s="16" t="str">
        <v>S25</v>
      </c>
    </row>
    <row r="2635" spans="1:28" x14ac:dyDescent="0.35">
      <c r="A2635" s="331">
        <v>45789</v>
      </c>
      <c r="B2635" s="330" t="str">
        <v>Italgsa-TourSea</v>
      </c>
      <c r="C2635" s="330" t="str">
        <v>Tour Operator</v>
      </c>
      <c r="D2635" s="330" t="str">
        <v/>
      </c>
      <c r="E2635" s="330" t="str">
        <v/>
      </c>
      <c r="F2635" s="330" t="str">
        <v>RT</v>
      </c>
      <c r="G2635" s="330" t="str">
        <v>Outbound</v>
      </c>
      <c r="H2635" s="330" t="str">
        <v>SE1792</v>
      </c>
      <c r="I2635" s="331" t="str">
        <v>PMO-SSH</v>
      </c>
      <c r="J2635" s="884">
        <v>45866</v>
      </c>
      <c r="K2635" s="330">
        <v>41</v>
      </c>
      <c r="L2635" s="330">
        <v>41</v>
      </c>
      <c r="M2635" s="330">
        <v>215</v>
      </c>
      <c r="N2635" s="330">
        <v>0</v>
      </c>
      <c r="O2635" s="330">
        <v>0</v>
      </c>
      <c r="P2635" s="330">
        <v>8815</v>
      </c>
      <c r="Q2635" s="330" t="str">
        <v>Confirmed</v>
      </c>
      <c r="R2635" s="330" t="str">
        <v>On Review</v>
      </c>
      <c r="S2635" s="330" t="str">
        <v>PMO</v>
      </c>
      <c r="T2635" s="330" t="str">
        <v>SSH</v>
      </c>
      <c r="U2635" s="330" t="str">
        <v>PMO</v>
      </c>
      <c r="V2635" s="330">
        <v>1</v>
      </c>
      <c r="W2635" s="330">
        <v>77</v>
      </c>
      <c r="X2635" s="330" t="str">
        <v>S25-17</v>
      </c>
      <c r="Y2635" s="330">
        <v>179</v>
      </c>
      <c r="Z2635" s="330">
        <v>201</v>
      </c>
      <c r="AA2635" s="330">
        <v>-22</v>
      </c>
      <c r="AB2635" s="16" t="str">
        <v>S25</v>
      </c>
    </row>
    <row r="2636" spans="1:28" x14ac:dyDescent="0.35">
      <c r="A2636" s="331">
        <v>45789</v>
      </c>
      <c r="B2636" s="330" t="str">
        <v>Italgsa-TourSea</v>
      </c>
      <c r="C2636" s="330" t="str">
        <v>Tour Operator</v>
      </c>
      <c r="D2636" s="330" t="str">
        <v/>
      </c>
      <c r="E2636" s="330" t="str">
        <v/>
      </c>
      <c r="F2636" s="330" t="str">
        <v>RT</v>
      </c>
      <c r="G2636" s="330" t="str">
        <v>Outbound</v>
      </c>
      <c r="H2636" s="330" t="str">
        <v>SE1792</v>
      </c>
      <c r="I2636" s="331" t="str">
        <v>PMO-SSH</v>
      </c>
      <c r="J2636" s="884">
        <v>45887</v>
      </c>
      <c r="K2636" s="330">
        <v>12</v>
      </c>
      <c r="L2636" s="330">
        <v>12</v>
      </c>
      <c r="M2636" s="330">
        <v>215</v>
      </c>
      <c r="N2636" s="330">
        <v>0</v>
      </c>
      <c r="O2636" s="330">
        <v>0</v>
      </c>
      <c r="P2636" s="330">
        <v>2580</v>
      </c>
      <c r="Q2636" s="330" t="str">
        <v>Confirmed</v>
      </c>
      <c r="R2636" s="330" t="str">
        <v>On Review</v>
      </c>
      <c r="S2636" s="330" t="str">
        <v>PMO</v>
      </c>
      <c r="T2636" s="330" t="str">
        <v>SSH</v>
      </c>
      <c r="U2636" s="330" t="str">
        <v>PMO</v>
      </c>
      <c r="V2636" s="330">
        <v>1</v>
      </c>
      <c r="W2636" s="330">
        <v>98</v>
      </c>
      <c r="X2636" s="330" t="str">
        <v>S25-17</v>
      </c>
      <c r="Y2636" s="330">
        <v>179</v>
      </c>
      <c r="Z2636" s="330">
        <v>170</v>
      </c>
      <c r="AA2636" s="330">
        <v>9</v>
      </c>
      <c r="AB2636" s="16" t="str">
        <v>S25</v>
      </c>
    </row>
    <row r="2637" spans="1:28" x14ac:dyDescent="0.35">
      <c r="A2637" s="331">
        <v>45789</v>
      </c>
      <c r="B2637" s="330" t="str">
        <v>Italgsa-TourSea</v>
      </c>
      <c r="C2637" s="330" t="str">
        <v>Tour Operator</v>
      </c>
      <c r="D2637" s="330" t="str">
        <v/>
      </c>
      <c r="E2637" s="330" t="str">
        <v/>
      </c>
      <c r="F2637" s="330" t="str">
        <v>RT</v>
      </c>
      <c r="G2637" s="330" t="str">
        <v>Outbound</v>
      </c>
      <c r="H2637" s="330" t="str">
        <v>SE1792</v>
      </c>
      <c r="I2637" s="331" t="str">
        <v>PMO-SSH</v>
      </c>
      <c r="J2637" s="884">
        <v>45894</v>
      </c>
      <c r="K2637" s="330">
        <v>40</v>
      </c>
      <c r="L2637" s="330">
        <v>40</v>
      </c>
      <c r="M2637" s="330">
        <v>215</v>
      </c>
      <c r="N2637" s="330">
        <v>0</v>
      </c>
      <c r="O2637" s="330">
        <v>0</v>
      </c>
      <c r="P2637" s="330">
        <v>8600</v>
      </c>
      <c r="Q2637" s="330" t="str">
        <v>Confirmed</v>
      </c>
      <c r="R2637" s="330" t="str">
        <v>On Review</v>
      </c>
      <c r="S2637" s="330" t="str">
        <v>PMO</v>
      </c>
      <c r="T2637" s="330" t="str">
        <v>SSH</v>
      </c>
      <c r="U2637" s="330" t="str">
        <v>PMO</v>
      </c>
      <c r="V2637" s="330">
        <v>1</v>
      </c>
      <c r="W2637" s="330">
        <v>105</v>
      </c>
      <c r="X2637" s="330" t="str">
        <v>S25-17</v>
      </c>
      <c r="Y2637" s="330">
        <v>179</v>
      </c>
      <c r="Z2637" s="330">
        <v>170</v>
      </c>
      <c r="AA2637" s="330">
        <v>9</v>
      </c>
      <c r="AB2637" s="16" t="str">
        <v>S25</v>
      </c>
    </row>
    <row r="2638" spans="1:28" x14ac:dyDescent="0.35">
      <c r="A2638" s="331">
        <v>45789</v>
      </c>
      <c r="B2638" s="330" t="str">
        <v>Italgsa-TourSea</v>
      </c>
      <c r="C2638" s="330" t="str">
        <v>Tour Operator</v>
      </c>
      <c r="D2638" s="330" t="str">
        <v/>
      </c>
      <c r="E2638" s="330" t="str">
        <v/>
      </c>
      <c r="F2638" s="330" t="str">
        <v>RT</v>
      </c>
      <c r="G2638" s="330" t="str">
        <v>Outbound</v>
      </c>
      <c r="H2638" s="330" t="str">
        <v>SE1792</v>
      </c>
      <c r="I2638" s="331" t="str">
        <v>PMO-SSH</v>
      </c>
      <c r="J2638" s="884">
        <v>45901</v>
      </c>
      <c r="K2638" s="330">
        <v>40</v>
      </c>
      <c r="L2638" s="330">
        <v>40</v>
      </c>
      <c r="M2638" s="330">
        <v>215</v>
      </c>
      <c r="N2638" s="330">
        <v>0</v>
      </c>
      <c r="O2638" s="330">
        <v>0</v>
      </c>
      <c r="P2638" s="330">
        <v>8600</v>
      </c>
      <c r="Q2638" s="330" t="str">
        <v>Confirmed</v>
      </c>
      <c r="R2638" s="330" t="str">
        <v>On Review</v>
      </c>
      <c r="S2638" s="330" t="str">
        <v>PMO</v>
      </c>
      <c r="T2638" s="330" t="str">
        <v>SSH</v>
      </c>
      <c r="U2638" s="330" t="str">
        <v>PMO</v>
      </c>
      <c r="V2638" s="330">
        <v>1</v>
      </c>
      <c r="W2638" s="330">
        <v>112</v>
      </c>
      <c r="X2638" s="330" t="str">
        <v>S25-17</v>
      </c>
      <c r="Y2638" s="330">
        <v>179</v>
      </c>
      <c r="Z2638" s="330">
        <v>174</v>
      </c>
      <c r="AA2638" s="330">
        <v>5</v>
      </c>
      <c r="AB2638" s="16" t="str">
        <v>S25</v>
      </c>
    </row>
    <row r="2639" spans="1:28" x14ac:dyDescent="0.35">
      <c r="A2639" s="331">
        <v>45789</v>
      </c>
      <c r="B2639" s="330" t="str">
        <v>Italgsa-TourSea</v>
      </c>
      <c r="C2639" s="330" t="str">
        <v>Tour Operator</v>
      </c>
      <c r="D2639" s="330" t="str">
        <v/>
      </c>
      <c r="E2639" s="330" t="str">
        <v/>
      </c>
      <c r="F2639" s="330" t="str">
        <v>RT</v>
      </c>
      <c r="G2639" s="330" t="str">
        <v>Outbound</v>
      </c>
      <c r="H2639" s="330" t="str">
        <v>SE1792</v>
      </c>
      <c r="I2639" s="331" t="str">
        <v>PMO-SSH</v>
      </c>
      <c r="J2639" s="884">
        <v>45908</v>
      </c>
      <c r="K2639" s="330">
        <v>37</v>
      </c>
      <c r="L2639" s="330">
        <v>37</v>
      </c>
      <c r="M2639" s="330">
        <v>215</v>
      </c>
      <c r="N2639" s="330">
        <v>0</v>
      </c>
      <c r="O2639" s="330">
        <v>0</v>
      </c>
      <c r="P2639" s="330">
        <v>7955</v>
      </c>
      <c r="Q2639" s="330" t="str">
        <v>Confirmed</v>
      </c>
      <c r="R2639" s="330" t="str">
        <v>On Review</v>
      </c>
      <c r="S2639" s="330" t="str">
        <v>PMO</v>
      </c>
      <c r="T2639" s="330" t="str">
        <v>SSH</v>
      </c>
      <c r="U2639" s="330" t="str">
        <v>PMO</v>
      </c>
      <c r="V2639" s="330">
        <v>1</v>
      </c>
      <c r="W2639" s="330">
        <v>119</v>
      </c>
      <c r="X2639" s="330" t="str">
        <v>S25-17</v>
      </c>
      <c r="Y2639" s="330">
        <v>179</v>
      </c>
      <c r="Z2639" s="330">
        <v>167</v>
      </c>
      <c r="AA2639" s="330">
        <v>12</v>
      </c>
      <c r="AB2639" s="16" t="str">
        <v>S25</v>
      </c>
    </row>
    <row r="2640" spans="1:28" x14ac:dyDescent="0.35">
      <c r="A2640" s="331">
        <v>45789</v>
      </c>
      <c r="B2640" s="330" t="str">
        <v>Italgsa-TourSea</v>
      </c>
      <c r="C2640" s="330" t="str">
        <v>Tour Operator</v>
      </c>
      <c r="D2640" s="330" t="str">
        <v/>
      </c>
      <c r="E2640" s="330" t="str">
        <v/>
      </c>
      <c r="F2640" s="330" t="str">
        <v>RT</v>
      </c>
      <c r="G2640" s="330" t="str">
        <v>Inbound</v>
      </c>
      <c r="H2640" s="330" t="str">
        <v>SE1791</v>
      </c>
      <c r="I2640" s="331" t="str">
        <v>SSH-PMO</v>
      </c>
      <c r="J2640" s="884">
        <v>45866</v>
      </c>
      <c r="K2640" s="330">
        <v>41</v>
      </c>
      <c r="L2640" s="330">
        <v>41</v>
      </c>
      <c r="M2640" s="330">
        <v>215</v>
      </c>
      <c r="N2640" s="330">
        <v>0</v>
      </c>
      <c r="O2640" s="330">
        <v>0</v>
      </c>
      <c r="P2640" s="330">
        <v>8815</v>
      </c>
      <c r="Q2640" s="330" t="str">
        <v>Confirmed</v>
      </c>
      <c r="R2640" s="330" t="str">
        <v>On Review</v>
      </c>
      <c r="S2640" s="330" t="str">
        <v>SSH</v>
      </c>
      <c r="T2640" s="330" t="str">
        <v>PMO</v>
      </c>
      <c r="U2640" s="330" t="str">
        <v>PMO</v>
      </c>
      <c r="V2640" s="330">
        <v>1</v>
      </c>
      <c r="W2640" s="330">
        <v>77</v>
      </c>
      <c r="X2640" s="330" t="str">
        <v>S25-17</v>
      </c>
      <c r="Y2640" s="330">
        <v>179</v>
      </c>
      <c r="Z2640" s="330">
        <v>173</v>
      </c>
      <c r="AA2640" s="330">
        <v>6</v>
      </c>
      <c r="AB2640" s="16" t="str">
        <v>S25</v>
      </c>
    </row>
    <row r="2641" spans="1:28" x14ac:dyDescent="0.35">
      <c r="A2641" s="331">
        <v>45789</v>
      </c>
      <c r="B2641" s="330" t="str">
        <v>Italgsa-TourSea</v>
      </c>
      <c r="C2641" s="330" t="str">
        <v>Tour Operator</v>
      </c>
      <c r="D2641" s="330" t="str">
        <v/>
      </c>
      <c r="E2641" s="330" t="str">
        <v/>
      </c>
      <c r="F2641" s="330" t="str">
        <v>RT</v>
      </c>
      <c r="G2641" s="330" t="str">
        <v>Inbound</v>
      </c>
      <c r="H2641" s="330" t="str">
        <v>SE1791</v>
      </c>
      <c r="I2641" s="331" t="str">
        <v>SSH-PMO</v>
      </c>
      <c r="J2641" s="884">
        <v>45873</v>
      </c>
      <c r="K2641" s="330">
        <v>41</v>
      </c>
      <c r="L2641" s="330">
        <v>41</v>
      </c>
      <c r="M2641" s="330">
        <v>215</v>
      </c>
      <c r="N2641" s="330">
        <v>0</v>
      </c>
      <c r="O2641" s="330">
        <v>0</v>
      </c>
      <c r="P2641" s="330">
        <v>8815</v>
      </c>
      <c r="Q2641" s="330" t="str">
        <v>Confirmed</v>
      </c>
      <c r="R2641" s="330" t="str">
        <v>On Review</v>
      </c>
      <c r="S2641" s="330" t="str">
        <v>SSH</v>
      </c>
      <c r="T2641" s="330" t="str">
        <v>PMO</v>
      </c>
      <c r="U2641" s="330" t="str">
        <v>PMO</v>
      </c>
      <c r="V2641" s="330">
        <v>1</v>
      </c>
      <c r="W2641" s="330">
        <v>84</v>
      </c>
      <c r="X2641" s="330" t="str">
        <v>S25-17</v>
      </c>
      <c r="Y2641" s="330">
        <v>179</v>
      </c>
      <c r="Z2641" s="330">
        <v>201</v>
      </c>
      <c r="AA2641" s="330">
        <v>-22</v>
      </c>
      <c r="AB2641" s="16" t="str">
        <v>S25</v>
      </c>
    </row>
    <row r="2642" spans="1:28" x14ac:dyDescent="0.35">
      <c r="A2642" s="331">
        <v>45789</v>
      </c>
      <c r="B2642" s="330" t="str">
        <v>Italgsa-TourSea</v>
      </c>
      <c r="C2642" s="330" t="str">
        <v>Tour Operator</v>
      </c>
      <c r="D2642" s="330" t="str">
        <v/>
      </c>
      <c r="E2642" s="330" t="str">
        <v/>
      </c>
      <c r="F2642" s="330" t="str">
        <v>RT</v>
      </c>
      <c r="G2642" s="330" t="str">
        <v>Inbound</v>
      </c>
      <c r="H2642" s="330" t="str">
        <v>SE1791</v>
      </c>
      <c r="I2642" s="331" t="str">
        <v>SSH-PMO</v>
      </c>
      <c r="J2642" s="884">
        <v>45894</v>
      </c>
      <c r="K2642" s="330">
        <v>12</v>
      </c>
      <c r="L2642" s="330">
        <v>12</v>
      </c>
      <c r="M2642" s="330">
        <v>215</v>
      </c>
      <c r="N2642" s="330">
        <v>0</v>
      </c>
      <c r="O2642" s="330">
        <v>0</v>
      </c>
      <c r="P2642" s="330">
        <v>2580</v>
      </c>
      <c r="Q2642" s="330" t="str">
        <v>Confirmed</v>
      </c>
      <c r="R2642" s="330" t="str">
        <v>On Review</v>
      </c>
      <c r="S2642" s="330" t="str">
        <v>SSH</v>
      </c>
      <c r="T2642" s="330" t="str">
        <v>PMO</v>
      </c>
      <c r="U2642" s="330" t="str">
        <v>PMO</v>
      </c>
      <c r="V2642" s="330">
        <v>1</v>
      </c>
      <c r="W2642" s="330">
        <v>105</v>
      </c>
      <c r="X2642" s="330" t="str">
        <v>S25-17</v>
      </c>
      <c r="Y2642" s="330">
        <v>179</v>
      </c>
      <c r="Z2642" s="330">
        <v>170</v>
      </c>
      <c r="AA2642" s="330">
        <v>9</v>
      </c>
      <c r="AB2642" s="16" t="str">
        <v>S25</v>
      </c>
    </row>
    <row r="2643" spans="1:28" x14ac:dyDescent="0.35">
      <c r="A2643" s="331">
        <v>45789</v>
      </c>
      <c r="B2643" s="330" t="str">
        <v>Italgsa-TourSea</v>
      </c>
      <c r="C2643" s="330" t="str">
        <v>Tour Operator</v>
      </c>
      <c r="D2643" s="330" t="str">
        <v/>
      </c>
      <c r="E2643" s="330" t="str">
        <v/>
      </c>
      <c r="F2643" s="330" t="str">
        <v>RT</v>
      </c>
      <c r="G2643" s="330" t="str">
        <v>Inbound</v>
      </c>
      <c r="H2643" s="330" t="str">
        <v>SE1791</v>
      </c>
      <c r="I2643" s="331" t="str">
        <v>SSH-PMO</v>
      </c>
      <c r="J2643" s="884">
        <v>45901</v>
      </c>
      <c r="K2643" s="330">
        <v>40</v>
      </c>
      <c r="L2643" s="330">
        <v>40</v>
      </c>
      <c r="M2643" s="330">
        <v>215</v>
      </c>
      <c r="N2643" s="330">
        <v>0</v>
      </c>
      <c r="O2643" s="330">
        <v>0</v>
      </c>
      <c r="P2643" s="330">
        <v>8600</v>
      </c>
      <c r="Q2643" s="330" t="str">
        <v>Confirmed</v>
      </c>
      <c r="R2643" s="330" t="str">
        <v>On Review</v>
      </c>
      <c r="S2643" s="330" t="str">
        <v>SSH</v>
      </c>
      <c r="T2643" s="330" t="str">
        <v>PMO</v>
      </c>
      <c r="U2643" s="330" t="str">
        <v>PMO</v>
      </c>
      <c r="V2643" s="330">
        <v>1</v>
      </c>
      <c r="W2643" s="330">
        <v>112</v>
      </c>
      <c r="X2643" s="330" t="str">
        <v>S25-17</v>
      </c>
      <c r="Y2643" s="330">
        <v>179</v>
      </c>
      <c r="Z2643" s="330">
        <v>170</v>
      </c>
      <c r="AA2643" s="330">
        <v>9</v>
      </c>
      <c r="AB2643" s="16" t="str">
        <v>S25</v>
      </c>
    </row>
    <row r="2644" spans="1:28" x14ac:dyDescent="0.35">
      <c r="A2644" s="331">
        <v>45789</v>
      </c>
      <c r="B2644" s="330" t="str">
        <v>Italgsa-TourSea</v>
      </c>
      <c r="C2644" s="330" t="str">
        <v>Tour Operator</v>
      </c>
      <c r="D2644" s="330" t="str">
        <v/>
      </c>
      <c r="E2644" s="330" t="str">
        <v/>
      </c>
      <c r="F2644" s="330" t="str">
        <v>RT</v>
      </c>
      <c r="G2644" s="330" t="str">
        <v>Inbound</v>
      </c>
      <c r="H2644" s="330" t="str">
        <v>SE1791</v>
      </c>
      <c r="I2644" s="331" t="str">
        <v>SSH-PMO</v>
      </c>
      <c r="J2644" s="884">
        <v>45908</v>
      </c>
      <c r="K2644" s="330">
        <v>40</v>
      </c>
      <c r="L2644" s="330">
        <v>40</v>
      </c>
      <c r="M2644" s="330">
        <v>215</v>
      </c>
      <c r="N2644" s="330">
        <v>0</v>
      </c>
      <c r="O2644" s="330">
        <v>0</v>
      </c>
      <c r="P2644" s="330">
        <v>8600</v>
      </c>
      <c r="Q2644" s="330" t="str">
        <v>Confirmed</v>
      </c>
      <c r="R2644" s="330" t="str">
        <v>On Review</v>
      </c>
      <c r="S2644" s="330" t="str">
        <v>SSH</v>
      </c>
      <c r="T2644" s="330" t="str">
        <v>PMO</v>
      </c>
      <c r="U2644" s="330" t="str">
        <v>PMO</v>
      </c>
      <c r="V2644" s="330">
        <v>1</v>
      </c>
      <c r="W2644" s="330">
        <v>119</v>
      </c>
      <c r="X2644" s="330" t="str">
        <v>S25-17</v>
      </c>
      <c r="Y2644" s="330">
        <v>179</v>
      </c>
      <c r="Z2644" s="330">
        <v>174</v>
      </c>
      <c r="AA2644" s="330">
        <v>5</v>
      </c>
      <c r="AB2644" s="16" t="str">
        <v>S25</v>
      </c>
    </row>
    <row r="2645" spans="1:28" x14ac:dyDescent="0.35">
      <c r="A2645" s="331">
        <v>45789</v>
      </c>
      <c r="B2645" s="330" t="str">
        <v>Italgsa-TourSea</v>
      </c>
      <c r="C2645" s="330" t="str">
        <v>Tour Operator</v>
      </c>
      <c r="D2645" s="330" t="str">
        <v/>
      </c>
      <c r="E2645" s="330" t="str">
        <v/>
      </c>
      <c r="F2645" s="330" t="str">
        <v>RT</v>
      </c>
      <c r="G2645" s="330" t="str">
        <v>Inbound</v>
      </c>
      <c r="H2645" s="330" t="str">
        <v>SE1791</v>
      </c>
      <c r="I2645" s="331" t="str">
        <v>SSH-PMO</v>
      </c>
      <c r="J2645" s="884">
        <v>45915</v>
      </c>
      <c r="K2645" s="330">
        <v>37</v>
      </c>
      <c r="L2645" s="330">
        <v>37</v>
      </c>
      <c r="M2645" s="330">
        <v>215</v>
      </c>
      <c r="N2645" s="330">
        <v>0</v>
      </c>
      <c r="O2645" s="330">
        <v>0</v>
      </c>
      <c r="P2645" s="330">
        <v>7955</v>
      </c>
      <c r="Q2645" s="330" t="str">
        <v>Confirmed</v>
      </c>
      <c r="R2645" s="330" t="str">
        <v>On Review</v>
      </c>
      <c r="S2645" s="330" t="str">
        <v>SSH</v>
      </c>
      <c r="T2645" s="330" t="str">
        <v>PMO</v>
      </c>
      <c r="U2645" s="330" t="str">
        <v>PMO</v>
      </c>
      <c r="V2645" s="330">
        <v>1</v>
      </c>
      <c r="W2645" s="330">
        <v>126</v>
      </c>
      <c r="X2645" s="330" t="str">
        <v>S25-17</v>
      </c>
      <c r="Y2645" s="330">
        <v>179</v>
      </c>
      <c r="Z2645" s="330">
        <v>167</v>
      </c>
      <c r="AA2645" s="330">
        <v>12</v>
      </c>
      <c r="AB2645" s="16" t="str">
        <v>S25</v>
      </c>
    </row>
    <row r="2646" spans="1:28" x14ac:dyDescent="0.35">
      <c r="A2646" s="331">
        <v>45789</v>
      </c>
      <c r="B2646" s="330" t="str">
        <v>Italgsa-Baobab</v>
      </c>
      <c r="C2646" s="330" t="str">
        <v>Tour Operator</v>
      </c>
      <c r="D2646" s="330" t="str">
        <v/>
      </c>
      <c r="E2646" s="330" t="str">
        <v/>
      </c>
      <c r="F2646" s="330" t="str">
        <v>RT</v>
      </c>
      <c r="G2646" s="330" t="str">
        <v>Outbound</v>
      </c>
      <c r="H2646" s="330" t="str">
        <v>SE1792</v>
      </c>
      <c r="I2646" s="331" t="str">
        <v>PMO-SSH</v>
      </c>
      <c r="J2646" s="884">
        <v>45859</v>
      </c>
      <c r="K2646" s="330">
        <v>20</v>
      </c>
      <c r="L2646" s="330">
        <v>20</v>
      </c>
      <c r="M2646" s="330">
        <v>215</v>
      </c>
      <c r="N2646" s="330">
        <v>0</v>
      </c>
      <c r="O2646" s="330">
        <v>0</v>
      </c>
      <c r="P2646" s="330">
        <v>4300</v>
      </c>
      <c r="Q2646" s="330" t="str">
        <v>Confirmed</v>
      </c>
      <c r="R2646" s="330" t="str">
        <v>On Review</v>
      </c>
      <c r="S2646" s="330" t="str">
        <v>PMO</v>
      </c>
      <c r="T2646" s="330" t="str">
        <v>SSH</v>
      </c>
      <c r="U2646" s="330" t="str">
        <v>PMO</v>
      </c>
      <c r="V2646" s="330">
        <v>1</v>
      </c>
      <c r="W2646" s="330">
        <v>70</v>
      </c>
      <c r="X2646" s="330" t="str">
        <v>S25-17</v>
      </c>
      <c r="Y2646" s="330">
        <v>179</v>
      </c>
      <c r="Z2646" s="330">
        <v>173</v>
      </c>
      <c r="AA2646" s="330">
        <v>6</v>
      </c>
      <c r="AB2646" s="16" t="str">
        <v>S25</v>
      </c>
    </row>
    <row r="2647" spans="1:28" x14ac:dyDescent="0.35">
      <c r="A2647" s="331">
        <v>45789</v>
      </c>
      <c r="B2647" s="330" t="str">
        <v>Italgsa-Baobab</v>
      </c>
      <c r="C2647" s="330" t="str">
        <v>Tour Operator</v>
      </c>
      <c r="D2647" s="330" t="str">
        <v/>
      </c>
      <c r="E2647" s="330" t="str">
        <v/>
      </c>
      <c r="F2647" s="330" t="str">
        <v>RT</v>
      </c>
      <c r="G2647" s="330" t="str">
        <v>Outbound</v>
      </c>
      <c r="H2647" s="330" t="str">
        <v>SE1792</v>
      </c>
      <c r="I2647" s="331" t="str">
        <v>PMO-SSH</v>
      </c>
      <c r="J2647" s="884">
        <v>45866</v>
      </c>
      <c r="K2647" s="330">
        <v>20</v>
      </c>
      <c r="L2647" s="330">
        <v>20</v>
      </c>
      <c r="M2647" s="330">
        <v>215</v>
      </c>
      <c r="N2647" s="330">
        <v>0</v>
      </c>
      <c r="O2647" s="330">
        <v>0</v>
      </c>
      <c r="P2647" s="330">
        <v>4300</v>
      </c>
      <c r="Q2647" s="330" t="str">
        <v>Confirmed</v>
      </c>
      <c r="R2647" s="330" t="str">
        <v>On Review</v>
      </c>
      <c r="S2647" s="330" t="str">
        <v>PMO</v>
      </c>
      <c r="T2647" s="330" t="str">
        <v>SSH</v>
      </c>
      <c r="U2647" s="330" t="str">
        <v>PMO</v>
      </c>
      <c r="V2647" s="330">
        <v>1</v>
      </c>
      <c r="W2647" s="330">
        <v>77</v>
      </c>
      <c r="X2647" s="330" t="str">
        <v>S25-17</v>
      </c>
      <c r="Y2647" s="330">
        <v>179</v>
      </c>
      <c r="Z2647" s="330">
        <v>201</v>
      </c>
      <c r="AA2647" s="330">
        <v>-22</v>
      </c>
      <c r="AB2647" s="16" t="str">
        <v>S25</v>
      </c>
    </row>
    <row r="2648" spans="1:28" x14ac:dyDescent="0.35">
      <c r="A2648" s="331">
        <v>45789</v>
      </c>
      <c r="B2648" s="330" t="str">
        <v>Italgsa-Baobab</v>
      </c>
      <c r="C2648" s="330" t="str">
        <v>Tour Operator</v>
      </c>
      <c r="D2648" s="330" t="str">
        <v/>
      </c>
      <c r="E2648" s="330" t="str">
        <v/>
      </c>
      <c r="F2648" s="330" t="str">
        <v>RT</v>
      </c>
      <c r="G2648" s="330" t="str">
        <v>Outbound</v>
      </c>
      <c r="H2648" s="330" t="str">
        <v>SE1792</v>
      </c>
      <c r="I2648" s="331" t="str">
        <v>PMO-SSH</v>
      </c>
      <c r="J2648" s="884">
        <v>45873</v>
      </c>
      <c r="K2648" s="330">
        <v>20</v>
      </c>
      <c r="L2648" s="330">
        <v>20</v>
      </c>
      <c r="M2648" s="330">
        <v>215</v>
      </c>
      <c r="N2648" s="330">
        <v>0</v>
      </c>
      <c r="O2648" s="330">
        <v>0</v>
      </c>
      <c r="P2648" s="330">
        <v>4300</v>
      </c>
      <c r="Q2648" s="330" t="str">
        <v>Confirmed</v>
      </c>
      <c r="R2648" s="330" t="str">
        <v>On Review</v>
      </c>
      <c r="S2648" s="330" t="str">
        <v>PMO</v>
      </c>
      <c r="T2648" s="330" t="str">
        <v>SSH</v>
      </c>
      <c r="U2648" s="330" t="str">
        <v>PMO</v>
      </c>
      <c r="V2648" s="330">
        <v>1</v>
      </c>
      <c r="W2648" s="330">
        <v>84</v>
      </c>
      <c r="X2648" s="330" t="str">
        <v>S25-17</v>
      </c>
      <c r="Y2648" s="330">
        <v>179</v>
      </c>
      <c r="Z2648" s="330">
        <v>134</v>
      </c>
      <c r="AA2648" s="330">
        <v>45</v>
      </c>
      <c r="AB2648" s="16" t="str">
        <v>S25</v>
      </c>
    </row>
    <row r="2649" spans="1:28" x14ac:dyDescent="0.35">
      <c r="A2649" s="331">
        <v>45789</v>
      </c>
      <c r="B2649" s="330" t="str">
        <v>Italgsa-Baobab</v>
      </c>
      <c r="C2649" s="330" t="str">
        <v>Tour Operator</v>
      </c>
      <c r="D2649" s="330" t="str">
        <v/>
      </c>
      <c r="E2649" s="330" t="str">
        <v/>
      </c>
      <c r="F2649" s="330" t="str">
        <v>RT</v>
      </c>
      <c r="G2649" s="330" t="str">
        <v>Outbound</v>
      </c>
      <c r="H2649" s="330" t="str">
        <v>SE1792</v>
      </c>
      <c r="I2649" s="331" t="str">
        <v>PMO-SSH</v>
      </c>
      <c r="J2649" s="884">
        <v>45880</v>
      </c>
      <c r="K2649" s="330">
        <v>20</v>
      </c>
      <c r="L2649" s="330">
        <v>20</v>
      </c>
      <c r="M2649" s="330">
        <v>215</v>
      </c>
      <c r="N2649" s="330">
        <v>0</v>
      </c>
      <c r="O2649" s="330">
        <v>0</v>
      </c>
      <c r="P2649" s="330">
        <v>4300</v>
      </c>
      <c r="Q2649" s="330" t="str">
        <v>Confirmed</v>
      </c>
      <c r="R2649" s="330" t="str">
        <v>On Review</v>
      </c>
      <c r="S2649" s="330" t="str">
        <v>PMO</v>
      </c>
      <c r="T2649" s="330" t="str">
        <v>SSH</v>
      </c>
      <c r="U2649" s="330" t="str">
        <v>PMO</v>
      </c>
      <c r="V2649" s="330">
        <v>1</v>
      </c>
      <c r="W2649" s="330">
        <v>91</v>
      </c>
      <c r="X2649" s="330" t="str">
        <v>S25-17</v>
      </c>
      <c r="Y2649" s="330">
        <v>179</v>
      </c>
      <c r="Z2649" s="330">
        <v>148</v>
      </c>
      <c r="AA2649" s="330">
        <v>31</v>
      </c>
      <c r="AB2649" s="16" t="str">
        <v>S25</v>
      </c>
    </row>
    <row r="2650" spans="1:28" x14ac:dyDescent="0.35">
      <c r="A2650" s="331">
        <v>45789</v>
      </c>
      <c r="B2650" s="330" t="str">
        <v>Italgsa-Baobab</v>
      </c>
      <c r="C2650" s="330" t="str">
        <v>Tour Operator</v>
      </c>
      <c r="D2650" s="330" t="str">
        <v/>
      </c>
      <c r="E2650" s="330" t="str">
        <v/>
      </c>
      <c r="F2650" s="330" t="str">
        <v>RT</v>
      </c>
      <c r="G2650" s="330" t="str">
        <v>Outbound</v>
      </c>
      <c r="H2650" s="330" t="str">
        <v>SE1792</v>
      </c>
      <c r="I2650" s="331" t="str">
        <v>PMO-SSH</v>
      </c>
      <c r="J2650" s="884">
        <v>45887</v>
      </c>
      <c r="K2650" s="330">
        <v>20</v>
      </c>
      <c r="L2650" s="330">
        <v>20</v>
      </c>
      <c r="M2650" s="330">
        <v>215</v>
      </c>
      <c r="N2650" s="330">
        <v>0</v>
      </c>
      <c r="O2650" s="330">
        <v>0</v>
      </c>
      <c r="P2650" s="330">
        <v>4300</v>
      </c>
      <c r="Q2650" s="330" t="str">
        <v>Confirmed</v>
      </c>
      <c r="R2650" s="330" t="str">
        <v>On Review</v>
      </c>
      <c r="S2650" s="330" t="str">
        <v>PMO</v>
      </c>
      <c r="T2650" s="330" t="str">
        <v>SSH</v>
      </c>
      <c r="U2650" s="330" t="str">
        <v>PMO</v>
      </c>
      <c r="V2650" s="330">
        <v>1</v>
      </c>
      <c r="W2650" s="330">
        <v>98</v>
      </c>
      <c r="X2650" s="330" t="str">
        <v>S25-17</v>
      </c>
      <c r="Y2650" s="330">
        <v>179</v>
      </c>
      <c r="Z2650" s="330">
        <v>170</v>
      </c>
      <c r="AA2650" s="330">
        <v>9</v>
      </c>
      <c r="AB2650" s="16" t="str">
        <v>S25</v>
      </c>
    </row>
    <row r="2651" spans="1:28" x14ac:dyDescent="0.35">
      <c r="A2651" s="331">
        <v>45789</v>
      </c>
      <c r="B2651" s="330" t="str">
        <v>Italgsa-Baobab</v>
      </c>
      <c r="C2651" s="330" t="str">
        <v>Tour Operator</v>
      </c>
      <c r="D2651" s="330" t="str">
        <v/>
      </c>
      <c r="E2651" s="330" t="str">
        <v/>
      </c>
      <c r="F2651" s="330" t="str">
        <v>RT</v>
      </c>
      <c r="G2651" s="330" t="str">
        <v>Outbound</v>
      </c>
      <c r="H2651" s="330" t="str">
        <v>SE1792</v>
      </c>
      <c r="I2651" s="331" t="str">
        <v>PMO-SSH</v>
      </c>
      <c r="J2651" s="884">
        <v>45894</v>
      </c>
      <c r="K2651" s="330">
        <v>20</v>
      </c>
      <c r="L2651" s="330">
        <v>20</v>
      </c>
      <c r="M2651" s="330">
        <v>215</v>
      </c>
      <c r="N2651" s="330">
        <v>0</v>
      </c>
      <c r="O2651" s="330">
        <v>0</v>
      </c>
      <c r="P2651" s="330">
        <v>4300</v>
      </c>
      <c r="Q2651" s="330" t="str">
        <v>Confirmed</v>
      </c>
      <c r="R2651" s="330" t="str">
        <v>On Review</v>
      </c>
      <c r="S2651" s="330" t="str">
        <v>PMO</v>
      </c>
      <c r="T2651" s="330" t="str">
        <v>SSH</v>
      </c>
      <c r="U2651" s="330" t="str">
        <v>PMO</v>
      </c>
      <c r="V2651" s="330">
        <v>1</v>
      </c>
      <c r="W2651" s="330">
        <v>105</v>
      </c>
      <c r="X2651" s="330" t="str">
        <v>S25-17</v>
      </c>
      <c r="Y2651" s="330">
        <v>179</v>
      </c>
      <c r="Z2651" s="330">
        <v>170</v>
      </c>
      <c r="AA2651" s="330">
        <v>9</v>
      </c>
      <c r="AB2651" s="16" t="str">
        <v>S25</v>
      </c>
    </row>
    <row r="2652" spans="1:28" x14ac:dyDescent="0.35">
      <c r="A2652" s="331">
        <v>45789</v>
      </c>
      <c r="B2652" s="330" t="str">
        <v>Italgsa-Baobab</v>
      </c>
      <c r="C2652" s="330" t="str">
        <v>Tour Operator</v>
      </c>
      <c r="D2652" s="330" t="str">
        <v/>
      </c>
      <c r="E2652" s="330" t="str">
        <v/>
      </c>
      <c r="F2652" s="330" t="str">
        <v>RT</v>
      </c>
      <c r="G2652" s="330" t="str">
        <v>Outbound</v>
      </c>
      <c r="H2652" s="330" t="str">
        <v>SE1792</v>
      </c>
      <c r="I2652" s="331" t="str">
        <v>PMO-SSH</v>
      </c>
      <c r="J2652" s="884">
        <v>45901</v>
      </c>
      <c r="K2652" s="330">
        <v>20</v>
      </c>
      <c r="L2652" s="330">
        <v>20</v>
      </c>
      <c r="M2652" s="330">
        <v>215</v>
      </c>
      <c r="N2652" s="330">
        <v>0</v>
      </c>
      <c r="O2652" s="330">
        <v>0</v>
      </c>
      <c r="P2652" s="330">
        <v>4300</v>
      </c>
      <c r="Q2652" s="330" t="str">
        <v>Confirmed</v>
      </c>
      <c r="R2652" s="330" t="str">
        <v>On Review</v>
      </c>
      <c r="S2652" s="330" t="str">
        <v>PMO</v>
      </c>
      <c r="T2652" s="330" t="str">
        <v>SSH</v>
      </c>
      <c r="U2652" s="330" t="str">
        <v>PMO</v>
      </c>
      <c r="V2652" s="330">
        <v>1</v>
      </c>
      <c r="W2652" s="330">
        <v>112</v>
      </c>
      <c r="X2652" s="330" t="str">
        <v>S25-17</v>
      </c>
      <c r="Y2652" s="330">
        <v>179</v>
      </c>
      <c r="Z2652" s="330">
        <v>174</v>
      </c>
      <c r="AA2652" s="330">
        <v>5</v>
      </c>
      <c r="AB2652" s="16" t="str">
        <v>S25</v>
      </c>
    </row>
    <row r="2653" spans="1:28" x14ac:dyDescent="0.35">
      <c r="A2653" s="331">
        <v>45789</v>
      </c>
      <c r="B2653" s="330" t="str">
        <v>Italgsa-Baobab</v>
      </c>
      <c r="C2653" s="330" t="str">
        <v>Tour Operator</v>
      </c>
      <c r="D2653" s="330" t="str">
        <v/>
      </c>
      <c r="E2653" s="330" t="str">
        <v/>
      </c>
      <c r="F2653" s="330" t="str">
        <v>RT</v>
      </c>
      <c r="G2653" s="330" t="str">
        <v>Outbound</v>
      </c>
      <c r="H2653" s="330" t="str">
        <v>SE1792</v>
      </c>
      <c r="I2653" s="331" t="str">
        <v>PMO-SSH</v>
      </c>
      <c r="J2653" s="884">
        <v>45908</v>
      </c>
      <c r="K2653" s="330">
        <v>50</v>
      </c>
      <c r="L2653" s="330">
        <v>50</v>
      </c>
      <c r="M2653" s="330">
        <v>215</v>
      </c>
      <c r="N2653" s="330">
        <v>0</v>
      </c>
      <c r="O2653" s="330">
        <v>0</v>
      </c>
      <c r="P2653" s="330">
        <v>10750</v>
      </c>
      <c r="Q2653" s="330" t="str">
        <v>Confirmed</v>
      </c>
      <c r="R2653" s="330" t="str">
        <v>On Review</v>
      </c>
      <c r="S2653" s="330" t="str">
        <v>PMO</v>
      </c>
      <c r="T2653" s="330" t="str">
        <v>SSH</v>
      </c>
      <c r="U2653" s="330" t="str">
        <v>PMO</v>
      </c>
      <c r="V2653" s="330">
        <v>1</v>
      </c>
      <c r="W2653" s="330">
        <v>119</v>
      </c>
      <c r="X2653" s="330" t="str">
        <v>S25-17</v>
      </c>
      <c r="Y2653" s="330">
        <v>179</v>
      </c>
      <c r="Z2653" s="330">
        <v>167</v>
      </c>
      <c r="AA2653" s="330">
        <v>12</v>
      </c>
      <c r="AB2653" s="16" t="str">
        <v>S25</v>
      </c>
    </row>
    <row r="2654" spans="1:28" x14ac:dyDescent="0.35">
      <c r="A2654" s="331">
        <v>45789</v>
      </c>
      <c r="B2654" s="330" t="str">
        <v>Italgsa-Baobab</v>
      </c>
      <c r="C2654" s="330" t="str">
        <v>Tour Operator</v>
      </c>
      <c r="D2654" s="330" t="str">
        <v/>
      </c>
      <c r="E2654" s="330" t="str">
        <v/>
      </c>
      <c r="F2654" s="330" t="str">
        <v>RT</v>
      </c>
      <c r="G2654" s="330" t="str">
        <v>Inbound</v>
      </c>
      <c r="H2654" s="330" t="str">
        <v>SE1791</v>
      </c>
      <c r="I2654" s="331" t="str">
        <v>SSH-PMO</v>
      </c>
      <c r="J2654" s="884">
        <v>45866</v>
      </c>
      <c r="K2654" s="330">
        <v>20</v>
      </c>
      <c r="L2654" s="330">
        <v>20</v>
      </c>
      <c r="M2654" s="330">
        <v>215</v>
      </c>
      <c r="N2654" s="330">
        <v>0</v>
      </c>
      <c r="O2654" s="330">
        <v>0</v>
      </c>
      <c r="P2654" s="330">
        <v>4300</v>
      </c>
      <c r="Q2654" s="330" t="str">
        <v>Confirmed</v>
      </c>
      <c r="R2654" s="330" t="str">
        <v>On Review</v>
      </c>
      <c r="S2654" s="330" t="str">
        <v>SSH</v>
      </c>
      <c r="T2654" s="330" t="str">
        <v>PMO</v>
      </c>
      <c r="U2654" s="330" t="str">
        <v>PMO</v>
      </c>
      <c r="V2654" s="330">
        <v>1</v>
      </c>
      <c r="W2654" s="330">
        <v>77</v>
      </c>
      <c r="X2654" s="330" t="str">
        <v>S25-17</v>
      </c>
      <c r="Y2654" s="330">
        <v>179</v>
      </c>
      <c r="Z2654" s="330">
        <v>173</v>
      </c>
      <c r="AA2654" s="330">
        <v>6</v>
      </c>
      <c r="AB2654" s="16" t="str">
        <v>S25</v>
      </c>
    </row>
    <row r="2655" spans="1:28" x14ac:dyDescent="0.35">
      <c r="A2655" s="331">
        <v>45789</v>
      </c>
      <c r="B2655" s="330" t="str">
        <v>Italgsa-Baobab</v>
      </c>
      <c r="C2655" s="330" t="str">
        <v>Tour Operator</v>
      </c>
      <c r="D2655" s="330" t="str">
        <v/>
      </c>
      <c r="E2655" s="330" t="str">
        <v/>
      </c>
      <c r="F2655" s="330" t="str">
        <v>RT</v>
      </c>
      <c r="G2655" s="330" t="str">
        <v>Inbound</v>
      </c>
      <c r="H2655" s="330" t="str">
        <v>SE1791</v>
      </c>
      <c r="I2655" s="331" t="str">
        <v>SSH-PMO</v>
      </c>
      <c r="J2655" s="884">
        <v>45873</v>
      </c>
      <c r="K2655" s="330">
        <v>20</v>
      </c>
      <c r="L2655" s="330">
        <v>20</v>
      </c>
      <c r="M2655" s="330">
        <v>215</v>
      </c>
      <c r="N2655" s="330">
        <v>0</v>
      </c>
      <c r="O2655" s="330">
        <v>0</v>
      </c>
      <c r="P2655" s="330">
        <v>4300</v>
      </c>
      <c r="Q2655" s="330" t="str">
        <v>Confirmed</v>
      </c>
      <c r="R2655" s="330" t="str">
        <v>On Review</v>
      </c>
      <c r="S2655" s="330" t="str">
        <v>SSH</v>
      </c>
      <c r="T2655" s="330" t="str">
        <v>PMO</v>
      </c>
      <c r="U2655" s="330" t="str">
        <v>PMO</v>
      </c>
      <c r="V2655" s="330">
        <v>1</v>
      </c>
      <c r="W2655" s="330">
        <v>84</v>
      </c>
      <c r="X2655" s="330" t="str">
        <v>S25-17</v>
      </c>
      <c r="Y2655" s="330">
        <v>179</v>
      </c>
      <c r="Z2655" s="330">
        <v>201</v>
      </c>
      <c r="AA2655" s="330">
        <v>-22</v>
      </c>
      <c r="AB2655" s="16" t="str">
        <v>S25</v>
      </c>
    </row>
    <row r="2656" spans="1:28" x14ac:dyDescent="0.35">
      <c r="A2656" s="331">
        <v>45789</v>
      </c>
      <c r="B2656" s="330" t="str">
        <v>Italgsa-Baobab</v>
      </c>
      <c r="C2656" s="330" t="str">
        <v>Tour Operator</v>
      </c>
      <c r="D2656" s="330" t="str">
        <v/>
      </c>
      <c r="E2656" s="330" t="str">
        <v/>
      </c>
      <c r="F2656" s="330" t="str">
        <v>RT</v>
      </c>
      <c r="G2656" s="330" t="str">
        <v>Inbound</v>
      </c>
      <c r="H2656" s="330" t="str">
        <v>SE1791</v>
      </c>
      <c r="I2656" s="331" t="str">
        <v>SSH-PMO</v>
      </c>
      <c r="J2656" s="884">
        <v>45880</v>
      </c>
      <c r="K2656" s="330">
        <v>20</v>
      </c>
      <c r="L2656" s="330">
        <v>20</v>
      </c>
      <c r="M2656" s="330">
        <v>215</v>
      </c>
      <c r="N2656" s="330">
        <v>0</v>
      </c>
      <c r="O2656" s="330">
        <v>0</v>
      </c>
      <c r="P2656" s="330">
        <v>4300</v>
      </c>
      <c r="Q2656" s="330" t="str">
        <v>Confirmed</v>
      </c>
      <c r="R2656" s="330" t="str">
        <v>On Review</v>
      </c>
      <c r="S2656" s="330" t="str">
        <v>SSH</v>
      </c>
      <c r="T2656" s="330" t="str">
        <v>PMO</v>
      </c>
      <c r="U2656" s="330" t="str">
        <v>PMO</v>
      </c>
      <c r="V2656" s="330">
        <v>1</v>
      </c>
      <c r="W2656" s="330">
        <v>91</v>
      </c>
      <c r="X2656" s="330" t="str">
        <v>S25-17</v>
      </c>
      <c r="Y2656" s="330">
        <v>179</v>
      </c>
      <c r="Z2656" s="330">
        <v>134</v>
      </c>
      <c r="AA2656" s="330">
        <v>45</v>
      </c>
      <c r="AB2656" s="16" t="str">
        <v>S25</v>
      </c>
    </row>
    <row r="2657" spans="1:28" x14ac:dyDescent="0.35">
      <c r="A2657" s="331">
        <v>45789</v>
      </c>
      <c r="B2657" s="330" t="str">
        <v>Italgsa-Baobab</v>
      </c>
      <c r="C2657" s="330" t="str">
        <v>Tour Operator</v>
      </c>
      <c r="D2657" s="330" t="str">
        <v/>
      </c>
      <c r="E2657" s="330" t="str">
        <v/>
      </c>
      <c r="F2657" s="330" t="str">
        <v>RT</v>
      </c>
      <c r="G2657" s="330" t="str">
        <v>Inbound</v>
      </c>
      <c r="H2657" s="330" t="str">
        <v>SE1791</v>
      </c>
      <c r="I2657" s="331" t="str">
        <v>SSH-PMO</v>
      </c>
      <c r="J2657" s="884">
        <v>45887</v>
      </c>
      <c r="K2657" s="330">
        <v>20</v>
      </c>
      <c r="L2657" s="330">
        <v>20</v>
      </c>
      <c r="M2657" s="330">
        <v>215</v>
      </c>
      <c r="N2657" s="330">
        <v>0</v>
      </c>
      <c r="O2657" s="330">
        <v>0</v>
      </c>
      <c r="P2657" s="330">
        <v>4300</v>
      </c>
      <c r="Q2657" s="330" t="str">
        <v>Confirmed</v>
      </c>
      <c r="R2657" s="330" t="str">
        <v>On Review</v>
      </c>
      <c r="S2657" s="330" t="str">
        <v>SSH</v>
      </c>
      <c r="T2657" s="330" t="str">
        <v>PMO</v>
      </c>
      <c r="U2657" s="330" t="str">
        <v>PMO</v>
      </c>
      <c r="V2657" s="330">
        <v>1</v>
      </c>
      <c r="W2657" s="330">
        <v>98</v>
      </c>
      <c r="X2657" s="330" t="str">
        <v>S25-17</v>
      </c>
      <c r="Y2657" s="330">
        <v>179</v>
      </c>
      <c r="Z2657" s="330">
        <v>148</v>
      </c>
      <c r="AA2657" s="330">
        <v>31</v>
      </c>
      <c r="AB2657" s="16" t="str">
        <v>S25</v>
      </c>
    </row>
    <row r="2658" spans="1:28" x14ac:dyDescent="0.35">
      <c r="A2658" s="331">
        <v>45789</v>
      </c>
      <c r="B2658" s="330" t="str">
        <v>Italgsa-Baobab</v>
      </c>
      <c r="C2658" s="330" t="str">
        <v>Tour Operator</v>
      </c>
      <c r="D2658" s="330" t="str">
        <v/>
      </c>
      <c r="E2658" s="330" t="str">
        <v/>
      </c>
      <c r="F2658" s="330" t="str">
        <v>RT</v>
      </c>
      <c r="G2658" s="330" t="str">
        <v>Inbound</v>
      </c>
      <c r="H2658" s="330" t="str">
        <v>SE1791</v>
      </c>
      <c r="I2658" s="331" t="str">
        <v>SSH-PMO</v>
      </c>
      <c r="J2658" s="884">
        <v>45894</v>
      </c>
      <c r="K2658" s="330">
        <v>20</v>
      </c>
      <c r="L2658" s="330">
        <v>20</v>
      </c>
      <c r="M2658" s="330">
        <v>215</v>
      </c>
      <c r="N2658" s="330">
        <v>0</v>
      </c>
      <c r="O2658" s="330">
        <v>0</v>
      </c>
      <c r="P2658" s="330">
        <v>4300</v>
      </c>
      <c r="Q2658" s="330" t="str">
        <v>Confirmed</v>
      </c>
      <c r="R2658" s="330" t="str">
        <v>On Review</v>
      </c>
      <c r="S2658" s="330" t="str">
        <v>SSH</v>
      </c>
      <c r="T2658" s="330" t="str">
        <v>PMO</v>
      </c>
      <c r="U2658" s="330" t="str">
        <v>PMO</v>
      </c>
      <c r="V2658" s="330">
        <v>1</v>
      </c>
      <c r="W2658" s="330">
        <v>105</v>
      </c>
      <c r="X2658" s="330" t="str">
        <v>S25-17</v>
      </c>
      <c r="Y2658" s="330">
        <v>179</v>
      </c>
      <c r="Z2658" s="330">
        <v>170</v>
      </c>
      <c r="AA2658" s="330">
        <v>9</v>
      </c>
      <c r="AB2658" s="16" t="str">
        <v>S25</v>
      </c>
    </row>
    <row r="2659" spans="1:28" x14ac:dyDescent="0.35">
      <c r="A2659" s="331">
        <v>45789</v>
      </c>
      <c r="B2659" s="330" t="str">
        <v>Italgsa-Baobab</v>
      </c>
      <c r="C2659" s="330" t="str">
        <v>Tour Operator</v>
      </c>
      <c r="D2659" s="330" t="str">
        <v/>
      </c>
      <c r="E2659" s="330" t="str">
        <v/>
      </c>
      <c r="F2659" s="330" t="str">
        <v>RT</v>
      </c>
      <c r="G2659" s="330" t="str">
        <v>Inbound</v>
      </c>
      <c r="H2659" s="330" t="str">
        <v>SE1791</v>
      </c>
      <c r="I2659" s="331" t="str">
        <v>SSH-PMO</v>
      </c>
      <c r="J2659" s="884">
        <v>45901</v>
      </c>
      <c r="K2659" s="330">
        <v>20</v>
      </c>
      <c r="L2659" s="330">
        <v>20</v>
      </c>
      <c r="M2659" s="330">
        <v>215</v>
      </c>
      <c r="N2659" s="330">
        <v>0</v>
      </c>
      <c r="O2659" s="330">
        <v>0</v>
      </c>
      <c r="P2659" s="330">
        <v>4300</v>
      </c>
      <c r="Q2659" s="330" t="str">
        <v>Confirmed</v>
      </c>
      <c r="R2659" s="330" t="str">
        <v>On Review</v>
      </c>
      <c r="S2659" s="330" t="str">
        <v>SSH</v>
      </c>
      <c r="T2659" s="330" t="str">
        <v>PMO</v>
      </c>
      <c r="U2659" s="330" t="str">
        <v>PMO</v>
      </c>
      <c r="V2659" s="330">
        <v>1</v>
      </c>
      <c r="W2659" s="330">
        <v>112</v>
      </c>
      <c r="X2659" s="330" t="str">
        <v>S25-17</v>
      </c>
      <c r="Y2659" s="330">
        <v>179</v>
      </c>
      <c r="Z2659" s="330">
        <v>170</v>
      </c>
      <c r="AA2659" s="330">
        <v>9</v>
      </c>
      <c r="AB2659" s="16" t="str">
        <v>S25</v>
      </c>
    </row>
    <row r="2660" spans="1:28" x14ac:dyDescent="0.35">
      <c r="A2660" s="331">
        <v>45789</v>
      </c>
      <c r="B2660" s="330" t="str">
        <v>Italgsa-Baobab</v>
      </c>
      <c r="C2660" s="330" t="str">
        <v>Tour Operator</v>
      </c>
      <c r="D2660" s="330" t="str">
        <v/>
      </c>
      <c r="E2660" s="330" t="str">
        <v/>
      </c>
      <c r="F2660" s="330" t="str">
        <v>RT</v>
      </c>
      <c r="G2660" s="330" t="str">
        <v>Inbound</v>
      </c>
      <c r="H2660" s="330" t="str">
        <v>SE1791</v>
      </c>
      <c r="I2660" s="331" t="str">
        <v>SSH-PMO</v>
      </c>
      <c r="J2660" s="884">
        <v>45908</v>
      </c>
      <c r="K2660" s="330">
        <v>20</v>
      </c>
      <c r="L2660" s="330">
        <v>20</v>
      </c>
      <c r="M2660" s="330">
        <v>215</v>
      </c>
      <c r="N2660" s="330">
        <v>0</v>
      </c>
      <c r="O2660" s="330">
        <v>0</v>
      </c>
      <c r="P2660" s="330">
        <v>4300</v>
      </c>
      <c r="Q2660" s="330" t="str">
        <v>Confirmed</v>
      </c>
      <c r="R2660" s="330" t="str">
        <v>On Review</v>
      </c>
      <c r="S2660" s="330" t="str">
        <v>SSH</v>
      </c>
      <c r="T2660" s="330" t="str">
        <v>PMO</v>
      </c>
      <c r="U2660" s="330" t="str">
        <v>PMO</v>
      </c>
      <c r="V2660" s="330">
        <v>1</v>
      </c>
      <c r="W2660" s="330">
        <v>119</v>
      </c>
      <c r="X2660" s="330" t="str">
        <v>S25-17</v>
      </c>
      <c r="Y2660" s="330">
        <v>179</v>
      </c>
      <c r="Z2660" s="330">
        <v>174</v>
      </c>
      <c r="AA2660" s="330">
        <v>5</v>
      </c>
      <c r="AB2660" s="16" t="str">
        <v>S25</v>
      </c>
    </row>
    <row r="2661" spans="1:28" x14ac:dyDescent="0.35">
      <c r="A2661" s="331">
        <v>45789</v>
      </c>
      <c r="B2661" s="330" t="str">
        <v>Italgsa-Baobab</v>
      </c>
      <c r="C2661" s="330" t="str">
        <v>Tour Operator</v>
      </c>
      <c r="D2661" s="330" t="str">
        <v/>
      </c>
      <c r="E2661" s="330" t="str">
        <v/>
      </c>
      <c r="F2661" s="330" t="str">
        <v>RT</v>
      </c>
      <c r="G2661" s="330" t="str">
        <v>Inbound</v>
      </c>
      <c r="H2661" s="330" t="str">
        <v>SE1791</v>
      </c>
      <c r="I2661" s="331" t="str">
        <v>SSH-PMO</v>
      </c>
      <c r="J2661" s="884">
        <v>45915</v>
      </c>
      <c r="K2661" s="330">
        <v>50</v>
      </c>
      <c r="L2661" s="330">
        <v>50</v>
      </c>
      <c r="M2661" s="330">
        <v>215</v>
      </c>
      <c r="N2661" s="330">
        <v>0</v>
      </c>
      <c r="O2661" s="330">
        <v>0</v>
      </c>
      <c r="P2661" s="330">
        <v>10750</v>
      </c>
      <c r="Q2661" s="330" t="str">
        <v>Confirmed</v>
      </c>
      <c r="R2661" s="330" t="str">
        <v>On Review</v>
      </c>
      <c r="S2661" s="330" t="str">
        <v>SSH</v>
      </c>
      <c r="T2661" s="330" t="str">
        <v>PMO</v>
      </c>
      <c r="U2661" s="330" t="str">
        <v>PMO</v>
      </c>
      <c r="V2661" s="330">
        <v>1</v>
      </c>
      <c r="W2661" s="330">
        <v>126</v>
      </c>
      <c r="X2661" s="330" t="str">
        <v>S25-17</v>
      </c>
      <c r="Y2661" s="330">
        <v>179</v>
      </c>
      <c r="Z2661" s="330">
        <v>167</v>
      </c>
      <c r="AA2661" s="330">
        <v>12</v>
      </c>
      <c r="AB2661" s="16" t="str">
        <v>S25</v>
      </c>
    </row>
    <row r="2662" spans="1:28" x14ac:dyDescent="0.35">
      <c r="A2662" s="331">
        <v>45789</v>
      </c>
      <c r="B2662" s="330" t="str">
        <v>Italgsa-Volare</v>
      </c>
      <c r="C2662" s="330" t="str">
        <v>Tour Operator</v>
      </c>
      <c r="D2662" s="330" t="str">
        <v/>
      </c>
      <c r="E2662" s="330" t="str">
        <v/>
      </c>
      <c r="F2662" s="330" t="str">
        <v>RT</v>
      </c>
      <c r="G2662" s="330" t="str">
        <v>Outbound</v>
      </c>
      <c r="H2662" s="330" t="str">
        <v>SE1792</v>
      </c>
      <c r="I2662" s="331" t="str">
        <v>PMO-SSH</v>
      </c>
      <c r="J2662" s="884">
        <v>45859</v>
      </c>
      <c r="K2662" s="330">
        <v>8</v>
      </c>
      <c r="L2662" s="330">
        <v>8</v>
      </c>
      <c r="M2662" s="330">
        <v>215</v>
      </c>
      <c r="N2662" s="330">
        <v>0</v>
      </c>
      <c r="O2662" s="330">
        <v>0</v>
      </c>
      <c r="P2662" s="330">
        <v>1720</v>
      </c>
      <c r="Q2662" s="330" t="str">
        <v>Confirmed</v>
      </c>
      <c r="R2662" s="330" t="str">
        <v>On Review</v>
      </c>
      <c r="S2662" s="330" t="str">
        <v>PMO</v>
      </c>
      <c r="T2662" s="330" t="str">
        <v>SSH</v>
      </c>
      <c r="U2662" s="330" t="str">
        <v>PMO</v>
      </c>
      <c r="V2662" s="330">
        <v>1</v>
      </c>
      <c r="W2662" s="330">
        <v>70</v>
      </c>
      <c r="X2662" s="330" t="str">
        <v>S25-17</v>
      </c>
      <c r="Y2662" s="330">
        <v>179</v>
      </c>
      <c r="Z2662" s="330">
        <v>173</v>
      </c>
      <c r="AA2662" s="330">
        <v>6</v>
      </c>
      <c r="AB2662" s="16" t="str">
        <v>S25</v>
      </c>
    </row>
    <row r="2663" spans="1:28" x14ac:dyDescent="0.35">
      <c r="A2663" s="331">
        <v>45789</v>
      </c>
      <c r="B2663" s="330" t="str">
        <v>Italgsa-Volare</v>
      </c>
      <c r="C2663" s="330" t="str">
        <v>Tour Operator</v>
      </c>
      <c r="D2663" s="330" t="str">
        <v/>
      </c>
      <c r="E2663" s="330" t="str">
        <v/>
      </c>
      <c r="F2663" s="330" t="str">
        <v>RT</v>
      </c>
      <c r="G2663" s="330" t="str">
        <v>Outbound</v>
      </c>
      <c r="H2663" s="330" t="str">
        <v>SE1792</v>
      </c>
      <c r="I2663" s="331" t="str">
        <v>PMO-SSH</v>
      </c>
      <c r="J2663" s="884">
        <v>45866</v>
      </c>
      <c r="K2663" s="330">
        <v>50</v>
      </c>
      <c r="L2663" s="330">
        <v>50</v>
      </c>
      <c r="M2663" s="330">
        <v>215</v>
      </c>
      <c r="N2663" s="330">
        <v>0</v>
      </c>
      <c r="O2663" s="330">
        <v>0</v>
      </c>
      <c r="P2663" s="330">
        <v>10750</v>
      </c>
      <c r="Q2663" s="330" t="str">
        <v>Confirmed</v>
      </c>
      <c r="R2663" s="330" t="str">
        <v>On Review</v>
      </c>
      <c r="S2663" s="330" t="str">
        <v>PMO</v>
      </c>
      <c r="T2663" s="330" t="str">
        <v>SSH</v>
      </c>
      <c r="U2663" s="330" t="str">
        <v>PMO</v>
      </c>
      <c r="V2663" s="330">
        <v>1</v>
      </c>
      <c r="W2663" s="330">
        <v>77</v>
      </c>
      <c r="X2663" s="330" t="str">
        <v>S25-17</v>
      </c>
      <c r="Y2663" s="330">
        <v>179</v>
      </c>
      <c r="Z2663" s="330">
        <v>201</v>
      </c>
      <c r="AA2663" s="330">
        <v>-22</v>
      </c>
      <c r="AB2663" s="16" t="str">
        <v>S25</v>
      </c>
    </row>
    <row r="2664" spans="1:28" x14ac:dyDescent="0.35">
      <c r="A2664" s="331">
        <v>45789</v>
      </c>
      <c r="B2664" s="330" t="str">
        <v>Italgsa-Volare</v>
      </c>
      <c r="C2664" s="330" t="str">
        <v>Tour Operator</v>
      </c>
      <c r="D2664" s="330" t="str">
        <v/>
      </c>
      <c r="E2664" s="330" t="str">
        <v/>
      </c>
      <c r="F2664" s="330" t="str">
        <v>RT</v>
      </c>
      <c r="G2664" s="330" t="str">
        <v>Outbound</v>
      </c>
      <c r="H2664" s="330" t="str">
        <v>SE1792</v>
      </c>
      <c r="I2664" s="331" t="str">
        <v>PMO-SSH</v>
      </c>
      <c r="J2664" s="884">
        <v>45873</v>
      </c>
      <c r="K2664" s="330">
        <v>6</v>
      </c>
      <c r="L2664" s="330">
        <v>6</v>
      </c>
      <c r="M2664" s="330">
        <v>215</v>
      </c>
      <c r="N2664" s="330">
        <v>0</v>
      </c>
      <c r="O2664" s="330">
        <v>0</v>
      </c>
      <c r="P2664" s="330">
        <v>1290</v>
      </c>
      <c r="Q2664" s="330" t="str">
        <v>Confirmed</v>
      </c>
      <c r="R2664" s="330" t="str">
        <v>On Review</v>
      </c>
      <c r="S2664" s="330" t="str">
        <v>PMO</v>
      </c>
      <c r="T2664" s="330" t="str">
        <v>SSH</v>
      </c>
      <c r="U2664" s="330" t="str">
        <v>PMO</v>
      </c>
      <c r="V2664" s="330">
        <v>1</v>
      </c>
      <c r="W2664" s="330">
        <v>84</v>
      </c>
      <c r="X2664" s="330" t="str">
        <v>S25-17</v>
      </c>
      <c r="Y2664" s="330">
        <v>179</v>
      </c>
      <c r="Z2664" s="330">
        <v>134</v>
      </c>
      <c r="AA2664" s="330">
        <v>45</v>
      </c>
      <c r="AB2664" s="16" t="str">
        <v>S25</v>
      </c>
    </row>
    <row r="2665" spans="1:28" x14ac:dyDescent="0.35">
      <c r="A2665" s="331">
        <v>45789</v>
      </c>
      <c r="B2665" s="330" t="str">
        <v>Italgsa-Volare</v>
      </c>
      <c r="C2665" s="330" t="str">
        <v>Tour Operator</v>
      </c>
      <c r="D2665" s="330" t="str">
        <v/>
      </c>
      <c r="E2665" s="330" t="str">
        <v/>
      </c>
      <c r="F2665" s="330" t="str">
        <v>RT</v>
      </c>
      <c r="G2665" s="330" t="str">
        <v>Outbound</v>
      </c>
      <c r="H2665" s="330" t="str">
        <v>SE1792</v>
      </c>
      <c r="I2665" s="331" t="str">
        <v>PMO-SSH</v>
      </c>
      <c r="J2665" s="884">
        <v>45880</v>
      </c>
      <c r="K2665" s="330">
        <v>34</v>
      </c>
      <c r="L2665" s="330">
        <v>34</v>
      </c>
      <c r="M2665" s="330">
        <v>215</v>
      </c>
      <c r="N2665" s="330">
        <v>0</v>
      </c>
      <c r="O2665" s="330">
        <v>0</v>
      </c>
      <c r="P2665" s="330">
        <v>7310</v>
      </c>
      <c r="Q2665" s="330" t="str">
        <v>Confirmed</v>
      </c>
      <c r="R2665" s="330" t="str">
        <v>On Review</v>
      </c>
      <c r="S2665" s="330" t="str">
        <v>PMO</v>
      </c>
      <c r="T2665" s="330" t="str">
        <v>SSH</v>
      </c>
      <c r="U2665" s="330" t="str">
        <v>PMO</v>
      </c>
      <c r="V2665" s="330">
        <v>1</v>
      </c>
      <c r="W2665" s="330">
        <v>91</v>
      </c>
      <c r="X2665" s="330" t="str">
        <v>S25-17</v>
      </c>
      <c r="Y2665" s="330">
        <v>179</v>
      </c>
      <c r="Z2665" s="330">
        <v>148</v>
      </c>
      <c r="AA2665" s="330">
        <v>31</v>
      </c>
      <c r="AB2665" s="16" t="str">
        <v>S25</v>
      </c>
    </row>
    <row r="2666" spans="1:28" x14ac:dyDescent="0.35">
      <c r="A2666" s="331">
        <v>45789</v>
      </c>
      <c r="B2666" s="330" t="str">
        <v>Italgsa-Volare</v>
      </c>
      <c r="C2666" s="330" t="str">
        <v>Tour Operator</v>
      </c>
      <c r="D2666" s="330" t="str">
        <v/>
      </c>
      <c r="E2666" s="330" t="str">
        <v/>
      </c>
      <c r="F2666" s="330" t="str">
        <v>RT</v>
      </c>
      <c r="G2666" s="330" t="str">
        <v>Outbound</v>
      </c>
      <c r="H2666" s="330" t="str">
        <v>SE1792</v>
      </c>
      <c r="I2666" s="331" t="str">
        <v>PMO-SSH</v>
      </c>
      <c r="J2666" s="884">
        <v>45887</v>
      </c>
      <c r="K2666" s="330">
        <v>40</v>
      </c>
      <c r="L2666" s="330">
        <v>40</v>
      </c>
      <c r="M2666" s="330">
        <v>215</v>
      </c>
      <c r="N2666" s="330">
        <v>0</v>
      </c>
      <c r="O2666" s="330">
        <v>0</v>
      </c>
      <c r="P2666" s="330">
        <v>8600</v>
      </c>
      <c r="Q2666" s="330" t="str">
        <v>Confirmed</v>
      </c>
      <c r="R2666" s="330" t="str">
        <v>On Review</v>
      </c>
      <c r="S2666" s="330" t="str">
        <v>PMO</v>
      </c>
      <c r="T2666" s="330" t="str">
        <v>SSH</v>
      </c>
      <c r="U2666" s="330" t="str">
        <v>PMO</v>
      </c>
      <c r="V2666" s="330">
        <v>1</v>
      </c>
      <c r="W2666" s="330">
        <v>98</v>
      </c>
      <c r="X2666" s="330" t="str">
        <v>S25-17</v>
      </c>
      <c r="Y2666" s="330">
        <v>179</v>
      </c>
      <c r="Z2666" s="330">
        <v>170</v>
      </c>
      <c r="AA2666" s="330">
        <v>9</v>
      </c>
      <c r="AB2666" s="16" t="str">
        <v>S25</v>
      </c>
    </row>
    <row r="2667" spans="1:28" x14ac:dyDescent="0.35">
      <c r="A2667" s="331">
        <v>45789</v>
      </c>
      <c r="B2667" s="330" t="str">
        <v>Italgsa-Volare</v>
      </c>
      <c r="C2667" s="330" t="str">
        <v>Tour Operator</v>
      </c>
      <c r="D2667" s="330" t="str">
        <v/>
      </c>
      <c r="E2667" s="330" t="str">
        <v/>
      </c>
      <c r="F2667" s="330" t="str">
        <v>RT</v>
      </c>
      <c r="G2667" s="330" t="str">
        <v>Outbound</v>
      </c>
      <c r="H2667" s="330" t="str">
        <v>SE1792</v>
      </c>
      <c r="I2667" s="331" t="str">
        <v>PMO-SSH</v>
      </c>
      <c r="J2667" s="884">
        <v>45894</v>
      </c>
      <c r="K2667" s="330">
        <v>4</v>
      </c>
      <c r="L2667" s="330">
        <v>4</v>
      </c>
      <c r="M2667" s="330">
        <v>215</v>
      </c>
      <c r="N2667" s="330">
        <v>0</v>
      </c>
      <c r="O2667" s="330">
        <v>0</v>
      </c>
      <c r="P2667" s="330">
        <v>860</v>
      </c>
      <c r="Q2667" s="330" t="str">
        <v>Confirmed</v>
      </c>
      <c r="R2667" s="330" t="str">
        <v>On Review</v>
      </c>
      <c r="S2667" s="330" t="str">
        <v>PMO</v>
      </c>
      <c r="T2667" s="330" t="str">
        <v>SSH</v>
      </c>
      <c r="U2667" s="330" t="str">
        <v>PMO</v>
      </c>
      <c r="V2667" s="330">
        <v>1</v>
      </c>
      <c r="W2667" s="330">
        <v>105</v>
      </c>
      <c r="X2667" s="330" t="str">
        <v>S25-17</v>
      </c>
      <c r="Y2667" s="330">
        <v>179</v>
      </c>
      <c r="Z2667" s="330">
        <v>170</v>
      </c>
      <c r="AA2667" s="330">
        <v>9</v>
      </c>
      <c r="AB2667" s="16" t="str">
        <v>S25</v>
      </c>
    </row>
    <row r="2668" spans="1:28" x14ac:dyDescent="0.35">
      <c r="A2668" s="331">
        <v>45789</v>
      </c>
      <c r="B2668" s="330" t="str">
        <v>Italgsa-Volare</v>
      </c>
      <c r="C2668" s="330" t="str">
        <v>Tour Operator</v>
      </c>
      <c r="D2668" s="330" t="str">
        <v/>
      </c>
      <c r="E2668" s="330" t="str">
        <v/>
      </c>
      <c r="F2668" s="330" t="str">
        <v>RT</v>
      </c>
      <c r="G2668" s="330" t="str">
        <v>Outbound</v>
      </c>
      <c r="H2668" s="330" t="str">
        <v>SE1792</v>
      </c>
      <c r="I2668" s="331" t="str">
        <v>PMO-SSH</v>
      </c>
      <c r="J2668" s="884">
        <v>45901</v>
      </c>
      <c r="K2668" s="330">
        <v>24</v>
      </c>
      <c r="L2668" s="330">
        <v>24</v>
      </c>
      <c r="M2668" s="330">
        <v>215</v>
      </c>
      <c r="N2668" s="330">
        <v>0</v>
      </c>
      <c r="O2668" s="330">
        <v>0</v>
      </c>
      <c r="P2668" s="330">
        <v>5160</v>
      </c>
      <c r="Q2668" s="330" t="str">
        <v>Confirmed</v>
      </c>
      <c r="R2668" s="330" t="str">
        <v>On Review</v>
      </c>
      <c r="S2668" s="330" t="str">
        <v>PMO</v>
      </c>
      <c r="T2668" s="330" t="str">
        <v>SSH</v>
      </c>
      <c r="U2668" s="330" t="str">
        <v>PMO</v>
      </c>
      <c r="V2668" s="330">
        <v>1</v>
      </c>
      <c r="W2668" s="330">
        <v>112</v>
      </c>
      <c r="X2668" s="330" t="str">
        <v>S25-17</v>
      </c>
      <c r="Y2668" s="330">
        <v>179</v>
      </c>
      <c r="Z2668" s="330">
        <v>174</v>
      </c>
      <c r="AA2668" s="330">
        <v>5</v>
      </c>
      <c r="AB2668" s="16" t="str">
        <v>S25</v>
      </c>
    </row>
    <row r="2669" spans="1:28" x14ac:dyDescent="0.35">
      <c r="A2669" s="331">
        <v>45789</v>
      </c>
      <c r="B2669" s="330" t="str">
        <v>Italgsa-Volare</v>
      </c>
      <c r="C2669" s="330" t="str">
        <v>Tour Operator</v>
      </c>
      <c r="D2669" s="330" t="str">
        <v/>
      </c>
      <c r="E2669" s="330" t="str">
        <v/>
      </c>
      <c r="F2669" s="330" t="str">
        <v>RT</v>
      </c>
      <c r="G2669" s="330" t="str">
        <v>Outbound</v>
      </c>
      <c r="H2669" s="330" t="str">
        <v>SE1792</v>
      </c>
      <c r="I2669" s="331" t="str">
        <v>PMO-SSH</v>
      </c>
      <c r="J2669" s="884">
        <v>45908</v>
      </c>
      <c r="K2669" s="330">
        <v>30</v>
      </c>
      <c r="L2669" s="330">
        <v>30</v>
      </c>
      <c r="M2669" s="330">
        <v>215</v>
      </c>
      <c r="N2669" s="330">
        <v>0</v>
      </c>
      <c r="O2669" s="330">
        <v>0</v>
      </c>
      <c r="P2669" s="330">
        <v>6450</v>
      </c>
      <c r="Q2669" s="330" t="str">
        <v>Confirmed</v>
      </c>
      <c r="R2669" s="330" t="str">
        <v>On Review</v>
      </c>
      <c r="S2669" s="330" t="str">
        <v>PMO</v>
      </c>
      <c r="T2669" s="330" t="str">
        <v>SSH</v>
      </c>
      <c r="U2669" s="330" t="str">
        <v>PMO</v>
      </c>
      <c r="V2669" s="330">
        <v>1</v>
      </c>
      <c r="W2669" s="330">
        <v>119</v>
      </c>
      <c r="X2669" s="330" t="str">
        <v>S25-17</v>
      </c>
      <c r="Y2669" s="330">
        <v>179</v>
      </c>
      <c r="Z2669" s="330">
        <v>167</v>
      </c>
      <c r="AA2669" s="330">
        <v>12</v>
      </c>
      <c r="AB2669" s="16" t="str">
        <v>S25</v>
      </c>
    </row>
    <row r="2670" spans="1:28" x14ac:dyDescent="0.35">
      <c r="A2670" s="331">
        <v>45789</v>
      </c>
      <c r="B2670" s="330" t="str">
        <v>Italgsa-Volare</v>
      </c>
      <c r="C2670" s="330" t="str">
        <v>Tour Operator</v>
      </c>
      <c r="D2670" s="330" t="str">
        <v/>
      </c>
      <c r="E2670" s="330" t="str">
        <v/>
      </c>
      <c r="F2670" s="330" t="str">
        <v>RT</v>
      </c>
      <c r="G2670" s="330" t="str">
        <v>Inbound</v>
      </c>
      <c r="H2670" s="330" t="str">
        <v>SE1791</v>
      </c>
      <c r="I2670" s="331" t="str">
        <v>SSH-PMO</v>
      </c>
      <c r="J2670" s="884">
        <v>45866</v>
      </c>
      <c r="K2670" s="330">
        <v>8</v>
      </c>
      <c r="L2670" s="330">
        <v>8</v>
      </c>
      <c r="M2670" s="330">
        <v>215</v>
      </c>
      <c r="N2670" s="330">
        <v>0</v>
      </c>
      <c r="O2670" s="330">
        <v>0</v>
      </c>
      <c r="P2670" s="330">
        <v>1720</v>
      </c>
      <c r="Q2670" s="330" t="str">
        <v>Confirmed</v>
      </c>
      <c r="R2670" s="330" t="str">
        <v>On Review</v>
      </c>
      <c r="S2670" s="330" t="str">
        <v>SSH</v>
      </c>
      <c r="T2670" s="330" t="str">
        <v>PMO</v>
      </c>
      <c r="U2670" s="330" t="str">
        <v>PMO</v>
      </c>
      <c r="V2670" s="330">
        <v>1</v>
      </c>
      <c r="W2670" s="330">
        <v>77</v>
      </c>
      <c r="X2670" s="330" t="str">
        <v>S25-17</v>
      </c>
      <c r="Y2670" s="330">
        <v>179</v>
      </c>
      <c r="Z2670" s="330">
        <v>173</v>
      </c>
      <c r="AA2670" s="330">
        <v>6</v>
      </c>
      <c r="AB2670" s="16" t="str">
        <v>S25</v>
      </c>
    </row>
    <row r="2671" spans="1:28" x14ac:dyDescent="0.35">
      <c r="A2671" s="331">
        <v>45789</v>
      </c>
      <c r="B2671" s="330" t="str">
        <v>Italgsa-Volare</v>
      </c>
      <c r="C2671" s="330" t="str">
        <v>Tour Operator</v>
      </c>
      <c r="D2671" s="330" t="str">
        <v/>
      </c>
      <c r="E2671" s="330" t="str">
        <v/>
      </c>
      <c r="F2671" s="330" t="str">
        <v>RT</v>
      </c>
      <c r="G2671" s="330" t="str">
        <v>Inbound</v>
      </c>
      <c r="H2671" s="330" t="str">
        <v>SE1791</v>
      </c>
      <c r="I2671" s="331" t="str">
        <v>SSH-PMO</v>
      </c>
      <c r="J2671" s="884">
        <v>45873</v>
      </c>
      <c r="K2671" s="330">
        <v>50</v>
      </c>
      <c r="L2671" s="330">
        <v>50</v>
      </c>
      <c r="M2671" s="330">
        <v>215</v>
      </c>
      <c r="N2671" s="330">
        <v>0</v>
      </c>
      <c r="O2671" s="330">
        <v>0</v>
      </c>
      <c r="P2671" s="330">
        <v>10750</v>
      </c>
      <c r="Q2671" s="330" t="str">
        <v>Confirmed</v>
      </c>
      <c r="R2671" s="330" t="str">
        <v>On Review</v>
      </c>
      <c r="S2671" s="330" t="str">
        <v>SSH</v>
      </c>
      <c r="T2671" s="330" t="str">
        <v>PMO</v>
      </c>
      <c r="U2671" s="330" t="str">
        <v>PMO</v>
      </c>
      <c r="V2671" s="330">
        <v>1</v>
      </c>
      <c r="W2671" s="330">
        <v>84</v>
      </c>
      <c r="X2671" s="330" t="str">
        <v>S25-17</v>
      </c>
      <c r="Y2671" s="330">
        <v>179</v>
      </c>
      <c r="Z2671" s="330">
        <v>201</v>
      </c>
      <c r="AA2671" s="330">
        <v>-22</v>
      </c>
      <c r="AB2671" s="16" t="str">
        <v>S25</v>
      </c>
    </row>
    <row r="2672" spans="1:28" x14ac:dyDescent="0.35">
      <c r="A2672" s="331">
        <v>45789</v>
      </c>
      <c r="B2672" s="330" t="str">
        <v>Italgsa-Volare</v>
      </c>
      <c r="C2672" s="330" t="str">
        <v>Tour Operator</v>
      </c>
      <c r="D2672" s="330" t="str">
        <v/>
      </c>
      <c r="E2672" s="330" t="str">
        <v/>
      </c>
      <c r="F2672" s="330" t="str">
        <v>RT</v>
      </c>
      <c r="G2672" s="330" t="str">
        <v>Inbound</v>
      </c>
      <c r="H2672" s="330" t="str">
        <v>SE1791</v>
      </c>
      <c r="I2672" s="331" t="str">
        <v>SSH-PMO</v>
      </c>
      <c r="J2672" s="884">
        <v>45880</v>
      </c>
      <c r="K2672" s="330">
        <v>6</v>
      </c>
      <c r="L2672" s="330">
        <v>6</v>
      </c>
      <c r="M2672" s="330">
        <v>215</v>
      </c>
      <c r="N2672" s="330">
        <v>0</v>
      </c>
      <c r="O2672" s="330">
        <v>0</v>
      </c>
      <c r="P2672" s="330">
        <v>1290</v>
      </c>
      <c r="Q2672" s="330" t="str">
        <v>Confirmed</v>
      </c>
      <c r="R2672" s="330" t="str">
        <v>On Review</v>
      </c>
      <c r="S2672" s="330" t="str">
        <v>SSH</v>
      </c>
      <c r="T2672" s="330" t="str">
        <v>PMO</v>
      </c>
      <c r="U2672" s="330" t="str">
        <v>PMO</v>
      </c>
      <c r="V2672" s="330">
        <v>1</v>
      </c>
      <c r="W2672" s="330">
        <v>91</v>
      </c>
      <c r="X2672" s="330" t="str">
        <v>S25-17</v>
      </c>
      <c r="Y2672" s="330">
        <v>179</v>
      </c>
      <c r="Z2672" s="330">
        <v>134</v>
      </c>
      <c r="AA2672" s="330">
        <v>45</v>
      </c>
      <c r="AB2672" s="16" t="str">
        <v>S25</v>
      </c>
    </row>
    <row r="2673" spans="1:28" x14ac:dyDescent="0.35">
      <c r="A2673" s="331">
        <v>45789</v>
      </c>
      <c r="B2673" s="330" t="str">
        <v>Italgsa-Volare</v>
      </c>
      <c r="C2673" s="330" t="str">
        <v>Tour Operator</v>
      </c>
      <c r="D2673" s="330" t="str">
        <v/>
      </c>
      <c r="E2673" s="330" t="str">
        <v/>
      </c>
      <c r="F2673" s="330" t="str">
        <v>RT</v>
      </c>
      <c r="G2673" s="330" t="str">
        <v>Inbound</v>
      </c>
      <c r="H2673" s="330" t="str">
        <v>SE1791</v>
      </c>
      <c r="I2673" s="331" t="str">
        <v>SSH-PMO</v>
      </c>
      <c r="J2673" s="884">
        <v>45887</v>
      </c>
      <c r="K2673" s="330">
        <v>34</v>
      </c>
      <c r="L2673" s="330">
        <v>34</v>
      </c>
      <c r="M2673" s="330">
        <v>215</v>
      </c>
      <c r="N2673" s="330">
        <v>0</v>
      </c>
      <c r="O2673" s="330">
        <v>0</v>
      </c>
      <c r="P2673" s="330">
        <v>7310</v>
      </c>
      <c r="Q2673" s="330" t="str">
        <v>Confirmed</v>
      </c>
      <c r="R2673" s="330" t="str">
        <v>On Review</v>
      </c>
      <c r="S2673" s="330" t="str">
        <v>SSH</v>
      </c>
      <c r="T2673" s="330" t="str">
        <v>PMO</v>
      </c>
      <c r="U2673" s="330" t="str">
        <v>PMO</v>
      </c>
      <c r="V2673" s="330">
        <v>1</v>
      </c>
      <c r="W2673" s="330">
        <v>98</v>
      </c>
      <c r="X2673" s="330" t="str">
        <v>S25-17</v>
      </c>
      <c r="Y2673" s="330">
        <v>179</v>
      </c>
      <c r="Z2673" s="330">
        <v>148</v>
      </c>
      <c r="AA2673" s="330">
        <v>31</v>
      </c>
      <c r="AB2673" s="16" t="str">
        <v>S25</v>
      </c>
    </row>
    <row r="2674" spans="1:28" x14ac:dyDescent="0.35">
      <c r="A2674" s="331">
        <v>45789</v>
      </c>
      <c r="B2674" s="330" t="str">
        <v>Italgsa-Volare</v>
      </c>
      <c r="C2674" s="330" t="str">
        <v>Tour Operator</v>
      </c>
      <c r="D2674" s="330" t="str">
        <v/>
      </c>
      <c r="E2674" s="330" t="str">
        <v/>
      </c>
      <c r="F2674" s="330" t="str">
        <v>RT</v>
      </c>
      <c r="G2674" s="330" t="str">
        <v>Inbound</v>
      </c>
      <c r="H2674" s="330" t="str">
        <v>SE1791</v>
      </c>
      <c r="I2674" s="331" t="str">
        <v>SSH-PMO</v>
      </c>
      <c r="J2674" s="884">
        <v>45894</v>
      </c>
      <c r="K2674" s="330">
        <v>40</v>
      </c>
      <c r="L2674" s="330">
        <v>40</v>
      </c>
      <c r="M2674" s="330">
        <v>215</v>
      </c>
      <c r="N2674" s="330">
        <v>0</v>
      </c>
      <c r="O2674" s="330">
        <v>0</v>
      </c>
      <c r="P2674" s="330">
        <v>8600</v>
      </c>
      <c r="Q2674" s="330" t="str">
        <v>Confirmed</v>
      </c>
      <c r="R2674" s="330" t="str">
        <v>On Review</v>
      </c>
      <c r="S2674" s="330" t="str">
        <v>SSH</v>
      </c>
      <c r="T2674" s="330" t="str">
        <v>PMO</v>
      </c>
      <c r="U2674" s="330" t="str">
        <v>PMO</v>
      </c>
      <c r="V2674" s="330">
        <v>1</v>
      </c>
      <c r="W2674" s="330">
        <v>105</v>
      </c>
      <c r="X2674" s="330" t="str">
        <v>S25-17</v>
      </c>
      <c r="Y2674" s="330">
        <v>179</v>
      </c>
      <c r="Z2674" s="330">
        <v>170</v>
      </c>
      <c r="AA2674" s="330">
        <v>9</v>
      </c>
      <c r="AB2674" s="16" t="str">
        <v>S25</v>
      </c>
    </row>
    <row r="2675" spans="1:28" x14ac:dyDescent="0.35">
      <c r="A2675" s="331">
        <v>45789</v>
      </c>
      <c r="B2675" s="330" t="str">
        <v>Italgsa-Volare</v>
      </c>
      <c r="C2675" s="330" t="str">
        <v>Tour Operator</v>
      </c>
      <c r="D2675" s="330" t="str">
        <v/>
      </c>
      <c r="E2675" s="330" t="str">
        <v/>
      </c>
      <c r="F2675" s="330" t="str">
        <v>RT</v>
      </c>
      <c r="G2675" s="330" t="str">
        <v>Inbound</v>
      </c>
      <c r="H2675" s="330" t="str">
        <v>SE1791</v>
      </c>
      <c r="I2675" s="331" t="str">
        <v>SSH-PMO</v>
      </c>
      <c r="J2675" s="884">
        <v>45901</v>
      </c>
      <c r="K2675" s="330">
        <v>4</v>
      </c>
      <c r="L2675" s="330">
        <v>4</v>
      </c>
      <c r="M2675" s="330">
        <v>215</v>
      </c>
      <c r="N2675" s="330">
        <v>0</v>
      </c>
      <c r="O2675" s="330">
        <v>0</v>
      </c>
      <c r="P2675" s="330">
        <v>860</v>
      </c>
      <c r="Q2675" s="330" t="str">
        <v>Confirmed</v>
      </c>
      <c r="R2675" s="330" t="str">
        <v>On Review</v>
      </c>
      <c r="S2675" s="330" t="str">
        <v>SSH</v>
      </c>
      <c r="T2675" s="330" t="str">
        <v>PMO</v>
      </c>
      <c r="U2675" s="330" t="str">
        <v>PMO</v>
      </c>
      <c r="V2675" s="330">
        <v>1</v>
      </c>
      <c r="W2675" s="330">
        <v>112</v>
      </c>
      <c r="X2675" s="330" t="str">
        <v>S25-17</v>
      </c>
      <c r="Y2675" s="330">
        <v>179</v>
      </c>
      <c r="Z2675" s="330">
        <v>170</v>
      </c>
      <c r="AA2675" s="330">
        <v>9</v>
      </c>
      <c r="AB2675" s="16" t="str">
        <v>S25</v>
      </c>
    </row>
    <row r="2676" spans="1:28" x14ac:dyDescent="0.35">
      <c r="A2676" s="331">
        <v>45789</v>
      </c>
      <c r="B2676" s="330" t="str">
        <v>Italgsa-Volare</v>
      </c>
      <c r="C2676" s="330" t="str">
        <v>Tour Operator</v>
      </c>
      <c r="D2676" s="330" t="str">
        <v/>
      </c>
      <c r="E2676" s="330" t="str">
        <v/>
      </c>
      <c r="F2676" s="330" t="str">
        <v>RT</v>
      </c>
      <c r="G2676" s="330" t="str">
        <v>Inbound</v>
      </c>
      <c r="H2676" s="330" t="str">
        <v>SE1791</v>
      </c>
      <c r="I2676" s="331" t="str">
        <v>SSH-PMO</v>
      </c>
      <c r="J2676" s="884">
        <v>45908</v>
      </c>
      <c r="K2676" s="330">
        <v>24</v>
      </c>
      <c r="L2676" s="330">
        <v>24</v>
      </c>
      <c r="M2676" s="330">
        <v>215</v>
      </c>
      <c r="N2676" s="330">
        <v>0</v>
      </c>
      <c r="O2676" s="330">
        <v>0</v>
      </c>
      <c r="P2676" s="330">
        <v>5160</v>
      </c>
      <c r="Q2676" s="330" t="str">
        <v>Confirmed</v>
      </c>
      <c r="R2676" s="330" t="str">
        <v>On Review</v>
      </c>
      <c r="S2676" s="330" t="str">
        <v>SSH</v>
      </c>
      <c r="T2676" s="330" t="str">
        <v>PMO</v>
      </c>
      <c r="U2676" s="330" t="str">
        <v>PMO</v>
      </c>
      <c r="V2676" s="330">
        <v>1</v>
      </c>
      <c r="W2676" s="330">
        <v>119</v>
      </c>
      <c r="X2676" s="330" t="str">
        <v>S25-17</v>
      </c>
      <c r="Y2676" s="330">
        <v>179</v>
      </c>
      <c r="Z2676" s="330">
        <v>174</v>
      </c>
      <c r="AA2676" s="330">
        <v>5</v>
      </c>
      <c r="AB2676" s="16" t="str">
        <v>S25</v>
      </c>
    </row>
    <row r="2677" spans="1:28" x14ac:dyDescent="0.35">
      <c r="A2677" s="331">
        <v>45789</v>
      </c>
      <c r="B2677" s="330" t="str">
        <v>Italgsa-Volare</v>
      </c>
      <c r="C2677" s="330" t="str">
        <v>Tour Operator</v>
      </c>
      <c r="D2677" s="330" t="str">
        <v/>
      </c>
      <c r="E2677" s="330" t="str">
        <v/>
      </c>
      <c r="F2677" s="330" t="str">
        <v>RT</v>
      </c>
      <c r="G2677" s="330" t="str">
        <v>Inbound</v>
      </c>
      <c r="H2677" s="330" t="str">
        <v>SE1791</v>
      </c>
      <c r="I2677" s="331" t="str">
        <v>SSH-PMO</v>
      </c>
      <c r="J2677" s="884">
        <v>45915</v>
      </c>
      <c r="K2677" s="330">
        <v>30</v>
      </c>
      <c r="L2677" s="330">
        <v>30</v>
      </c>
      <c r="M2677" s="330">
        <v>215</v>
      </c>
      <c r="N2677" s="330">
        <v>0</v>
      </c>
      <c r="O2677" s="330">
        <v>0</v>
      </c>
      <c r="P2677" s="330">
        <v>6450</v>
      </c>
      <c r="Q2677" s="330" t="str">
        <v>Confirmed</v>
      </c>
      <c r="R2677" s="330" t="str">
        <v>On Review</v>
      </c>
      <c r="S2677" s="330" t="str">
        <v>SSH</v>
      </c>
      <c r="T2677" s="330" t="str">
        <v>PMO</v>
      </c>
      <c r="U2677" s="330" t="str">
        <v>PMO</v>
      </c>
      <c r="V2677" s="330">
        <v>1</v>
      </c>
      <c r="W2677" s="330">
        <v>126</v>
      </c>
      <c r="X2677" s="330" t="str">
        <v>S25-17</v>
      </c>
      <c r="Y2677" s="330">
        <v>179</v>
      </c>
      <c r="Z2677" s="330">
        <v>167</v>
      </c>
      <c r="AA2677" s="330">
        <v>12</v>
      </c>
      <c r="AB2677" s="16" t="str">
        <v>S25</v>
      </c>
    </row>
    <row r="2678" spans="1:28" x14ac:dyDescent="0.35">
      <c r="A2678" s="331">
        <v>45789</v>
      </c>
      <c r="B2678" s="330" t="str">
        <v>Italgsa-Kenobi</v>
      </c>
      <c r="C2678" s="330" t="str">
        <v>Tour Operator</v>
      </c>
      <c r="D2678" s="330" t="str">
        <v/>
      </c>
      <c r="E2678" s="330" t="str">
        <v/>
      </c>
      <c r="F2678" s="330" t="str">
        <v>RT</v>
      </c>
      <c r="G2678" s="330" t="str">
        <v>Outbound</v>
      </c>
      <c r="H2678" s="330" t="str">
        <v>SE1792</v>
      </c>
      <c r="I2678" s="331" t="str">
        <v>PMO-SSH</v>
      </c>
      <c r="J2678" s="884">
        <v>45859</v>
      </c>
      <c r="K2678" s="330">
        <v>10</v>
      </c>
      <c r="L2678" s="330">
        <v>10</v>
      </c>
      <c r="M2678" s="330">
        <v>215</v>
      </c>
      <c r="N2678" s="330">
        <v>0</v>
      </c>
      <c r="O2678" s="330">
        <v>0</v>
      </c>
      <c r="P2678" s="330">
        <v>2150</v>
      </c>
      <c r="Q2678" s="330" t="str">
        <v>Confirmed</v>
      </c>
      <c r="R2678" s="330" t="str">
        <v>On Review</v>
      </c>
      <c r="S2678" s="330" t="str">
        <v>PMO</v>
      </c>
      <c r="T2678" s="330" t="str">
        <v>SSH</v>
      </c>
      <c r="U2678" s="330" t="str">
        <v>PMO</v>
      </c>
      <c r="V2678" s="330">
        <v>1</v>
      </c>
      <c r="W2678" s="330">
        <v>70</v>
      </c>
      <c r="X2678" s="330" t="str">
        <v>S25-17</v>
      </c>
      <c r="Y2678" s="330">
        <v>179</v>
      </c>
      <c r="Z2678" s="330">
        <v>173</v>
      </c>
      <c r="AA2678" s="330">
        <v>6</v>
      </c>
      <c r="AB2678" s="16" t="str">
        <v>S25</v>
      </c>
    </row>
    <row r="2679" spans="1:28" x14ac:dyDescent="0.35">
      <c r="A2679" s="331">
        <v>45789</v>
      </c>
      <c r="B2679" s="330" t="str">
        <v>Italgsa-Kenobi</v>
      </c>
      <c r="C2679" s="330" t="str">
        <v>Tour Operator</v>
      </c>
      <c r="D2679" s="330" t="str">
        <v/>
      </c>
      <c r="E2679" s="330" t="str">
        <v/>
      </c>
      <c r="F2679" s="330" t="str">
        <v>RT</v>
      </c>
      <c r="G2679" s="330" t="str">
        <v>Outbound</v>
      </c>
      <c r="H2679" s="330" t="str">
        <v>SE1792</v>
      </c>
      <c r="I2679" s="331" t="str">
        <v>PMO-SSH</v>
      </c>
      <c r="J2679" s="884">
        <v>45866</v>
      </c>
      <c r="K2679" s="330">
        <v>10</v>
      </c>
      <c r="L2679" s="330">
        <v>10</v>
      </c>
      <c r="M2679" s="330">
        <v>215</v>
      </c>
      <c r="N2679" s="330">
        <v>0</v>
      </c>
      <c r="O2679" s="330">
        <v>0</v>
      </c>
      <c r="P2679" s="330">
        <v>2150</v>
      </c>
      <c r="Q2679" s="330" t="str">
        <v>Confirmed</v>
      </c>
      <c r="R2679" s="330" t="str">
        <v>On Review</v>
      </c>
      <c r="S2679" s="330" t="str">
        <v>PMO</v>
      </c>
      <c r="T2679" s="330" t="str">
        <v>SSH</v>
      </c>
      <c r="U2679" s="330" t="str">
        <v>PMO</v>
      </c>
      <c r="V2679" s="330">
        <v>1</v>
      </c>
      <c r="W2679" s="330">
        <v>77</v>
      </c>
      <c r="X2679" s="330" t="str">
        <v>S25-17</v>
      </c>
      <c r="Y2679" s="330">
        <v>179</v>
      </c>
      <c r="Z2679" s="330">
        <v>201</v>
      </c>
      <c r="AA2679" s="330">
        <v>-22</v>
      </c>
      <c r="AB2679" s="16" t="str">
        <v>S25</v>
      </c>
    </row>
    <row r="2680" spans="1:28" x14ac:dyDescent="0.35">
      <c r="A2680" s="331">
        <v>45789</v>
      </c>
      <c r="B2680" s="330" t="str">
        <v>Italgsa-Kenobi</v>
      </c>
      <c r="C2680" s="330" t="str">
        <v>Tour Operator</v>
      </c>
      <c r="D2680" s="330" t="str">
        <v/>
      </c>
      <c r="E2680" s="330" t="str">
        <v/>
      </c>
      <c r="F2680" s="330" t="str">
        <v>RT</v>
      </c>
      <c r="G2680" s="330" t="str">
        <v>Outbound</v>
      </c>
      <c r="H2680" s="330" t="str">
        <v>SE1792</v>
      </c>
      <c r="I2680" s="331" t="str">
        <v>PMO-SSH</v>
      </c>
      <c r="J2680" s="884">
        <v>45873</v>
      </c>
      <c r="K2680" s="330">
        <v>10</v>
      </c>
      <c r="L2680" s="330">
        <v>10</v>
      </c>
      <c r="M2680" s="330">
        <v>215</v>
      </c>
      <c r="N2680" s="330">
        <v>0</v>
      </c>
      <c r="O2680" s="330">
        <v>0</v>
      </c>
      <c r="P2680" s="330">
        <v>2150</v>
      </c>
      <c r="Q2680" s="330" t="str">
        <v>Confirmed</v>
      </c>
      <c r="R2680" s="330" t="str">
        <v>On Review</v>
      </c>
      <c r="S2680" s="330" t="str">
        <v>PMO</v>
      </c>
      <c r="T2680" s="330" t="str">
        <v>SSH</v>
      </c>
      <c r="U2680" s="330" t="str">
        <v>PMO</v>
      </c>
      <c r="V2680" s="330">
        <v>1</v>
      </c>
      <c r="W2680" s="330">
        <v>84</v>
      </c>
      <c r="X2680" s="330" t="str">
        <v>S25-17</v>
      </c>
      <c r="Y2680" s="330">
        <v>179</v>
      </c>
      <c r="Z2680" s="330">
        <v>134</v>
      </c>
      <c r="AA2680" s="330">
        <v>45</v>
      </c>
      <c r="AB2680" s="16" t="str">
        <v>S25</v>
      </c>
    </row>
    <row r="2681" spans="1:28" x14ac:dyDescent="0.35">
      <c r="A2681" s="331">
        <v>45789</v>
      </c>
      <c r="B2681" s="330" t="str">
        <v>Italgsa-Kenobi</v>
      </c>
      <c r="C2681" s="330" t="str">
        <v>Tour Operator</v>
      </c>
      <c r="D2681" s="330" t="str">
        <v/>
      </c>
      <c r="E2681" s="330" t="str">
        <v/>
      </c>
      <c r="F2681" s="330" t="str">
        <v>RT</v>
      </c>
      <c r="G2681" s="330" t="str">
        <v>Outbound</v>
      </c>
      <c r="H2681" s="330" t="str">
        <v>SE1792</v>
      </c>
      <c r="I2681" s="331" t="str">
        <v>PMO-SSH</v>
      </c>
      <c r="J2681" s="884">
        <v>45880</v>
      </c>
      <c r="K2681" s="330">
        <v>10</v>
      </c>
      <c r="L2681" s="330">
        <v>10</v>
      </c>
      <c r="M2681" s="330">
        <v>215</v>
      </c>
      <c r="N2681" s="330">
        <v>0</v>
      </c>
      <c r="O2681" s="330">
        <v>0</v>
      </c>
      <c r="P2681" s="330">
        <v>2150</v>
      </c>
      <c r="Q2681" s="330" t="str">
        <v>Confirmed</v>
      </c>
      <c r="R2681" s="330" t="str">
        <v>On Review</v>
      </c>
      <c r="S2681" s="330" t="str">
        <v>PMO</v>
      </c>
      <c r="T2681" s="330" t="str">
        <v>SSH</v>
      </c>
      <c r="U2681" s="330" t="str">
        <v>PMO</v>
      </c>
      <c r="V2681" s="330">
        <v>1</v>
      </c>
      <c r="W2681" s="330">
        <v>91</v>
      </c>
      <c r="X2681" s="330" t="str">
        <v>S25-17</v>
      </c>
      <c r="Y2681" s="330">
        <v>179</v>
      </c>
      <c r="Z2681" s="330">
        <v>148</v>
      </c>
      <c r="AA2681" s="330">
        <v>31</v>
      </c>
      <c r="AB2681" s="16" t="str">
        <v>S25</v>
      </c>
    </row>
    <row r="2682" spans="1:28" x14ac:dyDescent="0.35">
      <c r="A2682" s="331">
        <v>45789</v>
      </c>
      <c r="B2682" s="330" t="str">
        <v>Italgsa-Kenobi</v>
      </c>
      <c r="C2682" s="330" t="str">
        <v>Tour Operator</v>
      </c>
      <c r="D2682" s="330" t="str">
        <v/>
      </c>
      <c r="E2682" s="330" t="str">
        <v/>
      </c>
      <c r="F2682" s="330" t="str">
        <v>RT</v>
      </c>
      <c r="G2682" s="330" t="str">
        <v>Outbound</v>
      </c>
      <c r="H2682" s="330" t="str">
        <v>SE1792</v>
      </c>
      <c r="I2682" s="331" t="str">
        <v>PMO-SSH</v>
      </c>
      <c r="J2682" s="884">
        <v>45887</v>
      </c>
      <c r="K2682" s="330">
        <v>10</v>
      </c>
      <c r="L2682" s="330">
        <v>10</v>
      </c>
      <c r="M2682" s="330">
        <v>215</v>
      </c>
      <c r="N2682" s="330">
        <v>0</v>
      </c>
      <c r="O2682" s="330">
        <v>0</v>
      </c>
      <c r="P2682" s="330">
        <v>2150</v>
      </c>
      <c r="Q2682" s="330" t="str">
        <v>Confirmed</v>
      </c>
      <c r="R2682" s="330" t="str">
        <v>On Review</v>
      </c>
      <c r="S2682" s="330" t="str">
        <v>PMO</v>
      </c>
      <c r="T2682" s="330" t="str">
        <v>SSH</v>
      </c>
      <c r="U2682" s="330" t="str">
        <v>PMO</v>
      </c>
      <c r="V2682" s="330">
        <v>1</v>
      </c>
      <c r="W2682" s="330">
        <v>98</v>
      </c>
      <c r="X2682" s="330" t="str">
        <v>S25-17</v>
      </c>
      <c r="Y2682" s="330">
        <v>179</v>
      </c>
      <c r="Z2682" s="330">
        <v>170</v>
      </c>
      <c r="AA2682" s="330">
        <v>9</v>
      </c>
      <c r="AB2682" s="16" t="str">
        <v>S25</v>
      </c>
    </row>
    <row r="2683" spans="1:28" x14ac:dyDescent="0.35">
      <c r="A2683" s="331">
        <v>45789</v>
      </c>
      <c r="B2683" s="330" t="str">
        <v>Italgsa-Kenobi</v>
      </c>
      <c r="C2683" s="330" t="str">
        <v>Tour Operator</v>
      </c>
      <c r="D2683" s="330" t="str">
        <v/>
      </c>
      <c r="E2683" s="330" t="str">
        <v/>
      </c>
      <c r="F2683" s="330" t="str">
        <v>RT</v>
      </c>
      <c r="G2683" s="330" t="str">
        <v>Outbound</v>
      </c>
      <c r="H2683" s="330" t="str">
        <v>SE1792</v>
      </c>
      <c r="I2683" s="331" t="str">
        <v>PMO-SSH</v>
      </c>
      <c r="J2683" s="884">
        <v>45894</v>
      </c>
      <c r="K2683" s="330">
        <v>10</v>
      </c>
      <c r="L2683" s="330">
        <v>10</v>
      </c>
      <c r="M2683" s="330">
        <v>215</v>
      </c>
      <c r="N2683" s="330">
        <v>0</v>
      </c>
      <c r="O2683" s="330">
        <v>0</v>
      </c>
      <c r="P2683" s="330">
        <v>2150</v>
      </c>
      <c r="Q2683" s="330" t="str">
        <v>Confirmed</v>
      </c>
      <c r="R2683" s="330" t="str">
        <v>On Review</v>
      </c>
      <c r="S2683" s="330" t="str">
        <v>PMO</v>
      </c>
      <c r="T2683" s="330" t="str">
        <v>SSH</v>
      </c>
      <c r="U2683" s="330" t="str">
        <v>PMO</v>
      </c>
      <c r="V2683" s="330">
        <v>1</v>
      </c>
      <c r="W2683" s="330">
        <v>105</v>
      </c>
      <c r="X2683" s="330" t="str">
        <v>S25-17</v>
      </c>
      <c r="Y2683" s="330">
        <v>179</v>
      </c>
      <c r="Z2683" s="330">
        <v>170</v>
      </c>
      <c r="AA2683" s="330">
        <v>9</v>
      </c>
      <c r="AB2683" s="16" t="str">
        <v>S25</v>
      </c>
    </row>
    <row r="2684" spans="1:28" x14ac:dyDescent="0.35">
      <c r="A2684" s="331">
        <v>45789</v>
      </c>
      <c r="B2684" s="330" t="str">
        <v>Italgsa-Kenobi</v>
      </c>
      <c r="C2684" s="330" t="str">
        <v>Tour Operator</v>
      </c>
      <c r="D2684" s="330" t="str">
        <v/>
      </c>
      <c r="E2684" s="330" t="str">
        <v/>
      </c>
      <c r="F2684" s="330" t="str">
        <v>RT</v>
      </c>
      <c r="G2684" s="330" t="str">
        <v>Outbound</v>
      </c>
      <c r="H2684" s="330" t="str">
        <v>SE1792</v>
      </c>
      <c r="I2684" s="331" t="str">
        <v>PMO-SSH</v>
      </c>
      <c r="J2684" s="884">
        <v>45901</v>
      </c>
      <c r="K2684" s="330">
        <v>10</v>
      </c>
      <c r="L2684" s="330">
        <v>10</v>
      </c>
      <c r="M2684" s="330">
        <v>215</v>
      </c>
      <c r="N2684" s="330">
        <v>0</v>
      </c>
      <c r="O2684" s="330">
        <v>0</v>
      </c>
      <c r="P2684" s="330">
        <v>2150</v>
      </c>
      <c r="Q2684" s="330" t="str">
        <v>Confirmed</v>
      </c>
      <c r="R2684" s="330" t="str">
        <v>On Review</v>
      </c>
      <c r="S2684" s="330" t="str">
        <v>PMO</v>
      </c>
      <c r="T2684" s="330" t="str">
        <v>SSH</v>
      </c>
      <c r="U2684" s="330" t="str">
        <v>PMO</v>
      </c>
      <c r="V2684" s="330">
        <v>1</v>
      </c>
      <c r="W2684" s="330">
        <v>112</v>
      </c>
      <c r="X2684" s="330" t="str">
        <v>S25-17</v>
      </c>
      <c r="Y2684" s="330">
        <v>179</v>
      </c>
      <c r="Z2684" s="330">
        <v>174</v>
      </c>
      <c r="AA2684" s="330">
        <v>5</v>
      </c>
      <c r="AB2684" s="16" t="str">
        <v>S25</v>
      </c>
    </row>
    <row r="2685" spans="1:28" x14ac:dyDescent="0.35">
      <c r="A2685" s="331">
        <v>45789</v>
      </c>
      <c r="B2685" s="330" t="str">
        <v>Italgsa-Kenobi</v>
      </c>
      <c r="C2685" s="330" t="str">
        <v>Tour Operator</v>
      </c>
      <c r="D2685" s="330" t="str">
        <v/>
      </c>
      <c r="E2685" s="330" t="str">
        <v/>
      </c>
      <c r="F2685" s="330" t="str">
        <v>RT</v>
      </c>
      <c r="G2685" s="330" t="str">
        <v>Outbound</v>
      </c>
      <c r="H2685" s="330" t="str">
        <v>SE1792</v>
      </c>
      <c r="I2685" s="331" t="str">
        <v>PMO-SSH</v>
      </c>
      <c r="J2685" s="884">
        <v>45908</v>
      </c>
      <c r="K2685" s="330">
        <v>10</v>
      </c>
      <c r="L2685" s="330">
        <v>10</v>
      </c>
      <c r="M2685" s="330">
        <v>215</v>
      </c>
      <c r="N2685" s="330">
        <v>0</v>
      </c>
      <c r="O2685" s="330">
        <v>0</v>
      </c>
      <c r="P2685" s="330">
        <v>2150</v>
      </c>
      <c r="Q2685" s="330" t="str">
        <v>Confirmed</v>
      </c>
      <c r="R2685" s="330" t="str">
        <v>On Review</v>
      </c>
      <c r="S2685" s="330" t="str">
        <v>PMO</v>
      </c>
      <c r="T2685" s="330" t="str">
        <v>SSH</v>
      </c>
      <c r="U2685" s="330" t="str">
        <v>PMO</v>
      </c>
      <c r="V2685" s="330">
        <v>1</v>
      </c>
      <c r="W2685" s="330">
        <v>119</v>
      </c>
      <c r="X2685" s="330" t="str">
        <v>S25-17</v>
      </c>
      <c r="Y2685" s="330">
        <v>179</v>
      </c>
      <c r="Z2685" s="330">
        <v>167</v>
      </c>
      <c r="AA2685" s="330">
        <v>12</v>
      </c>
      <c r="AB2685" s="16" t="str">
        <v>S25</v>
      </c>
    </row>
    <row r="2686" spans="1:28" x14ac:dyDescent="0.35">
      <c r="A2686" s="331">
        <v>45789</v>
      </c>
      <c r="B2686" s="330" t="str">
        <v>Italgsa-Kenobi</v>
      </c>
      <c r="C2686" s="330" t="str">
        <v>Tour Operator</v>
      </c>
      <c r="D2686" s="330" t="str">
        <v/>
      </c>
      <c r="E2686" s="330" t="str">
        <v/>
      </c>
      <c r="F2686" s="330" t="str">
        <v>RT</v>
      </c>
      <c r="G2686" s="330" t="str">
        <v>Inbound</v>
      </c>
      <c r="H2686" s="330" t="str">
        <v>SE1791</v>
      </c>
      <c r="I2686" s="331" t="str">
        <v>SSH-PMO</v>
      </c>
      <c r="J2686" s="884">
        <v>45866</v>
      </c>
      <c r="K2686" s="330">
        <v>10</v>
      </c>
      <c r="L2686" s="330">
        <v>10</v>
      </c>
      <c r="M2686" s="330">
        <v>215</v>
      </c>
      <c r="N2686" s="330">
        <v>0</v>
      </c>
      <c r="O2686" s="330">
        <v>0</v>
      </c>
      <c r="P2686" s="330">
        <v>2150</v>
      </c>
      <c r="Q2686" s="330" t="str">
        <v>Confirmed</v>
      </c>
      <c r="R2686" s="330" t="str">
        <v>On Review</v>
      </c>
      <c r="S2686" s="330" t="str">
        <v>SSH</v>
      </c>
      <c r="T2686" s="330" t="str">
        <v>PMO</v>
      </c>
      <c r="U2686" s="330" t="str">
        <v>PMO</v>
      </c>
      <c r="V2686" s="330">
        <v>1</v>
      </c>
      <c r="W2686" s="330">
        <v>77</v>
      </c>
      <c r="X2686" s="330" t="str">
        <v>S25-17</v>
      </c>
      <c r="Y2686" s="330">
        <v>179</v>
      </c>
      <c r="Z2686" s="330">
        <v>173</v>
      </c>
      <c r="AA2686" s="330">
        <v>6</v>
      </c>
      <c r="AB2686" s="16" t="str">
        <v>S25</v>
      </c>
    </row>
    <row r="2687" spans="1:28" x14ac:dyDescent="0.35">
      <c r="A2687" s="331">
        <v>45789</v>
      </c>
      <c r="B2687" s="330" t="str">
        <v>Italgsa-Kenobi</v>
      </c>
      <c r="C2687" s="330" t="str">
        <v>Tour Operator</v>
      </c>
      <c r="D2687" s="330" t="str">
        <v/>
      </c>
      <c r="E2687" s="330" t="str">
        <v/>
      </c>
      <c r="F2687" s="330" t="str">
        <v>RT</v>
      </c>
      <c r="G2687" s="330" t="str">
        <v>Inbound</v>
      </c>
      <c r="H2687" s="330" t="str">
        <v>SE1791</v>
      </c>
      <c r="I2687" s="331" t="str">
        <v>SSH-PMO</v>
      </c>
      <c r="J2687" s="884">
        <v>45873</v>
      </c>
      <c r="K2687" s="330">
        <v>10</v>
      </c>
      <c r="L2687" s="330">
        <v>10</v>
      </c>
      <c r="M2687" s="330">
        <v>215</v>
      </c>
      <c r="N2687" s="330">
        <v>0</v>
      </c>
      <c r="O2687" s="330">
        <v>0</v>
      </c>
      <c r="P2687" s="330">
        <v>2150</v>
      </c>
      <c r="Q2687" s="330" t="str">
        <v>Confirmed</v>
      </c>
      <c r="R2687" s="330" t="str">
        <v>On Review</v>
      </c>
      <c r="S2687" s="330" t="str">
        <v>SSH</v>
      </c>
      <c r="T2687" s="330" t="str">
        <v>PMO</v>
      </c>
      <c r="U2687" s="330" t="str">
        <v>PMO</v>
      </c>
      <c r="V2687" s="330">
        <v>1</v>
      </c>
      <c r="W2687" s="330">
        <v>84</v>
      </c>
      <c r="X2687" s="330" t="str">
        <v>S25-17</v>
      </c>
      <c r="Y2687" s="330">
        <v>179</v>
      </c>
      <c r="Z2687" s="330">
        <v>201</v>
      </c>
      <c r="AA2687" s="330">
        <v>-22</v>
      </c>
      <c r="AB2687" s="16" t="str">
        <v>S25</v>
      </c>
    </row>
    <row r="2688" spans="1:28" x14ac:dyDescent="0.35">
      <c r="A2688" s="331">
        <v>45789</v>
      </c>
      <c r="B2688" s="330" t="str">
        <v>Italgsa-Kenobi</v>
      </c>
      <c r="C2688" s="330" t="str">
        <v>Tour Operator</v>
      </c>
      <c r="D2688" s="330" t="str">
        <v/>
      </c>
      <c r="E2688" s="330" t="str">
        <v/>
      </c>
      <c r="F2688" s="330" t="str">
        <v>RT</v>
      </c>
      <c r="G2688" s="330" t="str">
        <v>Inbound</v>
      </c>
      <c r="H2688" s="330" t="str">
        <v>SE1791</v>
      </c>
      <c r="I2688" s="331" t="str">
        <v>SSH-PMO</v>
      </c>
      <c r="J2688" s="884">
        <v>45880</v>
      </c>
      <c r="K2688" s="330">
        <v>10</v>
      </c>
      <c r="L2688" s="330">
        <v>10</v>
      </c>
      <c r="M2688" s="330">
        <v>215</v>
      </c>
      <c r="N2688" s="330">
        <v>0</v>
      </c>
      <c r="O2688" s="330">
        <v>0</v>
      </c>
      <c r="P2688" s="330">
        <v>2150</v>
      </c>
      <c r="Q2688" s="330" t="str">
        <v>Confirmed</v>
      </c>
      <c r="R2688" s="330" t="str">
        <v>On Review</v>
      </c>
      <c r="S2688" s="330" t="str">
        <v>SSH</v>
      </c>
      <c r="T2688" s="330" t="str">
        <v>PMO</v>
      </c>
      <c r="U2688" s="330" t="str">
        <v>PMO</v>
      </c>
      <c r="V2688" s="330">
        <v>1</v>
      </c>
      <c r="W2688" s="330">
        <v>91</v>
      </c>
      <c r="X2688" s="330" t="str">
        <v>S25-17</v>
      </c>
      <c r="Y2688" s="330">
        <v>179</v>
      </c>
      <c r="Z2688" s="330">
        <v>134</v>
      </c>
      <c r="AA2688" s="330">
        <v>45</v>
      </c>
      <c r="AB2688" s="16" t="str">
        <v>S25</v>
      </c>
    </row>
    <row r="2689" spans="1:28" x14ac:dyDescent="0.35">
      <c r="A2689" s="331">
        <v>45789</v>
      </c>
      <c r="B2689" s="330" t="str">
        <v>Italgsa-Kenobi</v>
      </c>
      <c r="C2689" s="330" t="str">
        <v>Tour Operator</v>
      </c>
      <c r="D2689" s="330" t="str">
        <v/>
      </c>
      <c r="E2689" s="330" t="str">
        <v/>
      </c>
      <c r="F2689" s="330" t="str">
        <v>RT</v>
      </c>
      <c r="G2689" s="330" t="str">
        <v>Inbound</v>
      </c>
      <c r="H2689" s="330" t="str">
        <v>SE1791</v>
      </c>
      <c r="I2689" s="331" t="str">
        <v>SSH-PMO</v>
      </c>
      <c r="J2689" s="884">
        <v>45887</v>
      </c>
      <c r="K2689" s="330">
        <v>10</v>
      </c>
      <c r="L2689" s="330">
        <v>10</v>
      </c>
      <c r="M2689" s="330">
        <v>215</v>
      </c>
      <c r="N2689" s="330">
        <v>0</v>
      </c>
      <c r="O2689" s="330">
        <v>0</v>
      </c>
      <c r="P2689" s="330">
        <v>2150</v>
      </c>
      <c r="Q2689" s="330" t="str">
        <v>Confirmed</v>
      </c>
      <c r="R2689" s="330" t="str">
        <v>On Review</v>
      </c>
      <c r="S2689" s="330" t="str">
        <v>SSH</v>
      </c>
      <c r="T2689" s="330" t="str">
        <v>PMO</v>
      </c>
      <c r="U2689" s="330" t="str">
        <v>PMO</v>
      </c>
      <c r="V2689" s="330">
        <v>1</v>
      </c>
      <c r="W2689" s="330">
        <v>98</v>
      </c>
      <c r="X2689" s="330" t="str">
        <v>S25-17</v>
      </c>
      <c r="Y2689" s="330">
        <v>179</v>
      </c>
      <c r="Z2689" s="330">
        <v>148</v>
      </c>
      <c r="AA2689" s="330">
        <v>31</v>
      </c>
      <c r="AB2689" s="16" t="str">
        <v>S25</v>
      </c>
    </row>
    <row r="2690" spans="1:28" x14ac:dyDescent="0.35">
      <c r="A2690" s="331">
        <v>45789</v>
      </c>
      <c r="B2690" s="330" t="str">
        <v>Italgsa-Kenobi</v>
      </c>
      <c r="C2690" s="330" t="str">
        <v>Tour Operator</v>
      </c>
      <c r="D2690" s="330" t="str">
        <v/>
      </c>
      <c r="E2690" s="330" t="str">
        <v/>
      </c>
      <c r="F2690" s="330" t="str">
        <v>RT</v>
      </c>
      <c r="G2690" s="330" t="str">
        <v>Inbound</v>
      </c>
      <c r="H2690" s="330" t="str">
        <v>SE1791</v>
      </c>
      <c r="I2690" s="331" t="str">
        <v>SSH-PMO</v>
      </c>
      <c r="J2690" s="884">
        <v>45894</v>
      </c>
      <c r="K2690" s="330">
        <v>10</v>
      </c>
      <c r="L2690" s="330">
        <v>10</v>
      </c>
      <c r="M2690" s="330">
        <v>215</v>
      </c>
      <c r="N2690" s="330">
        <v>0</v>
      </c>
      <c r="O2690" s="330">
        <v>0</v>
      </c>
      <c r="P2690" s="330">
        <v>2150</v>
      </c>
      <c r="Q2690" s="330" t="str">
        <v>Confirmed</v>
      </c>
      <c r="R2690" s="330" t="str">
        <v>On Review</v>
      </c>
      <c r="S2690" s="330" t="str">
        <v>SSH</v>
      </c>
      <c r="T2690" s="330" t="str">
        <v>PMO</v>
      </c>
      <c r="U2690" s="330" t="str">
        <v>PMO</v>
      </c>
      <c r="V2690" s="330">
        <v>1</v>
      </c>
      <c r="W2690" s="330">
        <v>105</v>
      </c>
      <c r="X2690" s="330" t="str">
        <v>S25-17</v>
      </c>
      <c r="Y2690" s="330">
        <v>179</v>
      </c>
      <c r="Z2690" s="330">
        <v>170</v>
      </c>
      <c r="AA2690" s="330">
        <v>9</v>
      </c>
      <c r="AB2690" s="16" t="str">
        <v>S25</v>
      </c>
    </row>
    <row r="2691" spans="1:28" x14ac:dyDescent="0.35">
      <c r="A2691" s="331">
        <v>45789</v>
      </c>
      <c r="B2691" s="330" t="str">
        <v>Italgsa-Kenobi</v>
      </c>
      <c r="C2691" s="330" t="str">
        <v>Tour Operator</v>
      </c>
      <c r="D2691" s="330" t="str">
        <v/>
      </c>
      <c r="E2691" s="330" t="str">
        <v/>
      </c>
      <c r="F2691" s="330" t="str">
        <v>RT</v>
      </c>
      <c r="G2691" s="330" t="str">
        <v>Inbound</v>
      </c>
      <c r="H2691" s="330" t="str">
        <v>SE1791</v>
      </c>
      <c r="I2691" s="331" t="str">
        <v>SSH-PMO</v>
      </c>
      <c r="J2691" s="884">
        <v>45901</v>
      </c>
      <c r="K2691" s="330">
        <v>10</v>
      </c>
      <c r="L2691" s="330">
        <v>10</v>
      </c>
      <c r="M2691" s="330">
        <v>215</v>
      </c>
      <c r="N2691" s="330">
        <v>0</v>
      </c>
      <c r="O2691" s="330">
        <v>0</v>
      </c>
      <c r="P2691" s="330">
        <v>2150</v>
      </c>
      <c r="Q2691" s="330" t="str">
        <v>Confirmed</v>
      </c>
      <c r="R2691" s="330" t="str">
        <v>On Review</v>
      </c>
      <c r="S2691" s="330" t="str">
        <v>SSH</v>
      </c>
      <c r="T2691" s="330" t="str">
        <v>PMO</v>
      </c>
      <c r="U2691" s="330" t="str">
        <v>PMO</v>
      </c>
      <c r="V2691" s="330">
        <v>1</v>
      </c>
      <c r="W2691" s="330">
        <v>112</v>
      </c>
      <c r="X2691" s="330" t="str">
        <v>S25-17</v>
      </c>
      <c r="Y2691" s="330">
        <v>179</v>
      </c>
      <c r="Z2691" s="330">
        <v>170</v>
      </c>
      <c r="AA2691" s="330">
        <v>9</v>
      </c>
      <c r="AB2691" s="16" t="str">
        <v>S25</v>
      </c>
    </row>
    <row r="2692" spans="1:28" x14ac:dyDescent="0.35">
      <c r="A2692" s="331">
        <v>45789</v>
      </c>
      <c r="B2692" s="330" t="str">
        <v>Italgsa-Kenobi</v>
      </c>
      <c r="C2692" s="330" t="str">
        <v>Tour Operator</v>
      </c>
      <c r="D2692" s="330" t="str">
        <v/>
      </c>
      <c r="E2692" s="330" t="str">
        <v/>
      </c>
      <c r="F2692" s="330" t="str">
        <v>RT</v>
      </c>
      <c r="G2692" s="330" t="str">
        <v>Inbound</v>
      </c>
      <c r="H2692" s="330" t="str">
        <v>SE1791</v>
      </c>
      <c r="I2692" s="331" t="str">
        <v>SSH-PMO</v>
      </c>
      <c r="J2692" s="884">
        <v>45908</v>
      </c>
      <c r="K2692" s="330">
        <v>10</v>
      </c>
      <c r="L2692" s="330">
        <v>10</v>
      </c>
      <c r="M2692" s="330">
        <v>215</v>
      </c>
      <c r="N2692" s="330">
        <v>0</v>
      </c>
      <c r="O2692" s="330">
        <v>0</v>
      </c>
      <c r="P2692" s="330">
        <v>2150</v>
      </c>
      <c r="Q2692" s="330" t="str">
        <v>Confirmed</v>
      </c>
      <c r="R2692" s="330" t="str">
        <v>On Review</v>
      </c>
      <c r="S2692" s="330" t="str">
        <v>SSH</v>
      </c>
      <c r="T2692" s="330" t="str">
        <v>PMO</v>
      </c>
      <c r="U2692" s="330" t="str">
        <v>PMO</v>
      </c>
      <c r="V2692" s="330">
        <v>1</v>
      </c>
      <c r="W2692" s="330">
        <v>119</v>
      </c>
      <c r="X2692" s="330" t="str">
        <v>S25-17</v>
      </c>
      <c r="Y2692" s="330">
        <v>179</v>
      </c>
      <c r="Z2692" s="330">
        <v>174</v>
      </c>
      <c r="AA2692" s="330">
        <v>5</v>
      </c>
      <c r="AB2692" s="16" t="str">
        <v>S25</v>
      </c>
    </row>
    <row r="2693" spans="1:28" x14ac:dyDescent="0.35">
      <c r="A2693" s="331">
        <v>45789</v>
      </c>
      <c r="B2693" s="330" t="str">
        <v>Italgsa-Kenobi</v>
      </c>
      <c r="C2693" s="330" t="str">
        <v>Tour Operator</v>
      </c>
      <c r="D2693" s="330" t="str">
        <v/>
      </c>
      <c r="E2693" s="330" t="str">
        <v/>
      </c>
      <c r="F2693" s="330" t="str">
        <v>RT</v>
      </c>
      <c r="G2693" s="330" t="str">
        <v>Inbound</v>
      </c>
      <c r="H2693" s="330" t="str">
        <v>SE1791</v>
      </c>
      <c r="I2693" s="331" t="str">
        <v>SSH-PMO</v>
      </c>
      <c r="J2693" s="884">
        <v>45915</v>
      </c>
      <c r="K2693" s="330">
        <v>10</v>
      </c>
      <c r="L2693" s="330">
        <v>10</v>
      </c>
      <c r="M2693" s="330">
        <v>215</v>
      </c>
      <c r="N2693" s="330">
        <v>0</v>
      </c>
      <c r="O2693" s="330">
        <v>0</v>
      </c>
      <c r="P2693" s="330">
        <v>2150</v>
      </c>
      <c r="Q2693" s="330" t="str">
        <v>Confirmed</v>
      </c>
      <c r="R2693" s="330" t="str">
        <v>On Review</v>
      </c>
      <c r="S2693" s="330" t="str">
        <v>SSH</v>
      </c>
      <c r="T2693" s="330" t="str">
        <v>PMO</v>
      </c>
      <c r="U2693" s="330" t="str">
        <v>PMO</v>
      </c>
      <c r="V2693" s="330">
        <v>1</v>
      </c>
      <c r="W2693" s="330">
        <v>126</v>
      </c>
      <c r="X2693" s="330" t="str">
        <v>S25-17</v>
      </c>
      <c r="Y2693" s="330">
        <v>179</v>
      </c>
      <c r="Z2693" s="330">
        <v>167</v>
      </c>
      <c r="AA2693" s="330">
        <v>12</v>
      </c>
      <c r="AB2693" s="16" t="str">
        <v>S25</v>
      </c>
    </row>
    <row r="2694" spans="1:28" x14ac:dyDescent="0.35">
      <c r="A2694" s="331">
        <v>45789</v>
      </c>
      <c r="B2694" s="330" t="str">
        <v>Italgsa-SIKANIA</v>
      </c>
      <c r="C2694" s="330" t="str">
        <v>Tour Operator</v>
      </c>
      <c r="D2694" s="330" t="str">
        <v/>
      </c>
      <c r="E2694" s="330" t="str">
        <v/>
      </c>
      <c r="F2694" s="330" t="str">
        <v>RT</v>
      </c>
      <c r="G2694" s="330" t="str">
        <v>Outbound</v>
      </c>
      <c r="H2694" s="330" t="str">
        <v>SE1792</v>
      </c>
      <c r="I2694" s="331" t="str">
        <v>PMO-SSH</v>
      </c>
      <c r="J2694" s="884">
        <v>45859</v>
      </c>
      <c r="K2694" s="330">
        <v>30</v>
      </c>
      <c r="L2694" s="330">
        <v>30</v>
      </c>
      <c r="M2694" s="330">
        <v>215</v>
      </c>
      <c r="N2694" s="330">
        <v>0</v>
      </c>
      <c r="O2694" s="330">
        <v>0</v>
      </c>
      <c r="P2694" s="330">
        <v>6450</v>
      </c>
      <c r="Q2694" s="330" t="str">
        <v>Confirmed</v>
      </c>
      <c r="R2694" s="330" t="str">
        <v>On Review</v>
      </c>
      <c r="S2694" s="330" t="str">
        <v>PMO</v>
      </c>
      <c r="T2694" s="330" t="str">
        <v>SSH</v>
      </c>
      <c r="U2694" s="330" t="str">
        <v>PMO</v>
      </c>
      <c r="V2694" s="330">
        <v>1</v>
      </c>
      <c r="W2694" s="330">
        <v>70</v>
      </c>
      <c r="X2694" s="330" t="str">
        <v>S25-17</v>
      </c>
      <c r="Y2694" s="330">
        <v>179</v>
      </c>
      <c r="Z2694" s="330">
        <v>173</v>
      </c>
      <c r="AA2694" s="330">
        <v>6</v>
      </c>
      <c r="AB2694" s="16" t="str">
        <v>S25</v>
      </c>
    </row>
    <row r="2695" spans="1:28" x14ac:dyDescent="0.35">
      <c r="A2695" s="331">
        <v>45789</v>
      </c>
      <c r="B2695" s="330" t="str">
        <v>Italgsa-SIKANIA</v>
      </c>
      <c r="C2695" s="330" t="str">
        <v>Tour Operator</v>
      </c>
      <c r="D2695" s="330" t="str">
        <v/>
      </c>
      <c r="E2695" s="330" t="str">
        <v/>
      </c>
      <c r="F2695" s="330" t="str">
        <v>RT</v>
      </c>
      <c r="G2695" s="330" t="str">
        <v>Outbound</v>
      </c>
      <c r="H2695" s="330" t="str">
        <v>SE1792</v>
      </c>
      <c r="I2695" s="331" t="str">
        <v>PMO-SSH</v>
      </c>
      <c r="J2695" s="884">
        <v>45866</v>
      </c>
      <c r="K2695" s="330">
        <v>16</v>
      </c>
      <c r="L2695" s="330">
        <v>16</v>
      </c>
      <c r="M2695" s="330">
        <v>215</v>
      </c>
      <c r="N2695" s="330">
        <v>0</v>
      </c>
      <c r="O2695" s="330">
        <v>0</v>
      </c>
      <c r="P2695" s="330">
        <v>3440</v>
      </c>
      <c r="Q2695" s="330" t="str">
        <v>Confirmed</v>
      </c>
      <c r="R2695" s="330" t="str">
        <v>On Review</v>
      </c>
      <c r="S2695" s="330" t="str">
        <v>PMO</v>
      </c>
      <c r="T2695" s="330" t="str">
        <v>SSH</v>
      </c>
      <c r="U2695" s="330" t="str">
        <v>PMO</v>
      </c>
      <c r="V2695" s="330">
        <v>1</v>
      </c>
      <c r="W2695" s="330">
        <v>77</v>
      </c>
      <c r="X2695" s="330" t="str">
        <v>S25-17</v>
      </c>
      <c r="Y2695" s="330">
        <v>179</v>
      </c>
      <c r="Z2695" s="330">
        <v>201</v>
      </c>
      <c r="AA2695" s="330">
        <v>-22</v>
      </c>
      <c r="AB2695" s="16" t="str">
        <v>S25</v>
      </c>
    </row>
    <row r="2696" spans="1:28" x14ac:dyDescent="0.35">
      <c r="A2696" s="331">
        <v>45789</v>
      </c>
      <c r="B2696" s="330" t="str">
        <v>Italgsa-SIKANIA</v>
      </c>
      <c r="C2696" s="330" t="str">
        <v>Tour Operator</v>
      </c>
      <c r="D2696" s="330" t="str">
        <v/>
      </c>
      <c r="E2696" s="330" t="str">
        <v/>
      </c>
      <c r="F2696" s="330" t="str">
        <v>RT</v>
      </c>
      <c r="G2696" s="330" t="str">
        <v>Outbound</v>
      </c>
      <c r="H2696" s="330" t="str">
        <v>SE1792</v>
      </c>
      <c r="I2696" s="331" t="str">
        <v>PMO-SSH</v>
      </c>
      <c r="J2696" s="884">
        <v>45873</v>
      </c>
      <c r="K2696" s="330">
        <v>34</v>
      </c>
      <c r="L2696" s="330">
        <v>34</v>
      </c>
      <c r="M2696" s="330">
        <v>215</v>
      </c>
      <c r="N2696" s="330">
        <v>0</v>
      </c>
      <c r="O2696" s="330">
        <v>0</v>
      </c>
      <c r="P2696" s="330">
        <v>7310</v>
      </c>
      <c r="Q2696" s="330" t="str">
        <v>Confirmed</v>
      </c>
      <c r="R2696" s="330" t="str">
        <v>On Review</v>
      </c>
      <c r="S2696" s="330" t="str">
        <v>PMO</v>
      </c>
      <c r="T2696" s="330" t="str">
        <v>SSH</v>
      </c>
      <c r="U2696" s="330" t="str">
        <v>PMO</v>
      </c>
      <c r="V2696" s="330">
        <v>1</v>
      </c>
      <c r="W2696" s="330">
        <v>84</v>
      </c>
      <c r="X2696" s="330" t="str">
        <v>S25-17</v>
      </c>
      <c r="Y2696" s="330">
        <v>179</v>
      </c>
      <c r="Z2696" s="330">
        <v>134</v>
      </c>
      <c r="AA2696" s="330">
        <v>45</v>
      </c>
      <c r="AB2696" s="16" t="str">
        <v>S25</v>
      </c>
    </row>
    <row r="2697" spans="1:28" x14ac:dyDescent="0.35">
      <c r="A2697" s="331">
        <v>45789</v>
      </c>
      <c r="B2697" s="330" t="str">
        <v>Italgsa-SIKANIA</v>
      </c>
      <c r="C2697" s="330" t="str">
        <v>Tour Operator</v>
      </c>
      <c r="D2697" s="330" t="str">
        <v/>
      </c>
      <c r="E2697" s="330" t="str">
        <v/>
      </c>
      <c r="F2697" s="330" t="str">
        <v>RT</v>
      </c>
      <c r="G2697" s="330" t="str">
        <v>Outbound</v>
      </c>
      <c r="H2697" s="330" t="str">
        <v>SE1792</v>
      </c>
      <c r="I2697" s="331" t="str">
        <v>PMO-SSH</v>
      </c>
      <c r="J2697" s="884">
        <v>45880</v>
      </c>
      <c r="K2697" s="330">
        <v>20</v>
      </c>
      <c r="L2697" s="330">
        <v>20</v>
      </c>
      <c r="M2697" s="330">
        <v>215</v>
      </c>
      <c r="N2697" s="330">
        <v>0</v>
      </c>
      <c r="O2697" s="330">
        <v>0</v>
      </c>
      <c r="P2697" s="330">
        <v>4300</v>
      </c>
      <c r="Q2697" s="330" t="str">
        <v>Confirmed</v>
      </c>
      <c r="R2697" s="330" t="str">
        <v>On Review</v>
      </c>
      <c r="S2697" s="330" t="str">
        <v>PMO</v>
      </c>
      <c r="T2697" s="330" t="str">
        <v>SSH</v>
      </c>
      <c r="U2697" s="330" t="str">
        <v>PMO</v>
      </c>
      <c r="V2697" s="330">
        <v>1</v>
      </c>
      <c r="W2697" s="330">
        <v>91</v>
      </c>
      <c r="X2697" s="330" t="str">
        <v>S25-17</v>
      </c>
      <c r="Y2697" s="330">
        <v>179</v>
      </c>
      <c r="Z2697" s="330">
        <v>148</v>
      </c>
      <c r="AA2697" s="330">
        <v>31</v>
      </c>
      <c r="AB2697" s="16" t="str">
        <v>S25</v>
      </c>
    </row>
    <row r="2698" spans="1:28" x14ac:dyDescent="0.35">
      <c r="A2698" s="331">
        <v>45789</v>
      </c>
      <c r="B2698" s="330" t="str">
        <v>Italgsa-SIKANIA</v>
      </c>
      <c r="C2698" s="330" t="str">
        <v>Tour Operator</v>
      </c>
      <c r="D2698" s="330" t="str">
        <v/>
      </c>
      <c r="E2698" s="330" t="str">
        <v/>
      </c>
      <c r="F2698" s="330" t="str">
        <v>RT</v>
      </c>
      <c r="G2698" s="330" t="str">
        <v>Outbound</v>
      </c>
      <c r="H2698" s="330" t="str">
        <v>SE1792</v>
      </c>
      <c r="I2698" s="331" t="str">
        <v>PMO-SSH</v>
      </c>
      <c r="J2698" s="884">
        <v>45887</v>
      </c>
      <c r="K2698" s="330">
        <v>24</v>
      </c>
      <c r="L2698" s="330">
        <v>24</v>
      </c>
      <c r="M2698" s="330">
        <v>215</v>
      </c>
      <c r="N2698" s="330">
        <v>0</v>
      </c>
      <c r="O2698" s="330">
        <v>0</v>
      </c>
      <c r="P2698" s="330">
        <v>5160</v>
      </c>
      <c r="Q2698" s="330" t="str">
        <v>Confirmed</v>
      </c>
      <c r="R2698" s="330" t="str">
        <v>On Review</v>
      </c>
      <c r="S2698" s="330" t="str">
        <v>PMO</v>
      </c>
      <c r="T2698" s="330" t="str">
        <v>SSH</v>
      </c>
      <c r="U2698" s="330" t="str">
        <v>PMO</v>
      </c>
      <c r="V2698" s="330">
        <v>1</v>
      </c>
      <c r="W2698" s="330">
        <v>98</v>
      </c>
      <c r="X2698" s="330" t="str">
        <v>S25-17</v>
      </c>
      <c r="Y2698" s="330">
        <v>179</v>
      </c>
      <c r="Z2698" s="330">
        <v>170</v>
      </c>
      <c r="AA2698" s="330">
        <v>9</v>
      </c>
      <c r="AB2698" s="16" t="str">
        <v>S25</v>
      </c>
    </row>
    <row r="2699" spans="1:28" x14ac:dyDescent="0.35">
      <c r="A2699" s="331">
        <v>45789</v>
      </c>
      <c r="B2699" s="330" t="str">
        <v>Italgsa-SIKANIA</v>
      </c>
      <c r="C2699" s="330" t="str">
        <v>Tour Operator</v>
      </c>
      <c r="D2699" s="330" t="str">
        <v/>
      </c>
      <c r="E2699" s="330" t="str">
        <v/>
      </c>
      <c r="F2699" s="330" t="str">
        <v>RT</v>
      </c>
      <c r="G2699" s="330" t="str">
        <v>Outbound</v>
      </c>
      <c r="H2699" s="330" t="str">
        <v>SE1792</v>
      </c>
      <c r="I2699" s="331" t="str">
        <v>PMO-SSH</v>
      </c>
      <c r="J2699" s="884">
        <v>45894</v>
      </c>
      <c r="K2699" s="330">
        <v>32</v>
      </c>
      <c r="L2699" s="330">
        <v>32</v>
      </c>
      <c r="M2699" s="330">
        <v>215</v>
      </c>
      <c r="N2699" s="330">
        <v>0</v>
      </c>
      <c r="O2699" s="330">
        <v>0</v>
      </c>
      <c r="P2699" s="330">
        <v>6880</v>
      </c>
      <c r="Q2699" s="330" t="str">
        <v>Confirmed</v>
      </c>
      <c r="R2699" s="330" t="str">
        <v>On Review</v>
      </c>
      <c r="S2699" s="330" t="str">
        <v>PMO</v>
      </c>
      <c r="T2699" s="330" t="str">
        <v>SSH</v>
      </c>
      <c r="U2699" s="330" t="str">
        <v>PMO</v>
      </c>
      <c r="V2699" s="330">
        <v>1</v>
      </c>
      <c r="W2699" s="330">
        <v>105</v>
      </c>
      <c r="X2699" s="330" t="str">
        <v>S25-17</v>
      </c>
      <c r="Y2699" s="330">
        <v>179</v>
      </c>
      <c r="Z2699" s="330">
        <v>170</v>
      </c>
      <c r="AA2699" s="330">
        <v>9</v>
      </c>
      <c r="AB2699" s="16" t="str">
        <v>S25</v>
      </c>
    </row>
    <row r="2700" spans="1:28" x14ac:dyDescent="0.35">
      <c r="A2700" s="331">
        <v>45789</v>
      </c>
      <c r="B2700" s="330" t="str">
        <v>Italgsa-SIKANIA</v>
      </c>
      <c r="C2700" s="330" t="str">
        <v>Tour Operator</v>
      </c>
      <c r="D2700" s="330" t="str">
        <v/>
      </c>
      <c r="E2700" s="330" t="str">
        <v/>
      </c>
      <c r="F2700" s="330" t="str">
        <v>RT</v>
      </c>
      <c r="G2700" s="330" t="str">
        <v>Outbound</v>
      </c>
      <c r="H2700" s="330" t="str">
        <v>SE1792</v>
      </c>
      <c r="I2700" s="331" t="str">
        <v>PMO-SSH</v>
      </c>
      <c r="J2700" s="884">
        <v>45901</v>
      </c>
      <c r="K2700" s="330">
        <v>16</v>
      </c>
      <c r="L2700" s="330">
        <v>16</v>
      </c>
      <c r="M2700" s="330">
        <v>215</v>
      </c>
      <c r="N2700" s="330">
        <v>0</v>
      </c>
      <c r="O2700" s="330">
        <v>0</v>
      </c>
      <c r="P2700" s="330">
        <v>3440</v>
      </c>
      <c r="Q2700" s="330" t="str">
        <v>Confirmed</v>
      </c>
      <c r="R2700" s="330" t="str">
        <v>On Review</v>
      </c>
      <c r="S2700" s="330" t="str">
        <v>PMO</v>
      </c>
      <c r="T2700" s="330" t="str">
        <v>SSH</v>
      </c>
      <c r="U2700" s="330" t="str">
        <v>PMO</v>
      </c>
      <c r="V2700" s="330">
        <v>1</v>
      </c>
      <c r="W2700" s="330">
        <v>112</v>
      </c>
      <c r="X2700" s="330" t="str">
        <v>S25-17</v>
      </c>
      <c r="Y2700" s="330">
        <v>179</v>
      </c>
      <c r="Z2700" s="330">
        <v>174</v>
      </c>
      <c r="AA2700" s="330">
        <v>5</v>
      </c>
      <c r="AB2700" s="16" t="str">
        <v>S25</v>
      </c>
    </row>
    <row r="2701" spans="1:28" x14ac:dyDescent="0.35">
      <c r="A2701" s="331">
        <v>45789</v>
      </c>
      <c r="B2701" s="330" t="str">
        <v>Italgsa-SIKANIA</v>
      </c>
      <c r="C2701" s="330" t="str">
        <v>Tour Operator</v>
      </c>
      <c r="D2701" s="330" t="str">
        <v/>
      </c>
      <c r="E2701" s="330" t="str">
        <v/>
      </c>
      <c r="F2701" s="330" t="str">
        <v>RT</v>
      </c>
      <c r="G2701" s="330" t="str">
        <v>Outbound</v>
      </c>
      <c r="H2701" s="330" t="str">
        <v>SE1792</v>
      </c>
      <c r="I2701" s="331" t="str">
        <v>PMO-SSH</v>
      </c>
      <c r="J2701" s="884">
        <v>45908</v>
      </c>
      <c r="K2701" s="330">
        <v>10</v>
      </c>
      <c r="L2701" s="330">
        <v>10</v>
      </c>
      <c r="M2701" s="330">
        <v>215</v>
      </c>
      <c r="N2701" s="330">
        <v>0</v>
      </c>
      <c r="O2701" s="330">
        <v>0</v>
      </c>
      <c r="P2701" s="330">
        <v>2150</v>
      </c>
      <c r="Q2701" s="330" t="str">
        <v>Confirmed</v>
      </c>
      <c r="R2701" s="330" t="str">
        <v>On Review</v>
      </c>
      <c r="S2701" s="330" t="str">
        <v>PMO</v>
      </c>
      <c r="T2701" s="330" t="str">
        <v>SSH</v>
      </c>
      <c r="U2701" s="330" t="str">
        <v>PMO</v>
      </c>
      <c r="V2701" s="330">
        <v>1</v>
      </c>
      <c r="W2701" s="330">
        <v>119</v>
      </c>
      <c r="X2701" s="330" t="str">
        <v>S25-17</v>
      </c>
      <c r="Y2701" s="330">
        <v>179</v>
      </c>
      <c r="Z2701" s="330">
        <v>167</v>
      </c>
      <c r="AA2701" s="330">
        <v>12</v>
      </c>
      <c r="AB2701" s="16" t="str">
        <v>S25</v>
      </c>
    </row>
    <row r="2702" spans="1:28" x14ac:dyDescent="0.35">
      <c r="A2702" s="331">
        <v>45789</v>
      </c>
      <c r="B2702" s="330" t="str">
        <v>Italgsa-SIKANIA</v>
      </c>
      <c r="C2702" s="330" t="str">
        <v>Tour Operator</v>
      </c>
      <c r="D2702" s="330" t="str">
        <v/>
      </c>
      <c r="E2702" s="330" t="str">
        <v/>
      </c>
      <c r="F2702" s="330" t="str">
        <v>RT</v>
      </c>
      <c r="G2702" s="330" t="str">
        <v>Inbound</v>
      </c>
      <c r="H2702" s="330" t="str">
        <v>SE1791</v>
      </c>
      <c r="I2702" s="331" t="str">
        <v>SSH-PMO</v>
      </c>
      <c r="J2702" s="884">
        <v>45866</v>
      </c>
      <c r="K2702" s="330">
        <v>30</v>
      </c>
      <c r="L2702" s="330">
        <v>30</v>
      </c>
      <c r="M2702" s="330">
        <v>215</v>
      </c>
      <c r="N2702" s="330">
        <v>0</v>
      </c>
      <c r="O2702" s="330">
        <v>0</v>
      </c>
      <c r="P2702" s="330">
        <v>6450</v>
      </c>
      <c r="Q2702" s="330" t="str">
        <v>Confirmed</v>
      </c>
      <c r="R2702" s="330" t="str">
        <v>On Review</v>
      </c>
      <c r="S2702" s="330" t="str">
        <v>SSH</v>
      </c>
      <c r="T2702" s="330" t="str">
        <v>PMO</v>
      </c>
      <c r="U2702" s="330" t="str">
        <v>PMO</v>
      </c>
      <c r="V2702" s="330">
        <v>1</v>
      </c>
      <c r="W2702" s="330">
        <v>77</v>
      </c>
      <c r="X2702" s="330" t="str">
        <v>S25-17</v>
      </c>
      <c r="Y2702" s="330">
        <v>179</v>
      </c>
      <c r="Z2702" s="330">
        <v>173</v>
      </c>
      <c r="AA2702" s="330">
        <v>6</v>
      </c>
      <c r="AB2702" s="16" t="str">
        <v>S25</v>
      </c>
    </row>
    <row r="2703" spans="1:28" x14ac:dyDescent="0.35">
      <c r="A2703" s="331">
        <v>45789</v>
      </c>
      <c r="B2703" s="330" t="str">
        <v>Italgsa-SIKANIA</v>
      </c>
      <c r="C2703" s="330" t="str">
        <v>Tour Operator</v>
      </c>
      <c r="D2703" s="330" t="str">
        <v/>
      </c>
      <c r="E2703" s="330" t="str">
        <v/>
      </c>
      <c r="F2703" s="330" t="str">
        <v>RT</v>
      </c>
      <c r="G2703" s="330" t="str">
        <v>Inbound</v>
      </c>
      <c r="H2703" s="330" t="str">
        <v>SE1791</v>
      </c>
      <c r="I2703" s="331" t="str">
        <v>SSH-PMO</v>
      </c>
      <c r="J2703" s="884">
        <v>45873</v>
      </c>
      <c r="K2703" s="330">
        <v>16</v>
      </c>
      <c r="L2703" s="330">
        <v>16</v>
      </c>
      <c r="M2703" s="330">
        <v>215</v>
      </c>
      <c r="N2703" s="330">
        <v>0</v>
      </c>
      <c r="O2703" s="330">
        <v>0</v>
      </c>
      <c r="P2703" s="330">
        <v>3440</v>
      </c>
      <c r="Q2703" s="330" t="str">
        <v>Confirmed</v>
      </c>
      <c r="R2703" s="330" t="str">
        <v>On Review</v>
      </c>
      <c r="S2703" s="330" t="str">
        <v>SSH</v>
      </c>
      <c r="T2703" s="330" t="str">
        <v>PMO</v>
      </c>
      <c r="U2703" s="330" t="str">
        <v>PMO</v>
      </c>
      <c r="V2703" s="330">
        <v>1</v>
      </c>
      <c r="W2703" s="330">
        <v>84</v>
      </c>
      <c r="X2703" s="330" t="str">
        <v>S25-17</v>
      </c>
      <c r="Y2703" s="330">
        <v>179</v>
      </c>
      <c r="Z2703" s="330">
        <v>201</v>
      </c>
      <c r="AA2703" s="330">
        <v>-22</v>
      </c>
      <c r="AB2703" s="16" t="str">
        <v>S25</v>
      </c>
    </row>
    <row r="2704" spans="1:28" x14ac:dyDescent="0.35">
      <c r="A2704" s="331">
        <v>45789</v>
      </c>
      <c r="B2704" s="330" t="str">
        <v>Italgsa-SIKANIA</v>
      </c>
      <c r="C2704" s="330" t="str">
        <v>Tour Operator</v>
      </c>
      <c r="D2704" s="330" t="str">
        <v/>
      </c>
      <c r="E2704" s="330" t="str">
        <v/>
      </c>
      <c r="F2704" s="330" t="str">
        <v>RT</v>
      </c>
      <c r="G2704" s="330" t="str">
        <v>Inbound</v>
      </c>
      <c r="H2704" s="330" t="str">
        <v>SE1791</v>
      </c>
      <c r="I2704" s="331" t="str">
        <v>SSH-PMO</v>
      </c>
      <c r="J2704" s="884">
        <v>45880</v>
      </c>
      <c r="K2704" s="330">
        <v>34</v>
      </c>
      <c r="L2704" s="330">
        <v>34</v>
      </c>
      <c r="M2704" s="330">
        <v>215</v>
      </c>
      <c r="N2704" s="330">
        <v>0</v>
      </c>
      <c r="O2704" s="330">
        <v>0</v>
      </c>
      <c r="P2704" s="330">
        <v>7310</v>
      </c>
      <c r="Q2704" s="330" t="str">
        <v>Confirmed</v>
      </c>
      <c r="R2704" s="330" t="str">
        <v>On Review</v>
      </c>
      <c r="S2704" s="330" t="str">
        <v>SSH</v>
      </c>
      <c r="T2704" s="330" t="str">
        <v>PMO</v>
      </c>
      <c r="U2704" s="330" t="str">
        <v>PMO</v>
      </c>
      <c r="V2704" s="330">
        <v>1</v>
      </c>
      <c r="W2704" s="330">
        <v>91</v>
      </c>
      <c r="X2704" s="330" t="str">
        <v>S25-17</v>
      </c>
      <c r="Y2704" s="330">
        <v>179</v>
      </c>
      <c r="Z2704" s="330">
        <v>134</v>
      </c>
      <c r="AA2704" s="330">
        <v>45</v>
      </c>
      <c r="AB2704" s="16" t="str">
        <v>S25</v>
      </c>
    </row>
    <row r="2705" spans="1:28" x14ac:dyDescent="0.35">
      <c r="A2705" s="331">
        <v>45789</v>
      </c>
      <c r="B2705" s="330" t="str">
        <v>Italgsa-SIKANIA</v>
      </c>
      <c r="C2705" s="330" t="str">
        <v>Tour Operator</v>
      </c>
      <c r="D2705" s="330" t="str">
        <v/>
      </c>
      <c r="E2705" s="330" t="str">
        <v/>
      </c>
      <c r="F2705" s="330" t="str">
        <v>RT</v>
      </c>
      <c r="G2705" s="330" t="str">
        <v>Inbound</v>
      </c>
      <c r="H2705" s="330" t="str">
        <v>SE1791</v>
      </c>
      <c r="I2705" s="331" t="str">
        <v>SSH-PMO</v>
      </c>
      <c r="J2705" s="884">
        <v>45887</v>
      </c>
      <c r="K2705" s="330">
        <v>20</v>
      </c>
      <c r="L2705" s="330">
        <v>20</v>
      </c>
      <c r="M2705" s="330">
        <v>215</v>
      </c>
      <c r="N2705" s="330">
        <v>0</v>
      </c>
      <c r="O2705" s="330">
        <v>0</v>
      </c>
      <c r="P2705" s="330">
        <v>4300</v>
      </c>
      <c r="Q2705" s="330" t="str">
        <v>Confirmed</v>
      </c>
      <c r="R2705" s="330" t="str">
        <v>On Review</v>
      </c>
      <c r="S2705" s="330" t="str">
        <v>SSH</v>
      </c>
      <c r="T2705" s="330" t="str">
        <v>PMO</v>
      </c>
      <c r="U2705" s="330" t="str">
        <v>PMO</v>
      </c>
      <c r="V2705" s="330">
        <v>1</v>
      </c>
      <c r="W2705" s="330">
        <v>98</v>
      </c>
      <c r="X2705" s="330" t="str">
        <v>S25-17</v>
      </c>
      <c r="Y2705" s="330">
        <v>179</v>
      </c>
      <c r="Z2705" s="330">
        <v>148</v>
      </c>
      <c r="AA2705" s="330">
        <v>31</v>
      </c>
      <c r="AB2705" s="16" t="str">
        <v>S25</v>
      </c>
    </row>
    <row r="2706" spans="1:28" x14ac:dyDescent="0.35">
      <c r="A2706" s="331">
        <v>45789</v>
      </c>
      <c r="B2706" s="330" t="str">
        <v>Italgsa-SIKANIA</v>
      </c>
      <c r="C2706" s="330" t="str">
        <v>Tour Operator</v>
      </c>
      <c r="D2706" s="330" t="str">
        <v/>
      </c>
      <c r="E2706" s="330" t="str">
        <v/>
      </c>
      <c r="F2706" s="330" t="str">
        <v>RT</v>
      </c>
      <c r="G2706" s="330" t="str">
        <v>Inbound</v>
      </c>
      <c r="H2706" s="330" t="str">
        <v>SE1791</v>
      </c>
      <c r="I2706" s="331" t="str">
        <v>SSH-PMO</v>
      </c>
      <c r="J2706" s="884">
        <v>45894</v>
      </c>
      <c r="K2706" s="330">
        <v>24</v>
      </c>
      <c r="L2706" s="330">
        <v>24</v>
      </c>
      <c r="M2706" s="330">
        <v>215</v>
      </c>
      <c r="N2706" s="330">
        <v>0</v>
      </c>
      <c r="O2706" s="330">
        <v>0</v>
      </c>
      <c r="P2706" s="330">
        <v>5160</v>
      </c>
      <c r="Q2706" s="330" t="str">
        <v>Confirmed</v>
      </c>
      <c r="R2706" s="330" t="str">
        <v>On Review</v>
      </c>
      <c r="S2706" s="330" t="str">
        <v>SSH</v>
      </c>
      <c r="T2706" s="330" t="str">
        <v>PMO</v>
      </c>
      <c r="U2706" s="330" t="str">
        <v>PMO</v>
      </c>
      <c r="V2706" s="330">
        <v>1</v>
      </c>
      <c r="W2706" s="330">
        <v>105</v>
      </c>
      <c r="X2706" s="330" t="str">
        <v>S25-17</v>
      </c>
      <c r="Y2706" s="330">
        <v>179</v>
      </c>
      <c r="Z2706" s="330">
        <v>170</v>
      </c>
      <c r="AA2706" s="330">
        <v>9</v>
      </c>
      <c r="AB2706" s="16" t="str">
        <v>S25</v>
      </c>
    </row>
    <row r="2707" spans="1:28" x14ac:dyDescent="0.35">
      <c r="A2707" s="331">
        <v>45789</v>
      </c>
      <c r="B2707" s="330" t="str">
        <v>Italgsa-SIKANIA</v>
      </c>
      <c r="C2707" s="330" t="str">
        <v>Tour Operator</v>
      </c>
      <c r="D2707" s="330" t="str">
        <v/>
      </c>
      <c r="E2707" s="330" t="str">
        <v/>
      </c>
      <c r="F2707" s="330" t="str">
        <v>RT</v>
      </c>
      <c r="G2707" s="330" t="str">
        <v>Inbound</v>
      </c>
      <c r="H2707" s="330" t="str">
        <v>SE1791</v>
      </c>
      <c r="I2707" s="331" t="str">
        <v>SSH-PMO</v>
      </c>
      <c r="J2707" s="884">
        <v>45901</v>
      </c>
      <c r="K2707" s="330">
        <v>32</v>
      </c>
      <c r="L2707" s="330">
        <v>32</v>
      </c>
      <c r="M2707" s="330">
        <v>215</v>
      </c>
      <c r="N2707" s="330">
        <v>0</v>
      </c>
      <c r="O2707" s="330">
        <v>0</v>
      </c>
      <c r="P2707" s="330">
        <v>6880</v>
      </c>
      <c r="Q2707" s="330" t="str">
        <v>Confirmed</v>
      </c>
      <c r="R2707" s="330" t="str">
        <v>On Review</v>
      </c>
      <c r="S2707" s="330" t="str">
        <v>SSH</v>
      </c>
      <c r="T2707" s="330" t="str">
        <v>PMO</v>
      </c>
      <c r="U2707" s="330" t="str">
        <v>PMO</v>
      </c>
      <c r="V2707" s="330">
        <v>1</v>
      </c>
      <c r="W2707" s="330">
        <v>112</v>
      </c>
      <c r="X2707" s="330" t="str">
        <v>S25-17</v>
      </c>
      <c r="Y2707" s="330">
        <v>179</v>
      </c>
      <c r="Z2707" s="330">
        <v>170</v>
      </c>
      <c r="AA2707" s="330">
        <v>9</v>
      </c>
      <c r="AB2707" s="16" t="str">
        <v>S25</v>
      </c>
    </row>
    <row r="2708" spans="1:28" x14ac:dyDescent="0.35">
      <c r="A2708" s="331">
        <v>45789</v>
      </c>
      <c r="B2708" s="330" t="str">
        <v>Italgsa-SIKANIA</v>
      </c>
      <c r="C2708" s="330" t="str">
        <v>Tour Operator</v>
      </c>
      <c r="D2708" s="330" t="str">
        <v/>
      </c>
      <c r="E2708" s="330" t="str">
        <v/>
      </c>
      <c r="F2708" s="330" t="str">
        <v>RT</v>
      </c>
      <c r="G2708" s="330" t="str">
        <v>Inbound</v>
      </c>
      <c r="H2708" s="330" t="str">
        <v>SE1791</v>
      </c>
      <c r="I2708" s="331" t="str">
        <v>SSH-PMO</v>
      </c>
      <c r="J2708" s="884">
        <v>45908</v>
      </c>
      <c r="K2708" s="330">
        <v>16</v>
      </c>
      <c r="L2708" s="330">
        <v>16</v>
      </c>
      <c r="M2708" s="330">
        <v>215</v>
      </c>
      <c r="N2708" s="330">
        <v>0</v>
      </c>
      <c r="O2708" s="330">
        <v>0</v>
      </c>
      <c r="P2708" s="330">
        <v>3440</v>
      </c>
      <c r="Q2708" s="330" t="str">
        <v>Confirmed</v>
      </c>
      <c r="R2708" s="330" t="str">
        <v>On Review</v>
      </c>
      <c r="S2708" s="330" t="str">
        <v>SSH</v>
      </c>
      <c r="T2708" s="330" t="str">
        <v>PMO</v>
      </c>
      <c r="U2708" s="330" t="str">
        <v>PMO</v>
      </c>
      <c r="V2708" s="330">
        <v>1</v>
      </c>
      <c r="W2708" s="330">
        <v>119</v>
      </c>
      <c r="X2708" s="330" t="str">
        <v>S25-17</v>
      </c>
      <c r="Y2708" s="330">
        <v>179</v>
      </c>
      <c r="Z2708" s="330">
        <v>174</v>
      </c>
      <c r="AA2708" s="330">
        <v>5</v>
      </c>
      <c r="AB2708" s="16" t="str">
        <v>S25</v>
      </c>
    </row>
    <row r="2709" spans="1:28" x14ac:dyDescent="0.35">
      <c r="A2709" s="331">
        <v>45789</v>
      </c>
      <c r="B2709" s="330" t="str">
        <v>Italgsa-SIKANIA</v>
      </c>
      <c r="C2709" s="330" t="str">
        <v>Tour Operator</v>
      </c>
      <c r="D2709" s="330" t="str">
        <v/>
      </c>
      <c r="E2709" s="330" t="str">
        <v/>
      </c>
      <c r="F2709" s="330" t="str">
        <v>RT</v>
      </c>
      <c r="G2709" s="330" t="str">
        <v>Inbound</v>
      </c>
      <c r="H2709" s="330" t="str">
        <v>SE1791</v>
      </c>
      <c r="I2709" s="331" t="str">
        <v>SSH-PMO</v>
      </c>
      <c r="J2709" s="884">
        <v>45915</v>
      </c>
      <c r="K2709" s="330">
        <v>10</v>
      </c>
      <c r="L2709" s="330">
        <v>10</v>
      </c>
      <c r="M2709" s="330">
        <v>215</v>
      </c>
      <c r="N2709" s="330">
        <v>0</v>
      </c>
      <c r="O2709" s="330">
        <v>0</v>
      </c>
      <c r="P2709" s="330">
        <v>2150</v>
      </c>
      <c r="Q2709" s="330" t="str">
        <v>Confirmed</v>
      </c>
      <c r="R2709" s="330" t="str">
        <v>On Review</v>
      </c>
      <c r="S2709" s="330" t="str">
        <v>SSH</v>
      </c>
      <c r="T2709" s="330" t="str">
        <v>PMO</v>
      </c>
      <c r="U2709" s="330" t="str">
        <v>PMO</v>
      </c>
      <c r="V2709" s="330">
        <v>1</v>
      </c>
      <c r="W2709" s="330">
        <v>126</v>
      </c>
      <c r="X2709" s="330" t="str">
        <v>S25-17</v>
      </c>
      <c r="Y2709" s="330">
        <v>179</v>
      </c>
      <c r="Z2709" s="330">
        <v>167</v>
      </c>
      <c r="AA2709" s="330">
        <v>12</v>
      </c>
      <c r="AB2709" s="16" t="str">
        <v>S25</v>
      </c>
    </row>
    <row r="2710" spans="1:28" x14ac:dyDescent="0.35">
      <c r="A2710" s="331">
        <v>45789</v>
      </c>
      <c r="B2710" s="330" t="str">
        <v>italgsa-going</v>
      </c>
      <c r="C2710" s="330" t="str">
        <v>Tour Operator</v>
      </c>
      <c r="D2710" s="330" t="str">
        <v/>
      </c>
      <c r="E2710" s="330" t="str">
        <v/>
      </c>
      <c r="F2710" s="330" t="str">
        <v>RT</v>
      </c>
      <c r="G2710" s="330" t="str">
        <v>Outbound</v>
      </c>
      <c r="H2710" s="330" t="str">
        <v>SE1792</v>
      </c>
      <c r="I2710" s="331" t="str">
        <v>PMO-SSH</v>
      </c>
      <c r="J2710" s="884">
        <v>45859</v>
      </c>
      <c r="K2710" s="330">
        <v>4</v>
      </c>
      <c r="L2710" s="330">
        <v>4</v>
      </c>
      <c r="M2710" s="330">
        <v>215</v>
      </c>
      <c r="N2710" s="330">
        <v>0</v>
      </c>
      <c r="O2710" s="330">
        <v>0</v>
      </c>
      <c r="P2710" s="330">
        <v>860</v>
      </c>
      <c r="Q2710" s="330" t="str">
        <v>Confirmed</v>
      </c>
      <c r="R2710" s="330" t="str">
        <v>On Review</v>
      </c>
      <c r="S2710" s="330" t="str">
        <v>PMO</v>
      </c>
      <c r="T2710" s="330" t="str">
        <v>SSH</v>
      </c>
      <c r="U2710" s="330" t="str">
        <v>PMO</v>
      </c>
      <c r="V2710" s="330">
        <v>1</v>
      </c>
      <c r="W2710" s="330">
        <v>70</v>
      </c>
      <c r="X2710" s="330" t="str">
        <v>S25-17</v>
      </c>
      <c r="Y2710" s="330">
        <v>179</v>
      </c>
      <c r="Z2710" s="330">
        <v>173</v>
      </c>
      <c r="AA2710" s="330">
        <v>6</v>
      </c>
      <c r="AB2710" s="16" t="str">
        <v>S25</v>
      </c>
    </row>
    <row r="2711" spans="1:28" x14ac:dyDescent="0.35">
      <c r="A2711" s="331">
        <v>45789</v>
      </c>
      <c r="B2711" s="330" t="str">
        <v>italgsa-going</v>
      </c>
      <c r="C2711" s="330" t="str">
        <v>Tour Operator</v>
      </c>
      <c r="D2711" s="330" t="str">
        <v/>
      </c>
      <c r="E2711" s="330" t="str">
        <v/>
      </c>
      <c r="F2711" s="330" t="str">
        <v>RT</v>
      </c>
      <c r="G2711" s="330" t="str">
        <v>Outbound</v>
      </c>
      <c r="H2711" s="330" t="str">
        <v>SE1792</v>
      </c>
      <c r="I2711" s="331" t="str">
        <v>PMO-SSH</v>
      </c>
      <c r="J2711" s="884">
        <v>45866</v>
      </c>
      <c r="K2711" s="330">
        <v>4</v>
      </c>
      <c r="L2711" s="330">
        <v>4</v>
      </c>
      <c r="M2711" s="330">
        <v>215</v>
      </c>
      <c r="N2711" s="330">
        <v>0</v>
      </c>
      <c r="O2711" s="330">
        <v>0</v>
      </c>
      <c r="P2711" s="330">
        <v>860</v>
      </c>
      <c r="Q2711" s="330" t="str">
        <v>Confirmed</v>
      </c>
      <c r="R2711" s="330" t="str">
        <v>On Review</v>
      </c>
      <c r="S2711" s="330" t="str">
        <v>PMO</v>
      </c>
      <c r="T2711" s="330" t="str">
        <v>SSH</v>
      </c>
      <c r="U2711" s="330" t="str">
        <v>PMO</v>
      </c>
      <c r="V2711" s="330">
        <v>1</v>
      </c>
      <c r="W2711" s="330">
        <v>77</v>
      </c>
      <c r="X2711" s="330" t="str">
        <v>S25-17</v>
      </c>
      <c r="Y2711" s="330">
        <v>179</v>
      </c>
      <c r="Z2711" s="330">
        <v>201</v>
      </c>
      <c r="AA2711" s="330">
        <v>-22</v>
      </c>
      <c r="AB2711" s="16" t="str">
        <v>S25</v>
      </c>
    </row>
    <row r="2712" spans="1:28" x14ac:dyDescent="0.35">
      <c r="A2712" s="331">
        <v>45789</v>
      </c>
      <c r="B2712" s="330" t="str">
        <v>italgsa-going</v>
      </c>
      <c r="C2712" s="330" t="str">
        <v>Tour Operator</v>
      </c>
      <c r="D2712" s="330" t="str">
        <v/>
      </c>
      <c r="E2712" s="330" t="str">
        <v/>
      </c>
      <c r="F2712" s="330" t="str">
        <v>RT</v>
      </c>
      <c r="G2712" s="330" t="str">
        <v>Outbound</v>
      </c>
      <c r="H2712" s="330" t="str">
        <v>SE1792</v>
      </c>
      <c r="I2712" s="331" t="str">
        <v>PMO-SSH</v>
      </c>
      <c r="J2712" s="884">
        <v>45873</v>
      </c>
      <c r="K2712" s="330">
        <v>4</v>
      </c>
      <c r="L2712" s="330">
        <v>4</v>
      </c>
      <c r="M2712" s="330">
        <v>215</v>
      </c>
      <c r="N2712" s="330">
        <v>0</v>
      </c>
      <c r="O2712" s="330">
        <v>0</v>
      </c>
      <c r="P2712" s="330">
        <v>860</v>
      </c>
      <c r="Q2712" s="330" t="str">
        <v>Confirmed</v>
      </c>
      <c r="R2712" s="330" t="str">
        <v>On Review</v>
      </c>
      <c r="S2712" s="330" t="str">
        <v>PMO</v>
      </c>
      <c r="T2712" s="330" t="str">
        <v>SSH</v>
      </c>
      <c r="U2712" s="330" t="str">
        <v>PMO</v>
      </c>
      <c r="V2712" s="330">
        <v>1</v>
      </c>
      <c r="W2712" s="330">
        <v>84</v>
      </c>
      <c r="X2712" s="330" t="str">
        <v>S25-17</v>
      </c>
      <c r="Y2712" s="330">
        <v>179</v>
      </c>
      <c r="Z2712" s="330">
        <v>134</v>
      </c>
      <c r="AA2712" s="330">
        <v>45</v>
      </c>
      <c r="AB2712" s="16" t="str">
        <v>S25</v>
      </c>
    </row>
    <row r="2713" spans="1:28" x14ac:dyDescent="0.35">
      <c r="A2713" s="331">
        <v>45789</v>
      </c>
      <c r="B2713" s="330" t="str">
        <v>italgsa-going</v>
      </c>
      <c r="C2713" s="330" t="str">
        <v>Tour Operator</v>
      </c>
      <c r="D2713" s="330" t="str">
        <v/>
      </c>
      <c r="E2713" s="330" t="str">
        <v/>
      </c>
      <c r="F2713" s="330" t="str">
        <v>RT</v>
      </c>
      <c r="G2713" s="330" t="str">
        <v>Outbound</v>
      </c>
      <c r="H2713" s="330" t="str">
        <v>SE1792</v>
      </c>
      <c r="I2713" s="331" t="str">
        <v>PMO-SSH</v>
      </c>
      <c r="J2713" s="884">
        <v>45880</v>
      </c>
      <c r="K2713" s="330">
        <v>4</v>
      </c>
      <c r="L2713" s="330">
        <v>4</v>
      </c>
      <c r="M2713" s="330">
        <v>215</v>
      </c>
      <c r="N2713" s="330">
        <v>0</v>
      </c>
      <c r="O2713" s="330">
        <v>0</v>
      </c>
      <c r="P2713" s="330">
        <v>860</v>
      </c>
      <c r="Q2713" s="330" t="str">
        <v>Confirmed</v>
      </c>
      <c r="R2713" s="330" t="str">
        <v>On Review</v>
      </c>
      <c r="S2713" s="330" t="str">
        <v>PMO</v>
      </c>
      <c r="T2713" s="330" t="str">
        <v>SSH</v>
      </c>
      <c r="U2713" s="330" t="str">
        <v>PMO</v>
      </c>
      <c r="V2713" s="330">
        <v>1</v>
      </c>
      <c r="W2713" s="330">
        <v>91</v>
      </c>
      <c r="X2713" s="330" t="str">
        <v>S25-17</v>
      </c>
      <c r="Y2713" s="330">
        <v>179</v>
      </c>
      <c r="Z2713" s="330">
        <v>148</v>
      </c>
      <c r="AA2713" s="330">
        <v>31</v>
      </c>
      <c r="AB2713" s="16" t="str">
        <v>S25</v>
      </c>
    </row>
    <row r="2714" spans="1:28" x14ac:dyDescent="0.35">
      <c r="A2714" s="331">
        <v>45789</v>
      </c>
      <c r="B2714" s="330" t="str">
        <v>italgsa-going</v>
      </c>
      <c r="C2714" s="330" t="str">
        <v>Tour Operator</v>
      </c>
      <c r="D2714" s="330" t="str">
        <v/>
      </c>
      <c r="E2714" s="330" t="str">
        <v/>
      </c>
      <c r="F2714" s="330" t="str">
        <v>RT</v>
      </c>
      <c r="G2714" s="330" t="str">
        <v>Outbound</v>
      </c>
      <c r="H2714" s="330" t="str">
        <v>SE1792</v>
      </c>
      <c r="I2714" s="331" t="str">
        <v>PMO-SSH</v>
      </c>
      <c r="J2714" s="884">
        <v>45887</v>
      </c>
      <c r="K2714" s="330">
        <v>4</v>
      </c>
      <c r="L2714" s="330">
        <v>4</v>
      </c>
      <c r="M2714" s="330">
        <v>215</v>
      </c>
      <c r="N2714" s="330">
        <v>0</v>
      </c>
      <c r="O2714" s="330">
        <v>0</v>
      </c>
      <c r="P2714" s="330">
        <v>860</v>
      </c>
      <c r="Q2714" s="330" t="str">
        <v>Confirmed</v>
      </c>
      <c r="R2714" s="330" t="str">
        <v>On Review</v>
      </c>
      <c r="S2714" s="330" t="str">
        <v>PMO</v>
      </c>
      <c r="T2714" s="330" t="str">
        <v>SSH</v>
      </c>
      <c r="U2714" s="330" t="str">
        <v>PMO</v>
      </c>
      <c r="V2714" s="330">
        <v>1</v>
      </c>
      <c r="W2714" s="330">
        <v>98</v>
      </c>
      <c r="X2714" s="330" t="str">
        <v>S25-17</v>
      </c>
      <c r="Y2714" s="330">
        <v>179</v>
      </c>
      <c r="Z2714" s="330">
        <v>170</v>
      </c>
      <c r="AA2714" s="330">
        <v>9</v>
      </c>
      <c r="AB2714" s="16" t="str">
        <v>S25</v>
      </c>
    </row>
    <row r="2715" spans="1:28" x14ac:dyDescent="0.35">
      <c r="A2715" s="331">
        <v>45789</v>
      </c>
      <c r="B2715" s="330" t="str">
        <v>italgsa-going</v>
      </c>
      <c r="C2715" s="330" t="str">
        <v>Tour Operator</v>
      </c>
      <c r="D2715" s="330" t="str">
        <v/>
      </c>
      <c r="E2715" s="330" t="str">
        <v/>
      </c>
      <c r="F2715" s="330" t="str">
        <v>RT</v>
      </c>
      <c r="G2715" s="330" t="str">
        <v>Outbound</v>
      </c>
      <c r="H2715" s="330" t="str">
        <v>SE1792</v>
      </c>
      <c r="I2715" s="331" t="str">
        <v>PMO-SSH</v>
      </c>
      <c r="J2715" s="884">
        <v>45894</v>
      </c>
      <c r="K2715" s="330">
        <v>4</v>
      </c>
      <c r="L2715" s="330">
        <v>4</v>
      </c>
      <c r="M2715" s="330">
        <v>215</v>
      </c>
      <c r="N2715" s="330">
        <v>0</v>
      </c>
      <c r="O2715" s="330">
        <v>0</v>
      </c>
      <c r="P2715" s="330">
        <v>860</v>
      </c>
      <c r="Q2715" s="330" t="str">
        <v>Confirmed</v>
      </c>
      <c r="R2715" s="330" t="str">
        <v>On Review</v>
      </c>
      <c r="S2715" s="330" t="str">
        <v>PMO</v>
      </c>
      <c r="T2715" s="330" t="str">
        <v>SSH</v>
      </c>
      <c r="U2715" s="330" t="str">
        <v>PMO</v>
      </c>
      <c r="V2715" s="330">
        <v>1</v>
      </c>
      <c r="W2715" s="330">
        <v>105</v>
      </c>
      <c r="X2715" s="330" t="str">
        <v>S25-17</v>
      </c>
      <c r="Y2715" s="330">
        <v>179</v>
      </c>
      <c r="Z2715" s="330">
        <v>170</v>
      </c>
      <c r="AA2715" s="330">
        <v>9</v>
      </c>
      <c r="AB2715" s="16" t="str">
        <v>S25</v>
      </c>
    </row>
    <row r="2716" spans="1:28" x14ac:dyDescent="0.35">
      <c r="A2716" s="331">
        <v>45789</v>
      </c>
      <c r="B2716" s="330" t="str">
        <v>italgsa-going</v>
      </c>
      <c r="C2716" s="330" t="str">
        <v>Tour Operator</v>
      </c>
      <c r="D2716" s="330" t="str">
        <v/>
      </c>
      <c r="E2716" s="330" t="str">
        <v/>
      </c>
      <c r="F2716" s="330" t="str">
        <v>RT</v>
      </c>
      <c r="G2716" s="330" t="str">
        <v>Outbound</v>
      </c>
      <c r="H2716" s="330" t="str">
        <v>SE1792</v>
      </c>
      <c r="I2716" s="331" t="str">
        <v>PMO-SSH</v>
      </c>
      <c r="J2716" s="884">
        <v>45901</v>
      </c>
      <c r="K2716" s="330">
        <v>4</v>
      </c>
      <c r="L2716" s="330">
        <v>4</v>
      </c>
      <c r="M2716" s="330">
        <v>215</v>
      </c>
      <c r="N2716" s="330">
        <v>0</v>
      </c>
      <c r="O2716" s="330">
        <v>0</v>
      </c>
      <c r="P2716" s="330">
        <v>860</v>
      </c>
      <c r="Q2716" s="330" t="str">
        <v>Confirmed</v>
      </c>
      <c r="R2716" s="330" t="str">
        <v>On Review</v>
      </c>
      <c r="S2716" s="330" t="str">
        <v>PMO</v>
      </c>
      <c r="T2716" s="330" t="str">
        <v>SSH</v>
      </c>
      <c r="U2716" s="330" t="str">
        <v>PMO</v>
      </c>
      <c r="V2716" s="330">
        <v>1</v>
      </c>
      <c r="W2716" s="330">
        <v>112</v>
      </c>
      <c r="X2716" s="330" t="str">
        <v>S25-17</v>
      </c>
      <c r="Y2716" s="330">
        <v>179</v>
      </c>
      <c r="Z2716" s="330">
        <v>174</v>
      </c>
      <c r="AA2716" s="330">
        <v>5</v>
      </c>
      <c r="AB2716" s="16" t="str">
        <v>S25</v>
      </c>
    </row>
    <row r="2717" spans="1:28" x14ac:dyDescent="0.35">
      <c r="A2717" s="331">
        <v>45789</v>
      </c>
      <c r="B2717" s="330" t="str">
        <v>italgsa-going</v>
      </c>
      <c r="C2717" s="330" t="str">
        <v>Tour Operator</v>
      </c>
      <c r="D2717" s="330" t="str">
        <v/>
      </c>
      <c r="E2717" s="330" t="str">
        <v/>
      </c>
      <c r="F2717" s="330" t="str">
        <v>RT</v>
      </c>
      <c r="G2717" s="330" t="str">
        <v>Inbound</v>
      </c>
      <c r="H2717" s="330" t="str">
        <v>SE1791</v>
      </c>
      <c r="I2717" s="331" t="str">
        <v>SSH-PMO</v>
      </c>
      <c r="J2717" s="884">
        <v>45866</v>
      </c>
      <c r="K2717" s="330">
        <v>4</v>
      </c>
      <c r="L2717" s="330">
        <v>4</v>
      </c>
      <c r="M2717" s="330">
        <v>215</v>
      </c>
      <c r="N2717" s="330">
        <v>0</v>
      </c>
      <c r="O2717" s="330">
        <v>0</v>
      </c>
      <c r="P2717" s="330">
        <v>860</v>
      </c>
      <c r="Q2717" s="330" t="str">
        <v>Confirmed</v>
      </c>
      <c r="R2717" s="330" t="str">
        <v>On Review</v>
      </c>
      <c r="S2717" s="330" t="str">
        <v>SSH</v>
      </c>
      <c r="T2717" s="330" t="str">
        <v>PMO</v>
      </c>
      <c r="U2717" s="330" t="str">
        <v>PMO</v>
      </c>
      <c r="V2717" s="330">
        <v>1</v>
      </c>
      <c r="W2717" s="330">
        <v>77</v>
      </c>
      <c r="X2717" s="330" t="str">
        <v>S25-17</v>
      </c>
      <c r="Y2717" s="330">
        <v>179</v>
      </c>
      <c r="Z2717" s="330">
        <v>173</v>
      </c>
      <c r="AA2717" s="330">
        <v>6</v>
      </c>
      <c r="AB2717" s="16" t="str">
        <v>S25</v>
      </c>
    </row>
    <row r="2718" spans="1:28" x14ac:dyDescent="0.35">
      <c r="A2718" s="331">
        <v>45789</v>
      </c>
      <c r="B2718" s="330" t="str">
        <v>italgsa-going</v>
      </c>
      <c r="C2718" s="330" t="str">
        <v>Tour Operator</v>
      </c>
      <c r="D2718" s="330" t="str">
        <v/>
      </c>
      <c r="E2718" s="330" t="str">
        <v/>
      </c>
      <c r="F2718" s="330" t="str">
        <v>RT</v>
      </c>
      <c r="G2718" s="330" t="str">
        <v>Inbound</v>
      </c>
      <c r="H2718" s="330" t="str">
        <v>SE1791</v>
      </c>
      <c r="I2718" s="331" t="str">
        <v>SSH-PMO</v>
      </c>
      <c r="J2718" s="884">
        <v>45873</v>
      </c>
      <c r="K2718" s="330">
        <v>4</v>
      </c>
      <c r="L2718" s="330">
        <v>4</v>
      </c>
      <c r="M2718" s="330">
        <v>215</v>
      </c>
      <c r="N2718" s="330">
        <v>0</v>
      </c>
      <c r="O2718" s="330">
        <v>0</v>
      </c>
      <c r="P2718" s="330">
        <v>860</v>
      </c>
      <c r="Q2718" s="330" t="str">
        <v>Confirmed</v>
      </c>
      <c r="R2718" s="330" t="str">
        <v>On Review</v>
      </c>
      <c r="S2718" s="330" t="str">
        <v>SSH</v>
      </c>
      <c r="T2718" s="330" t="str">
        <v>PMO</v>
      </c>
      <c r="U2718" s="330" t="str">
        <v>PMO</v>
      </c>
      <c r="V2718" s="330">
        <v>1</v>
      </c>
      <c r="W2718" s="330">
        <v>84</v>
      </c>
      <c r="X2718" s="330" t="str">
        <v>S25-17</v>
      </c>
      <c r="Y2718" s="330">
        <v>179</v>
      </c>
      <c r="Z2718" s="330">
        <v>201</v>
      </c>
      <c r="AA2718" s="330">
        <v>-22</v>
      </c>
      <c r="AB2718" s="16" t="str">
        <v>S25</v>
      </c>
    </row>
    <row r="2719" spans="1:28" x14ac:dyDescent="0.35">
      <c r="A2719" s="331">
        <v>45789</v>
      </c>
      <c r="B2719" s="330" t="str">
        <v>italgsa-going</v>
      </c>
      <c r="C2719" s="330" t="str">
        <v>Tour Operator</v>
      </c>
      <c r="D2719" s="330" t="str">
        <v/>
      </c>
      <c r="E2719" s="330" t="str">
        <v/>
      </c>
      <c r="F2719" s="330" t="str">
        <v>RT</v>
      </c>
      <c r="G2719" s="330" t="str">
        <v>Inbound</v>
      </c>
      <c r="H2719" s="330" t="str">
        <v>SE1791</v>
      </c>
      <c r="I2719" s="331" t="str">
        <v>SSH-PMO</v>
      </c>
      <c r="J2719" s="884">
        <v>45880</v>
      </c>
      <c r="K2719" s="330">
        <v>4</v>
      </c>
      <c r="L2719" s="330">
        <v>4</v>
      </c>
      <c r="M2719" s="330">
        <v>215</v>
      </c>
      <c r="N2719" s="330">
        <v>0</v>
      </c>
      <c r="O2719" s="330">
        <v>0</v>
      </c>
      <c r="P2719" s="330">
        <v>860</v>
      </c>
      <c r="Q2719" s="330" t="str">
        <v>Confirmed</v>
      </c>
      <c r="R2719" s="330" t="str">
        <v>On Review</v>
      </c>
      <c r="S2719" s="330" t="str">
        <v>SSH</v>
      </c>
      <c r="T2719" s="330" t="str">
        <v>PMO</v>
      </c>
      <c r="U2719" s="330" t="str">
        <v>PMO</v>
      </c>
      <c r="V2719" s="330">
        <v>1</v>
      </c>
      <c r="W2719" s="330">
        <v>91</v>
      </c>
      <c r="X2719" s="330" t="str">
        <v>S25-17</v>
      </c>
      <c r="Y2719" s="330">
        <v>179</v>
      </c>
      <c r="Z2719" s="330">
        <v>134</v>
      </c>
      <c r="AA2719" s="330">
        <v>45</v>
      </c>
      <c r="AB2719" s="16" t="str">
        <v>S25</v>
      </c>
    </row>
    <row r="2720" spans="1:28" x14ac:dyDescent="0.35">
      <c r="A2720" s="331">
        <v>45789</v>
      </c>
      <c r="B2720" s="330" t="str">
        <v>italgsa-going</v>
      </c>
      <c r="C2720" s="330" t="str">
        <v>Tour Operator</v>
      </c>
      <c r="D2720" s="330" t="str">
        <v/>
      </c>
      <c r="E2720" s="330" t="str">
        <v/>
      </c>
      <c r="F2720" s="330" t="str">
        <v>RT</v>
      </c>
      <c r="G2720" s="330" t="str">
        <v>Inbound</v>
      </c>
      <c r="H2720" s="330" t="str">
        <v>SE1791</v>
      </c>
      <c r="I2720" s="331" t="str">
        <v>SSH-PMO</v>
      </c>
      <c r="J2720" s="884">
        <v>45887</v>
      </c>
      <c r="K2720" s="330">
        <v>4</v>
      </c>
      <c r="L2720" s="330">
        <v>4</v>
      </c>
      <c r="M2720" s="330">
        <v>215</v>
      </c>
      <c r="N2720" s="330">
        <v>0</v>
      </c>
      <c r="O2720" s="330">
        <v>0</v>
      </c>
      <c r="P2720" s="330">
        <v>860</v>
      </c>
      <c r="Q2720" s="330" t="str">
        <v>Confirmed</v>
      </c>
      <c r="R2720" s="330" t="str">
        <v>On Review</v>
      </c>
      <c r="S2720" s="330" t="str">
        <v>SSH</v>
      </c>
      <c r="T2720" s="330" t="str">
        <v>PMO</v>
      </c>
      <c r="U2720" s="330" t="str">
        <v>PMO</v>
      </c>
      <c r="V2720" s="330">
        <v>1</v>
      </c>
      <c r="W2720" s="330">
        <v>98</v>
      </c>
      <c r="X2720" s="330" t="str">
        <v>S25-17</v>
      </c>
      <c r="Y2720" s="330">
        <v>179</v>
      </c>
      <c r="Z2720" s="330">
        <v>148</v>
      </c>
      <c r="AA2720" s="330">
        <v>31</v>
      </c>
      <c r="AB2720" s="16" t="str">
        <v>S25</v>
      </c>
    </row>
    <row r="2721" spans="1:28" x14ac:dyDescent="0.35">
      <c r="A2721" s="331">
        <v>45789</v>
      </c>
      <c r="B2721" s="330" t="str">
        <v>italgsa-going</v>
      </c>
      <c r="C2721" s="330" t="str">
        <v>Tour Operator</v>
      </c>
      <c r="D2721" s="330" t="str">
        <v/>
      </c>
      <c r="E2721" s="330" t="str">
        <v/>
      </c>
      <c r="F2721" s="330" t="str">
        <v>RT</v>
      </c>
      <c r="G2721" s="330" t="str">
        <v>Inbound</v>
      </c>
      <c r="H2721" s="330" t="str">
        <v>SE1791</v>
      </c>
      <c r="I2721" s="331" t="str">
        <v>SSH-PMO</v>
      </c>
      <c r="J2721" s="884">
        <v>45894</v>
      </c>
      <c r="K2721" s="330">
        <v>4</v>
      </c>
      <c r="L2721" s="330">
        <v>4</v>
      </c>
      <c r="M2721" s="330">
        <v>215</v>
      </c>
      <c r="N2721" s="330">
        <v>0</v>
      </c>
      <c r="O2721" s="330">
        <v>0</v>
      </c>
      <c r="P2721" s="330">
        <v>860</v>
      </c>
      <c r="Q2721" s="330" t="str">
        <v>Confirmed</v>
      </c>
      <c r="R2721" s="330" t="str">
        <v>On Review</v>
      </c>
      <c r="S2721" s="330" t="str">
        <v>SSH</v>
      </c>
      <c r="T2721" s="330" t="str">
        <v>PMO</v>
      </c>
      <c r="U2721" s="330" t="str">
        <v>PMO</v>
      </c>
      <c r="V2721" s="330">
        <v>1</v>
      </c>
      <c r="W2721" s="330">
        <v>105</v>
      </c>
      <c r="X2721" s="330" t="str">
        <v>S25-17</v>
      </c>
      <c r="Y2721" s="330">
        <v>179</v>
      </c>
      <c r="Z2721" s="330">
        <v>170</v>
      </c>
      <c r="AA2721" s="330">
        <v>9</v>
      </c>
      <c r="AB2721" s="16" t="str">
        <v>S25</v>
      </c>
    </row>
    <row r="2722" spans="1:28" x14ac:dyDescent="0.35">
      <c r="A2722" s="331">
        <v>45789</v>
      </c>
      <c r="B2722" s="330" t="str">
        <v>italgsa-going</v>
      </c>
      <c r="C2722" s="330" t="str">
        <v>Tour Operator</v>
      </c>
      <c r="D2722" s="330" t="str">
        <v/>
      </c>
      <c r="E2722" s="330" t="str">
        <v/>
      </c>
      <c r="F2722" s="330" t="str">
        <v>RT</v>
      </c>
      <c r="G2722" s="330" t="str">
        <v>Inbound</v>
      </c>
      <c r="H2722" s="330" t="str">
        <v>SE1791</v>
      </c>
      <c r="I2722" s="331" t="str">
        <v>SSH-PMO</v>
      </c>
      <c r="J2722" s="884">
        <v>45901</v>
      </c>
      <c r="K2722" s="330">
        <v>4</v>
      </c>
      <c r="L2722" s="330">
        <v>4</v>
      </c>
      <c r="M2722" s="330">
        <v>215</v>
      </c>
      <c r="N2722" s="330">
        <v>0</v>
      </c>
      <c r="O2722" s="330">
        <v>0</v>
      </c>
      <c r="P2722" s="330">
        <v>860</v>
      </c>
      <c r="Q2722" s="330" t="str">
        <v>Confirmed</v>
      </c>
      <c r="R2722" s="330" t="str">
        <v>On Review</v>
      </c>
      <c r="S2722" s="330" t="str">
        <v>SSH</v>
      </c>
      <c r="T2722" s="330" t="str">
        <v>PMO</v>
      </c>
      <c r="U2722" s="330" t="str">
        <v>PMO</v>
      </c>
      <c r="V2722" s="330">
        <v>1</v>
      </c>
      <c r="W2722" s="330">
        <v>112</v>
      </c>
      <c r="X2722" s="330" t="str">
        <v>S25-17</v>
      </c>
      <c r="Y2722" s="330">
        <v>179</v>
      </c>
      <c r="Z2722" s="330">
        <v>170</v>
      </c>
      <c r="AA2722" s="330">
        <v>9</v>
      </c>
      <c r="AB2722" s="16" t="str">
        <v>S25</v>
      </c>
    </row>
    <row r="2723" spans="1:28" x14ac:dyDescent="0.35">
      <c r="A2723" s="331">
        <v>45789</v>
      </c>
      <c r="B2723" s="330" t="str">
        <v>italgsa-going</v>
      </c>
      <c r="C2723" s="330" t="str">
        <v>Tour Operator</v>
      </c>
      <c r="D2723" s="330" t="str">
        <v/>
      </c>
      <c r="E2723" s="330" t="str">
        <v/>
      </c>
      <c r="F2723" s="330" t="str">
        <v>RT</v>
      </c>
      <c r="G2723" s="330" t="str">
        <v>Inbound</v>
      </c>
      <c r="H2723" s="330" t="str">
        <v>SE1791</v>
      </c>
      <c r="I2723" s="331" t="str">
        <v>SSH-PMO</v>
      </c>
      <c r="J2723" s="884">
        <v>45908</v>
      </c>
      <c r="K2723" s="330">
        <v>4</v>
      </c>
      <c r="L2723" s="330">
        <v>4</v>
      </c>
      <c r="M2723" s="330">
        <v>215</v>
      </c>
      <c r="N2723" s="330">
        <v>0</v>
      </c>
      <c r="O2723" s="330">
        <v>0</v>
      </c>
      <c r="P2723" s="330">
        <v>860</v>
      </c>
      <c r="Q2723" s="330" t="str">
        <v>Confirmed</v>
      </c>
      <c r="R2723" s="330" t="str">
        <v>On Review</v>
      </c>
      <c r="S2723" s="330" t="str">
        <v>SSH</v>
      </c>
      <c r="T2723" s="330" t="str">
        <v>PMO</v>
      </c>
      <c r="U2723" s="330" t="str">
        <v>PMO</v>
      </c>
      <c r="V2723" s="330">
        <v>1</v>
      </c>
      <c r="W2723" s="330">
        <v>119</v>
      </c>
      <c r="X2723" s="330" t="str">
        <v>S25-17</v>
      </c>
      <c r="Y2723" s="330">
        <v>179</v>
      </c>
      <c r="Z2723" s="330">
        <v>174</v>
      </c>
      <c r="AA2723" s="330">
        <v>5</v>
      </c>
      <c r="AB2723" s="16" t="str">
        <v>S25</v>
      </c>
    </row>
    <row r="2724" spans="1:28" x14ac:dyDescent="0.35">
      <c r="A2724" s="331">
        <v>45789</v>
      </c>
      <c r="B2724" s="330" t="str">
        <v>italgsa-ISOLA  AZZURRA</v>
      </c>
      <c r="C2724" s="330" t="str">
        <v>Tour Operator</v>
      </c>
      <c r="D2724" s="330" t="str">
        <v/>
      </c>
      <c r="E2724" s="330" t="str">
        <v/>
      </c>
      <c r="F2724" s="330" t="str">
        <v>RT</v>
      </c>
      <c r="G2724" s="330" t="str">
        <v>Outbound</v>
      </c>
      <c r="H2724" s="330" t="str">
        <v>NE4129</v>
      </c>
      <c r="I2724" s="331" t="str">
        <v>CTA-SSH</v>
      </c>
      <c r="J2724" s="884">
        <v>45855</v>
      </c>
      <c r="K2724" s="330">
        <v>30</v>
      </c>
      <c r="L2724" s="330">
        <v>30</v>
      </c>
      <c r="M2724" s="330">
        <v>225</v>
      </c>
      <c r="N2724" s="330">
        <v>0</v>
      </c>
      <c r="O2724" s="330">
        <v>0</v>
      </c>
      <c r="P2724" s="330">
        <v>6750</v>
      </c>
      <c r="Q2724" s="330" t="str">
        <v>Confirmed</v>
      </c>
      <c r="R2724" s="330" t="str">
        <v>On Review</v>
      </c>
      <c r="S2724" s="330" t="str">
        <v>CTA</v>
      </c>
      <c r="T2724" s="330" t="str">
        <v>SSH</v>
      </c>
      <c r="U2724" s="330" t="str">
        <v>CTA</v>
      </c>
      <c r="V2724" s="330">
        <v>4</v>
      </c>
      <c r="W2724" s="330">
        <v>66</v>
      </c>
      <c r="X2724" s="330" t="str">
        <v>S25-24</v>
      </c>
      <c r="Y2724" s="330">
        <v>177</v>
      </c>
      <c r="Z2724" s="330">
        <v>112</v>
      </c>
      <c r="AA2724" s="330">
        <v>67</v>
      </c>
      <c r="AB2724" s="16" t="str">
        <v>S25</v>
      </c>
    </row>
    <row r="2725" spans="1:28" x14ac:dyDescent="0.35">
      <c r="A2725" s="331">
        <v>45789</v>
      </c>
      <c r="B2725" s="330" t="str">
        <v>italgsa-ISOLA  AZZURRA</v>
      </c>
      <c r="C2725" s="330" t="str">
        <v>Tour Operator</v>
      </c>
      <c r="D2725" s="330" t="str">
        <v/>
      </c>
      <c r="E2725" s="330" t="str">
        <v/>
      </c>
      <c r="F2725" s="330" t="str">
        <v>RT</v>
      </c>
      <c r="G2725" s="330" t="str">
        <v>Outbound</v>
      </c>
      <c r="H2725" s="330" t="str">
        <v>NE4129</v>
      </c>
      <c r="I2725" s="331" t="str">
        <v>CTA-SSH</v>
      </c>
      <c r="J2725" s="884">
        <v>45862</v>
      </c>
      <c r="K2725" s="330">
        <v>30</v>
      </c>
      <c r="L2725" s="330">
        <v>30</v>
      </c>
      <c r="M2725" s="330">
        <v>225</v>
      </c>
      <c r="N2725" s="330">
        <v>0</v>
      </c>
      <c r="O2725" s="330">
        <v>0</v>
      </c>
      <c r="P2725" s="330">
        <v>6750</v>
      </c>
      <c r="Q2725" s="330" t="str">
        <v>Confirmed</v>
      </c>
      <c r="R2725" s="330" t="str">
        <v>On Review</v>
      </c>
      <c r="S2725" s="330" t="str">
        <v>CTA</v>
      </c>
      <c r="T2725" s="330" t="str">
        <v>SSH</v>
      </c>
      <c r="U2725" s="330" t="str">
        <v>CTA</v>
      </c>
      <c r="V2725" s="330">
        <v>4</v>
      </c>
      <c r="W2725" s="330">
        <v>73</v>
      </c>
      <c r="X2725" s="330" t="str">
        <v>S25-24</v>
      </c>
      <c r="Y2725" s="330">
        <v>177</v>
      </c>
      <c r="Z2725" s="330">
        <v>60</v>
      </c>
      <c r="AA2725" s="330">
        <v>119</v>
      </c>
      <c r="AB2725" s="16" t="str">
        <v>S25</v>
      </c>
    </row>
    <row r="2726" spans="1:28" x14ac:dyDescent="0.35">
      <c r="A2726" s="331">
        <v>45789</v>
      </c>
      <c r="B2726" s="330" t="str">
        <v>italgsa-ISOLA  AZZURRA</v>
      </c>
      <c r="C2726" s="330" t="str">
        <v>Tour Operator</v>
      </c>
      <c r="D2726" s="330" t="str">
        <v/>
      </c>
      <c r="E2726" s="330" t="str">
        <v/>
      </c>
      <c r="F2726" s="330" t="str">
        <v>RT</v>
      </c>
      <c r="G2726" s="330" t="str">
        <v>Outbound</v>
      </c>
      <c r="H2726" s="330" t="str">
        <v>NE4129</v>
      </c>
      <c r="I2726" s="331" t="str">
        <v>CTA-SSH</v>
      </c>
      <c r="J2726" s="884">
        <v>45869</v>
      </c>
      <c r="K2726" s="330">
        <v>30</v>
      </c>
      <c r="L2726" s="330">
        <v>30</v>
      </c>
      <c r="M2726" s="330">
        <v>225</v>
      </c>
      <c r="N2726" s="330">
        <v>0</v>
      </c>
      <c r="O2726" s="330">
        <v>0</v>
      </c>
      <c r="P2726" s="330">
        <v>6750</v>
      </c>
      <c r="Q2726" s="330" t="str">
        <v>Confirmed</v>
      </c>
      <c r="R2726" s="330" t="str">
        <v>On Review</v>
      </c>
      <c r="S2726" s="330" t="str">
        <v>CTA</v>
      </c>
      <c r="T2726" s="330" t="str">
        <v>SSH</v>
      </c>
      <c r="U2726" s="330" t="str">
        <v>CTA</v>
      </c>
      <c r="V2726" s="330">
        <v>4</v>
      </c>
      <c r="W2726" s="330">
        <v>80</v>
      </c>
      <c r="X2726" s="330" t="str">
        <v>S25-24</v>
      </c>
      <c r="Y2726" s="330">
        <v>177</v>
      </c>
      <c r="Z2726" s="330">
        <v>62</v>
      </c>
      <c r="AA2726" s="330">
        <v>117</v>
      </c>
      <c r="AB2726" s="16" t="str">
        <v>S25</v>
      </c>
    </row>
    <row r="2727" spans="1:28" x14ac:dyDescent="0.35">
      <c r="A2727" s="331">
        <v>45789</v>
      </c>
      <c r="B2727" s="330" t="str">
        <v>italgsa-ISOLA  AZZURRA</v>
      </c>
      <c r="C2727" s="330" t="str">
        <v>Tour Operator</v>
      </c>
      <c r="D2727" s="330" t="str">
        <v/>
      </c>
      <c r="E2727" s="330" t="str">
        <v/>
      </c>
      <c r="F2727" s="330" t="str">
        <v>RT</v>
      </c>
      <c r="G2727" s="330" t="str">
        <v>Outbound</v>
      </c>
      <c r="H2727" s="330" t="str">
        <v>NE4129</v>
      </c>
      <c r="I2727" s="331" t="str">
        <v>CTA-SSH</v>
      </c>
      <c r="J2727" s="884">
        <v>45876</v>
      </c>
      <c r="K2727" s="330">
        <v>30</v>
      </c>
      <c r="L2727" s="330">
        <v>30</v>
      </c>
      <c r="M2727" s="330">
        <v>225</v>
      </c>
      <c r="N2727" s="330">
        <v>0</v>
      </c>
      <c r="O2727" s="330">
        <v>0</v>
      </c>
      <c r="P2727" s="330">
        <v>6750</v>
      </c>
      <c r="Q2727" s="330" t="str">
        <v>Confirmed</v>
      </c>
      <c r="R2727" s="330" t="str">
        <v>On Review</v>
      </c>
      <c r="S2727" s="330" t="str">
        <v>CTA</v>
      </c>
      <c r="T2727" s="330" t="str">
        <v>SSH</v>
      </c>
      <c r="U2727" s="330" t="str">
        <v>CTA</v>
      </c>
      <c r="V2727" s="330">
        <v>4</v>
      </c>
      <c r="W2727" s="330">
        <v>87</v>
      </c>
      <c r="X2727" s="330" t="str">
        <v>S25-24</v>
      </c>
      <c r="Y2727" s="330">
        <v>177</v>
      </c>
      <c r="Z2727" s="330">
        <v>70</v>
      </c>
      <c r="AA2727" s="330">
        <v>109</v>
      </c>
      <c r="AB2727" s="16" t="str">
        <v>S25</v>
      </c>
    </row>
    <row r="2728" spans="1:28" x14ac:dyDescent="0.35">
      <c r="A2728" s="331">
        <v>45789</v>
      </c>
      <c r="B2728" s="330" t="str">
        <v>italgsa-ISOLA  AZZURRA</v>
      </c>
      <c r="C2728" s="330" t="str">
        <v>Tour Operator</v>
      </c>
      <c r="D2728" s="330" t="str">
        <v/>
      </c>
      <c r="E2728" s="330" t="str">
        <v/>
      </c>
      <c r="F2728" s="330" t="str">
        <v>RT</v>
      </c>
      <c r="G2728" s="330" t="str">
        <v>Outbound</v>
      </c>
      <c r="H2728" s="330" t="str">
        <v>NE4129</v>
      </c>
      <c r="I2728" s="331" t="str">
        <v>CTA-SSH</v>
      </c>
      <c r="J2728" s="884">
        <v>45883</v>
      </c>
      <c r="K2728" s="330">
        <v>30</v>
      </c>
      <c r="L2728" s="330">
        <v>30</v>
      </c>
      <c r="M2728" s="330">
        <v>225</v>
      </c>
      <c r="N2728" s="330">
        <v>0</v>
      </c>
      <c r="O2728" s="330">
        <v>0</v>
      </c>
      <c r="P2728" s="330">
        <v>6750</v>
      </c>
      <c r="Q2728" s="330" t="str">
        <v>Confirmed</v>
      </c>
      <c r="R2728" s="330" t="str">
        <v>On Review</v>
      </c>
      <c r="S2728" s="330" t="str">
        <v>CTA</v>
      </c>
      <c r="T2728" s="330" t="str">
        <v>SSH</v>
      </c>
      <c r="U2728" s="330" t="str">
        <v>CTA</v>
      </c>
      <c r="V2728" s="330">
        <v>4</v>
      </c>
      <c r="W2728" s="330">
        <v>94</v>
      </c>
      <c r="X2728" s="330" t="str">
        <v>S25-24</v>
      </c>
      <c r="Y2728" s="330">
        <v>177</v>
      </c>
      <c r="Z2728" s="330">
        <v>90</v>
      </c>
      <c r="AA2728" s="330">
        <v>89</v>
      </c>
      <c r="AB2728" s="16" t="str">
        <v>S25</v>
      </c>
    </row>
    <row r="2729" spans="1:28" x14ac:dyDescent="0.35">
      <c r="A2729" s="331">
        <v>45789</v>
      </c>
      <c r="B2729" s="330" t="str">
        <v>italgsa-ISOLA  AZZURRA</v>
      </c>
      <c r="C2729" s="330" t="str">
        <v>Tour Operator</v>
      </c>
      <c r="D2729" s="330" t="str">
        <v/>
      </c>
      <c r="E2729" s="330" t="str">
        <v/>
      </c>
      <c r="F2729" s="330" t="str">
        <v>RT</v>
      </c>
      <c r="G2729" s="330" t="str">
        <v>Outbound</v>
      </c>
      <c r="H2729" s="330" t="str">
        <v>NE4129</v>
      </c>
      <c r="I2729" s="331" t="str">
        <v>CTA-SSH</v>
      </c>
      <c r="J2729" s="884">
        <v>45890</v>
      </c>
      <c r="K2729" s="330">
        <v>30</v>
      </c>
      <c r="L2729" s="330">
        <v>30</v>
      </c>
      <c r="M2729" s="330">
        <v>225</v>
      </c>
      <c r="N2729" s="330">
        <v>0</v>
      </c>
      <c r="O2729" s="330">
        <v>0</v>
      </c>
      <c r="P2729" s="330">
        <v>6750</v>
      </c>
      <c r="Q2729" s="330" t="str">
        <v>Confirmed</v>
      </c>
      <c r="R2729" s="330" t="str">
        <v>On Review</v>
      </c>
      <c r="S2729" s="330" t="str">
        <v>CTA</v>
      </c>
      <c r="T2729" s="330" t="str">
        <v>SSH</v>
      </c>
      <c r="U2729" s="330" t="str">
        <v>CTA</v>
      </c>
      <c r="V2729" s="330">
        <v>4</v>
      </c>
      <c r="W2729" s="330">
        <v>101</v>
      </c>
      <c r="X2729" s="330" t="str">
        <v>S25-24</v>
      </c>
      <c r="Y2729" s="330">
        <v>177</v>
      </c>
      <c r="Z2729" s="330">
        <v>70</v>
      </c>
      <c r="AA2729" s="330">
        <v>109</v>
      </c>
      <c r="AB2729" s="16" t="str">
        <v>S25</v>
      </c>
    </row>
    <row r="2730" spans="1:28" x14ac:dyDescent="0.35">
      <c r="A2730" s="331">
        <v>45789</v>
      </c>
      <c r="B2730" s="330" t="str">
        <v>italgsa-ISOLA  AZZURRA</v>
      </c>
      <c r="C2730" s="330" t="str">
        <v>Tour Operator</v>
      </c>
      <c r="D2730" s="330" t="str">
        <v/>
      </c>
      <c r="E2730" s="330" t="str">
        <v/>
      </c>
      <c r="F2730" s="330" t="str">
        <v>RT</v>
      </c>
      <c r="G2730" s="330" t="str">
        <v>Outbound</v>
      </c>
      <c r="H2730" s="330" t="str">
        <v>NE4129</v>
      </c>
      <c r="I2730" s="331" t="str">
        <v>CTA-SSH</v>
      </c>
      <c r="J2730" s="884">
        <v>45897</v>
      </c>
      <c r="K2730" s="330">
        <v>30</v>
      </c>
      <c r="L2730" s="330">
        <v>30</v>
      </c>
      <c r="M2730" s="330">
        <v>225</v>
      </c>
      <c r="N2730" s="330">
        <v>0</v>
      </c>
      <c r="O2730" s="330">
        <v>0</v>
      </c>
      <c r="P2730" s="330">
        <v>6750</v>
      </c>
      <c r="Q2730" s="330" t="str">
        <v>Confirmed</v>
      </c>
      <c r="R2730" s="330" t="str">
        <v>On Review</v>
      </c>
      <c r="S2730" s="330" t="str">
        <v>CTA</v>
      </c>
      <c r="T2730" s="330" t="str">
        <v>SSH</v>
      </c>
      <c r="U2730" s="330" t="str">
        <v>CTA</v>
      </c>
      <c r="V2730" s="330">
        <v>4</v>
      </c>
      <c r="W2730" s="330">
        <v>108</v>
      </c>
      <c r="X2730" s="330" t="str">
        <v>S25-24</v>
      </c>
      <c r="Y2730" s="330">
        <v>177</v>
      </c>
      <c r="Z2730" s="330">
        <v>80</v>
      </c>
      <c r="AA2730" s="330">
        <v>99</v>
      </c>
      <c r="AB2730" s="16" t="str">
        <v>S25</v>
      </c>
    </row>
    <row r="2731" spans="1:28" x14ac:dyDescent="0.35">
      <c r="A2731" s="331">
        <v>45789</v>
      </c>
      <c r="B2731" s="330" t="str">
        <v>italgsa-ISOLA  AZZURRA</v>
      </c>
      <c r="C2731" s="330" t="str">
        <v>Tour Operator</v>
      </c>
      <c r="D2731" s="330" t="str">
        <v/>
      </c>
      <c r="E2731" s="330" t="str">
        <v/>
      </c>
      <c r="F2731" s="330" t="str">
        <v>RT</v>
      </c>
      <c r="G2731" s="330" t="str">
        <v>Outbound</v>
      </c>
      <c r="H2731" s="330" t="str">
        <v>NE4129</v>
      </c>
      <c r="I2731" s="331" t="str">
        <v>CTA-SSH</v>
      </c>
      <c r="J2731" s="884">
        <v>45904</v>
      </c>
      <c r="K2731" s="330">
        <v>30</v>
      </c>
      <c r="L2731" s="330">
        <v>30</v>
      </c>
      <c r="M2731" s="330">
        <v>225</v>
      </c>
      <c r="N2731" s="330">
        <v>0</v>
      </c>
      <c r="O2731" s="330">
        <v>0</v>
      </c>
      <c r="P2731" s="330">
        <v>6750</v>
      </c>
      <c r="Q2731" s="330" t="str">
        <v>Confirmed</v>
      </c>
      <c r="R2731" s="330" t="str">
        <v>On Review</v>
      </c>
      <c r="S2731" s="330" t="str">
        <v>CTA</v>
      </c>
      <c r="T2731" s="330" t="str">
        <v>SSH</v>
      </c>
      <c r="U2731" s="330" t="str">
        <v>CTA</v>
      </c>
      <c r="V2731" s="330">
        <v>4</v>
      </c>
      <c r="W2731" s="330">
        <v>115</v>
      </c>
      <c r="X2731" s="330" t="str">
        <v>S25-24</v>
      </c>
      <c r="Y2731" s="330">
        <v>177</v>
      </c>
      <c r="Z2731" s="330">
        <v>60</v>
      </c>
      <c r="AA2731" s="330">
        <v>119</v>
      </c>
      <c r="AB2731" s="16" t="str">
        <v>S25</v>
      </c>
    </row>
    <row r="2732" spans="1:28" x14ac:dyDescent="0.35">
      <c r="A2732" s="331">
        <v>45789</v>
      </c>
      <c r="B2732" s="330" t="str">
        <v>italgsa-ISOLA  AZZURRA</v>
      </c>
      <c r="C2732" s="330" t="str">
        <v>Tour Operator</v>
      </c>
      <c r="D2732" s="330" t="str">
        <v/>
      </c>
      <c r="E2732" s="330" t="str">
        <v/>
      </c>
      <c r="F2732" s="330" t="str">
        <v>RT</v>
      </c>
      <c r="G2732" s="330" t="str">
        <v>Outbound</v>
      </c>
      <c r="H2732" s="330" t="str">
        <v>NE4129</v>
      </c>
      <c r="I2732" s="331" t="str">
        <v>CTA-SSH</v>
      </c>
      <c r="J2732" s="884">
        <v>45911</v>
      </c>
      <c r="K2732" s="330">
        <v>30</v>
      </c>
      <c r="L2732" s="330">
        <v>30</v>
      </c>
      <c r="M2732" s="330">
        <v>225</v>
      </c>
      <c r="N2732" s="330">
        <v>0</v>
      </c>
      <c r="O2732" s="330">
        <v>0</v>
      </c>
      <c r="P2732" s="330">
        <v>6750</v>
      </c>
      <c r="Q2732" s="330" t="str">
        <v>Confirmed</v>
      </c>
      <c r="R2732" s="330" t="str">
        <v>On Review</v>
      </c>
      <c r="S2732" s="330" t="str">
        <v>CTA</v>
      </c>
      <c r="T2732" s="330" t="str">
        <v>SSH</v>
      </c>
      <c r="U2732" s="330" t="str">
        <v>CTA</v>
      </c>
      <c r="V2732" s="330">
        <v>4</v>
      </c>
      <c r="W2732" s="330">
        <v>122</v>
      </c>
      <c r="X2732" s="330" t="str">
        <v>S25-24</v>
      </c>
      <c r="Y2732" s="330">
        <v>177</v>
      </c>
      <c r="Z2732" s="330">
        <v>30</v>
      </c>
      <c r="AA2732" s="330">
        <v>149</v>
      </c>
      <c r="AB2732" s="16" t="str">
        <v>S25</v>
      </c>
    </row>
    <row r="2733" spans="1:28" x14ac:dyDescent="0.35">
      <c r="A2733" s="331">
        <v>45789</v>
      </c>
      <c r="B2733" s="330" t="str">
        <v>italgsa-ISOLA  AZZURRA</v>
      </c>
      <c r="C2733" s="330" t="str">
        <v>Tour Operator</v>
      </c>
      <c r="D2733" s="330" t="str">
        <v/>
      </c>
      <c r="E2733" s="330" t="str">
        <v/>
      </c>
      <c r="F2733" s="330" t="str">
        <v>RT</v>
      </c>
      <c r="G2733" s="330" t="str">
        <v>Inbound</v>
      </c>
      <c r="H2733" s="330" t="str">
        <v>NE4128</v>
      </c>
      <c r="I2733" s="331" t="str">
        <v>SSH-CTA</v>
      </c>
      <c r="J2733" s="884">
        <v>45862</v>
      </c>
      <c r="K2733" s="330">
        <v>30</v>
      </c>
      <c r="L2733" s="330">
        <v>30</v>
      </c>
      <c r="M2733" s="330">
        <v>225</v>
      </c>
      <c r="N2733" s="330">
        <v>0</v>
      </c>
      <c r="O2733" s="330">
        <v>0</v>
      </c>
      <c r="P2733" s="330">
        <v>6750</v>
      </c>
      <c r="Q2733" s="330" t="str">
        <v>Confirmed</v>
      </c>
      <c r="R2733" s="330" t="str">
        <v>On Review</v>
      </c>
      <c r="S2733" s="330" t="str">
        <v>SSH</v>
      </c>
      <c r="T2733" s="330" t="str">
        <v>CTA</v>
      </c>
      <c r="U2733" s="330" t="str">
        <v>CTA</v>
      </c>
      <c r="V2733" s="330">
        <v>4</v>
      </c>
      <c r="W2733" s="330">
        <v>73</v>
      </c>
      <c r="X2733" s="330" t="str">
        <v>S25-24</v>
      </c>
      <c r="Y2733" s="330">
        <v>177</v>
      </c>
      <c r="Z2733" s="330">
        <v>112</v>
      </c>
      <c r="AA2733" s="330">
        <v>67</v>
      </c>
      <c r="AB2733" s="16" t="str">
        <v>S25</v>
      </c>
    </row>
    <row r="2734" spans="1:28" x14ac:dyDescent="0.35">
      <c r="A2734" s="331">
        <v>45789</v>
      </c>
      <c r="B2734" s="330" t="str">
        <v>italgsa-ISOLA  AZZURRA</v>
      </c>
      <c r="C2734" s="330" t="str">
        <v>Tour Operator</v>
      </c>
      <c r="D2734" s="330" t="str">
        <v/>
      </c>
      <c r="E2734" s="330" t="str">
        <v/>
      </c>
      <c r="F2734" s="330" t="str">
        <v>RT</v>
      </c>
      <c r="G2734" s="330" t="str">
        <v>Inbound</v>
      </c>
      <c r="H2734" s="330" t="str">
        <v>NE4128</v>
      </c>
      <c r="I2734" s="331" t="str">
        <v>SSH-CTA</v>
      </c>
      <c r="J2734" s="884">
        <v>45869</v>
      </c>
      <c r="K2734" s="330">
        <v>30</v>
      </c>
      <c r="L2734" s="330">
        <v>30</v>
      </c>
      <c r="M2734" s="330">
        <v>225</v>
      </c>
      <c r="N2734" s="330">
        <v>0</v>
      </c>
      <c r="O2734" s="330">
        <v>0</v>
      </c>
      <c r="P2734" s="330">
        <v>6750</v>
      </c>
      <c r="Q2734" s="330" t="str">
        <v>Confirmed</v>
      </c>
      <c r="R2734" s="330" t="str">
        <v>On Review</v>
      </c>
      <c r="S2734" s="330" t="str">
        <v>SSH</v>
      </c>
      <c r="T2734" s="330" t="str">
        <v>CTA</v>
      </c>
      <c r="U2734" s="330" t="str">
        <v>CTA</v>
      </c>
      <c r="V2734" s="330">
        <v>4</v>
      </c>
      <c r="W2734" s="330">
        <v>80</v>
      </c>
      <c r="X2734" s="330" t="str">
        <v>S25-24</v>
      </c>
      <c r="Y2734" s="330">
        <v>177</v>
      </c>
      <c r="Z2734" s="330">
        <v>60</v>
      </c>
      <c r="AA2734" s="330">
        <v>119</v>
      </c>
      <c r="AB2734" s="16" t="str">
        <v>S25</v>
      </c>
    </row>
    <row r="2735" spans="1:28" x14ac:dyDescent="0.35">
      <c r="A2735" s="331">
        <v>45789</v>
      </c>
      <c r="B2735" s="330" t="str">
        <v>italgsa-ISOLA  AZZURRA</v>
      </c>
      <c r="C2735" s="330" t="str">
        <v>Tour Operator</v>
      </c>
      <c r="D2735" s="330" t="str">
        <v/>
      </c>
      <c r="E2735" s="330" t="str">
        <v/>
      </c>
      <c r="F2735" s="330" t="str">
        <v>RT</v>
      </c>
      <c r="G2735" s="330" t="str">
        <v>Inbound</v>
      </c>
      <c r="H2735" s="330" t="str">
        <v>NE4128</v>
      </c>
      <c r="I2735" s="331" t="str">
        <v>SSH-CTA</v>
      </c>
      <c r="J2735" s="884">
        <v>45876</v>
      </c>
      <c r="K2735" s="330">
        <v>30</v>
      </c>
      <c r="L2735" s="330">
        <v>30</v>
      </c>
      <c r="M2735" s="330">
        <v>225</v>
      </c>
      <c r="N2735" s="330">
        <v>0</v>
      </c>
      <c r="O2735" s="330">
        <v>0</v>
      </c>
      <c r="P2735" s="330">
        <v>6750</v>
      </c>
      <c r="Q2735" s="330" t="str">
        <v>Confirmed</v>
      </c>
      <c r="R2735" s="330" t="str">
        <v>On Review</v>
      </c>
      <c r="S2735" s="330" t="str">
        <v>SSH</v>
      </c>
      <c r="T2735" s="330" t="str">
        <v>CTA</v>
      </c>
      <c r="U2735" s="330" t="str">
        <v>CTA</v>
      </c>
      <c r="V2735" s="330">
        <v>4</v>
      </c>
      <c r="W2735" s="330">
        <v>87</v>
      </c>
      <c r="X2735" s="330" t="str">
        <v>S25-24</v>
      </c>
      <c r="Y2735" s="330">
        <v>177</v>
      </c>
      <c r="Z2735" s="330">
        <v>62</v>
      </c>
      <c r="AA2735" s="330">
        <v>117</v>
      </c>
      <c r="AB2735" s="16" t="str">
        <v>S25</v>
      </c>
    </row>
    <row r="2736" spans="1:28" x14ac:dyDescent="0.35">
      <c r="A2736" s="331">
        <v>45789</v>
      </c>
      <c r="B2736" s="330" t="str">
        <v>italgsa-ISOLA  AZZURRA</v>
      </c>
      <c r="C2736" s="330" t="str">
        <v>Tour Operator</v>
      </c>
      <c r="D2736" s="330" t="str">
        <v/>
      </c>
      <c r="E2736" s="330" t="str">
        <v/>
      </c>
      <c r="F2736" s="330" t="str">
        <v>RT</v>
      </c>
      <c r="G2736" s="330" t="str">
        <v>Inbound</v>
      </c>
      <c r="H2736" s="330" t="str">
        <v>NE4128</v>
      </c>
      <c r="I2736" s="331" t="str">
        <v>SSH-CTA</v>
      </c>
      <c r="J2736" s="884">
        <v>45883</v>
      </c>
      <c r="K2736" s="330">
        <v>30</v>
      </c>
      <c r="L2736" s="330">
        <v>30</v>
      </c>
      <c r="M2736" s="330">
        <v>225</v>
      </c>
      <c r="N2736" s="330">
        <v>0</v>
      </c>
      <c r="O2736" s="330">
        <v>0</v>
      </c>
      <c r="P2736" s="330">
        <v>6750</v>
      </c>
      <c r="Q2736" s="330" t="str">
        <v>Confirmed</v>
      </c>
      <c r="R2736" s="330" t="str">
        <v>On Review</v>
      </c>
      <c r="S2736" s="330" t="str">
        <v>SSH</v>
      </c>
      <c r="T2736" s="330" t="str">
        <v>CTA</v>
      </c>
      <c r="U2736" s="330" t="str">
        <v>CTA</v>
      </c>
      <c r="V2736" s="330">
        <v>4</v>
      </c>
      <c r="W2736" s="330">
        <v>94</v>
      </c>
      <c r="X2736" s="330" t="str">
        <v>S25-24</v>
      </c>
      <c r="Y2736" s="330">
        <v>177</v>
      </c>
      <c r="Z2736" s="330">
        <v>70</v>
      </c>
      <c r="AA2736" s="330">
        <v>109</v>
      </c>
      <c r="AB2736" s="16" t="str">
        <v>S25</v>
      </c>
    </row>
    <row r="2737" spans="1:28" x14ac:dyDescent="0.35">
      <c r="A2737" s="331">
        <v>45789</v>
      </c>
      <c r="B2737" s="330" t="str">
        <v>italgsa-ISOLA  AZZURRA</v>
      </c>
      <c r="C2737" s="330" t="str">
        <v>Tour Operator</v>
      </c>
      <c r="D2737" s="330" t="str">
        <v/>
      </c>
      <c r="E2737" s="330" t="str">
        <v/>
      </c>
      <c r="F2737" s="330" t="str">
        <v>RT</v>
      </c>
      <c r="G2737" s="330" t="str">
        <v>Inbound</v>
      </c>
      <c r="H2737" s="330" t="str">
        <v>NE4128</v>
      </c>
      <c r="I2737" s="331" t="str">
        <v>SSH-CTA</v>
      </c>
      <c r="J2737" s="884">
        <v>45890</v>
      </c>
      <c r="K2737" s="330">
        <v>30</v>
      </c>
      <c r="L2737" s="330">
        <v>30</v>
      </c>
      <c r="M2737" s="330">
        <v>225</v>
      </c>
      <c r="N2737" s="330">
        <v>0</v>
      </c>
      <c r="O2737" s="330">
        <v>0</v>
      </c>
      <c r="P2737" s="330">
        <v>6750</v>
      </c>
      <c r="Q2737" s="330" t="str">
        <v>Confirmed</v>
      </c>
      <c r="R2737" s="330" t="str">
        <v>On Review</v>
      </c>
      <c r="S2737" s="330" t="str">
        <v>SSH</v>
      </c>
      <c r="T2737" s="330" t="str">
        <v>CTA</v>
      </c>
      <c r="U2737" s="330" t="str">
        <v>CTA</v>
      </c>
      <c r="V2737" s="330">
        <v>4</v>
      </c>
      <c r="W2737" s="330">
        <v>101</v>
      </c>
      <c r="X2737" s="330" t="str">
        <v>S25-24</v>
      </c>
      <c r="Y2737" s="330">
        <v>177</v>
      </c>
      <c r="Z2737" s="330">
        <v>90</v>
      </c>
      <c r="AA2737" s="330">
        <v>89</v>
      </c>
      <c r="AB2737" s="16" t="str">
        <v>S25</v>
      </c>
    </row>
    <row r="2738" spans="1:28" x14ac:dyDescent="0.35">
      <c r="A2738" s="331">
        <v>45789</v>
      </c>
      <c r="B2738" s="330" t="str">
        <v>italgsa-ISOLA  AZZURRA</v>
      </c>
      <c r="C2738" s="330" t="str">
        <v>Tour Operator</v>
      </c>
      <c r="D2738" s="330" t="str">
        <v/>
      </c>
      <c r="E2738" s="330" t="str">
        <v/>
      </c>
      <c r="F2738" s="330" t="str">
        <v>RT</v>
      </c>
      <c r="G2738" s="330" t="str">
        <v>Inbound</v>
      </c>
      <c r="H2738" s="330" t="str">
        <v>NE4128</v>
      </c>
      <c r="I2738" s="331" t="str">
        <v>SSH-CTA</v>
      </c>
      <c r="J2738" s="884">
        <v>45897</v>
      </c>
      <c r="K2738" s="330">
        <v>30</v>
      </c>
      <c r="L2738" s="330">
        <v>30</v>
      </c>
      <c r="M2738" s="330">
        <v>225</v>
      </c>
      <c r="N2738" s="330">
        <v>0</v>
      </c>
      <c r="O2738" s="330">
        <v>0</v>
      </c>
      <c r="P2738" s="330">
        <v>6750</v>
      </c>
      <c r="Q2738" s="330" t="str">
        <v>Confirmed</v>
      </c>
      <c r="R2738" s="330" t="str">
        <v>On Review</v>
      </c>
      <c r="S2738" s="330" t="str">
        <v>SSH</v>
      </c>
      <c r="T2738" s="330" t="str">
        <v>CTA</v>
      </c>
      <c r="U2738" s="330" t="str">
        <v>CTA</v>
      </c>
      <c r="V2738" s="330">
        <v>4</v>
      </c>
      <c r="W2738" s="330">
        <v>108</v>
      </c>
      <c r="X2738" s="330" t="str">
        <v>S25-24</v>
      </c>
      <c r="Y2738" s="330">
        <v>177</v>
      </c>
      <c r="Z2738" s="330">
        <v>70</v>
      </c>
      <c r="AA2738" s="330">
        <v>109</v>
      </c>
      <c r="AB2738" s="16" t="str">
        <v>S25</v>
      </c>
    </row>
    <row r="2739" spans="1:28" x14ac:dyDescent="0.35">
      <c r="A2739" s="331">
        <v>45789</v>
      </c>
      <c r="B2739" s="330" t="str">
        <v>italgsa-ISOLA  AZZURRA</v>
      </c>
      <c r="C2739" s="330" t="str">
        <v>Tour Operator</v>
      </c>
      <c r="D2739" s="330" t="str">
        <v/>
      </c>
      <c r="E2739" s="330" t="str">
        <v/>
      </c>
      <c r="F2739" s="330" t="str">
        <v>RT</v>
      </c>
      <c r="G2739" s="330" t="str">
        <v>Inbound</v>
      </c>
      <c r="H2739" s="330" t="str">
        <v>NE4128</v>
      </c>
      <c r="I2739" s="331" t="str">
        <v>SSH-CTA</v>
      </c>
      <c r="J2739" s="884">
        <v>45904</v>
      </c>
      <c r="K2739" s="330">
        <v>30</v>
      </c>
      <c r="L2739" s="330">
        <v>30</v>
      </c>
      <c r="M2739" s="330">
        <v>225</v>
      </c>
      <c r="N2739" s="330">
        <v>0</v>
      </c>
      <c r="O2739" s="330">
        <v>0</v>
      </c>
      <c r="P2739" s="330">
        <v>6750</v>
      </c>
      <c r="Q2739" s="330" t="str">
        <v>Confirmed</v>
      </c>
      <c r="R2739" s="330" t="str">
        <v>On Review</v>
      </c>
      <c r="S2739" s="330" t="str">
        <v>SSH</v>
      </c>
      <c r="T2739" s="330" t="str">
        <v>CTA</v>
      </c>
      <c r="U2739" s="330" t="str">
        <v>CTA</v>
      </c>
      <c r="V2739" s="330">
        <v>4</v>
      </c>
      <c r="W2739" s="330">
        <v>115</v>
      </c>
      <c r="X2739" s="330" t="str">
        <v>S25-24</v>
      </c>
      <c r="Y2739" s="330">
        <v>177</v>
      </c>
      <c r="Z2739" s="330">
        <v>80</v>
      </c>
      <c r="AA2739" s="330">
        <v>99</v>
      </c>
      <c r="AB2739" s="16" t="str">
        <v>S25</v>
      </c>
    </row>
    <row r="2740" spans="1:28" x14ac:dyDescent="0.35">
      <c r="A2740" s="331">
        <v>45789</v>
      </c>
      <c r="B2740" s="330" t="str">
        <v>italgsa-ISOLA  AZZURRA</v>
      </c>
      <c r="C2740" s="330" t="str">
        <v>Tour Operator</v>
      </c>
      <c r="D2740" s="330" t="str">
        <v/>
      </c>
      <c r="E2740" s="330" t="str">
        <v/>
      </c>
      <c r="F2740" s="330" t="str">
        <v>RT</v>
      </c>
      <c r="G2740" s="330" t="str">
        <v>Inbound</v>
      </c>
      <c r="H2740" s="330" t="str">
        <v>NE4128</v>
      </c>
      <c r="I2740" s="331" t="str">
        <v>SSH-CTA</v>
      </c>
      <c r="J2740" s="884">
        <v>45911</v>
      </c>
      <c r="K2740" s="330">
        <v>30</v>
      </c>
      <c r="L2740" s="330">
        <v>30</v>
      </c>
      <c r="M2740" s="330">
        <v>225</v>
      </c>
      <c r="N2740" s="330">
        <v>0</v>
      </c>
      <c r="O2740" s="330">
        <v>0</v>
      </c>
      <c r="P2740" s="330">
        <v>6750</v>
      </c>
      <c r="Q2740" s="330" t="str">
        <v>Confirmed</v>
      </c>
      <c r="R2740" s="330" t="str">
        <v>On Review</v>
      </c>
      <c r="S2740" s="330" t="str">
        <v>SSH</v>
      </c>
      <c r="T2740" s="330" t="str">
        <v>CTA</v>
      </c>
      <c r="U2740" s="330" t="str">
        <v>CTA</v>
      </c>
      <c r="V2740" s="330">
        <v>4</v>
      </c>
      <c r="W2740" s="330">
        <v>122</v>
      </c>
      <c r="X2740" s="330" t="str">
        <v>S25-24</v>
      </c>
      <c r="Y2740" s="330">
        <v>177</v>
      </c>
      <c r="Z2740" s="330">
        <v>60</v>
      </c>
      <c r="AA2740" s="330">
        <v>119</v>
      </c>
      <c r="AB2740" s="16" t="str">
        <v>S25</v>
      </c>
    </row>
    <row r="2741" spans="1:28" x14ac:dyDescent="0.35">
      <c r="A2741" s="331">
        <v>45789</v>
      </c>
      <c r="B2741" s="330" t="str">
        <v>italgsa-ISOLA  AZZURRA</v>
      </c>
      <c r="C2741" s="330" t="str">
        <v>Tour Operator</v>
      </c>
      <c r="D2741" s="330" t="str">
        <v/>
      </c>
      <c r="E2741" s="330" t="str">
        <v/>
      </c>
      <c r="F2741" s="330" t="str">
        <v>RT</v>
      </c>
      <c r="G2741" s="330" t="str">
        <v>Inbound</v>
      </c>
      <c r="H2741" s="330" t="str">
        <v>NE4128</v>
      </c>
      <c r="I2741" s="331" t="str">
        <v>SSH-CTA</v>
      </c>
      <c r="J2741" s="884">
        <v>45918</v>
      </c>
      <c r="K2741" s="330">
        <v>30</v>
      </c>
      <c r="L2741" s="330">
        <v>30</v>
      </c>
      <c r="M2741" s="330">
        <v>225</v>
      </c>
      <c r="N2741" s="330">
        <v>0</v>
      </c>
      <c r="O2741" s="330">
        <v>0</v>
      </c>
      <c r="P2741" s="330">
        <v>6750</v>
      </c>
      <c r="Q2741" s="330" t="str">
        <v>Confirmed</v>
      </c>
      <c r="R2741" s="330" t="str">
        <v>On Review</v>
      </c>
      <c r="S2741" s="330" t="str">
        <v>SSH</v>
      </c>
      <c r="T2741" s="330" t="str">
        <v>CTA</v>
      </c>
      <c r="U2741" s="330" t="str">
        <v>CTA</v>
      </c>
      <c r="V2741" s="330">
        <v>4</v>
      </c>
      <c r="W2741" s="330">
        <v>129</v>
      </c>
      <c r="X2741" s="330" t="str">
        <v>S25-24</v>
      </c>
      <c r="Y2741" s="330">
        <v>179</v>
      </c>
      <c r="Z2741" s="330">
        <v>30</v>
      </c>
      <c r="AA2741" s="330">
        <v>149</v>
      </c>
      <c r="AB2741" s="16" t="str">
        <v>S25</v>
      </c>
    </row>
    <row r="2742" spans="1:28" x14ac:dyDescent="0.35">
      <c r="A2742" s="331">
        <v>45789</v>
      </c>
      <c r="B2742" s="330" t="str">
        <v>Italgsa-Baobab</v>
      </c>
      <c r="C2742" s="330" t="str">
        <v>Tour Operator</v>
      </c>
      <c r="D2742" s="330" t="str">
        <v/>
      </c>
      <c r="E2742" s="330" t="str">
        <v/>
      </c>
      <c r="F2742" s="330" t="str">
        <v>RT</v>
      </c>
      <c r="G2742" s="330" t="str">
        <v>Outbound</v>
      </c>
      <c r="H2742" s="330" t="str">
        <v>NE4129</v>
      </c>
      <c r="I2742" s="331" t="str">
        <v>CTA-SSH</v>
      </c>
      <c r="J2742" s="884">
        <v>45855</v>
      </c>
      <c r="K2742" s="330">
        <v>10</v>
      </c>
      <c r="L2742" s="330">
        <v>10</v>
      </c>
      <c r="M2742" s="330">
        <v>225</v>
      </c>
      <c r="N2742" s="330">
        <v>0</v>
      </c>
      <c r="O2742" s="330">
        <v>0</v>
      </c>
      <c r="P2742" s="330">
        <v>2250</v>
      </c>
      <c r="Q2742" s="330" t="str">
        <v>Confirmed</v>
      </c>
      <c r="R2742" s="330" t="str">
        <v>On Review</v>
      </c>
      <c r="S2742" s="330" t="str">
        <v>CTA</v>
      </c>
      <c r="T2742" s="330" t="str">
        <v>SSH</v>
      </c>
      <c r="U2742" s="330" t="str">
        <v>CTA</v>
      </c>
      <c r="V2742" s="330">
        <v>4</v>
      </c>
      <c r="W2742" s="330">
        <v>66</v>
      </c>
      <c r="X2742" s="330" t="str">
        <v>S25-24</v>
      </c>
      <c r="Y2742" s="330">
        <v>177</v>
      </c>
      <c r="Z2742" s="330">
        <v>112</v>
      </c>
      <c r="AA2742" s="330">
        <v>67</v>
      </c>
      <c r="AB2742" s="16" t="str">
        <v>S25</v>
      </c>
    </row>
    <row r="2743" spans="1:28" x14ac:dyDescent="0.35">
      <c r="A2743" s="331">
        <v>45789</v>
      </c>
      <c r="B2743" s="330" t="str">
        <v>Italgsa-Baobab</v>
      </c>
      <c r="C2743" s="330" t="str">
        <v>Tour Operator</v>
      </c>
      <c r="D2743" s="330" t="str">
        <v/>
      </c>
      <c r="E2743" s="330" t="str">
        <v/>
      </c>
      <c r="F2743" s="330" t="str">
        <v>RT</v>
      </c>
      <c r="G2743" s="330" t="str">
        <v>Outbound</v>
      </c>
      <c r="H2743" s="330" t="str">
        <v>NE4129</v>
      </c>
      <c r="I2743" s="331" t="str">
        <v>CTA-SSH</v>
      </c>
      <c r="J2743" s="884">
        <v>45862</v>
      </c>
      <c r="K2743" s="330">
        <v>10</v>
      </c>
      <c r="L2743" s="330">
        <v>10</v>
      </c>
      <c r="M2743" s="330">
        <v>225</v>
      </c>
      <c r="N2743" s="330">
        <v>0</v>
      </c>
      <c r="O2743" s="330">
        <v>0</v>
      </c>
      <c r="P2743" s="330">
        <v>2250</v>
      </c>
      <c r="Q2743" s="330" t="str">
        <v>Confirmed</v>
      </c>
      <c r="R2743" s="330" t="str">
        <v>On Review</v>
      </c>
      <c r="S2743" s="330" t="str">
        <v>CTA</v>
      </c>
      <c r="T2743" s="330" t="str">
        <v>SSH</v>
      </c>
      <c r="U2743" s="330" t="str">
        <v>CTA</v>
      </c>
      <c r="V2743" s="330">
        <v>4</v>
      </c>
      <c r="W2743" s="330">
        <v>73</v>
      </c>
      <c r="X2743" s="330" t="str">
        <v>S25-24</v>
      </c>
      <c r="Y2743" s="330">
        <v>177</v>
      </c>
      <c r="Z2743" s="330">
        <v>60</v>
      </c>
      <c r="AA2743" s="330">
        <v>119</v>
      </c>
      <c r="AB2743" s="16" t="str">
        <v>S25</v>
      </c>
    </row>
    <row r="2744" spans="1:28" x14ac:dyDescent="0.35">
      <c r="A2744" s="331">
        <v>45789</v>
      </c>
      <c r="B2744" s="330" t="str">
        <v>Italgsa-Baobab</v>
      </c>
      <c r="C2744" s="330" t="str">
        <v>Tour Operator</v>
      </c>
      <c r="D2744" s="330" t="str">
        <v/>
      </c>
      <c r="E2744" s="330" t="str">
        <v/>
      </c>
      <c r="F2744" s="330" t="str">
        <v>RT</v>
      </c>
      <c r="G2744" s="330" t="str">
        <v>Outbound</v>
      </c>
      <c r="H2744" s="330" t="str">
        <v>NE4129</v>
      </c>
      <c r="I2744" s="331" t="str">
        <v>CTA-SSH</v>
      </c>
      <c r="J2744" s="884">
        <v>45869</v>
      </c>
      <c r="K2744" s="330">
        <v>10</v>
      </c>
      <c r="L2744" s="330">
        <v>10</v>
      </c>
      <c r="M2744" s="330">
        <v>225</v>
      </c>
      <c r="N2744" s="330">
        <v>0</v>
      </c>
      <c r="O2744" s="330">
        <v>0</v>
      </c>
      <c r="P2744" s="330">
        <v>2250</v>
      </c>
      <c r="Q2744" s="330" t="str">
        <v>Confirmed</v>
      </c>
      <c r="R2744" s="330" t="str">
        <v>On Review</v>
      </c>
      <c r="S2744" s="330" t="str">
        <v>CTA</v>
      </c>
      <c r="T2744" s="330" t="str">
        <v>SSH</v>
      </c>
      <c r="U2744" s="330" t="str">
        <v>CTA</v>
      </c>
      <c r="V2744" s="330">
        <v>4</v>
      </c>
      <c r="W2744" s="330">
        <v>80</v>
      </c>
      <c r="X2744" s="330" t="str">
        <v>S25-24</v>
      </c>
      <c r="Y2744" s="330">
        <v>177</v>
      </c>
      <c r="Z2744" s="330">
        <v>62</v>
      </c>
      <c r="AA2744" s="330">
        <v>117</v>
      </c>
      <c r="AB2744" s="16" t="str">
        <v>S25</v>
      </c>
    </row>
    <row r="2745" spans="1:28" x14ac:dyDescent="0.35">
      <c r="A2745" s="331">
        <v>45789</v>
      </c>
      <c r="B2745" s="330" t="str">
        <v>Italgsa-Baobab</v>
      </c>
      <c r="C2745" s="330" t="str">
        <v>Tour Operator</v>
      </c>
      <c r="D2745" s="330" t="str">
        <v/>
      </c>
      <c r="E2745" s="330" t="str">
        <v/>
      </c>
      <c r="F2745" s="330" t="str">
        <v>RT</v>
      </c>
      <c r="G2745" s="330" t="str">
        <v>Outbound</v>
      </c>
      <c r="H2745" s="330" t="str">
        <v>NE4129</v>
      </c>
      <c r="I2745" s="331" t="str">
        <v>CTA-SSH</v>
      </c>
      <c r="J2745" s="884">
        <v>45876</v>
      </c>
      <c r="K2745" s="330">
        <v>10</v>
      </c>
      <c r="L2745" s="330">
        <v>10</v>
      </c>
      <c r="M2745" s="330">
        <v>225</v>
      </c>
      <c r="N2745" s="330">
        <v>0</v>
      </c>
      <c r="O2745" s="330">
        <v>0</v>
      </c>
      <c r="P2745" s="330">
        <v>2250</v>
      </c>
      <c r="Q2745" s="330" t="str">
        <v>Confirmed</v>
      </c>
      <c r="R2745" s="330" t="str">
        <v>On Review</v>
      </c>
      <c r="S2745" s="330" t="str">
        <v>CTA</v>
      </c>
      <c r="T2745" s="330" t="str">
        <v>SSH</v>
      </c>
      <c r="U2745" s="330" t="str">
        <v>CTA</v>
      </c>
      <c r="V2745" s="330">
        <v>4</v>
      </c>
      <c r="W2745" s="330">
        <v>87</v>
      </c>
      <c r="X2745" s="330" t="str">
        <v>S25-24</v>
      </c>
      <c r="Y2745" s="330">
        <v>177</v>
      </c>
      <c r="Z2745" s="330">
        <v>70</v>
      </c>
      <c r="AA2745" s="330">
        <v>109</v>
      </c>
      <c r="AB2745" s="16" t="str">
        <v>S25</v>
      </c>
    </row>
    <row r="2746" spans="1:28" x14ac:dyDescent="0.35">
      <c r="A2746" s="331">
        <v>45789</v>
      </c>
      <c r="B2746" s="330" t="str">
        <v>Italgsa-Baobab</v>
      </c>
      <c r="C2746" s="330" t="str">
        <v>Tour Operator</v>
      </c>
      <c r="D2746" s="330" t="str">
        <v/>
      </c>
      <c r="E2746" s="330" t="str">
        <v/>
      </c>
      <c r="F2746" s="330" t="str">
        <v>RT</v>
      </c>
      <c r="G2746" s="330" t="str">
        <v>Outbound</v>
      </c>
      <c r="H2746" s="330" t="str">
        <v>NE4129</v>
      </c>
      <c r="I2746" s="331" t="str">
        <v>CTA-SSH</v>
      </c>
      <c r="J2746" s="884">
        <v>45883</v>
      </c>
      <c r="K2746" s="330">
        <v>10</v>
      </c>
      <c r="L2746" s="330">
        <v>10</v>
      </c>
      <c r="M2746" s="330">
        <v>225</v>
      </c>
      <c r="N2746" s="330">
        <v>0</v>
      </c>
      <c r="O2746" s="330">
        <v>0</v>
      </c>
      <c r="P2746" s="330">
        <v>2250</v>
      </c>
      <c r="Q2746" s="330" t="str">
        <v>Confirmed</v>
      </c>
      <c r="R2746" s="330" t="str">
        <v>On Review</v>
      </c>
      <c r="S2746" s="330" t="str">
        <v>CTA</v>
      </c>
      <c r="T2746" s="330" t="str">
        <v>SSH</v>
      </c>
      <c r="U2746" s="330" t="str">
        <v>CTA</v>
      </c>
      <c r="V2746" s="330">
        <v>4</v>
      </c>
      <c r="W2746" s="330">
        <v>94</v>
      </c>
      <c r="X2746" s="330" t="str">
        <v>S25-24</v>
      </c>
      <c r="Y2746" s="330">
        <v>177</v>
      </c>
      <c r="Z2746" s="330">
        <v>90</v>
      </c>
      <c r="AA2746" s="330">
        <v>89</v>
      </c>
      <c r="AB2746" s="16" t="str">
        <v>S25</v>
      </c>
    </row>
    <row r="2747" spans="1:28" x14ac:dyDescent="0.35">
      <c r="A2747" s="331">
        <v>45789</v>
      </c>
      <c r="B2747" s="330" t="str">
        <v>Italgsa-Baobab</v>
      </c>
      <c r="C2747" s="330" t="str">
        <v>Tour Operator</v>
      </c>
      <c r="D2747" s="330" t="str">
        <v/>
      </c>
      <c r="E2747" s="330" t="str">
        <v/>
      </c>
      <c r="F2747" s="330" t="str">
        <v>RT</v>
      </c>
      <c r="G2747" s="330" t="str">
        <v>Outbound</v>
      </c>
      <c r="H2747" s="330" t="str">
        <v>NE4129</v>
      </c>
      <c r="I2747" s="331" t="str">
        <v>CTA-SSH</v>
      </c>
      <c r="J2747" s="884">
        <v>45890</v>
      </c>
      <c r="K2747" s="330">
        <v>10</v>
      </c>
      <c r="L2747" s="330">
        <v>10</v>
      </c>
      <c r="M2747" s="330">
        <v>225</v>
      </c>
      <c r="N2747" s="330">
        <v>0</v>
      </c>
      <c r="O2747" s="330">
        <v>0</v>
      </c>
      <c r="P2747" s="330">
        <v>2250</v>
      </c>
      <c r="Q2747" s="330" t="str">
        <v>Confirmed</v>
      </c>
      <c r="R2747" s="330" t="str">
        <v>On Review</v>
      </c>
      <c r="S2747" s="330" t="str">
        <v>CTA</v>
      </c>
      <c r="T2747" s="330" t="str">
        <v>SSH</v>
      </c>
      <c r="U2747" s="330" t="str">
        <v>CTA</v>
      </c>
      <c r="V2747" s="330">
        <v>4</v>
      </c>
      <c r="W2747" s="330">
        <v>101</v>
      </c>
      <c r="X2747" s="330" t="str">
        <v>S25-24</v>
      </c>
      <c r="Y2747" s="330">
        <v>177</v>
      </c>
      <c r="Z2747" s="330">
        <v>70</v>
      </c>
      <c r="AA2747" s="330">
        <v>109</v>
      </c>
      <c r="AB2747" s="16" t="str">
        <v>S25</v>
      </c>
    </row>
    <row r="2748" spans="1:28" x14ac:dyDescent="0.35">
      <c r="A2748" s="331">
        <v>45789</v>
      </c>
      <c r="B2748" s="330" t="str">
        <v>Italgsa-Baobab</v>
      </c>
      <c r="C2748" s="330" t="str">
        <v>Tour Operator</v>
      </c>
      <c r="D2748" s="330" t="str">
        <v/>
      </c>
      <c r="E2748" s="330" t="str">
        <v/>
      </c>
      <c r="F2748" s="330" t="str">
        <v>RT</v>
      </c>
      <c r="G2748" s="330" t="str">
        <v>Outbound</v>
      </c>
      <c r="H2748" s="330" t="str">
        <v>NE4129</v>
      </c>
      <c r="I2748" s="331" t="str">
        <v>CTA-SSH</v>
      </c>
      <c r="J2748" s="884">
        <v>45897</v>
      </c>
      <c r="K2748" s="330">
        <v>10</v>
      </c>
      <c r="L2748" s="330">
        <v>10</v>
      </c>
      <c r="M2748" s="330">
        <v>225</v>
      </c>
      <c r="N2748" s="330">
        <v>0</v>
      </c>
      <c r="O2748" s="330">
        <v>0</v>
      </c>
      <c r="P2748" s="330">
        <v>2250</v>
      </c>
      <c r="Q2748" s="330" t="str">
        <v>Confirmed</v>
      </c>
      <c r="R2748" s="330" t="str">
        <v>On Review</v>
      </c>
      <c r="S2748" s="330" t="str">
        <v>CTA</v>
      </c>
      <c r="T2748" s="330" t="str">
        <v>SSH</v>
      </c>
      <c r="U2748" s="330" t="str">
        <v>CTA</v>
      </c>
      <c r="V2748" s="330">
        <v>4</v>
      </c>
      <c r="W2748" s="330">
        <v>108</v>
      </c>
      <c r="X2748" s="330" t="str">
        <v>S25-24</v>
      </c>
      <c r="Y2748" s="330">
        <v>177</v>
      </c>
      <c r="Z2748" s="330">
        <v>80</v>
      </c>
      <c r="AA2748" s="330">
        <v>99</v>
      </c>
      <c r="AB2748" s="16" t="str">
        <v>S25</v>
      </c>
    </row>
    <row r="2749" spans="1:28" x14ac:dyDescent="0.35">
      <c r="A2749" s="331">
        <v>45789</v>
      </c>
      <c r="B2749" s="330" t="str">
        <v>Italgsa-Baobab</v>
      </c>
      <c r="C2749" s="330" t="str">
        <v>Tour Operator</v>
      </c>
      <c r="D2749" s="330" t="str">
        <v/>
      </c>
      <c r="E2749" s="330" t="str">
        <v/>
      </c>
      <c r="F2749" s="330" t="str">
        <v>RT</v>
      </c>
      <c r="G2749" s="330" t="str">
        <v>Outbound</v>
      </c>
      <c r="H2749" s="330" t="str">
        <v>NE4129</v>
      </c>
      <c r="I2749" s="331" t="str">
        <v>CTA-SSH</v>
      </c>
      <c r="J2749" s="884">
        <v>45904</v>
      </c>
      <c r="K2749" s="330">
        <v>10</v>
      </c>
      <c r="L2749" s="330">
        <v>10</v>
      </c>
      <c r="M2749" s="330">
        <v>225</v>
      </c>
      <c r="N2749" s="330">
        <v>0</v>
      </c>
      <c r="O2749" s="330">
        <v>0</v>
      </c>
      <c r="P2749" s="330">
        <v>2250</v>
      </c>
      <c r="Q2749" s="330" t="str">
        <v>Confirmed</v>
      </c>
      <c r="R2749" s="330" t="str">
        <v>On Review</v>
      </c>
      <c r="S2749" s="330" t="str">
        <v>CTA</v>
      </c>
      <c r="T2749" s="330" t="str">
        <v>SSH</v>
      </c>
      <c r="U2749" s="330" t="str">
        <v>CTA</v>
      </c>
      <c r="V2749" s="330">
        <v>4</v>
      </c>
      <c r="W2749" s="330">
        <v>115</v>
      </c>
      <c r="X2749" s="330" t="str">
        <v>S25-24</v>
      </c>
      <c r="Y2749" s="330">
        <v>177</v>
      </c>
      <c r="Z2749" s="330">
        <v>60</v>
      </c>
      <c r="AA2749" s="330">
        <v>119</v>
      </c>
      <c r="AB2749" s="16" t="str">
        <v>S25</v>
      </c>
    </row>
    <row r="2750" spans="1:28" x14ac:dyDescent="0.35">
      <c r="A2750" s="331">
        <v>45789</v>
      </c>
      <c r="B2750" s="330" t="str">
        <v>Italgsa-Baobab</v>
      </c>
      <c r="C2750" s="330" t="str">
        <v>Tour Operator</v>
      </c>
      <c r="D2750" s="330" t="str">
        <v/>
      </c>
      <c r="E2750" s="330" t="str">
        <v/>
      </c>
      <c r="F2750" s="330" t="str">
        <v>RT</v>
      </c>
      <c r="G2750" s="330" t="str">
        <v>Inbound</v>
      </c>
      <c r="H2750" s="330" t="str">
        <v>NE4128</v>
      </c>
      <c r="I2750" s="331" t="str">
        <v>SSH-CTA</v>
      </c>
      <c r="J2750" s="884">
        <v>45862</v>
      </c>
      <c r="K2750" s="330">
        <v>10</v>
      </c>
      <c r="L2750" s="330">
        <v>10</v>
      </c>
      <c r="M2750" s="330">
        <v>225</v>
      </c>
      <c r="N2750" s="330">
        <v>0</v>
      </c>
      <c r="O2750" s="330">
        <v>0</v>
      </c>
      <c r="P2750" s="330">
        <v>2250</v>
      </c>
      <c r="Q2750" s="330" t="str">
        <v>Confirmed</v>
      </c>
      <c r="R2750" s="330" t="str">
        <v>On Review</v>
      </c>
      <c r="S2750" s="330" t="str">
        <v>SSH</v>
      </c>
      <c r="T2750" s="330" t="str">
        <v>CTA</v>
      </c>
      <c r="U2750" s="330" t="str">
        <v>CTA</v>
      </c>
      <c r="V2750" s="330">
        <v>4</v>
      </c>
      <c r="W2750" s="330">
        <v>73</v>
      </c>
      <c r="X2750" s="330" t="str">
        <v>S25-24</v>
      </c>
      <c r="Y2750" s="330">
        <v>177</v>
      </c>
      <c r="Z2750" s="330">
        <v>112</v>
      </c>
      <c r="AA2750" s="330">
        <v>67</v>
      </c>
      <c r="AB2750" s="16" t="str">
        <v>S25</v>
      </c>
    </row>
    <row r="2751" spans="1:28" x14ac:dyDescent="0.35">
      <c r="A2751" s="331">
        <v>45789</v>
      </c>
      <c r="B2751" s="330" t="str">
        <v>Italgsa-Baobab</v>
      </c>
      <c r="C2751" s="330" t="str">
        <v>Tour Operator</v>
      </c>
      <c r="D2751" s="330" t="str">
        <v/>
      </c>
      <c r="E2751" s="330" t="str">
        <v/>
      </c>
      <c r="F2751" s="330" t="str">
        <v>RT</v>
      </c>
      <c r="G2751" s="330" t="str">
        <v>Inbound</v>
      </c>
      <c r="H2751" s="330" t="str">
        <v>NE4128</v>
      </c>
      <c r="I2751" s="331" t="str">
        <v>SSH-CTA</v>
      </c>
      <c r="J2751" s="884">
        <v>45869</v>
      </c>
      <c r="K2751" s="330">
        <v>10</v>
      </c>
      <c r="L2751" s="330">
        <v>10</v>
      </c>
      <c r="M2751" s="330">
        <v>225</v>
      </c>
      <c r="N2751" s="330">
        <v>0</v>
      </c>
      <c r="O2751" s="330">
        <v>0</v>
      </c>
      <c r="P2751" s="330">
        <v>2250</v>
      </c>
      <c r="Q2751" s="330" t="str">
        <v>Confirmed</v>
      </c>
      <c r="R2751" s="330" t="str">
        <v>On Review</v>
      </c>
      <c r="S2751" s="330" t="str">
        <v>SSH</v>
      </c>
      <c r="T2751" s="330" t="str">
        <v>CTA</v>
      </c>
      <c r="U2751" s="330" t="str">
        <v>CTA</v>
      </c>
      <c r="V2751" s="330">
        <v>4</v>
      </c>
      <c r="W2751" s="330">
        <v>80</v>
      </c>
      <c r="X2751" s="330" t="str">
        <v>S25-24</v>
      </c>
      <c r="Y2751" s="330">
        <v>177</v>
      </c>
      <c r="Z2751" s="330">
        <v>60</v>
      </c>
      <c r="AA2751" s="330">
        <v>119</v>
      </c>
      <c r="AB2751" s="16" t="str">
        <v>S25</v>
      </c>
    </row>
    <row r="2752" spans="1:28" x14ac:dyDescent="0.35">
      <c r="A2752" s="331">
        <v>45789</v>
      </c>
      <c r="B2752" s="330" t="str">
        <v>Italgsa-Baobab</v>
      </c>
      <c r="C2752" s="330" t="str">
        <v>Tour Operator</v>
      </c>
      <c r="D2752" s="330" t="str">
        <v/>
      </c>
      <c r="E2752" s="330" t="str">
        <v/>
      </c>
      <c r="F2752" s="330" t="str">
        <v>RT</v>
      </c>
      <c r="G2752" s="330" t="str">
        <v>Inbound</v>
      </c>
      <c r="H2752" s="330" t="str">
        <v>NE4128</v>
      </c>
      <c r="I2752" s="331" t="str">
        <v>SSH-CTA</v>
      </c>
      <c r="J2752" s="884">
        <v>45876</v>
      </c>
      <c r="K2752" s="330">
        <v>10</v>
      </c>
      <c r="L2752" s="330">
        <v>10</v>
      </c>
      <c r="M2752" s="330">
        <v>225</v>
      </c>
      <c r="N2752" s="330">
        <v>0</v>
      </c>
      <c r="O2752" s="330">
        <v>0</v>
      </c>
      <c r="P2752" s="330">
        <v>2250</v>
      </c>
      <c r="Q2752" s="330" t="str">
        <v>Confirmed</v>
      </c>
      <c r="R2752" s="330" t="str">
        <v>On Review</v>
      </c>
      <c r="S2752" s="330" t="str">
        <v>SSH</v>
      </c>
      <c r="T2752" s="330" t="str">
        <v>CTA</v>
      </c>
      <c r="U2752" s="330" t="str">
        <v>CTA</v>
      </c>
      <c r="V2752" s="330">
        <v>4</v>
      </c>
      <c r="W2752" s="330">
        <v>87</v>
      </c>
      <c r="X2752" s="330" t="str">
        <v>S25-24</v>
      </c>
      <c r="Y2752" s="330">
        <v>177</v>
      </c>
      <c r="Z2752" s="330">
        <v>62</v>
      </c>
      <c r="AA2752" s="330">
        <v>117</v>
      </c>
      <c r="AB2752" s="16" t="str">
        <v>S25</v>
      </c>
    </row>
    <row r="2753" spans="1:28" x14ac:dyDescent="0.35">
      <c r="A2753" s="331">
        <v>45789</v>
      </c>
      <c r="B2753" s="330" t="str">
        <v>Italgsa-Baobab</v>
      </c>
      <c r="C2753" s="330" t="str">
        <v>Tour Operator</v>
      </c>
      <c r="D2753" s="330" t="str">
        <v/>
      </c>
      <c r="E2753" s="330" t="str">
        <v/>
      </c>
      <c r="F2753" s="330" t="str">
        <v>RT</v>
      </c>
      <c r="G2753" s="330" t="str">
        <v>Inbound</v>
      </c>
      <c r="H2753" s="330" t="str">
        <v>NE4128</v>
      </c>
      <c r="I2753" s="331" t="str">
        <v>SSH-CTA</v>
      </c>
      <c r="J2753" s="884">
        <v>45883</v>
      </c>
      <c r="K2753" s="330">
        <v>10</v>
      </c>
      <c r="L2753" s="330">
        <v>10</v>
      </c>
      <c r="M2753" s="330">
        <v>225</v>
      </c>
      <c r="N2753" s="330">
        <v>0</v>
      </c>
      <c r="O2753" s="330">
        <v>0</v>
      </c>
      <c r="P2753" s="330">
        <v>2250</v>
      </c>
      <c r="Q2753" s="330" t="str">
        <v>Confirmed</v>
      </c>
      <c r="R2753" s="330" t="str">
        <v>On Review</v>
      </c>
      <c r="S2753" s="330" t="str">
        <v>SSH</v>
      </c>
      <c r="T2753" s="330" t="str">
        <v>CTA</v>
      </c>
      <c r="U2753" s="330" t="str">
        <v>CTA</v>
      </c>
      <c r="V2753" s="330">
        <v>4</v>
      </c>
      <c r="W2753" s="330">
        <v>94</v>
      </c>
      <c r="X2753" s="330" t="str">
        <v>S25-24</v>
      </c>
      <c r="Y2753" s="330">
        <v>177</v>
      </c>
      <c r="Z2753" s="330">
        <v>70</v>
      </c>
      <c r="AA2753" s="330">
        <v>109</v>
      </c>
      <c r="AB2753" s="16" t="str">
        <v>S25</v>
      </c>
    </row>
    <row r="2754" spans="1:28" x14ac:dyDescent="0.35">
      <c r="A2754" s="331">
        <v>45789</v>
      </c>
      <c r="B2754" s="330" t="str">
        <v>Italgsa-Baobab</v>
      </c>
      <c r="C2754" s="330" t="str">
        <v>Tour Operator</v>
      </c>
      <c r="D2754" s="330" t="str">
        <v/>
      </c>
      <c r="E2754" s="330" t="str">
        <v/>
      </c>
      <c r="F2754" s="330" t="str">
        <v>RT</v>
      </c>
      <c r="G2754" s="330" t="str">
        <v>Inbound</v>
      </c>
      <c r="H2754" s="330" t="str">
        <v>NE4128</v>
      </c>
      <c r="I2754" s="331" t="str">
        <v>SSH-CTA</v>
      </c>
      <c r="J2754" s="884">
        <v>45890</v>
      </c>
      <c r="K2754" s="330">
        <v>10</v>
      </c>
      <c r="L2754" s="330">
        <v>10</v>
      </c>
      <c r="M2754" s="330">
        <v>225</v>
      </c>
      <c r="N2754" s="330">
        <v>0</v>
      </c>
      <c r="O2754" s="330">
        <v>0</v>
      </c>
      <c r="P2754" s="330">
        <v>2250</v>
      </c>
      <c r="Q2754" s="330" t="str">
        <v>Confirmed</v>
      </c>
      <c r="R2754" s="330" t="str">
        <v>On Review</v>
      </c>
      <c r="S2754" s="330" t="str">
        <v>SSH</v>
      </c>
      <c r="T2754" s="330" t="str">
        <v>CTA</v>
      </c>
      <c r="U2754" s="330" t="str">
        <v>CTA</v>
      </c>
      <c r="V2754" s="330">
        <v>4</v>
      </c>
      <c r="W2754" s="330">
        <v>101</v>
      </c>
      <c r="X2754" s="330" t="str">
        <v>S25-24</v>
      </c>
      <c r="Y2754" s="330">
        <v>177</v>
      </c>
      <c r="Z2754" s="330">
        <v>90</v>
      </c>
      <c r="AA2754" s="330">
        <v>89</v>
      </c>
      <c r="AB2754" s="16" t="str">
        <v>S25</v>
      </c>
    </row>
    <row r="2755" spans="1:28" x14ac:dyDescent="0.35">
      <c r="A2755" s="331">
        <v>45789</v>
      </c>
      <c r="B2755" s="330" t="str">
        <v>Italgsa-Baobab</v>
      </c>
      <c r="C2755" s="330" t="str">
        <v>Tour Operator</v>
      </c>
      <c r="D2755" s="330" t="str">
        <v/>
      </c>
      <c r="E2755" s="330" t="str">
        <v/>
      </c>
      <c r="F2755" s="330" t="str">
        <v>RT</v>
      </c>
      <c r="G2755" s="330" t="str">
        <v>Inbound</v>
      </c>
      <c r="H2755" s="330" t="str">
        <v>NE4128</v>
      </c>
      <c r="I2755" s="331" t="str">
        <v>SSH-CTA</v>
      </c>
      <c r="J2755" s="884">
        <v>45897</v>
      </c>
      <c r="K2755" s="330">
        <v>10</v>
      </c>
      <c r="L2755" s="330">
        <v>10</v>
      </c>
      <c r="M2755" s="330">
        <v>225</v>
      </c>
      <c r="N2755" s="330">
        <v>0</v>
      </c>
      <c r="O2755" s="330">
        <v>0</v>
      </c>
      <c r="P2755" s="330">
        <v>2250</v>
      </c>
      <c r="Q2755" s="330" t="str">
        <v>Confirmed</v>
      </c>
      <c r="R2755" s="330" t="str">
        <v>On Review</v>
      </c>
      <c r="S2755" s="330" t="str">
        <v>SSH</v>
      </c>
      <c r="T2755" s="330" t="str">
        <v>CTA</v>
      </c>
      <c r="U2755" s="330" t="str">
        <v>CTA</v>
      </c>
      <c r="V2755" s="330">
        <v>4</v>
      </c>
      <c r="W2755" s="330">
        <v>108</v>
      </c>
      <c r="X2755" s="330" t="str">
        <v>S25-24</v>
      </c>
      <c r="Y2755" s="330">
        <v>177</v>
      </c>
      <c r="Z2755" s="330">
        <v>70</v>
      </c>
      <c r="AA2755" s="330">
        <v>109</v>
      </c>
      <c r="AB2755" s="16" t="str">
        <v>S25</v>
      </c>
    </row>
    <row r="2756" spans="1:28" x14ac:dyDescent="0.35">
      <c r="A2756" s="331">
        <v>45789</v>
      </c>
      <c r="B2756" s="330" t="str">
        <v>Italgsa-Baobab</v>
      </c>
      <c r="C2756" s="330" t="str">
        <v>Tour Operator</v>
      </c>
      <c r="D2756" s="330" t="str">
        <v/>
      </c>
      <c r="E2756" s="330" t="str">
        <v/>
      </c>
      <c r="F2756" s="330" t="str">
        <v>RT</v>
      </c>
      <c r="G2756" s="330" t="str">
        <v>Inbound</v>
      </c>
      <c r="H2756" s="330" t="str">
        <v>NE4128</v>
      </c>
      <c r="I2756" s="331" t="str">
        <v>SSH-CTA</v>
      </c>
      <c r="J2756" s="884">
        <v>45904</v>
      </c>
      <c r="K2756" s="330">
        <v>10</v>
      </c>
      <c r="L2756" s="330">
        <v>10</v>
      </c>
      <c r="M2756" s="330">
        <v>225</v>
      </c>
      <c r="N2756" s="330">
        <v>0</v>
      </c>
      <c r="O2756" s="330">
        <v>0</v>
      </c>
      <c r="P2756" s="330">
        <v>2250</v>
      </c>
      <c r="Q2756" s="330" t="str">
        <v>Confirmed</v>
      </c>
      <c r="R2756" s="330" t="str">
        <v>On Review</v>
      </c>
      <c r="S2756" s="330" t="str">
        <v>SSH</v>
      </c>
      <c r="T2756" s="330" t="str">
        <v>CTA</v>
      </c>
      <c r="U2756" s="330" t="str">
        <v>CTA</v>
      </c>
      <c r="V2756" s="330">
        <v>4</v>
      </c>
      <c r="W2756" s="330">
        <v>115</v>
      </c>
      <c r="X2756" s="330" t="str">
        <v>S25-24</v>
      </c>
      <c r="Y2756" s="330">
        <v>177</v>
      </c>
      <c r="Z2756" s="330">
        <v>80</v>
      </c>
      <c r="AA2756" s="330">
        <v>99</v>
      </c>
      <c r="AB2756" s="16" t="str">
        <v>S25</v>
      </c>
    </row>
    <row r="2757" spans="1:28" x14ac:dyDescent="0.35">
      <c r="A2757" s="331">
        <v>45789</v>
      </c>
      <c r="B2757" s="330" t="str">
        <v>Italgsa-Baobab</v>
      </c>
      <c r="C2757" s="330" t="str">
        <v>Tour Operator</v>
      </c>
      <c r="D2757" s="330" t="str">
        <v/>
      </c>
      <c r="E2757" s="330" t="str">
        <v/>
      </c>
      <c r="F2757" s="330" t="str">
        <v>RT</v>
      </c>
      <c r="G2757" s="330" t="str">
        <v>Inbound</v>
      </c>
      <c r="H2757" s="330" t="str">
        <v>NE4128</v>
      </c>
      <c r="I2757" s="331" t="str">
        <v>SSH-CTA</v>
      </c>
      <c r="J2757" s="884">
        <v>45911</v>
      </c>
      <c r="K2757" s="330">
        <v>10</v>
      </c>
      <c r="L2757" s="330">
        <v>10</v>
      </c>
      <c r="M2757" s="330">
        <v>225</v>
      </c>
      <c r="N2757" s="330">
        <v>0</v>
      </c>
      <c r="O2757" s="330">
        <v>0</v>
      </c>
      <c r="P2757" s="330">
        <v>2250</v>
      </c>
      <c r="Q2757" s="330" t="str">
        <v>Confirmed</v>
      </c>
      <c r="R2757" s="330" t="str">
        <v>On Review</v>
      </c>
      <c r="S2757" s="330" t="str">
        <v>SSH</v>
      </c>
      <c r="T2757" s="330" t="str">
        <v>CTA</v>
      </c>
      <c r="U2757" s="330" t="str">
        <v>CTA</v>
      </c>
      <c r="V2757" s="330">
        <v>4</v>
      </c>
      <c r="W2757" s="330">
        <v>122</v>
      </c>
      <c r="X2757" s="330" t="str">
        <v>S25-24</v>
      </c>
      <c r="Y2757" s="330">
        <v>177</v>
      </c>
      <c r="Z2757" s="330">
        <v>60</v>
      </c>
      <c r="AA2757" s="330">
        <v>119</v>
      </c>
      <c r="AB2757" s="16" t="str">
        <v>S25</v>
      </c>
    </row>
    <row r="2758" spans="1:28" x14ac:dyDescent="0.35">
      <c r="A2758" s="331">
        <v>45789</v>
      </c>
      <c r="B2758" s="330" t="str">
        <v>Italgsa-Kenobi</v>
      </c>
      <c r="C2758" s="330" t="str">
        <v>Tour Operator</v>
      </c>
      <c r="D2758" s="330" t="str">
        <v/>
      </c>
      <c r="E2758" s="330" t="str">
        <v/>
      </c>
      <c r="F2758" s="330" t="str">
        <v>RT</v>
      </c>
      <c r="G2758" s="330" t="str">
        <v>Outbound</v>
      </c>
      <c r="H2758" s="330" t="str">
        <v>NE4129</v>
      </c>
      <c r="I2758" s="331" t="str">
        <v>CTA-SSH</v>
      </c>
      <c r="J2758" s="884">
        <v>45855</v>
      </c>
      <c r="K2758" s="330">
        <v>10</v>
      </c>
      <c r="L2758" s="330">
        <v>10</v>
      </c>
      <c r="M2758" s="330">
        <v>225</v>
      </c>
      <c r="N2758" s="330">
        <v>0</v>
      </c>
      <c r="O2758" s="330">
        <v>0</v>
      </c>
      <c r="P2758" s="330">
        <v>2250</v>
      </c>
      <c r="Q2758" s="330" t="str">
        <v>Confirmed</v>
      </c>
      <c r="R2758" s="330" t="str">
        <v>On Review</v>
      </c>
      <c r="S2758" s="330" t="str">
        <v>CTA</v>
      </c>
      <c r="T2758" s="330" t="str">
        <v>SSH</v>
      </c>
      <c r="U2758" s="330" t="str">
        <v>CTA</v>
      </c>
      <c r="V2758" s="330">
        <v>4</v>
      </c>
      <c r="W2758" s="330">
        <v>66</v>
      </c>
      <c r="X2758" s="330" t="str">
        <v>S25-24</v>
      </c>
      <c r="Y2758" s="330">
        <v>177</v>
      </c>
      <c r="Z2758" s="330">
        <v>112</v>
      </c>
      <c r="AA2758" s="330">
        <v>67</v>
      </c>
      <c r="AB2758" s="16" t="str">
        <v>S25</v>
      </c>
    </row>
    <row r="2759" spans="1:28" x14ac:dyDescent="0.35">
      <c r="A2759" s="331">
        <v>45789</v>
      </c>
      <c r="B2759" s="330" t="str">
        <v>Italgsa-Kenobi</v>
      </c>
      <c r="C2759" s="330" t="str">
        <v>Tour Operator</v>
      </c>
      <c r="D2759" s="330" t="str">
        <v/>
      </c>
      <c r="E2759" s="330" t="str">
        <v/>
      </c>
      <c r="F2759" s="330" t="str">
        <v>RT</v>
      </c>
      <c r="G2759" s="330" t="str">
        <v>Outbound</v>
      </c>
      <c r="H2759" s="330" t="str">
        <v>NE4129</v>
      </c>
      <c r="I2759" s="331" t="str">
        <v>CTA-SSH</v>
      </c>
      <c r="J2759" s="884">
        <v>45862</v>
      </c>
      <c r="K2759" s="330">
        <v>10</v>
      </c>
      <c r="L2759" s="330">
        <v>10</v>
      </c>
      <c r="M2759" s="330">
        <v>225</v>
      </c>
      <c r="N2759" s="330">
        <v>0</v>
      </c>
      <c r="O2759" s="330">
        <v>0</v>
      </c>
      <c r="P2759" s="330">
        <v>2250</v>
      </c>
      <c r="Q2759" s="330" t="str">
        <v>Confirmed</v>
      </c>
      <c r="R2759" s="330" t="str">
        <v>On Review</v>
      </c>
      <c r="S2759" s="330" t="str">
        <v>CTA</v>
      </c>
      <c r="T2759" s="330" t="str">
        <v>SSH</v>
      </c>
      <c r="U2759" s="330" t="str">
        <v>CTA</v>
      </c>
      <c r="V2759" s="330">
        <v>4</v>
      </c>
      <c r="W2759" s="330">
        <v>73</v>
      </c>
      <c r="X2759" s="330" t="str">
        <v>S25-24</v>
      </c>
      <c r="Y2759" s="330">
        <v>177</v>
      </c>
      <c r="Z2759" s="330">
        <v>60</v>
      </c>
      <c r="AA2759" s="330">
        <v>119</v>
      </c>
      <c r="AB2759" s="16" t="str">
        <v>S25</v>
      </c>
    </row>
    <row r="2760" spans="1:28" x14ac:dyDescent="0.35">
      <c r="A2760" s="331">
        <v>45789</v>
      </c>
      <c r="B2760" s="330" t="str">
        <v>Italgsa-Kenobi</v>
      </c>
      <c r="C2760" s="330" t="str">
        <v>Tour Operator</v>
      </c>
      <c r="D2760" s="330" t="str">
        <v/>
      </c>
      <c r="E2760" s="330" t="str">
        <v/>
      </c>
      <c r="F2760" s="330" t="str">
        <v>RT</v>
      </c>
      <c r="G2760" s="330" t="str">
        <v>Outbound</v>
      </c>
      <c r="H2760" s="330" t="str">
        <v>NE4129</v>
      </c>
      <c r="I2760" s="331" t="str">
        <v>CTA-SSH</v>
      </c>
      <c r="J2760" s="884">
        <v>45869</v>
      </c>
      <c r="K2760" s="330">
        <v>10</v>
      </c>
      <c r="L2760" s="330">
        <v>10</v>
      </c>
      <c r="M2760" s="330">
        <v>225</v>
      </c>
      <c r="N2760" s="330">
        <v>0</v>
      </c>
      <c r="O2760" s="330">
        <v>0</v>
      </c>
      <c r="P2760" s="330">
        <v>2250</v>
      </c>
      <c r="Q2760" s="330" t="str">
        <v>Confirmed</v>
      </c>
      <c r="R2760" s="330" t="str">
        <v>On Review</v>
      </c>
      <c r="S2760" s="330" t="str">
        <v>CTA</v>
      </c>
      <c r="T2760" s="330" t="str">
        <v>SSH</v>
      </c>
      <c r="U2760" s="330" t="str">
        <v>CTA</v>
      </c>
      <c r="V2760" s="330">
        <v>4</v>
      </c>
      <c r="W2760" s="330">
        <v>80</v>
      </c>
      <c r="X2760" s="330" t="str">
        <v>S25-24</v>
      </c>
      <c r="Y2760" s="330">
        <v>177</v>
      </c>
      <c r="Z2760" s="330">
        <v>62</v>
      </c>
      <c r="AA2760" s="330">
        <v>117</v>
      </c>
      <c r="AB2760" s="16" t="str">
        <v>S25</v>
      </c>
    </row>
    <row r="2761" spans="1:28" x14ac:dyDescent="0.35">
      <c r="A2761" s="331">
        <v>45789</v>
      </c>
      <c r="B2761" s="330" t="str">
        <v>Italgsa-Kenobi</v>
      </c>
      <c r="C2761" s="330" t="str">
        <v>Tour Operator</v>
      </c>
      <c r="D2761" s="330" t="str">
        <v/>
      </c>
      <c r="E2761" s="330" t="str">
        <v/>
      </c>
      <c r="F2761" s="330" t="str">
        <v>RT</v>
      </c>
      <c r="G2761" s="330" t="str">
        <v>Outbound</v>
      </c>
      <c r="H2761" s="330" t="str">
        <v>NE4129</v>
      </c>
      <c r="I2761" s="331" t="str">
        <v>CTA-SSH</v>
      </c>
      <c r="J2761" s="884">
        <v>45876</v>
      </c>
      <c r="K2761" s="330">
        <v>10</v>
      </c>
      <c r="L2761" s="330">
        <v>10</v>
      </c>
      <c r="M2761" s="330">
        <v>225</v>
      </c>
      <c r="N2761" s="330">
        <v>0</v>
      </c>
      <c r="O2761" s="330">
        <v>0</v>
      </c>
      <c r="P2761" s="330">
        <v>2250</v>
      </c>
      <c r="Q2761" s="330" t="str">
        <v>Confirmed</v>
      </c>
      <c r="R2761" s="330" t="str">
        <v>On Review</v>
      </c>
      <c r="S2761" s="330" t="str">
        <v>CTA</v>
      </c>
      <c r="T2761" s="330" t="str">
        <v>SSH</v>
      </c>
      <c r="U2761" s="330" t="str">
        <v>CTA</v>
      </c>
      <c r="V2761" s="330">
        <v>4</v>
      </c>
      <c r="W2761" s="330">
        <v>87</v>
      </c>
      <c r="X2761" s="330" t="str">
        <v>S25-24</v>
      </c>
      <c r="Y2761" s="330">
        <v>177</v>
      </c>
      <c r="Z2761" s="330">
        <v>70</v>
      </c>
      <c r="AA2761" s="330">
        <v>109</v>
      </c>
      <c r="AB2761" s="16" t="str">
        <v>S25</v>
      </c>
    </row>
    <row r="2762" spans="1:28" x14ac:dyDescent="0.35">
      <c r="A2762" s="331">
        <v>45789</v>
      </c>
      <c r="B2762" s="330" t="str">
        <v>Italgsa-Kenobi</v>
      </c>
      <c r="C2762" s="330" t="str">
        <v>Tour Operator</v>
      </c>
      <c r="D2762" s="330" t="str">
        <v/>
      </c>
      <c r="E2762" s="330" t="str">
        <v/>
      </c>
      <c r="F2762" s="330" t="str">
        <v>RT</v>
      </c>
      <c r="G2762" s="330" t="str">
        <v>Outbound</v>
      </c>
      <c r="H2762" s="330" t="str">
        <v>NE4129</v>
      </c>
      <c r="I2762" s="331" t="str">
        <v>CTA-SSH</v>
      </c>
      <c r="J2762" s="884">
        <v>45883</v>
      </c>
      <c r="K2762" s="330">
        <v>10</v>
      </c>
      <c r="L2762" s="330">
        <v>10</v>
      </c>
      <c r="M2762" s="330">
        <v>225</v>
      </c>
      <c r="N2762" s="330">
        <v>0</v>
      </c>
      <c r="O2762" s="330">
        <v>0</v>
      </c>
      <c r="P2762" s="330">
        <v>2250</v>
      </c>
      <c r="Q2762" s="330" t="str">
        <v>Confirmed</v>
      </c>
      <c r="R2762" s="330" t="str">
        <v>On Review</v>
      </c>
      <c r="S2762" s="330" t="str">
        <v>CTA</v>
      </c>
      <c r="T2762" s="330" t="str">
        <v>SSH</v>
      </c>
      <c r="U2762" s="330" t="str">
        <v>CTA</v>
      </c>
      <c r="V2762" s="330">
        <v>4</v>
      </c>
      <c r="W2762" s="330">
        <v>94</v>
      </c>
      <c r="X2762" s="330" t="str">
        <v>S25-24</v>
      </c>
      <c r="Y2762" s="330">
        <v>177</v>
      </c>
      <c r="Z2762" s="330">
        <v>90</v>
      </c>
      <c r="AA2762" s="330">
        <v>89</v>
      </c>
      <c r="AB2762" s="16" t="str">
        <v>S25</v>
      </c>
    </row>
    <row r="2763" spans="1:28" x14ac:dyDescent="0.35">
      <c r="A2763" s="331">
        <v>45789</v>
      </c>
      <c r="B2763" s="330" t="str">
        <v>Italgsa-Kenobi</v>
      </c>
      <c r="C2763" s="330" t="str">
        <v>Tour Operator</v>
      </c>
      <c r="D2763" s="330" t="str">
        <v/>
      </c>
      <c r="E2763" s="330" t="str">
        <v/>
      </c>
      <c r="F2763" s="330" t="str">
        <v>RT</v>
      </c>
      <c r="G2763" s="330" t="str">
        <v>Outbound</v>
      </c>
      <c r="H2763" s="330" t="str">
        <v>NE4129</v>
      </c>
      <c r="I2763" s="331" t="str">
        <v>CTA-SSH</v>
      </c>
      <c r="J2763" s="884">
        <v>45890</v>
      </c>
      <c r="K2763" s="330">
        <v>10</v>
      </c>
      <c r="L2763" s="330">
        <v>10</v>
      </c>
      <c r="M2763" s="330">
        <v>225</v>
      </c>
      <c r="N2763" s="330">
        <v>0</v>
      </c>
      <c r="O2763" s="330">
        <v>0</v>
      </c>
      <c r="P2763" s="330">
        <v>2250</v>
      </c>
      <c r="Q2763" s="330" t="str">
        <v>Confirmed</v>
      </c>
      <c r="R2763" s="330" t="str">
        <v>On Review</v>
      </c>
      <c r="S2763" s="330" t="str">
        <v>CTA</v>
      </c>
      <c r="T2763" s="330" t="str">
        <v>SSH</v>
      </c>
      <c r="U2763" s="330" t="str">
        <v>CTA</v>
      </c>
      <c r="V2763" s="330">
        <v>4</v>
      </c>
      <c r="W2763" s="330">
        <v>101</v>
      </c>
      <c r="X2763" s="330" t="str">
        <v>S25-24</v>
      </c>
      <c r="Y2763" s="330">
        <v>177</v>
      </c>
      <c r="Z2763" s="330">
        <v>70</v>
      </c>
      <c r="AA2763" s="330">
        <v>109</v>
      </c>
      <c r="AB2763" s="16" t="str">
        <v>S25</v>
      </c>
    </row>
    <row r="2764" spans="1:28" x14ac:dyDescent="0.35">
      <c r="A2764" s="331">
        <v>45789</v>
      </c>
      <c r="B2764" s="330" t="str">
        <v>Italgsa-Kenobi</v>
      </c>
      <c r="C2764" s="330" t="str">
        <v>Tour Operator</v>
      </c>
      <c r="D2764" s="330" t="str">
        <v/>
      </c>
      <c r="E2764" s="330" t="str">
        <v/>
      </c>
      <c r="F2764" s="330" t="str">
        <v>RT</v>
      </c>
      <c r="G2764" s="330" t="str">
        <v>Outbound</v>
      </c>
      <c r="H2764" s="330" t="str">
        <v>NE4129</v>
      </c>
      <c r="I2764" s="331" t="str">
        <v>CTA-SSH</v>
      </c>
      <c r="J2764" s="884">
        <v>45897</v>
      </c>
      <c r="K2764" s="330">
        <v>10</v>
      </c>
      <c r="L2764" s="330">
        <v>10</v>
      </c>
      <c r="M2764" s="330">
        <v>225</v>
      </c>
      <c r="N2764" s="330">
        <v>0</v>
      </c>
      <c r="O2764" s="330">
        <v>0</v>
      </c>
      <c r="P2764" s="330">
        <v>2250</v>
      </c>
      <c r="Q2764" s="330" t="str">
        <v>Confirmed</v>
      </c>
      <c r="R2764" s="330" t="str">
        <v>On Review</v>
      </c>
      <c r="S2764" s="330" t="str">
        <v>CTA</v>
      </c>
      <c r="T2764" s="330" t="str">
        <v>SSH</v>
      </c>
      <c r="U2764" s="330" t="str">
        <v>CTA</v>
      </c>
      <c r="V2764" s="330">
        <v>4</v>
      </c>
      <c r="W2764" s="330">
        <v>108</v>
      </c>
      <c r="X2764" s="330" t="str">
        <v>S25-24</v>
      </c>
      <c r="Y2764" s="330">
        <v>177</v>
      </c>
      <c r="Z2764" s="330">
        <v>80</v>
      </c>
      <c r="AA2764" s="330">
        <v>99</v>
      </c>
      <c r="AB2764" s="16" t="str">
        <v>S25</v>
      </c>
    </row>
    <row r="2765" spans="1:28" x14ac:dyDescent="0.35">
      <c r="A2765" s="331">
        <v>45789</v>
      </c>
      <c r="B2765" s="330" t="str">
        <v>Italgsa-Kenobi</v>
      </c>
      <c r="C2765" s="330" t="str">
        <v>Tour Operator</v>
      </c>
      <c r="D2765" s="330" t="str">
        <v/>
      </c>
      <c r="E2765" s="330" t="str">
        <v/>
      </c>
      <c r="F2765" s="330" t="str">
        <v>RT</v>
      </c>
      <c r="G2765" s="330" t="str">
        <v>Outbound</v>
      </c>
      <c r="H2765" s="330" t="str">
        <v>NE4129</v>
      </c>
      <c r="I2765" s="331" t="str">
        <v>CTA-SSH</v>
      </c>
      <c r="J2765" s="884">
        <v>45904</v>
      </c>
      <c r="K2765" s="330">
        <v>10</v>
      </c>
      <c r="L2765" s="330">
        <v>10</v>
      </c>
      <c r="M2765" s="330">
        <v>225</v>
      </c>
      <c r="N2765" s="330">
        <v>0</v>
      </c>
      <c r="O2765" s="330">
        <v>0</v>
      </c>
      <c r="P2765" s="330">
        <v>2250</v>
      </c>
      <c r="Q2765" s="330" t="str">
        <v>Confirmed</v>
      </c>
      <c r="R2765" s="330" t="str">
        <v>On Review</v>
      </c>
      <c r="S2765" s="330" t="str">
        <v>CTA</v>
      </c>
      <c r="T2765" s="330" t="str">
        <v>SSH</v>
      </c>
      <c r="U2765" s="330" t="str">
        <v>CTA</v>
      </c>
      <c r="V2765" s="330">
        <v>4</v>
      </c>
      <c r="W2765" s="330">
        <v>115</v>
      </c>
      <c r="X2765" s="330" t="str">
        <v>S25-24</v>
      </c>
      <c r="Y2765" s="330">
        <v>177</v>
      </c>
      <c r="Z2765" s="330">
        <v>60</v>
      </c>
      <c r="AA2765" s="330">
        <v>119</v>
      </c>
      <c r="AB2765" s="16" t="str">
        <v>S25</v>
      </c>
    </row>
    <row r="2766" spans="1:28" x14ac:dyDescent="0.35">
      <c r="A2766" s="331">
        <v>45789</v>
      </c>
      <c r="B2766" s="330" t="str">
        <v>Italgsa-Kenobi</v>
      </c>
      <c r="C2766" s="330" t="str">
        <v>Tour Operator</v>
      </c>
      <c r="D2766" s="330" t="str">
        <v/>
      </c>
      <c r="E2766" s="330" t="str">
        <v/>
      </c>
      <c r="F2766" s="330" t="str">
        <v>RT</v>
      </c>
      <c r="G2766" s="330" t="str">
        <v>Inbound</v>
      </c>
      <c r="H2766" s="330" t="str">
        <v>NE4128</v>
      </c>
      <c r="I2766" s="331" t="str">
        <v>SSH-CTA</v>
      </c>
      <c r="J2766" s="884">
        <v>45862</v>
      </c>
      <c r="K2766" s="330">
        <v>10</v>
      </c>
      <c r="L2766" s="330">
        <v>10</v>
      </c>
      <c r="M2766" s="330">
        <v>225</v>
      </c>
      <c r="N2766" s="330">
        <v>0</v>
      </c>
      <c r="O2766" s="330">
        <v>0</v>
      </c>
      <c r="P2766" s="330">
        <v>2250</v>
      </c>
      <c r="Q2766" s="330" t="str">
        <v>Confirmed</v>
      </c>
      <c r="R2766" s="330" t="str">
        <v>On Review</v>
      </c>
      <c r="S2766" s="330" t="str">
        <v>SSH</v>
      </c>
      <c r="T2766" s="330" t="str">
        <v>CTA</v>
      </c>
      <c r="U2766" s="330" t="str">
        <v>CTA</v>
      </c>
      <c r="V2766" s="330">
        <v>4</v>
      </c>
      <c r="W2766" s="330">
        <v>73</v>
      </c>
      <c r="X2766" s="330" t="str">
        <v>S25-24</v>
      </c>
      <c r="Y2766" s="330">
        <v>177</v>
      </c>
      <c r="Z2766" s="330">
        <v>112</v>
      </c>
      <c r="AA2766" s="330">
        <v>67</v>
      </c>
      <c r="AB2766" s="16" t="str">
        <v>S25</v>
      </c>
    </row>
    <row r="2767" spans="1:28" x14ac:dyDescent="0.35">
      <c r="A2767" s="331">
        <v>45789</v>
      </c>
      <c r="B2767" s="330" t="str">
        <v>Italgsa-Kenobi</v>
      </c>
      <c r="C2767" s="330" t="str">
        <v>Tour Operator</v>
      </c>
      <c r="D2767" s="330" t="str">
        <v/>
      </c>
      <c r="E2767" s="330" t="str">
        <v/>
      </c>
      <c r="F2767" s="330" t="str">
        <v>RT</v>
      </c>
      <c r="G2767" s="330" t="str">
        <v>Inbound</v>
      </c>
      <c r="H2767" s="330" t="str">
        <v>NE4128</v>
      </c>
      <c r="I2767" s="331" t="str">
        <v>SSH-CTA</v>
      </c>
      <c r="J2767" s="884">
        <v>45869</v>
      </c>
      <c r="K2767" s="330">
        <v>10</v>
      </c>
      <c r="L2767" s="330">
        <v>10</v>
      </c>
      <c r="M2767" s="330">
        <v>225</v>
      </c>
      <c r="N2767" s="330">
        <v>0</v>
      </c>
      <c r="O2767" s="330">
        <v>0</v>
      </c>
      <c r="P2767" s="330">
        <v>2250</v>
      </c>
      <c r="Q2767" s="330" t="str">
        <v>Confirmed</v>
      </c>
      <c r="R2767" s="330" t="str">
        <v>On Review</v>
      </c>
      <c r="S2767" s="330" t="str">
        <v>SSH</v>
      </c>
      <c r="T2767" s="330" t="str">
        <v>CTA</v>
      </c>
      <c r="U2767" s="330" t="str">
        <v>CTA</v>
      </c>
      <c r="V2767" s="330">
        <v>4</v>
      </c>
      <c r="W2767" s="330">
        <v>80</v>
      </c>
      <c r="X2767" s="330" t="str">
        <v>S25-24</v>
      </c>
      <c r="Y2767" s="330">
        <v>177</v>
      </c>
      <c r="Z2767" s="330">
        <v>60</v>
      </c>
      <c r="AA2767" s="330">
        <v>119</v>
      </c>
      <c r="AB2767" s="16" t="str">
        <v>S25</v>
      </c>
    </row>
    <row r="2768" spans="1:28" x14ac:dyDescent="0.35">
      <c r="A2768" s="331">
        <v>45789</v>
      </c>
      <c r="B2768" s="330" t="str">
        <v>Italgsa-Kenobi</v>
      </c>
      <c r="C2768" s="330" t="str">
        <v>Tour Operator</v>
      </c>
      <c r="D2768" s="330" t="str">
        <v/>
      </c>
      <c r="E2768" s="330" t="str">
        <v/>
      </c>
      <c r="F2768" s="330" t="str">
        <v>RT</v>
      </c>
      <c r="G2768" s="330" t="str">
        <v>Inbound</v>
      </c>
      <c r="H2768" s="330" t="str">
        <v>NE4128</v>
      </c>
      <c r="I2768" s="331" t="str">
        <v>SSH-CTA</v>
      </c>
      <c r="J2768" s="884">
        <v>45876</v>
      </c>
      <c r="K2768" s="330">
        <v>10</v>
      </c>
      <c r="L2768" s="330">
        <v>10</v>
      </c>
      <c r="M2768" s="330">
        <v>225</v>
      </c>
      <c r="N2768" s="330">
        <v>0</v>
      </c>
      <c r="O2768" s="330">
        <v>0</v>
      </c>
      <c r="P2768" s="330">
        <v>2250</v>
      </c>
      <c r="Q2768" s="330" t="str">
        <v>Confirmed</v>
      </c>
      <c r="R2768" s="330" t="str">
        <v>On Review</v>
      </c>
      <c r="S2768" s="330" t="str">
        <v>SSH</v>
      </c>
      <c r="T2768" s="330" t="str">
        <v>CTA</v>
      </c>
      <c r="U2768" s="330" t="str">
        <v>CTA</v>
      </c>
      <c r="V2768" s="330">
        <v>4</v>
      </c>
      <c r="W2768" s="330">
        <v>87</v>
      </c>
      <c r="X2768" s="330" t="str">
        <v>S25-24</v>
      </c>
      <c r="Y2768" s="330">
        <v>177</v>
      </c>
      <c r="Z2768" s="330">
        <v>62</v>
      </c>
      <c r="AA2768" s="330">
        <v>117</v>
      </c>
      <c r="AB2768" s="16" t="str">
        <v>S25</v>
      </c>
    </row>
    <row r="2769" spans="1:28" x14ac:dyDescent="0.35">
      <c r="A2769" s="331">
        <v>45789</v>
      </c>
      <c r="B2769" s="330" t="str">
        <v>Italgsa-Kenobi</v>
      </c>
      <c r="C2769" s="330" t="str">
        <v>Tour Operator</v>
      </c>
      <c r="D2769" s="330" t="str">
        <v/>
      </c>
      <c r="E2769" s="330" t="str">
        <v/>
      </c>
      <c r="F2769" s="330" t="str">
        <v>RT</v>
      </c>
      <c r="G2769" s="330" t="str">
        <v>Inbound</v>
      </c>
      <c r="H2769" s="330" t="str">
        <v>NE4128</v>
      </c>
      <c r="I2769" s="331" t="str">
        <v>SSH-CTA</v>
      </c>
      <c r="J2769" s="884">
        <v>45883</v>
      </c>
      <c r="K2769" s="330">
        <v>10</v>
      </c>
      <c r="L2769" s="330">
        <v>10</v>
      </c>
      <c r="M2769" s="330">
        <v>225</v>
      </c>
      <c r="N2769" s="330">
        <v>0</v>
      </c>
      <c r="O2769" s="330">
        <v>0</v>
      </c>
      <c r="P2769" s="330">
        <v>2250</v>
      </c>
      <c r="Q2769" s="330" t="str">
        <v>Confirmed</v>
      </c>
      <c r="R2769" s="330" t="str">
        <v>On Review</v>
      </c>
      <c r="S2769" s="330" t="str">
        <v>SSH</v>
      </c>
      <c r="T2769" s="330" t="str">
        <v>CTA</v>
      </c>
      <c r="U2769" s="330" t="str">
        <v>CTA</v>
      </c>
      <c r="V2769" s="330">
        <v>4</v>
      </c>
      <c r="W2769" s="330">
        <v>94</v>
      </c>
      <c r="X2769" s="330" t="str">
        <v>S25-24</v>
      </c>
      <c r="Y2769" s="330">
        <v>177</v>
      </c>
      <c r="Z2769" s="330">
        <v>70</v>
      </c>
      <c r="AA2769" s="330">
        <v>109</v>
      </c>
      <c r="AB2769" s="16" t="str">
        <v>S25</v>
      </c>
    </row>
    <row r="2770" spans="1:28" x14ac:dyDescent="0.35">
      <c r="A2770" s="331">
        <v>45789</v>
      </c>
      <c r="B2770" s="330" t="str">
        <v>Italgsa-Kenobi</v>
      </c>
      <c r="C2770" s="330" t="str">
        <v>Tour Operator</v>
      </c>
      <c r="D2770" s="330" t="str">
        <v/>
      </c>
      <c r="E2770" s="330" t="str">
        <v/>
      </c>
      <c r="F2770" s="330" t="str">
        <v>RT</v>
      </c>
      <c r="G2770" s="330" t="str">
        <v>Inbound</v>
      </c>
      <c r="H2770" s="330" t="str">
        <v>NE4128</v>
      </c>
      <c r="I2770" s="331" t="str">
        <v>SSH-CTA</v>
      </c>
      <c r="J2770" s="884">
        <v>45890</v>
      </c>
      <c r="K2770" s="330">
        <v>10</v>
      </c>
      <c r="L2770" s="330">
        <v>10</v>
      </c>
      <c r="M2770" s="330">
        <v>225</v>
      </c>
      <c r="N2770" s="330">
        <v>0</v>
      </c>
      <c r="O2770" s="330">
        <v>0</v>
      </c>
      <c r="P2770" s="330">
        <v>2250</v>
      </c>
      <c r="Q2770" s="330" t="str">
        <v>Confirmed</v>
      </c>
      <c r="R2770" s="330" t="str">
        <v>On Review</v>
      </c>
      <c r="S2770" s="330" t="str">
        <v>SSH</v>
      </c>
      <c r="T2770" s="330" t="str">
        <v>CTA</v>
      </c>
      <c r="U2770" s="330" t="str">
        <v>CTA</v>
      </c>
      <c r="V2770" s="330">
        <v>4</v>
      </c>
      <c r="W2770" s="330">
        <v>101</v>
      </c>
      <c r="X2770" s="330" t="str">
        <v>S25-24</v>
      </c>
      <c r="Y2770" s="330">
        <v>177</v>
      </c>
      <c r="Z2770" s="330">
        <v>90</v>
      </c>
      <c r="AA2770" s="330">
        <v>89</v>
      </c>
      <c r="AB2770" s="16" t="str">
        <v>S25</v>
      </c>
    </row>
    <row r="2771" spans="1:28" x14ac:dyDescent="0.35">
      <c r="A2771" s="331">
        <v>45789</v>
      </c>
      <c r="B2771" s="330" t="str">
        <v>Italgsa-Kenobi</v>
      </c>
      <c r="C2771" s="330" t="str">
        <v>Tour Operator</v>
      </c>
      <c r="D2771" s="330" t="str">
        <v/>
      </c>
      <c r="E2771" s="330" t="str">
        <v/>
      </c>
      <c r="F2771" s="330" t="str">
        <v>RT</v>
      </c>
      <c r="G2771" s="330" t="str">
        <v>Inbound</v>
      </c>
      <c r="H2771" s="330" t="str">
        <v>NE4128</v>
      </c>
      <c r="I2771" s="331" t="str">
        <v>SSH-CTA</v>
      </c>
      <c r="J2771" s="884">
        <v>45897</v>
      </c>
      <c r="K2771" s="330">
        <v>10</v>
      </c>
      <c r="L2771" s="330">
        <v>10</v>
      </c>
      <c r="M2771" s="330">
        <v>225</v>
      </c>
      <c r="N2771" s="330">
        <v>0</v>
      </c>
      <c r="O2771" s="330">
        <v>0</v>
      </c>
      <c r="P2771" s="330">
        <v>2250</v>
      </c>
      <c r="Q2771" s="330" t="str">
        <v>Confirmed</v>
      </c>
      <c r="R2771" s="330" t="str">
        <v>On Review</v>
      </c>
      <c r="S2771" s="330" t="str">
        <v>SSH</v>
      </c>
      <c r="T2771" s="330" t="str">
        <v>CTA</v>
      </c>
      <c r="U2771" s="330" t="str">
        <v>CTA</v>
      </c>
      <c r="V2771" s="330">
        <v>4</v>
      </c>
      <c r="W2771" s="330">
        <v>108</v>
      </c>
      <c r="X2771" s="330" t="str">
        <v>S25-24</v>
      </c>
      <c r="Y2771" s="330">
        <v>177</v>
      </c>
      <c r="Z2771" s="330">
        <v>70</v>
      </c>
      <c r="AA2771" s="330">
        <v>109</v>
      </c>
      <c r="AB2771" s="16" t="str">
        <v>S25</v>
      </c>
    </row>
    <row r="2772" spans="1:28" x14ac:dyDescent="0.35">
      <c r="A2772" s="331">
        <v>45789</v>
      </c>
      <c r="B2772" s="330" t="str">
        <v>Italgsa-Kenobi</v>
      </c>
      <c r="C2772" s="330" t="str">
        <v>Tour Operator</v>
      </c>
      <c r="D2772" s="330" t="str">
        <v/>
      </c>
      <c r="E2772" s="330" t="str">
        <v/>
      </c>
      <c r="F2772" s="330" t="str">
        <v>RT</v>
      </c>
      <c r="G2772" s="330" t="str">
        <v>Inbound</v>
      </c>
      <c r="H2772" s="330" t="str">
        <v>NE4128</v>
      </c>
      <c r="I2772" s="331" t="str">
        <v>SSH-CTA</v>
      </c>
      <c r="J2772" s="884">
        <v>45904</v>
      </c>
      <c r="K2772" s="330">
        <v>10</v>
      </c>
      <c r="L2772" s="330">
        <v>10</v>
      </c>
      <c r="M2772" s="330">
        <v>225</v>
      </c>
      <c r="N2772" s="330">
        <v>0</v>
      </c>
      <c r="O2772" s="330">
        <v>0</v>
      </c>
      <c r="P2772" s="330">
        <v>2250</v>
      </c>
      <c r="Q2772" s="330" t="str">
        <v>Confirmed</v>
      </c>
      <c r="R2772" s="330" t="str">
        <v>On Review</v>
      </c>
      <c r="S2772" s="330" t="str">
        <v>SSH</v>
      </c>
      <c r="T2772" s="330" t="str">
        <v>CTA</v>
      </c>
      <c r="U2772" s="330" t="str">
        <v>CTA</v>
      </c>
      <c r="V2772" s="330">
        <v>4</v>
      </c>
      <c r="W2772" s="330">
        <v>115</v>
      </c>
      <c r="X2772" s="330" t="str">
        <v>S25-24</v>
      </c>
      <c r="Y2772" s="330">
        <v>177</v>
      </c>
      <c r="Z2772" s="330">
        <v>80</v>
      </c>
      <c r="AA2772" s="330">
        <v>99</v>
      </c>
      <c r="AB2772" s="16" t="str">
        <v>S25</v>
      </c>
    </row>
    <row r="2773" spans="1:28" x14ac:dyDescent="0.35">
      <c r="A2773" s="331">
        <v>45789</v>
      </c>
      <c r="B2773" s="330" t="str">
        <v>Italgsa-Kenobi</v>
      </c>
      <c r="C2773" s="330" t="str">
        <v>Tour Operator</v>
      </c>
      <c r="D2773" s="330" t="str">
        <v/>
      </c>
      <c r="E2773" s="330" t="str">
        <v/>
      </c>
      <c r="F2773" s="330" t="str">
        <v>RT</v>
      </c>
      <c r="G2773" s="330" t="str">
        <v>Inbound</v>
      </c>
      <c r="H2773" s="330" t="str">
        <v>NE4128</v>
      </c>
      <c r="I2773" s="331" t="str">
        <v>SSH-CTA</v>
      </c>
      <c r="J2773" s="884">
        <v>45911</v>
      </c>
      <c r="K2773" s="330">
        <v>10</v>
      </c>
      <c r="L2773" s="330">
        <v>10</v>
      </c>
      <c r="M2773" s="330">
        <v>225</v>
      </c>
      <c r="N2773" s="330">
        <v>0</v>
      </c>
      <c r="O2773" s="330">
        <v>0</v>
      </c>
      <c r="P2773" s="330">
        <v>2250</v>
      </c>
      <c r="Q2773" s="330" t="str">
        <v>Confirmed</v>
      </c>
      <c r="R2773" s="330" t="str">
        <v>On Review</v>
      </c>
      <c r="S2773" s="330" t="str">
        <v>SSH</v>
      </c>
      <c r="T2773" s="330" t="str">
        <v>CTA</v>
      </c>
      <c r="U2773" s="330" t="str">
        <v>CTA</v>
      </c>
      <c r="V2773" s="330">
        <v>4</v>
      </c>
      <c r="W2773" s="330">
        <v>122</v>
      </c>
      <c r="X2773" s="330" t="str">
        <v>S25-24</v>
      </c>
      <c r="Y2773" s="330">
        <v>177</v>
      </c>
      <c r="Z2773" s="330">
        <v>60</v>
      </c>
      <c r="AA2773" s="330">
        <v>119</v>
      </c>
      <c r="AB2773" s="16" t="str">
        <v>S25</v>
      </c>
    </row>
    <row r="2774" spans="1:28" x14ac:dyDescent="0.35">
      <c r="A2774" s="331">
        <v>45789</v>
      </c>
      <c r="B2774" s="330" t="str">
        <v>italgsa-Top Viaggi</v>
      </c>
      <c r="C2774" s="330" t="str">
        <v>Tour Operator</v>
      </c>
      <c r="D2774" s="330" t="str">
        <v/>
      </c>
      <c r="E2774" s="330" t="str">
        <v/>
      </c>
      <c r="F2774" s="330" t="str">
        <v>RT</v>
      </c>
      <c r="G2774" s="330" t="str">
        <v>Outbound</v>
      </c>
      <c r="H2774" s="330" t="str">
        <v>NE4129</v>
      </c>
      <c r="I2774" s="331" t="str">
        <v>CTA-SSH</v>
      </c>
      <c r="J2774" s="884">
        <v>45855</v>
      </c>
      <c r="K2774" s="330">
        <v>10</v>
      </c>
      <c r="L2774" s="330">
        <v>10</v>
      </c>
      <c r="M2774" s="330">
        <v>225</v>
      </c>
      <c r="N2774" s="330">
        <v>0</v>
      </c>
      <c r="O2774" s="330">
        <v>0</v>
      </c>
      <c r="P2774" s="330">
        <v>2250</v>
      </c>
      <c r="Q2774" s="330" t="str">
        <v>Confirmed</v>
      </c>
      <c r="R2774" s="330" t="str">
        <v>On Review</v>
      </c>
      <c r="S2774" s="330" t="str">
        <v>CTA</v>
      </c>
      <c r="T2774" s="330" t="str">
        <v>SSH</v>
      </c>
      <c r="U2774" s="330" t="str">
        <v>CTA</v>
      </c>
      <c r="V2774" s="330">
        <v>4</v>
      </c>
      <c r="W2774" s="330">
        <v>66</v>
      </c>
      <c r="X2774" s="330" t="str">
        <v>S25-24</v>
      </c>
      <c r="Y2774" s="330">
        <v>177</v>
      </c>
      <c r="Z2774" s="330">
        <v>112</v>
      </c>
      <c r="AA2774" s="330">
        <v>67</v>
      </c>
      <c r="AB2774" s="16" t="str">
        <v>S25</v>
      </c>
    </row>
    <row r="2775" spans="1:28" x14ac:dyDescent="0.35">
      <c r="A2775" s="331">
        <v>45789</v>
      </c>
      <c r="B2775" s="330" t="str">
        <v>italgsa-Top Viaggi</v>
      </c>
      <c r="C2775" s="330" t="str">
        <v>Tour Operator</v>
      </c>
      <c r="D2775" s="330" t="str">
        <v/>
      </c>
      <c r="E2775" s="330" t="str">
        <v/>
      </c>
      <c r="F2775" s="330" t="str">
        <v>RT</v>
      </c>
      <c r="G2775" s="330" t="str">
        <v>Outbound</v>
      </c>
      <c r="H2775" s="330" t="str">
        <v>NE4129</v>
      </c>
      <c r="I2775" s="331" t="str">
        <v>CTA-SSH</v>
      </c>
      <c r="J2775" s="884">
        <v>45862</v>
      </c>
      <c r="K2775" s="330">
        <v>10</v>
      </c>
      <c r="L2775" s="330">
        <v>10</v>
      </c>
      <c r="M2775" s="330">
        <v>225</v>
      </c>
      <c r="N2775" s="330">
        <v>0</v>
      </c>
      <c r="O2775" s="330">
        <v>0</v>
      </c>
      <c r="P2775" s="330">
        <v>2250</v>
      </c>
      <c r="Q2775" s="330" t="str">
        <v>Confirmed</v>
      </c>
      <c r="R2775" s="330" t="str">
        <v>On Review</v>
      </c>
      <c r="S2775" s="330" t="str">
        <v>CTA</v>
      </c>
      <c r="T2775" s="330" t="str">
        <v>SSH</v>
      </c>
      <c r="U2775" s="330" t="str">
        <v>CTA</v>
      </c>
      <c r="V2775" s="330">
        <v>4</v>
      </c>
      <c r="W2775" s="330">
        <v>73</v>
      </c>
      <c r="X2775" s="330" t="str">
        <v>S25-24</v>
      </c>
      <c r="Y2775" s="330">
        <v>177</v>
      </c>
      <c r="Z2775" s="330">
        <v>60</v>
      </c>
      <c r="AA2775" s="330">
        <v>119</v>
      </c>
      <c r="AB2775" s="16" t="str">
        <v>S25</v>
      </c>
    </row>
    <row r="2776" spans="1:28" x14ac:dyDescent="0.35">
      <c r="A2776" s="331">
        <v>45789</v>
      </c>
      <c r="B2776" s="330" t="str">
        <v>italgsa-Top Viaggi</v>
      </c>
      <c r="C2776" s="330" t="str">
        <v>Tour Operator</v>
      </c>
      <c r="D2776" s="330" t="str">
        <v/>
      </c>
      <c r="E2776" s="330" t="str">
        <v/>
      </c>
      <c r="F2776" s="330" t="str">
        <v>RT</v>
      </c>
      <c r="G2776" s="330" t="str">
        <v>Outbound</v>
      </c>
      <c r="H2776" s="330" t="str">
        <v>NE4129</v>
      </c>
      <c r="I2776" s="331" t="str">
        <v>CTA-SSH</v>
      </c>
      <c r="J2776" s="884">
        <v>45869</v>
      </c>
      <c r="K2776" s="330">
        <v>10</v>
      </c>
      <c r="L2776" s="330">
        <v>10</v>
      </c>
      <c r="M2776" s="330">
        <v>225</v>
      </c>
      <c r="N2776" s="330">
        <v>0</v>
      </c>
      <c r="O2776" s="330">
        <v>0</v>
      </c>
      <c r="P2776" s="330">
        <v>2250</v>
      </c>
      <c r="Q2776" s="330" t="str">
        <v>Confirmed</v>
      </c>
      <c r="R2776" s="330" t="str">
        <v>On Review</v>
      </c>
      <c r="S2776" s="330" t="str">
        <v>CTA</v>
      </c>
      <c r="T2776" s="330" t="str">
        <v>SSH</v>
      </c>
      <c r="U2776" s="330" t="str">
        <v>CTA</v>
      </c>
      <c r="V2776" s="330">
        <v>4</v>
      </c>
      <c r="W2776" s="330">
        <v>80</v>
      </c>
      <c r="X2776" s="330" t="str">
        <v>S25-24</v>
      </c>
      <c r="Y2776" s="330">
        <v>177</v>
      </c>
      <c r="Z2776" s="330">
        <v>62</v>
      </c>
      <c r="AA2776" s="330">
        <v>117</v>
      </c>
      <c r="AB2776" s="16" t="str">
        <v>S25</v>
      </c>
    </row>
    <row r="2777" spans="1:28" x14ac:dyDescent="0.35">
      <c r="A2777" s="331">
        <v>45789</v>
      </c>
      <c r="B2777" s="330" t="str">
        <v>italgsa-Top Viaggi</v>
      </c>
      <c r="C2777" s="330" t="str">
        <v>Tour Operator</v>
      </c>
      <c r="D2777" s="330" t="str">
        <v/>
      </c>
      <c r="E2777" s="330" t="str">
        <v/>
      </c>
      <c r="F2777" s="330" t="str">
        <v>RT</v>
      </c>
      <c r="G2777" s="330" t="str">
        <v>Outbound</v>
      </c>
      <c r="H2777" s="330" t="str">
        <v>NE4129</v>
      </c>
      <c r="I2777" s="331" t="str">
        <v>CTA-SSH</v>
      </c>
      <c r="J2777" s="884">
        <v>45876</v>
      </c>
      <c r="K2777" s="330">
        <v>10</v>
      </c>
      <c r="L2777" s="330">
        <v>10</v>
      </c>
      <c r="M2777" s="330">
        <v>225</v>
      </c>
      <c r="N2777" s="330">
        <v>0</v>
      </c>
      <c r="O2777" s="330">
        <v>0</v>
      </c>
      <c r="P2777" s="330">
        <v>2250</v>
      </c>
      <c r="Q2777" s="330" t="str">
        <v>Confirmed</v>
      </c>
      <c r="R2777" s="330" t="str">
        <v>On Review</v>
      </c>
      <c r="S2777" s="330" t="str">
        <v>CTA</v>
      </c>
      <c r="T2777" s="330" t="str">
        <v>SSH</v>
      </c>
      <c r="U2777" s="330" t="str">
        <v>CTA</v>
      </c>
      <c r="V2777" s="330">
        <v>4</v>
      </c>
      <c r="W2777" s="330">
        <v>87</v>
      </c>
      <c r="X2777" s="330" t="str">
        <v>S25-24</v>
      </c>
      <c r="Y2777" s="330">
        <v>177</v>
      </c>
      <c r="Z2777" s="330">
        <v>70</v>
      </c>
      <c r="AA2777" s="330">
        <v>109</v>
      </c>
      <c r="AB2777" s="16" t="str">
        <v>S25</v>
      </c>
    </row>
    <row r="2778" spans="1:28" x14ac:dyDescent="0.35">
      <c r="A2778" s="331">
        <v>45789</v>
      </c>
      <c r="B2778" s="330" t="str">
        <v>italgsa-Top Viaggi</v>
      </c>
      <c r="C2778" s="330" t="str">
        <v>Tour Operator</v>
      </c>
      <c r="D2778" s="330" t="str">
        <v/>
      </c>
      <c r="E2778" s="330" t="str">
        <v/>
      </c>
      <c r="F2778" s="330" t="str">
        <v>RT</v>
      </c>
      <c r="G2778" s="330" t="str">
        <v>Outbound</v>
      </c>
      <c r="H2778" s="330" t="str">
        <v>NE4129</v>
      </c>
      <c r="I2778" s="331" t="str">
        <v>CTA-SSH</v>
      </c>
      <c r="J2778" s="884">
        <v>45883</v>
      </c>
      <c r="K2778" s="330">
        <v>10</v>
      </c>
      <c r="L2778" s="330">
        <v>10</v>
      </c>
      <c r="M2778" s="330">
        <v>225</v>
      </c>
      <c r="N2778" s="330">
        <v>0</v>
      </c>
      <c r="O2778" s="330">
        <v>0</v>
      </c>
      <c r="P2778" s="330">
        <v>2250</v>
      </c>
      <c r="Q2778" s="330" t="str">
        <v>Confirmed</v>
      </c>
      <c r="R2778" s="330" t="str">
        <v>On Review</v>
      </c>
      <c r="S2778" s="330" t="str">
        <v>CTA</v>
      </c>
      <c r="T2778" s="330" t="str">
        <v>SSH</v>
      </c>
      <c r="U2778" s="330" t="str">
        <v>CTA</v>
      </c>
      <c r="V2778" s="330">
        <v>4</v>
      </c>
      <c r="W2778" s="330">
        <v>94</v>
      </c>
      <c r="X2778" s="330" t="str">
        <v>S25-24</v>
      </c>
      <c r="Y2778" s="330">
        <v>177</v>
      </c>
      <c r="Z2778" s="330">
        <v>90</v>
      </c>
      <c r="AA2778" s="330">
        <v>89</v>
      </c>
      <c r="AB2778" s="16" t="str">
        <v>S25</v>
      </c>
    </row>
    <row r="2779" spans="1:28" x14ac:dyDescent="0.35">
      <c r="A2779" s="331">
        <v>45789</v>
      </c>
      <c r="B2779" s="330" t="str">
        <v>italgsa-Top Viaggi</v>
      </c>
      <c r="C2779" s="330" t="str">
        <v>Tour Operator</v>
      </c>
      <c r="D2779" s="330" t="str">
        <v/>
      </c>
      <c r="E2779" s="330" t="str">
        <v/>
      </c>
      <c r="F2779" s="330" t="str">
        <v>RT</v>
      </c>
      <c r="G2779" s="330" t="str">
        <v>Outbound</v>
      </c>
      <c r="H2779" s="330" t="str">
        <v>NE4129</v>
      </c>
      <c r="I2779" s="331" t="str">
        <v>CTA-SSH</v>
      </c>
      <c r="J2779" s="884">
        <v>45890</v>
      </c>
      <c r="K2779" s="330">
        <v>10</v>
      </c>
      <c r="L2779" s="330">
        <v>10</v>
      </c>
      <c r="M2779" s="330">
        <v>225</v>
      </c>
      <c r="N2779" s="330">
        <v>0</v>
      </c>
      <c r="O2779" s="330">
        <v>0</v>
      </c>
      <c r="P2779" s="330">
        <v>2250</v>
      </c>
      <c r="Q2779" s="330" t="str">
        <v>Confirmed</v>
      </c>
      <c r="R2779" s="330" t="str">
        <v>On Review</v>
      </c>
      <c r="S2779" s="330" t="str">
        <v>CTA</v>
      </c>
      <c r="T2779" s="330" t="str">
        <v>SSH</v>
      </c>
      <c r="U2779" s="330" t="str">
        <v>CTA</v>
      </c>
      <c r="V2779" s="330">
        <v>4</v>
      </c>
      <c r="W2779" s="330">
        <v>101</v>
      </c>
      <c r="X2779" s="330" t="str">
        <v>S25-24</v>
      </c>
      <c r="Y2779" s="330">
        <v>177</v>
      </c>
      <c r="Z2779" s="330">
        <v>70</v>
      </c>
      <c r="AA2779" s="330">
        <v>109</v>
      </c>
      <c r="AB2779" s="16" t="str">
        <v>S25</v>
      </c>
    </row>
    <row r="2780" spans="1:28" x14ac:dyDescent="0.35">
      <c r="A2780" s="331">
        <v>45789</v>
      </c>
      <c r="B2780" s="330" t="str">
        <v>italgsa-Top Viaggi</v>
      </c>
      <c r="C2780" s="330" t="str">
        <v>Tour Operator</v>
      </c>
      <c r="D2780" s="330" t="str">
        <v/>
      </c>
      <c r="E2780" s="330" t="str">
        <v/>
      </c>
      <c r="F2780" s="330" t="str">
        <v>RT</v>
      </c>
      <c r="G2780" s="330" t="str">
        <v>Outbound</v>
      </c>
      <c r="H2780" s="330" t="str">
        <v>NE4129</v>
      </c>
      <c r="I2780" s="331" t="str">
        <v>CTA-SSH</v>
      </c>
      <c r="J2780" s="884">
        <v>45897</v>
      </c>
      <c r="K2780" s="330">
        <v>10</v>
      </c>
      <c r="L2780" s="330">
        <v>10</v>
      </c>
      <c r="M2780" s="330">
        <v>225</v>
      </c>
      <c r="N2780" s="330">
        <v>0</v>
      </c>
      <c r="O2780" s="330">
        <v>0</v>
      </c>
      <c r="P2780" s="330">
        <v>2250</v>
      </c>
      <c r="Q2780" s="330" t="str">
        <v>Confirmed</v>
      </c>
      <c r="R2780" s="330" t="str">
        <v>On Review</v>
      </c>
      <c r="S2780" s="330" t="str">
        <v>CTA</v>
      </c>
      <c r="T2780" s="330" t="str">
        <v>SSH</v>
      </c>
      <c r="U2780" s="330" t="str">
        <v>CTA</v>
      </c>
      <c r="V2780" s="330">
        <v>4</v>
      </c>
      <c r="W2780" s="330">
        <v>108</v>
      </c>
      <c r="X2780" s="330" t="str">
        <v>S25-24</v>
      </c>
      <c r="Y2780" s="330">
        <v>177</v>
      </c>
      <c r="Z2780" s="330">
        <v>80</v>
      </c>
      <c r="AA2780" s="330">
        <v>99</v>
      </c>
      <c r="AB2780" s="16" t="str">
        <v>S25</v>
      </c>
    </row>
    <row r="2781" spans="1:28" x14ac:dyDescent="0.35">
      <c r="A2781" s="331">
        <v>45789</v>
      </c>
      <c r="B2781" s="330" t="str">
        <v>italgsa-Top Viaggi</v>
      </c>
      <c r="C2781" s="330" t="str">
        <v>Tour Operator</v>
      </c>
      <c r="D2781" s="330" t="str">
        <v/>
      </c>
      <c r="E2781" s="330" t="str">
        <v/>
      </c>
      <c r="F2781" s="330" t="str">
        <v>RT</v>
      </c>
      <c r="G2781" s="330" t="str">
        <v>Outbound</v>
      </c>
      <c r="H2781" s="330" t="str">
        <v>NE4129</v>
      </c>
      <c r="I2781" s="331" t="str">
        <v>CTA-SSH</v>
      </c>
      <c r="J2781" s="884">
        <v>45904</v>
      </c>
      <c r="K2781" s="330">
        <v>10</v>
      </c>
      <c r="L2781" s="330">
        <v>10</v>
      </c>
      <c r="M2781" s="330">
        <v>225</v>
      </c>
      <c r="N2781" s="330">
        <v>0</v>
      </c>
      <c r="O2781" s="330">
        <v>0</v>
      </c>
      <c r="P2781" s="330">
        <v>2250</v>
      </c>
      <c r="Q2781" s="330" t="str">
        <v>Confirmed</v>
      </c>
      <c r="R2781" s="330" t="str">
        <v>On Review</v>
      </c>
      <c r="S2781" s="330" t="str">
        <v>CTA</v>
      </c>
      <c r="T2781" s="330" t="str">
        <v>SSH</v>
      </c>
      <c r="U2781" s="330" t="str">
        <v>CTA</v>
      </c>
      <c r="V2781" s="330">
        <v>4</v>
      </c>
      <c r="W2781" s="330">
        <v>115</v>
      </c>
      <c r="X2781" s="330" t="str">
        <v>S25-24</v>
      </c>
      <c r="Y2781" s="330">
        <v>177</v>
      </c>
      <c r="Z2781" s="330">
        <v>60</v>
      </c>
      <c r="AA2781" s="330">
        <v>119</v>
      </c>
      <c r="AB2781" s="16" t="str">
        <v>S25</v>
      </c>
    </row>
    <row r="2782" spans="1:28" x14ac:dyDescent="0.35">
      <c r="A2782" s="331">
        <v>45789</v>
      </c>
      <c r="B2782" s="330" t="str">
        <v>italgsa-Top Viaggi</v>
      </c>
      <c r="C2782" s="330" t="str">
        <v>Tour Operator</v>
      </c>
      <c r="D2782" s="330" t="str">
        <v/>
      </c>
      <c r="E2782" s="330" t="str">
        <v/>
      </c>
      <c r="F2782" s="330" t="str">
        <v>RT</v>
      </c>
      <c r="G2782" s="330" t="str">
        <v>Inbound</v>
      </c>
      <c r="H2782" s="330" t="str">
        <v>NE4128</v>
      </c>
      <c r="I2782" s="331" t="str">
        <v>SSH-CTA</v>
      </c>
      <c r="J2782" s="884">
        <v>45862</v>
      </c>
      <c r="K2782" s="330">
        <v>10</v>
      </c>
      <c r="L2782" s="330">
        <v>10</v>
      </c>
      <c r="M2782" s="330">
        <v>225</v>
      </c>
      <c r="N2782" s="330">
        <v>0</v>
      </c>
      <c r="O2782" s="330">
        <v>0</v>
      </c>
      <c r="P2782" s="330">
        <v>2250</v>
      </c>
      <c r="Q2782" s="330" t="str">
        <v>Confirmed</v>
      </c>
      <c r="R2782" s="330" t="str">
        <v>On Review</v>
      </c>
      <c r="S2782" s="330" t="str">
        <v>SSH</v>
      </c>
      <c r="T2782" s="330" t="str">
        <v>CTA</v>
      </c>
      <c r="U2782" s="330" t="str">
        <v>CTA</v>
      </c>
      <c r="V2782" s="330">
        <v>4</v>
      </c>
      <c r="W2782" s="330">
        <v>73</v>
      </c>
      <c r="X2782" s="330" t="str">
        <v>S25-24</v>
      </c>
      <c r="Y2782" s="330">
        <v>177</v>
      </c>
      <c r="Z2782" s="330">
        <v>112</v>
      </c>
      <c r="AA2782" s="330">
        <v>67</v>
      </c>
      <c r="AB2782" s="16" t="str">
        <v>S25</v>
      </c>
    </row>
    <row r="2783" spans="1:28" x14ac:dyDescent="0.35">
      <c r="A2783" s="331">
        <v>45789</v>
      </c>
      <c r="B2783" s="330" t="str">
        <v>italgsa-Top Viaggi</v>
      </c>
      <c r="C2783" s="330" t="str">
        <v>Tour Operator</v>
      </c>
      <c r="D2783" s="330" t="str">
        <v/>
      </c>
      <c r="E2783" s="330" t="str">
        <v/>
      </c>
      <c r="F2783" s="330" t="str">
        <v>RT</v>
      </c>
      <c r="G2783" s="330" t="str">
        <v>Inbound</v>
      </c>
      <c r="H2783" s="330" t="str">
        <v>NE4128</v>
      </c>
      <c r="I2783" s="331" t="str">
        <v>SSH-CTA</v>
      </c>
      <c r="J2783" s="884">
        <v>45869</v>
      </c>
      <c r="K2783" s="330">
        <v>10</v>
      </c>
      <c r="L2783" s="330">
        <v>10</v>
      </c>
      <c r="M2783" s="330">
        <v>225</v>
      </c>
      <c r="N2783" s="330">
        <v>0</v>
      </c>
      <c r="O2783" s="330">
        <v>0</v>
      </c>
      <c r="P2783" s="330">
        <v>2250</v>
      </c>
      <c r="Q2783" s="330" t="str">
        <v>Confirmed</v>
      </c>
      <c r="R2783" s="330" t="str">
        <v>On Review</v>
      </c>
      <c r="S2783" s="330" t="str">
        <v>SSH</v>
      </c>
      <c r="T2783" s="330" t="str">
        <v>CTA</v>
      </c>
      <c r="U2783" s="330" t="str">
        <v>CTA</v>
      </c>
      <c r="V2783" s="330">
        <v>4</v>
      </c>
      <c r="W2783" s="330">
        <v>80</v>
      </c>
      <c r="X2783" s="330" t="str">
        <v>S25-24</v>
      </c>
      <c r="Y2783" s="330">
        <v>177</v>
      </c>
      <c r="Z2783" s="330">
        <v>60</v>
      </c>
      <c r="AA2783" s="330">
        <v>119</v>
      </c>
      <c r="AB2783" s="16" t="str">
        <v>S25</v>
      </c>
    </row>
    <row r="2784" spans="1:28" x14ac:dyDescent="0.35">
      <c r="A2784" s="331">
        <v>45789</v>
      </c>
      <c r="B2784" s="330" t="str">
        <v>italgsa-Top Viaggi</v>
      </c>
      <c r="C2784" s="330" t="str">
        <v>Tour Operator</v>
      </c>
      <c r="D2784" s="330" t="str">
        <v/>
      </c>
      <c r="E2784" s="330" t="str">
        <v/>
      </c>
      <c r="F2784" s="330" t="str">
        <v>RT</v>
      </c>
      <c r="G2784" s="330" t="str">
        <v>Inbound</v>
      </c>
      <c r="H2784" s="330" t="str">
        <v>NE4128</v>
      </c>
      <c r="I2784" s="331" t="str">
        <v>SSH-CTA</v>
      </c>
      <c r="J2784" s="884">
        <v>45876</v>
      </c>
      <c r="K2784" s="330">
        <v>10</v>
      </c>
      <c r="L2784" s="330">
        <v>10</v>
      </c>
      <c r="M2784" s="330">
        <v>225</v>
      </c>
      <c r="N2784" s="330">
        <v>0</v>
      </c>
      <c r="O2784" s="330">
        <v>0</v>
      </c>
      <c r="P2784" s="330">
        <v>2250</v>
      </c>
      <c r="Q2784" s="330" t="str">
        <v>Confirmed</v>
      </c>
      <c r="R2784" s="330" t="str">
        <v>On Review</v>
      </c>
      <c r="S2784" s="330" t="str">
        <v>SSH</v>
      </c>
      <c r="T2784" s="330" t="str">
        <v>CTA</v>
      </c>
      <c r="U2784" s="330" t="str">
        <v>CTA</v>
      </c>
      <c r="V2784" s="330">
        <v>4</v>
      </c>
      <c r="W2784" s="330">
        <v>87</v>
      </c>
      <c r="X2784" s="330" t="str">
        <v>S25-24</v>
      </c>
      <c r="Y2784" s="330">
        <v>177</v>
      </c>
      <c r="Z2784" s="330">
        <v>62</v>
      </c>
      <c r="AA2784" s="330">
        <v>117</v>
      </c>
      <c r="AB2784" s="16" t="str">
        <v>S25</v>
      </c>
    </row>
    <row r="2785" spans="1:28" x14ac:dyDescent="0.35">
      <c r="A2785" s="331">
        <v>45789</v>
      </c>
      <c r="B2785" s="330" t="str">
        <v>italgsa-Top Viaggi</v>
      </c>
      <c r="C2785" s="330" t="str">
        <v>Tour Operator</v>
      </c>
      <c r="D2785" s="330" t="str">
        <v/>
      </c>
      <c r="E2785" s="330" t="str">
        <v/>
      </c>
      <c r="F2785" s="330" t="str">
        <v>RT</v>
      </c>
      <c r="G2785" s="330" t="str">
        <v>Inbound</v>
      </c>
      <c r="H2785" s="330" t="str">
        <v>NE4128</v>
      </c>
      <c r="I2785" s="331" t="str">
        <v>SSH-CTA</v>
      </c>
      <c r="J2785" s="884">
        <v>45883</v>
      </c>
      <c r="K2785" s="330">
        <v>10</v>
      </c>
      <c r="L2785" s="330">
        <v>10</v>
      </c>
      <c r="M2785" s="330">
        <v>225</v>
      </c>
      <c r="N2785" s="330">
        <v>0</v>
      </c>
      <c r="O2785" s="330">
        <v>0</v>
      </c>
      <c r="P2785" s="330">
        <v>2250</v>
      </c>
      <c r="Q2785" s="330" t="str">
        <v>Confirmed</v>
      </c>
      <c r="R2785" s="330" t="str">
        <v>On Review</v>
      </c>
      <c r="S2785" s="330" t="str">
        <v>SSH</v>
      </c>
      <c r="T2785" s="330" t="str">
        <v>CTA</v>
      </c>
      <c r="U2785" s="330" t="str">
        <v>CTA</v>
      </c>
      <c r="V2785" s="330">
        <v>4</v>
      </c>
      <c r="W2785" s="330">
        <v>94</v>
      </c>
      <c r="X2785" s="330" t="str">
        <v>S25-24</v>
      </c>
      <c r="Y2785" s="330">
        <v>177</v>
      </c>
      <c r="Z2785" s="330">
        <v>70</v>
      </c>
      <c r="AA2785" s="330">
        <v>109</v>
      </c>
      <c r="AB2785" s="16" t="str">
        <v>S25</v>
      </c>
    </row>
    <row r="2786" spans="1:28" x14ac:dyDescent="0.35">
      <c r="A2786" s="331">
        <v>45789</v>
      </c>
      <c r="B2786" s="330" t="str">
        <v>italgsa-Top Viaggi</v>
      </c>
      <c r="C2786" s="330" t="str">
        <v>Tour Operator</v>
      </c>
      <c r="D2786" s="330" t="str">
        <v/>
      </c>
      <c r="E2786" s="330" t="str">
        <v/>
      </c>
      <c r="F2786" s="330" t="str">
        <v>RT</v>
      </c>
      <c r="G2786" s="330" t="str">
        <v>Inbound</v>
      </c>
      <c r="H2786" s="330" t="str">
        <v>NE4128</v>
      </c>
      <c r="I2786" s="331" t="str">
        <v>SSH-CTA</v>
      </c>
      <c r="J2786" s="884">
        <v>45890</v>
      </c>
      <c r="K2786" s="330">
        <v>10</v>
      </c>
      <c r="L2786" s="330">
        <v>10</v>
      </c>
      <c r="M2786" s="330">
        <v>225</v>
      </c>
      <c r="N2786" s="330">
        <v>0</v>
      </c>
      <c r="O2786" s="330">
        <v>0</v>
      </c>
      <c r="P2786" s="330">
        <v>2250</v>
      </c>
      <c r="Q2786" s="330" t="str">
        <v>Confirmed</v>
      </c>
      <c r="R2786" s="330" t="str">
        <v>On Review</v>
      </c>
      <c r="S2786" s="330" t="str">
        <v>SSH</v>
      </c>
      <c r="T2786" s="330" t="str">
        <v>CTA</v>
      </c>
      <c r="U2786" s="330" t="str">
        <v>CTA</v>
      </c>
      <c r="V2786" s="330">
        <v>4</v>
      </c>
      <c r="W2786" s="330">
        <v>101</v>
      </c>
      <c r="X2786" s="330" t="str">
        <v>S25-24</v>
      </c>
      <c r="Y2786" s="330">
        <v>177</v>
      </c>
      <c r="Z2786" s="330">
        <v>90</v>
      </c>
      <c r="AA2786" s="330">
        <v>89</v>
      </c>
      <c r="AB2786" s="16" t="str">
        <v>S25</v>
      </c>
    </row>
    <row r="2787" spans="1:28" x14ac:dyDescent="0.35">
      <c r="A2787" s="331">
        <v>45789</v>
      </c>
      <c r="B2787" s="330" t="str">
        <v>italgsa-Top Viaggi</v>
      </c>
      <c r="C2787" s="330" t="str">
        <v>Tour Operator</v>
      </c>
      <c r="D2787" s="330" t="str">
        <v/>
      </c>
      <c r="E2787" s="330" t="str">
        <v/>
      </c>
      <c r="F2787" s="330" t="str">
        <v>RT</v>
      </c>
      <c r="G2787" s="330" t="str">
        <v>Inbound</v>
      </c>
      <c r="H2787" s="330" t="str">
        <v>NE4128</v>
      </c>
      <c r="I2787" s="331" t="str">
        <v>SSH-CTA</v>
      </c>
      <c r="J2787" s="884">
        <v>45897</v>
      </c>
      <c r="K2787" s="330">
        <v>10</v>
      </c>
      <c r="L2787" s="330">
        <v>10</v>
      </c>
      <c r="M2787" s="330">
        <v>225</v>
      </c>
      <c r="N2787" s="330">
        <v>0</v>
      </c>
      <c r="O2787" s="330">
        <v>0</v>
      </c>
      <c r="P2787" s="330">
        <v>2250</v>
      </c>
      <c r="Q2787" s="330" t="str">
        <v>Confirmed</v>
      </c>
      <c r="R2787" s="330" t="str">
        <v>On Review</v>
      </c>
      <c r="S2787" s="330" t="str">
        <v>SSH</v>
      </c>
      <c r="T2787" s="330" t="str">
        <v>CTA</v>
      </c>
      <c r="U2787" s="330" t="str">
        <v>CTA</v>
      </c>
      <c r="V2787" s="330">
        <v>4</v>
      </c>
      <c r="W2787" s="330">
        <v>108</v>
      </c>
      <c r="X2787" s="330" t="str">
        <v>S25-24</v>
      </c>
      <c r="Y2787" s="330">
        <v>177</v>
      </c>
      <c r="Z2787" s="330">
        <v>70</v>
      </c>
      <c r="AA2787" s="330">
        <v>109</v>
      </c>
      <c r="AB2787" s="16" t="str">
        <v>S25</v>
      </c>
    </row>
    <row r="2788" spans="1:28" x14ac:dyDescent="0.35">
      <c r="A2788" s="331">
        <v>45789</v>
      </c>
      <c r="B2788" s="330" t="str">
        <v>italgsa-Top Viaggi</v>
      </c>
      <c r="C2788" s="330" t="str">
        <v>Tour Operator</v>
      </c>
      <c r="D2788" s="330" t="str">
        <v/>
      </c>
      <c r="E2788" s="330" t="str">
        <v/>
      </c>
      <c r="F2788" s="330" t="str">
        <v>RT</v>
      </c>
      <c r="G2788" s="330" t="str">
        <v>Inbound</v>
      </c>
      <c r="H2788" s="330" t="str">
        <v>NE4128</v>
      </c>
      <c r="I2788" s="331" t="str">
        <v>SSH-CTA</v>
      </c>
      <c r="J2788" s="884">
        <v>45904</v>
      </c>
      <c r="K2788" s="330">
        <v>10</v>
      </c>
      <c r="L2788" s="330">
        <v>10</v>
      </c>
      <c r="M2788" s="330">
        <v>225</v>
      </c>
      <c r="N2788" s="330">
        <v>0</v>
      </c>
      <c r="O2788" s="330">
        <v>0</v>
      </c>
      <c r="P2788" s="330">
        <v>2250</v>
      </c>
      <c r="Q2788" s="330" t="str">
        <v>Confirmed</v>
      </c>
      <c r="R2788" s="330" t="str">
        <v>On Review</v>
      </c>
      <c r="S2788" s="330" t="str">
        <v>SSH</v>
      </c>
      <c r="T2788" s="330" t="str">
        <v>CTA</v>
      </c>
      <c r="U2788" s="330" t="str">
        <v>CTA</v>
      </c>
      <c r="V2788" s="330">
        <v>4</v>
      </c>
      <c r="W2788" s="330">
        <v>115</v>
      </c>
      <c r="X2788" s="330" t="str">
        <v>S25-24</v>
      </c>
      <c r="Y2788" s="330">
        <v>177</v>
      </c>
      <c r="Z2788" s="330">
        <v>80</v>
      </c>
      <c r="AA2788" s="330">
        <v>99</v>
      </c>
      <c r="AB2788" s="16" t="str">
        <v>S25</v>
      </c>
    </row>
    <row r="2789" spans="1:28" x14ac:dyDescent="0.35">
      <c r="A2789" s="331">
        <v>45789</v>
      </c>
      <c r="B2789" s="330" t="str">
        <v>italgsa-Top Viaggi</v>
      </c>
      <c r="C2789" s="330" t="str">
        <v>Tour Operator</v>
      </c>
      <c r="D2789" s="330" t="str">
        <v/>
      </c>
      <c r="E2789" s="330" t="str">
        <v/>
      </c>
      <c r="F2789" s="330" t="str">
        <v>RT</v>
      </c>
      <c r="G2789" s="330" t="str">
        <v>Inbound</v>
      </c>
      <c r="H2789" s="330" t="str">
        <v>NE4128</v>
      </c>
      <c r="I2789" s="331" t="str">
        <v>SSH-CTA</v>
      </c>
      <c r="J2789" s="884">
        <v>45911</v>
      </c>
      <c r="K2789" s="330">
        <v>10</v>
      </c>
      <c r="L2789" s="330">
        <v>10</v>
      </c>
      <c r="M2789" s="330">
        <v>225</v>
      </c>
      <c r="N2789" s="330">
        <v>0</v>
      </c>
      <c r="O2789" s="330">
        <v>0</v>
      </c>
      <c r="P2789" s="330">
        <v>2250</v>
      </c>
      <c r="Q2789" s="330" t="str">
        <v>Confirmed</v>
      </c>
      <c r="R2789" s="330" t="str">
        <v>On Review</v>
      </c>
      <c r="S2789" s="330" t="str">
        <v>SSH</v>
      </c>
      <c r="T2789" s="330" t="str">
        <v>CTA</v>
      </c>
      <c r="U2789" s="330" t="str">
        <v>CTA</v>
      </c>
      <c r="V2789" s="330">
        <v>4</v>
      </c>
      <c r="W2789" s="330">
        <v>122</v>
      </c>
      <c r="X2789" s="330" t="str">
        <v>S25-24</v>
      </c>
      <c r="Y2789" s="330">
        <v>177</v>
      </c>
      <c r="Z2789" s="330">
        <v>60</v>
      </c>
      <c r="AA2789" s="330">
        <v>119</v>
      </c>
      <c r="AB2789" s="16" t="str">
        <v>S25</v>
      </c>
    </row>
    <row r="2790" spans="1:28" x14ac:dyDescent="0.35">
      <c r="A2790" s="331">
        <v>45789</v>
      </c>
      <c r="B2790" s="330" t="str">
        <v>italgsa-AVTOUR</v>
      </c>
      <c r="C2790" s="330" t="str">
        <v>Tour Operator</v>
      </c>
      <c r="D2790" s="330" t="str">
        <v/>
      </c>
      <c r="E2790" s="330" t="str">
        <v/>
      </c>
      <c r="F2790" s="330" t="str">
        <v>RT</v>
      </c>
      <c r="G2790" s="330" t="str">
        <v>Outbound</v>
      </c>
      <c r="H2790" s="330" t="str">
        <v>NE4129</v>
      </c>
      <c r="I2790" s="331" t="str">
        <v>CTA-SSH</v>
      </c>
      <c r="J2790" s="884">
        <v>45876</v>
      </c>
      <c r="K2790" s="330">
        <v>10</v>
      </c>
      <c r="L2790" s="330">
        <v>10</v>
      </c>
      <c r="M2790" s="330">
        <v>225</v>
      </c>
      <c r="N2790" s="330">
        <v>0</v>
      </c>
      <c r="O2790" s="330">
        <v>0</v>
      </c>
      <c r="P2790" s="330">
        <v>2250</v>
      </c>
      <c r="Q2790" s="330" t="str">
        <v>Confirmed</v>
      </c>
      <c r="R2790" s="330" t="str">
        <v>On Review</v>
      </c>
      <c r="S2790" s="330" t="str">
        <v>CTA</v>
      </c>
      <c r="T2790" s="330" t="str">
        <v>SSH</v>
      </c>
      <c r="U2790" s="330" t="str">
        <v>CTA</v>
      </c>
      <c r="V2790" s="330">
        <v>4</v>
      </c>
      <c r="W2790" s="330">
        <v>87</v>
      </c>
      <c r="X2790" s="330" t="str">
        <v>S25-24</v>
      </c>
      <c r="Y2790" s="330">
        <v>177</v>
      </c>
      <c r="Z2790" s="330">
        <v>70</v>
      </c>
      <c r="AA2790" s="330">
        <v>109</v>
      </c>
      <c r="AB2790" s="16" t="str">
        <v>S25</v>
      </c>
    </row>
    <row r="2791" spans="1:28" x14ac:dyDescent="0.35">
      <c r="A2791" s="331">
        <v>45789</v>
      </c>
      <c r="B2791" s="330" t="str">
        <v>italgsa-AVTOUR</v>
      </c>
      <c r="C2791" s="330" t="str">
        <v>Tour Operator</v>
      </c>
      <c r="D2791" s="330" t="str">
        <v/>
      </c>
      <c r="E2791" s="330" t="str">
        <v/>
      </c>
      <c r="F2791" s="330" t="str">
        <v>RT</v>
      </c>
      <c r="G2791" s="330" t="str">
        <v>Outbound</v>
      </c>
      <c r="H2791" s="330" t="str">
        <v>NE4129</v>
      </c>
      <c r="I2791" s="331" t="str">
        <v>CTA-SSH</v>
      </c>
      <c r="J2791" s="884">
        <v>45883</v>
      </c>
      <c r="K2791" s="330">
        <v>10</v>
      </c>
      <c r="L2791" s="330">
        <v>10</v>
      </c>
      <c r="M2791" s="330">
        <v>225</v>
      </c>
      <c r="N2791" s="330">
        <v>0</v>
      </c>
      <c r="O2791" s="330">
        <v>0</v>
      </c>
      <c r="P2791" s="330">
        <v>2250</v>
      </c>
      <c r="Q2791" s="330" t="str">
        <v>Confirmed</v>
      </c>
      <c r="R2791" s="330" t="str">
        <v>On Review</v>
      </c>
      <c r="S2791" s="330" t="str">
        <v>CTA</v>
      </c>
      <c r="T2791" s="330" t="str">
        <v>SSH</v>
      </c>
      <c r="U2791" s="330" t="str">
        <v>CTA</v>
      </c>
      <c r="V2791" s="330">
        <v>4</v>
      </c>
      <c r="W2791" s="330">
        <v>94</v>
      </c>
      <c r="X2791" s="330" t="str">
        <v>S25-24</v>
      </c>
      <c r="Y2791" s="330">
        <v>177</v>
      </c>
      <c r="Z2791" s="330">
        <v>90</v>
      </c>
      <c r="AA2791" s="330">
        <v>89</v>
      </c>
      <c r="AB2791" s="16" t="str">
        <v>S25</v>
      </c>
    </row>
    <row r="2792" spans="1:28" x14ac:dyDescent="0.35">
      <c r="A2792" s="331">
        <v>45789</v>
      </c>
      <c r="B2792" s="330" t="str">
        <v>italgsa-AVTOUR</v>
      </c>
      <c r="C2792" s="330" t="str">
        <v>Tour Operator</v>
      </c>
      <c r="D2792" s="330" t="str">
        <v/>
      </c>
      <c r="E2792" s="330" t="str">
        <v/>
      </c>
      <c r="F2792" s="330" t="str">
        <v>RT</v>
      </c>
      <c r="G2792" s="330" t="str">
        <v>Outbound</v>
      </c>
      <c r="H2792" s="330" t="str">
        <v>NE4129</v>
      </c>
      <c r="I2792" s="331" t="str">
        <v>CTA-SSH</v>
      </c>
      <c r="J2792" s="884">
        <v>45890</v>
      </c>
      <c r="K2792" s="330">
        <v>10</v>
      </c>
      <c r="L2792" s="330">
        <v>10</v>
      </c>
      <c r="M2792" s="330">
        <v>225</v>
      </c>
      <c r="N2792" s="330">
        <v>0</v>
      </c>
      <c r="O2792" s="330">
        <v>0</v>
      </c>
      <c r="P2792" s="330">
        <v>2250</v>
      </c>
      <c r="Q2792" s="330" t="str">
        <v>Confirmed</v>
      </c>
      <c r="R2792" s="330" t="str">
        <v>On Review</v>
      </c>
      <c r="S2792" s="330" t="str">
        <v>CTA</v>
      </c>
      <c r="T2792" s="330" t="str">
        <v>SSH</v>
      </c>
      <c r="U2792" s="330" t="str">
        <v>CTA</v>
      </c>
      <c r="V2792" s="330">
        <v>4</v>
      </c>
      <c r="W2792" s="330">
        <v>101</v>
      </c>
      <c r="X2792" s="330" t="str">
        <v>S25-24</v>
      </c>
      <c r="Y2792" s="330">
        <v>177</v>
      </c>
      <c r="Z2792" s="330">
        <v>70</v>
      </c>
      <c r="AA2792" s="330">
        <v>109</v>
      </c>
      <c r="AB2792" s="16" t="str">
        <v>S25</v>
      </c>
    </row>
    <row r="2793" spans="1:28" x14ac:dyDescent="0.35">
      <c r="A2793" s="331">
        <v>45789</v>
      </c>
      <c r="B2793" s="330" t="str">
        <v>italgsa-AVTOUR</v>
      </c>
      <c r="C2793" s="330" t="str">
        <v>Tour Operator</v>
      </c>
      <c r="D2793" s="330" t="str">
        <v/>
      </c>
      <c r="E2793" s="330" t="str">
        <v/>
      </c>
      <c r="F2793" s="330" t="str">
        <v>RT</v>
      </c>
      <c r="G2793" s="330" t="str">
        <v>Inbound</v>
      </c>
      <c r="H2793" s="330" t="str">
        <v>NE4128</v>
      </c>
      <c r="I2793" s="331" t="str">
        <v>SSH-CTA</v>
      </c>
      <c r="J2793" s="884">
        <v>45883</v>
      </c>
      <c r="K2793" s="330">
        <v>10</v>
      </c>
      <c r="L2793" s="330">
        <v>10</v>
      </c>
      <c r="M2793" s="330">
        <v>225</v>
      </c>
      <c r="N2793" s="330">
        <v>0</v>
      </c>
      <c r="O2793" s="330">
        <v>0</v>
      </c>
      <c r="P2793" s="330">
        <v>2250</v>
      </c>
      <c r="Q2793" s="330" t="str">
        <v>Confirmed</v>
      </c>
      <c r="R2793" s="330" t="str">
        <v>On Review</v>
      </c>
      <c r="S2793" s="330" t="str">
        <v>SSH</v>
      </c>
      <c r="T2793" s="330" t="str">
        <v>CTA</v>
      </c>
      <c r="U2793" s="330" t="str">
        <v>CTA</v>
      </c>
      <c r="V2793" s="330">
        <v>4</v>
      </c>
      <c r="W2793" s="330">
        <v>94</v>
      </c>
      <c r="X2793" s="330" t="str">
        <v>S25-24</v>
      </c>
      <c r="Y2793" s="330">
        <v>177</v>
      </c>
      <c r="Z2793" s="330">
        <v>70</v>
      </c>
      <c r="AA2793" s="330">
        <v>109</v>
      </c>
      <c r="AB2793" s="16" t="str">
        <v>S25</v>
      </c>
    </row>
    <row r="2794" spans="1:28" x14ac:dyDescent="0.35">
      <c r="A2794" s="331">
        <v>45789</v>
      </c>
      <c r="B2794" s="330" t="str">
        <v>italgsa-AVTOUR</v>
      </c>
      <c r="C2794" s="330" t="str">
        <v>Tour Operator</v>
      </c>
      <c r="D2794" s="330" t="str">
        <v/>
      </c>
      <c r="E2794" s="330" t="str">
        <v/>
      </c>
      <c r="F2794" s="330" t="str">
        <v>RT</v>
      </c>
      <c r="G2794" s="330" t="str">
        <v>Inbound</v>
      </c>
      <c r="H2794" s="330" t="str">
        <v>NE4128</v>
      </c>
      <c r="I2794" s="331" t="str">
        <v>SSH-CTA</v>
      </c>
      <c r="J2794" s="884">
        <v>45890</v>
      </c>
      <c r="K2794" s="330">
        <v>10</v>
      </c>
      <c r="L2794" s="330">
        <v>10</v>
      </c>
      <c r="M2794" s="330">
        <v>225</v>
      </c>
      <c r="N2794" s="330">
        <v>0</v>
      </c>
      <c r="O2794" s="330">
        <v>0</v>
      </c>
      <c r="P2794" s="330">
        <v>2250</v>
      </c>
      <c r="Q2794" s="330" t="str">
        <v>Confirmed</v>
      </c>
      <c r="R2794" s="330" t="str">
        <v>On Review</v>
      </c>
      <c r="S2794" s="330" t="str">
        <v>SSH</v>
      </c>
      <c r="T2794" s="330" t="str">
        <v>CTA</v>
      </c>
      <c r="U2794" s="330" t="str">
        <v>CTA</v>
      </c>
      <c r="V2794" s="330">
        <v>4</v>
      </c>
      <c r="W2794" s="330">
        <v>101</v>
      </c>
      <c r="X2794" s="330" t="str">
        <v>S25-24</v>
      </c>
      <c r="Y2794" s="330">
        <v>177</v>
      </c>
      <c r="Z2794" s="330">
        <v>90</v>
      </c>
      <c r="AA2794" s="330">
        <v>89</v>
      </c>
      <c r="AB2794" s="16" t="str">
        <v>S25</v>
      </c>
    </row>
    <row r="2795" spans="1:28" x14ac:dyDescent="0.35">
      <c r="A2795" s="331">
        <v>45789</v>
      </c>
      <c r="B2795" s="330" t="str">
        <v>italgsa-AVTOUR</v>
      </c>
      <c r="C2795" s="330" t="str">
        <v>Tour Operator</v>
      </c>
      <c r="D2795" s="330" t="str">
        <v/>
      </c>
      <c r="E2795" s="330" t="str">
        <v/>
      </c>
      <c r="F2795" s="330" t="str">
        <v>RT</v>
      </c>
      <c r="G2795" s="330" t="str">
        <v>Inbound</v>
      </c>
      <c r="H2795" s="330" t="str">
        <v>NE4128</v>
      </c>
      <c r="I2795" s="331" t="str">
        <v>SSH-CTA</v>
      </c>
      <c r="J2795" s="884">
        <v>45897</v>
      </c>
      <c r="K2795" s="330">
        <v>10</v>
      </c>
      <c r="L2795" s="330">
        <v>10</v>
      </c>
      <c r="M2795" s="330">
        <v>225</v>
      </c>
      <c r="N2795" s="330">
        <v>0</v>
      </c>
      <c r="O2795" s="330">
        <v>0</v>
      </c>
      <c r="P2795" s="330">
        <v>2250</v>
      </c>
      <c r="Q2795" s="330" t="str">
        <v>Confirmed</v>
      </c>
      <c r="R2795" s="330" t="str">
        <v>On Review</v>
      </c>
      <c r="S2795" s="330" t="str">
        <v>SSH</v>
      </c>
      <c r="T2795" s="330" t="str">
        <v>CTA</v>
      </c>
      <c r="U2795" s="330" t="str">
        <v>CTA</v>
      </c>
      <c r="V2795" s="330">
        <v>4</v>
      </c>
      <c r="W2795" s="330">
        <v>108</v>
      </c>
      <c r="X2795" s="330" t="str">
        <v>S25-24</v>
      </c>
      <c r="Y2795" s="330">
        <v>177</v>
      </c>
      <c r="Z2795" s="330">
        <v>70</v>
      </c>
      <c r="AA2795" s="330">
        <v>109</v>
      </c>
      <c r="AB2795" s="16" t="str">
        <v>S25</v>
      </c>
    </row>
    <row r="2796" spans="1:28" x14ac:dyDescent="0.35">
      <c r="A2796" s="331">
        <v>45789</v>
      </c>
      <c r="B2796" s="330" t="str">
        <v>italgsa-FISICARA</v>
      </c>
      <c r="C2796" s="330" t="str">
        <v>Tour Operator</v>
      </c>
      <c r="D2796" s="330" t="str">
        <v/>
      </c>
      <c r="E2796" s="330" t="str">
        <v/>
      </c>
      <c r="F2796" s="330" t="str">
        <v>RT</v>
      </c>
      <c r="G2796" s="330" t="str">
        <v>Outbound</v>
      </c>
      <c r="H2796" s="330" t="str">
        <v>NE4129</v>
      </c>
      <c r="I2796" s="331" t="str">
        <v>CTA-SSH</v>
      </c>
      <c r="J2796" s="884">
        <v>45855</v>
      </c>
      <c r="K2796" s="330">
        <v>50</v>
      </c>
      <c r="L2796" s="330">
        <v>50</v>
      </c>
      <c r="M2796" s="330">
        <v>225</v>
      </c>
      <c r="N2796" s="330">
        <v>0</v>
      </c>
      <c r="O2796" s="330">
        <v>0</v>
      </c>
      <c r="P2796" s="330">
        <v>11250</v>
      </c>
      <c r="Q2796" s="330" t="str">
        <v>Confirmed</v>
      </c>
      <c r="R2796" s="330" t="str">
        <v>On Review</v>
      </c>
      <c r="S2796" s="330" t="str">
        <v>CTA</v>
      </c>
      <c r="T2796" s="330" t="str">
        <v>SSH</v>
      </c>
      <c r="U2796" s="330" t="str">
        <v>CTA</v>
      </c>
      <c r="V2796" s="330">
        <v>4</v>
      </c>
      <c r="W2796" s="330">
        <v>66</v>
      </c>
      <c r="X2796" s="330" t="str">
        <v>S25-24</v>
      </c>
      <c r="Y2796" s="330">
        <v>177</v>
      </c>
      <c r="Z2796" s="330">
        <v>112</v>
      </c>
      <c r="AA2796" s="330">
        <v>67</v>
      </c>
      <c r="AB2796" s="16" t="str">
        <v>S25</v>
      </c>
    </row>
    <row r="2797" spans="1:28" x14ac:dyDescent="0.35">
      <c r="A2797" s="331">
        <v>45789</v>
      </c>
      <c r="B2797" s="330" t="str">
        <v>italgsa-FISICARA</v>
      </c>
      <c r="C2797" s="330" t="str">
        <v>Tour Operator</v>
      </c>
      <c r="D2797" s="330" t="str">
        <v/>
      </c>
      <c r="E2797" s="330" t="str">
        <v/>
      </c>
      <c r="F2797" s="330" t="str">
        <v>RT</v>
      </c>
      <c r="G2797" s="330" t="str">
        <v>Outbound</v>
      </c>
      <c r="H2797" s="330" t="str">
        <v>NE4129</v>
      </c>
      <c r="I2797" s="331" t="str">
        <v>CTA-SSH</v>
      </c>
      <c r="J2797" s="884">
        <v>45883</v>
      </c>
      <c r="K2797" s="330">
        <v>20</v>
      </c>
      <c r="L2797" s="330">
        <v>20</v>
      </c>
      <c r="M2797" s="330">
        <v>225</v>
      </c>
      <c r="N2797" s="330">
        <v>0</v>
      </c>
      <c r="O2797" s="330">
        <v>0</v>
      </c>
      <c r="P2797" s="330">
        <v>4500</v>
      </c>
      <c r="Q2797" s="330" t="str">
        <v>Confirmed</v>
      </c>
      <c r="R2797" s="330" t="str">
        <v>On Review</v>
      </c>
      <c r="S2797" s="330" t="str">
        <v>CTA</v>
      </c>
      <c r="T2797" s="330" t="str">
        <v>SSH</v>
      </c>
      <c r="U2797" s="330" t="str">
        <v>CTA</v>
      </c>
      <c r="V2797" s="330">
        <v>4</v>
      </c>
      <c r="W2797" s="330">
        <v>94</v>
      </c>
      <c r="X2797" s="330" t="str">
        <v>S25-24</v>
      </c>
      <c r="Y2797" s="330">
        <v>177</v>
      </c>
      <c r="Z2797" s="330">
        <v>90</v>
      </c>
      <c r="AA2797" s="330">
        <v>89</v>
      </c>
      <c r="AB2797" s="16" t="str">
        <v>S25</v>
      </c>
    </row>
    <row r="2798" spans="1:28" x14ac:dyDescent="0.35">
      <c r="A2798" s="331">
        <v>45789</v>
      </c>
      <c r="B2798" s="330" t="str">
        <v>italgsa-FISICARA</v>
      </c>
      <c r="C2798" s="330" t="str">
        <v>Tour Operator</v>
      </c>
      <c r="D2798" s="330" t="str">
        <v/>
      </c>
      <c r="E2798" s="330" t="str">
        <v/>
      </c>
      <c r="F2798" s="330" t="str">
        <v>RT</v>
      </c>
      <c r="G2798" s="330" t="str">
        <v>Outbound</v>
      </c>
      <c r="H2798" s="330" t="str">
        <v>NE4129</v>
      </c>
      <c r="I2798" s="331" t="str">
        <v>CTA-SSH</v>
      </c>
      <c r="J2798" s="884">
        <v>45897</v>
      </c>
      <c r="K2798" s="330">
        <v>20</v>
      </c>
      <c r="L2798" s="330">
        <v>20</v>
      </c>
      <c r="M2798" s="330">
        <v>225</v>
      </c>
      <c r="N2798" s="330">
        <v>0</v>
      </c>
      <c r="O2798" s="330">
        <v>0</v>
      </c>
      <c r="P2798" s="330">
        <v>4500</v>
      </c>
      <c r="Q2798" s="330" t="str">
        <v>Confirmed</v>
      </c>
      <c r="R2798" s="330" t="str">
        <v>On Review</v>
      </c>
      <c r="S2798" s="330" t="str">
        <v>CTA</v>
      </c>
      <c r="T2798" s="330" t="str">
        <v>SSH</v>
      </c>
      <c r="U2798" s="330" t="str">
        <v>CTA</v>
      </c>
      <c r="V2798" s="330">
        <v>4</v>
      </c>
      <c r="W2798" s="330">
        <v>108</v>
      </c>
      <c r="X2798" s="330" t="str">
        <v>S25-24</v>
      </c>
      <c r="Y2798" s="330">
        <v>177</v>
      </c>
      <c r="Z2798" s="330">
        <v>80</v>
      </c>
      <c r="AA2798" s="330">
        <v>99</v>
      </c>
      <c r="AB2798" s="16" t="str">
        <v>S25</v>
      </c>
    </row>
    <row r="2799" spans="1:28" x14ac:dyDescent="0.35">
      <c r="A2799" s="331">
        <v>45789</v>
      </c>
      <c r="B2799" s="330" t="str">
        <v>italgsa-FISICARA</v>
      </c>
      <c r="C2799" s="330" t="str">
        <v>Tour Operator</v>
      </c>
      <c r="D2799" s="330" t="str">
        <v/>
      </c>
      <c r="E2799" s="330" t="str">
        <v/>
      </c>
      <c r="F2799" s="330" t="str">
        <v>RT</v>
      </c>
      <c r="G2799" s="330" t="str">
        <v>Inbound</v>
      </c>
      <c r="H2799" s="330" t="str">
        <v>NE4128</v>
      </c>
      <c r="I2799" s="331" t="str">
        <v>SSH-CTA</v>
      </c>
      <c r="J2799" s="884">
        <v>45862</v>
      </c>
      <c r="K2799" s="330">
        <v>50</v>
      </c>
      <c r="L2799" s="330">
        <v>50</v>
      </c>
      <c r="M2799" s="330">
        <v>225</v>
      </c>
      <c r="N2799" s="330">
        <v>0</v>
      </c>
      <c r="O2799" s="330">
        <v>0</v>
      </c>
      <c r="P2799" s="330">
        <v>11250</v>
      </c>
      <c r="Q2799" s="330" t="str">
        <v>Confirmed</v>
      </c>
      <c r="R2799" s="330" t="str">
        <v>On Review</v>
      </c>
      <c r="S2799" s="330" t="str">
        <v>SSH</v>
      </c>
      <c r="T2799" s="330" t="str">
        <v>CTA</v>
      </c>
      <c r="U2799" s="330" t="str">
        <v>CTA</v>
      </c>
      <c r="V2799" s="330">
        <v>4</v>
      </c>
      <c r="W2799" s="330">
        <v>73</v>
      </c>
      <c r="X2799" s="330" t="str">
        <v>S25-24</v>
      </c>
      <c r="Y2799" s="330">
        <v>177</v>
      </c>
      <c r="Z2799" s="330">
        <v>112</v>
      </c>
      <c r="AA2799" s="330">
        <v>67</v>
      </c>
      <c r="AB2799" s="16" t="str">
        <v>S25</v>
      </c>
    </row>
    <row r="2800" spans="1:28" x14ac:dyDescent="0.35">
      <c r="A2800" s="331">
        <v>45789</v>
      </c>
      <c r="B2800" s="330" t="str">
        <v>italgsa-FISICARA</v>
      </c>
      <c r="C2800" s="330" t="str">
        <v>Tour Operator</v>
      </c>
      <c r="D2800" s="330" t="str">
        <v/>
      </c>
      <c r="E2800" s="330" t="str">
        <v/>
      </c>
      <c r="F2800" s="330" t="str">
        <v>RT</v>
      </c>
      <c r="G2800" s="330" t="str">
        <v>Inbound</v>
      </c>
      <c r="H2800" s="330" t="str">
        <v>NE4128</v>
      </c>
      <c r="I2800" s="331" t="str">
        <v>SSH-CTA</v>
      </c>
      <c r="J2800" s="884">
        <v>45890</v>
      </c>
      <c r="K2800" s="330">
        <v>20</v>
      </c>
      <c r="L2800" s="330">
        <v>20</v>
      </c>
      <c r="M2800" s="330">
        <v>225</v>
      </c>
      <c r="N2800" s="330">
        <v>0</v>
      </c>
      <c r="O2800" s="330">
        <v>0</v>
      </c>
      <c r="P2800" s="330">
        <v>4500</v>
      </c>
      <c r="Q2800" s="330" t="str">
        <v>Confirmed</v>
      </c>
      <c r="R2800" s="330" t="str">
        <v>On Review</v>
      </c>
      <c r="S2800" s="330" t="str">
        <v>SSH</v>
      </c>
      <c r="T2800" s="330" t="str">
        <v>CTA</v>
      </c>
      <c r="U2800" s="330" t="str">
        <v>CTA</v>
      </c>
      <c r="V2800" s="330">
        <v>4</v>
      </c>
      <c r="W2800" s="330">
        <v>101</v>
      </c>
      <c r="X2800" s="330" t="str">
        <v>S25-24</v>
      </c>
      <c r="Y2800" s="330">
        <v>177</v>
      </c>
      <c r="Z2800" s="330">
        <v>90</v>
      </c>
      <c r="AA2800" s="330">
        <v>89</v>
      </c>
      <c r="AB2800" s="16" t="str">
        <v>S25</v>
      </c>
    </row>
    <row r="2801" spans="1:28" x14ac:dyDescent="0.35">
      <c r="A2801" s="331">
        <v>45789</v>
      </c>
      <c r="B2801" s="330" t="str">
        <v>italgsa-FISICARA</v>
      </c>
      <c r="C2801" s="330" t="str">
        <v>Tour Operator</v>
      </c>
      <c r="D2801" s="330" t="str">
        <v/>
      </c>
      <c r="E2801" s="330" t="str">
        <v/>
      </c>
      <c r="F2801" s="330" t="str">
        <v>RT</v>
      </c>
      <c r="G2801" s="330" t="str">
        <v>Inbound</v>
      </c>
      <c r="H2801" s="330" t="str">
        <v>NE4128</v>
      </c>
      <c r="I2801" s="331" t="str">
        <v>SSH-CTA</v>
      </c>
      <c r="J2801" s="884">
        <v>45904</v>
      </c>
      <c r="K2801" s="330">
        <v>20</v>
      </c>
      <c r="L2801" s="330">
        <v>20</v>
      </c>
      <c r="M2801" s="330">
        <v>225</v>
      </c>
      <c r="N2801" s="330">
        <v>0</v>
      </c>
      <c r="O2801" s="330">
        <v>0</v>
      </c>
      <c r="P2801" s="330">
        <v>4500</v>
      </c>
      <c r="Q2801" s="330" t="str">
        <v>Confirmed</v>
      </c>
      <c r="R2801" s="330" t="str">
        <v>On Review</v>
      </c>
      <c r="S2801" s="330" t="str">
        <v>SSH</v>
      </c>
      <c r="T2801" s="330" t="str">
        <v>CTA</v>
      </c>
      <c r="U2801" s="330" t="str">
        <v>CTA</v>
      </c>
      <c r="V2801" s="330">
        <v>4</v>
      </c>
      <c r="W2801" s="330">
        <v>115</v>
      </c>
      <c r="X2801" s="330" t="str">
        <v>S25-24</v>
      </c>
      <c r="Y2801" s="330">
        <v>177</v>
      </c>
      <c r="Z2801" s="330">
        <v>80</v>
      </c>
      <c r="AA2801" s="330">
        <v>99</v>
      </c>
      <c r="AB2801" s="16" t="str">
        <v>S25</v>
      </c>
    </row>
    <row r="2802" spans="1:28" x14ac:dyDescent="0.35">
      <c r="A2802" s="331">
        <v>45789</v>
      </c>
      <c r="B2802" s="330" t="str">
        <v>Italgsa-Gattinoni</v>
      </c>
      <c r="C2802" s="330" t="str">
        <v>Tour Operator</v>
      </c>
      <c r="D2802" s="330" t="str">
        <v/>
      </c>
      <c r="E2802" s="330" t="str">
        <v/>
      </c>
      <c r="F2802" s="330" t="str">
        <v>RT</v>
      </c>
      <c r="G2802" s="330" t="str">
        <v>Outbound</v>
      </c>
      <c r="H2802" s="330" t="str">
        <v>NE4129</v>
      </c>
      <c r="I2802" s="331" t="str">
        <v>CTA-SSH</v>
      </c>
      <c r="J2802" s="884">
        <v>45869</v>
      </c>
      <c r="K2802" s="330">
        <v>2</v>
      </c>
      <c r="L2802" s="330">
        <v>2</v>
      </c>
      <c r="M2802" s="330">
        <v>225</v>
      </c>
      <c r="N2802" s="330">
        <v>0</v>
      </c>
      <c r="O2802" s="330">
        <v>0</v>
      </c>
      <c r="P2802" s="330">
        <v>450</v>
      </c>
      <c r="Q2802" s="330" t="str">
        <v>Confirmed</v>
      </c>
      <c r="R2802" s="330" t="str">
        <v>On Review</v>
      </c>
      <c r="S2802" s="330" t="str">
        <v>CTA</v>
      </c>
      <c r="T2802" s="330" t="str">
        <v>SSH</v>
      </c>
      <c r="U2802" s="330" t="str">
        <v>CTA</v>
      </c>
      <c r="V2802" s="330">
        <v>4</v>
      </c>
      <c r="W2802" s="330">
        <v>80</v>
      </c>
      <c r="X2802" s="330" t="str">
        <v>S25-24</v>
      </c>
      <c r="Y2802" s="330">
        <v>177</v>
      </c>
      <c r="Z2802" s="330">
        <v>62</v>
      </c>
      <c r="AA2802" s="330">
        <v>117</v>
      </c>
      <c r="AB2802" s="16" t="str">
        <v>S25</v>
      </c>
    </row>
    <row r="2803" spans="1:28" x14ac:dyDescent="0.35">
      <c r="A2803" s="331">
        <v>45789</v>
      </c>
      <c r="B2803" s="330" t="str">
        <v>Italgsa-Gattinoni</v>
      </c>
      <c r="C2803" s="330" t="str">
        <v>Tour Operator</v>
      </c>
      <c r="D2803" s="330" t="str">
        <v/>
      </c>
      <c r="E2803" s="330" t="str">
        <v/>
      </c>
      <c r="F2803" s="330" t="str">
        <v>RT</v>
      </c>
      <c r="G2803" s="330" t="str">
        <v>Inbound</v>
      </c>
      <c r="H2803" s="330" t="str">
        <v>NE4128</v>
      </c>
      <c r="I2803" s="331" t="str">
        <v>SSH-CTA</v>
      </c>
      <c r="J2803" s="884">
        <v>45876</v>
      </c>
      <c r="K2803" s="330">
        <v>2</v>
      </c>
      <c r="L2803" s="330">
        <v>2</v>
      </c>
      <c r="M2803" s="330">
        <v>225</v>
      </c>
      <c r="N2803" s="330">
        <v>0</v>
      </c>
      <c r="O2803" s="330">
        <v>0</v>
      </c>
      <c r="P2803" s="330">
        <v>450</v>
      </c>
      <c r="Q2803" s="330" t="str">
        <v>Confirmed</v>
      </c>
      <c r="R2803" s="330" t="str">
        <v>On Review</v>
      </c>
      <c r="S2803" s="330" t="str">
        <v>SSH</v>
      </c>
      <c r="T2803" s="330" t="str">
        <v>CTA</v>
      </c>
      <c r="U2803" s="330" t="str">
        <v>CTA</v>
      </c>
      <c r="V2803" s="330">
        <v>4</v>
      </c>
      <c r="W2803" s="330">
        <v>87</v>
      </c>
      <c r="X2803" s="330" t="str">
        <v>S25-24</v>
      </c>
      <c r="Y2803" s="330">
        <v>177</v>
      </c>
      <c r="Z2803" s="330">
        <v>62</v>
      </c>
      <c r="AA2803" s="330">
        <v>117</v>
      </c>
      <c r="AB2803" s="16" t="str">
        <v>S25</v>
      </c>
    </row>
    <row r="2804" spans="1:28" x14ac:dyDescent="0.35">
      <c r="A2804" s="331">
        <v>45789</v>
      </c>
      <c r="B2804" s="330" t="str">
        <v>italgsa-Toursea</v>
      </c>
      <c r="C2804" s="330" t="str">
        <v>Tour Operator</v>
      </c>
      <c r="D2804" s="330" t="str">
        <v/>
      </c>
      <c r="E2804" s="330" t="str">
        <v/>
      </c>
      <c r="F2804" s="330" t="str">
        <v>RT</v>
      </c>
      <c r="G2804" s="330" t="str">
        <v>Outbound</v>
      </c>
      <c r="H2804" s="330" t="str">
        <v>NE4129</v>
      </c>
      <c r="I2804" s="331" t="str">
        <v>CTA-SSH</v>
      </c>
      <c r="J2804" s="884">
        <v>45855</v>
      </c>
      <c r="K2804" s="330">
        <v>2</v>
      </c>
      <c r="L2804" s="330">
        <v>2</v>
      </c>
      <c r="M2804" s="330">
        <v>225</v>
      </c>
      <c r="N2804" s="330">
        <v>0</v>
      </c>
      <c r="O2804" s="330">
        <v>0</v>
      </c>
      <c r="P2804" s="330">
        <v>450</v>
      </c>
      <c r="Q2804" s="330" t="str">
        <v>Confirmed</v>
      </c>
      <c r="R2804" s="330" t="str">
        <v>On Review</v>
      </c>
      <c r="S2804" s="330" t="str">
        <v>CTA</v>
      </c>
      <c r="T2804" s="330" t="str">
        <v>SSH</v>
      </c>
      <c r="U2804" s="330" t="str">
        <v>CTA</v>
      </c>
      <c r="V2804" s="330">
        <v>4</v>
      </c>
      <c r="W2804" s="330">
        <v>66</v>
      </c>
      <c r="X2804" s="330" t="str">
        <v>S25-24</v>
      </c>
      <c r="Y2804" s="330">
        <v>177</v>
      </c>
      <c r="Z2804" s="330">
        <v>112</v>
      </c>
      <c r="AA2804" s="330">
        <v>67</v>
      </c>
      <c r="AB2804" s="16" t="str">
        <v>S25</v>
      </c>
    </row>
    <row r="2805" spans="1:28" x14ac:dyDescent="0.35">
      <c r="A2805" s="331">
        <v>45789</v>
      </c>
      <c r="B2805" s="330" t="str">
        <v>italgsa-Toursea</v>
      </c>
      <c r="C2805" s="330" t="str">
        <v>Tour Operator</v>
      </c>
      <c r="D2805" s="330" t="str">
        <v/>
      </c>
      <c r="E2805" s="330" t="str">
        <v/>
      </c>
      <c r="F2805" s="330" t="str">
        <v>RT</v>
      </c>
      <c r="G2805" s="330" t="str">
        <v>Inbound</v>
      </c>
      <c r="H2805" s="330" t="str">
        <v>NE4128</v>
      </c>
      <c r="I2805" s="331" t="str">
        <v>SSH-CTA</v>
      </c>
      <c r="J2805" s="884">
        <v>45862</v>
      </c>
      <c r="K2805" s="330">
        <v>2</v>
      </c>
      <c r="L2805" s="330">
        <v>2</v>
      </c>
      <c r="M2805" s="330">
        <v>225</v>
      </c>
      <c r="N2805" s="330">
        <v>0</v>
      </c>
      <c r="O2805" s="330">
        <v>0</v>
      </c>
      <c r="P2805" s="330">
        <v>450</v>
      </c>
      <c r="Q2805" s="330" t="str">
        <v>Confirmed</v>
      </c>
      <c r="R2805" s="330" t="str">
        <v>On Review</v>
      </c>
      <c r="S2805" s="330" t="str">
        <v>SSH</v>
      </c>
      <c r="T2805" s="330" t="str">
        <v>CTA</v>
      </c>
      <c r="U2805" s="330" t="str">
        <v>CTA</v>
      </c>
      <c r="V2805" s="330">
        <v>4</v>
      </c>
      <c r="W2805" s="330">
        <v>73</v>
      </c>
      <c r="X2805" s="330" t="str">
        <v>S25-24</v>
      </c>
      <c r="Y2805" s="330">
        <v>177</v>
      </c>
      <c r="Z2805" s="330">
        <v>112</v>
      </c>
      <c r="AA2805" s="330">
        <v>67</v>
      </c>
      <c r="AB2805" s="16" t="str">
        <v>S25</v>
      </c>
    </row>
    <row r="2806" spans="1:28" x14ac:dyDescent="0.35">
      <c r="A2806" s="331">
        <v>45789</v>
      </c>
      <c r="B2806" s="330" t="str">
        <v>Italgsa-Iscla Maior</v>
      </c>
      <c r="C2806" s="330" t="str">
        <v>Tour Operator</v>
      </c>
      <c r="D2806" s="330" t="str">
        <v/>
      </c>
      <c r="E2806" s="330" t="str">
        <v/>
      </c>
      <c r="F2806" s="330" t="str">
        <v>RT</v>
      </c>
      <c r="G2806" s="330" t="str">
        <v>Outbound</v>
      </c>
      <c r="H2806" s="330" t="str">
        <v>4S6006</v>
      </c>
      <c r="I2806" s="331" t="str">
        <v>NAP-SSH</v>
      </c>
      <c r="J2806" s="884">
        <v>45873</v>
      </c>
      <c r="K2806" s="330">
        <v>4</v>
      </c>
      <c r="L2806" s="330">
        <v>4</v>
      </c>
      <c r="M2806" s="330">
        <v>275</v>
      </c>
      <c r="N2806" s="330">
        <v>0</v>
      </c>
      <c r="O2806" s="330">
        <v>0</v>
      </c>
      <c r="P2806" s="330">
        <v>1100</v>
      </c>
      <c r="Q2806" s="330" t="str">
        <v>Confirmed</v>
      </c>
      <c r="R2806" s="330" t="str">
        <v>On Review</v>
      </c>
      <c r="S2806" s="330" t="str">
        <v>NAP</v>
      </c>
      <c r="T2806" s="330" t="str">
        <v>SSH</v>
      </c>
      <c r="U2806" s="330" t="str">
        <v>NAP</v>
      </c>
      <c r="V2806" s="330">
        <v>1</v>
      </c>
      <c r="W2806" s="330">
        <v>84</v>
      </c>
      <c r="X2806" s="330" t="str">
        <v>S25-08</v>
      </c>
      <c r="Y2806" s="330">
        <v>186</v>
      </c>
      <c r="Z2806" s="330">
        <v>77</v>
      </c>
      <c r="AA2806" s="330">
        <v>109</v>
      </c>
      <c r="AB2806" s="16" t="str">
        <v>S25</v>
      </c>
    </row>
    <row r="2807" spans="1:28" x14ac:dyDescent="0.35">
      <c r="A2807" s="331">
        <v>45789</v>
      </c>
      <c r="B2807" s="330" t="str">
        <v>Italgsa-Iscla Maior</v>
      </c>
      <c r="C2807" s="330" t="str">
        <v>Tour Operator</v>
      </c>
      <c r="D2807" s="330" t="str">
        <v/>
      </c>
      <c r="E2807" s="330" t="str">
        <v/>
      </c>
      <c r="F2807" s="330" t="str">
        <v>RT</v>
      </c>
      <c r="G2807" s="330" t="str">
        <v>Inbound</v>
      </c>
      <c r="H2807" s="330" t="str">
        <v>4S6005</v>
      </c>
      <c r="I2807" s="331" t="str">
        <v>SSH-NAP</v>
      </c>
      <c r="J2807" s="884">
        <v>45887</v>
      </c>
      <c r="K2807" s="330">
        <v>4</v>
      </c>
      <c r="L2807" s="330">
        <v>4</v>
      </c>
      <c r="M2807" s="330">
        <v>275</v>
      </c>
      <c r="N2807" s="330">
        <v>0</v>
      </c>
      <c r="O2807" s="330">
        <v>0</v>
      </c>
      <c r="P2807" s="330">
        <v>1100</v>
      </c>
      <c r="Q2807" s="330" t="str">
        <v>Confirmed</v>
      </c>
      <c r="R2807" s="330" t="str">
        <v>On Review</v>
      </c>
      <c r="S2807" s="330" t="str">
        <v>SSH</v>
      </c>
      <c r="T2807" s="330" t="str">
        <v>NAP</v>
      </c>
      <c r="U2807" s="330" t="str">
        <v>NAP</v>
      </c>
      <c r="V2807" s="330">
        <v>1</v>
      </c>
      <c r="W2807" s="330">
        <v>98</v>
      </c>
      <c r="X2807" s="330" t="str">
        <v>S25-08</v>
      </c>
      <c r="Y2807" s="330">
        <v>186</v>
      </c>
      <c r="Z2807" s="330">
        <v>109</v>
      </c>
      <c r="AA2807" s="330">
        <v>77</v>
      </c>
      <c r="AB2807" s="16" t="str">
        <v>S25</v>
      </c>
    </row>
    <row r="2808" spans="1:28" x14ac:dyDescent="0.35">
      <c r="A2808" s="331">
        <v>45789</v>
      </c>
      <c r="B2808" s="330" t="str">
        <v>Italgsa-Iscla Maior</v>
      </c>
      <c r="C2808" s="330" t="str">
        <v>Tour Operator</v>
      </c>
      <c r="D2808" s="330" t="str">
        <v/>
      </c>
      <c r="E2808" s="330" t="str">
        <v/>
      </c>
      <c r="F2808" s="330" t="str">
        <v>RT</v>
      </c>
      <c r="G2808" s="330" t="str">
        <v>Outbound</v>
      </c>
      <c r="H2808" s="330" t="str">
        <v>4S6006</v>
      </c>
      <c r="I2808" s="331" t="str">
        <v>NAP-SSH</v>
      </c>
      <c r="J2808" s="884">
        <v>45887</v>
      </c>
      <c r="K2808" s="330">
        <v>6</v>
      </c>
      <c r="L2808" s="330">
        <v>6</v>
      </c>
      <c r="M2808" s="330">
        <v>225</v>
      </c>
      <c r="N2808" s="330">
        <v>0</v>
      </c>
      <c r="O2808" s="330">
        <v>0</v>
      </c>
      <c r="P2808" s="330">
        <v>1350</v>
      </c>
      <c r="Q2808" s="330" t="str">
        <v>Confirmed</v>
      </c>
      <c r="R2808" s="330" t="str">
        <v>On Review</v>
      </c>
      <c r="S2808" s="330" t="str">
        <v>NAP</v>
      </c>
      <c r="T2808" s="330" t="str">
        <v>SSH</v>
      </c>
      <c r="U2808" s="330" t="str">
        <v>NAP</v>
      </c>
      <c r="V2808" s="330">
        <v>1</v>
      </c>
      <c r="W2808" s="330">
        <v>98</v>
      </c>
      <c r="X2808" s="330" t="str">
        <v>S25-08</v>
      </c>
      <c r="Y2808" s="330">
        <v>186</v>
      </c>
      <c r="Z2808" s="330">
        <v>98</v>
      </c>
      <c r="AA2808" s="330">
        <v>88</v>
      </c>
      <c r="AB2808" s="16" t="str">
        <v>S25</v>
      </c>
    </row>
    <row r="2809" spans="1:28" x14ac:dyDescent="0.35">
      <c r="A2809" s="331">
        <v>45789</v>
      </c>
      <c r="B2809" s="330" t="str">
        <v>Italgsa-Iscla Maior</v>
      </c>
      <c r="C2809" s="330" t="str">
        <v>Tour Operator</v>
      </c>
      <c r="D2809" s="330" t="str">
        <v/>
      </c>
      <c r="E2809" s="330" t="str">
        <v/>
      </c>
      <c r="F2809" s="330" t="str">
        <v>RT</v>
      </c>
      <c r="G2809" s="330" t="str">
        <v>Inbound</v>
      </c>
      <c r="H2809" s="330" t="str">
        <v>4S6005</v>
      </c>
      <c r="I2809" s="331" t="str">
        <v>SSH-NAP</v>
      </c>
      <c r="J2809" s="884">
        <v>45894</v>
      </c>
      <c r="K2809" s="330">
        <v>6</v>
      </c>
      <c r="L2809" s="330">
        <v>6</v>
      </c>
      <c r="M2809" s="330">
        <v>225</v>
      </c>
      <c r="N2809" s="330">
        <v>0</v>
      </c>
      <c r="O2809" s="330">
        <v>0</v>
      </c>
      <c r="P2809" s="330">
        <v>1350</v>
      </c>
      <c r="Q2809" s="330" t="str">
        <v>Confirmed</v>
      </c>
      <c r="R2809" s="330" t="str">
        <v>On Review</v>
      </c>
      <c r="S2809" s="330" t="str">
        <v>SSH</v>
      </c>
      <c r="T2809" s="330" t="str">
        <v>NAP</v>
      </c>
      <c r="U2809" s="330" t="str">
        <v>NAP</v>
      </c>
      <c r="V2809" s="330">
        <v>1</v>
      </c>
      <c r="W2809" s="330">
        <v>105</v>
      </c>
      <c r="X2809" s="330" t="str">
        <v>S25-08</v>
      </c>
      <c r="Y2809" s="330">
        <v>186</v>
      </c>
      <c r="Z2809" s="330">
        <v>138</v>
      </c>
      <c r="AA2809" s="330">
        <v>48</v>
      </c>
      <c r="AB2809" s="16" t="str">
        <v>S25</v>
      </c>
    </row>
    <row r="2810" spans="1:28" x14ac:dyDescent="0.35">
      <c r="A2810" s="331">
        <v>45790</v>
      </c>
      <c r="B2810" s="330" t="str">
        <v>Genius</v>
      </c>
      <c r="C2810" s="330" t="str">
        <v>Distributor</v>
      </c>
      <c r="D2810" s="330" t="str">
        <v/>
      </c>
      <c r="E2810" s="330" t="str">
        <v/>
      </c>
      <c r="F2810" s="330" t="str">
        <v>OW</v>
      </c>
      <c r="G2810" s="330" t="str">
        <v>Outbound</v>
      </c>
      <c r="H2810" s="330" t="str">
        <v>4S6003</v>
      </c>
      <c r="I2810" s="331" t="str">
        <v>SSH-BRI</v>
      </c>
      <c r="J2810" s="884">
        <v>45927</v>
      </c>
      <c r="K2810" s="330">
        <v>2</v>
      </c>
      <c r="L2810" s="330">
        <v>2</v>
      </c>
      <c r="M2810" s="330">
        <v>160</v>
      </c>
      <c r="N2810" s="330">
        <v>0</v>
      </c>
      <c r="O2810" s="330">
        <v>0</v>
      </c>
      <c r="P2810" s="330">
        <v>320</v>
      </c>
      <c r="Q2810" s="330" t="str">
        <v>Confirmed</v>
      </c>
      <c r="R2810" s="330" t="str">
        <v>Closed Deal</v>
      </c>
      <c r="S2810" s="330" t="str">
        <v>SSH</v>
      </c>
      <c r="T2810" s="330" t="str">
        <v>BRI</v>
      </c>
      <c r="U2810" s="330" t="str">
        <v>BRI</v>
      </c>
      <c r="V2810" s="330">
        <v>6</v>
      </c>
      <c r="W2810" s="330">
        <v>137</v>
      </c>
      <c r="X2810" s="330" t="str">
        <v>S25-01</v>
      </c>
      <c r="Y2810" s="330">
        <v>186</v>
      </c>
      <c r="Z2810" s="330">
        <v>190</v>
      </c>
      <c r="AA2810" s="330">
        <v>-4</v>
      </c>
      <c r="AB2810" s="16" t="str">
        <v>S25</v>
      </c>
    </row>
    <row r="2811" spans="1:28" x14ac:dyDescent="0.35">
      <c r="A2811" s="331">
        <v>45790</v>
      </c>
      <c r="B2811" s="330" t="str">
        <v>Genius</v>
      </c>
      <c r="C2811" s="330" t="str">
        <v>Distributor</v>
      </c>
      <c r="D2811" s="330" t="str">
        <v/>
      </c>
      <c r="E2811" s="330" t="str">
        <v/>
      </c>
      <c r="F2811" s="330" t="str">
        <v>OW</v>
      </c>
      <c r="G2811" s="330" t="str">
        <v>Outbound</v>
      </c>
      <c r="H2811" s="330" t="str">
        <v>4S6004</v>
      </c>
      <c r="I2811" s="331" t="str">
        <v>BRI-SSH</v>
      </c>
      <c r="J2811" s="884">
        <v>45920</v>
      </c>
      <c r="K2811" s="330">
        <v>2</v>
      </c>
      <c r="L2811" s="330">
        <v>2</v>
      </c>
      <c r="M2811" s="330">
        <v>160</v>
      </c>
      <c r="N2811" s="330">
        <v>0</v>
      </c>
      <c r="O2811" s="330">
        <v>0</v>
      </c>
      <c r="P2811" s="330">
        <v>320</v>
      </c>
      <c r="Q2811" s="330" t="str">
        <v>Confirmed</v>
      </c>
      <c r="R2811" s="330" t="str">
        <v>Closed Deal</v>
      </c>
      <c r="S2811" s="330" t="str">
        <v>BRI</v>
      </c>
      <c r="T2811" s="330" t="str">
        <v>SSH</v>
      </c>
      <c r="U2811" s="330" t="str">
        <v>BRI</v>
      </c>
      <c r="V2811" s="330">
        <v>6</v>
      </c>
      <c r="W2811" s="330">
        <v>130</v>
      </c>
      <c r="X2811" s="330" t="str">
        <v>S25-01</v>
      </c>
      <c r="Y2811" s="330">
        <v>186</v>
      </c>
      <c r="Z2811" s="330">
        <v>189</v>
      </c>
      <c r="AA2811" s="330">
        <v>-3</v>
      </c>
      <c r="AB2811" s="16" t="str">
        <v>S25</v>
      </c>
    </row>
    <row r="2812" spans="1:28" x14ac:dyDescent="0.35">
      <c r="A2812" s="331">
        <v>45790</v>
      </c>
      <c r="B2812" s="330" t="str">
        <v>Nicolaus S.P.A</v>
      </c>
      <c r="C2812" s="330" t="str">
        <v>Tour Operator</v>
      </c>
      <c r="D2812" s="330" t="str">
        <v/>
      </c>
      <c r="E2812" s="330" t="str">
        <v/>
      </c>
      <c r="F2812" s="330" t="str">
        <v>RT</v>
      </c>
      <c r="G2812" s="330" t="str">
        <v>Outbound</v>
      </c>
      <c r="H2812" s="330" t="str">
        <v>4S6004</v>
      </c>
      <c r="I2812" s="331" t="str">
        <v>BRI-SSH</v>
      </c>
      <c r="J2812" s="884">
        <v>45934</v>
      </c>
      <c r="K2812" s="330">
        <v>10</v>
      </c>
      <c r="L2812" s="330">
        <v>10</v>
      </c>
      <c r="M2812" s="330">
        <v>190</v>
      </c>
      <c r="N2812" s="330">
        <v>0</v>
      </c>
      <c r="O2812" s="330">
        <v>0</v>
      </c>
      <c r="P2812" s="330">
        <v>1900</v>
      </c>
      <c r="Q2812" s="330" t="str">
        <v>Confirmed</v>
      </c>
      <c r="R2812" s="330" t="str">
        <v>Signed</v>
      </c>
      <c r="S2812" s="330" t="str">
        <v>BRI</v>
      </c>
      <c r="T2812" s="330" t="str">
        <v>SSH</v>
      </c>
      <c r="U2812" s="330" t="str">
        <v>BRI</v>
      </c>
      <c r="V2812" s="330">
        <v>6</v>
      </c>
      <c r="W2812" s="330">
        <v>144</v>
      </c>
      <c r="X2812" s="330" t="str">
        <v>S25-01</v>
      </c>
      <c r="Y2812" s="330">
        <v>186</v>
      </c>
      <c r="Z2812" s="330">
        <v>186</v>
      </c>
      <c r="AA2812" s="330">
        <v>0</v>
      </c>
      <c r="AB2812" s="16" t="str">
        <v>S25</v>
      </c>
    </row>
    <row r="2813" spans="1:28" x14ac:dyDescent="0.35">
      <c r="A2813" s="331">
        <v>45790</v>
      </c>
      <c r="B2813" s="330" t="str">
        <v>Nicolaus S.P.A</v>
      </c>
      <c r="C2813" s="330" t="str">
        <v>Tour Operator</v>
      </c>
      <c r="D2813" s="330" t="str">
        <v/>
      </c>
      <c r="E2813" s="330" t="str">
        <v/>
      </c>
      <c r="F2813" s="330" t="str">
        <v>RT</v>
      </c>
      <c r="G2813" s="330" t="str">
        <v>Inbound</v>
      </c>
      <c r="H2813" s="330" t="str">
        <v>4S6003</v>
      </c>
      <c r="I2813" s="331" t="str">
        <v>SSH-BRI</v>
      </c>
      <c r="J2813" s="884">
        <v>45941</v>
      </c>
      <c r="K2813" s="330">
        <v>10</v>
      </c>
      <c r="L2813" s="330">
        <v>10</v>
      </c>
      <c r="M2813" s="330">
        <v>190</v>
      </c>
      <c r="N2813" s="330">
        <v>0</v>
      </c>
      <c r="O2813" s="330">
        <v>0</v>
      </c>
      <c r="P2813" s="330">
        <v>1900</v>
      </c>
      <c r="Q2813" s="330" t="str">
        <v>Confirmed</v>
      </c>
      <c r="R2813" s="330" t="str">
        <v>Signed</v>
      </c>
      <c r="S2813" s="330" t="str">
        <v>SSH</v>
      </c>
      <c r="T2813" s="330" t="str">
        <v>BRI</v>
      </c>
      <c r="U2813" s="330" t="str">
        <v>BRI</v>
      </c>
      <c r="V2813" s="330">
        <v>6</v>
      </c>
      <c r="W2813" s="330">
        <v>151</v>
      </c>
      <c r="X2813" s="330" t="str">
        <v>S25-01</v>
      </c>
      <c r="Y2813" s="330">
        <v>186</v>
      </c>
      <c r="Z2813" s="330">
        <v>185</v>
      </c>
      <c r="AA2813" s="330">
        <v>1</v>
      </c>
      <c r="AB2813" s="16" t="str">
        <v>S25</v>
      </c>
    </row>
    <row r="2814" spans="1:28" x14ac:dyDescent="0.35">
      <c r="A2814" s="331">
        <v>45790</v>
      </c>
      <c r="B2814" s="330" t="str">
        <v>Searcharter</v>
      </c>
      <c r="C2814" s="330" t="str">
        <v>Distributor</v>
      </c>
      <c r="D2814" s="330" t="str">
        <v xml:space="preserve"> </v>
      </c>
      <c r="E2814" s="330" t="str">
        <v>7YNG9</v>
      </c>
      <c r="F2814" s="330" t="str">
        <v>RT</v>
      </c>
      <c r="G2814" s="330" t="str">
        <v>Outbound</v>
      </c>
      <c r="H2814" s="330" t="str">
        <v>NE3127</v>
      </c>
      <c r="I2814" s="331" t="str">
        <v>NAP-SSH</v>
      </c>
      <c r="J2814" s="884">
        <v>45882</v>
      </c>
      <c r="K2814" s="330">
        <v>2</v>
      </c>
      <c r="L2814" s="330">
        <v>2</v>
      </c>
      <c r="M2814" s="330">
        <v>265</v>
      </c>
      <c r="N2814" s="330">
        <v>0</v>
      </c>
      <c r="O2814" s="330">
        <v>0</v>
      </c>
      <c r="P2814" s="330">
        <v>530</v>
      </c>
      <c r="Q2814" s="330" t="str">
        <v>Confirmed</v>
      </c>
      <c r="R2814" s="330" t="str">
        <v>Closed Deal</v>
      </c>
      <c r="S2814" s="330" t="str">
        <v>NAP</v>
      </c>
      <c r="T2814" s="330" t="str">
        <v>SSH</v>
      </c>
      <c r="U2814" s="330" t="str">
        <v>NAP</v>
      </c>
      <c r="V2814" s="330">
        <v>3</v>
      </c>
      <c r="W2814" s="330">
        <v>92</v>
      </c>
      <c r="X2814" s="330" t="str">
        <v>S25-20</v>
      </c>
      <c r="Y2814" s="330">
        <v>12</v>
      </c>
      <c r="Z2814" s="330">
        <v>11</v>
      </c>
      <c r="AA2814" s="330">
        <v>1</v>
      </c>
      <c r="AB2814" s="16" t="str">
        <v>S25</v>
      </c>
    </row>
    <row r="2815" spans="1:28" x14ac:dyDescent="0.35">
      <c r="A2815" s="331">
        <v>45790</v>
      </c>
      <c r="B2815" s="330" t="str">
        <v>Searcharter</v>
      </c>
      <c r="C2815" s="330" t="str">
        <v>Distributor</v>
      </c>
      <c r="D2815" s="330" t="str">
        <v/>
      </c>
      <c r="E2815" s="330" t="str">
        <v>7YNG9</v>
      </c>
      <c r="F2815" s="330" t="str">
        <v>RT</v>
      </c>
      <c r="G2815" s="330" t="str">
        <v>Inbound</v>
      </c>
      <c r="H2815" s="330" t="str">
        <v>NE3126</v>
      </c>
      <c r="I2815" s="331" t="str">
        <v>SSH-NAP</v>
      </c>
      <c r="J2815" s="884">
        <v>45896</v>
      </c>
      <c r="K2815" s="330">
        <v>2</v>
      </c>
      <c r="L2815" s="330">
        <v>2</v>
      </c>
      <c r="M2815" s="330">
        <v>265</v>
      </c>
      <c r="N2815" s="330">
        <v>0</v>
      </c>
      <c r="O2815" s="330">
        <v>0</v>
      </c>
      <c r="P2815" s="330">
        <v>530</v>
      </c>
      <c r="Q2815" s="330" t="str">
        <v>Confirmed</v>
      </c>
      <c r="R2815" s="330" t="str">
        <v>Closed Deal</v>
      </c>
      <c r="S2815" s="330" t="str">
        <v>SSH</v>
      </c>
      <c r="T2815" s="330" t="str">
        <v>NAP</v>
      </c>
      <c r="U2815" s="330" t="str">
        <v>NAP</v>
      </c>
      <c r="V2815" s="330">
        <v>3</v>
      </c>
      <c r="W2815" s="330">
        <v>106</v>
      </c>
      <c r="X2815" s="330" t="str">
        <v>S25-20</v>
      </c>
      <c r="Y2815" s="330">
        <v>12</v>
      </c>
      <c r="Z2815" s="330">
        <v>10</v>
      </c>
      <c r="AA2815" s="330">
        <v>2</v>
      </c>
      <c r="AB2815" s="16" t="str">
        <v>S25</v>
      </c>
    </row>
    <row r="2816" spans="1:28" x14ac:dyDescent="0.35">
      <c r="A2816" s="331">
        <v>45791</v>
      </c>
      <c r="B2816" s="330" t="str">
        <v>Genius</v>
      </c>
      <c r="C2816" s="330" t="str">
        <v>Distributor</v>
      </c>
      <c r="D2816" s="330" t="str">
        <v/>
      </c>
      <c r="E2816" s="330" t="str">
        <v/>
      </c>
      <c r="F2816" s="330" t="str">
        <v>OW</v>
      </c>
      <c r="G2816" s="330" t="str">
        <v>Outbound</v>
      </c>
      <c r="H2816" s="330" t="str">
        <v>NP8102</v>
      </c>
      <c r="I2816" s="331" t="str">
        <v>NAP-HRG</v>
      </c>
      <c r="J2816" s="884">
        <v>45887</v>
      </c>
      <c r="K2816" s="330">
        <v>2</v>
      </c>
      <c r="L2816" s="330">
        <v>2</v>
      </c>
      <c r="M2816" s="330">
        <v>240</v>
      </c>
      <c r="N2816" s="330">
        <v>0</v>
      </c>
      <c r="O2816" s="330">
        <v>0</v>
      </c>
      <c r="P2816" s="330">
        <v>480</v>
      </c>
      <c r="Q2816" s="330" t="str">
        <v>Confirmed</v>
      </c>
      <c r="R2816" s="330" t="str">
        <v>Closed Deal</v>
      </c>
      <c r="S2816" s="330" t="str">
        <v>NAP</v>
      </c>
      <c r="T2816" s="330" t="str">
        <v>HRG</v>
      </c>
      <c r="U2816" s="330" t="str">
        <v>NAP</v>
      </c>
      <c r="V2816" s="330">
        <v>1</v>
      </c>
      <c r="W2816" s="330">
        <v>96</v>
      </c>
      <c r="X2816" s="330" t="str">
        <v>S25-13</v>
      </c>
      <c r="Y2816" s="330">
        <v>176</v>
      </c>
      <c r="Z2816" s="330">
        <v>151</v>
      </c>
      <c r="AA2816" s="330">
        <v>25</v>
      </c>
      <c r="AB2816" s="16" t="str">
        <v>S25</v>
      </c>
    </row>
    <row r="2817" spans="1:28" x14ac:dyDescent="0.35">
      <c r="A2817" s="331">
        <v>45791</v>
      </c>
      <c r="B2817" s="330" t="str">
        <v>Good Days</v>
      </c>
      <c r="C2817" s="330" t="str">
        <v>Tour Operator</v>
      </c>
      <c r="D2817" s="330" t="str">
        <v/>
      </c>
      <c r="E2817" s="330" t="str">
        <v/>
      </c>
      <c r="F2817" s="330" t="str">
        <v>RT</v>
      </c>
      <c r="G2817" s="330" t="str">
        <v>Outbound</v>
      </c>
      <c r="H2817" s="330" t="str">
        <v>4S6004</v>
      </c>
      <c r="I2817" s="331" t="str">
        <v>BRI-SSH</v>
      </c>
      <c r="J2817" s="884">
        <v>45878</v>
      </c>
      <c r="K2817" s="330">
        <v>5</v>
      </c>
      <c r="L2817" s="330">
        <v>5</v>
      </c>
      <c r="M2817" s="330">
        <v>250</v>
      </c>
      <c r="N2817" s="330">
        <v>0</v>
      </c>
      <c r="O2817" s="330">
        <v>0</v>
      </c>
      <c r="P2817" s="330">
        <v>1250</v>
      </c>
      <c r="Q2817" s="330" t="str">
        <v>Confirmed</v>
      </c>
      <c r="R2817" s="330" t="str">
        <v>Signed</v>
      </c>
      <c r="S2817" s="330" t="str">
        <v>BRI</v>
      </c>
      <c r="T2817" s="330" t="str">
        <v>SSH</v>
      </c>
      <c r="U2817" s="330" t="str">
        <v>BRI</v>
      </c>
      <c r="V2817" s="330">
        <v>6</v>
      </c>
      <c r="W2817" s="330">
        <v>87</v>
      </c>
      <c r="X2817" s="330" t="str">
        <v>S25-01</v>
      </c>
      <c r="Y2817" s="330">
        <v>186</v>
      </c>
      <c r="Z2817" s="330">
        <v>274</v>
      </c>
      <c r="AA2817" s="330">
        <v>-88</v>
      </c>
      <c r="AB2817" s="16" t="str">
        <v>S25</v>
      </c>
    </row>
    <row r="2818" spans="1:28" x14ac:dyDescent="0.35">
      <c r="A2818" s="331">
        <v>45791</v>
      </c>
      <c r="B2818" s="330" t="str">
        <v>Good Days</v>
      </c>
      <c r="C2818" s="330" t="str">
        <v>Tour Operator</v>
      </c>
      <c r="D2818" s="330" t="str">
        <v/>
      </c>
      <c r="E2818" s="330" t="str">
        <v/>
      </c>
      <c r="F2818" s="330" t="str">
        <v>RT</v>
      </c>
      <c r="G2818" s="330" t="str">
        <v>Outbound</v>
      </c>
      <c r="H2818" s="330" t="str">
        <v>4S6004</v>
      </c>
      <c r="I2818" s="331" t="str">
        <v>BRI-SSH</v>
      </c>
      <c r="J2818" s="884">
        <v>45885</v>
      </c>
      <c r="K2818" s="330">
        <v>11</v>
      </c>
      <c r="L2818" s="330">
        <v>11</v>
      </c>
      <c r="M2818" s="330">
        <v>230</v>
      </c>
      <c r="N2818" s="330">
        <v>0</v>
      </c>
      <c r="O2818" s="330">
        <v>0</v>
      </c>
      <c r="P2818" s="330">
        <v>2530</v>
      </c>
      <c r="Q2818" s="330" t="str">
        <v>Confirmed</v>
      </c>
      <c r="R2818" s="330" t="str">
        <v>Signed</v>
      </c>
      <c r="S2818" s="330" t="str">
        <v>BRI</v>
      </c>
      <c r="T2818" s="330" t="str">
        <v>SSH</v>
      </c>
      <c r="U2818" s="330" t="str">
        <v>BRI</v>
      </c>
      <c r="V2818" s="330">
        <v>6</v>
      </c>
      <c r="W2818" s="330">
        <v>94</v>
      </c>
      <c r="X2818" s="330" t="str">
        <v>S25-01</v>
      </c>
      <c r="Y2818" s="330">
        <v>186</v>
      </c>
      <c r="Z2818" s="330">
        <v>249</v>
      </c>
      <c r="AA2818" s="330">
        <v>-63</v>
      </c>
      <c r="AB2818" s="16" t="str">
        <v>S25</v>
      </c>
    </row>
    <row r="2819" spans="1:28" x14ac:dyDescent="0.35">
      <c r="A2819" s="331">
        <v>45791</v>
      </c>
      <c r="B2819" s="330" t="str">
        <v>Good Days</v>
      </c>
      <c r="C2819" s="330" t="str">
        <v>Tour Operator</v>
      </c>
      <c r="D2819" s="330" t="str">
        <v/>
      </c>
      <c r="E2819" s="330" t="str">
        <v/>
      </c>
      <c r="F2819" s="330" t="str">
        <v>RT</v>
      </c>
      <c r="G2819" s="330" t="str">
        <v>Inbound</v>
      </c>
      <c r="H2819" s="330" t="str">
        <v>4S6003</v>
      </c>
      <c r="I2819" s="331" t="str">
        <v>SSH-BRI</v>
      </c>
      <c r="J2819" s="884">
        <v>45885</v>
      </c>
      <c r="K2819" s="330">
        <v>5</v>
      </c>
      <c r="L2819" s="330">
        <v>5</v>
      </c>
      <c r="M2819" s="330">
        <v>250</v>
      </c>
      <c r="N2819" s="330">
        <v>0</v>
      </c>
      <c r="O2819" s="330">
        <v>0</v>
      </c>
      <c r="P2819" s="330">
        <v>1250</v>
      </c>
      <c r="Q2819" s="330" t="str">
        <v>Confirmed</v>
      </c>
      <c r="R2819" s="330" t="str">
        <v>Signed</v>
      </c>
      <c r="S2819" s="330" t="str">
        <v>SSH</v>
      </c>
      <c r="T2819" s="330" t="str">
        <v>BRI</v>
      </c>
      <c r="U2819" s="330" t="str">
        <v>BRI</v>
      </c>
      <c r="V2819" s="330">
        <v>6</v>
      </c>
      <c r="W2819" s="330">
        <v>94</v>
      </c>
      <c r="X2819" s="330" t="str">
        <v>S25-01</v>
      </c>
      <c r="Y2819" s="330">
        <v>186</v>
      </c>
      <c r="Z2819" s="330">
        <v>268</v>
      </c>
      <c r="AA2819" s="330">
        <v>-82</v>
      </c>
      <c r="AB2819" s="16" t="str">
        <v>S25</v>
      </c>
    </row>
    <row r="2820" spans="1:28" x14ac:dyDescent="0.35">
      <c r="A2820" s="331">
        <v>45791</v>
      </c>
      <c r="B2820" s="330" t="str">
        <v>Good Days</v>
      </c>
      <c r="C2820" s="330" t="str">
        <v>Tour Operator</v>
      </c>
      <c r="D2820" s="330" t="str">
        <v/>
      </c>
      <c r="E2820" s="330" t="str">
        <v/>
      </c>
      <c r="F2820" s="330" t="str">
        <v>RT</v>
      </c>
      <c r="G2820" s="330" t="str">
        <v>Inbound</v>
      </c>
      <c r="H2820" s="330" t="str">
        <v>4S6003</v>
      </c>
      <c r="I2820" s="331" t="str">
        <v>SSH-BRI</v>
      </c>
      <c r="J2820" s="884">
        <v>45892</v>
      </c>
      <c r="K2820" s="330">
        <v>11</v>
      </c>
      <c r="L2820" s="330">
        <v>11</v>
      </c>
      <c r="M2820" s="330">
        <v>230</v>
      </c>
      <c r="N2820" s="330">
        <v>0</v>
      </c>
      <c r="O2820" s="330">
        <v>0</v>
      </c>
      <c r="P2820" s="330">
        <v>2530</v>
      </c>
      <c r="Q2820" s="330" t="str">
        <v>Confirmed</v>
      </c>
      <c r="R2820" s="330" t="str">
        <v>Signed</v>
      </c>
      <c r="S2820" s="330" t="str">
        <v>SSH</v>
      </c>
      <c r="T2820" s="330" t="str">
        <v>BRI</v>
      </c>
      <c r="U2820" s="330" t="str">
        <v>BRI</v>
      </c>
      <c r="V2820" s="330">
        <v>6</v>
      </c>
      <c r="W2820" s="330">
        <v>101</v>
      </c>
      <c r="X2820" s="330" t="str">
        <v>S25-01</v>
      </c>
      <c r="Y2820" s="330">
        <v>186</v>
      </c>
      <c r="Z2820" s="330">
        <v>254</v>
      </c>
      <c r="AA2820" s="330">
        <v>-68</v>
      </c>
      <c r="AB2820" s="16" t="str">
        <v>S25</v>
      </c>
    </row>
    <row r="2821" spans="1:28" x14ac:dyDescent="0.35">
      <c r="A2821" s="331">
        <v>45743</v>
      </c>
      <c r="B2821" s="330" t="str">
        <v>JSV-Partyamo</v>
      </c>
      <c r="C2821" s="330" t="str">
        <v>Tour Operator</v>
      </c>
      <c r="D2821" s="330" t="str">
        <v/>
      </c>
      <c r="E2821" s="330" t="str">
        <v/>
      </c>
      <c r="F2821" s="330" t="str">
        <v>RT</v>
      </c>
      <c r="G2821" s="330" t="str">
        <v>Outbound</v>
      </c>
      <c r="H2821" s="330" t="str">
        <v>NE1129</v>
      </c>
      <c r="I2821" s="331" t="str">
        <v>NAP-SSH</v>
      </c>
      <c r="J2821" s="884">
        <v>45901</v>
      </c>
      <c r="K2821" s="330">
        <v>30</v>
      </c>
      <c r="L2821" s="330">
        <v>30</v>
      </c>
      <c r="M2821" s="330">
        <v>185</v>
      </c>
      <c r="N2821" s="330">
        <v>0</v>
      </c>
      <c r="O2821" s="330">
        <v>0</v>
      </c>
      <c r="P2821" s="330">
        <v>5550</v>
      </c>
      <c r="Q2821" s="330" t="str">
        <v>Confirmed</v>
      </c>
      <c r="R2821" s="330" t="str">
        <v>On Review</v>
      </c>
      <c r="S2821" s="330" t="str">
        <v>NAP</v>
      </c>
      <c r="T2821" s="330" t="str">
        <v>SSH</v>
      </c>
      <c r="U2821" s="330" t="str">
        <v>NAP</v>
      </c>
      <c r="V2821" s="330">
        <v>1</v>
      </c>
      <c r="W2821" s="330">
        <v>158</v>
      </c>
      <c r="X2821" s="330" t="str">
        <v>S25-07</v>
      </c>
      <c r="Y2821" s="330">
        <v>179</v>
      </c>
      <c r="Z2821" s="330">
        <v>132</v>
      </c>
      <c r="AA2821" s="330">
        <v>47</v>
      </c>
      <c r="AB2821" s="16" t="str">
        <v>S25</v>
      </c>
    </row>
    <row r="2822" spans="1:28" x14ac:dyDescent="0.35">
      <c r="A2822" s="331">
        <v>45743</v>
      </c>
      <c r="B2822" s="330" t="str">
        <v>JSV-Partyamo</v>
      </c>
      <c r="C2822" s="330" t="str">
        <v>Tour Operator</v>
      </c>
      <c r="D2822" s="330" t="str">
        <v/>
      </c>
      <c r="E2822" s="330" t="str">
        <v/>
      </c>
      <c r="F2822" s="330" t="str">
        <v>RT</v>
      </c>
      <c r="G2822" s="330" t="str">
        <v>Inbound</v>
      </c>
      <c r="H2822" s="330" t="str">
        <v>NE1128</v>
      </c>
      <c r="I2822" s="331" t="str">
        <v>SSH-NAP</v>
      </c>
      <c r="J2822" s="884">
        <v>45908</v>
      </c>
      <c r="K2822" s="330">
        <v>30</v>
      </c>
      <c r="L2822" s="330">
        <v>30</v>
      </c>
      <c r="M2822" s="330">
        <v>185</v>
      </c>
      <c r="N2822" s="330">
        <v>0</v>
      </c>
      <c r="O2822" s="330">
        <v>0</v>
      </c>
      <c r="P2822" s="330">
        <v>5550</v>
      </c>
      <c r="Q2822" s="330" t="str">
        <v>Confirmed</v>
      </c>
      <c r="R2822" s="330" t="str">
        <v>On Review</v>
      </c>
      <c r="S2822" s="330" t="str">
        <v>SSH</v>
      </c>
      <c r="T2822" s="330" t="str">
        <v>NAP</v>
      </c>
      <c r="U2822" s="330" t="str">
        <v>NAP</v>
      </c>
      <c r="V2822" s="330">
        <v>1</v>
      </c>
      <c r="W2822" s="330">
        <v>165</v>
      </c>
      <c r="X2822" s="330" t="str">
        <v>S25-07</v>
      </c>
      <c r="Y2822" s="330">
        <v>179</v>
      </c>
      <c r="Z2822" s="330">
        <v>132</v>
      </c>
      <c r="AA2822" s="330">
        <v>47</v>
      </c>
      <c r="AB2822" s="16" t="str">
        <v>S25</v>
      </c>
    </row>
    <row r="2823" spans="1:28" x14ac:dyDescent="0.35">
      <c r="A2823" s="331">
        <v>45791</v>
      </c>
      <c r="B2823" s="330" t="str">
        <v>Italgsa-Baobab</v>
      </c>
      <c r="C2823" s="330" t="str">
        <v>Tour Operator</v>
      </c>
      <c r="D2823" s="330" t="str">
        <v/>
      </c>
      <c r="E2823" s="330" t="str">
        <v/>
      </c>
      <c r="F2823" s="330" t="str">
        <v>RT</v>
      </c>
      <c r="G2823" s="330" t="str">
        <v>Outbound</v>
      </c>
      <c r="H2823" s="330" t="str">
        <v>UJ6126</v>
      </c>
      <c r="I2823" s="331" t="str">
        <v>BRI-SSH</v>
      </c>
      <c r="J2823" s="884">
        <v>45871</v>
      </c>
      <c r="K2823" s="330">
        <v>100</v>
      </c>
      <c r="L2823" s="330">
        <v>100</v>
      </c>
      <c r="M2823" s="330">
        <v>230</v>
      </c>
      <c r="N2823" s="330">
        <v>0</v>
      </c>
      <c r="O2823" s="330">
        <v>0</v>
      </c>
      <c r="P2823" s="330">
        <v>23000</v>
      </c>
      <c r="Q2823" s="330" t="str">
        <v>Confirmed</v>
      </c>
      <c r="R2823" s="330" t="str">
        <v>On Review</v>
      </c>
      <c r="S2823" s="330" t="str">
        <v>BRI</v>
      </c>
      <c r="T2823" s="330" t="str">
        <v>SSH</v>
      </c>
      <c r="U2823" s="330" t="str">
        <v>BRI</v>
      </c>
      <c r="V2823" s="330">
        <v>6</v>
      </c>
      <c r="W2823" s="330">
        <v>80</v>
      </c>
      <c r="X2823" s="330" t="str">
        <v>S25-27</v>
      </c>
      <c r="Y2823" s="330">
        <v>165</v>
      </c>
      <c r="Z2823" s="330">
        <v>100</v>
      </c>
      <c r="AA2823" s="330">
        <v>65</v>
      </c>
      <c r="AB2823" s="16" t="str">
        <v>S25</v>
      </c>
    </row>
    <row r="2824" spans="1:28" x14ac:dyDescent="0.35">
      <c r="A2824" s="331">
        <v>45791</v>
      </c>
      <c r="B2824" s="330" t="str">
        <v>Italgsa-Baobab</v>
      </c>
      <c r="C2824" s="330" t="str">
        <v>Tour Operator</v>
      </c>
      <c r="D2824" s="330" t="str">
        <v/>
      </c>
      <c r="E2824" s="330" t="str">
        <v/>
      </c>
      <c r="F2824" s="330" t="str">
        <v>RT</v>
      </c>
      <c r="G2824" s="330" t="str">
        <v>Outbound</v>
      </c>
      <c r="H2824" s="330" t="str">
        <v>UJ6126</v>
      </c>
      <c r="I2824" s="331" t="str">
        <v>BRI-SSH</v>
      </c>
      <c r="J2824" s="884">
        <v>45878</v>
      </c>
      <c r="K2824" s="330">
        <v>80</v>
      </c>
      <c r="L2824" s="330">
        <v>80</v>
      </c>
      <c r="M2824" s="330">
        <v>230</v>
      </c>
      <c r="N2824" s="330">
        <v>0</v>
      </c>
      <c r="O2824" s="330">
        <v>0</v>
      </c>
      <c r="P2824" s="330">
        <v>18400</v>
      </c>
      <c r="Q2824" s="330" t="str">
        <v>Confirmed</v>
      </c>
      <c r="R2824" s="330" t="str">
        <v>On Review</v>
      </c>
      <c r="S2824" s="330" t="str">
        <v>BRI</v>
      </c>
      <c r="T2824" s="330" t="str">
        <v>SSH</v>
      </c>
      <c r="U2824" s="330" t="str">
        <v>BRI</v>
      </c>
      <c r="V2824" s="330">
        <v>6</v>
      </c>
      <c r="W2824" s="330">
        <v>87</v>
      </c>
      <c r="X2824" s="330" t="str">
        <v>S25-27</v>
      </c>
      <c r="Y2824" s="330">
        <v>165</v>
      </c>
      <c r="Z2824" s="330">
        <v>80</v>
      </c>
      <c r="AA2824" s="330">
        <v>85</v>
      </c>
      <c r="AB2824" s="16" t="str">
        <v>S25</v>
      </c>
    </row>
    <row r="2825" spans="1:28" x14ac:dyDescent="0.35">
      <c r="A2825" s="331">
        <v>45791</v>
      </c>
      <c r="B2825" s="330" t="str">
        <v>Italgsa-Baobab</v>
      </c>
      <c r="C2825" s="330" t="str">
        <v>Tour Operator</v>
      </c>
      <c r="D2825" s="330" t="str">
        <v/>
      </c>
      <c r="E2825" s="330" t="str">
        <v/>
      </c>
      <c r="F2825" s="330" t="str">
        <v>RT</v>
      </c>
      <c r="G2825" s="330" t="str">
        <v>Outbound</v>
      </c>
      <c r="H2825" s="330" t="str">
        <v>UJ6126</v>
      </c>
      <c r="I2825" s="331" t="str">
        <v>BRI-SSH</v>
      </c>
      <c r="J2825" s="884">
        <v>45885</v>
      </c>
      <c r="K2825" s="330">
        <v>100</v>
      </c>
      <c r="L2825" s="330">
        <v>100</v>
      </c>
      <c r="M2825" s="330">
        <v>230</v>
      </c>
      <c r="N2825" s="330">
        <v>0</v>
      </c>
      <c r="O2825" s="330">
        <v>0</v>
      </c>
      <c r="P2825" s="330">
        <v>23000</v>
      </c>
      <c r="Q2825" s="330" t="str">
        <v>Confirmed</v>
      </c>
      <c r="R2825" s="330" t="str">
        <v>On Review</v>
      </c>
      <c r="S2825" s="330" t="str">
        <v>BRI</v>
      </c>
      <c r="T2825" s="330" t="str">
        <v>SSH</v>
      </c>
      <c r="U2825" s="330" t="str">
        <v>BRI</v>
      </c>
      <c r="V2825" s="330">
        <v>6</v>
      </c>
      <c r="W2825" s="330">
        <v>94</v>
      </c>
      <c r="X2825" s="330" t="str">
        <v>S25-27</v>
      </c>
      <c r="Y2825" s="330">
        <v>165</v>
      </c>
      <c r="Z2825" s="330">
        <v>100</v>
      </c>
      <c r="AA2825" s="330">
        <v>65</v>
      </c>
      <c r="AB2825" s="16" t="str">
        <v>S25</v>
      </c>
    </row>
    <row r="2826" spans="1:28" x14ac:dyDescent="0.35">
      <c r="A2826" s="331">
        <v>45791</v>
      </c>
      <c r="B2826" s="330" t="str">
        <v>Italgsa-Baobab</v>
      </c>
      <c r="C2826" s="330" t="str">
        <v>Tour Operator</v>
      </c>
      <c r="D2826" s="330" t="str">
        <v/>
      </c>
      <c r="E2826" s="330" t="str">
        <v/>
      </c>
      <c r="F2826" s="330" t="str">
        <v>RT</v>
      </c>
      <c r="G2826" s="330" t="str">
        <v>Outbound</v>
      </c>
      <c r="H2826" s="330" t="str">
        <v>UJ6126</v>
      </c>
      <c r="I2826" s="331" t="str">
        <v>BRI-SSH</v>
      </c>
      <c r="J2826" s="884">
        <v>45892</v>
      </c>
      <c r="K2826" s="330">
        <v>100</v>
      </c>
      <c r="L2826" s="330">
        <v>100</v>
      </c>
      <c r="M2826" s="330">
        <v>230</v>
      </c>
      <c r="N2826" s="330">
        <v>0</v>
      </c>
      <c r="O2826" s="330">
        <v>0</v>
      </c>
      <c r="P2826" s="330">
        <v>23000</v>
      </c>
      <c r="Q2826" s="330" t="str">
        <v>Confirmed</v>
      </c>
      <c r="R2826" s="330" t="str">
        <v>On Review</v>
      </c>
      <c r="S2826" s="330" t="str">
        <v>BRI</v>
      </c>
      <c r="T2826" s="330" t="str">
        <v>SSH</v>
      </c>
      <c r="U2826" s="330" t="str">
        <v>BRI</v>
      </c>
      <c r="V2826" s="330">
        <v>6</v>
      </c>
      <c r="W2826" s="330">
        <v>101</v>
      </c>
      <c r="X2826" s="330" t="str">
        <v>S25-27</v>
      </c>
      <c r="Y2826" s="330">
        <v>165</v>
      </c>
      <c r="Z2826" s="330">
        <v>100</v>
      </c>
      <c r="AA2826" s="330">
        <v>65</v>
      </c>
      <c r="AB2826" s="16" t="str">
        <v>S25</v>
      </c>
    </row>
    <row r="2827" spans="1:28" x14ac:dyDescent="0.35">
      <c r="A2827" s="331">
        <v>45791</v>
      </c>
      <c r="B2827" s="330" t="str">
        <v>Italgsa-Baobab</v>
      </c>
      <c r="C2827" s="330" t="str">
        <v>Tour Operator</v>
      </c>
      <c r="D2827" s="330" t="str">
        <v/>
      </c>
      <c r="E2827" s="330" t="str">
        <v/>
      </c>
      <c r="F2827" s="330" t="str">
        <v>RT</v>
      </c>
      <c r="G2827" s="330" t="str">
        <v>Outbound</v>
      </c>
      <c r="H2827" s="330" t="str">
        <v>UJ6126</v>
      </c>
      <c r="I2827" s="331" t="str">
        <v>BRI-SSH</v>
      </c>
      <c r="J2827" s="884">
        <v>45899</v>
      </c>
      <c r="K2827" s="330">
        <v>100</v>
      </c>
      <c r="L2827" s="330">
        <v>100</v>
      </c>
      <c r="M2827" s="330">
        <v>230</v>
      </c>
      <c r="N2827" s="330">
        <v>0</v>
      </c>
      <c r="O2827" s="330">
        <v>0</v>
      </c>
      <c r="P2827" s="330">
        <v>23000</v>
      </c>
      <c r="Q2827" s="330" t="str">
        <v>Confirmed</v>
      </c>
      <c r="R2827" s="330" t="str">
        <v>On Review</v>
      </c>
      <c r="S2827" s="330" t="str">
        <v>BRI</v>
      </c>
      <c r="T2827" s="330" t="str">
        <v>SSH</v>
      </c>
      <c r="U2827" s="330" t="str">
        <v>BRI</v>
      </c>
      <c r="V2827" s="330">
        <v>6</v>
      </c>
      <c r="W2827" s="330">
        <v>108</v>
      </c>
      <c r="X2827" s="330" t="str">
        <v>S25-27</v>
      </c>
      <c r="Y2827" s="330">
        <v>165</v>
      </c>
      <c r="Z2827" s="330">
        <v>100</v>
      </c>
      <c r="AA2827" s="330">
        <v>65</v>
      </c>
      <c r="AB2827" s="16" t="str">
        <v>S25</v>
      </c>
    </row>
    <row r="2828" spans="1:28" x14ac:dyDescent="0.35">
      <c r="A2828" s="331">
        <v>45791</v>
      </c>
      <c r="B2828" s="330" t="str">
        <v>Italgsa-Baobab</v>
      </c>
      <c r="C2828" s="330" t="str">
        <v>Tour Operator</v>
      </c>
      <c r="D2828" s="330" t="str">
        <v/>
      </c>
      <c r="E2828" s="330" t="str">
        <v/>
      </c>
      <c r="F2828" s="330" t="str">
        <v>RT</v>
      </c>
      <c r="G2828" s="330" t="str">
        <v>Outbound</v>
      </c>
      <c r="H2828" s="330" t="str">
        <v>UJ6126</v>
      </c>
      <c r="I2828" s="331" t="str">
        <v>BRI-SSH</v>
      </c>
      <c r="J2828" s="884">
        <v>45906</v>
      </c>
      <c r="K2828" s="330">
        <v>100</v>
      </c>
      <c r="L2828" s="330">
        <v>100</v>
      </c>
      <c r="M2828" s="330">
        <v>230</v>
      </c>
      <c r="N2828" s="330">
        <v>0</v>
      </c>
      <c r="O2828" s="330">
        <v>0</v>
      </c>
      <c r="P2828" s="330">
        <v>23000</v>
      </c>
      <c r="Q2828" s="330" t="str">
        <v>Confirmed</v>
      </c>
      <c r="R2828" s="330" t="str">
        <v>On Review</v>
      </c>
      <c r="S2828" s="330" t="str">
        <v>BRI</v>
      </c>
      <c r="T2828" s="330" t="str">
        <v>SSH</v>
      </c>
      <c r="U2828" s="330" t="str">
        <v>BRI</v>
      </c>
      <c r="V2828" s="330">
        <v>6</v>
      </c>
      <c r="W2828" s="330">
        <v>115</v>
      </c>
      <c r="X2828" s="330" t="str">
        <v>S25-27</v>
      </c>
      <c r="Y2828" s="330">
        <v>165</v>
      </c>
      <c r="Z2828" s="330">
        <v>100</v>
      </c>
      <c r="AA2828" s="330">
        <v>65</v>
      </c>
      <c r="AB2828" s="16" t="str">
        <v>S25</v>
      </c>
    </row>
    <row r="2829" spans="1:28" x14ac:dyDescent="0.35">
      <c r="A2829" s="331">
        <v>45791</v>
      </c>
      <c r="B2829" s="330" t="str">
        <v>Italgsa-Baobab</v>
      </c>
      <c r="C2829" s="330" t="str">
        <v>Tour Operator</v>
      </c>
      <c r="D2829" s="330" t="str">
        <v/>
      </c>
      <c r="E2829" s="330" t="str">
        <v/>
      </c>
      <c r="F2829" s="330" t="str">
        <v>RT</v>
      </c>
      <c r="G2829" s="330" t="str">
        <v>Inbound</v>
      </c>
      <c r="H2829" s="330" t="str">
        <v>UJ6125</v>
      </c>
      <c r="I2829" s="331" t="str">
        <v>SSH-BRI</v>
      </c>
      <c r="J2829" s="884">
        <v>45878</v>
      </c>
      <c r="K2829" s="330">
        <v>100</v>
      </c>
      <c r="L2829" s="330">
        <v>100</v>
      </c>
      <c r="M2829" s="330">
        <v>230</v>
      </c>
      <c r="N2829" s="330">
        <v>0</v>
      </c>
      <c r="O2829" s="330">
        <v>0</v>
      </c>
      <c r="P2829" s="330">
        <v>23000</v>
      </c>
      <c r="Q2829" s="330" t="str">
        <v>Confirmed</v>
      </c>
      <c r="R2829" s="330" t="str">
        <v>On Review</v>
      </c>
      <c r="S2829" s="330" t="str">
        <v>SSH</v>
      </c>
      <c r="T2829" s="330" t="str">
        <v>BRI</v>
      </c>
      <c r="U2829" s="330" t="str">
        <v>BRI</v>
      </c>
      <c r="V2829" s="330">
        <v>6</v>
      </c>
      <c r="W2829" s="330">
        <v>87</v>
      </c>
      <c r="X2829" s="330" t="str">
        <v>S25-27</v>
      </c>
      <c r="Y2829" s="330">
        <v>165</v>
      </c>
      <c r="Z2829" s="330">
        <v>100</v>
      </c>
      <c r="AA2829" s="330">
        <v>65</v>
      </c>
      <c r="AB2829" s="16" t="str">
        <v>S25</v>
      </c>
    </row>
    <row r="2830" spans="1:28" x14ac:dyDescent="0.35">
      <c r="A2830" s="331">
        <v>45791</v>
      </c>
      <c r="B2830" s="330" t="str">
        <v>Italgsa-Baobab</v>
      </c>
      <c r="C2830" s="330" t="str">
        <v>Tour Operator</v>
      </c>
      <c r="D2830" s="330" t="str">
        <v/>
      </c>
      <c r="E2830" s="330" t="str">
        <v/>
      </c>
      <c r="F2830" s="330" t="str">
        <v>RT</v>
      </c>
      <c r="G2830" s="330" t="str">
        <v>Inbound</v>
      </c>
      <c r="H2830" s="330" t="str">
        <v>UJ6125</v>
      </c>
      <c r="I2830" s="331" t="str">
        <v>SSH-BRI</v>
      </c>
      <c r="J2830" s="884">
        <v>45885</v>
      </c>
      <c r="K2830" s="330">
        <v>80</v>
      </c>
      <c r="L2830" s="330">
        <v>80</v>
      </c>
      <c r="M2830" s="330">
        <v>230</v>
      </c>
      <c r="N2830" s="330">
        <v>0</v>
      </c>
      <c r="O2830" s="330">
        <v>0</v>
      </c>
      <c r="P2830" s="330">
        <v>18400</v>
      </c>
      <c r="Q2830" s="330" t="str">
        <v>Confirmed</v>
      </c>
      <c r="R2830" s="330" t="str">
        <v>On Review</v>
      </c>
      <c r="S2830" s="330" t="str">
        <v>SSH</v>
      </c>
      <c r="T2830" s="330" t="str">
        <v>BRI</v>
      </c>
      <c r="U2830" s="330" t="str">
        <v>BRI</v>
      </c>
      <c r="V2830" s="330">
        <v>6</v>
      </c>
      <c r="W2830" s="330">
        <v>94</v>
      </c>
      <c r="X2830" s="330" t="str">
        <v>S25-27</v>
      </c>
      <c r="Y2830" s="330">
        <v>165</v>
      </c>
      <c r="Z2830" s="330">
        <v>80</v>
      </c>
      <c r="AA2830" s="330">
        <v>85</v>
      </c>
      <c r="AB2830" s="16" t="str">
        <v>S25</v>
      </c>
    </row>
    <row r="2831" spans="1:28" x14ac:dyDescent="0.35">
      <c r="A2831" s="331">
        <v>45791</v>
      </c>
      <c r="B2831" s="330" t="str">
        <v>Italgsa-Baobab</v>
      </c>
      <c r="C2831" s="330" t="str">
        <v>Tour Operator</v>
      </c>
      <c r="D2831" s="330" t="str">
        <v/>
      </c>
      <c r="E2831" s="330" t="str">
        <v/>
      </c>
      <c r="F2831" s="330" t="str">
        <v>RT</v>
      </c>
      <c r="G2831" s="330" t="str">
        <v>Inbound</v>
      </c>
      <c r="H2831" s="330" t="str">
        <v>UJ6125</v>
      </c>
      <c r="I2831" s="331" t="str">
        <v>SSH-BRI</v>
      </c>
      <c r="J2831" s="884">
        <v>45892</v>
      </c>
      <c r="K2831" s="330">
        <v>100</v>
      </c>
      <c r="L2831" s="330">
        <v>100</v>
      </c>
      <c r="M2831" s="330">
        <v>230</v>
      </c>
      <c r="N2831" s="330">
        <v>0</v>
      </c>
      <c r="O2831" s="330">
        <v>0</v>
      </c>
      <c r="P2831" s="330">
        <v>23000</v>
      </c>
      <c r="Q2831" s="330" t="str">
        <v>Confirmed</v>
      </c>
      <c r="R2831" s="330" t="str">
        <v>On Review</v>
      </c>
      <c r="S2831" s="330" t="str">
        <v>SSH</v>
      </c>
      <c r="T2831" s="330" t="str">
        <v>BRI</v>
      </c>
      <c r="U2831" s="330" t="str">
        <v>BRI</v>
      </c>
      <c r="V2831" s="330">
        <v>6</v>
      </c>
      <c r="W2831" s="330">
        <v>101</v>
      </c>
      <c r="X2831" s="330" t="str">
        <v>S25-27</v>
      </c>
      <c r="Y2831" s="330">
        <v>165</v>
      </c>
      <c r="Z2831" s="330">
        <v>100</v>
      </c>
      <c r="AA2831" s="330">
        <v>65</v>
      </c>
      <c r="AB2831" s="16" t="str">
        <v>S25</v>
      </c>
    </row>
    <row r="2832" spans="1:28" x14ac:dyDescent="0.35">
      <c r="A2832" s="331">
        <v>45791</v>
      </c>
      <c r="B2832" s="330" t="str">
        <v>Italgsa-Baobab</v>
      </c>
      <c r="C2832" s="330" t="str">
        <v>Tour Operator</v>
      </c>
      <c r="D2832" s="330" t="str">
        <v/>
      </c>
      <c r="E2832" s="330" t="str">
        <v/>
      </c>
      <c r="F2832" s="330" t="str">
        <v>RT</v>
      </c>
      <c r="G2832" s="330" t="str">
        <v>Inbound</v>
      </c>
      <c r="H2832" s="330" t="str">
        <v>UJ6125</v>
      </c>
      <c r="I2832" s="331" t="str">
        <v>SSH-BRI</v>
      </c>
      <c r="J2832" s="884">
        <v>45899</v>
      </c>
      <c r="K2832" s="330">
        <v>100</v>
      </c>
      <c r="L2832" s="330">
        <v>100</v>
      </c>
      <c r="M2832" s="330">
        <v>230</v>
      </c>
      <c r="N2832" s="330">
        <v>0</v>
      </c>
      <c r="O2832" s="330">
        <v>0</v>
      </c>
      <c r="P2832" s="330">
        <v>23000</v>
      </c>
      <c r="Q2832" s="330" t="str">
        <v>Confirmed</v>
      </c>
      <c r="R2832" s="330" t="str">
        <v>On Review</v>
      </c>
      <c r="S2832" s="330" t="str">
        <v>SSH</v>
      </c>
      <c r="T2832" s="330" t="str">
        <v>BRI</v>
      </c>
      <c r="U2832" s="330" t="str">
        <v>BRI</v>
      </c>
      <c r="V2832" s="330">
        <v>6</v>
      </c>
      <c r="W2832" s="330">
        <v>108</v>
      </c>
      <c r="X2832" s="330" t="str">
        <v>S25-27</v>
      </c>
      <c r="Y2832" s="330">
        <v>165</v>
      </c>
      <c r="Z2832" s="330">
        <v>100</v>
      </c>
      <c r="AA2832" s="330">
        <v>65</v>
      </c>
      <c r="AB2832" s="16" t="str">
        <v>S25</v>
      </c>
    </row>
    <row r="2833" spans="1:28" x14ac:dyDescent="0.35">
      <c r="A2833" s="331">
        <v>45791</v>
      </c>
      <c r="B2833" s="330" t="str">
        <v>Italgsa-Baobab</v>
      </c>
      <c r="C2833" s="330" t="str">
        <v>Tour Operator</v>
      </c>
      <c r="D2833" s="330" t="str">
        <v/>
      </c>
      <c r="E2833" s="330" t="str">
        <v/>
      </c>
      <c r="F2833" s="330" t="str">
        <v>RT</v>
      </c>
      <c r="G2833" s="330" t="str">
        <v>Inbound</v>
      </c>
      <c r="H2833" s="330" t="str">
        <v>UJ6125</v>
      </c>
      <c r="I2833" s="331" t="str">
        <v>SSH-BRI</v>
      </c>
      <c r="J2833" s="884">
        <v>45906</v>
      </c>
      <c r="K2833" s="330">
        <v>100</v>
      </c>
      <c r="L2833" s="330">
        <v>100</v>
      </c>
      <c r="M2833" s="330">
        <v>230</v>
      </c>
      <c r="N2833" s="330">
        <v>0</v>
      </c>
      <c r="O2833" s="330">
        <v>0</v>
      </c>
      <c r="P2833" s="330">
        <v>23000</v>
      </c>
      <c r="Q2833" s="330" t="str">
        <v>Confirmed</v>
      </c>
      <c r="R2833" s="330" t="str">
        <v>On Review</v>
      </c>
      <c r="S2833" s="330" t="str">
        <v>SSH</v>
      </c>
      <c r="T2833" s="330" t="str">
        <v>BRI</v>
      </c>
      <c r="U2833" s="330" t="str">
        <v>BRI</v>
      </c>
      <c r="V2833" s="330">
        <v>6</v>
      </c>
      <c r="W2833" s="330">
        <v>115</v>
      </c>
      <c r="X2833" s="330" t="str">
        <v>S25-27</v>
      </c>
      <c r="Y2833" s="330">
        <v>165</v>
      </c>
      <c r="Z2833" s="330">
        <v>100</v>
      </c>
      <c r="AA2833" s="330">
        <v>65</v>
      </c>
      <c r="AB2833" s="16" t="str">
        <v>S25</v>
      </c>
    </row>
    <row r="2834" spans="1:28" x14ac:dyDescent="0.35">
      <c r="A2834" s="331">
        <v>45791</v>
      </c>
      <c r="B2834" s="330" t="str">
        <v>Italgsa-Baobab</v>
      </c>
      <c r="C2834" s="330" t="str">
        <v>Tour Operator</v>
      </c>
      <c r="D2834" s="330" t="str">
        <v/>
      </c>
      <c r="E2834" s="330" t="str">
        <v/>
      </c>
      <c r="F2834" s="330" t="str">
        <v>RT</v>
      </c>
      <c r="G2834" s="330" t="str">
        <v>Inbound</v>
      </c>
      <c r="H2834" s="330" t="str">
        <v>UJ6125</v>
      </c>
      <c r="I2834" s="331" t="str">
        <v>SSH-BRI</v>
      </c>
      <c r="J2834" s="884">
        <v>45913</v>
      </c>
      <c r="K2834" s="330">
        <v>100</v>
      </c>
      <c r="L2834" s="330">
        <v>100</v>
      </c>
      <c r="M2834" s="330">
        <v>230</v>
      </c>
      <c r="N2834" s="330">
        <v>0</v>
      </c>
      <c r="O2834" s="330">
        <v>0</v>
      </c>
      <c r="P2834" s="330">
        <v>23000</v>
      </c>
      <c r="Q2834" s="330" t="str">
        <v>Confirmed</v>
      </c>
      <c r="R2834" s="330" t="str">
        <v>On Review</v>
      </c>
      <c r="S2834" s="330" t="str">
        <v>SSH</v>
      </c>
      <c r="T2834" s="330" t="str">
        <v>BRI</v>
      </c>
      <c r="U2834" s="330" t="str">
        <v>BRI</v>
      </c>
      <c r="V2834" s="330">
        <v>6</v>
      </c>
      <c r="W2834" s="330">
        <v>122</v>
      </c>
      <c r="X2834" s="330" t="str">
        <v>S25-27</v>
      </c>
      <c r="Y2834" s="330">
        <v>165</v>
      </c>
      <c r="Z2834" s="330">
        <v>100</v>
      </c>
      <c r="AA2834" s="330">
        <v>65</v>
      </c>
      <c r="AB2834" s="16" t="str">
        <v>S25</v>
      </c>
    </row>
    <row r="2835" spans="1:28" x14ac:dyDescent="0.35">
      <c r="A2835" s="331">
        <v>45790</v>
      </c>
      <c r="B2835" s="330" t="str">
        <v>APG</v>
      </c>
      <c r="C2835" s="330" t="str">
        <v>Distributor</v>
      </c>
      <c r="D2835" s="330" t="str">
        <v/>
      </c>
      <c r="E2835" s="330" t="str">
        <v>12MB5D</v>
      </c>
      <c r="F2835" s="330" t="str">
        <v>OW</v>
      </c>
      <c r="G2835" s="330" t="str">
        <v>Outbound</v>
      </c>
      <c r="H2835" s="330" t="str">
        <v>4S6003</v>
      </c>
      <c r="I2835" s="331" t="str">
        <v>SSH-BRI</v>
      </c>
      <c r="J2835" s="884">
        <v>45913</v>
      </c>
      <c r="K2835" s="330">
        <v>1</v>
      </c>
      <c r="L2835" s="330">
        <v>1</v>
      </c>
      <c r="M2835" s="330">
        <v>198</v>
      </c>
      <c r="N2835" s="330">
        <v>35.770000000000003</v>
      </c>
      <c r="O2835" s="330">
        <v>30</v>
      </c>
      <c r="P2835" s="330">
        <v>263.77</v>
      </c>
      <c r="Q2835" s="330" t="str">
        <v>Confirmed</v>
      </c>
      <c r="R2835" s="330" t="str">
        <v>Closed Deal</v>
      </c>
      <c r="S2835" s="330" t="str">
        <v>SSH</v>
      </c>
      <c r="T2835" s="330" t="str">
        <v>BRI</v>
      </c>
      <c r="U2835" s="330" t="str">
        <v>BRI</v>
      </c>
      <c r="V2835" s="330">
        <v>6</v>
      </c>
      <c r="W2835" s="330">
        <v>123</v>
      </c>
      <c r="X2835" s="330" t="str">
        <v>S25-01</v>
      </c>
      <c r="Y2835" s="330">
        <v>186</v>
      </c>
      <c r="Z2835" s="330">
        <v>251</v>
      </c>
      <c r="AA2835" s="330">
        <v>-65</v>
      </c>
      <c r="AB2835" s="16" t="str">
        <v>S25</v>
      </c>
    </row>
    <row r="2836" spans="1:28" x14ac:dyDescent="0.35">
      <c r="A2836" s="331">
        <v>45790</v>
      </c>
      <c r="B2836" s="330" t="str">
        <v>APG</v>
      </c>
      <c r="C2836" s="330" t="str">
        <v>Distributor</v>
      </c>
      <c r="D2836" s="330" t="str">
        <v/>
      </c>
      <c r="E2836" s="330" t="str">
        <v>12MB5F</v>
      </c>
      <c r="F2836" s="330" t="str">
        <v>OW</v>
      </c>
      <c r="G2836" s="330" t="str">
        <v>Outbound</v>
      </c>
      <c r="H2836" s="330" t="str">
        <v>4S6003</v>
      </c>
      <c r="I2836" s="331" t="str">
        <v>SSH-BRI</v>
      </c>
      <c r="J2836" s="884">
        <v>45913</v>
      </c>
      <c r="K2836" s="330">
        <v>1</v>
      </c>
      <c r="L2836" s="330">
        <v>1</v>
      </c>
      <c r="M2836" s="330">
        <v>198</v>
      </c>
      <c r="N2836" s="330">
        <v>35.770000000000003</v>
      </c>
      <c r="O2836" s="330">
        <v>30</v>
      </c>
      <c r="P2836" s="330">
        <v>263.77</v>
      </c>
      <c r="Q2836" s="330" t="str">
        <v>Confirmed</v>
      </c>
      <c r="R2836" s="330" t="str">
        <v>Closed Deal</v>
      </c>
      <c r="S2836" s="330" t="str">
        <v>SSH</v>
      </c>
      <c r="T2836" s="330" t="str">
        <v>BRI</v>
      </c>
      <c r="U2836" s="330" t="str">
        <v>BRI</v>
      </c>
      <c r="V2836" s="330">
        <v>6</v>
      </c>
      <c r="W2836" s="330">
        <v>123</v>
      </c>
      <c r="X2836" s="330" t="str">
        <v>S25-01</v>
      </c>
      <c r="Y2836" s="330">
        <v>186</v>
      </c>
      <c r="Z2836" s="330">
        <v>251</v>
      </c>
      <c r="AA2836" s="330">
        <v>-65</v>
      </c>
      <c r="AB2836" s="16" t="str">
        <v>S25</v>
      </c>
    </row>
    <row r="2837" spans="1:28" x14ac:dyDescent="0.35">
      <c r="A2837" s="331">
        <v>45790</v>
      </c>
      <c r="B2837" s="330" t="str">
        <v>APG</v>
      </c>
      <c r="C2837" s="330" t="str">
        <v>Distributor</v>
      </c>
      <c r="D2837" s="330" t="str">
        <v/>
      </c>
      <c r="E2837" s="330" t="str">
        <v>12MB5F</v>
      </c>
      <c r="F2837" s="330" t="str">
        <v>OW</v>
      </c>
      <c r="G2837" s="330" t="str">
        <v>Outbound</v>
      </c>
      <c r="H2837" s="330" t="str">
        <v>4S6003</v>
      </c>
      <c r="I2837" s="331" t="str">
        <v>SSH-BRI</v>
      </c>
      <c r="J2837" s="884">
        <v>45913</v>
      </c>
      <c r="K2837" s="330">
        <v>1</v>
      </c>
      <c r="L2837" s="330">
        <v>1</v>
      </c>
      <c r="M2837" s="330">
        <v>198</v>
      </c>
      <c r="N2837" s="330">
        <v>35.770000000000003</v>
      </c>
      <c r="O2837" s="330">
        <v>30</v>
      </c>
      <c r="P2837" s="330">
        <v>263.77</v>
      </c>
      <c r="Q2837" s="330" t="str">
        <v>Confirmed</v>
      </c>
      <c r="R2837" s="330" t="str">
        <v>Closed Deal</v>
      </c>
      <c r="S2837" s="330" t="str">
        <v>SSH</v>
      </c>
      <c r="T2837" s="330" t="str">
        <v>BRI</v>
      </c>
      <c r="U2837" s="330" t="str">
        <v>BRI</v>
      </c>
      <c r="V2837" s="330">
        <v>6</v>
      </c>
      <c r="W2837" s="330">
        <v>123</v>
      </c>
      <c r="X2837" s="330" t="str">
        <v>S25-01</v>
      </c>
      <c r="Y2837" s="330">
        <v>186</v>
      </c>
      <c r="Z2837" s="330">
        <v>251</v>
      </c>
      <c r="AA2837" s="330">
        <v>-65</v>
      </c>
      <c r="AB2837" s="16" t="str">
        <v>S25</v>
      </c>
    </row>
    <row r="2838" spans="1:28" x14ac:dyDescent="0.35">
      <c r="A2838" s="331">
        <v>45790</v>
      </c>
      <c r="B2838" s="330" t="str">
        <v>APG</v>
      </c>
      <c r="C2838" s="330" t="str">
        <v>Distributor</v>
      </c>
      <c r="D2838" s="330" t="str">
        <v/>
      </c>
      <c r="E2838" s="330" t="str">
        <v>12MB5B</v>
      </c>
      <c r="F2838" s="330" t="str">
        <v>OW</v>
      </c>
      <c r="G2838" s="330" t="str">
        <v>Outbound</v>
      </c>
      <c r="H2838" s="330" t="str">
        <v>4S6003</v>
      </c>
      <c r="I2838" s="331" t="str">
        <v>SSH-BRI</v>
      </c>
      <c r="J2838" s="884">
        <v>45913</v>
      </c>
      <c r="K2838" s="330">
        <v>1</v>
      </c>
      <c r="L2838" s="330">
        <v>1</v>
      </c>
      <c r="M2838" s="330">
        <v>198</v>
      </c>
      <c r="N2838" s="330">
        <v>35.770000000000003</v>
      </c>
      <c r="O2838" s="330">
        <v>30</v>
      </c>
      <c r="P2838" s="330">
        <v>263.77</v>
      </c>
      <c r="Q2838" s="330" t="str">
        <v>Confirmed</v>
      </c>
      <c r="R2838" s="330" t="str">
        <v>Closed Deal</v>
      </c>
      <c r="S2838" s="330" t="str">
        <v>SSH</v>
      </c>
      <c r="T2838" s="330" t="str">
        <v>BRI</v>
      </c>
      <c r="U2838" s="330" t="str">
        <v>BRI</v>
      </c>
      <c r="V2838" s="330">
        <v>6</v>
      </c>
      <c r="W2838" s="330">
        <v>123</v>
      </c>
      <c r="X2838" s="330" t="str">
        <v>S25-01</v>
      </c>
      <c r="Y2838" s="330">
        <v>186</v>
      </c>
      <c r="Z2838" s="330">
        <v>251</v>
      </c>
      <c r="AA2838" s="330">
        <v>-65</v>
      </c>
      <c r="AB2838" s="16" t="str">
        <v>S25</v>
      </c>
    </row>
    <row r="2839" spans="1:28" x14ac:dyDescent="0.35">
      <c r="A2839" s="331">
        <v>45792</v>
      </c>
      <c r="B2839" s="330" t="str">
        <v>Genius</v>
      </c>
      <c r="C2839" s="330" t="str">
        <v>Distributor</v>
      </c>
      <c r="D2839" s="330" t="str">
        <v/>
      </c>
      <c r="E2839" s="330" t="str">
        <v/>
      </c>
      <c r="F2839" s="330" t="str">
        <v>OW</v>
      </c>
      <c r="G2839" s="330" t="str">
        <v>Outbound</v>
      </c>
      <c r="H2839" s="330" t="str">
        <v>4S6003</v>
      </c>
      <c r="I2839" s="331" t="str">
        <v>SSH-BRI</v>
      </c>
      <c r="J2839" s="884">
        <v>45836</v>
      </c>
      <c r="K2839" s="330">
        <v>1</v>
      </c>
      <c r="L2839" s="330">
        <v>1</v>
      </c>
      <c r="M2839" s="330">
        <v>160</v>
      </c>
      <c r="N2839" s="330">
        <v>0</v>
      </c>
      <c r="O2839" s="330">
        <v>0</v>
      </c>
      <c r="P2839" s="330">
        <v>160</v>
      </c>
      <c r="Q2839" s="330" t="str">
        <v>Confirmed</v>
      </c>
      <c r="R2839" s="330" t="str">
        <v>Closed Deal</v>
      </c>
      <c r="S2839" s="330" t="str">
        <v>SSH</v>
      </c>
      <c r="T2839" s="330" t="str">
        <v>BRI</v>
      </c>
      <c r="U2839" s="330" t="str">
        <v>BRI</v>
      </c>
      <c r="V2839" s="330">
        <v>6</v>
      </c>
      <c r="W2839" s="330">
        <v>44</v>
      </c>
      <c r="X2839" s="330" t="str">
        <v>S25-01</v>
      </c>
      <c r="Y2839" s="330">
        <v>186</v>
      </c>
      <c r="Z2839" s="330">
        <v>125</v>
      </c>
      <c r="AA2839" s="330">
        <v>61</v>
      </c>
      <c r="AB2839" s="16" t="str">
        <v>S25</v>
      </c>
    </row>
    <row r="2840" spans="1:28" x14ac:dyDescent="0.35">
      <c r="A2840" s="331">
        <v>45792</v>
      </c>
      <c r="B2840" s="330" t="str">
        <v>Genius</v>
      </c>
      <c r="C2840" s="330" t="str">
        <v>Distributor</v>
      </c>
      <c r="D2840" s="330" t="str">
        <v/>
      </c>
      <c r="E2840" s="330" t="str">
        <v/>
      </c>
      <c r="F2840" s="330" t="str">
        <v>OW</v>
      </c>
      <c r="G2840" s="330" t="str">
        <v>Outbound</v>
      </c>
      <c r="H2840" s="330" t="str">
        <v>4S6004</v>
      </c>
      <c r="I2840" s="331" t="str">
        <v>BRI-SSH</v>
      </c>
      <c r="J2840" s="884">
        <v>45843</v>
      </c>
      <c r="K2840" s="330">
        <v>2</v>
      </c>
      <c r="L2840" s="330">
        <v>2</v>
      </c>
      <c r="M2840" s="330">
        <v>160</v>
      </c>
      <c r="N2840" s="330">
        <v>0</v>
      </c>
      <c r="O2840" s="330">
        <v>0</v>
      </c>
      <c r="P2840" s="330">
        <v>320</v>
      </c>
      <c r="Q2840" s="330" t="str">
        <v>Confirmed</v>
      </c>
      <c r="R2840" s="330" t="str">
        <v>Closed Deal</v>
      </c>
      <c r="S2840" s="330" t="str">
        <v>BRI</v>
      </c>
      <c r="T2840" s="330" t="str">
        <v>SSH</v>
      </c>
      <c r="U2840" s="330" t="str">
        <v>BRI</v>
      </c>
      <c r="V2840" s="330">
        <v>6</v>
      </c>
      <c r="W2840" s="330">
        <v>51</v>
      </c>
      <c r="X2840" s="330" t="str">
        <v>S25-01</v>
      </c>
      <c r="Y2840" s="330">
        <v>186</v>
      </c>
      <c r="Z2840" s="330">
        <v>107</v>
      </c>
      <c r="AA2840" s="330">
        <v>79</v>
      </c>
      <c r="AB2840" s="16" t="str">
        <v>S25</v>
      </c>
    </row>
    <row r="2841" spans="1:28" x14ac:dyDescent="0.35">
      <c r="A2841" s="331">
        <v>45764</v>
      </c>
      <c r="B2841" s="330" t="str">
        <v>Searcharter</v>
      </c>
      <c r="C2841" s="330" t="str">
        <v>Distributor</v>
      </c>
      <c r="D2841" s="330" t="str">
        <v/>
      </c>
      <c r="E2841" s="330" t="str">
        <v>CHHDR</v>
      </c>
      <c r="F2841" s="330" t="str">
        <v>OW</v>
      </c>
      <c r="G2841" s="330" t="str">
        <v>Outbound</v>
      </c>
      <c r="H2841" s="330" t="str">
        <v>4S6005</v>
      </c>
      <c r="I2841" s="331" t="str">
        <v>SSH-MXP</v>
      </c>
      <c r="J2841" s="884">
        <v>45765</v>
      </c>
      <c r="K2841" s="330">
        <v>-2</v>
      </c>
      <c r="L2841" s="330">
        <v>-2</v>
      </c>
      <c r="M2841" s="330">
        <v>150</v>
      </c>
      <c r="N2841" s="330">
        <v>0</v>
      </c>
      <c r="O2841" s="330">
        <v>0</v>
      </c>
      <c r="P2841" s="330">
        <v>-300</v>
      </c>
      <c r="Q2841" s="330" t="str">
        <v>Cancelled</v>
      </c>
      <c r="R2841" s="330" t="str">
        <v>Cancelled</v>
      </c>
      <c r="S2841" s="330" t="str">
        <v>SSH</v>
      </c>
      <c r="T2841" s="330" t="str">
        <v>MXP</v>
      </c>
      <c r="U2841" s="330" t="str">
        <v>MXP</v>
      </c>
      <c r="V2841" s="330">
        <v>5</v>
      </c>
      <c r="W2841" s="330">
        <v>1</v>
      </c>
      <c r="X2841" s="330" t="str">
        <v/>
      </c>
      <c r="Y2841" s="330" t="str">
        <v/>
      </c>
      <c r="Z2841" s="330" t="str">
        <v/>
      </c>
      <c r="AA2841" s="330" t="str">
        <v/>
      </c>
      <c r="AB2841" s="16" t="str">
        <v/>
      </c>
    </row>
    <row r="2842" spans="1:28" x14ac:dyDescent="0.35">
      <c r="A2842" s="331">
        <v>45792</v>
      </c>
      <c r="B2842" s="330" t="str">
        <v>Genius</v>
      </c>
      <c r="C2842" s="330" t="str">
        <v>Distributor</v>
      </c>
      <c r="D2842" s="330" t="str">
        <v/>
      </c>
      <c r="E2842" s="330" t="str">
        <v/>
      </c>
      <c r="F2842" s="330" t="str">
        <v>OW</v>
      </c>
      <c r="G2842" s="330" t="str">
        <v>Outbound</v>
      </c>
      <c r="H2842" s="330" t="str">
        <v>4S6004</v>
      </c>
      <c r="I2842" s="331" t="str">
        <v>BRI-SSH</v>
      </c>
      <c r="J2842" s="884">
        <v>45878</v>
      </c>
      <c r="K2842" s="330">
        <v>2</v>
      </c>
      <c r="L2842" s="330">
        <v>2</v>
      </c>
      <c r="M2842" s="330">
        <v>240</v>
      </c>
      <c r="N2842" s="330">
        <v>0</v>
      </c>
      <c r="O2842" s="330">
        <v>0</v>
      </c>
      <c r="P2842" s="330">
        <v>480</v>
      </c>
      <c r="Q2842" s="330" t="str">
        <v>Confirmed</v>
      </c>
      <c r="R2842" s="330" t="str">
        <v>Closed Deal</v>
      </c>
      <c r="S2842" s="330" t="str">
        <v>BRI</v>
      </c>
      <c r="T2842" s="330" t="str">
        <v>SSH</v>
      </c>
      <c r="U2842" s="330" t="str">
        <v>BRI</v>
      </c>
      <c r="V2842" s="330">
        <v>6</v>
      </c>
      <c r="W2842" s="330">
        <v>86</v>
      </c>
      <c r="X2842" s="330" t="str">
        <v>S25-01</v>
      </c>
      <c r="Y2842" s="330">
        <v>186</v>
      </c>
      <c r="Z2842" s="330">
        <v>274</v>
      </c>
      <c r="AA2842" s="330">
        <v>-88</v>
      </c>
      <c r="AB2842" s="16" t="str">
        <v>S25</v>
      </c>
    </row>
    <row r="2843" spans="1:28" x14ac:dyDescent="0.35">
      <c r="A2843" s="331">
        <v>45792</v>
      </c>
      <c r="B2843" s="330" t="str">
        <v>Genius</v>
      </c>
      <c r="C2843" s="330" t="str">
        <v>Distributor</v>
      </c>
      <c r="D2843" s="330" t="str">
        <v/>
      </c>
      <c r="E2843" s="330" t="str">
        <v/>
      </c>
      <c r="F2843" s="330" t="str">
        <v>OW</v>
      </c>
      <c r="G2843" s="330" t="str">
        <v>Outbound</v>
      </c>
      <c r="H2843" s="330" t="str">
        <v>4S6003</v>
      </c>
      <c r="I2843" s="331" t="str">
        <v>SSH-BRI</v>
      </c>
      <c r="J2843" s="884">
        <v>45885</v>
      </c>
      <c r="K2843" s="330">
        <v>2</v>
      </c>
      <c r="L2843" s="330">
        <v>2</v>
      </c>
      <c r="M2843" s="330">
        <v>240</v>
      </c>
      <c r="N2843" s="330">
        <v>0</v>
      </c>
      <c r="O2843" s="330">
        <v>0</v>
      </c>
      <c r="P2843" s="330">
        <v>480</v>
      </c>
      <c r="Q2843" s="330" t="str">
        <v>Confirmed</v>
      </c>
      <c r="R2843" s="330" t="str">
        <v>Closed Deal</v>
      </c>
      <c r="S2843" s="330" t="str">
        <v>SSH</v>
      </c>
      <c r="T2843" s="330" t="str">
        <v>BRI</v>
      </c>
      <c r="U2843" s="330" t="str">
        <v>BRI</v>
      </c>
      <c r="V2843" s="330">
        <v>6</v>
      </c>
      <c r="W2843" s="330">
        <v>93</v>
      </c>
      <c r="X2843" s="330" t="str">
        <v>S25-01</v>
      </c>
      <c r="Y2843" s="330">
        <v>186</v>
      </c>
      <c r="Z2843" s="330">
        <v>268</v>
      </c>
      <c r="AA2843" s="330">
        <v>-82</v>
      </c>
      <c r="AB2843" s="16" t="str">
        <v>S25</v>
      </c>
    </row>
    <row r="2844" spans="1:28" x14ac:dyDescent="0.35">
      <c r="A2844" s="331">
        <v>45792</v>
      </c>
      <c r="B2844" s="330" t="str">
        <v>Volovia</v>
      </c>
      <c r="C2844" s="330" t="str">
        <v>Tour Operator</v>
      </c>
      <c r="D2844" s="330" t="str">
        <v/>
      </c>
      <c r="E2844" s="330" t="str">
        <v/>
      </c>
      <c r="F2844" s="330" t="str">
        <v>RT</v>
      </c>
      <c r="G2844" s="330" t="str">
        <v>Outbound</v>
      </c>
      <c r="H2844" s="330" t="str">
        <v>4S6006</v>
      </c>
      <c r="I2844" s="331" t="str">
        <v>NAP-SSH</v>
      </c>
      <c r="J2844" s="884">
        <v>45873</v>
      </c>
      <c r="K2844" s="330">
        <v>10</v>
      </c>
      <c r="L2844" s="330">
        <v>10</v>
      </c>
      <c r="M2844" s="330">
        <v>185</v>
      </c>
      <c r="N2844" s="330">
        <v>0</v>
      </c>
      <c r="O2844" s="330">
        <v>0</v>
      </c>
      <c r="P2844" s="330">
        <v>1850</v>
      </c>
      <c r="Q2844" s="330" t="str">
        <v>Confirmed</v>
      </c>
      <c r="R2844" s="330" t="str">
        <v>On Review</v>
      </c>
      <c r="S2844" s="330" t="str">
        <v>NAP</v>
      </c>
      <c r="T2844" s="330" t="str">
        <v>SSH</v>
      </c>
      <c r="U2844" s="330" t="str">
        <v>NAP</v>
      </c>
      <c r="V2844" s="330">
        <v>1</v>
      </c>
      <c r="W2844" s="330">
        <v>81</v>
      </c>
      <c r="X2844" s="330" t="str">
        <v>S25-08</v>
      </c>
      <c r="Y2844" s="330">
        <v>186</v>
      </c>
      <c r="Z2844" s="330">
        <v>77</v>
      </c>
      <c r="AA2844" s="330">
        <v>109</v>
      </c>
      <c r="AB2844" s="16" t="str">
        <v>S25</v>
      </c>
    </row>
    <row r="2845" spans="1:28" x14ac:dyDescent="0.35">
      <c r="A2845" s="331">
        <v>45792</v>
      </c>
      <c r="B2845" s="330" t="str">
        <v>Volovia</v>
      </c>
      <c r="C2845" s="330" t="str">
        <v>Tour Operator</v>
      </c>
      <c r="D2845" s="330" t="str">
        <v/>
      </c>
      <c r="E2845" s="330" t="str">
        <v/>
      </c>
      <c r="F2845" s="330" t="str">
        <v>RT</v>
      </c>
      <c r="G2845" s="330" t="str">
        <v>Outbound</v>
      </c>
      <c r="H2845" s="330" t="str">
        <v>4S6006</v>
      </c>
      <c r="I2845" s="331" t="str">
        <v>NAP-SSH</v>
      </c>
      <c r="J2845" s="884">
        <v>45880</v>
      </c>
      <c r="K2845" s="330">
        <v>10</v>
      </c>
      <c r="L2845" s="330">
        <v>10</v>
      </c>
      <c r="M2845" s="330">
        <v>185</v>
      </c>
      <c r="N2845" s="330">
        <v>0</v>
      </c>
      <c r="O2845" s="330">
        <v>0</v>
      </c>
      <c r="P2845" s="330">
        <v>1850</v>
      </c>
      <c r="Q2845" s="330" t="str">
        <v>Confirmed</v>
      </c>
      <c r="R2845" s="330" t="str">
        <v>On Review</v>
      </c>
      <c r="S2845" s="330" t="str">
        <v>NAP</v>
      </c>
      <c r="T2845" s="330" t="str">
        <v>SSH</v>
      </c>
      <c r="U2845" s="330" t="str">
        <v>NAP</v>
      </c>
      <c r="V2845" s="330">
        <v>1</v>
      </c>
      <c r="W2845" s="330">
        <v>88</v>
      </c>
      <c r="X2845" s="330" t="str">
        <v>S25-08</v>
      </c>
      <c r="Y2845" s="330">
        <v>186</v>
      </c>
      <c r="Z2845" s="330">
        <v>153</v>
      </c>
      <c r="AA2845" s="330">
        <v>33</v>
      </c>
      <c r="AB2845" s="16" t="str">
        <v>S25</v>
      </c>
    </row>
    <row r="2846" spans="1:28" x14ac:dyDescent="0.35">
      <c r="A2846" s="331">
        <v>45792</v>
      </c>
      <c r="B2846" s="330" t="str">
        <v>Volovia</v>
      </c>
      <c r="C2846" s="330" t="str">
        <v>Tour Operator</v>
      </c>
      <c r="D2846" s="330" t="str">
        <v/>
      </c>
      <c r="E2846" s="330" t="str">
        <v/>
      </c>
      <c r="F2846" s="330" t="str">
        <v>RT</v>
      </c>
      <c r="G2846" s="330" t="str">
        <v>Outbound</v>
      </c>
      <c r="H2846" s="330" t="str">
        <v>4S6006</v>
      </c>
      <c r="I2846" s="331" t="str">
        <v>NAP-SSH</v>
      </c>
      <c r="J2846" s="884">
        <v>45887</v>
      </c>
      <c r="K2846" s="330">
        <v>10</v>
      </c>
      <c r="L2846" s="330">
        <v>10</v>
      </c>
      <c r="M2846" s="330">
        <v>185</v>
      </c>
      <c r="N2846" s="330">
        <v>0</v>
      </c>
      <c r="O2846" s="330">
        <v>0</v>
      </c>
      <c r="P2846" s="330">
        <v>1850</v>
      </c>
      <c r="Q2846" s="330" t="str">
        <v>Confirmed</v>
      </c>
      <c r="R2846" s="330" t="str">
        <v>On Review</v>
      </c>
      <c r="S2846" s="330" t="str">
        <v>NAP</v>
      </c>
      <c r="T2846" s="330" t="str">
        <v>SSH</v>
      </c>
      <c r="U2846" s="330" t="str">
        <v>NAP</v>
      </c>
      <c r="V2846" s="330">
        <v>1</v>
      </c>
      <c r="W2846" s="330">
        <v>95</v>
      </c>
      <c r="X2846" s="330" t="str">
        <v>S25-08</v>
      </c>
      <c r="Y2846" s="330">
        <v>186</v>
      </c>
      <c r="Z2846" s="330">
        <v>98</v>
      </c>
      <c r="AA2846" s="330">
        <v>88</v>
      </c>
      <c r="AB2846" s="16" t="str">
        <v>S25</v>
      </c>
    </row>
    <row r="2847" spans="1:28" x14ac:dyDescent="0.35">
      <c r="A2847" s="331">
        <v>45792</v>
      </c>
      <c r="B2847" s="330" t="str">
        <v>Volovia</v>
      </c>
      <c r="C2847" s="330" t="str">
        <v>Tour Operator</v>
      </c>
      <c r="D2847" s="330" t="str">
        <v/>
      </c>
      <c r="E2847" s="330" t="str">
        <v/>
      </c>
      <c r="F2847" s="330" t="str">
        <v>RT</v>
      </c>
      <c r="G2847" s="330" t="str">
        <v>Outbound</v>
      </c>
      <c r="H2847" s="330" t="str">
        <v>4S6006</v>
      </c>
      <c r="I2847" s="331" t="str">
        <v>NAP-SSH</v>
      </c>
      <c r="J2847" s="884">
        <v>45894</v>
      </c>
      <c r="K2847" s="330">
        <v>10</v>
      </c>
      <c r="L2847" s="330">
        <v>10</v>
      </c>
      <c r="M2847" s="330">
        <v>185</v>
      </c>
      <c r="N2847" s="330">
        <v>0</v>
      </c>
      <c r="O2847" s="330">
        <v>0</v>
      </c>
      <c r="P2847" s="330">
        <v>1850</v>
      </c>
      <c r="Q2847" s="330" t="str">
        <v>Confirmed</v>
      </c>
      <c r="R2847" s="330" t="str">
        <v>On Review</v>
      </c>
      <c r="S2847" s="330" t="str">
        <v>NAP</v>
      </c>
      <c r="T2847" s="330" t="str">
        <v>SSH</v>
      </c>
      <c r="U2847" s="330" t="str">
        <v>NAP</v>
      </c>
      <c r="V2847" s="330">
        <v>1</v>
      </c>
      <c r="W2847" s="330">
        <v>102</v>
      </c>
      <c r="X2847" s="330" t="str">
        <v>S25-08</v>
      </c>
      <c r="Y2847" s="330">
        <v>186</v>
      </c>
      <c r="Z2847" s="330">
        <v>40</v>
      </c>
      <c r="AA2847" s="330">
        <v>146</v>
      </c>
      <c r="AB2847" s="16" t="str">
        <v>S25</v>
      </c>
    </row>
    <row r="2848" spans="1:28" x14ac:dyDescent="0.35">
      <c r="A2848" s="331">
        <v>45792</v>
      </c>
      <c r="B2848" s="330" t="str">
        <v>Volovia</v>
      </c>
      <c r="C2848" s="330" t="str">
        <v>Tour Operator</v>
      </c>
      <c r="D2848" s="330" t="str">
        <v/>
      </c>
      <c r="E2848" s="330" t="str">
        <v/>
      </c>
      <c r="F2848" s="330" t="str">
        <v>RT</v>
      </c>
      <c r="G2848" s="330" t="str">
        <v>Outbound</v>
      </c>
      <c r="H2848" s="330" t="str">
        <v>4S6006</v>
      </c>
      <c r="I2848" s="331" t="str">
        <v>NAP-SSH</v>
      </c>
      <c r="J2848" s="884">
        <v>45901</v>
      </c>
      <c r="K2848" s="330">
        <v>10</v>
      </c>
      <c r="L2848" s="330">
        <v>10</v>
      </c>
      <c r="M2848" s="330">
        <v>185</v>
      </c>
      <c r="N2848" s="330">
        <v>0</v>
      </c>
      <c r="O2848" s="330">
        <v>0</v>
      </c>
      <c r="P2848" s="330">
        <v>1850</v>
      </c>
      <c r="Q2848" s="330" t="str">
        <v>Confirmed</v>
      </c>
      <c r="R2848" s="330" t="str">
        <v>On Review</v>
      </c>
      <c r="S2848" s="330" t="str">
        <v>NAP</v>
      </c>
      <c r="T2848" s="330" t="str">
        <v>SSH</v>
      </c>
      <c r="U2848" s="330" t="str">
        <v>NAP</v>
      </c>
      <c r="V2848" s="330">
        <v>1</v>
      </c>
      <c r="W2848" s="330">
        <v>109</v>
      </c>
      <c r="X2848" s="330" t="str">
        <v>S25-08</v>
      </c>
      <c r="Y2848" s="330">
        <v>186</v>
      </c>
      <c r="Z2848" s="330">
        <v>31</v>
      </c>
      <c r="AA2848" s="330">
        <v>155</v>
      </c>
      <c r="AB2848" s="16" t="str">
        <v>S25</v>
      </c>
    </row>
    <row r="2849" spans="1:28" x14ac:dyDescent="0.35">
      <c r="A2849" s="331">
        <v>45792</v>
      </c>
      <c r="B2849" s="330" t="str">
        <v>Volovia</v>
      </c>
      <c r="C2849" s="330" t="str">
        <v>Tour Operator</v>
      </c>
      <c r="D2849" s="330" t="str">
        <v/>
      </c>
      <c r="E2849" s="330" t="str">
        <v/>
      </c>
      <c r="F2849" s="330" t="str">
        <v>RT</v>
      </c>
      <c r="G2849" s="330" t="str">
        <v>Inbound</v>
      </c>
      <c r="H2849" s="330" t="str">
        <v>4S6005</v>
      </c>
      <c r="I2849" s="331" t="str">
        <v>SSH-NAP</v>
      </c>
      <c r="J2849" s="884">
        <v>45880</v>
      </c>
      <c r="K2849" s="330">
        <v>10</v>
      </c>
      <c r="L2849" s="330">
        <v>10</v>
      </c>
      <c r="M2849" s="330">
        <v>185</v>
      </c>
      <c r="N2849" s="330">
        <v>0</v>
      </c>
      <c r="O2849" s="330">
        <v>0</v>
      </c>
      <c r="P2849" s="330">
        <v>1850</v>
      </c>
      <c r="Q2849" s="330" t="str">
        <v>Confirmed</v>
      </c>
      <c r="R2849" s="330" t="str">
        <v>On Review</v>
      </c>
      <c r="S2849" s="330" t="str">
        <v>SSH</v>
      </c>
      <c r="T2849" s="330" t="str">
        <v>NAP</v>
      </c>
      <c r="U2849" s="330" t="str">
        <v>NAP</v>
      </c>
      <c r="V2849" s="330">
        <v>1</v>
      </c>
      <c r="W2849" s="330">
        <v>88</v>
      </c>
      <c r="X2849" s="330" t="str">
        <v>S25-08</v>
      </c>
      <c r="Y2849" s="330">
        <v>186</v>
      </c>
      <c r="Z2849" s="330">
        <v>60</v>
      </c>
      <c r="AA2849" s="330">
        <v>126</v>
      </c>
      <c r="AB2849" s="16" t="str">
        <v>S25</v>
      </c>
    </row>
    <row r="2850" spans="1:28" x14ac:dyDescent="0.35">
      <c r="A2850" s="331">
        <v>45792</v>
      </c>
      <c r="B2850" s="330" t="str">
        <v>Volovia</v>
      </c>
      <c r="C2850" s="330" t="str">
        <v>Tour Operator</v>
      </c>
      <c r="D2850" s="330" t="str">
        <v/>
      </c>
      <c r="E2850" s="330" t="str">
        <v/>
      </c>
      <c r="F2850" s="330" t="str">
        <v>RT</v>
      </c>
      <c r="G2850" s="330" t="str">
        <v>Inbound</v>
      </c>
      <c r="H2850" s="330" t="str">
        <v>4S6005</v>
      </c>
      <c r="I2850" s="331" t="str">
        <v>SSH-NAP</v>
      </c>
      <c r="J2850" s="884">
        <v>45887</v>
      </c>
      <c r="K2850" s="330">
        <v>10</v>
      </c>
      <c r="L2850" s="330">
        <v>10</v>
      </c>
      <c r="M2850" s="330">
        <v>185</v>
      </c>
      <c r="N2850" s="330">
        <v>0</v>
      </c>
      <c r="O2850" s="330">
        <v>0</v>
      </c>
      <c r="P2850" s="330">
        <v>1850</v>
      </c>
      <c r="Q2850" s="330" t="str">
        <v>Confirmed</v>
      </c>
      <c r="R2850" s="330" t="str">
        <v>On Review</v>
      </c>
      <c r="S2850" s="330" t="str">
        <v>SSH</v>
      </c>
      <c r="T2850" s="330" t="str">
        <v>NAP</v>
      </c>
      <c r="U2850" s="330" t="str">
        <v>NAP</v>
      </c>
      <c r="V2850" s="330">
        <v>1</v>
      </c>
      <c r="W2850" s="330">
        <v>95</v>
      </c>
      <c r="X2850" s="330" t="str">
        <v>S25-08</v>
      </c>
      <c r="Y2850" s="330">
        <v>186</v>
      </c>
      <c r="Z2850" s="330">
        <v>109</v>
      </c>
      <c r="AA2850" s="330">
        <v>77</v>
      </c>
      <c r="AB2850" s="16" t="str">
        <v>S25</v>
      </c>
    </row>
    <row r="2851" spans="1:28" x14ac:dyDescent="0.35">
      <c r="A2851" s="331">
        <v>45792</v>
      </c>
      <c r="B2851" s="330" t="str">
        <v>Volovia</v>
      </c>
      <c r="C2851" s="330" t="str">
        <v>Tour Operator</v>
      </c>
      <c r="D2851" s="330" t="str">
        <v/>
      </c>
      <c r="E2851" s="330" t="str">
        <v/>
      </c>
      <c r="F2851" s="330" t="str">
        <v>RT</v>
      </c>
      <c r="G2851" s="330" t="str">
        <v>Inbound</v>
      </c>
      <c r="H2851" s="330" t="str">
        <v>4S6005</v>
      </c>
      <c r="I2851" s="331" t="str">
        <v>SSH-NAP</v>
      </c>
      <c r="J2851" s="884">
        <v>45894</v>
      </c>
      <c r="K2851" s="330">
        <v>10</v>
      </c>
      <c r="L2851" s="330">
        <v>10</v>
      </c>
      <c r="M2851" s="330">
        <v>185</v>
      </c>
      <c r="N2851" s="330">
        <v>0</v>
      </c>
      <c r="O2851" s="330">
        <v>0</v>
      </c>
      <c r="P2851" s="330">
        <v>1850</v>
      </c>
      <c r="Q2851" s="330" t="str">
        <v>Confirmed</v>
      </c>
      <c r="R2851" s="330" t="str">
        <v>On Review</v>
      </c>
      <c r="S2851" s="330" t="str">
        <v>SSH</v>
      </c>
      <c r="T2851" s="330" t="str">
        <v>NAP</v>
      </c>
      <c r="U2851" s="330" t="str">
        <v>NAP</v>
      </c>
      <c r="V2851" s="330">
        <v>1</v>
      </c>
      <c r="W2851" s="330">
        <v>102</v>
      </c>
      <c r="X2851" s="330" t="str">
        <v>S25-08</v>
      </c>
      <c r="Y2851" s="330">
        <v>186</v>
      </c>
      <c r="Z2851" s="330">
        <v>138</v>
      </c>
      <c r="AA2851" s="330">
        <v>48</v>
      </c>
      <c r="AB2851" s="16" t="str">
        <v>S25</v>
      </c>
    </row>
    <row r="2852" spans="1:28" x14ac:dyDescent="0.35">
      <c r="A2852" s="331">
        <v>45792</v>
      </c>
      <c r="B2852" s="330" t="str">
        <v>Volovia</v>
      </c>
      <c r="C2852" s="330" t="str">
        <v>Tour Operator</v>
      </c>
      <c r="D2852" s="330" t="str">
        <v/>
      </c>
      <c r="E2852" s="330" t="str">
        <v/>
      </c>
      <c r="F2852" s="330" t="str">
        <v>RT</v>
      </c>
      <c r="G2852" s="330" t="str">
        <v>Inbound</v>
      </c>
      <c r="H2852" s="330" t="str">
        <v>4S6005</v>
      </c>
      <c r="I2852" s="331" t="str">
        <v>SSH-NAP</v>
      </c>
      <c r="J2852" s="884">
        <v>45901</v>
      </c>
      <c r="K2852" s="330">
        <v>10</v>
      </c>
      <c r="L2852" s="330">
        <v>10</v>
      </c>
      <c r="M2852" s="330">
        <v>185</v>
      </c>
      <c r="N2852" s="330">
        <v>0</v>
      </c>
      <c r="O2852" s="330">
        <v>0</v>
      </c>
      <c r="P2852" s="330">
        <v>1850</v>
      </c>
      <c r="Q2852" s="330" t="str">
        <v>Confirmed</v>
      </c>
      <c r="R2852" s="330" t="str">
        <v>On Review</v>
      </c>
      <c r="S2852" s="330" t="str">
        <v>SSH</v>
      </c>
      <c r="T2852" s="330" t="str">
        <v>NAP</v>
      </c>
      <c r="U2852" s="330" t="str">
        <v>NAP</v>
      </c>
      <c r="V2852" s="330">
        <v>1</v>
      </c>
      <c r="W2852" s="330">
        <v>109</v>
      </c>
      <c r="X2852" s="330" t="str">
        <v>S25-08</v>
      </c>
      <c r="Y2852" s="330">
        <v>186</v>
      </c>
      <c r="Z2852" s="330">
        <v>40</v>
      </c>
      <c r="AA2852" s="330">
        <v>146</v>
      </c>
      <c r="AB2852" s="16" t="str">
        <v>S25</v>
      </c>
    </row>
    <row r="2853" spans="1:28" x14ac:dyDescent="0.35">
      <c r="A2853" s="331">
        <v>45792</v>
      </c>
      <c r="B2853" s="330" t="str">
        <v>Volovia</v>
      </c>
      <c r="C2853" s="330" t="str">
        <v>Tour Operator</v>
      </c>
      <c r="D2853" s="330" t="str">
        <v/>
      </c>
      <c r="E2853" s="330" t="str">
        <v/>
      </c>
      <c r="F2853" s="330" t="str">
        <v>RT</v>
      </c>
      <c r="G2853" s="330" t="str">
        <v>Inbound</v>
      </c>
      <c r="H2853" s="330" t="str">
        <v>4S6005</v>
      </c>
      <c r="I2853" s="331" t="str">
        <v>SSH-NAP</v>
      </c>
      <c r="J2853" s="884">
        <v>45908</v>
      </c>
      <c r="K2853" s="330">
        <v>10</v>
      </c>
      <c r="L2853" s="330">
        <v>10</v>
      </c>
      <c r="M2853" s="330">
        <v>185</v>
      </c>
      <c r="N2853" s="330">
        <v>0</v>
      </c>
      <c r="O2853" s="330">
        <v>0</v>
      </c>
      <c r="P2853" s="330">
        <v>1850</v>
      </c>
      <c r="Q2853" s="330" t="str">
        <v>Confirmed</v>
      </c>
      <c r="R2853" s="330" t="str">
        <v>On Review</v>
      </c>
      <c r="S2853" s="330" t="str">
        <v>SSH</v>
      </c>
      <c r="T2853" s="330" t="str">
        <v>NAP</v>
      </c>
      <c r="U2853" s="330" t="str">
        <v>NAP</v>
      </c>
      <c r="V2853" s="330">
        <v>1</v>
      </c>
      <c r="W2853" s="330">
        <v>116</v>
      </c>
      <c r="X2853" s="330" t="str">
        <v>S25-08</v>
      </c>
      <c r="Y2853" s="330">
        <v>186</v>
      </c>
      <c r="Z2853" s="330">
        <v>10</v>
      </c>
      <c r="AA2853" s="330">
        <v>176</v>
      </c>
      <c r="AB2853" s="16" t="str">
        <v>S25</v>
      </c>
    </row>
    <row r="2854" spans="1:28" x14ac:dyDescent="0.35">
      <c r="A2854" s="331">
        <v>45793</v>
      </c>
      <c r="B2854" s="330" t="str">
        <v>Genius</v>
      </c>
      <c r="C2854" s="330" t="str">
        <v>Distributor</v>
      </c>
      <c r="D2854" s="330" t="str">
        <v/>
      </c>
      <c r="E2854" s="330" t="str">
        <v/>
      </c>
      <c r="F2854" s="330" t="str">
        <v>OW</v>
      </c>
      <c r="G2854" s="330" t="str">
        <v>Outbound</v>
      </c>
      <c r="H2854" s="330" t="str">
        <v>4S6003</v>
      </c>
      <c r="I2854" s="331" t="str">
        <v>SSH-BRI</v>
      </c>
      <c r="J2854" s="884">
        <v>45850</v>
      </c>
      <c r="K2854" s="330">
        <v>6</v>
      </c>
      <c r="L2854" s="330">
        <v>6</v>
      </c>
      <c r="M2854" s="330">
        <v>160</v>
      </c>
      <c r="N2854" s="330">
        <v>0</v>
      </c>
      <c r="O2854" s="330">
        <v>0</v>
      </c>
      <c r="P2854" s="330">
        <v>960</v>
      </c>
      <c r="Q2854" s="330" t="str">
        <v>Confirmed</v>
      </c>
      <c r="R2854" s="330" t="str">
        <v>Closed Deal</v>
      </c>
      <c r="S2854" s="330" t="str">
        <v>SSH</v>
      </c>
      <c r="T2854" s="330" t="str">
        <v>BRI</v>
      </c>
      <c r="U2854" s="330" t="str">
        <v>BRI</v>
      </c>
      <c r="V2854" s="330">
        <v>6</v>
      </c>
      <c r="W2854" s="330">
        <v>57</v>
      </c>
      <c r="X2854" s="330" t="str">
        <v>S25-01</v>
      </c>
      <c r="Y2854" s="330">
        <v>186</v>
      </c>
      <c r="Z2854" s="330">
        <v>112</v>
      </c>
      <c r="AA2854" s="330">
        <v>74</v>
      </c>
      <c r="AB2854" s="16" t="str">
        <v>S25</v>
      </c>
    </row>
    <row r="2855" spans="1:28" x14ac:dyDescent="0.35">
      <c r="A2855" s="331">
        <v>45793</v>
      </c>
      <c r="B2855" s="330" t="str">
        <v>Genius</v>
      </c>
      <c r="C2855" s="330" t="str">
        <v>Distributor</v>
      </c>
      <c r="D2855" s="330" t="str">
        <v/>
      </c>
      <c r="E2855" s="330" t="str">
        <v/>
      </c>
      <c r="F2855" s="330" t="str">
        <v>OW</v>
      </c>
      <c r="G2855" s="330" t="str">
        <v>Outbound</v>
      </c>
      <c r="H2855" s="330" t="str">
        <v>4S6004</v>
      </c>
      <c r="I2855" s="331" t="str">
        <v>BRI-SSH</v>
      </c>
      <c r="J2855" s="884">
        <v>45843</v>
      </c>
      <c r="K2855" s="330">
        <v>6</v>
      </c>
      <c r="L2855" s="330">
        <v>6</v>
      </c>
      <c r="M2855" s="330">
        <v>160</v>
      </c>
      <c r="N2855" s="330">
        <v>0</v>
      </c>
      <c r="O2855" s="330">
        <v>0</v>
      </c>
      <c r="P2855" s="330">
        <v>960</v>
      </c>
      <c r="Q2855" s="330" t="str">
        <v>Confirmed</v>
      </c>
      <c r="R2855" s="330" t="str">
        <v>Closed Deal</v>
      </c>
      <c r="S2855" s="330" t="str">
        <v>BRI</v>
      </c>
      <c r="T2855" s="330" t="str">
        <v>SSH</v>
      </c>
      <c r="U2855" s="330" t="str">
        <v>BRI</v>
      </c>
      <c r="V2855" s="330">
        <v>6</v>
      </c>
      <c r="W2855" s="330">
        <v>50</v>
      </c>
      <c r="X2855" s="330" t="str">
        <v>S25-01</v>
      </c>
      <c r="Y2855" s="330">
        <v>186</v>
      </c>
      <c r="Z2855" s="330">
        <v>107</v>
      </c>
      <c r="AA2855" s="330">
        <v>79</v>
      </c>
      <c r="AB2855" s="16" t="str">
        <v>S25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1E92C-B3A1-494D-9FE2-AE9D22BFA32B}">
  <sheetPr>
    <tabColor rgb="FF00FF99"/>
    <pageSetUpPr fitToPage="1"/>
  </sheetPr>
  <dimension ref="A3:AK254"/>
  <sheetViews>
    <sheetView showGridLines="0" topLeftCell="K1" zoomScale="92" zoomScaleNormal="92" workbookViewId="0">
      <selection activeCell="L172" sqref="L172"/>
    </sheetView>
  </sheetViews>
  <sheetFormatPr defaultColWidth="8.9140625" defaultRowHeight="15.5" x14ac:dyDescent="0.35"/>
  <cols>
    <col min="1" max="1" width="12" bestFit="1" customWidth="1"/>
    <col min="2" max="2" width="6.5" bestFit="1" customWidth="1"/>
    <col min="3" max="3" width="13.5" bestFit="1" customWidth="1"/>
    <col min="4" max="4" width="12" bestFit="1" customWidth="1"/>
    <col min="5" max="5" width="7.25" bestFit="1" customWidth="1"/>
    <col min="6" max="6" width="13.1640625" bestFit="1" customWidth="1"/>
    <col min="7" max="7" width="16.5" bestFit="1" customWidth="1"/>
    <col min="8" max="8" width="10.58203125" bestFit="1" customWidth="1"/>
    <col min="9" max="9" width="16.5" bestFit="1" customWidth="1"/>
    <col min="10" max="10" width="10.58203125" bestFit="1" customWidth="1"/>
    <col min="11" max="11" width="6.5" customWidth="1"/>
    <col min="12" max="12" width="10.6640625" bestFit="1" customWidth="1"/>
    <col min="13" max="13" width="14.5" bestFit="1" customWidth="1"/>
    <col min="14" max="14" width="13.58203125" bestFit="1" customWidth="1"/>
    <col min="15" max="15" width="14.5" bestFit="1" customWidth="1"/>
    <col min="16" max="16" width="13.58203125" bestFit="1" customWidth="1"/>
    <col min="17" max="17" width="13.5" customWidth="1"/>
    <col min="18" max="18" width="11" customWidth="1"/>
    <col min="19" max="19" width="6.5" customWidth="1"/>
    <col min="20" max="20" width="13.5" customWidth="1"/>
    <col min="21" max="21" width="11.5" bestFit="1" customWidth="1"/>
    <col min="22" max="22" width="7.25" bestFit="1" customWidth="1"/>
    <col min="23" max="23" width="13.1640625" bestFit="1" customWidth="1"/>
    <col min="24" max="24" width="16.5" bestFit="1" customWidth="1"/>
    <col min="25" max="25" width="10.58203125" bestFit="1" customWidth="1"/>
    <col min="26" max="26" width="16.5" bestFit="1" customWidth="1"/>
    <col min="27" max="27" width="10.58203125" bestFit="1" customWidth="1"/>
    <col min="28" max="28" width="6" customWidth="1"/>
    <col min="29" max="29" width="9.5" bestFit="1" customWidth="1"/>
    <col min="30" max="30" width="14.5" bestFit="1" customWidth="1"/>
    <col min="31" max="31" width="13.58203125" bestFit="1" customWidth="1"/>
    <col min="32" max="32" width="14.5" bestFit="1" customWidth="1"/>
    <col min="33" max="33" width="13.58203125" bestFit="1" customWidth="1"/>
    <col min="34" max="34" width="8.5" customWidth="1"/>
    <col min="35" max="37" width="14.5" bestFit="1" customWidth="1"/>
    <col min="38" max="183" width="11.5" bestFit="1" customWidth="1"/>
    <col min="184" max="184" width="10.5" bestFit="1" customWidth="1"/>
  </cols>
  <sheetData>
    <row r="3" spans="1:37" x14ac:dyDescent="0.35">
      <c r="A3" s="54" t="s">
        <v>25</v>
      </c>
      <c r="B3" t="s">
        <v>90</v>
      </c>
      <c r="C3" s="38" t="str">
        <f>IF(B3="E","EASTER SCHEDULE",IF(B3="S","SUMMER SCHEDULE","ALL SCHEDULES"))</f>
        <v>ALL SCHEDULES</v>
      </c>
      <c r="R3" s="54" t="s">
        <v>25</v>
      </c>
      <c r="S3" t="s">
        <v>90</v>
      </c>
      <c r="T3" s="38" t="str">
        <f>IF(S3="E","EASTER SCHEDULE",IF(S3="S","SUMMER SCHEDULE","ALL SCHEDULES"))</f>
        <v>ALL SCHEDULES</v>
      </c>
    </row>
    <row r="5" spans="1:37" x14ac:dyDescent="0.35">
      <c r="A5" s="54" t="s">
        <v>35</v>
      </c>
      <c r="B5" s="54" t="s">
        <v>0</v>
      </c>
      <c r="C5" s="54" t="s">
        <v>7</v>
      </c>
      <c r="D5" s="54" t="s">
        <v>12</v>
      </c>
      <c r="E5" s="54" t="s">
        <v>13</v>
      </c>
      <c r="F5" t="s">
        <v>151</v>
      </c>
      <c r="G5" t="s">
        <v>155</v>
      </c>
      <c r="H5" t="s">
        <v>85</v>
      </c>
      <c r="L5" s="54" t="s">
        <v>14</v>
      </c>
      <c r="M5" t="s">
        <v>145</v>
      </c>
      <c r="N5" t="s">
        <v>146</v>
      </c>
      <c r="R5" s="54" t="s">
        <v>35</v>
      </c>
      <c r="S5" s="54" t="s">
        <v>0</v>
      </c>
      <c r="T5" s="54" t="s">
        <v>7</v>
      </c>
      <c r="U5" s="54" t="s">
        <v>12</v>
      </c>
      <c r="V5" s="54" t="s">
        <v>13</v>
      </c>
      <c r="W5" t="s">
        <v>151</v>
      </c>
      <c r="X5" t="s">
        <v>155</v>
      </c>
      <c r="Y5" t="s">
        <v>85</v>
      </c>
      <c r="AC5" s="54" t="s">
        <v>14</v>
      </c>
      <c r="AD5" t="s">
        <v>145</v>
      </c>
      <c r="AE5" t="s">
        <v>146</v>
      </c>
      <c r="AI5" s="77" t="s">
        <v>187</v>
      </c>
      <c r="AJ5" s="77" t="s">
        <v>188</v>
      </c>
      <c r="AK5" s="77" t="s">
        <v>189</v>
      </c>
    </row>
    <row r="6" spans="1:37" x14ac:dyDescent="0.35">
      <c r="A6" t="s">
        <v>199</v>
      </c>
      <c r="B6">
        <v>5</v>
      </c>
      <c r="C6" s="1">
        <v>45772</v>
      </c>
      <c r="D6" t="s">
        <v>1</v>
      </c>
      <c r="E6" t="s">
        <v>4</v>
      </c>
      <c r="F6" s="3560">
        <v>186</v>
      </c>
      <c r="G6" s="3560">
        <v>0</v>
      </c>
      <c r="H6" s="30">
        <v>1</v>
      </c>
      <c r="L6" t="s">
        <v>29</v>
      </c>
      <c r="M6" s="10">
        <v>4609</v>
      </c>
      <c r="N6" s="37">
        <v>977246.28000000166</v>
      </c>
      <c r="R6" t="s">
        <v>8</v>
      </c>
      <c r="W6" s="3560"/>
      <c r="X6" s="3560"/>
      <c r="Y6" s="30" t="e">
        <v>#DIV/0!</v>
      </c>
      <c r="AC6" t="s">
        <v>28</v>
      </c>
      <c r="AD6" s="10">
        <v>4577</v>
      </c>
      <c r="AE6" s="37">
        <v>966229.68750000081</v>
      </c>
      <c r="AI6" s="37">
        <f>IF(ISNUMBER(O6), IF(ISNUMBER(AF6), O6 + AF6, O6), IF(ISNUMBER(AF6), AF6,0))</f>
        <v>0</v>
      </c>
      <c r="AJ6" s="37"/>
      <c r="AK6" s="37">
        <f>AI6-AJ6</f>
        <v>0</v>
      </c>
    </row>
    <row r="7" spans="1:37" x14ac:dyDescent="0.35">
      <c r="A7" t="s">
        <v>199</v>
      </c>
      <c r="B7">
        <v>5</v>
      </c>
      <c r="C7" s="1">
        <v>45779</v>
      </c>
      <c r="D7" t="s">
        <v>1</v>
      </c>
      <c r="E7" t="s">
        <v>4</v>
      </c>
      <c r="F7" s="3560">
        <v>185</v>
      </c>
      <c r="G7" s="3560">
        <v>1</v>
      </c>
      <c r="H7" s="30">
        <v>0.9946236559139785</v>
      </c>
      <c r="L7" t="s">
        <v>8</v>
      </c>
      <c r="M7" s="10">
        <v>4609</v>
      </c>
      <c r="N7" s="37">
        <v>977246.28000000166</v>
      </c>
      <c r="AC7" t="s">
        <v>8</v>
      </c>
      <c r="AD7" s="10">
        <v>4577</v>
      </c>
      <c r="AE7" s="37">
        <v>966229.68750000081</v>
      </c>
      <c r="AI7" s="37" t="str">
        <f t="shared" ref="AI7:AI13" si="0">IF(ISNUMBER(O7), IF(ISNUMBER(AF7), O7 + AF7, O7), IF(ISNUMBER(AF7), AF7, ""))</f>
        <v/>
      </c>
      <c r="AJ7" s="37"/>
      <c r="AK7" s="37" t="e">
        <f t="shared" ref="AK7:AK13" si="1">AI7-AJ7</f>
        <v>#VALUE!</v>
      </c>
    </row>
    <row r="8" spans="1:37" x14ac:dyDescent="0.35">
      <c r="A8" t="s">
        <v>8</v>
      </c>
      <c r="F8" s="3560">
        <v>371</v>
      </c>
      <c r="G8" s="3560">
        <v>1</v>
      </c>
      <c r="H8" s="30">
        <v>0.99731182795698925</v>
      </c>
      <c r="AI8" s="37" t="str">
        <f t="shared" si="0"/>
        <v/>
      </c>
      <c r="AJ8" s="37"/>
      <c r="AK8" s="37" t="e">
        <f t="shared" si="1"/>
        <v>#VALUE!</v>
      </c>
    </row>
    <row r="9" spans="1:37" x14ac:dyDescent="0.35">
      <c r="AI9" s="37" t="str">
        <f t="shared" si="0"/>
        <v/>
      </c>
      <c r="AJ9" s="37"/>
      <c r="AK9" s="37" t="e">
        <f t="shared" si="1"/>
        <v>#VALUE!</v>
      </c>
    </row>
    <row r="10" spans="1:37" x14ac:dyDescent="0.35">
      <c r="AI10" s="37" t="str">
        <f t="shared" si="0"/>
        <v/>
      </c>
      <c r="AJ10" s="37"/>
      <c r="AK10" s="37" t="e">
        <f t="shared" si="1"/>
        <v>#VALUE!</v>
      </c>
    </row>
    <row r="11" spans="1:37" x14ac:dyDescent="0.35">
      <c r="AI11" s="37" t="str">
        <f t="shared" si="0"/>
        <v/>
      </c>
      <c r="AJ11" s="37"/>
      <c r="AK11" s="37" t="e">
        <f t="shared" si="1"/>
        <v>#VALUE!</v>
      </c>
    </row>
    <row r="12" spans="1:37" x14ac:dyDescent="0.35">
      <c r="AI12" s="37" t="str">
        <f t="shared" si="0"/>
        <v/>
      </c>
      <c r="AJ12" s="37"/>
      <c r="AK12" s="37" t="e">
        <f t="shared" si="1"/>
        <v>#VALUE!</v>
      </c>
    </row>
    <row r="13" spans="1:37" x14ac:dyDescent="0.35">
      <c r="AI13" s="37" t="str">
        <f t="shared" si="0"/>
        <v/>
      </c>
      <c r="AJ13" s="37"/>
      <c r="AK13" s="37" t="e">
        <f t="shared" si="1"/>
        <v>#VALUE!</v>
      </c>
    </row>
    <row r="14" spans="1:37" x14ac:dyDescent="0.35">
      <c r="AI14" s="63">
        <f>SUM(AI6:AI13)</f>
        <v>0</v>
      </c>
      <c r="AJ14" s="63">
        <f>SUM(AJ6:AJ13)</f>
        <v>0</v>
      </c>
      <c r="AK14" s="63" t="e">
        <f>SUM(AK6:AK13)</f>
        <v>#VALUE!</v>
      </c>
    </row>
    <row r="17" spans="1:37" x14ac:dyDescent="0.35">
      <c r="A17" s="54" t="s">
        <v>25</v>
      </c>
      <c r="B17" t="s">
        <v>90</v>
      </c>
      <c r="C17" s="38" t="str">
        <f>IF(B17="E","EASTER SCHEDULE",IF(B17="S","SUMMER SCHEDULE","ALL SCHEDULES"))</f>
        <v>ALL SCHEDULES</v>
      </c>
      <c r="R17" s="54" t="s">
        <v>25</v>
      </c>
      <c r="S17" t="s">
        <v>90</v>
      </c>
      <c r="T17" s="38" t="str">
        <f>IF(S17="E","EASTER SCHEDULE",IF(S17="S","SUMMER SCHEDULE","ALL SCHEDULES"))</f>
        <v>ALL SCHEDULES</v>
      </c>
    </row>
    <row r="19" spans="1:37" x14ac:dyDescent="0.35">
      <c r="A19" s="54" t="s">
        <v>35</v>
      </c>
      <c r="B19" s="54" t="s">
        <v>0</v>
      </c>
      <c r="C19" s="54" t="s">
        <v>7</v>
      </c>
      <c r="D19" s="54" t="s">
        <v>12</v>
      </c>
      <c r="E19" s="54" t="s">
        <v>13</v>
      </c>
      <c r="F19" t="s">
        <v>151</v>
      </c>
      <c r="G19" t="s">
        <v>155</v>
      </c>
      <c r="H19" t="s">
        <v>85</v>
      </c>
      <c r="L19" s="54" t="s">
        <v>14</v>
      </c>
      <c r="M19" t="s">
        <v>145</v>
      </c>
      <c r="N19" t="s">
        <v>146</v>
      </c>
      <c r="R19" s="54" t="s">
        <v>35</v>
      </c>
      <c r="S19" s="54" t="s">
        <v>0</v>
      </c>
      <c r="T19" s="54" t="s">
        <v>7</v>
      </c>
      <c r="U19" s="54" t="s">
        <v>12</v>
      </c>
      <c r="V19" s="54" t="s">
        <v>13</v>
      </c>
      <c r="W19" t="s">
        <v>151</v>
      </c>
      <c r="X19" t="s">
        <v>155</v>
      </c>
      <c r="Y19" t="s">
        <v>85</v>
      </c>
      <c r="AC19" s="54" t="s">
        <v>14</v>
      </c>
      <c r="AD19" t="s">
        <v>145</v>
      </c>
      <c r="AE19" t="s">
        <v>146</v>
      </c>
      <c r="AI19" s="64" t="s">
        <v>187</v>
      </c>
      <c r="AJ19" s="77" t="s">
        <v>188</v>
      </c>
      <c r="AK19" s="77" t="s">
        <v>189</v>
      </c>
    </row>
    <row r="20" spans="1:37" x14ac:dyDescent="0.35">
      <c r="A20" t="s">
        <v>8</v>
      </c>
      <c r="F20" s="3560"/>
      <c r="G20" s="3560"/>
      <c r="H20" s="30" t="e">
        <v>#DIV/0!</v>
      </c>
      <c r="L20" t="s">
        <v>29</v>
      </c>
      <c r="M20" s="10">
        <v>4609</v>
      </c>
      <c r="N20" s="37">
        <v>977246.28000000166</v>
      </c>
      <c r="R20" t="s">
        <v>8</v>
      </c>
      <c r="W20" s="3560"/>
      <c r="X20" s="3560"/>
      <c r="Y20" s="30" t="e">
        <v>#DIV/0!</v>
      </c>
      <c r="AC20" t="s">
        <v>28</v>
      </c>
      <c r="AD20" s="10">
        <v>4577</v>
      </c>
      <c r="AE20" s="37">
        <v>966229.68750000081</v>
      </c>
      <c r="AI20" s="37" t="str">
        <f>IF(ISNUMBER(O20), IF(ISNUMBER(AF20), O20 + AF20, O20), IF(ISNUMBER(AF20), AF20, ""))</f>
        <v/>
      </c>
      <c r="AJ20" s="37"/>
      <c r="AK20" s="37" t="e">
        <f>AI20-AJ20</f>
        <v>#VALUE!</v>
      </c>
    </row>
    <row r="21" spans="1:37" x14ac:dyDescent="0.35">
      <c r="L21" t="s">
        <v>8</v>
      </c>
      <c r="M21" s="10">
        <v>4609</v>
      </c>
      <c r="N21" s="37">
        <v>977246.28000000166</v>
      </c>
      <c r="AC21" t="s">
        <v>8</v>
      </c>
      <c r="AD21" s="10">
        <v>4577</v>
      </c>
      <c r="AE21" s="37">
        <v>966229.68750000081</v>
      </c>
      <c r="AI21" s="37" t="str">
        <f>IF(ISNUMBER(O21), IF(ISNUMBER(AF21), O21 + AF21, O21), IF(ISNUMBER(AF21), AF21, ""))</f>
        <v/>
      </c>
      <c r="AJ21" s="37"/>
      <c r="AK21" s="37" t="e">
        <f>AI21-AJ21</f>
        <v>#VALUE!</v>
      </c>
    </row>
    <row r="22" spans="1:37" x14ac:dyDescent="0.35">
      <c r="AI22" s="37" t="str">
        <f>IF(ISNUMBER(O22), IF(ISNUMBER(AF22), O22 + AF22, O22), IF(ISNUMBER(AF22), AF22, ""))</f>
        <v/>
      </c>
      <c r="AJ22" s="37"/>
      <c r="AK22" s="37" t="e">
        <f>AI22-AJ22</f>
        <v>#VALUE!</v>
      </c>
    </row>
    <row r="23" spans="1:37" x14ac:dyDescent="0.35">
      <c r="AI23" s="37" t="str">
        <f>IF(ISNUMBER(O23), IF(ISNUMBER(AF23), O23 + AF23, O23), IF(ISNUMBER(AF23), AF23, ""))</f>
        <v/>
      </c>
      <c r="AJ23" s="37"/>
      <c r="AK23" s="37" t="e">
        <f>AI23-AJ23</f>
        <v>#VALUE!</v>
      </c>
    </row>
    <row r="24" spans="1:37" x14ac:dyDescent="0.35">
      <c r="AI24" s="37" t="str">
        <f>IF(ISNUMBER(O24), IF(ISNUMBER(AF24), O24 + AF24, O24), IF(ISNUMBER(AF24), AF24, ""))</f>
        <v/>
      </c>
      <c r="AJ24" s="37"/>
      <c r="AK24" s="37" t="e">
        <f>AI24-AJ24</f>
        <v>#VALUE!</v>
      </c>
    </row>
    <row r="25" spans="1:37" x14ac:dyDescent="0.35">
      <c r="AI25" s="63">
        <f>SUM(AI20:AI24)</f>
        <v>0</v>
      </c>
      <c r="AJ25" s="63">
        <f>SUM(AJ20:AJ24)</f>
        <v>0</v>
      </c>
      <c r="AK25" s="63" t="e">
        <f>SUM(AK20:AK24)</f>
        <v>#VALUE!</v>
      </c>
    </row>
    <row r="26" spans="1:37" x14ac:dyDescent="0.35">
      <c r="AI26" s="30"/>
      <c r="AJ26" s="30"/>
      <c r="AK26" s="30"/>
    </row>
    <row r="27" spans="1:37" x14ac:dyDescent="0.35">
      <c r="AI27" s="30"/>
      <c r="AJ27" s="30"/>
      <c r="AK27" s="30"/>
    </row>
    <row r="28" spans="1:37" x14ac:dyDescent="0.35">
      <c r="A28" s="54" t="s">
        <v>25</v>
      </c>
      <c r="B28" t="s">
        <v>90</v>
      </c>
      <c r="C28" s="38" t="str">
        <f>IF(B28="E","EASTER SCHEDULE",IF(B28="S","SUMMER SCHEDULE","ALL SCHEDULES"))</f>
        <v>ALL SCHEDULES</v>
      </c>
      <c r="R28" s="54" t="s">
        <v>25</v>
      </c>
      <c r="S28" t="s">
        <v>90</v>
      </c>
      <c r="T28" s="38" t="str">
        <f>IF(S28="E","EASTER SCHEDULE",IF(S28="S","SUMMER SCHEDULE","ALL SCHEDULES"))</f>
        <v>ALL SCHEDULES</v>
      </c>
      <c r="AI28" s="30"/>
      <c r="AJ28" s="30"/>
      <c r="AK28" s="30"/>
    </row>
    <row r="29" spans="1:37" x14ac:dyDescent="0.35">
      <c r="AI29" s="30"/>
      <c r="AJ29" s="30"/>
      <c r="AK29" s="30"/>
    </row>
    <row r="30" spans="1:37" x14ac:dyDescent="0.35">
      <c r="A30" s="54" t="s">
        <v>35</v>
      </c>
      <c r="B30" s="54" t="s">
        <v>0</v>
      </c>
      <c r="C30" s="54" t="s">
        <v>7</v>
      </c>
      <c r="D30" s="54" t="s">
        <v>12</v>
      </c>
      <c r="E30" s="54" t="s">
        <v>13</v>
      </c>
      <c r="F30" t="s">
        <v>151</v>
      </c>
      <c r="G30" t="s">
        <v>155</v>
      </c>
      <c r="H30" t="s">
        <v>85</v>
      </c>
      <c r="R30" s="54" t="s">
        <v>35</v>
      </c>
      <c r="S30" s="54" t="s">
        <v>0</v>
      </c>
      <c r="T30" s="54" t="s">
        <v>7</v>
      </c>
      <c r="U30" s="54" t="s">
        <v>12</v>
      </c>
      <c r="V30" s="54" t="s">
        <v>13</v>
      </c>
      <c r="W30" t="s">
        <v>151</v>
      </c>
      <c r="X30" t="s">
        <v>155</v>
      </c>
      <c r="Y30" t="s">
        <v>85</v>
      </c>
      <c r="AC30" s="54" t="s">
        <v>14</v>
      </c>
      <c r="AD30" t="s">
        <v>145</v>
      </c>
      <c r="AE30" t="s">
        <v>146</v>
      </c>
      <c r="AI30" s="64" t="s">
        <v>187</v>
      </c>
      <c r="AJ30" s="77" t="s">
        <v>188</v>
      </c>
      <c r="AK30" s="77" t="s">
        <v>189</v>
      </c>
    </row>
    <row r="31" spans="1:37" x14ac:dyDescent="0.35">
      <c r="A31" t="s">
        <v>8</v>
      </c>
      <c r="F31" s="3560"/>
      <c r="G31" s="3560"/>
      <c r="H31" s="30" t="e">
        <v>#DIV/0!</v>
      </c>
      <c r="L31" s="54" t="s">
        <v>14</v>
      </c>
      <c r="M31" t="s">
        <v>145</v>
      </c>
      <c r="N31" t="s">
        <v>146</v>
      </c>
      <c r="R31" t="s">
        <v>8</v>
      </c>
      <c r="W31" s="3560"/>
      <c r="X31" s="3560"/>
      <c r="Y31" s="30" t="e">
        <v>#DIV/0!</v>
      </c>
      <c r="AC31" t="s">
        <v>26</v>
      </c>
      <c r="AD31" s="10">
        <v>6164</v>
      </c>
      <c r="AE31" s="37">
        <v>1203965.8199999996</v>
      </c>
      <c r="AI31" s="37" t="str">
        <f>IF(ISNUMBER(O31), IF(ISNUMBER(AF31), O31 + AF31, O31), IF(ISNUMBER(AF31), AF31, ""))</f>
        <v/>
      </c>
      <c r="AJ31" s="37"/>
      <c r="AK31" s="37" t="e">
        <f>AI31-AJ31</f>
        <v>#VALUE!</v>
      </c>
    </row>
    <row r="32" spans="1:37" x14ac:dyDescent="0.35">
      <c r="L32" t="s">
        <v>26</v>
      </c>
      <c r="M32" s="10">
        <v>6164</v>
      </c>
      <c r="N32" s="37">
        <v>1203965.8199999996</v>
      </c>
      <c r="AC32" t="s">
        <v>8</v>
      </c>
      <c r="AD32" s="10">
        <v>6164</v>
      </c>
      <c r="AE32" s="37">
        <v>1203965.8199999996</v>
      </c>
      <c r="AI32" s="37" t="str">
        <f>IF(ISNUMBER(O32), IF(ISNUMBER(AF32), O32 + AF32, O32), IF(ISNUMBER(AF32), AF32, ""))</f>
        <v/>
      </c>
      <c r="AJ32" s="37"/>
      <c r="AK32" s="37" t="e">
        <f>AI32-AJ32</f>
        <v>#VALUE!</v>
      </c>
    </row>
    <row r="33" spans="1:37" x14ac:dyDescent="0.35">
      <c r="L33" t="s">
        <v>8</v>
      </c>
      <c r="M33" s="10">
        <v>6164</v>
      </c>
      <c r="N33" s="37">
        <v>1203965.8199999996</v>
      </c>
      <c r="AI33" s="37" t="str">
        <f>IF(ISNUMBER(O33), IF(ISNUMBER(AF33), O33 + AF33, O33), IF(ISNUMBER(AF33), AF33, ""))</f>
        <v/>
      </c>
      <c r="AJ33" s="37"/>
      <c r="AK33" s="37" t="e">
        <f>AI33-AJ33</f>
        <v>#VALUE!</v>
      </c>
    </row>
    <row r="34" spans="1:37" x14ac:dyDescent="0.35">
      <c r="AI34" s="37" t="str">
        <f>IF(ISNUMBER(O34), IF(ISNUMBER(AF34), O34 + AF34, O34), IF(ISNUMBER(AF34), AF34, ""))</f>
        <v/>
      </c>
      <c r="AJ34" s="37"/>
      <c r="AK34" s="37" t="e">
        <f>AI34-AJ34</f>
        <v>#VALUE!</v>
      </c>
    </row>
    <row r="35" spans="1:37" x14ac:dyDescent="0.35">
      <c r="AI35" s="37" t="str">
        <f>IF(ISNUMBER(O35), IF(ISNUMBER(AF35), O35 + AF35, O35), IF(ISNUMBER(AF35), AF35, ""))</f>
        <v/>
      </c>
      <c r="AJ35" s="37"/>
      <c r="AK35" s="37" t="e">
        <f>AI35-AJ35</f>
        <v>#VALUE!</v>
      </c>
    </row>
    <row r="36" spans="1:37" x14ac:dyDescent="0.35">
      <c r="AI36" s="63">
        <f>SUM(AI31:AI35)</f>
        <v>0</v>
      </c>
      <c r="AJ36" s="63">
        <f>SUM(AJ31:AJ35)</f>
        <v>0</v>
      </c>
      <c r="AK36" s="63" t="e">
        <f>SUM(AK31:AK35)</f>
        <v>#VALUE!</v>
      </c>
    </row>
    <row r="39" spans="1:37" x14ac:dyDescent="0.35">
      <c r="A39" s="54" t="s">
        <v>25</v>
      </c>
      <c r="B39" t="s">
        <v>90</v>
      </c>
      <c r="C39" s="38" t="str">
        <f>IF(B39="E","EASTER SCHEDULE",IF(B39="S","SUMMER SCHEDULE","ALL SCHEDULES"))</f>
        <v>ALL SCHEDULES</v>
      </c>
      <c r="R39" s="54" t="s">
        <v>25</v>
      </c>
      <c r="S39" t="s">
        <v>90</v>
      </c>
      <c r="T39" s="38" t="str">
        <f>IF(S39="E","EASTER SCHEDULE",IF(S39="S","SUMMER SCHEDULE","ALL SCHEDULES"))</f>
        <v>ALL SCHEDULES</v>
      </c>
      <c r="AI39" s="30"/>
      <c r="AJ39" s="30"/>
      <c r="AK39" s="30"/>
    </row>
    <row r="40" spans="1:37" x14ac:dyDescent="0.35">
      <c r="AI40" s="30"/>
      <c r="AJ40" s="30"/>
      <c r="AK40" s="30"/>
    </row>
    <row r="41" spans="1:37" x14ac:dyDescent="0.35">
      <c r="A41" s="54" t="s">
        <v>35</v>
      </c>
      <c r="B41" s="54" t="s">
        <v>0</v>
      </c>
      <c r="C41" s="54" t="s">
        <v>7</v>
      </c>
      <c r="D41" s="54" t="s">
        <v>12</v>
      </c>
      <c r="E41" s="54" t="s">
        <v>13</v>
      </c>
      <c r="F41" t="s">
        <v>151</v>
      </c>
      <c r="G41" t="s">
        <v>155</v>
      </c>
      <c r="H41" t="s">
        <v>85</v>
      </c>
      <c r="L41" s="54" t="s">
        <v>14</v>
      </c>
      <c r="M41" t="s">
        <v>145</v>
      </c>
      <c r="N41" t="s">
        <v>146</v>
      </c>
      <c r="R41" s="54" t="s">
        <v>35</v>
      </c>
      <c r="S41" s="54" t="s">
        <v>0</v>
      </c>
      <c r="T41" s="54" t="s">
        <v>7</v>
      </c>
      <c r="U41" s="54" t="s">
        <v>12</v>
      </c>
      <c r="V41" s="54" t="s">
        <v>13</v>
      </c>
      <c r="W41" t="s">
        <v>151</v>
      </c>
      <c r="X41" t="s">
        <v>155</v>
      </c>
      <c r="Y41" t="s">
        <v>85</v>
      </c>
      <c r="AC41" s="54" t="s">
        <v>14</v>
      </c>
      <c r="AD41" t="s">
        <v>145</v>
      </c>
      <c r="AE41" t="s">
        <v>146</v>
      </c>
      <c r="AI41" s="77" t="s">
        <v>187</v>
      </c>
      <c r="AJ41" s="77" t="s">
        <v>188</v>
      </c>
      <c r="AK41" s="77" t="s">
        <v>189</v>
      </c>
    </row>
    <row r="42" spans="1:37" x14ac:dyDescent="0.35">
      <c r="A42" t="s">
        <v>8</v>
      </c>
      <c r="F42" s="3560"/>
      <c r="G42" s="3560"/>
      <c r="H42" s="30" t="e">
        <v>#DIV/0!</v>
      </c>
      <c r="L42" t="s">
        <v>26</v>
      </c>
      <c r="M42" s="10">
        <v>6164</v>
      </c>
      <c r="N42" s="37">
        <v>1203965.8199999996</v>
      </c>
      <c r="R42" t="s">
        <v>199</v>
      </c>
      <c r="S42">
        <v>5</v>
      </c>
      <c r="T42" s="1">
        <v>45765</v>
      </c>
      <c r="U42" t="s">
        <v>4</v>
      </c>
      <c r="V42" t="s">
        <v>1</v>
      </c>
      <c r="W42" s="3560">
        <v>186</v>
      </c>
      <c r="X42" s="3560">
        <v>0</v>
      </c>
      <c r="Y42" s="30">
        <v>1</v>
      </c>
      <c r="AC42" t="s">
        <v>26</v>
      </c>
      <c r="AD42" s="10">
        <v>6164</v>
      </c>
      <c r="AE42" s="37">
        <v>1203965.8199999996</v>
      </c>
      <c r="AI42" s="37" t="str">
        <f>IF(ISNUMBER(O42), IF(ISNUMBER(AF42), O42 + AF42, O42), IF(ISNUMBER(AF42), AF42, ""))</f>
        <v/>
      </c>
      <c r="AJ42" s="37"/>
      <c r="AK42" s="37" t="e">
        <f>AI42-AJ42</f>
        <v>#VALUE!</v>
      </c>
    </row>
    <row r="43" spans="1:37" x14ac:dyDescent="0.35">
      <c r="L43" t="s">
        <v>8</v>
      </c>
      <c r="M43" s="10">
        <v>6164</v>
      </c>
      <c r="N43" s="37">
        <v>1203965.8199999996</v>
      </c>
      <c r="R43" t="s">
        <v>199</v>
      </c>
      <c r="S43">
        <v>5</v>
      </c>
      <c r="T43" s="1">
        <v>45772</v>
      </c>
      <c r="U43" t="s">
        <v>4</v>
      </c>
      <c r="V43" t="s">
        <v>1</v>
      </c>
      <c r="W43" s="3560">
        <v>180</v>
      </c>
      <c r="X43" s="3560">
        <v>6</v>
      </c>
      <c r="Y43" s="30">
        <v>0.967741935483871</v>
      </c>
      <c r="AC43" t="s">
        <v>8</v>
      </c>
      <c r="AD43" s="10">
        <v>6164</v>
      </c>
      <c r="AE43" s="37">
        <v>1203965.8199999996</v>
      </c>
      <c r="AI43" s="37" t="str">
        <f>IF(ISNUMBER(O43), IF(ISNUMBER(AF43), O43 + AF43, O43), IF(ISNUMBER(AF43), AF43, ""))</f>
        <v/>
      </c>
      <c r="AJ43" s="37"/>
      <c r="AK43" s="37" t="e">
        <f>AI43-AJ43</f>
        <v>#VALUE!</v>
      </c>
    </row>
    <row r="44" spans="1:37" x14ac:dyDescent="0.35">
      <c r="R44" t="s">
        <v>8</v>
      </c>
      <c r="W44" s="3560">
        <v>366</v>
      </c>
      <c r="X44" s="3560">
        <v>6</v>
      </c>
      <c r="Y44" s="30">
        <v>0.9838709677419355</v>
      </c>
      <c r="AI44" s="37" t="str">
        <f>IF(ISNUMBER(O44), IF(ISNUMBER(AF44), O44 + AF44, O44), IF(ISNUMBER(AF44), AF44, ""))</f>
        <v/>
      </c>
      <c r="AJ44" s="37"/>
      <c r="AK44" s="37" t="e">
        <f>AI44-AJ44</f>
        <v>#VALUE!</v>
      </c>
    </row>
    <row r="45" spans="1:37" x14ac:dyDescent="0.35">
      <c r="AI45" s="37" t="str">
        <f>IF(ISNUMBER(O45), IF(ISNUMBER(AF45), O45 + AF45, O45), IF(ISNUMBER(AF45), AF45, ""))</f>
        <v/>
      </c>
      <c r="AJ45" s="37"/>
      <c r="AK45" s="37" t="e">
        <f>AI45-AJ45</f>
        <v>#VALUE!</v>
      </c>
    </row>
    <row r="46" spans="1:37" x14ac:dyDescent="0.35">
      <c r="AI46" s="63">
        <f>SUM(AI42:AI45)</f>
        <v>0</v>
      </c>
      <c r="AJ46" s="63">
        <f>SUM(AJ42:AJ45)</f>
        <v>0</v>
      </c>
      <c r="AK46" s="63" t="e">
        <f>SUM(AK42:AK45)</f>
        <v>#VALUE!</v>
      </c>
    </row>
    <row r="49" spans="1:37" x14ac:dyDescent="0.35">
      <c r="A49" s="54" t="s">
        <v>25</v>
      </c>
      <c r="B49" t="s">
        <v>90</v>
      </c>
      <c r="C49" s="38" t="str">
        <f>IF(B49="E","EASTER SCHEDULE",IF(B49="S","SUMMER SCHEDULE","ALL SCHEDULES"))</f>
        <v>ALL SCHEDULES</v>
      </c>
      <c r="R49" s="54" t="s">
        <v>25</v>
      </c>
      <c r="S49" t="s">
        <v>90</v>
      </c>
      <c r="T49" s="38" t="str">
        <f>IF(S49="E","EASTER SCHEDULE",IF(S49="S","SUMMER SCHEDULE","ALL SCHEDULES"))</f>
        <v>ALL SCHEDULES</v>
      </c>
      <c r="AI49" s="30"/>
      <c r="AJ49" s="30"/>
      <c r="AK49" s="30"/>
    </row>
    <row r="50" spans="1:37" x14ac:dyDescent="0.35">
      <c r="AI50" s="30"/>
      <c r="AJ50" s="30"/>
      <c r="AK50" s="30"/>
    </row>
    <row r="51" spans="1:37" x14ac:dyDescent="0.35">
      <c r="A51" s="54" t="s">
        <v>35</v>
      </c>
      <c r="B51" s="54" t="s">
        <v>0</v>
      </c>
      <c r="C51" s="54" t="s">
        <v>7</v>
      </c>
      <c r="D51" s="54" t="s">
        <v>12</v>
      </c>
      <c r="E51" s="54" t="s">
        <v>13</v>
      </c>
      <c r="F51" t="s">
        <v>151</v>
      </c>
      <c r="G51" t="s">
        <v>155</v>
      </c>
      <c r="H51" t="s">
        <v>85</v>
      </c>
      <c r="L51" s="54" t="s">
        <v>14</v>
      </c>
      <c r="M51" t="s">
        <v>145</v>
      </c>
      <c r="N51" t="s">
        <v>146</v>
      </c>
      <c r="R51" s="54" t="s">
        <v>35</v>
      </c>
      <c r="S51" s="54" t="s">
        <v>0</v>
      </c>
      <c r="T51" s="54" t="s">
        <v>7</v>
      </c>
      <c r="U51" s="54" t="s">
        <v>12</v>
      </c>
      <c r="V51" s="54" t="s">
        <v>13</v>
      </c>
      <c r="W51" t="s">
        <v>151</v>
      </c>
      <c r="X51" t="s">
        <v>155</v>
      </c>
      <c r="Y51" t="s">
        <v>85</v>
      </c>
      <c r="AC51" s="54" t="s">
        <v>14</v>
      </c>
      <c r="AD51" t="s">
        <v>145</v>
      </c>
      <c r="AE51" t="s">
        <v>146</v>
      </c>
      <c r="AI51" s="77" t="s">
        <v>187</v>
      </c>
      <c r="AJ51" s="77" t="s">
        <v>188</v>
      </c>
      <c r="AK51" s="77" t="s">
        <v>189</v>
      </c>
    </row>
    <row r="52" spans="1:37" x14ac:dyDescent="0.35">
      <c r="A52" t="s">
        <v>199</v>
      </c>
      <c r="B52">
        <v>5</v>
      </c>
      <c r="C52" s="1">
        <v>45772</v>
      </c>
      <c r="D52" t="s">
        <v>1</v>
      </c>
      <c r="E52" t="s">
        <v>4</v>
      </c>
      <c r="F52" s="3560">
        <v>186</v>
      </c>
      <c r="G52" s="3560">
        <v>0</v>
      </c>
      <c r="H52" s="30">
        <v>1</v>
      </c>
      <c r="L52" t="s">
        <v>29</v>
      </c>
      <c r="M52" s="10">
        <v>4609</v>
      </c>
      <c r="N52" s="37">
        <v>977246.28000000166</v>
      </c>
      <c r="R52" t="s">
        <v>8</v>
      </c>
      <c r="W52" s="3560"/>
      <c r="X52" s="3560"/>
      <c r="Y52" s="30" t="e">
        <v>#DIV/0!</v>
      </c>
      <c r="AC52" t="s">
        <v>28</v>
      </c>
      <c r="AD52" s="10">
        <v>4577</v>
      </c>
      <c r="AE52" s="37">
        <v>966229.68750000081</v>
      </c>
      <c r="AI52" s="37" t="str">
        <f t="shared" ref="AI52:AI57" si="2">IF(ISNUMBER(O52), IF(ISNUMBER(AF52), O52 + AF52, O52), IF(ISNUMBER(AF52), AF52, ""))</f>
        <v/>
      </c>
      <c r="AJ52" s="37"/>
      <c r="AK52" s="37" t="e">
        <f t="shared" ref="AK52:AK57" si="3">AI52-AJ52</f>
        <v>#VALUE!</v>
      </c>
    </row>
    <row r="53" spans="1:37" x14ac:dyDescent="0.35">
      <c r="A53" t="s">
        <v>199</v>
      </c>
      <c r="B53">
        <v>5</v>
      </c>
      <c r="C53" s="1">
        <v>45779</v>
      </c>
      <c r="D53" t="s">
        <v>1</v>
      </c>
      <c r="E53" t="s">
        <v>4</v>
      </c>
      <c r="F53" s="3560">
        <v>185</v>
      </c>
      <c r="G53" s="3560">
        <v>1</v>
      </c>
      <c r="H53" s="30">
        <v>0.9946236559139785</v>
      </c>
      <c r="L53" t="s">
        <v>8</v>
      </c>
      <c r="M53" s="10">
        <v>4609</v>
      </c>
      <c r="N53" s="37">
        <v>977246.28000000166</v>
      </c>
      <c r="AC53" t="s">
        <v>8</v>
      </c>
      <c r="AD53" s="10">
        <v>4577</v>
      </c>
      <c r="AE53" s="37">
        <v>966229.68750000081</v>
      </c>
      <c r="AI53" s="37" t="str">
        <f t="shared" si="2"/>
        <v/>
      </c>
      <c r="AJ53" s="37"/>
      <c r="AK53" s="37" t="e">
        <f t="shared" si="3"/>
        <v>#VALUE!</v>
      </c>
    </row>
    <row r="54" spans="1:37" x14ac:dyDescent="0.35">
      <c r="A54" t="s">
        <v>8</v>
      </c>
      <c r="F54" s="3560">
        <v>371</v>
      </c>
      <c r="G54" s="3560">
        <v>1</v>
      </c>
      <c r="H54" s="30">
        <v>0.99731182795698925</v>
      </c>
      <c r="AI54" s="37" t="str">
        <f t="shared" si="2"/>
        <v/>
      </c>
      <c r="AJ54" s="37"/>
      <c r="AK54" s="37" t="e">
        <f t="shared" si="3"/>
        <v>#VALUE!</v>
      </c>
    </row>
    <row r="55" spans="1:37" x14ac:dyDescent="0.35">
      <c r="AI55" s="37" t="str">
        <f t="shared" si="2"/>
        <v/>
      </c>
      <c r="AJ55" s="37"/>
      <c r="AK55" s="37" t="e">
        <f t="shared" si="3"/>
        <v>#VALUE!</v>
      </c>
    </row>
    <row r="56" spans="1:37" x14ac:dyDescent="0.35">
      <c r="AI56" s="37" t="str">
        <f t="shared" si="2"/>
        <v/>
      </c>
      <c r="AJ56" s="37"/>
      <c r="AK56" s="37" t="e">
        <f t="shared" si="3"/>
        <v>#VALUE!</v>
      </c>
    </row>
    <row r="57" spans="1:37" x14ac:dyDescent="0.35">
      <c r="AI57" s="37" t="str">
        <f t="shared" si="2"/>
        <v/>
      </c>
      <c r="AJ57" s="37"/>
      <c r="AK57" s="37" t="e">
        <f t="shared" si="3"/>
        <v>#VALUE!</v>
      </c>
    </row>
    <row r="58" spans="1:37" x14ac:dyDescent="0.35">
      <c r="AI58" s="63">
        <f>SUM(AI52:AI57)</f>
        <v>0</v>
      </c>
      <c r="AJ58" s="63">
        <f>SUM(AJ52:AJ57)</f>
        <v>0</v>
      </c>
      <c r="AK58" s="63" t="e">
        <f>SUM(AK52:AK57)</f>
        <v>#VALUE!</v>
      </c>
    </row>
    <row r="61" spans="1:37" x14ac:dyDescent="0.35">
      <c r="A61" s="54" t="s">
        <v>25</v>
      </c>
      <c r="B61" t="s">
        <v>90</v>
      </c>
      <c r="C61" s="38" t="str">
        <f>IF(B61="E","EASTER SCHEDULE",IF(B61="S","SUMMER SCHEDULE","ALL SCHEDULES"))</f>
        <v>ALL SCHEDULES</v>
      </c>
      <c r="R61" s="54" t="s">
        <v>25</v>
      </c>
      <c r="S61" t="s">
        <v>90</v>
      </c>
      <c r="T61" s="38" t="str">
        <f>IF(S61="E","EASTER SCHEDULE",IF(S61="S","SUMMER SCHEDULE","ALL SCHEDULES"))</f>
        <v>ALL SCHEDULES</v>
      </c>
      <c r="AI61" s="30"/>
      <c r="AJ61" s="30"/>
      <c r="AK61" s="30"/>
    </row>
    <row r="62" spans="1:37" x14ac:dyDescent="0.35">
      <c r="AI62" s="30"/>
      <c r="AJ62" s="30"/>
      <c r="AK62" s="30"/>
    </row>
    <row r="63" spans="1:37" x14ac:dyDescent="0.35">
      <c r="A63" s="54" t="s">
        <v>35</v>
      </c>
      <c r="B63" s="54" t="s">
        <v>0</v>
      </c>
      <c r="C63" s="54" t="s">
        <v>7</v>
      </c>
      <c r="D63" s="54" t="s">
        <v>12</v>
      </c>
      <c r="E63" s="54" t="s">
        <v>13</v>
      </c>
      <c r="F63" t="s">
        <v>151</v>
      </c>
      <c r="G63" t="s">
        <v>155</v>
      </c>
      <c r="H63" t="s">
        <v>85</v>
      </c>
      <c r="L63" s="54" t="s">
        <v>14</v>
      </c>
      <c r="M63" t="s">
        <v>145</v>
      </c>
      <c r="N63" t="s">
        <v>146</v>
      </c>
      <c r="R63" s="54" t="s">
        <v>35</v>
      </c>
      <c r="S63" s="54" t="s">
        <v>0</v>
      </c>
      <c r="T63" s="54" t="s">
        <v>7</v>
      </c>
      <c r="U63" s="54" t="s">
        <v>12</v>
      </c>
      <c r="V63" s="54" t="s">
        <v>13</v>
      </c>
      <c r="W63" t="s">
        <v>151</v>
      </c>
      <c r="X63" t="s">
        <v>155</v>
      </c>
      <c r="Y63" t="s">
        <v>85</v>
      </c>
      <c r="AC63" s="54" t="s">
        <v>14</v>
      </c>
      <c r="AD63" t="s">
        <v>145</v>
      </c>
      <c r="AE63" t="s">
        <v>146</v>
      </c>
      <c r="AI63" s="77" t="s">
        <v>187</v>
      </c>
      <c r="AJ63" s="77" t="s">
        <v>188</v>
      </c>
      <c r="AK63" s="77" t="s">
        <v>189</v>
      </c>
    </row>
    <row r="64" spans="1:37" x14ac:dyDescent="0.35">
      <c r="A64" t="s">
        <v>199</v>
      </c>
      <c r="B64">
        <v>5</v>
      </c>
      <c r="C64" s="1">
        <v>45772</v>
      </c>
      <c r="D64" t="s">
        <v>1</v>
      </c>
      <c r="E64" t="s">
        <v>4</v>
      </c>
      <c r="F64" s="3560">
        <v>186</v>
      </c>
      <c r="G64" s="3560">
        <v>0</v>
      </c>
      <c r="H64" s="30">
        <v>1</v>
      </c>
      <c r="L64" t="s">
        <v>27</v>
      </c>
      <c r="M64" s="10">
        <v>6164</v>
      </c>
      <c r="N64" s="37">
        <v>1208491.3900000004</v>
      </c>
      <c r="R64" t="s">
        <v>8</v>
      </c>
      <c r="W64" s="3560"/>
      <c r="X64" s="3560"/>
      <c r="Y64" s="30" t="e">
        <v>#DIV/0!</v>
      </c>
      <c r="AC64" t="s">
        <v>26</v>
      </c>
      <c r="AD64" s="10">
        <v>6164</v>
      </c>
      <c r="AE64" s="37">
        <v>1203965.8199999996</v>
      </c>
      <c r="AI64" s="37" t="str">
        <f>IF(ISNUMBER(O64), IF(ISNUMBER(AF64), O64 + AF64, O64), IF(ISNUMBER(AF64), AF64, ""))</f>
        <v/>
      </c>
      <c r="AJ64" s="37"/>
      <c r="AK64" s="37" t="e">
        <f>AI64-AJ64</f>
        <v>#VALUE!</v>
      </c>
    </row>
    <row r="65" spans="1:37" x14ac:dyDescent="0.35">
      <c r="A65" t="s">
        <v>199</v>
      </c>
      <c r="B65">
        <v>5</v>
      </c>
      <c r="C65" s="1">
        <v>45779</v>
      </c>
      <c r="D65" t="s">
        <v>1</v>
      </c>
      <c r="E65" t="s">
        <v>4</v>
      </c>
      <c r="F65" s="3560">
        <v>185</v>
      </c>
      <c r="G65" s="3560">
        <v>1</v>
      </c>
      <c r="H65" s="30">
        <v>0.9946236559139785</v>
      </c>
      <c r="L65" t="s">
        <v>8</v>
      </c>
      <c r="M65" s="10">
        <v>6164</v>
      </c>
      <c r="N65" s="37">
        <v>1208491.3900000004</v>
      </c>
      <c r="AC65" t="s">
        <v>8</v>
      </c>
      <c r="AD65" s="10">
        <v>6164</v>
      </c>
      <c r="AE65" s="37">
        <v>1203965.8199999996</v>
      </c>
      <c r="AI65" s="37" t="str">
        <f t="shared" ref="AI65:AI82" si="4">IF(ISNUMBER(O65), IF(ISNUMBER(AF65), O65 + AF65, O65), IF(ISNUMBER(AF65), AF65, ""))</f>
        <v/>
      </c>
      <c r="AJ65" s="37"/>
      <c r="AK65" s="37" t="e">
        <f>AI65-AJ65</f>
        <v>#VALUE!</v>
      </c>
    </row>
    <row r="66" spans="1:37" x14ac:dyDescent="0.35">
      <c r="A66" t="s">
        <v>8</v>
      </c>
      <c r="F66" s="3560">
        <v>371</v>
      </c>
      <c r="G66" s="3560">
        <v>1</v>
      </c>
      <c r="H66" s="30">
        <v>0.99731182795698925</v>
      </c>
      <c r="AI66" s="37" t="str">
        <f t="shared" si="4"/>
        <v/>
      </c>
      <c r="AJ66" s="37"/>
      <c r="AK66" s="37" t="e">
        <f>AI66-AJ66</f>
        <v>#VALUE!</v>
      </c>
    </row>
    <row r="67" spans="1:37" x14ac:dyDescent="0.35">
      <c r="AI67" s="37" t="str">
        <f t="shared" si="4"/>
        <v/>
      </c>
      <c r="AJ67" s="37"/>
      <c r="AK67" s="37" t="e">
        <f t="shared" ref="AK67:AK82" si="5">AI67-AJ67</f>
        <v>#VALUE!</v>
      </c>
    </row>
    <row r="68" spans="1:37" x14ac:dyDescent="0.35">
      <c r="AI68" s="37" t="str">
        <f t="shared" si="4"/>
        <v/>
      </c>
      <c r="AJ68" s="37"/>
      <c r="AK68" s="37" t="e">
        <f t="shared" si="5"/>
        <v>#VALUE!</v>
      </c>
    </row>
    <row r="69" spans="1:37" x14ac:dyDescent="0.35">
      <c r="AI69" s="37" t="str">
        <f t="shared" si="4"/>
        <v/>
      </c>
      <c r="AJ69" s="37"/>
      <c r="AK69" s="37" t="e">
        <f t="shared" si="5"/>
        <v>#VALUE!</v>
      </c>
    </row>
    <row r="70" spans="1:37" x14ac:dyDescent="0.35">
      <c r="AI70" s="37" t="str">
        <f t="shared" si="4"/>
        <v/>
      </c>
      <c r="AJ70" s="37"/>
      <c r="AK70" s="37" t="e">
        <f t="shared" si="5"/>
        <v>#VALUE!</v>
      </c>
    </row>
    <row r="71" spans="1:37" x14ac:dyDescent="0.35">
      <c r="AI71" s="37" t="str">
        <f t="shared" si="4"/>
        <v/>
      </c>
      <c r="AJ71" s="37"/>
      <c r="AK71" s="37" t="e">
        <f t="shared" si="5"/>
        <v>#VALUE!</v>
      </c>
    </row>
    <row r="72" spans="1:37" x14ac:dyDescent="0.35">
      <c r="AI72" s="37" t="str">
        <f t="shared" si="4"/>
        <v/>
      </c>
      <c r="AJ72" s="37"/>
      <c r="AK72" s="37" t="e">
        <f t="shared" si="5"/>
        <v>#VALUE!</v>
      </c>
    </row>
    <row r="73" spans="1:37" x14ac:dyDescent="0.35">
      <c r="AI73" s="37" t="str">
        <f t="shared" si="4"/>
        <v/>
      </c>
      <c r="AJ73" s="37"/>
      <c r="AK73" s="37" t="e">
        <f t="shared" si="5"/>
        <v>#VALUE!</v>
      </c>
    </row>
    <row r="74" spans="1:37" x14ac:dyDescent="0.35">
      <c r="AI74" s="37" t="str">
        <f t="shared" si="4"/>
        <v/>
      </c>
      <c r="AJ74" s="37"/>
      <c r="AK74" s="37" t="e">
        <f t="shared" si="5"/>
        <v>#VALUE!</v>
      </c>
    </row>
    <row r="75" spans="1:37" x14ac:dyDescent="0.35">
      <c r="AI75" s="37" t="str">
        <f t="shared" si="4"/>
        <v/>
      </c>
      <c r="AJ75" s="37"/>
      <c r="AK75" s="37" t="e">
        <f t="shared" si="5"/>
        <v>#VALUE!</v>
      </c>
    </row>
    <row r="76" spans="1:37" x14ac:dyDescent="0.35">
      <c r="AI76" s="37" t="str">
        <f t="shared" si="4"/>
        <v/>
      </c>
      <c r="AJ76" s="37"/>
      <c r="AK76" s="37" t="e">
        <f t="shared" si="5"/>
        <v>#VALUE!</v>
      </c>
    </row>
    <row r="77" spans="1:37" x14ac:dyDescent="0.35">
      <c r="AI77" s="37" t="str">
        <f t="shared" si="4"/>
        <v/>
      </c>
      <c r="AJ77" s="37"/>
      <c r="AK77" s="37" t="e">
        <f t="shared" si="5"/>
        <v>#VALUE!</v>
      </c>
    </row>
    <row r="78" spans="1:37" x14ac:dyDescent="0.35">
      <c r="AI78" s="37" t="str">
        <f t="shared" si="4"/>
        <v/>
      </c>
      <c r="AJ78" s="37"/>
      <c r="AK78" s="37" t="e">
        <f t="shared" si="5"/>
        <v>#VALUE!</v>
      </c>
    </row>
    <row r="79" spans="1:37" x14ac:dyDescent="0.35">
      <c r="AI79" s="37" t="str">
        <f t="shared" si="4"/>
        <v/>
      </c>
      <c r="AJ79" s="37"/>
      <c r="AK79" s="37" t="e">
        <f t="shared" si="5"/>
        <v>#VALUE!</v>
      </c>
    </row>
    <row r="80" spans="1:37" x14ac:dyDescent="0.35">
      <c r="AI80" s="37" t="str">
        <f t="shared" si="4"/>
        <v/>
      </c>
      <c r="AJ80" s="37"/>
      <c r="AK80" s="37" t="e">
        <f t="shared" si="5"/>
        <v>#VALUE!</v>
      </c>
    </row>
    <row r="81" spans="1:37" x14ac:dyDescent="0.35">
      <c r="AI81" s="37" t="str">
        <f t="shared" si="4"/>
        <v/>
      </c>
      <c r="AJ81" s="37"/>
      <c r="AK81" s="37" t="e">
        <f t="shared" si="5"/>
        <v>#VALUE!</v>
      </c>
    </row>
    <row r="82" spans="1:37" x14ac:dyDescent="0.35">
      <c r="AI82" s="37" t="str">
        <f t="shared" si="4"/>
        <v/>
      </c>
      <c r="AJ82" s="37"/>
      <c r="AK82" s="37" t="e">
        <f t="shared" si="5"/>
        <v>#VALUE!</v>
      </c>
    </row>
    <row r="83" spans="1:37" x14ac:dyDescent="0.35">
      <c r="AI83" s="63">
        <f>SUM(AI64:AI82)</f>
        <v>0</v>
      </c>
      <c r="AJ83" s="63">
        <f>SUM(AJ64:AJ82)</f>
        <v>0</v>
      </c>
      <c r="AK83" s="63" t="e">
        <f>SUM(AK64:AK82)</f>
        <v>#VALUE!</v>
      </c>
    </row>
    <row r="86" spans="1:37" x14ac:dyDescent="0.35">
      <c r="A86" s="54" t="s">
        <v>25</v>
      </c>
      <c r="B86" t="s">
        <v>90</v>
      </c>
      <c r="C86" s="38" t="str">
        <f>IF(B86="E","EASTER SCHEDULE",IF(B86="S","SUMMER SCHEDULE","ALL SCHEDULES"))</f>
        <v>ALL SCHEDULES</v>
      </c>
      <c r="R86" s="54" t="s">
        <v>25</v>
      </c>
      <c r="S86" t="s">
        <v>90</v>
      </c>
      <c r="T86" s="38" t="str">
        <f>IF(S86="E","EASTER SCHEDULE",IF(S86="S","SUMMER SCHEDULE","ALL SCHEDULES"))</f>
        <v>ALL SCHEDULES</v>
      </c>
      <c r="AI86" s="30"/>
      <c r="AJ86" s="30"/>
      <c r="AK86" s="30"/>
    </row>
    <row r="87" spans="1:37" x14ac:dyDescent="0.35">
      <c r="AI87" s="30"/>
      <c r="AJ87" s="30"/>
      <c r="AK87" s="30"/>
    </row>
    <row r="88" spans="1:37" x14ac:dyDescent="0.35">
      <c r="A88" s="54" t="s">
        <v>35</v>
      </c>
      <c r="B88" s="54" t="s">
        <v>0</v>
      </c>
      <c r="C88" s="54" t="s">
        <v>7</v>
      </c>
      <c r="D88" s="54" t="s">
        <v>12</v>
      </c>
      <c r="E88" s="54" t="s">
        <v>13</v>
      </c>
      <c r="F88" t="s">
        <v>151</v>
      </c>
      <c r="G88" t="s">
        <v>155</v>
      </c>
      <c r="H88" t="s">
        <v>85</v>
      </c>
      <c r="R88" s="54" t="s">
        <v>35</v>
      </c>
      <c r="S88" s="54" t="s">
        <v>0</v>
      </c>
      <c r="T88" s="54" t="s">
        <v>7</v>
      </c>
      <c r="U88" s="54" t="s">
        <v>12</v>
      </c>
      <c r="V88" s="54" t="s">
        <v>13</v>
      </c>
      <c r="W88" t="s">
        <v>151</v>
      </c>
      <c r="X88" t="s">
        <v>155</v>
      </c>
      <c r="Y88" t="s">
        <v>85</v>
      </c>
      <c r="AI88" s="77" t="s">
        <v>187</v>
      </c>
      <c r="AJ88" s="77" t="s">
        <v>188</v>
      </c>
      <c r="AK88" s="77" t="s">
        <v>189</v>
      </c>
    </row>
    <row r="89" spans="1:37" x14ac:dyDescent="0.35">
      <c r="A89" t="s">
        <v>199</v>
      </c>
      <c r="B89">
        <v>5</v>
      </c>
      <c r="C89" s="1">
        <v>45772</v>
      </c>
      <c r="D89" t="s">
        <v>1</v>
      </c>
      <c r="E89" t="s">
        <v>4</v>
      </c>
      <c r="F89" s="3560">
        <v>186</v>
      </c>
      <c r="G89" s="3560">
        <v>0</v>
      </c>
      <c r="H89" s="30">
        <v>1</v>
      </c>
      <c r="L89" s="54" t="s">
        <v>14</v>
      </c>
      <c r="M89" t="s">
        <v>145</v>
      </c>
      <c r="N89" t="s">
        <v>146</v>
      </c>
      <c r="R89" t="s">
        <v>8</v>
      </c>
      <c r="W89" s="3560"/>
      <c r="X89" s="3560"/>
      <c r="Y89" s="30" t="e">
        <v>#DIV/0!</v>
      </c>
      <c r="AC89" s="54" t="s">
        <v>14</v>
      </c>
      <c r="AD89" t="s">
        <v>145</v>
      </c>
      <c r="AE89" t="s">
        <v>146</v>
      </c>
      <c r="AI89" s="37" t="str">
        <f t="shared" ref="AI89:AI95" si="6">IF(ISNUMBER(O89), IF(ISNUMBER(AF89), O89 + AF89, O89), IF(ISNUMBER(AF89), AF89, ""))</f>
        <v/>
      </c>
      <c r="AJ89" s="37"/>
      <c r="AK89" s="37" t="e">
        <f>AI89-AJ89</f>
        <v>#VALUE!</v>
      </c>
    </row>
    <row r="90" spans="1:37" x14ac:dyDescent="0.35">
      <c r="A90" t="s">
        <v>199</v>
      </c>
      <c r="B90">
        <v>5</v>
      </c>
      <c r="C90" s="1">
        <v>45779</v>
      </c>
      <c r="D90" t="s">
        <v>1</v>
      </c>
      <c r="E90" t="s">
        <v>4</v>
      </c>
      <c r="F90" s="3560">
        <v>185</v>
      </c>
      <c r="G90" s="3560">
        <v>1</v>
      </c>
      <c r="H90" s="30">
        <v>0.9946236559139785</v>
      </c>
      <c r="L90" t="s">
        <v>29</v>
      </c>
      <c r="M90" s="10">
        <v>4609</v>
      </c>
      <c r="N90" s="37">
        <v>977246.28000000166</v>
      </c>
      <c r="AC90" t="s">
        <v>28</v>
      </c>
      <c r="AD90" s="10">
        <v>4577</v>
      </c>
      <c r="AE90" s="37">
        <v>966229.68750000081</v>
      </c>
      <c r="AI90" s="37" t="str">
        <f t="shared" si="6"/>
        <v/>
      </c>
      <c r="AJ90" s="37"/>
      <c r="AK90" s="37" t="e">
        <f t="shared" ref="AK90:AK95" si="7">AI90-AJ90</f>
        <v>#VALUE!</v>
      </c>
    </row>
    <row r="91" spans="1:37" x14ac:dyDescent="0.35">
      <c r="A91" t="s">
        <v>8</v>
      </c>
      <c r="F91" s="3560">
        <v>371</v>
      </c>
      <c r="G91" s="3560">
        <v>1</v>
      </c>
      <c r="H91" s="30">
        <v>0.99731182795698925</v>
      </c>
      <c r="AI91" s="37" t="str">
        <f t="shared" si="6"/>
        <v/>
      </c>
      <c r="AJ91" s="37"/>
      <c r="AK91" s="37" t="e">
        <f t="shared" si="7"/>
        <v>#VALUE!</v>
      </c>
    </row>
    <row r="92" spans="1:37" x14ac:dyDescent="0.35">
      <c r="AI92" s="37" t="str">
        <f t="shared" si="6"/>
        <v/>
      </c>
      <c r="AJ92" s="37"/>
      <c r="AK92" s="37" t="e">
        <f t="shared" si="7"/>
        <v>#VALUE!</v>
      </c>
    </row>
    <row r="93" spans="1:37" x14ac:dyDescent="0.35">
      <c r="AI93" s="37" t="str">
        <f t="shared" si="6"/>
        <v/>
      </c>
      <c r="AJ93" s="37"/>
      <c r="AK93" s="37" t="e">
        <f t="shared" si="7"/>
        <v>#VALUE!</v>
      </c>
    </row>
    <row r="94" spans="1:37" x14ac:dyDescent="0.35">
      <c r="AI94" s="37" t="str">
        <f t="shared" si="6"/>
        <v/>
      </c>
      <c r="AJ94" s="37"/>
      <c r="AK94" s="37" t="e">
        <f t="shared" si="7"/>
        <v>#VALUE!</v>
      </c>
    </row>
    <row r="95" spans="1:37" x14ac:dyDescent="0.35">
      <c r="AI95" s="37" t="str">
        <f t="shared" si="6"/>
        <v/>
      </c>
      <c r="AJ95" s="37"/>
      <c r="AK95" s="37" t="e">
        <f t="shared" si="7"/>
        <v>#VALUE!</v>
      </c>
    </row>
    <row r="96" spans="1:37" x14ac:dyDescent="0.35">
      <c r="AI96" s="63">
        <f>SUM(AI89:AI95)</f>
        <v>0</v>
      </c>
      <c r="AJ96" s="63">
        <f>SUM(AJ89:AJ95)</f>
        <v>0</v>
      </c>
      <c r="AK96" s="63" t="e">
        <f>SUM(AK89:AK95)</f>
        <v>#VALUE!</v>
      </c>
    </row>
    <row r="97" spans="1:37" x14ac:dyDescent="0.35">
      <c r="AI97" s="37" t="str">
        <f>IF(ISNUMBER(O97), IF(ISNUMBER(AF97), O97 + AF97, O97), IF(ISNUMBER(AF97), AF97, ""))</f>
        <v/>
      </c>
      <c r="AJ97" s="37" t="str">
        <f>IF(ISNUMBER(P97), IF(ISNUMBER(AI97), P97 + AI97, P97), IF(ISNUMBER(AI97), AI97, ""))</f>
        <v/>
      </c>
      <c r="AK97" s="37" t="str">
        <f>IF(ISNUMBER(R97), IF(ISNUMBER(AJ97), R97 + AJ97, R97), IF(ISNUMBER(AJ97), AJ97, ""))</f>
        <v/>
      </c>
    </row>
    <row r="98" spans="1:37" x14ac:dyDescent="0.35">
      <c r="AI98" s="37" t="str">
        <f>IF(ISNUMBER(O98), IF(ISNUMBER(AF98), O98 + AF98, O98), IF(ISNUMBER(AF98), AF98, ""))</f>
        <v/>
      </c>
      <c r="AJ98" s="37" t="str">
        <f>IF(ISNUMBER(P98), IF(ISNUMBER(AI98), P98 + AI98, P98), IF(ISNUMBER(AI98), AI98, ""))</f>
        <v/>
      </c>
      <c r="AK98" s="37" t="str">
        <f>IF(ISNUMBER(R98), IF(ISNUMBER(AJ98), R98 + AJ98, R98), IF(ISNUMBER(AJ98), AJ98, ""))</f>
        <v/>
      </c>
    </row>
    <row r="99" spans="1:37" x14ac:dyDescent="0.35">
      <c r="A99" s="54" t="s">
        <v>25</v>
      </c>
      <c r="B99" t="s">
        <v>90</v>
      </c>
      <c r="C99" s="38" t="str">
        <f>IF(B99="E","EASTER SCHEDULE",IF(B99="S","SUMMER SCHEDULE","ALL SCHEDULES"))</f>
        <v>ALL SCHEDULES</v>
      </c>
      <c r="R99" s="54" t="s">
        <v>25</v>
      </c>
      <c r="S99" t="s">
        <v>90</v>
      </c>
      <c r="T99" s="38" t="str">
        <f>IF(S99="E","EASTER SCHEDULE",IF(S99="S","SUMMER SCHEDULE","ALL SCHEDULES"))</f>
        <v>ALL SCHEDULES</v>
      </c>
      <c r="AI99" s="30"/>
      <c r="AJ99" s="30"/>
      <c r="AK99" s="30"/>
    </row>
    <row r="100" spans="1:37" x14ac:dyDescent="0.35">
      <c r="AI100" s="30"/>
      <c r="AJ100" s="30"/>
      <c r="AK100" s="30"/>
    </row>
    <row r="101" spans="1:37" x14ac:dyDescent="0.35">
      <c r="A101" s="54" t="s">
        <v>35</v>
      </c>
      <c r="B101" s="54" t="s">
        <v>0</v>
      </c>
      <c r="C101" s="54" t="s">
        <v>7</v>
      </c>
      <c r="D101" s="54" t="s">
        <v>12</v>
      </c>
      <c r="E101" s="54" t="s">
        <v>13</v>
      </c>
      <c r="F101" t="s">
        <v>151</v>
      </c>
      <c r="G101" t="s">
        <v>155</v>
      </c>
      <c r="H101" t="s">
        <v>85</v>
      </c>
      <c r="R101" s="54" t="s">
        <v>35</v>
      </c>
      <c r="S101" s="54" t="s">
        <v>0</v>
      </c>
      <c r="T101" s="54" t="s">
        <v>7</v>
      </c>
      <c r="U101" s="54" t="s">
        <v>12</v>
      </c>
      <c r="V101" s="54" t="s">
        <v>13</v>
      </c>
      <c r="W101" t="s">
        <v>151</v>
      </c>
      <c r="X101" t="s">
        <v>155</v>
      </c>
      <c r="Y101" t="s">
        <v>85</v>
      </c>
      <c r="AI101" s="77" t="s">
        <v>187</v>
      </c>
      <c r="AJ101" s="77" t="s">
        <v>188</v>
      </c>
      <c r="AK101" s="77" t="s">
        <v>189</v>
      </c>
    </row>
    <row r="102" spans="1:37" x14ac:dyDescent="0.35">
      <c r="A102" t="s">
        <v>199</v>
      </c>
      <c r="B102">
        <v>5</v>
      </c>
      <c r="C102" s="1">
        <v>45772</v>
      </c>
      <c r="D102" t="s">
        <v>1</v>
      </c>
      <c r="E102" t="s">
        <v>4</v>
      </c>
      <c r="F102" s="3560">
        <v>186</v>
      </c>
      <c r="G102" s="3560">
        <v>0</v>
      </c>
      <c r="H102" s="30">
        <v>1</v>
      </c>
      <c r="L102" s="54" t="s">
        <v>14</v>
      </c>
      <c r="M102" t="s">
        <v>145</v>
      </c>
      <c r="N102" t="s">
        <v>146</v>
      </c>
      <c r="R102" t="s">
        <v>8</v>
      </c>
      <c r="W102" s="3560"/>
      <c r="X102" s="3560"/>
      <c r="Y102" s="30" t="e">
        <v>#DIV/0!</v>
      </c>
      <c r="AC102" s="54" t="s">
        <v>14</v>
      </c>
      <c r="AD102" t="s">
        <v>145</v>
      </c>
      <c r="AE102" t="s">
        <v>146</v>
      </c>
      <c r="AI102" s="37" t="str">
        <f>IF(ISNUMBER(O102), IF(ISNUMBER(AF102), O102 + AF102, O102), IF(ISNUMBER(AF102), AF102, ""))</f>
        <v/>
      </c>
      <c r="AJ102" s="37" t="str">
        <f>IF(ISNUMBER(P102), IF(ISNUMBER(AI102), P102 + AI102, P102), IF(ISNUMBER(AI102), AI102, ""))</f>
        <v/>
      </c>
      <c r="AK102" s="37" t="str">
        <f>IF(ISNUMBER(R102), IF(ISNUMBER(AJ102), R102 + AJ102, R102), IF(ISNUMBER(AJ102), AJ102, ""))</f>
        <v/>
      </c>
    </row>
    <row r="103" spans="1:37" x14ac:dyDescent="0.35">
      <c r="A103" t="s">
        <v>199</v>
      </c>
      <c r="B103">
        <v>5</v>
      </c>
      <c r="C103" s="1">
        <v>45779</v>
      </c>
      <c r="D103" t="s">
        <v>1</v>
      </c>
      <c r="E103" t="s">
        <v>4</v>
      </c>
      <c r="F103" s="3560">
        <v>185</v>
      </c>
      <c r="G103" s="3560">
        <v>1</v>
      </c>
      <c r="H103" s="30">
        <v>0.9946236559139785</v>
      </c>
      <c r="L103" t="s">
        <v>27</v>
      </c>
      <c r="M103" s="10">
        <v>6164</v>
      </c>
      <c r="N103" s="37">
        <v>1208491.3900000004</v>
      </c>
      <c r="AC103" t="s">
        <v>26</v>
      </c>
      <c r="AD103" s="10">
        <v>6164</v>
      </c>
      <c r="AE103" s="37">
        <v>1203965.8199999996</v>
      </c>
      <c r="AI103" s="37" t="str">
        <f>IF(ISNUMBER(O103), IF(ISNUMBER(AF103), O103 + AF103, O103), IF(ISNUMBER(AF103), AF103, ""))</f>
        <v/>
      </c>
      <c r="AJ103" s="37" t="str">
        <f>IF(ISNUMBER(P103), IF(ISNUMBER(AI103), P103 + AI103, P103), IF(ISNUMBER(AI103), AI103, ""))</f>
        <v/>
      </c>
      <c r="AK103" s="37" t="str">
        <f>IF(ISNUMBER(R103), IF(ISNUMBER(AJ103), R103 + AJ103, R103), IF(ISNUMBER(AJ103), AJ103, ""))</f>
        <v/>
      </c>
    </row>
    <row r="104" spans="1:37" x14ac:dyDescent="0.35">
      <c r="A104" t="s">
        <v>8</v>
      </c>
      <c r="F104" s="3560">
        <v>371</v>
      </c>
      <c r="G104" s="3560">
        <v>1</v>
      </c>
      <c r="H104" s="30">
        <v>0.99731182795698925</v>
      </c>
      <c r="AI104" s="37" t="str">
        <f>IF(ISNUMBER(O104), IF(ISNUMBER(AF104), O104 + AF104, O104), IF(ISNUMBER(AF104), AF104, ""))</f>
        <v/>
      </c>
      <c r="AJ104" s="37" t="str">
        <f>IF(ISNUMBER(P104), IF(ISNUMBER(AI104), P104 + AI104, P104), IF(ISNUMBER(AI104), AI104, ""))</f>
        <v/>
      </c>
      <c r="AK104" s="37" t="str">
        <f>IF(ISNUMBER(R104), IF(ISNUMBER(AJ104), R104 + AJ104, R104), IF(ISNUMBER(AJ104), AJ104, ""))</f>
        <v/>
      </c>
    </row>
    <row r="105" spans="1:37" x14ac:dyDescent="0.35">
      <c r="AI105" s="37" t="str">
        <f>IF(ISNUMBER(O105), IF(ISNUMBER(AF105), O105 + AF105, O105), IF(ISNUMBER(AF105), AF105, ""))</f>
        <v/>
      </c>
      <c r="AJ105" s="37" t="str">
        <f>IF(ISNUMBER(P105), IF(ISNUMBER(AI105), P105 + AI105, P105), IF(ISNUMBER(AI105), AI105, ""))</f>
        <v/>
      </c>
      <c r="AK105" s="37" t="str">
        <f>IF(ISNUMBER(R105), IF(ISNUMBER(AJ105), R105 + AJ105, R105), IF(ISNUMBER(AJ105), AJ105, ""))</f>
        <v/>
      </c>
    </row>
    <row r="106" spans="1:37" x14ac:dyDescent="0.35">
      <c r="AI106" s="63">
        <f>SUM(AI102:AI105)</f>
        <v>0</v>
      </c>
      <c r="AJ106" s="63">
        <f>SUM(AJ102:AJ105)</f>
        <v>0</v>
      </c>
      <c r="AK106" s="63">
        <f>SUM(AK102:AK105)</f>
        <v>0</v>
      </c>
    </row>
    <row r="109" spans="1:37" x14ac:dyDescent="0.35">
      <c r="A109" s="54" t="s">
        <v>25</v>
      </c>
      <c r="B109" t="s">
        <v>90</v>
      </c>
      <c r="C109" s="38" t="str">
        <f>IF(B109="E","EASTER SCHEDULE",IF(B109="S","SUMMER SCHEDULE","ALL SCHEDULES"))</f>
        <v>ALL SCHEDULES</v>
      </c>
      <c r="R109" s="54" t="s">
        <v>25</v>
      </c>
      <c r="S109" t="s">
        <v>90</v>
      </c>
      <c r="T109" s="38" t="str">
        <f>IF(S109="E","EASTER SCHEDULE",IF(S109="S","SUMMER SCHEDULE","ALL SCHEDULES"))</f>
        <v>ALL SCHEDULES</v>
      </c>
      <c r="AI109" s="30"/>
      <c r="AJ109" s="30"/>
      <c r="AK109" s="30"/>
    </row>
    <row r="110" spans="1:37" x14ac:dyDescent="0.35">
      <c r="AI110" s="30"/>
      <c r="AJ110" s="30"/>
      <c r="AK110" s="30"/>
    </row>
    <row r="111" spans="1:37" x14ac:dyDescent="0.35">
      <c r="A111" s="54" t="s">
        <v>35</v>
      </c>
      <c r="B111" s="54" t="s">
        <v>0</v>
      </c>
      <c r="C111" s="54" t="s">
        <v>7</v>
      </c>
      <c r="D111" s="54" t="s">
        <v>12</v>
      </c>
      <c r="E111" s="54" t="s">
        <v>13</v>
      </c>
      <c r="F111" t="s">
        <v>151</v>
      </c>
      <c r="G111" t="s">
        <v>155</v>
      </c>
      <c r="H111" t="s">
        <v>85</v>
      </c>
      <c r="R111" s="54" t="s">
        <v>35</v>
      </c>
      <c r="S111" s="54" t="s">
        <v>0</v>
      </c>
      <c r="T111" s="54" t="s">
        <v>7</v>
      </c>
      <c r="U111" s="54" t="s">
        <v>12</v>
      </c>
      <c r="V111" s="54" t="s">
        <v>13</v>
      </c>
      <c r="W111" t="s">
        <v>151</v>
      </c>
      <c r="X111" t="s">
        <v>155</v>
      </c>
      <c r="Y111" t="s">
        <v>85</v>
      </c>
      <c r="AC111" s="54" t="s">
        <v>14</v>
      </c>
      <c r="AD111" t="s">
        <v>145</v>
      </c>
      <c r="AE111" t="s">
        <v>146</v>
      </c>
      <c r="AI111" s="77" t="s">
        <v>187</v>
      </c>
      <c r="AJ111" s="77" t="s">
        <v>188</v>
      </c>
      <c r="AK111" s="77" t="s">
        <v>189</v>
      </c>
    </row>
    <row r="112" spans="1:37" x14ac:dyDescent="0.35">
      <c r="A112" t="s">
        <v>199</v>
      </c>
      <c r="B112">
        <v>5</v>
      </c>
      <c r="C112" s="1">
        <v>45772</v>
      </c>
      <c r="D112" t="s">
        <v>1</v>
      </c>
      <c r="E112" t="s">
        <v>4</v>
      </c>
      <c r="F112" s="3560">
        <v>186</v>
      </c>
      <c r="G112" s="3560">
        <v>0</v>
      </c>
      <c r="H112" s="30">
        <v>1</v>
      </c>
      <c r="L112" s="54" t="s">
        <v>14</v>
      </c>
      <c r="M112" t="s">
        <v>145</v>
      </c>
      <c r="N112" t="s">
        <v>146</v>
      </c>
      <c r="R112" t="s">
        <v>8</v>
      </c>
      <c r="W112" s="3560"/>
      <c r="X112" s="3560"/>
      <c r="Y112" s="30" t="e">
        <v>#DIV/0!</v>
      </c>
      <c r="AC112" t="s">
        <v>28</v>
      </c>
      <c r="AD112" s="10">
        <v>4577</v>
      </c>
      <c r="AE112" s="37">
        <v>966229.68750000081</v>
      </c>
      <c r="AI112" s="37" t="str">
        <f>IF(ISNUMBER(O112), IF(ISNUMBER(AF112), O112 + AF112, O112), IF(ISNUMBER(AF112), AF112, ""))</f>
        <v/>
      </c>
      <c r="AJ112" s="37" t="str">
        <f>IF(ISNUMBER(P112), IF(ISNUMBER(AI112), P112 + AI112, P112), IF(ISNUMBER(AI112), AI112, ""))</f>
        <v/>
      </c>
      <c r="AK112" s="37" t="str">
        <f>IF(ISNUMBER(R112), IF(ISNUMBER(AJ112), R112 + AJ112, R112), IF(ISNUMBER(AJ112), AJ112, ""))</f>
        <v/>
      </c>
    </row>
    <row r="113" spans="1:37" x14ac:dyDescent="0.35">
      <c r="A113" t="s">
        <v>199</v>
      </c>
      <c r="B113">
        <v>5</v>
      </c>
      <c r="C113" s="1">
        <v>45779</v>
      </c>
      <c r="D113" t="s">
        <v>1</v>
      </c>
      <c r="E113" t="s">
        <v>4</v>
      </c>
      <c r="F113" s="3560">
        <v>185</v>
      </c>
      <c r="G113" s="3560">
        <v>1</v>
      </c>
      <c r="H113" s="30">
        <v>0.9946236559139785</v>
      </c>
      <c r="L113" t="s">
        <v>29</v>
      </c>
      <c r="M113" s="10">
        <v>4609</v>
      </c>
      <c r="N113" s="37">
        <v>977246.28000000166</v>
      </c>
      <c r="AI113" s="37" t="str">
        <f>IF(ISNUMBER(O113), IF(ISNUMBER(AF113), O113 + AF113, O113), IF(ISNUMBER(AF113), AF113, ""))</f>
        <v/>
      </c>
      <c r="AJ113" s="37" t="str">
        <f>IF(ISNUMBER(P113), IF(ISNUMBER(AI113), P113 + AI113, P113), IF(ISNUMBER(AI113), AI113, ""))</f>
        <v/>
      </c>
      <c r="AK113" s="37" t="str">
        <f>IF(ISNUMBER(R113), IF(ISNUMBER(AJ113), R113 + AJ113, R113), IF(ISNUMBER(AJ113), AJ113, ""))</f>
        <v/>
      </c>
    </row>
    <row r="114" spans="1:37" x14ac:dyDescent="0.35">
      <c r="A114" t="s">
        <v>8</v>
      </c>
      <c r="F114" s="3560">
        <v>371</v>
      </c>
      <c r="G114" s="3560">
        <v>1</v>
      </c>
      <c r="H114" s="30">
        <v>0.99731182795698925</v>
      </c>
      <c r="AI114" s="37" t="str">
        <f>IF(ISNUMBER(O114), IF(ISNUMBER(AF114), O114 + AF114, O114), IF(ISNUMBER(AF114), AF114, ""))</f>
        <v/>
      </c>
      <c r="AJ114" s="37" t="str">
        <f>IF(ISNUMBER(P114), IF(ISNUMBER(AI114), P114 + AI114, P114), IF(ISNUMBER(AI114), AI114, ""))</f>
        <v/>
      </c>
      <c r="AK114" s="37" t="str">
        <f>IF(ISNUMBER(R114), IF(ISNUMBER(AJ114), R114 + AJ114, R114), IF(ISNUMBER(AJ114), AJ114, ""))</f>
        <v/>
      </c>
    </row>
    <row r="115" spans="1:37" x14ac:dyDescent="0.35">
      <c r="AI115" s="37" t="str">
        <f>IF(ISNUMBER(O115), IF(ISNUMBER(AF115), O115 + AF115, O115), IF(ISNUMBER(AF115), AF115, ""))</f>
        <v/>
      </c>
      <c r="AJ115" s="37" t="str">
        <f>IF(ISNUMBER(P115), IF(ISNUMBER(AI115), P115 + AI115, P115), IF(ISNUMBER(AI115), AI115, ""))</f>
        <v/>
      </c>
      <c r="AK115" s="37" t="str">
        <f>IF(ISNUMBER(R115), IF(ISNUMBER(AJ115), R115 + AJ115, R115), IF(ISNUMBER(AJ115), AJ115, ""))</f>
        <v/>
      </c>
    </row>
    <row r="116" spans="1:37" x14ac:dyDescent="0.35">
      <c r="AI116" s="63">
        <f>SUM(AI112:AI115)</f>
        <v>0</v>
      </c>
      <c r="AJ116" s="63">
        <f>SUM(AJ112:AJ115)</f>
        <v>0</v>
      </c>
      <c r="AK116" s="63">
        <f>SUM(AK112:AK115)</f>
        <v>0</v>
      </c>
    </row>
    <row r="119" spans="1:37" x14ac:dyDescent="0.35">
      <c r="A119" s="54" t="s">
        <v>25</v>
      </c>
      <c r="B119" t="s">
        <v>90</v>
      </c>
      <c r="C119" s="38" t="str">
        <f>IF(B119="E","EASTER SCHEDULE",IF(B119="S","SUMMER SCHEDULE","ALL SCHEDULES"))</f>
        <v>ALL SCHEDULES</v>
      </c>
      <c r="R119" s="54" t="s">
        <v>25</v>
      </c>
      <c r="S119" t="s">
        <v>90</v>
      </c>
      <c r="T119" s="38" t="str">
        <f>IF(S119="E","EASTER SCHEDULE",IF(S119="S","SUMMER SCHEDULE","ALL SCHEDULES"))</f>
        <v>ALL SCHEDULES</v>
      </c>
      <c r="AI119" s="30"/>
      <c r="AJ119" s="30"/>
      <c r="AK119" s="30"/>
    </row>
    <row r="120" spans="1:37" x14ac:dyDescent="0.35">
      <c r="AI120" s="30"/>
      <c r="AJ120" s="30"/>
      <c r="AK120" s="30"/>
    </row>
    <row r="121" spans="1:37" x14ac:dyDescent="0.35">
      <c r="A121" s="54" t="s">
        <v>35</v>
      </c>
      <c r="B121" s="54" t="s">
        <v>0</v>
      </c>
      <c r="C121" s="54" t="s">
        <v>7</v>
      </c>
      <c r="D121" s="54" t="s">
        <v>12</v>
      </c>
      <c r="E121" s="54" t="s">
        <v>13</v>
      </c>
      <c r="F121" t="s">
        <v>151</v>
      </c>
      <c r="G121" t="s">
        <v>155</v>
      </c>
      <c r="H121" t="s">
        <v>85</v>
      </c>
      <c r="R121" s="54" t="s">
        <v>35</v>
      </c>
      <c r="S121" s="54" t="s">
        <v>0</v>
      </c>
      <c r="T121" s="54" t="s">
        <v>7</v>
      </c>
      <c r="U121" s="54" t="s">
        <v>12</v>
      </c>
      <c r="V121" s="54" t="s">
        <v>13</v>
      </c>
      <c r="W121" t="s">
        <v>151</v>
      </c>
      <c r="X121" t="s">
        <v>155</v>
      </c>
      <c r="Y121" t="s">
        <v>85</v>
      </c>
      <c r="AC121" s="54" t="s">
        <v>14</v>
      </c>
      <c r="AD121" t="s">
        <v>145</v>
      </c>
      <c r="AE121" t="s">
        <v>146</v>
      </c>
      <c r="AI121" s="77" t="s">
        <v>187</v>
      </c>
      <c r="AJ121" s="77" t="s">
        <v>188</v>
      </c>
      <c r="AK121" s="77" t="s">
        <v>189</v>
      </c>
    </row>
    <row r="122" spans="1:37" x14ac:dyDescent="0.35">
      <c r="A122" t="s">
        <v>199</v>
      </c>
      <c r="B122">
        <v>5</v>
      </c>
      <c r="C122" s="1">
        <v>45772</v>
      </c>
      <c r="D122" t="s">
        <v>1</v>
      </c>
      <c r="E122" t="s">
        <v>4</v>
      </c>
      <c r="F122" s="3560">
        <v>186</v>
      </c>
      <c r="G122" s="3560">
        <v>0</v>
      </c>
      <c r="H122" s="30">
        <v>1</v>
      </c>
      <c r="L122" s="54" t="s">
        <v>14</v>
      </c>
      <c r="M122" t="s">
        <v>145</v>
      </c>
      <c r="N122" t="s">
        <v>146</v>
      </c>
      <c r="R122" t="s">
        <v>8</v>
      </c>
      <c r="W122" s="3560"/>
      <c r="X122" s="3560"/>
      <c r="Y122" s="30" t="e">
        <v>#DIV/0!</v>
      </c>
      <c r="AC122" t="s">
        <v>28</v>
      </c>
      <c r="AD122" s="10">
        <v>4577</v>
      </c>
      <c r="AE122" s="37">
        <v>966229.68750000081</v>
      </c>
      <c r="AI122" s="37" t="str">
        <f>IF(ISNUMBER(O122), IF(ISNUMBER(AF122), O122 + AF122, O122), IF(ISNUMBER(AF122), AF122, ""))</f>
        <v/>
      </c>
      <c r="AJ122" s="37" t="str">
        <f>IF(ISNUMBER(P122), IF(ISNUMBER(AI122), P122 + AI122, P122), IF(ISNUMBER(AI122), AI122, ""))</f>
        <v/>
      </c>
      <c r="AK122" s="37" t="str">
        <f>IF(ISNUMBER(R122), IF(ISNUMBER(AJ122), R122 + AJ122, R122), IF(ISNUMBER(AJ122), AJ122, ""))</f>
        <v/>
      </c>
    </row>
    <row r="123" spans="1:37" x14ac:dyDescent="0.35">
      <c r="A123" t="s">
        <v>199</v>
      </c>
      <c r="B123">
        <v>5</v>
      </c>
      <c r="C123" s="1">
        <v>45779</v>
      </c>
      <c r="D123" t="s">
        <v>1</v>
      </c>
      <c r="E123" t="s">
        <v>4</v>
      </c>
      <c r="F123" s="3560">
        <v>185</v>
      </c>
      <c r="G123" s="3560">
        <v>1</v>
      </c>
      <c r="H123" s="30">
        <v>0.9946236559139785</v>
      </c>
      <c r="L123" t="s">
        <v>29</v>
      </c>
      <c r="M123" s="10">
        <v>4609</v>
      </c>
      <c r="N123" s="37">
        <v>977246.28000000166</v>
      </c>
      <c r="AI123" s="37" t="str">
        <f>IF(ISNUMBER(O123), IF(ISNUMBER(AF123), O123 + AF123, O123), IF(ISNUMBER(AF123), AF123, ""))</f>
        <v/>
      </c>
      <c r="AJ123" s="37" t="str">
        <f>IF(ISNUMBER(P123), IF(ISNUMBER(AI123), P123 + AI123, P123), IF(ISNUMBER(AI123), AI123, ""))</f>
        <v/>
      </c>
      <c r="AK123" s="37" t="str">
        <f>IF(ISNUMBER(R123), IF(ISNUMBER(AJ123), R123 + AJ123, R123), IF(ISNUMBER(AJ123), AJ123, ""))</f>
        <v/>
      </c>
    </row>
    <row r="124" spans="1:37" x14ac:dyDescent="0.35">
      <c r="A124" t="s">
        <v>8</v>
      </c>
      <c r="F124" s="3560">
        <v>371</v>
      </c>
      <c r="G124" s="3560">
        <v>1</v>
      </c>
      <c r="H124" s="30">
        <v>0.99731182795698925</v>
      </c>
      <c r="AI124" s="37" t="str">
        <f>IF(ISNUMBER(O124), IF(ISNUMBER(AF124), O124 + AF124, O124), IF(ISNUMBER(AF124), AF124, ""))</f>
        <v/>
      </c>
      <c r="AJ124" s="37" t="str">
        <f>IF(ISNUMBER(P124), IF(ISNUMBER(AI124), P124 + AI124, P124), IF(ISNUMBER(AI124), AI124, ""))</f>
        <v/>
      </c>
      <c r="AK124" s="37" t="str">
        <f>IF(ISNUMBER(R124), IF(ISNUMBER(AJ124), R124 + AJ124, R124), IF(ISNUMBER(AJ124), AJ124, ""))</f>
        <v/>
      </c>
    </row>
    <row r="125" spans="1:37" x14ac:dyDescent="0.35">
      <c r="AI125" s="37"/>
      <c r="AJ125" s="37"/>
      <c r="AK125" s="37"/>
    </row>
    <row r="126" spans="1:37" x14ac:dyDescent="0.35">
      <c r="AI126" s="37"/>
      <c r="AJ126" s="37"/>
      <c r="AK126" s="37"/>
    </row>
    <row r="127" spans="1:37" x14ac:dyDescent="0.35">
      <c r="AI127" s="37"/>
      <c r="AJ127" s="37"/>
      <c r="AK127" s="37"/>
    </row>
    <row r="128" spans="1:37" x14ac:dyDescent="0.35">
      <c r="AI128" s="37"/>
      <c r="AJ128" s="37"/>
      <c r="AK128" s="37"/>
    </row>
    <row r="129" spans="1:37" x14ac:dyDescent="0.35">
      <c r="AI129" s="63">
        <f>SUM(AI122:AI124)</f>
        <v>0</v>
      </c>
      <c r="AJ129" s="63">
        <f>SUM(AJ122:AJ124)</f>
        <v>0</v>
      </c>
      <c r="AK129" s="63">
        <f>SUM(AK122:AK124)</f>
        <v>0</v>
      </c>
    </row>
    <row r="132" spans="1:37" x14ac:dyDescent="0.35">
      <c r="A132" s="54" t="s">
        <v>25</v>
      </c>
      <c r="B132" t="s">
        <v>90</v>
      </c>
      <c r="C132" s="38" t="str">
        <f>IF(B132="E","EASTER SCHEDULE",IF(B132="S","SUMMER SCHEDULE","ALL SCHEDULES"))</f>
        <v>ALL SCHEDULES</v>
      </c>
      <c r="R132" s="54" t="s">
        <v>25</v>
      </c>
      <c r="S132" t="s">
        <v>90</v>
      </c>
      <c r="T132" s="38" t="str">
        <f>IF(S132="E","EASTER SCHEDULE",IF(S132="S","SUMMER SCHEDULE","ALL SCHEDULES"))</f>
        <v>ALL SCHEDULES</v>
      </c>
      <c r="AI132" s="30"/>
      <c r="AJ132" s="30"/>
      <c r="AK132" s="30"/>
    </row>
    <row r="133" spans="1:37" x14ac:dyDescent="0.35">
      <c r="AI133" s="30"/>
      <c r="AJ133" s="30"/>
      <c r="AK133" s="30"/>
    </row>
    <row r="134" spans="1:37" x14ac:dyDescent="0.35">
      <c r="A134" s="54" t="s">
        <v>35</v>
      </c>
      <c r="B134" s="54" t="s">
        <v>0</v>
      </c>
      <c r="C134" s="54" t="s">
        <v>7</v>
      </c>
      <c r="D134" s="54" t="s">
        <v>12</v>
      </c>
      <c r="E134" s="54" t="s">
        <v>13</v>
      </c>
      <c r="F134" t="s">
        <v>151</v>
      </c>
      <c r="G134" t="s">
        <v>155</v>
      </c>
      <c r="H134" t="s">
        <v>85</v>
      </c>
      <c r="R134" s="54" t="s">
        <v>35</v>
      </c>
      <c r="S134" s="54" t="s">
        <v>0</v>
      </c>
      <c r="T134" s="54" t="s">
        <v>7</v>
      </c>
      <c r="U134" s="54" t="s">
        <v>12</v>
      </c>
      <c r="V134" s="54" t="s">
        <v>13</v>
      </c>
      <c r="W134" t="s">
        <v>151</v>
      </c>
      <c r="X134" t="s">
        <v>155</v>
      </c>
      <c r="Y134" t="s">
        <v>85</v>
      </c>
      <c r="AC134" s="54" t="s">
        <v>14</v>
      </c>
      <c r="AD134" t="s">
        <v>145</v>
      </c>
      <c r="AE134" t="s">
        <v>146</v>
      </c>
      <c r="AI134" s="77" t="s">
        <v>187</v>
      </c>
      <c r="AJ134" s="77" t="s">
        <v>188</v>
      </c>
      <c r="AK134" s="77" t="s">
        <v>189</v>
      </c>
    </row>
    <row r="135" spans="1:37" x14ac:dyDescent="0.35">
      <c r="A135" t="s">
        <v>199</v>
      </c>
      <c r="B135">
        <v>5</v>
      </c>
      <c r="C135" s="1">
        <v>45772</v>
      </c>
      <c r="D135" t="s">
        <v>1</v>
      </c>
      <c r="E135" t="s">
        <v>4</v>
      </c>
      <c r="F135" s="3560">
        <v>186</v>
      </c>
      <c r="G135" s="3560">
        <v>0</v>
      </c>
      <c r="H135" s="30">
        <v>1</v>
      </c>
      <c r="L135" s="54" t="s">
        <v>14</v>
      </c>
      <c r="M135" t="s">
        <v>145</v>
      </c>
      <c r="N135" t="s">
        <v>146</v>
      </c>
      <c r="R135" t="s">
        <v>8</v>
      </c>
      <c r="W135" s="3560"/>
      <c r="X135" s="3560"/>
      <c r="Y135" s="30" t="e">
        <v>#DIV/0!</v>
      </c>
      <c r="AC135" t="s">
        <v>130</v>
      </c>
      <c r="AD135" s="10">
        <v>3570</v>
      </c>
      <c r="AE135" s="37">
        <v>761756.04000000062</v>
      </c>
      <c r="AI135" s="37" t="str">
        <f>IF(ISNUMBER(O135), IF(ISNUMBER(AF135), O135 + AF135, O135), IF(ISNUMBER(AF135), AF135, ""))</f>
        <v/>
      </c>
      <c r="AJ135" s="37" t="str">
        <f>IF(ISNUMBER(P135), IF(ISNUMBER(AI135), P135 + AI135, P135), IF(ISNUMBER(AI135), AI135, ""))</f>
        <v/>
      </c>
      <c r="AK135" s="37" t="str">
        <f>IF(ISNUMBER(R135), IF(ISNUMBER(AJ135), R135 + AJ135, R135), IF(ISNUMBER(AJ135), AJ135, ""))</f>
        <v/>
      </c>
    </row>
    <row r="136" spans="1:37" x14ac:dyDescent="0.35">
      <c r="A136" t="s">
        <v>199</v>
      </c>
      <c r="B136">
        <v>5</v>
      </c>
      <c r="C136" s="1">
        <v>45779</v>
      </c>
      <c r="D136" t="s">
        <v>1</v>
      </c>
      <c r="E136" t="s">
        <v>4</v>
      </c>
      <c r="F136" s="3560">
        <v>185</v>
      </c>
      <c r="G136" s="3560">
        <v>1</v>
      </c>
      <c r="H136" s="30">
        <v>0.9946236559139785</v>
      </c>
      <c r="L136" t="s">
        <v>126</v>
      </c>
      <c r="M136" s="10">
        <v>3636</v>
      </c>
      <c r="N136" s="37">
        <v>782307.80999999843</v>
      </c>
      <c r="AI136" s="37" t="str">
        <f>IF(ISNUMBER(O136), IF(ISNUMBER(AF136), O136 + AF136, O136), IF(ISNUMBER(AF136), AF136, ""))</f>
        <v/>
      </c>
      <c r="AJ136" s="37" t="str">
        <f>IF(ISNUMBER(P136), IF(ISNUMBER(AI136), P136 + AI136, P136), IF(ISNUMBER(AI136), AI136, ""))</f>
        <v/>
      </c>
      <c r="AK136" s="37" t="str">
        <f>IF(ISNUMBER(R136), IF(ISNUMBER(AJ136), R136 + AJ136, R136), IF(ISNUMBER(AJ136), AJ136, ""))</f>
        <v/>
      </c>
    </row>
    <row r="137" spans="1:37" x14ac:dyDescent="0.35">
      <c r="A137" t="s">
        <v>8</v>
      </c>
      <c r="F137" s="3560">
        <v>371</v>
      </c>
      <c r="G137" s="3560">
        <v>1</v>
      </c>
      <c r="H137" s="30">
        <v>0.99731182795698925</v>
      </c>
      <c r="AI137" s="37" t="str">
        <f>IF(ISNUMBER(O137), IF(ISNUMBER(AF137), O137 + AF137, O137), IF(ISNUMBER(AF137), AF137, ""))</f>
        <v/>
      </c>
      <c r="AJ137" s="37" t="str">
        <f>IF(ISNUMBER(P137), IF(ISNUMBER(AI137), P137 + AI137, P137), IF(ISNUMBER(AI137), AI137, ""))</f>
        <v/>
      </c>
      <c r="AK137" s="37" t="str">
        <f>IF(ISNUMBER(R137), IF(ISNUMBER(AJ137), R137 + AJ137, R137), IF(ISNUMBER(AJ137), AJ137, ""))</f>
        <v/>
      </c>
    </row>
    <row r="138" spans="1:37" x14ac:dyDescent="0.35">
      <c r="AI138" s="37"/>
      <c r="AJ138" s="37"/>
      <c r="AK138" s="37"/>
    </row>
    <row r="139" spans="1:37" x14ac:dyDescent="0.35">
      <c r="AI139" s="37"/>
      <c r="AJ139" s="37"/>
      <c r="AK139" s="37"/>
    </row>
    <row r="140" spans="1:37" x14ac:dyDescent="0.35">
      <c r="AI140" s="37"/>
      <c r="AJ140" s="37"/>
      <c r="AK140" s="37"/>
    </row>
    <row r="141" spans="1:37" x14ac:dyDescent="0.35">
      <c r="AI141" s="63">
        <f>SUM(AI135:AI137)</f>
        <v>0</v>
      </c>
      <c r="AJ141" s="63">
        <f>SUM(AJ135:AJ137)</f>
        <v>0</v>
      </c>
      <c r="AK141" s="63">
        <f>SUM(AK135:AK137)</f>
        <v>0</v>
      </c>
    </row>
    <row r="144" spans="1:37" x14ac:dyDescent="0.35">
      <c r="A144" s="54" t="s">
        <v>25</v>
      </c>
      <c r="B144" t="s">
        <v>90</v>
      </c>
      <c r="C144" s="38" t="str">
        <f>IF(B144="E","EASTER SCHEDULE",IF(B144="S","SUMMER SCHEDULE","ALL SCHEDULES"))</f>
        <v>ALL SCHEDULES</v>
      </c>
      <c r="R144" s="54" t="s">
        <v>25</v>
      </c>
      <c r="S144" t="s">
        <v>90</v>
      </c>
      <c r="T144" s="38" t="str">
        <f>IF(S144="E","EASTER SCHEDULE",IF(S144="S","SUMMER SCHEDULE","ALL SCHEDULES"))</f>
        <v>ALL SCHEDULES</v>
      </c>
      <c r="AI144" s="30"/>
      <c r="AJ144" s="30"/>
      <c r="AK144" s="30"/>
    </row>
    <row r="145" spans="1:37" x14ac:dyDescent="0.35">
      <c r="AI145" s="30"/>
      <c r="AJ145" s="30"/>
      <c r="AK145" s="30"/>
    </row>
    <row r="146" spans="1:37" x14ac:dyDescent="0.35">
      <c r="A146" s="54" t="s">
        <v>35</v>
      </c>
      <c r="B146" s="54" t="s">
        <v>0</v>
      </c>
      <c r="C146" s="54" t="s">
        <v>7</v>
      </c>
      <c r="D146" s="54" t="s">
        <v>12</v>
      </c>
      <c r="E146" s="54" t="s">
        <v>13</v>
      </c>
      <c r="F146" t="s">
        <v>151</v>
      </c>
      <c r="G146" t="s">
        <v>155</v>
      </c>
      <c r="H146" t="s">
        <v>85</v>
      </c>
      <c r="R146" s="54" t="s">
        <v>35</v>
      </c>
      <c r="S146" s="54" t="s">
        <v>0</v>
      </c>
      <c r="T146" s="54" t="s">
        <v>7</v>
      </c>
      <c r="U146" s="54" t="s">
        <v>12</v>
      </c>
      <c r="V146" s="54" t="s">
        <v>13</v>
      </c>
      <c r="W146" t="s">
        <v>151</v>
      </c>
      <c r="X146" t="s">
        <v>155</v>
      </c>
      <c r="Y146" t="s">
        <v>85</v>
      </c>
      <c r="AC146" s="54" t="s">
        <v>14</v>
      </c>
      <c r="AD146" t="s">
        <v>145</v>
      </c>
      <c r="AE146" t="s">
        <v>146</v>
      </c>
      <c r="AI146" s="77" t="s">
        <v>187</v>
      </c>
      <c r="AJ146" s="77" t="s">
        <v>188</v>
      </c>
      <c r="AK146" s="77" t="s">
        <v>189</v>
      </c>
    </row>
    <row r="147" spans="1:37" x14ac:dyDescent="0.35">
      <c r="A147" t="s">
        <v>199</v>
      </c>
      <c r="B147">
        <v>5</v>
      </c>
      <c r="C147" s="1">
        <v>45765</v>
      </c>
      <c r="D147" t="s">
        <v>4</v>
      </c>
      <c r="E147" t="s">
        <v>1</v>
      </c>
      <c r="F147" s="3560">
        <v>186</v>
      </c>
      <c r="G147" s="3560">
        <v>0</v>
      </c>
      <c r="H147" s="30">
        <v>1</v>
      </c>
      <c r="L147" s="54" t="s">
        <v>14</v>
      </c>
      <c r="M147" t="s">
        <v>145</v>
      </c>
      <c r="N147" t="s">
        <v>146</v>
      </c>
      <c r="R147" t="s">
        <v>8</v>
      </c>
      <c r="W147" s="3560"/>
      <c r="X147" s="3560"/>
      <c r="Y147" s="30" t="e">
        <v>#DIV/0!</v>
      </c>
      <c r="AC147" t="s">
        <v>26</v>
      </c>
      <c r="AD147" s="10">
        <v>6164</v>
      </c>
      <c r="AE147" s="37">
        <v>1203965.8199999996</v>
      </c>
      <c r="AI147" s="37" t="str">
        <f>IF(ISNUMBER(O147), IF(ISNUMBER(AF147), O147 + AF147, O147), IF(ISNUMBER(AF147), AF147, ""))</f>
        <v/>
      </c>
      <c r="AJ147" s="37" t="str">
        <f>IF(ISNUMBER(P147), IF(ISNUMBER(AI147), P147 + AI147, P147), IF(ISNUMBER(AI147), AI147, ""))</f>
        <v/>
      </c>
      <c r="AK147" s="37" t="str">
        <f>IF(ISNUMBER(R147), IF(ISNUMBER(AJ147), R147 + AJ147, R147), IF(ISNUMBER(AJ147), AJ147, ""))</f>
        <v/>
      </c>
    </row>
    <row r="148" spans="1:37" x14ac:dyDescent="0.35">
      <c r="A148" t="s">
        <v>199</v>
      </c>
      <c r="B148">
        <v>5</v>
      </c>
      <c r="C148" s="1">
        <v>45772</v>
      </c>
      <c r="D148" t="s">
        <v>1</v>
      </c>
      <c r="E148" t="s">
        <v>4</v>
      </c>
      <c r="F148" s="3560">
        <v>186</v>
      </c>
      <c r="G148" s="3560">
        <v>0</v>
      </c>
      <c r="H148" s="30">
        <v>1</v>
      </c>
      <c r="L148" t="s">
        <v>27</v>
      </c>
      <c r="M148" s="10">
        <v>6164</v>
      </c>
      <c r="N148" s="37">
        <v>1208491.3900000004</v>
      </c>
      <c r="AI148" s="37" t="str">
        <f>IF(ISNUMBER(O148), IF(ISNUMBER(AF148), O148 + AF148, O148), IF(ISNUMBER(AF148), AF148, ""))</f>
        <v/>
      </c>
      <c r="AJ148" s="37" t="str">
        <f>IF(ISNUMBER(P148), IF(ISNUMBER(AI148), P148 + AI148, P148), IF(ISNUMBER(AI148), AI148, ""))</f>
        <v/>
      </c>
      <c r="AK148" s="37" t="str">
        <f>IF(ISNUMBER(R148), IF(ISNUMBER(AJ148), R148 + AJ148, R148), IF(ISNUMBER(AJ148), AJ148, ""))</f>
        <v/>
      </c>
    </row>
    <row r="149" spans="1:37" x14ac:dyDescent="0.35">
      <c r="A149" t="s">
        <v>199</v>
      </c>
      <c r="B149">
        <v>5</v>
      </c>
      <c r="C149" s="1">
        <v>45772</v>
      </c>
      <c r="D149" t="s">
        <v>4</v>
      </c>
      <c r="E149" t="s">
        <v>1</v>
      </c>
      <c r="F149" s="3560">
        <v>180</v>
      </c>
      <c r="G149" s="3560">
        <v>6</v>
      </c>
      <c r="H149" s="30">
        <v>0.967741935483871</v>
      </c>
      <c r="AI149" s="37" t="str">
        <f>IF(ISNUMBER(O149), IF(ISNUMBER(AF149), O149 + AF149, O149), IF(ISNUMBER(AF149), AF149, ""))</f>
        <v/>
      </c>
      <c r="AJ149" s="37" t="str">
        <f>IF(ISNUMBER(P149), IF(ISNUMBER(AI149), P149 + AI149, P149), IF(ISNUMBER(AI149), AI149, ""))</f>
        <v/>
      </c>
      <c r="AK149" s="37" t="str">
        <f>IF(ISNUMBER(R149), IF(ISNUMBER(AJ149), R149 + AJ149, R149), IF(ISNUMBER(AJ149), AJ149, ""))</f>
        <v/>
      </c>
    </row>
    <row r="150" spans="1:37" x14ac:dyDescent="0.35">
      <c r="A150" t="s">
        <v>199</v>
      </c>
      <c r="B150">
        <v>5</v>
      </c>
      <c r="C150" s="1">
        <v>45779</v>
      </c>
      <c r="D150" t="s">
        <v>1</v>
      </c>
      <c r="E150" t="s">
        <v>4</v>
      </c>
      <c r="F150" s="3560">
        <v>185</v>
      </c>
      <c r="G150" s="3560">
        <v>1</v>
      </c>
      <c r="H150" s="30">
        <v>0.9946236559139785</v>
      </c>
      <c r="AI150" s="37" t="str">
        <f>IF(ISNUMBER(O150), IF(ISNUMBER(AF150), O150 + AF150, O150), IF(ISNUMBER(AF150), AF150, ""))</f>
        <v/>
      </c>
      <c r="AJ150" s="37" t="str">
        <f>IF(ISNUMBER(P150), IF(ISNUMBER(AI150), P150 + AI150, P150), IF(ISNUMBER(AI150), AI150, ""))</f>
        <v/>
      </c>
      <c r="AK150" s="37" t="str">
        <f>IF(ISNUMBER(R150), IF(ISNUMBER(AJ150), R150 + AJ150, R150), IF(ISNUMBER(AJ150), AJ150, ""))</f>
        <v/>
      </c>
    </row>
    <row r="151" spans="1:37" x14ac:dyDescent="0.35">
      <c r="A151" t="s">
        <v>8</v>
      </c>
      <c r="F151" s="3560">
        <v>737</v>
      </c>
      <c r="G151" s="3560">
        <v>7</v>
      </c>
      <c r="H151" s="30">
        <v>0.99059139784946237</v>
      </c>
      <c r="AI151" s="37"/>
      <c r="AJ151" s="37"/>
      <c r="AK151" s="37"/>
    </row>
    <row r="152" spans="1:37" x14ac:dyDescent="0.35">
      <c r="AI152" s="37"/>
      <c r="AJ152" s="37"/>
      <c r="AK152" s="37"/>
    </row>
    <row r="153" spans="1:37" x14ac:dyDescent="0.35">
      <c r="AI153" s="37"/>
      <c r="AJ153" s="37"/>
      <c r="AK153" s="37"/>
    </row>
    <row r="154" spans="1:37" x14ac:dyDescent="0.35">
      <c r="AI154" s="37"/>
      <c r="AJ154" s="37"/>
      <c r="AK154" s="37"/>
    </row>
    <row r="155" spans="1:37" x14ac:dyDescent="0.35">
      <c r="AI155" s="63">
        <f>SUM(AI147:AI149)</f>
        <v>0</v>
      </c>
      <c r="AJ155" s="63">
        <f>SUM(AJ147:AJ149)</f>
        <v>0</v>
      </c>
      <c r="AK155" s="63">
        <f>SUM(AK147:AK149)</f>
        <v>0</v>
      </c>
    </row>
    <row r="159" spans="1:37" x14ac:dyDescent="0.35">
      <c r="J159" s="30"/>
    </row>
    <row r="160" spans="1:37" x14ac:dyDescent="0.35">
      <c r="J160" s="30"/>
    </row>
    <row r="161" spans="1:37" x14ac:dyDescent="0.35">
      <c r="A161" s="54" t="s">
        <v>25</v>
      </c>
      <c r="B161" t="s">
        <v>90</v>
      </c>
      <c r="C161" s="38" t="str">
        <f>IF(B161="E","EASTER SCHEDULE",IF(B161="S","SUMMER SCHEDULE","ALL SCHEDULES"))</f>
        <v>ALL SCHEDULES</v>
      </c>
      <c r="R161" s="54" t="s">
        <v>25</v>
      </c>
      <c r="S161" t="s">
        <v>90</v>
      </c>
      <c r="T161" s="38" t="str">
        <f>IF(S161="E","EASTER SCHEDULE",IF(S161="S","SUMMER SCHEDULE","ALL SCHEDULES"))</f>
        <v>ALL SCHEDULES</v>
      </c>
      <c r="AI161" s="30"/>
      <c r="AJ161" s="30"/>
      <c r="AK161" s="30"/>
    </row>
    <row r="162" spans="1:37" x14ac:dyDescent="0.35">
      <c r="AI162" s="30"/>
      <c r="AJ162" s="30"/>
      <c r="AK162" s="30"/>
    </row>
    <row r="163" spans="1:37" x14ac:dyDescent="0.35">
      <c r="A163" s="54" t="s">
        <v>35</v>
      </c>
      <c r="B163" s="54" t="s">
        <v>0</v>
      </c>
      <c r="C163" s="54" t="s">
        <v>7</v>
      </c>
      <c r="D163" s="54" t="s">
        <v>12</v>
      </c>
      <c r="E163" s="54" t="s">
        <v>13</v>
      </c>
      <c r="F163" t="s">
        <v>151</v>
      </c>
      <c r="G163" t="s">
        <v>155</v>
      </c>
      <c r="H163" t="s">
        <v>85</v>
      </c>
      <c r="R163" s="54" t="s">
        <v>35</v>
      </c>
      <c r="S163" s="54" t="s">
        <v>0</v>
      </c>
      <c r="T163" s="54" t="s">
        <v>7</v>
      </c>
      <c r="U163" s="54" t="s">
        <v>12</v>
      </c>
      <c r="V163" s="54" t="s">
        <v>13</v>
      </c>
      <c r="W163" t="s">
        <v>151</v>
      </c>
      <c r="X163" t="s">
        <v>155</v>
      </c>
      <c r="Y163" t="s">
        <v>85</v>
      </c>
      <c r="AC163" s="54" t="s">
        <v>14</v>
      </c>
      <c r="AD163" t="s">
        <v>145</v>
      </c>
      <c r="AE163" t="s">
        <v>146</v>
      </c>
      <c r="AI163" s="77" t="s">
        <v>187</v>
      </c>
      <c r="AJ163" s="77" t="s">
        <v>188</v>
      </c>
      <c r="AK163" s="77" t="s">
        <v>189</v>
      </c>
    </row>
    <row r="164" spans="1:37" x14ac:dyDescent="0.35">
      <c r="A164" t="s">
        <v>199</v>
      </c>
      <c r="B164">
        <v>5</v>
      </c>
      <c r="C164" s="1">
        <v>45772</v>
      </c>
      <c r="D164" t="s">
        <v>1</v>
      </c>
      <c r="E164" t="s">
        <v>4</v>
      </c>
      <c r="F164" s="3560">
        <v>186</v>
      </c>
      <c r="G164" s="3560">
        <v>0</v>
      </c>
      <c r="H164" s="30">
        <v>1</v>
      </c>
      <c r="L164" s="54" t="s">
        <v>14</v>
      </c>
      <c r="M164" t="s">
        <v>145</v>
      </c>
      <c r="N164" t="s">
        <v>146</v>
      </c>
      <c r="R164" t="s">
        <v>8</v>
      </c>
      <c r="W164" s="3560"/>
      <c r="X164" s="3560"/>
      <c r="Y164" s="30" t="e">
        <v>#DIV/0!</v>
      </c>
      <c r="AC164" t="s">
        <v>28</v>
      </c>
      <c r="AD164" s="10">
        <v>4577</v>
      </c>
      <c r="AE164" s="37">
        <v>966229.68750000081</v>
      </c>
      <c r="AI164" s="37" t="str">
        <f>IF(ISNUMBER(O164), IF(ISNUMBER(AF164), O164 + AF164, O164), IF(ISNUMBER(AF164), AF164, ""))</f>
        <v/>
      </c>
      <c r="AJ164" s="37" t="str">
        <f>IF(ISNUMBER(P164), IF(ISNUMBER(AI164), P164 + AI164, P164), IF(ISNUMBER(AI164), AI164, ""))</f>
        <v/>
      </c>
      <c r="AK164" s="37" t="str">
        <f>IF(ISNUMBER(R164), IF(ISNUMBER(AJ164), R164 + AJ164, R164), IF(ISNUMBER(AJ164), AJ164, ""))</f>
        <v/>
      </c>
    </row>
    <row r="165" spans="1:37" x14ac:dyDescent="0.35">
      <c r="A165" t="s">
        <v>199</v>
      </c>
      <c r="B165">
        <v>5</v>
      </c>
      <c r="C165" s="1">
        <v>45779</v>
      </c>
      <c r="D165" t="s">
        <v>1</v>
      </c>
      <c r="E165" t="s">
        <v>4</v>
      </c>
      <c r="F165" s="3560">
        <v>185</v>
      </c>
      <c r="G165" s="3560">
        <v>1</v>
      </c>
      <c r="H165" s="30">
        <v>0.9946236559139785</v>
      </c>
      <c r="L165" t="s">
        <v>29</v>
      </c>
      <c r="M165" s="10">
        <v>4609</v>
      </c>
      <c r="N165" s="37">
        <v>977246.28000000166</v>
      </c>
      <c r="AI165" s="37" t="str">
        <f>IF(ISNUMBER(O165), IF(ISNUMBER(AF165), O165 + AF165, O165), IF(ISNUMBER(AF165), AF165, ""))</f>
        <v/>
      </c>
      <c r="AJ165" s="37" t="str">
        <f>IF(ISNUMBER(P165), IF(ISNUMBER(AI165), P165 + AI165, P165), IF(ISNUMBER(AI165), AI165, ""))</f>
        <v/>
      </c>
      <c r="AK165" s="37" t="str">
        <f>IF(ISNUMBER(R165), IF(ISNUMBER(AJ165), R165 + AJ165, R165), IF(ISNUMBER(AJ165), AJ165, ""))</f>
        <v/>
      </c>
    </row>
    <row r="166" spans="1:37" x14ac:dyDescent="0.35">
      <c r="A166" t="s">
        <v>8</v>
      </c>
      <c r="F166" s="3560">
        <v>371</v>
      </c>
      <c r="G166" s="3560">
        <v>1</v>
      </c>
      <c r="H166" s="30">
        <v>0.99731182795698925</v>
      </c>
      <c r="AI166" s="37" t="str">
        <f>IF(ISNUMBER(O166), IF(ISNUMBER(AF166), O166 + AF166, O166), IF(ISNUMBER(AF166), AF166, ""))</f>
        <v/>
      </c>
      <c r="AJ166" s="37" t="str">
        <f>IF(ISNUMBER(P166), IF(ISNUMBER(AI166), P166 + AI166, P166), IF(ISNUMBER(AI166), AI166, ""))</f>
        <v/>
      </c>
      <c r="AK166" s="37" t="str">
        <f>IF(ISNUMBER(R166), IF(ISNUMBER(AJ166), R166 + AJ166, R166), IF(ISNUMBER(AJ166), AJ166, ""))</f>
        <v/>
      </c>
    </row>
    <row r="167" spans="1:37" x14ac:dyDescent="0.35">
      <c r="AI167" s="63">
        <f>SUM(AI164:AI166)</f>
        <v>0</v>
      </c>
      <c r="AJ167" s="63">
        <f>SUM(AJ164:AJ166)</f>
        <v>0</v>
      </c>
      <c r="AK167" s="63">
        <f>SUM(AK164:AK166)</f>
        <v>0</v>
      </c>
    </row>
    <row r="168" spans="1:37" x14ac:dyDescent="0.35">
      <c r="AI168" s="63"/>
      <c r="AJ168" s="63"/>
      <c r="AK168" s="63"/>
    </row>
    <row r="169" spans="1:37" x14ac:dyDescent="0.35">
      <c r="AI169" s="63"/>
      <c r="AJ169" s="63"/>
      <c r="AK169" s="63"/>
    </row>
    <row r="170" spans="1:37" x14ac:dyDescent="0.35">
      <c r="AI170" s="63"/>
      <c r="AJ170" s="63"/>
      <c r="AK170" s="63"/>
    </row>
    <row r="171" spans="1:37" x14ac:dyDescent="0.35">
      <c r="AI171" s="63"/>
      <c r="AJ171" s="63"/>
      <c r="AK171" s="63"/>
    </row>
    <row r="172" spans="1:37" x14ac:dyDescent="0.35">
      <c r="AI172" s="63"/>
      <c r="AJ172" s="63"/>
      <c r="AK172" s="63"/>
    </row>
    <row r="175" spans="1:37" x14ac:dyDescent="0.35">
      <c r="A175" s="54" t="s">
        <v>25</v>
      </c>
      <c r="B175" t="s">
        <v>90</v>
      </c>
      <c r="C175" s="38" t="str">
        <f>IF(B175="E","EASTER SCHEDULE",IF(B175="S","SUMMER SCHEDULE","ALL SCHEDULES"))</f>
        <v>ALL SCHEDULES</v>
      </c>
      <c r="R175" s="54" t="s">
        <v>25</v>
      </c>
      <c r="S175" t="s">
        <v>90</v>
      </c>
      <c r="T175" s="38" t="str">
        <f>IF(S175="E","EASTER SCHEDULE",IF(S175="S","SUMMER SCHEDULE","ALL SCHEDULES"))</f>
        <v>ALL SCHEDULES</v>
      </c>
      <c r="AI175" s="30"/>
      <c r="AJ175" s="30"/>
      <c r="AK175" s="30"/>
    </row>
    <row r="176" spans="1:37" x14ac:dyDescent="0.35">
      <c r="AI176" s="30"/>
      <c r="AJ176" s="30"/>
      <c r="AK176" s="30"/>
    </row>
    <row r="177" spans="1:37" x14ac:dyDescent="0.35">
      <c r="A177" s="54" t="s">
        <v>35</v>
      </c>
      <c r="B177" s="54" t="s">
        <v>0</v>
      </c>
      <c r="C177" s="54" t="s">
        <v>7</v>
      </c>
      <c r="D177" s="54" t="s">
        <v>12</v>
      </c>
      <c r="E177" s="54" t="s">
        <v>13</v>
      </c>
      <c r="F177" t="s">
        <v>151</v>
      </c>
      <c r="G177" t="s">
        <v>155</v>
      </c>
      <c r="H177" t="s">
        <v>85</v>
      </c>
      <c r="L177" s="54" t="s">
        <v>14</v>
      </c>
      <c r="M177" t="s">
        <v>145</v>
      </c>
      <c r="N177" t="s">
        <v>146</v>
      </c>
      <c r="R177" s="54" t="s">
        <v>35</v>
      </c>
      <c r="S177" s="54" t="s">
        <v>0</v>
      </c>
      <c r="T177" s="54" t="s">
        <v>7</v>
      </c>
      <c r="U177" s="54" t="s">
        <v>12</v>
      </c>
      <c r="V177" s="54" t="s">
        <v>13</v>
      </c>
      <c r="W177" t="s">
        <v>151</v>
      </c>
      <c r="X177" t="s">
        <v>155</v>
      </c>
      <c r="Y177" t="s">
        <v>85</v>
      </c>
      <c r="AC177" s="54" t="s">
        <v>14</v>
      </c>
      <c r="AD177" t="s">
        <v>145</v>
      </c>
      <c r="AE177" t="s">
        <v>146</v>
      </c>
      <c r="AI177" s="77" t="s">
        <v>187</v>
      </c>
      <c r="AJ177" s="77" t="s">
        <v>188</v>
      </c>
      <c r="AK177" s="77" t="s">
        <v>189</v>
      </c>
    </row>
    <row r="178" spans="1:37" x14ac:dyDescent="0.35">
      <c r="A178" t="s">
        <v>199</v>
      </c>
      <c r="B178">
        <v>5</v>
      </c>
      <c r="C178" s="1">
        <v>45772</v>
      </c>
      <c r="D178" t="s">
        <v>1</v>
      </c>
      <c r="E178" t="s">
        <v>4</v>
      </c>
      <c r="F178" s="3560">
        <v>186</v>
      </c>
      <c r="G178" s="3560">
        <v>0</v>
      </c>
      <c r="H178" s="30">
        <v>1</v>
      </c>
      <c r="L178" t="s">
        <v>29</v>
      </c>
      <c r="M178" s="10">
        <v>4609</v>
      </c>
      <c r="N178" s="37">
        <v>977246.28000000166</v>
      </c>
      <c r="R178" t="s">
        <v>8</v>
      </c>
      <c r="W178" s="3560"/>
      <c r="X178" s="3560"/>
      <c r="Y178" s="30" t="e">
        <v>#DIV/0!</v>
      </c>
      <c r="AC178" t="s">
        <v>28</v>
      </c>
      <c r="AD178" s="10">
        <v>4577</v>
      </c>
      <c r="AE178" s="37">
        <v>966229.68750000081</v>
      </c>
      <c r="AI178" s="37" t="str">
        <f>IF(ISNUMBER(O178), IF(ISNUMBER(AF178), O178 + AF178, O178), IF(ISNUMBER(AF178), AF178, ""))</f>
        <v/>
      </c>
      <c r="AJ178" s="37" t="str">
        <f>IF(ISNUMBER(P178), IF(ISNUMBER(AI178), P178 + AI178, P178), IF(ISNUMBER(AI178), AI178, ""))</f>
        <v/>
      </c>
      <c r="AK178" s="37" t="str">
        <f>IF(ISNUMBER(R178), IF(ISNUMBER(AJ178), R178 + AJ178, R178), IF(ISNUMBER(AJ178), AJ178, ""))</f>
        <v/>
      </c>
    </row>
    <row r="179" spans="1:37" x14ac:dyDescent="0.35">
      <c r="A179" t="s">
        <v>199</v>
      </c>
      <c r="B179">
        <v>5</v>
      </c>
      <c r="C179" s="1">
        <v>45779</v>
      </c>
      <c r="D179" t="s">
        <v>1</v>
      </c>
      <c r="E179" t="s">
        <v>4</v>
      </c>
      <c r="F179" s="3560">
        <v>185</v>
      </c>
      <c r="G179" s="3560">
        <v>1</v>
      </c>
      <c r="H179" s="30">
        <v>0.9946236559139785</v>
      </c>
      <c r="AI179" s="37" t="str">
        <f>IF(ISNUMBER(O179), IF(ISNUMBER(AF179), O179 + AF179, O179), IF(ISNUMBER(AF179), AF179, ""))</f>
        <v/>
      </c>
      <c r="AJ179" s="37" t="str">
        <f>IF(ISNUMBER(P179), IF(ISNUMBER(AI179), P179 + AI179, P179), IF(ISNUMBER(AI179), AI179, ""))</f>
        <v/>
      </c>
      <c r="AK179" s="37" t="str">
        <f>IF(ISNUMBER(R179), IF(ISNUMBER(AJ179), R179 + AJ179, R179), IF(ISNUMBER(AJ179), AJ179, ""))</f>
        <v/>
      </c>
    </row>
    <row r="180" spans="1:37" x14ac:dyDescent="0.35">
      <c r="A180" t="s">
        <v>8</v>
      </c>
      <c r="F180" s="3560">
        <v>371</v>
      </c>
      <c r="G180" s="3560">
        <v>1</v>
      </c>
      <c r="H180" s="30">
        <v>0.99731182795698925</v>
      </c>
      <c r="AI180" s="37" t="str">
        <f>IF(ISNUMBER(O180), IF(ISNUMBER(AF180), O180 + AF180, O180), IF(ISNUMBER(AF180), AF180, ""))</f>
        <v/>
      </c>
      <c r="AJ180" s="37" t="str">
        <f>IF(ISNUMBER(P180), IF(ISNUMBER(AI180), P180 + AI180, P180), IF(ISNUMBER(AI180), AI180, ""))</f>
        <v/>
      </c>
      <c r="AK180" s="37" t="str">
        <f>IF(ISNUMBER(R180), IF(ISNUMBER(AJ180), R180 + AJ180, R180), IF(ISNUMBER(AJ180), AJ180, ""))</f>
        <v/>
      </c>
    </row>
    <row r="181" spans="1:37" x14ac:dyDescent="0.35">
      <c r="AI181" s="37" t="str">
        <f>IF(ISNUMBER(O181), IF(ISNUMBER(AF181), O181 + AF181, O181), IF(ISNUMBER(AF181), AF181, ""))</f>
        <v/>
      </c>
      <c r="AJ181" s="37" t="str">
        <f>IF(ISNUMBER(P181), IF(ISNUMBER(AI181), P181 + AI181, P181), IF(ISNUMBER(AI181), AI181, ""))</f>
        <v/>
      </c>
      <c r="AK181" s="37" t="str">
        <f>IF(ISNUMBER(R181), IF(ISNUMBER(AJ181), R181 + AJ181, R181), IF(ISNUMBER(AJ181), AJ181, ""))</f>
        <v/>
      </c>
    </row>
    <row r="182" spans="1:37" x14ac:dyDescent="0.35">
      <c r="AI182" s="37"/>
      <c r="AJ182" s="37"/>
      <c r="AK182" s="37"/>
    </row>
    <row r="183" spans="1:37" x14ac:dyDescent="0.35">
      <c r="AI183" s="37"/>
      <c r="AJ183" s="37"/>
      <c r="AK183" s="37"/>
    </row>
    <row r="184" spans="1:37" x14ac:dyDescent="0.35">
      <c r="AI184" s="37"/>
      <c r="AJ184" s="37"/>
      <c r="AK184" s="37"/>
    </row>
    <row r="185" spans="1:37" x14ac:dyDescent="0.35">
      <c r="AI185" s="63">
        <f>SUM(AI178:AI181)</f>
        <v>0</v>
      </c>
      <c r="AJ185" s="63">
        <f>SUM(AJ178:AJ181)</f>
        <v>0</v>
      </c>
      <c r="AK185" s="63">
        <f>SUM(AK178:AK181)</f>
        <v>0</v>
      </c>
    </row>
    <row r="188" spans="1:37" x14ac:dyDescent="0.35">
      <c r="A188" s="54" t="s">
        <v>25</v>
      </c>
      <c r="B188" t="s">
        <v>90</v>
      </c>
      <c r="C188" s="38" t="str">
        <f>IF(B188="E","EASTER SCHEDULE",IF(B188="S","SUMMER SCHEDULE","ALL SCHEDULES"))</f>
        <v>ALL SCHEDULES</v>
      </c>
      <c r="R188" s="54" t="s">
        <v>25</v>
      </c>
      <c r="S188" t="s">
        <v>90</v>
      </c>
      <c r="T188" s="38" t="str">
        <f>IF(S188="E","EASTER SCHEDULE",IF(S188="S","SUMMER SCHEDULE","ALL SCHEDULES"))</f>
        <v>ALL SCHEDULES</v>
      </c>
      <c r="AI188" s="30"/>
      <c r="AJ188" s="30"/>
      <c r="AK188" s="30"/>
    </row>
    <row r="189" spans="1:37" x14ac:dyDescent="0.35">
      <c r="AI189" s="30"/>
      <c r="AJ189" s="30"/>
      <c r="AK189" s="30"/>
    </row>
    <row r="190" spans="1:37" x14ac:dyDescent="0.35">
      <c r="A190" s="54" t="s">
        <v>35</v>
      </c>
      <c r="B190" s="54" t="s">
        <v>0</v>
      </c>
      <c r="C190" s="54" t="s">
        <v>7</v>
      </c>
      <c r="D190" s="54" t="s">
        <v>12</v>
      </c>
      <c r="E190" s="54" t="s">
        <v>13</v>
      </c>
      <c r="F190" t="s">
        <v>151</v>
      </c>
      <c r="G190" t="s">
        <v>155</v>
      </c>
      <c r="H190" t="s">
        <v>85</v>
      </c>
      <c r="L190" s="54" t="s">
        <v>14</v>
      </c>
      <c r="M190" t="s">
        <v>145</v>
      </c>
      <c r="N190" t="s">
        <v>146</v>
      </c>
      <c r="R190" s="54" t="s">
        <v>35</v>
      </c>
      <c r="S190" s="54" t="s">
        <v>0</v>
      </c>
      <c r="T190" s="54" t="s">
        <v>7</v>
      </c>
      <c r="U190" s="54" t="s">
        <v>12</v>
      </c>
      <c r="V190" s="54" t="s">
        <v>13</v>
      </c>
      <c r="W190" t="s">
        <v>151</v>
      </c>
      <c r="X190" t="s">
        <v>155</v>
      </c>
      <c r="Y190" t="s">
        <v>85</v>
      </c>
      <c r="AC190" s="54" t="s">
        <v>14</v>
      </c>
      <c r="AD190" t="s">
        <v>145</v>
      </c>
      <c r="AE190" t="s">
        <v>146</v>
      </c>
      <c r="AI190" s="77" t="s">
        <v>187</v>
      </c>
      <c r="AJ190" s="77" t="s">
        <v>188</v>
      </c>
      <c r="AK190" s="77" t="s">
        <v>189</v>
      </c>
    </row>
    <row r="191" spans="1:37" x14ac:dyDescent="0.35">
      <c r="A191" t="s">
        <v>199</v>
      </c>
      <c r="B191">
        <v>5</v>
      </c>
      <c r="C191" s="1">
        <v>45772</v>
      </c>
      <c r="D191" t="s">
        <v>1</v>
      </c>
      <c r="E191" t="s">
        <v>4</v>
      </c>
      <c r="F191" s="3560">
        <v>186</v>
      </c>
      <c r="G191" s="3560">
        <v>0</v>
      </c>
      <c r="H191" s="30">
        <v>1</v>
      </c>
      <c r="L191" t="s">
        <v>26</v>
      </c>
      <c r="M191" s="10">
        <v>6164</v>
      </c>
      <c r="N191" s="37">
        <v>1203965.8199999996</v>
      </c>
      <c r="R191" t="s">
        <v>8</v>
      </c>
      <c r="W191" s="3560"/>
      <c r="X191" s="3560"/>
      <c r="Y191" s="30" t="e">
        <v>#DIV/0!</v>
      </c>
      <c r="AC191" t="s">
        <v>26</v>
      </c>
      <c r="AD191" s="10">
        <v>6164</v>
      </c>
      <c r="AE191" s="37">
        <v>1203965.8199999996</v>
      </c>
      <c r="AI191" s="37" t="str">
        <f>IF(ISNUMBER(O191), IF(ISNUMBER(AF191), O191 + AF191, O191), IF(ISNUMBER(AF191), AF191, ""))</f>
        <v/>
      </c>
      <c r="AJ191" s="37" t="str">
        <f>IF(ISNUMBER(P191), IF(ISNUMBER(AI191), P191 + AI191, P191), IF(ISNUMBER(AI191), AI191, ""))</f>
        <v/>
      </c>
      <c r="AK191" s="37" t="str">
        <f>IF(ISNUMBER(R191), IF(ISNUMBER(AJ191), R191 + AJ191, R191), IF(ISNUMBER(AJ191), AJ191, ""))</f>
        <v/>
      </c>
    </row>
    <row r="192" spans="1:37" x14ac:dyDescent="0.35">
      <c r="A192" t="s">
        <v>199</v>
      </c>
      <c r="B192">
        <v>5</v>
      </c>
      <c r="C192" s="1">
        <v>45779</v>
      </c>
      <c r="D192" t="s">
        <v>1</v>
      </c>
      <c r="E192" t="s">
        <v>4</v>
      </c>
      <c r="F192" s="3560">
        <v>185</v>
      </c>
      <c r="G192" s="3560">
        <v>1</v>
      </c>
      <c r="H192" s="30">
        <v>0.9946236559139785</v>
      </c>
      <c r="AI192" s="37" t="str">
        <f>IF(ISNUMBER(O192), IF(ISNUMBER(AF192), O192 + AF192, O192), IF(ISNUMBER(AF192), AF192, ""))</f>
        <v/>
      </c>
      <c r="AJ192" s="37" t="str">
        <f>IF(ISNUMBER(P192), IF(ISNUMBER(AI192), P192 + AI192, P192), IF(ISNUMBER(AI192), AI192, ""))</f>
        <v/>
      </c>
      <c r="AK192" s="37" t="str">
        <f>IF(ISNUMBER(R192), IF(ISNUMBER(AJ192), R192 + AJ192, R192), IF(ISNUMBER(AJ192), AJ192, ""))</f>
        <v/>
      </c>
    </row>
    <row r="193" spans="1:37" x14ac:dyDescent="0.35">
      <c r="A193" t="s">
        <v>8</v>
      </c>
      <c r="F193" s="3560">
        <v>371</v>
      </c>
      <c r="G193" s="3560">
        <v>1</v>
      </c>
      <c r="H193" s="30">
        <v>0.99731182795698925</v>
      </c>
      <c r="AI193" s="37" t="str">
        <f>IF(ISNUMBER(O193), IF(ISNUMBER(AF193), O193 + AF193, O193), IF(ISNUMBER(AF193), AF193, ""))</f>
        <v/>
      </c>
      <c r="AJ193" s="37" t="str">
        <f>IF(ISNUMBER(P193), IF(ISNUMBER(AI193), P193 + AI193, P193), IF(ISNUMBER(AI193), AI193, ""))</f>
        <v/>
      </c>
      <c r="AK193" s="37" t="str">
        <f>IF(ISNUMBER(R193), IF(ISNUMBER(AJ193), R193 + AJ193, R193), IF(ISNUMBER(AJ193), AJ193, ""))</f>
        <v/>
      </c>
    </row>
    <row r="194" spans="1:37" x14ac:dyDescent="0.35">
      <c r="AI194" s="37" t="str">
        <f>IF(ISNUMBER(O194), IF(ISNUMBER(AF194), O194 + AF194, O194), IF(ISNUMBER(AF194), AF194, ""))</f>
        <v/>
      </c>
      <c r="AJ194" s="37" t="str">
        <f>IF(ISNUMBER(P194), IF(ISNUMBER(AI194), P194 + AI194, P194), IF(ISNUMBER(AI194), AI194, ""))</f>
        <v/>
      </c>
      <c r="AK194" s="37" t="str">
        <f>IF(ISNUMBER(R194), IF(ISNUMBER(AJ194), R194 + AJ194, R194), IF(ISNUMBER(AJ194), AJ194, ""))</f>
        <v/>
      </c>
    </row>
    <row r="195" spans="1:37" x14ac:dyDescent="0.35">
      <c r="AI195" s="37"/>
      <c r="AJ195" s="37"/>
      <c r="AK195" s="37"/>
    </row>
    <row r="196" spans="1:37" x14ac:dyDescent="0.35">
      <c r="AI196" s="37"/>
      <c r="AJ196" s="37"/>
      <c r="AK196" s="37"/>
    </row>
    <row r="197" spans="1:37" x14ac:dyDescent="0.35">
      <c r="AI197" s="37"/>
      <c r="AJ197" s="37"/>
      <c r="AK197" s="37"/>
    </row>
    <row r="198" spans="1:37" x14ac:dyDescent="0.35">
      <c r="AI198" s="63">
        <f>SUM(AI191:AI194)</f>
        <v>0</v>
      </c>
      <c r="AJ198" s="63">
        <f>SUM(AJ191:AJ194)</f>
        <v>0</v>
      </c>
      <c r="AK198" s="63">
        <f>SUM(AK191:AK194)</f>
        <v>0</v>
      </c>
    </row>
    <row r="201" spans="1:37" x14ac:dyDescent="0.35">
      <c r="A201" s="54" t="s">
        <v>25</v>
      </c>
      <c r="B201" t="s">
        <v>90</v>
      </c>
      <c r="C201" s="38" t="str">
        <f>IF(B201="E","EASTER SCHEDULE",IF(B201="S","SUMMER SCHEDULE","ALL SCHEDULES"))</f>
        <v>ALL SCHEDULES</v>
      </c>
      <c r="R201" s="54" t="s">
        <v>25</v>
      </c>
      <c r="S201" t="s">
        <v>90</v>
      </c>
      <c r="T201" s="38" t="str">
        <f>IF(S201="E","EASTER SCHEDULE",IF(S201="S","SUMMER SCHEDULE","ALL SCHEDULES"))</f>
        <v>ALL SCHEDULES</v>
      </c>
    </row>
    <row r="203" spans="1:37" x14ac:dyDescent="0.35">
      <c r="A203" s="54" t="s">
        <v>35</v>
      </c>
      <c r="B203" s="54" t="s">
        <v>0</v>
      </c>
      <c r="C203" s="54" t="s">
        <v>7</v>
      </c>
      <c r="D203" s="54" t="s">
        <v>12</v>
      </c>
      <c r="E203" s="54" t="s">
        <v>13</v>
      </c>
      <c r="F203" t="s">
        <v>151</v>
      </c>
      <c r="G203" t="s">
        <v>155</v>
      </c>
      <c r="H203" t="s">
        <v>85</v>
      </c>
      <c r="R203" s="54" t="s">
        <v>35</v>
      </c>
      <c r="S203" s="54" t="s">
        <v>0</v>
      </c>
      <c r="T203" s="54" t="s">
        <v>7</v>
      </c>
      <c r="U203" s="54" t="s">
        <v>12</v>
      </c>
      <c r="V203" s="54" t="s">
        <v>13</v>
      </c>
      <c r="W203" t="s">
        <v>151</v>
      </c>
      <c r="X203" t="s">
        <v>155</v>
      </c>
      <c r="Y203" t="s">
        <v>85</v>
      </c>
      <c r="AI203" s="77" t="s">
        <v>187</v>
      </c>
      <c r="AJ203" s="77" t="s">
        <v>188</v>
      </c>
      <c r="AK203" s="77" t="s">
        <v>189</v>
      </c>
    </row>
    <row r="204" spans="1:37" x14ac:dyDescent="0.35">
      <c r="A204" t="s">
        <v>199</v>
      </c>
      <c r="B204">
        <v>5</v>
      </c>
      <c r="C204" s="1">
        <v>45772</v>
      </c>
      <c r="D204" t="s">
        <v>1</v>
      </c>
      <c r="E204" t="s">
        <v>4</v>
      </c>
      <c r="F204" s="3560">
        <v>186</v>
      </c>
      <c r="G204" s="3560">
        <v>0</v>
      </c>
      <c r="H204" s="30">
        <v>1</v>
      </c>
      <c r="R204" t="s">
        <v>8</v>
      </c>
      <c r="W204" s="3560"/>
      <c r="X204" s="3560"/>
      <c r="Y204" s="30" t="e">
        <v>#DIV/0!</v>
      </c>
      <c r="AI204" s="37" t="str">
        <f>IF(ISNUMBER(O204), IF(ISNUMBER(AF204), O204 + AF204, O204), IF(ISNUMBER(AF204), AF204, ""))</f>
        <v/>
      </c>
      <c r="AJ204" s="37" t="str">
        <f>IF(ISNUMBER(P204), IF(ISNUMBER(AI204), P204 + AI204, P204), IF(ISNUMBER(AI204), AI204, ""))</f>
        <v/>
      </c>
      <c r="AK204" s="37" t="str">
        <f>IF(ISNUMBER(R204), IF(ISNUMBER(AJ204), R204 + AJ204, R204), IF(ISNUMBER(AJ204), AJ204, ""))</f>
        <v/>
      </c>
    </row>
    <row r="205" spans="1:37" x14ac:dyDescent="0.35">
      <c r="A205" t="s">
        <v>199</v>
      </c>
      <c r="B205">
        <v>5</v>
      </c>
      <c r="C205" s="1">
        <v>45779</v>
      </c>
      <c r="D205" t="s">
        <v>1</v>
      </c>
      <c r="E205" t="s">
        <v>4</v>
      </c>
      <c r="F205" s="3560">
        <v>185</v>
      </c>
      <c r="G205" s="3560">
        <v>1</v>
      </c>
      <c r="H205" s="30">
        <v>0.9946236559139785</v>
      </c>
      <c r="AI205" s="37" t="str">
        <f>IF(ISNUMBER(O205), IF(ISNUMBER(AF205), O205 + AF205, O205), IF(ISNUMBER(AF205), AF205, ""))</f>
        <v/>
      </c>
      <c r="AJ205" s="37" t="str">
        <f>IF(ISNUMBER(P205), IF(ISNUMBER(AI205), P205 + AI205, P205), IF(ISNUMBER(AI205), AI205, ""))</f>
        <v/>
      </c>
      <c r="AK205" s="37" t="str">
        <f>IF(ISNUMBER(R205), IF(ISNUMBER(AJ205), R205 + AJ205, R205), IF(ISNUMBER(AJ205), AJ205, ""))</f>
        <v/>
      </c>
    </row>
    <row r="206" spans="1:37" x14ac:dyDescent="0.35">
      <c r="A206" t="s">
        <v>8</v>
      </c>
      <c r="F206" s="3560">
        <v>371</v>
      </c>
      <c r="G206" s="3560">
        <v>1</v>
      </c>
      <c r="H206" s="30">
        <v>0.99731182795698925</v>
      </c>
      <c r="AI206" s="63">
        <f>SUM(AI202:AI205)</f>
        <v>0</v>
      </c>
      <c r="AJ206" s="63">
        <f>SUM(AJ202:AJ205)</f>
        <v>0</v>
      </c>
      <c r="AK206" s="63">
        <f>SUM(AK202:AK205)</f>
        <v>0</v>
      </c>
    </row>
    <row r="207" spans="1:37" x14ac:dyDescent="0.35">
      <c r="AI207" s="63"/>
      <c r="AJ207" s="63"/>
      <c r="AK207" s="63"/>
    </row>
    <row r="208" spans="1:37" x14ac:dyDescent="0.35">
      <c r="AI208" s="63"/>
      <c r="AJ208" s="63"/>
      <c r="AK208" s="63"/>
    </row>
    <row r="209" spans="1:37" x14ac:dyDescent="0.35">
      <c r="AI209" s="63"/>
      <c r="AJ209" s="63"/>
      <c r="AK209" s="63"/>
    </row>
    <row r="212" spans="1:37" x14ac:dyDescent="0.35">
      <c r="A212" s="54" t="s">
        <v>25</v>
      </c>
      <c r="B212" t="s">
        <v>90</v>
      </c>
      <c r="C212" s="38" t="str">
        <f>IF(B212="E","EASTER SCHEDULE",IF(B212="S","SUMMER SCHEDULE","ALL SCHEDULES"))</f>
        <v>ALL SCHEDULES</v>
      </c>
      <c r="R212" s="54" t="s">
        <v>25</v>
      </c>
      <c r="S212" t="s">
        <v>90</v>
      </c>
      <c r="T212" s="38" t="str">
        <f>IF(S212="E","EASTER SCHEDULE",IF(S212="S","SUMMER SCHEDULE","ALL SCHEDULES"))</f>
        <v>ALL SCHEDULES</v>
      </c>
    </row>
    <row r="214" spans="1:37" x14ac:dyDescent="0.35">
      <c r="A214" s="54" t="s">
        <v>35</v>
      </c>
      <c r="B214" s="54" t="s">
        <v>0</v>
      </c>
      <c r="C214" s="54" t="s">
        <v>7</v>
      </c>
      <c r="D214" s="54" t="s">
        <v>12</v>
      </c>
      <c r="E214" s="54" t="s">
        <v>13</v>
      </c>
      <c r="F214" t="s">
        <v>151</v>
      </c>
      <c r="G214" t="s">
        <v>155</v>
      </c>
      <c r="H214" t="s">
        <v>85</v>
      </c>
      <c r="R214" s="54" t="s">
        <v>35</v>
      </c>
      <c r="S214" s="54" t="s">
        <v>0</v>
      </c>
      <c r="T214" s="54" t="s">
        <v>7</v>
      </c>
      <c r="U214" s="54" t="s">
        <v>12</v>
      </c>
      <c r="V214" s="54" t="s">
        <v>13</v>
      </c>
      <c r="W214" t="s">
        <v>151</v>
      </c>
      <c r="X214" t="s">
        <v>155</v>
      </c>
      <c r="Y214" t="s">
        <v>85</v>
      </c>
      <c r="AI214" s="77" t="s">
        <v>187</v>
      </c>
      <c r="AJ214" s="77" t="s">
        <v>188</v>
      </c>
      <c r="AK214" s="77" t="s">
        <v>189</v>
      </c>
    </row>
    <row r="215" spans="1:37" x14ac:dyDescent="0.35">
      <c r="A215" t="s">
        <v>8</v>
      </c>
      <c r="F215" s="3560"/>
      <c r="G215" s="3560"/>
      <c r="H215" s="30" t="e">
        <v>#DIV/0!</v>
      </c>
      <c r="R215" t="s">
        <v>8</v>
      </c>
      <c r="W215" s="3560"/>
      <c r="X215" s="3560"/>
      <c r="Y215" s="30" t="e">
        <v>#DIV/0!</v>
      </c>
      <c r="AI215" s="37" t="str">
        <f>IF(ISNUMBER(O215), IF(ISNUMBER(AF215), O215 + AF215, O215), IF(ISNUMBER(AF215), AF215, ""))</f>
        <v/>
      </c>
      <c r="AJ215" s="37" t="str">
        <f>IF(ISNUMBER(P215), IF(ISNUMBER(AI215), P215 + AI215, P215), IF(ISNUMBER(AI215), AI215, ""))</f>
        <v/>
      </c>
      <c r="AK215" s="37" t="str">
        <f>IF(ISNUMBER(R215), IF(ISNUMBER(AJ215), R215 + AJ215, R215), IF(ISNUMBER(AJ215), AJ215, ""))</f>
        <v/>
      </c>
    </row>
    <row r="216" spans="1:37" x14ac:dyDescent="0.35">
      <c r="AI216" s="37" t="str">
        <f>IF(ISNUMBER(O216), IF(ISNUMBER(AF216), O216 + AF216, O216), IF(ISNUMBER(AF216), AF216, ""))</f>
        <v/>
      </c>
      <c r="AJ216" s="37" t="str">
        <f>IF(ISNUMBER(P216), IF(ISNUMBER(AI216), P216 + AI216, P216), IF(ISNUMBER(AI216), AI216, ""))</f>
        <v/>
      </c>
      <c r="AK216" s="37" t="str">
        <f>IF(ISNUMBER(R216), IF(ISNUMBER(AJ216), R216 + AJ216, R216), IF(ISNUMBER(AJ216), AJ216, ""))</f>
        <v/>
      </c>
    </row>
    <row r="217" spans="1:37" x14ac:dyDescent="0.35">
      <c r="AI217" s="37" t="str">
        <f>IF(ISNUMBER(O217), IF(ISNUMBER(AF217), O217 + AF217, O217), IF(ISNUMBER(AF217), AF217, ""))</f>
        <v/>
      </c>
      <c r="AJ217" s="37" t="str">
        <f>IF(ISNUMBER(P217), IF(ISNUMBER(AI217), P217 + AI217, P217), IF(ISNUMBER(AI217), AI217, ""))</f>
        <v/>
      </c>
      <c r="AK217" s="37" t="str">
        <f>IF(ISNUMBER(R217), IF(ISNUMBER(AJ217), R217 + AJ217, R217), IF(ISNUMBER(AJ217), AJ217, ""))</f>
        <v/>
      </c>
    </row>
    <row r="218" spans="1:37" x14ac:dyDescent="0.35">
      <c r="AI218" s="37" t="str">
        <f>IF(ISNUMBER(O218), IF(ISNUMBER(AF218), O218 + AF218, O218), IF(ISNUMBER(AF218), AF218, ""))</f>
        <v/>
      </c>
      <c r="AJ218" s="37" t="str">
        <f>IF(ISNUMBER(P218), IF(ISNUMBER(AI218), P218 + AI218, P218), IF(ISNUMBER(AI218), AI218, ""))</f>
        <v/>
      </c>
      <c r="AK218" s="37" t="str">
        <f>IF(ISNUMBER(R218), IF(ISNUMBER(AJ218), R218 + AJ218, R218), IF(ISNUMBER(AJ218), AJ218, ""))</f>
        <v/>
      </c>
    </row>
    <row r="219" spans="1:37" x14ac:dyDescent="0.35">
      <c r="AI219" s="37"/>
      <c r="AJ219" s="37"/>
      <c r="AK219" s="37"/>
    </row>
    <row r="220" spans="1:37" x14ac:dyDescent="0.35">
      <c r="AI220" s="37"/>
      <c r="AJ220" s="37"/>
      <c r="AK220" s="37"/>
    </row>
    <row r="221" spans="1:37" x14ac:dyDescent="0.35">
      <c r="AI221" s="37"/>
      <c r="AJ221" s="37"/>
      <c r="AK221" s="37"/>
    </row>
    <row r="222" spans="1:37" x14ac:dyDescent="0.35">
      <c r="AI222" s="63">
        <f>SUM(AI215:AI218)</f>
        <v>0</v>
      </c>
      <c r="AJ222" s="63">
        <f>SUM(AJ215:AJ218)</f>
        <v>0</v>
      </c>
      <c r="AK222" s="63">
        <f>SUM(AK215:AK218)</f>
        <v>0</v>
      </c>
    </row>
    <row r="225" spans="1:37" x14ac:dyDescent="0.35">
      <c r="A225" s="54" t="s">
        <v>25</v>
      </c>
      <c r="B225" t="s">
        <v>90</v>
      </c>
      <c r="C225" s="38" t="str">
        <f>IF(B225="E","EASTER SCHEDULE",IF(B225="S","SUMMER SCHEDULE","ALL SCHEDULES"))</f>
        <v>ALL SCHEDULES</v>
      </c>
      <c r="R225" s="54" t="s">
        <v>25</v>
      </c>
      <c r="S225" t="s">
        <v>90</v>
      </c>
      <c r="T225" s="38" t="str">
        <f>IF(S225="E","EASTER SCHEDULE",IF(S225="S","SUMMER SCHEDULE","ALL SCHEDULES"))</f>
        <v>ALL SCHEDULES</v>
      </c>
      <c r="AI225" s="30"/>
      <c r="AJ225" s="30"/>
      <c r="AK225" s="30"/>
    </row>
    <row r="226" spans="1:37" x14ac:dyDescent="0.35">
      <c r="AI226" s="30"/>
      <c r="AJ226" s="30"/>
      <c r="AK226" s="30"/>
    </row>
    <row r="227" spans="1:37" x14ac:dyDescent="0.35">
      <c r="A227" s="54" t="s">
        <v>35</v>
      </c>
      <c r="B227" s="54" t="s">
        <v>0</v>
      </c>
      <c r="C227" s="54" t="s">
        <v>7</v>
      </c>
      <c r="D227" s="54" t="s">
        <v>12</v>
      </c>
      <c r="E227" s="54" t="s">
        <v>13</v>
      </c>
      <c r="F227" t="s">
        <v>151</v>
      </c>
      <c r="G227" t="s">
        <v>155</v>
      </c>
      <c r="H227" t="s">
        <v>85</v>
      </c>
      <c r="L227" s="54" t="s">
        <v>14</v>
      </c>
      <c r="M227" t="s">
        <v>145</v>
      </c>
      <c r="N227" t="s">
        <v>146</v>
      </c>
      <c r="R227" s="54" t="s">
        <v>35</v>
      </c>
      <c r="S227" s="54" t="s">
        <v>0</v>
      </c>
      <c r="T227" s="54" t="s">
        <v>7</v>
      </c>
      <c r="U227" s="54" t="s">
        <v>12</v>
      </c>
      <c r="V227" s="54" t="s">
        <v>13</v>
      </c>
      <c r="W227" t="s">
        <v>151</v>
      </c>
      <c r="X227" t="s">
        <v>155</v>
      </c>
      <c r="Y227" t="s">
        <v>85</v>
      </c>
      <c r="AC227" s="54" t="s">
        <v>14</v>
      </c>
      <c r="AD227" t="s">
        <v>145</v>
      </c>
      <c r="AE227" t="s">
        <v>146</v>
      </c>
      <c r="AI227" s="77" t="s">
        <v>187</v>
      </c>
      <c r="AJ227" s="77" t="s">
        <v>188</v>
      </c>
      <c r="AK227" s="77" t="s">
        <v>189</v>
      </c>
    </row>
    <row r="228" spans="1:37" x14ac:dyDescent="0.35">
      <c r="A228" t="s">
        <v>8</v>
      </c>
      <c r="F228" s="3560"/>
      <c r="G228" s="3560"/>
      <c r="H228" s="30" t="e">
        <v>#DIV/0!</v>
      </c>
      <c r="L228" t="s">
        <v>26</v>
      </c>
      <c r="M228" s="10">
        <v>6164</v>
      </c>
      <c r="N228" s="37">
        <v>1203965.8199999996</v>
      </c>
      <c r="R228" t="s">
        <v>8</v>
      </c>
      <c r="W228" s="3560"/>
      <c r="X228" s="3560"/>
      <c r="Y228" s="30" t="e">
        <v>#DIV/0!</v>
      </c>
      <c r="AC228" t="s">
        <v>26</v>
      </c>
      <c r="AD228" s="10">
        <v>6164</v>
      </c>
      <c r="AE228" s="37">
        <v>1203965.8199999996</v>
      </c>
      <c r="AI228" s="37" t="str">
        <f>IF(ISNUMBER(O228), IF(ISNUMBER(AF228), O228 + AF228, O228), IF(ISNUMBER(AF228), AF228, ""))</f>
        <v/>
      </c>
      <c r="AJ228" s="37" t="str">
        <f>IF(ISNUMBER(P228), IF(ISNUMBER(AI228), P228 + AI228, P228), IF(ISNUMBER(AI228), AI228, ""))</f>
        <v/>
      </c>
      <c r="AK228" s="37" t="str">
        <f>IF(ISNUMBER(R228), IF(ISNUMBER(AJ228), R228 + AJ228, R228), IF(ISNUMBER(AJ228), AJ228, ""))</f>
        <v/>
      </c>
    </row>
    <row r="229" spans="1:37" x14ac:dyDescent="0.35">
      <c r="AI229" s="37" t="str">
        <f>IF(ISNUMBER(O229), IF(ISNUMBER(AF229), O229 + AF229, O229), IF(ISNUMBER(AF229), AF229, ""))</f>
        <v/>
      </c>
      <c r="AJ229" s="37" t="str">
        <f>IF(ISNUMBER(P229), IF(ISNUMBER(AI229), P229 + AI229, P229), IF(ISNUMBER(AI229), AI229, ""))</f>
        <v/>
      </c>
      <c r="AK229" s="37" t="str">
        <f>IF(ISNUMBER(R229), IF(ISNUMBER(AJ229), R229 + AJ229, R229), IF(ISNUMBER(AJ229), AJ229, ""))</f>
        <v/>
      </c>
    </row>
    <row r="230" spans="1:37" x14ac:dyDescent="0.35">
      <c r="AI230" s="37" t="str">
        <f>IF(ISNUMBER(O230), IF(ISNUMBER(AF230), O230 + AF230, O230), IF(ISNUMBER(AF230), AF230, ""))</f>
        <v/>
      </c>
      <c r="AJ230" s="37" t="str">
        <f>IF(ISNUMBER(P230), IF(ISNUMBER(AI230), P230 + AI230, P230), IF(ISNUMBER(AI230), AI230, ""))</f>
        <v/>
      </c>
      <c r="AK230" s="37" t="str">
        <f>IF(ISNUMBER(R230), IF(ISNUMBER(AJ230), R230 + AJ230, R230), IF(ISNUMBER(AJ230), AJ230, ""))</f>
        <v/>
      </c>
    </row>
    <row r="231" spans="1:37" x14ac:dyDescent="0.35">
      <c r="AI231" s="63">
        <f>SUM(AI228:AI230)</f>
        <v>0</v>
      </c>
      <c r="AJ231" s="63">
        <f>SUM(AJ228:AJ230)</f>
        <v>0</v>
      </c>
      <c r="AK231" s="63">
        <f>SUM(AK228:AK230)</f>
        <v>0</v>
      </c>
    </row>
    <row r="232" spans="1:37" x14ac:dyDescent="0.35">
      <c r="AI232" s="63"/>
      <c r="AJ232" s="63"/>
      <c r="AK232" s="63"/>
    </row>
    <row r="233" spans="1:37" x14ac:dyDescent="0.35">
      <c r="AI233" s="63"/>
      <c r="AJ233" s="63"/>
      <c r="AK233" s="63"/>
    </row>
    <row r="236" spans="1:37" x14ac:dyDescent="0.35">
      <c r="A236" s="54" t="s">
        <v>25</v>
      </c>
      <c r="B236" t="s">
        <v>90</v>
      </c>
      <c r="C236" s="38" t="str">
        <f>IF(B236="E","EASTER SCHEDULE",IF(B236="S","SUMMER SCHEDULE","ALL SCHEDULES"))</f>
        <v>ALL SCHEDULES</v>
      </c>
      <c r="R236" s="54" t="s">
        <v>25</v>
      </c>
      <c r="S236" t="s">
        <v>90</v>
      </c>
      <c r="T236" s="38" t="str">
        <f>IF(S236="E","EASTER SCHEDULE",IF(S236="S","SUMMER SCHEDULE","ALL SCHEDULES"))</f>
        <v>ALL SCHEDULES</v>
      </c>
      <c r="AI236" s="30"/>
      <c r="AJ236" s="30"/>
      <c r="AK236" s="30"/>
    </row>
    <row r="237" spans="1:37" x14ac:dyDescent="0.35">
      <c r="AI237" s="30"/>
      <c r="AJ237" s="30"/>
      <c r="AK237" s="30"/>
    </row>
    <row r="238" spans="1:37" x14ac:dyDescent="0.35">
      <c r="A238" s="54" t="s">
        <v>35</v>
      </c>
      <c r="B238" s="54" t="s">
        <v>0</v>
      </c>
      <c r="C238" s="54" t="s">
        <v>7</v>
      </c>
      <c r="D238" s="54" t="s">
        <v>12</v>
      </c>
      <c r="E238" s="54" t="s">
        <v>13</v>
      </c>
      <c r="F238" t="s">
        <v>151</v>
      </c>
      <c r="G238" t="s">
        <v>155</v>
      </c>
      <c r="H238" t="s">
        <v>85</v>
      </c>
      <c r="L238" s="54" t="s">
        <v>14</v>
      </c>
      <c r="M238" s="54" t="s">
        <v>153</v>
      </c>
      <c r="N238" s="54" t="s">
        <v>137</v>
      </c>
      <c r="O238" t="s">
        <v>145</v>
      </c>
      <c r="P238" t="s">
        <v>146</v>
      </c>
      <c r="R238" s="54" t="s">
        <v>35</v>
      </c>
      <c r="S238" s="54" t="s">
        <v>0</v>
      </c>
      <c r="T238" s="54" t="s">
        <v>7</v>
      </c>
      <c r="U238" s="54" t="s">
        <v>12</v>
      </c>
      <c r="V238" s="54" t="s">
        <v>13</v>
      </c>
      <c r="W238" t="s">
        <v>151</v>
      </c>
      <c r="X238" t="s">
        <v>155</v>
      </c>
      <c r="Y238" t="s">
        <v>85</v>
      </c>
      <c r="AC238" s="54" t="s">
        <v>14</v>
      </c>
      <c r="AD238" s="54" t="s">
        <v>153</v>
      </c>
      <c r="AE238" s="54" t="s">
        <v>137</v>
      </c>
      <c r="AF238" t="s">
        <v>145</v>
      </c>
      <c r="AG238" t="s">
        <v>146</v>
      </c>
      <c r="AK238" s="77" t="s">
        <v>189</v>
      </c>
    </row>
    <row r="239" spans="1:37" x14ac:dyDescent="0.35">
      <c r="A239" t="s">
        <v>8</v>
      </c>
      <c r="F239" s="3560"/>
      <c r="G239" s="3560"/>
      <c r="H239" s="30" t="e">
        <v>#DIV/0!</v>
      </c>
      <c r="R239" t="s">
        <v>8</v>
      </c>
      <c r="W239" s="3560"/>
      <c r="X239" s="3560"/>
      <c r="Y239" s="30" t="e">
        <v>#DIV/0!</v>
      </c>
      <c r="AI239" s="37" t="str">
        <f>IF(ISNUMBER(P239), IF(ISNUMBER(AG239), P239 + AG239, P239), IF(ISNUMBER(AG239), AG239, ""))</f>
        <v/>
      </c>
      <c r="AJ239" s="37">
        <v>13200</v>
      </c>
      <c r="AK239" s="37" t="e">
        <f>AI239-AJ239</f>
        <v>#VALUE!</v>
      </c>
    </row>
    <row r="240" spans="1:37" x14ac:dyDescent="0.35">
      <c r="AI240" s="37" t="str">
        <f>IF(ISNUMBER(P240), IF(ISNUMBER(AG240), P240 + AG240, P240), IF(ISNUMBER(AG240), AG240, ""))</f>
        <v/>
      </c>
      <c r="AJ240" s="37">
        <v>13200</v>
      </c>
      <c r="AK240" s="37" t="e">
        <f>AI240-AJ240</f>
        <v>#VALUE!</v>
      </c>
    </row>
    <row r="241" spans="1:37" x14ac:dyDescent="0.35">
      <c r="AI241" s="37" t="str">
        <f>IF(ISNUMBER(P241), IF(ISNUMBER(AG241), P241 + AG241, P241), IF(ISNUMBER(AG241), AG241, ""))</f>
        <v/>
      </c>
      <c r="AJ241" s="37">
        <v>13200</v>
      </c>
      <c r="AK241" s="37" t="e">
        <f>AI241-AJ241</f>
        <v>#VALUE!</v>
      </c>
    </row>
    <row r="242" spans="1:37" x14ac:dyDescent="0.35">
      <c r="AI242" s="37"/>
      <c r="AJ242" s="37"/>
      <c r="AK242" s="37"/>
    </row>
    <row r="243" spans="1:37" x14ac:dyDescent="0.35">
      <c r="AI243" s="37"/>
      <c r="AJ243" s="37"/>
      <c r="AK243" s="37"/>
    </row>
    <row r="244" spans="1:37" x14ac:dyDescent="0.35">
      <c r="AI244" s="63">
        <f>SUM(AI239:AI241)</f>
        <v>0</v>
      </c>
      <c r="AJ244" s="63">
        <f>SUM(AJ239:AJ241)</f>
        <v>39600</v>
      </c>
      <c r="AK244" s="63" t="e">
        <f>SUM(AK239:AK241)</f>
        <v>#VALUE!</v>
      </c>
    </row>
    <row r="247" spans="1:37" x14ac:dyDescent="0.35">
      <c r="A247" s="54" t="s">
        <v>25</v>
      </c>
      <c r="B247" t="s">
        <v>90</v>
      </c>
      <c r="C247" s="38" t="str">
        <f>IF(B247="E","EASTER SCHEDULE",IF(B247="S","SUMMER SCHEDULE","ALL SCHEDULES"))</f>
        <v>ALL SCHEDULES</v>
      </c>
      <c r="R247" s="54" t="s">
        <v>25</v>
      </c>
      <c r="S247" t="s">
        <v>90</v>
      </c>
      <c r="T247" s="38" t="str">
        <f>IF(S247="E","EASTER SCHEDULE",IF(S247="S","SUMMER SCHEDULE","ALL SCHEDULES"))</f>
        <v>ALL SCHEDULES</v>
      </c>
      <c r="AI247" s="30"/>
      <c r="AJ247" s="30"/>
      <c r="AK247" s="30"/>
    </row>
    <row r="248" spans="1:37" x14ac:dyDescent="0.35">
      <c r="AI248" s="30"/>
      <c r="AJ248" s="30"/>
      <c r="AK248" s="30"/>
    </row>
    <row r="249" spans="1:37" x14ac:dyDescent="0.35">
      <c r="A249" s="54" t="s">
        <v>35</v>
      </c>
      <c r="B249" s="54" t="s">
        <v>0</v>
      </c>
      <c r="C249" s="54" t="s">
        <v>7</v>
      </c>
      <c r="D249" s="54" t="s">
        <v>12</v>
      </c>
      <c r="E249" s="54" t="s">
        <v>13</v>
      </c>
      <c r="F249" t="s">
        <v>151</v>
      </c>
      <c r="G249" t="s">
        <v>155</v>
      </c>
      <c r="H249" t="s">
        <v>85</v>
      </c>
      <c r="L249" s="54" t="s">
        <v>14</v>
      </c>
      <c r="M249" s="54" t="s">
        <v>153</v>
      </c>
      <c r="N249" s="54" t="s">
        <v>137</v>
      </c>
      <c r="O249" t="s">
        <v>145</v>
      </c>
      <c r="P249" t="s">
        <v>146</v>
      </c>
      <c r="R249" s="54" t="s">
        <v>35</v>
      </c>
      <c r="S249" s="54" t="s">
        <v>0</v>
      </c>
      <c r="T249" s="54" t="s">
        <v>7</v>
      </c>
      <c r="U249" s="54" t="s">
        <v>12</v>
      </c>
      <c r="V249" s="54" t="s">
        <v>13</v>
      </c>
      <c r="W249" t="s">
        <v>151</v>
      </c>
      <c r="X249" t="s">
        <v>155</v>
      </c>
      <c r="Y249" t="s">
        <v>85</v>
      </c>
      <c r="AC249" s="54" t="s">
        <v>14</v>
      </c>
      <c r="AD249" s="54" t="s">
        <v>153</v>
      </c>
      <c r="AE249" s="54" t="s">
        <v>137</v>
      </c>
      <c r="AF249" t="s">
        <v>145</v>
      </c>
      <c r="AG249" t="s">
        <v>146</v>
      </c>
      <c r="AK249" s="77" t="s">
        <v>189</v>
      </c>
    </row>
    <row r="250" spans="1:37" x14ac:dyDescent="0.35">
      <c r="A250" t="s">
        <v>8</v>
      </c>
      <c r="F250" s="3560"/>
      <c r="G250" s="3560"/>
      <c r="H250" s="30" t="e">
        <v>#DIV/0!</v>
      </c>
      <c r="Q250" s="37"/>
      <c r="R250" t="s">
        <v>199</v>
      </c>
      <c r="S250">
        <v>5</v>
      </c>
      <c r="T250" s="1">
        <v>45772</v>
      </c>
      <c r="U250" t="s">
        <v>1</v>
      </c>
      <c r="V250" t="s">
        <v>4</v>
      </c>
      <c r="W250" s="3560">
        <v>186</v>
      </c>
      <c r="X250" s="3560">
        <v>0</v>
      </c>
      <c r="Y250" s="30">
        <v>1</v>
      </c>
      <c r="AH250" s="37"/>
      <c r="AI250" s="37" t="str">
        <f>IF(ISNUMBER(P250), IF(ISNUMBER(AG250), P250 + AG250, P250), IF(ISNUMBER(AG250), AG250, ""))</f>
        <v/>
      </c>
      <c r="AJ250" s="37">
        <v>13500</v>
      </c>
      <c r="AK250" s="37" t="e">
        <f>AI250-AJ250</f>
        <v>#VALUE!</v>
      </c>
    </row>
    <row r="251" spans="1:37" x14ac:dyDescent="0.35">
      <c r="R251" t="s">
        <v>199</v>
      </c>
      <c r="S251">
        <v>5</v>
      </c>
      <c r="T251" s="1">
        <v>45779</v>
      </c>
      <c r="U251" t="s">
        <v>1</v>
      </c>
      <c r="V251" t="s">
        <v>4</v>
      </c>
      <c r="W251" s="3560">
        <v>185</v>
      </c>
      <c r="X251" s="3560">
        <v>1</v>
      </c>
      <c r="Y251" s="30">
        <v>0.9946236559139785</v>
      </c>
      <c r="AI251" s="63">
        <f>SUM(AI250)</f>
        <v>0</v>
      </c>
      <c r="AJ251" s="63">
        <f>SUM(AJ250)</f>
        <v>13500</v>
      </c>
      <c r="AK251" s="63" t="e">
        <f>SUM(AK250)</f>
        <v>#VALUE!</v>
      </c>
    </row>
    <row r="252" spans="1:37" x14ac:dyDescent="0.35">
      <c r="R252" t="s">
        <v>8</v>
      </c>
      <c r="W252" s="3560">
        <v>371</v>
      </c>
      <c r="X252" s="3560">
        <v>1</v>
      </c>
      <c r="Y252" s="30">
        <v>0.99731182795698925</v>
      </c>
    </row>
    <row r="253" spans="1:37" ht="16" thickBot="1" x14ac:dyDescent="0.4"/>
    <row r="254" spans="1:37" ht="19" thickBot="1" x14ac:dyDescent="0.5">
      <c r="AF254" s="78" t="s">
        <v>186</v>
      </c>
      <c r="AG254" s="79"/>
      <c r="AH254" s="79"/>
      <c r="AI254" s="80">
        <f>SUM(AI14,AI25,AI36,AI46,AI58,AI83,AI96,AI106,AI116,AI129,AI141,AI155,AI167,AI185,AI198,AI206,AI222,AI231,AI244,AI251)</f>
        <v>0</v>
      </c>
      <c r="AJ254" s="80">
        <f>SUM(AJ14,AJ25,AJ36,AJ46,AJ58,AJ83,AJ96,AJ106,AJ116,AJ129,AJ141,AJ155,AJ167,AJ185,AJ198,AJ206,AJ222,AJ231,AJ244,AJ251)</f>
        <v>53100</v>
      </c>
      <c r="AK254" s="80" t="e">
        <f>SUM(AK14,AK25,AK36,AK46,AK58,AK83,AK96,AK106,AK116,AK129,AK141,AK155,AK167,AK185,AK198,AK206,AK222,AK231,AK244,AK251)</f>
        <v>#VALUE!</v>
      </c>
    </row>
  </sheetData>
  <conditionalFormatting pivot="1" sqref="H20">
    <cfRule type="dataBar" priority="84">
      <dataBar>
        <cfvo type="num" val="0"/>
        <cfvo type="num" val="1"/>
        <color rgb="FF00FF99"/>
      </dataBar>
      <extLst>
        <ext xmlns:x14="http://schemas.microsoft.com/office/spreadsheetml/2009/9/main" uri="{B025F937-C7B1-47D3-B67F-A62EFF666E3E}">
          <x14:id>{345D577F-607A-4969-85A9-BA4282AE5D99}</x14:id>
        </ext>
      </extLst>
    </cfRule>
  </conditionalFormatting>
  <conditionalFormatting pivot="1" sqref="Y20">
    <cfRule type="dataBar" priority="83">
      <dataBar>
        <cfvo type="num" val="0"/>
        <cfvo type="num" val="1"/>
        <color rgb="FF00FF99"/>
      </dataBar>
      <extLst>
        <ext xmlns:x14="http://schemas.microsoft.com/office/spreadsheetml/2009/9/main" uri="{B025F937-C7B1-47D3-B67F-A62EFF666E3E}">
          <x14:id>{69599C46-58E4-4D0A-9883-0DF9756E4938}</x14:id>
        </ext>
      </extLst>
    </cfRule>
  </conditionalFormatting>
  <conditionalFormatting pivot="1" sqref="H20">
    <cfRule type="cellIs" dxfId="211" priority="82" operator="greaterThan">
      <formula>1</formula>
    </cfRule>
  </conditionalFormatting>
  <conditionalFormatting pivot="1" sqref="Y20">
    <cfRule type="cellIs" dxfId="210" priority="81" operator="greaterThan">
      <formula>1</formula>
    </cfRule>
  </conditionalFormatting>
  <conditionalFormatting pivot="1" sqref="H31">
    <cfRule type="dataBar" priority="80">
      <dataBar>
        <cfvo type="num" val="0"/>
        <cfvo type="num" val="1"/>
        <color rgb="FF00FF99"/>
      </dataBar>
      <extLst>
        <ext xmlns:x14="http://schemas.microsoft.com/office/spreadsheetml/2009/9/main" uri="{B025F937-C7B1-47D3-B67F-A62EFF666E3E}">
          <x14:id>{8622C686-7C3D-48E1-A71D-E22046CAD920}</x14:id>
        </ext>
      </extLst>
    </cfRule>
  </conditionalFormatting>
  <conditionalFormatting pivot="1" sqref="Y31">
    <cfRule type="dataBar" priority="79">
      <dataBar>
        <cfvo type="num" val="0"/>
        <cfvo type="num" val="1"/>
        <color rgb="FF00FF99"/>
      </dataBar>
      <extLst>
        <ext xmlns:x14="http://schemas.microsoft.com/office/spreadsheetml/2009/9/main" uri="{B025F937-C7B1-47D3-B67F-A62EFF666E3E}">
          <x14:id>{245167C9-BCBA-463E-BFFA-CD214AF4A901}</x14:id>
        </ext>
      </extLst>
    </cfRule>
  </conditionalFormatting>
  <conditionalFormatting pivot="1" sqref="H31">
    <cfRule type="cellIs" dxfId="209" priority="78" operator="greaterThan">
      <formula>1</formula>
    </cfRule>
  </conditionalFormatting>
  <conditionalFormatting pivot="1" sqref="Y31">
    <cfRule type="cellIs" dxfId="208" priority="77" operator="greaterThan">
      <formula>1</formula>
    </cfRule>
  </conditionalFormatting>
  <conditionalFormatting pivot="1" sqref="H6:H8">
    <cfRule type="dataBar" priority="76">
      <dataBar>
        <cfvo type="num" val="0"/>
        <cfvo type="num" val="1"/>
        <color rgb="FF00FF99"/>
      </dataBar>
      <extLst>
        <ext xmlns:x14="http://schemas.microsoft.com/office/spreadsheetml/2009/9/main" uri="{B025F937-C7B1-47D3-B67F-A62EFF666E3E}">
          <x14:id>{0550C91B-7E63-486A-B120-73589E25E528}</x14:id>
        </ext>
      </extLst>
    </cfRule>
  </conditionalFormatting>
  <conditionalFormatting pivot="1" sqref="Y6">
    <cfRule type="dataBar" priority="75">
      <dataBar>
        <cfvo type="num" val="0"/>
        <cfvo type="num" val="1"/>
        <color rgb="FF00FF99"/>
      </dataBar>
      <extLst>
        <ext xmlns:x14="http://schemas.microsoft.com/office/spreadsheetml/2009/9/main" uri="{B025F937-C7B1-47D3-B67F-A62EFF666E3E}">
          <x14:id>{35DCD0CE-BEBC-4252-AC94-29A973322142}</x14:id>
        </ext>
      </extLst>
    </cfRule>
  </conditionalFormatting>
  <conditionalFormatting pivot="1" sqref="H6:H8">
    <cfRule type="cellIs" dxfId="207" priority="74" operator="greaterThan">
      <formula>1</formula>
    </cfRule>
  </conditionalFormatting>
  <conditionalFormatting pivot="1" sqref="Y6">
    <cfRule type="cellIs" dxfId="206" priority="73" operator="greaterThan">
      <formula>1</formula>
    </cfRule>
  </conditionalFormatting>
  <conditionalFormatting pivot="1" sqref="H42">
    <cfRule type="dataBar" priority="72">
      <dataBar>
        <cfvo type="num" val="0"/>
        <cfvo type="num" val="1"/>
        <color rgb="FF00FF99"/>
      </dataBar>
      <extLst>
        <ext xmlns:x14="http://schemas.microsoft.com/office/spreadsheetml/2009/9/main" uri="{B025F937-C7B1-47D3-B67F-A62EFF666E3E}">
          <x14:id>{8A482313-92FE-4F4E-BF79-CB820DFEB994}</x14:id>
        </ext>
      </extLst>
    </cfRule>
  </conditionalFormatting>
  <conditionalFormatting pivot="1" sqref="Y42:Y44">
    <cfRule type="dataBar" priority="71">
      <dataBar>
        <cfvo type="num" val="0"/>
        <cfvo type="num" val="1"/>
        <color rgb="FF00FF99"/>
      </dataBar>
      <extLst>
        <ext xmlns:x14="http://schemas.microsoft.com/office/spreadsheetml/2009/9/main" uri="{B025F937-C7B1-47D3-B67F-A62EFF666E3E}">
          <x14:id>{CEE298A4-BC3E-455B-86DE-DCE88BAC4047}</x14:id>
        </ext>
      </extLst>
    </cfRule>
  </conditionalFormatting>
  <conditionalFormatting pivot="1" sqref="H42">
    <cfRule type="cellIs" dxfId="205" priority="70" operator="greaterThan">
      <formula>1</formula>
    </cfRule>
  </conditionalFormatting>
  <conditionalFormatting pivot="1" sqref="Y42:Y44">
    <cfRule type="cellIs" dxfId="204" priority="69" operator="greaterThan">
      <formula>1</formula>
    </cfRule>
  </conditionalFormatting>
  <conditionalFormatting pivot="1" sqref="H52:H54">
    <cfRule type="dataBar" priority="66">
      <dataBar>
        <cfvo type="num" val="0"/>
        <cfvo type="num" val="1"/>
        <color rgb="FF00FF99"/>
      </dataBar>
      <extLst>
        <ext xmlns:x14="http://schemas.microsoft.com/office/spreadsheetml/2009/9/main" uri="{B025F937-C7B1-47D3-B67F-A62EFF666E3E}">
          <x14:id>{24806AF4-81EF-4B93-918A-1F4F584BD82C}</x14:id>
        </ext>
      </extLst>
    </cfRule>
  </conditionalFormatting>
  <conditionalFormatting pivot="1" sqref="Y52">
    <cfRule type="dataBar" priority="65">
      <dataBar>
        <cfvo type="num" val="0"/>
        <cfvo type="num" val="1"/>
        <color rgb="FF00FF99"/>
      </dataBar>
      <extLst>
        <ext xmlns:x14="http://schemas.microsoft.com/office/spreadsheetml/2009/9/main" uri="{B025F937-C7B1-47D3-B67F-A62EFF666E3E}">
          <x14:id>{78F3516D-0697-4024-A0F8-E0F8D9F4C69A}</x14:id>
        </ext>
      </extLst>
    </cfRule>
  </conditionalFormatting>
  <conditionalFormatting pivot="1" sqref="H52:H54">
    <cfRule type="cellIs" dxfId="203" priority="64" operator="greaterThan">
      <formula>1</formula>
    </cfRule>
  </conditionalFormatting>
  <conditionalFormatting pivot="1" sqref="Y52">
    <cfRule type="cellIs" dxfId="202" priority="63" operator="greaterThan">
      <formula>1</formula>
    </cfRule>
  </conditionalFormatting>
  <conditionalFormatting pivot="1" sqref="H64:H66">
    <cfRule type="dataBar" priority="62">
      <dataBar>
        <cfvo type="num" val="0"/>
        <cfvo type="num" val="1"/>
        <color rgb="FF00FF99"/>
      </dataBar>
      <extLst>
        <ext xmlns:x14="http://schemas.microsoft.com/office/spreadsheetml/2009/9/main" uri="{B025F937-C7B1-47D3-B67F-A62EFF666E3E}">
          <x14:id>{52976207-D0B6-4D68-B4F4-F99B15811E79}</x14:id>
        </ext>
      </extLst>
    </cfRule>
  </conditionalFormatting>
  <conditionalFormatting pivot="1" sqref="Y64">
    <cfRule type="dataBar" priority="61">
      <dataBar>
        <cfvo type="num" val="0"/>
        <cfvo type="num" val="1"/>
        <color rgb="FF00FF99"/>
      </dataBar>
      <extLst>
        <ext xmlns:x14="http://schemas.microsoft.com/office/spreadsheetml/2009/9/main" uri="{B025F937-C7B1-47D3-B67F-A62EFF666E3E}">
          <x14:id>{6A9F625E-B3A2-457F-8049-469F683CEB05}</x14:id>
        </ext>
      </extLst>
    </cfRule>
  </conditionalFormatting>
  <conditionalFormatting pivot="1" sqref="H64:H66">
    <cfRule type="cellIs" dxfId="201" priority="60" operator="greaterThan">
      <formula>1</formula>
    </cfRule>
  </conditionalFormatting>
  <conditionalFormatting pivot="1" sqref="Y64">
    <cfRule type="cellIs" dxfId="200" priority="59" operator="greaterThan">
      <formula>1</formula>
    </cfRule>
  </conditionalFormatting>
  <conditionalFormatting pivot="1" sqref="H89:H91">
    <cfRule type="dataBar" priority="58">
      <dataBar>
        <cfvo type="num" val="0"/>
        <cfvo type="num" val="1"/>
        <color rgb="FF00FF99"/>
      </dataBar>
      <extLst>
        <ext xmlns:x14="http://schemas.microsoft.com/office/spreadsheetml/2009/9/main" uri="{B025F937-C7B1-47D3-B67F-A62EFF666E3E}">
          <x14:id>{7AA81BF5-CE82-4B09-8B4B-EDFE193D1258}</x14:id>
        </ext>
      </extLst>
    </cfRule>
  </conditionalFormatting>
  <conditionalFormatting pivot="1" sqref="Y89">
    <cfRule type="dataBar" priority="57">
      <dataBar>
        <cfvo type="num" val="0"/>
        <cfvo type="num" val="1"/>
        <color rgb="FF00FF99"/>
      </dataBar>
      <extLst>
        <ext xmlns:x14="http://schemas.microsoft.com/office/spreadsheetml/2009/9/main" uri="{B025F937-C7B1-47D3-B67F-A62EFF666E3E}">
          <x14:id>{C591FE55-75F3-4D98-8604-B78F2BB3EB92}</x14:id>
        </ext>
      </extLst>
    </cfRule>
  </conditionalFormatting>
  <conditionalFormatting pivot="1" sqref="H89:H91">
    <cfRule type="cellIs" dxfId="199" priority="56" operator="greaterThan">
      <formula>1</formula>
    </cfRule>
  </conditionalFormatting>
  <conditionalFormatting pivot="1" sqref="Y89">
    <cfRule type="cellIs" dxfId="198" priority="55" operator="greaterThan">
      <formula>1</formula>
    </cfRule>
  </conditionalFormatting>
  <conditionalFormatting pivot="1" sqref="H102:H104">
    <cfRule type="dataBar" priority="54">
      <dataBar>
        <cfvo type="num" val="0"/>
        <cfvo type="num" val="1"/>
        <color rgb="FF00FF99"/>
      </dataBar>
      <extLst>
        <ext xmlns:x14="http://schemas.microsoft.com/office/spreadsheetml/2009/9/main" uri="{B025F937-C7B1-47D3-B67F-A62EFF666E3E}">
          <x14:id>{04260530-6937-48FB-A5F1-5CBFD6F4216B}</x14:id>
        </ext>
      </extLst>
    </cfRule>
  </conditionalFormatting>
  <conditionalFormatting pivot="1" sqref="Y102">
    <cfRule type="dataBar" priority="53">
      <dataBar>
        <cfvo type="num" val="0"/>
        <cfvo type="num" val="1"/>
        <color rgb="FF00FF99"/>
      </dataBar>
      <extLst>
        <ext xmlns:x14="http://schemas.microsoft.com/office/spreadsheetml/2009/9/main" uri="{B025F937-C7B1-47D3-B67F-A62EFF666E3E}">
          <x14:id>{99146D60-65A7-4B58-9DB4-CAF4AC6101EB}</x14:id>
        </ext>
      </extLst>
    </cfRule>
  </conditionalFormatting>
  <conditionalFormatting pivot="1" sqref="H102:H104">
    <cfRule type="cellIs" dxfId="197" priority="52" operator="greaterThan">
      <formula>1</formula>
    </cfRule>
  </conditionalFormatting>
  <conditionalFormatting pivot="1" sqref="Y102">
    <cfRule type="cellIs" dxfId="196" priority="51" operator="greaterThan">
      <formula>1</formula>
    </cfRule>
  </conditionalFormatting>
  <conditionalFormatting pivot="1" sqref="H112:H114">
    <cfRule type="dataBar" priority="50">
      <dataBar>
        <cfvo type="num" val="0"/>
        <cfvo type="num" val="1"/>
        <color rgb="FF00FF99"/>
      </dataBar>
      <extLst>
        <ext xmlns:x14="http://schemas.microsoft.com/office/spreadsheetml/2009/9/main" uri="{B025F937-C7B1-47D3-B67F-A62EFF666E3E}">
          <x14:id>{04394170-6081-427C-BDC1-213D0C0CE870}</x14:id>
        </ext>
      </extLst>
    </cfRule>
  </conditionalFormatting>
  <conditionalFormatting pivot="1" sqref="Y112">
    <cfRule type="dataBar" priority="49">
      <dataBar>
        <cfvo type="num" val="0"/>
        <cfvo type="num" val="1"/>
        <color rgb="FF00FF99"/>
      </dataBar>
      <extLst>
        <ext xmlns:x14="http://schemas.microsoft.com/office/spreadsheetml/2009/9/main" uri="{B025F937-C7B1-47D3-B67F-A62EFF666E3E}">
          <x14:id>{D2ADABC0-B9A3-475D-B08F-E8A33621ECFB}</x14:id>
        </ext>
      </extLst>
    </cfRule>
  </conditionalFormatting>
  <conditionalFormatting pivot="1" sqref="H112:H114">
    <cfRule type="cellIs" dxfId="195" priority="48" operator="greaterThan">
      <formula>1</formula>
    </cfRule>
  </conditionalFormatting>
  <conditionalFormatting pivot="1" sqref="Y112">
    <cfRule type="cellIs" dxfId="194" priority="47" operator="greaterThan">
      <formula>1</formula>
    </cfRule>
  </conditionalFormatting>
  <conditionalFormatting pivot="1" sqref="H122:H124">
    <cfRule type="dataBar" priority="46">
      <dataBar>
        <cfvo type="num" val="0"/>
        <cfvo type="num" val="1"/>
        <color rgb="FF00FF99"/>
      </dataBar>
      <extLst>
        <ext xmlns:x14="http://schemas.microsoft.com/office/spreadsheetml/2009/9/main" uri="{B025F937-C7B1-47D3-B67F-A62EFF666E3E}">
          <x14:id>{B64AE9CB-D84E-4F9B-872E-A4ABA883F5A4}</x14:id>
        </ext>
      </extLst>
    </cfRule>
  </conditionalFormatting>
  <conditionalFormatting pivot="1" sqref="Y122">
    <cfRule type="dataBar" priority="45">
      <dataBar>
        <cfvo type="num" val="0"/>
        <cfvo type="num" val="1"/>
        <color rgb="FF00FF99"/>
      </dataBar>
      <extLst>
        <ext xmlns:x14="http://schemas.microsoft.com/office/spreadsheetml/2009/9/main" uri="{B025F937-C7B1-47D3-B67F-A62EFF666E3E}">
          <x14:id>{7CF63301-AE94-4F0B-94CC-A6CC1F3EED5A}</x14:id>
        </ext>
      </extLst>
    </cfRule>
  </conditionalFormatting>
  <conditionalFormatting pivot="1" sqref="H122:H124">
    <cfRule type="cellIs" dxfId="193" priority="44" operator="greaterThan">
      <formula>1</formula>
    </cfRule>
  </conditionalFormatting>
  <conditionalFormatting pivot="1" sqref="Y122">
    <cfRule type="cellIs" dxfId="192" priority="43" operator="greaterThan">
      <formula>1</formula>
    </cfRule>
  </conditionalFormatting>
  <conditionalFormatting pivot="1" sqref="H135:H137">
    <cfRule type="dataBar" priority="42">
      <dataBar>
        <cfvo type="num" val="0"/>
        <cfvo type="num" val="1"/>
        <color rgb="FF00FF99"/>
      </dataBar>
      <extLst>
        <ext xmlns:x14="http://schemas.microsoft.com/office/spreadsheetml/2009/9/main" uri="{B025F937-C7B1-47D3-B67F-A62EFF666E3E}">
          <x14:id>{C03A2D48-52C7-4E22-A28C-65E2D2FB26ED}</x14:id>
        </ext>
      </extLst>
    </cfRule>
  </conditionalFormatting>
  <conditionalFormatting pivot="1" sqref="Y135">
    <cfRule type="dataBar" priority="41">
      <dataBar>
        <cfvo type="num" val="0"/>
        <cfvo type="num" val="1"/>
        <color rgb="FF00FF99"/>
      </dataBar>
      <extLst>
        <ext xmlns:x14="http://schemas.microsoft.com/office/spreadsheetml/2009/9/main" uri="{B025F937-C7B1-47D3-B67F-A62EFF666E3E}">
          <x14:id>{F395D12A-1492-49BA-B4E1-935FB726DF84}</x14:id>
        </ext>
      </extLst>
    </cfRule>
  </conditionalFormatting>
  <conditionalFormatting pivot="1" sqref="H135:H137">
    <cfRule type="cellIs" dxfId="191" priority="40" operator="greaterThan">
      <formula>1</formula>
    </cfRule>
  </conditionalFormatting>
  <conditionalFormatting pivot="1" sqref="Y135">
    <cfRule type="cellIs" dxfId="190" priority="39" operator="greaterThan">
      <formula>1</formula>
    </cfRule>
  </conditionalFormatting>
  <conditionalFormatting pivot="1" sqref="H147:H151">
    <cfRule type="dataBar" priority="38">
      <dataBar>
        <cfvo type="num" val="0"/>
        <cfvo type="num" val="1"/>
        <color rgb="FF00FF99"/>
      </dataBar>
      <extLst>
        <ext xmlns:x14="http://schemas.microsoft.com/office/spreadsheetml/2009/9/main" uri="{B025F937-C7B1-47D3-B67F-A62EFF666E3E}">
          <x14:id>{2FC00389-272F-4B8A-8E9C-3FAF37FBA926}</x14:id>
        </ext>
      </extLst>
    </cfRule>
  </conditionalFormatting>
  <conditionalFormatting pivot="1" sqref="Y147">
    <cfRule type="dataBar" priority="37">
      <dataBar>
        <cfvo type="num" val="0"/>
        <cfvo type="num" val="1"/>
        <color rgb="FF00FF99"/>
      </dataBar>
      <extLst>
        <ext xmlns:x14="http://schemas.microsoft.com/office/spreadsheetml/2009/9/main" uri="{B025F937-C7B1-47D3-B67F-A62EFF666E3E}">
          <x14:id>{8161E95C-52DE-4895-8B3F-3409D2A0E7D9}</x14:id>
        </ext>
      </extLst>
    </cfRule>
  </conditionalFormatting>
  <conditionalFormatting pivot="1" sqref="H147:H151">
    <cfRule type="cellIs" dxfId="189" priority="36" operator="greaterThan">
      <formula>1</formula>
    </cfRule>
  </conditionalFormatting>
  <conditionalFormatting pivot="1" sqref="Y147">
    <cfRule type="cellIs" dxfId="188" priority="35" operator="greaterThan">
      <formula>1</formula>
    </cfRule>
  </conditionalFormatting>
  <conditionalFormatting pivot="1" sqref="H164:H166">
    <cfRule type="dataBar" priority="34">
      <dataBar>
        <cfvo type="num" val="0"/>
        <cfvo type="num" val="1"/>
        <color rgb="FF00FF99"/>
      </dataBar>
      <extLst>
        <ext xmlns:x14="http://schemas.microsoft.com/office/spreadsheetml/2009/9/main" uri="{B025F937-C7B1-47D3-B67F-A62EFF666E3E}">
          <x14:id>{FEB00E20-A756-4143-A853-AE17CF612B2F}</x14:id>
        </ext>
      </extLst>
    </cfRule>
  </conditionalFormatting>
  <conditionalFormatting pivot="1" sqref="Y164">
    <cfRule type="dataBar" priority="33">
      <dataBar>
        <cfvo type="num" val="0"/>
        <cfvo type="num" val="1"/>
        <color rgb="FF00FF99"/>
      </dataBar>
      <extLst>
        <ext xmlns:x14="http://schemas.microsoft.com/office/spreadsheetml/2009/9/main" uri="{B025F937-C7B1-47D3-B67F-A62EFF666E3E}">
          <x14:id>{CC677951-94A2-492A-A58F-39DB6E50FCE3}</x14:id>
        </ext>
      </extLst>
    </cfRule>
  </conditionalFormatting>
  <conditionalFormatting pivot="1" sqref="H164:H166">
    <cfRule type="cellIs" dxfId="187" priority="32" operator="greaterThan">
      <formula>1</formula>
    </cfRule>
  </conditionalFormatting>
  <conditionalFormatting pivot="1" sqref="Y164">
    <cfRule type="cellIs" dxfId="186" priority="31" operator="greaterThan">
      <formula>1</formula>
    </cfRule>
  </conditionalFormatting>
  <conditionalFormatting pivot="1" sqref="H178:H180">
    <cfRule type="dataBar" priority="30">
      <dataBar>
        <cfvo type="num" val="0"/>
        <cfvo type="num" val="1"/>
        <color rgb="FF00FF99"/>
      </dataBar>
      <extLst>
        <ext xmlns:x14="http://schemas.microsoft.com/office/spreadsheetml/2009/9/main" uri="{B025F937-C7B1-47D3-B67F-A62EFF666E3E}">
          <x14:id>{FAAD2CEB-6940-4AB0-BBC5-2966C544FC6F}</x14:id>
        </ext>
      </extLst>
    </cfRule>
  </conditionalFormatting>
  <conditionalFormatting pivot="1" sqref="Y178">
    <cfRule type="dataBar" priority="29">
      <dataBar>
        <cfvo type="num" val="0"/>
        <cfvo type="num" val="1"/>
        <color rgb="FF00FF99"/>
      </dataBar>
      <extLst>
        <ext xmlns:x14="http://schemas.microsoft.com/office/spreadsheetml/2009/9/main" uri="{B025F937-C7B1-47D3-B67F-A62EFF666E3E}">
          <x14:id>{4E017F8C-E613-4E53-8CF7-779397B42E27}</x14:id>
        </ext>
      </extLst>
    </cfRule>
  </conditionalFormatting>
  <conditionalFormatting pivot="1" sqref="H178:H180">
    <cfRule type="cellIs" dxfId="185" priority="28" operator="greaterThan">
      <formula>1</formula>
    </cfRule>
  </conditionalFormatting>
  <conditionalFormatting pivot="1" sqref="Y178">
    <cfRule type="cellIs" dxfId="184" priority="27" operator="greaterThan">
      <formula>1</formula>
    </cfRule>
  </conditionalFormatting>
  <conditionalFormatting pivot="1" sqref="H191:H193">
    <cfRule type="dataBar" priority="26">
      <dataBar>
        <cfvo type="num" val="0"/>
        <cfvo type="num" val="1"/>
        <color rgb="FF00FF99"/>
      </dataBar>
      <extLst>
        <ext xmlns:x14="http://schemas.microsoft.com/office/spreadsheetml/2009/9/main" uri="{B025F937-C7B1-47D3-B67F-A62EFF666E3E}">
          <x14:id>{EBB221A7-FC52-4532-92EA-DAC3089CAE76}</x14:id>
        </ext>
      </extLst>
    </cfRule>
  </conditionalFormatting>
  <conditionalFormatting pivot="1" sqref="Y191">
    <cfRule type="dataBar" priority="25">
      <dataBar>
        <cfvo type="num" val="0"/>
        <cfvo type="num" val="1"/>
        <color rgb="FF00FF99"/>
      </dataBar>
      <extLst>
        <ext xmlns:x14="http://schemas.microsoft.com/office/spreadsheetml/2009/9/main" uri="{B025F937-C7B1-47D3-B67F-A62EFF666E3E}">
          <x14:id>{44F50161-01E4-4958-8634-F6BFD1125343}</x14:id>
        </ext>
      </extLst>
    </cfRule>
  </conditionalFormatting>
  <conditionalFormatting pivot="1" sqref="H191:H193">
    <cfRule type="cellIs" dxfId="183" priority="24" operator="greaterThan">
      <formula>1</formula>
    </cfRule>
  </conditionalFormatting>
  <conditionalFormatting pivot="1" sqref="Y191">
    <cfRule type="cellIs" dxfId="182" priority="23" operator="greaterThan">
      <formula>1</formula>
    </cfRule>
  </conditionalFormatting>
  <conditionalFormatting pivot="1" sqref="H204:H206">
    <cfRule type="dataBar" priority="22">
      <dataBar>
        <cfvo type="num" val="0"/>
        <cfvo type="num" val="1"/>
        <color rgb="FF00FF99"/>
      </dataBar>
      <extLst>
        <ext xmlns:x14="http://schemas.microsoft.com/office/spreadsheetml/2009/9/main" uri="{B025F937-C7B1-47D3-B67F-A62EFF666E3E}">
          <x14:id>{C1820CA8-1EC1-4D99-86EE-EB68F6AD773D}</x14:id>
        </ext>
      </extLst>
    </cfRule>
  </conditionalFormatting>
  <conditionalFormatting pivot="1" sqref="Y204">
    <cfRule type="dataBar" priority="21">
      <dataBar>
        <cfvo type="num" val="0"/>
        <cfvo type="num" val="1"/>
        <color rgb="FF00FF99"/>
      </dataBar>
      <extLst>
        <ext xmlns:x14="http://schemas.microsoft.com/office/spreadsheetml/2009/9/main" uri="{B025F937-C7B1-47D3-B67F-A62EFF666E3E}">
          <x14:id>{B4FD9C24-8EBD-4C06-ACEA-D6A68791534A}</x14:id>
        </ext>
      </extLst>
    </cfRule>
  </conditionalFormatting>
  <conditionalFormatting pivot="1" sqref="H204:H206">
    <cfRule type="cellIs" dxfId="181" priority="20" operator="greaterThan">
      <formula>1</formula>
    </cfRule>
  </conditionalFormatting>
  <conditionalFormatting pivot="1" sqref="Y204">
    <cfRule type="cellIs" dxfId="180" priority="19" operator="greaterThan">
      <formula>1</formula>
    </cfRule>
  </conditionalFormatting>
  <conditionalFormatting pivot="1" sqref="H215">
    <cfRule type="dataBar" priority="18">
      <dataBar>
        <cfvo type="num" val="0"/>
        <cfvo type="num" val="1"/>
        <color rgb="FF00FF99"/>
      </dataBar>
      <extLst>
        <ext xmlns:x14="http://schemas.microsoft.com/office/spreadsheetml/2009/9/main" uri="{B025F937-C7B1-47D3-B67F-A62EFF666E3E}">
          <x14:id>{3F95CE18-2CE9-4F39-BEBF-071472AC3CF5}</x14:id>
        </ext>
      </extLst>
    </cfRule>
  </conditionalFormatting>
  <conditionalFormatting pivot="1" sqref="Y215">
    <cfRule type="dataBar" priority="17">
      <dataBar>
        <cfvo type="num" val="0"/>
        <cfvo type="num" val="1"/>
        <color rgb="FF00FF99"/>
      </dataBar>
      <extLst>
        <ext xmlns:x14="http://schemas.microsoft.com/office/spreadsheetml/2009/9/main" uri="{B025F937-C7B1-47D3-B67F-A62EFF666E3E}">
          <x14:id>{6B04A5F3-B332-4834-A979-0359208DD236}</x14:id>
        </ext>
      </extLst>
    </cfRule>
  </conditionalFormatting>
  <conditionalFormatting pivot="1" sqref="H215">
    <cfRule type="cellIs" dxfId="179" priority="16" operator="greaterThan">
      <formula>1</formula>
    </cfRule>
  </conditionalFormatting>
  <conditionalFormatting pivot="1" sqref="Y215">
    <cfRule type="cellIs" dxfId="178" priority="15" operator="greaterThan">
      <formula>1</formula>
    </cfRule>
  </conditionalFormatting>
  <conditionalFormatting pivot="1" sqref="H228">
    <cfRule type="dataBar" priority="14">
      <dataBar>
        <cfvo type="num" val="0"/>
        <cfvo type="num" val="1"/>
        <color rgb="FF00FF99"/>
      </dataBar>
      <extLst>
        <ext xmlns:x14="http://schemas.microsoft.com/office/spreadsheetml/2009/9/main" uri="{B025F937-C7B1-47D3-B67F-A62EFF666E3E}">
          <x14:id>{9987BD4F-6AAC-4E53-801A-97966F10CE36}</x14:id>
        </ext>
      </extLst>
    </cfRule>
  </conditionalFormatting>
  <conditionalFormatting pivot="1" sqref="Y228">
    <cfRule type="dataBar" priority="13">
      <dataBar>
        <cfvo type="num" val="0"/>
        <cfvo type="num" val="1"/>
        <color rgb="FF00FF99"/>
      </dataBar>
      <extLst>
        <ext xmlns:x14="http://schemas.microsoft.com/office/spreadsheetml/2009/9/main" uri="{B025F937-C7B1-47D3-B67F-A62EFF666E3E}">
          <x14:id>{0B7394F3-6E3E-435E-9EC9-EBD735D7EBB9}</x14:id>
        </ext>
      </extLst>
    </cfRule>
  </conditionalFormatting>
  <conditionalFormatting pivot="1" sqref="H228">
    <cfRule type="cellIs" dxfId="177" priority="12" operator="greaterThan">
      <formula>1</formula>
    </cfRule>
  </conditionalFormatting>
  <conditionalFormatting pivot="1" sqref="Y228">
    <cfRule type="cellIs" dxfId="176" priority="11" operator="greaterThan">
      <formula>1</formula>
    </cfRule>
  </conditionalFormatting>
  <conditionalFormatting pivot="1" sqref="H239">
    <cfRule type="dataBar" priority="10">
      <dataBar>
        <cfvo type="num" val="0"/>
        <cfvo type="num" val="1"/>
        <color rgb="FF00FF99"/>
      </dataBar>
      <extLst>
        <ext xmlns:x14="http://schemas.microsoft.com/office/spreadsheetml/2009/9/main" uri="{B025F937-C7B1-47D3-B67F-A62EFF666E3E}">
          <x14:id>{4177A7E1-1713-4EA3-97E8-45377FDDEC0B}</x14:id>
        </ext>
      </extLst>
    </cfRule>
  </conditionalFormatting>
  <conditionalFormatting pivot="1" sqref="Y239">
    <cfRule type="dataBar" priority="9">
      <dataBar>
        <cfvo type="num" val="0"/>
        <cfvo type="num" val="1"/>
        <color rgb="FF00FF99"/>
      </dataBar>
      <extLst>
        <ext xmlns:x14="http://schemas.microsoft.com/office/spreadsheetml/2009/9/main" uri="{B025F937-C7B1-47D3-B67F-A62EFF666E3E}">
          <x14:id>{8F777F0E-DDB4-4914-84C0-A77D1F22C80D}</x14:id>
        </ext>
      </extLst>
    </cfRule>
  </conditionalFormatting>
  <conditionalFormatting pivot="1" sqref="H239">
    <cfRule type="cellIs" dxfId="175" priority="8" operator="greaterThan">
      <formula>1</formula>
    </cfRule>
  </conditionalFormatting>
  <conditionalFormatting pivot="1" sqref="Y239">
    <cfRule type="cellIs" dxfId="174" priority="7" operator="greaterThan">
      <formula>1</formula>
    </cfRule>
  </conditionalFormatting>
  <conditionalFormatting pivot="1" sqref="H250">
    <cfRule type="dataBar" priority="6">
      <dataBar>
        <cfvo type="num" val="0"/>
        <cfvo type="num" val="1"/>
        <color rgb="FF00FF99"/>
      </dataBar>
      <extLst>
        <ext xmlns:x14="http://schemas.microsoft.com/office/spreadsheetml/2009/9/main" uri="{B025F937-C7B1-47D3-B67F-A62EFF666E3E}">
          <x14:id>{0720D0A8-5858-4923-A5D5-0A5410303E97}</x14:id>
        </ext>
      </extLst>
    </cfRule>
  </conditionalFormatting>
  <conditionalFormatting pivot="1" sqref="Y250:Y252">
    <cfRule type="dataBar" priority="5">
      <dataBar>
        <cfvo type="num" val="0"/>
        <cfvo type="num" val="1"/>
        <color rgb="FF00FF99"/>
      </dataBar>
      <extLst>
        <ext xmlns:x14="http://schemas.microsoft.com/office/spreadsheetml/2009/9/main" uri="{B025F937-C7B1-47D3-B67F-A62EFF666E3E}">
          <x14:id>{BDCE5BAA-844B-436A-BAF3-EAD98F8C4B56}</x14:id>
        </ext>
      </extLst>
    </cfRule>
  </conditionalFormatting>
  <conditionalFormatting pivot="1" sqref="H250">
    <cfRule type="cellIs" dxfId="173" priority="4" operator="greaterThan">
      <formula>1</formula>
    </cfRule>
  </conditionalFormatting>
  <conditionalFormatting pivot="1" sqref="Y250:Y252">
    <cfRule type="cellIs" dxfId="172" priority="3" operator="greaterThan">
      <formula>1</formula>
    </cfRule>
  </conditionalFormatting>
  <conditionalFormatting sqref="AK1:AK1048576">
    <cfRule type="cellIs" dxfId="171" priority="1" operator="greaterThanOrEqual">
      <formula>0</formula>
    </cfRule>
    <cfRule type="cellIs" dxfId="170" priority="2" operator="lessThan">
      <formula>0</formula>
    </cfRule>
  </conditionalFormatting>
  <pageMargins left="0.25" right="0.25" top="0.39" bottom="0.26" header="0.3" footer="0.2"/>
  <pageSetup scale="36" orientation="portrait" r:id="rId77"/>
  <ignoredErrors>
    <ignoredError sqref="AI96" formula="1"/>
  </ignoredErrors>
  <extLst>
    <ext xmlns:x14="http://schemas.microsoft.com/office/spreadsheetml/2009/9/main" uri="{78C0D931-6437-407d-A8EE-F0AAD7539E65}">
      <x14:conditionalFormattings>
        <x14:conditionalFormatting xmlns:xm="http://schemas.microsoft.com/office/excel/2006/main" pivot="1">
          <x14:cfRule type="dataBar" id="{345D577F-607A-4969-85A9-BA4282AE5D99}">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H20</xm:sqref>
        </x14:conditionalFormatting>
        <x14:conditionalFormatting xmlns:xm="http://schemas.microsoft.com/office/excel/2006/main" pivot="1">
          <x14:cfRule type="dataBar" id="{69599C46-58E4-4D0A-9883-0DF9756E493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Y20</xm:sqref>
        </x14:conditionalFormatting>
        <x14:conditionalFormatting xmlns:xm="http://schemas.microsoft.com/office/excel/2006/main" pivot="1">
          <x14:cfRule type="dataBar" id="{8622C686-7C3D-48E1-A71D-E22046CAD92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H31</xm:sqref>
        </x14:conditionalFormatting>
        <x14:conditionalFormatting xmlns:xm="http://schemas.microsoft.com/office/excel/2006/main" pivot="1">
          <x14:cfRule type="dataBar" id="{245167C9-BCBA-463E-BFFA-CD214AF4A90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Y31</xm:sqref>
        </x14:conditionalFormatting>
        <x14:conditionalFormatting xmlns:xm="http://schemas.microsoft.com/office/excel/2006/main" pivot="1">
          <x14:cfRule type="dataBar" id="{0550C91B-7E63-486A-B120-73589E25E52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H6:H8</xm:sqref>
        </x14:conditionalFormatting>
        <x14:conditionalFormatting xmlns:xm="http://schemas.microsoft.com/office/excel/2006/main" pivot="1">
          <x14:cfRule type="dataBar" id="{35DCD0CE-BEBC-4252-AC94-29A973322142}">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Y6</xm:sqref>
        </x14:conditionalFormatting>
        <x14:conditionalFormatting xmlns:xm="http://schemas.microsoft.com/office/excel/2006/main" pivot="1">
          <x14:cfRule type="dataBar" id="{8A482313-92FE-4F4E-BF79-CB820DFEB99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H42</xm:sqref>
        </x14:conditionalFormatting>
        <x14:conditionalFormatting xmlns:xm="http://schemas.microsoft.com/office/excel/2006/main" pivot="1">
          <x14:cfRule type="dataBar" id="{CEE298A4-BC3E-455B-86DE-DCE88BAC404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Y42:Y44</xm:sqref>
        </x14:conditionalFormatting>
        <x14:conditionalFormatting xmlns:xm="http://schemas.microsoft.com/office/excel/2006/main" pivot="1">
          <x14:cfRule type="dataBar" id="{24806AF4-81EF-4B93-918A-1F4F584BD82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H52:H54</xm:sqref>
        </x14:conditionalFormatting>
        <x14:conditionalFormatting xmlns:xm="http://schemas.microsoft.com/office/excel/2006/main" pivot="1">
          <x14:cfRule type="dataBar" id="{78F3516D-0697-4024-A0F8-E0F8D9F4C69A}">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Y52</xm:sqref>
        </x14:conditionalFormatting>
        <x14:conditionalFormatting xmlns:xm="http://schemas.microsoft.com/office/excel/2006/main" pivot="1">
          <x14:cfRule type="dataBar" id="{52976207-D0B6-4D68-B4F4-F99B15811E79}">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H64:H66</xm:sqref>
        </x14:conditionalFormatting>
        <x14:conditionalFormatting xmlns:xm="http://schemas.microsoft.com/office/excel/2006/main" pivot="1">
          <x14:cfRule type="dataBar" id="{6A9F625E-B3A2-457F-8049-469F683CEB0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Y64</xm:sqref>
        </x14:conditionalFormatting>
        <x14:conditionalFormatting xmlns:xm="http://schemas.microsoft.com/office/excel/2006/main" pivot="1">
          <x14:cfRule type="dataBar" id="{7AA81BF5-CE82-4B09-8B4B-EDFE193D125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H89:H91</xm:sqref>
        </x14:conditionalFormatting>
        <x14:conditionalFormatting xmlns:xm="http://schemas.microsoft.com/office/excel/2006/main" pivot="1">
          <x14:cfRule type="dataBar" id="{C591FE55-75F3-4D98-8604-B78F2BB3EB92}">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Y89</xm:sqref>
        </x14:conditionalFormatting>
        <x14:conditionalFormatting xmlns:xm="http://schemas.microsoft.com/office/excel/2006/main" pivot="1">
          <x14:cfRule type="dataBar" id="{04260530-6937-48FB-A5F1-5CBFD6F4216B}">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H102:H104</xm:sqref>
        </x14:conditionalFormatting>
        <x14:conditionalFormatting xmlns:xm="http://schemas.microsoft.com/office/excel/2006/main" pivot="1">
          <x14:cfRule type="dataBar" id="{99146D60-65A7-4B58-9DB4-CAF4AC6101EB}">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Y102</xm:sqref>
        </x14:conditionalFormatting>
        <x14:conditionalFormatting xmlns:xm="http://schemas.microsoft.com/office/excel/2006/main" pivot="1">
          <x14:cfRule type="dataBar" id="{04394170-6081-427C-BDC1-213D0C0CE87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H112:H114</xm:sqref>
        </x14:conditionalFormatting>
        <x14:conditionalFormatting xmlns:xm="http://schemas.microsoft.com/office/excel/2006/main" pivot="1">
          <x14:cfRule type="dataBar" id="{D2ADABC0-B9A3-475D-B08F-E8A33621ECFB}">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Y112</xm:sqref>
        </x14:conditionalFormatting>
        <x14:conditionalFormatting xmlns:xm="http://schemas.microsoft.com/office/excel/2006/main" pivot="1">
          <x14:cfRule type="dataBar" id="{B64AE9CB-D84E-4F9B-872E-A4ABA883F5A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H122:H124</xm:sqref>
        </x14:conditionalFormatting>
        <x14:conditionalFormatting xmlns:xm="http://schemas.microsoft.com/office/excel/2006/main" pivot="1">
          <x14:cfRule type="dataBar" id="{7CF63301-AE94-4F0B-94CC-A6CC1F3EED5A}">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Y122</xm:sqref>
        </x14:conditionalFormatting>
        <x14:conditionalFormatting xmlns:xm="http://schemas.microsoft.com/office/excel/2006/main" pivot="1">
          <x14:cfRule type="dataBar" id="{C03A2D48-52C7-4E22-A28C-65E2D2FB26E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H135:H137</xm:sqref>
        </x14:conditionalFormatting>
        <x14:conditionalFormatting xmlns:xm="http://schemas.microsoft.com/office/excel/2006/main" pivot="1">
          <x14:cfRule type="dataBar" id="{F395D12A-1492-49BA-B4E1-935FB726DF8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Y135</xm:sqref>
        </x14:conditionalFormatting>
        <x14:conditionalFormatting xmlns:xm="http://schemas.microsoft.com/office/excel/2006/main" pivot="1">
          <x14:cfRule type="dataBar" id="{2FC00389-272F-4B8A-8E9C-3FAF37FBA92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H147:H151</xm:sqref>
        </x14:conditionalFormatting>
        <x14:conditionalFormatting xmlns:xm="http://schemas.microsoft.com/office/excel/2006/main" pivot="1">
          <x14:cfRule type="dataBar" id="{8161E95C-52DE-4895-8B3F-3409D2A0E7D9}">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Y147</xm:sqref>
        </x14:conditionalFormatting>
        <x14:conditionalFormatting xmlns:xm="http://schemas.microsoft.com/office/excel/2006/main" pivot="1">
          <x14:cfRule type="dataBar" id="{FEB00E20-A756-4143-A853-AE17CF612B2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H164:H166</xm:sqref>
        </x14:conditionalFormatting>
        <x14:conditionalFormatting xmlns:xm="http://schemas.microsoft.com/office/excel/2006/main" pivot="1">
          <x14:cfRule type="dataBar" id="{CC677951-94A2-492A-A58F-39DB6E50FCE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Y164</xm:sqref>
        </x14:conditionalFormatting>
        <x14:conditionalFormatting xmlns:xm="http://schemas.microsoft.com/office/excel/2006/main" pivot="1">
          <x14:cfRule type="dataBar" id="{FAAD2CEB-6940-4AB0-BBC5-2966C544FC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H178:H180</xm:sqref>
        </x14:conditionalFormatting>
        <x14:conditionalFormatting xmlns:xm="http://schemas.microsoft.com/office/excel/2006/main" pivot="1">
          <x14:cfRule type="dataBar" id="{4E017F8C-E613-4E53-8CF7-779397B42E2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Y178</xm:sqref>
        </x14:conditionalFormatting>
        <x14:conditionalFormatting xmlns:xm="http://schemas.microsoft.com/office/excel/2006/main" pivot="1">
          <x14:cfRule type="dataBar" id="{EBB221A7-FC52-4532-92EA-DAC3089CAE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H191:H193</xm:sqref>
        </x14:conditionalFormatting>
        <x14:conditionalFormatting xmlns:xm="http://schemas.microsoft.com/office/excel/2006/main" pivot="1">
          <x14:cfRule type="dataBar" id="{44F50161-01E4-4958-8634-F6BFD112534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Y191</xm:sqref>
        </x14:conditionalFormatting>
        <x14:conditionalFormatting xmlns:xm="http://schemas.microsoft.com/office/excel/2006/main" pivot="1">
          <x14:cfRule type="dataBar" id="{C1820CA8-1EC1-4D99-86EE-EB68F6AD773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H204:H206</xm:sqref>
        </x14:conditionalFormatting>
        <x14:conditionalFormatting xmlns:xm="http://schemas.microsoft.com/office/excel/2006/main" pivot="1">
          <x14:cfRule type="dataBar" id="{B4FD9C24-8EBD-4C06-ACEA-D6A68791534A}">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Y204</xm:sqref>
        </x14:conditionalFormatting>
        <x14:conditionalFormatting xmlns:xm="http://schemas.microsoft.com/office/excel/2006/main" pivot="1">
          <x14:cfRule type="dataBar" id="{3F95CE18-2CE9-4F39-BEBF-071472AC3C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H215</xm:sqref>
        </x14:conditionalFormatting>
        <x14:conditionalFormatting xmlns:xm="http://schemas.microsoft.com/office/excel/2006/main" pivot="1">
          <x14:cfRule type="dataBar" id="{6B04A5F3-B332-4834-A979-0359208DD23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Y215</xm:sqref>
        </x14:conditionalFormatting>
        <x14:conditionalFormatting xmlns:xm="http://schemas.microsoft.com/office/excel/2006/main" pivot="1">
          <x14:cfRule type="dataBar" id="{9987BD4F-6AAC-4E53-801A-97966F10CE3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H228</xm:sqref>
        </x14:conditionalFormatting>
        <x14:conditionalFormatting xmlns:xm="http://schemas.microsoft.com/office/excel/2006/main" pivot="1">
          <x14:cfRule type="dataBar" id="{0B7394F3-6E3E-435E-9EC9-EBD735D7EBB9}">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Y228</xm:sqref>
        </x14:conditionalFormatting>
        <x14:conditionalFormatting xmlns:xm="http://schemas.microsoft.com/office/excel/2006/main" pivot="1">
          <x14:cfRule type="dataBar" id="{4177A7E1-1713-4EA3-97E8-45377FDDEC0B}">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H239</xm:sqref>
        </x14:conditionalFormatting>
        <x14:conditionalFormatting xmlns:xm="http://schemas.microsoft.com/office/excel/2006/main" pivot="1">
          <x14:cfRule type="dataBar" id="{8F777F0E-DDB4-4914-84C0-A77D1F22C80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Y239</xm:sqref>
        </x14:conditionalFormatting>
        <x14:conditionalFormatting xmlns:xm="http://schemas.microsoft.com/office/excel/2006/main" pivot="1">
          <x14:cfRule type="dataBar" id="{0720D0A8-5858-4923-A5D5-0A5410303E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H250</xm:sqref>
        </x14:conditionalFormatting>
        <x14:conditionalFormatting xmlns:xm="http://schemas.microsoft.com/office/excel/2006/main" pivot="1">
          <x14:cfRule type="dataBar" id="{BDCE5BAA-844B-436A-BAF3-EAD98F8C4B5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Y250:Y252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N365"/>
  <sheetViews>
    <sheetView zoomScale="83" zoomScaleNormal="83" workbookViewId="0">
      <pane xSplit="4" ySplit="1" topLeftCell="AG346" activePane="bottomRight" state="frozen"/>
      <selection activeCell="D27" sqref="D27"/>
      <selection pane="topRight" activeCell="D27" sqref="D27"/>
      <selection pane="bottomLeft" activeCell="D27" sqref="D27"/>
      <selection pane="bottomRight" sqref="A1:AM365"/>
    </sheetView>
  </sheetViews>
  <sheetFormatPr defaultColWidth="10.5" defaultRowHeight="15.5" x14ac:dyDescent="0.35"/>
  <cols>
    <col min="1" max="1" width="13.58203125" style="5" customWidth="1"/>
    <col min="2" max="2" width="18.1640625" style="29" customWidth="1"/>
    <col min="3" max="3" width="16.4140625" style="5" customWidth="1"/>
    <col min="4" max="4" width="12.4140625" style="5" customWidth="1"/>
    <col min="5" max="5" width="16.9140625" style="46" customWidth="1"/>
    <col min="6" max="6" width="18" style="46" customWidth="1"/>
    <col min="7" max="7" width="21.08203125" style="46" bestFit="1" customWidth="1"/>
    <col min="8" max="8" width="21" style="46" bestFit="1" customWidth="1"/>
    <col min="9" max="9" width="8.5" style="6" customWidth="1"/>
    <col min="10" max="10" width="21.1640625" style="5" customWidth="1"/>
    <col min="11" max="11" width="12.5" style="5" customWidth="1"/>
    <col min="12" max="12" width="14.5" style="5" customWidth="1"/>
    <col min="13" max="13" width="17.5" style="5" customWidth="1"/>
    <col min="14" max="14" width="14.5" style="5" customWidth="1"/>
    <col min="15" max="15" width="13.5" style="5" customWidth="1"/>
    <col min="16" max="16" width="10.5" style="5"/>
    <col min="17" max="17" width="15.5" style="5" bestFit="1" customWidth="1"/>
    <col min="18" max="18" width="17.9140625" style="5" bestFit="1" customWidth="1"/>
    <col min="22" max="22" width="13.08203125" customWidth="1"/>
    <col min="23" max="25" width="10.5" customWidth="1"/>
    <col min="26" max="26" width="13.1640625" customWidth="1"/>
    <col min="27" max="27" width="11.4140625" customWidth="1"/>
    <col min="28" max="28" width="10.5" customWidth="1"/>
    <col min="29" max="29" width="12" customWidth="1"/>
    <col min="30" max="30" width="15" style="5" customWidth="1"/>
    <col min="31" max="31" width="16" style="5" customWidth="1"/>
    <col min="32" max="32" width="21.5" style="5" customWidth="1"/>
    <col min="33" max="33" width="25" style="5" bestFit="1" customWidth="1"/>
    <col min="34" max="34" width="19" style="5" bestFit="1" customWidth="1"/>
    <col min="35" max="35" width="23" style="16" bestFit="1" customWidth="1"/>
    <col min="36" max="36" width="11.5" style="36" bestFit="1" customWidth="1"/>
    <col min="37" max="37" width="14" style="24" bestFit="1" customWidth="1"/>
    <col min="38" max="38" width="13.5" style="5" bestFit="1" customWidth="1"/>
    <col min="39" max="39" width="17.4140625" style="5" customWidth="1"/>
    <col min="40" max="40" width="12.5" style="5" customWidth="1"/>
  </cols>
  <sheetData>
    <row r="1" spans="1:40" ht="38.25" customHeight="1" x14ac:dyDescent="0.35">
      <c r="A1" s="2" t="s">
        <v>0</v>
      </c>
      <c r="B1" s="26" t="s">
        <v>7</v>
      </c>
      <c r="C1" s="2" t="s">
        <v>12</v>
      </c>
      <c r="D1" s="2" t="s">
        <v>13</v>
      </c>
      <c r="E1" s="45" t="s">
        <v>380</v>
      </c>
      <c r="F1" s="45" t="s">
        <v>381</v>
      </c>
      <c r="G1" s="45" t="s">
        <v>382</v>
      </c>
      <c r="H1" s="45" t="s">
        <v>383</v>
      </c>
      <c r="I1" s="2" t="s">
        <v>5</v>
      </c>
      <c r="J1" s="2" t="s">
        <v>16</v>
      </c>
      <c r="K1" s="2" t="s">
        <v>17</v>
      </c>
      <c r="L1" s="2" t="s">
        <v>20</v>
      </c>
      <c r="M1" s="2" t="s">
        <v>21</v>
      </c>
      <c r="N1" s="2" t="s">
        <v>18</v>
      </c>
      <c r="O1" s="2" t="s">
        <v>24</v>
      </c>
      <c r="P1" s="2" t="s">
        <v>15</v>
      </c>
      <c r="Q1" s="2" t="s">
        <v>438</v>
      </c>
      <c r="R1" s="2" t="s">
        <v>94</v>
      </c>
      <c r="S1" s="7" t="s">
        <v>25</v>
      </c>
      <c r="T1" s="7" t="s">
        <v>19</v>
      </c>
      <c r="U1" s="7" t="s">
        <v>22</v>
      </c>
      <c r="V1" s="7" t="s">
        <v>35</v>
      </c>
      <c r="W1" s="7" t="s">
        <v>23</v>
      </c>
      <c r="X1" s="7" t="s">
        <v>152</v>
      </c>
      <c r="Y1" s="7" t="s">
        <v>14</v>
      </c>
      <c r="Z1" s="7" t="s">
        <v>9</v>
      </c>
      <c r="AA1" s="7" t="s">
        <v>153</v>
      </c>
      <c r="AB1" s="7" t="s">
        <v>37</v>
      </c>
      <c r="AC1" s="18" t="s">
        <v>38</v>
      </c>
      <c r="AD1" s="43" t="s">
        <v>82</v>
      </c>
      <c r="AE1" s="44" t="s">
        <v>83</v>
      </c>
      <c r="AF1" s="25" t="s">
        <v>147</v>
      </c>
      <c r="AG1" s="25" t="s">
        <v>148</v>
      </c>
      <c r="AH1" s="25" t="s">
        <v>149</v>
      </c>
      <c r="AI1" s="25" t="s">
        <v>150</v>
      </c>
      <c r="AJ1" s="25" t="s">
        <v>39</v>
      </c>
      <c r="AK1" s="25" t="s">
        <v>40</v>
      </c>
      <c r="AL1" s="62" t="s">
        <v>100</v>
      </c>
      <c r="AM1" s="81" t="s">
        <v>143</v>
      </c>
      <c r="AN1"/>
    </row>
    <row r="2" spans="1:40" x14ac:dyDescent="0.35">
      <c r="A2" s="763">
        <v>6</v>
      </c>
      <c r="B2" s="27">
        <v>45759</v>
      </c>
      <c r="C2" s="8" t="s">
        <v>1</v>
      </c>
      <c r="D2" s="8" t="s">
        <v>3</v>
      </c>
      <c r="E2" s="532">
        <v>0.3125</v>
      </c>
      <c r="F2" s="532">
        <v>0.57291666666666663</v>
      </c>
      <c r="G2" s="533">
        <v>0.39583333333333331</v>
      </c>
      <c r="H2" s="533">
        <v>0.65625</v>
      </c>
      <c r="I2" s="764">
        <v>2</v>
      </c>
      <c r="J2" s="3">
        <v>45000</v>
      </c>
      <c r="K2" s="3">
        <v>0</v>
      </c>
      <c r="L2" s="3">
        <v>45000</v>
      </c>
      <c r="M2" s="4">
        <v>2</v>
      </c>
      <c r="N2" s="3">
        <v>45000</v>
      </c>
      <c r="O2" s="3">
        <v>22500</v>
      </c>
      <c r="P2" s="4" t="s">
        <v>87</v>
      </c>
      <c r="Q2" s="4">
        <v>113</v>
      </c>
      <c r="R2" s="93">
        <v>113</v>
      </c>
      <c r="S2" s="12" t="s">
        <v>456</v>
      </c>
      <c r="T2" s="534" t="s">
        <v>537</v>
      </c>
      <c r="U2" s="4">
        <v>1</v>
      </c>
      <c r="V2" s="4" t="s">
        <v>523</v>
      </c>
      <c r="W2" s="9" t="s">
        <v>541</v>
      </c>
      <c r="X2" s="535" t="s">
        <v>3</v>
      </c>
      <c r="Y2" s="4" t="s">
        <v>27</v>
      </c>
      <c r="Z2" s="4" t="s">
        <v>11</v>
      </c>
      <c r="AA2" s="765" t="s">
        <v>195</v>
      </c>
      <c r="AB2" s="17" t="s">
        <v>99</v>
      </c>
      <c r="AC2" s="22" t="s">
        <v>197</v>
      </c>
      <c r="AD2" s="57" cm="1">
        <f t="array" ref="AD2">INDEX('Routes Taxes'!O:O,MATCH('Flight Rotation Weeks'!V2&amp;Y2,'Routes Taxes'!A:A&amp;'Routes Taxes'!I:I,0))</f>
        <v>32.75</v>
      </c>
      <c r="AE2" s="58">
        <f>AD2*AH2</f>
        <v>2947.5</v>
      </c>
      <c r="AF2" s="93">
        <f>SUMIFS(Booking_Data!K:K,Booking_Data!J:J,B2,Booking_Data!H:H,AA2)</f>
        <v>153</v>
      </c>
      <c r="AG2" s="41">
        <f t="shared" ref="AG2:AG33" si="0">R2-AF2</f>
        <v>-40</v>
      </c>
      <c r="AH2" s="93">
        <f>SUMIFS(Booking_Data!L:L,Booking_Data!J:J,B2,Booking_Data!H:H,AA2,Booking_Data!I:I,Y2)</f>
        <v>90</v>
      </c>
      <c r="AI2" s="41">
        <f t="shared" ref="AI2:AI33" si="1">R2-AH2</f>
        <v>23</v>
      </c>
      <c r="AJ2" s="41"/>
      <c r="AK2" s="41">
        <f t="shared" ref="AK2:AK33" si="2">AG2-AJ2</f>
        <v>-40</v>
      </c>
      <c r="AL2" s="41"/>
      <c r="AM2" s="41">
        <f>SUMIFS(Booking_Data!P:P,Booking_Data!H:H,AA2,Booking_Data!I:I,Y2,Booking_Data!J:J,B2)</f>
        <v>18205</v>
      </c>
    </row>
    <row r="3" spans="1:40" x14ac:dyDescent="0.35">
      <c r="A3" s="763">
        <v>6</v>
      </c>
      <c r="B3" s="27">
        <v>45752</v>
      </c>
      <c r="C3" s="8" t="s">
        <v>3</v>
      </c>
      <c r="D3" s="8" t="s">
        <v>1</v>
      </c>
      <c r="E3" s="532">
        <v>0.61458333333333337</v>
      </c>
      <c r="F3" s="532">
        <v>0.75</v>
      </c>
      <c r="G3" s="533">
        <v>0.69791666666666663</v>
      </c>
      <c r="H3" s="533">
        <v>0.83333333333333337</v>
      </c>
      <c r="I3" s="764">
        <v>2</v>
      </c>
      <c r="J3" s="3">
        <v>45000</v>
      </c>
      <c r="K3" s="3">
        <v>0</v>
      </c>
      <c r="L3" s="3">
        <v>45000</v>
      </c>
      <c r="M3" s="4">
        <v>2</v>
      </c>
      <c r="N3" s="3">
        <v>45000</v>
      </c>
      <c r="O3" s="3">
        <v>22500</v>
      </c>
      <c r="P3" s="4" t="s">
        <v>87</v>
      </c>
      <c r="Q3" s="4">
        <v>113</v>
      </c>
      <c r="R3" s="93">
        <v>113</v>
      </c>
      <c r="S3" s="12" t="s">
        <v>456</v>
      </c>
      <c r="T3" s="534" t="s">
        <v>537</v>
      </c>
      <c r="U3" s="4">
        <v>1</v>
      </c>
      <c r="V3" s="4" t="s">
        <v>523</v>
      </c>
      <c r="W3" s="9" t="s">
        <v>545</v>
      </c>
      <c r="X3" s="535" t="s">
        <v>3</v>
      </c>
      <c r="Y3" s="4" t="s">
        <v>26</v>
      </c>
      <c r="Z3" s="4" t="s">
        <v>10</v>
      </c>
      <c r="AA3" s="765" t="s">
        <v>194</v>
      </c>
      <c r="AB3" s="17" t="s">
        <v>99</v>
      </c>
      <c r="AC3" s="22" t="s">
        <v>198</v>
      </c>
      <c r="AD3" s="57" cm="1">
        <f t="array" ref="AD3">INDEX('Routes Taxes'!O:O,MATCH('Flight Rotation Weeks'!V3&amp;Y3,'Routes Taxes'!A:A&amp;'Routes Taxes'!I:I,0))</f>
        <v>19.84</v>
      </c>
      <c r="AE3" s="58">
        <f t="shared" ref="AE3:AE62" si="3">AD3*AH3</f>
        <v>2162.56</v>
      </c>
      <c r="AF3" s="93">
        <f>SUMIFS(Booking_Data!K:K,Booking_Data!J:J,B3,Booking_Data!H:H,AA3)</f>
        <v>157</v>
      </c>
      <c r="AG3" s="41">
        <f t="shared" si="0"/>
        <v>-44</v>
      </c>
      <c r="AH3" s="93">
        <f>SUMIFS(Booking_Data!L:L,Booking_Data!J:J,B3,Booking_Data!H:H,AA3,Booking_Data!I:I,Y3)</f>
        <v>109</v>
      </c>
      <c r="AI3" s="41">
        <f t="shared" si="1"/>
        <v>4</v>
      </c>
      <c r="AJ3" s="41"/>
      <c r="AK3" s="41">
        <f t="shared" si="2"/>
        <v>-44</v>
      </c>
      <c r="AL3" s="41"/>
      <c r="AM3" s="41">
        <f>SUMIFS(Booking_Data!P:P,Booking_Data!H:H,AA3,Booking_Data!I:I,Y3,Booking_Data!J:J,B3)</f>
        <v>22061.52</v>
      </c>
    </row>
    <row r="4" spans="1:40" x14ac:dyDescent="0.35">
      <c r="A4" s="763">
        <v>6</v>
      </c>
      <c r="B4" s="27">
        <v>45759</v>
      </c>
      <c r="C4" s="8" t="s">
        <v>3</v>
      </c>
      <c r="D4" s="8" t="s">
        <v>1</v>
      </c>
      <c r="E4" s="532">
        <v>0.61458333333333337</v>
      </c>
      <c r="F4" s="532">
        <v>0.75</v>
      </c>
      <c r="G4" s="533">
        <v>0.69791666666666663</v>
      </c>
      <c r="H4" s="533">
        <v>0.83333333333333337</v>
      </c>
      <c r="I4" s="764">
        <v>2</v>
      </c>
      <c r="J4" s="3">
        <v>45000</v>
      </c>
      <c r="K4" s="3">
        <v>0</v>
      </c>
      <c r="L4" s="3">
        <v>45000</v>
      </c>
      <c r="M4" s="4">
        <v>2</v>
      </c>
      <c r="N4" s="3">
        <v>45000</v>
      </c>
      <c r="O4" s="3">
        <v>22500</v>
      </c>
      <c r="P4" s="4" t="s">
        <v>87</v>
      </c>
      <c r="Q4" s="4">
        <v>113</v>
      </c>
      <c r="R4" s="93">
        <v>113</v>
      </c>
      <c r="S4" s="12" t="s">
        <v>456</v>
      </c>
      <c r="T4" s="534" t="s">
        <v>537</v>
      </c>
      <c r="U4" s="4">
        <v>2</v>
      </c>
      <c r="V4" s="4" t="s">
        <v>523</v>
      </c>
      <c r="W4" s="9" t="s">
        <v>541</v>
      </c>
      <c r="X4" s="535" t="s">
        <v>3</v>
      </c>
      <c r="Y4" s="4" t="s">
        <v>26</v>
      </c>
      <c r="Z4" s="4" t="s">
        <v>10</v>
      </c>
      <c r="AA4" s="765" t="s">
        <v>194</v>
      </c>
      <c r="AB4" s="17" t="s">
        <v>99</v>
      </c>
      <c r="AC4" s="22" t="s">
        <v>198</v>
      </c>
      <c r="AD4" s="57" cm="1">
        <f t="array" ref="AD4">INDEX('Routes Taxes'!O:O,MATCH('Flight Rotation Weeks'!V4&amp;Y4,'Routes Taxes'!A:A&amp;'Routes Taxes'!I:I,0))</f>
        <v>19.84</v>
      </c>
      <c r="AE4" s="58">
        <f t="shared" si="3"/>
        <v>2023.68</v>
      </c>
      <c r="AF4" s="93">
        <f>SUMIFS(Booking_Data!K:K,Booking_Data!J:J,B4,Booking_Data!H:H,AA4)</f>
        <v>162</v>
      </c>
      <c r="AG4" s="41">
        <f t="shared" si="0"/>
        <v>-49</v>
      </c>
      <c r="AH4" s="93">
        <f>SUMIFS(Booking_Data!L:L,Booking_Data!J:J,B4,Booking_Data!H:H,AA4,Booking_Data!I:I,Y4)</f>
        <v>102</v>
      </c>
      <c r="AI4" s="41">
        <f t="shared" si="1"/>
        <v>11</v>
      </c>
      <c r="AJ4" s="41"/>
      <c r="AK4" s="41">
        <f t="shared" si="2"/>
        <v>-49</v>
      </c>
      <c r="AL4" s="41"/>
      <c r="AM4" s="41">
        <f>SUMIFS(Booking_Data!P:P,Booking_Data!H:H,AA4,Booking_Data!I:I,Y4,Booking_Data!J:J,B4)</f>
        <v>20360.929999999986</v>
      </c>
    </row>
    <row r="5" spans="1:40" x14ac:dyDescent="0.35">
      <c r="A5" s="19">
        <v>6</v>
      </c>
      <c r="B5" s="28">
        <v>45780</v>
      </c>
      <c r="C5" s="8" t="s">
        <v>1</v>
      </c>
      <c r="D5" s="8" t="s">
        <v>3</v>
      </c>
      <c r="E5" s="532">
        <v>0.30555555555555558</v>
      </c>
      <c r="F5" s="532">
        <v>0.4513888888888889</v>
      </c>
      <c r="G5" s="533">
        <v>0.43055555555555558</v>
      </c>
      <c r="H5" s="533">
        <v>0.53472222222222221</v>
      </c>
      <c r="I5" s="20">
        <v>3</v>
      </c>
      <c r="J5" s="21">
        <v>45000</v>
      </c>
      <c r="K5" s="21">
        <v>0</v>
      </c>
      <c r="L5" s="21">
        <v>45000</v>
      </c>
      <c r="M5" s="12">
        <v>3</v>
      </c>
      <c r="N5" s="21">
        <v>45000</v>
      </c>
      <c r="O5" s="21">
        <v>22500</v>
      </c>
      <c r="P5" s="12" t="s">
        <v>87</v>
      </c>
      <c r="Q5" s="12">
        <v>186</v>
      </c>
      <c r="R5" s="11">
        <v>186</v>
      </c>
      <c r="S5" s="12" t="s">
        <v>456</v>
      </c>
      <c r="T5" s="534" t="s">
        <v>538</v>
      </c>
      <c r="U5" s="12">
        <v>5</v>
      </c>
      <c r="V5" s="4" t="s">
        <v>526</v>
      </c>
      <c r="W5" s="9" t="s">
        <v>544</v>
      </c>
      <c r="X5" s="535" t="s">
        <v>3</v>
      </c>
      <c r="Y5" s="12" t="s">
        <v>27</v>
      </c>
      <c r="Z5" s="12" t="s">
        <v>11</v>
      </c>
      <c r="AA5" s="536" t="s">
        <v>88</v>
      </c>
      <c r="AB5" s="52" t="s">
        <v>99</v>
      </c>
      <c r="AC5" s="53" t="s">
        <v>109</v>
      </c>
      <c r="AD5" s="57" cm="1">
        <f t="array" ref="AD5">INDEX('Routes Taxes'!O:O,MATCH('Flight Rotation Weeks'!V5&amp;Y5,'Routes Taxes'!A:A&amp;'Routes Taxes'!I:I,0))</f>
        <v>32.75</v>
      </c>
      <c r="AE5" s="58">
        <f t="shared" si="3"/>
        <v>5927.75</v>
      </c>
      <c r="AF5" s="93">
        <f>SUMIFS(Booking_Data!K:K,Booking_Data!J:J,B5,Booking_Data!H:H,AA5)</f>
        <v>181</v>
      </c>
      <c r="AG5" s="41">
        <f t="shared" si="0"/>
        <v>5</v>
      </c>
      <c r="AH5" s="93">
        <f>SUMIFS(Booking_Data!L:L,Booking_Data!J:J,B5,Booking_Data!H:H,AA5,Booking_Data!I:I,Y5)</f>
        <v>181</v>
      </c>
      <c r="AI5" s="41">
        <f t="shared" si="1"/>
        <v>5</v>
      </c>
      <c r="AJ5" s="41"/>
      <c r="AK5" s="41">
        <f t="shared" si="2"/>
        <v>5</v>
      </c>
      <c r="AL5" s="41"/>
      <c r="AM5" s="41">
        <f>SUMIFS(Booking_Data!P:P,Booking_Data!H:H,AA5,Booking_Data!I:I,Y5,Booking_Data!J:J,B5)</f>
        <v>41096.469999999972</v>
      </c>
    </row>
    <row r="6" spans="1:40" x14ac:dyDescent="0.35">
      <c r="A6" s="763">
        <v>6</v>
      </c>
      <c r="B6" s="27">
        <v>45766</v>
      </c>
      <c r="C6" s="8" t="s">
        <v>3</v>
      </c>
      <c r="D6" s="8" t="s">
        <v>1</v>
      </c>
      <c r="E6" s="532">
        <v>0.4826388888888889</v>
      </c>
      <c r="F6" s="532">
        <v>0.625</v>
      </c>
      <c r="G6" s="533">
        <v>0.56597222222222221</v>
      </c>
      <c r="H6" s="533">
        <v>0.70833333333333337</v>
      </c>
      <c r="I6" s="764">
        <v>3</v>
      </c>
      <c r="J6" s="3">
        <v>45000</v>
      </c>
      <c r="K6" s="3">
        <v>0</v>
      </c>
      <c r="L6" s="3">
        <v>45000</v>
      </c>
      <c r="M6" s="4">
        <v>3</v>
      </c>
      <c r="N6" s="3">
        <v>45000</v>
      </c>
      <c r="O6" s="3">
        <v>22500</v>
      </c>
      <c r="P6" s="4" t="s">
        <v>87</v>
      </c>
      <c r="Q6" s="4">
        <v>186</v>
      </c>
      <c r="R6" s="93">
        <v>186</v>
      </c>
      <c r="S6" s="12" t="s">
        <v>456</v>
      </c>
      <c r="T6" s="534" t="s">
        <v>538</v>
      </c>
      <c r="U6" s="4">
        <v>3</v>
      </c>
      <c r="V6" s="4" t="s">
        <v>526</v>
      </c>
      <c r="W6" s="9" t="s">
        <v>542</v>
      </c>
      <c r="X6" s="535" t="s">
        <v>3</v>
      </c>
      <c r="Y6" s="4" t="s">
        <v>26</v>
      </c>
      <c r="Z6" s="4" t="s">
        <v>10</v>
      </c>
      <c r="AA6" s="765" t="s">
        <v>89</v>
      </c>
      <c r="AB6" s="17" t="s">
        <v>99</v>
      </c>
      <c r="AC6" s="22" t="s">
        <v>110</v>
      </c>
      <c r="AD6" s="57" cm="1">
        <f t="array" ref="AD6">INDEX('Routes Taxes'!O:O,MATCH('Flight Rotation Weeks'!V6&amp;Y6,'Routes Taxes'!A:A&amp;'Routes Taxes'!I:I,0))</f>
        <v>19.84</v>
      </c>
      <c r="AE6" s="58">
        <f t="shared" si="3"/>
        <v>3690.24</v>
      </c>
      <c r="AF6" s="93">
        <f>SUMIFS(Booking_Data!K:K,Booking_Data!J:J,B6,Booking_Data!H:H,AA6)</f>
        <v>186</v>
      </c>
      <c r="AG6" s="41">
        <f t="shared" si="0"/>
        <v>0</v>
      </c>
      <c r="AH6" s="93">
        <f>SUMIFS(Booking_Data!L:L,Booking_Data!J:J,B6,Booking_Data!H:H,AA6,Booking_Data!I:I,Y6)</f>
        <v>186</v>
      </c>
      <c r="AI6" s="41">
        <f t="shared" si="1"/>
        <v>0</v>
      </c>
      <c r="AJ6" s="41"/>
      <c r="AK6" s="41">
        <f t="shared" si="2"/>
        <v>0</v>
      </c>
      <c r="AL6" s="41"/>
      <c r="AM6" s="41">
        <f>SUMIFS(Booking_Data!P:P,Booking_Data!H:H,AA6,Booking_Data!I:I,Y6,Booking_Data!J:J,B6)</f>
        <v>43610.84</v>
      </c>
    </row>
    <row r="7" spans="1:40" x14ac:dyDescent="0.35">
      <c r="A7" s="763">
        <v>6</v>
      </c>
      <c r="B7" s="27">
        <v>45773</v>
      </c>
      <c r="C7" s="8" t="s">
        <v>3</v>
      </c>
      <c r="D7" s="8" t="s">
        <v>1</v>
      </c>
      <c r="E7" s="532">
        <v>0.4826388888888889</v>
      </c>
      <c r="F7" s="532">
        <v>0.625</v>
      </c>
      <c r="G7" s="533">
        <v>0.56597222222222221</v>
      </c>
      <c r="H7" s="533">
        <v>0.75</v>
      </c>
      <c r="I7" s="764">
        <v>3</v>
      </c>
      <c r="J7" s="3">
        <v>45000</v>
      </c>
      <c r="K7" s="3">
        <v>0</v>
      </c>
      <c r="L7" s="3">
        <v>45000</v>
      </c>
      <c r="M7" s="4">
        <v>3</v>
      </c>
      <c r="N7" s="3">
        <v>45000</v>
      </c>
      <c r="O7" s="3">
        <v>22500</v>
      </c>
      <c r="P7" s="4" t="s">
        <v>87</v>
      </c>
      <c r="Q7" s="4">
        <v>186</v>
      </c>
      <c r="R7" s="93">
        <v>186</v>
      </c>
      <c r="S7" s="12" t="s">
        <v>456</v>
      </c>
      <c r="T7" s="534" t="s">
        <v>538</v>
      </c>
      <c r="U7" s="4">
        <v>4</v>
      </c>
      <c r="V7" s="4" t="s">
        <v>526</v>
      </c>
      <c r="W7" s="9" t="s">
        <v>543</v>
      </c>
      <c r="X7" s="535" t="s">
        <v>3</v>
      </c>
      <c r="Y7" s="4" t="s">
        <v>26</v>
      </c>
      <c r="Z7" s="4" t="s">
        <v>10</v>
      </c>
      <c r="AA7" s="765" t="s">
        <v>89</v>
      </c>
      <c r="AB7" s="17" t="s">
        <v>99</v>
      </c>
      <c r="AC7" s="22" t="s">
        <v>110</v>
      </c>
      <c r="AD7" s="57" cm="1">
        <f t="array" ref="AD7">INDEX('Routes Taxes'!O:O,MATCH('Flight Rotation Weeks'!V7&amp;Y7,'Routes Taxes'!A:A&amp;'Routes Taxes'!I:I,0))</f>
        <v>19.84</v>
      </c>
      <c r="AE7" s="58">
        <f t="shared" si="3"/>
        <v>3313.28</v>
      </c>
      <c r="AF7" s="93">
        <f>SUMIFS(Booking_Data!K:K,Booking_Data!J:J,B7,Booking_Data!H:H,AA7)</f>
        <v>167</v>
      </c>
      <c r="AG7" s="41">
        <f t="shared" si="0"/>
        <v>19</v>
      </c>
      <c r="AH7" s="93">
        <f>SUMIFS(Booking_Data!L:L,Booking_Data!J:J,B7,Booking_Data!H:H,AA7,Booking_Data!I:I,Y7)</f>
        <v>167</v>
      </c>
      <c r="AI7" s="41">
        <f t="shared" si="1"/>
        <v>19</v>
      </c>
      <c r="AJ7" s="41"/>
      <c r="AK7" s="41">
        <f t="shared" si="2"/>
        <v>19</v>
      </c>
      <c r="AL7" s="41"/>
      <c r="AM7" s="41">
        <f>SUMIFS(Booking_Data!P:P,Booking_Data!H:H,AA7,Booking_Data!I:I,Y7,Booking_Data!J:J,B7)</f>
        <v>36248.739999999976</v>
      </c>
    </row>
    <row r="8" spans="1:40" x14ac:dyDescent="0.35">
      <c r="A8" s="763">
        <v>6</v>
      </c>
      <c r="B8" s="27">
        <v>45766</v>
      </c>
      <c r="C8" s="8" t="s">
        <v>1</v>
      </c>
      <c r="D8" s="8" t="s">
        <v>3</v>
      </c>
      <c r="E8" s="532">
        <v>0.30555555555555558</v>
      </c>
      <c r="F8" s="532">
        <v>0.4513888888888889</v>
      </c>
      <c r="G8" s="533">
        <v>0.3888888888888889</v>
      </c>
      <c r="H8" s="533">
        <v>0.53472222222222221</v>
      </c>
      <c r="I8" s="764">
        <v>3</v>
      </c>
      <c r="J8" s="3">
        <v>45000</v>
      </c>
      <c r="K8" s="3">
        <v>0</v>
      </c>
      <c r="L8" s="3">
        <v>45000</v>
      </c>
      <c r="M8" s="4">
        <v>3</v>
      </c>
      <c r="N8" s="3">
        <v>45000</v>
      </c>
      <c r="O8" s="3">
        <v>22500</v>
      </c>
      <c r="P8" s="4" t="s">
        <v>87</v>
      </c>
      <c r="Q8" s="4">
        <v>186</v>
      </c>
      <c r="R8" s="93">
        <v>186</v>
      </c>
      <c r="S8" s="4" t="s">
        <v>456</v>
      </c>
      <c r="T8" s="534" t="s">
        <v>538</v>
      </c>
      <c r="U8" s="4">
        <v>3</v>
      </c>
      <c r="V8" s="4" t="s">
        <v>526</v>
      </c>
      <c r="W8" s="9" t="s">
        <v>542</v>
      </c>
      <c r="X8" s="535" t="s">
        <v>3</v>
      </c>
      <c r="Y8" s="4" t="s">
        <v>27</v>
      </c>
      <c r="Z8" s="4" t="s">
        <v>11</v>
      </c>
      <c r="AA8" s="765" t="s">
        <v>88</v>
      </c>
      <c r="AB8" s="17" t="s">
        <v>99</v>
      </c>
      <c r="AC8" s="22" t="s">
        <v>109</v>
      </c>
      <c r="AD8" s="57" cm="1">
        <f t="array" ref="AD8">INDEX('Routes Taxes'!O:O,MATCH('Flight Rotation Weeks'!V8&amp;Y8,'Routes Taxes'!A:A&amp;'Routes Taxes'!I:I,0))</f>
        <v>32.75</v>
      </c>
      <c r="AE8" s="58">
        <f t="shared" si="3"/>
        <v>2980.25</v>
      </c>
      <c r="AF8" s="93">
        <f>SUMIFS(Booking_Data!K:K,Booking_Data!J:J,B8,Booking_Data!H:H,AA8)</f>
        <v>91</v>
      </c>
      <c r="AG8" s="41">
        <f>R8-AF8</f>
        <v>95</v>
      </c>
      <c r="AH8" s="93">
        <f>SUMIFS(Booking_Data!L:L,Booking_Data!J:J,B8,Booking_Data!H:H,AA8,Booking_Data!I:I,Y8)</f>
        <v>91</v>
      </c>
      <c r="AI8" s="41">
        <f>R8-AH8</f>
        <v>95</v>
      </c>
      <c r="AJ8" s="41"/>
      <c r="AK8" s="41">
        <f>AG8-AJ8</f>
        <v>95</v>
      </c>
      <c r="AL8" s="41"/>
      <c r="AM8" s="41">
        <f>SUMIFS(Booking_Data!P:P,Booking_Data!H:H,AA8,Booking_Data!I:I,Y8,Booking_Data!J:J,B8)</f>
        <v>18928.310000000005</v>
      </c>
    </row>
    <row r="9" spans="1:40" x14ac:dyDescent="0.35">
      <c r="A9" s="763">
        <v>6</v>
      </c>
      <c r="B9" s="27">
        <v>45773</v>
      </c>
      <c r="C9" s="8" t="s">
        <v>1</v>
      </c>
      <c r="D9" s="8" t="s">
        <v>3</v>
      </c>
      <c r="E9" s="532">
        <v>0.30555555555555558</v>
      </c>
      <c r="F9" s="532">
        <v>0.4513888888888889</v>
      </c>
      <c r="G9" s="533">
        <v>0.43055555555555558</v>
      </c>
      <c r="H9" s="533">
        <v>0.53472222222222221</v>
      </c>
      <c r="I9" s="764">
        <v>3</v>
      </c>
      <c r="J9" s="3">
        <v>45000</v>
      </c>
      <c r="K9" s="3">
        <v>0</v>
      </c>
      <c r="L9" s="3">
        <v>45000</v>
      </c>
      <c r="M9" s="4">
        <v>3</v>
      </c>
      <c r="N9" s="3">
        <v>45000</v>
      </c>
      <c r="O9" s="3">
        <v>22500</v>
      </c>
      <c r="P9" s="4" t="s">
        <v>87</v>
      </c>
      <c r="Q9" s="4">
        <v>186</v>
      </c>
      <c r="R9" s="93">
        <v>186</v>
      </c>
      <c r="S9" s="4" t="s">
        <v>456</v>
      </c>
      <c r="T9" s="534" t="s">
        <v>538</v>
      </c>
      <c r="U9" s="4">
        <v>4</v>
      </c>
      <c r="V9" s="4" t="s">
        <v>526</v>
      </c>
      <c r="W9" s="9" t="s">
        <v>543</v>
      </c>
      <c r="X9" s="535" t="s">
        <v>3</v>
      </c>
      <c r="Y9" s="4" t="s">
        <v>27</v>
      </c>
      <c r="Z9" s="4" t="s">
        <v>11</v>
      </c>
      <c r="AA9" s="765" t="s">
        <v>88</v>
      </c>
      <c r="AB9" s="17" t="s">
        <v>99</v>
      </c>
      <c r="AC9" s="22" t="s">
        <v>109</v>
      </c>
      <c r="AD9" s="57" cm="1">
        <f t="array" ref="AD9">INDEX('Routes Taxes'!O:O,MATCH('Flight Rotation Weeks'!V9&amp;Y9,'Routes Taxes'!A:A&amp;'Routes Taxes'!I:I,0))</f>
        <v>32.75</v>
      </c>
      <c r="AE9" s="58">
        <f t="shared" si="3"/>
        <v>6157</v>
      </c>
      <c r="AF9" s="93">
        <f>SUMIFS(Booking_Data!K:K,Booking_Data!J:J,B9,Booking_Data!H:H,AA9)</f>
        <v>188</v>
      </c>
      <c r="AG9" s="41">
        <f>R9-AF9</f>
        <v>-2</v>
      </c>
      <c r="AH9" s="93">
        <f>SUMIFS(Booking_Data!L:L,Booking_Data!J:J,B9,Booking_Data!H:H,AA9,Booking_Data!I:I,Y9)</f>
        <v>188</v>
      </c>
      <c r="AI9" s="41">
        <f>R9-AH9</f>
        <v>-2</v>
      </c>
      <c r="AJ9" s="41"/>
      <c r="AK9" s="41">
        <f>AG9-AJ9</f>
        <v>-2</v>
      </c>
      <c r="AL9" s="41"/>
      <c r="AM9" s="41">
        <f>SUMIFS(Booking_Data!P:P,Booking_Data!H:H,AA9,Booking_Data!I:I,Y9,Booking_Data!J:J,B9)</f>
        <v>44240.06</v>
      </c>
    </row>
    <row r="10" spans="1:40" x14ac:dyDescent="0.35">
      <c r="A10" s="763">
        <v>7</v>
      </c>
      <c r="B10" s="27">
        <v>45753</v>
      </c>
      <c r="C10" s="8" t="s">
        <v>1</v>
      </c>
      <c r="D10" s="8" t="s">
        <v>2</v>
      </c>
      <c r="E10" s="532">
        <v>0.25694444444444442</v>
      </c>
      <c r="F10" s="532">
        <v>0.40277777777777779</v>
      </c>
      <c r="G10" s="533">
        <v>0.34027777777777779</v>
      </c>
      <c r="H10" s="533">
        <v>0.4861111111111111</v>
      </c>
      <c r="I10" s="764">
        <v>2</v>
      </c>
      <c r="J10" s="3">
        <v>39700</v>
      </c>
      <c r="K10" s="3">
        <v>0</v>
      </c>
      <c r="L10" s="3">
        <v>39700</v>
      </c>
      <c r="M10" s="4">
        <v>3</v>
      </c>
      <c r="N10" s="3">
        <v>39700</v>
      </c>
      <c r="O10" s="3">
        <v>19850</v>
      </c>
      <c r="P10" s="4" t="s">
        <v>86</v>
      </c>
      <c r="Q10" s="4">
        <v>30</v>
      </c>
      <c r="R10" s="93">
        <v>30</v>
      </c>
      <c r="S10" s="12" t="s">
        <v>456</v>
      </c>
      <c r="T10" s="534" t="s">
        <v>625</v>
      </c>
      <c r="U10" s="4">
        <v>1</v>
      </c>
      <c r="V10" s="4" t="s">
        <v>621</v>
      </c>
      <c r="W10" s="9" t="s">
        <v>642</v>
      </c>
      <c r="X10" s="535" t="s">
        <v>2</v>
      </c>
      <c r="Y10" s="4" t="s">
        <v>29</v>
      </c>
      <c r="Z10" s="4" t="s">
        <v>11</v>
      </c>
      <c r="AA10" s="765" t="s">
        <v>628</v>
      </c>
      <c r="AB10" s="17" t="s">
        <v>629</v>
      </c>
      <c r="AC10" s="22" t="s">
        <v>630</v>
      </c>
      <c r="AD10" s="57" cm="1">
        <f t="array" ref="AD10">INDEX('Routes Taxes'!O:O,MATCH('Flight Rotation Weeks'!V10&amp;Y10,'Routes Taxes'!A:A&amp;'Routes Taxes'!I:I,0))</f>
        <v>0</v>
      </c>
      <c r="AE10" s="58">
        <f t="shared" si="3"/>
        <v>0</v>
      </c>
      <c r="AF10" s="93">
        <f>SUMIFS(Booking_Data!K:K,Booking_Data!J:J,B10,Booking_Data!H:H,AA10)</f>
        <v>30</v>
      </c>
      <c r="AG10" s="41">
        <f t="shared" si="0"/>
        <v>0</v>
      </c>
      <c r="AH10" s="93">
        <f>SUMIFS(Booking_Data!L:L,Booking_Data!J:J,B10,Booking_Data!H:H,AA10,Booking_Data!I:I,Y10)</f>
        <v>30</v>
      </c>
      <c r="AI10" s="41">
        <f t="shared" si="1"/>
        <v>0</v>
      </c>
      <c r="AJ10" s="41"/>
      <c r="AK10" s="41">
        <f t="shared" si="2"/>
        <v>0</v>
      </c>
      <c r="AL10" s="41"/>
      <c r="AM10" s="41">
        <f>SUMIFS(Booking_Data!P:P,Booking_Data!H:H,AA10,Booking_Data!I:I,Y10,Booking_Data!J:J,B10)</f>
        <v>4950</v>
      </c>
    </row>
    <row r="11" spans="1:40" x14ac:dyDescent="0.35">
      <c r="A11" s="763">
        <v>7</v>
      </c>
      <c r="B11" s="27">
        <v>45760</v>
      </c>
      <c r="C11" s="8" t="s">
        <v>1</v>
      </c>
      <c r="D11" s="8" t="s">
        <v>2</v>
      </c>
      <c r="E11" s="532">
        <v>0.25694444444444442</v>
      </c>
      <c r="F11" s="532">
        <v>0.40277777777777779</v>
      </c>
      <c r="G11" s="533">
        <v>0.34027777777777779</v>
      </c>
      <c r="H11" s="533">
        <v>0.4861111111111111</v>
      </c>
      <c r="I11" s="764">
        <v>2</v>
      </c>
      <c r="J11" s="3">
        <v>39700</v>
      </c>
      <c r="K11" s="3">
        <v>0</v>
      </c>
      <c r="L11" s="3">
        <v>39700</v>
      </c>
      <c r="M11" s="4">
        <v>3</v>
      </c>
      <c r="N11" s="3">
        <v>39700</v>
      </c>
      <c r="O11" s="3">
        <v>19850</v>
      </c>
      <c r="P11" s="4" t="s">
        <v>86</v>
      </c>
      <c r="Q11" s="4">
        <v>85</v>
      </c>
      <c r="R11" s="93">
        <v>85</v>
      </c>
      <c r="S11" s="12" t="s">
        <v>456</v>
      </c>
      <c r="T11" s="534" t="s">
        <v>625</v>
      </c>
      <c r="U11" s="4">
        <v>2</v>
      </c>
      <c r="V11" s="4" t="s">
        <v>621</v>
      </c>
      <c r="W11" s="9" t="s">
        <v>643</v>
      </c>
      <c r="X11" s="535" t="s">
        <v>2</v>
      </c>
      <c r="Y11" s="4" t="s">
        <v>29</v>
      </c>
      <c r="Z11" s="4" t="s">
        <v>11</v>
      </c>
      <c r="AA11" s="765" t="s">
        <v>628</v>
      </c>
      <c r="AB11" s="17" t="s">
        <v>629</v>
      </c>
      <c r="AC11" s="22" t="s">
        <v>630</v>
      </c>
      <c r="AD11" s="57" cm="1">
        <f t="array" ref="AD11">INDEX('Routes Taxes'!O:O,MATCH('Flight Rotation Weeks'!V11&amp;Y11,'Routes Taxes'!A:A&amp;'Routes Taxes'!I:I,0))</f>
        <v>0</v>
      </c>
      <c r="AE11" s="58">
        <f t="shared" si="3"/>
        <v>0</v>
      </c>
      <c r="AF11" s="93">
        <f>SUMIFS(Booking_Data!K:K,Booking_Data!J:J,B11,Booking_Data!H:H,AA11)</f>
        <v>85</v>
      </c>
      <c r="AG11" s="41">
        <f t="shared" si="0"/>
        <v>0</v>
      </c>
      <c r="AH11" s="93">
        <f>SUMIFS(Booking_Data!L:L,Booking_Data!J:J,B11,Booking_Data!H:H,AA11,Booking_Data!I:I,Y11)</f>
        <v>85</v>
      </c>
      <c r="AI11" s="41">
        <f t="shared" si="1"/>
        <v>0</v>
      </c>
      <c r="AJ11" s="41"/>
      <c r="AK11" s="41">
        <f t="shared" si="2"/>
        <v>0</v>
      </c>
      <c r="AL11" s="41"/>
      <c r="AM11" s="41">
        <f>SUMIFS(Booking_Data!P:P,Booking_Data!H:H,AA11,Booking_Data!I:I,Y11,Booking_Data!J:J,B11)</f>
        <v>15107.44</v>
      </c>
    </row>
    <row r="12" spans="1:40" x14ac:dyDescent="0.35">
      <c r="A12" s="763">
        <v>7</v>
      </c>
      <c r="B12" s="27">
        <v>45767</v>
      </c>
      <c r="C12" s="8" t="s">
        <v>1</v>
      </c>
      <c r="D12" s="8" t="s">
        <v>2</v>
      </c>
      <c r="E12" s="532">
        <v>0.44791666666666669</v>
      </c>
      <c r="F12" s="532">
        <v>0.59375</v>
      </c>
      <c r="G12" s="533">
        <v>0.53125</v>
      </c>
      <c r="H12" s="533">
        <v>0.67708333333333337</v>
      </c>
      <c r="I12" s="764">
        <v>4</v>
      </c>
      <c r="J12" s="3">
        <v>45000</v>
      </c>
      <c r="K12" s="3">
        <v>0</v>
      </c>
      <c r="L12" s="3">
        <v>45000</v>
      </c>
      <c r="M12" s="4">
        <v>4</v>
      </c>
      <c r="N12" s="3">
        <v>45000</v>
      </c>
      <c r="O12" s="3">
        <v>22500</v>
      </c>
      <c r="P12" s="4" t="s">
        <v>87</v>
      </c>
      <c r="Q12" s="4">
        <v>186</v>
      </c>
      <c r="R12" s="93">
        <v>186</v>
      </c>
      <c r="S12" s="12" t="s">
        <v>456</v>
      </c>
      <c r="T12" s="534" t="s">
        <v>626</v>
      </c>
      <c r="U12" s="4">
        <v>1</v>
      </c>
      <c r="V12" s="4" t="s">
        <v>622</v>
      </c>
      <c r="W12" s="9" t="s">
        <v>644</v>
      </c>
      <c r="X12" s="535" t="s">
        <v>2</v>
      </c>
      <c r="Y12" s="4" t="s">
        <v>29</v>
      </c>
      <c r="Z12" s="4" t="s">
        <v>11</v>
      </c>
      <c r="AA12" s="765" t="s">
        <v>193</v>
      </c>
      <c r="AB12" s="17" t="s">
        <v>99</v>
      </c>
      <c r="AC12" s="22" t="s">
        <v>645</v>
      </c>
      <c r="AD12" s="57" cm="1">
        <f t="array" ref="AD12">INDEX('Routes Taxes'!O:O,MATCH('Flight Rotation Weeks'!V12&amp;Y12,'Routes Taxes'!A:A&amp;'Routes Taxes'!I:I,0))</f>
        <v>32.75</v>
      </c>
      <c r="AE12" s="58">
        <f t="shared" si="3"/>
        <v>5305.5</v>
      </c>
      <c r="AF12" s="93">
        <f>SUMIFS(Booking_Data!K:K,Booking_Data!J:J,B12,Booking_Data!H:H,AA12)</f>
        <v>162</v>
      </c>
      <c r="AG12" s="41">
        <f t="shared" si="0"/>
        <v>24</v>
      </c>
      <c r="AH12" s="93">
        <f>SUMIFS(Booking_Data!L:L,Booking_Data!J:J,B12,Booking_Data!H:H,AA12,Booking_Data!I:I,Y12)</f>
        <v>162</v>
      </c>
      <c r="AI12" s="41">
        <f t="shared" si="1"/>
        <v>24</v>
      </c>
      <c r="AJ12" s="41"/>
      <c r="AK12" s="41">
        <f t="shared" si="2"/>
        <v>24</v>
      </c>
      <c r="AL12" s="41"/>
      <c r="AM12" s="41">
        <f>SUMIFS(Booking_Data!P:P,Booking_Data!H:H,AA12,Booking_Data!I:I,Y12,Booking_Data!J:J,B12)</f>
        <v>26301.519999999979</v>
      </c>
    </row>
    <row r="13" spans="1:40" x14ac:dyDescent="0.35">
      <c r="A13" s="763">
        <v>7</v>
      </c>
      <c r="B13" s="27">
        <v>45774</v>
      </c>
      <c r="C13" s="8" t="s">
        <v>1</v>
      </c>
      <c r="D13" s="8" t="s">
        <v>2</v>
      </c>
      <c r="E13" s="532">
        <v>0.44791666666666669</v>
      </c>
      <c r="F13" s="532">
        <v>0.59375</v>
      </c>
      <c r="G13" s="533">
        <v>0.57291666666666663</v>
      </c>
      <c r="H13" s="533">
        <v>0.67708333333333337</v>
      </c>
      <c r="I13" s="764">
        <v>4</v>
      </c>
      <c r="J13" s="3">
        <v>45000</v>
      </c>
      <c r="K13" s="3">
        <v>0</v>
      </c>
      <c r="L13" s="3">
        <v>45000</v>
      </c>
      <c r="M13" s="4">
        <v>4</v>
      </c>
      <c r="N13" s="3">
        <v>45000</v>
      </c>
      <c r="O13" s="3">
        <v>22500</v>
      </c>
      <c r="P13" s="4" t="s">
        <v>87</v>
      </c>
      <c r="Q13" s="4">
        <v>186</v>
      </c>
      <c r="R13" s="93">
        <v>186</v>
      </c>
      <c r="S13" s="12" t="s">
        <v>456</v>
      </c>
      <c r="T13" s="534" t="s">
        <v>626</v>
      </c>
      <c r="U13" s="4">
        <v>2</v>
      </c>
      <c r="V13" s="4" t="s">
        <v>622</v>
      </c>
      <c r="W13" s="9" t="s">
        <v>646</v>
      </c>
      <c r="X13" s="535" t="s">
        <v>2</v>
      </c>
      <c r="Y13" s="4" t="s">
        <v>29</v>
      </c>
      <c r="Z13" s="4" t="s">
        <v>11</v>
      </c>
      <c r="AA13" s="765" t="s">
        <v>193</v>
      </c>
      <c r="AB13" s="17" t="s">
        <v>99</v>
      </c>
      <c r="AC13" s="22" t="s">
        <v>645</v>
      </c>
      <c r="AD13" s="57" cm="1">
        <f t="array" ref="AD13">INDEX('Routes Taxes'!O:O,MATCH('Flight Rotation Weeks'!V13&amp;Y13,'Routes Taxes'!A:A&amp;'Routes Taxes'!I:I,0))</f>
        <v>32.75</v>
      </c>
      <c r="AE13" s="58">
        <f t="shared" si="3"/>
        <v>6091.5</v>
      </c>
      <c r="AF13" s="93">
        <f>SUMIFS(Booking_Data!K:K,Booking_Data!J:J,B13,Booking_Data!H:H,AA13)</f>
        <v>186</v>
      </c>
      <c r="AG13" s="41">
        <f t="shared" si="0"/>
        <v>0</v>
      </c>
      <c r="AH13" s="93">
        <f>SUMIFS(Booking_Data!L:L,Booking_Data!J:J,B13,Booking_Data!H:H,AA13,Booking_Data!I:I,Y13)</f>
        <v>186</v>
      </c>
      <c r="AI13" s="41">
        <f t="shared" si="1"/>
        <v>0</v>
      </c>
      <c r="AJ13" s="41"/>
      <c r="AK13" s="41">
        <f t="shared" si="2"/>
        <v>0</v>
      </c>
      <c r="AL13" s="41"/>
      <c r="AM13" s="41">
        <f>SUMIFS(Booking_Data!P:P,Booking_Data!H:H,AA13,Booking_Data!I:I,Y13,Booking_Data!J:J,B13)</f>
        <v>40285</v>
      </c>
    </row>
    <row r="14" spans="1:40" x14ac:dyDescent="0.35">
      <c r="A14" s="19">
        <v>7</v>
      </c>
      <c r="B14" s="28">
        <v>45781</v>
      </c>
      <c r="C14" s="8" t="s">
        <v>1</v>
      </c>
      <c r="D14" s="8" t="s">
        <v>2</v>
      </c>
      <c r="E14" s="532">
        <v>0.44791666666666669</v>
      </c>
      <c r="F14" s="532">
        <v>0.59375</v>
      </c>
      <c r="G14" s="533">
        <v>0.57291666666666663</v>
      </c>
      <c r="H14" s="533">
        <v>0.67708333333333337</v>
      </c>
      <c r="I14" s="20">
        <v>4</v>
      </c>
      <c r="J14" s="21">
        <v>45000</v>
      </c>
      <c r="K14" s="21">
        <v>0</v>
      </c>
      <c r="L14" s="21">
        <v>45000</v>
      </c>
      <c r="M14" s="12">
        <v>4</v>
      </c>
      <c r="N14" s="21">
        <v>45000</v>
      </c>
      <c r="O14" s="21">
        <v>22500</v>
      </c>
      <c r="P14" s="12" t="s">
        <v>87</v>
      </c>
      <c r="Q14" s="12">
        <v>186</v>
      </c>
      <c r="R14" s="11">
        <v>186</v>
      </c>
      <c r="S14" s="12" t="s">
        <v>456</v>
      </c>
      <c r="T14" s="534" t="s">
        <v>626</v>
      </c>
      <c r="U14" s="12">
        <v>3</v>
      </c>
      <c r="V14" s="4" t="s">
        <v>622</v>
      </c>
      <c r="W14" s="9" t="s">
        <v>647</v>
      </c>
      <c r="X14" s="535" t="s">
        <v>2</v>
      </c>
      <c r="Y14" s="12" t="s">
        <v>29</v>
      </c>
      <c r="Z14" s="12" t="s">
        <v>11</v>
      </c>
      <c r="AA14" s="536" t="s">
        <v>193</v>
      </c>
      <c r="AB14" s="52" t="s">
        <v>99</v>
      </c>
      <c r="AC14" s="53" t="s">
        <v>645</v>
      </c>
      <c r="AD14" s="57" cm="1">
        <f t="array" ref="AD14">INDEX('Routes Taxes'!O:O,MATCH('Flight Rotation Weeks'!V14&amp;Y14,'Routes Taxes'!A:A&amp;'Routes Taxes'!I:I,0))</f>
        <v>32.75</v>
      </c>
      <c r="AE14" s="58">
        <f t="shared" si="3"/>
        <v>6124.25</v>
      </c>
      <c r="AF14" s="93">
        <f>SUMIFS(Booking_Data!K:K,Booking_Data!J:J,B14,Booking_Data!H:H,AA14)</f>
        <v>187</v>
      </c>
      <c r="AG14" s="41">
        <f t="shared" si="0"/>
        <v>-1</v>
      </c>
      <c r="AH14" s="93">
        <f>SUMIFS(Booking_Data!L:L,Booking_Data!J:J,B14,Booking_Data!H:H,AA14,Booking_Data!I:I,Y14)</f>
        <v>187</v>
      </c>
      <c r="AI14" s="41">
        <f t="shared" si="1"/>
        <v>-1</v>
      </c>
      <c r="AJ14" s="41"/>
      <c r="AK14" s="41">
        <f t="shared" si="2"/>
        <v>-1</v>
      </c>
      <c r="AL14" s="41"/>
      <c r="AM14" s="41">
        <f>SUMIFS(Booking_Data!P:P,Booking_Data!H:H,AA14,Booking_Data!I:I,Y14,Booking_Data!J:J,B14)</f>
        <v>37948.82</v>
      </c>
    </row>
    <row r="15" spans="1:40" x14ac:dyDescent="0.35">
      <c r="A15" s="763">
        <v>7</v>
      </c>
      <c r="B15" s="27">
        <v>45746</v>
      </c>
      <c r="C15" s="8" t="s">
        <v>2</v>
      </c>
      <c r="D15" s="8" t="s">
        <v>1</v>
      </c>
      <c r="E15" s="532">
        <v>0.44444444444444442</v>
      </c>
      <c r="F15" s="532">
        <v>0.57986111111111116</v>
      </c>
      <c r="G15" s="533">
        <v>0.52777777777777779</v>
      </c>
      <c r="H15" s="533">
        <v>0.66319444444444442</v>
      </c>
      <c r="I15" s="764">
        <v>2</v>
      </c>
      <c r="J15" s="3">
        <v>39700</v>
      </c>
      <c r="K15" s="3">
        <v>0</v>
      </c>
      <c r="L15" s="3">
        <v>39700</v>
      </c>
      <c r="M15" s="4">
        <v>3</v>
      </c>
      <c r="N15" s="3">
        <v>39700</v>
      </c>
      <c r="O15" s="3">
        <v>19850</v>
      </c>
      <c r="P15" s="4" t="s">
        <v>86</v>
      </c>
      <c r="Q15" s="4">
        <v>30</v>
      </c>
      <c r="R15" s="93">
        <v>30</v>
      </c>
      <c r="S15" s="12" t="s">
        <v>456</v>
      </c>
      <c r="T15" s="534" t="s">
        <v>625</v>
      </c>
      <c r="U15" s="4">
        <v>1</v>
      </c>
      <c r="V15" s="4" t="s">
        <v>621</v>
      </c>
      <c r="W15" s="9" t="s">
        <v>648</v>
      </c>
      <c r="X15" s="56" t="s">
        <v>2</v>
      </c>
      <c r="Y15" s="4" t="s">
        <v>28</v>
      </c>
      <c r="Z15" s="4" t="s">
        <v>10</v>
      </c>
      <c r="AA15" s="765" t="s">
        <v>627</v>
      </c>
      <c r="AB15" s="17" t="s">
        <v>629</v>
      </c>
      <c r="AC15" s="22" t="s">
        <v>637</v>
      </c>
      <c r="AD15" s="57" cm="1">
        <f t="array" ref="AD15">INDEX('Routes Taxes'!O:O,MATCH('Flight Rotation Weeks'!V15&amp;Y15,'Routes Taxes'!A:A&amp;'Routes Taxes'!I:I,0))</f>
        <v>0</v>
      </c>
      <c r="AE15" s="58">
        <f t="shared" si="3"/>
        <v>0</v>
      </c>
      <c r="AF15" s="93">
        <f>SUMIFS(Booking_Data!K:K,Booking_Data!J:J,B15,Booking_Data!H:H,AA15)</f>
        <v>30</v>
      </c>
      <c r="AG15" s="41">
        <f t="shared" si="0"/>
        <v>0</v>
      </c>
      <c r="AH15" s="93">
        <f>SUMIFS(Booking_Data!L:L,Booking_Data!J:J,B15,Booking_Data!H:H,AA15,Booking_Data!I:I,Y15)</f>
        <v>30</v>
      </c>
      <c r="AI15" s="41">
        <f t="shared" si="1"/>
        <v>0</v>
      </c>
      <c r="AJ15" s="41"/>
      <c r="AK15" s="41">
        <f t="shared" si="2"/>
        <v>0</v>
      </c>
      <c r="AL15" s="41"/>
      <c r="AM15" s="41">
        <f>SUMIFS(Booking_Data!P:P,Booking_Data!H:H,AA15,Booking_Data!I:I,Y15,Booking_Data!J:J,B15)</f>
        <v>4950</v>
      </c>
    </row>
    <row r="16" spans="1:40" x14ac:dyDescent="0.35">
      <c r="A16" s="763">
        <v>7</v>
      </c>
      <c r="B16" s="27">
        <v>45753</v>
      </c>
      <c r="C16" s="8" t="s">
        <v>2</v>
      </c>
      <c r="D16" s="8" t="s">
        <v>1</v>
      </c>
      <c r="E16" s="532">
        <v>0.44444444444444442</v>
      </c>
      <c r="F16" s="532">
        <v>0.57986111111111116</v>
      </c>
      <c r="G16" s="533">
        <v>0.52777777777777779</v>
      </c>
      <c r="H16" s="533">
        <v>0.66319444444444442</v>
      </c>
      <c r="I16" s="764">
        <v>2</v>
      </c>
      <c r="J16" s="3">
        <v>39700</v>
      </c>
      <c r="K16" s="3">
        <v>0</v>
      </c>
      <c r="L16" s="3">
        <v>39700</v>
      </c>
      <c r="M16" s="4">
        <v>3</v>
      </c>
      <c r="N16" s="3">
        <v>39700</v>
      </c>
      <c r="O16" s="3">
        <v>19850</v>
      </c>
      <c r="P16" s="4" t="s">
        <v>86</v>
      </c>
      <c r="Q16" s="4">
        <v>85</v>
      </c>
      <c r="R16" s="93">
        <v>85</v>
      </c>
      <c r="S16" s="12" t="s">
        <v>456</v>
      </c>
      <c r="T16" s="534" t="s">
        <v>625</v>
      </c>
      <c r="U16" s="4">
        <v>2</v>
      </c>
      <c r="V16" s="4" t="s">
        <v>621</v>
      </c>
      <c r="W16" s="9" t="s">
        <v>642</v>
      </c>
      <c r="X16" s="535" t="s">
        <v>2</v>
      </c>
      <c r="Y16" s="4" t="s">
        <v>28</v>
      </c>
      <c r="Z16" s="4" t="s">
        <v>10</v>
      </c>
      <c r="AA16" s="765" t="s">
        <v>627</v>
      </c>
      <c r="AB16" s="17" t="s">
        <v>629</v>
      </c>
      <c r="AC16" s="22" t="s">
        <v>637</v>
      </c>
      <c r="AD16" s="57" cm="1">
        <f t="array" ref="AD16">INDEX('Routes Taxes'!O:O,MATCH('Flight Rotation Weeks'!V16&amp;Y16,'Routes Taxes'!A:A&amp;'Routes Taxes'!I:I,0))</f>
        <v>0</v>
      </c>
      <c r="AE16" s="58">
        <f t="shared" si="3"/>
        <v>0</v>
      </c>
      <c r="AF16" s="93">
        <f>SUMIFS(Booking_Data!K:K,Booking_Data!J:J,B16,Booking_Data!H:H,AA16)</f>
        <v>82</v>
      </c>
      <c r="AG16" s="41">
        <f t="shared" si="0"/>
        <v>3</v>
      </c>
      <c r="AH16" s="93">
        <f>SUMIFS(Booking_Data!L:L,Booking_Data!J:J,B16,Booking_Data!H:H,AA16,Booking_Data!I:I,Y16)</f>
        <v>82</v>
      </c>
      <c r="AI16" s="41">
        <f t="shared" si="1"/>
        <v>3</v>
      </c>
      <c r="AJ16" s="41"/>
      <c r="AK16" s="41">
        <f t="shared" si="2"/>
        <v>3</v>
      </c>
      <c r="AL16" s="41"/>
      <c r="AM16" s="41">
        <f>SUMIFS(Booking_Data!P:P,Booking_Data!H:H,AA16,Booking_Data!I:I,Y16,Booking_Data!J:J,B16)</f>
        <v>14637.320000000007</v>
      </c>
    </row>
    <row r="17" spans="1:40" x14ac:dyDescent="0.35">
      <c r="A17" s="763">
        <v>7</v>
      </c>
      <c r="B17" s="27">
        <v>45760</v>
      </c>
      <c r="C17" s="8" t="s">
        <v>2</v>
      </c>
      <c r="D17" s="8" t="s">
        <v>1</v>
      </c>
      <c r="E17" s="532">
        <v>0.63541666666666663</v>
      </c>
      <c r="F17" s="532">
        <v>0.78125</v>
      </c>
      <c r="G17" s="533">
        <v>0.71875</v>
      </c>
      <c r="H17" s="533">
        <v>0.86458333333333337</v>
      </c>
      <c r="I17" s="764">
        <v>4</v>
      </c>
      <c r="J17" s="3">
        <v>45000</v>
      </c>
      <c r="K17" s="3">
        <v>0</v>
      </c>
      <c r="L17" s="3">
        <v>45000</v>
      </c>
      <c r="M17" s="4">
        <v>4</v>
      </c>
      <c r="N17" s="3">
        <v>45000</v>
      </c>
      <c r="O17" s="3">
        <v>22500</v>
      </c>
      <c r="P17" s="4" t="s">
        <v>87</v>
      </c>
      <c r="Q17" s="4">
        <v>186</v>
      </c>
      <c r="R17" s="93">
        <v>186</v>
      </c>
      <c r="S17" s="12" t="s">
        <v>456</v>
      </c>
      <c r="T17" s="534" t="s">
        <v>626</v>
      </c>
      <c r="U17" s="4">
        <v>3</v>
      </c>
      <c r="V17" s="4" t="s">
        <v>622</v>
      </c>
      <c r="W17" s="9" t="s">
        <v>649</v>
      </c>
      <c r="X17" s="535" t="s">
        <v>2</v>
      </c>
      <c r="Y17" s="4" t="s">
        <v>28</v>
      </c>
      <c r="Z17" s="4" t="s">
        <v>10</v>
      </c>
      <c r="AA17" s="765" t="s">
        <v>192</v>
      </c>
      <c r="AB17" s="17" t="s">
        <v>99</v>
      </c>
      <c r="AC17" s="22" t="s">
        <v>650</v>
      </c>
      <c r="AD17" s="57" cm="1">
        <f t="array" ref="AD17">INDEX('Routes Taxes'!O:O,MATCH('Flight Rotation Weeks'!V17&amp;Y17,'Routes Taxes'!A:A&amp;'Routes Taxes'!I:I,0))</f>
        <v>28.33</v>
      </c>
      <c r="AE17" s="58">
        <f t="shared" si="3"/>
        <v>4447.8099999999995</v>
      </c>
      <c r="AF17" s="93">
        <f>SUMIFS(Booking_Data!K:K,Booking_Data!J:J,B17,Booking_Data!H:H,AA17)</f>
        <v>157</v>
      </c>
      <c r="AG17" s="41">
        <f>R17-AF17</f>
        <v>29</v>
      </c>
      <c r="AH17" s="93">
        <f>SUMIFS(Booking_Data!L:L,Booking_Data!J:J,B17,Booking_Data!H:H,AA17,Booking_Data!I:I,Y17)</f>
        <v>157</v>
      </c>
      <c r="AI17" s="41">
        <f>R17-AH17</f>
        <v>29</v>
      </c>
      <c r="AJ17" s="41"/>
      <c r="AK17" s="41">
        <f>AG17-AJ17</f>
        <v>29</v>
      </c>
      <c r="AL17" s="41"/>
      <c r="AM17" s="41">
        <f>SUMIFS(Booking_Data!P:P,Booking_Data!H:H,AA17,Booking_Data!I:I,Y17,Booking_Data!J:J,B17)</f>
        <v>24907.760000000002</v>
      </c>
      <c r="AN17"/>
    </row>
    <row r="18" spans="1:40" x14ac:dyDescent="0.35">
      <c r="A18" s="763">
        <v>7</v>
      </c>
      <c r="B18" s="27">
        <v>45767</v>
      </c>
      <c r="C18" s="8" t="s">
        <v>2</v>
      </c>
      <c r="D18" s="8" t="s">
        <v>1</v>
      </c>
      <c r="E18" s="532">
        <v>0.63541666666666663</v>
      </c>
      <c r="F18" s="532">
        <v>0.78125</v>
      </c>
      <c r="G18" s="533">
        <v>0.71875</v>
      </c>
      <c r="H18" s="533">
        <v>0.86458333333333337</v>
      </c>
      <c r="I18" s="764">
        <v>4</v>
      </c>
      <c r="J18" s="3">
        <v>45000</v>
      </c>
      <c r="K18" s="3">
        <v>0</v>
      </c>
      <c r="L18" s="3">
        <v>45000</v>
      </c>
      <c r="M18" s="4">
        <v>4</v>
      </c>
      <c r="N18" s="3">
        <v>45000</v>
      </c>
      <c r="O18" s="3">
        <v>22500</v>
      </c>
      <c r="P18" s="4" t="s">
        <v>87</v>
      </c>
      <c r="Q18" s="4">
        <v>186</v>
      </c>
      <c r="R18" s="93">
        <v>186</v>
      </c>
      <c r="S18" s="12" t="s">
        <v>456</v>
      </c>
      <c r="T18" s="534" t="s">
        <v>626</v>
      </c>
      <c r="U18" s="4">
        <v>4</v>
      </c>
      <c r="V18" s="4" t="s">
        <v>622</v>
      </c>
      <c r="W18" s="9" t="s">
        <v>644</v>
      </c>
      <c r="X18" s="535" t="s">
        <v>2</v>
      </c>
      <c r="Y18" s="4" t="s">
        <v>28</v>
      </c>
      <c r="Z18" s="4" t="s">
        <v>10</v>
      </c>
      <c r="AA18" s="765" t="s">
        <v>192</v>
      </c>
      <c r="AB18" s="17" t="s">
        <v>99</v>
      </c>
      <c r="AC18" s="22" t="s">
        <v>650</v>
      </c>
      <c r="AD18" s="57" cm="1">
        <f t="array" ref="AD18">INDEX('Routes Taxes'!O:O,MATCH('Flight Rotation Weeks'!V18&amp;Y18,'Routes Taxes'!A:A&amp;'Routes Taxes'!I:I,0))</f>
        <v>28.33</v>
      </c>
      <c r="AE18" s="58">
        <f t="shared" si="3"/>
        <v>5269.38</v>
      </c>
      <c r="AF18" s="93">
        <f>SUMIFS(Booking_Data!K:K,Booking_Data!J:J,B18,Booking_Data!H:H,AA18)</f>
        <v>186</v>
      </c>
      <c r="AG18" s="41">
        <f>R18-AF18</f>
        <v>0</v>
      </c>
      <c r="AH18" s="93">
        <f>SUMIFS(Booking_Data!L:L,Booking_Data!J:J,B18,Booking_Data!H:H,AA18,Booking_Data!I:I,Y18)</f>
        <v>186</v>
      </c>
      <c r="AI18" s="41">
        <f>R18-AH18</f>
        <v>0</v>
      </c>
      <c r="AJ18" s="41"/>
      <c r="AK18" s="41">
        <f>AG18-AJ18</f>
        <v>0</v>
      </c>
      <c r="AL18" s="41"/>
      <c r="AM18" s="41">
        <f>SUMIFS(Booking_Data!P:P,Booking_Data!H:H,AA18,Booking_Data!I:I,Y18,Booking_Data!J:J,B18)</f>
        <v>39456.450000000004</v>
      </c>
      <c r="AN18"/>
    </row>
    <row r="19" spans="1:40" x14ac:dyDescent="0.35">
      <c r="A19" s="763">
        <v>7</v>
      </c>
      <c r="B19" s="27">
        <v>45774</v>
      </c>
      <c r="C19" s="8" t="s">
        <v>2</v>
      </c>
      <c r="D19" s="8" t="s">
        <v>1</v>
      </c>
      <c r="E19" s="532">
        <v>0.63541666666666663</v>
      </c>
      <c r="F19" s="532">
        <v>0.78125</v>
      </c>
      <c r="G19" s="533">
        <v>0.71875</v>
      </c>
      <c r="H19" s="533">
        <v>0.90625</v>
      </c>
      <c r="I19" s="764">
        <v>4</v>
      </c>
      <c r="J19" s="3">
        <v>45000</v>
      </c>
      <c r="K19" s="3">
        <v>0</v>
      </c>
      <c r="L19" s="3">
        <v>45000</v>
      </c>
      <c r="M19" s="4">
        <v>4</v>
      </c>
      <c r="N19" s="3">
        <v>45000</v>
      </c>
      <c r="O19" s="3">
        <v>22500</v>
      </c>
      <c r="P19" s="4" t="s">
        <v>87</v>
      </c>
      <c r="Q19" s="4">
        <v>186</v>
      </c>
      <c r="R19" s="93">
        <v>186</v>
      </c>
      <c r="S19" s="12" t="s">
        <v>456</v>
      </c>
      <c r="T19" s="534" t="s">
        <v>626</v>
      </c>
      <c r="U19" s="4">
        <v>5</v>
      </c>
      <c r="V19" s="4" t="s">
        <v>622</v>
      </c>
      <c r="W19" s="9" t="s">
        <v>646</v>
      </c>
      <c r="X19" s="535" t="s">
        <v>2</v>
      </c>
      <c r="Y19" s="4" t="s">
        <v>28</v>
      </c>
      <c r="Z19" s="4" t="s">
        <v>10</v>
      </c>
      <c r="AA19" s="765" t="s">
        <v>192</v>
      </c>
      <c r="AB19" s="17" t="s">
        <v>99</v>
      </c>
      <c r="AC19" s="22" t="s">
        <v>650</v>
      </c>
      <c r="AD19" s="57" cm="1">
        <f t="array" ref="AD19">INDEX('Routes Taxes'!O:O,MATCH('Flight Rotation Weeks'!V19&amp;Y19,'Routes Taxes'!A:A&amp;'Routes Taxes'!I:I,0))</f>
        <v>28.33</v>
      </c>
      <c r="AE19" s="58">
        <f t="shared" si="3"/>
        <v>3824.5499999999997</v>
      </c>
      <c r="AF19" s="93">
        <f>SUMIFS(Booking_Data!K:K,Booking_Data!J:J,B19,Booking_Data!H:H,AA19)</f>
        <v>135</v>
      </c>
      <c r="AG19" s="41">
        <f>R19-AF19</f>
        <v>51</v>
      </c>
      <c r="AH19" s="93">
        <f>SUMIFS(Booking_Data!L:L,Booking_Data!J:J,B19,Booking_Data!H:H,AA19,Booking_Data!I:I,Y19)</f>
        <v>135</v>
      </c>
      <c r="AI19" s="41">
        <f>R19-AH19</f>
        <v>51</v>
      </c>
      <c r="AJ19" s="41"/>
      <c r="AK19" s="41">
        <f>AG19-AJ19</f>
        <v>51</v>
      </c>
      <c r="AL19" s="41"/>
      <c r="AM19" s="41">
        <f>SUMIFS(Booking_Data!P:P,Booking_Data!H:H,AA19,Booking_Data!I:I,Y19,Booking_Data!J:J,B19)</f>
        <v>25759.040000000001</v>
      </c>
      <c r="AN19"/>
    </row>
    <row r="20" spans="1:40" x14ac:dyDescent="0.35">
      <c r="A20" s="763">
        <v>7</v>
      </c>
      <c r="B20" s="27">
        <v>45781</v>
      </c>
      <c r="C20" s="8" t="s">
        <v>2</v>
      </c>
      <c r="D20" s="8" t="s">
        <v>1</v>
      </c>
      <c r="E20" s="532">
        <v>0.44444444444444442</v>
      </c>
      <c r="F20" s="532">
        <v>0.57986111111111116</v>
      </c>
      <c r="G20" s="533">
        <v>0.52777777777777779</v>
      </c>
      <c r="H20" s="533">
        <v>0.70486111111111116</v>
      </c>
      <c r="I20" s="764">
        <v>1</v>
      </c>
      <c r="J20" s="3">
        <v>0</v>
      </c>
      <c r="K20" s="3">
        <v>0</v>
      </c>
      <c r="L20" s="3">
        <v>0</v>
      </c>
      <c r="M20" s="4">
        <v>2</v>
      </c>
      <c r="N20" s="3">
        <v>0</v>
      </c>
      <c r="O20" s="3">
        <v>0</v>
      </c>
      <c r="P20" s="4" t="s">
        <v>86</v>
      </c>
      <c r="Q20" s="4">
        <v>50</v>
      </c>
      <c r="R20" s="93">
        <v>50</v>
      </c>
      <c r="S20" s="4" t="s">
        <v>456</v>
      </c>
      <c r="T20" s="534" t="s">
        <v>677</v>
      </c>
      <c r="U20" s="4">
        <v>1</v>
      </c>
      <c r="V20" s="4" t="s">
        <v>678</v>
      </c>
      <c r="W20" s="9" t="s">
        <v>679</v>
      </c>
      <c r="X20" s="535" t="s">
        <v>2</v>
      </c>
      <c r="Y20" s="4" t="s">
        <v>28</v>
      </c>
      <c r="Z20" s="4" t="s">
        <v>10</v>
      </c>
      <c r="AA20" s="765" t="s">
        <v>627</v>
      </c>
      <c r="AB20" s="17" t="s">
        <v>629</v>
      </c>
      <c r="AC20" s="22" t="s">
        <v>637</v>
      </c>
      <c r="AD20" s="57" cm="1">
        <f t="array" ref="AD20">INDEX('Routes Taxes'!O:O,MATCH('Flight Rotation Weeks'!V20&amp;Y20,'Routes Taxes'!A:A&amp;'Routes Taxes'!I:I,0))</f>
        <v>0</v>
      </c>
      <c r="AE20" s="58">
        <f t="shared" si="3"/>
        <v>0</v>
      </c>
      <c r="AF20" s="93">
        <f>SUMIFS(Booking_Data!K:K,Booking_Data!J:J,B20,Booking_Data!H:H,AA20)</f>
        <v>50</v>
      </c>
      <c r="AG20" s="41">
        <f>R20-AF20</f>
        <v>0</v>
      </c>
      <c r="AH20" s="93">
        <f>SUMIFS(Booking_Data!L:L,Booking_Data!J:J,B20,Booking_Data!H:H,AA20,Booking_Data!I:I,Y20)</f>
        <v>50</v>
      </c>
      <c r="AI20" s="41">
        <f>R20-AH20</f>
        <v>0</v>
      </c>
      <c r="AJ20" s="41"/>
      <c r="AK20" s="41">
        <f>AG20-AJ20</f>
        <v>0</v>
      </c>
      <c r="AL20" s="41"/>
      <c r="AM20" s="41">
        <f>SUMIFS(Booking_Data!P:P,Booking_Data!H:H,AA20,Booking_Data!I:I,Y20,Booking_Data!J:J,B20)</f>
        <v>8250</v>
      </c>
      <c r="AN20"/>
    </row>
    <row r="21" spans="1:40" x14ac:dyDescent="0.35">
      <c r="A21" s="763">
        <v>7</v>
      </c>
      <c r="B21" s="27">
        <v>45788</v>
      </c>
      <c r="C21" s="8" t="s">
        <v>1</v>
      </c>
      <c r="D21" s="8" t="s">
        <v>2</v>
      </c>
      <c r="E21" s="532">
        <v>0.25694444444444442</v>
      </c>
      <c r="F21" s="532">
        <v>0.40277777777777779</v>
      </c>
      <c r="G21" s="533">
        <v>0.38194444444444442</v>
      </c>
      <c r="H21" s="533">
        <v>0.4861111111111111</v>
      </c>
      <c r="I21" s="764">
        <v>1</v>
      </c>
      <c r="J21" s="3">
        <v>0</v>
      </c>
      <c r="K21" s="3">
        <v>0</v>
      </c>
      <c r="L21" s="3">
        <v>0</v>
      </c>
      <c r="M21" s="4">
        <v>2</v>
      </c>
      <c r="N21" s="3">
        <v>0</v>
      </c>
      <c r="O21" s="3">
        <v>0</v>
      </c>
      <c r="P21" s="4" t="s">
        <v>86</v>
      </c>
      <c r="Q21" s="4">
        <v>50</v>
      </c>
      <c r="R21" s="93">
        <v>50</v>
      </c>
      <c r="S21" s="4" t="s">
        <v>456</v>
      </c>
      <c r="T21" s="534" t="s">
        <v>677</v>
      </c>
      <c r="U21" s="4">
        <v>1</v>
      </c>
      <c r="V21" s="4" t="s">
        <v>678</v>
      </c>
      <c r="W21" s="9" t="s">
        <v>679</v>
      </c>
      <c r="X21" s="535" t="s">
        <v>2</v>
      </c>
      <c r="Y21" s="4" t="s">
        <v>29</v>
      </c>
      <c r="Z21" s="4" t="s">
        <v>11</v>
      </c>
      <c r="AA21" s="765" t="s">
        <v>628</v>
      </c>
      <c r="AB21" s="17" t="s">
        <v>629</v>
      </c>
      <c r="AC21" s="22" t="s">
        <v>630</v>
      </c>
      <c r="AD21" s="57" cm="1">
        <f t="array" ref="AD21">INDEX('Routes Taxes'!O:O,MATCH('Flight Rotation Weeks'!V21&amp;Y21,'Routes Taxes'!A:A&amp;'Routes Taxes'!I:I,0))</f>
        <v>0</v>
      </c>
      <c r="AE21" s="58">
        <f t="shared" si="3"/>
        <v>0</v>
      </c>
      <c r="AF21" s="93">
        <f>SUMIFS(Booking_Data!K:K,Booking_Data!J:J,B21,Booking_Data!H:H,AA21)</f>
        <v>50</v>
      </c>
      <c r="AG21" s="41">
        <f>R21-AF21</f>
        <v>0</v>
      </c>
      <c r="AH21" s="93">
        <f>SUMIFS(Booking_Data!L:L,Booking_Data!J:J,B21,Booking_Data!H:H,AA21,Booking_Data!I:I,Y21)</f>
        <v>50</v>
      </c>
      <c r="AI21" s="41">
        <f>R21-AH21</f>
        <v>0</v>
      </c>
      <c r="AJ21" s="41"/>
      <c r="AK21" s="41">
        <f>AG21-AJ21</f>
        <v>0</v>
      </c>
      <c r="AL21" s="41"/>
      <c r="AM21" s="41">
        <f>SUMIFS(Booking_Data!P:P,Booking_Data!H:H,AA21,Booking_Data!I:I,Y21,Booking_Data!J:J,B21)</f>
        <v>8250</v>
      </c>
      <c r="AN21"/>
    </row>
    <row r="22" spans="1:40" x14ac:dyDescent="0.35">
      <c r="A22" s="763">
        <v>5</v>
      </c>
      <c r="B22" s="27">
        <v>45772</v>
      </c>
      <c r="C22" s="8" t="s">
        <v>1</v>
      </c>
      <c r="D22" s="8" t="s">
        <v>4</v>
      </c>
      <c r="E22" s="532">
        <v>0.54166666666666663</v>
      </c>
      <c r="F22" s="532">
        <v>0.72916666666666663</v>
      </c>
      <c r="G22" s="533">
        <v>0.66666666666666663</v>
      </c>
      <c r="H22" s="533">
        <v>0.8125</v>
      </c>
      <c r="I22" s="764">
        <v>5</v>
      </c>
      <c r="J22" s="3">
        <v>57000</v>
      </c>
      <c r="K22" s="3">
        <v>0</v>
      </c>
      <c r="L22" s="3">
        <v>57000</v>
      </c>
      <c r="M22" s="4">
        <v>5</v>
      </c>
      <c r="N22" s="3">
        <v>57000</v>
      </c>
      <c r="O22" s="3">
        <v>28500</v>
      </c>
      <c r="P22" s="4" t="s">
        <v>87</v>
      </c>
      <c r="Q22" s="4">
        <v>186</v>
      </c>
      <c r="R22" s="93">
        <v>186</v>
      </c>
      <c r="S22" s="12" t="s">
        <v>456</v>
      </c>
      <c r="T22" s="534" t="s">
        <v>34</v>
      </c>
      <c r="U22" s="4">
        <v>4</v>
      </c>
      <c r="V22" s="4" t="s">
        <v>199</v>
      </c>
      <c r="W22" s="9" t="s">
        <v>202</v>
      </c>
      <c r="X22" s="535" t="s">
        <v>4</v>
      </c>
      <c r="Y22" s="4" t="s">
        <v>162</v>
      </c>
      <c r="Z22" s="4" t="s">
        <v>11</v>
      </c>
      <c r="AA22" s="765" t="s">
        <v>191</v>
      </c>
      <c r="AB22" s="17" t="s">
        <v>99</v>
      </c>
      <c r="AC22" s="22" t="s">
        <v>200</v>
      </c>
      <c r="AD22" s="57" cm="1">
        <f t="array" ref="AD22">INDEX('Routes Taxes'!O:O,MATCH('Flight Rotation Weeks'!V22&amp;Y22,'Routes Taxes'!A:A&amp;'Routes Taxes'!I:I,0))</f>
        <v>32.75</v>
      </c>
      <c r="AE22" s="58">
        <f t="shared" si="3"/>
        <v>6091.5</v>
      </c>
      <c r="AF22" s="93">
        <f>SUMIFS(Booking_Data!K:K,Booking_Data!J:J,B22,Booking_Data!H:H,AA22)</f>
        <v>186</v>
      </c>
      <c r="AG22" s="41">
        <f t="shared" si="0"/>
        <v>0</v>
      </c>
      <c r="AH22" s="93">
        <f>SUMIFS(Booking_Data!L:L,Booking_Data!J:J,B22,Booking_Data!H:H,AA22,Booking_Data!I:I,Y22)</f>
        <v>186</v>
      </c>
      <c r="AI22" s="41">
        <f t="shared" si="1"/>
        <v>0</v>
      </c>
      <c r="AJ22" s="41"/>
      <c r="AK22" s="41">
        <f t="shared" si="2"/>
        <v>0</v>
      </c>
      <c r="AL22" s="41"/>
      <c r="AM22" s="41">
        <f>SUMIFS(Booking_Data!P:P,Booking_Data!H:H,AA22,Booking_Data!I:I,Y22,Booking_Data!J:J,B22)</f>
        <v>54906.299999999996</v>
      </c>
    </row>
    <row r="23" spans="1:40" x14ac:dyDescent="0.35">
      <c r="A23" s="19">
        <v>5</v>
      </c>
      <c r="B23" s="28">
        <v>45779</v>
      </c>
      <c r="C23" s="8" t="s">
        <v>1</v>
      </c>
      <c r="D23" s="8" t="s">
        <v>4</v>
      </c>
      <c r="E23" s="532">
        <v>0.54166666666666663</v>
      </c>
      <c r="F23" s="532">
        <v>0.72916666666666663</v>
      </c>
      <c r="G23" s="533">
        <v>0.66666666666666663</v>
      </c>
      <c r="H23" s="533">
        <v>0.8125</v>
      </c>
      <c r="I23" s="20">
        <v>5</v>
      </c>
      <c r="J23" s="21">
        <v>57000</v>
      </c>
      <c r="K23" s="21">
        <v>0</v>
      </c>
      <c r="L23" s="21">
        <v>57000</v>
      </c>
      <c r="M23" s="12">
        <v>5</v>
      </c>
      <c r="N23" s="21">
        <v>57000</v>
      </c>
      <c r="O23" s="21">
        <v>28500</v>
      </c>
      <c r="P23" s="12" t="s">
        <v>87</v>
      </c>
      <c r="Q23" s="12">
        <v>186</v>
      </c>
      <c r="R23" s="11">
        <v>186</v>
      </c>
      <c r="S23" s="12" t="s">
        <v>456</v>
      </c>
      <c r="T23" s="534" t="s">
        <v>34</v>
      </c>
      <c r="U23" s="12">
        <v>5</v>
      </c>
      <c r="V23" s="4" t="s">
        <v>199</v>
      </c>
      <c r="W23" s="9" t="s">
        <v>203</v>
      </c>
      <c r="X23" s="535" t="s">
        <v>4</v>
      </c>
      <c r="Y23" s="12" t="s">
        <v>162</v>
      </c>
      <c r="Z23" s="12" t="s">
        <v>11</v>
      </c>
      <c r="AA23" s="536" t="s">
        <v>191</v>
      </c>
      <c r="AB23" s="52" t="s">
        <v>99</v>
      </c>
      <c r="AC23" s="53" t="s">
        <v>200</v>
      </c>
      <c r="AD23" s="57" cm="1">
        <f t="array" ref="AD23">INDEX('Routes Taxes'!O:O,MATCH('Flight Rotation Weeks'!V23&amp;Y23,'Routes Taxes'!A:A&amp;'Routes Taxes'!I:I,0))</f>
        <v>32.75</v>
      </c>
      <c r="AE23" s="58">
        <f t="shared" si="3"/>
        <v>6058.75</v>
      </c>
      <c r="AF23" s="93">
        <f>SUMIFS(Booking_Data!K:K,Booking_Data!J:J,B23,Booking_Data!H:H,AA23)</f>
        <v>185</v>
      </c>
      <c r="AG23" s="41">
        <f t="shared" si="0"/>
        <v>1</v>
      </c>
      <c r="AH23" s="93">
        <f>SUMIFS(Booking_Data!L:L,Booking_Data!J:J,B23,Booking_Data!H:H,AA23,Booking_Data!I:I,Y23)</f>
        <v>185</v>
      </c>
      <c r="AI23" s="41">
        <f t="shared" si="1"/>
        <v>1</v>
      </c>
      <c r="AJ23" s="41"/>
      <c r="AK23" s="41">
        <f t="shared" si="2"/>
        <v>1</v>
      </c>
      <c r="AL23" s="41"/>
      <c r="AM23" s="41">
        <f>SUMIFS(Booking_Data!P:P,Booking_Data!H:H,AA23,Booking_Data!I:I,Y23,Booking_Data!J:J,B23)</f>
        <v>49051.44000000001</v>
      </c>
    </row>
    <row r="24" spans="1:40" x14ac:dyDescent="0.35">
      <c r="A24" s="763">
        <v>5</v>
      </c>
      <c r="B24" s="27">
        <v>45765</v>
      </c>
      <c r="C24" s="8" t="s">
        <v>4</v>
      </c>
      <c r="D24" s="8" t="s">
        <v>1</v>
      </c>
      <c r="E24" s="532">
        <v>0.77083333333333337</v>
      </c>
      <c r="F24" s="532">
        <v>0.9375</v>
      </c>
      <c r="G24" s="533">
        <v>0.85416666666666663</v>
      </c>
      <c r="H24" s="533" t="s">
        <v>659</v>
      </c>
      <c r="I24" s="764">
        <v>3</v>
      </c>
      <c r="J24" s="3">
        <v>57000</v>
      </c>
      <c r="K24" s="3">
        <v>0</v>
      </c>
      <c r="L24" s="3">
        <v>57000</v>
      </c>
      <c r="M24" s="4">
        <v>3</v>
      </c>
      <c r="N24" s="3">
        <v>57000</v>
      </c>
      <c r="O24" s="3">
        <v>28500</v>
      </c>
      <c r="P24" s="4" t="s">
        <v>87</v>
      </c>
      <c r="Q24" s="4">
        <v>186</v>
      </c>
      <c r="R24" s="93">
        <v>186</v>
      </c>
      <c r="S24" s="12" t="s">
        <v>456</v>
      </c>
      <c r="T24" s="534" t="s">
        <v>34</v>
      </c>
      <c r="U24" s="4">
        <v>3</v>
      </c>
      <c r="V24" s="4" t="s">
        <v>199</v>
      </c>
      <c r="W24" s="9" t="s">
        <v>201</v>
      </c>
      <c r="X24" s="535" t="s">
        <v>4</v>
      </c>
      <c r="Y24" s="4" t="s">
        <v>163</v>
      </c>
      <c r="Z24" s="4" t="s">
        <v>10</v>
      </c>
      <c r="AA24" s="765" t="s">
        <v>190</v>
      </c>
      <c r="AB24" s="17" t="s">
        <v>99</v>
      </c>
      <c r="AC24" s="22" t="s">
        <v>204</v>
      </c>
      <c r="AD24" s="57" cm="1">
        <f t="array" ref="AD24">INDEX('Routes Taxes'!O:O,MATCH('Flight Rotation Weeks'!V24&amp;Y24,'Routes Taxes'!A:A&amp;'Routes Taxes'!I:I,0))</f>
        <v>29.709999999999997</v>
      </c>
      <c r="AE24" s="58">
        <f t="shared" si="3"/>
        <v>5526.0599999999995</v>
      </c>
      <c r="AF24" s="93">
        <f>SUMIFS(Booking_Data!K:K,Booking_Data!J:J,B24,Booking_Data!H:H,AA24)</f>
        <v>186</v>
      </c>
      <c r="AG24" s="41">
        <f t="shared" si="0"/>
        <v>0</v>
      </c>
      <c r="AH24" s="93">
        <f>SUMIFS(Booking_Data!L:L,Booking_Data!J:J,B24,Booking_Data!H:H,AA24,Booking_Data!I:I,Y24)</f>
        <v>186</v>
      </c>
      <c r="AI24" s="41">
        <f t="shared" si="1"/>
        <v>0</v>
      </c>
      <c r="AJ24" s="41"/>
      <c r="AK24" s="41">
        <f t="shared" si="2"/>
        <v>0</v>
      </c>
      <c r="AL24" s="41"/>
      <c r="AM24" s="41">
        <f>SUMIFS(Booking_Data!P:P,Booking_Data!H:H,AA24,Booking_Data!I:I,Y24,Booking_Data!J:J,B24)</f>
        <v>54485.790000000015</v>
      </c>
    </row>
    <row r="25" spans="1:40" x14ac:dyDescent="0.35">
      <c r="A25" s="763">
        <v>5</v>
      </c>
      <c r="B25" s="27">
        <v>45772</v>
      </c>
      <c r="C25" s="8" t="s">
        <v>4</v>
      </c>
      <c r="D25" s="8" t="s">
        <v>1</v>
      </c>
      <c r="E25" s="532">
        <v>0.77083333333333337</v>
      </c>
      <c r="F25" s="532">
        <v>0.9375</v>
      </c>
      <c r="G25" s="533">
        <v>0.85416666666666663</v>
      </c>
      <c r="H25" s="533">
        <v>6.25E-2</v>
      </c>
      <c r="I25" s="764">
        <v>3</v>
      </c>
      <c r="J25" s="3">
        <v>57000</v>
      </c>
      <c r="K25" s="3">
        <v>0</v>
      </c>
      <c r="L25" s="3">
        <v>57000</v>
      </c>
      <c r="M25" s="4">
        <v>3</v>
      </c>
      <c r="N25" s="3">
        <v>57000</v>
      </c>
      <c r="O25" s="3">
        <v>28500</v>
      </c>
      <c r="P25" s="4" t="s">
        <v>87</v>
      </c>
      <c r="Q25" s="4">
        <v>186</v>
      </c>
      <c r="R25" s="93">
        <v>186</v>
      </c>
      <c r="S25" s="12" t="s">
        <v>456</v>
      </c>
      <c r="T25" s="534" t="s">
        <v>34</v>
      </c>
      <c r="U25" s="4">
        <v>4</v>
      </c>
      <c r="V25" s="4" t="s">
        <v>199</v>
      </c>
      <c r="W25" s="9" t="s">
        <v>202</v>
      </c>
      <c r="X25" s="535" t="s">
        <v>4</v>
      </c>
      <c r="Y25" s="4" t="s">
        <v>163</v>
      </c>
      <c r="Z25" s="4" t="s">
        <v>10</v>
      </c>
      <c r="AA25" s="765" t="s">
        <v>190</v>
      </c>
      <c r="AB25" s="17" t="s">
        <v>99</v>
      </c>
      <c r="AC25" s="22" t="s">
        <v>204</v>
      </c>
      <c r="AD25" s="57" cm="1">
        <f t="array" ref="AD25">INDEX('Routes Taxes'!O:O,MATCH('Flight Rotation Weeks'!V25&amp;Y25,'Routes Taxes'!A:A&amp;'Routes Taxes'!I:I,0))</f>
        <v>29.709999999999997</v>
      </c>
      <c r="AE25" s="58">
        <f t="shared" si="3"/>
        <v>5347.7999999999993</v>
      </c>
      <c r="AF25" s="93">
        <f>SUMIFS(Booking_Data!K:K,Booking_Data!J:J,B25,Booking_Data!H:H,AA25)</f>
        <v>180</v>
      </c>
      <c r="AG25" s="41">
        <f t="shared" si="0"/>
        <v>6</v>
      </c>
      <c r="AH25" s="93">
        <f>SUMIFS(Booking_Data!L:L,Booking_Data!J:J,B25,Booking_Data!H:H,AA25,Booking_Data!I:I,Y25)</f>
        <v>180</v>
      </c>
      <c r="AI25" s="41">
        <f t="shared" si="1"/>
        <v>6</v>
      </c>
      <c r="AJ25" s="41"/>
      <c r="AK25" s="41">
        <f t="shared" si="2"/>
        <v>6</v>
      </c>
      <c r="AL25" s="41"/>
      <c r="AM25" s="41">
        <f>SUMIFS(Booking_Data!P:P,Booking_Data!H:H,AA25,Booking_Data!I:I,Y25,Booking_Data!J:J,B25)</f>
        <v>43192.199999999983</v>
      </c>
    </row>
    <row r="26" spans="1:40" x14ac:dyDescent="0.35">
      <c r="A26" s="763">
        <v>6</v>
      </c>
      <c r="B26" s="27">
        <v>45759</v>
      </c>
      <c r="C26" s="51" t="s">
        <v>1</v>
      </c>
      <c r="D26" s="51" t="s">
        <v>124</v>
      </c>
      <c r="E26" s="766">
        <v>0.3125</v>
      </c>
      <c r="F26" s="766">
        <v>0.48958333333333331</v>
      </c>
      <c r="G26" s="533">
        <v>0.39583333333333331</v>
      </c>
      <c r="H26" s="533">
        <v>0.57291666666666663</v>
      </c>
      <c r="I26" s="764">
        <v>2</v>
      </c>
      <c r="J26" s="3">
        <v>62000</v>
      </c>
      <c r="K26" s="3">
        <v>0</v>
      </c>
      <c r="L26" s="3">
        <v>62000</v>
      </c>
      <c r="M26" s="4">
        <v>2</v>
      </c>
      <c r="N26" s="3">
        <v>62000</v>
      </c>
      <c r="O26" s="3">
        <v>31000</v>
      </c>
      <c r="P26" s="4" t="s">
        <v>87</v>
      </c>
      <c r="Q26" s="4">
        <v>63</v>
      </c>
      <c r="R26" s="93">
        <v>63</v>
      </c>
      <c r="S26" s="12" t="s">
        <v>456</v>
      </c>
      <c r="T26" s="767" t="s">
        <v>539</v>
      </c>
      <c r="U26" s="4">
        <v>3</v>
      </c>
      <c r="V26" s="4" t="s">
        <v>524</v>
      </c>
      <c r="W26" s="9" t="s">
        <v>546</v>
      </c>
      <c r="X26" s="535" t="s">
        <v>124</v>
      </c>
      <c r="Y26" s="4" t="s">
        <v>126</v>
      </c>
      <c r="Z26" s="4" t="s">
        <v>11</v>
      </c>
      <c r="AA26" s="765" t="s">
        <v>195</v>
      </c>
      <c r="AB26" s="17" t="s">
        <v>99</v>
      </c>
      <c r="AC26" s="22" t="s">
        <v>197</v>
      </c>
      <c r="AD26" s="57" cm="1">
        <f t="array" ref="AD26">INDEX('Routes Taxes'!O:O,MATCH('Flight Rotation Weeks'!V26&amp;Y26,'Routes Taxes'!A:A&amp;'Routes Taxes'!I:I,0))</f>
        <v>32.75</v>
      </c>
      <c r="AE26" s="58">
        <f t="shared" si="3"/>
        <v>2063.25</v>
      </c>
      <c r="AF26" s="93">
        <f>SUMIFS(Booking_Data!K:K,Booking_Data!J:J,B26,Booking_Data!H:H,AA26)</f>
        <v>153</v>
      </c>
      <c r="AG26" s="41">
        <f t="shared" si="0"/>
        <v>-90</v>
      </c>
      <c r="AH26" s="93">
        <f>SUMIFS(Booking_Data!L:L,Booking_Data!J:J,B26,Booking_Data!H:H,AA26,Booking_Data!I:I,Y26)</f>
        <v>63</v>
      </c>
      <c r="AI26" s="41">
        <f t="shared" si="1"/>
        <v>0</v>
      </c>
      <c r="AJ26" s="41"/>
      <c r="AK26" s="41">
        <f t="shared" si="2"/>
        <v>-90</v>
      </c>
      <c r="AL26" s="41"/>
      <c r="AM26" s="41">
        <f>SUMIFS(Booking_Data!P:P,Booking_Data!H:H,AA26,Booking_Data!I:I,Y26,Booking_Data!J:J,B26)</f>
        <v>14230.879999999997</v>
      </c>
    </row>
    <row r="27" spans="1:40" x14ac:dyDescent="0.35">
      <c r="A27" s="763">
        <v>6</v>
      </c>
      <c r="B27" s="27">
        <v>45752</v>
      </c>
      <c r="C27" s="8" t="s">
        <v>124</v>
      </c>
      <c r="D27" s="8" t="s">
        <v>1</v>
      </c>
      <c r="E27" s="1459">
        <v>0.53125</v>
      </c>
      <c r="F27" s="1459">
        <v>0.75</v>
      </c>
      <c r="G27" s="1460">
        <v>0.61458333333333337</v>
      </c>
      <c r="H27" s="1460">
        <v>0.83333333333333337</v>
      </c>
      <c r="I27" s="764">
        <v>2</v>
      </c>
      <c r="J27" s="3">
        <v>31000</v>
      </c>
      <c r="K27" s="3">
        <v>0</v>
      </c>
      <c r="L27" s="3">
        <v>31000</v>
      </c>
      <c r="M27" s="4">
        <v>1</v>
      </c>
      <c r="N27" s="3">
        <v>62000</v>
      </c>
      <c r="O27" s="3">
        <v>31000</v>
      </c>
      <c r="P27" s="4" t="s">
        <v>87</v>
      </c>
      <c r="Q27" s="4">
        <v>63</v>
      </c>
      <c r="R27" s="93">
        <v>63</v>
      </c>
      <c r="S27" s="4" t="s">
        <v>456</v>
      </c>
      <c r="T27" s="534" t="s">
        <v>539</v>
      </c>
      <c r="U27" s="4">
        <v>1</v>
      </c>
      <c r="V27" s="4" t="s">
        <v>524</v>
      </c>
      <c r="W27" s="9" t="s">
        <v>844</v>
      </c>
      <c r="X27" s="535" t="s">
        <v>124</v>
      </c>
      <c r="Y27" s="4" t="s">
        <v>130</v>
      </c>
      <c r="Z27" s="4" t="s">
        <v>10</v>
      </c>
      <c r="AA27" s="765" t="s">
        <v>194</v>
      </c>
      <c r="AB27" s="17" t="s">
        <v>99</v>
      </c>
      <c r="AC27" s="22" t="s">
        <v>198</v>
      </c>
      <c r="AD27" s="57" cm="1">
        <f t="array" ref="AD27">INDEX('Routes Taxes'!O:O,MATCH('Flight Rotation Weeks'!V27&amp;Y27,'Routes Taxes'!A:A&amp;'Routes Taxes'!I:I,0))</f>
        <v>24.77</v>
      </c>
      <c r="AE27" s="58">
        <f t="shared" si="3"/>
        <v>1188.96</v>
      </c>
      <c r="AF27" s="93">
        <f>SUMIFS(Booking_Data!K:K,Booking_Data!J:J,B27,Booking_Data!H:H,AA27)</f>
        <v>157</v>
      </c>
      <c r="AG27" s="41">
        <f>R27-AF27</f>
        <v>-94</v>
      </c>
      <c r="AH27" s="93">
        <f>SUMIFS(Booking_Data!L:L,Booking_Data!J:J,B27,Booking_Data!H:H,AA27,Booking_Data!I:I,Y27)</f>
        <v>48</v>
      </c>
      <c r="AI27" s="41">
        <f>R27-AH27</f>
        <v>15</v>
      </c>
      <c r="AJ27" s="41"/>
      <c r="AK27" s="41">
        <f>AG27-AJ27</f>
        <v>-94</v>
      </c>
      <c r="AL27" s="41"/>
      <c r="AM27" s="41">
        <f>SUMIFS(Booking_Data!P:P,Booking_Data!H:H,AA27,Booking_Data!I:I,Y27,Booking_Data!J:J,B27)</f>
        <v>11040</v>
      </c>
    </row>
    <row r="28" spans="1:40" x14ac:dyDescent="0.35">
      <c r="A28" s="763">
        <v>6</v>
      </c>
      <c r="B28" s="27">
        <v>45759</v>
      </c>
      <c r="C28" s="8" t="s">
        <v>124</v>
      </c>
      <c r="D28" s="8" t="s">
        <v>1</v>
      </c>
      <c r="E28" s="1459">
        <v>0.53125</v>
      </c>
      <c r="F28" s="1459">
        <v>0.75</v>
      </c>
      <c r="G28" s="1460">
        <v>0.61458333333333337</v>
      </c>
      <c r="H28" s="1460">
        <v>0.83333333333333337</v>
      </c>
      <c r="I28" s="764">
        <v>2</v>
      </c>
      <c r="J28" s="3">
        <v>31000</v>
      </c>
      <c r="K28" s="3">
        <v>0</v>
      </c>
      <c r="L28" s="3">
        <v>31000</v>
      </c>
      <c r="M28" s="4">
        <v>1</v>
      </c>
      <c r="N28" s="3">
        <v>62000</v>
      </c>
      <c r="O28" s="3">
        <v>31000</v>
      </c>
      <c r="P28" s="4" t="s">
        <v>87</v>
      </c>
      <c r="Q28" s="4">
        <v>63</v>
      </c>
      <c r="R28" s="93">
        <v>63</v>
      </c>
      <c r="S28" s="4" t="s">
        <v>456</v>
      </c>
      <c r="T28" s="534" t="s">
        <v>539</v>
      </c>
      <c r="U28" s="4">
        <v>2</v>
      </c>
      <c r="V28" s="4" t="s">
        <v>524</v>
      </c>
      <c r="W28" s="9" t="s">
        <v>845</v>
      </c>
      <c r="X28" s="535" t="s">
        <v>124</v>
      </c>
      <c r="Y28" s="4" t="s">
        <v>130</v>
      </c>
      <c r="Z28" s="4" t="s">
        <v>10</v>
      </c>
      <c r="AA28" s="765" t="s">
        <v>194</v>
      </c>
      <c r="AB28" s="17" t="s">
        <v>99</v>
      </c>
      <c r="AC28" s="22" t="s">
        <v>198</v>
      </c>
      <c r="AD28" s="57" cm="1">
        <f t="array" ref="AD28">INDEX('Routes Taxes'!O:O,MATCH('Flight Rotation Weeks'!V28&amp;Y28,'Routes Taxes'!A:A&amp;'Routes Taxes'!I:I,0))</f>
        <v>24.77</v>
      </c>
      <c r="AE28" s="58">
        <f t="shared" si="3"/>
        <v>1486.2</v>
      </c>
      <c r="AF28" s="93">
        <f>SUMIFS(Booking_Data!K:K,Booking_Data!J:J,B28,Booking_Data!H:H,AA28)</f>
        <v>162</v>
      </c>
      <c r="AG28" s="41">
        <f>R28-AF28</f>
        <v>-99</v>
      </c>
      <c r="AH28" s="93">
        <f>SUMIFS(Booking_Data!L:L,Booking_Data!J:J,B28,Booking_Data!H:H,AA28,Booking_Data!I:I,Y28)</f>
        <v>60</v>
      </c>
      <c r="AI28" s="41">
        <f>R28-AH28</f>
        <v>3</v>
      </c>
      <c r="AJ28" s="41"/>
      <c r="AK28" s="41">
        <f>AG28-AJ28</f>
        <v>-99</v>
      </c>
      <c r="AL28" s="41"/>
      <c r="AM28" s="41">
        <f>SUMIFS(Booking_Data!P:P,Booking_Data!H:H,AA28,Booking_Data!I:I,Y28,Booking_Data!J:J,B28)</f>
        <v>12689.64</v>
      </c>
    </row>
    <row r="29" spans="1:40" x14ac:dyDescent="0.35">
      <c r="A29" s="763">
        <v>6</v>
      </c>
      <c r="B29" s="27">
        <v>45766</v>
      </c>
      <c r="C29" s="51" t="s">
        <v>1</v>
      </c>
      <c r="D29" s="51" t="s">
        <v>124</v>
      </c>
      <c r="E29" s="766">
        <v>0.46180555555555558</v>
      </c>
      <c r="F29" s="766">
        <v>0.64930555555555558</v>
      </c>
      <c r="G29" s="533">
        <v>0.54513888888888884</v>
      </c>
      <c r="H29" s="533">
        <v>0.73263888888888884</v>
      </c>
      <c r="I29" s="764">
        <v>3</v>
      </c>
      <c r="J29" s="3">
        <v>31500</v>
      </c>
      <c r="K29" s="3">
        <v>0</v>
      </c>
      <c r="L29" s="3">
        <v>31500</v>
      </c>
      <c r="M29" s="4">
        <v>2</v>
      </c>
      <c r="N29" s="3">
        <v>47250</v>
      </c>
      <c r="O29" s="3">
        <v>23625</v>
      </c>
      <c r="P29" s="4" t="s">
        <v>87</v>
      </c>
      <c r="Q29" s="4">
        <v>186</v>
      </c>
      <c r="R29" s="93">
        <v>186</v>
      </c>
      <c r="S29" s="12" t="s">
        <v>456</v>
      </c>
      <c r="T29" s="767" t="s">
        <v>540</v>
      </c>
      <c r="U29" s="4">
        <v>4</v>
      </c>
      <c r="V29" s="4" t="s">
        <v>525</v>
      </c>
      <c r="W29" s="9" t="s">
        <v>547</v>
      </c>
      <c r="X29" s="535" t="s">
        <v>124</v>
      </c>
      <c r="Y29" s="4" t="s">
        <v>126</v>
      </c>
      <c r="Z29" s="4" t="s">
        <v>11</v>
      </c>
      <c r="AA29" s="765" t="s">
        <v>195</v>
      </c>
      <c r="AB29" s="17" t="s">
        <v>99</v>
      </c>
      <c r="AC29" s="22" t="s">
        <v>197</v>
      </c>
      <c r="AD29" s="57" cm="1">
        <f t="array" ref="AD29">INDEX('Routes Taxes'!O:O,MATCH('Flight Rotation Weeks'!V29&amp;Y29,'Routes Taxes'!A:A&amp;'Routes Taxes'!I:I,0))</f>
        <v>32.75</v>
      </c>
      <c r="AE29" s="58">
        <f t="shared" si="3"/>
        <v>2194.25</v>
      </c>
      <c r="AF29" s="93">
        <f>SUMIFS(Booking_Data!K:K,Booking_Data!J:J,B29,Booking_Data!H:H,AA29)</f>
        <v>67</v>
      </c>
      <c r="AG29" s="41">
        <f t="shared" si="0"/>
        <v>119</v>
      </c>
      <c r="AH29" s="93">
        <f>SUMIFS(Booking_Data!L:L,Booking_Data!J:J,B29,Booking_Data!H:H,AA29,Booking_Data!I:I,Y29)</f>
        <v>67</v>
      </c>
      <c r="AI29" s="41">
        <f t="shared" si="1"/>
        <v>119</v>
      </c>
      <c r="AJ29" s="41"/>
      <c r="AK29" s="41">
        <f t="shared" si="2"/>
        <v>119</v>
      </c>
      <c r="AL29" s="41"/>
      <c r="AM29" s="41">
        <f>SUMIFS(Booking_Data!P:P,Booking_Data!H:H,AA29,Booking_Data!I:I,Y29,Booking_Data!J:J,B29)</f>
        <v>13940.879999999997</v>
      </c>
    </row>
    <row r="30" spans="1:40" x14ac:dyDescent="0.35">
      <c r="A30" s="763">
        <v>6</v>
      </c>
      <c r="B30" s="27">
        <v>45773</v>
      </c>
      <c r="C30" s="51" t="s">
        <v>1</v>
      </c>
      <c r="D30" s="51" t="s">
        <v>124</v>
      </c>
      <c r="E30" s="766">
        <v>0.46180555555555558</v>
      </c>
      <c r="F30" s="766">
        <v>0.64930555555555558</v>
      </c>
      <c r="G30" s="533">
        <v>0.58680555555555558</v>
      </c>
      <c r="H30" s="533">
        <v>0.73263888888888884</v>
      </c>
      <c r="I30" s="764">
        <v>3</v>
      </c>
      <c r="J30" s="3">
        <v>31500</v>
      </c>
      <c r="K30" s="3">
        <v>0</v>
      </c>
      <c r="L30" s="3">
        <v>31500</v>
      </c>
      <c r="M30" s="4">
        <v>2</v>
      </c>
      <c r="N30" s="3">
        <v>47250</v>
      </c>
      <c r="O30" s="3">
        <v>23625</v>
      </c>
      <c r="P30" s="4" t="s">
        <v>87</v>
      </c>
      <c r="Q30" s="4">
        <v>186</v>
      </c>
      <c r="R30" s="93">
        <v>186</v>
      </c>
      <c r="S30" s="12" t="s">
        <v>456</v>
      </c>
      <c r="T30" s="767" t="s">
        <v>540</v>
      </c>
      <c r="U30" s="4">
        <v>5</v>
      </c>
      <c r="V30" s="4" t="s">
        <v>525</v>
      </c>
      <c r="W30" s="9" t="s">
        <v>548</v>
      </c>
      <c r="X30" s="535" t="s">
        <v>124</v>
      </c>
      <c r="Y30" s="4" t="s">
        <v>126</v>
      </c>
      <c r="Z30" s="4" t="s">
        <v>11</v>
      </c>
      <c r="AA30" s="765" t="s">
        <v>195</v>
      </c>
      <c r="AB30" s="17" t="s">
        <v>99</v>
      </c>
      <c r="AC30" s="22" t="s">
        <v>197</v>
      </c>
      <c r="AD30" s="57" cm="1">
        <f t="array" ref="AD30">INDEX('Routes Taxes'!O:O,MATCH('Flight Rotation Weeks'!V30&amp;Y30,'Routes Taxes'!A:A&amp;'Routes Taxes'!I:I,0))</f>
        <v>32.75</v>
      </c>
      <c r="AE30" s="58">
        <f t="shared" si="3"/>
        <v>6091.5</v>
      </c>
      <c r="AF30" s="93">
        <f>SUMIFS(Booking_Data!K:K,Booking_Data!J:J,B30,Booking_Data!H:H,AA30)</f>
        <v>186</v>
      </c>
      <c r="AG30" s="41">
        <f t="shared" si="0"/>
        <v>0</v>
      </c>
      <c r="AH30" s="93">
        <f>SUMIFS(Booking_Data!L:L,Booking_Data!J:J,B30,Booking_Data!H:H,AA30,Booking_Data!I:I,Y30)</f>
        <v>186</v>
      </c>
      <c r="AI30" s="41">
        <f t="shared" si="1"/>
        <v>0</v>
      </c>
      <c r="AJ30" s="41"/>
      <c r="AK30" s="41">
        <f t="shared" si="2"/>
        <v>0</v>
      </c>
      <c r="AL30" s="41"/>
      <c r="AM30" s="41">
        <f>SUMIFS(Booking_Data!P:P,Booking_Data!H:H,AA30,Booking_Data!I:I,Y30,Booking_Data!J:J,B30)</f>
        <v>50729.169999999991</v>
      </c>
    </row>
    <row r="31" spans="1:40" x14ac:dyDescent="0.35">
      <c r="A31" s="763">
        <v>6</v>
      </c>
      <c r="B31" s="28">
        <v>45780</v>
      </c>
      <c r="C31" s="51" t="s">
        <v>1</v>
      </c>
      <c r="D31" s="51" t="s">
        <v>124</v>
      </c>
      <c r="E31" s="766">
        <v>0.46180555555555558</v>
      </c>
      <c r="F31" s="766">
        <v>0.64930555555555558</v>
      </c>
      <c r="G31" s="533">
        <v>0.58680555555555558</v>
      </c>
      <c r="H31" s="533">
        <v>0.73263888888888884</v>
      </c>
      <c r="I31" s="20">
        <v>3</v>
      </c>
      <c r="J31" s="21">
        <v>31500</v>
      </c>
      <c r="K31" s="21">
        <v>0</v>
      </c>
      <c r="L31" s="21">
        <v>31500</v>
      </c>
      <c r="M31" s="12">
        <v>2</v>
      </c>
      <c r="N31" s="21">
        <v>47250</v>
      </c>
      <c r="O31" s="21">
        <v>23625</v>
      </c>
      <c r="P31" s="12" t="s">
        <v>87</v>
      </c>
      <c r="Q31" s="4">
        <v>186</v>
      </c>
      <c r="R31" s="93">
        <v>186</v>
      </c>
      <c r="S31" s="12" t="s">
        <v>456</v>
      </c>
      <c r="T31" s="767" t="s">
        <v>540</v>
      </c>
      <c r="U31" s="12">
        <v>6</v>
      </c>
      <c r="V31" s="4" t="s">
        <v>525</v>
      </c>
      <c r="W31" s="9" t="s">
        <v>549</v>
      </c>
      <c r="X31" s="535" t="s">
        <v>124</v>
      </c>
      <c r="Y31" s="12" t="s">
        <v>126</v>
      </c>
      <c r="Z31" s="12" t="s">
        <v>11</v>
      </c>
      <c r="AA31" s="536" t="s">
        <v>195</v>
      </c>
      <c r="AB31" s="52" t="s">
        <v>99</v>
      </c>
      <c r="AC31" s="53" t="s">
        <v>197</v>
      </c>
      <c r="AD31" s="57" cm="1">
        <f t="array" ref="AD31">INDEX('Routes Taxes'!O:O,MATCH('Flight Rotation Weeks'!V31&amp;Y31,'Routes Taxes'!A:A&amp;'Routes Taxes'!I:I,0))</f>
        <v>32.75</v>
      </c>
      <c r="AE31" s="58">
        <f t="shared" si="3"/>
        <v>5927.75</v>
      </c>
      <c r="AF31" s="93">
        <f>SUMIFS(Booking_Data!K:K,Booking_Data!J:J,B31,Booking_Data!H:H,AA31)</f>
        <v>181</v>
      </c>
      <c r="AG31" s="41">
        <f t="shared" si="0"/>
        <v>5</v>
      </c>
      <c r="AH31" s="93">
        <f>SUMIFS(Booking_Data!L:L,Booking_Data!J:J,B31,Booking_Data!H:H,AA31,Booking_Data!I:I,Y31)</f>
        <v>181</v>
      </c>
      <c r="AI31" s="41">
        <f t="shared" si="1"/>
        <v>5</v>
      </c>
      <c r="AJ31" s="41"/>
      <c r="AK31" s="41">
        <f t="shared" si="2"/>
        <v>5</v>
      </c>
      <c r="AL31" s="41"/>
      <c r="AM31" s="41">
        <f>SUMIFS(Booking_Data!P:P,Booking_Data!H:H,AA31,Booking_Data!I:I,Y31,Booking_Data!J:J,B31)</f>
        <v>41487.730000000025</v>
      </c>
    </row>
    <row r="32" spans="1:40" x14ac:dyDescent="0.35">
      <c r="A32" s="763">
        <v>6</v>
      </c>
      <c r="B32" s="27">
        <v>45766</v>
      </c>
      <c r="C32" s="8" t="s">
        <v>124</v>
      </c>
      <c r="D32" s="8" t="s">
        <v>1</v>
      </c>
      <c r="E32" s="532">
        <v>0.69097222222222221</v>
      </c>
      <c r="F32" s="532">
        <v>0.86805555555555558</v>
      </c>
      <c r="G32" s="533">
        <v>0.77430555555555558</v>
      </c>
      <c r="H32" s="533">
        <v>0.95138888888888884</v>
      </c>
      <c r="I32" s="764">
        <v>3</v>
      </c>
      <c r="J32" s="3">
        <v>31500</v>
      </c>
      <c r="K32" s="3">
        <v>0</v>
      </c>
      <c r="L32" s="3">
        <v>31500</v>
      </c>
      <c r="M32" s="4">
        <v>2</v>
      </c>
      <c r="N32" s="3">
        <v>47250</v>
      </c>
      <c r="O32" s="3">
        <v>23625</v>
      </c>
      <c r="P32" s="4" t="s">
        <v>87</v>
      </c>
      <c r="Q32" s="4">
        <v>186</v>
      </c>
      <c r="R32" s="4">
        <v>186</v>
      </c>
      <c r="S32" s="12" t="s">
        <v>456</v>
      </c>
      <c r="T32" s="767" t="s">
        <v>540</v>
      </c>
      <c r="U32" s="4">
        <v>3</v>
      </c>
      <c r="V32" s="4" t="s">
        <v>525</v>
      </c>
      <c r="W32" s="9" t="s">
        <v>550</v>
      </c>
      <c r="X32" s="535" t="s">
        <v>124</v>
      </c>
      <c r="Y32" s="4" t="s">
        <v>130</v>
      </c>
      <c r="Z32" s="4" t="s">
        <v>10</v>
      </c>
      <c r="AA32" s="765" t="s">
        <v>194</v>
      </c>
      <c r="AB32" s="17" t="s">
        <v>99</v>
      </c>
      <c r="AC32" s="22" t="s">
        <v>198</v>
      </c>
      <c r="AD32" s="57" cm="1">
        <f t="array" ref="AD32">INDEX('Routes Taxes'!O:O,MATCH('Flight Rotation Weeks'!V32&amp;Y32,'Routes Taxes'!A:A&amp;'Routes Taxes'!I:I,0))</f>
        <v>24.77</v>
      </c>
      <c r="AE32" s="58">
        <f t="shared" si="3"/>
        <v>4582.45</v>
      </c>
      <c r="AF32" s="93">
        <f>SUMIFS(Booking_Data!K:K,Booking_Data!J:J,B32,Booking_Data!H:H,AA32)</f>
        <v>185</v>
      </c>
      <c r="AG32" s="41">
        <f t="shared" si="0"/>
        <v>1</v>
      </c>
      <c r="AH32" s="93">
        <f>SUMIFS(Booking_Data!L:L,Booking_Data!J:J,B32,Booking_Data!H:H,AA32,Booking_Data!I:I,Y32)</f>
        <v>185</v>
      </c>
      <c r="AI32" s="41">
        <f t="shared" si="1"/>
        <v>1</v>
      </c>
      <c r="AJ32" s="41"/>
      <c r="AK32" s="41">
        <f t="shared" si="2"/>
        <v>1</v>
      </c>
      <c r="AL32" s="41"/>
      <c r="AM32" s="41">
        <f>SUMIFS(Booking_Data!P:P,Booking_Data!H:H,AA32,Booking_Data!I:I,Y32,Booking_Data!J:J,B32)</f>
        <v>49759.620000000017</v>
      </c>
    </row>
    <row r="33" spans="1:39" x14ac:dyDescent="0.35">
      <c r="A33" s="763">
        <v>6</v>
      </c>
      <c r="B33" s="27">
        <v>45773</v>
      </c>
      <c r="C33" s="8" t="s">
        <v>124</v>
      </c>
      <c r="D33" s="8" t="s">
        <v>1</v>
      </c>
      <c r="E33" s="532">
        <v>0.69097222222222221</v>
      </c>
      <c r="F33" s="532">
        <v>0.86805555555555558</v>
      </c>
      <c r="G33" s="533">
        <v>0.77430555555555558</v>
      </c>
      <c r="H33" s="533">
        <v>0.99305555555555558</v>
      </c>
      <c r="I33" s="764">
        <v>3</v>
      </c>
      <c r="J33" s="3">
        <v>31500</v>
      </c>
      <c r="K33" s="3">
        <v>0</v>
      </c>
      <c r="L33" s="3">
        <v>31500</v>
      </c>
      <c r="M33" s="4">
        <v>2</v>
      </c>
      <c r="N33" s="3">
        <v>47250</v>
      </c>
      <c r="O33" s="3">
        <v>23625</v>
      </c>
      <c r="P33" s="4" t="s">
        <v>87</v>
      </c>
      <c r="Q33" s="4">
        <v>186</v>
      </c>
      <c r="R33" s="4">
        <v>186</v>
      </c>
      <c r="S33" s="12" t="s">
        <v>456</v>
      </c>
      <c r="T33" s="767" t="s">
        <v>540</v>
      </c>
      <c r="U33" s="4">
        <v>4</v>
      </c>
      <c r="V33" s="4" t="s">
        <v>525</v>
      </c>
      <c r="W33" s="9" t="s">
        <v>547</v>
      </c>
      <c r="X33" s="535" t="s">
        <v>124</v>
      </c>
      <c r="Y33" s="4" t="s">
        <v>130</v>
      </c>
      <c r="Z33" s="4" t="s">
        <v>10</v>
      </c>
      <c r="AA33" s="765" t="s">
        <v>194</v>
      </c>
      <c r="AB33" s="17" t="s">
        <v>99</v>
      </c>
      <c r="AC33" s="22" t="s">
        <v>198</v>
      </c>
      <c r="AD33" s="57" cm="1">
        <f t="array" ref="AD33">INDEX('Routes Taxes'!O:O,MATCH('Flight Rotation Weeks'!V33&amp;Y33,'Routes Taxes'!A:A&amp;'Routes Taxes'!I:I,0))</f>
        <v>24.77</v>
      </c>
      <c r="AE33" s="58">
        <f t="shared" si="3"/>
        <v>3665.96</v>
      </c>
      <c r="AF33" s="93">
        <f>SUMIFS(Booking_Data!K:K,Booking_Data!J:J,B33,Booking_Data!H:H,AA33)</f>
        <v>148</v>
      </c>
      <c r="AG33" s="41">
        <f t="shared" si="0"/>
        <v>38</v>
      </c>
      <c r="AH33" s="93">
        <f>SUMIFS(Booking_Data!L:L,Booking_Data!J:J,B33,Booking_Data!H:H,AA33,Booking_Data!I:I,Y33)</f>
        <v>148</v>
      </c>
      <c r="AI33" s="41">
        <f t="shared" si="1"/>
        <v>38</v>
      </c>
      <c r="AJ33" s="41"/>
      <c r="AK33" s="41">
        <f t="shared" si="2"/>
        <v>38</v>
      </c>
      <c r="AL33" s="41"/>
      <c r="AM33" s="41">
        <f>SUMIFS(Booking_Data!P:P,Booking_Data!H:H,AA33,Booking_Data!I:I,Y33,Booking_Data!J:J,B33)</f>
        <v>30984.860000000004</v>
      </c>
    </row>
    <row r="34" spans="1:39" x14ac:dyDescent="0.35">
      <c r="A34" s="19">
        <v>5</v>
      </c>
      <c r="B34" s="28">
        <v>45772</v>
      </c>
      <c r="C34" s="8" t="s">
        <v>1</v>
      </c>
      <c r="D34" s="8" t="s">
        <v>2</v>
      </c>
      <c r="E34" s="532">
        <v>0.4236111111111111</v>
      </c>
      <c r="F34" s="532">
        <v>0.56944444444444442</v>
      </c>
      <c r="G34" s="533">
        <v>0.54861111111111116</v>
      </c>
      <c r="H34" s="533">
        <v>0.65277777777777779</v>
      </c>
      <c r="I34" s="20">
        <v>3</v>
      </c>
      <c r="J34" s="21">
        <v>46700</v>
      </c>
      <c r="K34" s="21">
        <v>0</v>
      </c>
      <c r="L34" s="21">
        <v>46700</v>
      </c>
      <c r="M34" s="12">
        <v>3</v>
      </c>
      <c r="N34" s="21">
        <v>46700</v>
      </c>
      <c r="O34" s="21">
        <v>23350</v>
      </c>
      <c r="P34" s="12" t="s">
        <v>87</v>
      </c>
      <c r="Q34" s="12">
        <v>186</v>
      </c>
      <c r="R34" s="11">
        <v>186</v>
      </c>
      <c r="S34" s="12" t="s">
        <v>456</v>
      </c>
      <c r="T34" s="4" t="s">
        <v>169</v>
      </c>
      <c r="U34" s="12">
        <v>4</v>
      </c>
      <c r="V34" s="4" t="s">
        <v>314</v>
      </c>
      <c r="W34" s="9" t="s">
        <v>328</v>
      </c>
      <c r="X34" s="535" t="s">
        <v>2</v>
      </c>
      <c r="Y34" s="12" t="s">
        <v>29</v>
      </c>
      <c r="Z34" s="12" t="s">
        <v>11</v>
      </c>
      <c r="AA34" s="536" t="s">
        <v>445</v>
      </c>
      <c r="AB34" s="52" t="s">
        <v>99</v>
      </c>
      <c r="AC34" s="53" t="s">
        <v>446</v>
      </c>
      <c r="AD34" s="57" cm="1">
        <f t="array" ref="AD34">INDEX('Routes Taxes'!O:O,MATCH('Flight Rotation Weeks'!V34&amp;Y34,'Routes Taxes'!A:A&amp;'Routes Taxes'!I:I,0))</f>
        <v>32.75</v>
      </c>
      <c r="AE34" s="58">
        <f t="shared" si="3"/>
        <v>6091.5</v>
      </c>
      <c r="AF34" s="93">
        <f>SUMIFS(Booking_Data!K:K,Booking_Data!J:J,B34,Booking_Data!H:H,AA34)</f>
        <v>186</v>
      </c>
      <c r="AG34" s="41">
        <f t="shared" ref="AG34:AG63" si="4">R34-AF34</f>
        <v>0</v>
      </c>
      <c r="AH34" s="93">
        <f>SUMIFS(Booking_Data!L:L,Booking_Data!J:J,B34,Booking_Data!H:H,AA34,Booking_Data!I:I,Y34)</f>
        <v>186</v>
      </c>
      <c r="AI34" s="41">
        <f t="shared" ref="AI34:AI63" si="5">R34-AH34</f>
        <v>0</v>
      </c>
      <c r="AJ34" s="41"/>
      <c r="AK34" s="41">
        <f t="shared" ref="AK34:AK63" si="6">AG34-AJ34</f>
        <v>0</v>
      </c>
      <c r="AL34" s="41"/>
      <c r="AM34" s="41">
        <f>SUMIFS(Booking_Data!P:P,Booking_Data!H:H,AA34,Booking_Data!I:I,Y34,Booking_Data!J:J,B34)</f>
        <v>50824.539999999979</v>
      </c>
    </row>
    <row r="35" spans="1:39" x14ac:dyDescent="0.35">
      <c r="A35" s="19">
        <v>5</v>
      </c>
      <c r="B35" s="28">
        <v>45779</v>
      </c>
      <c r="C35" s="8" t="s">
        <v>1</v>
      </c>
      <c r="D35" s="8" t="s">
        <v>2</v>
      </c>
      <c r="E35" s="532">
        <v>0.4236111111111111</v>
      </c>
      <c r="F35" s="532">
        <v>0.56944444444444442</v>
      </c>
      <c r="G35" s="533">
        <v>0.54861111111111116</v>
      </c>
      <c r="H35" s="533">
        <v>0.65277777777777779</v>
      </c>
      <c r="I35" s="20">
        <v>3</v>
      </c>
      <c r="J35" s="21">
        <v>46700</v>
      </c>
      <c r="K35" s="21">
        <v>0</v>
      </c>
      <c r="L35" s="21">
        <v>46700</v>
      </c>
      <c r="M35" s="12">
        <v>3</v>
      </c>
      <c r="N35" s="21">
        <v>46700</v>
      </c>
      <c r="O35" s="21">
        <v>23350</v>
      </c>
      <c r="P35" s="12" t="s">
        <v>87</v>
      </c>
      <c r="Q35" s="12">
        <v>186</v>
      </c>
      <c r="R35" s="11">
        <v>186</v>
      </c>
      <c r="S35" s="12" t="s">
        <v>456</v>
      </c>
      <c r="T35" s="4" t="s">
        <v>169</v>
      </c>
      <c r="U35" s="12">
        <v>5</v>
      </c>
      <c r="V35" s="4" t="s">
        <v>314</v>
      </c>
      <c r="W35" s="9" t="s">
        <v>329</v>
      </c>
      <c r="X35" s="535" t="s">
        <v>2</v>
      </c>
      <c r="Y35" s="12" t="s">
        <v>29</v>
      </c>
      <c r="Z35" s="12" t="s">
        <v>11</v>
      </c>
      <c r="AA35" s="536" t="s">
        <v>445</v>
      </c>
      <c r="AB35" s="52" t="s">
        <v>99</v>
      </c>
      <c r="AC35" s="53" t="s">
        <v>446</v>
      </c>
      <c r="AD35" s="57" cm="1">
        <f t="array" ref="AD35">INDEX('Routes Taxes'!O:O,MATCH('Flight Rotation Weeks'!V35&amp;Y35,'Routes Taxes'!A:A&amp;'Routes Taxes'!I:I,0))</f>
        <v>32.75</v>
      </c>
      <c r="AE35" s="58">
        <f t="shared" si="3"/>
        <v>6189.75</v>
      </c>
      <c r="AF35" s="93">
        <f>SUMIFS(Booking_Data!K:K,Booking_Data!J:J,B35,Booking_Data!H:H,AA35)</f>
        <v>189</v>
      </c>
      <c r="AG35" s="41">
        <f t="shared" si="4"/>
        <v>-3</v>
      </c>
      <c r="AH35" s="93">
        <f>SUMIFS(Booking_Data!L:L,Booking_Data!J:J,B35,Booking_Data!H:H,AA35,Booking_Data!I:I,Y35)</f>
        <v>189</v>
      </c>
      <c r="AI35" s="41">
        <f t="shared" si="5"/>
        <v>-3</v>
      </c>
      <c r="AJ35" s="41"/>
      <c r="AK35" s="41">
        <f t="shared" si="6"/>
        <v>-3</v>
      </c>
      <c r="AL35" s="41"/>
      <c r="AM35" s="41">
        <f>SUMIFS(Booking_Data!P:P,Booking_Data!H:H,AA35,Booking_Data!I:I,Y35,Booking_Data!J:J,B35)</f>
        <v>46175.149999999987</v>
      </c>
    </row>
    <row r="36" spans="1:39" x14ac:dyDescent="0.35">
      <c r="A36" s="19">
        <v>5</v>
      </c>
      <c r="B36" s="28">
        <v>45765</v>
      </c>
      <c r="C36" s="8" t="s">
        <v>2</v>
      </c>
      <c r="D36" s="8" t="s">
        <v>1</v>
      </c>
      <c r="E36" s="532">
        <v>0.61111111111111116</v>
      </c>
      <c r="F36" s="532">
        <v>0.75694444444444442</v>
      </c>
      <c r="G36" s="533">
        <v>0.69444444444444442</v>
      </c>
      <c r="H36" s="533">
        <v>0.84027777777777779</v>
      </c>
      <c r="I36" s="20">
        <v>3</v>
      </c>
      <c r="J36" s="21">
        <v>46700</v>
      </c>
      <c r="K36" s="21">
        <v>0</v>
      </c>
      <c r="L36" s="21">
        <v>46700</v>
      </c>
      <c r="M36" s="12">
        <v>3</v>
      </c>
      <c r="N36" s="21">
        <v>46700</v>
      </c>
      <c r="O36" s="21">
        <v>23350</v>
      </c>
      <c r="P36" s="12" t="s">
        <v>87</v>
      </c>
      <c r="Q36" s="12">
        <v>186</v>
      </c>
      <c r="R36" s="11">
        <v>186</v>
      </c>
      <c r="S36" s="12" t="s">
        <v>456</v>
      </c>
      <c r="T36" s="4" t="s">
        <v>169</v>
      </c>
      <c r="U36" s="12">
        <v>3</v>
      </c>
      <c r="V36" s="4" t="s">
        <v>314</v>
      </c>
      <c r="W36" s="9" t="s">
        <v>327</v>
      </c>
      <c r="X36" s="535" t="s">
        <v>2</v>
      </c>
      <c r="Y36" s="12" t="s">
        <v>28</v>
      </c>
      <c r="Z36" s="12" t="s">
        <v>10</v>
      </c>
      <c r="AA36" s="536" t="s">
        <v>447</v>
      </c>
      <c r="AB36" s="52" t="s">
        <v>99</v>
      </c>
      <c r="AC36" s="53" t="s">
        <v>448</v>
      </c>
      <c r="AD36" s="57" cm="1">
        <f t="array" ref="AD36">INDEX('Routes Taxes'!O:O,MATCH('Flight Rotation Weeks'!V36&amp;Y36,'Routes Taxes'!A:A&amp;'Routes Taxes'!I:I,0))</f>
        <v>28.33</v>
      </c>
      <c r="AE36" s="58">
        <f t="shared" si="3"/>
        <v>5269.38</v>
      </c>
      <c r="AF36" s="93">
        <f>SUMIFS(Booking_Data!K:K,Booking_Data!J:J,B36,Booking_Data!H:H,AA36)</f>
        <v>186</v>
      </c>
      <c r="AG36" s="41">
        <f t="shared" si="4"/>
        <v>0</v>
      </c>
      <c r="AH36" s="93">
        <f>SUMIFS(Booking_Data!L:L,Booking_Data!J:J,B36,Booking_Data!H:H,AA36,Booking_Data!I:I,Y36)</f>
        <v>186</v>
      </c>
      <c r="AI36" s="41">
        <f t="shared" si="5"/>
        <v>0</v>
      </c>
      <c r="AJ36" s="41"/>
      <c r="AK36" s="41">
        <f t="shared" si="6"/>
        <v>0</v>
      </c>
      <c r="AL36" s="41"/>
      <c r="AM36" s="41">
        <f>SUMIFS(Booking_Data!P:P,Booking_Data!H:H,AA36,Booking_Data!I:I,Y36,Booking_Data!J:J,B36)</f>
        <v>50699.350000000013</v>
      </c>
    </row>
    <row r="37" spans="1:39" x14ac:dyDescent="0.35">
      <c r="A37" s="19">
        <v>5</v>
      </c>
      <c r="B37" s="28">
        <v>45772</v>
      </c>
      <c r="C37" s="8" t="s">
        <v>2</v>
      </c>
      <c r="D37" s="8" t="s">
        <v>1</v>
      </c>
      <c r="E37" s="532">
        <v>0.61111111111111116</v>
      </c>
      <c r="F37" s="532">
        <v>0.75694444444444442</v>
      </c>
      <c r="G37" s="533">
        <v>0.69444444444444442</v>
      </c>
      <c r="H37" s="533">
        <v>0.88194444444444442</v>
      </c>
      <c r="I37" s="20">
        <v>3</v>
      </c>
      <c r="J37" s="21">
        <v>46700</v>
      </c>
      <c r="K37" s="21">
        <v>0</v>
      </c>
      <c r="L37" s="21">
        <v>46700</v>
      </c>
      <c r="M37" s="12">
        <v>3</v>
      </c>
      <c r="N37" s="21">
        <v>46700</v>
      </c>
      <c r="O37" s="21">
        <v>23350</v>
      </c>
      <c r="P37" s="12" t="s">
        <v>87</v>
      </c>
      <c r="Q37" s="12">
        <v>186</v>
      </c>
      <c r="R37" s="11">
        <v>186</v>
      </c>
      <c r="S37" s="12" t="s">
        <v>456</v>
      </c>
      <c r="T37" s="4" t="s">
        <v>169</v>
      </c>
      <c r="U37" s="12">
        <v>4</v>
      </c>
      <c r="V37" s="4" t="s">
        <v>314</v>
      </c>
      <c r="W37" s="9" t="s">
        <v>328</v>
      </c>
      <c r="X37" s="535" t="s">
        <v>2</v>
      </c>
      <c r="Y37" s="12" t="s">
        <v>28</v>
      </c>
      <c r="Z37" s="12" t="s">
        <v>10</v>
      </c>
      <c r="AA37" s="536" t="s">
        <v>447</v>
      </c>
      <c r="AB37" s="52" t="s">
        <v>99</v>
      </c>
      <c r="AC37" s="53" t="s">
        <v>448</v>
      </c>
      <c r="AD37" s="57" cm="1">
        <f t="array" ref="AD37">INDEX('Routes Taxes'!O:O,MATCH('Flight Rotation Weeks'!V37&amp;Y37,'Routes Taxes'!A:A&amp;'Routes Taxes'!I:I,0))</f>
        <v>28.33</v>
      </c>
      <c r="AE37" s="58">
        <f t="shared" si="3"/>
        <v>5212.7199999999993</v>
      </c>
      <c r="AF37" s="93">
        <f>SUMIFS(Booking_Data!K:K,Booking_Data!J:J,B37,Booking_Data!H:H,AA37)</f>
        <v>184</v>
      </c>
      <c r="AG37" s="41">
        <f t="shared" si="4"/>
        <v>2</v>
      </c>
      <c r="AH37" s="93">
        <f>SUMIFS(Booking_Data!L:L,Booking_Data!J:J,B37,Booking_Data!H:H,AA37,Booking_Data!I:I,Y37)</f>
        <v>184</v>
      </c>
      <c r="AI37" s="41">
        <f t="shared" si="5"/>
        <v>2</v>
      </c>
      <c r="AJ37" s="41"/>
      <c r="AK37" s="41">
        <f t="shared" si="6"/>
        <v>2</v>
      </c>
      <c r="AL37" s="41"/>
      <c r="AM37" s="41">
        <f>SUMIFS(Booking_Data!P:P,Booking_Data!H:H,AA37,Booking_Data!I:I,Y37,Booking_Data!J:J,B37)</f>
        <v>42881.200000000019</v>
      </c>
    </row>
    <row r="38" spans="1:39" x14ac:dyDescent="0.35">
      <c r="A38" s="19">
        <v>5</v>
      </c>
      <c r="B38" s="28">
        <v>45772</v>
      </c>
      <c r="C38" s="8" t="s">
        <v>1</v>
      </c>
      <c r="D38" s="8" t="s">
        <v>294</v>
      </c>
      <c r="E38" s="532">
        <v>0.45833333333333331</v>
      </c>
      <c r="F38" s="532">
        <v>0.6875</v>
      </c>
      <c r="G38" s="533">
        <v>0.58333333333333337</v>
      </c>
      <c r="H38" s="533">
        <v>0.77083333333333337</v>
      </c>
      <c r="I38" s="20">
        <v>3</v>
      </c>
      <c r="J38" s="21">
        <v>30000</v>
      </c>
      <c r="K38" s="21">
        <v>0</v>
      </c>
      <c r="L38" s="21">
        <v>30000</v>
      </c>
      <c r="M38" s="12">
        <v>2</v>
      </c>
      <c r="N38" s="21">
        <v>45000</v>
      </c>
      <c r="O38" s="21">
        <v>22500</v>
      </c>
      <c r="P38" s="12" t="s">
        <v>86</v>
      </c>
      <c r="Q38" s="12">
        <v>80</v>
      </c>
      <c r="R38" s="11">
        <v>80</v>
      </c>
      <c r="S38" s="12" t="s">
        <v>456</v>
      </c>
      <c r="T38" s="4" t="s">
        <v>640</v>
      </c>
      <c r="U38" s="12">
        <v>2</v>
      </c>
      <c r="V38" s="4" t="s">
        <v>638</v>
      </c>
      <c r="W38" s="9" t="s">
        <v>695</v>
      </c>
      <c r="X38" s="535" t="s">
        <v>294</v>
      </c>
      <c r="Y38" s="12" t="s">
        <v>296</v>
      </c>
      <c r="Z38" s="12" t="s">
        <v>11</v>
      </c>
      <c r="AA38" s="536" t="s">
        <v>480</v>
      </c>
      <c r="AB38" s="52" t="s">
        <v>503</v>
      </c>
      <c r="AC38" s="53" t="s">
        <v>504</v>
      </c>
      <c r="AD38" s="57" cm="1">
        <f t="array" ref="AD38">INDEX('Routes Taxes'!O:O,MATCH('Flight Rotation Weeks'!V38&amp;Y38,'Routes Taxes'!A:A&amp;'Routes Taxes'!I:I,0))</f>
        <v>32.75</v>
      </c>
      <c r="AE38" s="58">
        <f t="shared" si="3"/>
        <v>2620</v>
      </c>
      <c r="AF38" s="93">
        <f>SUMIFS(Booking_Data!K:K,Booking_Data!J:J,B38,Booking_Data!H:H,AA38)</f>
        <v>175</v>
      </c>
      <c r="AG38" s="41">
        <f t="shared" si="4"/>
        <v>-95</v>
      </c>
      <c r="AH38" s="93">
        <f>SUMIFS(Booking_Data!L:L,Booking_Data!J:J,B38,Booking_Data!H:H,AA38,Booking_Data!I:I,Y38)</f>
        <v>80</v>
      </c>
      <c r="AI38" s="41">
        <f t="shared" si="5"/>
        <v>0</v>
      </c>
      <c r="AJ38" s="41"/>
      <c r="AK38" s="41">
        <f t="shared" si="6"/>
        <v>-95</v>
      </c>
      <c r="AL38" s="41"/>
      <c r="AM38" s="41">
        <f>SUMIFS(Booking_Data!P:P,Booking_Data!H:H,AA38,Booking_Data!I:I,Y38,Booking_Data!J:J,B38)</f>
        <v>22400</v>
      </c>
    </row>
    <row r="39" spans="1:39" x14ac:dyDescent="0.35">
      <c r="A39" s="19">
        <v>5</v>
      </c>
      <c r="B39" s="28">
        <v>45779</v>
      </c>
      <c r="C39" s="8" t="s">
        <v>1</v>
      </c>
      <c r="D39" s="8" t="s">
        <v>294</v>
      </c>
      <c r="E39" s="532">
        <v>0.45833333333333331</v>
      </c>
      <c r="F39" s="532">
        <v>0.6875</v>
      </c>
      <c r="G39" s="533">
        <v>0.58333333333333337</v>
      </c>
      <c r="H39" s="533">
        <v>0.77083333333333337</v>
      </c>
      <c r="I39" s="20">
        <v>3</v>
      </c>
      <c r="J39" s="21">
        <v>30000</v>
      </c>
      <c r="K39" s="21">
        <v>0</v>
      </c>
      <c r="L39" s="21">
        <v>30000</v>
      </c>
      <c r="M39" s="12">
        <v>2</v>
      </c>
      <c r="N39" s="21">
        <v>45000</v>
      </c>
      <c r="O39" s="21">
        <v>22500</v>
      </c>
      <c r="P39" s="12" t="s">
        <v>86</v>
      </c>
      <c r="Q39" s="1646">
        <v>98</v>
      </c>
      <c r="R39" s="1646">
        <v>98</v>
      </c>
      <c r="S39" s="12" t="s">
        <v>456</v>
      </c>
      <c r="T39" s="4" t="s">
        <v>640</v>
      </c>
      <c r="U39" s="12">
        <v>3</v>
      </c>
      <c r="V39" s="4" t="s">
        <v>638</v>
      </c>
      <c r="W39" s="9" t="s">
        <v>696</v>
      </c>
      <c r="X39" s="535" t="s">
        <v>294</v>
      </c>
      <c r="Y39" s="12" t="s">
        <v>296</v>
      </c>
      <c r="Z39" s="12" t="s">
        <v>11</v>
      </c>
      <c r="AA39" s="536" t="s">
        <v>480</v>
      </c>
      <c r="AB39" s="52" t="s">
        <v>503</v>
      </c>
      <c r="AC39" s="53" t="s">
        <v>504</v>
      </c>
      <c r="AD39" s="57" cm="1">
        <f t="array" ref="AD39">INDEX('Routes Taxes'!O:O,MATCH('Flight Rotation Weeks'!V39&amp;Y39,'Routes Taxes'!A:A&amp;'Routes Taxes'!I:I,0))</f>
        <v>32.75</v>
      </c>
      <c r="AE39" s="58">
        <f t="shared" si="3"/>
        <v>3209.5</v>
      </c>
      <c r="AF39" s="93">
        <f>SUMIFS(Booking_Data!K:K,Booking_Data!J:J,B39,Booking_Data!H:H,AA39)</f>
        <v>174</v>
      </c>
      <c r="AG39" s="41">
        <f t="shared" si="4"/>
        <v>-76</v>
      </c>
      <c r="AH39" s="93">
        <f>SUMIFS(Booking_Data!L:L,Booking_Data!J:J,B39,Booking_Data!H:H,AA39,Booking_Data!I:I,Y39)</f>
        <v>98</v>
      </c>
      <c r="AI39" s="41">
        <f t="shared" si="5"/>
        <v>0</v>
      </c>
      <c r="AJ39" s="41"/>
      <c r="AK39" s="41">
        <f t="shared" si="6"/>
        <v>-76</v>
      </c>
      <c r="AL39" s="41"/>
      <c r="AM39" s="41">
        <f>SUMIFS(Booking_Data!P:P,Booking_Data!H:H,AA39,Booking_Data!I:I,Y39,Booking_Data!J:J,B39)</f>
        <v>27477.839999999997</v>
      </c>
    </row>
    <row r="40" spans="1:39" x14ac:dyDescent="0.35">
      <c r="A40" s="19">
        <v>5</v>
      </c>
      <c r="B40" s="28">
        <v>45765</v>
      </c>
      <c r="C40" s="8" t="s">
        <v>294</v>
      </c>
      <c r="D40" s="8" t="s">
        <v>1</v>
      </c>
      <c r="E40" s="532">
        <v>0.72916666666666663</v>
      </c>
      <c r="F40" s="532">
        <v>0.85416666666666663</v>
      </c>
      <c r="G40" s="533">
        <v>0.8125</v>
      </c>
      <c r="H40" s="533">
        <v>0.91666666666666663</v>
      </c>
      <c r="I40" s="20">
        <v>3</v>
      </c>
      <c r="J40" s="21">
        <v>30000</v>
      </c>
      <c r="K40" s="21">
        <v>0</v>
      </c>
      <c r="L40" s="21">
        <v>30000</v>
      </c>
      <c r="M40" s="12">
        <v>2</v>
      </c>
      <c r="N40" s="21">
        <v>45000</v>
      </c>
      <c r="O40" s="21">
        <v>22500</v>
      </c>
      <c r="P40" s="12" t="s">
        <v>86</v>
      </c>
      <c r="Q40" s="12">
        <v>83</v>
      </c>
      <c r="R40" s="11">
        <v>83</v>
      </c>
      <c r="S40" s="12" t="s">
        <v>456</v>
      </c>
      <c r="T40" s="4" t="s">
        <v>640</v>
      </c>
      <c r="U40" s="12">
        <v>1</v>
      </c>
      <c r="V40" s="4" t="s">
        <v>638</v>
      </c>
      <c r="W40" s="9" t="s">
        <v>697</v>
      </c>
      <c r="X40" s="535" t="s">
        <v>294</v>
      </c>
      <c r="Y40" s="12" t="s">
        <v>297</v>
      </c>
      <c r="Z40" s="12" t="s">
        <v>10</v>
      </c>
      <c r="AA40" s="536" t="s">
        <v>654</v>
      </c>
      <c r="AB40" s="52" t="s">
        <v>503</v>
      </c>
      <c r="AC40" s="53" t="s">
        <v>655</v>
      </c>
      <c r="AD40" s="57" cm="1">
        <f t="array" ref="AD40">INDEX('Routes Taxes'!O:O,MATCH('Flight Rotation Weeks'!V40&amp;Y40,'Routes Taxes'!A:A&amp;'Routes Taxes'!I:I,0))</f>
        <v>20.66</v>
      </c>
      <c r="AE40" s="58">
        <f t="shared" si="3"/>
        <v>1735.44</v>
      </c>
      <c r="AF40" s="93">
        <f>SUMIFS(Booking_Data!K:K,Booking_Data!J:J,B40,Booking_Data!H:H,AA40)</f>
        <v>84</v>
      </c>
      <c r="AG40" s="41">
        <f t="shared" si="4"/>
        <v>-1</v>
      </c>
      <c r="AH40" s="93">
        <f>SUMIFS(Booking_Data!L:L,Booking_Data!J:J,B40,Booking_Data!H:H,AA40,Booking_Data!I:I,Y40)</f>
        <v>84</v>
      </c>
      <c r="AI40" s="41">
        <f t="shared" si="5"/>
        <v>-1</v>
      </c>
      <c r="AJ40" s="41"/>
      <c r="AK40" s="41">
        <f t="shared" si="6"/>
        <v>-1</v>
      </c>
      <c r="AL40" s="41"/>
      <c r="AM40" s="41">
        <f>SUMIFS(Booking_Data!P:P,Booking_Data!H:H,AA40,Booking_Data!I:I,Y40,Booking_Data!J:J,B40)</f>
        <v>23618.639999999999</v>
      </c>
    </row>
    <row r="41" spans="1:39" x14ac:dyDescent="0.35">
      <c r="A41" s="19">
        <v>5</v>
      </c>
      <c r="B41" s="28">
        <v>45772</v>
      </c>
      <c r="C41" s="8" t="s">
        <v>294</v>
      </c>
      <c r="D41" s="8" t="s">
        <v>1</v>
      </c>
      <c r="E41" s="532">
        <v>0.72916666666666663</v>
      </c>
      <c r="F41" s="532">
        <v>0.85416666666666663</v>
      </c>
      <c r="G41" s="533">
        <v>0.8125</v>
      </c>
      <c r="H41" s="533">
        <v>0.97916666666666663</v>
      </c>
      <c r="I41" s="20">
        <v>3</v>
      </c>
      <c r="J41" s="21">
        <v>30000</v>
      </c>
      <c r="K41" s="21">
        <v>0</v>
      </c>
      <c r="L41" s="21">
        <v>30000</v>
      </c>
      <c r="M41" s="12">
        <v>2</v>
      </c>
      <c r="N41" s="21">
        <v>45000</v>
      </c>
      <c r="O41" s="21">
        <v>22500</v>
      </c>
      <c r="P41" s="12" t="s">
        <v>86</v>
      </c>
      <c r="Q41" s="1646">
        <v>110</v>
      </c>
      <c r="R41" s="1646">
        <v>110</v>
      </c>
      <c r="S41" s="12" t="s">
        <v>456</v>
      </c>
      <c r="T41" s="4" t="s">
        <v>640</v>
      </c>
      <c r="U41" s="12">
        <v>2</v>
      </c>
      <c r="V41" s="4" t="s">
        <v>638</v>
      </c>
      <c r="W41" s="9" t="s">
        <v>695</v>
      </c>
      <c r="X41" s="535" t="s">
        <v>294</v>
      </c>
      <c r="Y41" s="12" t="s">
        <v>297</v>
      </c>
      <c r="Z41" s="12" t="s">
        <v>10</v>
      </c>
      <c r="AA41" s="536" t="s">
        <v>654</v>
      </c>
      <c r="AB41" s="52" t="s">
        <v>503</v>
      </c>
      <c r="AC41" s="53" t="s">
        <v>655</v>
      </c>
      <c r="AD41" s="57" cm="1">
        <f t="array" ref="AD41">INDEX('Routes Taxes'!O:O,MATCH('Flight Rotation Weeks'!V41&amp;Y41,'Routes Taxes'!A:A&amp;'Routes Taxes'!I:I,0))</f>
        <v>20.66</v>
      </c>
      <c r="AE41" s="58">
        <f t="shared" si="3"/>
        <v>2107.3200000000002</v>
      </c>
      <c r="AF41" s="93">
        <f>SUMIFS(Booking_Data!K:K,Booking_Data!J:J,B41,Booking_Data!H:H,AA41)</f>
        <v>102</v>
      </c>
      <c r="AG41" s="41">
        <f t="shared" si="4"/>
        <v>8</v>
      </c>
      <c r="AH41" s="93">
        <f>SUMIFS(Booking_Data!L:L,Booking_Data!J:J,B41,Booking_Data!H:H,AA41,Booking_Data!I:I,Y41)</f>
        <v>102</v>
      </c>
      <c r="AI41" s="41">
        <f t="shared" si="5"/>
        <v>8</v>
      </c>
      <c r="AJ41" s="41"/>
      <c r="AK41" s="41">
        <f t="shared" si="6"/>
        <v>8</v>
      </c>
      <c r="AL41" s="41"/>
      <c r="AM41" s="41">
        <f>SUMIFS(Booking_Data!P:P,Booking_Data!H:H,AA41,Booking_Data!I:I,Y41,Booking_Data!J:J,B41)</f>
        <v>28588.080000000002</v>
      </c>
    </row>
    <row r="42" spans="1:39" x14ac:dyDescent="0.35">
      <c r="A42" s="19">
        <v>5</v>
      </c>
      <c r="B42" s="28">
        <v>45772</v>
      </c>
      <c r="C42" s="8" t="s">
        <v>1</v>
      </c>
      <c r="D42" s="8" t="s">
        <v>2</v>
      </c>
      <c r="E42" s="532">
        <v>0.45833333333333331</v>
      </c>
      <c r="F42" s="532">
        <v>0.60416666666666663</v>
      </c>
      <c r="G42" s="533">
        <v>0.58333333333333337</v>
      </c>
      <c r="H42" s="533">
        <v>0.6875</v>
      </c>
      <c r="I42" s="764">
        <v>3</v>
      </c>
      <c r="J42" s="3">
        <v>30000</v>
      </c>
      <c r="K42" s="3">
        <v>0</v>
      </c>
      <c r="L42" s="3">
        <v>30000</v>
      </c>
      <c r="M42" s="4">
        <v>2</v>
      </c>
      <c r="N42" s="3">
        <v>45000</v>
      </c>
      <c r="O42" s="3">
        <v>22500</v>
      </c>
      <c r="P42" s="4" t="s">
        <v>86</v>
      </c>
      <c r="Q42" s="4">
        <v>95</v>
      </c>
      <c r="R42" s="93">
        <v>95</v>
      </c>
      <c r="S42" s="4" t="s">
        <v>456</v>
      </c>
      <c r="T42" s="534" t="s">
        <v>641</v>
      </c>
      <c r="U42" s="4">
        <v>2</v>
      </c>
      <c r="V42" s="4" t="s">
        <v>639</v>
      </c>
      <c r="W42" s="9" t="s">
        <v>651</v>
      </c>
      <c r="X42" s="56" t="s">
        <v>2</v>
      </c>
      <c r="Y42" s="4" t="s">
        <v>29</v>
      </c>
      <c r="Z42" s="4" t="s">
        <v>11</v>
      </c>
      <c r="AA42" s="765" t="s">
        <v>480</v>
      </c>
      <c r="AB42" s="17" t="s">
        <v>503</v>
      </c>
      <c r="AC42" s="22" t="s">
        <v>504</v>
      </c>
      <c r="AD42" s="57" cm="1">
        <f t="array" ref="AD42">INDEX('Routes Taxes'!O:O,MATCH('Flight Rotation Weeks'!V42&amp;Y42,'Routes Taxes'!A:A&amp;'Routes Taxes'!I:I,0))</f>
        <v>32.75</v>
      </c>
      <c r="AE42" s="58">
        <f t="shared" si="3"/>
        <v>3111.25</v>
      </c>
      <c r="AF42" s="93">
        <f>SUMIFS(Booking_Data!K:K,Booking_Data!J:J,B42,Booking_Data!H:H,AA42)</f>
        <v>175</v>
      </c>
      <c r="AG42" s="41">
        <f t="shared" ref="AG42:AG47" si="7">R42-AF42</f>
        <v>-80</v>
      </c>
      <c r="AH42" s="93">
        <f>SUMIFS(Booking_Data!L:L,Booking_Data!J:J,B42,Booking_Data!H:H,AA42,Booking_Data!I:I,Y42)</f>
        <v>95</v>
      </c>
      <c r="AI42" s="41">
        <f t="shared" ref="AI42:AI47" si="8">R42-AH42</f>
        <v>0</v>
      </c>
      <c r="AJ42" s="41"/>
      <c r="AK42" s="41">
        <f t="shared" ref="AK42:AK47" si="9">AG42-AJ42</f>
        <v>-80</v>
      </c>
      <c r="AL42" s="41"/>
      <c r="AM42" s="41">
        <f>SUMIFS(Booking_Data!P:P,Booking_Data!H:H,AA42,Booking_Data!I:I,Y42,Booking_Data!J:J,B42)</f>
        <v>26231.359999999986</v>
      </c>
    </row>
    <row r="43" spans="1:39" x14ac:dyDescent="0.35">
      <c r="A43" s="19">
        <v>5</v>
      </c>
      <c r="B43" s="28">
        <v>45779</v>
      </c>
      <c r="C43" s="8" t="s">
        <v>1</v>
      </c>
      <c r="D43" s="8" t="s">
        <v>2</v>
      </c>
      <c r="E43" s="532">
        <v>0.45833333333333331</v>
      </c>
      <c r="F43" s="532">
        <v>0.60416666666666663</v>
      </c>
      <c r="G43" s="533">
        <v>0.58333333333333337</v>
      </c>
      <c r="H43" s="533">
        <v>0.6875</v>
      </c>
      <c r="I43" s="764">
        <v>3</v>
      </c>
      <c r="J43" s="3">
        <v>30000</v>
      </c>
      <c r="K43" s="3">
        <v>0</v>
      </c>
      <c r="L43" s="3">
        <v>30000</v>
      </c>
      <c r="M43" s="4">
        <v>2</v>
      </c>
      <c r="N43" s="3">
        <v>45000</v>
      </c>
      <c r="O43" s="3">
        <v>22500</v>
      </c>
      <c r="P43" s="4" t="s">
        <v>86</v>
      </c>
      <c r="Q43" s="1647">
        <v>77</v>
      </c>
      <c r="R43" s="1647">
        <v>77</v>
      </c>
      <c r="S43" s="4" t="s">
        <v>456</v>
      </c>
      <c r="T43" s="534" t="s">
        <v>641</v>
      </c>
      <c r="U43" s="4">
        <v>3</v>
      </c>
      <c r="V43" s="4" t="s">
        <v>639</v>
      </c>
      <c r="W43" s="9" t="s">
        <v>652</v>
      </c>
      <c r="X43" s="56" t="s">
        <v>2</v>
      </c>
      <c r="Y43" s="4" t="s">
        <v>29</v>
      </c>
      <c r="Z43" s="4" t="s">
        <v>11</v>
      </c>
      <c r="AA43" s="765" t="s">
        <v>480</v>
      </c>
      <c r="AB43" s="17" t="s">
        <v>503</v>
      </c>
      <c r="AC43" s="22" t="s">
        <v>504</v>
      </c>
      <c r="AD43" s="57" cm="1">
        <f t="array" ref="AD43">INDEX('Routes Taxes'!O:O,MATCH('Flight Rotation Weeks'!V43&amp;Y43,'Routes Taxes'!A:A&amp;'Routes Taxes'!I:I,0))</f>
        <v>32.75</v>
      </c>
      <c r="AE43" s="58">
        <f t="shared" si="3"/>
        <v>2489</v>
      </c>
      <c r="AF43" s="93">
        <f>SUMIFS(Booking_Data!K:K,Booking_Data!J:J,B43,Booking_Data!H:H,AA43)</f>
        <v>174</v>
      </c>
      <c r="AG43" s="41">
        <f t="shared" si="7"/>
        <v>-97</v>
      </c>
      <c r="AH43" s="93">
        <f>SUMIFS(Booking_Data!L:L,Booking_Data!J:J,B43,Booking_Data!H:H,AA43,Booking_Data!I:I,Y43)</f>
        <v>76</v>
      </c>
      <c r="AI43" s="41">
        <f t="shared" si="8"/>
        <v>1</v>
      </c>
      <c r="AJ43" s="41"/>
      <c r="AK43" s="41">
        <f t="shared" si="9"/>
        <v>-97</v>
      </c>
      <c r="AL43" s="41"/>
      <c r="AM43" s="41">
        <f>SUMIFS(Booking_Data!P:P,Booking_Data!H:H,AA43,Booking_Data!I:I,Y43,Booking_Data!J:J,B43)</f>
        <v>17564.2</v>
      </c>
    </row>
    <row r="44" spans="1:39" x14ac:dyDescent="0.35">
      <c r="A44" s="19">
        <v>5</v>
      </c>
      <c r="B44" s="28">
        <v>45765</v>
      </c>
      <c r="C44" s="8" t="s">
        <v>2</v>
      </c>
      <c r="D44" s="8" t="s">
        <v>1</v>
      </c>
      <c r="E44" s="532">
        <v>0.64583333333333337</v>
      </c>
      <c r="F44" s="532">
        <v>0.85416666666666663</v>
      </c>
      <c r="G44" s="533">
        <v>0.72916666666666663</v>
      </c>
      <c r="H44" s="533">
        <v>0.9375</v>
      </c>
      <c r="I44" s="764">
        <v>3</v>
      </c>
      <c r="J44" s="3">
        <v>30000</v>
      </c>
      <c r="K44" s="3">
        <v>0</v>
      </c>
      <c r="L44" s="3">
        <v>30000</v>
      </c>
      <c r="M44" s="4">
        <v>2</v>
      </c>
      <c r="N44" s="3">
        <v>45000</v>
      </c>
      <c r="O44" s="3">
        <v>22500</v>
      </c>
      <c r="P44" s="4" t="s">
        <v>86</v>
      </c>
      <c r="Q44" s="4">
        <v>96</v>
      </c>
      <c r="R44" s="93">
        <v>96</v>
      </c>
      <c r="S44" s="4" t="s">
        <v>456</v>
      </c>
      <c r="T44" s="534" t="s">
        <v>641</v>
      </c>
      <c r="U44" s="4">
        <v>1</v>
      </c>
      <c r="V44" s="4" t="s">
        <v>639</v>
      </c>
      <c r="W44" s="9" t="s">
        <v>653</v>
      </c>
      <c r="X44" s="56" t="s">
        <v>2</v>
      </c>
      <c r="Y44" s="4" t="s">
        <v>28</v>
      </c>
      <c r="Z44" s="4" t="s">
        <v>10</v>
      </c>
      <c r="AA44" s="765" t="s">
        <v>479</v>
      </c>
      <c r="AB44" s="17" t="s">
        <v>503</v>
      </c>
      <c r="AC44" s="22" t="s">
        <v>505</v>
      </c>
      <c r="AD44" s="57" cm="1">
        <f t="array" ref="AD44">INDEX('Routes Taxes'!O:O,MATCH('Flight Rotation Weeks'!V44&amp;Y44,'Routes Taxes'!A:A&amp;'Routes Taxes'!I:I,0))</f>
        <v>28.33</v>
      </c>
      <c r="AE44" s="58">
        <f t="shared" si="3"/>
        <v>2804.6699999999996</v>
      </c>
      <c r="AF44" s="93">
        <f>SUMIFS(Booking_Data!K:K,Booking_Data!J:J,B44,Booking_Data!H:H,AA44)</f>
        <v>99</v>
      </c>
      <c r="AG44" s="41">
        <f t="shared" si="7"/>
        <v>-3</v>
      </c>
      <c r="AH44" s="93">
        <f>SUMIFS(Booking_Data!L:L,Booking_Data!J:J,B44,Booking_Data!H:H,AA44,Booking_Data!I:I,Y44)</f>
        <v>99</v>
      </c>
      <c r="AI44" s="41">
        <f t="shared" si="8"/>
        <v>-3</v>
      </c>
      <c r="AJ44" s="41"/>
      <c r="AK44" s="41">
        <f t="shared" si="9"/>
        <v>-3</v>
      </c>
      <c r="AL44" s="41"/>
      <c r="AM44" s="41">
        <f>SUMIFS(Booking_Data!P:P,Booking_Data!H:H,AA44,Booking_Data!I:I,Y44,Booking_Data!J:J,B44)</f>
        <v>27131.160000000003</v>
      </c>
    </row>
    <row r="45" spans="1:39" x14ac:dyDescent="0.35">
      <c r="A45" s="19">
        <v>5</v>
      </c>
      <c r="B45" s="28">
        <v>45772</v>
      </c>
      <c r="C45" s="8" t="s">
        <v>2</v>
      </c>
      <c r="D45" s="8" t="s">
        <v>1</v>
      </c>
      <c r="E45" s="532">
        <v>0.64583333333333337</v>
      </c>
      <c r="F45" s="532">
        <v>0.85416666666666663</v>
      </c>
      <c r="G45" s="533">
        <v>0.72916666666666663</v>
      </c>
      <c r="H45" s="533">
        <v>0.97916666666666663</v>
      </c>
      <c r="I45" s="764">
        <v>3</v>
      </c>
      <c r="J45" s="3">
        <v>30000</v>
      </c>
      <c r="K45" s="3">
        <v>0</v>
      </c>
      <c r="L45" s="3">
        <v>30000</v>
      </c>
      <c r="M45" s="4">
        <v>2</v>
      </c>
      <c r="N45" s="3">
        <v>45000</v>
      </c>
      <c r="O45" s="3">
        <v>22500</v>
      </c>
      <c r="P45" s="4" t="s">
        <v>86</v>
      </c>
      <c r="Q45" s="1647">
        <v>65</v>
      </c>
      <c r="R45" s="1647">
        <v>65</v>
      </c>
      <c r="S45" s="4" t="s">
        <v>456</v>
      </c>
      <c r="T45" s="534" t="s">
        <v>641</v>
      </c>
      <c r="U45" s="4">
        <v>2</v>
      </c>
      <c r="V45" s="4" t="s">
        <v>639</v>
      </c>
      <c r="W45" s="9" t="s">
        <v>651</v>
      </c>
      <c r="X45" s="56" t="s">
        <v>2</v>
      </c>
      <c r="Y45" s="4" t="s">
        <v>28</v>
      </c>
      <c r="Z45" s="4" t="s">
        <v>10</v>
      </c>
      <c r="AA45" s="765" t="s">
        <v>479</v>
      </c>
      <c r="AB45" s="17" t="s">
        <v>503</v>
      </c>
      <c r="AC45" s="22" t="s">
        <v>505</v>
      </c>
      <c r="AD45" s="57" cm="1">
        <f t="array" ref="AD45">INDEX('Routes Taxes'!O:O,MATCH('Flight Rotation Weeks'!V45&amp;Y45,'Routes Taxes'!A:A&amp;'Routes Taxes'!I:I,0))</f>
        <v>28.33</v>
      </c>
      <c r="AE45" s="58">
        <f t="shared" si="3"/>
        <v>1359.84</v>
      </c>
      <c r="AF45" s="93">
        <f>SUMIFS(Booking_Data!K:K,Booking_Data!J:J,B45,Booking_Data!H:H,AA45)</f>
        <v>48</v>
      </c>
      <c r="AG45" s="41">
        <f t="shared" si="7"/>
        <v>17</v>
      </c>
      <c r="AH45" s="93">
        <f>SUMIFS(Booking_Data!L:L,Booking_Data!J:J,B45,Booking_Data!H:H,AA45,Booking_Data!I:I,Y45)</f>
        <v>48</v>
      </c>
      <c r="AI45" s="41">
        <f t="shared" si="8"/>
        <v>17</v>
      </c>
      <c r="AJ45" s="41"/>
      <c r="AK45" s="41">
        <f t="shared" si="9"/>
        <v>17</v>
      </c>
      <c r="AL45" s="41"/>
      <c r="AM45" s="41">
        <f>SUMIFS(Booking_Data!P:P,Booking_Data!H:H,AA45,Booking_Data!I:I,Y45,Booking_Data!J:J,B45)</f>
        <v>11192.320000000007</v>
      </c>
    </row>
    <row r="46" spans="1:39" x14ac:dyDescent="0.35">
      <c r="A46" s="763">
        <v>6</v>
      </c>
      <c r="B46" s="27">
        <v>45780</v>
      </c>
      <c r="C46" s="8" t="s">
        <v>1</v>
      </c>
      <c r="D46" s="8" t="s">
        <v>1181</v>
      </c>
      <c r="E46" s="1459">
        <v>0.16666666666666666</v>
      </c>
      <c r="F46" s="1459">
        <v>0.31944444444444442</v>
      </c>
      <c r="G46" s="1460">
        <v>0.29166666666666669</v>
      </c>
      <c r="H46" s="1460">
        <v>0.40277777777777779</v>
      </c>
      <c r="I46" s="764">
        <v>1</v>
      </c>
      <c r="J46" s="3">
        <v>0</v>
      </c>
      <c r="K46" s="3">
        <v>0</v>
      </c>
      <c r="L46" s="3">
        <v>0</v>
      </c>
      <c r="M46" s="4">
        <v>0</v>
      </c>
      <c r="N46" s="3"/>
      <c r="O46" s="3"/>
      <c r="P46" s="4" t="s">
        <v>86</v>
      </c>
      <c r="Q46" s="4">
        <v>29</v>
      </c>
      <c r="R46" s="93">
        <v>29</v>
      </c>
      <c r="S46" s="4" t="s">
        <v>456</v>
      </c>
      <c r="T46" s="534">
        <v>10</v>
      </c>
      <c r="U46" s="4">
        <v>1</v>
      </c>
      <c r="V46" s="4" t="s">
        <v>1229</v>
      </c>
      <c r="W46" s="9" t="s">
        <v>1230</v>
      </c>
      <c r="X46" s="535" t="s">
        <v>1181</v>
      </c>
      <c r="Y46" s="4" t="s">
        <v>1180</v>
      </c>
      <c r="Z46" s="4" t="s">
        <v>11</v>
      </c>
      <c r="AA46" s="765" t="s">
        <v>1231</v>
      </c>
      <c r="AB46" s="17" t="s">
        <v>503</v>
      </c>
      <c r="AC46" s="22" t="s">
        <v>1232</v>
      </c>
      <c r="AD46" s="57">
        <v>0</v>
      </c>
      <c r="AE46" s="58">
        <f>AD46*AH46</f>
        <v>0</v>
      </c>
      <c r="AF46" s="93">
        <f>SUMIFS(Booking_Data!K:K,Booking_Data!J:J,B46,Booking_Data!H:H,AA46)</f>
        <v>0</v>
      </c>
      <c r="AG46" s="41">
        <f t="shared" si="7"/>
        <v>29</v>
      </c>
      <c r="AH46" s="93">
        <f>SUMIFS(Booking_Data!L:L,Booking_Data!J:J,B46,Booking_Data!H:H,AA46,Booking_Data!I:I,Y46)</f>
        <v>0</v>
      </c>
      <c r="AI46" s="41">
        <f t="shared" si="8"/>
        <v>29</v>
      </c>
      <c r="AJ46" s="41"/>
      <c r="AK46" s="41">
        <f t="shared" si="9"/>
        <v>29</v>
      </c>
      <c r="AL46" s="41"/>
      <c r="AM46" s="41">
        <f>SUMIFS(Booking_Data!P:P,Booking_Data!H:H,AA46,Booking_Data!I:I,Y46,Booking_Data!J:J,B46)</f>
        <v>0</v>
      </c>
    </row>
    <row r="47" spans="1:39" x14ac:dyDescent="0.35">
      <c r="A47" s="19">
        <v>6</v>
      </c>
      <c r="B47" s="28">
        <v>45836</v>
      </c>
      <c r="C47" s="8" t="s">
        <v>1</v>
      </c>
      <c r="D47" s="8" t="s">
        <v>3</v>
      </c>
      <c r="E47" s="532">
        <v>0.30555555555555558</v>
      </c>
      <c r="F47" s="532">
        <v>0.4513888888888889</v>
      </c>
      <c r="G47" s="533">
        <v>0.43055555555555558</v>
      </c>
      <c r="H47" s="533">
        <v>0.53472222222222221</v>
      </c>
      <c r="I47" s="764">
        <v>29</v>
      </c>
      <c r="J47" s="3">
        <v>46500</v>
      </c>
      <c r="K47" s="3">
        <v>0</v>
      </c>
      <c r="L47" s="3">
        <v>46500</v>
      </c>
      <c r="M47" s="4">
        <v>28</v>
      </c>
      <c r="N47" s="3">
        <v>48160.714285714283</v>
      </c>
      <c r="O47" s="3">
        <v>24080.357142857141</v>
      </c>
      <c r="P47" s="4" t="s">
        <v>87</v>
      </c>
      <c r="Q47" s="4">
        <v>186</v>
      </c>
      <c r="R47" s="4">
        <v>186</v>
      </c>
      <c r="S47" s="4" t="s">
        <v>457</v>
      </c>
      <c r="T47" s="534" t="s">
        <v>31</v>
      </c>
      <c r="U47" s="4">
        <v>1</v>
      </c>
      <c r="V47" s="4" t="s">
        <v>208</v>
      </c>
      <c r="W47" s="9" t="s">
        <v>210</v>
      </c>
      <c r="X47" s="535" t="s">
        <v>3</v>
      </c>
      <c r="Y47" s="4" t="s">
        <v>27</v>
      </c>
      <c r="Z47" s="4" t="s">
        <v>11</v>
      </c>
      <c r="AA47" s="765" t="s">
        <v>88</v>
      </c>
      <c r="AB47" s="17" t="s">
        <v>99</v>
      </c>
      <c r="AC47" s="22" t="s">
        <v>109</v>
      </c>
      <c r="AD47" s="57" cm="1">
        <f t="array" ref="AD47">INDEX('Routes Taxes'!O:O,MATCH('Flight Rotation Weeks'!V47&amp;Y47,'Routes Taxes'!A:A&amp;'Routes Taxes'!I:I,0))</f>
        <v>32.75</v>
      </c>
      <c r="AE47" s="58">
        <f>AD47*AH47</f>
        <v>4093.75</v>
      </c>
      <c r="AF47" s="93">
        <f>SUMIFS(Booking_Data!K:K,Booking_Data!J:J,B47,Booking_Data!H:H,AA47)</f>
        <v>125</v>
      </c>
      <c r="AG47" s="41">
        <f t="shared" si="7"/>
        <v>61</v>
      </c>
      <c r="AH47" s="93">
        <f>SUMIFS(Booking_Data!L:L,Booking_Data!J:J,B47,Booking_Data!H:H,AA47,Booking_Data!I:I,Y47)</f>
        <v>125</v>
      </c>
      <c r="AI47" s="41">
        <f t="shared" si="8"/>
        <v>61</v>
      </c>
      <c r="AJ47" s="41"/>
      <c r="AK47" s="41">
        <f t="shared" si="9"/>
        <v>61</v>
      </c>
      <c r="AL47" s="41"/>
      <c r="AM47" s="41">
        <f>SUMIFS(Booking_Data!P:P,Booking_Data!H:H,AA47,Booking_Data!I:I,Y47,Booking_Data!J:J,B47)</f>
        <v>21200</v>
      </c>
    </row>
    <row r="48" spans="1:39" x14ac:dyDescent="0.35">
      <c r="A48" s="763">
        <v>6</v>
      </c>
      <c r="B48" s="27">
        <v>45843</v>
      </c>
      <c r="C48" s="8" t="s">
        <v>1</v>
      </c>
      <c r="D48" s="8" t="s">
        <v>3</v>
      </c>
      <c r="E48" s="532">
        <v>0.30555555555555558</v>
      </c>
      <c r="F48" s="532">
        <v>0.4513888888888889</v>
      </c>
      <c r="G48" s="533">
        <v>0.43055555555555558</v>
      </c>
      <c r="H48" s="533">
        <v>0.53472222222222221</v>
      </c>
      <c r="I48" s="764">
        <v>29</v>
      </c>
      <c r="J48" s="3">
        <v>46500</v>
      </c>
      <c r="K48" s="3">
        <v>0</v>
      </c>
      <c r="L48" s="3">
        <v>46500</v>
      </c>
      <c r="M48" s="4">
        <v>28</v>
      </c>
      <c r="N48" s="3">
        <v>46500</v>
      </c>
      <c r="O48" s="3">
        <v>23250</v>
      </c>
      <c r="P48" s="4" t="s">
        <v>87</v>
      </c>
      <c r="Q48" s="4">
        <v>186</v>
      </c>
      <c r="R48" s="4">
        <v>186</v>
      </c>
      <c r="S48" s="4" t="s">
        <v>457</v>
      </c>
      <c r="T48" s="534" t="s">
        <v>31</v>
      </c>
      <c r="U48" s="4">
        <v>2</v>
      </c>
      <c r="V48" s="4" t="s">
        <v>208</v>
      </c>
      <c r="W48" s="9" t="s">
        <v>210</v>
      </c>
      <c r="X48" s="535" t="s">
        <v>3</v>
      </c>
      <c r="Y48" s="4" t="s">
        <v>27</v>
      </c>
      <c r="Z48" s="4" t="s">
        <v>11</v>
      </c>
      <c r="AA48" s="765" t="s">
        <v>88</v>
      </c>
      <c r="AB48" s="17" t="s">
        <v>99</v>
      </c>
      <c r="AC48" s="22" t="s">
        <v>109</v>
      </c>
      <c r="AD48" s="57" cm="1">
        <f t="array" ref="AD48">INDEX('Routes Taxes'!O:O,MATCH('Flight Rotation Weeks'!V48&amp;Y48,'Routes Taxes'!A:A&amp;'Routes Taxes'!I:I,0))</f>
        <v>32.75</v>
      </c>
      <c r="AE48" s="58">
        <f t="shared" si="3"/>
        <v>5436.5</v>
      </c>
      <c r="AF48" s="93">
        <f>SUMIFS(Booking_Data!K:K,Booking_Data!J:J,B48,Booking_Data!H:H,AA48)</f>
        <v>166</v>
      </c>
      <c r="AG48" s="41">
        <f t="shared" si="4"/>
        <v>20</v>
      </c>
      <c r="AH48" s="93">
        <f>SUMIFS(Booking_Data!L:L,Booking_Data!J:J,B48,Booking_Data!H:H,AA48,Booking_Data!I:I,Y48)</f>
        <v>166</v>
      </c>
      <c r="AI48" s="41">
        <f t="shared" si="5"/>
        <v>20</v>
      </c>
      <c r="AJ48" s="41"/>
      <c r="AK48" s="41">
        <f t="shared" si="6"/>
        <v>20</v>
      </c>
      <c r="AL48" s="41"/>
      <c r="AM48" s="41">
        <f>SUMIFS(Booking_Data!P:P,Booking_Data!H:H,AA48,Booking_Data!I:I,Y48,Booking_Data!J:J,B48)</f>
        <v>30530</v>
      </c>
    </row>
    <row r="49" spans="1:39" x14ac:dyDescent="0.35">
      <c r="A49" s="763">
        <v>6</v>
      </c>
      <c r="B49" s="27">
        <v>45850</v>
      </c>
      <c r="C49" s="8" t="s">
        <v>1</v>
      </c>
      <c r="D49" s="8" t="s">
        <v>3</v>
      </c>
      <c r="E49" s="532">
        <v>0.30555555555555558</v>
      </c>
      <c r="F49" s="532">
        <v>0.4513888888888889</v>
      </c>
      <c r="G49" s="533">
        <v>0.43055555555555558</v>
      </c>
      <c r="H49" s="533">
        <v>0.53472222222222221</v>
      </c>
      <c r="I49" s="764">
        <v>29</v>
      </c>
      <c r="J49" s="3">
        <v>46500</v>
      </c>
      <c r="K49" s="3">
        <v>0</v>
      </c>
      <c r="L49" s="3">
        <v>46500</v>
      </c>
      <c r="M49" s="4">
        <v>28</v>
      </c>
      <c r="N49" s="3">
        <v>46500</v>
      </c>
      <c r="O49" s="3">
        <v>23250</v>
      </c>
      <c r="P49" s="4" t="s">
        <v>87</v>
      </c>
      <c r="Q49" s="4">
        <v>186</v>
      </c>
      <c r="R49" s="4">
        <v>186</v>
      </c>
      <c r="S49" s="4" t="s">
        <v>457</v>
      </c>
      <c r="T49" s="534" t="s">
        <v>31</v>
      </c>
      <c r="U49" s="4">
        <v>3</v>
      </c>
      <c r="V49" s="4" t="s">
        <v>208</v>
      </c>
      <c r="W49" s="9" t="s">
        <v>211</v>
      </c>
      <c r="X49" s="535" t="s">
        <v>3</v>
      </c>
      <c r="Y49" s="4" t="s">
        <v>27</v>
      </c>
      <c r="Z49" s="4" t="s">
        <v>11</v>
      </c>
      <c r="AA49" s="765" t="s">
        <v>88</v>
      </c>
      <c r="AB49" s="17" t="s">
        <v>99</v>
      </c>
      <c r="AC49" s="22" t="s">
        <v>109</v>
      </c>
      <c r="AD49" s="57" cm="1">
        <f t="array" ref="AD49">INDEX('Routes Taxes'!O:O,MATCH('Flight Rotation Weeks'!V49&amp;Y49,'Routes Taxes'!A:A&amp;'Routes Taxes'!I:I,0))</f>
        <v>32.75</v>
      </c>
      <c r="AE49" s="58">
        <f t="shared" si="3"/>
        <v>3668</v>
      </c>
      <c r="AF49" s="93">
        <f>SUMIFS(Booking_Data!K:K,Booking_Data!J:J,B49,Booking_Data!H:H,AA49)</f>
        <v>112</v>
      </c>
      <c r="AG49" s="41">
        <f t="shared" si="4"/>
        <v>74</v>
      </c>
      <c r="AH49" s="93">
        <f>SUMIFS(Booking_Data!L:L,Booking_Data!J:J,B49,Booking_Data!H:H,AA49,Booking_Data!I:I,Y49)</f>
        <v>112</v>
      </c>
      <c r="AI49" s="41">
        <f t="shared" si="5"/>
        <v>74</v>
      </c>
      <c r="AJ49" s="41"/>
      <c r="AK49" s="41">
        <f t="shared" si="6"/>
        <v>74</v>
      </c>
      <c r="AL49" s="41"/>
      <c r="AM49" s="41">
        <f>SUMIFS(Booking_Data!P:P,Booking_Data!H:H,AA49,Booking_Data!I:I,Y49,Booking_Data!J:J,B49)</f>
        <v>21708.89000000001</v>
      </c>
    </row>
    <row r="50" spans="1:39" x14ac:dyDescent="0.35">
      <c r="A50" s="763">
        <v>6</v>
      </c>
      <c r="B50" s="27">
        <v>45857</v>
      </c>
      <c r="C50" s="8" t="s">
        <v>1</v>
      </c>
      <c r="D50" s="8" t="s">
        <v>3</v>
      </c>
      <c r="E50" s="532">
        <v>0.30555555555555558</v>
      </c>
      <c r="F50" s="532">
        <v>0.4513888888888889</v>
      </c>
      <c r="G50" s="533">
        <v>0.43055555555555558</v>
      </c>
      <c r="H50" s="533">
        <v>0.53472222222222221</v>
      </c>
      <c r="I50" s="764">
        <v>29</v>
      </c>
      <c r="J50" s="3">
        <v>46500</v>
      </c>
      <c r="K50" s="3">
        <v>0</v>
      </c>
      <c r="L50" s="3">
        <v>46500</v>
      </c>
      <c r="M50" s="4">
        <v>28</v>
      </c>
      <c r="N50" s="3">
        <v>46500</v>
      </c>
      <c r="O50" s="3">
        <v>23250</v>
      </c>
      <c r="P50" s="4" t="s">
        <v>87</v>
      </c>
      <c r="Q50" s="4">
        <v>186</v>
      </c>
      <c r="R50" s="4">
        <v>186</v>
      </c>
      <c r="S50" s="4" t="s">
        <v>457</v>
      </c>
      <c r="T50" s="534" t="s">
        <v>31</v>
      </c>
      <c r="U50" s="4">
        <v>4</v>
      </c>
      <c r="V50" s="4" t="s">
        <v>208</v>
      </c>
      <c r="W50" s="9" t="s">
        <v>212</v>
      </c>
      <c r="X50" s="535" t="s">
        <v>3</v>
      </c>
      <c r="Y50" s="4" t="s">
        <v>27</v>
      </c>
      <c r="Z50" s="4" t="s">
        <v>11</v>
      </c>
      <c r="AA50" s="765" t="s">
        <v>88</v>
      </c>
      <c r="AB50" s="17" t="s">
        <v>99</v>
      </c>
      <c r="AC50" s="22" t="s">
        <v>109</v>
      </c>
      <c r="AD50" s="57" cm="1">
        <f t="array" ref="AD50">INDEX('Routes Taxes'!O:O,MATCH('Flight Rotation Weeks'!V50&amp;Y50,'Routes Taxes'!A:A&amp;'Routes Taxes'!I:I,0))</f>
        <v>32.75</v>
      </c>
      <c r="AE50" s="58">
        <f t="shared" si="3"/>
        <v>2751</v>
      </c>
      <c r="AF50" s="93">
        <f>SUMIFS(Booking_Data!K:K,Booking_Data!J:J,B50,Booking_Data!H:H,AA50)</f>
        <v>84</v>
      </c>
      <c r="AG50" s="41">
        <f t="shared" si="4"/>
        <v>102</v>
      </c>
      <c r="AH50" s="93">
        <f>SUMIFS(Booking_Data!L:L,Booking_Data!J:J,B50,Booking_Data!H:H,AA50,Booking_Data!I:I,Y50)</f>
        <v>84</v>
      </c>
      <c r="AI50" s="41">
        <f t="shared" si="5"/>
        <v>102</v>
      </c>
      <c r="AJ50" s="41"/>
      <c r="AK50" s="41">
        <f t="shared" si="6"/>
        <v>102</v>
      </c>
      <c r="AL50" s="41"/>
      <c r="AM50" s="41">
        <f>SUMIFS(Booking_Data!P:P,Booking_Data!H:H,AA50,Booking_Data!I:I,Y50,Booking_Data!J:J,B50)</f>
        <v>16130</v>
      </c>
    </row>
    <row r="51" spans="1:39" x14ac:dyDescent="0.35">
      <c r="A51" s="763">
        <v>6</v>
      </c>
      <c r="B51" s="27">
        <v>45864</v>
      </c>
      <c r="C51" s="8" t="s">
        <v>1</v>
      </c>
      <c r="D51" s="8" t="s">
        <v>3</v>
      </c>
      <c r="E51" s="532">
        <v>0.30555555555555558</v>
      </c>
      <c r="F51" s="532">
        <v>0.4513888888888889</v>
      </c>
      <c r="G51" s="533">
        <v>0.43055555555555558</v>
      </c>
      <c r="H51" s="533">
        <v>0.53472222222222221</v>
      </c>
      <c r="I51" s="764">
        <v>29</v>
      </c>
      <c r="J51" s="3">
        <v>46500</v>
      </c>
      <c r="K51" s="3">
        <v>0</v>
      </c>
      <c r="L51" s="3">
        <v>46500</v>
      </c>
      <c r="M51" s="4">
        <v>28</v>
      </c>
      <c r="N51" s="3">
        <v>46500</v>
      </c>
      <c r="O51" s="3">
        <v>23250</v>
      </c>
      <c r="P51" s="4" t="s">
        <v>87</v>
      </c>
      <c r="Q51" s="4">
        <v>186</v>
      </c>
      <c r="R51" s="4">
        <v>186</v>
      </c>
      <c r="S51" s="4" t="s">
        <v>457</v>
      </c>
      <c r="T51" s="534" t="s">
        <v>31</v>
      </c>
      <c r="U51" s="4">
        <v>5</v>
      </c>
      <c r="V51" s="4" t="s">
        <v>208</v>
      </c>
      <c r="W51" s="9" t="s">
        <v>213</v>
      </c>
      <c r="X51" s="535" t="s">
        <v>3</v>
      </c>
      <c r="Y51" s="4" t="s">
        <v>27</v>
      </c>
      <c r="Z51" s="4" t="s">
        <v>11</v>
      </c>
      <c r="AA51" s="765" t="s">
        <v>88</v>
      </c>
      <c r="AB51" s="17" t="s">
        <v>99</v>
      </c>
      <c r="AC51" s="22" t="s">
        <v>109</v>
      </c>
      <c r="AD51" s="57" cm="1">
        <f t="array" ref="AD51">INDEX('Routes Taxes'!O:O,MATCH('Flight Rotation Weeks'!V51&amp;Y51,'Routes Taxes'!A:A&amp;'Routes Taxes'!I:I,0))</f>
        <v>32.75</v>
      </c>
      <c r="AE51" s="58">
        <f t="shared" si="3"/>
        <v>3766.25</v>
      </c>
      <c r="AF51" s="93">
        <f>SUMIFS(Booking_Data!K:K,Booking_Data!J:J,B51,Booking_Data!H:H,AA51)</f>
        <v>115</v>
      </c>
      <c r="AG51" s="41">
        <f t="shared" si="4"/>
        <v>71</v>
      </c>
      <c r="AH51" s="93">
        <f>SUMIFS(Booking_Data!L:L,Booking_Data!J:J,B51,Booking_Data!H:H,AA51,Booking_Data!I:I,Y51)</f>
        <v>115</v>
      </c>
      <c r="AI51" s="41">
        <f t="shared" si="5"/>
        <v>71</v>
      </c>
      <c r="AJ51" s="41"/>
      <c r="AK51" s="41">
        <f t="shared" si="6"/>
        <v>71</v>
      </c>
      <c r="AL51" s="41"/>
      <c r="AM51" s="41">
        <f>SUMIFS(Booking_Data!P:P,Booking_Data!H:H,AA51,Booking_Data!I:I,Y51,Booking_Data!J:J,B51)</f>
        <v>21612.639999999992</v>
      </c>
    </row>
    <row r="52" spans="1:39" x14ac:dyDescent="0.35">
      <c r="A52" s="763">
        <v>6</v>
      </c>
      <c r="B52" s="27">
        <v>45871</v>
      </c>
      <c r="C52" s="8" t="s">
        <v>1</v>
      </c>
      <c r="D52" s="8" t="s">
        <v>3</v>
      </c>
      <c r="E52" s="532">
        <v>0.30555555555555558</v>
      </c>
      <c r="F52" s="532">
        <v>0.4513888888888889</v>
      </c>
      <c r="G52" s="533">
        <v>0.43055555555555558</v>
      </c>
      <c r="H52" s="533">
        <v>0.53472222222222221</v>
      </c>
      <c r="I52" s="764">
        <v>29</v>
      </c>
      <c r="J52" s="3">
        <v>46500</v>
      </c>
      <c r="K52" s="3">
        <v>0</v>
      </c>
      <c r="L52" s="3">
        <v>46500</v>
      </c>
      <c r="M52" s="4">
        <v>28</v>
      </c>
      <c r="N52" s="3">
        <v>46500</v>
      </c>
      <c r="O52" s="3">
        <v>23250</v>
      </c>
      <c r="P52" s="4" t="s">
        <v>87</v>
      </c>
      <c r="Q52" s="4">
        <v>186</v>
      </c>
      <c r="R52" s="4">
        <v>186</v>
      </c>
      <c r="S52" s="4" t="s">
        <v>457</v>
      </c>
      <c r="T52" s="534" t="s">
        <v>31</v>
      </c>
      <c r="U52" s="4">
        <v>6</v>
      </c>
      <c r="V52" s="4" t="s">
        <v>208</v>
      </c>
      <c r="W52" s="9" t="s">
        <v>214</v>
      </c>
      <c r="X52" s="535" t="s">
        <v>3</v>
      </c>
      <c r="Y52" s="4" t="s">
        <v>27</v>
      </c>
      <c r="Z52" s="4" t="s">
        <v>11</v>
      </c>
      <c r="AA52" s="765" t="s">
        <v>88</v>
      </c>
      <c r="AB52" s="17" t="s">
        <v>99</v>
      </c>
      <c r="AC52" s="22" t="s">
        <v>109</v>
      </c>
      <c r="AD52" s="57" cm="1">
        <f t="array" ref="AD52">INDEX('Routes Taxes'!O:O,MATCH('Flight Rotation Weeks'!V52&amp;Y52,'Routes Taxes'!A:A&amp;'Routes Taxes'!I:I,0))</f>
        <v>32.75</v>
      </c>
      <c r="AE52" s="58">
        <f t="shared" si="3"/>
        <v>6484.5</v>
      </c>
      <c r="AF52" s="93">
        <f>SUMIFS(Booking_Data!K:K,Booking_Data!J:J,B52,Booking_Data!H:H,AA52)</f>
        <v>198</v>
      </c>
      <c r="AG52" s="41">
        <f t="shared" si="4"/>
        <v>-12</v>
      </c>
      <c r="AH52" s="93">
        <f>SUMIFS(Booking_Data!L:L,Booking_Data!J:J,B52,Booking_Data!H:H,AA52,Booking_Data!I:I,Y52)</f>
        <v>198</v>
      </c>
      <c r="AI52" s="41">
        <f t="shared" si="5"/>
        <v>-12</v>
      </c>
      <c r="AJ52" s="41"/>
      <c r="AK52" s="41">
        <f t="shared" si="6"/>
        <v>-12</v>
      </c>
      <c r="AL52" s="41"/>
      <c r="AM52" s="41">
        <f>SUMIFS(Booking_Data!P:P,Booking_Data!H:H,AA52,Booking_Data!I:I,Y52,Booking_Data!J:J,B52)</f>
        <v>37110</v>
      </c>
    </row>
    <row r="53" spans="1:39" x14ac:dyDescent="0.35">
      <c r="A53" s="763">
        <v>6</v>
      </c>
      <c r="B53" s="27">
        <v>45878</v>
      </c>
      <c r="C53" s="8" t="s">
        <v>1</v>
      </c>
      <c r="D53" s="8" t="s">
        <v>3</v>
      </c>
      <c r="E53" s="532">
        <v>0.30555555555555558</v>
      </c>
      <c r="F53" s="532">
        <v>0.4513888888888889</v>
      </c>
      <c r="G53" s="533">
        <v>0.43055555555555558</v>
      </c>
      <c r="H53" s="533">
        <v>0.53472222222222221</v>
      </c>
      <c r="I53" s="764">
        <v>29</v>
      </c>
      <c r="J53" s="3">
        <v>46500</v>
      </c>
      <c r="K53" s="3">
        <v>0</v>
      </c>
      <c r="L53" s="3">
        <v>46500</v>
      </c>
      <c r="M53" s="4">
        <v>28</v>
      </c>
      <c r="N53" s="3">
        <v>46500</v>
      </c>
      <c r="O53" s="3">
        <v>23250</v>
      </c>
      <c r="P53" s="4" t="s">
        <v>87</v>
      </c>
      <c r="Q53" s="4">
        <v>186</v>
      </c>
      <c r="R53" s="4">
        <v>186</v>
      </c>
      <c r="S53" s="4" t="s">
        <v>457</v>
      </c>
      <c r="T53" s="534" t="s">
        <v>31</v>
      </c>
      <c r="U53" s="4">
        <v>7</v>
      </c>
      <c r="V53" s="4" t="s">
        <v>208</v>
      </c>
      <c r="W53" s="9" t="s">
        <v>215</v>
      </c>
      <c r="X53" s="535" t="s">
        <v>3</v>
      </c>
      <c r="Y53" s="4" t="s">
        <v>27</v>
      </c>
      <c r="Z53" s="4" t="s">
        <v>11</v>
      </c>
      <c r="AA53" s="765" t="s">
        <v>88</v>
      </c>
      <c r="AB53" s="17" t="s">
        <v>99</v>
      </c>
      <c r="AC53" s="22" t="s">
        <v>109</v>
      </c>
      <c r="AD53" s="57" cm="1">
        <f t="array" ref="AD53">INDEX('Routes Taxes'!O:O,MATCH('Flight Rotation Weeks'!V53&amp;Y53,'Routes Taxes'!A:A&amp;'Routes Taxes'!I:I,0))</f>
        <v>32.75</v>
      </c>
      <c r="AE53" s="58">
        <f t="shared" si="3"/>
        <v>7205</v>
      </c>
      <c r="AF53" s="93">
        <f>SUMIFS(Booking_Data!K:K,Booking_Data!J:J,B53,Booking_Data!H:H,AA53)</f>
        <v>220</v>
      </c>
      <c r="AG53" s="41">
        <f t="shared" si="4"/>
        <v>-34</v>
      </c>
      <c r="AH53" s="93">
        <f>SUMIFS(Booking_Data!L:L,Booking_Data!J:J,B53,Booking_Data!H:H,AA53,Booking_Data!I:I,Y53)</f>
        <v>220</v>
      </c>
      <c r="AI53" s="41">
        <f t="shared" si="5"/>
        <v>-34</v>
      </c>
      <c r="AJ53" s="41"/>
      <c r="AK53" s="41">
        <f t="shared" si="6"/>
        <v>-34</v>
      </c>
      <c r="AL53" s="41"/>
      <c r="AM53" s="41">
        <f>SUMIFS(Booking_Data!P:P,Booking_Data!H:H,AA53,Booking_Data!I:I,Y53,Booking_Data!J:J,B53)</f>
        <v>44260</v>
      </c>
    </row>
    <row r="54" spans="1:39" x14ac:dyDescent="0.35">
      <c r="A54" s="763">
        <v>6</v>
      </c>
      <c r="B54" s="27">
        <v>45885</v>
      </c>
      <c r="C54" s="8" t="s">
        <v>1</v>
      </c>
      <c r="D54" s="8" t="s">
        <v>3</v>
      </c>
      <c r="E54" s="532">
        <v>0.30555555555555558</v>
      </c>
      <c r="F54" s="532">
        <v>0.4513888888888889</v>
      </c>
      <c r="G54" s="533">
        <v>0.43055555555555558</v>
      </c>
      <c r="H54" s="533">
        <v>0.53472222222222221</v>
      </c>
      <c r="I54" s="764">
        <v>29</v>
      </c>
      <c r="J54" s="3">
        <v>46500</v>
      </c>
      <c r="K54" s="3">
        <v>0</v>
      </c>
      <c r="L54" s="3">
        <v>46500</v>
      </c>
      <c r="M54" s="4">
        <v>28</v>
      </c>
      <c r="N54" s="3">
        <v>46500</v>
      </c>
      <c r="O54" s="3">
        <v>23250</v>
      </c>
      <c r="P54" s="4" t="s">
        <v>87</v>
      </c>
      <c r="Q54" s="4">
        <v>186</v>
      </c>
      <c r="R54" s="4">
        <v>186</v>
      </c>
      <c r="S54" s="4" t="s">
        <v>457</v>
      </c>
      <c r="T54" s="534" t="s">
        <v>31</v>
      </c>
      <c r="U54" s="4">
        <v>8</v>
      </c>
      <c r="V54" s="4" t="s">
        <v>208</v>
      </c>
      <c r="W54" s="9" t="s">
        <v>216</v>
      </c>
      <c r="X54" s="535" t="s">
        <v>3</v>
      </c>
      <c r="Y54" s="4" t="s">
        <v>27</v>
      </c>
      <c r="Z54" s="4" t="s">
        <v>11</v>
      </c>
      <c r="AA54" s="765" t="s">
        <v>88</v>
      </c>
      <c r="AB54" s="17" t="s">
        <v>99</v>
      </c>
      <c r="AC54" s="22" t="s">
        <v>109</v>
      </c>
      <c r="AD54" s="57" cm="1">
        <f t="array" ref="AD54">INDEX('Routes Taxes'!O:O,MATCH('Flight Rotation Weeks'!V54&amp;Y54,'Routes Taxes'!A:A&amp;'Routes Taxes'!I:I,0))</f>
        <v>32.75</v>
      </c>
      <c r="AE54" s="58">
        <f t="shared" si="3"/>
        <v>8777</v>
      </c>
      <c r="AF54" s="93">
        <f>SUMIFS(Booking_Data!K:K,Booking_Data!J:J,B54,Booking_Data!H:H,AA54)</f>
        <v>268</v>
      </c>
      <c r="AG54" s="41">
        <f t="shared" si="4"/>
        <v>-82</v>
      </c>
      <c r="AH54" s="93">
        <f>SUMIFS(Booking_Data!L:L,Booking_Data!J:J,B54,Booking_Data!H:H,AA54,Booking_Data!I:I,Y54)</f>
        <v>268</v>
      </c>
      <c r="AI54" s="41">
        <f t="shared" si="5"/>
        <v>-82</v>
      </c>
      <c r="AJ54" s="41"/>
      <c r="AK54" s="41">
        <f t="shared" si="6"/>
        <v>-82</v>
      </c>
      <c r="AL54" s="41"/>
      <c r="AM54" s="41">
        <f>SUMIFS(Booking_Data!P:P,Booking_Data!H:H,AA54,Booking_Data!I:I,Y54,Booking_Data!J:J,B54)</f>
        <v>56638.76999999999</v>
      </c>
    </row>
    <row r="55" spans="1:39" x14ac:dyDescent="0.35">
      <c r="A55" s="763">
        <v>6</v>
      </c>
      <c r="B55" s="27">
        <v>45892</v>
      </c>
      <c r="C55" s="8" t="s">
        <v>1</v>
      </c>
      <c r="D55" s="8" t="s">
        <v>3</v>
      </c>
      <c r="E55" s="532">
        <v>0.30555555555555558</v>
      </c>
      <c r="F55" s="532">
        <v>0.4513888888888889</v>
      </c>
      <c r="G55" s="533">
        <v>0.43055555555555558</v>
      </c>
      <c r="H55" s="533">
        <v>0.53472222222222221</v>
      </c>
      <c r="I55" s="764">
        <v>29</v>
      </c>
      <c r="J55" s="3">
        <v>46500</v>
      </c>
      <c r="K55" s="3">
        <v>0</v>
      </c>
      <c r="L55" s="3">
        <v>46500</v>
      </c>
      <c r="M55" s="4">
        <v>28</v>
      </c>
      <c r="N55" s="3">
        <v>46500</v>
      </c>
      <c r="O55" s="3">
        <v>23250</v>
      </c>
      <c r="P55" s="4" t="s">
        <v>87</v>
      </c>
      <c r="Q55" s="4">
        <v>186</v>
      </c>
      <c r="R55" s="4">
        <v>186</v>
      </c>
      <c r="S55" s="4" t="s">
        <v>457</v>
      </c>
      <c r="T55" s="534" t="s">
        <v>31</v>
      </c>
      <c r="U55" s="4">
        <v>9</v>
      </c>
      <c r="V55" s="4" t="s">
        <v>208</v>
      </c>
      <c r="W55" s="9" t="s">
        <v>217</v>
      </c>
      <c r="X55" s="535" t="s">
        <v>3</v>
      </c>
      <c r="Y55" s="4" t="s">
        <v>27</v>
      </c>
      <c r="Z55" s="4" t="s">
        <v>11</v>
      </c>
      <c r="AA55" s="765" t="s">
        <v>88</v>
      </c>
      <c r="AB55" s="17" t="s">
        <v>99</v>
      </c>
      <c r="AC55" s="22" t="s">
        <v>109</v>
      </c>
      <c r="AD55" s="57" cm="1">
        <f t="array" ref="AD55">INDEX('Routes Taxes'!O:O,MATCH('Flight Rotation Weeks'!V55&amp;Y55,'Routes Taxes'!A:A&amp;'Routes Taxes'!I:I,0))</f>
        <v>32.75</v>
      </c>
      <c r="AE55" s="58">
        <f t="shared" si="3"/>
        <v>8318.5</v>
      </c>
      <c r="AF55" s="93">
        <f>SUMIFS(Booking_Data!K:K,Booking_Data!J:J,B55,Booking_Data!H:H,AA55)</f>
        <v>254</v>
      </c>
      <c r="AG55" s="41">
        <f t="shared" si="4"/>
        <v>-68</v>
      </c>
      <c r="AH55" s="93">
        <f>SUMIFS(Booking_Data!L:L,Booking_Data!J:J,B55,Booking_Data!H:H,AA55,Booking_Data!I:I,Y55)</f>
        <v>254</v>
      </c>
      <c r="AI55" s="41">
        <f t="shared" si="5"/>
        <v>-68</v>
      </c>
      <c r="AJ55" s="41"/>
      <c r="AK55" s="41">
        <f t="shared" si="6"/>
        <v>-68</v>
      </c>
      <c r="AL55" s="41"/>
      <c r="AM55" s="41">
        <f>SUMIFS(Booking_Data!P:P,Booking_Data!H:H,AA55,Booking_Data!I:I,Y55,Booking_Data!J:J,B55)</f>
        <v>53521.359999999986</v>
      </c>
    </row>
    <row r="56" spans="1:39" x14ac:dyDescent="0.35">
      <c r="A56" s="763">
        <v>6</v>
      </c>
      <c r="B56" s="27">
        <v>45899</v>
      </c>
      <c r="C56" s="8" t="s">
        <v>1</v>
      </c>
      <c r="D56" s="8" t="s">
        <v>3</v>
      </c>
      <c r="E56" s="532">
        <v>0.30555555555555558</v>
      </c>
      <c r="F56" s="532">
        <v>0.4513888888888889</v>
      </c>
      <c r="G56" s="533">
        <v>0.43055555555555558</v>
      </c>
      <c r="H56" s="533">
        <v>0.53472222222222221</v>
      </c>
      <c r="I56" s="764">
        <v>29</v>
      </c>
      <c r="J56" s="3">
        <v>46500</v>
      </c>
      <c r="K56" s="3">
        <v>0</v>
      </c>
      <c r="L56" s="3">
        <v>46500</v>
      </c>
      <c r="M56" s="4">
        <v>28</v>
      </c>
      <c r="N56" s="3">
        <v>46500</v>
      </c>
      <c r="O56" s="3">
        <v>23250</v>
      </c>
      <c r="P56" s="4" t="s">
        <v>87</v>
      </c>
      <c r="Q56" s="4">
        <v>186</v>
      </c>
      <c r="R56" s="4">
        <v>186</v>
      </c>
      <c r="S56" s="4" t="s">
        <v>457</v>
      </c>
      <c r="T56" s="534" t="s">
        <v>31</v>
      </c>
      <c r="U56" s="4">
        <v>10</v>
      </c>
      <c r="V56" s="4" t="s">
        <v>208</v>
      </c>
      <c r="W56" s="9" t="s">
        <v>218</v>
      </c>
      <c r="X56" s="535" t="s">
        <v>3</v>
      </c>
      <c r="Y56" s="4" t="s">
        <v>27</v>
      </c>
      <c r="Z56" s="4" t="s">
        <v>11</v>
      </c>
      <c r="AA56" s="765" t="s">
        <v>88</v>
      </c>
      <c r="AB56" s="17" t="s">
        <v>99</v>
      </c>
      <c r="AC56" s="22" t="s">
        <v>109</v>
      </c>
      <c r="AD56" s="57" cm="1">
        <f t="array" ref="AD56">INDEX('Routes Taxes'!O:O,MATCH('Flight Rotation Weeks'!V56&amp;Y56,'Routes Taxes'!A:A&amp;'Routes Taxes'!I:I,0))</f>
        <v>32.75</v>
      </c>
      <c r="AE56" s="58">
        <f t="shared" si="3"/>
        <v>7663.5</v>
      </c>
      <c r="AF56" s="93">
        <f>SUMIFS(Booking_Data!K:K,Booking_Data!J:J,B56,Booking_Data!H:H,AA56)</f>
        <v>234</v>
      </c>
      <c r="AG56" s="41">
        <f t="shared" si="4"/>
        <v>-48</v>
      </c>
      <c r="AH56" s="93">
        <f>SUMIFS(Booking_Data!L:L,Booking_Data!J:J,B56,Booking_Data!H:H,AA56,Booking_Data!I:I,Y56)</f>
        <v>234</v>
      </c>
      <c r="AI56" s="41">
        <f t="shared" si="5"/>
        <v>-48</v>
      </c>
      <c r="AJ56" s="41"/>
      <c r="AK56" s="41">
        <f t="shared" si="6"/>
        <v>-48</v>
      </c>
      <c r="AL56" s="41"/>
      <c r="AM56" s="41">
        <f>SUMIFS(Booking_Data!P:P,Booking_Data!H:H,AA56,Booking_Data!I:I,Y56,Booking_Data!J:J,B56)</f>
        <v>47820</v>
      </c>
    </row>
    <row r="57" spans="1:39" x14ac:dyDescent="0.35">
      <c r="A57" s="763">
        <v>6</v>
      </c>
      <c r="B57" s="27">
        <v>45906</v>
      </c>
      <c r="C57" s="8" t="s">
        <v>1</v>
      </c>
      <c r="D57" s="8" t="s">
        <v>3</v>
      </c>
      <c r="E57" s="532">
        <v>0.30555555555555558</v>
      </c>
      <c r="F57" s="532">
        <v>0.4513888888888889</v>
      </c>
      <c r="G57" s="533">
        <v>0.43055555555555558</v>
      </c>
      <c r="H57" s="533">
        <v>0.53472222222222221</v>
      </c>
      <c r="I57" s="764">
        <v>29</v>
      </c>
      <c r="J57" s="3">
        <v>46500</v>
      </c>
      <c r="K57" s="3">
        <v>0</v>
      </c>
      <c r="L57" s="3">
        <v>46500</v>
      </c>
      <c r="M57" s="4">
        <v>28</v>
      </c>
      <c r="N57" s="3">
        <v>46500</v>
      </c>
      <c r="O57" s="3">
        <v>23250</v>
      </c>
      <c r="P57" s="4" t="s">
        <v>87</v>
      </c>
      <c r="Q57" s="4">
        <v>186</v>
      </c>
      <c r="R57" s="4">
        <v>186</v>
      </c>
      <c r="S57" s="4" t="s">
        <v>457</v>
      </c>
      <c r="T57" s="534" t="s">
        <v>31</v>
      </c>
      <c r="U57" s="4">
        <v>11</v>
      </c>
      <c r="V57" s="4" t="s">
        <v>208</v>
      </c>
      <c r="W57" s="9" t="s">
        <v>219</v>
      </c>
      <c r="X57" s="535" t="s">
        <v>3</v>
      </c>
      <c r="Y57" s="4" t="s">
        <v>27</v>
      </c>
      <c r="Z57" s="4" t="s">
        <v>11</v>
      </c>
      <c r="AA57" s="765" t="s">
        <v>88</v>
      </c>
      <c r="AB57" s="17" t="s">
        <v>99</v>
      </c>
      <c r="AC57" s="22" t="s">
        <v>109</v>
      </c>
      <c r="AD57" s="57" cm="1">
        <f t="array" ref="AD57">INDEX('Routes Taxes'!O:O,MATCH('Flight Rotation Weeks'!V57&amp;Y57,'Routes Taxes'!A:A&amp;'Routes Taxes'!I:I,0))</f>
        <v>32.75</v>
      </c>
      <c r="AE57" s="58">
        <f t="shared" si="3"/>
        <v>7729</v>
      </c>
      <c r="AF57" s="93">
        <f>SUMIFS(Booking_Data!K:K,Booking_Data!J:J,B57,Booking_Data!H:H,AA57)</f>
        <v>236</v>
      </c>
      <c r="AG57" s="41">
        <f t="shared" si="4"/>
        <v>-50</v>
      </c>
      <c r="AH57" s="93">
        <f>SUMIFS(Booking_Data!L:L,Booking_Data!J:J,B57,Booking_Data!H:H,AA57,Booking_Data!I:I,Y57)</f>
        <v>236</v>
      </c>
      <c r="AI57" s="41">
        <f t="shared" si="5"/>
        <v>-50</v>
      </c>
      <c r="AJ57" s="41"/>
      <c r="AK57" s="41">
        <f t="shared" si="6"/>
        <v>-50</v>
      </c>
      <c r="AL57" s="41"/>
      <c r="AM57" s="41">
        <f>SUMIFS(Booking_Data!P:P,Booking_Data!H:H,AA57,Booking_Data!I:I,Y57,Booking_Data!J:J,B57)</f>
        <v>47110</v>
      </c>
    </row>
    <row r="58" spans="1:39" x14ac:dyDescent="0.35">
      <c r="A58" s="763">
        <v>6</v>
      </c>
      <c r="B58" s="27">
        <v>45913</v>
      </c>
      <c r="C58" s="8" t="s">
        <v>1</v>
      </c>
      <c r="D58" s="8" t="s">
        <v>3</v>
      </c>
      <c r="E58" s="532">
        <v>0.30555555555555558</v>
      </c>
      <c r="F58" s="532">
        <v>0.4513888888888889</v>
      </c>
      <c r="G58" s="533">
        <v>0.43055555555555558</v>
      </c>
      <c r="H58" s="533">
        <v>0.53472222222222221</v>
      </c>
      <c r="I58" s="764">
        <v>29</v>
      </c>
      <c r="J58" s="3">
        <v>46500</v>
      </c>
      <c r="K58" s="3">
        <v>0</v>
      </c>
      <c r="L58" s="3">
        <v>46500</v>
      </c>
      <c r="M58" s="4">
        <v>28</v>
      </c>
      <c r="N58" s="3">
        <v>46500</v>
      </c>
      <c r="O58" s="3">
        <v>23250</v>
      </c>
      <c r="P58" s="4" t="s">
        <v>87</v>
      </c>
      <c r="Q58" s="4">
        <v>186</v>
      </c>
      <c r="R58" s="4">
        <v>186</v>
      </c>
      <c r="S58" s="4" t="s">
        <v>457</v>
      </c>
      <c r="T58" s="534" t="s">
        <v>31</v>
      </c>
      <c r="U58" s="4">
        <v>12</v>
      </c>
      <c r="V58" s="4" t="s">
        <v>208</v>
      </c>
      <c r="W58" s="9" t="s">
        <v>220</v>
      </c>
      <c r="X58" s="535" t="s">
        <v>3</v>
      </c>
      <c r="Y58" s="4" t="s">
        <v>27</v>
      </c>
      <c r="Z58" s="4" t="s">
        <v>11</v>
      </c>
      <c r="AA58" s="765" t="s">
        <v>88</v>
      </c>
      <c r="AB58" s="17" t="s">
        <v>99</v>
      </c>
      <c r="AC58" s="22" t="s">
        <v>109</v>
      </c>
      <c r="AD58" s="57" cm="1">
        <f t="array" ref="AD58">INDEX('Routes Taxes'!O:O,MATCH('Flight Rotation Weeks'!V58&amp;Y58,'Routes Taxes'!A:A&amp;'Routes Taxes'!I:I,0))</f>
        <v>32.75</v>
      </c>
      <c r="AE58" s="58">
        <f t="shared" si="3"/>
        <v>8220.25</v>
      </c>
      <c r="AF58" s="93">
        <f>SUMIFS(Booking_Data!K:K,Booking_Data!J:J,B58,Booking_Data!H:H,AA58)</f>
        <v>251</v>
      </c>
      <c r="AG58" s="41">
        <f t="shared" si="4"/>
        <v>-65</v>
      </c>
      <c r="AH58" s="93">
        <f>SUMIFS(Booking_Data!L:L,Booking_Data!J:J,B58,Booking_Data!H:H,AA58,Booking_Data!I:I,Y58)</f>
        <v>251</v>
      </c>
      <c r="AI58" s="41">
        <f t="shared" si="5"/>
        <v>-65</v>
      </c>
      <c r="AJ58" s="41"/>
      <c r="AK58" s="41">
        <f t="shared" si="6"/>
        <v>-65</v>
      </c>
      <c r="AL58" s="41"/>
      <c r="AM58" s="41">
        <f>SUMIFS(Booking_Data!P:P,Booking_Data!H:H,AA58,Booking_Data!I:I,Y58,Booking_Data!J:J,B58)</f>
        <v>46602.579999999987</v>
      </c>
    </row>
    <row r="59" spans="1:39" x14ac:dyDescent="0.35">
      <c r="A59" s="763">
        <v>6</v>
      </c>
      <c r="B59" s="27">
        <v>45920</v>
      </c>
      <c r="C59" s="8" t="s">
        <v>1</v>
      </c>
      <c r="D59" s="8" t="s">
        <v>3</v>
      </c>
      <c r="E59" s="532">
        <v>0.30555555555555558</v>
      </c>
      <c r="F59" s="532">
        <v>0.4513888888888889</v>
      </c>
      <c r="G59" s="533">
        <v>0.43055555555555558</v>
      </c>
      <c r="H59" s="533">
        <v>0.53472222222222221</v>
      </c>
      <c r="I59" s="764">
        <v>29</v>
      </c>
      <c r="J59" s="3">
        <v>46500</v>
      </c>
      <c r="K59" s="3">
        <v>0</v>
      </c>
      <c r="L59" s="3">
        <v>46500</v>
      </c>
      <c r="M59" s="4">
        <v>28</v>
      </c>
      <c r="N59" s="3">
        <v>46500</v>
      </c>
      <c r="O59" s="3">
        <v>23250</v>
      </c>
      <c r="P59" s="4" t="s">
        <v>87</v>
      </c>
      <c r="Q59" s="4">
        <v>186</v>
      </c>
      <c r="R59" s="4">
        <v>186</v>
      </c>
      <c r="S59" s="4" t="s">
        <v>457</v>
      </c>
      <c r="T59" s="534" t="s">
        <v>31</v>
      </c>
      <c r="U59" s="4">
        <v>13</v>
      </c>
      <c r="V59" s="4" t="s">
        <v>208</v>
      </c>
      <c r="W59" s="9" t="s">
        <v>221</v>
      </c>
      <c r="X59" s="535" t="s">
        <v>3</v>
      </c>
      <c r="Y59" s="4" t="s">
        <v>27</v>
      </c>
      <c r="Z59" s="4" t="s">
        <v>11</v>
      </c>
      <c r="AA59" s="765" t="s">
        <v>88</v>
      </c>
      <c r="AB59" s="17" t="s">
        <v>99</v>
      </c>
      <c r="AC59" s="22" t="s">
        <v>109</v>
      </c>
      <c r="AD59" s="57" cm="1">
        <f t="array" ref="AD59">INDEX('Routes Taxes'!O:O,MATCH('Flight Rotation Weeks'!V59&amp;Y59,'Routes Taxes'!A:A&amp;'Routes Taxes'!I:I,0))</f>
        <v>32.75</v>
      </c>
      <c r="AE59" s="58">
        <f t="shared" si="3"/>
        <v>6189.75</v>
      </c>
      <c r="AF59" s="93">
        <f>SUMIFS(Booking_Data!K:K,Booking_Data!J:J,B59,Booking_Data!H:H,AA59)</f>
        <v>189</v>
      </c>
      <c r="AG59" s="41">
        <f t="shared" si="4"/>
        <v>-3</v>
      </c>
      <c r="AH59" s="93">
        <f>SUMIFS(Booking_Data!L:L,Booking_Data!J:J,B59,Booking_Data!H:H,AA59,Booking_Data!I:I,Y59)</f>
        <v>189</v>
      </c>
      <c r="AI59" s="41">
        <f t="shared" si="5"/>
        <v>-3</v>
      </c>
      <c r="AJ59" s="41"/>
      <c r="AK59" s="41">
        <f t="shared" si="6"/>
        <v>-3</v>
      </c>
      <c r="AL59" s="41"/>
      <c r="AM59" s="41">
        <f>SUMIFS(Booking_Data!P:P,Booking_Data!H:H,AA59,Booking_Data!I:I,Y59,Booking_Data!J:J,B59)</f>
        <v>33867.5</v>
      </c>
    </row>
    <row r="60" spans="1:39" x14ac:dyDescent="0.35">
      <c r="A60" s="763">
        <v>6</v>
      </c>
      <c r="B60" s="27">
        <v>45927</v>
      </c>
      <c r="C60" s="8" t="s">
        <v>1</v>
      </c>
      <c r="D60" s="8" t="s">
        <v>3</v>
      </c>
      <c r="E60" s="532">
        <v>0.30555555555555558</v>
      </c>
      <c r="F60" s="532">
        <v>0.4513888888888889</v>
      </c>
      <c r="G60" s="533">
        <v>0.43055555555555558</v>
      </c>
      <c r="H60" s="533">
        <v>0.53472222222222221</v>
      </c>
      <c r="I60" s="764">
        <v>29</v>
      </c>
      <c r="J60" s="3">
        <v>46500</v>
      </c>
      <c r="K60" s="3">
        <v>0</v>
      </c>
      <c r="L60" s="3">
        <v>46500</v>
      </c>
      <c r="M60" s="4">
        <v>28</v>
      </c>
      <c r="N60" s="3">
        <v>46500</v>
      </c>
      <c r="O60" s="3">
        <v>23250</v>
      </c>
      <c r="P60" s="4" t="s">
        <v>87</v>
      </c>
      <c r="Q60" s="4">
        <v>186</v>
      </c>
      <c r="R60" s="4">
        <v>186</v>
      </c>
      <c r="S60" s="4" t="s">
        <v>457</v>
      </c>
      <c r="T60" s="534" t="s">
        <v>31</v>
      </c>
      <c r="U60" s="4">
        <v>14</v>
      </c>
      <c r="V60" s="4" t="s">
        <v>208</v>
      </c>
      <c r="W60" s="9" t="s">
        <v>222</v>
      </c>
      <c r="X60" s="535" t="s">
        <v>3</v>
      </c>
      <c r="Y60" s="4" t="s">
        <v>27</v>
      </c>
      <c r="Z60" s="4" t="s">
        <v>11</v>
      </c>
      <c r="AA60" s="765" t="s">
        <v>88</v>
      </c>
      <c r="AB60" s="17" t="s">
        <v>99</v>
      </c>
      <c r="AC60" s="22" t="s">
        <v>109</v>
      </c>
      <c r="AD60" s="57" cm="1">
        <f t="array" ref="AD60">INDEX('Routes Taxes'!O:O,MATCH('Flight Rotation Weeks'!V60&amp;Y60,'Routes Taxes'!A:A&amp;'Routes Taxes'!I:I,0))</f>
        <v>32.75</v>
      </c>
      <c r="AE60" s="58">
        <f t="shared" si="3"/>
        <v>6222.5</v>
      </c>
      <c r="AF60" s="93">
        <f>SUMIFS(Booking_Data!K:K,Booking_Data!J:J,B60,Booking_Data!H:H,AA60)</f>
        <v>190</v>
      </c>
      <c r="AG60" s="41">
        <f t="shared" si="4"/>
        <v>-4</v>
      </c>
      <c r="AH60" s="93">
        <f>SUMIFS(Booking_Data!L:L,Booking_Data!J:J,B60,Booking_Data!H:H,AA60,Booking_Data!I:I,Y60)</f>
        <v>190</v>
      </c>
      <c r="AI60" s="41">
        <f t="shared" si="5"/>
        <v>-4</v>
      </c>
      <c r="AJ60" s="41"/>
      <c r="AK60" s="41">
        <f t="shared" si="6"/>
        <v>-4</v>
      </c>
      <c r="AL60" s="41"/>
      <c r="AM60" s="41">
        <f>SUMIFS(Booking_Data!P:P,Booking_Data!H:H,AA60,Booking_Data!I:I,Y60,Booking_Data!J:J,B60)</f>
        <v>34202.57</v>
      </c>
    </row>
    <row r="61" spans="1:39" x14ac:dyDescent="0.35">
      <c r="A61" s="763">
        <v>6</v>
      </c>
      <c r="B61" s="27">
        <v>45934</v>
      </c>
      <c r="C61" s="8" t="s">
        <v>1</v>
      </c>
      <c r="D61" s="8" t="s">
        <v>3</v>
      </c>
      <c r="E61" s="532">
        <v>0.30555555555555558</v>
      </c>
      <c r="F61" s="532">
        <v>0.4513888888888889</v>
      </c>
      <c r="G61" s="533">
        <v>0.43055555555555558</v>
      </c>
      <c r="H61" s="533">
        <v>0.53472222222222221</v>
      </c>
      <c r="I61" s="764">
        <v>29</v>
      </c>
      <c r="J61" s="3">
        <v>46500</v>
      </c>
      <c r="K61" s="3">
        <v>0</v>
      </c>
      <c r="L61" s="3">
        <v>46500</v>
      </c>
      <c r="M61" s="4">
        <v>28</v>
      </c>
      <c r="N61" s="3">
        <v>46500</v>
      </c>
      <c r="O61" s="3">
        <v>23250</v>
      </c>
      <c r="P61" s="4" t="s">
        <v>87</v>
      </c>
      <c r="Q61" s="4">
        <v>186</v>
      </c>
      <c r="R61" s="4">
        <v>186</v>
      </c>
      <c r="S61" s="4" t="s">
        <v>457</v>
      </c>
      <c r="T61" s="534" t="s">
        <v>31</v>
      </c>
      <c r="U61" s="4">
        <v>15</v>
      </c>
      <c r="V61" s="4" t="s">
        <v>208</v>
      </c>
      <c r="W61" s="9" t="s">
        <v>223</v>
      </c>
      <c r="X61" s="535" t="s">
        <v>3</v>
      </c>
      <c r="Y61" s="4" t="s">
        <v>27</v>
      </c>
      <c r="Z61" s="4" t="s">
        <v>11</v>
      </c>
      <c r="AA61" s="765" t="s">
        <v>88</v>
      </c>
      <c r="AB61" s="17" t="s">
        <v>99</v>
      </c>
      <c r="AC61" s="22" t="s">
        <v>109</v>
      </c>
      <c r="AD61" s="57" cm="1">
        <f t="array" ref="AD61">INDEX('Routes Taxes'!O:O,MATCH('Flight Rotation Weeks'!V61&amp;Y61,'Routes Taxes'!A:A&amp;'Routes Taxes'!I:I,0))</f>
        <v>32.75</v>
      </c>
      <c r="AE61" s="58">
        <f t="shared" si="3"/>
        <v>5927.75</v>
      </c>
      <c r="AF61" s="93">
        <f>SUMIFS(Booking_Data!K:K,Booking_Data!J:J,B61,Booking_Data!H:H,AA61)</f>
        <v>181</v>
      </c>
      <c r="AG61" s="41">
        <f t="shared" si="4"/>
        <v>5</v>
      </c>
      <c r="AH61" s="93">
        <f>SUMIFS(Booking_Data!L:L,Booking_Data!J:J,B61,Booking_Data!H:H,AA61,Booking_Data!I:I,Y61)</f>
        <v>181</v>
      </c>
      <c r="AI61" s="41">
        <f t="shared" si="5"/>
        <v>5</v>
      </c>
      <c r="AJ61" s="41"/>
      <c r="AK61" s="41">
        <f t="shared" si="6"/>
        <v>5</v>
      </c>
      <c r="AL61" s="41"/>
      <c r="AM61" s="41">
        <f>SUMIFS(Booking_Data!P:P,Booking_Data!H:H,AA61,Booking_Data!I:I,Y61,Booking_Data!J:J,B61)</f>
        <v>32775.56</v>
      </c>
    </row>
    <row r="62" spans="1:39" x14ac:dyDescent="0.35">
      <c r="A62" s="763">
        <v>6</v>
      </c>
      <c r="B62" s="27">
        <v>45941</v>
      </c>
      <c r="C62" s="8" t="s">
        <v>1</v>
      </c>
      <c r="D62" s="8" t="s">
        <v>3</v>
      </c>
      <c r="E62" s="532">
        <v>0.30555555555555558</v>
      </c>
      <c r="F62" s="532">
        <v>0.4513888888888889</v>
      </c>
      <c r="G62" s="533">
        <v>0.43055555555555558</v>
      </c>
      <c r="H62" s="533">
        <v>0.53472222222222221</v>
      </c>
      <c r="I62" s="764">
        <v>29</v>
      </c>
      <c r="J62" s="3">
        <v>46500</v>
      </c>
      <c r="K62" s="3">
        <v>0</v>
      </c>
      <c r="L62" s="3">
        <v>46500</v>
      </c>
      <c r="M62" s="4">
        <v>28</v>
      </c>
      <c r="N62" s="3">
        <v>46500</v>
      </c>
      <c r="O62" s="3">
        <v>23250</v>
      </c>
      <c r="P62" s="4" t="s">
        <v>87</v>
      </c>
      <c r="Q62" s="4">
        <v>186</v>
      </c>
      <c r="R62" s="4">
        <v>186</v>
      </c>
      <c r="S62" s="4" t="s">
        <v>457</v>
      </c>
      <c r="T62" s="534" t="s">
        <v>31</v>
      </c>
      <c r="U62" s="4">
        <v>16</v>
      </c>
      <c r="V62" s="4" t="s">
        <v>208</v>
      </c>
      <c r="W62" s="9" t="s">
        <v>224</v>
      </c>
      <c r="X62" s="535" t="s">
        <v>3</v>
      </c>
      <c r="Y62" s="4" t="s">
        <v>27</v>
      </c>
      <c r="Z62" s="4" t="s">
        <v>11</v>
      </c>
      <c r="AA62" s="765" t="s">
        <v>88</v>
      </c>
      <c r="AB62" s="17" t="s">
        <v>99</v>
      </c>
      <c r="AC62" s="22" t="s">
        <v>109</v>
      </c>
      <c r="AD62" s="57" cm="1">
        <f t="array" ref="AD62">INDEX('Routes Taxes'!O:O,MATCH('Flight Rotation Weeks'!V62&amp;Y62,'Routes Taxes'!A:A&amp;'Routes Taxes'!I:I,0))</f>
        <v>32.75</v>
      </c>
      <c r="AE62" s="58">
        <f t="shared" si="3"/>
        <v>6058.75</v>
      </c>
      <c r="AF62" s="93">
        <f>SUMIFS(Booking_Data!K:K,Booking_Data!J:J,B62,Booking_Data!H:H,AA62)</f>
        <v>185</v>
      </c>
      <c r="AG62" s="41">
        <f t="shared" si="4"/>
        <v>1</v>
      </c>
      <c r="AH62" s="93">
        <f>SUMIFS(Booking_Data!L:L,Booking_Data!J:J,B62,Booking_Data!H:H,AA62,Booking_Data!I:I,Y62)</f>
        <v>185</v>
      </c>
      <c r="AI62" s="41">
        <f t="shared" si="5"/>
        <v>1</v>
      </c>
      <c r="AJ62" s="41"/>
      <c r="AK62" s="41">
        <f t="shared" si="6"/>
        <v>1</v>
      </c>
      <c r="AL62" s="41"/>
      <c r="AM62" s="41">
        <f>SUMIFS(Booking_Data!P:P,Booking_Data!H:H,AA62,Booking_Data!I:I,Y62,Booking_Data!J:J,B62)</f>
        <v>33407.5</v>
      </c>
    </row>
    <row r="63" spans="1:39" x14ac:dyDescent="0.35">
      <c r="A63" s="763">
        <v>6</v>
      </c>
      <c r="B63" s="27">
        <v>45948</v>
      </c>
      <c r="C63" s="8" t="s">
        <v>1</v>
      </c>
      <c r="D63" s="8" t="s">
        <v>3</v>
      </c>
      <c r="E63" s="532">
        <v>0.30555555555555558</v>
      </c>
      <c r="F63" s="532">
        <v>0.4513888888888889</v>
      </c>
      <c r="G63" s="533">
        <v>0.43055555555555558</v>
      </c>
      <c r="H63" s="533">
        <v>0.53472222222222221</v>
      </c>
      <c r="I63" s="764">
        <v>29</v>
      </c>
      <c r="J63" s="3">
        <v>46500</v>
      </c>
      <c r="K63" s="3">
        <v>0</v>
      </c>
      <c r="L63" s="3">
        <v>46500</v>
      </c>
      <c r="M63" s="4">
        <v>28</v>
      </c>
      <c r="N63" s="3">
        <v>46500</v>
      </c>
      <c r="O63" s="3">
        <v>23250</v>
      </c>
      <c r="P63" s="4" t="s">
        <v>87</v>
      </c>
      <c r="Q63" s="4">
        <v>186</v>
      </c>
      <c r="R63" s="4">
        <v>186</v>
      </c>
      <c r="S63" s="4" t="s">
        <v>457</v>
      </c>
      <c r="T63" s="534" t="s">
        <v>31</v>
      </c>
      <c r="U63" s="4">
        <v>17</v>
      </c>
      <c r="V63" s="4" t="s">
        <v>208</v>
      </c>
      <c r="W63" s="9" t="s">
        <v>225</v>
      </c>
      <c r="X63" s="535" t="s">
        <v>3</v>
      </c>
      <c r="Y63" s="4" t="s">
        <v>27</v>
      </c>
      <c r="Z63" s="4" t="s">
        <v>11</v>
      </c>
      <c r="AA63" s="765" t="s">
        <v>88</v>
      </c>
      <c r="AB63" s="17" t="s">
        <v>99</v>
      </c>
      <c r="AC63" s="22" t="s">
        <v>109</v>
      </c>
      <c r="AD63" s="57" cm="1">
        <f t="array" ref="AD63">INDEX('Routes Taxes'!O:O,MATCH('Flight Rotation Weeks'!V63&amp;Y63,'Routes Taxes'!A:A&amp;'Routes Taxes'!I:I,0))</f>
        <v>32.75</v>
      </c>
      <c r="AE63" s="58">
        <f t="shared" ref="AE63:AE126" si="10">AD63*AH63</f>
        <v>5796.75</v>
      </c>
      <c r="AF63" s="93">
        <f>SUMIFS(Booking_Data!K:K,Booking_Data!J:J,B63,Booking_Data!H:H,AA63)</f>
        <v>177</v>
      </c>
      <c r="AG63" s="41">
        <f t="shared" si="4"/>
        <v>9</v>
      </c>
      <c r="AH63" s="93">
        <f>SUMIFS(Booking_Data!L:L,Booking_Data!J:J,B63,Booking_Data!H:H,AA63,Booking_Data!I:I,Y63)</f>
        <v>177</v>
      </c>
      <c r="AI63" s="41">
        <f t="shared" si="5"/>
        <v>9</v>
      </c>
      <c r="AJ63" s="41"/>
      <c r="AK63" s="41">
        <f t="shared" si="6"/>
        <v>9</v>
      </c>
      <c r="AL63" s="41"/>
      <c r="AM63" s="41">
        <f>SUMIFS(Booking_Data!P:P,Booking_Data!H:H,AA63,Booking_Data!I:I,Y63,Booking_Data!J:J,B63)</f>
        <v>31907.5</v>
      </c>
    </row>
    <row r="64" spans="1:39" x14ac:dyDescent="0.35">
      <c r="A64" s="763">
        <v>6</v>
      </c>
      <c r="B64" s="27">
        <v>45955</v>
      </c>
      <c r="C64" s="8" t="s">
        <v>1</v>
      </c>
      <c r="D64" s="8" t="s">
        <v>3</v>
      </c>
      <c r="E64" s="532">
        <v>0.30555555555555558</v>
      </c>
      <c r="F64" s="532">
        <v>0.4513888888888889</v>
      </c>
      <c r="G64" s="533">
        <v>0.43055555555555558</v>
      </c>
      <c r="H64" s="533">
        <v>0.53472222222222221</v>
      </c>
      <c r="I64" s="764">
        <v>29</v>
      </c>
      <c r="J64" s="3">
        <v>46500</v>
      </c>
      <c r="K64" s="3">
        <v>0</v>
      </c>
      <c r="L64" s="3">
        <v>46500</v>
      </c>
      <c r="M64" s="4">
        <v>28</v>
      </c>
      <c r="N64" s="3">
        <v>46500</v>
      </c>
      <c r="O64" s="3">
        <v>23250</v>
      </c>
      <c r="P64" s="4" t="s">
        <v>87</v>
      </c>
      <c r="Q64" s="4">
        <v>186</v>
      </c>
      <c r="R64" s="4">
        <v>186</v>
      </c>
      <c r="S64" s="4" t="s">
        <v>457</v>
      </c>
      <c r="T64" s="534" t="s">
        <v>31</v>
      </c>
      <c r="U64" s="4">
        <v>18</v>
      </c>
      <c r="V64" s="4" t="s">
        <v>208</v>
      </c>
      <c r="W64" s="9" t="s">
        <v>226</v>
      </c>
      <c r="X64" s="535" t="s">
        <v>3</v>
      </c>
      <c r="Y64" s="4" t="s">
        <v>27</v>
      </c>
      <c r="Z64" s="4" t="s">
        <v>11</v>
      </c>
      <c r="AA64" s="765" t="s">
        <v>88</v>
      </c>
      <c r="AB64" s="17" t="s">
        <v>99</v>
      </c>
      <c r="AC64" s="22" t="s">
        <v>109</v>
      </c>
      <c r="AD64" s="57" cm="1">
        <f t="array" ref="AD64">INDEX('Routes Taxes'!O:O,MATCH('Flight Rotation Weeks'!V64&amp;Y64,'Routes Taxes'!A:A&amp;'Routes Taxes'!I:I,0))</f>
        <v>32.75</v>
      </c>
      <c r="AE64" s="58">
        <f t="shared" si="10"/>
        <v>6222.5</v>
      </c>
      <c r="AF64" s="93">
        <f>SUMIFS(Booking_Data!K:K,Booking_Data!J:J,B64,Booking_Data!H:H,AA64)</f>
        <v>190</v>
      </c>
      <c r="AG64" s="41">
        <f t="shared" ref="AG64:AG108" si="11">R64-AF64</f>
        <v>-4</v>
      </c>
      <c r="AH64" s="93">
        <f>SUMIFS(Booking_Data!L:L,Booking_Data!J:J,B64,Booking_Data!H:H,AA64,Booking_Data!I:I,Y64)</f>
        <v>190</v>
      </c>
      <c r="AI64" s="41">
        <f t="shared" ref="AI64:AI108" si="12">R64-AH64</f>
        <v>-4</v>
      </c>
      <c r="AJ64" s="41"/>
      <c r="AK64" s="41">
        <f t="shared" ref="AK64:AK108" si="13">AG64-AJ64</f>
        <v>-4</v>
      </c>
      <c r="AL64" s="41"/>
      <c r="AM64" s="41">
        <f>SUMIFS(Booking_Data!P:P,Booking_Data!H:H,AA64,Booking_Data!I:I,Y64,Booking_Data!J:J,B64)</f>
        <v>34605</v>
      </c>
    </row>
    <row r="65" spans="1:39" x14ac:dyDescent="0.35">
      <c r="A65" s="763">
        <v>6</v>
      </c>
      <c r="B65" s="27">
        <v>45962</v>
      </c>
      <c r="C65" s="8" t="s">
        <v>1</v>
      </c>
      <c r="D65" s="8" t="s">
        <v>3</v>
      </c>
      <c r="E65" s="532">
        <v>0.30555555555555558</v>
      </c>
      <c r="F65" s="532">
        <v>0.4513888888888889</v>
      </c>
      <c r="G65" s="533">
        <v>0.3888888888888889</v>
      </c>
      <c r="H65" s="533">
        <v>0.49305555555555558</v>
      </c>
      <c r="I65" s="764">
        <v>29</v>
      </c>
      <c r="J65" s="3">
        <v>46500</v>
      </c>
      <c r="K65" s="3">
        <v>0</v>
      </c>
      <c r="L65" s="3">
        <v>46500</v>
      </c>
      <c r="M65" s="4">
        <v>28</v>
      </c>
      <c r="N65" s="3">
        <v>46500</v>
      </c>
      <c r="O65" s="3">
        <v>23250</v>
      </c>
      <c r="P65" s="4" t="s">
        <v>87</v>
      </c>
      <c r="Q65" s="4">
        <v>186</v>
      </c>
      <c r="R65" s="4">
        <v>186</v>
      </c>
      <c r="S65" s="4" t="s">
        <v>457</v>
      </c>
      <c r="T65" s="534" t="s">
        <v>31</v>
      </c>
      <c r="U65" s="4">
        <v>19</v>
      </c>
      <c r="V65" s="4" t="s">
        <v>208</v>
      </c>
      <c r="W65" s="9" t="s">
        <v>227</v>
      </c>
      <c r="X65" s="535" t="s">
        <v>3</v>
      </c>
      <c r="Y65" s="4" t="s">
        <v>27</v>
      </c>
      <c r="Z65" s="4" t="s">
        <v>11</v>
      </c>
      <c r="AA65" s="765" t="s">
        <v>88</v>
      </c>
      <c r="AB65" s="17" t="s">
        <v>99</v>
      </c>
      <c r="AC65" s="22" t="s">
        <v>109</v>
      </c>
      <c r="AD65" s="57" cm="1">
        <f t="array" ref="AD65">INDEX('Routes Taxes'!O:O,MATCH('Flight Rotation Weeks'!V65&amp;Y65,'Routes Taxes'!A:A&amp;'Routes Taxes'!I:I,0))</f>
        <v>32.75</v>
      </c>
      <c r="AE65" s="58">
        <f t="shared" si="10"/>
        <v>6484.5</v>
      </c>
      <c r="AF65" s="93">
        <f>SUMIFS(Booking_Data!K:K,Booking_Data!J:J,B65,Booking_Data!H:H,AA65)</f>
        <v>198</v>
      </c>
      <c r="AG65" s="41">
        <f t="shared" si="11"/>
        <v>-12</v>
      </c>
      <c r="AH65" s="93">
        <f>SUMIFS(Booking_Data!L:L,Booking_Data!J:J,B65,Booking_Data!H:H,AA65,Booking_Data!I:I,Y65)</f>
        <v>198</v>
      </c>
      <c r="AI65" s="41">
        <f t="shared" si="12"/>
        <v>-12</v>
      </c>
      <c r="AJ65" s="41"/>
      <c r="AK65" s="41">
        <f t="shared" si="13"/>
        <v>-12</v>
      </c>
      <c r="AL65" s="41"/>
      <c r="AM65" s="41">
        <f>SUMIFS(Booking_Data!P:P,Booking_Data!H:H,AA65,Booking_Data!I:I,Y65,Booking_Data!J:J,B65)</f>
        <v>32435.559999999998</v>
      </c>
    </row>
    <row r="66" spans="1:39" x14ac:dyDescent="0.35">
      <c r="A66" s="763">
        <v>6</v>
      </c>
      <c r="B66" s="27">
        <v>45969</v>
      </c>
      <c r="C66" s="8" t="s">
        <v>1</v>
      </c>
      <c r="D66" s="8" t="s">
        <v>3</v>
      </c>
      <c r="E66" s="532">
        <v>0.30555555555555558</v>
      </c>
      <c r="F66" s="532">
        <v>0.4513888888888889</v>
      </c>
      <c r="G66" s="533">
        <v>0.3888888888888889</v>
      </c>
      <c r="H66" s="533">
        <v>0.49305555555555558</v>
      </c>
      <c r="I66" s="764">
        <v>29</v>
      </c>
      <c r="J66" s="3">
        <v>46500</v>
      </c>
      <c r="K66" s="3">
        <v>0</v>
      </c>
      <c r="L66" s="3">
        <v>46500</v>
      </c>
      <c r="M66" s="4">
        <v>28</v>
      </c>
      <c r="N66" s="3">
        <v>46500</v>
      </c>
      <c r="O66" s="3">
        <v>23250</v>
      </c>
      <c r="P66" s="4" t="s">
        <v>87</v>
      </c>
      <c r="Q66" s="4">
        <v>186</v>
      </c>
      <c r="R66" s="4">
        <v>186</v>
      </c>
      <c r="S66" s="4" t="s">
        <v>457</v>
      </c>
      <c r="T66" s="534" t="s">
        <v>31</v>
      </c>
      <c r="U66" s="4">
        <v>20</v>
      </c>
      <c r="V66" s="4" t="s">
        <v>208</v>
      </c>
      <c r="W66" s="9" t="s">
        <v>228</v>
      </c>
      <c r="X66" s="535" t="s">
        <v>3</v>
      </c>
      <c r="Y66" s="4" t="s">
        <v>27</v>
      </c>
      <c r="Z66" s="4" t="s">
        <v>11</v>
      </c>
      <c r="AA66" s="765" t="s">
        <v>88</v>
      </c>
      <c r="AB66" s="17" t="s">
        <v>99</v>
      </c>
      <c r="AC66" s="22" t="s">
        <v>109</v>
      </c>
      <c r="AD66" s="57" cm="1">
        <f t="array" ref="AD66">INDEX('Routes Taxes'!O:O,MATCH('Flight Rotation Weeks'!V66&amp;Y66,'Routes Taxes'!A:A&amp;'Routes Taxes'!I:I,0))</f>
        <v>32.75</v>
      </c>
      <c r="AE66" s="58">
        <f t="shared" si="10"/>
        <v>5109</v>
      </c>
      <c r="AF66" s="93">
        <f>SUMIFS(Booking_Data!K:K,Booking_Data!J:J,B66,Booking_Data!H:H,AA66)</f>
        <v>156</v>
      </c>
      <c r="AG66" s="41">
        <f t="shared" si="11"/>
        <v>30</v>
      </c>
      <c r="AH66" s="93">
        <f>SUMIFS(Booking_Data!L:L,Booking_Data!J:J,B66,Booking_Data!H:H,AA66,Booking_Data!I:I,Y66)</f>
        <v>156</v>
      </c>
      <c r="AI66" s="41">
        <f t="shared" si="12"/>
        <v>30</v>
      </c>
      <c r="AJ66" s="41"/>
      <c r="AK66" s="41">
        <f t="shared" si="13"/>
        <v>30</v>
      </c>
      <c r="AL66" s="41"/>
      <c r="AM66" s="41">
        <f>SUMIFS(Booking_Data!P:P,Booking_Data!H:H,AA66,Booking_Data!I:I,Y66,Booking_Data!J:J,B66)</f>
        <v>22340</v>
      </c>
    </row>
    <row r="67" spans="1:39" x14ac:dyDescent="0.35">
      <c r="A67" s="763">
        <v>6</v>
      </c>
      <c r="B67" s="27">
        <v>45976</v>
      </c>
      <c r="C67" s="8" t="s">
        <v>1</v>
      </c>
      <c r="D67" s="8" t="s">
        <v>3</v>
      </c>
      <c r="E67" s="532">
        <v>0.30555555555555558</v>
      </c>
      <c r="F67" s="532">
        <v>0.4513888888888889</v>
      </c>
      <c r="G67" s="533">
        <v>0.3888888888888889</v>
      </c>
      <c r="H67" s="533">
        <v>0.49305555555555558</v>
      </c>
      <c r="I67" s="764">
        <v>29</v>
      </c>
      <c r="J67" s="3">
        <v>46500</v>
      </c>
      <c r="K67" s="3">
        <v>0</v>
      </c>
      <c r="L67" s="3">
        <v>46500</v>
      </c>
      <c r="M67" s="4">
        <v>28</v>
      </c>
      <c r="N67" s="3">
        <v>46500</v>
      </c>
      <c r="O67" s="3">
        <v>23250</v>
      </c>
      <c r="P67" s="4" t="s">
        <v>87</v>
      </c>
      <c r="Q67" s="4">
        <v>186</v>
      </c>
      <c r="R67" s="4">
        <v>186</v>
      </c>
      <c r="S67" s="4" t="s">
        <v>457</v>
      </c>
      <c r="T67" s="534" t="s">
        <v>31</v>
      </c>
      <c r="U67" s="4">
        <v>21</v>
      </c>
      <c r="V67" s="4" t="s">
        <v>208</v>
      </c>
      <c r="W67" s="9" t="s">
        <v>229</v>
      </c>
      <c r="X67" s="535" t="s">
        <v>3</v>
      </c>
      <c r="Y67" s="4" t="s">
        <v>27</v>
      </c>
      <c r="Z67" s="4" t="s">
        <v>11</v>
      </c>
      <c r="AA67" s="765" t="s">
        <v>88</v>
      </c>
      <c r="AB67" s="17" t="s">
        <v>99</v>
      </c>
      <c r="AC67" s="22" t="s">
        <v>109</v>
      </c>
      <c r="AD67" s="57" cm="1">
        <f t="array" ref="AD67">INDEX('Routes Taxes'!O:O,MATCH('Flight Rotation Weeks'!V67&amp;Y67,'Routes Taxes'!A:A&amp;'Routes Taxes'!I:I,0))</f>
        <v>32.75</v>
      </c>
      <c r="AE67" s="58">
        <f t="shared" si="10"/>
        <v>5109</v>
      </c>
      <c r="AF67" s="93">
        <f>SUMIFS(Booking_Data!K:K,Booking_Data!J:J,B67,Booking_Data!H:H,AA67)</f>
        <v>156</v>
      </c>
      <c r="AG67" s="41">
        <f t="shared" si="11"/>
        <v>30</v>
      </c>
      <c r="AH67" s="93">
        <f>SUMIFS(Booking_Data!L:L,Booking_Data!J:J,B67,Booking_Data!H:H,AA67,Booking_Data!I:I,Y67)</f>
        <v>156</v>
      </c>
      <c r="AI67" s="41">
        <f t="shared" si="12"/>
        <v>30</v>
      </c>
      <c r="AJ67" s="41"/>
      <c r="AK67" s="41">
        <f t="shared" si="13"/>
        <v>30</v>
      </c>
      <c r="AL67" s="41"/>
      <c r="AM67" s="41">
        <f>SUMIFS(Booking_Data!P:P,Booking_Data!H:H,AA67,Booking_Data!I:I,Y67,Booking_Data!J:J,B67)</f>
        <v>22340</v>
      </c>
    </row>
    <row r="68" spans="1:39" x14ac:dyDescent="0.35">
      <c r="A68" s="763">
        <v>6</v>
      </c>
      <c r="B68" s="27">
        <v>45983</v>
      </c>
      <c r="C68" s="8" t="s">
        <v>1</v>
      </c>
      <c r="D68" s="8" t="s">
        <v>3</v>
      </c>
      <c r="E68" s="532">
        <v>0.30555555555555558</v>
      </c>
      <c r="F68" s="532">
        <v>0.4513888888888889</v>
      </c>
      <c r="G68" s="533">
        <v>0.3888888888888889</v>
      </c>
      <c r="H68" s="533">
        <v>0.49305555555555558</v>
      </c>
      <c r="I68" s="764">
        <v>29</v>
      </c>
      <c r="J68" s="3">
        <v>46500</v>
      </c>
      <c r="K68" s="3">
        <v>0</v>
      </c>
      <c r="L68" s="3">
        <v>46500</v>
      </c>
      <c r="M68" s="4">
        <v>28</v>
      </c>
      <c r="N68" s="3">
        <v>46500</v>
      </c>
      <c r="O68" s="3">
        <v>23250</v>
      </c>
      <c r="P68" s="4" t="s">
        <v>87</v>
      </c>
      <c r="Q68" s="4">
        <v>186</v>
      </c>
      <c r="R68" s="4">
        <v>186</v>
      </c>
      <c r="S68" s="4" t="s">
        <v>457</v>
      </c>
      <c r="T68" s="534" t="s">
        <v>31</v>
      </c>
      <c r="U68" s="4">
        <v>22</v>
      </c>
      <c r="V68" s="4" t="s">
        <v>208</v>
      </c>
      <c r="W68" s="9" t="s">
        <v>230</v>
      </c>
      <c r="X68" s="535" t="s">
        <v>3</v>
      </c>
      <c r="Y68" s="4" t="s">
        <v>27</v>
      </c>
      <c r="Z68" s="4" t="s">
        <v>11</v>
      </c>
      <c r="AA68" s="765" t="s">
        <v>88</v>
      </c>
      <c r="AB68" s="17" t="s">
        <v>99</v>
      </c>
      <c r="AC68" s="22" t="s">
        <v>109</v>
      </c>
      <c r="AD68" s="57" cm="1">
        <f t="array" ref="AD68">INDEX('Routes Taxes'!O:O,MATCH('Flight Rotation Weeks'!V68&amp;Y68,'Routes Taxes'!A:A&amp;'Routes Taxes'!I:I,0))</f>
        <v>32.75</v>
      </c>
      <c r="AE68" s="58">
        <f t="shared" si="10"/>
        <v>5240</v>
      </c>
      <c r="AF68" s="93">
        <f>SUMIFS(Booking_Data!K:K,Booking_Data!J:J,B68,Booking_Data!H:H,AA68)</f>
        <v>160</v>
      </c>
      <c r="AG68" s="41">
        <f t="shared" si="11"/>
        <v>26</v>
      </c>
      <c r="AH68" s="93">
        <f>SUMIFS(Booking_Data!L:L,Booking_Data!J:J,B68,Booking_Data!H:H,AA68,Booking_Data!I:I,Y68)</f>
        <v>160</v>
      </c>
      <c r="AI68" s="41">
        <f t="shared" si="12"/>
        <v>26</v>
      </c>
      <c r="AJ68" s="41"/>
      <c r="AK68" s="41">
        <f t="shared" si="13"/>
        <v>26</v>
      </c>
      <c r="AL68" s="41"/>
      <c r="AM68" s="41">
        <f>SUMIFS(Booking_Data!P:P,Booking_Data!H:H,AA68,Booking_Data!I:I,Y68,Booking_Data!J:J,B68)</f>
        <v>23536.119999999995</v>
      </c>
    </row>
    <row r="69" spans="1:39" x14ac:dyDescent="0.35">
      <c r="A69" s="763">
        <v>6</v>
      </c>
      <c r="B69" s="27">
        <v>45990</v>
      </c>
      <c r="C69" s="8" t="s">
        <v>1</v>
      </c>
      <c r="D69" s="8" t="s">
        <v>3</v>
      </c>
      <c r="E69" s="532">
        <v>0.30555555555555558</v>
      </c>
      <c r="F69" s="532">
        <v>0.4513888888888889</v>
      </c>
      <c r="G69" s="533">
        <v>0.3888888888888889</v>
      </c>
      <c r="H69" s="533">
        <v>0.49305555555555558</v>
      </c>
      <c r="I69" s="764">
        <v>29</v>
      </c>
      <c r="J69" s="3">
        <v>46500</v>
      </c>
      <c r="K69" s="3">
        <v>0</v>
      </c>
      <c r="L69" s="3">
        <v>46500</v>
      </c>
      <c r="M69" s="4">
        <v>28</v>
      </c>
      <c r="N69" s="3">
        <v>46500</v>
      </c>
      <c r="O69" s="3">
        <v>23250</v>
      </c>
      <c r="P69" s="4" t="s">
        <v>87</v>
      </c>
      <c r="Q69" s="4">
        <v>186</v>
      </c>
      <c r="R69" s="4">
        <v>186</v>
      </c>
      <c r="S69" s="4" t="s">
        <v>457</v>
      </c>
      <c r="T69" s="534" t="s">
        <v>31</v>
      </c>
      <c r="U69" s="4">
        <v>23</v>
      </c>
      <c r="V69" s="4" t="s">
        <v>208</v>
      </c>
      <c r="W69" s="9" t="s">
        <v>231</v>
      </c>
      <c r="X69" s="535" t="s">
        <v>3</v>
      </c>
      <c r="Y69" s="4" t="s">
        <v>27</v>
      </c>
      <c r="Z69" s="4" t="s">
        <v>11</v>
      </c>
      <c r="AA69" s="765" t="s">
        <v>88</v>
      </c>
      <c r="AB69" s="17" t="s">
        <v>99</v>
      </c>
      <c r="AC69" s="22" t="s">
        <v>109</v>
      </c>
      <c r="AD69" s="57" cm="1">
        <f t="array" ref="AD69">INDEX('Routes Taxes'!O:O,MATCH('Flight Rotation Weeks'!V69&amp;Y69,'Routes Taxes'!A:A&amp;'Routes Taxes'!I:I,0))</f>
        <v>32.75</v>
      </c>
      <c r="AE69" s="58">
        <f t="shared" si="10"/>
        <v>4126.5</v>
      </c>
      <c r="AF69" s="93">
        <f>SUMIFS(Booking_Data!K:K,Booking_Data!J:J,B69,Booking_Data!H:H,AA69)</f>
        <v>126</v>
      </c>
      <c r="AG69" s="41">
        <f t="shared" si="11"/>
        <v>60</v>
      </c>
      <c r="AH69" s="93">
        <f>SUMIFS(Booking_Data!L:L,Booking_Data!J:J,B69,Booking_Data!H:H,AA69,Booking_Data!I:I,Y69)</f>
        <v>126</v>
      </c>
      <c r="AI69" s="41">
        <f t="shared" si="12"/>
        <v>60</v>
      </c>
      <c r="AJ69" s="41"/>
      <c r="AK69" s="41">
        <f t="shared" si="13"/>
        <v>60</v>
      </c>
      <c r="AL69" s="41"/>
      <c r="AM69" s="41">
        <f>SUMIFS(Booking_Data!P:P,Booking_Data!H:H,AA69,Booking_Data!I:I,Y69,Booking_Data!J:J,B69)</f>
        <v>22340</v>
      </c>
    </row>
    <row r="70" spans="1:39" x14ac:dyDescent="0.35">
      <c r="A70" s="763">
        <v>6</v>
      </c>
      <c r="B70" s="27">
        <v>46018</v>
      </c>
      <c r="C70" s="8" t="s">
        <v>1</v>
      </c>
      <c r="D70" s="8" t="s">
        <v>3</v>
      </c>
      <c r="E70" s="532">
        <v>0.30555555555555558</v>
      </c>
      <c r="F70" s="532">
        <v>0.4513888888888889</v>
      </c>
      <c r="G70" s="533">
        <v>0.3888888888888889</v>
      </c>
      <c r="H70" s="533">
        <v>0.49305555555555558</v>
      </c>
      <c r="I70" s="764">
        <v>29</v>
      </c>
      <c r="J70" s="3">
        <v>46500</v>
      </c>
      <c r="K70" s="3">
        <v>0</v>
      </c>
      <c r="L70" s="3">
        <v>46500</v>
      </c>
      <c r="M70" s="4">
        <v>28</v>
      </c>
      <c r="N70" s="3">
        <v>46500</v>
      </c>
      <c r="O70" s="3">
        <v>23250</v>
      </c>
      <c r="P70" s="4" t="s">
        <v>87</v>
      </c>
      <c r="Q70" s="4">
        <v>186</v>
      </c>
      <c r="R70" s="4">
        <v>186</v>
      </c>
      <c r="S70" s="4" t="s">
        <v>457</v>
      </c>
      <c r="T70" s="534" t="s">
        <v>31</v>
      </c>
      <c r="U70" s="4">
        <v>27</v>
      </c>
      <c r="V70" s="4" t="s">
        <v>208</v>
      </c>
      <c r="W70" s="9" t="s">
        <v>233</v>
      </c>
      <c r="X70" s="535" t="s">
        <v>3</v>
      </c>
      <c r="Y70" s="4" t="s">
        <v>27</v>
      </c>
      <c r="Z70" s="4" t="s">
        <v>11</v>
      </c>
      <c r="AA70" s="765" t="s">
        <v>88</v>
      </c>
      <c r="AB70" s="17" t="s">
        <v>99</v>
      </c>
      <c r="AC70" s="22" t="s">
        <v>109</v>
      </c>
      <c r="AD70" s="57" cm="1">
        <f t="array" ref="AD70">INDEX('Routes Taxes'!O:O,MATCH('Flight Rotation Weeks'!V70&amp;Y70,'Routes Taxes'!A:A&amp;'Routes Taxes'!I:I,0))</f>
        <v>32.75</v>
      </c>
      <c r="AE70" s="58">
        <f t="shared" si="10"/>
        <v>1375.5</v>
      </c>
      <c r="AF70" s="93">
        <f>SUMIFS(Booking_Data!K:K,Booking_Data!J:J,B70,Booking_Data!H:H,AA70)</f>
        <v>42</v>
      </c>
      <c r="AG70" s="41">
        <f t="shared" si="11"/>
        <v>144</v>
      </c>
      <c r="AH70" s="93">
        <f>SUMIFS(Booking_Data!L:L,Booking_Data!J:J,B70,Booking_Data!H:H,AA70,Booking_Data!I:I,Y70)</f>
        <v>42</v>
      </c>
      <c r="AI70" s="41">
        <f t="shared" si="12"/>
        <v>144</v>
      </c>
      <c r="AJ70" s="41"/>
      <c r="AK70" s="41">
        <f t="shared" si="13"/>
        <v>144</v>
      </c>
      <c r="AL70" s="41"/>
      <c r="AM70" s="41">
        <f>SUMIFS(Booking_Data!P:P,Booking_Data!H:H,AA70,Booking_Data!I:I,Y70,Booking_Data!J:J,B70)</f>
        <v>9520</v>
      </c>
    </row>
    <row r="71" spans="1:39" x14ac:dyDescent="0.35">
      <c r="A71" s="19">
        <v>6</v>
      </c>
      <c r="B71" s="28">
        <v>46025</v>
      </c>
      <c r="C71" s="8" t="s">
        <v>1</v>
      </c>
      <c r="D71" s="8" t="s">
        <v>3</v>
      </c>
      <c r="E71" s="532">
        <v>0.30555555555555558</v>
      </c>
      <c r="F71" s="532">
        <v>0.4513888888888889</v>
      </c>
      <c r="G71" s="533">
        <v>0.3888888888888889</v>
      </c>
      <c r="H71" s="533">
        <v>0.49305555555555558</v>
      </c>
      <c r="I71" s="764">
        <v>29</v>
      </c>
      <c r="J71" s="21">
        <v>46500</v>
      </c>
      <c r="K71" s="21">
        <v>0</v>
      </c>
      <c r="L71" s="21">
        <v>46500</v>
      </c>
      <c r="M71" s="12">
        <v>28</v>
      </c>
      <c r="N71" s="21">
        <v>46500</v>
      </c>
      <c r="O71" s="21">
        <v>23250</v>
      </c>
      <c r="P71" s="12" t="s">
        <v>87</v>
      </c>
      <c r="Q71" s="4">
        <v>186</v>
      </c>
      <c r="R71" s="4">
        <v>186</v>
      </c>
      <c r="S71" s="4" t="s">
        <v>457</v>
      </c>
      <c r="T71" s="534" t="s">
        <v>31</v>
      </c>
      <c r="U71" s="12">
        <v>28</v>
      </c>
      <c r="V71" s="4" t="s">
        <v>208</v>
      </c>
      <c r="W71" s="9" t="s">
        <v>234</v>
      </c>
      <c r="X71" s="535" t="s">
        <v>3</v>
      </c>
      <c r="Y71" s="12" t="s">
        <v>27</v>
      </c>
      <c r="Z71" s="12" t="s">
        <v>11</v>
      </c>
      <c r="AA71" s="536" t="s">
        <v>88</v>
      </c>
      <c r="AB71" s="52" t="s">
        <v>99</v>
      </c>
      <c r="AC71" s="53" t="s">
        <v>109</v>
      </c>
      <c r="AD71" s="57" cm="1">
        <f t="array" ref="AD71">INDEX('Routes Taxes'!O:O,MATCH('Flight Rotation Weeks'!V71&amp;Y71,'Routes Taxes'!A:A&amp;'Routes Taxes'!I:I,0))</f>
        <v>32.75</v>
      </c>
      <c r="AE71" s="58">
        <f t="shared" si="10"/>
        <v>1473.75</v>
      </c>
      <c r="AF71" s="93">
        <f>SUMIFS(Booking_Data!K:K,Booking_Data!J:J,B71,Booking_Data!H:H,AA71)</f>
        <v>45</v>
      </c>
      <c r="AG71" s="41">
        <f t="shared" si="11"/>
        <v>141</v>
      </c>
      <c r="AH71" s="93">
        <f>SUMIFS(Booking_Data!L:L,Booking_Data!J:J,B71,Booking_Data!H:H,AA71,Booking_Data!I:I,Y71)</f>
        <v>45</v>
      </c>
      <c r="AI71" s="41">
        <f t="shared" si="12"/>
        <v>141</v>
      </c>
      <c r="AJ71" s="41"/>
      <c r="AK71" s="41">
        <f t="shared" si="13"/>
        <v>141</v>
      </c>
      <c r="AL71" s="41"/>
      <c r="AM71" s="41">
        <f>SUMIFS(Booking_Data!P:P,Booking_Data!H:H,AA71,Booking_Data!I:I,Y71,Booking_Data!J:J,B71)</f>
        <v>10300</v>
      </c>
    </row>
    <row r="72" spans="1:39" x14ac:dyDescent="0.35">
      <c r="A72" s="19">
        <v>6</v>
      </c>
      <c r="B72" s="28">
        <v>45829</v>
      </c>
      <c r="C72" s="8" t="s">
        <v>3</v>
      </c>
      <c r="D72" s="8" t="s">
        <v>1</v>
      </c>
      <c r="E72" s="532">
        <v>0.4826388888888889</v>
      </c>
      <c r="F72" s="532">
        <v>0.625</v>
      </c>
      <c r="G72" s="533">
        <v>0.56597222222222221</v>
      </c>
      <c r="H72" s="533">
        <v>0.75</v>
      </c>
      <c r="I72" s="764">
        <v>29</v>
      </c>
      <c r="J72" s="21">
        <v>46500</v>
      </c>
      <c r="K72" s="21">
        <v>0</v>
      </c>
      <c r="L72" s="21">
        <v>46500</v>
      </c>
      <c r="M72" s="12">
        <v>28</v>
      </c>
      <c r="N72" s="21">
        <v>48160.714285714283</v>
      </c>
      <c r="O72" s="21">
        <v>24080.357142857141</v>
      </c>
      <c r="P72" s="12" t="s">
        <v>87</v>
      </c>
      <c r="Q72" s="4">
        <v>186</v>
      </c>
      <c r="R72" s="4">
        <v>186</v>
      </c>
      <c r="S72" s="4" t="s">
        <v>457</v>
      </c>
      <c r="T72" s="534" t="s">
        <v>31</v>
      </c>
      <c r="U72" s="12">
        <v>1</v>
      </c>
      <c r="V72" s="4" t="s">
        <v>208</v>
      </c>
      <c r="W72" s="9" t="s">
        <v>209</v>
      </c>
      <c r="X72" s="535" t="s">
        <v>3</v>
      </c>
      <c r="Y72" s="12" t="s">
        <v>26</v>
      </c>
      <c r="Z72" s="12" t="s">
        <v>10</v>
      </c>
      <c r="AA72" s="536" t="s">
        <v>89</v>
      </c>
      <c r="AB72" s="52" t="s">
        <v>99</v>
      </c>
      <c r="AC72" s="53" t="s">
        <v>110</v>
      </c>
      <c r="AD72" s="57" cm="1">
        <f t="array" ref="AD72">INDEX('Routes Taxes'!O:O,MATCH('Flight Rotation Weeks'!V72&amp;Y72,'Routes Taxes'!A:A&amp;'Routes Taxes'!I:I,0))</f>
        <v>19.84</v>
      </c>
      <c r="AE72" s="58">
        <f>AD72*AH72</f>
        <v>2460.16</v>
      </c>
      <c r="AF72" s="93">
        <f>SUMIFS(Booking_Data!K:K,Booking_Data!J:J,B72,Booking_Data!H:H,AA72)</f>
        <v>124</v>
      </c>
      <c r="AG72" s="41">
        <f>R72-AF72</f>
        <v>62</v>
      </c>
      <c r="AH72" s="93">
        <f>SUMIFS(Booking_Data!L:L,Booking_Data!J:J,B72,Booking_Data!H:H,AA72,Booking_Data!I:I,Y72)</f>
        <v>124</v>
      </c>
      <c r="AI72" s="41">
        <f>R72-AH72</f>
        <v>62</v>
      </c>
      <c r="AJ72" s="41"/>
      <c r="AK72" s="41">
        <f>AG72-AJ72</f>
        <v>62</v>
      </c>
      <c r="AL72" s="41"/>
      <c r="AM72" s="41">
        <f>SUMIFS(Booking_Data!P:P,Booking_Data!H:H,AA72,Booking_Data!I:I,Y72,Booking_Data!J:J,B72)</f>
        <v>21040</v>
      </c>
    </row>
    <row r="73" spans="1:39" x14ac:dyDescent="0.35">
      <c r="A73" s="763">
        <v>6</v>
      </c>
      <c r="B73" s="27">
        <v>45836</v>
      </c>
      <c r="C73" s="8" t="s">
        <v>3</v>
      </c>
      <c r="D73" s="8" t="s">
        <v>1</v>
      </c>
      <c r="E73" s="532">
        <v>0.4826388888888889</v>
      </c>
      <c r="F73" s="532">
        <v>0.625</v>
      </c>
      <c r="G73" s="533">
        <v>0.56597222222222221</v>
      </c>
      <c r="H73" s="533">
        <v>0.75</v>
      </c>
      <c r="I73" s="764">
        <v>29</v>
      </c>
      <c r="J73" s="3">
        <v>46500</v>
      </c>
      <c r="K73" s="3">
        <v>0</v>
      </c>
      <c r="L73" s="3">
        <v>46500</v>
      </c>
      <c r="M73" s="4">
        <v>28</v>
      </c>
      <c r="N73" s="3">
        <v>46500</v>
      </c>
      <c r="O73" s="3">
        <v>23250</v>
      </c>
      <c r="P73" s="12" t="s">
        <v>87</v>
      </c>
      <c r="Q73" s="4">
        <v>186</v>
      </c>
      <c r="R73" s="4">
        <v>186</v>
      </c>
      <c r="S73" s="4" t="s">
        <v>457</v>
      </c>
      <c r="T73" s="534" t="s">
        <v>31</v>
      </c>
      <c r="U73" s="4">
        <v>2</v>
      </c>
      <c r="V73" s="4" t="s">
        <v>208</v>
      </c>
      <c r="W73" s="9" t="s">
        <v>209</v>
      </c>
      <c r="X73" s="56" t="s">
        <v>3</v>
      </c>
      <c r="Y73" s="4" t="s">
        <v>26</v>
      </c>
      <c r="Z73" s="4" t="s">
        <v>10</v>
      </c>
      <c r="AA73" s="765" t="s">
        <v>89</v>
      </c>
      <c r="AB73" s="17" t="s">
        <v>99</v>
      </c>
      <c r="AC73" s="22" t="s">
        <v>110</v>
      </c>
      <c r="AD73" s="57" cm="1">
        <f t="array" ref="AD73">INDEX('Routes Taxes'!O:O,MATCH('Flight Rotation Weeks'!V73&amp;Y73,'Routes Taxes'!A:A&amp;'Routes Taxes'!I:I,0))</f>
        <v>19.84</v>
      </c>
      <c r="AE73" s="58">
        <f t="shared" si="10"/>
        <v>3293.44</v>
      </c>
      <c r="AF73" s="93">
        <f>SUMIFS(Booking_Data!K:K,Booking_Data!J:J,B73,Booking_Data!H:H,AA73)</f>
        <v>166</v>
      </c>
      <c r="AG73" s="41">
        <f t="shared" si="11"/>
        <v>20</v>
      </c>
      <c r="AH73" s="93">
        <f>SUMIFS(Booking_Data!L:L,Booking_Data!J:J,B73,Booking_Data!H:H,AA73,Booking_Data!I:I,Y73)</f>
        <v>166</v>
      </c>
      <c r="AI73" s="41">
        <f t="shared" si="12"/>
        <v>20</v>
      </c>
      <c r="AJ73" s="41"/>
      <c r="AK73" s="41">
        <f t="shared" si="13"/>
        <v>20</v>
      </c>
      <c r="AL73" s="41"/>
      <c r="AM73" s="41">
        <f>SUMIFS(Booking_Data!P:P,Booking_Data!H:H,AA73,Booking_Data!I:I,Y73,Booking_Data!J:J,B73)</f>
        <v>30530</v>
      </c>
    </row>
    <row r="74" spans="1:39" x14ac:dyDescent="0.35">
      <c r="A74" s="763">
        <v>6</v>
      </c>
      <c r="B74" s="27">
        <v>45843</v>
      </c>
      <c r="C74" s="8" t="s">
        <v>3</v>
      </c>
      <c r="D74" s="8" t="s">
        <v>1</v>
      </c>
      <c r="E74" s="532">
        <v>0.4826388888888889</v>
      </c>
      <c r="F74" s="532">
        <v>0.625</v>
      </c>
      <c r="G74" s="533">
        <v>0.56597222222222221</v>
      </c>
      <c r="H74" s="533">
        <v>0.75</v>
      </c>
      <c r="I74" s="764">
        <v>29</v>
      </c>
      <c r="J74" s="3">
        <v>46500</v>
      </c>
      <c r="K74" s="3">
        <v>0</v>
      </c>
      <c r="L74" s="3">
        <v>46500</v>
      </c>
      <c r="M74" s="4">
        <v>28</v>
      </c>
      <c r="N74" s="3">
        <v>46500</v>
      </c>
      <c r="O74" s="3">
        <v>23250</v>
      </c>
      <c r="P74" s="4" t="s">
        <v>87</v>
      </c>
      <c r="Q74" s="4">
        <v>186</v>
      </c>
      <c r="R74" s="4">
        <v>186</v>
      </c>
      <c r="S74" s="4" t="s">
        <v>457</v>
      </c>
      <c r="T74" s="534" t="s">
        <v>31</v>
      </c>
      <c r="U74" s="4">
        <v>3</v>
      </c>
      <c r="V74" s="4" t="s">
        <v>208</v>
      </c>
      <c r="W74" s="9" t="s">
        <v>210</v>
      </c>
      <c r="X74" s="535" t="s">
        <v>3</v>
      </c>
      <c r="Y74" s="4" t="s">
        <v>26</v>
      </c>
      <c r="Z74" s="4" t="s">
        <v>10</v>
      </c>
      <c r="AA74" s="765" t="s">
        <v>89</v>
      </c>
      <c r="AB74" s="17" t="s">
        <v>99</v>
      </c>
      <c r="AC74" s="22" t="s">
        <v>110</v>
      </c>
      <c r="AD74" s="57" cm="1">
        <f t="array" ref="AD74">INDEX('Routes Taxes'!O:O,MATCH('Flight Rotation Weeks'!V74&amp;Y74,'Routes Taxes'!A:A&amp;'Routes Taxes'!I:I,0))</f>
        <v>19.84</v>
      </c>
      <c r="AE74" s="58">
        <f t="shared" si="10"/>
        <v>2122.88</v>
      </c>
      <c r="AF74" s="93">
        <f>SUMIFS(Booking_Data!K:K,Booking_Data!J:J,B74,Booking_Data!H:H,AA74)</f>
        <v>107</v>
      </c>
      <c r="AG74" s="41">
        <f t="shared" si="11"/>
        <v>79</v>
      </c>
      <c r="AH74" s="93">
        <f>SUMIFS(Booking_Data!L:L,Booking_Data!J:J,B74,Booking_Data!H:H,AA74,Booking_Data!I:I,Y74)</f>
        <v>107</v>
      </c>
      <c r="AI74" s="41">
        <f t="shared" si="12"/>
        <v>79</v>
      </c>
      <c r="AJ74" s="41"/>
      <c r="AK74" s="41">
        <f t="shared" si="13"/>
        <v>79</v>
      </c>
      <c r="AL74" s="41"/>
      <c r="AM74" s="41">
        <f>SUMIFS(Booking_Data!P:P,Booking_Data!H:H,AA74,Booking_Data!I:I,Y74,Booking_Data!J:J,B74)</f>
        <v>20330.409999999996</v>
      </c>
    </row>
    <row r="75" spans="1:39" x14ac:dyDescent="0.35">
      <c r="A75" s="763">
        <v>6</v>
      </c>
      <c r="B75" s="27">
        <v>45850</v>
      </c>
      <c r="C75" s="8" t="s">
        <v>3</v>
      </c>
      <c r="D75" s="8" t="s">
        <v>1</v>
      </c>
      <c r="E75" s="532">
        <v>0.4826388888888889</v>
      </c>
      <c r="F75" s="532">
        <v>0.625</v>
      </c>
      <c r="G75" s="533">
        <v>0.56597222222222221</v>
      </c>
      <c r="H75" s="533">
        <v>0.75</v>
      </c>
      <c r="I75" s="764">
        <v>29</v>
      </c>
      <c r="J75" s="3">
        <v>46500</v>
      </c>
      <c r="K75" s="3">
        <v>0</v>
      </c>
      <c r="L75" s="3">
        <v>46500</v>
      </c>
      <c r="M75" s="4">
        <v>28</v>
      </c>
      <c r="N75" s="3">
        <v>46500</v>
      </c>
      <c r="O75" s="3">
        <v>23250</v>
      </c>
      <c r="P75" s="4" t="s">
        <v>87</v>
      </c>
      <c r="Q75" s="4">
        <v>186</v>
      </c>
      <c r="R75" s="4">
        <v>186</v>
      </c>
      <c r="S75" s="4" t="s">
        <v>457</v>
      </c>
      <c r="T75" s="534" t="s">
        <v>31</v>
      </c>
      <c r="U75" s="4">
        <v>4</v>
      </c>
      <c r="V75" s="4" t="s">
        <v>208</v>
      </c>
      <c r="W75" s="9" t="s">
        <v>211</v>
      </c>
      <c r="X75" s="535" t="s">
        <v>3</v>
      </c>
      <c r="Y75" s="4" t="s">
        <v>26</v>
      </c>
      <c r="Z75" s="4" t="s">
        <v>10</v>
      </c>
      <c r="AA75" s="765" t="s">
        <v>89</v>
      </c>
      <c r="AB75" s="17" t="s">
        <v>99</v>
      </c>
      <c r="AC75" s="22" t="s">
        <v>110</v>
      </c>
      <c r="AD75" s="57" cm="1">
        <f t="array" ref="AD75">INDEX('Routes Taxes'!O:O,MATCH('Flight Rotation Weeks'!V75&amp;Y75,'Routes Taxes'!A:A&amp;'Routes Taxes'!I:I,0))</f>
        <v>19.84</v>
      </c>
      <c r="AE75" s="58">
        <f t="shared" si="10"/>
        <v>1805.44</v>
      </c>
      <c r="AF75" s="93">
        <f>SUMIFS(Booking_Data!K:K,Booking_Data!J:J,B75,Booking_Data!H:H,AA75)</f>
        <v>91</v>
      </c>
      <c r="AG75" s="41">
        <f t="shared" si="11"/>
        <v>95</v>
      </c>
      <c r="AH75" s="93">
        <f>SUMIFS(Booking_Data!L:L,Booking_Data!J:J,B75,Booking_Data!H:H,AA75,Booking_Data!I:I,Y75)</f>
        <v>91</v>
      </c>
      <c r="AI75" s="41">
        <f t="shared" si="12"/>
        <v>95</v>
      </c>
      <c r="AJ75" s="41"/>
      <c r="AK75" s="41">
        <f t="shared" si="13"/>
        <v>95</v>
      </c>
      <c r="AL75" s="41"/>
      <c r="AM75" s="41">
        <f>SUMIFS(Booking_Data!P:P,Booking_Data!H:H,AA75,Booking_Data!I:I,Y75,Booking_Data!J:J,B75)</f>
        <v>17250</v>
      </c>
    </row>
    <row r="76" spans="1:39" x14ac:dyDescent="0.35">
      <c r="A76" s="763">
        <v>6</v>
      </c>
      <c r="B76" s="27">
        <v>45857</v>
      </c>
      <c r="C76" s="8" t="s">
        <v>3</v>
      </c>
      <c r="D76" s="8" t="s">
        <v>1</v>
      </c>
      <c r="E76" s="532">
        <v>0.4826388888888889</v>
      </c>
      <c r="F76" s="532">
        <v>0.625</v>
      </c>
      <c r="G76" s="533">
        <v>0.56597222222222221</v>
      </c>
      <c r="H76" s="533">
        <v>0.75</v>
      </c>
      <c r="I76" s="764">
        <v>29</v>
      </c>
      <c r="J76" s="3">
        <v>46500</v>
      </c>
      <c r="K76" s="3">
        <v>0</v>
      </c>
      <c r="L76" s="3">
        <v>46500</v>
      </c>
      <c r="M76" s="4">
        <v>28</v>
      </c>
      <c r="N76" s="3">
        <v>46500</v>
      </c>
      <c r="O76" s="3">
        <v>23250</v>
      </c>
      <c r="P76" s="4" t="s">
        <v>87</v>
      </c>
      <c r="Q76" s="4">
        <v>186</v>
      </c>
      <c r="R76" s="4">
        <v>186</v>
      </c>
      <c r="S76" s="4" t="s">
        <v>457</v>
      </c>
      <c r="T76" s="534" t="s">
        <v>31</v>
      </c>
      <c r="U76" s="4">
        <v>5</v>
      </c>
      <c r="V76" s="4" t="s">
        <v>208</v>
      </c>
      <c r="W76" s="9" t="s">
        <v>212</v>
      </c>
      <c r="X76" s="535" t="s">
        <v>3</v>
      </c>
      <c r="Y76" s="4" t="s">
        <v>26</v>
      </c>
      <c r="Z76" s="4" t="s">
        <v>10</v>
      </c>
      <c r="AA76" s="765" t="s">
        <v>89</v>
      </c>
      <c r="AB76" s="17" t="s">
        <v>99</v>
      </c>
      <c r="AC76" s="22" t="s">
        <v>110</v>
      </c>
      <c r="AD76" s="57" cm="1">
        <f t="array" ref="AD76">INDEX('Routes Taxes'!O:O,MATCH('Flight Rotation Weeks'!V76&amp;Y76,'Routes Taxes'!A:A&amp;'Routes Taxes'!I:I,0))</f>
        <v>19.84</v>
      </c>
      <c r="AE76" s="58">
        <f t="shared" si="10"/>
        <v>2162.56</v>
      </c>
      <c r="AF76" s="93">
        <f>SUMIFS(Booking_Data!K:K,Booking_Data!J:J,B76,Booking_Data!H:H,AA76)</f>
        <v>109</v>
      </c>
      <c r="AG76" s="41">
        <f t="shared" si="11"/>
        <v>77</v>
      </c>
      <c r="AH76" s="93">
        <f>SUMIFS(Booking_Data!L:L,Booking_Data!J:J,B76,Booking_Data!H:H,AA76,Booking_Data!I:I,Y76)</f>
        <v>109</v>
      </c>
      <c r="AI76" s="41">
        <f t="shared" si="12"/>
        <v>77</v>
      </c>
      <c r="AJ76" s="41"/>
      <c r="AK76" s="41">
        <f t="shared" si="13"/>
        <v>77</v>
      </c>
      <c r="AL76" s="41"/>
      <c r="AM76" s="41">
        <f>SUMIFS(Booking_Data!P:P,Booking_Data!H:H,AA76,Booking_Data!I:I,Y76,Booking_Data!J:J,B76)</f>
        <v>20545.780000000006</v>
      </c>
    </row>
    <row r="77" spans="1:39" x14ac:dyDescent="0.35">
      <c r="A77" s="763">
        <v>6</v>
      </c>
      <c r="B77" s="27">
        <v>45864</v>
      </c>
      <c r="C77" s="8" t="s">
        <v>3</v>
      </c>
      <c r="D77" s="8" t="s">
        <v>1</v>
      </c>
      <c r="E77" s="532">
        <v>0.4826388888888889</v>
      </c>
      <c r="F77" s="532">
        <v>0.625</v>
      </c>
      <c r="G77" s="533">
        <v>0.56597222222222221</v>
      </c>
      <c r="H77" s="533">
        <v>0.75</v>
      </c>
      <c r="I77" s="764">
        <v>29</v>
      </c>
      <c r="J77" s="3">
        <v>46500</v>
      </c>
      <c r="K77" s="3">
        <v>0</v>
      </c>
      <c r="L77" s="3">
        <v>46500</v>
      </c>
      <c r="M77" s="4">
        <v>28</v>
      </c>
      <c r="N77" s="3">
        <v>46500</v>
      </c>
      <c r="O77" s="3">
        <v>23250</v>
      </c>
      <c r="P77" s="4" t="s">
        <v>87</v>
      </c>
      <c r="Q77" s="4">
        <v>186</v>
      </c>
      <c r="R77" s="4">
        <v>186</v>
      </c>
      <c r="S77" s="4" t="s">
        <v>457</v>
      </c>
      <c r="T77" s="534" t="s">
        <v>31</v>
      </c>
      <c r="U77" s="4">
        <v>6</v>
      </c>
      <c r="V77" s="4" t="s">
        <v>208</v>
      </c>
      <c r="W77" s="9" t="s">
        <v>213</v>
      </c>
      <c r="X77" s="535" t="s">
        <v>3</v>
      </c>
      <c r="Y77" s="4" t="s">
        <v>26</v>
      </c>
      <c r="Z77" s="4" t="s">
        <v>10</v>
      </c>
      <c r="AA77" s="765" t="s">
        <v>89</v>
      </c>
      <c r="AB77" s="17" t="s">
        <v>99</v>
      </c>
      <c r="AC77" s="22" t="s">
        <v>110</v>
      </c>
      <c r="AD77" s="57" cm="1">
        <f t="array" ref="AD77">INDEX('Routes Taxes'!O:O,MATCH('Flight Rotation Weeks'!V77&amp;Y77,'Routes Taxes'!A:A&amp;'Routes Taxes'!I:I,0))</f>
        <v>19.84</v>
      </c>
      <c r="AE77" s="58">
        <f t="shared" si="10"/>
        <v>3928.32</v>
      </c>
      <c r="AF77" s="93">
        <f>SUMIFS(Booking_Data!K:K,Booking_Data!J:J,B77,Booking_Data!H:H,AA77)</f>
        <v>198</v>
      </c>
      <c r="AG77" s="41">
        <f t="shared" si="11"/>
        <v>-12</v>
      </c>
      <c r="AH77" s="93">
        <f>SUMIFS(Booking_Data!L:L,Booking_Data!J:J,B77,Booking_Data!H:H,AA77,Booking_Data!I:I,Y77)</f>
        <v>198</v>
      </c>
      <c r="AI77" s="41">
        <f t="shared" si="12"/>
        <v>-12</v>
      </c>
      <c r="AJ77" s="41"/>
      <c r="AK77" s="41">
        <f t="shared" si="13"/>
        <v>-12</v>
      </c>
      <c r="AL77" s="41"/>
      <c r="AM77" s="41">
        <f>SUMIFS(Booking_Data!P:P,Booking_Data!H:H,AA77,Booking_Data!I:I,Y77,Booking_Data!J:J,B77)</f>
        <v>37110</v>
      </c>
    </row>
    <row r="78" spans="1:39" x14ac:dyDescent="0.35">
      <c r="A78" s="763">
        <v>6</v>
      </c>
      <c r="B78" s="27">
        <v>45871</v>
      </c>
      <c r="C78" s="8" t="s">
        <v>3</v>
      </c>
      <c r="D78" s="8" t="s">
        <v>1</v>
      </c>
      <c r="E78" s="532">
        <v>0.4826388888888889</v>
      </c>
      <c r="F78" s="532">
        <v>0.625</v>
      </c>
      <c r="G78" s="533">
        <v>0.56597222222222221</v>
      </c>
      <c r="H78" s="533">
        <v>0.75</v>
      </c>
      <c r="I78" s="764">
        <v>29</v>
      </c>
      <c r="J78" s="3">
        <v>46500</v>
      </c>
      <c r="K78" s="3">
        <v>0</v>
      </c>
      <c r="L78" s="3">
        <v>46500</v>
      </c>
      <c r="M78" s="4">
        <v>28</v>
      </c>
      <c r="N78" s="3">
        <v>46500</v>
      </c>
      <c r="O78" s="3">
        <v>23250</v>
      </c>
      <c r="P78" s="4" t="s">
        <v>87</v>
      </c>
      <c r="Q78" s="4">
        <v>186</v>
      </c>
      <c r="R78" s="4">
        <v>186</v>
      </c>
      <c r="S78" s="4" t="s">
        <v>457</v>
      </c>
      <c r="T78" s="534" t="s">
        <v>31</v>
      </c>
      <c r="U78" s="4">
        <v>7</v>
      </c>
      <c r="V78" s="4" t="s">
        <v>208</v>
      </c>
      <c r="W78" s="9" t="s">
        <v>214</v>
      </c>
      <c r="X78" s="535" t="s">
        <v>3</v>
      </c>
      <c r="Y78" s="4" t="s">
        <v>26</v>
      </c>
      <c r="Z78" s="4" t="s">
        <v>10</v>
      </c>
      <c r="AA78" s="765" t="s">
        <v>89</v>
      </c>
      <c r="AB78" s="17" t="s">
        <v>99</v>
      </c>
      <c r="AC78" s="22" t="s">
        <v>110</v>
      </c>
      <c r="AD78" s="57" cm="1">
        <f t="array" ref="AD78">INDEX('Routes Taxes'!O:O,MATCH('Flight Rotation Weeks'!V78&amp;Y78,'Routes Taxes'!A:A&amp;'Routes Taxes'!I:I,0))</f>
        <v>19.84</v>
      </c>
      <c r="AE78" s="58">
        <f t="shared" si="10"/>
        <v>4444.16</v>
      </c>
      <c r="AF78" s="93">
        <f>SUMIFS(Booking_Data!K:K,Booking_Data!J:J,B78,Booking_Data!H:H,AA78)</f>
        <v>224</v>
      </c>
      <c r="AG78" s="41">
        <f t="shared" si="11"/>
        <v>-38</v>
      </c>
      <c r="AH78" s="93">
        <f>SUMIFS(Booking_Data!L:L,Booking_Data!J:J,B78,Booking_Data!H:H,AA78,Booking_Data!I:I,Y78)</f>
        <v>224</v>
      </c>
      <c r="AI78" s="41">
        <f t="shared" si="12"/>
        <v>-38</v>
      </c>
      <c r="AJ78" s="41"/>
      <c r="AK78" s="41">
        <f t="shared" si="13"/>
        <v>-38</v>
      </c>
      <c r="AL78" s="41"/>
      <c r="AM78" s="41">
        <f>SUMIFS(Booking_Data!P:P,Booking_Data!H:H,AA78,Booking_Data!I:I,Y78,Booking_Data!J:J,B78)</f>
        <v>45220</v>
      </c>
    </row>
    <row r="79" spans="1:39" x14ac:dyDescent="0.35">
      <c r="A79" s="763">
        <v>6</v>
      </c>
      <c r="B79" s="27">
        <v>45878</v>
      </c>
      <c r="C79" s="8" t="s">
        <v>3</v>
      </c>
      <c r="D79" s="8" t="s">
        <v>1</v>
      </c>
      <c r="E79" s="532">
        <v>0.4826388888888889</v>
      </c>
      <c r="F79" s="532">
        <v>0.625</v>
      </c>
      <c r="G79" s="533">
        <v>0.56597222222222221</v>
      </c>
      <c r="H79" s="533">
        <v>0.75</v>
      </c>
      <c r="I79" s="764">
        <v>29</v>
      </c>
      <c r="J79" s="3">
        <v>46500</v>
      </c>
      <c r="K79" s="3">
        <v>0</v>
      </c>
      <c r="L79" s="3">
        <v>46500</v>
      </c>
      <c r="M79" s="4">
        <v>28</v>
      </c>
      <c r="N79" s="3">
        <v>46500</v>
      </c>
      <c r="O79" s="3">
        <v>23250</v>
      </c>
      <c r="P79" s="4" t="s">
        <v>87</v>
      </c>
      <c r="Q79" s="4">
        <v>186</v>
      </c>
      <c r="R79" s="4">
        <v>186</v>
      </c>
      <c r="S79" s="4" t="s">
        <v>457</v>
      </c>
      <c r="T79" s="534" t="s">
        <v>31</v>
      </c>
      <c r="U79" s="4">
        <v>8</v>
      </c>
      <c r="V79" s="4" t="s">
        <v>208</v>
      </c>
      <c r="W79" s="9" t="s">
        <v>215</v>
      </c>
      <c r="X79" s="535" t="s">
        <v>3</v>
      </c>
      <c r="Y79" s="4" t="s">
        <v>26</v>
      </c>
      <c r="Z79" s="4" t="s">
        <v>10</v>
      </c>
      <c r="AA79" s="765" t="s">
        <v>89</v>
      </c>
      <c r="AB79" s="17" t="s">
        <v>99</v>
      </c>
      <c r="AC79" s="22" t="s">
        <v>110</v>
      </c>
      <c r="AD79" s="57" cm="1">
        <f t="array" ref="AD79">INDEX('Routes Taxes'!O:O,MATCH('Flight Rotation Weeks'!V79&amp;Y79,'Routes Taxes'!A:A&amp;'Routes Taxes'!I:I,0))</f>
        <v>19.84</v>
      </c>
      <c r="AE79" s="58">
        <f t="shared" si="10"/>
        <v>5436.16</v>
      </c>
      <c r="AF79" s="93">
        <f>SUMIFS(Booking_Data!K:K,Booking_Data!J:J,B79,Booking_Data!H:H,AA79)</f>
        <v>274</v>
      </c>
      <c r="AG79" s="41">
        <f t="shared" si="11"/>
        <v>-88</v>
      </c>
      <c r="AH79" s="93">
        <f>SUMIFS(Booking_Data!L:L,Booking_Data!J:J,B79,Booking_Data!H:H,AA79,Booking_Data!I:I,Y79)</f>
        <v>274</v>
      </c>
      <c r="AI79" s="41">
        <f t="shared" si="12"/>
        <v>-88</v>
      </c>
      <c r="AJ79" s="41"/>
      <c r="AK79" s="41">
        <f t="shared" si="13"/>
        <v>-88</v>
      </c>
      <c r="AL79" s="41"/>
      <c r="AM79" s="41">
        <f>SUMIFS(Booking_Data!P:P,Booking_Data!H:H,AA79,Booking_Data!I:I,Y79,Booking_Data!J:J,B79)</f>
        <v>58029.239999999991</v>
      </c>
    </row>
    <row r="80" spans="1:39" x14ac:dyDescent="0.35">
      <c r="A80" s="763">
        <v>6</v>
      </c>
      <c r="B80" s="27">
        <v>45885</v>
      </c>
      <c r="C80" s="8" t="s">
        <v>3</v>
      </c>
      <c r="D80" s="8" t="s">
        <v>1</v>
      </c>
      <c r="E80" s="532">
        <v>0.4826388888888889</v>
      </c>
      <c r="F80" s="532">
        <v>0.625</v>
      </c>
      <c r="G80" s="533">
        <v>0.56597222222222221</v>
      </c>
      <c r="H80" s="533">
        <v>0.75</v>
      </c>
      <c r="I80" s="764">
        <v>29</v>
      </c>
      <c r="J80" s="3">
        <v>46500</v>
      </c>
      <c r="K80" s="3">
        <v>0</v>
      </c>
      <c r="L80" s="3">
        <v>46500</v>
      </c>
      <c r="M80" s="4">
        <v>28</v>
      </c>
      <c r="N80" s="3">
        <v>46500</v>
      </c>
      <c r="O80" s="3">
        <v>23250</v>
      </c>
      <c r="P80" s="4" t="s">
        <v>87</v>
      </c>
      <c r="Q80" s="4">
        <v>186</v>
      </c>
      <c r="R80" s="4">
        <v>186</v>
      </c>
      <c r="S80" s="4" t="s">
        <v>457</v>
      </c>
      <c r="T80" s="534" t="s">
        <v>31</v>
      </c>
      <c r="U80" s="4">
        <v>9</v>
      </c>
      <c r="V80" s="4" t="s">
        <v>208</v>
      </c>
      <c r="W80" s="9" t="s">
        <v>216</v>
      </c>
      <c r="X80" s="535" t="s">
        <v>3</v>
      </c>
      <c r="Y80" s="4" t="s">
        <v>26</v>
      </c>
      <c r="Z80" s="4" t="s">
        <v>10</v>
      </c>
      <c r="AA80" s="765" t="s">
        <v>89</v>
      </c>
      <c r="AB80" s="17" t="s">
        <v>99</v>
      </c>
      <c r="AC80" s="22" t="s">
        <v>110</v>
      </c>
      <c r="AD80" s="57" cm="1">
        <f t="array" ref="AD80">INDEX('Routes Taxes'!O:O,MATCH('Flight Rotation Weeks'!V80&amp;Y80,'Routes Taxes'!A:A&amp;'Routes Taxes'!I:I,0))</f>
        <v>19.84</v>
      </c>
      <c r="AE80" s="58">
        <f t="shared" si="10"/>
        <v>4940.16</v>
      </c>
      <c r="AF80" s="93">
        <f>SUMIFS(Booking_Data!K:K,Booking_Data!J:J,B80,Booking_Data!H:H,AA80)</f>
        <v>249</v>
      </c>
      <c r="AG80" s="41">
        <f t="shared" si="11"/>
        <v>-63</v>
      </c>
      <c r="AH80" s="93">
        <f>SUMIFS(Booking_Data!L:L,Booking_Data!J:J,B80,Booking_Data!H:H,AA80,Booking_Data!I:I,Y80)</f>
        <v>249</v>
      </c>
      <c r="AI80" s="41">
        <f t="shared" si="12"/>
        <v>-63</v>
      </c>
      <c r="AJ80" s="41"/>
      <c r="AK80" s="41">
        <f t="shared" si="13"/>
        <v>-63</v>
      </c>
      <c r="AL80" s="41"/>
      <c r="AM80" s="41">
        <f>SUMIFS(Booking_Data!P:P,Booking_Data!H:H,AA80,Booking_Data!I:I,Y80,Booking_Data!J:J,B80)</f>
        <v>51707.600000000006</v>
      </c>
    </row>
    <row r="81" spans="1:39" x14ac:dyDescent="0.35">
      <c r="A81" s="763">
        <v>6</v>
      </c>
      <c r="B81" s="27">
        <v>45892</v>
      </c>
      <c r="C81" s="8" t="s">
        <v>3</v>
      </c>
      <c r="D81" s="8" t="s">
        <v>1</v>
      </c>
      <c r="E81" s="532">
        <v>0.4826388888888889</v>
      </c>
      <c r="F81" s="532">
        <v>0.625</v>
      </c>
      <c r="G81" s="533">
        <v>0.56597222222222221</v>
      </c>
      <c r="H81" s="533">
        <v>0.75</v>
      </c>
      <c r="I81" s="764">
        <v>29</v>
      </c>
      <c r="J81" s="3">
        <v>46500</v>
      </c>
      <c r="K81" s="3">
        <v>0</v>
      </c>
      <c r="L81" s="3">
        <v>46500</v>
      </c>
      <c r="M81" s="4">
        <v>28</v>
      </c>
      <c r="N81" s="3">
        <v>46500</v>
      </c>
      <c r="O81" s="3">
        <v>23250</v>
      </c>
      <c r="P81" s="4" t="s">
        <v>87</v>
      </c>
      <c r="Q81" s="4">
        <v>186</v>
      </c>
      <c r="R81" s="4">
        <v>186</v>
      </c>
      <c r="S81" s="4" t="s">
        <v>457</v>
      </c>
      <c r="T81" s="534" t="s">
        <v>31</v>
      </c>
      <c r="U81" s="4">
        <v>10</v>
      </c>
      <c r="V81" s="4" t="s">
        <v>208</v>
      </c>
      <c r="W81" s="9" t="s">
        <v>217</v>
      </c>
      <c r="X81" s="535" t="s">
        <v>3</v>
      </c>
      <c r="Y81" s="4" t="s">
        <v>26</v>
      </c>
      <c r="Z81" s="4" t="s">
        <v>10</v>
      </c>
      <c r="AA81" s="765" t="s">
        <v>89</v>
      </c>
      <c r="AB81" s="17" t="s">
        <v>99</v>
      </c>
      <c r="AC81" s="22" t="s">
        <v>110</v>
      </c>
      <c r="AD81" s="57" cm="1">
        <f t="array" ref="AD81">INDEX('Routes Taxes'!O:O,MATCH('Flight Rotation Weeks'!V81&amp;Y81,'Routes Taxes'!A:A&amp;'Routes Taxes'!I:I,0))</f>
        <v>19.84</v>
      </c>
      <c r="AE81" s="58">
        <f t="shared" si="10"/>
        <v>4642.5600000000004</v>
      </c>
      <c r="AF81" s="93">
        <f>SUMIFS(Booking_Data!K:K,Booking_Data!J:J,B81,Booking_Data!H:H,AA81)</f>
        <v>234</v>
      </c>
      <c r="AG81" s="41">
        <f t="shared" si="11"/>
        <v>-48</v>
      </c>
      <c r="AH81" s="93">
        <f>SUMIFS(Booking_Data!L:L,Booking_Data!J:J,B81,Booking_Data!H:H,AA81,Booking_Data!I:I,Y81)</f>
        <v>234</v>
      </c>
      <c r="AI81" s="41">
        <f t="shared" si="12"/>
        <v>-48</v>
      </c>
      <c r="AJ81" s="41"/>
      <c r="AK81" s="41">
        <f t="shared" si="13"/>
        <v>-48</v>
      </c>
      <c r="AL81" s="41"/>
      <c r="AM81" s="41">
        <f>SUMIFS(Booking_Data!P:P,Booking_Data!H:H,AA81,Booking_Data!I:I,Y81,Booking_Data!J:J,B81)</f>
        <v>47820</v>
      </c>
    </row>
    <row r="82" spans="1:39" x14ac:dyDescent="0.35">
      <c r="A82" s="763">
        <v>6</v>
      </c>
      <c r="B82" s="27">
        <v>45899</v>
      </c>
      <c r="C82" s="8" t="s">
        <v>3</v>
      </c>
      <c r="D82" s="8" t="s">
        <v>1</v>
      </c>
      <c r="E82" s="532">
        <v>0.4826388888888889</v>
      </c>
      <c r="F82" s="532">
        <v>0.625</v>
      </c>
      <c r="G82" s="533">
        <v>0.56597222222222221</v>
      </c>
      <c r="H82" s="533">
        <v>0.75</v>
      </c>
      <c r="I82" s="764">
        <v>29</v>
      </c>
      <c r="J82" s="3">
        <v>46500</v>
      </c>
      <c r="K82" s="3">
        <v>0</v>
      </c>
      <c r="L82" s="3">
        <v>46500</v>
      </c>
      <c r="M82" s="4">
        <v>28</v>
      </c>
      <c r="N82" s="3">
        <v>46500</v>
      </c>
      <c r="O82" s="3">
        <v>23250</v>
      </c>
      <c r="P82" s="4" t="s">
        <v>87</v>
      </c>
      <c r="Q82" s="4">
        <v>186</v>
      </c>
      <c r="R82" s="4">
        <v>186</v>
      </c>
      <c r="S82" s="4" t="s">
        <v>457</v>
      </c>
      <c r="T82" s="534" t="s">
        <v>31</v>
      </c>
      <c r="U82" s="4">
        <v>11</v>
      </c>
      <c r="V82" s="4" t="s">
        <v>208</v>
      </c>
      <c r="W82" s="9" t="s">
        <v>218</v>
      </c>
      <c r="X82" s="535" t="s">
        <v>3</v>
      </c>
      <c r="Y82" s="4" t="s">
        <v>26</v>
      </c>
      <c r="Z82" s="4" t="s">
        <v>10</v>
      </c>
      <c r="AA82" s="765" t="s">
        <v>89</v>
      </c>
      <c r="AB82" s="17" t="s">
        <v>99</v>
      </c>
      <c r="AC82" s="22" t="s">
        <v>110</v>
      </c>
      <c r="AD82" s="57" cm="1">
        <f t="array" ref="AD82">INDEX('Routes Taxes'!O:O,MATCH('Flight Rotation Weeks'!V82&amp;Y82,'Routes Taxes'!A:A&amp;'Routes Taxes'!I:I,0))</f>
        <v>19.84</v>
      </c>
      <c r="AE82" s="58">
        <f t="shared" si="10"/>
        <v>4741.76</v>
      </c>
      <c r="AF82" s="93">
        <f>SUMIFS(Booking_Data!K:K,Booking_Data!J:J,B82,Booking_Data!H:H,AA82)</f>
        <v>239</v>
      </c>
      <c r="AG82" s="41">
        <f t="shared" si="11"/>
        <v>-53</v>
      </c>
      <c r="AH82" s="93">
        <f>SUMIFS(Booking_Data!L:L,Booking_Data!J:J,B82,Booking_Data!H:H,AA82,Booking_Data!I:I,Y82)</f>
        <v>239</v>
      </c>
      <c r="AI82" s="41">
        <f t="shared" si="12"/>
        <v>-53</v>
      </c>
      <c r="AJ82" s="41"/>
      <c r="AK82" s="41">
        <f t="shared" si="13"/>
        <v>-53</v>
      </c>
      <c r="AL82" s="41"/>
      <c r="AM82" s="41">
        <f>SUMIFS(Booking_Data!P:P,Booking_Data!H:H,AA82,Booking_Data!I:I,Y82,Booking_Data!J:J,B82)</f>
        <v>47690</v>
      </c>
    </row>
    <row r="83" spans="1:39" x14ac:dyDescent="0.35">
      <c r="A83" s="763">
        <v>6</v>
      </c>
      <c r="B83" s="27">
        <v>45906</v>
      </c>
      <c r="C83" s="8" t="s">
        <v>3</v>
      </c>
      <c r="D83" s="8" t="s">
        <v>1</v>
      </c>
      <c r="E83" s="532">
        <v>0.4826388888888889</v>
      </c>
      <c r="F83" s="532">
        <v>0.625</v>
      </c>
      <c r="G83" s="533">
        <v>0.56597222222222221</v>
      </c>
      <c r="H83" s="533">
        <v>0.75</v>
      </c>
      <c r="I83" s="764">
        <v>29</v>
      </c>
      <c r="J83" s="3">
        <v>46500</v>
      </c>
      <c r="K83" s="3">
        <v>0</v>
      </c>
      <c r="L83" s="3">
        <v>46500</v>
      </c>
      <c r="M83" s="4">
        <v>28</v>
      </c>
      <c r="N83" s="3">
        <v>46500</v>
      </c>
      <c r="O83" s="3">
        <v>23250</v>
      </c>
      <c r="P83" s="4" t="s">
        <v>87</v>
      </c>
      <c r="Q83" s="4">
        <v>186</v>
      </c>
      <c r="R83" s="4">
        <v>186</v>
      </c>
      <c r="S83" s="4" t="s">
        <v>457</v>
      </c>
      <c r="T83" s="534" t="s">
        <v>31</v>
      </c>
      <c r="U83" s="4">
        <v>12</v>
      </c>
      <c r="V83" s="4" t="s">
        <v>208</v>
      </c>
      <c r="W83" s="9" t="s">
        <v>219</v>
      </c>
      <c r="X83" s="535" t="s">
        <v>3</v>
      </c>
      <c r="Y83" s="4" t="s">
        <v>26</v>
      </c>
      <c r="Z83" s="4" t="s">
        <v>10</v>
      </c>
      <c r="AA83" s="765" t="s">
        <v>89</v>
      </c>
      <c r="AB83" s="17" t="s">
        <v>99</v>
      </c>
      <c r="AC83" s="22" t="s">
        <v>110</v>
      </c>
      <c r="AD83" s="57" cm="1">
        <f t="array" ref="AD83">INDEX('Routes Taxes'!O:O,MATCH('Flight Rotation Weeks'!V83&amp;Y83,'Routes Taxes'!A:A&amp;'Routes Taxes'!I:I,0))</f>
        <v>19.84</v>
      </c>
      <c r="AE83" s="58">
        <f t="shared" si="10"/>
        <v>4821.12</v>
      </c>
      <c r="AF83" s="93">
        <f>SUMIFS(Booking_Data!K:K,Booking_Data!J:J,B83,Booking_Data!H:H,AA83)</f>
        <v>243</v>
      </c>
      <c r="AG83" s="41">
        <f t="shared" si="11"/>
        <v>-57</v>
      </c>
      <c r="AH83" s="93">
        <f>SUMIFS(Booking_Data!L:L,Booking_Data!J:J,B83,Booking_Data!H:H,AA83,Booking_Data!I:I,Y83)</f>
        <v>243</v>
      </c>
      <c r="AI83" s="41">
        <f t="shared" si="12"/>
        <v>-57</v>
      </c>
      <c r="AJ83" s="41"/>
      <c r="AK83" s="41">
        <f t="shared" si="13"/>
        <v>-57</v>
      </c>
      <c r="AL83" s="41"/>
      <c r="AM83" s="41">
        <f>SUMIFS(Booking_Data!P:P,Booking_Data!H:H,AA83,Booking_Data!I:I,Y83,Booking_Data!J:J,B83)</f>
        <v>44747.5</v>
      </c>
    </row>
    <row r="84" spans="1:39" x14ac:dyDescent="0.35">
      <c r="A84" s="763">
        <v>6</v>
      </c>
      <c r="B84" s="27">
        <v>45913</v>
      </c>
      <c r="C84" s="8" t="s">
        <v>3</v>
      </c>
      <c r="D84" s="8" t="s">
        <v>1</v>
      </c>
      <c r="E84" s="532">
        <v>0.4826388888888889</v>
      </c>
      <c r="F84" s="532">
        <v>0.625</v>
      </c>
      <c r="G84" s="533">
        <v>0.56597222222222221</v>
      </c>
      <c r="H84" s="533">
        <v>0.75</v>
      </c>
      <c r="I84" s="764">
        <v>29</v>
      </c>
      <c r="J84" s="3">
        <v>46500</v>
      </c>
      <c r="K84" s="3">
        <v>0</v>
      </c>
      <c r="L84" s="3">
        <v>46500</v>
      </c>
      <c r="M84" s="4">
        <v>28</v>
      </c>
      <c r="N84" s="3">
        <v>46500</v>
      </c>
      <c r="O84" s="3">
        <v>23250</v>
      </c>
      <c r="P84" s="4" t="s">
        <v>87</v>
      </c>
      <c r="Q84" s="4">
        <v>186</v>
      </c>
      <c r="R84" s="4">
        <v>186</v>
      </c>
      <c r="S84" s="4" t="s">
        <v>457</v>
      </c>
      <c r="T84" s="534" t="s">
        <v>31</v>
      </c>
      <c r="U84" s="4">
        <v>13</v>
      </c>
      <c r="V84" s="4" t="s">
        <v>208</v>
      </c>
      <c r="W84" s="9" t="s">
        <v>220</v>
      </c>
      <c r="X84" s="535" t="s">
        <v>3</v>
      </c>
      <c r="Y84" s="4" t="s">
        <v>26</v>
      </c>
      <c r="Z84" s="4" t="s">
        <v>10</v>
      </c>
      <c r="AA84" s="765" t="s">
        <v>89</v>
      </c>
      <c r="AB84" s="17" t="s">
        <v>99</v>
      </c>
      <c r="AC84" s="22" t="s">
        <v>110</v>
      </c>
      <c r="AD84" s="57" cm="1">
        <f t="array" ref="AD84">INDEX('Routes Taxes'!O:O,MATCH('Flight Rotation Weeks'!V84&amp;Y84,'Routes Taxes'!A:A&amp;'Routes Taxes'!I:I,0))</f>
        <v>19.84</v>
      </c>
      <c r="AE84" s="58">
        <f t="shared" si="10"/>
        <v>3670.4</v>
      </c>
      <c r="AF84" s="93">
        <f>SUMIFS(Booking_Data!K:K,Booking_Data!J:J,B84,Booking_Data!H:H,AA84)</f>
        <v>185</v>
      </c>
      <c r="AG84" s="41">
        <f t="shared" si="11"/>
        <v>1</v>
      </c>
      <c r="AH84" s="93">
        <f>SUMIFS(Booking_Data!L:L,Booking_Data!J:J,B84,Booking_Data!H:H,AA84,Booking_Data!I:I,Y84)</f>
        <v>185</v>
      </c>
      <c r="AI84" s="41">
        <f t="shared" si="12"/>
        <v>1</v>
      </c>
      <c r="AJ84" s="41"/>
      <c r="AK84" s="41">
        <f t="shared" si="13"/>
        <v>1</v>
      </c>
      <c r="AL84" s="41"/>
      <c r="AM84" s="41">
        <f>SUMIFS(Booking_Data!P:P,Booking_Data!H:H,AA84,Booking_Data!I:I,Y84,Booking_Data!J:J,B84)</f>
        <v>33227.5</v>
      </c>
    </row>
    <row r="85" spans="1:39" x14ac:dyDescent="0.35">
      <c r="A85" s="763">
        <v>6</v>
      </c>
      <c r="B85" s="27">
        <v>45920</v>
      </c>
      <c r="C85" s="8" t="s">
        <v>3</v>
      </c>
      <c r="D85" s="8" t="s">
        <v>1</v>
      </c>
      <c r="E85" s="532">
        <v>0.4826388888888889</v>
      </c>
      <c r="F85" s="532">
        <v>0.625</v>
      </c>
      <c r="G85" s="533">
        <v>0.56597222222222221</v>
      </c>
      <c r="H85" s="533">
        <v>0.75</v>
      </c>
      <c r="I85" s="764">
        <v>29</v>
      </c>
      <c r="J85" s="3">
        <v>46500</v>
      </c>
      <c r="K85" s="3">
        <v>0</v>
      </c>
      <c r="L85" s="3">
        <v>46500</v>
      </c>
      <c r="M85" s="4">
        <v>28</v>
      </c>
      <c r="N85" s="3">
        <v>46500</v>
      </c>
      <c r="O85" s="3">
        <v>23250</v>
      </c>
      <c r="P85" s="4" t="s">
        <v>87</v>
      </c>
      <c r="Q85" s="4">
        <v>186</v>
      </c>
      <c r="R85" s="4">
        <v>186</v>
      </c>
      <c r="S85" s="4" t="s">
        <v>457</v>
      </c>
      <c r="T85" s="534" t="s">
        <v>31</v>
      </c>
      <c r="U85" s="4">
        <v>14</v>
      </c>
      <c r="V85" s="4" t="s">
        <v>208</v>
      </c>
      <c r="W85" s="9" t="s">
        <v>221</v>
      </c>
      <c r="X85" s="535" t="s">
        <v>3</v>
      </c>
      <c r="Y85" s="4" t="s">
        <v>26</v>
      </c>
      <c r="Z85" s="4" t="s">
        <v>10</v>
      </c>
      <c r="AA85" s="765" t="s">
        <v>89</v>
      </c>
      <c r="AB85" s="17" t="s">
        <v>99</v>
      </c>
      <c r="AC85" s="22" t="s">
        <v>110</v>
      </c>
      <c r="AD85" s="57" cm="1">
        <f t="array" ref="AD85">INDEX('Routes Taxes'!O:O,MATCH('Flight Rotation Weeks'!V85&amp;Y85,'Routes Taxes'!A:A&amp;'Routes Taxes'!I:I,0))</f>
        <v>19.84</v>
      </c>
      <c r="AE85" s="58">
        <f t="shared" si="10"/>
        <v>3749.7599999999998</v>
      </c>
      <c r="AF85" s="93">
        <f>SUMIFS(Booking_Data!K:K,Booking_Data!J:J,B85,Booking_Data!H:H,AA85)</f>
        <v>189</v>
      </c>
      <c r="AG85" s="41">
        <f t="shared" si="11"/>
        <v>-3</v>
      </c>
      <c r="AH85" s="93">
        <f>SUMIFS(Booking_Data!L:L,Booking_Data!J:J,B85,Booking_Data!H:H,AA85,Booking_Data!I:I,Y85)</f>
        <v>189</v>
      </c>
      <c r="AI85" s="41">
        <f t="shared" si="12"/>
        <v>-3</v>
      </c>
      <c r="AJ85" s="41"/>
      <c r="AK85" s="41">
        <f t="shared" si="13"/>
        <v>-3</v>
      </c>
      <c r="AL85" s="41"/>
      <c r="AM85" s="41">
        <f>SUMIFS(Booking_Data!P:P,Booking_Data!H:H,AA85,Booking_Data!I:I,Y85,Booking_Data!J:J,B85)</f>
        <v>34009.360000000001</v>
      </c>
    </row>
    <row r="86" spans="1:39" x14ac:dyDescent="0.35">
      <c r="A86" s="763">
        <v>6</v>
      </c>
      <c r="B86" s="27">
        <v>45927</v>
      </c>
      <c r="C86" s="8" t="s">
        <v>3</v>
      </c>
      <c r="D86" s="8" t="s">
        <v>1</v>
      </c>
      <c r="E86" s="532">
        <v>0.4826388888888889</v>
      </c>
      <c r="F86" s="532">
        <v>0.625</v>
      </c>
      <c r="G86" s="533">
        <v>0.56597222222222221</v>
      </c>
      <c r="H86" s="533">
        <v>0.75</v>
      </c>
      <c r="I86" s="764">
        <v>29</v>
      </c>
      <c r="J86" s="3">
        <v>46500</v>
      </c>
      <c r="K86" s="3">
        <v>0</v>
      </c>
      <c r="L86" s="3">
        <v>46500</v>
      </c>
      <c r="M86" s="4">
        <v>28</v>
      </c>
      <c r="N86" s="3">
        <v>46500</v>
      </c>
      <c r="O86" s="3">
        <v>23250</v>
      </c>
      <c r="P86" s="4" t="s">
        <v>87</v>
      </c>
      <c r="Q86" s="4">
        <v>186</v>
      </c>
      <c r="R86" s="4">
        <v>186</v>
      </c>
      <c r="S86" s="4" t="s">
        <v>457</v>
      </c>
      <c r="T86" s="534" t="s">
        <v>31</v>
      </c>
      <c r="U86" s="4">
        <v>15</v>
      </c>
      <c r="V86" s="4" t="s">
        <v>208</v>
      </c>
      <c r="W86" s="9" t="s">
        <v>222</v>
      </c>
      <c r="X86" s="535" t="s">
        <v>3</v>
      </c>
      <c r="Y86" s="4" t="s">
        <v>26</v>
      </c>
      <c r="Z86" s="4" t="s">
        <v>10</v>
      </c>
      <c r="AA86" s="765" t="s">
        <v>89</v>
      </c>
      <c r="AB86" s="17" t="s">
        <v>99</v>
      </c>
      <c r="AC86" s="22" t="s">
        <v>110</v>
      </c>
      <c r="AD86" s="57" cm="1">
        <f t="array" ref="AD86">INDEX('Routes Taxes'!O:O,MATCH('Flight Rotation Weeks'!V86&amp;Y86,'Routes Taxes'!A:A&amp;'Routes Taxes'!I:I,0))</f>
        <v>19.84</v>
      </c>
      <c r="AE86" s="58">
        <f t="shared" si="10"/>
        <v>3571.2</v>
      </c>
      <c r="AF86" s="93">
        <f>SUMIFS(Booking_Data!K:K,Booking_Data!J:J,B86,Booking_Data!H:H,AA86)</f>
        <v>180</v>
      </c>
      <c r="AG86" s="41">
        <f t="shared" si="11"/>
        <v>6</v>
      </c>
      <c r="AH86" s="93">
        <f>SUMIFS(Booking_Data!L:L,Booking_Data!J:J,B86,Booking_Data!H:H,AA86,Booking_Data!I:I,Y86)</f>
        <v>180</v>
      </c>
      <c r="AI86" s="41">
        <f t="shared" si="12"/>
        <v>6</v>
      </c>
      <c r="AJ86" s="41"/>
      <c r="AK86" s="41">
        <f t="shared" si="13"/>
        <v>6</v>
      </c>
      <c r="AL86" s="41"/>
      <c r="AM86" s="41">
        <f>SUMIFS(Booking_Data!P:P,Booking_Data!H:H,AA86,Booking_Data!I:I,Y86,Booking_Data!J:J,B86)</f>
        <v>32490.06</v>
      </c>
    </row>
    <row r="87" spans="1:39" x14ac:dyDescent="0.35">
      <c r="A87" s="763">
        <v>6</v>
      </c>
      <c r="B87" s="27">
        <v>45934</v>
      </c>
      <c r="C87" s="8" t="s">
        <v>3</v>
      </c>
      <c r="D87" s="8" t="s">
        <v>1</v>
      </c>
      <c r="E87" s="532">
        <v>0.4826388888888889</v>
      </c>
      <c r="F87" s="532">
        <v>0.625</v>
      </c>
      <c r="G87" s="533">
        <v>0.56597222222222221</v>
      </c>
      <c r="H87" s="533">
        <v>0.75</v>
      </c>
      <c r="I87" s="764">
        <v>29</v>
      </c>
      <c r="J87" s="3">
        <v>46500</v>
      </c>
      <c r="K87" s="3">
        <v>0</v>
      </c>
      <c r="L87" s="3">
        <v>46500</v>
      </c>
      <c r="M87" s="4">
        <v>28</v>
      </c>
      <c r="N87" s="3">
        <v>46500</v>
      </c>
      <c r="O87" s="3">
        <v>23250</v>
      </c>
      <c r="P87" s="4" t="s">
        <v>87</v>
      </c>
      <c r="Q87" s="4">
        <v>186</v>
      </c>
      <c r="R87" s="4">
        <v>186</v>
      </c>
      <c r="S87" s="4" t="s">
        <v>457</v>
      </c>
      <c r="T87" s="534" t="s">
        <v>31</v>
      </c>
      <c r="U87" s="4">
        <v>16</v>
      </c>
      <c r="V87" s="4" t="s">
        <v>208</v>
      </c>
      <c r="W87" s="9" t="s">
        <v>223</v>
      </c>
      <c r="X87" s="535" t="s">
        <v>3</v>
      </c>
      <c r="Y87" s="4" t="s">
        <v>26</v>
      </c>
      <c r="Z87" s="4" t="s">
        <v>10</v>
      </c>
      <c r="AA87" s="765" t="s">
        <v>89</v>
      </c>
      <c r="AB87" s="17" t="s">
        <v>99</v>
      </c>
      <c r="AC87" s="22" t="s">
        <v>110</v>
      </c>
      <c r="AD87" s="57" cm="1">
        <f t="array" ref="AD87">INDEX('Routes Taxes'!O:O,MATCH('Flight Rotation Weeks'!V87&amp;Y87,'Routes Taxes'!A:A&amp;'Routes Taxes'!I:I,0))</f>
        <v>19.84</v>
      </c>
      <c r="AE87" s="58">
        <f t="shared" si="10"/>
        <v>3690.24</v>
      </c>
      <c r="AF87" s="93">
        <f>SUMIFS(Booking_Data!K:K,Booking_Data!J:J,B87,Booking_Data!H:H,AA87)</f>
        <v>186</v>
      </c>
      <c r="AG87" s="41">
        <f t="shared" si="11"/>
        <v>0</v>
      </c>
      <c r="AH87" s="93">
        <f>SUMIFS(Booking_Data!L:L,Booking_Data!J:J,B87,Booking_Data!H:H,AA87,Booking_Data!I:I,Y87)</f>
        <v>186</v>
      </c>
      <c r="AI87" s="41">
        <f t="shared" si="12"/>
        <v>0</v>
      </c>
      <c r="AJ87" s="41"/>
      <c r="AK87" s="41">
        <f t="shared" si="13"/>
        <v>0</v>
      </c>
      <c r="AL87" s="41"/>
      <c r="AM87" s="41">
        <f>SUMIFS(Booking_Data!P:P,Booking_Data!H:H,AA87,Booking_Data!I:I,Y87,Booking_Data!J:J,B87)</f>
        <v>33647.5</v>
      </c>
    </row>
    <row r="88" spans="1:39" x14ac:dyDescent="0.35">
      <c r="A88" s="763">
        <v>6</v>
      </c>
      <c r="B88" s="27">
        <v>45941</v>
      </c>
      <c r="C88" s="8" t="s">
        <v>3</v>
      </c>
      <c r="D88" s="8" t="s">
        <v>1</v>
      </c>
      <c r="E88" s="532">
        <v>0.4826388888888889</v>
      </c>
      <c r="F88" s="532">
        <v>0.625</v>
      </c>
      <c r="G88" s="533">
        <v>0.56597222222222221</v>
      </c>
      <c r="H88" s="533">
        <v>0.75</v>
      </c>
      <c r="I88" s="764">
        <v>29</v>
      </c>
      <c r="J88" s="3">
        <v>46500</v>
      </c>
      <c r="K88" s="3">
        <v>0</v>
      </c>
      <c r="L88" s="3">
        <v>46500</v>
      </c>
      <c r="M88" s="4">
        <v>28</v>
      </c>
      <c r="N88" s="3">
        <v>46500</v>
      </c>
      <c r="O88" s="3">
        <v>23250</v>
      </c>
      <c r="P88" s="4" t="s">
        <v>87</v>
      </c>
      <c r="Q88" s="4">
        <v>186</v>
      </c>
      <c r="R88" s="4">
        <v>186</v>
      </c>
      <c r="S88" s="4" t="s">
        <v>457</v>
      </c>
      <c r="T88" s="534" t="s">
        <v>31</v>
      </c>
      <c r="U88" s="4">
        <v>17</v>
      </c>
      <c r="V88" s="4" t="s">
        <v>208</v>
      </c>
      <c r="W88" s="9" t="s">
        <v>224</v>
      </c>
      <c r="X88" s="535" t="s">
        <v>3</v>
      </c>
      <c r="Y88" s="4" t="s">
        <v>26</v>
      </c>
      <c r="Z88" s="4" t="s">
        <v>10</v>
      </c>
      <c r="AA88" s="765" t="s">
        <v>89</v>
      </c>
      <c r="AB88" s="17" t="s">
        <v>99</v>
      </c>
      <c r="AC88" s="22" t="s">
        <v>110</v>
      </c>
      <c r="AD88" s="57" cm="1">
        <f t="array" ref="AD88">INDEX('Routes Taxes'!O:O,MATCH('Flight Rotation Weeks'!V88&amp;Y88,'Routes Taxes'!A:A&amp;'Routes Taxes'!I:I,0))</f>
        <v>19.84</v>
      </c>
      <c r="AE88" s="58">
        <f t="shared" si="10"/>
        <v>3511.68</v>
      </c>
      <c r="AF88" s="93">
        <f>SUMIFS(Booking_Data!K:K,Booking_Data!J:J,B88,Booking_Data!H:H,AA88)</f>
        <v>177</v>
      </c>
      <c r="AG88" s="41">
        <f t="shared" si="11"/>
        <v>9</v>
      </c>
      <c r="AH88" s="93">
        <f>SUMIFS(Booking_Data!L:L,Booking_Data!J:J,B88,Booking_Data!H:H,AA88,Booking_Data!I:I,Y88)</f>
        <v>177</v>
      </c>
      <c r="AI88" s="41">
        <f t="shared" si="12"/>
        <v>9</v>
      </c>
      <c r="AJ88" s="41"/>
      <c r="AK88" s="41">
        <f t="shared" si="13"/>
        <v>9</v>
      </c>
      <c r="AL88" s="41"/>
      <c r="AM88" s="41">
        <f>SUMIFS(Booking_Data!P:P,Booking_Data!H:H,AA88,Booking_Data!I:I,Y88,Booking_Data!J:J,B88)</f>
        <v>31907.5</v>
      </c>
    </row>
    <row r="89" spans="1:39" x14ac:dyDescent="0.35">
      <c r="A89" s="763">
        <v>6</v>
      </c>
      <c r="B89" s="27">
        <v>45948</v>
      </c>
      <c r="C89" s="8" t="s">
        <v>3</v>
      </c>
      <c r="D89" s="8" t="s">
        <v>1</v>
      </c>
      <c r="E89" s="532">
        <v>0.4826388888888889</v>
      </c>
      <c r="F89" s="532">
        <v>0.625</v>
      </c>
      <c r="G89" s="533">
        <v>0.56597222222222221</v>
      </c>
      <c r="H89" s="533">
        <v>0.75</v>
      </c>
      <c r="I89" s="764">
        <v>29</v>
      </c>
      <c r="J89" s="3">
        <v>46500</v>
      </c>
      <c r="K89" s="3">
        <v>0</v>
      </c>
      <c r="L89" s="3">
        <v>46500</v>
      </c>
      <c r="M89" s="4">
        <v>28</v>
      </c>
      <c r="N89" s="3">
        <v>46500</v>
      </c>
      <c r="O89" s="3">
        <v>23250</v>
      </c>
      <c r="P89" s="4" t="s">
        <v>87</v>
      </c>
      <c r="Q89" s="4">
        <v>186</v>
      </c>
      <c r="R89" s="4">
        <v>186</v>
      </c>
      <c r="S89" s="4" t="s">
        <v>457</v>
      </c>
      <c r="T89" s="534" t="s">
        <v>31</v>
      </c>
      <c r="U89" s="4">
        <v>18</v>
      </c>
      <c r="V89" s="4" t="s">
        <v>208</v>
      </c>
      <c r="W89" s="9" t="s">
        <v>225</v>
      </c>
      <c r="X89" s="535" t="s">
        <v>3</v>
      </c>
      <c r="Y89" s="4" t="s">
        <v>26</v>
      </c>
      <c r="Z89" s="4" t="s">
        <v>10</v>
      </c>
      <c r="AA89" s="765" t="s">
        <v>89</v>
      </c>
      <c r="AB89" s="17" t="s">
        <v>99</v>
      </c>
      <c r="AC89" s="22" t="s">
        <v>110</v>
      </c>
      <c r="AD89" s="57" cm="1">
        <f t="array" ref="AD89">INDEX('Routes Taxes'!O:O,MATCH('Flight Rotation Weeks'!V89&amp;Y89,'Routes Taxes'!A:A&amp;'Routes Taxes'!I:I,0))</f>
        <v>19.84</v>
      </c>
      <c r="AE89" s="58">
        <f t="shared" si="10"/>
        <v>3769.6</v>
      </c>
      <c r="AF89" s="93">
        <f>SUMIFS(Booking_Data!K:K,Booking_Data!J:J,B89,Booking_Data!H:H,AA89)</f>
        <v>190</v>
      </c>
      <c r="AG89" s="41">
        <f t="shared" si="11"/>
        <v>-4</v>
      </c>
      <c r="AH89" s="93">
        <f>SUMIFS(Booking_Data!L:L,Booking_Data!J:J,B89,Booking_Data!H:H,AA89,Booking_Data!I:I,Y89)</f>
        <v>190</v>
      </c>
      <c r="AI89" s="41">
        <f t="shared" si="12"/>
        <v>-4</v>
      </c>
      <c r="AJ89" s="41"/>
      <c r="AK89" s="41">
        <f t="shared" si="13"/>
        <v>-4</v>
      </c>
      <c r="AL89" s="41"/>
      <c r="AM89" s="41">
        <f>SUMIFS(Booking_Data!P:P,Booking_Data!H:H,AA89,Booking_Data!I:I,Y89,Booking_Data!J:J,B89)</f>
        <v>34605</v>
      </c>
    </row>
    <row r="90" spans="1:39" x14ac:dyDescent="0.35">
      <c r="A90" s="763">
        <v>6</v>
      </c>
      <c r="B90" s="27">
        <v>45955</v>
      </c>
      <c r="C90" s="8" t="s">
        <v>3</v>
      </c>
      <c r="D90" s="8" t="s">
        <v>1</v>
      </c>
      <c r="E90" s="532">
        <v>0.4826388888888889</v>
      </c>
      <c r="F90" s="532">
        <v>0.625</v>
      </c>
      <c r="G90" s="533">
        <v>0.56597222222222221</v>
      </c>
      <c r="H90" s="533">
        <v>0.75</v>
      </c>
      <c r="I90" s="764">
        <v>29</v>
      </c>
      <c r="J90" s="3">
        <v>46500</v>
      </c>
      <c r="K90" s="3">
        <v>0</v>
      </c>
      <c r="L90" s="3">
        <v>46500</v>
      </c>
      <c r="M90" s="4">
        <v>28</v>
      </c>
      <c r="N90" s="3">
        <v>46500</v>
      </c>
      <c r="O90" s="3">
        <v>23250</v>
      </c>
      <c r="P90" s="4" t="s">
        <v>87</v>
      </c>
      <c r="Q90" s="4">
        <v>186</v>
      </c>
      <c r="R90" s="4">
        <v>186</v>
      </c>
      <c r="S90" s="4" t="s">
        <v>457</v>
      </c>
      <c r="T90" s="534" t="s">
        <v>31</v>
      </c>
      <c r="U90" s="4">
        <v>19</v>
      </c>
      <c r="V90" s="4" t="s">
        <v>208</v>
      </c>
      <c r="W90" s="9" t="s">
        <v>226</v>
      </c>
      <c r="X90" s="535" t="s">
        <v>3</v>
      </c>
      <c r="Y90" s="4" t="s">
        <v>26</v>
      </c>
      <c r="Z90" s="4" t="s">
        <v>10</v>
      </c>
      <c r="AA90" s="765" t="s">
        <v>89</v>
      </c>
      <c r="AB90" s="17" t="s">
        <v>99</v>
      </c>
      <c r="AC90" s="22" t="s">
        <v>110</v>
      </c>
      <c r="AD90" s="57" cm="1">
        <f t="array" ref="AD90">INDEX('Routes Taxes'!O:O,MATCH('Flight Rotation Weeks'!V90&amp;Y90,'Routes Taxes'!A:A&amp;'Routes Taxes'!I:I,0))</f>
        <v>19.84</v>
      </c>
      <c r="AE90" s="58">
        <f t="shared" si="10"/>
        <v>3928.32</v>
      </c>
      <c r="AF90" s="93">
        <f>SUMIFS(Booking_Data!K:K,Booking_Data!J:J,B90,Booking_Data!H:H,AA90)</f>
        <v>198</v>
      </c>
      <c r="AG90" s="41">
        <f t="shared" si="11"/>
        <v>-12</v>
      </c>
      <c r="AH90" s="93">
        <f>SUMIFS(Booking_Data!L:L,Booking_Data!J:J,B90,Booking_Data!H:H,AA90,Booking_Data!I:I,Y90)</f>
        <v>198</v>
      </c>
      <c r="AI90" s="41">
        <f t="shared" si="12"/>
        <v>-12</v>
      </c>
      <c r="AJ90" s="41"/>
      <c r="AK90" s="41">
        <f t="shared" si="13"/>
        <v>-12</v>
      </c>
      <c r="AL90" s="41"/>
      <c r="AM90" s="41">
        <f>SUMIFS(Booking_Data!P:P,Booking_Data!H:H,AA90,Booking_Data!I:I,Y90,Booking_Data!J:J,B90)</f>
        <v>32396.339999999997</v>
      </c>
    </row>
    <row r="91" spans="1:39" x14ac:dyDescent="0.35">
      <c r="A91" s="763">
        <v>6</v>
      </c>
      <c r="B91" s="27">
        <v>45962</v>
      </c>
      <c r="C91" s="8" t="s">
        <v>3</v>
      </c>
      <c r="D91" s="8" t="s">
        <v>1</v>
      </c>
      <c r="E91" s="532">
        <v>0.4826388888888889</v>
      </c>
      <c r="F91" s="532">
        <v>0.625</v>
      </c>
      <c r="G91" s="533">
        <v>0.52430555555555558</v>
      </c>
      <c r="H91" s="533">
        <v>0.70833333333333337</v>
      </c>
      <c r="I91" s="764">
        <v>29</v>
      </c>
      <c r="J91" s="3">
        <v>46500</v>
      </c>
      <c r="K91" s="3">
        <v>0</v>
      </c>
      <c r="L91" s="3">
        <v>46500</v>
      </c>
      <c r="M91" s="4">
        <v>28</v>
      </c>
      <c r="N91" s="3">
        <v>46500</v>
      </c>
      <c r="O91" s="3">
        <v>23250</v>
      </c>
      <c r="P91" s="4" t="s">
        <v>87</v>
      </c>
      <c r="Q91" s="4">
        <v>186</v>
      </c>
      <c r="R91" s="4">
        <v>186</v>
      </c>
      <c r="S91" s="4" t="s">
        <v>457</v>
      </c>
      <c r="T91" s="534" t="s">
        <v>31</v>
      </c>
      <c r="U91" s="4">
        <v>20</v>
      </c>
      <c r="V91" s="4" t="s">
        <v>208</v>
      </c>
      <c r="W91" s="9" t="s">
        <v>227</v>
      </c>
      <c r="X91" s="535" t="s">
        <v>3</v>
      </c>
      <c r="Y91" s="4" t="s">
        <v>26</v>
      </c>
      <c r="Z91" s="4" t="s">
        <v>10</v>
      </c>
      <c r="AA91" s="765" t="s">
        <v>89</v>
      </c>
      <c r="AB91" s="17" t="s">
        <v>99</v>
      </c>
      <c r="AC91" s="22" t="s">
        <v>110</v>
      </c>
      <c r="AD91" s="57" cm="1">
        <f t="array" ref="AD91">INDEX('Routes Taxes'!O:O,MATCH('Flight Rotation Weeks'!V91&amp;Y91,'Routes Taxes'!A:A&amp;'Routes Taxes'!I:I,0))</f>
        <v>19.84</v>
      </c>
      <c r="AE91" s="58">
        <f t="shared" si="10"/>
        <v>3095.04</v>
      </c>
      <c r="AF91" s="93">
        <f>SUMIFS(Booking_Data!K:K,Booking_Data!J:J,B91,Booking_Data!H:H,AA91)</f>
        <v>156</v>
      </c>
      <c r="AG91" s="41">
        <f t="shared" si="11"/>
        <v>30</v>
      </c>
      <c r="AH91" s="93">
        <f>SUMIFS(Booking_Data!L:L,Booking_Data!J:J,B91,Booking_Data!H:H,AA91,Booking_Data!I:I,Y91)</f>
        <v>156</v>
      </c>
      <c r="AI91" s="41">
        <f t="shared" si="12"/>
        <v>30</v>
      </c>
      <c r="AJ91" s="41"/>
      <c r="AK91" s="41">
        <f t="shared" si="13"/>
        <v>30</v>
      </c>
      <c r="AL91" s="41"/>
      <c r="AM91" s="41">
        <f>SUMIFS(Booking_Data!P:P,Booking_Data!H:H,AA91,Booking_Data!I:I,Y91,Booking_Data!J:J,B91)</f>
        <v>22340</v>
      </c>
    </row>
    <row r="92" spans="1:39" x14ac:dyDescent="0.35">
      <c r="A92" s="763">
        <v>6</v>
      </c>
      <c r="B92" s="27">
        <v>45969</v>
      </c>
      <c r="C92" s="8" t="s">
        <v>3</v>
      </c>
      <c r="D92" s="8" t="s">
        <v>1</v>
      </c>
      <c r="E92" s="532">
        <v>0.4826388888888889</v>
      </c>
      <c r="F92" s="532">
        <v>0.625</v>
      </c>
      <c r="G92" s="533">
        <v>0.52430555555555558</v>
      </c>
      <c r="H92" s="533">
        <v>0.70833333333333337</v>
      </c>
      <c r="I92" s="764">
        <v>29</v>
      </c>
      <c r="J92" s="3">
        <v>46500</v>
      </c>
      <c r="K92" s="3">
        <v>0</v>
      </c>
      <c r="L92" s="3">
        <v>46500</v>
      </c>
      <c r="M92" s="4">
        <v>28</v>
      </c>
      <c r="N92" s="3">
        <v>46500</v>
      </c>
      <c r="O92" s="3">
        <v>23250</v>
      </c>
      <c r="P92" s="4" t="s">
        <v>87</v>
      </c>
      <c r="Q92" s="4">
        <v>186</v>
      </c>
      <c r="R92" s="4">
        <v>186</v>
      </c>
      <c r="S92" s="4" t="s">
        <v>457</v>
      </c>
      <c r="T92" s="534" t="s">
        <v>31</v>
      </c>
      <c r="U92" s="4">
        <v>21</v>
      </c>
      <c r="V92" s="4" t="s">
        <v>208</v>
      </c>
      <c r="W92" s="9" t="s">
        <v>228</v>
      </c>
      <c r="X92" s="535" t="s">
        <v>3</v>
      </c>
      <c r="Y92" s="4" t="s">
        <v>26</v>
      </c>
      <c r="Z92" s="4" t="s">
        <v>10</v>
      </c>
      <c r="AA92" s="765" t="s">
        <v>89</v>
      </c>
      <c r="AB92" s="17" t="s">
        <v>99</v>
      </c>
      <c r="AC92" s="22" t="s">
        <v>110</v>
      </c>
      <c r="AD92" s="57" cm="1">
        <f t="array" ref="AD92">INDEX('Routes Taxes'!O:O,MATCH('Flight Rotation Weeks'!V92&amp;Y92,'Routes Taxes'!A:A&amp;'Routes Taxes'!I:I,0))</f>
        <v>19.84</v>
      </c>
      <c r="AE92" s="58">
        <f t="shared" si="10"/>
        <v>3095.04</v>
      </c>
      <c r="AF92" s="93">
        <f>SUMIFS(Booking_Data!K:K,Booking_Data!J:J,B92,Booking_Data!H:H,AA92)</f>
        <v>156</v>
      </c>
      <c r="AG92" s="41">
        <f t="shared" si="11"/>
        <v>30</v>
      </c>
      <c r="AH92" s="93">
        <f>SUMIFS(Booking_Data!L:L,Booking_Data!J:J,B92,Booking_Data!H:H,AA92,Booking_Data!I:I,Y92)</f>
        <v>156</v>
      </c>
      <c r="AI92" s="41">
        <f t="shared" si="12"/>
        <v>30</v>
      </c>
      <c r="AJ92" s="41"/>
      <c r="AK92" s="41">
        <f t="shared" si="13"/>
        <v>30</v>
      </c>
      <c r="AL92" s="41"/>
      <c r="AM92" s="41">
        <f>SUMIFS(Booking_Data!P:P,Booking_Data!H:H,AA92,Booking_Data!I:I,Y92,Booking_Data!J:J,B92)</f>
        <v>22340</v>
      </c>
    </row>
    <row r="93" spans="1:39" x14ac:dyDescent="0.35">
      <c r="A93" s="763">
        <v>6</v>
      </c>
      <c r="B93" s="27">
        <v>45976</v>
      </c>
      <c r="C93" s="8" t="s">
        <v>3</v>
      </c>
      <c r="D93" s="8" t="s">
        <v>1</v>
      </c>
      <c r="E93" s="532">
        <v>0.4826388888888889</v>
      </c>
      <c r="F93" s="532">
        <v>0.625</v>
      </c>
      <c r="G93" s="533">
        <v>0.52430555555555558</v>
      </c>
      <c r="H93" s="533">
        <v>0.70833333333333337</v>
      </c>
      <c r="I93" s="764">
        <v>29</v>
      </c>
      <c r="J93" s="3">
        <v>46500</v>
      </c>
      <c r="K93" s="3">
        <v>0</v>
      </c>
      <c r="L93" s="3">
        <v>46500</v>
      </c>
      <c r="M93" s="4">
        <v>28</v>
      </c>
      <c r="N93" s="3">
        <v>46500</v>
      </c>
      <c r="O93" s="3">
        <v>23250</v>
      </c>
      <c r="P93" s="4" t="s">
        <v>87</v>
      </c>
      <c r="Q93" s="4">
        <v>186</v>
      </c>
      <c r="R93" s="4">
        <v>186</v>
      </c>
      <c r="S93" s="4" t="s">
        <v>457</v>
      </c>
      <c r="T93" s="534" t="s">
        <v>31</v>
      </c>
      <c r="U93" s="4">
        <v>22</v>
      </c>
      <c r="V93" s="4" t="s">
        <v>208</v>
      </c>
      <c r="W93" s="9" t="s">
        <v>229</v>
      </c>
      <c r="X93" s="535" t="s">
        <v>3</v>
      </c>
      <c r="Y93" s="4" t="s">
        <v>26</v>
      </c>
      <c r="Z93" s="4" t="s">
        <v>10</v>
      </c>
      <c r="AA93" s="765" t="s">
        <v>89</v>
      </c>
      <c r="AB93" s="17" t="s">
        <v>99</v>
      </c>
      <c r="AC93" s="22" t="s">
        <v>110</v>
      </c>
      <c r="AD93" s="57" cm="1">
        <f t="array" ref="AD93">INDEX('Routes Taxes'!O:O,MATCH('Flight Rotation Weeks'!V93&amp;Y93,'Routes Taxes'!A:A&amp;'Routes Taxes'!I:I,0))</f>
        <v>19.84</v>
      </c>
      <c r="AE93" s="58">
        <f t="shared" si="10"/>
        <v>3095.04</v>
      </c>
      <c r="AF93" s="93">
        <f>SUMIFS(Booking_Data!K:K,Booking_Data!J:J,B93,Booking_Data!H:H,AA93)</f>
        <v>156</v>
      </c>
      <c r="AG93" s="41">
        <f t="shared" si="11"/>
        <v>30</v>
      </c>
      <c r="AH93" s="93">
        <f>SUMIFS(Booking_Data!L:L,Booking_Data!J:J,B93,Booking_Data!H:H,AA93,Booking_Data!I:I,Y93)</f>
        <v>156</v>
      </c>
      <c r="AI93" s="41">
        <f t="shared" si="12"/>
        <v>30</v>
      </c>
      <c r="AJ93" s="41"/>
      <c r="AK93" s="41">
        <f t="shared" si="13"/>
        <v>30</v>
      </c>
      <c r="AL93" s="41"/>
      <c r="AM93" s="41">
        <f>SUMIFS(Booking_Data!P:P,Booking_Data!H:H,AA93,Booking_Data!I:I,Y93,Booking_Data!J:J,B93)</f>
        <v>22340</v>
      </c>
    </row>
    <row r="94" spans="1:39" x14ac:dyDescent="0.35">
      <c r="A94" s="763">
        <v>6</v>
      </c>
      <c r="B94" s="27">
        <v>45983</v>
      </c>
      <c r="C94" s="8" t="s">
        <v>3</v>
      </c>
      <c r="D94" s="8" t="s">
        <v>1</v>
      </c>
      <c r="E94" s="532">
        <v>0.4826388888888889</v>
      </c>
      <c r="F94" s="532">
        <v>0.625</v>
      </c>
      <c r="G94" s="533">
        <v>0.52430555555555558</v>
      </c>
      <c r="H94" s="533">
        <v>0.70833333333333337</v>
      </c>
      <c r="I94" s="764">
        <v>29</v>
      </c>
      <c r="J94" s="3">
        <v>46500</v>
      </c>
      <c r="K94" s="3">
        <v>0</v>
      </c>
      <c r="L94" s="3">
        <v>46500</v>
      </c>
      <c r="M94" s="4">
        <v>28</v>
      </c>
      <c r="N94" s="3">
        <v>46500</v>
      </c>
      <c r="O94" s="3">
        <v>23250</v>
      </c>
      <c r="P94" s="4" t="s">
        <v>87</v>
      </c>
      <c r="Q94" s="4">
        <v>186</v>
      </c>
      <c r="R94" s="4">
        <v>186</v>
      </c>
      <c r="S94" s="4" t="s">
        <v>457</v>
      </c>
      <c r="T94" s="534" t="s">
        <v>31</v>
      </c>
      <c r="U94" s="4">
        <v>26</v>
      </c>
      <c r="V94" s="4" t="s">
        <v>208</v>
      </c>
      <c r="W94" s="9" t="s">
        <v>230</v>
      </c>
      <c r="X94" s="535" t="s">
        <v>3</v>
      </c>
      <c r="Y94" s="4" t="s">
        <v>26</v>
      </c>
      <c r="Z94" s="4" t="s">
        <v>10</v>
      </c>
      <c r="AA94" s="765" t="s">
        <v>89</v>
      </c>
      <c r="AB94" s="17" t="s">
        <v>99</v>
      </c>
      <c r="AC94" s="22" t="s">
        <v>110</v>
      </c>
      <c r="AD94" s="57" cm="1">
        <f t="array" ref="AD94">INDEX('Routes Taxes'!O:O,MATCH('Flight Rotation Weeks'!V94&amp;Y94,'Routes Taxes'!A:A&amp;'Routes Taxes'!I:I,0))</f>
        <v>19.84</v>
      </c>
      <c r="AE94" s="58">
        <f t="shared" si="10"/>
        <v>2499.84</v>
      </c>
      <c r="AF94" s="93">
        <f>SUMIFS(Booking_Data!K:K,Booking_Data!J:J,B94,Booking_Data!H:H,AA94)</f>
        <v>126</v>
      </c>
      <c r="AG94" s="41">
        <f t="shared" si="11"/>
        <v>60</v>
      </c>
      <c r="AH94" s="93">
        <f>SUMIFS(Booking_Data!L:L,Booking_Data!J:J,B94,Booking_Data!H:H,AA94,Booking_Data!I:I,Y94)</f>
        <v>126</v>
      </c>
      <c r="AI94" s="41">
        <f t="shared" si="12"/>
        <v>60</v>
      </c>
      <c r="AJ94" s="41"/>
      <c r="AK94" s="41">
        <f t="shared" si="13"/>
        <v>60</v>
      </c>
      <c r="AL94" s="41"/>
      <c r="AM94" s="41">
        <f>SUMIFS(Booking_Data!P:P,Booking_Data!H:H,AA94,Booking_Data!I:I,Y94,Booking_Data!J:J,B94)</f>
        <v>22340</v>
      </c>
    </row>
    <row r="95" spans="1:39" x14ac:dyDescent="0.35">
      <c r="A95" s="763">
        <v>6</v>
      </c>
      <c r="B95" s="27">
        <v>46011</v>
      </c>
      <c r="C95" s="8" t="s">
        <v>3</v>
      </c>
      <c r="D95" s="8" t="s">
        <v>1</v>
      </c>
      <c r="E95" s="532">
        <v>0.4826388888888889</v>
      </c>
      <c r="F95" s="532">
        <v>0.625</v>
      </c>
      <c r="G95" s="533">
        <v>0.52430555555555558</v>
      </c>
      <c r="H95" s="533">
        <v>0.70833333333333337</v>
      </c>
      <c r="I95" s="764">
        <v>29</v>
      </c>
      <c r="J95" s="3">
        <v>46500</v>
      </c>
      <c r="K95" s="3">
        <v>0</v>
      </c>
      <c r="L95" s="3">
        <v>46500</v>
      </c>
      <c r="M95" s="4">
        <v>28</v>
      </c>
      <c r="N95" s="3">
        <v>46500</v>
      </c>
      <c r="O95" s="3">
        <v>23250</v>
      </c>
      <c r="P95" s="4" t="s">
        <v>87</v>
      </c>
      <c r="Q95" s="4">
        <v>186</v>
      </c>
      <c r="R95" s="4">
        <v>186</v>
      </c>
      <c r="S95" s="4" t="s">
        <v>457</v>
      </c>
      <c r="T95" s="534" t="s">
        <v>31</v>
      </c>
      <c r="U95" s="4">
        <v>27</v>
      </c>
      <c r="V95" s="4" t="s">
        <v>208</v>
      </c>
      <c r="W95" s="9" t="s">
        <v>232</v>
      </c>
      <c r="X95" s="535" t="s">
        <v>3</v>
      </c>
      <c r="Y95" s="4" t="s">
        <v>26</v>
      </c>
      <c r="Z95" s="4" t="s">
        <v>10</v>
      </c>
      <c r="AA95" s="765" t="s">
        <v>89</v>
      </c>
      <c r="AB95" s="17" t="s">
        <v>99</v>
      </c>
      <c r="AC95" s="22" t="s">
        <v>110</v>
      </c>
      <c r="AD95" s="57" cm="1">
        <f t="array" ref="AD95">INDEX('Routes Taxes'!O:O,MATCH('Flight Rotation Weeks'!V95&amp;Y95,'Routes Taxes'!A:A&amp;'Routes Taxes'!I:I,0))</f>
        <v>19.84</v>
      </c>
      <c r="AE95" s="58">
        <f t="shared" si="10"/>
        <v>833.28</v>
      </c>
      <c r="AF95" s="93">
        <f>SUMIFS(Booking_Data!K:K,Booking_Data!J:J,B95,Booking_Data!H:H,AA95)</f>
        <v>42</v>
      </c>
      <c r="AG95" s="41">
        <f t="shared" si="11"/>
        <v>144</v>
      </c>
      <c r="AH95" s="93">
        <f>SUMIFS(Booking_Data!L:L,Booking_Data!J:J,B95,Booking_Data!H:H,AA95,Booking_Data!I:I,Y95)</f>
        <v>42</v>
      </c>
      <c r="AI95" s="41">
        <f t="shared" si="12"/>
        <v>144</v>
      </c>
      <c r="AJ95" s="41"/>
      <c r="AK95" s="41">
        <f t="shared" si="13"/>
        <v>144</v>
      </c>
      <c r="AL95" s="41"/>
      <c r="AM95" s="41">
        <f>SUMIFS(Booking_Data!P:P,Booking_Data!H:H,AA95,Booking_Data!I:I,Y95,Booking_Data!J:J,B95)</f>
        <v>9520</v>
      </c>
    </row>
    <row r="96" spans="1:39" x14ac:dyDescent="0.35">
      <c r="A96" s="763">
        <v>6</v>
      </c>
      <c r="B96" s="27">
        <v>46018</v>
      </c>
      <c r="C96" s="8" t="s">
        <v>3</v>
      </c>
      <c r="D96" s="8" t="s">
        <v>1</v>
      </c>
      <c r="E96" s="532">
        <v>0.4826388888888889</v>
      </c>
      <c r="F96" s="532">
        <v>0.625</v>
      </c>
      <c r="G96" s="533">
        <v>0.52430555555555558</v>
      </c>
      <c r="H96" s="533">
        <v>0.70833333333333337</v>
      </c>
      <c r="I96" s="764">
        <v>29</v>
      </c>
      <c r="J96" s="3">
        <v>46500</v>
      </c>
      <c r="K96" s="3">
        <v>0</v>
      </c>
      <c r="L96" s="3">
        <v>46500</v>
      </c>
      <c r="M96" s="4">
        <v>28</v>
      </c>
      <c r="N96" s="3">
        <v>46500</v>
      </c>
      <c r="O96" s="3">
        <v>23250</v>
      </c>
      <c r="P96" s="4" t="s">
        <v>87</v>
      </c>
      <c r="Q96" s="4">
        <v>186</v>
      </c>
      <c r="R96" s="4">
        <v>186</v>
      </c>
      <c r="S96" s="4" t="s">
        <v>457</v>
      </c>
      <c r="T96" s="534" t="s">
        <v>31</v>
      </c>
      <c r="U96" s="4">
        <v>28</v>
      </c>
      <c r="V96" s="4" t="s">
        <v>208</v>
      </c>
      <c r="W96" s="9" t="s">
        <v>233</v>
      </c>
      <c r="X96" s="535" t="s">
        <v>3</v>
      </c>
      <c r="Y96" s="4" t="s">
        <v>26</v>
      </c>
      <c r="Z96" s="4" t="s">
        <v>10</v>
      </c>
      <c r="AA96" s="765" t="s">
        <v>89</v>
      </c>
      <c r="AB96" s="17" t="s">
        <v>99</v>
      </c>
      <c r="AC96" s="22" t="s">
        <v>110</v>
      </c>
      <c r="AD96" s="57" cm="1">
        <f t="array" ref="AD96">INDEX('Routes Taxes'!O:O,MATCH('Flight Rotation Weeks'!V96&amp;Y96,'Routes Taxes'!A:A&amp;'Routes Taxes'!I:I,0))</f>
        <v>19.84</v>
      </c>
      <c r="AE96" s="58">
        <f t="shared" si="10"/>
        <v>892.8</v>
      </c>
      <c r="AF96" s="93">
        <f>SUMIFS(Booking_Data!K:K,Booking_Data!J:J,B96,Booking_Data!H:H,AA96)</f>
        <v>45</v>
      </c>
      <c r="AG96" s="41">
        <f t="shared" si="11"/>
        <v>141</v>
      </c>
      <c r="AH96" s="93">
        <f>SUMIFS(Booking_Data!L:L,Booking_Data!J:J,B96,Booking_Data!H:H,AA96,Booking_Data!I:I,Y96)</f>
        <v>45</v>
      </c>
      <c r="AI96" s="41">
        <f t="shared" si="12"/>
        <v>141</v>
      </c>
      <c r="AJ96" s="41"/>
      <c r="AK96" s="41">
        <f t="shared" si="13"/>
        <v>141</v>
      </c>
      <c r="AL96" s="41"/>
      <c r="AM96" s="41">
        <f>SUMIFS(Booking_Data!P:P,Booking_Data!H:H,AA96,Booking_Data!I:I,Y96,Booking_Data!J:J,B96)</f>
        <v>10300</v>
      </c>
    </row>
    <row r="97" spans="1:39" x14ac:dyDescent="0.35">
      <c r="A97" s="763">
        <v>5</v>
      </c>
      <c r="B97" s="27">
        <v>45891</v>
      </c>
      <c r="C97" s="8" t="s">
        <v>1</v>
      </c>
      <c r="D97" s="8" t="s">
        <v>4</v>
      </c>
      <c r="E97" s="532">
        <v>0.54166666666666663</v>
      </c>
      <c r="F97" s="532">
        <v>0.72916666666666663</v>
      </c>
      <c r="G97" s="533">
        <v>0.66666666666666663</v>
      </c>
      <c r="H97" s="533">
        <v>0.8125</v>
      </c>
      <c r="I97" s="764">
        <v>1</v>
      </c>
      <c r="J97" s="3">
        <v>1800</v>
      </c>
      <c r="K97" s="3">
        <v>0</v>
      </c>
      <c r="L97" s="3">
        <v>1800</v>
      </c>
      <c r="M97" s="4">
        <v>1</v>
      </c>
      <c r="N97" s="3">
        <v>1800</v>
      </c>
      <c r="O97" s="3">
        <v>1800</v>
      </c>
      <c r="P97" s="4" t="s">
        <v>87</v>
      </c>
      <c r="Q97" s="4">
        <v>4</v>
      </c>
      <c r="R97" s="93">
        <v>4</v>
      </c>
      <c r="S97" s="4" t="s">
        <v>457</v>
      </c>
      <c r="T97" s="534" t="s">
        <v>32</v>
      </c>
      <c r="U97" s="4">
        <v>1</v>
      </c>
      <c r="V97" s="4" t="s">
        <v>235</v>
      </c>
      <c r="W97" s="9" t="s">
        <v>236</v>
      </c>
      <c r="X97" s="535" t="s">
        <v>4</v>
      </c>
      <c r="Y97" s="4" t="s">
        <v>162</v>
      </c>
      <c r="Z97" s="4" t="s">
        <v>11</v>
      </c>
      <c r="AA97" s="765" t="s">
        <v>191</v>
      </c>
      <c r="AB97" s="17" t="s">
        <v>99</v>
      </c>
      <c r="AC97" s="22" t="s">
        <v>200</v>
      </c>
      <c r="AD97" s="57" cm="1">
        <f t="array" ref="AD97">INDEX('Routes Taxes'!O:O,MATCH('Flight Rotation Weeks'!V97&amp;Y97,'Routes Taxes'!A:A&amp;'Routes Taxes'!I:I,0))</f>
        <v>32.75</v>
      </c>
      <c r="AE97" s="58">
        <f t="shared" si="10"/>
        <v>131</v>
      </c>
      <c r="AF97" s="93">
        <f>SUMIFS(Booking_Data!K:K,Booking_Data!J:J,B97,Booking_Data!H:H,AA97)</f>
        <v>190</v>
      </c>
      <c r="AG97" s="41">
        <f t="shared" si="11"/>
        <v>-186</v>
      </c>
      <c r="AH97" s="93">
        <f>SUMIFS(Booking_Data!L:L,Booking_Data!J:J,B97,Booking_Data!H:H,AA97,Booking_Data!I:I,Y97)</f>
        <v>4</v>
      </c>
      <c r="AI97" s="41">
        <f t="shared" si="12"/>
        <v>0</v>
      </c>
      <c r="AJ97" s="41"/>
      <c r="AK97" s="41">
        <f t="shared" si="13"/>
        <v>-186</v>
      </c>
      <c r="AL97" s="41"/>
      <c r="AM97" s="41">
        <f>SUMIFS(Booking_Data!P:P,Booking_Data!H:H,AA97,Booking_Data!I:I,Y97,Booking_Data!J:J,B97)</f>
        <v>1200</v>
      </c>
    </row>
    <row r="98" spans="1:39" x14ac:dyDescent="0.35">
      <c r="A98" s="763">
        <v>5</v>
      </c>
      <c r="B98" s="27">
        <v>45877</v>
      </c>
      <c r="C98" s="8" t="s">
        <v>4</v>
      </c>
      <c r="D98" s="8" t="s">
        <v>1</v>
      </c>
      <c r="E98" s="532">
        <v>0.77083333333333337</v>
      </c>
      <c r="F98" s="532">
        <v>0.94791666666666663</v>
      </c>
      <c r="G98" s="533">
        <v>0.85416666666666663</v>
      </c>
      <c r="H98" s="533" t="s">
        <v>237</v>
      </c>
      <c r="I98" s="764">
        <v>1</v>
      </c>
      <c r="J98" s="3">
        <v>1200</v>
      </c>
      <c r="K98" s="3">
        <v>0</v>
      </c>
      <c r="L98" s="3">
        <v>1200</v>
      </c>
      <c r="M98" s="4">
        <v>1</v>
      </c>
      <c r="N98" s="3">
        <v>1200</v>
      </c>
      <c r="O98" s="3">
        <v>1200</v>
      </c>
      <c r="P98" s="4" t="s">
        <v>87</v>
      </c>
      <c r="Q98" s="4">
        <v>4</v>
      </c>
      <c r="R98" s="93">
        <v>4</v>
      </c>
      <c r="S98" s="4" t="s">
        <v>457</v>
      </c>
      <c r="T98" s="534" t="s">
        <v>32</v>
      </c>
      <c r="U98" s="4">
        <v>1</v>
      </c>
      <c r="V98" s="4" t="s">
        <v>235</v>
      </c>
      <c r="W98" s="9" t="s">
        <v>236</v>
      </c>
      <c r="X98" s="535" t="s">
        <v>4</v>
      </c>
      <c r="Y98" s="4" t="s">
        <v>163</v>
      </c>
      <c r="Z98" s="4" t="s">
        <v>10</v>
      </c>
      <c r="AA98" s="765" t="s">
        <v>190</v>
      </c>
      <c r="AB98" s="17" t="s">
        <v>99</v>
      </c>
      <c r="AC98" s="22" t="s">
        <v>204</v>
      </c>
      <c r="AD98" s="57" cm="1">
        <f t="array" ref="AD98">INDEX('Routes Taxes'!O:O,MATCH('Flight Rotation Weeks'!V98&amp;Y98,'Routes Taxes'!A:A&amp;'Routes Taxes'!I:I,0))</f>
        <v>29.709999999999997</v>
      </c>
      <c r="AE98" s="58">
        <f t="shared" si="10"/>
        <v>118.83999999999999</v>
      </c>
      <c r="AF98" s="93">
        <f>SUMIFS(Booking_Data!K:K,Booking_Data!J:J,B98,Booking_Data!H:H,AA98)</f>
        <v>178</v>
      </c>
      <c r="AG98" s="41">
        <f t="shared" si="11"/>
        <v>-174</v>
      </c>
      <c r="AH98" s="93">
        <f>SUMIFS(Booking_Data!L:L,Booking_Data!J:J,B98,Booking_Data!H:H,AA98,Booking_Data!I:I,Y98)</f>
        <v>4</v>
      </c>
      <c r="AI98" s="41">
        <f t="shared" si="12"/>
        <v>0</v>
      </c>
      <c r="AJ98" s="41"/>
      <c r="AK98" s="41">
        <f t="shared" si="13"/>
        <v>-174</v>
      </c>
      <c r="AL98" s="41"/>
      <c r="AM98" s="41">
        <f>SUMIFS(Booking_Data!P:P,Booking_Data!H:H,AA98,Booking_Data!I:I,Y98,Booking_Data!J:J,B98)</f>
        <v>1200</v>
      </c>
    </row>
    <row r="99" spans="1:39" x14ac:dyDescent="0.35">
      <c r="A99" s="763">
        <v>5</v>
      </c>
      <c r="B99" s="27">
        <v>45877</v>
      </c>
      <c r="C99" s="8" t="s">
        <v>1</v>
      </c>
      <c r="D99" s="8" t="s">
        <v>3</v>
      </c>
      <c r="E99" s="532">
        <v>0.12847222222222221</v>
      </c>
      <c r="F99" s="532">
        <v>0.2638888888888889</v>
      </c>
      <c r="G99" s="533">
        <v>0.25347222222222221</v>
      </c>
      <c r="H99" s="533">
        <v>0.34722222222222221</v>
      </c>
      <c r="I99" s="764">
        <v>6</v>
      </c>
      <c r="J99" s="3">
        <v>44500</v>
      </c>
      <c r="K99" s="3">
        <v>0</v>
      </c>
      <c r="L99" s="3">
        <v>44500</v>
      </c>
      <c r="M99" s="4">
        <v>5</v>
      </c>
      <c r="N99" s="3">
        <v>53400</v>
      </c>
      <c r="O99" s="3">
        <v>26700</v>
      </c>
      <c r="P99" s="4" t="s">
        <v>86</v>
      </c>
      <c r="Q99" s="4">
        <v>179</v>
      </c>
      <c r="R99" s="93">
        <v>179</v>
      </c>
      <c r="S99" s="4" t="s">
        <v>457</v>
      </c>
      <c r="T99" s="534" t="s">
        <v>33</v>
      </c>
      <c r="U99" s="4">
        <v>3</v>
      </c>
      <c r="V99" s="4" t="s">
        <v>238</v>
      </c>
      <c r="W99" s="9" t="s">
        <v>241</v>
      </c>
      <c r="X99" s="535" t="s">
        <v>3</v>
      </c>
      <c r="Y99" s="4" t="s">
        <v>27</v>
      </c>
      <c r="Z99" s="4" t="s">
        <v>11</v>
      </c>
      <c r="AA99" s="765" t="s">
        <v>1248</v>
      </c>
      <c r="AB99" s="17" t="s">
        <v>1144</v>
      </c>
      <c r="AC99" s="22" t="s">
        <v>703</v>
      </c>
      <c r="AD99" s="57" cm="1">
        <f t="array" ref="AD99">INDEX('Routes Taxes'!O:O,MATCH('Flight Rotation Weeks'!V99&amp;Y99,'Routes Taxes'!A:A&amp;'Routes Taxes'!I:I,0))</f>
        <v>32.75</v>
      </c>
      <c r="AE99" s="58">
        <f t="shared" si="10"/>
        <v>2783.75</v>
      </c>
      <c r="AF99" s="93">
        <f>SUMIFS(Booking_Data!K:K,Booking_Data!J:J,B99,Booking_Data!H:H,AA99)</f>
        <v>85</v>
      </c>
      <c r="AG99" s="41">
        <f t="shared" si="11"/>
        <v>94</v>
      </c>
      <c r="AH99" s="93">
        <f>SUMIFS(Booking_Data!L:L,Booking_Data!J:J,B99,Booking_Data!H:H,AA99,Booking_Data!I:I,Y99)</f>
        <v>85</v>
      </c>
      <c r="AI99" s="41">
        <f t="shared" si="12"/>
        <v>94</v>
      </c>
      <c r="AJ99" s="41"/>
      <c r="AK99" s="41">
        <f t="shared" si="13"/>
        <v>94</v>
      </c>
      <c r="AL99" s="41"/>
      <c r="AM99" s="41">
        <f>SUMIFS(Booking_Data!P:P,Booking_Data!H:H,AA99,Booking_Data!I:I,Y99,Booking_Data!J:J,B99)</f>
        <v>18775</v>
      </c>
    </row>
    <row r="100" spans="1:39" x14ac:dyDescent="0.35">
      <c r="A100" s="763">
        <v>5</v>
      </c>
      <c r="B100" s="27">
        <v>45884</v>
      </c>
      <c r="C100" s="8" t="s">
        <v>1</v>
      </c>
      <c r="D100" s="8" t="s">
        <v>3</v>
      </c>
      <c r="E100" s="532">
        <v>0.12847222222222221</v>
      </c>
      <c r="F100" s="532">
        <v>0.2638888888888889</v>
      </c>
      <c r="G100" s="533">
        <v>0.25347222222222221</v>
      </c>
      <c r="H100" s="533">
        <v>0.34722222222222221</v>
      </c>
      <c r="I100" s="764">
        <v>6</v>
      </c>
      <c r="J100" s="3">
        <v>44500</v>
      </c>
      <c r="K100" s="3">
        <v>0</v>
      </c>
      <c r="L100" s="3">
        <v>44500</v>
      </c>
      <c r="M100" s="4">
        <v>5</v>
      </c>
      <c r="N100" s="3">
        <v>53400</v>
      </c>
      <c r="O100" s="3">
        <v>26700</v>
      </c>
      <c r="P100" s="4" t="s">
        <v>86</v>
      </c>
      <c r="Q100" s="4">
        <v>179</v>
      </c>
      <c r="R100" s="93">
        <v>179</v>
      </c>
      <c r="S100" s="4" t="s">
        <v>457</v>
      </c>
      <c r="T100" s="534" t="s">
        <v>33</v>
      </c>
      <c r="U100" s="4">
        <v>4</v>
      </c>
      <c r="V100" s="4" t="s">
        <v>238</v>
      </c>
      <c r="W100" s="9" t="s">
        <v>242</v>
      </c>
      <c r="X100" s="535" t="s">
        <v>3</v>
      </c>
      <c r="Y100" s="4" t="s">
        <v>27</v>
      </c>
      <c r="Z100" s="4" t="s">
        <v>11</v>
      </c>
      <c r="AA100" s="765" t="s">
        <v>1248</v>
      </c>
      <c r="AB100" s="17" t="s">
        <v>1144</v>
      </c>
      <c r="AC100" s="22" t="s">
        <v>703</v>
      </c>
      <c r="AD100" s="57" cm="1">
        <f t="array" ref="AD100">INDEX('Routes Taxes'!O:O,MATCH('Flight Rotation Weeks'!V100&amp;Y100,'Routes Taxes'!A:A&amp;'Routes Taxes'!I:I,0))</f>
        <v>32.75</v>
      </c>
      <c r="AE100" s="58">
        <f t="shared" si="10"/>
        <v>5731.25</v>
      </c>
      <c r="AF100" s="93">
        <f>SUMIFS(Booking_Data!K:K,Booking_Data!J:J,B100,Booking_Data!H:H,AA100)</f>
        <v>175</v>
      </c>
      <c r="AG100" s="41">
        <f t="shared" si="11"/>
        <v>4</v>
      </c>
      <c r="AH100" s="93">
        <f>SUMIFS(Booking_Data!L:L,Booking_Data!J:J,B100,Booking_Data!H:H,AA100,Booking_Data!I:I,Y100)</f>
        <v>175</v>
      </c>
      <c r="AI100" s="41">
        <f t="shared" si="12"/>
        <v>4</v>
      </c>
      <c r="AJ100" s="41"/>
      <c r="AK100" s="41">
        <f t="shared" si="13"/>
        <v>4</v>
      </c>
      <c r="AL100" s="41"/>
      <c r="AM100" s="41">
        <f>SUMIFS(Booking_Data!P:P,Booking_Data!H:H,AA100,Booking_Data!I:I,Y100,Booking_Data!J:J,B100)</f>
        <v>36975</v>
      </c>
    </row>
    <row r="101" spans="1:39" x14ac:dyDescent="0.35">
      <c r="A101" s="763">
        <v>5</v>
      </c>
      <c r="B101" s="27">
        <v>45891</v>
      </c>
      <c r="C101" s="8" t="s">
        <v>1</v>
      </c>
      <c r="D101" s="8" t="s">
        <v>3</v>
      </c>
      <c r="E101" s="532">
        <v>0.12847222222222221</v>
      </c>
      <c r="F101" s="532">
        <v>0.2638888888888889</v>
      </c>
      <c r="G101" s="533">
        <v>0.25347222222222221</v>
      </c>
      <c r="H101" s="533">
        <v>0.34722222222222221</v>
      </c>
      <c r="I101" s="764">
        <v>6</v>
      </c>
      <c r="J101" s="3">
        <v>44500</v>
      </c>
      <c r="K101" s="3">
        <v>0</v>
      </c>
      <c r="L101" s="3">
        <v>44500</v>
      </c>
      <c r="M101" s="4">
        <v>5</v>
      </c>
      <c r="N101" s="3">
        <v>53400</v>
      </c>
      <c r="O101" s="3">
        <v>26700</v>
      </c>
      <c r="P101" s="4" t="s">
        <v>86</v>
      </c>
      <c r="Q101" s="4">
        <v>179</v>
      </c>
      <c r="R101" s="93">
        <v>179</v>
      </c>
      <c r="S101" s="4" t="s">
        <v>457</v>
      </c>
      <c r="T101" s="534" t="s">
        <v>33</v>
      </c>
      <c r="U101" s="4">
        <v>5</v>
      </c>
      <c r="V101" s="4" t="s">
        <v>238</v>
      </c>
      <c r="W101" s="9" t="s">
        <v>243</v>
      </c>
      <c r="X101" s="535" t="s">
        <v>3</v>
      </c>
      <c r="Y101" s="4" t="s">
        <v>27</v>
      </c>
      <c r="Z101" s="4" t="s">
        <v>11</v>
      </c>
      <c r="AA101" s="765" t="s">
        <v>1248</v>
      </c>
      <c r="AB101" s="17" t="s">
        <v>1144</v>
      </c>
      <c r="AC101" s="22" t="s">
        <v>703</v>
      </c>
      <c r="AD101" s="57" cm="1">
        <f t="array" ref="AD101">INDEX('Routes Taxes'!O:O,MATCH('Flight Rotation Weeks'!V101&amp;Y101,'Routes Taxes'!A:A&amp;'Routes Taxes'!I:I,0))</f>
        <v>32.75</v>
      </c>
      <c r="AE101" s="58">
        <f t="shared" si="10"/>
        <v>5764</v>
      </c>
      <c r="AF101" s="93">
        <f>SUMIFS(Booking_Data!K:K,Booking_Data!J:J,B101,Booking_Data!H:H,AA101)</f>
        <v>176</v>
      </c>
      <c r="AG101" s="41">
        <f t="shared" si="11"/>
        <v>3</v>
      </c>
      <c r="AH101" s="93">
        <f>SUMIFS(Booking_Data!L:L,Booking_Data!J:J,B101,Booking_Data!H:H,AA101,Booking_Data!I:I,Y101)</f>
        <v>176</v>
      </c>
      <c r="AI101" s="41">
        <f t="shared" si="12"/>
        <v>3</v>
      </c>
      <c r="AJ101" s="41"/>
      <c r="AK101" s="41">
        <f t="shared" si="13"/>
        <v>3</v>
      </c>
      <c r="AL101" s="41"/>
      <c r="AM101" s="41">
        <f>SUMIFS(Booking_Data!P:P,Booking_Data!H:H,AA101,Booking_Data!I:I,Y101,Booking_Data!J:J,B101)</f>
        <v>37200</v>
      </c>
    </row>
    <row r="102" spans="1:39" x14ac:dyDescent="0.35">
      <c r="A102" s="763">
        <v>5</v>
      </c>
      <c r="B102" s="27">
        <v>45898</v>
      </c>
      <c r="C102" s="8" t="s">
        <v>1</v>
      </c>
      <c r="D102" s="8" t="s">
        <v>3</v>
      </c>
      <c r="E102" s="532">
        <v>0.12847222222222221</v>
      </c>
      <c r="F102" s="532">
        <v>0.2638888888888889</v>
      </c>
      <c r="G102" s="533">
        <v>0.25347222222222221</v>
      </c>
      <c r="H102" s="533">
        <v>0.34722222222222221</v>
      </c>
      <c r="I102" s="764">
        <v>6</v>
      </c>
      <c r="J102" s="3">
        <v>44500</v>
      </c>
      <c r="K102" s="3">
        <v>0</v>
      </c>
      <c r="L102" s="3">
        <v>44500</v>
      </c>
      <c r="M102" s="4">
        <v>5</v>
      </c>
      <c r="N102" s="3">
        <v>53400</v>
      </c>
      <c r="O102" s="3">
        <v>26700</v>
      </c>
      <c r="P102" s="4" t="s">
        <v>86</v>
      </c>
      <c r="Q102" s="4">
        <v>179</v>
      </c>
      <c r="R102" s="93">
        <v>179</v>
      </c>
      <c r="S102" s="4" t="s">
        <v>457</v>
      </c>
      <c r="T102" s="534" t="s">
        <v>33</v>
      </c>
      <c r="U102" s="4">
        <v>6</v>
      </c>
      <c r="V102" s="4" t="s">
        <v>238</v>
      </c>
      <c r="W102" s="9" t="s">
        <v>244</v>
      </c>
      <c r="X102" s="535" t="s">
        <v>3</v>
      </c>
      <c r="Y102" s="4" t="s">
        <v>27</v>
      </c>
      <c r="Z102" s="4" t="s">
        <v>11</v>
      </c>
      <c r="AA102" s="765" t="s">
        <v>1248</v>
      </c>
      <c r="AB102" s="17" t="s">
        <v>1144</v>
      </c>
      <c r="AC102" s="22" t="s">
        <v>703</v>
      </c>
      <c r="AD102" s="57" cm="1">
        <f t="array" ref="AD102">INDEX('Routes Taxes'!O:O,MATCH('Flight Rotation Weeks'!V102&amp;Y102,'Routes Taxes'!A:A&amp;'Routes Taxes'!I:I,0))</f>
        <v>32.75</v>
      </c>
      <c r="AE102" s="58">
        <f t="shared" si="10"/>
        <v>5731.25</v>
      </c>
      <c r="AF102" s="93">
        <f>SUMIFS(Booking_Data!K:K,Booking_Data!J:J,B102,Booking_Data!H:H,AA102)</f>
        <v>175</v>
      </c>
      <c r="AG102" s="41">
        <f t="shared" si="11"/>
        <v>4</v>
      </c>
      <c r="AH102" s="93">
        <f>SUMIFS(Booking_Data!L:L,Booking_Data!J:J,B102,Booking_Data!H:H,AA102,Booking_Data!I:I,Y102)</f>
        <v>175</v>
      </c>
      <c r="AI102" s="41">
        <f t="shared" si="12"/>
        <v>4</v>
      </c>
      <c r="AJ102" s="41"/>
      <c r="AK102" s="41">
        <f t="shared" si="13"/>
        <v>4</v>
      </c>
      <c r="AL102" s="41"/>
      <c r="AM102" s="41">
        <f>SUMIFS(Booking_Data!P:P,Booking_Data!H:H,AA102,Booking_Data!I:I,Y102,Booking_Data!J:J,B102)</f>
        <v>36975</v>
      </c>
    </row>
    <row r="103" spans="1:39" x14ac:dyDescent="0.35">
      <c r="A103" s="19">
        <v>5</v>
      </c>
      <c r="B103" s="28">
        <v>45905</v>
      </c>
      <c r="C103" s="8" t="s">
        <v>1</v>
      </c>
      <c r="D103" s="8" t="s">
        <v>3</v>
      </c>
      <c r="E103" s="532">
        <v>0.12847222222222221</v>
      </c>
      <c r="F103" s="532">
        <v>0.2638888888888889</v>
      </c>
      <c r="G103" s="533">
        <v>0.25347222222222221</v>
      </c>
      <c r="H103" s="533">
        <v>0.34722222222222221</v>
      </c>
      <c r="I103" s="20">
        <v>6</v>
      </c>
      <c r="J103" s="21">
        <v>44500</v>
      </c>
      <c r="K103" s="21">
        <v>0</v>
      </c>
      <c r="L103" s="21">
        <v>44500</v>
      </c>
      <c r="M103" s="12">
        <v>5</v>
      </c>
      <c r="N103" s="21">
        <v>53400</v>
      </c>
      <c r="O103" s="21">
        <v>26700</v>
      </c>
      <c r="P103" s="12" t="s">
        <v>86</v>
      </c>
      <c r="Q103" s="4">
        <v>179</v>
      </c>
      <c r="R103" s="93">
        <v>179</v>
      </c>
      <c r="S103" s="4" t="s">
        <v>457</v>
      </c>
      <c r="T103" s="534" t="s">
        <v>33</v>
      </c>
      <c r="U103" s="12">
        <v>7</v>
      </c>
      <c r="V103" s="4" t="s">
        <v>238</v>
      </c>
      <c r="W103" s="9" t="s">
        <v>245</v>
      </c>
      <c r="X103" s="535" t="s">
        <v>3</v>
      </c>
      <c r="Y103" s="12" t="s">
        <v>27</v>
      </c>
      <c r="Z103" s="12" t="s">
        <v>11</v>
      </c>
      <c r="AA103" s="536" t="s">
        <v>1248</v>
      </c>
      <c r="AB103" s="52" t="s">
        <v>1144</v>
      </c>
      <c r="AC103" s="53" t="s">
        <v>703</v>
      </c>
      <c r="AD103" s="57" cm="1">
        <f t="array" ref="AD103">INDEX('Routes Taxes'!O:O,MATCH('Flight Rotation Weeks'!V103&amp;Y103,'Routes Taxes'!A:A&amp;'Routes Taxes'!I:I,0))</f>
        <v>32.75</v>
      </c>
      <c r="AE103" s="58">
        <f t="shared" si="10"/>
        <v>5403.75</v>
      </c>
      <c r="AF103" s="93">
        <f>SUMIFS(Booking_Data!K:K,Booking_Data!J:J,B103,Booking_Data!H:H,AA103)</f>
        <v>165</v>
      </c>
      <c r="AG103" s="41">
        <f t="shared" si="11"/>
        <v>14</v>
      </c>
      <c r="AH103" s="93">
        <f>SUMIFS(Booking_Data!L:L,Booking_Data!J:J,B103,Booking_Data!H:H,AA103,Booking_Data!I:I,Y103)</f>
        <v>165</v>
      </c>
      <c r="AI103" s="41">
        <f t="shared" si="12"/>
        <v>14</v>
      </c>
      <c r="AJ103" s="41"/>
      <c r="AK103" s="41">
        <f t="shared" si="13"/>
        <v>14</v>
      </c>
      <c r="AL103" s="41"/>
      <c r="AM103" s="41">
        <f>SUMIFS(Booking_Data!P:P,Booking_Data!H:H,AA103,Booking_Data!I:I,Y103,Booking_Data!J:J,B103)</f>
        <v>34875</v>
      </c>
    </row>
    <row r="104" spans="1:39" x14ac:dyDescent="0.35">
      <c r="A104" s="763">
        <v>5</v>
      </c>
      <c r="B104" s="27">
        <v>45870</v>
      </c>
      <c r="C104" s="8" t="s">
        <v>3</v>
      </c>
      <c r="D104" s="8" t="s">
        <v>1</v>
      </c>
      <c r="E104" s="532">
        <v>0.30555555555555558</v>
      </c>
      <c r="F104" s="532">
        <v>0.43402777777777779</v>
      </c>
      <c r="G104" s="533">
        <v>0.3888888888888889</v>
      </c>
      <c r="H104" s="533">
        <v>0.55902777777777779</v>
      </c>
      <c r="I104" s="764">
        <v>6</v>
      </c>
      <c r="J104" s="3">
        <v>44500</v>
      </c>
      <c r="K104" s="3">
        <v>0</v>
      </c>
      <c r="L104" s="3">
        <v>44500</v>
      </c>
      <c r="M104" s="4">
        <v>5</v>
      </c>
      <c r="N104" s="3">
        <v>53400</v>
      </c>
      <c r="O104" s="3">
        <v>26700</v>
      </c>
      <c r="P104" s="4" t="s">
        <v>86</v>
      </c>
      <c r="Q104" s="4">
        <v>179</v>
      </c>
      <c r="R104" s="93">
        <v>179</v>
      </c>
      <c r="S104" s="4" t="s">
        <v>457</v>
      </c>
      <c r="T104" s="534" t="s">
        <v>33</v>
      </c>
      <c r="U104" s="4">
        <v>2</v>
      </c>
      <c r="V104" s="4" t="s">
        <v>238</v>
      </c>
      <c r="W104" s="9" t="s">
        <v>240</v>
      </c>
      <c r="X104" s="535" t="s">
        <v>3</v>
      </c>
      <c r="Y104" s="4" t="s">
        <v>26</v>
      </c>
      <c r="Z104" s="4" t="s">
        <v>10</v>
      </c>
      <c r="AA104" s="765" t="s">
        <v>1249</v>
      </c>
      <c r="AB104" s="17" t="s">
        <v>1144</v>
      </c>
      <c r="AC104" s="22" t="s">
        <v>1250</v>
      </c>
      <c r="AD104" s="57" cm="1">
        <f t="array" ref="AD104">INDEX('Routes Taxes'!O:O,MATCH('Flight Rotation Weeks'!V104&amp;Y104,'Routes Taxes'!A:A&amp;'Routes Taxes'!I:I,0))</f>
        <v>19.84</v>
      </c>
      <c r="AE104" s="58">
        <f t="shared" si="10"/>
        <v>1686.4</v>
      </c>
      <c r="AF104" s="93">
        <f>SUMIFS(Booking_Data!K:K,Booking_Data!J:J,B104,Booking_Data!H:H,AA104)</f>
        <v>85</v>
      </c>
      <c r="AG104" s="41">
        <f t="shared" si="11"/>
        <v>94</v>
      </c>
      <c r="AH104" s="93">
        <f>SUMIFS(Booking_Data!L:L,Booking_Data!J:J,B104,Booking_Data!H:H,AA104,Booking_Data!I:I,Y104)</f>
        <v>85</v>
      </c>
      <c r="AI104" s="41">
        <f t="shared" si="12"/>
        <v>94</v>
      </c>
      <c r="AJ104" s="41"/>
      <c r="AK104" s="41">
        <f t="shared" si="13"/>
        <v>94</v>
      </c>
      <c r="AL104" s="41"/>
      <c r="AM104" s="41">
        <f>SUMIFS(Booking_Data!P:P,Booking_Data!H:H,AA104,Booking_Data!I:I,Y104,Booking_Data!J:J,B104)</f>
        <v>18775</v>
      </c>
    </row>
    <row r="105" spans="1:39" x14ac:dyDescent="0.35">
      <c r="A105" s="763">
        <v>5</v>
      </c>
      <c r="B105" s="27">
        <v>45877</v>
      </c>
      <c r="C105" s="8" t="s">
        <v>3</v>
      </c>
      <c r="D105" s="8" t="s">
        <v>1</v>
      </c>
      <c r="E105" s="532">
        <v>0.30555555555555558</v>
      </c>
      <c r="F105" s="532">
        <v>0.43402777777777779</v>
      </c>
      <c r="G105" s="533">
        <v>0.3888888888888889</v>
      </c>
      <c r="H105" s="533">
        <v>0.55902777777777779</v>
      </c>
      <c r="I105" s="764">
        <v>6</v>
      </c>
      <c r="J105" s="3">
        <v>44500</v>
      </c>
      <c r="K105" s="3">
        <v>0</v>
      </c>
      <c r="L105" s="3">
        <v>44500</v>
      </c>
      <c r="M105" s="4">
        <v>5</v>
      </c>
      <c r="N105" s="3">
        <v>53400</v>
      </c>
      <c r="O105" s="3">
        <v>26700</v>
      </c>
      <c r="P105" s="4" t="s">
        <v>86</v>
      </c>
      <c r="Q105" s="4">
        <v>179</v>
      </c>
      <c r="R105" s="93">
        <v>179</v>
      </c>
      <c r="S105" s="4" t="s">
        <v>457</v>
      </c>
      <c r="T105" s="534" t="s">
        <v>33</v>
      </c>
      <c r="U105" s="4">
        <v>3</v>
      </c>
      <c r="V105" s="4" t="s">
        <v>238</v>
      </c>
      <c r="W105" s="9" t="s">
        <v>241</v>
      </c>
      <c r="X105" s="535" t="s">
        <v>3</v>
      </c>
      <c r="Y105" s="4" t="s">
        <v>26</v>
      </c>
      <c r="Z105" s="4" t="s">
        <v>10</v>
      </c>
      <c r="AA105" s="765" t="s">
        <v>1249</v>
      </c>
      <c r="AB105" s="17" t="s">
        <v>1144</v>
      </c>
      <c r="AC105" s="22" t="s">
        <v>1250</v>
      </c>
      <c r="AD105" s="57" cm="1">
        <f t="array" ref="AD105">INDEX('Routes Taxes'!O:O,MATCH('Flight Rotation Weeks'!V105&amp;Y105,'Routes Taxes'!A:A&amp;'Routes Taxes'!I:I,0))</f>
        <v>19.84</v>
      </c>
      <c r="AE105" s="58">
        <f t="shared" si="10"/>
        <v>3472</v>
      </c>
      <c r="AF105" s="93">
        <f>SUMIFS(Booking_Data!K:K,Booking_Data!J:J,B105,Booking_Data!H:H,AA105)</f>
        <v>175</v>
      </c>
      <c r="AG105" s="41">
        <f t="shared" si="11"/>
        <v>4</v>
      </c>
      <c r="AH105" s="93">
        <f>SUMIFS(Booking_Data!L:L,Booking_Data!J:J,B105,Booking_Data!H:H,AA105,Booking_Data!I:I,Y105)</f>
        <v>175</v>
      </c>
      <c r="AI105" s="41">
        <f t="shared" si="12"/>
        <v>4</v>
      </c>
      <c r="AJ105" s="41"/>
      <c r="AK105" s="41">
        <f t="shared" si="13"/>
        <v>4</v>
      </c>
      <c r="AL105" s="41"/>
      <c r="AM105" s="41">
        <f>SUMIFS(Booking_Data!P:P,Booking_Data!H:H,AA105,Booking_Data!I:I,Y105,Booking_Data!J:J,B105)</f>
        <v>36975</v>
      </c>
    </row>
    <row r="106" spans="1:39" x14ac:dyDescent="0.35">
      <c r="A106" s="763">
        <v>5</v>
      </c>
      <c r="B106" s="27">
        <v>45884</v>
      </c>
      <c r="C106" s="8" t="s">
        <v>3</v>
      </c>
      <c r="D106" s="8" t="s">
        <v>1</v>
      </c>
      <c r="E106" s="532">
        <v>0.30555555555555558</v>
      </c>
      <c r="F106" s="532">
        <v>0.43402777777777779</v>
      </c>
      <c r="G106" s="533">
        <v>0.3888888888888889</v>
      </c>
      <c r="H106" s="533">
        <v>0.55902777777777779</v>
      </c>
      <c r="I106" s="764">
        <v>6</v>
      </c>
      <c r="J106" s="3">
        <v>44500</v>
      </c>
      <c r="K106" s="3">
        <v>0</v>
      </c>
      <c r="L106" s="3">
        <v>44500</v>
      </c>
      <c r="M106" s="4">
        <v>5</v>
      </c>
      <c r="N106" s="3">
        <v>53400</v>
      </c>
      <c r="O106" s="3">
        <v>26700</v>
      </c>
      <c r="P106" s="4" t="s">
        <v>86</v>
      </c>
      <c r="Q106" s="4">
        <v>179</v>
      </c>
      <c r="R106" s="93">
        <v>179</v>
      </c>
      <c r="S106" s="4" t="s">
        <v>457</v>
      </c>
      <c r="T106" s="534" t="s">
        <v>33</v>
      </c>
      <c r="U106" s="4">
        <v>4</v>
      </c>
      <c r="V106" s="4" t="s">
        <v>238</v>
      </c>
      <c r="W106" s="9" t="s">
        <v>242</v>
      </c>
      <c r="X106" s="535" t="s">
        <v>3</v>
      </c>
      <c r="Y106" s="4" t="s">
        <v>26</v>
      </c>
      <c r="Z106" s="4" t="s">
        <v>10</v>
      </c>
      <c r="AA106" s="765" t="s">
        <v>1249</v>
      </c>
      <c r="AB106" s="17" t="s">
        <v>1144</v>
      </c>
      <c r="AC106" s="22" t="s">
        <v>1250</v>
      </c>
      <c r="AD106" s="57" cm="1">
        <f t="array" ref="AD106">INDEX('Routes Taxes'!O:O,MATCH('Flight Rotation Weeks'!V106&amp;Y106,'Routes Taxes'!A:A&amp;'Routes Taxes'!I:I,0))</f>
        <v>19.84</v>
      </c>
      <c r="AE106" s="58">
        <f t="shared" si="10"/>
        <v>3491.84</v>
      </c>
      <c r="AF106" s="93">
        <f>SUMIFS(Booking_Data!K:K,Booking_Data!J:J,B106,Booking_Data!H:H,AA106)</f>
        <v>176</v>
      </c>
      <c r="AG106" s="41">
        <f t="shared" si="11"/>
        <v>3</v>
      </c>
      <c r="AH106" s="93">
        <f>SUMIFS(Booking_Data!L:L,Booking_Data!J:J,B106,Booking_Data!H:H,AA106,Booking_Data!I:I,Y106)</f>
        <v>176</v>
      </c>
      <c r="AI106" s="41">
        <f t="shared" si="12"/>
        <v>3</v>
      </c>
      <c r="AJ106" s="41"/>
      <c r="AK106" s="41">
        <f t="shared" si="13"/>
        <v>3</v>
      </c>
      <c r="AL106" s="41"/>
      <c r="AM106" s="41">
        <f>SUMIFS(Booking_Data!P:P,Booking_Data!H:H,AA106,Booking_Data!I:I,Y106,Booking_Data!J:J,B106)</f>
        <v>37200</v>
      </c>
    </row>
    <row r="107" spans="1:39" x14ac:dyDescent="0.35">
      <c r="A107" s="763">
        <v>5</v>
      </c>
      <c r="B107" s="27">
        <v>45891</v>
      </c>
      <c r="C107" s="8" t="s">
        <v>3</v>
      </c>
      <c r="D107" s="8" t="s">
        <v>1</v>
      </c>
      <c r="E107" s="532">
        <v>0.30555555555555558</v>
      </c>
      <c r="F107" s="532">
        <v>0.43402777777777779</v>
      </c>
      <c r="G107" s="533">
        <v>0.3888888888888889</v>
      </c>
      <c r="H107" s="533">
        <v>0.55902777777777779</v>
      </c>
      <c r="I107" s="764">
        <v>6</v>
      </c>
      <c r="J107" s="3">
        <v>44500</v>
      </c>
      <c r="K107" s="3">
        <v>0</v>
      </c>
      <c r="L107" s="3">
        <v>44500</v>
      </c>
      <c r="M107" s="4">
        <v>5</v>
      </c>
      <c r="N107" s="3">
        <v>53400</v>
      </c>
      <c r="O107" s="3">
        <v>26700</v>
      </c>
      <c r="P107" s="4" t="s">
        <v>86</v>
      </c>
      <c r="Q107" s="4">
        <v>179</v>
      </c>
      <c r="R107" s="93">
        <v>179</v>
      </c>
      <c r="S107" s="4" t="s">
        <v>457</v>
      </c>
      <c r="T107" s="534" t="s">
        <v>33</v>
      </c>
      <c r="U107" s="4">
        <v>5</v>
      </c>
      <c r="V107" s="4" t="s">
        <v>238</v>
      </c>
      <c r="W107" s="9" t="s">
        <v>243</v>
      </c>
      <c r="X107" s="535" t="s">
        <v>3</v>
      </c>
      <c r="Y107" s="4" t="s">
        <v>26</v>
      </c>
      <c r="Z107" s="4" t="s">
        <v>10</v>
      </c>
      <c r="AA107" s="765" t="s">
        <v>1249</v>
      </c>
      <c r="AB107" s="17" t="s">
        <v>1144</v>
      </c>
      <c r="AC107" s="22" t="s">
        <v>1250</v>
      </c>
      <c r="AD107" s="57" cm="1">
        <f t="array" ref="AD107">INDEX('Routes Taxes'!O:O,MATCH('Flight Rotation Weeks'!V107&amp;Y107,'Routes Taxes'!A:A&amp;'Routes Taxes'!I:I,0))</f>
        <v>19.84</v>
      </c>
      <c r="AE107" s="58">
        <f t="shared" si="10"/>
        <v>3472</v>
      </c>
      <c r="AF107" s="93">
        <f>SUMIFS(Booking_Data!K:K,Booking_Data!J:J,B107,Booking_Data!H:H,AA107)</f>
        <v>175</v>
      </c>
      <c r="AG107" s="41">
        <f t="shared" si="11"/>
        <v>4</v>
      </c>
      <c r="AH107" s="93">
        <f>SUMIFS(Booking_Data!L:L,Booking_Data!J:J,B107,Booking_Data!H:H,AA107,Booking_Data!I:I,Y107)</f>
        <v>175</v>
      </c>
      <c r="AI107" s="41">
        <f t="shared" si="12"/>
        <v>4</v>
      </c>
      <c r="AJ107" s="41"/>
      <c r="AK107" s="41">
        <f t="shared" si="13"/>
        <v>4</v>
      </c>
      <c r="AL107" s="41"/>
      <c r="AM107" s="41">
        <f>SUMIFS(Booking_Data!P:P,Booking_Data!H:H,AA107,Booking_Data!I:I,Y107,Booking_Data!J:J,B107)</f>
        <v>36975</v>
      </c>
    </row>
    <row r="108" spans="1:39" x14ac:dyDescent="0.35">
      <c r="A108" s="763">
        <v>5</v>
      </c>
      <c r="B108" s="27">
        <v>45898</v>
      </c>
      <c r="C108" s="8" t="s">
        <v>3</v>
      </c>
      <c r="D108" s="8" t="s">
        <v>1</v>
      </c>
      <c r="E108" s="532">
        <v>0.30555555555555558</v>
      </c>
      <c r="F108" s="532">
        <v>0.43402777777777779</v>
      </c>
      <c r="G108" s="533">
        <v>0.3888888888888889</v>
      </c>
      <c r="H108" s="533">
        <v>0.55902777777777779</v>
      </c>
      <c r="I108" s="764">
        <v>6</v>
      </c>
      <c r="J108" s="3">
        <v>44500</v>
      </c>
      <c r="K108" s="3">
        <v>0</v>
      </c>
      <c r="L108" s="3">
        <v>44500</v>
      </c>
      <c r="M108" s="4">
        <v>5</v>
      </c>
      <c r="N108" s="3">
        <v>53400</v>
      </c>
      <c r="O108" s="3">
        <v>26700</v>
      </c>
      <c r="P108" s="4" t="s">
        <v>86</v>
      </c>
      <c r="Q108" s="4">
        <v>179</v>
      </c>
      <c r="R108" s="93">
        <v>179</v>
      </c>
      <c r="S108" s="4" t="s">
        <v>457</v>
      </c>
      <c r="T108" s="534" t="s">
        <v>33</v>
      </c>
      <c r="U108" s="4">
        <v>6</v>
      </c>
      <c r="V108" s="4" t="s">
        <v>238</v>
      </c>
      <c r="W108" s="9" t="s">
        <v>244</v>
      </c>
      <c r="X108" s="535" t="s">
        <v>3</v>
      </c>
      <c r="Y108" s="4" t="s">
        <v>26</v>
      </c>
      <c r="Z108" s="4" t="s">
        <v>10</v>
      </c>
      <c r="AA108" s="765" t="s">
        <v>1249</v>
      </c>
      <c r="AB108" s="17" t="s">
        <v>1144</v>
      </c>
      <c r="AC108" s="22" t="s">
        <v>1250</v>
      </c>
      <c r="AD108" s="57" cm="1">
        <f t="array" ref="AD108">INDEX('Routes Taxes'!O:O,MATCH('Flight Rotation Weeks'!V108&amp;Y108,'Routes Taxes'!A:A&amp;'Routes Taxes'!I:I,0))</f>
        <v>19.84</v>
      </c>
      <c r="AE108" s="58">
        <f t="shared" si="10"/>
        <v>3273.6</v>
      </c>
      <c r="AF108" s="93">
        <f>SUMIFS(Booking_Data!K:K,Booking_Data!J:J,B108,Booking_Data!H:H,AA108)</f>
        <v>165</v>
      </c>
      <c r="AG108" s="41">
        <f t="shared" si="11"/>
        <v>14</v>
      </c>
      <c r="AH108" s="93">
        <f>SUMIFS(Booking_Data!L:L,Booking_Data!J:J,B108,Booking_Data!H:H,AA108,Booking_Data!I:I,Y108)</f>
        <v>165</v>
      </c>
      <c r="AI108" s="41">
        <f t="shared" si="12"/>
        <v>14</v>
      </c>
      <c r="AJ108" s="41"/>
      <c r="AK108" s="41">
        <f t="shared" si="13"/>
        <v>14</v>
      </c>
      <c r="AL108" s="41"/>
      <c r="AM108" s="41">
        <f>SUMIFS(Booking_Data!P:P,Booking_Data!H:H,AA108,Booking_Data!I:I,Y108,Booking_Data!J:J,B108)</f>
        <v>34875</v>
      </c>
    </row>
    <row r="109" spans="1:39" x14ac:dyDescent="0.35">
      <c r="A109" s="763">
        <v>6</v>
      </c>
      <c r="B109" s="768">
        <v>45871</v>
      </c>
      <c r="C109" s="8" t="s">
        <v>1</v>
      </c>
      <c r="D109" s="8" t="s">
        <v>124</v>
      </c>
      <c r="E109" s="532">
        <v>0.32291666666666669</v>
      </c>
      <c r="F109" s="532">
        <v>0.46180555555555558</v>
      </c>
      <c r="G109" s="533">
        <v>0.44791666666666669</v>
      </c>
      <c r="H109" s="533">
        <v>0.54513888888888884</v>
      </c>
      <c r="I109" s="764">
        <v>16</v>
      </c>
      <c r="J109" s="3">
        <v>61000</v>
      </c>
      <c r="K109" s="3">
        <v>0</v>
      </c>
      <c r="L109" s="3">
        <v>61000</v>
      </c>
      <c r="M109" s="4">
        <v>15</v>
      </c>
      <c r="N109" s="3">
        <v>65066.666666666664</v>
      </c>
      <c r="O109" s="3">
        <v>32533.333333333332</v>
      </c>
      <c r="P109" s="4" t="s">
        <v>528</v>
      </c>
      <c r="Q109" s="4">
        <v>218</v>
      </c>
      <c r="R109" s="93">
        <v>218</v>
      </c>
      <c r="S109" s="4" t="s">
        <v>457</v>
      </c>
      <c r="T109" s="534" t="s">
        <v>34</v>
      </c>
      <c r="U109" s="4">
        <v>2</v>
      </c>
      <c r="V109" s="4" t="s">
        <v>246</v>
      </c>
      <c r="W109" s="9" t="s">
        <v>248</v>
      </c>
      <c r="X109" s="535" t="s">
        <v>124</v>
      </c>
      <c r="Y109" s="4" t="s">
        <v>126</v>
      </c>
      <c r="Z109" s="4" t="s">
        <v>11</v>
      </c>
      <c r="AA109" s="765" t="s">
        <v>921</v>
      </c>
      <c r="AB109" s="17" t="s">
        <v>239</v>
      </c>
      <c r="AC109" s="22" t="s">
        <v>938</v>
      </c>
      <c r="AD109" s="57" cm="1">
        <f t="array" ref="AD109">INDEX('Routes Taxes'!O:O,MATCH('Flight Rotation Weeks'!V109&amp;Y109,'Routes Taxes'!A:A&amp;'Routes Taxes'!I:I,0))</f>
        <v>32.75</v>
      </c>
      <c r="AE109" s="58">
        <f t="shared" si="10"/>
        <v>7368.75</v>
      </c>
      <c r="AF109" s="93">
        <f>SUMIFS(Booking_Data!K:K,Booking_Data!J:J,B109,Booking_Data!H:H,AA109)</f>
        <v>225</v>
      </c>
      <c r="AG109" s="41">
        <f t="shared" ref="AG109:AG138" si="14">R109-AF109</f>
        <v>-7</v>
      </c>
      <c r="AH109" s="93">
        <f>SUMIFS(Booking_Data!L:L,Booking_Data!J:J,B109,Booking_Data!H:H,AA109,Booking_Data!I:I,Y109)</f>
        <v>225</v>
      </c>
      <c r="AI109" s="41">
        <f t="shared" ref="AI109:AI138" si="15">R109-AH109</f>
        <v>-7</v>
      </c>
      <c r="AJ109" s="41"/>
      <c r="AK109" s="41">
        <f t="shared" ref="AK109:AK138" si="16">AG109-AJ109</f>
        <v>-7</v>
      </c>
      <c r="AL109" s="41"/>
      <c r="AM109" s="41">
        <f>SUMIFS(Booking_Data!P:P,Booking_Data!H:H,AA109,Booking_Data!I:I,Y109,Booking_Data!J:J,B109)</f>
        <v>44475</v>
      </c>
    </row>
    <row r="110" spans="1:39" x14ac:dyDescent="0.35">
      <c r="A110" s="763">
        <v>6</v>
      </c>
      <c r="B110" s="768">
        <v>45878</v>
      </c>
      <c r="C110" s="8" t="s">
        <v>1</v>
      </c>
      <c r="D110" s="8" t="s">
        <v>124</v>
      </c>
      <c r="E110" s="532">
        <v>0.32291666666666669</v>
      </c>
      <c r="F110" s="532">
        <v>0.46180555555555558</v>
      </c>
      <c r="G110" s="533">
        <v>0.44791666666666669</v>
      </c>
      <c r="H110" s="533">
        <v>0.54513888888888884</v>
      </c>
      <c r="I110" s="764">
        <v>16</v>
      </c>
      <c r="J110" s="3">
        <v>61000</v>
      </c>
      <c r="K110" s="3">
        <v>0</v>
      </c>
      <c r="L110" s="3">
        <v>61000</v>
      </c>
      <c r="M110" s="4">
        <v>15</v>
      </c>
      <c r="N110" s="3">
        <v>65066.666666666664</v>
      </c>
      <c r="O110" s="3">
        <v>32533.333333333332</v>
      </c>
      <c r="P110" s="4" t="s">
        <v>528</v>
      </c>
      <c r="Q110" s="4">
        <v>218</v>
      </c>
      <c r="R110" s="93">
        <v>218</v>
      </c>
      <c r="S110" s="4" t="s">
        <v>457</v>
      </c>
      <c r="T110" s="534" t="s">
        <v>34</v>
      </c>
      <c r="U110" s="4">
        <v>3</v>
      </c>
      <c r="V110" s="4" t="s">
        <v>246</v>
      </c>
      <c r="W110" s="9" t="s">
        <v>249</v>
      </c>
      <c r="X110" s="535" t="s">
        <v>124</v>
      </c>
      <c r="Y110" s="4" t="s">
        <v>126</v>
      </c>
      <c r="Z110" s="4" t="s">
        <v>11</v>
      </c>
      <c r="AA110" s="765" t="s">
        <v>921</v>
      </c>
      <c r="AB110" s="17" t="s">
        <v>239</v>
      </c>
      <c r="AC110" s="22" t="s">
        <v>938</v>
      </c>
      <c r="AD110" s="57" cm="1">
        <f t="array" ref="AD110">INDEX('Routes Taxes'!O:O,MATCH('Flight Rotation Weeks'!V110&amp;Y110,'Routes Taxes'!A:A&amp;'Routes Taxes'!I:I,0))</f>
        <v>32.75</v>
      </c>
      <c r="AE110" s="58">
        <f t="shared" si="10"/>
        <v>6779.25</v>
      </c>
      <c r="AF110" s="93">
        <f>SUMIFS(Booking_Data!K:K,Booking_Data!J:J,B110,Booking_Data!H:H,AA110)</f>
        <v>207</v>
      </c>
      <c r="AG110" s="41">
        <f t="shared" si="14"/>
        <v>11</v>
      </c>
      <c r="AH110" s="93">
        <f>SUMIFS(Booking_Data!L:L,Booking_Data!J:J,B110,Booking_Data!H:H,AA110,Booking_Data!I:I,Y110)</f>
        <v>207</v>
      </c>
      <c r="AI110" s="41">
        <f t="shared" si="15"/>
        <v>11</v>
      </c>
      <c r="AJ110" s="41"/>
      <c r="AK110" s="41">
        <f t="shared" si="16"/>
        <v>11</v>
      </c>
      <c r="AL110" s="41"/>
      <c r="AM110" s="41">
        <f>SUMIFS(Booking_Data!P:P,Booking_Data!H:H,AA110,Booking_Data!I:I,Y110,Booking_Data!J:J,B110)</f>
        <v>48535</v>
      </c>
    </row>
    <row r="111" spans="1:39" x14ac:dyDescent="0.35">
      <c r="A111" s="763">
        <v>6</v>
      </c>
      <c r="B111" s="768">
        <v>45885</v>
      </c>
      <c r="C111" s="8" t="s">
        <v>1</v>
      </c>
      <c r="D111" s="8" t="s">
        <v>124</v>
      </c>
      <c r="E111" s="532">
        <v>0.32291666666666669</v>
      </c>
      <c r="F111" s="532">
        <v>0.46180555555555558</v>
      </c>
      <c r="G111" s="533">
        <v>0.44791666666666669</v>
      </c>
      <c r="H111" s="533">
        <v>0.54513888888888884</v>
      </c>
      <c r="I111" s="764">
        <v>16</v>
      </c>
      <c r="J111" s="3">
        <v>61000</v>
      </c>
      <c r="K111" s="3">
        <v>0</v>
      </c>
      <c r="L111" s="3">
        <v>61000</v>
      </c>
      <c r="M111" s="4">
        <v>15</v>
      </c>
      <c r="N111" s="3">
        <v>65066.666666666664</v>
      </c>
      <c r="O111" s="3">
        <v>32533.333333333332</v>
      </c>
      <c r="P111" s="4" t="s">
        <v>528</v>
      </c>
      <c r="Q111" s="4">
        <v>218</v>
      </c>
      <c r="R111" s="93">
        <v>218</v>
      </c>
      <c r="S111" s="4" t="s">
        <v>457</v>
      </c>
      <c r="T111" s="534" t="s">
        <v>34</v>
      </c>
      <c r="U111" s="4">
        <v>4</v>
      </c>
      <c r="V111" s="4" t="s">
        <v>246</v>
      </c>
      <c r="W111" s="9" t="s">
        <v>250</v>
      </c>
      <c r="X111" s="535" t="s">
        <v>124</v>
      </c>
      <c r="Y111" s="4" t="s">
        <v>126</v>
      </c>
      <c r="Z111" s="4" t="s">
        <v>11</v>
      </c>
      <c r="AA111" s="765" t="s">
        <v>921</v>
      </c>
      <c r="AB111" s="17" t="s">
        <v>239</v>
      </c>
      <c r="AC111" s="22" t="s">
        <v>938</v>
      </c>
      <c r="AD111" s="57" cm="1">
        <f t="array" ref="AD111">INDEX('Routes Taxes'!O:O,MATCH('Flight Rotation Weeks'!V111&amp;Y111,'Routes Taxes'!A:A&amp;'Routes Taxes'!I:I,0))</f>
        <v>32.75</v>
      </c>
      <c r="AE111" s="58">
        <f t="shared" si="10"/>
        <v>7467</v>
      </c>
      <c r="AF111" s="93">
        <f>SUMIFS(Booking_Data!K:K,Booking_Data!J:J,B111,Booking_Data!H:H,AA111)</f>
        <v>228</v>
      </c>
      <c r="AG111" s="41">
        <f t="shared" si="14"/>
        <v>-10</v>
      </c>
      <c r="AH111" s="93">
        <f>SUMIFS(Booking_Data!L:L,Booking_Data!J:J,B111,Booking_Data!H:H,AA111,Booking_Data!I:I,Y111)</f>
        <v>228</v>
      </c>
      <c r="AI111" s="41">
        <f t="shared" si="15"/>
        <v>-10</v>
      </c>
      <c r="AJ111" s="41"/>
      <c r="AK111" s="41">
        <f t="shared" si="16"/>
        <v>-10</v>
      </c>
      <c r="AL111" s="41"/>
      <c r="AM111" s="41">
        <f>SUMIFS(Booking_Data!P:P,Booking_Data!H:H,AA111,Booking_Data!I:I,Y111,Booking_Data!J:J,B111)</f>
        <v>55617.08</v>
      </c>
    </row>
    <row r="112" spans="1:39" x14ac:dyDescent="0.35">
      <c r="A112" s="763">
        <v>6</v>
      </c>
      <c r="B112" s="768">
        <v>45892</v>
      </c>
      <c r="C112" s="8" t="s">
        <v>1</v>
      </c>
      <c r="D112" s="8" t="s">
        <v>124</v>
      </c>
      <c r="E112" s="532">
        <v>0.32291666666666669</v>
      </c>
      <c r="F112" s="532">
        <v>0.46180555555555558</v>
      </c>
      <c r="G112" s="533">
        <v>0.44791666666666669</v>
      </c>
      <c r="H112" s="533">
        <v>0.54513888888888884</v>
      </c>
      <c r="I112" s="764">
        <v>16</v>
      </c>
      <c r="J112" s="3">
        <v>61000</v>
      </c>
      <c r="K112" s="3">
        <v>0</v>
      </c>
      <c r="L112" s="3">
        <v>61000</v>
      </c>
      <c r="M112" s="4">
        <v>15</v>
      </c>
      <c r="N112" s="3">
        <v>65066.666666666664</v>
      </c>
      <c r="O112" s="3">
        <v>32533.333333333332</v>
      </c>
      <c r="P112" s="4" t="s">
        <v>528</v>
      </c>
      <c r="Q112" s="4">
        <v>218</v>
      </c>
      <c r="R112" s="93">
        <v>218</v>
      </c>
      <c r="S112" s="4" t="s">
        <v>457</v>
      </c>
      <c r="T112" s="534" t="s">
        <v>34</v>
      </c>
      <c r="U112" s="4">
        <v>5</v>
      </c>
      <c r="V112" s="4" t="s">
        <v>246</v>
      </c>
      <c r="W112" s="9" t="s">
        <v>251</v>
      </c>
      <c r="X112" s="535" t="s">
        <v>124</v>
      </c>
      <c r="Y112" s="4" t="s">
        <v>126</v>
      </c>
      <c r="Z112" s="4" t="s">
        <v>11</v>
      </c>
      <c r="AA112" s="765" t="s">
        <v>921</v>
      </c>
      <c r="AB112" s="17" t="s">
        <v>239</v>
      </c>
      <c r="AC112" s="22" t="s">
        <v>938</v>
      </c>
      <c r="AD112" s="57" cm="1">
        <f t="array" ref="AD112">INDEX('Routes Taxes'!O:O,MATCH('Flight Rotation Weeks'!V112&amp;Y112,'Routes Taxes'!A:A&amp;'Routes Taxes'!I:I,0))</f>
        <v>32.75</v>
      </c>
      <c r="AE112" s="58">
        <f t="shared" si="10"/>
        <v>7958.25</v>
      </c>
      <c r="AF112" s="93">
        <f>SUMIFS(Booking_Data!K:K,Booking_Data!J:J,B112,Booking_Data!H:H,AA112)</f>
        <v>243</v>
      </c>
      <c r="AG112" s="41">
        <f t="shared" si="14"/>
        <v>-25</v>
      </c>
      <c r="AH112" s="93">
        <f>SUMIFS(Booking_Data!L:L,Booking_Data!J:J,B112,Booking_Data!H:H,AA112,Booking_Data!I:I,Y112)</f>
        <v>243</v>
      </c>
      <c r="AI112" s="41">
        <f t="shared" si="15"/>
        <v>-25</v>
      </c>
      <c r="AJ112" s="41"/>
      <c r="AK112" s="41">
        <f t="shared" si="16"/>
        <v>-25</v>
      </c>
      <c r="AL112" s="41"/>
      <c r="AM112" s="41">
        <f>SUMIFS(Booking_Data!P:P,Booking_Data!H:H,AA112,Booking_Data!I:I,Y112,Booking_Data!J:J,B112)</f>
        <v>60276.549999999996</v>
      </c>
    </row>
    <row r="113" spans="1:39" x14ac:dyDescent="0.35">
      <c r="A113" s="763">
        <v>6</v>
      </c>
      <c r="B113" s="768">
        <v>45899</v>
      </c>
      <c r="C113" s="8" t="s">
        <v>1</v>
      </c>
      <c r="D113" s="8" t="s">
        <v>124</v>
      </c>
      <c r="E113" s="532">
        <v>0.32291666666666669</v>
      </c>
      <c r="F113" s="532">
        <v>0.46180555555555558</v>
      </c>
      <c r="G113" s="533">
        <v>0.44791666666666669</v>
      </c>
      <c r="H113" s="533">
        <v>0.54513888888888884</v>
      </c>
      <c r="I113" s="764">
        <v>16</v>
      </c>
      <c r="J113" s="3">
        <v>61000</v>
      </c>
      <c r="K113" s="3">
        <v>0</v>
      </c>
      <c r="L113" s="3">
        <v>61000</v>
      </c>
      <c r="M113" s="4">
        <v>15</v>
      </c>
      <c r="N113" s="3">
        <v>65066.666666666664</v>
      </c>
      <c r="O113" s="3">
        <v>32533.333333333332</v>
      </c>
      <c r="P113" s="4" t="s">
        <v>528</v>
      </c>
      <c r="Q113" s="4">
        <v>218</v>
      </c>
      <c r="R113" s="93">
        <v>218</v>
      </c>
      <c r="S113" s="4" t="s">
        <v>457</v>
      </c>
      <c r="T113" s="534" t="s">
        <v>34</v>
      </c>
      <c r="U113" s="4">
        <v>6</v>
      </c>
      <c r="V113" s="4" t="s">
        <v>246</v>
      </c>
      <c r="W113" s="9" t="s">
        <v>252</v>
      </c>
      <c r="X113" s="535" t="s">
        <v>124</v>
      </c>
      <c r="Y113" s="4" t="s">
        <v>126</v>
      </c>
      <c r="Z113" s="4" t="s">
        <v>11</v>
      </c>
      <c r="AA113" s="765" t="s">
        <v>921</v>
      </c>
      <c r="AB113" s="17" t="s">
        <v>239</v>
      </c>
      <c r="AC113" s="22" t="s">
        <v>938</v>
      </c>
      <c r="AD113" s="57" cm="1">
        <f t="array" ref="AD113">INDEX('Routes Taxes'!O:O,MATCH('Flight Rotation Weeks'!V113&amp;Y113,'Routes Taxes'!A:A&amp;'Routes Taxes'!I:I,0))</f>
        <v>32.75</v>
      </c>
      <c r="AE113" s="58">
        <f t="shared" si="10"/>
        <v>7401.5</v>
      </c>
      <c r="AF113" s="93">
        <f>SUMIFS(Booking_Data!K:K,Booking_Data!J:J,B113,Booking_Data!H:H,AA113)</f>
        <v>226</v>
      </c>
      <c r="AG113" s="41">
        <f t="shared" si="14"/>
        <v>-8</v>
      </c>
      <c r="AH113" s="93">
        <f>SUMIFS(Booking_Data!L:L,Booking_Data!J:J,B113,Booking_Data!H:H,AA113,Booking_Data!I:I,Y113)</f>
        <v>226</v>
      </c>
      <c r="AI113" s="41">
        <f t="shared" si="15"/>
        <v>-8</v>
      </c>
      <c r="AJ113" s="41"/>
      <c r="AK113" s="41">
        <f t="shared" si="16"/>
        <v>-8</v>
      </c>
      <c r="AL113" s="41"/>
      <c r="AM113" s="41">
        <f>SUMIFS(Booking_Data!P:P,Booking_Data!H:H,AA113,Booking_Data!I:I,Y113,Booking_Data!J:J,B113)</f>
        <v>54546.320000000007</v>
      </c>
    </row>
    <row r="114" spans="1:39" x14ac:dyDescent="0.35">
      <c r="A114" s="763">
        <v>6</v>
      </c>
      <c r="B114" s="768">
        <v>45906</v>
      </c>
      <c r="C114" s="8" t="s">
        <v>1</v>
      </c>
      <c r="D114" s="8" t="s">
        <v>124</v>
      </c>
      <c r="E114" s="532">
        <v>0.32291666666666669</v>
      </c>
      <c r="F114" s="532">
        <v>0.46180555555555558</v>
      </c>
      <c r="G114" s="533">
        <v>0.44791666666666669</v>
      </c>
      <c r="H114" s="533">
        <v>0.54513888888888884</v>
      </c>
      <c r="I114" s="764">
        <v>16</v>
      </c>
      <c r="J114" s="3">
        <v>61000</v>
      </c>
      <c r="K114" s="3">
        <v>0</v>
      </c>
      <c r="L114" s="3">
        <v>61000</v>
      </c>
      <c r="M114" s="4">
        <v>15</v>
      </c>
      <c r="N114" s="3">
        <v>65066.666666666664</v>
      </c>
      <c r="O114" s="3">
        <v>32533.333333333332</v>
      </c>
      <c r="P114" s="4" t="s">
        <v>528</v>
      </c>
      <c r="Q114" s="4">
        <v>218</v>
      </c>
      <c r="R114" s="93">
        <v>218</v>
      </c>
      <c r="S114" s="4" t="s">
        <v>457</v>
      </c>
      <c r="T114" s="534" t="s">
        <v>34</v>
      </c>
      <c r="U114" s="12">
        <v>7</v>
      </c>
      <c r="V114" s="4" t="s">
        <v>246</v>
      </c>
      <c r="W114" s="9" t="s">
        <v>253</v>
      </c>
      <c r="X114" s="535" t="s">
        <v>124</v>
      </c>
      <c r="Y114" s="4" t="s">
        <v>126</v>
      </c>
      <c r="Z114" s="4" t="s">
        <v>11</v>
      </c>
      <c r="AA114" s="765" t="s">
        <v>921</v>
      </c>
      <c r="AB114" s="17" t="s">
        <v>239</v>
      </c>
      <c r="AC114" s="22" t="s">
        <v>938</v>
      </c>
      <c r="AD114" s="57" cm="1">
        <f t="array" ref="AD114">INDEX('Routes Taxes'!O:O,MATCH('Flight Rotation Weeks'!V114&amp;Y114,'Routes Taxes'!A:A&amp;'Routes Taxes'!I:I,0))</f>
        <v>32.75</v>
      </c>
      <c r="AE114" s="58">
        <f t="shared" si="10"/>
        <v>7139.5</v>
      </c>
      <c r="AF114" s="93">
        <f>SUMIFS(Booking_Data!K:K,Booking_Data!J:J,B114,Booking_Data!H:H,AA114)</f>
        <v>218</v>
      </c>
      <c r="AG114" s="41">
        <f t="shared" si="14"/>
        <v>0</v>
      </c>
      <c r="AH114" s="93">
        <f>SUMIFS(Booking_Data!L:L,Booking_Data!J:J,B114,Booking_Data!H:H,AA114,Booking_Data!I:I,Y114)</f>
        <v>218</v>
      </c>
      <c r="AI114" s="41">
        <f t="shared" si="15"/>
        <v>0</v>
      </c>
      <c r="AJ114" s="41"/>
      <c r="AK114" s="41">
        <f t="shared" si="16"/>
        <v>0</v>
      </c>
      <c r="AL114" s="41"/>
      <c r="AM114" s="41">
        <f>SUMIFS(Booking_Data!P:P,Booking_Data!H:H,AA114,Booking_Data!I:I,Y114,Booking_Data!J:J,B114)</f>
        <v>51355</v>
      </c>
    </row>
    <row r="115" spans="1:39" x14ac:dyDescent="0.35">
      <c r="A115" s="763">
        <v>6</v>
      </c>
      <c r="B115" s="768">
        <v>45913</v>
      </c>
      <c r="C115" s="8" t="s">
        <v>1</v>
      </c>
      <c r="D115" s="8" t="s">
        <v>124</v>
      </c>
      <c r="E115" s="532">
        <v>0.32291666666666669</v>
      </c>
      <c r="F115" s="532">
        <v>0.46180555555555558</v>
      </c>
      <c r="G115" s="533">
        <v>0.44791666666666669</v>
      </c>
      <c r="H115" s="533">
        <v>0.54513888888888884</v>
      </c>
      <c r="I115" s="764">
        <v>16</v>
      </c>
      <c r="J115" s="3">
        <v>61000</v>
      </c>
      <c r="K115" s="3">
        <v>0</v>
      </c>
      <c r="L115" s="3">
        <v>61000</v>
      </c>
      <c r="M115" s="4">
        <v>15</v>
      </c>
      <c r="N115" s="3">
        <v>65066.666666666664</v>
      </c>
      <c r="O115" s="3">
        <v>32533.333333333332</v>
      </c>
      <c r="P115" s="4" t="s">
        <v>528</v>
      </c>
      <c r="Q115" s="4">
        <v>218</v>
      </c>
      <c r="R115" s="93">
        <v>218</v>
      </c>
      <c r="S115" s="4" t="s">
        <v>457</v>
      </c>
      <c r="T115" s="534" t="s">
        <v>34</v>
      </c>
      <c r="U115" s="4">
        <v>8</v>
      </c>
      <c r="V115" s="4" t="s">
        <v>246</v>
      </c>
      <c r="W115" s="9" t="s">
        <v>939</v>
      </c>
      <c r="X115" s="56" t="s">
        <v>124</v>
      </c>
      <c r="Y115" s="4" t="s">
        <v>126</v>
      </c>
      <c r="Z115" s="4" t="s">
        <v>11</v>
      </c>
      <c r="AA115" s="765" t="s">
        <v>921</v>
      </c>
      <c r="AB115" s="17" t="s">
        <v>239</v>
      </c>
      <c r="AC115" s="22" t="s">
        <v>938</v>
      </c>
      <c r="AD115" s="57" cm="1">
        <f t="array" ref="AD115">INDEX('Routes Taxes'!O:O,MATCH('Flight Rotation Weeks'!V115&amp;Y115,'Routes Taxes'!A:A&amp;'Routes Taxes'!I:I,0))</f>
        <v>32.75</v>
      </c>
      <c r="AE115" s="58">
        <f t="shared" si="10"/>
        <v>6222.5</v>
      </c>
      <c r="AF115" s="93">
        <f>SUMIFS(Booking_Data!K:K,Booking_Data!J:J,B115,Booking_Data!H:H,AA115)</f>
        <v>190</v>
      </c>
      <c r="AG115" s="41">
        <f t="shared" si="14"/>
        <v>28</v>
      </c>
      <c r="AH115" s="93">
        <f>SUMIFS(Booking_Data!L:L,Booking_Data!J:J,B115,Booking_Data!H:H,AA115,Booking_Data!I:I,Y115)</f>
        <v>190</v>
      </c>
      <c r="AI115" s="41">
        <f t="shared" si="15"/>
        <v>28</v>
      </c>
      <c r="AJ115" s="41"/>
      <c r="AK115" s="41">
        <f t="shared" si="16"/>
        <v>28</v>
      </c>
      <c r="AL115" s="41"/>
      <c r="AM115" s="41">
        <f>SUMIFS(Booking_Data!P:P,Booking_Data!H:H,AA115,Booking_Data!I:I,Y115,Booking_Data!J:J,B115)</f>
        <v>42825</v>
      </c>
    </row>
    <row r="116" spans="1:39" x14ac:dyDescent="0.35">
      <c r="A116" s="763">
        <v>6</v>
      </c>
      <c r="B116" s="768">
        <v>45920</v>
      </c>
      <c r="C116" s="8" t="s">
        <v>1</v>
      </c>
      <c r="D116" s="8" t="s">
        <v>124</v>
      </c>
      <c r="E116" s="532">
        <v>0.32291666666666669</v>
      </c>
      <c r="F116" s="532">
        <v>0.46180555555555558</v>
      </c>
      <c r="G116" s="533">
        <v>0.44791666666666669</v>
      </c>
      <c r="H116" s="533">
        <v>0.54513888888888884</v>
      </c>
      <c r="I116" s="764">
        <v>16</v>
      </c>
      <c r="J116" s="3">
        <v>61000</v>
      </c>
      <c r="K116" s="3">
        <v>0</v>
      </c>
      <c r="L116" s="3">
        <v>61000</v>
      </c>
      <c r="M116" s="4">
        <v>15</v>
      </c>
      <c r="N116" s="3">
        <v>65066.666666666664</v>
      </c>
      <c r="O116" s="3">
        <v>32533.333333333332</v>
      </c>
      <c r="P116" s="4" t="s">
        <v>528</v>
      </c>
      <c r="Q116" s="4">
        <v>218</v>
      </c>
      <c r="R116" s="93">
        <v>218</v>
      </c>
      <c r="S116" s="4" t="s">
        <v>457</v>
      </c>
      <c r="T116" s="534" t="s">
        <v>34</v>
      </c>
      <c r="U116" s="4">
        <v>1</v>
      </c>
      <c r="V116" s="4" t="s">
        <v>246</v>
      </c>
      <c r="W116" s="9" t="s">
        <v>247</v>
      </c>
      <c r="X116" s="535" t="s">
        <v>124</v>
      </c>
      <c r="Y116" s="4" t="s">
        <v>126</v>
      </c>
      <c r="Z116" s="4" t="s">
        <v>11</v>
      </c>
      <c r="AA116" s="765" t="s">
        <v>921</v>
      </c>
      <c r="AB116" s="17" t="s">
        <v>239</v>
      </c>
      <c r="AC116" s="22" t="s">
        <v>938</v>
      </c>
      <c r="AD116" s="57" cm="1">
        <f t="array" ref="AD116">INDEX('Routes Taxes'!O:O,MATCH('Flight Rotation Weeks'!V116&amp;Y116,'Routes Taxes'!A:A&amp;'Routes Taxes'!I:I,0))</f>
        <v>32.75</v>
      </c>
      <c r="AE116" s="58">
        <f t="shared" si="10"/>
        <v>0</v>
      </c>
      <c r="AF116" s="93">
        <f>SUMIFS(Booking_Data!K:K,Booking_Data!J:J,B116,Booking_Data!H:H,AA116)</f>
        <v>0</v>
      </c>
      <c r="AG116" s="41">
        <f t="shared" si="14"/>
        <v>218</v>
      </c>
      <c r="AH116" s="93">
        <f>SUMIFS(Booking_Data!L:L,Booking_Data!J:J,B116,Booking_Data!H:H,AA116,Booking_Data!I:I,Y116)</f>
        <v>0</v>
      </c>
      <c r="AI116" s="41">
        <f t="shared" si="15"/>
        <v>218</v>
      </c>
      <c r="AJ116" s="41"/>
      <c r="AK116" s="41">
        <f t="shared" si="16"/>
        <v>218</v>
      </c>
      <c r="AL116" s="41"/>
      <c r="AM116" s="41">
        <f>SUMIFS(Booking_Data!P:P,Booking_Data!H:H,AA116,Booking_Data!I:I,Y116,Booking_Data!J:J,B116)</f>
        <v>0</v>
      </c>
    </row>
    <row r="117" spans="1:39" x14ac:dyDescent="0.35">
      <c r="A117" s="763">
        <v>6</v>
      </c>
      <c r="B117" s="768">
        <v>45927</v>
      </c>
      <c r="C117" s="8" t="s">
        <v>1</v>
      </c>
      <c r="D117" s="8" t="s">
        <v>124</v>
      </c>
      <c r="E117" s="532">
        <v>0.32291666666666669</v>
      </c>
      <c r="F117" s="532">
        <v>0.46180555555555558</v>
      </c>
      <c r="G117" s="533">
        <v>0.44791666666666669</v>
      </c>
      <c r="H117" s="533">
        <v>0.54513888888888884</v>
      </c>
      <c r="I117" s="764">
        <v>16</v>
      </c>
      <c r="J117" s="3">
        <v>61000</v>
      </c>
      <c r="K117" s="3">
        <v>0</v>
      </c>
      <c r="L117" s="3">
        <v>61000</v>
      </c>
      <c r="M117" s="4">
        <v>15</v>
      </c>
      <c r="N117" s="3">
        <v>65066.666666666664</v>
      </c>
      <c r="O117" s="3">
        <v>32533.333333333332</v>
      </c>
      <c r="P117" s="4" t="s">
        <v>528</v>
      </c>
      <c r="Q117" s="4">
        <v>218</v>
      </c>
      <c r="R117" s="93">
        <v>218</v>
      </c>
      <c r="S117" s="4" t="s">
        <v>457</v>
      </c>
      <c r="T117" s="534" t="s">
        <v>34</v>
      </c>
      <c r="U117" s="4">
        <v>2</v>
      </c>
      <c r="V117" s="4" t="s">
        <v>246</v>
      </c>
      <c r="W117" s="9" t="s">
        <v>248</v>
      </c>
      <c r="X117" s="535" t="s">
        <v>124</v>
      </c>
      <c r="Y117" s="4" t="s">
        <v>126</v>
      </c>
      <c r="Z117" s="4" t="s">
        <v>11</v>
      </c>
      <c r="AA117" s="765" t="s">
        <v>921</v>
      </c>
      <c r="AB117" s="17" t="s">
        <v>239</v>
      </c>
      <c r="AC117" s="22" t="s">
        <v>938</v>
      </c>
      <c r="AD117" s="57" cm="1">
        <f t="array" ref="AD117">INDEX('Routes Taxes'!O:O,MATCH('Flight Rotation Weeks'!V117&amp;Y117,'Routes Taxes'!A:A&amp;'Routes Taxes'!I:I,0))</f>
        <v>32.75</v>
      </c>
      <c r="AE117" s="58">
        <f t="shared" si="10"/>
        <v>0</v>
      </c>
      <c r="AF117" s="93">
        <f>SUMIFS(Booking_Data!K:K,Booking_Data!J:J,B117,Booking_Data!H:H,AA117)</f>
        <v>0</v>
      </c>
      <c r="AG117" s="41">
        <f t="shared" si="14"/>
        <v>218</v>
      </c>
      <c r="AH117" s="93">
        <f>SUMIFS(Booking_Data!L:L,Booking_Data!J:J,B117,Booking_Data!H:H,AA117,Booking_Data!I:I,Y117)</f>
        <v>0</v>
      </c>
      <c r="AI117" s="41">
        <f t="shared" si="15"/>
        <v>218</v>
      </c>
      <c r="AJ117" s="41"/>
      <c r="AK117" s="41">
        <f t="shared" si="16"/>
        <v>218</v>
      </c>
      <c r="AL117" s="41"/>
      <c r="AM117" s="41">
        <f>SUMIFS(Booking_Data!P:P,Booking_Data!H:H,AA117,Booking_Data!I:I,Y117,Booking_Data!J:J,B117)</f>
        <v>0</v>
      </c>
    </row>
    <row r="118" spans="1:39" x14ac:dyDescent="0.35">
      <c r="A118" s="763">
        <v>6</v>
      </c>
      <c r="B118" s="768">
        <v>45934</v>
      </c>
      <c r="C118" s="8" t="s">
        <v>1</v>
      </c>
      <c r="D118" s="8" t="s">
        <v>124</v>
      </c>
      <c r="E118" s="532">
        <v>0.32291666666666669</v>
      </c>
      <c r="F118" s="532">
        <v>0.46180555555555558</v>
      </c>
      <c r="G118" s="533">
        <v>0.44791666666666669</v>
      </c>
      <c r="H118" s="533">
        <v>0.54513888888888884</v>
      </c>
      <c r="I118" s="764">
        <v>16</v>
      </c>
      <c r="J118" s="3">
        <v>61000</v>
      </c>
      <c r="K118" s="3">
        <v>0</v>
      </c>
      <c r="L118" s="3">
        <v>61000</v>
      </c>
      <c r="M118" s="4">
        <v>15</v>
      </c>
      <c r="N118" s="3">
        <v>65066.666666666664</v>
      </c>
      <c r="O118" s="3">
        <v>32533.333333333332</v>
      </c>
      <c r="P118" s="4" t="s">
        <v>528</v>
      </c>
      <c r="Q118" s="4">
        <v>218</v>
      </c>
      <c r="R118" s="93">
        <v>218</v>
      </c>
      <c r="S118" s="4" t="s">
        <v>457</v>
      </c>
      <c r="T118" s="534" t="s">
        <v>34</v>
      </c>
      <c r="U118" s="4">
        <v>3</v>
      </c>
      <c r="V118" s="4" t="s">
        <v>246</v>
      </c>
      <c r="W118" s="9" t="s">
        <v>249</v>
      </c>
      <c r="X118" s="535" t="s">
        <v>124</v>
      </c>
      <c r="Y118" s="4" t="s">
        <v>126</v>
      </c>
      <c r="Z118" s="4" t="s">
        <v>11</v>
      </c>
      <c r="AA118" s="765" t="s">
        <v>921</v>
      </c>
      <c r="AB118" s="17" t="s">
        <v>239</v>
      </c>
      <c r="AC118" s="22" t="s">
        <v>938</v>
      </c>
      <c r="AD118" s="57" cm="1">
        <f t="array" ref="AD118">INDEX('Routes Taxes'!O:O,MATCH('Flight Rotation Weeks'!V118&amp;Y118,'Routes Taxes'!A:A&amp;'Routes Taxes'!I:I,0))</f>
        <v>32.75</v>
      </c>
      <c r="AE118" s="58">
        <f t="shared" si="10"/>
        <v>0</v>
      </c>
      <c r="AF118" s="93">
        <f>SUMIFS(Booking_Data!K:K,Booking_Data!J:J,B118,Booking_Data!H:H,AA118)</f>
        <v>0</v>
      </c>
      <c r="AG118" s="41">
        <f t="shared" si="14"/>
        <v>218</v>
      </c>
      <c r="AH118" s="93">
        <f>SUMIFS(Booking_Data!L:L,Booking_Data!J:J,B118,Booking_Data!H:H,AA118,Booking_Data!I:I,Y118)</f>
        <v>0</v>
      </c>
      <c r="AI118" s="41">
        <f t="shared" si="15"/>
        <v>218</v>
      </c>
      <c r="AJ118" s="41"/>
      <c r="AK118" s="41">
        <f t="shared" si="16"/>
        <v>218</v>
      </c>
      <c r="AL118" s="41"/>
      <c r="AM118" s="41">
        <f>SUMIFS(Booking_Data!P:P,Booking_Data!H:H,AA118,Booking_Data!I:I,Y118,Booking_Data!J:J,B118)</f>
        <v>0</v>
      </c>
    </row>
    <row r="119" spans="1:39" x14ac:dyDescent="0.35">
      <c r="A119" s="763">
        <v>6</v>
      </c>
      <c r="B119" s="768">
        <v>45941</v>
      </c>
      <c r="C119" s="8" t="s">
        <v>1</v>
      </c>
      <c r="D119" s="8" t="s">
        <v>124</v>
      </c>
      <c r="E119" s="532">
        <v>0.32291666666666669</v>
      </c>
      <c r="F119" s="532">
        <v>0.46180555555555558</v>
      </c>
      <c r="G119" s="533">
        <v>0.44791666666666669</v>
      </c>
      <c r="H119" s="533">
        <v>0.54513888888888884</v>
      </c>
      <c r="I119" s="764">
        <v>16</v>
      </c>
      <c r="J119" s="3">
        <v>61000</v>
      </c>
      <c r="K119" s="3">
        <v>0</v>
      </c>
      <c r="L119" s="3">
        <v>61000</v>
      </c>
      <c r="M119" s="4">
        <v>15</v>
      </c>
      <c r="N119" s="3">
        <v>65066.666666666664</v>
      </c>
      <c r="O119" s="3">
        <v>32533.333333333332</v>
      </c>
      <c r="P119" s="4" t="s">
        <v>528</v>
      </c>
      <c r="Q119" s="4">
        <v>218</v>
      </c>
      <c r="R119" s="93">
        <v>218</v>
      </c>
      <c r="S119" s="4" t="s">
        <v>457</v>
      </c>
      <c r="T119" s="534" t="s">
        <v>34</v>
      </c>
      <c r="U119" s="4">
        <v>4</v>
      </c>
      <c r="V119" s="4" t="s">
        <v>246</v>
      </c>
      <c r="W119" s="9" t="s">
        <v>250</v>
      </c>
      <c r="X119" s="535" t="s">
        <v>124</v>
      </c>
      <c r="Y119" s="4" t="s">
        <v>126</v>
      </c>
      <c r="Z119" s="4" t="s">
        <v>11</v>
      </c>
      <c r="AA119" s="765" t="s">
        <v>921</v>
      </c>
      <c r="AB119" s="17" t="s">
        <v>239</v>
      </c>
      <c r="AC119" s="22" t="s">
        <v>938</v>
      </c>
      <c r="AD119" s="57" cm="1">
        <f t="array" ref="AD119">INDEX('Routes Taxes'!O:O,MATCH('Flight Rotation Weeks'!V119&amp;Y119,'Routes Taxes'!A:A&amp;'Routes Taxes'!I:I,0))</f>
        <v>32.75</v>
      </c>
      <c r="AE119" s="58">
        <f t="shared" si="10"/>
        <v>0</v>
      </c>
      <c r="AF119" s="93">
        <f>SUMIFS(Booking_Data!K:K,Booking_Data!J:J,B119,Booking_Data!H:H,AA119)</f>
        <v>0</v>
      </c>
      <c r="AG119" s="41">
        <f t="shared" si="14"/>
        <v>218</v>
      </c>
      <c r="AH119" s="93">
        <f>SUMIFS(Booking_Data!L:L,Booking_Data!J:J,B119,Booking_Data!H:H,AA119,Booking_Data!I:I,Y119)</f>
        <v>0</v>
      </c>
      <c r="AI119" s="41">
        <f t="shared" si="15"/>
        <v>218</v>
      </c>
      <c r="AJ119" s="41"/>
      <c r="AK119" s="41">
        <f t="shared" si="16"/>
        <v>218</v>
      </c>
      <c r="AL119" s="41"/>
      <c r="AM119" s="41">
        <f>SUMIFS(Booking_Data!P:P,Booking_Data!H:H,AA119,Booking_Data!I:I,Y119,Booking_Data!J:J,B119)</f>
        <v>0</v>
      </c>
    </row>
    <row r="120" spans="1:39" x14ac:dyDescent="0.35">
      <c r="A120" s="763">
        <v>6</v>
      </c>
      <c r="B120" s="27">
        <v>45948</v>
      </c>
      <c r="C120" s="8" t="s">
        <v>1</v>
      </c>
      <c r="D120" s="8" t="s">
        <v>124</v>
      </c>
      <c r="E120" s="532">
        <v>0.32291666666666669</v>
      </c>
      <c r="F120" s="1459">
        <v>0.46180555555555558</v>
      </c>
      <c r="G120" s="1460">
        <v>0.44791666666666669</v>
      </c>
      <c r="H120" s="1460">
        <v>0.54513888888888884</v>
      </c>
      <c r="I120" s="764">
        <v>16</v>
      </c>
      <c r="J120" s="3">
        <v>61000</v>
      </c>
      <c r="K120" s="3">
        <v>0</v>
      </c>
      <c r="L120" s="3">
        <v>61000</v>
      </c>
      <c r="M120" s="4">
        <v>15</v>
      </c>
      <c r="N120" s="3">
        <v>65066.666666666664</v>
      </c>
      <c r="O120" s="3">
        <v>32533.333333333332</v>
      </c>
      <c r="P120" s="4" t="s">
        <v>528</v>
      </c>
      <c r="Q120" s="4">
        <v>218</v>
      </c>
      <c r="R120" s="93">
        <v>218</v>
      </c>
      <c r="S120" s="4" t="s">
        <v>457</v>
      </c>
      <c r="T120" s="534" t="s">
        <v>34</v>
      </c>
      <c r="U120" s="4">
        <v>5</v>
      </c>
      <c r="V120" s="4" t="s">
        <v>246</v>
      </c>
      <c r="W120" s="9" t="s">
        <v>251</v>
      </c>
      <c r="X120" s="535" t="s">
        <v>124</v>
      </c>
      <c r="Y120" s="4" t="s">
        <v>126</v>
      </c>
      <c r="Z120" s="4" t="s">
        <v>11</v>
      </c>
      <c r="AA120" s="765" t="s">
        <v>921</v>
      </c>
      <c r="AB120" s="17" t="s">
        <v>239</v>
      </c>
      <c r="AC120" s="22" t="s">
        <v>938</v>
      </c>
      <c r="AD120" s="57" cm="1">
        <f t="array" ref="AD120">INDEX('Routes Taxes'!O:O,MATCH('Flight Rotation Weeks'!V120&amp;Y120,'Routes Taxes'!A:A&amp;'Routes Taxes'!I:I,0))</f>
        <v>32.75</v>
      </c>
      <c r="AE120" s="58">
        <f t="shared" si="10"/>
        <v>0</v>
      </c>
      <c r="AF120" s="93">
        <f>SUMIFS(Booking_Data!K:K,Booking_Data!J:J,B120,Booking_Data!H:H,AA120)</f>
        <v>0</v>
      </c>
      <c r="AG120" s="41">
        <f t="shared" si="14"/>
        <v>218</v>
      </c>
      <c r="AH120" s="93">
        <f>SUMIFS(Booking_Data!L:L,Booking_Data!J:J,B120,Booking_Data!H:H,AA120,Booking_Data!I:I,Y120)</f>
        <v>0</v>
      </c>
      <c r="AI120" s="41">
        <f t="shared" si="15"/>
        <v>218</v>
      </c>
      <c r="AJ120" s="41"/>
      <c r="AK120" s="41">
        <f t="shared" si="16"/>
        <v>218</v>
      </c>
      <c r="AL120" s="41"/>
      <c r="AM120" s="41">
        <f>SUMIFS(Booking_Data!P:P,Booking_Data!H:H,AA120,Booking_Data!I:I,Y120,Booking_Data!J:J,B120)</f>
        <v>0</v>
      </c>
    </row>
    <row r="121" spans="1:39" x14ac:dyDescent="0.35">
      <c r="A121" s="763">
        <v>6</v>
      </c>
      <c r="B121" s="27">
        <v>45955</v>
      </c>
      <c r="C121" s="8" t="s">
        <v>1</v>
      </c>
      <c r="D121" s="8" t="s">
        <v>124</v>
      </c>
      <c r="E121" s="532">
        <v>0.32291666666666669</v>
      </c>
      <c r="F121" s="1459">
        <v>0.46180555555555558</v>
      </c>
      <c r="G121" s="1460">
        <v>0.44791666666666669</v>
      </c>
      <c r="H121" s="1460">
        <v>0.54513888888888884</v>
      </c>
      <c r="I121" s="764">
        <v>16</v>
      </c>
      <c r="J121" s="3">
        <v>61000</v>
      </c>
      <c r="K121" s="3">
        <v>0</v>
      </c>
      <c r="L121" s="3">
        <v>61000</v>
      </c>
      <c r="M121" s="4">
        <v>15</v>
      </c>
      <c r="N121" s="3">
        <v>65066.666666666664</v>
      </c>
      <c r="O121" s="3">
        <v>32533.333333333332</v>
      </c>
      <c r="P121" s="4" t="s">
        <v>528</v>
      </c>
      <c r="Q121" s="4">
        <v>218</v>
      </c>
      <c r="R121" s="93">
        <v>218</v>
      </c>
      <c r="S121" s="4" t="s">
        <v>457</v>
      </c>
      <c r="T121" s="534" t="s">
        <v>34</v>
      </c>
      <c r="U121" s="4">
        <v>6</v>
      </c>
      <c r="V121" s="4" t="s">
        <v>246</v>
      </c>
      <c r="W121" s="9" t="s">
        <v>252</v>
      </c>
      <c r="X121" s="535" t="s">
        <v>124</v>
      </c>
      <c r="Y121" s="4" t="s">
        <v>126</v>
      </c>
      <c r="Z121" s="4" t="s">
        <v>11</v>
      </c>
      <c r="AA121" s="765" t="s">
        <v>921</v>
      </c>
      <c r="AB121" s="17" t="s">
        <v>239</v>
      </c>
      <c r="AC121" s="22" t="s">
        <v>938</v>
      </c>
      <c r="AD121" s="57" cm="1">
        <f t="array" ref="AD121">INDEX('Routes Taxes'!O:O,MATCH('Flight Rotation Weeks'!V121&amp;Y121,'Routes Taxes'!A:A&amp;'Routes Taxes'!I:I,0))</f>
        <v>32.75</v>
      </c>
      <c r="AE121" s="58">
        <f t="shared" si="10"/>
        <v>0</v>
      </c>
      <c r="AF121" s="93">
        <f>SUMIFS(Booking_Data!K:K,Booking_Data!J:J,B121,Booking_Data!H:H,AA121)</f>
        <v>0</v>
      </c>
      <c r="AG121" s="41">
        <f t="shared" si="14"/>
        <v>218</v>
      </c>
      <c r="AH121" s="93">
        <f>SUMIFS(Booking_Data!L:L,Booking_Data!J:J,B121,Booking_Data!H:H,AA121,Booking_Data!I:I,Y121)</f>
        <v>0</v>
      </c>
      <c r="AI121" s="41">
        <f t="shared" si="15"/>
        <v>218</v>
      </c>
      <c r="AJ121" s="41"/>
      <c r="AK121" s="41">
        <f t="shared" si="16"/>
        <v>218</v>
      </c>
      <c r="AL121" s="41"/>
      <c r="AM121" s="41">
        <f>SUMIFS(Booking_Data!P:P,Booking_Data!H:H,AA121,Booking_Data!I:I,Y121,Booking_Data!J:J,B121)</f>
        <v>0</v>
      </c>
    </row>
    <row r="122" spans="1:39" x14ac:dyDescent="0.35">
      <c r="A122" s="763">
        <v>6</v>
      </c>
      <c r="B122" s="768">
        <v>45962</v>
      </c>
      <c r="C122" s="8" t="s">
        <v>1</v>
      </c>
      <c r="D122" s="8" t="s">
        <v>124</v>
      </c>
      <c r="E122" s="532">
        <v>0.32291666666666669</v>
      </c>
      <c r="F122" s="532">
        <v>0.46180555555555558</v>
      </c>
      <c r="G122" s="533">
        <v>0.40625</v>
      </c>
      <c r="H122" s="533">
        <v>0.50347222222222221</v>
      </c>
      <c r="I122" s="764">
        <v>16</v>
      </c>
      <c r="J122" s="3">
        <v>61000</v>
      </c>
      <c r="K122" s="3">
        <v>0</v>
      </c>
      <c r="L122" s="3">
        <v>61000</v>
      </c>
      <c r="M122" s="4">
        <v>15</v>
      </c>
      <c r="N122" s="3">
        <v>65066.666666666664</v>
      </c>
      <c r="O122" s="3">
        <v>32533.333333333332</v>
      </c>
      <c r="P122" s="4" t="s">
        <v>528</v>
      </c>
      <c r="Q122" s="4">
        <v>218</v>
      </c>
      <c r="R122" s="93">
        <v>218</v>
      </c>
      <c r="S122" s="4" t="s">
        <v>457</v>
      </c>
      <c r="T122" s="534" t="s">
        <v>34</v>
      </c>
      <c r="U122" s="4">
        <v>7</v>
      </c>
      <c r="V122" s="4" t="s">
        <v>246</v>
      </c>
      <c r="W122" s="9" t="s">
        <v>253</v>
      </c>
      <c r="X122" s="535" t="s">
        <v>124</v>
      </c>
      <c r="Y122" s="4" t="s">
        <v>126</v>
      </c>
      <c r="Z122" s="4" t="s">
        <v>11</v>
      </c>
      <c r="AA122" s="765" t="s">
        <v>921</v>
      </c>
      <c r="AB122" s="17" t="s">
        <v>239</v>
      </c>
      <c r="AC122" s="22" t="s">
        <v>938</v>
      </c>
      <c r="AD122" s="57" cm="1">
        <f t="array" ref="AD122">INDEX('Routes Taxes'!O:O,MATCH('Flight Rotation Weeks'!V122&amp;Y122,'Routes Taxes'!A:A&amp;'Routes Taxes'!I:I,0))</f>
        <v>32.75</v>
      </c>
      <c r="AE122" s="58">
        <f t="shared" si="10"/>
        <v>0</v>
      </c>
      <c r="AF122" s="93">
        <f>SUMIFS(Booking_Data!K:K,Booking_Data!J:J,B122,Booking_Data!H:H,AA122)</f>
        <v>0</v>
      </c>
      <c r="AG122" s="41">
        <f t="shared" si="14"/>
        <v>218</v>
      </c>
      <c r="AH122" s="93">
        <f>SUMIFS(Booking_Data!L:L,Booking_Data!J:J,B122,Booking_Data!H:H,AA122,Booking_Data!I:I,Y122)</f>
        <v>0</v>
      </c>
      <c r="AI122" s="41">
        <f t="shared" si="15"/>
        <v>218</v>
      </c>
      <c r="AJ122" s="41"/>
      <c r="AK122" s="41">
        <f t="shared" si="16"/>
        <v>218</v>
      </c>
      <c r="AL122" s="41"/>
      <c r="AM122" s="41">
        <f>SUMIFS(Booking_Data!P:P,Booking_Data!H:H,AA122,Booking_Data!I:I,Y122,Booking_Data!J:J,B122)</f>
        <v>0</v>
      </c>
    </row>
    <row r="123" spans="1:39" x14ac:dyDescent="0.35">
      <c r="A123" s="763">
        <v>6</v>
      </c>
      <c r="B123" s="27">
        <v>45969</v>
      </c>
      <c r="C123" s="8" t="s">
        <v>1</v>
      </c>
      <c r="D123" s="8" t="s">
        <v>124</v>
      </c>
      <c r="E123" s="532">
        <v>0.32291666666666669</v>
      </c>
      <c r="F123" s="1459">
        <v>0.46180555555555558</v>
      </c>
      <c r="G123" s="1460">
        <v>0.40625</v>
      </c>
      <c r="H123" s="1460">
        <v>0.50347222222222221</v>
      </c>
      <c r="I123" s="764">
        <v>16</v>
      </c>
      <c r="J123" s="3">
        <v>61000</v>
      </c>
      <c r="K123" s="3">
        <v>0</v>
      </c>
      <c r="L123" s="3">
        <v>61000</v>
      </c>
      <c r="M123" s="4">
        <v>15</v>
      </c>
      <c r="N123" s="3">
        <v>65066.666666666664</v>
      </c>
      <c r="O123" s="3">
        <v>32533.333333333332</v>
      </c>
      <c r="P123" s="4" t="s">
        <v>528</v>
      </c>
      <c r="Q123" s="4">
        <v>218</v>
      </c>
      <c r="R123" s="93">
        <v>218</v>
      </c>
      <c r="S123" s="4" t="s">
        <v>457</v>
      </c>
      <c r="T123" s="534" t="s">
        <v>34</v>
      </c>
      <c r="U123" s="4">
        <v>8</v>
      </c>
      <c r="V123" s="4" t="s">
        <v>246</v>
      </c>
      <c r="W123" s="9" t="s">
        <v>939</v>
      </c>
      <c r="X123" s="535" t="s">
        <v>124</v>
      </c>
      <c r="Y123" s="4" t="s">
        <v>126</v>
      </c>
      <c r="Z123" s="4" t="s">
        <v>11</v>
      </c>
      <c r="AA123" s="765" t="s">
        <v>921</v>
      </c>
      <c r="AB123" s="17" t="s">
        <v>239</v>
      </c>
      <c r="AC123" s="22" t="s">
        <v>938</v>
      </c>
      <c r="AD123" s="57" cm="1">
        <f t="array" ref="AD123">INDEX('Routes Taxes'!O:O,MATCH('Flight Rotation Weeks'!V123&amp;Y123,'Routes Taxes'!A:A&amp;'Routes Taxes'!I:I,0))</f>
        <v>32.75</v>
      </c>
      <c r="AE123" s="58">
        <f t="shared" si="10"/>
        <v>0</v>
      </c>
      <c r="AF123" s="93">
        <f>SUMIFS(Booking_Data!K:K,Booking_Data!J:J,B123,Booking_Data!H:H,AA123)</f>
        <v>0</v>
      </c>
      <c r="AG123" s="41">
        <f t="shared" si="14"/>
        <v>218</v>
      </c>
      <c r="AH123" s="93">
        <f>SUMIFS(Booking_Data!L:L,Booking_Data!J:J,B123,Booking_Data!H:H,AA123,Booking_Data!I:I,Y123)</f>
        <v>0</v>
      </c>
      <c r="AI123" s="41">
        <f t="shared" si="15"/>
        <v>218</v>
      </c>
      <c r="AJ123" s="41"/>
      <c r="AK123" s="41">
        <f t="shared" si="16"/>
        <v>218</v>
      </c>
      <c r="AL123" s="41"/>
      <c r="AM123" s="41">
        <f>SUMIFS(Booking_Data!P:P,Booking_Data!H:H,AA123,Booking_Data!I:I,Y123,Booking_Data!J:J,B123)</f>
        <v>0</v>
      </c>
    </row>
    <row r="124" spans="1:39" x14ac:dyDescent="0.35">
      <c r="A124" s="763">
        <v>6</v>
      </c>
      <c r="B124" s="27">
        <v>45864</v>
      </c>
      <c r="C124" s="8" t="s">
        <v>124</v>
      </c>
      <c r="D124" s="8" t="s">
        <v>1</v>
      </c>
      <c r="E124" s="1459">
        <v>0.50347222222222221</v>
      </c>
      <c r="F124" s="1459">
        <v>0.64930555555555558</v>
      </c>
      <c r="G124" s="1460">
        <v>0.58680555555555558</v>
      </c>
      <c r="H124" s="1460">
        <v>0.77430555555555558</v>
      </c>
      <c r="I124" s="764">
        <v>16</v>
      </c>
      <c r="J124" s="3">
        <v>61000</v>
      </c>
      <c r="K124" s="3">
        <v>0</v>
      </c>
      <c r="L124" s="3">
        <v>61000</v>
      </c>
      <c r="M124" s="4">
        <v>15</v>
      </c>
      <c r="N124" s="3">
        <v>65066.666666666664</v>
      </c>
      <c r="O124" s="3">
        <v>32533.333333333332</v>
      </c>
      <c r="P124" s="4" t="s">
        <v>528</v>
      </c>
      <c r="Q124" s="4">
        <v>218</v>
      </c>
      <c r="R124" s="93">
        <v>218</v>
      </c>
      <c r="S124" s="4" t="s">
        <v>457</v>
      </c>
      <c r="T124" s="534" t="s">
        <v>34</v>
      </c>
      <c r="U124" s="4">
        <v>1</v>
      </c>
      <c r="V124" s="4" t="s">
        <v>246</v>
      </c>
      <c r="W124" s="9" t="s">
        <v>247</v>
      </c>
      <c r="X124" s="535" t="s">
        <v>124</v>
      </c>
      <c r="Y124" s="4" t="s">
        <v>130</v>
      </c>
      <c r="Z124" s="4" t="s">
        <v>10</v>
      </c>
      <c r="AA124" s="765" t="s">
        <v>922</v>
      </c>
      <c r="AB124" s="17" t="s">
        <v>239</v>
      </c>
      <c r="AC124" s="22" t="s">
        <v>940</v>
      </c>
      <c r="AD124" s="57" cm="1">
        <f t="array" ref="AD124">INDEX('Routes Taxes'!O:O,MATCH('Flight Rotation Weeks'!V124&amp;Y124,'Routes Taxes'!A:A&amp;'Routes Taxes'!I:I,0))</f>
        <v>24.77</v>
      </c>
      <c r="AE124" s="58">
        <f t="shared" si="10"/>
        <v>5573.25</v>
      </c>
      <c r="AF124" s="93">
        <f>SUMIFS(Booking_Data!K:K,Booking_Data!J:J,B124,Booking_Data!H:H,AA124)</f>
        <v>225</v>
      </c>
      <c r="AG124" s="41">
        <f t="shared" si="14"/>
        <v>-7</v>
      </c>
      <c r="AH124" s="93">
        <f>SUMIFS(Booking_Data!L:L,Booking_Data!J:J,B124,Booking_Data!H:H,AA124,Booking_Data!I:I,Y124)</f>
        <v>225</v>
      </c>
      <c r="AI124" s="41">
        <f t="shared" si="15"/>
        <v>-7</v>
      </c>
      <c r="AJ124" s="41"/>
      <c r="AK124" s="41">
        <f t="shared" si="16"/>
        <v>-7</v>
      </c>
      <c r="AL124" s="41"/>
      <c r="AM124" s="41">
        <f>SUMIFS(Booking_Data!P:P,Booking_Data!H:H,AA124,Booking_Data!I:I,Y124,Booking_Data!J:J,B124)</f>
        <v>44475</v>
      </c>
    </row>
    <row r="125" spans="1:39" x14ac:dyDescent="0.35">
      <c r="A125" s="763">
        <v>6</v>
      </c>
      <c r="B125" s="27">
        <v>45871</v>
      </c>
      <c r="C125" s="8" t="s">
        <v>124</v>
      </c>
      <c r="D125" s="8" t="s">
        <v>1</v>
      </c>
      <c r="E125" s="1459">
        <v>0.50347222222222221</v>
      </c>
      <c r="F125" s="1459">
        <v>0.64930555555555558</v>
      </c>
      <c r="G125" s="1460">
        <v>0.58680555555555558</v>
      </c>
      <c r="H125" s="1460">
        <v>0.77430555555555558</v>
      </c>
      <c r="I125" s="764">
        <v>16</v>
      </c>
      <c r="J125" s="3">
        <v>61000</v>
      </c>
      <c r="K125" s="3">
        <v>0</v>
      </c>
      <c r="L125" s="3">
        <v>61000</v>
      </c>
      <c r="M125" s="4">
        <v>15</v>
      </c>
      <c r="N125" s="3">
        <v>65066.666666666664</v>
      </c>
      <c r="O125" s="3">
        <v>32533.333333333332</v>
      </c>
      <c r="P125" s="4" t="s">
        <v>528</v>
      </c>
      <c r="Q125" s="4">
        <v>218</v>
      </c>
      <c r="R125" s="93">
        <v>218</v>
      </c>
      <c r="S125" s="4" t="s">
        <v>457</v>
      </c>
      <c r="T125" s="534" t="s">
        <v>34</v>
      </c>
      <c r="U125" s="4">
        <v>2</v>
      </c>
      <c r="V125" s="4" t="s">
        <v>246</v>
      </c>
      <c r="W125" s="9" t="s">
        <v>248</v>
      </c>
      <c r="X125" s="535" t="s">
        <v>124</v>
      </c>
      <c r="Y125" s="4" t="s">
        <v>130</v>
      </c>
      <c r="Z125" s="4" t="s">
        <v>10</v>
      </c>
      <c r="AA125" s="765" t="s">
        <v>922</v>
      </c>
      <c r="AB125" s="17" t="s">
        <v>239</v>
      </c>
      <c r="AC125" s="22" t="s">
        <v>940</v>
      </c>
      <c r="AD125" s="57" cm="1">
        <f t="array" ref="AD125">INDEX('Routes Taxes'!O:O,MATCH('Flight Rotation Weeks'!V125&amp;Y125,'Routes Taxes'!A:A&amp;'Routes Taxes'!I:I,0))</f>
        <v>24.77</v>
      </c>
      <c r="AE125" s="58">
        <f t="shared" si="10"/>
        <v>5449.4</v>
      </c>
      <c r="AF125" s="93">
        <f>SUMIFS(Booking_Data!K:K,Booking_Data!J:J,B125,Booking_Data!H:H,AA125)</f>
        <v>220</v>
      </c>
      <c r="AG125" s="41">
        <f t="shared" si="14"/>
        <v>-2</v>
      </c>
      <c r="AH125" s="93">
        <f>SUMIFS(Booking_Data!L:L,Booking_Data!J:J,B125,Booking_Data!H:H,AA125,Booking_Data!I:I,Y125)</f>
        <v>220</v>
      </c>
      <c r="AI125" s="41">
        <f t="shared" si="15"/>
        <v>-2</v>
      </c>
      <c r="AJ125" s="41"/>
      <c r="AK125" s="41">
        <f t="shared" si="16"/>
        <v>-2</v>
      </c>
      <c r="AL125" s="41"/>
      <c r="AM125" s="41">
        <f>SUMIFS(Booking_Data!P:P,Booking_Data!H:H,AA125,Booking_Data!I:I,Y125,Booking_Data!J:J,B125)</f>
        <v>52318.740000000013</v>
      </c>
    </row>
    <row r="126" spans="1:39" x14ac:dyDescent="0.35">
      <c r="A126" s="763">
        <v>6</v>
      </c>
      <c r="B126" s="27">
        <v>45878</v>
      </c>
      <c r="C126" s="8" t="s">
        <v>124</v>
      </c>
      <c r="D126" s="8" t="s">
        <v>1</v>
      </c>
      <c r="E126" s="1459">
        <v>0.50347222222222221</v>
      </c>
      <c r="F126" s="1459">
        <v>0.64930555555555558</v>
      </c>
      <c r="G126" s="1460">
        <v>0.58680555555555558</v>
      </c>
      <c r="H126" s="1460">
        <v>0.77430555555555558</v>
      </c>
      <c r="I126" s="764">
        <v>16</v>
      </c>
      <c r="J126" s="3">
        <v>61000</v>
      </c>
      <c r="K126" s="3">
        <v>0</v>
      </c>
      <c r="L126" s="3">
        <v>61000</v>
      </c>
      <c r="M126" s="4">
        <v>15</v>
      </c>
      <c r="N126" s="3">
        <v>65066.666666666664</v>
      </c>
      <c r="O126" s="3">
        <v>32533.333333333332</v>
      </c>
      <c r="P126" s="4" t="s">
        <v>528</v>
      </c>
      <c r="Q126" s="4">
        <v>218</v>
      </c>
      <c r="R126" s="93">
        <v>218</v>
      </c>
      <c r="S126" s="4" t="s">
        <v>457</v>
      </c>
      <c r="T126" s="534" t="s">
        <v>34</v>
      </c>
      <c r="U126" s="4">
        <v>3</v>
      </c>
      <c r="V126" s="4" t="s">
        <v>246</v>
      </c>
      <c r="W126" s="9" t="s">
        <v>249</v>
      </c>
      <c r="X126" s="535" t="s">
        <v>124</v>
      </c>
      <c r="Y126" s="4" t="s">
        <v>130</v>
      </c>
      <c r="Z126" s="4" t="s">
        <v>10</v>
      </c>
      <c r="AA126" s="765" t="s">
        <v>922</v>
      </c>
      <c r="AB126" s="17" t="s">
        <v>239</v>
      </c>
      <c r="AC126" s="22" t="s">
        <v>940</v>
      </c>
      <c r="AD126" s="57" cm="1">
        <f t="array" ref="AD126">INDEX('Routes Taxes'!O:O,MATCH('Flight Rotation Weeks'!V126&amp;Y126,'Routes Taxes'!A:A&amp;'Routes Taxes'!I:I,0))</f>
        <v>24.77</v>
      </c>
      <c r="AE126" s="58">
        <f t="shared" si="10"/>
        <v>5746.64</v>
      </c>
      <c r="AF126" s="93">
        <f>SUMIFS(Booking_Data!K:K,Booking_Data!J:J,B126,Booking_Data!H:H,AA126)</f>
        <v>232</v>
      </c>
      <c r="AG126" s="41">
        <f t="shared" si="14"/>
        <v>-14</v>
      </c>
      <c r="AH126" s="93">
        <f>SUMIFS(Booking_Data!L:L,Booking_Data!J:J,B126,Booking_Data!H:H,AA126,Booking_Data!I:I,Y126)</f>
        <v>232</v>
      </c>
      <c r="AI126" s="41">
        <f t="shared" si="15"/>
        <v>-14</v>
      </c>
      <c r="AJ126" s="41"/>
      <c r="AK126" s="41">
        <f t="shared" si="16"/>
        <v>-14</v>
      </c>
      <c r="AL126" s="41"/>
      <c r="AM126" s="41">
        <f>SUMIFS(Booking_Data!P:P,Booking_Data!H:H,AA126,Booking_Data!I:I,Y126,Booking_Data!J:J,B126)</f>
        <v>56719.54</v>
      </c>
    </row>
    <row r="127" spans="1:39" x14ac:dyDescent="0.35">
      <c r="A127" s="763">
        <v>6</v>
      </c>
      <c r="B127" s="27">
        <v>45885</v>
      </c>
      <c r="C127" s="8" t="s">
        <v>124</v>
      </c>
      <c r="D127" s="8" t="s">
        <v>1</v>
      </c>
      <c r="E127" s="1459">
        <v>0.50347222222222221</v>
      </c>
      <c r="F127" s="1459">
        <v>0.64930555555555558</v>
      </c>
      <c r="G127" s="1460">
        <v>0.58680555555555558</v>
      </c>
      <c r="H127" s="1460">
        <v>0.77430555555555558</v>
      </c>
      <c r="I127" s="764">
        <v>16</v>
      </c>
      <c r="J127" s="3">
        <v>61000</v>
      </c>
      <c r="K127" s="3">
        <v>0</v>
      </c>
      <c r="L127" s="3">
        <v>61000</v>
      </c>
      <c r="M127" s="4">
        <v>15</v>
      </c>
      <c r="N127" s="3">
        <v>65066.666666666664</v>
      </c>
      <c r="O127" s="3">
        <v>32533.333333333332</v>
      </c>
      <c r="P127" s="4" t="s">
        <v>528</v>
      </c>
      <c r="Q127" s="4">
        <v>218</v>
      </c>
      <c r="R127" s="93">
        <v>218</v>
      </c>
      <c r="S127" s="4" t="s">
        <v>457</v>
      </c>
      <c r="T127" s="534" t="s">
        <v>34</v>
      </c>
      <c r="U127" s="4">
        <v>4</v>
      </c>
      <c r="V127" s="4" t="s">
        <v>246</v>
      </c>
      <c r="W127" s="9" t="s">
        <v>250</v>
      </c>
      <c r="X127" s="535" t="s">
        <v>124</v>
      </c>
      <c r="Y127" s="4" t="s">
        <v>130</v>
      </c>
      <c r="Z127" s="4" t="s">
        <v>10</v>
      </c>
      <c r="AA127" s="765" t="s">
        <v>922</v>
      </c>
      <c r="AB127" s="17" t="s">
        <v>239</v>
      </c>
      <c r="AC127" s="22" t="s">
        <v>940</v>
      </c>
      <c r="AD127" s="57" cm="1">
        <f t="array" ref="AD127">INDEX('Routes Taxes'!O:O,MATCH('Flight Rotation Weeks'!V127&amp;Y127,'Routes Taxes'!A:A&amp;'Routes Taxes'!I:I,0))</f>
        <v>24.77</v>
      </c>
      <c r="AE127" s="58">
        <f t="shared" ref="AE127:AE138" si="17">AD127*AH127</f>
        <v>5498.94</v>
      </c>
      <c r="AF127" s="93">
        <f>SUMIFS(Booking_Data!K:K,Booking_Data!J:J,B127,Booking_Data!H:H,AA127)</f>
        <v>222</v>
      </c>
      <c r="AG127" s="41">
        <f t="shared" si="14"/>
        <v>-4</v>
      </c>
      <c r="AH127" s="93">
        <f>SUMIFS(Booking_Data!L:L,Booking_Data!J:J,B127,Booking_Data!H:H,AA127,Booking_Data!I:I,Y127)</f>
        <v>222</v>
      </c>
      <c r="AI127" s="41">
        <f t="shared" si="15"/>
        <v>-4</v>
      </c>
      <c r="AJ127" s="41"/>
      <c r="AK127" s="41">
        <f t="shared" si="16"/>
        <v>-4</v>
      </c>
      <c r="AL127" s="41"/>
      <c r="AM127" s="41">
        <f>SUMIFS(Booking_Data!P:P,Booking_Data!H:H,AA127,Booking_Data!I:I,Y127,Booking_Data!J:J,B127)</f>
        <v>52902.28</v>
      </c>
    </row>
    <row r="128" spans="1:39" x14ac:dyDescent="0.35">
      <c r="A128" s="763">
        <v>6</v>
      </c>
      <c r="B128" s="27">
        <v>45892</v>
      </c>
      <c r="C128" s="8" t="s">
        <v>124</v>
      </c>
      <c r="D128" s="8" t="s">
        <v>1</v>
      </c>
      <c r="E128" s="1459">
        <v>0.50347222222222221</v>
      </c>
      <c r="F128" s="1459">
        <v>0.64930555555555558</v>
      </c>
      <c r="G128" s="1460">
        <v>0.58680555555555558</v>
      </c>
      <c r="H128" s="1460">
        <v>0.77430555555555558</v>
      </c>
      <c r="I128" s="764">
        <v>16</v>
      </c>
      <c r="J128" s="3">
        <v>61000</v>
      </c>
      <c r="K128" s="3">
        <v>0</v>
      </c>
      <c r="L128" s="3">
        <v>61000</v>
      </c>
      <c r="M128" s="4">
        <v>15</v>
      </c>
      <c r="N128" s="3">
        <v>65066.666666666664</v>
      </c>
      <c r="O128" s="3">
        <v>32533.333333333332</v>
      </c>
      <c r="P128" s="4" t="s">
        <v>528</v>
      </c>
      <c r="Q128" s="4">
        <v>218</v>
      </c>
      <c r="R128" s="93">
        <v>218</v>
      </c>
      <c r="S128" s="4" t="s">
        <v>457</v>
      </c>
      <c r="T128" s="534" t="s">
        <v>34</v>
      </c>
      <c r="U128" s="4">
        <v>5</v>
      </c>
      <c r="V128" s="4" t="s">
        <v>246</v>
      </c>
      <c r="W128" s="9" t="s">
        <v>251</v>
      </c>
      <c r="X128" s="535" t="s">
        <v>124</v>
      </c>
      <c r="Y128" s="4" t="s">
        <v>130</v>
      </c>
      <c r="Z128" s="4" t="s">
        <v>10</v>
      </c>
      <c r="AA128" s="765" t="s">
        <v>922</v>
      </c>
      <c r="AB128" s="17" t="s">
        <v>239</v>
      </c>
      <c r="AC128" s="22" t="s">
        <v>940</v>
      </c>
      <c r="AD128" s="57" cm="1">
        <f t="array" ref="AD128">INDEX('Routes Taxes'!O:O,MATCH('Flight Rotation Weeks'!V128&amp;Y128,'Routes Taxes'!A:A&amp;'Routes Taxes'!I:I,0))</f>
        <v>24.77</v>
      </c>
      <c r="AE128" s="58">
        <f t="shared" si="17"/>
        <v>5498.94</v>
      </c>
      <c r="AF128" s="93">
        <f>SUMIFS(Booking_Data!K:K,Booking_Data!J:J,B128,Booking_Data!H:H,AA128)</f>
        <v>222</v>
      </c>
      <c r="AG128" s="41">
        <f t="shared" si="14"/>
        <v>-4</v>
      </c>
      <c r="AH128" s="93">
        <f>SUMIFS(Booking_Data!L:L,Booking_Data!J:J,B128,Booking_Data!H:H,AA128,Booking_Data!I:I,Y128)</f>
        <v>222</v>
      </c>
      <c r="AI128" s="41">
        <f t="shared" si="15"/>
        <v>-4</v>
      </c>
      <c r="AJ128" s="41"/>
      <c r="AK128" s="41">
        <f t="shared" si="16"/>
        <v>-4</v>
      </c>
      <c r="AL128" s="41"/>
      <c r="AM128" s="41">
        <f>SUMIFS(Booking_Data!P:P,Booking_Data!H:H,AA128,Booking_Data!I:I,Y128,Booking_Data!J:J,B128)</f>
        <v>52797.16</v>
      </c>
    </row>
    <row r="129" spans="1:39" x14ac:dyDescent="0.35">
      <c r="A129" s="763">
        <v>6</v>
      </c>
      <c r="B129" s="27">
        <v>45899</v>
      </c>
      <c r="C129" s="8" t="s">
        <v>124</v>
      </c>
      <c r="D129" s="8" t="s">
        <v>1</v>
      </c>
      <c r="E129" s="1459">
        <v>0.50347222222222221</v>
      </c>
      <c r="F129" s="1459">
        <v>0.64930555555555558</v>
      </c>
      <c r="G129" s="1460">
        <v>0.58680555555555558</v>
      </c>
      <c r="H129" s="1460">
        <v>0.77430555555555558</v>
      </c>
      <c r="I129" s="764">
        <v>16</v>
      </c>
      <c r="J129" s="3">
        <v>61000</v>
      </c>
      <c r="K129" s="3">
        <v>0</v>
      </c>
      <c r="L129" s="3">
        <v>61000</v>
      </c>
      <c r="M129" s="4">
        <v>15</v>
      </c>
      <c r="N129" s="3">
        <v>65066.666666666664</v>
      </c>
      <c r="O129" s="3">
        <v>32533.333333333332</v>
      </c>
      <c r="P129" s="4" t="s">
        <v>528</v>
      </c>
      <c r="Q129" s="4">
        <v>218</v>
      </c>
      <c r="R129" s="93">
        <v>218</v>
      </c>
      <c r="S129" s="4" t="s">
        <v>457</v>
      </c>
      <c r="T129" s="534" t="s">
        <v>34</v>
      </c>
      <c r="U129" s="4">
        <v>6</v>
      </c>
      <c r="V129" s="4" t="s">
        <v>246</v>
      </c>
      <c r="W129" s="9" t="s">
        <v>252</v>
      </c>
      <c r="X129" s="535" t="s">
        <v>124</v>
      </c>
      <c r="Y129" s="4" t="s">
        <v>130</v>
      </c>
      <c r="Z129" s="4" t="s">
        <v>10</v>
      </c>
      <c r="AA129" s="765" t="s">
        <v>922</v>
      </c>
      <c r="AB129" s="17" t="s">
        <v>239</v>
      </c>
      <c r="AC129" s="22" t="s">
        <v>940</v>
      </c>
      <c r="AD129" s="57" cm="1">
        <f t="array" ref="AD129">INDEX('Routes Taxes'!O:O,MATCH('Flight Rotation Weeks'!V129&amp;Y129,'Routes Taxes'!A:A&amp;'Routes Taxes'!I:I,0))</f>
        <v>24.77</v>
      </c>
      <c r="AE129" s="58">
        <f t="shared" si="17"/>
        <v>5399.86</v>
      </c>
      <c r="AF129" s="93">
        <f>SUMIFS(Booking_Data!K:K,Booking_Data!J:J,B129,Booking_Data!H:H,AA129)</f>
        <v>218</v>
      </c>
      <c r="AG129" s="41">
        <f t="shared" si="14"/>
        <v>0</v>
      </c>
      <c r="AH129" s="93">
        <f>SUMIFS(Booking_Data!L:L,Booking_Data!J:J,B129,Booking_Data!H:H,AA129,Booking_Data!I:I,Y129)</f>
        <v>218</v>
      </c>
      <c r="AI129" s="41">
        <f t="shared" si="15"/>
        <v>0</v>
      </c>
      <c r="AJ129" s="41"/>
      <c r="AK129" s="41">
        <f t="shared" si="16"/>
        <v>0</v>
      </c>
      <c r="AL129" s="41"/>
      <c r="AM129" s="41">
        <f>SUMIFS(Booking_Data!P:P,Booking_Data!H:H,AA129,Booking_Data!I:I,Y129,Booking_Data!J:J,B129)</f>
        <v>51355</v>
      </c>
    </row>
    <row r="130" spans="1:39" x14ac:dyDescent="0.35">
      <c r="A130" s="763">
        <v>6</v>
      </c>
      <c r="B130" s="27">
        <v>45906</v>
      </c>
      <c r="C130" s="8" t="s">
        <v>124</v>
      </c>
      <c r="D130" s="8" t="s">
        <v>1</v>
      </c>
      <c r="E130" s="1459">
        <v>0.50347222222222221</v>
      </c>
      <c r="F130" s="1459">
        <v>0.64930555555555558</v>
      </c>
      <c r="G130" s="1460">
        <v>0.58680555555555558</v>
      </c>
      <c r="H130" s="1460">
        <v>0.77430555555555558</v>
      </c>
      <c r="I130" s="764">
        <v>16</v>
      </c>
      <c r="J130" s="3">
        <v>61000</v>
      </c>
      <c r="K130" s="3">
        <v>0</v>
      </c>
      <c r="L130" s="3">
        <v>61000</v>
      </c>
      <c r="M130" s="4">
        <v>15</v>
      </c>
      <c r="N130" s="3">
        <v>65066.666666666664</v>
      </c>
      <c r="O130" s="3">
        <v>32533.333333333332</v>
      </c>
      <c r="P130" s="4" t="s">
        <v>528</v>
      </c>
      <c r="Q130" s="4">
        <v>218</v>
      </c>
      <c r="R130" s="93">
        <v>218</v>
      </c>
      <c r="S130" s="4" t="s">
        <v>457</v>
      </c>
      <c r="T130" s="534" t="s">
        <v>34</v>
      </c>
      <c r="U130" s="4">
        <v>7</v>
      </c>
      <c r="V130" s="4" t="s">
        <v>246</v>
      </c>
      <c r="W130" s="9" t="s">
        <v>253</v>
      </c>
      <c r="X130" s="535" t="s">
        <v>124</v>
      </c>
      <c r="Y130" s="4" t="s">
        <v>130</v>
      </c>
      <c r="Z130" s="4" t="s">
        <v>10</v>
      </c>
      <c r="AA130" s="765" t="s">
        <v>922</v>
      </c>
      <c r="AB130" s="17" t="s">
        <v>239</v>
      </c>
      <c r="AC130" s="22" t="s">
        <v>940</v>
      </c>
      <c r="AD130" s="57" cm="1">
        <f t="array" ref="AD130">INDEX('Routes Taxes'!O:O,MATCH('Flight Rotation Weeks'!V130&amp;Y130,'Routes Taxes'!A:A&amp;'Routes Taxes'!I:I,0))</f>
        <v>24.77</v>
      </c>
      <c r="AE130" s="58">
        <f t="shared" si="17"/>
        <v>4706.3</v>
      </c>
      <c r="AF130" s="93">
        <f>SUMIFS(Booking_Data!K:K,Booking_Data!J:J,B130,Booking_Data!H:H,AA130)</f>
        <v>190</v>
      </c>
      <c r="AG130" s="41">
        <f t="shared" si="14"/>
        <v>28</v>
      </c>
      <c r="AH130" s="93">
        <f>SUMIFS(Booking_Data!L:L,Booking_Data!J:J,B130,Booking_Data!H:H,AA130,Booking_Data!I:I,Y130)</f>
        <v>190</v>
      </c>
      <c r="AI130" s="41">
        <f t="shared" si="15"/>
        <v>28</v>
      </c>
      <c r="AJ130" s="41"/>
      <c r="AK130" s="41">
        <f t="shared" si="16"/>
        <v>28</v>
      </c>
      <c r="AL130" s="41"/>
      <c r="AM130" s="41">
        <f>SUMIFS(Booking_Data!P:P,Booking_Data!H:H,AA130,Booking_Data!I:I,Y130,Booking_Data!J:J,B130)</f>
        <v>42825</v>
      </c>
    </row>
    <row r="131" spans="1:39" x14ac:dyDescent="0.35">
      <c r="A131" s="763">
        <v>6</v>
      </c>
      <c r="B131" s="27">
        <v>45913</v>
      </c>
      <c r="C131" s="8" t="s">
        <v>124</v>
      </c>
      <c r="D131" s="8" t="s">
        <v>1</v>
      </c>
      <c r="E131" s="1459">
        <v>0.50347222222222221</v>
      </c>
      <c r="F131" s="1459">
        <v>0.64930555555555558</v>
      </c>
      <c r="G131" s="1460">
        <v>0.58680555555555558</v>
      </c>
      <c r="H131" s="1460">
        <v>0.77430555555555558</v>
      </c>
      <c r="I131" s="764">
        <v>16</v>
      </c>
      <c r="J131" s="3">
        <v>61000</v>
      </c>
      <c r="K131" s="3">
        <v>0</v>
      </c>
      <c r="L131" s="3">
        <v>61000</v>
      </c>
      <c r="M131" s="4">
        <v>15</v>
      </c>
      <c r="N131" s="3">
        <v>65066.666666666664</v>
      </c>
      <c r="O131" s="3">
        <v>32533.333333333332</v>
      </c>
      <c r="P131" s="4" t="s">
        <v>528</v>
      </c>
      <c r="Q131" s="4">
        <v>218</v>
      </c>
      <c r="R131" s="93">
        <v>218</v>
      </c>
      <c r="S131" s="4" t="s">
        <v>457</v>
      </c>
      <c r="T131" s="534" t="s">
        <v>34</v>
      </c>
      <c r="U131" s="4">
        <v>8</v>
      </c>
      <c r="V131" s="4" t="s">
        <v>246</v>
      </c>
      <c r="W131" s="9" t="s">
        <v>939</v>
      </c>
      <c r="X131" s="535" t="s">
        <v>124</v>
      </c>
      <c r="Y131" s="4" t="s">
        <v>130</v>
      </c>
      <c r="Z131" s="4" t="s">
        <v>10</v>
      </c>
      <c r="AA131" s="765" t="s">
        <v>922</v>
      </c>
      <c r="AB131" s="17" t="s">
        <v>239</v>
      </c>
      <c r="AC131" s="22" t="s">
        <v>940</v>
      </c>
      <c r="AD131" s="57" cm="1">
        <f t="array" ref="AD131">INDEX('Routes Taxes'!O:O,MATCH('Flight Rotation Weeks'!V131&amp;Y131,'Routes Taxes'!A:A&amp;'Routes Taxes'!I:I,0))</f>
        <v>24.77</v>
      </c>
      <c r="AE131" s="58">
        <f t="shared" si="17"/>
        <v>0</v>
      </c>
      <c r="AF131" s="93">
        <f>SUMIFS(Booking_Data!K:K,Booking_Data!J:J,B131,Booking_Data!H:H,AA131)</f>
        <v>0</v>
      </c>
      <c r="AG131" s="41">
        <f t="shared" si="14"/>
        <v>218</v>
      </c>
      <c r="AH131" s="93">
        <f>SUMIFS(Booking_Data!L:L,Booking_Data!J:J,B131,Booking_Data!H:H,AA131,Booking_Data!I:I,Y131)</f>
        <v>0</v>
      </c>
      <c r="AI131" s="41">
        <f t="shared" si="15"/>
        <v>218</v>
      </c>
      <c r="AJ131" s="41"/>
      <c r="AK131" s="41">
        <f t="shared" si="16"/>
        <v>218</v>
      </c>
      <c r="AL131" s="41"/>
      <c r="AM131" s="41">
        <f>SUMIFS(Booking_Data!P:P,Booking_Data!H:H,AA131,Booking_Data!I:I,Y131,Booking_Data!J:J,B131)</f>
        <v>0</v>
      </c>
    </row>
    <row r="132" spans="1:39" x14ac:dyDescent="0.35">
      <c r="A132" s="763">
        <v>6</v>
      </c>
      <c r="B132" s="27">
        <v>45920</v>
      </c>
      <c r="C132" s="8" t="s">
        <v>124</v>
      </c>
      <c r="D132" s="8" t="s">
        <v>1</v>
      </c>
      <c r="E132" s="1459">
        <v>0.50347222222222221</v>
      </c>
      <c r="F132" s="1459">
        <v>0.64930555555555558</v>
      </c>
      <c r="G132" s="1460">
        <v>0.58680555555555558</v>
      </c>
      <c r="H132" s="1460">
        <v>0.77430555555555558</v>
      </c>
      <c r="I132" s="764">
        <v>16</v>
      </c>
      <c r="J132" s="3">
        <v>61000</v>
      </c>
      <c r="K132" s="3">
        <v>0</v>
      </c>
      <c r="L132" s="3">
        <v>61000</v>
      </c>
      <c r="M132" s="4">
        <v>15</v>
      </c>
      <c r="N132" s="3">
        <v>65066.666666666664</v>
      </c>
      <c r="O132" s="3">
        <v>32533.333333333332</v>
      </c>
      <c r="P132" s="4" t="s">
        <v>528</v>
      </c>
      <c r="Q132" s="4">
        <v>218</v>
      </c>
      <c r="R132" s="93">
        <v>218</v>
      </c>
      <c r="S132" s="4" t="s">
        <v>457</v>
      </c>
      <c r="T132" s="534" t="s">
        <v>34</v>
      </c>
      <c r="U132" s="4">
        <v>1</v>
      </c>
      <c r="V132" s="4" t="s">
        <v>246</v>
      </c>
      <c r="W132" s="9" t="s">
        <v>247</v>
      </c>
      <c r="X132" s="535" t="s">
        <v>2</v>
      </c>
      <c r="Y132" s="4" t="s">
        <v>130</v>
      </c>
      <c r="Z132" s="4" t="s">
        <v>10</v>
      </c>
      <c r="AA132" s="765" t="s">
        <v>922</v>
      </c>
      <c r="AB132" s="17" t="s">
        <v>239</v>
      </c>
      <c r="AC132" s="22" t="s">
        <v>940</v>
      </c>
      <c r="AD132" s="57" cm="1">
        <f t="array" ref="AD132">INDEX('Routes Taxes'!O:O,MATCH('Flight Rotation Weeks'!V132&amp;Y132,'Routes Taxes'!A:A&amp;'Routes Taxes'!I:I,0))</f>
        <v>24.77</v>
      </c>
      <c r="AE132" s="58">
        <f t="shared" si="17"/>
        <v>0</v>
      </c>
      <c r="AF132" s="93">
        <f>SUMIFS(Booking_Data!K:K,Booking_Data!J:J,B132,Booking_Data!H:H,AA132)</f>
        <v>0</v>
      </c>
      <c r="AG132" s="41">
        <f t="shared" si="14"/>
        <v>218</v>
      </c>
      <c r="AH132" s="93">
        <f>SUMIFS(Booking_Data!L:L,Booking_Data!J:J,B132,Booking_Data!H:H,AA132,Booking_Data!I:I,Y132)</f>
        <v>0</v>
      </c>
      <c r="AI132" s="41">
        <f t="shared" si="15"/>
        <v>218</v>
      </c>
      <c r="AJ132" s="41"/>
      <c r="AK132" s="41">
        <f t="shared" si="16"/>
        <v>218</v>
      </c>
      <c r="AL132" s="41"/>
      <c r="AM132" s="41">
        <f>SUMIFS(Booking_Data!P:P,Booking_Data!H:H,AA132,Booking_Data!I:I,Y132,Booking_Data!J:J,B132)</f>
        <v>0</v>
      </c>
    </row>
    <row r="133" spans="1:39" x14ac:dyDescent="0.35">
      <c r="A133" s="763">
        <v>6</v>
      </c>
      <c r="B133" s="27">
        <v>45927</v>
      </c>
      <c r="C133" s="8" t="s">
        <v>124</v>
      </c>
      <c r="D133" s="8" t="s">
        <v>1</v>
      </c>
      <c r="E133" s="1459">
        <v>0.50347222222222221</v>
      </c>
      <c r="F133" s="1459">
        <v>0.64930555555555558</v>
      </c>
      <c r="G133" s="1460">
        <v>0.58680555555555558</v>
      </c>
      <c r="H133" s="1460">
        <v>0.77430555555555558</v>
      </c>
      <c r="I133" s="764">
        <v>16</v>
      </c>
      <c r="J133" s="3">
        <v>61000</v>
      </c>
      <c r="K133" s="3">
        <v>0</v>
      </c>
      <c r="L133" s="3">
        <v>61000</v>
      </c>
      <c r="M133" s="4">
        <v>15</v>
      </c>
      <c r="N133" s="3">
        <v>65066.666666666664</v>
      </c>
      <c r="O133" s="3">
        <v>32533.333333333332</v>
      </c>
      <c r="P133" s="4" t="s">
        <v>528</v>
      </c>
      <c r="Q133" s="4">
        <v>218</v>
      </c>
      <c r="R133" s="93">
        <v>218</v>
      </c>
      <c r="S133" s="4" t="s">
        <v>457</v>
      </c>
      <c r="T133" s="534" t="s">
        <v>34</v>
      </c>
      <c r="U133" s="4">
        <v>2</v>
      </c>
      <c r="V133" s="4" t="s">
        <v>246</v>
      </c>
      <c r="W133" s="9" t="s">
        <v>248</v>
      </c>
      <c r="X133" s="535" t="s">
        <v>2</v>
      </c>
      <c r="Y133" s="4" t="s">
        <v>130</v>
      </c>
      <c r="Z133" s="4" t="s">
        <v>10</v>
      </c>
      <c r="AA133" s="765" t="s">
        <v>922</v>
      </c>
      <c r="AB133" s="17" t="s">
        <v>239</v>
      </c>
      <c r="AC133" s="22" t="s">
        <v>940</v>
      </c>
      <c r="AD133" s="57" cm="1">
        <f t="array" ref="AD133">INDEX('Routes Taxes'!O:O,MATCH('Flight Rotation Weeks'!V133&amp;Y133,'Routes Taxes'!A:A&amp;'Routes Taxes'!I:I,0))</f>
        <v>24.77</v>
      </c>
      <c r="AE133" s="58">
        <f t="shared" si="17"/>
        <v>0</v>
      </c>
      <c r="AF133" s="93">
        <f>SUMIFS(Booking_Data!K:K,Booking_Data!J:J,B133,Booking_Data!H:H,AA133)</f>
        <v>0</v>
      </c>
      <c r="AG133" s="41">
        <f t="shared" si="14"/>
        <v>218</v>
      </c>
      <c r="AH133" s="93">
        <f>SUMIFS(Booking_Data!L:L,Booking_Data!J:J,B133,Booking_Data!H:H,AA133,Booking_Data!I:I,Y133)</f>
        <v>0</v>
      </c>
      <c r="AI133" s="41">
        <f t="shared" si="15"/>
        <v>218</v>
      </c>
      <c r="AJ133" s="41"/>
      <c r="AK133" s="41">
        <f t="shared" si="16"/>
        <v>218</v>
      </c>
      <c r="AL133" s="41"/>
      <c r="AM133" s="41">
        <f>SUMIFS(Booking_Data!P:P,Booking_Data!H:H,AA133,Booking_Data!I:I,Y133,Booking_Data!J:J,B133)</f>
        <v>0</v>
      </c>
    </row>
    <row r="134" spans="1:39" x14ac:dyDescent="0.35">
      <c r="A134" s="763">
        <v>6</v>
      </c>
      <c r="B134" s="27">
        <v>45934</v>
      </c>
      <c r="C134" s="8" t="s">
        <v>124</v>
      </c>
      <c r="D134" s="8" t="s">
        <v>1</v>
      </c>
      <c r="E134" s="1459">
        <v>0.50347222222222221</v>
      </c>
      <c r="F134" s="1459">
        <v>0.64930555555555558</v>
      </c>
      <c r="G134" s="1460">
        <v>0.58680555555555558</v>
      </c>
      <c r="H134" s="1460">
        <v>0.77430555555555558</v>
      </c>
      <c r="I134" s="764">
        <v>16</v>
      </c>
      <c r="J134" s="3">
        <v>61000</v>
      </c>
      <c r="K134" s="3">
        <v>0</v>
      </c>
      <c r="L134" s="3">
        <v>61000</v>
      </c>
      <c r="M134" s="4">
        <v>15</v>
      </c>
      <c r="N134" s="3">
        <v>65066.666666666664</v>
      </c>
      <c r="O134" s="3">
        <v>32533.333333333332</v>
      </c>
      <c r="P134" s="4" t="s">
        <v>528</v>
      </c>
      <c r="Q134" s="4">
        <v>218</v>
      </c>
      <c r="R134" s="93">
        <v>218</v>
      </c>
      <c r="S134" s="4" t="s">
        <v>457</v>
      </c>
      <c r="T134" s="534" t="s">
        <v>34</v>
      </c>
      <c r="U134" s="4">
        <v>3</v>
      </c>
      <c r="V134" s="4" t="s">
        <v>246</v>
      </c>
      <c r="W134" s="9" t="s">
        <v>249</v>
      </c>
      <c r="X134" s="535" t="s">
        <v>2</v>
      </c>
      <c r="Y134" s="4" t="s">
        <v>130</v>
      </c>
      <c r="Z134" s="4" t="s">
        <v>10</v>
      </c>
      <c r="AA134" s="765" t="s">
        <v>922</v>
      </c>
      <c r="AB134" s="17" t="s">
        <v>239</v>
      </c>
      <c r="AC134" s="22" t="s">
        <v>940</v>
      </c>
      <c r="AD134" s="57" cm="1">
        <f t="array" ref="AD134">INDEX('Routes Taxes'!O:O,MATCH('Flight Rotation Weeks'!V134&amp;Y134,'Routes Taxes'!A:A&amp;'Routes Taxes'!I:I,0))</f>
        <v>24.77</v>
      </c>
      <c r="AE134" s="58">
        <f t="shared" si="17"/>
        <v>0</v>
      </c>
      <c r="AF134" s="93">
        <f>SUMIFS(Booking_Data!K:K,Booking_Data!J:J,B134,Booking_Data!H:H,AA134)</f>
        <v>0</v>
      </c>
      <c r="AG134" s="41">
        <f t="shared" si="14"/>
        <v>218</v>
      </c>
      <c r="AH134" s="93">
        <f>SUMIFS(Booking_Data!L:L,Booking_Data!J:J,B134,Booking_Data!H:H,AA134,Booking_Data!I:I,Y134)</f>
        <v>0</v>
      </c>
      <c r="AI134" s="41">
        <f t="shared" si="15"/>
        <v>218</v>
      </c>
      <c r="AJ134" s="41"/>
      <c r="AK134" s="41">
        <f t="shared" si="16"/>
        <v>218</v>
      </c>
      <c r="AL134" s="41"/>
      <c r="AM134" s="41">
        <f>SUMIFS(Booking_Data!P:P,Booking_Data!H:H,AA134,Booking_Data!I:I,Y134,Booking_Data!J:J,B134)</f>
        <v>0</v>
      </c>
    </row>
    <row r="135" spans="1:39" x14ac:dyDescent="0.35">
      <c r="A135" s="763">
        <v>6</v>
      </c>
      <c r="B135" s="27">
        <v>45941</v>
      </c>
      <c r="C135" s="8" t="s">
        <v>124</v>
      </c>
      <c r="D135" s="8" t="s">
        <v>1</v>
      </c>
      <c r="E135" s="1459">
        <v>0.50347222222222221</v>
      </c>
      <c r="F135" s="1459">
        <v>0.64930555555555558</v>
      </c>
      <c r="G135" s="1460">
        <v>0.58680555555555558</v>
      </c>
      <c r="H135" s="1460">
        <v>0.77430555555555558</v>
      </c>
      <c r="I135" s="764">
        <v>16</v>
      </c>
      <c r="J135" s="3">
        <v>61000</v>
      </c>
      <c r="K135" s="3">
        <v>0</v>
      </c>
      <c r="L135" s="3">
        <v>61000</v>
      </c>
      <c r="M135" s="4">
        <v>15</v>
      </c>
      <c r="N135" s="3">
        <v>65066.666666666664</v>
      </c>
      <c r="O135" s="3">
        <v>32533.333333333332</v>
      </c>
      <c r="P135" s="4" t="s">
        <v>528</v>
      </c>
      <c r="Q135" s="4">
        <v>218</v>
      </c>
      <c r="R135" s="93">
        <v>218</v>
      </c>
      <c r="S135" s="4" t="s">
        <v>457</v>
      </c>
      <c r="T135" s="534" t="s">
        <v>34</v>
      </c>
      <c r="U135" s="4">
        <v>4</v>
      </c>
      <c r="V135" s="4" t="s">
        <v>246</v>
      </c>
      <c r="W135" s="9" t="s">
        <v>250</v>
      </c>
      <c r="X135" s="535" t="s">
        <v>2</v>
      </c>
      <c r="Y135" s="4" t="s">
        <v>130</v>
      </c>
      <c r="Z135" s="4" t="s">
        <v>10</v>
      </c>
      <c r="AA135" s="765" t="s">
        <v>922</v>
      </c>
      <c r="AB135" s="17" t="s">
        <v>239</v>
      </c>
      <c r="AC135" s="22" t="s">
        <v>940</v>
      </c>
      <c r="AD135" s="57" cm="1">
        <f t="array" ref="AD135">INDEX('Routes Taxes'!O:O,MATCH('Flight Rotation Weeks'!V135&amp;Y135,'Routes Taxes'!A:A&amp;'Routes Taxes'!I:I,0))</f>
        <v>24.77</v>
      </c>
      <c r="AE135" s="58">
        <f t="shared" si="17"/>
        <v>0</v>
      </c>
      <c r="AF135" s="93">
        <f>SUMIFS(Booking_Data!K:K,Booking_Data!J:J,B135,Booking_Data!H:H,AA135)</f>
        <v>0</v>
      </c>
      <c r="AG135" s="41">
        <f t="shared" si="14"/>
        <v>218</v>
      </c>
      <c r="AH135" s="93">
        <f>SUMIFS(Booking_Data!L:L,Booking_Data!J:J,B135,Booking_Data!H:H,AA135,Booking_Data!I:I,Y135)</f>
        <v>0</v>
      </c>
      <c r="AI135" s="41">
        <f t="shared" si="15"/>
        <v>218</v>
      </c>
      <c r="AJ135" s="41"/>
      <c r="AK135" s="41">
        <f t="shared" si="16"/>
        <v>218</v>
      </c>
      <c r="AL135" s="41"/>
      <c r="AM135" s="41">
        <f>SUMIFS(Booking_Data!P:P,Booking_Data!H:H,AA135,Booking_Data!I:I,Y135,Booking_Data!J:J,B135)</f>
        <v>0</v>
      </c>
    </row>
    <row r="136" spans="1:39" x14ac:dyDescent="0.35">
      <c r="A136" s="763">
        <v>6</v>
      </c>
      <c r="B136" s="27">
        <v>45948</v>
      </c>
      <c r="C136" s="8" t="s">
        <v>124</v>
      </c>
      <c r="D136" s="8" t="s">
        <v>1</v>
      </c>
      <c r="E136" s="1459">
        <v>0.50347222222222221</v>
      </c>
      <c r="F136" s="1459">
        <v>0.64930555555555558</v>
      </c>
      <c r="G136" s="1460">
        <v>0.58680555555555558</v>
      </c>
      <c r="H136" s="1460">
        <v>0.77430555555555558</v>
      </c>
      <c r="I136" s="764">
        <v>16</v>
      </c>
      <c r="J136" s="3">
        <v>61000</v>
      </c>
      <c r="K136" s="3">
        <v>0</v>
      </c>
      <c r="L136" s="3">
        <v>61000</v>
      </c>
      <c r="M136" s="4">
        <v>15</v>
      </c>
      <c r="N136" s="3">
        <v>65066.666666666664</v>
      </c>
      <c r="O136" s="3">
        <v>32533.333333333332</v>
      </c>
      <c r="P136" s="4" t="s">
        <v>528</v>
      </c>
      <c r="Q136" s="4">
        <v>218</v>
      </c>
      <c r="R136" s="93">
        <v>218</v>
      </c>
      <c r="S136" s="4" t="s">
        <v>457</v>
      </c>
      <c r="T136" s="534" t="s">
        <v>34</v>
      </c>
      <c r="U136" s="4">
        <v>5</v>
      </c>
      <c r="V136" s="4" t="s">
        <v>246</v>
      </c>
      <c r="W136" s="9" t="s">
        <v>251</v>
      </c>
      <c r="X136" s="535" t="s">
        <v>2</v>
      </c>
      <c r="Y136" s="4" t="s">
        <v>130</v>
      </c>
      <c r="Z136" s="4" t="s">
        <v>10</v>
      </c>
      <c r="AA136" s="765" t="s">
        <v>922</v>
      </c>
      <c r="AB136" s="17" t="s">
        <v>239</v>
      </c>
      <c r="AC136" s="22" t="s">
        <v>940</v>
      </c>
      <c r="AD136" s="57" cm="1">
        <f t="array" ref="AD136">INDEX('Routes Taxes'!O:O,MATCH('Flight Rotation Weeks'!V136&amp;Y136,'Routes Taxes'!A:A&amp;'Routes Taxes'!I:I,0))</f>
        <v>24.77</v>
      </c>
      <c r="AE136" s="58">
        <f t="shared" si="17"/>
        <v>0</v>
      </c>
      <c r="AF136" s="93">
        <f>SUMIFS(Booking_Data!K:K,Booking_Data!J:J,B136,Booking_Data!H:H,AA136)</f>
        <v>0</v>
      </c>
      <c r="AG136" s="41">
        <f t="shared" si="14"/>
        <v>218</v>
      </c>
      <c r="AH136" s="93">
        <f>SUMIFS(Booking_Data!L:L,Booking_Data!J:J,B136,Booking_Data!H:H,AA136,Booking_Data!I:I,Y136)</f>
        <v>0</v>
      </c>
      <c r="AI136" s="41">
        <f t="shared" si="15"/>
        <v>218</v>
      </c>
      <c r="AJ136" s="41"/>
      <c r="AK136" s="41">
        <f t="shared" si="16"/>
        <v>218</v>
      </c>
      <c r="AL136" s="41"/>
      <c r="AM136" s="41">
        <f>SUMIFS(Booking_Data!P:P,Booking_Data!H:H,AA136,Booking_Data!I:I,Y136,Booking_Data!J:J,B136)</f>
        <v>0</v>
      </c>
    </row>
    <row r="137" spans="1:39" x14ac:dyDescent="0.35">
      <c r="A137" s="763">
        <v>6</v>
      </c>
      <c r="B137" s="27">
        <v>45955</v>
      </c>
      <c r="C137" s="8" t="s">
        <v>124</v>
      </c>
      <c r="D137" s="8" t="s">
        <v>1</v>
      </c>
      <c r="E137" s="1459">
        <v>0.50347222222222221</v>
      </c>
      <c r="F137" s="1459">
        <v>0.64930555555555558</v>
      </c>
      <c r="G137" s="1460">
        <v>0.58680555555555558</v>
      </c>
      <c r="H137" s="1460">
        <v>0.77430555555555558</v>
      </c>
      <c r="I137" s="764">
        <v>16</v>
      </c>
      <c r="J137" s="3">
        <v>61000</v>
      </c>
      <c r="K137" s="3">
        <v>0</v>
      </c>
      <c r="L137" s="3">
        <v>61000</v>
      </c>
      <c r="M137" s="4">
        <v>15</v>
      </c>
      <c r="N137" s="3">
        <v>65066.666666666664</v>
      </c>
      <c r="O137" s="3">
        <v>32533.333333333332</v>
      </c>
      <c r="P137" s="4" t="s">
        <v>528</v>
      </c>
      <c r="Q137" s="4">
        <v>218</v>
      </c>
      <c r="R137" s="93">
        <v>218</v>
      </c>
      <c r="S137" s="4" t="s">
        <v>457</v>
      </c>
      <c r="T137" s="534" t="s">
        <v>34</v>
      </c>
      <c r="U137" s="4">
        <v>6</v>
      </c>
      <c r="V137" s="4" t="s">
        <v>246</v>
      </c>
      <c r="W137" s="9" t="s">
        <v>252</v>
      </c>
      <c r="X137" s="535" t="s">
        <v>2</v>
      </c>
      <c r="Y137" s="4" t="s">
        <v>130</v>
      </c>
      <c r="Z137" s="4" t="s">
        <v>10</v>
      </c>
      <c r="AA137" s="765" t="s">
        <v>922</v>
      </c>
      <c r="AB137" s="17" t="s">
        <v>239</v>
      </c>
      <c r="AC137" s="22" t="s">
        <v>940</v>
      </c>
      <c r="AD137" s="57" cm="1">
        <f t="array" ref="AD137">INDEX('Routes Taxes'!O:O,MATCH('Flight Rotation Weeks'!V137&amp;Y137,'Routes Taxes'!A:A&amp;'Routes Taxes'!I:I,0))</f>
        <v>24.77</v>
      </c>
      <c r="AE137" s="58">
        <f t="shared" si="17"/>
        <v>0</v>
      </c>
      <c r="AF137" s="93">
        <f>SUMIFS(Booking_Data!K:K,Booking_Data!J:J,B137,Booking_Data!H:H,AA137)</f>
        <v>0</v>
      </c>
      <c r="AG137" s="41">
        <f t="shared" si="14"/>
        <v>218</v>
      </c>
      <c r="AH137" s="93">
        <f>SUMIFS(Booking_Data!L:L,Booking_Data!J:J,B137,Booking_Data!H:H,AA137,Booking_Data!I:I,Y137)</f>
        <v>0</v>
      </c>
      <c r="AI137" s="41">
        <f t="shared" si="15"/>
        <v>218</v>
      </c>
      <c r="AJ137" s="41"/>
      <c r="AK137" s="41">
        <f t="shared" si="16"/>
        <v>218</v>
      </c>
      <c r="AL137" s="41"/>
      <c r="AM137" s="41">
        <f>SUMIFS(Booking_Data!P:P,Booking_Data!H:H,AA137,Booking_Data!I:I,Y137,Booking_Data!J:J,B137)</f>
        <v>0</v>
      </c>
    </row>
    <row r="138" spans="1:39" x14ac:dyDescent="0.35">
      <c r="A138" s="763">
        <v>6</v>
      </c>
      <c r="B138" s="27">
        <v>45962</v>
      </c>
      <c r="C138" s="8" t="s">
        <v>124</v>
      </c>
      <c r="D138" s="8" t="s">
        <v>1</v>
      </c>
      <c r="E138" s="1459">
        <v>0.50347222222222221</v>
      </c>
      <c r="F138" s="1459">
        <v>0.64930555555555558</v>
      </c>
      <c r="G138" s="1460">
        <v>0.54513888888888884</v>
      </c>
      <c r="H138" s="1460">
        <v>0.73263888888888884</v>
      </c>
      <c r="I138" s="764">
        <v>16</v>
      </c>
      <c r="J138" s="3">
        <v>61000</v>
      </c>
      <c r="K138" s="3">
        <v>0</v>
      </c>
      <c r="L138" s="3">
        <v>61000</v>
      </c>
      <c r="M138" s="4">
        <v>15</v>
      </c>
      <c r="N138" s="3">
        <v>65066.666666666664</v>
      </c>
      <c r="O138" s="3">
        <v>32533.333333333332</v>
      </c>
      <c r="P138" s="4" t="s">
        <v>528</v>
      </c>
      <c r="Q138" s="4">
        <v>218</v>
      </c>
      <c r="R138" s="93">
        <v>218</v>
      </c>
      <c r="S138" s="4" t="s">
        <v>457</v>
      </c>
      <c r="T138" s="534" t="s">
        <v>34</v>
      </c>
      <c r="U138" s="4">
        <v>7</v>
      </c>
      <c r="V138" s="4" t="s">
        <v>246</v>
      </c>
      <c r="W138" s="9" t="s">
        <v>253</v>
      </c>
      <c r="X138" s="535" t="s">
        <v>2</v>
      </c>
      <c r="Y138" s="4" t="s">
        <v>130</v>
      </c>
      <c r="Z138" s="4" t="s">
        <v>10</v>
      </c>
      <c r="AA138" s="765" t="s">
        <v>922</v>
      </c>
      <c r="AB138" s="17" t="s">
        <v>239</v>
      </c>
      <c r="AC138" s="22" t="s">
        <v>940</v>
      </c>
      <c r="AD138" s="57" cm="1">
        <f t="array" ref="AD138">INDEX('Routes Taxes'!O:O,MATCH('Flight Rotation Weeks'!V138&amp;Y138,'Routes Taxes'!A:A&amp;'Routes Taxes'!I:I,0))</f>
        <v>24.77</v>
      </c>
      <c r="AE138" s="58">
        <f t="shared" si="17"/>
        <v>0</v>
      </c>
      <c r="AF138" s="93">
        <f>SUMIFS(Booking_Data!K:K,Booking_Data!J:J,B138,Booking_Data!H:H,AA138)</f>
        <v>0</v>
      </c>
      <c r="AG138" s="41">
        <f t="shared" si="14"/>
        <v>218</v>
      </c>
      <c r="AH138" s="93">
        <f>SUMIFS(Booking_Data!L:L,Booking_Data!J:J,B138,Booking_Data!H:H,AA138,Booking_Data!I:I,Y138)</f>
        <v>0</v>
      </c>
      <c r="AI138" s="41">
        <f t="shared" si="15"/>
        <v>218</v>
      </c>
      <c r="AJ138" s="41"/>
      <c r="AK138" s="41">
        <f t="shared" si="16"/>
        <v>218</v>
      </c>
      <c r="AL138" s="41"/>
      <c r="AM138" s="41">
        <f>SUMIFS(Booking_Data!P:P,Booking_Data!H:H,AA138,Booking_Data!I:I,Y138,Booking_Data!J:J,B138)</f>
        <v>0</v>
      </c>
    </row>
    <row r="139" spans="1:39" x14ac:dyDescent="0.35">
      <c r="A139" s="763">
        <v>7</v>
      </c>
      <c r="B139" s="27">
        <v>45872</v>
      </c>
      <c r="C139" s="8" t="s">
        <v>1</v>
      </c>
      <c r="D139" s="8" t="s">
        <v>2</v>
      </c>
      <c r="E139" s="532">
        <v>0.125</v>
      </c>
      <c r="F139" s="532">
        <v>0.2638888888888889</v>
      </c>
      <c r="G139" s="533">
        <v>0.25</v>
      </c>
      <c r="H139" s="533">
        <v>0.34722222222222221</v>
      </c>
      <c r="I139" s="764">
        <v>9</v>
      </c>
      <c r="J139" s="3">
        <v>0</v>
      </c>
      <c r="K139" s="3">
        <v>0</v>
      </c>
      <c r="L139" s="3">
        <v>0</v>
      </c>
      <c r="M139" s="4">
        <v>8</v>
      </c>
      <c r="N139" s="3">
        <v>0</v>
      </c>
      <c r="O139" s="3">
        <v>0</v>
      </c>
      <c r="P139" s="4" t="s">
        <v>86</v>
      </c>
      <c r="Q139" s="4">
        <v>179</v>
      </c>
      <c r="R139" s="4">
        <v>179</v>
      </c>
      <c r="S139" s="4" t="s">
        <v>457</v>
      </c>
      <c r="T139" s="534" t="s">
        <v>132</v>
      </c>
      <c r="U139" s="4">
        <v>2</v>
      </c>
      <c r="V139" s="4" t="s">
        <v>255</v>
      </c>
      <c r="W139" s="9" t="s">
        <v>257</v>
      </c>
      <c r="X139" s="535" t="s">
        <v>2</v>
      </c>
      <c r="Y139" s="4" t="s">
        <v>29</v>
      </c>
      <c r="Z139" s="4" t="s">
        <v>11</v>
      </c>
      <c r="AA139" s="765" t="s">
        <v>1290</v>
      </c>
      <c r="AB139" s="17" t="s">
        <v>1144</v>
      </c>
      <c r="AC139" s="22">
        <v>7120</v>
      </c>
      <c r="AD139" s="57" cm="1">
        <f t="array" ref="AD139">INDEX('Routes Taxes'!O:O,MATCH('Flight Rotation Weeks'!V139&amp;Y139,'Routes Taxes'!A:A&amp;'Routes Taxes'!I:I,0))</f>
        <v>32.75</v>
      </c>
      <c r="AE139" s="58">
        <f t="shared" ref="AE139:AE196" si="18">AD139*AH139</f>
        <v>5567.5</v>
      </c>
      <c r="AF139" s="93">
        <f>SUMIFS(Booking_Data!K:K,Booking_Data!J:J,B139,Booking_Data!H:H,AA139)</f>
        <v>170</v>
      </c>
      <c r="AG139" s="41">
        <f t="shared" ref="AG139:AG178" si="19">R139-AF139</f>
        <v>9</v>
      </c>
      <c r="AH139" s="93">
        <f>SUMIFS(Booking_Data!L:L,Booking_Data!J:J,B139,Booking_Data!H:H,AA139,Booking_Data!I:I,Y139)</f>
        <v>170</v>
      </c>
      <c r="AI139" s="41">
        <f t="shared" ref="AI139:AI178" si="20">R139-AH139</f>
        <v>9</v>
      </c>
      <c r="AJ139" s="41"/>
      <c r="AK139" s="41">
        <f t="shared" ref="AK139:AK178" si="21">AG139-AJ139</f>
        <v>9</v>
      </c>
      <c r="AL139" s="41"/>
      <c r="AM139" s="41">
        <f>SUMIFS(Booking_Data!P:P,Booking_Data!H:H,AA139,Booking_Data!I:I,Y139,Booking_Data!J:J,B139)</f>
        <v>36100</v>
      </c>
    </row>
    <row r="140" spans="1:39" x14ac:dyDescent="0.35">
      <c r="A140" s="763">
        <v>7</v>
      </c>
      <c r="B140" s="27">
        <v>45879</v>
      </c>
      <c r="C140" s="8" t="s">
        <v>1</v>
      </c>
      <c r="D140" s="8" t="s">
        <v>2</v>
      </c>
      <c r="E140" s="532">
        <v>0.125</v>
      </c>
      <c r="F140" s="532">
        <v>0.2638888888888889</v>
      </c>
      <c r="G140" s="533">
        <v>0.25</v>
      </c>
      <c r="H140" s="533">
        <v>0.34722222222222221</v>
      </c>
      <c r="I140" s="764">
        <v>9</v>
      </c>
      <c r="J140" s="3">
        <v>0</v>
      </c>
      <c r="K140" s="3">
        <v>0</v>
      </c>
      <c r="L140" s="3">
        <v>0</v>
      </c>
      <c r="M140" s="4">
        <v>8</v>
      </c>
      <c r="N140" s="3">
        <v>0</v>
      </c>
      <c r="O140" s="3">
        <v>0</v>
      </c>
      <c r="P140" s="4" t="s">
        <v>86</v>
      </c>
      <c r="Q140" s="4">
        <v>179</v>
      </c>
      <c r="R140" s="4">
        <v>179</v>
      </c>
      <c r="S140" s="4" t="s">
        <v>457</v>
      </c>
      <c r="T140" s="534" t="s">
        <v>132</v>
      </c>
      <c r="U140" s="4">
        <v>3</v>
      </c>
      <c r="V140" s="4" t="s">
        <v>255</v>
      </c>
      <c r="W140" s="9" t="s">
        <v>258</v>
      </c>
      <c r="X140" s="535" t="s">
        <v>2</v>
      </c>
      <c r="Y140" s="4" t="s">
        <v>29</v>
      </c>
      <c r="Z140" s="4" t="s">
        <v>11</v>
      </c>
      <c r="AA140" s="765" t="s">
        <v>1290</v>
      </c>
      <c r="AB140" s="17" t="s">
        <v>1144</v>
      </c>
      <c r="AC140" s="22">
        <v>7120</v>
      </c>
      <c r="AD140" s="57" cm="1">
        <f t="array" ref="AD140">INDEX('Routes Taxes'!O:O,MATCH('Flight Rotation Weeks'!V140&amp;Y140,'Routes Taxes'!A:A&amp;'Routes Taxes'!I:I,0))</f>
        <v>32.75</v>
      </c>
      <c r="AE140" s="58">
        <f t="shared" si="18"/>
        <v>5567.5</v>
      </c>
      <c r="AF140" s="93">
        <f>SUMIFS(Booking_Data!K:K,Booking_Data!J:J,B140,Booking_Data!H:H,AA140)</f>
        <v>170</v>
      </c>
      <c r="AG140" s="41">
        <f t="shared" si="19"/>
        <v>9</v>
      </c>
      <c r="AH140" s="93">
        <f>SUMIFS(Booking_Data!L:L,Booking_Data!J:J,B140,Booking_Data!H:H,AA140,Booking_Data!I:I,Y140)</f>
        <v>170</v>
      </c>
      <c r="AI140" s="41">
        <f t="shared" si="20"/>
        <v>9</v>
      </c>
      <c r="AJ140" s="41"/>
      <c r="AK140" s="41">
        <f t="shared" si="21"/>
        <v>9</v>
      </c>
      <c r="AL140" s="41"/>
      <c r="AM140" s="41">
        <f>SUMIFS(Booking_Data!P:P,Booking_Data!H:H,AA140,Booking_Data!I:I,Y140,Booking_Data!J:J,B140)</f>
        <v>36100</v>
      </c>
    </row>
    <row r="141" spans="1:39" x14ac:dyDescent="0.35">
      <c r="A141" s="763">
        <v>7</v>
      </c>
      <c r="B141" s="27">
        <v>45886</v>
      </c>
      <c r="C141" s="8" t="s">
        <v>1</v>
      </c>
      <c r="D141" s="8" t="s">
        <v>2</v>
      </c>
      <c r="E141" s="532">
        <v>0.125</v>
      </c>
      <c r="F141" s="532">
        <v>0.2638888888888889</v>
      </c>
      <c r="G141" s="533">
        <v>0.25</v>
      </c>
      <c r="H141" s="533">
        <v>0.34722222222222221</v>
      </c>
      <c r="I141" s="764">
        <v>9</v>
      </c>
      <c r="J141" s="3">
        <v>0</v>
      </c>
      <c r="K141" s="3">
        <v>0</v>
      </c>
      <c r="L141" s="3">
        <v>0</v>
      </c>
      <c r="M141" s="4">
        <v>8</v>
      </c>
      <c r="N141" s="3">
        <v>0</v>
      </c>
      <c r="O141" s="3">
        <v>0</v>
      </c>
      <c r="P141" s="4" t="s">
        <v>86</v>
      </c>
      <c r="Q141" s="4">
        <v>179</v>
      </c>
      <c r="R141" s="4">
        <v>179</v>
      </c>
      <c r="S141" s="4" t="s">
        <v>457</v>
      </c>
      <c r="T141" s="534" t="s">
        <v>132</v>
      </c>
      <c r="U141" s="4">
        <v>4</v>
      </c>
      <c r="V141" s="4" t="s">
        <v>255</v>
      </c>
      <c r="W141" s="9" t="s">
        <v>259</v>
      </c>
      <c r="X141" s="535" t="s">
        <v>2</v>
      </c>
      <c r="Y141" s="4" t="s">
        <v>29</v>
      </c>
      <c r="Z141" s="4" t="s">
        <v>11</v>
      </c>
      <c r="AA141" s="765" t="s">
        <v>1290</v>
      </c>
      <c r="AB141" s="17" t="s">
        <v>1144</v>
      </c>
      <c r="AC141" s="22">
        <v>7120</v>
      </c>
      <c r="AD141" s="57" cm="1">
        <f t="array" ref="AD141">INDEX('Routes Taxes'!O:O,MATCH('Flight Rotation Weeks'!V141&amp;Y141,'Routes Taxes'!A:A&amp;'Routes Taxes'!I:I,0))</f>
        <v>32.75</v>
      </c>
      <c r="AE141" s="58">
        <f t="shared" si="18"/>
        <v>5764</v>
      </c>
      <c r="AF141" s="93">
        <f>SUMIFS(Booking_Data!K:K,Booking_Data!J:J,B141,Booking_Data!H:H,AA141)</f>
        <v>176</v>
      </c>
      <c r="AG141" s="41">
        <f t="shared" si="19"/>
        <v>3</v>
      </c>
      <c r="AH141" s="93">
        <f>SUMIFS(Booking_Data!L:L,Booking_Data!J:J,B141,Booking_Data!H:H,AA141,Booking_Data!I:I,Y141)</f>
        <v>176</v>
      </c>
      <c r="AI141" s="41">
        <f t="shared" si="20"/>
        <v>3</v>
      </c>
      <c r="AJ141" s="41"/>
      <c r="AK141" s="41">
        <f t="shared" si="21"/>
        <v>3</v>
      </c>
      <c r="AL141" s="41"/>
      <c r="AM141" s="41">
        <f>SUMIFS(Booking_Data!P:P,Booking_Data!H:H,AA141,Booking_Data!I:I,Y141,Booking_Data!J:J,B141)</f>
        <v>36600</v>
      </c>
    </row>
    <row r="142" spans="1:39" x14ac:dyDescent="0.35">
      <c r="A142" s="763">
        <v>7</v>
      </c>
      <c r="B142" s="27">
        <v>45893</v>
      </c>
      <c r="C142" s="8" t="s">
        <v>1</v>
      </c>
      <c r="D142" s="8" t="s">
        <v>2</v>
      </c>
      <c r="E142" s="532">
        <v>0.125</v>
      </c>
      <c r="F142" s="532">
        <v>0.2638888888888889</v>
      </c>
      <c r="G142" s="533">
        <v>0.25</v>
      </c>
      <c r="H142" s="533">
        <v>0.34722222222222221</v>
      </c>
      <c r="I142" s="764">
        <v>9</v>
      </c>
      <c r="J142" s="3">
        <v>0</v>
      </c>
      <c r="K142" s="3">
        <v>0</v>
      </c>
      <c r="L142" s="3">
        <v>0</v>
      </c>
      <c r="M142" s="4">
        <v>8</v>
      </c>
      <c r="N142" s="3">
        <v>0</v>
      </c>
      <c r="O142" s="3">
        <v>0</v>
      </c>
      <c r="P142" s="4" t="s">
        <v>86</v>
      </c>
      <c r="Q142" s="4">
        <v>179</v>
      </c>
      <c r="R142" s="4">
        <v>179</v>
      </c>
      <c r="S142" s="4" t="s">
        <v>457</v>
      </c>
      <c r="T142" s="534" t="s">
        <v>132</v>
      </c>
      <c r="U142" s="4">
        <v>5</v>
      </c>
      <c r="V142" s="4" t="s">
        <v>255</v>
      </c>
      <c r="W142" s="9" t="s">
        <v>260</v>
      </c>
      <c r="X142" s="535" t="s">
        <v>2</v>
      </c>
      <c r="Y142" s="4" t="s">
        <v>29</v>
      </c>
      <c r="Z142" s="4" t="s">
        <v>11</v>
      </c>
      <c r="AA142" s="765" t="s">
        <v>1290</v>
      </c>
      <c r="AB142" s="17" t="s">
        <v>1144</v>
      </c>
      <c r="AC142" s="22">
        <v>7120</v>
      </c>
      <c r="AD142" s="57" cm="1">
        <f t="array" ref="AD142">INDEX('Routes Taxes'!O:O,MATCH('Flight Rotation Weeks'!V142&amp;Y142,'Routes Taxes'!A:A&amp;'Routes Taxes'!I:I,0))</f>
        <v>32.75</v>
      </c>
      <c r="AE142" s="58">
        <f t="shared" si="18"/>
        <v>5567.5</v>
      </c>
      <c r="AF142" s="93">
        <f>SUMIFS(Booking_Data!K:K,Booking_Data!J:J,B142,Booking_Data!H:H,AA142)</f>
        <v>170</v>
      </c>
      <c r="AG142" s="41">
        <f t="shared" si="19"/>
        <v>9</v>
      </c>
      <c r="AH142" s="93">
        <f>SUMIFS(Booking_Data!L:L,Booking_Data!J:J,B142,Booking_Data!H:H,AA142,Booking_Data!I:I,Y142)</f>
        <v>170</v>
      </c>
      <c r="AI142" s="41">
        <f t="shared" si="20"/>
        <v>9</v>
      </c>
      <c r="AJ142" s="41"/>
      <c r="AK142" s="41">
        <f t="shared" si="21"/>
        <v>9</v>
      </c>
      <c r="AL142" s="41"/>
      <c r="AM142" s="41">
        <f>SUMIFS(Booking_Data!P:P,Booking_Data!H:H,AA142,Booking_Data!I:I,Y142,Booking_Data!J:J,B142)</f>
        <v>36600</v>
      </c>
    </row>
    <row r="143" spans="1:39" x14ac:dyDescent="0.35">
      <c r="A143" s="763">
        <v>7</v>
      </c>
      <c r="B143" s="27">
        <v>45900</v>
      </c>
      <c r="C143" s="8" t="s">
        <v>1</v>
      </c>
      <c r="D143" s="8" t="s">
        <v>2</v>
      </c>
      <c r="E143" s="532">
        <v>0.125</v>
      </c>
      <c r="F143" s="532">
        <v>0.2638888888888889</v>
      </c>
      <c r="G143" s="533">
        <v>0.25</v>
      </c>
      <c r="H143" s="533">
        <v>0.34722222222222221</v>
      </c>
      <c r="I143" s="764">
        <v>9</v>
      </c>
      <c r="J143" s="3">
        <v>0</v>
      </c>
      <c r="K143" s="3">
        <v>0</v>
      </c>
      <c r="L143" s="3">
        <v>0</v>
      </c>
      <c r="M143" s="4">
        <v>8</v>
      </c>
      <c r="N143" s="3">
        <v>0</v>
      </c>
      <c r="O143" s="3">
        <v>0</v>
      </c>
      <c r="P143" s="4" t="s">
        <v>86</v>
      </c>
      <c r="Q143" s="4">
        <v>179</v>
      </c>
      <c r="R143" s="4">
        <v>179</v>
      </c>
      <c r="S143" s="4" t="s">
        <v>457</v>
      </c>
      <c r="T143" s="534" t="s">
        <v>132</v>
      </c>
      <c r="U143" s="4">
        <v>6</v>
      </c>
      <c r="V143" s="4" t="s">
        <v>255</v>
      </c>
      <c r="W143" s="9" t="s">
        <v>261</v>
      </c>
      <c r="X143" s="535" t="s">
        <v>2</v>
      </c>
      <c r="Y143" s="4" t="s">
        <v>29</v>
      </c>
      <c r="Z143" s="4" t="s">
        <v>11</v>
      </c>
      <c r="AA143" s="765" t="s">
        <v>1290</v>
      </c>
      <c r="AB143" s="17" t="s">
        <v>1144</v>
      </c>
      <c r="AC143" s="22">
        <v>7120</v>
      </c>
      <c r="AD143" s="57" cm="1">
        <f t="array" ref="AD143">INDEX('Routes Taxes'!O:O,MATCH('Flight Rotation Weeks'!V143&amp;Y143,'Routes Taxes'!A:A&amp;'Routes Taxes'!I:I,0))</f>
        <v>32.75</v>
      </c>
      <c r="AE143" s="58">
        <f t="shared" si="18"/>
        <v>5567.5</v>
      </c>
      <c r="AF143" s="93">
        <f>SUMIFS(Booking_Data!K:K,Booking_Data!J:J,B143,Booking_Data!H:H,AA143)</f>
        <v>170</v>
      </c>
      <c r="AG143" s="41">
        <f t="shared" si="19"/>
        <v>9</v>
      </c>
      <c r="AH143" s="93">
        <f>SUMIFS(Booking_Data!L:L,Booking_Data!J:J,B143,Booking_Data!H:H,AA143,Booking_Data!I:I,Y143)</f>
        <v>170</v>
      </c>
      <c r="AI143" s="41">
        <f t="shared" si="20"/>
        <v>9</v>
      </c>
      <c r="AJ143" s="41"/>
      <c r="AK143" s="41">
        <f t="shared" si="21"/>
        <v>9</v>
      </c>
      <c r="AL143" s="41"/>
      <c r="AM143" s="41">
        <f>SUMIFS(Booking_Data!P:P,Booking_Data!H:H,AA143,Booking_Data!I:I,Y143,Booking_Data!J:J,B143)</f>
        <v>36600</v>
      </c>
    </row>
    <row r="144" spans="1:39" x14ac:dyDescent="0.35">
      <c r="A144" s="763">
        <v>7</v>
      </c>
      <c r="B144" s="27">
        <v>45907</v>
      </c>
      <c r="C144" s="8" t="s">
        <v>1</v>
      </c>
      <c r="D144" s="8" t="s">
        <v>2</v>
      </c>
      <c r="E144" s="532">
        <v>0.125</v>
      </c>
      <c r="F144" s="532">
        <v>0.2638888888888889</v>
      </c>
      <c r="G144" s="533">
        <v>0.25</v>
      </c>
      <c r="H144" s="533">
        <v>0.34722222222222221</v>
      </c>
      <c r="I144" s="764">
        <v>9</v>
      </c>
      <c r="J144" s="3">
        <v>0</v>
      </c>
      <c r="K144" s="3">
        <v>0</v>
      </c>
      <c r="L144" s="3">
        <v>0</v>
      </c>
      <c r="M144" s="4">
        <v>8</v>
      </c>
      <c r="N144" s="3">
        <v>0</v>
      </c>
      <c r="O144" s="3">
        <v>0</v>
      </c>
      <c r="P144" s="4" t="s">
        <v>86</v>
      </c>
      <c r="Q144" s="4">
        <v>179</v>
      </c>
      <c r="R144" s="4">
        <v>179</v>
      </c>
      <c r="S144" s="4" t="s">
        <v>457</v>
      </c>
      <c r="T144" s="534" t="s">
        <v>132</v>
      </c>
      <c r="U144" s="12">
        <v>7</v>
      </c>
      <c r="V144" s="4" t="s">
        <v>255</v>
      </c>
      <c r="W144" s="9" t="s">
        <v>262</v>
      </c>
      <c r="X144" s="535" t="s">
        <v>2</v>
      </c>
      <c r="Y144" s="4" t="s">
        <v>29</v>
      </c>
      <c r="Z144" s="4" t="s">
        <v>11</v>
      </c>
      <c r="AA144" s="765" t="s">
        <v>1290</v>
      </c>
      <c r="AB144" s="17" t="s">
        <v>1144</v>
      </c>
      <c r="AC144" s="22">
        <v>7120</v>
      </c>
      <c r="AD144" s="57" cm="1">
        <f t="array" ref="AD144">INDEX('Routes Taxes'!O:O,MATCH('Flight Rotation Weeks'!V144&amp;Y144,'Routes Taxes'!A:A&amp;'Routes Taxes'!I:I,0))</f>
        <v>32.75</v>
      </c>
      <c r="AE144" s="58">
        <f t="shared" si="18"/>
        <v>5567.5</v>
      </c>
      <c r="AF144" s="93">
        <f>SUMIFS(Booking_Data!K:K,Booking_Data!J:J,B144,Booking_Data!H:H,AA144)</f>
        <v>170</v>
      </c>
      <c r="AG144" s="41">
        <f t="shared" si="19"/>
        <v>9</v>
      </c>
      <c r="AH144" s="93">
        <f>SUMIFS(Booking_Data!L:L,Booking_Data!J:J,B144,Booking_Data!H:H,AA144,Booking_Data!I:I,Y144)</f>
        <v>170</v>
      </c>
      <c r="AI144" s="41">
        <f t="shared" si="20"/>
        <v>9</v>
      </c>
      <c r="AJ144" s="41"/>
      <c r="AK144" s="41">
        <f t="shared" si="21"/>
        <v>9</v>
      </c>
      <c r="AL144" s="41"/>
      <c r="AM144" s="41">
        <f>SUMIFS(Booking_Data!P:P,Booking_Data!H:H,AA144,Booking_Data!I:I,Y144,Booking_Data!J:J,B144)</f>
        <v>37350</v>
      </c>
    </row>
    <row r="145" spans="1:39" x14ac:dyDescent="0.35">
      <c r="A145" s="763">
        <v>7</v>
      </c>
      <c r="B145" s="27">
        <v>45914</v>
      </c>
      <c r="C145" s="8" t="s">
        <v>1</v>
      </c>
      <c r="D145" s="8" t="s">
        <v>2</v>
      </c>
      <c r="E145" s="532">
        <v>0.125</v>
      </c>
      <c r="F145" s="532">
        <v>0.2638888888888889</v>
      </c>
      <c r="G145" s="533">
        <v>0.25</v>
      </c>
      <c r="H145" s="533">
        <v>0.34722222222222221</v>
      </c>
      <c r="I145" s="764">
        <v>9</v>
      </c>
      <c r="J145" s="3">
        <v>0</v>
      </c>
      <c r="K145" s="3">
        <v>0</v>
      </c>
      <c r="L145" s="3">
        <v>0</v>
      </c>
      <c r="M145" s="4">
        <v>8</v>
      </c>
      <c r="N145" s="3">
        <v>0</v>
      </c>
      <c r="O145" s="3">
        <v>0</v>
      </c>
      <c r="P145" s="4" t="s">
        <v>86</v>
      </c>
      <c r="Q145" s="4">
        <v>179</v>
      </c>
      <c r="R145" s="4">
        <v>179</v>
      </c>
      <c r="S145" s="4" t="s">
        <v>457</v>
      </c>
      <c r="T145" s="534" t="s">
        <v>132</v>
      </c>
      <c r="U145" s="4">
        <v>8</v>
      </c>
      <c r="V145" s="4" t="s">
        <v>255</v>
      </c>
      <c r="W145" s="9" t="s">
        <v>263</v>
      </c>
      <c r="X145" s="535" t="s">
        <v>2</v>
      </c>
      <c r="Y145" s="4" t="s">
        <v>29</v>
      </c>
      <c r="Z145" s="4" t="s">
        <v>11</v>
      </c>
      <c r="AA145" s="765" t="s">
        <v>1290</v>
      </c>
      <c r="AB145" s="17" t="s">
        <v>1144</v>
      </c>
      <c r="AC145" s="22">
        <v>7120</v>
      </c>
      <c r="AD145" s="57" cm="1">
        <f t="array" ref="AD145">INDEX('Routes Taxes'!O:O,MATCH('Flight Rotation Weeks'!V145&amp;Y145,'Routes Taxes'!A:A&amp;'Routes Taxes'!I:I,0))</f>
        <v>32.75</v>
      </c>
      <c r="AE145" s="58">
        <f t="shared" si="18"/>
        <v>5567.5</v>
      </c>
      <c r="AF145" s="93">
        <f>SUMIFS(Booking_Data!K:K,Booking_Data!J:J,B145,Booking_Data!H:H,AA145)</f>
        <v>170</v>
      </c>
      <c r="AG145" s="41">
        <f t="shared" si="19"/>
        <v>9</v>
      </c>
      <c r="AH145" s="93">
        <f>SUMIFS(Booking_Data!L:L,Booking_Data!J:J,B145,Booking_Data!H:H,AA145,Booking_Data!I:I,Y145)</f>
        <v>170</v>
      </c>
      <c r="AI145" s="41">
        <f t="shared" si="20"/>
        <v>9</v>
      </c>
      <c r="AJ145" s="41"/>
      <c r="AK145" s="41">
        <f t="shared" si="21"/>
        <v>9</v>
      </c>
      <c r="AL145" s="41"/>
      <c r="AM145" s="41">
        <f>SUMIFS(Booking_Data!P:P,Booking_Data!H:H,AA145,Booking_Data!I:I,Y145,Booking_Data!J:J,B145)</f>
        <v>35300</v>
      </c>
    </row>
    <row r="146" spans="1:39" x14ac:dyDescent="0.35">
      <c r="A146" s="763">
        <v>7</v>
      </c>
      <c r="B146" s="27">
        <v>45921</v>
      </c>
      <c r="C146" s="8" t="s">
        <v>1</v>
      </c>
      <c r="D146" s="8" t="s">
        <v>2</v>
      </c>
      <c r="E146" s="1459">
        <v>0.125</v>
      </c>
      <c r="F146" s="1459">
        <v>0.2638888888888889</v>
      </c>
      <c r="G146" s="1460">
        <v>0.25</v>
      </c>
      <c r="H146" s="1460">
        <v>0.34722222222222221</v>
      </c>
      <c r="I146" s="764">
        <v>9</v>
      </c>
      <c r="J146" s="3">
        <v>0</v>
      </c>
      <c r="K146" s="3">
        <v>0</v>
      </c>
      <c r="L146" s="3">
        <v>0</v>
      </c>
      <c r="M146" s="4">
        <v>8</v>
      </c>
      <c r="N146" s="3">
        <v>0</v>
      </c>
      <c r="O146" s="3">
        <v>0</v>
      </c>
      <c r="P146" s="4" t="s">
        <v>86</v>
      </c>
      <c r="Q146" s="4">
        <v>179</v>
      </c>
      <c r="R146" s="4">
        <v>179</v>
      </c>
      <c r="S146" s="4" t="s">
        <v>457</v>
      </c>
      <c r="T146" s="534" t="s">
        <v>132</v>
      </c>
      <c r="U146" s="4">
        <v>8</v>
      </c>
      <c r="V146" s="4" t="s">
        <v>255</v>
      </c>
      <c r="W146" s="9" t="s">
        <v>263</v>
      </c>
      <c r="X146" s="535" t="s">
        <v>2</v>
      </c>
      <c r="Y146" s="4" t="s">
        <v>29</v>
      </c>
      <c r="Z146" s="4" t="s">
        <v>11</v>
      </c>
      <c r="AA146" s="765" t="s">
        <v>1290</v>
      </c>
      <c r="AB146" s="17" t="s">
        <v>1144</v>
      </c>
      <c r="AC146" s="22">
        <v>7120</v>
      </c>
      <c r="AD146" s="57" cm="1">
        <f t="array" ref="AD146">INDEX('Routes Taxes'!O:O,MATCH('Flight Rotation Weeks'!V146&amp;Y146,'Routes Taxes'!A:A&amp;'Routes Taxes'!I:I,0))</f>
        <v>32.75</v>
      </c>
      <c r="AE146" s="58">
        <f>AD146*AH146</f>
        <v>1637.5</v>
      </c>
      <c r="AF146" s="93">
        <f>SUMIFS(Booking_Data!K:K,Booking_Data!J:J,B146,Booking_Data!H:H,AA146)</f>
        <v>50</v>
      </c>
      <c r="AG146" s="41">
        <f>R146-AF146</f>
        <v>129</v>
      </c>
      <c r="AH146" s="93">
        <f>SUMIFS(Booking_Data!L:L,Booking_Data!J:J,B146,Booking_Data!H:H,AA146,Booking_Data!I:I,Y146)</f>
        <v>50</v>
      </c>
      <c r="AI146" s="41">
        <f>R146-AH146</f>
        <v>129</v>
      </c>
      <c r="AJ146" s="41"/>
      <c r="AK146" s="41">
        <f>AG146-AJ146</f>
        <v>129</v>
      </c>
      <c r="AL146" s="41"/>
      <c r="AM146" s="41">
        <f>SUMIFS(Booking_Data!P:P,Booking_Data!H:H,AA146,Booking_Data!I:I,Y146,Booking_Data!J:J,B146)</f>
        <v>9350</v>
      </c>
    </row>
    <row r="147" spans="1:39" x14ac:dyDescent="0.35">
      <c r="A147" s="763">
        <v>7</v>
      </c>
      <c r="B147" s="27">
        <v>45865</v>
      </c>
      <c r="C147" s="8" t="s">
        <v>2</v>
      </c>
      <c r="D147" s="8" t="s">
        <v>1</v>
      </c>
      <c r="E147" s="532">
        <v>0.30555555555555558</v>
      </c>
      <c r="F147" s="532">
        <v>0.44444444444444448</v>
      </c>
      <c r="G147" s="533">
        <v>0.3888888888888889</v>
      </c>
      <c r="H147" s="533">
        <v>0.56944444444444442</v>
      </c>
      <c r="I147" s="764">
        <v>9</v>
      </c>
      <c r="J147" s="3">
        <v>0</v>
      </c>
      <c r="K147" s="3">
        <v>0</v>
      </c>
      <c r="L147" s="3">
        <v>0</v>
      </c>
      <c r="M147" s="4">
        <v>8</v>
      </c>
      <c r="N147" s="3">
        <v>0</v>
      </c>
      <c r="O147" s="3">
        <v>0</v>
      </c>
      <c r="P147" s="4" t="s">
        <v>86</v>
      </c>
      <c r="Q147" s="4">
        <v>179</v>
      </c>
      <c r="R147" s="93">
        <v>179</v>
      </c>
      <c r="S147" s="4" t="s">
        <v>457</v>
      </c>
      <c r="T147" s="534" t="s">
        <v>132</v>
      </c>
      <c r="U147" s="4">
        <v>1</v>
      </c>
      <c r="V147" s="4" t="s">
        <v>255</v>
      </c>
      <c r="W147" s="9" t="s">
        <v>256</v>
      </c>
      <c r="X147" s="56" t="s">
        <v>2</v>
      </c>
      <c r="Y147" s="4" t="s">
        <v>28</v>
      </c>
      <c r="Z147" s="4" t="s">
        <v>10</v>
      </c>
      <c r="AA147" s="765" t="s">
        <v>1291</v>
      </c>
      <c r="AB147" s="17" t="s">
        <v>1144</v>
      </c>
      <c r="AC147" s="22">
        <v>7121</v>
      </c>
      <c r="AD147" s="57" cm="1">
        <f t="array" ref="AD147">INDEX('Routes Taxes'!O:O,MATCH('Flight Rotation Weeks'!V147&amp;Y147,'Routes Taxes'!A:A&amp;'Routes Taxes'!I:I,0))</f>
        <v>28.33</v>
      </c>
      <c r="AE147" s="58">
        <f t="shared" si="18"/>
        <v>4816.0999999999995</v>
      </c>
      <c r="AF147" s="93">
        <f>SUMIFS(Booking_Data!K:K,Booking_Data!J:J,B147,Booking_Data!H:H,AA147)</f>
        <v>170</v>
      </c>
      <c r="AG147" s="41">
        <f t="shared" si="19"/>
        <v>9</v>
      </c>
      <c r="AH147" s="93">
        <f>SUMIFS(Booking_Data!L:L,Booking_Data!J:J,B147,Booking_Data!H:H,AA147,Booking_Data!I:I,Y147)</f>
        <v>170</v>
      </c>
      <c r="AI147" s="41">
        <f t="shared" si="20"/>
        <v>9</v>
      </c>
      <c r="AJ147" s="41"/>
      <c r="AK147" s="41">
        <f t="shared" si="21"/>
        <v>9</v>
      </c>
      <c r="AL147" s="41"/>
      <c r="AM147" s="41">
        <f>SUMIFS(Booking_Data!P:P,Booking_Data!H:H,AA147,Booking_Data!I:I,Y147,Booking_Data!J:J,B147)</f>
        <v>36100</v>
      </c>
    </row>
    <row r="148" spans="1:39" x14ac:dyDescent="0.35">
      <c r="A148" s="763">
        <v>7</v>
      </c>
      <c r="B148" s="27">
        <v>45872</v>
      </c>
      <c r="C148" s="8" t="s">
        <v>2</v>
      </c>
      <c r="D148" s="8" t="s">
        <v>1</v>
      </c>
      <c r="E148" s="532">
        <v>0.30555555555555558</v>
      </c>
      <c r="F148" s="532">
        <v>0.44444444444444448</v>
      </c>
      <c r="G148" s="533">
        <v>0.3888888888888889</v>
      </c>
      <c r="H148" s="533">
        <v>0.56944444444444442</v>
      </c>
      <c r="I148" s="764">
        <v>9</v>
      </c>
      <c r="J148" s="3">
        <v>0</v>
      </c>
      <c r="K148" s="3">
        <v>0</v>
      </c>
      <c r="L148" s="3">
        <v>0</v>
      </c>
      <c r="M148" s="4">
        <v>8</v>
      </c>
      <c r="N148" s="3">
        <v>0</v>
      </c>
      <c r="O148" s="3">
        <v>0</v>
      </c>
      <c r="P148" s="4" t="s">
        <v>86</v>
      </c>
      <c r="Q148" s="4">
        <v>179</v>
      </c>
      <c r="R148" s="93">
        <v>179</v>
      </c>
      <c r="S148" s="4" t="s">
        <v>457</v>
      </c>
      <c r="T148" s="534" t="s">
        <v>132</v>
      </c>
      <c r="U148" s="4">
        <v>2</v>
      </c>
      <c r="V148" s="4" t="s">
        <v>255</v>
      </c>
      <c r="W148" s="9" t="s">
        <v>257</v>
      </c>
      <c r="X148" s="535" t="s">
        <v>2</v>
      </c>
      <c r="Y148" s="4" t="s">
        <v>28</v>
      </c>
      <c r="Z148" s="4" t="s">
        <v>10</v>
      </c>
      <c r="AA148" s="765" t="s">
        <v>1291</v>
      </c>
      <c r="AB148" s="17" t="s">
        <v>1144</v>
      </c>
      <c r="AC148" s="22">
        <v>7121</v>
      </c>
      <c r="AD148" s="57" cm="1">
        <f t="array" ref="AD148">INDEX('Routes Taxes'!O:O,MATCH('Flight Rotation Weeks'!V148&amp;Y148,'Routes Taxes'!A:A&amp;'Routes Taxes'!I:I,0))</f>
        <v>28.33</v>
      </c>
      <c r="AE148" s="58">
        <f t="shared" si="18"/>
        <v>4816.0999999999995</v>
      </c>
      <c r="AF148" s="93">
        <f>SUMIFS(Booking_Data!K:K,Booking_Data!J:J,B148,Booking_Data!H:H,AA148)</f>
        <v>170</v>
      </c>
      <c r="AG148" s="41">
        <f t="shared" si="19"/>
        <v>9</v>
      </c>
      <c r="AH148" s="93">
        <f>SUMIFS(Booking_Data!L:L,Booking_Data!J:J,B148,Booking_Data!H:H,AA148,Booking_Data!I:I,Y148)</f>
        <v>170</v>
      </c>
      <c r="AI148" s="41">
        <f t="shared" si="20"/>
        <v>9</v>
      </c>
      <c r="AJ148" s="41"/>
      <c r="AK148" s="41">
        <f t="shared" si="21"/>
        <v>9</v>
      </c>
      <c r="AL148" s="41"/>
      <c r="AM148" s="41">
        <f>SUMIFS(Booking_Data!P:P,Booking_Data!H:H,AA148,Booking_Data!I:I,Y148,Booking_Data!J:J,B148)</f>
        <v>36100</v>
      </c>
    </row>
    <row r="149" spans="1:39" x14ac:dyDescent="0.35">
      <c r="A149" s="763">
        <v>7</v>
      </c>
      <c r="B149" s="27">
        <v>45879</v>
      </c>
      <c r="C149" s="8" t="s">
        <v>2</v>
      </c>
      <c r="D149" s="8" t="s">
        <v>1</v>
      </c>
      <c r="E149" s="532">
        <v>0.30555555555555558</v>
      </c>
      <c r="F149" s="532">
        <v>0.44444444444444448</v>
      </c>
      <c r="G149" s="533">
        <v>0.3888888888888889</v>
      </c>
      <c r="H149" s="533">
        <v>0.56944444444444442</v>
      </c>
      <c r="I149" s="764">
        <v>9</v>
      </c>
      <c r="J149" s="3">
        <v>0</v>
      </c>
      <c r="K149" s="3">
        <v>0</v>
      </c>
      <c r="L149" s="3">
        <v>0</v>
      </c>
      <c r="M149" s="4">
        <v>8</v>
      </c>
      <c r="N149" s="3">
        <v>0</v>
      </c>
      <c r="O149" s="3">
        <v>0</v>
      </c>
      <c r="P149" s="4" t="s">
        <v>86</v>
      </c>
      <c r="Q149" s="4">
        <v>179</v>
      </c>
      <c r="R149" s="93">
        <v>179</v>
      </c>
      <c r="S149" s="4" t="s">
        <v>457</v>
      </c>
      <c r="T149" s="534" t="s">
        <v>132</v>
      </c>
      <c r="U149" s="4">
        <v>3</v>
      </c>
      <c r="V149" s="4" t="s">
        <v>255</v>
      </c>
      <c r="W149" s="9" t="s">
        <v>258</v>
      </c>
      <c r="X149" s="535" t="s">
        <v>2</v>
      </c>
      <c r="Y149" s="4" t="s">
        <v>28</v>
      </c>
      <c r="Z149" s="4" t="s">
        <v>10</v>
      </c>
      <c r="AA149" s="765" t="s">
        <v>1291</v>
      </c>
      <c r="AB149" s="17" t="s">
        <v>1144</v>
      </c>
      <c r="AC149" s="22">
        <v>7121</v>
      </c>
      <c r="AD149" s="57" cm="1">
        <f t="array" ref="AD149">INDEX('Routes Taxes'!O:O,MATCH('Flight Rotation Weeks'!V149&amp;Y149,'Routes Taxes'!A:A&amp;'Routes Taxes'!I:I,0))</f>
        <v>28.33</v>
      </c>
      <c r="AE149" s="58">
        <f t="shared" si="18"/>
        <v>4986.08</v>
      </c>
      <c r="AF149" s="93">
        <f>SUMIFS(Booking_Data!K:K,Booking_Data!J:J,B149,Booking_Data!H:H,AA149)</f>
        <v>176</v>
      </c>
      <c r="AG149" s="41">
        <f t="shared" si="19"/>
        <v>3</v>
      </c>
      <c r="AH149" s="93">
        <f>SUMIFS(Booking_Data!L:L,Booking_Data!J:J,B149,Booking_Data!H:H,AA149,Booking_Data!I:I,Y149)</f>
        <v>176</v>
      </c>
      <c r="AI149" s="41">
        <f t="shared" si="20"/>
        <v>3</v>
      </c>
      <c r="AJ149" s="41"/>
      <c r="AK149" s="41">
        <f t="shared" si="21"/>
        <v>3</v>
      </c>
      <c r="AL149" s="41"/>
      <c r="AM149" s="41">
        <f>SUMIFS(Booking_Data!P:P,Booking_Data!H:H,AA149,Booking_Data!I:I,Y149,Booking_Data!J:J,B149)</f>
        <v>36600</v>
      </c>
    </row>
    <row r="150" spans="1:39" x14ac:dyDescent="0.35">
      <c r="A150" s="763">
        <v>7</v>
      </c>
      <c r="B150" s="27">
        <v>45886</v>
      </c>
      <c r="C150" s="8" t="s">
        <v>2</v>
      </c>
      <c r="D150" s="8" t="s">
        <v>1</v>
      </c>
      <c r="E150" s="532">
        <v>0.30555555555555558</v>
      </c>
      <c r="F150" s="532">
        <v>0.44444444444444448</v>
      </c>
      <c r="G150" s="533">
        <v>0.3888888888888889</v>
      </c>
      <c r="H150" s="533">
        <v>0.56944444444444442</v>
      </c>
      <c r="I150" s="764">
        <v>9</v>
      </c>
      <c r="J150" s="3">
        <v>0</v>
      </c>
      <c r="K150" s="3">
        <v>0</v>
      </c>
      <c r="L150" s="3">
        <v>0</v>
      </c>
      <c r="M150" s="4">
        <v>8</v>
      </c>
      <c r="N150" s="3">
        <v>0</v>
      </c>
      <c r="O150" s="3">
        <v>0</v>
      </c>
      <c r="P150" s="4" t="s">
        <v>86</v>
      </c>
      <c r="Q150" s="4">
        <v>179</v>
      </c>
      <c r="R150" s="93">
        <v>179</v>
      </c>
      <c r="S150" s="4" t="s">
        <v>457</v>
      </c>
      <c r="T150" s="534" t="s">
        <v>132</v>
      </c>
      <c r="U150" s="4">
        <v>4</v>
      </c>
      <c r="V150" s="4" t="s">
        <v>255</v>
      </c>
      <c r="W150" s="9" t="s">
        <v>259</v>
      </c>
      <c r="X150" s="535" t="s">
        <v>2</v>
      </c>
      <c r="Y150" s="4" t="s">
        <v>28</v>
      </c>
      <c r="Z150" s="4" t="s">
        <v>10</v>
      </c>
      <c r="AA150" s="765" t="s">
        <v>1291</v>
      </c>
      <c r="AB150" s="17" t="s">
        <v>1144</v>
      </c>
      <c r="AC150" s="22">
        <v>7121</v>
      </c>
      <c r="AD150" s="57" cm="1">
        <f t="array" ref="AD150">INDEX('Routes Taxes'!O:O,MATCH('Flight Rotation Weeks'!V150&amp;Y150,'Routes Taxes'!A:A&amp;'Routes Taxes'!I:I,0))</f>
        <v>28.33</v>
      </c>
      <c r="AE150" s="58">
        <f t="shared" si="18"/>
        <v>4816.0999999999995</v>
      </c>
      <c r="AF150" s="93">
        <f>SUMIFS(Booking_Data!K:K,Booking_Data!J:J,B150,Booking_Data!H:H,AA150)</f>
        <v>170</v>
      </c>
      <c r="AG150" s="41">
        <f t="shared" si="19"/>
        <v>9</v>
      </c>
      <c r="AH150" s="93">
        <f>SUMIFS(Booking_Data!L:L,Booking_Data!J:J,B150,Booking_Data!H:H,AA150,Booking_Data!I:I,Y150)</f>
        <v>170</v>
      </c>
      <c r="AI150" s="41">
        <f t="shared" si="20"/>
        <v>9</v>
      </c>
      <c r="AJ150" s="41"/>
      <c r="AK150" s="41">
        <f t="shared" si="21"/>
        <v>9</v>
      </c>
      <c r="AL150" s="41"/>
      <c r="AM150" s="41">
        <f>SUMIFS(Booking_Data!P:P,Booking_Data!H:H,AA150,Booking_Data!I:I,Y150,Booking_Data!J:J,B150)</f>
        <v>36600</v>
      </c>
    </row>
    <row r="151" spans="1:39" x14ac:dyDescent="0.35">
      <c r="A151" s="763">
        <v>7</v>
      </c>
      <c r="B151" s="27">
        <v>45893</v>
      </c>
      <c r="C151" s="8" t="s">
        <v>2</v>
      </c>
      <c r="D151" s="8" t="s">
        <v>1</v>
      </c>
      <c r="E151" s="532">
        <v>0.30555555555555558</v>
      </c>
      <c r="F151" s="532">
        <v>0.44444444444444448</v>
      </c>
      <c r="G151" s="533">
        <v>0.3888888888888889</v>
      </c>
      <c r="H151" s="533">
        <v>0.56944444444444442</v>
      </c>
      <c r="I151" s="764">
        <v>9</v>
      </c>
      <c r="J151" s="3">
        <v>0</v>
      </c>
      <c r="K151" s="3">
        <v>0</v>
      </c>
      <c r="L151" s="3">
        <v>0</v>
      </c>
      <c r="M151" s="4">
        <v>8</v>
      </c>
      <c r="N151" s="3">
        <v>0</v>
      </c>
      <c r="O151" s="3">
        <v>0</v>
      </c>
      <c r="P151" s="4" t="s">
        <v>86</v>
      </c>
      <c r="Q151" s="4">
        <v>179</v>
      </c>
      <c r="R151" s="93">
        <v>179</v>
      </c>
      <c r="S151" s="4" t="s">
        <v>457</v>
      </c>
      <c r="T151" s="534" t="s">
        <v>132</v>
      </c>
      <c r="U151" s="4">
        <v>5</v>
      </c>
      <c r="V151" s="4" t="s">
        <v>255</v>
      </c>
      <c r="W151" s="9" t="s">
        <v>260</v>
      </c>
      <c r="X151" s="535" t="s">
        <v>2</v>
      </c>
      <c r="Y151" s="4" t="s">
        <v>28</v>
      </c>
      <c r="Z151" s="4" t="s">
        <v>10</v>
      </c>
      <c r="AA151" s="765" t="s">
        <v>1291</v>
      </c>
      <c r="AB151" s="17" t="s">
        <v>1144</v>
      </c>
      <c r="AC151" s="22">
        <v>7121</v>
      </c>
      <c r="AD151" s="57" cm="1">
        <f t="array" ref="AD151">INDEX('Routes Taxes'!O:O,MATCH('Flight Rotation Weeks'!V151&amp;Y151,'Routes Taxes'!A:A&amp;'Routes Taxes'!I:I,0))</f>
        <v>28.33</v>
      </c>
      <c r="AE151" s="58">
        <f t="shared" si="18"/>
        <v>4816.0999999999995</v>
      </c>
      <c r="AF151" s="93">
        <f>SUMIFS(Booking_Data!K:K,Booking_Data!J:J,B151,Booking_Data!H:H,AA151)</f>
        <v>170</v>
      </c>
      <c r="AG151" s="41">
        <f t="shared" si="19"/>
        <v>9</v>
      </c>
      <c r="AH151" s="93">
        <f>SUMIFS(Booking_Data!L:L,Booking_Data!J:J,B151,Booking_Data!H:H,AA151,Booking_Data!I:I,Y151)</f>
        <v>170</v>
      </c>
      <c r="AI151" s="41">
        <f t="shared" si="20"/>
        <v>9</v>
      </c>
      <c r="AJ151" s="41"/>
      <c r="AK151" s="41">
        <f t="shared" si="21"/>
        <v>9</v>
      </c>
      <c r="AL151" s="41"/>
      <c r="AM151" s="41">
        <f>SUMIFS(Booking_Data!P:P,Booking_Data!H:H,AA151,Booking_Data!I:I,Y151,Booking_Data!J:J,B151)</f>
        <v>36600</v>
      </c>
    </row>
    <row r="152" spans="1:39" x14ac:dyDescent="0.35">
      <c r="A152" s="763">
        <v>7</v>
      </c>
      <c r="B152" s="27">
        <v>45900</v>
      </c>
      <c r="C152" s="8" t="s">
        <v>2</v>
      </c>
      <c r="D152" s="8" t="s">
        <v>1</v>
      </c>
      <c r="E152" s="532">
        <v>0.30555555555555558</v>
      </c>
      <c r="F152" s="532">
        <v>0.44444444444444448</v>
      </c>
      <c r="G152" s="533">
        <v>0.3888888888888889</v>
      </c>
      <c r="H152" s="533">
        <v>0.56944444444444442</v>
      </c>
      <c r="I152" s="764">
        <v>9</v>
      </c>
      <c r="J152" s="3">
        <v>0</v>
      </c>
      <c r="K152" s="3">
        <v>0</v>
      </c>
      <c r="L152" s="3">
        <v>0</v>
      </c>
      <c r="M152" s="4">
        <v>8</v>
      </c>
      <c r="N152" s="3">
        <v>0</v>
      </c>
      <c r="O152" s="3">
        <v>0</v>
      </c>
      <c r="P152" s="4" t="s">
        <v>86</v>
      </c>
      <c r="Q152" s="4">
        <v>179</v>
      </c>
      <c r="R152" s="93">
        <v>179</v>
      </c>
      <c r="S152" s="4" t="s">
        <v>457</v>
      </c>
      <c r="T152" s="534" t="s">
        <v>132</v>
      </c>
      <c r="U152" s="4">
        <v>6</v>
      </c>
      <c r="V152" s="4" t="s">
        <v>255</v>
      </c>
      <c r="W152" s="9" t="s">
        <v>261</v>
      </c>
      <c r="X152" s="535" t="s">
        <v>2</v>
      </c>
      <c r="Y152" s="4" t="s">
        <v>28</v>
      </c>
      <c r="Z152" s="4" t="s">
        <v>10</v>
      </c>
      <c r="AA152" s="765" t="s">
        <v>1291</v>
      </c>
      <c r="AB152" s="17" t="s">
        <v>1144</v>
      </c>
      <c r="AC152" s="22">
        <v>7121</v>
      </c>
      <c r="AD152" s="57" cm="1">
        <f t="array" ref="AD152">INDEX('Routes Taxes'!O:O,MATCH('Flight Rotation Weeks'!V152&amp;Y152,'Routes Taxes'!A:A&amp;'Routes Taxes'!I:I,0))</f>
        <v>28.33</v>
      </c>
      <c r="AE152" s="58">
        <f t="shared" si="18"/>
        <v>4816.0999999999995</v>
      </c>
      <c r="AF152" s="93">
        <f>SUMIFS(Booking_Data!K:K,Booking_Data!J:J,B152,Booking_Data!H:H,AA152)</f>
        <v>170</v>
      </c>
      <c r="AG152" s="41">
        <f t="shared" si="19"/>
        <v>9</v>
      </c>
      <c r="AH152" s="93">
        <f>SUMIFS(Booking_Data!L:L,Booking_Data!J:J,B152,Booking_Data!H:H,AA152,Booking_Data!I:I,Y152)</f>
        <v>170</v>
      </c>
      <c r="AI152" s="41">
        <f t="shared" si="20"/>
        <v>9</v>
      </c>
      <c r="AJ152" s="41"/>
      <c r="AK152" s="41">
        <f t="shared" si="21"/>
        <v>9</v>
      </c>
      <c r="AL152" s="41"/>
      <c r="AM152" s="41">
        <f>SUMIFS(Booking_Data!P:P,Booking_Data!H:H,AA152,Booking_Data!I:I,Y152,Booking_Data!J:J,B152)</f>
        <v>37350</v>
      </c>
    </row>
    <row r="153" spans="1:39" x14ac:dyDescent="0.35">
      <c r="A153" s="763">
        <v>7</v>
      </c>
      <c r="B153" s="27">
        <v>45907</v>
      </c>
      <c r="C153" s="8" t="s">
        <v>2</v>
      </c>
      <c r="D153" s="8" t="s">
        <v>1</v>
      </c>
      <c r="E153" s="532">
        <v>0.30555555555555558</v>
      </c>
      <c r="F153" s="532">
        <v>0.44444444444444448</v>
      </c>
      <c r="G153" s="533">
        <v>0.3888888888888889</v>
      </c>
      <c r="H153" s="533">
        <v>0.56944444444444442</v>
      </c>
      <c r="I153" s="764">
        <v>9</v>
      </c>
      <c r="J153" s="3">
        <v>0</v>
      </c>
      <c r="K153" s="3">
        <v>0</v>
      </c>
      <c r="L153" s="3">
        <v>0</v>
      </c>
      <c r="M153" s="4">
        <v>8</v>
      </c>
      <c r="N153" s="3">
        <v>0</v>
      </c>
      <c r="O153" s="3">
        <v>0</v>
      </c>
      <c r="P153" s="4" t="s">
        <v>86</v>
      </c>
      <c r="Q153" s="4">
        <v>179</v>
      </c>
      <c r="R153" s="93">
        <v>179</v>
      </c>
      <c r="S153" s="4" t="s">
        <v>457</v>
      </c>
      <c r="T153" s="534" t="s">
        <v>132</v>
      </c>
      <c r="U153" s="12">
        <v>7</v>
      </c>
      <c r="V153" s="4" t="s">
        <v>255</v>
      </c>
      <c r="W153" s="9" t="s">
        <v>262</v>
      </c>
      <c r="X153" s="535" t="s">
        <v>2</v>
      </c>
      <c r="Y153" s="4" t="s">
        <v>28</v>
      </c>
      <c r="Z153" s="4" t="s">
        <v>10</v>
      </c>
      <c r="AA153" s="765" t="s">
        <v>1291</v>
      </c>
      <c r="AB153" s="17" t="s">
        <v>1144</v>
      </c>
      <c r="AC153" s="22">
        <v>7121</v>
      </c>
      <c r="AD153" s="57" cm="1">
        <f t="array" ref="AD153">INDEX('Routes Taxes'!O:O,MATCH('Flight Rotation Weeks'!V153&amp;Y153,'Routes Taxes'!A:A&amp;'Routes Taxes'!I:I,0))</f>
        <v>28.33</v>
      </c>
      <c r="AE153" s="58">
        <f t="shared" si="18"/>
        <v>4816.0999999999995</v>
      </c>
      <c r="AF153" s="93">
        <f>SUMIFS(Booking_Data!K:K,Booking_Data!J:J,B153,Booking_Data!H:H,AA153)</f>
        <v>170</v>
      </c>
      <c r="AG153" s="41">
        <f t="shared" si="19"/>
        <v>9</v>
      </c>
      <c r="AH153" s="93">
        <f>SUMIFS(Booking_Data!L:L,Booking_Data!J:J,B153,Booking_Data!H:H,AA153,Booking_Data!I:I,Y153)</f>
        <v>170</v>
      </c>
      <c r="AI153" s="41">
        <f t="shared" si="20"/>
        <v>9</v>
      </c>
      <c r="AJ153" s="41"/>
      <c r="AK153" s="41">
        <f t="shared" si="21"/>
        <v>9</v>
      </c>
      <c r="AL153" s="41"/>
      <c r="AM153" s="41">
        <f>SUMIFS(Booking_Data!P:P,Booking_Data!H:H,AA153,Booking_Data!I:I,Y153,Booking_Data!J:J,B153)</f>
        <v>35300</v>
      </c>
    </row>
    <row r="154" spans="1:39" x14ac:dyDescent="0.35">
      <c r="A154" s="763">
        <v>7</v>
      </c>
      <c r="B154" s="27">
        <v>45914</v>
      </c>
      <c r="C154" s="8" t="s">
        <v>2</v>
      </c>
      <c r="D154" s="8" t="s">
        <v>1</v>
      </c>
      <c r="E154" s="532">
        <v>0.30555555555555558</v>
      </c>
      <c r="F154" s="532">
        <v>0.44444444444444448</v>
      </c>
      <c r="G154" s="533">
        <v>0.3888888888888889</v>
      </c>
      <c r="H154" s="533">
        <v>0.56944444444444442</v>
      </c>
      <c r="I154" s="764">
        <v>9</v>
      </c>
      <c r="J154" s="3">
        <v>0</v>
      </c>
      <c r="K154" s="3">
        <v>0</v>
      </c>
      <c r="L154" s="3">
        <v>0</v>
      </c>
      <c r="M154" s="4">
        <v>8</v>
      </c>
      <c r="N154" s="3">
        <v>0</v>
      </c>
      <c r="O154" s="3">
        <v>0</v>
      </c>
      <c r="P154" s="4" t="s">
        <v>86</v>
      </c>
      <c r="Q154" s="4">
        <v>179</v>
      </c>
      <c r="R154" s="93">
        <v>179</v>
      </c>
      <c r="S154" s="4" t="s">
        <v>457</v>
      </c>
      <c r="T154" s="534" t="s">
        <v>132</v>
      </c>
      <c r="U154" s="4">
        <v>8</v>
      </c>
      <c r="V154" s="4" t="s">
        <v>255</v>
      </c>
      <c r="W154" s="9" t="s">
        <v>263</v>
      </c>
      <c r="X154" s="535" t="s">
        <v>2</v>
      </c>
      <c r="Y154" s="4" t="s">
        <v>28</v>
      </c>
      <c r="Z154" s="4" t="s">
        <v>10</v>
      </c>
      <c r="AA154" s="765" t="s">
        <v>1291</v>
      </c>
      <c r="AB154" s="17" t="s">
        <v>1144</v>
      </c>
      <c r="AC154" s="22">
        <v>7121</v>
      </c>
      <c r="AD154" s="57" cm="1">
        <f t="array" ref="AD154">INDEX('Routes Taxes'!O:O,MATCH('Flight Rotation Weeks'!V154&amp;Y154,'Routes Taxes'!A:A&amp;'Routes Taxes'!I:I,0))</f>
        <v>28.33</v>
      </c>
      <c r="AE154" s="58">
        <f t="shared" si="18"/>
        <v>1416.5</v>
      </c>
      <c r="AF154" s="93">
        <f>SUMIFS(Booking_Data!K:K,Booking_Data!J:J,B154,Booking_Data!H:H,AA154)</f>
        <v>50</v>
      </c>
      <c r="AG154" s="41">
        <f t="shared" si="19"/>
        <v>129</v>
      </c>
      <c r="AH154" s="93">
        <f>SUMIFS(Booking_Data!L:L,Booking_Data!J:J,B154,Booking_Data!H:H,AA154,Booking_Data!I:I,Y154)</f>
        <v>50</v>
      </c>
      <c r="AI154" s="41">
        <f t="shared" si="20"/>
        <v>129</v>
      </c>
      <c r="AJ154" s="41"/>
      <c r="AK154" s="41">
        <f t="shared" si="21"/>
        <v>129</v>
      </c>
      <c r="AL154" s="41"/>
      <c r="AM154" s="41">
        <f>SUMIFS(Booking_Data!P:P,Booking_Data!H:H,AA154,Booking_Data!I:I,Y154,Booking_Data!J:J,B154)</f>
        <v>9350</v>
      </c>
    </row>
    <row r="155" spans="1:39" x14ac:dyDescent="0.35">
      <c r="A155" s="763">
        <v>1</v>
      </c>
      <c r="B155" s="27">
        <v>45873</v>
      </c>
      <c r="C155" s="8" t="s">
        <v>1</v>
      </c>
      <c r="D155" s="8" t="s">
        <v>2</v>
      </c>
      <c r="E155" s="532">
        <v>0.50694444444444442</v>
      </c>
      <c r="F155" s="532">
        <v>0.64583333333333337</v>
      </c>
      <c r="G155" s="533">
        <v>0.63194444444444442</v>
      </c>
      <c r="H155" s="533">
        <v>0.72916666666666663</v>
      </c>
      <c r="I155" s="764">
        <v>7</v>
      </c>
      <c r="J155" s="3">
        <v>47000</v>
      </c>
      <c r="K155" s="3">
        <v>0</v>
      </c>
      <c r="L155" s="3">
        <v>47000</v>
      </c>
      <c r="M155" s="4">
        <v>6</v>
      </c>
      <c r="N155" s="3">
        <v>54833.333333333336</v>
      </c>
      <c r="O155" s="3">
        <v>27416.666666666668</v>
      </c>
      <c r="P155" s="4" t="s">
        <v>86</v>
      </c>
      <c r="Q155" s="4">
        <v>179</v>
      </c>
      <c r="R155" s="4">
        <v>179</v>
      </c>
      <c r="S155" s="4" t="s">
        <v>457</v>
      </c>
      <c r="T155" s="534" t="s">
        <v>168</v>
      </c>
      <c r="U155" s="4">
        <v>2</v>
      </c>
      <c r="V155" s="4" t="s">
        <v>270</v>
      </c>
      <c r="W155" s="9" t="s">
        <v>272</v>
      </c>
      <c r="X155" s="535" t="s">
        <v>2</v>
      </c>
      <c r="Y155" s="4" t="s">
        <v>29</v>
      </c>
      <c r="Z155" s="4" t="s">
        <v>11</v>
      </c>
      <c r="AA155" s="765" t="s">
        <v>1202</v>
      </c>
      <c r="AB155" s="17" t="s">
        <v>1144</v>
      </c>
      <c r="AC155" s="22">
        <v>1128</v>
      </c>
      <c r="AD155" s="57" cm="1">
        <f t="array" ref="AD155">INDEX('Routes Taxes'!O:O,MATCH('Flight Rotation Weeks'!V155&amp;Y155,'Routes Taxes'!A:A&amp;'Routes Taxes'!I:I,0))</f>
        <v>32.75</v>
      </c>
      <c r="AE155" s="58">
        <f t="shared" si="18"/>
        <v>4912.5</v>
      </c>
      <c r="AF155" s="93">
        <f>SUMIFS(Booking_Data!K:K,Booking_Data!J:J,B155,Booking_Data!H:H,AA155)</f>
        <v>150</v>
      </c>
      <c r="AG155" s="41">
        <f t="shared" si="19"/>
        <v>29</v>
      </c>
      <c r="AH155" s="93">
        <f>SUMIFS(Booking_Data!L:L,Booking_Data!J:J,B155,Booking_Data!H:H,AA155,Booking_Data!I:I,Y155)</f>
        <v>150</v>
      </c>
      <c r="AI155" s="41">
        <f t="shared" si="20"/>
        <v>29</v>
      </c>
      <c r="AJ155" s="41"/>
      <c r="AK155" s="41">
        <f t="shared" si="21"/>
        <v>29</v>
      </c>
      <c r="AL155" s="41"/>
      <c r="AM155" s="41">
        <f>SUMIFS(Booking_Data!P:P,Booking_Data!H:H,AA155,Booking_Data!I:I,Y155,Booking_Data!J:J,B155)</f>
        <v>27150</v>
      </c>
    </row>
    <row r="156" spans="1:39" x14ac:dyDescent="0.35">
      <c r="A156" s="763">
        <v>1</v>
      </c>
      <c r="B156" s="27">
        <v>45880</v>
      </c>
      <c r="C156" s="8" t="s">
        <v>1</v>
      </c>
      <c r="D156" s="8" t="s">
        <v>2</v>
      </c>
      <c r="E156" s="532">
        <v>0.50694444444444442</v>
      </c>
      <c r="F156" s="532">
        <v>0.64583333333333337</v>
      </c>
      <c r="G156" s="533">
        <v>0.63194444444444442</v>
      </c>
      <c r="H156" s="533">
        <v>0.72916666666666663</v>
      </c>
      <c r="I156" s="764">
        <v>7</v>
      </c>
      <c r="J156" s="3">
        <v>47000</v>
      </c>
      <c r="K156" s="3">
        <v>0</v>
      </c>
      <c r="L156" s="3">
        <v>47000</v>
      </c>
      <c r="M156" s="4">
        <v>6</v>
      </c>
      <c r="N156" s="3">
        <v>54833.333333333336</v>
      </c>
      <c r="O156" s="3">
        <v>27416.666666666668</v>
      </c>
      <c r="P156" s="4" t="s">
        <v>86</v>
      </c>
      <c r="Q156" s="4">
        <v>179</v>
      </c>
      <c r="R156" s="4">
        <v>179</v>
      </c>
      <c r="S156" s="4" t="s">
        <v>457</v>
      </c>
      <c r="T156" s="534" t="s">
        <v>168</v>
      </c>
      <c r="U156" s="4">
        <v>3</v>
      </c>
      <c r="V156" s="4" t="s">
        <v>270</v>
      </c>
      <c r="W156" s="9" t="s">
        <v>273</v>
      </c>
      <c r="X156" s="535" t="s">
        <v>2</v>
      </c>
      <c r="Y156" s="4" t="s">
        <v>29</v>
      </c>
      <c r="Z156" s="4" t="s">
        <v>11</v>
      </c>
      <c r="AA156" s="765" t="s">
        <v>1202</v>
      </c>
      <c r="AB156" s="17" t="s">
        <v>1144</v>
      </c>
      <c r="AC156" s="22">
        <v>1128</v>
      </c>
      <c r="AD156" s="57" cm="1">
        <f t="array" ref="AD156">INDEX('Routes Taxes'!O:O,MATCH('Flight Rotation Weeks'!V156&amp;Y156,'Routes Taxes'!A:A&amp;'Routes Taxes'!I:I,0))</f>
        <v>32.75</v>
      </c>
      <c r="AE156" s="58">
        <f t="shared" si="18"/>
        <v>5567.5</v>
      </c>
      <c r="AF156" s="93">
        <f>SUMIFS(Booking_Data!K:K,Booking_Data!J:J,B156,Booking_Data!H:H,AA156)</f>
        <v>170</v>
      </c>
      <c r="AG156" s="41">
        <f t="shared" si="19"/>
        <v>9</v>
      </c>
      <c r="AH156" s="93">
        <f>SUMIFS(Booking_Data!L:L,Booking_Data!J:J,B156,Booking_Data!H:H,AA156,Booking_Data!I:I,Y156)</f>
        <v>170</v>
      </c>
      <c r="AI156" s="41">
        <f t="shared" si="20"/>
        <v>9</v>
      </c>
      <c r="AJ156" s="41"/>
      <c r="AK156" s="41">
        <f t="shared" si="21"/>
        <v>9</v>
      </c>
      <c r="AL156" s="41"/>
      <c r="AM156" s="41">
        <f>SUMIFS(Booking_Data!P:P,Booking_Data!H:H,AA156,Booking_Data!I:I,Y156,Booking_Data!J:J,B156)</f>
        <v>29500</v>
      </c>
    </row>
    <row r="157" spans="1:39" x14ac:dyDescent="0.35">
      <c r="A157" s="763">
        <v>1</v>
      </c>
      <c r="B157" s="27">
        <v>45887</v>
      </c>
      <c r="C157" s="8" t="s">
        <v>1</v>
      </c>
      <c r="D157" s="8" t="s">
        <v>2</v>
      </c>
      <c r="E157" s="532">
        <v>0.50694444444444442</v>
      </c>
      <c r="F157" s="532">
        <v>0.64583333333333337</v>
      </c>
      <c r="G157" s="533">
        <v>0.63194444444444442</v>
      </c>
      <c r="H157" s="533">
        <v>0.72916666666666663</v>
      </c>
      <c r="I157" s="764">
        <v>7</v>
      </c>
      <c r="J157" s="3">
        <v>47000</v>
      </c>
      <c r="K157" s="3">
        <v>0</v>
      </c>
      <c r="L157" s="3">
        <v>47000</v>
      </c>
      <c r="M157" s="4">
        <v>6</v>
      </c>
      <c r="N157" s="3">
        <v>54833.333333333336</v>
      </c>
      <c r="O157" s="3">
        <v>27416.666666666668</v>
      </c>
      <c r="P157" s="4" t="s">
        <v>86</v>
      </c>
      <c r="Q157" s="4">
        <v>179</v>
      </c>
      <c r="R157" s="4">
        <v>179</v>
      </c>
      <c r="S157" s="4" t="s">
        <v>457</v>
      </c>
      <c r="T157" s="534" t="s">
        <v>168</v>
      </c>
      <c r="U157" s="4">
        <v>4</v>
      </c>
      <c r="V157" s="4" t="s">
        <v>270</v>
      </c>
      <c r="W157" s="9" t="s">
        <v>274</v>
      </c>
      <c r="X157" s="535" t="s">
        <v>2</v>
      </c>
      <c r="Y157" s="4" t="s">
        <v>29</v>
      </c>
      <c r="Z157" s="4" t="s">
        <v>11</v>
      </c>
      <c r="AA157" s="765" t="s">
        <v>1202</v>
      </c>
      <c r="AB157" s="17" t="s">
        <v>1144</v>
      </c>
      <c r="AC157" s="22">
        <v>1128</v>
      </c>
      <c r="AD157" s="57" cm="1">
        <f t="array" ref="AD157">INDEX('Routes Taxes'!O:O,MATCH('Flight Rotation Weeks'!V157&amp;Y157,'Routes Taxes'!A:A&amp;'Routes Taxes'!I:I,0))</f>
        <v>32.75</v>
      </c>
      <c r="AE157" s="58">
        <f t="shared" si="18"/>
        <v>5862.25</v>
      </c>
      <c r="AF157" s="93">
        <f>SUMIFS(Booking_Data!K:K,Booking_Data!J:J,B157,Booking_Data!H:H,AA157)</f>
        <v>179</v>
      </c>
      <c r="AG157" s="41">
        <f t="shared" si="19"/>
        <v>0</v>
      </c>
      <c r="AH157" s="93">
        <f>SUMIFS(Booking_Data!L:L,Booking_Data!J:J,B157,Booking_Data!H:H,AA157,Booking_Data!I:I,Y157)</f>
        <v>179</v>
      </c>
      <c r="AI157" s="41">
        <f t="shared" si="20"/>
        <v>0</v>
      </c>
      <c r="AJ157" s="41"/>
      <c r="AK157" s="41">
        <f t="shared" si="21"/>
        <v>0</v>
      </c>
      <c r="AL157" s="41"/>
      <c r="AM157" s="41">
        <f>SUMIFS(Booking_Data!P:P,Booking_Data!H:H,AA157,Booking_Data!I:I,Y157,Booking_Data!J:J,B157)</f>
        <v>33725</v>
      </c>
    </row>
    <row r="158" spans="1:39" x14ac:dyDescent="0.35">
      <c r="A158" s="763">
        <v>1</v>
      </c>
      <c r="B158" s="27">
        <v>45894</v>
      </c>
      <c r="C158" s="8" t="s">
        <v>1</v>
      </c>
      <c r="D158" s="8" t="s">
        <v>2</v>
      </c>
      <c r="E158" s="532">
        <v>0.50694444444444442</v>
      </c>
      <c r="F158" s="532">
        <v>0.64583333333333337</v>
      </c>
      <c r="G158" s="533">
        <v>0.63194444444444442</v>
      </c>
      <c r="H158" s="533">
        <v>0.72916666666666663</v>
      </c>
      <c r="I158" s="764">
        <v>7</v>
      </c>
      <c r="J158" s="3">
        <v>47000</v>
      </c>
      <c r="K158" s="3">
        <v>0</v>
      </c>
      <c r="L158" s="3">
        <v>47000</v>
      </c>
      <c r="M158" s="4">
        <v>6</v>
      </c>
      <c r="N158" s="3">
        <v>54833.333333333336</v>
      </c>
      <c r="O158" s="3">
        <v>27416.666666666668</v>
      </c>
      <c r="P158" s="4" t="s">
        <v>86</v>
      </c>
      <c r="Q158" s="4">
        <v>179</v>
      </c>
      <c r="R158" s="4">
        <v>179</v>
      </c>
      <c r="S158" s="4" t="s">
        <v>457</v>
      </c>
      <c r="T158" s="534" t="s">
        <v>168</v>
      </c>
      <c r="U158" s="4">
        <v>5</v>
      </c>
      <c r="V158" s="4" t="s">
        <v>270</v>
      </c>
      <c r="W158" s="9" t="s">
        <v>275</v>
      </c>
      <c r="X158" s="535" t="s">
        <v>2</v>
      </c>
      <c r="Y158" s="4" t="s">
        <v>29</v>
      </c>
      <c r="Z158" s="4" t="s">
        <v>11</v>
      </c>
      <c r="AA158" s="765" t="s">
        <v>1202</v>
      </c>
      <c r="AB158" s="17" t="s">
        <v>1144</v>
      </c>
      <c r="AC158" s="22">
        <v>1128</v>
      </c>
      <c r="AD158" s="57" cm="1">
        <f t="array" ref="AD158">INDEX('Routes Taxes'!O:O,MATCH('Flight Rotation Weeks'!V158&amp;Y158,'Routes Taxes'!A:A&amp;'Routes Taxes'!I:I,0))</f>
        <v>32.75</v>
      </c>
      <c r="AE158" s="58">
        <f t="shared" si="18"/>
        <v>5829.5</v>
      </c>
      <c r="AF158" s="93">
        <f>SUMIFS(Booking_Data!K:K,Booking_Data!J:J,B158,Booking_Data!H:H,AA158)</f>
        <v>178</v>
      </c>
      <c r="AG158" s="41">
        <f t="shared" si="19"/>
        <v>1</v>
      </c>
      <c r="AH158" s="93">
        <f>SUMIFS(Booking_Data!L:L,Booking_Data!J:J,B158,Booking_Data!H:H,AA158,Booking_Data!I:I,Y158)</f>
        <v>178</v>
      </c>
      <c r="AI158" s="41">
        <f t="shared" si="20"/>
        <v>1</v>
      </c>
      <c r="AJ158" s="41"/>
      <c r="AK158" s="41">
        <f t="shared" si="21"/>
        <v>1</v>
      </c>
      <c r="AL158" s="41"/>
      <c r="AM158" s="41">
        <f>SUMIFS(Booking_Data!P:P,Booking_Data!H:H,AA158,Booking_Data!I:I,Y158,Booking_Data!J:J,B158)</f>
        <v>32150</v>
      </c>
    </row>
    <row r="159" spans="1:39" x14ac:dyDescent="0.35">
      <c r="A159" s="763">
        <v>1</v>
      </c>
      <c r="B159" s="27">
        <v>45901</v>
      </c>
      <c r="C159" s="8" t="s">
        <v>1</v>
      </c>
      <c r="D159" s="8" t="s">
        <v>2</v>
      </c>
      <c r="E159" s="532">
        <v>0.50694444444444442</v>
      </c>
      <c r="F159" s="532">
        <v>0.64583333333333337</v>
      </c>
      <c r="G159" s="533">
        <v>0.63194444444444442</v>
      </c>
      <c r="H159" s="533">
        <v>0.72916666666666663</v>
      </c>
      <c r="I159" s="764">
        <v>7</v>
      </c>
      <c r="J159" s="3">
        <v>47000</v>
      </c>
      <c r="K159" s="3">
        <v>0</v>
      </c>
      <c r="L159" s="3">
        <v>47000</v>
      </c>
      <c r="M159" s="4">
        <v>6</v>
      </c>
      <c r="N159" s="3">
        <v>54833.333333333336</v>
      </c>
      <c r="O159" s="3">
        <v>27416.666666666668</v>
      </c>
      <c r="P159" s="4" t="s">
        <v>86</v>
      </c>
      <c r="Q159" s="4">
        <v>179</v>
      </c>
      <c r="R159" s="4">
        <v>179</v>
      </c>
      <c r="S159" s="4" t="s">
        <v>457</v>
      </c>
      <c r="T159" s="534" t="s">
        <v>168</v>
      </c>
      <c r="U159" s="4">
        <v>6</v>
      </c>
      <c r="V159" s="4" t="s">
        <v>270</v>
      </c>
      <c r="W159" s="9" t="s">
        <v>276</v>
      </c>
      <c r="X159" s="535" t="s">
        <v>2</v>
      </c>
      <c r="Y159" s="4" t="s">
        <v>29</v>
      </c>
      <c r="Z159" s="4" t="s">
        <v>11</v>
      </c>
      <c r="AA159" s="765" t="s">
        <v>1202</v>
      </c>
      <c r="AB159" s="17" t="s">
        <v>1144</v>
      </c>
      <c r="AC159" s="22">
        <v>1128</v>
      </c>
      <c r="AD159" s="57" cm="1">
        <f t="array" ref="AD159">INDEX('Routes Taxes'!O:O,MATCH('Flight Rotation Weeks'!V159&amp;Y159,'Routes Taxes'!A:A&amp;'Routes Taxes'!I:I,0))</f>
        <v>32.75</v>
      </c>
      <c r="AE159" s="58">
        <f t="shared" si="18"/>
        <v>5567.5</v>
      </c>
      <c r="AF159" s="93">
        <f>SUMIFS(Booking_Data!K:K,Booking_Data!J:J,B159,Booking_Data!H:H,AA159)</f>
        <v>170</v>
      </c>
      <c r="AG159" s="41">
        <f t="shared" si="19"/>
        <v>9</v>
      </c>
      <c r="AH159" s="93">
        <f>SUMIFS(Booking_Data!L:L,Booking_Data!J:J,B159,Booking_Data!H:H,AA159,Booking_Data!I:I,Y159)</f>
        <v>170</v>
      </c>
      <c r="AI159" s="41">
        <f t="shared" si="20"/>
        <v>9</v>
      </c>
      <c r="AJ159" s="41"/>
      <c r="AK159" s="41">
        <f t="shared" si="21"/>
        <v>9</v>
      </c>
      <c r="AL159" s="41"/>
      <c r="AM159" s="41">
        <f>SUMIFS(Booking_Data!P:P,Booking_Data!H:H,AA159,Booking_Data!I:I,Y159,Booking_Data!J:J,B159)</f>
        <v>28800</v>
      </c>
    </row>
    <row r="160" spans="1:39" x14ac:dyDescent="0.35">
      <c r="A160" s="763">
        <v>1</v>
      </c>
      <c r="B160" s="27">
        <v>45908</v>
      </c>
      <c r="C160" s="8" t="s">
        <v>1</v>
      </c>
      <c r="D160" s="8" t="s">
        <v>2</v>
      </c>
      <c r="E160" s="532">
        <v>0.50694444444444442</v>
      </c>
      <c r="F160" s="532">
        <v>0.64583333333333337</v>
      </c>
      <c r="G160" s="533">
        <v>0.63194444444444442</v>
      </c>
      <c r="H160" s="533">
        <v>0.72916666666666663</v>
      </c>
      <c r="I160" s="764">
        <v>7</v>
      </c>
      <c r="J160" s="3">
        <v>47000</v>
      </c>
      <c r="K160" s="3">
        <v>0</v>
      </c>
      <c r="L160" s="3">
        <v>47000</v>
      </c>
      <c r="M160" s="4">
        <v>6</v>
      </c>
      <c r="N160" s="3">
        <v>54833.333333333336</v>
      </c>
      <c r="O160" s="3">
        <v>27416.666666666668</v>
      </c>
      <c r="P160" s="4" t="s">
        <v>86</v>
      </c>
      <c r="Q160" s="4">
        <v>179</v>
      </c>
      <c r="R160" s="4">
        <v>179</v>
      </c>
      <c r="S160" s="4" t="s">
        <v>457</v>
      </c>
      <c r="T160" s="534" t="s">
        <v>168</v>
      </c>
      <c r="U160" s="12">
        <v>7</v>
      </c>
      <c r="V160" s="4" t="s">
        <v>270</v>
      </c>
      <c r="W160" s="9" t="s">
        <v>277</v>
      </c>
      <c r="X160" s="535" t="s">
        <v>2</v>
      </c>
      <c r="Y160" s="4" t="s">
        <v>29</v>
      </c>
      <c r="Z160" s="4" t="s">
        <v>11</v>
      </c>
      <c r="AA160" s="765" t="s">
        <v>1202</v>
      </c>
      <c r="AB160" s="17" t="s">
        <v>1144</v>
      </c>
      <c r="AC160" s="22">
        <v>1128</v>
      </c>
      <c r="AD160" s="57" cm="1">
        <f t="array" ref="AD160">INDEX('Routes Taxes'!O:O,MATCH('Flight Rotation Weeks'!V160&amp;Y160,'Routes Taxes'!A:A&amp;'Routes Taxes'!I:I,0))</f>
        <v>32.75</v>
      </c>
      <c r="AE160" s="58">
        <f t="shared" si="18"/>
        <v>4323</v>
      </c>
      <c r="AF160" s="93">
        <f>SUMIFS(Booking_Data!K:K,Booking_Data!J:J,B160,Booking_Data!H:H,AA160)</f>
        <v>132</v>
      </c>
      <c r="AG160" s="41">
        <f t="shared" si="19"/>
        <v>47</v>
      </c>
      <c r="AH160" s="93">
        <f>SUMIFS(Booking_Data!L:L,Booking_Data!J:J,B160,Booking_Data!H:H,AA160,Booking_Data!I:I,Y160)</f>
        <v>132</v>
      </c>
      <c r="AI160" s="41">
        <f t="shared" si="20"/>
        <v>47</v>
      </c>
      <c r="AJ160" s="41"/>
      <c r="AK160" s="41">
        <f t="shared" si="21"/>
        <v>47</v>
      </c>
      <c r="AL160" s="41"/>
      <c r="AM160" s="41">
        <f>SUMIFS(Booking_Data!P:P,Booking_Data!H:H,AA160,Booking_Data!I:I,Y160,Booking_Data!J:J,B160)</f>
        <v>27800</v>
      </c>
    </row>
    <row r="161" spans="1:39" x14ac:dyDescent="0.35">
      <c r="A161" s="763">
        <v>1</v>
      </c>
      <c r="B161" s="27">
        <v>45866</v>
      </c>
      <c r="C161" s="8" t="s">
        <v>2</v>
      </c>
      <c r="D161" s="8" t="s">
        <v>1</v>
      </c>
      <c r="E161" s="532">
        <v>0.6875</v>
      </c>
      <c r="F161" s="532">
        <v>0.82638888888888884</v>
      </c>
      <c r="G161" s="533">
        <v>0.77083333333333337</v>
      </c>
      <c r="H161" s="533">
        <v>0.95138888888888884</v>
      </c>
      <c r="I161" s="764">
        <v>7</v>
      </c>
      <c r="J161" s="3">
        <v>47000</v>
      </c>
      <c r="K161" s="3">
        <v>0</v>
      </c>
      <c r="L161" s="3">
        <v>47000</v>
      </c>
      <c r="M161" s="4">
        <v>6</v>
      </c>
      <c r="N161" s="3">
        <v>54833.333333333336</v>
      </c>
      <c r="O161" s="3">
        <v>27416.666666666668</v>
      </c>
      <c r="P161" s="4" t="s">
        <v>86</v>
      </c>
      <c r="Q161" s="4">
        <v>179</v>
      </c>
      <c r="R161" s="4">
        <v>179</v>
      </c>
      <c r="S161" s="4" t="s">
        <v>457</v>
      </c>
      <c r="T161" s="534" t="s">
        <v>168</v>
      </c>
      <c r="U161" s="4">
        <v>1</v>
      </c>
      <c r="V161" s="4" t="s">
        <v>270</v>
      </c>
      <c r="W161" s="9" t="s">
        <v>271</v>
      </c>
      <c r="X161" s="56" t="s">
        <v>2</v>
      </c>
      <c r="Y161" s="4" t="s">
        <v>28</v>
      </c>
      <c r="Z161" s="4" t="s">
        <v>10</v>
      </c>
      <c r="AA161" s="765" t="s">
        <v>1203</v>
      </c>
      <c r="AB161" s="17" t="s">
        <v>1144</v>
      </c>
      <c r="AC161" s="22">
        <v>1129</v>
      </c>
      <c r="AD161" s="57" cm="1">
        <f t="array" ref="AD161">INDEX('Routes Taxes'!O:O,MATCH('Flight Rotation Weeks'!V161&amp;Y161,'Routes Taxes'!A:A&amp;'Routes Taxes'!I:I,0))</f>
        <v>28.33</v>
      </c>
      <c r="AE161" s="58">
        <f t="shared" si="18"/>
        <v>4249.5</v>
      </c>
      <c r="AF161" s="93">
        <f>SUMIFS(Booking_Data!K:K,Booking_Data!J:J,B161,Booking_Data!H:H,AA161)</f>
        <v>150</v>
      </c>
      <c r="AG161" s="41">
        <f t="shared" si="19"/>
        <v>29</v>
      </c>
      <c r="AH161" s="93">
        <f>SUMIFS(Booking_Data!L:L,Booking_Data!J:J,B161,Booking_Data!H:H,AA161,Booking_Data!I:I,Y161)</f>
        <v>150</v>
      </c>
      <c r="AI161" s="41">
        <f t="shared" si="20"/>
        <v>29</v>
      </c>
      <c r="AJ161" s="41"/>
      <c r="AK161" s="41">
        <f t="shared" si="21"/>
        <v>29</v>
      </c>
      <c r="AL161" s="41"/>
      <c r="AM161" s="41">
        <f>SUMIFS(Booking_Data!P:P,Booking_Data!H:H,AA161,Booking_Data!I:I,Y161,Booking_Data!J:J,B161)</f>
        <v>27150</v>
      </c>
    </row>
    <row r="162" spans="1:39" x14ac:dyDescent="0.35">
      <c r="A162" s="763">
        <v>1</v>
      </c>
      <c r="B162" s="27">
        <v>45873</v>
      </c>
      <c r="C162" s="8" t="s">
        <v>2</v>
      </c>
      <c r="D162" s="8" t="s">
        <v>1</v>
      </c>
      <c r="E162" s="532">
        <v>0.6875</v>
      </c>
      <c r="F162" s="532">
        <v>0.82638888888888884</v>
      </c>
      <c r="G162" s="533">
        <v>0.77083333333333337</v>
      </c>
      <c r="H162" s="533">
        <v>0.95138888888888884</v>
      </c>
      <c r="I162" s="764">
        <v>7</v>
      </c>
      <c r="J162" s="3">
        <v>47000</v>
      </c>
      <c r="K162" s="3">
        <v>0</v>
      </c>
      <c r="L162" s="3">
        <v>47000</v>
      </c>
      <c r="M162" s="4">
        <v>6</v>
      </c>
      <c r="N162" s="3">
        <v>54833.333333333336</v>
      </c>
      <c r="O162" s="3">
        <v>27416.666666666668</v>
      </c>
      <c r="P162" s="4" t="s">
        <v>86</v>
      </c>
      <c r="Q162" s="4">
        <v>179</v>
      </c>
      <c r="R162" s="4">
        <v>179</v>
      </c>
      <c r="S162" s="4" t="s">
        <v>457</v>
      </c>
      <c r="T162" s="534" t="s">
        <v>168</v>
      </c>
      <c r="U162" s="4">
        <v>2</v>
      </c>
      <c r="V162" s="4" t="s">
        <v>270</v>
      </c>
      <c r="W162" s="9" t="s">
        <v>272</v>
      </c>
      <c r="X162" s="535" t="s">
        <v>2</v>
      </c>
      <c r="Y162" s="4" t="s">
        <v>28</v>
      </c>
      <c r="Z162" s="4" t="s">
        <v>10</v>
      </c>
      <c r="AA162" s="765" t="s">
        <v>1203</v>
      </c>
      <c r="AB162" s="17" t="s">
        <v>1144</v>
      </c>
      <c r="AC162" s="22">
        <v>1129</v>
      </c>
      <c r="AD162" s="57" cm="1">
        <f t="array" ref="AD162">INDEX('Routes Taxes'!O:O,MATCH('Flight Rotation Weeks'!V162&amp;Y162,'Routes Taxes'!A:A&amp;'Routes Taxes'!I:I,0))</f>
        <v>28.33</v>
      </c>
      <c r="AE162" s="58">
        <f t="shared" si="18"/>
        <v>5071.07</v>
      </c>
      <c r="AF162" s="93">
        <f>SUMIFS(Booking_Data!K:K,Booking_Data!J:J,B162,Booking_Data!H:H,AA162)</f>
        <v>179</v>
      </c>
      <c r="AG162" s="41">
        <f t="shared" si="19"/>
        <v>0</v>
      </c>
      <c r="AH162" s="93">
        <f>SUMIFS(Booking_Data!L:L,Booking_Data!J:J,B162,Booking_Data!H:H,AA162,Booking_Data!I:I,Y162)</f>
        <v>179</v>
      </c>
      <c r="AI162" s="41">
        <f t="shared" si="20"/>
        <v>0</v>
      </c>
      <c r="AJ162" s="41"/>
      <c r="AK162" s="41">
        <f t="shared" si="21"/>
        <v>0</v>
      </c>
      <c r="AL162" s="41"/>
      <c r="AM162" s="41">
        <f>SUMIFS(Booking_Data!P:P,Booking_Data!H:H,AA162,Booking_Data!I:I,Y162,Booking_Data!J:J,B162)</f>
        <v>31975</v>
      </c>
    </row>
    <row r="163" spans="1:39" x14ac:dyDescent="0.35">
      <c r="A163" s="763">
        <v>1</v>
      </c>
      <c r="B163" s="27">
        <v>45880</v>
      </c>
      <c r="C163" s="8" t="s">
        <v>2</v>
      </c>
      <c r="D163" s="8" t="s">
        <v>1</v>
      </c>
      <c r="E163" s="532">
        <v>0.6875</v>
      </c>
      <c r="F163" s="532">
        <v>0.82638888888888884</v>
      </c>
      <c r="G163" s="533">
        <v>0.77083333333333337</v>
      </c>
      <c r="H163" s="533">
        <v>0.95138888888888884</v>
      </c>
      <c r="I163" s="764">
        <v>7</v>
      </c>
      <c r="J163" s="3">
        <v>47000</v>
      </c>
      <c r="K163" s="3">
        <v>0</v>
      </c>
      <c r="L163" s="3">
        <v>47000</v>
      </c>
      <c r="M163" s="4">
        <v>6</v>
      </c>
      <c r="N163" s="3">
        <v>54833.333333333336</v>
      </c>
      <c r="O163" s="3">
        <v>27416.666666666668</v>
      </c>
      <c r="P163" s="4" t="s">
        <v>86</v>
      </c>
      <c r="Q163" s="4">
        <v>179</v>
      </c>
      <c r="R163" s="4">
        <v>179</v>
      </c>
      <c r="S163" s="4" t="s">
        <v>457</v>
      </c>
      <c r="T163" s="534" t="s">
        <v>168</v>
      </c>
      <c r="U163" s="4">
        <v>3</v>
      </c>
      <c r="V163" s="4" t="s">
        <v>270</v>
      </c>
      <c r="W163" s="9" t="s">
        <v>273</v>
      </c>
      <c r="X163" s="535" t="s">
        <v>2</v>
      </c>
      <c r="Y163" s="4" t="s">
        <v>28</v>
      </c>
      <c r="Z163" s="4" t="s">
        <v>10</v>
      </c>
      <c r="AA163" s="765" t="s">
        <v>1203</v>
      </c>
      <c r="AB163" s="17" t="s">
        <v>1144</v>
      </c>
      <c r="AC163" s="22">
        <v>1129</v>
      </c>
      <c r="AD163" s="57" cm="1">
        <f t="array" ref="AD163">INDEX('Routes Taxes'!O:O,MATCH('Flight Rotation Weeks'!V163&amp;Y163,'Routes Taxes'!A:A&amp;'Routes Taxes'!I:I,0))</f>
        <v>28.33</v>
      </c>
      <c r="AE163" s="58">
        <f t="shared" si="18"/>
        <v>4929.42</v>
      </c>
      <c r="AF163" s="93">
        <f>SUMIFS(Booking_Data!K:K,Booking_Data!J:J,B163,Booking_Data!H:H,AA163)</f>
        <v>174</v>
      </c>
      <c r="AG163" s="41">
        <f t="shared" si="19"/>
        <v>5</v>
      </c>
      <c r="AH163" s="93">
        <f>SUMIFS(Booking_Data!L:L,Booking_Data!J:J,B163,Booking_Data!H:H,AA163,Booking_Data!I:I,Y163)</f>
        <v>174</v>
      </c>
      <c r="AI163" s="41">
        <f t="shared" si="20"/>
        <v>5</v>
      </c>
      <c r="AJ163" s="41"/>
      <c r="AK163" s="41">
        <f t="shared" si="21"/>
        <v>5</v>
      </c>
      <c r="AL163" s="41"/>
      <c r="AM163" s="41">
        <f>SUMIFS(Booking_Data!P:P,Booking_Data!H:H,AA163,Booking_Data!I:I,Y163,Booking_Data!J:J,B163)</f>
        <v>32150</v>
      </c>
    </row>
    <row r="164" spans="1:39" x14ac:dyDescent="0.35">
      <c r="A164" s="763">
        <v>1</v>
      </c>
      <c r="B164" s="27">
        <v>45887</v>
      </c>
      <c r="C164" s="8" t="s">
        <v>2</v>
      </c>
      <c r="D164" s="8" t="s">
        <v>1</v>
      </c>
      <c r="E164" s="532">
        <v>0.6875</v>
      </c>
      <c r="F164" s="532">
        <v>0.82638888888888884</v>
      </c>
      <c r="G164" s="533">
        <v>0.77083333333333337</v>
      </c>
      <c r="H164" s="533">
        <v>0.95138888888888884</v>
      </c>
      <c r="I164" s="764">
        <v>7</v>
      </c>
      <c r="J164" s="3">
        <v>47000</v>
      </c>
      <c r="K164" s="3">
        <v>0</v>
      </c>
      <c r="L164" s="3">
        <v>47000</v>
      </c>
      <c r="M164" s="4">
        <v>6</v>
      </c>
      <c r="N164" s="3">
        <v>54833.333333333336</v>
      </c>
      <c r="O164" s="3">
        <v>27416.666666666668</v>
      </c>
      <c r="P164" s="4" t="s">
        <v>86</v>
      </c>
      <c r="Q164" s="4">
        <v>179</v>
      </c>
      <c r="R164" s="4">
        <v>179</v>
      </c>
      <c r="S164" s="4" t="s">
        <v>457</v>
      </c>
      <c r="T164" s="534" t="s">
        <v>168</v>
      </c>
      <c r="U164" s="4">
        <v>4</v>
      </c>
      <c r="V164" s="4" t="s">
        <v>270</v>
      </c>
      <c r="W164" s="9" t="s">
        <v>274</v>
      </c>
      <c r="X164" s="535" t="s">
        <v>2</v>
      </c>
      <c r="Y164" s="4" t="s">
        <v>28</v>
      </c>
      <c r="Z164" s="4" t="s">
        <v>10</v>
      </c>
      <c r="AA164" s="765" t="s">
        <v>1203</v>
      </c>
      <c r="AB164" s="17" t="s">
        <v>1144</v>
      </c>
      <c r="AC164" s="22">
        <v>1129</v>
      </c>
      <c r="AD164" s="57" cm="1">
        <f t="array" ref="AD164">INDEX('Routes Taxes'!O:O,MATCH('Flight Rotation Weeks'!V164&amp;Y164,'Routes Taxes'!A:A&amp;'Routes Taxes'!I:I,0))</f>
        <v>28.33</v>
      </c>
      <c r="AE164" s="58">
        <f t="shared" si="18"/>
        <v>4929.42</v>
      </c>
      <c r="AF164" s="93">
        <f>SUMIFS(Booking_Data!K:K,Booking_Data!J:J,B164,Booking_Data!H:H,AA164)</f>
        <v>174</v>
      </c>
      <c r="AG164" s="41">
        <f t="shared" si="19"/>
        <v>5</v>
      </c>
      <c r="AH164" s="93">
        <f>SUMIFS(Booking_Data!L:L,Booking_Data!J:J,B164,Booking_Data!H:H,AA164,Booking_Data!I:I,Y164)</f>
        <v>174</v>
      </c>
      <c r="AI164" s="41">
        <f t="shared" si="20"/>
        <v>5</v>
      </c>
      <c r="AJ164" s="41"/>
      <c r="AK164" s="41">
        <f t="shared" si="21"/>
        <v>5</v>
      </c>
      <c r="AL164" s="41"/>
      <c r="AM164" s="41">
        <f>SUMIFS(Booking_Data!P:P,Booking_Data!H:H,AA164,Booking_Data!I:I,Y164,Booking_Data!J:J,B164)</f>
        <v>31250</v>
      </c>
    </row>
    <row r="165" spans="1:39" x14ac:dyDescent="0.35">
      <c r="A165" s="763">
        <v>1</v>
      </c>
      <c r="B165" s="27">
        <v>45894</v>
      </c>
      <c r="C165" s="8" t="s">
        <v>2</v>
      </c>
      <c r="D165" s="8" t="s">
        <v>1</v>
      </c>
      <c r="E165" s="532">
        <v>0.6875</v>
      </c>
      <c r="F165" s="532">
        <v>0.82638888888888884</v>
      </c>
      <c r="G165" s="533">
        <v>0.77083333333333337</v>
      </c>
      <c r="H165" s="533">
        <v>0.95138888888888884</v>
      </c>
      <c r="I165" s="764">
        <v>7</v>
      </c>
      <c r="J165" s="3">
        <v>47000</v>
      </c>
      <c r="K165" s="3">
        <v>0</v>
      </c>
      <c r="L165" s="3">
        <v>47000</v>
      </c>
      <c r="M165" s="4">
        <v>6</v>
      </c>
      <c r="N165" s="3">
        <v>54833.333333333336</v>
      </c>
      <c r="O165" s="3">
        <v>27416.666666666668</v>
      </c>
      <c r="P165" s="4" t="s">
        <v>86</v>
      </c>
      <c r="Q165" s="4">
        <v>179</v>
      </c>
      <c r="R165" s="4">
        <v>179</v>
      </c>
      <c r="S165" s="4" t="s">
        <v>457</v>
      </c>
      <c r="T165" s="534" t="s">
        <v>168</v>
      </c>
      <c r="U165" s="4">
        <v>5</v>
      </c>
      <c r="V165" s="4" t="s">
        <v>270</v>
      </c>
      <c r="W165" s="9" t="s">
        <v>275</v>
      </c>
      <c r="X165" s="535" t="s">
        <v>2</v>
      </c>
      <c r="Y165" s="4" t="s">
        <v>28</v>
      </c>
      <c r="Z165" s="4" t="s">
        <v>10</v>
      </c>
      <c r="AA165" s="765" t="s">
        <v>1203</v>
      </c>
      <c r="AB165" s="17" t="s">
        <v>1144</v>
      </c>
      <c r="AC165" s="22">
        <v>1129</v>
      </c>
      <c r="AD165" s="57" cm="1">
        <f t="array" ref="AD165">INDEX('Routes Taxes'!O:O,MATCH('Flight Rotation Weeks'!V165&amp;Y165,'Routes Taxes'!A:A&amp;'Routes Taxes'!I:I,0))</f>
        <v>28.33</v>
      </c>
      <c r="AE165" s="58">
        <f t="shared" si="18"/>
        <v>4816.0999999999995</v>
      </c>
      <c r="AF165" s="93">
        <f>SUMIFS(Booking_Data!K:K,Booking_Data!J:J,B165,Booking_Data!H:H,AA165)</f>
        <v>170</v>
      </c>
      <c r="AG165" s="41">
        <f t="shared" si="19"/>
        <v>9</v>
      </c>
      <c r="AH165" s="93">
        <f>SUMIFS(Booking_Data!L:L,Booking_Data!J:J,B165,Booking_Data!H:H,AA165,Booking_Data!I:I,Y165)</f>
        <v>170</v>
      </c>
      <c r="AI165" s="41">
        <f t="shared" si="20"/>
        <v>9</v>
      </c>
      <c r="AJ165" s="41"/>
      <c r="AK165" s="41">
        <f t="shared" si="21"/>
        <v>9</v>
      </c>
      <c r="AL165" s="41"/>
      <c r="AM165" s="41">
        <f>SUMIFS(Booking_Data!P:P,Booking_Data!H:H,AA165,Booking_Data!I:I,Y165,Booking_Data!J:J,B165)</f>
        <v>28800</v>
      </c>
    </row>
    <row r="166" spans="1:39" x14ac:dyDescent="0.35">
      <c r="A166" s="763">
        <v>1</v>
      </c>
      <c r="B166" s="27">
        <v>45901</v>
      </c>
      <c r="C166" s="8" t="s">
        <v>2</v>
      </c>
      <c r="D166" s="8" t="s">
        <v>1</v>
      </c>
      <c r="E166" s="532">
        <v>0.6875</v>
      </c>
      <c r="F166" s="532">
        <v>0.82638888888888884</v>
      </c>
      <c r="G166" s="533">
        <v>0.77083333333333337</v>
      </c>
      <c r="H166" s="533">
        <v>0.95138888888888884</v>
      </c>
      <c r="I166" s="764">
        <v>7</v>
      </c>
      <c r="J166" s="3">
        <v>47000</v>
      </c>
      <c r="K166" s="3">
        <v>0</v>
      </c>
      <c r="L166" s="3">
        <v>47000</v>
      </c>
      <c r="M166" s="4">
        <v>6</v>
      </c>
      <c r="N166" s="3">
        <v>54833.333333333336</v>
      </c>
      <c r="O166" s="3">
        <v>27416.666666666668</v>
      </c>
      <c r="P166" s="4" t="s">
        <v>86</v>
      </c>
      <c r="Q166" s="4">
        <v>179</v>
      </c>
      <c r="R166" s="4">
        <v>179</v>
      </c>
      <c r="S166" s="4" t="s">
        <v>457</v>
      </c>
      <c r="T166" s="534" t="s">
        <v>168</v>
      </c>
      <c r="U166" s="4">
        <v>6</v>
      </c>
      <c r="V166" s="4" t="s">
        <v>270</v>
      </c>
      <c r="W166" s="9" t="s">
        <v>276</v>
      </c>
      <c r="X166" s="535" t="s">
        <v>2</v>
      </c>
      <c r="Y166" s="4" t="s">
        <v>28</v>
      </c>
      <c r="Z166" s="4" t="s">
        <v>10</v>
      </c>
      <c r="AA166" s="765" t="s">
        <v>1203</v>
      </c>
      <c r="AB166" s="17" t="s">
        <v>1144</v>
      </c>
      <c r="AC166" s="22">
        <v>1129</v>
      </c>
      <c r="AD166" s="57" cm="1">
        <f t="array" ref="AD166">INDEX('Routes Taxes'!O:O,MATCH('Flight Rotation Weeks'!V166&amp;Y166,'Routes Taxes'!A:A&amp;'Routes Taxes'!I:I,0))</f>
        <v>28.33</v>
      </c>
      <c r="AE166" s="58">
        <f t="shared" si="18"/>
        <v>3739.56</v>
      </c>
      <c r="AF166" s="93">
        <f>SUMIFS(Booking_Data!K:K,Booking_Data!J:J,B166,Booking_Data!H:H,AA166)</f>
        <v>132</v>
      </c>
      <c r="AG166" s="41">
        <f t="shared" si="19"/>
        <v>47</v>
      </c>
      <c r="AH166" s="93">
        <f>SUMIFS(Booking_Data!L:L,Booking_Data!J:J,B166,Booking_Data!H:H,AA166,Booking_Data!I:I,Y166)</f>
        <v>132</v>
      </c>
      <c r="AI166" s="41">
        <f t="shared" si="20"/>
        <v>47</v>
      </c>
      <c r="AJ166" s="41"/>
      <c r="AK166" s="41">
        <f t="shared" si="21"/>
        <v>47</v>
      </c>
      <c r="AL166" s="41"/>
      <c r="AM166" s="41">
        <f>SUMIFS(Booking_Data!P:P,Booking_Data!H:H,AA166,Booking_Data!I:I,Y166,Booking_Data!J:J,B166)</f>
        <v>27800</v>
      </c>
    </row>
    <row r="167" spans="1:39" x14ac:dyDescent="0.35">
      <c r="A167" s="763">
        <v>1</v>
      </c>
      <c r="B167" s="27">
        <v>45873</v>
      </c>
      <c r="C167" s="8" t="s">
        <v>1</v>
      </c>
      <c r="D167" s="8" t="s">
        <v>2</v>
      </c>
      <c r="E167" s="532">
        <v>0.47569444444444442</v>
      </c>
      <c r="F167" s="532">
        <v>0.62152777777777779</v>
      </c>
      <c r="G167" s="533">
        <v>0.60069444444444442</v>
      </c>
      <c r="H167" s="533">
        <v>0.70486111111111116</v>
      </c>
      <c r="I167" s="764">
        <v>7</v>
      </c>
      <c r="J167" s="3">
        <v>46500</v>
      </c>
      <c r="K167" s="3">
        <v>0</v>
      </c>
      <c r="L167" s="3">
        <v>46500</v>
      </c>
      <c r="M167" s="4">
        <v>7</v>
      </c>
      <c r="N167" s="3">
        <v>46500</v>
      </c>
      <c r="O167" s="3">
        <v>23250</v>
      </c>
      <c r="P167" s="4" t="s">
        <v>87</v>
      </c>
      <c r="Q167" s="4">
        <v>186</v>
      </c>
      <c r="R167" s="93">
        <v>186</v>
      </c>
      <c r="S167" s="4" t="s">
        <v>457</v>
      </c>
      <c r="T167" s="534" t="s">
        <v>169</v>
      </c>
      <c r="U167" s="4">
        <v>2</v>
      </c>
      <c r="V167" s="4" t="s">
        <v>278</v>
      </c>
      <c r="W167" s="9" t="s">
        <v>280</v>
      </c>
      <c r="X167" s="535" t="s">
        <v>2</v>
      </c>
      <c r="Y167" s="4" t="s">
        <v>29</v>
      </c>
      <c r="Z167" s="4" t="s">
        <v>11</v>
      </c>
      <c r="AA167" s="765" t="s">
        <v>191</v>
      </c>
      <c r="AB167" s="17" t="s">
        <v>99</v>
      </c>
      <c r="AC167" s="22" t="s">
        <v>200</v>
      </c>
      <c r="AD167" s="57" cm="1">
        <f t="array" ref="AD167">INDEX('Routes Taxes'!O:O,MATCH('Flight Rotation Weeks'!V167&amp;Y167,'Routes Taxes'!A:A&amp;'Routes Taxes'!I:I,0))</f>
        <v>32.75</v>
      </c>
      <c r="AE167" s="58">
        <f t="shared" si="18"/>
        <v>65.5</v>
      </c>
      <c r="AF167" s="93">
        <f>SUMIFS(Booking_Data!K:K,Booking_Data!J:J,B167,Booking_Data!H:H,AA167)</f>
        <v>2</v>
      </c>
      <c r="AG167" s="41">
        <f t="shared" si="19"/>
        <v>184</v>
      </c>
      <c r="AH167" s="93">
        <f>SUMIFS(Booking_Data!L:L,Booking_Data!J:J,B167,Booking_Data!H:H,AA167,Booking_Data!I:I,Y167)</f>
        <v>2</v>
      </c>
      <c r="AI167" s="41">
        <f t="shared" si="20"/>
        <v>184</v>
      </c>
      <c r="AJ167" s="41"/>
      <c r="AK167" s="41">
        <f t="shared" si="21"/>
        <v>184</v>
      </c>
      <c r="AL167" s="41"/>
      <c r="AM167" s="41">
        <f>SUMIFS(Booking_Data!P:P,Booking_Data!H:H,AA167,Booking_Data!I:I,Y167,Booking_Data!J:J,B167)</f>
        <v>547.84</v>
      </c>
    </row>
    <row r="168" spans="1:39" x14ac:dyDescent="0.35">
      <c r="A168" s="763">
        <v>1</v>
      </c>
      <c r="B168" s="27">
        <v>45880</v>
      </c>
      <c r="C168" s="8" t="s">
        <v>1</v>
      </c>
      <c r="D168" s="8" t="s">
        <v>2</v>
      </c>
      <c r="E168" s="532">
        <v>0.47569444444444442</v>
      </c>
      <c r="F168" s="532">
        <v>0.62152777777777779</v>
      </c>
      <c r="G168" s="533">
        <v>0.60069444444444442</v>
      </c>
      <c r="H168" s="533">
        <v>0.70486111111111116</v>
      </c>
      <c r="I168" s="764">
        <v>7</v>
      </c>
      <c r="J168" s="3">
        <v>46500</v>
      </c>
      <c r="K168" s="3">
        <v>0</v>
      </c>
      <c r="L168" s="3">
        <v>46500</v>
      </c>
      <c r="M168" s="4">
        <v>7</v>
      </c>
      <c r="N168" s="3">
        <v>46500</v>
      </c>
      <c r="O168" s="3">
        <v>23250</v>
      </c>
      <c r="P168" s="4" t="s">
        <v>87</v>
      </c>
      <c r="Q168" s="4">
        <v>186</v>
      </c>
      <c r="R168" s="93">
        <v>186</v>
      </c>
      <c r="S168" s="4" t="s">
        <v>457</v>
      </c>
      <c r="T168" s="534" t="s">
        <v>169</v>
      </c>
      <c r="U168" s="4">
        <v>3</v>
      </c>
      <c r="V168" s="4" t="s">
        <v>278</v>
      </c>
      <c r="W168" s="9" t="s">
        <v>281</v>
      </c>
      <c r="X168" s="535" t="s">
        <v>2</v>
      </c>
      <c r="Y168" s="4" t="s">
        <v>29</v>
      </c>
      <c r="Z168" s="4" t="s">
        <v>11</v>
      </c>
      <c r="AA168" s="765" t="s">
        <v>191</v>
      </c>
      <c r="AB168" s="17" t="s">
        <v>99</v>
      </c>
      <c r="AC168" s="22" t="s">
        <v>200</v>
      </c>
      <c r="AD168" s="57" cm="1">
        <f t="array" ref="AD168">INDEX('Routes Taxes'!O:O,MATCH('Flight Rotation Weeks'!V168&amp;Y168,'Routes Taxes'!A:A&amp;'Routes Taxes'!I:I,0))</f>
        <v>32.75</v>
      </c>
      <c r="AE168" s="58">
        <f t="shared" si="18"/>
        <v>1965</v>
      </c>
      <c r="AF168" s="93">
        <f>SUMIFS(Booking_Data!K:K,Booking_Data!J:J,B168,Booking_Data!H:H,AA168)</f>
        <v>60</v>
      </c>
      <c r="AG168" s="41">
        <f t="shared" si="19"/>
        <v>126</v>
      </c>
      <c r="AH168" s="93">
        <f>SUMIFS(Booking_Data!L:L,Booking_Data!J:J,B168,Booking_Data!H:H,AA168,Booking_Data!I:I,Y168)</f>
        <v>60</v>
      </c>
      <c r="AI168" s="41">
        <f t="shared" si="20"/>
        <v>126</v>
      </c>
      <c r="AJ168" s="41"/>
      <c r="AK168" s="41">
        <f t="shared" si="21"/>
        <v>126</v>
      </c>
      <c r="AL168" s="41"/>
      <c r="AM168" s="41">
        <f>SUMIFS(Booking_Data!P:P,Booking_Data!H:H,AA168,Booking_Data!I:I,Y168,Booking_Data!J:J,B168)</f>
        <v>12600</v>
      </c>
    </row>
    <row r="169" spans="1:39" x14ac:dyDescent="0.35">
      <c r="A169" s="763">
        <v>1</v>
      </c>
      <c r="B169" s="27">
        <v>45887</v>
      </c>
      <c r="C169" s="8" t="s">
        <v>1</v>
      </c>
      <c r="D169" s="8" t="s">
        <v>2</v>
      </c>
      <c r="E169" s="532">
        <v>0.47569444444444442</v>
      </c>
      <c r="F169" s="532">
        <v>0.62152777777777779</v>
      </c>
      <c r="G169" s="533">
        <v>0.60069444444444442</v>
      </c>
      <c r="H169" s="533">
        <v>0.70486111111111116</v>
      </c>
      <c r="I169" s="764">
        <v>7</v>
      </c>
      <c r="J169" s="3">
        <v>46500</v>
      </c>
      <c r="K169" s="3">
        <v>0</v>
      </c>
      <c r="L169" s="3">
        <v>46500</v>
      </c>
      <c r="M169" s="4">
        <v>7</v>
      </c>
      <c r="N169" s="3">
        <v>46500</v>
      </c>
      <c r="O169" s="3">
        <v>23250</v>
      </c>
      <c r="P169" s="4" t="s">
        <v>87</v>
      </c>
      <c r="Q169" s="4">
        <v>186</v>
      </c>
      <c r="R169" s="93">
        <v>186</v>
      </c>
      <c r="S169" s="4" t="s">
        <v>457</v>
      </c>
      <c r="T169" s="534" t="s">
        <v>169</v>
      </c>
      <c r="U169" s="4">
        <v>4</v>
      </c>
      <c r="V169" s="4" t="s">
        <v>278</v>
      </c>
      <c r="W169" s="9" t="s">
        <v>282</v>
      </c>
      <c r="X169" s="535" t="s">
        <v>2</v>
      </c>
      <c r="Y169" s="4" t="s">
        <v>29</v>
      </c>
      <c r="Z169" s="4" t="s">
        <v>11</v>
      </c>
      <c r="AA169" s="765" t="s">
        <v>191</v>
      </c>
      <c r="AB169" s="17" t="s">
        <v>99</v>
      </c>
      <c r="AC169" s="22" t="s">
        <v>200</v>
      </c>
      <c r="AD169" s="57" cm="1">
        <f t="array" ref="AD169">INDEX('Routes Taxes'!O:O,MATCH('Flight Rotation Weeks'!V169&amp;Y169,'Routes Taxes'!A:A&amp;'Routes Taxes'!I:I,0))</f>
        <v>32.75</v>
      </c>
      <c r="AE169" s="58">
        <f t="shared" si="18"/>
        <v>3569.75</v>
      </c>
      <c r="AF169" s="93">
        <f>SUMIFS(Booking_Data!K:K,Booking_Data!J:J,B169,Booking_Data!H:H,AA169)</f>
        <v>109</v>
      </c>
      <c r="AG169" s="41">
        <f t="shared" si="19"/>
        <v>77</v>
      </c>
      <c r="AH169" s="93">
        <f>SUMIFS(Booking_Data!L:L,Booking_Data!J:J,B169,Booking_Data!H:H,AA169,Booking_Data!I:I,Y169)</f>
        <v>109</v>
      </c>
      <c r="AI169" s="41">
        <f t="shared" si="20"/>
        <v>77</v>
      </c>
      <c r="AJ169" s="41"/>
      <c r="AK169" s="41">
        <f t="shared" si="21"/>
        <v>77</v>
      </c>
      <c r="AL169" s="41"/>
      <c r="AM169" s="41">
        <f>SUMIFS(Booking_Data!P:P,Booking_Data!H:H,AA169,Booking_Data!I:I,Y169,Booking_Data!J:J,B169)</f>
        <v>23341.799999999996</v>
      </c>
    </row>
    <row r="170" spans="1:39" x14ac:dyDescent="0.35">
      <c r="A170" s="763">
        <v>1</v>
      </c>
      <c r="B170" s="27">
        <v>45894</v>
      </c>
      <c r="C170" s="8" t="s">
        <v>1</v>
      </c>
      <c r="D170" s="8" t="s">
        <v>2</v>
      </c>
      <c r="E170" s="532">
        <v>0.47569444444444442</v>
      </c>
      <c r="F170" s="532">
        <v>0.62152777777777779</v>
      </c>
      <c r="G170" s="533">
        <v>0.60069444444444442</v>
      </c>
      <c r="H170" s="533">
        <v>0.70486111111111116</v>
      </c>
      <c r="I170" s="764">
        <v>7</v>
      </c>
      <c r="J170" s="3">
        <v>46500</v>
      </c>
      <c r="K170" s="3">
        <v>0</v>
      </c>
      <c r="L170" s="3">
        <v>46500</v>
      </c>
      <c r="M170" s="4">
        <v>7</v>
      </c>
      <c r="N170" s="3">
        <v>46500</v>
      </c>
      <c r="O170" s="3">
        <v>23250</v>
      </c>
      <c r="P170" s="4" t="s">
        <v>87</v>
      </c>
      <c r="Q170" s="4">
        <v>186</v>
      </c>
      <c r="R170" s="93">
        <v>186</v>
      </c>
      <c r="S170" s="4" t="s">
        <v>457</v>
      </c>
      <c r="T170" s="534" t="s">
        <v>169</v>
      </c>
      <c r="U170" s="4">
        <v>5</v>
      </c>
      <c r="V170" s="4" t="s">
        <v>278</v>
      </c>
      <c r="W170" s="9" t="s">
        <v>283</v>
      </c>
      <c r="X170" s="535" t="s">
        <v>2</v>
      </c>
      <c r="Y170" s="4" t="s">
        <v>29</v>
      </c>
      <c r="Z170" s="4" t="s">
        <v>11</v>
      </c>
      <c r="AA170" s="765" t="s">
        <v>191</v>
      </c>
      <c r="AB170" s="17" t="s">
        <v>99</v>
      </c>
      <c r="AC170" s="22" t="s">
        <v>200</v>
      </c>
      <c r="AD170" s="57" cm="1">
        <f t="array" ref="AD170">INDEX('Routes Taxes'!O:O,MATCH('Flight Rotation Weeks'!V170&amp;Y170,'Routes Taxes'!A:A&amp;'Routes Taxes'!I:I,0))</f>
        <v>32.75</v>
      </c>
      <c r="AE170" s="58">
        <f t="shared" si="18"/>
        <v>4519.5</v>
      </c>
      <c r="AF170" s="93">
        <f>SUMIFS(Booking_Data!K:K,Booking_Data!J:J,B170,Booking_Data!H:H,AA170)</f>
        <v>138</v>
      </c>
      <c r="AG170" s="41">
        <f t="shared" si="19"/>
        <v>48</v>
      </c>
      <c r="AH170" s="93">
        <f>SUMIFS(Booking_Data!L:L,Booking_Data!J:J,B170,Booking_Data!H:H,AA170,Booking_Data!I:I,Y170)</f>
        <v>138</v>
      </c>
      <c r="AI170" s="41">
        <f t="shared" si="20"/>
        <v>48</v>
      </c>
      <c r="AJ170" s="41"/>
      <c r="AK170" s="41">
        <f t="shared" si="21"/>
        <v>48</v>
      </c>
      <c r="AL170" s="41"/>
      <c r="AM170" s="41">
        <f>SUMIFS(Booking_Data!P:P,Booking_Data!H:H,AA170,Booking_Data!I:I,Y170,Booking_Data!J:J,B170)</f>
        <v>35618.61</v>
      </c>
    </row>
    <row r="171" spans="1:39" x14ac:dyDescent="0.35">
      <c r="A171" s="763">
        <v>1</v>
      </c>
      <c r="B171" s="27">
        <v>45901</v>
      </c>
      <c r="C171" s="8" t="s">
        <v>1</v>
      </c>
      <c r="D171" s="8" t="s">
        <v>2</v>
      </c>
      <c r="E171" s="532">
        <v>0.47569444444444442</v>
      </c>
      <c r="F171" s="532">
        <v>0.62152777777777779</v>
      </c>
      <c r="G171" s="533">
        <v>0.60069444444444442</v>
      </c>
      <c r="H171" s="533">
        <v>0.70486111111111116</v>
      </c>
      <c r="I171" s="764">
        <v>7</v>
      </c>
      <c r="J171" s="3">
        <v>46500</v>
      </c>
      <c r="K171" s="3">
        <v>0</v>
      </c>
      <c r="L171" s="3">
        <v>46500</v>
      </c>
      <c r="M171" s="4">
        <v>7</v>
      </c>
      <c r="N171" s="3">
        <v>46500</v>
      </c>
      <c r="O171" s="3">
        <v>23250</v>
      </c>
      <c r="P171" s="4" t="s">
        <v>87</v>
      </c>
      <c r="Q171" s="4">
        <v>186</v>
      </c>
      <c r="R171" s="93">
        <v>186</v>
      </c>
      <c r="S171" s="4" t="s">
        <v>457</v>
      </c>
      <c r="T171" s="534" t="s">
        <v>169</v>
      </c>
      <c r="U171" s="4">
        <v>6</v>
      </c>
      <c r="V171" s="4" t="s">
        <v>278</v>
      </c>
      <c r="W171" s="9" t="s">
        <v>284</v>
      </c>
      <c r="X171" s="535" t="s">
        <v>2</v>
      </c>
      <c r="Y171" s="4" t="s">
        <v>29</v>
      </c>
      <c r="Z171" s="4" t="s">
        <v>11</v>
      </c>
      <c r="AA171" s="765" t="s">
        <v>191</v>
      </c>
      <c r="AB171" s="17" t="s">
        <v>99</v>
      </c>
      <c r="AC171" s="22" t="s">
        <v>200</v>
      </c>
      <c r="AD171" s="57" cm="1">
        <f t="array" ref="AD171">INDEX('Routes Taxes'!O:O,MATCH('Flight Rotation Weeks'!V171&amp;Y171,'Routes Taxes'!A:A&amp;'Routes Taxes'!I:I,0))</f>
        <v>32.75</v>
      </c>
      <c r="AE171" s="58">
        <f t="shared" si="18"/>
        <v>1310</v>
      </c>
      <c r="AF171" s="93">
        <f>SUMIFS(Booking_Data!K:K,Booking_Data!J:J,B171,Booking_Data!H:H,AA171)</f>
        <v>40</v>
      </c>
      <c r="AG171" s="41">
        <f t="shared" si="19"/>
        <v>146</v>
      </c>
      <c r="AH171" s="93">
        <f>SUMIFS(Booking_Data!L:L,Booking_Data!J:J,B171,Booking_Data!H:H,AA171,Booking_Data!I:I,Y171)</f>
        <v>40</v>
      </c>
      <c r="AI171" s="41">
        <f t="shared" si="20"/>
        <v>146</v>
      </c>
      <c r="AJ171" s="41"/>
      <c r="AK171" s="41">
        <f t="shared" si="21"/>
        <v>146</v>
      </c>
      <c r="AL171" s="41"/>
      <c r="AM171" s="41">
        <f>SUMIFS(Booking_Data!P:P,Booking_Data!H:H,AA171,Booking_Data!I:I,Y171,Booking_Data!J:J,B171)</f>
        <v>8400</v>
      </c>
    </row>
    <row r="172" spans="1:39" x14ac:dyDescent="0.35">
      <c r="A172" s="19">
        <v>1</v>
      </c>
      <c r="B172" s="28">
        <v>45908</v>
      </c>
      <c r="C172" s="8" t="s">
        <v>1</v>
      </c>
      <c r="D172" s="8" t="s">
        <v>2</v>
      </c>
      <c r="E172" s="532">
        <v>0.47569444444444442</v>
      </c>
      <c r="F172" s="532">
        <v>0.62152777777777779</v>
      </c>
      <c r="G172" s="533">
        <v>0.60069444444444442</v>
      </c>
      <c r="H172" s="533">
        <v>0.70486111111111116</v>
      </c>
      <c r="I172" s="20">
        <v>7</v>
      </c>
      <c r="J172" s="21">
        <v>46500</v>
      </c>
      <c r="K172" s="21">
        <v>0</v>
      </c>
      <c r="L172" s="21">
        <v>46500</v>
      </c>
      <c r="M172" s="12">
        <v>7</v>
      </c>
      <c r="N172" s="21">
        <v>46500</v>
      </c>
      <c r="O172" s="21">
        <v>23250</v>
      </c>
      <c r="P172" s="12" t="s">
        <v>87</v>
      </c>
      <c r="Q172" s="12">
        <v>186</v>
      </c>
      <c r="R172" s="11">
        <v>186</v>
      </c>
      <c r="S172" s="4" t="s">
        <v>457</v>
      </c>
      <c r="T172" s="534" t="s">
        <v>169</v>
      </c>
      <c r="U172" s="12">
        <v>7</v>
      </c>
      <c r="V172" s="4" t="s">
        <v>278</v>
      </c>
      <c r="W172" s="9" t="s">
        <v>285</v>
      </c>
      <c r="X172" s="535" t="s">
        <v>2</v>
      </c>
      <c r="Y172" s="12" t="s">
        <v>29</v>
      </c>
      <c r="Z172" s="12" t="s">
        <v>11</v>
      </c>
      <c r="AA172" s="536" t="s">
        <v>191</v>
      </c>
      <c r="AB172" s="52" t="s">
        <v>99</v>
      </c>
      <c r="AC172" s="53" t="s">
        <v>200</v>
      </c>
      <c r="AD172" s="57" cm="1">
        <f t="array" ref="AD172">INDEX('Routes Taxes'!O:O,MATCH('Flight Rotation Weeks'!V172&amp;Y172,'Routes Taxes'!A:A&amp;'Routes Taxes'!I:I,0))</f>
        <v>32.75</v>
      </c>
      <c r="AE172" s="58">
        <f t="shared" si="18"/>
        <v>327.5</v>
      </c>
      <c r="AF172" s="93">
        <f>SUMIFS(Booking_Data!K:K,Booking_Data!J:J,B172,Booking_Data!H:H,AA172)</f>
        <v>10</v>
      </c>
      <c r="AG172" s="41">
        <f t="shared" si="19"/>
        <v>176</v>
      </c>
      <c r="AH172" s="93">
        <f>SUMIFS(Booking_Data!L:L,Booking_Data!J:J,B172,Booking_Data!H:H,AA172,Booking_Data!I:I,Y172)</f>
        <v>10</v>
      </c>
      <c r="AI172" s="41">
        <f t="shared" si="20"/>
        <v>176</v>
      </c>
      <c r="AJ172" s="41"/>
      <c r="AK172" s="41">
        <f t="shared" si="21"/>
        <v>176</v>
      </c>
      <c r="AL172" s="41"/>
      <c r="AM172" s="41">
        <f>SUMIFS(Booking_Data!P:P,Booking_Data!H:H,AA172,Booking_Data!I:I,Y172,Booking_Data!J:J,B172)</f>
        <v>1850</v>
      </c>
    </row>
    <row r="173" spans="1:39" x14ac:dyDescent="0.35">
      <c r="A173" s="763">
        <v>1</v>
      </c>
      <c r="B173" s="27">
        <v>45866</v>
      </c>
      <c r="C173" s="8" t="s">
        <v>2</v>
      </c>
      <c r="D173" s="8" t="s">
        <v>1</v>
      </c>
      <c r="E173" s="532">
        <v>0.66319444444444442</v>
      </c>
      <c r="F173" s="532">
        <v>0.80902777777777779</v>
      </c>
      <c r="G173" s="533">
        <v>0.74652777777777779</v>
      </c>
      <c r="H173" s="533">
        <v>0.93402777777777779</v>
      </c>
      <c r="I173" s="764">
        <v>7</v>
      </c>
      <c r="J173" s="3">
        <v>46500</v>
      </c>
      <c r="K173" s="3">
        <v>0</v>
      </c>
      <c r="L173" s="3">
        <v>46500</v>
      </c>
      <c r="M173" s="4">
        <v>7</v>
      </c>
      <c r="N173" s="3">
        <v>46500</v>
      </c>
      <c r="O173" s="3">
        <v>23250</v>
      </c>
      <c r="P173" s="4" t="s">
        <v>87</v>
      </c>
      <c r="Q173" s="4">
        <v>186</v>
      </c>
      <c r="R173" s="93">
        <v>186</v>
      </c>
      <c r="S173" s="4" t="s">
        <v>457</v>
      </c>
      <c r="T173" s="534" t="s">
        <v>169</v>
      </c>
      <c r="U173" s="4">
        <v>1</v>
      </c>
      <c r="V173" s="4" t="s">
        <v>278</v>
      </c>
      <c r="W173" s="9" t="s">
        <v>279</v>
      </c>
      <c r="X173" s="56" t="s">
        <v>2</v>
      </c>
      <c r="Y173" s="4" t="s">
        <v>28</v>
      </c>
      <c r="Z173" s="4" t="s">
        <v>10</v>
      </c>
      <c r="AA173" s="765" t="s">
        <v>190</v>
      </c>
      <c r="AB173" s="17" t="s">
        <v>99</v>
      </c>
      <c r="AC173" s="22" t="s">
        <v>204</v>
      </c>
      <c r="AD173" s="57" cm="1">
        <f t="array" ref="AD173">INDEX('Routes Taxes'!O:O,MATCH('Flight Rotation Weeks'!V173&amp;Y173,'Routes Taxes'!A:A&amp;'Routes Taxes'!I:I,0))</f>
        <v>28.33</v>
      </c>
      <c r="AE173" s="58">
        <f t="shared" si="18"/>
        <v>453.28</v>
      </c>
      <c r="AF173" s="93">
        <f>SUMIFS(Booking_Data!K:K,Booking_Data!J:J,B173,Booking_Data!H:H,AA173)</f>
        <v>16</v>
      </c>
      <c r="AG173" s="41">
        <f t="shared" si="19"/>
        <v>170</v>
      </c>
      <c r="AH173" s="93">
        <f>SUMIFS(Booking_Data!L:L,Booking_Data!J:J,B173,Booking_Data!H:H,AA173,Booking_Data!I:I,Y173)</f>
        <v>16</v>
      </c>
      <c r="AI173" s="41">
        <f t="shared" si="20"/>
        <v>170</v>
      </c>
      <c r="AJ173" s="41"/>
      <c r="AK173" s="41">
        <f t="shared" si="21"/>
        <v>170</v>
      </c>
      <c r="AL173" s="41"/>
      <c r="AM173" s="41">
        <f>SUMIFS(Booking_Data!P:P,Booking_Data!H:H,AA173,Booking_Data!I:I,Y173,Booking_Data!J:J,B173)</f>
        <v>3814.26</v>
      </c>
    </row>
    <row r="174" spans="1:39" x14ac:dyDescent="0.35">
      <c r="A174" s="763">
        <v>1</v>
      </c>
      <c r="B174" s="27">
        <v>45873</v>
      </c>
      <c r="C174" s="8" t="s">
        <v>2</v>
      </c>
      <c r="D174" s="8" t="s">
        <v>1</v>
      </c>
      <c r="E174" s="532">
        <v>0.66319444444444442</v>
      </c>
      <c r="F174" s="532">
        <v>0.80902777777777779</v>
      </c>
      <c r="G174" s="533">
        <v>0.74652777777777779</v>
      </c>
      <c r="H174" s="533">
        <v>0.93402777777777779</v>
      </c>
      <c r="I174" s="764">
        <v>7</v>
      </c>
      <c r="J174" s="3">
        <v>46500</v>
      </c>
      <c r="K174" s="3">
        <v>0</v>
      </c>
      <c r="L174" s="3">
        <v>46500</v>
      </c>
      <c r="M174" s="4">
        <v>7</v>
      </c>
      <c r="N174" s="3">
        <v>46500</v>
      </c>
      <c r="O174" s="3">
        <v>23250</v>
      </c>
      <c r="P174" s="4" t="s">
        <v>87</v>
      </c>
      <c r="Q174" s="4">
        <v>186</v>
      </c>
      <c r="R174" s="93">
        <v>186</v>
      </c>
      <c r="S174" s="4" t="s">
        <v>457</v>
      </c>
      <c r="T174" s="534" t="s">
        <v>169</v>
      </c>
      <c r="U174" s="4">
        <v>2</v>
      </c>
      <c r="V174" s="4" t="s">
        <v>278</v>
      </c>
      <c r="W174" s="9" t="s">
        <v>280</v>
      </c>
      <c r="X174" s="535" t="s">
        <v>2</v>
      </c>
      <c r="Y174" s="4" t="s">
        <v>28</v>
      </c>
      <c r="Z174" s="4" t="s">
        <v>10</v>
      </c>
      <c r="AA174" s="765" t="s">
        <v>190</v>
      </c>
      <c r="AB174" s="17" t="s">
        <v>99</v>
      </c>
      <c r="AC174" s="22" t="s">
        <v>204</v>
      </c>
      <c r="AD174" s="57" cm="1">
        <f t="array" ref="AD174">INDEX('Routes Taxes'!O:O,MATCH('Flight Rotation Weeks'!V174&amp;Y174,'Routes Taxes'!A:A&amp;'Routes Taxes'!I:I,0))</f>
        <v>28.33</v>
      </c>
      <c r="AE174" s="58">
        <f t="shared" si="18"/>
        <v>2181.41</v>
      </c>
      <c r="AF174" s="93">
        <f>SUMIFS(Booking_Data!K:K,Booking_Data!J:J,B174,Booking_Data!H:H,AA174)</f>
        <v>77</v>
      </c>
      <c r="AG174" s="41">
        <f t="shared" si="19"/>
        <v>109</v>
      </c>
      <c r="AH174" s="93">
        <f>SUMIFS(Booking_Data!L:L,Booking_Data!J:J,B174,Booking_Data!H:H,AA174,Booking_Data!I:I,Y174)</f>
        <v>77</v>
      </c>
      <c r="AI174" s="41">
        <f t="shared" si="20"/>
        <v>109</v>
      </c>
      <c r="AJ174" s="41"/>
      <c r="AK174" s="41">
        <f t="shared" si="21"/>
        <v>109</v>
      </c>
      <c r="AL174" s="41"/>
      <c r="AM174" s="41">
        <f>SUMIFS(Booking_Data!P:P,Booking_Data!H:H,AA174,Booking_Data!I:I,Y174,Booking_Data!J:J,B174)</f>
        <v>16820</v>
      </c>
    </row>
    <row r="175" spans="1:39" x14ac:dyDescent="0.35">
      <c r="A175" s="763">
        <v>1</v>
      </c>
      <c r="B175" s="27">
        <v>45880</v>
      </c>
      <c r="C175" s="8" t="s">
        <v>2</v>
      </c>
      <c r="D175" s="8" t="s">
        <v>1</v>
      </c>
      <c r="E175" s="532">
        <v>0.66319444444444442</v>
      </c>
      <c r="F175" s="532">
        <v>0.80902777777777779</v>
      </c>
      <c r="G175" s="533">
        <v>0.74652777777777779</v>
      </c>
      <c r="H175" s="533">
        <v>0.93402777777777779</v>
      </c>
      <c r="I175" s="764">
        <v>7</v>
      </c>
      <c r="J175" s="3">
        <v>46500</v>
      </c>
      <c r="K175" s="3">
        <v>0</v>
      </c>
      <c r="L175" s="3">
        <v>46500</v>
      </c>
      <c r="M175" s="4">
        <v>7</v>
      </c>
      <c r="N175" s="3">
        <v>46500</v>
      </c>
      <c r="O175" s="3">
        <v>23250</v>
      </c>
      <c r="P175" s="4" t="s">
        <v>87</v>
      </c>
      <c r="Q175" s="4">
        <v>186</v>
      </c>
      <c r="R175" s="93">
        <v>186</v>
      </c>
      <c r="S175" s="4" t="s">
        <v>457</v>
      </c>
      <c r="T175" s="534" t="s">
        <v>169</v>
      </c>
      <c r="U175" s="4">
        <v>3</v>
      </c>
      <c r="V175" s="4" t="s">
        <v>278</v>
      </c>
      <c r="W175" s="9" t="s">
        <v>281</v>
      </c>
      <c r="X175" s="535" t="s">
        <v>2</v>
      </c>
      <c r="Y175" s="4" t="s">
        <v>28</v>
      </c>
      <c r="Z175" s="4" t="s">
        <v>10</v>
      </c>
      <c r="AA175" s="765" t="s">
        <v>190</v>
      </c>
      <c r="AB175" s="17" t="s">
        <v>99</v>
      </c>
      <c r="AC175" s="22" t="s">
        <v>204</v>
      </c>
      <c r="AD175" s="57" cm="1">
        <f t="array" ref="AD175">INDEX('Routes Taxes'!O:O,MATCH('Flight Rotation Weeks'!V175&amp;Y175,'Routes Taxes'!A:A&amp;'Routes Taxes'!I:I,0))</f>
        <v>28.33</v>
      </c>
      <c r="AE175" s="58">
        <f t="shared" si="18"/>
        <v>4334.49</v>
      </c>
      <c r="AF175" s="93">
        <f>SUMIFS(Booking_Data!K:K,Booking_Data!J:J,B175,Booking_Data!H:H,AA175)</f>
        <v>153</v>
      </c>
      <c r="AG175" s="41">
        <f t="shared" si="19"/>
        <v>33</v>
      </c>
      <c r="AH175" s="93">
        <f>SUMIFS(Booking_Data!L:L,Booking_Data!J:J,B175,Booking_Data!H:H,AA175,Booking_Data!I:I,Y175)</f>
        <v>153</v>
      </c>
      <c r="AI175" s="41">
        <f t="shared" si="20"/>
        <v>33</v>
      </c>
      <c r="AJ175" s="41"/>
      <c r="AK175" s="41">
        <f t="shared" si="21"/>
        <v>33</v>
      </c>
      <c r="AL175" s="41"/>
      <c r="AM175" s="41">
        <f>SUMIFS(Booking_Data!P:P,Booking_Data!H:H,AA175,Booking_Data!I:I,Y175,Booking_Data!J:J,B175)</f>
        <v>37521.187500000015</v>
      </c>
    </row>
    <row r="176" spans="1:39" x14ac:dyDescent="0.35">
      <c r="A176" s="763">
        <v>1</v>
      </c>
      <c r="B176" s="27">
        <v>45887</v>
      </c>
      <c r="C176" s="8" t="s">
        <v>2</v>
      </c>
      <c r="D176" s="8" t="s">
        <v>1</v>
      </c>
      <c r="E176" s="532">
        <v>0.66319444444444442</v>
      </c>
      <c r="F176" s="532">
        <v>0.80902777777777779</v>
      </c>
      <c r="G176" s="533">
        <v>0.74652777777777779</v>
      </c>
      <c r="H176" s="533">
        <v>0.93402777777777779</v>
      </c>
      <c r="I176" s="764">
        <v>7</v>
      </c>
      <c r="J176" s="3">
        <v>46500</v>
      </c>
      <c r="K176" s="3">
        <v>0</v>
      </c>
      <c r="L176" s="3">
        <v>46500</v>
      </c>
      <c r="M176" s="4">
        <v>7</v>
      </c>
      <c r="N176" s="3">
        <v>46500</v>
      </c>
      <c r="O176" s="3">
        <v>23250</v>
      </c>
      <c r="P176" s="4" t="s">
        <v>87</v>
      </c>
      <c r="Q176" s="4">
        <v>186</v>
      </c>
      <c r="R176" s="93">
        <v>186</v>
      </c>
      <c r="S176" s="4" t="s">
        <v>457</v>
      </c>
      <c r="T176" s="534" t="s">
        <v>169</v>
      </c>
      <c r="U176" s="4">
        <v>4</v>
      </c>
      <c r="V176" s="4" t="s">
        <v>278</v>
      </c>
      <c r="W176" s="9" t="s">
        <v>282</v>
      </c>
      <c r="X176" s="535" t="s">
        <v>2</v>
      </c>
      <c r="Y176" s="4" t="s">
        <v>28</v>
      </c>
      <c r="Z176" s="4" t="s">
        <v>10</v>
      </c>
      <c r="AA176" s="765" t="s">
        <v>190</v>
      </c>
      <c r="AB176" s="17" t="s">
        <v>99</v>
      </c>
      <c r="AC176" s="22" t="s">
        <v>204</v>
      </c>
      <c r="AD176" s="57" cm="1">
        <f t="array" ref="AD176">INDEX('Routes Taxes'!O:O,MATCH('Flight Rotation Weeks'!V176&amp;Y176,'Routes Taxes'!A:A&amp;'Routes Taxes'!I:I,0))</f>
        <v>28.33</v>
      </c>
      <c r="AE176" s="58">
        <f t="shared" si="18"/>
        <v>2776.3399999999997</v>
      </c>
      <c r="AF176" s="93">
        <f>SUMIFS(Booking_Data!K:K,Booking_Data!J:J,B176,Booking_Data!H:H,AA176)</f>
        <v>98</v>
      </c>
      <c r="AG176" s="41">
        <f t="shared" si="19"/>
        <v>88</v>
      </c>
      <c r="AH176" s="93">
        <f>SUMIFS(Booking_Data!L:L,Booking_Data!J:J,B176,Booking_Data!H:H,AA176,Booking_Data!I:I,Y176)</f>
        <v>98</v>
      </c>
      <c r="AI176" s="41">
        <f t="shared" si="20"/>
        <v>88</v>
      </c>
      <c r="AJ176" s="41"/>
      <c r="AK176" s="41">
        <f t="shared" si="21"/>
        <v>88</v>
      </c>
      <c r="AL176" s="41"/>
      <c r="AM176" s="41">
        <f>SUMIFS(Booking_Data!P:P,Booking_Data!H:H,AA176,Booking_Data!I:I,Y176,Booking_Data!J:J,B176)</f>
        <v>21653.08</v>
      </c>
    </row>
    <row r="177" spans="1:39" x14ac:dyDescent="0.35">
      <c r="A177" s="763">
        <v>1</v>
      </c>
      <c r="B177" s="27">
        <v>45894</v>
      </c>
      <c r="C177" s="8" t="s">
        <v>2</v>
      </c>
      <c r="D177" s="8" t="s">
        <v>1</v>
      </c>
      <c r="E177" s="532">
        <v>0.66319444444444442</v>
      </c>
      <c r="F177" s="532">
        <v>0.80902777777777779</v>
      </c>
      <c r="G177" s="533">
        <v>0.74652777777777779</v>
      </c>
      <c r="H177" s="533">
        <v>0.93402777777777779</v>
      </c>
      <c r="I177" s="764">
        <v>7</v>
      </c>
      <c r="J177" s="3">
        <v>46500</v>
      </c>
      <c r="K177" s="3">
        <v>0</v>
      </c>
      <c r="L177" s="3">
        <v>46500</v>
      </c>
      <c r="M177" s="4">
        <v>7</v>
      </c>
      <c r="N177" s="3">
        <v>46500</v>
      </c>
      <c r="O177" s="3">
        <v>23250</v>
      </c>
      <c r="P177" s="4" t="s">
        <v>87</v>
      </c>
      <c r="Q177" s="4">
        <v>186</v>
      </c>
      <c r="R177" s="93">
        <v>186</v>
      </c>
      <c r="S177" s="4" t="s">
        <v>457</v>
      </c>
      <c r="T177" s="534" t="s">
        <v>169</v>
      </c>
      <c r="U177" s="4">
        <v>5</v>
      </c>
      <c r="V177" s="4" t="s">
        <v>278</v>
      </c>
      <c r="W177" s="9" t="s">
        <v>283</v>
      </c>
      <c r="X177" s="535" t="s">
        <v>2</v>
      </c>
      <c r="Y177" s="4" t="s">
        <v>28</v>
      </c>
      <c r="Z177" s="4" t="s">
        <v>10</v>
      </c>
      <c r="AA177" s="765" t="s">
        <v>190</v>
      </c>
      <c r="AB177" s="17" t="s">
        <v>99</v>
      </c>
      <c r="AC177" s="22" t="s">
        <v>204</v>
      </c>
      <c r="AD177" s="57" cm="1">
        <f t="array" ref="AD177">INDEX('Routes Taxes'!O:O,MATCH('Flight Rotation Weeks'!V177&amp;Y177,'Routes Taxes'!A:A&amp;'Routes Taxes'!I:I,0))</f>
        <v>28.33</v>
      </c>
      <c r="AE177" s="58">
        <f t="shared" si="18"/>
        <v>1133.1999999999998</v>
      </c>
      <c r="AF177" s="93">
        <f>SUMIFS(Booking_Data!K:K,Booking_Data!J:J,B177,Booking_Data!H:H,AA177)</f>
        <v>40</v>
      </c>
      <c r="AG177" s="41">
        <f t="shared" si="19"/>
        <v>146</v>
      </c>
      <c r="AH177" s="93">
        <f>SUMIFS(Booking_Data!L:L,Booking_Data!J:J,B177,Booking_Data!H:H,AA177,Booking_Data!I:I,Y177)</f>
        <v>40</v>
      </c>
      <c r="AI177" s="41">
        <f t="shared" si="20"/>
        <v>146</v>
      </c>
      <c r="AJ177" s="41"/>
      <c r="AK177" s="41">
        <f t="shared" si="21"/>
        <v>146</v>
      </c>
      <c r="AL177" s="41"/>
      <c r="AM177" s="41">
        <f>SUMIFS(Booking_Data!P:P,Booking_Data!H:H,AA177,Booking_Data!I:I,Y177,Booking_Data!J:J,B177)</f>
        <v>8400</v>
      </c>
    </row>
    <row r="178" spans="1:39" x14ac:dyDescent="0.35">
      <c r="A178" s="763">
        <v>1</v>
      </c>
      <c r="B178" s="27">
        <v>45901</v>
      </c>
      <c r="C178" s="8" t="s">
        <v>2</v>
      </c>
      <c r="D178" s="8" t="s">
        <v>1</v>
      </c>
      <c r="E178" s="532">
        <v>0.66319444444444442</v>
      </c>
      <c r="F178" s="532">
        <v>0.80902777777777779</v>
      </c>
      <c r="G178" s="533">
        <v>0.74652777777777779</v>
      </c>
      <c r="H178" s="533">
        <v>0.93402777777777779</v>
      </c>
      <c r="I178" s="764">
        <v>7</v>
      </c>
      <c r="J178" s="3">
        <v>46500</v>
      </c>
      <c r="K178" s="3">
        <v>0</v>
      </c>
      <c r="L178" s="3">
        <v>46500</v>
      </c>
      <c r="M178" s="4">
        <v>7</v>
      </c>
      <c r="N178" s="3">
        <v>46500</v>
      </c>
      <c r="O178" s="3">
        <v>23250</v>
      </c>
      <c r="P178" s="4" t="s">
        <v>87</v>
      </c>
      <c r="Q178" s="4">
        <v>186</v>
      </c>
      <c r="R178" s="93">
        <v>186</v>
      </c>
      <c r="S178" s="4" t="s">
        <v>457</v>
      </c>
      <c r="T178" s="534" t="s">
        <v>169</v>
      </c>
      <c r="U178" s="4">
        <v>6</v>
      </c>
      <c r="V178" s="4" t="s">
        <v>278</v>
      </c>
      <c r="W178" s="9" t="s">
        <v>284</v>
      </c>
      <c r="X178" s="535" t="s">
        <v>2</v>
      </c>
      <c r="Y178" s="4" t="s">
        <v>28</v>
      </c>
      <c r="Z178" s="4" t="s">
        <v>10</v>
      </c>
      <c r="AA178" s="765" t="s">
        <v>190</v>
      </c>
      <c r="AB178" s="17" t="s">
        <v>99</v>
      </c>
      <c r="AC178" s="22" t="s">
        <v>204</v>
      </c>
      <c r="AD178" s="57" cm="1">
        <f t="array" ref="AD178">INDEX('Routes Taxes'!O:O,MATCH('Flight Rotation Weeks'!V178&amp;Y178,'Routes Taxes'!A:A&amp;'Routes Taxes'!I:I,0))</f>
        <v>28.33</v>
      </c>
      <c r="AE178" s="58">
        <f t="shared" si="18"/>
        <v>878.2299999999999</v>
      </c>
      <c r="AF178" s="93">
        <f>SUMIFS(Booking_Data!K:K,Booking_Data!J:J,B178,Booking_Data!H:H,AA178)</f>
        <v>31</v>
      </c>
      <c r="AG178" s="41">
        <f t="shared" si="19"/>
        <v>155</v>
      </c>
      <c r="AH178" s="93">
        <f>SUMIFS(Booking_Data!L:L,Booking_Data!J:J,B178,Booking_Data!H:H,AA178,Booking_Data!I:I,Y178)</f>
        <v>31</v>
      </c>
      <c r="AI178" s="41">
        <f t="shared" si="20"/>
        <v>155</v>
      </c>
      <c r="AJ178" s="41"/>
      <c r="AK178" s="41">
        <f t="shared" si="21"/>
        <v>155</v>
      </c>
      <c r="AL178" s="41"/>
      <c r="AM178" s="41">
        <f>SUMIFS(Booking_Data!P:P,Booking_Data!H:H,AA178,Booking_Data!I:I,Y178,Booking_Data!J:J,B178)</f>
        <v>6606.5599999999995</v>
      </c>
    </row>
    <row r="179" spans="1:39" x14ac:dyDescent="0.35">
      <c r="A179" s="19">
        <v>1</v>
      </c>
      <c r="B179" s="28">
        <v>45887</v>
      </c>
      <c r="C179" s="8" t="s">
        <v>1</v>
      </c>
      <c r="D179" s="8" t="s">
        <v>2</v>
      </c>
      <c r="E179" s="532">
        <v>0.40277777777777779</v>
      </c>
      <c r="F179" s="532">
        <v>0.54166666666666663</v>
      </c>
      <c r="G179" s="533">
        <v>0.52777777777777779</v>
      </c>
      <c r="H179" s="533">
        <v>0.625</v>
      </c>
      <c r="I179" s="20">
        <v>4</v>
      </c>
      <c r="J179" s="21">
        <v>53000</v>
      </c>
      <c r="K179" s="21">
        <v>0</v>
      </c>
      <c r="L179" s="21">
        <v>53000</v>
      </c>
      <c r="M179" s="12">
        <v>3</v>
      </c>
      <c r="N179" s="21">
        <v>70666.666666666672</v>
      </c>
      <c r="O179" s="21">
        <v>35333.333333333336</v>
      </c>
      <c r="P179" s="12" t="s">
        <v>528</v>
      </c>
      <c r="Q179" s="1646">
        <v>218</v>
      </c>
      <c r="R179" s="1646">
        <v>218</v>
      </c>
      <c r="S179" s="4" t="s">
        <v>457</v>
      </c>
      <c r="T179" s="4">
        <v>12</v>
      </c>
      <c r="U179" s="4">
        <v>4</v>
      </c>
      <c r="V179" s="4" t="s">
        <v>402</v>
      </c>
      <c r="W179" s="9" t="s">
        <v>406</v>
      </c>
      <c r="X179" s="535" t="s">
        <v>2</v>
      </c>
      <c r="Y179" s="12" t="s">
        <v>29</v>
      </c>
      <c r="Z179" s="12" t="s">
        <v>11</v>
      </c>
      <c r="AA179" s="536" t="s">
        <v>1368</v>
      </c>
      <c r="AB179" s="52" t="s">
        <v>239</v>
      </c>
      <c r="AC179" s="53" t="s">
        <v>1369</v>
      </c>
      <c r="AD179" s="57" cm="1">
        <f t="array" ref="AD179">INDEX('Routes Taxes'!O:O,MATCH('Flight Rotation Weeks'!V179&amp;Y179,'Routes Taxes'!A:A&amp;'Routes Taxes'!I:I,0))</f>
        <v>32.75</v>
      </c>
      <c r="AE179" s="58">
        <f t="shared" si="18"/>
        <v>6550</v>
      </c>
      <c r="AF179" s="93">
        <f>SUMIFS(Booking_Data!K:K,Booking_Data!J:J,B179,Booking_Data!H:H,AA179)</f>
        <v>200</v>
      </c>
      <c r="AG179" s="41">
        <f t="shared" ref="AG179:AG191" si="22">R179-AF179</f>
        <v>18</v>
      </c>
      <c r="AH179" s="93">
        <f>SUMIFS(Booking_Data!L:L,Booking_Data!J:J,B179,Booking_Data!H:H,AA179,Booking_Data!I:I,Y179)</f>
        <v>200</v>
      </c>
      <c r="AI179" s="41">
        <f t="shared" ref="AI179:AI191" si="23">R179-AH179</f>
        <v>18</v>
      </c>
      <c r="AJ179" s="41"/>
      <c r="AK179" s="41">
        <f t="shared" ref="AK179:AK191" si="24">AG179-AJ179</f>
        <v>18</v>
      </c>
      <c r="AL179" s="41"/>
      <c r="AM179" s="41">
        <f>SUMIFS(Booking_Data!P:P,Booking_Data!H:H,AA179,Booking_Data!I:I,Y179,Booking_Data!J:J,B179)</f>
        <v>48000</v>
      </c>
    </row>
    <row r="180" spans="1:39" x14ac:dyDescent="0.35">
      <c r="A180" s="19">
        <v>1</v>
      </c>
      <c r="B180" s="28">
        <v>45894</v>
      </c>
      <c r="C180" s="8" t="s">
        <v>1</v>
      </c>
      <c r="D180" s="8" t="s">
        <v>2</v>
      </c>
      <c r="E180" s="532">
        <v>0.40277777777777779</v>
      </c>
      <c r="F180" s="532">
        <v>0.54166666666666663</v>
      </c>
      <c r="G180" s="533">
        <v>0.52777777777777779</v>
      </c>
      <c r="H180" s="533">
        <v>0.625</v>
      </c>
      <c r="I180" s="20">
        <v>4</v>
      </c>
      <c r="J180" s="21">
        <v>53000</v>
      </c>
      <c r="K180" s="21">
        <v>0</v>
      </c>
      <c r="L180" s="21">
        <v>53000</v>
      </c>
      <c r="M180" s="12">
        <v>3</v>
      </c>
      <c r="N180" s="21">
        <v>70666.666666666672</v>
      </c>
      <c r="O180" s="21">
        <v>35333.333333333336</v>
      </c>
      <c r="P180" s="12" t="s">
        <v>528</v>
      </c>
      <c r="Q180" s="1646">
        <v>218</v>
      </c>
      <c r="R180" s="1646">
        <v>218</v>
      </c>
      <c r="S180" s="4" t="s">
        <v>457</v>
      </c>
      <c r="T180" s="4">
        <v>12</v>
      </c>
      <c r="U180" s="4">
        <v>5</v>
      </c>
      <c r="V180" s="4" t="s">
        <v>402</v>
      </c>
      <c r="W180" s="9" t="s">
        <v>407</v>
      </c>
      <c r="X180" s="535" t="s">
        <v>2</v>
      </c>
      <c r="Y180" s="12" t="s">
        <v>29</v>
      </c>
      <c r="Z180" s="12" t="s">
        <v>11</v>
      </c>
      <c r="AA180" s="536" t="s">
        <v>1368</v>
      </c>
      <c r="AB180" s="52" t="s">
        <v>239</v>
      </c>
      <c r="AC180" s="53" t="s">
        <v>1369</v>
      </c>
      <c r="AD180" s="57" cm="1">
        <f t="array" ref="AD180">INDEX('Routes Taxes'!O:O,MATCH('Flight Rotation Weeks'!V180&amp;Y180,'Routes Taxes'!A:A&amp;'Routes Taxes'!I:I,0))</f>
        <v>32.75</v>
      </c>
      <c r="AE180" s="58">
        <f t="shared" si="18"/>
        <v>6550</v>
      </c>
      <c r="AF180" s="93">
        <f>SUMIFS(Booking_Data!K:K,Booking_Data!J:J,B180,Booking_Data!H:H,AA180)</f>
        <v>200</v>
      </c>
      <c r="AG180" s="41">
        <f t="shared" si="22"/>
        <v>18</v>
      </c>
      <c r="AH180" s="93">
        <f>SUMIFS(Booking_Data!L:L,Booking_Data!J:J,B180,Booking_Data!H:H,AA180,Booking_Data!I:I,Y180)</f>
        <v>200</v>
      </c>
      <c r="AI180" s="41">
        <f t="shared" si="23"/>
        <v>18</v>
      </c>
      <c r="AJ180" s="41"/>
      <c r="AK180" s="41">
        <f t="shared" si="24"/>
        <v>18</v>
      </c>
      <c r="AL180" s="41"/>
      <c r="AM180" s="41">
        <f>SUMIFS(Booking_Data!P:P,Booking_Data!H:H,AA180,Booking_Data!I:I,Y180,Booking_Data!J:J,B180)</f>
        <v>48000</v>
      </c>
    </row>
    <row r="181" spans="1:39" x14ac:dyDescent="0.35">
      <c r="A181" s="19">
        <v>1</v>
      </c>
      <c r="B181" s="28">
        <v>45901</v>
      </c>
      <c r="C181" s="8" t="s">
        <v>1</v>
      </c>
      <c r="D181" s="8" t="s">
        <v>2</v>
      </c>
      <c r="E181" s="532">
        <v>0.40277777777777779</v>
      </c>
      <c r="F181" s="532">
        <v>0.54166666666666663</v>
      </c>
      <c r="G181" s="533">
        <v>0.52777777777777779</v>
      </c>
      <c r="H181" s="533">
        <v>0.625</v>
      </c>
      <c r="I181" s="20">
        <v>4</v>
      </c>
      <c r="J181" s="21">
        <v>53000</v>
      </c>
      <c r="K181" s="21">
        <v>0</v>
      </c>
      <c r="L181" s="21">
        <v>53000</v>
      </c>
      <c r="M181" s="12">
        <v>3</v>
      </c>
      <c r="N181" s="21">
        <v>70666.666666666672</v>
      </c>
      <c r="O181" s="21">
        <v>35333.333333333336</v>
      </c>
      <c r="P181" s="12" t="s">
        <v>528</v>
      </c>
      <c r="Q181" s="1646">
        <v>218</v>
      </c>
      <c r="R181" s="1646">
        <v>218</v>
      </c>
      <c r="S181" s="4" t="s">
        <v>457</v>
      </c>
      <c r="T181" s="4">
        <v>12</v>
      </c>
      <c r="U181" s="4">
        <v>3</v>
      </c>
      <c r="V181" s="4" t="s">
        <v>402</v>
      </c>
      <c r="W181" s="9" t="s">
        <v>405</v>
      </c>
      <c r="X181" s="535" t="s">
        <v>2</v>
      </c>
      <c r="Y181" s="12" t="s">
        <v>29</v>
      </c>
      <c r="Z181" s="12" t="s">
        <v>11</v>
      </c>
      <c r="AA181" s="536" t="s">
        <v>1368</v>
      </c>
      <c r="AB181" s="52" t="s">
        <v>239</v>
      </c>
      <c r="AC181" s="53" t="s">
        <v>1369</v>
      </c>
      <c r="AD181" s="57" cm="1">
        <f t="array" ref="AD181">INDEX('Routes Taxes'!O:O,MATCH('Flight Rotation Weeks'!V181&amp;Y181,'Routes Taxes'!A:A&amp;'Routes Taxes'!I:I,0))</f>
        <v>32.75</v>
      </c>
      <c r="AE181" s="58">
        <f t="shared" si="18"/>
        <v>0</v>
      </c>
      <c r="AF181" s="93">
        <f>SUMIFS(Booking_Data!K:K,Booking_Data!J:J,B181,Booking_Data!H:H,AA181)</f>
        <v>0</v>
      </c>
      <c r="AG181" s="41">
        <f t="shared" si="22"/>
        <v>218</v>
      </c>
      <c r="AH181" s="93">
        <f>SUMIFS(Booking_Data!L:L,Booking_Data!J:J,B181,Booking_Data!H:H,AA181,Booking_Data!I:I,Y181)</f>
        <v>0</v>
      </c>
      <c r="AI181" s="41">
        <f t="shared" si="23"/>
        <v>218</v>
      </c>
      <c r="AJ181" s="41"/>
      <c r="AK181" s="41">
        <f t="shared" si="24"/>
        <v>218</v>
      </c>
      <c r="AL181" s="41"/>
      <c r="AM181" s="41">
        <f>SUMIFS(Booking_Data!P:P,Booking_Data!H:H,AA181,Booking_Data!I:I,Y181,Booking_Data!J:J,B181)</f>
        <v>0</v>
      </c>
    </row>
    <row r="182" spans="1:39" x14ac:dyDescent="0.35">
      <c r="A182" s="19">
        <v>1</v>
      </c>
      <c r="B182" s="28">
        <v>45880</v>
      </c>
      <c r="C182" s="8" t="s">
        <v>2</v>
      </c>
      <c r="D182" s="8" t="s">
        <v>1</v>
      </c>
      <c r="E182" s="532">
        <v>0.58333333333333337</v>
      </c>
      <c r="F182" s="532">
        <v>0.72222222222222221</v>
      </c>
      <c r="G182" s="533">
        <v>0.66666666666666663</v>
      </c>
      <c r="H182" s="533">
        <v>0.84722222222222221</v>
      </c>
      <c r="I182" s="20">
        <v>4</v>
      </c>
      <c r="J182" s="21">
        <v>53000</v>
      </c>
      <c r="K182" s="21">
        <v>0</v>
      </c>
      <c r="L182" s="21">
        <v>53000</v>
      </c>
      <c r="M182" s="12">
        <v>3</v>
      </c>
      <c r="N182" s="21">
        <v>70666.666666666672</v>
      </c>
      <c r="O182" s="21">
        <v>35333.333333333336</v>
      </c>
      <c r="P182" s="12" t="s">
        <v>528</v>
      </c>
      <c r="Q182" s="1646">
        <v>218</v>
      </c>
      <c r="R182" s="1646">
        <v>218</v>
      </c>
      <c r="S182" s="4" t="s">
        <v>457</v>
      </c>
      <c r="T182" s="4">
        <v>12</v>
      </c>
      <c r="U182" s="4">
        <v>4</v>
      </c>
      <c r="V182" s="4" t="s">
        <v>402</v>
      </c>
      <c r="W182" s="9" t="s">
        <v>406</v>
      </c>
      <c r="X182" s="535" t="s">
        <v>2</v>
      </c>
      <c r="Y182" s="12" t="s">
        <v>28</v>
      </c>
      <c r="Z182" s="12" t="s">
        <v>10</v>
      </c>
      <c r="AA182" s="536" t="s">
        <v>1370</v>
      </c>
      <c r="AB182" s="52" t="s">
        <v>239</v>
      </c>
      <c r="AC182" s="53" t="s">
        <v>1371</v>
      </c>
      <c r="AD182" s="57" cm="1">
        <f t="array" ref="AD182">INDEX('Routes Taxes'!O:O,MATCH('Flight Rotation Weeks'!V182&amp;Y182,'Routes Taxes'!A:A&amp;'Routes Taxes'!I:I,0))</f>
        <v>28.33</v>
      </c>
      <c r="AE182" s="58">
        <f t="shared" si="18"/>
        <v>5666</v>
      </c>
      <c r="AF182" s="93">
        <f>SUMIFS(Booking_Data!K:K,Booking_Data!J:J,B182,Booking_Data!H:H,AA182)</f>
        <v>200</v>
      </c>
      <c r="AG182" s="41">
        <f t="shared" si="22"/>
        <v>18</v>
      </c>
      <c r="AH182" s="93">
        <f>SUMIFS(Booking_Data!L:L,Booking_Data!J:J,B182,Booking_Data!H:H,AA182,Booking_Data!I:I,Y182)</f>
        <v>200</v>
      </c>
      <c r="AI182" s="41">
        <f t="shared" si="23"/>
        <v>18</v>
      </c>
      <c r="AJ182" s="41"/>
      <c r="AK182" s="41">
        <f t="shared" si="24"/>
        <v>18</v>
      </c>
      <c r="AL182" s="41"/>
      <c r="AM182" s="41">
        <f>SUMIFS(Booking_Data!P:P,Booking_Data!H:H,AA182,Booking_Data!I:I,Y182,Booking_Data!J:J,B182)</f>
        <v>48000</v>
      </c>
    </row>
    <row r="183" spans="1:39" x14ac:dyDescent="0.35">
      <c r="A183" s="763">
        <v>1</v>
      </c>
      <c r="B183" s="27">
        <v>45887</v>
      </c>
      <c r="C183" s="8" t="s">
        <v>2</v>
      </c>
      <c r="D183" s="8" t="s">
        <v>1</v>
      </c>
      <c r="E183" s="1459">
        <v>0.58333333333333337</v>
      </c>
      <c r="F183" s="1459">
        <v>0.72222222222222221</v>
      </c>
      <c r="G183" s="1460">
        <v>0.66666666666666663</v>
      </c>
      <c r="H183" s="1460">
        <v>0.84722222222222221</v>
      </c>
      <c r="I183" s="764">
        <v>4</v>
      </c>
      <c r="J183" s="3">
        <v>53000</v>
      </c>
      <c r="K183" s="3">
        <v>0</v>
      </c>
      <c r="L183" s="3">
        <v>53000</v>
      </c>
      <c r="M183" s="4">
        <v>3</v>
      </c>
      <c r="N183" s="3">
        <v>70666.666666666672</v>
      </c>
      <c r="O183" s="3">
        <v>35333.333333333336</v>
      </c>
      <c r="P183" s="4" t="s">
        <v>528</v>
      </c>
      <c r="Q183" s="1647">
        <v>218</v>
      </c>
      <c r="R183" s="3533">
        <v>218</v>
      </c>
      <c r="S183" s="4" t="s">
        <v>457</v>
      </c>
      <c r="T183" s="4">
        <v>12</v>
      </c>
      <c r="U183" s="4">
        <v>5</v>
      </c>
      <c r="V183" s="4" t="s">
        <v>402</v>
      </c>
      <c r="W183" s="9" t="s">
        <v>407</v>
      </c>
      <c r="X183" s="535" t="s">
        <v>2</v>
      </c>
      <c r="Y183" s="4" t="s">
        <v>28</v>
      </c>
      <c r="Z183" s="4" t="s">
        <v>10</v>
      </c>
      <c r="AA183" s="765" t="s">
        <v>1370</v>
      </c>
      <c r="AB183" s="17" t="s">
        <v>239</v>
      </c>
      <c r="AC183" s="22" t="s">
        <v>1371</v>
      </c>
      <c r="AD183" s="57" cm="1">
        <f t="array" ref="AD183">INDEX('Routes Taxes'!O:O,MATCH('Flight Rotation Weeks'!V183&amp;Y183,'Routes Taxes'!A:A&amp;'Routes Taxes'!I:I,0))</f>
        <v>28.33</v>
      </c>
      <c r="AE183" s="58">
        <f>AD183*AH183</f>
        <v>5666</v>
      </c>
      <c r="AF183" s="93">
        <f>SUMIFS(Booking_Data!K:K,Booking_Data!J:J,B183,Booking_Data!H:H,AA183)</f>
        <v>200</v>
      </c>
      <c r="AG183" s="41">
        <f>R183-AF183</f>
        <v>18</v>
      </c>
      <c r="AH183" s="93">
        <f>SUMIFS(Booking_Data!L:L,Booking_Data!J:J,B183,Booking_Data!H:H,AA183,Booking_Data!I:I,Y183)</f>
        <v>200</v>
      </c>
      <c r="AI183" s="41">
        <f>R183-AH183</f>
        <v>18</v>
      </c>
      <c r="AJ183" s="41"/>
      <c r="AK183" s="41">
        <f>AG183-AJ183</f>
        <v>18</v>
      </c>
      <c r="AL183" s="41"/>
      <c r="AM183" s="41">
        <f>SUMIFS(Booking_Data!P:P,Booking_Data!H:H,AA183,Booking_Data!I:I,Y183,Booking_Data!J:J,B183)</f>
        <v>48000</v>
      </c>
    </row>
    <row r="184" spans="1:39" x14ac:dyDescent="0.35">
      <c r="A184" s="763">
        <v>1</v>
      </c>
      <c r="B184" s="27">
        <v>45894</v>
      </c>
      <c r="C184" s="8" t="s">
        <v>2</v>
      </c>
      <c r="D184" s="8" t="s">
        <v>1</v>
      </c>
      <c r="E184" s="1459">
        <v>0.58333333333333337</v>
      </c>
      <c r="F184" s="1459">
        <v>0.72222222222222221</v>
      </c>
      <c r="G184" s="1460">
        <v>0.66666666666666663</v>
      </c>
      <c r="H184" s="1460">
        <v>0.84722222222222221</v>
      </c>
      <c r="I184" s="764">
        <v>4</v>
      </c>
      <c r="J184" s="3">
        <v>53000</v>
      </c>
      <c r="K184" s="3">
        <v>0</v>
      </c>
      <c r="L184" s="3">
        <v>53000</v>
      </c>
      <c r="M184" s="4">
        <v>3</v>
      </c>
      <c r="N184" s="3">
        <v>70666.666666666672</v>
      </c>
      <c r="O184" s="3">
        <v>35333.333333333336</v>
      </c>
      <c r="P184" s="4" t="s">
        <v>528</v>
      </c>
      <c r="Q184" s="1647">
        <v>218</v>
      </c>
      <c r="R184" s="3533">
        <v>218</v>
      </c>
      <c r="S184" s="4" t="s">
        <v>457</v>
      </c>
      <c r="T184" s="4">
        <v>12</v>
      </c>
      <c r="U184" s="4"/>
      <c r="V184" s="4" t="s">
        <v>402</v>
      </c>
      <c r="W184" s="9" t="s">
        <v>1372</v>
      </c>
      <c r="X184" s="535" t="s">
        <v>2</v>
      </c>
      <c r="Y184" s="4" t="s">
        <v>28</v>
      </c>
      <c r="Z184" s="4" t="s">
        <v>10</v>
      </c>
      <c r="AA184" s="765" t="s">
        <v>1370</v>
      </c>
      <c r="AB184" s="17" t="s">
        <v>239</v>
      </c>
      <c r="AC184" s="22" t="s">
        <v>1371</v>
      </c>
      <c r="AD184" s="57" cm="1">
        <f t="array" ref="AD184">INDEX('Routes Taxes'!O:O,MATCH('Flight Rotation Weeks'!V184&amp;Y184,'Routes Taxes'!A:A&amp;'Routes Taxes'!I:I,0))</f>
        <v>28.33</v>
      </c>
      <c r="AE184" s="58">
        <f>AD184*AH184</f>
        <v>0</v>
      </c>
      <c r="AF184" s="93">
        <f>SUMIFS(Booking_Data!K:K,Booking_Data!J:J,B184,Booking_Data!H:H,AA184)</f>
        <v>0</v>
      </c>
      <c r="AG184" s="41">
        <f>R184-AF184</f>
        <v>218</v>
      </c>
      <c r="AH184" s="93">
        <f>SUMIFS(Booking_Data!L:L,Booking_Data!J:J,B184,Booking_Data!H:H,AA184,Booking_Data!I:I,Y184)</f>
        <v>0</v>
      </c>
      <c r="AI184" s="41">
        <f>R184-AH184</f>
        <v>218</v>
      </c>
      <c r="AJ184" s="41"/>
      <c r="AK184" s="41">
        <f>AG184-AJ184</f>
        <v>218</v>
      </c>
      <c r="AL184" s="41"/>
      <c r="AM184" s="41">
        <f>SUMIFS(Booking_Data!P:P,Booking_Data!H:H,AA184,Booking_Data!I:I,Y184,Booking_Data!J:J,B184)</f>
        <v>0</v>
      </c>
    </row>
    <row r="185" spans="1:39" x14ac:dyDescent="0.35">
      <c r="A185" s="19">
        <v>1</v>
      </c>
      <c r="B185" s="28">
        <v>45866</v>
      </c>
      <c r="C185" s="8" t="s">
        <v>167</v>
      </c>
      <c r="D185" s="8" t="s">
        <v>2</v>
      </c>
      <c r="E185" s="532">
        <v>0.58680555555555558</v>
      </c>
      <c r="F185" s="532">
        <v>0.75</v>
      </c>
      <c r="G185" s="533">
        <v>0.71180555555555558</v>
      </c>
      <c r="H185" s="533">
        <v>0.83333333333333337</v>
      </c>
      <c r="I185" s="20">
        <v>8</v>
      </c>
      <c r="J185" s="21">
        <v>0</v>
      </c>
      <c r="K185" s="21">
        <v>0</v>
      </c>
      <c r="L185" s="21">
        <v>0</v>
      </c>
      <c r="M185" s="12">
        <v>8</v>
      </c>
      <c r="N185" s="21">
        <v>0</v>
      </c>
      <c r="O185" s="21">
        <v>0</v>
      </c>
      <c r="P185" s="12" t="s">
        <v>86</v>
      </c>
      <c r="Q185" s="12">
        <v>176</v>
      </c>
      <c r="R185" s="11">
        <v>176</v>
      </c>
      <c r="S185" s="4" t="s">
        <v>457</v>
      </c>
      <c r="T185" s="4">
        <v>13</v>
      </c>
      <c r="U185" s="4">
        <v>2</v>
      </c>
      <c r="V185" s="4" t="s">
        <v>414</v>
      </c>
      <c r="W185" s="9" t="s">
        <v>424</v>
      </c>
      <c r="X185" s="535" t="s">
        <v>2</v>
      </c>
      <c r="Y185" s="12" t="s">
        <v>416</v>
      </c>
      <c r="Z185" s="12" t="s">
        <v>11</v>
      </c>
      <c r="AA185" s="536" t="s">
        <v>432</v>
      </c>
      <c r="AB185" s="52" t="s">
        <v>434</v>
      </c>
      <c r="AC185" s="53" t="s">
        <v>435</v>
      </c>
      <c r="AD185" s="57" cm="1">
        <f t="array" ref="AD185">INDEX('Routes Taxes'!O:O,MATCH('Flight Rotation Weeks'!V185&amp;Y185,'Routes Taxes'!A:A&amp;'Routes Taxes'!I:I,0))</f>
        <v>29.16</v>
      </c>
      <c r="AE185" s="58">
        <f t="shared" si="18"/>
        <v>3790.8</v>
      </c>
      <c r="AF185" s="93">
        <f>SUMIFS(Booking_Data!K:K,Booking_Data!J:J,B185,Booking_Data!H:H,AA185)</f>
        <v>130</v>
      </c>
      <c r="AG185" s="41">
        <f t="shared" si="22"/>
        <v>46</v>
      </c>
      <c r="AH185" s="93">
        <f>SUMIFS(Booking_Data!L:L,Booking_Data!J:J,B185,Booking_Data!H:H,AA185,Booking_Data!I:I,Y185)</f>
        <v>130</v>
      </c>
      <c r="AI185" s="41">
        <f t="shared" si="23"/>
        <v>46</v>
      </c>
      <c r="AJ185" s="41"/>
      <c r="AK185" s="41">
        <f t="shared" si="24"/>
        <v>46</v>
      </c>
      <c r="AL185" s="41"/>
      <c r="AM185" s="41">
        <f>SUMIFS(Booking_Data!P:P,Booking_Data!H:H,AA185,Booking_Data!I:I,Y185,Booking_Data!J:J,B185)</f>
        <v>30200</v>
      </c>
    </row>
    <row r="186" spans="1:39" x14ac:dyDescent="0.35">
      <c r="A186" s="19">
        <v>1</v>
      </c>
      <c r="B186" s="28">
        <v>45873</v>
      </c>
      <c r="C186" s="8" t="s">
        <v>167</v>
      </c>
      <c r="D186" s="8" t="s">
        <v>2</v>
      </c>
      <c r="E186" s="532">
        <v>0.58680555555555558</v>
      </c>
      <c r="F186" s="532">
        <v>0.75</v>
      </c>
      <c r="G186" s="533">
        <v>0.71180555555555558</v>
      </c>
      <c r="H186" s="533">
        <v>0.83333333333333337</v>
      </c>
      <c r="I186" s="20">
        <v>8</v>
      </c>
      <c r="J186" s="21">
        <v>0</v>
      </c>
      <c r="K186" s="21">
        <v>0</v>
      </c>
      <c r="L186" s="21">
        <v>0</v>
      </c>
      <c r="M186" s="12">
        <v>8</v>
      </c>
      <c r="N186" s="21">
        <v>0</v>
      </c>
      <c r="O186" s="21">
        <v>0</v>
      </c>
      <c r="P186" s="12" t="s">
        <v>86</v>
      </c>
      <c r="Q186" s="12">
        <v>176</v>
      </c>
      <c r="R186" s="11">
        <v>176</v>
      </c>
      <c r="S186" s="4" t="s">
        <v>457</v>
      </c>
      <c r="T186" s="4">
        <v>13</v>
      </c>
      <c r="U186" s="4">
        <v>3</v>
      </c>
      <c r="V186" s="4" t="s">
        <v>414</v>
      </c>
      <c r="W186" s="9" t="s">
        <v>425</v>
      </c>
      <c r="X186" s="535" t="s">
        <v>2</v>
      </c>
      <c r="Y186" s="12" t="s">
        <v>416</v>
      </c>
      <c r="Z186" s="12" t="s">
        <v>11</v>
      </c>
      <c r="AA186" s="536" t="s">
        <v>432</v>
      </c>
      <c r="AB186" s="52" t="s">
        <v>434</v>
      </c>
      <c r="AC186" s="53" t="s">
        <v>435</v>
      </c>
      <c r="AD186" s="57" cm="1">
        <f t="array" ref="AD186">INDEX('Routes Taxes'!O:O,MATCH('Flight Rotation Weeks'!V186&amp;Y186,'Routes Taxes'!A:A&amp;'Routes Taxes'!I:I,0))</f>
        <v>29.16</v>
      </c>
      <c r="AE186" s="58">
        <f t="shared" si="18"/>
        <v>3790.8</v>
      </c>
      <c r="AF186" s="93">
        <f>SUMIFS(Booking_Data!K:K,Booking_Data!J:J,B186,Booking_Data!H:H,AA186)</f>
        <v>130</v>
      </c>
      <c r="AG186" s="41">
        <f t="shared" si="22"/>
        <v>46</v>
      </c>
      <c r="AH186" s="93">
        <f>SUMIFS(Booking_Data!L:L,Booking_Data!J:J,B186,Booking_Data!H:H,AA186,Booking_Data!I:I,Y186)</f>
        <v>130</v>
      </c>
      <c r="AI186" s="41">
        <f t="shared" si="23"/>
        <v>46</v>
      </c>
      <c r="AJ186" s="41"/>
      <c r="AK186" s="41">
        <f t="shared" si="24"/>
        <v>46</v>
      </c>
      <c r="AL186" s="41"/>
      <c r="AM186" s="41">
        <f>SUMIFS(Booking_Data!P:P,Booking_Data!H:H,AA186,Booking_Data!I:I,Y186,Booking_Data!J:J,B186)</f>
        <v>30200</v>
      </c>
    </row>
    <row r="187" spans="1:39" x14ac:dyDescent="0.35">
      <c r="A187" s="19">
        <v>1</v>
      </c>
      <c r="B187" s="28">
        <v>45880</v>
      </c>
      <c r="C187" s="8" t="s">
        <v>167</v>
      </c>
      <c r="D187" s="8" t="s">
        <v>2</v>
      </c>
      <c r="E187" s="532">
        <v>0.58680555555555558</v>
      </c>
      <c r="F187" s="532">
        <v>0.75</v>
      </c>
      <c r="G187" s="533">
        <v>0.71180555555555558</v>
      </c>
      <c r="H187" s="533">
        <v>0.83333333333333337</v>
      </c>
      <c r="I187" s="20">
        <v>8</v>
      </c>
      <c r="J187" s="21">
        <v>0</v>
      </c>
      <c r="K187" s="21">
        <v>0</v>
      </c>
      <c r="L187" s="21">
        <v>0</v>
      </c>
      <c r="M187" s="12">
        <v>8</v>
      </c>
      <c r="N187" s="21">
        <v>0</v>
      </c>
      <c r="O187" s="21">
        <v>0</v>
      </c>
      <c r="P187" s="12" t="s">
        <v>86</v>
      </c>
      <c r="Q187" s="12">
        <v>176</v>
      </c>
      <c r="R187" s="11">
        <v>176</v>
      </c>
      <c r="S187" s="4" t="s">
        <v>457</v>
      </c>
      <c r="T187" s="4">
        <v>13</v>
      </c>
      <c r="U187" s="4">
        <v>4</v>
      </c>
      <c r="V187" s="4" t="s">
        <v>414</v>
      </c>
      <c r="W187" s="9" t="s">
        <v>426</v>
      </c>
      <c r="X187" s="535" t="s">
        <v>2</v>
      </c>
      <c r="Y187" s="12" t="s">
        <v>416</v>
      </c>
      <c r="Z187" s="12" t="s">
        <v>11</v>
      </c>
      <c r="AA187" s="536" t="s">
        <v>432</v>
      </c>
      <c r="AB187" s="52" t="s">
        <v>434</v>
      </c>
      <c r="AC187" s="53" t="s">
        <v>435</v>
      </c>
      <c r="AD187" s="57" cm="1">
        <f t="array" ref="AD187">INDEX('Routes Taxes'!O:O,MATCH('Flight Rotation Weeks'!V187&amp;Y187,'Routes Taxes'!A:A&amp;'Routes Taxes'!I:I,0))</f>
        <v>29.16</v>
      </c>
      <c r="AE187" s="58">
        <f t="shared" si="18"/>
        <v>4374</v>
      </c>
      <c r="AF187" s="93">
        <f>SUMIFS(Booking_Data!K:K,Booking_Data!J:J,B187,Booking_Data!H:H,AA187)</f>
        <v>150</v>
      </c>
      <c r="AG187" s="41">
        <f t="shared" si="22"/>
        <v>26</v>
      </c>
      <c r="AH187" s="93">
        <f>SUMIFS(Booking_Data!L:L,Booking_Data!J:J,B187,Booking_Data!H:H,AA187,Booking_Data!I:I,Y187)</f>
        <v>150</v>
      </c>
      <c r="AI187" s="41">
        <f t="shared" si="23"/>
        <v>26</v>
      </c>
      <c r="AJ187" s="41"/>
      <c r="AK187" s="41">
        <f t="shared" si="24"/>
        <v>26</v>
      </c>
      <c r="AL187" s="41"/>
      <c r="AM187" s="41">
        <f>SUMIFS(Booking_Data!P:P,Booking_Data!H:H,AA187,Booking_Data!I:I,Y187,Booking_Data!J:J,B187)</f>
        <v>35000</v>
      </c>
    </row>
    <row r="188" spans="1:39" x14ac:dyDescent="0.35">
      <c r="A188" s="19">
        <v>1</v>
      </c>
      <c r="B188" s="28">
        <v>45887</v>
      </c>
      <c r="C188" s="8" t="s">
        <v>167</v>
      </c>
      <c r="D188" s="8" t="s">
        <v>2</v>
      </c>
      <c r="E188" s="532">
        <v>0.58680555555555558</v>
      </c>
      <c r="F188" s="532">
        <v>0.75</v>
      </c>
      <c r="G188" s="533">
        <v>0.71180555555555558</v>
      </c>
      <c r="H188" s="533">
        <v>0.83333333333333337</v>
      </c>
      <c r="I188" s="20">
        <v>8</v>
      </c>
      <c r="J188" s="21">
        <v>0</v>
      </c>
      <c r="K188" s="21">
        <v>0</v>
      </c>
      <c r="L188" s="21">
        <v>0</v>
      </c>
      <c r="M188" s="12">
        <v>8</v>
      </c>
      <c r="N188" s="21">
        <v>0</v>
      </c>
      <c r="O188" s="21">
        <v>0</v>
      </c>
      <c r="P188" s="12" t="s">
        <v>86</v>
      </c>
      <c r="Q188" s="12">
        <v>176</v>
      </c>
      <c r="R188" s="11">
        <v>176</v>
      </c>
      <c r="S188" s="4" t="s">
        <v>457</v>
      </c>
      <c r="T188" s="4">
        <v>13</v>
      </c>
      <c r="U188" s="4">
        <v>5</v>
      </c>
      <c r="V188" s="4" t="s">
        <v>414</v>
      </c>
      <c r="W188" s="9" t="s">
        <v>427</v>
      </c>
      <c r="X188" s="535" t="s">
        <v>2</v>
      </c>
      <c r="Y188" s="12" t="s">
        <v>416</v>
      </c>
      <c r="Z188" s="12" t="s">
        <v>11</v>
      </c>
      <c r="AA188" s="536" t="s">
        <v>432</v>
      </c>
      <c r="AB188" s="52" t="s">
        <v>434</v>
      </c>
      <c r="AC188" s="53" t="s">
        <v>435</v>
      </c>
      <c r="AD188" s="57" cm="1">
        <f t="array" ref="AD188">INDEX('Routes Taxes'!O:O,MATCH('Flight Rotation Weeks'!V188&amp;Y188,'Routes Taxes'!A:A&amp;'Routes Taxes'!I:I,0))</f>
        <v>29.16</v>
      </c>
      <c r="AE188" s="58">
        <f t="shared" si="18"/>
        <v>4374</v>
      </c>
      <c r="AF188" s="93">
        <f>SUMIFS(Booking_Data!K:K,Booking_Data!J:J,B188,Booking_Data!H:H,AA188)</f>
        <v>150</v>
      </c>
      <c r="AG188" s="41">
        <f t="shared" si="22"/>
        <v>26</v>
      </c>
      <c r="AH188" s="93">
        <f>SUMIFS(Booking_Data!L:L,Booking_Data!J:J,B188,Booking_Data!H:H,AA188,Booking_Data!I:I,Y188)</f>
        <v>150</v>
      </c>
      <c r="AI188" s="41">
        <f t="shared" si="23"/>
        <v>26</v>
      </c>
      <c r="AJ188" s="41"/>
      <c r="AK188" s="41">
        <f t="shared" si="24"/>
        <v>26</v>
      </c>
      <c r="AL188" s="41"/>
      <c r="AM188" s="41">
        <f>SUMIFS(Booking_Data!P:P,Booking_Data!H:H,AA188,Booking_Data!I:I,Y188,Booking_Data!J:J,B188)</f>
        <v>35456.679999999993</v>
      </c>
    </row>
    <row r="189" spans="1:39" x14ac:dyDescent="0.35">
      <c r="A189" s="19">
        <v>1</v>
      </c>
      <c r="B189" s="28">
        <v>45894</v>
      </c>
      <c r="C189" s="8" t="s">
        <v>167</v>
      </c>
      <c r="D189" s="8" t="s">
        <v>2</v>
      </c>
      <c r="E189" s="532">
        <v>0.58680555555555558</v>
      </c>
      <c r="F189" s="532">
        <v>0.75</v>
      </c>
      <c r="G189" s="533">
        <v>0.71180555555555558</v>
      </c>
      <c r="H189" s="533">
        <v>0.83333333333333337</v>
      </c>
      <c r="I189" s="20">
        <v>8</v>
      </c>
      <c r="J189" s="21">
        <v>0</v>
      </c>
      <c r="K189" s="21">
        <v>0</v>
      </c>
      <c r="L189" s="21">
        <v>0</v>
      </c>
      <c r="M189" s="12">
        <v>8</v>
      </c>
      <c r="N189" s="21">
        <v>0</v>
      </c>
      <c r="O189" s="21">
        <v>0</v>
      </c>
      <c r="P189" s="12" t="s">
        <v>86</v>
      </c>
      <c r="Q189" s="12">
        <v>176</v>
      </c>
      <c r="R189" s="11">
        <v>176</v>
      </c>
      <c r="S189" s="4" t="s">
        <v>457</v>
      </c>
      <c r="T189" s="4">
        <v>13</v>
      </c>
      <c r="U189" s="4">
        <v>6</v>
      </c>
      <c r="V189" s="4" t="s">
        <v>414</v>
      </c>
      <c r="W189" s="9" t="s">
        <v>428</v>
      </c>
      <c r="X189" s="535" t="s">
        <v>2</v>
      </c>
      <c r="Y189" s="12" t="s">
        <v>416</v>
      </c>
      <c r="Z189" s="12" t="s">
        <v>11</v>
      </c>
      <c r="AA189" s="536" t="s">
        <v>432</v>
      </c>
      <c r="AB189" s="52" t="s">
        <v>434</v>
      </c>
      <c r="AC189" s="53" t="s">
        <v>435</v>
      </c>
      <c r="AD189" s="57" cm="1">
        <f t="array" ref="AD189">INDEX('Routes Taxes'!O:O,MATCH('Flight Rotation Weeks'!V189&amp;Y189,'Routes Taxes'!A:A&amp;'Routes Taxes'!I:I,0))</f>
        <v>29.16</v>
      </c>
      <c r="AE189" s="58">
        <f t="shared" si="18"/>
        <v>4840.5600000000004</v>
      </c>
      <c r="AF189" s="93">
        <f>SUMIFS(Booking_Data!K:K,Booking_Data!J:J,B189,Booking_Data!H:H,AA189)</f>
        <v>166</v>
      </c>
      <c r="AG189" s="41">
        <f t="shared" si="22"/>
        <v>10</v>
      </c>
      <c r="AH189" s="93">
        <f>SUMIFS(Booking_Data!L:L,Booking_Data!J:J,B189,Booking_Data!H:H,AA189,Booking_Data!I:I,Y189)</f>
        <v>166</v>
      </c>
      <c r="AI189" s="41">
        <f t="shared" si="23"/>
        <v>10</v>
      </c>
      <c r="AJ189" s="41"/>
      <c r="AK189" s="41">
        <f t="shared" si="24"/>
        <v>10</v>
      </c>
      <c r="AL189" s="41"/>
      <c r="AM189" s="41">
        <f>SUMIFS(Booking_Data!P:P,Booking_Data!H:H,AA189,Booking_Data!I:I,Y189,Booking_Data!J:J,B189)</f>
        <v>39270.799999999996</v>
      </c>
    </row>
    <row r="190" spans="1:39" x14ac:dyDescent="0.35">
      <c r="A190" s="19">
        <v>1</v>
      </c>
      <c r="B190" s="28">
        <v>45901</v>
      </c>
      <c r="C190" s="8" t="s">
        <v>167</v>
      </c>
      <c r="D190" s="8" t="s">
        <v>2</v>
      </c>
      <c r="E190" s="532">
        <v>0.58680555555555558</v>
      </c>
      <c r="F190" s="532">
        <v>0.75</v>
      </c>
      <c r="G190" s="533">
        <v>0.71180555555555558</v>
      </c>
      <c r="H190" s="533">
        <v>0.83333333333333337</v>
      </c>
      <c r="I190" s="20">
        <v>8</v>
      </c>
      <c r="J190" s="21">
        <v>0</v>
      </c>
      <c r="K190" s="21">
        <v>0</v>
      </c>
      <c r="L190" s="21">
        <v>0</v>
      </c>
      <c r="M190" s="12">
        <v>8</v>
      </c>
      <c r="N190" s="21">
        <v>0</v>
      </c>
      <c r="O190" s="21">
        <v>0</v>
      </c>
      <c r="P190" s="12" t="s">
        <v>86</v>
      </c>
      <c r="Q190" s="12">
        <v>176</v>
      </c>
      <c r="R190" s="11">
        <v>176</v>
      </c>
      <c r="S190" s="4" t="s">
        <v>457</v>
      </c>
      <c r="T190" s="4">
        <v>13</v>
      </c>
      <c r="U190" s="4">
        <v>7</v>
      </c>
      <c r="V190" s="4" t="s">
        <v>414</v>
      </c>
      <c r="W190" s="9" t="s">
        <v>429</v>
      </c>
      <c r="X190" s="535" t="s">
        <v>2</v>
      </c>
      <c r="Y190" s="12" t="s">
        <v>416</v>
      </c>
      <c r="Z190" s="12" t="s">
        <v>11</v>
      </c>
      <c r="AA190" s="536" t="s">
        <v>432</v>
      </c>
      <c r="AB190" s="52" t="s">
        <v>434</v>
      </c>
      <c r="AC190" s="53" t="s">
        <v>435</v>
      </c>
      <c r="AD190" s="57" cm="1">
        <f t="array" ref="AD190">INDEX('Routes Taxes'!O:O,MATCH('Flight Rotation Weeks'!V190&amp;Y190,'Routes Taxes'!A:A&amp;'Routes Taxes'!I:I,0))</f>
        <v>29.16</v>
      </c>
      <c r="AE190" s="58">
        <f t="shared" si="18"/>
        <v>4665.6000000000004</v>
      </c>
      <c r="AF190" s="93">
        <f>SUMIFS(Booking_Data!K:K,Booking_Data!J:J,B190,Booking_Data!H:H,AA190)</f>
        <v>160</v>
      </c>
      <c r="AG190" s="41">
        <f t="shared" si="22"/>
        <v>16</v>
      </c>
      <c r="AH190" s="93">
        <f>SUMIFS(Booking_Data!L:L,Booking_Data!J:J,B190,Booking_Data!H:H,AA190,Booking_Data!I:I,Y190)</f>
        <v>160</v>
      </c>
      <c r="AI190" s="41">
        <f t="shared" si="23"/>
        <v>16</v>
      </c>
      <c r="AJ190" s="41"/>
      <c r="AK190" s="41">
        <f t="shared" si="24"/>
        <v>16</v>
      </c>
      <c r="AL190" s="41"/>
      <c r="AM190" s="41">
        <f>SUMIFS(Booking_Data!P:P,Booking_Data!H:H,AA190,Booking_Data!I:I,Y190,Booking_Data!J:J,B190)</f>
        <v>37400</v>
      </c>
    </row>
    <row r="191" spans="1:39" x14ac:dyDescent="0.35">
      <c r="A191" s="19">
        <v>1</v>
      </c>
      <c r="B191" s="28">
        <v>45908</v>
      </c>
      <c r="C191" s="8" t="s">
        <v>167</v>
      </c>
      <c r="D191" s="8" t="s">
        <v>2</v>
      </c>
      <c r="E191" s="532">
        <v>0.58680555555555558</v>
      </c>
      <c r="F191" s="532">
        <v>0.75</v>
      </c>
      <c r="G191" s="533">
        <v>0.71180555555555558</v>
      </c>
      <c r="H191" s="533">
        <v>0.83333333333333337</v>
      </c>
      <c r="I191" s="20">
        <v>8</v>
      </c>
      <c r="J191" s="21">
        <v>0</v>
      </c>
      <c r="K191" s="21">
        <v>0</v>
      </c>
      <c r="L191" s="21">
        <v>0</v>
      </c>
      <c r="M191" s="12">
        <v>8</v>
      </c>
      <c r="N191" s="21">
        <v>0</v>
      </c>
      <c r="O191" s="21">
        <v>0</v>
      </c>
      <c r="P191" s="12" t="s">
        <v>86</v>
      </c>
      <c r="Q191" s="12">
        <v>176</v>
      </c>
      <c r="R191" s="11">
        <v>176</v>
      </c>
      <c r="S191" s="4" t="s">
        <v>457</v>
      </c>
      <c r="T191" s="4">
        <v>13</v>
      </c>
      <c r="U191" s="4">
        <v>8</v>
      </c>
      <c r="V191" s="4" t="s">
        <v>414</v>
      </c>
      <c r="W191" s="9" t="s">
        <v>430</v>
      </c>
      <c r="X191" s="535" t="s">
        <v>2</v>
      </c>
      <c r="Y191" s="12" t="s">
        <v>416</v>
      </c>
      <c r="Z191" s="12" t="s">
        <v>11</v>
      </c>
      <c r="AA191" s="536" t="s">
        <v>432</v>
      </c>
      <c r="AB191" s="52" t="s">
        <v>434</v>
      </c>
      <c r="AC191" s="53" t="s">
        <v>435</v>
      </c>
      <c r="AD191" s="57" cm="1">
        <f t="array" ref="AD191">INDEX('Routes Taxes'!O:O,MATCH('Flight Rotation Weeks'!V191&amp;Y191,'Routes Taxes'!A:A&amp;'Routes Taxes'!I:I,0))</f>
        <v>29.16</v>
      </c>
      <c r="AE191" s="58">
        <f t="shared" si="18"/>
        <v>4082.4</v>
      </c>
      <c r="AF191" s="93">
        <f>SUMIFS(Booking_Data!K:K,Booking_Data!J:J,B191,Booking_Data!H:H,AA191)</f>
        <v>140</v>
      </c>
      <c r="AG191" s="41">
        <f t="shared" si="22"/>
        <v>36</v>
      </c>
      <c r="AH191" s="93">
        <f>SUMIFS(Booking_Data!L:L,Booking_Data!J:J,B191,Booking_Data!H:H,AA191,Booking_Data!I:I,Y191)</f>
        <v>140</v>
      </c>
      <c r="AI191" s="41">
        <f t="shared" si="23"/>
        <v>36</v>
      </c>
      <c r="AJ191" s="41"/>
      <c r="AK191" s="41">
        <f t="shared" si="24"/>
        <v>36</v>
      </c>
      <c r="AL191" s="41"/>
      <c r="AM191" s="41">
        <f>SUMIFS(Booking_Data!P:P,Booking_Data!H:H,AA191,Booking_Data!I:I,Y191,Booking_Data!J:J,B191)</f>
        <v>32600</v>
      </c>
    </row>
    <row r="192" spans="1:39" x14ac:dyDescent="0.35">
      <c r="A192" s="19">
        <v>1</v>
      </c>
      <c r="B192" s="28">
        <v>45859</v>
      </c>
      <c r="C192" s="8" t="s">
        <v>2</v>
      </c>
      <c r="D192" s="8" t="s">
        <v>167</v>
      </c>
      <c r="E192" s="532">
        <v>0.79166666666666663</v>
      </c>
      <c r="F192" s="532">
        <v>0.93055555555555558</v>
      </c>
      <c r="G192" s="533">
        <v>0.875</v>
      </c>
      <c r="H192" s="533" t="s">
        <v>431</v>
      </c>
      <c r="I192" s="20">
        <v>8</v>
      </c>
      <c r="J192" s="21">
        <v>0</v>
      </c>
      <c r="K192" s="21">
        <v>0</v>
      </c>
      <c r="L192" s="21">
        <v>0</v>
      </c>
      <c r="M192" s="12">
        <v>8</v>
      </c>
      <c r="N192" s="21">
        <v>0</v>
      </c>
      <c r="O192" s="21">
        <v>0</v>
      </c>
      <c r="P192" s="12" t="s">
        <v>86</v>
      </c>
      <c r="Q192" s="12">
        <v>176</v>
      </c>
      <c r="R192" s="11">
        <v>176</v>
      </c>
      <c r="S192" s="4" t="s">
        <v>457</v>
      </c>
      <c r="T192" s="4">
        <v>13</v>
      </c>
      <c r="U192" s="4">
        <v>1</v>
      </c>
      <c r="V192" s="4" t="s">
        <v>414</v>
      </c>
      <c r="W192" s="9" t="s">
        <v>423</v>
      </c>
      <c r="X192" s="535" t="s">
        <v>2</v>
      </c>
      <c r="Y192" s="12" t="s">
        <v>418</v>
      </c>
      <c r="Z192" s="12" t="s">
        <v>10</v>
      </c>
      <c r="AA192" s="536" t="s">
        <v>433</v>
      </c>
      <c r="AB192" s="52" t="s">
        <v>434</v>
      </c>
      <c r="AC192" s="53" t="s">
        <v>436</v>
      </c>
      <c r="AD192" s="57" cm="1">
        <f t="array" ref="AD192">INDEX('Routes Taxes'!O:O,MATCH('Flight Rotation Weeks'!V192&amp;Y192,'Routes Taxes'!A:A&amp;'Routes Taxes'!I:I,0))</f>
        <v>28.33</v>
      </c>
      <c r="AE192" s="58">
        <f t="shared" si="18"/>
        <v>3682.8999999999996</v>
      </c>
      <c r="AF192" s="93">
        <f>SUMIFS(Booking_Data!K:K,Booking_Data!J:J,B192,Booking_Data!H:H,AA192)</f>
        <v>130</v>
      </c>
      <c r="AG192" s="41">
        <f t="shared" ref="AG192:AG198" si="25">R192-AF192</f>
        <v>46</v>
      </c>
      <c r="AH192" s="93">
        <f>SUMIFS(Booking_Data!L:L,Booking_Data!J:J,B192,Booking_Data!H:H,AA192,Booking_Data!I:I,Y192)</f>
        <v>130</v>
      </c>
      <c r="AI192" s="41">
        <f t="shared" ref="AI192:AI198" si="26">R192-AH192</f>
        <v>46</v>
      </c>
      <c r="AJ192" s="41"/>
      <c r="AK192" s="41">
        <f t="shared" ref="AK192:AK198" si="27">AG192-AJ192</f>
        <v>46</v>
      </c>
      <c r="AL192" s="41"/>
      <c r="AM192" s="41">
        <f>SUMIFS(Booking_Data!P:P,Booking_Data!H:H,AA192,Booking_Data!I:I,Y192,Booking_Data!J:J,B192)</f>
        <v>30200</v>
      </c>
    </row>
    <row r="193" spans="1:39" x14ac:dyDescent="0.35">
      <c r="A193" s="19">
        <v>1</v>
      </c>
      <c r="B193" s="28">
        <v>45866</v>
      </c>
      <c r="C193" s="8" t="s">
        <v>2</v>
      </c>
      <c r="D193" s="8" t="s">
        <v>167</v>
      </c>
      <c r="E193" s="532">
        <v>0.79166666666666663</v>
      </c>
      <c r="F193" s="532">
        <v>0.93055555555555558</v>
      </c>
      <c r="G193" s="533">
        <v>0.875</v>
      </c>
      <c r="H193" s="533" t="s">
        <v>431</v>
      </c>
      <c r="I193" s="20">
        <v>8</v>
      </c>
      <c r="J193" s="21">
        <v>0</v>
      </c>
      <c r="K193" s="21">
        <v>0</v>
      </c>
      <c r="L193" s="21">
        <v>0</v>
      </c>
      <c r="M193" s="12">
        <v>8</v>
      </c>
      <c r="N193" s="21">
        <v>0</v>
      </c>
      <c r="O193" s="21">
        <v>0</v>
      </c>
      <c r="P193" s="12" t="s">
        <v>86</v>
      </c>
      <c r="Q193" s="12">
        <v>176</v>
      </c>
      <c r="R193" s="11">
        <v>176</v>
      </c>
      <c r="S193" s="4" t="s">
        <v>457</v>
      </c>
      <c r="T193" s="4">
        <v>13</v>
      </c>
      <c r="U193" s="4">
        <v>2</v>
      </c>
      <c r="V193" s="4" t="s">
        <v>414</v>
      </c>
      <c r="W193" s="9" t="s">
        <v>424</v>
      </c>
      <c r="X193" s="535" t="s">
        <v>2</v>
      </c>
      <c r="Y193" s="12" t="s">
        <v>418</v>
      </c>
      <c r="Z193" s="12" t="s">
        <v>10</v>
      </c>
      <c r="AA193" s="536" t="s">
        <v>433</v>
      </c>
      <c r="AB193" s="52" t="s">
        <v>434</v>
      </c>
      <c r="AC193" s="53" t="s">
        <v>436</v>
      </c>
      <c r="AD193" s="57" cm="1">
        <f t="array" ref="AD193">INDEX('Routes Taxes'!O:O,MATCH('Flight Rotation Weeks'!V193&amp;Y193,'Routes Taxes'!A:A&amp;'Routes Taxes'!I:I,0))</f>
        <v>28.33</v>
      </c>
      <c r="AE193" s="58">
        <f t="shared" si="18"/>
        <v>3682.8999999999996</v>
      </c>
      <c r="AF193" s="93">
        <f>SUMIFS(Booking_Data!K:K,Booking_Data!J:J,B193,Booking_Data!H:H,AA193)</f>
        <v>130</v>
      </c>
      <c r="AG193" s="41">
        <f t="shared" si="25"/>
        <v>46</v>
      </c>
      <c r="AH193" s="93">
        <f>SUMIFS(Booking_Data!L:L,Booking_Data!J:J,B193,Booking_Data!H:H,AA193,Booking_Data!I:I,Y193)</f>
        <v>130</v>
      </c>
      <c r="AI193" s="41">
        <f t="shared" si="26"/>
        <v>46</v>
      </c>
      <c r="AJ193" s="41"/>
      <c r="AK193" s="41">
        <f t="shared" si="27"/>
        <v>46</v>
      </c>
      <c r="AL193" s="41"/>
      <c r="AM193" s="41">
        <f>SUMIFS(Booking_Data!P:P,Booking_Data!H:H,AA193,Booking_Data!I:I,Y193,Booking_Data!J:J,B193)</f>
        <v>30200</v>
      </c>
    </row>
    <row r="194" spans="1:39" x14ac:dyDescent="0.35">
      <c r="A194" s="19">
        <v>1</v>
      </c>
      <c r="B194" s="28">
        <v>45873</v>
      </c>
      <c r="C194" s="8" t="s">
        <v>2</v>
      </c>
      <c r="D194" s="8" t="s">
        <v>167</v>
      </c>
      <c r="E194" s="532">
        <v>0.79166666666666663</v>
      </c>
      <c r="F194" s="532">
        <v>0.93055555555555558</v>
      </c>
      <c r="G194" s="533">
        <v>0.875</v>
      </c>
      <c r="H194" s="533" t="s">
        <v>431</v>
      </c>
      <c r="I194" s="20">
        <v>8</v>
      </c>
      <c r="J194" s="21">
        <v>0</v>
      </c>
      <c r="K194" s="21">
        <v>0</v>
      </c>
      <c r="L194" s="21">
        <v>0</v>
      </c>
      <c r="M194" s="12">
        <v>8</v>
      </c>
      <c r="N194" s="21">
        <v>0</v>
      </c>
      <c r="O194" s="21">
        <v>0</v>
      </c>
      <c r="P194" s="12" t="s">
        <v>86</v>
      </c>
      <c r="Q194" s="12">
        <v>176</v>
      </c>
      <c r="R194" s="11">
        <v>176</v>
      </c>
      <c r="S194" s="4" t="s">
        <v>457</v>
      </c>
      <c r="T194" s="4">
        <v>13</v>
      </c>
      <c r="U194" s="4">
        <v>3</v>
      </c>
      <c r="V194" s="4" t="s">
        <v>414</v>
      </c>
      <c r="W194" s="9" t="s">
        <v>425</v>
      </c>
      <c r="X194" s="535" t="s">
        <v>2</v>
      </c>
      <c r="Y194" s="12" t="s">
        <v>418</v>
      </c>
      <c r="Z194" s="12" t="s">
        <v>10</v>
      </c>
      <c r="AA194" s="536" t="s">
        <v>433</v>
      </c>
      <c r="AB194" s="52" t="s">
        <v>434</v>
      </c>
      <c r="AC194" s="53" t="s">
        <v>436</v>
      </c>
      <c r="AD194" s="57" cm="1">
        <f t="array" ref="AD194">INDEX('Routes Taxes'!O:O,MATCH('Flight Rotation Weeks'!V194&amp;Y194,'Routes Taxes'!A:A&amp;'Routes Taxes'!I:I,0))</f>
        <v>28.33</v>
      </c>
      <c r="AE194" s="58">
        <f t="shared" si="18"/>
        <v>4362.82</v>
      </c>
      <c r="AF194" s="93">
        <f>SUMIFS(Booking_Data!K:K,Booking_Data!J:J,B194,Booking_Data!H:H,AA194)</f>
        <v>154</v>
      </c>
      <c r="AG194" s="41">
        <f t="shared" si="25"/>
        <v>22</v>
      </c>
      <c r="AH194" s="93">
        <f>SUMIFS(Booking_Data!L:L,Booking_Data!J:J,B194,Booking_Data!H:H,AA194,Booking_Data!I:I,Y194)</f>
        <v>154</v>
      </c>
      <c r="AI194" s="41">
        <f t="shared" si="26"/>
        <v>22</v>
      </c>
      <c r="AJ194" s="41"/>
      <c r="AK194" s="41">
        <f t="shared" si="27"/>
        <v>22</v>
      </c>
      <c r="AL194" s="41"/>
      <c r="AM194" s="41">
        <f>SUMIFS(Booking_Data!P:P,Booking_Data!H:H,AA194,Booking_Data!I:I,Y194,Booking_Data!J:J,B194)</f>
        <v>36233.440000000002</v>
      </c>
    </row>
    <row r="195" spans="1:39" x14ac:dyDescent="0.35">
      <c r="A195" s="19">
        <v>1</v>
      </c>
      <c r="B195" s="28">
        <v>45880</v>
      </c>
      <c r="C195" s="8" t="s">
        <v>2</v>
      </c>
      <c r="D195" s="8" t="s">
        <v>167</v>
      </c>
      <c r="E195" s="532">
        <v>0.79166666666666663</v>
      </c>
      <c r="F195" s="532">
        <v>0.93055555555555558</v>
      </c>
      <c r="G195" s="533">
        <v>0.875</v>
      </c>
      <c r="H195" s="533" t="s">
        <v>431</v>
      </c>
      <c r="I195" s="20">
        <v>8</v>
      </c>
      <c r="J195" s="21">
        <v>0</v>
      </c>
      <c r="K195" s="21">
        <v>0</v>
      </c>
      <c r="L195" s="21">
        <v>0</v>
      </c>
      <c r="M195" s="12">
        <v>8</v>
      </c>
      <c r="N195" s="21">
        <v>0</v>
      </c>
      <c r="O195" s="21">
        <v>0</v>
      </c>
      <c r="P195" s="12" t="s">
        <v>86</v>
      </c>
      <c r="Q195" s="12">
        <v>176</v>
      </c>
      <c r="R195" s="11">
        <v>176</v>
      </c>
      <c r="S195" s="4" t="s">
        <v>457</v>
      </c>
      <c r="T195" s="4">
        <v>13</v>
      </c>
      <c r="U195" s="4">
        <v>4</v>
      </c>
      <c r="V195" s="4" t="s">
        <v>414</v>
      </c>
      <c r="W195" s="9" t="s">
        <v>426</v>
      </c>
      <c r="X195" s="535" t="s">
        <v>2</v>
      </c>
      <c r="Y195" s="12" t="s">
        <v>418</v>
      </c>
      <c r="Z195" s="12" t="s">
        <v>10</v>
      </c>
      <c r="AA195" s="536" t="s">
        <v>433</v>
      </c>
      <c r="AB195" s="52" t="s">
        <v>434</v>
      </c>
      <c r="AC195" s="53" t="s">
        <v>436</v>
      </c>
      <c r="AD195" s="57" cm="1">
        <f t="array" ref="AD195">INDEX('Routes Taxes'!O:O,MATCH('Flight Rotation Weeks'!V195&amp;Y195,'Routes Taxes'!A:A&amp;'Routes Taxes'!I:I,0))</f>
        <v>28.33</v>
      </c>
      <c r="AE195" s="58">
        <f t="shared" si="18"/>
        <v>4702.78</v>
      </c>
      <c r="AF195" s="93">
        <f>SUMIFS(Booking_Data!K:K,Booking_Data!J:J,B195,Booking_Data!H:H,AA195)</f>
        <v>166</v>
      </c>
      <c r="AG195" s="41">
        <f t="shared" si="25"/>
        <v>10</v>
      </c>
      <c r="AH195" s="93">
        <f>SUMIFS(Booking_Data!L:L,Booking_Data!J:J,B195,Booking_Data!H:H,AA195,Booking_Data!I:I,Y195)</f>
        <v>166</v>
      </c>
      <c r="AI195" s="41">
        <f t="shared" si="26"/>
        <v>10</v>
      </c>
      <c r="AJ195" s="41"/>
      <c r="AK195" s="41">
        <f t="shared" si="27"/>
        <v>10</v>
      </c>
      <c r="AL195" s="41"/>
      <c r="AM195" s="41">
        <f>SUMIFS(Booking_Data!P:P,Booking_Data!H:H,AA195,Booking_Data!I:I,Y195,Booking_Data!J:J,B195)</f>
        <v>40017.010000000009</v>
      </c>
    </row>
    <row r="196" spans="1:39" x14ac:dyDescent="0.35">
      <c r="A196" s="19">
        <v>1</v>
      </c>
      <c r="B196" s="28">
        <v>45887</v>
      </c>
      <c r="C196" s="8" t="s">
        <v>2</v>
      </c>
      <c r="D196" s="8" t="s">
        <v>167</v>
      </c>
      <c r="E196" s="532">
        <v>0.79166666666666663</v>
      </c>
      <c r="F196" s="532">
        <v>0.93055555555555558</v>
      </c>
      <c r="G196" s="533">
        <v>0.875</v>
      </c>
      <c r="H196" s="533" t="s">
        <v>431</v>
      </c>
      <c r="I196" s="20">
        <v>8</v>
      </c>
      <c r="J196" s="21">
        <v>0</v>
      </c>
      <c r="K196" s="21">
        <v>0</v>
      </c>
      <c r="L196" s="21">
        <v>0</v>
      </c>
      <c r="M196" s="12">
        <v>8</v>
      </c>
      <c r="N196" s="21">
        <v>0</v>
      </c>
      <c r="O196" s="21">
        <v>0</v>
      </c>
      <c r="P196" s="12" t="s">
        <v>86</v>
      </c>
      <c r="Q196" s="12">
        <v>176</v>
      </c>
      <c r="R196" s="11">
        <v>176</v>
      </c>
      <c r="S196" s="4" t="s">
        <v>457</v>
      </c>
      <c r="T196" s="4">
        <v>13</v>
      </c>
      <c r="U196" s="4">
        <v>5</v>
      </c>
      <c r="V196" s="4" t="s">
        <v>414</v>
      </c>
      <c r="W196" s="9" t="s">
        <v>427</v>
      </c>
      <c r="X196" s="535" t="s">
        <v>2</v>
      </c>
      <c r="Y196" s="12" t="s">
        <v>418</v>
      </c>
      <c r="Z196" s="12" t="s">
        <v>10</v>
      </c>
      <c r="AA196" s="536" t="s">
        <v>433</v>
      </c>
      <c r="AB196" s="52" t="s">
        <v>434</v>
      </c>
      <c r="AC196" s="53" t="s">
        <v>436</v>
      </c>
      <c r="AD196" s="57" cm="1">
        <f t="array" ref="AD196">INDEX('Routes Taxes'!O:O,MATCH('Flight Rotation Weeks'!V196&amp;Y196,'Routes Taxes'!A:A&amp;'Routes Taxes'!I:I,0))</f>
        <v>28.33</v>
      </c>
      <c r="AE196" s="58">
        <f t="shared" si="18"/>
        <v>4277.83</v>
      </c>
      <c r="AF196" s="93">
        <f>SUMIFS(Booking_Data!K:K,Booking_Data!J:J,B196,Booking_Data!H:H,AA196)</f>
        <v>151</v>
      </c>
      <c r="AG196" s="41">
        <f t="shared" si="25"/>
        <v>25</v>
      </c>
      <c r="AH196" s="93">
        <f>SUMIFS(Booking_Data!L:L,Booking_Data!J:J,B196,Booking_Data!H:H,AA196,Booking_Data!I:I,Y196)</f>
        <v>151</v>
      </c>
      <c r="AI196" s="41">
        <f t="shared" si="26"/>
        <v>25</v>
      </c>
      <c r="AJ196" s="41"/>
      <c r="AK196" s="41">
        <f t="shared" si="27"/>
        <v>25</v>
      </c>
      <c r="AL196" s="41"/>
      <c r="AM196" s="41">
        <f>SUMIFS(Booking_Data!P:P,Booking_Data!H:H,AA196,Booking_Data!I:I,Y196,Booking_Data!J:J,B196)</f>
        <v>35157.18</v>
      </c>
    </row>
    <row r="197" spans="1:39" x14ac:dyDescent="0.35">
      <c r="A197" s="19">
        <v>1</v>
      </c>
      <c r="B197" s="28">
        <v>45894</v>
      </c>
      <c r="C197" s="8" t="s">
        <v>2</v>
      </c>
      <c r="D197" s="8" t="s">
        <v>167</v>
      </c>
      <c r="E197" s="532">
        <v>0.79166666666666663</v>
      </c>
      <c r="F197" s="532">
        <v>0.93055555555555558</v>
      </c>
      <c r="G197" s="533">
        <v>0.875</v>
      </c>
      <c r="H197" s="533" t="s">
        <v>431</v>
      </c>
      <c r="I197" s="20">
        <v>8</v>
      </c>
      <c r="J197" s="21">
        <v>0</v>
      </c>
      <c r="K197" s="21">
        <v>0</v>
      </c>
      <c r="L197" s="21">
        <v>0</v>
      </c>
      <c r="M197" s="12">
        <v>8</v>
      </c>
      <c r="N197" s="21">
        <v>0</v>
      </c>
      <c r="O197" s="21">
        <v>0</v>
      </c>
      <c r="P197" s="12" t="s">
        <v>86</v>
      </c>
      <c r="Q197" s="12">
        <v>176</v>
      </c>
      <c r="R197" s="11">
        <v>176</v>
      </c>
      <c r="S197" s="4" t="s">
        <v>457</v>
      </c>
      <c r="T197" s="4">
        <v>13</v>
      </c>
      <c r="U197" s="4">
        <v>6</v>
      </c>
      <c r="V197" s="4" t="s">
        <v>414</v>
      </c>
      <c r="W197" s="9" t="s">
        <v>428</v>
      </c>
      <c r="X197" s="535" t="s">
        <v>2</v>
      </c>
      <c r="Y197" s="12" t="s">
        <v>418</v>
      </c>
      <c r="Z197" s="12" t="s">
        <v>10</v>
      </c>
      <c r="AA197" s="536" t="s">
        <v>433</v>
      </c>
      <c r="AB197" s="52" t="s">
        <v>434</v>
      </c>
      <c r="AC197" s="53" t="s">
        <v>436</v>
      </c>
      <c r="AD197" s="57" cm="1">
        <f t="array" ref="AD197">INDEX('Routes Taxes'!O:O,MATCH('Flight Rotation Weeks'!V197&amp;Y197,'Routes Taxes'!A:A&amp;'Routes Taxes'!I:I,0))</f>
        <v>28.33</v>
      </c>
      <c r="AE197" s="58">
        <f t="shared" ref="AE197:AE256" si="28">AD197*AH197</f>
        <v>4532.7999999999993</v>
      </c>
      <c r="AF197" s="93">
        <f>SUMIFS(Booking_Data!K:K,Booking_Data!J:J,B197,Booking_Data!H:H,AA197)</f>
        <v>160</v>
      </c>
      <c r="AG197" s="41">
        <f t="shared" si="25"/>
        <v>16</v>
      </c>
      <c r="AH197" s="93">
        <f>SUMIFS(Booking_Data!L:L,Booking_Data!J:J,B197,Booking_Data!H:H,AA197,Booking_Data!I:I,Y197)</f>
        <v>160</v>
      </c>
      <c r="AI197" s="41">
        <f t="shared" si="26"/>
        <v>16</v>
      </c>
      <c r="AJ197" s="41"/>
      <c r="AK197" s="41">
        <f t="shared" si="27"/>
        <v>16</v>
      </c>
      <c r="AL197" s="41"/>
      <c r="AM197" s="41">
        <f>SUMIFS(Booking_Data!P:P,Booking_Data!H:H,AA197,Booking_Data!I:I,Y197,Booking_Data!J:J,B197)</f>
        <v>37400</v>
      </c>
    </row>
    <row r="198" spans="1:39" x14ac:dyDescent="0.35">
      <c r="A198" s="19">
        <v>1</v>
      </c>
      <c r="B198" s="28">
        <v>45901</v>
      </c>
      <c r="C198" s="8" t="s">
        <v>2</v>
      </c>
      <c r="D198" s="8" t="s">
        <v>167</v>
      </c>
      <c r="E198" s="532">
        <v>0.79166666666666663</v>
      </c>
      <c r="F198" s="532">
        <v>0.93055555555555558</v>
      </c>
      <c r="G198" s="533">
        <v>0.875</v>
      </c>
      <c r="H198" s="533" t="s">
        <v>431</v>
      </c>
      <c r="I198" s="20">
        <v>8</v>
      </c>
      <c r="J198" s="21">
        <v>0</v>
      </c>
      <c r="K198" s="21">
        <v>0</v>
      </c>
      <c r="L198" s="21">
        <v>0</v>
      </c>
      <c r="M198" s="12">
        <v>8</v>
      </c>
      <c r="N198" s="21">
        <v>0</v>
      </c>
      <c r="O198" s="21">
        <v>0</v>
      </c>
      <c r="P198" s="12" t="s">
        <v>86</v>
      </c>
      <c r="Q198" s="12">
        <v>176</v>
      </c>
      <c r="R198" s="11">
        <v>176</v>
      </c>
      <c r="S198" s="4" t="s">
        <v>457</v>
      </c>
      <c r="T198" s="4">
        <v>13</v>
      </c>
      <c r="U198" s="4">
        <v>7</v>
      </c>
      <c r="V198" s="4" t="s">
        <v>414</v>
      </c>
      <c r="W198" s="9" t="s">
        <v>429</v>
      </c>
      <c r="X198" s="535" t="s">
        <v>2</v>
      </c>
      <c r="Y198" s="12" t="s">
        <v>418</v>
      </c>
      <c r="Z198" s="12" t="s">
        <v>10</v>
      </c>
      <c r="AA198" s="536" t="s">
        <v>433</v>
      </c>
      <c r="AB198" s="52" t="s">
        <v>434</v>
      </c>
      <c r="AC198" s="53" t="s">
        <v>436</v>
      </c>
      <c r="AD198" s="57" cm="1">
        <f t="array" ref="AD198">INDEX('Routes Taxes'!O:O,MATCH('Flight Rotation Weeks'!V198&amp;Y198,'Routes Taxes'!A:A&amp;'Routes Taxes'!I:I,0))</f>
        <v>28.33</v>
      </c>
      <c r="AE198" s="58">
        <f t="shared" si="28"/>
        <v>3966.2</v>
      </c>
      <c r="AF198" s="93">
        <f>SUMIFS(Booking_Data!K:K,Booking_Data!J:J,B198,Booking_Data!H:H,AA198)</f>
        <v>140</v>
      </c>
      <c r="AG198" s="41">
        <f t="shared" si="25"/>
        <v>36</v>
      </c>
      <c r="AH198" s="93">
        <f>SUMIFS(Booking_Data!L:L,Booking_Data!J:J,B198,Booking_Data!H:H,AA198,Booking_Data!I:I,Y198)</f>
        <v>140</v>
      </c>
      <c r="AI198" s="41">
        <f t="shared" si="26"/>
        <v>36</v>
      </c>
      <c r="AJ198" s="41"/>
      <c r="AK198" s="41">
        <f t="shared" si="27"/>
        <v>36</v>
      </c>
      <c r="AL198" s="41"/>
      <c r="AM198" s="41">
        <f>SUMIFS(Booking_Data!P:P,Booking_Data!H:H,AA198,Booking_Data!I:I,Y198,Booking_Data!J:J,B198)</f>
        <v>32600</v>
      </c>
    </row>
    <row r="199" spans="1:39" x14ac:dyDescent="0.35">
      <c r="A199" s="19">
        <v>1</v>
      </c>
      <c r="B199" s="28">
        <v>46020</v>
      </c>
      <c r="C199" s="8" t="s">
        <v>1</v>
      </c>
      <c r="D199" s="8" t="s">
        <v>2</v>
      </c>
      <c r="E199" s="532">
        <v>0.16666666666666666</v>
      </c>
      <c r="F199" s="532">
        <v>0.3125</v>
      </c>
      <c r="G199" s="533">
        <v>0.25</v>
      </c>
      <c r="H199" s="533">
        <v>0.35416666666666669</v>
      </c>
      <c r="I199" s="20">
        <v>3</v>
      </c>
      <c r="J199" s="21">
        <v>0</v>
      </c>
      <c r="K199" s="21">
        <v>0</v>
      </c>
      <c r="L199" s="21">
        <v>0</v>
      </c>
      <c r="M199" s="12">
        <v>3</v>
      </c>
      <c r="N199" s="21">
        <v>0</v>
      </c>
      <c r="O199" s="21">
        <v>0</v>
      </c>
      <c r="P199" s="12" t="s">
        <v>86</v>
      </c>
      <c r="Q199" s="12">
        <v>174</v>
      </c>
      <c r="R199" s="11">
        <v>174</v>
      </c>
      <c r="S199" s="4" t="s">
        <v>457</v>
      </c>
      <c r="T199" s="4">
        <v>14</v>
      </c>
      <c r="U199" s="4">
        <v>2</v>
      </c>
      <c r="V199" s="4" t="s">
        <v>562</v>
      </c>
      <c r="W199" s="9" t="s">
        <v>564</v>
      </c>
      <c r="X199" s="535" t="s">
        <v>2</v>
      </c>
      <c r="Y199" s="12" t="s">
        <v>29</v>
      </c>
      <c r="Z199" s="12" t="s">
        <v>11</v>
      </c>
      <c r="AA199" s="536" t="s">
        <v>561</v>
      </c>
      <c r="AB199" s="52" t="s">
        <v>239</v>
      </c>
      <c r="AC199" s="53" t="s">
        <v>565</v>
      </c>
      <c r="AD199" s="57" cm="1">
        <f t="array" ref="AD199">INDEX('Routes Taxes'!O:O,MATCH('Flight Rotation Weeks'!V199&amp;Y199,'Routes Taxes'!A:A&amp;'Routes Taxes'!I:I,0))</f>
        <v>32.75</v>
      </c>
      <c r="AE199" s="58">
        <f t="shared" si="28"/>
        <v>2620</v>
      </c>
      <c r="AF199" s="93">
        <f>SUMIFS(Booking_Data!K:K,Booking_Data!J:J,B199,Booking_Data!H:H,AA199)</f>
        <v>80</v>
      </c>
      <c r="AG199" s="41">
        <f t="shared" ref="AG199:AG214" si="29">R199-AF199</f>
        <v>94</v>
      </c>
      <c r="AH199" s="93">
        <f>SUMIFS(Booking_Data!L:L,Booking_Data!J:J,B199,Booking_Data!H:H,AA199,Booking_Data!I:I,Y199)</f>
        <v>80</v>
      </c>
      <c r="AI199" s="41">
        <f t="shared" ref="AI199:AI214" si="30">R199-AH199</f>
        <v>94</v>
      </c>
      <c r="AJ199" s="41"/>
      <c r="AK199" s="41">
        <f t="shared" ref="AK199:AK214" si="31">AG199-AJ199</f>
        <v>94</v>
      </c>
      <c r="AL199" s="41"/>
      <c r="AM199" s="41">
        <f>SUMIFS(Booking_Data!P:P,Booking_Data!H:H,AA199,Booking_Data!I:I,Y199,Booking_Data!J:J,B199)</f>
        <v>20000</v>
      </c>
    </row>
    <row r="200" spans="1:39" x14ac:dyDescent="0.35">
      <c r="A200" s="19">
        <v>1</v>
      </c>
      <c r="B200" s="28">
        <v>46027</v>
      </c>
      <c r="C200" s="8" t="s">
        <v>1</v>
      </c>
      <c r="D200" s="8" t="s">
        <v>2</v>
      </c>
      <c r="E200" s="532">
        <v>0.16666666666666666</v>
      </c>
      <c r="F200" s="532">
        <v>0.3125</v>
      </c>
      <c r="G200" s="533">
        <v>0.25</v>
      </c>
      <c r="H200" s="533">
        <v>0.35416666666666669</v>
      </c>
      <c r="I200" s="20">
        <v>3</v>
      </c>
      <c r="J200" s="21">
        <v>0</v>
      </c>
      <c r="K200" s="21">
        <v>0</v>
      </c>
      <c r="L200" s="21">
        <v>0</v>
      </c>
      <c r="M200" s="12">
        <v>3</v>
      </c>
      <c r="N200" s="21">
        <v>0</v>
      </c>
      <c r="O200" s="21">
        <v>0</v>
      </c>
      <c r="P200" s="12" t="s">
        <v>86</v>
      </c>
      <c r="Q200" s="12">
        <v>174</v>
      </c>
      <c r="R200" s="11">
        <v>174</v>
      </c>
      <c r="S200" s="4" t="s">
        <v>457</v>
      </c>
      <c r="T200" s="4">
        <v>14</v>
      </c>
      <c r="U200" s="4">
        <v>3</v>
      </c>
      <c r="V200" s="4" t="s">
        <v>562</v>
      </c>
      <c r="W200" s="9" t="s">
        <v>566</v>
      </c>
      <c r="X200" s="535" t="s">
        <v>2</v>
      </c>
      <c r="Y200" s="12" t="s">
        <v>29</v>
      </c>
      <c r="Z200" s="12" t="s">
        <v>11</v>
      </c>
      <c r="AA200" s="536" t="s">
        <v>561</v>
      </c>
      <c r="AB200" s="52" t="s">
        <v>239</v>
      </c>
      <c r="AC200" s="53" t="s">
        <v>565</v>
      </c>
      <c r="AD200" s="57" cm="1">
        <f t="array" ref="AD200">INDEX('Routes Taxes'!O:O,MATCH('Flight Rotation Weeks'!V200&amp;Y200,'Routes Taxes'!A:A&amp;'Routes Taxes'!I:I,0))</f>
        <v>32.75</v>
      </c>
      <c r="AE200" s="58">
        <f t="shared" si="28"/>
        <v>2620</v>
      </c>
      <c r="AF200" s="93">
        <f>SUMIFS(Booking_Data!K:K,Booking_Data!J:J,B200,Booking_Data!H:H,AA200)</f>
        <v>80</v>
      </c>
      <c r="AG200" s="41">
        <f t="shared" si="29"/>
        <v>94</v>
      </c>
      <c r="AH200" s="93">
        <f>SUMIFS(Booking_Data!L:L,Booking_Data!J:J,B200,Booking_Data!H:H,AA200,Booking_Data!I:I,Y200)</f>
        <v>80</v>
      </c>
      <c r="AI200" s="41">
        <f t="shared" si="30"/>
        <v>94</v>
      </c>
      <c r="AJ200" s="41"/>
      <c r="AK200" s="41">
        <f t="shared" si="31"/>
        <v>94</v>
      </c>
      <c r="AL200" s="41"/>
      <c r="AM200" s="41">
        <f>SUMIFS(Booking_Data!P:P,Booking_Data!H:H,AA200,Booking_Data!I:I,Y200,Booking_Data!J:J,B200)</f>
        <v>20000</v>
      </c>
    </row>
    <row r="201" spans="1:39" x14ac:dyDescent="0.35">
      <c r="A201" s="19">
        <v>1</v>
      </c>
      <c r="B201" s="28">
        <v>46013</v>
      </c>
      <c r="C201" s="8" t="s">
        <v>2</v>
      </c>
      <c r="D201" s="8" t="s">
        <v>1</v>
      </c>
      <c r="E201" s="532">
        <v>0.35416666666666669</v>
      </c>
      <c r="F201" s="532">
        <v>0.5</v>
      </c>
      <c r="G201" s="533">
        <v>0.39583333333333331</v>
      </c>
      <c r="H201" s="533">
        <v>0.58333333333333337</v>
      </c>
      <c r="I201" s="20">
        <v>3</v>
      </c>
      <c r="J201" s="21">
        <v>0</v>
      </c>
      <c r="K201" s="21">
        <v>0</v>
      </c>
      <c r="L201" s="21">
        <v>0</v>
      </c>
      <c r="M201" s="12">
        <v>3</v>
      </c>
      <c r="N201" s="21">
        <v>0</v>
      </c>
      <c r="O201" s="21">
        <v>0</v>
      </c>
      <c r="P201" s="12" t="s">
        <v>86</v>
      </c>
      <c r="Q201" s="12">
        <v>174</v>
      </c>
      <c r="R201" s="11">
        <v>174</v>
      </c>
      <c r="S201" s="4" t="s">
        <v>457</v>
      </c>
      <c r="T201" s="4">
        <v>14</v>
      </c>
      <c r="U201" s="4">
        <v>1</v>
      </c>
      <c r="V201" s="4" t="s">
        <v>562</v>
      </c>
      <c r="W201" s="9" t="s">
        <v>567</v>
      </c>
      <c r="X201" s="535" t="s">
        <v>2</v>
      </c>
      <c r="Y201" s="12" t="s">
        <v>28</v>
      </c>
      <c r="Z201" s="12" t="s">
        <v>10</v>
      </c>
      <c r="AA201" s="536" t="s">
        <v>560</v>
      </c>
      <c r="AB201" s="52" t="s">
        <v>239</v>
      </c>
      <c r="AC201" s="53" t="s">
        <v>568</v>
      </c>
      <c r="AD201" s="57" cm="1">
        <f t="array" ref="AD201">INDEX('Routes Taxes'!O:O,MATCH('Flight Rotation Weeks'!V201&amp;Y201,'Routes Taxes'!A:A&amp;'Routes Taxes'!I:I,0))</f>
        <v>28.33</v>
      </c>
      <c r="AE201" s="58">
        <f t="shared" si="28"/>
        <v>2266.3999999999996</v>
      </c>
      <c r="AF201" s="93">
        <f>SUMIFS(Booking_Data!K:K,Booking_Data!J:J,B201,Booking_Data!H:H,AA201)</f>
        <v>80</v>
      </c>
      <c r="AG201" s="41">
        <f t="shared" si="29"/>
        <v>94</v>
      </c>
      <c r="AH201" s="93">
        <f>SUMIFS(Booking_Data!L:L,Booking_Data!J:J,B201,Booking_Data!H:H,AA201,Booking_Data!I:I,Y201)</f>
        <v>80</v>
      </c>
      <c r="AI201" s="41">
        <f t="shared" si="30"/>
        <v>94</v>
      </c>
      <c r="AJ201" s="41"/>
      <c r="AK201" s="41">
        <f t="shared" si="31"/>
        <v>94</v>
      </c>
      <c r="AL201" s="41"/>
      <c r="AM201" s="41">
        <f>SUMIFS(Booking_Data!P:P,Booking_Data!H:H,AA201,Booking_Data!I:I,Y201,Booking_Data!J:J,B201)</f>
        <v>20000</v>
      </c>
    </row>
    <row r="202" spans="1:39" x14ac:dyDescent="0.35">
      <c r="A202" s="19">
        <v>1</v>
      </c>
      <c r="B202" s="28">
        <v>46020</v>
      </c>
      <c r="C202" s="8" t="s">
        <v>2</v>
      </c>
      <c r="D202" s="8" t="s">
        <v>1</v>
      </c>
      <c r="E202" s="532">
        <v>0.35416666666666669</v>
      </c>
      <c r="F202" s="532">
        <v>0.5</v>
      </c>
      <c r="G202" s="533">
        <v>0.39583333333333331</v>
      </c>
      <c r="H202" s="533">
        <v>0.58333333333333337</v>
      </c>
      <c r="I202" s="20">
        <v>3</v>
      </c>
      <c r="J202" s="21">
        <v>0</v>
      </c>
      <c r="K202" s="21">
        <v>0</v>
      </c>
      <c r="L202" s="21">
        <v>0</v>
      </c>
      <c r="M202" s="12">
        <v>3</v>
      </c>
      <c r="N202" s="21">
        <v>0</v>
      </c>
      <c r="O202" s="21">
        <v>0</v>
      </c>
      <c r="P202" s="12" t="s">
        <v>86</v>
      </c>
      <c r="Q202" s="12">
        <v>174</v>
      </c>
      <c r="R202" s="11">
        <v>174</v>
      </c>
      <c r="S202" s="4" t="s">
        <v>457</v>
      </c>
      <c r="T202" s="4">
        <v>14</v>
      </c>
      <c r="U202" s="4">
        <v>2</v>
      </c>
      <c r="V202" s="4" t="s">
        <v>562</v>
      </c>
      <c r="W202" s="9" t="s">
        <v>564</v>
      </c>
      <c r="X202" s="535" t="s">
        <v>2</v>
      </c>
      <c r="Y202" s="12" t="s">
        <v>28</v>
      </c>
      <c r="Z202" s="12" t="s">
        <v>10</v>
      </c>
      <c r="AA202" s="536" t="s">
        <v>560</v>
      </c>
      <c r="AB202" s="52" t="s">
        <v>239</v>
      </c>
      <c r="AC202" s="53" t="s">
        <v>568</v>
      </c>
      <c r="AD202" s="57" cm="1">
        <f t="array" ref="AD202">INDEX('Routes Taxes'!O:O,MATCH('Flight Rotation Weeks'!V202&amp;Y202,'Routes Taxes'!A:A&amp;'Routes Taxes'!I:I,0))</f>
        <v>28.33</v>
      </c>
      <c r="AE202" s="58">
        <f t="shared" si="28"/>
        <v>2266.3999999999996</v>
      </c>
      <c r="AF202" s="93">
        <f>SUMIFS(Booking_Data!K:K,Booking_Data!J:J,B202,Booking_Data!H:H,AA202)</f>
        <v>80</v>
      </c>
      <c r="AG202" s="41">
        <f t="shared" si="29"/>
        <v>94</v>
      </c>
      <c r="AH202" s="93">
        <f>SUMIFS(Booking_Data!L:L,Booking_Data!J:J,B202,Booking_Data!H:H,AA202,Booking_Data!I:I,Y202)</f>
        <v>80</v>
      </c>
      <c r="AI202" s="41">
        <f t="shared" si="30"/>
        <v>94</v>
      </c>
      <c r="AJ202" s="41"/>
      <c r="AK202" s="41">
        <f t="shared" si="31"/>
        <v>94</v>
      </c>
      <c r="AL202" s="41"/>
      <c r="AM202" s="41">
        <f>SUMIFS(Booking_Data!P:P,Booking_Data!H:H,AA202,Booking_Data!I:I,Y202,Booking_Data!J:J,B202)</f>
        <v>20000</v>
      </c>
    </row>
    <row r="203" spans="1:39" x14ac:dyDescent="0.35">
      <c r="A203" s="19">
        <v>5</v>
      </c>
      <c r="B203" s="28">
        <v>45870</v>
      </c>
      <c r="C203" s="8" t="s">
        <v>1</v>
      </c>
      <c r="D203" s="8" t="s">
        <v>113</v>
      </c>
      <c r="E203" s="532">
        <v>0.5</v>
      </c>
      <c r="F203" s="532">
        <v>0.66666666666666663</v>
      </c>
      <c r="G203" s="533">
        <v>0.625</v>
      </c>
      <c r="H203" s="533">
        <v>0.75</v>
      </c>
      <c r="I203" s="20">
        <v>7</v>
      </c>
      <c r="J203" s="21">
        <v>52500</v>
      </c>
      <c r="K203" s="21">
        <v>0</v>
      </c>
      <c r="L203" s="21">
        <v>52500</v>
      </c>
      <c r="M203" s="12">
        <v>6</v>
      </c>
      <c r="N203" s="21">
        <v>52500</v>
      </c>
      <c r="O203" s="21">
        <v>26250</v>
      </c>
      <c r="P203" s="12" t="s">
        <v>87</v>
      </c>
      <c r="Q203" s="12">
        <v>186</v>
      </c>
      <c r="R203" s="11">
        <v>186</v>
      </c>
      <c r="S203" s="4" t="s">
        <v>457</v>
      </c>
      <c r="T203" s="4">
        <v>15</v>
      </c>
      <c r="U203" s="4">
        <v>3</v>
      </c>
      <c r="V203" s="4" t="s">
        <v>623</v>
      </c>
      <c r="W203" s="9" t="s">
        <v>661</v>
      </c>
      <c r="X203" s="535" t="s">
        <v>113</v>
      </c>
      <c r="Y203" s="12" t="s">
        <v>114</v>
      </c>
      <c r="Z203" s="12" t="s">
        <v>11</v>
      </c>
      <c r="AA203" s="536" t="s">
        <v>191</v>
      </c>
      <c r="AB203" s="52" t="s">
        <v>99</v>
      </c>
      <c r="AC203" s="53" t="s">
        <v>200</v>
      </c>
      <c r="AD203" s="57" cm="1">
        <f t="array" ref="AD203">INDEX('Routes Taxes'!O:O,MATCH('Flight Rotation Weeks'!V203&amp;Y203,'Routes Taxes'!A:A&amp;'Routes Taxes'!I:I,0))</f>
        <v>32.75</v>
      </c>
      <c r="AE203" s="58">
        <f t="shared" si="28"/>
        <v>2751</v>
      </c>
      <c r="AF203" s="93">
        <f>SUMIFS(Booking_Data!K:K,Booking_Data!J:J,B203,Booking_Data!H:H,AA203)</f>
        <v>84</v>
      </c>
      <c r="AG203" s="41">
        <f t="shared" si="29"/>
        <v>102</v>
      </c>
      <c r="AH203" s="93">
        <f>SUMIFS(Booking_Data!L:L,Booking_Data!J:J,B203,Booking_Data!H:H,AA203,Booking_Data!I:I,Y203)</f>
        <v>84</v>
      </c>
      <c r="AI203" s="41">
        <f t="shared" si="30"/>
        <v>102</v>
      </c>
      <c r="AJ203" s="41"/>
      <c r="AK203" s="41">
        <f t="shared" si="31"/>
        <v>102</v>
      </c>
      <c r="AL203" s="41"/>
      <c r="AM203" s="41">
        <f>SUMIFS(Booking_Data!P:P,Booking_Data!H:H,AA203,Booking_Data!I:I,Y203,Booking_Data!J:J,B203)</f>
        <v>21355.879999999997</v>
      </c>
    </row>
    <row r="204" spans="1:39" x14ac:dyDescent="0.35">
      <c r="A204" s="19">
        <v>5</v>
      </c>
      <c r="B204" s="28">
        <v>45877</v>
      </c>
      <c r="C204" s="8" t="s">
        <v>1</v>
      </c>
      <c r="D204" s="8" t="s">
        <v>113</v>
      </c>
      <c r="E204" s="532">
        <v>0.5</v>
      </c>
      <c r="F204" s="532">
        <v>0.66666666666666663</v>
      </c>
      <c r="G204" s="533">
        <v>0.625</v>
      </c>
      <c r="H204" s="533">
        <v>0.75</v>
      </c>
      <c r="I204" s="20">
        <v>7</v>
      </c>
      <c r="J204" s="21">
        <v>52500</v>
      </c>
      <c r="K204" s="21">
        <v>0</v>
      </c>
      <c r="L204" s="21">
        <v>52500</v>
      </c>
      <c r="M204" s="12">
        <v>6</v>
      </c>
      <c r="N204" s="21">
        <v>52500</v>
      </c>
      <c r="O204" s="21">
        <v>26250</v>
      </c>
      <c r="P204" s="12" t="s">
        <v>87</v>
      </c>
      <c r="Q204" s="12">
        <v>186</v>
      </c>
      <c r="R204" s="11">
        <v>186</v>
      </c>
      <c r="S204" s="4" t="s">
        <v>457</v>
      </c>
      <c r="T204" s="4">
        <v>15</v>
      </c>
      <c r="U204" s="4">
        <v>4</v>
      </c>
      <c r="V204" s="4" t="s">
        <v>623</v>
      </c>
      <c r="W204" s="9" t="s">
        <v>662</v>
      </c>
      <c r="X204" s="535" t="s">
        <v>113</v>
      </c>
      <c r="Y204" s="12" t="s">
        <v>114</v>
      </c>
      <c r="Z204" s="12" t="s">
        <v>11</v>
      </c>
      <c r="AA204" s="536" t="s">
        <v>191</v>
      </c>
      <c r="AB204" s="52" t="s">
        <v>99</v>
      </c>
      <c r="AC204" s="53" t="s">
        <v>200</v>
      </c>
      <c r="AD204" s="57" cm="1">
        <f t="array" ref="AD204">INDEX('Routes Taxes'!O:O,MATCH('Flight Rotation Weeks'!V204&amp;Y204,'Routes Taxes'!A:A&amp;'Routes Taxes'!I:I,0))</f>
        <v>32.75</v>
      </c>
      <c r="AE204" s="58">
        <f t="shared" si="28"/>
        <v>4585</v>
      </c>
      <c r="AF204" s="93">
        <f>SUMIFS(Booking_Data!K:K,Booking_Data!J:J,B204,Booking_Data!H:H,AA204)</f>
        <v>140</v>
      </c>
      <c r="AG204" s="41">
        <f t="shared" si="29"/>
        <v>46</v>
      </c>
      <c r="AH204" s="93">
        <f>SUMIFS(Booking_Data!L:L,Booking_Data!J:J,B204,Booking_Data!H:H,AA204,Booking_Data!I:I,Y204)</f>
        <v>140</v>
      </c>
      <c r="AI204" s="41">
        <f t="shared" si="30"/>
        <v>46</v>
      </c>
      <c r="AJ204" s="41"/>
      <c r="AK204" s="41">
        <f t="shared" si="31"/>
        <v>46</v>
      </c>
      <c r="AL204" s="41"/>
      <c r="AM204" s="41">
        <f>SUMIFS(Booking_Data!P:P,Booking_Data!H:H,AA204,Booking_Data!I:I,Y204,Booking_Data!J:J,B204)</f>
        <v>34800</v>
      </c>
    </row>
    <row r="205" spans="1:39" x14ac:dyDescent="0.35">
      <c r="A205" s="19">
        <v>5</v>
      </c>
      <c r="B205" s="28">
        <v>45884</v>
      </c>
      <c r="C205" s="8" t="s">
        <v>1</v>
      </c>
      <c r="D205" s="8" t="s">
        <v>113</v>
      </c>
      <c r="E205" s="532">
        <v>0.5</v>
      </c>
      <c r="F205" s="532">
        <v>0.66666666666666663</v>
      </c>
      <c r="G205" s="533">
        <v>0.625</v>
      </c>
      <c r="H205" s="533">
        <v>0.75</v>
      </c>
      <c r="I205" s="20">
        <v>7</v>
      </c>
      <c r="J205" s="21">
        <v>52500</v>
      </c>
      <c r="K205" s="21">
        <v>0</v>
      </c>
      <c r="L205" s="21">
        <v>52500</v>
      </c>
      <c r="M205" s="12">
        <v>6</v>
      </c>
      <c r="N205" s="21">
        <v>52500</v>
      </c>
      <c r="O205" s="21">
        <v>26250</v>
      </c>
      <c r="P205" s="12" t="s">
        <v>87</v>
      </c>
      <c r="Q205" s="12">
        <v>186</v>
      </c>
      <c r="R205" s="11">
        <v>186</v>
      </c>
      <c r="S205" s="4" t="s">
        <v>457</v>
      </c>
      <c r="T205" s="4">
        <v>15</v>
      </c>
      <c r="U205" s="4">
        <v>5</v>
      </c>
      <c r="V205" s="4" t="s">
        <v>623</v>
      </c>
      <c r="W205" s="9" t="s">
        <v>663</v>
      </c>
      <c r="X205" s="535" t="s">
        <v>113</v>
      </c>
      <c r="Y205" s="12" t="s">
        <v>114</v>
      </c>
      <c r="Z205" s="12" t="s">
        <v>11</v>
      </c>
      <c r="AA205" s="536" t="s">
        <v>191</v>
      </c>
      <c r="AB205" s="52" t="s">
        <v>99</v>
      </c>
      <c r="AC205" s="53" t="s">
        <v>200</v>
      </c>
      <c r="AD205" s="57" cm="1">
        <f t="array" ref="AD205">INDEX('Routes Taxes'!O:O,MATCH('Flight Rotation Weeks'!V205&amp;Y205,'Routes Taxes'!A:A&amp;'Routes Taxes'!I:I,0))</f>
        <v>32.75</v>
      </c>
      <c r="AE205" s="58">
        <f t="shared" si="28"/>
        <v>5010.75</v>
      </c>
      <c r="AF205" s="93">
        <f>SUMIFS(Booking_Data!K:K,Booking_Data!J:J,B205,Booking_Data!H:H,AA205)</f>
        <v>153</v>
      </c>
      <c r="AG205" s="41">
        <f t="shared" si="29"/>
        <v>33</v>
      </c>
      <c r="AH205" s="93">
        <f>SUMIFS(Booking_Data!L:L,Booking_Data!J:J,B205,Booking_Data!H:H,AA205,Booking_Data!I:I,Y205)</f>
        <v>153</v>
      </c>
      <c r="AI205" s="41">
        <f t="shared" si="30"/>
        <v>33</v>
      </c>
      <c r="AJ205" s="41"/>
      <c r="AK205" s="41">
        <f t="shared" si="31"/>
        <v>33</v>
      </c>
      <c r="AL205" s="41"/>
      <c r="AM205" s="41">
        <f>SUMIFS(Booking_Data!P:P,Booking_Data!H:H,AA205,Booking_Data!I:I,Y205,Booking_Data!J:J,B205)</f>
        <v>38250.479999999996</v>
      </c>
    </row>
    <row r="206" spans="1:39" x14ac:dyDescent="0.35">
      <c r="A206" s="19">
        <v>5</v>
      </c>
      <c r="B206" s="28">
        <v>45891</v>
      </c>
      <c r="C206" s="8" t="s">
        <v>1</v>
      </c>
      <c r="D206" s="8" t="s">
        <v>113</v>
      </c>
      <c r="E206" s="532">
        <v>0.5</v>
      </c>
      <c r="F206" s="532">
        <v>0.66666666666666663</v>
      </c>
      <c r="G206" s="533">
        <v>0.625</v>
      </c>
      <c r="H206" s="533">
        <v>0.75</v>
      </c>
      <c r="I206" s="20">
        <v>7</v>
      </c>
      <c r="J206" s="21">
        <v>52500</v>
      </c>
      <c r="K206" s="21">
        <v>0</v>
      </c>
      <c r="L206" s="21">
        <v>52500</v>
      </c>
      <c r="M206" s="12">
        <v>6</v>
      </c>
      <c r="N206" s="21">
        <v>52500</v>
      </c>
      <c r="O206" s="21">
        <v>26250</v>
      </c>
      <c r="P206" s="12" t="s">
        <v>87</v>
      </c>
      <c r="Q206" s="12">
        <v>186</v>
      </c>
      <c r="R206" s="11">
        <v>186</v>
      </c>
      <c r="S206" s="4" t="s">
        <v>457</v>
      </c>
      <c r="T206" s="4">
        <v>15</v>
      </c>
      <c r="U206" s="4">
        <v>6</v>
      </c>
      <c r="V206" s="4" t="s">
        <v>623</v>
      </c>
      <c r="W206" s="9" t="s">
        <v>664</v>
      </c>
      <c r="X206" s="535" t="s">
        <v>113</v>
      </c>
      <c r="Y206" s="12" t="s">
        <v>114</v>
      </c>
      <c r="Z206" s="12" t="s">
        <v>11</v>
      </c>
      <c r="AA206" s="536" t="s">
        <v>191</v>
      </c>
      <c r="AB206" s="52" t="s">
        <v>99</v>
      </c>
      <c r="AC206" s="53" t="s">
        <v>200</v>
      </c>
      <c r="AD206" s="57" cm="1">
        <f t="array" ref="AD206">INDEX('Routes Taxes'!O:O,MATCH('Flight Rotation Weeks'!V206&amp;Y206,'Routes Taxes'!A:A&amp;'Routes Taxes'!I:I,0))</f>
        <v>32.75</v>
      </c>
      <c r="AE206" s="58">
        <f t="shared" si="28"/>
        <v>6091.5</v>
      </c>
      <c r="AF206" s="93">
        <f>SUMIFS(Booking_Data!K:K,Booking_Data!J:J,B206,Booking_Data!H:H,AA206)</f>
        <v>190</v>
      </c>
      <c r="AG206" s="41">
        <f t="shared" si="29"/>
        <v>-4</v>
      </c>
      <c r="AH206" s="93">
        <f>SUMIFS(Booking_Data!L:L,Booking_Data!J:J,B206,Booking_Data!H:H,AA206,Booking_Data!I:I,Y206)</f>
        <v>186</v>
      </c>
      <c r="AI206" s="41">
        <f t="shared" si="30"/>
        <v>0</v>
      </c>
      <c r="AJ206" s="41"/>
      <c r="AK206" s="41">
        <f t="shared" si="31"/>
        <v>-4</v>
      </c>
      <c r="AL206" s="41"/>
      <c r="AM206" s="41">
        <f>SUMIFS(Booking_Data!P:P,Booking_Data!H:H,AA206,Booking_Data!I:I,Y206,Booking_Data!J:J,B206)</f>
        <v>49224.08</v>
      </c>
    </row>
    <row r="207" spans="1:39" x14ac:dyDescent="0.35">
      <c r="A207" s="19">
        <v>5</v>
      </c>
      <c r="B207" s="28">
        <v>45898</v>
      </c>
      <c r="C207" s="8" t="s">
        <v>1</v>
      </c>
      <c r="D207" s="8" t="s">
        <v>113</v>
      </c>
      <c r="E207" s="532">
        <v>0.5</v>
      </c>
      <c r="F207" s="532">
        <v>0.66666666666666663</v>
      </c>
      <c r="G207" s="533">
        <v>0.625</v>
      </c>
      <c r="H207" s="533">
        <v>0.75</v>
      </c>
      <c r="I207" s="20">
        <v>7</v>
      </c>
      <c r="J207" s="21">
        <v>52500</v>
      </c>
      <c r="K207" s="21">
        <v>0</v>
      </c>
      <c r="L207" s="21">
        <v>52500</v>
      </c>
      <c r="M207" s="12">
        <v>6</v>
      </c>
      <c r="N207" s="21">
        <v>52500</v>
      </c>
      <c r="O207" s="21">
        <v>26250</v>
      </c>
      <c r="P207" s="12" t="s">
        <v>87</v>
      </c>
      <c r="Q207" s="12">
        <v>186</v>
      </c>
      <c r="R207" s="11">
        <v>186</v>
      </c>
      <c r="S207" s="4" t="s">
        <v>457</v>
      </c>
      <c r="T207" s="4">
        <v>15</v>
      </c>
      <c r="U207" s="4">
        <v>7</v>
      </c>
      <c r="V207" s="4" t="s">
        <v>623</v>
      </c>
      <c r="W207" s="9" t="s">
        <v>665</v>
      </c>
      <c r="X207" s="535" t="s">
        <v>113</v>
      </c>
      <c r="Y207" s="12" t="s">
        <v>114</v>
      </c>
      <c r="Z207" s="12" t="s">
        <v>11</v>
      </c>
      <c r="AA207" s="536" t="s">
        <v>191</v>
      </c>
      <c r="AB207" s="52" t="s">
        <v>99</v>
      </c>
      <c r="AC207" s="53" t="s">
        <v>200</v>
      </c>
      <c r="AD207" s="57" cm="1">
        <f t="array" ref="AD207">INDEX('Routes Taxes'!O:O,MATCH('Flight Rotation Weeks'!V207&amp;Y207,'Routes Taxes'!A:A&amp;'Routes Taxes'!I:I,0))</f>
        <v>32.75</v>
      </c>
      <c r="AE207" s="58">
        <f t="shared" si="28"/>
        <v>5862.25</v>
      </c>
      <c r="AF207" s="93">
        <f>SUMIFS(Booking_Data!K:K,Booking_Data!J:J,B207,Booking_Data!H:H,AA207)</f>
        <v>179</v>
      </c>
      <c r="AG207" s="41">
        <f t="shared" si="29"/>
        <v>7</v>
      </c>
      <c r="AH207" s="93">
        <f>SUMIFS(Booking_Data!L:L,Booking_Data!J:J,B207,Booking_Data!H:H,AA207,Booking_Data!I:I,Y207)</f>
        <v>179</v>
      </c>
      <c r="AI207" s="41">
        <f t="shared" si="30"/>
        <v>7</v>
      </c>
      <c r="AJ207" s="41"/>
      <c r="AK207" s="41">
        <f t="shared" si="31"/>
        <v>7</v>
      </c>
      <c r="AL207" s="41"/>
      <c r="AM207" s="41">
        <f>SUMIFS(Booking_Data!P:P,Booking_Data!H:H,AA207,Booking_Data!I:I,Y207,Booking_Data!J:J,B207)</f>
        <v>46014.400000000001</v>
      </c>
    </row>
    <row r="208" spans="1:39" x14ac:dyDescent="0.35">
      <c r="A208" s="19">
        <v>5</v>
      </c>
      <c r="B208" s="28">
        <v>45905</v>
      </c>
      <c r="C208" s="8" t="s">
        <v>1</v>
      </c>
      <c r="D208" s="8" t="s">
        <v>113</v>
      </c>
      <c r="E208" s="532">
        <v>0.5</v>
      </c>
      <c r="F208" s="532">
        <v>0.66666666666666663</v>
      </c>
      <c r="G208" s="533">
        <v>0.625</v>
      </c>
      <c r="H208" s="533">
        <v>0.75</v>
      </c>
      <c r="I208" s="20">
        <v>7</v>
      </c>
      <c r="J208" s="21">
        <v>52500</v>
      </c>
      <c r="K208" s="21">
        <v>0</v>
      </c>
      <c r="L208" s="21">
        <v>52500</v>
      </c>
      <c r="M208" s="12">
        <v>6</v>
      </c>
      <c r="N208" s="21">
        <v>52500</v>
      </c>
      <c r="O208" s="21">
        <v>26250</v>
      </c>
      <c r="P208" s="12" t="s">
        <v>87</v>
      </c>
      <c r="Q208" s="12">
        <v>186</v>
      </c>
      <c r="R208" s="11">
        <v>186</v>
      </c>
      <c r="S208" s="4" t="s">
        <v>457</v>
      </c>
      <c r="T208" s="4">
        <v>15</v>
      </c>
      <c r="U208" s="4">
        <v>8</v>
      </c>
      <c r="V208" s="4" t="s">
        <v>623</v>
      </c>
      <c r="W208" s="9" t="s">
        <v>666</v>
      </c>
      <c r="X208" s="535" t="s">
        <v>113</v>
      </c>
      <c r="Y208" s="12" t="s">
        <v>114</v>
      </c>
      <c r="Z208" s="12" t="s">
        <v>11</v>
      </c>
      <c r="AA208" s="536" t="s">
        <v>191</v>
      </c>
      <c r="AB208" s="52" t="s">
        <v>99</v>
      </c>
      <c r="AC208" s="53" t="s">
        <v>200</v>
      </c>
      <c r="AD208" s="57" cm="1">
        <f t="array" ref="AD208">INDEX('Routes Taxes'!O:O,MATCH('Flight Rotation Weeks'!V208&amp;Y208,'Routes Taxes'!A:A&amp;'Routes Taxes'!I:I,0))</f>
        <v>32.75</v>
      </c>
      <c r="AE208" s="58">
        <f t="shared" si="28"/>
        <v>4454</v>
      </c>
      <c r="AF208" s="93">
        <f>SUMIFS(Booking_Data!K:K,Booking_Data!J:J,B208,Booking_Data!H:H,AA208)</f>
        <v>136</v>
      </c>
      <c r="AG208" s="41">
        <f t="shared" si="29"/>
        <v>50</v>
      </c>
      <c r="AH208" s="93">
        <f>SUMIFS(Booking_Data!L:L,Booking_Data!J:J,B208,Booking_Data!H:H,AA208,Booking_Data!I:I,Y208)</f>
        <v>136</v>
      </c>
      <c r="AI208" s="41">
        <f t="shared" si="30"/>
        <v>50</v>
      </c>
      <c r="AJ208" s="41"/>
      <c r="AK208" s="41">
        <f t="shared" si="31"/>
        <v>50</v>
      </c>
      <c r="AL208" s="41"/>
      <c r="AM208" s="41">
        <f>SUMIFS(Booking_Data!P:P,Booking_Data!H:H,AA208,Booking_Data!I:I,Y208,Booking_Data!J:J,B208)</f>
        <v>33850</v>
      </c>
    </row>
    <row r="209" spans="1:39" x14ac:dyDescent="0.35">
      <c r="A209" s="19">
        <v>5</v>
      </c>
      <c r="B209" s="28">
        <v>45863</v>
      </c>
      <c r="C209" s="8" t="s">
        <v>113</v>
      </c>
      <c r="D209" s="8" t="s">
        <v>1</v>
      </c>
      <c r="E209" s="532">
        <v>0.70833333333333337</v>
      </c>
      <c r="F209" s="532">
        <v>0.86458333333333337</v>
      </c>
      <c r="G209" s="533">
        <v>0.79166666666666663</v>
      </c>
      <c r="H209" s="533">
        <v>0.98958333333333337</v>
      </c>
      <c r="I209" s="20">
        <v>7</v>
      </c>
      <c r="J209" s="21">
        <v>52500</v>
      </c>
      <c r="K209" s="21">
        <v>0</v>
      </c>
      <c r="L209" s="21">
        <v>52500</v>
      </c>
      <c r="M209" s="12">
        <v>6</v>
      </c>
      <c r="N209" s="21">
        <v>52500</v>
      </c>
      <c r="O209" s="21">
        <v>26250</v>
      </c>
      <c r="P209" s="12" t="s">
        <v>87</v>
      </c>
      <c r="Q209" s="12">
        <v>186</v>
      </c>
      <c r="R209" s="11">
        <v>186</v>
      </c>
      <c r="S209" s="4" t="s">
        <v>457</v>
      </c>
      <c r="T209" s="4">
        <v>15</v>
      </c>
      <c r="U209" s="4">
        <v>2</v>
      </c>
      <c r="V209" s="4" t="s">
        <v>623</v>
      </c>
      <c r="W209" s="9" t="s">
        <v>660</v>
      </c>
      <c r="X209" s="535" t="s">
        <v>113</v>
      </c>
      <c r="Y209" s="12" t="s">
        <v>115</v>
      </c>
      <c r="Z209" s="12" t="s">
        <v>10</v>
      </c>
      <c r="AA209" s="536" t="s">
        <v>190</v>
      </c>
      <c r="AB209" s="52" t="s">
        <v>99</v>
      </c>
      <c r="AC209" s="53" t="s">
        <v>204</v>
      </c>
      <c r="AD209" s="57" cm="1">
        <f t="array" ref="AD209">INDEX('Routes Taxes'!O:O,MATCH('Flight Rotation Weeks'!V209&amp;Y209,'Routes Taxes'!A:A&amp;'Routes Taxes'!I:I,0))</f>
        <v>40.89</v>
      </c>
      <c r="AE209" s="58">
        <f t="shared" si="28"/>
        <v>3271.2</v>
      </c>
      <c r="AF209" s="93">
        <f>SUMIFS(Booking_Data!K:K,Booking_Data!J:J,B209,Booking_Data!H:H,AA209)</f>
        <v>80</v>
      </c>
      <c r="AG209" s="41">
        <f t="shared" si="29"/>
        <v>106</v>
      </c>
      <c r="AH209" s="93">
        <f>SUMIFS(Booking_Data!L:L,Booking_Data!J:J,B209,Booking_Data!H:H,AA209,Booking_Data!I:I,Y209)</f>
        <v>80</v>
      </c>
      <c r="AI209" s="41">
        <f t="shared" si="30"/>
        <v>106</v>
      </c>
      <c r="AJ209" s="41"/>
      <c r="AK209" s="41">
        <f t="shared" si="31"/>
        <v>106</v>
      </c>
      <c r="AL209" s="41"/>
      <c r="AM209" s="41">
        <f>SUMIFS(Booking_Data!P:P,Booking_Data!H:H,AA209,Booking_Data!I:I,Y209,Booking_Data!J:J,B209)</f>
        <v>20100</v>
      </c>
    </row>
    <row r="210" spans="1:39" x14ac:dyDescent="0.35">
      <c r="A210" s="19">
        <v>5</v>
      </c>
      <c r="B210" s="28">
        <v>45870</v>
      </c>
      <c r="C210" s="8" t="s">
        <v>113</v>
      </c>
      <c r="D210" s="8" t="s">
        <v>1</v>
      </c>
      <c r="E210" s="532">
        <v>0.70833333333333337</v>
      </c>
      <c r="F210" s="532">
        <v>0.86458333333333337</v>
      </c>
      <c r="G210" s="533">
        <v>0.79166666666666663</v>
      </c>
      <c r="H210" s="533">
        <v>0.98958333333333337</v>
      </c>
      <c r="I210" s="20">
        <v>7</v>
      </c>
      <c r="J210" s="21">
        <v>52500</v>
      </c>
      <c r="K210" s="21">
        <v>0</v>
      </c>
      <c r="L210" s="21">
        <v>52500</v>
      </c>
      <c r="M210" s="12">
        <v>6</v>
      </c>
      <c r="N210" s="21">
        <v>52500</v>
      </c>
      <c r="O210" s="21">
        <v>26250</v>
      </c>
      <c r="P210" s="12" t="s">
        <v>87</v>
      </c>
      <c r="Q210" s="12">
        <v>186</v>
      </c>
      <c r="R210" s="11">
        <v>186</v>
      </c>
      <c r="S210" s="4" t="s">
        <v>457</v>
      </c>
      <c r="T210" s="4">
        <v>15</v>
      </c>
      <c r="U210" s="4">
        <v>3</v>
      </c>
      <c r="V210" s="4" t="s">
        <v>623</v>
      </c>
      <c r="W210" s="9" t="s">
        <v>661</v>
      </c>
      <c r="X210" s="535" t="s">
        <v>113</v>
      </c>
      <c r="Y210" s="12" t="s">
        <v>115</v>
      </c>
      <c r="Z210" s="12" t="s">
        <v>10</v>
      </c>
      <c r="AA210" s="536" t="s">
        <v>190</v>
      </c>
      <c r="AB210" s="52" t="s">
        <v>99</v>
      </c>
      <c r="AC210" s="53" t="s">
        <v>204</v>
      </c>
      <c r="AD210" s="57" cm="1">
        <f t="array" ref="AD210">INDEX('Routes Taxes'!O:O,MATCH('Flight Rotation Weeks'!V210&amp;Y210,'Routes Taxes'!A:A&amp;'Routes Taxes'!I:I,0))</f>
        <v>40.89</v>
      </c>
      <c r="AE210" s="58">
        <f t="shared" si="28"/>
        <v>5806.38</v>
      </c>
      <c r="AF210" s="93">
        <f>SUMIFS(Booking_Data!K:K,Booking_Data!J:J,B210,Booking_Data!H:H,AA210)</f>
        <v>142</v>
      </c>
      <c r="AG210" s="41">
        <f t="shared" si="29"/>
        <v>44</v>
      </c>
      <c r="AH210" s="93">
        <f>SUMIFS(Booking_Data!L:L,Booking_Data!J:J,B210,Booking_Data!H:H,AA210,Booking_Data!I:I,Y210)</f>
        <v>142</v>
      </c>
      <c r="AI210" s="41">
        <f t="shared" si="30"/>
        <v>44</v>
      </c>
      <c r="AJ210" s="41"/>
      <c r="AK210" s="41">
        <f t="shared" si="31"/>
        <v>44</v>
      </c>
      <c r="AL210" s="41"/>
      <c r="AM210" s="41">
        <f>SUMIFS(Booking_Data!P:P,Booking_Data!H:H,AA210,Booking_Data!I:I,Y210,Booking_Data!J:J,B210)</f>
        <v>35300</v>
      </c>
    </row>
    <row r="211" spans="1:39" x14ac:dyDescent="0.35">
      <c r="A211" s="19">
        <v>5</v>
      </c>
      <c r="B211" s="28">
        <v>45877</v>
      </c>
      <c r="C211" s="8" t="s">
        <v>113</v>
      </c>
      <c r="D211" s="8" t="s">
        <v>1</v>
      </c>
      <c r="E211" s="532">
        <v>0.70833333333333337</v>
      </c>
      <c r="F211" s="532">
        <v>0.86458333333333337</v>
      </c>
      <c r="G211" s="533">
        <v>0.79166666666666663</v>
      </c>
      <c r="H211" s="533">
        <v>0.98958333333333337</v>
      </c>
      <c r="I211" s="20">
        <v>7</v>
      </c>
      <c r="J211" s="21">
        <v>52500</v>
      </c>
      <c r="K211" s="21">
        <v>0</v>
      </c>
      <c r="L211" s="21">
        <v>52500</v>
      </c>
      <c r="M211" s="12">
        <v>6</v>
      </c>
      <c r="N211" s="21">
        <v>52500</v>
      </c>
      <c r="O211" s="21">
        <v>26250</v>
      </c>
      <c r="P211" s="12" t="s">
        <v>87</v>
      </c>
      <c r="Q211" s="12">
        <v>186</v>
      </c>
      <c r="R211" s="11">
        <v>186</v>
      </c>
      <c r="S211" s="4" t="s">
        <v>457</v>
      </c>
      <c r="T211" s="4">
        <v>15</v>
      </c>
      <c r="U211" s="4">
        <v>4</v>
      </c>
      <c r="V211" s="4" t="s">
        <v>623</v>
      </c>
      <c r="W211" s="9" t="s">
        <v>662</v>
      </c>
      <c r="X211" s="535" t="s">
        <v>113</v>
      </c>
      <c r="Y211" s="12" t="s">
        <v>115</v>
      </c>
      <c r="Z211" s="12" t="s">
        <v>10</v>
      </c>
      <c r="AA211" s="536" t="s">
        <v>190</v>
      </c>
      <c r="AB211" s="52" t="s">
        <v>99</v>
      </c>
      <c r="AC211" s="53" t="s">
        <v>204</v>
      </c>
      <c r="AD211" s="57" cm="1">
        <f t="array" ref="AD211">INDEX('Routes Taxes'!O:O,MATCH('Flight Rotation Weeks'!V211&amp;Y211,'Routes Taxes'!A:A&amp;'Routes Taxes'!I:I,0))</f>
        <v>40.89</v>
      </c>
      <c r="AE211" s="58">
        <f t="shared" si="28"/>
        <v>7114.86</v>
      </c>
      <c r="AF211" s="93">
        <f>SUMIFS(Booking_Data!K:K,Booking_Data!J:J,B211,Booking_Data!H:H,AA211)</f>
        <v>178</v>
      </c>
      <c r="AG211" s="41">
        <f t="shared" si="29"/>
        <v>8</v>
      </c>
      <c r="AH211" s="93">
        <f>SUMIFS(Booking_Data!L:L,Booking_Data!J:J,B211,Booking_Data!H:H,AA211,Booking_Data!I:I,Y211)</f>
        <v>174</v>
      </c>
      <c r="AI211" s="41">
        <f t="shared" si="30"/>
        <v>12</v>
      </c>
      <c r="AJ211" s="41"/>
      <c r="AK211" s="41">
        <f t="shared" si="31"/>
        <v>8</v>
      </c>
      <c r="AL211" s="41"/>
      <c r="AM211" s="41">
        <f>SUMIFS(Booking_Data!P:P,Booking_Data!H:H,AA211,Booking_Data!I:I,Y211,Booking_Data!J:J,B211)</f>
        <v>44392.95</v>
      </c>
    </row>
    <row r="212" spans="1:39" x14ac:dyDescent="0.35">
      <c r="A212" s="19">
        <v>5</v>
      </c>
      <c r="B212" s="28">
        <v>45884</v>
      </c>
      <c r="C212" s="8" t="s">
        <v>113</v>
      </c>
      <c r="D212" s="8" t="s">
        <v>1</v>
      </c>
      <c r="E212" s="532">
        <v>0.70833333333333337</v>
      </c>
      <c r="F212" s="532">
        <v>0.86458333333333337</v>
      </c>
      <c r="G212" s="533">
        <v>0.79166666666666663</v>
      </c>
      <c r="H212" s="533">
        <v>0.98958333333333337</v>
      </c>
      <c r="I212" s="20">
        <v>7</v>
      </c>
      <c r="J212" s="21">
        <v>52500</v>
      </c>
      <c r="K212" s="21">
        <v>0</v>
      </c>
      <c r="L212" s="21">
        <v>52500</v>
      </c>
      <c r="M212" s="12">
        <v>6</v>
      </c>
      <c r="N212" s="21">
        <v>52500</v>
      </c>
      <c r="O212" s="21">
        <v>26250</v>
      </c>
      <c r="P212" s="12" t="s">
        <v>87</v>
      </c>
      <c r="Q212" s="12">
        <v>186</v>
      </c>
      <c r="R212" s="11">
        <v>186</v>
      </c>
      <c r="S212" s="4" t="s">
        <v>457</v>
      </c>
      <c r="T212" s="4">
        <v>15</v>
      </c>
      <c r="U212" s="4">
        <v>5</v>
      </c>
      <c r="V212" s="4" t="s">
        <v>623</v>
      </c>
      <c r="W212" s="9" t="s">
        <v>663</v>
      </c>
      <c r="X212" s="535" t="s">
        <v>113</v>
      </c>
      <c r="Y212" s="12" t="s">
        <v>115</v>
      </c>
      <c r="Z212" s="12" t="s">
        <v>10</v>
      </c>
      <c r="AA212" s="536" t="s">
        <v>190</v>
      </c>
      <c r="AB212" s="52" t="s">
        <v>99</v>
      </c>
      <c r="AC212" s="53" t="s">
        <v>204</v>
      </c>
      <c r="AD212" s="57" cm="1">
        <f t="array" ref="AD212">INDEX('Routes Taxes'!O:O,MATCH('Flight Rotation Weeks'!V212&amp;Y212,'Routes Taxes'!A:A&amp;'Routes Taxes'!I:I,0))</f>
        <v>40.89</v>
      </c>
      <c r="AE212" s="58">
        <f t="shared" si="28"/>
        <v>6256.17</v>
      </c>
      <c r="AF212" s="93">
        <f>SUMIFS(Booking_Data!K:K,Booking_Data!J:J,B212,Booking_Data!H:H,AA212)</f>
        <v>153</v>
      </c>
      <c r="AG212" s="41">
        <f t="shared" si="29"/>
        <v>33</v>
      </c>
      <c r="AH212" s="93">
        <f>SUMIFS(Booking_Data!L:L,Booking_Data!J:J,B212,Booking_Data!H:H,AA212,Booking_Data!I:I,Y212)</f>
        <v>153</v>
      </c>
      <c r="AI212" s="41">
        <f t="shared" si="30"/>
        <v>33</v>
      </c>
      <c r="AJ212" s="41"/>
      <c r="AK212" s="41">
        <f t="shared" si="31"/>
        <v>33</v>
      </c>
      <c r="AL212" s="41"/>
      <c r="AM212" s="41">
        <f>SUMIFS(Booking_Data!P:P,Booking_Data!H:H,AA212,Booking_Data!I:I,Y212,Booking_Data!J:J,B212)</f>
        <v>38615.75</v>
      </c>
    </row>
    <row r="213" spans="1:39" x14ac:dyDescent="0.35">
      <c r="A213" s="19">
        <v>5</v>
      </c>
      <c r="B213" s="28">
        <v>45891</v>
      </c>
      <c r="C213" s="8" t="s">
        <v>113</v>
      </c>
      <c r="D213" s="8" t="s">
        <v>1</v>
      </c>
      <c r="E213" s="532">
        <v>0.70833333333333337</v>
      </c>
      <c r="F213" s="532">
        <v>0.86458333333333337</v>
      </c>
      <c r="G213" s="533">
        <v>0.79166666666666663</v>
      </c>
      <c r="H213" s="533">
        <v>0.98958333333333337</v>
      </c>
      <c r="I213" s="20">
        <v>7</v>
      </c>
      <c r="J213" s="21">
        <v>52500</v>
      </c>
      <c r="K213" s="21">
        <v>0</v>
      </c>
      <c r="L213" s="21">
        <v>52500</v>
      </c>
      <c r="M213" s="12">
        <v>6</v>
      </c>
      <c r="N213" s="21">
        <v>52500</v>
      </c>
      <c r="O213" s="21">
        <v>26250</v>
      </c>
      <c r="P213" s="12" t="s">
        <v>87</v>
      </c>
      <c r="Q213" s="12">
        <v>186</v>
      </c>
      <c r="R213" s="11">
        <v>186</v>
      </c>
      <c r="S213" s="4" t="s">
        <v>457</v>
      </c>
      <c r="T213" s="4">
        <v>15</v>
      </c>
      <c r="U213" s="4">
        <v>6</v>
      </c>
      <c r="V213" s="4" t="s">
        <v>623</v>
      </c>
      <c r="W213" s="9" t="s">
        <v>664</v>
      </c>
      <c r="X213" s="535" t="s">
        <v>113</v>
      </c>
      <c r="Y213" s="12" t="s">
        <v>115</v>
      </c>
      <c r="Z213" s="12" t="s">
        <v>10</v>
      </c>
      <c r="AA213" s="536" t="s">
        <v>190</v>
      </c>
      <c r="AB213" s="52" t="s">
        <v>99</v>
      </c>
      <c r="AC213" s="53" t="s">
        <v>204</v>
      </c>
      <c r="AD213" s="57" cm="1">
        <f t="array" ref="AD213">INDEX('Routes Taxes'!O:O,MATCH('Flight Rotation Weeks'!V213&amp;Y213,'Routes Taxes'!A:A&amp;'Routes Taxes'!I:I,0))</f>
        <v>40.89</v>
      </c>
      <c r="AE213" s="58">
        <f t="shared" si="28"/>
        <v>5888.16</v>
      </c>
      <c r="AF213" s="93">
        <f>SUMIFS(Booking_Data!K:K,Booking_Data!J:J,B213,Booking_Data!H:H,AA213)</f>
        <v>144</v>
      </c>
      <c r="AG213" s="41">
        <f t="shared" si="29"/>
        <v>42</v>
      </c>
      <c r="AH213" s="93">
        <f>SUMIFS(Booking_Data!L:L,Booking_Data!J:J,B213,Booking_Data!H:H,AA213,Booking_Data!I:I,Y213)</f>
        <v>144</v>
      </c>
      <c r="AI213" s="41">
        <f t="shared" si="30"/>
        <v>42</v>
      </c>
      <c r="AJ213" s="41"/>
      <c r="AK213" s="41">
        <f t="shared" si="31"/>
        <v>42</v>
      </c>
      <c r="AL213" s="41"/>
      <c r="AM213" s="41">
        <f>SUMIFS(Booking_Data!P:P,Booking_Data!H:H,AA213,Booking_Data!I:I,Y213,Booking_Data!J:J,B213)</f>
        <v>36001.379999999997</v>
      </c>
    </row>
    <row r="214" spans="1:39" x14ac:dyDescent="0.35">
      <c r="A214" s="19">
        <v>5</v>
      </c>
      <c r="B214" s="28">
        <v>45898</v>
      </c>
      <c r="C214" s="8" t="s">
        <v>113</v>
      </c>
      <c r="D214" s="8" t="s">
        <v>1</v>
      </c>
      <c r="E214" s="532">
        <v>0.70833333333333337</v>
      </c>
      <c r="F214" s="532">
        <v>0.86458333333333337</v>
      </c>
      <c r="G214" s="533">
        <v>0.79166666666666663</v>
      </c>
      <c r="H214" s="533">
        <v>0.98958333333333337</v>
      </c>
      <c r="I214" s="20">
        <v>7</v>
      </c>
      <c r="J214" s="21">
        <v>52500</v>
      </c>
      <c r="K214" s="21">
        <v>0</v>
      </c>
      <c r="L214" s="21">
        <v>52500</v>
      </c>
      <c r="M214" s="12">
        <v>6</v>
      </c>
      <c r="N214" s="21">
        <v>52500</v>
      </c>
      <c r="O214" s="21">
        <v>26250</v>
      </c>
      <c r="P214" s="12" t="s">
        <v>87</v>
      </c>
      <c r="Q214" s="12">
        <v>186</v>
      </c>
      <c r="R214" s="11">
        <v>186</v>
      </c>
      <c r="S214" s="4" t="s">
        <v>457</v>
      </c>
      <c r="T214" s="4">
        <v>15</v>
      </c>
      <c r="U214" s="4">
        <v>7</v>
      </c>
      <c r="V214" s="4" t="s">
        <v>623</v>
      </c>
      <c r="W214" s="9" t="s">
        <v>665</v>
      </c>
      <c r="X214" s="535" t="s">
        <v>113</v>
      </c>
      <c r="Y214" s="12" t="s">
        <v>115</v>
      </c>
      <c r="Z214" s="12" t="s">
        <v>10</v>
      </c>
      <c r="AA214" s="536" t="s">
        <v>190</v>
      </c>
      <c r="AB214" s="52" t="s">
        <v>99</v>
      </c>
      <c r="AC214" s="53" t="s">
        <v>204</v>
      </c>
      <c r="AD214" s="57" cm="1">
        <f t="array" ref="AD214">INDEX('Routes Taxes'!O:O,MATCH('Flight Rotation Weeks'!V214&amp;Y214,'Routes Taxes'!A:A&amp;'Routes Taxes'!I:I,0))</f>
        <v>40.89</v>
      </c>
      <c r="AE214" s="58">
        <f t="shared" si="28"/>
        <v>5479.26</v>
      </c>
      <c r="AF214" s="93">
        <f>SUMIFS(Booking_Data!K:K,Booking_Data!J:J,B214,Booking_Data!H:H,AA214)</f>
        <v>134</v>
      </c>
      <c r="AG214" s="41">
        <f t="shared" si="29"/>
        <v>52</v>
      </c>
      <c r="AH214" s="93">
        <f>SUMIFS(Booking_Data!L:L,Booking_Data!J:J,B214,Booking_Data!H:H,AA214,Booking_Data!I:I,Y214)</f>
        <v>134</v>
      </c>
      <c r="AI214" s="41">
        <f t="shared" si="30"/>
        <v>52</v>
      </c>
      <c r="AJ214" s="41"/>
      <c r="AK214" s="41">
        <f t="shared" si="31"/>
        <v>52</v>
      </c>
      <c r="AL214" s="41"/>
      <c r="AM214" s="41">
        <f>SUMIFS(Booking_Data!P:P,Booking_Data!H:H,AA214,Booking_Data!I:I,Y214,Booking_Data!J:J,B214)</f>
        <v>33350</v>
      </c>
    </row>
    <row r="215" spans="1:39" x14ac:dyDescent="0.35">
      <c r="A215" s="763">
        <v>3</v>
      </c>
      <c r="B215" s="27">
        <v>45875</v>
      </c>
      <c r="C215" s="8" t="s">
        <v>6</v>
      </c>
      <c r="D215" s="8" t="s">
        <v>4</v>
      </c>
      <c r="E215" s="1459">
        <v>0.125</v>
      </c>
      <c r="F215" s="1459">
        <v>0.3125</v>
      </c>
      <c r="G215" s="1460">
        <v>0.25</v>
      </c>
      <c r="H215" s="1460">
        <v>0.39583333333333331</v>
      </c>
      <c r="I215" s="764">
        <v>6</v>
      </c>
      <c r="J215" s="3">
        <v>75000</v>
      </c>
      <c r="K215" s="3">
        <v>0</v>
      </c>
      <c r="L215" s="3">
        <v>75000</v>
      </c>
      <c r="M215" s="4">
        <v>5</v>
      </c>
      <c r="N215" s="3">
        <v>90000</v>
      </c>
      <c r="O215" s="3">
        <v>45000</v>
      </c>
      <c r="P215" s="4" t="s">
        <v>86</v>
      </c>
      <c r="Q215" s="4">
        <v>177</v>
      </c>
      <c r="R215" s="93">
        <v>177</v>
      </c>
      <c r="S215" s="4" t="s">
        <v>457</v>
      </c>
      <c r="T215" s="4">
        <v>10</v>
      </c>
      <c r="U215" s="4">
        <v>2</v>
      </c>
      <c r="V215" s="4" t="s">
        <v>287</v>
      </c>
      <c r="W215" s="9" t="s">
        <v>289</v>
      </c>
      <c r="X215" s="535" t="s">
        <v>4</v>
      </c>
      <c r="Y215" s="4" t="s">
        <v>75</v>
      </c>
      <c r="Z215" s="4" t="s">
        <v>11</v>
      </c>
      <c r="AA215" s="765" t="s">
        <v>413</v>
      </c>
      <c r="AB215" s="17" t="s">
        <v>239</v>
      </c>
      <c r="AC215" s="22" t="s">
        <v>200</v>
      </c>
      <c r="AD215" s="57" cm="1">
        <f t="array" ref="AD215">INDEX('Routes Taxes'!O:O,MATCH('Flight Rotation Weeks'!V215&amp;Y215,'Routes Taxes'!A:A&amp;'Routes Taxes'!I:I,0))</f>
        <v>29.16</v>
      </c>
      <c r="AE215" s="58">
        <f t="shared" si="28"/>
        <v>3207.6</v>
      </c>
      <c r="AF215" s="93">
        <f>SUMIFS(Booking_Data!K:K,Booking_Data!J:J,B215,Booking_Data!H:H,AA215)</f>
        <v>110</v>
      </c>
      <c r="AG215" s="41">
        <f t="shared" ref="AG215:AG224" si="32">R215-AF215</f>
        <v>67</v>
      </c>
      <c r="AH215" s="93">
        <f>SUMIFS(Booking_Data!L:L,Booking_Data!J:J,B215,Booking_Data!H:H,AA215,Booking_Data!I:I,Y215)</f>
        <v>110</v>
      </c>
      <c r="AI215" s="41">
        <f t="shared" ref="AI215:AI224" si="33">R215-AH215</f>
        <v>67</v>
      </c>
      <c r="AJ215" s="41"/>
      <c r="AK215" s="41">
        <f t="shared" ref="AK215:AK224" si="34">AG215-AJ215</f>
        <v>67</v>
      </c>
      <c r="AL215" s="41"/>
      <c r="AM215" s="41">
        <f>SUMIFS(Booking_Data!P:P,Booking_Data!H:H,AA215,Booking_Data!I:I,Y215,Booking_Data!J:J,B215)</f>
        <v>30950</v>
      </c>
    </row>
    <row r="216" spans="1:39" x14ac:dyDescent="0.35">
      <c r="A216" s="763">
        <v>3</v>
      </c>
      <c r="B216" s="27">
        <v>45882</v>
      </c>
      <c r="C216" s="8" t="s">
        <v>6</v>
      </c>
      <c r="D216" s="8" t="s">
        <v>4</v>
      </c>
      <c r="E216" s="1459">
        <v>0.125</v>
      </c>
      <c r="F216" s="1459">
        <v>0.3125</v>
      </c>
      <c r="G216" s="1460">
        <v>0.25</v>
      </c>
      <c r="H216" s="1460">
        <v>0.39583333333333331</v>
      </c>
      <c r="I216" s="764">
        <v>6</v>
      </c>
      <c r="J216" s="3">
        <v>75000</v>
      </c>
      <c r="K216" s="3">
        <v>0</v>
      </c>
      <c r="L216" s="3">
        <v>75000</v>
      </c>
      <c r="M216" s="4">
        <v>5</v>
      </c>
      <c r="N216" s="3">
        <v>90000</v>
      </c>
      <c r="O216" s="3">
        <v>45000</v>
      </c>
      <c r="P216" s="4" t="s">
        <v>86</v>
      </c>
      <c r="Q216" s="4">
        <v>177</v>
      </c>
      <c r="R216" s="93">
        <v>177</v>
      </c>
      <c r="S216" s="4" t="s">
        <v>457</v>
      </c>
      <c r="T216" s="4">
        <v>10</v>
      </c>
      <c r="U216" s="4">
        <v>3</v>
      </c>
      <c r="V216" s="4" t="s">
        <v>287</v>
      </c>
      <c r="W216" s="9" t="s">
        <v>290</v>
      </c>
      <c r="X216" s="535" t="s">
        <v>4</v>
      </c>
      <c r="Y216" s="4" t="s">
        <v>75</v>
      </c>
      <c r="Z216" s="4" t="s">
        <v>11</v>
      </c>
      <c r="AA216" s="765" t="s">
        <v>413</v>
      </c>
      <c r="AB216" s="17" t="s">
        <v>239</v>
      </c>
      <c r="AC216" s="22" t="s">
        <v>200</v>
      </c>
      <c r="AD216" s="57" cm="1">
        <f t="array" ref="AD216">INDEX('Routes Taxes'!O:O,MATCH('Flight Rotation Weeks'!V216&amp;Y216,'Routes Taxes'!A:A&amp;'Routes Taxes'!I:I,0))</f>
        <v>29.16</v>
      </c>
      <c r="AE216" s="58">
        <f t="shared" si="28"/>
        <v>3207.6</v>
      </c>
      <c r="AF216" s="93">
        <f>SUMIFS(Booking_Data!K:K,Booking_Data!J:J,B216,Booking_Data!H:H,AA216)</f>
        <v>110</v>
      </c>
      <c r="AG216" s="41">
        <f t="shared" si="32"/>
        <v>67</v>
      </c>
      <c r="AH216" s="93">
        <f>SUMIFS(Booking_Data!L:L,Booking_Data!J:J,B216,Booking_Data!H:H,AA216,Booking_Data!I:I,Y216)</f>
        <v>110</v>
      </c>
      <c r="AI216" s="41">
        <f t="shared" si="33"/>
        <v>67</v>
      </c>
      <c r="AJ216" s="41"/>
      <c r="AK216" s="41">
        <f t="shared" si="34"/>
        <v>67</v>
      </c>
      <c r="AL216" s="41"/>
      <c r="AM216" s="41">
        <f>SUMIFS(Booking_Data!P:P,Booking_Data!H:H,AA216,Booking_Data!I:I,Y216,Booking_Data!J:J,B216)</f>
        <v>30950</v>
      </c>
    </row>
    <row r="217" spans="1:39" x14ac:dyDescent="0.35">
      <c r="A217" s="763">
        <v>3</v>
      </c>
      <c r="B217" s="27">
        <v>45889</v>
      </c>
      <c r="C217" s="8" t="s">
        <v>6</v>
      </c>
      <c r="D217" s="8" t="s">
        <v>4</v>
      </c>
      <c r="E217" s="1459">
        <v>0.125</v>
      </c>
      <c r="F217" s="1459">
        <v>0.3125</v>
      </c>
      <c r="G217" s="1460">
        <v>0.25</v>
      </c>
      <c r="H217" s="1460">
        <v>0.39583333333333331</v>
      </c>
      <c r="I217" s="764">
        <v>6</v>
      </c>
      <c r="J217" s="3">
        <v>75000</v>
      </c>
      <c r="K217" s="3">
        <v>0</v>
      </c>
      <c r="L217" s="3">
        <v>75000</v>
      </c>
      <c r="M217" s="4">
        <v>5</v>
      </c>
      <c r="N217" s="3">
        <v>90000</v>
      </c>
      <c r="O217" s="3">
        <v>45000</v>
      </c>
      <c r="P217" s="4" t="s">
        <v>86</v>
      </c>
      <c r="Q217" s="4">
        <v>177</v>
      </c>
      <c r="R217" s="93">
        <v>177</v>
      </c>
      <c r="S217" s="4" t="s">
        <v>457</v>
      </c>
      <c r="T217" s="4">
        <v>10</v>
      </c>
      <c r="U217" s="4">
        <v>4</v>
      </c>
      <c r="V217" s="4" t="s">
        <v>287</v>
      </c>
      <c r="W217" s="9" t="s">
        <v>291</v>
      </c>
      <c r="X217" s="535" t="s">
        <v>4</v>
      </c>
      <c r="Y217" s="4" t="s">
        <v>75</v>
      </c>
      <c r="Z217" s="4" t="s">
        <v>11</v>
      </c>
      <c r="AA217" s="765" t="s">
        <v>413</v>
      </c>
      <c r="AB217" s="17" t="s">
        <v>239</v>
      </c>
      <c r="AC217" s="22" t="s">
        <v>200</v>
      </c>
      <c r="AD217" s="57" cm="1">
        <f t="array" ref="AD217">INDEX('Routes Taxes'!O:O,MATCH('Flight Rotation Weeks'!V217&amp;Y217,'Routes Taxes'!A:A&amp;'Routes Taxes'!I:I,0))</f>
        <v>29.16</v>
      </c>
      <c r="AE217" s="58">
        <f t="shared" si="28"/>
        <v>3207.6</v>
      </c>
      <c r="AF217" s="93">
        <f>SUMIFS(Booking_Data!K:K,Booking_Data!J:J,B217,Booking_Data!H:H,AA217)</f>
        <v>110</v>
      </c>
      <c r="AG217" s="41">
        <f t="shared" si="32"/>
        <v>67</v>
      </c>
      <c r="AH217" s="93">
        <f>SUMIFS(Booking_Data!L:L,Booking_Data!J:J,B217,Booking_Data!H:H,AA217,Booking_Data!I:I,Y217)</f>
        <v>110</v>
      </c>
      <c r="AI217" s="41">
        <f t="shared" si="33"/>
        <v>67</v>
      </c>
      <c r="AJ217" s="41"/>
      <c r="AK217" s="41">
        <f t="shared" si="34"/>
        <v>67</v>
      </c>
      <c r="AL217" s="41"/>
      <c r="AM217" s="41">
        <f>SUMIFS(Booking_Data!P:P,Booking_Data!H:H,AA217,Booking_Data!I:I,Y217,Booking_Data!J:J,B217)</f>
        <v>30950</v>
      </c>
    </row>
    <row r="218" spans="1:39" x14ac:dyDescent="0.35">
      <c r="A218" s="763">
        <v>3</v>
      </c>
      <c r="B218" s="27">
        <v>45896</v>
      </c>
      <c r="C218" s="8" t="s">
        <v>6</v>
      </c>
      <c r="D218" s="8" t="s">
        <v>4</v>
      </c>
      <c r="E218" s="1459">
        <v>0.125</v>
      </c>
      <c r="F218" s="1459">
        <v>0.3125</v>
      </c>
      <c r="G218" s="1460">
        <v>0.25</v>
      </c>
      <c r="H218" s="1460">
        <v>0.39583333333333331</v>
      </c>
      <c r="I218" s="764">
        <v>6</v>
      </c>
      <c r="J218" s="3">
        <v>75000</v>
      </c>
      <c r="K218" s="3">
        <v>0</v>
      </c>
      <c r="L218" s="3">
        <v>75000</v>
      </c>
      <c r="M218" s="4">
        <v>5</v>
      </c>
      <c r="N218" s="3">
        <v>90000</v>
      </c>
      <c r="O218" s="3">
        <v>45000</v>
      </c>
      <c r="P218" s="4" t="s">
        <v>86</v>
      </c>
      <c r="Q218" s="4">
        <v>177</v>
      </c>
      <c r="R218" s="93">
        <v>177</v>
      </c>
      <c r="S218" s="4" t="s">
        <v>457</v>
      </c>
      <c r="T218" s="4">
        <v>10</v>
      </c>
      <c r="U218" s="4">
        <v>5</v>
      </c>
      <c r="V218" s="4" t="s">
        <v>287</v>
      </c>
      <c r="W218" s="9" t="s">
        <v>292</v>
      </c>
      <c r="X218" s="535" t="s">
        <v>4</v>
      </c>
      <c r="Y218" s="4" t="s">
        <v>75</v>
      </c>
      <c r="Z218" s="4" t="s">
        <v>11</v>
      </c>
      <c r="AA218" s="765" t="s">
        <v>413</v>
      </c>
      <c r="AB218" s="17" t="s">
        <v>239</v>
      </c>
      <c r="AC218" s="22" t="s">
        <v>200</v>
      </c>
      <c r="AD218" s="57" cm="1">
        <f t="array" ref="AD218">INDEX('Routes Taxes'!O:O,MATCH('Flight Rotation Weeks'!V218&amp;Y218,'Routes Taxes'!A:A&amp;'Routes Taxes'!I:I,0))</f>
        <v>29.16</v>
      </c>
      <c r="AE218" s="58">
        <f t="shared" si="28"/>
        <v>3207.6</v>
      </c>
      <c r="AF218" s="93">
        <f>SUMIFS(Booking_Data!K:K,Booking_Data!J:J,B218,Booking_Data!H:H,AA218)</f>
        <v>110</v>
      </c>
      <c r="AG218" s="41">
        <f t="shared" si="32"/>
        <v>67</v>
      </c>
      <c r="AH218" s="93">
        <f>SUMIFS(Booking_Data!L:L,Booking_Data!J:J,B218,Booking_Data!H:H,AA218,Booking_Data!I:I,Y218)</f>
        <v>110</v>
      </c>
      <c r="AI218" s="41">
        <f t="shared" si="33"/>
        <v>67</v>
      </c>
      <c r="AJ218" s="41"/>
      <c r="AK218" s="41">
        <f t="shared" si="34"/>
        <v>67</v>
      </c>
      <c r="AL218" s="41"/>
      <c r="AM218" s="41">
        <f>SUMIFS(Booking_Data!P:P,Booking_Data!H:H,AA218,Booking_Data!I:I,Y218,Booking_Data!J:J,B218)</f>
        <v>30950</v>
      </c>
    </row>
    <row r="219" spans="1:39" x14ac:dyDescent="0.35">
      <c r="A219" s="763">
        <v>3</v>
      </c>
      <c r="B219" s="27">
        <v>45903</v>
      </c>
      <c r="C219" s="8" t="s">
        <v>6</v>
      </c>
      <c r="D219" s="8" t="s">
        <v>4</v>
      </c>
      <c r="E219" s="1459">
        <v>0.125</v>
      </c>
      <c r="F219" s="1459">
        <v>0.3125</v>
      </c>
      <c r="G219" s="1460">
        <v>0.25</v>
      </c>
      <c r="H219" s="1460">
        <v>0.39583333333333331</v>
      </c>
      <c r="I219" s="764">
        <v>6</v>
      </c>
      <c r="J219" s="3">
        <v>75000</v>
      </c>
      <c r="K219" s="3">
        <v>0</v>
      </c>
      <c r="L219" s="3">
        <v>75000</v>
      </c>
      <c r="M219" s="4">
        <v>5</v>
      </c>
      <c r="N219" s="3">
        <v>90000</v>
      </c>
      <c r="O219" s="3">
        <v>45000</v>
      </c>
      <c r="P219" s="4" t="s">
        <v>86</v>
      </c>
      <c r="Q219" s="4">
        <v>177</v>
      </c>
      <c r="R219" s="93">
        <v>177</v>
      </c>
      <c r="S219" s="4" t="s">
        <v>457</v>
      </c>
      <c r="T219" s="4">
        <v>10</v>
      </c>
      <c r="U219" s="4">
        <v>6</v>
      </c>
      <c r="V219" s="4" t="s">
        <v>287</v>
      </c>
      <c r="W219" s="9" t="s">
        <v>293</v>
      </c>
      <c r="X219" s="535" t="s">
        <v>4</v>
      </c>
      <c r="Y219" s="4" t="s">
        <v>75</v>
      </c>
      <c r="Z219" s="4" t="s">
        <v>11</v>
      </c>
      <c r="AA219" s="765" t="s">
        <v>413</v>
      </c>
      <c r="AB219" s="17" t="s">
        <v>239</v>
      </c>
      <c r="AC219" s="22" t="s">
        <v>200</v>
      </c>
      <c r="AD219" s="57" cm="1">
        <f t="array" ref="AD219">INDEX('Routes Taxes'!O:O,MATCH('Flight Rotation Weeks'!V219&amp;Y219,'Routes Taxes'!A:A&amp;'Routes Taxes'!I:I,0))</f>
        <v>29.16</v>
      </c>
      <c r="AE219" s="58">
        <f t="shared" si="28"/>
        <v>3207.6</v>
      </c>
      <c r="AF219" s="93">
        <f>SUMIFS(Booking_Data!K:K,Booking_Data!J:J,B219,Booking_Data!H:H,AA219)</f>
        <v>110</v>
      </c>
      <c r="AG219" s="41">
        <f t="shared" si="32"/>
        <v>67</v>
      </c>
      <c r="AH219" s="93">
        <f>SUMIFS(Booking_Data!L:L,Booking_Data!J:J,B219,Booking_Data!H:H,AA219,Booking_Data!I:I,Y219)</f>
        <v>110</v>
      </c>
      <c r="AI219" s="41">
        <f t="shared" si="33"/>
        <v>67</v>
      </c>
      <c r="AJ219" s="41"/>
      <c r="AK219" s="41">
        <f t="shared" si="34"/>
        <v>67</v>
      </c>
      <c r="AL219" s="41"/>
      <c r="AM219" s="41">
        <f>SUMIFS(Booking_Data!P:P,Booking_Data!H:H,AA219,Booking_Data!I:I,Y219,Booking_Data!J:J,B219)</f>
        <v>30950</v>
      </c>
    </row>
    <row r="220" spans="1:39" x14ac:dyDescent="0.35">
      <c r="A220" s="763">
        <v>3</v>
      </c>
      <c r="B220" s="27">
        <v>45868</v>
      </c>
      <c r="C220" s="8" t="s">
        <v>4</v>
      </c>
      <c r="D220" s="8" t="s">
        <v>6</v>
      </c>
      <c r="E220" s="1459">
        <v>0.35416666666666669</v>
      </c>
      <c r="F220" s="1459">
        <v>0.54166666666666663</v>
      </c>
      <c r="G220" s="1460">
        <v>0.4375</v>
      </c>
      <c r="H220" s="1460">
        <v>0.66666666666666663</v>
      </c>
      <c r="I220" s="764">
        <v>6</v>
      </c>
      <c r="J220" s="3">
        <v>75000</v>
      </c>
      <c r="K220" s="3">
        <v>0</v>
      </c>
      <c r="L220" s="3">
        <v>75000</v>
      </c>
      <c r="M220" s="4">
        <v>5</v>
      </c>
      <c r="N220" s="3">
        <v>90000</v>
      </c>
      <c r="O220" s="3">
        <v>45000</v>
      </c>
      <c r="P220" s="4" t="s">
        <v>86</v>
      </c>
      <c r="Q220" s="4">
        <v>177</v>
      </c>
      <c r="R220" s="93">
        <v>177</v>
      </c>
      <c r="S220" s="4" t="s">
        <v>457</v>
      </c>
      <c r="T220" s="4">
        <v>10</v>
      </c>
      <c r="U220" s="4">
        <v>1</v>
      </c>
      <c r="V220" s="4" t="s">
        <v>287</v>
      </c>
      <c r="W220" s="9" t="s">
        <v>288</v>
      </c>
      <c r="X220" s="535" t="s">
        <v>4</v>
      </c>
      <c r="Y220" s="4" t="s">
        <v>79</v>
      </c>
      <c r="Z220" s="4" t="s">
        <v>10</v>
      </c>
      <c r="AA220" s="765" t="s">
        <v>412</v>
      </c>
      <c r="AB220" s="17" t="s">
        <v>239</v>
      </c>
      <c r="AC220" s="22" t="s">
        <v>204</v>
      </c>
      <c r="AD220" s="57" cm="1">
        <f t="array" ref="AD220">INDEX('Routes Taxes'!O:O,MATCH('Flight Rotation Weeks'!V220&amp;Y220,'Routes Taxes'!A:A&amp;'Routes Taxes'!I:I,0))</f>
        <v>29.709999999999997</v>
      </c>
      <c r="AE220" s="58">
        <f t="shared" si="28"/>
        <v>3268.1</v>
      </c>
      <c r="AF220" s="93">
        <f>SUMIFS(Booking_Data!K:K,Booking_Data!J:J,B220,Booking_Data!H:H,AA220)</f>
        <v>110</v>
      </c>
      <c r="AG220" s="41">
        <f t="shared" si="32"/>
        <v>67</v>
      </c>
      <c r="AH220" s="93">
        <f>SUMIFS(Booking_Data!L:L,Booking_Data!J:J,B220,Booking_Data!H:H,AA220,Booking_Data!I:I,Y220)</f>
        <v>110</v>
      </c>
      <c r="AI220" s="41">
        <f t="shared" si="33"/>
        <v>67</v>
      </c>
      <c r="AJ220" s="41"/>
      <c r="AK220" s="41">
        <f t="shared" si="34"/>
        <v>67</v>
      </c>
      <c r="AL220" s="41"/>
      <c r="AM220" s="41">
        <f>SUMIFS(Booking_Data!P:P,Booking_Data!H:H,AA220,Booking_Data!I:I,Y220,Booking_Data!J:J,B220)</f>
        <v>30950</v>
      </c>
    </row>
    <row r="221" spans="1:39" x14ac:dyDescent="0.35">
      <c r="A221" s="763">
        <v>3</v>
      </c>
      <c r="B221" s="27">
        <v>45875</v>
      </c>
      <c r="C221" s="8" t="s">
        <v>4</v>
      </c>
      <c r="D221" s="8" t="s">
        <v>6</v>
      </c>
      <c r="E221" s="1459">
        <v>0.35416666666666669</v>
      </c>
      <c r="F221" s="1459">
        <v>0.54166666666666663</v>
      </c>
      <c r="G221" s="1460">
        <v>0.4375</v>
      </c>
      <c r="H221" s="1460">
        <v>0.66666666666666663</v>
      </c>
      <c r="I221" s="764">
        <v>6</v>
      </c>
      <c r="J221" s="3">
        <v>75000</v>
      </c>
      <c r="K221" s="3">
        <v>0</v>
      </c>
      <c r="L221" s="3">
        <v>75000</v>
      </c>
      <c r="M221" s="4">
        <v>5</v>
      </c>
      <c r="N221" s="3">
        <v>90000</v>
      </c>
      <c r="O221" s="3">
        <v>45000</v>
      </c>
      <c r="P221" s="4" t="s">
        <v>86</v>
      </c>
      <c r="Q221" s="4">
        <v>177</v>
      </c>
      <c r="R221" s="93">
        <v>177</v>
      </c>
      <c r="S221" s="4" t="s">
        <v>457</v>
      </c>
      <c r="T221" s="4">
        <v>10</v>
      </c>
      <c r="U221" s="4">
        <v>2</v>
      </c>
      <c r="V221" s="4" t="s">
        <v>287</v>
      </c>
      <c r="W221" s="9" t="s">
        <v>289</v>
      </c>
      <c r="X221" s="535" t="s">
        <v>4</v>
      </c>
      <c r="Y221" s="4" t="s">
        <v>79</v>
      </c>
      <c r="Z221" s="4" t="s">
        <v>10</v>
      </c>
      <c r="AA221" s="765" t="s">
        <v>412</v>
      </c>
      <c r="AB221" s="17" t="s">
        <v>239</v>
      </c>
      <c r="AC221" s="22" t="s">
        <v>204</v>
      </c>
      <c r="AD221" s="57" cm="1">
        <f t="array" ref="AD221">INDEX('Routes Taxes'!O:O,MATCH('Flight Rotation Weeks'!V221&amp;Y221,'Routes Taxes'!A:A&amp;'Routes Taxes'!I:I,0))</f>
        <v>29.709999999999997</v>
      </c>
      <c r="AE221" s="58">
        <f t="shared" si="28"/>
        <v>3268.1</v>
      </c>
      <c r="AF221" s="93">
        <f>SUMIFS(Booking_Data!K:K,Booking_Data!J:J,B221,Booking_Data!H:H,AA221)</f>
        <v>110</v>
      </c>
      <c r="AG221" s="41">
        <f t="shared" si="32"/>
        <v>67</v>
      </c>
      <c r="AH221" s="93">
        <f>SUMIFS(Booking_Data!L:L,Booking_Data!J:J,B221,Booking_Data!H:H,AA221,Booking_Data!I:I,Y221)</f>
        <v>110</v>
      </c>
      <c r="AI221" s="41">
        <f t="shared" si="33"/>
        <v>67</v>
      </c>
      <c r="AJ221" s="41"/>
      <c r="AK221" s="41">
        <f t="shared" si="34"/>
        <v>67</v>
      </c>
      <c r="AL221" s="41"/>
      <c r="AM221" s="41">
        <f>SUMIFS(Booking_Data!P:P,Booking_Data!H:H,AA221,Booking_Data!I:I,Y221,Booking_Data!J:J,B221)</f>
        <v>30950</v>
      </c>
    </row>
    <row r="222" spans="1:39" x14ac:dyDescent="0.35">
      <c r="A222" s="763">
        <v>3</v>
      </c>
      <c r="B222" s="27">
        <v>45882</v>
      </c>
      <c r="C222" s="8" t="s">
        <v>4</v>
      </c>
      <c r="D222" s="8" t="s">
        <v>6</v>
      </c>
      <c r="E222" s="1459">
        <v>0.35416666666666669</v>
      </c>
      <c r="F222" s="1459">
        <v>0.54166666666666663</v>
      </c>
      <c r="G222" s="1460">
        <v>0.4375</v>
      </c>
      <c r="H222" s="1460">
        <v>0.66666666666666663</v>
      </c>
      <c r="I222" s="764">
        <v>6</v>
      </c>
      <c r="J222" s="3">
        <v>75000</v>
      </c>
      <c r="K222" s="3">
        <v>0</v>
      </c>
      <c r="L222" s="3">
        <v>75000</v>
      </c>
      <c r="M222" s="4">
        <v>5</v>
      </c>
      <c r="N222" s="3">
        <v>90000</v>
      </c>
      <c r="O222" s="3">
        <v>45000</v>
      </c>
      <c r="P222" s="4" t="s">
        <v>86</v>
      </c>
      <c r="Q222" s="4">
        <v>177</v>
      </c>
      <c r="R222" s="93">
        <v>177</v>
      </c>
      <c r="S222" s="4" t="s">
        <v>457</v>
      </c>
      <c r="T222" s="4">
        <v>10</v>
      </c>
      <c r="U222" s="4">
        <v>3</v>
      </c>
      <c r="V222" s="4" t="s">
        <v>287</v>
      </c>
      <c r="W222" s="9" t="s">
        <v>290</v>
      </c>
      <c r="X222" s="535" t="s">
        <v>4</v>
      </c>
      <c r="Y222" s="4" t="s">
        <v>79</v>
      </c>
      <c r="Z222" s="4" t="s">
        <v>10</v>
      </c>
      <c r="AA222" s="765" t="s">
        <v>412</v>
      </c>
      <c r="AB222" s="17" t="s">
        <v>239</v>
      </c>
      <c r="AC222" s="22" t="s">
        <v>204</v>
      </c>
      <c r="AD222" s="57" cm="1">
        <f t="array" ref="AD222">INDEX('Routes Taxes'!O:O,MATCH('Flight Rotation Weeks'!V222&amp;Y222,'Routes Taxes'!A:A&amp;'Routes Taxes'!I:I,0))</f>
        <v>29.709999999999997</v>
      </c>
      <c r="AE222" s="58">
        <f t="shared" si="28"/>
        <v>3268.1</v>
      </c>
      <c r="AF222" s="93">
        <f>SUMIFS(Booking_Data!K:K,Booking_Data!J:J,B222,Booking_Data!H:H,AA222)</f>
        <v>110</v>
      </c>
      <c r="AG222" s="41">
        <f t="shared" si="32"/>
        <v>67</v>
      </c>
      <c r="AH222" s="93">
        <f>SUMIFS(Booking_Data!L:L,Booking_Data!J:J,B222,Booking_Data!H:H,AA222,Booking_Data!I:I,Y222)</f>
        <v>110</v>
      </c>
      <c r="AI222" s="41">
        <f t="shared" si="33"/>
        <v>67</v>
      </c>
      <c r="AJ222" s="41"/>
      <c r="AK222" s="41">
        <f t="shared" si="34"/>
        <v>67</v>
      </c>
      <c r="AL222" s="41"/>
      <c r="AM222" s="41">
        <f>SUMIFS(Booking_Data!P:P,Booking_Data!H:H,AA222,Booking_Data!I:I,Y222,Booking_Data!J:J,B222)</f>
        <v>30950</v>
      </c>
    </row>
    <row r="223" spans="1:39" x14ac:dyDescent="0.35">
      <c r="A223" s="763">
        <v>3</v>
      </c>
      <c r="B223" s="27">
        <v>45889</v>
      </c>
      <c r="C223" s="8" t="s">
        <v>4</v>
      </c>
      <c r="D223" s="8" t="s">
        <v>6</v>
      </c>
      <c r="E223" s="1459">
        <v>0.35416666666666669</v>
      </c>
      <c r="F223" s="1459">
        <v>0.54166666666666663</v>
      </c>
      <c r="G223" s="1460">
        <v>0.4375</v>
      </c>
      <c r="H223" s="1460">
        <v>0.66666666666666663</v>
      </c>
      <c r="I223" s="764">
        <v>6</v>
      </c>
      <c r="J223" s="3">
        <v>75000</v>
      </c>
      <c r="K223" s="3">
        <v>0</v>
      </c>
      <c r="L223" s="3">
        <v>75000</v>
      </c>
      <c r="M223" s="4">
        <v>5</v>
      </c>
      <c r="N223" s="3">
        <v>90000</v>
      </c>
      <c r="O223" s="3">
        <v>45000</v>
      </c>
      <c r="P223" s="4" t="s">
        <v>86</v>
      </c>
      <c r="Q223" s="4">
        <v>177</v>
      </c>
      <c r="R223" s="93">
        <v>177</v>
      </c>
      <c r="S223" s="4" t="s">
        <v>457</v>
      </c>
      <c r="T223" s="4">
        <v>10</v>
      </c>
      <c r="U223" s="4">
        <v>4</v>
      </c>
      <c r="V223" s="4" t="s">
        <v>287</v>
      </c>
      <c r="W223" s="9" t="s">
        <v>291</v>
      </c>
      <c r="X223" s="535" t="s">
        <v>4</v>
      </c>
      <c r="Y223" s="4" t="s">
        <v>79</v>
      </c>
      <c r="Z223" s="4" t="s">
        <v>10</v>
      </c>
      <c r="AA223" s="765" t="s">
        <v>412</v>
      </c>
      <c r="AB223" s="17" t="s">
        <v>239</v>
      </c>
      <c r="AC223" s="22" t="s">
        <v>204</v>
      </c>
      <c r="AD223" s="57" cm="1">
        <f t="array" ref="AD223">INDEX('Routes Taxes'!O:O,MATCH('Flight Rotation Weeks'!V223&amp;Y223,'Routes Taxes'!A:A&amp;'Routes Taxes'!I:I,0))</f>
        <v>29.709999999999997</v>
      </c>
      <c r="AE223" s="58">
        <f t="shared" si="28"/>
        <v>3268.1</v>
      </c>
      <c r="AF223" s="93">
        <f>SUMIFS(Booking_Data!K:K,Booking_Data!J:J,B223,Booking_Data!H:H,AA223)</f>
        <v>110</v>
      </c>
      <c r="AG223" s="41">
        <f t="shared" si="32"/>
        <v>67</v>
      </c>
      <c r="AH223" s="93">
        <f>SUMIFS(Booking_Data!L:L,Booking_Data!J:J,B223,Booking_Data!H:H,AA223,Booking_Data!I:I,Y223)</f>
        <v>110</v>
      </c>
      <c r="AI223" s="41">
        <f t="shared" si="33"/>
        <v>67</v>
      </c>
      <c r="AJ223" s="41"/>
      <c r="AK223" s="41">
        <f t="shared" si="34"/>
        <v>67</v>
      </c>
      <c r="AL223" s="41"/>
      <c r="AM223" s="41">
        <f>SUMIFS(Booking_Data!P:P,Booking_Data!H:H,AA223,Booking_Data!I:I,Y223,Booking_Data!J:J,B223)</f>
        <v>30950</v>
      </c>
    </row>
    <row r="224" spans="1:39" x14ac:dyDescent="0.35">
      <c r="A224" s="763">
        <v>3</v>
      </c>
      <c r="B224" s="27">
        <v>45896</v>
      </c>
      <c r="C224" s="8" t="s">
        <v>4</v>
      </c>
      <c r="D224" s="8" t="s">
        <v>6</v>
      </c>
      <c r="E224" s="1459">
        <v>0.35416666666666669</v>
      </c>
      <c r="F224" s="1459">
        <v>0.54166666666666663</v>
      </c>
      <c r="G224" s="1460">
        <v>0.4375</v>
      </c>
      <c r="H224" s="1460">
        <v>0.66666666666666663</v>
      </c>
      <c r="I224" s="764">
        <v>6</v>
      </c>
      <c r="J224" s="3">
        <v>75000</v>
      </c>
      <c r="K224" s="3">
        <v>0</v>
      </c>
      <c r="L224" s="3">
        <v>75000</v>
      </c>
      <c r="M224" s="4">
        <v>5</v>
      </c>
      <c r="N224" s="3">
        <v>90000</v>
      </c>
      <c r="O224" s="3">
        <v>45000</v>
      </c>
      <c r="P224" s="4" t="s">
        <v>86</v>
      </c>
      <c r="Q224" s="4">
        <v>177</v>
      </c>
      <c r="R224" s="93">
        <v>177</v>
      </c>
      <c r="S224" s="4" t="s">
        <v>457</v>
      </c>
      <c r="T224" s="4">
        <v>10</v>
      </c>
      <c r="U224" s="4">
        <v>5</v>
      </c>
      <c r="V224" s="4" t="s">
        <v>287</v>
      </c>
      <c r="W224" s="9" t="s">
        <v>292</v>
      </c>
      <c r="X224" s="535" t="s">
        <v>4</v>
      </c>
      <c r="Y224" s="4" t="s">
        <v>79</v>
      </c>
      <c r="Z224" s="4" t="s">
        <v>10</v>
      </c>
      <c r="AA224" s="765" t="s">
        <v>412</v>
      </c>
      <c r="AB224" s="17" t="s">
        <v>239</v>
      </c>
      <c r="AC224" s="22" t="s">
        <v>204</v>
      </c>
      <c r="AD224" s="57" cm="1">
        <f t="array" ref="AD224">INDEX('Routes Taxes'!O:O,MATCH('Flight Rotation Weeks'!V224&amp;Y224,'Routes Taxes'!A:A&amp;'Routes Taxes'!I:I,0))</f>
        <v>29.709999999999997</v>
      </c>
      <c r="AE224" s="58">
        <f t="shared" si="28"/>
        <v>3268.1</v>
      </c>
      <c r="AF224" s="93">
        <f>SUMIFS(Booking_Data!K:K,Booking_Data!J:J,B224,Booking_Data!H:H,AA224)</f>
        <v>110</v>
      </c>
      <c r="AG224" s="41">
        <f t="shared" si="32"/>
        <v>67</v>
      </c>
      <c r="AH224" s="93">
        <f>SUMIFS(Booking_Data!L:L,Booking_Data!J:J,B224,Booking_Data!H:H,AA224,Booking_Data!I:I,Y224)</f>
        <v>110</v>
      </c>
      <c r="AI224" s="41">
        <f t="shared" si="33"/>
        <v>67</v>
      </c>
      <c r="AJ224" s="41"/>
      <c r="AK224" s="41">
        <f t="shared" si="34"/>
        <v>67</v>
      </c>
      <c r="AL224" s="41"/>
      <c r="AM224" s="41">
        <f>SUMIFS(Booking_Data!P:P,Booking_Data!H:H,AA224,Booking_Data!I:I,Y224,Booking_Data!J:J,B224)</f>
        <v>30950</v>
      </c>
    </row>
    <row r="225" spans="1:39" x14ac:dyDescent="0.35">
      <c r="A225" s="763">
        <v>7</v>
      </c>
      <c r="B225" s="27">
        <v>45865</v>
      </c>
      <c r="C225" s="8" t="s">
        <v>1</v>
      </c>
      <c r="D225" s="8" t="s">
        <v>527</v>
      </c>
      <c r="E225" s="1459">
        <v>0.33333333333333331</v>
      </c>
      <c r="F225" s="1459">
        <v>0.47916666666666669</v>
      </c>
      <c r="G225" s="1460">
        <v>0.45833333333333331</v>
      </c>
      <c r="H225" s="1460">
        <v>0.5625</v>
      </c>
      <c r="I225" s="764">
        <v>16</v>
      </c>
      <c r="J225" s="3">
        <v>8600</v>
      </c>
      <c r="K225" s="3">
        <v>0</v>
      </c>
      <c r="L225" s="3">
        <v>8600</v>
      </c>
      <c r="M225" s="4">
        <v>15</v>
      </c>
      <c r="N225" s="3">
        <v>9173.3333333333339</v>
      </c>
      <c r="O225" s="3">
        <v>4586.666666666667</v>
      </c>
      <c r="P225" s="4" t="s">
        <v>528</v>
      </c>
      <c r="Q225" s="4">
        <v>21</v>
      </c>
      <c r="R225" s="93">
        <v>21</v>
      </c>
      <c r="S225" s="4" t="s">
        <v>457</v>
      </c>
      <c r="T225" s="4">
        <v>16</v>
      </c>
      <c r="U225" s="4">
        <v>2</v>
      </c>
      <c r="V225" s="4" t="s">
        <v>745</v>
      </c>
      <c r="W225" s="9" t="s">
        <v>746</v>
      </c>
      <c r="X225" s="535" t="s">
        <v>527</v>
      </c>
      <c r="Y225" s="4" t="s">
        <v>530</v>
      </c>
      <c r="Z225" s="4" t="s">
        <v>11</v>
      </c>
      <c r="AA225" s="765" t="s">
        <v>747</v>
      </c>
      <c r="AB225" s="17" t="s">
        <v>239</v>
      </c>
      <c r="AC225" s="22" t="s">
        <v>748</v>
      </c>
      <c r="AD225" s="57" cm="1">
        <f t="array" ref="AD225">INDEX('Routes Taxes'!O:O,MATCH('Flight Rotation Weeks'!V225&amp;Y225,'Routes Taxes'!A:A&amp;'Routes Taxes'!I:I,0))</f>
        <v>32.75</v>
      </c>
      <c r="AE225" s="58">
        <f t="shared" si="28"/>
        <v>687.75</v>
      </c>
      <c r="AF225" s="93">
        <f>SUMIFS(Booking_Data!K:K,Booking_Data!J:J,B225,Booking_Data!H:H,AA225)</f>
        <v>21</v>
      </c>
      <c r="AG225" s="41">
        <f t="shared" ref="AG225:AG254" si="35">R225-AF225</f>
        <v>0</v>
      </c>
      <c r="AH225" s="93">
        <f>SUMIFS(Booking_Data!L:L,Booking_Data!J:J,B225,Booking_Data!H:H,AA225,Booking_Data!I:I,Y225)</f>
        <v>21</v>
      </c>
      <c r="AI225" s="41">
        <f t="shared" ref="AI225:AI254" si="36">R225-AH225</f>
        <v>0</v>
      </c>
      <c r="AJ225" s="41"/>
      <c r="AK225" s="41">
        <f t="shared" ref="AK225:AK254" si="37">AG225-AJ225</f>
        <v>0</v>
      </c>
      <c r="AL225" s="41"/>
      <c r="AM225" s="41">
        <f>SUMIFS(Booking_Data!P:P,Booking_Data!H:H,AA225,Booking_Data!I:I,Y225,Booking_Data!J:J,B225)</f>
        <v>4515</v>
      </c>
    </row>
    <row r="226" spans="1:39" x14ac:dyDescent="0.35">
      <c r="A226" s="763">
        <v>7</v>
      </c>
      <c r="B226" s="27">
        <v>45872</v>
      </c>
      <c r="C226" s="8" t="s">
        <v>1</v>
      </c>
      <c r="D226" s="8" t="s">
        <v>527</v>
      </c>
      <c r="E226" s="1459">
        <v>0.33333333333333331</v>
      </c>
      <c r="F226" s="1459">
        <v>0.47916666666666669</v>
      </c>
      <c r="G226" s="1460">
        <v>0.45833333333333331</v>
      </c>
      <c r="H226" s="1460">
        <v>0.5625</v>
      </c>
      <c r="I226" s="764">
        <v>16</v>
      </c>
      <c r="J226" s="3">
        <v>8600</v>
      </c>
      <c r="K226" s="3">
        <v>0</v>
      </c>
      <c r="L226" s="3">
        <v>8600</v>
      </c>
      <c r="M226" s="4">
        <v>15</v>
      </c>
      <c r="N226" s="3">
        <v>9173.3333333333339</v>
      </c>
      <c r="O226" s="3">
        <v>4586.666666666667</v>
      </c>
      <c r="P226" s="4" t="s">
        <v>528</v>
      </c>
      <c r="Q226" s="4">
        <v>20</v>
      </c>
      <c r="R226" s="93">
        <v>20</v>
      </c>
      <c r="S226" s="4" t="s">
        <v>457</v>
      </c>
      <c r="T226" s="4">
        <v>16</v>
      </c>
      <c r="U226" s="4">
        <v>3</v>
      </c>
      <c r="V226" s="4" t="s">
        <v>745</v>
      </c>
      <c r="W226" s="9" t="s">
        <v>749</v>
      </c>
      <c r="X226" s="535" t="s">
        <v>527</v>
      </c>
      <c r="Y226" s="4" t="s">
        <v>530</v>
      </c>
      <c r="Z226" s="4" t="s">
        <v>11</v>
      </c>
      <c r="AA226" s="765" t="s">
        <v>747</v>
      </c>
      <c r="AB226" s="17" t="s">
        <v>239</v>
      </c>
      <c r="AC226" s="22" t="s">
        <v>748</v>
      </c>
      <c r="AD226" s="57" cm="1">
        <f t="array" ref="AD226">INDEX('Routes Taxes'!O:O,MATCH('Flight Rotation Weeks'!V226&amp;Y226,'Routes Taxes'!A:A&amp;'Routes Taxes'!I:I,0))</f>
        <v>32.75</v>
      </c>
      <c r="AE226" s="58">
        <f t="shared" si="28"/>
        <v>655</v>
      </c>
      <c r="AF226" s="93">
        <f>SUMIFS(Booking_Data!K:K,Booking_Data!J:J,B226,Booking_Data!H:H,AA226)</f>
        <v>20</v>
      </c>
      <c r="AG226" s="41">
        <f t="shared" si="35"/>
        <v>0</v>
      </c>
      <c r="AH226" s="93">
        <f>SUMIFS(Booking_Data!L:L,Booking_Data!J:J,B226,Booking_Data!H:H,AA226,Booking_Data!I:I,Y226)</f>
        <v>20</v>
      </c>
      <c r="AI226" s="41">
        <f t="shared" si="36"/>
        <v>0</v>
      </c>
      <c r="AJ226" s="41"/>
      <c r="AK226" s="41">
        <f t="shared" si="37"/>
        <v>0</v>
      </c>
      <c r="AL226" s="41"/>
      <c r="AM226" s="41">
        <f>SUMIFS(Booking_Data!P:P,Booking_Data!H:H,AA226,Booking_Data!I:I,Y226,Booking_Data!J:J,B226)</f>
        <v>4300</v>
      </c>
    </row>
    <row r="227" spans="1:39" x14ac:dyDescent="0.35">
      <c r="A227" s="763">
        <v>7</v>
      </c>
      <c r="B227" s="27">
        <v>45879</v>
      </c>
      <c r="C227" s="8" t="s">
        <v>1</v>
      </c>
      <c r="D227" s="8" t="s">
        <v>527</v>
      </c>
      <c r="E227" s="1459">
        <v>0.33333333333333331</v>
      </c>
      <c r="F227" s="1459">
        <v>0.47916666666666669</v>
      </c>
      <c r="G227" s="1460">
        <v>0.45833333333333331</v>
      </c>
      <c r="H227" s="1460">
        <v>0.5625</v>
      </c>
      <c r="I227" s="764">
        <v>16</v>
      </c>
      <c r="J227" s="3">
        <v>8600</v>
      </c>
      <c r="K227" s="3">
        <v>0</v>
      </c>
      <c r="L227" s="3">
        <v>8600</v>
      </c>
      <c r="M227" s="4">
        <v>15</v>
      </c>
      <c r="N227" s="3">
        <v>9173.3333333333339</v>
      </c>
      <c r="O227" s="3">
        <v>4586.666666666667</v>
      </c>
      <c r="P227" s="4" t="s">
        <v>528</v>
      </c>
      <c r="Q227" s="4">
        <v>20</v>
      </c>
      <c r="R227" s="93">
        <v>20</v>
      </c>
      <c r="S227" s="4" t="s">
        <v>457</v>
      </c>
      <c r="T227" s="4">
        <v>16</v>
      </c>
      <c r="U227" s="4">
        <v>4</v>
      </c>
      <c r="V227" s="4" t="s">
        <v>745</v>
      </c>
      <c r="W227" s="9" t="s">
        <v>750</v>
      </c>
      <c r="X227" s="535" t="s">
        <v>527</v>
      </c>
      <c r="Y227" s="4" t="s">
        <v>530</v>
      </c>
      <c r="Z227" s="4" t="s">
        <v>11</v>
      </c>
      <c r="AA227" s="765" t="s">
        <v>747</v>
      </c>
      <c r="AB227" s="17" t="s">
        <v>239</v>
      </c>
      <c r="AC227" s="22" t="s">
        <v>748</v>
      </c>
      <c r="AD227" s="57" cm="1">
        <f t="array" ref="AD227">INDEX('Routes Taxes'!O:O,MATCH('Flight Rotation Weeks'!V227&amp;Y227,'Routes Taxes'!A:A&amp;'Routes Taxes'!I:I,0))</f>
        <v>32.75</v>
      </c>
      <c r="AE227" s="58">
        <f t="shared" si="28"/>
        <v>655</v>
      </c>
      <c r="AF227" s="93">
        <f>SUMIFS(Booking_Data!K:K,Booking_Data!J:J,B227,Booking_Data!H:H,AA227)</f>
        <v>20</v>
      </c>
      <c r="AG227" s="41">
        <f t="shared" si="35"/>
        <v>0</v>
      </c>
      <c r="AH227" s="93">
        <f>SUMIFS(Booking_Data!L:L,Booking_Data!J:J,B227,Booking_Data!H:H,AA227,Booking_Data!I:I,Y227)</f>
        <v>20</v>
      </c>
      <c r="AI227" s="41">
        <f t="shared" si="36"/>
        <v>0</v>
      </c>
      <c r="AJ227" s="41"/>
      <c r="AK227" s="41">
        <f t="shared" si="37"/>
        <v>0</v>
      </c>
      <c r="AL227" s="41"/>
      <c r="AM227" s="41">
        <f>SUMIFS(Booking_Data!P:P,Booking_Data!H:H,AA227,Booking_Data!I:I,Y227,Booking_Data!J:J,B227)</f>
        <v>4300</v>
      </c>
    </row>
    <row r="228" spans="1:39" x14ac:dyDescent="0.35">
      <c r="A228" s="763">
        <v>7</v>
      </c>
      <c r="B228" s="27">
        <v>45886</v>
      </c>
      <c r="C228" s="8" t="s">
        <v>1</v>
      </c>
      <c r="D228" s="8" t="s">
        <v>527</v>
      </c>
      <c r="E228" s="1459">
        <v>0.33333333333333331</v>
      </c>
      <c r="F228" s="1459">
        <v>0.47916666666666669</v>
      </c>
      <c r="G228" s="1460">
        <v>0.45833333333333331</v>
      </c>
      <c r="H228" s="1460">
        <v>0.5625</v>
      </c>
      <c r="I228" s="764">
        <v>16</v>
      </c>
      <c r="J228" s="3">
        <v>8600</v>
      </c>
      <c r="K228" s="3">
        <v>0</v>
      </c>
      <c r="L228" s="3">
        <v>8600</v>
      </c>
      <c r="M228" s="4">
        <v>15</v>
      </c>
      <c r="N228" s="3">
        <v>9173.3333333333339</v>
      </c>
      <c r="O228" s="3">
        <v>4586.666666666667</v>
      </c>
      <c r="P228" s="4" t="s">
        <v>528</v>
      </c>
      <c r="Q228" s="4">
        <v>20</v>
      </c>
      <c r="R228" s="93">
        <v>20</v>
      </c>
      <c r="S228" s="4" t="s">
        <v>457</v>
      </c>
      <c r="T228" s="4">
        <v>16</v>
      </c>
      <c r="U228" s="4">
        <v>5</v>
      </c>
      <c r="V228" s="4" t="s">
        <v>745</v>
      </c>
      <c r="W228" s="9" t="s">
        <v>751</v>
      </c>
      <c r="X228" s="535" t="s">
        <v>527</v>
      </c>
      <c r="Y228" s="4" t="s">
        <v>530</v>
      </c>
      <c r="Z228" s="4" t="s">
        <v>11</v>
      </c>
      <c r="AA228" s="765" t="s">
        <v>747</v>
      </c>
      <c r="AB228" s="17" t="s">
        <v>239</v>
      </c>
      <c r="AC228" s="22" t="s">
        <v>748</v>
      </c>
      <c r="AD228" s="57" cm="1">
        <f t="array" ref="AD228">INDEX('Routes Taxes'!O:O,MATCH('Flight Rotation Weeks'!V228&amp;Y228,'Routes Taxes'!A:A&amp;'Routes Taxes'!I:I,0))</f>
        <v>32.75</v>
      </c>
      <c r="AE228" s="58">
        <f t="shared" si="28"/>
        <v>655</v>
      </c>
      <c r="AF228" s="93">
        <f>SUMIFS(Booking_Data!K:K,Booking_Data!J:J,B228,Booking_Data!H:H,AA228)</f>
        <v>20</v>
      </c>
      <c r="AG228" s="41">
        <f t="shared" si="35"/>
        <v>0</v>
      </c>
      <c r="AH228" s="93">
        <f>SUMIFS(Booking_Data!L:L,Booking_Data!J:J,B228,Booking_Data!H:H,AA228,Booking_Data!I:I,Y228)</f>
        <v>20</v>
      </c>
      <c r="AI228" s="41">
        <f t="shared" si="36"/>
        <v>0</v>
      </c>
      <c r="AJ228" s="41"/>
      <c r="AK228" s="41">
        <f t="shared" si="37"/>
        <v>0</v>
      </c>
      <c r="AL228" s="41"/>
      <c r="AM228" s="41">
        <f>SUMIFS(Booking_Data!P:P,Booking_Data!H:H,AA228,Booking_Data!I:I,Y228,Booking_Data!J:J,B228)</f>
        <v>4300</v>
      </c>
    </row>
    <row r="229" spans="1:39" x14ac:dyDescent="0.35">
      <c r="A229" s="763">
        <v>7</v>
      </c>
      <c r="B229" s="27">
        <v>45893</v>
      </c>
      <c r="C229" s="8" t="s">
        <v>1</v>
      </c>
      <c r="D229" s="8" t="s">
        <v>527</v>
      </c>
      <c r="E229" s="1459">
        <v>0.33333333333333331</v>
      </c>
      <c r="F229" s="1459">
        <v>0.47916666666666669</v>
      </c>
      <c r="G229" s="1460">
        <v>0.45833333333333331</v>
      </c>
      <c r="H229" s="1460">
        <v>0.5625</v>
      </c>
      <c r="I229" s="764">
        <v>16</v>
      </c>
      <c r="J229" s="3">
        <v>8600</v>
      </c>
      <c r="K229" s="3">
        <v>0</v>
      </c>
      <c r="L229" s="3">
        <v>8600</v>
      </c>
      <c r="M229" s="4">
        <v>15</v>
      </c>
      <c r="N229" s="3">
        <v>9173.3333333333339</v>
      </c>
      <c r="O229" s="3">
        <v>4586.666666666667</v>
      </c>
      <c r="P229" s="4" t="s">
        <v>528</v>
      </c>
      <c r="Q229" s="4">
        <v>20</v>
      </c>
      <c r="R229" s="93">
        <v>20</v>
      </c>
      <c r="S229" s="4" t="s">
        <v>457</v>
      </c>
      <c r="T229" s="4">
        <v>16</v>
      </c>
      <c r="U229" s="4">
        <v>6</v>
      </c>
      <c r="V229" s="4" t="s">
        <v>745</v>
      </c>
      <c r="W229" s="9" t="s">
        <v>752</v>
      </c>
      <c r="X229" s="535" t="s">
        <v>527</v>
      </c>
      <c r="Y229" s="4" t="s">
        <v>530</v>
      </c>
      <c r="Z229" s="4" t="s">
        <v>11</v>
      </c>
      <c r="AA229" s="765" t="s">
        <v>747</v>
      </c>
      <c r="AB229" s="17" t="s">
        <v>239</v>
      </c>
      <c r="AC229" s="22" t="s">
        <v>748</v>
      </c>
      <c r="AD229" s="57" cm="1">
        <f t="array" ref="AD229">INDEX('Routes Taxes'!O:O,MATCH('Flight Rotation Weeks'!V229&amp;Y229,'Routes Taxes'!A:A&amp;'Routes Taxes'!I:I,0))</f>
        <v>32.75</v>
      </c>
      <c r="AE229" s="58">
        <f t="shared" si="28"/>
        <v>655</v>
      </c>
      <c r="AF229" s="93">
        <f>SUMIFS(Booking_Data!K:K,Booking_Data!J:J,B229,Booking_Data!H:H,AA229)</f>
        <v>20</v>
      </c>
      <c r="AG229" s="41">
        <f t="shared" si="35"/>
        <v>0</v>
      </c>
      <c r="AH229" s="93">
        <f>SUMIFS(Booking_Data!L:L,Booking_Data!J:J,B229,Booking_Data!H:H,AA229,Booking_Data!I:I,Y229)</f>
        <v>20</v>
      </c>
      <c r="AI229" s="41">
        <f t="shared" si="36"/>
        <v>0</v>
      </c>
      <c r="AJ229" s="41"/>
      <c r="AK229" s="41">
        <f t="shared" si="37"/>
        <v>0</v>
      </c>
      <c r="AL229" s="41"/>
      <c r="AM229" s="41">
        <f>SUMIFS(Booking_Data!P:P,Booking_Data!H:H,AA229,Booking_Data!I:I,Y229,Booking_Data!J:J,B229)</f>
        <v>4300</v>
      </c>
    </row>
    <row r="230" spans="1:39" x14ac:dyDescent="0.35">
      <c r="A230" s="763">
        <v>7</v>
      </c>
      <c r="B230" s="27">
        <v>45900</v>
      </c>
      <c r="C230" s="8" t="s">
        <v>1</v>
      </c>
      <c r="D230" s="8" t="s">
        <v>527</v>
      </c>
      <c r="E230" s="1459">
        <v>0.33333333333333331</v>
      </c>
      <c r="F230" s="1459">
        <v>0.47916666666666669</v>
      </c>
      <c r="G230" s="1460">
        <v>0.45833333333333331</v>
      </c>
      <c r="H230" s="1460">
        <v>0.5625</v>
      </c>
      <c r="I230" s="764">
        <v>16</v>
      </c>
      <c r="J230" s="3">
        <v>8600</v>
      </c>
      <c r="K230" s="3">
        <v>0</v>
      </c>
      <c r="L230" s="3">
        <v>8600</v>
      </c>
      <c r="M230" s="4">
        <v>15</v>
      </c>
      <c r="N230" s="3">
        <v>9173.3333333333339</v>
      </c>
      <c r="O230" s="3">
        <v>4586.666666666667</v>
      </c>
      <c r="P230" s="4" t="s">
        <v>528</v>
      </c>
      <c r="Q230" s="4">
        <v>20</v>
      </c>
      <c r="R230" s="93">
        <v>20</v>
      </c>
      <c r="S230" s="4" t="s">
        <v>457</v>
      </c>
      <c r="T230" s="4">
        <v>16</v>
      </c>
      <c r="U230" s="4">
        <v>7</v>
      </c>
      <c r="V230" s="4" t="s">
        <v>745</v>
      </c>
      <c r="W230" s="9" t="s">
        <v>753</v>
      </c>
      <c r="X230" s="535" t="s">
        <v>527</v>
      </c>
      <c r="Y230" s="4" t="s">
        <v>530</v>
      </c>
      <c r="Z230" s="4" t="s">
        <v>11</v>
      </c>
      <c r="AA230" s="765" t="s">
        <v>747</v>
      </c>
      <c r="AB230" s="17" t="s">
        <v>239</v>
      </c>
      <c r="AC230" s="22" t="s">
        <v>748</v>
      </c>
      <c r="AD230" s="57" cm="1">
        <f t="array" ref="AD230">INDEX('Routes Taxes'!O:O,MATCH('Flight Rotation Weeks'!V230&amp;Y230,'Routes Taxes'!A:A&amp;'Routes Taxes'!I:I,0))</f>
        <v>32.75</v>
      </c>
      <c r="AE230" s="58">
        <f t="shared" si="28"/>
        <v>655</v>
      </c>
      <c r="AF230" s="93">
        <f>SUMIFS(Booking_Data!K:K,Booking_Data!J:J,B230,Booking_Data!H:H,AA230)</f>
        <v>20</v>
      </c>
      <c r="AG230" s="41">
        <f t="shared" si="35"/>
        <v>0</v>
      </c>
      <c r="AH230" s="93">
        <f>SUMIFS(Booking_Data!L:L,Booking_Data!J:J,B230,Booking_Data!H:H,AA230,Booking_Data!I:I,Y230)</f>
        <v>20</v>
      </c>
      <c r="AI230" s="41">
        <f t="shared" si="36"/>
        <v>0</v>
      </c>
      <c r="AJ230" s="41"/>
      <c r="AK230" s="41">
        <f t="shared" si="37"/>
        <v>0</v>
      </c>
      <c r="AL230" s="41"/>
      <c r="AM230" s="41">
        <f>SUMIFS(Booking_Data!P:P,Booking_Data!H:H,AA230,Booking_Data!I:I,Y230,Booking_Data!J:J,B230)</f>
        <v>4300</v>
      </c>
    </row>
    <row r="231" spans="1:39" x14ac:dyDescent="0.35">
      <c r="A231" s="763">
        <v>7</v>
      </c>
      <c r="B231" s="27">
        <v>45907</v>
      </c>
      <c r="C231" s="8" t="s">
        <v>1</v>
      </c>
      <c r="D231" s="8" t="s">
        <v>527</v>
      </c>
      <c r="E231" s="1459">
        <v>0.33333333333333331</v>
      </c>
      <c r="F231" s="1459">
        <v>0.47916666666666669</v>
      </c>
      <c r="G231" s="1460">
        <v>0.45833333333333331</v>
      </c>
      <c r="H231" s="1460">
        <v>0.5625</v>
      </c>
      <c r="I231" s="764">
        <v>16</v>
      </c>
      <c r="J231" s="3">
        <v>8600</v>
      </c>
      <c r="K231" s="3">
        <v>0</v>
      </c>
      <c r="L231" s="3">
        <v>8600</v>
      </c>
      <c r="M231" s="4">
        <v>15</v>
      </c>
      <c r="N231" s="3">
        <v>9173.3333333333339</v>
      </c>
      <c r="O231" s="3">
        <v>4586.666666666667</v>
      </c>
      <c r="P231" s="4" t="s">
        <v>528</v>
      </c>
      <c r="Q231" s="4">
        <v>22</v>
      </c>
      <c r="R231" s="93">
        <v>22</v>
      </c>
      <c r="S231" s="4" t="s">
        <v>457</v>
      </c>
      <c r="T231" s="4">
        <v>16</v>
      </c>
      <c r="U231" s="4">
        <v>8</v>
      </c>
      <c r="V231" s="4" t="s">
        <v>745</v>
      </c>
      <c r="W231" s="9" t="s">
        <v>754</v>
      </c>
      <c r="X231" s="535" t="s">
        <v>527</v>
      </c>
      <c r="Y231" s="4" t="s">
        <v>530</v>
      </c>
      <c r="Z231" s="4" t="s">
        <v>11</v>
      </c>
      <c r="AA231" s="765" t="s">
        <v>747</v>
      </c>
      <c r="AB231" s="17" t="s">
        <v>239</v>
      </c>
      <c r="AC231" s="22" t="s">
        <v>748</v>
      </c>
      <c r="AD231" s="57" cm="1">
        <f t="array" ref="AD231">INDEX('Routes Taxes'!O:O,MATCH('Flight Rotation Weeks'!V231&amp;Y231,'Routes Taxes'!A:A&amp;'Routes Taxes'!I:I,0))</f>
        <v>32.75</v>
      </c>
      <c r="AE231" s="58">
        <f t="shared" si="28"/>
        <v>720.5</v>
      </c>
      <c r="AF231" s="93">
        <f>SUMIFS(Booking_Data!K:K,Booking_Data!J:J,B231,Booking_Data!H:H,AA231)</f>
        <v>22</v>
      </c>
      <c r="AG231" s="41">
        <f t="shared" si="35"/>
        <v>0</v>
      </c>
      <c r="AH231" s="93">
        <f>SUMIFS(Booking_Data!L:L,Booking_Data!J:J,B231,Booking_Data!H:H,AA231,Booking_Data!I:I,Y231)</f>
        <v>22</v>
      </c>
      <c r="AI231" s="41">
        <f t="shared" si="36"/>
        <v>0</v>
      </c>
      <c r="AJ231" s="41"/>
      <c r="AK231" s="41">
        <f t="shared" si="37"/>
        <v>0</v>
      </c>
      <c r="AL231" s="41"/>
      <c r="AM231" s="41">
        <f>SUMIFS(Booking_Data!P:P,Booking_Data!H:H,AA231,Booking_Data!I:I,Y231,Booking_Data!J:J,B231)</f>
        <v>4730</v>
      </c>
    </row>
    <row r="232" spans="1:39" x14ac:dyDescent="0.35">
      <c r="A232" s="763">
        <v>7</v>
      </c>
      <c r="B232" s="27">
        <v>45914</v>
      </c>
      <c r="C232" s="8" t="s">
        <v>1</v>
      </c>
      <c r="D232" s="8" t="s">
        <v>527</v>
      </c>
      <c r="E232" s="1459">
        <v>0.33333333333333331</v>
      </c>
      <c r="F232" s="1459">
        <v>0.47916666666666669</v>
      </c>
      <c r="G232" s="1460">
        <v>0.45833333333333331</v>
      </c>
      <c r="H232" s="1460">
        <v>0.5625</v>
      </c>
      <c r="I232" s="764">
        <v>16</v>
      </c>
      <c r="J232" s="3">
        <v>8600</v>
      </c>
      <c r="K232" s="3">
        <v>0</v>
      </c>
      <c r="L232" s="3">
        <v>8600</v>
      </c>
      <c r="M232" s="4">
        <v>15</v>
      </c>
      <c r="N232" s="3">
        <v>9173.3333333333339</v>
      </c>
      <c r="O232" s="3">
        <v>4586.666666666667</v>
      </c>
      <c r="P232" s="4" t="s">
        <v>528</v>
      </c>
      <c r="Q232" s="4">
        <v>20</v>
      </c>
      <c r="R232" s="93">
        <v>20</v>
      </c>
      <c r="S232" s="4" t="s">
        <v>457</v>
      </c>
      <c r="T232" s="4">
        <v>16</v>
      </c>
      <c r="U232" s="4">
        <v>9</v>
      </c>
      <c r="V232" s="4" t="s">
        <v>745</v>
      </c>
      <c r="W232" s="9" t="s">
        <v>755</v>
      </c>
      <c r="X232" s="535" t="s">
        <v>527</v>
      </c>
      <c r="Y232" s="4" t="s">
        <v>530</v>
      </c>
      <c r="Z232" s="4" t="s">
        <v>11</v>
      </c>
      <c r="AA232" s="765" t="s">
        <v>747</v>
      </c>
      <c r="AB232" s="17" t="s">
        <v>239</v>
      </c>
      <c r="AC232" s="22" t="s">
        <v>748</v>
      </c>
      <c r="AD232" s="57" cm="1">
        <f t="array" ref="AD232">INDEX('Routes Taxes'!O:O,MATCH('Flight Rotation Weeks'!V232&amp;Y232,'Routes Taxes'!A:A&amp;'Routes Taxes'!I:I,0))</f>
        <v>32.75</v>
      </c>
      <c r="AE232" s="58">
        <f t="shared" si="28"/>
        <v>655</v>
      </c>
      <c r="AF232" s="93">
        <f>SUMIFS(Booking_Data!K:K,Booking_Data!J:J,B232,Booking_Data!H:H,AA232)</f>
        <v>20</v>
      </c>
      <c r="AG232" s="41">
        <f t="shared" si="35"/>
        <v>0</v>
      </c>
      <c r="AH232" s="93">
        <f>SUMIFS(Booking_Data!L:L,Booking_Data!J:J,B232,Booking_Data!H:H,AA232,Booking_Data!I:I,Y232)</f>
        <v>20</v>
      </c>
      <c r="AI232" s="41">
        <f t="shared" si="36"/>
        <v>0</v>
      </c>
      <c r="AJ232" s="41"/>
      <c r="AK232" s="41">
        <f t="shared" si="37"/>
        <v>0</v>
      </c>
      <c r="AL232" s="41"/>
      <c r="AM232" s="41">
        <f>SUMIFS(Booking_Data!P:P,Booking_Data!H:H,AA232,Booking_Data!I:I,Y232,Booking_Data!J:J,B232)</f>
        <v>4300</v>
      </c>
    </row>
    <row r="233" spans="1:39" x14ac:dyDescent="0.35">
      <c r="A233" s="763">
        <v>7</v>
      </c>
      <c r="B233" s="27">
        <v>45921</v>
      </c>
      <c r="C233" s="8" t="s">
        <v>1</v>
      </c>
      <c r="D233" s="8" t="s">
        <v>527</v>
      </c>
      <c r="E233" s="1459">
        <v>0.33333333333333331</v>
      </c>
      <c r="F233" s="1459">
        <v>0.47916666666666669</v>
      </c>
      <c r="G233" s="1460">
        <v>0.45833333333333331</v>
      </c>
      <c r="H233" s="1460">
        <v>0.5625</v>
      </c>
      <c r="I233" s="764">
        <v>16</v>
      </c>
      <c r="J233" s="3">
        <v>8600</v>
      </c>
      <c r="K233" s="3">
        <v>0</v>
      </c>
      <c r="L233" s="3">
        <v>8600</v>
      </c>
      <c r="M233" s="4">
        <v>15</v>
      </c>
      <c r="N233" s="3">
        <v>9173.3333333333339</v>
      </c>
      <c r="O233" s="3">
        <v>4586.666666666667</v>
      </c>
      <c r="P233" s="4" t="s">
        <v>528</v>
      </c>
      <c r="Q233" s="4">
        <v>22</v>
      </c>
      <c r="R233" s="4">
        <v>22</v>
      </c>
      <c r="S233" s="4" t="s">
        <v>457</v>
      </c>
      <c r="T233" s="4">
        <v>16</v>
      </c>
      <c r="U233" s="4">
        <v>10</v>
      </c>
      <c r="V233" s="4" t="s">
        <v>745</v>
      </c>
      <c r="W233" s="9" t="s">
        <v>756</v>
      </c>
      <c r="X233" s="535" t="s">
        <v>527</v>
      </c>
      <c r="Y233" s="4" t="s">
        <v>530</v>
      </c>
      <c r="Z233" s="4" t="s">
        <v>11</v>
      </c>
      <c r="AA233" s="765" t="s">
        <v>747</v>
      </c>
      <c r="AB233" s="17" t="s">
        <v>239</v>
      </c>
      <c r="AC233" s="22" t="s">
        <v>748</v>
      </c>
      <c r="AD233" s="57" cm="1">
        <f t="array" ref="AD233">INDEX('Routes Taxes'!O:O,MATCH('Flight Rotation Weeks'!V233&amp;Y233,'Routes Taxes'!A:A&amp;'Routes Taxes'!I:I,0))</f>
        <v>32.75</v>
      </c>
      <c r="AE233" s="58">
        <f t="shared" si="28"/>
        <v>720.5</v>
      </c>
      <c r="AF233" s="93">
        <f>SUMIFS(Booking_Data!K:K,Booking_Data!J:J,B233,Booking_Data!H:H,AA233)</f>
        <v>22</v>
      </c>
      <c r="AG233" s="41">
        <f t="shared" si="35"/>
        <v>0</v>
      </c>
      <c r="AH233" s="93">
        <f>SUMIFS(Booking_Data!L:L,Booking_Data!J:J,B233,Booking_Data!H:H,AA233,Booking_Data!I:I,Y233)</f>
        <v>22</v>
      </c>
      <c r="AI233" s="41">
        <f t="shared" si="36"/>
        <v>0</v>
      </c>
      <c r="AJ233" s="41"/>
      <c r="AK233" s="41">
        <f t="shared" si="37"/>
        <v>0</v>
      </c>
      <c r="AL233" s="41"/>
      <c r="AM233" s="41">
        <f>SUMIFS(Booking_Data!P:P,Booking_Data!H:H,AA233,Booking_Data!I:I,Y233,Booking_Data!J:J,B233)</f>
        <v>4730</v>
      </c>
    </row>
    <row r="234" spans="1:39" x14ac:dyDescent="0.35">
      <c r="A234" s="763">
        <v>7</v>
      </c>
      <c r="B234" s="27">
        <v>45928</v>
      </c>
      <c r="C234" s="8" t="s">
        <v>1</v>
      </c>
      <c r="D234" s="8" t="s">
        <v>527</v>
      </c>
      <c r="E234" s="1459">
        <v>0.33333333333333331</v>
      </c>
      <c r="F234" s="1459">
        <v>0.47916666666666669</v>
      </c>
      <c r="G234" s="1460">
        <v>0.45833333333333331</v>
      </c>
      <c r="H234" s="1460">
        <v>0.5625</v>
      </c>
      <c r="I234" s="764">
        <v>16</v>
      </c>
      <c r="J234" s="3">
        <v>8600</v>
      </c>
      <c r="K234" s="3">
        <v>0</v>
      </c>
      <c r="L234" s="3">
        <v>8600</v>
      </c>
      <c r="M234" s="4">
        <v>15</v>
      </c>
      <c r="N234" s="3">
        <v>9173.3333333333339</v>
      </c>
      <c r="O234" s="3">
        <v>4586.666666666667</v>
      </c>
      <c r="P234" s="4" t="s">
        <v>528</v>
      </c>
      <c r="Q234" s="4">
        <v>21</v>
      </c>
      <c r="R234" s="4">
        <v>21</v>
      </c>
      <c r="S234" s="4" t="s">
        <v>457</v>
      </c>
      <c r="T234" s="4">
        <v>16</v>
      </c>
      <c r="U234" s="4">
        <v>11</v>
      </c>
      <c r="V234" s="4" t="s">
        <v>745</v>
      </c>
      <c r="W234" s="9" t="s">
        <v>757</v>
      </c>
      <c r="X234" s="535" t="s">
        <v>527</v>
      </c>
      <c r="Y234" s="4" t="s">
        <v>530</v>
      </c>
      <c r="Z234" s="4" t="s">
        <v>11</v>
      </c>
      <c r="AA234" s="765" t="s">
        <v>747</v>
      </c>
      <c r="AB234" s="17" t="s">
        <v>239</v>
      </c>
      <c r="AC234" s="22" t="s">
        <v>748</v>
      </c>
      <c r="AD234" s="57" cm="1">
        <f t="array" ref="AD234">INDEX('Routes Taxes'!O:O,MATCH('Flight Rotation Weeks'!V234&amp;Y234,'Routes Taxes'!A:A&amp;'Routes Taxes'!I:I,0))</f>
        <v>32.75</v>
      </c>
      <c r="AE234" s="58">
        <f t="shared" si="28"/>
        <v>687.75</v>
      </c>
      <c r="AF234" s="93">
        <f>SUMIFS(Booking_Data!K:K,Booking_Data!J:J,B234,Booking_Data!H:H,AA234)</f>
        <v>21</v>
      </c>
      <c r="AG234" s="41">
        <f t="shared" si="35"/>
        <v>0</v>
      </c>
      <c r="AH234" s="93">
        <f>SUMIFS(Booking_Data!L:L,Booking_Data!J:J,B234,Booking_Data!H:H,AA234,Booking_Data!I:I,Y234)</f>
        <v>21</v>
      </c>
      <c r="AI234" s="41">
        <f t="shared" si="36"/>
        <v>0</v>
      </c>
      <c r="AJ234" s="41"/>
      <c r="AK234" s="41">
        <f t="shared" si="37"/>
        <v>0</v>
      </c>
      <c r="AL234" s="41"/>
      <c r="AM234" s="41">
        <f>SUMIFS(Booking_Data!P:P,Booking_Data!H:H,AA234,Booking_Data!I:I,Y234,Booking_Data!J:J,B234)</f>
        <v>4515</v>
      </c>
    </row>
    <row r="235" spans="1:39" x14ac:dyDescent="0.35">
      <c r="A235" s="763">
        <v>7</v>
      </c>
      <c r="B235" s="27">
        <v>45935</v>
      </c>
      <c r="C235" s="8" t="s">
        <v>1</v>
      </c>
      <c r="D235" s="8" t="s">
        <v>527</v>
      </c>
      <c r="E235" s="1459">
        <v>0.33333333333333331</v>
      </c>
      <c r="F235" s="1459">
        <v>0.47916666666666669</v>
      </c>
      <c r="G235" s="1460">
        <v>0.45833333333333331</v>
      </c>
      <c r="H235" s="1460">
        <v>0.5625</v>
      </c>
      <c r="I235" s="764">
        <v>16</v>
      </c>
      <c r="J235" s="3">
        <v>8600</v>
      </c>
      <c r="K235" s="3">
        <v>0</v>
      </c>
      <c r="L235" s="3">
        <v>8600</v>
      </c>
      <c r="M235" s="4">
        <v>15</v>
      </c>
      <c r="N235" s="3">
        <v>9173.3333333333339</v>
      </c>
      <c r="O235" s="3">
        <v>4586.666666666667</v>
      </c>
      <c r="P235" s="4" t="s">
        <v>528</v>
      </c>
      <c r="Q235" s="4">
        <v>24</v>
      </c>
      <c r="R235" s="4">
        <v>24</v>
      </c>
      <c r="S235" s="4" t="s">
        <v>457</v>
      </c>
      <c r="T235" s="4">
        <v>16</v>
      </c>
      <c r="U235" s="4">
        <v>12</v>
      </c>
      <c r="V235" s="4" t="s">
        <v>745</v>
      </c>
      <c r="W235" s="9" t="s">
        <v>758</v>
      </c>
      <c r="X235" s="535" t="s">
        <v>527</v>
      </c>
      <c r="Y235" s="4" t="s">
        <v>530</v>
      </c>
      <c r="Z235" s="4" t="s">
        <v>11</v>
      </c>
      <c r="AA235" s="765" t="s">
        <v>747</v>
      </c>
      <c r="AB235" s="17" t="s">
        <v>239</v>
      </c>
      <c r="AC235" s="22" t="s">
        <v>748</v>
      </c>
      <c r="AD235" s="57" cm="1">
        <f t="array" ref="AD235">INDEX('Routes Taxes'!O:O,MATCH('Flight Rotation Weeks'!V235&amp;Y235,'Routes Taxes'!A:A&amp;'Routes Taxes'!I:I,0))</f>
        <v>32.75</v>
      </c>
      <c r="AE235" s="58">
        <f t="shared" si="28"/>
        <v>786</v>
      </c>
      <c r="AF235" s="93">
        <f>SUMIFS(Booking_Data!K:K,Booking_Data!J:J,B235,Booking_Data!H:H,AA235)</f>
        <v>24</v>
      </c>
      <c r="AG235" s="41">
        <f t="shared" si="35"/>
        <v>0</v>
      </c>
      <c r="AH235" s="93">
        <f>SUMIFS(Booking_Data!L:L,Booking_Data!J:J,B235,Booking_Data!H:H,AA235,Booking_Data!I:I,Y235)</f>
        <v>24</v>
      </c>
      <c r="AI235" s="41">
        <f t="shared" si="36"/>
        <v>0</v>
      </c>
      <c r="AJ235" s="41"/>
      <c r="AK235" s="41">
        <f t="shared" si="37"/>
        <v>0</v>
      </c>
      <c r="AL235" s="41"/>
      <c r="AM235" s="41">
        <f>SUMIFS(Booking_Data!P:P,Booking_Data!H:H,AA235,Booking_Data!I:I,Y235,Booking_Data!J:J,B235)</f>
        <v>5160</v>
      </c>
    </row>
    <row r="236" spans="1:39" x14ac:dyDescent="0.35">
      <c r="A236" s="763">
        <v>7</v>
      </c>
      <c r="B236" s="27">
        <v>45942</v>
      </c>
      <c r="C236" s="8" t="s">
        <v>1</v>
      </c>
      <c r="D236" s="8" t="s">
        <v>527</v>
      </c>
      <c r="E236" s="1459">
        <v>0.33333333333333331</v>
      </c>
      <c r="F236" s="1459">
        <v>0.47916666666666669</v>
      </c>
      <c r="G236" s="1460">
        <v>0.45833333333333331</v>
      </c>
      <c r="H236" s="1460">
        <v>0.5625</v>
      </c>
      <c r="I236" s="764">
        <v>16</v>
      </c>
      <c r="J236" s="3">
        <v>8600</v>
      </c>
      <c r="K236" s="3">
        <v>0</v>
      </c>
      <c r="L236" s="3">
        <v>8600</v>
      </c>
      <c r="M236" s="4">
        <v>15</v>
      </c>
      <c r="N236" s="3">
        <v>9173.3333333333339</v>
      </c>
      <c r="O236" s="3">
        <v>4586.666666666667</v>
      </c>
      <c r="P236" s="4" t="s">
        <v>528</v>
      </c>
      <c r="Q236" s="4">
        <v>20</v>
      </c>
      <c r="R236" s="93">
        <v>20</v>
      </c>
      <c r="S236" s="4" t="s">
        <v>457</v>
      </c>
      <c r="T236" s="4">
        <v>16</v>
      </c>
      <c r="U236" s="4">
        <v>13</v>
      </c>
      <c r="V236" s="4" t="s">
        <v>745</v>
      </c>
      <c r="W236" s="9" t="s">
        <v>759</v>
      </c>
      <c r="X236" s="535" t="s">
        <v>527</v>
      </c>
      <c r="Y236" s="4" t="s">
        <v>530</v>
      </c>
      <c r="Z236" s="4" t="s">
        <v>11</v>
      </c>
      <c r="AA236" s="765" t="s">
        <v>747</v>
      </c>
      <c r="AB236" s="17" t="s">
        <v>239</v>
      </c>
      <c r="AC236" s="22" t="s">
        <v>748</v>
      </c>
      <c r="AD236" s="57" cm="1">
        <f t="array" ref="AD236">INDEX('Routes Taxes'!O:O,MATCH('Flight Rotation Weeks'!V236&amp;Y236,'Routes Taxes'!A:A&amp;'Routes Taxes'!I:I,0))</f>
        <v>32.75</v>
      </c>
      <c r="AE236" s="58">
        <f t="shared" si="28"/>
        <v>655</v>
      </c>
      <c r="AF236" s="93">
        <f>SUMIFS(Booking_Data!K:K,Booking_Data!J:J,B236,Booking_Data!H:H,AA236)</f>
        <v>20</v>
      </c>
      <c r="AG236" s="41">
        <f t="shared" si="35"/>
        <v>0</v>
      </c>
      <c r="AH236" s="93">
        <f>SUMIFS(Booking_Data!L:L,Booking_Data!J:J,B236,Booking_Data!H:H,AA236,Booking_Data!I:I,Y236)</f>
        <v>20</v>
      </c>
      <c r="AI236" s="41">
        <f t="shared" si="36"/>
        <v>0</v>
      </c>
      <c r="AJ236" s="41"/>
      <c r="AK236" s="41">
        <f t="shared" si="37"/>
        <v>0</v>
      </c>
      <c r="AL236" s="41"/>
      <c r="AM236" s="41">
        <f>SUMIFS(Booking_Data!P:P,Booking_Data!H:H,AA236,Booking_Data!I:I,Y236,Booking_Data!J:J,B236)</f>
        <v>4300</v>
      </c>
    </row>
    <row r="237" spans="1:39" x14ac:dyDescent="0.35">
      <c r="A237" s="763">
        <v>7</v>
      </c>
      <c r="B237" s="27">
        <v>45949</v>
      </c>
      <c r="C237" s="8" t="s">
        <v>1</v>
      </c>
      <c r="D237" s="8" t="s">
        <v>527</v>
      </c>
      <c r="E237" s="1459">
        <v>0.33333333333333331</v>
      </c>
      <c r="F237" s="1459">
        <v>0.47916666666666669</v>
      </c>
      <c r="G237" s="1460">
        <v>0.45833333333333331</v>
      </c>
      <c r="H237" s="1460">
        <v>0.5625</v>
      </c>
      <c r="I237" s="764">
        <v>16</v>
      </c>
      <c r="J237" s="3">
        <v>8600</v>
      </c>
      <c r="K237" s="3">
        <v>0</v>
      </c>
      <c r="L237" s="3">
        <v>8600</v>
      </c>
      <c r="M237" s="4">
        <v>15</v>
      </c>
      <c r="N237" s="3">
        <v>9173.3333333333339</v>
      </c>
      <c r="O237" s="3">
        <v>4586.666666666667</v>
      </c>
      <c r="P237" s="4" t="s">
        <v>528</v>
      </c>
      <c r="Q237" s="4">
        <v>20</v>
      </c>
      <c r="R237" s="93">
        <v>20</v>
      </c>
      <c r="S237" s="4" t="s">
        <v>457</v>
      </c>
      <c r="T237" s="4">
        <v>16</v>
      </c>
      <c r="U237" s="4">
        <v>14</v>
      </c>
      <c r="V237" s="4" t="s">
        <v>745</v>
      </c>
      <c r="W237" s="9" t="s">
        <v>760</v>
      </c>
      <c r="X237" s="535" t="s">
        <v>527</v>
      </c>
      <c r="Y237" s="4" t="s">
        <v>530</v>
      </c>
      <c r="Z237" s="4" t="s">
        <v>11</v>
      </c>
      <c r="AA237" s="765" t="s">
        <v>747</v>
      </c>
      <c r="AB237" s="17" t="s">
        <v>239</v>
      </c>
      <c r="AC237" s="22" t="s">
        <v>748</v>
      </c>
      <c r="AD237" s="57" cm="1">
        <f t="array" ref="AD237">INDEX('Routes Taxes'!O:O,MATCH('Flight Rotation Weeks'!V237&amp;Y237,'Routes Taxes'!A:A&amp;'Routes Taxes'!I:I,0))</f>
        <v>32.75</v>
      </c>
      <c r="AE237" s="58">
        <f t="shared" si="28"/>
        <v>655</v>
      </c>
      <c r="AF237" s="93">
        <f>SUMIFS(Booking_Data!K:K,Booking_Data!J:J,B237,Booking_Data!H:H,AA237)</f>
        <v>20</v>
      </c>
      <c r="AG237" s="41">
        <f t="shared" si="35"/>
        <v>0</v>
      </c>
      <c r="AH237" s="93">
        <f>SUMIFS(Booking_Data!L:L,Booking_Data!J:J,B237,Booking_Data!H:H,AA237,Booking_Data!I:I,Y237)</f>
        <v>20</v>
      </c>
      <c r="AI237" s="41">
        <f t="shared" si="36"/>
        <v>0</v>
      </c>
      <c r="AJ237" s="41"/>
      <c r="AK237" s="41">
        <f t="shared" si="37"/>
        <v>0</v>
      </c>
      <c r="AL237" s="41"/>
      <c r="AM237" s="41">
        <f>SUMIFS(Booking_Data!P:P,Booking_Data!H:H,AA237,Booking_Data!I:I,Y237,Booking_Data!J:J,B237)</f>
        <v>4300</v>
      </c>
    </row>
    <row r="238" spans="1:39" x14ac:dyDescent="0.35">
      <c r="A238" s="763">
        <v>7</v>
      </c>
      <c r="B238" s="27">
        <v>45956</v>
      </c>
      <c r="C238" s="8" t="s">
        <v>1</v>
      </c>
      <c r="D238" s="8" t="s">
        <v>527</v>
      </c>
      <c r="E238" s="1459">
        <v>0.33333333333333331</v>
      </c>
      <c r="F238" s="1459">
        <v>0.47916666666666669</v>
      </c>
      <c r="G238" s="1460">
        <v>0.45833333333333331</v>
      </c>
      <c r="H238" s="1460">
        <v>0.52083333333333337</v>
      </c>
      <c r="I238" s="764">
        <v>16</v>
      </c>
      <c r="J238" s="3">
        <v>8600</v>
      </c>
      <c r="K238" s="3">
        <v>0</v>
      </c>
      <c r="L238" s="3">
        <v>8600</v>
      </c>
      <c r="M238" s="4">
        <v>15</v>
      </c>
      <c r="N238" s="3">
        <v>9173.3333333333339</v>
      </c>
      <c r="O238" s="3">
        <v>4586.666666666667</v>
      </c>
      <c r="P238" s="4" t="s">
        <v>528</v>
      </c>
      <c r="Q238" s="4">
        <v>20</v>
      </c>
      <c r="R238" s="93">
        <v>20</v>
      </c>
      <c r="S238" s="4" t="s">
        <v>457</v>
      </c>
      <c r="T238" s="4">
        <v>16</v>
      </c>
      <c r="U238" s="4">
        <v>15</v>
      </c>
      <c r="V238" s="4" t="s">
        <v>745</v>
      </c>
      <c r="W238" s="9" t="s">
        <v>761</v>
      </c>
      <c r="X238" s="535" t="s">
        <v>527</v>
      </c>
      <c r="Y238" s="4" t="s">
        <v>530</v>
      </c>
      <c r="Z238" s="4" t="s">
        <v>11</v>
      </c>
      <c r="AA238" s="765" t="s">
        <v>747</v>
      </c>
      <c r="AB238" s="17" t="s">
        <v>239</v>
      </c>
      <c r="AC238" s="22" t="s">
        <v>748</v>
      </c>
      <c r="AD238" s="57" cm="1">
        <f t="array" ref="AD238">INDEX('Routes Taxes'!O:O,MATCH('Flight Rotation Weeks'!V238&amp;Y238,'Routes Taxes'!A:A&amp;'Routes Taxes'!I:I,0))</f>
        <v>32.75</v>
      </c>
      <c r="AE238" s="58">
        <f t="shared" si="28"/>
        <v>655</v>
      </c>
      <c r="AF238" s="93">
        <f>SUMIFS(Booking_Data!K:K,Booking_Data!J:J,B238,Booking_Data!H:H,AA238)</f>
        <v>20</v>
      </c>
      <c r="AG238" s="41">
        <f t="shared" si="35"/>
        <v>0</v>
      </c>
      <c r="AH238" s="93">
        <f>SUMIFS(Booking_Data!L:L,Booking_Data!J:J,B238,Booking_Data!H:H,AA238,Booking_Data!I:I,Y238)</f>
        <v>20</v>
      </c>
      <c r="AI238" s="41">
        <f t="shared" si="36"/>
        <v>0</v>
      </c>
      <c r="AJ238" s="41"/>
      <c r="AK238" s="41">
        <f t="shared" si="37"/>
        <v>0</v>
      </c>
      <c r="AL238" s="41"/>
      <c r="AM238" s="41">
        <f>SUMIFS(Booking_Data!P:P,Booking_Data!H:H,AA238,Booking_Data!I:I,Y238,Booking_Data!J:J,B238)</f>
        <v>4300</v>
      </c>
    </row>
    <row r="239" spans="1:39" x14ac:dyDescent="0.35">
      <c r="A239" s="763">
        <v>7</v>
      </c>
      <c r="B239" s="27">
        <v>45963</v>
      </c>
      <c r="C239" s="8" t="s">
        <v>1</v>
      </c>
      <c r="D239" s="8" t="s">
        <v>527</v>
      </c>
      <c r="E239" s="1459">
        <v>0.33333333333333331</v>
      </c>
      <c r="F239" s="1459">
        <v>0.47916666666666669</v>
      </c>
      <c r="G239" s="1460">
        <v>0.41666666666666669</v>
      </c>
      <c r="H239" s="1460">
        <v>0.52083333333333337</v>
      </c>
      <c r="I239" s="764">
        <v>16</v>
      </c>
      <c r="J239" s="3">
        <v>8600</v>
      </c>
      <c r="K239" s="3">
        <v>0</v>
      </c>
      <c r="L239" s="3">
        <v>8600</v>
      </c>
      <c r="M239" s="4">
        <v>15</v>
      </c>
      <c r="N239" s="3">
        <v>9173.3333333333339</v>
      </c>
      <c r="O239" s="3">
        <v>4586.666666666667</v>
      </c>
      <c r="P239" s="4" t="s">
        <v>528</v>
      </c>
      <c r="Q239" s="4">
        <v>20</v>
      </c>
      <c r="R239" s="93">
        <v>20</v>
      </c>
      <c r="S239" s="4" t="s">
        <v>457</v>
      </c>
      <c r="T239" s="4">
        <v>16</v>
      </c>
      <c r="U239" s="4">
        <v>16</v>
      </c>
      <c r="V239" s="4" t="s">
        <v>745</v>
      </c>
      <c r="W239" s="9" t="s">
        <v>762</v>
      </c>
      <c r="X239" s="535" t="s">
        <v>527</v>
      </c>
      <c r="Y239" s="4" t="s">
        <v>530</v>
      </c>
      <c r="Z239" s="4" t="s">
        <v>11</v>
      </c>
      <c r="AA239" s="765" t="s">
        <v>747</v>
      </c>
      <c r="AB239" s="17" t="s">
        <v>239</v>
      </c>
      <c r="AC239" s="22" t="s">
        <v>748</v>
      </c>
      <c r="AD239" s="57" cm="1">
        <f t="array" ref="AD239">INDEX('Routes Taxes'!O:O,MATCH('Flight Rotation Weeks'!V239&amp;Y239,'Routes Taxes'!A:A&amp;'Routes Taxes'!I:I,0))</f>
        <v>32.75</v>
      </c>
      <c r="AE239" s="58">
        <f t="shared" si="28"/>
        <v>655</v>
      </c>
      <c r="AF239" s="93">
        <f>SUMIFS(Booking_Data!K:K,Booking_Data!J:J,B239,Booking_Data!H:H,AA239)</f>
        <v>20</v>
      </c>
      <c r="AG239" s="41">
        <f t="shared" si="35"/>
        <v>0</v>
      </c>
      <c r="AH239" s="93">
        <f>SUMIFS(Booking_Data!L:L,Booking_Data!J:J,B239,Booking_Data!H:H,AA239,Booking_Data!I:I,Y239)</f>
        <v>20</v>
      </c>
      <c r="AI239" s="41">
        <f t="shared" si="36"/>
        <v>0</v>
      </c>
      <c r="AJ239" s="41"/>
      <c r="AK239" s="41">
        <f t="shared" si="37"/>
        <v>0</v>
      </c>
      <c r="AL239" s="41"/>
      <c r="AM239" s="41">
        <f>SUMIFS(Booking_Data!P:P,Booking_Data!H:H,AA239,Booking_Data!I:I,Y239,Booking_Data!J:J,B239)</f>
        <v>4300</v>
      </c>
    </row>
    <row r="240" spans="1:39" x14ac:dyDescent="0.35">
      <c r="A240" s="763">
        <v>7</v>
      </c>
      <c r="B240" s="27">
        <v>45858</v>
      </c>
      <c r="C240" s="8" t="s">
        <v>527</v>
      </c>
      <c r="D240" s="8" t="s">
        <v>1</v>
      </c>
      <c r="E240" s="1459">
        <v>0.52083333333333337</v>
      </c>
      <c r="F240" s="1459">
        <v>0.66666666666666663</v>
      </c>
      <c r="G240" s="1460">
        <v>0.60416666666666663</v>
      </c>
      <c r="H240" s="1460">
        <v>0.79166666666666663</v>
      </c>
      <c r="I240" s="764">
        <v>16</v>
      </c>
      <c r="J240" s="3">
        <v>8600</v>
      </c>
      <c r="K240" s="3">
        <v>0</v>
      </c>
      <c r="L240" s="3">
        <v>8600</v>
      </c>
      <c r="M240" s="4">
        <v>15</v>
      </c>
      <c r="N240" s="3">
        <v>9173.3333333333339</v>
      </c>
      <c r="O240" s="3">
        <v>4586.666666666667</v>
      </c>
      <c r="P240" s="4" t="s">
        <v>528</v>
      </c>
      <c r="Q240" s="4">
        <v>21</v>
      </c>
      <c r="R240" s="93">
        <v>21</v>
      </c>
      <c r="S240" s="4" t="s">
        <v>457</v>
      </c>
      <c r="T240" s="4">
        <v>16</v>
      </c>
      <c r="U240" s="4">
        <v>1</v>
      </c>
      <c r="V240" s="4" t="s">
        <v>745</v>
      </c>
      <c r="W240" s="9" t="s">
        <v>763</v>
      </c>
      <c r="X240" s="535" t="s">
        <v>527</v>
      </c>
      <c r="Y240" s="4" t="s">
        <v>532</v>
      </c>
      <c r="Z240" s="4" t="s">
        <v>10</v>
      </c>
      <c r="AA240" s="765" t="s">
        <v>764</v>
      </c>
      <c r="AB240" s="17" t="s">
        <v>239</v>
      </c>
      <c r="AC240" s="22" t="s">
        <v>765</v>
      </c>
      <c r="AD240" s="57" cm="1">
        <f t="array" ref="AD240">INDEX('Routes Taxes'!O:O,MATCH('Flight Rotation Weeks'!V240&amp;Y240,'Routes Taxes'!A:A&amp;'Routes Taxes'!I:I,0))</f>
        <v>27.279999999999998</v>
      </c>
      <c r="AE240" s="58">
        <f t="shared" si="28"/>
        <v>572.88</v>
      </c>
      <c r="AF240" s="93">
        <f>SUMIFS(Booking_Data!K:K,Booking_Data!J:J,B240,Booking_Data!H:H,AA240)</f>
        <v>21</v>
      </c>
      <c r="AG240" s="41">
        <f t="shared" si="35"/>
        <v>0</v>
      </c>
      <c r="AH240" s="93">
        <f>SUMIFS(Booking_Data!L:L,Booking_Data!J:J,B240,Booking_Data!H:H,AA240,Booking_Data!I:I,Y240)</f>
        <v>21</v>
      </c>
      <c r="AI240" s="41">
        <f t="shared" si="36"/>
        <v>0</v>
      </c>
      <c r="AJ240" s="41"/>
      <c r="AK240" s="41">
        <f t="shared" si="37"/>
        <v>0</v>
      </c>
      <c r="AL240" s="41"/>
      <c r="AM240" s="41">
        <f>SUMIFS(Booking_Data!P:P,Booking_Data!H:H,AA240,Booking_Data!I:I,Y240,Booking_Data!J:J,B240)</f>
        <v>4515</v>
      </c>
    </row>
    <row r="241" spans="1:39" x14ac:dyDescent="0.35">
      <c r="A241" s="763">
        <v>7</v>
      </c>
      <c r="B241" s="27">
        <v>45865</v>
      </c>
      <c r="C241" s="8" t="s">
        <v>527</v>
      </c>
      <c r="D241" s="8" t="s">
        <v>1</v>
      </c>
      <c r="E241" s="1459">
        <v>0.52083333333333337</v>
      </c>
      <c r="F241" s="1459">
        <v>0.66666666666666663</v>
      </c>
      <c r="G241" s="1460">
        <v>0.60416666666666663</v>
      </c>
      <c r="H241" s="1460">
        <v>0.79166666666666663</v>
      </c>
      <c r="I241" s="764">
        <v>16</v>
      </c>
      <c r="J241" s="3">
        <v>8600</v>
      </c>
      <c r="K241" s="3">
        <v>0</v>
      </c>
      <c r="L241" s="3">
        <v>8600</v>
      </c>
      <c r="M241" s="4">
        <v>15</v>
      </c>
      <c r="N241" s="3">
        <v>9173.3333333333339</v>
      </c>
      <c r="O241" s="3">
        <v>4586.666666666667</v>
      </c>
      <c r="P241" s="4" t="s">
        <v>528</v>
      </c>
      <c r="Q241" s="4">
        <v>20</v>
      </c>
      <c r="R241" s="93">
        <v>20</v>
      </c>
      <c r="S241" s="4" t="s">
        <v>457</v>
      </c>
      <c r="T241" s="4">
        <v>16</v>
      </c>
      <c r="U241" s="4">
        <v>2</v>
      </c>
      <c r="V241" s="4" t="s">
        <v>745</v>
      </c>
      <c r="W241" s="9" t="s">
        <v>746</v>
      </c>
      <c r="X241" s="535" t="s">
        <v>527</v>
      </c>
      <c r="Y241" s="4" t="s">
        <v>532</v>
      </c>
      <c r="Z241" s="4" t="s">
        <v>10</v>
      </c>
      <c r="AA241" s="765" t="s">
        <v>764</v>
      </c>
      <c r="AB241" s="17" t="s">
        <v>239</v>
      </c>
      <c r="AC241" s="22" t="s">
        <v>765</v>
      </c>
      <c r="AD241" s="57" cm="1">
        <f t="array" ref="AD241">INDEX('Routes Taxes'!O:O,MATCH('Flight Rotation Weeks'!V241&amp;Y241,'Routes Taxes'!A:A&amp;'Routes Taxes'!I:I,0))</f>
        <v>27.279999999999998</v>
      </c>
      <c r="AE241" s="58">
        <f t="shared" si="28"/>
        <v>545.59999999999991</v>
      </c>
      <c r="AF241" s="93">
        <f>SUMIFS(Booking_Data!K:K,Booking_Data!J:J,B241,Booking_Data!H:H,AA241)</f>
        <v>20</v>
      </c>
      <c r="AG241" s="41">
        <f t="shared" si="35"/>
        <v>0</v>
      </c>
      <c r="AH241" s="93">
        <f>SUMIFS(Booking_Data!L:L,Booking_Data!J:J,B241,Booking_Data!H:H,AA241,Booking_Data!I:I,Y241)</f>
        <v>20</v>
      </c>
      <c r="AI241" s="41">
        <f t="shared" si="36"/>
        <v>0</v>
      </c>
      <c r="AJ241" s="41"/>
      <c r="AK241" s="41">
        <f t="shared" si="37"/>
        <v>0</v>
      </c>
      <c r="AL241" s="41"/>
      <c r="AM241" s="41">
        <f>SUMIFS(Booking_Data!P:P,Booking_Data!H:H,AA241,Booking_Data!I:I,Y241,Booking_Data!J:J,B241)</f>
        <v>4300</v>
      </c>
    </row>
    <row r="242" spans="1:39" x14ac:dyDescent="0.35">
      <c r="A242" s="763">
        <v>7</v>
      </c>
      <c r="B242" s="27">
        <v>45872</v>
      </c>
      <c r="C242" s="8" t="s">
        <v>527</v>
      </c>
      <c r="D242" s="8" t="s">
        <v>1</v>
      </c>
      <c r="E242" s="1459">
        <v>0.52083333333333337</v>
      </c>
      <c r="F242" s="1459">
        <v>0.66666666666666663</v>
      </c>
      <c r="G242" s="1460">
        <v>0.60416666666666663</v>
      </c>
      <c r="H242" s="1460">
        <v>0.79166666666666663</v>
      </c>
      <c r="I242" s="764">
        <v>16</v>
      </c>
      <c r="J242" s="3">
        <v>8600</v>
      </c>
      <c r="K242" s="3">
        <v>0</v>
      </c>
      <c r="L242" s="3">
        <v>8600</v>
      </c>
      <c r="M242" s="4">
        <v>15</v>
      </c>
      <c r="N242" s="3">
        <v>9173.3333333333339</v>
      </c>
      <c r="O242" s="3">
        <v>4586.666666666667</v>
      </c>
      <c r="P242" s="4" t="s">
        <v>528</v>
      </c>
      <c r="Q242" s="4">
        <v>20</v>
      </c>
      <c r="R242" s="93">
        <v>20</v>
      </c>
      <c r="S242" s="4" t="s">
        <v>457</v>
      </c>
      <c r="T242" s="4">
        <v>16</v>
      </c>
      <c r="U242" s="4">
        <v>3</v>
      </c>
      <c r="V242" s="4" t="s">
        <v>745</v>
      </c>
      <c r="W242" s="9" t="s">
        <v>749</v>
      </c>
      <c r="X242" s="535" t="s">
        <v>527</v>
      </c>
      <c r="Y242" s="4" t="s">
        <v>532</v>
      </c>
      <c r="Z242" s="4" t="s">
        <v>10</v>
      </c>
      <c r="AA242" s="765" t="s">
        <v>764</v>
      </c>
      <c r="AB242" s="17" t="s">
        <v>239</v>
      </c>
      <c r="AC242" s="22" t="s">
        <v>765</v>
      </c>
      <c r="AD242" s="57" cm="1">
        <f t="array" ref="AD242">INDEX('Routes Taxes'!O:O,MATCH('Flight Rotation Weeks'!V242&amp;Y242,'Routes Taxes'!A:A&amp;'Routes Taxes'!I:I,0))</f>
        <v>27.279999999999998</v>
      </c>
      <c r="AE242" s="58">
        <f t="shared" si="28"/>
        <v>545.59999999999991</v>
      </c>
      <c r="AF242" s="93">
        <f>SUMIFS(Booking_Data!K:K,Booking_Data!J:J,B242,Booking_Data!H:H,AA242)</f>
        <v>20</v>
      </c>
      <c r="AG242" s="41">
        <f t="shared" si="35"/>
        <v>0</v>
      </c>
      <c r="AH242" s="93">
        <f>SUMIFS(Booking_Data!L:L,Booking_Data!J:J,B242,Booking_Data!H:H,AA242,Booking_Data!I:I,Y242)</f>
        <v>20</v>
      </c>
      <c r="AI242" s="41">
        <f t="shared" si="36"/>
        <v>0</v>
      </c>
      <c r="AJ242" s="41"/>
      <c r="AK242" s="41">
        <f t="shared" si="37"/>
        <v>0</v>
      </c>
      <c r="AL242" s="41"/>
      <c r="AM242" s="41">
        <f>SUMIFS(Booking_Data!P:P,Booking_Data!H:H,AA242,Booking_Data!I:I,Y242,Booking_Data!J:J,B242)</f>
        <v>4300</v>
      </c>
    </row>
    <row r="243" spans="1:39" x14ac:dyDescent="0.35">
      <c r="A243" s="763">
        <v>7</v>
      </c>
      <c r="B243" s="27">
        <v>45879</v>
      </c>
      <c r="C243" s="8" t="s">
        <v>527</v>
      </c>
      <c r="D243" s="8" t="s">
        <v>1</v>
      </c>
      <c r="E243" s="1459">
        <v>0.52083333333333337</v>
      </c>
      <c r="F243" s="1459">
        <v>0.66666666666666663</v>
      </c>
      <c r="G243" s="1460">
        <v>0.60416666666666663</v>
      </c>
      <c r="H243" s="1460">
        <v>0.79166666666666663</v>
      </c>
      <c r="I243" s="764">
        <v>16</v>
      </c>
      <c r="J243" s="3">
        <v>8600</v>
      </c>
      <c r="K243" s="3">
        <v>0</v>
      </c>
      <c r="L243" s="3">
        <v>8600</v>
      </c>
      <c r="M243" s="4">
        <v>15</v>
      </c>
      <c r="N243" s="3">
        <v>9173.3333333333339</v>
      </c>
      <c r="O243" s="3">
        <v>4586.666666666667</v>
      </c>
      <c r="P243" s="4" t="s">
        <v>528</v>
      </c>
      <c r="Q243" s="4">
        <v>20</v>
      </c>
      <c r="R243" s="93">
        <v>20</v>
      </c>
      <c r="S243" s="4" t="s">
        <v>457</v>
      </c>
      <c r="T243" s="4">
        <v>16</v>
      </c>
      <c r="U243" s="4">
        <v>4</v>
      </c>
      <c r="V243" s="4" t="s">
        <v>745</v>
      </c>
      <c r="W243" s="9" t="s">
        <v>750</v>
      </c>
      <c r="X243" s="535" t="s">
        <v>527</v>
      </c>
      <c r="Y243" s="4" t="s">
        <v>532</v>
      </c>
      <c r="Z243" s="4" t="s">
        <v>10</v>
      </c>
      <c r="AA243" s="765" t="s">
        <v>764</v>
      </c>
      <c r="AB243" s="17" t="s">
        <v>239</v>
      </c>
      <c r="AC243" s="22" t="s">
        <v>765</v>
      </c>
      <c r="AD243" s="57" cm="1">
        <f t="array" ref="AD243">INDEX('Routes Taxes'!O:O,MATCH('Flight Rotation Weeks'!V243&amp;Y243,'Routes Taxes'!A:A&amp;'Routes Taxes'!I:I,0))</f>
        <v>27.279999999999998</v>
      </c>
      <c r="AE243" s="58">
        <f t="shared" si="28"/>
        <v>545.59999999999991</v>
      </c>
      <c r="AF243" s="93">
        <f>SUMIFS(Booking_Data!K:K,Booking_Data!J:J,B243,Booking_Data!H:H,AA243)</f>
        <v>20</v>
      </c>
      <c r="AG243" s="41">
        <f t="shared" si="35"/>
        <v>0</v>
      </c>
      <c r="AH243" s="93">
        <f>SUMIFS(Booking_Data!L:L,Booking_Data!J:J,B243,Booking_Data!H:H,AA243,Booking_Data!I:I,Y243)</f>
        <v>20</v>
      </c>
      <c r="AI243" s="41">
        <f t="shared" si="36"/>
        <v>0</v>
      </c>
      <c r="AJ243" s="41"/>
      <c r="AK243" s="41">
        <f t="shared" si="37"/>
        <v>0</v>
      </c>
      <c r="AL243" s="41"/>
      <c r="AM243" s="41">
        <f>SUMIFS(Booking_Data!P:P,Booking_Data!H:H,AA243,Booking_Data!I:I,Y243,Booking_Data!J:J,B243)</f>
        <v>4300</v>
      </c>
    </row>
    <row r="244" spans="1:39" x14ac:dyDescent="0.35">
      <c r="A244" s="763">
        <v>7</v>
      </c>
      <c r="B244" s="27">
        <v>45886</v>
      </c>
      <c r="C244" s="8" t="s">
        <v>527</v>
      </c>
      <c r="D244" s="8" t="s">
        <v>1</v>
      </c>
      <c r="E244" s="1459">
        <v>0.52083333333333337</v>
      </c>
      <c r="F244" s="1459">
        <v>0.66666666666666663</v>
      </c>
      <c r="G244" s="1460">
        <v>0.60416666666666663</v>
      </c>
      <c r="H244" s="1460">
        <v>0.79166666666666663</v>
      </c>
      <c r="I244" s="764">
        <v>16</v>
      </c>
      <c r="J244" s="3">
        <v>8600</v>
      </c>
      <c r="K244" s="3">
        <v>0</v>
      </c>
      <c r="L244" s="3">
        <v>8600</v>
      </c>
      <c r="M244" s="4">
        <v>15</v>
      </c>
      <c r="N244" s="3">
        <v>9173.3333333333339</v>
      </c>
      <c r="O244" s="3">
        <v>4586.666666666667</v>
      </c>
      <c r="P244" s="4" t="s">
        <v>528</v>
      </c>
      <c r="Q244" s="4">
        <v>20</v>
      </c>
      <c r="R244" s="93">
        <v>20</v>
      </c>
      <c r="S244" s="4" t="s">
        <v>457</v>
      </c>
      <c r="T244" s="4">
        <v>16</v>
      </c>
      <c r="U244" s="4">
        <v>5</v>
      </c>
      <c r="V244" s="4" t="s">
        <v>745</v>
      </c>
      <c r="W244" s="9" t="s">
        <v>751</v>
      </c>
      <c r="X244" s="535" t="s">
        <v>527</v>
      </c>
      <c r="Y244" s="4" t="s">
        <v>532</v>
      </c>
      <c r="Z244" s="4" t="s">
        <v>10</v>
      </c>
      <c r="AA244" s="765" t="s">
        <v>764</v>
      </c>
      <c r="AB244" s="17" t="s">
        <v>239</v>
      </c>
      <c r="AC244" s="22" t="s">
        <v>765</v>
      </c>
      <c r="AD244" s="57" cm="1">
        <f t="array" ref="AD244">INDEX('Routes Taxes'!O:O,MATCH('Flight Rotation Weeks'!V244&amp;Y244,'Routes Taxes'!A:A&amp;'Routes Taxes'!I:I,0))</f>
        <v>27.279999999999998</v>
      </c>
      <c r="AE244" s="58">
        <f t="shared" si="28"/>
        <v>545.59999999999991</v>
      </c>
      <c r="AF244" s="93">
        <f>SUMIFS(Booking_Data!K:K,Booking_Data!J:J,B244,Booking_Data!H:H,AA244)</f>
        <v>20</v>
      </c>
      <c r="AG244" s="41">
        <f t="shared" si="35"/>
        <v>0</v>
      </c>
      <c r="AH244" s="93">
        <f>SUMIFS(Booking_Data!L:L,Booking_Data!J:J,B244,Booking_Data!H:H,AA244,Booking_Data!I:I,Y244)</f>
        <v>20</v>
      </c>
      <c r="AI244" s="41">
        <f t="shared" si="36"/>
        <v>0</v>
      </c>
      <c r="AJ244" s="41"/>
      <c r="AK244" s="41">
        <f t="shared" si="37"/>
        <v>0</v>
      </c>
      <c r="AL244" s="41"/>
      <c r="AM244" s="41">
        <f>SUMIFS(Booking_Data!P:P,Booking_Data!H:H,AA244,Booking_Data!I:I,Y244,Booking_Data!J:J,B244)</f>
        <v>4300</v>
      </c>
    </row>
    <row r="245" spans="1:39" x14ac:dyDescent="0.35">
      <c r="A245" s="763">
        <v>7</v>
      </c>
      <c r="B245" s="27">
        <v>45893</v>
      </c>
      <c r="C245" s="8" t="s">
        <v>527</v>
      </c>
      <c r="D245" s="8" t="s">
        <v>1</v>
      </c>
      <c r="E245" s="1459">
        <v>0.52083333333333337</v>
      </c>
      <c r="F245" s="1459">
        <v>0.66666666666666663</v>
      </c>
      <c r="G245" s="1460">
        <v>0.60416666666666663</v>
      </c>
      <c r="H245" s="1460">
        <v>0.79166666666666663</v>
      </c>
      <c r="I245" s="764">
        <v>16</v>
      </c>
      <c r="J245" s="3">
        <v>8600</v>
      </c>
      <c r="K245" s="3">
        <v>0</v>
      </c>
      <c r="L245" s="3">
        <v>8600</v>
      </c>
      <c r="M245" s="4">
        <v>15</v>
      </c>
      <c r="N245" s="3">
        <v>9173.3333333333339</v>
      </c>
      <c r="O245" s="3">
        <v>4586.666666666667</v>
      </c>
      <c r="P245" s="4" t="s">
        <v>528</v>
      </c>
      <c r="Q245" s="4">
        <v>20</v>
      </c>
      <c r="R245" s="93">
        <v>20</v>
      </c>
      <c r="S245" s="4" t="s">
        <v>457</v>
      </c>
      <c r="T245" s="4">
        <v>16</v>
      </c>
      <c r="U245" s="4">
        <v>6</v>
      </c>
      <c r="V245" s="4" t="s">
        <v>745</v>
      </c>
      <c r="W245" s="9" t="s">
        <v>752</v>
      </c>
      <c r="X245" s="535" t="s">
        <v>527</v>
      </c>
      <c r="Y245" s="4" t="s">
        <v>532</v>
      </c>
      <c r="Z245" s="4" t="s">
        <v>10</v>
      </c>
      <c r="AA245" s="765" t="s">
        <v>764</v>
      </c>
      <c r="AB245" s="17" t="s">
        <v>239</v>
      </c>
      <c r="AC245" s="22" t="s">
        <v>765</v>
      </c>
      <c r="AD245" s="57" cm="1">
        <f t="array" ref="AD245">INDEX('Routes Taxes'!O:O,MATCH('Flight Rotation Weeks'!V245&amp;Y245,'Routes Taxes'!A:A&amp;'Routes Taxes'!I:I,0))</f>
        <v>27.279999999999998</v>
      </c>
      <c r="AE245" s="58">
        <f t="shared" si="28"/>
        <v>545.59999999999991</v>
      </c>
      <c r="AF245" s="93">
        <f>SUMIFS(Booking_Data!K:K,Booking_Data!J:J,B245,Booking_Data!H:H,AA245)</f>
        <v>20</v>
      </c>
      <c r="AG245" s="41">
        <f t="shared" si="35"/>
        <v>0</v>
      </c>
      <c r="AH245" s="93">
        <f>SUMIFS(Booking_Data!L:L,Booking_Data!J:J,B245,Booking_Data!H:H,AA245,Booking_Data!I:I,Y245)</f>
        <v>20</v>
      </c>
      <c r="AI245" s="41">
        <f t="shared" si="36"/>
        <v>0</v>
      </c>
      <c r="AJ245" s="41"/>
      <c r="AK245" s="41">
        <f t="shared" si="37"/>
        <v>0</v>
      </c>
      <c r="AL245" s="41"/>
      <c r="AM245" s="41">
        <f>SUMIFS(Booking_Data!P:P,Booking_Data!H:H,AA245,Booking_Data!I:I,Y245,Booking_Data!J:J,B245)</f>
        <v>4300</v>
      </c>
    </row>
    <row r="246" spans="1:39" x14ac:dyDescent="0.35">
      <c r="A246" s="763">
        <v>7</v>
      </c>
      <c r="B246" s="27">
        <v>45900</v>
      </c>
      <c r="C246" s="8" t="s">
        <v>527</v>
      </c>
      <c r="D246" s="8" t="s">
        <v>1</v>
      </c>
      <c r="E246" s="1459">
        <v>0.52083333333333337</v>
      </c>
      <c r="F246" s="1459">
        <v>0.66666666666666663</v>
      </c>
      <c r="G246" s="1460">
        <v>0.60416666666666663</v>
      </c>
      <c r="H246" s="1460">
        <v>0.79166666666666663</v>
      </c>
      <c r="I246" s="764">
        <v>16</v>
      </c>
      <c r="J246" s="3">
        <v>8600</v>
      </c>
      <c r="K246" s="3">
        <v>0</v>
      </c>
      <c r="L246" s="3">
        <v>8600</v>
      </c>
      <c r="M246" s="4">
        <v>15</v>
      </c>
      <c r="N246" s="3">
        <v>9173.3333333333339</v>
      </c>
      <c r="O246" s="3">
        <v>4586.666666666667</v>
      </c>
      <c r="P246" s="4" t="s">
        <v>528</v>
      </c>
      <c r="Q246" s="4">
        <v>22</v>
      </c>
      <c r="R246" s="93">
        <v>22</v>
      </c>
      <c r="S246" s="4" t="s">
        <v>457</v>
      </c>
      <c r="T246" s="4">
        <v>16</v>
      </c>
      <c r="U246" s="4">
        <v>7</v>
      </c>
      <c r="V246" s="4" t="s">
        <v>745</v>
      </c>
      <c r="W246" s="9" t="s">
        <v>753</v>
      </c>
      <c r="X246" s="535" t="s">
        <v>527</v>
      </c>
      <c r="Y246" s="4" t="s">
        <v>532</v>
      </c>
      <c r="Z246" s="4" t="s">
        <v>10</v>
      </c>
      <c r="AA246" s="765" t="s">
        <v>764</v>
      </c>
      <c r="AB246" s="17" t="s">
        <v>239</v>
      </c>
      <c r="AC246" s="22" t="s">
        <v>765</v>
      </c>
      <c r="AD246" s="57" cm="1">
        <f t="array" ref="AD246">INDEX('Routes Taxes'!O:O,MATCH('Flight Rotation Weeks'!V246&amp;Y246,'Routes Taxes'!A:A&amp;'Routes Taxes'!I:I,0))</f>
        <v>27.279999999999998</v>
      </c>
      <c r="AE246" s="58">
        <f t="shared" si="28"/>
        <v>600.16</v>
      </c>
      <c r="AF246" s="93">
        <f>SUMIFS(Booking_Data!K:K,Booking_Data!J:J,B246,Booking_Data!H:H,AA246)</f>
        <v>22</v>
      </c>
      <c r="AG246" s="41">
        <f t="shared" si="35"/>
        <v>0</v>
      </c>
      <c r="AH246" s="93">
        <f>SUMIFS(Booking_Data!L:L,Booking_Data!J:J,B246,Booking_Data!H:H,AA246,Booking_Data!I:I,Y246)</f>
        <v>22</v>
      </c>
      <c r="AI246" s="41">
        <f t="shared" si="36"/>
        <v>0</v>
      </c>
      <c r="AJ246" s="41"/>
      <c r="AK246" s="41">
        <f t="shared" si="37"/>
        <v>0</v>
      </c>
      <c r="AL246" s="41"/>
      <c r="AM246" s="41">
        <f>SUMIFS(Booking_Data!P:P,Booking_Data!H:H,AA246,Booking_Data!I:I,Y246,Booking_Data!J:J,B246)</f>
        <v>4730</v>
      </c>
    </row>
    <row r="247" spans="1:39" x14ac:dyDescent="0.35">
      <c r="A247" s="763">
        <v>7</v>
      </c>
      <c r="B247" s="27">
        <v>45907</v>
      </c>
      <c r="C247" s="8" t="s">
        <v>527</v>
      </c>
      <c r="D247" s="8" t="s">
        <v>1</v>
      </c>
      <c r="E247" s="1459">
        <v>0.52083333333333337</v>
      </c>
      <c r="F247" s="1459">
        <v>0.66666666666666663</v>
      </c>
      <c r="G247" s="1460">
        <v>0.60416666666666663</v>
      </c>
      <c r="H247" s="1460">
        <v>0.79166666666666663</v>
      </c>
      <c r="I247" s="764">
        <v>16</v>
      </c>
      <c r="J247" s="3">
        <v>8600</v>
      </c>
      <c r="K247" s="3">
        <v>0</v>
      </c>
      <c r="L247" s="3">
        <v>8600</v>
      </c>
      <c r="M247" s="4">
        <v>15</v>
      </c>
      <c r="N247" s="3">
        <v>9173.3333333333339</v>
      </c>
      <c r="O247" s="3">
        <v>4586.666666666667</v>
      </c>
      <c r="P247" s="4" t="s">
        <v>528</v>
      </c>
      <c r="Q247" s="4">
        <v>20</v>
      </c>
      <c r="R247" s="93">
        <v>20</v>
      </c>
      <c r="S247" s="4" t="s">
        <v>457</v>
      </c>
      <c r="T247" s="4">
        <v>16</v>
      </c>
      <c r="U247" s="4">
        <v>8</v>
      </c>
      <c r="V247" s="4" t="s">
        <v>745</v>
      </c>
      <c r="W247" s="9" t="s">
        <v>754</v>
      </c>
      <c r="X247" s="535" t="s">
        <v>527</v>
      </c>
      <c r="Y247" s="4" t="s">
        <v>532</v>
      </c>
      <c r="Z247" s="4" t="s">
        <v>10</v>
      </c>
      <c r="AA247" s="765" t="s">
        <v>764</v>
      </c>
      <c r="AB247" s="17" t="s">
        <v>239</v>
      </c>
      <c r="AC247" s="22" t="s">
        <v>765</v>
      </c>
      <c r="AD247" s="57" cm="1">
        <f t="array" ref="AD247">INDEX('Routes Taxes'!O:O,MATCH('Flight Rotation Weeks'!V247&amp;Y247,'Routes Taxes'!A:A&amp;'Routes Taxes'!I:I,0))</f>
        <v>27.279999999999998</v>
      </c>
      <c r="AE247" s="58">
        <f t="shared" si="28"/>
        <v>545.59999999999991</v>
      </c>
      <c r="AF247" s="93">
        <f>SUMIFS(Booking_Data!K:K,Booking_Data!J:J,B247,Booking_Data!H:H,AA247)</f>
        <v>20</v>
      </c>
      <c r="AG247" s="41">
        <f t="shared" si="35"/>
        <v>0</v>
      </c>
      <c r="AH247" s="93">
        <f>SUMIFS(Booking_Data!L:L,Booking_Data!J:J,B247,Booking_Data!H:H,AA247,Booking_Data!I:I,Y247)</f>
        <v>20</v>
      </c>
      <c r="AI247" s="41">
        <f t="shared" si="36"/>
        <v>0</v>
      </c>
      <c r="AJ247" s="41"/>
      <c r="AK247" s="41">
        <f t="shared" si="37"/>
        <v>0</v>
      </c>
      <c r="AL247" s="41"/>
      <c r="AM247" s="41">
        <f>SUMIFS(Booking_Data!P:P,Booking_Data!H:H,AA247,Booking_Data!I:I,Y247,Booking_Data!J:J,B247)</f>
        <v>4300</v>
      </c>
    </row>
    <row r="248" spans="1:39" x14ac:dyDescent="0.35">
      <c r="A248" s="763">
        <v>7</v>
      </c>
      <c r="B248" s="27">
        <v>45914</v>
      </c>
      <c r="C248" s="8" t="s">
        <v>527</v>
      </c>
      <c r="D248" s="8" t="s">
        <v>1</v>
      </c>
      <c r="E248" s="1459">
        <v>0.52083333333333337</v>
      </c>
      <c r="F248" s="1459">
        <v>0.66666666666666663</v>
      </c>
      <c r="G248" s="1460">
        <v>0.60416666666666663</v>
      </c>
      <c r="H248" s="1460">
        <v>0.79166666666666663</v>
      </c>
      <c r="I248" s="764">
        <v>16</v>
      </c>
      <c r="J248" s="3">
        <v>8600</v>
      </c>
      <c r="K248" s="3">
        <v>0</v>
      </c>
      <c r="L248" s="3">
        <v>8600</v>
      </c>
      <c r="M248" s="4">
        <v>15</v>
      </c>
      <c r="N248" s="3">
        <v>9173.3333333333339</v>
      </c>
      <c r="O248" s="3">
        <v>4586.666666666667</v>
      </c>
      <c r="P248" s="4" t="s">
        <v>528</v>
      </c>
      <c r="Q248" s="4">
        <v>22</v>
      </c>
      <c r="R248" s="4">
        <v>22</v>
      </c>
      <c r="S248" s="4" t="s">
        <v>457</v>
      </c>
      <c r="T248" s="4">
        <v>16</v>
      </c>
      <c r="U248" s="4">
        <v>9</v>
      </c>
      <c r="V248" s="4" t="s">
        <v>745</v>
      </c>
      <c r="W248" s="9" t="s">
        <v>755</v>
      </c>
      <c r="X248" s="535" t="s">
        <v>527</v>
      </c>
      <c r="Y248" s="4" t="s">
        <v>532</v>
      </c>
      <c r="Z248" s="4" t="s">
        <v>10</v>
      </c>
      <c r="AA248" s="765" t="s">
        <v>764</v>
      </c>
      <c r="AB248" s="17" t="s">
        <v>239</v>
      </c>
      <c r="AC248" s="22" t="s">
        <v>765</v>
      </c>
      <c r="AD248" s="57" cm="1">
        <f t="array" ref="AD248">INDEX('Routes Taxes'!O:O,MATCH('Flight Rotation Weeks'!V248&amp;Y248,'Routes Taxes'!A:A&amp;'Routes Taxes'!I:I,0))</f>
        <v>27.279999999999998</v>
      </c>
      <c r="AE248" s="58">
        <f t="shared" si="28"/>
        <v>600.16</v>
      </c>
      <c r="AF248" s="93">
        <f>SUMIFS(Booking_Data!K:K,Booking_Data!J:J,B248,Booking_Data!H:H,AA248)</f>
        <v>22</v>
      </c>
      <c r="AG248" s="41">
        <f t="shared" si="35"/>
        <v>0</v>
      </c>
      <c r="AH248" s="93">
        <f>SUMIFS(Booking_Data!L:L,Booking_Data!J:J,B248,Booking_Data!H:H,AA248,Booking_Data!I:I,Y248)</f>
        <v>22</v>
      </c>
      <c r="AI248" s="41">
        <f t="shared" si="36"/>
        <v>0</v>
      </c>
      <c r="AJ248" s="41"/>
      <c r="AK248" s="41">
        <f t="shared" si="37"/>
        <v>0</v>
      </c>
      <c r="AL248" s="41"/>
      <c r="AM248" s="41">
        <f>SUMIFS(Booking_Data!P:P,Booking_Data!H:H,AA248,Booking_Data!I:I,Y248,Booking_Data!J:J,B248)</f>
        <v>4730</v>
      </c>
    </row>
    <row r="249" spans="1:39" x14ac:dyDescent="0.35">
      <c r="A249" s="763">
        <v>7</v>
      </c>
      <c r="B249" s="27">
        <v>45921</v>
      </c>
      <c r="C249" s="8" t="s">
        <v>527</v>
      </c>
      <c r="D249" s="8" t="s">
        <v>1</v>
      </c>
      <c r="E249" s="1459">
        <v>0.52083333333333337</v>
      </c>
      <c r="F249" s="1459">
        <v>0.66666666666666663</v>
      </c>
      <c r="G249" s="1460">
        <v>0.60416666666666663</v>
      </c>
      <c r="H249" s="1460">
        <v>0.79166666666666663</v>
      </c>
      <c r="I249" s="764">
        <v>16</v>
      </c>
      <c r="J249" s="3">
        <v>8600</v>
      </c>
      <c r="K249" s="3">
        <v>0</v>
      </c>
      <c r="L249" s="3">
        <v>8600</v>
      </c>
      <c r="M249" s="4">
        <v>15</v>
      </c>
      <c r="N249" s="3">
        <v>9173.3333333333339</v>
      </c>
      <c r="O249" s="3">
        <v>4586.666666666667</v>
      </c>
      <c r="P249" s="4" t="s">
        <v>528</v>
      </c>
      <c r="Q249" s="4">
        <v>21</v>
      </c>
      <c r="R249" s="4">
        <v>21</v>
      </c>
      <c r="S249" s="4" t="s">
        <v>457</v>
      </c>
      <c r="T249" s="4">
        <v>16</v>
      </c>
      <c r="U249" s="4">
        <v>10</v>
      </c>
      <c r="V249" s="4" t="s">
        <v>745</v>
      </c>
      <c r="W249" s="9" t="s">
        <v>756</v>
      </c>
      <c r="X249" s="535" t="s">
        <v>527</v>
      </c>
      <c r="Y249" s="4" t="s">
        <v>532</v>
      </c>
      <c r="Z249" s="4" t="s">
        <v>10</v>
      </c>
      <c r="AA249" s="765" t="s">
        <v>764</v>
      </c>
      <c r="AB249" s="17" t="s">
        <v>239</v>
      </c>
      <c r="AC249" s="22" t="s">
        <v>765</v>
      </c>
      <c r="AD249" s="57" cm="1">
        <f t="array" ref="AD249">INDEX('Routes Taxes'!O:O,MATCH('Flight Rotation Weeks'!V249&amp;Y249,'Routes Taxes'!A:A&amp;'Routes Taxes'!I:I,0))</f>
        <v>27.279999999999998</v>
      </c>
      <c r="AE249" s="58">
        <f t="shared" si="28"/>
        <v>572.88</v>
      </c>
      <c r="AF249" s="93">
        <f>SUMIFS(Booking_Data!K:K,Booking_Data!J:J,B249,Booking_Data!H:H,AA249)</f>
        <v>21</v>
      </c>
      <c r="AG249" s="41">
        <f t="shared" si="35"/>
        <v>0</v>
      </c>
      <c r="AH249" s="93">
        <f>SUMIFS(Booking_Data!L:L,Booking_Data!J:J,B249,Booking_Data!H:H,AA249,Booking_Data!I:I,Y249)</f>
        <v>21</v>
      </c>
      <c r="AI249" s="41">
        <f t="shared" si="36"/>
        <v>0</v>
      </c>
      <c r="AJ249" s="41"/>
      <c r="AK249" s="41">
        <f t="shared" si="37"/>
        <v>0</v>
      </c>
      <c r="AL249" s="41"/>
      <c r="AM249" s="41">
        <f>SUMIFS(Booking_Data!P:P,Booking_Data!H:H,AA249,Booking_Data!I:I,Y249,Booking_Data!J:J,B249)</f>
        <v>4515</v>
      </c>
    </row>
    <row r="250" spans="1:39" x14ac:dyDescent="0.35">
      <c r="A250" s="763">
        <v>7</v>
      </c>
      <c r="B250" s="27">
        <v>45928</v>
      </c>
      <c r="C250" s="8" t="s">
        <v>527</v>
      </c>
      <c r="D250" s="8" t="s">
        <v>1</v>
      </c>
      <c r="E250" s="1459">
        <v>0.52083333333333337</v>
      </c>
      <c r="F250" s="1459">
        <v>0.66666666666666663</v>
      </c>
      <c r="G250" s="1460">
        <v>0.60416666666666663</v>
      </c>
      <c r="H250" s="1460">
        <v>0.79166666666666663</v>
      </c>
      <c r="I250" s="764">
        <v>16</v>
      </c>
      <c r="J250" s="3">
        <v>8600</v>
      </c>
      <c r="K250" s="3">
        <v>0</v>
      </c>
      <c r="L250" s="3">
        <v>8600</v>
      </c>
      <c r="M250" s="4">
        <v>15</v>
      </c>
      <c r="N250" s="3">
        <v>9173.3333333333339</v>
      </c>
      <c r="O250" s="3">
        <v>4586.666666666667</v>
      </c>
      <c r="P250" s="4" t="s">
        <v>528</v>
      </c>
      <c r="Q250" s="4">
        <v>24</v>
      </c>
      <c r="R250" s="4">
        <v>24</v>
      </c>
      <c r="S250" s="4" t="s">
        <v>457</v>
      </c>
      <c r="T250" s="4">
        <v>16</v>
      </c>
      <c r="U250" s="4">
        <v>11</v>
      </c>
      <c r="V250" s="4" t="s">
        <v>745</v>
      </c>
      <c r="W250" s="9" t="s">
        <v>757</v>
      </c>
      <c r="X250" s="535" t="s">
        <v>527</v>
      </c>
      <c r="Y250" s="4" t="s">
        <v>532</v>
      </c>
      <c r="Z250" s="4" t="s">
        <v>10</v>
      </c>
      <c r="AA250" s="765" t="s">
        <v>764</v>
      </c>
      <c r="AB250" s="17" t="s">
        <v>239</v>
      </c>
      <c r="AC250" s="22" t="s">
        <v>765</v>
      </c>
      <c r="AD250" s="57" cm="1">
        <f t="array" ref="AD250">INDEX('Routes Taxes'!O:O,MATCH('Flight Rotation Weeks'!V250&amp;Y250,'Routes Taxes'!A:A&amp;'Routes Taxes'!I:I,0))</f>
        <v>27.279999999999998</v>
      </c>
      <c r="AE250" s="58">
        <f t="shared" si="28"/>
        <v>654.71999999999991</v>
      </c>
      <c r="AF250" s="93">
        <f>SUMIFS(Booking_Data!K:K,Booking_Data!J:J,B250,Booking_Data!H:H,AA250)</f>
        <v>24</v>
      </c>
      <c r="AG250" s="41">
        <f t="shared" si="35"/>
        <v>0</v>
      </c>
      <c r="AH250" s="93">
        <f>SUMIFS(Booking_Data!L:L,Booking_Data!J:J,B250,Booking_Data!H:H,AA250,Booking_Data!I:I,Y250)</f>
        <v>24</v>
      </c>
      <c r="AI250" s="41">
        <f t="shared" si="36"/>
        <v>0</v>
      </c>
      <c r="AJ250" s="41"/>
      <c r="AK250" s="41">
        <f t="shared" si="37"/>
        <v>0</v>
      </c>
      <c r="AL250" s="41"/>
      <c r="AM250" s="41">
        <f>SUMIFS(Booking_Data!P:P,Booking_Data!H:H,AA250,Booking_Data!I:I,Y250,Booking_Data!J:J,B250)</f>
        <v>5160</v>
      </c>
    </row>
    <row r="251" spans="1:39" x14ac:dyDescent="0.35">
      <c r="A251" s="763">
        <v>7</v>
      </c>
      <c r="B251" s="27">
        <v>45935</v>
      </c>
      <c r="C251" s="8" t="s">
        <v>527</v>
      </c>
      <c r="D251" s="8" t="s">
        <v>1</v>
      </c>
      <c r="E251" s="1459">
        <v>0.52083333333333337</v>
      </c>
      <c r="F251" s="1459">
        <v>0.66666666666666663</v>
      </c>
      <c r="G251" s="1460">
        <v>0.60416666666666663</v>
      </c>
      <c r="H251" s="1460">
        <v>0.79166666666666663</v>
      </c>
      <c r="I251" s="764">
        <v>16</v>
      </c>
      <c r="J251" s="3">
        <v>8600</v>
      </c>
      <c r="K251" s="3">
        <v>0</v>
      </c>
      <c r="L251" s="3">
        <v>8600</v>
      </c>
      <c r="M251" s="4">
        <v>15</v>
      </c>
      <c r="N251" s="3">
        <v>9173.3333333333339</v>
      </c>
      <c r="O251" s="3">
        <v>4586.666666666667</v>
      </c>
      <c r="P251" s="4" t="s">
        <v>528</v>
      </c>
      <c r="Q251" s="4">
        <v>20</v>
      </c>
      <c r="R251" s="93">
        <v>20</v>
      </c>
      <c r="S251" s="4" t="s">
        <v>457</v>
      </c>
      <c r="T251" s="4">
        <v>16</v>
      </c>
      <c r="U251" s="4">
        <v>12</v>
      </c>
      <c r="V251" s="4" t="s">
        <v>745</v>
      </c>
      <c r="W251" s="9" t="s">
        <v>758</v>
      </c>
      <c r="X251" s="535" t="s">
        <v>527</v>
      </c>
      <c r="Y251" s="4" t="s">
        <v>532</v>
      </c>
      <c r="Z251" s="4" t="s">
        <v>10</v>
      </c>
      <c r="AA251" s="765" t="s">
        <v>764</v>
      </c>
      <c r="AB251" s="17" t="s">
        <v>239</v>
      </c>
      <c r="AC251" s="22" t="s">
        <v>765</v>
      </c>
      <c r="AD251" s="57" cm="1">
        <f t="array" ref="AD251">INDEX('Routes Taxes'!O:O,MATCH('Flight Rotation Weeks'!V251&amp;Y251,'Routes Taxes'!A:A&amp;'Routes Taxes'!I:I,0))</f>
        <v>27.279999999999998</v>
      </c>
      <c r="AE251" s="58">
        <f t="shared" si="28"/>
        <v>545.59999999999991</v>
      </c>
      <c r="AF251" s="93">
        <f>SUMIFS(Booking_Data!K:K,Booking_Data!J:J,B251,Booking_Data!H:H,AA251)</f>
        <v>20</v>
      </c>
      <c r="AG251" s="41">
        <f t="shared" si="35"/>
        <v>0</v>
      </c>
      <c r="AH251" s="93">
        <f>SUMIFS(Booking_Data!L:L,Booking_Data!J:J,B251,Booking_Data!H:H,AA251,Booking_Data!I:I,Y251)</f>
        <v>20</v>
      </c>
      <c r="AI251" s="41">
        <f t="shared" si="36"/>
        <v>0</v>
      </c>
      <c r="AJ251" s="41"/>
      <c r="AK251" s="41">
        <f t="shared" si="37"/>
        <v>0</v>
      </c>
      <c r="AL251" s="41"/>
      <c r="AM251" s="41">
        <f>SUMIFS(Booking_Data!P:P,Booking_Data!H:H,AA251,Booking_Data!I:I,Y251,Booking_Data!J:J,B251)</f>
        <v>4300</v>
      </c>
    </row>
    <row r="252" spans="1:39" x14ac:dyDescent="0.35">
      <c r="A252" s="763">
        <v>7</v>
      </c>
      <c r="B252" s="27">
        <v>45942</v>
      </c>
      <c r="C252" s="8" t="s">
        <v>527</v>
      </c>
      <c r="D252" s="8" t="s">
        <v>1</v>
      </c>
      <c r="E252" s="1459">
        <v>0.52083333333333337</v>
      </c>
      <c r="F252" s="1459">
        <v>0.66666666666666663</v>
      </c>
      <c r="G252" s="1460">
        <v>0.60416666666666663</v>
      </c>
      <c r="H252" s="1460">
        <v>0.79166666666666663</v>
      </c>
      <c r="I252" s="764">
        <v>16</v>
      </c>
      <c r="J252" s="3">
        <v>8600</v>
      </c>
      <c r="K252" s="3">
        <v>0</v>
      </c>
      <c r="L252" s="3">
        <v>8600</v>
      </c>
      <c r="M252" s="4">
        <v>15</v>
      </c>
      <c r="N252" s="3">
        <v>9173.3333333333339</v>
      </c>
      <c r="O252" s="3">
        <v>4586.666666666667</v>
      </c>
      <c r="P252" s="4" t="s">
        <v>528</v>
      </c>
      <c r="Q252" s="4">
        <v>20</v>
      </c>
      <c r="R252" s="93">
        <v>20</v>
      </c>
      <c r="S252" s="4" t="s">
        <v>457</v>
      </c>
      <c r="T252" s="4">
        <v>16</v>
      </c>
      <c r="U252" s="4">
        <v>13</v>
      </c>
      <c r="V252" s="4" t="s">
        <v>745</v>
      </c>
      <c r="W252" s="9" t="s">
        <v>759</v>
      </c>
      <c r="X252" s="535" t="s">
        <v>527</v>
      </c>
      <c r="Y252" s="4" t="s">
        <v>532</v>
      </c>
      <c r="Z252" s="4" t="s">
        <v>10</v>
      </c>
      <c r="AA252" s="765" t="s">
        <v>764</v>
      </c>
      <c r="AB252" s="17" t="s">
        <v>239</v>
      </c>
      <c r="AC252" s="22" t="s">
        <v>765</v>
      </c>
      <c r="AD252" s="57" cm="1">
        <f t="array" ref="AD252">INDEX('Routes Taxes'!O:O,MATCH('Flight Rotation Weeks'!V252&amp;Y252,'Routes Taxes'!A:A&amp;'Routes Taxes'!I:I,0))</f>
        <v>27.279999999999998</v>
      </c>
      <c r="AE252" s="58">
        <f t="shared" si="28"/>
        <v>545.59999999999991</v>
      </c>
      <c r="AF252" s="93">
        <f>SUMIFS(Booking_Data!K:K,Booking_Data!J:J,B252,Booking_Data!H:H,AA252)</f>
        <v>20</v>
      </c>
      <c r="AG252" s="41">
        <f t="shared" si="35"/>
        <v>0</v>
      </c>
      <c r="AH252" s="93">
        <f>SUMIFS(Booking_Data!L:L,Booking_Data!J:J,B252,Booking_Data!H:H,AA252,Booking_Data!I:I,Y252)</f>
        <v>20</v>
      </c>
      <c r="AI252" s="41">
        <f t="shared" si="36"/>
        <v>0</v>
      </c>
      <c r="AJ252" s="41"/>
      <c r="AK252" s="41">
        <f t="shared" si="37"/>
        <v>0</v>
      </c>
      <c r="AL252" s="41"/>
      <c r="AM252" s="41">
        <f>SUMIFS(Booking_Data!P:P,Booking_Data!H:H,AA252,Booking_Data!I:I,Y252,Booking_Data!J:J,B252)</f>
        <v>4300</v>
      </c>
    </row>
    <row r="253" spans="1:39" x14ac:dyDescent="0.35">
      <c r="A253" s="763">
        <v>7</v>
      </c>
      <c r="B253" s="27">
        <v>45949</v>
      </c>
      <c r="C253" s="8" t="s">
        <v>527</v>
      </c>
      <c r="D253" s="8" t="s">
        <v>1</v>
      </c>
      <c r="E253" s="1459">
        <v>0.52083333333333337</v>
      </c>
      <c r="F253" s="1459">
        <v>0.66666666666666663</v>
      </c>
      <c r="G253" s="1460">
        <v>0.60416666666666663</v>
      </c>
      <c r="H253" s="1460">
        <v>0.79166666666666663</v>
      </c>
      <c r="I253" s="764">
        <v>16</v>
      </c>
      <c r="J253" s="3">
        <v>8600</v>
      </c>
      <c r="K253" s="3">
        <v>0</v>
      </c>
      <c r="L253" s="3">
        <v>8600</v>
      </c>
      <c r="M253" s="4">
        <v>15</v>
      </c>
      <c r="N253" s="3">
        <v>9173.3333333333339</v>
      </c>
      <c r="O253" s="3">
        <v>4586.666666666667</v>
      </c>
      <c r="P253" s="4" t="s">
        <v>528</v>
      </c>
      <c r="Q253" s="4">
        <v>20</v>
      </c>
      <c r="R253" s="93">
        <v>20</v>
      </c>
      <c r="S253" s="4" t="s">
        <v>457</v>
      </c>
      <c r="T253" s="4">
        <v>16</v>
      </c>
      <c r="U253" s="4">
        <v>14</v>
      </c>
      <c r="V253" s="4" t="s">
        <v>745</v>
      </c>
      <c r="W253" s="9" t="s">
        <v>760</v>
      </c>
      <c r="X253" s="535" t="s">
        <v>527</v>
      </c>
      <c r="Y253" s="4" t="s">
        <v>532</v>
      </c>
      <c r="Z253" s="4" t="s">
        <v>10</v>
      </c>
      <c r="AA253" s="765" t="s">
        <v>764</v>
      </c>
      <c r="AB253" s="17" t="s">
        <v>239</v>
      </c>
      <c r="AC253" s="22" t="s">
        <v>765</v>
      </c>
      <c r="AD253" s="57" cm="1">
        <f t="array" ref="AD253">INDEX('Routes Taxes'!O:O,MATCH('Flight Rotation Weeks'!V253&amp;Y253,'Routes Taxes'!A:A&amp;'Routes Taxes'!I:I,0))</f>
        <v>27.279999999999998</v>
      </c>
      <c r="AE253" s="58">
        <f t="shared" si="28"/>
        <v>545.59999999999991</v>
      </c>
      <c r="AF253" s="93">
        <f>SUMIFS(Booking_Data!K:K,Booking_Data!J:J,B253,Booking_Data!H:H,AA253)</f>
        <v>20</v>
      </c>
      <c r="AG253" s="41">
        <f t="shared" si="35"/>
        <v>0</v>
      </c>
      <c r="AH253" s="93">
        <f>SUMIFS(Booking_Data!L:L,Booking_Data!J:J,B253,Booking_Data!H:H,AA253,Booking_Data!I:I,Y253)</f>
        <v>20</v>
      </c>
      <c r="AI253" s="41">
        <f t="shared" si="36"/>
        <v>0</v>
      </c>
      <c r="AJ253" s="41"/>
      <c r="AK253" s="41">
        <f t="shared" si="37"/>
        <v>0</v>
      </c>
      <c r="AL253" s="41"/>
      <c r="AM253" s="41">
        <f>SUMIFS(Booking_Data!P:P,Booking_Data!H:H,AA253,Booking_Data!I:I,Y253,Booking_Data!J:J,B253)</f>
        <v>4300</v>
      </c>
    </row>
    <row r="254" spans="1:39" x14ac:dyDescent="0.35">
      <c r="A254" s="19">
        <v>7</v>
      </c>
      <c r="B254" s="28">
        <v>45956</v>
      </c>
      <c r="C254" s="51" t="s">
        <v>527</v>
      </c>
      <c r="D254" s="51" t="s">
        <v>1</v>
      </c>
      <c r="E254" s="1485">
        <v>0.52083333333333337</v>
      </c>
      <c r="F254" s="1485">
        <v>0.66666666666666663</v>
      </c>
      <c r="G254" s="1486">
        <v>0.5625</v>
      </c>
      <c r="H254" s="1486">
        <v>0.79166666666666663</v>
      </c>
      <c r="I254" s="20">
        <v>16</v>
      </c>
      <c r="J254" s="21">
        <v>8600</v>
      </c>
      <c r="K254" s="21">
        <v>0</v>
      </c>
      <c r="L254" s="21">
        <v>8600</v>
      </c>
      <c r="M254" s="12">
        <v>15</v>
      </c>
      <c r="N254" s="21">
        <v>9173.3333333333339</v>
      </c>
      <c r="O254" s="21">
        <v>4586.666666666667</v>
      </c>
      <c r="P254" s="12" t="s">
        <v>528</v>
      </c>
      <c r="Q254" s="4">
        <v>20</v>
      </c>
      <c r="R254" s="93">
        <v>20</v>
      </c>
      <c r="S254" s="12" t="s">
        <v>457</v>
      </c>
      <c r="T254" s="12">
        <v>16</v>
      </c>
      <c r="U254" s="12">
        <v>15</v>
      </c>
      <c r="V254" s="12" t="s">
        <v>745</v>
      </c>
      <c r="W254" s="56" t="s">
        <v>761</v>
      </c>
      <c r="X254" s="535" t="s">
        <v>527</v>
      </c>
      <c r="Y254" s="12" t="s">
        <v>532</v>
      </c>
      <c r="Z254" s="12" t="s">
        <v>10</v>
      </c>
      <c r="AA254" s="536" t="s">
        <v>764</v>
      </c>
      <c r="AB254" s="52" t="s">
        <v>239</v>
      </c>
      <c r="AC254" s="53" t="s">
        <v>765</v>
      </c>
      <c r="AD254" s="57" cm="1">
        <f t="array" ref="AD254">INDEX('Routes Taxes'!O:O,MATCH('Flight Rotation Weeks'!V254&amp;Y254,'Routes Taxes'!A:A&amp;'Routes Taxes'!I:I,0))</f>
        <v>27.279999999999998</v>
      </c>
      <c r="AE254" s="58">
        <f t="shared" si="28"/>
        <v>545.59999999999991</v>
      </c>
      <c r="AF254" s="11">
        <f>SUMIFS(Booking_Data!K:K,Booking_Data!J:J,B254,Booking_Data!H:H,AA254)</f>
        <v>20</v>
      </c>
      <c r="AG254" s="1487">
        <f t="shared" si="35"/>
        <v>0</v>
      </c>
      <c r="AH254" s="11">
        <f>SUMIFS(Booking_Data!L:L,Booking_Data!J:J,B254,Booking_Data!H:H,AA254,Booking_Data!I:I,Y254)</f>
        <v>20</v>
      </c>
      <c r="AI254" s="1487">
        <f t="shared" si="36"/>
        <v>0</v>
      </c>
      <c r="AJ254" s="1487"/>
      <c r="AK254" s="1487">
        <f t="shared" si="37"/>
        <v>0</v>
      </c>
      <c r="AL254" s="1487"/>
      <c r="AM254" s="1487">
        <f>SUMIFS(Booking_Data!P:P,Booking_Data!H:H,AA254,Booking_Data!I:I,Y254,Booking_Data!J:J,B254)</f>
        <v>4300</v>
      </c>
    </row>
    <row r="255" spans="1:39" x14ac:dyDescent="0.35">
      <c r="A255" s="763">
        <v>1</v>
      </c>
      <c r="B255" s="27">
        <v>45866</v>
      </c>
      <c r="C255" s="8" t="s">
        <v>1</v>
      </c>
      <c r="D255" s="8" t="s">
        <v>527</v>
      </c>
      <c r="E255" s="1459">
        <v>8.3333333333333329E-2</v>
      </c>
      <c r="F255" s="1459">
        <v>0.22916666666666666</v>
      </c>
      <c r="G255" s="1460">
        <v>0.20833333333333334</v>
      </c>
      <c r="H255" s="1460">
        <v>0.3125</v>
      </c>
      <c r="I255" s="764">
        <v>9</v>
      </c>
      <c r="J255" s="3">
        <v>47000</v>
      </c>
      <c r="K255" s="3">
        <v>0</v>
      </c>
      <c r="L255" s="3">
        <v>47000</v>
      </c>
      <c r="M255" s="4">
        <v>8</v>
      </c>
      <c r="N255" s="3">
        <v>52875</v>
      </c>
      <c r="O255" s="3">
        <v>26437.5</v>
      </c>
      <c r="P255" s="4" t="s">
        <v>86</v>
      </c>
      <c r="Q255" s="4">
        <v>179</v>
      </c>
      <c r="R255" s="4">
        <v>179</v>
      </c>
      <c r="S255" s="4" t="s">
        <v>457</v>
      </c>
      <c r="T255" s="4">
        <v>17</v>
      </c>
      <c r="U255" s="4">
        <v>2</v>
      </c>
      <c r="V255" s="4" t="s">
        <v>766</v>
      </c>
      <c r="W255" s="9" t="s">
        <v>767</v>
      </c>
      <c r="X255" s="535" t="s">
        <v>527</v>
      </c>
      <c r="Y255" s="4" t="s">
        <v>530</v>
      </c>
      <c r="Z255" s="4" t="s">
        <v>11</v>
      </c>
      <c r="AA255" s="765" t="s">
        <v>768</v>
      </c>
      <c r="AB255" s="17" t="s">
        <v>503</v>
      </c>
      <c r="AC255" s="22" t="s">
        <v>769</v>
      </c>
      <c r="AD255" s="57" cm="1">
        <f t="array" ref="AD255">INDEX('Routes Taxes'!O:O,MATCH('Flight Rotation Weeks'!V255&amp;Y255,'Routes Taxes'!A:A&amp;'Routes Taxes'!I:I,0))</f>
        <v>32.75</v>
      </c>
      <c r="AE255" s="58">
        <f t="shared" si="28"/>
        <v>5665.75</v>
      </c>
      <c r="AF255" s="93">
        <f>SUMIFS(Booking_Data!K:K,Booking_Data!J:J,B255,Booking_Data!H:H,AA255)</f>
        <v>173</v>
      </c>
      <c r="AG255" s="41">
        <f t="shared" ref="AG255:AG268" si="38">R255-AF255</f>
        <v>6</v>
      </c>
      <c r="AH255" s="93">
        <f>SUMIFS(Booking_Data!L:L,Booking_Data!J:J,B255,Booking_Data!H:H,AA255,Booking_Data!I:I,Y255)</f>
        <v>173</v>
      </c>
      <c r="AI255" s="41">
        <f t="shared" ref="AI255:AI268" si="39">R255-AH255</f>
        <v>6</v>
      </c>
      <c r="AJ255" s="41"/>
      <c r="AK255" s="41">
        <f t="shared" ref="AK255:AK268" si="40">AG255-AJ255</f>
        <v>6</v>
      </c>
      <c r="AL255" s="41"/>
      <c r="AM255" s="41">
        <f>SUMIFS(Booking_Data!P:P,Booking_Data!H:H,AA255,Booking_Data!I:I,Y255,Booking_Data!J:J,B255)</f>
        <v>37495</v>
      </c>
    </row>
    <row r="256" spans="1:39" x14ac:dyDescent="0.35">
      <c r="A256" s="763">
        <v>1</v>
      </c>
      <c r="B256" s="27">
        <v>45873</v>
      </c>
      <c r="C256" s="8" t="s">
        <v>1</v>
      </c>
      <c r="D256" s="8" t="s">
        <v>527</v>
      </c>
      <c r="E256" s="1459">
        <v>8.3333333333333329E-2</v>
      </c>
      <c r="F256" s="1459">
        <v>0.22916666666666666</v>
      </c>
      <c r="G256" s="1460">
        <v>0.20833333333333334</v>
      </c>
      <c r="H256" s="1460">
        <v>0.3125</v>
      </c>
      <c r="I256" s="764">
        <v>9</v>
      </c>
      <c r="J256" s="3">
        <v>47000</v>
      </c>
      <c r="K256" s="3">
        <v>0</v>
      </c>
      <c r="L256" s="3">
        <v>47000</v>
      </c>
      <c r="M256" s="4">
        <v>8</v>
      </c>
      <c r="N256" s="3">
        <v>52875</v>
      </c>
      <c r="O256" s="3">
        <v>26437.5</v>
      </c>
      <c r="P256" s="4" t="s">
        <v>86</v>
      </c>
      <c r="Q256" s="4">
        <v>179</v>
      </c>
      <c r="R256" s="4">
        <v>179</v>
      </c>
      <c r="S256" s="4" t="s">
        <v>457</v>
      </c>
      <c r="T256" s="4">
        <v>17</v>
      </c>
      <c r="U256" s="4">
        <v>3</v>
      </c>
      <c r="V256" s="4" t="s">
        <v>766</v>
      </c>
      <c r="W256" s="9" t="s">
        <v>770</v>
      </c>
      <c r="X256" s="535" t="s">
        <v>527</v>
      </c>
      <c r="Y256" s="4" t="s">
        <v>530</v>
      </c>
      <c r="Z256" s="4" t="s">
        <v>11</v>
      </c>
      <c r="AA256" s="765" t="s">
        <v>768</v>
      </c>
      <c r="AB256" s="17" t="s">
        <v>503</v>
      </c>
      <c r="AC256" s="22" t="s">
        <v>769</v>
      </c>
      <c r="AD256" s="57" cm="1">
        <f t="array" ref="AD256">INDEX('Routes Taxes'!O:O,MATCH('Flight Rotation Weeks'!V256&amp;Y256,'Routes Taxes'!A:A&amp;'Routes Taxes'!I:I,0))</f>
        <v>32.75</v>
      </c>
      <c r="AE256" s="58">
        <f t="shared" si="28"/>
        <v>6582.75</v>
      </c>
      <c r="AF256" s="93">
        <f>SUMIFS(Booking_Data!K:K,Booking_Data!J:J,B256,Booking_Data!H:H,AA256)</f>
        <v>201</v>
      </c>
      <c r="AG256" s="41">
        <f t="shared" si="38"/>
        <v>-22</v>
      </c>
      <c r="AH256" s="93">
        <f>SUMIFS(Booking_Data!L:L,Booking_Data!J:J,B256,Booking_Data!H:H,AA256,Booking_Data!I:I,Y256)</f>
        <v>201</v>
      </c>
      <c r="AI256" s="41">
        <f t="shared" si="39"/>
        <v>-22</v>
      </c>
      <c r="AJ256" s="41"/>
      <c r="AK256" s="41">
        <f t="shared" si="40"/>
        <v>-22</v>
      </c>
      <c r="AL256" s="41"/>
      <c r="AM256" s="41">
        <f>SUMIFS(Booking_Data!P:P,Booking_Data!H:H,AA256,Booking_Data!I:I,Y256,Booking_Data!J:J,B256)</f>
        <v>43515</v>
      </c>
    </row>
    <row r="257" spans="1:39" x14ac:dyDescent="0.35">
      <c r="A257" s="763">
        <v>1</v>
      </c>
      <c r="B257" s="27">
        <v>45880</v>
      </c>
      <c r="C257" s="8" t="s">
        <v>1</v>
      </c>
      <c r="D257" s="8" t="s">
        <v>527</v>
      </c>
      <c r="E257" s="1459">
        <v>8.3333333333333329E-2</v>
      </c>
      <c r="F257" s="1459">
        <v>0.22916666666666666</v>
      </c>
      <c r="G257" s="1460">
        <v>0.20833333333333334</v>
      </c>
      <c r="H257" s="1460">
        <v>0.3125</v>
      </c>
      <c r="I257" s="764">
        <v>9</v>
      </c>
      <c r="J257" s="3">
        <v>47000</v>
      </c>
      <c r="K257" s="3">
        <v>0</v>
      </c>
      <c r="L257" s="3">
        <v>47000</v>
      </c>
      <c r="M257" s="4">
        <v>8</v>
      </c>
      <c r="N257" s="3">
        <v>52875</v>
      </c>
      <c r="O257" s="3">
        <v>26437.5</v>
      </c>
      <c r="P257" s="4" t="s">
        <v>86</v>
      </c>
      <c r="Q257" s="4">
        <v>179</v>
      </c>
      <c r="R257" s="4">
        <v>179</v>
      </c>
      <c r="S257" s="4" t="s">
        <v>457</v>
      </c>
      <c r="T257" s="4">
        <v>17</v>
      </c>
      <c r="U257" s="4">
        <v>4</v>
      </c>
      <c r="V257" s="4" t="s">
        <v>766</v>
      </c>
      <c r="W257" s="9" t="s">
        <v>771</v>
      </c>
      <c r="X257" s="535" t="s">
        <v>527</v>
      </c>
      <c r="Y257" s="4" t="s">
        <v>530</v>
      </c>
      <c r="Z257" s="4" t="s">
        <v>11</v>
      </c>
      <c r="AA257" s="765" t="s">
        <v>768</v>
      </c>
      <c r="AB257" s="17" t="s">
        <v>503</v>
      </c>
      <c r="AC257" s="22" t="s">
        <v>769</v>
      </c>
      <c r="AD257" s="57" cm="1">
        <f t="array" ref="AD257">INDEX('Routes Taxes'!O:O,MATCH('Flight Rotation Weeks'!V257&amp;Y257,'Routes Taxes'!A:A&amp;'Routes Taxes'!I:I,0))</f>
        <v>32.75</v>
      </c>
      <c r="AE257" s="58">
        <f t="shared" ref="AE257:AE365" si="41">AD257*AH257</f>
        <v>4388.5</v>
      </c>
      <c r="AF257" s="93">
        <f>SUMIFS(Booking_Data!K:K,Booking_Data!J:J,B257,Booking_Data!H:H,AA257)</f>
        <v>134</v>
      </c>
      <c r="AG257" s="41">
        <f t="shared" si="38"/>
        <v>45</v>
      </c>
      <c r="AH257" s="93">
        <f>SUMIFS(Booking_Data!L:L,Booking_Data!J:J,B257,Booking_Data!H:H,AA257,Booking_Data!I:I,Y257)</f>
        <v>134</v>
      </c>
      <c r="AI257" s="41">
        <f t="shared" si="39"/>
        <v>45</v>
      </c>
      <c r="AJ257" s="41"/>
      <c r="AK257" s="41">
        <f t="shared" si="40"/>
        <v>45</v>
      </c>
      <c r="AL257" s="41"/>
      <c r="AM257" s="41">
        <f>SUMIFS(Booking_Data!P:P,Booking_Data!H:H,AA257,Booking_Data!I:I,Y257,Booking_Data!J:J,B257)</f>
        <v>29110</v>
      </c>
    </row>
    <row r="258" spans="1:39" x14ac:dyDescent="0.35">
      <c r="A258" s="763">
        <v>1</v>
      </c>
      <c r="B258" s="27">
        <v>45887</v>
      </c>
      <c r="C258" s="8" t="s">
        <v>1</v>
      </c>
      <c r="D258" s="8" t="s">
        <v>527</v>
      </c>
      <c r="E258" s="1459">
        <v>8.3333333333333329E-2</v>
      </c>
      <c r="F258" s="1459">
        <v>0.22916666666666666</v>
      </c>
      <c r="G258" s="1460">
        <v>0.20833333333333334</v>
      </c>
      <c r="H258" s="1460">
        <v>0.3125</v>
      </c>
      <c r="I258" s="764">
        <v>9</v>
      </c>
      <c r="J258" s="3">
        <v>47000</v>
      </c>
      <c r="K258" s="3">
        <v>0</v>
      </c>
      <c r="L258" s="3">
        <v>47000</v>
      </c>
      <c r="M258" s="4">
        <v>8</v>
      </c>
      <c r="N258" s="3">
        <v>52875</v>
      </c>
      <c r="O258" s="3">
        <v>26437.5</v>
      </c>
      <c r="P258" s="4" t="s">
        <v>86</v>
      </c>
      <c r="Q258" s="4">
        <v>179</v>
      </c>
      <c r="R258" s="4">
        <v>179</v>
      </c>
      <c r="S258" s="4" t="s">
        <v>457</v>
      </c>
      <c r="T258" s="4">
        <v>17</v>
      </c>
      <c r="U258" s="4">
        <v>5</v>
      </c>
      <c r="V258" s="4" t="s">
        <v>766</v>
      </c>
      <c r="W258" s="9" t="s">
        <v>772</v>
      </c>
      <c r="X258" s="535" t="s">
        <v>527</v>
      </c>
      <c r="Y258" s="4" t="s">
        <v>530</v>
      </c>
      <c r="Z258" s="4" t="s">
        <v>11</v>
      </c>
      <c r="AA258" s="765" t="s">
        <v>768</v>
      </c>
      <c r="AB258" s="17" t="s">
        <v>503</v>
      </c>
      <c r="AC258" s="22" t="s">
        <v>769</v>
      </c>
      <c r="AD258" s="57" cm="1">
        <f t="array" ref="AD258">INDEX('Routes Taxes'!O:O,MATCH('Flight Rotation Weeks'!V258&amp;Y258,'Routes Taxes'!A:A&amp;'Routes Taxes'!I:I,0))</f>
        <v>32.75</v>
      </c>
      <c r="AE258" s="58">
        <f t="shared" si="41"/>
        <v>4847</v>
      </c>
      <c r="AF258" s="93">
        <f>SUMIFS(Booking_Data!K:K,Booking_Data!J:J,B258,Booking_Data!H:H,AA258)</f>
        <v>148</v>
      </c>
      <c r="AG258" s="41">
        <f t="shared" si="38"/>
        <v>31</v>
      </c>
      <c r="AH258" s="93">
        <f>SUMIFS(Booking_Data!L:L,Booking_Data!J:J,B258,Booking_Data!H:H,AA258,Booking_Data!I:I,Y258)</f>
        <v>148</v>
      </c>
      <c r="AI258" s="41">
        <f t="shared" si="39"/>
        <v>31</v>
      </c>
      <c r="AJ258" s="41"/>
      <c r="AK258" s="41">
        <f t="shared" si="40"/>
        <v>31</v>
      </c>
      <c r="AL258" s="41"/>
      <c r="AM258" s="41">
        <f>SUMIFS(Booking_Data!P:P,Booking_Data!H:H,AA258,Booking_Data!I:I,Y258,Booking_Data!J:J,B258)</f>
        <v>32120</v>
      </c>
    </row>
    <row r="259" spans="1:39" x14ac:dyDescent="0.35">
      <c r="A259" s="763">
        <v>1</v>
      </c>
      <c r="B259" s="27">
        <v>45894</v>
      </c>
      <c r="C259" s="8" t="s">
        <v>1</v>
      </c>
      <c r="D259" s="8" t="s">
        <v>527</v>
      </c>
      <c r="E259" s="1459">
        <v>8.3333333333333329E-2</v>
      </c>
      <c r="F259" s="1459">
        <v>0.22916666666666666</v>
      </c>
      <c r="G259" s="1460">
        <v>0.20833333333333334</v>
      </c>
      <c r="H259" s="1460">
        <v>0.3125</v>
      </c>
      <c r="I259" s="764">
        <v>9</v>
      </c>
      <c r="J259" s="3">
        <v>47000</v>
      </c>
      <c r="K259" s="3">
        <v>0</v>
      </c>
      <c r="L259" s="3">
        <v>47000</v>
      </c>
      <c r="M259" s="4">
        <v>8</v>
      </c>
      <c r="N259" s="3">
        <v>52875</v>
      </c>
      <c r="O259" s="3">
        <v>26437.5</v>
      </c>
      <c r="P259" s="4" t="s">
        <v>86</v>
      </c>
      <c r="Q259" s="4">
        <v>179</v>
      </c>
      <c r="R259" s="4">
        <v>179</v>
      </c>
      <c r="S259" s="4" t="s">
        <v>457</v>
      </c>
      <c r="T259" s="4">
        <v>17</v>
      </c>
      <c r="U259" s="4">
        <v>6</v>
      </c>
      <c r="V259" s="4" t="s">
        <v>766</v>
      </c>
      <c r="W259" s="9" t="s">
        <v>773</v>
      </c>
      <c r="X259" s="535" t="s">
        <v>527</v>
      </c>
      <c r="Y259" s="4" t="s">
        <v>530</v>
      </c>
      <c r="Z259" s="4" t="s">
        <v>11</v>
      </c>
      <c r="AA259" s="765" t="s">
        <v>768</v>
      </c>
      <c r="AB259" s="17" t="s">
        <v>503</v>
      </c>
      <c r="AC259" s="22" t="s">
        <v>769</v>
      </c>
      <c r="AD259" s="57" cm="1">
        <f t="array" ref="AD259">INDEX('Routes Taxes'!O:O,MATCH('Flight Rotation Weeks'!V259&amp;Y259,'Routes Taxes'!A:A&amp;'Routes Taxes'!I:I,0))</f>
        <v>32.75</v>
      </c>
      <c r="AE259" s="58">
        <f t="shared" si="41"/>
        <v>5567.5</v>
      </c>
      <c r="AF259" s="93">
        <f>SUMIFS(Booking_Data!K:K,Booking_Data!J:J,B259,Booking_Data!H:H,AA259)</f>
        <v>170</v>
      </c>
      <c r="AG259" s="41">
        <f t="shared" si="38"/>
        <v>9</v>
      </c>
      <c r="AH259" s="93">
        <f>SUMIFS(Booking_Data!L:L,Booking_Data!J:J,B259,Booking_Data!H:H,AA259,Booking_Data!I:I,Y259)</f>
        <v>170</v>
      </c>
      <c r="AI259" s="41">
        <f t="shared" si="39"/>
        <v>9</v>
      </c>
      <c r="AJ259" s="41"/>
      <c r="AK259" s="41">
        <f t="shared" si="40"/>
        <v>9</v>
      </c>
      <c r="AL259" s="41"/>
      <c r="AM259" s="41">
        <f>SUMIFS(Booking_Data!P:P,Booking_Data!H:H,AA259,Booking_Data!I:I,Y259,Booking_Data!J:J,B259)</f>
        <v>36850</v>
      </c>
    </row>
    <row r="260" spans="1:39" x14ac:dyDescent="0.35">
      <c r="A260" s="763">
        <v>1</v>
      </c>
      <c r="B260" s="27">
        <v>45901</v>
      </c>
      <c r="C260" s="8" t="s">
        <v>1</v>
      </c>
      <c r="D260" s="8" t="s">
        <v>527</v>
      </c>
      <c r="E260" s="1459">
        <v>8.3333333333333329E-2</v>
      </c>
      <c r="F260" s="1459">
        <v>0.22916666666666666</v>
      </c>
      <c r="G260" s="1460">
        <v>0.20833333333333334</v>
      </c>
      <c r="H260" s="1460">
        <v>0.3125</v>
      </c>
      <c r="I260" s="764">
        <v>9</v>
      </c>
      <c r="J260" s="3">
        <v>47000</v>
      </c>
      <c r="K260" s="3">
        <v>0</v>
      </c>
      <c r="L260" s="3">
        <v>47000</v>
      </c>
      <c r="M260" s="4">
        <v>8</v>
      </c>
      <c r="N260" s="3">
        <v>52875</v>
      </c>
      <c r="O260" s="3">
        <v>26437.5</v>
      </c>
      <c r="P260" s="4" t="s">
        <v>86</v>
      </c>
      <c r="Q260" s="4">
        <v>179</v>
      </c>
      <c r="R260" s="4">
        <v>179</v>
      </c>
      <c r="S260" s="4" t="s">
        <v>457</v>
      </c>
      <c r="T260" s="4">
        <v>17</v>
      </c>
      <c r="U260" s="4">
        <v>7</v>
      </c>
      <c r="V260" s="4" t="s">
        <v>766</v>
      </c>
      <c r="W260" s="9" t="s">
        <v>774</v>
      </c>
      <c r="X260" s="535" t="s">
        <v>527</v>
      </c>
      <c r="Y260" s="4" t="s">
        <v>530</v>
      </c>
      <c r="Z260" s="4" t="s">
        <v>11</v>
      </c>
      <c r="AA260" s="765" t="s">
        <v>768</v>
      </c>
      <c r="AB260" s="17" t="s">
        <v>503</v>
      </c>
      <c r="AC260" s="22" t="s">
        <v>769</v>
      </c>
      <c r="AD260" s="57" cm="1">
        <f t="array" ref="AD260">INDEX('Routes Taxes'!O:O,MATCH('Flight Rotation Weeks'!V260&amp;Y260,'Routes Taxes'!A:A&amp;'Routes Taxes'!I:I,0))</f>
        <v>32.75</v>
      </c>
      <c r="AE260" s="58">
        <f t="shared" si="41"/>
        <v>5567.5</v>
      </c>
      <c r="AF260" s="93">
        <f>SUMIFS(Booking_Data!K:K,Booking_Data!J:J,B260,Booking_Data!H:H,AA260)</f>
        <v>170</v>
      </c>
      <c r="AG260" s="41">
        <f t="shared" si="38"/>
        <v>9</v>
      </c>
      <c r="AH260" s="93">
        <f>SUMIFS(Booking_Data!L:L,Booking_Data!J:J,B260,Booking_Data!H:H,AA260,Booking_Data!I:I,Y260)</f>
        <v>170</v>
      </c>
      <c r="AI260" s="41">
        <f t="shared" si="39"/>
        <v>9</v>
      </c>
      <c r="AJ260" s="41"/>
      <c r="AK260" s="41">
        <f t="shared" si="40"/>
        <v>9</v>
      </c>
      <c r="AL260" s="41"/>
      <c r="AM260" s="41">
        <f>SUMIFS(Booking_Data!P:P,Booking_Data!H:H,AA260,Booking_Data!I:I,Y260,Booking_Data!J:J,B260)</f>
        <v>36850</v>
      </c>
    </row>
    <row r="261" spans="1:39" x14ac:dyDescent="0.35">
      <c r="A261" s="763">
        <v>1</v>
      </c>
      <c r="B261" s="27">
        <v>45908</v>
      </c>
      <c r="C261" s="8" t="s">
        <v>1</v>
      </c>
      <c r="D261" s="8" t="s">
        <v>527</v>
      </c>
      <c r="E261" s="1459">
        <v>8.3333333333333329E-2</v>
      </c>
      <c r="F261" s="1459">
        <v>0.22916666666666666</v>
      </c>
      <c r="G261" s="1460">
        <v>0.20833333333333334</v>
      </c>
      <c r="H261" s="1460">
        <v>0.3125</v>
      </c>
      <c r="I261" s="764">
        <v>9</v>
      </c>
      <c r="J261" s="3">
        <v>47000</v>
      </c>
      <c r="K261" s="3">
        <v>0</v>
      </c>
      <c r="L261" s="3">
        <v>47000</v>
      </c>
      <c r="M261" s="4">
        <v>8</v>
      </c>
      <c r="N261" s="3">
        <v>52875</v>
      </c>
      <c r="O261" s="3">
        <v>26437.5</v>
      </c>
      <c r="P261" s="4" t="s">
        <v>86</v>
      </c>
      <c r="Q261" s="4">
        <v>179</v>
      </c>
      <c r="R261" s="4">
        <v>179</v>
      </c>
      <c r="S261" s="4" t="s">
        <v>457</v>
      </c>
      <c r="T261" s="4">
        <v>17</v>
      </c>
      <c r="U261" s="4">
        <v>8</v>
      </c>
      <c r="V261" s="4" t="s">
        <v>766</v>
      </c>
      <c r="W261" s="9" t="s">
        <v>775</v>
      </c>
      <c r="X261" s="535" t="s">
        <v>527</v>
      </c>
      <c r="Y261" s="4" t="s">
        <v>530</v>
      </c>
      <c r="Z261" s="4" t="s">
        <v>11</v>
      </c>
      <c r="AA261" s="765" t="s">
        <v>768</v>
      </c>
      <c r="AB261" s="17" t="s">
        <v>503</v>
      </c>
      <c r="AC261" s="22" t="s">
        <v>769</v>
      </c>
      <c r="AD261" s="57" cm="1">
        <f t="array" ref="AD261">INDEX('Routes Taxes'!O:O,MATCH('Flight Rotation Weeks'!V261&amp;Y261,'Routes Taxes'!A:A&amp;'Routes Taxes'!I:I,0))</f>
        <v>32.75</v>
      </c>
      <c r="AE261" s="58">
        <f t="shared" si="41"/>
        <v>5698.5</v>
      </c>
      <c r="AF261" s="93">
        <f>SUMIFS(Booking_Data!K:K,Booking_Data!J:J,B261,Booking_Data!H:H,AA261)</f>
        <v>174</v>
      </c>
      <c r="AG261" s="41">
        <f t="shared" si="38"/>
        <v>5</v>
      </c>
      <c r="AH261" s="93">
        <f>SUMIFS(Booking_Data!L:L,Booking_Data!J:J,B261,Booking_Data!H:H,AA261,Booking_Data!I:I,Y261)</f>
        <v>174</v>
      </c>
      <c r="AI261" s="41">
        <f t="shared" si="39"/>
        <v>5</v>
      </c>
      <c r="AJ261" s="41"/>
      <c r="AK261" s="41">
        <f t="shared" si="40"/>
        <v>5</v>
      </c>
      <c r="AL261" s="41"/>
      <c r="AM261" s="41">
        <f>SUMIFS(Booking_Data!P:P,Booking_Data!H:H,AA261,Booking_Data!I:I,Y261,Booking_Data!J:J,B261)</f>
        <v>37710</v>
      </c>
    </row>
    <row r="262" spans="1:39" x14ac:dyDescent="0.35">
      <c r="A262" s="763">
        <v>1</v>
      </c>
      <c r="B262" s="27">
        <v>45915</v>
      </c>
      <c r="C262" s="8" t="s">
        <v>1</v>
      </c>
      <c r="D262" s="8" t="s">
        <v>527</v>
      </c>
      <c r="E262" s="1459">
        <v>8.3333333333333329E-2</v>
      </c>
      <c r="F262" s="1459">
        <v>0.22916666666666666</v>
      </c>
      <c r="G262" s="1460">
        <v>0.20833333333333334</v>
      </c>
      <c r="H262" s="1460">
        <v>0.3125</v>
      </c>
      <c r="I262" s="764">
        <v>9</v>
      </c>
      <c r="J262" s="3">
        <v>47000</v>
      </c>
      <c r="K262" s="3">
        <v>0</v>
      </c>
      <c r="L262" s="3">
        <v>47000</v>
      </c>
      <c r="M262" s="4">
        <v>8</v>
      </c>
      <c r="N262" s="3">
        <v>52875</v>
      </c>
      <c r="O262" s="3">
        <v>26437.5</v>
      </c>
      <c r="P262" s="4" t="s">
        <v>86</v>
      </c>
      <c r="Q262" s="4">
        <v>179</v>
      </c>
      <c r="R262" s="4">
        <v>179</v>
      </c>
      <c r="S262" s="4" t="s">
        <v>457</v>
      </c>
      <c r="T262" s="4">
        <v>17</v>
      </c>
      <c r="U262" s="4">
        <v>8</v>
      </c>
      <c r="V262" s="4" t="s">
        <v>766</v>
      </c>
      <c r="W262" s="9" t="s">
        <v>775</v>
      </c>
      <c r="X262" s="535" t="s">
        <v>527</v>
      </c>
      <c r="Y262" s="4" t="s">
        <v>530</v>
      </c>
      <c r="Z262" s="4" t="s">
        <v>11</v>
      </c>
      <c r="AA262" s="765" t="s">
        <v>768</v>
      </c>
      <c r="AB262" s="17" t="s">
        <v>503</v>
      </c>
      <c r="AC262" s="22" t="s">
        <v>769</v>
      </c>
      <c r="AD262" s="57" cm="1">
        <f t="array" ref="AD262">INDEX('Routes Taxes'!O:O,MATCH('Flight Rotation Weeks'!V262&amp;Y262,'Routes Taxes'!A:A&amp;'Routes Taxes'!I:I,0))</f>
        <v>32.75</v>
      </c>
      <c r="AE262" s="58">
        <f t="shared" si="41"/>
        <v>5469.25</v>
      </c>
      <c r="AF262" s="93">
        <f>SUMIFS(Booking_Data!K:K,Booking_Data!J:J,B262,Booking_Data!H:H,AA262)</f>
        <v>167</v>
      </c>
      <c r="AG262" s="41">
        <f t="shared" si="38"/>
        <v>12</v>
      </c>
      <c r="AH262" s="93">
        <f>SUMIFS(Booking_Data!L:L,Booking_Data!J:J,B262,Booking_Data!H:H,AA262,Booking_Data!I:I,Y262)</f>
        <v>167</v>
      </c>
      <c r="AI262" s="41">
        <f t="shared" si="39"/>
        <v>12</v>
      </c>
      <c r="AJ262" s="41"/>
      <c r="AK262" s="41">
        <f t="shared" si="40"/>
        <v>12</v>
      </c>
      <c r="AL262" s="41"/>
      <c r="AM262" s="41">
        <f>SUMIFS(Booking_Data!P:P,Booking_Data!H:H,AA262,Booking_Data!I:I,Y262,Booking_Data!J:J,B262)</f>
        <v>35905</v>
      </c>
    </row>
    <row r="263" spans="1:39" x14ac:dyDescent="0.35">
      <c r="A263" s="763">
        <v>1</v>
      </c>
      <c r="B263" s="27">
        <v>45859</v>
      </c>
      <c r="C263" s="8" t="s">
        <v>527</v>
      </c>
      <c r="D263" s="8" t="s">
        <v>1</v>
      </c>
      <c r="E263" s="1459">
        <v>0.27083333333333331</v>
      </c>
      <c r="F263" s="1459">
        <v>0.41666666666666669</v>
      </c>
      <c r="G263" s="1460">
        <v>0.35416666666666669</v>
      </c>
      <c r="H263" s="1460">
        <v>0.54166666666666663</v>
      </c>
      <c r="I263" s="764">
        <v>9</v>
      </c>
      <c r="J263" s="3">
        <v>47000</v>
      </c>
      <c r="K263" s="3">
        <v>0</v>
      </c>
      <c r="L263" s="3">
        <v>47000</v>
      </c>
      <c r="M263" s="4">
        <v>8</v>
      </c>
      <c r="N263" s="3">
        <v>52875</v>
      </c>
      <c r="O263" s="3">
        <v>26437.5</v>
      </c>
      <c r="P263" s="4" t="s">
        <v>86</v>
      </c>
      <c r="Q263" s="4">
        <v>179</v>
      </c>
      <c r="R263" s="4">
        <v>179</v>
      </c>
      <c r="S263" s="4" t="s">
        <v>457</v>
      </c>
      <c r="T263" s="4">
        <v>17</v>
      </c>
      <c r="U263" s="4">
        <v>1</v>
      </c>
      <c r="V263" s="4" t="s">
        <v>766</v>
      </c>
      <c r="W263" s="9" t="s">
        <v>776</v>
      </c>
      <c r="X263" s="535" t="s">
        <v>527</v>
      </c>
      <c r="Y263" s="4" t="s">
        <v>532</v>
      </c>
      <c r="Z263" s="4" t="s">
        <v>10</v>
      </c>
      <c r="AA263" s="765" t="s">
        <v>777</v>
      </c>
      <c r="AB263" s="17" t="s">
        <v>503</v>
      </c>
      <c r="AC263" s="22" t="s">
        <v>778</v>
      </c>
      <c r="AD263" s="57" cm="1">
        <f t="array" ref="AD263">INDEX('Routes Taxes'!O:O,MATCH('Flight Rotation Weeks'!V263&amp;Y263,'Routes Taxes'!A:A&amp;'Routes Taxes'!I:I,0))</f>
        <v>27.28</v>
      </c>
      <c r="AE263" s="58">
        <f t="shared" si="41"/>
        <v>4719.4400000000005</v>
      </c>
      <c r="AF263" s="93">
        <f>SUMIFS(Booking_Data!K:K,Booking_Data!J:J,B263,Booking_Data!H:H,AA263)</f>
        <v>173</v>
      </c>
      <c r="AG263" s="41">
        <f t="shared" si="38"/>
        <v>6</v>
      </c>
      <c r="AH263" s="93">
        <f>SUMIFS(Booking_Data!L:L,Booking_Data!J:J,B263,Booking_Data!H:H,AA263,Booking_Data!I:I,Y263)</f>
        <v>173</v>
      </c>
      <c r="AI263" s="41">
        <f t="shared" si="39"/>
        <v>6</v>
      </c>
      <c r="AJ263" s="41"/>
      <c r="AK263" s="41">
        <f t="shared" si="40"/>
        <v>6</v>
      </c>
      <c r="AL263" s="41"/>
      <c r="AM263" s="41">
        <f>SUMIFS(Booking_Data!P:P,Booking_Data!H:H,AA263,Booking_Data!I:I,Y263,Booking_Data!J:J,B263)</f>
        <v>37495</v>
      </c>
    </row>
    <row r="264" spans="1:39" x14ac:dyDescent="0.35">
      <c r="A264" s="763">
        <v>1</v>
      </c>
      <c r="B264" s="27">
        <v>45866</v>
      </c>
      <c r="C264" s="8" t="s">
        <v>527</v>
      </c>
      <c r="D264" s="8" t="s">
        <v>1</v>
      </c>
      <c r="E264" s="1459">
        <v>0.27083333333333331</v>
      </c>
      <c r="F264" s="1459">
        <v>0.41666666666666669</v>
      </c>
      <c r="G264" s="1460">
        <v>0.35416666666666669</v>
      </c>
      <c r="H264" s="1460">
        <v>0.54166666666666663</v>
      </c>
      <c r="I264" s="764">
        <v>9</v>
      </c>
      <c r="J264" s="3">
        <v>47000</v>
      </c>
      <c r="K264" s="3">
        <v>0</v>
      </c>
      <c r="L264" s="3">
        <v>47000</v>
      </c>
      <c r="M264" s="4">
        <v>8</v>
      </c>
      <c r="N264" s="3">
        <v>52875</v>
      </c>
      <c r="O264" s="3">
        <v>26437.5</v>
      </c>
      <c r="P264" s="4" t="s">
        <v>86</v>
      </c>
      <c r="Q264" s="4">
        <v>179</v>
      </c>
      <c r="R264" s="4">
        <v>179</v>
      </c>
      <c r="S264" s="4" t="s">
        <v>457</v>
      </c>
      <c r="T264" s="4">
        <v>17</v>
      </c>
      <c r="U264" s="4">
        <v>2</v>
      </c>
      <c r="V264" s="4" t="s">
        <v>766</v>
      </c>
      <c r="W264" s="9" t="s">
        <v>767</v>
      </c>
      <c r="X264" s="535" t="s">
        <v>527</v>
      </c>
      <c r="Y264" s="4" t="s">
        <v>532</v>
      </c>
      <c r="Z264" s="4" t="s">
        <v>10</v>
      </c>
      <c r="AA264" s="765" t="s">
        <v>777</v>
      </c>
      <c r="AB264" s="17" t="s">
        <v>503</v>
      </c>
      <c r="AC264" s="22" t="s">
        <v>778</v>
      </c>
      <c r="AD264" s="57" cm="1">
        <f t="array" ref="AD264">INDEX('Routes Taxes'!O:O,MATCH('Flight Rotation Weeks'!V264&amp;Y264,'Routes Taxes'!A:A&amp;'Routes Taxes'!I:I,0))</f>
        <v>27.28</v>
      </c>
      <c r="AE264" s="58">
        <f t="shared" si="41"/>
        <v>5483.2800000000007</v>
      </c>
      <c r="AF264" s="93">
        <f>SUMIFS(Booking_Data!K:K,Booking_Data!J:J,B264,Booking_Data!H:H,AA264)</f>
        <v>201</v>
      </c>
      <c r="AG264" s="41">
        <f t="shared" si="38"/>
        <v>-22</v>
      </c>
      <c r="AH264" s="93">
        <f>SUMIFS(Booking_Data!L:L,Booking_Data!J:J,B264,Booking_Data!H:H,AA264,Booking_Data!I:I,Y264)</f>
        <v>201</v>
      </c>
      <c r="AI264" s="41">
        <f t="shared" si="39"/>
        <v>-22</v>
      </c>
      <c r="AJ264" s="41"/>
      <c r="AK264" s="41">
        <f t="shared" si="40"/>
        <v>-22</v>
      </c>
      <c r="AL264" s="41"/>
      <c r="AM264" s="41">
        <f>SUMIFS(Booking_Data!P:P,Booking_Data!H:H,AA264,Booking_Data!I:I,Y264,Booking_Data!J:J,B264)</f>
        <v>43515</v>
      </c>
    </row>
    <row r="265" spans="1:39" x14ac:dyDescent="0.35">
      <c r="A265" s="763">
        <v>1</v>
      </c>
      <c r="B265" s="27">
        <v>45873</v>
      </c>
      <c r="C265" s="8" t="s">
        <v>527</v>
      </c>
      <c r="D265" s="8" t="s">
        <v>1</v>
      </c>
      <c r="E265" s="1459">
        <v>0.27083333333333331</v>
      </c>
      <c r="F265" s="1459">
        <v>0.41666666666666669</v>
      </c>
      <c r="G265" s="1460">
        <v>0.35416666666666669</v>
      </c>
      <c r="H265" s="1460">
        <v>0.54166666666666663</v>
      </c>
      <c r="I265" s="764">
        <v>9</v>
      </c>
      <c r="J265" s="3">
        <v>47000</v>
      </c>
      <c r="K265" s="3">
        <v>0</v>
      </c>
      <c r="L265" s="3">
        <v>47000</v>
      </c>
      <c r="M265" s="4">
        <v>8</v>
      </c>
      <c r="N265" s="3">
        <v>52875</v>
      </c>
      <c r="O265" s="3">
        <v>26437.5</v>
      </c>
      <c r="P265" s="4" t="s">
        <v>86</v>
      </c>
      <c r="Q265" s="4">
        <v>179</v>
      </c>
      <c r="R265" s="4">
        <v>179</v>
      </c>
      <c r="S265" s="4" t="s">
        <v>457</v>
      </c>
      <c r="T265" s="4">
        <v>17</v>
      </c>
      <c r="U265" s="4">
        <v>3</v>
      </c>
      <c r="V265" s="4" t="s">
        <v>766</v>
      </c>
      <c r="W265" s="9" t="s">
        <v>770</v>
      </c>
      <c r="X265" s="535" t="s">
        <v>527</v>
      </c>
      <c r="Y265" s="4" t="s">
        <v>532</v>
      </c>
      <c r="Z265" s="4" t="s">
        <v>10</v>
      </c>
      <c r="AA265" s="765" t="s">
        <v>777</v>
      </c>
      <c r="AB265" s="17" t="s">
        <v>503</v>
      </c>
      <c r="AC265" s="22" t="s">
        <v>778</v>
      </c>
      <c r="AD265" s="57" cm="1">
        <f t="array" ref="AD265">INDEX('Routes Taxes'!O:O,MATCH('Flight Rotation Weeks'!V265&amp;Y265,'Routes Taxes'!A:A&amp;'Routes Taxes'!I:I,0))</f>
        <v>27.28</v>
      </c>
      <c r="AE265" s="58">
        <f t="shared" si="41"/>
        <v>3655.52</v>
      </c>
      <c r="AF265" s="93">
        <f>SUMIFS(Booking_Data!K:K,Booking_Data!J:J,B265,Booking_Data!H:H,AA265)</f>
        <v>134</v>
      </c>
      <c r="AG265" s="41">
        <f t="shared" si="38"/>
        <v>45</v>
      </c>
      <c r="AH265" s="93">
        <f>SUMIFS(Booking_Data!L:L,Booking_Data!J:J,B265,Booking_Data!H:H,AA265,Booking_Data!I:I,Y265)</f>
        <v>134</v>
      </c>
      <c r="AI265" s="41">
        <f t="shared" si="39"/>
        <v>45</v>
      </c>
      <c r="AJ265" s="41"/>
      <c r="AK265" s="41">
        <f t="shared" si="40"/>
        <v>45</v>
      </c>
      <c r="AL265" s="41"/>
      <c r="AM265" s="41">
        <f>SUMIFS(Booking_Data!P:P,Booking_Data!H:H,AA265,Booking_Data!I:I,Y265,Booking_Data!J:J,B265)</f>
        <v>29110</v>
      </c>
    </row>
    <row r="266" spans="1:39" x14ac:dyDescent="0.35">
      <c r="A266" s="763">
        <v>1</v>
      </c>
      <c r="B266" s="27">
        <v>45880</v>
      </c>
      <c r="C266" s="8" t="s">
        <v>527</v>
      </c>
      <c r="D266" s="8" t="s">
        <v>1</v>
      </c>
      <c r="E266" s="1459">
        <v>0.27083333333333331</v>
      </c>
      <c r="F266" s="1459">
        <v>0.41666666666666669</v>
      </c>
      <c r="G266" s="1460">
        <v>0.35416666666666669</v>
      </c>
      <c r="H266" s="1460">
        <v>0.54166666666666663</v>
      </c>
      <c r="I266" s="764">
        <v>9</v>
      </c>
      <c r="J266" s="3">
        <v>47000</v>
      </c>
      <c r="K266" s="3">
        <v>0</v>
      </c>
      <c r="L266" s="3">
        <v>47000</v>
      </c>
      <c r="M266" s="4">
        <v>8</v>
      </c>
      <c r="N266" s="3">
        <v>52875</v>
      </c>
      <c r="O266" s="3">
        <v>26437.5</v>
      </c>
      <c r="P266" s="4" t="s">
        <v>86</v>
      </c>
      <c r="Q266" s="4">
        <v>179</v>
      </c>
      <c r="R266" s="4">
        <v>179</v>
      </c>
      <c r="S266" s="4" t="s">
        <v>457</v>
      </c>
      <c r="T266" s="4">
        <v>17</v>
      </c>
      <c r="U266" s="4">
        <v>4</v>
      </c>
      <c r="V266" s="4" t="s">
        <v>766</v>
      </c>
      <c r="W266" s="9" t="s">
        <v>771</v>
      </c>
      <c r="X266" s="535" t="s">
        <v>527</v>
      </c>
      <c r="Y266" s="4" t="s">
        <v>532</v>
      </c>
      <c r="Z266" s="4" t="s">
        <v>10</v>
      </c>
      <c r="AA266" s="765" t="s">
        <v>777</v>
      </c>
      <c r="AB266" s="17" t="s">
        <v>503</v>
      </c>
      <c r="AC266" s="22" t="s">
        <v>778</v>
      </c>
      <c r="AD266" s="57" cm="1">
        <f t="array" ref="AD266">INDEX('Routes Taxes'!O:O,MATCH('Flight Rotation Weeks'!V266&amp;Y266,'Routes Taxes'!A:A&amp;'Routes Taxes'!I:I,0))</f>
        <v>27.28</v>
      </c>
      <c r="AE266" s="58">
        <f t="shared" si="41"/>
        <v>4037.44</v>
      </c>
      <c r="AF266" s="93">
        <f>SUMIFS(Booking_Data!K:K,Booking_Data!J:J,B266,Booking_Data!H:H,AA266)</f>
        <v>148</v>
      </c>
      <c r="AG266" s="41">
        <f t="shared" si="38"/>
        <v>31</v>
      </c>
      <c r="AH266" s="93">
        <f>SUMIFS(Booking_Data!L:L,Booking_Data!J:J,B266,Booking_Data!H:H,AA266,Booking_Data!I:I,Y266)</f>
        <v>148</v>
      </c>
      <c r="AI266" s="41">
        <f t="shared" si="39"/>
        <v>31</v>
      </c>
      <c r="AJ266" s="41"/>
      <c r="AK266" s="41">
        <f t="shared" si="40"/>
        <v>31</v>
      </c>
      <c r="AL266" s="41"/>
      <c r="AM266" s="41">
        <f>SUMIFS(Booking_Data!P:P,Booking_Data!H:H,AA266,Booking_Data!I:I,Y266,Booking_Data!J:J,B266)</f>
        <v>32120</v>
      </c>
    </row>
    <row r="267" spans="1:39" x14ac:dyDescent="0.35">
      <c r="A267" s="763">
        <v>1</v>
      </c>
      <c r="B267" s="27">
        <v>45887</v>
      </c>
      <c r="C267" s="8" t="s">
        <v>527</v>
      </c>
      <c r="D267" s="8" t="s">
        <v>1</v>
      </c>
      <c r="E267" s="1459">
        <v>0.27083333333333331</v>
      </c>
      <c r="F267" s="1459">
        <v>0.41666666666666669</v>
      </c>
      <c r="G267" s="1460">
        <v>0.35416666666666669</v>
      </c>
      <c r="H267" s="1460">
        <v>0.54166666666666663</v>
      </c>
      <c r="I267" s="764">
        <v>9</v>
      </c>
      <c r="J267" s="3">
        <v>47000</v>
      </c>
      <c r="K267" s="3">
        <v>0</v>
      </c>
      <c r="L267" s="3">
        <v>47000</v>
      </c>
      <c r="M267" s="4">
        <v>8</v>
      </c>
      <c r="N267" s="3">
        <v>52875</v>
      </c>
      <c r="O267" s="3">
        <v>26437.5</v>
      </c>
      <c r="P267" s="4" t="s">
        <v>86</v>
      </c>
      <c r="Q267" s="4">
        <v>179</v>
      </c>
      <c r="R267" s="4">
        <v>179</v>
      </c>
      <c r="S267" s="4" t="s">
        <v>457</v>
      </c>
      <c r="T267" s="4">
        <v>17</v>
      </c>
      <c r="U267" s="4">
        <v>5</v>
      </c>
      <c r="V267" s="4" t="s">
        <v>766</v>
      </c>
      <c r="W267" s="9" t="s">
        <v>772</v>
      </c>
      <c r="X267" s="535" t="s">
        <v>527</v>
      </c>
      <c r="Y267" s="4" t="s">
        <v>532</v>
      </c>
      <c r="Z267" s="4" t="s">
        <v>10</v>
      </c>
      <c r="AA267" s="765" t="s">
        <v>777</v>
      </c>
      <c r="AB267" s="17" t="s">
        <v>503</v>
      </c>
      <c r="AC267" s="22" t="s">
        <v>778</v>
      </c>
      <c r="AD267" s="57" cm="1">
        <f t="array" ref="AD267">INDEX('Routes Taxes'!O:O,MATCH('Flight Rotation Weeks'!V267&amp;Y267,'Routes Taxes'!A:A&amp;'Routes Taxes'!I:I,0))</f>
        <v>27.28</v>
      </c>
      <c r="AE267" s="58">
        <f t="shared" si="41"/>
        <v>4637.6000000000004</v>
      </c>
      <c r="AF267" s="93">
        <f>SUMIFS(Booking_Data!K:K,Booking_Data!J:J,B267,Booking_Data!H:H,AA267)</f>
        <v>170</v>
      </c>
      <c r="AG267" s="41">
        <f t="shared" si="38"/>
        <v>9</v>
      </c>
      <c r="AH267" s="93">
        <f>SUMIFS(Booking_Data!L:L,Booking_Data!J:J,B267,Booking_Data!H:H,AA267,Booking_Data!I:I,Y267)</f>
        <v>170</v>
      </c>
      <c r="AI267" s="41">
        <f t="shared" si="39"/>
        <v>9</v>
      </c>
      <c r="AJ267" s="41"/>
      <c r="AK267" s="41">
        <f t="shared" si="40"/>
        <v>9</v>
      </c>
      <c r="AL267" s="41"/>
      <c r="AM267" s="41">
        <f>SUMIFS(Booking_Data!P:P,Booking_Data!H:H,AA267,Booking_Data!I:I,Y267,Booking_Data!J:J,B267)</f>
        <v>36850</v>
      </c>
    </row>
    <row r="268" spans="1:39" x14ac:dyDescent="0.35">
      <c r="A268" s="19">
        <v>1</v>
      </c>
      <c r="B268" s="28">
        <v>45894</v>
      </c>
      <c r="C268" s="51" t="s">
        <v>527</v>
      </c>
      <c r="D268" s="51" t="s">
        <v>1</v>
      </c>
      <c r="E268" s="1485">
        <v>0.27083333333333331</v>
      </c>
      <c r="F268" s="1485">
        <v>0.41666666666666669</v>
      </c>
      <c r="G268" s="1486">
        <v>0.35416666666666669</v>
      </c>
      <c r="H268" s="1486">
        <v>0.54166666666666663</v>
      </c>
      <c r="I268" s="20">
        <v>9</v>
      </c>
      <c r="J268" s="21">
        <v>47000</v>
      </c>
      <c r="K268" s="21">
        <v>0</v>
      </c>
      <c r="L268" s="21">
        <v>47000</v>
      </c>
      <c r="M268" s="12">
        <v>8</v>
      </c>
      <c r="N268" s="21">
        <v>52875</v>
      </c>
      <c r="O268" s="21">
        <v>26437.5</v>
      </c>
      <c r="P268" s="12" t="s">
        <v>86</v>
      </c>
      <c r="Q268" s="4">
        <v>179</v>
      </c>
      <c r="R268" s="4">
        <v>179</v>
      </c>
      <c r="S268" s="12" t="s">
        <v>457</v>
      </c>
      <c r="T268" s="12">
        <v>17</v>
      </c>
      <c r="U268" s="12">
        <v>6</v>
      </c>
      <c r="V268" s="12" t="s">
        <v>766</v>
      </c>
      <c r="W268" s="56" t="s">
        <v>773</v>
      </c>
      <c r="X268" s="535" t="s">
        <v>527</v>
      </c>
      <c r="Y268" s="12" t="s">
        <v>532</v>
      </c>
      <c r="Z268" s="12" t="s">
        <v>10</v>
      </c>
      <c r="AA268" s="536" t="s">
        <v>777</v>
      </c>
      <c r="AB268" s="52" t="s">
        <v>503</v>
      </c>
      <c r="AC268" s="53" t="s">
        <v>778</v>
      </c>
      <c r="AD268" s="57" cm="1">
        <f t="array" ref="AD268">INDEX('Routes Taxes'!O:O,MATCH('Flight Rotation Weeks'!V268&amp;Y268,'Routes Taxes'!A:A&amp;'Routes Taxes'!I:I,0))</f>
        <v>27.28</v>
      </c>
      <c r="AE268" s="58">
        <f t="shared" si="41"/>
        <v>4637.6000000000004</v>
      </c>
      <c r="AF268" s="11">
        <f>SUMIFS(Booking_Data!K:K,Booking_Data!J:J,B268,Booking_Data!H:H,AA268)</f>
        <v>170</v>
      </c>
      <c r="AG268" s="1487">
        <f t="shared" si="38"/>
        <v>9</v>
      </c>
      <c r="AH268" s="11">
        <f>SUMIFS(Booking_Data!L:L,Booking_Data!J:J,B268,Booking_Data!H:H,AA268,Booking_Data!I:I,Y268)</f>
        <v>170</v>
      </c>
      <c r="AI268" s="1487">
        <f t="shared" si="39"/>
        <v>9</v>
      </c>
      <c r="AJ268" s="1487"/>
      <c r="AK268" s="1487">
        <f t="shared" si="40"/>
        <v>9</v>
      </c>
      <c r="AL268" s="1487"/>
      <c r="AM268" s="1487">
        <f>SUMIFS(Booking_Data!P:P,Booking_Data!H:H,AA268,Booking_Data!I:I,Y268,Booking_Data!J:J,B268)</f>
        <v>36850</v>
      </c>
    </row>
    <row r="269" spans="1:39" x14ac:dyDescent="0.35">
      <c r="A269" s="763">
        <v>1</v>
      </c>
      <c r="B269" s="27">
        <v>45901</v>
      </c>
      <c r="C269" s="8" t="s">
        <v>527</v>
      </c>
      <c r="D269" s="8" t="s">
        <v>1</v>
      </c>
      <c r="E269" s="1459">
        <v>0.27083333333333331</v>
      </c>
      <c r="F269" s="1459">
        <v>0.41666666666666669</v>
      </c>
      <c r="G269" s="1460">
        <v>0.35416666666666669</v>
      </c>
      <c r="H269" s="1460">
        <v>0.54166666666666663</v>
      </c>
      <c r="I269" s="764">
        <v>9</v>
      </c>
      <c r="J269" s="3">
        <v>47000</v>
      </c>
      <c r="K269" s="3">
        <v>0</v>
      </c>
      <c r="L269" s="3">
        <v>47000</v>
      </c>
      <c r="M269" s="4">
        <v>8</v>
      </c>
      <c r="N269" s="3">
        <v>52875</v>
      </c>
      <c r="O269" s="3">
        <v>26437.5</v>
      </c>
      <c r="P269" s="4" t="s">
        <v>86</v>
      </c>
      <c r="Q269" s="4">
        <v>179</v>
      </c>
      <c r="R269" s="4">
        <v>179</v>
      </c>
      <c r="S269" s="4" t="s">
        <v>457</v>
      </c>
      <c r="T269" s="4">
        <v>17</v>
      </c>
      <c r="U269" s="4">
        <v>7</v>
      </c>
      <c r="V269" s="4" t="s">
        <v>766</v>
      </c>
      <c r="W269" s="9" t="s">
        <v>774</v>
      </c>
      <c r="X269" s="535" t="s">
        <v>527</v>
      </c>
      <c r="Y269" s="4" t="s">
        <v>532</v>
      </c>
      <c r="Z269" s="4" t="s">
        <v>10</v>
      </c>
      <c r="AA269" s="765" t="s">
        <v>777</v>
      </c>
      <c r="AB269" s="17" t="s">
        <v>503</v>
      </c>
      <c r="AC269" s="22" t="s">
        <v>778</v>
      </c>
      <c r="AD269" s="57" cm="1">
        <f t="array" ref="AD269">INDEX('Routes Taxes'!O:O,MATCH('Flight Rotation Weeks'!V269&amp;Y269,'Routes Taxes'!A:A&amp;'Routes Taxes'!I:I,0))</f>
        <v>27.28</v>
      </c>
      <c r="AE269" s="58">
        <f>AD269*AH269</f>
        <v>4746.72</v>
      </c>
      <c r="AF269" s="93">
        <f>SUMIFS(Booking_Data!K:K,Booking_Data!J:J,B269,Booking_Data!H:H,AA269)</f>
        <v>174</v>
      </c>
      <c r="AG269" s="41">
        <f>R269-AF269</f>
        <v>5</v>
      </c>
      <c r="AH269" s="93">
        <f>SUMIFS(Booking_Data!L:L,Booking_Data!J:J,B269,Booking_Data!H:H,AA269,Booking_Data!I:I,Y269)</f>
        <v>174</v>
      </c>
      <c r="AI269" s="41">
        <f>R269-AH269</f>
        <v>5</v>
      </c>
      <c r="AJ269" s="41"/>
      <c r="AK269" s="41">
        <f>AG269-AJ269</f>
        <v>5</v>
      </c>
      <c r="AL269" s="41"/>
      <c r="AM269" s="41">
        <f>SUMIFS(Booking_Data!P:P,Booking_Data!H:H,AA269,Booking_Data!I:I,Y269,Booking_Data!J:J,B269)</f>
        <v>37710</v>
      </c>
    </row>
    <row r="270" spans="1:39" x14ac:dyDescent="0.35">
      <c r="A270" s="763">
        <v>1</v>
      </c>
      <c r="B270" s="27">
        <v>45908</v>
      </c>
      <c r="C270" s="8" t="s">
        <v>527</v>
      </c>
      <c r="D270" s="8" t="s">
        <v>1</v>
      </c>
      <c r="E270" s="1459">
        <v>0.27083333333333331</v>
      </c>
      <c r="F270" s="1459">
        <v>0.41666666666666669</v>
      </c>
      <c r="G270" s="1460">
        <v>0.35416666666666669</v>
      </c>
      <c r="H270" s="1460">
        <v>0.54166666666666663</v>
      </c>
      <c r="I270" s="764">
        <v>9</v>
      </c>
      <c r="J270" s="3">
        <v>47000</v>
      </c>
      <c r="K270" s="3">
        <v>0</v>
      </c>
      <c r="L270" s="3">
        <v>47000</v>
      </c>
      <c r="M270" s="4">
        <v>8</v>
      </c>
      <c r="N270" s="3">
        <v>52875</v>
      </c>
      <c r="O270" s="3">
        <v>26437.5</v>
      </c>
      <c r="P270" s="4" t="s">
        <v>86</v>
      </c>
      <c r="Q270" s="4">
        <v>179</v>
      </c>
      <c r="R270" s="4">
        <v>179</v>
      </c>
      <c r="S270" s="4" t="s">
        <v>457</v>
      </c>
      <c r="T270" s="4">
        <v>17</v>
      </c>
      <c r="U270" s="4">
        <v>8</v>
      </c>
      <c r="V270" s="4" t="s">
        <v>766</v>
      </c>
      <c r="W270" s="9" t="s">
        <v>775</v>
      </c>
      <c r="X270" s="535" t="s">
        <v>527</v>
      </c>
      <c r="Y270" s="4" t="s">
        <v>532</v>
      </c>
      <c r="Z270" s="4" t="s">
        <v>10</v>
      </c>
      <c r="AA270" s="765" t="s">
        <v>777</v>
      </c>
      <c r="AB270" s="17" t="s">
        <v>503</v>
      </c>
      <c r="AC270" s="22" t="s">
        <v>778</v>
      </c>
      <c r="AD270" s="57" cm="1">
        <f t="array" ref="AD270">INDEX('Routes Taxes'!O:O,MATCH('Flight Rotation Weeks'!V270&amp;Y270,'Routes Taxes'!A:A&amp;'Routes Taxes'!I:I,0))</f>
        <v>27.28</v>
      </c>
      <c r="AE270" s="58">
        <f>AD270*AH270</f>
        <v>4555.76</v>
      </c>
      <c r="AF270" s="93">
        <f>SUMIFS(Booking_Data!K:K,Booking_Data!J:J,B270,Booking_Data!H:H,AA270)</f>
        <v>167</v>
      </c>
      <c r="AG270" s="41">
        <f>R270-AF270</f>
        <v>12</v>
      </c>
      <c r="AH270" s="93">
        <f>SUMIFS(Booking_Data!L:L,Booking_Data!J:J,B270,Booking_Data!H:H,AA270,Booking_Data!I:I,Y270)</f>
        <v>167</v>
      </c>
      <c r="AI270" s="41">
        <f>R270-AH270</f>
        <v>12</v>
      </c>
      <c r="AJ270" s="41"/>
      <c r="AK270" s="41">
        <f>AG270-AJ270</f>
        <v>12</v>
      </c>
      <c r="AL270" s="41"/>
      <c r="AM270" s="41">
        <f>SUMIFS(Booking_Data!P:P,Booking_Data!H:H,AA270,Booking_Data!I:I,Y270,Booking_Data!J:J,B270)</f>
        <v>35905</v>
      </c>
    </row>
    <row r="271" spans="1:39" x14ac:dyDescent="0.35">
      <c r="A271" s="763">
        <v>2</v>
      </c>
      <c r="B271" s="27">
        <v>45881</v>
      </c>
      <c r="C271" s="8" t="s">
        <v>1</v>
      </c>
      <c r="D271" s="8" t="s">
        <v>789</v>
      </c>
      <c r="E271" s="1459">
        <v>8.3333333333333329E-2</v>
      </c>
      <c r="F271" s="1459">
        <v>0.25</v>
      </c>
      <c r="G271" s="1460">
        <v>0.20833333333333334</v>
      </c>
      <c r="H271" s="1460">
        <v>0.33333333333333331</v>
      </c>
      <c r="I271" s="764">
        <v>5</v>
      </c>
      <c r="J271" s="3">
        <v>14850</v>
      </c>
      <c r="K271" s="3">
        <v>0</v>
      </c>
      <c r="L271" s="3">
        <v>14850</v>
      </c>
      <c r="M271" s="4">
        <v>4</v>
      </c>
      <c r="N271" s="3">
        <v>18562.5</v>
      </c>
      <c r="O271" s="3">
        <v>9281.25</v>
      </c>
      <c r="P271" s="4" t="s">
        <v>86</v>
      </c>
      <c r="Q271" s="4">
        <v>175</v>
      </c>
      <c r="R271" s="93">
        <v>175</v>
      </c>
      <c r="S271" s="4" t="s">
        <v>457</v>
      </c>
      <c r="T271" s="4">
        <v>18</v>
      </c>
      <c r="U271" s="4">
        <v>2</v>
      </c>
      <c r="V271" s="4" t="s">
        <v>790</v>
      </c>
      <c r="W271" s="9" t="s">
        <v>791</v>
      </c>
      <c r="X271" s="535" t="s">
        <v>789</v>
      </c>
      <c r="Y271" s="4" t="s">
        <v>792</v>
      </c>
      <c r="Z271" s="4" t="s">
        <v>11</v>
      </c>
      <c r="AA271" s="765" t="s">
        <v>793</v>
      </c>
      <c r="AB271" s="17" t="s">
        <v>503</v>
      </c>
      <c r="AC271" s="22" t="s">
        <v>794</v>
      </c>
      <c r="AD271" s="57" cm="1">
        <f t="array" ref="AD271">INDEX('Routes Taxes'!O:O,MATCH('Flight Rotation Weeks'!V271&amp;Y271,'Routes Taxes'!A:A&amp;'Routes Taxes'!I:I,0))</f>
        <v>32.75</v>
      </c>
      <c r="AE271" s="58">
        <f t="shared" si="41"/>
        <v>3602.5</v>
      </c>
      <c r="AF271" s="93">
        <f>SUMIFS(Booking_Data!K:K,Booking_Data!J:J,B271,Booking_Data!H:H,AA271)</f>
        <v>110</v>
      </c>
      <c r="AG271" s="41">
        <f t="shared" ref="AG271:AG290" si="42">R271-AF271</f>
        <v>65</v>
      </c>
      <c r="AH271" s="93">
        <f>SUMIFS(Booking_Data!L:L,Booking_Data!J:J,B271,Booking_Data!H:H,AA271,Booking_Data!I:I,Y271)</f>
        <v>110</v>
      </c>
      <c r="AI271" s="41">
        <f t="shared" ref="AI271:AI278" si="43">R271-AH271</f>
        <v>65</v>
      </c>
      <c r="AJ271" s="41"/>
      <c r="AK271" s="41">
        <f t="shared" ref="AK271:AK278" si="44">AG271-AJ271</f>
        <v>65</v>
      </c>
      <c r="AL271" s="41"/>
      <c r="AM271" s="41">
        <f>SUMIFS(Booking_Data!P:P,Booking_Data!H:H,AA271,Booking_Data!I:I,Y271,Booking_Data!J:J,B271)</f>
        <v>0</v>
      </c>
    </row>
    <row r="272" spans="1:39" x14ac:dyDescent="0.35">
      <c r="A272" s="763">
        <v>2</v>
      </c>
      <c r="B272" s="27">
        <v>45888</v>
      </c>
      <c r="C272" s="8" t="s">
        <v>1</v>
      </c>
      <c r="D272" s="8" t="s">
        <v>789</v>
      </c>
      <c r="E272" s="1459">
        <v>8.3333333333333329E-2</v>
      </c>
      <c r="F272" s="1459">
        <v>0.25</v>
      </c>
      <c r="G272" s="1460">
        <v>0.20833333333333334</v>
      </c>
      <c r="H272" s="1460">
        <v>0.33333333333333331</v>
      </c>
      <c r="I272" s="764">
        <v>5</v>
      </c>
      <c r="J272" s="3">
        <v>14850</v>
      </c>
      <c r="K272" s="3">
        <v>0</v>
      </c>
      <c r="L272" s="3">
        <v>14850</v>
      </c>
      <c r="M272" s="4">
        <v>4</v>
      </c>
      <c r="N272" s="3">
        <v>18562.5</v>
      </c>
      <c r="O272" s="3">
        <v>9281.25</v>
      </c>
      <c r="P272" s="4" t="s">
        <v>86</v>
      </c>
      <c r="Q272" s="4">
        <v>175</v>
      </c>
      <c r="R272" s="93">
        <v>175</v>
      </c>
      <c r="S272" s="4" t="s">
        <v>457</v>
      </c>
      <c r="T272" s="4">
        <v>18</v>
      </c>
      <c r="U272" s="4">
        <v>3</v>
      </c>
      <c r="V272" s="4" t="s">
        <v>790</v>
      </c>
      <c r="W272" s="9" t="s">
        <v>795</v>
      </c>
      <c r="X272" s="535" t="s">
        <v>789</v>
      </c>
      <c r="Y272" s="4" t="s">
        <v>792</v>
      </c>
      <c r="Z272" s="4" t="s">
        <v>11</v>
      </c>
      <c r="AA272" s="765" t="s">
        <v>793</v>
      </c>
      <c r="AB272" s="17" t="s">
        <v>503</v>
      </c>
      <c r="AC272" s="22" t="s">
        <v>794</v>
      </c>
      <c r="AD272" s="57" cm="1">
        <f t="array" ref="AD272">INDEX('Routes Taxes'!O:O,MATCH('Flight Rotation Weeks'!V272&amp;Y272,'Routes Taxes'!A:A&amp;'Routes Taxes'!I:I,0))</f>
        <v>32.75</v>
      </c>
      <c r="AE272" s="58">
        <f t="shared" si="41"/>
        <v>3602.5</v>
      </c>
      <c r="AF272" s="93">
        <f>SUMIFS(Booking_Data!K:K,Booking_Data!J:J,B272,Booking_Data!H:H,AA272)</f>
        <v>110</v>
      </c>
      <c r="AG272" s="41">
        <f t="shared" si="42"/>
        <v>65</v>
      </c>
      <c r="AH272" s="93">
        <f>SUMIFS(Booking_Data!L:L,Booking_Data!J:J,B272,Booking_Data!H:H,AA272,Booking_Data!I:I,Y272)</f>
        <v>110</v>
      </c>
      <c r="AI272" s="41">
        <f t="shared" si="43"/>
        <v>65</v>
      </c>
      <c r="AJ272" s="41"/>
      <c r="AK272" s="41">
        <f t="shared" si="44"/>
        <v>65</v>
      </c>
      <c r="AL272" s="41"/>
      <c r="AM272" s="41">
        <f>SUMIFS(Booking_Data!P:P,Booking_Data!H:H,AA272,Booking_Data!I:I,Y272,Booking_Data!J:J,B272)</f>
        <v>0</v>
      </c>
    </row>
    <row r="273" spans="1:39" x14ac:dyDescent="0.35">
      <c r="A273" s="763">
        <v>2</v>
      </c>
      <c r="B273" s="27">
        <v>45895</v>
      </c>
      <c r="C273" s="8" t="s">
        <v>1</v>
      </c>
      <c r="D273" s="8" t="s">
        <v>789</v>
      </c>
      <c r="E273" s="1459">
        <v>8.3333333333333329E-2</v>
      </c>
      <c r="F273" s="1459">
        <v>0.25</v>
      </c>
      <c r="G273" s="1460">
        <v>0.20833333333333334</v>
      </c>
      <c r="H273" s="1460">
        <v>0.33333333333333331</v>
      </c>
      <c r="I273" s="764">
        <v>5</v>
      </c>
      <c r="J273" s="3">
        <v>14850</v>
      </c>
      <c r="K273" s="3">
        <v>0</v>
      </c>
      <c r="L273" s="3">
        <v>14850</v>
      </c>
      <c r="M273" s="4">
        <v>4</v>
      </c>
      <c r="N273" s="3">
        <v>18562.5</v>
      </c>
      <c r="O273" s="3">
        <v>9281.25</v>
      </c>
      <c r="P273" s="4" t="s">
        <v>86</v>
      </c>
      <c r="Q273" s="4">
        <v>175</v>
      </c>
      <c r="R273" s="93">
        <v>175</v>
      </c>
      <c r="S273" s="4" t="s">
        <v>457</v>
      </c>
      <c r="T273" s="4">
        <v>18</v>
      </c>
      <c r="U273" s="4">
        <v>4</v>
      </c>
      <c r="V273" s="4" t="s">
        <v>790</v>
      </c>
      <c r="W273" s="9" t="s">
        <v>796</v>
      </c>
      <c r="X273" s="535" t="s">
        <v>789</v>
      </c>
      <c r="Y273" s="4" t="s">
        <v>792</v>
      </c>
      <c r="Z273" s="4" t="s">
        <v>11</v>
      </c>
      <c r="AA273" s="765" t="s">
        <v>793</v>
      </c>
      <c r="AB273" s="17" t="s">
        <v>503</v>
      </c>
      <c r="AC273" s="22" t="s">
        <v>794</v>
      </c>
      <c r="AD273" s="57" cm="1">
        <f t="array" ref="AD273">INDEX('Routes Taxes'!O:O,MATCH('Flight Rotation Weeks'!V273&amp;Y273,'Routes Taxes'!A:A&amp;'Routes Taxes'!I:I,0))</f>
        <v>32.75</v>
      </c>
      <c r="AE273" s="58">
        <f t="shared" si="41"/>
        <v>3602.5</v>
      </c>
      <c r="AF273" s="93">
        <f>SUMIFS(Booking_Data!K:K,Booking_Data!J:J,B273,Booking_Data!H:H,AA273)</f>
        <v>110</v>
      </c>
      <c r="AG273" s="41">
        <f t="shared" si="42"/>
        <v>65</v>
      </c>
      <c r="AH273" s="93">
        <f>SUMIFS(Booking_Data!L:L,Booking_Data!J:J,B273,Booking_Data!H:H,AA273,Booking_Data!I:I,Y273)</f>
        <v>110</v>
      </c>
      <c r="AI273" s="41">
        <f t="shared" si="43"/>
        <v>65</v>
      </c>
      <c r="AJ273" s="41"/>
      <c r="AK273" s="41">
        <f t="shared" si="44"/>
        <v>65</v>
      </c>
      <c r="AL273" s="41"/>
      <c r="AM273" s="41">
        <f>SUMIFS(Booking_Data!P:P,Booking_Data!H:H,AA273,Booking_Data!I:I,Y273,Booking_Data!J:J,B273)</f>
        <v>0</v>
      </c>
    </row>
    <row r="274" spans="1:39" x14ac:dyDescent="0.35">
      <c r="A274" s="763">
        <v>2</v>
      </c>
      <c r="B274" s="27">
        <v>45902</v>
      </c>
      <c r="C274" s="8" t="s">
        <v>1</v>
      </c>
      <c r="D274" s="8" t="s">
        <v>789</v>
      </c>
      <c r="E274" s="1459">
        <v>8.3333333333333329E-2</v>
      </c>
      <c r="F274" s="1459">
        <v>0.25</v>
      </c>
      <c r="G274" s="1460">
        <v>0.20833333333333334</v>
      </c>
      <c r="H274" s="1460">
        <v>0.33333333333333331</v>
      </c>
      <c r="I274" s="764">
        <v>5</v>
      </c>
      <c r="J274" s="3">
        <v>14850</v>
      </c>
      <c r="K274" s="3">
        <v>0</v>
      </c>
      <c r="L274" s="3">
        <v>14850</v>
      </c>
      <c r="M274" s="4">
        <v>4</v>
      </c>
      <c r="N274" s="3">
        <v>18562.5</v>
      </c>
      <c r="O274" s="3">
        <v>9281.25</v>
      </c>
      <c r="P274" s="4" t="s">
        <v>86</v>
      </c>
      <c r="Q274" s="4">
        <v>175</v>
      </c>
      <c r="R274" s="93">
        <v>175</v>
      </c>
      <c r="S274" s="4" t="s">
        <v>457</v>
      </c>
      <c r="T274" s="4">
        <v>18</v>
      </c>
      <c r="U274" s="4">
        <v>5</v>
      </c>
      <c r="V274" s="4" t="s">
        <v>790</v>
      </c>
      <c r="W274" s="9" t="s">
        <v>797</v>
      </c>
      <c r="X274" s="535" t="s">
        <v>789</v>
      </c>
      <c r="Y274" s="4" t="s">
        <v>792</v>
      </c>
      <c r="Z274" s="4" t="s">
        <v>11</v>
      </c>
      <c r="AA274" s="765" t="s">
        <v>793</v>
      </c>
      <c r="AB274" s="17" t="s">
        <v>503</v>
      </c>
      <c r="AC274" s="22" t="s">
        <v>794</v>
      </c>
      <c r="AD274" s="57" cm="1">
        <f t="array" ref="AD274">INDEX('Routes Taxes'!O:O,MATCH('Flight Rotation Weeks'!V274&amp;Y274,'Routes Taxes'!A:A&amp;'Routes Taxes'!I:I,0))</f>
        <v>32.75</v>
      </c>
      <c r="AE274" s="58">
        <f t="shared" si="41"/>
        <v>3602.5</v>
      </c>
      <c r="AF274" s="93">
        <f>SUMIFS(Booking_Data!K:K,Booking_Data!J:J,B274,Booking_Data!H:H,AA274)</f>
        <v>110</v>
      </c>
      <c r="AG274" s="41">
        <f t="shared" si="42"/>
        <v>65</v>
      </c>
      <c r="AH274" s="93">
        <f>SUMIFS(Booking_Data!L:L,Booking_Data!J:J,B274,Booking_Data!H:H,AA274,Booking_Data!I:I,Y274)</f>
        <v>110</v>
      </c>
      <c r="AI274" s="41">
        <f t="shared" si="43"/>
        <v>65</v>
      </c>
      <c r="AJ274" s="41"/>
      <c r="AK274" s="41">
        <f t="shared" si="44"/>
        <v>65</v>
      </c>
      <c r="AL274" s="41"/>
      <c r="AM274" s="41">
        <f>SUMIFS(Booking_Data!P:P,Booking_Data!H:H,AA274,Booking_Data!I:I,Y274,Booking_Data!J:J,B274)</f>
        <v>0</v>
      </c>
    </row>
    <row r="275" spans="1:39" x14ac:dyDescent="0.35">
      <c r="A275" s="763">
        <v>2</v>
      </c>
      <c r="B275" s="27">
        <v>45874</v>
      </c>
      <c r="C275" s="8" t="s">
        <v>789</v>
      </c>
      <c r="D275" s="8" t="s">
        <v>1</v>
      </c>
      <c r="E275" s="1459">
        <v>0.29166666666666669</v>
      </c>
      <c r="F275" s="1459">
        <v>0.45833333333333331</v>
      </c>
      <c r="G275" s="1460">
        <v>0.375</v>
      </c>
      <c r="H275" s="1460">
        <v>0.58333333333333337</v>
      </c>
      <c r="I275" s="764">
        <v>5</v>
      </c>
      <c r="J275" s="3">
        <v>14850</v>
      </c>
      <c r="K275" s="3">
        <v>0</v>
      </c>
      <c r="L275" s="3">
        <v>14850</v>
      </c>
      <c r="M275" s="4">
        <v>4</v>
      </c>
      <c r="N275" s="3">
        <v>18562.5</v>
      </c>
      <c r="O275" s="3">
        <v>9281.25</v>
      </c>
      <c r="P275" s="4" t="s">
        <v>86</v>
      </c>
      <c r="Q275" s="4">
        <v>175</v>
      </c>
      <c r="R275" s="93">
        <v>175</v>
      </c>
      <c r="S275" s="4" t="s">
        <v>457</v>
      </c>
      <c r="T275" s="4">
        <v>18</v>
      </c>
      <c r="U275" s="4">
        <v>1</v>
      </c>
      <c r="V275" s="4" t="s">
        <v>790</v>
      </c>
      <c r="W275" s="9" t="s">
        <v>798</v>
      </c>
      <c r="X275" s="535" t="s">
        <v>789</v>
      </c>
      <c r="Y275" s="4" t="s">
        <v>799</v>
      </c>
      <c r="Z275" s="4" t="s">
        <v>10</v>
      </c>
      <c r="AA275" s="765" t="s">
        <v>800</v>
      </c>
      <c r="AB275" s="17" t="s">
        <v>503</v>
      </c>
      <c r="AC275" s="22" t="s">
        <v>801</v>
      </c>
      <c r="AD275" s="57" cm="1">
        <f t="array" ref="AD275">INDEX('Routes Taxes'!O:O,MATCH('Flight Rotation Weeks'!V275&amp;Y275,'Routes Taxes'!A:A&amp;'Routes Taxes'!I:I,0))</f>
        <v>17.93</v>
      </c>
      <c r="AE275" s="58">
        <f t="shared" si="41"/>
        <v>1972.3</v>
      </c>
      <c r="AF275" s="93">
        <f>SUMIFS(Booking_Data!K:K,Booking_Data!J:J,B275,Booking_Data!H:H,AA275)</f>
        <v>110</v>
      </c>
      <c r="AG275" s="41">
        <f t="shared" si="42"/>
        <v>65</v>
      </c>
      <c r="AH275" s="93">
        <f>SUMIFS(Booking_Data!L:L,Booking_Data!J:J,B275,Booking_Data!H:H,AA275,Booking_Data!I:I,Y275)</f>
        <v>110</v>
      </c>
      <c r="AI275" s="41">
        <f t="shared" si="43"/>
        <v>65</v>
      </c>
      <c r="AJ275" s="41"/>
      <c r="AK275" s="41">
        <f t="shared" si="44"/>
        <v>65</v>
      </c>
      <c r="AL275" s="41"/>
      <c r="AM275" s="41">
        <f>SUMIFS(Booking_Data!P:P,Booking_Data!H:H,AA275,Booking_Data!I:I,Y275,Booking_Data!J:J,B275)</f>
        <v>0</v>
      </c>
    </row>
    <row r="276" spans="1:39" x14ac:dyDescent="0.35">
      <c r="A276" s="763">
        <v>2</v>
      </c>
      <c r="B276" s="27">
        <v>45881</v>
      </c>
      <c r="C276" s="8" t="s">
        <v>789</v>
      </c>
      <c r="D276" s="8" t="s">
        <v>1</v>
      </c>
      <c r="E276" s="1459">
        <v>0.29166666666666669</v>
      </c>
      <c r="F276" s="1459">
        <v>0.45833333333333331</v>
      </c>
      <c r="G276" s="1460">
        <v>0.375</v>
      </c>
      <c r="H276" s="1460">
        <v>0.58333333333333337</v>
      </c>
      <c r="I276" s="764">
        <v>5</v>
      </c>
      <c r="J276" s="3">
        <v>14850</v>
      </c>
      <c r="K276" s="3">
        <v>0</v>
      </c>
      <c r="L276" s="3">
        <v>14850</v>
      </c>
      <c r="M276" s="4">
        <v>4</v>
      </c>
      <c r="N276" s="3">
        <v>18562.5</v>
      </c>
      <c r="O276" s="3">
        <v>9281.25</v>
      </c>
      <c r="P276" s="4" t="s">
        <v>86</v>
      </c>
      <c r="Q276" s="4">
        <v>175</v>
      </c>
      <c r="R276" s="93">
        <v>175</v>
      </c>
      <c r="S276" s="4" t="s">
        <v>457</v>
      </c>
      <c r="T276" s="4">
        <v>18</v>
      </c>
      <c r="U276" s="4">
        <v>2</v>
      </c>
      <c r="V276" s="4" t="s">
        <v>790</v>
      </c>
      <c r="W276" s="9" t="s">
        <v>791</v>
      </c>
      <c r="X276" s="535" t="s">
        <v>789</v>
      </c>
      <c r="Y276" s="4" t="s">
        <v>799</v>
      </c>
      <c r="Z276" s="4" t="s">
        <v>10</v>
      </c>
      <c r="AA276" s="765" t="s">
        <v>800</v>
      </c>
      <c r="AB276" s="17" t="s">
        <v>503</v>
      </c>
      <c r="AC276" s="22" t="s">
        <v>801</v>
      </c>
      <c r="AD276" s="57" cm="1">
        <f t="array" ref="AD276">INDEX('Routes Taxes'!O:O,MATCH('Flight Rotation Weeks'!V276&amp;Y276,'Routes Taxes'!A:A&amp;'Routes Taxes'!I:I,0))</f>
        <v>17.93</v>
      </c>
      <c r="AE276" s="58">
        <f t="shared" si="41"/>
        <v>1972.3</v>
      </c>
      <c r="AF276" s="93">
        <f>SUMIFS(Booking_Data!K:K,Booking_Data!J:J,B276,Booking_Data!H:H,AA276)</f>
        <v>110</v>
      </c>
      <c r="AG276" s="41">
        <f t="shared" si="42"/>
        <v>65</v>
      </c>
      <c r="AH276" s="93">
        <f>SUMIFS(Booking_Data!L:L,Booking_Data!J:J,B276,Booking_Data!H:H,AA276,Booking_Data!I:I,Y276)</f>
        <v>110</v>
      </c>
      <c r="AI276" s="41">
        <f t="shared" si="43"/>
        <v>65</v>
      </c>
      <c r="AJ276" s="41"/>
      <c r="AK276" s="41">
        <f t="shared" si="44"/>
        <v>65</v>
      </c>
      <c r="AL276" s="41"/>
      <c r="AM276" s="41">
        <f>SUMIFS(Booking_Data!P:P,Booking_Data!H:H,AA276,Booking_Data!I:I,Y276,Booking_Data!J:J,B276)</f>
        <v>0</v>
      </c>
    </row>
    <row r="277" spans="1:39" x14ac:dyDescent="0.35">
      <c r="A277" s="763">
        <v>2</v>
      </c>
      <c r="B277" s="27">
        <v>45888</v>
      </c>
      <c r="C277" s="8" t="s">
        <v>789</v>
      </c>
      <c r="D277" s="8" t="s">
        <v>1</v>
      </c>
      <c r="E277" s="1459">
        <v>0.29166666666666669</v>
      </c>
      <c r="F277" s="1459">
        <v>0.45833333333333331</v>
      </c>
      <c r="G277" s="1460">
        <v>0.375</v>
      </c>
      <c r="H277" s="1460">
        <v>0.58333333333333337</v>
      </c>
      <c r="I277" s="764">
        <v>5</v>
      </c>
      <c r="J277" s="3">
        <v>14850</v>
      </c>
      <c r="K277" s="3">
        <v>0</v>
      </c>
      <c r="L277" s="3">
        <v>14850</v>
      </c>
      <c r="M277" s="4">
        <v>4</v>
      </c>
      <c r="N277" s="3">
        <v>18562.5</v>
      </c>
      <c r="O277" s="3">
        <v>9281.25</v>
      </c>
      <c r="P277" s="4" t="s">
        <v>86</v>
      </c>
      <c r="Q277" s="4">
        <v>175</v>
      </c>
      <c r="R277" s="93">
        <v>175</v>
      </c>
      <c r="S277" s="4" t="s">
        <v>457</v>
      </c>
      <c r="T277" s="4">
        <v>18</v>
      </c>
      <c r="U277" s="4">
        <v>3</v>
      </c>
      <c r="V277" s="4" t="s">
        <v>790</v>
      </c>
      <c r="W277" s="9" t="s">
        <v>795</v>
      </c>
      <c r="X277" s="535" t="s">
        <v>789</v>
      </c>
      <c r="Y277" s="4" t="s">
        <v>799</v>
      </c>
      <c r="Z277" s="4" t="s">
        <v>10</v>
      </c>
      <c r="AA277" s="765" t="s">
        <v>800</v>
      </c>
      <c r="AB277" s="17" t="s">
        <v>503</v>
      </c>
      <c r="AC277" s="22" t="s">
        <v>801</v>
      </c>
      <c r="AD277" s="57" cm="1">
        <f t="array" ref="AD277">INDEX('Routes Taxes'!O:O,MATCH('Flight Rotation Weeks'!V277&amp;Y277,'Routes Taxes'!A:A&amp;'Routes Taxes'!I:I,0))</f>
        <v>17.93</v>
      </c>
      <c r="AE277" s="58">
        <f t="shared" si="41"/>
        <v>1972.3</v>
      </c>
      <c r="AF277" s="93">
        <f>SUMIFS(Booking_Data!K:K,Booking_Data!J:J,B277,Booking_Data!H:H,AA277)</f>
        <v>110</v>
      </c>
      <c r="AG277" s="41">
        <f t="shared" si="42"/>
        <v>65</v>
      </c>
      <c r="AH277" s="93">
        <f>SUMIFS(Booking_Data!L:L,Booking_Data!J:J,B277,Booking_Data!H:H,AA277,Booking_Data!I:I,Y277)</f>
        <v>110</v>
      </c>
      <c r="AI277" s="41">
        <f t="shared" si="43"/>
        <v>65</v>
      </c>
      <c r="AJ277" s="41"/>
      <c r="AK277" s="41">
        <f t="shared" si="44"/>
        <v>65</v>
      </c>
      <c r="AL277" s="41"/>
      <c r="AM277" s="41">
        <f>SUMIFS(Booking_Data!P:P,Booking_Data!H:H,AA277,Booking_Data!I:I,Y277,Booking_Data!J:J,B277)</f>
        <v>0</v>
      </c>
    </row>
    <row r="278" spans="1:39" x14ac:dyDescent="0.35">
      <c r="A278" s="763">
        <v>2</v>
      </c>
      <c r="B278" s="27">
        <v>45895</v>
      </c>
      <c r="C278" s="8" t="s">
        <v>789</v>
      </c>
      <c r="D278" s="8" t="s">
        <v>1</v>
      </c>
      <c r="E278" s="1459">
        <v>0.29166666666666669</v>
      </c>
      <c r="F278" s="1459">
        <v>0.45833333333333331</v>
      </c>
      <c r="G278" s="1460">
        <v>0.375</v>
      </c>
      <c r="H278" s="1460">
        <v>0.58333333333333337</v>
      </c>
      <c r="I278" s="764">
        <v>5</v>
      </c>
      <c r="J278" s="3">
        <v>14850</v>
      </c>
      <c r="K278" s="3">
        <v>0</v>
      </c>
      <c r="L278" s="3">
        <v>14850</v>
      </c>
      <c r="M278" s="4">
        <v>4</v>
      </c>
      <c r="N278" s="3">
        <v>18562.5</v>
      </c>
      <c r="O278" s="3">
        <v>9281.25</v>
      </c>
      <c r="P278" s="4" t="s">
        <v>86</v>
      </c>
      <c r="Q278" s="4">
        <v>175</v>
      </c>
      <c r="R278" s="93">
        <v>175</v>
      </c>
      <c r="S278" s="4" t="s">
        <v>457</v>
      </c>
      <c r="T278" s="4">
        <v>18</v>
      </c>
      <c r="U278" s="4">
        <v>4</v>
      </c>
      <c r="V278" s="4" t="s">
        <v>790</v>
      </c>
      <c r="W278" s="9" t="s">
        <v>796</v>
      </c>
      <c r="X278" s="535" t="s">
        <v>789</v>
      </c>
      <c r="Y278" s="4" t="s">
        <v>799</v>
      </c>
      <c r="Z278" s="4" t="s">
        <v>10</v>
      </c>
      <c r="AA278" s="765" t="s">
        <v>800</v>
      </c>
      <c r="AB278" s="17" t="s">
        <v>503</v>
      </c>
      <c r="AC278" s="22" t="s">
        <v>801</v>
      </c>
      <c r="AD278" s="57" cm="1">
        <f t="array" ref="AD278">INDEX('Routes Taxes'!O:O,MATCH('Flight Rotation Weeks'!V278&amp;Y278,'Routes Taxes'!A:A&amp;'Routes Taxes'!I:I,0))</f>
        <v>17.93</v>
      </c>
      <c r="AE278" s="58">
        <f t="shared" si="41"/>
        <v>1972.3</v>
      </c>
      <c r="AF278" s="93">
        <f>SUMIFS(Booking_Data!K:K,Booking_Data!J:J,B278,Booking_Data!H:H,AA278)</f>
        <v>110</v>
      </c>
      <c r="AG278" s="41">
        <f t="shared" si="42"/>
        <v>65</v>
      </c>
      <c r="AH278" s="93">
        <f>SUMIFS(Booking_Data!L:L,Booking_Data!J:J,B278,Booking_Data!H:H,AA278,Booking_Data!I:I,Y278)</f>
        <v>110</v>
      </c>
      <c r="AI278" s="41">
        <f t="shared" si="43"/>
        <v>65</v>
      </c>
      <c r="AJ278" s="41"/>
      <c r="AK278" s="41">
        <f t="shared" si="44"/>
        <v>65</v>
      </c>
      <c r="AL278" s="41"/>
      <c r="AM278" s="41">
        <f>SUMIFS(Booking_Data!P:P,Booking_Data!H:H,AA278,Booking_Data!I:I,Y278,Booking_Data!J:J,B278)</f>
        <v>0</v>
      </c>
    </row>
    <row r="279" spans="1:39" x14ac:dyDescent="0.35">
      <c r="A279" s="763">
        <v>7</v>
      </c>
      <c r="B279" s="27">
        <v>45928</v>
      </c>
      <c r="C279" s="8" t="s">
        <v>1</v>
      </c>
      <c r="D279" s="8" t="s">
        <v>2</v>
      </c>
      <c r="E279" s="532">
        <v>0.625</v>
      </c>
      <c r="F279" s="532">
        <v>0.77083333333333337</v>
      </c>
      <c r="G279" s="533">
        <v>0.75</v>
      </c>
      <c r="H279" s="533">
        <v>0.85416666666666663</v>
      </c>
      <c r="I279" s="764">
        <v>7</v>
      </c>
      <c r="J279" s="3">
        <v>0</v>
      </c>
      <c r="K279" s="3">
        <v>0</v>
      </c>
      <c r="L279" s="3">
        <v>0</v>
      </c>
      <c r="M279" s="4">
        <v>7</v>
      </c>
      <c r="N279" s="3">
        <v>0</v>
      </c>
      <c r="O279" s="3">
        <v>0</v>
      </c>
      <c r="P279" s="4" t="s">
        <v>86</v>
      </c>
      <c r="Q279" s="4">
        <v>40</v>
      </c>
      <c r="R279" s="93">
        <v>40</v>
      </c>
      <c r="S279" s="4" t="s">
        <v>457</v>
      </c>
      <c r="T279" s="534">
        <v>19</v>
      </c>
      <c r="U279" s="4">
        <v>1</v>
      </c>
      <c r="V279" s="4" t="s">
        <v>1131</v>
      </c>
      <c r="W279" s="9" t="s">
        <v>256</v>
      </c>
      <c r="X279" s="535" t="s">
        <v>2</v>
      </c>
      <c r="Y279" s="4" t="s">
        <v>29</v>
      </c>
      <c r="Z279" s="4" t="s">
        <v>11</v>
      </c>
      <c r="AA279" s="765" t="s">
        <v>1140</v>
      </c>
      <c r="AB279" s="17" t="s">
        <v>629</v>
      </c>
      <c r="AC279" s="22">
        <v>809</v>
      </c>
      <c r="AD279" s="57" cm="1">
        <f t="array" ref="AD279">INDEX('Routes Taxes'!O:O,MATCH('Flight Rotation Weeks'!V279&amp;Y279,'Routes Taxes'!A:A&amp;'Routes Taxes'!I:I,0))</f>
        <v>32.75</v>
      </c>
      <c r="AE279" s="58">
        <f t="shared" si="41"/>
        <v>1310</v>
      </c>
      <c r="AF279" s="93">
        <f>SUMIFS(Booking_Data!K:K,Booking_Data!J:J,B279,Booking_Data!H:H,AA279)</f>
        <v>40</v>
      </c>
      <c r="AG279" s="41">
        <f t="shared" si="42"/>
        <v>0</v>
      </c>
      <c r="AH279" s="93">
        <f>SUMIFS(Booking_Data!L:L,Booking_Data!J:J,B279,Booking_Data!H:H,AA279,Booking_Data!I:I,Y279)</f>
        <v>40</v>
      </c>
      <c r="AI279" s="41">
        <f>R279-AH279</f>
        <v>0</v>
      </c>
      <c r="AJ279" s="41"/>
      <c r="AK279" s="41">
        <f>AG279-AJ279</f>
        <v>0</v>
      </c>
      <c r="AL279" s="41"/>
      <c r="AM279" s="41">
        <f>SUMIFS(Booking_Data!P:P,Booking_Data!H:H,AA279,Booking_Data!I:I,Y279,Booking_Data!J:J,B279)</f>
        <v>7500</v>
      </c>
    </row>
    <row r="280" spans="1:39" x14ac:dyDescent="0.35">
      <c r="A280" s="763">
        <v>7</v>
      </c>
      <c r="B280" s="27">
        <v>45935</v>
      </c>
      <c r="C280" s="8" t="s">
        <v>1</v>
      </c>
      <c r="D280" s="8" t="s">
        <v>2</v>
      </c>
      <c r="E280" s="532">
        <v>0.625</v>
      </c>
      <c r="F280" s="532">
        <v>0.77083333333333337</v>
      </c>
      <c r="G280" s="533">
        <v>0.75</v>
      </c>
      <c r="H280" s="533">
        <v>0.85416666666666663</v>
      </c>
      <c r="I280" s="764">
        <v>7</v>
      </c>
      <c r="J280" s="3">
        <v>0</v>
      </c>
      <c r="K280" s="3">
        <v>0</v>
      </c>
      <c r="L280" s="3">
        <v>0</v>
      </c>
      <c r="M280" s="4">
        <v>7</v>
      </c>
      <c r="N280" s="3">
        <v>0</v>
      </c>
      <c r="O280" s="3">
        <v>0</v>
      </c>
      <c r="P280" s="4" t="s">
        <v>86</v>
      </c>
      <c r="Q280" s="4">
        <v>40</v>
      </c>
      <c r="R280" s="93">
        <v>40</v>
      </c>
      <c r="S280" s="4" t="s">
        <v>457</v>
      </c>
      <c r="T280" s="534">
        <v>19</v>
      </c>
      <c r="U280" s="4">
        <v>2</v>
      </c>
      <c r="V280" s="4" t="s">
        <v>1131</v>
      </c>
      <c r="W280" s="9" t="s">
        <v>257</v>
      </c>
      <c r="X280" s="535" t="s">
        <v>2</v>
      </c>
      <c r="Y280" s="4" t="s">
        <v>29</v>
      </c>
      <c r="Z280" s="4" t="s">
        <v>11</v>
      </c>
      <c r="AA280" s="765" t="s">
        <v>1140</v>
      </c>
      <c r="AB280" s="17" t="s">
        <v>629</v>
      </c>
      <c r="AC280" s="22">
        <v>809</v>
      </c>
      <c r="AD280" s="57" cm="1">
        <f t="array" ref="AD280">INDEX('Routes Taxes'!O:O,MATCH('Flight Rotation Weeks'!V280&amp;Y280,'Routes Taxes'!A:A&amp;'Routes Taxes'!I:I,0))</f>
        <v>32.75</v>
      </c>
      <c r="AE280" s="58">
        <f t="shared" si="41"/>
        <v>1310</v>
      </c>
      <c r="AF280" s="93">
        <f>SUMIFS(Booking_Data!K:K,Booking_Data!J:J,B280,Booking_Data!H:H,AA280)</f>
        <v>40</v>
      </c>
      <c r="AG280" s="41">
        <f t="shared" si="42"/>
        <v>0</v>
      </c>
      <c r="AH280" s="93">
        <f>SUMIFS(Booking_Data!L:L,Booking_Data!J:J,B280,Booking_Data!H:H,AA280,Booking_Data!I:I,Y280)</f>
        <v>40</v>
      </c>
      <c r="AI280" s="41">
        <f t="shared" ref="AI280:AI290" si="45">R280-AH280</f>
        <v>0</v>
      </c>
      <c r="AJ280" s="41"/>
      <c r="AK280" s="41">
        <f t="shared" ref="AK280:AK290" si="46">AG280-AJ280</f>
        <v>0</v>
      </c>
      <c r="AL280" s="41"/>
      <c r="AM280" s="41">
        <f>SUMIFS(Booking_Data!P:P,Booking_Data!H:H,AA280,Booking_Data!I:I,Y280,Booking_Data!J:J,B280)</f>
        <v>7130</v>
      </c>
    </row>
    <row r="281" spans="1:39" x14ac:dyDescent="0.35">
      <c r="A281" s="763">
        <v>7</v>
      </c>
      <c r="B281" s="27">
        <v>45942</v>
      </c>
      <c r="C281" s="8" t="s">
        <v>1</v>
      </c>
      <c r="D281" s="8" t="s">
        <v>2</v>
      </c>
      <c r="E281" s="532">
        <v>0.625</v>
      </c>
      <c r="F281" s="532">
        <v>0.77083333333333337</v>
      </c>
      <c r="G281" s="533">
        <v>0.75</v>
      </c>
      <c r="H281" s="533">
        <v>0.85416666666666663</v>
      </c>
      <c r="I281" s="764">
        <v>7</v>
      </c>
      <c r="J281" s="3">
        <v>0</v>
      </c>
      <c r="K281" s="3">
        <v>0</v>
      </c>
      <c r="L281" s="3">
        <v>0</v>
      </c>
      <c r="M281" s="4">
        <v>7</v>
      </c>
      <c r="N281" s="3">
        <v>0</v>
      </c>
      <c r="O281" s="3">
        <v>0</v>
      </c>
      <c r="P281" s="4" t="s">
        <v>86</v>
      </c>
      <c r="Q281" s="4">
        <v>40</v>
      </c>
      <c r="R281" s="93">
        <v>40</v>
      </c>
      <c r="S281" s="4" t="s">
        <v>457</v>
      </c>
      <c r="T281" s="534">
        <v>19</v>
      </c>
      <c r="U281" s="4">
        <v>3</v>
      </c>
      <c r="V281" s="4" t="s">
        <v>1131</v>
      </c>
      <c r="W281" s="9" t="s">
        <v>258</v>
      </c>
      <c r="X281" s="535" t="s">
        <v>2</v>
      </c>
      <c r="Y281" s="4" t="s">
        <v>29</v>
      </c>
      <c r="Z281" s="4" t="s">
        <v>11</v>
      </c>
      <c r="AA281" s="765" t="s">
        <v>1140</v>
      </c>
      <c r="AB281" s="17" t="s">
        <v>629</v>
      </c>
      <c r="AC281" s="22">
        <v>809</v>
      </c>
      <c r="AD281" s="57" cm="1">
        <f t="array" ref="AD281">INDEX('Routes Taxes'!O:O,MATCH('Flight Rotation Weeks'!V281&amp;Y281,'Routes Taxes'!A:A&amp;'Routes Taxes'!I:I,0))</f>
        <v>32.75</v>
      </c>
      <c r="AE281" s="58">
        <f t="shared" si="41"/>
        <v>1310</v>
      </c>
      <c r="AF281" s="93">
        <f>SUMIFS(Booking_Data!K:K,Booking_Data!J:J,B281,Booking_Data!H:H,AA281)</f>
        <v>40</v>
      </c>
      <c r="AG281" s="41">
        <f t="shared" si="42"/>
        <v>0</v>
      </c>
      <c r="AH281" s="93">
        <f>SUMIFS(Booking_Data!L:L,Booking_Data!J:J,B281,Booking_Data!H:H,AA281,Booking_Data!I:I,Y281)</f>
        <v>40</v>
      </c>
      <c r="AI281" s="41">
        <f t="shared" si="45"/>
        <v>0</v>
      </c>
      <c r="AJ281" s="41"/>
      <c r="AK281" s="41">
        <f t="shared" si="46"/>
        <v>0</v>
      </c>
      <c r="AL281" s="41"/>
      <c r="AM281" s="41">
        <f>SUMIFS(Booking_Data!P:P,Booking_Data!H:H,AA281,Booking_Data!I:I,Y281,Booking_Data!J:J,B281)</f>
        <v>7500</v>
      </c>
    </row>
    <row r="282" spans="1:39" x14ac:dyDescent="0.35">
      <c r="A282" s="763">
        <v>7</v>
      </c>
      <c r="B282" s="27">
        <v>45949</v>
      </c>
      <c r="C282" s="8" t="s">
        <v>1</v>
      </c>
      <c r="D282" s="8" t="s">
        <v>2</v>
      </c>
      <c r="E282" s="532">
        <v>0.625</v>
      </c>
      <c r="F282" s="532">
        <v>0.77083333333333337</v>
      </c>
      <c r="G282" s="533">
        <v>0.75</v>
      </c>
      <c r="H282" s="533">
        <v>0.85416666666666663</v>
      </c>
      <c r="I282" s="764">
        <v>7</v>
      </c>
      <c r="J282" s="3">
        <v>0</v>
      </c>
      <c r="K282" s="3">
        <v>0</v>
      </c>
      <c r="L282" s="3">
        <v>0</v>
      </c>
      <c r="M282" s="4">
        <v>7</v>
      </c>
      <c r="N282" s="3">
        <v>0</v>
      </c>
      <c r="O282" s="3">
        <v>0</v>
      </c>
      <c r="P282" s="4" t="s">
        <v>86</v>
      </c>
      <c r="Q282" s="4">
        <v>40</v>
      </c>
      <c r="R282" s="93">
        <v>40</v>
      </c>
      <c r="S282" s="4" t="s">
        <v>457</v>
      </c>
      <c r="T282" s="534">
        <v>19</v>
      </c>
      <c r="U282" s="4">
        <v>4</v>
      </c>
      <c r="V282" s="4" t="s">
        <v>1131</v>
      </c>
      <c r="W282" s="9" t="s">
        <v>259</v>
      </c>
      <c r="X282" s="535" t="s">
        <v>2</v>
      </c>
      <c r="Y282" s="4" t="s">
        <v>29</v>
      </c>
      <c r="Z282" s="4" t="s">
        <v>11</v>
      </c>
      <c r="AA282" s="765" t="s">
        <v>1140</v>
      </c>
      <c r="AB282" s="17" t="s">
        <v>629</v>
      </c>
      <c r="AC282" s="22">
        <v>809</v>
      </c>
      <c r="AD282" s="57" cm="1">
        <f t="array" ref="AD282">INDEX('Routes Taxes'!O:O,MATCH('Flight Rotation Weeks'!V282&amp;Y282,'Routes Taxes'!A:A&amp;'Routes Taxes'!I:I,0))</f>
        <v>32.75</v>
      </c>
      <c r="AE282" s="58">
        <f t="shared" si="41"/>
        <v>1310</v>
      </c>
      <c r="AF282" s="93">
        <f>SUMIFS(Booking_Data!K:K,Booking_Data!J:J,B282,Booking_Data!H:H,AA282)</f>
        <v>40</v>
      </c>
      <c r="AG282" s="41">
        <f t="shared" si="42"/>
        <v>0</v>
      </c>
      <c r="AH282" s="93">
        <f>SUMIFS(Booking_Data!L:L,Booking_Data!J:J,B282,Booking_Data!H:H,AA282,Booking_Data!I:I,Y282)</f>
        <v>40</v>
      </c>
      <c r="AI282" s="41">
        <f t="shared" si="45"/>
        <v>0</v>
      </c>
      <c r="AJ282" s="41"/>
      <c r="AK282" s="41">
        <f t="shared" si="46"/>
        <v>0</v>
      </c>
      <c r="AL282" s="41"/>
      <c r="AM282" s="41">
        <f>SUMIFS(Booking_Data!P:P,Booking_Data!H:H,AA282,Booking_Data!I:I,Y282,Booking_Data!J:J,B282)</f>
        <v>7500</v>
      </c>
    </row>
    <row r="283" spans="1:39" x14ac:dyDescent="0.35">
      <c r="A283" s="763">
        <v>7</v>
      </c>
      <c r="B283" s="27">
        <v>45956</v>
      </c>
      <c r="C283" s="8" t="s">
        <v>1</v>
      </c>
      <c r="D283" s="8" t="s">
        <v>2</v>
      </c>
      <c r="E283" s="532">
        <v>0.58680555555555558</v>
      </c>
      <c r="F283" s="532">
        <v>0.73611111111111116</v>
      </c>
      <c r="G283" s="533">
        <v>0.71180555555555558</v>
      </c>
      <c r="H283" s="533">
        <v>0.77777777777777779</v>
      </c>
      <c r="I283" s="764">
        <v>7</v>
      </c>
      <c r="J283" s="3">
        <v>0</v>
      </c>
      <c r="K283" s="3">
        <v>0</v>
      </c>
      <c r="L283" s="3">
        <v>0</v>
      </c>
      <c r="M283" s="4">
        <v>7</v>
      </c>
      <c r="N283" s="3">
        <v>0</v>
      </c>
      <c r="O283" s="3">
        <v>0</v>
      </c>
      <c r="P283" s="4" t="s">
        <v>86</v>
      </c>
      <c r="Q283" s="4">
        <v>20</v>
      </c>
      <c r="R283" s="93">
        <v>20</v>
      </c>
      <c r="S283" s="4" t="s">
        <v>457</v>
      </c>
      <c r="T283" s="534">
        <v>19</v>
      </c>
      <c r="U283" s="4">
        <v>5</v>
      </c>
      <c r="V283" s="4" t="s">
        <v>1131</v>
      </c>
      <c r="W283" s="9" t="s">
        <v>260</v>
      </c>
      <c r="X283" s="535" t="s">
        <v>2</v>
      </c>
      <c r="Y283" s="4" t="s">
        <v>29</v>
      </c>
      <c r="Z283" s="4" t="s">
        <v>11</v>
      </c>
      <c r="AA283" s="765" t="s">
        <v>628</v>
      </c>
      <c r="AB283" s="17" t="s">
        <v>629</v>
      </c>
      <c r="AC283" s="22">
        <v>819</v>
      </c>
      <c r="AD283" s="57" cm="1">
        <f t="array" ref="AD283">INDEX('Routes Taxes'!O:O,MATCH('Flight Rotation Weeks'!V283&amp;Y283,'Routes Taxes'!A:A&amp;'Routes Taxes'!I:I,0))</f>
        <v>32.75</v>
      </c>
      <c r="AE283" s="58">
        <f t="shared" si="41"/>
        <v>655</v>
      </c>
      <c r="AF283" s="93">
        <f>SUMIFS(Booking_Data!K:K,Booking_Data!J:J,B283,Booking_Data!H:H,AA283)</f>
        <v>20</v>
      </c>
      <c r="AG283" s="41">
        <f t="shared" si="42"/>
        <v>0</v>
      </c>
      <c r="AH283" s="93">
        <f>SUMIFS(Booking_Data!L:L,Booking_Data!J:J,B283,Booking_Data!H:H,AA283,Booking_Data!I:I,Y283)</f>
        <v>20</v>
      </c>
      <c r="AI283" s="41">
        <f t="shared" si="45"/>
        <v>0</v>
      </c>
      <c r="AJ283" s="41"/>
      <c r="AK283" s="41">
        <f t="shared" si="46"/>
        <v>0</v>
      </c>
      <c r="AL283" s="41"/>
      <c r="AM283" s="41">
        <f>SUMIFS(Booking_Data!P:P,Booking_Data!H:H,AA283,Booking_Data!I:I,Y283,Booking_Data!J:J,B283)</f>
        <v>3800</v>
      </c>
    </row>
    <row r="284" spans="1:39" x14ac:dyDescent="0.35">
      <c r="A284" s="763">
        <v>7</v>
      </c>
      <c r="B284" s="27">
        <v>45963</v>
      </c>
      <c r="C284" s="8" t="s">
        <v>1</v>
      </c>
      <c r="D284" s="8" t="s">
        <v>2</v>
      </c>
      <c r="E284" s="532">
        <v>0.58680555555555558</v>
      </c>
      <c r="F284" s="532">
        <v>0.73611111111111116</v>
      </c>
      <c r="G284" s="533">
        <v>0.71180555555555558</v>
      </c>
      <c r="H284" s="533">
        <v>0.77777777777777779</v>
      </c>
      <c r="I284" s="764">
        <v>7</v>
      </c>
      <c r="J284" s="3">
        <v>0</v>
      </c>
      <c r="K284" s="3">
        <v>0</v>
      </c>
      <c r="L284" s="3">
        <v>0</v>
      </c>
      <c r="M284" s="4">
        <v>7</v>
      </c>
      <c r="N284" s="3">
        <v>0</v>
      </c>
      <c r="O284" s="3">
        <v>0</v>
      </c>
      <c r="P284" s="4" t="s">
        <v>86</v>
      </c>
      <c r="Q284" s="4">
        <v>20</v>
      </c>
      <c r="R284" s="93">
        <v>20</v>
      </c>
      <c r="S284" s="4" t="s">
        <v>457</v>
      </c>
      <c r="T284" s="534">
        <v>19</v>
      </c>
      <c r="U284" s="4">
        <v>6</v>
      </c>
      <c r="V284" s="4" t="s">
        <v>1131</v>
      </c>
      <c r="W284" s="9" t="s">
        <v>261</v>
      </c>
      <c r="X284" s="535" t="s">
        <v>2</v>
      </c>
      <c r="Y284" s="4" t="s">
        <v>29</v>
      </c>
      <c r="Z284" s="4" t="s">
        <v>11</v>
      </c>
      <c r="AA284" s="765" t="s">
        <v>628</v>
      </c>
      <c r="AB284" s="17" t="s">
        <v>629</v>
      </c>
      <c r="AC284" s="22">
        <v>819</v>
      </c>
      <c r="AD284" s="57" cm="1">
        <f t="array" ref="AD284">INDEX('Routes Taxes'!O:O,MATCH('Flight Rotation Weeks'!V284&amp;Y284,'Routes Taxes'!A:A&amp;'Routes Taxes'!I:I,0))</f>
        <v>32.75</v>
      </c>
      <c r="AE284" s="58">
        <f t="shared" si="41"/>
        <v>655</v>
      </c>
      <c r="AF284" s="93">
        <f>SUMIFS(Booking_Data!K:K,Booking_Data!J:J,B284,Booking_Data!H:H,AA284)</f>
        <v>20</v>
      </c>
      <c r="AG284" s="41">
        <f t="shared" si="42"/>
        <v>0</v>
      </c>
      <c r="AH284" s="93">
        <f>SUMIFS(Booking_Data!L:L,Booking_Data!J:J,B284,Booking_Data!H:H,AA284,Booking_Data!I:I,Y284)</f>
        <v>20</v>
      </c>
      <c r="AI284" s="41">
        <f t="shared" si="45"/>
        <v>0</v>
      </c>
      <c r="AJ284" s="41"/>
      <c r="AK284" s="41">
        <f t="shared" si="46"/>
        <v>0</v>
      </c>
      <c r="AL284" s="41"/>
      <c r="AM284" s="41">
        <f>SUMIFS(Booking_Data!P:P,Booking_Data!H:H,AA284,Booking_Data!I:I,Y284,Booking_Data!J:J,B284)</f>
        <v>3800</v>
      </c>
    </row>
    <row r="285" spans="1:39" x14ac:dyDescent="0.35">
      <c r="A285" s="763">
        <v>7</v>
      </c>
      <c r="B285" s="27">
        <v>45921</v>
      </c>
      <c r="C285" s="8" t="s">
        <v>2</v>
      </c>
      <c r="D285" s="8" t="s">
        <v>1</v>
      </c>
      <c r="E285" s="532">
        <v>0.8125</v>
      </c>
      <c r="F285" s="532">
        <v>0.94791666666666663</v>
      </c>
      <c r="G285" s="533">
        <v>0.89583333333333337</v>
      </c>
      <c r="H285" s="533" t="s">
        <v>237</v>
      </c>
      <c r="I285" s="764">
        <v>7</v>
      </c>
      <c r="J285" s="3">
        <v>0</v>
      </c>
      <c r="K285" s="3">
        <v>0</v>
      </c>
      <c r="L285" s="3">
        <v>0</v>
      </c>
      <c r="M285" s="4">
        <v>7</v>
      </c>
      <c r="N285" s="3">
        <v>0</v>
      </c>
      <c r="O285" s="3">
        <v>0</v>
      </c>
      <c r="P285" s="4" t="s">
        <v>86</v>
      </c>
      <c r="Q285" s="4">
        <v>40</v>
      </c>
      <c r="R285" s="93">
        <v>40</v>
      </c>
      <c r="S285" s="4" t="s">
        <v>457</v>
      </c>
      <c r="T285" s="534">
        <v>19</v>
      </c>
      <c r="U285" s="4">
        <v>1</v>
      </c>
      <c r="V285" s="4" t="s">
        <v>1131</v>
      </c>
      <c r="W285" s="9" t="s">
        <v>264</v>
      </c>
      <c r="X285" s="535" t="s">
        <v>2</v>
      </c>
      <c r="Y285" s="4" t="s">
        <v>28</v>
      </c>
      <c r="Z285" s="4" t="s">
        <v>10</v>
      </c>
      <c r="AA285" s="765" t="s">
        <v>1139</v>
      </c>
      <c r="AB285" s="17" t="s">
        <v>629</v>
      </c>
      <c r="AC285" s="22">
        <v>810</v>
      </c>
      <c r="AD285" s="57" cm="1">
        <f t="array" ref="AD285">INDEX('Routes Taxes'!O:O,MATCH('Flight Rotation Weeks'!V285&amp;Y285,'Routes Taxes'!A:A&amp;'Routes Taxes'!I:I,0))</f>
        <v>28.33</v>
      </c>
      <c r="AE285" s="58">
        <f t="shared" si="41"/>
        <v>1133.1999999999998</v>
      </c>
      <c r="AF285" s="93">
        <f>SUMIFS(Booking_Data!K:K,Booking_Data!J:J,B285,Booking_Data!H:H,AA285)</f>
        <v>40</v>
      </c>
      <c r="AG285" s="41">
        <f t="shared" si="42"/>
        <v>0</v>
      </c>
      <c r="AH285" s="93">
        <f>SUMIFS(Booking_Data!L:L,Booking_Data!J:J,B285,Booking_Data!H:H,AA285,Booking_Data!I:I,Y285)</f>
        <v>40</v>
      </c>
      <c r="AI285" s="41">
        <f t="shared" si="45"/>
        <v>0</v>
      </c>
      <c r="AJ285" s="41"/>
      <c r="AK285" s="41">
        <f t="shared" si="46"/>
        <v>0</v>
      </c>
      <c r="AL285" s="41"/>
      <c r="AM285" s="41">
        <f>SUMIFS(Booking_Data!P:P,Booking_Data!H:H,AA285,Booking_Data!I:I,Y285,Booking_Data!J:J,B285)</f>
        <v>7500</v>
      </c>
    </row>
    <row r="286" spans="1:39" x14ac:dyDescent="0.35">
      <c r="A286" s="763">
        <v>7</v>
      </c>
      <c r="B286" s="27">
        <v>45928</v>
      </c>
      <c r="C286" s="8" t="s">
        <v>2</v>
      </c>
      <c r="D286" s="8" t="s">
        <v>1</v>
      </c>
      <c r="E286" s="532">
        <v>0.8125</v>
      </c>
      <c r="F286" s="532">
        <v>0.94791666666666663</v>
      </c>
      <c r="G286" s="533">
        <v>0.89583333333333337</v>
      </c>
      <c r="H286" s="533" t="s">
        <v>237</v>
      </c>
      <c r="I286" s="764">
        <v>7</v>
      </c>
      <c r="J286" s="3">
        <v>0</v>
      </c>
      <c r="K286" s="3">
        <v>0</v>
      </c>
      <c r="L286" s="3">
        <v>0</v>
      </c>
      <c r="M286" s="4">
        <v>7</v>
      </c>
      <c r="N286" s="3">
        <v>0</v>
      </c>
      <c r="O286" s="3">
        <v>0</v>
      </c>
      <c r="P286" s="4" t="s">
        <v>86</v>
      </c>
      <c r="Q286" s="4">
        <v>40</v>
      </c>
      <c r="R286" s="93">
        <v>40</v>
      </c>
      <c r="S286" s="4" t="s">
        <v>457</v>
      </c>
      <c r="T286" s="534">
        <v>19</v>
      </c>
      <c r="U286" s="4">
        <v>2</v>
      </c>
      <c r="V286" s="4" t="s">
        <v>1131</v>
      </c>
      <c r="W286" s="9" t="s">
        <v>265</v>
      </c>
      <c r="X286" s="535" t="s">
        <v>2</v>
      </c>
      <c r="Y286" s="4" t="s">
        <v>28</v>
      </c>
      <c r="Z286" s="4" t="s">
        <v>10</v>
      </c>
      <c r="AA286" s="765" t="s">
        <v>1139</v>
      </c>
      <c r="AB286" s="17" t="s">
        <v>629</v>
      </c>
      <c r="AC286" s="22">
        <v>810</v>
      </c>
      <c r="AD286" s="57" cm="1">
        <f t="array" ref="AD286">INDEX('Routes Taxes'!O:O,MATCH('Flight Rotation Weeks'!V286&amp;Y286,'Routes Taxes'!A:A&amp;'Routes Taxes'!I:I,0))</f>
        <v>28.33</v>
      </c>
      <c r="AE286" s="58">
        <f t="shared" si="41"/>
        <v>1133.1999999999998</v>
      </c>
      <c r="AF286" s="93">
        <f>SUMIFS(Booking_Data!K:K,Booking_Data!J:J,B286,Booking_Data!H:H,AA286)</f>
        <v>40</v>
      </c>
      <c r="AG286" s="41">
        <f t="shared" si="42"/>
        <v>0</v>
      </c>
      <c r="AH286" s="93">
        <f>SUMIFS(Booking_Data!L:L,Booking_Data!J:J,B286,Booking_Data!H:H,AA286,Booking_Data!I:I,Y286)</f>
        <v>40</v>
      </c>
      <c r="AI286" s="41">
        <f t="shared" si="45"/>
        <v>0</v>
      </c>
      <c r="AJ286" s="41"/>
      <c r="AK286" s="41">
        <f t="shared" si="46"/>
        <v>0</v>
      </c>
      <c r="AL286" s="41"/>
      <c r="AM286" s="41">
        <f>SUMIFS(Booking_Data!P:P,Booking_Data!H:H,AA286,Booking_Data!I:I,Y286,Booking_Data!J:J,B286)</f>
        <v>7130</v>
      </c>
    </row>
    <row r="287" spans="1:39" x14ac:dyDescent="0.35">
      <c r="A287" s="763">
        <v>7</v>
      </c>
      <c r="B287" s="27">
        <v>45935</v>
      </c>
      <c r="C287" s="8" t="s">
        <v>2</v>
      </c>
      <c r="D287" s="8" t="s">
        <v>1</v>
      </c>
      <c r="E287" s="532">
        <v>0.8125</v>
      </c>
      <c r="F287" s="532">
        <v>0.94791666666666663</v>
      </c>
      <c r="G287" s="533">
        <v>0.89583333333333337</v>
      </c>
      <c r="H287" s="533" t="s">
        <v>237</v>
      </c>
      <c r="I287" s="764">
        <v>7</v>
      </c>
      <c r="J287" s="3">
        <v>0</v>
      </c>
      <c r="K287" s="3">
        <v>0</v>
      </c>
      <c r="L287" s="3">
        <v>0</v>
      </c>
      <c r="M287" s="4">
        <v>7</v>
      </c>
      <c r="N287" s="3">
        <v>0</v>
      </c>
      <c r="O287" s="3">
        <v>0</v>
      </c>
      <c r="P287" s="4" t="s">
        <v>86</v>
      </c>
      <c r="Q287" s="4">
        <v>40</v>
      </c>
      <c r="R287" s="93">
        <v>40</v>
      </c>
      <c r="S287" s="4" t="s">
        <v>457</v>
      </c>
      <c r="T287" s="534">
        <v>19</v>
      </c>
      <c r="U287" s="4">
        <v>3</v>
      </c>
      <c r="V287" s="4" t="s">
        <v>1131</v>
      </c>
      <c r="W287" s="9" t="s">
        <v>266</v>
      </c>
      <c r="X287" s="535" t="s">
        <v>2</v>
      </c>
      <c r="Y287" s="4" t="s">
        <v>28</v>
      </c>
      <c r="Z287" s="4" t="s">
        <v>10</v>
      </c>
      <c r="AA287" s="765" t="s">
        <v>1139</v>
      </c>
      <c r="AB287" s="17" t="s">
        <v>629</v>
      </c>
      <c r="AC287" s="22">
        <v>810</v>
      </c>
      <c r="AD287" s="57" cm="1">
        <f t="array" ref="AD287">INDEX('Routes Taxes'!O:O,MATCH('Flight Rotation Weeks'!V287&amp;Y287,'Routes Taxes'!A:A&amp;'Routes Taxes'!I:I,0))</f>
        <v>28.33</v>
      </c>
      <c r="AE287" s="58">
        <f t="shared" si="41"/>
        <v>1133.1999999999998</v>
      </c>
      <c r="AF287" s="93">
        <f>SUMIFS(Booking_Data!K:K,Booking_Data!J:J,B287,Booking_Data!H:H,AA287)</f>
        <v>40</v>
      </c>
      <c r="AG287" s="41">
        <f t="shared" si="42"/>
        <v>0</v>
      </c>
      <c r="AH287" s="93">
        <f>SUMIFS(Booking_Data!L:L,Booking_Data!J:J,B287,Booking_Data!H:H,AA287,Booking_Data!I:I,Y287)</f>
        <v>40</v>
      </c>
      <c r="AI287" s="41">
        <f t="shared" si="45"/>
        <v>0</v>
      </c>
      <c r="AJ287" s="41"/>
      <c r="AK287" s="41">
        <f t="shared" si="46"/>
        <v>0</v>
      </c>
      <c r="AL287" s="41"/>
      <c r="AM287" s="41">
        <f>SUMIFS(Booking_Data!P:P,Booking_Data!H:H,AA287,Booking_Data!I:I,Y287,Booking_Data!J:J,B287)</f>
        <v>7500</v>
      </c>
    </row>
    <row r="288" spans="1:39" x14ac:dyDescent="0.35">
      <c r="A288" s="763">
        <v>7</v>
      </c>
      <c r="B288" s="27">
        <v>45942</v>
      </c>
      <c r="C288" s="8" t="s">
        <v>2</v>
      </c>
      <c r="D288" s="8" t="s">
        <v>1</v>
      </c>
      <c r="E288" s="532">
        <v>0.8125</v>
      </c>
      <c r="F288" s="532">
        <v>0.94791666666666663</v>
      </c>
      <c r="G288" s="533">
        <v>0.89583333333333337</v>
      </c>
      <c r="H288" s="533" t="s">
        <v>237</v>
      </c>
      <c r="I288" s="764">
        <v>7</v>
      </c>
      <c r="J288" s="3">
        <v>0</v>
      </c>
      <c r="K288" s="3">
        <v>0</v>
      </c>
      <c r="L288" s="3">
        <v>0</v>
      </c>
      <c r="M288" s="4">
        <v>7</v>
      </c>
      <c r="N288" s="3">
        <v>0</v>
      </c>
      <c r="O288" s="3">
        <v>0</v>
      </c>
      <c r="P288" s="4" t="s">
        <v>86</v>
      </c>
      <c r="Q288" s="4">
        <v>40</v>
      </c>
      <c r="R288" s="93">
        <v>40</v>
      </c>
      <c r="S288" s="4" t="s">
        <v>457</v>
      </c>
      <c r="T288" s="534">
        <v>19</v>
      </c>
      <c r="U288" s="4">
        <v>4</v>
      </c>
      <c r="V288" s="4" t="s">
        <v>1131</v>
      </c>
      <c r="W288" s="9" t="s">
        <v>267</v>
      </c>
      <c r="X288" s="535" t="s">
        <v>2</v>
      </c>
      <c r="Y288" s="4" t="s">
        <v>28</v>
      </c>
      <c r="Z288" s="4" t="s">
        <v>10</v>
      </c>
      <c r="AA288" s="765" t="s">
        <v>1139</v>
      </c>
      <c r="AB288" s="17" t="s">
        <v>629</v>
      </c>
      <c r="AC288" s="22">
        <v>810</v>
      </c>
      <c r="AD288" s="57" cm="1">
        <f t="array" ref="AD288">INDEX('Routes Taxes'!O:O,MATCH('Flight Rotation Weeks'!V288&amp;Y288,'Routes Taxes'!A:A&amp;'Routes Taxes'!I:I,0))</f>
        <v>28.33</v>
      </c>
      <c r="AE288" s="58">
        <f t="shared" si="41"/>
        <v>1133.1999999999998</v>
      </c>
      <c r="AF288" s="93">
        <f>SUMIFS(Booking_Data!K:K,Booking_Data!J:J,B288,Booking_Data!H:H,AA288)</f>
        <v>40</v>
      </c>
      <c r="AG288" s="41">
        <f t="shared" si="42"/>
        <v>0</v>
      </c>
      <c r="AH288" s="93">
        <f>SUMIFS(Booking_Data!L:L,Booking_Data!J:J,B288,Booking_Data!H:H,AA288,Booking_Data!I:I,Y288)</f>
        <v>40</v>
      </c>
      <c r="AI288" s="41">
        <f t="shared" si="45"/>
        <v>0</v>
      </c>
      <c r="AJ288" s="41"/>
      <c r="AK288" s="41">
        <f t="shared" si="46"/>
        <v>0</v>
      </c>
      <c r="AL288" s="41"/>
      <c r="AM288" s="41">
        <f>SUMIFS(Booking_Data!P:P,Booking_Data!H:H,AA288,Booking_Data!I:I,Y288,Booking_Data!J:J,B288)</f>
        <v>7500</v>
      </c>
    </row>
    <row r="289" spans="1:39" x14ac:dyDescent="0.35">
      <c r="A289" s="763">
        <v>7</v>
      </c>
      <c r="B289" s="27">
        <v>45949</v>
      </c>
      <c r="C289" s="8" t="s">
        <v>2</v>
      </c>
      <c r="D289" s="8" t="s">
        <v>1</v>
      </c>
      <c r="E289" s="532">
        <v>0.8125</v>
      </c>
      <c r="F289" s="532">
        <v>0.94791666666666663</v>
      </c>
      <c r="G289" s="533">
        <v>0.89583333333333337</v>
      </c>
      <c r="H289" s="533" t="s">
        <v>237</v>
      </c>
      <c r="I289" s="764">
        <v>7</v>
      </c>
      <c r="J289" s="3">
        <v>0</v>
      </c>
      <c r="K289" s="3">
        <v>0</v>
      </c>
      <c r="L289" s="3">
        <v>0</v>
      </c>
      <c r="M289" s="4">
        <v>7</v>
      </c>
      <c r="N289" s="3">
        <v>0</v>
      </c>
      <c r="O289" s="3">
        <v>0</v>
      </c>
      <c r="P289" s="4" t="s">
        <v>86</v>
      </c>
      <c r="Q289" s="4">
        <v>20</v>
      </c>
      <c r="R289" s="93">
        <v>20</v>
      </c>
      <c r="S289" s="4" t="s">
        <v>457</v>
      </c>
      <c r="T289" s="534">
        <v>19</v>
      </c>
      <c r="U289" s="4">
        <v>5</v>
      </c>
      <c r="V289" s="4" t="s">
        <v>1131</v>
      </c>
      <c r="W289" s="9" t="s">
        <v>268</v>
      </c>
      <c r="X289" s="535" t="s">
        <v>2</v>
      </c>
      <c r="Y289" s="4" t="s">
        <v>28</v>
      </c>
      <c r="Z289" s="4" t="s">
        <v>10</v>
      </c>
      <c r="AA289" s="765" t="s">
        <v>1139</v>
      </c>
      <c r="AB289" s="17" t="s">
        <v>629</v>
      </c>
      <c r="AC289" s="22">
        <v>810</v>
      </c>
      <c r="AD289" s="57" cm="1">
        <f t="array" ref="AD289">INDEX('Routes Taxes'!O:O,MATCH('Flight Rotation Weeks'!V289&amp;Y289,'Routes Taxes'!A:A&amp;'Routes Taxes'!I:I,0))</f>
        <v>28.33</v>
      </c>
      <c r="AE289" s="58">
        <f t="shared" si="41"/>
        <v>566.59999999999991</v>
      </c>
      <c r="AF289" s="93">
        <f>SUMIFS(Booking_Data!K:K,Booking_Data!J:J,B289,Booking_Data!H:H,AA289)</f>
        <v>20</v>
      </c>
      <c r="AG289" s="41">
        <f t="shared" si="42"/>
        <v>0</v>
      </c>
      <c r="AH289" s="93">
        <f>SUMIFS(Booking_Data!L:L,Booking_Data!J:J,B289,Booking_Data!H:H,AA289,Booking_Data!I:I,Y289)</f>
        <v>20</v>
      </c>
      <c r="AI289" s="41">
        <f t="shared" si="45"/>
        <v>0</v>
      </c>
      <c r="AJ289" s="41"/>
      <c r="AK289" s="41">
        <f t="shared" si="46"/>
        <v>0</v>
      </c>
      <c r="AL289" s="41"/>
      <c r="AM289" s="41">
        <f>SUMIFS(Booking_Data!P:P,Booking_Data!H:H,AA289,Booking_Data!I:I,Y289,Booking_Data!J:J,B289)</f>
        <v>3800</v>
      </c>
    </row>
    <row r="290" spans="1:39" x14ac:dyDescent="0.35">
      <c r="A290" s="763">
        <v>7</v>
      </c>
      <c r="B290" s="27">
        <v>45956</v>
      </c>
      <c r="C290" s="8" t="s">
        <v>2</v>
      </c>
      <c r="D290" s="8" t="s">
        <v>1</v>
      </c>
      <c r="E290" s="532">
        <v>0.85416666666666663</v>
      </c>
      <c r="F290" s="532">
        <v>0.94791666666666663</v>
      </c>
      <c r="G290" s="533">
        <v>0.89583333333333337</v>
      </c>
      <c r="H290" s="533" t="s">
        <v>237</v>
      </c>
      <c r="I290" s="764">
        <v>7</v>
      </c>
      <c r="J290" s="3">
        <v>0</v>
      </c>
      <c r="K290" s="3">
        <v>0</v>
      </c>
      <c r="L290" s="3">
        <v>0</v>
      </c>
      <c r="M290" s="4">
        <v>7</v>
      </c>
      <c r="N290" s="3">
        <v>0</v>
      </c>
      <c r="O290" s="3">
        <v>0</v>
      </c>
      <c r="P290" s="4" t="s">
        <v>86</v>
      </c>
      <c r="Q290" s="4">
        <v>20</v>
      </c>
      <c r="R290" s="93">
        <v>20</v>
      </c>
      <c r="S290" s="4" t="s">
        <v>457</v>
      </c>
      <c r="T290" s="534">
        <v>19</v>
      </c>
      <c r="U290" s="4">
        <v>6</v>
      </c>
      <c r="V290" s="4" t="s">
        <v>1131</v>
      </c>
      <c r="W290" s="9" t="s">
        <v>269</v>
      </c>
      <c r="X290" s="535" t="s">
        <v>2</v>
      </c>
      <c r="Y290" s="4" t="s">
        <v>28</v>
      </c>
      <c r="Z290" s="4" t="s">
        <v>10</v>
      </c>
      <c r="AA290" s="765" t="s">
        <v>1139</v>
      </c>
      <c r="AB290" s="17" t="s">
        <v>629</v>
      </c>
      <c r="AC290" s="22">
        <v>810</v>
      </c>
      <c r="AD290" s="57" cm="1">
        <f t="array" ref="AD290">INDEX('Routes Taxes'!O:O,MATCH('Flight Rotation Weeks'!V290&amp;Y290,'Routes Taxes'!A:A&amp;'Routes Taxes'!I:I,0))</f>
        <v>28.33</v>
      </c>
      <c r="AE290" s="58">
        <f t="shared" si="41"/>
        <v>566.59999999999991</v>
      </c>
      <c r="AF290" s="93">
        <f>SUMIFS(Booking_Data!K:K,Booking_Data!J:J,B290,Booking_Data!H:H,AA290)</f>
        <v>20</v>
      </c>
      <c r="AG290" s="41">
        <f t="shared" si="42"/>
        <v>0</v>
      </c>
      <c r="AH290" s="93">
        <f>SUMIFS(Booking_Data!L:L,Booking_Data!J:J,B290,Booking_Data!H:H,AA290,Booking_Data!I:I,Y290)</f>
        <v>20</v>
      </c>
      <c r="AI290" s="41">
        <f t="shared" si="45"/>
        <v>0</v>
      </c>
      <c r="AJ290" s="41"/>
      <c r="AK290" s="41">
        <f t="shared" si="46"/>
        <v>0</v>
      </c>
      <c r="AL290" s="41"/>
      <c r="AM290" s="41">
        <f>SUMIFS(Booking_Data!P:P,Booking_Data!H:H,AA290,Booking_Data!I:I,Y290,Booking_Data!J:J,B290)</f>
        <v>3800</v>
      </c>
    </row>
    <row r="291" spans="1:39" x14ac:dyDescent="0.35">
      <c r="A291" s="763">
        <v>3</v>
      </c>
      <c r="B291" s="27">
        <v>45882</v>
      </c>
      <c r="C291" s="8" t="s">
        <v>1</v>
      </c>
      <c r="D291" s="8" t="s">
        <v>2</v>
      </c>
      <c r="E291" s="1459">
        <v>0.51388888888888884</v>
      </c>
      <c r="F291" s="1459">
        <v>0.65277777777777779</v>
      </c>
      <c r="G291" s="1460">
        <v>0.63888888888888884</v>
      </c>
      <c r="H291" s="1460">
        <v>0.73611111111111116</v>
      </c>
      <c r="I291" s="764">
        <v>5</v>
      </c>
      <c r="J291" s="3">
        <v>2760</v>
      </c>
      <c r="K291" s="3">
        <v>0</v>
      </c>
      <c r="L291" s="3">
        <v>2760</v>
      </c>
      <c r="M291" s="4">
        <v>4</v>
      </c>
      <c r="N291" s="3">
        <v>3450</v>
      </c>
      <c r="O291" s="3">
        <v>1725</v>
      </c>
      <c r="P291" s="4" t="s">
        <v>86</v>
      </c>
      <c r="Q291" s="4">
        <v>12</v>
      </c>
      <c r="R291" s="93">
        <v>12</v>
      </c>
      <c r="S291" s="4" t="s">
        <v>457</v>
      </c>
      <c r="T291" s="4">
        <v>20</v>
      </c>
      <c r="U291" s="4">
        <v>1</v>
      </c>
      <c r="V291" s="4" t="s">
        <v>1142</v>
      </c>
      <c r="W291" s="9" t="s">
        <v>1143</v>
      </c>
      <c r="X291" s="535" t="s">
        <v>2</v>
      </c>
      <c r="Y291" s="4" t="s">
        <v>29</v>
      </c>
      <c r="Z291" s="4" t="s">
        <v>11</v>
      </c>
      <c r="AA291" s="765" t="s">
        <v>1152</v>
      </c>
      <c r="AB291" s="17" t="s">
        <v>1144</v>
      </c>
      <c r="AC291" s="22" t="s">
        <v>1145</v>
      </c>
      <c r="AD291" s="57" cm="1">
        <f t="array" ref="AD291">INDEX('Routes Taxes'!O:O,MATCH('Flight Rotation Weeks'!V291&amp;Y291,'Routes Taxes'!A:A&amp;'Routes Taxes'!I:I,0))</f>
        <v>32.75</v>
      </c>
      <c r="AE291" s="58">
        <f t="shared" si="41"/>
        <v>0</v>
      </c>
      <c r="AF291" s="93">
        <f>SUMIFS(Booking_Data!K:K,Booking_Data!J:J,B291,Booking_Data!H:H,AA291)</f>
        <v>0</v>
      </c>
      <c r="AG291" s="41">
        <f t="shared" ref="AG291:AG365" si="47">R291-AF291</f>
        <v>12</v>
      </c>
      <c r="AH291" s="93">
        <f>SUMIFS(Booking_Data!L:L,Booking_Data!J:J,B291,Booking_Data!H:H,AA291,Booking_Data!I:I,Y291)</f>
        <v>0</v>
      </c>
      <c r="AI291" s="41">
        <f t="shared" ref="AI291:AI365" si="48">R291-AH291</f>
        <v>12</v>
      </c>
      <c r="AJ291" s="41"/>
      <c r="AK291" s="41">
        <f t="shared" ref="AK291:AK365" si="49">AG291-AJ291</f>
        <v>12</v>
      </c>
      <c r="AL291" s="41"/>
      <c r="AM291" s="41">
        <f>SUMIFS(Booking_Data!P:P,Booking_Data!H:H,AA291,Booking_Data!I:I,Y291,Booking_Data!J:J,B291)</f>
        <v>0</v>
      </c>
    </row>
    <row r="292" spans="1:39" x14ac:dyDescent="0.35">
      <c r="A292" s="763">
        <v>3</v>
      </c>
      <c r="B292" s="27">
        <v>45889</v>
      </c>
      <c r="C292" s="8" t="s">
        <v>1</v>
      </c>
      <c r="D292" s="8" t="s">
        <v>2</v>
      </c>
      <c r="E292" s="1459">
        <v>0.51388888888888884</v>
      </c>
      <c r="F292" s="1459">
        <v>0.65277777777777779</v>
      </c>
      <c r="G292" s="1460">
        <v>0.63888888888888884</v>
      </c>
      <c r="H292" s="1460">
        <v>0.73611111111111116</v>
      </c>
      <c r="I292" s="764">
        <v>5</v>
      </c>
      <c r="J292" s="3">
        <v>2760</v>
      </c>
      <c r="K292" s="3">
        <v>0</v>
      </c>
      <c r="L292" s="3">
        <v>2760</v>
      </c>
      <c r="M292" s="4">
        <v>4</v>
      </c>
      <c r="N292" s="3">
        <v>3450</v>
      </c>
      <c r="O292" s="3">
        <v>1725</v>
      </c>
      <c r="P292" s="4" t="s">
        <v>86</v>
      </c>
      <c r="Q292" s="4">
        <v>12</v>
      </c>
      <c r="R292" s="93">
        <v>12</v>
      </c>
      <c r="S292" s="4" t="s">
        <v>457</v>
      </c>
      <c r="T292" s="4">
        <v>20</v>
      </c>
      <c r="U292" s="4">
        <v>2</v>
      </c>
      <c r="V292" s="4" t="s">
        <v>1142</v>
      </c>
      <c r="W292" s="9" t="s">
        <v>1146</v>
      </c>
      <c r="X292" s="535" t="s">
        <v>2</v>
      </c>
      <c r="Y292" s="4" t="s">
        <v>29</v>
      </c>
      <c r="Z292" s="4" t="s">
        <v>11</v>
      </c>
      <c r="AA292" s="765" t="s">
        <v>1152</v>
      </c>
      <c r="AB292" s="17" t="s">
        <v>1144</v>
      </c>
      <c r="AC292" s="22" t="s">
        <v>1145</v>
      </c>
      <c r="AD292" s="57" cm="1">
        <f t="array" ref="AD292">INDEX('Routes Taxes'!O:O,MATCH('Flight Rotation Weeks'!V292&amp;Y292,'Routes Taxes'!A:A&amp;'Routes Taxes'!I:I,0))</f>
        <v>32.75</v>
      </c>
      <c r="AE292" s="58">
        <f t="shared" si="41"/>
        <v>163.75</v>
      </c>
      <c r="AF292" s="93">
        <f>SUMIFS(Booking_Data!K:K,Booking_Data!J:J,B292,Booking_Data!H:H,AA292)</f>
        <v>5</v>
      </c>
      <c r="AG292" s="41">
        <f t="shared" si="47"/>
        <v>7</v>
      </c>
      <c r="AH292" s="93">
        <f>SUMIFS(Booking_Data!L:L,Booking_Data!J:J,B292,Booking_Data!H:H,AA292,Booking_Data!I:I,Y292)</f>
        <v>5</v>
      </c>
      <c r="AI292" s="41">
        <f t="shared" si="48"/>
        <v>7</v>
      </c>
      <c r="AJ292" s="41"/>
      <c r="AK292" s="41">
        <f t="shared" si="49"/>
        <v>7</v>
      </c>
      <c r="AL292" s="41"/>
      <c r="AM292" s="41">
        <f>SUMIFS(Booking_Data!P:P,Booking_Data!H:H,AA292,Booking_Data!I:I,Y292,Booking_Data!J:J,B292)</f>
        <v>1500</v>
      </c>
    </row>
    <row r="293" spans="1:39" x14ac:dyDescent="0.35">
      <c r="A293" s="763">
        <v>3</v>
      </c>
      <c r="B293" s="27">
        <v>45896</v>
      </c>
      <c r="C293" s="8" t="s">
        <v>1</v>
      </c>
      <c r="D293" s="8" t="s">
        <v>2</v>
      </c>
      <c r="E293" s="1459">
        <v>0.51388888888888884</v>
      </c>
      <c r="F293" s="1459">
        <v>0.65277777777777779</v>
      </c>
      <c r="G293" s="1460">
        <v>0.63888888888888884</v>
      </c>
      <c r="H293" s="1460">
        <v>0.73611111111111116</v>
      </c>
      <c r="I293" s="764">
        <v>5</v>
      </c>
      <c r="J293" s="3">
        <v>2760</v>
      </c>
      <c r="K293" s="3">
        <v>0</v>
      </c>
      <c r="L293" s="3">
        <v>2760</v>
      </c>
      <c r="M293" s="4">
        <v>4</v>
      </c>
      <c r="N293" s="3">
        <v>3450</v>
      </c>
      <c r="O293" s="3">
        <v>1725</v>
      </c>
      <c r="P293" s="4" t="s">
        <v>86</v>
      </c>
      <c r="Q293" s="4">
        <v>12</v>
      </c>
      <c r="R293" s="93">
        <v>12</v>
      </c>
      <c r="S293" s="4" t="s">
        <v>457</v>
      </c>
      <c r="T293" s="4">
        <v>20</v>
      </c>
      <c r="U293" s="4">
        <v>3</v>
      </c>
      <c r="V293" s="4" t="s">
        <v>1142</v>
      </c>
      <c r="W293" s="9" t="s">
        <v>1147</v>
      </c>
      <c r="X293" s="535" t="s">
        <v>2</v>
      </c>
      <c r="Y293" s="4" t="s">
        <v>29</v>
      </c>
      <c r="Z293" s="4" t="s">
        <v>11</v>
      </c>
      <c r="AA293" s="765" t="s">
        <v>1152</v>
      </c>
      <c r="AB293" s="17" t="s">
        <v>1144</v>
      </c>
      <c r="AC293" s="22" t="s">
        <v>1145</v>
      </c>
      <c r="AD293" s="57" cm="1">
        <f t="array" ref="AD293">INDEX('Routes Taxes'!O:O,MATCH('Flight Rotation Weeks'!V293&amp;Y293,'Routes Taxes'!A:A&amp;'Routes Taxes'!I:I,0))</f>
        <v>32.75</v>
      </c>
      <c r="AE293" s="58">
        <f t="shared" si="41"/>
        <v>327.5</v>
      </c>
      <c r="AF293" s="93">
        <f>SUMIFS(Booking_Data!K:K,Booking_Data!J:J,B293,Booking_Data!H:H,AA293)</f>
        <v>10</v>
      </c>
      <c r="AG293" s="41">
        <f t="shared" si="47"/>
        <v>2</v>
      </c>
      <c r="AH293" s="93">
        <f>SUMIFS(Booking_Data!L:L,Booking_Data!J:J,B293,Booking_Data!H:H,AA293,Booking_Data!I:I,Y293)</f>
        <v>10</v>
      </c>
      <c r="AI293" s="41">
        <f t="shared" si="48"/>
        <v>2</v>
      </c>
      <c r="AJ293" s="41"/>
      <c r="AK293" s="41">
        <f t="shared" si="49"/>
        <v>2</v>
      </c>
      <c r="AL293" s="41"/>
      <c r="AM293" s="41">
        <f>SUMIFS(Booking_Data!P:P,Booking_Data!H:H,AA293,Booking_Data!I:I,Y293,Booking_Data!J:J,B293)</f>
        <v>2475</v>
      </c>
    </row>
    <row r="294" spans="1:39" x14ac:dyDescent="0.35">
      <c r="A294" s="763">
        <v>3</v>
      </c>
      <c r="B294" s="27">
        <v>45903</v>
      </c>
      <c r="C294" s="8" t="s">
        <v>1</v>
      </c>
      <c r="D294" s="8" t="s">
        <v>2</v>
      </c>
      <c r="E294" s="1459">
        <v>0.51388888888888884</v>
      </c>
      <c r="F294" s="1459">
        <v>0.65277777777777779</v>
      </c>
      <c r="G294" s="1460">
        <v>0.63888888888888884</v>
      </c>
      <c r="H294" s="1460">
        <v>0.73611111111111116</v>
      </c>
      <c r="I294" s="764">
        <v>5</v>
      </c>
      <c r="J294" s="3">
        <v>2760</v>
      </c>
      <c r="K294" s="3">
        <v>0</v>
      </c>
      <c r="L294" s="3">
        <v>2760</v>
      </c>
      <c r="M294" s="4">
        <v>4</v>
      </c>
      <c r="N294" s="3">
        <v>3450</v>
      </c>
      <c r="O294" s="3">
        <v>1725</v>
      </c>
      <c r="P294" s="4" t="s">
        <v>86</v>
      </c>
      <c r="Q294" s="4">
        <v>12</v>
      </c>
      <c r="R294" s="93">
        <v>12</v>
      </c>
      <c r="S294" s="4" t="s">
        <v>457</v>
      </c>
      <c r="T294" s="4">
        <v>20</v>
      </c>
      <c r="U294" s="4">
        <v>4</v>
      </c>
      <c r="V294" s="4" t="s">
        <v>1142</v>
      </c>
      <c r="W294" s="9" t="s">
        <v>1148</v>
      </c>
      <c r="X294" s="535" t="s">
        <v>2</v>
      </c>
      <c r="Y294" s="4" t="s">
        <v>29</v>
      </c>
      <c r="Z294" s="4" t="s">
        <v>11</v>
      </c>
      <c r="AA294" s="765" t="s">
        <v>1152</v>
      </c>
      <c r="AB294" s="17" t="s">
        <v>1144</v>
      </c>
      <c r="AC294" s="22" t="s">
        <v>1145</v>
      </c>
      <c r="AD294" s="57" cm="1">
        <f t="array" ref="AD294">INDEX('Routes Taxes'!O:O,MATCH('Flight Rotation Weeks'!V294&amp;Y294,'Routes Taxes'!A:A&amp;'Routes Taxes'!I:I,0))</f>
        <v>32.75</v>
      </c>
      <c r="AE294" s="58">
        <f t="shared" si="41"/>
        <v>131</v>
      </c>
      <c r="AF294" s="93">
        <f>SUMIFS(Booking_Data!K:K,Booking_Data!J:J,B294,Booking_Data!H:H,AA294)</f>
        <v>4</v>
      </c>
      <c r="AG294" s="41">
        <f t="shared" si="47"/>
        <v>8</v>
      </c>
      <c r="AH294" s="93">
        <f>SUMIFS(Booking_Data!L:L,Booking_Data!J:J,B294,Booking_Data!H:H,AA294,Booking_Data!I:I,Y294)</f>
        <v>4</v>
      </c>
      <c r="AI294" s="41">
        <f t="shared" si="48"/>
        <v>8</v>
      </c>
      <c r="AJ294" s="41"/>
      <c r="AK294" s="41">
        <f t="shared" si="49"/>
        <v>8</v>
      </c>
      <c r="AL294" s="41"/>
      <c r="AM294" s="41">
        <f>SUMIFS(Booking_Data!P:P,Booking_Data!H:H,AA294,Booking_Data!I:I,Y294,Booking_Data!J:J,B294)</f>
        <v>920</v>
      </c>
    </row>
    <row r="295" spans="1:39" x14ac:dyDescent="0.35">
      <c r="A295" s="763">
        <v>3</v>
      </c>
      <c r="B295" s="27">
        <v>45875</v>
      </c>
      <c r="C295" s="8" t="s">
        <v>2</v>
      </c>
      <c r="D295" s="8" t="s">
        <v>1</v>
      </c>
      <c r="E295" s="1459">
        <v>0.69444444444444442</v>
      </c>
      <c r="F295" s="1459">
        <v>0.83333333333333337</v>
      </c>
      <c r="G295" s="1460">
        <v>0.77777777777777779</v>
      </c>
      <c r="H295" s="1460">
        <v>0.95833333333333337</v>
      </c>
      <c r="I295" s="764">
        <v>5</v>
      </c>
      <c r="J295" s="3">
        <v>2760</v>
      </c>
      <c r="K295" s="3">
        <v>0</v>
      </c>
      <c r="L295" s="3">
        <v>2760</v>
      </c>
      <c r="M295" s="4">
        <v>4</v>
      </c>
      <c r="N295" s="3">
        <v>3450</v>
      </c>
      <c r="O295" s="3">
        <v>1725</v>
      </c>
      <c r="P295" s="4" t="s">
        <v>86</v>
      </c>
      <c r="Q295" s="4">
        <v>12</v>
      </c>
      <c r="R295" s="93">
        <v>12</v>
      </c>
      <c r="S295" s="4" t="s">
        <v>457</v>
      </c>
      <c r="T295" s="4">
        <v>20</v>
      </c>
      <c r="U295" s="4">
        <v>1</v>
      </c>
      <c r="V295" s="4" t="s">
        <v>1142</v>
      </c>
      <c r="W295" s="9" t="s">
        <v>1149</v>
      </c>
      <c r="X295" s="535" t="s">
        <v>2</v>
      </c>
      <c r="Y295" s="4" t="s">
        <v>28</v>
      </c>
      <c r="Z295" s="4" t="s">
        <v>10</v>
      </c>
      <c r="AA295" s="765" t="s">
        <v>1158</v>
      </c>
      <c r="AB295" s="17" t="s">
        <v>1144</v>
      </c>
      <c r="AC295" s="22">
        <v>3127</v>
      </c>
      <c r="AD295" s="57" cm="1">
        <f t="array" ref="AD295">INDEX('Routes Taxes'!O:O,MATCH('Flight Rotation Weeks'!V295&amp;Y295,'Routes Taxes'!A:A&amp;'Routes Taxes'!I:I,0))</f>
        <v>28.33</v>
      </c>
      <c r="AE295" s="58">
        <f t="shared" si="41"/>
        <v>113.32</v>
      </c>
      <c r="AF295" s="93">
        <f>SUMIFS(Booking_Data!K:K,Booking_Data!J:J,B295,Booking_Data!H:H,AA295)</f>
        <v>4</v>
      </c>
      <c r="AG295" s="41">
        <f t="shared" si="47"/>
        <v>8</v>
      </c>
      <c r="AH295" s="93">
        <f>SUMIFS(Booking_Data!L:L,Booking_Data!J:J,B295,Booking_Data!H:H,AA295,Booking_Data!I:I,Y295)</f>
        <v>4</v>
      </c>
      <c r="AI295" s="41">
        <f t="shared" si="48"/>
        <v>8</v>
      </c>
      <c r="AJ295" s="41"/>
      <c r="AK295" s="41">
        <f t="shared" si="49"/>
        <v>8</v>
      </c>
      <c r="AL295" s="41"/>
      <c r="AM295" s="41">
        <f>SUMIFS(Booking_Data!P:P,Booking_Data!H:H,AA295,Booking_Data!I:I,Y295,Booking_Data!J:J,B295)</f>
        <v>920</v>
      </c>
    </row>
    <row r="296" spans="1:39" x14ac:dyDescent="0.35">
      <c r="A296" s="763">
        <v>3</v>
      </c>
      <c r="B296" s="27">
        <v>45882</v>
      </c>
      <c r="C296" s="8" t="s">
        <v>2</v>
      </c>
      <c r="D296" s="8" t="s">
        <v>1</v>
      </c>
      <c r="E296" s="1459">
        <v>0.69444444444444442</v>
      </c>
      <c r="F296" s="1459">
        <v>0.83333333333333337</v>
      </c>
      <c r="G296" s="1460">
        <v>0.77777777777777779</v>
      </c>
      <c r="H296" s="1460">
        <v>0.95833333333333337</v>
      </c>
      <c r="I296" s="764">
        <v>5</v>
      </c>
      <c r="J296" s="3">
        <v>2760</v>
      </c>
      <c r="K296" s="3">
        <v>0</v>
      </c>
      <c r="L296" s="3">
        <v>2760</v>
      </c>
      <c r="M296" s="4">
        <v>4</v>
      </c>
      <c r="N296" s="3">
        <v>3450</v>
      </c>
      <c r="O296" s="3">
        <v>1725</v>
      </c>
      <c r="P296" s="4" t="s">
        <v>86</v>
      </c>
      <c r="Q296" s="4">
        <v>12</v>
      </c>
      <c r="R296" s="93">
        <v>12</v>
      </c>
      <c r="S296" s="4" t="s">
        <v>457</v>
      </c>
      <c r="T296" s="4">
        <v>20</v>
      </c>
      <c r="U296" s="4">
        <v>2</v>
      </c>
      <c r="V296" s="4" t="s">
        <v>1142</v>
      </c>
      <c r="W296" s="9" t="s">
        <v>1143</v>
      </c>
      <c r="X296" s="535" t="s">
        <v>2</v>
      </c>
      <c r="Y296" s="4" t="s">
        <v>28</v>
      </c>
      <c r="Z296" s="4" t="s">
        <v>10</v>
      </c>
      <c r="AA296" s="765" t="s">
        <v>1158</v>
      </c>
      <c r="AB296" s="17" t="s">
        <v>1144</v>
      </c>
      <c r="AC296" s="22">
        <v>3127</v>
      </c>
      <c r="AD296" s="57" cm="1">
        <f t="array" ref="AD296">INDEX('Routes Taxes'!O:O,MATCH('Flight Rotation Weeks'!V296&amp;Y296,'Routes Taxes'!A:A&amp;'Routes Taxes'!I:I,0))</f>
        <v>28.33</v>
      </c>
      <c r="AE296" s="58">
        <f t="shared" si="41"/>
        <v>311.63</v>
      </c>
      <c r="AF296" s="93">
        <f>SUMIFS(Booking_Data!K:K,Booking_Data!J:J,B296,Booking_Data!H:H,AA296)</f>
        <v>11</v>
      </c>
      <c r="AG296" s="41">
        <f t="shared" si="47"/>
        <v>1</v>
      </c>
      <c r="AH296" s="93">
        <f>SUMIFS(Booking_Data!L:L,Booking_Data!J:J,B296,Booking_Data!H:H,AA296,Booking_Data!I:I,Y296)</f>
        <v>11</v>
      </c>
      <c r="AI296" s="41">
        <f t="shared" si="48"/>
        <v>1</v>
      </c>
      <c r="AJ296" s="41"/>
      <c r="AK296" s="41">
        <f t="shared" si="49"/>
        <v>1</v>
      </c>
      <c r="AL296" s="41"/>
      <c r="AM296" s="41">
        <f>SUMIFS(Booking_Data!P:P,Booking_Data!H:H,AA296,Booking_Data!I:I,Y296,Booking_Data!J:J,B296)</f>
        <v>3125</v>
      </c>
    </row>
    <row r="297" spans="1:39" x14ac:dyDescent="0.35">
      <c r="A297" s="763">
        <v>3</v>
      </c>
      <c r="B297" s="27">
        <v>45889</v>
      </c>
      <c r="C297" s="8" t="s">
        <v>2</v>
      </c>
      <c r="D297" s="8" t="s">
        <v>1</v>
      </c>
      <c r="E297" s="1459">
        <v>0.69444444444444442</v>
      </c>
      <c r="F297" s="1459">
        <v>0.83333333333333337</v>
      </c>
      <c r="G297" s="1460">
        <v>0.77777777777777779</v>
      </c>
      <c r="H297" s="1460">
        <v>0.95833333333333337</v>
      </c>
      <c r="I297" s="764">
        <v>5</v>
      </c>
      <c r="J297" s="3">
        <v>2760</v>
      </c>
      <c r="K297" s="3">
        <v>0</v>
      </c>
      <c r="L297" s="3">
        <v>2760</v>
      </c>
      <c r="M297" s="4">
        <v>4</v>
      </c>
      <c r="N297" s="3">
        <v>3450</v>
      </c>
      <c r="O297" s="3">
        <v>1725</v>
      </c>
      <c r="P297" s="4" t="s">
        <v>86</v>
      </c>
      <c r="Q297" s="4">
        <v>12</v>
      </c>
      <c r="R297" s="93">
        <v>12</v>
      </c>
      <c r="S297" s="4" t="s">
        <v>457</v>
      </c>
      <c r="T297" s="4">
        <v>20</v>
      </c>
      <c r="U297" s="4">
        <v>3</v>
      </c>
      <c r="V297" s="4" t="s">
        <v>1142</v>
      </c>
      <c r="W297" s="9" t="s">
        <v>1146</v>
      </c>
      <c r="X297" s="535" t="s">
        <v>2</v>
      </c>
      <c r="Y297" s="4" t="s">
        <v>28</v>
      </c>
      <c r="Z297" s="4" t="s">
        <v>10</v>
      </c>
      <c r="AA297" s="765" t="s">
        <v>1158</v>
      </c>
      <c r="AB297" s="17" t="s">
        <v>1144</v>
      </c>
      <c r="AC297" s="22" t="s">
        <v>1150</v>
      </c>
      <c r="AD297" s="57" cm="1">
        <f t="array" ref="AD297">INDEX('Routes Taxes'!O:O,MATCH('Flight Rotation Weeks'!V297&amp;Y297,'Routes Taxes'!A:A&amp;'Routes Taxes'!I:I,0))</f>
        <v>28.33</v>
      </c>
      <c r="AE297" s="58">
        <f t="shared" si="41"/>
        <v>141.64999999999998</v>
      </c>
      <c r="AF297" s="93">
        <f>SUMIFS(Booking_Data!K:K,Booking_Data!J:J,B297,Booking_Data!H:H,AA297)</f>
        <v>5</v>
      </c>
      <c r="AG297" s="41">
        <f t="shared" si="47"/>
        <v>7</v>
      </c>
      <c r="AH297" s="93">
        <f>SUMIFS(Booking_Data!L:L,Booking_Data!J:J,B297,Booking_Data!H:H,AA297,Booking_Data!I:I,Y297)</f>
        <v>5</v>
      </c>
      <c r="AI297" s="41">
        <f t="shared" si="48"/>
        <v>7</v>
      </c>
      <c r="AJ297" s="41"/>
      <c r="AK297" s="41">
        <f t="shared" si="49"/>
        <v>7</v>
      </c>
      <c r="AL297" s="41"/>
      <c r="AM297" s="41">
        <f>SUMIFS(Booking_Data!P:P,Booking_Data!H:H,AA297,Booking_Data!I:I,Y297,Booking_Data!J:J,B297)</f>
        <v>1150</v>
      </c>
    </row>
    <row r="298" spans="1:39" x14ac:dyDescent="0.35">
      <c r="A298" s="763">
        <v>3</v>
      </c>
      <c r="B298" s="27">
        <v>45896</v>
      </c>
      <c r="C298" s="8" t="s">
        <v>2</v>
      </c>
      <c r="D298" s="8" t="s">
        <v>1</v>
      </c>
      <c r="E298" s="1459">
        <v>0.69444444444444442</v>
      </c>
      <c r="F298" s="1459">
        <v>0.83333333333333337</v>
      </c>
      <c r="G298" s="1460">
        <v>0.77777777777777779</v>
      </c>
      <c r="H298" s="1460">
        <v>0.95833333333333337</v>
      </c>
      <c r="I298" s="764">
        <v>5</v>
      </c>
      <c r="J298" s="3">
        <v>2760</v>
      </c>
      <c r="K298" s="3">
        <v>0</v>
      </c>
      <c r="L298" s="3">
        <v>2760</v>
      </c>
      <c r="M298" s="4">
        <v>4</v>
      </c>
      <c r="N298" s="3">
        <v>3450</v>
      </c>
      <c r="O298" s="3">
        <v>1725</v>
      </c>
      <c r="P298" s="4" t="s">
        <v>86</v>
      </c>
      <c r="Q298" s="4">
        <v>12</v>
      </c>
      <c r="R298" s="93">
        <v>12</v>
      </c>
      <c r="S298" s="4" t="s">
        <v>457</v>
      </c>
      <c r="T298" s="4">
        <v>20</v>
      </c>
      <c r="U298" s="4">
        <v>4</v>
      </c>
      <c r="V298" s="4" t="s">
        <v>1142</v>
      </c>
      <c r="W298" s="9" t="s">
        <v>1147</v>
      </c>
      <c r="X298" s="535" t="s">
        <v>2</v>
      </c>
      <c r="Y298" s="4" t="s">
        <v>28</v>
      </c>
      <c r="Z298" s="4" t="s">
        <v>10</v>
      </c>
      <c r="AA298" s="765" t="s">
        <v>1158</v>
      </c>
      <c r="AB298" s="17" t="s">
        <v>1144</v>
      </c>
      <c r="AC298" s="22" t="s">
        <v>1150</v>
      </c>
      <c r="AD298" s="57" cm="1">
        <f t="array" ref="AD298">INDEX('Routes Taxes'!O:O,MATCH('Flight Rotation Weeks'!V298&amp;Y298,'Routes Taxes'!A:A&amp;'Routes Taxes'!I:I,0))</f>
        <v>28.33</v>
      </c>
      <c r="AE298" s="58">
        <f t="shared" si="41"/>
        <v>0</v>
      </c>
      <c r="AF298" s="93">
        <f>SUMIFS(Booking_Data!K:K,Booking_Data!J:J,B298,Booking_Data!H:H,AA298)</f>
        <v>0</v>
      </c>
      <c r="AG298" s="41">
        <f t="shared" si="47"/>
        <v>12</v>
      </c>
      <c r="AH298" s="93">
        <f>SUMIFS(Booking_Data!L:L,Booking_Data!J:J,B298,Booking_Data!H:H,AA298,Booking_Data!I:I,Y298)</f>
        <v>0</v>
      </c>
      <c r="AI298" s="41">
        <f t="shared" si="48"/>
        <v>12</v>
      </c>
      <c r="AJ298" s="41"/>
      <c r="AK298" s="41">
        <f t="shared" si="49"/>
        <v>12</v>
      </c>
      <c r="AL298" s="41"/>
      <c r="AM298" s="41">
        <f>SUMIFS(Booking_Data!P:P,Booking_Data!H:H,AA298,Booking_Data!I:I,Y298,Booking_Data!J:J,B298)</f>
        <v>0</v>
      </c>
    </row>
    <row r="299" spans="1:39" x14ac:dyDescent="0.35">
      <c r="A299" s="763">
        <v>5</v>
      </c>
      <c r="B299" s="27">
        <v>45870</v>
      </c>
      <c r="C299" s="8" t="s">
        <v>1</v>
      </c>
      <c r="D299" s="8" t="s">
        <v>124</v>
      </c>
      <c r="E299" s="1459">
        <v>0.5</v>
      </c>
      <c r="F299" s="1459">
        <v>0.6875</v>
      </c>
      <c r="G299" s="1460">
        <v>0.625</v>
      </c>
      <c r="H299" s="1460">
        <v>0.77083333333333337</v>
      </c>
      <c r="I299" s="764">
        <v>8</v>
      </c>
      <c r="J299" s="3">
        <v>0</v>
      </c>
      <c r="K299" s="3">
        <v>0</v>
      </c>
      <c r="L299" s="3">
        <v>0</v>
      </c>
      <c r="M299" s="4">
        <v>7</v>
      </c>
      <c r="N299" s="3">
        <v>0</v>
      </c>
      <c r="O299" s="3">
        <v>0</v>
      </c>
      <c r="P299" s="4" t="s">
        <v>86</v>
      </c>
      <c r="Q299" s="4">
        <v>179</v>
      </c>
      <c r="R299" s="93">
        <v>179</v>
      </c>
      <c r="S299" s="4" t="s">
        <v>457</v>
      </c>
      <c r="T299" s="4">
        <v>22</v>
      </c>
      <c r="U299" s="4">
        <v>2</v>
      </c>
      <c r="V299" s="4" t="s">
        <v>1257</v>
      </c>
      <c r="W299" s="9" t="s">
        <v>1258</v>
      </c>
      <c r="X299" s="535" t="s">
        <v>124</v>
      </c>
      <c r="Y299" s="4" t="s">
        <v>126</v>
      </c>
      <c r="Z299" s="4" t="s">
        <v>11</v>
      </c>
      <c r="AA299" s="765" t="s">
        <v>1259</v>
      </c>
      <c r="AB299" s="17" t="s">
        <v>503</v>
      </c>
      <c r="AC299" s="22" t="s">
        <v>1260</v>
      </c>
      <c r="AD299" s="57" cm="1">
        <f t="array" ref="AD299">INDEX('Routes Taxes'!O:O,MATCH('Flight Rotation Weeks'!V299&amp;Y299,'Routes Taxes'!A:A&amp;'Routes Taxes'!I:I,0))</f>
        <v>32.75</v>
      </c>
      <c r="AE299" s="58">
        <f t="shared" ref="AE299:AE302" si="50">AD299*AH299</f>
        <v>3275</v>
      </c>
      <c r="AF299" s="93">
        <f>SUMIFS(Booking_Data!K:K,Booking_Data!J:J,B299,Booking_Data!H:H,AA299)</f>
        <v>100</v>
      </c>
      <c r="AG299" s="41">
        <f t="shared" ref="AG299:AG302" si="51">R299-AF299</f>
        <v>79</v>
      </c>
      <c r="AH299" s="93">
        <f>SUMIFS(Booking_Data!L:L,Booking_Data!J:J,B299,Booking_Data!H:H,AA299,Booking_Data!I:I,Y299)</f>
        <v>100</v>
      </c>
      <c r="AI299" s="41">
        <f t="shared" ref="AI299:AI302" si="52">R299-AH299</f>
        <v>79</v>
      </c>
      <c r="AJ299" s="41"/>
      <c r="AK299" s="41">
        <f t="shared" ref="AK299:AK302" si="53">AG299-AJ299</f>
        <v>79</v>
      </c>
      <c r="AL299" s="41"/>
      <c r="AM299" s="41">
        <f>SUMIFS(Booking_Data!P:P,Booking_Data!H:H,AA299,Booking_Data!I:I,Y299,Booking_Data!J:J,B299)</f>
        <v>18068.400000000001</v>
      </c>
    </row>
    <row r="300" spans="1:39" x14ac:dyDescent="0.35">
      <c r="A300" s="763">
        <v>5</v>
      </c>
      <c r="B300" s="27">
        <v>45877</v>
      </c>
      <c r="C300" s="8" t="s">
        <v>1</v>
      </c>
      <c r="D300" s="8" t="s">
        <v>124</v>
      </c>
      <c r="E300" s="1459">
        <v>0.5</v>
      </c>
      <c r="F300" s="1459">
        <v>0.6875</v>
      </c>
      <c r="G300" s="1460">
        <v>0.625</v>
      </c>
      <c r="H300" s="1460">
        <v>0.77083333333333337</v>
      </c>
      <c r="I300" s="764">
        <v>8</v>
      </c>
      <c r="J300" s="3">
        <v>0</v>
      </c>
      <c r="K300" s="3">
        <v>0</v>
      </c>
      <c r="L300" s="3">
        <v>0</v>
      </c>
      <c r="M300" s="4">
        <v>7</v>
      </c>
      <c r="N300" s="3">
        <v>0</v>
      </c>
      <c r="O300" s="3">
        <v>0</v>
      </c>
      <c r="P300" s="4" t="s">
        <v>86</v>
      </c>
      <c r="Q300" s="4">
        <v>179</v>
      </c>
      <c r="R300" s="93">
        <v>179</v>
      </c>
      <c r="S300" s="4" t="s">
        <v>457</v>
      </c>
      <c r="T300" s="4">
        <v>22</v>
      </c>
      <c r="U300" s="4">
        <v>3</v>
      </c>
      <c r="V300" s="4" t="s">
        <v>1257</v>
      </c>
      <c r="W300" s="9" t="s">
        <v>1261</v>
      </c>
      <c r="X300" s="535" t="s">
        <v>124</v>
      </c>
      <c r="Y300" s="4" t="s">
        <v>126</v>
      </c>
      <c r="Z300" s="4" t="s">
        <v>11</v>
      </c>
      <c r="AA300" s="765" t="s">
        <v>1259</v>
      </c>
      <c r="AB300" s="17" t="s">
        <v>503</v>
      </c>
      <c r="AC300" s="22" t="s">
        <v>1260</v>
      </c>
      <c r="AD300" s="57" cm="1">
        <f t="array" ref="AD300">INDEX('Routes Taxes'!O:O,MATCH('Flight Rotation Weeks'!V300&amp;Y300,'Routes Taxes'!A:A&amp;'Routes Taxes'!I:I,0))</f>
        <v>32.75</v>
      </c>
      <c r="AE300" s="58">
        <f t="shared" si="50"/>
        <v>3275</v>
      </c>
      <c r="AF300" s="93">
        <f>SUMIFS(Booking_Data!K:K,Booking_Data!J:J,B300,Booking_Data!H:H,AA300)</f>
        <v>100</v>
      </c>
      <c r="AG300" s="41">
        <f t="shared" si="51"/>
        <v>79</v>
      </c>
      <c r="AH300" s="93">
        <f>SUMIFS(Booking_Data!L:L,Booking_Data!J:J,B300,Booking_Data!H:H,AA300,Booking_Data!I:I,Y300)</f>
        <v>100</v>
      </c>
      <c r="AI300" s="41">
        <f t="shared" si="52"/>
        <v>79</v>
      </c>
      <c r="AJ300" s="41"/>
      <c r="AK300" s="41">
        <f t="shared" si="53"/>
        <v>79</v>
      </c>
      <c r="AL300" s="41"/>
      <c r="AM300" s="41">
        <f>SUMIFS(Booking_Data!P:P,Booking_Data!H:H,AA300,Booking_Data!I:I,Y300,Booking_Data!J:J,B300)</f>
        <v>18068.400000000001</v>
      </c>
    </row>
    <row r="301" spans="1:39" x14ac:dyDescent="0.35">
      <c r="A301" s="763">
        <v>5</v>
      </c>
      <c r="B301" s="27">
        <v>45884</v>
      </c>
      <c r="C301" s="8" t="s">
        <v>1</v>
      </c>
      <c r="D301" s="8" t="s">
        <v>124</v>
      </c>
      <c r="E301" s="1459">
        <v>0.5</v>
      </c>
      <c r="F301" s="1459">
        <v>0.6875</v>
      </c>
      <c r="G301" s="1460">
        <v>0.625</v>
      </c>
      <c r="H301" s="1460">
        <v>0.77083333333333337</v>
      </c>
      <c r="I301" s="764">
        <v>8</v>
      </c>
      <c r="J301" s="3">
        <v>0</v>
      </c>
      <c r="K301" s="3">
        <v>0</v>
      </c>
      <c r="L301" s="3">
        <v>0</v>
      </c>
      <c r="M301" s="4">
        <v>7</v>
      </c>
      <c r="N301" s="3">
        <v>0</v>
      </c>
      <c r="O301" s="3">
        <v>0</v>
      </c>
      <c r="P301" s="4" t="s">
        <v>86</v>
      </c>
      <c r="Q301" s="4">
        <v>179</v>
      </c>
      <c r="R301" s="93">
        <v>179</v>
      </c>
      <c r="S301" s="4" t="s">
        <v>457</v>
      </c>
      <c r="T301" s="4">
        <v>22</v>
      </c>
      <c r="U301" s="4">
        <v>4</v>
      </c>
      <c r="V301" s="4" t="s">
        <v>1257</v>
      </c>
      <c r="W301" s="9" t="s">
        <v>1262</v>
      </c>
      <c r="X301" s="535" t="s">
        <v>124</v>
      </c>
      <c r="Y301" s="4" t="s">
        <v>126</v>
      </c>
      <c r="Z301" s="4" t="s">
        <v>11</v>
      </c>
      <c r="AA301" s="765" t="s">
        <v>1259</v>
      </c>
      <c r="AB301" s="17" t="s">
        <v>503</v>
      </c>
      <c r="AC301" s="22" t="s">
        <v>1260</v>
      </c>
      <c r="AD301" s="57" cm="1">
        <f t="array" ref="AD301">INDEX('Routes Taxes'!O:O,MATCH('Flight Rotation Weeks'!V301&amp;Y301,'Routes Taxes'!A:A&amp;'Routes Taxes'!I:I,0))</f>
        <v>32.75</v>
      </c>
      <c r="AE301" s="58">
        <f t="shared" si="50"/>
        <v>3275</v>
      </c>
      <c r="AF301" s="93">
        <f>SUMIFS(Booking_Data!K:K,Booking_Data!J:J,B301,Booking_Data!H:H,AA301)</f>
        <v>100</v>
      </c>
      <c r="AG301" s="41">
        <f t="shared" si="51"/>
        <v>79</v>
      </c>
      <c r="AH301" s="93">
        <f>SUMIFS(Booking_Data!L:L,Booking_Data!J:J,B301,Booking_Data!H:H,AA301,Booking_Data!I:I,Y301)</f>
        <v>100</v>
      </c>
      <c r="AI301" s="41">
        <f t="shared" si="52"/>
        <v>79</v>
      </c>
      <c r="AJ301" s="41"/>
      <c r="AK301" s="41">
        <f t="shared" si="53"/>
        <v>79</v>
      </c>
      <c r="AL301" s="41"/>
      <c r="AM301" s="41">
        <f>SUMIFS(Booking_Data!P:P,Booking_Data!H:H,AA301,Booking_Data!I:I,Y301,Booking_Data!J:J,B301)</f>
        <v>18068.400000000001</v>
      </c>
    </row>
    <row r="302" spans="1:39" x14ac:dyDescent="0.35">
      <c r="A302" s="763">
        <v>5</v>
      </c>
      <c r="B302" s="27">
        <v>45891</v>
      </c>
      <c r="C302" s="8" t="s">
        <v>1</v>
      </c>
      <c r="D302" s="8" t="s">
        <v>124</v>
      </c>
      <c r="E302" s="1459">
        <v>0.5</v>
      </c>
      <c r="F302" s="1459">
        <v>0.6875</v>
      </c>
      <c r="G302" s="1460">
        <v>0.625</v>
      </c>
      <c r="H302" s="1460">
        <v>0.77083333333333337</v>
      </c>
      <c r="I302" s="764">
        <v>8</v>
      </c>
      <c r="J302" s="3">
        <v>0</v>
      </c>
      <c r="K302" s="3">
        <v>0</v>
      </c>
      <c r="L302" s="3">
        <v>0</v>
      </c>
      <c r="M302" s="4">
        <v>7</v>
      </c>
      <c r="N302" s="3">
        <v>0</v>
      </c>
      <c r="O302" s="3">
        <v>0</v>
      </c>
      <c r="P302" s="4" t="s">
        <v>86</v>
      </c>
      <c r="Q302" s="4">
        <v>179</v>
      </c>
      <c r="R302" s="93">
        <v>179</v>
      </c>
      <c r="S302" s="4" t="s">
        <v>457</v>
      </c>
      <c r="T302" s="4">
        <v>22</v>
      </c>
      <c r="U302" s="4">
        <v>5</v>
      </c>
      <c r="V302" s="4" t="s">
        <v>1257</v>
      </c>
      <c r="W302" s="9" t="s">
        <v>1263</v>
      </c>
      <c r="X302" s="535" t="s">
        <v>124</v>
      </c>
      <c r="Y302" s="4" t="s">
        <v>126</v>
      </c>
      <c r="Z302" s="4" t="s">
        <v>11</v>
      </c>
      <c r="AA302" s="765" t="s">
        <v>1259</v>
      </c>
      <c r="AB302" s="17" t="s">
        <v>503</v>
      </c>
      <c r="AC302" s="22" t="s">
        <v>1260</v>
      </c>
      <c r="AD302" s="57" cm="1">
        <f t="array" ref="AD302">INDEX('Routes Taxes'!O:O,MATCH('Flight Rotation Weeks'!V302&amp;Y302,'Routes Taxes'!A:A&amp;'Routes Taxes'!I:I,0))</f>
        <v>32.75</v>
      </c>
      <c r="AE302" s="58">
        <f t="shared" si="50"/>
        <v>3275</v>
      </c>
      <c r="AF302" s="93">
        <f>SUMIFS(Booking_Data!K:K,Booking_Data!J:J,B302,Booking_Data!H:H,AA302)</f>
        <v>100</v>
      </c>
      <c r="AG302" s="41">
        <f t="shared" si="51"/>
        <v>79</v>
      </c>
      <c r="AH302" s="93">
        <f>SUMIFS(Booking_Data!L:L,Booking_Data!J:J,B302,Booking_Data!H:H,AA302,Booking_Data!I:I,Y302)</f>
        <v>100</v>
      </c>
      <c r="AI302" s="41">
        <f t="shared" si="52"/>
        <v>79</v>
      </c>
      <c r="AJ302" s="41"/>
      <c r="AK302" s="41">
        <f t="shared" si="53"/>
        <v>79</v>
      </c>
      <c r="AL302" s="41"/>
      <c r="AM302" s="41">
        <f>SUMIFS(Booking_Data!P:P,Booking_Data!H:H,AA302,Booking_Data!I:I,Y302,Booking_Data!J:J,B302)</f>
        <v>18068.400000000001</v>
      </c>
    </row>
    <row r="303" spans="1:39" x14ac:dyDescent="0.35">
      <c r="A303" s="763">
        <v>5</v>
      </c>
      <c r="B303" s="27">
        <v>45898</v>
      </c>
      <c r="C303" s="8" t="s">
        <v>1</v>
      </c>
      <c r="D303" s="8" t="s">
        <v>124</v>
      </c>
      <c r="E303" s="1459">
        <v>0.5</v>
      </c>
      <c r="F303" s="1459">
        <v>0.6875</v>
      </c>
      <c r="G303" s="1460">
        <v>0.625</v>
      </c>
      <c r="H303" s="1460">
        <v>0.77083333333333337</v>
      </c>
      <c r="I303" s="764">
        <v>8</v>
      </c>
      <c r="J303" s="3">
        <v>0</v>
      </c>
      <c r="K303" s="3">
        <v>0</v>
      </c>
      <c r="L303" s="3">
        <v>0</v>
      </c>
      <c r="M303" s="4">
        <v>7</v>
      </c>
      <c r="N303" s="3">
        <v>0</v>
      </c>
      <c r="O303" s="3">
        <v>0</v>
      </c>
      <c r="P303" s="4" t="s">
        <v>86</v>
      </c>
      <c r="Q303" s="4">
        <v>179</v>
      </c>
      <c r="R303" s="93">
        <v>179</v>
      </c>
      <c r="S303" s="4" t="s">
        <v>457</v>
      </c>
      <c r="T303" s="4">
        <v>22</v>
      </c>
      <c r="U303" s="4">
        <v>6</v>
      </c>
      <c r="V303" s="4" t="s">
        <v>1257</v>
      </c>
      <c r="W303" s="9" t="s">
        <v>1264</v>
      </c>
      <c r="X303" s="535" t="s">
        <v>124</v>
      </c>
      <c r="Y303" s="4" t="s">
        <v>126</v>
      </c>
      <c r="Z303" s="4" t="s">
        <v>11</v>
      </c>
      <c r="AA303" s="765" t="s">
        <v>1259</v>
      </c>
      <c r="AB303" s="17" t="s">
        <v>503</v>
      </c>
      <c r="AC303" s="22" t="s">
        <v>1260</v>
      </c>
      <c r="AD303" s="57" cm="1">
        <f t="array" ref="AD303">INDEX('Routes Taxes'!O:O,MATCH('Flight Rotation Weeks'!V303&amp;Y303,'Routes Taxes'!A:A&amp;'Routes Taxes'!I:I,0))</f>
        <v>32.75</v>
      </c>
      <c r="AE303" s="58">
        <f t="shared" ref="AE303:AE308" si="54">AD303*AH303</f>
        <v>3275</v>
      </c>
      <c r="AF303" s="93">
        <f>SUMIFS(Booking_Data!K:K,Booking_Data!J:J,B303,Booking_Data!H:H,AA303)</f>
        <v>100</v>
      </c>
      <c r="AG303" s="41">
        <f t="shared" ref="AG303:AG308" si="55">R303-AF303</f>
        <v>79</v>
      </c>
      <c r="AH303" s="93">
        <f>SUMIFS(Booking_Data!L:L,Booking_Data!J:J,B303,Booking_Data!H:H,AA303,Booking_Data!I:I,Y303)</f>
        <v>100</v>
      </c>
      <c r="AI303" s="41">
        <f t="shared" ref="AI303:AI308" si="56">R303-AH303</f>
        <v>79</v>
      </c>
      <c r="AJ303" s="41"/>
      <c r="AK303" s="41">
        <f t="shared" ref="AK303:AK308" si="57">AG303-AJ303</f>
        <v>79</v>
      </c>
      <c r="AL303" s="41"/>
      <c r="AM303" s="41">
        <f>SUMIFS(Booking_Data!P:P,Booking_Data!H:H,AA303,Booking_Data!I:I,Y303,Booking_Data!J:J,B303)</f>
        <v>18068.400000000001</v>
      </c>
    </row>
    <row r="304" spans="1:39" x14ac:dyDescent="0.35">
      <c r="A304" s="763">
        <v>5</v>
      </c>
      <c r="B304" s="27">
        <v>45905</v>
      </c>
      <c r="C304" s="8" t="s">
        <v>1</v>
      </c>
      <c r="D304" s="8" t="s">
        <v>124</v>
      </c>
      <c r="E304" s="1459">
        <v>0.5</v>
      </c>
      <c r="F304" s="1459">
        <v>0.6875</v>
      </c>
      <c r="G304" s="1460">
        <v>0.625</v>
      </c>
      <c r="H304" s="1460">
        <v>0.77083333333333337</v>
      </c>
      <c r="I304" s="764">
        <v>8</v>
      </c>
      <c r="J304" s="3">
        <v>0</v>
      </c>
      <c r="K304" s="3">
        <v>0</v>
      </c>
      <c r="L304" s="3">
        <v>0</v>
      </c>
      <c r="M304" s="4">
        <v>7</v>
      </c>
      <c r="N304" s="3">
        <v>0</v>
      </c>
      <c r="O304" s="3">
        <v>0</v>
      </c>
      <c r="P304" s="4" t="s">
        <v>86</v>
      </c>
      <c r="Q304" s="4">
        <v>179</v>
      </c>
      <c r="R304" s="93">
        <v>179</v>
      </c>
      <c r="S304" s="4" t="s">
        <v>457</v>
      </c>
      <c r="T304" s="4">
        <v>22</v>
      </c>
      <c r="U304" s="4">
        <v>7</v>
      </c>
      <c r="V304" s="4" t="s">
        <v>1257</v>
      </c>
      <c r="W304" s="9" t="s">
        <v>1265</v>
      </c>
      <c r="X304" s="535" t="s">
        <v>124</v>
      </c>
      <c r="Y304" s="4" t="s">
        <v>126</v>
      </c>
      <c r="Z304" s="4" t="s">
        <v>11</v>
      </c>
      <c r="AA304" s="765" t="s">
        <v>1259</v>
      </c>
      <c r="AB304" s="17" t="s">
        <v>503</v>
      </c>
      <c r="AC304" s="22" t="s">
        <v>1260</v>
      </c>
      <c r="AD304" s="57" cm="1">
        <f t="array" ref="AD304">INDEX('Routes Taxes'!O:O,MATCH('Flight Rotation Weeks'!V304&amp;Y304,'Routes Taxes'!A:A&amp;'Routes Taxes'!I:I,0))</f>
        <v>32.75</v>
      </c>
      <c r="AE304" s="58">
        <f t="shared" si="54"/>
        <v>3275</v>
      </c>
      <c r="AF304" s="93">
        <f>SUMIFS(Booking_Data!K:K,Booking_Data!J:J,B304,Booking_Data!H:H,AA304)</f>
        <v>100</v>
      </c>
      <c r="AG304" s="41">
        <f t="shared" si="55"/>
        <v>79</v>
      </c>
      <c r="AH304" s="93">
        <f>SUMIFS(Booking_Data!L:L,Booking_Data!J:J,B304,Booking_Data!H:H,AA304,Booking_Data!I:I,Y304)</f>
        <v>100</v>
      </c>
      <c r="AI304" s="41">
        <f t="shared" si="56"/>
        <v>79</v>
      </c>
      <c r="AJ304" s="41"/>
      <c r="AK304" s="41">
        <f t="shared" si="57"/>
        <v>79</v>
      </c>
      <c r="AL304" s="41"/>
      <c r="AM304" s="41">
        <f>SUMIFS(Booking_Data!P:P,Booking_Data!H:H,AA304,Booking_Data!I:I,Y304,Booking_Data!J:J,B304)</f>
        <v>18068.400000000001</v>
      </c>
    </row>
    <row r="305" spans="1:39" x14ac:dyDescent="0.35">
      <c r="A305" s="763">
        <v>5</v>
      </c>
      <c r="B305" s="27">
        <v>45912</v>
      </c>
      <c r="C305" s="8" t="s">
        <v>1</v>
      </c>
      <c r="D305" s="8" t="s">
        <v>124</v>
      </c>
      <c r="E305" s="1459">
        <v>0.5</v>
      </c>
      <c r="F305" s="1459">
        <v>0.6875</v>
      </c>
      <c r="G305" s="1460">
        <v>0.625</v>
      </c>
      <c r="H305" s="1460">
        <v>0.77083333333333337</v>
      </c>
      <c r="I305" s="764">
        <v>8</v>
      </c>
      <c r="J305" s="3">
        <v>0</v>
      </c>
      <c r="K305" s="3">
        <v>0</v>
      </c>
      <c r="L305" s="3">
        <v>0</v>
      </c>
      <c r="M305" s="4">
        <v>7</v>
      </c>
      <c r="N305" s="3">
        <v>0</v>
      </c>
      <c r="O305" s="3">
        <v>0</v>
      </c>
      <c r="P305" s="4" t="s">
        <v>86</v>
      </c>
      <c r="Q305" s="4">
        <v>179</v>
      </c>
      <c r="R305" s="93">
        <v>179</v>
      </c>
      <c r="S305" s="4" t="s">
        <v>457</v>
      </c>
      <c r="T305" s="4">
        <v>22</v>
      </c>
      <c r="U305" s="4">
        <v>8</v>
      </c>
      <c r="V305" s="4" t="s">
        <v>1257</v>
      </c>
      <c r="W305" s="9" t="s">
        <v>1266</v>
      </c>
      <c r="X305" s="535" t="s">
        <v>124</v>
      </c>
      <c r="Y305" s="4" t="s">
        <v>126</v>
      </c>
      <c r="Z305" s="4" t="s">
        <v>11</v>
      </c>
      <c r="AA305" s="765" t="s">
        <v>1259</v>
      </c>
      <c r="AB305" s="17" t="s">
        <v>503</v>
      </c>
      <c r="AC305" s="22" t="s">
        <v>1260</v>
      </c>
      <c r="AD305" s="57" cm="1">
        <f t="array" ref="AD305">INDEX('Routes Taxes'!O:O,MATCH('Flight Rotation Weeks'!V305&amp;Y305,'Routes Taxes'!A:A&amp;'Routes Taxes'!I:I,0))</f>
        <v>32.75</v>
      </c>
      <c r="AE305" s="58">
        <f t="shared" si="54"/>
        <v>3275</v>
      </c>
      <c r="AF305" s="93">
        <f>SUMIFS(Booking_Data!K:K,Booking_Data!J:J,B305,Booking_Data!H:H,AA305)</f>
        <v>100</v>
      </c>
      <c r="AG305" s="41">
        <f t="shared" si="55"/>
        <v>79</v>
      </c>
      <c r="AH305" s="93">
        <f>SUMIFS(Booking_Data!L:L,Booking_Data!J:J,B305,Booking_Data!H:H,AA305,Booking_Data!I:I,Y305)</f>
        <v>100</v>
      </c>
      <c r="AI305" s="41">
        <f t="shared" si="56"/>
        <v>79</v>
      </c>
      <c r="AJ305" s="41"/>
      <c r="AK305" s="41">
        <f t="shared" si="57"/>
        <v>79</v>
      </c>
      <c r="AL305" s="41"/>
      <c r="AM305" s="41">
        <f>SUMIFS(Booking_Data!P:P,Booking_Data!H:H,AA305,Booking_Data!I:I,Y305,Booking_Data!J:J,B305)</f>
        <v>18068.400000000001</v>
      </c>
    </row>
    <row r="306" spans="1:39" x14ac:dyDescent="0.35">
      <c r="A306" s="763">
        <v>5</v>
      </c>
      <c r="B306" s="27">
        <v>45863</v>
      </c>
      <c r="C306" s="8" t="s">
        <v>124</v>
      </c>
      <c r="D306" s="8" t="s">
        <v>1</v>
      </c>
      <c r="E306" s="1459">
        <v>0.72916666666666663</v>
      </c>
      <c r="F306" s="1459">
        <v>0.91666666666666663</v>
      </c>
      <c r="G306" s="1460">
        <v>0.8125</v>
      </c>
      <c r="H306" s="1460" t="s">
        <v>1267</v>
      </c>
      <c r="I306" s="764">
        <v>8</v>
      </c>
      <c r="J306" s="3">
        <v>0</v>
      </c>
      <c r="K306" s="3">
        <v>0</v>
      </c>
      <c r="L306" s="3">
        <v>0</v>
      </c>
      <c r="M306" s="4">
        <v>7</v>
      </c>
      <c r="N306" s="3">
        <v>0</v>
      </c>
      <c r="O306" s="3">
        <v>0</v>
      </c>
      <c r="P306" s="4" t="s">
        <v>86</v>
      </c>
      <c r="Q306" s="4">
        <v>179</v>
      </c>
      <c r="R306" s="93">
        <v>179</v>
      </c>
      <c r="S306" s="4" t="s">
        <v>457</v>
      </c>
      <c r="T306" s="4">
        <v>22</v>
      </c>
      <c r="U306" s="4">
        <v>1</v>
      </c>
      <c r="V306" s="4" t="s">
        <v>1257</v>
      </c>
      <c r="W306" s="9" t="s">
        <v>1268</v>
      </c>
      <c r="X306" s="535" t="s">
        <v>124</v>
      </c>
      <c r="Y306" s="4" t="s">
        <v>130</v>
      </c>
      <c r="Z306" s="4" t="s">
        <v>10</v>
      </c>
      <c r="AA306" s="765" t="s">
        <v>1269</v>
      </c>
      <c r="AB306" s="17" t="s">
        <v>503</v>
      </c>
      <c r="AC306" s="22" t="s">
        <v>1270</v>
      </c>
      <c r="AD306" s="57" cm="1">
        <f t="array" ref="AD306">INDEX('Routes Taxes'!O:O,MATCH('Flight Rotation Weeks'!V306&amp;Y306,'Routes Taxes'!A:A&amp;'Routes Taxes'!I:I,0))</f>
        <v>24.77</v>
      </c>
      <c r="AE306" s="58">
        <f t="shared" si="54"/>
        <v>2477</v>
      </c>
      <c r="AF306" s="93">
        <f>SUMIFS(Booking_Data!K:K,Booking_Data!J:J,B306,Booking_Data!H:H,AA306)</f>
        <v>100</v>
      </c>
      <c r="AG306" s="41">
        <f t="shared" si="55"/>
        <v>79</v>
      </c>
      <c r="AH306" s="93">
        <f>SUMIFS(Booking_Data!L:L,Booking_Data!J:J,B306,Booking_Data!H:H,AA306,Booking_Data!I:I,Y306)</f>
        <v>100</v>
      </c>
      <c r="AI306" s="41">
        <f t="shared" si="56"/>
        <v>79</v>
      </c>
      <c r="AJ306" s="41"/>
      <c r="AK306" s="41">
        <f t="shared" si="57"/>
        <v>79</v>
      </c>
      <c r="AL306" s="41"/>
      <c r="AM306" s="41">
        <f>SUMIFS(Booking_Data!P:P,Booking_Data!H:H,AA306,Booking_Data!I:I,Y306,Booking_Data!J:J,B306)</f>
        <v>18068.400000000001</v>
      </c>
    </row>
    <row r="307" spans="1:39" x14ac:dyDescent="0.35">
      <c r="A307" s="763">
        <v>5</v>
      </c>
      <c r="B307" s="27">
        <v>45870</v>
      </c>
      <c r="C307" s="8" t="s">
        <v>124</v>
      </c>
      <c r="D307" s="8" t="s">
        <v>1</v>
      </c>
      <c r="E307" s="1459">
        <v>0.72916666666666663</v>
      </c>
      <c r="F307" s="1459">
        <v>0.91666666666666663</v>
      </c>
      <c r="G307" s="1460">
        <v>0.8125</v>
      </c>
      <c r="H307" s="1460" t="s">
        <v>1267</v>
      </c>
      <c r="I307" s="764">
        <v>8</v>
      </c>
      <c r="J307" s="3">
        <v>0</v>
      </c>
      <c r="K307" s="3">
        <v>0</v>
      </c>
      <c r="L307" s="3">
        <v>0</v>
      </c>
      <c r="M307" s="4">
        <v>7</v>
      </c>
      <c r="N307" s="3">
        <v>0</v>
      </c>
      <c r="O307" s="3">
        <v>0</v>
      </c>
      <c r="P307" s="4" t="s">
        <v>86</v>
      </c>
      <c r="Q307" s="4">
        <v>179</v>
      </c>
      <c r="R307" s="93">
        <v>179</v>
      </c>
      <c r="S307" s="4" t="s">
        <v>457</v>
      </c>
      <c r="T307" s="4">
        <v>22</v>
      </c>
      <c r="U307" s="4">
        <v>2</v>
      </c>
      <c r="V307" s="4" t="s">
        <v>1257</v>
      </c>
      <c r="W307" s="9" t="s">
        <v>1258</v>
      </c>
      <c r="X307" s="535" t="s">
        <v>124</v>
      </c>
      <c r="Y307" s="4" t="s">
        <v>130</v>
      </c>
      <c r="Z307" s="4" t="s">
        <v>10</v>
      </c>
      <c r="AA307" s="765" t="s">
        <v>1269</v>
      </c>
      <c r="AB307" s="17" t="s">
        <v>503</v>
      </c>
      <c r="AC307" s="22" t="s">
        <v>1270</v>
      </c>
      <c r="AD307" s="57" cm="1">
        <f t="array" ref="AD307">INDEX('Routes Taxes'!O:O,MATCH('Flight Rotation Weeks'!V307&amp;Y307,'Routes Taxes'!A:A&amp;'Routes Taxes'!I:I,0))</f>
        <v>24.77</v>
      </c>
      <c r="AE307" s="58">
        <f t="shared" si="54"/>
        <v>2477</v>
      </c>
      <c r="AF307" s="93">
        <f>SUMIFS(Booking_Data!K:K,Booking_Data!J:J,B307,Booking_Data!H:H,AA307)</f>
        <v>100</v>
      </c>
      <c r="AG307" s="41">
        <f t="shared" si="55"/>
        <v>79</v>
      </c>
      <c r="AH307" s="93">
        <f>SUMIFS(Booking_Data!L:L,Booking_Data!J:J,B307,Booking_Data!H:H,AA307,Booking_Data!I:I,Y307)</f>
        <v>100</v>
      </c>
      <c r="AI307" s="41">
        <f t="shared" si="56"/>
        <v>79</v>
      </c>
      <c r="AJ307" s="41"/>
      <c r="AK307" s="41">
        <f t="shared" si="57"/>
        <v>79</v>
      </c>
      <c r="AL307" s="41"/>
      <c r="AM307" s="41">
        <f>SUMIFS(Booking_Data!P:P,Booking_Data!H:H,AA307,Booking_Data!I:I,Y307,Booking_Data!J:J,B307)</f>
        <v>18068.400000000001</v>
      </c>
    </row>
    <row r="308" spans="1:39" x14ac:dyDescent="0.35">
      <c r="A308" s="763">
        <v>5</v>
      </c>
      <c r="B308" s="27">
        <v>45877</v>
      </c>
      <c r="C308" s="8" t="s">
        <v>124</v>
      </c>
      <c r="D308" s="8" t="s">
        <v>1</v>
      </c>
      <c r="E308" s="1459">
        <v>0.72916666666666663</v>
      </c>
      <c r="F308" s="1459">
        <v>0.91666666666666663</v>
      </c>
      <c r="G308" s="1460">
        <v>0.8125</v>
      </c>
      <c r="H308" s="1460" t="s">
        <v>1267</v>
      </c>
      <c r="I308" s="764">
        <v>8</v>
      </c>
      <c r="J308" s="3">
        <v>0</v>
      </c>
      <c r="K308" s="3">
        <v>0</v>
      </c>
      <c r="L308" s="3">
        <v>0</v>
      </c>
      <c r="M308" s="4">
        <v>7</v>
      </c>
      <c r="N308" s="3">
        <v>0</v>
      </c>
      <c r="O308" s="3">
        <v>0</v>
      </c>
      <c r="P308" s="4" t="s">
        <v>86</v>
      </c>
      <c r="Q308" s="4">
        <v>179</v>
      </c>
      <c r="R308" s="93">
        <v>179</v>
      </c>
      <c r="S308" s="4" t="s">
        <v>457</v>
      </c>
      <c r="T308" s="4">
        <v>22</v>
      </c>
      <c r="U308" s="4">
        <v>3</v>
      </c>
      <c r="V308" s="4" t="s">
        <v>1257</v>
      </c>
      <c r="W308" s="9" t="s">
        <v>1261</v>
      </c>
      <c r="X308" s="535" t="s">
        <v>124</v>
      </c>
      <c r="Y308" s="4" t="s">
        <v>130</v>
      </c>
      <c r="Z308" s="4" t="s">
        <v>10</v>
      </c>
      <c r="AA308" s="765" t="s">
        <v>1269</v>
      </c>
      <c r="AB308" s="17" t="s">
        <v>503</v>
      </c>
      <c r="AC308" s="22" t="s">
        <v>1270</v>
      </c>
      <c r="AD308" s="57" cm="1">
        <f t="array" ref="AD308">INDEX('Routes Taxes'!O:O,MATCH('Flight Rotation Weeks'!V308&amp;Y308,'Routes Taxes'!A:A&amp;'Routes Taxes'!I:I,0))</f>
        <v>24.77</v>
      </c>
      <c r="AE308" s="58">
        <f t="shared" si="54"/>
        <v>2477</v>
      </c>
      <c r="AF308" s="93">
        <f>SUMIFS(Booking_Data!K:K,Booking_Data!J:J,B308,Booking_Data!H:H,AA308)</f>
        <v>100</v>
      </c>
      <c r="AG308" s="41">
        <f t="shared" si="55"/>
        <v>79</v>
      </c>
      <c r="AH308" s="93">
        <f>SUMIFS(Booking_Data!L:L,Booking_Data!J:J,B308,Booking_Data!H:H,AA308,Booking_Data!I:I,Y308)</f>
        <v>100</v>
      </c>
      <c r="AI308" s="41">
        <f t="shared" si="56"/>
        <v>79</v>
      </c>
      <c r="AJ308" s="41"/>
      <c r="AK308" s="41">
        <f t="shared" si="57"/>
        <v>79</v>
      </c>
      <c r="AL308" s="41"/>
      <c r="AM308" s="41">
        <f>SUMIFS(Booking_Data!P:P,Booking_Data!H:H,AA308,Booking_Data!I:I,Y308,Booking_Data!J:J,B308)</f>
        <v>18068.400000000001</v>
      </c>
    </row>
    <row r="309" spans="1:39" x14ac:dyDescent="0.35">
      <c r="A309" s="763">
        <v>5</v>
      </c>
      <c r="B309" s="27">
        <v>45884</v>
      </c>
      <c r="C309" s="8" t="s">
        <v>124</v>
      </c>
      <c r="D309" s="8" t="s">
        <v>1</v>
      </c>
      <c r="E309" s="1459">
        <v>0.72916666666666663</v>
      </c>
      <c r="F309" s="1459">
        <v>0.91666666666666663</v>
      </c>
      <c r="G309" s="1460">
        <v>0.8125</v>
      </c>
      <c r="H309" s="1460" t="s">
        <v>1267</v>
      </c>
      <c r="I309" s="764">
        <v>8</v>
      </c>
      <c r="J309" s="3">
        <v>0</v>
      </c>
      <c r="K309" s="3">
        <v>0</v>
      </c>
      <c r="L309" s="3">
        <v>0</v>
      </c>
      <c r="M309" s="4">
        <v>7</v>
      </c>
      <c r="N309" s="3">
        <v>0</v>
      </c>
      <c r="O309" s="3">
        <v>0</v>
      </c>
      <c r="P309" s="4" t="s">
        <v>86</v>
      </c>
      <c r="Q309" s="4">
        <v>179</v>
      </c>
      <c r="R309" s="93">
        <v>179</v>
      </c>
      <c r="S309" s="4" t="s">
        <v>457</v>
      </c>
      <c r="T309" s="4">
        <v>22</v>
      </c>
      <c r="U309" s="4">
        <v>4</v>
      </c>
      <c r="V309" s="4" t="s">
        <v>1257</v>
      </c>
      <c r="W309" s="9" t="s">
        <v>1262</v>
      </c>
      <c r="X309" s="535" t="s">
        <v>124</v>
      </c>
      <c r="Y309" s="4" t="s">
        <v>130</v>
      </c>
      <c r="Z309" s="4" t="s">
        <v>10</v>
      </c>
      <c r="AA309" s="765" t="s">
        <v>1269</v>
      </c>
      <c r="AB309" s="17" t="s">
        <v>503</v>
      </c>
      <c r="AC309" s="22" t="s">
        <v>1270</v>
      </c>
      <c r="AD309" s="57" cm="1">
        <f t="array" ref="AD309">INDEX('Routes Taxes'!O:O,MATCH('Flight Rotation Weeks'!V309&amp;Y309,'Routes Taxes'!A:A&amp;'Routes Taxes'!I:I,0))</f>
        <v>24.77</v>
      </c>
      <c r="AE309" s="58">
        <f>AD309*AH309</f>
        <v>2477</v>
      </c>
      <c r="AF309" s="93">
        <f>SUMIFS(Booking_Data!K:K,Booking_Data!J:J,B309,Booking_Data!H:H,AA309)</f>
        <v>100</v>
      </c>
      <c r="AG309" s="41">
        <f>R309-AF309</f>
        <v>79</v>
      </c>
      <c r="AH309" s="93">
        <f>SUMIFS(Booking_Data!L:L,Booking_Data!J:J,B309,Booking_Data!H:H,AA309,Booking_Data!I:I,Y309)</f>
        <v>100</v>
      </c>
      <c r="AI309" s="41">
        <f>R309-AH309</f>
        <v>79</v>
      </c>
      <c r="AJ309" s="41"/>
      <c r="AK309" s="41">
        <f>AG309-AJ309</f>
        <v>79</v>
      </c>
      <c r="AL309" s="41"/>
      <c r="AM309" s="41">
        <f>SUMIFS(Booking_Data!P:P,Booking_Data!H:H,AA309,Booking_Data!I:I,Y309,Booking_Data!J:J,B309)</f>
        <v>18068.400000000001</v>
      </c>
    </row>
    <row r="310" spans="1:39" x14ac:dyDescent="0.35">
      <c r="A310" s="763">
        <v>5</v>
      </c>
      <c r="B310" s="27">
        <v>45891</v>
      </c>
      <c r="C310" s="8" t="s">
        <v>124</v>
      </c>
      <c r="D310" s="8" t="s">
        <v>1</v>
      </c>
      <c r="E310" s="1459">
        <v>0.72916666666666663</v>
      </c>
      <c r="F310" s="1459">
        <v>0.91666666666666663</v>
      </c>
      <c r="G310" s="1460">
        <v>0.8125</v>
      </c>
      <c r="H310" s="1460" t="s">
        <v>1267</v>
      </c>
      <c r="I310" s="764">
        <v>8</v>
      </c>
      <c r="J310" s="3">
        <v>0</v>
      </c>
      <c r="K310" s="3">
        <v>0</v>
      </c>
      <c r="L310" s="3">
        <v>0</v>
      </c>
      <c r="M310" s="4">
        <v>7</v>
      </c>
      <c r="N310" s="3">
        <v>0</v>
      </c>
      <c r="O310" s="3">
        <v>0</v>
      </c>
      <c r="P310" s="4" t="s">
        <v>86</v>
      </c>
      <c r="Q310" s="4">
        <v>179</v>
      </c>
      <c r="R310" s="93">
        <v>179</v>
      </c>
      <c r="S310" s="4" t="s">
        <v>457</v>
      </c>
      <c r="T310" s="4">
        <v>22</v>
      </c>
      <c r="U310" s="4">
        <v>5</v>
      </c>
      <c r="V310" s="4" t="s">
        <v>1257</v>
      </c>
      <c r="W310" s="9" t="s">
        <v>1263</v>
      </c>
      <c r="X310" s="535" t="s">
        <v>124</v>
      </c>
      <c r="Y310" s="4" t="s">
        <v>130</v>
      </c>
      <c r="Z310" s="4" t="s">
        <v>10</v>
      </c>
      <c r="AA310" s="765" t="s">
        <v>1269</v>
      </c>
      <c r="AB310" s="17" t="s">
        <v>503</v>
      </c>
      <c r="AC310" s="22" t="s">
        <v>1270</v>
      </c>
      <c r="AD310" s="57" cm="1">
        <f t="array" ref="AD310">INDEX('Routes Taxes'!O:O,MATCH('Flight Rotation Weeks'!V310&amp;Y310,'Routes Taxes'!A:A&amp;'Routes Taxes'!I:I,0))</f>
        <v>24.77</v>
      </c>
      <c r="AE310" s="58">
        <f>AD310*AH310</f>
        <v>2477</v>
      </c>
      <c r="AF310" s="93">
        <f>SUMIFS(Booking_Data!K:K,Booking_Data!J:J,B310,Booking_Data!H:H,AA310)</f>
        <v>100</v>
      </c>
      <c r="AG310" s="41">
        <f>R310-AF310</f>
        <v>79</v>
      </c>
      <c r="AH310" s="93">
        <f>SUMIFS(Booking_Data!L:L,Booking_Data!J:J,B310,Booking_Data!H:H,AA310,Booking_Data!I:I,Y310)</f>
        <v>100</v>
      </c>
      <c r="AI310" s="41">
        <f>R310-AH310</f>
        <v>79</v>
      </c>
      <c r="AJ310" s="41"/>
      <c r="AK310" s="41">
        <f>AG310-AJ310</f>
        <v>79</v>
      </c>
      <c r="AL310" s="41"/>
      <c r="AM310" s="41">
        <f>SUMIFS(Booking_Data!P:P,Booking_Data!H:H,AA310,Booking_Data!I:I,Y310,Booking_Data!J:J,B310)</f>
        <v>18068.400000000001</v>
      </c>
    </row>
    <row r="311" spans="1:39" x14ac:dyDescent="0.35">
      <c r="A311" s="763">
        <v>5</v>
      </c>
      <c r="B311" s="27">
        <v>45898</v>
      </c>
      <c r="C311" s="8" t="s">
        <v>124</v>
      </c>
      <c r="D311" s="8" t="s">
        <v>1</v>
      </c>
      <c r="E311" s="1459">
        <v>0.72916666666666663</v>
      </c>
      <c r="F311" s="1459">
        <v>0.91666666666666663</v>
      </c>
      <c r="G311" s="1460">
        <v>0.8125</v>
      </c>
      <c r="H311" s="1460" t="s">
        <v>1267</v>
      </c>
      <c r="I311" s="764">
        <v>8</v>
      </c>
      <c r="J311" s="3">
        <v>0</v>
      </c>
      <c r="K311" s="3">
        <v>0</v>
      </c>
      <c r="L311" s="3">
        <v>0</v>
      </c>
      <c r="M311" s="4">
        <v>7</v>
      </c>
      <c r="N311" s="3">
        <v>0</v>
      </c>
      <c r="O311" s="3">
        <v>0</v>
      </c>
      <c r="P311" s="4" t="s">
        <v>86</v>
      </c>
      <c r="Q311" s="4">
        <v>179</v>
      </c>
      <c r="R311" s="93">
        <v>179</v>
      </c>
      <c r="S311" s="4" t="s">
        <v>457</v>
      </c>
      <c r="T311" s="4">
        <v>22</v>
      </c>
      <c r="U311" s="4">
        <v>6</v>
      </c>
      <c r="V311" s="4" t="s">
        <v>1257</v>
      </c>
      <c r="W311" s="9" t="s">
        <v>1264</v>
      </c>
      <c r="X311" s="535" t="s">
        <v>124</v>
      </c>
      <c r="Y311" s="4" t="s">
        <v>130</v>
      </c>
      <c r="Z311" s="4" t="s">
        <v>10</v>
      </c>
      <c r="AA311" s="765" t="s">
        <v>1269</v>
      </c>
      <c r="AB311" s="17" t="s">
        <v>503</v>
      </c>
      <c r="AC311" s="22" t="s">
        <v>1270</v>
      </c>
      <c r="AD311" s="57" cm="1">
        <f t="array" ref="AD311">INDEX('Routes Taxes'!O:O,MATCH('Flight Rotation Weeks'!V311&amp;Y311,'Routes Taxes'!A:A&amp;'Routes Taxes'!I:I,0))</f>
        <v>24.77</v>
      </c>
      <c r="AE311" s="58">
        <f>AD311*AH311</f>
        <v>2477</v>
      </c>
      <c r="AF311" s="93">
        <f>SUMIFS(Booking_Data!K:K,Booking_Data!J:J,B311,Booking_Data!H:H,AA311)</f>
        <v>100</v>
      </c>
      <c r="AG311" s="41">
        <f>R311-AF311</f>
        <v>79</v>
      </c>
      <c r="AH311" s="93">
        <f>SUMIFS(Booking_Data!L:L,Booking_Data!J:J,B311,Booking_Data!H:H,AA311,Booking_Data!I:I,Y311)</f>
        <v>100</v>
      </c>
      <c r="AI311" s="41">
        <f>R311-AH311</f>
        <v>79</v>
      </c>
      <c r="AJ311" s="41"/>
      <c r="AK311" s="41">
        <f>AG311-AJ311</f>
        <v>79</v>
      </c>
      <c r="AL311" s="41"/>
      <c r="AM311" s="41">
        <f>SUMIFS(Booking_Data!P:P,Booking_Data!H:H,AA311,Booking_Data!I:I,Y311,Booking_Data!J:J,B311)</f>
        <v>18068.400000000001</v>
      </c>
    </row>
    <row r="312" spans="1:39" x14ac:dyDescent="0.35">
      <c r="A312" s="763">
        <v>5</v>
      </c>
      <c r="B312" s="27">
        <v>45905</v>
      </c>
      <c r="C312" s="8" t="s">
        <v>124</v>
      </c>
      <c r="D312" s="8" t="s">
        <v>1</v>
      </c>
      <c r="E312" s="1459">
        <v>0.72916666666666663</v>
      </c>
      <c r="F312" s="1459">
        <v>0.91666666666666663</v>
      </c>
      <c r="G312" s="1460">
        <v>0.8125</v>
      </c>
      <c r="H312" s="1460" t="s">
        <v>1267</v>
      </c>
      <c r="I312" s="764">
        <v>8</v>
      </c>
      <c r="J312" s="3">
        <v>0</v>
      </c>
      <c r="K312" s="3">
        <v>0</v>
      </c>
      <c r="L312" s="3">
        <v>0</v>
      </c>
      <c r="M312" s="4">
        <v>7</v>
      </c>
      <c r="N312" s="3">
        <v>0</v>
      </c>
      <c r="O312" s="3">
        <v>0</v>
      </c>
      <c r="P312" s="4" t="s">
        <v>86</v>
      </c>
      <c r="Q312" s="4">
        <v>179</v>
      </c>
      <c r="R312" s="93">
        <v>179</v>
      </c>
      <c r="S312" s="4" t="s">
        <v>457</v>
      </c>
      <c r="T312" s="4">
        <v>22</v>
      </c>
      <c r="U312" s="4">
        <v>7</v>
      </c>
      <c r="V312" s="4" t="s">
        <v>1257</v>
      </c>
      <c r="W312" s="9" t="s">
        <v>1265</v>
      </c>
      <c r="X312" s="535" t="s">
        <v>124</v>
      </c>
      <c r="Y312" s="4" t="s">
        <v>130</v>
      </c>
      <c r="Z312" s="4" t="s">
        <v>10</v>
      </c>
      <c r="AA312" s="765" t="s">
        <v>1269</v>
      </c>
      <c r="AB312" s="17" t="s">
        <v>503</v>
      </c>
      <c r="AC312" s="22" t="s">
        <v>1270</v>
      </c>
      <c r="AD312" s="57" cm="1">
        <f t="array" ref="AD312">INDEX('Routes Taxes'!O:O,MATCH('Flight Rotation Weeks'!V312&amp;Y312,'Routes Taxes'!A:A&amp;'Routes Taxes'!I:I,0))</f>
        <v>24.77</v>
      </c>
      <c r="AE312" s="58">
        <f>AD312*AH312</f>
        <v>2477</v>
      </c>
      <c r="AF312" s="93">
        <f>SUMIFS(Booking_Data!K:K,Booking_Data!J:J,B312,Booking_Data!H:H,AA312)</f>
        <v>100</v>
      </c>
      <c r="AG312" s="41">
        <f>R312-AF312</f>
        <v>79</v>
      </c>
      <c r="AH312" s="93">
        <f>SUMIFS(Booking_Data!L:L,Booking_Data!J:J,B312,Booking_Data!H:H,AA312,Booking_Data!I:I,Y312)</f>
        <v>100</v>
      </c>
      <c r="AI312" s="41">
        <f>R312-AH312</f>
        <v>79</v>
      </c>
      <c r="AJ312" s="41"/>
      <c r="AK312" s="41">
        <f>AG312-AJ312</f>
        <v>79</v>
      </c>
      <c r="AL312" s="41"/>
      <c r="AM312" s="41">
        <f>SUMIFS(Booking_Data!P:P,Booking_Data!H:H,AA312,Booking_Data!I:I,Y312,Booking_Data!J:J,B312)</f>
        <v>18068.400000000001</v>
      </c>
    </row>
    <row r="313" spans="1:39" x14ac:dyDescent="0.35">
      <c r="A313" s="763">
        <v>6</v>
      </c>
      <c r="B313" s="27">
        <v>45927</v>
      </c>
      <c r="C313" s="8" t="s">
        <v>1</v>
      </c>
      <c r="D313" s="8" t="s">
        <v>124</v>
      </c>
      <c r="E313" s="1459">
        <v>0.32291666666666669</v>
      </c>
      <c r="F313" s="1459">
        <v>0.46180555555555558</v>
      </c>
      <c r="G313" s="1460">
        <v>0.44791666666666669</v>
      </c>
      <c r="H313" s="1460">
        <v>0.54513888888888884</v>
      </c>
      <c r="I313" s="764">
        <v>7</v>
      </c>
      <c r="J313" s="3">
        <v>0</v>
      </c>
      <c r="K313" s="3">
        <v>0</v>
      </c>
      <c r="L313" s="3">
        <v>0</v>
      </c>
      <c r="M313" s="4">
        <v>6</v>
      </c>
      <c r="N313" s="3">
        <v>0</v>
      </c>
      <c r="O313" s="3">
        <v>0</v>
      </c>
      <c r="P313" s="4" t="s">
        <v>86</v>
      </c>
      <c r="Q313" s="4">
        <v>174</v>
      </c>
      <c r="R313" s="93">
        <v>174</v>
      </c>
      <c r="S313" s="4" t="s">
        <v>457</v>
      </c>
      <c r="T313" s="4">
        <v>23</v>
      </c>
      <c r="U313" s="4">
        <v>2</v>
      </c>
      <c r="V313" s="4" t="s">
        <v>1271</v>
      </c>
      <c r="W313" s="9" t="s">
        <v>1272</v>
      </c>
      <c r="X313" s="535" t="s">
        <v>124</v>
      </c>
      <c r="Y313" s="4" t="s">
        <v>126</v>
      </c>
      <c r="Z313" s="4" t="s">
        <v>11</v>
      </c>
      <c r="AA313" s="765" t="s">
        <v>1273</v>
      </c>
      <c r="AB313" s="17" t="s">
        <v>239</v>
      </c>
      <c r="AC313" s="22" t="s">
        <v>1274</v>
      </c>
      <c r="AD313" s="57" cm="1">
        <f t="array" ref="AD313">INDEX('Routes Taxes'!O:O,MATCH('Flight Rotation Weeks'!V313&amp;Y313,'Routes Taxes'!A:A&amp;'Routes Taxes'!I:I,0))</f>
        <v>32.75</v>
      </c>
      <c r="AE313" s="58">
        <f t="shared" ref="AE313:AE316" si="58">AD313*AH313</f>
        <v>4912.5</v>
      </c>
      <c r="AF313" s="93">
        <f>SUMIFS(Booking_Data!K:K,Booking_Data!J:J,B313,Booking_Data!H:H,AA313)</f>
        <v>150</v>
      </c>
      <c r="AG313" s="41">
        <f t="shared" ref="AG313:AG316" si="59">R313-AF313</f>
        <v>24</v>
      </c>
      <c r="AH313" s="93">
        <f>SUMIFS(Booking_Data!L:L,Booking_Data!J:J,B313,Booking_Data!H:H,AA313,Booking_Data!I:I,Y313)</f>
        <v>150</v>
      </c>
      <c r="AI313" s="41">
        <f t="shared" ref="AI313:AI316" si="60">R313-AH313</f>
        <v>24</v>
      </c>
      <c r="AJ313" s="41"/>
      <c r="AK313" s="41">
        <f t="shared" ref="AK313:AK316" si="61">AG313-AJ313</f>
        <v>24</v>
      </c>
      <c r="AL313" s="41"/>
      <c r="AM313" s="41">
        <f>SUMIFS(Booking_Data!P:P,Booking_Data!H:H,AA313,Booking_Data!I:I,Y313,Booking_Data!J:J,B313)</f>
        <v>29568.400000000001</v>
      </c>
    </row>
    <row r="314" spans="1:39" x14ac:dyDescent="0.35">
      <c r="A314" s="763">
        <v>6</v>
      </c>
      <c r="B314" s="27">
        <v>45934</v>
      </c>
      <c r="C314" s="8" t="s">
        <v>1</v>
      </c>
      <c r="D314" s="8" t="s">
        <v>124</v>
      </c>
      <c r="E314" s="1459">
        <v>0.32291666666666669</v>
      </c>
      <c r="F314" s="1459">
        <v>0.46180555555555558</v>
      </c>
      <c r="G314" s="1460">
        <v>0.44791666666666669</v>
      </c>
      <c r="H314" s="1460">
        <v>0.54513888888888884</v>
      </c>
      <c r="I314" s="764">
        <v>7</v>
      </c>
      <c r="J314" s="3">
        <v>0</v>
      </c>
      <c r="K314" s="3">
        <v>0</v>
      </c>
      <c r="L314" s="3">
        <v>0</v>
      </c>
      <c r="M314" s="4">
        <v>6</v>
      </c>
      <c r="N314" s="3">
        <v>0</v>
      </c>
      <c r="O314" s="3">
        <v>0</v>
      </c>
      <c r="P314" s="4" t="s">
        <v>86</v>
      </c>
      <c r="Q314" s="4">
        <v>174</v>
      </c>
      <c r="R314" s="93">
        <v>174</v>
      </c>
      <c r="S314" s="4" t="s">
        <v>457</v>
      </c>
      <c r="T314" s="4">
        <v>23</v>
      </c>
      <c r="U314" s="4">
        <v>3</v>
      </c>
      <c r="V314" s="4" t="s">
        <v>1271</v>
      </c>
      <c r="W314" s="9" t="s">
        <v>1275</v>
      </c>
      <c r="X314" s="535" t="s">
        <v>124</v>
      </c>
      <c r="Y314" s="4" t="s">
        <v>126</v>
      </c>
      <c r="Z314" s="4" t="s">
        <v>11</v>
      </c>
      <c r="AA314" s="765" t="s">
        <v>1273</v>
      </c>
      <c r="AB314" s="17" t="s">
        <v>239</v>
      </c>
      <c r="AC314" s="22" t="s">
        <v>1274</v>
      </c>
      <c r="AD314" s="57" cm="1">
        <f t="array" ref="AD314">INDEX('Routes Taxes'!O:O,MATCH('Flight Rotation Weeks'!V314&amp;Y314,'Routes Taxes'!A:A&amp;'Routes Taxes'!I:I,0))</f>
        <v>32.75</v>
      </c>
      <c r="AE314" s="58">
        <f t="shared" si="58"/>
        <v>4912.5</v>
      </c>
      <c r="AF314" s="93">
        <f>SUMIFS(Booking_Data!K:K,Booking_Data!J:J,B314,Booking_Data!H:H,AA314)</f>
        <v>150</v>
      </c>
      <c r="AG314" s="41">
        <f t="shared" si="59"/>
        <v>24</v>
      </c>
      <c r="AH314" s="93">
        <f>SUMIFS(Booking_Data!L:L,Booking_Data!J:J,B314,Booking_Data!H:H,AA314,Booking_Data!I:I,Y314)</f>
        <v>150</v>
      </c>
      <c r="AI314" s="41">
        <f t="shared" si="60"/>
        <v>24</v>
      </c>
      <c r="AJ314" s="41"/>
      <c r="AK314" s="41">
        <f t="shared" si="61"/>
        <v>24</v>
      </c>
      <c r="AL314" s="41"/>
      <c r="AM314" s="41">
        <f>SUMIFS(Booking_Data!P:P,Booking_Data!H:H,AA314,Booking_Data!I:I,Y314,Booking_Data!J:J,B314)</f>
        <v>29568.400000000001</v>
      </c>
    </row>
    <row r="315" spans="1:39" x14ac:dyDescent="0.35">
      <c r="A315" s="763">
        <v>6</v>
      </c>
      <c r="B315" s="27">
        <v>45941</v>
      </c>
      <c r="C315" s="8" t="s">
        <v>1</v>
      </c>
      <c r="D315" s="8" t="s">
        <v>124</v>
      </c>
      <c r="E315" s="1459">
        <v>0.32291666666666669</v>
      </c>
      <c r="F315" s="1459">
        <v>0.46180555555555558</v>
      </c>
      <c r="G315" s="1460">
        <v>0.44791666666666669</v>
      </c>
      <c r="H315" s="1460">
        <v>0.54513888888888884</v>
      </c>
      <c r="I315" s="764">
        <v>7</v>
      </c>
      <c r="J315" s="3">
        <v>0</v>
      </c>
      <c r="K315" s="3">
        <v>0</v>
      </c>
      <c r="L315" s="3">
        <v>0</v>
      </c>
      <c r="M315" s="4">
        <v>6</v>
      </c>
      <c r="N315" s="3">
        <v>0</v>
      </c>
      <c r="O315" s="3">
        <v>0</v>
      </c>
      <c r="P315" s="4" t="s">
        <v>86</v>
      </c>
      <c r="Q315" s="4">
        <v>174</v>
      </c>
      <c r="R315" s="93">
        <v>174</v>
      </c>
      <c r="S315" s="4" t="s">
        <v>457</v>
      </c>
      <c r="T315" s="4">
        <v>23</v>
      </c>
      <c r="U315" s="4">
        <v>4</v>
      </c>
      <c r="V315" s="4" t="s">
        <v>1271</v>
      </c>
      <c r="W315" s="9" t="s">
        <v>1276</v>
      </c>
      <c r="X315" s="535" t="s">
        <v>124</v>
      </c>
      <c r="Y315" s="4" t="s">
        <v>126</v>
      </c>
      <c r="Z315" s="4" t="s">
        <v>11</v>
      </c>
      <c r="AA315" s="765" t="s">
        <v>1273</v>
      </c>
      <c r="AB315" s="17" t="s">
        <v>239</v>
      </c>
      <c r="AC315" s="22" t="s">
        <v>1274</v>
      </c>
      <c r="AD315" s="57" cm="1">
        <f t="array" ref="AD315">INDEX('Routes Taxes'!O:O,MATCH('Flight Rotation Weeks'!V315&amp;Y315,'Routes Taxes'!A:A&amp;'Routes Taxes'!I:I,0))</f>
        <v>32.75</v>
      </c>
      <c r="AE315" s="58">
        <f t="shared" si="58"/>
        <v>4912.5</v>
      </c>
      <c r="AF315" s="93">
        <f>SUMIFS(Booking_Data!K:K,Booking_Data!J:J,B315,Booking_Data!H:H,AA315)</f>
        <v>150</v>
      </c>
      <c r="AG315" s="41">
        <f t="shared" si="59"/>
        <v>24</v>
      </c>
      <c r="AH315" s="93">
        <f>SUMIFS(Booking_Data!L:L,Booking_Data!J:J,B315,Booking_Data!H:H,AA315,Booking_Data!I:I,Y315)</f>
        <v>150</v>
      </c>
      <c r="AI315" s="41">
        <f t="shared" si="60"/>
        <v>24</v>
      </c>
      <c r="AJ315" s="41"/>
      <c r="AK315" s="41">
        <f t="shared" si="61"/>
        <v>24</v>
      </c>
      <c r="AL315" s="41"/>
      <c r="AM315" s="41">
        <f>SUMIFS(Booking_Data!P:P,Booking_Data!H:H,AA315,Booking_Data!I:I,Y315,Booking_Data!J:J,B315)</f>
        <v>29568.400000000001</v>
      </c>
    </row>
    <row r="316" spans="1:39" x14ac:dyDescent="0.35">
      <c r="A316" s="763">
        <v>6</v>
      </c>
      <c r="B316" s="27">
        <v>45948</v>
      </c>
      <c r="C316" s="8" t="s">
        <v>1</v>
      </c>
      <c r="D316" s="8" t="s">
        <v>124</v>
      </c>
      <c r="E316" s="1459">
        <v>0.32291666666666669</v>
      </c>
      <c r="F316" s="1459">
        <v>0.46180555555555558</v>
      </c>
      <c r="G316" s="1460">
        <v>0.44791666666666669</v>
      </c>
      <c r="H316" s="1460">
        <v>0.54513888888888884</v>
      </c>
      <c r="I316" s="764">
        <v>7</v>
      </c>
      <c r="J316" s="3">
        <v>0</v>
      </c>
      <c r="K316" s="3">
        <v>0</v>
      </c>
      <c r="L316" s="3">
        <v>0</v>
      </c>
      <c r="M316" s="4">
        <v>6</v>
      </c>
      <c r="N316" s="3">
        <v>0</v>
      </c>
      <c r="O316" s="3">
        <v>0</v>
      </c>
      <c r="P316" s="4" t="s">
        <v>86</v>
      </c>
      <c r="Q316" s="4">
        <v>174</v>
      </c>
      <c r="R316" s="93">
        <v>174</v>
      </c>
      <c r="S316" s="4" t="s">
        <v>457</v>
      </c>
      <c r="T316" s="4">
        <v>23</v>
      </c>
      <c r="U316" s="4">
        <v>5</v>
      </c>
      <c r="V316" s="4" t="s">
        <v>1271</v>
      </c>
      <c r="W316" s="9" t="s">
        <v>1277</v>
      </c>
      <c r="X316" s="535" t="s">
        <v>124</v>
      </c>
      <c r="Y316" s="4" t="s">
        <v>126</v>
      </c>
      <c r="Z316" s="4" t="s">
        <v>11</v>
      </c>
      <c r="AA316" s="765" t="s">
        <v>1273</v>
      </c>
      <c r="AB316" s="17" t="s">
        <v>239</v>
      </c>
      <c r="AC316" s="22" t="s">
        <v>1274</v>
      </c>
      <c r="AD316" s="57" cm="1">
        <f t="array" ref="AD316">INDEX('Routes Taxes'!O:O,MATCH('Flight Rotation Weeks'!V316&amp;Y316,'Routes Taxes'!A:A&amp;'Routes Taxes'!I:I,0))</f>
        <v>32.75</v>
      </c>
      <c r="AE316" s="58">
        <f t="shared" si="58"/>
        <v>4912.5</v>
      </c>
      <c r="AF316" s="93">
        <f>SUMIFS(Booking_Data!K:K,Booking_Data!J:J,B316,Booking_Data!H:H,AA316)</f>
        <v>150</v>
      </c>
      <c r="AG316" s="41">
        <f t="shared" si="59"/>
        <v>24</v>
      </c>
      <c r="AH316" s="93">
        <f>SUMIFS(Booking_Data!L:L,Booking_Data!J:J,B316,Booking_Data!H:H,AA316,Booking_Data!I:I,Y316)</f>
        <v>150</v>
      </c>
      <c r="AI316" s="41">
        <f t="shared" si="60"/>
        <v>24</v>
      </c>
      <c r="AJ316" s="41"/>
      <c r="AK316" s="41">
        <f t="shared" si="61"/>
        <v>24</v>
      </c>
      <c r="AL316" s="41"/>
      <c r="AM316" s="41">
        <f>SUMIFS(Booking_Data!P:P,Booking_Data!H:H,AA316,Booking_Data!I:I,Y316,Booking_Data!J:J,B316)</f>
        <v>29568.400000000001</v>
      </c>
    </row>
    <row r="317" spans="1:39" x14ac:dyDescent="0.35">
      <c r="A317" s="763">
        <v>6</v>
      </c>
      <c r="B317" s="27">
        <v>45955</v>
      </c>
      <c r="C317" s="8" t="s">
        <v>1</v>
      </c>
      <c r="D317" s="8" t="s">
        <v>124</v>
      </c>
      <c r="E317" s="1459">
        <v>0.32291666666666669</v>
      </c>
      <c r="F317" s="1459">
        <v>0.46180555555555558</v>
      </c>
      <c r="G317" s="1460">
        <v>0.44791666666666669</v>
      </c>
      <c r="H317" s="1460">
        <v>0.54513888888888884</v>
      </c>
      <c r="I317" s="764">
        <v>7</v>
      </c>
      <c r="J317" s="3">
        <v>0</v>
      </c>
      <c r="K317" s="3">
        <v>0</v>
      </c>
      <c r="L317" s="3">
        <v>0</v>
      </c>
      <c r="M317" s="4">
        <v>6</v>
      </c>
      <c r="N317" s="3">
        <v>0</v>
      </c>
      <c r="O317" s="3">
        <v>0</v>
      </c>
      <c r="P317" s="4" t="s">
        <v>86</v>
      </c>
      <c r="Q317" s="4">
        <v>174</v>
      </c>
      <c r="R317" s="93">
        <v>174</v>
      </c>
      <c r="S317" s="4" t="s">
        <v>457</v>
      </c>
      <c r="T317" s="4">
        <v>23</v>
      </c>
      <c r="U317" s="4">
        <v>6</v>
      </c>
      <c r="V317" s="4" t="s">
        <v>1271</v>
      </c>
      <c r="W317" s="9" t="s">
        <v>1278</v>
      </c>
      <c r="X317" s="535" t="s">
        <v>124</v>
      </c>
      <c r="Y317" s="4" t="s">
        <v>126</v>
      </c>
      <c r="Z317" s="4" t="s">
        <v>11</v>
      </c>
      <c r="AA317" s="765" t="s">
        <v>1273</v>
      </c>
      <c r="AB317" s="17" t="s">
        <v>239</v>
      </c>
      <c r="AC317" s="22" t="s">
        <v>1274</v>
      </c>
      <c r="AD317" s="57" cm="1">
        <f t="array" ref="AD317">INDEX('Routes Taxes'!O:O,MATCH('Flight Rotation Weeks'!V317&amp;Y317,'Routes Taxes'!A:A&amp;'Routes Taxes'!I:I,0))</f>
        <v>32.75</v>
      </c>
      <c r="AE317" s="58">
        <f t="shared" ref="AE317:AE320" si="62">AD317*AH317</f>
        <v>4912.5</v>
      </c>
      <c r="AF317" s="93">
        <f>SUMIFS(Booking_Data!K:K,Booking_Data!J:J,B317,Booking_Data!H:H,AA317)</f>
        <v>150</v>
      </c>
      <c r="AG317" s="41">
        <f t="shared" ref="AG317:AG320" si="63">R317-AF317</f>
        <v>24</v>
      </c>
      <c r="AH317" s="93">
        <f>SUMIFS(Booking_Data!L:L,Booking_Data!J:J,B317,Booking_Data!H:H,AA317,Booking_Data!I:I,Y317)</f>
        <v>150</v>
      </c>
      <c r="AI317" s="41">
        <f t="shared" ref="AI317:AI320" si="64">R317-AH317</f>
        <v>24</v>
      </c>
      <c r="AJ317" s="41"/>
      <c r="AK317" s="41">
        <f t="shared" ref="AK317:AK320" si="65">AG317-AJ317</f>
        <v>24</v>
      </c>
      <c r="AL317" s="41"/>
      <c r="AM317" s="41">
        <f>SUMIFS(Booking_Data!P:P,Booking_Data!H:H,AA317,Booking_Data!I:I,Y317,Booking_Data!J:J,B317)</f>
        <v>29568.400000000001</v>
      </c>
    </row>
    <row r="318" spans="1:39" x14ac:dyDescent="0.35">
      <c r="A318" s="763">
        <v>6</v>
      </c>
      <c r="B318" s="27">
        <v>45962</v>
      </c>
      <c r="C318" s="8" t="s">
        <v>1</v>
      </c>
      <c r="D318" s="8" t="s">
        <v>124</v>
      </c>
      <c r="E318" s="1459">
        <v>0.32291666666666669</v>
      </c>
      <c r="F318" s="1459">
        <v>0.46180555555555558</v>
      </c>
      <c r="G318" s="1460">
        <v>0.40625</v>
      </c>
      <c r="H318" s="1460">
        <v>0.50347222222222221</v>
      </c>
      <c r="I318" s="764">
        <v>7</v>
      </c>
      <c r="J318" s="3">
        <v>0</v>
      </c>
      <c r="K318" s="3">
        <v>0</v>
      </c>
      <c r="L318" s="3">
        <v>0</v>
      </c>
      <c r="M318" s="4">
        <v>6</v>
      </c>
      <c r="N318" s="3">
        <v>0</v>
      </c>
      <c r="O318" s="3">
        <v>0</v>
      </c>
      <c r="P318" s="4" t="s">
        <v>86</v>
      </c>
      <c r="Q318" s="4">
        <v>174</v>
      </c>
      <c r="R318" s="93">
        <v>174</v>
      </c>
      <c r="S318" s="4" t="s">
        <v>457</v>
      </c>
      <c r="T318" s="4">
        <v>23</v>
      </c>
      <c r="U318" s="4">
        <v>7</v>
      </c>
      <c r="V318" s="4" t="s">
        <v>1271</v>
      </c>
      <c r="W318" s="9" t="s">
        <v>1279</v>
      </c>
      <c r="X318" s="535" t="s">
        <v>124</v>
      </c>
      <c r="Y318" s="4" t="s">
        <v>126</v>
      </c>
      <c r="Z318" s="4" t="s">
        <v>11</v>
      </c>
      <c r="AA318" s="765" t="s">
        <v>1273</v>
      </c>
      <c r="AB318" s="17" t="s">
        <v>239</v>
      </c>
      <c r="AC318" s="22" t="s">
        <v>1274</v>
      </c>
      <c r="AD318" s="57" cm="1">
        <f t="array" ref="AD318">INDEX('Routes Taxes'!O:O,MATCH('Flight Rotation Weeks'!V318&amp;Y318,'Routes Taxes'!A:A&amp;'Routes Taxes'!I:I,0))</f>
        <v>32.75</v>
      </c>
      <c r="AE318" s="58">
        <f t="shared" si="62"/>
        <v>4912.5</v>
      </c>
      <c r="AF318" s="93">
        <f>SUMIFS(Booking_Data!K:K,Booking_Data!J:J,B318,Booking_Data!H:H,AA318)</f>
        <v>150</v>
      </c>
      <c r="AG318" s="41">
        <f t="shared" si="63"/>
        <v>24</v>
      </c>
      <c r="AH318" s="93">
        <f>SUMIFS(Booking_Data!L:L,Booking_Data!J:J,B318,Booking_Data!H:H,AA318,Booking_Data!I:I,Y318)</f>
        <v>150</v>
      </c>
      <c r="AI318" s="41">
        <f t="shared" si="64"/>
        <v>24</v>
      </c>
      <c r="AJ318" s="41"/>
      <c r="AK318" s="41">
        <f t="shared" si="65"/>
        <v>24</v>
      </c>
      <c r="AL318" s="41"/>
      <c r="AM318" s="41">
        <f>SUMIFS(Booking_Data!P:P,Booking_Data!H:H,AA318,Booking_Data!I:I,Y318,Booking_Data!J:J,B318)</f>
        <v>29568.400000000001</v>
      </c>
    </row>
    <row r="319" spans="1:39" x14ac:dyDescent="0.35">
      <c r="A319" s="763">
        <v>6</v>
      </c>
      <c r="B319" s="27">
        <v>45920</v>
      </c>
      <c r="C319" s="8" t="s">
        <v>124</v>
      </c>
      <c r="D319" s="8" t="s">
        <v>1</v>
      </c>
      <c r="E319" s="1459">
        <v>0.50347222222222221</v>
      </c>
      <c r="F319" s="1459">
        <v>0.64930555555555558</v>
      </c>
      <c r="G319" s="1460">
        <v>0.58680555555555558</v>
      </c>
      <c r="H319" s="1460">
        <v>0.77430555555555558</v>
      </c>
      <c r="I319" s="764">
        <v>7</v>
      </c>
      <c r="J319" s="3">
        <v>0</v>
      </c>
      <c r="K319" s="3">
        <v>0</v>
      </c>
      <c r="L319" s="3">
        <v>0</v>
      </c>
      <c r="M319" s="4">
        <v>6</v>
      </c>
      <c r="N319" s="3">
        <v>0</v>
      </c>
      <c r="O319" s="3">
        <v>0</v>
      </c>
      <c r="P319" s="4" t="s">
        <v>86</v>
      </c>
      <c r="Q319" s="4">
        <v>174</v>
      </c>
      <c r="R319" s="93">
        <v>174</v>
      </c>
      <c r="S319" s="4" t="s">
        <v>457</v>
      </c>
      <c r="T319" s="4">
        <v>23</v>
      </c>
      <c r="U319" s="4">
        <v>1</v>
      </c>
      <c r="V319" s="4" t="s">
        <v>1271</v>
      </c>
      <c r="W319" s="9" t="s">
        <v>1280</v>
      </c>
      <c r="X319" s="535" t="s">
        <v>124</v>
      </c>
      <c r="Y319" s="4" t="s">
        <v>130</v>
      </c>
      <c r="Z319" s="4" t="s">
        <v>10</v>
      </c>
      <c r="AA319" s="765" t="s">
        <v>1281</v>
      </c>
      <c r="AB319" s="17" t="s">
        <v>239</v>
      </c>
      <c r="AC319" s="22" t="s">
        <v>1282</v>
      </c>
      <c r="AD319" s="57" cm="1">
        <f t="array" ref="AD319">INDEX('Routes Taxes'!O:O,MATCH('Flight Rotation Weeks'!V319&amp;Y319,'Routes Taxes'!A:A&amp;'Routes Taxes'!I:I,0))</f>
        <v>24.77</v>
      </c>
      <c r="AE319" s="58">
        <f t="shared" si="62"/>
        <v>3715.5</v>
      </c>
      <c r="AF319" s="93">
        <f>SUMIFS(Booking_Data!K:K,Booking_Data!J:J,B319,Booking_Data!H:H,AA319)</f>
        <v>150</v>
      </c>
      <c r="AG319" s="41">
        <f t="shared" si="63"/>
        <v>24</v>
      </c>
      <c r="AH319" s="93">
        <f>SUMIFS(Booking_Data!L:L,Booking_Data!J:J,B319,Booking_Data!H:H,AA319,Booking_Data!I:I,Y319)</f>
        <v>150</v>
      </c>
      <c r="AI319" s="41">
        <f t="shared" si="64"/>
        <v>24</v>
      </c>
      <c r="AJ319" s="41"/>
      <c r="AK319" s="41">
        <f t="shared" si="65"/>
        <v>24</v>
      </c>
      <c r="AL319" s="41"/>
      <c r="AM319" s="41">
        <f>SUMIFS(Booking_Data!P:P,Booking_Data!H:H,AA319,Booking_Data!I:I,Y319,Booking_Data!J:J,B319)</f>
        <v>29568.400000000001</v>
      </c>
    </row>
    <row r="320" spans="1:39" x14ac:dyDescent="0.35">
      <c r="A320" s="763">
        <v>6</v>
      </c>
      <c r="B320" s="27">
        <v>45927</v>
      </c>
      <c r="C320" s="8" t="s">
        <v>124</v>
      </c>
      <c r="D320" s="8" t="s">
        <v>1</v>
      </c>
      <c r="E320" s="1459">
        <v>0.50347222222222221</v>
      </c>
      <c r="F320" s="1459">
        <v>0.64930555555555558</v>
      </c>
      <c r="G320" s="1460">
        <v>0.58680555555555558</v>
      </c>
      <c r="H320" s="1460">
        <v>0.77430555555555558</v>
      </c>
      <c r="I320" s="764">
        <v>7</v>
      </c>
      <c r="J320" s="3">
        <v>0</v>
      </c>
      <c r="K320" s="3">
        <v>0</v>
      </c>
      <c r="L320" s="3">
        <v>0</v>
      </c>
      <c r="M320" s="4">
        <v>6</v>
      </c>
      <c r="N320" s="3">
        <v>0</v>
      </c>
      <c r="O320" s="3">
        <v>0</v>
      </c>
      <c r="P320" s="4" t="s">
        <v>86</v>
      </c>
      <c r="Q320" s="4">
        <v>174</v>
      </c>
      <c r="R320" s="93">
        <v>174</v>
      </c>
      <c r="S320" s="4" t="s">
        <v>457</v>
      </c>
      <c r="T320" s="4">
        <v>23</v>
      </c>
      <c r="U320" s="4">
        <v>2</v>
      </c>
      <c r="V320" s="4" t="s">
        <v>1271</v>
      </c>
      <c r="W320" s="9" t="s">
        <v>1272</v>
      </c>
      <c r="X320" s="535" t="s">
        <v>124</v>
      </c>
      <c r="Y320" s="4" t="s">
        <v>130</v>
      </c>
      <c r="Z320" s="4" t="s">
        <v>10</v>
      </c>
      <c r="AA320" s="765" t="s">
        <v>1281</v>
      </c>
      <c r="AB320" s="17" t="s">
        <v>239</v>
      </c>
      <c r="AC320" s="22" t="s">
        <v>1282</v>
      </c>
      <c r="AD320" s="57" cm="1">
        <f t="array" ref="AD320">INDEX('Routes Taxes'!O:O,MATCH('Flight Rotation Weeks'!V320&amp;Y320,'Routes Taxes'!A:A&amp;'Routes Taxes'!I:I,0))</f>
        <v>24.77</v>
      </c>
      <c r="AE320" s="58">
        <f t="shared" si="62"/>
        <v>3715.5</v>
      </c>
      <c r="AF320" s="93">
        <f>SUMIFS(Booking_Data!K:K,Booking_Data!J:J,B320,Booking_Data!H:H,AA320)</f>
        <v>150</v>
      </c>
      <c r="AG320" s="41">
        <f t="shared" si="63"/>
        <v>24</v>
      </c>
      <c r="AH320" s="93">
        <f>SUMIFS(Booking_Data!L:L,Booking_Data!J:J,B320,Booking_Data!H:H,AA320,Booking_Data!I:I,Y320)</f>
        <v>150</v>
      </c>
      <c r="AI320" s="41">
        <f t="shared" si="64"/>
        <v>24</v>
      </c>
      <c r="AJ320" s="41"/>
      <c r="AK320" s="41">
        <f t="shared" si="65"/>
        <v>24</v>
      </c>
      <c r="AL320" s="41"/>
      <c r="AM320" s="41">
        <f>SUMIFS(Booking_Data!P:P,Booking_Data!H:H,AA320,Booking_Data!I:I,Y320,Booking_Data!J:J,B320)</f>
        <v>29568.400000000001</v>
      </c>
    </row>
    <row r="321" spans="1:39" x14ac:dyDescent="0.35">
      <c r="A321" s="763">
        <v>6</v>
      </c>
      <c r="B321" s="27">
        <v>45934</v>
      </c>
      <c r="C321" s="8" t="s">
        <v>124</v>
      </c>
      <c r="D321" s="8" t="s">
        <v>1</v>
      </c>
      <c r="E321" s="1459">
        <v>0.50347222222222221</v>
      </c>
      <c r="F321" s="1459">
        <v>0.64930555555555558</v>
      </c>
      <c r="G321" s="1460">
        <v>0.58680555555555558</v>
      </c>
      <c r="H321" s="1460">
        <v>0.77430555555555558</v>
      </c>
      <c r="I321" s="764">
        <v>7</v>
      </c>
      <c r="J321" s="3">
        <v>0</v>
      </c>
      <c r="K321" s="3">
        <v>0</v>
      </c>
      <c r="L321" s="3">
        <v>0</v>
      </c>
      <c r="M321" s="4">
        <v>6</v>
      </c>
      <c r="N321" s="3">
        <v>0</v>
      </c>
      <c r="O321" s="3">
        <v>0</v>
      </c>
      <c r="P321" s="4" t="s">
        <v>86</v>
      </c>
      <c r="Q321" s="4">
        <v>174</v>
      </c>
      <c r="R321" s="93">
        <v>174</v>
      </c>
      <c r="S321" s="4" t="s">
        <v>457</v>
      </c>
      <c r="T321" s="4">
        <v>23</v>
      </c>
      <c r="U321" s="4">
        <v>3</v>
      </c>
      <c r="V321" s="4" t="s">
        <v>1271</v>
      </c>
      <c r="W321" s="9" t="s">
        <v>1275</v>
      </c>
      <c r="X321" s="535" t="s">
        <v>124</v>
      </c>
      <c r="Y321" s="4" t="s">
        <v>130</v>
      </c>
      <c r="Z321" s="4" t="s">
        <v>10</v>
      </c>
      <c r="AA321" s="765" t="s">
        <v>1281</v>
      </c>
      <c r="AB321" s="17" t="s">
        <v>239</v>
      </c>
      <c r="AC321" s="22" t="s">
        <v>1282</v>
      </c>
      <c r="AD321" s="57" cm="1">
        <f t="array" ref="AD321">INDEX('Routes Taxes'!O:O,MATCH('Flight Rotation Weeks'!V321&amp;Y321,'Routes Taxes'!A:A&amp;'Routes Taxes'!I:I,0))</f>
        <v>24.77</v>
      </c>
      <c r="AE321" s="58">
        <f t="shared" ref="AE321:AE322" si="66">AD321*AH321</f>
        <v>3715.5</v>
      </c>
      <c r="AF321" s="93">
        <f>SUMIFS(Booking_Data!K:K,Booking_Data!J:J,B321,Booking_Data!H:H,AA321)</f>
        <v>150</v>
      </c>
      <c r="AG321" s="41">
        <f t="shared" ref="AG321:AG322" si="67">R321-AF321</f>
        <v>24</v>
      </c>
      <c r="AH321" s="93">
        <f>SUMIFS(Booking_Data!L:L,Booking_Data!J:J,B321,Booking_Data!H:H,AA321,Booking_Data!I:I,Y321)</f>
        <v>150</v>
      </c>
      <c r="AI321" s="41">
        <f t="shared" ref="AI321:AI322" si="68">R321-AH321</f>
        <v>24</v>
      </c>
      <c r="AJ321" s="41"/>
      <c r="AK321" s="41">
        <f t="shared" ref="AK321:AK322" si="69">AG321-AJ321</f>
        <v>24</v>
      </c>
      <c r="AL321" s="41"/>
      <c r="AM321" s="41">
        <f>SUMIFS(Booking_Data!P:P,Booking_Data!H:H,AA321,Booking_Data!I:I,Y321,Booking_Data!J:J,B321)</f>
        <v>29568.400000000001</v>
      </c>
    </row>
    <row r="322" spans="1:39" x14ac:dyDescent="0.35">
      <c r="A322" s="763">
        <v>6</v>
      </c>
      <c r="B322" s="27">
        <v>45941</v>
      </c>
      <c r="C322" s="8" t="s">
        <v>124</v>
      </c>
      <c r="D322" s="8" t="s">
        <v>1</v>
      </c>
      <c r="E322" s="1459">
        <v>0.50347222222222221</v>
      </c>
      <c r="F322" s="1459">
        <v>0.64930555555555558</v>
      </c>
      <c r="G322" s="1460">
        <v>0.58680555555555558</v>
      </c>
      <c r="H322" s="1460">
        <v>0.77430555555555558</v>
      </c>
      <c r="I322" s="764">
        <v>7</v>
      </c>
      <c r="J322" s="3">
        <v>0</v>
      </c>
      <c r="K322" s="3">
        <v>0</v>
      </c>
      <c r="L322" s="3">
        <v>0</v>
      </c>
      <c r="M322" s="4">
        <v>6</v>
      </c>
      <c r="N322" s="3">
        <v>0</v>
      </c>
      <c r="O322" s="3">
        <v>0</v>
      </c>
      <c r="P322" s="4" t="s">
        <v>86</v>
      </c>
      <c r="Q322" s="4">
        <v>174</v>
      </c>
      <c r="R322" s="93">
        <v>174</v>
      </c>
      <c r="S322" s="4" t="s">
        <v>457</v>
      </c>
      <c r="T322" s="4">
        <v>23</v>
      </c>
      <c r="U322" s="4">
        <v>4</v>
      </c>
      <c r="V322" s="4" t="s">
        <v>1271</v>
      </c>
      <c r="W322" s="9" t="s">
        <v>1276</v>
      </c>
      <c r="X322" s="535" t="s">
        <v>124</v>
      </c>
      <c r="Y322" s="4" t="s">
        <v>130</v>
      </c>
      <c r="Z322" s="4" t="s">
        <v>10</v>
      </c>
      <c r="AA322" s="765" t="s">
        <v>1281</v>
      </c>
      <c r="AB322" s="17" t="s">
        <v>239</v>
      </c>
      <c r="AC322" s="22" t="s">
        <v>1282</v>
      </c>
      <c r="AD322" s="57" cm="1">
        <f t="array" ref="AD322">INDEX('Routes Taxes'!O:O,MATCH('Flight Rotation Weeks'!V322&amp;Y322,'Routes Taxes'!A:A&amp;'Routes Taxes'!I:I,0))</f>
        <v>24.77</v>
      </c>
      <c r="AE322" s="58">
        <f t="shared" si="66"/>
        <v>3715.5</v>
      </c>
      <c r="AF322" s="93">
        <f>SUMIFS(Booking_Data!K:K,Booking_Data!J:J,B322,Booking_Data!H:H,AA322)</f>
        <v>150</v>
      </c>
      <c r="AG322" s="41">
        <f t="shared" si="67"/>
        <v>24</v>
      </c>
      <c r="AH322" s="93">
        <f>SUMIFS(Booking_Data!L:L,Booking_Data!J:J,B322,Booking_Data!H:H,AA322,Booking_Data!I:I,Y322)</f>
        <v>150</v>
      </c>
      <c r="AI322" s="41">
        <f t="shared" si="68"/>
        <v>24</v>
      </c>
      <c r="AJ322" s="41"/>
      <c r="AK322" s="41">
        <f t="shared" si="69"/>
        <v>24</v>
      </c>
      <c r="AL322" s="41"/>
      <c r="AM322" s="41">
        <f>SUMIFS(Booking_Data!P:P,Booking_Data!H:H,AA322,Booking_Data!I:I,Y322,Booking_Data!J:J,B322)</f>
        <v>29568.400000000001</v>
      </c>
    </row>
    <row r="323" spans="1:39" x14ac:dyDescent="0.35">
      <c r="A323" s="763">
        <v>6</v>
      </c>
      <c r="B323" s="27">
        <v>45948</v>
      </c>
      <c r="C323" s="8" t="s">
        <v>124</v>
      </c>
      <c r="D323" s="8" t="s">
        <v>1</v>
      </c>
      <c r="E323" s="1459">
        <v>0.50347222222222221</v>
      </c>
      <c r="F323" s="1459">
        <v>0.64930555555555558</v>
      </c>
      <c r="G323" s="1460">
        <v>0.58680555555555558</v>
      </c>
      <c r="H323" s="1460">
        <v>0.77430555555555558</v>
      </c>
      <c r="I323" s="764">
        <v>7</v>
      </c>
      <c r="J323" s="3">
        <v>0</v>
      </c>
      <c r="K323" s="3">
        <v>0</v>
      </c>
      <c r="L323" s="3">
        <v>0</v>
      </c>
      <c r="M323" s="4">
        <v>6</v>
      </c>
      <c r="N323" s="3">
        <v>0</v>
      </c>
      <c r="O323" s="3">
        <v>0</v>
      </c>
      <c r="P323" s="4" t="s">
        <v>86</v>
      </c>
      <c r="Q323" s="4">
        <v>174</v>
      </c>
      <c r="R323" s="93">
        <v>174</v>
      </c>
      <c r="S323" s="4" t="s">
        <v>457</v>
      </c>
      <c r="T323" s="4">
        <v>23</v>
      </c>
      <c r="U323" s="4">
        <v>5</v>
      </c>
      <c r="V323" s="4" t="s">
        <v>1271</v>
      </c>
      <c r="W323" s="9" t="s">
        <v>1277</v>
      </c>
      <c r="X323" s="535" t="s">
        <v>124</v>
      </c>
      <c r="Y323" s="4" t="s">
        <v>130</v>
      </c>
      <c r="Z323" s="4" t="s">
        <v>10</v>
      </c>
      <c r="AA323" s="765" t="s">
        <v>1281</v>
      </c>
      <c r="AB323" s="17" t="s">
        <v>239</v>
      </c>
      <c r="AC323" s="22" t="s">
        <v>1282</v>
      </c>
      <c r="AD323" s="57" cm="1">
        <f t="array" ref="AD323">INDEX('Routes Taxes'!O:O,MATCH('Flight Rotation Weeks'!V323&amp;Y323,'Routes Taxes'!A:A&amp;'Routes Taxes'!I:I,0))</f>
        <v>24.77</v>
      </c>
      <c r="AE323" s="58">
        <f>AD323*AH323</f>
        <v>3715.5</v>
      </c>
      <c r="AF323" s="93">
        <f>SUMIFS(Booking_Data!K:K,Booking_Data!J:J,B323,Booking_Data!H:H,AA323)</f>
        <v>150</v>
      </c>
      <c r="AG323" s="41">
        <f>R323-AF323</f>
        <v>24</v>
      </c>
      <c r="AH323" s="93">
        <f>SUMIFS(Booking_Data!L:L,Booking_Data!J:J,B323,Booking_Data!H:H,AA323,Booking_Data!I:I,Y323)</f>
        <v>150</v>
      </c>
      <c r="AI323" s="41">
        <f>R323-AH323</f>
        <v>24</v>
      </c>
      <c r="AJ323" s="41"/>
      <c r="AK323" s="41">
        <f>AG323-AJ323</f>
        <v>24</v>
      </c>
      <c r="AL323" s="41"/>
      <c r="AM323" s="41">
        <f>SUMIFS(Booking_Data!P:P,Booking_Data!H:H,AA323,Booking_Data!I:I,Y323,Booking_Data!J:J,B323)</f>
        <v>29568.400000000001</v>
      </c>
    </row>
    <row r="324" spans="1:39" x14ac:dyDescent="0.35">
      <c r="A324" s="763">
        <v>6</v>
      </c>
      <c r="B324" s="27">
        <v>45955</v>
      </c>
      <c r="C324" s="8" t="s">
        <v>124</v>
      </c>
      <c r="D324" s="8" t="s">
        <v>1</v>
      </c>
      <c r="E324" s="1459">
        <v>0.50347222222222221</v>
      </c>
      <c r="F324" s="1459">
        <v>0.64930555555555558</v>
      </c>
      <c r="G324" s="1460">
        <v>0.58680555555555558</v>
      </c>
      <c r="H324" s="1460">
        <v>0.77430555555555558</v>
      </c>
      <c r="I324" s="764">
        <v>7</v>
      </c>
      <c r="J324" s="3">
        <v>0</v>
      </c>
      <c r="K324" s="3">
        <v>0</v>
      </c>
      <c r="L324" s="3">
        <v>0</v>
      </c>
      <c r="M324" s="4">
        <v>6</v>
      </c>
      <c r="N324" s="3">
        <v>0</v>
      </c>
      <c r="O324" s="3">
        <v>0</v>
      </c>
      <c r="P324" s="4" t="s">
        <v>86</v>
      </c>
      <c r="Q324" s="4">
        <v>174</v>
      </c>
      <c r="R324" s="93">
        <v>174</v>
      </c>
      <c r="S324" s="4" t="s">
        <v>457</v>
      </c>
      <c r="T324" s="4">
        <v>23</v>
      </c>
      <c r="U324" s="4">
        <v>6</v>
      </c>
      <c r="V324" s="4" t="s">
        <v>1271</v>
      </c>
      <c r="W324" s="9" t="s">
        <v>1278</v>
      </c>
      <c r="X324" s="535" t="s">
        <v>124</v>
      </c>
      <c r="Y324" s="4" t="s">
        <v>130</v>
      </c>
      <c r="Z324" s="4" t="s">
        <v>10</v>
      </c>
      <c r="AA324" s="765" t="s">
        <v>1281</v>
      </c>
      <c r="AB324" s="17" t="s">
        <v>239</v>
      </c>
      <c r="AC324" s="22" t="s">
        <v>1282</v>
      </c>
      <c r="AD324" s="57" cm="1">
        <f t="array" ref="AD324">INDEX('Routes Taxes'!O:O,MATCH('Flight Rotation Weeks'!V324&amp;Y324,'Routes Taxes'!A:A&amp;'Routes Taxes'!I:I,0))</f>
        <v>24.77</v>
      </c>
      <c r="AE324" s="58">
        <f>AD324*AH324</f>
        <v>3715.5</v>
      </c>
      <c r="AF324" s="93">
        <f>SUMIFS(Booking_Data!K:K,Booking_Data!J:J,B324,Booking_Data!H:H,AA324)</f>
        <v>150</v>
      </c>
      <c r="AG324" s="41">
        <f>R324-AF324</f>
        <v>24</v>
      </c>
      <c r="AH324" s="93">
        <f>SUMIFS(Booking_Data!L:L,Booking_Data!J:J,B324,Booking_Data!H:H,AA324,Booking_Data!I:I,Y324)</f>
        <v>150</v>
      </c>
      <c r="AI324" s="41">
        <f>R324-AH324</f>
        <v>24</v>
      </c>
      <c r="AJ324" s="41"/>
      <c r="AK324" s="41">
        <f>AG324-AJ324</f>
        <v>24</v>
      </c>
      <c r="AL324" s="41"/>
      <c r="AM324" s="41">
        <f>SUMIFS(Booking_Data!P:P,Booking_Data!H:H,AA324,Booking_Data!I:I,Y324,Booking_Data!J:J,B324)</f>
        <v>29568.400000000001</v>
      </c>
    </row>
    <row r="325" spans="1:39" x14ac:dyDescent="0.35">
      <c r="A325" s="763">
        <v>4</v>
      </c>
      <c r="B325" s="27">
        <v>45862</v>
      </c>
      <c r="C325" s="8" t="s">
        <v>1</v>
      </c>
      <c r="D325" s="8" t="s">
        <v>164</v>
      </c>
      <c r="E325" s="1459">
        <v>0.125</v>
      </c>
      <c r="F325" s="1459">
        <v>0.27083333333333331</v>
      </c>
      <c r="G325" s="1460">
        <v>0.25</v>
      </c>
      <c r="H325" s="1460">
        <v>0.35416666666666669</v>
      </c>
      <c r="I325" s="764">
        <v>10</v>
      </c>
      <c r="J325" s="3">
        <v>46780</v>
      </c>
      <c r="K325" s="3">
        <v>0</v>
      </c>
      <c r="L325" s="3">
        <v>46780</v>
      </c>
      <c r="M325" s="4">
        <v>9</v>
      </c>
      <c r="N325" s="3">
        <v>51977.777777777781</v>
      </c>
      <c r="O325" s="3">
        <v>25988.888888888891</v>
      </c>
      <c r="P325" s="4" t="s">
        <v>86</v>
      </c>
      <c r="Q325" s="4">
        <v>177</v>
      </c>
      <c r="R325" s="93">
        <v>179</v>
      </c>
      <c r="S325" s="4" t="s">
        <v>457</v>
      </c>
      <c r="T325" s="534">
        <v>24</v>
      </c>
      <c r="U325" s="4">
        <v>2</v>
      </c>
      <c r="V325" s="4" t="s">
        <v>1292</v>
      </c>
      <c r="W325" s="9" t="s">
        <v>1299</v>
      </c>
      <c r="X325" s="56" t="s">
        <v>164</v>
      </c>
      <c r="Y325" s="4" t="s">
        <v>170</v>
      </c>
      <c r="Z325" s="4" t="s">
        <v>11</v>
      </c>
      <c r="AA325" s="765" t="s">
        <v>1300</v>
      </c>
      <c r="AB325" s="17" t="s">
        <v>1144</v>
      </c>
      <c r="AC325" s="22" t="s">
        <v>1301</v>
      </c>
      <c r="AD325" s="57" cm="1">
        <f t="array" ref="AD325">INDEX('Routes Taxes'!O:O,MATCH('Flight Rotation Weeks'!V325&amp;Y325,'Routes Taxes'!A:A&amp;'Routes Taxes'!I:I,0))</f>
        <v>32.75</v>
      </c>
      <c r="AE325" s="58">
        <f t="shared" ref="AE325:AE332" si="70">AD325*AH325</f>
        <v>3668</v>
      </c>
      <c r="AF325" s="93">
        <f>SUMIFS(Booking_Data!K:K,Booking_Data!J:J,B325,Booking_Data!H:H,AA325)</f>
        <v>112</v>
      </c>
      <c r="AG325" s="41">
        <f t="shared" ref="AG325:AG332" si="71">R325-AF325</f>
        <v>67</v>
      </c>
      <c r="AH325" s="93">
        <f>SUMIFS(Booking_Data!L:L,Booking_Data!J:J,B325,Booking_Data!H:H,AA325,Booking_Data!I:I,Y325)</f>
        <v>112</v>
      </c>
      <c r="AI325" s="41">
        <f t="shared" ref="AI325:AI332" si="72">R325-AH325</f>
        <v>67</v>
      </c>
      <c r="AJ325" s="41"/>
      <c r="AK325" s="41">
        <f t="shared" ref="AK325:AK332" si="73">AG325-AJ325</f>
        <v>67</v>
      </c>
      <c r="AL325" s="41"/>
      <c r="AM325" s="41">
        <f>SUMIFS(Booking_Data!P:P,Booking_Data!H:H,AA325,Booking_Data!I:I,Y325,Booking_Data!J:J,B325)</f>
        <v>25200</v>
      </c>
    </row>
    <row r="326" spans="1:39" x14ac:dyDescent="0.35">
      <c r="A326" s="763">
        <v>4</v>
      </c>
      <c r="B326" s="27">
        <v>45869</v>
      </c>
      <c r="C326" s="8" t="s">
        <v>1</v>
      </c>
      <c r="D326" s="8" t="s">
        <v>164</v>
      </c>
      <c r="E326" s="1459">
        <v>0.125</v>
      </c>
      <c r="F326" s="1459">
        <v>0.27083333333333331</v>
      </c>
      <c r="G326" s="1460">
        <v>0.25</v>
      </c>
      <c r="H326" s="1460">
        <v>0.35416666666666669</v>
      </c>
      <c r="I326" s="764">
        <v>10</v>
      </c>
      <c r="J326" s="3">
        <v>46780</v>
      </c>
      <c r="K326" s="3">
        <v>0</v>
      </c>
      <c r="L326" s="3">
        <v>46780</v>
      </c>
      <c r="M326" s="4">
        <v>9</v>
      </c>
      <c r="N326" s="3">
        <v>51977.777777777781</v>
      </c>
      <c r="O326" s="3">
        <v>25988.888888888891</v>
      </c>
      <c r="P326" s="4" t="s">
        <v>86</v>
      </c>
      <c r="Q326" s="4">
        <v>177</v>
      </c>
      <c r="R326" s="93">
        <v>179</v>
      </c>
      <c r="S326" s="4" t="s">
        <v>457</v>
      </c>
      <c r="T326" s="534">
        <v>24</v>
      </c>
      <c r="U326" s="4">
        <v>3</v>
      </c>
      <c r="V326" s="4" t="s">
        <v>1292</v>
      </c>
      <c r="W326" s="9" t="s">
        <v>1302</v>
      </c>
      <c r="X326" s="56" t="s">
        <v>164</v>
      </c>
      <c r="Y326" s="4" t="s">
        <v>170</v>
      </c>
      <c r="Z326" s="4" t="s">
        <v>11</v>
      </c>
      <c r="AA326" s="765" t="s">
        <v>1300</v>
      </c>
      <c r="AB326" s="17" t="s">
        <v>1144</v>
      </c>
      <c r="AC326" s="22" t="s">
        <v>1301</v>
      </c>
      <c r="AD326" s="57" cm="1">
        <f t="array" ref="AD326">INDEX('Routes Taxes'!O:O,MATCH('Flight Rotation Weeks'!V326&amp;Y326,'Routes Taxes'!A:A&amp;'Routes Taxes'!I:I,0))</f>
        <v>32.75</v>
      </c>
      <c r="AE326" s="58">
        <f t="shared" si="70"/>
        <v>1965</v>
      </c>
      <c r="AF326" s="93">
        <f>SUMIFS(Booking_Data!K:K,Booking_Data!J:J,B326,Booking_Data!H:H,AA326)</f>
        <v>60</v>
      </c>
      <c r="AG326" s="41">
        <f t="shared" si="71"/>
        <v>119</v>
      </c>
      <c r="AH326" s="93">
        <f>SUMIFS(Booking_Data!L:L,Booking_Data!J:J,B326,Booking_Data!H:H,AA326,Booking_Data!I:I,Y326)</f>
        <v>60</v>
      </c>
      <c r="AI326" s="41">
        <f t="shared" si="72"/>
        <v>119</v>
      </c>
      <c r="AJ326" s="41"/>
      <c r="AK326" s="41">
        <f t="shared" si="73"/>
        <v>119</v>
      </c>
      <c r="AL326" s="41"/>
      <c r="AM326" s="41">
        <f>SUMIFS(Booking_Data!P:P,Booking_Data!H:H,AA326,Booking_Data!I:I,Y326,Booking_Data!J:J,B326)</f>
        <v>13500</v>
      </c>
    </row>
    <row r="327" spans="1:39" x14ac:dyDescent="0.35">
      <c r="A327" s="763">
        <v>4</v>
      </c>
      <c r="B327" s="27">
        <v>45876</v>
      </c>
      <c r="C327" s="8" t="s">
        <v>1</v>
      </c>
      <c r="D327" s="8" t="s">
        <v>164</v>
      </c>
      <c r="E327" s="1459">
        <v>0.125</v>
      </c>
      <c r="F327" s="1459">
        <v>0.27083333333333331</v>
      </c>
      <c r="G327" s="1460">
        <v>0.25</v>
      </c>
      <c r="H327" s="1460">
        <v>0.35416666666666669</v>
      </c>
      <c r="I327" s="764">
        <v>10</v>
      </c>
      <c r="J327" s="3">
        <v>46780</v>
      </c>
      <c r="K327" s="3">
        <v>0</v>
      </c>
      <c r="L327" s="3">
        <v>46780</v>
      </c>
      <c r="M327" s="4">
        <v>9</v>
      </c>
      <c r="N327" s="3">
        <v>51977.777777777781</v>
      </c>
      <c r="O327" s="3">
        <v>25988.888888888891</v>
      </c>
      <c r="P327" s="4" t="s">
        <v>86</v>
      </c>
      <c r="Q327" s="4">
        <v>177</v>
      </c>
      <c r="R327" s="93">
        <v>179</v>
      </c>
      <c r="S327" s="4" t="s">
        <v>457</v>
      </c>
      <c r="T327" s="534">
        <v>24</v>
      </c>
      <c r="U327" s="4">
        <v>4</v>
      </c>
      <c r="V327" s="4" t="s">
        <v>1292</v>
      </c>
      <c r="W327" s="9" t="s">
        <v>1303</v>
      </c>
      <c r="X327" s="56" t="s">
        <v>164</v>
      </c>
      <c r="Y327" s="4" t="s">
        <v>170</v>
      </c>
      <c r="Z327" s="4" t="s">
        <v>11</v>
      </c>
      <c r="AA327" s="765" t="s">
        <v>1300</v>
      </c>
      <c r="AB327" s="17" t="s">
        <v>1144</v>
      </c>
      <c r="AC327" s="22" t="s">
        <v>1301</v>
      </c>
      <c r="AD327" s="57" cm="1">
        <f t="array" ref="AD327">INDEX('Routes Taxes'!O:O,MATCH('Flight Rotation Weeks'!V327&amp;Y327,'Routes Taxes'!A:A&amp;'Routes Taxes'!I:I,0))</f>
        <v>32.75</v>
      </c>
      <c r="AE327" s="58">
        <f t="shared" si="70"/>
        <v>2030.5</v>
      </c>
      <c r="AF327" s="93">
        <f>SUMIFS(Booking_Data!K:K,Booking_Data!J:J,B327,Booking_Data!H:H,AA327)</f>
        <v>62</v>
      </c>
      <c r="AG327" s="41">
        <f t="shared" si="71"/>
        <v>117</v>
      </c>
      <c r="AH327" s="93">
        <f>SUMIFS(Booking_Data!L:L,Booking_Data!J:J,B327,Booking_Data!H:H,AA327,Booking_Data!I:I,Y327)</f>
        <v>62</v>
      </c>
      <c r="AI327" s="41">
        <f t="shared" si="72"/>
        <v>117</v>
      </c>
      <c r="AJ327" s="41"/>
      <c r="AK327" s="41">
        <f t="shared" si="73"/>
        <v>117</v>
      </c>
      <c r="AL327" s="41"/>
      <c r="AM327" s="41">
        <f>SUMIFS(Booking_Data!P:P,Booking_Data!H:H,AA327,Booking_Data!I:I,Y327,Booking_Data!J:J,B327)</f>
        <v>13950</v>
      </c>
    </row>
    <row r="328" spans="1:39" x14ac:dyDescent="0.35">
      <c r="A328" s="763">
        <v>4</v>
      </c>
      <c r="B328" s="27">
        <v>45883</v>
      </c>
      <c r="C328" s="8" t="s">
        <v>1</v>
      </c>
      <c r="D328" s="8" t="s">
        <v>164</v>
      </c>
      <c r="E328" s="1459">
        <v>0.125</v>
      </c>
      <c r="F328" s="1459">
        <v>0.27083333333333331</v>
      </c>
      <c r="G328" s="1460">
        <v>0.25</v>
      </c>
      <c r="H328" s="1460">
        <v>0.35416666666666669</v>
      </c>
      <c r="I328" s="764">
        <v>10</v>
      </c>
      <c r="J328" s="3">
        <v>46780</v>
      </c>
      <c r="K328" s="3">
        <v>0</v>
      </c>
      <c r="L328" s="3">
        <v>46780</v>
      </c>
      <c r="M328" s="4">
        <v>9</v>
      </c>
      <c r="N328" s="3">
        <v>51977.777777777781</v>
      </c>
      <c r="O328" s="3">
        <v>25988.888888888891</v>
      </c>
      <c r="P328" s="4" t="s">
        <v>86</v>
      </c>
      <c r="Q328" s="4">
        <v>177</v>
      </c>
      <c r="R328" s="93">
        <v>179</v>
      </c>
      <c r="S328" s="4" t="s">
        <v>457</v>
      </c>
      <c r="T328" s="534">
        <v>24</v>
      </c>
      <c r="U328" s="4">
        <v>5</v>
      </c>
      <c r="V328" s="4" t="s">
        <v>1292</v>
      </c>
      <c r="W328" s="9" t="s">
        <v>1304</v>
      </c>
      <c r="X328" s="56" t="s">
        <v>164</v>
      </c>
      <c r="Y328" s="4" t="s">
        <v>170</v>
      </c>
      <c r="Z328" s="4" t="s">
        <v>11</v>
      </c>
      <c r="AA328" s="765" t="s">
        <v>1300</v>
      </c>
      <c r="AB328" s="17" t="s">
        <v>1144</v>
      </c>
      <c r="AC328" s="22" t="s">
        <v>1301</v>
      </c>
      <c r="AD328" s="57" cm="1">
        <f t="array" ref="AD328">INDEX('Routes Taxes'!O:O,MATCH('Flight Rotation Weeks'!V328&amp;Y328,'Routes Taxes'!A:A&amp;'Routes Taxes'!I:I,0))</f>
        <v>32.75</v>
      </c>
      <c r="AE328" s="58">
        <f t="shared" si="70"/>
        <v>2292.5</v>
      </c>
      <c r="AF328" s="93">
        <f>SUMIFS(Booking_Data!K:K,Booking_Data!J:J,B328,Booking_Data!H:H,AA328)</f>
        <v>70</v>
      </c>
      <c r="AG328" s="41">
        <f t="shared" si="71"/>
        <v>109</v>
      </c>
      <c r="AH328" s="93">
        <f>SUMIFS(Booking_Data!L:L,Booking_Data!J:J,B328,Booking_Data!H:H,AA328,Booking_Data!I:I,Y328)</f>
        <v>70</v>
      </c>
      <c r="AI328" s="41">
        <f t="shared" si="72"/>
        <v>109</v>
      </c>
      <c r="AJ328" s="41"/>
      <c r="AK328" s="41">
        <f t="shared" si="73"/>
        <v>109</v>
      </c>
      <c r="AL328" s="41"/>
      <c r="AM328" s="41">
        <f>SUMIFS(Booking_Data!P:P,Booking_Data!H:H,AA328,Booking_Data!I:I,Y328,Booking_Data!J:J,B328)</f>
        <v>15750</v>
      </c>
    </row>
    <row r="329" spans="1:39" x14ac:dyDescent="0.35">
      <c r="A329" s="763">
        <v>4</v>
      </c>
      <c r="B329" s="27">
        <v>45890</v>
      </c>
      <c r="C329" s="8" t="s">
        <v>1</v>
      </c>
      <c r="D329" s="8" t="s">
        <v>164</v>
      </c>
      <c r="E329" s="1459">
        <v>0.125</v>
      </c>
      <c r="F329" s="1459">
        <v>0.27083333333333331</v>
      </c>
      <c r="G329" s="1460">
        <v>0.25</v>
      </c>
      <c r="H329" s="1460">
        <v>0.35416666666666669</v>
      </c>
      <c r="I329" s="764">
        <v>10</v>
      </c>
      <c r="J329" s="3">
        <v>46780</v>
      </c>
      <c r="K329" s="3">
        <v>0</v>
      </c>
      <c r="L329" s="3">
        <v>46780</v>
      </c>
      <c r="M329" s="4">
        <v>9</v>
      </c>
      <c r="N329" s="3">
        <v>51977.777777777781</v>
      </c>
      <c r="O329" s="3">
        <v>25988.888888888891</v>
      </c>
      <c r="P329" s="4" t="s">
        <v>86</v>
      </c>
      <c r="Q329" s="4">
        <v>177</v>
      </c>
      <c r="R329" s="93">
        <v>179</v>
      </c>
      <c r="S329" s="4" t="s">
        <v>457</v>
      </c>
      <c r="T329" s="534">
        <v>24</v>
      </c>
      <c r="U329" s="4">
        <v>6</v>
      </c>
      <c r="V329" s="4" t="s">
        <v>1292</v>
      </c>
      <c r="W329" s="9" t="s">
        <v>1305</v>
      </c>
      <c r="X329" s="56" t="s">
        <v>164</v>
      </c>
      <c r="Y329" s="4" t="s">
        <v>170</v>
      </c>
      <c r="Z329" s="4" t="s">
        <v>11</v>
      </c>
      <c r="AA329" s="765" t="s">
        <v>1300</v>
      </c>
      <c r="AB329" s="17" t="s">
        <v>1144</v>
      </c>
      <c r="AC329" s="22" t="s">
        <v>1301</v>
      </c>
      <c r="AD329" s="57" cm="1">
        <f t="array" ref="AD329">INDEX('Routes Taxes'!O:O,MATCH('Flight Rotation Weeks'!V329&amp;Y329,'Routes Taxes'!A:A&amp;'Routes Taxes'!I:I,0))</f>
        <v>32.75</v>
      </c>
      <c r="AE329" s="58">
        <f t="shared" si="70"/>
        <v>2947.5</v>
      </c>
      <c r="AF329" s="93">
        <f>SUMIFS(Booking_Data!K:K,Booking_Data!J:J,B329,Booking_Data!H:H,AA329)</f>
        <v>90</v>
      </c>
      <c r="AG329" s="41">
        <f t="shared" si="71"/>
        <v>89</v>
      </c>
      <c r="AH329" s="93">
        <f>SUMIFS(Booking_Data!L:L,Booking_Data!J:J,B329,Booking_Data!H:H,AA329,Booking_Data!I:I,Y329)</f>
        <v>90</v>
      </c>
      <c r="AI329" s="41">
        <f t="shared" si="72"/>
        <v>89</v>
      </c>
      <c r="AJ329" s="41"/>
      <c r="AK329" s="41">
        <f t="shared" si="73"/>
        <v>89</v>
      </c>
      <c r="AL329" s="41"/>
      <c r="AM329" s="41">
        <f>SUMIFS(Booking_Data!P:P,Booking_Data!H:H,AA329,Booking_Data!I:I,Y329,Booking_Data!J:J,B329)</f>
        <v>20250</v>
      </c>
    </row>
    <row r="330" spans="1:39" x14ac:dyDescent="0.35">
      <c r="A330" s="763">
        <v>4</v>
      </c>
      <c r="B330" s="27">
        <v>45897</v>
      </c>
      <c r="C330" s="8" t="s">
        <v>1</v>
      </c>
      <c r="D330" s="8" t="s">
        <v>164</v>
      </c>
      <c r="E330" s="1459">
        <v>0.125</v>
      </c>
      <c r="F330" s="1459">
        <v>0.27083333333333331</v>
      </c>
      <c r="G330" s="1460">
        <v>0.25</v>
      </c>
      <c r="H330" s="1460">
        <v>0.35416666666666669</v>
      </c>
      <c r="I330" s="764">
        <v>10</v>
      </c>
      <c r="J330" s="3">
        <v>46780</v>
      </c>
      <c r="K330" s="3">
        <v>0</v>
      </c>
      <c r="L330" s="3">
        <v>46780</v>
      </c>
      <c r="M330" s="4">
        <v>9</v>
      </c>
      <c r="N330" s="3">
        <v>51977.777777777781</v>
      </c>
      <c r="O330" s="3">
        <v>25988.888888888891</v>
      </c>
      <c r="P330" s="4" t="s">
        <v>86</v>
      </c>
      <c r="Q330" s="4">
        <v>177</v>
      </c>
      <c r="R330" s="93">
        <v>179</v>
      </c>
      <c r="S330" s="4" t="s">
        <v>457</v>
      </c>
      <c r="T330" s="534">
        <v>24</v>
      </c>
      <c r="U330" s="4">
        <v>7</v>
      </c>
      <c r="V330" s="4" t="s">
        <v>1292</v>
      </c>
      <c r="W330" s="9" t="s">
        <v>1306</v>
      </c>
      <c r="X330" s="56" t="s">
        <v>164</v>
      </c>
      <c r="Y330" s="4" t="s">
        <v>170</v>
      </c>
      <c r="Z330" s="4" t="s">
        <v>11</v>
      </c>
      <c r="AA330" s="765" t="s">
        <v>1300</v>
      </c>
      <c r="AB330" s="17" t="s">
        <v>1144</v>
      </c>
      <c r="AC330" s="22" t="s">
        <v>1301</v>
      </c>
      <c r="AD330" s="57" cm="1">
        <f t="array" ref="AD330">INDEX('Routes Taxes'!O:O,MATCH('Flight Rotation Weeks'!V330&amp;Y330,'Routes Taxes'!A:A&amp;'Routes Taxes'!I:I,0))</f>
        <v>32.75</v>
      </c>
      <c r="AE330" s="58">
        <f t="shared" si="70"/>
        <v>2292.5</v>
      </c>
      <c r="AF330" s="93">
        <f>SUMIFS(Booking_Data!K:K,Booking_Data!J:J,B330,Booking_Data!H:H,AA330)</f>
        <v>70</v>
      </c>
      <c r="AG330" s="41">
        <f t="shared" si="71"/>
        <v>109</v>
      </c>
      <c r="AH330" s="93">
        <f>SUMIFS(Booking_Data!L:L,Booking_Data!J:J,B330,Booking_Data!H:H,AA330,Booking_Data!I:I,Y330)</f>
        <v>70</v>
      </c>
      <c r="AI330" s="41">
        <f t="shared" si="72"/>
        <v>109</v>
      </c>
      <c r="AJ330" s="41"/>
      <c r="AK330" s="41">
        <f t="shared" si="73"/>
        <v>109</v>
      </c>
      <c r="AL330" s="41"/>
      <c r="AM330" s="41">
        <f>SUMIFS(Booking_Data!P:P,Booking_Data!H:H,AA330,Booking_Data!I:I,Y330,Booking_Data!J:J,B330)</f>
        <v>15750</v>
      </c>
    </row>
    <row r="331" spans="1:39" x14ac:dyDescent="0.35">
      <c r="A331" s="763">
        <v>4</v>
      </c>
      <c r="B331" s="27">
        <v>45904</v>
      </c>
      <c r="C331" s="8" t="s">
        <v>1</v>
      </c>
      <c r="D331" s="8" t="s">
        <v>164</v>
      </c>
      <c r="E331" s="1459">
        <v>0.125</v>
      </c>
      <c r="F331" s="1459">
        <v>0.27083333333333331</v>
      </c>
      <c r="G331" s="1460">
        <v>0.25</v>
      </c>
      <c r="H331" s="1460">
        <v>0.35416666666666669</v>
      </c>
      <c r="I331" s="764">
        <v>10</v>
      </c>
      <c r="J331" s="3">
        <v>46780</v>
      </c>
      <c r="K331" s="3">
        <v>0</v>
      </c>
      <c r="L331" s="3">
        <v>46780</v>
      </c>
      <c r="M331" s="4">
        <v>9</v>
      </c>
      <c r="N331" s="3">
        <v>51977.777777777781</v>
      </c>
      <c r="O331" s="3">
        <v>25988.888888888891</v>
      </c>
      <c r="P331" s="4" t="s">
        <v>86</v>
      </c>
      <c r="Q331" s="4">
        <v>177</v>
      </c>
      <c r="R331" s="93">
        <v>179</v>
      </c>
      <c r="S331" s="4" t="s">
        <v>457</v>
      </c>
      <c r="T331" s="534">
        <v>24</v>
      </c>
      <c r="U331" s="4">
        <v>8</v>
      </c>
      <c r="V331" s="4" t="s">
        <v>1292</v>
      </c>
      <c r="W331" s="9" t="s">
        <v>1307</v>
      </c>
      <c r="X331" s="56" t="s">
        <v>164</v>
      </c>
      <c r="Y331" s="4" t="s">
        <v>170</v>
      </c>
      <c r="Z331" s="4" t="s">
        <v>11</v>
      </c>
      <c r="AA331" s="765" t="s">
        <v>1300</v>
      </c>
      <c r="AB331" s="17" t="s">
        <v>1144</v>
      </c>
      <c r="AC331" s="22" t="s">
        <v>1301</v>
      </c>
      <c r="AD331" s="57" cm="1">
        <f t="array" ref="AD331">INDEX('Routes Taxes'!O:O,MATCH('Flight Rotation Weeks'!V331&amp;Y331,'Routes Taxes'!A:A&amp;'Routes Taxes'!I:I,0))</f>
        <v>32.75</v>
      </c>
      <c r="AE331" s="58">
        <f t="shared" si="70"/>
        <v>2620</v>
      </c>
      <c r="AF331" s="93">
        <f>SUMIFS(Booking_Data!K:K,Booking_Data!J:J,B331,Booking_Data!H:H,AA331)</f>
        <v>80</v>
      </c>
      <c r="AG331" s="41">
        <f t="shared" si="71"/>
        <v>99</v>
      </c>
      <c r="AH331" s="93">
        <f>SUMIFS(Booking_Data!L:L,Booking_Data!J:J,B331,Booking_Data!H:H,AA331,Booking_Data!I:I,Y331)</f>
        <v>80</v>
      </c>
      <c r="AI331" s="41">
        <f t="shared" si="72"/>
        <v>99</v>
      </c>
      <c r="AJ331" s="41"/>
      <c r="AK331" s="41">
        <f t="shared" si="73"/>
        <v>99</v>
      </c>
      <c r="AL331" s="41"/>
      <c r="AM331" s="41">
        <f>SUMIFS(Booking_Data!P:P,Booking_Data!H:H,AA331,Booking_Data!I:I,Y331,Booking_Data!J:J,B331)</f>
        <v>18000</v>
      </c>
    </row>
    <row r="332" spans="1:39" x14ac:dyDescent="0.35">
      <c r="A332" s="763">
        <v>4</v>
      </c>
      <c r="B332" s="27">
        <v>45911</v>
      </c>
      <c r="C332" s="8" t="s">
        <v>1</v>
      </c>
      <c r="D332" s="8" t="s">
        <v>164</v>
      </c>
      <c r="E332" s="1459">
        <v>0.125</v>
      </c>
      <c r="F332" s="1459">
        <v>0.27083333333333331</v>
      </c>
      <c r="G332" s="1460">
        <v>0.25</v>
      </c>
      <c r="H332" s="1460">
        <v>0.35416666666666669</v>
      </c>
      <c r="I332" s="764">
        <v>10</v>
      </c>
      <c r="J332" s="3">
        <v>46780</v>
      </c>
      <c r="K332" s="3">
        <v>0</v>
      </c>
      <c r="L332" s="3">
        <v>46780</v>
      </c>
      <c r="M332" s="4">
        <v>9</v>
      </c>
      <c r="N332" s="3">
        <v>51977.777777777781</v>
      </c>
      <c r="O332" s="3">
        <v>25988.888888888891</v>
      </c>
      <c r="P332" s="4" t="s">
        <v>86</v>
      </c>
      <c r="Q332" s="4">
        <v>177</v>
      </c>
      <c r="R332" s="93">
        <v>179</v>
      </c>
      <c r="S332" s="4" t="s">
        <v>457</v>
      </c>
      <c r="T332" s="534">
        <v>24</v>
      </c>
      <c r="U332" s="4">
        <v>9</v>
      </c>
      <c r="V332" s="4" t="s">
        <v>1292</v>
      </c>
      <c r="W332" s="9" t="s">
        <v>1308</v>
      </c>
      <c r="X332" s="56" t="s">
        <v>164</v>
      </c>
      <c r="Y332" s="4" t="s">
        <v>170</v>
      </c>
      <c r="Z332" s="4" t="s">
        <v>11</v>
      </c>
      <c r="AA332" s="765" t="s">
        <v>1300</v>
      </c>
      <c r="AB332" s="17" t="s">
        <v>1144</v>
      </c>
      <c r="AC332" s="22" t="s">
        <v>1301</v>
      </c>
      <c r="AD332" s="57" cm="1">
        <f t="array" ref="AD332">INDEX('Routes Taxes'!O:O,MATCH('Flight Rotation Weeks'!V332&amp;Y332,'Routes Taxes'!A:A&amp;'Routes Taxes'!I:I,0))</f>
        <v>32.75</v>
      </c>
      <c r="AE332" s="58">
        <f t="shared" si="70"/>
        <v>1965</v>
      </c>
      <c r="AF332" s="93">
        <f>SUMIFS(Booking_Data!K:K,Booking_Data!J:J,B332,Booking_Data!H:H,AA332)</f>
        <v>60</v>
      </c>
      <c r="AG332" s="41">
        <f t="shared" si="71"/>
        <v>119</v>
      </c>
      <c r="AH332" s="93">
        <f>SUMIFS(Booking_Data!L:L,Booking_Data!J:J,B332,Booking_Data!H:H,AA332,Booking_Data!I:I,Y332)</f>
        <v>60</v>
      </c>
      <c r="AI332" s="41">
        <f t="shared" si="72"/>
        <v>119</v>
      </c>
      <c r="AJ332" s="41"/>
      <c r="AK332" s="41">
        <f t="shared" si="73"/>
        <v>119</v>
      </c>
      <c r="AL332" s="41"/>
      <c r="AM332" s="41">
        <f>SUMIFS(Booking_Data!P:P,Booking_Data!H:H,AA332,Booking_Data!I:I,Y332,Booking_Data!J:J,B332)</f>
        <v>13500</v>
      </c>
    </row>
    <row r="333" spans="1:39" x14ac:dyDescent="0.35">
      <c r="A333" s="763">
        <v>4</v>
      </c>
      <c r="B333" s="27">
        <v>45918</v>
      </c>
      <c r="C333" s="8" t="s">
        <v>1</v>
      </c>
      <c r="D333" s="8" t="s">
        <v>164</v>
      </c>
      <c r="E333" s="1459">
        <v>0.125</v>
      </c>
      <c r="F333" s="1459">
        <v>0.27083333333333331</v>
      </c>
      <c r="G333" s="1460">
        <v>0.25</v>
      </c>
      <c r="H333" s="1460">
        <v>0.35416666666666669</v>
      </c>
      <c r="I333" s="764">
        <v>10</v>
      </c>
      <c r="J333" s="3">
        <v>46780</v>
      </c>
      <c r="K333" s="3">
        <v>0</v>
      </c>
      <c r="L333" s="3">
        <v>46780</v>
      </c>
      <c r="M333" s="4">
        <v>9</v>
      </c>
      <c r="N333" s="3">
        <v>51977.777777777781</v>
      </c>
      <c r="O333" s="3">
        <v>25988.888888888891</v>
      </c>
      <c r="P333" s="4" t="s">
        <v>86</v>
      </c>
      <c r="Q333" s="4">
        <v>179</v>
      </c>
      <c r="R333" s="93">
        <v>179</v>
      </c>
      <c r="S333" s="4" t="s">
        <v>457</v>
      </c>
      <c r="T333" s="534">
        <v>24</v>
      </c>
      <c r="U333" s="4">
        <v>9</v>
      </c>
      <c r="V333" s="4" t="s">
        <v>1292</v>
      </c>
      <c r="W333" s="9" t="s">
        <v>1308</v>
      </c>
      <c r="X333" s="56" t="s">
        <v>164</v>
      </c>
      <c r="Y333" s="4" t="s">
        <v>170</v>
      </c>
      <c r="Z333" s="4" t="s">
        <v>11</v>
      </c>
      <c r="AA333" s="765" t="s">
        <v>1300</v>
      </c>
      <c r="AB333" s="17" t="s">
        <v>1144</v>
      </c>
      <c r="AC333" s="22" t="s">
        <v>1301</v>
      </c>
      <c r="AD333" s="57" cm="1">
        <f t="array" ref="AD333">INDEX('Routes Taxes'!O:O,MATCH('Flight Rotation Weeks'!V333&amp;Y333,'Routes Taxes'!A:A&amp;'Routes Taxes'!I:I,0))</f>
        <v>32.75</v>
      </c>
      <c r="AE333" s="58">
        <f t="shared" ref="AE333:AE335" si="74">AD333*AH333</f>
        <v>982.5</v>
      </c>
      <c r="AF333" s="93">
        <f>SUMIFS(Booking_Data!K:K,Booking_Data!J:J,B333,Booking_Data!H:H,AA333)</f>
        <v>30</v>
      </c>
      <c r="AG333" s="41">
        <f t="shared" ref="AG333:AG335" si="75">R333-AF333</f>
        <v>149</v>
      </c>
      <c r="AH333" s="93">
        <f>SUMIFS(Booking_Data!L:L,Booking_Data!J:J,B333,Booking_Data!H:H,AA333,Booking_Data!I:I,Y333)</f>
        <v>30</v>
      </c>
      <c r="AI333" s="41">
        <f t="shared" ref="AI333:AI335" si="76">R333-AH333</f>
        <v>149</v>
      </c>
      <c r="AJ333" s="41"/>
      <c r="AK333" s="41">
        <f t="shared" ref="AK333:AK335" si="77">AG333-AJ333</f>
        <v>149</v>
      </c>
      <c r="AL333" s="41"/>
      <c r="AM333" s="41">
        <f>SUMIFS(Booking_Data!P:P,Booking_Data!H:H,AA333,Booking_Data!I:I,Y333,Booking_Data!J:J,B333)</f>
        <v>6750</v>
      </c>
    </row>
    <row r="334" spans="1:39" x14ac:dyDescent="0.35">
      <c r="A334" s="763">
        <v>4</v>
      </c>
      <c r="B334" s="27">
        <v>45855</v>
      </c>
      <c r="C334" s="8" t="s">
        <v>164</v>
      </c>
      <c r="D334" s="8" t="s">
        <v>1</v>
      </c>
      <c r="E334" s="1459">
        <v>0.3125</v>
      </c>
      <c r="F334" s="1459">
        <v>0.4513888888888889</v>
      </c>
      <c r="G334" s="1460">
        <v>0.39583333333333331</v>
      </c>
      <c r="H334" s="1460">
        <v>0.57638888888888884</v>
      </c>
      <c r="I334" s="764">
        <v>10</v>
      </c>
      <c r="J334" s="3">
        <v>46780</v>
      </c>
      <c r="K334" s="3">
        <v>0</v>
      </c>
      <c r="L334" s="3">
        <v>46780</v>
      </c>
      <c r="M334" s="4">
        <v>9</v>
      </c>
      <c r="N334" s="3">
        <v>51977.777777777781</v>
      </c>
      <c r="O334" s="3">
        <v>25988.888888888891</v>
      </c>
      <c r="P334" s="4" t="s">
        <v>86</v>
      </c>
      <c r="Q334" s="4">
        <v>177</v>
      </c>
      <c r="R334" s="93">
        <v>179</v>
      </c>
      <c r="S334" s="4" t="s">
        <v>457</v>
      </c>
      <c r="T334" s="534">
        <v>24</v>
      </c>
      <c r="U334" s="4">
        <v>1</v>
      </c>
      <c r="V334" s="4" t="s">
        <v>1292</v>
      </c>
      <c r="W334" s="9" t="s">
        <v>1309</v>
      </c>
      <c r="X334" s="56" t="s">
        <v>164</v>
      </c>
      <c r="Y334" s="4" t="s">
        <v>171</v>
      </c>
      <c r="Z334" s="4" t="s">
        <v>10</v>
      </c>
      <c r="AA334" s="765" t="s">
        <v>1310</v>
      </c>
      <c r="AB334" s="17" t="s">
        <v>1144</v>
      </c>
      <c r="AC334" s="22" t="s">
        <v>1311</v>
      </c>
      <c r="AD334" s="57" cm="1">
        <f t="array" ref="AD334">INDEX('Routes Taxes'!O:O,MATCH('Flight Rotation Weeks'!V334&amp;Y334,'Routes Taxes'!A:A&amp;'Routes Taxes'!I:I,0))</f>
        <v>20.66</v>
      </c>
      <c r="AE334" s="58">
        <f t="shared" si="74"/>
        <v>2313.92</v>
      </c>
      <c r="AF334" s="93">
        <f>SUMIFS(Booking_Data!K:K,Booking_Data!J:J,B334,Booking_Data!H:H,AA334)</f>
        <v>112</v>
      </c>
      <c r="AG334" s="41">
        <f t="shared" si="75"/>
        <v>67</v>
      </c>
      <c r="AH334" s="93">
        <f>SUMIFS(Booking_Data!L:L,Booking_Data!J:J,B334,Booking_Data!H:H,AA334,Booking_Data!I:I,Y334)</f>
        <v>112</v>
      </c>
      <c r="AI334" s="41">
        <f t="shared" si="76"/>
        <v>67</v>
      </c>
      <c r="AJ334" s="41"/>
      <c r="AK334" s="41">
        <f t="shared" si="77"/>
        <v>67</v>
      </c>
      <c r="AL334" s="41"/>
      <c r="AM334" s="41">
        <f>SUMIFS(Booking_Data!P:P,Booking_Data!H:H,AA334,Booking_Data!I:I,Y334,Booking_Data!J:J,B334)</f>
        <v>25200</v>
      </c>
    </row>
    <row r="335" spans="1:39" x14ac:dyDescent="0.35">
      <c r="A335" s="763">
        <v>4</v>
      </c>
      <c r="B335" s="27">
        <v>45862</v>
      </c>
      <c r="C335" s="8" t="s">
        <v>164</v>
      </c>
      <c r="D335" s="8" t="s">
        <v>1</v>
      </c>
      <c r="E335" s="1459">
        <v>0.3125</v>
      </c>
      <c r="F335" s="1459">
        <v>0.4513888888888889</v>
      </c>
      <c r="G335" s="1460">
        <v>0.39583333333333331</v>
      </c>
      <c r="H335" s="1460">
        <v>0.57638888888888884</v>
      </c>
      <c r="I335" s="764">
        <v>10</v>
      </c>
      <c r="J335" s="3">
        <v>46780</v>
      </c>
      <c r="K335" s="3">
        <v>0</v>
      </c>
      <c r="L335" s="3">
        <v>46780</v>
      </c>
      <c r="M335" s="4">
        <v>9</v>
      </c>
      <c r="N335" s="3">
        <v>51977.777777777781</v>
      </c>
      <c r="O335" s="3">
        <v>25988.888888888891</v>
      </c>
      <c r="P335" s="4" t="s">
        <v>86</v>
      </c>
      <c r="Q335" s="4">
        <v>177</v>
      </c>
      <c r="R335" s="93">
        <v>179</v>
      </c>
      <c r="S335" s="4" t="s">
        <v>457</v>
      </c>
      <c r="T335" s="534">
        <v>24</v>
      </c>
      <c r="U335" s="4">
        <v>2</v>
      </c>
      <c r="V335" s="4" t="s">
        <v>1292</v>
      </c>
      <c r="W335" s="9" t="s">
        <v>1299</v>
      </c>
      <c r="X335" s="56" t="s">
        <v>164</v>
      </c>
      <c r="Y335" s="4" t="s">
        <v>171</v>
      </c>
      <c r="Z335" s="4" t="s">
        <v>10</v>
      </c>
      <c r="AA335" s="765" t="s">
        <v>1310</v>
      </c>
      <c r="AB335" s="17" t="s">
        <v>1144</v>
      </c>
      <c r="AC335" s="22" t="s">
        <v>1311</v>
      </c>
      <c r="AD335" s="57" cm="1">
        <f t="array" ref="AD335">INDEX('Routes Taxes'!O:O,MATCH('Flight Rotation Weeks'!V335&amp;Y335,'Routes Taxes'!A:A&amp;'Routes Taxes'!I:I,0))</f>
        <v>20.66</v>
      </c>
      <c r="AE335" s="58">
        <f t="shared" si="74"/>
        <v>1239.5999999999999</v>
      </c>
      <c r="AF335" s="93">
        <f>SUMIFS(Booking_Data!K:K,Booking_Data!J:J,B335,Booking_Data!H:H,AA335)</f>
        <v>60</v>
      </c>
      <c r="AG335" s="41">
        <f t="shared" si="75"/>
        <v>119</v>
      </c>
      <c r="AH335" s="93">
        <f>SUMIFS(Booking_Data!L:L,Booking_Data!J:J,B335,Booking_Data!H:H,AA335,Booking_Data!I:I,Y335)</f>
        <v>60</v>
      </c>
      <c r="AI335" s="41">
        <f t="shared" si="76"/>
        <v>119</v>
      </c>
      <c r="AJ335" s="41"/>
      <c r="AK335" s="41">
        <f t="shared" si="77"/>
        <v>119</v>
      </c>
      <c r="AL335" s="41"/>
      <c r="AM335" s="41">
        <f>SUMIFS(Booking_Data!P:P,Booking_Data!H:H,AA335,Booking_Data!I:I,Y335,Booking_Data!J:J,B335)</f>
        <v>13500</v>
      </c>
    </row>
    <row r="336" spans="1:39" x14ac:dyDescent="0.35">
      <c r="A336" s="763">
        <v>4</v>
      </c>
      <c r="B336" s="27">
        <v>45869</v>
      </c>
      <c r="C336" s="8" t="s">
        <v>164</v>
      </c>
      <c r="D336" s="8" t="s">
        <v>1</v>
      </c>
      <c r="E336" s="1459">
        <v>0.3125</v>
      </c>
      <c r="F336" s="1459">
        <v>0.4513888888888889</v>
      </c>
      <c r="G336" s="1460">
        <v>0.39583333333333331</v>
      </c>
      <c r="H336" s="1460">
        <v>0.57638888888888884</v>
      </c>
      <c r="I336" s="764">
        <v>10</v>
      </c>
      <c r="J336" s="3">
        <v>46780</v>
      </c>
      <c r="K336" s="3">
        <v>0</v>
      </c>
      <c r="L336" s="3">
        <v>46780</v>
      </c>
      <c r="M336" s="4">
        <v>9</v>
      </c>
      <c r="N336" s="3">
        <v>51977.777777777781</v>
      </c>
      <c r="O336" s="3">
        <v>25988.888888888891</v>
      </c>
      <c r="P336" s="4" t="s">
        <v>86</v>
      </c>
      <c r="Q336" s="4">
        <v>177</v>
      </c>
      <c r="R336" s="93">
        <v>179</v>
      </c>
      <c r="S336" s="4" t="s">
        <v>457</v>
      </c>
      <c r="T336" s="534">
        <v>24</v>
      </c>
      <c r="U336" s="4">
        <v>3</v>
      </c>
      <c r="V336" s="4" t="s">
        <v>1292</v>
      </c>
      <c r="W336" s="9" t="s">
        <v>1302</v>
      </c>
      <c r="X336" s="56" t="s">
        <v>164</v>
      </c>
      <c r="Y336" s="4" t="s">
        <v>171</v>
      </c>
      <c r="Z336" s="4" t="s">
        <v>10</v>
      </c>
      <c r="AA336" s="765" t="s">
        <v>1310</v>
      </c>
      <c r="AB336" s="17" t="s">
        <v>1144</v>
      </c>
      <c r="AC336" s="22" t="s">
        <v>1311</v>
      </c>
      <c r="AD336" s="57" cm="1">
        <f t="array" ref="AD336">INDEX('Routes Taxes'!O:O,MATCH('Flight Rotation Weeks'!V336&amp;Y336,'Routes Taxes'!A:A&amp;'Routes Taxes'!I:I,0))</f>
        <v>20.66</v>
      </c>
      <c r="AE336" s="58">
        <f t="shared" ref="AE336:AE338" si="78">AD336*AH336</f>
        <v>1280.92</v>
      </c>
      <c r="AF336" s="93">
        <f>SUMIFS(Booking_Data!K:K,Booking_Data!J:J,B336,Booking_Data!H:H,AA336)</f>
        <v>62</v>
      </c>
      <c r="AG336" s="41">
        <f t="shared" ref="AG336:AG338" si="79">R336-AF336</f>
        <v>117</v>
      </c>
      <c r="AH336" s="93">
        <f>SUMIFS(Booking_Data!L:L,Booking_Data!J:J,B336,Booking_Data!H:H,AA336,Booking_Data!I:I,Y336)</f>
        <v>62</v>
      </c>
      <c r="AI336" s="41">
        <f t="shared" ref="AI336:AI338" si="80">R336-AH336</f>
        <v>117</v>
      </c>
      <c r="AJ336" s="41"/>
      <c r="AK336" s="41">
        <f t="shared" ref="AK336:AK338" si="81">AG336-AJ336</f>
        <v>117</v>
      </c>
      <c r="AL336" s="41"/>
      <c r="AM336" s="41">
        <f>SUMIFS(Booking_Data!P:P,Booking_Data!H:H,AA336,Booking_Data!I:I,Y336,Booking_Data!J:J,B336)</f>
        <v>13950</v>
      </c>
    </row>
    <row r="337" spans="1:39" x14ac:dyDescent="0.35">
      <c r="A337" s="763">
        <v>4</v>
      </c>
      <c r="B337" s="27">
        <v>45876</v>
      </c>
      <c r="C337" s="8" t="s">
        <v>164</v>
      </c>
      <c r="D337" s="8" t="s">
        <v>1</v>
      </c>
      <c r="E337" s="1459">
        <v>0.3125</v>
      </c>
      <c r="F337" s="1459">
        <v>0.4513888888888889</v>
      </c>
      <c r="G337" s="1460">
        <v>0.39583333333333331</v>
      </c>
      <c r="H337" s="1460">
        <v>0.57638888888888884</v>
      </c>
      <c r="I337" s="764">
        <v>10</v>
      </c>
      <c r="J337" s="3">
        <v>46780</v>
      </c>
      <c r="K337" s="3">
        <v>0</v>
      </c>
      <c r="L337" s="3">
        <v>46780</v>
      </c>
      <c r="M337" s="4">
        <v>9</v>
      </c>
      <c r="N337" s="3">
        <v>51977.777777777781</v>
      </c>
      <c r="O337" s="3">
        <v>25988.888888888891</v>
      </c>
      <c r="P337" s="4" t="s">
        <v>86</v>
      </c>
      <c r="Q337" s="4">
        <v>177</v>
      </c>
      <c r="R337" s="93">
        <v>179</v>
      </c>
      <c r="S337" s="4" t="s">
        <v>457</v>
      </c>
      <c r="T337" s="534">
        <v>24</v>
      </c>
      <c r="U337" s="4">
        <v>4</v>
      </c>
      <c r="V337" s="4" t="s">
        <v>1292</v>
      </c>
      <c r="W337" s="9" t="s">
        <v>1303</v>
      </c>
      <c r="X337" s="56" t="s">
        <v>164</v>
      </c>
      <c r="Y337" s="4" t="s">
        <v>171</v>
      </c>
      <c r="Z337" s="4" t="s">
        <v>10</v>
      </c>
      <c r="AA337" s="765" t="s">
        <v>1310</v>
      </c>
      <c r="AB337" s="17" t="s">
        <v>1144</v>
      </c>
      <c r="AC337" s="22" t="s">
        <v>1311</v>
      </c>
      <c r="AD337" s="57" cm="1">
        <f t="array" ref="AD337">INDEX('Routes Taxes'!O:O,MATCH('Flight Rotation Weeks'!V337&amp;Y337,'Routes Taxes'!A:A&amp;'Routes Taxes'!I:I,0))</f>
        <v>20.66</v>
      </c>
      <c r="AE337" s="58">
        <f t="shared" si="78"/>
        <v>1446.2</v>
      </c>
      <c r="AF337" s="93">
        <f>SUMIFS(Booking_Data!K:K,Booking_Data!J:J,B337,Booking_Data!H:H,AA337)</f>
        <v>70</v>
      </c>
      <c r="AG337" s="41">
        <f t="shared" si="79"/>
        <v>109</v>
      </c>
      <c r="AH337" s="93">
        <f>SUMIFS(Booking_Data!L:L,Booking_Data!J:J,B337,Booking_Data!H:H,AA337,Booking_Data!I:I,Y337)</f>
        <v>70</v>
      </c>
      <c r="AI337" s="41">
        <f t="shared" si="80"/>
        <v>109</v>
      </c>
      <c r="AJ337" s="41"/>
      <c r="AK337" s="41">
        <f t="shared" si="81"/>
        <v>109</v>
      </c>
      <c r="AL337" s="41"/>
      <c r="AM337" s="41">
        <f>SUMIFS(Booking_Data!P:P,Booking_Data!H:H,AA337,Booking_Data!I:I,Y337,Booking_Data!J:J,B337)</f>
        <v>15750</v>
      </c>
    </row>
    <row r="338" spans="1:39" x14ac:dyDescent="0.35">
      <c r="A338" s="763">
        <v>4</v>
      </c>
      <c r="B338" s="27">
        <v>45883</v>
      </c>
      <c r="C338" s="8" t="s">
        <v>164</v>
      </c>
      <c r="D338" s="8" t="s">
        <v>1</v>
      </c>
      <c r="E338" s="1459">
        <v>0.3125</v>
      </c>
      <c r="F338" s="1459">
        <v>0.4513888888888889</v>
      </c>
      <c r="G338" s="1460">
        <v>0.39583333333333331</v>
      </c>
      <c r="H338" s="1460">
        <v>0.57638888888888884</v>
      </c>
      <c r="I338" s="764">
        <v>10</v>
      </c>
      <c r="J338" s="3">
        <v>46780</v>
      </c>
      <c r="K338" s="3">
        <v>0</v>
      </c>
      <c r="L338" s="3">
        <v>46780</v>
      </c>
      <c r="M338" s="4">
        <v>9</v>
      </c>
      <c r="N338" s="3">
        <v>51977.777777777781</v>
      </c>
      <c r="O338" s="3">
        <v>25988.888888888891</v>
      </c>
      <c r="P338" s="4" t="s">
        <v>86</v>
      </c>
      <c r="Q338" s="4">
        <v>177</v>
      </c>
      <c r="R338" s="93">
        <v>179</v>
      </c>
      <c r="S338" s="4" t="s">
        <v>457</v>
      </c>
      <c r="T338" s="534">
        <v>24</v>
      </c>
      <c r="U338" s="4">
        <v>5</v>
      </c>
      <c r="V338" s="4" t="s">
        <v>1292</v>
      </c>
      <c r="W338" s="9" t="s">
        <v>1304</v>
      </c>
      <c r="X338" s="56" t="s">
        <v>164</v>
      </c>
      <c r="Y338" s="4" t="s">
        <v>171</v>
      </c>
      <c r="Z338" s="4" t="s">
        <v>10</v>
      </c>
      <c r="AA338" s="765" t="s">
        <v>1310</v>
      </c>
      <c r="AB338" s="17" t="s">
        <v>1144</v>
      </c>
      <c r="AC338" s="22" t="s">
        <v>1311</v>
      </c>
      <c r="AD338" s="57" cm="1">
        <f t="array" ref="AD338">INDEX('Routes Taxes'!O:O,MATCH('Flight Rotation Weeks'!V338&amp;Y338,'Routes Taxes'!A:A&amp;'Routes Taxes'!I:I,0))</f>
        <v>20.66</v>
      </c>
      <c r="AE338" s="58">
        <f t="shared" si="78"/>
        <v>1859.4</v>
      </c>
      <c r="AF338" s="93">
        <f>SUMIFS(Booking_Data!K:K,Booking_Data!J:J,B338,Booking_Data!H:H,AA338)</f>
        <v>90</v>
      </c>
      <c r="AG338" s="41">
        <f t="shared" si="79"/>
        <v>89</v>
      </c>
      <c r="AH338" s="93">
        <f>SUMIFS(Booking_Data!L:L,Booking_Data!J:J,B338,Booking_Data!H:H,AA338,Booking_Data!I:I,Y338)</f>
        <v>90</v>
      </c>
      <c r="AI338" s="41">
        <f t="shared" si="80"/>
        <v>89</v>
      </c>
      <c r="AJ338" s="41"/>
      <c r="AK338" s="41">
        <f t="shared" si="81"/>
        <v>89</v>
      </c>
      <c r="AL338" s="41"/>
      <c r="AM338" s="41">
        <f>SUMIFS(Booking_Data!P:P,Booking_Data!H:H,AA338,Booking_Data!I:I,Y338,Booking_Data!J:J,B338)</f>
        <v>20250</v>
      </c>
    </row>
    <row r="339" spans="1:39" x14ac:dyDescent="0.35">
      <c r="A339" s="763">
        <v>4</v>
      </c>
      <c r="B339" s="27">
        <v>45890</v>
      </c>
      <c r="C339" s="8" t="s">
        <v>164</v>
      </c>
      <c r="D339" s="8" t="s">
        <v>1</v>
      </c>
      <c r="E339" s="1459">
        <v>0.3125</v>
      </c>
      <c r="F339" s="1459">
        <v>0.4513888888888889</v>
      </c>
      <c r="G339" s="1460">
        <v>0.39583333333333331</v>
      </c>
      <c r="H339" s="1460">
        <v>0.57638888888888884</v>
      </c>
      <c r="I339" s="764">
        <v>10</v>
      </c>
      <c r="J339" s="3">
        <v>46780</v>
      </c>
      <c r="K339" s="3">
        <v>0</v>
      </c>
      <c r="L339" s="3">
        <v>46780</v>
      </c>
      <c r="M339" s="4">
        <v>9</v>
      </c>
      <c r="N339" s="3">
        <v>51977.777777777781</v>
      </c>
      <c r="O339" s="3">
        <v>25988.888888888891</v>
      </c>
      <c r="P339" s="4" t="s">
        <v>86</v>
      </c>
      <c r="Q339" s="4">
        <v>177</v>
      </c>
      <c r="R339" s="93">
        <v>179</v>
      </c>
      <c r="S339" s="4" t="s">
        <v>457</v>
      </c>
      <c r="T339" s="534">
        <v>24</v>
      </c>
      <c r="U339" s="4">
        <v>6</v>
      </c>
      <c r="V339" s="4" t="s">
        <v>1292</v>
      </c>
      <c r="W339" s="9" t="s">
        <v>1305</v>
      </c>
      <c r="X339" s="56" t="s">
        <v>164</v>
      </c>
      <c r="Y339" s="4" t="s">
        <v>171</v>
      </c>
      <c r="Z339" s="4" t="s">
        <v>10</v>
      </c>
      <c r="AA339" s="765" t="s">
        <v>1310</v>
      </c>
      <c r="AB339" s="17" t="s">
        <v>1144</v>
      </c>
      <c r="AC339" s="22" t="s">
        <v>1311</v>
      </c>
      <c r="AD339" s="57" cm="1">
        <f t="array" ref="AD339">INDEX('Routes Taxes'!O:O,MATCH('Flight Rotation Weeks'!V339&amp;Y339,'Routes Taxes'!A:A&amp;'Routes Taxes'!I:I,0))</f>
        <v>20.66</v>
      </c>
      <c r="AE339" s="58">
        <f>AD339*AH339</f>
        <v>1446.2</v>
      </c>
      <c r="AF339" s="93">
        <f>SUMIFS(Booking_Data!K:K,Booking_Data!J:J,B339,Booking_Data!H:H,AA339)</f>
        <v>70</v>
      </c>
      <c r="AG339" s="41">
        <f>R339-AF339</f>
        <v>109</v>
      </c>
      <c r="AH339" s="93">
        <f>SUMIFS(Booking_Data!L:L,Booking_Data!J:J,B339,Booking_Data!H:H,AA339,Booking_Data!I:I,Y339)</f>
        <v>70</v>
      </c>
      <c r="AI339" s="41">
        <f>R339-AH339</f>
        <v>109</v>
      </c>
      <c r="AJ339" s="41"/>
      <c r="AK339" s="41">
        <f>AG339-AJ339</f>
        <v>109</v>
      </c>
      <c r="AL339" s="41"/>
      <c r="AM339" s="41">
        <f>SUMIFS(Booking_Data!P:P,Booking_Data!H:H,AA339,Booking_Data!I:I,Y339,Booking_Data!J:J,B339)</f>
        <v>15750</v>
      </c>
    </row>
    <row r="340" spans="1:39" x14ac:dyDescent="0.35">
      <c r="A340" s="763">
        <v>4</v>
      </c>
      <c r="B340" s="27">
        <v>45897</v>
      </c>
      <c r="C340" s="8" t="s">
        <v>164</v>
      </c>
      <c r="D340" s="8" t="s">
        <v>1</v>
      </c>
      <c r="E340" s="1459">
        <v>0.3125</v>
      </c>
      <c r="F340" s="1459">
        <v>0.4513888888888889</v>
      </c>
      <c r="G340" s="1460">
        <v>0.39583333333333331</v>
      </c>
      <c r="H340" s="1460">
        <v>0.57638888888888884</v>
      </c>
      <c r="I340" s="764">
        <v>10</v>
      </c>
      <c r="J340" s="3">
        <v>46780</v>
      </c>
      <c r="K340" s="3">
        <v>0</v>
      </c>
      <c r="L340" s="3">
        <v>46780</v>
      </c>
      <c r="M340" s="4">
        <v>9</v>
      </c>
      <c r="N340" s="3">
        <v>51977.777777777781</v>
      </c>
      <c r="O340" s="3">
        <v>25988.888888888891</v>
      </c>
      <c r="P340" s="4" t="s">
        <v>86</v>
      </c>
      <c r="Q340" s="4">
        <v>177</v>
      </c>
      <c r="R340" s="93">
        <v>179</v>
      </c>
      <c r="S340" s="4" t="s">
        <v>457</v>
      </c>
      <c r="T340" s="534">
        <v>24</v>
      </c>
      <c r="U340" s="4">
        <v>7</v>
      </c>
      <c r="V340" s="4" t="s">
        <v>1292</v>
      </c>
      <c r="W340" s="9" t="s">
        <v>1306</v>
      </c>
      <c r="X340" s="56" t="s">
        <v>164</v>
      </c>
      <c r="Y340" s="4" t="s">
        <v>171</v>
      </c>
      <c r="Z340" s="4" t="s">
        <v>10</v>
      </c>
      <c r="AA340" s="765" t="s">
        <v>1310</v>
      </c>
      <c r="AB340" s="17" t="s">
        <v>1144</v>
      </c>
      <c r="AC340" s="22" t="s">
        <v>1311</v>
      </c>
      <c r="AD340" s="57" cm="1">
        <f t="array" ref="AD340">INDEX('Routes Taxes'!O:O,MATCH('Flight Rotation Weeks'!V340&amp;Y340,'Routes Taxes'!A:A&amp;'Routes Taxes'!I:I,0))</f>
        <v>20.66</v>
      </c>
      <c r="AE340" s="58">
        <f>AD340*AH340</f>
        <v>1652.8</v>
      </c>
      <c r="AF340" s="93">
        <f>SUMIFS(Booking_Data!K:K,Booking_Data!J:J,B340,Booking_Data!H:H,AA340)</f>
        <v>80</v>
      </c>
      <c r="AG340" s="41">
        <f>R340-AF340</f>
        <v>99</v>
      </c>
      <c r="AH340" s="93">
        <f>SUMIFS(Booking_Data!L:L,Booking_Data!J:J,B340,Booking_Data!H:H,AA340,Booking_Data!I:I,Y340)</f>
        <v>80</v>
      </c>
      <c r="AI340" s="41">
        <f>R340-AH340</f>
        <v>99</v>
      </c>
      <c r="AJ340" s="41"/>
      <c r="AK340" s="41">
        <f>AG340-AJ340</f>
        <v>99</v>
      </c>
      <c r="AL340" s="41"/>
      <c r="AM340" s="41">
        <f>SUMIFS(Booking_Data!P:P,Booking_Data!H:H,AA340,Booking_Data!I:I,Y340,Booking_Data!J:J,B340)</f>
        <v>18000</v>
      </c>
    </row>
    <row r="341" spans="1:39" x14ac:dyDescent="0.35">
      <c r="A341" s="763">
        <v>4</v>
      </c>
      <c r="B341" s="27">
        <v>45904</v>
      </c>
      <c r="C341" s="8" t="s">
        <v>164</v>
      </c>
      <c r="D341" s="8" t="s">
        <v>1</v>
      </c>
      <c r="E341" s="1459">
        <v>0.3125</v>
      </c>
      <c r="F341" s="1459">
        <v>0.4513888888888889</v>
      </c>
      <c r="G341" s="1460">
        <v>0.39583333333333331</v>
      </c>
      <c r="H341" s="1460">
        <v>0.57638888888888884</v>
      </c>
      <c r="I341" s="764">
        <v>10</v>
      </c>
      <c r="J341" s="3">
        <v>46780</v>
      </c>
      <c r="K341" s="3">
        <v>0</v>
      </c>
      <c r="L341" s="3">
        <v>46780</v>
      </c>
      <c r="M341" s="4">
        <v>9</v>
      </c>
      <c r="N341" s="3">
        <v>51977.777777777781</v>
      </c>
      <c r="O341" s="3">
        <v>25988.888888888891</v>
      </c>
      <c r="P341" s="4" t="s">
        <v>86</v>
      </c>
      <c r="Q341" s="4">
        <v>177</v>
      </c>
      <c r="R341" s="93">
        <v>179</v>
      </c>
      <c r="S341" s="4" t="s">
        <v>457</v>
      </c>
      <c r="T341" s="534">
        <v>24</v>
      </c>
      <c r="U341" s="4">
        <v>8</v>
      </c>
      <c r="V341" s="4" t="s">
        <v>1292</v>
      </c>
      <c r="W341" s="9" t="s">
        <v>1307</v>
      </c>
      <c r="X341" s="535" t="s">
        <v>164</v>
      </c>
      <c r="Y341" s="4" t="s">
        <v>171</v>
      </c>
      <c r="Z341" s="4" t="s">
        <v>10</v>
      </c>
      <c r="AA341" s="765" t="s">
        <v>1310</v>
      </c>
      <c r="AB341" s="17" t="s">
        <v>1144</v>
      </c>
      <c r="AC341" s="22" t="s">
        <v>1311</v>
      </c>
      <c r="AD341" s="57" cm="1">
        <f t="array" ref="AD341">INDEX('Routes Taxes'!O:O,MATCH('Flight Rotation Weeks'!V341&amp;Y341,'Routes Taxes'!A:A&amp;'Routes Taxes'!I:I,0))</f>
        <v>20.66</v>
      </c>
      <c r="AE341" s="58">
        <f>AD341*AH341</f>
        <v>1239.5999999999999</v>
      </c>
      <c r="AF341" s="93">
        <f>SUMIFS(Booking_Data!K:K,Booking_Data!J:J,B341,Booking_Data!H:H,AA341)</f>
        <v>60</v>
      </c>
      <c r="AG341" s="41">
        <f>R341-AF341</f>
        <v>119</v>
      </c>
      <c r="AH341" s="93">
        <f>SUMIFS(Booking_Data!L:L,Booking_Data!J:J,B341,Booking_Data!H:H,AA341,Booking_Data!I:I,Y341)</f>
        <v>60</v>
      </c>
      <c r="AI341" s="41">
        <f>R341-AH341</f>
        <v>119</v>
      </c>
      <c r="AJ341" s="41"/>
      <c r="AK341" s="41">
        <f>AG341-AJ341</f>
        <v>119</v>
      </c>
      <c r="AL341" s="41"/>
      <c r="AM341" s="41">
        <f>SUMIFS(Booking_Data!P:P,Booking_Data!H:H,AA341,Booking_Data!I:I,Y341,Booking_Data!J:J,B341)</f>
        <v>13500</v>
      </c>
    </row>
    <row r="342" spans="1:39" x14ac:dyDescent="0.35">
      <c r="A342" s="763">
        <v>4</v>
      </c>
      <c r="B342" s="27">
        <v>45911</v>
      </c>
      <c r="C342" s="8" t="s">
        <v>164</v>
      </c>
      <c r="D342" s="8" t="s">
        <v>1</v>
      </c>
      <c r="E342" s="1459">
        <v>0.3125</v>
      </c>
      <c r="F342" s="1459">
        <v>0.4513888888888889</v>
      </c>
      <c r="G342" s="1460">
        <v>0.39583333333333331</v>
      </c>
      <c r="H342" s="1460">
        <v>0.57638888888888884</v>
      </c>
      <c r="I342" s="764">
        <v>10</v>
      </c>
      <c r="J342" s="3">
        <v>46780</v>
      </c>
      <c r="K342" s="3">
        <v>0</v>
      </c>
      <c r="L342" s="3">
        <v>46780</v>
      </c>
      <c r="M342" s="4">
        <v>9</v>
      </c>
      <c r="N342" s="3">
        <v>51977.777777777781</v>
      </c>
      <c r="O342" s="3">
        <v>25988.888888888891</v>
      </c>
      <c r="P342" s="4" t="s">
        <v>86</v>
      </c>
      <c r="Q342" s="4">
        <v>177</v>
      </c>
      <c r="R342" s="93">
        <v>179</v>
      </c>
      <c r="S342" s="4" t="s">
        <v>457</v>
      </c>
      <c r="T342" s="534">
        <v>24</v>
      </c>
      <c r="U342" s="4">
        <v>9</v>
      </c>
      <c r="V342" s="4" t="s">
        <v>1292</v>
      </c>
      <c r="W342" s="9" t="s">
        <v>1308</v>
      </c>
      <c r="X342" s="535" t="s">
        <v>164</v>
      </c>
      <c r="Y342" s="4" t="s">
        <v>171</v>
      </c>
      <c r="Z342" s="4" t="s">
        <v>10</v>
      </c>
      <c r="AA342" s="765" t="s">
        <v>1310</v>
      </c>
      <c r="AB342" s="17" t="s">
        <v>1144</v>
      </c>
      <c r="AC342" s="22" t="s">
        <v>1311</v>
      </c>
      <c r="AD342" s="57" cm="1">
        <f t="array" ref="AD342">INDEX('Routes Taxes'!O:O,MATCH('Flight Rotation Weeks'!V342&amp;Y342,'Routes Taxes'!A:A&amp;'Routes Taxes'!I:I,0))</f>
        <v>20.66</v>
      </c>
      <c r="AE342" s="58">
        <f>AD342*AH342</f>
        <v>619.79999999999995</v>
      </c>
      <c r="AF342" s="93">
        <f>SUMIFS(Booking_Data!K:K,Booking_Data!J:J,B342,Booking_Data!H:H,AA342)</f>
        <v>30</v>
      </c>
      <c r="AG342" s="41">
        <f>R342-AF342</f>
        <v>149</v>
      </c>
      <c r="AH342" s="93">
        <f>SUMIFS(Booking_Data!L:L,Booking_Data!J:J,B342,Booking_Data!H:H,AA342,Booking_Data!I:I,Y342)</f>
        <v>30</v>
      </c>
      <c r="AI342" s="41">
        <f>R342-AH342</f>
        <v>149</v>
      </c>
      <c r="AJ342" s="41"/>
      <c r="AK342" s="41">
        <f>AG342-AJ342</f>
        <v>149</v>
      </c>
      <c r="AL342" s="41"/>
      <c r="AM342" s="41">
        <f>SUMIFS(Booking_Data!P:P,Booking_Data!H:H,AA342,Booking_Data!I:I,Y342,Booking_Data!J:J,B342)</f>
        <v>6750</v>
      </c>
    </row>
    <row r="343" spans="1:39" x14ac:dyDescent="0.35">
      <c r="A343" s="763">
        <v>4</v>
      </c>
      <c r="B343" s="27">
        <v>45876</v>
      </c>
      <c r="C343" s="8" t="s">
        <v>1</v>
      </c>
      <c r="D343" s="8" t="s">
        <v>1312</v>
      </c>
      <c r="E343" s="1459">
        <v>0.125</v>
      </c>
      <c r="F343" s="1459">
        <v>0.3125</v>
      </c>
      <c r="G343" s="1460">
        <v>0.25</v>
      </c>
      <c r="H343" s="1460">
        <v>0.39583333333333331</v>
      </c>
      <c r="I343" s="764">
        <v>6</v>
      </c>
      <c r="J343" s="3">
        <v>0</v>
      </c>
      <c r="K343" s="3">
        <v>0</v>
      </c>
      <c r="L343" s="3">
        <v>0</v>
      </c>
      <c r="M343" s="4">
        <v>5</v>
      </c>
      <c r="N343" s="3">
        <v>0</v>
      </c>
      <c r="O343" s="3">
        <v>0</v>
      </c>
      <c r="P343" s="4" t="s">
        <v>86</v>
      </c>
      <c r="Q343" s="4">
        <v>175</v>
      </c>
      <c r="R343" s="93">
        <v>175</v>
      </c>
      <c r="S343" s="4" t="s">
        <v>457</v>
      </c>
      <c r="T343" s="4">
        <v>27</v>
      </c>
      <c r="U343" s="4">
        <v>2</v>
      </c>
      <c r="V343" s="4" t="s">
        <v>1332</v>
      </c>
      <c r="W343" s="9" t="s">
        <v>1313</v>
      </c>
      <c r="X343" s="535" t="s">
        <v>1312</v>
      </c>
      <c r="Y343" s="4" t="s">
        <v>1314</v>
      </c>
      <c r="Z343" s="4" t="s">
        <v>11</v>
      </c>
      <c r="AA343" s="765" t="s">
        <v>1315</v>
      </c>
      <c r="AB343" s="17" t="s">
        <v>503</v>
      </c>
      <c r="AC343" s="22" t="s">
        <v>1316</v>
      </c>
      <c r="AD343" s="57" cm="1">
        <f t="array" ref="AD343">INDEX('Routes Taxes'!O:O,MATCH('Flight Rotation Weeks'!V343&amp;Y343,'Routes Taxes'!A:A&amp;'Routes Taxes'!I:I,0))</f>
        <v>28.33</v>
      </c>
      <c r="AE343" s="58">
        <f t="shared" ref="AE343:AE346" si="82">AD343*AH343</f>
        <v>2833</v>
      </c>
      <c r="AF343" s="93">
        <f>SUMIFS(Booking_Data!K:K,Booking_Data!J:J,B343,Booking_Data!H:H,AA343)</f>
        <v>100</v>
      </c>
      <c r="AG343" s="41">
        <f t="shared" ref="AG343:AG346" si="83">R343-AF343</f>
        <v>75</v>
      </c>
      <c r="AH343" s="93">
        <f>SUMIFS(Booking_Data!L:L,Booking_Data!J:J,B343,Booking_Data!H:H,AA343,Booking_Data!I:I,Y343)</f>
        <v>100</v>
      </c>
      <c r="AI343" s="41">
        <f t="shared" ref="AI343:AI346" si="84">R343-AH343</f>
        <v>75</v>
      </c>
      <c r="AJ343" s="41"/>
      <c r="AK343" s="41">
        <f t="shared" ref="AK343:AK346" si="85">AG343-AJ343</f>
        <v>75</v>
      </c>
      <c r="AL343" s="41"/>
      <c r="AM343" s="41">
        <f>SUMIFS(Booking_Data!P:P,Booking_Data!H:H,AA343,Booking_Data!I:I,Y343,Booking_Data!J:J,B343)</f>
        <v>24350</v>
      </c>
    </row>
    <row r="344" spans="1:39" x14ac:dyDescent="0.35">
      <c r="A344" s="763">
        <v>4</v>
      </c>
      <c r="B344" s="27">
        <v>45883</v>
      </c>
      <c r="C344" s="8" t="s">
        <v>1</v>
      </c>
      <c r="D344" s="8" t="s">
        <v>1312</v>
      </c>
      <c r="E344" s="1459">
        <v>0.125</v>
      </c>
      <c r="F344" s="1459">
        <v>0.3125</v>
      </c>
      <c r="G344" s="1460">
        <v>0.25</v>
      </c>
      <c r="H344" s="1460">
        <v>0.39583333333333331</v>
      </c>
      <c r="I344" s="764">
        <v>6</v>
      </c>
      <c r="J344" s="3">
        <v>0</v>
      </c>
      <c r="K344" s="3">
        <v>0</v>
      </c>
      <c r="L344" s="3">
        <v>0</v>
      </c>
      <c r="M344" s="4">
        <v>5</v>
      </c>
      <c r="N344" s="3">
        <v>0</v>
      </c>
      <c r="O344" s="3">
        <v>0</v>
      </c>
      <c r="P344" s="4" t="s">
        <v>86</v>
      </c>
      <c r="Q344" s="4">
        <v>175</v>
      </c>
      <c r="R344" s="93">
        <v>175</v>
      </c>
      <c r="S344" s="4" t="s">
        <v>457</v>
      </c>
      <c r="T344" s="4">
        <v>27</v>
      </c>
      <c r="U344" s="4">
        <v>3</v>
      </c>
      <c r="V344" s="4" t="s">
        <v>1332</v>
      </c>
      <c r="W344" s="9" t="s">
        <v>1317</v>
      </c>
      <c r="X344" s="535" t="s">
        <v>1312</v>
      </c>
      <c r="Y344" s="4" t="s">
        <v>1314</v>
      </c>
      <c r="Z344" s="4" t="s">
        <v>11</v>
      </c>
      <c r="AA344" s="765" t="s">
        <v>1315</v>
      </c>
      <c r="AB344" s="17" t="s">
        <v>503</v>
      </c>
      <c r="AC344" s="22" t="s">
        <v>1316</v>
      </c>
      <c r="AD344" s="57" cm="1">
        <f t="array" ref="AD344">INDEX('Routes Taxes'!O:O,MATCH('Flight Rotation Weeks'!V344&amp;Y344,'Routes Taxes'!A:A&amp;'Routes Taxes'!I:I,0))</f>
        <v>28.33</v>
      </c>
      <c r="AE344" s="58">
        <f t="shared" si="82"/>
        <v>2833</v>
      </c>
      <c r="AF344" s="93">
        <f>SUMIFS(Booking_Data!K:K,Booking_Data!J:J,B344,Booking_Data!H:H,AA344)</f>
        <v>100</v>
      </c>
      <c r="AG344" s="41">
        <f t="shared" si="83"/>
        <v>75</v>
      </c>
      <c r="AH344" s="93">
        <f>SUMIFS(Booking_Data!L:L,Booking_Data!J:J,B344,Booking_Data!H:H,AA344,Booking_Data!I:I,Y344)</f>
        <v>100</v>
      </c>
      <c r="AI344" s="41">
        <f t="shared" si="84"/>
        <v>75</v>
      </c>
      <c r="AJ344" s="41"/>
      <c r="AK344" s="41">
        <f t="shared" si="85"/>
        <v>75</v>
      </c>
      <c r="AL344" s="41"/>
      <c r="AM344" s="41">
        <f>SUMIFS(Booking_Data!P:P,Booking_Data!H:H,AA344,Booking_Data!I:I,Y344,Booking_Data!J:J,B344)</f>
        <v>24350</v>
      </c>
    </row>
    <row r="345" spans="1:39" x14ac:dyDescent="0.35">
      <c r="A345" s="763">
        <v>4</v>
      </c>
      <c r="B345" s="27">
        <v>45890</v>
      </c>
      <c r="C345" s="8" t="s">
        <v>1</v>
      </c>
      <c r="D345" s="8" t="s">
        <v>1312</v>
      </c>
      <c r="E345" s="1459">
        <v>0.125</v>
      </c>
      <c r="F345" s="1459">
        <v>0.3125</v>
      </c>
      <c r="G345" s="1460">
        <v>0.25</v>
      </c>
      <c r="H345" s="1460">
        <v>0.39583333333333331</v>
      </c>
      <c r="I345" s="764">
        <v>6</v>
      </c>
      <c r="J345" s="3">
        <v>0</v>
      </c>
      <c r="K345" s="3">
        <v>0</v>
      </c>
      <c r="L345" s="3">
        <v>0</v>
      </c>
      <c r="M345" s="4">
        <v>5</v>
      </c>
      <c r="N345" s="3">
        <v>0</v>
      </c>
      <c r="O345" s="3">
        <v>0</v>
      </c>
      <c r="P345" s="4" t="s">
        <v>86</v>
      </c>
      <c r="Q345" s="4">
        <v>175</v>
      </c>
      <c r="R345" s="93">
        <v>175</v>
      </c>
      <c r="S345" s="4" t="s">
        <v>457</v>
      </c>
      <c r="T345" s="4">
        <v>27</v>
      </c>
      <c r="U345" s="4">
        <v>4</v>
      </c>
      <c r="V345" s="4" t="s">
        <v>1332</v>
      </c>
      <c r="W345" s="9" t="s">
        <v>1318</v>
      </c>
      <c r="X345" s="535" t="s">
        <v>1312</v>
      </c>
      <c r="Y345" s="4" t="s">
        <v>1314</v>
      </c>
      <c r="Z345" s="4" t="s">
        <v>11</v>
      </c>
      <c r="AA345" s="765" t="s">
        <v>1315</v>
      </c>
      <c r="AB345" s="17" t="s">
        <v>503</v>
      </c>
      <c r="AC345" s="22" t="s">
        <v>1316</v>
      </c>
      <c r="AD345" s="57" cm="1">
        <f t="array" ref="AD345">INDEX('Routes Taxes'!O:O,MATCH('Flight Rotation Weeks'!V345&amp;Y345,'Routes Taxes'!A:A&amp;'Routes Taxes'!I:I,0))</f>
        <v>28.33</v>
      </c>
      <c r="AE345" s="58">
        <f t="shared" si="82"/>
        <v>2833</v>
      </c>
      <c r="AF345" s="93">
        <f>SUMIFS(Booking_Data!K:K,Booking_Data!J:J,B345,Booking_Data!H:H,AA345)</f>
        <v>100</v>
      </c>
      <c r="AG345" s="41">
        <f t="shared" si="83"/>
        <v>75</v>
      </c>
      <c r="AH345" s="93">
        <f>SUMIFS(Booking_Data!L:L,Booking_Data!J:J,B345,Booking_Data!H:H,AA345,Booking_Data!I:I,Y345)</f>
        <v>100</v>
      </c>
      <c r="AI345" s="41">
        <f t="shared" si="84"/>
        <v>75</v>
      </c>
      <c r="AJ345" s="41"/>
      <c r="AK345" s="41">
        <f t="shared" si="85"/>
        <v>75</v>
      </c>
      <c r="AL345" s="41"/>
      <c r="AM345" s="41">
        <f>SUMIFS(Booking_Data!P:P,Booking_Data!H:H,AA345,Booking_Data!I:I,Y345,Booking_Data!J:J,B345)</f>
        <v>24350</v>
      </c>
    </row>
    <row r="346" spans="1:39" x14ac:dyDescent="0.35">
      <c r="A346" s="763">
        <v>4</v>
      </c>
      <c r="B346" s="27">
        <v>45897</v>
      </c>
      <c r="C346" s="8" t="s">
        <v>1</v>
      </c>
      <c r="D346" s="8" t="s">
        <v>1312</v>
      </c>
      <c r="E346" s="1459">
        <v>0.125</v>
      </c>
      <c r="F346" s="1459">
        <v>0.3125</v>
      </c>
      <c r="G346" s="1460">
        <v>0.25</v>
      </c>
      <c r="H346" s="1460">
        <v>0.39583333333333331</v>
      </c>
      <c r="I346" s="764">
        <v>6</v>
      </c>
      <c r="J346" s="3">
        <v>0</v>
      </c>
      <c r="K346" s="3">
        <v>0</v>
      </c>
      <c r="L346" s="3">
        <v>0</v>
      </c>
      <c r="M346" s="4">
        <v>5</v>
      </c>
      <c r="N346" s="3">
        <v>0</v>
      </c>
      <c r="O346" s="3">
        <v>0</v>
      </c>
      <c r="P346" s="4" t="s">
        <v>86</v>
      </c>
      <c r="Q346" s="4">
        <v>175</v>
      </c>
      <c r="R346" s="93">
        <v>175</v>
      </c>
      <c r="S346" s="4" t="s">
        <v>457</v>
      </c>
      <c r="T346" s="4">
        <v>27</v>
      </c>
      <c r="U346" s="4">
        <v>5</v>
      </c>
      <c r="V346" s="4" t="s">
        <v>1332</v>
      </c>
      <c r="W346" s="9" t="s">
        <v>1319</v>
      </c>
      <c r="X346" s="535" t="s">
        <v>1312</v>
      </c>
      <c r="Y346" s="4" t="s">
        <v>1314</v>
      </c>
      <c r="Z346" s="4" t="s">
        <v>11</v>
      </c>
      <c r="AA346" s="765" t="s">
        <v>1315</v>
      </c>
      <c r="AB346" s="17" t="s">
        <v>503</v>
      </c>
      <c r="AC346" s="22" t="s">
        <v>1316</v>
      </c>
      <c r="AD346" s="57" cm="1">
        <f t="array" ref="AD346">INDEX('Routes Taxes'!O:O,MATCH('Flight Rotation Weeks'!V346&amp;Y346,'Routes Taxes'!A:A&amp;'Routes Taxes'!I:I,0))</f>
        <v>28.33</v>
      </c>
      <c r="AE346" s="58">
        <f t="shared" si="82"/>
        <v>2833</v>
      </c>
      <c r="AF346" s="93">
        <f>SUMIFS(Booking_Data!K:K,Booking_Data!J:J,B346,Booking_Data!H:H,AA346)</f>
        <v>100</v>
      </c>
      <c r="AG346" s="41">
        <f t="shared" si="83"/>
        <v>75</v>
      </c>
      <c r="AH346" s="93">
        <f>SUMIFS(Booking_Data!L:L,Booking_Data!J:J,B346,Booking_Data!H:H,AA346,Booking_Data!I:I,Y346)</f>
        <v>100</v>
      </c>
      <c r="AI346" s="41">
        <f t="shared" si="84"/>
        <v>75</v>
      </c>
      <c r="AJ346" s="41"/>
      <c r="AK346" s="41">
        <f t="shared" si="85"/>
        <v>75</v>
      </c>
      <c r="AL346" s="41"/>
      <c r="AM346" s="41">
        <f>SUMIFS(Booking_Data!P:P,Booking_Data!H:H,AA346,Booking_Data!I:I,Y346,Booking_Data!J:J,B346)</f>
        <v>24350</v>
      </c>
    </row>
    <row r="347" spans="1:39" x14ac:dyDescent="0.35">
      <c r="A347" s="763">
        <v>4</v>
      </c>
      <c r="B347" s="27">
        <v>45904</v>
      </c>
      <c r="C347" s="8" t="s">
        <v>1</v>
      </c>
      <c r="D347" s="8" t="s">
        <v>1312</v>
      </c>
      <c r="E347" s="1459">
        <v>0.125</v>
      </c>
      <c r="F347" s="1459">
        <v>0.3125</v>
      </c>
      <c r="G347" s="1460">
        <v>0.25</v>
      </c>
      <c r="H347" s="1460">
        <v>0.39583333333333331</v>
      </c>
      <c r="I347" s="764">
        <v>6</v>
      </c>
      <c r="J347" s="3">
        <v>0</v>
      </c>
      <c r="K347" s="3">
        <v>0</v>
      </c>
      <c r="L347" s="3">
        <v>0</v>
      </c>
      <c r="M347" s="4">
        <v>5</v>
      </c>
      <c r="N347" s="3">
        <v>0</v>
      </c>
      <c r="O347" s="3">
        <v>0</v>
      </c>
      <c r="P347" s="4" t="s">
        <v>86</v>
      </c>
      <c r="Q347" s="4">
        <v>175</v>
      </c>
      <c r="R347" s="93">
        <v>175</v>
      </c>
      <c r="S347" s="4" t="s">
        <v>457</v>
      </c>
      <c r="T347" s="4">
        <v>27</v>
      </c>
      <c r="U347" s="4">
        <v>6</v>
      </c>
      <c r="V347" s="4" t="s">
        <v>1332</v>
      </c>
      <c r="W347" s="9" t="s">
        <v>1320</v>
      </c>
      <c r="X347" s="535" t="s">
        <v>1312</v>
      </c>
      <c r="Y347" s="4" t="s">
        <v>1314</v>
      </c>
      <c r="Z347" s="4" t="s">
        <v>11</v>
      </c>
      <c r="AA347" s="765" t="s">
        <v>1315</v>
      </c>
      <c r="AB347" s="17" t="s">
        <v>503</v>
      </c>
      <c r="AC347" s="22" t="s">
        <v>1316</v>
      </c>
      <c r="AD347" s="57" cm="1">
        <f t="array" ref="AD347">INDEX('Routes Taxes'!O:O,MATCH('Flight Rotation Weeks'!V347&amp;Y347,'Routes Taxes'!A:A&amp;'Routes Taxes'!I:I,0))</f>
        <v>28.33</v>
      </c>
      <c r="AE347" s="58">
        <f t="shared" ref="AE347:AE350" si="86">AD347*AH347</f>
        <v>2833</v>
      </c>
      <c r="AF347" s="93">
        <f>SUMIFS(Booking_Data!K:K,Booking_Data!J:J,B347,Booking_Data!H:H,AA347)</f>
        <v>100</v>
      </c>
      <c r="AG347" s="41">
        <f t="shared" ref="AG347:AG350" si="87">R347-AF347</f>
        <v>75</v>
      </c>
      <c r="AH347" s="93">
        <f>SUMIFS(Booking_Data!L:L,Booking_Data!J:J,B347,Booking_Data!H:H,AA347,Booking_Data!I:I,Y347)</f>
        <v>100</v>
      </c>
      <c r="AI347" s="41">
        <f t="shared" ref="AI347:AI350" si="88">R347-AH347</f>
        <v>75</v>
      </c>
      <c r="AJ347" s="41"/>
      <c r="AK347" s="41">
        <f t="shared" ref="AK347:AK350" si="89">AG347-AJ347</f>
        <v>75</v>
      </c>
      <c r="AL347" s="41"/>
      <c r="AM347" s="41">
        <f>SUMIFS(Booking_Data!P:P,Booking_Data!H:H,AA347,Booking_Data!I:I,Y347,Booking_Data!J:J,B347)</f>
        <v>24350</v>
      </c>
    </row>
    <row r="348" spans="1:39" x14ac:dyDescent="0.35">
      <c r="A348" s="763">
        <v>4</v>
      </c>
      <c r="B348" s="27">
        <v>45869</v>
      </c>
      <c r="C348" s="8" t="s">
        <v>1312</v>
      </c>
      <c r="D348" s="8" t="s">
        <v>1</v>
      </c>
      <c r="E348" s="1459">
        <v>0.35416666666666669</v>
      </c>
      <c r="F348" s="1459">
        <v>0.54166666666666663</v>
      </c>
      <c r="G348" s="1460">
        <v>0.4375</v>
      </c>
      <c r="H348" s="1460">
        <v>0.66666666666666663</v>
      </c>
      <c r="I348" s="764">
        <v>6</v>
      </c>
      <c r="J348" s="3">
        <v>0</v>
      </c>
      <c r="K348" s="3">
        <v>0</v>
      </c>
      <c r="L348" s="3">
        <v>0</v>
      </c>
      <c r="M348" s="4">
        <v>5</v>
      </c>
      <c r="N348" s="3">
        <v>0</v>
      </c>
      <c r="O348" s="3">
        <v>0</v>
      </c>
      <c r="P348" s="4" t="s">
        <v>86</v>
      </c>
      <c r="Q348" s="4">
        <v>175</v>
      </c>
      <c r="R348" s="93">
        <v>175</v>
      </c>
      <c r="S348" s="4" t="s">
        <v>457</v>
      </c>
      <c r="T348" s="4">
        <v>27</v>
      </c>
      <c r="U348" s="4">
        <v>1</v>
      </c>
      <c r="V348" s="4" t="s">
        <v>1332</v>
      </c>
      <c r="W348" s="9" t="s">
        <v>1321</v>
      </c>
      <c r="X348" s="535" t="s">
        <v>1312</v>
      </c>
      <c r="Y348" s="4" t="s">
        <v>1322</v>
      </c>
      <c r="Z348" s="4" t="s">
        <v>10</v>
      </c>
      <c r="AA348" s="765" t="s">
        <v>1323</v>
      </c>
      <c r="AB348" s="17" t="s">
        <v>503</v>
      </c>
      <c r="AC348" s="22" t="s">
        <v>1324</v>
      </c>
      <c r="AD348" s="57" cm="1">
        <f t="array" ref="AD348">INDEX('Routes Taxes'!O:O,MATCH('Flight Rotation Weeks'!V348&amp;Y348,'Routes Taxes'!A:A&amp;'Routes Taxes'!I:I,0))</f>
        <v>28.33</v>
      </c>
      <c r="AE348" s="58">
        <f t="shared" si="86"/>
        <v>2833</v>
      </c>
      <c r="AF348" s="93">
        <f>SUMIFS(Booking_Data!K:K,Booking_Data!J:J,B348,Booking_Data!H:H,AA348)</f>
        <v>100</v>
      </c>
      <c r="AG348" s="41">
        <f t="shared" si="87"/>
        <v>75</v>
      </c>
      <c r="AH348" s="93">
        <f>SUMIFS(Booking_Data!L:L,Booking_Data!J:J,B348,Booking_Data!H:H,AA348,Booking_Data!I:I,Y348)</f>
        <v>100</v>
      </c>
      <c r="AI348" s="41">
        <f t="shared" si="88"/>
        <v>75</v>
      </c>
      <c r="AJ348" s="41"/>
      <c r="AK348" s="41">
        <f t="shared" si="89"/>
        <v>75</v>
      </c>
      <c r="AL348" s="41"/>
      <c r="AM348" s="41">
        <f>SUMIFS(Booking_Data!P:P,Booking_Data!H:H,AA348,Booking_Data!I:I,Y348,Booking_Data!J:J,B348)</f>
        <v>24350</v>
      </c>
    </row>
    <row r="349" spans="1:39" x14ac:dyDescent="0.35">
      <c r="A349" s="763">
        <v>4</v>
      </c>
      <c r="B349" s="27">
        <v>45876</v>
      </c>
      <c r="C349" s="8" t="s">
        <v>1312</v>
      </c>
      <c r="D349" s="8" t="s">
        <v>1</v>
      </c>
      <c r="E349" s="1459">
        <v>0.35416666666666669</v>
      </c>
      <c r="F349" s="1459">
        <v>0.54166666666666663</v>
      </c>
      <c r="G349" s="1460">
        <v>0.4375</v>
      </c>
      <c r="H349" s="1460">
        <v>0.66666666666666663</v>
      </c>
      <c r="I349" s="764">
        <v>6</v>
      </c>
      <c r="J349" s="3">
        <v>0</v>
      </c>
      <c r="K349" s="3">
        <v>0</v>
      </c>
      <c r="L349" s="3">
        <v>0</v>
      </c>
      <c r="M349" s="4">
        <v>5</v>
      </c>
      <c r="N349" s="3">
        <v>0</v>
      </c>
      <c r="O349" s="3">
        <v>0</v>
      </c>
      <c r="P349" s="4" t="s">
        <v>86</v>
      </c>
      <c r="Q349" s="4">
        <v>175</v>
      </c>
      <c r="R349" s="93">
        <v>175</v>
      </c>
      <c r="S349" s="4" t="s">
        <v>457</v>
      </c>
      <c r="T349" s="4">
        <v>27</v>
      </c>
      <c r="U349" s="4">
        <v>2</v>
      </c>
      <c r="V349" s="4" t="s">
        <v>1332</v>
      </c>
      <c r="W349" s="9" t="s">
        <v>1313</v>
      </c>
      <c r="X349" s="535" t="s">
        <v>1312</v>
      </c>
      <c r="Y349" s="4" t="s">
        <v>1322</v>
      </c>
      <c r="Z349" s="4" t="s">
        <v>10</v>
      </c>
      <c r="AA349" s="765" t="s">
        <v>1323</v>
      </c>
      <c r="AB349" s="17" t="s">
        <v>503</v>
      </c>
      <c r="AC349" s="22" t="s">
        <v>1324</v>
      </c>
      <c r="AD349" s="57" cm="1">
        <f t="array" ref="AD349">INDEX('Routes Taxes'!O:O,MATCH('Flight Rotation Weeks'!V349&amp;Y349,'Routes Taxes'!A:A&amp;'Routes Taxes'!I:I,0))</f>
        <v>28.33</v>
      </c>
      <c r="AE349" s="58">
        <f t="shared" si="86"/>
        <v>2833</v>
      </c>
      <c r="AF349" s="93">
        <f>SUMIFS(Booking_Data!K:K,Booking_Data!J:J,B349,Booking_Data!H:H,AA349)</f>
        <v>100</v>
      </c>
      <c r="AG349" s="41">
        <f t="shared" si="87"/>
        <v>75</v>
      </c>
      <c r="AH349" s="93">
        <f>SUMIFS(Booking_Data!L:L,Booking_Data!J:J,B349,Booking_Data!H:H,AA349,Booking_Data!I:I,Y349)</f>
        <v>100</v>
      </c>
      <c r="AI349" s="41">
        <f t="shared" si="88"/>
        <v>75</v>
      </c>
      <c r="AJ349" s="41"/>
      <c r="AK349" s="41">
        <f t="shared" si="89"/>
        <v>75</v>
      </c>
      <c r="AL349" s="41"/>
      <c r="AM349" s="41">
        <f>SUMIFS(Booking_Data!P:P,Booking_Data!H:H,AA349,Booking_Data!I:I,Y349,Booking_Data!J:J,B349)</f>
        <v>24350</v>
      </c>
    </row>
    <row r="350" spans="1:39" x14ac:dyDescent="0.35">
      <c r="A350" s="763">
        <v>4</v>
      </c>
      <c r="B350" s="27">
        <v>45883</v>
      </c>
      <c r="C350" s="8" t="s">
        <v>1312</v>
      </c>
      <c r="D350" s="8" t="s">
        <v>1</v>
      </c>
      <c r="E350" s="1459">
        <v>0.35416666666666669</v>
      </c>
      <c r="F350" s="1459">
        <v>0.54166666666666663</v>
      </c>
      <c r="G350" s="1460">
        <v>0.4375</v>
      </c>
      <c r="H350" s="1460">
        <v>0.66666666666666663</v>
      </c>
      <c r="I350" s="764">
        <v>6</v>
      </c>
      <c r="J350" s="3">
        <v>0</v>
      </c>
      <c r="K350" s="3">
        <v>0</v>
      </c>
      <c r="L350" s="3">
        <v>0</v>
      </c>
      <c r="M350" s="4">
        <v>5</v>
      </c>
      <c r="N350" s="3">
        <v>0</v>
      </c>
      <c r="O350" s="3">
        <v>0</v>
      </c>
      <c r="P350" s="4" t="s">
        <v>86</v>
      </c>
      <c r="Q350" s="4">
        <v>175</v>
      </c>
      <c r="R350" s="93">
        <v>175</v>
      </c>
      <c r="S350" s="4" t="s">
        <v>457</v>
      </c>
      <c r="T350" s="4">
        <v>27</v>
      </c>
      <c r="U350" s="4">
        <v>3</v>
      </c>
      <c r="V350" s="4" t="s">
        <v>1332</v>
      </c>
      <c r="W350" s="9" t="s">
        <v>1317</v>
      </c>
      <c r="X350" s="535" t="s">
        <v>1312</v>
      </c>
      <c r="Y350" s="4" t="s">
        <v>1322</v>
      </c>
      <c r="Z350" s="4" t="s">
        <v>10</v>
      </c>
      <c r="AA350" s="765" t="s">
        <v>1323</v>
      </c>
      <c r="AB350" s="17" t="s">
        <v>503</v>
      </c>
      <c r="AC350" s="22" t="s">
        <v>1324</v>
      </c>
      <c r="AD350" s="57" cm="1">
        <f t="array" ref="AD350">INDEX('Routes Taxes'!O:O,MATCH('Flight Rotation Weeks'!V350&amp;Y350,'Routes Taxes'!A:A&amp;'Routes Taxes'!I:I,0))</f>
        <v>28.33</v>
      </c>
      <c r="AE350" s="58">
        <f t="shared" si="86"/>
        <v>2833</v>
      </c>
      <c r="AF350" s="93">
        <f>SUMIFS(Booking_Data!K:K,Booking_Data!J:J,B350,Booking_Data!H:H,AA350)</f>
        <v>100</v>
      </c>
      <c r="AG350" s="41">
        <f t="shared" si="87"/>
        <v>75</v>
      </c>
      <c r="AH350" s="93">
        <f>SUMIFS(Booking_Data!L:L,Booking_Data!J:J,B350,Booking_Data!H:H,AA350,Booking_Data!I:I,Y350)</f>
        <v>100</v>
      </c>
      <c r="AI350" s="41">
        <f t="shared" si="88"/>
        <v>75</v>
      </c>
      <c r="AJ350" s="41"/>
      <c r="AK350" s="41">
        <f t="shared" si="89"/>
        <v>75</v>
      </c>
      <c r="AL350" s="41"/>
      <c r="AM350" s="41">
        <f>SUMIFS(Booking_Data!P:P,Booking_Data!H:H,AA350,Booking_Data!I:I,Y350,Booking_Data!J:J,B350)</f>
        <v>24350</v>
      </c>
    </row>
    <row r="351" spans="1:39" x14ac:dyDescent="0.35">
      <c r="A351" s="763">
        <v>4</v>
      </c>
      <c r="B351" s="27">
        <v>45890</v>
      </c>
      <c r="C351" s="8" t="s">
        <v>1312</v>
      </c>
      <c r="D351" s="8" t="s">
        <v>1</v>
      </c>
      <c r="E351" s="1459">
        <v>0.35416666666666669</v>
      </c>
      <c r="F351" s="1459">
        <v>0.54166666666666663</v>
      </c>
      <c r="G351" s="1460">
        <v>0.4375</v>
      </c>
      <c r="H351" s="1460">
        <v>0.66666666666666663</v>
      </c>
      <c r="I351" s="764">
        <v>6</v>
      </c>
      <c r="J351" s="3">
        <v>0</v>
      </c>
      <c r="K351" s="3">
        <v>0</v>
      </c>
      <c r="L351" s="3">
        <v>0</v>
      </c>
      <c r="M351" s="4">
        <v>5</v>
      </c>
      <c r="N351" s="3">
        <v>0</v>
      </c>
      <c r="O351" s="3">
        <v>0</v>
      </c>
      <c r="P351" s="4" t="s">
        <v>86</v>
      </c>
      <c r="Q351" s="4">
        <v>175</v>
      </c>
      <c r="R351" s="93">
        <v>175</v>
      </c>
      <c r="S351" s="4" t="s">
        <v>457</v>
      </c>
      <c r="T351" s="4">
        <v>27</v>
      </c>
      <c r="U351" s="4">
        <v>4</v>
      </c>
      <c r="V351" s="4" t="s">
        <v>1332</v>
      </c>
      <c r="W351" s="9" t="s">
        <v>1318</v>
      </c>
      <c r="X351" s="535" t="s">
        <v>1312</v>
      </c>
      <c r="Y351" s="4" t="s">
        <v>1322</v>
      </c>
      <c r="Z351" s="4" t="s">
        <v>10</v>
      </c>
      <c r="AA351" s="765" t="s">
        <v>1323</v>
      </c>
      <c r="AB351" s="17" t="s">
        <v>503</v>
      </c>
      <c r="AC351" s="22" t="s">
        <v>1324</v>
      </c>
      <c r="AD351" s="57" cm="1">
        <f t="array" ref="AD351">INDEX('Routes Taxes'!O:O,MATCH('Flight Rotation Weeks'!V351&amp;Y351,'Routes Taxes'!A:A&amp;'Routes Taxes'!I:I,0))</f>
        <v>28.33</v>
      </c>
      <c r="AE351" s="58">
        <f t="shared" ref="AE351:AE352" si="90">AD351*AH351</f>
        <v>2833</v>
      </c>
      <c r="AF351" s="93">
        <f>SUMIFS(Booking_Data!K:K,Booking_Data!J:J,B351,Booking_Data!H:H,AA351)</f>
        <v>100</v>
      </c>
      <c r="AG351" s="41">
        <f t="shared" ref="AG351:AG352" si="91">R351-AF351</f>
        <v>75</v>
      </c>
      <c r="AH351" s="93">
        <f>SUMIFS(Booking_Data!L:L,Booking_Data!J:J,B351,Booking_Data!H:H,AA351,Booking_Data!I:I,Y351)</f>
        <v>100</v>
      </c>
      <c r="AI351" s="41">
        <f t="shared" ref="AI351:AI352" si="92">R351-AH351</f>
        <v>75</v>
      </c>
      <c r="AJ351" s="41"/>
      <c r="AK351" s="41">
        <f t="shared" ref="AK351:AK352" si="93">AG351-AJ351</f>
        <v>75</v>
      </c>
      <c r="AL351" s="41"/>
      <c r="AM351" s="41">
        <f>SUMIFS(Booking_Data!P:P,Booking_Data!H:H,AA351,Booking_Data!I:I,Y351,Booking_Data!J:J,B351)</f>
        <v>24350</v>
      </c>
    </row>
    <row r="352" spans="1:39" x14ac:dyDescent="0.35">
      <c r="A352" s="763">
        <v>4</v>
      </c>
      <c r="B352" s="27">
        <v>45897</v>
      </c>
      <c r="C352" s="8" t="s">
        <v>1312</v>
      </c>
      <c r="D352" s="8" t="s">
        <v>1</v>
      </c>
      <c r="E352" s="1459">
        <v>0.35416666666666669</v>
      </c>
      <c r="F352" s="1459">
        <v>0.54166666666666663</v>
      </c>
      <c r="G352" s="1460">
        <v>0.4375</v>
      </c>
      <c r="H352" s="1460">
        <v>0.66666666666666663</v>
      </c>
      <c r="I352" s="764">
        <v>6</v>
      </c>
      <c r="J352" s="3">
        <v>0</v>
      </c>
      <c r="K352" s="3">
        <v>0</v>
      </c>
      <c r="L352" s="3">
        <v>0</v>
      </c>
      <c r="M352" s="4">
        <v>5</v>
      </c>
      <c r="N352" s="3">
        <v>0</v>
      </c>
      <c r="O352" s="3">
        <v>0</v>
      </c>
      <c r="P352" s="4" t="s">
        <v>86</v>
      </c>
      <c r="Q352" s="4">
        <v>175</v>
      </c>
      <c r="R352" s="93">
        <v>175</v>
      </c>
      <c r="S352" s="4" t="s">
        <v>457</v>
      </c>
      <c r="T352" s="4">
        <v>27</v>
      </c>
      <c r="U352" s="4">
        <v>5</v>
      </c>
      <c r="V352" s="4" t="s">
        <v>1332</v>
      </c>
      <c r="W352" s="9" t="s">
        <v>1319</v>
      </c>
      <c r="X352" s="535" t="s">
        <v>1312</v>
      </c>
      <c r="Y352" s="4" t="s">
        <v>1322</v>
      </c>
      <c r="Z352" s="4" t="s">
        <v>10</v>
      </c>
      <c r="AA352" s="765" t="s">
        <v>1323</v>
      </c>
      <c r="AB352" s="17" t="s">
        <v>503</v>
      </c>
      <c r="AC352" s="22" t="s">
        <v>1324</v>
      </c>
      <c r="AD352" s="57" cm="1">
        <f t="array" ref="AD352">INDEX('Routes Taxes'!O:O,MATCH('Flight Rotation Weeks'!V352&amp;Y352,'Routes Taxes'!A:A&amp;'Routes Taxes'!I:I,0))</f>
        <v>28.33</v>
      </c>
      <c r="AE352" s="58">
        <f t="shared" si="90"/>
        <v>2833</v>
      </c>
      <c r="AF352" s="93">
        <f>SUMIFS(Booking_Data!K:K,Booking_Data!J:J,B352,Booking_Data!H:H,AA352)</f>
        <v>100</v>
      </c>
      <c r="AG352" s="41">
        <f t="shared" si="91"/>
        <v>75</v>
      </c>
      <c r="AH352" s="93">
        <f>SUMIFS(Booking_Data!L:L,Booking_Data!J:J,B352,Booking_Data!H:H,AA352,Booking_Data!I:I,Y352)</f>
        <v>100</v>
      </c>
      <c r="AI352" s="41">
        <f t="shared" si="92"/>
        <v>75</v>
      </c>
      <c r="AJ352" s="41"/>
      <c r="AK352" s="41">
        <f t="shared" si="93"/>
        <v>75</v>
      </c>
      <c r="AL352" s="41"/>
      <c r="AM352" s="41">
        <f>SUMIFS(Booking_Data!P:P,Booking_Data!H:H,AA352,Booking_Data!I:I,Y352,Booking_Data!J:J,B352)</f>
        <v>24350</v>
      </c>
    </row>
    <row r="353" spans="1:39" x14ac:dyDescent="0.35">
      <c r="A353" s="763">
        <v>6</v>
      </c>
      <c r="B353" s="27">
        <v>45878</v>
      </c>
      <c r="C353" s="8" t="s">
        <v>1</v>
      </c>
      <c r="D353" s="8" t="s">
        <v>3</v>
      </c>
      <c r="E353" s="1459">
        <v>0.42708333333333331</v>
      </c>
      <c r="F353" s="1459">
        <v>0.57291666666666663</v>
      </c>
      <c r="G353" s="1460">
        <v>0.55208333333333337</v>
      </c>
      <c r="H353" s="1460">
        <v>0.65625</v>
      </c>
      <c r="I353" s="764">
        <v>7</v>
      </c>
      <c r="J353" s="3">
        <v>0</v>
      </c>
      <c r="K353" s="3">
        <v>0</v>
      </c>
      <c r="L353" s="3">
        <v>0</v>
      </c>
      <c r="M353" s="4">
        <v>6</v>
      </c>
      <c r="N353" s="3">
        <v>0</v>
      </c>
      <c r="O353" s="3">
        <v>0</v>
      </c>
      <c r="P353" s="4" t="s">
        <v>1188</v>
      </c>
      <c r="Q353" s="4">
        <v>165</v>
      </c>
      <c r="R353" s="93">
        <v>165</v>
      </c>
      <c r="S353" s="4" t="s">
        <v>457</v>
      </c>
      <c r="T353" s="4">
        <v>27</v>
      </c>
      <c r="U353" s="4">
        <v>2</v>
      </c>
      <c r="V353" s="4" t="s">
        <v>1356</v>
      </c>
      <c r="W353" s="9" t="s">
        <v>1313</v>
      </c>
      <c r="X353" s="535" t="s">
        <v>3</v>
      </c>
      <c r="Y353" s="4" t="s">
        <v>27</v>
      </c>
      <c r="Z353" s="4" t="s">
        <v>11</v>
      </c>
      <c r="AA353" s="765" t="s">
        <v>1357</v>
      </c>
      <c r="AB353" s="17" t="s">
        <v>239</v>
      </c>
      <c r="AC353" s="22" t="s">
        <v>1358</v>
      </c>
      <c r="AD353" s="57" cm="1">
        <f t="array" ref="AD353">INDEX('Routes Taxes'!O:O,MATCH('Flight Rotation Weeks'!V353&amp;Y353,'Routes Taxes'!A:A&amp;'Routes Taxes'!I:I,0))</f>
        <v>32.75</v>
      </c>
      <c r="AE353" s="58">
        <f t="shared" ref="AE353:AE356" si="94">AD353*AH353</f>
        <v>3275</v>
      </c>
      <c r="AF353" s="93">
        <f>SUMIFS(Booking_Data!K:K,Booking_Data!J:J,B353,Booking_Data!H:H,AA353)</f>
        <v>100</v>
      </c>
      <c r="AG353" s="41">
        <f t="shared" ref="AG353:AG356" si="95">R353-AF353</f>
        <v>65</v>
      </c>
      <c r="AH353" s="93">
        <f>SUMIFS(Booking_Data!L:L,Booking_Data!J:J,B353,Booking_Data!H:H,AA353,Booking_Data!I:I,Y353)</f>
        <v>100</v>
      </c>
      <c r="AI353" s="41">
        <f t="shared" ref="AI353:AI356" si="96">R353-AH353</f>
        <v>65</v>
      </c>
      <c r="AJ353" s="41"/>
      <c r="AK353" s="41">
        <f t="shared" ref="AK353:AK356" si="97">AG353-AJ353</f>
        <v>65</v>
      </c>
      <c r="AL353" s="41"/>
      <c r="AM353" s="41">
        <f>SUMIFS(Booking_Data!P:P,Booking_Data!H:H,AA353,Booking_Data!I:I,Y353,Booking_Data!J:J,B353)</f>
        <v>23000</v>
      </c>
    </row>
    <row r="354" spans="1:39" x14ac:dyDescent="0.35">
      <c r="A354" s="763">
        <v>6</v>
      </c>
      <c r="B354" s="27">
        <v>45885</v>
      </c>
      <c r="C354" s="8" t="s">
        <v>1</v>
      </c>
      <c r="D354" s="8" t="s">
        <v>3</v>
      </c>
      <c r="E354" s="1459">
        <v>0.42708333333333331</v>
      </c>
      <c r="F354" s="1459">
        <v>0.57291666666666663</v>
      </c>
      <c r="G354" s="1460">
        <v>0.55208333333333337</v>
      </c>
      <c r="H354" s="1460">
        <v>0.65625</v>
      </c>
      <c r="I354" s="764">
        <v>7</v>
      </c>
      <c r="J354" s="3">
        <v>0</v>
      </c>
      <c r="K354" s="3">
        <v>0</v>
      </c>
      <c r="L354" s="3">
        <v>0</v>
      </c>
      <c r="M354" s="4">
        <v>6</v>
      </c>
      <c r="N354" s="3">
        <v>0</v>
      </c>
      <c r="O354" s="3">
        <v>0</v>
      </c>
      <c r="P354" s="4" t="s">
        <v>1188</v>
      </c>
      <c r="Q354" s="4">
        <v>165</v>
      </c>
      <c r="R354" s="93">
        <v>165</v>
      </c>
      <c r="S354" s="4" t="s">
        <v>457</v>
      </c>
      <c r="T354" s="4">
        <v>27</v>
      </c>
      <c r="U354" s="4">
        <v>3</v>
      </c>
      <c r="V354" s="4" t="s">
        <v>1356</v>
      </c>
      <c r="W354" s="9" t="s">
        <v>1317</v>
      </c>
      <c r="X354" s="535" t="s">
        <v>3</v>
      </c>
      <c r="Y354" s="4" t="s">
        <v>27</v>
      </c>
      <c r="Z354" s="4" t="s">
        <v>11</v>
      </c>
      <c r="AA354" s="765" t="s">
        <v>1357</v>
      </c>
      <c r="AB354" s="17" t="s">
        <v>239</v>
      </c>
      <c r="AC354" s="22" t="s">
        <v>1358</v>
      </c>
      <c r="AD354" s="57" cm="1">
        <f t="array" ref="AD354">INDEX('Routes Taxes'!O:O,MATCH('Flight Rotation Weeks'!V354&amp;Y354,'Routes Taxes'!A:A&amp;'Routes Taxes'!I:I,0))</f>
        <v>32.75</v>
      </c>
      <c r="AE354" s="58">
        <f t="shared" si="94"/>
        <v>2620</v>
      </c>
      <c r="AF354" s="93">
        <f>SUMIFS(Booking_Data!K:K,Booking_Data!J:J,B354,Booking_Data!H:H,AA354)</f>
        <v>80</v>
      </c>
      <c r="AG354" s="41">
        <f t="shared" si="95"/>
        <v>85</v>
      </c>
      <c r="AH354" s="93">
        <f>SUMIFS(Booking_Data!L:L,Booking_Data!J:J,B354,Booking_Data!H:H,AA354,Booking_Data!I:I,Y354)</f>
        <v>80</v>
      </c>
      <c r="AI354" s="41">
        <f t="shared" si="96"/>
        <v>85</v>
      </c>
      <c r="AJ354" s="41"/>
      <c r="AK354" s="41">
        <f t="shared" si="97"/>
        <v>85</v>
      </c>
      <c r="AL354" s="41"/>
      <c r="AM354" s="41">
        <f>SUMIFS(Booking_Data!P:P,Booking_Data!H:H,AA354,Booking_Data!I:I,Y354,Booking_Data!J:J,B354)</f>
        <v>18400</v>
      </c>
    </row>
    <row r="355" spans="1:39" x14ac:dyDescent="0.35">
      <c r="A355" s="763">
        <v>6</v>
      </c>
      <c r="B355" s="27">
        <v>45892</v>
      </c>
      <c r="C355" s="8" t="s">
        <v>1</v>
      </c>
      <c r="D355" s="8" t="s">
        <v>3</v>
      </c>
      <c r="E355" s="1459">
        <v>0.42708333333333331</v>
      </c>
      <c r="F355" s="1459">
        <v>0.57291666666666663</v>
      </c>
      <c r="G355" s="1460">
        <v>0.55208333333333337</v>
      </c>
      <c r="H355" s="1460">
        <v>0.65625</v>
      </c>
      <c r="I355" s="764">
        <v>7</v>
      </c>
      <c r="J355" s="3">
        <v>0</v>
      </c>
      <c r="K355" s="3">
        <v>0</v>
      </c>
      <c r="L355" s="3">
        <v>0</v>
      </c>
      <c r="M355" s="4">
        <v>6</v>
      </c>
      <c r="N355" s="3">
        <v>0</v>
      </c>
      <c r="O355" s="3">
        <v>0</v>
      </c>
      <c r="P355" s="4" t="s">
        <v>1188</v>
      </c>
      <c r="Q355" s="4">
        <v>165</v>
      </c>
      <c r="R355" s="93">
        <v>165</v>
      </c>
      <c r="S355" s="4" t="s">
        <v>457</v>
      </c>
      <c r="T355" s="4">
        <v>27</v>
      </c>
      <c r="U355" s="4">
        <v>4</v>
      </c>
      <c r="V355" s="4" t="s">
        <v>1356</v>
      </c>
      <c r="W355" s="9" t="s">
        <v>1318</v>
      </c>
      <c r="X355" s="535" t="s">
        <v>3</v>
      </c>
      <c r="Y355" s="4" t="s">
        <v>27</v>
      </c>
      <c r="Z355" s="4" t="s">
        <v>11</v>
      </c>
      <c r="AA355" s="765" t="s">
        <v>1357</v>
      </c>
      <c r="AB355" s="17" t="s">
        <v>239</v>
      </c>
      <c r="AC355" s="22" t="s">
        <v>1358</v>
      </c>
      <c r="AD355" s="57" cm="1">
        <f t="array" ref="AD355">INDEX('Routes Taxes'!O:O,MATCH('Flight Rotation Weeks'!V355&amp;Y355,'Routes Taxes'!A:A&amp;'Routes Taxes'!I:I,0))</f>
        <v>32.75</v>
      </c>
      <c r="AE355" s="58">
        <f t="shared" si="94"/>
        <v>3275</v>
      </c>
      <c r="AF355" s="93">
        <f>SUMIFS(Booking_Data!K:K,Booking_Data!J:J,B355,Booking_Data!H:H,AA355)</f>
        <v>100</v>
      </c>
      <c r="AG355" s="41">
        <f t="shared" si="95"/>
        <v>65</v>
      </c>
      <c r="AH355" s="93">
        <f>SUMIFS(Booking_Data!L:L,Booking_Data!J:J,B355,Booking_Data!H:H,AA355,Booking_Data!I:I,Y355)</f>
        <v>100</v>
      </c>
      <c r="AI355" s="41">
        <f t="shared" si="96"/>
        <v>65</v>
      </c>
      <c r="AJ355" s="41"/>
      <c r="AK355" s="41">
        <f t="shared" si="97"/>
        <v>65</v>
      </c>
      <c r="AL355" s="41"/>
      <c r="AM355" s="41">
        <f>SUMIFS(Booking_Data!P:P,Booking_Data!H:H,AA355,Booking_Data!I:I,Y355,Booking_Data!J:J,B355)</f>
        <v>23000</v>
      </c>
    </row>
    <row r="356" spans="1:39" x14ac:dyDescent="0.35">
      <c r="A356" s="763">
        <v>6</v>
      </c>
      <c r="B356" s="27">
        <v>45899</v>
      </c>
      <c r="C356" s="8" t="s">
        <v>1</v>
      </c>
      <c r="D356" s="8" t="s">
        <v>3</v>
      </c>
      <c r="E356" s="1459">
        <v>0.42708333333333331</v>
      </c>
      <c r="F356" s="1459">
        <v>0.57291666666666663</v>
      </c>
      <c r="G356" s="1460">
        <v>0.55208333333333337</v>
      </c>
      <c r="H356" s="1460">
        <v>0.65625</v>
      </c>
      <c r="I356" s="764">
        <v>7</v>
      </c>
      <c r="J356" s="3">
        <v>0</v>
      </c>
      <c r="K356" s="3">
        <v>0</v>
      </c>
      <c r="L356" s="3">
        <v>0</v>
      </c>
      <c r="M356" s="4">
        <v>6</v>
      </c>
      <c r="N356" s="3">
        <v>0</v>
      </c>
      <c r="O356" s="3">
        <v>0</v>
      </c>
      <c r="P356" s="4" t="s">
        <v>1188</v>
      </c>
      <c r="Q356" s="4">
        <v>165</v>
      </c>
      <c r="R356" s="93">
        <v>165</v>
      </c>
      <c r="S356" s="4" t="s">
        <v>457</v>
      </c>
      <c r="T356" s="4">
        <v>27</v>
      </c>
      <c r="U356" s="4">
        <v>5</v>
      </c>
      <c r="V356" s="4" t="s">
        <v>1356</v>
      </c>
      <c r="W356" s="9" t="s">
        <v>1319</v>
      </c>
      <c r="X356" s="535" t="s">
        <v>3</v>
      </c>
      <c r="Y356" s="4" t="s">
        <v>27</v>
      </c>
      <c r="Z356" s="4" t="s">
        <v>11</v>
      </c>
      <c r="AA356" s="765" t="s">
        <v>1357</v>
      </c>
      <c r="AB356" s="17" t="s">
        <v>239</v>
      </c>
      <c r="AC356" s="22" t="s">
        <v>1358</v>
      </c>
      <c r="AD356" s="57" cm="1">
        <f t="array" ref="AD356">INDEX('Routes Taxes'!O:O,MATCH('Flight Rotation Weeks'!V356&amp;Y356,'Routes Taxes'!A:A&amp;'Routes Taxes'!I:I,0))</f>
        <v>32.75</v>
      </c>
      <c r="AE356" s="58">
        <f t="shared" si="94"/>
        <v>3275</v>
      </c>
      <c r="AF356" s="93">
        <f>SUMIFS(Booking_Data!K:K,Booking_Data!J:J,B356,Booking_Data!H:H,AA356)</f>
        <v>100</v>
      </c>
      <c r="AG356" s="41">
        <f t="shared" si="95"/>
        <v>65</v>
      </c>
      <c r="AH356" s="93">
        <f>SUMIFS(Booking_Data!L:L,Booking_Data!J:J,B356,Booking_Data!H:H,AA356,Booking_Data!I:I,Y356)</f>
        <v>100</v>
      </c>
      <c r="AI356" s="41">
        <f t="shared" si="96"/>
        <v>65</v>
      </c>
      <c r="AJ356" s="41"/>
      <c r="AK356" s="41">
        <f t="shared" si="97"/>
        <v>65</v>
      </c>
      <c r="AL356" s="41"/>
      <c r="AM356" s="41">
        <f>SUMIFS(Booking_Data!P:P,Booking_Data!H:H,AA356,Booking_Data!I:I,Y356,Booking_Data!J:J,B356)</f>
        <v>23000</v>
      </c>
    </row>
    <row r="357" spans="1:39" x14ac:dyDescent="0.35">
      <c r="A357" s="763">
        <v>6</v>
      </c>
      <c r="B357" s="27">
        <v>45906</v>
      </c>
      <c r="C357" s="8" t="s">
        <v>1</v>
      </c>
      <c r="D357" s="8" t="s">
        <v>3</v>
      </c>
      <c r="E357" s="1459">
        <v>0.42708333333333331</v>
      </c>
      <c r="F357" s="1459">
        <v>0.57291666666666663</v>
      </c>
      <c r="G357" s="1460">
        <v>0.55208333333333337</v>
      </c>
      <c r="H357" s="1460">
        <v>0.65625</v>
      </c>
      <c r="I357" s="764">
        <v>7</v>
      </c>
      <c r="J357" s="3">
        <v>0</v>
      </c>
      <c r="K357" s="3">
        <v>0</v>
      </c>
      <c r="L357" s="3">
        <v>0</v>
      </c>
      <c r="M357" s="4">
        <v>6</v>
      </c>
      <c r="N357" s="3">
        <v>0</v>
      </c>
      <c r="O357" s="3">
        <v>0</v>
      </c>
      <c r="P357" s="4" t="s">
        <v>1188</v>
      </c>
      <c r="Q357" s="4">
        <v>165</v>
      </c>
      <c r="R357" s="93">
        <v>165</v>
      </c>
      <c r="S357" s="4" t="s">
        <v>457</v>
      </c>
      <c r="T357" s="4">
        <v>27</v>
      </c>
      <c r="U357" s="4">
        <v>6</v>
      </c>
      <c r="V357" s="4" t="s">
        <v>1356</v>
      </c>
      <c r="W357" s="9" t="s">
        <v>1320</v>
      </c>
      <c r="X357" s="535" t="s">
        <v>3</v>
      </c>
      <c r="Y357" s="4" t="s">
        <v>27</v>
      </c>
      <c r="Z357" s="4" t="s">
        <v>11</v>
      </c>
      <c r="AA357" s="765" t="s">
        <v>1357</v>
      </c>
      <c r="AB357" s="17" t="s">
        <v>239</v>
      </c>
      <c r="AC357" s="22" t="s">
        <v>1358</v>
      </c>
      <c r="AD357" s="57" cm="1">
        <f t="array" ref="AD357">INDEX('Routes Taxes'!O:O,MATCH('Flight Rotation Weeks'!V357&amp;Y357,'Routes Taxes'!A:A&amp;'Routes Taxes'!I:I,0))</f>
        <v>32.75</v>
      </c>
      <c r="AE357" s="58">
        <f t="shared" ref="AE357:AE360" si="98">AD357*AH357</f>
        <v>3275</v>
      </c>
      <c r="AF357" s="93">
        <f>SUMIFS(Booking_Data!K:K,Booking_Data!J:J,B357,Booking_Data!H:H,AA357)</f>
        <v>100</v>
      </c>
      <c r="AG357" s="41">
        <f t="shared" ref="AG357:AG360" si="99">R357-AF357</f>
        <v>65</v>
      </c>
      <c r="AH357" s="93">
        <f>SUMIFS(Booking_Data!L:L,Booking_Data!J:J,B357,Booking_Data!H:H,AA357,Booking_Data!I:I,Y357)</f>
        <v>100</v>
      </c>
      <c r="AI357" s="41">
        <f t="shared" ref="AI357:AI360" si="100">R357-AH357</f>
        <v>65</v>
      </c>
      <c r="AJ357" s="41"/>
      <c r="AK357" s="41">
        <f t="shared" ref="AK357:AK360" si="101">AG357-AJ357</f>
        <v>65</v>
      </c>
      <c r="AL357" s="41"/>
      <c r="AM357" s="41">
        <f>SUMIFS(Booking_Data!P:P,Booking_Data!H:H,AA357,Booking_Data!I:I,Y357,Booking_Data!J:J,B357)</f>
        <v>23000</v>
      </c>
    </row>
    <row r="358" spans="1:39" x14ac:dyDescent="0.35">
      <c r="A358" s="763">
        <v>6</v>
      </c>
      <c r="B358" s="27">
        <v>45913</v>
      </c>
      <c r="C358" s="8" t="s">
        <v>1</v>
      </c>
      <c r="D358" s="8" t="s">
        <v>3</v>
      </c>
      <c r="E358" s="1459">
        <v>0.42708333333333331</v>
      </c>
      <c r="F358" s="1459">
        <v>0.57291666666666663</v>
      </c>
      <c r="G358" s="1460">
        <v>0.55208333333333337</v>
      </c>
      <c r="H358" s="1460">
        <v>0.65625</v>
      </c>
      <c r="I358" s="764">
        <v>7</v>
      </c>
      <c r="J358" s="3">
        <v>0</v>
      </c>
      <c r="K358" s="3">
        <v>0</v>
      </c>
      <c r="L358" s="3">
        <v>0</v>
      </c>
      <c r="M358" s="4">
        <v>6</v>
      </c>
      <c r="N358" s="3">
        <v>0</v>
      </c>
      <c r="O358" s="3">
        <v>0</v>
      </c>
      <c r="P358" s="4" t="s">
        <v>1188</v>
      </c>
      <c r="Q358" s="4">
        <v>165</v>
      </c>
      <c r="R358" s="93">
        <v>165</v>
      </c>
      <c r="S358" s="4" t="s">
        <v>457</v>
      </c>
      <c r="T358" s="4">
        <v>27</v>
      </c>
      <c r="U358" s="4">
        <v>7</v>
      </c>
      <c r="V358" s="4" t="s">
        <v>1356</v>
      </c>
      <c r="W358" s="9" t="s">
        <v>1359</v>
      </c>
      <c r="X358" s="535" t="s">
        <v>3</v>
      </c>
      <c r="Y358" s="4" t="s">
        <v>27</v>
      </c>
      <c r="Z358" s="4" t="s">
        <v>11</v>
      </c>
      <c r="AA358" s="765" t="s">
        <v>1357</v>
      </c>
      <c r="AB358" s="17" t="s">
        <v>239</v>
      </c>
      <c r="AC358" s="22" t="s">
        <v>1358</v>
      </c>
      <c r="AD358" s="57" cm="1">
        <f t="array" ref="AD358">INDEX('Routes Taxes'!O:O,MATCH('Flight Rotation Weeks'!V358&amp;Y358,'Routes Taxes'!A:A&amp;'Routes Taxes'!I:I,0))</f>
        <v>32.75</v>
      </c>
      <c r="AE358" s="58">
        <f t="shared" si="98"/>
        <v>3275</v>
      </c>
      <c r="AF358" s="93">
        <f>SUMIFS(Booking_Data!K:K,Booking_Data!J:J,B358,Booking_Data!H:H,AA358)</f>
        <v>100</v>
      </c>
      <c r="AG358" s="41">
        <f t="shared" si="99"/>
        <v>65</v>
      </c>
      <c r="AH358" s="93">
        <f>SUMIFS(Booking_Data!L:L,Booking_Data!J:J,B358,Booking_Data!H:H,AA358,Booking_Data!I:I,Y358)</f>
        <v>100</v>
      </c>
      <c r="AI358" s="41">
        <f t="shared" si="100"/>
        <v>65</v>
      </c>
      <c r="AJ358" s="41"/>
      <c r="AK358" s="41">
        <f t="shared" si="101"/>
        <v>65</v>
      </c>
      <c r="AL358" s="41"/>
      <c r="AM358" s="41">
        <f>SUMIFS(Booking_Data!P:P,Booking_Data!H:H,AA358,Booking_Data!I:I,Y358,Booking_Data!J:J,B358)</f>
        <v>23000</v>
      </c>
    </row>
    <row r="359" spans="1:39" x14ac:dyDescent="0.35">
      <c r="A359" s="763">
        <v>6</v>
      </c>
      <c r="B359" s="27">
        <v>45871</v>
      </c>
      <c r="C359" s="8" t="s">
        <v>3</v>
      </c>
      <c r="D359" s="8" t="s">
        <v>1</v>
      </c>
      <c r="E359" s="1459">
        <v>0.61458333333333337</v>
      </c>
      <c r="F359" s="1459">
        <v>0.76041666666666663</v>
      </c>
      <c r="G359" s="1460">
        <v>0.69791666666666663</v>
      </c>
      <c r="H359" s="1460">
        <v>0.88541666666666663</v>
      </c>
      <c r="I359" s="764">
        <v>7</v>
      </c>
      <c r="J359" s="3">
        <v>0</v>
      </c>
      <c r="K359" s="3">
        <v>0</v>
      </c>
      <c r="L359" s="3">
        <v>0</v>
      </c>
      <c r="M359" s="4">
        <v>6</v>
      </c>
      <c r="N359" s="3">
        <v>0</v>
      </c>
      <c r="O359" s="3">
        <v>0</v>
      </c>
      <c r="P359" s="4" t="s">
        <v>1188</v>
      </c>
      <c r="Q359" s="4">
        <v>165</v>
      </c>
      <c r="R359" s="93">
        <v>165</v>
      </c>
      <c r="S359" s="4" t="s">
        <v>457</v>
      </c>
      <c r="T359" s="4">
        <v>27</v>
      </c>
      <c r="U359" s="4">
        <v>1</v>
      </c>
      <c r="V359" s="4" t="s">
        <v>1356</v>
      </c>
      <c r="W359" s="9" t="s">
        <v>1321</v>
      </c>
      <c r="X359" s="535" t="s">
        <v>3</v>
      </c>
      <c r="Y359" s="4" t="s">
        <v>26</v>
      </c>
      <c r="Z359" s="4" t="s">
        <v>10</v>
      </c>
      <c r="AA359" s="765" t="s">
        <v>1360</v>
      </c>
      <c r="AB359" s="17" t="s">
        <v>239</v>
      </c>
      <c r="AC359" s="22" t="s">
        <v>1361</v>
      </c>
      <c r="AD359" s="57" cm="1">
        <f t="array" ref="AD359">INDEX('Routes Taxes'!O:O,MATCH('Flight Rotation Weeks'!V359&amp;Y359,'Routes Taxes'!A:A&amp;'Routes Taxes'!I:I,0))</f>
        <v>19.84</v>
      </c>
      <c r="AE359" s="58">
        <f t="shared" si="98"/>
        <v>1984</v>
      </c>
      <c r="AF359" s="93">
        <f>SUMIFS(Booking_Data!K:K,Booking_Data!J:J,B359,Booking_Data!H:H,AA359)</f>
        <v>100</v>
      </c>
      <c r="AG359" s="41">
        <f t="shared" si="99"/>
        <v>65</v>
      </c>
      <c r="AH359" s="93">
        <f>SUMIFS(Booking_Data!L:L,Booking_Data!J:J,B359,Booking_Data!H:H,AA359,Booking_Data!I:I,Y359)</f>
        <v>100</v>
      </c>
      <c r="AI359" s="41">
        <f t="shared" si="100"/>
        <v>65</v>
      </c>
      <c r="AJ359" s="41"/>
      <c r="AK359" s="41">
        <f t="shared" si="101"/>
        <v>65</v>
      </c>
      <c r="AL359" s="41"/>
      <c r="AM359" s="41">
        <f>SUMIFS(Booking_Data!P:P,Booking_Data!H:H,AA359,Booking_Data!I:I,Y359,Booking_Data!J:J,B359)</f>
        <v>23000</v>
      </c>
    </row>
    <row r="360" spans="1:39" x14ac:dyDescent="0.35">
      <c r="A360" s="763">
        <v>6</v>
      </c>
      <c r="B360" s="27">
        <v>45878</v>
      </c>
      <c r="C360" s="8" t="s">
        <v>3</v>
      </c>
      <c r="D360" s="8" t="s">
        <v>1</v>
      </c>
      <c r="E360" s="1459">
        <v>0.61458333333333337</v>
      </c>
      <c r="F360" s="1459">
        <v>0.76041666666666663</v>
      </c>
      <c r="G360" s="1460">
        <v>0.69791666666666663</v>
      </c>
      <c r="H360" s="1460">
        <v>0.88541666666666663</v>
      </c>
      <c r="I360" s="764">
        <v>7</v>
      </c>
      <c r="J360" s="3">
        <v>0</v>
      </c>
      <c r="K360" s="3">
        <v>0</v>
      </c>
      <c r="L360" s="3">
        <v>0</v>
      </c>
      <c r="M360" s="4">
        <v>6</v>
      </c>
      <c r="N360" s="3">
        <v>0</v>
      </c>
      <c r="O360" s="3">
        <v>0</v>
      </c>
      <c r="P360" s="4" t="s">
        <v>1188</v>
      </c>
      <c r="Q360" s="4">
        <v>165</v>
      </c>
      <c r="R360" s="93">
        <v>165</v>
      </c>
      <c r="S360" s="4" t="s">
        <v>457</v>
      </c>
      <c r="T360" s="4">
        <v>27</v>
      </c>
      <c r="U360" s="4">
        <v>2</v>
      </c>
      <c r="V360" s="4" t="s">
        <v>1356</v>
      </c>
      <c r="W360" s="9" t="s">
        <v>1313</v>
      </c>
      <c r="X360" s="535" t="s">
        <v>3</v>
      </c>
      <c r="Y360" s="4" t="s">
        <v>26</v>
      </c>
      <c r="Z360" s="4" t="s">
        <v>10</v>
      </c>
      <c r="AA360" s="765" t="s">
        <v>1360</v>
      </c>
      <c r="AB360" s="17" t="s">
        <v>239</v>
      </c>
      <c r="AC360" s="22" t="s">
        <v>1361</v>
      </c>
      <c r="AD360" s="57" cm="1">
        <f t="array" ref="AD360">INDEX('Routes Taxes'!O:O,MATCH('Flight Rotation Weeks'!V360&amp;Y360,'Routes Taxes'!A:A&amp;'Routes Taxes'!I:I,0))</f>
        <v>19.84</v>
      </c>
      <c r="AE360" s="58">
        <f t="shared" si="98"/>
        <v>1587.2</v>
      </c>
      <c r="AF360" s="93">
        <f>SUMIFS(Booking_Data!K:K,Booking_Data!J:J,B360,Booking_Data!H:H,AA360)</f>
        <v>80</v>
      </c>
      <c r="AG360" s="41">
        <f t="shared" si="99"/>
        <v>85</v>
      </c>
      <c r="AH360" s="93">
        <f>SUMIFS(Booking_Data!L:L,Booking_Data!J:J,B360,Booking_Data!H:H,AA360,Booking_Data!I:I,Y360)</f>
        <v>80</v>
      </c>
      <c r="AI360" s="41">
        <f t="shared" si="100"/>
        <v>85</v>
      </c>
      <c r="AJ360" s="41"/>
      <c r="AK360" s="41">
        <f t="shared" si="101"/>
        <v>85</v>
      </c>
      <c r="AL360" s="41"/>
      <c r="AM360" s="41">
        <f>SUMIFS(Booking_Data!P:P,Booking_Data!H:H,AA360,Booking_Data!I:I,Y360,Booking_Data!J:J,B360)</f>
        <v>18400</v>
      </c>
    </row>
    <row r="361" spans="1:39" x14ac:dyDescent="0.35">
      <c r="A361" s="763">
        <v>6</v>
      </c>
      <c r="B361" s="27">
        <v>45885</v>
      </c>
      <c r="C361" s="8" t="s">
        <v>3</v>
      </c>
      <c r="D361" s="8" t="s">
        <v>1</v>
      </c>
      <c r="E361" s="1459">
        <v>0.61458333333333337</v>
      </c>
      <c r="F361" s="1459">
        <v>0.76041666666666663</v>
      </c>
      <c r="G361" s="1460">
        <v>0.69791666666666663</v>
      </c>
      <c r="H361" s="1460">
        <v>0.88541666666666663</v>
      </c>
      <c r="I361" s="764">
        <v>7</v>
      </c>
      <c r="J361" s="3">
        <v>0</v>
      </c>
      <c r="K361" s="3">
        <v>0</v>
      </c>
      <c r="L361" s="3">
        <v>0</v>
      </c>
      <c r="M361" s="4">
        <v>6</v>
      </c>
      <c r="N361" s="3">
        <v>0</v>
      </c>
      <c r="O361" s="3">
        <v>0</v>
      </c>
      <c r="P361" s="4" t="s">
        <v>1188</v>
      </c>
      <c r="Q361" s="4">
        <v>165</v>
      </c>
      <c r="R361" s="93">
        <v>165</v>
      </c>
      <c r="S361" s="4" t="s">
        <v>457</v>
      </c>
      <c r="T361" s="4">
        <v>27</v>
      </c>
      <c r="U361" s="4">
        <v>3</v>
      </c>
      <c r="V361" s="4" t="s">
        <v>1356</v>
      </c>
      <c r="W361" s="9" t="s">
        <v>1317</v>
      </c>
      <c r="X361" s="535" t="s">
        <v>3</v>
      </c>
      <c r="Y361" s="4" t="s">
        <v>26</v>
      </c>
      <c r="Z361" s="4" t="s">
        <v>10</v>
      </c>
      <c r="AA361" s="765" t="s">
        <v>1360</v>
      </c>
      <c r="AB361" s="17" t="s">
        <v>239</v>
      </c>
      <c r="AC361" s="22" t="s">
        <v>1361</v>
      </c>
      <c r="AD361" s="57" cm="1">
        <f t="array" ref="AD361">INDEX('Routes Taxes'!O:O,MATCH('Flight Rotation Weeks'!V361&amp;Y361,'Routes Taxes'!A:A&amp;'Routes Taxes'!I:I,0))</f>
        <v>19.84</v>
      </c>
      <c r="AE361" s="58">
        <f t="shared" ref="AE361:AE362" si="102">AD361*AH361</f>
        <v>1984</v>
      </c>
      <c r="AF361" s="93">
        <f>SUMIFS(Booking_Data!K:K,Booking_Data!J:J,B361,Booking_Data!H:H,AA361)</f>
        <v>100</v>
      </c>
      <c r="AG361" s="41">
        <f t="shared" ref="AG361:AG362" si="103">R361-AF361</f>
        <v>65</v>
      </c>
      <c r="AH361" s="93">
        <f>SUMIFS(Booking_Data!L:L,Booking_Data!J:J,B361,Booking_Data!H:H,AA361,Booking_Data!I:I,Y361)</f>
        <v>100</v>
      </c>
      <c r="AI361" s="41">
        <f t="shared" ref="AI361:AI362" si="104">R361-AH361</f>
        <v>65</v>
      </c>
      <c r="AJ361" s="41"/>
      <c r="AK361" s="41">
        <f t="shared" ref="AK361:AK362" si="105">AG361-AJ361</f>
        <v>65</v>
      </c>
      <c r="AL361" s="41"/>
      <c r="AM361" s="41">
        <f>SUMIFS(Booking_Data!P:P,Booking_Data!H:H,AA361,Booking_Data!I:I,Y361,Booking_Data!J:J,B361)</f>
        <v>23000</v>
      </c>
    </row>
    <row r="362" spans="1:39" x14ac:dyDescent="0.35">
      <c r="A362" s="763">
        <v>6</v>
      </c>
      <c r="B362" s="27">
        <v>45892</v>
      </c>
      <c r="C362" s="8" t="s">
        <v>3</v>
      </c>
      <c r="D362" s="8" t="s">
        <v>1</v>
      </c>
      <c r="E362" s="1459">
        <v>0.61458333333333337</v>
      </c>
      <c r="F362" s="1459">
        <v>0.76041666666666663</v>
      </c>
      <c r="G362" s="1460">
        <v>0.69791666666666663</v>
      </c>
      <c r="H362" s="1460">
        <v>0.88541666666666663</v>
      </c>
      <c r="I362" s="764">
        <v>7</v>
      </c>
      <c r="J362" s="3">
        <v>0</v>
      </c>
      <c r="K362" s="3">
        <v>0</v>
      </c>
      <c r="L362" s="3">
        <v>0</v>
      </c>
      <c r="M362" s="4">
        <v>6</v>
      </c>
      <c r="N362" s="3">
        <v>0</v>
      </c>
      <c r="O362" s="3">
        <v>0</v>
      </c>
      <c r="P362" s="4" t="s">
        <v>1188</v>
      </c>
      <c r="Q362" s="4">
        <v>165</v>
      </c>
      <c r="R362" s="93">
        <v>165</v>
      </c>
      <c r="S362" s="4" t="s">
        <v>457</v>
      </c>
      <c r="T362" s="4">
        <v>27</v>
      </c>
      <c r="U362" s="4">
        <v>4</v>
      </c>
      <c r="V362" s="4" t="s">
        <v>1356</v>
      </c>
      <c r="W362" s="9" t="s">
        <v>1318</v>
      </c>
      <c r="X362" s="535" t="s">
        <v>3</v>
      </c>
      <c r="Y362" s="4" t="s">
        <v>26</v>
      </c>
      <c r="Z362" s="4" t="s">
        <v>10</v>
      </c>
      <c r="AA362" s="765" t="s">
        <v>1360</v>
      </c>
      <c r="AB362" s="17" t="s">
        <v>239</v>
      </c>
      <c r="AC362" s="22" t="s">
        <v>1361</v>
      </c>
      <c r="AD362" s="57" cm="1">
        <f t="array" ref="AD362">INDEX('Routes Taxes'!O:O,MATCH('Flight Rotation Weeks'!V362&amp;Y362,'Routes Taxes'!A:A&amp;'Routes Taxes'!I:I,0))</f>
        <v>19.84</v>
      </c>
      <c r="AE362" s="58">
        <f t="shared" si="102"/>
        <v>1984</v>
      </c>
      <c r="AF362" s="93">
        <f>SUMIFS(Booking_Data!K:K,Booking_Data!J:J,B362,Booking_Data!H:H,AA362)</f>
        <v>100</v>
      </c>
      <c r="AG362" s="41">
        <f t="shared" si="103"/>
        <v>65</v>
      </c>
      <c r="AH362" s="93">
        <f>SUMIFS(Booking_Data!L:L,Booking_Data!J:J,B362,Booking_Data!H:H,AA362,Booking_Data!I:I,Y362)</f>
        <v>100</v>
      </c>
      <c r="AI362" s="41">
        <f t="shared" si="104"/>
        <v>65</v>
      </c>
      <c r="AJ362" s="41"/>
      <c r="AK362" s="41">
        <f t="shared" si="105"/>
        <v>65</v>
      </c>
      <c r="AL362" s="41"/>
      <c r="AM362" s="41">
        <f>SUMIFS(Booking_Data!P:P,Booking_Data!H:H,AA362,Booking_Data!I:I,Y362,Booking_Data!J:J,B362)</f>
        <v>23000</v>
      </c>
    </row>
    <row r="363" spans="1:39" x14ac:dyDescent="0.35">
      <c r="A363" s="763">
        <v>6</v>
      </c>
      <c r="B363" s="27">
        <v>45899</v>
      </c>
      <c r="C363" s="8" t="s">
        <v>3</v>
      </c>
      <c r="D363" s="8" t="s">
        <v>1</v>
      </c>
      <c r="E363" s="1459">
        <v>0.61458333333333337</v>
      </c>
      <c r="F363" s="1459">
        <v>0.76041666666666663</v>
      </c>
      <c r="G363" s="1460">
        <v>0.69791666666666663</v>
      </c>
      <c r="H363" s="1460">
        <v>0.88541666666666663</v>
      </c>
      <c r="I363" s="764">
        <v>7</v>
      </c>
      <c r="J363" s="3">
        <v>0</v>
      </c>
      <c r="K363" s="3">
        <v>0</v>
      </c>
      <c r="L363" s="3">
        <v>0</v>
      </c>
      <c r="M363" s="4">
        <v>6</v>
      </c>
      <c r="N363" s="3">
        <v>0</v>
      </c>
      <c r="O363" s="3">
        <v>0</v>
      </c>
      <c r="P363" s="4" t="s">
        <v>1188</v>
      </c>
      <c r="Q363" s="4">
        <v>165</v>
      </c>
      <c r="R363" s="93">
        <v>165</v>
      </c>
      <c r="S363" s="4" t="s">
        <v>457</v>
      </c>
      <c r="T363" s="4">
        <v>27</v>
      </c>
      <c r="U363" s="4">
        <v>5</v>
      </c>
      <c r="V363" s="4" t="s">
        <v>1356</v>
      </c>
      <c r="W363" s="9" t="s">
        <v>1319</v>
      </c>
      <c r="X363" s="535" t="s">
        <v>3</v>
      </c>
      <c r="Y363" s="4" t="s">
        <v>26</v>
      </c>
      <c r="Z363" s="4" t="s">
        <v>10</v>
      </c>
      <c r="AA363" s="765" t="s">
        <v>1360</v>
      </c>
      <c r="AB363" s="17" t="s">
        <v>239</v>
      </c>
      <c r="AC363" s="22" t="s">
        <v>1361</v>
      </c>
      <c r="AD363" s="57" cm="1">
        <f t="array" ref="AD363">INDEX('Routes Taxes'!O:O,MATCH('Flight Rotation Weeks'!V363&amp;Y363,'Routes Taxes'!A:A&amp;'Routes Taxes'!I:I,0))</f>
        <v>19.84</v>
      </c>
      <c r="AE363" s="58">
        <f>AD363*AH363</f>
        <v>1984</v>
      </c>
      <c r="AF363" s="93">
        <f>SUMIFS(Booking_Data!K:K,Booking_Data!J:J,B363,Booking_Data!H:H,AA363)</f>
        <v>100</v>
      </c>
      <c r="AG363" s="41">
        <f>R363-AF363</f>
        <v>65</v>
      </c>
      <c r="AH363" s="93">
        <f>SUMIFS(Booking_Data!L:L,Booking_Data!J:J,B363,Booking_Data!H:H,AA363,Booking_Data!I:I,Y363)</f>
        <v>100</v>
      </c>
      <c r="AI363" s="41">
        <f>R363-AH363</f>
        <v>65</v>
      </c>
      <c r="AJ363" s="41"/>
      <c r="AK363" s="41">
        <f>AG363-AJ363</f>
        <v>65</v>
      </c>
      <c r="AL363" s="41"/>
      <c r="AM363" s="41">
        <f>SUMIFS(Booking_Data!P:P,Booking_Data!H:H,AA363,Booking_Data!I:I,Y363,Booking_Data!J:J,B363)</f>
        <v>23000</v>
      </c>
    </row>
    <row r="364" spans="1:39" x14ac:dyDescent="0.35">
      <c r="A364" s="763">
        <v>6</v>
      </c>
      <c r="B364" s="27">
        <v>45906</v>
      </c>
      <c r="C364" s="8" t="s">
        <v>3</v>
      </c>
      <c r="D364" s="8" t="s">
        <v>1</v>
      </c>
      <c r="E364" s="1459">
        <v>0.61458333333333337</v>
      </c>
      <c r="F364" s="1459">
        <v>0.76041666666666663</v>
      </c>
      <c r="G364" s="1460">
        <v>0.69791666666666663</v>
      </c>
      <c r="H364" s="1460">
        <v>0.88541666666666663</v>
      </c>
      <c r="I364" s="764">
        <v>7</v>
      </c>
      <c r="J364" s="3">
        <v>0</v>
      </c>
      <c r="K364" s="3">
        <v>0</v>
      </c>
      <c r="L364" s="3">
        <v>0</v>
      </c>
      <c r="M364" s="4">
        <v>6</v>
      </c>
      <c r="N364" s="3">
        <v>0</v>
      </c>
      <c r="O364" s="3">
        <v>0</v>
      </c>
      <c r="P364" s="4" t="s">
        <v>1188</v>
      </c>
      <c r="Q364" s="4">
        <v>165</v>
      </c>
      <c r="R364" s="93">
        <v>165</v>
      </c>
      <c r="S364" s="4" t="s">
        <v>457</v>
      </c>
      <c r="T364" s="4">
        <v>27</v>
      </c>
      <c r="U364" s="4">
        <v>6</v>
      </c>
      <c r="V364" s="4" t="s">
        <v>1356</v>
      </c>
      <c r="W364" s="9" t="s">
        <v>1320</v>
      </c>
      <c r="X364" s="535" t="s">
        <v>3</v>
      </c>
      <c r="Y364" s="4" t="s">
        <v>26</v>
      </c>
      <c r="Z364" s="4" t="s">
        <v>10</v>
      </c>
      <c r="AA364" s="765" t="s">
        <v>1360</v>
      </c>
      <c r="AB364" s="17" t="s">
        <v>239</v>
      </c>
      <c r="AC364" s="22" t="s">
        <v>1361</v>
      </c>
      <c r="AD364" s="57" cm="1">
        <f t="array" ref="AD364">INDEX('Routes Taxes'!O:O,MATCH('Flight Rotation Weeks'!V364&amp;Y364,'Routes Taxes'!A:A&amp;'Routes Taxes'!I:I,0))</f>
        <v>19.84</v>
      </c>
      <c r="AE364" s="58">
        <f>AD364*AH364</f>
        <v>1984</v>
      </c>
      <c r="AF364" s="93">
        <f>SUMIFS(Booking_Data!K:K,Booking_Data!J:J,B364,Booking_Data!H:H,AA364)</f>
        <v>100</v>
      </c>
      <c r="AG364" s="41">
        <f>R364-AF364</f>
        <v>65</v>
      </c>
      <c r="AH364" s="93">
        <f>SUMIFS(Booking_Data!L:L,Booking_Data!J:J,B364,Booking_Data!H:H,AA364,Booking_Data!I:I,Y364)</f>
        <v>100</v>
      </c>
      <c r="AI364" s="41">
        <f>R364-AH364</f>
        <v>65</v>
      </c>
      <c r="AJ364" s="41"/>
      <c r="AK364" s="41">
        <f>AG364-AJ364</f>
        <v>65</v>
      </c>
      <c r="AL364" s="41"/>
      <c r="AM364" s="41">
        <f>SUMIFS(Booking_Data!P:P,Booking_Data!H:H,AA364,Booking_Data!I:I,Y364,Booking_Data!J:J,B364)</f>
        <v>23000</v>
      </c>
    </row>
    <row r="365" spans="1:39" x14ac:dyDescent="0.35">
      <c r="A365" s="19">
        <v>6</v>
      </c>
      <c r="B365" s="28">
        <v>45745</v>
      </c>
      <c r="C365" s="51" t="s">
        <v>165</v>
      </c>
      <c r="D365" s="51" t="s">
        <v>166</v>
      </c>
      <c r="E365" s="1485" t="s">
        <v>337</v>
      </c>
      <c r="F365" s="1485" t="s">
        <v>338</v>
      </c>
      <c r="G365" s="1486" t="s">
        <v>339</v>
      </c>
      <c r="H365" s="1486" t="s">
        <v>340</v>
      </c>
      <c r="I365" s="20">
        <v>1</v>
      </c>
      <c r="J365" s="21">
        <v>500</v>
      </c>
      <c r="K365" s="21">
        <v>0</v>
      </c>
      <c r="L365" s="21">
        <v>500</v>
      </c>
      <c r="M365" s="12">
        <v>1</v>
      </c>
      <c r="N365" s="21">
        <v>500</v>
      </c>
      <c r="O365" s="21">
        <v>500</v>
      </c>
      <c r="P365" s="12" t="s">
        <v>341</v>
      </c>
      <c r="Q365" s="12">
        <v>1</v>
      </c>
      <c r="R365" s="11">
        <v>1</v>
      </c>
      <c r="S365" s="12" t="s">
        <v>458</v>
      </c>
      <c r="T365" s="12" t="s">
        <v>31</v>
      </c>
      <c r="U365" s="12">
        <v>4</v>
      </c>
      <c r="V365" s="12" t="s">
        <v>346</v>
      </c>
      <c r="W365" s="56" t="s">
        <v>459</v>
      </c>
      <c r="X365" s="535" t="s">
        <v>165</v>
      </c>
      <c r="Y365" s="12" t="s">
        <v>172</v>
      </c>
      <c r="Z365" s="12" t="s">
        <v>10</v>
      </c>
      <c r="AA365" s="536" t="s">
        <v>336</v>
      </c>
      <c r="AB365" s="52" t="s">
        <v>342</v>
      </c>
      <c r="AC365" s="53" t="s">
        <v>343</v>
      </c>
      <c r="AD365" s="57" cm="1">
        <f t="array" ref="AD365">INDEX('Routes Taxes'!O:O,MATCH('Flight Rotation Weeks'!V365&amp;Y365,'Routes Taxes'!A:A&amp;'Routes Taxes'!I:I,0))</f>
        <v>0</v>
      </c>
      <c r="AE365" s="58">
        <f t="shared" si="41"/>
        <v>0</v>
      </c>
      <c r="AF365" s="11">
        <f>SUMIFS(Booking_Data!K:K,Booking_Data!J:J,B365,Booking_Data!H:H,AA365)</f>
        <v>1</v>
      </c>
      <c r="AG365" s="1487">
        <f t="shared" si="47"/>
        <v>0</v>
      </c>
      <c r="AH365" s="11">
        <f>SUMIFS(Booking_Data!L:L,Booking_Data!J:J,B365,Booking_Data!H:H,AA365,Booking_Data!I:I,Y365)</f>
        <v>1</v>
      </c>
      <c r="AI365" s="1487">
        <f t="shared" si="48"/>
        <v>0</v>
      </c>
      <c r="AJ365" s="1487"/>
      <c r="AK365" s="1487">
        <f t="shared" si="49"/>
        <v>0</v>
      </c>
      <c r="AL365" s="1487"/>
      <c r="AM365" s="1487">
        <f>SUMIFS(Booking_Data!P:P,Booking_Data!H:H,AA365,Booking_Data!I:I,Y365,Booking_Data!J:J,B365)</f>
        <v>500</v>
      </c>
    </row>
  </sheetData>
  <phoneticPr fontId="519" type="noConversion"/>
  <conditionalFormatting sqref="AG2:AG365">
    <cfRule type="colorScale" priority="369">
      <colorScale>
        <cfvo type="min"/>
        <cfvo type="max"/>
        <color rgb="FFF8696B"/>
        <color rgb="FFFCFCFF"/>
      </colorScale>
    </cfRule>
    <cfRule type="cellIs" dxfId="12" priority="370" operator="lessThanOrEqual">
      <formula>0</formula>
    </cfRule>
  </conditionalFormatting>
  <conditionalFormatting sqref="AI2:AI365">
    <cfRule type="cellIs" dxfId="11" priority="5" operator="lessThanOrEqual">
      <formula>0</formula>
    </cfRule>
  </conditionalFormatting>
  <pageMargins left="0.7" right="0.7" top="0.75" bottom="0.75" header="0.3" footer="0.3"/>
  <pageSetup orientation="portrait" r:id="rId1"/>
  <ignoredErrors>
    <ignoredError sqref="V5:AB7 V73:AB98 V22:AB23 V34:AB37 V140:Z145 V148:Z154 V48:AB71 V366:AC381 V167:AB178 X271:AB290 AD365 V365:AB365 AA297:AB298 AA295:AC296 X292:AB292 X291:Z291 AB291 X293:Z298 AB293:AB294 AD271:AD298 V271:W298 AD186:AD268 V139:Z139 V147:Z147 V185:AB254" calculatedColumn="1"/>
    <ignoredError sqref="T73:T98 T22:T23 T34:T37 T139:T145 T147:T154 T48:T71 T167:T178 T185:T198" numberStoredAsText="1"/>
    <ignoredError sqref="AC5:AC7 AC73:AC98 AC22:AC23 AC34:AC37 AC48:AC71 AC271:AC294 AC365 AC297:AC298 AC167:AC178 AC185:AC254" numberStoredAsText="1" calculatedColumn="1"/>
  </ignoredErrors>
  <legacyDrawing r:id="rId2"/>
  <tableParts count="1">
    <tablePart r:id="rId3"/>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57"/>
  <sheetViews>
    <sheetView showGridLines="0" topLeftCell="K1" zoomScale="85" zoomScaleNormal="85" workbookViewId="0">
      <selection sqref="A1:T42"/>
    </sheetView>
  </sheetViews>
  <sheetFormatPr defaultColWidth="18.4140625" defaultRowHeight="15.5" x14ac:dyDescent="0.35"/>
  <cols>
    <col min="1" max="1" width="12.5" style="49" bestFit="1" customWidth="1"/>
    <col min="2" max="2" width="11.58203125" style="49" bestFit="1" customWidth="1"/>
    <col min="3" max="3" width="10.58203125" style="49" bestFit="1" customWidth="1"/>
    <col min="4" max="4" width="9.08203125" style="49" bestFit="1" customWidth="1"/>
    <col min="5" max="5" width="10.4140625" style="49" bestFit="1" customWidth="1"/>
    <col min="6" max="6" width="9.58203125" style="49" bestFit="1" customWidth="1"/>
    <col min="7" max="7" width="19.08203125" style="49" customWidth="1"/>
    <col min="8" max="9" width="11.58203125" style="49" bestFit="1" customWidth="1"/>
    <col min="10" max="10" width="11.9140625" style="49" bestFit="1" customWidth="1"/>
    <col min="11" max="11" width="13.4140625" style="49" bestFit="1" customWidth="1"/>
    <col min="12" max="12" width="13.58203125" style="49" bestFit="1" customWidth="1"/>
    <col min="13" max="13" width="12.9140625" style="49" bestFit="1" customWidth="1"/>
    <col min="14" max="14" width="14" customWidth="1"/>
    <col min="15" max="15" width="11.08203125" bestFit="1" customWidth="1"/>
    <col min="16" max="17" width="13.4140625" bestFit="1" customWidth="1"/>
    <col min="18" max="18" width="14.08203125" bestFit="1" customWidth="1"/>
    <col min="19" max="19" width="62.4140625" bestFit="1" customWidth="1"/>
    <col min="20" max="20" width="10.58203125" bestFit="1" customWidth="1"/>
  </cols>
  <sheetData>
    <row r="1" spans="1:20" x14ac:dyDescent="0.35">
      <c r="A1" s="868" t="s">
        <v>101</v>
      </c>
      <c r="B1" s="869" t="s">
        <v>102</v>
      </c>
      <c r="C1" s="870" t="s">
        <v>103</v>
      </c>
      <c r="D1" s="870" t="s">
        <v>104</v>
      </c>
      <c r="E1" s="869" t="s">
        <v>12</v>
      </c>
      <c r="F1" s="869" t="s">
        <v>13</v>
      </c>
      <c r="G1" s="871" t="s">
        <v>16</v>
      </c>
      <c r="H1" s="871" t="s">
        <v>17</v>
      </c>
      <c r="I1" s="871" t="s">
        <v>105</v>
      </c>
      <c r="J1" s="869" t="s">
        <v>106</v>
      </c>
      <c r="K1" s="869" t="s">
        <v>35</v>
      </c>
      <c r="L1" s="869" t="s">
        <v>107</v>
      </c>
      <c r="M1" s="869" t="s">
        <v>30</v>
      </c>
      <c r="N1" s="869" t="s">
        <v>108</v>
      </c>
      <c r="O1" s="869" t="s">
        <v>15</v>
      </c>
      <c r="P1" s="869" t="s">
        <v>93</v>
      </c>
      <c r="Q1" s="869" t="s">
        <v>582</v>
      </c>
      <c r="R1" s="872" t="s">
        <v>345</v>
      </c>
      <c r="S1" s="869" t="s">
        <v>100</v>
      </c>
      <c r="T1" s="873" t="s">
        <v>330</v>
      </c>
    </row>
    <row r="2" spans="1:20" x14ac:dyDescent="0.35">
      <c r="A2" s="874">
        <f t="shared" ref="A2:B26" si="0">WEEKDAY(C2,2)</f>
        <v>6</v>
      </c>
      <c r="B2" s="875">
        <f t="shared" si="0"/>
        <v>6</v>
      </c>
      <c r="C2" s="876">
        <v>45745</v>
      </c>
      <c r="D2" s="876">
        <v>45745</v>
      </c>
      <c r="E2" s="50" t="s">
        <v>1</v>
      </c>
      <c r="F2" s="50" t="s">
        <v>3</v>
      </c>
      <c r="G2" s="804">
        <v>0</v>
      </c>
      <c r="H2" s="804">
        <v>0</v>
      </c>
      <c r="I2" s="808">
        <f>(D2-C2)/7+1-1</f>
        <v>0</v>
      </c>
      <c r="J2" s="809">
        <f t="shared" ref="J2:J42" si="1">IFERROR((G2+H2)*L2/I2,0)</f>
        <v>0</v>
      </c>
      <c r="K2" s="810" t="s">
        <v>196</v>
      </c>
      <c r="L2" s="877">
        <f t="shared" ref="L2:L42" si="2">(D2-C2)/7+1</f>
        <v>1</v>
      </c>
      <c r="M2" s="808" t="str">
        <f t="shared" ref="M2:M26" si="3">E2&amp;"-"&amp;F2&amp;"-"&amp;E2</f>
        <v>SSH-BRI-SSH</v>
      </c>
      <c r="N2" s="878">
        <f t="shared" ref="N2:N42" si="4">G2*L2</f>
        <v>0</v>
      </c>
      <c r="O2" s="879" t="s">
        <v>87</v>
      </c>
      <c r="P2" s="879">
        <v>186</v>
      </c>
      <c r="Q2" s="879"/>
      <c r="R2" s="94">
        <f>Table2[[#This Row],[SELLING]]/Table2[[#This Row],[Y Capacity]]</f>
        <v>0</v>
      </c>
      <c r="S2" s="17"/>
      <c r="T2" s="22" t="s">
        <v>331</v>
      </c>
    </row>
    <row r="3" spans="1:20" x14ac:dyDescent="0.35">
      <c r="A3" s="874">
        <f t="shared" si="0"/>
        <v>6</v>
      </c>
      <c r="B3" s="875">
        <f t="shared" si="0"/>
        <v>6</v>
      </c>
      <c r="C3" s="876">
        <v>45752</v>
      </c>
      <c r="D3" s="880">
        <v>45759</v>
      </c>
      <c r="E3" s="50" t="s">
        <v>1</v>
      </c>
      <c r="F3" s="50" t="s">
        <v>3</v>
      </c>
      <c r="G3" s="804">
        <v>31000</v>
      </c>
      <c r="H3" s="804">
        <v>0</v>
      </c>
      <c r="I3" s="808">
        <f t="shared" ref="I3:I42" si="5">(D3-C3)/7+1-1</f>
        <v>1</v>
      </c>
      <c r="J3" s="809">
        <f t="shared" si="1"/>
        <v>62000</v>
      </c>
      <c r="K3" s="1937" t="s">
        <v>523</v>
      </c>
      <c r="L3" s="877">
        <f t="shared" si="2"/>
        <v>2</v>
      </c>
      <c r="M3" s="808" t="str">
        <f>E3&amp;"-"&amp;F3&amp;"-"&amp;E3</f>
        <v>SSH-BRI-SSH</v>
      </c>
      <c r="N3" s="878">
        <f t="shared" si="4"/>
        <v>62000</v>
      </c>
      <c r="O3" s="879" t="s">
        <v>87</v>
      </c>
      <c r="P3" s="879">
        <v>93</v>
      </c>
      <c r="Q3" s="879"/>
      <c r="R3" s="94">
        <f>Table2[[#This Row],[SELLING]]/Table2[[#This Row],[Y Capacity]]</f>
        <v>666.66666666666663</v>
      </c>
      <c r="S3" s="17"/>
      <c r="T3" s="22" t="s">
        <v>331</v>
      </c>
    </row>
    <row r="4" spans="1:20" x14ac:dyDescent="0.35">
      <c r="A4" s="874">
        <f>WEEKDAY(C4,2)</f>
        <v>6</v>
      </c>
      <c r="B4" s="875">
        <f>WEEKDAY(D4,2)</f>
        <v>6</v>
      </c>
      <c r="C4" s="876">
        <v>45766</v>
      </c>
      <c r="D4" s="880">
        <v>45780</v>
      </c>
      <c r="E4" s="50" t="s">
        <v>1</v>
      </c>
      <c r="F4" s="50" t="s">
        <v>3</v>
      </c>
      <c r="G4" s="804">
        <v>45000</v>
      </c>
      <c r="H4" s="804">
        <v>0</v>
      </c>
      <c r="I4" s="808">
        <f t="shared" si="5"/>
        <v>2</v>
      </c>
      <c r="J4" s="809">
        <f t="shared" si="1"/>
        <v>67500</v>
      </c>
      <c r="K4" s="810" t="s">
        <v>526</v>
      </c>
      <c r="L4" s="877">
        <f t="shared" si="2"/>
        <v>3</v>
      </c>
      <c r="M4" s="808" t="str">
        <f>E4&amp;"-"&amp;F4&amp;"-"&amp;E4</f>
        <v>SSH-BRI-SSH</v>
      </c>
      <c r="N4" s="878">
        <f t="shared" si="4"/>
        <v>135000</v>
      </c>
      <c r="O4" s="879" t="s">
        <v>87</v>
      </c>
      <c r="P4" s="879">
        <v>186</v>
      </c>
      <c r="Q4" s="879"/>
      <c r="R4" s="94">
        <f>Table2[[#This Row],[SELLING]]/Table2[[#This Row],[Y Capacity]]</f>
        <v>362.90322580645159</v>
      </c>
      <c r="S4" s="17"/>
      <c r="T4" s="22" t="s">
        <v>331</v>
      </c>
    </row>
    <row r="5" spans="1:20" x14ac:dyDescent="0.35">
      <c r="A5" s="874">
        <f t="shared" si="0"/>
        <v>7</v>
      </c>
      <c r="B5" s="875">
        <f t="shared" si="0"/>
        <v>7</v>
      </c>
      <c r="C5" s="876">
        <v>45746</v>
      </c>
      <c r="D5" s="876">
        <v>45760</v>
      </c>
      <c r="E5" s="50" t="s">
        <v>1</v>
      </c>
      <c r="F5" s="50" t="s">
        <v>2</v>
      </c>
      <c r="G5" s="804">
        <v>22850</v>
      </c>
      <c r="H5" s="804">
        <v>0</v>
      </c>
      <c r="I5" s="808">
        <f t="shared" si="5"/>
        <v>2</v>
      </c>
      <c r="J5" s="809">
        <f t="shared" si="1"/>
        <v>22850</v>
      </c>
      <c r="K5" s="1039" t="s">
        <v>621</v>
      </c>
      <c r="L5" s="1153">
        <v>2</v>
      </c>
      <c r="M5" s="808" t="str">
        <f t="shared" si="3"/>
        <v>SSH-NAP-SSH</v>
      </c>
      <c r="N5" s="878">
        <f t="shared" si="4"/>
        <v>45700</v>
      </c>
      <c r="O5" s="3399" t="s">
        <v>86</v>
      </c>
      <c r="P5" s="879">
        <v>100</v>
      </c>
      <c r="Q5" s="879"/>
      <c r="R5" s="94">
        <f>Table2[[#This Row],[SELLING]]/Table2[[#This Row],[Y Capacity]]</f>
        <v>228.5</v>
      </c>
      <c r="S5" s="17"/>
      <c r="T5" s="22" t="s">
        <v>624</v>
      </c>
    </row>
    <row r="6" spans="1:20" x14ac:dyDescent="0.35">
      <c r="A6" s="874">
        <f>WEEKDAY(C6,2)</f>
        <v>7</v>
      </c>
      <c r="B6" s="875">
        <f>WEEKDAY(D6,2)</f>
        <v>7</v>
      </c>
      <c r="C6" s="876">
        <v>45760</v>
      </c>
      <c r="D6" s="876">
        <v>45781</v>
      </c>
      <c r="E6" s="50" t="s">
        <v>1</v>
      </c>
      <c r="F6" s="50" t="s">
        <v>2</v>
      </c>
      <c r="G6" s="804">
        <v>45000</v>
      </c>
      <c r="H6" s="804">
        <v>0</v>
      </c>
      <c r="I6" s="808">
        <f t="shared" si="5"/>
        <v>3</v>
      </c>
      <c r="J6" s="809">
        <f t="shared" si="1"/>
        <v>60000</v>
      </c>
      <c r="K6" s="1039" t="s">
        <v>622</v>
      </c>
      <c r="L6" s="877">
        <f t="shared" si="2"/>
        <v>4</v>
      </c>
      <c r="M6" s="808" t="str">
        <f>E6&amp;"-"&amp;F6&amp;"-"&amp;E6</f>
        <v>SSH-NAP-SSH</v>
      </c>
      <c r="N6" s="878">
        <f t="shared" si="4"/>
        <v>180000</v>
      </c>
      <c r="O6" s="3399" t="s">
        <v>87</v>
      </c>
      <c r="P6" s="879">
        <v>186</v>
      </c>
      <c r="Q6" s="879"/>
      <c r="R6" s="94">
        <f>Table2[[#This Row],[SELLING]]/Table2[[#This Row],[Y Capacity]]</f>
        <v>322.58064516129031</v>
      </c>
      <c r="S6" s="17"/>
      <c r="T6" s="22" t="s">
        <v>331</v>
      </c>
    </row>
    <row r="7" spans="1:20" x14ac:dyDescent="0.35">
      <c r="A7" s="874">
        <v>7</v>
      </c>
      <c r="B7" s="874">
        <v>7</v>
      </c>
      <c r="C7" s="1163">
        <v>45781</v>
      </c>
      <c r="D7" s="1163">
        <v>45788</v>
      </c>
      <c r="E7" s="50" t="s">
        <v>1</v>
      </c>
      <c r="F7" s="50" t="s">
        <v>2</v>
      </c>
      <c r="G7" s="1164">
        <v>17000</v>
      </c>
      <c r="H7" s="1164"/>
      <c r="I7" s="808">
        <f t="shared" si="5"/>
        <v>1</v>
      </c>
      <c r="J7" s="809">
        <f t="shared" si="1"/>
        <v>17000</v>
      </c>
      <c r="K7" s="1166" t="s">
        <v>678</v>
      </c>
      <c r="L7" s="1153">
        <v>1</v>
      </c>
      <c r="M7" s="1165" t="s">
        <v>62</v>
      </c>
      <c r="N7" s="878">
        <f t="shared" si="4"/>
        <v>17000</v>
      </c>
      <c r="O7" s="1162" t="s">
        <v>86</v>
      </c>
      <c r="P7" s="1162">
        <v>50</v>
      </c>
      <c r="Q7" s="1162"/>
      <c r="R7" s="1164">
        <f>Table2[[#This Row],[SELLING]]/Table2[[#This Row],[Y Capacity]]</f>
        <v>340</v>
      </c>
      <c r="S7" s="17"/>
      <c r="T7" s="22" t="s">
        <v>624</v>
      </c>
    </row>
    <row r="8" spans="1:20" x14ac:dyDescent="0.35">
      <c r="A8" s="874">
        <f t="shared" si="0"/>
        <v>5</v>
      </c>
      <c r="B8" s="875">
        <f t="shared" si="0"/>
        <v>5</v>
      </c>
      <c r="C8" s="876">
        <v>45765</v>
      </c>
      <c r="D8" s="876">
        <v>45779</v>
      </c>
      <c r="E8" s="50" t="s">
        <v>1</v>
      </c>
      <c r="F8" s="50" t="s">
        <v>4</v>
      </c>
      <c r="G8" s="804">
        <v>57000</v>
      </c>
      <c r="H8" s="804">
        <v>0</v>
      </c>
      <c r="I8" s="808">
        <f t="shared" si="5"/>
        <v>2</v>
      </c>
      <c r="J8" s="809">
        <f t="shared" si="1"/>
        <v>85500</v>
      </c>
      <c r="K8" s="810" t="s">
        <v>199</v>
      </c>
      <c r="L8" s="877">
        <f t="shared" si="2"/>
        <v>3</v>
      </c>
      <c r="M8" s="808" t="str">
        <f t="shared" si="3"/>
        <v>SSH-MXP-SSH</v>
      </c>
      <c r="N8" s="878">
        <f t="shared" si="4"/>
        <v>171000</v>
      </c>
      <c r="O8" s="879" t="s">
        <v>87</v>
      </c>
      <c r="P8" s="879">
        <v>186</v>
      </c>
      <c r="Q8" s="879"/>
      <c r="R8" s="94">
        <f>Table2[[#This Row],[SELLING]]/Table2[[#This Row],[Y Capacity]]</f>
        <v>459.67741935483872</v>
      </c>
      <c r="S8" s="17"/>
      <c r="T8" s="22" t="s">
        <v>331</v>
      </c>
    </row>
    <row r="9" spans="1:20" x14ac:dyDescent="0.35">
      <c r="A9" s="874">
        <f t="shared" si="0"/>
        <v>6</v>
      </c>
      <c r="B9" s="875">
        <f t="shared" si="0"/>
        <v>6</v>
      </c>
      <c r="C9" s="876">
        <v>45752</v>
      </c>
      <c r="D9" s="880">
        <v>45759</v>
      </c>
      <c r="E9" s="50" t="s">
        <v>1</v>
      </c>
      <c r="F9" s="50" t="s">
        <v>124</v>
      </c>
      <c r="G9" s="804">
        <v>31000</v>
      </c>
      <c r="H9" s="804">
        <v>0</v>
      </c>
      <c r="I9" s="808">
        <f t="shared" si="5"/>
        <v>1</v>
      </c>
      <c r="J9" s="809">
        <f t="shared" si="1"/>
        <v>62000</v>
      </c>
      <c r="K9" s="1937" t="s">
        <v>524</v>
      </c>
      <c r="L9" s="877">
        <f t="shared" si="2"/>
        <v>2</v>
      </c>
      <c r="M9" s="808" t="str">
        <f>E9&amp;"-"&amp;F9&amp;"-"&amp;E9</f>
        <v>SSH-VRN-SSH</v>
      </c>
      <c r="N9" s="878">
        <f t="shared" si="4"/>
        <v>62000</v>
      </c>
      <c r="O9" s="879" t="s">
        <v>87</v>
      </c>
      <c r="P9" s="879">
        <v>93</v>
      </c>
      <c r="Q9" s="879"/>
      <c r="R9" s="94">
        <f>Table2[[#This Row],[SELLING]]/Table2[[#This Row],[Y Capacity]]</f>
        <v>666.66666666666663</v>
      </c>
      <c r="S9" s="17"/>
      <c r="T9" s="22" t="s">
        <v>331</v>
      </c>
    </row>
    <row r="10" spans="1:20" x14ac:dyDescent="0.35">
      <c r="A10" s="874">
        <f>WEEKDAY(C10,2)</f>
        <v>6</v>
      </c>
      <c r="B10" s="875">
        <f>WEEKDAY(D10,2)</f>
        <v>6</v>
      </c>
      <c r="C10" s="876">
        <v>45766</v>
      </c>
      <c r="D10" s="880">
        <v>45780</v>
      </c>
      <c r="E10" s="50" t="s">
        <v>1</v>
      </c>
      <c r="F10" s="50" t="s">
        <v>124</v>
      </c>
      <c r="G10" s="804">
        <v>53000</v>
      </c>
      <c r="H10" s="804">
        <v>0</v>
      </c>
      <c r="I10" s="808">
        <f t="shared" si="5"/>
        <v>2</v>
      </c>
      <c r="J10" s="809">
        <f t="shared" si="1"/>
        <v>79500</v>
      </c>
      <c r="K10" s="810" t="s">
        <v>525</v>
      </c>
      <c r="L10" s="877">
        <f t="shared" si="2"/>
        <v>3</v>
      </c>
      <c r="M10" s="808" t="str">
        <f>E10&amp;"-"&amp;F10&amp;"-"&amp;E10</f>
        <v>SSH-VRN-SSH</v>
      </c>
      <c r="N10" s="878">
        <f t="shared" si="4"/>
        <v>159000</v>
      </c>
      <c r="O10" s="879" t="s">
        <v>87</v>
      </c>
      <c r="P10" s="879">
        <v>186</v>
      </c>
      <c r="Q10" s="879"/>
      <c r="R10" s="94">
        <f>Table2[[#This Row],[SELLING]]/Table2[[#This Row],[Y Capacity]]</f>
        <v>427.41935483870969</v>
      </c>
      <c r="S10" s="17" t="s">
        <v>882</v>
      </c>
      <c r="T10" s="22" t="s">
        <v>331</v>
      </c>
    </row>
    <row r="11" spans="1:20" x14ac:dyDescent="0.35">
      <c r="A11" s="874">
        <f t="shared" si="0"/>
        <v>6</v>
      </c>
      <c r="B11" s="875">
        <f t="shared" si="0"/>
        <v>6</v>
      </c>
      <c r="C11" s="876">
        <v>45766</v>
      </c>
      <c r="D11" s="880">
        <v>45780</v>
      </c>
      <c r="E11" s="50" t="s">
        <v>1</v>
      </c>
      <c r="F11" s="50" t="s">
        <v>527</v>
      </c>
      <c r="G11" s="804">
        <v>0</v>
      </c>
      <c r="H11" s="804">
        <v>0</v>
      </c>
      <c r="I11" s="808">
        <f t="shared" si="5"/>
        <v>2</v>
      </c>
      <c r="J11" s="809">
        <f t="shared" si="1"/>
        <v>0</v>
      </c>
      <c r="K11" s="810" t="s">
        <v>205</v>
      </c>
      <c r="L11" s="877">
        <f t="shared" si="2"/>
        <v>3</v>
      </c>
      <c r="M11" s="808" t="str">
        <f t="shared" si="3"/>
        <v>SSH-PMO-SSH</v>
      </c>
      <c r="N11" s="878">
        <f t="shared" si="4"/>
        <v>0</v>
      </c>
      <c r="O11" s="879" t="s">
        <v>87</v>
      </c>
      <c r="P11" s="879">
        <v>93</v>
      </c>
      <c r="Q11" s="879"/>
      <c r="R11" s="94">
        <f>Table2[[#This Row],[SELLING]]/Table2[[#This Row],[Y Capacity]]</f>
        <v>0</v>
      </c>
      <c r="S11" s="17"/>
      <c r="T11" s="22" t="s">
        <v>331</v>
      </c>
    </row>
    <row r="12" spans="1:20" x14ac:dyDescent="0.35">
      <c r="A12" s="874">
        <f t="shared" si="0"/>
        <v>5</v>
      </c>
      <c r="B12" s="875">
        <f t="shared" si="0"/>
        <v>5</v>
      </c>
      <c r="C12" s="876">
        <v>45765</v>
      </c>
      <c r="D12" s="876">
        <v>45779</v>
      </c>
      <c r="E12" s="50" t="s">
        <v>1</v>
      </c>
      <c r="F12" s="50" t="s">
        <v>2</v>
      </c>
      <c r="G12" s="804">
        <v>46700</v>
      </c>
      <c r="H12" s="804">
        <v>0</v>
      </c>
      <c r="I12" s="808">
        <f t="shared" si="5"/>
        <v>2</v>
      </c>
      <c r="J12" s="809">
        <f t="shared" si="1"/>
        <v>70050</v>
      </c>
      <c r="K12" s="810" t="s">
        <v>314</v>
      </c>
      <c r="L12" s="877">
        <f t="shared" si="2"/>
        <v>3</v>
      </c>
      <c r="M12" s="808" t="str">
        <f>E12&amp;"-"&amp;F12&amp;"-"&amp;E12</f>
        <v>SSH-NAP-SSH</v>
      </c>
      <c r="N12" s="878">
        <f t="shared" si="4"/>
        <v>140100</v>
      </c>
      <c r="O12" s="879" t="s">
        <v>87</v>
      </c>
      <c r="P12" s="879">
        <v>186</v>
      </c>
      <c r="Q12" s="879"/>
      <c r="R12" s="94">
        <f>Table2[[#This Row],[SELLING]]/Table2[[#This Row],[Y Capacity]]</f>
        <v>376.61290322580646</v>
      </c>
      <c r="S12" s="17"/>
      <c r="T12" s="22" t="s">
        <v>331</v>
      </c>
    </row>
    <row r="13" spans="1:20" x14ac:dyDescent="0.35">
      <c r="A13" s="874">
        <f>WEEKDAY(C13,2)</f>
        <v>5</v>
      </c>
      <c r="B13" s="875">
        <f>WEEKDAY(D13,2)</f>
        <v>5</v>
      </c>
      <c r="C13" s="876">
        <v>45765</v>
      </c>
      <c r="D13" s="876">
        <v>45779</v>
      </c>
      <c r="E13" s="50" t="s">
        <v>1</v>
      </c>
      <c r="F13" s="50" t="s">
        <v>294</v>
      </c>
      <c r="G13" s="804">
        <v>30000</v>
      </c>
      <c r="H13" s="804">
        <v>0</v>
      </c>
      <c r="I13" s="808">
        <f t="shared" si="5"/>
        <v>2</v>
      </c>
      <c r="J13" s="809">
        <f t="shared" si="1"/>
        <v>45000</v>
      </c>
      <c r="K13" s="1938" t="s">
        <v>638</v>
      </c>
      <c r="L13" s="877">
        <f t="shared" si="2"/>
        <v>3</v>
      </c>
      <c r="M13" s="808" t="str">
        <f>E13&amp;"-"&amp;F13&amp;"-"&amp;E13</f>
        <v>SSH-CAG-SSH</v>
      </c>
      <c r="N13" s="881">
        <v>90000</v>
      </c>
      <c r="O13" s="879" t="s">
        <v>86</v>
      </c>
      <c r="P13" s="879">
        <v>175</v>
      </c>
      <c r="Q13" s="879"/>
      <c r="R13" s="94">
        <f>Table2[[#This Row],[SELLING]]/Table2[[#This Row],[Y Capacity]]</f>
        <v>257.14285714285717</v>
      </c>
      <c r="S13" s="17"/>
      <c r="T13" s="22" t="s">
        <v>809</v>
      </c>
    </row>
    <row r="14" spans="1:20" x14ac:dyDescent="0.35">
      <c r="A14" s="761">
        <f>WEEKDAY(C14,2)</f>
        <v>5</v>
      </c>
      <c r="B14" s="761">
        <f>WEEKDAY(D14,2)</f>
        <v>5</v>
      </c>
      <c r="C14" s="1070">
        <v>45765</v>
      </c>
      <c r="D14" s="1070">
        <v>45779</v>
      </c>
      <c r="E14" s="128" t="s">
        <v>1</v>
      </c>
      <c r="F14" s="128" t="s">
        <v>2</v>
      </c>
      <c r="G14" s="1071">
        <v>30000</v>
      </c>
      <c r="H14" s="1071">
        <v>0</v>
      </c>
      <c r="I14" s="808">
        <f t="shared" si="5"/>
        <v>2</v>
      </c>
      <c r="J14" s="809">
        <f t="shared" si="1"/>
        <v>45000</v>
      </c>
      <c r="K14" s="1939" t="s">
        <v>639</v>
      </c>
      <c r="L14" s="1073">
        <f t="shared" si="2"/>
        <v>3</v>
      </c>
      <c r="M14" s="1072" t="str">
        <f>E14&amp;"-"&amp;F14&amp;"-"&amp;E14</f>
        <v>SSH-NAP-SSH</v>
      </c>
      <c r="N14" s="881">
        <v>90000</v>
      </c>
      <c r="O14" s="3400" t="s">
        <v>86</v>
      </c>
      <c r="P14" s="3401">
        <v>175</v>
      </c>
      <c r="Q14" s="1074"/>
      <c r="R14" s="1069">
        <f>Table2[[#This Row],[SELLING]]/Table2[[#This Row],[Y Capacity]]</f>
        <v>257.14285714285717</v>
      </c>
      <c r="S14" s="17"/>
      <c r="T14" s="22" t="s">
        <v>809</v>
      </c>
    </row>
    <row r="15" spans="1:20" x14ac:dyDescent="0.35">
      <c r="A15" s="761">
        <v>6</v>
      </c>
      <c r="B15" s="761">
        <v>6</v>
      </c>
      <c r="C15" s="3128">
        <v>45780</v>
      </c>
      <c r="D15" s="3128">
        <v>45780</v>
      </c>
      <c r="E15" s="50" t="s">
        <v>1</v>
      </c>
      <c r="F15" s="50" t="s">
        <v>1181</v>
      </c>
      <c r="G15" s="3129"/>
      <c r="H15" s="3129"/>
      <c r="I15" s="3130">
        <v>0</v>
      </c>
      <c r="J15" s="3131">
        <v>0</v>
      </c>
      <c r="K15" s="3132" t="s">
        <v>1229</v>
      </c>
      <c r="L15" s="3133">
        <v>1</v>
      </c>
      <c r="M15" s="3130" t="s">
        <v>1178</v>
      </c>
      <c r="N15" s="3134">
        <v>0</v>
      </c>
      <c r="O15" s="3135" t="s">
        <v>86</v>
      </c>
      <c r="P15" s="3135">
        <v>29</v>
      </c>
      <c r="Q15" s="3135"/>
      <c r="R15" s="3129">
        <v>0</v>
      </c>
      <c r="S15" s="17"/>
      <c r="T15" s="22" t="s">
        <v>809</v>
      </c>
    </row>
    <row r="16" spans="1:20" x14ac:dyDescent="0.35">
      <c r="A16" s="874">
        <f t="shared" si="0"/>
        <v>6</v>
      </c>
      <c r="B16" s="875">
        <f t="shared" si="0"/>
        <v>6</v>
      </c>
      <c r="C16" s="876">
        <v>45829</v>
      </c>
      <c r="D16" s="876">
        <v>46025</v>
      </c>
      <c r="E16" s="50" t="s">
        <v>1</v>
      </c>
      <c r="F16" s="50" t="s">
        <v>3</v>
      </c>
      <c r="G16" s="804">
        <v>46500</v>
      </c>
      <c r="H16" s="804">
        <v>0</v>
      </c>
      <c r="I16" s="1153">
        <v>25</v>
      </c>
      <c r="J16" s="809">
        <f t="shared" si="1"/>
        <v>50220</v>
      </c>
      <c r="K16" s="810" t="s">
        <v>208</v>
      </c>
      <c r="L16" s="1153">
        <v>27</v>
      </c>
      <c r="M16" s="808" t="str">
        <f t="shared" si="3"/>
        <v>SSH-BRI-SSH</v>
      </c>
      <c r="N16" s="878">
        <f t="shared" si="4"/>
        <v>1255500</v>
      </c>
      <c r="O16" s="879" t="s">
        <v>87</v>
      </c>
      <c r="P16" s="879">
        <v>186</v>
      </c>
      <c r="Q16" s="879"/>
      <c r="R16" s="94">
        <f>Table2[[#This Row],[SELLING]]/Table2[[#This Row],[Y Capacity]]</f>
        <v>270</v>
      </c>
      <c r="S16" s="17" t="s">
        <v>1163</v>
      </c>
      <c r="T16" s="22" t="s">
        <v>331</v>
      </c>
    </row>
    <row r="17" spans="1:20" x14ac:dyDescent="0.35">
      <c r="A17" s="874">
        <f t="shared" si="0"/>
        <v>5</v>
      </c>
      <c r="B17" s="875">
        <f t="shared" si="0"/>
        <v>5</v>
      </c>
      <c r="C17" s="876">
        <v>45877</v>
      </c>
      <c r="D17" s="876">
        <v>45891</v>
      </c>
      <c r="E17" s="50" t="s">
        <v>1</v>
      </c>
      <c r="F17" s="50" t="s">
        <v>4</v>
      </c>
      <c r="G17" s="881">
        <v>2136</v>
      </c>
      <c r="H17" s="804">
        <v>0</v>
      </c>
      <c r="I17" s="1153">
        <v>2</v>
      </c>
      <c r="J17" s="809">
        <f t="shared" si="1"/>
        <v>1068</v>
      </c>
      <c r="K17" s="810" t="s">
        <v>235</v>
      </c>
      <c r="L17" s="1153">
        <v>1</v>
      </c>
      <c r="M17" s="808" t="str">
        <f t="shared" si="3"/>
        <v>SSH-MXP-SSH</v>
      </c>
      <c r="N17" s="881">
        <v>2136</v>
      </c>
      <c r="O17" s="879" t="s">
        <v>87</v>
      </c>
      <c r="P17" s="879">
        <v>4</v>
      </c>
      <c r="Q17" s="879"/>
      <c r="R17" s="94">
        <f>Table2[[#This Row],[SELLING]]/Table2[[#This Row],[Y Capacity]]</f>
        <v>267</v>
      </c>
      <c r="S17" s="17" t="s">
        <v>403</v>
      </c>
      <c r="T17" s="22" t="s">
        <v>331</v>
      </c>
    </row>
    <row r="18" spans="1:20" x14ac:dyDescent="0.35">
      <c r="A18" s="874">
        <f t="shared" si="0"/>
        <v>5</v>
      </c>
      <c r="B18" s="875">
        <f t="shared" si="0"/>
        <v>5</v>
      </c>
      <c r="C18" s="876">
        <v>45870</v>
      </c>
      <c r="D18" s="876">
        <v>45905</v>
      </c>
      <c r="E18" s="50" t="s">
        <v>1</v>
      </c>
      <c r="F18" s="50" t="s">
        <v>3</v>
      </c>
      <c r="G18" s="881">
        <v>45580</v>
      </c>
      <c r="H18" s="804">
        <v>0</v>
      </c>
      <c r="I18" s="808">
        <f t="shared" si="5"/>
        <v>5</v>
      </c>
      <c r="J18" s="809">
        <f t="shared" si="1"/>
        <v>54696</v>
      </c>
      <c r="K18" s="810" t="s">
        <v>238</v>
      </c>
      <c r="L18" s="877">
        <f t="shared" si="2"/>
        <v>6</v>
      </c>
      <c r="M18" s="808" t="str">
        <f t="shared" si="3"/>
        <v>SSH-BRI-SSH</v>
      </c>
      <c r="N18" s="878">
        <f t="shared" si="4"/>
        <v>273480</v>
      </c>
      <c r="O18" s="879" t="s">
        <v>86</v>
      </c>
      <c r="P18" s="879">
        <v>179</v>
      </c>
      <c r="Q18" s="879"/>
      <c r="R18" s="94">
        <f>Table2[[#This Row],[SELLING]]/Table2[[#This Row],[Y Capacity]]</f>
        <v>305.56424581005587</v>
      </c>
      <c r="S18" s="17" t="s">
        <v>1138</v>
      </c>
      <c r="T18" s="22" t="s">
        <v>1331</v>
      </c>
    </row>
    <row r="19" spans="1:20" x14ac:dyDescent="0.35">
      <c r="A19" s="874">
        <f t="shared" si="0"/>
        <v>6</v>
      </c>
      <c r="B19" s="875">
        <f t="shared" si="0"/>
        <v>6</v>
      </c>
      <c r="C19" s="876">
        <v>45864</v>
      </c>
      <c r="D19" s="880">
        <v>45969</v>
      </c>
      <c r="E19" s="50" t="s">
        <v>1</v>
      </c>
      <c r="F19" s="50" t="s">
        <v>124</v>
      </c>
      <c r="G19" s="804">
        <v>61000</v>
      </c>
      <c r="H19" s="804">
        <v>0</v>
      </c>
      <c r="I19" s="808">
        <f t="shared" si="5"/>
        <v>15</v>
      </c>
      <c r="J19" s="809">
        <f t="shared" si="1"/>
        <v>65066.666666666664</v>
      </c>
      <c r="K19" s="810" t="s">
        <v>246</v>
      </c>
      <c r="L19" s="877">
        <f t="shared" si="2"/>
        <v>16</v>
      </c>
      <c r="M19" s="808" t="str">
        <f t="shared" si="3"/>
        <v>SSH-VRN-SSH</v>
      </c>
      <c r="N19" s="878">
        <f t="shared" si="4"/>
        <v>976000</v>
      </c>
      <c r="O19" s="3402" t="s">
        <v>528</v>
      </c>
      <c r="P19" s="879">
        <v>218</v>
      </c>
      <c r="Q19" s="879"/>
      <c r="R19" s="94">
        <f>Table2[[#This Row],[SELLING]]/Table2[[#This Row],[Y Capacity]]</f>
        <v>298.47094801223238</v>
      </c>
      <c r="S19" s="17" t="s">
        <v>1373</v>
      </c>
      <c r="T19" s="22" t="s">
        <v>883</v>
      </c>
    </row>
    <row r="20" spans="1:20" x14ac:dyDescent="0.35">
      <c r="A20" s="874">
        <f t="shared" si="0"/>
        <v>7</v>
      </c>
      <c r="B20" s="875">
        <f t="shared" si="0"/>
        <v>7</v>
      </c>
      <c r="C20" s="876">
        <v>45865</v>
      </c>
      <c r="D20" s="876">
        <v>45991</v>
      </c>
      <c r="E20" s="50" t="s">
        <v>1</v>
      </c>
      <c r="F20" s="50" t="s">
        <v>113</v>
      </c>
      <c r="G20" s="804">
        <v>0</v>
      </c>
      <c r="H20" s="804">
        <v>0</v>
      </c>
      <c r="I20" s="808">
        <f t="shared" si="5"/>
        <v>18</v>
      </c>
      <c r="J20" s="809">
        <f t="shared" si="1"/>
        <v>0</v>
      </c>
      <c r="K20" s="810" t="s">
        <v>254</v>
      </c>
      <c r="L20" s="877">
        <f t="shared" si="2"/>
        <v>19</v>
      </c>
      <c r="M20" s="808" t="str">
        <f t="shared" si="3"/>
        <v>SSH-FCO-SSH</v>
      </c>
      <c r="N20" s="878">
        <f t="shared" si="4"/>
        <v>0</v>
      </c>
      <c r="O20" s="879" t="s">
        <v>86</v>
      </c>
      <c r="P20" s="879">
        <v>174</v>
      </c>
      <c r="Q20" s="879"/>
      <c r="R20" s="94">
        <f>Table2[[#This Row],[SELLING]]/Table2[[#This Row],[Y Capacity]]</f>
        <v>0</v>
      </c>
      <c r="S20" s="17"/>
      <c r="T20" s="22"/>
    </row>
    <row r="21" spans="1:20" x14ac:dyDescent="0.35">
      <c r="A21" s="874">
        <f t="shared" si="0"/>
        <v>7</v>
      </c>
      <c r="B21" s="875">
        <f t="shared" si="0"/>
        <v>7</v>
      </c>
      <c r="C21" s="876">
        <v>45865</v>
      </c>
      <c r="D21" s="880">
        <v>45921</v>
      </c>
      <c r="E21" s="50" t="s">
        <v>1</v>
      </c>
      <c r="F21" s="50" t="s">
        <v>2</v>
      </c>
      <c r="G21" s="804">
        <v>47680</v>
      </c>
      <c r="H21" s="804">
        <v>0</v>
      </c>
      <c r="I21" s="808">
        <f t="shared" si="5"/>
        <v>8</v>
      </c>
      <c r="J21" s="809">
        <f t="shared" si="1"/>
        <v>53640</v>
      </c>
      <c r="K21" s="810" t="s">
        <v>255</v>
      </c>
      <c r="L21" s="877">
        <f t="shared" si="2"/>
        <v>9</v>
      </c>
      <c r="M21" s="808" t="str">
        <f t="shared" si="3"/>
        <v>SSH-NAP-SSH</v>
      </c>
      <c r="N21" s="878">
        <f t="shared" si="4"/>
        <v>429120</v>
      </c>
      <c r="O21" s="879" t="s">
        <v>86</v>
      </c>
      <c r="P21" s="879">
        <v>179</v>
      </c>
      <c r="Q21" s="879"/>
      <c r="R21" s="94">
        <f>Table2[[#This Row],[SELLING]]/Table2[[#This Row],[Y Capacity]]</f>
        <v>299.66480446927375</v>
      </c>
      <c r="S21" s="17"/>
      <c r="T21" s="22" t="s">
        <v>1331</v>
      </c>
    </row>
    <row r="22" spans="1:20" x14ac:dyDescent="0.35">
      <c r="A22" s="874">
        <f t="shared" si="0"/>
        <v>1</v>
      </c>
      <c r="B22" s="875">
        <f t="shared" si="0"/>
        <v>1</v>
      </c>
      <c r="C22" s="876">
        <v>45866</v>
      </c>
      <c r="D22" s="876">
        <v>45908</v>
      </c>
      <c r="E22" s="50" t="s">
        <v>1</v>
      </c>
      <c r="F22" s="50" t="s">
        <v>2</v>
      </c>
      <c r="G22" s="804">
        <v>47680</v>
      </c>
      <c r="H22" s="804">
        <v>0</v>
      </c>
      <c r="I22" s="808">
        <f t="shared" si="5"/>
        <v>6</v>
      </c>
      <c r="J22" s="809">
        <f t="shared" si="1"/>
        <v>55626.666666666664</v>
      </c>
      <c r="K22" s="810" t="s">
        <v>270</v>
      </c>
      <c r="L22" s="877">
        <f t="shared" si="2"/>
        <v>7</v>
      </c>
      <c r="M22" s="808" t="str">
        <f t="shared" si="3"/>
        <v>SSH-NAP-SSH</v>
      </c>
      <c r="N22" s="878">
        <f t="shared" si="4"/>
        <v>333760</v>
      </c>
      <c r="O22" s="879" t="s">
        <v>86</v>
      </c>
      <c r="P22" s="879">
        <v>174</v>
      </c>
      <c r="Q22" s="879"/>
      <c r="R22" s="94">
        <f>Table2[[#This Row],[SELLING]]/Table2[[#This Row],[Y Capacity]]</f>
        <v>319.69348659003828</v>
      </c>
      <c r="S22" s="17"/>
      <c r="T22" s="22" t="s">
        <v>1331</v>
      </c>
    </row>
    <row r="23" spans="1:20" x14ac:dyDescent="0.35">
      <c r="A23" s="874">
        <f t="shared" si="0"/>
        <v>1</v>
      </c>
      <c r="B23" s="875">
        <f t="shared" si="0"/>
        <v>1</v>
      </c>
      <c r="C23" s="876">
        <v>45866</v>
      </c>
      <c r="D23" s="876">
        <v>45908</v>
      </c>
      <c r="E23" s="50" t="s">
        <v>1</v>
      </c>
      <c r="F23" s="50" t="s">
        <v>2</v>
      </c>
      <c r="G23" s="804">
        <v>46500</v>
      </c>
      <c r="H23" s="804">
        <v>0</v>
      </c>
      <c r="I23" s="808">
        <f t="shared" si="5"/>
        <v>6</v>
      </c>
      <c r="J23" s="809">
        <f t="shared" si="1"/>
        <v>54250</v>
      </c>
      <c r="K23" s="810" t="s">
        <v>278</v>
      </c>
      <c r="L23" s="877">
        <f t="shared" si="2"/>
        <v>7</v>
      </c>
      <c r="M23" s="808" t="str">
        <f t="shared" si="3"/>
        <v>SSH-NAP-SSH</v>
      </c>
      <c r="N23" s="878">
        <f t="shared" si="4"/>
        <v>325500</v>
      </c>
      <c r="O23" s="879" t="s">
        <v>87</v>
      </c>
      <c r="P23" s="879">
        <v>186</v>
      </c>
      <c r="Q23" s="879"/>
      <c r="R23" s="94">
        <f>Table2[[#This Row],[SELLING]]/Table2[[#This Row],[Y Capacity]]</f>
        <v>291.66666666666669</v>
      </c>
      <c r="S23" s="17"/>
      <c r="T23" s="22" t="s">
        <v>331</v>
      </c>
    </row>
    <row r="24" spans="1:20" x14ac:dyDescent="0.35">
      <c r="A24" s="874">
        <f t="shared" si="0"/>
        <v>1</v>
      </c>
      <c r="B24" s="875">
        <f t="shared" si="0"/>
        <v>1</v>
      </c>
      <c r="C24" s="876">
        <v>45866</v>
      </c>
      <c r="D24" s="876">
        <v>45908</v>
      </c>
      <c r="E24" s="50" t="s">
        <v>1</v>
      </c>
      <c r="F24" s="50" t="s">
        <v>4</v>
      </c>
      <c r="G24" s="804">
        <v>0</v>
      </c>
      <c r="H24" s="804">
        <v>0</v>
      </c>
      <c r="I24" s="808">
        <f t="shared" si="5"/>
        <v>6</v>
      </c>
      <c r="J24" s="809">
        <f t="shared" si="1"/>
        <v>0</v>
      </c>
      <c r="K24" s="810" t="s">
        <v>286</v>
      </c>
      <c r="L24" s="877">
        <f t="shared" si="2"/>
        <v>7</v>
      </c>
      <c r="M24" s="808" t="str">
        <f t="shared" si="3"/>
        <v>SSH-MXP-SSH</v>
      </c>
      <c r="N24" s="878">
        <f t="shared" si="4"/>
        <v>0</v>
      </c>
      <c r="O24" s="879" t="s">
        <v>86</v>
      </c>
      <c r="P24" s="879">
        <v>175</v>
      </c>
      <c r="Q24" s="879"/>
      <c r="R24" s="94">
        <f>Table2[[#This Row],[SELLING]]/Table2[[#This Row],[Y Capacity]]</f>
        <v>0</v>
      </c>
      <c r="S24" s="17"/>
      <c r="T24" s="22"/>
    </row>
    <row r="25" spans="1:20" x14ac:dyDescent="0.35">
      <c r="A25" s="874">
        <f t="shared" si="0"/>
        <v>3</v>
      </c>
      <c r="B25" s="875">
        <f t="shared" si="0"/>
        <v>3</v>
      </c>
      <c r="C25" s="880">
        <v>45868</v>
      </c>
      <c r="D25" s="880">
        <v>45903</v>
      </c>
      <c r="E25" s="50" t="s">
        <v>6</v>
      </c>
      <c r="F25" s="50" t="s">
        <v>4</v>
      </c>
      <c r="G25" s="804">
        <v>75000</v>
      </c>
      <c r="H25" s="804">
        <v>0</v>
      </c>
      <c r="I25" s="808">
        <f t="shared" si="5"/>
        <v>5</v>
      </c>
      <c r="J25" s="809">
        <f t="shared" si="1"/>
        <v>90000</v>
      </c>
      <c r="K25" s="810" t="s">
        <v>287</v>
      </c>
      <c r="L25" s="877">
        <f t="shared" si="2"/>
        <v>6</v>
      </c>
      <c r="M25" s="808" t="str">
        <f t="shared" si="3"/>
        <v>RMF-MXP-RMF</v>
      </c>
      <c r="N25" s="878">
        <f t="shared" si="4"/>
        <v>450000</v>
      </c>
      <c r="O25" s="879" t="s">
        <v>86</v>
      </c>
      <c r="P25" s="879">
        <v>177</v>
      </c>
      <c r="Q25" s="879"/>
      <c r="R25" s="94">
        <f>Table2[[#This Row],[SELLING]]/Table2[[#This Row],[Y Capacity]]</f>
        <v>508.47457627118644</v>
      </c>
      <c r="S25" s="17" t="s">
        <v>404</v>
      </c>
      <c r="T25" s="22" t="s">
        <v>883</v>
      </c>
    </row>
    <row r="26" spans="1:20" x14ac:dyDescent="0.35">
      <c r="A26" s="874">
        <f t="shared" si="0"/>
        <v>5</v>
      </c>
      <c r="B26" s="875">
        <f t="shared" si="0"/>
        <v>5</v>
      </c>
      <c r="C26" s="876">
        <v>45870</v>
      </c>
      <c r="D26" s="876">
        <v>45898</v>
      </c>
      <c r="E26" s="50" t="s">
        <v>1</v>
      </c>
      <c r="F26" s="50" t="s">
        <v>294</v>
      </c>
      <c r="G26" s="804">
        <v>0</v>
      </c>
      <c r="H26" s="804">
        <v>0</v>
      </c>
      <c r="I26" s="808">
        <f t="shared" si="5"/>
        <v>4</v>
      </c>
      <c r="J26" s="809">
        <f t="shared" si="1"/>
        <v>0</v>
      </c>
      <c r="K26" s="810" t="s">
        <v>295</v>
      </c>
      <c r="L26" s="877">
        <f t="shared" si="2"/>
        <v>5</v>
      </c>
      <c r="M26" s="808" t="str">
        <f t="shared" si="3"/>
        <v>SSH-CAG-SSH</v>
      </c>
      <c r="N26" s="878">
        <f t="shared" si="4"/>
        <v>0</v>
      </c>
      <c r="O26" s="879" t="s">
        <v>86</v>
      </c>
      <c r="P26" s="879">
        <v>174</v>
      </c>
      <c r="Q26" s="879"/>
      <c r="R26" s="94">
        <f>Table2[[#This Row],[SELLING]]/Table2[[#This Row],[Y Capacity]]</f>
        <v>0</v>
      </c>
      <c r="S26" s="17" t="s">
        <v>404</v>
      </c>
      <c r="T26" s="22"/>
    </row>
    <row r="27" spans="1:20" x14ac:dyDescent="0.35">
      <c r="A27" s="874">
        <f t="shared" ref="A27:A42" si="6">WEEKDAY(C27,2)</f>
        <v>1</v>
      </c>
      <c r="B27" s="875">
        <f t="shared" ref="B27:B42" si="7">WEEKDAY(D27,2)</f>
        <v>1</v>
      </c>
      <c r="C27" s="876">
        <v>45880</v>
      </c>
      <c r="D27" s="876">
        <v>45901</v>
      </c>
      <c r="E27" s="50" t="s">
        <v>1</v>
      </c>
      <c r="F27" s="50" t="s">
        <v>2</v>
      </c>
      <c r="G27" s="881">
        <v>53000</v>
      </c>
      <c r="H27" s="804">
        <v>0</v>
      </c>
      <c r="I27" s="808">
        <f t="shared" si="5"/>
        <v>3</v>
      </c>
      <c r="J27" s="809">
        <f t="shared" si="1"/>
        <v>70666.666666666672</v>
      </c>
      <c r="K27" s="810" t="s">
        <v>402</v>
      </c>
      <c r="L27" s="877">
        <f t="shared" si="2"/>
        <v>4</v>
      </c>
      <c r="M27" s="808" t="str">
        <f t="shared" ref="M27:M34" si="8">E27&amp;"-"&amp;F27&amp;"-"&amp;E27</f>
        <v>SSH-NAP-SSH</v>
      </c>
      <c r="N27" s="878">
        <f t="shared" si="4"/>
        <v>212000</v>
      </c>
      <c r="O27" s="3532" t="s">
        <v>528</v>
      </c>
      <c r="P27" s="3532">
        <v>218</v>
      </c>
      <c r="Q27" s="3532"/>
      <c r="R27" s="3531">
        <f>Table2[[#This Row],[SELLING]]/Table2[[#This Row],[Y Capacity]]</f>
        <v>324.15902140672785</v>
      </c>
      <c r="S27" s="3354"/>
      <c r="T27" s="22" t="s">
        <v>883</v>
      </c>
    </row>
    <row r="28" spans="1:20" x14ac:dyDescent="0.35">
      <c r="A28" s="874">
        <f t="shared" si="6"/>
        <v>1</v>
      </c>
      <c r="B28" s="875">
        <f t="shared" si="7"/>
        <v>1</v>
      </c>
      <c r="C28" s="876">
        <v>45859</v>
      </c>
      <c r="D28" s="876">
        <v>45908</v>
      </c>
      <c r="E28" s="50" t="s">
        <v>167</v>
      </c>
      <c r="F28" s="50" t="s">
        <v>2</v>
      </c>
      <c r="G28" s="881">
        <v>48000</v>
      </c>
      <c r="H28" s="804">
        <v>0</v>
      </c>
      <c r="I28" s="808">
        <f t="shared" si="5"/>
        <v>7</v>
      </c>
      <c r="J28" s="809">
        <f t="shared" si="1"/>
        <v>54857.142857142855</v>
      </c>
      <c r="K28" s="810" t="s">
        <v>414</v>
      </c>
      <c r="L28" s="877">
        <f t="shared" si="2"/>
        <v>8</v>
      </c>
      <c r="M28" s="808" t="str">
        <f t="shared" si="8"/>
        <v>HRG-NAP-HRG</v>
      </c>
      <c r="N28" s="878">
        <f t="shared" si="4"/>
        <v>384000</v>
      </c>
      <c r="O28" s="879" t="s">
        <v>86</v>
      </c>
      <c r="P28" s="879">
        <v>176</v>
      </c>
      <c r="Q28" s="879"/>
      <c r="R28" s="94">
        <f>Table2[[#This Row],[SELLING]]/Table2[[#This Row],[Y Capacity]]</f>
        <v>311.68831168831167</v>
      </c>
      <c r="S28" s="17"/>
      <c r="T28" s="22" t="s">
        <v>1014</v>
      </c>
    </row>
    <row r="29" spans="1:20" x14ac:dyDescent="0.35">
      <c r="A29" s="874">
        <f t="shared" si="6"/>
        <v>1</v>
      </c>
      <c r="B29" s="875">
        <f t="shared" si="7"/>
        <v>1</v>
      </c>
      <c r="C29" s="880">
        <v>46013</v>
      </c>
      <c r="D29" s="880">
        <v>46027</v>
      </c>
      <c r="E29" s="50" t="s">
        <v>1</v>
      </c>
      <c r="F29" s="50" t="s">
        <v>2</v>
      </c>
      <c r="G29" s="804">
        <v>47000</v>
      </c>
      <c r="H29" s="804">
        <v>0</v>
      </c>
      <c r="I29" s="808">
        <f t="shared" si="5"/>
        <v>2</v>
      </c>
      <c r="J29" s="809">
        <f t="shared" si="1"/>
        <v>70500</v>
      </c>
      <c r="K29" s="810" t="s">
        <v>562</v>
      </c>
      <c r="L29" s="877">
        <f t="shared" si="2"/>
        <v>3</v>
      </c>
      <c r="M29" s="808" t="str">
        <f t="shared" si="8"/>
        <v>SSH-NAP-SSH</v>
      </c>
      <c r="N29" s="878">
        <f t="shared" si="4"/>
        <v>141000</v>
      </c>
      <c r="O29" s="879" t="s">
        <v>86</v>
      </c>
      <c r="P29" s="879">
        <v>174</v>
      </c>
      <c r="Q29" s="879"/>
      <c r="R29" s="762">
        <f>Table2[[#This Row],[SELLING]]/Table2[[#This Row],[Y Capacity]]</f>
        <v>405.17241379310343</v>
      </c>
      <c r="S29" s="17"/>
      <c r="T29" s="22" t="s">
        <v>883</v>
      </c>
    </row>
    <row r="30" spans="1:20" x14ac:dyDescent="0.35">
      <c r="A30" s="874">
        <f t="shared" si="6"/>
        <v>5</v>
      </c>
      <c r="B30" s="875">
        <f t="shared" si="7"/>
        <v>5</v>
      </c>
      <c r="C30" s="1040">
        <v>45863</v>
      </c>
      <c r="D30" s="1040">
        <v>45905</v>
      </c>
      <c r="E30" s="128" t="s">
        <v>1</v>
      </c>
      <c r="F30" s="128" t="s">
        <v>113</v>
      </c>
      <c r="G30" s="804">
        <v>52500</v>
      </c>
      <c r="H30" s="801">
        <v>0</v>
      </c>
      <c r="I30" s="808">
        <f t="shared" si="5"/>
        <v>6</v>
      </c>
      <c r="J30" s="809">
        <f t="shared" si="1"/>
        <v>61250</v>
      </c>
      <c r="K30" s="1042" t="s">
        <v>623</v>
      </c>
      <c r="L30" s="807">
        <f t="shared" si="2"/>
        <v>7</v>
      </c>
      <c r="M30" s="806" t="str">
        <f t="shared" si="8"/>
        <v>SSH-FCO-SSH</v>
      </c>
      <c r="N30" s="803">
        <f t="shared" si="4"/>
        <v>367500</v>
      </c>
      <c r="O30" s="3403" t="s">
        <v>87</v>
      </c>
      <c r="P30" s="882">
        <v>186</v>
      </c>
      <c r="Q30" s="882"/>
      <c r="R30" s="1041">
        <f>Table2[[#This Row],[SELLING]]/Table2[[#This Row],[Y Capacity]]</f>
        <v>329.30107526881721</v>
      </c>
      <c r="S30" s="52"/>
      <c r="T30" s="53" t="s">
        <v>331</v>
      </c>
    </row>
    <row r="31" spans="1:20" x14ac:dyDescent="0.35">
      <c r="A31" s="874">
        <f t="shared" si="6"/>
        <v>7</v>
      </c>
      <c r="B31" s="875">
        <f t="shared" si="7"/>
        <v>7</v>
      </c>
      <c r="C31" s="1575">
        <v>45858</v>
      </c>
      <c r="D31" s="1575">
        <v>45963</v>
      </c>
      <c r="E31" s="50" t="s">
        <v>1</v>
      </c>
      <c r="F31" s="50" t="s">
        <v>527</v>
      </c>
      <c r="G31" s="881">
        <v>8700</v>
      </c>
      <c r="H31" s="1577">
        <v>0</v>
      </c>
      <c r="I31" s="808">
        <f t="shared" si="5"/>
        <v>15</v>
      </c>
      <c r="J31" s="809">
        <f t="shared" si="1"/>
        <v>9280</v>
      </c>
      <c r="K31" s="1578" t="s">
        <v>745</v>
      </c>
      <c r="L31" s="807">
        <f t="shared" si="2"/>
        <v>16</v>
      </c>
      <c r="M31" s="806" t="str">
        <f t="shared" si="8"/>
        <v>SSH-PMO-SSH</v>
      </c>
      <c r="N31" s="803">
        <f t="shared" si="4"/>
        <v>139200</v>
      </c>
      <c r="O31" s="1579" t="s">
        <v>528</v>
      </c>
      <c r="P31" s="1579">
        <v>20</v>
      </c>
      <c r="Q31" s="1579"/>
      <c r="R31" s="1041">
        <f>Table2[[#This Row],[SELLING]]/Table2[[#This Row],[Y Capacity]]</f>
        <v>464</v>
      </c>
      <c r="S31" s="17" t="s">
        <v>1337</v>
      </c>
      <c r="T31" s="22" t="s">
        <v>883</v>
      </c>
    </row>
    <row r="32" spans="1:20" x14ac:dyDescent="0.35">
      <c r="A32" s="874">
        <f t="shared" si="6"/>
        <v>1</v>
      </c>
      <c r="B32" s="875">
        <f t="shared" si="7"/>
        <v>1</v>
      </c>
      <c r="C32" s="1575">
        <v>45859</v>
      </c>
      <c r="D32" s="1575">
        <v>45915</v>
      </c>
      <c r="E32" s="50" t="s">
        <v>1</v>
      </c>
      <c r="F32" s="50" t="s">
        <v>527</v>
      </c>
      <c r="G32" s="881">
        <v>47000</v>
      </c>
      <c r="H32" s="1577">
        <v>0</v>
      </c>
      <c r="I32" s="808">
        <f t="shared" si="5"/>
        <v>8</v>
      </c>
      <c r="J32" s="809">
        <f t="shared" si="1"/>
        <v>52875</v>
      </c>
      <c r="K32" s="1578" t="s">
        <v>766</v>
      </c>
      <c r="L32" s="807">
        <f t="shared" si="2"/>
        <v>9</v>
      </c>
      <c r="M32" s="806" t="str">
        <f t="shared" si="8"/>
        <v>SSH-PMO-SSH</v>
      </c>
      <c r="N32" s="803">
        <f t="shared" si="4"/>
        <v>423000</v>
      </c>
      <c r="O32" s="1579" t="s">
        <v>86</v>
      </c>
      <c r="P32" s="1579">
        <v>179</v>
      </c>
      <c r="Q32" s="1579"/>
      <c r="R32" s="1041">
        <f>Table2[[#This Row],[SELLING]]/Table2[[#This Row],[Y Capacity]]</f>
        <v>295.39106145251395</v>
      </c>
      <c r="S32" s="17"/>
      <c r="T32" s="22" t="s">
        <v>809</v>
      </c>
    </row>
    <row r="33" spans="1:20" x14ac:dyDescent="0.35">
      <c r="A33" s="874">
        <f t="shared" si="6"/>
        <v>2</v>
      </c>
      <c r="B33" s="875">
        <f t="shared" si="7"/>
        <v>2</v>
      </c>
      <c r="C33" s="1575">
        <v>45874</v>
      </c>
      <c r="D33" s="1575">
        <v>45902</v>
      </c>
      <c r="E33" s="50" t="s">
        <v>1</v>
      </c>
      <c r="F33" s="50" t="s">
        <v>789</v>
      </c>
      <c r="G33" s="1576">
        <v>14850</v>
      </c>
      <c r="H33" s="1577">
        <v>0</v>
      </c>
      <c r="I33" s="808">
        <f t="shared" si="5"/>
        <v>4</v>
      </c>
      <c r="J33" s="809">
        <f t="shared" si="1"/>
        <v>18562.5</v>
      </c>
      <c r="K33" s="1578" t="s">
        <v>790</v>
      </c>
      <c r="L33" s="807">
        <f t="shared" si="2"/>
        <v>5</v>
      </c>
      <c r="M33" s="806" t="str">
        <f t="shared" si="8"/>
        <v>SSH-PSA-SSH</v>
      </c>
      <c r="N33" s="803">
        <f t="shared" si="4"/>
        <v>74250</v>
      </c>
      <c r="O33" s="1579" t="s">
        <v>86</v>
      </c>
      <c r="P33" s="1579">
        <v>30</v>
      </c>
      <c r="Q33" s="1579"/>
      <c r="R33" s="1041">
        <f>Table2[[#This Row],[SELLING]]/Table2[[#This Row],[Y Capacity]]</f>
        <v>618.75</v>
      </c>
      <c r="S33" s="17"/>
      <c r="T33" s="22" t="s">
        <v>809</v>
      </c>
    </row>
    <row r="34" spans="1:20" x14ac:dyDescent="0.35">
      <c r="A34" s="874">
        <f t="shared" si="6"/>
        <v>7</v>
      </c>
      <c r="B34" s="875">
        <f t="shared" si="7"/>
        <v>7</v>
      </c>
      <c r="C34" s="2684">
        <v>45921</v>
      </c>
      <c r="D34" s="2684">
        <v>45963</v>
      </c>
      <c r="E34" s="128" t="s">
        <v>1</v>
      </c>
      <c r="F34" s="128" t="s">
        <v>2</v>
      </c>
      <c r="G34" s="2685">
        <v>10914.3</v>
      </c>
      <c r="H34" s="2686">
        <v>0</v>
      </c>
      <c r="I34" s="808">
        <f>(D34-C34)/7+1-1</f>
        <v>6</v>
      </c>
      <c r="J34" s="809">
        <f>IFERROR((G34+H34)*L34/I34,0)</f>
        <v>12733.349999999999</v>
      </c>
      <c r="K34" s="2688" t="s">
        <v>1131</v>
      </c>
      <c r="L34" s="807">
        <f>(D34-C34)/7+1</f>
        <v>7</v>
      </c>
      <c r="M34" s="806" t="str">
        <f t="shared" si="8"/>
        <v>SSH-NAP-SSH</v>
      </c>
      <c r="N34" s="803">
        <f t="shared" ref="N34:N39" si="9">G34*L34</f>
        <v>76400.099999999991</v>
      </c>
      <c r="O34" s="3404" t="s">
        <v>86</v>
      </c>
      <c r="P34" s="2687">
        <v>40</v>
      </c>
      <c r="Q34" s="2687"/>
      <c r="R34" s="1041">
        <f>Table2[[#This Row],[SELLING]]/Table2[[#This Row],[Y Capacity]]</f>
        <v>318.33374999999995</v>
      </c>
      <c r="S34" s="52" t="s">
        <v>1338</v>
      </c>
      <c r="T34" s="53" t="s">
        <v>624</v>
      </c>
    </row>
    <row r="35" spans="1:20" x14ac:dyDescent="0.35">
      <c r="A35" s="874">
        <f t="shared" ref="A35:B38" si="10">WEEKDAY(C35,2)</f>
        <v>3</v>
      </c>
      <c r="B35" s="875">
        <f t="shared" si="10"/>
        <v>3</v>
      </c>
      <c r="C35" s="2684">
        <v>45875</v>
      </c>
      <c r="D35" s="2684">
        <v>45903</v>
      </c>
      <c r="E35" s="128" t="s">
        <v>1</v>
      </c>
      <c r="F35" s="128" t="s">
        <v>2</v>
      </c>
      <c r="G35" s="2685">
        <v>4320</v>
      </c>
      <c r="H35" s="2686">
        <v>0</v>
      </c>
      <c r="I35" s="808">
        <f>(D35-C35)/7+1-1</f>
        <v>4</v>
      </c>
      <c r="J35" s="809">
        <f>IFERROR((G35+H35)*L35/I35,0)</f>
        <v>4320</v>
      </c>
      <c r="K35" s="2689" t="s">
        <v>1142</v>
      </c>
      <c r="L35" s="1153">
        <v>4</v>
      </c>
      <c r="M35" s="806" t="str">
        <f>E35&amp;"-"&amp;F35&amp;"-"&amp;E35</f>
        <v>SSH-NAP-SSH</v>
      </c>
      <c r="N35" s="803">
        <f t="shared" si="9"/>
        <v>17280</v>
      </c>
      <c r="O35" s="3404" t="s">
        <v>86</v>
      </c>
      <c r="P35" s="2687">
        <v>12</v>
      </c>
      <c r="Q35" s="2687"/>
      <c r="R35" s="1041">
        <f>Table2[[#This Row],[SELLING]]/Table2[[#This Row],[Y Capacity]]</f>
        <v>360</v>
      </c>
      <c r="S35" s="52" t="s">
        <v>1339</v>
      </c>
      <c r="T35" s="53" t="s">
        <v>1331</v>
      </c>
    </row>
    <row r="36" spans="1:20" x14ac:dyDescent="0.35">
      <c r="A36" s="874">
        <f t="shared" si="10"/>
        <v>4</v>
      </c>
      <c r="B36" s="875">
        <f t="shared" si="10"/>
        <v>4</v>
      </c>
      <c r="C36" s="2684">
        <v>45855</v>
      </c>
      <c r="D36" s="2684">
        <v>45918</v>
      </c>
      <c r="E36" s="128" t="s">
        <v>1</v>
      </c>
      <c r="F36" s="128" t="s">
        <v>1181</v>
      </c>
      <c r="G36" s="2685"/>
      <c r="H36" s="2686">
        <v>0</v>
      </c>
      <c r="I36" s="808">
        <f>(D36-C36)/7+1-1</f>
        <v>9</v>
      </c>
      <c r="J36" s="809">
        <f>IFERROR((G36+H36)*L36/I36,0)</f>
        <v>0</v>
      </c>
      <c r="K36" s="2841" t="s">
        <v>1179</v>
      </c>
      <c r="L36" s="2840">
        <f>(D36-C36)/7+1</f>
        <v>10</v>
      </c>
      <c r="M36" s="806" t="str">
        <f>E36&amp;"-"&amp;F36&amp;"-"&amp;E36</f>
        <v>SSH-CIY-SSH</v>
      </c>
      <c r="N36" s="803">
        <f t="shared" si="9"/>
        <v>0</v>
      </c>
      <c r="O36" s="3405" t="s">
        <v>1188</v>
      </c>
      <c r="P36" s="2687">
        <v>166</v>
      </c>
      <c r="Q36" s="2687"/>
      <c r="R36" s="1041">
        <f>Table2[[#This Row],[SELLING]]/Table2[[#This Row],[Y Capacity]]</f>
        <v>0</v>
      </c>
      <c r="S36" s="52"/>
      <c r="T36" s="53" t="s">
        <v>883</v>
      </c>
    </row>
    <row r="37" spans="1:20" x14ac:dyDescent="0.35">
      <c r="A37" s="874">
        <f t="shared" si="10"/>
        <v>5</v>
      </c>
      <c r="B37" s="875">
        <f t="shared" si="10"/>
        <v>5</v>
      </c>
      <c r="C37" s="3230">
        <v>45863</v>
      </c>
      <c r="D37" s="3230">
        <v>45912</v>
      </c>
      <c r="E37" s="128" t="s">
        <v>1</v>
      </c>
      <c r="F37" s="128" t="s">
        <v>124</v>
      </c>
      <c r="G37" s="3231">
        <v>53000</v>
      </c>
      <c r="H37" s="2686">
        <v>0</v>
      </c>
      <c r="I37" s="3232">
        <f>(D37-C37)/7+1-1</f>
        <v>7</v>
      </c>
      <c r="J37" s="3233">
        <f>IFERROR((G37+H37)*L37/I37,0)</f>
        <v>60571.428571428572</v>
      </c>
      <c r="K37" s="3234" t="s">
        <v>1257</v>
      </c>
      <c r="L37" s="3235">
        <f>(D37-C37)/7+1</f>
        <v>8</v>
      </c>
      <c r="M37" s="3236" t="str">
        <f>E37&amp;"-"&amp;F37&amp;"-"&amp;E37</f>
        <v>SSH-VRN-SSH</v>
      </c>
      <c r="N37" s="3237">
        <f t="shared" si="9"/>
        <v>424000</v>
      </c>
      <c r="O37" s="3238" t="s">
        <v>86</v>
      </c>
      <c r="P37" s="3238">
        <v>179</v>
      </c>
      <c r="Q37" s="3238"/>
      <c r="R37" s="1041">
        <f>Table2[[#This Row],[SELLING]]/Table2[[#This Row],[Y Capacity]]</f>
        <v>338.38786911412609</v>
      </c>
      <c r="S37" s="3238"/>
      <c r="T37" s="53" t="s">
        <v>809</v>
      </c>
    </row>
    <row r="38" spans="1:20" x14ac:dyDescent="0.35">
      <c r="A38" s="874">
        <f t="shared" si="10"/>
        <v>6</v>
      </c>
      <c r="B38" s="875">
        <f t="shared" si="10"/>
        <v>6</v>
      </c>
      <c r="C38" s="3230">
        <v>45920</v>
      </c>
      <c r="D38" s="3230">
        <v>45962</v>
      </c>
      <c r="E38" s="128" t="s">
        <v>1</v>
      </c>
      <c r="F38" s="128" t="s">
        <v>124</v>
      </c>
      <c r="G38" s="881">
        <v>60000</v>
      </c>
      <c r="H38" s="2686">
        <v>0</v>
      </c>
      <c r="I38" s="3232">
        <f>(D38-C38)/7+1-1</f>
        <v>6</v>
      </c>
      <c r="J38" s="3233">
        <f>IFERROR((G38+H38)*L38/I38,0)</f>
        <v>70000</v>
      </c>
      <c r="K38" s="3234" t="s">
        <v>1271</v>
      </c>
      <c r="L38" s="3235">
        <f>(D38-C38)/7+1</f>
        <v>7</v>
      </c>
      <c r="M38" s="3236" t="str">
        <f>E38&amp;"-"&amp;F38&amp;"-"&amp;E38</f>
        <v>SSH-VRN-SSH</v>
      </c>
      <c r="N38" s="3237">
        <f t="shared" si="9"/>
        <v>420000</v>
      </c>
      <c r="O38" s="3238" t="s">
        <v>86</v>
      </c>
      <c r="P38" s="3238">
        <v>174</v>
      </c>
      <c r="Q38" s="3238"/>
      <c r="R38" s="1041">
        <f>Table2[[#This Row],[SELLING]]/Table2[[#This Row],[Y Capacity]]</f>
        <v>402.29885057471262</v>
      </c>
      <c r="S38" s="3238"/>
      <c r="T38" s="53" t="s">
        <v>883</v>
      </c>
    </row>
    <row r="39" spans="1:20" x14ac:dyDescent="0.35">
      <c r="A39" s="874">
        <f t="shared" ref="A39:A40" si="11">WEEKDAY(C39,2)</f>
        <v>4</v>
      </c>
      <c r="B39" s="875">
        <f t="shared" ref="B39:B40" si="12">WEEKDAY(D39,2)</f>
        <v>4</v>
      </c>
      <c r="C39" s="3349">
        <v>45855</v>
      </c>
      <c r="D39" s="3349">
        <v>45911</v>
      </c>
      <c r="E39" s="50" t="s">
        <v>1</v>
      </c>
      <c r="F39" s="50" t="s">
        <v>164</v>
      </c>
      <c r="G39" s="3351">
        <v>46780</v>
      </c>
      <c r="H39" s="2686">
        <v>0</v>
      </c>
      <c r="I39" s="3232">
        <f t="shared" ref="I39:I40" si="13">(D39-C39)/7+1-1</f>
        <v>8</v>
      </c>
      <c r="J39" s="3233">
        <f>IFERROR((#REF!+G39)*L39/I39,0)</f>
        <v>0</v>
      </c>
      <c r="K39" s="3352" t="s">
        <v>1292</v>
      </c>
      <c r="L39" s="3235">
        <f t="shared" ref="L39:L40" si="14">(D39-C39)/7+1</f>
        <v>9</v>
      </c>
      <c r="M39" s="3236" t="str">
        <f t="shared" ref="M39:M40" si="15">E39&amp;"-"&amp;F39&amp;"-"&amp;E39</f>
        <v>SSH-CTA-SSH</v>
      </c>
      <c r="N39" s="3237">
        <f t="shared" si="9"/>
        <v>421020</v>
      </c>
      <c r="O39" s="3353" t="s">
        <v>86</v>
      </c>
      <c r="P39" s="3353">
        <v>179</v>
      </c>
      <c r="Q39" s="3353"/>
      <c r="R39" s="1041">
        <f>Table2[[#This Row],[SELLING]]/Table2[[#This Row],[Y Capacity]]</f>
        <v>0</v>
      </c>
      <c r="S39" s="3354"/>
      <c r="T39" s="3355" t="s">
        <v>1331</v>
      </c>
    </row>
    <row r="40" spans="1:20" x14ac:dyDescent="0.35">
      <c r="A40" s="874">
        <f t="shared" si="11"/>
        <v>4</v>
      </c>
      <c r="B40" s="875">
        <f t="shared" si="12"/>
        <v>4</v>
      </c>
      <c r="C40" s="3349">
        <v>45869</v>
      </c>
      <c r="D40" s="3349">
        <v>45904</v>
      </c>
      <c r="E40" s="50" t="s">
        <v>1</v>
      </c>
      <c r="F40" s="50" t="s">
        <v>1312</v>
      </c>
      <c r="G40" s="3350">
        <v>53000</v>
      </c>
      <c r="H40" s="2686">
        <v>0</v>
      </c>
      <c r="I40" s="3232">
        <f t="shared" si="13"/>
        <v>5</v>
      </c>
      <c r="J40" s="3233">
        <f t="shared" ref="J40" si="16">IFERROR((G40+H40)*L40/I40,0)</f>
        <v>63600</v>
      </c>
      <c r="K40" s="3356" t="s">
        <v>1332</v>
      </c>
      <c r="L40" s="3235">
        <f t="shared" si="14"/>
        <v>6</v>
      </c>
      <c r="M40" s="3236" t="str">
        <f t="shared" si="15"/>
        <v>SSH-BLQ-SSH</v>
      </c>
      <c r="N40" s="3237">
        <f t="shared" ref="N40:N41" si="17">G40*L40</f>
        <v>318000</v>
      </c>
      <c r="O40" s="3353" t="s">
        <v>86</v>
      </c>
      <c r="P40" s="3353">
        <v>179</v>
      </c>
      <c r="Q40" s="3353"/>
      <c r="R40" s="1041">
        <f>Table2[[#This Row],[SELLING]]/Table2[[#This Row],[Y Capacity]]</f>
        <v>355.3072625698324</v>
      </c>
      <c r="S40" s="3354"/>
      <c r="T40" s="53" t="s">
        <v>809</v>
      </c>
    </row>
    <row r="41" spans="1:20" x14ac:dyDescent="0.35">
      <c r="A41" s="874">
        <f t="shared" ref="A41" si="18">WEEKDAY(C41,2)</f>
        <v>6</v>
      </c>
      <c r="B41" s="875">
        <f t="shared" ref="B41" si="19">WEEKDAY(D41,2)</f>
        <v>6</v>
      </c>
      <c r="C41" s="3472">
        <v>45871</v>
      </c>
      <c r="D41" s="3472">
        <v>45913</v>
      </c>
      <c r="E41" s="50" t="s">
        <v>1</v>
      </c>
      <c r="F41" s="50" t="s">
        <v>3</v>
      </c>
      <c r="G41" s="3473">
        <v>40000</v>
      </c>
      <c r="H41" s="2686">
        <v>0</v>
      </c>
      <c r="I41" s="3232">
        <f t="shared" ref="I41" si="20">(D41-C41)/7+1-1</f>
        <v>6</v>
      </c>
      <c r="J41" s="3233">
        <f t="shared" ref="J41" si="21">IFERROR((G41+H41)*L41/I41,0)</f>
        <v>46666.666666666664</v>
      </c>
      <c r="K41" s="3474" t="s">
        <v>1356</v>
      </c>
      <c r="L41" s="3235">
        <f t="shared" ref="L41" si="22">(D41-C41)/7+1</f>
        <v>7</v>
      </c>
      <c r="M41" s="3236" t="str">
        <f t="shared" ref="M41" si="23">E41&amp;"-"&amp;F41&amp;"-"&amp;E41</f>
        <v>SSH-BRI-SSH</v>
      </c>
      <c r="N41" s="3237">
        <f t="shared" si="17"/>
        <v>280000</v>
      </c>
      <c r="O41" s="3475" t="s">
        <v>1188</v>
      </c>
      <c r="P41" s="3475">
        <v>165</v>
      </c>
      <c r="Q41" s="3475"/>
      <c r="R41" s="1041">
        <f>Table2[[#This Row],[SELLING]]/Table2[[#This Row],[Y Capacity]]</f>
        <v>282.82828282828279</v>
      </c>
      <c r="S41" s="3354"/>
      <c r="T41" s="22" t="s">
        <v>883</v>
      </c>
    </row>
    <row r="42" spans="1:20" x14ac:dyDescent="0.35">
      <c r="A42" s="874">
        <f t="shared" si="6"/>
        <v>6</v>
      </c>
      <c r="B42" s="875">
        <f t="shared" si="7"/>
        <v>6</v>
      </c>
      <c r="C42" s="805">
        <v>45745</v>
      </c>
      <c r="D42" s="805">
        <v>45745</v>
      </c>
      <c r="E42" s="128" t="s">
        <v>165</v>
      </c>
      <c r="F42" s="128" t="s">
        <v>166</v>
      </c>
      <c r="G42" s="1006">
        <v>500</v>
      </c>
      <c r="H42" s="801">
        <v>0</v>
      </c>
      <c r="I42" s="808">
        <f t="shared" si="5"/>
        <v>0</v>
      </c>
      <c r="J42" s="809">
        <f t="shared" si="1"/>
        <v>0</v>
      </c>
      <c r="K42" s="802" t="s">
        <v>346</v>
      </c>
      <c r="L42" s="807">
        <f t="shared" si="2"/>
        <v>1</v>
      </c>
      <c r="M42" s="1902" t="s">
        <v>172</v>
      </c>
      <c r="N42" s="1901">
        <f t="shared" si="4"/>
        <v>500</v>
      </c>
      <c r="O42" s="882" t="s">
        <v>528</v>
      </c>
      <c r="P42" s="882">
        <v>1</v>
      </c>
      <c r="Q42" s="882"/>
      <c r="R42" s="801">
        <f>Table2[[#This Row],[SELLING]]/Table2[[#This Row],[Y Capacity]]</f>
        <v>0</v>
      </c>
      <c r="S42" s="52"/>
      <c r="T42" s="53" t="s">
        <v>1340</v>
      </c>
    </row>
    <row r="43" spans="1:20" x14ac:dyDescent="0.35">
      <c r="J43"/>
      <c r="K43"/>
      <c r="L43"/>
      <c r="M43"/>
    </row>
    <row r="44" spans="1:20" x14ac:dyDescent="0.35">
      <c r="J44"/>
      <c r="K44"/>
      <c r="L44"/>
      <c r="M44"/>
    </row>
    <row r="45" spans="1:20" x14ac:dyDescent="0.35">
      <c r="J45"/>
      <c r="K45"/>
      <c r="L45"/>
      <c r="M45"/>
    </row>
    <row r="46" spans="1:20" x14ac:dyDescent="0.35">
      <c r="J46"/>
      <c r="K46"/>
      <c r="L46"/>
      <c r="M46"/>
    </row>
    <row r="47" spans="1:20" x14ac:dyDescent="0.35">
      <c r="J47"/>
      <c r="K47"/>
      <c r="L47"/>
      <c r="M47"/>
    </row>
    <row r="48" spans="1:20" x14ac:dyDescent="0.35">
      <c r="J48"/>
      <c r="K48"/>
      <c r="L48"/>
      <c r="M48"/>
    </row>
    <row r="49" spans="10:13" x14ac:dyDescent="0.35">
      <c r="J49"/>
      <c r="K49"/>
      <c r="L49"/>
      <c r="M49"/>
    </row>
    <row r="50" spans="10:13" x14ac:dyDescent="0.35">
      <c r="J50"/>
      <c r="K50"/>
      <c r="L50"/>
      <c r="M50"/>
    </row>
    <row r="51" spans="10:13" x14ac:dyDescent="0.35">
      <c r="J51"/>
      <c r="K51"/>
      <c r="L51"/>
      <c r="M51"/>
    </row>
    <row r="52" spans="10:13" x14ac:dyDescent="0.35">
      <c r="J52"/>
      <c r="K52"/>
      <c r="L52"/>
    </row>
    <row r="53" spans="10:13" x14ac:dyDescent="0.35">
      <c r="J53"/>
      <c r="K53"/>
      <c r="L53"/>
      <c r="M53"/>
    </row>
    <row r="54" spans="10:13" x14ac:dyDescent="0.35">
      <c r="J54"/>
      <c r="K54"/>
      <c r="L54"/>
      <c r="M54"/>
    </row>
    <row r="55" spans="10:13" x14ac:dyDescent="0.35">
      <c r="J55"/>
      <c r="K55"/>
      <c r="L55"/>
      <c r="M55"/>
    </row>
    <row r="56" spans="10:13" x14ac:dyDescent="0.35">
      <c r="J56"/>
      <c r="K56"/>
      <c r="L56"/>
      <c r="M56"/>
    </row>
    <row r="57" spans="10:13" x14ac:dyDescent="0.35">
      <c r="J57"/>
      <c r="K57"/>
      <c r="L57"/>
      <c r="M57"/>
    </row>
  </sheetData>
  <phoneticPr fontId="519" type="noConversion"/>
  <conditionalFormatting sqref="B2:B6 B8:B42">
    <cfRule type="cellIs" dxfId="10" priority="2" operator="notEqual">
      <formula>$A2</formula>
    </cfRule>
  </conditionalFormatting>
  <pageMargins left="0.7" right="0.7" top="0.75" bottom="0.75" header="0.3" footer="0.3"/>
  <ignoredErrors>
    <ignoredError sqref="M42 I15:N15 A15:B15" calculatedColumn="1"/>
  </ignoredErrors>
  <drawing r:id="rId1"/>
  <legacy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77"/>
  <sheetViews>
    <sheetView showGridLines="0" zoomScale="80" zoomScaleNormal="80" workbookViewId="0">
      <pane xSplit="1" ySplit="1" topLeftCell="B2" activePane="bottomRight" state="frozen"/>
      <selection pane="topRight" activeCell="B1" sqref="B1"/>
      <selection pane="bottomLeft" activeCell="A2" sqref="A2"/>
      <selection pane="bottomRight" activeCell="S1" sqref="A1:S1"/>
    </sheetView>
  </sheetViews>
  <sheetFormatPr defaultColWidth="8.5" defaultRowHeight="14.5" x14ac:dyDescent="0.35"/>
  <cols>
    <col min="1" max="1" width="14.9140625" style="31" customWidth="1"/>
    <col min="2" max="2" width="24" style="31" customWidth="1"/>
    <col min="3" max="3" width="18.5" style="31" customWidth="1"/>
    <col min="4" max="4" width="22.6640625" style="31" customWidth="1"/>
    <col min="5" max="5" width="16" style="31" customWidth="1"/>
    <col min="6" max="6" width="15.5" style="31" customWidth="1"/>
    <col min="7" max="7" width="17" style="31" customWidth="1"/>
    <col min="8" max="8" width="17.08203125" style="31" customWidth="1"/>
    <col min="9" max="9" width="18.4140625" style="31" customWidth="1"/>
    <col min="10" max="10" width="18.1640625" style="31" customWidth="1"/>
    <col min="11" max="11" width="19.58203125" style="31" customWidth="1"/>
    <col min="12" max="12" width="15.4140625" style="31" customWidth="1"/>
    <col min="13" max="13" width="13.1640625" style="31" customWidth="1"/>
    <col min="14" max="14" width="8.5" style="31"/>
    <col min="15" max="15" width="15.1640625" style="31" customWidth="1"/>
    <col min="16" max="16" width="19.4140625" style="31" customWidth="1"/>
    <col min="17" max="17" width="14.4140625" style="31" customWidth="1"/>
    <col min="18" max="18" width="16" style="31" customWidth="1"/>
    <col min="19" max="19" width="12.6640625" style="31" customWidth="1"/>
    <col min="20" max="16384" width="8.5" style="31"/>
  </cols>
  <sheetData>
    <row r="1" spans="1:19" ht="19.5" customHeight="1" x14ac:dyDescent="0.35">
      <c r="A1" s="2249" t="s">
        <v>35</v>
      </c>
      <c r="B1" s="2250" t="s">
        <v>30</v>
      </c>
      <c r="C1" s="2250" t="s">
        <v>41</v>
      </c>
      <c r="D1" s="2250" t="s">
        <v>42</v>
      </c>
      <c r="E1" s="2250" t="s">
        <v>12</v>
      </c>
      <c r="F1" s="2250" t="s">
        <v>13</v>
      </c>
      <c r="G1" s="2250" t="s">
        <v>43</v>
      </c>
      <c r="H1" s="2250" t="s">
        <v>44</v>
      </c>
      <c r="I1" s="2250" t="s">
        <v>91</v>
      </c>
      <c r="J1" s="2250" t="s">
        <v>45</v>
      </c>
      <c r="K1" s="2250" t="s">
        <v>46</v>
      </c>
      <c r="L1" s="2250" t="s">
        <v>17</v>
      </c>
      <c r="M1" s="2250" t="s">
        <v>47</v>
      </c>
      <c r="N1" s="2250" t="s">
        <v>92</v>
      </c>
      <c r="O1" s="2251" t="s">
        <v>48</v>
      </c>
      <c r="P1" s="2251" t="s">
        <v>49</v>
      </c>
      <c r="Q1" s="2251" t="s">
        <v>50</v>
      </c>
      <c r="R1" s="2251" t="s">
        <v>51</v>
      </c>
      <c r="S1" s="2252" t="s">
        <v>52</v>
      </c>
    </row>
    <row r="2" spans="1:19" ht="15.5" x14ac:dyDescent="0.35">
      <c r="A2" s="2253" t="s">
        <v>196</v>
      </c>
      <c r="B2" s="2254" t="s">
        <v>61</v>
      </c>
      <c r="C2" s="2254" t="s">
        <v>59</v>
      </c>
      <c r="D2" s="2254" t="s">
        <v>60</v>
      </c>
      <c r="E2" s="2255" t="s">
        <v>1</v>
      </c>
      <c r="F2" s="2255" t="s">
        <v>3</v>
      </c>
      <c r="G2" s="2255" t="s">
        <v>53</v>
      </c>
      <c r="H2" s="2255" t="s">
        <v>54</v>
      </c>
      <c r="I2" s="2255" t="s">
        <v>61</v>
      </c>
      <c r="J2" s="2256" t="s">
        <v>63</v>
      </c>
      <c r="K2" s="2257">
        <v>32.75</v>
      </c>
      <c r="L2" s="2257"/>
      <c r="M2" s="2257">
        <v>19.84</v>
      </c>
      <c r="N2" s="2257"/>
      <c r="O2" s="34">
        <f>SUM(K2:N2)</f>
        <v>52.59</v>
      </c>
      <c r="P2" s="2257">
        <v>3.4599999999999991</v>
      </c>
      <c r="Q2" s="34">
        <v>14.4</v>
      </c>
      <c r="R2" s="2257">
        <v>3.4599999999999991</v>
      </c>
      <c r="S2" s="2258"/>
    </row>
    <row r="3" spans="1:19" ht="15.5" x14ac:dyDescent="0.35">
      <c r="A3" s="2253" t="s">
        <v>196</v>
      </c>
      <c r="B3" s="2259" t="s">
        <v>27</v>
      </c>
      <c r="C3" s="2259" t="s">
        <v>59</v>
      </c>
      <c r="D3" s="2259" t="s">
        <v>60</v>
      </c>
      <c r="E3" s="17" t="s">
        <v>1</v>
      </c>
      <c r="F3" s="17" t="s">
        <v>3</v>
      </c>
      <c r="G3" s="17" t="s">
        <v>55</v>
      </c>
      <c r="H3" s="17" t="s">
        <v>56</v>
      </c>
      <c r="I3" s="17" t="s">
        <v>27</v>
      </c>
      <c r="J3" s="32" t="s">
        <v>64</v>
      </c>
      <c r="K3" s="33">
        <v>32.75</v>
      </c>
      <c r="L3" s="33"/>
      <c r="M3" s="35"/>
      <c r="N3" s="35"/>
      <c r="O3" s="34">
        <f t="shared" ref="O3:O66" si="0">SUM(K3:N3)</f>
        <v>32.75</v>
      </c>
      <c r="P3" s="33">
        <v>3.4599999999999991</v>
      </c>
      <c r="Q3" s="34">
        <v>14.4</v>
      </c>
      <c r="R3" s="33">
        <v>3.4599999999999991</v>
      </c>
      <c r="S3" s="2258"/>
    </row>
    <row r="4" spans="1:19" ht="15.5" x14ac:dyDescent="0.35">
      <c r="A4" s="2253" t="s">
        <v>196</v>
      </c>
      <c r="B4" s="2259" t="s">
        <v>65</v>
      </c>
      <c r="C4" s="2259" t="s">
        <v>60</v>
      </c>
      <c r="D4" s="2259" t="s">
        <v>59</v>
      </c>
      <c r="E4" s="2255" t="s">
        <v>3</v>
      </c>
      <c r="F4" s="2255" t="s">
        <v>1</v>
      </c>
      <c r="G4" s="2255" t="s">
        <v>57</v>
      </c>
      <c r="H4" s="2255" t="s">
        <v>54</v>
      </c>
      <c r="I4" s="2255" t="s">
        <v>65</v>
      </c>
      <c r="J4" s="2256" t="s">
        <v>66</v>
      </c>
      <c r="K4" s="2257">
        <v>32.75</v>
      </c>
      <c r="L4" s="2257"/>
      <c r="M4" s="2257">
        <v>19.84</v>
      </c>
      <c r="N4" s="2257"/>
      <c r="O4" s="34">
        <f t="shared" si="0"/>
        <v>52.59</v>
      </c>
      <c r="P4" s="2257">
        <v>3.4599999999999991</v>
      </c>
      <c r="Q4" s="34">
        <v>14.4</v>
      </c>
      <c r="R4" s="2257">
        <v>3.4599999999999991</v>
      </c>
      <c r="S4" s="2258"/>
    </row>
    <row r="5" spans="1:19" ht="15.5" x14ac:dyDescent="0.35">
      <c r="A5" s="2253" t="s">
        <v>196</v>
      </c>
      <c r="B5" s="2259" t="s">
        <v>26</v>
      </c>
      <c r="C5" s="2259" t="s">
        <v>60</v>
      </c>
      <c r="D5" s="2259" t="s">
        <v>59</v>
      </c>
      <c r="E5" s="17" t="s">
        <v>3</v>
      </c>
      <c r="F5" s="17" t="s">
        <v>1</v>
      </c>
      <c r="G5" s="17" t="s">
        <v>58</v>
      </c>
      <c r="H5" s="17" t="s">
        <v>56</v>
      </c>
      <c r="I5" s="17" t="s">
        <v>26</v>
      </c>
      <c r="J5" s="32" t="s">
        <v>67</v>
      </c>
      <c r="K5" s="35"/>
      <c r="L5" s="35"/>
      <c r="M5" s="33">
        <v>19.84</v>
      </c>
      <c r="N5" s="33"/>
      <c r="O5" s="34">
        <f t="shared" si="0"/>
        <v>19.84</v>
      </c>
      <c r="P5" s="33">
        <v>3.4599999999999991</v>
      </c>
      <c r="Q5" s="34">
        <v>14.4</v>
      </c>
      <c r="R5" s="33">
        <v>3.4599999999999991</v>
      </c>
      <c r="S5" s="2258"/>
    </row>
    <row r="6" spans="1:19" ht="15.5" x14ac:dyDescent="0.35">
      <c r="A6" s="2253" t="s">
        <v>523</v>
      </c>
      <c r="B6" s="2254" t="s">
        <v>61</v>
      </c>
      <c r="C6" s="2254" t="s">
        <v>59</v>
      </c>
      <c r="D6" s="2254" t="s">
        <v>60</v>
      </c>
      <c r="E6" s="2255" t="s">
        <v>1</v>
      </c>
      <c r="F6" s="2255" t="s">
        <v>3</v>
      </c>
      <c r="G6" s="2255" t="s">
        <v>53</v>
      </c>
      <c r="H6" s="2255" t="s">
        <v>54</v>
      </c>
      <c r="I6" s="2255" t="s">
        <v>61</v>
      </c>
      <c r="J6" s="2256" t="s">
        <v>63</v>
      </c>
      <c r="K6" s="2257">
        <v>32.75</v>
      </c>
      <c r="L6" s="2257"/>
      <c r="M6" s="33">
        <v>19.84</v>
      </c>
      <c r="N6" s="2257"/>
      <c r="O6" s="34">
        <f t="shared" si="0"/>
        <v>52.59</v>
      </c>
      <c r="P6" s="2257">
        <v>3.4599999999999991</v>
      </c>
      <c r="Q6" s="34">
        <v>14.4</v>
      </c>
      <c r="R6" s="2257">
        <v>3.4599999999999991</v>
      </c>
      <c r="S6" s="2258"/>
    </row>
    <row r="7" spans="1:19" ht="15.5" x14ac:dyDescent="0.35">
      <c r="A7" s="2253" t="s">
        <v>523</v>
      </c>
      <c r="B7" s="2259" t="s">
        <v>27</v>
      </c>
      <c r="C7" s="2259" t="s">
        <v>59</v>
      </c>
      <c r="D7" s="2259" t="s">
        <v>60</v>
      </c>
      <c r="E7" s="17" t="s">
        <v>1</v>
      </c>
      <c r="F7" s="17" t="s">
        <v>3</v>
      </c>
      <c r="G7" s="17" t="s">
        <v>55</v>
      </c>
      <c r="H7" s="17" t="s">
        <v>56</v>
      </c>
      <c r="I7" s="17" t="s">
        <v>27</v>
      </c>
      <c r="J7" s="32" t="s">
        <v>64</v>
      </c>
      <c r="K7" s="33">
        <v>32.75</v>
      </c>
      <c r="L7" s="33"/>
      <c r="M7" s="35"/>
      <c r="N7" s="35"/>
      <c r="O7" s="34">
        <f t="shared" si="0"/>
        <v>32.75</v>
      </c>
      <c r="P7" s="33">
        <v>3.4599999999999991</v>
      </c>
      <c r="Q7" s="34">
        <v>14.4</v>
      </c>
      <c r="R7" s="33">
        <v>3.4599999999999991</v>
      </c>
      <c r="S7" s="2258"/>
    </row>
    <row r="8" spans="1:19" ht="15.5" x14ac:dyDescent="0.35">
      <c r="A8" s="2253" t="s">
        <v>523</v>
      </c>
      <c r="B8" s="2259" t="s">
        <v>65</v>
      </c>
      <c r="C8" s="2259" t="s">
        <v>60</v>
      </c>
      <c r="D8" s="2259" t="s">
        <v>59</v>
      </c>
      <c r="E8" s="2255" t="s">
        <v>3</v>
      </c>
      <c r="F8" s="2255" t="s">
        <v>1</v>
      </c>
      <c r="G8" s="2255" t="s">
        <v>57</v>
      </c>
      <c r="H8" s="2255" t="s">
        <v>54</v>
      </c>
      <c r="I8" s="2255" t="s">
        <v>65</v>
      </c>
      <c r="J8" s="2256" t="s">
        <v>66</v>
      </c>
      <c r="K8" s="2257">
        <v>32.75</v>
      </c>
      <c r="L8" s="2257"/>
      <c r="M8" s="33">
        <v>19.84</v>
      </c>
      <c r="N8" s="2257"/>
      <c r="O8" s="34">
        <f t="shared" si="0"/>
        <v>52.59</v>
      </c>
      <c r="P8" s="2257">
        <v>3.4599999999999991</v>
      </c>
      <c r="Q8" s="34">
        <v>14.4</v>
      </c>
      <c r="R8" s="2257">
        <v>3.4599999999999991</v>
      </c>
      <c r="S8" s="2258"/>
    </row>
    <row r="9" spans="1:19" ht="15.5" x14ac:dyDescent="0.35">
      <c r="A9" s="2253" t="s">
        <v>523</v>
      </c>
      <c r="B9" s="2259" t="s">
        <v>26</v>
      </c>
      <c r="C9" s="2259" t="s">
        <v>60</v>
      </c>
      <c r="D9" s="2259" t="s">
        <v>59</v>
      </c>
      <c r="E9" s="17" t="s">
        <v>3</v>
      </c>
      <c r="F9" s="17" t="s">
        <v>1</v>
      </c>
      <c r="G9" s="17" t="s">
        <v>58</v>
      </c>
      <c r="H9" s="17" t="s">
        <v>56</v>
      </c>
      <c r="I9" s="17" t="s">
        <v>26</v>
      </c>
      <c r="J9" s="32" t="s">
        <v>67</v>
      </c>
      <c r="K9" s="35"/>
      <c r="L9" s="35"/>
      <c r="M9" s="33">
        <v>19.84</v>
      </c>
      <c r="N9" s="33"/>
      <c r="O9" s="34">
        <f t="shared" si="0"/>
        <v>19.84</v>
      </c>
      <c r="P9" s="33">
        <v>3.4599999999999991</v>
      </c>
      <c r="Q9" s="34">
        <v>14.4</v>
      </c>
      <c r="R9" s="33">
        <v>3.4599999999999991</v>
      </c>
      <c r="S9" s="2258"/>
    </row>
    <row r="10" spans="1:19" ht="15.5" x14ac:dyDescent="0.35">
      <c r="A10" s="2253" t="s">
        <v>526</v>
      </c>
      <c r="B10" s="2254" t="s">
        <v>61</v>
      </c>
      <c r="C10" s="2254" t="s">
        <v>59</v>
      </c>
      <c r="D10" s="2254" t="s">
        <v>60</v>
      </c>
      <c r="E10" s="2255" t="s">
        <v>1</v>
      </c>
      <c r="F10" s="2255" t="s">
        <v>3</v>
      </c>
      <c r="G10" s="2255" t="s">
        <v>53</v>
      </c>
      <c r="H10" s="2255" t="s">
        <v>54</v>
      </c>
      <c r="I10" s="2255" t="s">
        <v>61</v>
      </c>
      <c r="J10" s="2256" t="s">
        <v>63</v>
      </c>
      <c r="K10" s="2257">
        <v>32.75</v>
      </c>
      <c r="L10" s="2257"/>
      <c r="M10" s="33">
        <v>19.84</v>
      </c>
      <c r="N10" s="2257"/>
      <c r="O10" s="34">
        <f t="shared" si="0"/>
        <v>52.59</v>
      </c>
      <c r="P10" s="2257">
        <v>3.4599999999999991</v>
      </c>
      <c r="Q10" s="34">
        <v>14.4</v>
      </c>
      <c r="R10" s="2257">
        <v>3.4599999999999991</v>
      </c>
      <c r="S10" s="2258"/>
    </row>
    <row r="11" spans="1:19" ht="15.5" x14ac:dyDescent="0.35">
      <c r="A11" s="2253" t="s">
        <v>526</v>
      </c>
      <c r="B11" s="2259" t="s">
        <v>27</v>
      </c>
      <c r="C11" s="2259" t="s">
        <v>59</v>
      </c>
      <c r="D11" s="2259" t="s">
        <v>60</v>
      </c>
      <c r="E11" s="17" t="s">
        <v>1</v>
      </c>
      <c r="F11" s="17" t="s">
        <v>3</v>
      </c>
      <c r="G11" s="17" t="s">
        <v>55</v>
      </c>
      <c r="H11" s="17" t="s">
        <v>56</v>
      </c>
      <c r="I11" s="17" t="s">
        <v>27</v>
      </c>
      <c r="J11" s="32" t="s">
        <v>64</v>
      </c>
      <c r="K11" s="33">
        <v>32.75</v>
      </c>
      <c r="L11" s="33"/>
      <c r="M11" s="35"/>
      <c r="N11" s="35"/>
      <c r="O11" s="34">
        <f t="shared" si="0"/>
        <v>32.75</v>
      </c>
      <c r="P11" s="33">
        <v>3.4599999999999991</v>
      </c>
      <c r="Q11" s="34">
        <v>14.4</v>
      </c>
      <c r="R11" s="33">
        <v>3.4599999999999991</v>
      </c>
      <c r="S11" s="2258"/>
    </row>
    <row r="12" spans="1:19" ht="15.5" x14ac:dyDescent="0.35">
      <c r="A12" s="2253" t="s">
        <v>526</v>
      </c>
      <c r="B12" s="2259" t="s">
        <v>65</v>
      </c>
      <c r="C12" s="2259" t="s">
        <v>60</v>
      </c>
      <c r="D12" s="2259" t="s">
        <v>59</v>
      </c>
      <c r="E12" s="2255" t="s">
        <v>3</v>
      </c>
      <c r="F12" s="2255" t="s">
        <v>1</v>
      </c>
      <c r="G12" s="2255" t="s">
        <v>57</v>
      </c>
      <c r="H12" s="2255" t="s">
        <v>54</v>
      </c>
      <c r="I12" s="2255" t="s">
        <v>65</v>
      </c>
      <c r="J12" s="2256" t="s">
        <v>66</v>
      </c>
      <c r="K12" s="2257">
        <v>32.75</v>
      </c>
      <c r="L12" s="2257"/>
      <c r="M12" s="33">
        <v>19.84</v>
      </c>
      <c r="N12" s="2257"/>
      <c r="O12" s="34">
        <f t="shared" si="0"/>
        <v>52.59</v>
      </c>
      <c r="P12" s="2257">
        <v>3.4599999999999991</v>
      </c>
      <c r="Q12" s="34">
        <v>14.4</v>
      </c>
      <c r="R12" s="2257">
        <v>3.4599999999999991</v>
      </c>
      <c r="S12" s="2258"/>
    </row>
    <row r="13" spans="1:19" ht="15.5" x14ac:dyDescent="0.35">
      <c r="A13" s="2253" t="s">
        <v>526</v>
      </c>
      <c r="B13" s="2259" t="s">
        <v>26</v>
      </c>
      <c r="C13" s="2259" t="s">
        <v>60</v>
      </c>
      <c r="D13" s="2259" t="s">
        <v>59</v>
      </c>
      <c r="E13" s="17" t="s">
        <v>3</v>
      </c>
      <c r="F13" s="17" t="s">
        <v>1</v>
      </c>
      <c r="G13" s="17" t="s">
        <v>58</v>
      </c>
      <c r="H13" s="17" t="s">
        <v>56</v>
      </c>
      <c r="I13" s="17" t="s">
        <v>26</v>
      </c>
      <c r="J13" s="32" t="s">
        <v>67</v>
      </c>
      <c r="K13" s="35"/>
      <c r="L13" s="35"/>
      <c r="M13" s="33">
        <v>19.84</v>
      </c>
      <c r="N13" s="33"/>
      <c r="O13" s="34">
        <f t="shared" si="0"/>
        <v>19.84</v>
      </c>
      <c r="P13" s="33">
        <v>3.4599999999999991</v>
      </c>
      <c r="Q13" s="34">
        <v>14.4</v>
      </c>
      <c r="R13" s="33">
        <v>3.4599999999999991</v>
      </c>
      <c r="S13" s="2258"/>
    </row>
    <row r="14" spans="1:19" ht="15.5" x14ac:dyDescent="0.35">
      <c r="A14" s="2253" t="s">
        <v>611</v>
      </c>
      <c r="B14" s="2254" t="s">
        <v>61</v>
      </c>
      <c r="C14" s="2254" t="s">
        <v>59</v>
      </c>
      <c r="D14" s="2254" t="s">
        <v>60</v>
      </c>
      <c r="E14" s="2255" t="s">
        <v>1</v>
      </c>
      <c r="F14" s="2255" t="s">
        <v>3</v>
      </c>
      <c r="G14" s="2255" t="s">
        <v>53</v>
      </c>
      <c r="H14" s="2255" t="s">
        <v>54</v>
      </c>
      <c r="I14" s="2255" t="s">
        <v>61</v>
      </c>
      <c r="J14" s="2256" t="s">
        <v>63</v>
      </c>
      <c r="K14" s="2257">
        <v>32.75</v>
      </c>
      <c r="L14" s="2257"/>
      <c r="M14" s="33">
        <v>19.84</v>
      </c>
      <c r="N14" s="2257"/>
      <c r="O14" s="34">
        <f t="shared" si="0"/>
        <v>52.59</v>
      </c>
      <c r="P14" s="2257">
        <v>3.4599999999999991</v>
      </c>
      <c r="Q14" s="34">
        <v>14.4</v>
      </c>
      <c r="R14" s="2257">
        <v>3.4599999999999991</v>
      </c>
      <c r="S14" s="2258"/>
    </row>
    <row r="15" spans="1:19" ht="15.5" x14ac:dyDescent="0.35">
      <c r="A15" s="2253" t="s">
        <v>611</v>
      </c>
      <c r="B15" s="2259" t="s">
        <v>27</v>
      </c>
      <c r="C15" s="2259" t="s">
        <v>59</v>
      </c>
      <c r="D15" s="2259" t="s">
        <v>60</v>
      </c>
      <c r="E15" s="17" t="s">
        <v>1</v>
      </c>
      <c r="F15" s="17" t="s">
        <v>3</v>
      </c>
      <c r="G15" s="17" t="s">
        <v>55</v>
      </c>
      <c r="H15" s="17" t="s">
        <v>56</v>
      </c>
      <c r="I15" s="17" t="s">
        <v>27</v>
      </c>
      <c r="J15" s="32" t="s">
        <v>64</v>
      </c>
      <c r="K15" s="33">
        <v>32.75</v>
      </c>
      <c r="L15" s="33"/>
      <c r="M15" s="35"/>
      <c r="N15" s="35"/>
      <c r="O15" s="34">
        <f t="shared" si="0"/>
        <v>32.75</v>
      </c>
      <c r="P15" s="33">
        <v>3.4599999999999991</v>
      </c>
      <c r="Q15" s="34">
        <v>14.4</v>
      </c>
      <c r="R15" s="33">
        <v>3.4599999999999991</v>
      </c>
      <c r="S15" s="2258"/>
    </row>
    <row r="16" spans="1:19" ht="15.5" x14ac:dyDescent="0.35">
      <c r="A16" s="2253" t="s">
        <v>611</v>
      </c>
      <c r="B16" s="2259" t="s">
        <v>65</v>
      </c>
      <c r="C16" s="2259" t="s">
        <v>60</v>
      </c>
      <c r="D16" s="2259" t="s">
        <v>59</v>
      </c>
      <c r="E16" s="2255" t="s">
        <v>3</v>
      </c>
      <c r="F16" s="2255" t="s">
        <v>1</v>
      </c>
      <c r="G16" s="2255" t="s">
        <v>57</v>
      </c>
      <c r="H16" s="2255" t="s">
        <v>54</v>
      </c>
      <c r="I16" s="2255" t="s">
        <v>65</v>
      </c>
      <c r="J16" s="2256" t="s">
        <v>66</v>
      </c>
      <c r="K16" s="2257">
        <v>32.75</v>
      </c>
      <c r="L16" s="2257"/>
      <c r="M16" s="33">
        <v>19.84</v>
      </c>
      <c r="N16" s="2257"/>
      <c r="O16" s="34">
        <f t="shared" si="0"/>
        <v>52.59</v>
      </c>
      <c r="P16" s="2257">
        <v>3.4599999999999991</v>
      </c>
      <c r="Q16" s="34">
        <v>14.4</v>
      </c>
      <c r="R16" s="2257">
        <v>3.4599999999999991</v>
      </c>
      <c r="S16" s="2258"/>
    </row>
    <row r="17" spans="1:19" ht="15.5" x14ac:dyDescent="0.35">
      <c r="A17" s="2253" t="s">
        <v>611</v>
      </c>
      <c r="B17" s="2259" t="s">
        <v>26</v>
      </c>
      <c r="C17" s="2259" t="s">
        <v>60</v>
      </c>
      <c r="D17" s="2259" t="s">
        <v>59</v>
      </c>
      <c r="E17" s="17" t="s">
        <v>3</v>
      </c>
      <c r="F17" s="17" t="s">
        <v>1</v>
      </c>
      <c r="G17" s="17" t="s">
        <v>58</v>
      </c>
      <c r="H17" s="17" t="s">
        <v>56</v>
      </c>
      <c r="I17" s="17" t="s">
        <v>26</v>
      </c>
      <c r="J17" s="32" t="s">
        <v>67</v>
      </c>
      <c r="K17" s="35"/>
      <c r="L17" s="35"/>
      <c r="M17" s="33">
        <v>19.84</v>
      </c>
      <c r="N17" s="33"/>
      <c r="O17" s="34">
        <f t="shared" si="0"/>
        <v>19.84</v>
      </c>
      <c r="P17" s="33">
        <v>3.4599999999999991</v>
      </c>
      <c r="Q17" s="34">
        <v>14.4</v>
      </c>
      <c r="R17" s="33">
        <v>3.4599999999999991</v>
      </c>
      <c r="S17" s="2258"/>
    </row>
    <row r="18" spans="1:19" ht="15.5" x14ac:dyDescent="0.35">
      <c r="A18" s="2253" t="s">
        <v>621</v>
      </c>
      <c r="B18" s="2254" t="s">
        <v>62</v>
      </c>
      <c r="C18" s="2254" t="s">
        <v>59</v>
      </c>
      <c r="D18" s="2254" t="s">
        <v>60</v>
      </c>
      <c r="E18" s="2255" t="s">
        <v>1</v>
      </c>
      <c r="F18" s="2255" t="s">
        <v>2</v>
      </c>
      <c r="G18" s="2255" t="s">
        <v>53</v>
      </c>
      <c r="H18" s="2255" t="s">
        <v>54</v>
      </c>
      <c r="I18" s="2255" t="s">
        <v>62</v>
      </c>
      <c r="J18" s="2256" t="s">
        <v>68</v>
      </c>
      <c r="K18" s="2257"/>
      <c r="L18" s="2257"/>
      <c r="M18" s="2257"/>
      <c r="N18" s="2257"/>
      <c r="O18" s="34">
        <f t="shared" si="0"/>
        <v>0</v>
      </c>
      <c r="P18" s="2257">
        <v>0</v>
      </c>
      <c r="Q18" s="34">
        <v>0</v>
      </c>
      <c r="R18" s="2257">
        <v>0</v>
      </c>
      <c r="S18" s="2258"/>
    </row>
    <row r="19" spans="1:19" ht="15.5" x14ac:dyDescent="0.35">
      <c r="A19" s="2253" t="s">
        <v>621</v>
      </c>
      <c r="B19" s="2259" t="s">
        <v>29</v>
      </c>
      <c r="C19" s="2259" t="s">
        <v>59</v>
      </c>
      <c r="D19" s="2259" t="s">
        <v>60</v>
      </c>
      <c r="E19" s="17" t="s">
        <v>1</v>
      </c>
      <c r="F19" s="17" t="s">
        <v>2</v>
      </c>
      <c r="G19" s="17" t="s">
        <v>55</v>
      </c>
      <c r="H19" s="17" t="s">
        <v>56</v>
      </c>
      <c r="I19" s="17" t="s">
        <v>29</v>
      </c>
      <c r="J19" s="32" t="s">
        <v>69</v>
      </c>
      <c r="K19" s="33"/>
      <c r="L19" s="33"/>
      <c r="M19" s="35"/>
      <c r="N19" s="35"/>
      <c r="O19" s="34">
        <f t="shared" si="0"/>
        <v>0</v>
      </c>
      <c r="P19" s="33">
        <v>0</v>
      </c>
      <c r="Q19" s="34">
        <v>0</v>
      </c>
      <c r="R19" s="33">
        <v>0</v>
      </c>
      <c r="S19" s="2258"/>
    </row>
    <row r="20" spans="1:19" ht="15.5" x14ac:dyDescent="0.35">
      <c r="A20" s="2253" t="s">
        <v>621</v>
      </c>
      <c r="B20" s="2259" t="s">
        <v>70</v>
      </c>
      <c r="C20" s="2259" t="s">
        <v>60</v>
      </c>
      <c r="D20" s="2259" t="s">
        <v>59</v>
      </c>
      <c r="E20" s="2255" t="s">
        <v>2</v>
      </c>
      <c r="F20" s="2255" t="s">
        <v>1</v>
      </c>
      <c r="G20" s="2255" t="s">
        <v>57</v>
      </c>
      <c r="H20" s="2255" t="s">
        <v>54</v>
      </c>
      <c r="I20" s="2255" t="s">
        <v>70</v>
      </c>
      <c r="J20" s="2256" t="s">
        <v>71</v>
      </c>
      <c r="K20" s="2257"/>
      <c r="L20" s="2257"/>
      <c r="M20" s="2257"/>
      <c r="N20" s="2257"/>
      <c r="O20" s="34">
        <f t="shared" si="0"/>
        <v>0</v>
      </c>
      <c r="P20" s="2257">
        <v>0</v>
      </c>
      <c r="Q20" s="34">
        <v>0</v>
      </c>
      <c r="R20" s="2257">
        <v>0</v>
      </c>
      <c r="S20" s="2258"/>
    </row>
    <row r="21" spans="1:19" ht="15.5" x14ac:dyDescent="0.35">
      <c r="A21" s="2260" t="s">
        <v>621</v>
      </c>
      <c r="B21" s="2261" t="s">
        <v>28</v>
      </c>
      <c r="C21" s="2261" t="s">
        <v>60</v>
      </c>
      <c r="D21" s="2261" t="s">
        <v>59</v>
      </c>
      <c r="E21" s="2262" t="s">
        <v>2</v>
      </c>
      <c r="F21" s="2262" t="s">
        <v>1</v>
      </c>
      <c r="G21" s="2262" t="s">
        <v>58</v>
      </c>
      <c r="H21" s="2262" t="s">
        <v>56</v>
      </c>
      <c r="I21" s="2262" t="s">
        <v>28</v>
      </c>
      <c r="J21" s="2263" t="s">
        <v>73</v>
      </c>
      <c r="K21" s="35"/>
      <c r="L21" s="35"/>
      <c r="M21" s="33"/>
      <c r="N21" s="33"/>
      <c r="O21" s="34">
        <f t="shared" si="0"/>
        <v>0</v>
      </c>
      <c r="P21" s="33">
        <v>0</v>
      </c>
      <c r="Q21" s="34">
        <v>0</v>
      </c>
      <c r="R21" s="33">
        <v>0</v>
      </c>
      <c r="S21" s="2258"/>
    </row>
    <row r="22" spans="1:19" ht="15.5" x14ac:dyDescent="0.35">
      <c r="A22" s="2260" t="s">
        <v>622</v>
      </c>
      <c r="B22" s="2254" t="s">
        <v>62</v>
      </c>
      <c r="C22" s="2254" t="s">
        <v>59</v>
      </c>
      <c r="D22" s="2254" t="s">
        <v>60</v>
      </c>
      <c r="E22" s="2264" t="s">
        <v>1</v>
      </c>
      <c r="F22" s="2264" t="s">
        <v>2</v>
      </c>
      <c r="G22" s="2264" t="s">
        <v>53</v>
      </c>
      <c r="H22" s="2264" t="s">
        <v>54</v>
      </c>
      <c r="I22" s="2264" t="s">
        <v>62</v>
      </c>
      <c r="J22" s="2265" t="s">
        <v>68</v>
      </c>
      <c r="K22" s="2257">
        <v>32.75</v>
      </c>
      <c r="L22" s="2257"/>
      <c r="M22" s="2257">
        <v>28.33</v>
      </c>
      <c r="N22" s="2257"/>
      <c r="O22" s="34">
        <f t="shared" si="0"/>
        <v>61.08</v>
      </c>
      <c r="P22" s="2257">
        <v>0</v>
      </c>
      <c r="Q22" s="34">
        <v>20.27</v>
      </c>
      <c r="R22" s="2257">
        <v>0</v>
      </c>
      <c r="S22" s="2258"/>
    </row>
    <row r="23" spans="1:19" ht="15.5" x14ac:dyDescent="0.35">
      <c r="A23" s="2260" t="s">
        <v>622</v>
      </c>
      <c r="B23" s="2261" t="s">
        <v>29</v>
      </c>
      <c r="C23" s="2261" t="s">
        <v>59</v>
      </c>
      <c r="D23" s="2261" t="s">
        <v>60</v>
      </c>
      <c r="E23" s="2262" t="s">
        <v>1</v>
      </c>
      <c r="F23" s="2262" t="s">
        <v>2</v>
      </c>
      <c r="G23" s="2262" t="s">
        <v>55</v>
      </c>
      <c r="H23" s="2262" t="s">
        <v>56</v>
      </c>
      <c r="I23" s="2262" t="s">
        <v>29</v>
      </c>
      <c r="J23" s="2263" t="s">
        <v>69</v>
      </c>
      <c r="K23" s="33">
        <v>32.75</v>
      </c>
      <c r="L23" s="33"/>
      <c r="M23" s="35"/>
      <c r="N23" s="35"/>
      <c r="O23" s="34">
        <f t="shared" si="0"/>
        <v>32.75</v>
      </c>
      <c r="P23" s="33">
        <v>0</v>
      </c>
      <c r="Q23" s="34">
        <v>20.27</v>
      </c>
      <c r="R23" s="33">
        <v>0</v>
      </c>
      <c r="S23" s="2258"/>
    </row>
    <row r="24" spans="1:19" ht="15.5" x14ac:dyDescent="0.35">
      <c r="A24" s="2260" t="s">
        <v>622</v>
      </c>
      <c r="B24" s="2261" t="s">
        <v>70</v>
      </c>
      <c r="C24" s="2261" t="s">
        <v>60</v>
      </c>
      <c r="D24" s="2261" t="s">
        <v>59</v>
      </c>
      <c r="E24" s="2264" t="s">
        <v>2</v>
      </c>
      <c r="F24" s="2264" t="s">
        <v>1</v>
      </c>
      <c r="G24" s="2264" t="s">
        <v>57</v>
      </c>
      <c r="H24" s="2264" t="s">
        <v>54</v>
      </c>
      <c r="I24" s="2264" t="s">
        <v>70</v>
      </c>
      <c r="J24" s="2265" t="s">
        <v>71</v>
      </c>
      <c r="K24" s="2257">
        <v>32.75</v>
      </c>
      <c r="L24" s="2257"/>
      <c r="M24" s="2257">
        <v>28.33</v>
      </c>
      <c r="N24" s="2257"/>
      <c r="O24" s="34">
        <f t="shared" si="0"/>
        <v>61.08</v>
      </c>
      <c r="P24" s="2257">
        <v>0</v>
      </c>
      <c r="Q24" s="34">
        <v>20.27</v>
      </c>
      <c r="R24" s="2257">
        <v>0</v>
      </c>
      <c r="S24" s="2258"/>
    </row>
    <row r="25" spans="1:19" ht="15.5" x14ac:dyDescent="0.35">
      <c r="A25" s="2260" t="s">
        <v>622</v>
      </c>
      <c r="B25" s="2261" t="s">
        <v>28</v>
      </c>
      <c r="C25" s="2261" t="s">
        <v>60</v>
      </c>
      <c r="D25" s="2261" t="s">
        <v>59</v>
      </c>
      <c r="E25" s="2262" t="s">
        <v>2</v>
      </c>
      <c r="F25" s="2262" t="s">
        <v>1</v>
      </c>
      <c r="G25" s="2262" t="s">
        <v>58</v>
      </c>
      <c r="H25" s="2262" t="s">
        <v>56</v>
      </c>
      <c r="I25" s="2262" t="s">
        <v>28</v>
      </c>
      <c r="J25" s="2263" t="s">
        <v>73</v>
      </c>
      <c r="K25" s="35"/>
      <c r="L25" s="35"/>
      <c r="M25" s="33">
        <v>28.33</v>
      </c>
      <c r="N25" s="33"/>
      <c r="O25" s="34">
        <f t="shared" si="0"/>
        <v>28.33</v>
      </c>
      <c r="P25" s="33">
        <v>0</v>
      </c>
      <c r="Q25" s="34">
        <v>20.27</v>
      </c>
      <c r="R25" s="33">
        <v>0</v>
      </c>
      <c r="S25" s="2258"/>
    </row>
    <row r="26" spans="1:19" ht="15.5" x14ac:dyDescent="0.35">
      <c r="A26" s="2260" t="s">
        <v>678</v>
      </c>
      <c r="B26" s="2254" t="s">
        <v>62</v>
      </c>
      <c r="C26" s="2254" t="s">
        <v>59</v>
      </c>
      <c r="D26" s="2254" t="s">
        <v>60</v>
      </c>
      <c r="E26" s="2264" t="s">
        <v>1</v>
      </c>
      <c r="F26" s="2264" t="s">
        <v>2</v>
      </c>
      <c r="G26" s="2264" t="s">
        <v>53</v>
      </c>
      <c r="H26" s="2264" t="s">
        <v>54</v>
      </c>
      <c r="I26" s="2264" t="s">
        <v>62</v>
      </c>
      <c r="J26" s="2265" t="s">
        <v>68</v>
      </c>
      <c r="K26" s="2257"/>
      <c r="L26" s="2257"/>
      <c r="M26" s="2257"/>
      <c r="N26" s="2257"/>
      <c r="O26" s="34">
        <f t="shared" ref="O26:O29" si="1">SUM(K26:N26)</f>
        <v>0</v>
      </c>
      <c r="P26" s="2257">
        <v>0</v>
      </c>
      <c r="Q26" s="34">
        <v>0</v>
      </c>
      <c r="R26" s="2257">
        <v>0</v>
      </c>
      <c r="S26" s="2258"/>
    </row>
    <row r="27" spans="1:19" ht="15.5" x14ac:dyDescent="0.35">
      <c r="A27" s="2260" t="s">
        <v>678</v>
      </c>
      <c r="B27" s="2261" t="s">
        <v>29</v>
      </c>
      <c r="C27" s="2261" t="s">
        <v>59</v>
      </c>
      <c r="D27" s="2261" t="s">
        <v>60</v>
      </c>
      <c r="E27" s="2262" t="s">
        <v>1</v>
      </c>
      <c r="F27" s="2262" t="s">
        <v>2</v>
      </c>
      <c r="G27" s="2262" t="s">
        <v>55</v>
      </c>
      <c r="H27" s="2262" t="s">
        <v>56</v>
      </c>
      <c r="I27" s="2262" t="s">
        <v>29</v>
      </c>
      <c r="J27" s="2263" t="s">
        <v>69</v>
      </c>
      <c r="K27" s="33"/>
      <c r="L27" s="33"/>
      <c r="M27" s="35"/>
      <c r="N27" s="35"/>
      <c r="O27" s="34">
        <f t="shared" si="1"/>
        <v>0</v>
      </c>
      <c r="P27" s="33">
        <v>0</v>
      </c>
      <c r="Q27" s="34">
        <v>0</v>
      </c>
      <c r="R27" s="33">
        <v>0</v>
      </c>
      <c r="S27" s="2258"/>
    </row>
    <row r="28" spans="1:19" ht="15.5" x14ac:dyDescent="0.35">
      <c r="A28" s="2260" t="s">
        <v>678</v>
      </c>
      <c r="B28" s="2261" t="s">
        <v>70</v>
      </c>
      <c r="C28" s="2261" t="s">
        <v>60</v>
      </c>
      <c r="D28" s="2261" t="s">
        <v>59</v>
      </c>
      <c r="E28" s="2264" t="s">
        <v>2</v>
      </c>
      <c r="F28" s="2264" t="s">
        <v>1</v>
      </c>
      <c r="G28" s="2264" t="s">
        <v>57</v>
      </c>
      <c r="H28" s="2264" t="s">
        <v>54</v>
      </c>
      <c r="I28" s="2264" t="s">
        <v>70</v>
      </c>
      <c r="J28" s="2265" t="s">
        <v>71</v>
      </c>
      <c r="K28" s="2257"/>
      <c r="L28" s="2257"/>
      <c r="M28" s="2257"/>
      <c r="N28" s="2257"/>
      <c r="O28" s="34">
        <f t="shared" si="1"/>
        <v>0</v>
      </c>
      <c r="P28" s="2257">
        <v>0</v>
      </c>
      <c r="Q28" s="34">
        <v>0</v>
      </c>
      <c r="R28" s="2257">
        <v>0</v>
      </c>
      <c r="S28" s="2258"/>
    </row>
    <row r="29" spans="1:19" ht="15.5" x14ac:dyDescent="0.35">
      <c r="A29" s="2260" t="s">
        <v>678</v>
      </c>
      <c r="B29" s="2261" t="s">
        <v>28</v>
      </c>
      <c r="C29" s="2261" t="s">
        <v>60</v>
      </c>
      <c r="D29" s="2261" t="s">
        <v>59</v>
      </c>
      <c r="E29" s="2262" t="s">
        <v>2</v>
      </c>
      <c r="F29" s="2262" t="s">
        <v>1</v>
      </c>
      <c r="G29" s="2262" t="s">
        <v>58</v>
      </c>
      <c r="H29" s="2262" t="s">
        <v>56</v>
      </c>
      <c r="I29" s="2262" t="s">
        <v>28</v>
      </c>
      <c r="J29" s="2263" t="s">
        <v>73</v>
      </c>
      <c r="K29" s="35"/>
      <c r="L29" s="35"/>
      <c r="M29" s="33"/>
      <c r="N29" s="33"/>
      <c r="O29" s="34">
        <f t="shared" si="1"/>
        <v>0</v>
      </c>
      <c r="P29" s="33">
        <v>0</v>
      </c>
      <c r="Q29" s="34">
        <v>0</v>
      </c>
      <c r="R29" s="33">
        <v>0</v>
      </c>
      <c r="S29" s="2258"/>
    </row>
    <row r="30" spans="1:19" ht="15.5" x14ac:dyDescent="0.35">
      <c r="A30" s="2253" t="s">
        <v>199</v>
      </c>
      <c r="B30" s="2254" t="s">
        <v>300</v>
      </c>
      <c r="C30" s="2254" t="s">
        <v>59</v>
      </c>
      <c r="D30" s="2254" t="s">
        <v>60</v>
      </c>
      <c r="E30" s="2255" t="s">
        <v>1</v>
      </c>
      <c r="F30" s="2255" t="s">
        <v>4</v>
      </c>
      <c r="G30" s="2255" t="s">
        <v>53</v>
      </c>
      <c r="H30" s="2255" t="s">
        <v>54</v>
      </c>
      <c r="I30" s="2255" t="s">
        <v>300</v>
      </c>
      <c r="J30" s="2256" t="s">
        <v>301</v>
      </c>
      <c r="K30" s="2257">
        <v>32.75</v>
      </c>
      <c r="L30" s="2257"/>
      <c r="M30" s="2257">
        <v>29.709999999999997</v>
      </c>
      <c r="N30" s="2257"/>
      <c r="O30" s="34">
        <f t="shared" si="0"/>
        <v>62.459999999999994</v>
      </c>
      <c r="P30" s="2257">
        <v>8.3100000000000023</v>
      </c>
      <c r="Q30" s="34">
        <v>19.329999999999998</v>
      </c>
      <c r="R30" s="2257">
        <v>8.3100000000000023</v>
      </c>
      <c r="S30" s="2258"/>
    </row>
    <row r="31" spans="1:19" ht="15.5" x14ac:dyDescent="0.35">
      <c r="A31" s="2253" t="s">
        <v>199</v>
      </c>
      <c r="B31" s="2259" t="s">
        <v>162</v>
      </c>
      <c r="C31" s="2259" t="s">
        <v>59</v>
      </c>
      <c r="D31" s="2259" t="s">
        <v>60</v>
      </c>
      <c r="E31" s="17" t="s">
        <v>1</v>
      </c>
      <c r="F31" s="17" t="s">
        <v>4</v>
      </c>
      <c r="G31" s="17" t="s">
        <v>55</v>
      </c>
      <c r="H31" s="17" t="s">
        <v>56</v>
      </c>
      <c r="I31" s="17" t="s">
        <v>162</v>
      </c>
      <c r="J31" s="32" t="s">
        <v>302</v>
      </c>
      <c r="K31" s="33">
        <v>32.75</v>
      </c>
      <c r="L31" s="33"/>
      <c r="M31" s="35"/>
      <c r="N31" s="35"/>
      <c r="O31" s="34">
        <f t="shared" si="0"/>
        <v>32.75</v>
      </c>
      <c r="P31" s="33">
        <v>8.3100000000000023</v>
      </c>
      <c r="Q31" s="34">
        <v>19.329999999999998</v>
      </c>
      <c r="R31" s="33">
        <v>8.3100000000000023</v>
      </c>
      <c r="S31" s="2258"/>
    </row>
    <row r="32" spans="1:19" ht="15.5" x14ac:dyDescent="0.35">
      <c r="A32" s="2253" t="s">
        <v>199</v>
      </c>
      <c r="B32" s="2259" t="s">
        <v>303</v>
      </c>
      <c r="C32" s="2259" t="s">
        <v>60</v>
      </c>
      <c r="D32" s="2259" t="s">
        <v>59</v>
      </c>
      <c r="E32" s="2255" t="s">
        <v>4</v>
      </c>
      <c r="F32" s="2255" t="s">
        <v>1</v>
      </c>
      <c r="G32" s="2255" t="s">
        <v>57</v>
      </c>
      <c r="H32" s="2255" t="s">
        <v>54</v>
      </c>
      <c r="I32" s="2255" t="s">
        <v>303</v>
      </c>
      <c r="J32" s="2256" t="s">
        <v>304</v>
      </c>
      <c r="K32" s="2257">
        <v>32.75</v>
      </c>
      <c r="L32" s="2257"/>
      <c r="M32" s="2257">
        <v>29.709999999999997</v>
      </c>
      <c r="N32" s="2257"/>
      <c r="O32" s="34">
        <f t="shared" si="0"/>
        <v>62.459999999999994</v>
      </c>
      <c r="P32" s="2257">
        <v>8.3100000000000023</v>
      </c>
      <c r="Q32" s="34">
        <v>19.329999999999998</v>
      </c>
      <c r="R32" s="2257">
        <v>8.3100000000000023</v>
      </c>
      <c r="S32" s="2258"/>
    </row>
    <row r="33" spans="1:19" ht="15.5" x14ac:dyDescent="0.35">
      <c r="A33" s="2253" t="s">
        <v>199</v>
      </c>
      <c r="B33" s="2261" t="s">
        <v>163</v>
      </c>
      <c r="C33" s="2261" t="s">
        <v>60</v>
      </c>
      <c r="D33" s="2261" t="s">
        <v>59</v>
      </c>
      <c r="E33" s="2262" t="s">
        <v>4</v>
      </c>
      <c r="F33" s="2262" t="s">
        <v>1</v>
      </c>
      <c r="G33" s="2262" t="s">
        <v>58</v>
      </c>
      <c r="H33" s="2262" t="s">
        <v>56</v>
      </c>
      <c r="I33" s="2262" t="s">
        <v>163</v>
      </c>
      <c r="J33" s="2263" t="s">
        <v>305</v>
      </c>
      <c r="K33" s="35"/>
      <c r="L33" s="35"/>
      <c r="M33" s="33">
        <v>29.709999999999997</v>
      </c>
      <c r="N33" s="33"/>
      <c r="O33" s="34">
        <f t="shared" si="0"/>
        <v>29.709999999999997</v>
      </c>
      <c r="P33" s="33">
        <v>8.3100000000000023</v>
      </c>
      <c r="Q33" s="34">
        <v>19.329999999999998</v>
      </c>
      <c r="R33" s="33">
        <v>8.3100000000000023</v>
      </c>
      <c r="S33" s="2258"/>
    </row>
    <row r="34" spans="1:19" ht="15.5" x14ac:dyDescent="0.35">
      <c r="A34" s="2253" t="s">
        <v>524</v>
      </c>
      <c r="B34" s="2254" t="s">
        <v>123</v>
      </c>
      <c r="C34" s="2254" t="s">
        <v>59</v>
      </c>
      <c r="D34" s="2254" t="s">
        <v>60</v>
      </c>
      <c r="E34" s="2255" t="s">
        <v>1</v>
      </c>
      <c r="F34" s="2255" t="s">
        <v>124</v>
      </c>
      <c r="G34" s="2255" t="s">
        <v>53</v>
      </c>
      <c r="H34" s="2255" t="s">
        <v>54</v>
      </c>
      <c r="I34" s="2255" t="s">
        <v>123</v>
      </c>
      <c r="J34" s="2256" t="s">
        <v>125</v>
      </c>
      <c r="K34" s="2257">
        <v>32.75</v>
      </c>
      <c r="L34" s="2257"/>
      <c r="M34" s="2257">
        <v>24.77</v>
      </c>
      <c r="N34" s="2257"/>
      <c r="O34" s="34">
        <f t="shared" si="0"/>
        <v>57.519999999999996</v>
      </c>
      <c r="P34" s="2257">
        <v>5.620000000000001</v>
      </c>
      <c r="Q34" s="34">
        <v>17.52</v>
      </c>
      <c r="R34" s="2257">
        <v>4.84</v>
      </c>
      <c r="S34" s="2258"/>
    </row>
    <row r="35" spans="1:19" ht="15.5" x14ac:dyDescent="0.35">
      <c r="A35" s="2253" t="s">
        <v>524</v>
      </c>
      <c r="B35" s="2259" t="s">
        <v>126</v>
      </c>
      <c r="C35" s="2259" t="s">
        <v>59</v>
      </c>
      <c r="D35" s="2259" t="s">
        <v>60</v>
      </c>
      <c r="E35" s="17" t="s">
        <v>1</v>
      </c>
      <c r="F35" s="17" t="s">
        <v>124</v>
      </c>
      <c r="G35" s="17" t="s">
        <v>55</v>
      </c>
      <c r="H35" s="17" t="s">
        <v>56</v>
      </c>
      <c r="I35" s="17" t="s">
        <v>126</v>
      </c>
      <c r="J35" s="32" t="s">
        <v>127</v>
      </c>
      <c r="K35" s="33">
        <v>32.75</v>
      </c>
      <c r="L35" s="33"/>
      <c r="M35" s="35"/>
      <c r="N35" s="35"/>
      <c r="O35" s="34">
        <f t="shared" si="0"/>
        <v>32.75</v>
      </c>
      <c r="P35" s="2257">
        <v>5.620000000000001</v>
      </c>
      <c r="Q35" s="34">
        <v>17.52</v>
      </c>
      <c r="R35" s="33">
        <v>4.84</v>
      </c>
      <c r="S35" s="2258"/>
    </row>
    <row r="36" spans="1:19" ht="15.5" x14ac:dyDescent="0.35">
      <c r="A36" s="2253" t="s">
        <v>524</v>
      </c>
      <c r="B36" s="2259" t="s">
        <v>128</v>
      </c>
      <c r="C36" s="2259" t="s">
        <v>60</v>
      </c>
      <c r="D36" s="2259" t="s">
        <v>59</v>
      </c>
      <c r="E36" s="2255" t="s">
        <v>124</v>
      </c>
      <c r="F36" s="2255" t="s">
        <v>1</v>
      </c>
      <c r="G36" s="2255" t="s">
        <v>57</v>
      </c>
      <c r="H36" s="2255" t="s">
        <v>54</v>
      </c>
      <c r="I36" s="2255" t="s">
        <v>128</v>
      </c>
      <c r="J36" s="2256" t="s">
        <v>129</v>
      </c>
      <c r="K36" s="2257">
        <v>32.75</v>
      </c>
      <c r="L36" s="2257"/>
      <c r="M36" s="2257">
        <v>24.77</v>
      </c>
      <c r="N36" s="2257"/>
      <c r="O36" s="34">
        <f t="shared" si="0"/>
        <v>57.519999999999996</v>
      </c>
      <c r="P36" s="2257">
        <v>5.620000000000001</v>
      </c>
      <c r="Q36" s="34">
        <v>17.52</v>
      </c>
      <c r="R36" s="2257">
        <v>4.84</v>
      </c>
      <c r="S36" s="2258"/>
    </row>
    <row r="37" spans="1:19" ht="15.5" x14ac:dyDescent="0.35">
      <c r="A37" s="2253" t="s">
        <v>524</v>
      </c>
      <c r="B37" s="2261" t="s">
        <v>130</v>
      </c>
      <c r="C37" s="2261" t="s">
        <v>60</v>
      </c>
      <c r="D37" s="2261" t="s">
        <v>59</v>
      </c>
      <c r="E37" s="2262" t="s">
        <v>124</v>
      </c>
      <c r="F37" s="2262" t="s">
        <v>1</v>
      </c>
      <c r="G37" s="2262" t="s">
        <v>58</v>
      </c>
      <c r="H37" s="2262" t="s">
        <v>56</v>
      </c>
      <c r="I37" s="2262" t="s">
        <v>130</v>
      </c>
      <c r="J37" s="2263" t="s">
        <v>131</v>
      </c>
      <c r="K37" s="35"/>
      <c r="L37" s="35"/>
      <c r="M37" s="33">
        <v>24.77</v>
      </c>
      <c r="N37" s="33"/>
      <c r="O37" s="34">
        <f t="shared" si="0"/>
        <v>24.77</v>
      </c>
      <c r="P37" s="2257">
        <v>5.620000000000001</v>
      </c>
      <c r="Q37" s="34">
        <v>17.52</v>
      </c>
      <c r="R37" s="33">
        <v>4.84</v>
      </c>
      <c r="S37" s="2258"/>
    </row>
    <row r="38" spans="1:19" ht="15.5" x14ac:dyDescent="0.35">
      <c r="A38" s="2253" t="s">
        <v>525</v>
      </c>
      <c r="B38" s="2254" t="s">
        <v>123</v>
      </c>
      <c r="C38" s="2254" t="s">
        <v>59</v>
      </c>
      <c r="D38" s="2254" t="s">
        <v>60</v>
      </c>
      <c r="E38" s="2255" t="s">
        <v>1</v>
      </c>
      <c r="F38" s="2255" t="s">
        <v>124</v>
      </c>
      <c r="G38" s="2255" t="s">
        <v>53</v>
      </c>
      <c r="H38" s="2255" t="s">
        <v>54</v>
      </c>
      <c r="I38" s="2255" t="s">
        <v>123</v>
      </c>
      <c r="J38" s="2256" t="s">
        <v>125</v>
      </c>
      <c r="K38" s="2257">
        <v>32.75</v>
      </c>
      <c r="L38" s="2257"/>
      <c r="M38" s="2257">
        <v>24.77</v>
      </c>
      <c r="N38" s="2257"/>
      <c r="O38" s="34">
        <f t="shared" si="0"/>
        <v>57.519999999999996</v>
      </c>
      <c r="P38" s="2257">
        <v>5.620000000000001</v>
      </c>
      <c r="Q38" s="34">
        <v>17.52</v>
      </c>
      <c r="R38" s="2257">
        <v>4.84</v>
      </c>
      <c r="S38" s="2258"/>
    </row>
    <row r="39" spans="1:19" ht="15.5" x14ac:dyDescent="0.35">
      <c r="A39" s="2253" t="s">
        <v>525</v>
      </c>
      <c r="B39" s="2259" t="s">
        <v>126</v>
      </c>
      <c r="C39" s="2259" t="s">
        <v>59</v>
      </c>
      <c r="D39" s="2259" t="s">
        <v>60</v>
      </c>
      <c r="E39" s="17" t="s">
        <v>1</v>
      </c>
      <c r="F39" s="17" t="s">
        <v>124</v>
      </c>
      <c r="G39" s="17" t="s">
        <v>55</v>
      </c>
      <c r="H39" s="17" t="s">
        <v>56</v>
      </c>
      <c r="I39" s="17" t="s">
        <v>126</v>
      </c>
      <c r="J39" s="32" t="s">
        <v>127</v>
      </c>
      <c r="K39" s="33">
        <v>32.75</v>
      </c>
      <c r="L39" s="33"/>
      <c r="M39" s="35"/>
      <c r="N39" s="35"/>
      <c r="O39" s="34">
        <f t="shared" si="0"/>
        <v>32.75</v>
      </c>
      <c r="P39" s="2257">
        <v>5.620000000000001</v>
      </c>
      <c r="Q39" s="34">
        <v>17.52</v>
      </c>
      <c r="R39" s="33">
        <v>4.84</v>
      </c>
      <c r="S39" s="2258"/>
    </row>
    <row r="40" spans="1:19" ht="15.5" x14ac:dyDescent="0.35">
      <c r="A40" s="2253" t="s">
        <v>525</v>
      </c>
      <c r="B40" s="2259" t="s">
        <v>128</v>
      </c>
      <c r="C40" s="2259" t="s">
        <v>60</v>
      </c>
      <c r="D40" s="2259" t="s">
        <v>59</v>
      </c>
      <c r="E40" s="2255" t="s">
        <v>124</v>
      </c>
      <c r="F40" s="2255" t="s">
        <v>1</v>
      </c>
      <c r="G40" s="2255" t="s">
        <v>57</v>
      </c>
      <c r="H40" s="2255" t="s">
        <v>54</v>
      </c>
      <c r="I40" s="2255" t="s">
        <v>128</v>
      </c>
      <c r="J40" s="2256" t="s">
        <v>129</v>
      </c>
      <c r="K40" s="2257">
        <v>32.75</v>
      </c>
      <c r="L40" s="2257"/>
      <c r="M40" s="2257">
        <v>24.77</v>
      </c>
      <c r="N40" s="2257"/>
      <c r="O40" s="34">
        <f t="shared" si="0"/>
        <v>57.519999999999996</v>
      </c>
      <c r="P40" s="2257">
        <v>5.620000000000001</v>
      </c>
      <c r="Q40" s="34">
        <v>17.52</v>
      </c>
      <c r="R40" s="2257">
        <v>4.84</v>
      </c>
      <c r="S40" s="2258"/>
    </row>
    <row r="41" spans="1:19" ht="15.5" x14ac:dyDescent="0.35">
      <c r="A41" s="2253" t="s">
        <v>525</v>
      </c>
      <c r="B41" s="2261" t="s">
        <v>130</v>
      </c>
      <c r="C41" s="2261" t="s">
        <v>60</v>
      </c>
      <c r="D41" s="2261" t="s">
        <v>59</v>
      </c>
      <c r="E41" s="2262" t="s">
        <v>124</v>
      </c>
      <c r="F41" s="2262" t="s">
        <v>1</v>
      </c>
      <c r="G41" s="2262" t="s">
        <v>58</v>
      </c>
      <c r="H41" s="2262" t="s">
        <v>56</v>
      </c>
      <c r="I41" s="2262" t="s">
        <v>130</v>
      </c>
      <c r="J41" s="2263" t="s">
        <v>131</v>
      </c>
      <c r="K41" s="35"/>
      <c r="L41" s="35"/>
      <c r="M41" s="33">
        <v>24.77</v>
      </c>
      <c r="N41" s="33"/>
      <c r="O41" s="34">
        <f t="shared" si="0"/>
        <v>24.77</v>
      </c>
      <c r="P41" s="2257">
        <v>5.620000000000001</v>
      </c>
      <c r="Q41" s="34">
        <v>17.52</v>
      </c>
      <c r="R41" s="33">
        <v>4.84</v>
      </c>
      <c r="S41" s="2258"/>
    </row>
    <row r="42" spans="1:19" ht="15.5" x14ac:dyDescent="0.35">
      <c r="A42" s="2253" t="s">
        <v>205</v>
      </c>
      <c r="B42" s="2254" t="s">
        <v>529</v>
      </c>
      <c r="C42" s="2254" t="s">
        <v>59</v>
      </c>
      <c r="D42" s="2254" t="s">
        <v>60</v>
      </c>
      <c r="E42" s="2255" t="s">
        <v>1</v>
      </c>
      <c r="F42" s="2255" t="s">
        <v>527</v>
      </c>
      <c r="G42" s="2255" t="s">
        <v>53</v>
      </c>
      <c r="H42" s="2255" t="s">
        <v>54</v>
      </c>
      <c r="I42" s="2255" t="s">
        <v>529</v>
      </c>
      <c r="J42" s="2256" t="s">
        <v>533</v>
      </c>
      <c r="K42" s="2257">
        <v>32.75</v>
      </c>
      <c r="L42" s="2257"/>
      <c r="M42" s="2257">
        <v>27.279999999999998</v>
      </c>
      <c r="N42" s="2257"/>
      <c r="O42" s="34">
        <f t="shared" si="0"/>
        <v>60.03</v>
      </c>
      <c r="P42" s="2257">
        <v>5.620000000000001</v>
      </c>
      <c r="Q42" s="34">
        <v>18.149999999999999</v>
      </c>
      <c r="R42" s="2257">
        <v>7.32</v>
      </c>
      <c r="S42" s="2258"/>
    </row>
    <row r="43" spans="1:19" ht="15.5" x14ac:dyDescent="0.35">
      <c r="A43" s="2253" t="s">
        <v>205</v>
      </c>
      <c r="B43" s="2259" t="s">
        <v>530</v>
      </c>
      <c r="C43" s="2259" t="s">
        <v>59</v>
      </c>
      <c r="D43" s="2259" t="s">
        <v>60</v>
      </c>
      <c r="E43" s="17" t="s">
        <v>1</v>
      </c>
      <c r="F43" s="17" t="s">
        <v>527</v>
      </c>
      <c r="G43" s="17" t="s">
        <v>55</v>
      </c>
      <c r="H43" s="17" t="s">
        <v>56</v>
      </c>
      <c r="I43" s="17" t="s">
        <v>530</v>
      </c>
      <c r="J43" s="32" t="s">
        <v>534</v>
      </c>
      <c r="K43" s="33">
        <v>32.75</v>
      </c>
      <c r="L43" s="33"/>
      <c r="M43" s="35"/>
      <c r="N43" s="35"/>
      <c r="O43" s="34">
        <f t="shared" si="0"/>
        <v>32.75</v>
      </c>
      <c r="P43" s="2257">
        <v>5.620000000000001</v>
      </c>
      <c r="Q43" s="34">
        <v>18.149999999999999</v>
      </c>
      <c r="R43" s="33">
        <v>7.32</v>
      </c>
      <c r="S43" s="2258"/>
    </row>
    <row r="44" spans="1:19" ht="15.5" x14ac:dyDescent="0.35">
      <c r="A44" s="2253" t="s">
        <v>205</v>
      </c>
      <c r="B44" s="2259" t="s">
        <v>531</v>
      </c>
      <c r="C44" s="2259" t="s">
        <v>60</v>
      </c>
      <c r="D44" s="2259" t="s">
        <v>59</v>
      </c>
      <c r="E44" s="2255" t="s">
        <v>527</v>
      </c>
      <c r="F44" s="2255" t="s">
        <v>1</v>
      </c>
      <c r="G44" s="2255" t="s">
        <v>57</v>
      </c>
      <c r="H44" s="2255" t="s">
        <v>54</v>
      </c>
      <c r="I44" s="2255" t="s">
        <v>531</v>
      </c>
      <c r="J44" s="2256" t="s">
        <v>535</v>
      </c>
      <c r="K44" s="2257">
        <v>32.75</v>
      </c>
      <c r="L44" s="2257"/>
      <c r="M44" s="2257">
        <v>27.279999999999998</v>
      </c>
      <c r="N44" s="2257"/>
      <c r="O44" s="34">
        <f t="shared" si="0"/>
        <v>60.03</v>
      </c>
      <c r="P44" s="2257">
        <v>5.620000000000001</v>
      </c>
      <c r="Q44" s="34">
        <v>18.149999999999999</v>
      </c>
      <c r="R44" s="2257">
        <v>7.32</v>
      </c>
      <c r="S44" s="2258"/>
    </row>
    <row r="45" spans="1:19" ht="15.5" x14ac:dyDescent="0.35">
      <c r="A45" s="2253" t="s">
        <v>205</v>
      </c>
      <c r="B45" s="2261" t="s">
        <v>532</v>
      </c>
      <c r="C45" s="2261" t="s">
        <v>60</v>
      </c>
      <c r="D45" s="2261" t="s">
        <v>59</v>
      </c>
      <c r="E45" s="2262" t="s">
        <v>527</v>
      </c>
      <c r="F45" s="2262" t="s">
        <v>1</v>
      </c>
      <c r="G45" s="2262" t="s">
        <v>58</v>
      </c>
      <c r="H45" s="2262" t="s">
        <v>56</v>
      </c>
      <c r="I45" s="2262" t="s">
        <v>532</v>
      </c>
      <c r="J45" s="2263" t="s">
        <v>536</v>
      </c>
      <c r="K45" s="35"/>
      <c r="L45" s="35"/>
      <c r="M45" s="33">
        <v>27.279999999999998</v>
      </c>
      <c r="N45" s="33"/>
      <c r="O45" s="34">
        <f t="shared" si="0"/>
        <v>27.279999999999998</v>
      </c>
      <c r="P45" s="2257">
        <v>5.620000000000001</v>
      </c>
      <c r="Q45" s="34">
        <v>18.149999999999999</v>
      </c>
      <c r="R45" s="33">
        <v>7.32</v>
      </c>
      <c r="S45" s="2258"/>
    </row>
    <row r="46" spans="1:19" ht="15.5" x14ac:dyDescent="0.35">
      <c r="A46" s="2253" t="s">
        <v>206</v>
      </c>
      <c r="B46" s="2254" t="s">
        <v>61</v>
      </c>
      <c r="C46" s="2254" t="s">
        <v>59</v>
      </c>
      <c r="D46" s="2254" t="s">
        <v>60</v>
      </c>
      <c r="E46" s="2255" t="s">
        <v>1</v>
      </c>
      <c r="F46" s="2255" t="s">
        <v>3</v>
      </c>
      <c r="G46" s="2255" t="s">
        <v>53</v>
      </c>
      <c r="H46" s="2255" t="s">
        <v>54</v>
      </c>
      <c r="I46" s="2255" t="s">
        <v>61</v>
      </c>
      <c r="J46" s="2256" t="s">
        <v>63</v>
      </c>
      <c r="K46" s="2257">
        <v>32.75</v>
      </c>
      <c r="L46" s="2257"/>
      <c r="M46" s="2257">
        <v>19.84</v>
      </c>
      <c r="N46" s="2257"/>
      <c r="O46" s="34">
        <f t="shared" si="0"/>
        <v>52.59</v>
      </c>
      <c r="P46" s="2257">
        <v>3.4599999999999991</v>
      </c>
      <c r="Q46" s="34">
        <v>14.4</v>
      </c>
      <c r="R46" s="2257">
        <v>3.4599999999999991</v>
      </c>
      <c r="S46" s="2258"/>
    </row>
    <row r="47" spans="1:19" ht="15.5" x14ac:dyDescent="0.35">
      <c r="A47" s="2253" t="s">
        <v>206</v>
      </c>
      <c r="B47" s="2259" t="s">
        <v>27</v>
      </c>
      <c r="C47" s="2259" t="s">
        <v>59</v>
      </c>
      <c r="D47" s="2259" t="s">
        <v>60</v>
      </c>
      <c r="E47" s="17" t="s">
        <v>1</v>
      </c>
      <c r="F47" s="17" t="s">
        <v>3</v>
      </c>
      <c r="G47" s="17" t="s">
        <v>55</v>
      </c>
      <c r="H47" s="17" t="s">
        <v>56</v>
      </c>
      <c r="I47" s="17" t="s">
        <v>27</v>
      </c>
      <c r="J47" s="32" t="s">
        <v>64</v>
      </c>
      <c r="K47" s="33">
        <v>32.75</v>
      </c>
      <c r="L47" s="33"/>
      <c r="M47" s="35"/>
      <c r="N47" s="35"/>
      <c r="O47" s="34">
        <f t="shared" si="0"/>
        <v>32.75</v>
      </c>
      <c r="P47" s="2257">
        <v>3.4599999999999991</v>
      </c>
      <c r="Q47" s="34">
        <v>14.4</v>
      </c>
      <c r="R47" s="33">
        <v>3.4599999999999991</v>
      </c>
      <c r="S47" s="2258"/>
    </row>
    <row r="48" spans="1:19" ht="15.5" x14ac:dyDescent="0.35">
      <c r="A48" s="2253" t="s">
        <v>206</v>
      </c>
      <c r="B48" s="2259" t="s">
        <v>65</v>
      </c>
      <c r="C48" s="2259" t="s">
        <v>60</v>
      </c>
      <c r="D48" s="2259" t="s">
        <v>59</v>
      </c>
      <c r="E48" s="2255" t="s">
        <v>3</v>
      </c>
      <c r="F48" s="2255" t="s">
        <v>1</v>
      </c>
      <c r="G48" s="2255" t="s">
        <v>57</v>
      </c>
      <c r="H48" s="2255" t="s">
        <v>54</v>
      </c>
      <c r="I48" s="2255" t="s">
        <v>65</v>
      </c>
      <c r="J48" s="2256" t="s">
        <v>66</v>
      </c>
      <c r="K48" s="2257">
        <v>32.75</v>
      </c>
      <c r="L48" s="2257"/>
      <c r="M48" s="2257">
        <v>19.84</v>
      </c>
      <c r="N48" s="2257"/>
      <c r="O48" s="34">
        <f t="shared" si="0"/>
        <v>52.59</v>
      </c>
      <c r="P48" s="2257">
        <v>3.4599999999999991</v>
      </c>
      <c r="Q48" s="34">
        <v>14.4</v>
      </c>
      <c r="R48" s="2257">
        <v>3.4599999999999991</v>
      </c>
      <c r="S48" s="2258"/>
    </row>
    <row r="49" spans="1:19" ht="15.5" x14ac:dyDescent="0.35">
      <c r="A49" s="2253" t="s">
        <v>206</v>
      </c>
      <c r="B49" s="2261" t="s">
        <v>26</v>
      </c>
      <c r="C49" s="2261" t="s">
        <v>60</v>
      </c>
      <c r="D49" s="2261" t="s">
        <v>59</v>
      </c>
      <c r="E49" s="2262" t="s">
        <v>3</v>
      </c>
      <c r="F49" s="2262" t="s">
        <v>1</v>
      </c>
      <c r="G49" s="2262" t="s">
        <v>58</v>
      </c>
      <c r="H49" s="2262" t="s">
        <v>56</v>
      </c>
      <c r="I49" s="2262" t="s">
        <v>26</v>
      </c>
      <c r="J49" s="2263" t="s">
        <v>67</v>
      </c>
      <c r="K49" s="35"/>
      <c r="L49" s="35"/>
      <c r="M49" s="33">
        <v>19.84</v>
      </c>
      <c r="N49" s="33"/>
      <c r="O49" s="34">
        <f t="shared" si="0"/>
        <v>19.84</v>
      </c>
      <c r="P49" s="2257">
        <v>3.4599999999999991</v>
      </c>
      <c r="Q49" s="34">
        <v>14.4</v>
      </c>
      <c r="R49" s="33">
        <v>3.4599999999999991</v>
      </c>
      <c r="S49" s="2258"/>
    </row>
    <row r="50" spans="1:19" ht="15.5" x14ac:dyDescent="0.35">
      <c r="A50" s="2253" t="s">
        <v>207</v>
      </c>
      <c r="B50" s="2254" t="s">
        <v>174</v>
      </c>
      <c r="C50" s="2254" t="s">
        <v>59</v>
      </c>
      <c r="D50" s="2254" t="s">
        <v>60</v>
      </c>
      <c r="E50" s="2255" t="s">
        <v>1</v>
      </c>
      <c r="F50" s="2255" t="s">
        <v>164</v>
      </c>
      <c r="G50" s="2255" t="s">
        <v>53</v>
      </c>
      <c r="H50" s="2255" t="s">
        <v>54</v>
      </c>
      <c r="I50" s="2255" t="s">
        <v>174</v>
      </c>
      <c r="J50" s="2256" t="s">
        <v>175</v>
      </c>
      <c r="K50" s="2257">
        <v>32.75</v>
      </c>
      <c r="L50" s="2257"/>
      <c r="M50" s="2257">
        <v>23.5</v>
      </c>
      <c r="N50" s="2257"/>
      <c r="O50" s="34">
        <f t="shared" si="0"/>
        <v>56.25</v>
      </c>
      <c r="P50" s="2257">
        <v>4.3800000000000026</v>
      </c>
      <c r="Q50" s="34">
        <v>17.149999999999999</v>
      </c>
      <c r="R50" s="2257">
        <v>4.3800000000000026</v>
      </c>
      <c r="S50" s="2258"/>
    </row>
    <row r="51" spans="1:19" ht="15.5" x14ac:dyDescent="0.35">
      <c r="A51" s="2253" t="s">
        <v>207</v>
      </c>
      <c r="B51" s="2259" t="s">
        <v>170</v>
      </c>
      <c r="C51" s="2259" t="s">
        <v>59</v>
      </c>
      <c r="D51" s="2259" t="s">
        <v>60</v>
      </c>
      <c r="E51" s="17" t="s">
        <v>1</v>
      </c>
      <c r="F51" s="17" t="s">
        <v>164</v>
      </c>
      <c r="G51" s="17" t="s">
        <v>55</v>
      </c>
      <c r="H51" s="17" t="s">
        <v>56</v>
      </c>
      <c r="I51" s="17" t="s">
        <v>170</v>
      </c>
      <c r="J51" s="32" t="s">
        <v>176</v>
      </c>
      <c r="K51" s="33">
        <v>32.75</v>
      </c>
      <c r="L51" s="33"/>
      <c r="M51" s="35"/>
      <c r="N51" s="35"/>
      <c r="O51" s="34">
        <f t="shared" si="0"/>
        <v>32.75</v>
      </c>
      <c r="P51" s="2257">
        <v>4.3800000000000026</v>
      </c>
      <c r="Q51" s="34">
        <v>17.149999999999999</v>
      </c>
      <c r="R51" s="33">
        <v>4.3800000000000026</v>
      </c>
      <c r="S51" s="2258"/>
    </row>
    <row r="52" spans="1:19" ht="15.5" x14ac:dyDescent="0.35">
      <c r="A52" s="2253" t="s">
        <v>207</v>
      </c>
      <c r="B52" s="2259" t="s">
        <v>298</v>
      </c>
      <c r="C52" s="2259" t="s">
        <v>60</v>
      </c>
      <c r="D52" s="2259" t="s">
        <v>59</v>
      </c>
      <c r="E52" s="2255" t="s">
        <v>164</v>
      </c>
      <c r="F52" s="2255" t="s">
        <v>1</v>
      </c>
      <c r="G52" s="2255" t="s">
        <v>57</v>
      </c>
      <c r="H52" s="2255" t="s">
        <v>54</v>
      </c>
      <c r="I52" s="2255" t="s">
        <v>298</v>
      </c>
      <c r="J52" s="2256" t="s">
        <v>177</v>
      </c>
      <c r="K52" s="2257">
        <v>32.75</v>
      </c>
      <c r="L52" s="2257"/>
      <c r="M52" s="2257">
        <v>23.5</v>
      </c>
      <c r="N52" s="2257"/>
      <c r="O52" s="34">
        <f t="shared" si="0"/>
        <v>56.25</v>
      </c>
      <c r="P52" s="2257">
        <v>4.3800000000000026</v>
      </c>
      <c r="Q52" s="34">
        <v>17.149999999999999</v>
      </c>
      <c r="R52" s="2257">
        <v>4.3800000000000026</v>
      </c>
      <c r="S52" s="2258"/>
    </row>
    <row r="53" spans="1:19" ht="15.5" x14ac:dyDescent="0.35">
      <c r="A53" s="2253" t="s">
        <v>207</v>
      </c>
      <c r="B53" s="2261" t="s">
        <v>171</v>
      </c>
      <c r="C53" s="2261" t="s">
        <v>60</v>
      </c>
      <c r="D53" s="2261" t="s">
        <v>59</v>
      </c>
      <c r="E53" s="2262" t="s">
        <v>164</v>
      </c>
      <c r="F53" s="2262" t="s">
        <v>1</v>
      </c>
      <c r="G53" s="2262" t="s">
        <v>58</v>
      </c>
      <c r="H53" s="2262" t="s">
        <v>56</v>
      </c>
      <c r="I53" s="2262" t="s">
        <v>171</v>
      </c>
      <c r="J53" s="2263" t="s">
        <v>178</v>
      </c>
      <c r="K53" s="35"/>
      <c r="L53" s="35"/>
      <c r="M53" s="2257">
        <v>23.5</v>
      </c>
      <c r="N53" s="33"/>
      <c r="O53" s="34">
        <f t="shared" si="0"/>
        <v>23.5</v>
      </c>
      <c r="P53" s="2257">
        <v>4.3800000000000026</v>
      </c>
      <c r="Q53" s="34">
        <v>17.149999999999999</v>
      </c>
      <c r="R53" s="33">
        <v>4.3800000000000026</v>
      </c>
      <c r="S53" s="2258"/>
    </row>
    <row r="54" spans="1:19" ht="15.5" x14ac:dyDescent="0.35">
      <c r="A54" s="2253" t="s">
        <v>314</v>
      </c>
      <c r="B54" s="2254" t="s">
        <v>62</v>
      </c>
      <c r="C54" s="2254" t="s">
        <v>59</v>
      </c>
      <c r="D54" s="2254" t="s">
        <v>60</v>
      </c>
      <c r="E54" s="2255" t="s">
        <v>1</v>
      </c>
      <c r="F54" s="2255" t="s">
        <v>2</v>
      </c>
      <c r="G54" s="2255" t="s">
        <v>53</v>
      </c>
      <c r="H54" s="2255" t="s">
        <v>54</v>
      </c>
      <c r="I54" s="2255" t="s">
        <v>62</v>
      </c>
      <c r="J54" s="2256" t="s">
        <v>68</v>
      </c>
      <c r="K54" s="2257">
        <v>32.75</v>
      </c>
      <c r="L54" s="2257"/>
      <c r="M54" s="2257">
        <v>28.33</v>
      </c>
      <c r="N54" s="2257"/>
      <c r="O54" s="34">
        <f t="shared" si="0"/>
        <v>61.08</v>
      </c>
      <c r="P54" s="2257">
        <v>0</v>
      </c>
      <c r="Q54" s="34">
        <v>20.27</v>
      </c>
      <c r="R54" s="2257">
        <v>0</v>
      </c>
      <c r="S54" s="2258"/>
    </row>
    <row r="55" spans="1:19" ht="15.5" x14ac:dyDescent="0.35">
      <c r="A55" s="2253" t="s">
        <v>314</v>
      </c>
      <c r="B55" s="2259" t="s">
        <v>29</v>
      </c>
      <c r="C55" s="2259" t="s">
        <v>59</v>
      </c>
      <c r="D55" s="2259" t="s">
        <v>60</v>
      </c>
      <c r="E55" s="17" t="s">
        <v>1</v>
      </c>
      <c r="F55" s="17" t="s">
        <v>2</v>
      </c>
      <c r="G55" s="17" t="s">
        <v>55</v>
      </c>
      <c r="H55" s="17" t="s">
        <v>56</v>
      </c>
      <c r="I55" s="17" t="s">
        <v>29</v>
      </c>
      <c r="J55" s="32" t="s">
        <v>69</v>
      </c>
      <c r="K55" s="33">
        <v>32.75</v>
      </c>
      <c r="L55" s="33"/>
      <c r="M55" s="35"/>
      <c r="N55" s="35"/>
      <c r="O55" s="34">
        <f t="shared" si="0"/>
        <v>32.75</v>
      </c>
      <c r="P55" s="2257">
        <v>0</v>
      </c>
      <c r="Q55" s="34">
        <v>20.27</v>
      </c>
      <c r="R55" s="33">
        <v>0</v>
      </c>
      <c r="S55" s="2258"/>
    </row>
    <row r="56" spans="1:19" ht="15.5" x14ac:dyDescent="0.35">
      <c r="A56" s="2253" t="s">
        <v>314</v>
      </c>
      <c r="B56" s="2259" t="s">
        <v>70</v>
      </c>
      <c r="C56" s="2259" t="s">
        <v>60</v>
      </c>
      <c r="D56" s="2259" t="s">
        <v>59</v>
      </c>
      <c r="E56" s="2255" t="s">
        <v>2</v>
      </c>
      <c r="F56" s="2255" t="s">
        <v>1</v>
      </c>
      <c r="G56" s="2255" t="s">
        <v>57</v>
      </c>
      <c r="H56" s="2255" t="s">
        <v>54</v>
      </c>
      <c r="I56" s="2255" t="s">
        <v>70</v>
      </c>
      <c r="J56" s="2256" t="s">
        <v>71</v>
      </c>
      <c r="K56" s="2257">
        <v>32.75</v>
      </c>
      <c r="L56" s="2257"/>
      <c r="M56" s="2257">
        <v>28.33</v>
      </c>
      <c r="N56" s="2257"/>
      <c r="O56" s="34">
        <f t="shared" si="0"/>
        <v>61.08</v>
      </c>
      <c r="P56" s="2257">
        <v>0</v>
      </c>
      <c r="Q56" s="34">
        <v>20.27</v>
      </c>
      <c r="R56" s="2257">
        <v>0</v>
      </c>
      <c r="S56" s="2258"/>
    </row>
    <row r="57" spans="1:19" ht="15.5" x14ac:dyDescent="0.35">
      <c r="A57" s="2253" t="s">
        <v>314</v>
      </c>
      <c r="B57" s="2261" t="s">
        <v>28</v>
      </c>
      <c r="C57" s="2261" t="s">
        <v>60</v>
      </c>
      <c r="D57" s="2261" t="s">
        <v>59</v>
      </c>
      <c r="E57" s="2262" t="s">
        <v>2</v>
      </c>
      <c r="F57" s="2262" t="s">
        <v>1</v>
      </c>
      <c r="G57" s="2262" t="s">
        <v>58</v>
      </c>
      <c r="H57" s="2262" t="s">
        <v>56</v>
      </c>
      <c r="I57" s="2262" t="s">
        <v>28</v>
      </c>
      <c r="J57" s="2263" t="s">
        <v>73</v>
      </c>
      <c r="K57" s="35"/>
      <c r="L57" s="35"/>
      <c r="M57" s="33">
        <v>28.33</v>
      </c>
      <c r="N57" s="33"/>
      <c r="O57" s="34">
        <f t="shared" si="0"/>
        <v>28.33</v>
      </c>
      <c r="P57" s="2257">
        <v>0</v>
      </c>
      <c r="Q57" s="34">
        <v>20.27</v>
      </c>
      <c r="R57" s="33">
        <v>0</v>
      </c>
      <c r="S57" s="2258"/>
    </row>
    <row r="58" spans="1:19" ht="15.5" x14ac:dyDescent="0.35">
      <c r="A58" s="2253" t="s">
        <v>638</v>
      </c>
      <c r="B58" s="2254" t="s">
        <v>306</v>
      </c>
      <c r="C58" s="2254" t="s">
        <v>59</v>
      </c>
      <c r="D58" s="2254" t="s">
        <v>60</v>
      </c>
      <c r="E58" s="2255" t="s">
        <v>1</v>
      </c>
      <c r="F58" s="2255" t="s">
        <v>294</v>
      </c>
      <c r="G58" s="2255" t="s">
        <v>53</v>
      </c>
      <c r="H58" s="2255" t="s">
        <v>54</v>
      </c>
      <c r="I58" s="2255" t="s">
        <v>306</v>
      </c>
      <c r="J58" s="2256" t="s">
        <v>307</v>
      </c>
      <c r="K58" s="2257">
        <v>32.75</v>
      </c>
      <c r="L58" s="2257"/>
      <c r="M58" s="2257">
        <v>20.66</v>
      </c>
      <c r="N58" s="2257"/>
      <c r="O58" s="34">
        <f t="shared" si="0"/>
        <v>53.41</v>
      </c>
      <c r="P58" s="2257">
        <v>3.1799999999999997</v>
      </c>
      <c r="Q58" s="34">
        <v>15.67</v>
      </c>
      <c r="R58" s="2257">
        <v>3.1799999999999997</v>
      </c>
      <c r="S58" s="2258"/>
    </row>
    <row r="59" spans="1:19" ht="15.5" x14ac:dyDescent="0.35">
      <c r="A59" s="2253" t="s">
        <v>638</v>
      </c>
      <c r="B59" s="2259" t="s">
        <v>296</v>
      </c>
      <c r="C59" s="2259" t="s">
        <v>59</v>
      </c>
      <c r="D59" s="2259" t="s">
        <v>60</v>
      </c>
      <c r="E59" s="17" t="s">
        <v>1</v>
      </c>
      <c r="F59" s="17" t="s">
        <v>294</v>
      </c>
      <c r="G59" s="17" t="s">
        <v>55</v>
      </c>
      <c r="H59" s="17" t="s">
        <v>56</v>
      </c>
      <c r="I59" s="17" t="s">
        <v>296</v>
      </c>
      <c r="J59" s="32" t="s">
        <v>308</v>
      </c>
      <c r="K59" s="33">
        <v>32.75</v>
      </c>
      <c r="L59" s="33"/>
      <c r="M59" s="35"/>
      <c r="N59" s="35"/>
      <c r="O59" s="34">
        <f t="shared" si="0"/>
        <v>32.75</v>
      </c>
      <c r="P59" s="2257">
        <v>3.1799999999999997</v>
      </c>
      <c r="Q59" s="34">
        <v>15.67</v>
      </c>
      <c r="R59" s="33">
        <v>3.1799999999999997</v>
      </c>
      <c r="S59" s="2258"/>
    </row>
    <row r="60" spans="1:19" ht="15.5" x14ac:dyDescent="0.35">
      <c r="A60" s="2253" t="s">
        <v>638</v>
      </c>
      <c r="B60" s="2259" t="s">
        <v>309</v>
      </c>
      <c r="C60" s="2259" t="s">
        <v>60</v>
      </c>
      <c r="D60" s="2259" t="s">
        <v>59</v>
      </c>
      <c r="E60" s="2255" t="s">
        <v>294</v>
      </c>
      <c r="F60" s="2255" t="s">
        <v>1</v>
      </c>
      <c r="G60" s="2255" t="s">
        <v>57</v>
      </c>
      <c r="H60" s="2255" t="s">
        <v>54</v>
      </c>
      <c r="I60" s="2255" t="s">
        <v>309</v>
      </c>
      <c r="J60" s="2256" t="s">
        <v>310</v>
      </c>
      <c r="K60" s="2257">
        <v>32.75</v>
      </c>
      <c r="L60" s="2257"/>
      <c r="M60" s="2257">
        <v>20.66</v>
      </c>
      <c r="N60" s="2257"/>
      <c r="O60" s="34">
        <f t="shared" si="0"/>
        <v>53.41</v>
      </c>
      <c r="P60" s="2257">
        <v>3.1799999999999997</v>
      </c>
      <c r="Q60" s="34">
        <v>15.67</v>
      </c>
      <c r="R60" s="2257">
        <v>3.1799999999999997</v>
      </c>
      <c r="S60" s="2258"/>
    </row>
    <row r="61" spans="1:19" ht="15.5" x14ac:dyDescent="0.35">
      <c r="A61" s="2253" t="s">
        <v>638</v>
      </c>
      <c r="B61" s="2261" t="s">
        <v>297</v>
      </c>
      <c r="C61" s="2261" t="s">
        <v>60</v>
      </c>
      <c r="D61" s="2261" t="s">
        <v>59</v>
      </c>
      <c r="E61" s="2262" t="s">
        <v>294</v>
      </c>
      <c r="F61" s="2262" t="s">
        <v>1</v>
      </c>
      <c r="G61" s="2262" t="s">
        <v>58</v>
      </c>
      <c r="H61" s="2262" t="s">
        <v>56</v>
      </c>
      <c r="I61" s="2262" t="s">
        <v>297</v>
      </c>
      <c r="J61" s="2263" t="s">
        <v>311</v>
      </c>
      <c r="K61" s="35"/>
      <c r="L61" s="35"/>
      <c r="M61" s="33">
        <v>20.66</v>
      </c>
      <c r="N61" s="33"/>
      <c r="O61" s="34">
        <f t="shared" si="0"/>
        <v>20.66</v>
      </c>
      <c r="P61" s="2257">
        <v>3.1799999999999997</v>
      </c>
      <c r="Q61" s="34">
        <v>15.67</v>
      </c>
      <c r="R61" s="33">
        <v>3.1799999999999997</v>
      </c>
      <c r="S61" s="2258"/>
    </row>
    <row r="62" spans="1:19" ht="15.5" x14ac:dyDescent="0.35">
      <c r="A62" s="2253" t="s">
        <v>639</v>
      </c>
      <c r="B62" s="2254" t="s">
        <v>62</v>
      </c>
      <c r="C62" s="2254" t="s">
        <v>59</v>
      </c>
      <c r="D62" s="2254" t="s">
        <v>60</v>
      </c>
      <c r="E62" s="2255" t="s">
        <v>1</v>
      </c>
      <c r="F62" s="2255" t="s">
        <v>2</v>
      </c>
      <c r="G62" s="2255" t="s">
        <v>53</v>
      </c>
      <c r="H62" s="2255" t="s">
        <v>54</v>
      </c>
      <c r="I62" s="2255" t="s">
        <v>62</v>
      </c>
      <c r="J62" s="2256" t="s">
        <v>68</v>
      </c>
      <c r="K62" s="2257">
        <v>32.75</v>
      </c>
      <c r="L62" s="2257"/>
      <c r="M62" s="2257">
        <v>28.33</v>
      </c>
      <c r="N62" s="2257"/>
      <c r="O62" s="34">
        <f t="shared" si="0"/>
        <v>61.08</v>
      </c>
      <c r="P62" s="2257">
        <v>0</v>
      </c>
      <c r="Q62" s="34">
        <v>20.27</v>
      </c>
      <c r="R62" s="2257">
        <v>0</v>
      </c>
      <c r="S62" s="2258"/>
    </row>
    <row r="63" spans="1:19" ht="15.5" x14ac:dyDescent="0.35">
      <c r="A63" s="2253" t="s">
        <v>639</v>
      </c>
      <c r="B63" s="2259" t="s">
        <v>29</v>
      </c>
      <c r="C63" s="2259" t="s">
        <v>59</v>
      </c>
      <c r="D63" s="2259" t="s">
        <v>60</v>
      </c>
      <c r="E63" s="17" t="s">
        <v>1</v>
      </c>
      <c r="F63" s="17" t="s">
        <v>2</v>
      </c>
      <c r="G63" s="17" t="s">
        <v>55</v>
      </c>
      <c r="H63" s="17" t="s">
        <v>56</v>
      </c>
      <c r="I63" s="17" t="s">
        <v>29</v>
      </c>
      <c r="J63" s="32" t="s">
        <v>69</v>
      </c>
      <c r="K63" s="33">
        <v>32.75</v>
      </c>
      <c r="L63" s="33"/>
      <c r="M63" s="35"/>
      <c r="N63" s="35"/>
      <c r="O63" s="34">
        <f t="shared" si="0"/>
        <v>32.75</v>
      </c>
      <c r="P63" s="2257">
        <v>0</v>
      </c>
      <c r="Q63" s="34">
        <v>20.27</v>
      </c>
      <c r="R63" s="33">
        <v>0</v>
      </c>
      <c r="S63" s="2258"/>
    </row>
    <row r="64" spans="1:19" ht="15.5" x14ac:dyDescent="0.35">
      <c r="A64" s="2253" t="s">
        <v>639</v>
      </c>
      <c r="B64" s="2259" t="s">
        <v>70</v>
      </c>
      <c r="C64" s="2259" t="s">
        <v>60</v>
      </c>
      <c r="D64" s="2259" t="s">
        <v>59</v>
      </c>
      <c r="E64" s="2255" t="s">
        <v>2</v>
      </c>
      <c r="F64" s="2255" t="s">
        <v>1</v>
      </c>
      <c r="G64" s="2255" t="s">
        <v>57</v>
      </c>
      <c r="H64" s="2255" t="s">
        <v>54</v>
      </c>
      <c r="I64" s="2255" t="s">
        <v>70</v>
      </c>
      <c r="J64" s="2256" t="s">
        <v>71</v>
      </c>
      <c r="K64" s="2257">
        <v>32.75</v>
      </c>
      <c r="L64" s="2257"/>
      <c r="M64" s="2257">
        <v>28.33</v>
      </c>
      <c r="N64" s="2257"/>
      <c r="O64" s="34">
        <f t="shared" si="0"/>
        <v>61.08</v>
      </c>
      <c r="P64" s="2257">
        <v>0</v>
      </c>
      <c r="Q64" s="34">
        <v>20.27</v>
      </c>
      <c r="R64" s="2257">
        <v>0</v>
      </c>
      <c r="S64" s="2258"/>
    </row>
    <row r="65" spans="1:19" ht="15.5" x14ac:dyDescent="0.35">
      <c r="A65" s="2253" t="s">
        <v>639</v>
      </c>
      <c r="B65" s="2261" t="s">
        <v>28</v>
      </c>
      <c r="C65" s="2261" t="s">
        <v>60</v>
      </c>
      <c r="D65" s="2261" t="s">
        <v>59</v>
      </c>
      <c r="E65" s="2262" t="s">
        <v>2</v>
      </c>
      <c r="F65" s="2262" t="s">
        <v>1</v>
      </c>
      <c r="G65" s="2262" t="s">
        <v>58</v>
      </c>
      <c r="H65" s="2262" t="s">
        <v>56</v>
      </c>
      <c r="I65" s="2262" t="s">
        <v>28</v>
      </c>
      <c r="J65" s="2263" t="s">
        <v>73</v>
      </c>
      <c r="K65" s="35"/>
      <c r="L65" s="35"/>
      <c r="M65" s="33">
        <v>28.33</v>
      </c>
      <c r="N65" s="33"/>
      <c r="O65" s="34">
        <f t="shared" si="0"/>
        <v>28.33</v>
      </c>
      <c r="P65" s="2257">
        <v>0</v>
      </c>
      <c r="Q65" s="34">
        <v>20.27</v>
      </c>
      <c r="R65" s="33">
        <v>0</v>
      </c>
      <c r="S65" s="2258"/>
    </row>
    <row r="66" spans="1:19" ht="15.5" x14ac:dyDescent="0.35">
      <c r="A66" s="2253" t="s">
        <v>208</v>
      </c>
      <c r="B66" s="2254" t="s">
        <v>61</v>
      </c>
      <c r="C66" s="2254" t="s">
        <v>59</v>
      </c>
      <c r="D66" s="2254" t="s">
        <v>60</v>
      </c>
      <c r="E66" s="2255" t="s">
        <v>1</v>
      </c>
      <c r="F66" s="2255" t="s">
        <v>3</v>
      </c>
      <c r="G66" s="2255" t="s">
        <v>53</v>
      </c>
      <c r="H66" s="2255" t="s">
        <v>54</v>
      </c>
      <c r="I66" s="2255" t="s">
        <v>61</v>
      </c>
      <c r="J66" s="2256" t="s">
        <v>63</v>
      </c>
      <c r="K66" s="2257">
        <v>32.75</v>
      </c>
      <c r="L66" s="2257"/>
      <c r="M66" s="2257">
        <v>19.84</v>
      </c>
      <c r="N66" s="2257"/>
      <c r="O66" s="34">
        <f t="shared" si="0"/>
        <v>52.59</v>
      </c>
      <c r="P66" s="2257">
        <v>3.4599999999999991</v>
      </c>
      <c r="Q66" s="34">
        <v>14.4</v>
      </c>
      <c r="R66" s="2257">
        <v>3.4599999999999991</v>
      </c>
      <c r="S66" s="2258"/>
    </row>
    <row r="67" spans="1:19" ht="15.5" x14ac:dyDescent="0.35">
      <c r="A67" s="2253" t="s">
        <v>208</v>
      </c>
      <c r="B67" s="2259" t="s">
        <v>27</v>
      </c>
      <c r="C67" s="2259" t="s">
        <v>59</v>
      </c>
      <c r="D67" s="2259" t="s">
        <v>60</v>
      </c>
      <c r="E67" s="17" t="s">
        <v>1</v>
      </c>
      <c r="F67" s="17" t="s">
        <v>3</v>
      </c>
      <c r="G67" s="17" t="s">
        <v>55</v>
      </c>
      <c r="H67" s="17" t="s">
        <v>56</v>
      </c>
      <c r="I67" s="17" t="s">
        <v>27</v>
      </c>
      <c r="J67" s="32" t="s">
        <v>64</v>
      </c>
      <c r="K67" s="33">
        <v>32.75</v>
      </c>
      <c r="L67" s="33"/>
      <c r="M67" s="35"/>
      <c r="N67" s="35"/>
      <c r="O67" s="34">
        <f t="shared" ref="O67:O130" si="2">SUM(K67:N67)</f>
        <v>32.75</v>
      </c>
      <c r="P67" s="2257">
        <v>3.4599999999999991</v>
      </c>
      <c r="Q67" s="34">
        <v>14.4</v>
      </c>
      <c r="R67" s="33">
        <v>3.4599999999999991</v>
      </c>
      <c r="S67" s="2258"/>
    </row>
    <row r="68" spans="1:19" ht="15.5" x14ac:dyDescent="0.35">
      <c r="A68" s="2253" t="s">
        <v>208</v>
      </c>
      <c r="B68" s="2259" t="s">
        <v>65</v>
      </c>
      <c r="C68" s="2259" t="s">
        <v>60</v>
      </c>
      <c r="D68" s="2259" t="s">
        <v>59</v>
      </c>
      <c r="E68" s="2255" t="s">
        <v>3</v>
      </c>
      <c r="F68" s="2255" t="s">
        <v>1</v>
      </c>
      <c r="G68" s="2255" t="s">
        <v>57</v>
      </c>
      <c r="H68" s="2255" t="s">
        <v>54</v>
      </c>
      <c r="I68" s="2255" t="s">
        <v>65</v>
      </c>
      <c r="J68" s="2256" t="s">
        <v>66</v>
      </c>
      <c r="K68" s="2257">
        <v>32.75</v>
      </c>
      <c r="L68" s="2257"/>
      <c r="M68" s="2257">
        <v>19.84</v>
      </c>
      <c r="N68" s="2257"/>
      <c r="O68" s="34">
        <f t="shared" si="2"/>
        <v>52.59</v>
      </c>
      <c r="P68" s="2257">
        <v>3.4599999999999991</v>
      </c>
      <c r="Q68" s="34">
        <v>14.4</v>
      </c>
      <c r="R68" s="2257">
        <v>3.4599999999999991</v>
      </c>
      <c r="S68" s="2258"/>
    </row>
    <row r="69" spans="1:19" ht="15.5" x14ac:dyDescent="0.35">
      <c r="A69" s="2253" t="s">
        <v>208</v>
      </c>
      <c r="B69" s="2261" t="s">
        <v>26</v>
      </c>
      <c r="C69" s="2261" t="s">
        <v>60</v>
      </c>
      <c r="D69" s="2261" t="s">
        <v>59</v>
      </c>
      <c r="E69" s="2262" t="s">
        <v>3</v>
      </c>
      <c r="F69" s="2262" t="s">
        <v>1</v>
      </c>
      <c r="G69" s="2262" t="s">
        <v>58</v>
      </c>
      <c r="H69" s="2262" t="s">
        <v>56</v>
      </c>
      <c r="I69" s="2262" t="s">
        <v>26</v>
      </c>
      <c r="J69" s="2263" t="s">
        <v>67</v>
      </c>
      <c r="K69" s="35"/>
      <c r="L69" s="35"/>
      <c r="M69" s="33">
        <v>19.84</v>
      </c>
      <c r="N69" s="33"/>
      <c r="O69" s="34">
        <f t="shared" si="2"/>
        <v>19.84</v>
      </c>
      <c r="P69" s="2257">
        <v>3.4599999999999991</v>
      </c>
      <c r="Q69" s="34">
        <v>14.4</v>
      </c>
      <c r="R69" s="33">
        <v>3.4599999999999991</v>
      </c>
      <c r="S69" s="2258"/>
    </row>
    <row r="70" spans="1:19" ht="15.5" x14ac:dyDescent="0.35">
      <c r="A70" s="2253" t="s">
        <v>235</v>
      </c>
      <c r="B70" s="2254" t="s">
        <v>300</v>
      </c>
      <c r="C70" s="2254" t="s">
        <v>59</v>
      </c>
      <c r="D70" s="2254" t="s">
        <v>60</v>
      </c>
      <c r="E70" s="2255" t="s">
        <v>1</v>
      </c>
      <c r="F70" s="2255" t="s">
        <v>4</v>
      </c>
      <c r="G70" s="2255" t="s">
        <v>53</v>
      </c>
      <c r="H70" s="2255" t="s">
        <v>54</v>
      </c>
      <c r="I70" s="2255" t="s">
        <v>300</v>
      </c>
      <c r="J70" s="2256" t="s">
        <v>301</v>
      </c>
      <c r="K70" s="2257">
        <v>32.75</v>
      </c>
      <c r="L70" s="2257"/>
      <c r="M70" s="2257">
        <v>29.709999999999997</v>
      </c>
      <c r="N70" s="2257"/>
      <c r="O70" s="34">
        <f t="shared" si="2"/>
        <v>62.459999999999994</v>
      </c>
      <c r="P70" s="2257">
        <v>8.3100000000000023</v>
      </c>
      <c r="Q70" s="34">
        <v>19.329999999999998</v>
      </c>
      <c r="R70" s="2257">
        <v>8.3100000000000023</v>
      </c>
      <c r="S70" s="2258"/>
    </row>
    <row r="71" spans="1:19" ht="15.5" x14ac:dyDescent="0.35">
      <c r="A71" s="2253" t="s">
        <v>235</v>
      </c>
      <c r="B71" s="2259" t="s">
        <v>162</v>
      </c>
      <c r="C71" s="2259" t="s">
        <v>59</v>
      </c>
      <c r="D71" s="2259" t="s">
        <v>60</v>
      </c>
      <c r="E71" s="17" t="s">
        <v>1</v>
      </c>
      <c r="F71" s="17" t="s">
        <v>4</v>
      </c>
      <c r="G71" s="17" t="s">
        <v>55</v>
      </c>
      <c r="H71" s="17" t="s">
        <v>56</v>
      </c>
      <c r="I71" s="17" t="s">
        <v>162</v>
      </c>
      <c r="J71" s="32" t="s">
        <v>302</v>
      </c>
      <c r="K71" s="33">
        <v>32.75</v>
      </c>
      <c r="L71" s="33"/>
      <c r="M71" s="35"/>
      <c r="N71" s="35"/>
      <c r="O71" s="34">
        <f t="shared" si="2"/>
        <v>32.75</v>
      </c>
      <c r="P71" s="2257">
        <v>8.3100000000000023</v>
      </c>
      <c r="Q71" s="34">
        <v>19.329999999999998</v>
      </c>
      <c r="R71" s="33">
        <v>8.3100000000000023</v>
      </c>
      <c r="S71" s="2258"/>
    </row>
    <row r="72" spans="1:19" ht="15.5" x14ac:dyDescent="0.35">
      <c r="A72" s="2253" t="s">
        <v>235</v>
      </c>
      <c r="B72" s="2259" t="s">
        <v>303</v>
      </c>
      <c r="C72" s="2259" t="s">
        <v>60</v>
      </c>
      <c r="D72" s="2259" t="s">
        <v>59</v>
      </c>
      <c r="E72" s="2255" t="s">
        <v>4</v>
      </c>
      <c r="F72" s="2255" t="s">
        <v>1</v>
      </c>
      <c r="G72" s="2255" t="s">
        <v>57</v>
      </c>
      <c r="H72" s="2255" t="s">
        <v>54</v>
      </c>
      <c r="I72" s="2255" t="s">
        <v>303</v>
      </c>
      <c r="J72" s="2256" t="s">
        <v>304</v>
      </c>
      <c r="K72" s="2257">
        <v>32.75</v>
      </c>
      <c r="L72" s="2257"/>
      <c r="M72" s="2257">
        <v>29.709999999999997</v>
      </c>
      <c r="N72" s="2257"/>
      <c r="O72" s="34">
        <f t="shared" si="2"/>
        <v>62.459999999999994</v>
      </c>
      <c r="P72" s="2257">
        <v>8.3100000000000023</v>
      </c>
      <c r="Q72" s="34">
        <v>19.329999999999998</v>
      </c>
      <c r="R72" s="2257">
        <v>8.3100000000000023</v>
      </c>
      <c r="S72" s="2258"/>
    </row>
    <row r="73" spans="1:19" ht="15.5" x14ac:dyDescent="0.35">
      <c r="A73" s="2253" t="s">
        <v>235</v>
      </c>
      <c r="B73" s="2261" t="s">
        <v>163</v>
      </c>
      <c r="C73" s="2261" t="s">
        <v>60</v>
      </c>
      <c r="D73" s="2261" t="s">
        <v>59</v>
      </c>
      <c r="E73" s="2262" t="s">
        <v>4</v>
      </c>
      <c r="F73" s="2262" t="s">
        <v>1</v>
      </c>
      <c r="G73" s="2262" t="s">
        <v>58</v>
      </c>
      <c r="H73" s="2262" t="s">
        <v>56</v>
      </c>
      <c r="I73" s="2262" t="s">
        <v>163</v>
      </c>
      <c r="J73" s="2263" t="s">
        <v>305</v>
      </c>
      <c r="K73" s="35"/>
      <c r="L73" s="35"/>
      <c r="M73" s="33">
        <v>29.709999999999997</v>
      </c>
      <c r="N73" s="33"/>
      <c r="O73" s="34">
        <f t="shared" si="2"/>
        <v>29.709999999999997</v>
      </c>
      <c r="P73" s="2257">
        <v>8.3100000000000023</v>
      </c>
      <c r="Q73" s="34">
        <v>19.329999999999998</v>
      </c>
      <c r="R73" s="33">
        <v>8.3100000000000023</v>
      </c>
      <c r="S73" s="2258"/>
    </row>
    <row r="74" spans="1:19" ht="15.5" x14ac:dyDescent="0.35">
      <c r="A74" s="2253" t="s">
        <v>238</v>
      </c>
      <c r="B74" s="2254" t="s">
        <v>61</v>
      </c>
      <c r="C74" s="2254" t="s">
        <v>59</v>
      </c>
      <c r="D74" s="2254" t="s">
        <v>60</v>
      </c>
      <c r="E74" s="2255" t="s">
        <v>1</v>
      </c>
      <c r="F74" s="2255" t="s">
        <v>3</v>
      </c>
      <c r="G74" s="2255" t="s">
        <v>53</v>
      </c>
      <c r="H74" s="2255" t="s">
        <v>54</v>
      </c>
      <c r="I74" s="2255" t="s">
        <v>61</v>
      </c>
      <c r="J74" s="2256" t="s">
        <v>63</v>
      </c>
      <c r="K74" s="2257">
        <v>32.75</v>
      </c>
      <c r="L74" s="2257"/>
      <c r="M74" s="2257">
        <v>19.84</v>
      </c>
      <c r="N74" s="2257"/>
      <c r="O74" s="34">
        <f t="shared" si="2"/>
        <v>52.59</v>
      </c>
      <c r="P74" s="2257">
        <v>3.4599999999999991</v>
      </c>
      <c r="Q74" s="34">
        <v>14.4</v>
      </c>
      <c r="R74" s="2257">
        <v>3.4599999999999991</v>
      </c>
      <c r="S74" s="2258"/>
    </row>
    <row r="75" spans="1:19" ht="15.5" x14ac:dyDescent="0.35">
      <c r="A75" s="2253" t="s">
        <v>238</v>
      </c>
      <c r="B75" s="2259" t="s">
        <v>27</v>
      </c>
      <c r="C75" s="2259" t="s">
        <v>59</v>
      </c>
      <c r="D75" s="2259" t="s">
        <v>60</v>
      </c>
      <c r="E75" s="17" t="s">
        <v>1</v>
      </c>
      <c r="F75" s="17" t="s">
        <v>3</v>
      </c>
      <c r="G75" s="17" t="s">
        <v>55</v>
      </c>
      <c r="H75" s="17" t="s">
        <v>56</v>
      </c>
      <c r="I75" s="17" t="s">
        <v>27</v>
      </c>
      <c r="J75" s="32" t="s">
        <v>64</v>
      </c>
      <c r="K75" s="33">
        <v>32.75</v>
      </c>
      <c r="L75" s="33"/>
      <c r="M75" s="35"/>
      <c r="N75" s="35"/>
      <c r="O75" s="34">
        <f t="shared" si="2"/>
        <v>32.75</v>
      </c>
      <c r="P75" s="2257">
        <v>3.4599999999999991</v>
      </c>
      <c r="Q75" s="34">
        <v>14.4</v>
      </c>
      <c r="R75" s="33">
        <v>3.4599999999999991</v>
      </c>
      <c r="S75" s="2258"/>
    </row>
    <row r="76" spans="1:19" ht="15.5" x14ac:dyDescent="0.35">
      <c r="A76" s="2253" t="s">
        <v>238</v>
      </c>
      <c r="B76" s="2259" t="s">
        <v>65</v>
      </c>
      <c r="C76" s="2259" t="s">
        <v>60</v>
      </c>
      <c r="D76" s="2259" t="s">
        <v>59</v>
      </c>
      <c r="E76" s="2255" t="s">
        <v>3</v>
      </c>
      <c r="F76" s="2255" t="s">
        <v>1</v>
      </c>
      <c r="G76" s="2255" t="s">
        <v>57</v>
      </c>
      <c r="H76" s="2255" t="s">
        <v>54</v>
      </c>
      <c r="I76" s="2255" t="s">
        <v>65</v>
      </c>
      <c r="J76" s="2256" t="s">
        <v>66</v>
      </c>
      <c r="K76" s="2257">
        <v>32.75</v>
      </c>
      <c r="L76" s="2257"/>
      <c r="M76" s="2257">
        <v>19.84</v>
      </c>
      <c r="N76" s="2257"/>
      <c r="O76" s="34">
        <f t="shared" si="2"/>
        <v>52.59</v>
      </c>
      <c r="P76" s="2257">
        <v>3.4599999999999991</v>
      </c>
      <c r="Q76" s="34">
        <v>14.4</v>
      </c>
      <c r="R76" s="2257">
        <v>3.4599999999999991</v>
      </c>
      <c r="S76" s="2258"/>
    </row>
    <row r="77" spans="1:19" ht="15.5" x14ac:dyDescent="0.35">
      <c r="A77" s="2253" t="s">
        <v>238</v>
      </c>
      <c r="B77" s="2261" t="s">
        <v>26</v>
      </c>
      <c r="C77" s="2261" t="s">
        <v>60</v>
      </c>
      <c r="D77" s="2261" t="s">
        <v>59</v>
      </c>
      <c r="E77" s="2262" t="s">
        <v>3</v>
      </c>
      <c r="F77" s="2262" t="s">
        <v>1</v>
      </c>
      <c r="G77" s="2262" t="s">
        <v>58</v>
      </c>
      <c r="H77" s="2262" t="s">
        <v>56</v>
      </c>
      <c r="I77" s="2262" t="s">
        <v>26</v>
      </c>
      <c r="J77" s="2263" t="s">
        <v>67</v>
      </c>
      <c r="K77" s="35"/>
      <c r="L77" s="35"/>
      <c r="M77" s="33">
        <v>19.84</v>
      </c>
      <c r="N77" s="33"/>
      <c r="O77" s="34">
        <f t="shared" si="2"/>
        <v>19.84</v>
      </c>
      <c r="P77" s="2257">
        <v>3.4599999999999991</v>
      </c>
      <c r="Q77" s="34">
        <v>14.4</v>
      </c>
      <c r="R77" s="33">
        <v>3.4599999999999991</v>
      </c>
      <c r="S77" s="2258"/>
    </row>
    <row r="78" spans="1:19" ht="15.5" x14ac:dyDescent="0.35">
      <c r="A78" s="2253" t="s">
        <v>246</v>
      </c>
      <c r="B78" s="2254" t="s">
        <v>123</v>
      </c>
      <c r="C78" s="2254" t="s">
        <v>59</v>
      </c>
      <c r="D78" s="2254" t="s">
        <v>60</v>
      </c>
      <c r="E78" s="2255" t="s">
        <v>1</v>
      </c>
      <c r="F78" s="2255" t="s">
        <v>124</v>
      </c>
      <c r="G78" s="2255" t="s">
        <v>53</v>
      </c>
      <c r="H78" s="2255" t="s">
        <v>54</v>
      </c>
      <c r="I78" s="2255" t="s">
        <v>123</v>
      </c>
      <c r="J78" s="2256" t="s">
        <v>125</v>
      </c>
      <c r="K78" s="2257">
        <v>32.75</v>
      </c>
      <c r="L78" s="2257"/>
      <c r="M78" s="2257">
        <v>24.77</v>
      </c>
      <c r="N78" s="2257"/>
      <c r="O78" s="34">
        <f t="shared" si="2"/>
        <v>57.519999999999996</v>
      </c>
      <c r="P78" s="2257">
        <v>5.620000000000001</v>
      </c>
      <c r="Q78" s="34">
        <v>17.52</v>
      </c>
      <c r="R78" s="2257">
        <v>4.84</v>
      </c>
      <c r="S78" s="2258"/>
    </row>
    <row r="79" spans="1:19" ht="15.5" x14ac:dyDescent="0.35">
      <c r="A79" s="2253" t="s">
        <v>246</v>
      </c>
      <c r="B79" s="2259" t="s">
        <v>126</v>
      </c>
      <c r="C79" s="2259" t="s">
        <v>59</v>
      </c>
      <c r="D79" s="2259" t="s">
        <v>60</v>
      </c>
      <c r="E79" s="17" t="s">
        <v>1</v>
      </c>
      <c r="F79" s="17" t="s">
        <v>124</v>
      </c>
      <c r="G79" s="17" t="s">
        <v>55</v>
      </c>
      <c r="H79" s="17" t="s">
        <v>56</v>
      </c>
      <c r="I79" s="17" t="s">
        <v>126</v>
      </c>
      <c r="J79" s="32" t="s">
        <v>127</v>
      </c>
      <c r="K79" s="33">
        <v>32.75</v>
      </c>
      <c r="L79" s="33"/>
      <c r="M79" s="35"/>
      <c r="N79" s="35"/>
      <c r="O79" s="34">
        <f t="shared" si="2"/>
        <v>32.75</v>
      </c>
      <c r="P79" s="2257">
        <v>5.620000000000001</v>
      </c>
      <c r="Q79" s="34">
        <v>17.52</v>
      </c>
      <c r="R79" s="33">
        <v>4.84</v>
      </c>
      <c r="S79" s="2258"/>
    </row>
    <row r="80" spans="1:19" ht="15.5" x14ac:dyDescent="0.35">
      <c r="A80" s="2253" t="s">
        <v>246</v>
      </c>
      <c r="B80" s="2259" t="s">
        <v>128</v>
      </c>
      <c r="C80" s="2259" t="s">
        <v>60</v>
      </c>
      <c r="D80" s="2259" t="s">
        <v>59</v>
      </c>
      <c r="E80" s="2255" t="s">
        <v>124</v>
      </c>
      <c r="F80" s="2255" t="s">
        <v>1</v>
      </c>
      <c r="G80" s="2255" t="s">
        <v>57</v>
      </c>
      <c r="H80" s="2255" t="s">
        <v>54</v>
      </c>
      <c r="I80" s="2255" t="s">
        <v>128</v>
      </c>
      <c r="J80" s="2256" t="s">
        <v>129</v>
      </c>
      <c r="K80" s="2257">
        <v>32.75</v>
      </c>
      <c r="L80" s="2257"/>
      <c r="M80" s="2257">
        <v>24.77</v>
      </c>
      <c r="N80" s="2257"/>
      <c r="O80" s="34">
        <f t="shared" si="2"/>
        <v>57.519999999999996</v>
      </c>
      <c r="P80" s="2257">
        <v>5.620000000000001</v>
      </c>
      <c r="Q80" s="34">
        <v>17.52</v>
      </c>
      <c r="R80" s="2257">
        <v>4.84</v>
      </c>
      <c r="S80" s="2258"/>
    </row>
    <row r="81" spans="1:19" ht="15.5" x14ac:dyDescent="0.35">
      <c r="A81" s="2253" t="s">
        <v>246</v>
      </c>
      <c r="B81" s="2261" t="s">
        <v>130</v>
      </c>
      <c r="C81" s="2261" t="s">
        <v>60</v>
      </c>
      <c r="D81" s="2261" t="s">
        <v>59</v>
      </c>
      <c r="E81" s="2262" t="s">
        <v>124</v>
      </c>
      <c r="F81" s="2262" t="s">
        <v>1</v>
      </c>
      <c r="G81" s="2262" t="s">
        <v>58</v>
      </c>
      <c r="H81" s="2262" t="s">
        <v>56</v>
      </c>
      <c r="I81" s="2262" t="s">
        <v>130</v>
      </c>
      <c r="J81" s="2263" t="s">
        <v>131</v>
      </c>
      <c r="K81" s="35"/>
      <c r="L81" s="35"/>
      <c r="M81" s="2257">
        <v>24.77</v>
      </c>
      <c r="N81" s="33"/>
      <c r="O81" s="34">
        <f t="shared" si="2"/>
        <v>24.77</v>
      </c>
      <c r="P81" s="2257">
        <v>5.620000000000001</v>
      </c>
      <c r="Q81" s="34">
        <v>17.52</v>
      </c>
      <c r="R81" s="33">
        <v>4.84</v>
      </c>
      <c r="S81" s="2258"/>
    </row>
    <row r="82" spans="1:19" ht="15.5" x14ac:dyDescent="0.35">
      <c r="A82" s="2253" t="s">
        <v>254</v>
      </c>
      <c r="B82" s="2254" t="s">
        <v>116</v>
      </c>
      <c r="C82" s="2254" t="s">
        <v>59</v>
      </c>
      <c r="D82" s="2254" t="s">
        <v>60</v>
      </c>
      <c r="E82" s="2255" t="s">
        <v>1</v>
      </c>
      <c r="F82" s="2255" t="s">
        <v>113</v>
      </c>
      <c r="G82" s="2255" t="s">
        <v>53</v>
      </c>
      <c r="H82" s="2255" t="s">
        <v>54</v>
      </c>
      <c r="I82" s="2255" t="s">
        <v>116</v>
      </c>
      <c r="J82" s="2256" t="s">
        <v>117</v>
      </c>
      <c r="K82" s="2257">
        <v>32.75</v>
      </c>
      <c r="L82" s="2257"/>
      <c r="M82" s="2257">
        <v>40.89</v>
      </c>
      <c r="N82" s="2257"/>
      <c r="O82" s="34">
        <f t="shared" si="2"/>
        <v>73.64</v>
      </c>
      <c r="P82" s="2257">
        <v>11.740000000000002</v>
      </c>
      <c r="Q82" s="34">
        <v>26.33</v>
      </c>
      <c r="R82" s="2257">
        <v>11.740000000000002</v>
      </c>
      <c r="S82" s="2258"/>
    </row>
    <row r="83" spans="1:19" ht="15.5" x14ac:dyDescent="0.35">
      <c r="A83" s="2253" t="s">
        <v>254</v>
      </c>
      <c r="B83" s="2259" t="s">
        <v>114</v>
      </c>
      <c r="C83" s="2259" t="s">
        <v>59</v>
      </c>
      <c r="D83" s="2259" t="s">
        <v>60</v>
      </c>
      <c r="E83" s="17" t="s">
        <v>1</v>
      </c>
      <c r="F83" s="17" t="s">
        <v>113</v>
      </c>
      <c r="G83" s="17" t="s">
        <v>55</v>
      </c>
      <c r="H83" s="17" t="s">
        <v>56</v>
      </c>
      <c r="I83" s="17" t="s">
        <v>114</v>
      </c>
      <c r="J83" s="32" t="s">
        <v>118</v>
      </c>
      <c r="K83" s="33">
        <v>32.75</v>
      </c>
      <c r="L83" s="33"/>
      <c r="M83" s="35"/>
      <c r="N83" s="35"/>
      <c r="O83" s="34">
        <f t="shared" si="2"/>
        <v>32.75</v>
      </c>
      <c r="P83" s="2257">
        <v>11.740000000000002</v>
      </c>
      <c r="Q83" s="34">
        <v>26.33</v>
      </c>
      <c r="R83" s="33">
        <v>11.740000000000002</v>
      </c>
      <c r="S83" s="2258"/>
    </row>
    <row r="84" spans="1:19" ht="15.5" x14ac:dyDescent="0.35">
      <c r="A84" s="2253" t="s">
        <v>254</v>
      </c>
      <c r="B84" s="2259" t="s">
        <v>119</v>
      </c>
      <c r="C84" s="2259" t="s">
        <v>60</v>
      </c>
      <c r="D84" s="2259" t="s">
        <v>59</v>
      </c>
      <c r="E84" s="2255" t="s">
        <v>113</v>
      </c>
      <c r="F84" s="2255" t="s">
        <v>1</v>
      </c>
      <c r="G84" s="2255" t="s">
        <v>57</v>
      </c>
      <c r="H84" s="2255" t="s">
        <v>54</v>
      </c>
      <c r="I84" s="2255" t="s">
        <v>119</v>
      </c>
      <c r="J84" s="2256" t="s">
        <v>120</v>
      </c>
      <c r="K84" s="2257">
        <v>32.75</v>
      </c>
      <c r="L84" s="2257"/>
      <c r="M84" s="2257">
        <v>40.89</v>
      </c>
      <c r="N84" s="2257"/>
      <c r="O84" s="34">
        <f t="shared" si="2"/>
        <v>73.64</v>
      </c>
      <c r="P84" s="2257">
        <v>11.740000000000002</v>
      </c>
      <c r="Q84" s="34">
        <v>26.33</v>
      </c>
      <c r="R84" s="2257">
        <v>11.740000000000002</v>
      </c>
      <c r="S84" s="2258"/>
    </row>
    <row r="85" spans="1:19" ht="15.5" x14ac:dyDescent="0.35">
      <c r="A85" s="2253" t="s">
        <v>254</v>
      </c>
      <c r="B85" s="2261" t="s">
        <v>115</v>
      </c>
      <c r="C85" s="2261" t="s">
        <v>60</v>
      </c>
      <c r="D85" s="2261" t="s">
        <v>59</v>
      </c>
      <c r="E85" s="2262" t="s">
        <v>113</v>
      </c>
      <c r="F85" s="2262" t="s">
        <v>1</v>
      </c>
      <c r="G85" s="2262" t="s">
        <v>58</v>
      </c>
      <c r="H85" s="2262" t="s">
        <v>56</v>
      </c>
      <c r="I85" s="2262" t="s">
        <v>115</v>
      </c>
      <c r="J85" s="2263" t="s">
        <v>121</v>
      </c>
      <c r="K85" s="35"/>
      <c r="L85" s="35"/>
      <c r="M85" s="33">
        <v>40.89</v>
      </c>
      <c r="N85" s="33"/>
      <c r="O85" s="34">
        <f t="shared" si="2"/>
        <v>40.89</v>
      </c>
      <c r="P85" s="2257">
        <v>11.740000000000002</v>
      </c>
      <c r="Q85" s="34">
        <v>26.33</v>
      </c>
      <c r="R85" s="33">
        <v>11.740000000000002</v>
      </c>
      <c r="S85" s="2258"/>
    </row>
    <row r="86" spans="1:19" ht="15.5" x14ac:dyDescent="0.35">
      <c r="A86" s="2253" t="s">
        <v>255</v>
      </c>
      <c r="B86" s="2254" t="s">
        <v>62</v>
      </c>
      <c r="C86" s="2254" t="s">
        <v>59</v>
      </c>
      <c r="D86" s="2254" t="s">
        <v>60</v>
      </c>
      <c r="E86" s="2255" t="s">
        <v>1</v>
      </c>
      <c r="F86" s="2255" t="s">
        <v>2</v>
      </c>
      <c r="G86" s="2255" t="s">
        <v>53</v>
      </c>
      <c r="H86" s="2255" t="s">
        <v>54</v>
      </c>
      <c r="I86" s="2255" t="s">
        <v>62</v>
      </c>
      <c r="J86" s="2256" t="s">
        <v>68</v>
      </c>
      <c r="K86" s="2257">
        <v>32.75</v>
      </c>
      <c r="L86" s="2257"/>
      <c r="M86" s="2257">
        <v>28.33</v>
      </c>
      <c r="N86" s="2257"/>
      <c r="O86" s="34">
        <f t="shared" si="2"/>
        <v>61.08</v>
      </c>
      <c r="P86" s="2257">
        <v>0</v>
      </c>
      <c r="Q86" s="34">
        <v>20.27</v>
      </c>
      <c r="R86" s="2257">
        <v>0</v>
      </c>
      <c r="S86" s="2258"/>
    </row>
    <row r="87" spans="1:19" ht="15.5" x14ac:dyDescent="0.35">
      <c r="A87" s="2253" t="s">
        <v>255</v>
      </c>
      <c r="B87" s="2259" t="s">
        <v>29</v>
      </c>
      <c r="C87" s="2259" t="s">
        <v>59</v>
      </c>
      <c r="D87" s="2259" t="s">
        <v>60</v>
      </c>
      <c r="E87" s="17" t="s">
        <v>1</v>
      </c>
      <c r="F87" s="17" t="s">
        <v>2</v>
      </c>
      <c r="G87" s="17" t="s">
        <v>55</v>
      </c>
      <c r="H87" s="17" t="s">
        <v>56</v>
      </c>
      <c r="I87" s="17" t="s">
        <v>29</v>
      </c>
      <c r="J87" s="32" t="s">
        <v>69</v>
      </c>
      <c r="K87" s="33">
        <v>32.75</v>
      </c>
      <c r="L87" s="33"/>
      <c r="M87" s="35"/>
      <c r="N87" s="35"/>
      <c r="O87" s="34">
        <f t="shared" si="2"/>
        <v>32.75</v>
      </c>
      <c r="P87" s="2257">
        <v>0</v>
      </c>
      <c r="Q87" s="34">
        <v>20.27</v>
      </c>
      <c r="R87" s="33">
        <v>0</v>
      </c>
      <c r="S87" s="2258"/>
    </row>
    <row r="88" spans="1:19" ht="15.5" x14ac:dyDescent="0.35">
      <c r="A88" s="2253" t="s">
        <v>255</v>
      </c>
      <c r="B88" s="2259" t="s">
        <v>70</v>
      </c>
      <c r="C88" s="2259" t="s">
        <v>60</v>
      </c>
      <c r="D88" s="2259" t="s">
        <v>59</v>
      </c>
      <c r="E88" s="2255" t="s">
        <v>2</v>
      </c>
      <c r="F88" s="2255" t="s">
        <v>1</v>
      </c>
      <c r="G88" s="2255" t="s">
        <v>57</v>
      </c>
      <c r="H88" s="2255" t="s">
        <v>54</v>
      </c>
      <c r="I88" s="2255" t="s">
        <v>70</v>
      </c>
      <c r="J88" s="2256" t="s">
        <v>71</v>
      </c>
      <c r="K88" s="2257">
        <v>32.75</v>
      </c>
      <c r="L88" s="2257"/>
      <c r="M88" s="2257">
        <v>28.33</v>
      </c>
      <c r="N88" s="2257"/>
      <c r="O88" s="34">
        <f t="shared" si="2"/>
        <v>61.08</v>
      </c>
      <c r="P88" s="2257">
        <v>0</v>
      </c>
      <c r="Q88" s="34">
        <v>20.27</v>
      </c>
      <c r="R88" s="2257">
        <v>0</v>
      </c>
      <c r="S88" s="2258"/>
    </row>
    <row r="89" spans="1:19" ht="15.5" x14ac:dyDescent="0.35">
      <c r="A89" s="2253" t="s">
        <v>255</v>
      </c>
      <c r="B89" s="2261" t="s">
        <v>28</v>
      </c>
      <c r="C89" s="2261" t="s">
        <v>60</v>
      </c>
      <c r="D89" s="2261" t="s">
        <v>59</v>
      </c>
      <c r="E89" s="2262" t="s">
        <v>2</v>
      </c>
      <c r="F89" s="2262" t="s">
        <v>1</v>
      </c>
      <c r="G89" s="2262" t="s">
        <v>58</v>
      </c>
      <c r="H89" s="2262" t="s">
        <v>56</v>
      </c>
      <c r="I89" s="2262" t="s">
        <v>28</v>
      </c>
      <c r="J89" s="2263" t="s">
        <v>73</v>
      </c>
      <c r="K89" s="35"/>
      <c r="L89" s="35"/>
      <c r="M89" s="33">
        <v>28.33</v>
      </c>
      <c r="N89" s="33"/>
      <c r="O89" s="34">
        <f t="shared" si="2"/>
        <v>28.33</v>
      </c>
      <c r="P89" s="2257">
        <v>0</v>
      </c>
      <c r="Q89" s="34">
        <v>20.27</v>
      </c>
      <c r="R89" s="33">
        <v>0</v>
      </c>
      <c r="S89" s="2258"/>
    </row>
    <row r="90" spans="1:19" ht="15.5" x14ac:dyDescent="0.35">
      <c r="A90" s="2253" t="s">
        <v>270</v>
      </c>
      <c r="B90" s="2254" t="s">
        <v>62</v>
      </c>
      <c r="C90" s="2254" t="s">
        <v>59</v>
      </c>
      <c r="D90" s="2254" t="s">
        <v>60</v>
      </c>
      <c r="E90" s="2255" t="s">
        <v>1</v>
      </c>
      <c r="F90" s="2255" t="s">
        <v>2</v>
      </c>
      <c r="G90" s="2255" t="s">
        <v>53</v>
      </c>
      <c r="H90" s="2255" t="s">
        <v>54</v>
      </c>
      <c r="I90" s="2255" t="s">
        <v>62</v>
      </c>
      <c r="J90" s="2256" t="s">
        <v>68</v>
      </c>
      <c r="K90" s="2257">
        <v>32.75</v>
      </c>
      <c r="L90" s="2257"/>
      <c r="M90" s="2257">
        <v>28.33</v>
      </c>
      <c r="N90" s="2257"/>
      <c r="O90" s="34">
        <f t="shared" si="2"/>
        <v>61.08</v>
      </c>
      <c r="P90" s="2257">
        <v>0</v>
      </c>
      <c r="Q90" s="34">
        <v>20.27</v>
      </c>
      <c r="R90" s="2257">
        <v>0</v>
      </c>
      <c r="S90" s="2258"/>
    </row>
    <row r="91" spans="1:19" ht="15.5" x14ac:dyDescent="0.35">
      <c r="A91" s="2253" t="s">
        <v>270</v>
      </c>
      <c r="B91" s="2259" t="s">
        <v>29</v>
      </c>
      <c r="C91" s="2259" t="s">
        <v>59</v>
      </c>
      <c r="D91" s="2259" t="s">
        <v>60</v>
      </c>
      <c r="E91" s="17" t="s">
        <v>1</v>
      </c>
      <c r="F91" s="17" t="s">
        <v>2</v>
      </c>
      <c r="G91" s="17" t="s">
        <v>55</v>
      </c>
      <c r="H91" s="17" t="s">
        <v>56</v>
      </c>
      <c r="I91" s="17" t="s">
        <v>29</v>
      </c>
      <c r="J91" s="32" t="s">
        <v>69</v>
      </c>
      <c r="K91" s="33">
        <v>32.75</v>
      </c>
      <c r="L91" s="33"/>
      <c r="M91" s="35"/>
      <c r="N91" s="35"/>
      <c r="O91" s="34">
        <f t="shared" si="2"/>
        <v>32.75</v>
      </c>
      <c r="P91" s="2257">
        <v>0</v>
      </c>
      <c r="Q91" s="34">
        <v>20.27</v>
      </c>
      <c r="R91" s="33">
        <v>0</v>
      </c>
      <c r="S91" s="2258"/>
    </row>
    <row r="92" spans="1:19" ht="15.5" x14ac:dyDescent="0.35">
      <c r="A92" s="2253" t="s">
        <v>270</v>
      </c>
      <c r="B92" s="2259" t="s">
        <v>70</v>
      </c>
      <c r="C92" s="2259" t="s">
        <v>60</v>
      </c>
      <c r="D92" s="2259" t="s">
        <v>59</v>
      </c>
      <c r="E92" s="2255" t="s">
        <v>2</v>
      </c>
      <c r="F92" s="2255" t="s">
        <v>1</v>
      </c>
      <c r="G92" s="2255" t="s">
        <v>57</v>
      </c>
      <c r="H92" s="2255" t="s">
        <v>54</v>
      </c>
      <c r="I92" s="2255" t="s">
        <v>70</v>
      </c>
      <c r="J92" s="2256" t="s">
        <v>71</v>
      </c>
      <c r="K92" s="2257">
        <v>32.75</v>
      </c>
      <c r="L92" s="2257"/>
      <c r="M92" s="2257">
        <v>28.33</v>
      </c>
      <c r="N92" s="2257"/>
      <c r="O92" s="34">
        <f t="shared" si="2"/>
        <v>61.08</v>
      </c>
      <c r="P92" s="2257">
        <v>0</v>
      </c>
      <c r="Q92" s="34">
        <v>20.27</v>
      </c>
      <c r="R92" s="2257">
        <v>0</v>
      </c>
      <c r="S92" s="2258"/>
    </row>
    <row r="93" spans="1:19" ht="15.5" x14ac:dyDescent="0.35">
      <c r="A93" s="2253" t="s">
        <v>270</v>
      </c>
      <c r="B93" s="2261" t="s">
        <v>28</v>
      </c>
      <c r="C93" s="2261" t="s">
        <v>60</v>
      </c>
      <c r="D93" s="2261" t="s">
        <v>59</v>
      </c>
      <c r="E93" s="2262" t="s">
        <v>2</v>
      </c>
      <c r="F93" s="2262" t="s">
        <v>1</v>
      </c>
      <c r="G93" s="2262" t="s">
        <v>58</v>
      </c>
      <c r="H93" s="2262" t="s">
        <v>56</v>
      </c>
      <c r="I93" s="2262" t="s">
        <v>28</v>
      </c>
      <c r="J93" s="2263" t="s">
        <v>73</v>
      </c>
      <c r="K93" s="35"/>
      <c r="L93" s="35"/>
      <c r="M93" s="33">
        <v>28.33</v>
      </c>
      <c r="N93" s="33"/>
      <c r="O93" s="34">
        <f t="shared" si="2"/>
        <v>28.33</v>
      </c>
      <c r="P93" s="2257">
        <v>0</v>
      </c>
      <c r="Q93" s="34">
        <v>20.27</v>
      </c>
      <c r="R93" s="33">
        <v>0</v>
      </c>
      <c r="S93" s="2258"/>
    </row>
    <row r="94" spans="1:19" ht="15.5" x14ac:dyDescent="0.35">
      <c r="A94" s="2253" t="s">
        <v>278</v>
      </c>
      <c r="B94" s="2254" t="s">
        <v>62</v>
      </c>
      <c r="C94" s="2254" t="s">
        <v>59</v>
      </c>
      <c r="D94" s="2254" t="s">
        <v>60</v>
      </c>
      <c r="E94" s="2255" t="s">
        <v>1</v>
      </c>
      <c r="F94" s="2255" t="s">
        <v>2</v>
      </c>
      <c r="G94" s="2255" t="s">
        <v>53</v>
      </c>
      <c r="H94" s="2255" t="s">
        <v>54</v>
      </c>
      <c r="I94" s="2255" t="s">
        <v>62</v>
      </c>
      <c r="J94" s="2256" t="s">
        <v>68</v>
      </c>
      <c r="K94" s="2257">
        <v>32.75</v>
      </c>
      <c r="L94" s="2257"/>
      <c r="M94" s="2257">
        <v>28.33</v>
      </c>
      <c r="N94" s="2257"/>
      <c r="O94" s="34">
        <f t="shared" si="2"/>
        <v>61.08</v>
      </c>
      <c r="P94" s="2257">
        <v>0</v>
      </c>
      <c r="Q94" s="34">
        <v>20.27</v>
      </c>
      <c r="R94" s="2257">
        <v>0</v>
      </c>
      <c r="S94" s="2258"/>
    </row>
    <row r="95" spans="1:19" ht="15.5" x14ac:dyDescent="0.35">
      <c r="A95" s="2253" t="s">
        <v>278</v>
      </c>
      <c r="B95" s="2259" t="s">
        <v>29</v>
      </c>
      <c r="C95" s="2259" t="s">
        <v>59</v>
      </c>
      <c r="D95" s="2259" t="s">
        <v>60</v>
      </c>
      <c r="E95" s="17" t="s">
        <v>1</v>
      </c>
      <c r="F95" s="17" t="s">
        <v>2</v>
      </c>
      <c r="G95" s="17" t="s">
        <v>55</v>
      </c>
      <c r="H95" s="17" t="s">
        <v>56</v>
      </c>
      <c r="I95" s="17" t="s">
        <v>29</v>
      </c>
      <c r="J95" s="32" t="s">
        <v>69</v>
      </c>
      <c r="K95" s="33">
        <v>32.75</v>
      </c>
      <c r="L95" s="33"/>
      <c r="M95" s="35"/>
      <c r="N95" s="35"/>
      <c r="O95" s="34">
        <f t="shared" si="2"/>
        <v>32.75</v>
      </c>
      <c r="P95" s="2257">
        <v>0</v>
      </c>
      <c r="Q95" s="34">
        <v>20.27</v>
      </c>
      <c r="R95" s="33">
        <v>0</v>
      </c>
      <c r="S95" s="2258"/>
    </row>
    <row r="96" spans="1:19" ht="15.5" x14ac:dyDescent="0.35">
      <c r="A96" s="2253" t="s">
        <v>278</v>
      </c>
      <c r="B96" s="2259" t="s">
        <v>70</v>
      </c>
      <c r="C96" s="2259" t="s">
        <v>60</v>
      </c>
      <c r="D96" s="2259" t="s">
        <v>59</v>
      </c>
      <c r="E96" s="2255" t="s">
        <v>2</v>
      </c>
      <c r="F96" s="2255" t="s">
        <v>1</v>
      </c>
      <c r="G96" s="2255" t="s">
        <v>57</v>
      </c>
      <c r="H96" s="2255" t="s">
        <v>54</v>
      </c>
      <c r="I96" s="2255" t="s">
        <v>70</v>
      </c>
      <c r="J96" s="2256" t="s">
        <v>71</v>
      </c>
      <c r="K96" s="2257">
        <v>32.75</v>
      </c>
      <c r="L96" s="2257"/>
      <c r="M96" s="2257">
        <v>28.33</v>
      </c>
      <c r="N96" s="2257"/>
      <c r="O96" s="34">
        <f t="shared" si="2"/>
        <v>61.08</v>
      </c>
      <c r="P96" s="2257">
        <v>0</v>
      </c>
      <c r="Q96" s="34">
        <v>20.27</v>
      </c>
      <c r="R96" s="2257">
        <v>0</v>
      </c>
      <c r="S96" s="2258"/>
    </row>
    <row r="97" spans="1:19" ht="15.5" x14ac:dyDescent="0.35">
      <c r="A97" s="2253" t="s">
        <v>278</v>
      </c>
      <c r="B97" s="2261" t="s">
        <v>28</v>
      </c>
      <c r="C97" s="2261" t="s">
        <v>60</v>
      </c>
      <c r="D97" s="2261" t="s">
        <v>59</v>
      </c>
      <c r="E97" s="2262" t="s">
        <v>2</v>
      </c>
      <c r="F97" s="2262" t="s">
        <v>1</v>
      </c>
      <c r="G97" s="2262" t="s">
        <v>58</v>
      </c>
      <c r="H97" s="2262" t="s">
        <v>56</v>
      </c>
      <c r="I97" s="2262" t="s">
        <v>28</v>
      </c>
      <c r="J97" s="2263" t="s">
        <v>73</v>
      </c>
      <c r="K97" s="35"/>
      <c r="L97" s="35"/>
      <c r="M97" s="33">
        <v>28.33</v>
      </c>
      <c r="N97" s="33"/>
      <c r="O97" s="34">
        <f t="shared" si="2"/>
        <v>28.33</v>
      </c>
      <c r="P97" s="2257">
        <v>0</v>
      </c>
      <c r="Q97" s="34">
        <v>20.27</v>
      </c>
      <c r="R97" s="33">
        <v>0</v>
      </c>
      <c r="S97" s="2258"/>
    </row>
    <row r="98" spans="1:19" ht="15.5" x14ac:dyDescent="0.35">
      <c r="A98" s="2253" t="s">
        <v>286</v>
      </c>
      <c r="B98" s="2254" t="s">
        <v>300</v>
      </c>
      <c r="C98" s="2254" t="s">
        <v>59</v>
      </c>
      <c r="D98" s="2254" t="s">
        <v>60</v>
      </c>
      <c r="E98" s="2255" t="s">
        <v>1</v>
      </c>
      <c r="F98" s="2255" t="s">
        <v>4</v>
      </c>
      <c r="G98" s="2255" t="s">
        <v>53</v>
      </c>
      <c r="H98" s="2255" t="s">
        <v>54</v>
      </c>
      <c r="I98" s="2255" t="s">
        <v>300</v>
      </c>
      <c r="J98" s="2256" t="s">
        <v>301</v>
      </c>
      <c r="K98" s="2257">
        <v>32.75</v>
      </c>
      <c r="L98" s="2257"/>
      <c r="M98" s="2257">
        <v>29.709999999999997</v>
      </c>
      <c r="N98" s="2257"/>
      <c r="O98" s="34">
        <f t="shared" si="2"/>
        <v>62.459999999999994</v>
      </c>
      <c r="P98" s="2257">
        <v>8.3100000000000023</v>
      </c>
      <c r="Q98" s="34">
        <v>19.329999999999998</v>
      </c>
      <c r="R98" s="2257">
        <v>8.3100000000000023</v>
      </c>
      <c r="S98" s="2258"/>
    </row>
    <row r="99" spans="1:19" ht="15.5" x14ac:dyDescent="0.35">
      <c r="A99" s="2253" t="s">
        <v>286</v>
      </c>
      <c r="B99" s="2259" t="s">
        <v>162</v>
      </c>
      <c r="C99" s="2259" t="s">
        <v>59</v>
      </c>
      <c r="D99" s="2259" t="s">
        <v>60</v>
      </c>
      <c r="E99" s="17" t="s">
        <v>1</v>
      </c>
      <c r="F99" s="17" t="s">
        <v>4</v>
      </c>
      <c r="G99" s="17" t="s">
        <v>55</v>
      </c>
      <c r="H99" s="17" t="s">
        <v>56</v>
      </c>
      <c r="I99" s="17" t="s">
        <v>162</v>
      </c>
      <c r="J99" s="32" t="s">
        <v>302</v>
      </c>
      <c r="K99" s="33">
        <v>32.75</v>
      </c>
      <c r="L99" s="33"/>
      <c r="M99" s="35"/>
      <c r="N99" s="35"/>
      <c r="O99" s="34">
        <f t="shared" si="2"/>
        <v>32.75</v>
      </c>
      <c r="P99" s="2257">
        <v>8.3100000000000023</v>
      </c>
      <c r="Q99" s="34">
        <v>19.329999999999998</v>
      </c>
      <c r="R99" s="33">
        <v>8.3100000000000023</v>
      </c>
      <c r="S99" s="2258"/>
    </row>
    <row r="100" spans="1:19" ht="15.5" x14ac:dyDescent="0.35">
      <c r="A100" s="2253" t="s">
        <v>286</v>
      </c>
      <c r="B100" s="2259" t="s">
        <v>303</v>
      </c>
      <c r="C100" s="2259" t="s">
        <v>60</v>
      </c>
      <c r="D100" s="2259" t="s">
        <v>59</v>
      </c>
      <c r="E100" s="2255" t="s">
        <v>4</v>
      </c>
      <c r="F100" s="2255" t="s">
        <v>1</v>
      </c>
      <c r="G100" s="2255" t="s">
        <v>57</v>
      </c>
      <c r="H100" s="2255" t="s">
        <v>54</v>
      </c>
      <c r="I100" s="2255" t="s">
        <v>303</v>
      </c>
      <c r="J100" s="2256" t="s">
        <v>304</v>
      </c>
      <c r="K100" s="2257">
        <v>32.75</v>
      </c>
      <c r="L100" s="2257"/>
      <c r="M100" s="2257">
        <v>29.709999999999997</v>
      </c>
      <c r="N100" s="2257"/>
      <c r="O100" s="34">
        <f t="shared" si="2"/>
        <v>62.459999999999994</v>
      </c>
      <c r="P100" s="2257">
        <v>8.3100000000000023</v>
      </c>
      <c r="Q100" s="34">
        <v>19.329999999999998</v>
      </c>
      <c r="R100" s="2257">
        <v>8.3100000000000023</v>
      </c>
      <c r="S100" s="2258"/>
    </row>
    <row r="101" spans="1:19" ht="15.5" x14ac:dyDescent="0.35">
      <c r="A101" s="2253" t="s">
        <v>286</v>
      </c>
      <c r="B101" s="2261" t="s">
        <v>163</v>
      </c>
      <c r="C101" s="2261" t="s">
        <v>60</v>
      </c>
      <c r="D101" s="2261" t="s">
        <v>59</v>
      </c>
      <c r="E101" s="2262" t="s">
        <v>4</v>
      </c>
      <c r="F101" s="2262" t="s">
        <v>1</v>
      </c>
      <c r="G101" s="2262" t="s">
        <v>58</v>
      </c>
      <c r="H101" s="2262" t="s">
        <v>56</v>
      </c>
      <c r="I101" s="2262" t="s">
        <v>163</v>
      </c>
      <c r="J101" s="2263" t="s">
        <v>305</v>
      </c>
      <c r="K101" s="35"/>
      <c r="L101" s="35"/>
      <c r="M101" s="33">
        <v>29.709999999999997</v>
      </c>
      <c r="N101" s="33"/>
      <c r="O101" s="34">
        <f t="shared" si="2"/>
        <v>29.709999999999997</v>
      </c>
      <c r="P101" s="2257">
        <v>8.3100000000000023</v>
      </c>
      <c r="Q101" s="34">
        <v>19.329999999999998</v>
      </c>
      <c r="R101" s="33">
        <v>8.3100000000000023</v>
      </c>
      <c r="S101" s="2258"/>
    </row>
    <row r="102" spans="1:19" ht="15.5" x14ac:dyDescent="0.35">
      <c r="A102" s="2253" t="s">
        <v>287</v>
      </c>
      <c r="B102" s="2254" t="s">
        <v>72</v>
      </c>
      <c r="C102" s="2254" t="s">
        <v>59</v>
      </c>
      <c r="D102" s="2254" t="s">
        <v>60</v>
      </c>
      <c r="E102" s="2255" t="s">
        <v>6</v>
      </c>
      <c r="F102" s="2255" t="s">
        <v>4</v>
      </c>
      <c r="G102" s="2255" t="s">
        <v>53</v>
      </c>
      <c r="H102" s="2255" t="s">
        <v>54</v>
      </c>
      <c r="I102" s="2255" t="s">
        <v>72</v>
      </c>
      <c r="J102" s="2256" t="s">
        <v>74</v>
      </c>
      <c r="K102" s="2257">
        <v>29.16</v>
      </c>
      <c r="L102" s="2257"/>
      <c r="M102" s="2257">
        <v>29.709999999999997</v>
      </c>
      <c r="N102" s="2257"/>
      <c r="O102" s="34">
        <f t="shared" si="2"/>
        <v>58.87</v>
      </c>
      <c r="P102" s="2257">
        <v>8.3100000000000023</v>
      </c>
      <c r="Q102" s="34">
        <v>19.329999999999998</v>
      </c>
      <c r="R102" s="2257">
        <v>8.3100000000000023</v>
      </c>
      <c r="S102" s="2258"/>
    </row>
    <row r="103" spans="1:19" ht="15.5" x14ac:dyDescent="0.35">
      <c r="A103" s="2253" t="s">
        <v>287</v>
      </c>
      <c r="B103" s="2259" t="s">
        <v>75</v>
      </c>
      <c r="C103" s="2259" t="s">
        <v>59</v>
      </c>
      <c r="D103" s="2259" t="s">
        <v>60</v>
      </c>
      <c r="E103" s="17" t="s">
        <v>6</v>
      </c>
      <c r="F103" s="17" t="s">
        <v>4</v>
      </c>
      <c r="G103" s="17" t="s">
        <v>55</v>
      </c>
      <c r="H103" s="17" t="s">
        <v>56</v>
      </c>
      <c r="I103" s="17" t="s">
        <v>75</v>
      </c>
      <c r="J103" s="32" t="s">
        <v>76</v>
      </c>
      <c r="K103" s="33">
        <v>29.16</v>
      </c>
      <c r="L103" s="33"/>
      <c r="M103" s="35"/>
      <c r="N103" s="35"/>
      <c r="O103" s="34">
        <f t="shared" si="2"/>
        <v>29.16</v>
      </c>
      <c r="P103" s="2257">
        <v>8.3100000000000023</v>
      </c>
      <c r="Q103" s="34">
        <v>19.329999999999998</v>
      </c>
      <c r="R103" s="33">
        <v>8.3100000000000023</v>
      </c>
      <c r="S103" s="2258"/>
    </row>
    <row r="104" spans="1:19" ht="15.5" x14ac:dyDescent="0.35">
      <c r="A104" s="2253" t="s">
        <v>287</v>
      </c>
      <c r="B104" s="2259" t="s">
        <v>77</v>
      </c>
      <c r="C104" s="2259" t="s">
        <v>60</v>
      </c>
      <c r="D104" s="2259" t="s">
        <v>59</v>
      </c>
      <c r="E104" s="2255" t="s">
        <v>4</v>
      </c>
      <c r="F104" s="2255" t="s">
        <v>6</v>
      </c>
      <c r="G104" s="2255" t="s">
        <v>57</v>
      </c>
      <c r="H104" s="2255" t="s">
        <v>54</v>
      </c>
      <c r="I104" s="2255" t="s">
        <v>77</v>
      </c>
      <c r="J104" s="2256" t="s">
        <v>78</v>
      </c>
      <c r="K104" s="2257">
        <v>29.16</v>
      </c>
      <c r="L104" s="2257"/>
      <c r="M104" s="2257">
        <v>29.709999999999997</v>
      </c>
      <c r="N104" s="2257"/>
      <c r="O104" s="34">
        <f t="shared" si="2"/>
        <v>58.87</v>
      </c>
      <c r="P104" s="2257">
        <v>8.3100000000000023</v>
      </c>
      <c r="Q104" s="34">
        <v>19.329999999999998</v>
      </c>
      <c r="R104" s="2257">
        <v>8.3100000000000023</v>
      </c>
      <c r="S104" s="2258"/>
    </row>
    <row r="105" spans="1:19" ht="15.5" x14ac:dyDescent="0.35">
      <c r="A105" s="2253" t="s">
        <v>287</v>
      </c>
      <c r="B105" s="2261" t="s">
        <v>79</v>
      </c>
      <c r="C105" s="2261" t="s">
        <v>60</v>
      </c>
      <c r="D105" s="2261" t="s">
        <v>59</v>
      </c>
      <c r="E105" s="2262" t="s">
        <v>4</v>
      </c>
      <c r="F105" s="2262" t="s">
        <v>6</v>
      </c>
      <c r="G105" s="2262" t="s">
        <v>58</v>
      </c>
      <c r="H105" s="2262" t="s">
        <v>56</v>
      </c>
      <c r="I105" s="2262" t="s">
        <v>79</v>
      </c>
      <c r="J105" s="2263" t="s">
        <v>80</v>
      </c>
      <c r="K105" s="35"/>
      <c r="L105" s="35"/>
      <c r="M105" s="33">
        <v>29.709999999999997</v>
      </c>
      <c r="N105" s="33"/>
      <c r="O105" s="34">
        <f t="shared" si="2"/>
        <v>29.709999999999997</v>
      </c>
      <c r="P105" s="2257">
        <v>8.3100000000000023</v>
      </c>
      <c r="Q105" s="34">
        <v>19.329999999999998</v>
      </c>
      <c r="R105" s="33">
        <v>8.3100000000000023</v>
      </c>
      <c r="S105" s="2258"/>
    </row>
    <row r="106" spans="1:19" ht="15.5" x14ac:dyDescent="0.35">
      <c r="A106" s="2253" t="s">
        <v>295</v>
      </c>
      <c r="B106" s="2254" t="s">
        <v>306</v>
      </c>
      <c r="C106" s="2254" t="s">
        <v>59</v>
      </c>
      <c r="D106" s="2254" t="s">
        <v>60</v>
      </c>
      <c r="E106" s="2255" t="s">
        <v>1</v>
      </c>
      <c r="F106" s="2255" t="s">
        <v>294</v>
      </c>
      <c r="G106" s="2255" t="s">
        <v>53</v>
      </c>
      <c r="H106" s="2255" t="s">
        <v>54</v>
      </c>
      <c r="I106" s="2255" t="s">
        <v>306</v>
      </c>
      <c r="J106" s="2256" t="s">
        <v>307</v>
      </c>
      <c r="K106" s="2257">
        <v>32.75</v>
      </c>
      <c r="L106" s="2257"/>
      <c r="M106" s="2257">
        <v>20.66</v>
      </c>
      <c r="N106" s="2257"/>
      <c r="O106" s="34">
        <f t="shared" si="2"/>
        <v>53.41</v>
      </c>
      <c r="P106" s="2257">
        <v>3.1799999999999997</v>
      </c>
      <c r="Q106" s="34">
        <v>15.67</v>
      </c>
      <c r="R106" s="2257">
        <v>3.1799999999999997</v>
      </c>
      <c r="S106" s="2258"/>
    </row>
    <row r="107" spans="1:19" ht="15.5" x14ac:dyDescent="0.35">
      <c r="A107" s="2253" t="s">
        <v>295</v>
      </c>
      <c r="B107" s="2259" t="s">
        <v>296</v>
      </c>
      <c r="C107" s="2259" t="s">
        <v>59</v>
      </c>
      <c r="D107" s="2259" t="s">
        <v>60</v>
      </c>
      <c r="E107" s="17" t="s">
        <v>1</v>
      </c>
      <c r="F107" s="17" t="s">
        <v>294</v>
      </c>
      <c r="G107" s="17" t="s">
        <v>55</v>
      </c>
      <c r="H107" s="17" t="s">
        <v>56</v>
      </c>
      <c r="I107" s="17" t="s">
        <v>296</v>
      </c>
      <c r="J107" s="32" t="s">
        <v>308</v>
      </c>
      <c r="K107" s="33">
        <v>32.75</v>
      </c>
      <c r="L107" s="33"/>
      <c r="M107" s="35"/>
      <c r="N107" s="35"/>
      <c r="O107" s="34">
        <f t="shared" si="2"/>
        <v>32.75</v>
      </c>
      <c r="P107" s="2257">
        <v>3.1799999999999997</v>
      </c>
      <c r="Q107" s="34">
        <v>15.67</v>
      </c>
      <c r="R107" s="33">
        <v>3.1799999999999997</v>
      </c>
      <c r="S107" s="2258"/>
    </row>
    <row r="108" spans="1:19" ht="15.5" x14ac:dyDescent="0.35">
      <c r="A108" s="2253" t="s">
        <v>295</v>
      </c>
      <c r="B108" s="2259" t="s">
        <v>309</v>
      </c>
      <c r="C108" s="2259" t="s">
        <v>60</v>
      </c>
      <c r="D108" s="2259" t="s">
        <v>59</v>
      </c>
      <c r="E108" s="2255" t="s">
        <v>294</v>
      </c>
      <c r="F108" s="2255" t="s">
        <v>1</v>
      </c>
      <c r="G108" s="2255" t="s">
        <v>57</v>
      </c>
      <c r="H108" s="2255" t="s">
        <v>54</v>
      </c>
      <c r="I108" s="2255" t="s">
        <v>309</v>
      </c>
      <c r="J108" s="2256" t="s">
        <v>310</v>
      </c>
      <c r="K108" s="2257">
        <v>32.75</v>
      </c>
      <c r="L108" s="2257"/>
      <c r="M108" s="2257">
        <v>20.66</v>
      </c>
      <c r="N108" s="2257"/>
      <c r="O108" s="34">
        <f t="shared" si="2"/>
        <v>53.41</v>
      </c>
      <c r="P108" s="2257">
        <v>3.1799999999999997</v>
      </c>
      <c r="Q108" s="34">
        <v>15.67</v>
      </c>
      <c r="R108" s="2257">
        <v>3.1799999999999997</v>
      </c>
      <c r="S108" s="2258"/>
    </row>
    <row r="109" spans="1:19" ht="15.5" x14ac:dyDescent="0.35">
      <c r="A109" s="2253" t="s">
        <v>295</v>
      </c>
      <c r="B109" s="2261" t="s">
        <v>297</v>
      </c>
      <c r="C109" s="2261" t="s">
        <v>60</v>
      </c>
      <c r="D109" s="2261" t="s">
        <v>59</v>
      </c>
      <c r="E109" s="2262" t="s">
        <v>294</v>
      </c>
      <c r="F109" s="2262" t="s">
        <v>1</v>
      </c>
      <c r="G109" s="2262" t="s">
        <v>58</v>
      </c>
      <c r="H109" s="2262" t="s">
        <v>56</v>
      </c>
      <c r="I109" s="2262" t="s">
        <v>297</v>
      </c>
      <c r="J109" s="2263" t="s">
        <v>311</v>
      </c>
      <c r="K109" s="35"/>
      <c r="L109" s="35"/>
      <c r="M109" s="33">
        <v>20.66</v>
      </c>
      <c r="N109" s="33"/>
      <c r="O109" s="34">
        <f t="shared" si="2"/>
        <v>20.66</v>
      </c>
      <c r="P109" s="2257">
        <v>3.1799999999999997</v>
      </c>
      <c r="Q109" s="34">
        <v>15.67</v>
      </c>
      <c r="R109" s="33">
        <v>3.1799999999999997</v>
      </c>
      <c r="S109" s="2258"/>
    </row>
    <row r="110" spans="1:19" ht="15.5" x14ac:dyDescent="0.35">
      <c r="A110" s="2253" t="s">
        <v>402</v>
      </c>
      <c r="B110" s="2254" t="s">
        <v>62</v>
      </c>
      <c r="C110" s="2254" t="s">
        <v>59</v>
      </c>
      <c r="D110" s="2254" t="s">
        <v>60</v>
      </c>
      <c r="E110" s="2255" t="s">
        <v>1</v>
      </c>
      <c r="F110" s="2255" t="s">
        <v>2</v>
      </c>
      <c r="G110" s="2255" t="s">
        <v>53</v>
      </c>
      <c r="H110" s="2255" t="s">
        <v>54</v>
      </c>
      <c r="I110" s="2255" t="s">
        <v>62</v>
      </c>
      <c r="J110" s="2256" t="s">
        <v>68</v>
      </c>
      <c r="K110" s="2257">
        <v>32.75</v>
      </c>
      <c r="L110" s="2257"/>
      <c r="M110" s="2257">
        <v>28.33</v>
      </c>
      <c r="N110" s="2257"/>
      <c r="O110" s="34">
        <f t="shared" si="2"/>
        <v>61.08</v>
      </c>
      <c r="P110" s="2257">
        <v>0</v>
      </c>
      <c r="Q110" s="34">
        <v>20.27</v>
      </c>
      <c r="R110" s="2257">
        <v>0</v>
      </c>
      <c r="S110" s="2258"/>
    </row>
    <row r="111" spans="1:19" ht="15.5" x14ac:dyDescent="0.35">
      <c r="A111" s="2253" t="s">
        <v>402</v>
      </c>
      <c r="B111" s="2259" t="s">
        <v>29</v>
      </c>
      <c r="C111" s="2259" t="s">
        <v>59</v>
      </c>
      <c r="D111" s="2259" t="s">
        <v>60</v>
      </c>
      <c r="E111" s="17" t="s">
        <v>1</v>
      </c>
      <c r="F111" s="17" t="s">
        <v>2</v>
      </c>
      <c r="G111" s="17" t="s">
        <v>55</v>
      </c>
      <c r="H111" s="17" t="s">
        <v>56</v>
      </c>
      <c r="I111" s="17" t="s">
        <v>29</v>
      </c>
      <c r="J111" s="32" t="s">
        <v>69</v>
      </c>
      <c r="K111" s="33">
        <v>32.75</v>
      </c>
      <c r="L111" s="33"/>
      <c r="M111" s="35"/>
      <c r="N111" s="35"/>
      <c r="O111" s="34">
        <f t="shared" si="2"/>
        <v>32.75</v>
      </c>
      <c r="P111" s="2257">
        <v>0</v>
      </c>
      <c r="Q111" s="34">
        <v>20.27</v>
      </c>
      <c r="R111" s="33">
        <v>0</v>
      </c>
      <c r="S111" s="2258"/>
    </row>
    <row r="112" spans="1:19" ht="15.5" x14ac:dyDescent="0.35">
      <c r="A112" s="2253" t="s">
        <v>402</v>
      </c>
      <c r="B112" s="2259" t="s">
        <v>70</v>
      </c>
      <c r="C112" s="2259" t="s">
        <v>60</v>
      </c>
      <c r="D112" s="2259" t="s">
        <v>59</v>
      </c>
      <c r="E112" s="2255" t="s">
        <v>2</v>
      </c>
      <c r="F112" s="2255" t="s">
        <v>1</v>
      </c>
      <c r="G112" s="2255" t="s">
        <v>57</v>
      </c>
      <c r="H112" s="2255" t="s">
        <v>54</v>
      </c>
      <c r="I112" s="2255" t="s">
        <v>70</v>
      </c>
      <c r="J112" s="2256" t="s">
        <v>71</v>
      </c>
      <c r="K112" s="2257">
        <v>32.75</v>
      </c>
      <c r="L112" s="2257"/>
      <c r="M112" s="2257">
        <v>28.33</v>
      </c>
      <c r="N112" s="2257"/>
      <c r="O112" s="34">
        <f t="shared" si="2"/>
        <v>61.08</v>
      </c>
      <c r="P112" s="2257">
        <v>0</v>
      </c>
      <c r="Q112" s="34">
        <v>20.27</v>
      </c>
      <c r="R112" s="2257">
        <v>0</v>
      </c>
      <c r="S112" s="2258"/>
    </row>
    <row r="113" spans="1:19" ht="15.5" x14ac:dyDescent="0.35">
      <c r="A113" s="2260" t="s">
        <v>402</v>
      </c>
      <c r="B113" s="2261" t="s">
        <v>28</v>
      </c>
      <c r="C113" s="2261" t="s">
        <v>60</v>
      </c>
      <c r="D113" s="2261" t="s">
        <v>59</v>
      </c>
      <c r="E113" s="2262" t="s">
        <v>2</v>
      </c>
      <c r="F113" s="2262" t="s">
        <v>1</v>
      </c>
      <c r="G113" s="2262" t="s">
        <v>58</v>
      </c>
      <c r="H113" s="2262" t="s">
        <v>56</v>
      </c>
      <c r="I113" s="2262" t="s">
        <v>28</v>
      </c>
      <c r="J113" s="2263" t="s">
        <v>73</v>
      </c>
      <c r="K113" s="2266"/>
      <c r="L113" s="2266"/>
      <c r="M113" s="33">
        <v>28.33</v>
      </c>
      <c r="N113" s="2267"/>
      <c r="O113" s="34">
        <f t="shared" si="2"/>
        <v>28.33</v>
      </c>
      <c r="P113" s="2257">
        <v>0</v>
      </c>
      <c r="Q113" s="34">
        <v>20.27</v>
      </c>
      <c r="R113" s="2267">
        <v>0</v>
      </c>
      <c r="S113" s="2268"/>
    </row>
    <row r="114" spans="1:19" ht="15.5" x14ac:dyDescent="0.35">
      <c r="A114" s="2253" t="s">
        <v>414</v>
      </c>
      <c r="B114" s="2254" t="s">
        <v>415</v>
      </c>
      <c r="C114" s="2254" t="s">
        <v>59</v>
      </c>
      <c r="D114" s="2254" t="s">
        <v>60</v>
      </c>
      <c r="E114" s="2255" t="s">
        <v>167</v>
      </c>
      <c r="F114" s="2255" t="s">
        <v>2</v>
      </c>
      <c r="G114" s="2255" t="s">
        <v>53</v>
      </c>
      <c r="H114" s="2255" t="s">
        <v>54</v>
      </c>
      <c r="I114" s="2255" t="s">
        <v>415</v>
      </c>
      <c r="J114" s="2256" t="s">
        <v>419</v>
      </c>
      <c r="K114" s="2257">
        <v>29.16</v>
      </c>
      <c r="L114" s="2257"/>
      <c r="M114" s="2257">
        <v>28.33</v>
      </c>
      <c r="N114" s="2257"/>
      <c r="O114" s="34">
        <f t="shared" si="2"/>
        <v>57.489999999999995</v>
      </c>
      <c r="P114" s="2257">
        <v>0</v>
      </c>
      <c r="Q114" s="34">
        <v>20.27</v>
      </c>
      <c r="R114" s="2257">
        <v>0</v>
      </c>
      <c r="S114" s="2258"/>
    </row>
    <row r="115" spans="1:19" ht="15.5" x14ac:dyDescent="0.35">
      <c r="A115" s="2253" t="s">
        <v>414</v>
      </c>
      <c r="B115" s="2259" t="s">
        <v>416</v>
      </c>
      <c r="C115" s="2259" t="s">
        <v>59</v>
      </c>
      <c r="D115" s="2259" t="s">
        <v>60</v>
      </c>
      <c r="E115" s="17" t="s">
        <v>167</v>
      </c>
      <c r="F115" s="17" t="s">
        <v>2</v>
      </c>
      <c r="G115" s="17" t="s">
        <v>55</v>
      </c>
      <c r="H115" s="17" t="s">
        <v>56</v>
      </c>
      <c r="I115" s="17" t="s">
        <v>416</v>
      </c>
      <c r="J115" s="32" t="s">
        <v>420</v>
      </c>
      <c r="K115" s="33">
        <v>29.16</v>
      </c>
      <c r="L115" s="33"/>
      <c r="M115" s="35"/>
      <c r="N115" s="35"/>
      <c r="O115" s="34">
        <f t="shared" si="2"/>
        <v>29.16</v>
      </c>
      <c r="P115" s="2257">
        <v>0</v>
      </c>
      <c r="Q115" s="34">
        <v>20.27</v>
      </c>
      <c r="R115" s="33">
        <v>0</v>
      </c>
      <c r="S115" s="2258"/>
    </row>
    <row r="116" spans="1:19" ht="15.5" x14ac:dyDescent="0.35">
      <c r="A116" s="2253" t="s">
        <v>414</v>
      </c>
      <c r="B116" s="2259" t="s">
        <v>417</v>
      </c>
      <c r="C116" s="2259" t="s">
        <v>60</v>
      </c>
      <c r="D116" s="2259" t="s">
        <v>59</v>
      </c>
      <c r="E116" s="2255" t="s">
        <v>2</v>
      </c>
      <c r="F116" s="2255" t="s">
        <v>167</v>
      </c>
      <c r="G116" s="2255" t="s">
        <v>57</v>
      </c>
      <c r="H116" s="2255" t="s">
        <v>54</v>
      </c>
      <c r="I116" s="2255" t="s">
        <v>417</v>
      </c>
      <c r="J116" s="2256" t="s">
        <v>421</v>
      </c>
      <c r="K116" s="2257">
        <v>29.16</v>
      </c>
      <c r="L116" s="2257"/>
      <c r="M116" s="2257">
        <v>28.33</v>
      </c>
      <c r="N116" s="2257"/>
      <c r="O116" s="34">
        <f t="shared" si="2"/>
        <v>57.489999999999995</v>
      </c>
      <c r="P116" s="2257">
        <v>0</v>
      </c>
      <c r="Q116" s="34">
        <v>20.27</v>
      </c>
      <c r="R116" s="2257">
        <v>0</v>
      </c>
      <c r="S116" s="2258"/>
    </row>
    <row r="117" spans="1:19" ht="15.5" x14ac:dyDescent="0.35">
      <c r="A117" s="2260" t="s">
        <v>414</v>
      </c>
      <c r="B117" s="2261" t="s">
        <v>418</v>
      </c>
      <c r="C117" s="2261" t="s">
        <v>60</v>
      </c>
      <c r="D117" s="2261" t="s">
        <v>59</v>
      </c>
      <c r="E117" s="2262" t="s">
        <v>2</v>
      </c>
      <c r="F117" s="2262" t="s">
        <v>167</v>
      </c>
      <c r="G117" s="2262" t="s">
        <v>58</v>
      </c>
      <c r="H117" s="2262" t="s">
        <v>56</v>
      </c>
      <c r="I117" s="2262" t="s">
        <v>418</v>
      </c>
      <c r="J117" s="2263" t="s">
        <v>422</v>
      </c>
      <c r="K117" s="2266"/>
      <c r="L117" s="2266"/>
      <c r="M117" s="33">
        <v>28.33</v>
      </c>
      <c r="N117" s="2267"/>
      <c r="O117" s="34">
        <f t="shared" si="2"/>
        <v>28.33</v>
      </c>
      <c r="P117" s="2257">
        <v>0</v>
      </c>
      <c r="Q117" s="34">
        <v>20.27</v>
      </c>
      <c r="R117" s="2267">
        <v>0</v>
      </c>
      <c r="S117" s="2268"/>
    </row>
    <row r="118" spans="1:19" ht="15.5" x14ac:dyDescent="0.35">
      <c r="A118" s="2253" t="s">
        <v>562</v>
      </c>
      <c r="B118" s="2254" t="s">
        <v>62</v>
      </c>
      <c r="C118" s="2254" t="s">
        <v>59</v>
      </c>
      <c r="D118" s="2254" t="s">
        <v>60</v>
      </c>
      <c r="E118" s="2255" t="s">
        <v>1</v>
      </c>
      <c r="F118" s="2255" t="s">
        <v>2</v>
      </c>
      <c r="G118" s="2255" t="s">
        <v>53</v>
      </c>
      <c r="H118" s="2255" t="s">
        <v>54</v>
      </c>
      <c r="I118" s="2255" t="s">
        <v>62</v>
      </c>
      <c r="J118" s="2256" t="s">
        <v>68</v>
      </c>
      <c r="K118" s="2257">
        <v>32.75</v>
      </c>
      <c r="L118" s="2257"/>
      <c r="M118" s="2257">
        <v>28.33</v>
      </c>
      <c r="N118" s="2257"/>
      <c r="O118" s="34">
        <f t="shared" si="2"/>
        <v>61.08</v>
      </c>
      <c r="P118" s="2257">
        <v>0</v>
      </c>
      <c r="Q118" s="34">
        <v>20.27</v>
      </c>
      <c r="R118" s="2257">
        <v>0</v>
      </c>
      <c r="S118" s="2258"/>
    </row>
    <row r="119" spans="1:19" ht="15.5" x14ac:dyDescent="0.35">
      <c r="A119" s="2253" t="s">
        <v>562</v>
      </c>
      <c r="B119" s="2259" t="s">
        <v>29</v>
      </c>
      <c r="C119" s="2259" t="s">
        <v>59</v>
      </c>
      <c r="D119" s="2259" t="s">
        <v>60</v>
      </c>
      <c r="E119" s="17" t="s">
        <v>1</v>
      </c>
      <c r="F119" s="17" t="s">
        <v>2</v>
      </c>
      <c r="G119" s="17" t="s">
        <v>55</v>
      </c>
      <c r="H119" s="17" t="s">
        <v>56</v>
      </c>
      <c r="I119" s="17" t="s">
        <v>29</v>
      </c>
      <c r="J119" s="32" t="s">
        <v>69</v>
      </c>
      <c r="K119" s="33">
        <v>32.75</v>
      </c>
      <c r="L119" s="33"/>
      <c r="M119" s="35"/>
      <c r="N119" s="35"/>
      <c r="O119" s="34">
        <f t="shared" si="2"/>
        <v>32.75</v>
      </c>
      <c r="P119" s="2257">
        <v>0</v>
      </c>
      <c r="Q119" s="34">
        <v>20.27</v>
      </c>
      <c r="R119" s="33">
        <v>0</v>
      </c>
      <c r="S119" s="2258"/>
    </row>
    <row r="120" spans="1:19" ht="15.5" x14ac:dyDescent="0.35">
      <c r="A120" s="2253" t="s">
        <v>562</v>
      </c>
      <c r="B120" s="2259" t="s">
        <v>70</v>
      </c>
      <c r="C120" s="2259" t="s">
        <v>60</v>
      </c>
      <c r="D120" s="2259" t="s">
        <v>59</v>
      </c>
      <c r="E120" s="2255" t="s">
        <v>2</v>
      </c>
      <c r="F120" s="2255" t="s">
        <v>1</v>
      </c>
      <c r="G120" s="2255" t="s">
        <v>57</v>
      </c>
      <c r="H120" s="2255" t="s">
        <v>54</v>
      </c>
      <c r="I120" s="2255" t="s">
        <v>70</v>
      </c>
      <c r="J120" s="2256" t="s">
        <v>71</v>
      </c>
      <c r="K120" s="2257">
        <v>32.75</v>
      </c>
      <c r="L120" s="2257"/>
      <c r="M120" s="2257">
        <v>28.33</v>
      </c>
      <c r="N120" s="2257"/>
      <c r="O120" s="34">
        <f t="shared" si="2"/>
        <v>61.08</v>
      </c>
      <c r="P120" s="2257">
        <v>0</v>
      </c>
      <c r="Q120" s="34">
        <v>20.27</v>
      </c>
      <c r="R120" s="2257">
        <v>0</v>
      </c>
      <c r="S120" s="2258"/>
    </row>
    <row r="121" spans="1:19" ht="15.5" x14ac:dyDescent="0.35">
      <c r="A121" s="2253" t="s">
        <v>562</v>
      </c>
      <c r="B121" s="2261" t="s">
        <v>28</v>
      </c>
      <c r="C121" s="2261" t="s">
        <v>60</v>
      </c>
      <c r="D121" s="2261" t="s">
        <v>59</v>
      </c>
      <c r="E121" s="2262" t="s">
        <v>2</v>
      </c>
      <c r="F121" s="2262" t="s">
        <v>1</v>
      </c>
      <c r="G121" s="2262" t="s">
        <v>58</v>
      </c>
      <c r="H121" s="2262" t="s">
        <v>56</v>
      </c>
      <c r="I121" s="2262" t="s">
        <v>28</v>
      </c>
      <c r="J121" s="2263" t="s">
        <v>73</v>
      </c>
      <c r="K121" s="2266"/>
      <c r="L121" s="2266"/>
      <c r="M121" s="33">
        <v>28.33</v>
      </c>
      <c r="N121" s="2267"/>
      <c r="O121" s="34">
        <f t="shared" si="2"/>
        <v>28.33</v>
      </c>
      <c r="P121" s="2257">
        <v>0</v>
      </c>
      <c r="Q121" s="34">
        <v>20.27</v>
      </c>
      <c r="R121" s="2267">
        <v>0</v>
      </c>
      <c r="S121" s="2268"/>
    </row>
    <row r="122" spans="1:19" ht="15.5" x14ac:dyDescent="0.35">
      <c r="A122" s="2253" t="s">
        <v>623</v>
      </c>
      <c r="B122" s="2254" t="s">
        <v>116</v>
      </c>
      <c r="C122" s="2254" t="s">
        <v>59</v>
      </c>
      <c r="D122" s="2254" t="s">
        <v>60</v>
      </c>
      <c r="E122" s="2264" t="s">
        <v>1</v>
      </c>
      <c r="F122" s="2264" t="s">
        <v>113</v>
      </c>
      <c r="G122" s="2264" t="s">
        <v>53</v>
      </c>
      <c r="H122" s="2264" t="s">
        <v>54</v>
      </c>
      <c r="I122" s="2264" t="s">
        <v>116</v>
      </c>
      <c r="J122" s="2265" t="s">
        <v>117</v>
      </c>
      <c r="K122" s="2257">
        <v>32.75</v>
      </c>
      <c r="L122" s="2257"/>
      <c r="M122" s="2257">
        <v>40.89</v>
      </c>
      <c r="N122" s="2257"/>
      <c r="O122" s="34">
        <f t="shared" si="2"/>
        <v>73.64</v>
      </c>
      <c r="P122" s="2257">
        <v>11.740000000000002</v>
      </c>
      <c r="Q122" s="2270">
        <v>26.63</v>
      </c>
      <c r="R122" s="2269">
        <v>11.740000000000002</v>
      </c>
      <c r="S122" s="2268"/>
    </row>
    <row r="123" spans="1:19" ht="15.5" x14ac:dyDescent="0.35">
      <c r="A123" s="2253" t="s">
        <v>623</v>
      </c>
      <c r="B123" s="2261" t="s">
        <v>114</v>
      </c>
      <c r="C123" s="2261" t="s">
        <v>59</v>
      </c>
      <c r="D123" s="2261" t="s">
        <v>60</v>
      </c>
      <c r="E123" s="2262" t="s">
        <v>1</v>
      </c>
      <c r="F123" s="2262" t="s">
        <v>113</v>
      </c>
      <c r="G123" s="2262" t="s">
        <v>55</v>
      </c>
      <c r="H123" s="2262" t="s">
        <v>56</v>
      </c>
      <c r="I123" s="2262" t="s">
        <v>114</v>
      </c>
      <c r="J123" s="2263" t="s">
        <v>118</v>
      </c>
      <c r="K123" s="33">
        <v>32.75</v>
      </c>
      <c r="L123" s="33"/>
      <c r="M123" s="35"/>
      <c r="N123" s="35"/>
      <c r="O123" s="34">
        <f t="shared" si="2"/>
        <v>32.75</v>
      </c>
      <c r="P123" s="2257">
        <v>11.740000000000002</v>
      </c>
      <c r="Q123" s="2270">
        <v>26.63</v>
      </c>
      <c r="R123" s="2267">
        <v>11.740000000000002</v>
      </c>
      <c r="S123" s="2268"/>
    </row>
    <row r="124" spans="1:19" ht="15.5" x14ac:dyDescent="0.35">
      <c r="A124" s="2253" t="s">
        <v>623</v>
      </c>
      <c r="B124" s="2261" t="s">
        <v>119</v>
      </c>
      <c r="C124" s="2261" t="s">
        <v>60</v>
      </c>
      <c r="D124" s="2261" t="s">
        <v>59</v>
      </c>
      <c r="E124" s="2264" t="s">
        <v>113</v>
      </c>
      <c r="F124" s="2264" t="s">
        <v>1</v>
      </c>
      <c r="G124" s="2264" t="s">
        <v>57</v>
      </c>
      <c r="H124" s="2264" t="s">
        <v>54</v>
      </c>
      <c r="I124" s="2264" t="s">
        <v>119</v>
      </c>
      <c r="J124" s="2265" t="s">
        <v>120</v>
      </c>
      <c r="K124" s="2257">
        <v>32.75</v>
      </c>
      <c r="L124" s="2257"/>
      <c r="M124" s="2257">
        <v>40.89</v>
      </c>
      <c r="N124" s="2257"/>
      <c r="O124" s="34">
        <f t="shared" si="2"/>
        <v>73.64</v>
      </c>
      <c r="P124" s="2257">
        <v>11.740000000000002</v>
      </c>
      <c r="Q124" s="2270">
        <v>26.63</v>
      </c>
      <c r="R124" s="2269">
        <v>11.740000000000002</v>
      </c>
      <c r="S124" s="2268"/>
    </row>
    <row r="125" spans="1:19" ht="15.5" x14ac:dyDescent="0.35">
      <c r="A125" s="2253" t="s">
        <v>623</v>
      </c>
      <c r="B125" s="2261" t="s">
        <v>115</v>
      </c>
      <c r="C125" s="2261" t="s">
        <v>60</v>
      </c>
      <c r="D125" s="2261" t="s">
        <v>59</v>
      </c>
      <c r="E125" s="2262" t="s">
        <v>113</v>
      </c>
      <c r="F125" s="2262" t="s">
        <v>1</v>
      </c>
      <c r="G125" s="2262" t="s">
        <v>58</v>
      </c>
      <c r="H125" s="2262" t="s">
        <v>56</v>
      </c>
      <c r="I125" s="2262" t="s">
        <v>115</v>
      </c>
      <c r="J125" s="2263" t="s">
        <v>121</v>
      </c>
      <c r="K125" s="2266"/>
      <c r="L125" s="2266"/>
      <c r="M125" s="33">
        <v>40.89</v>
      </c>
      <c r="N125" s="2267"/>
      <c r="O125" s="34">
        <f t="shared" si="2"/>
        <v>40.89</v>
      </c>
      <c r="P125" s="2257">
        <v>11.740000000000002</v>
      </c>
      <c r="Q125" s="2270">
        <v>26.63</v>
      </c>
      <c r="R125" s="2267">
        <v>11.740000000000002</v>
      </c>
      <c r="S125" s="2268"/>
    </row>
    <row r="126" spans="1:19" ht="15.5" x14ac:dyDescent="0.35">
      <c r="A126" s="2253" t="s">
        <v>745</v>
      </c>
      <c r="B126" s="2254" t="s">
        <v>529</v>
      </c>
      <c r="C126" s="2254" t="s">
        <v>59</v>
      </c>
      <c r="D126" s="2254" t="s">
        <v>60</v>
      </c>
      <c r="E126" s="2255" t="s">
        <v>1</v>
      </c>
      <c r="F126" s="2255" t="s">
        <v>527</v>
      </c>
      <c r="G126" s="2255" t="s">
        <v>53</v>
      </c>
      <c r="H126" s="2255" t="s">
        <v>54</v>
      </c>
      <c r="I126" s="2255" t="s">
        <v>529</v>
      </c>
      <c r="J126" s="2256" t="s">
        <v>533</v>
      </c>
      <c r="K126" s="2257">
        <v>32.75</v>
      </c>
      <c r="L126" s="2257"/>
      <c r="M126" s="2257">
        <v>27.279999999999998</v>
      </c>
      <c r="N126" s="2257"/>
      <c r="O126" s="34">
        <f t="shared" si="2"/>
        <v>60.03</v>
      </c>
      <c r="P126" s="2257">
        <v>7.32</v>
      </c>
      <c r="Q126" s="34">
        <v>18.149999999999999</v>
      </c>
      <c r="R126" s="2257">
        <v>7.32</v>
      </c>
      <c r="S126" s="2258"/>
    </row>
    <row r="127" spans="1:19" ht="15.5" x14ac:dyDescent="0.35">
      <c r="A127" s="2253" t="s">
        <v>745</v>
      </c>
      <c r="B127" s="2259" t="s">
        <v>530</v>
      </c>
      <c r="C127" s="2259" t="s">
        <v>59</v>
      </c>
      <c r="D127" s="2259" t="s">
        <v>60</v>
      </c>
      <c r="E127" s="17" t="s">
        <v>1</v>
      </c>
      <c r="F127" s="17" t="s">
        <v>527</v>
      </c>
      <c r="G127" s="17" t="s">
        <v>55</v>
      </c>
      <c r="H127" s="17" t="s">
        <v>56</v>
      </c>
      <c r="I127" s="17" t="s">
        <v>530</v>
      </c>
      <c r="J127" s="32" t="s">
        <v>534</v>
      </c>
      <c r="K127" s="33">
        <v>32.75</v>
      </c>
      <c r="L127" s="33"/>
      <c r="M127" s="35"/>
      <c r="N127" s="35"/>
      <c r="O127" s="34">
        <f t="shared" si="2"/>
        <v>32.75</v>
      </c>
      <c r="P127" s="2257">
        <v>7.32</v>
      </c>
      <c r="Q127" s="34">
        <v>18.149999999999999</v>
      </c>
      <c r="R127" s="33">
        <v>7.32</v>
      </c>
      <c r="S127" s="2258"/>
    </row>
    <row r="128" spans="1:19" ht="15.5" x14ac:dyDescent="0.35">
      <c r="A128" s="2253" t="s">
        <v>745</v>
      </c>
      <c r="B128" s="2259" t="s">
        <v>531</v>
      </c>
      <c r="C128" s="2259" t="s">
        <v>60</v>
      </c>
      <c r="D128" s="2259" t="s">
        <v>59</v>
      </c>
      <c r="E128" s="2255" t="s">
        <v>527</v>
      </c>
      <c r="F128" s="2255" t="s">
        <v>1</v>
      </c>
      <c r="G128" s="2255" t="s">
        <v>57</v>
      </c>
      <c r="H128" s="2255" t="s">
        <v>54</v>
      </c>
      <c r="I128" s="2255" t="s">
        <v>531</v>
      </c>
      <c r="J128" s="2256" t="s">
        <v>535</v>
      </c>
      <c r="K128" s="2257">
        <v>32.75</v>
      </c>
      <c r="L128" s="2257"/>
      <c r="M128" s="2257">
        <v>27.279999999999998</v>
      </c>
      <c r="N128" s="2257"/>
      <c r="O128" s="34">
        <f t="shared" si="2"/>
        <v>60.03</v>
      </c>
      <c r="P128" s="2257">
        <v>7.32</v>
      </c>
      <c r="Q128" s="34">
        <v>18.149999999999999</v>
      </c>
      <c r="R128" s="2257">
        <v>7.32</v>
      </c>
      <c r="S128" s="2258"/>
    </row>
    <row r="129" spans="1:19" ht="15.5" x14ac:dyDescent="0.35">
      <c r="A129" s="2253" t="s">
        <v>745</v>
      </c>
      <c r="B129" s="2261" t="s">
        <v>532</v>
      </c>
      <c r="C129" s="2261" t="s">
        <v>60</v>
      </c>
      <c r="D129" s="2261" t="s">
        <v>59</v>
      </c>
      <c r="E129" s="2262" t="s">
        <v>527</v>
      </c>
      <c r="F129" s="2262" t="s">
        <v>1</v>
      </c>
      <c r="G129" s="2262" t="s">
        <v>58</v>
      </c>
      <c r="H129" s="2262" t="s">
        <v>56</v>
      </c>
      <c r="I129" s="2262" t="s">
        <v>532</v>
      </c>
      <c r="J129" s="2263" t="s">
        <v>536</v>
      </c>
      <c r="K129" s="2266"/>
      <c r="L129" s="2266"/>
      <c r="M129" s="2267">
        <v>27.279999999999998</v>
      </c>
      <c r="N129" s="2267"/>
      <c r="O129" s="34">
        <f t="shared" si="2"/>
        <v>27.279999999999998</v>
      </c>
      <c r="P129" s="2257">
        <v>7.32</v>
      </c>
      <c r="Q129" s="34">
        <v>18.149999999999999</v>
      </c>
      <c r="R129" s="2267">
        <v>7.32</v>
      </c>
      <c r="S129" s="2268"/>
    </row>
    <row r="130" spans="1:19" ht="15.5" x14ac:dyDescent="0.35">
      <c r="A130" s="2253" t="s">
        <v>766</v>
      </c>
      <c r="B130" s="2254" t="s">
        <v>529</v>
      </c>
      <c r="C130" s="2254" t="s">
        <v>59</v>
      </c>
      <c r="D130" s="2254" t="s">
        <v>60</v>
      </c>
      <c r="E130" s="2255" t="s">
        <v>1</v>
      </c>
      <c r="F130" s="2255" t="s">
        <v>527</v>
      </c>
      <c r="G130" s="2255" t="s">
        <v>53</v>
      </c>
      <c r="H130" s="2255" t="s">
        <v>54</v>
      </c>
      <c r="I130" s="2255" t="s">
        <v>529</v>
      </c>
      <c r="J130" s="2256" t="s">
        <v>533</v>
      </c>
      <c r="K130" s="2257">
        <v>32.75</v>
      </c>
      <c r="L130" s="2257"/>
      <c r="M130" s="2257">
        <v>27.279999999999998</v>
      </c>
      <c r="N130" s="2257"/>
      <c r="O130" s="34">
        <f t="shared" si="2"/>
        <v>60.03</v>
      </c>
      <c r="P130" s="2257">
        <v>7.32</v>
      </c>
      <c r="Q130" s="34">
        <v>18.149999999999999</v>
      </c>
      <c r="R130" s="2257">
        <v>7.32</v>
      </c>
      <c r="S130" s="2258"/>
    </row>
    <row r="131" spans="1:19" ht="15.5" x14ac:dyDescent="0.35">
      <c r="A131" s="2253" t="s">
        <v>766</v>
      </c>
      <c r="B131" s="2259" t="s">
        <v>530</v>
      </c>
      <c r="C131" s="2259" t="s">
        <v>59</v>
      </c>
      <c r="D131" s="2259" t="s">
        <v>60</v>
      </c>
      <c r="E131" s="17" t="s">
        <v>1</v>
      </c>
      <c r="F131" s="17" t="s">
        <v>527</v>
      </c>
      <c r="G131" s="17" t="s">
        <v>55</v>
      </c>
      <c r="H131" s="17" t="s">
        <v>56</v>
      </c>
      <c r="I131" s="17" t="s">
        <v>530</v>
      </c>
      <c r="J131" s="32" t="s">
        <v>534</v>
      </c>
      <c r="K131" s="33">
        <v>32.75</v>
      </c>
      <c r="L131" s="33"/>
      <c r="M131" s="35"/>
      <c r="N131" s="35"/>
      <c r="O131" s="34">
        <f>SUM(K131:N131)</f>
        <v>32.75</v>
      </c>
      <c r="P131" s="2257">
        <v>7.32</v>
      </c>
      <c r="Q131" s="34">
        <v>18.149999999999999</v>
      </c>
      <c r="R131" s="33">
        <v>7.32</v>
      </c>
      <c r="S131" s="2258"/>
    </row>
    <row r="132" spans="1:19" ht="15.5" x14ac:dyDescent="0.35">
      <c r="A132" s="2253" t="s">
        <v>766</v>
      </c>
      <c r="B132" s="2259" t="s">
        <v>531</v>
      </c>
      <c r="C132" s="2259" t="s">
        <v>60</v>
      </c>
      <c r="D132" s="2259" t="s">
        <v>59</v>
      </c>
      <c r="E132" s="2255" t="s">
        <v>527</v>
      </c>
      <c r="F132" s="2255" t="s">
        <v>1</v>
      </c>
      <c r="G132" s="2255" t="s">
        <v>57</v>
      </c>
      <c r="H132" s="2255" t="s">
        <v>54</v>
      </c>
      <c r="I132" s="2255" t="s">
        <v>531</v>
      </c>
      <c r="J132" s="2256" t="s">
        <v>535</v>
      </c>
      <c r="K132" s="2257">
        <v>32.75</v>
      </c>
      <c r="L132" s="2257"/>
      <c r="M132" s="2257">
        <v>27.279999999999998</v>
      </c>
      <c r="N132" s="2257"/>
      <c r="O132" s="34">
        <f>SUM(K132:N132)</f>
        <v>60.03</v>
      </c>
      <c r="P132" s="2257">
        <v>7.32</v>
      </c>
      <c r="Q132" s="34">
        <v>18.149999999999999</v>
      </c>
      <c r="R132" s="2257">
        <v>7.32</v>
      </c>
      <c r="S132" s="2258"/>
    </row>
    <row r="133" spans="1:19" ht="15.5" x14ac:dyDescent="0.35">
      <c r="A133" s="2253" t="s">
        <v>766</v>
      </c>
      <c r="B133" s="2261" t="s">
        <v>532</v>
      </c>
      <c r="C133" s="2261" t="s">
        <v>60</v>
      </c>
      <c r="D133" s="2261" t="s">
        <v>59</v>
      </c>
      <c r="E133" s="2262" t="s">
        <v>527</v>
      </c>
      <c r="F133" s="2262" t="s">
        <v>1</v>
      </c>
      <c r="G133" s="2262" t="s">
        <v>58</v>
      </c>
      <c r="H133" s="2262" t="s">
        <v>56</v>
      </c>
      <c r="I133" s="2262" t="s">
        <v>532</v>
      </c>
      <c r="J133" s="2263" t="s">
        <v>536</v>
      </c>
      <c r="K133" s="2266"/>
      <c r="L133" s="2266"/>
      <c r="M133" s="2267">
        <v>27.28</v>
      </c>
      <c r="N133" s="2267"/>
      <c r="O133" s="34">
        <f>SUM(K133:N133)</f>
        <v>27.28</v>
      </c>
      <c r="P133" s="2257">
        <v>7.32</v>
      </c>
      <c r="Q133" s="34">
        <v>18.149999999999999</v>
      </c>
      <c r="R133" s="2267">
        <v>7.32</v>
      </c>
      <c r="S133" s="2268"/>
    </row>
    <row r="134" spans="1:19" ht="15.5" x14ac:dyDescent="0.35">
      <c r="A134" s="2253" t="s">
        <v>790</v>
      </c>
      <c r="B134" s="2254" t="s">
        <v>1132</v>
      </c>
      <c r="C134" s="2254" t="s">
        <v>59</v>
      </c>
      <c r="D134" s="2254" t="s">
        <v>60</v>
      </c>
      <c r="E134" s="52" t="s">
        <v>1</v>
      </c>
      <c r="F134" s="52" t="s">
        <v>789</v>
      </c>
      <c r="G134" s="52" t="s">
        <v>53</v>
      </c>
      <c r="H134" s="52" t="s">
        <v>54</v>
      </c>
      <c r="I134" s="52" t="s">
        <v>1132</v>
      </c>
      <c r="J134" s="2681" t="s">
        <v>1134</v>
      </c>
      <c r="K134" s="2257">
        <v>32.75</v>
      </c>
      <c r="L134" s="2257"/>
      <c r="M134" s="2257">
        <v>17.93</v>
      </c>
      <c r="N134" s="2257"/>
      <c r="O134" s="34">
        <f t="shared" ref="O134" si="3">SUM(K134:N134)</f>
        <v>50.68</v>
      </c>
      <c r="P134" s="2257">
        <v>0</v>
      </c>
      <c r="Q134" s="34">
        <v>0</v>
      </c>
      <c r="R134" s="2257">
        <v>0</v>
      </c>
      <c r="S134" s="2683"/>
    </row>
    <row r="135" spans="1:19" ht="15.5" x14ac:dyDescent="0.35">
      <c r="A135" s="2253" t="s">
        <v>790</v>
      </c>
      <c r="B135" s="2680" t="s">
        <v>792</v>
      </c>
      <c r="C135" s="2680" t="s">
        <v>59</v>
      </c>
      <c r="D135" s="2680" t="s">
        <v>60</v>
      </c>
      <c r="E135" s="52" t="s">
        <v>1</v>
      </c>
      <c r="F135" s="52" t="s">
        <v>789</v>
      </c>
      <c r="G135" s="52" t="s">
        <v>55</v>
      </c>
      <c r="H135" s="52" t="s">
        <v>56</v>
      </c>
      <c r="I135" s="52" t="s">
        <v>792</v>
      </c>
      <c r="J135" s="2681" t="s">
        <v>1135</v>
      </c>
      <c r="K135" s="33">
        <v>32.75</v>
      </c>
      <c r="L135" s="33"/>
      <c r="M135" s="35"/>
      <c r="N135" s="35"/>
      <c r="O135" s="34">
        <f>SUM(K135:N135)</f>
        <v>32.75</v>
      </c>
      <c r="P135" s="2257">
        <v>0</v>
      </c>
      <c r="Q135" s="34">
        <v>0</v>
      </c>
      <c r="R135" s="33">
        <v>0</v>
      </c>
      <c r="S135" s="2683"/>
    </row>
    <row r="136" spans="1:19" ht="15.5" x14ac:dyDescent="0.35">
      <c r="A136" s="2253" t="s">
        <v>790</v>
      </c>
      <c r="B136" s="2680" t="s">
        <v>1133</v>
      </c>
      <c r="C136" s="2680" t="s">
        <v>60</v>
      </c>
      <c r="D136" s="2680" t="s">
        <v>59</v>
      </c>
      <c r="E136" s="52" t="s">
        <v>789</v>
      </c>
      <c r="F136" s="52" t="s">
        <v>1</v>
      </c>
      <c r="G136" s="52" t="s">
        <v>57</v>
      </c>
      <c r="H136" s="52" t="s">
        <v>54</v>
      </c>
      <c r="I136" s="52" t="s">
        <v>1133</v>
      </c>
      <c r="J136" s="2681" t="s">
        <v>1136</v>
      </c>
      <c r="K136" s="2257">
        <v>32.75</v>
      </c>
      <c r="L136" s="2257"/>
      <c r="M136" s="2257">
        <v>17.93</v>
      </c>
      <c r="N136" s="2257"/>
      <c r="O136" s="34">
        <f t="shared" ref="O136:O137" si="4">SUM(K136:N136)</f>
        <v>50.68</v>
      </c>
      <c r="P136" s="2257">
        <v>0</v>
      </c>
      <c r="Q136" s="34">
        <v>0</v>
      </c>
      <c r="R136" s="2257">
        <v>0</v>
      </c>
      <c r="S136" s="2683"/>
    </row>
    <row r="137" spans="1:19" ht="15.5" x14ac:dyDescent="0.35">
      <c r="A137" s="2253" t="s">
        <v>790</v>
      </c>
      <c r="B137" s="2680" t="s">
        <v>799</v>
      </c>
      <c r="C137" s="2680" t="s">
        <v>60</v>
      </c>
      <c r="D137" s="2680" t="s">
        <v>59</v>
      </c>
      <c r="E137" s="52" t="s">
        <v>789</v>
      </c>
      <c r="F137" s="52" t="s">
        <v>1</v>
      </c>
      <c r="G137" s="52" t="s">
        <v>58</v>
      </c>
      <c r="H137" s="52" t="s">
        <v>56</v>
      </c>
      <c r="I137" s="52" t="s">
        <v>799</v>
      </c>
      <c r="J137" s="2681" t="s">
        <v>1137</v>
      </c>
      <c r="K137" s="2266"/>
      <c r="L137" s="2266"/>
      <c r="M137" s="2267">
        <v>17.93</v>
      </c>
      <c r="N137" s="2267"/>
      <c r="O137" s="34">
        <f t="shared" si="4"/>
        <v>17.93</v>
      </c>
      <c r="P137" s="2257">
        <v>0</v>
      </c>
      <c r="Q137" s="34">
        <v>0</v>
      </c>
      <c r="R137" s="2257">
        <v>0</v>
      </c>
      <c r="S137" s="2683"/>
    </row>
    <row r="138" spans="1:19" ht="15.5" x14ac:dyDescent="0.35">
      <c r="A138" s="2253" t="s">
        <v>1131</v>
      </c>
      <c r="B138" s="2254" t="s">
        <v>62</v>
      </c>
      <c r="C138" s="2254" t="s">
        <v>59</v>
      </c>
      <c r="D138" s="2254" t="s">
        <v>60</v>
      </c>
      <c r="E138" s="52" t="s">
        <v>1</v>
      </c>
      <c r="F138" s="52" t="s">
        <v>2</v>
      </c>
      <c r="G138" s="52" t="s">
        <v>53</v>
      </c>
      <c r="H138" s="52" t="s">
        <v>54</v>
      </c>
      <c r="I138" s="52" t="s">
        <v>62</v>
      </c>
      <c r="J138" s="2681" t="s">
        <v>68</v>
      </c>
      <c r="K138" s="2257">
        <v>32.75</v>
      </c>
      <c r="L138" s="2257"/>
      <c r="M138" s="2257">
        <v>28.33</v>
      </c>
      <c r="N138" s="2257"/>
      <c r="O138" s="34">
        <v>59.29</v>
      </c>
      <c r="P138" s="2257"/>
      <c r="Q138" s="34">
        <v>20.27</v>
      </c>
      <c r="R138" s="2682">
        <v>0</v>
      </c>
      <c r="S138" s="2683"/>
    </row>
    <row r="139" spans="1:19" ht="15.5" x14ac:dyDescent="0.35">
      <c r="A139" s="2253" t="s">
        <v>1131</v>
      </c>
      <c r="B139" s="2680" t="s">
        <v>29</v>
      </c>
      <c r="C139" s="2680" t="s">
        <v>59</v>
      </c>
      <c r="D139" s="2680" t="s">
        <v>60</v>
      </c>
      <c r="E139" s="52" t="s">
        <v>1</v>
      </c>
      <c r="F139" s="52" t="s">
        <v>2</v>
      </c>
      <c r="G139" s="52" t="s">
        <v>55</v>
      </c>
      <c r="H139" s="52" t="s">
        <v>56</v>
      </c>
      <c r="I139" s="52" t="s">
        <v>29</v>
      </c>
      <c r="J139" s="2681" t="s">
        <v>69</v>
      </c>
      <c r="K139" s="33">
        <v>32.75</v>
      </c>
      <c r="L139" s="33"/>
      <c r="M139" s="35"/>
      <c r="N139" s="35"/>
      <c r="O139" s="34">
        <v>32.75</v>
      </c>
      <c r="P139" s="2257">
        <v>0</v>
      </c>
      <c r="Q139" s="34">
        <v>20.27</v>
      </c>
      <c r="R139" s="2682">
        <v>0</v>
      </c>
      <c r="S139" s="2683"/>
    </row>
    <row r="140" spans="1:19" ht="15.5" x14ac:dyDescent="0.35">
      <c r="A140" s="2253" t="s">
        <v>1131</v>
      </c>
      <c r="B140" s="2680" t="s">
        <v>70</v>
      </c>
      <c r="C140" s="2680" t="s">
        <v>60</v>
      </c>
      <c r="D140" s="2680" t="s">
        <v>59</v>
      </c>
      <c r="E140" s="52" t="s">
        <v>2</v>
      </c>
      <c r="F140" s="52" t="s">
        <v>1</v>
      </c>
      <c r="G140" s="52" t="s">
        <v>57</v>
      </c>
      <c r="H140" s="52" t="s">
        <v>54</v>
      </c>
      <c r="I140" s="52" t="s">
        <v>70</v>
      </c>
      <c r="J140" s="2681" t="s">
        <v>71</v>
      </c>
      <c r="K140" s="2257">
        <v>32.75</v>
      </c>
      <c r="L140" s="2257"/>
      <c r="M140" s="2257">
        <v>28.33</v>
      </c>
      <c r="N140" s="2257"/>
      <c r="O140" s="34">
        <v>59.29</v>
      </c>
      <c r="P140" s="2257">
        <v>0</v>
      </c>
      <c r="Q140" s="34">
        <v>20.27</v>
      </c>
      <c r="R140" s="2682">
        <v>0</v>
      </c>
      <c r="S140" s="2683"/>
    </row>
    <row r="141" spans="1:19" ht="15.5" x14ac:dyDescent="0.35">
      <c r="A141" s="2253" t="s">
        <v>1131</v>
      </c>
      <c r="B141" s="2680" t="s">
        <v>28</v>
      </c>
      <c r="C141" s="2680" t="s">
        <v>60</v>
      </c>
      <c r="D141" s="2680" t="s">
        <v>59</v>
      </c>
      <c r="E141" s="52" t="s">
        <v>2</v>
      </c>
      <c r="F141" s="52" t="s">
        <v>1</v>
      </c>
      <c r="G141" s="52" t="s">
        <v>58</v>
      </c>
      <c r="H141" s="52" t="s">
        <v>56</v>
      </c>
      <c r="I141" s="52" t="s">
        <v>28</v>
      </c>
      <c r="J141" s="2681" t="s">
        <v>73</v>
      </c>
      <c r="K141" s="2266"/>
      <c r="L141" s="2266"/>
      <c r="M141" s="2267">
        <v>28.33</v>
      </c>
      <c r="N141" s="2267"/>
      <c r="O141" s="34">
        <v>28.33</v>
      </c>
      <c r="P141" s="2257">
        <v>0</v>
      </c>
      <c r="Q141" s="34">
        <v>20.27</v>
      </c>
      <c r="R141" s="2682">
        <v>0</v>
      </c>
      <c r="S141" s="2683"/>
    </row>
    <row r="142" spans="1:19" ht="15.5" x14ac:dyDescent="0.35">
      <c r="A142" s="2253" t="s">
        <v>1142</v>
      </c>
      <c r="B142" s="2254" t="s">
        <v>62</v>
      </c>
      <c r="C142" s="2254" t="s">
        <v>59</v>
      </c>
      <c r="D142" s="2254" t="s">
        <v>60</v>
      </c>
      <c r="E142" s="52" t="s">
        <v>1</v>
      </c>
      <c r="F142" s="52" t="s">
        <v>2</v>
      </c>
      <c r="G142" s="52" t="s">
        <v>53</v>
      </c>
      <c r="H142" s="52" t="s">
        <v>54</v>
      </c>
      <c r="I142" s="52" t="s">
        <v>62</v>
      </c>
      <c r="J142" s="2681" t="s">
        <v>68</v>
      </c>
      <c r="K142" s="2257">
        <v>32.75</v>
      </c>
      <c r="L142" s="2257"/>
      <c r="M142" s="2257">
        <v>28.33</v>
      </c>
      <c r="N142" s="2257"/>
      <c r="O142" s="34">
        <v>59.29</v>
      </c>
      <c r="P142" s="2257">
        <v>0</v>
      </c>
      <c r="Q142" s="34">
        <v>20.27</v>
      </c>
      <c r="R142" s="2682">
        <v>0</v>
      </c>
      <c r="S142" s="2683"/>
    </row>
    <row r="143" spans="1:19" ht="15.5" x14ac:dyDescent="0.35">
      <c r="A143" s="2253" t="s">
        <v>1142</v>
      </c>
      <c r="B143" s="2680" t="s">
        <v>29</v>
      </c>
      <c r="C143" s="2680" t="s">
        <v>59</v>
      </c>
      <c r="D143" s="2680" t="s">
        <v>60</v>
      </c>
      <c r="E143" s="52" t="s">
        <v>1</v>
      </c>
      <c r="F143" s="52" t="s">
        <v>2</v>
      </c>
      <c r="G143" s="52" t="s">
        <v>55</v>
      </c>
      <c r="H143" s="52" t="s">
        <v>56</v>
      </c>
      <c r="I143" s="52" t="s">
        <v>29</v>
      </c>
      <c r="J143" s="2681" t="s">
        <v>69</v>
      </c>
      <c r="K143" s="33">
        <v>32.75</v>
      </c>
      <c r="L143" s="33"/>
      <c r="M143" s="35"/>
      <c r="N143" s="35"/>
      <c r="O143" s="34">
        <v>32.75</v>
      </c>
      <c r="P143" s="2257">
        <v>0</v>
      </c>
      <c r="Q143" s="34">
        <v>20.27</v>
      </c>
      <c r="R143" s="2682">
        <v>0</v>
      </c>
      <c r="S143" s="2683"/>
    </row>
    <row r="144" spans="1:19" ht="15.5" x14ac:dyDescent="0.35">
      <c r="A144" s="2253" t="s">
        <v>1142</v>
      </c>
      <c r="B144" s="2680" t="s">
        <v>70</v>
      </c>
      <c r="C144" s="2680" t="s">
        <v>60</v>
      </c>
      <c r="D144" s="2680" t="s">
        <v>59</v>
      </c>
      <c r="E144" s="52" t="s">
        <v>2</v>
      </c>
      <c r="F144" s="52" t="s">
        <v>1</v>
      </c>
      <c r="G144" s="52" t="s">
        <v>57</v>
      </c>
      <c r="H144" s="52" t="s">
        <v>54</v>
      </c>
      <c r="I144" s="52" t="s">
        <v>70</v>
      </c>
      <c r="J144" s="2681" t="s">
        <v>71</v>
      </c>
      <c r="K144" s="2257">
        <v>32.75</v>
      </c>
      <c r="L144" s="2257"/>
      <c r="M144" s="2257">
        <v>28.33</v>
      </c>
      <c r="N144" s="2257"/>
      <c r="O144" s="34">
        <v>59.29</v>
      </c>
      <c r="P144" s="2257">
        <v>0</v>
      </c>
      <c r="Q144" s="34">
        <v>20.27</v>
      </c>
      <c r="R144" s="2682">
        <v>0</v>
      </c>
      <c r="S144" s="2683"/>
    </row>
    <row r="145" spans="1:19" ht="15.5" x14ac:dyDescent="0.35">
      <c r="A145" s="2253" t="s">
        <v>1142</v>
      </c>
      <c r="B145" s="2680" t="s">
        <v>28</v>
      </c>
      <c r="C145" s="2680" t="s">
        <v>60</v>
      </c>
      <c r="D145" s="2680" t="s">
        <v>59</v>
      </c>
      <c r="E145" s="52" t="s">
        <v>2</v>
      </c>
      <c r="F145" s="52" t="s">
        <v>1</v>
      </c>
      <c r="G145" s="52" t="s">
        <v>58</v>
      </c>
      <c r="H145" s="52" t="s">
        <v>56</v>
      </c>
      <c r="I145" s="52" t="s">
        <v>28</v>
      </c>
      <c r="J145" s="2681" t="s">
        <v>73</v>
      </c>
      <c r="K145" s="2266"/>
      <c r="L145" s="2266"/>
      <c r="M145" s="2267">
        <v>28.33</v>
      </c>
      <c r="N145" s="2267"/>
      <c r="O145" s="34">
        <v>28.33</v>
      </c>
      <c r="P145" s="2257">
        <v>0</v>
      </c>
      <c r="Q145" s="34">
        <v>20.27</v>
      </c>
      <c r="R145" s="2682">
        <v>0</v>
      </c>
      <c r="S145" s="2683"/>
    </row>
    <row r="146" spans="1:19" ht="15.5" x14ac:dyDescent="0.35">
      <c r="A146" s="2253" t="s">
        <v>1179</v>
      </c>
      <c r="B146" s="2680" t="s">
        <v>1178</v>
      </c>
      <c r="C146" s="2680" t="s">
        <v>59</v>
      </c>
      <c r="D146" s="2680" t="s">
        <v>60</v>
      </c>
      <c r="E146" s="52" t="s">
        <v>1</v>
      </c>
      <c r="F146" s="52" t="s">
        <v>1181</v>
      </c>
      <c r="G146" s="52" t="s">
        <v>53</v>
      </c>
      <c r="H146" s="52" t="s">
        <v>54</v>
      </c>
      <c r="I146" s="52" t="s">
        <v>1178</v>
      </c>
      <c r="J146" s="2681" t="s">
        <v>1182</v>
      </c>
      <c r="K146" s="2257">
        <v>32.75</v>
      </c>
      <c r="L146" s="2257"/>
      <c r="M146" s="2257">
        <v>0</v>
      </c>
      <c r="N146" s="2257"/>
      <c r="O146" s="34">
        <f t="shared" ref="O146" si="5">SUM(K146:N146)</f>
        <v>32.75</v>
      </c>
      <c r="P146" s="2257">
        <v>7.32</v>
      </c>
      <c r="Q146" s="34">
        <v>0</v>
      </c>
      <c r="R146" s="2257">
        <v>0</v>
      </c>
      <c r="S146" s="2683"/>
    </row>
    <row r="147" spans="1:19" ht="15.5" x14ac:dyDescent="0.35">
      <c r="A147" s="2253" t="s">
        <v>1179</v>
      </c>
      <c r="B147" s="2680" t="s">
        <v>1180</v>
      </c>
      <c r="C147" s="2680" t="s">
        <v>59</v>
      </c>
      <c r="D147" s="2680" t="s">
        <v>60</v>
      </c>
      <c r="E147" s="52" t="s">
        <v>1</v>
      </c>
      <c r="F147" s="52" t="s">
        <v>1181</v>
      </c>
      <c r="G147" s="52" t="s">
        <v>55</v>
      </c>
      <c r="H147" s="52" t="s">
        <v>56</v>
      </c>
      <c r="I147" s="52" t="s">
        <v>1180</v>
      </c>
      <c r="J147" s="2681" t="s">
        <v>1183</v>
      </c>
      <c r="K147" s="33">
        <v>32.75</v>
      </c>
      <c r="L147" s="33"/>
      <c r="M147" s="35"/>
      <c r="N147" s="35"/>
      <c r="O147" s="34">
        <f t="shared" ref="O147:O177" si="6">SUM(K147:N147)</f>
        <v>32.75</v>
      </c>
      <c r="P147" s="2257">
        <v>7.32</v>
      </c>
      <c r="Q147" s="34">
        <v>0</v>
      </c>
      <c r="R147" s="33">
        <v>0</v>
      </c>
      <c r="S147" s="2683"/>
    </row>
    <row r="148" spans="1:19" ht="15.5" x14ac:dyDescent="0.35">
      <c r="A148" s="2253" t="s">
        <v>1179</v>
      </c>
      <c r="B148" s="2680" t="s">
        <v>1184</v>
      </c>
      <c r="C148" s="2680" t="s">
        <v>60</v>
      </c>
      <c r="D148" s="2680" t="s">
        <v>59</v>
      </c>
      <c r="E148" s="52" t="s">
        <v>1181</v>
      </c>
      <c r="F148" s="52" t="s">
        <v>1</v>
      </c>
      <c r="G148" s="52" t="s">
        <v>57</v>
      </c>
      <c r="H148" s="52" t="s">
        <v>54</v>
      </c>
      <c r="I148" s="52" t="s">
        <v>1184</v>
      </c>
      <c r="J148" s="2681" t="s">
        <v>1186</v>
      </c>
      <c r="K148" s="2257">
        <v>32.75</v>
      </c>
      <c r="L148" s="2257"/>
      <c r="M148" s="2257">
        <v>0</v>
      </c>
      <c r="N148" s="2257"/>
      <c r="O148" s="34">
        <f t="shared" si="6"/>
        <v>32.75</v>
      </c>
      <c r="P148" s="2257">
        <v>7.32</v>
      </c>
      <c r="Q148" s="34">
        <v>0</v>
      </c>
      <c r="R148" s="2257">
        <v>0</v>
      </c>
      <c r="S148" s="2683"/>
    </row>
    <row r="149" spans="1:19" ht="15.5" x14ac:dyDescent="0.35">
      <c r="A149" s="2253" t="s">
        <v>1179</v>
      </c>
      <c r="B149" s="2680" t="s">
        <v>1185</v>
      </c>
      <c r="C149" s="2680" t="s">
        <v>60</v>
      </c>
      <c r="D149" s="2680" t="s">
        <v>59</v>
      </c>
      <c r="E149" s="52" t="s">
        <v>1181</v>
      </c>
      <c r="F149" s="52" t="s">
        <v>1</v>
      </c>
      <c r="G149" s="52" t="s">
        <v>58</v>
      </c>
      <c r="H149" s="52" t="s">
        <v>56</v>
      </c>
      <c r="I149" s="52" t="s">
        <v>1189</v>
      </c>
      <c r="J149" s="2681" t="s">
        <v>1187</v>
      </c>
      <c r="K149" s="2266"/>
      <c r="L149" s="2266"/>
      <c r="M149" s="2267">
        <v>0</v>
      </c>
      <c r="N149" s="2267"/>
      <c r="O149" s="34">
        <f t="shared" si="6"/>
        <v>0</v>
      </c>
      <c r="P149" s="2257">
        <v>7.32</v>
      </c>
      <c r="Q149" s="34">
        <v>0</v>
      </c>
      <c r="R149" s="2267">
        <v>0</v>
      </c>
      <c r="S149" s="2683"/>
    </row>
    <row r="150" spans="1:19" ht="15.5" x14ac:dyDescent="0.35">
      <c r="A150" s="2253" t="s">
        <v>1257</v>
      </c>
      <c r="B150" s="2254" t="s">
        <v>123</v>
      </c>
      <c r="C150" s="2254" t="s">
        <v>59</v>
      </c>
      <c r="D150" s="2254" t="s">
        <v>60</v>
      </c>
      <c r="E150" s="2255" t="s">
        <v>1</v>
      </c>
      <c r="F150" s="2255" t="s">
        <v>124</v>
      </c>
      <c r="G150" s="2255" t="s">
        <v>53</v>
      </c>
      <c r="H150" s="2255" t="s">
        <v>54</v>
      </c>
      <c r="I150" s="2255" t="s">
        <v>123</v>
      </c>
      <c r="J150" s="2256" t="s">
        <v>125</v>
      </c>
      <c r="K150" s="2257">
        <v>32.75</v>
      </c>
      <c r="L150" s="2257"/>
      <c r="M150" s="2257">
        <v>24.77</v>
      </c>
      <c r="N150" s="2257"/>
      <c r="O150" s="34">
        <f t="shared" si="6"/>
        <v>57.519999999999996</v>
      </c>
      <c r="P150" s="2257">
        <v>5.620000000000001</v>
      </c>
      <c r="Q150" s="34">
        <v>17.52</v>
      </c>
      <c r="R150" s="2257">
        <v>4.84</v>
      </c>
      <c r="S150" s="2258"/>
    </row>
    <row r="151" spans="1:19" ht="15.5" x14ac:dyDescent="0.35">
      <c r="A151" s="2253" t="s">
        <v>1257</v>
      </c>
      <c r="B151" s="2259" t="s">
        <v>126</v>
      </c>
      <c r="C151" s="2259" t="s">
        <v>59</v>
      </c>
      <c r="D151" s="2259" t="s">
        <v>60</v>
      </c>
      <c r="E151" s="17" t="s">
        <v>1</v>
      </c>
      <c r="F151" s="17" t="s">
        <v>124</v>
      </c>
      <c r="G151" s="17" t="s">
        <v>55</v>
      </c>
      <c r="H151" s="17" t="s">
        <v>56</v>
      </c>
      <c r="I151" s="17" t="s">
        <v>126</v>
      </c>
      <c r="J151" s="32" t="s">
        <v>127</v>
      </c>
      <c r="K151" s="33">
        <v>32.75</v>
      </c>
      <c r="L151" s="33"/>
      <c r="M151" s="35"/>
      <c r="N151" s="35"/>
      <c r="O151" s="34">
        <f t="shared" si="6"/>
        <v>32.75</v>
      </c>
      <c r="P151" s="2257">
        <v>5.620000000000001</v>
      </c>
      <c r="Q151" s="34">
        <v>17.52</v>
      </c>
      <c r="R151" s="33">
        <v>4.84</v>
      </c>
      <c r="S151" s="2258"/>
    </row>
    <row r="152" spans="1:19" ht="15.5" x14ac:dyDescent="0.35">
      <c r="A152" s="2253" t="s">
        <v>1257</v>
      </c>
      <c r="B152" s="2259" t="s">
        <v>128</v>
      </c>
      <c r="C152" s="2259" t="s">
        <v>60</v>
      </c>
      <c r="D152" s="2259" t="s">
        <v>59</v>
      </c>
      <c r="E152" s="2255" t="s">
        <v>124</v>
      </c>
      <c r="F152" s="2255" t="s">
        <v>1</v>
      </c>
      <c r="G152" s="2255" t="s">
        <v>57</v>
      </c>
      <c r="H152" s="2255" t="s">
        <v>54</v>
      </c>
      <c r="I152" s="2255" t="s">
        <v>128</v>
      </c>
      <c r="J152" s="2256" t="s">
        <v>129</v>
      </c>
      <c r="K152" s="2257">
        <v>32.75</v>
      </c>
      <c r="L152" s="2257"/>
      <c r="M152" s="2257">
        <v>24.77</v>
      </c>
      <c r="N152" s="2257"/>
      <c r="O152" s="34">
        <f t="shared" si="6"/>
        <v>57.519999999999996</v>
      </c>
      <c r="P152" s="2257">
        <v>5.620000000000001</v>
      </c>
      <c r="Q152" s="34">
        <v>17.52</v>
      </c>
      <c r="R152" s="2257">
        <v>4.84</v>
      </c>
      <c r="S152" s="2258"/>
    </row>
    <row r="153" spans="1:19" ht="15.5" x14ac:dyDescent="0.35">
      <c r="A153" s="2253" t="s">
        <v>1257</v>
      </c>
      <c r="B153" s="2261" t="s">
        <v>130</v>
      </c>
      <c r="C153" s="2261" t="s">
        <v>60</v>
      </c>
      <c r="D153" s="2261" t="s">
        <v>59</v>
      </c>
      <c r="E153" s="2262" t="s">
        <v>124</v>
      </c>
      <c r="F153" s="2262" t="s">
        <v>1</v>
      </c>
      <c r="G153" s="2262" t="s">
        <v>58</v>
      </c>
      <c r="H153" s="2262" t="s">
        <v>56</v>
      </c>
      <c r="I153" s="2262" t="s">
        <v>130</v>
      </c>
      <c r="J153" s="2263" t="s">
        <v>131</v>
      </c>
      <c r="K153" s="35"/>
      <c r="L153" s="35"/>
      <c r="M153" s="2257">
        <v>24.77</v>
      </c>
      <c r="N153" s="33"/>
      <c r="O153" s="34">
        <f t="shared" si="6"/>
        <v>24.77</v>
      </c>
      <c r="P153" s="2257">
        <v>5.620000000000001</v>
      </c>
      <c r="Q153" s="34">
        <v>17.52</v>
      </c>
      <c r="R153" s="33">
        <v>4.84</v>
      </c>
      <c r="S153" s="2258"/>
    </row>
    <row r="154" spans="1:19" ht="15.5" x14ac:dyDescent="0.35">
      <c r="A154" s="2253" t="s">
        <v>1271</v>
      </c>
      <c r="B154" s="2254" t="s">
        <v>123</v>
      </c>
      <c r="C154" s="2254" t="s">
        <v>59</v>
      </c>
      <c r="D154" s="2254" t="s">
        <v>60</v>
      </c>
      <c r="E154" s="2255" t="s">
        <v>1</v>
      </c>
      <c r="F154" s="2255" t="s">
        <v>124</v>
      </c>
      <c r="G154" s="2255" t="s">
        <v>53</v>
      </c>
      <c r="H154" s="2255" t="s">
        <v>54</v>
      </c>
      <c r="I154" s="2255" t="s">
        <v>123</v>
      </c>
      <c r="J154" s="2256" t="s">
        <v>125</v>
      </c>
      <c r="K154" s="2257">
        <v>32.75</v>
      </c>
      <c r="L154" s="2257"/>
      <c r="M154" s="2257">
        <v>24.77</v>
      </c>
      <c r="N154" s="2257"/>
      <c r="O154" s="34">
        <f t="shared" ref="O154:O161" si="7">SUM(K154:N154)</f>
        <v>57.519999999999996</v>
      </c>
      <c r="P154" s="2257">
        <v>5.620000000000001</v>
      </c>
      <c r="Q154" s="34">
        <v>17.52</v>
      </c>
      <c r="R154" s="2257">
        <v>4.84</v>
      </c>
      <c r="S154" s="2258"/>
    </row>
    <row r="155" spans="1:19" ht="15.5" x14ac:dyDescent="0.35">
      <c r="A155" s="2253" t="s">
        <v>1271</v>
      </c>
      <c r="B155" s="2259" t="s">
        <v>126</v>
      </c>
      <c r="C155" s="2259" t="s">
        <v>59</v>
      </c>
      <c r="D155" s="2259" t="s">
        <v>60</v>
      </c>
      <c r="E155" s="17" t="s">
        <v>1</v>
      </c>
      <c r="F155" s="17" t="s">
        <v>124</v>
      </c>
      <c r="G155" s="17" t="s">
        <v>55</v>
      </c>
      <c r="H155" s="17" t="s">
        <v>56</v>
      </c>
      <c r="I155" s="17" t="s">
        <v>126</v>
      </c>
      <c r="J155" s="32" t="s">
        <v>127</v>
      </c>
      <c r="K155" s="33">
        <v>32.75</v>
      </c>
      <c r="L155" s="33"/>
      <c r="M155" s="35"/>
      <c r="N155" s="35"/>
      <c r="O155" s="34">
        <f t="shared" si="7"/>
        <v>32.75</v>
      </c>
      <c r="P155" s="2257">
        <v>5.620000000000001</v>
      </c>
      <c r="Q155" s="34">
        <v>17.52</v>
      </c>
      <c r="R155" s="33">
        <v>4.84</v>
      </c>
      <c r="S155" s="2258"/>
    </row>
    <row r="156" spans="1:19" ht="15.5" x14ac:dyDescent="0.35">
      <c r="A156" s="2253" t="s">
        <v>1271</v>
      </c>
      <c r="B156" s="2259" t="s">
        <v>128</v>
      </c>
      <c r="C156" s="2259" t="s">
        <v>60</v>
      </c>
      <c r="D156" s="2259" t="s">
        <v>59</v>
      </c>
      <c r="E156" s="2255" t="s">
        <v>124</v>
      </c>
      <c r="F156" s="2255" t="s">
        <v>1</v>
      </c>
      <c r="G156" s="2255" t="s">
        <v>57</v>
      </c>
      <c r="H156" s="2255" t="s">
        <v>54</v>
      </c>
      <c r="I156" s="2255" t="s">
        <v>128</v>
      </c>
      <c r="J156" s="2256" t="s">
        <v>129</v>
      </c>
      <c r="K156" s="2257">
        <v>32.75</v>
      </c>
      <c r="L156" s="2257"/>
      <c r="M156" s="2257">
        <v>24.77</v>
      </c>
      <c r="N156" s="2257"/>
      <c r="O156" s="34">
        <f t="shared" si="7"/>
        <v>57.519999999999996</v>
      </c>
      <c r="P156" s="2257">
        <v>5.620000000000001</v>
      </c>
      <c r="Q156" s="34">
        <v>17.52</v>
      </c>
      <c r="R156" s="2257">
        <v>4.84</v>
      </c>
      <c r="S156" s="2258"/>
    </row>
    <row r="157" spans="1:19" ht="15.5" x14ac:dyDescent="0.35">
      <c r="A157" s="2253" t="s">
        <v>1271</v>
      </c>
      <c r="B157" s="2261" t="s">
        <v>130</v>
      </c>
      <c r="C157" s="2261" t="s">
        <v>60</v>
      </c>
      <c r="D157" s="2261" t="s">
        <v>59</v>
      </c>
      <c r="E157" s="2262" t="s">
        <v>124</v>
      </c>
      <c r="F157" s="2262" t="s">
        <v>1</v>
      </c>
      <c r="G157" s="2262" t="s">
        <v>58</v>
      </c>
      <c r="H157" s="2262" t="s">
        <v>56</v>
      </c>
      <c r="I157" s="2262" t="s">
        <v>130</v>
      </c>
      <c r="J157" s="2263" t="s">
        <v>131</v>
      </c>
      <c r="K157" s="35"/>
      <c r="L157" s="35"/>
      <c r="M157" s="2257">
        <v>24.77</v>
      </c>
      <c r="N157" s="33"/>
      <c r="O157" s="34">
        <f t="shared" si="7"/>
        <v>24.77</v>
      </c>
      <c r="P157" s="2257">
        <v>5.620000000000001</v>
      </c>
      <c r="Q157" s="34">
        <v>17.52</v>
      </c>
      <c r="R157" s="33">
        <v>4.84</v>
      </c>
      <c r="S157" s="2258"/>
    </row>
    <row r="158" spans="1:19" ht="15.5" x14ac:dyDescent="0.35">
      <c r="A158" s="2253" t="s">
        <v>1292</v>
      </c>
      <c r="B158" s="2254" t="s">
        <v>174</v>
      </c>
      <c r="C158" s="2254" t="s">
        <v>59</v>
      </c>
      <c r="D158" s="2254" t="s">
        <v>60</v>
      </c>
      <c r="E158" s="2255" t="s">
        <v>1</v>
      </c>
      <c r="F158" s="2255" t="s">
        <v>164</v>
      </c>
      <c r="G158" s="2255" t="s">
        <v>53</v>
      </c>
      <c r="H158" s="2255" t="s">
        <v>54</v>
      </c>
      <c r="I158" s="2255" t="s">
        <v>174</v>
      </c>
      <c r="J158" s="2256" t="s">
        <v>175</v>
      </c>
      <c r="K158" s="2257">
        <v>32.75</v>
      </c>
      <c r="L158" s="2257"/>
      <c r="M158" s="2257">
        <v>20.66</v>
      </c>
      <c r="N158" s="2257"/>
      <c r="O158" s="34">
        <f t="shared" si="7"/>
        <v>53.41</v>
      </c>
      <c r="P158" s="2257">
        <v>4.3800000000000026</v>
      </c>
      <c r="Q158" s="34">
        <v>17.52</v>
      </c>
      <c r="R158" s="155"/>
      <c r="S158" s="2258"/>
    </row>
    <row r="159" spans="1:19" ht="15.5" x14ac:dyDescent="0.35">
      <c r="A159" s="2253" t="s">
        <v>1292</v>
      </c>
      <c r="B159" s="2259" t="s">
        <v>170</v>
      </c>
      <c r="C159" s="2259" t="s">
        <v>59</v>
      </c>
      <c r="D159" s="2259" t="s">
        <v>60</v>
      </c>
      <c r="E159" s="17" t="s">
        <v>1</v>
      </c>
      <c r="F159" s="17" t="s">
        <v>164</v>
      </c>
      <c r="G159" s="17" t="s">
        <v>55</v>
      </c>
      <c r="H159" s="17" t="s">
        <v>56</v>
      </c>
      <c r="I159" s="17" t="s">
        <v>170</v>
      </c>
      <c r="J159" s="32" t="s">
        <v>176</v>
      </c>
      <c r="K159" s="33">
        <v>32.75</v>
      </c>
      <c r="L159" s="33"/>
      <c r="M159" s="35"/>
      <c r="N159" s="35"/>
      <c r="O159" s="34">
        <f t="shared" si="7"/>
        <v>32.75</v>
      </c>
      <c r="P159" s="2257">
        <v>4.3800000000000026</v>
      </c>
      <c r="Q159" s="34">
        <v>17.52</v>
      </c>
      <c r="R159" s="155"/>
      <c r="S159" s="2258"/>
    </row>
    <row r="160" spans="1:19" ht="15.5" x14ac:dyDescent="0.35">
      <c r="A160" s="2253" t="s">
        <v>1292</v>
      </c>
      <c r="B160" s="2259" t="s">
        <v>298</v>
      </c>
      <c r="C160" s="2259" t="s">
        <v>60</v>
      </c>
      <c r="D160" s="2259" t="s">
        <v>59</v>
      </c>
      <c r="E160" s="2255" t="s">
        <v>164</v>
      </c>
      <c r="F160" s="2255" t="s">
        <v>1</v>
      </c>
      <c r="G160" s="2255" t="s">
        <v>57</v>
      </c>
      <c r="H160" s="2255" t="s">
        <v>54</v>
      </c>
      <c r="I160" s="2255" t="s">
        <v>298</v>
      </c>
      <c r="J160" s="2256" t="s">
        <v>177</v>
      </c>
      <c r="K160" s="2257">
        <v>32.75</v>
      </c>
      <c r="L160" s="2257"/>
      <c r="M160" s="2257">
        <v>20.66</v>
      </c>
      <c r="N160" s="2257"/>
      <c r="O160" s="34">
        <f t="shared" si="7"/>
        <v>53.41</v>
      </c>
      <c r="P160" s="2257">
        <v>4.3800000000000026</v>
      </c>
      <c r="Q160" s="34">
        <v>17.52</v>
      </c>
      <c r="R160" s="155"/>
      <c r="S160" s="2258"/>
    </row>
    <row r="161" spans="1:19" ht="15.5" x14ac:dyDescent="0.35">
      <c r="A161" s="2253" t="s">
        <v>1292</v>
      </c>
      <c r="B161" s="2261" t="s">
        <v>171</v>
      </c>
      <c r="C161" s="2261" t="s">
        <v>60</v>
      </c>
      <c r="D161" s="2261" t="s">
        <v>59</v>
      </c>
      <c r="E161" s="2262" t="s">
        <v>164</v>
      </c>
      <c r="F161" s="2262" t="s">
        <v>1</v>
      </c>
      <c r="G161" s="2262" t="s">
        <v>58</v>
      </c>
      <c r="H161" s="2262" t="s">
        <v>56</v>
      </c>
      <c r="I161" s="2262" t="s">
        <v>171</v>
      </c>
      <c r="J161" s="2263" t="s">
        <v>178</v>
      </c>
      <c r="K161" s="35"/>
      <c r="L161" s="35"/>
      <c r="M161" s="33">
        <v>20.66</v>
      </c>
      <c r="N161" s="33"/>
      <c r="O161" s="34">
        <f t="shared" si="7"/>
        <v>20.66</v>
      </c>
      <c r="P161" s="2257">
        <v>4.3800000000000026</v>
      </c>
      <c r="Q161" s="34">
        <v>17.52</v>
      </c>
      <c r="R161" s="155"/>
      <c r="S161" s="2258"/>
    </row>
    <row r="162" spans="1:19" ht="15.5" x14ac:dyDescent="0.35">
      <c r="A162" s="2253" t="s">
        <v>1289</v>
      </c>
      <c r="B162" s="2254" t="s">
        <v>62</v>
      </c>
      <c r="C162" s="2254" t="s">
        <v>59</v>
      </c>
      <c r="D162" s="2254" t="s">
        <v>60</v>
      </c>
      <c r="E162" s="52" t="s">
        <v>1</v>
      </c>
      <c r="F162" s="52" t="s">
        <v>2</v>
      </c>
      <c r="G162" s="52" t="s">
        <v>53</v>
      </c>
      <c r="H162" s="52" t="s">
        <v>54</v>
      </c>
      <c r="I162" s="52" t="s">
        <v>62</v>
      </c>
      <c r="J162" s="2681" t="s">
        <v>68</v>
      </c>
      <c r="K162" s="2257">
        <v>32.75</v>
      </c>
      <c r="L162" s="2257"/>
      <c r="M162" s="2257">
        <v>28.33</v>
      </c>
      <c r="N162" s="2257"/>
      <c r="O162" s="34">
        <v>59.29</v>
      </c>
      <c r="P162" s="2257">
        <v>0</v>
      </c>
      <c r="Q162" s="34">
        <v>20.27</v>
      </c>
      <c r="R162" s="2682">
        <v>0</v>
      </c>
      <c r="S162" s="2683"/>
    </row>
    <row r="163" spans="1:19" ht="15.5" x14ac:dyDescent="0.35">
      <c r="A163" s="2253" t="s">
        <v>1289</v>
      </c>
      <c r="B163" s="2680" t="s">
        <v>29</v>
      </c>
      <c r="C163" s="2680" t="s">
        <v>59</v>
      </c>
      <c r="D163" s="2680" t="s">
        <v>60</v>
      </c>
      <c r="E163" s="52" t="s">
        <v>1</v>
      </c>
      <c r="F163" s="52" t="s">
        <v>2</v>
      </c>
      <c r="G163" s="52" t="s">
        <v>55</v>
      </c>
      <c r="H163" s="52" t="s">
        <v>56</v>
      </c>
      <c r="I163" s="52" t="s">
        <v>29</v>
      </c>
      <c r="J163" s="2681" t="s">
        <v>69</v>
      </c>
      <c r="K163" s="33">
        <v>32.75</v>
      </c>
      <c r="L163" s="33"/>
      <c r="M163" s="35"/>
      <c r="N163" s="35"/>
      <c r="O163" s="34">
        <v>32.75</v>
      </c>
      <c r="P163" s="2257">
        <v>0</v>
      </c>
      <c r="Q163" s="34">
        <v>20.27</v>
      </c>
      <c r="R163" s="2682">
        <v>0</v>
      </c>
      <c r="S163" s="2683"/>
    </row>
    <row r="164" spans="1:19" ht="15.5" x14ac:dyDescent="0.35">
      <c r="A164" s="2253" t="s">
        <v>1289</v>
      </c>
      <c r="B164" s="2680" t="s">
        <v>70</v>
      </c>
      <c r="C164" s="2680" t="s">
        <v>60</v>
      </c>
      <c r="D164" s="2680" t="s">
        <v>59</v>
      </c>
      <c r="E164" s="52" t="s">
        <v>2</v>
      </c>
      <c r="F164" s="52" t="s">
        <v>1</v>
      </c>
      <c r="G164" s="52" t="s">
        <v>57</v>
      </c>
      <c r="H164" s="52" t="s">
        <v>54</v>
      </c>
      <c r="I164" s="52" t="s">
        <v>70</v>
      </c>
      <c r="J164" s="2681" t="s">
        <v>71</v>
      </c>
      <c r="K164" s="2257">
        <v>32.75</v>
      </c>
      <c r="L164" s="2257"/>
      <c r="M164" s="2257">
        <v>28.33</v>
      </c>
      <c r="N164" s="2257"/>
      <c r="O164" s="34">
        <v>59.29</v>
      </c>
      <c r="P164" s="2257">
        <v>0</v>
      </c>
      <c r="Q164" s="34">
        <v>20.27</v>
      </c>
      <c r="R164" s="2682">
        <v>0</v>
      </c>
      <c r="S164" s="2683"/>
    </row>
    <row r="165" spans="1:19" ht="15.5" x14ac:dyDescent="0.35">
      <c r="A165" s="2253" t="s">
        <v>1289</v>
      </c>
      <c r="B165" s="2680" t="s">
        <v>28</v>
      </c>
      <c r="C165" s="2680" t="s">
        <v>60</v>
      </c>
      <c r="D165" s="2680" t="s">
        <v>59</v>
      </c>
      <c r="E165" s="52" t="s">
        <v>2</v>
      </c>
      <c r="F165" s="52" t="s">
        <v>1</v>
      </c>
      <c r="G165" s="52" t="s">
        <v>58</v>
      </c>
      <c r="H165" s="52" t="s">
        <v>56</v>
      </c>
      <c r="I165" s="52" t="s">
        <v>28</v>
      </c>
      <c r="J165" s="2681" t="s">
        <v>73</v>
      </c>
      <c r="K165" s="2266"/>
      <c r="L165" s="2266"/>
      <c r="M165" s="2267">
        <v>28.33</v>
      </c>
      <c r="N165" s="2267"/>
      <c r="O165" s="34">
        <v>28.33</v>
      </c>
      <c r="P165" s="2257">
        <v>0</v>
      </c>
      <c r="Q165" s="34"/>
      <c r="R165" s="2682">
        <v>0</v>
      </c>
      <c r="S165" s="2683"/>
    </row>
    <row r="166" spans="1:19" ht="15.5" x14ac:dyDescent="0.35">
      <c r="A166" s="2253" t="s">
        <v>1332</v>
      </c>
      <c r="B166" s="2254" t="s">
        <v>1325</v>
      </c>
      <c r="C166" s="2254" t="s">
        <v>59</v>
      </c>
      <c r="D166" s="2254" t="s">
        <v>60</v>
      </c>
      <c r="E166" s="52" t="s">
        <v>1</v>
      </c>
      <c r="F166" s="52" t="s">
        <v>1312</v>
      </c>
      <c r="G166" s="52" t="s">
        <v>53</v>
      </c>
      <c r="H166" s="52" t="s">
        <v>54</v>
      </c>
      <c r="I166" s="52" t="s">
        <v>1325</v>
      </c>
      <c r="J166" s="2681" t="s">
        <v>1327</v>
      </c>
      <c r="K166" s="2257">
        <v>31.11</v>
      </c>
      <c r="L166" s="2257"/>
      <c r="M166" s="2257">
        <v>18.670000000000002</v>
      </c>
      <c r="N166" s="2257"/>
      <c r="O166" s="34">
        <v>28.33</v>
      </c>
      <c r="P166" s="2257">
        <v>0</v>
      </c>
      <c r="Q166" s="34">
        <v>14.51</v>
      </c>
      <c r="R166" s="2682">
        <v>0</v>
      </c>
      <c r="S166" s="2683"/>
    </row>
    <row r="167" spans="1:19" ht="15.5" x14ac:dyDescent="0.35">
      <c r="A167" s="2253" t="s">
        <v>1332</v>
      </c>
      <c r="B167" s="2680" t="s">
        <v>1325</v>
      </c>
      <c r="C167" s="2680" t="s">
        <v>59</v>
      </c>
      <c r="D167" s="2680" t="s">
        <v>60</v>
      </c>
      <c r="E167" s="52" t="s">
        <v>1</v>
      </c>
      <c r="F167" s="52" t="s">
        <v>1312</v>
      </c>
      <c r="G167" s="52" t="s">
        <v>55</v>
      </c>
      <c r="H167" s="52" t="s">
        <v>56</v>
      </c>
      <c r="I167" s="52" t="s">
        <v>1314</v>
      </c>
      <c r="J167" s="2681" t="s">
        <v>1328</v>
      </c>
      <c r="K167" s="33">
        <v>31.11</v>
      </c>
      <c r="L167" s="33"/>
      <c r="M167" s="35"/>
      <c r="N167" s="35"/>
      <c r="O167" s="34">
        <v>28.33</v>
      </c>
      <c r="P167" s="2257">
        <v>0</v>
      </c>
      <c r="Q167" s="34">
        <v>14.51</v>
      </c>
      <c r="R167" s="2682">
        <v>0</v>
      </c>
      <c r="S167" s="2683"/>
    </row>
    <row r="168" spans="1:19" ht="15.5" x14ac:dyDescent="0.35">
      <c r="A168" s="2253" t="s">
        <v>1332</v>
      </c>
      <c r="B168" s="2680" t="s">
        <v>1326</v>
      </c>
      <c r="C168" s="2680" t="s">
        <v>60</v>
      </c>
      <c r="D168" s="2680" t="s">
        <v>59</v>
      </c>
      <c r="E168" s="52" t="s">
        <v>1312</v>
      </c>
      <c r="F168" s="52" t="s">
        <v>1</v>
      </c>
      <c r="G168" s="52" t="s">
        <v>57</v>
      </c>
      <c r="H168" s="52" t="s">
        <v>54</v>
      </c>
      <c r="I168" s="52" t="s">
        <v>1326</v>
      </c>
      <c r="J168" s="2681" t="s">
        <v>1329</v>
      </c>
      <c r="K168" s="2257">
        <v>31.11</v>
      </c>
      <c r="L168" s="2257"/>
      <c r="M168" s="2257">
        <v>18.670000000000002</v>
      </c>
      <c r="N168" s="2257"/>
      <c r="O168" s="34">
        <v>28.33</v>
      </c>
      <c r="P168" s="2257">
        <v>0</v>
      </c>
      <c r="Q168" s="34">
        <v>14.51</v>
      </c>
      <c r="R168" s="2682">
        <v>0</v>
      </c>
      <c r="S168" s="2683"/>
    </row>
    <row r="169" spans="1:19" ht="15.5" x14ac:dyDescent="0.35">
      <c r="A169" s="2253" t="s">
        <v>1332</v>
      </c>
      <c r="B169" s="2680" t="s">
        <v>1322</v>
      </c>
      <c r="C169" s="2680" t="s">
        <v>60</v>
      </c>
      <c r="D169" s="2680" t="s">
        <v>59</v>
      </c>
      <c r="E169" s="52" t="s">
        <v>1312</v>
      </c>
      <c r="F169" s="52" t="s">
        <v>1</v>
      </c>
      <c r="G169" s="52" t="s">
        <v>58</v>
      </c>
      <c r="H169" s="52" t="s">
        <v>56</v>
      </c>
      <c r="I169" s="52" t="s">
        <v>1322</v>
      </c>
      <c r="J169" s="2681" t="s">
        <v>1330</v>
      </c>
      <c r="K169" s="2266"/>
      <c r="L169" s="2266"/>
      <c r="M169" s="2267">
        <v>18.670000000000002</v>
      </c>
      <c r="N169" s="2267"/>
      <c r="O169" s="34">
        <v>28.33</v>
      </c>
      <c r="P169" s="2257">
        <v>0</v>
      </c>
      <c r="Q169" s="34">
        <v>14.51</v>
      </c>
      <c r="R169" s="2682">
        <v>0</v>
      </c>
      <c r="S169" s="2683"/>
    </row>
    <row r="170" spans="1:19" ht="15.5" x14ac:dyDescent="0.35">
      <c r="A170" s="2253" t="s">
        <v>1356</v>
      </c>
      <c r="B170" s="2254" t="s">
        <v>61</v>
      </c>
      <c r="C170" s="2254" t="s">
        <v>59</v>
      </c>
      <c r="D170" s="2254" t="s">
        <v>60</v>
      </c>
      <c r="E170" s="2255" t="s">
        <v>1</v>
      </c>
      <c r="F170" s="2255" t="s">
        <v>3</v>
      </c>
      <c r="G170" s="2255" t="s">
        <v>53</v>
      </c>
      <c r="H170" s="2255" t="s">
        <v>54</v>
      </c>
      <c r="I170" s="2255" t="s">
        <v>61</v>
      </c>
      <c r="J170" s="2256" t="s">
        <v>63</v>
      </c>
      <c r="K170" s="2257">
        <v>32.75</v>
      </c>
      <c r="L170" s="2257"/>
      <c r="M170" s="2257">
        <v>19.84</v>
      </c>
      <c r="N170" s="2257"/>
      <c r="O170" s="34">
        <f t="shared" ref="O170:O173" si="8">SUM(K170:N170)</f>
        <v>52.59</v>
      </c>
      <c r="P170" s="2257">
        <v>3.4599999999999991</v>
      </c>
      <c r="Q170" s="34">
        <v>14.4</v>
      </c>
      <c r="R170" s="2257">
        <v>3.4599999999999991</v>
      </c>
      <c r="S170" s="2258"/>
    </row>
    <row r="171" spans="1:19" ht="15.5" x14ac:dyDescent="0.35">
      <c r="A171" s="2253" t="s">
        <v>1356</v>
      </c>
      <c r="B171" s="2259" t="s">
        <v>27</v>
      </c>
      <c r="C171" s="2259" t="s">
        <v>59</v>
      </c>
      <c r="D171" s="2259" t="s">
        <v>60</v>
      </c>
      <c r="E171" s="17" t="s">
        <v>1</v>
      </c>
      <c r="F171" s="17" t="s">
        <v>3</v>
      </c>
      <c r="G171" s="17" t="s">
        <v>55</v>
      </c>
      <c r="H171" s="17" t="s">
        <v>56</v>
      </c>
      <c r="I171" s="17" t="s">
        <v>27</v>
      </c>
      <c r="J171" s="32" t="s">
        <v>64</v>
      </c>
      <c r="K171" s="33">
        <v>32.75</v>
      </c>
      <c r="L171" s="33"/>
      <c r="M171" s="35"/>
      <c r="N171" s="35"/>
      <c r="O171" s="34">
        <f t="shared" si="8"/>
        <v>32.75</v>
      </c>
      <c r="P171" s="2257">
        <v>3.4599999999999991</v>
      </c>
      <c r="Q171" s="34">
        <v>14.4</v>
      </c>
      <c r="R171" s="33">
        <v>3.4599999999999991</v>
      </c>
      <c r="S171" s="2258"/>
    </row>
    <row r="172" spans="1:19" ht="15.5" x14ac:dyDescent="0.35">
      <c r="A172" s="2253" t="s">
        <v>1356</v>
      </c>
      <c r="B172" s="2259" t="s">
        <v>65</v>
      </c>
      <c r="C172" s="2259" t="s">
        <v>60</v>
      </c>
      <c r="D172" s="2259" t="s">
        <v>59</v>
      </c>
      <c r="E172" s="2255" t="s">
        <v>3</v>
      </c>
      <c r="F172" s="2255" t="s">
        <v>1</v>
      </c>
      <c r="G172" s="2255" t="s">
        <v>57</v>
      </c>
      <c r="H172" s="2255" t="s">
        <v>54</v>
      </c>
      <c r="I172" s="2255" t="s">
        <v>65</v>
      </c>
      <c r="J172" s="2256" t="s">
        <v>66</v>
      </c>
      <c r="K172" s="2257">
        <v>32.75</v>
      </c>
      <c r="L172" s="2257"/>
      <c r="M172" s="2257">
        <v>19.84</v>
      </c>
      <c r="N172" s="2257"/>
      <c r="O172" s="34">
        <f t="shared" si="8"/>
        <v>52.59</v>
      </c>
      <c r="P172" s="2257">
        <v>3.4599999999999991</v>
      </c>
      <c r="Q172" s="34">
        <v>14.4</v>
      </c>
      <c r="R172" s="2257">
        <v>3.4599999999999991</v>
      </c>
      <c r="S172" s="2258"/>
    </row>
    <row r="173" spans="1:19" ht="15.5" x14ac:dyDescent="0.35">
      <c r="A173" s="2253" t="s">
        <v>1356</v>
      </c>
      <c r="B173" s="2261" t="s">
        <v>26</v>
      </c>
      <c r="C173" s="2261" t="s">
        <v>60</v>
      </c>
      <c r="D173" s="2261" t="s">
        <v>59</v>
      </c>
      <c r="E173" s="2262" t="s">
        <v>3</v>
      </c>
      <c r="F173" s="2262" t="s">
        <v>1</v>
      </c>
      <c r="G173" s="2262" t="s">
        <v>58</v>
      </c>
      <c r="H173" s="2262" t="s">
        <v>56</v>
      </c>
      <c r="I173" s="2262" t="s">
        <v>26</v>
      </c>
      <c r="J173" s="2263" t="s">
        <v>67</v>
      </c>
      <c r="K173" s="35"/>
      <c r="L173" s="35"/>
      <c r="M173" s="33">
        <v>19.84</v>
      </c>
      <c r="N173" s="33"/>
      <c r="O173" s="34">
        <f t="shared" si="8"/>
        <v>19.84</v>
      </c>
      <c r="P173" s="2257">
        <v>3.4599999999999991</v>
      </c>
      <c r="Q173" s="34">
        <v>14.4</v>
      </c>
      <c r="R173" s="33">
        <v>3.4599999999999991</v>
      </c>
      <c r="S173" s="2258"/>
    </row>
    <row r="174" spans="1:19" ht="15.5" x14ac:dyDescent="0.35">
      <c r="A174" s="2253" t="s">
        <v>346</v>
      </c>
      <c r="B174" s="2254" t="s">
        <v>172</v>
      </c>
      <c r="C174" s="2254" t="s">
        <v>299</v>
      </c>
      <c r="D174" s="2254" t="s">
        <v>185</v>
      </c>
      <c r="E174" s="2255" t="s">
        <v>165</v>
      </c>
      <c r="F174" s="2255" t="s">
        <v>166</v>
      </c>
      <c r="G174" s="2255" t="s">
        <v>53</v>
      </c>
      <c r="H174" s="2255" t="s">
        <v>54</v>
      </c>
      <c r="I174" s="2255" t="s">
        <v>179</v>
      </c>
      <c r="J174" s="2256" t="s">
        <v>180</v>
      </c>
      <c r="K174" s="2257"/>
      <c r="L174" s="2257"/>
      <c r="M174" s="2257"/>
      <c r="N174" s="2257"/>
      <c r="O174" s="34">
        <f>SUM(K174:N174)</f>
        <v>0</v>
      </c>
      <c r="P174" s="155">
        <v>0</v>
      </c>
      <c r="Q174" s="34">
        <v>0</v>
      </c>
      <c r="R174" s="155">
        <v>0</v>
      </c>
      <c r="S174" s="2258"/>
    </row>
    <row r="175" spans="1:19" ht="15.5" x14ac:dyDescent="0.35">
      <c r="A175" s="2253" t="s">
        <v>346</v>
      </c>
      <c r="B175" s="2259" t="s">
        <v>172</v>
      </c>
      <c r="C175" s="2259" t="s">
        <v>299</v>
      </c>
      <c r="D175" s="2259" t="s">
        <v>185</v>
      </c>
      <c r="E175" s="17" t="s">
        <v>165</v>
      </c>
      <c r="F175" s="17" t="s">
        <v>166</v>
      </c>
      <c r="G175" s="17" t="s">
        <v>55</v>
      </c>
      <c r="H175" s="17" t="s">
        <v>56</v>
      </c>
      <c r="I175" s="17" t="s">
        <v>172</v>
      </c>
      <c r="J175" s="32" t="s">
        <v>181</v>
      </c>
      <c r="K175" s="33"/>
      <c r="L175" s="33"/>
      <c r="M175" s="33"/>
      <c r="N175" s="33"/>
      <c r="O175" s="34">
        <f t="shared" si="6"/>
        <v>0</v>
      </c>
      <c r="P175" s="155">
        <v>0</v>
      </c>
      <c r="Q175" s="34">
        <v>0</v>
      </c>
      <c r="R175" s="155">
        <v>0</v>
      </c>
      <c r="S175" s="2258"/>
    </row>
    <row r="176" spans="1:19" ht="15.5" x14ac:dyDescent="0.35">
      <c r="A176" s="2253" t="s">
        <v>346</v>
      </c>
      <c r="B176" s="2259" t="s">
        <v>182</v>
      </c>
      <c r="C176" s="2259" t="s">
        <v>185</v>
      </c>
      <c r="D176" s="2259" t="s">
        <v>299</v>
      </c>
      <c r="E176" s="2255" t="s">
        <v>166</v>
      </c>
      <c r="F176" s="2255" t="s">
        <v>165</v>
      </c>
      <c r="G176" s="2255" t="s">
        <v>57</v>
      </c>
      <c r="H176" s="2255" t="s">
        <v>54</v>
      </c>
      <c r="I176" s="2255" t="s">
        <v>182</v>
      </c>
      <c r="J176" s="2256" t="s">
        <v>183</v>
      </c>
      <c r="K176" s="2257"/>
      <c r="L176" s="2257"/>
      <c r="M176" s="2257"/>
      <c r="N176" s="2257"/>
      <c r="O176" s="34">
        <f t="shared" si="6"/>
        <v>0</v>
      </c>
      <c r="P176" s="155">
        <v>0</v>
      </c>
      <c r="Q176" s="34">
        <v>0</v>
      </c>
      <c r="R176" s="155">
        <v>0</v>
      </c>
      <c r="S176" s="2258"/>
    </row>
    <row r="177" spans="1:19" ht="15.5" x14ac:dyDescent="0.35">
      <c r="A177" s="2260" t="s">
        <v>346</v>
      </c>
      <c r="B177" s="2261" t="s">
        <v>173</v>
      </c>
      <c r="C177" s="2261" t="s">
        <v>185</v>
      </c>
      <c r="D177" s="2261" t="s">
        <v>299</v>
      </c>
      <c r="E177" s="2262" t="s">
        <v>166</v>
      </c>
      <c r="F177" s="2262" t="s">
        <v>165</v>
      </c>
      <c r="G177" s="2262" t="s">
        <v>58</v>
      </c>
      <c r="H177" s="2262" t="s">
        <v>56</v>
      </c>
      <c r="I177" s="2262" t="s">
        <v>173</v>
      </c>
      <c r="J177" s="2263" t="s">
        <v>184</v>
      </c>
      <c r="K177" s="2267"/>
      <c r="L177" s="2267"/>
      <c r="M177" s="2267"/>
      <c r="N177" s="2267"/>
      <c r="O177" s="34">
        <f t="shared" si="6"/>
        <v>0</v>
      </c>
      <c r="P177" s="2271">
        <v>0</v>
      </c>
      <c r="Q177" s="2270">
        <v>0</v>
      </c>
      <c r="R177" s="2271">
        <v>0</v>
      </c>
      <c r="S177" s="2268"/>
    </row>
  </sheetData>
  <phoneticPr fontId="519" type="noConversion"/>
  <pageMargins left="0.7" right="0.7" top="0.75" bottom="0.75" header="0.3" footer="0.3"/>
  <pageSetup scale="48"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1:AS33"/>
  <sheetViews>
    <sheetView showGridLines="0" zoomScale="90" zoomScaleNormal="90" workbookViewId="0">
      <pane xSplit="8" topLeftCell="AI1" activePane="topRight" state="frozen"/>
      <selection pane="topRight" activeCell="AM3" sqref="AM3:AM10"/>
    </sheetView>
  </sheetViews>
  <sheetFormatPr defaultColWidth="10.5" defaultRowHeight="15.5" x14ac:dyDescent="0.35"/>
  <cols>
    <col min="1" max="11" width="15" style="15" customWidth="1"/>
    <col min="12" max="39" width="15" style="13" customWidth="1"/>
    <col min="40" max="16384" width="10.5" style="13"/>
  </cols>
  <sheetData>
    <row r="1" spans="1:45" x14ac:dyDescent="0.35">
      <c r="A1" s="529" t="s">
        <v>122</v>
      </c>
      <c r="B1" s="308" t="s">
        <v>315</v>
      </c>
      <c r="C1" s="308" t="s">
        <v>521</v>
      </c>
      <c r="D1" s="308" t="s">
        <v>316</v>
      </c>
      <c r="E1" s="308" t="s">
        <v>610</v>
      </c>
      <c r="F1" s="308" t="s">
        <v>317</v>
      </c>
      <c r="G1" s="308" t="s">
        <v>620</v>
      </c>
      <c r="H1" s="308" t="s">
        <v>1375</v>
      </c>
      <c r="I1" s="308" t="s">
        <v>300</v>
      </c>
      <c r="J1" s="308" t="s">
        <v>318</v>
      </c>
      <c r="K1" s="308" t="s">
        <v>522</v>
      </c>
      <c r="L1" s="308" t="s">
        <v>483</v>
      </c>
      <c r="M1" s="308" t="s">
        <v>484</v>
      </c>
      <c r="N1" s="308" t="s">
        <v>485</v>
      </c>
      <c r="O1" s="308" t="s">
        <v>319</v>
      </c>
      <c r="P1" s="308" t="s">
        <v>306</v>
      </c>
      <c r="Q1" s="308" t="s">
        <v>62</v>
      </c>
      <c r="R1" s="308" t="s">
        <v>320</v>
      </c>
      <c r="S1" s="308" t="s">
        <v>321</v>
      </c>
      <c r="T1" s="308" t="s">
        <v>486</v>
      </c>
      <c r="U1" s="308" t="s">
        <v>322</v>
      </c>
      <c r="V1" s="308" t="s">
        <v>487</v>
      </c>
      <c r="W1" s="308" t="s">
        <v>323</v>
      </c>
      <c r="X1" s="308" t="s">
        <v>324</v>
      </c>
      <c r="Y1" s="308" t="s">
        <v>325</v>
      </c>
      <c r="Z1" s="308" t="s">
        <v>488</v>
      </c>
      <c r="AA1" s="308" t="s">
        <v>326</v>
      </c>
      <c r="AB1" s="308" t="s">
        <v>489</v>
      </c>
      <c r="AC1" s="308" t="s">
        <v>490</v>
      </c>
      <c r="AD1" s="308" t="s">
        <v>415</v>
      </c>
      <c r="AE1" s="308" t="s">
        <v>1376</v>
      </c>
      <c r="AF1" s="308" t="s">
        <v>116</v>
      </c>
      <c r="AG1" s="308" t="s">
        <v>529</v>
      </c>
      <c r="AH1" s="308" t="s">
        <v>1128</v>
      </c>
      <c r="AI1" s="308" t="s">
        <v>1129</v>
      </c>
      <c r="AJ1" s="308" t="s">
        <v>1130</v>
      </c>
      <c r="AK1" s="308" t="s">
        <v>1141</v>
      </c>
      <c r="AL1" s="308" t="s">
        <v>1178</v>
      </c>
      <c r="AM1" s="308" t="s">
        <v>123</v>
      </c>
      <c r="AN1" s="308" t="s">
        <v>1284</v>
      </c>
      <c r="AO1" s="308" t="s">
        <v>174</v>
      </c>
      <c r="AP1" s="308" t="s">
        <v>1377</v>
      </c>
      <c r="AQ1" s="308" t="s">
        <v>1325</v>
      </c>
      <c r="AR1" s="308" t="s">
        <v>61</v>
      </c>
      <c r="AS1" s="308" t="s">
        <v>182</v>
      </c>
    </row>
    <row r="2" spans="1:45" x14ac:dyDescent="0.35">
      <c r="A2" s="530" t="s">
        <v>36</v>
      </c>
      <c r="B2" s="531" t="s">
        <v>196</v>
      </c>
      <c r="C2" s="531" t="s">
        <v>523</v>
      </c>
      <c r="D2" s="531" t="s">
        <v>1378</v>
      </c>
      <c r="E2" s="531" t="s">
        <v>611</v>
      </c>
      <c r="F2" s="531" t="s">
        <v>621</v>
      </c>
      <c r="G2" s="531" t="s">
        <v>622</v>
      </c>
      <c r="H2" s="531" t="s">
        <v>678</v>
      </c>
      <c r="I2" s="531" t="s">
        <v>199</v>
      </c>
      <c r="J2" s="531" t="s">
        <v>524</v>
      </c>
      <c r="K2" s="531" t="s">
        <v>525</v>
      </c>
      <c r="L2" s="531" t="s">
        <v>205</v>
      </c>
      <c r="M2" s="531" t="s">
        <v>206</v>
      </c>
      <c r="N2" s="531" t="s">
        <v>207</v>
      </c>
      <c r="O2" s="531" t="s">
        <v>314</v>
      </c>
      <c r="P2" s="531" t="s">
        <v>638</v>
      </c>
      <c r="Q2" s="531" t="s">
        <v>639</v>
      </c>
      <c r="R2" s="309" t="s">
        <v>208</v>
      </c>
      <c r="S2" s="309" t="s">
        <v>235</v>
      </c>
      <c r="T2" s="309" t="s">
        <v>238</v>
      </c>
      <c r="U2" s="309" t="s">
        <v>246</v>
      </c>
      <c r="V2" s="309" t="s">
        <v>254</v>
      </c>
      <c r="W2" s="309" t="s">
        <v>255</v>
      </c>
      <c r="X2" s="309" t="s">
        <v>270</v>
      </c>
      <c r="Y2" s="309" t="s">
        <v>278</v>
      </c>
      <c r="Z2" s="309" t="s">
        <v>286</v>
      </c>
      <c r="AA2" s="309" t="s">
        <v>287</v>
      </c>
      <c r="AB2" s="309" t="s">
        <v>295</v>
      </c>
      <c r="AC2" s="309" t="s">
        <v>402</v>
      </c>
      <c r="AD2" s="309" t="s">
        <v>414</v>
      </c>
      <c r="AE2" s="309" t="s">
        <v>562</v>
      </c>
      <c r="AF2" s="309" t="s">
        <v>623</v>
      </c>
      <c r="AG2" s="309" t="s">
        <v>745</v>
      </c>
      <c r="AH2" s="309" t="s">
        <v>766</v>
      </c>
      <c r="AI2" s="309" t="s">
        <v>790</v>
      </c>
      <c r="AJ2" s="309" t="s">
        <v>1131</v>
      </c>
      <c r="AK2" s="309" t="s">
        <v>1142</v>
      </c>
      <c r="AL2" s="309" t="s">
        <v>1179</v>
      </c>
      <c r="AM2" s="309" t="s">
        <v>1257</v>
      </c>
      <c r="AN2" s="309" t="s">
        <v>1271</v>
      </c>
      <c r="AO2" s="309" t="s">
        <v>1292</v>
      </c>
      <c r="AP2" s="309" t="s">
        <v>1379</v>
      </c>
      <c r="AQ2" s="309" t="s">
        <v>1332</v>
      </c>
      <c r="AR2" s="309" t="s">
        <v>1356</v>
      </c>
      <c r="AS2" s="310" t="s">
        <v>346</v>
      </c>
    </row>
    <row r="3" spans="1:45" x14ac:dyDescent="0.35">
      <c r="A3" s="14">
        <v>1</v>
      </c>
      <c r="B3" s="55">
        <v>45745</v>
      </c>
      <c r="C3" s="55">
        <v>45752</v>
      </c>
      <c r="D3" s="55">
        <v>45766</v>
      </c>
      <c r="E3" s="55">
        <v>45787</v>
      </c>
      <c r="F3" s="55">
        <v>45746</v>
      </c>
      <c r="G3" s="55">
        <v>45760</v>
      </c>
      <c r="H3" s="55">
        <v>45781</v>
      </c>
      <c r="I3" s="3550">
        <v>45765</v>
      </c>
      <c r="J3" s="55">
        <v>45752</v>
      </c>
      <c r="K3" s="55">
        <v>45766</v>
      </c>
      <c r="L3" s="55">
        <v>45766</v>
      </c>
      <c r="M3" s="55">
        <v>45753</v>
      </c>
      <c r="N3" s="55">
        <v>45753</v>
      </c>
      <c r="O3" s="758">
        <v>45765</v>
      </c>
      <c r="P3" s="55">
        <v>45765</v>
      </c>
      <c r="Q3" s="55">
        <v>45765</v>
      </c>
      <c r="R3" s="55">
        <v>45829</v>
      </c>
      <c r="S3" s="55">
        <v>45863</v>
      </c>
      <c r="T3" s="55">
        <v>45870</v>
      </c>
      <c r="U3" s="55">
        <v>45864</v>
      </c>
      <c r="V3" s="55">
        <v>45500</v>
      </c>
      <c r="W3" s="55">
        <v>45865</v>
      </c>
      <c r="X3" s="55">
        <v>45501</v>
      </c>
      <c r="Y3" s="55">
        <v>45866</v>
      </c>
      <c r="Z3" s="55">
        <v>45866</v>
      </c>
      <c r="AA3" s="55">
        <v>45868</v>
      </c>
      <c r="AB3" s="55">
        <v>45505</v>
      </c>
      <c r="AC3" s="55">
        <v>45880</v>
      </c>
      <c r="AD3" s="55">
        <v>45859</v>
      </c>
      <c r="AE3" s="55">
        <v>46013</v>
      </c>
      <c r="AF3" s="55">
        <v>45863</v>
      </c>
      <c r="AG3" s="55">
        <v>45858</v>
      </c>
      <c r="AH3" s="55">
        <v>45859</v>
      </c>
      <c r="AI3" s="55">
        <v>45874</v>
      </c>
      <c r="AJ3" s="55">
        <v>45921</v>
      </c>
      <c r="AK3" s="55">
        <v>45875</v>
      </c>
      <c r="AL3" s="55">
        <v>45855</v>
      </c>
      <c r="AM3" s="55">
        <v>45863</v>
      </c>
      <c r="AN3" s="55">
        <v>45920</v>
      </c>
      <c r="AO3" s="55">
        <v>45855</v>
      </c>
      <c r="AP3" s="55">
        <v>45865</v>
      </c>
      <c r="AQ3" s="55">
        <v>45869</v>
      </c>
      <c r="AR3" s="55">
        <v>45871</v>
      </c>
      <c r="AS3" s="55">
        <v>45717</v>
      </c>
    </row>
    <row r="4" spans="1:45" x14ac:dyDescent="0.35">
      <c r="A4" s="14">
        <v>2</v>
      </c>
      <c r="B4" s="55"/>
      <c r="C4" s="55">
        <v>45759</v>
      </c>
      <c r="D4" s="55">
        <f>D3+7</f>
        <v>45773</v>
      </c>
      <c r="E4" s="55"/>
      <c r="F4" s="55">
        <f t="shared" ref="F4:AB9" si="0">F3+7</f>
        <v>45753</v>
      </c>
      <c r="G4" s="55">
        <v>45767</v>
      </c>
      <c r="H4" s="55">
        <f>H3+7</f>
        <v>45788</v>
      </c>
      <c r="I4" s="3550">
        <f t="shared" si="0"/>
        <v>45772</v>
      </c>
      <c r="J4" s="55">
        <f>J3+7</f>
        <v>45759</v>
      </c>
      <c r="K4" s="55">
        <v>45773</v>
      </c>
      <c r="L4" s="55">
        <f t="shared" si="0"/>
        <v>45773</v>
      </c>
      <c r="M4" s="55">
        <f t="shared" si="0"/>
        <v>45760</v>
      </c>
      <c r="N4" s="55">
        <f t="shared" si="0"/>
        <v>45760</v>
      </c>
      <c r="O4" s="759">
        <f t="shared" si="0"/>
        <v>45772</v>
      </c>
      <c r="P4" s="55">
        <f t="shared" si="0"/>
        <v>45772</v>
      </c>
      <c r="Q4" s="55">
        <f t="shared" si="0"/>
        <v>45772</v>
      </c>
      <c r="R4" s="55">
        <f t="shared" si="0"/>
        <v>45836</v>
      </c>
      <c r="S4" s="55">
        <f t="shared" si="0"/>
        <v>45870</v>
      </c>
      <c r="T4" s="55">
        <f t="shared" si="0"/>
        <v>45877</v>
      </c>
      <c r="U4" s="55">
        <f t="shared" si="0"/>
        <v>45871</v>
      </c>
      <c r="V4" s="55">
        <f t="shared" si="0"/>
        <v>45507</v>
      </c>
      <c r="W4" s="55">
        <f t="shared" si="0"/>
        <v>45872</v>
      </c>
      <c r="X4" s="55">
        <f t="shared" si="0"/>
        <v>45508</v>
      </c>
      <c r="Y4" s="55">
        <f t="shared" si="0"/>
        <v>45873</v>
      </c>
      <c r="Z4" s="55">
        <f t="shared" si="0"/>
        <v>45873</v>
      </c>
      <c r="AA4" s="55">
        <f>AA3+7</f>
        <v>45875</v>
      </c>
      <c r="AB4" s="55">
        <f t="shared" si="0"/>
        <v>45512</v>
      </c>
      <c r="AC4" s="55">
        <f>AC3+7</f>
        <v>45887</v>
      </c>
      <c r="AD4" s="55">
        <v>45866</v>
      </c>
      <c r="AE4" s="55">
        <f>AE3+7</f>
        <v>46020</v>
      </c>
      <c r="AF4" s="55">
        <f>AF3+7</f>
        <v>45870</v>
      </c>
      <c r="AG4" s="55">
        <f>AG3+7</f>
        <v>45865</v>
      </c>
      <c r="AH4" s="55">
        <f>AH3+7</f>
        <v>45866</v>
      </c>
      <c r="AI4" s="55">
        <f>AI3+7</f>
        <v>45881</v>
      </c>
      <c r="AJ4" s="55">
        <f t="shared" ref="AJ4:AS8" si="1">AJ3+7</f>
        <v>45928</v>
      </c>
      <c r="AK4" s="55">
        <f t="shared" si="1"/>
        <v>45882</v>
      </c>
      <c r="AL4" s="55">
        <f t="shared" si="1"/>
        <v>45862</v>
      </c>
      <c r="AM4" s="55">
        <f t="shared" si="1"/>
        <v>45870</v>
      </c>
      <c r="AN4" s="55">
        <f t="shared" si="1"/>
        <v>45927</v>
      </c>
      <c r="AO4" s="55">
        <f t="shared" si="1"/>
        <v>45862</v>
      </c>
      <c r="AP4" s="55">
        <f t="shared" si="1"/>
        <v>45872</v>
      </c>
      <c r="AQ4" s="55">
        <f t="shared" si="1"/>
        <v>45876</v>
      </c>
      <c r="AR4" s="55">
        <f>AR3+7</f>
        <v>45878</v>
      </c>
      <c r="AS4" s="55">
        <f t="shared" si="1"/>
        <v>45724</v>
      </c>
    </row>
    <row r="5" spans="1:45" x14ac:dyDescent="0.35">
      <c r="A5" s="14">
        <v>3</v>
      </c>
      <c r="B5" s="55"/>
      <c r="C5" s="55"/>
      <c r="D5" s="55">
        <f>D4+7</f>
        <v>45780</v>
      </c>
      <c r="E5" s="55"/>
      <c r="F5" s="55">
        <f>F4+7</f>
        <v>45760</v>
      </c>
      <c r="G5" s="55">
        <v>45774</v>
      </c>
      <c r="H5" s="55"/>
      <c r="I5" s="55">
        <f>I4+7</f>
        <v>45779</v>
      </c>
      <c r="J5" s="55"/>
      <c r="K5" s="55">
        <v>45780</v>
      </c>
      <c r="L5" s="55">
        <f>L4+7</f>
        <v>45780</v>
      </c>
      <c r="M5" s="55">
        <f>M4+7</f>
        <v>45767</v>
      </c>
      <c r="N5" s="55">
        <f>N4+7</f>
        <v>45767</v>
      </c>
      <c r="O5" s="758">
        <f t="shared" si="0"/>
        <v>45779</v>
      </c>
      <c r="P5" s="55">
        <f t="shared" si="0"/>
        <v>45779</v>
      </c>
      <c r="Q5" s="55">
        <f t="shared" si="0"/>
        <v>45779</v>
      </c>
      <c r="R5" s="55">
        <f t="shared" si="0"/>
        <v>45843</v>
      </c>
      <c r="S5" s="55">
        <f t="shared" si="0"/>
        <v>45877</v>
      </c>
      <c r="T5" s="55">
        <f t="shared" si="0"/>
        <v>45884</v>
      </c>
      <c r="U5" s="55">
        <f t="shared" si="0"/>
        <v>45878</v>
      </c>
      <c r="V5" s="55">
        <f t="shared" si="0"/>
        <v>45514</v>
      </c>
      <c r="W5" s="55">
        <f t="shared" si="0"/>
        <v>45879</v>
      </c>
      <c r="X5" s="55">
        <f t="shared" si="0"/>
        <v>45515</v>
      </c>
      <c r="Y5" s="55">
        <f t="shared" si="0"/>
        <v>45880</v>
      </c>
      <c r="Z5" s="55">
        <f t="shared" si="0"/>
        <v>45880</v>
      </c>
      <c r="AA5" s="55">
        <f>AA4+7</f>
        <v>45882</v>
      </c>
      <c r="AB5" s="55">
        <f>AB4+7</f>
        <v>45519</v>
      </c>
      <c r="AC5" s="55">
        <f>AC4+7</f>
        <v>45894</v>
      </c>
      <c r="AD5" s="55">
        <v>45873</v>
      </c>
      <c r="AE5" s="55">
        <f>AE4+7</f>
        <v>46027</v>
      </c>
      <c r="AF5" s="55">
        <f>AF4+7</f>
        <v>45877</v>
      </c>
      <c r="AG5" s="55">
        <f t="shared" ref="AG5:AP18" si="2">AG4+7</f>
        <v>45872</v>
      </c>
      <c r="AH5" s="55">
        <f t="shared" si="2"/>
        <v>45873</v>
      </c>
      <c r="AI5" s="55">
        <f t="shared" si="2"/>
        <v>45888</v>
      </c>
      <c r="AJ5" s="55">
        <f t="shared" si="2"/>
        <v>45935</v>
      </c>
      <c r="AK5" s="55">
        <f t="shared" si="2"/>
        <v>45889</v>
      </c>
      <c r="AL5" s="55">
        <f t="shared" si="2"/>
        <v>45869</v>
      </c>
      <c r="AM5" s="55">
        <f t="shared" si="2"/>
        <v>45877</v>
      </c>
      <c r="AN5" s="55">
        <f t="shared" si="2"/>
        <v>45934</v>
      </c>
      <c r="AO5" s="55">
        <f t="shared" si="2"/>
        <v>45869</v>
      </c>
      <c r="AP5" s="55">
        <f t="shared" si="2"/>
        <v>45879</v>
      </c>
      <c r="AQ5" s="55">
        <f t="shared" si="1"/>
        <v>45883</v>
      </c>
      <c r="AR5" s="55">
        <f t="shared" si="1"/>
        <v>45885</v>
      </c>
      <c r="AS5" s="55">
        <f t="shared" si="1"/>
        <v>45731</v>
      </c>
    </row>
    <row r="6" spans="1:45" x14ac:dyDescent="0.35">
      <c r="A6" s="14">
        <v>4</v>
      </c>
      <c r="B6" s="55"/>
      <c r="C6" s="55"/>
      <c r="D6" s="55"/>
      <c r="E6" s="55"/>
      <c r="F6" s="55"/>
      <c r="G6" s="55">
        <v>45781</v>
      </c>
      <c r="H6" s="55"/>
      <c r="I6" s="55"/>
      <c r="J6" s="55"/>
      <c r="K6" s="55"/>
      <c r="L6" s="55"/>
      <c r="M6" s="55">
        <f>M5+7</f>
        <v>45774</v>
      </c>
      <c r="N6" s="55">
        <f>N5+7</f>
        <v>45774</v>
      </c>
      <c r="O6" s="759"/>
      <c r="P6" s="760"/>
      <c r="Q6" s="760"/>
      <c r="R6" s="55">
        <f t="shared" si="0"/>
        <v>45850</v>
      </c>
      <c r="S6" s="55">
        <f t="shared" si="0"/>
        <v>45884</v>
      </c>
      <c r="T6" s="55">
        <f t="shared" si="0"/>
        <v>45891</v>
      </c>
      <c r="U6" s="55">
        <f t="shared" si="0"/>
        <v>45885</v>
      </c>
      <c r="V6" s="55">
        <f t="shared" si="0"/>
        <v>45521</v>
      </c>
      <c r="W6" s="55">
        <f t="shared" si="0"/>
        <v>45886</v>
      </c>
      <c r="X6" s="55">
        <f t="shared" si="0"/>
        <v>45522</v>
      </c>
      <c r="Y6" s="55">
        <f t="shared" si="0"/>
        <v>45887</v>
      </c>
      <c r="Z6" s="55">
        <f t="shared" si="0"/>
        <v>45887</v>
      </c>
      <c r="AA6" s="55">
        <f>AA5+7</f>
        <v>45889</v>
      </c>
      <c r="AB6" s="55">
        <f>AB5+7</f>
        <v>45526</v>
      </c>
      <c r="AC6" s="55"/>
      <c r="AD6" s="55">
        <v>45880</v>
      </c>
      <c r="AE6" s="55"/>
      <c r="AF6" s="55">
        <f>AF5+7</f>
        <v>45884</v>
      </c>
      <c r="AG6" s="55">
        <f t="shared" si="2"/>
        <v>45879</v>
      </c>
      <c r="AH6" s="55">
        <f t="shared" si="2"/>
        <v>45880</v>
      </c>
      <c r="AI6" s="55">
        <f t="shared" si="2"/>
        <v>45895</v>
      </c>
      <c r="AJ6" s="55">
        <f t="shared" si="2"/>
        <v>45942</v>
      </c>
      <c r="AK6" s="55">
        <f t="shared" si="2"/>
        <v>45896</v>
      </c>
      <c r="AL6" s="55">
        <f t="shared" si="2"/>
        <v>45876</v>
      </c>
      <c r="AM6" s="55">
        <f t="shared" si="2"/>
        <v>45884</v>
      </c>
      <c r="AN6" s="55">
        <f t="shared" si="2"/>
        <v>45941</v>
      </c>
      <c r="AO6" s="55">
        <f t="shared" si="2"/>
        <v>45876</v>
      </c>
      <c r="AP6" s="55">
        <f t="shared" si="2"/>
        <v>45886</v>
      </c>
      <c r="AQ6" s="55">
        <f t="shared" si="1"/>
        <v>45890</v>
      </c>
      <c r="AR6" s="55">
        <f t="shared" si="1"/>
        <v>45892</v>
      </c>
      <c r="AS6" s="55">
        <f t="shared" si="1"/>
        <v>45738</v>
      </c>
    </row>
    <row r="7" spans="1:45" x14ac:dyDescent="0.35">
      <c r="A7" s="14">
        <v>5</v>
      </c>
      <c r="B7" s="55"/>
      <c r="C7" s="55"/>
      <c r="D7" s="55"/>
      <c r="E7" s="55"/>
      <c r="F7" s="55"/>
      <c r="G7" s="55"/>
      <c r="H7" s="55"/>
      <c r="I7" s="55"/>
      <c r="J7" s="55"/>
      <c r="K7" s="55"/>
      <c r="L7" s="55"/>
      <c r="M7" s="55">
        <f>M6+7</f>
        <v>45781</v>
      </c>
      <c r="N7" s="55">
        <f>N6+7</f>
        <v>45781</v>
      </c>
      <c r="O7" s="758"/>
      <c r="P7" s="55"/>
      <c r="Q7" s="55"/>
      <c r="R7" s="55">
        <f t="shared" si="0"/>
        <v>45857</v>
      </c>
      <c r="S7" s="55">
        <f t="shared" si="0"/>
        <v>45891</v>
      </c>
      <c r="T7" s="55">
        <f t="shared" si="0"/>
        <v>45898</v>
      </c>
      <c r="U7" s="55">
        <f t="shared" si="0"/>
        <v>45892</v>
      </c>
      <c r="V7" s="55">
        <f t="shared" si="0"/>
        <v>45528</v>
      </c>
      <c r="W7" s="55">
        <f t="shared" si="0"/>
        <v>45893</v>
      </c>
      <c r="X7" s="55">
        <f t="shared" si="0"/>
        <v>45529</v>
      </c>
      <c r="Y7" s="55">
        <f t="shared" si="0"/>
        <v>45894</v>
      </c>
      <c r="Z7" s="55">
        <f t="shared" si="0"/>
        <v>45894</v>
      </c>
      <c r="AA7" s="55">
        <f>AA6+7</f>
        <v>45896</v>
      </c>
      <c r="AB7" s="55">
        <f>AB6+7</f>
        <v>45533</v>
      </c>
      <c r="AC7" s="55"/>
      <c r="AD7" s="55">
        <v>45887</v>
      </c>
      <c r="AE7" s="55"/>
      <c r="AF7" s="55">
        <f>AF6+7</f>
        <v>45891</v>
      </c>
      <c r="AG7" s="55">
        <f t="shared" si="2"/>
        <v>45886</v>
      </c>
      <c r="AH7" s="55">
        <f t="shared" si="2"/>
        <v>45887</v>
      </c>
      <c r="AI7" s="55">
        <f t="shared" si="2"/>
        <v>45902</v>
      </c>
      <c r="AJ7" s="55">
        <f t="shared" si="2"/>
        <v>45949</v>
      </c>
      <c r="AK7" s="55">
        <f t="shared" si="2"/>
        <v>45903</v>
      </c>
      <c r="AL7" s="55">
        <f t="shared" si="2"/>
        <v>45883</v>
      </c>
      <c r="AM7" s="55">
        <f t="shared" si="2"/>
        <v>45891</v>
      </c>
      <c r="AN7" s="55">
        <f t="shared" si="2"/>
        <v>45948</v>
      </c>
      <c r="AO7" s="55">
        <f t="shared" si="2"/>
        <v>45883</v>
      </c>
      <c r="AP7" s="55">
        <f t="shared" si="2"/>
        <v>45893</v>
      </c>
      <c r="AQ7" s="55">
        <f t="shared" si="1"/>
        <v>45897</v>
      </c>
      <c r="AR7" s="55">
        <f t="shared" si="1"/>
        <v>45899</v>
      </c>
      <c r="AS7" s="55">
        <f t="shared" si="1"/>
        <v>45745</v>
      </c>
    </row>
    <row r="8" spans="1:45" x14ac:dyDescent="0.35">
      <c r="A8" s="14">
        <v>6</v>
      </c>
      <c r="B8" s="55"/>
      <c r="C8" s="55"/>
      <c r="D8" s="55"/>
      <c r="E8" s="55"/>
      <c r="F8" s="55"/>
      <c r="G8" s="55"/>
      <c r="H8" s="55"/>
      <c r="I8" s="55"/>
      <c r="J8" s="55"/>
      <c r="K8" s="55"/>
      <c r="L8" s="55"/>
      <c r="M8" s="55"/>
      <c r="N8" s="55"/>
      <c r="O8" s="759"/>
      <c r="P8" s="760"/>
      <c r="Q8" s="760"/>
      <c r="R8" s="55">
        <f t="shared" si="0"/>
        <v>45864</v>
      </c>
      <c r="S8" s="55">
        <f t="shared" si="0"/>
        <v>45898</v>
      </c>
      <c r="T8" s="55">
        <f t="shared" si="0"/>
        <v>45905</v>
      </c>
      <c r="U8" s="55">
        <f t="shared" si="0"/>
        <v>45899</v>
      </c>
      <c r="V8" s="55">
        <f t="shared" si="0"/>
        <v>45535</v>
      </c>
      <c r="W8" s="55">
        <f t="shared" si="0"/>
        <v>45900</v>
      </c>
      <c r="X8" s="55">
        <f t="shared" si="0"/>
        <v>45536</v>
      </c>
      <c r="Y8" s="55">
        <f t="shared" si="0"/>
        <v>45901</v>
      </c>
      <c r="Z8" s="55">
        <f t="shared" si="0"/>
        <v>45901</v>
      </c>
      <c r="AA8" s="55">
        <f>AA7+7</f>
        <v>45903</v>
      </c>
      <c r="AB8" s="55"/>
      <c r="AC8" s="55"/>
      <c r="AD8" s="55">
        <v>45894</v>
      </c>
      <c r="AE8" s="55"/>
      <c r="AF8" s="55">
        <f>AF7+7</f>
        <v>45898</v>
      </c>
      <c r="AG8" s="55">
        <f t="shared" si="2"/>
        <v>45893</v>
      </c>
      <c r="AH8" s="55">
        <f t="shared" si="2"/>
        <v>45894</v>
      </c>
      <c r="AI8" s="55"/>
      <c r="AJ8" s="55">
        <f>AJ7+7</f>
        <v>45956</v>
      </c>
      <c r="AK8" s="55"/>
      <c r="AL8" s="55">
        <f t="shared" si="2"/>
        <v>45890</v>
      </c>
      <c r="AM8" s="55">
        <f t="shared" si="2"/>
        <v>45898</v>
      </c>
      <c r="AN8" s="55">
        <f t="shared" si="2"/>
        <v>45955</v>
      </c>
      <c r="AO8" s="55">
        <f t="shared" si="2"/>
        <v>45890</v>
      </c>
      <c r="AP8" s="55">
        <f t="shared" si="2"/>
        <v>45900</v>
      </c>
      <c r="AQ8" s="55">
        <f>AQ7+7</f>
        <v>45904</v>
      </c>
      <c r="AR8" s="55">
        <f t="shared" si="1"/>
        <v>45906</v>
      </c>
      <c r="AS8" s="55"/>
    </row>
    <row r="9" spans="1:45" x14ac:dyDescent="0.35">
      <c r="A9" s="14">
        <v>7</v>
      </c>
      <c r="B9" s="55"/>
      <c r="C9" s="55"/>
      <c r="D9" s="55"/>
      <c r="E9" s="55"/>
      <c r="F9" s="55"/>
      <c r="G9" s="55"/>
      <c r="H9" s="55"/>
      <c r="I9" s="55"/>
      <c r="J9" s="55"/>
      <c r="K9" s="55"/>
      <c r="L9" s="55"/>
      <c r="M9" s="55"/>
      <c r="N9" s="55"/>
      <c r="O9" s="758"/>
      <c r="P9" s="55"/>
      <c r="Q9" s="55"/>
      <c r="R9" s="55">
        <f>R8+7</f>
        <v>45871</v>
      </c>
      <c r="S9" s="55">
        <f>S8+7</f>
        <v>45905</v>
      </c>
      <c r="T9" s="55"/>
      <c r="U9" s="55">
        <f t="shared" si="0"/>
        <v>45906</v>
      </c>
      <c r="V9" s="55">
        <f t="shared" si="0"/>
        <v>45542</v>
      </c>
      <c r="W9" s="55">
        <f t="shared" si="0"/>
        <v>45907</v>
      </c>
      <c r="X9" s="55">
        <f t="shared" si="0"/>
        <v>45543</v>
      </c>
      <c r="Y9" s="55">
        <f t="shared" si="0"/>
        <v>45908</v>
      </c>
      <c r="Z9" s="55">
        <f t="shared" si="0"/>
        <v>45908</v>
      </c>
      <c r="AA9" s="55"/>
      <c r="AB9" s="55"/>
      <c r="AC9" s="55"/>
      <c r="AD9" s="55">
        <v>45901</v>
      </c>
      <c r="AE9" s="55"/>
      <c r="AF9" s="55">
        <f>AF8+7</f>
        <v>45905</v>
      </c>
      <c r="AG9" s="55">
        <f t="shared" si="2"/>
        <v>45900</v>
      </c>
      <c r="AH9" s="55">
        <f t="shared" si="2"/>
        <v>45901</v>
      </c>
      <c r="AI9" s="55"/>
      <c r="AJ9" s="55">
        <f>AJ8+7</f>
        <v>45963</v>
      </c>
      <c r="AK9" s="55"/>
      <c r="AL9" s="55">
        <f t="shared" si="2"/>
        <v>45897</v>
      </c>
      <c r="AM9" s="55">
        <f t="shared" si="2"/>
        <v>45905</v>
      </c>
      <c r="AN9" s="55">
        <f t="shared" si="2"/>
        <v>45962</v>
      </c>
      <c r="AO9" s="55">
        <f t="shared" si="2"/>
        <v>45897</v>
      </c>
      <c r="AP9" s="55">
        <f t="shared" si="2"/>
        <v>45907</v>
      </c>
      <c r="AQ9" s="55"/>
      <c r="AR9" s="55">
        <f>AR8+7</f>
        <v>45913</v>
      </c>
      <c r="AS9" s="55"/>
    </row>
    <row r="10" spans="1:45" x14ac:dyDescent="0.35">
      <c r="A10" s="14">
        <v>8</v>
      </c>
      <c r="B10" s="55"/>
      <c r="C10" s="55"/>
      <c r="D10" s="55"/>
      <c r="E10" s="55"/>
      <c r="F10" s="55"/>
      <c r="G10" s="55"/>
      <c r="H10" s="55"/>
      <c r="I10" s="55"/>
      <c r="J10" s="55"/>
      <c r="K10" s="55"/>
      <c r="L10" s="55"/>
      <c r="M10" s="55"/>
      <c r="N10" s="55"/>
      <c r="O10" s="759"/>
      <c r="P10" s="760"/>
      <c r="Q10" s="760"/>
      <c r="R10" s="55">
        <f t="shared" ref="R10:R26" si="3">R9+7</f>
        <v>45878</v>
      </c>
      <c r="S10" s="55"/>
      <c r="T10" s="55"/>
      <c r="U10" s="111">
        <f>U9+7</f>
        <v>45913</v>
      </c>
      <c r="V10" s="55">
        <f>V9+7</f>
        <v>45549</v>
      </c>
      <c r="W10" s="55">
        <f>W9+7</f>
        <v>45914</v>
      </c>
      <c r="X10" s="55"/>
      <c r="Y10" s="55"/>
      <c r="Z10" s="55"/>
      <c r="AA10" s="55"/>
      <c r="AB10" s="55"/>
      <c r="AC10" s="55"/>
      <c r="AD10" s="55">
        <v>45908</v>
      </c>
      <c r="AE10" s="55"/>
      <c r="AF10" s="55"/>
      <c r="AG10" s="55">
        <f t="shared" si="2"/>
        <v>45907</v>
      </c>
      <c r="AH10" s="55">
        <f t="shared" si="2"/>
        <v>45908</v>
      </c>
      <c r="AI10" s="55"/>
      <c r="AJ10" s="55"/>
      <c r="AK10" s="55"/>
      <c r="AL10" s="55">
        <f t="shared" si="2"/>
        <v>45904</v>
      </c>
      <c r="AM10" s="55">
        <f t="shared" si="2"/>
        <v>45912</v>
      </c>
      <c r="AN10" s="55"/>
      <c r="AO10" s="55">
        <f>AO9+7</f>
        <v>45904</v>
      </c>
      <c r="AP10" s="55">
        <f>AP9+7</f>
        <v>45914</v>
      </c>
      <c r="AQ10" s="55"/>
      <c r="AR10" s="55"/>
      <c r="AS10" s="55"/>
    </row>
    <row r="11" spans="1:45" x14ac:dyDescent="0.35">
      <c r="A11" s="14">
        <v>9</v>
      </c>
      <c r="B11" s="55"/>
      <c r="C11" s="55"/>
      <c r="D11" s="55"/>
      <c r="E11" s="55"/>
      <c r="F11" s="55"/>
      <c r="G11" s="55"/>
      <c r="H11" s="55"/>
      <c r="I11" s="55"/>
      <c r="J11" s="55"/>
      <c r="K11" s="55"/>
      <c r="L11" s="55"/>
      <c r="M11" s="55"/>
      <c r="N11" s="55"/>
      <c r="O11" s="758"/>
      <c r="P11" s="55"/>
      <c r="Q11" s="55"/>
      <c r="R11" s="55">
        <f t="shared" si="3"/>
        <v>45885</v>
      </c>
      <c r="S11" s="55"/>
      <c r="T11" s="55"/>
      <c r="U11" s="55">
        <f>U10+7</f>
        <v>45920</v>
      </c>
      <c r="V11" s="55">
        <f t="shared" ref="V11:W17" si="4">V10+7</f>
        <v>45556</v>
      </c>
      <c r="W11" s="55">
        <f t="shared" si="4"/>
        <v>45921</v>
      </c>
      <c r="X11" s="55"/>
      <c r="Y11" s="55"/>
      <c r="Z11" s="55"/>
      <c r="AA11" s="55"/>
      <c r="AB11" s="55"/>
      <c r="AC11" s="55"/>
      <c r="AD11" s="55"/>
      <c r="AE11" s="55"/>
      <c r="AF11" s="55"/>
      <c r="AG11" s="55">
        <f t="shared" si="2"/>
        <v>45914</v>
      </c>
      <c r="AH11" s="55">
        <f t="shared" si="2"/>
        <v>45915</v>
      </c>
      <c r="AI11" s="55"/>
      <c r="AJ11" s="55"/>
      <c r="AK11" s="55"/>
      <c r="AL11" s="55">
        <f t="shared" si="2"/>
        <v>45911</v>
      </c>
      <c r="AM11" s="55"/>
      <c r="AN11" s="55"/>
      <c r="AO11" s="55">
        <f>AO10+7</f>
        <v>45911</v>
      </c>
      <c r="AP11" s="55">
        <f>AP10+7</f>
        <v>45921</v>
      </c>
      <c r="AQ11" s="55"/>
      <c r="AR11" s="55"/>
      <c r="AS11" s="55"/>
    </row>
    <row r="12" spans="1:45" x14ac:dyDescent="0.35">
      <c r="A12" s="14">
        <v>10</v>
      </c>
      <c r="B12" s="55"/>
      <c r="C12" s="55"/>
      <c r="D12" s="55"/>
      <c r="E12" s="55"/>
      <c r="F12" s="55"/>
      <c r="G12" s="55"/>
      <c r="H12" s="55"/>
      <c r="I12" s="55"/>
      <c r="J12" s="55"/>
      <c r="K12" s="55"/>
      <c r="L12" s="55"/>
      <c r="M12" s="55"/>
      <c r="N12" s="55"/>
      <c r="O12" s="759"/>
      <c r="P12" s="760"/>
      <c r="Q12" s="760"/>
      <c r="R12" s="55">
        <f t="shared" si="3"/>
        <v>45892</v>
      </c>
      <c r="S12" s="55"/>
      <c r="T12" s="55"/>
      <c r="U12" s="55">
        <f t="shared" ref="U12:U17" si="5">U11+7</f>
        <v>45927</v>
      </c>
      <c r="V12" s="55">
        <f t="shared" si="4"/>
        <v>45563</v>
      </c>
      <c r="W12" s="3550"/>
      <c r="X12" s="55"/>
      <c r="Y12" s="55"/>
      <c r="Z12" s="55"/>
      <c r="AA12" s="55"/>
      <c r="AB12" s="55"/>
      <c r="AC12" s="55"/>
      <c r="AD12" s="55"/>
      <c r="AE12" s="55"/>
      <c r="AF12" s="55"/>
      <c r="AG12" s="55">
        <f t="shared" si="2"/>
        <v>45921</v>
      </c>
      <c r="AH12" s="55"/>
      <c r="AI12" s="55"/>
      <c r="AJ12" s="55"/>
      <c r="AK12" s="55"/>
      <c r="AL12" s="55">
        <f t="shared" si="2"/>
        <v>45918</v>
      </c>
      <c r="AM12" s="55"/>
      <c r="AN12" s="55"/>
      <c r="AO12" s="55">
        <f>AO11+7</f>
        <v>45918</v>
      </c>
      <c r="AP12" s="55"/>
      <c r="AQ12" s="55"/>
      <c r="AR12" s="55"/>
      <c r="AS12" s="55"/>
    </row>
    <row r="13" spans="1:45" x14ac:dyDescent="0.35">
      <c r="A13" s="14">
        <v>11</v>
      </c>
      <c r="B13" s="55"/>
      <c r="C13" s="55"/>
      <c r="D13" s="55"/>
      <c r="E13" s="55"/>
      <c r="F13" s="55"/>
      <c r="G13" s="55"/>
      <c r="H13" s="55"/>
      <c r="I13" s="55"/>
      <c r="J13" s="55"/>
      <c r="K13" s="55"/>
      <c r="L13" s="55"/>
      <c r="M13" s="55"/>
      <c r="N13" s="55"/>
      <c r="O13" s="758"/>
      <c r="P13" s="55"/>
      <c r="Q13" s="55"/>
      <c r="R13" s="55">
        <f t="shared" si="3"/>
        <v>45899</v>
      </c>
      <c r="S13" s="55"/>
      <c r="T13" s="55"/>
      <c r="U13" s="55">
        <f t="shared" si="5"/>
        <v>45934</v>
      </c>
      <c r="V13" s="55">
        <f t="shared" si="4"/>
        <v>45570</v>
      </c>
      <c r="W13" s="3550"/>
      <c r="X13" s="55"/>
      <c r="Y13" s="55"/>
      <c r="Z13" s="55"/>
      <c r="AA13" s="55"/>
      <c r="AB13" s="55"/>
      <c r="AC13" s="55"/>
      <c r="AD13" s="55"/>
      <c r="AE13" s="55"/>
      <c r="AF13" s="55"/>
      <c r="AG13" s="55">
        <f t="shared" si="2"/>
        <v>45928</v>
      </c>
      <c r="AH13" s="55"/>
      <c r="AI13" s="55"/>
      <c r="AJ13" s="55"/>
      <c r="AK13" s="55"/>
      <c r="AL13" s="55"/>
      <c r="AM13" s="55"/>
      <c r="AN13" s="55"/>
      <c r="AO13" s="55"/>
      <c r="AP13" s="55"/>
      <c r="AQ13" s="55"/>
      <c r="AR13" s="55"/>
      <c r="AS13" s="55"/>
    </row>
    <row r="14" spans="1:45" x14ac:dyDescent="0.35">
      <c r="A14" s="14">
        <v>12</v>
      </c>
      <c r="B14" s="55"/>
      <c r="C14" s="55"/>
      <c r="D14" s="55"/>
      <c r="E14" s="55"/>
      <c r="F14" s="55"/>
      <c r="G14" s="55"/>
      <c r="H14" s="55"/>
      <c r="I14" s="55"/>
      <c r="J14" s="55"/>
      <c r="K14" s="55"/>
      <c r="L14" s="55"/>
      <c r="M14" s="55"/>
      <c r="N14" s="55"/>
      <c r="O14" s="759"/>
      <c r="P14" s="760"/>
      <c r="Q14" s="760"/>
      <c r="R14" s="55">
        <f t="shared" si="3"/>
        <v>45906</v>
      </c>
      <c r="S14" s="55"/>
      <c r="T14" s="55"/>
      <c r="U14" s="55">
        <f t="shared" si="5"/>
        <v>45941</v>
      </c>
      <c r="V14" s="55">
        <f t="shared" si="4"/>
        <v>45577</v>
      </c>
      <c r="W14" s="3550"/>
      <c r="X14" s="55"/>
      <c r="Y14" s="55"/>
      <c r="Z14" s="55"/>
      <c r="AA14" s="55"/>
      <c r="AB14" s="55"/>
      <c r="AC14" s="55"/>
      <c r="AD14" s="55"/>
      <c r="AE14" s="55"/>
      <c r="AF14" s="55"/>
      <c r="AG14" s="55">
        <f t="shared" si="2"/>
        <v>45935</v>
      </c>
      <c r="AH14" s="55"/>
      <c r="AI14" s="55"/>
      <c r="AJ14" s="55"/>
      <c r="AK14" s="55"/>
      <c r="AL14" s="55"/>
      <c r="AM14" s="55"/>
      <c r="AN14" s="55"/>
      <c r="AO14" s="55"/>
      <c r="AP14" s="55"/>
      <c r="AQ14" s="55"/>
      <c r="AR14" s="55"/>
      <c r="AS14" s="55"/>
    </row>
    <row r="15" spans="1:45" x14ac:dyDescent="0.35">
      <c r="A15" s="14">
        <v>13</v>
      </c>
      <c r="B15" s="55"/>
      <c r="C15" s="55"/>
      <c r="D15" s="55"/>
      <c r="E15" s="55"/>
      <c r="F15" s="55"/>
      <c r="G15" s="55"/>
      <c r="H15" s="55"/>
      <c r="I15" s="55"/>
      <c r="J15" s="55"/>
      <c r="K15" s="55"/>
      <c r="L15" s="55"/>
      <c r="M15" s="55"/>
      <c r="N15" s="55"/>
      <c r="O15" s="758"/>
      <c r="P15" s="55"/>
      <c r="Q15" s="55"/>
      <c r="R15" s="55">
        <f t="shared" si="3"/>
        <v>45913</v>
      </c>
      <c r="S15" s="55"/>
      <c r="T15" s="55"/>
      <c r="U15" s="55">
        <f t="shared" si="5"/>
        <v>45948</v>
      </c>
      <c r="V15" s="55">
        <f t="shared" si="4"/>
        <v>45584</v>
      </c>
      <c r="W15" s="3550"/>
      <c r="X15" s="55"/>
      <c r="Y15" s="55"/>
      <c r="Z15" s="55"/>
      <c r="AA15" s="55"/>
      <c r="AB15" s="55"/>
      <c r="AC15" s="55"/>
      <c r="AD15" s="55"/>
      <c r="AE15" s="55"/>
      <c r="AF15" s="55"/>
      <c r="AG15" s="55">
        <f t="shared" si="2"/>
        <v>45942</v>
      </c>
      <c r="AH15" s="55"/>
      <c r="AI15" s="55"/>
      <c r="AJ15" s="55"/>
      <c r="AK15" s="55"/>
      <c r="AL15" s="55"/>
      <c r="AM15" s="55"/>
      <c r="AN15" s="55"/>
      <c r="AO15" s="55"/>
      <c r="AP15" s="55"/>
      <c r="AQ15" s="55"/>
      <c r="AR15" s="55"/>
      <c r="AS15" s="55"/>
    </row>
    <row r="16" spans="1:45" x14ac:dyDescent="0.35">
      <c r="A16" s="14">
        <v>14</v>
      </c>
      <c r="B16" s="55"/>
      <c r="C16" s="55"/>
      <c r="D16" s="55"/>
      <c r="E16" s="55"/>
      <c r="F16" s="55"/>
      <c r="G16" s="55"/>
      <c r="H16" s="55"/>
      <c r="I16" s="55"/>
      <c r="J16" s="55"/>
      <c r="K16" s="55"/>
      <c r="L16" s="55"/>
      <c r="M16" s="55"/>
      <c r="N16" s="55"/>
      <c r="O16" s="759"/>
      <c r="P16" s="760"/>
      <c r="Q16" s="760"/>
      <c r="R16" s="55">
        <f t="shared" si="3"/>
        <v>45920</v>
      </c>
      <c r="S16" s="55"/>
      <c r="T16" s="55"/>
      <c r="U16" s="55">
        <f>U15+7</f>
        <v>45955</v>
      </c>
      <c r="V16" s="55">
        <f t="shared" si="4"/>
        <v>45591</v>
      </c>
      <c r="W16" s="3550"/>
      <c r="X16" s="55"/>
      <c r="Y16" s="55"/>
      <c r="Z16" s="55"/>
      <c r="AA16" s="55"/>
      <c r="AB16" s="55"/>
      <c r="AC16" s="55"/>
      <c r="AD16" s="55"/>
      <c r="AE16" s="55"/>
      <c r="AF16" s="55"/>
      <c r="AG16" s="55">
        <f t="shared" si="2"/>
        <v>45949</v>
      </c>
      <c r="AH16" s="55"/>
      <c r="AI16" s="55"/>
      <c r="AJ16" s="55"/>
      <c r="AK16" s="55"/>
      <c r="AL16" s="55"/>
      <c r="AM16" s="55"/>
      <c r="AN16" s="55"/>
      <c r="AO16" s="55"/>
      <c r="AP16" s="55"/>
      <c r="AQ16" s="55"/>
      <c r="AR16" s="55"/>
      <c r="AS16" s="55"/>
    </row>
    <row r="17" spans="1:45" x14ac:dyDescent="0.35">
      <c r="A17" s="14">
        <v>15</v>
      </c>
      <c r="B17" s="55"/>
      <c r="C17" s="55"/>
      <c r="D17" s="55"/>
      <c r="E17" s="55"/>
      <c r="F17" s="55"/>
      <c r="G17" s="55"/>
      <c r="H17" s="55"/>
      <c r="I17" s="55"/>
      <c r="J17" s="55"/>
      <c r="K17" s="55"/>
      <c r="L17" s="55"/>
      <c r="M17" s="55"/>
      <c r="N17" s="55"/>
      <c r="O17" s="758"/>
      <c r="P17" s="55"/>
      <c r="Q17" s="55"/>
      <c r="R17" s="55">
        <f t="shared" si="3"/>
        <v>45927</v>
      </c>
      <c r="S17" s="55"/>
      <c r="T17" s="55"/>
      <c r="U17" s="55">
        <f t="shared" si="5"/>
        <v>45962</v>
      </c>
      <c r="V17" s="55">
        <f t="shared" si="4"/>
        <v>45598</v>
      </c>
      <c r="W17" s="3550"/>
      <c r="X17" s="55"/>
      <c r="Y17" s="55"/>
      <c r="Z17" s="55"/>
      <c r="AA17" s="55"/>
      <c r="AB17" s="55"/>
      <c r="AC17" s="55"/>
      <c r="AD17" s="55"/>
      <c r="AE17" s="55"/>
      <c r="AF17" s="55"/>
      <c r="AG17" s="55">
        <f t="shared" si="2"/>
        <v>45956</v>
      </c>
      <c r="AH17" s="55"/>
      <c r="AI17" s="55"/>
      <c r="AJ17" s="55"/>
      <c r="AK17" s="55"/>
      <c r="AL17" s="55"/>
      <c r="AM17" s="55"/>
      <c r="AN17" s="55"/>
      <c r="AO17" s="55"/>
      <c r="AP17" s="55"/>
      <c r="AQ17" s="55"/>
      <c r="AR17" s="55"/>
      <c r="AS17" s="55"/>
    </row>
    <row r="18" spans="1:45" x14ac:dyDescent="0.35">
      <c r="A18" s="14">
        <v>16</v>
      </c>
      <c r="B18" s="55"/>
      <c r="C18" s="55"/>
      <c r="D18" s="55"/>
      <c r="E18" s="55"/>
      <c r="F18" s="55"/>
      <c r="G18" s="55"/>
      <c r="H18" s="55"/>
      <c r="I18" s="55"/>
      <c r="J18" s="55"/>
      <c r="K18" s="55"/>
      <c r="L18" s="55"/>
      <c r="M18" s="55"/>
      <c r="N18" s="55"/>
      <c r="O18" s="759"/>
      <c r="P18" s="760"/>
      <c r="Q18" s="760"/>
      <c r="R18" s="55">
        <f t="shared" si="3"/>
        <v>45934</v>
      </c>
      <c r="S18" s="55"/>
      <c r="T18" s="55"/>
      <c r="U18" s="55">
        <f>U17+7</f>
        <v>45969</v>
      </c>
      <c r="V18" s="55">
        <f>V17+7</f>
        <v>45605</v>
      </c>
      <c r="W18" s="55"/>
      <c r="X18" s="55"/>
      <c r="Y18" s="55"/>
      <c r="Z18" s="55"/>
      <c r="AA18" s="55"/>
      <c r="AB18" s="55"/>
      <c r="AC18" s="55"/>
      <c r="AD18" s="55"/>
      <c r="AE18" s="55"/>
      <c r="AF18" s="55"/>
      <c r="AG18" s="55">
        <f t="shared" si="2"/>
        <v>45963</v>
      </c>
      <c r="AH18" s="55"/>
      <c r="AI18" s="55"/>
      <c r="AJ18" s="55"/>
      <c r="AK18" s="55"/>
      <c r="AL18" s="55"/>
      <c r="AM18" s="55"/>
      <c r="AN18" s="55"/>
      <c r="AO18" s="55"/>
      <c r="AP18" s="55"/>
      <c r="AQ18" s="55"/>
      <c r="AR18" s="55"/>
      <c r="AS18" s="55"/>
    </row>
    <row r="19" spans="1:45" x14ac:dyDescent="0.35">
      <c r="A19" s="14">
        <v>17</v>
      </c>
      <c r="B19" s="55"/>
      <c r="C19" s="55"/>
      <c r="D19" s="55"/>
      <c r="E19" s="55"/>
      <c r="F19" s="55"/>
      <c r="G19" s="55"/>
      <c r="H19" s="55"/>
      <c r="I19" s="55"/>
      <c r="J19" s="55"/>
      <c r="K19" s="55"/>
      <c r="L19" s="55"/>
      <c r="M19" s="55"/>
      <c r="N19" s="55"/>
      <c r="O19" s="758"/>
      <c r="P19" s="55"/>
      <c r="Q19" s="55"/>
      <c r="R19" s="55">
        <f t="shared" si="3"/>
        <v>45941</v>
      </c>
      <c r="S19" s="55"/>
      <c r="T19" s="55"/>
      <c r="U19" s="55"/>
      <c r="V19" s="55">
        <f>V18+7</f>
        <v>45612</v>
      </c>
      <c r="W19" s="55"/>
      <c r="X19" s="55"/>
      <c r="Y19" s="55"/>
      <c r="Z19" s="55"/>
      <c r="AA19" s="55"/>
      <c r="AB19" s="55"/>
      <c r="AC19" s="55"/>
      <c r="AD19" s="55"/>
      <c r="AE19" s="55"/>
      <c r="AF19" s="55"/>
      <c r="AG19" s="55"/>
      <c r="AH19" s="55"/>
      <c r="AI19" s="55"/>
      <c r="AJ19" s="55"/>
      <c r="AK19" s="55"/>
      <c r="AL19" s="55"/>
      <c r="AM19" s="55"/>
      <c r="AN19" s="55"/>
      <c r="AO19" s="55"/>
      <c r="AP19" s="55"/>
      <c r="AQ19" s="55"/>
      <c r="AR19" s="55"/>
      <c r="AS19" s="55"/>
    </row>
    <row r="20" spans="1:45" x14ac:dyDescent="0.35">
      <c r="A20" s="14">
        <v>18</v>
      </c>
      <c r="B20" s="55"/>
      <c r="C20" s="55"/>
      <c r="D20" s="55"/>
      <c r="E20" s="55"/>
      <c r="F20" s="55"/>
      <c r="G20" s="55"/>
      <c r="H20" s="55"/>
      <c r="I20" s="55"/>
      <c r="J20" s="55"/>
      <c r="K20" s="55"/>
      <c r="L20" s="55"/>
      <c r="M20" s="55"/>
      <c r="N20" s="55"/>
      <c r="O20" s="759"/>
      <c r="P20" s="760"/>
      <c r="Q20" s="760"/>
      <c r="R20" s="55">
        <f t="shared" si="3"/>
        <v>45948</v>
      </c>
      <c r="S20" s="55"/>
      <c r="T20" s="55"/>
      <c r="U20" s="55"/>
      <c r="V20" s="55">
        <f>V19+7</f>
        <v>45619</v>
      </c>
      <c r="W20" s="55"/>
      <c r="X20" s="55"/>
      <c r="Y20" s="55"/>
      <c r="Z20" s="55"/>
      <c r="AA20" s="55"/>
      <c r="AB20" s="55"/>
      <c r="AC20" s="55"/>
      <c r="AD20" s="55"/>
      <c r="AE20" s="55"/>
      <c r="AF20" s="55"/>
      <c r="AG20" s="55"/>
      <c r="AH20" s="55"/>
      <c r="AI20" s="55"/>
      <c r="AJ20" s="55"/>
      <c r="AK20" s="55"/>
      <c r="AL20" s="55"/>
      <c r="AM20" s="55"/>
      <c r="AN20" s="55"/>
      <c r="AO20" s="55"/>
      <c r="AP20" s="55"/>
      <c r="AQ20" s="55"/>
      <c r="AR20" s="55"/>
      <c r="AS20" s="55"/>
    </row>
    <row r="21" spans="1:45" x14ac:dyDescent="0.35">
      <c r="A21" s="14">
        <v>19</v>
      </c>
      <c r="B21" s="55"/>
      <c r="C21" s="55"/>
      <c r="D21" s="55"/>
      <c r="E21" s="55"/>
      <c r="F21" s="55"/>
      <c r="G21" s="55"/>
      <c r="H21" s="55"/>
      <c r="I21" s="55"/>
      <c r="J21" s="55"/>
      <c r="K21" s="55"/>
      <c r="L21" s="55"/>
      <c r="M21" s="55"/>
      <c r="N21" s="55"/>
      <c r="O21" s="758"/>
      <c r="P21" s="55"/>
      <c r="Q21" s="55"/>
      <c r="R21" s="55">
        <f t="shared" si="3"/>
        <v>45955</v>
      </c>
      <c r="S21" s="55"/>
      <c r="T21" s="55"/>
      <c r="U21" s="55"/>
      <c r="V21" s="55">
        <f>V20+7</f>
        <v>45626</v>
      </c>
      <c r="W21" s="55"/>
      <c r="X21" s="55"/>
      <c r="Y21" s="55"/>
      <c r="Z21" s="55"/>
      <c r="AA21" s="55"/>
      <c r="AB21" s="55"/>
      <c r="AC21" s="55"/>
      <c r="AD21" s="55"/>
      <c r="AE21" s="55"/>
      <c r="AF21" s="55"/>
      <c r="AG21" s="55"/>
      <c r="AH21" s="55"/>
      <c r="AI21" s="55"/>
      <c r="AJ21" s="55"/>
      <c r="AK21" s="55"/>
      <c r="AL21" s="55"/>
      <c r="AM21" s="55"/>
      <c r="AN21" s="55"/>
      <c r="AO21" s="55"/>
      <c r="AP21" s="55"/>
      <c r="AQ21" s="55"/>
      <c r="AR21" s="55"/>
      <c r="AS21" s="55"/>
    </row>
    <row r="22" spans="1:45" x14ac:dyDescent="0.35">
      <c r="A22" s="14">
        <v>20</v>
      </c>
      <c r="B22" s="55"/>
      <c r="C22" s="55"/>
      <c r="D22" s="55"/>
      <c r="E22" s="55"/>
      <c r="F22" s="55"/>
      <c r="G22" s="55"/>
      <c r="H22" s="55"/>
      <c r="I22" s="55"/>
      <c r="J22" s="55"/>
      <c r="K22" s="55"/>
      <c r="L22" s="55"/>
      <c r="M22" s="55"/>
      <c r="N22" s="55"/>
      <c r="O22" s="759"/>
      <c r="P22" s="760"/>
      <c r="Q22" s="760"/>
      <c r="R22" s="55">
        <f t="shared" si="3"/>
        <v>45962</v>
      </c>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row>
    <row r="23" spans="1:45" x14ac:dyDescent="0.35">
      <c r="A23" s="14">
        <v>21</v>
      </c>
      <c r="B23" s="55"/>
      <c r="C23" s="55"/>
      <c r="D23" s="55"/>
      <c r="E23" s="55"/>
      <c r="F23" s="55"/>
      <c r="G23" s="55"/>
      <c r="H23" s="55"/>
      <c r="I23" s="55"/>
      <c r="J23" s="55"/>
      <c r="K23" s="55"/>
      <c r="L23" s="55"/>
      <c r="M23" s="55"/>
      <c r="N23" s="55"/>
      <c r="O23" s="758"/>
      <c r="P23" s="55"/>
      <c r="Q23" s="55"/>
      <c r="R23" s="55">
        <f t="shared" si="3"/>
        <v>45969</v>
      </c>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row>
    <row r="24" spans="1:45" x14ac:dyDescent="0.35">
      <c r="A24" s="14">
        <v>22</v>
      </c>
      <c r="B24" s="55"/>
      <c r="C24" s="55"/>
      <c r="D24" s="55"/>
      <c r="E24" s="55"/>
      <c r="F24" s="55"/>
      <c r="G24" s="55"/>
      <c r="H24" s="55"/>
      <c r="I24" s="55"/>
      <c r="J24" s="55"/>
      <c r="K24" s="55"/>
      <c r="L24" s="55"/>
      <c r="M24" s="55"/>
      <c r="N24" s="55"/>
      <c r="O24" s="759"/>
      <c r="P24" s="760"/>
      <c r="Q24" s="760"/>
      <c r="R24" s="55">
        <f t="shared" si="3"/>
        <v>45976</v>
      </c>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row>
    <row r="25" spans="1:45" x14ac:dyDescent="0.35">
      <c r="A25" s="14">
        <v>23</v>
      </c>
      <c r="B25" s="55"/>
      <c r="C25" s="55"/>
      <c r="D25" s="55"/>
      <c r="E25" s="55"/>
      <c r="F25" s="55"/>
      <c r="G25" s="55"/>
      <c r="H25" s="55"/>
      <c r="I25" s="55"/>
      <c r="J25" s="55"/>
      <c r="K25" s="55"/>
      <c r="L25" s="55"/>
      <c r="M25" s="55"/>
      <c r="N25" s="55"/>
      <c r="O25" s="758"/>
      <c r="P25" s="55"/>
      <c r="Q25" s="55"/>
      <c r="R25" s="55">
        <f t="shared" si="3"/>
        <v>45983</v>
      </c>
      <c r="S25" s="55"/>
      <c r="T25" s="55"/>
      <c r="U25" s="55"/>
      <c r="V25" s="55"/>
      <c r="W25" s="55"/>
      <c r="X25" s="55"/>
      <c r="Y25" s="55"/>
      <c r="Z25" s="55"/>
      <c r="AA25" s="55"/>
      <c r="AB25" s="55"/>
      <c r="AC25" s="55"/>
      <c r="AD25" s="55"/>
      <c r="AE25" s="55"/>
      <c r="AF25" s="55"/>
      <c r="AG25" s="55"/>
      <c r="AH25" s="55"/>
      <c r="AI25" s="55"/>
      <c r="AJ25" s="55"/>
      <c r="AK25" s="55"/>
      <c r="AL25" s="55"/>
      <c r="AM25" s="55"/>
      <c r="AN25" s="55"/>
      <c r="AO25" s="55"/>
      <c r="AP25" s="55"/>
      <c r="AQ25" s="55"/>
      <c r="AR25" s="55"/>
      <c r="AS25" s="55"/>
    </row>
    <row r="26" spans="1:45" x14ac:dyDescent="0.35">
      <c r="A26" s="14">
        <v>24</v>
      </c>
      <c r="B26" s="55"/>
      <c r="C26" s="55"/>
      <c r="D26" s="55"/>
      <c r="E26" s="55"/>
      <c r="F26" s="55"/>
      <c r="G26" s="55"/>
      <c r="H26" s="55"/>
      <c r="I26" s="55"/>
      <c r="J26" s="55"/>
      <c r="K26" s="55"/>
      <c r="L26" s="55"/>
      <c r="M26" s="55"/>
      <c r="N26" s="55"/>
      <c r="O26" s="759"/>
      <c r="P26" s="760"/>
      <c r="Q26" s="760"/>
      <c r="R26" s="55">
        <f t="shared" si="3"/>
        <v>45990</v>
      </c>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row>
    <row r="27" spans="1:45" x14ac:dyDescent="0.35">
      <c r="A27" s="14">
        <v>25</v>
      </c>
      <c r="B27" s="55"/>
      <c r="C27" s="55"/>
      <c r="D27" s="55"/>
      <c r="E27" s="55"/>
      <c r="F27" s="55"/>
      <c r="G27" s="55"/>
      <c r="H27" s="55"/>
      <c r="I27" s="55"/>
      <c r="J27" s="55"/>
      <c r="K27" s="55"/>
      <c r="L27" s="55"/>
      <c r="M27" s="55"/>
      <c r="N27" s="55"/>
      <c r="O27" s="758"/>
      <c r="P27" s="55"/>
      <c r="Q27" s="55"/>
      <c r="R27" s="55">
        <v>46011</v>
      </c>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row>
    <row r="28" spans="1:45" x14ac:dyDescent="0.35">
      <c r="A28" s="14">
        <v>26</v>
      </c>
      <c r="B28" s="55"/>
      <c r="C28" s="55"/>
      <c r="D28" s="55"/>
      <c r="E28" s="55"/>
      <c r="F28" s="55"/>
      <c r="G28" s="55"/>
      <c r="H28" s="55"/>
      <c r="I28" s="55"/>
      <c r="J28" s="55"/>
      <c r="K28" s="55"/>
      <c r="L28" s="55"/>
      <c r="M28" s="55"/>
      <c r="N28" s="55"/>
      <c r="O28" s="759"/>
      <c r="P28" s="760"/>
      <c r="Q28" s="760"/>
      <c r="R28" s="55">
        <f>R27+7</f>
        <v>46018</v>
      </c>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row>
    <row r="29" spans="1:45" x14ac:dyDescent="0.35">
      <c r="A29" s="14">
        <v>27</v>
      </c>
      <c r="B29" s="55"/>
      <c r="C29" s="55"/>
      <c r="D29" s="55"/>
      <c r="E29" s="55"/>
      <c r="F29" s="55"/>
      <c r="G29" s="55"/>
      <c r="H29" s="55"/>
      <c r="I29" s="55"/>
      <c r="J29" s="55"/>
      <c r="K29" s="55"/>
      <c r="L29" s="55"/>
      <c r="M29" s="55"/>
      <c r="N29" s="55"/>
      <c r="O29" s="758"/>
      <c r="P29" s="55"/>
      <c r="Q29" s="55"/>
      <c r="R29" s="55">
        <f>R28+7</f>
        <v>46025</v>
      </c>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row>
    <row r="32" spans="1:45" x14ac:dyDescent="0.35">
      <c r="P32" s="3549"/>
    </row>
    <row r="33" spans="16:16" x14ac:dyDescent="0.35">
      <c r="P33" s="3549"/>
    </row>
  </sheetData>
  <phoneticPr fontId="51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BDF05-7571-4148-82CC-935183E60906}">
  <dimension ref="A1:P18190"/>
  <sheetViews>
    <sheetView tabSelected="1" workbookViewId="0">
      <selection activeCell="H1" sqref="H1:H1048576"/>
    </sheetView>
  </sheetViews>
  <sheetFormatPr defaultRowHeight="15.5" x14ac:dyDescent="0.35"/>
  <cols>
    <col min="1" max="1" width="10.6640625" customWidth="1"/>
    <col min="2" max="2" width="11" customWidth="1"/>
    <col min="4" max="4" width="13.25" customWidth="1"/>
    <col min="5" max="5" width="14.6640625" customWidth="1"/>
    <col min="6" max="6" width="31.25" customWidth="1"/>
    <col min="7" max="7" width="10" customWidth="1"/>
    <col min="8" max="8" width="12.08203125" style="1" customWidth="1"/>
    <col min="13" max="13" width="10" customWidth="1"/>
    <col min="16" max="16" width="13.08203125" customWidth="1"/>
  </cols>
  <sheetData>
    <row r="1" spans="1:16" x14ac:dyDescent="0.35">
      <c r="A1" t="s">
        <v>1381</v>
      </c>
      <c r="B1" t="s">
        <v>1382</v>
      </c>
      <c r="C1" t="s">
        <v>1383</v>
      </c>
      <c r="D1" t="s">
        <v>1384</v>
      </c>
      <c r="E1" t="s">
        <v>1385</v>
      </c>
      <c r="F1" t="s">
        <v>1386</v>
      </c>
      <c r="G1" t="s">
        <v>100</v>
      </c>
      <c r="H1" s="1" t="s">
        <v>1387</v>
      </c>
      <c r="I1" t="s">
        <v>38</v>
      </c>
      <c r="J1" t="s">
        <v>1388</v>
      </c>
      <c r="K1" t="s">
        <v>1389</v>
      </c>
      <c r="L1" t="s">
        <v>1390</v>
      </c>
      <c r="M1" t="s">
        <v>1391</v>
      </c>
      <c r="N1" t="s">
        <v>1392</v>
      </c>
      <c r="O1" t="s">
        <v>122</v>
      </c>
      <c r="P1" t="s">
        <v>1393</v>
      </c>
    </row>
    <row r="2" spans="1:16" x14ac:dyDescent="0.35">
      <c r="A2" t="s">
        <v>1394</v>
      </c>
      <c r="B2" t="s">
        <v>1395</v>
      </c>
      <c r="C2" t="s">
        <v>1396</v>
      </c>
      <c r="D2" t="s">
        <v>112</v>
      </c>
      <c r="E2" t="s">
        <v>1397</v>
      </c>
      <c r="F2" t="s">
        <v>1398</v>
      </c>
      <c r="G2" t="s">
        <v>1399</v>
      </c>
      <c r="H2" s="1">
        <v>45746</v>
      </c>
      <c r="I2" t="s">
        <v>627</v>
      </c>
      <c r="J2" t="s">
        <v>2</v>
      </c>
      <c r="K2" t="s">
        <v>1</v>
      </c>
      <c r="L2" t="s">
        <v>28</v>
      </c>
      <c r="M2" t="s">
        <v>7747</v>
      </c>
      <c r="N2">
        <v>6</v>
      </c>
      <c r="O2" t="s">
        <v>2</v>
      </c>
      <c r="P2">
        <v>1</v>
      </c>
    </row>
    <row r="3" spans="1:16" x14ac:dyDescent="0.35">
      <c r="A3" t="s">
        <v>1400</v>
      </c>
      <c r="B3" t="s">
        <v>1401</v>
      </c>
      <c r="C3" t="s">
        <v>1402</v>
      </c>
      <c r="D3" t="s">
        <v>112</v>
      </c>
      <c r="E3" t="s">
        <v>1397</v>
      </c>
      <c r="F3" t="s">
        <v>1403</v>
      </c>
      <c r="G3" t="s">
        <v>1404</v>
      </c>
      <c r="H3" s="1">
        <v>45746</v>
      </c>
      <c r="I3" t="s">
        <v>627</v>
      </c>
      <c r="J3" t="s">
        <v>2</v>
      </c>
      <c r="K3" t="s">
        <v>1</v>
      </c>
      <c r="L3" t="s">
        <v>28</v>
      </c>
      <c r="M3" t="s">
        <v>7747</v>
      </c>
      <c r="N3">
        <v>6</v>
      </c>
      <c r="O3" t="s">
        <v>2</v>
      </c>
      <c r="P3">
        <v>1</v>
      </c>
    </row>
    <row r="4" spans="1:16" x14ac:dyDescent="0.35">
      <c r="A4" t="s">
        <v>1405</v>
      </c>
      <c r="B4" t="s">
        <v>1406</v>
      </c>
      <c r="C4" t="s">
        <v>1396</v>
      </c>
      <c r="D4" t="s">
        <v>112</v>
      </c>
      <c r="E4" t="s">
        <v>1397</v>
      </c>
      <c r="F4" t="s">
        <v>1407</v>
      </c>
      <c r="G4" t="s">
        <v>1408</v>
      </c>
      <c r="H4" s="1">
        <v>45746</v>
      </c>
      <c r="I4" t="s">
        <v>627</v>
      </c>
      <c r="J4" t="s">
        <v>2</v>
      </c>
      <c r="K4" t="s">
        <v>1</v>
      </c>
      <c r="L4" t="s">
        <v>28</v>
      </c>
      <c r="M4" t="s">
        <v>7747</v>
      </c>
      <c r="N4">
        <v>6</v>
      </c>
      <c r="O4" t="s">
        <v>2</v>
      </c>
      <c r="P4">
        <v>1</v>
      </c>
    </row>
    <row r="5" spans="1:16" x14ac:dyDescent="0.35">
      <c r="A5" t="s">
        <v>1409</v>
      </c>
      <c r="B5" t="s">
        <v>1410</v>
      </c>
      <c r="C5" t="s">
        <v>1396</v>
      </c>
      <c r="D5" t="s">
        <v>112</v>
      </c>
      <c r="E5" t="s">
        <v>1397</v>
      </c>
      <c r="F5" t="s">
        <v>1411</v>
      </c>
      <c r="G5" t="s">
        <v>1412</v>
      </c>
      <c r="H5" s="1">
        <v>45746</v>
      </c>
      <c r="I5" t="s">
        <v>627</v>
      </c>
      <c r="J5" t="s">
        <v>2</v>
      </c>
      <c r="K5" t="s">
        <v>1</v>
      </c>
      <c r="L5" t="s">
        <v>28</v>
      </c>
      <c r="M5" t="s">
        <v>7747</v>
      </c>
      <c r="N5">
        <v>6</v>
      </c>
      <c r="O5" t="s">
        <v>2</v>
      </c>
      <c r="P5">
        <v>1</v>
      </c>
    </row>
    <row r="6" spans="1:16" x14ac:dyDescent="0.35">
      <c r="A6" t="s">
        <v>1413</v>
      </c>
      <c r="B6" t="s">
        <v>1414</v>
      </c>
      <c r="C6" t="s">
        <v>1396</v>
      </c>
      <c r="D6" t="s">
        <v>112</v>
      </c>
      <c r="E6" t="s">
        <v>1397</v>
      </c>
      <c r="F6" t="s">
        <v>1415</v>
      </c>
      <c r="G6" t="s">
        <v>1416</v>
      </c>
      <c r="H6" s="1">
        <v>45746</v>
      </c>
      <c r="I6" t="s">
        <v>627</v>
      </c>
      <c r="J6" t="s">
        <v>2</v>
      </c>
      <c r="K6" t="s">
        <v>1</v>
      </c>
      <c r="L6" t="s">
        <v>28</v>
      </c>
      <c r="M6" t="s">
        <v>7747</v>
      </c>
      <c r="N6">
        <v>6</v>
      </c>
      <c r="O6" t="s">
        <v>2</v>
      </c>
      <c r="P6">
        <v>1</v>
      </c>
    </row>
    <row r="7" spans="1:16" x14ac:dyDescent="0.35">
      <c r="A7" t="s">
        <v>1417</v>
      </c>
      <c r="B7" t="s">
        <v>1418</v>
      </c>
      <c r="C7" t="s">
        <v>1402</v>
      </c>
      <c r="D7" t="s">
        <v>112</v>
      </c>
      <c r="E7" t="s">
        <v>1397</v>
      </c>
      <c r="F7" t="s">
        <v>1419</v>
      </c>
      <c r="G7" t="s">
        <v>1175</v>
      </c>
      <c r="H7" s="1">
        <v>45746</v>
      </c>
      <c r="I7" t="s">
        <v>627</v>
      </c>
      <c r="J7" t="s">
        <v>2</v>
      </c>
      <c r="K7" t="s">
        <v>1</v>
      </c>
      <c r="L7" t="s">
        <v>28</v>
      </c>
      <c r="M7" t="s">
        <v>7747</v>
      </c>
      <c r="N7">
        <v>6</v>
      </c>
      <c r="O7" t="s">
        <v>2</v>
      </c>
      <c r="P7">
        <v>1</v>
      </c>
    </row>
    <row r="8" spans="1:16" x14ac:dyDescent="0.35">
      <c r="A8" t="s">
        <v>1420</v>
      </c>
      <c r="B8" t="s">
        <v>1421</v>
      </c>
      <c r="C8" t="s">
        <v>1402</v>
      </c>
      <c r="D8" t="s">
        <v>112</v>
      </c>
      <c r="E8" t="s">
        <v>1397</v>
      </c>
      <c r="F8" t="s">
        <v>1422</v>
      </c>
      <c r="G8" t="s">
        <v>1423</v>
      </c>
      <c r="H8" s="1">
        <v>45746</v>
      </c>
      <c r="I8" t="s">
        <v>627</v>
      </c>
      <c r="J8" t="s">
        <v>2</v>
      </c>
      <c r="K8" t="s">
        <v>1</v>
      </c>
      <c r="L8" t="s">
        <v>28</v>
      </c>
      <c r="M8" t="s">
        <v>7747</v>
      </c>
      <c r="N8">
        <v>6</v>
      </c>
      <c r="O8" t="s">
        <v>2</v>
      </c>
      <c r="P8">
        <v>1</v>
      </c>
    </row>
    <row r="9" spans="1:16" x14ac:dyDescent="0.35">
      <c r="A9" t="s">
        <v>1424</v>
      </c>
      <c r="B9" t="s">
        <v>1425</v>
      </c>
      <c r="C9" t="s">
        <v>1402</v>
      </c>
      <c r="D9" t="s">
        <v>112</v>
      </c>
      <c r="E9" t="s">
        <v>1397</v>
      </c>
      <c r="F9" t="s">
        <v>1426</v>
      </c>
      <c r="G9" t="s">
        <v>1427</v>
      </c>
      <c r="H9" s="1">
        <v>45746</v>
      </c>
      <c r="I9" t="s">
        <v>627</v>
      </c>
      <c r="J9" t="s">
        <v>2</v>
      </c>
      <c r="K9" t="s">
        <v>1</v>
      </c>
      <c r="L9" t="s">
        <v>28</v>
      </c>
      <c r="M9" t="s">
        <v>7747</v>
      </c>
      <c r="N9">
        <v>6</v>
      </c>
      <c r="O9" t="s">
        <v>2</v>
      </c>
      <c r="P9">
        <v>1</v>
      </c>
    </row>
    <row r="10" spans="1:16" x14ac:dyDescent="0.35">
      <c r="A10" t="s">
        <v>1424</v>
      </c>
      <c r="B10" t="s">
        <v>1421</v>
      </c>
      <c r="C10" t="s">
        <v>1428</v>
      </c>
      <c r="D10" t="s">
        <v>112</v>
      </c>
      <c r="E10" t="s">
        <v>1397</v>
      </c>
      <c r="F10" t="s">
        <v>1429</v>
      </c>
      <c r="G10" t="s">
        <v>1430</v>
      </c>
      <c r="H10" s="1">
        <v>45746</v>
      </c>
      <c r="I10" t="s">
        <v>627</v>
      </c>
      <c r="J10" t="s">
        <v>2</v>
      </c>
      <c r="K10" t="s">
        <v>1</v>
      </c>
      <c r="L10" t="s">
        <v>28</v>
      </c>
      <c r="M10" t="s">
        <v>1428</v>
      </c>
      <c r="N10">
        <v>6</v>
      </c>
      <c r="O10" t="s">
        <v>2</v>
      </c>
      <c r="P10">
        <v>1</v>
      </c>
    </row>
    <row r="11" spans="1:16" x14ac:dyDescent="0.35">
      <c r="A11" t="s">
        <v>1431</v>
      </c>
      <c r="B11" t="s">
        <v>1432</v>
      </c>
      <c r="C11" t="s">
        <v>1396</v>
      </c>
      <c r="D11" t="s">
        <v>112</v>
      </c>
      <c r="E11" t="s">
        <v>1397</v>
      </c>
      <c r="F11" t="s">
        <v>1433</v>
      </c>
      <c r="G11" t="s">
        <v>1175</v>
      </c>
      <c r="H11" s="1">
        <v>45746</v>
      </c>
      <c r="I11" t="s">
        <v>627</v>
      </c>
      <c r="J11" t="s">
        <v>2</v>
      </c>
      <c r="K11" t="s">
        <v>1</v>
      </c>
      <c r="L11" t="s">
        <v>28</v>
      </c>
      <c r="M11" t="s">
        <v>7747</v>
      </c>
      <c r="N11">
        <v>6</v>
      </c>
      <c r="O11" t="s">
        <v>2</v>
      </c>
      <c r="P11">
        <v>1</v>
      </c>
    </row>
    <row r="12" spans="1:16" x14ac:dyDescent="0.35">
      <c r="A12" t="s">
        <v>1434</v>
      </c>
      <c r="B12" t="s">
        <v>1435</v>
      </c>
      <c r="C12" t="s">
        <v>1396</v>
      </c>
      <c r="D12" t="s">
        <v>112</v>
      </c>
      <c r="E12" t="s">
        <v>1397</v>
      </c>
      <c r="F12" t="s">
        <v>1436</v>
      </c>
      <c r="G12" t="s">
        <v>1437</v>
      </c>
      <c r="H12" s="1">
        <v>45746</v>
      </c>
      <c r="I12" t="s">
        <v>627</v>
      </c>
      <c r="J12" t="s">
        <v>2</v>
      </c>
      <c r="K12" t="s">
        <v>1</v>
      </c>
      <c r="L12" t="s">
        <v>28</v>
      </c>
      <c r="M12" t="s">
        <v>7747</v>
      </c>
      <c r="N12">
        <v>6</v>
      </c>
      <c r="O12" t="s">
        <v>2</v>
      </c>
      <c r="P12">
        <v>1</v>
      </c>
    </row>
    <row r="13" spans="1:16" x14ac:dyDescent="0.35">
      <c r="A13" t="s">
        <v>1438</v>
      </c>
      <c r="B13" t="s">
        <v>1439</v>
      </c>
      <c r="C13" t="s">
        <v>1402</v>
      </c>
      <c r="D13" t="s">
        <v>112</v>
      </c>
      <c r="E13" t="s">
        <v>1397</v>
      </c>
      <c r="F13" t="s">
        <v>1440</v>
      </c>
      <c r="G13" t="s">
        <v>1175</v>
      </c>
      <c r="H13" s="1">
        <v>45746</v>
      </c>
      <c r="I13" t="s">
        <v>627</v>
      </c>
      <c r="J13" t="s">
        <v>2</v>
      </c>
      <c r="K13" t="s">
        <v>1</v>
      </c>
      <c r="L13" t="s">
        <v>28</v>
      </c>
      <c r="M13" t="s">
        <v>7747</v>
      </c>
      <c r="N13">
        <v>6</v>
      </c>
      <c r="O13" t="s">
        <v>2</v>
      </c>
      <c r="P13">
        <v>1</v>
      </c>
    </row>
    <row r="14" spans="1:16" x14ac:dyDescent="0.35">
      <c r="A14" t="s">
        <v>1441</v>
      </c>
      <c r="B14" t="s">
        <v>1442</v>
      </c>
      <c r="C14" t="s">
        <v>1402</v>
      </c>
      <c r="D14" t="s">
        <v>112</v>
      </c>
      <c r="E14" t="s">
        <v>1397</v>
      </c>
      <c r="F14" t="s">
        <v>1443</v>
      </c>
      <c r="G14" t="s">
        <v>1444</v>
      </c>
      <c r="H14" s="1">
        <v>45746</v>
      </c>
      <c r="I14" t="s">
        <v>627</v>
      </c>
      <c r="J14" t="s">
        <v>2</v>
      </c>
      <c r="K14" t="s">
        <v>1</v>
      </c>
      <c r="L14" t="s">
        <v>28</v>
      </c>
      <c r="M14" t="s">
        <v>7747</v>
      </c>
      <c r="N14">
        <v>6</v>
      </c>
      <c r="O14" t="s">
        <v>2</v>
      </c>
      <c r="P14">
        <v>1</v>
      </c>
    </row>
    <row r="15" spans="1:16" x14ac:dyDescent="0.35">
      <c r="A15" t="s">
        <v>1441</v>
      </c>
      <c r="B15" t="s">
        <v>1445</v>
      </c>
      <c r="C15" t="s">
        <v>1396</v>
      </c>
      <c r="D15" t="s">
        <v>112</v>
      </c>
      <c r="E15" t="s">
        <v>1397</v>
      </c>
      <c r="F15" t="s">
        <v>1446</v>
      </c>
      <c r="G15" t="s">
        <v>1447</v>
      </c>
      <c r="H15" s="1">
        <v>45746</v>
      </c>
      <c r="I15" t="s">
        <v>627</v>
      </c>
      <c r="J15" t="s">
        <v>2</v>
      </c>
      <c r="K15" t="s">
        <v>1</v>
      </c>
      <c r="L15" t="s">
        <v>28</v>
      </c>
      <c r="M15" t="s">
        <v>7747</v>
      </c>
      <c r="N15">
        <v>6</v>
      </c>
      <c r="O15" t="s">
        <v>2</v>
      </c>
      <c r="P15">
        <v>1</v>
      </c>
    </row>
    <row r="16" spans="1:16" x14ac:dyDescent="0.35">
      <c r="A16" t="s">
        <v>1441</v>
      </c>
      <c r="B16" t="s">
        <v>1448</v>
      </c>
      <c r="C16" t="s">
        <v>1402</v>
      </c>
      <c r="D16" t="s">
        <v>112</v>
      </c>
      <c r="E16" t="s">
        <v>1397</v>
      </c>
      <c r="F16" t="s">
        <v>1449</v>
      </c>
      <c r="G16" t="s">
        <v>1450</v>
      </c>
      <c r="H16" s="1">
        <v>45746</v>
      </c>
      <c r="I16" t="s">
        <v>627</v>
      </c>
      <c r="J16" t="s">
        <v>2</v>
      </c>
      <c r="K16" t="s">
        <v>1</v>
      </c>
      <c r="L16" t="s">
        <v>28</v>
      </c>
      <c r="M16" t="s">
        <v>7747</v>
      </c>
      <c r="N16">
        <v>6</v>
      </c>
      <c r="O16" t="s">
        <v>2</v>
      </c>
      <c r="P16">
        <v>1</v>
      </c>
    </row>
    <row r="17" spans="1:16" x14ac:dyDescent="0.35">
      <c r="A17" t="s">
        <v>1451</v>
      </c>
      <c r="B17" t="s">
        <v>1452</v>
      </c>
      <c r="C17" t="s">
        <v>1402</v>
      </c>
      <c r="D17" t="s">
        <v>112</v>
      </c>
      <c r="E17" t="s">
        <v>1397</v>
      </c>
      <c r="F17" t="s">
        <v>1453</v>
      </c>
      <c r="G17" t="s">
        <v>1454</v>
      </c>
      <c r="H17" s="1">
        <v>45746</v>
      </c>
      <c r="I17" t="s">
        <v>627</v>
      </c>
      <c r="J17" t="s">
        <v>2</v>
      </c>
      <c r="K17" t="s">
        <v>1</v>
      </c>
      <c r="L17" t="s">
        <v>28</v>
      </c>
      <c r="M17" t="s">
        <v>7747</v>
      </c>
      <c r="N17">
        <v>6</v>
      </c>
      <c r="O17" t="s">
        <v>2</v>
      </c>
      <c r="P17">
        <v>1</v>
      </c>
    </row>
    <row r="18" spans="1:16" x14ac:dyDescent="0.35">
      <c r="A18" t="s">
        <v>1455</v>
      </c>
      <c r="B18" t="s">
        <v>1456</v>
      </c>
      <c r="C18" t="s">
        <v>1396</v>
      </c>
      <c r="D18" t="s">
        <v>112</v>
      </c>
      <c r="E18" t="s">
        <v>1397</v>
      </c>
      <c r="F18" t="s">
        <v>1457</v>
      </c>
      <c r="G18" t="s">
        <v>1458</v>
      </c>
      <c r="H18" s="1">
        <v>45746</v>
      </c>
      <c r="I18" t="s">
        <v>627</v>
      </c>
      <c r="J18" t="s">
        <v>2</v>
      </c>
      <c r="K18" t="s">
        <v>1</v>
      </c>
      <c r="L18" t="s">
        <v>28</v>
      </c>
      <c r="M18" t="s">
        <v>7747</v>
      </c>
      <c r="N18">
        <v>6</v>
      </c>
      <c r="O18" t="s">
        <v>2</v>
      </c>
      <c r="P18">
        <v>1</v>
      </c>
    </row>
    <row r="19" spans="1:16" x14ac:dyDescent="0.35">
      <c r="A19" t="s">
        <v>1459</v>
      </c>
      <c r="B19" t="s">
        <v>1460</v>
      </c>
      <c r="C19" t="s">
        <v>1396</v>
      </c>
      <c r="D19" t="s">
        <v>112</v>
      </c>
      <c r="E19" t="s">
        <v>1397</v>
      </c>
      <c r="F19" t="s">
        <v>1461</v>
      </c>
      <c r="G19" t="s">
        <v>1462</v>
      </c>
      <c r="H19" s="1">
        <v>45746</v>
      </c>
      <c r="I19" t="s">
        <v>627</v>
      </c>
      <c r="J19" t="s">
        <v>2</v>
      </c>
      <c r="K19" t="s">
        <v>1</v>
      </c>
      <c r="L19" t="s">
        <v>28</v>
      </c>
      <c r="M19" t="s">
        <v>7747</v>
      </c>
      <c r="N19">
        <v>6</v>
      </c>
      <c r="O19" t="s">
        <v>2</v>
      </c>
      <c r="P19">
        <v>1</v>
      </c>
    </row>
    <row r="20" spans="1:16" x14ac:dyDescent="0.35">
      <c r="A20" t="s">
        <v>1463</v>
      </c>
      <c r="B20" t="s">
        <v>1464</v>
      </c>
      <c r="C20" t="s">
        <v>1396</v>
      </c>
      <c r="D20" t="s">
        <v>112</v>
      </c>
      <c r="E20" t="s">
        <v>1397</v>
      </c>
      <c r="F20" t="s">
        <v>1465</v>
      </c>
      <c r="G20" t="s">
        <v>1466</v>
      </c>
      <c r="H20" s="1">
        <v>45746</v>
      </c>
      <c r="I20" t="s">
        <v>627</v>
      </c>
      <c r="J20" t="s">
        <v>2</v>
      </c>
      <c r="K20" t="s">
        <v>1</v>
      </c>
      <c r="L20" t="s">
        <v>28</v>
      </c>
      <c r="M20" t="s">
        <v>7747</v>
      </c>
      <c r="N20">
        <v>6</v>
      </c>
      <c r="O20" t="s">
        <v>2</v>
      </c>
      <c r="P20">
        <v>1</v>
      </c>
    </row>
    <row r="21" spans="1:16" x14ac:dyDescent="0.35">
      <c r="A21" t="s">
        <v>1463</v>
      </c>
      <c r="B21" t="s">
        <v>1467</v>
      </c>
      <c r="C21" t="s">
        <v>1396</v>
      </c>
      <c r="D21" t="s">
        <v>112</v>
      </c>
      <c r="E21" t="s">
        <v>1397</v>
      </c>
      <c r="F21" t="s">
        <v>1468</v>
      </c>
      <c r="G21" t="s">
        <v>1469</v>
      </c>
      <c r="H21" s="1">
        <v>45746</v>
      </c>
      <c r="I21" t="s">
        <v>627</v>
      </c>
      <c r="J21" t="s">
        <v>2</v>
      </c>
      <c r="K21" t="s">
        <v>1</v>
      </c>
      <c r="L21" t="s">
        <v>28</v>
      </c>
      <c r="M21" t="s">
        <v>7747</v>
      </c>
      <c r="N21">
        <v>6</v>
      </c>
      <c r="O21" t="s">
        <v>2</v>
      </c>
      <c r="P21">
        <v>1</v>
      </c>
    </row>
    <row r="22" spans="1:16" x14ac:dyDescent="0.35">
      <c r="A22" t="s">
        <v>1470</v>
      </c>
      <c r="B22" t="s">
        <v>1471</v>
      </c>
      <c r="C22" t="s">
        <v>1472</v>
      </c>
      <c r="D22" t="s">
        <v>112</v>
      </c>
      <c r="E22" t="s">
        <v>1397</v>
      </c>
      <c r="F22" t="s">
        <v>1473</v>
      </c>
      <c r="G22" t="s">
        <v>1474</v>
      </c>
      <c r="H22" s="1">
        <v>45746</v>
      </c>
      <c r="I22" t="s">
        <v>627</v>
      </c>
      <c r="J22" t="s">
        <v>2</v>
      </c>
      <c r="K22" t="s">
        <v>1</v>
      </c>
      <c r="L22" t="s">
        <v>28</v>
      </c>
      <c r="M22" t="s">
        <v>1472</v>
      </c>
      <c r="N22">
        <v>6</v>
      </c>
      <c r="O22" t="s">
        <v>2</v>
      </c>
      <c r="P22">
        <v>1</v>
      </c>
    </row>
    <row r="23" spans="1:16" x14ac:dyDescent="0.35">
      <c r="A23" t="s">
        <v>1470</v>
      </c>
      <c r="B23" t="s">
        <v>1475</v>
      </c>
      <c r="C23" t="s">
        <v>1402</v>
      </c>
      <c r="D23" t="s">
        <v>112</v>
      </c>
      <c r="E23" t="s">
        <v>1397</v>
      </c>
      <c r="F23" t="s">
        <v>1476</v>
      </c>
      <c r="G23" t="s">
        <v>1477</v>
      </c>
      <c r="H23" s="1">
        <v>45746</v>
      </c>
      <c r="I23" t="s">
        <v>627</v>
      </c>
      <c r="J23" t="s">
        <v>2</v>
      </c>
      <c r="K23" t="s">
        <v>1</v>
      </c>
      <c r="L23" t="s">
        <v>28</v>
      </c>
      <c r="M23" t="s">
        <v>7747</v>
      </c>
      <c r="N23">
        <v>6</v>
      </c>
      <c r="O23" t="s">
        <v>2</v>
      </c>
      <c r="P23">
        <v>1</v>
      </c>
    </row>
    <row r="24" spans="1:16" x14ac:dyDescent="0.35">
      <c r="A24" t="s">
        <v>1470</v>
      </c>
      <c r="B24" t="s">
        <v>1478</v>
      </c>
      <c r="C24" t="s">
        <v>1472</v>
      </c>
      <c r="D24" t="s">
        <v>112</v>
      </c>
      <c r="E24" t="s">
        <v>1397</v>
      </c>
      <c r="F24" t="s">
        <v>1479</v>
      </c>
      <c r="G24" t="s">
        <v>1474</v>
      </c>
      <c r="H24" s="1">
        <v>45746</v>
      </c>
      <c r="I24" t="s">
        <v>627</v>
      </c>
      <c r="J24" t="s">
        <v>2</v>
      </c>
      <c r="K24" t="s">
        <v>1</v>
      </c>
      <c r="L24" t="s">
        <v>28</v>
      </c>
      <c r="M24" t="s">
        <v>1472</v>
      </c>
      <c r="N24">
        <v>6</v>
      </c>
      <c r="O24" t="s">
        <v>2</v>
      </c>
      <c r="P24">
        <v>1</v>
      </c>
    </row>
    <row r="25" spans="1:16" x14ac:dyDescent="0.35">
      <c r="A25" t="s">
        <v>1480</v>
      </c>
      <c r="B25" t="s">
        <v>1481</v>
      </c>
      <c r="C25" t="s">
        <v>1396</v>
      </c>
      <c r="D25" t="s">
        <v>112</v>
      </c>
      <c r="E25" t="s">
        <v>1397</v>
      </c>
      <c r="F25" t="s">
        <v>1482</v>
      </c>
      <c r="G25" t="s">
        <v>1483</v>
      </c>
      <c r="H25" s="1">
        <v>45746</v>
      </c>
      <c r="I25" t="s">
        <v>627</v>
      </c>
      <c r="J25" t="s">
        <v>2</v>
      </c>
      <c r="K25" t="s">
        <v>1</v>
      </c>
      <c r="L25" t="s">
        <v>28</v>
      </c>
      <c r="M25" t="s">
        <v>7747</v>
      </c>
      <c r="N25">
        <v>6</v>
      </c>
      <c r="O25" t="s">
        <v>2</v>
      </c>
      <c r="P25">
        <v>1</v>
      </c>
    </row>
    <row r="26" spans="1:16" x14ac:dyDescent="0.35">
      <c r="A26" t="s">
        <v>1484</v>
      </c>
      <c r="B26" t="s">
        <v>1485</v>
      </c>
      <c r="C26" t="s">
        <v>1396</v>
      </c>
      <c r="D26" t="s">
        <v>112</v>
      </c>
      <c r="E26" t="s">
        <v>1397</v>
      </c>
      <c r="F26" t="s">
        <v>1486</v>
      </c>
      <c r="G26" t="s">
        <v>1487</v>
      </c>
      <c r="H26" s="1">
        <v>45746</v>
      </c>
      <c r="I26" t="s">
        <v>627</v>
      </c>
      <c r="J26" t="s">
        <v>2</v>
      </c>
      <c r="K26" t="s">
        <v>1</v>
      </c>
      <c r="L26" t="s">
        <v>28</v>
      </c>
      <c r="M26" t="s">
        <v>7747</v>
      </c>
      <c r="N26">
        <v>6</v>
      </c>
      <c r="O26" t="s">
        <v>2</v>
      </c>
      <c r="P26">
        <v>1</v>
      </c>
    </row>
    <row r="27" spans="1:16" x14ac:dyDescent="0.35">
      <c r="A27" t="s">
        <v>1488</v>
      </c>
      <c r="B27" t="s">
        <v>1489</v>
      </c>
      <c r="C27" t="s">
        <v>1402</v>
      </c>
      <c r="D27" t="s">
        <v>112</v>
      </c>
      <c r="E27" t="s">
        <v>1397</v>
      </c>
      <c r="F27" t="s">
        <v>1490</v>
      </c>
      <c r="G27" t="s">
        <v>1491</v>
      </c>
      <c r="H27" s="1">
        <v>45746</v>
      </c>
      <c r="I27" t="s">
        <v>627</v>
      </c>
      <c r="J27" t="s">
        <v>2</v>
      </c>
      <c r="K27" t="s">
        <v>1</v>
      </c>
      <c r="L27" t="s">
        <v>28</v>
      </c>
      <c r="M27" t="s">
        <v>7747</v>
      </c>
      <c r="N27">
        <v>6</v>
      </c>
      <c r="O27" t="s">
        <v>2</v>
      </c>
      <c r="P27">
        <v>1</v>
      </c>
    </row>
    <row r="28" spans="1:16" x14ac:dyDescent="0.35">
      <c r="A28" t="s">
        <v>1488</v>
      </c>
      <c r="B28" t="s">
        <v>1492</v>
      </c>
      <c r="C28" t="s">
        <v>1402</v>
      </c>
      <c r="D28" t="s">
        <v>112</v>
      </c>
      <c r="E28" t="s">
        <v>1397</v>
      </c>
      <c r="F28" t="s">
        <v>1493</v>
      </c>
      <c r="G28" t="s">
        <v>1494</v>
      </c>
      <c r="H28" s="1">
        <v>45746</v>
      </c>
      <c r="I28" t="s">
        <v>627</v>
      </c>
      <c r="J28" t="s">
        <v>2</v>
      </c>
      <c r="K28" t="s">
        <v>1</v>
      </c>
      <c r="L28" t="s">
        <v>28</v>
      </c>
      <c r="M28" t="s">
        <v>7747</v>
      </c>
      <c r="N28">
        <v>6</v>
      </c>
      <c r="O28" t="s">
        <v>2</v>
      </c>
      <c r="P28">
        <v>1</v>
      </c>
    </row>
    <row r="29" spans="1:16" x14ac:dyDescent="0.35">
      <c r="A29" t="s">
        <v>1495</v>
      </c>
      <c r="B29" t="s">
        <v>1496</v>
      </c>
      <c r="C29" t="s">
        <v>1396</v>
      </c>
      <c r="D29" t="s">
        <v>112</v>
      </c>
      <c r="E29" t="s">
        <v>1397</v>
      </c>
      <c r="F29" t="s">
        <v>1497</v>
      </c>
      <c r="G29" t="s">
        <v>1175</v>
      </c>
      <c r="H29" s="1">
        <v>45746</v>
      </c>
      <c r="I29" t="s">
        <v>627</v>
      </c>
      <c r="J29" t="s">
        <v>2</v>
      </c>
      <c r="K29" t="s">
        <v>1</v>
      </c>
      <c r="L29" t="s">
        <v>28</v>
      </c>
      <c r="M29" t="s">
        <v>7747</v>
      </c>
      <c r="N29">
        <v>6</v>
      </c>
      <c r="O29" t="s">
        <v>2</v>
      </c>
      <c r="P29">
        <v>1</v>
      </c>
    </row>
    <row r="30" spans="1:16" x14ac:dyDescent="0.35">
      <c r="A30" t="s">
        <v>1498</v>
      </c>
      <c r="B30" t="s">
        <v>1481</v>
      </c>
      <c r="C30" t="s">
        <v>1428</v>
      </c>
      <c r="D30" t="s">
        <v>112</v>
      </c>
      <c r="E30" t="s">
        <v>1397</v>
      </c>
      <c r="F30" t="s">
        <v>1499</v>
      </c>
      <c r="G30" t="s">
        <v>1500</v>
      </c>
      <c r="H30" s="1">
        <v>45746</v>
      </c>
      <c r="I30" t="s">
        <v>627</v>
      </c>
      <c r="J30" t="s">
        <v>2</v>
      </c>
      <c r="K30" t="s">
        <v>1</v>
      </c>
      <c r="L30" t="s">
        <v>28</v>
      </c>
      <c r="M30" t="s">
        <v>1428</v>
      </c>
      <c r="N30">
        <v>6</v>
      </c>
      <c r="O30" t="s">
        <v>2</v>
      </c>
      <c r="P30">
        <v>1</v>
      </c>
    </row>
    <row r="31" spans="1:16" x14ac:dyDescent="0.35">
      <c r="A31" t="s">
        <v>1498</v>
      </c>
      <c r="B31" t="s">
        <v>1501</v>
      </c>
      <c r="C31" t="s">
        <v>1402</v>
      </c>
      <c r="D31" t="s">
        <v>112</v>
      </c>
      <c r="E31" t="s">
        <v>1397</v>
      </c>
      <c r="F31" t="s">
        <v>1502</v>
      </c>
      <c r="G31" t="s">
        <v>1175</v>
      </c>
      <c r="H31" s="1">
        <v>45746</v>
      </c>
      <c r="I31" t="s">
        <v>627</v>
      </c>
      <c r="J31" t="s">
        <v>2</v>
      </c>
      <c r="K31" t="s">
        <v>1</v>
      </c>
      <c r="L31" t="s">
        <v>28</v>
      </c>
      <c r="M31" t="s">
        <v>7747</v>
      </c>
      <c r="N31">
        <v>6</v>
      </c>
      <c r="O31" t="s">
        <v>2</v>
      </c>
      <c r="P31">
        <v>1</v>
      </c>
    </row>
    <row r="32" spans="1:16" x14ac:dyDescent="0.35">
      <c r="A32" t="s">
        <v>1503</v>
      </c>
      <c r="B32" t="s">
        <v>1504</v>
      </c>
      <c r="C32" t="s">
        <v>1396</v>
      </c>
      <c r="D32" t="s">
        <v>112</v>
      </c>
      <c r="E32" t="s">
        <v>1397</v>
      </c>
      <c r="F32" t="s">
        <v>1505</v>
      </c>
      <c r="G32" t="s">
        <v>1506</v>
      </c>
      <c r="H32" s="1">
        <v>45746</v>
      </c>
      <c r="I32" t="s">
        <v>627</v>
      </c>
      <c r="J32" t="s">
        <v>2</v>
      </c>
      <c r="K32" t="s">
        <v>1</v>
      </c>
      <c r="L32" t="s">
        <v>28</v>
      </c>
      <c r="M32" t="s">
        <v>7747</v>
      </c>
      <c r="N32">
        <v>6</v>
      </c>
      <c r="O32" t="s">
        <v>2</v>
      </c>
      <c r="P32">
        <v>1</v>
      </c>
    </row>
    <row r="33" spans="1:16" x14ac:dyDescent="0.35">
      <c r="A33" t="s">
        <v>1507</v>
      </c>
      <c r="B33" t="s">
        <v>1395</v>
      </c>
      <c r="C33" t="s">
        <v>1396</v>
      </c>
      <c r="D33" t="s">
        <v>112</v>
      </c>
      <c r="E33" t="s">
        <v>1397</v>
      </c>
      <c r="F33" t="s">
        <v>1508</v>
      </c>
      <c r="G33" t="s">
        <v>1175</v>
      </c>
      <c r="H33" s="1">
        <v>45746</v>
      </c>
      <c r="I33" t="s">
        <v>627</v>
      </c>
      <c r="J33" t="s">
        <v>2</v>
      </c>
      <c r="K33" t="s">
        <v>1</v>
      </c>
      <c r="L33" t="s">
        <v>28</v>
      </c>
      <c r="M33" t="s">
        <v>7747</v>
      </c>
      <c r="N33">
        <v>6</v>
      </c>
      <c r="O33" t="s">
        <v>2</v>
      </c>
      <c r="P33">
        <v>1</v>
      </c>
    </row>
    <row r="34" spans="1:16" x14ac:dyDescent="0.35">
      <c r="A34" t="s">
        <v>1509</v>
      </c>
      <c r="B34" t="s">
        <v>1510</v>
      </c>
      <c r="C34" t="s">
        <v>1396</v>
      </c>
      <c r="D34" t="s">
        <v>1511</v>
      </c>
      <c r="E34" t="s">
        <v>1512</v>
      </c>
      <c r="F34" t="s">
        <v>1513</v>
      </c>
      <c r="H34" s="1">
        <v>45752</v>
      </c>
      <c r="I34" t="s">
        <v>194</v>
      </c>
      <c r="J34" t="s">
        <v>3</v>
      </c>
      <c r="K34" t="s">
        <v>1</v>
      </c>
      <c r="L34" t="s">
        <v>28</v>
      </c>
      <c r="M34" t="s">
        <v>7747</v>
      </c>
      <c r="N34">
        <v>6</v>
      </c>
      <c r="O34" t="s">
        <v>3</v>
      </c>
      <c r="P34">
        <v>1</v>
      </c>
    </row>
    <row r="35" spans="1:16" x14ac:dyDescent="0.35">
      <c r="A35" t="s">
        <v>1514</v>
      </c>
      <c r="B35" t="s">
        <v>1515</v>
      </c>
      <c r="C35" t="s">
        <v>1402</v>
      </c>
      <c r="D35" t="s">
        <v>112</v>
      </c>
      <c r="E35" t="s">
        <v>1397</v>
      </c>
      <c r="F35" t="s">
        <v>1516</v>
      </c>
      <c r="G35" t="s">
        <v>1517</v>
      </c>
      <c r="H35" s="1">
        <v>45752</v>
      </c>
      <c r="I35" t="s">
        <v>194</v>
      </c>
      <c r="J35" t="s">
        <v>3</v>
      </c>
      <c r="K35" t="s">
        <v>1</v>
      </c>
      <c r="L35" t="s">
        <v>28</v>
      </c>
      <c r="M35" t="s">
        <v>7747</v>
      </c>
      <c r="N35">
        <v>6</v>
      </c>
      <c r="O35" t="s">
        <v>3</v>
      </c>
      <c r="P35">
        <v>1</v>
      </c>
    </row>
    <row r="36" spans="1:16" x14ac:dyDescent="0.35">
      <c r="A36" t="s">
        <v>1514</v>
      </c>
      <c r="B36" t="s">
        <v>1518</v>
      </c>
      <c r="C36" t="s">
        <v>1472</v>
      </c>
      <c r="D36" t="s">
        <v>112</v>
      </c>
      <c r="E36" t="s">
        <v>1397</v>
      </c>
      <c r="F36" t="s">
        <v>1519</v>
      </c>
      <c r="G36" t="s">
        <v>1520</v>
      </c>
      <c r="H36" s="1">
        <v>45752</v>
      </c>
      <c r="I36" t="s">
        <v>194</v>
      </c>
      <c r="J36" t="s">
        <v>3</v>
      </c>
      <c r="K36" t="s">
        <v>1</v>
      </c>
      <c r="L36" t="s">
        <v>28</v>
      </c>
      <c r="M36" t="s">
        <v>1472</v>
      </c>
      <c r="N36">
        <v>6</v>
      </c>
      <c r="O36" t="s">
        <v>3</v>
      </c>
      <c r="P36">
        <v>1</v>
      </c>
    </row>
    <row r="37" spans="1:16" x14ac:dyDescent="0.35">
      <c r="A37" t="s">
        <v>1521</v>
      </c>
      <c r="B37" t="s">
        <v>1522</v>
      </c>
      <c r="C37" t="s">
        <v>1396</v>
      </c>
      <c r="D37" t="s">
        <v>97</v>
      </c>
      <c r="E37" t="s">
        <v>1397</v>
      </c>
      <c r="F37" t="s">
        <v>1523</v>
      </c>
      <c r="H37" s="1">
        <v>45752</v>
      </c>
      <c r="I37" t="s">
        <v>194</v>
      </c>
      <c r="J37" t="s">
        <v>3</v>
      </c>
      <c r="K37" t="s">
        <v>1</v>
      </c>
      <c r="L37" t="s">
        <v>28</v>
      </c>
      <c r="M37" t="s">
        <v>7747</v>
      </c>
      <c r="N37">
        <v>6</v>
      </c>
      <c r="O37" t="s">
        <v>3</v>
      </c>
      <c r="P37">
        <v>1</v>
      </c>
    </row>
    <row r="38" spans="1:16" x14ac:dyDescent="0.35">
      <c r="A38" t="s">
        <v>1524</v>
      </c>
      <c r="B38" t="s">
        <v>1525</v>
      </c>
      <c r="C38" t="s">
        <v>1396</v>
      </c>
      <c r="D38" t="s">
        <v>1526</v>
      </c>
      <c r="E38" t="s">
        <v>1397</v>
      </c>
      <c r="F38" t="s">
        <v>1527</v>
      </c>
      <c r="H38" s="1">
        <v>45752</v>
      </c>
      <c r="I38" t="s">
        <v>194</v>
      </c>
      <c r="J38" t="s">
        <v>3</v>
      </c>
      <c r="K38" t="s">
        <v>1</v>
      </c>
      <c r="L38" t="s">
        <v>28</v>
      </c>
      <c r="M38" t="s">
        <v>7747</v>
      </c>
      <c r="N38">
        <v>6</v>
      </c>
      <c r="O38" t="s">
        <v>3</v>
      </c>
      <c r="P38">
        <v>1</v>
      </c>
    </row>
    <row r="39" spans="1:16" x14ac:dyDescent="0.35">
      <c r="A39" t="s">
        <v>1528</v>
      </c>
      <c r="B39" t="s">
        <v>1529</v>
      </c>
      <c r="C39" t="s">
        <v>1530</v>
      </c>
      <c r="D39" t="s">
        <v>1531</v>
      </c>
      <c r="E39" t="s">
        <v>1397</v>
      </c>
      <c r="F39" t="s">
        <v>1532</v>
      </c>
      <c r="G39" t="s">
        <v>1533</v>
      </c>
      <c r="H39" s="1">
        <v>45752</v>
      </c>
      <c r="I39" t="s">
        <v>194</v>
      </c>
      <c r="J39" t="s">
        <v>3</v>
      </c>
      <c r="K39" t="s">
        <v>1</v>
      </c>
      <c r="L39" t="s">
        <v>28</v>
      </c>
      <c r="M39" t="s">
        <v>7747</v>
      </c>
      <c r="N39">
        <v>6</v>
      </c>
      <c r="O39" t="s">
        <v>3</v>
      </c>
      <c r="P39">
        <v>1</v>
      </c>
    </row>
    <row r="40" spans="1:16" x14ac:dyDescent="0.35">
      <c r="A40" t="s">
        <v>1534</v>
      </c>
      <c r="B40" t="s">
        <v>1535</v>
      </c>
      <c r="C40" t="s">
        <v>1402</v>
      </c>
      <c r="D40" t="s">
        <v>1511</v>
      </c>
      <c r="E40" t="s">
        <v>1397</v>
      </c>
      <c r="F40" t="s">
        <v>1536</v>
      </c>
      <c r="H40" s="1">
        <v>45752</v>
      </c>
      <c r="I40" t="s">
        <v>194</v>
      </c>
      <c r="J40" t="s">
        <v>3</v>
      </c>
      <c r="K40" t="s">
        <v>1</v>
      </c>
      <c r="L40" t="s">
        <v>28</v>
      </c>
      <c r="M40" t="s">
        <v>7747</v>
      </c>
      <c r="N40">
        <v>6</v>
      </c>
      <c r="O40" t="s">
        <v>3</v>
      </c>
      <c r="P40">
        <v>1</v>
      </c>
    </row>
    <row r="41" spans="1:16" x14ac:dyDescent="0.35">
      <c r="A41" t="s">
        <v>1537</v>
      </c>
      <c r="B41" t="s">
        <v>1538</v>
      </c>
      <c r="C41" t="s">
        <v>1402</v>
      </c>
      <c r="D41" t="s">
        <v>97</v>
      </c>
      <c r="E41" t="s">
        <v>1397</v>
      </c>
      <c r="F41" t="s">
        <v>1539</v>
      </c>
      <c r="H41" s="1">
        <v>45752</v>
      </c>
      <c r="I41" t="s">
        <v>194</v>
      </c>
      <c r="J41" t="s">
        <v>3</v>
      </c>
      <c r="K41" t="s">
        <v>1</v>
      </c>
      <c r="L41" t="s">
        <v>28</v>
      </c>
      <c r="M41" t="s">
        <v>7747</v>
      </c>
      <c r="N41">
        <v>6</v>
      </c>
      <c r="O41" t="s">
        <v>3</v>
      </c>
      <c r="P41">
        <v>1</v>
      </c>
    </row>
    <row r="42" spans="1:16" x14ac:dyDescent="0.35">
      <c r="A42" t="s">
        <v>1537</v>
      </c>
      <c r="B42" t="s">
        <v>1540</v>
      </c>
      <c r="C42" t="s">
        <v>1396</v>
      </c>
      <c r="D42" t="s">
        <v>97</v>
      </c>
      <c r="E42" t="s">
        <v>1397</v>
      </c>
      <c r="F42" t="s">
        <v>1541</v>
      </c>
      <c r="H42" s="1">
        <v>45752</v>
      </c>
      <c r="I42" t="s">
        <v>194</v>
      </c>
      <c r="J42" t="s">
        <v>3</v>
      </c>
      <c r="K42" t="s">
        <v>1</v>
      </c>
      <c r="L42" t="s">
        <v>28</v>
      </c>
      <c r="M42" t="s">
        <v>7747</v>
      </c>
      <c r="N42">
        <v>6</v>
      </c>
      <c r="O42" t="s">
        <v>3</v>
      </c>
      <c r="P42">
        <v>1</v>
      </c>
    </row>
    <row r="43" spans="1:16" x14ac:dyDescent="0.35">
      <c r="A43" t="s">
        <v>1542</v>
      </c>
      <c r="B43" t="s">
        <v>1543</v>
      </c>
      <c r="C43" t="s">
        <v>1402</v>
      </c>
      <c r="D43" t="s">
        <v>1526</v>
      </c>
      <c r="E43" t="s">
        <v>1397</v>
      </c>
      <c r="F43" t="s">
        <v>1544</v>
      </c>
      <c r="H43" s="1">
        <v>45752</v>
      </c>
      <c r="I43" t="s">
        <v>194</v>
      </c>
      <c r="J43" t="s">
        <v>3</v>
      </c>
      <c r="K43" t="s">
        <v>1</v>
      </c>
      <c r="L43" t="s">
        <v>28</v>
      </c>
      <c r="M43" t="s">
        <v>7747</v>
      </c>
      <c r="N43">
        <v>6</v>
      </c>
      <c r="O43" t="s">
        <v>3</v>
      </c>
      <c r="P43">
        <v>1</v>
      </c>
    </row>
    <row r="44" spans="1:16" x14ac:dyDescent="0.35">
      <c r="A44" t="s">
        <v>1545</v>
      </c>
      <c r="B44" t="s">
        <v>1546</v>
      </c>
      <c r="C44" t="s">
        <v>1396</v>
      </c>
      <c r="D44" t="s">
        <v>97</v>
      </c>
      <c r="E44" t="s">
        <v>1397</v>
      </c>
      <c r="F44" t="s">
        <v>1547</v>
      </c>
      <c r="H44" s="1">
        <v>45752</v>
      </c>
      <c r="I44" t="s">
        <v>194</v>
      </c>
      <c r="J44" t="s">
        <v>3</v>
      </c>
      <c r="K44" t="s">
        <v>1</v>
      </c>
      <c r="L44" t="s">
        <v>28</v>
      </c>
      <c r="M44" t="s">
        <v>7747</v>
      </c>
      <c r="N44">
        <v>6</v>
      </c>
      <c r="O44" t="s">
        <v>3</v>
      </c>
      <c r="P44">
        <v>1</v>
      </c>
    </row>
    <row r="45" spans="1:16" x14ac:dyDescent="0.35">
      <c r="A45" t="s">
        <v>1548</v>
      </c>
      <c r="B45" t="s">
        <v>1421</v>
      </c>
      <c r="C45" t="s">
        <v>1402</v>
      </c>
      <c r="D45" t="s">
        <v>332</v>
      </c>
      <c r="E45" t="s">
        <v>1397</v>
      </c>
      <c r="F45" t="s">
        <v>1549</v>
      </c>
      <c r="H45" s="1">
        <v>45752</v>
      </c>
      <c r="I45" t="s">
        <v>194</v>
      </c>
      <c r="J45" t="s">
        <v>3</v>
      </c>
      <c r="K45" t="s">
        <v>1</v>
      </c>
      <c r="L45" t="s">
        <v>28</v>
      </c>
      <c r="M45" t="s">
        <v>7747</v>
      </c>
      <c r="N45">
        <v>6</v>
      </c>
      <c r="O45" t="s">
        <v>3</v>
      </c>
      <c r="P45">
        <v>1</v>
      </c>
    </row>
    <row r="46" spans="1:16" x14ac:dyDescent="0.35">
      <c r="A46" t="s">
        <v>1550</v>
      </c>
      <c r="B46" t="s">
        <v>1551</v>
      </c>
      <c r="C46" t="s">
        <v>1402</v>
      </c>
      <c r="D46" t="s">
        <v>1511</v>
      </c>
      <c r="E46" t="s">
        <v>1512</v>
      </c>
      <c r="F46" t="s">
        <v>1552</v>
      </c>
      <c r="H46" s="1">
        <v>45752</v>
      </c>
      <c r="I46" t="s">
        <v>194</v>
      </c>
      <c r="J46" t="s">
        <v>3</v>
      </c>
      <c r="K46" t="s">
        <v>1</v>
      </c>
      <c r="L46" t="s">
        <v>28</v>
      </c>
      <c r="M46" t="s">
        <v>7747</v>
      </c>
      <c r="N46">
        <v>6</v>
      </c>
      <c r="O46" t="s">
        <v>3</v>
      </c>
      <c r="P46">
        <v>1</v>
      </c>
    </row>
    <row r="47" spans="1:16" x14ac:dyDescent="0.35">
      <c r="A47" t="s">
        <v>1550</v>
      </c>
      <c r="B47" t="s">
        <v>1553</v>
      </c>
      <c r="C47" t="s">
        <v>1554</v>
      </c>
      <c r="D47" t="s">
        <v>1511</v>
      </c>
      <c r="E47" t="s">
        <v>1512</v>
      </c>
      <c r="F47" t="s">
        <v>1555</v>
      </c>
      <c r="H47" s="1">
        <v>45752</v>
      </c>
      <c r="I47" t="s">
        <v>194</v>
      </c>
      <c r="J47" t="s">
        <v>3</v>
      </c>
      <c r="K47" t="s">
        <v>1</v>
      </c>
      <c r="L47" t="s">
        <v>28</v>
      </c>
      <c r="M47" t="s">
        <v>1472</v>
      </c>
      <c r="N47">
        <v>6</v>
      </c>
      <c r="O47" t="s">
        <v>3</v>
      </c>
      <c r="P47">
        <v>1</v>
      </c>
    </row>
    <row r="48" spans="1:16" x14ac:dyDescent="0.35">
      <c r="A48" t="s">
        <v>1556</v>
      </c>
      <c r="B48" t="s">
        <v>1557</v>
      </c>
      <c r="C48" t="s">
        <v>1558</v>
      </c>
      <c r="D48" t="s">
        <v>1531</v>
      </c>
      <c r="E48" t="s">
        <v>1397</v>
      </c>
      <c r="F48" t="s">
        <v>1559</v>
      </c>
      <c r="G48" t="s">
        <v>1560</v>
      </c>
      <c r="H48" s="1">
        <v>45752</v>
      </c>
      <c r="I48" t="s">
        <v>194</v>
      </c>
      <c r="J48" t="s">
        <v>3</v>
      </c>
      <c r="K48" t="s">
        <v>1</v>
      </c>
      <c r="L48" t="s">
        <v>28</v>
      </c>
      <c r="M48" t="s">
        <v>7747</v>
      </c>
      <c r="N48">
        <v>6</v>
      </c>
      <c r="O48" t="s">
        <v>3</v>
      </c>
      <c r="P48">
        <v>1</v>
      </c>
    </row>
    <row r="49" spans="1:16" x14ac:dyDescent="0.35">
      <c r="A49" t="s">
        <v>1561</v>
      </c>
      <c r="B49" t="s">
        <v>1562</v>
      </c>
      <c r="C49" t="s">
        <v>1472</v>
      </c>
      <c r="D49" t="s">
        <v>1531</v>
      </c>
      <c r="E49" t="s">
        <v>1397</v>
      </c>
      <c r="F49" t="s">
        <v>1563</v>
      </c>
      <c r="G49" t="s">
        <v>1564</v>
      </c>
      <c r="H49" s="1">
        <v>45752</v>
      </c>
      <c r="I49" t="s">
        <v>194</v>
      </c>
      <c r="J49" t="s">
        <v>3</v>
      </c>
      <c r="K49" t="s">
        <v>1</v>
      </c>
      <c r="L49" t="s">
        <v>28</v>
      </c>
      <c r="M49" t="s">
        <v>1472</v>
      </c>
      <c r="N49">
        <v>6</v>
      </c>
      <c r="O49" t="s">
        <v>3</v>
      </c>
      <c r="P49">
        <v>1</v>
      </c>
    </row>
    <row r="50" spans="1:16" x14ac:dyDescent="0.35">
      <c r="A50" t="s">
        <v>1561</v>
      </c>
      <c r="B50" t="s">
        <v>1565</v>
      </c>
      <c r="C50" t="s">
        <v>1530</v>
      </c>
      <c r="D50" t="s">
        <v>1531</v>
      </c>
      <c r="E50" t="s">
        <v>1397</v>
      </c>
      <c r="F50" t="s">
        <v>1566</v>
      </c>
      <c r="G50" t="s">
        <v>1567</v>
      </c>
      <c r="H50" s="1">
        <v>45752</v>
      </c>
      <c r="I50" t="s">
        <v>194</v>
      </c>
      <c r="J50" t="s">
        <v>3</v>
      </c>
      <c r="K50" t="s">
        <v>1</v>
      </c>
      <c r="L50" t="s">
        <v>28</v>
      </c>
      <c r="M50" t="s">
        <v>7747</v>
      </c>
      <c r="N50">
        <v>6</v>
      </c>
      <c r="O50" t="s">
        <v>3</v>
      </c>
      <c r="P50">
        <v>1</v>
      </c>
    </row>
    <row r="51" spans="1:16" x14ac:dyDescent="0.35">
      <c r="A51" t="s">
        <v>1561</v>
      </c>
      <c r="B51" t="s">
        <v>1565</v>
      </c>
      <c r="C51" t="s">
        <v>1428</v>
      </c>
      <c r="D51" t="s">
        <v>1531</v>
      </c>
      <c r="E51" t="s">
        <v>1397</v>
      </c>
      <c r="F51" t="s">
        <v>1566</v>
      </c>
      <c r="G51" t="s">
        <v>1568</v>
      </c>
      <c r="H51" s="1">
        <v>45752</v>
      </c>
      <c r="I51" t="s">
        <v>194</v>
      </c>
      <c r="J51" t="s">
        <v>3</v>
      </c>
      <c r="K51" t="s">
        <v>1</v>
      </c>
      <c r="L51" t="s">
        <v>28</v>
      </c>
      <c r="M51" t="s">
        <v>1428</v>
      </c>
      <c r="N51">
        <v>6</v>
      </c>
      <c r="O51" t="s">
        <v>3</v>
      </c>
      <c r="P51">
        <v>1</v>
      </c>
    </row>
    <row r="52" spans="1:16" x14ac:dyDescent="0.35">
      <c r="A52" t="s">
        <v>1561</v>
      </c>
      <c r="B52" t="s">
        <v>1569</v>
      </c>
      <c r="C52" t="s">
        <v>1530</v>
      </c>
      <c r="D52" t="s">
        <v>1531</v>
      </c>
      <c r="E52" t="s">
        <v>1397</v>
      </c>
      <c r="F52" t="s">
        <v>1570</v>
      </c>
      <c r="G52" t="s">
        <v>1571</v>
      </c>
      <c r="H52" s="1">
        <v>45752</v>
      </c>
      <c r="I52" t="s">
        <v>194</v>
      </c>
      <c r="J52" t="s">
        <v>3</v>
      </c>
      <c r="K52" t="s">
        <v>1</v>
      </c>
      <c r="L52" t="s">
        <v>28</v>
      </c>
      <c r="M52" t="s">
        <v>7747</v>
      </c>
      <c r="N52">
        <v>6</v>
      </c>
      <c r="O52" t="s">
        <v>3</v>
      </c>
      <c r="P52">
        <v>1</v>
      </c>
    </row>
    <row r="53" spans="1:16" x14ac:dyDescent="0.35">
      <c r="A53" t="s">
        <v>1572</v>
      </c>
      <c r="B53" t="s">
        <v>1569</v>
      </c>
      <c r="C53" t="s">
        <v>1530</v>
      </c>
      <c r="D53" t="s">
        <v>1531</v>
      </c>
      <c r="E53" t="s">
        <v>1397</v>
      </c>
      <c r="F53" t="s">
        <v>1573</v>
      </c>
      <c r="G53" t="s">
        <v>1574</v>
      </c>
      <c r="H53" s="1">
        <v>45752</v>
      </c>
      <c r="I53" t="s">
        <v>194</v>
      </c>
      <c r="J53" t="s">
        <v>3</v>
      </c>
      <c r="K53" t="s">
        <v>1</v>
      </c>
      <c r="L53" t="s">
        <v>28</v>
      </c>
      <c r="M53" t="s">
        <v>7747</v>
      </c>
      <c r="N53">
        <v>6</v>
      </c>
      <c r="O53" t="s">
        <v>3</v>
      </c>
      <c r="P53">
        <v>1</v>
      </c>
    </row>
    <row r="54" spans="1:16" x14ac:dyDescent="0.35">
      <c r="A54" t="s">
        <v>1575</v>
      </c>
      <c r="B54" t="s">
        <v>1576</v>
      </c>
      <c r="C54" t="s">
        <v>1396</v>
      </c>
      <c r="D54" t="s">
        <v>1511</v>
      </c>
      <c r="E54" t="s">
        <v>1397</v>
      </c>
      <c r="F54" t="s">
        <v>1577</v>
      </c>
      <c r="H54" s="1">
        <v>45752</v>
      </c>
      <c r="I54" t="s">
        <v>194</v>
      </c>
      <c r="J54" t="s">
        <v>3</v>
      </c>
      <c r="K54" t="s">
        <v>1</v>
      </c>
      <c r="L54" t="s">
        <v>28</v>
      </c>
      <c r="M54" t="s">
        <v>7747</v>
      </c>
      <c r="N54">
        <v>6</v>
      </c>
      <c r="O54" t="s">
        <v>3</v>
      </c>
      <c r="P54">
        <v>1</v>
      </c>
    </row>
    <row r="55" spans="1:16" x14ac:dyDescent="0.35">
      <c r="A55" t="s">
        <v>1578</v>
      </c>
      <c r="B55" t="s">
        <v>1579</v>
      </c>
      <c r="C55" t="s">
        <v>1530</v>
      </c>
      <c r="D55" t="s">
        <v>1531</v>
      </c>
      <c r="E55" t="s">
        <v>1397</v>
      </c>
      <c r="F55" t="s">
        <v>1580</v>
      </c>
      <c r="G55" t="s">
        <v>1581</v>
      </c>
      <c r="H55" s="1">
        <v>45752</v>
      </c>
      <c r="I55" t="s">
        <v>194</v>
      </c>
      <c r="J55" t="s">
        <v>3</v>
      </c>
      <c r="K55" t="s">
        <v>1</v>
      </c>
      <c r="L55" t="s">
        <v>28</v>
      </c>
      <c r="M55" t="s">
        <v>7747</v>
      </c>
      <c r="N55">
        <v>6</v>
      </c>
      <c r="O55" t="s">
        <v>3</v>
      </c>
      <c r="P55">
        <v>1</v>
      </c>
    </row>
    <row r="56" spans="1:16" x14ac:dyDescent="0.35">
      <c r="A56" t="s">
        <v>1578</v>
      </c>
      <c r="B56" t="s">
        <v>1582</v>
      </c>
      <c r="C56" t="s">
        <v>1472</v>
      </c>
      <c r="D56" t="s">
        <v>1531</v>
      </c>
      <c r="E56" t="s">
        <v>1397</v>
      </c>
      <c r="F56" t="s">
        <v>1583</v>
      </c>
      <c r="G56" t="s">
        <v>1584</v>
      </c>
      <c r="H56" s="1">
        <v>45752</v>
      </c>
      <c r="I56" t="s">
        <v>194</v>
      </c>
      <c r="J56" t="s">
        <v>3</v>
      </c>
      <c r="K56" t="s">
        <v>1</v>
      </c>
      <c r="L56" t="s">
        <v>28</v>
      </c>
      <c r="M56" t="s">
        <v>1472</v>
      </c>
      <c r="N56">
        <v>6</v>
      </c>
      <c r="O56" t="s">
        <v>3</v>
      </c>
      <c r="P56">
        <v>1</v>
      </c>
    </row>
    <row r="57" spans="1:16" x14ac:dyDescent="0.35">
      <c r="A57" t="s">
        <v>1585</v>
      </c>
      <c r="B57" t="s">
        <v>1586</v>
      </c>
      <c r="C57" t="s">
        <v>1558</v>
      </c>
      <c r="D57" t="s">
        <v>1531</v>
      </c>
      <c r="E57" t="s">
        <v>1397</v>
      </c>
      <c r="F57" t="s">
        <v>1587</v>
      </c>
      <c r="G57" t="s">
        <v>1588</v>
      </c>
      <c r="H57" s="1">
        <v>45752</v>
      </c>
      <c r="I57" t="s">
        <v>194</v>
      </c>
      <c r="J57" t="s">
        <v>3</v>
      </c>
      <c r="K57" t="s">
        <v>1</v>
      </c>
      <c r="L57" t="s">
        <v>28</v>
      </c>
      <c r="M57" t="s">
        <v>7747</v>
      </c>
      <c r="N57">
        <v>6</v>
      </c>
      <c r="O57" t="s">
        <v>3</v>
      </c>
      <c r="P57">
        <v>1</v>
      </c>
    </row>
    <row r="58" spans="1:16" x14ac:dyDescent="0.35">
      <c r="A58" t="s">
        <v>1589</v>
      </c>
      <c r="B58" t="s">
        <v>1590</v>
      </c>
      <c r="C58" t="s">
        <v>1402</v>
      </c>
      <c r="D58" t="s">
        <v>1511</v>
      </c>
      <c r="E58" t="s">
        <v>1397</v>
      </c>
      <c r="F58" t="s">
        <v>1591</v>
      </c>
      <c r="H58" s="1">
        <v>45752</v>
      </c>
      <c r="I58" t="s">
        <v>194</v>
      </c>
      <c r="J58" t="s">
        <v>3</v>
      </c>
      <c r="K58" t="s">
        <v>1</v>
      </c>
      <c r="L58" t="s">
        <v>28</v>
      </c>
      <c r="M58" t="s">
        <v>7747</v>
      </c>
      <c r="N58">
        <v>6</v>
      </c>
      <c r="O58" t="s">
        <v>3</v>
      </c>
      <c r="P58">
        <v>1</v>
      </c>
    </row>
    <row r="59" spans="1:16" x14ac:dyDescent="0.35">
      <c r="A59" t="s">
        <v>1592</v>
      </c>
      <c r="B59" t="s">
        <v>1593</v>
      </c>
      <c r="C59" t="s">
        <v>1530</v>
      </c>
      <c r="D59" t="s">
        <v>1531</v>
      </c>
      <c r="E59" t="s">
        <v>1397</v>
      </c>
      <c r="F59" t="s">
        <v>1594</v>
      </c>
      <c r="G59" t="s">
        <v>1595</v>
      </c>
      <c r="H59" s="1">
        <v>45752</v>
      </c>
      <c r="I59" t="s">
        <v>194</v>
      </c>
      <c r="J59" t="s">
        <v>3</v>
      </c>
      <c r="K59" t="s">
        <v>1</v>
      </c>
      <c r="L59" t="s">
        <v>28</v>
      </c>
      <c r="M59" t="s">
        <v>7747</v>
      </c>
      <c r="N59">
        <v>6</v>
      </c>
      <c r="O59" t="s">
        <v>3</v>
      </c>
      <c r="P59">
        <v>1</v>
      </c>
    </row>
    <row r="60" spans="1:16" x14ac:dyDescent="0.35">
      <c r="A60" t="s">
        <v>1592</v>
      </c>
      <c r="B60" t="s">
        <v>1596</v>
      </c>
      <c r="C60" t="s">
        <v>1472</v>
      </c>
      <c r="D60" t="s">
        <v>1531</v>
      </c>
      <c r="E60" t="s">
        <v>1397</v>
      </c>
      <c r="F60" t="s">
        <v>1597</v>
      </c>
      <c r="G60" t="s">
        <v>1598</v>
      </c>
      <c r="H60" s="1">
        <v>45752</v>
      </c>
      <c r="I60" t="s">
        <v>194</v>
      </c>
      <c r="J60" t="s">
        <v>3</v>
      </c>
      <c r="K60" t="s">
        <v>1</v>
      </c>
      <c r="L60" t="s">
        <v>28</v>
      </c>
      <c r="M60" t="s">
        <v>1472</v>
      </c>
      <c r="N60">
        <v>6</v>
      </c>
      <c r="O60" t="s">
        <v>3</v>
      </c>
      <c r="P60">
        <v>1</v>
      </c>
    </row>
    <row r="61" spans="1:16" x14ac:dyDescent="0.35">
      <c r="A61" t="s">
        <v>1599</v>
      </c>
      <c r="B61" t="s">
        <v>1600</v>
      </c>
      <c r="C61" t="s">
        <v>1472</v>
      </c>
      <c r="D61" t="s">
        <v>112</v>
      </c>
      <c r="E61" t="s">
        <v>1397</v>
      </c>
      <c r="F61" t="s">
        <v>1601</v>
      </c>
      <c r="G61" t="s">
        <v>1602</v>
      </c>
      <c r="H61" s="1">
        <v>45752</v>
      </c>
      <c r="I61" t="s">
        <v>194</v>
      </c>
      <c r="J61" t="s">
        <v>3</v>
      </c>
      <c r="K61" t="s">
        <v>1</v>
      </c>
      <c r="L61" t="s">
        <v>28</v>
      </c>
      <c r="M61" t="s">
        <v>1472</v>
      </c>
      <c r="N61">
        <v>6</v>
      </c>
      <c r="O61" t="s">
        <v>3</v>
      </c>
      <c r="P61">
        <v>1</v>
      </c>
    </row>
    <row r="62" spans="1:16" x14ac:dyDescent="0.35">
      <c r="A62" t="s">
        <v>1599</v>
      </c>
      <c r="B62" t="s">
        <v>1603</v>
      </c>
      <c r="C62" t="s">
        <v>1472</v>
      </c>
      <c r="D62" t="s">
        <v>112</v>
      </c>
      <c r="E62" t="s">
        <v>1397</v>
      </c>
      <c r="F62" t="s">
        <v>1604</v>
      </c>
      <c r="G62" t="s">
        <v>1602</v>
      </c>
      <c r="H62" s="1">
        <v>45752</v>
      </c>
      <c r="I62" t="s">
        <v>194</v>
      </c>
      <c r="J62" t="s">
        <v>3</v>
      </c>
      <c r="K62" t="s">
        <v>1</v>
      </c>
      <c r="L62" t="s">
        <v>28</v>
      </c>
      <c r="M62" t="s">
        <v>1472</v>
      </c>
      <c r="N62">
        <v>6</v>
      </c>
      <c r="O62" t="s">
        <v>3</v>
      </c>
      <c r="P62">
        <v>1</v>
      </c>
    </row>
    <row r="63" spans="1:16" x14ac:dyDescent="0.35">
      <c r="A63" t="s">
        <v>1599</v>
      </c>
      <c r="B63" t="s">
        <v>1605</v>
      </c>
      <c r="C63" t="s">
        <v>1402</v>
      </c>
      <c r="D63" t="s">
        <v>112</v>
      </c>
      <c r="E63" t="s">
        <v>1397</v>
      </c>
      <c r="F63" t="s">
        <v>1606</v>
      </c>
      <c r="G63" t="s">
        <v>1607</v>
      </c>
      <c r="H63" s="1">
        <v>45752</v>
      </c>
      <c r="I63" t="s">
        <v>194</v>
      </c>
      <c r="J63" t="s">
        <v>3</v>
      </c>
      <c r="K63" t="s">
        <v>1</v>
      </c>
      <c r="L63" t="s">
        <v>28</v>
      </c>
      <c r="M63" t="s">
        <v>7747</v>
      </c>
      <c r="N63">
        <v>6</v>
      </c>
      <c r="O63" t="s">
        <v>3</v>
      </c>
      <c r="P63">
        <v>1</v>
      </c>
    </row>
    <row r="64" spans="1:16" x14ac:dyDescent="0.35">
      <c r="A64" t="s">
        <v>1599</v>
      </c>
      <c r="B64" t="s">
        <v>1608</v>
      </c>
      <c r="C64" t="s">
        <v>1402</v>
      </c>
      <c r="D64" t="s">
        <v>112</v>
      </c>
      <c r="E64" t="s">
        <v>1397</v>
      </c>
      <c r="F64" t="s">
        <v>1609</v>
      </c>
      <c r="G64" t="s">
        <v>1610</v>
      </c>
      <c r="H64" s="1">
        <v>45752</v>
      </c>
      <c r="I64" t="s">
        <v>194</v>
      </c>
      <c r="J64" t="s">
        <v>3</v>
      </c>
      <c r="K64" t="s">
        <v>1</v>
      </c>
      <c r="L64" t="s">
        <v>28</v>
      </c>
      <c r="M64" t="s">
        <v>7747</v>
      </c>
      <c r="N64">
        <v>6</v>
      </c>
      <c r="O64" t="s">
        <v>3</v>
      </c>
      <c r="P64">
        <v>1</v>
      </c>
    </row>
    <row r="65" spans="1:16" x14ac:dyDescent="0.35">
      <c r="A65" t="s">
        <v>1611</v>
      </c>
      <c r="B65" t="s">
        <v>1612</v>
      </c>
      <c r="C65" t="s">
        <v>1396</v>
      </c>
      <c r="D65" t="s">
        <v>97</v>
      </c>
      <c r="E65" t="s">
        <v>1397</v>
      </c>
      <c r="F65" t="s">
        <v>1613</v>
      </c>
      <c r="H65" s="1">
        <v>45752</v>
      </c>
      <c r="I65" t="s">
        <v>194</v>
      </c>
      <c r="J65" t="s">
        <v>3</v>
      </c>
      <c r="K65" t="s">
        <v>1</v>
      </c>
      <c r="L65" t="s">
        <v>28</v>
      </c>
      <c r="M65" t="s">
        <v>7747</v>
      </c>
      <c r="N65">
        <v>6</v>
      </c>
      <c r="O65" t="s">
        <v>3</v>
      </c>
      <c r="P65">
        <v>1</v>
      </c>
    </row>
    <row r="66" spans="1:16" x14ac:dyDescent="0.35">
      <c r="A66" t="s">
        <v>1614</v>
      </c>
      <c r="B66" t="s">
        <v>1615</v>
      </c>
      <c r="C66" t="s">
        <v>1396</v>
      </c>
      <c r="D66" t="s">
        <v>1511</v>
      </c>
      <c r="E66" t="s">
        <v>1397</v>
      </c>
      <c r="F66" t="s">
        <v>1616</v>
      </c>
      <c r="H66" s="1">
        <v>45752</v>
      </c>
      <c r="I66" t="s">
        <v>194</v>
      </c>
      <c r="J66" t="s">
        <v>3</v>
      </c>
      <c r="K66" t="s">
        <v>1</v>
      </c>
      <c r="L66" t="s">
        <v>28</v>
      </c>
      <c r="M66" t="s">
        <v>7747</v>
      </c>
      <c r="N66">
        <v>6</v>
      </c>
      <c r="O66" t="s">
        <v>3</v>
      </c>
      <c r="P66">
        <v>1</v>
      </c>
    </row>
    <row r="67" spans="1:16" x14ac:dyDescent="0.35">
      <c r="A67" t="s">
        <v>1617</v>
      </c>
      <c r="B67" t="s">
        <v>1618</v>
      </c>
      <c r="C67" t="s">
        <v>1558</v>
      </c>
      <c r="D67" t="s">
        <v>1531</v>
      </c>
      <c r="E67" t="s">
        <v>1397</v>
      </c>
      <c r="F67" t="s">
        <v>1619</v>
      </c>
      <c r="G67" t="s">
        <v>1620</v>
      </c>
      <c r="H67" s="1">
        <v>45752</v>
      </c>
      <c r="I67" t="s">
        <v>194</v>
      </c>
      <c r="J67" t="s">
        <v>3</v>
      </c>
      <c r="K67" t="s">
        <v>1</v>
      </c>
      <c r="L67" t="s">
        <v>28</v>
      </c>
      <c r="M67" t="s">
        <v>7747</v>
      </c>
      <c r="N67">
        <v>6</v>
      </c>
      <c r="O67" t="s">
        <v>3</v>
      </c>
      <c r="P67">
        <v>1</v>
      </c>
    </row>
    <row r="68" spans="1:16" x14ac:dyDescent="0.35">
      <c r="A68" t="s">
        <v>1621</v>
      </c>
      <c r="B68" t="s">
        <v>1622</v>
      </c>
      <c r="C68" t="s">
        <v>1402</v>
      </c>
      <c r="D68" t="s">
        <v>112</v>
      </c>
      <c r="E68" t="s">
        <v>1397</v>
      </c>
      <c r="F68" t="s">
        <v>1623</v>
      </c>
      <c r="G68" t="s">
        <v>1624</v>
      </c>
      <c r="H68" s="1">
        <v>45752</v>
      </c>
      <c r="I68" t="s">
        <v>194</v>
      </c>
      <c r="J68" t="s">
        <v>3</v>
      </c>
      <c r="K68" t="s">
        <v>1</v>
      </c>
      <c r="L68" t="s">
        <v>28</v>
      </c>
      <c r="M68" t="s">
        <v>7747</v>
      </c>
      <c r="N68">
        <v>6</v>
      </c>
      <c r="O68" t="s">
        <v>3</v>
      </c>
      <c r="P68">
        <v>1</v>
      </c>
    </row>
    <row r="69" spans="1:16" x14ac:dyDescent="0.35">
      <c r="A69" t="s">
        <v>1625</v>
      </c>
      <c r="B69" t="s">
        <v>1626</v>
      </c>
      <c r="C69" t="s">
        <v>1558</v>
      </c>
      <c r="D69" t="s">
        <v>332</v>
      </c>
      <c r="E69" t="s">
        <v>1397</v>
      </c>
      <c r="F69" t="s">
        <v>1627</v>
      </c>
      <c r="H69" s="1">
        <v>45752</v>
      </c>
      <c r="I69" t="s">
        <v>194</v>
      </c>
      <c r="J69" t="s">
        <v>3</v>
      </c>
      <c r="K69" t="s">
        <v>1</v>
      </c>
      <c r="L69" t="s">
        <v>28</v>
      </c>
      <c r="M69" t="s">
        <v>7747</v>
      </c>
      <c r="N69">
        <v>6</v>
      </c>
      <c r="O69" t="s">
        <v>3</v>
      </c>
      <c r="P69">
        <v>1</v>
      </c>
    </row>
    <row r="70" spans="1:16" x14ac:dyDescent="0.35">
      <c r="A70" t="s">
        <v>1628</v>
      </c>
      <c r="B70" t="s">
        <v>1629</v>
      </c>
      <c r="C70" t="s">
        <v>1558</v>
      </c>
      <c r="D70" t="s">
        <v>1531</v>
      </c>
      <c r="E70" t="s">
        <v>1397</v>
      </c>
      <c r="F70" t="s">
        <v>1630</v>
      </c>
      <c r="G70" t="s">
        <v>1631</v>
      </c>
      <c r="H70" s="1">
        <v>45752</v>
      </c>
      <c r="I70" t="s">
        <v>194</v>
      </c>
      <c r="J70" t="s">
        <v>3</v>
      </c>
      <c r="K70" t="s">
        <v>1</v>
      </c>
      <c r="L70" t="s">
        <v>28</v>
      </c>
      <c r="M70" t="s">
        <v>7747</v>
      </c>
      <c r="N70">
        <v>6</v>
      </c>
      <c r="O70" t="s">
        <v>3</v>
      </c>
      <c r="P70">
        <v>1</v>
      </c>
    </row>
    <row r="71" spans="1:16" x14ac:dyDescent="0.35">
      <c r="A71" t="s">
        <v>1632</v>
      </c>
      <c r="B71" t="s">
        <v>1633</v>
      </c>
      <c r="C71" t="s">
        <v>1558</v>
      </c>
      <c r="D71" t="s">
        <v>1531</v>
      </c>
      <c r="E71" t="s">
        <v>1397</v>
      </c>
      <c r="F71" t="s">
        <v>1634</v>
      </c>
      <c r="G71" t="s">
        <v>1635</v>
      </c>
      <c r="H71" s="1">
        <v>45752</v>
      </c>
      <c r="I71" t="s">
        <v>194</v>
      </c>
      <c r="J71" t="s">
        <v>3</v>
      </c>
      <c r="K71" t="s">
        <v>1</v>
      </c>
      <c r="L71" t="s">
        <v>28</v>
      </c>
      <c r="M71" t="s">
        <v>7747</v>
      </c>
      <c r="N71">
        <v>6</v>
      </c>
      <c r="O71" t="s">
        <v>3</v>
      </c>
      <c r="P71">
        <v>1</v>
      </c>
    </row>
    <row r="72" spans="1:16" x14ac:dyDescent="0.35">
      <c r="A72" t="s">
        <v>1636</v>
      </c>
      <c r="B72" t="s">
        <v>1637</v>
      </c>
      <c r="C72" t="s">
        <v>1428</v>
      </c>
      <c r="D72" t="s">
        <v>97</v>
      </c>
      <c r="E72" t="s">
        <v>1397</v>
      </c>
      <c r="F72" t="s">
        <v>1638</v>
      </c>
      <c r="H72" s="1">
        <v>45752</v>
      </c>
      <c r="I72" t="s">
        <v>194</v>
      </c>
      <c r="J72" t="s">
        <v>3</v>
      </c>
      <c r="K72" t="s">
        <v>1</v>
      </c>
      <c r="L72" t="s">
        <v>28</v>
      </c>
      <c r="M72" t="s">
        <v>1428</v>
      </c>
      <c r="N72">
        <v>6</v>
      </c>
      <c r="O72" t="s">
        <v>3</v>
      </c>
      <c r="P72">
        <v>1</v>
      </c>
    </row>
    <row r="73" spans="1:16" x14ac:dyDescent="0.35">
      <c r="A73" t="s">
        <v>1636</v>
      </c>
      <c r="B73" t="s">
        <v>1639</v>
      </c>
      <c r="C73" t="s">
        <v>1402</v>
      </c>
      <c r="D73" t="s">
        <v>97</v>
      </c>
      <c r="E73" t="s">
        <v>1397</v>
      </c>
      <c r="F73" t="s">
        <v>1640</v>
      </c>
      <c r="H73" s="1">
        <v>45752</v>
      </c>
      <c r="I73" t="s">
        <v>194</v>
      </c>
      <c r="J73" t="s">
        <v>3</v>
      </c>
      <c r="K73" t="s">
        <v>1</v>
      </c>
      <c r="L73" t="s">
        <v>28</v>
      </c>
      <c r="M73" t="s">
        <v>7747</v>
      </c>
      <c r="N73">
        <v>6</v>
      </c>
      <c r="O73" t="s">
        <v>3</v>
      </c>
      <c r="P73">
        <v>1</v>
      </c>
    </row>
    <row r="74" spans="1:16" x14ac:dyDescent="0.35">
      <c r="A74" t="s">
        <v>1641</v>
      </c>
      <c r="B74" t="s">
        <v>1642</v>
      </c>
      <c r="C74" t="s">
        <v>1396</v>
      </c>
      <c r="D74" t="s">
        <v>112</v>
      </c>
      <c r="E74" t="s">
        <v>1397</v>
      </c>
      <c r="F74" t="s">
        <v>1643</v>
      </c>
      <c r="G74" t="s">
        <v>1644</v>
      </c>
      <c r="H74" s="1">
        <v>45752</v>
      </c>
      <c r="I74" t="s">
        <v>194</v>
      </c>
      <c r="J74" t="s">
        <v>3</v>
      </c>
      <c r="K74" t="s">
        <v>1</v>
      </c>
      <c r="L74" t="s">
        <v>28</v>
      </c>
      <c r="M74" t="s">
        <v>7747</v>
      </c>
      <c r="N74">
        <v>6</v>
      </c>
      <c r="O74" t="s">
        <v>3</v>
      </c>
      <c r="P74">
        <v>1</v>
      </c>
    </row>
    <row r="75" spans="1:16" x14ac:dyDescent="0.35">
      <c r="A75" t="s">
        <v>1645</v>
      </c>
      <c r="B75" t="s">
        <v>1569</v>
      </c>
      <c r="C75" t="s">
        <v>1472</v>
      </c>
      <c r="D75" t="s">
        <v>1531</v>
      </c>
      <c r="E75" t="s">
        <v>1397</v>
      </c>
      <c r="F75" t="s">
        <v>1646</v>
      </c>
      <c r="G75" t="s">
        <v>1647</v>
      </c>
      <c r="H75" s="1">
        <v>45752</v>
      </c>
      <c r="I75" t="s">
        <v>194</v>
      </c>
      <c r="J75" t="s">
        <v>3</v>
      </c>
      <c r="K75" t="s">
        <v>1</v>
      </c>
      <c r="L75" t="s">
        <v>28</v>
      </c>
      <c r="M75" t="s">
        <v>1472</v>
      </c>
      <c r="N75">
        <v>6</v>
      </c>
      <c r="O75" t="s">
        <v>3</v>
      </c>
      <c r="P75">
        <v>1</v>
      </c>
    </row>
    <row r="76" spans="1:16" x14ac:dyDescent="0.35">
      <c r="A76" t="s">
        <v>1645</v>
      </c>
      <c r="B76" t="s">
        <v>1648</v>
      </c>
      <c r="C76" t="s">
        <v>1530</v>
      </c>
      <c r="D76" t="s">
        <v>1531</v>
      </c>
      <c r="E76" t="s">
        <v>1397</v>
      </c>
      <c r="F76" t="s">
        <v>1649</v>
      </c>
      <c r="G76" t="s">
        <v>1650</v>
      </c>
      <c r="H76" s="1">
        <v>45752</v>
      </c>
      <c r="I76" t="s">
        <v>194</v>
      </c>
      <c r="J76" t="s">
        <v>3</v>
      </c>
      <c r="K76" t="s">
        <v>1</v>
      </c>
      <c r="L76" t="s">
        <v>28</v>
      </c>
      <c r="M76" t="s">
        <v>7747</v>
      </c>
      <c r="N76">
        <v>6</v>
      </c>
      <c r="O76" t="s">
        <v>3</v>
      </c>
      <c r="P76">
        <v>1</v>
      </c>
    </row>
    <row r="77" spans="1:16" x14ac:dyDescent="0.35">
      <c r="A77" t="s">
        <v>1645</v>
      </c>
      <c r="B77" t="s">
        <v>1651</v>
      </c>
      <c r="C77" t="s">
        <v>1472</v>
      </c>
      <c r="D77" t="s">
        <v>1531</v>
      </c>
      <c r="E77" t="s">
        <v>1397</v>
      </c>
      <c r="F77" t="s">
        <v>1652</v>
      </c>
      <c r="G77" t="s">
        <v>1653</v>
      </c>
      <c r="H77" s="1">
        <v>45752</v>
      </c>
      <c r="I77" t="s">
        <v>194</v>
      </c>
      <c r="J77" t="s">
        <v>3</v>
      </c>
      <c r="K77" t="s">
        <v>1</v>
      </c>
      <c r="L77" t="s">
        <v>28</v>
      </c>
      <c r="M77" t="s">
        <v>1472</v>
      </c>
      <c r="N77">
        <v>6</v>
      </c>
      <c r="O77" t="s">
        <v>3</v>
      </c>
      <c r="P77">
        <v>1</v>
      </c>
    </row>
    <row r="78" spans="1:16" x14ac:dyDescent="0.35">
      <c r="A78" t="s">
        <v>1654</v>
      </c>
      <c r="B78" t="s">
        <v>1655</v>
      </c>
      <c r="C78" t="s">
        <v>1558</v>
      </c>
      <c r="D78" t="s">
        <v>1531</v>
      </c>
      <c r="E78" t="s">
        <v>1397</v>
      </c>
      <c r="F78" t="s">
        <v>1656</v>
      </c>
      <c r="G78" t="s">
        <v>1657</v>
      </c>
      <c r="H78" s="1">
        <v>45752</v>
      </c>
      <c r="I78" t="s">
        <v>194</v>
      </c>
      <c r="J78" t="s">
        <v>3</v>
      </c>
      <c r="K78" t="s">
        <v>1</v>
      </c>
      <c r="L78" t="s">
        <v>28</v>
      </c>
      <c r="M78" t="s">
        <v>7747</v>
      </c>
      <c r="N78">
        <v>6</v>
      </c>
      <c r="O78" t="s">
        <v>3</v>
      </c>
      <c r="P78">
        <v>1</v>
      </c>
    </row>
    <row r="79" spans="1:16" x14ac:dyDescent="0.35">
      <c r="A79" t="s">
        <v>1658</v>
      </c>
      <c r="B79" t="s">
        <v>1629</v>
      </c>
      <c r="C79" t="s">
        <v>1558</v>
      </c>
      <c r="D79" t="s">
        <v>1531</v>
      </c>
      <c r="E79" t="s">
        <v>1397</v>
      </c>
      <c r="F79" t="s">
        <v>1659</v>
      </c>
      <c r="G79" t="s">
        <v>1660</v>
      </c>
      <c r="H79" s="1">
        <v>45752</v>
      </c>
      <c r="I79" t="s">
        <v>194</v>
      </c>
      <c r="J79" t="s">
        <v>3</v>
      </c>
      <c r="K79" t="s">
        <v>1</v>
      </c>
      <c r="L79" t="s">
        <v>28</v>
      </c>
      <c r="M79" t="s">
        <v>7747</v>
      </c>
      <c r="N79">
        <v>6</v>
      </c>
      <c r="O79" t="s">
        <v>3</v>
      </c>
      <c r="P79">
        <v>1</v>
      </c>
    </row>
    <row r="80" spans="1:16" x14ac:dyDescent="0.35">
      <c r="A80" t="s">
        <v>1661</v>
      </c>
      <c r="B80" t="s">
        <v>1662</v>
      </c>
      <c r="C80" t="s">
        <v>1396</v>
      </c>
      <c r="D80" t="s">
        <v>1526</v>
      </c>
      <c r="E80" t="s">
        <v>1397</v>
      </c>
      <c r="F80" t="s">
        <v>1663</v>
      </c>
      <c r="H80" s="1">
        <v>45752</v>
      </c>
      <c r="I80" t="s">
        <v>194</v>
      </c>
      <c r="J80" t="s">
        <v>3</v>
      </c>
      <c r="K80" t="s">
        <v>1</v>
      </c>
      <c r="L80" t="s">
        <v>28</v>
      </c>
      <c r="M80" t="s">
        <v>7747</v>
      </c>
      <c r="N80">
        <v>6</v>
      </c>
      <c r="O80" t="s">
        <v>3</v>
      </c>
      <c r="P80">
        <v>1</v>
      </c>
    </row>
    <row r="81" spans="1:16" x14ac:dyDescent="0.35">
      <c r="A81" t="s">
        <v>1664</v>
      </c>
      <c r="B81" t="s">
        <v>1665</v>
      </c>
      <c r="C81" t="s">
        <v>1396</v>
      </c>
      <c r="D81" t="s">
        <v>97</v>
      </c>
      <c r="E81" t="s">
        <v>1397</v>
      </c>
      <c r="F81" t="s">
        <v>1666</v>
      </c>
      <c r="H81" s="1">
        <v>45752</v>
      </c>
      <c r="I81" t="s">
        <v>194</v>
      </c>
      <c r="J81" t="s">
        <v>3</v>
      </c>
      <c r="K81" t="s">
        <v>1</v>
      </c>
      <c r="L81" t="s">
        <v>28</v>
      </c>
      <c r="M81" t="s">
        <v>7747</v>
      </c>
      <c r="N81">
        <v>6</v>
      </c>
      <c r="O81" t="s">
        <v>3</v>
      </c>
      <c r="P81">
        <v>1</v>
      </c>
    </row>
    <row r="82" spans="1:16" x14ac:dyDescent="0.35">
      <c r="A82" t="s">
        <v>1667</v>
      </c>
      <c r="B82" t="s">
        <v>1668</v>
      </c>
      <c r="C82" t="s">
        <v>1396</v>
      </c>
      <c r="D82" t="s">
        <v>1511</v>
      </c>
      <c r="E82" t="s">
        <v>1397</v>
      </c>
      <c r="F82" t="s">
        <v>1669</v>
      </c>
      <c r="H82" s="1">
        <v>45752</v>
      </c>
      <c r="I82" t="s">
        <v>194</v>
      </c>
      <c r="J82" t="s">
        <v>3</v>
      </c>
      <c r="K82" t="s">
        <v>1</v>
      </c>
      <c r="L82" t="s">
        <v>28</v>
      </c>
      <c r="M82" t="s">
        <v>7747</v>
      </c>
      <c r="N82">
        <v>6</v>
      </c>
      <c r="O82" t="s">
        <v>3</v>
      </c>
      <c r="P82">
        <v>1</v>
      </c>
    </row>
    <row r="83" spans="1:16" x14ac:dyDescent="0.35">
      <c r="A83" t="s">
        <v>1670</v>
      </c>
      <c r="B83" t="s">
        <v>1671</v>
      </c>
      <c r="C83" t="s">
        <v>1558</v>
      </c>
      <c r="D83" t="s">
        <v>1531</v>
      </c>
      <c r="E83" t="s">
        <v>1397</v>
      </c>
      <c r="F83" t="s">
        <v>1672</v>
      </c>
      <c r="G83" t="s">
        <v>1673</v>
      </c>
      <c r="H83" s="1">
        <v>45752</v>
      </c>
      <c r="I83" t="s">
        <v>194</v>
      </c>
      <c r="J83" t="s">
        <v>3</v>
      </c>
      <c r="K83" t="s">
        <v>1</v>
      </c>
      <c r="L83" t="s">
        <v>28</v>
      </c>
      <c r="M83" t="s">
        <v>7747</v>
      </c>
      <c r="N83">
        <v>6</v>
      </c>
      <c r="O83" t="s">
        <v>3</v>
      </c>
      <c r="P83">
        <v>1</v>
      </c>
    </row>
    <row r="84" spans="1:16" x14ac:dyDescent="0.35">
      <c r="A84" t="s">
        <v>1674</v>
      </c>
      <c r="B84" t="s">
        <v>1675</v>
      </c>
      <c r="C84" t="s">
        <v>1558</v>
      </c>
      <c r="D84" t="s">
        <v>1531</v>
      </c>
      <c r="E84" t="s">
        <v>1397</v>
      </c>
      <c r="F84" t="s">
        <v>1676</v>
      </c>
      <c r="G84" t="s">
        <v>1677</v>
      </c>
      <c r="H84" s="1">
        <v>45752</v>
      </c>
      <c r="I84" t="s">
        <v>194</v>
      </c>
      <c r="J84" t="s">
        <v>3</v>
      </c>
      <c r="K84" t="s">
        <v>1</v>
      </c>
      <c r="L84" t="s">
        <v>28</v>
      </c>
      <c r="M84" t="s">
        <v>7747</v>
      </c>
      <c r="N84">
        <v>6</v>
      </c>
      <c r="O84" t="s">
        <v>3</v>
      </c>
      <c r="P84">
        <v>1</v>
      </c>
    </row>
    <row r="85" spans="1:16" x14ac:dyDescent="0.35">
      <c r="A85" t="s">
        <v>1678</v>
      </c>
      <c r="B85" t="s">
        <v>1679</v>
      </c>
      <c r="C85" t="s">
        <v>1530</v>
      </c>
      <c r="D85" t="s">
        <v>1531</v>
      </c>
      <c r="E85" t="s">
        <v>1397</v>
      </c>
      <c r="F85" t="s">
        <v>1680</v>
      </c>
      <c r="G85" t="s">
        <v>1681</v>
      </c>
      <c r="H85" s="1">
        <v>45752</v>
      </c>
      <c r="I85" t="s">
        <v>194</v>
      </c>
      <c r="J85" t="s">
        <v>3</v>
      </c>
      <c r="K85" t="s">
        <v>1</v>
      </c>
      <c r="L85" t="s">
        <v>28</v>
      </c>
      <c r="M85" t="s">
        <v>7747</v>
      </c>
      <c r="N85">
        <v>6</v>
      </c>
      <c r="O85" t="s">
        <v>3</v>
      </c>
      <c r="P85">
        <v>1</v>
      </c>
    </row>
    <row r="86" spans="1:16" x14ac:dyDescent="0.35">
      <c r="A86" t="s">
        <v>1678</v>
      </c>
      <c r="B86" t="s">
        <v>1582</v>
      </c>
      <c r="C86" t="s">
        <v>1472</v>
      </c>
      <c r="D86" t="s">
        <v>1531</v>
      </c>
      <c r="E86" t="s">
        <v>1397</v>
      </c>
      <c r="F86" t="s">
        <v>1682</v>
      </c>
      <c r="G86" t="s">
        <v>1683</v>
      </c>
      <c r="H86" s="1">
        <v>45752</v>
      </c>
      <c r="I86" t="s">
        <v>194</v>
      </c>
      <c r="J86" t="s">
        <v>3</v>
      </c>
      <c r="K86" t="s">
        <v>1</v>
      </c>
      <c r="L86" t="s">
        <v>28</v>
      </c>
      <c r="M86" t="s">
        <v>1472</v>
      </c>
      <c r="N86">
        <v>6</v>
      </c>
      <c r="O86" t="s">
        <v>3</v>
      </c>
      <c r="P86">
        <v>1</v>
      </c>
    </row>
    <row r="87" spans="1:16" x14ac:dyDescent="0.35">
      <c r="A87" t="s">
        <v>1684</v>
      </c>
      <c r="B87" t="s">
        <v>1685</v>
      </c>
      <c r="C87" t="s">
        <v>1558</v>
      </c>
      <c r="D87" t="s">
        <v>1531</v>
      </c>
      <c r="E87" t="s">
        <v>1397</v>
      </c>
      <c r="F87" t="s">
        <v>1686</v>
      </c>
      <c r="G87" t="s">
        <v>1687</v>
      </c>
      <c r="H87" s="1">
        <v>45752</v>
      </c>
      <c r="I87" t="s">
        <v>194</v>
      </c>
      <c r="J87" t="s">
        <v>3</v>
      </c>
      <c r="K87" t="s">
        <v>1</v>
      </c>
      <c r="L87" t="s">
        <v>28</v>
      </c>
      <c r="M87" t="s">
        <v>7747</v>
      </c>
      <c r="N87">
        <v>6</v>
      </c>
      <c r="O87" t="s">
        <v>3</v>
      </c>
      <c r="P87">
        <v>1</v>
      </c>
    </row>
    <row r="88" spans="1:16" x14ac:dyDescent="0.35">
      <c r="A88" t="s">
        <v>1684</v>
      </c>
      <c r="B88" t="s">
        <v>1688</v>
      </c>
      <c r="C88" t="s">
        <v>1530</v>
      </c>
      <c r="D88" t="s">
        <v>1531</v>
      </c>
      <c r="E88" t="s">
        <v>1397</v>
      </c>
      <c r="F88" t="s">
        <v>1689</v>
      </c>
      <c r="G88" t="s">
        <v>1690</v>
      </c>
      <c r="H88" s="1">
        <v>45752</v>
      </c>
      <c r="I88" t="s">
        <v>194</v>
      </c>
      <c r="J88" t="s">
        <v>3</v>
      </c>
      <c r="K88" t="s">
        <v>1</v>
      </c>
      <c r="L88" t="s">
        <v>28</v>
      </c>
      <c r="M88" t="s">
        <v>7747</v>
      </c>
      <c r="N88">
        <v>6</v>
      </c>
      <c r="O88" t="s">
        <v>3</v>
      </c>
      <c r="P88">
        <v>1</v>
      </c>
    </row>
    <row r="89" spans="1:16" x14ac:dyDescent="0.35">
      <c r="A89" t="s">
        <v>1691</v>
      </c>
      <c r="B89" t="s">
        <v>1692</v>
      </c>
      <c r="C89" t="s">
        <v>1402</v>
      </c>
      <c r="D89" t="s">
        <v>1511</v>
      </c>
      <c r="E89" t="s">
        <v>1512</v>
      </c>
      <c r="F89" t="s">
        <v>1693</v>
      </c>
      <c r="H89" s="1">
        <v>45752</v>
      </c>
      <c r="I89" t="s">
        <v>194</v>
      </c>
      <c r="J89" t="s">
        <v>3</v>
      </c>
      <c r="K89" t="s">
        <v>1</v>
      </c>
      <c r="L89" t="s">
        <v>28</v>
      </c>
      <c r="M89" t="s">
        <v>7747</v>
      </c>
      <c r="N89">
        <v>6</v>
      </c>
      <c r="O89" t="s">
        <v>3</v>
      </c>
      <c r="P89">
        <v>1</v>
      </c>
    </row>
    <row r="90" spans="1:16" x14ac:dyDescent="0.35">
      <c r="A90" t="s">
        <v>1694</v>
      </c>
      <c r="B90" t="s">
        <v>1695</v>
      </c>
      <c r="C90" t="s">
        <v>1396</v>
      </c>
      <c r="D90" t="s">
        <v>112</v>
      </c>
      <c r="E90" t="s">
        <v>1397</v>
      </c>
      <c r="F90" t="s">
        <v>1696</v>
      </c>
      <c r="G90" t="s">
        <v>1697</v>
      </c>
      <c r="H90" s="1">
        <v>45752</v>
      </c>
      <c r="I90" t="s">
        <v>194</v>
      </c>
      <c r="J90" t="s">
        <v>3</v>
      </c>
      <c r="K90" t="s">
        <v>1</v>
      </c>
      <c r="L90" t="s">
        <v>28</v>
      </c>
      <c r="M90" t="s">
        <v>7747</v>
      </c>
      <c r="N90">
        <v>6</v>
      </c>
      <c r="O90" t="s">
        <v>3</v>
      </c>
      <c r="P90">
        <v>1</v>
      </c>
    </row>
    <row r="91" spans="1:16" x14ac:dyDescent="0.35">
      <c r="A91" t="s">
        <v>1698</v>
      </c>
      <c r="B91" t="s">
        <v>1699</v>
      </c>
      <c r="C91" t="s">
        <v>1402</v>
      </c>
      <c r="D91" t="s">
        <v>1526</v>
      </c>
      <c r="E91" t="s">
        <v>1397</v>
      </c>
      <c r="F91" t="s">
        <v>1700</v>
      </c>
      <c r="H91" s="1">
        <v>45752</v>
      </c>
      <c r="I91" t="s">
        <v>194</v>
      </c>
      <c r="J91" t="s">
        <v>3</v>
      </c>
      <c r="K91" t="s">
        <v>1</v>
      </c>
      <c r="L91" t="s">
        <v>28</v>
      </c>
      <c r="M91" t="s">
        <v>7747</v>
      </c>
      <c r="N91">
        <v>6</v>
      </c>
      <c r="O91" t="s">
        <v>3</v>
      </c>
      <c r="P91">
        <v>1</v>
      </c>
    </row>
    <row r="92" spans="1:16" x14ac:dyDescent="0.35">
      <c r="A92" t="s">
        <v>1701</v>
      </c>
      <c r="B92" t="s">
        <v>1421</v>
      </c>
      <c r="C92" t="s">
        <v>1402</v>
      </c>
      <c r="D92" t="s">
        <v>1511</v>
      </c>
      <c r="E92" t="s">
        <v>1397</v>
      </c>
      <c r="F92" t="s">
        <v>1702</v>
      </c>
      <c r="H92" s="1">
        <v>45752</v>
      </c>
      <c r="I92" t="s">
        <v>194</v>
      </c>
      <c r="J92" t="s">
        <v>3</v>
      </c>
      <c r="K92" t="s">
        <v>1</v>
      </c>
      <c r="L92" t="s">
        <v>28</v>
      </c>
      <c r="M92" t="s">
        <v>7747</v>
      </c>
      <c r="N92">
        <v>6</v>
      </c>
      <c r="O92" t="s">
        <v>3</v>
      </c>
      <c r="P92">
        <v>1</v>
      </c>
    </row>
    <row r="93" spans="1:16" x14ac:dyDescent="0.35">
      <c r="A93" t="s">
        <v>1703</v>
      </c>
      <c r="B93" t="s">
        <v>1704</v>
      </c>
      <c r="C93" t="s">
        <v>1558</v>
      </c>
      <c r="D93" t="s">
        <v>1531</v>
      </c>
      <c r="E93" t="s">
        <v>1397</v>
      </c>
      <c r="F93" t="s">
        <v>1705</v>
      </c>
      <c r="G93" t="s">
        <v>1706</v>
      </c>
      <c r="H93" s="1">
        <v>45752</v>
      </c>
      <c r="I93" t="s">
        <v>194</v>
      </c>
      <c r="J93" t="s">
        <v>3</v>
      </c>
      <c r="K93" t="s">
        <v>1</v>
      </c>
      <c r="L93" t="s">
        <v>28</v>
      </c>
      <c r="M93" t="s">
        <v>7747</v>
      </c>
      <c r="N93">
        <v>6</v>
      </c>
      <c r="O93" t="s">
        <v>3</v>
      </c>
      <c r="P93">
        <v>1</v>
      </c>
    </row>
    <row r="94" spans="1:16" x14ac:dyDescent="0.35">
      <c r="A94" t="s">
        <v>1707</v>
      </c>
      <c r="B94" t="s">
        <v>1708</v>
      </c>
      <c r="C94" t="s">
        <v>1558</v>
      </c>
      <c r="D94" t="s">
        <v>1531</v>
      </c>
      <c r="E94" t="s">
        <v>1397</v>
      </c>
      <c r="F94" t="s">
        <v>1709</v>
      </c>
      <c r="G94" t="s">
        <v>1710</v>
      </c>
      <c r="H94" s="1">
        <v>45752</v>
      </c>
      <c r="I94" t="s">
        <v>194</v>
      </c>
      <c r="J94" t="s">
        <v>3</v>
      </c>
      <c r="K94" t="s">
        <v>1</v>
      </c>
      <c r="L94" t="s">
        <v>28</v>
      </c>
      <c r="M94" t="s">
        <v>7747</v>
      </c>
      <c r="N94">
        <v>6</v>
      </c>
      <c r="O94" t="s">
        <v>3</v>
      </c>
      <c r="P94">
        <v>1</v>
      </c>
    </row>
    <row r="95" spans="1:16" x14ac:dyDescent="0.35">
      <c r="A95" t="s">
        <v>1711</v>
      </c>
      <c r="B95" t="s">
        <v>1712</v>
      </c>
      <c r="C95" t="s">
        <v>1402</v>
      </c>
      <c r="D95" t="s">
        <v>1511</v>
      </c>
      <c r="E95" t="s">
        <v>1397</v>
      </c>
      <c r="F95" t="s">
        <v>1713</v>
      </c>
      <c r="H95" s="1">
        <v>45752</v>
      </c>
      <c r="I95" t="s">
        <v>194</v>
      </c>
      <c r="J95" t="s">
        <v>3</v>
      </c>
      <c r="K95" t="s">
        <v>1</v>
      </c>
      <c r="L95" t="s">
        <v>28</v>
      </c>
      <c r="M95" t="s">
        <v>7747</v>
      </c>
      <c r="N95">
        <v>6</v>
      </c>
      <c r="O95" t="s">
        <v>3</v>
      </c>
      <c r="P95">
        <v>1</v>
      </c>
    </row>
    <row r="96" spans="1:16" x14ac:dyDescent="0.35">
      <c r="A96" t="s">
        <v>1714</v>
      </c>
      <c r="B96" t="s">
        <v>1715</v>
      </c>
      <c r="C96" t="s">
        <v>1530</v>
      </c>
      <c r="D96" t="s">
        <v>1531</v>
      </c>
      <c r="E96" t="s">
        <v>1397</v>
      </c>
      <c r="F96" t="s">
        <v>1716</v>
      </c>
      <c r="G96" t="s">
        <v>1717</v>
      </c>
      <c r="H96" s="1">
        <v>45752</v>
      </c>
      <c r="I96" t="s">
        <v>194</v>
      </c>
      <c r="J96" t="s">
        <v>3</v>
      </c>
      <c r="K96" t="s">
        <v>1</v>
      </c>
      <c r="L96" t="s">
        <v>28</v>
      </c>
      <c r="M96" t="s">
        <v>7747</v>
      </c>
      <c r="N96">
        <v>6</v>
      </c>
      <c r="O96" t="s">
        <v>3</v>
      </c>
      <c r="P96">
        <v>1</v>
      </c>
    </row>
    <row r="97" spans="1:16" x14ac:dyDescent="0.35">
      <c r="A97" t="s">
        <v>1718</v>
      </c>
      <c r="B97" t="s">
        <v>1719</v>
      </c>
      <c r="C97" t="s">
        <v>1396</v>
      </c>
      <c r="D97" t="s">
        <v>1511</v>
      </c>
      <c r="E97" t="s">
        <v>1512</v>
      </c>
      <c r="F97" t="s">
        <v>1720</v>
      </c>
      <c r="H97" s="1">
        <v>45752</v>
      </c>
      <c r="I97" t="s">
        <v>194</v>
      </c>
      <c r="J97" t="s">
        <v>3</v>
      </c>
      <c r="K97" t="s">
        <v>1</v>
      </c>
      <c r="L97" t="s">
        <v>28</v>
      </c>
      <c r="M97" t="s">
        <v>7747</v>
      </c>
      <c r="N97">
        <v>6</v>
      </c>
      <c r="O97" t="s">
        <v>3</v>
      </c>
      <c r="P97">
        <v>1</v>
      </c>
    </row>
    <row r="98" spans="1:16" x14ac:dyDescent="0.35">
      <c r="A98" t="s">
        <v>1721</v>
      </c>
      <c r="B98" t="s">
        <v>1722</v>
      </c>
      <c r="C98" t="s">
        <v>1530</v>
      </c>
      <c r="D98" t="s">
        <v>1531</v>
      </c>
      <c r="E98" t="s">
        <v>1397</v>
      </c>
      <c r="F98" t="s">
        <v>1723</v>
      </c>
      <c r="G98" t="s">
        <v>1724</v>
      </c>
      <c r="H98" s="1">
        <v>45752</v>
      </c>
      <c r="I98" t="s">
        <v>194</v>
      </c>
      <c r="J98" t="s">
        <v>3</v>
      </c>
      <c r="K98" t="s">
        <v>1</v>
      </c>
      <c r="L98" t="s">
        <v>28</v>
      </c>
      <c r="M98" t="s">
        <v>7747</v>
      </c>
      <c r="N98">
        <v>6</v>
      </c>
      <c r="O98" t="s">
        <v>3</v>
      </c>
      <c r="P98">
        <v>1</v>
      </c>
    </row>
    <row r="99" spans="1:16" x14ac:dyDescent="0.35">
      <c r="A99" t="s">
        <v>1721</v>
      </c>
      <c r="B99" t="s">
        <v>1725</v>
      </c>
      <c r="C99" t="s">
        <v>1558</v>
      </c>
      <c r="D99" t="s">
        <v>1531</v>
      </c>
      <c r="E99" t="s">
        <v>1397</v>
      </c>
      <c r="F99" t="s">
        <v>1726</v>
      </c>
      <c r="G99" t="s">
        <v>1727</v>
      </c>
      <c r="H99" s="1">
        <v>45752</v>
      </c>
      <c r="I99" t="s">
        <v>194</v>
      </c>
      <c r="J99" t="s">
        <v>3</v>
      </c>
      <c r="K99" t="s">
        <v>1</v>
      </c>
      <c r="L99" t="s">
        <v>28</v>
      </c>
      <c r="M99" t="s">
        <v>7747</v>
      </c>
      <c r="N99">
        <v>6</v>
      </c>
      <c r="O99" t="s">
        <v>3</v>
      </c>
      <c r="P99">
        <v>1</v>
      </c>
    </row>
    <row r="100" spans="1:16" x14ac:dyDescent="0.35">
      <c r="A100" t="s">
        <v>1721</v>
      </c>
      <c r="B100" t="s">
        <v>1728</v>
      </c>
      <c r="C100" t="s">
        <v>1558</v>
      </c>
      <c r="D100" t="s">
        <v>1531</v>
      </c>
      <c r="E100" t="s">
        <v>1397</v>
      </c>
      <c r="F100" t="s">
        <v>1729</v>
      </c>
      <c r="G100" t="s">
        <v>1730</v>
      </c>
      <c r="H100" s="1">
        <v>45752</v>
      </c>
      <c r="I100" t="s">
        <v>194</v>
      </c>
      <c r="J100" t="s">
        <v>3</v>
      </c>
      <c r="K100" t="s">
        <v>1</v>
      </c>
      <c r="L100" t="s">
        <v>28</v>
      </c>
      <c r="M100" t="s">
        <v>7747</v>
      </c>
      <c r="N100">
        <v>6</v>
      </c>
      <c r="O100" t="s">
        <v>3</v>
      </c>
      <c r="P100">
        <v>1</v>
      </c>
    </row>
    <row r="101" spans="1:16" x14ac:dyDescent="0.35">
      <c r="A101" t="s">
        <v>1731</v>
      </c>
      <c r="B101" t="s">
        <v>1418</v>
      </c>
      <c r="C101" t="s">
        <v>1402</v>
      </c>
      <c r="D101" t="s">
        <v>1511</v>
      </c>
      <c r="E101" t="s">
        <v>1397</v>
      </c>
      <c r="F101" t="s">
        <v>1732</v>
      </c>
      <c r="G101" t="s">
        <v>1733</v>
      </c>
      <c r="H101" s="1">
        <v>45752</v>
      </c>
      <c r="I101" t="s">
        <v>194</v>
      </c>
      <c r="J101" t="s">
        <v>3</v>
      </c>
      <c r="K101" t="s">
        <v>1</v>
      </c>
      <c r="L101" t="s">
        <v>28</v>
      </c>
      <c r="M101" t="s">
        <v>7747</v>
      </c>
      <c r="N101">
        <v>6</v>
      </c>
      <c r="O101" t="s">
        <v>3</v>
      </c>
      <c r="P101">
        <v>1</v>
      </c>
    </row>
    <row r="102" spans="1:16" x14ac:dyDescent="0.35">
      <c r="A102" t="s">
        <v>1734</v>
      </c>
      <c r="B102" t="s">
        <v>1735</v>
      </c>
      <c r="C102" t="s">
        <v>1396</v>
      </c>
      <c r="D102" t="s">
        <v>1526</v>
      </c>
      <c r="E102" t="s">
        <v>1397</v>
      </c>
      <c r="F102" t="s">
        <v>1736</v>
      </c>
      <c r="H102" s="1">
        <v>45752</v>
      </c>
      <c r="I102" t="s">
        <v>194</v>
      </c>
      <c r="J102" t="s">
        <v>3</v>
      </c>
      <c r="K102" t="s">
        <v>1</v>
      </c>
      <c r="L102" t="s">
        <v>28</v>
      </c>
      <c r="M102" t="s">
        <v>7747</v>
      </c>
      <c r="N102">
        <v>6</v>
      </c>
      <c r="O102" t="s">
        <v>3</v>
      </c>
      <c r="P102">
        <v>1</v>
      </c>
    </row>
    <row r="103" spans="1:16" x14ac:dyDescent="0.35">
      <c r="A103" t="s">
        <v>1737</v>
      </c>
      <c r="B103" t="s">
        <v>1421</v>
      </c>
      <c r="C103" t="s">
        <v>1402</v>
      </c>
      <c r="D103" t="s">
        <v>1526</v>
      </c>
      <c r="E103" t="s">
        <v>1397</v>
      </c>
      <c r="F103" t="s">
        <v>1738</v>
      </c>
      <c r="H103" s="1">
        <v>45752</v>
      </c>
      <c r="I103" t="s">
        <v>194</v>
      </c>
      <c r="J103" t="s">
        <v>3</v>
      </c>
      <c r="K103" t="s">
        <v>1</v>
      </c>
      <c r="L103" t="s">
        <v>28</v>
      </c>
      <c r="M103" t="s">
        <v>7747</v>
      </c>
      <c r="N103">
        <v>6</v>
      </c>
      <c r="O103" t="s">
        <v>3</v>
      </c>
      <c r="P103">
        <v>1</v>
      </c>
    </row>
    <row r="104" spans="1:16" x14ac:dyDescent="0.35">
      <c r="A104" t="s">
        <v>1739</v>
      </c>
      <c r="B104" t="s">
        <v>1740</v>
      </c>
      <c r="C104" t="s">
        <v>1396</v>
      </c>
      <c r="D104" t="s">
        <v>97</v>
      </c>
      <c r="E104" t="s">
        <v>1397</v>
      </c>
      <c r="F104" t="s">
        <v>1741</v>
      </c>
      <c r="H104" s="1">
        <v>45752</v>
      </c>
      <c r="I104" t="s">
        <v>194</v>
      </c>
      <c r="J104" t="s">
        <v>3</v>
      </c>
      <c r="K104" t="s">
        <v>1</v>
      </c>
      <c r="L104" t="s">
        <v>28</v>
      </c>
      <c r="M104" t="s">
        <v>7747</v>
      </c>
      <c r="N104">
        <v>6</v>
      </c>
      <c r="O104" t="s">
        <v>3</v>
      </c>
      <c r="P104">
        <v>1</v>
      </c>
    </row>
    <row r="105" spans="1:16" x14ac:dyDescent="0.35">
      <c r="A105" t="s">
        <v>1742</v>
      </c>
      <c r="B105" t="s">
        <v>1418</v>
      </c>
      <c r="C105" t="s">
        <v>1472</v>
      </c>
      <c r="D105" t="s">
        <v>112</v>
      </c>
      <c r="E105" t="s">
        <v>1397</v>
      </c>
      <c r="F105" t="s">
        <v>1743</v>
      </c>
      <c r="G105" t="s">
        <v>1744</v>
      </c>
      <c r="H105" s="1">
        <v>45752</v>
      </c>
      <c r="I105" t="s">
        <v>194</v>
      </c>
      <c r="J105" t="s">
        <v>3</v>
      </c>
      <c r="K105" t="s">
        <v>1</v>
      </c>
      <c r="L105" t="s">
        <v>28</v>
      </c>
      <c r="M105" t="s">
        <v>1472</v>
      </c>
      <c r="N105">
        <v>6</v>
      </c>
      <c r="O105" t="s">
        <v>3</v>
      </c>
      <c r="P105">
        <v>1</v>
      </c>
    </row>
    <row r="106" spans="1:16" x14ac:dyDescent="0.35">
      <c r="A106" t="s">
        <v>1745</v>
      </c>
      <c r="B106" t="s">
        <v>1746</v>
      </c>
      <c r="C106" t="s">
        <v>1472</v>
      </c>
      <c r="D106" t="s">
        <v>1531</v>
      </c>
      <c r="E106" t="s">
        <v>1397</v>
      </c>
      <c r="F106" t="s">
        <v>1747</v>
      </c>
      <c r="G106" t="s">
        <v>1748</v>
      </c>
      <c r="H106" s="1">
        <v>45752</v>
      </c>
      <c r="I106" t="s">
        <v>194</v>
      </c>
      <c r="J106" t="s">
        <v>3</v>
      </c>
      <c r="K106" t="s">
        <v>1</v>
      </c>
      <c r="L106" t="s">
        <v>28</v>
      </c>
      <c r="M106" t="s">
        <v>1472</v>
      </c>
      <c r="N106">
        <v>6</v>
      </c>
      <c r="O106" t="s">
        <v>3</v>
      </c>
      <c r="P106">
        <v>1</v>
      </c>
    </row>
    <row r="107" spans="1:16" x14ac:dyDescent="0.35">
      <c r="A107" t="s">
        <v>1745</v>
      </c>
      <c r="B107" t="s">
        <v>1749</v>
      </c>
      <c r="C107" t="s">
        <v>1530</v>
      </c>
      <c r="D107" t="s">
        <v>1531</v>
      </c>
      <c r="E107" t="s">
        <v>1397</v>
      </c>
      <c r="F107" t="s">
        <v>1750</v>
      </c>
      <c r="G107" t="s">
        <v>1751</v>
      </c>
      <c r="H107" s="1">
        <v>45752</v>
      </c>
      <c r="I107" t="s">
        <v>194</v>
      </c>
      <c r="J107" t="s">
        <v>3</v>
      </c>
      <c r="K107" t="s">
        <v>1</v>
      </c>
      <c r="L107" t="s">
        <v>28</v>
      </c>
      <c r="M107" t="s">
        <v>7747</v>
      </c>
      <c r="N107">
        <v>6</v>
      </c>
      <c r="O107" t="s">
        <v>3</v>
      </c>
      <c r="P107">
        <v>1</v>
      </c>
    </row>
    <row r="108" spans="1:16" x14ac:dyDescent="0.35">
      <c r="A108" t="s">
        <v>1752</v>
      </c>
      <c r="B108" t="s">
        <v>1753</v>
      </c>
      <c r="C108" t="s">
        <v>1530</v>
      </c>
      <c r="D108" t="s">
        <v>1531</v>
      </c>
      <c r="E108" t="s">
        <v>1397</v>
      </c>
      <c r="F108" t="s">
        <v>1754</v>
      </c>
      <c r="G108" t="s">
        <v>1755</v>
      </c>
      <c r="H108" s="1">
        <v>45752</v>
      </c>
      <c r="I108" t="s">
        <v>194</v>
      </c>
      <c r="J108" t="s">
        <v>3</v>
      </c>
      <c r="K108" t="s">
        <v>1</v>
      </c>
      <c r="L108" t="s">
        <v>27</v>
      </c>
      <c r="M108" t="s">
        <v>7747</v>
      </c>
      <c r="N108">
        <v>6</v>
      </c>
      <c r="O108" t="s">
        <v>3</v>
      </c>
      <c r="P108">
        <v>1</v>
      </c>
    </row>
    <row r="109" spans="1:16" x14ac:dyDescent="0.35">
      <c r="A109" t="s">
        <v>1752</v>
      </c>
      <c r="B109" t="s">
        <v>1756</v>
      </c>
      <c r="C109" t="s">
        <v>1558</v>
      </c>
      <c r="D109" t="s">
        <v>1531</v>
      </c>
      <c r="E109" t="s">
        <v>1397</v>
      </c>
      <c r="F109" t="s">
        <v>1757</v>
      </c>
      <c r="G109" t="s">
        <v>1758</v>
      </c>
      <c r="H109" s="1">
        <v>45752</v>
      </c>
      <c r="I109" t="s">
        <v>194</v>
      </c>
      <c r="J109" t="s">
        <v>3</v>
      </c>
      <c r="K109" t="s">
        <v>1</v>
      </c>
      <c r="L109" t="s">
        <v>27</v>
      </c>
      <c r="M109" t="s">
        <v>7747</v>
      </c>
      <c r="N109">
        <v>6</v>
      </c>
      <c r="O109" t="s">
        <v>3</v>
      </c>
      <c r="P109">
        <v>1</v>
      </c>
    </row>
    <row r="110" spans="1:16" x14ac:dyDescent="0.35">
      <c r="A110" t="s">
        <v>1759</v>
      </c>
      <c r="B110" t="s">
        <v>1760</v>
      </c>
      <c r="C110" t="s">
        <v>1396</v>
      </c>
      <c r="D110" t="s">
        <v>112</v>
      </c>
      <c r="E110" t="s">
        <v>1397</v>
      </c>
      <c r="F110" t="s">
        <v>1761</v>
      </c>
      <c r="G110" t="s">
        <v>1762</v>
      </c>
      <c r="H110" s="1">
        <v>45752</v>
      </c>
      <c r="I110" t="s">
        <v>194</v>
      </c>
      <c r="J110" t="s">
        <v>3</v>
      </c>
      <c r="K110" t="s">
        <v>1</v>
      </c>
      <c r="L110" t="s">
        <v>27</v>
      </c>
      <c r="M110" t="s">
        <v>7747</v>
      </c>
      <c r="N110">
        <v>6</v>
      </c>
      <c r="O110" t="s">
        <v>3</v>
      </c>
      <c r="P110">
        <v>1</v>
      </c>
    </row>
    <row r="111" spans="1:16" x14ac:dyDescent="0.35">
      <c r="A111" t="s">
        <v>1763</v>
      </c>
      <c r="B111" t="s">
        <v>1764</v>
      </c>
      <c r="C111" t="s">
        <v>1396</v>
      </c>
      <c r="D111" t="s">
        <v>1511</v>
      </c>
      <c r="E111" t="s">
        <v>1397</v>
      </c>
      <c r="F111" t="s">
        <v>1765</v>
      </c>
      <c r="H111" s="1">
        <v>45752</v>
      </c>
      <c r="I111" t="s">
        <v>194</v>
      </c>
      <c r="J111" t="s">
        <v>3</v>
      </c>
      <c r="K111" t="s">
        <v>1</v>
      </c>
      <c r="L111" t="s">
        <v>27</v>
      </c>
      <c r="M111" t="s">
        <v>7747</v>
      </c>
      <c r="N111">
        <v>6</v>
      </c>
      <c r="O111" t="s">
        <v>3</v>
      </c>
      <c r="P111">
        <v>1</v>
      </c>
    </row>
    <row r="112" spans="1:16" x14ac:dyDescent="0.35">
      <c r="A112" t="s">
        <v>1766</v>
      </c>
      <c r="B112" t="s">
        <v>1767</v>
      </c>
      <c r="C112" t="s">
        <v>1558</v>
      </c>
      <c r="D112" t="s">
        <v>1531</v>
      </c>
      <c r="E112" t="s">
        <v>1397</v>
      </c>
      <c r="F112" t="s">
        <v>1768</v>
      </c>
      <c r="G112" t="s">
        <v>1769</v>
      </c>
      <c r="H112" s="1">
        <v>45752</v>
      </c>
      <c r="I112" t="s">
        <v>194</v>
      </c>
      <c r="J112" t="s">
        <v>3</v>
      </c>
      <c r="K112" t="s">
        <v>1</v>
      </c>
      <c r="L112" t="s">
        <v>26</v>
      </c>
      <c r="M112" t="s">
        <v>7747</v>
      </c>
      <c r="N112">
        <v>6</v>
      </c>
      <c r="O112" t="s">
        <v>3</v>
      </c>
      <c r="P112">
        <v>1</v>
      </c>
    </row>
    <row r="113" spans="1:16" x14ac:dyDescent="0.35">
      <c r="A113" t="s">
        <v>1770</v>
      </c>
      <c r="B113" t="s">
        <v>1771</v>
      </c>
      <c r="C113" t="s">
        <v>1396</v>
      </c>
      <c r="D113" t="s">
        <v>385</v>
      </c>
      <c r="E113" t="s">
        <v>1397</v>
      </c>
      <c r="F113" t="s">
        <v>1772</v>
      </c>
      <c r="H113" s="1">
        <v>45752</v>
      </c>
      <c r="I113" t="s">
        <v>194</v>
      </c>
      <c r="J113" t="s">
        <v>124</v>
      </c>
      <c r="K113" t="s">
        <v>1</v>
      </c>
      <c r="L113" t="s">
        <v>26</v>
      </c>
      <c r="M113" t="s">
        <v>7747</v>
      </c>
      <c r="N113">
        <v>6</v>
      </c>
      <c r="P113">
        <v>1</v>
      </c>
    </row>
    <row r="114" spans="1:16" x14ac:dyDescent="0.35">
      <c r="A114" t="s">
        <v>1773</v>
      </c>
      <c r="B114" t="s">
        <v>1774</v>
      </c>
      <c r="C114" t="s">
        <v>1396</v>
      </c>
      <c r="D114" t="s">
        <v>97</v>
      </c>
      <c r="E114" t="s">
        <v>1397</v>
      </c>
      <c r="F114" t="s">
        <v>1775</v>
      </c>
      <c r="H114" s="1">
        <v>45752</v>
      </c>
      <c r="I114" t="s">
        <v>194</v>
      </c>
      <c r="J114" t="s">
        <v>124</v>
      </c>
      <c r="K114" t="s">
        <v>1</v>
      </c>
      <c r="L114" t="s">
        <v>26</v>
      </c>
      <c r="M114" t="s">
        <v>7747</v>
      </c>
      <c r="N114">
        <v>6</v>
      </c>
      <c r="P114">
        <v>1</v>
      </c>
    </row>
    <row r="115" spans="1:16" x14ac:dyDescent="0.35">
      <c r="A115" t="s">
        <v>1773</v>
      </c>
      <c r="B115" t="s">
        <v>1776</v>
      </c>
      <c r="C115" t="s">
        <v>1402</v>
      </c>
      <c r="D115" t="s">
        <v>97</v>
      </c>
      <c r="E115" t="s">
        <v>1397</v>
      </c>
      <c r="F115" t="s">
        <v>1777</v>
      </c>
      <c r="H115" s="1">
        <v>45752</v>
      </c>
      <c r="I115" t="s">
        <v>194</v>
      </c>
      <c r="J115" t="s">
        <v>124</v>
      </c>
      <c r="K115" t="s">
        <v>1</v>
      </c>
      <c r="L115" t="s">
        <v>26</v>
      </c>
      <c r="M115" t="s">
        <v>7747</v>
      </c>
      <c r="N115">
        <v>6</v>
      </c>
      <c r="P115">
        <v>1</v>
      </c>
    </row>
    <row r="116" spans="1:16" x14ac:dyDescent="0.35">
      <c r="A116" t="s">
        <v>1773</v>
      </c>
      <c r="B116" t="s">
        <v>1778</v>
      </c>
      <c r="C116" t="s">
        <v>1472</v>
      </c>
      <c r="D116" t="s">
        <v>97</v>
      </c>
      <c r="E116" t="s">
        <v>1397</v>
      </c>
      <c r="F116" t="s">
        <v>1779</v>
      </c>
      <c r="H116" s="1">
        <v>45752</v>
      </c>
      <c r="I116" t="s">
        <v>194</v>
      </c>
      <c r="J116" t="s">
        <v>124</v>
      </c>
      <c r="K116" t="s">
        <v>1</v>
      </c>
      <c r="L116" t="s">
        <v>26</v>
      </c>
      <c r="M116" t="s">
        <v>1472</v>
      </c>
      <c r="N116">
        <v>6</v>
      </c>
      <c r="P116">
        <v>1</v>
      </c>
    </row>
    <row r="117" spans="1:16" x14ac:dyDescent="0.35">
      <c r="A117" t="s">
        <v>1780</v>
      </c>
      <c r="B117" t="s">
        <v>1781</v>
      </c>
      <c r="C117" t="s">
        <v>1396</v>
      </c>
      <c r="D117" t="s">
        <v>97</v>
      </c>
      <c r="E117" t="s">
        <v>1397</v>
      </c>
      <c r="F117" t="s">
        <v>1782</v>
      </c>
      <c r="H117" s="1">
        <v>45752</v>
      </c>
      <c r="I117" t="s">
        <v>194</v>
      </c>
      <c r="J117" t="s">
        <v>124</v>
      </c>
      <c r="K117" t="s">
        <v>1</v>
      </c>
      <c r="L117" t="s">
        <v>26</v>
      </c>
      <c r="M117" t="s">
        <v>7747</v>
      </c>
      <c r="N117">
        <v>6</v>
      </c>
      <c r="P117">
        <v>1</v>
      </c>
    </row>
    <row r="118" spans="1:16" x14ac:dyDescent="0.35">
      <c r="A118" t="s">
        <v>1783</v>
      </c>
      <c r="B118" t="s">
        <v>1784</v>
      </c>
      <c r="C118" t="s">
        <v>1402</v>
      </c>
      <c r="D118" t="s">
        <v>97</v>
      </c>
      <c r="E118" t="s">
        <v>1397</v>
      </c>
      <c r="F118" t="s">
        <v>1785</v>
      </c>
      <c r="H118" s="1">
        <v>45752</v>
      </c>
      <c r="I118" t="s">
        <v>194</v>
      </c>
      <c r="J118" t="s">
        <v>124</v>
      </c>
      <c r="K118" t="s">
        <v>1</v>
      </c>
      <c r="L118" t="s">
        <v>26</v>
      </c>
      <c r="M118" t="s">
        <v>7747</v>
      </c>
      <c r="N118">
        <v>6</v>
      </c>
      <c r="P118">
        <v>1</v>
      </c>
    </row>
    <row r="119" spans="1:16" x14ac:dyDescent="0.35">
      <c r="A119" t="s">
        <v>1783</v>
      </c>
      <c r="B119" t="s">
        <v>1786</v>
      </c>
      <c r="C119" t="s">
        <v>1472</v>
      </c>
      <c r="D119" t="s">
        <v>97</v>
      </c>
      <c r="E119" t="s">
        <v>1397</v>
      </c>
      <c r="F119" t="s">
        <v>1787</v>
      </c>
      <c r="H119" s="1">
        <v>45752</v>
      </c>
      <c r="I119" t="s">
        <v>194</v>
      </c>
      <c r="J119" t="s">
        <v>124</v>
      </c>
      <c r="K119" t="s">
        <v>1</v>
      </c>
      <c r="L119" t="s">
        <v>26</v>
      </c>
      <c r="M119" t="s">
        <v>1472</v>
      </c>
      <c r="N119">
        <v>6</v>
      </c>
      <c r="P119">
        <v>1</v>
      </c>
    </row>
    <row r="120" spans="1:16" x14ac:dyDescent="0.35">
      <c r="A120" t="s">
        <v>1788</v>
      </c>
      <c r="B120" t="s">
        <v>1789</v>
      </c>
      <c r="C120" t="s">
        <v>1402</v>
      </c>
      <c r="D120" t="s">
        <v>97</v>
      </c>
      <c r="E120" t="s">
        <v>1397</v>
      </c>
      <c r="F120" t="s">
        <v>1790</v>
      </c>
      <c r="H120" s="1">
        <v>45752</v>
      </c>
      <c r="I120" t="s">
        <v>194</v>
      </c>
      <c r="J120" t="s">
        <v>124</v>
      </c>
      <c r="K120" t="s">
        <v>1</v>
      </c>
      <c r="L120" t="s">
        <v>26</v>
      </c>
      <c r="M120" t="s">
        <v>7747</v>
      </c>
      <c r="N120">
        <v>6</v>
      </c>
      <c r="P120">
        <v>1</v>
      </c>
    </row>
    <row r="121" spans="1:16" x14ac:dyDescent="0.35">
      <c r="A121" t="s">
        <v>1791</v>
      </c>
      <c r="B121" t="s">
        <v>1792</v>
      </c>
      <c r="C121" t="s">
        <v>1396</v>
      </c>
      <c r="D121" t="s">
        <v>97</v>
      </c>
      <c r="E121" t="s">
        <v>1397</v>
      </c>
      <c r="F121" t="s">
        <v>1793</v>
      </c>
      <c r="H121" s="1">
        <v>45752</v>
      </c>
      <c r="I121" t="s">
        <v>194</v>
      </c>
      <c r="J121" t="s">
        <v>124</v>
      </c>
      <c r="K121" t="s">
        <v>1</v>
      </c>
      <c r="L121" t="s">
        <v>26</v>
      </c>
      <c r="M121" t="s">
        <v>7747</v>
      </c>
      <c r="N121">
        <v>6</v>
      </c>
      <c r="P121">
        <v>1</v>
      </c>
    </row>
    <row r="122" spans="1:16" x14ac:dyDescent="0.35">
      <c r="A122" t="s">
        <v>1794</v>
      </c>
      <c r="B122" t="s">
        <v>1795</v>
      </c>
      <c r="C122" t="s">
        <v>1402</v>
      </c>
      <c r="D122" t="s">
        <v>97</v>
      </c>
      <c r="E122" t="s">
        <v>1397</v>
      </c>
      <c r="F122" t="s">
        <v>1796</v>
      </c>
      <c r="H122" s="1">
        <v>45752</v>
      </c>
      <c r="I122" t="s">
        <v>194</v>
      </c>
      <c r="J122" t="s">
        <v>124</v>
      </c>
      <c r="K122" t="s">
        <v>1</v>
      </c>
      <c r="L122" t="s">
        <v>26</v>
      </c>
      <c r="M122" t="s">
        <v>7747</v>
      </c>
      <c r="N122">
        <v>6</v>
      </c>
      <c r="P122">
        <v>1</v>
      </c>
    </row>
    <row r="123" spans="1:16" x14ac:dyDescent="0.35">
      <c r="A123" t="s">
        <v>1797</v>
      </c>
      <c r="B123" t="s">
        <v>1798</v>
      </c>
      <c r="C123" t="s">
        <v>1396</v>
      </c>
      <c r="D123" t="s">
        <v>97</v>
      </c>
      <c r="E123" t="s">
        <v>1397</v>
      </c>
      <c r="F123" t="s">
        <v>1799</v>
      </c>
      <c r="H123" s="1">
        <v>45752</v>
      </c>
      <c r="I123" t="s">
        <v>194</v>
      </c>
      <c r="J123" t="s">
        <v>124</v>
      </c>
      <c r="K123" t="s">
        <v>1</v>
      </c>
      <c r="L123" t="s">
        <v>26</v>
      </c>
      <c r="M123" t="s">
        <v>7747</v>
      </c>
      <c r="N123">
        <v>6</v>
      </c>
      <c r="P123">
        <v>1</v>
      </c>
    </row>
    <row r="124" spans="1:16" x14ac:dyDescent="0.35">
      <c r="A124" t="s">
        <v>1797</v>
      </c>
      <c r="B124" t="s">
        <v>1800</v>
      </c>
      <c r="C124" t="s">
        <v>1402</v>
      </c>
      <c r="D124" t="s">
        <v>97</v>
      </c>
      <c r="E124" t="s">
        <v>1397</v>
      </c>
      <c r="F124" t="s">
        <v>1801</v>
      </c>
      <c r="H124" s="1">
        <v>45752</v>
      </c>
      <c r="I124" t="s">
        <v>194</v>
      </c>
      <c r="J124" t="s">
        <v>124</v>
      </c>
      <c r="K124" t="s">
        <v>1</v>
      </c>
      <c r="L124" t="s">
        <v>26</v>
      </c>
      <c r="M124" t="s">
        <v>7747</v>
      </c>
      <c r="N124">
        <v>6</v>
      </c>
      <c r="P124">
        <v>1</v>
      </c>
    </row>
    <row r="125" spans="1:16" x14ac:dyDescent="0.35">
      <c r="A125" t="s">
        <v>1802</v>
      </c>
      <c r="B125" t="s">
        <v>1798</v>
      </c>
      <c r="C125" t="s">
        <v>1396</v>
      </c>
      <c r="D125" t="s">
        <v>97</v>
      </c>
      <c r="E125" t="s">
        <v>1397</v>
      </c>
      <c r="F125" t="s">
        <v>1803</v>
      </c>
      <c r="H125" s="1">
        <v>45752</v>
      </c>
      <c r="I125" t="s">
        <v>194</v>
      </c>
      <c r="J125" t="s">
        <v>124</v>
      </c>
      <c r="K125" t="s">
        <v>1</v>
      </c>
      <c r="L125" t="s">
        <v>26</v>
      </c>
      <c r="M125" t="s">
        <v>7747</v>
      </c>
      <c r="N125">
        <v>6</v>
      </c>
      <c r="P125">
        <v>1</v>
      </c>
    </row>
    <row r="126" spans="1:16" x14ac:dyDescent="0.35">
      <c r="A126" t="s">
        <v>1804</v>
      </c>
      <c r="B126" t="s">
        <v>1805</v>
      </c>
      <c r="C126" t="s">
        <v>1396</v>
      </c>
      <c r="D126" t="s">
        <v>385</v>
      </c>
      <c r="E126" t="s">
        <v>1397</v>
      </c>
      <c r="F126" t="s">
        <v>1806</v>
      </c>
      <c r="H126" s="1">
        <v>45752</v>
      </c>
      <c r="I126" t="s">
        <v>194</v>
      </c>
      <c r="J126" t="s">
        <v>124</v>
      </c>
      <c r="K126" t="s">
        <v>1</v>
      </c>
      <c r="L126" t="s">
        <v>26</v>
      </c>
      <c r="M126" t="s">
        <v>7747</v>
      </c>
      <c r="N126">
        <v>6</v>
      </c>
      <c r="P126">
        <v>1</v>
      </c>
    </row>
    <row r="127" spans="1:16" x14ac:dyDescent="0.35">
      <c r="A127" t="s">
        <v>1807</v>
      </c>
      <c r="B127" t="s">
        <v>1808</v>
      </c>
      <c r="C127" t="s">
        <v>1402</v>
      </c>
      <c r="D127" t="s">
        <v>97</v>
      </c>
      <c r="E127" t="s">
        <v>1397</v>
      </c>
      <c r="F127" t="s">
        <v>1809</v>
      </c>
      <c r="H127" s="1">
        <v>45752</v>
      </c>
      <c r="I127" t="s">
        <v>194</v>
      </c>
      <c r="J127" t="s">
        <v>124</v>
      </c>
      <c r="K127" t="s">
        <v>1</v>
      </c>
      <c r="L127" t="s">
        <v>26</v>
      </c>
      <c r="M127" t="s">
        <v>7747</v>
      </c>
      <c r="N127">
        <v>6</v>
      </c>
      <c r="P127">
        <v>1</v>
      </c>
    </row>
    <row r="128" spans="1:16" x14ac:dyDescent="0.35">
      <c r="A128" t="s">
        <v>1810</v>
      </c>
      <c r="B128" t="s">
        <v>1811</v>
      </c>
      <c r="C128" t="s">
        <v>1396</v>
      </c>
      <c r="D128" t="s">
        <v>97</v>
      </c>
      <c r="E128" t="s">
        <v>1397</v>
      </c>
      <c r="F128" t="s">
        <v>1812</v>
      </c>
      <c r="H128" s="1">
        <v>45752</v>
      </c>
      <c r="I128" t="s">
        <v>194</v>
      </c>
      <c r="J128" t="s">
        <v>124</v>
      </c>
      <c r="K128" t="s">
        <v>1</v>
      </c>
      <c r="L128" t="s">
        <v>26</v>
      </c>
      <c r="M128" t="s">
        <v>7747</v>
      </c>
      <c r="N128">
        <v>6</v>
      </c>
      <c r="P128">
        <v>1</v>
      </c>
    </row>
    <row r="129" spans="1:16" x14ac:dyDescent="0.35">
      <c r="A129" t="s">
        <v>1813</v>
      </c>
      <c r="B129" t="s">
        <v>1637</v>
      </c>
      <c r="C129" t="s">
        <v>1402</v>
      </c>
      <c r="D129" t="s">
        <v>97</v>
      </c>
      <c r="E129" t="s">
        <v>1397</v>
      </c>
      <c r="F129" t="s">
        <v>1814</v>
      </c>
      <c r="H129" s="1">
        <v>45752</v>
      </c>
      <c r="I129" t="s">
        <v>194</v>
      </c>
      <c r="J129" t="s">
        <v>124</v>
      </c>
      <c r="K129" t="s">
        <v>1</v>
      </c>
      <c r="L129" t="s">
        <v>26</v>
      </c>
      <c r="M129" t="s">
        <v>7747</v>
      </c>
      <c r="N129">
        <v>6</v>
      </c>
      <c r="P129">
        <v>1</v>
      </c>
    </row>
    <row r="130" spans="1:16" x14ac:dyDescent="0.35">
      <c r="A130" t="s">
        <v>1815</v>
      </c>
      <c r="B130" t="s">
        <v>1816</v>
      </c>
      <c r="C130" t="s">
        <v>1402</v>
      </c>
      <c r="D130" t="s">
        <v>97</v>
      </c>
      <c r="E130" t="s">
        <v>1397</v>
      </c>
      <c r="F130" t="s">
        <v>1817</v>
      </c>
      <c r="H130" s="1">
        <v>45752</v>
      </c>
      <c r="I130" t="s">
        <v>194</v>
      </c>
      <c r="J130" t="s">
        <v>124</v>
      </c>
      <c r="K130" t="s">
        <v>1</v>
      </c>
      <c r="L130" t="s">
        <v>26</v>
      </c>
      <c r="M130" t="s">
        <v>7747</v>
      </c>
      <c r="N130">
        <v>6</v>
      </c>
      <c r="P130">
        <v>1</v>
      </c>
    </row>
    <row r="131" spans="1:16" x14ac:dyDescent="0.35">
      <c r="A131" t="s">
        <v>1818</v>
      </c>
      <c r="B131" t="s">
        <v>1410</v>
      </c>
      <c r="C131" t="s">
        <v>1396</v>
      </c>
      <c r="D131" t="s">
        <v>97</v>
      </c>
      <c r="E131" t="s">
        <v>1397</v>
      </c>
      <c r="F131" t="s">
        <v>1819</v>
      </c>
      <c r="H131" s="1">
        <v>45752</v>
      </c>
      <c r="I131" t="s">
        <v>194</v>
      </c>
      <c r="J131" t="s">
        <v>124</v>
      </c>
      <c r="K131" t="s">
        <v>1</v>
      </c>
      <c r="L131" t="s">
        <v>26</v>
      </c>
      <c r="M131" t="s">
        <v>7747</v>
      </c>
      <c r="N131">
        <v>6</v>
      </c>
      <c r="P131">
        <v>1</v>
      </c>
    </row>
    <row r="132" spans="1:16" x14ac:dyDescent="0.35">
      <c r="A132" t="s">
        <v>1820</v>
      </c>
      <c r="B132" t="s">
        <v>1699</v>
      </c>
      <c r="C132" t="s">
        <v>1402</v>
      </c>
      <c r="D132" t="s">
        <v>385</v>
      </c>
      <c r="E132" t="s">
        <v>1397</v>
      </c>
      <c r="F132" t="s">
        <v>1821</v>
      </c>
      <c r="H132" s="1">
        <v>45752</v>
      </c>
      <c r="I132" t="s">
        <v>194</v>
      </c>
      <c r="J132" t="s">
        <v>124</v>
      </c>
      <c r="K132" t="s">
        <v>1</v>
      </c>
      <c r="L132" t="s">
        <v>26</v>
      </c>
      <c r="M132" t="s">
        <v>7747</v>
      </c>
      <c r="N132">
        <v>6</v>
      </c>
      <c r="P132">
        <v>1</v>
      </c>
    </row>
    <row r="133" spans="1:16" x14ac:dyDescent="0.35">
      <c r="A133" t="s">
        <v>1822</v>
      </c>
      <c r="B133" t="s">
        <v>1823</v>
      </c>
      <c r="C133" t="s">
        <v>1396</v>
      </c>
      <c r="D133" t="s">
        <v>97</v>
      </c>
      <c r="E133" t="s">
        <v>1397</v>
      </c>
      <c r="F133" t="s">
        <v>1824</v>
      </c>
      <c r="H133" s="1">
        <v>45752</v>
      </c>
      <c r="I133" t="s">
        <v>194</v>
      </c>
      <c r="J133" t="s">
        <v>124</v>
      </c>
      <c r="K133" t="s">
        <v>1</v>
      </c>
      <c r="L133" t="s">
        <v>26</v>
      </c>
      <c r="M133" t="s">
        <v>7747</v>
      </c>
      <c r="N133">
        <v>6</v>
      </c>
      <c r="P133">
        <v>1</v>
      </c>
    </row>
    <row r="134" spans="1:16" x14ac:dyDescent="0.35">
      <c r="A134" t="s">
        <v>1825</v>
      </c>
      <c r="B134" t="s">
        <v>1811</v>
      </c>
      <c r="C134" t="s">
        <v>1396</v>
      </c>
      <c r="D134" t="s">
        <v>97</v>
      </c>
      <c r="E134" t="s">
        <v>1397</v>
      </c>
      <c r="F134" t="s">
        <v>1826</v>
      </c>
      <c r="H134" s="1">
        <v>45752</v>
      </c>
      <c r="I134" t="s">
        <v>194</v>
      </c>
      <c r="J134" t="s">
        <v>124</v>
      </c>
      <c r="K134" t="s">
        <v>1</v>
      </c>
      <c r="L134" t="s">
        <v>26</v>
      </c>
      <c r="M134" t="s">
        <v>7747</v>
      </c>
      <c r="N134">
        <v>6</v>
      </c>
      <c r="P134">
        <v>1</v>
      </c>
    </row>
    <row r="135" spans="1:16" x14ac:dyDescent="0.35">
      <c r="A135" t="s">
        <v>1827</v>
      </c>
      <c r="B135" t="s">
        <v>1828</v>
      </c>
      <c r="C135" t="s">
        <v>1396</v>
      </c>
      <c r="D135" t="s">
        <v>97</v>
      </c>
      <c r="E135" t="s">
        <v>1397</v>
      </c>
      <c r="F135" t="s">
        <v>1829</v>
      </c>
      <c r="H135" s="1">
        <v>45752</v>
      </c>
      <c r="I135" t="s">
        <v>194</v>
      </c>
      <c r="J135" t="s">
        <v>124</v>
      </c>
      <c r="K135" t="s">
        <v>1</v>
      </c>
      <c r="L135" t="s">
        <v>26</v>
      </c>
      <c r="M135" t="s">
        <v>7747</v>
      </c>
      <c r="N135">
        <v>6</v>
      </c>
      <c r="P135">
        <v>1</v>
      </c>
    </row>
    <row r="136" spans="1:16" x14ac:dyDescent="0.35">
      <c r="A136" t="s">
        <v>1830</v>
      </c>
      <c r="B136" t="s">
        <v>1831</v>
      </c>
      <c r="C136" t="s">
        <v>1402</v>
      </c>
      <c r="D136" t="s">
        <v>385</v>
      </c>
      <c r="E136" t="s">
        <v>1397</v>
      </c>
      <c r="F136" t="s">
        <v>1832</v>
      </c>
      <c r="H136" s="1">
        <v>45752</v>
      </c>
      <c r="I136" t="s">
        <v>194</v>
      </c>
      <c r="J136" t="s">
        <v>124</v>
      </c>
      <c r="K136" t="s">
        <v>1</v>
      </c>
      <c r="L136" t="s">
        <v>26</v>
      </c>
      <c r="M136" t="s">
        <v>7747</v>
      </c>
      <c r="N136">
        <v>6</v>
      </c>
      <c r="P136">
        <v>1</v>
      </c>
    </row>
    <row r="137" spans="1:16" x14ac:dyDescent="0.35">
      <c r="A137" t="s">
        <v>1833</v>
      </c>
      <c r="B137" t="s">
        <v>1834</v>
      </c>
      <c r="C137" t="s">
        <v>1396</v>
      </c>
      <c r="D137" t="s">
        <v>97</v>
      </c>
      <c r="E137" t="s">
        <v>1397</v>
      </c>
      <c r="F137" t="s">
        <v>1835</v>
      </c>
      <c r="H137" s="1">
        <v>45752</v>
      </c>
      <c r="I137" t="s">
        <v>194</v>
      </c>
      <c r="J137" t="s">
        <v>124</v>
      </c>
      <c r="K137" t="s">
        <v>1</v>
      </c>
      <c r="L137" t="s">
        <v>26</v>
      </c>
      <c r="M137" t="s">
        <v>7747</v>
      </c>
      <c r="N137">
        <v>6</v>
      </c>
      <c r="P137">
        <v>1</v>
      </c>
    </row>
    <row r="138" spans="1:16" x14ac:dyDescent="0.35">
      <c r="A138" t="s">
        <v>1836</v>
      </c>
      <c r="B138" t="s">
        <v>1837</v>
      </c>
      <c r="C138" t="s">
        <v>1396</v>
      </c>
      <c r="D138" t="s">
        <v>97</v>
      </c>
      <c r="E138" t="s">
        <v>1397</v>
      </c>
      <c r="F138" t="s">
        <v>1838</v>
      </c>
      <c r="H138" s="1">
        <v>45752</v>
      </c>
      <c r="I138" t="s">
        <v>194</v>
      </c>
      <c r="J138" t="s">
        <v>124</v>
      </c>
      <c r="K138" t="s">
        <v>1</v>
      </c>
      <c r="L138" t="s">
        <v>26</v>
      </c>
      <c r="M138" t="s">
        <v>7747</v>
      </c>
      <c r="N138">
        <v>6</v>
      </c>
      <c r="P138">
        <v>1</v>
      </c>
    </row>
    <row r="139" spans="1:16" x14ac:dyDescent="0.35">
      <c r="A139" t="s">
        <v>1836</v>
      </c>
      <c r="B139" t="s">
        <v>1798</v>
      </c>
      <c r="C139" t="s">
        <v>1402</v>
      </c>
      <c r="D139" t="s">
        <v>97</v>
      </c>
      <c r="E139" t="s">
        <v>1397</v>
      </c>
      <c r="F139" t="s">
        <v>1839</v>
      </c>
      <c r="H139" s="1">
        <v>45752</v>
      </c>
      <c r="I139" t="s">
        <v>194</v>
      </c>
      <c r="J139" t="s">
        <v>124</v>
      </c>
      <c r="K139" t="s">
        <v>1</v>
      </c>
      <c r="L139" t="s">
        <v>26</v>
      </c>
      <c r="M139" t="s">
        <v>7747</v>
      </c>
      <c r="N139">
        <v>6</v>
      </c>
      <c r="P139">
        <v>1</v>
      </c>
    </row>
    <row r="140" spans="1:16" x14ac:dyDescent="0.35">
      <c r="A140" t="s">
        <v>1836</v>
      </c>
      <c r="B140" t="s">
        <v>1840</v>
      </c>
      <c r="C140" t="s">
        <v>1402</v>
      </c>
      <c r="D140" t="s">
        <v>97</v>
      </c>
      <c r="E140" t="s">
        <v>1397</v>
      </c>
      <c r="F140" t="s">
        <v>1841</v>
      </c>
      <c r="H140" s="1">
        <v>45752</v>
      </c>
      <c r="I140" t="s">
        <v>194</v>
      </c>
      <c r="J140" t="s">
        <v>124</v>
      </c>
      <c r="K140" t="s">
        <v>1</v>
      </c>
      <c r="L140" t="s">
        <v>26</v>
      </c>
      <c r="M140" t="s">
        <v>7747</v>
      </c>
      <c r="N140">
        <v>6</v>
      </c>
      <c r="P140">
        <v>1</v>
      </c>
    </row>
    <row r="141" spans="1:16" x14ac:dyDescent="0.35">
      <c r="A141" t="s">
        <v>1842</v>
      </c>
      <c r="B141" t="s">
        <v>1843</v>
      </c>
      <c r="C141" t="s">
        <v>1396</v>
      </c>
      <c r="D141" t="s">
        <v>97</v>
      </c>
      <c r="E141" t="s">
        <v>1397</v>
      </c>
      <c r="F141" t="s">
        <v>1844</v>
      </c>
      <c r="H141" s="1">
        <v>45752</v>
      </c>
      <c r="I141" t="s">
        <v>194</v>
      </c>
      <c r="J141" t="s">
        <v>124</v>
      </c>
      <c r="K141" t="s">
        <v>1</v>
      </c>
      <c r="L141" t="s">
        <v>26</v>
      </c>
      <c r="M141" t="s">
        <v>7747</v>
      </c>
      <c r="N141">
        <v>6</v>
      </c>
      <c r="P141">
        <v>1</v>
      </c>
    </row>
    <row r="142" spans="1:16" x14ac:dyDescent="0.35">
      <c r="A142" t="s">
        <v>1845</v>
      </c>
      <c r="B142" t="s">
        <v>1846</v>
      </c>
      <c r="C142" t="s">
        <v>1396</v>
      </c>
      <c r="D142" t="s">
        <v>97</v>
      </c>
      <c r="E142" t="s">
        <v>1397</v>
      </c>
      <c r="F142" t="s">
        <v>1847</v>
      </c>
      <c r="H142" s="1">
        <v>45752</v>
      </c>
      <c r="I142" t="s">
        <v>194</v>
      </c>
      <c r="J142" t="s">
        <v>124</v>
      </c>
      <c r="K142" t="s">
        <v>1</v>
      </c>
      <c r="L142" t="s">
        <v>26</v>
      </c>
      <c r="M142" t="s">
        <v>7747</v>
      </c>
      <c r="N142">
        <v>6</v>
      </c>
      <c r="P142">
        <v>1</v>
      </c>
    </row>
    <row r="143" spans="1:16" x14ac:dyDescent="0.35">
      <c r="A143" t="s">
        <v>1848</v>
      </c>
      <c r="B143" t="s">
        <v>1849</v>
      </c>
      <c r="C143" t="s">
        <v>1396</v>
      </c>
      <c r="D143" t="s">
        <v>97</v>
      </c>
      <c r="E143" t="s">
        <v>1397</v>
      </c>
      <c r="F143" t="s">
        <v>1850</v>
      </c>
      <c r="H143" s="1">
        <v>45752</v>
      </c>
      <c r="I143" t="s">
        <v>194</v>
      </c>
      <c r="J143" t="s">
        <v>124</v>
      </c>
      <c r="K143" t="s">
        <v>1</v>
      </c>
      <c r="L143" t="s">
        <v>26</v>
      </c>
      <c r="M143" t="s">
        <v>7747</v>
      </c>
      <c r="N143">
        <v>6</v>
      </c>
      <c r="P143">
        <v>1</v>
      </c>
    </row>
    <row r="144" spans="1:16" x14ac:dyDescent="0.35">
      <c r="A144" t="s">
        <v>1851</v>
      </c>
      <c r="B144" t="s">
        <v>1852</v>
      </c>
      <c r="C144" t="s">
        <v>1402</v>
      </c>
      <c r="D144" t="s">
        <v>97</v>
      </c>
      <c r="E144" t="s">
        <v>1397</v>
      </c>
      <c r="F144" t="s">
        <v>1853</v>
      </c>
      <c r="H144" s="1">
        <v>45752</v>
      </c>
      <c r="I144" t="s">
        <v>194</v>
      </c>
      <c r="J144" t="s">
        <v>124</v>
      </c>
      <c r="K144" t="s">
        <v>1</v>
      </c>
      <c r="L144" t="s">
        <v>26</v>
      </c>
      <c r="M144" t="s">
        <v>7747</v>
      </c>
      <c r="N144">
        <v>6</v>
      </c>
      <c r="P144">
        <v>1</v>
      </c>
    </row>
    <row r="145" spans="1:16" x14ac:dyDescent="0.35">
      <c r="A145" t="s">
        <v>1854</v>
      </c>
      <c r="B145" t="s">
        <v>1855</v>
      </c>
      <c r="C145" t="s">
        <v>1472</v>
      </c>
      <c r="D145" t="s">
        <v>97</v>
      </c>
      <c r="E145" t="s">
        <v>1397</v>
      </c>
      <c r="F145" t="s">
        <v>1856</v>
      </c>
      <c r="H145" s="1">
        <v>45752</v>
      </c>
      <c r="I145" t="s">
        <v>194</v>
      </c>
      <c r="J145" t="s">
        <v>124</v>
      </c>
      <c r="K145" t="s">
        <v>1</v>
      </c>
      <c r="L145" t="s">
        <v>26</v>
      </c>
      <c r="M145" t="s">
        <v>1472</v>
      </c>
      <c r="N145">
        <v>6</v>
      </c>
      <c r="P145">
        <v>1</v>
      </c>
    </row>
    <row r="146" spans="1:16" x14ac:dyDescent="0.35">
      <c r="A146" t="s">
        <v>1854</v>
      </c>
      <c r="B146" t="s">
        <v>1857</v>
      </c>
      <c r="C146" t="s">
        <v>1402</v>
      </c>
      <c r="D146" t="s">
        <v>97</v>
      </c>
      <c r="E146" t="s">
        <v>1397</v>
      </c>
      <c r="F146" t="s">
        <v>1858</v>
      </c>
      <c r="H146" s="1">
        <v>45752</v>
      </c>
      <c r="I146" t="s">
        <v>194</v>
      </c>
      <c r="J146" t="s">
        <v>124</v>
      </c>
      <c r="K146" t="s">
        <v>1</v>
      </c>
      <c r="L146" t="s">
        <v>26</v>
      </c>
      <c r="M146" t="s">
        <v>7747</v>
      </c>
      <c r="N146">
        <v>6</v>
      </c>
      <c r="P146">
        <v>1</v>
      </c>
    </row>
    <row r="147" spans="1:16" x14ac:dyDescent="0.35">
      <c r="A147" t="s">
        <v>1859</v>
      </c>
      <c r="B147" t="s">
        <v>1860</v>
      </c>
      <c r="C147" t="s">
        <v>1396</v>
      </c>
      <c r="D147" t="s">
        <v>97</v>
      </c>
      <c r="E147" t="s">
        <v>1397</v>
      </c>
      <c r="F147" t="s">
        <v>1861</v>
      </c>
      <c r="H147" s="1">
        <v>45752</v>
      </c>
      <c r="I147" t="s">
        <v>194</v>
      </c>
      <c r="J147" t="s">
        <v>124</v>
      </c>
      <c r="K147" t="s">
        <v>1</v>
      </c>
      <c r="L147" t="s">
        <v>26</v>
      </c>
      <c r="M147" t="s">
        <v>7747</v>
      </c>
      <c r="N147">
        <v>6</v>
      </c>
      <c r="P147">
        <v>1</v>
      </c>
    </row>
    <row r="148" spans="1:16" x14ac:dyDescent="0.35">
      <c r="A148" t="s">
        <v>1862</v>
      </c>
      <c r="B148" t="s">
        <v>1863</v>
      </c>
      <c r="C148" t="s">
        <v>1396</v>
      </c>
      <c r="D148" t="s">
        <v>97</v>
      </c>
      <c r="E148" t="s">
        <v>1397</v>
      </c>
      <c r="F148" t="s">
        <v>1864</v>
      </c>
      <c r="H148" s="1">
        <v>45752</v>
      </c>
      <c r="I148" t="s">
        <v>194</v>
      </c>
      <c r="J148" t="s">
        <v>124</v>
      </c>
      <c r="K148" t="s">
        <v>1</v>
      </c>
      <c r="L148" t="s">
        <v>26</v>
      </c>
      <c r="M148" t="s">
        <v>7747</v>
      </c>
      <c r="N148">
        <v>6</v>
      </c>
      <c r="P148">
        <v>1</v>
      </c>
    </row>
    <row r="149" spans="1:16" x14ac:dyDescent="0.35">
      <c r="A149" t="s">
        <v>1865</v>
      </c>
      <c r="B149" t="s">
        <v>1811</v>
      </c>
      <c r="C149" t="s">
        <v>1396</v>
      </c>
      <c r="D149" t="s">
        <v>97</v>
      </c>
      <c r="E149" t="s">
        <v>1397</v>
      </c>
      <c r="F149" t="s">
        <v>1866</v>
      </c>
      <c r="H149" s="1">
        <v>45752</v>
      </c>
      <c r="I149" t="s">
        <v>194</v>
      </c>
      <c r="J149" t="s">
        <v>124</v>
      </c>
      <c r="K149" t="s">
        <v>1</v>
      </c>
      <c r="L149" t="s">
        <v>26</v>
      </c>
      <c r="M149" t="s">
        <v>7747</v>
      </c>
      <c r="N149">
        <v>6</v>
      </c>
      <c r="P149">
        <v>1</v>
      </c>
    </row>
    <row r="150" spans="1:16" x14ac:dyDescent="0.35">
      <c r="A150" t="s">
        <v>1865</v>
      </c>
      <c r="B150" t="s">
        <v>1867</v>
      </c>
      <c r="C150" t="s">
        <v>1396</v>
      </c>
      <c r="D150" t="s">
        <v>97</v>
      </c>
      <c r="E150" t="s">
        <v>1397</v>
      </c>
      <c r="F150" t="s">
        <v>1868</v>
      </c>
      <c r="H150" s="1">
        <v>45752</v>
      </c>
      <c r="I150" t="s">
        <v>194</v>
      </c>
      <c r="J150" t="s">
        <v>124</v>
      </c>
      <c r="K150" t="s">
        <v>1</v>
      </c>
      <c r="L150" t="s">
        <v>26</v>
      </c>
      <c r="M150" t="s">
        <v>7747</v>
      </c>
      <c r="N150">
        <v>6</v>
      </c>
      <c r="P150">
        <v>1</v>
      </c>
    </row>
    <row r="151" spans="1:16" x14ac:dyDescent="0.35">
      <c r="A151" t="s">
        <v>1869</v>
      </c>
      <c r="B151" t="s">
        <v>1870</v>
      </c>
      <c r="C151" t="s">
        <v>1396</v>
      </c>
      <c r="D151" t="s">
        <v>97</v>
      </c>
      <c r="E151" t="s">
        <v>1397</v>
      </c>
      <c r="F151" t="s">
        <v>1871</v>
      </c>
      <c r="H151" s="1">
        <v>45752</v>
      </c>
      <c r="I151" t="s">
        <v>194</v>
      </c>
      <c r="J151" t="s">
        <v>124</v>
      </c>
      <c r="K151" t="s">
        <v>1</v>
      </c>
      <c r="L151" t="s">
        <v>26</v>
      </c>
      <c r="M151" t="s">
        <v>7747</v>
      </c>
      <c r="N151">
        <v>6</v>
      </c>
      <c r="P151">
        <v>1</v>
      </c>
    </row>
    <row r="152" spans="1:16" x14ac:dyDescent="0.35">
      <c r="A152" t="s">
        <v>1872</v>
      </c>
      <c r="B152" t="s">
        <v>1840</v>
      </c>
      <c r="C152" t="s">
        <v>1402</v>
      </c>
      <c r="D152" t="s">
        <v>97</v>
      </c>
      <c r="E152" t="s">
        <v>1397</v>
      </c>
      <c r="F152" t="s">
        <v>1873</v>
      </c>
      <c r="H152" s="1">
        <v>45752</v>
      </c>
      <c r="I152" t="s">
        <v>194</v>
      </c>
      <c r="J152" t="s">
        <v>124</v>
      </c>
      <c r="K152" t="s">
        <v>1</v>
      </c>
      <c r="L152" t="s">
        <v>26</v>
      </c>
      <c r="M152" t="s">
        <v>7747</v>
      </c>
      <c r="N152">
        <v>6</v>
      </c>
      <c r="P152">
        <v>1</v>
      </c>
    </row>
    <row r="153" spans="1:16" x14ac:dyDescent="0.35">
      <c r="A153" t="s">
        <v>1874</v>
      </c>
      <c r="B153" t="s">
        <v>1875</v>
      </c>
      <c r="C153" t="s">
        <v>1402</v>
      </c>
      <c r="D153" t="s">
        <v>97</v>
      </c>
      <c r="E153" t="s">
        <v>1397</v>
      </c>
      <c r="F153" t="s">
        <v>1876</v>
      </c>
      <c r="H153" s="1">
        <v>45752</v>
      </c>
      <c r="I153" t="s">
        <v>194</v>
      </c>
      <c r="J153" t="s">
        <v>124</v>
      </c>
      <c r="K153" t="s">
        <v>1</v>
      </c>
      <c r="L153" t="s">
        <v>26</v>
      </c>
      <c r="M153" t="s">
        <v>7747</v>
      </c>
      <c r="N153">
        <v>6</v>
      </c>
      <c r="P153">
        <v>1</v>
      </c>
    </row>
    <row r="154" spans="1:16" x14ac:dyDescent="0.35">
      <c r="A154" t="s">
        <v>1877</v>
      </c>
      <c r="B154" t="s">
        <v>1878</v>
      </c>
      <c r="C154" t="s">
        <v>1396</v>
      </c>
      <c r="D154" t="s">
        <v>97</v>
      </c>
      <c r="E154" t="s">
        <v>1397</v>
      </c>
      <c r="F154" t="s">
        <v>1879</v>
      </c>
      <c r="H154" s="1">
        <v>45752</v>
      </c>
      <c r="I154" t="s">
        <v>194</v>
      </c>
      <c r="J154" t="s">
        <v>124</v>
      </c>
      <c r="K154" t="s">
        <v>1</v>
      </c>
      <c r="L154" t="s">
        <v>26</v>
      </c>
      <c r="M154" t="s">
        <v>7747</v>
      </c>
      <c r="N154">
        <v>6</v>
      </c>
      <c r="P154">
        <v>1</v>
      </c>
    </row>
    <row r="155" spans="1:16" x14ac:dyDescent="0.35">
      <c r="A155" t="s">
        <v>1880</v>
      </c>
      <c r="B155" t="s">
        <v>1881</v>
      </c>
      <c r="C155" t="s">
        <v>1396</v>
      </c>
      <c r="D155" t="s">
        <v>97</v>
      </c>
      <c r="E155" t="s">
        <v>1397</v>
      </c>
      <c r="F155" t="s">
        <v>1882</v>
      </c>
      <c r="H155" s="1">
        <v>45752</v>
      </c>
      <c r="I155" t="s">
        <v>194</v>
      </c>
      <c r="J155" t="s">
        <v>124</v>
      </c>
      <c r="K155" t="s">
        <v>1</v>
      </c>
      <c r="L155" t="s">
        <v>26</v>
      </c>
      <c r="M155" t="s">
        <v>7747</v>
      </c>
      <c r="N155">
        <v>6</v>
      </c>
      <c r="P155">
        <v>1</v>
      </c>
    </row>
    <row r="156" spans="1:16" x14ac:dyDescent="0.35">
      <c r="A156" t="s">
        <v>1883</v>
      </c>
      <c r="B156" t="s">
        <v>1884</v>
      </c>
      <c r="C156" t="s">
        <v>1472</v>
      </c>
      <c r="D156" t="s">
        <v>112</v>
      </c>
      <c r="E156" t="s">
        <v>1397</v>
      </c>
      <c r="F156" t="s">
        <v>1885</v>
      </c>
      <c r="G156" t="s">
        <v>1886</v>
      </c>
      <c r="H156" s="1">
        <v>45760</v>
      </c>
      <c r="I156" t="s">
        <v>192</v>
      </c>
      <c r="J156" t="s">
        <v>2</v>
      </c>
      <c r="K156" t="s">
        <v>1</v>
      </c>
      <c r="L156" t="s">
        <v>26</v>
      </c>
      <c r="M156" t="s">
        <v>1472</v>
      </c>
      <c r="N156">
        <v>6</v>
      </c>
      <c r="O156" t="s">
        <v>2</v>
      </c>
      <c r="P156">
        <v>1</v>
      </c>
    </row>
    <row r="157" spans="1:16" x14ac:dyDescent="0.35">
      <c r="A157" t="s">
        <v>1883</v>
      </c>
      <c r="B157" t="s">
        <v>1887</v>
      </c>
      <c r="C157" t="s">
        <v>1402</v>
      </c>
      <c r="D157" t="s">
        <v>112</v>
      </c>
      <c r="E157" t="s">
        <v>1397</v>
      </c>
      <c r="F157" t="s">
        <v>1888</v>
      </c>
      <c r="G157" t="s">
        <v>1889</v>
      </c>
      <c r="H157" s="1">
        <v>45760</v>
      </c>
      <c r="I157" t="s">
        <v>192</v>
      </c>
      <c r="J157" t="s">
        <v>2</v>
      </c>
      <c r="K157" t="s">
        <v>1</v>
      </c>
      <c r="L157" t="s">
        <v>26</v>
      </c>
      <c r="M157" t="s">
        <v>7747</v>
      </c>
      <c r="N157">
        <v>6</v>
      </c>
      <c r="O157" t="s">
        <v>2</v>
      </c>
      <c r="P157">
        <v>1</v>
      </c>
    </row>
    <row r="158" spans="1:16" x14ac:dyDescent="0.35">
      <c r="A158" t="s">
        <v>1883</v>
      </c>
      <c r="B158" t="s">
        <v>1890</v>
      </c>
      <c r="C158" t="s">
        <v>1472</v>
      </c>
      <c r="D158" t="s">
        <v>112</v>
      </c>
      <c r="E158" t="s">
        <v>1397</v>
      </c>
      <c r="F158" t="s">
        <v>1891</v>
      </c>
      <c r="G158" t="s">
        <v>1892</v>
      </c>
      <c r="H158" s="1">
        <v>45760</v>
      </c>
      <c r="I158" t="s">
        <v>192</v>
      </c>
      <c r="J158" t="s">
        <v>2</v>
      </c>
      <c r="K158" t="s">
        <v>1</v>
      </c>
      <c r="L158" t="s">
        <v>26</v>
      </c>
      <c r="M158" t="s">
        <v>1472</v>
      </c>
      <c r="N158">
        <v>6</v>
      </c>
      <c r="O158" t="s">
        <v>2</v>
      </c>
      <c r="P158">
        <v>1</v>
      </c>
    </row>
    <row r="159" spans="1:16" x14ac:dyDescent="0.35">
      <c r="A159" t="s">
        <v>1893</v>
      </c>
      <c r="B159" t="s">
        <v>1894</v>
      </c>
      <c r="C159" t="s">
        <v>1396</v>
      </c>
      <c r="D159" t="s">
        <v>112</v>
      </c>
      <c r="E159" t="s">
        <v>1397</v>
      </c>
      <c r="F159" t="s">
        <v>1895</v>
      </c>
      <c r="G159" t="s">
        <v>1896</v>
      </c>
      <c r="H159" s="1">
        <v>45760</v>
      </c>
      <c r="I159" t="s">
        <v>192</v>
      </c>
      <c r="J159" t="s">
        <v>2</v>
      </c>
      <c r="K159" t="s">
        <v>1</v>
      </c>
      <c r="L159" t="s">
        <v>26</v>
      </c>
      <c r="M159" t="s">
        <v>7747</v>
      </c>
      <c r="N159">
        <v>6</v>
      </c>
      <c r="O159" t="s">
        <v>2</v>
      </c>
      <c r="P159">
        <v>1</v>
      </c>
    </row>
    <row r="160" spans="1:16" x14ac:dyDescent="0.35">
      <c r="A160" t="s">
        <v>1897</v>
      </c>
      <c r="B160" t="s">
        <v>1898</v>
      </c>
      <c r="C160" t="s">
        <v>1402</v>
      </c>
      <c r="D160" t="s">
        <v>385</v>
      </c>
      <c r="E160" t="s">
        <v>1397</v>
      </c>
      <c r="F160" t="s">
        <v>1899</v>
      </c>
      <c r="H160" s="1">
        <v>45760</v>
      </c>
      <c r="I160" t="s">
        <v>192</v>
      </c>
      <c r="J160" t="s">
        <v>2</v>
      </c>
      <c r="K160" t="s">
        <v>1</v>
      </c>
      <c r="L160" t="s">
        <v>26</v>
      </c>
      <c r="M160" t="s">
        <v>7747</v>
      </c>
      <c r="N160">
        <v>6</v>
      </c>
      <c r="O160" t="s">
        <v>2</v>
      </c>
      <c r="P160">
        <v>1</v>
      </c>
    </row>
    <row r="161" spans="1:16" x14ac:dyDescent="0.35">
      <c r="A161" t="s">
        <v>1900</v>
      </c>
      <c r="B161" t="s">
        <v>1901</v>
      </c>
      <c r="C161" t="s">
        <v>1396</v>
      </c>
      <c r="D161" t="s">
        <v>112</v>
      </c>
      <c r="E161" t="s">
        <v>1397</v>
      </c>
      <c r="F161" t="s">
        <v>1902</v>
      </c>
      <c r="G161" t="s">
        <v>1903</v>
      </c>
      <c r="H161" s="1">
        <v>45760</v>
      </c>
      <c r="I161" t="s">
        <v>192</v>
      </c>
      <c r="J161" t="s">
        <v>2</v>
      </c>
      <c r="K161" t="s">
        <v>1</v>
      </c>
      <c r="L161" t="s">
        <v>26</v>
      </c>
      <c r="M161" t="s">
        <v>7747</v>
      </c>
      <c r="N161">
        <v>6</v>
      </c>
      <c r="O161" t="s">
        <v>2</v>
      </c>
      <c r="P161">
        <v>1</v>
      </c>
    </row>
    <row r="162" spans="1:16" x14ac:dyDescent="0.35">
      <c r="A162" t="s">
        <v>1904</v>
      </c>
      <c r="B162" t="s">
        <v>1605</v>
      </c>
      <c r="C162" t="s">
        <v>1472</v>
      </c>
      <c r="D162" t="s">
        <v>112</v>
      </c>
      <c r="E162" t="s">
        <v>1397</v>
      </c>
      <c r="F162" t="s">
        <v>1905</v>
      </c>
      <c r="G162" t="s">
        <v>1906</v>
      </c>
      <c r="H162" s="1">
        <v>45760</v>
      </c>
      <c r="I162" t="s">
        <v>192</v>
      </c>
      <c r="J162" t="s">
        <v>2</v>
      </c>
      <c r="K162" t="s">
        <v>1</v>
      </c>
      <c r="L162" t="s">
        <v>26</v>
      </c>
      <c r="M162" t="s">
        <v>1472</v>
      </c>
      <c r="N162">
        <v>6</v>
      </c>
      <c r="O162" t="s">
        <v>2</v>
      </c>
      <c r="P162">
        <v>1</v>
      </c>
    </row>
    <row r="163" spans="1:16" x14ac:dyDescent="0.35">
      <c r="A163" t="s">
        <v>1904</v>
      </c>
      <c r="B163" t="s">
        <v>1907</v>
      </c>
      <c r="C163" t="s">
        <v>1402</v>
      </c>
      <c r="D163" t="s">
        <v>112</v>
      </c>
      <c r="E163" t="s">
        <v>1397</v>
      </c>
      <c r="F163" t="s">
        <v>1908</v>
      </c>
      <c r="G163" t="s">
        <v>1909</v>
      </c>
      <c r="H163" s="1">
        <v>45760</v>
      </c>
      <c r="I163" t="s">
        <v>192</v>
      </c>
      <c r="J163" t="s">
        <v>2</v>
      </c>
      <c r="K163" t="s">
        <v>1</v>
      </c>
      <c r="L163" t="s">
        <v>26</v>
      </c>
      <c r="M163" t="s">
        <v>7747</v>
      </c>
      <c r="N163">
        <v>6</v>
      </c>
      <c r="O163" t="s">
        <v>2</v>
      </c>
      <c r="P163">
        <v>1</v>
      </c>
    </row>
    <row r="164" spans="1:16" x14ac:dyDescent="0.35">
      <c r="A164" t="s">
        <v>1910</v>
      </c>
      <c r="B164" t="s">
        <v>1911</v>
      </c>
      <c r="C164" t="s">
        <v>1396</v>
      </c>
      <c r="D164" t="s">
        <v>1511</v>
      </c>
      <c r="E164" t="s">
        <v>1397</v>
      </c>
      <c r="F164" t="s">
        <v>1912</v>
      </c>
      <c r="H164" s="1">
        <v>45760</v>
      </c>
      <c r="I164" t="s">
        <v>192</v>
      </c>
      <c r="J164" t="s">
        <v>2</v>
      </c>
      <c r="K164" t="s">
        <v>1</v>
      </c>
      <c r="L164" t="s">
        <v>26</v>
      </c>
      <c r="M164" t="s">
        <v>7747</v>
      </c>
      <c r="N164">
        <v>6</v>
      </c>
      <c r="O164" t="s">
        <v>2</v>
      </c>
      <c r="P164">
        <v>1</v>
      </c>
    </row>
    <row r="165" spans="1:16" x14ac:dyDescent="0.35">
      <c r="A165" t="s">
        <v>1913</v>
      </c>
      <c r="B165" t="s">
        <v>1914</v>
      </c>
      <c r="C165" t="s">
        <v>1472</v>
      </c>
      <c r="D165" t="s">
        <v>1526</v>
      </c>
      <c r="E165" t="s">
        <v>1397</v>
      </c>
      <c r="F165" t="s">
        <v>1915</v>
      </c>
      <c r="G165" t="s">
        <v>1916</v>
      </c>
      <c r="H165" s="1">
        <v>45760</v>
      </c>
      <c r="I165" t="s">
        <v>192</v>
      </c>
      <c r="J165" t="s">
        <v>2</v>
      </c>
      <c r="K165" t="s">
        <v>1</v>
      </c>
      <c r="L165" t="s">
        <v>26</v>
      </c>
      <c r="M165" t="s">
        <v>1472</v>
      </c>
      <c r="N165">
        <v>6</v>
      </c>
      <c r="O165" t="s">
        <v>2</v>
      </c>
      <c r="P165">
        <v>1</v>
      </c>
    </row>
    <row r="166" spans="1:16" x14ac:dyDescent="0.35">
      <c r="A166" t="s">
        <v>1913</v>
      </c>
      <c r="B166" t="s">
        <v>1917</v>
      </c>
      <c r="C166" t="s">
        <v>1472</v>
      </c>
      <c r="D166" t="s">
        <v>1526</v>
      </c>
      <c r="E166" t="s">
        <v>1397</v>
      </c>
      <c r="F166" t="s">
        <v>1918</v>
      </c>
      <c r="G166" t="s">
        <v>1919</v>
      </c>
      <c r="H166" s="1">
        <v>45760</v>
      </c>
      <c r="I166" t="s">
        <v>192</v>
      </c>
      <c r="J166" t="s">
        <v>2</v>
      </c>
      <c r="K166" t="s">
        <v>1</v>
      </c>
      <c r="L166" t="s">
        <v>26</v>
      </c>
      <c r="M166" t="s">
        <v>1472</v>
      </c>
      <c r="N166">
        <v>6</v>
      </c>
      <c r="O166" t="s">
        <v>2</v>
      </c>
      <c r="P166">
        <v>1</v>
      </c>
    </row>
    <row r="167" spans="1:16" x14ac:dyDescent="0.35">
      <c r="A167" t="s">
        <v>1913</v>
      </c>
      <c r="B167" t="s">
        <v>1920</v>
      </c>
      <c r="C167" t="s">
        <v>1402</v>
      </c>
      <c r="D167" t="s">
        <v>1526</v>
      </c>
      <c r="E167" t="s">
        <v>1397</v>
      </c>
      <c r="F167" t="s">
        <v>1921</v>
      </c>
      <c r="H167" s="1">
        <v>45760</v>
      </c>
      <c r="I167" t="s">
        <v>192</v>
      </c>
      <c r="J167" t="s">
        <v>2</v>
      </c>
      <c r="K167" t="s">
        <v>1</v>
      </c>
      <c r="L167" t="s">
        <v>26</v>
      </c>
      <c r="M167" t="s">
        <v>7747</v>
      </c>
      <c r="N167">
        <v>6</v>
      </c>
      <c r="O167" t="s">
        <v>2</v>
      </c>
      <c r="P167">
        <v>1</v>
      </c>
    </row>
    <row r="168" spans="1:16" x14ac:dyDescent="0.35">
      <c r="A168" t="s">
        <v>1922</v>
      </c>
      <c r="B168" t="s">
        <v>1719</v>
      </c>
      <c r="C168" t="s">
        <v>1396</v>
      </c>
      <c r="D168" t="s">
        <v>112</v>
      </c>
      <c r="E168" t="s">
        <v>1397</v>
      </c>
      <c r="F168" t="s">
        <v>1923</v>
      </c>
      <c r="G168" t="s">
        <v>1924</v>
      </c>
      <c r="H168" s="1">
        <v>45760</v>
      </c>
      <c r="I168" t="s">
        <v>192</v>
      </c>
      <c r="J168" t="s">
        <v>2</v>
      </c>
      <c r="K168" t="s">
        <v>1</v>
      </c>
      <c r="L168" t="s">
        <v>26</v>
      </c>
      <c r="M168" t="s">
        <v>7747</v>
      </c>
      <c r="N168">
        <v>6</v>
      </c>
      <c r="O168" t="s">
        <v>2</v>
      </c>
      <c r="P168">
        <v>1</v>
      </c>
    </row>
    <row r="169" spans="1:16" x14ac:dyDescent="0.35">
      <c r="A169" t="s">
        <v>1925</v>
      </c>
      <c r="B169" t="s">
        <v>1926</v>
      </c>
      <c r="C169" t="s">
        <v>1402</v>
      </c>
      <c r="D169" t="s">
        <v>1511</v>
      </c>
      <c r="E169" t="s">
        <v>1397</v>
      </c>
      <c r="F169" t="s">
        <v>1927</v>
      </c>
      <c r="H169" s="1">
        <v>45760</v>
      </c>
      <c r="I169" t="s">
        <v>192</v>
      </c>
      <c r="J169" t="s">
        <v>2</v>
      </c>
      <c r="K169" t="s">
        <v>1</v>
      </c>
      <c r="L169" t="s">
        <v>26</v>
      </c>
      <c r="M169" t="s">
        <v>7747</v>
      </c>
      <c r="N169">
        <v>6</v>
      </c>
      <c r="O169" t="s">
        <v>2</v>
      </c>
      <c r="P169">
        <v>1</v>
      </c>
    </row>
    <row r="170" spans="1:16" x14ac:dyDescent="0.35">
      <c r="A170" t="s">
        <v>1925</v>
      </c>
      <c r="B170" t="s">
        <v>1928</v>
      </c>
      <c r="C170" t="s">
        <v>1472</v>
      </c>
      <c r="D170" t="s">
        <v>1511</v>
      </c>
      <c r="E170" t="s">
        <v>1397</v>
      </c>
      <c r="F170" t="s">
        <v>1929</v>
      </c>
      <c r="G170" t="s">
        <v>1930</v>
      </c>
      <c r="H170" s="1">
        <v>45760</v>
      </c>
      <c r="I170" t="s">
        <v>192</v>
      </c>
      <c r="J170" t="s">
        <v>2</v>
      </c>
      <c r="K170" t="s">
        <v>1</v>
      </c>
      <c r="L170" t="s">
        <v>26</v>
      </c>
      <c r="M170" t="s">
        <v>1472</v>
      </c>
      <c r="N170">
        <v>6</v>
      </c>
      <c r="O170" t="s">
        <v>2</v>
      </c>
      <c r="P170">
        <v>1</v>
      </c>
    </row>
    <row r="171" spans="1:16" x14ac:dyDescent="0.35">
      <c r="A171" t="s">
        <v>1931</v>
      </c>
      <c r="B171" t="s">
        <v>1932</v>
      </c>
      <c r="C171" t="s">
        <v>1402</v>
      </c>
      <c r="D171" t="s">
        <v>112</v>
      </c>
      <c r="E171" t="s">
        <v>1397</v>
      </c>
      <c r="F171" t="s">
        <v>1933</v>
      </c>
      <c r="G171" t="s">
        <v>1934</v>
      </c>
      <c r="H171" s="1">
        <v>45760</v>
      </c>
      <c r="I171" t="s">
        <v>192</v>
      </c>
      <c r="J171" t="s">
        <v>2</v>
      </c>
      <c r="K171" t="s">
        <v>1</v>
      </c>
      <c r="L171" t="s">
        <v>26</v>
      </c>
      <c r="M171" t="s">
        <v>7747</v>
      </c>
      <c r="N171">
        <v>6</v>
      </c>
      <c r="O171" t="s">
        <v>2</v>
      </c>
      <c r="P171">
        <v>1</v>
      </c>
    </row>
    <row r="172" spans="1:16" x14ac:dyDescent="0.35">
      <c r="A172" t="s">
        <v>1931</v>
      </c>
      <c r="B172" t="s">
        <v>1439</v>
      </c>
      <c r="C172" t="s">
        <v>1402</v>
      </c>
      <c r="D172" t="s">
        <v>112</v>
      </c>
      <c r="E172" t="s">
        <v>1397</v>
      </c>
      <c r="F172" t="s">
        <v>1935</v>
      </c>
      <c r="G172" t="s">
        <v>1936</v>
      </c>
      <c r="H172" s="1">
        <v>45760</v>
      </c>
      <c r="I172" t="s">
        <v>192</v>
      </c>
      <c r="J172" t="s">
        <v>2</v>
      </c>
      <c r="K172" t="s">
        <v>1</v>
      </c>
      <c r="L172" t="s">
        <v>26</v>
      </c>
      <c r="M172" t="s">
        <v>7747</v>
      </c>
      <c r="N172">
        <v>6</v>
      </c>
      <c r="O172" t="s">
        <v>2</v>
      </c>
      <c r="P172">
        <v>1</v>
      </c>
    </row>
    <row r="173" spans="1:16" x14ac:dyDescent="0.35">
      <c r="A173" t="s">
        <v>1405</v>
      </c>
      <c r="B173" t="s">
        <v>1937</v>
      </c>
      <c r="C173" t="s">
        <v>1402</v>
      </c>
      <c r="D173" t="s">
        <v>385</v>
      </c>
      <c r="E173" t="s">
        <v>1397</v>
      </c>
      <c r="F173" t="s">
        <v>1938</v>
      </c>
      <c r="H173" s="1">
        <v>45760</v>
      </c>
      <c r="I173" t="s">
        <v>192</v>
      </c>
      <c r="J173" t="s">
        <v>2</v>
      </c>
      <c r="K173" t="s">
        <v>1</v>
      </c>
      <c r="L173" t="s">
        <v>26</v>
      </c>
      <c r="M173" t="s">
        <v>7747</v>
      </c>
      <c r="N173">
        <v>6</v>
      </c>
      <c r="O173" t="s">
        <v>2</v>
      </c>
      <c r="P173">
        <v>1</v>
      </c>
    </row>
    <row r="174" spans="1:16" x14ac:dyDescent="0.35">
      <c r="A174" t="s">
        <v>1405</v>
      </c>
      <c r="B174" t="s">
        <v>1939</v>
      </c>
      <c r="C174" t="s">
        <v>1402</v>
      </c>
      <c r="D174" t="s">
        <v>385</v>
      </c>
      <c r="E174" t="s">
        <v>1397</v>
      </c>
      <c r="F174" t="s">
        <v>1940</v>
      </c>
      <c r="H174" s="1">
        <v>45760</v>
      </c>
      <c r="I174" t="s">
        <v>192</v>
      </c>
      <c r="J174" t="s">
        <v>2</v>
      </c>
      <c r="K174" t="s">
        <v>1</v>
      </c>
      <c r="L174" t="s">
        <v>26</v>
      </c>
      <c r="M174" t="s">
        <v>7747</v>
      </c>
      <c r="N174">
        <v>6</v>
      </c>
      <c r="O174" t="s">
        <v>2</v>
      </c>
      <c r="P174">
        <v>1</v>
      </c>
    </row>
    <row r="175" spans="1:16" x14ac:dyDescent="0.35">
      <c r="A175" t="s">
        <v>1405</v>
      </c>
      <c r="B175" t="s">
        <v>1941</v>
      </c>
      <c r="C175" t="s">
        <v>1396</v>
      </c>
      <c r="D175" t="s">
        <v>385</v>
      </c>
      <c r="E175" t="s">
        <v>1397</v>
      </c>
      <c r="F175" t="s">
        <v>1942</v>
      </c>
      <c r="H175" s="1">
        <v>45760</v>
      </c>
      <c r="I175" t="s">
        <v>192</v>
      </c>
      <c r="J175" t="s">
        <v>2</v>
      </c>
      <c r="K175" t="s">
        <v>1</v>
      </c>
      <c r="L175" t="s">
        <v>26</v>
      </c>
      <c r="M175" t="s">
        <v>7747</v>
      </c>
      <c r="N175">
        <v>6</v>
      </c>
      <c r="O175" t="s">
        <v>2</v>
      </c>
      <c r="P175">
        <v>1</v>
      </c>
    </row>
    <row r="176" spans="1:16" x14ac:dyDescent="0.35">
      <c r="A176" t="s">
        <v>1943</v>
      </c>
      <c r="B176" t="s">
        <v>1944</v>
      </c>
      <c r="C176" t="s">
        <v>1472</v>
      </c>
      <c r="D176" t="s">
        <v>112</v>
      </c>
      <c r="E176" t="s">
        <v>1397</v>
      </c>
      <c r="F176" t="s">
        <v>1945</v>
      </c>
      <c r="G176" t="s">
        <v>1946</v>
      </c>
      <c r="H176" s="1">
        <v>45760</v>
      </c>
      <c r="I176" t="s">
        <v>192</v>
      </c>
      <c r="J176" t="s">
        <v>2</v>
      </c>
      <c r="K176" t="s">
        <v>1</v>
      </c>
      <c r="L176" t="s">
        <v>26</v>
      </c>
      <c r="M176" t="s">
        <v>1472</v>
      </c>
      <c r="N176">
        <v>6</v>
      </c>
      <c r="O176" t="s">
        <v>2</v>
      </c>
      <c r="P176">
        <v>1</v>
      </c>
    </row>
    <row r="177" spans="1:16" x14ac:dyDescent="0.35">
      <c r="A177" t="s">
        <v>1947</v>
      </c>
      <c r="B177" t="s">
        <v>1948</v>
      </c>
      <c r="C177" t="s">
        <v>1402</v>
      </c>
      <c r="D177" t="s">
        <v>332</v>
      </c>
      <c r="E177" t="s">
        <v>1397</v>
      </c>
      <c r="F177" t="s">
        <v>1949</v>
      </c>
      <c r="H177" s="1">
        <v>45760</v>
      </c>
      <c r="I177" t="s">
        <v>192</v>
      </c>
      <c r="J177" t="s">
        <v>2</v>
      </c>
      <c r="K177" t="s">
        <v>1</v>
      </c>
      <c r="L177" t="s">
        <v>26</v>
      </c>
      <c r="M177" t="s">
        <v>7747</v>
      </c>
      <c r="N177">
        <v>6</v>
      </c>
      <c r="O177" t="s">
        <v>2</v>
      </c>
      <c r="P177">
        <v>1</v>
      </c>
    </row>
    <row r="178" spans="1:16" x14ac:dyDescent="0.35">
      <c r="A178" t="s">
        <v>1950</v>
      </c>
      <c r="B178" t="s">
        <v>1951</v>
      </c>
      <c r="C178" t="s">
        <v>1472</v>
      </c>
      <c r="D178" t="s">
        <v>387</v>
      </c>
      <c r="E178" t="s">
        <v>1397</v>
      </c>
      <c r="F178" t="s">
        <v>1952</v>
      </c>
      <c r="G178" t="s">
        <v>1953</v>
      </c>
      <c r="H178" s="1">
        <v>45760</v>
      </c>
      <c r="I178" t="s">
        <v>192</v>
      </c>
      <c r="J178" t="s">
        <v>2</v>
      </c>
      <c r="K178" t="s">
        <v>1</v>
      </c>
      <c r="L178" t="s">
        <v>26</v>
      </c>
      <c r="M178" t="s">
        <v>1472</v>
      </c>
      <c r="N178">
        <v>6</v>
      </c>
      <c r="O178" t="s">
        <v>2</v>
      </c>
      <c r="P178">
        <v>1</v>
      </c>
    </row>
    <row r="179" spans="1:16" x14ac:dyDescent="0.35">
      <c r="A179" t="s">
        <v>1950</v>
      </c>
      <c r="B179" t="s">
        <v>1954</v>
      </c>
      <c r="C179" t="s">
        <v>1472</v>
      </c>
      <c r="D179" t="s">
        <v>387</v>
      </c>
      <c r="E179" t="s">
        <v>1397</v>
      </c>
      <c r="F179" t="s">
        <v>1955</v>
      </c>
      <c r="G179" t="s">
        <v>1953</v>
      </c>
      <c r="H179" s="1">
        <v>45760</v>
      </c>
      <c r="I179" t="s">
        <v>192</v>
      </c>
      <c r="J179" t="s">
        <v>2</v>
      </c>
      <c r="K179" t="s">
        <v>1</v>
      </c>
      <c r="L179" t="s">
        <v>26</v>
      </c>
      <c r="M179" t="s">
        <v>1472</v>
      </c>
      <c r="N179">
        <v>6</v>
      </c>
      <c r="O179" t="s">
        <v>2</v>
      </c>
      <c r="P179">
        <v>1</v>
      </c>
    </row>
    <row r="180" spans="1:16" x14ac:dyDescent="0.35">
      <c r="A180" t="s">
        <v>1950</v>
      </c>
      <c r="B180" t="s">
        <v>1425</v>
      </c>
      <c r="C180" t="s">
        <v>1402</v>
      </c>
      <c r="D180" t="s">
        <v>387</v>
      </c>
      <c r="E180" t="s">
        <v>1397</v>
      </c>
      <c r="F180" t="s">
        <v>1956</v>
      </c>
      <c r="G180" t="s">
        <v>1957</v>
      </c>
      <c r="H180" s="1">
        <v>45760</v>
      </c>
      <c r="I180" t="s">
        <v>192</v>
      </c>
      <c r="J180" t="s">
        <v>2</v>
      </c>
      <c r="K180" t="s">
        <v>1</v>
      </c>
      <c r="L180" t="s">
        <v>26</v>
      </c>
      <c r="M180" t="s">
        <v>7747</v>
      </c>
      <c r="N180">
        <v>6</v>
      </c>
      <c r="O180" t="s">
        <v>2</v>
      </c>
      <c r="P180">
        <v>1</v>
      </c>
    </row>
    <row r="181" spans="1:16" x14ac:dyDescent="0.35">
      <c r="A181" t="s">
        <v>1958</v>
      </c>
      <c r="B181" t="s">
        <v>1959</v>
      </c>
      <c r="C181" t="s">
        <v>1402</v>
      </c>
      <c r="D181" t="s">
        <v>332</v>
      </c>
      <c r="E181" t="s">
        <v>1397</v>
      </c>
      <c r="F181" t="s">
        <v>1960</v>
      </c>
      <c r="H181" s="1">
        <v>45760</v>
      </c>
      <c r="I181" t="s">
        <v>192</v>
      </c>
      <c r="J181" t="s">
        <v>2</v>
      </c>
      <c r="K181" t="s">
        <v>1</v>
      </c>
      <c r="L181" t="s">
        <v>26</v>
      </c>
      <c r="M181" t="s">
        <v>7747</v>
      </c>
      <c r="N181">
        <v>6</v>
      </c>
      <c r="O181" t="s">
        <v>2</v>
      </c>
      <c r="P181">
        <v>1</v>
      </c>
    </row>
    <row r="182" spans="1:16" x14ac:dyDescent="0.35">
      <c r="A182" t="s">
        <v>1958</v>
      </c>
      <c r="B182" t="s">
        <v>1920</v>
      </c>
      <c r="C182" t="s">
        <v>1402</v>
      </c>
      <c r="D182" t="s">
        <v>332</v>
      </c>
      <c r="E182" t="s">
        <v>1397</v>
      </c>
      <c r="F182" t="s">
        <v>1961</v>
      </c>
      <c r="H182" s="1">
        <v>45760</v>
      </c>
      <c r="I182" t="s">
        <v>192</v>
      </c>
      <c r="J182" t="s">
        <v>2</v>
      </c>
      <c r="K182" t="s">
        <v>1</v>
      </c>
      <c r="L182" t="s">
        <v>26</v>
      </c>
      <c r="M182" t="s">
        <v>7747</v>
      </c>
      <c r="N182">
        <v>6</v>
      </c>
      <c r="O182" t="s">
        <v>2</v>
      </c>
      <c r="P182">
        <v>1</v>
      </c>
    </row>
    <row r="183" spans="1:16" x14ac:dyDescent="0.35">
      <c r="A183" t="s">
        <v>1962</v>
      </c>
      <c r="B183" t="s">
        <v>1963</v>
      </c>
      <c r="C183" t="s">
        <v>1396</v>
      </c>
      <c r="D183" t="s">
        <v>385</v>
      </c>
      <c r="E183" t="s">
        <v>1397</v>
      </c>
      <c r="F183" t="s">
        <v>1964</v>
      </c>
      <c r="H183" s="1">
        <v>45760</v>
      </c>
      <c r="I183" t="s">
        <v>192</v>
      </c>
      <c r="J183" t="s">
        <v>2</v>
      </c>
      <c r="K183" t="s">
        <v>1</v>
      </c>
      <c r="L183" t="s">
        <v>26</v>
      </c>
      <c r="M183" t="s">
        <v>7747</v>
      </c>
      <c r="N183">
        <v>6</v>
      </c>
      <c r="O183" t="s">
        <v>2</v>
      </c>
      <c r="P183">
        <v>1</v>
      </c>
    </row>
    <row r="184" spans="1:16" x14ac:dyDescent="0.35">
      <c r="A184" t="s">
        <v>1965</v>
      </c>
      <c r="B184" t="s">
        <v>1692</v>
      </c>
      <c r="C184" t="s">
        <v>1402</v>
      </c>
      <c r="D184" t="s">
        <v>332</v>
      </c>
      <c r="E184" t="s">
        <v>1397</v>
      </c>
      <c r="F184" t="s">
        <v>1966</v>
      </c>
      <c r="H184" s="1">
        <v>45760</v>
      </c>
      <c r="I184" t="s">
        <v>192</v>
      </c>
      <c r="J184" t="s">
        <v>2</v>
      </c>
      <c r="K184" t="s">
        <v>1</v>
      </c>
      <c r="L184" t="s">
        <v>26</v>
      </c>
      <c r="M184" t="s">
        <v>7747</v>
      </c>
      <c r="N184">
        <v>6</v>
      </c>
      <c r="O184" t="s">
        <v>2</v>
      </c>
      <c r="P184">
        <v>1</v>
      </c>
    </row>
    <row r="185" spans="1:16" x14ac:dyDescent="0.35">
      <c r="A185" t="s">
        <v>1967</v>
      </c>
      <c r="B185" t="s">
        <v>1418</v>
      </c>
      <c r="C185" t="s">
        <v>1472</v>
      </c>
      <c r="D185" t="s">
        <v>112</v>
      </c>
      <c r="E185" t="s">
        <v>1397</v>
      </c>
      <c r="F185" t="s">
        <v>1968</v>
      </c>
      <c r="G185" t="s">
        <v>1969</v>
      </c>
      <c r="H185" s="1">
        <v>45760</v>
      </c>
      <c r="I185" t="s">
        <v>192</v>
      </c>
      <c r="J185" t="s">
        <v>2</v>
      </c>
      <c r="K185" t="s">
        <v>1</v>
      </c>
      <c r="L185" t="s">
        <v>26</v>
      </c>
      <c r="M185" t="s">
        <v>1472</v>
      </c>
      <c r="N185">
        <v>6</v>
      </c>
      <c r="O185" t="s">
        <v>2</v>
      </c>
      <c r="P185">
        <v>1</v>
      </c>
    </row>
    <row r="186" spans="1:16" x14ac:dyDescent="0.35">
      <c r="A186" t="s">
        <v>1967</v>
      </c>
      <c r="B186" t="s">
        <v>1603</v>
      </c>
      <c r="C186" t="s">
        <v>1472</v>
      </c>
      <c r="D186" t="s">
        <v>112</v>
      </c>
      <c r="E186" t="s">
        <v>1397</v>
      </c>
      <c r="F186" t="s">
        <v>1970</v>
      </c>
      <c r="G186" t="s">
        <v>1971</v>
      </c>
      <c r="H186" s="1">
        <v>45760</v>
      </c>
      <c r="I186" t="s">
        <v>192</v>
      </c>
      <c r="J186" t="s">
        <v>2</v>
      </c>
      <c r="K186" t="s">
        <v>1</v>
      </c>
      <c r="L186" t="s">
        <v>26</v>
      </c>
      <c r="M186" t="s">
        <v>1472</v>
      </c>
      <c r="N186">
        <v>6</v>
      </c>
      <c r="O186" t="s">
        <v>2</v>
      </c>
      <c r="P186">
        <v>1</v>
      </c>
    </row>
    <row r="187" spans="1:16" x14ac:dyDescent="0.35">
      <c r="A187" t="s">
        <v>1967</v>
      </c>
      <c r="B187" t="s">
        <v>1972</v>
      </c>
      <c r="C187" t="s">
        <v>1402</v>
      </c>
      <c r="D187" t="s">
        <v>112</v>
      </c>
      <c r="E187" t="s">
        <v>1397</v>
      </c>
      <c r="F187" t="s">
        <v>1973</v>
      </c>
      <c r="G187" t="s">
        <v>1974</v>
      </c>
      <c r="H187" s="1">
        <v>45760</v>
      </c>
      <c r="I187" t="s">
        <v>192</v>
      </c>
      <c r="J187" t="s">
        <v>2</v>
      </c>
      <c r="K187" t="s">
        <v>1</v>
      </c>
      <c r="L187" t="s">
        <v>26</v>
      </c>
      <c r="M187" t="s">
        <v>7747</v>
      </c>
      <c r="N187">
        <v>6</v>
      </c>
      <c r="O187" t="s">
        <v>2</v>
      </c>
      <c r="P187">
        <v>1</v>
      </c>
    </row>
    <row r="188" spans="1:16" x14ac:dyDescent="0.35">
      <c r="A188" t="s">
        <v>1967</v>
      </c>
      <c r="B188" t="s">
        <v>1898</v>
      </c>
      <c r="C188" t="s">
        <v>1472</v>
      </c>
      <c r="D188" t="s">
        <v>112</v>
      </c>
      <c r="E188" t="s">
        <v>1397</v>
      </c>
      <c r="F188" t="s">
        <v>1975</v>
      </c>
      <c r="G188" t="s">
        <v>1976</v>
      </c>
      <c r="H188" s="1">
        <v>45760</v>
      </c>
      <c r="I188" t="s">
        <v>192</v>
      </c>
      <c r="J188" t="s">
        <v>2</v>
      </c>
      <c r="K188" t="s">
        <v>1</v>
      </c>
      <c r="L188" t="s">
        <v>26</v>
      </c>
      <c r="M188" t="s">
        <v>1472</v>
      </c>
      <c r="N188">
        <v>6</v>
      </c>
      <c r="O188" t="s">
        <v>2</v>
      </c>
      <c r="P188">
        <v>1</v>
      </c>
    </row>
    <row r="189" spans="1:16" x14ac:dyDescent="0.35">
      <c r="A189" t="s">
        <v>1977</v>
      </c>
      <c r="B189" t="s">
        <v>1510</v>
      </c>
      <c r="C189" t="s">
        <v>1558</v>
      </c>
      <c r="D189" t="s">
        <v>332</v>
      </c>
      <c r="E189" t="s">
        <v>1397</v>
      </c>
      <c r="F189" t="s">
        <v>1978</v>
      </c>
      <c r="H189" s="1">
        <v>45760</v>
      </c>
      <c r="I189" t="s">
        <v>192</v>
      </c>
      <c r="J189" t="s">
        <v>2</v>
      </c>
      <c r="K189" t="s">
        <v>1</v>
      </c>
      <c r="L189" t="s">
        <v>26</v>
      </c>
      <c r="M189" t="s">
        <v>7747</v>
      </c>
      <c r="N189">
        <v>6</v>
      </c>
      <c r="O189" t="s">
        <v>2</v>
      </c>
      <c r="P189">
        <v>1</v>
      </c>
    </row>
    <row r="190" spans="1:16" x14ac:dyDescent="0.35">
      <c r="A190" t="s">
        <v>1979</v>
      </c>
      <c r="B190" t="s">
        <v>1980</v>
      </c>
      <c r="C190" t="s">
        <v>1396</v>
      </c>
      <c r="D190" t="s">
        <v>1511</v>
      </c>
      <c r="E190" t="s">
        <v>1397</v>
      </c>
      <c r="F190" t="s">
        <v>1981</v>
      </c>
      <c r="H190" s="1">
        <v>45760</v>
      </c>
      <c r="I190" t="s">
        <v>192</v>
      </c>
      <c r="J190" t="s">
        <v>2</v>
      </c>
      <c r="K190" t="s">
        <v>1</v>
      </c>
      <c r="L190" t="s">
        <v>26</v>
      </c>
      <c r="M190" t="s">
        <v>7747</v>
      </c>
      <c r="N190">
        <v>6</v>
      </c>
      <c r="O190" t="s">
        <v>2</v>
      </c>
      <c r="P190">
        <v>1</v>
      </c>
    </row>
    <row r="191" spans="1:16" x14ac:dyDescent="0.35">
      <c r="A191" t="s">
        <v>1982</v>
      </c>
      <c r="B191" t="s">
        <v>1983</v>
      </c>
      <c r="C191" t="s">
        <v>1396</v>
      </c>
      <c r="D191" t="s">
        <v>112</v>
      </c>
      <c r="E191" t="s">
        <v>1397</v>
      </c>
      <c r="F191" t="s">
        <v>1984</v>
      </c>
      <c r="G191" t="s">
        <v>1985</v>
      </c>
      <c r="H191" s="1">
        <v>45760</v>
      </c>
      <c r="I191" t="s">
        <v>192</v>
      </c>
      <c r="J191" t="s">
        <v>2</v>
      </c>
      <c r="K191" t="s">
        <v>1</v>
      </c>
      <c r="L191" t="s">
        <v>26</v>
      </c>
      <c r="M191" t="s">
        <v>7747</v>
      </c>
      <c r="N191">
        <v>6</v>
      </c>
      <c r="O191" t="s">
        <v>2</v>
      </c>
      <c r="P191">
        <v>1</v>
      </c>
    </row>
    <row r="192" spans="1:16" x14ac:dyDescent="0.35">
      <c r="A192" t="s">
        <v>1986</v>
      </c>
      <c r="B192" t="s">
        <v>1987</v>
      </c>
      <c r="C192" t="s">
        <v>1396</v>
      </c>
      <c r="D192" t="s">
        <v>385</v>
      </c>
      <c r="E192" t="s">
        <v>1397</v>
      </c>
      <c r="F192" t="s">
        <v>1988</v>
      </c>
      <c r="H192" s="1">
        <v>45760</v>
      </c>
      <c r="I192" t="s">
        <v>192</v>
      </c>
      <c r="J192" t="s">
        <v>2</v>
      </c>
      <c r="K192" t="s">
        <v>1</v>
      </c>
      <c r="L192" t="s">
        <v>26</v>
      </c>
      <c r="M192" t="s">
        <v>7747</v>
      </c>
      <c r="N192">
        <v>6</v>
      </c>
      <c r="O192" t="s">
        <v>2</v>
      </c>
      <c r="P192">
        <v>1</v>
      </c>
    </row>
    <row r="193" spans="1:16" x14ac:dyDescent="0.35">
      <c r="A193" t="s">
        <v>1989</v>
      </c>
      <c r="B193" t="s">
        <v>1990</v>
      </c>
      <c r="C193" t="s">
        <v>1396</v>
      </c>
      <c r="D193" t="s">
        <v>1511</v>
      </c>
      <c r="E193" t="s">
        <v>1397</v>
      </c>
      <c r="F193" t="s">
        <v>1991</v>
      </c>
      <c r="H193" s="1">
        <v>45760</v>
      </c>
      <c r="I193" t="s">
        <v>192</v>
      </c>
      <c r="J193" t="s">
        <v>2</v>
      </c>
      <c r="K193" t="s">
        <v>1</v>
      </c>
      <c r="L193" t="s">
        <v>26</v>
      </c>
      <c r="M193" t="s">
        <v>7747</v>
      </c>
      <c r="N193">
        <v>6</v>
      </c>
      <c r="O193" t="s">
        <v>2</v>
      </c>
      <c r="P193">
        <v>1</v>
      </c>
    </row>
    <row r="194" spans="1:16" x14ac:dyDescent="0.35">
      <c r="A194" t="s">
        <v>1992</v>
      </c>
      <c r="B194" t="s">
        <v>1887</v>
      </c>
      <c r="C194" t="s">
        <v>1402</v>
      </c>
      <c r="D194" t="s">
        <v>1526</v>
      </c>
      <c r="E194" t="s">
        <v>1397</v>
      </c>
      <c r="F194" t="s">
        <v>1993</v>
      </c>
      <c r="H194" s="1">
        <v>45760</v>
      </c>
      <c r="I194" t="s">
        <v>192</v>
      </c>
      <c r="J194" t="s">
        <v>2</v>
      </c>
      <c r="K194" t="s">
        <v>1</v>
      </c>
      <c r="L194" t="s">
        <v>26</v>
      </c>
      <c r="M194" t="s">
        <v>7747</v>
      </c>
      <c r="N194">
        <v>6</v>
      </c>
      <c r="O194" t="s">
        <v>2</v>
      </c>
      <c r="P194">
        <v>1</v>
      </c>
    </row>
    <row r="195" spans="1:16" x14ac:dyDescent="0.35">
      <c r="A195" t="s">
        <v>1992</v>
      </c>
      <c r="B195" t="s">
        <v>1994</v>
      </c>
      <c r="C195" t="s">
        <v>1472</v>
      </c>
      <c r="D195" t="s">
        <v>1526</v>
      </c>
      <c r="E195" t="s">
        <v>1397</v>
      </c>
      <c r="F195" t="s">
        <v>1995</v>
      </c>
      <c r="G195" t="s">
        <v>1996</v>
      </c>
      <c r="H195" s="1">
        <v>45760</v>
      </c>
      <c r="I195" t="s">
        <v>192</v>
      </c>
      <c r="J195" t="s">
        <v>2</v>
      </c>
      <c r="K195" t="s">
        <v>1</v>
      </c>
      <c r="L195" t="s">
        <v>26</v>
      </c>
      <c r="M195" t="s">
        <v>1472</v>
      </c>
      <c r="N195">
        <v>6</v>
      </c>
      <c r="O195" t="s">
        <v>2</v>
      </c>
      <c r="P195">
        <v>1</v>
      </c>
    </row>
    <row r="196" spans="1:16" x14ac:dyDescent="0.35">
      <c r="A196" t="s">
        <v>1992</v>
      </c>
      <c r="B196" t="s">
        <v>1421</v>
      </c>
      <c r="C196" t="s">
        <v>1472</v>
      </c>
      <c r="D196" t="s">
        <v>1526</v>
      </c>
      <c r="E196" t="s">
        <v>1397</v>
      </c>
      <c r="F196" t="s">
        <v>1997</v>
      </c>
      <c r="G196" t="s">
        <v>1998</v>
      </c>
      <c r="H196" s="1">
        <v>45760</v>
      </c>
      <c r="I196" t="s">
        <v>192</v>
      </c>
      <c r="J196" t="s">
        <v>2</v>
      </c>
      <c r="K196" t="s">
        <v>1</v>
      </c>
      <c r="L196" t="s">
        <v>26</v>
      </c>
      <c r="M196" t="s">
        <v>1472</v>
      </c>
      <c r="N196">
        <v>6</v>
      </c>
      <c r="O196" t="s">
        <v>2</v>
      </c>
      <c r="P196">
        <v>1</v>
      </c>
    </row>
    <row r="197" spans="1:16" x14ac:dyDescent="0.35">
      <c r="A197" t="s">
        <v>1999</v>
      </c>
      <c r="B197" t="s">
        <v>2000</v>
      </c>
      <c r="C197" t="s">
        <v>1396</v>
      </c>
      <c r="D197" t="s">
        <v>385</v>
      </c>
      <c r="E197" t="s">
        <v>1397</v>
      </c>
      <c r="F197" t="s">
        <v>2001</v>
      </c>
      <c r="H197" s="1">
        <v>45760</v>
      </c>
      <c r="I197" t="s">
        <v>192</v>
      </c>
      <c r="J197" t="s">
        <v>2</v>
      </c>
      <c r="K197" t="s">
        <v>1</v>
      </c>
      <c r="L197" t="s">
        <v>26</v>
      </c>
      <c r="M197" t="s">
        <v>7747</v>
      </c>
      <c r="N197">
        <v>6</v>
      </c>
      <c r="O197" t="s">
        <v>2</v>
      </c>
      <c r="P197">
        <v>1</v>
      </c>
    </row>
    <row r="198" spans="1:16" x14ac:dyDescent="0.35">
      <c r="A198" t="s">
        <v>2002</v>
      </c>
      <c r="B198" t="s">
        <v>1418</v>
      </c>
      <c r="C198" t="s">
        <v>1402</v>
      </c>
      <c r="D198" t="s">
        <v>1511</v>
      </c>
      <c r="E198" t="s">
        <v>1397</v>
      </c>
      <c r="F198" t="s">
        <v>2003</v>
      </c>
      <c r="H198" s="1">
        <v>45760</v>
      </c>
      <c r="I198" t="s">
        <v>192</v>
      </c>
      <c r="J198" t="s">
        <v>2</v>
      </c>
      <c r="K198" t="s">
        <v>1</v>
      </c>
      <c r="L198" t="s">
        <v>26</v>
      </c>
      <c r="M198" t="s">
        <v>7747</v>
      </c>
      <c r="N198">
        <v>6</v>
      </c>
      <c r="O198" t="s">
        <v>2</v>
      </c>
      <c r="P198">
        <v>1</v>
      </c>
    </row>
    <row r="199" spans="1:16" x14ac:dyDescent="0.35">
      <c r="A199" t="s">
        <v>2004</v>
      </c>
      <c r="B199" t="s">
        <v>2005</v>
      </c>
      <c r="C199" t="s">
        <v>1472</v>
      </c>
      <c r="D199" t="s">
        <v>112</v>
      </c>
      <c r="E199" t="s">
        <v>1397</v>
      </c>
      <c r="F199" t="s">
        <v>2006</v>
      </c>
      <c r="G199" t="s">
        <v>2007</v>
      </c>
      <c r="H199" s="1">
        <v>45760</v>
      </c>
      <c r="I199" t="s">
        <v>192</v>
      </c>
      <c r="J199" t="s">
        <v>2</v>
      </c>
      <c r="K199" t="s">
        <v>1</v>
      </c>
      <c r="L199" t="s">
        <v>26</v>
      </c>
      <c r="M199" t="s">
        <v>1472</v>
      </c>
      <c r="N199">
        <v>6</v>
      </c>
      <c r="O199" t="s">
        <v>2</v>
      </c>
      <c r="P199">
        <v>1</v>
      </c>
    </row>
    <row r="200" spans="1:16" x14ac:dyDescent="0.35">
      <c r="A200" t="s">
        <v>2004</v>
      </c>
      <c r="B200" t="s">
        <v>1907</v>
      </c>
      <c r="C200" t="s">
        <v>1402</v>
      </c>
      <c r="D200" t="s">
        <v>112</v>
      </c>
      <c r="E200" t="s">
        <v>1397</v>
      </c>
      <c r="F200" t="s">
        <v>2008</v>
      </c>
      <c r="G200" t="s">
        <v>2009</v>
      </c>
      <c r="H200" s="1">
        <v>45760</v>
      </c>
      <c r="I200" t="s">
        <v>192</v>
      </c>
      <c r="J200" t="s">
        <v>2</v>
      </c>
      <c r="K200" t="s">
        <v>1</v>
      </c>
      <c r="L200" t="s">
        <v>26</v>
      </c>
      <c r="M200" t="s">
        <v>7747</v>
      </c>
      <c r="N200">
        <v>6</v>
      </c>
      <c r="O200" t="s">
        <v>2</v>
      </c>
      <c r="P200">
        <v>1</v>
      </c>
    </row>
    <row r="201" spans="1:16" x14ac:dyDescent="0.35">
      <c r="A201" t="s">
        <v>2004</v>
      </c>
      <c r="B201" t="s">
        <v>2010</v>
      </c>
      <c r="C201" t="s">
        <v>1472</v>
      </c>
      <c r="D201" t="s">
        <v>112</v>
      </c>
      <c r="E201" t="s">
        <v>1397</v>
      </c>
      <c r="F201" t="s">
        <v>2011</v>
      </c>
      <c r="G201" t="s">
        <v>2012</v>
      </c>
      <c r="H201" s="1">
        <v>45760</v>
      </c>
      <c r="I201" t="s">
        <v>192</v>
      </c>
      <c r="J201" t="s">
        <v>2</v>
      </c>
      <c r="K201" t="s">
        <v>1</v>
      </c>
      <c r="L201" t="s">
        <v>26</v>
      </c>
      <c r="M201" t="s">
        <v>1472</v>
      </c>
      <c r="N201">
        <v>6</v>
      </c>
      <c r="O201" t="s">
        <v>2</v>
      </c>
      <c r="P201">
        <v>1</v>
      </c>
    </row>
    <row r="202" spans="1:16" x14ac:dyDescent="0.35">
      <c r="A202" t="s">
        <v>2013</v>
      </c>
      <c r="B202" t="s">
        <v>2014</v>
      </c>
      <c r="C202" t="s">
        <v>1402</v>
      </c>
      <c r="D202" t="s">
        <v>112</v>
      </c>
      <c r="E202" t="s">
        <v>1397</v>
      </c>
      <c r="F202" t="s">
        <v>2015</v>
      </c>
      <c r="G202" t="s">
        <v>2016</v>
      </c>
      <c r="H202" s="1">
        <v>45760</v>
      </c>
      <c r="I202" t="s">
        <v>192</v>
      </c>
      <c r="J202" t="s">
        <v>2</v>
      </c>
      <c r="K202" t="s">
        <v>1</v>
      </c>
      <c r="L202" t="s">
        <v>26</v>
      </c>
      <c r="M202" t="s">
        <v>7747</v>
      </c>
      <c r="N202">
        <v>6</v>
      </c>
      <c r="O202" t="s">
        <v>2</v>
      </c>
      <c r="P202">
        <v>1</v>
      </c>
    </row>
    <row r="203" spans="1:16" x14ac:dyDescent="0.35">
      <c r="A203" t="s">
        <v>2017</v>
      </c>
      <c r="B203" t="s">
        <v>2018</v>
      </c>
      <c r="C203" t="s">
        <v>1402</v>
      </c>
      <c r="D203" t="s">
        <v>385</v>
      </c>
      <c r="E203" t="s">
        <v>1397</v>
      </c>
      <c r="F203" t="s">
        <v>2019</v>
      </c>
      <c r="H203" s="1">
        <v>45760</v>
      </c>
      <c r="I203" t="s">
        <v>192</v>
      </c>
      <c r="J203" t="s">
        <v>2</v>
      </c>
      <c r="K203" t="s">
        <v>1</v>
      </c>
      <c r="L203" t="s">
        <v>26</v>
      </c>
      <c r="M203" t="s">
        <v>7747</v>
      </c>
      <c r="N203">
        <v>6</v>
      </c>
      <c r="O203" t="s">
        <v>2</v>
      </c>
      <c r="P203">
        <v>1</v>
      </c>
    </row>
    <row r="204" spans="1:16" x14ac:dyDescent="0.35">
      <c r="A204" t="s">
        <v>2020</v>
      </c>
      <c r="B204" t="s">
        <v>2021</v>
      </c>
      <c r="C204" t="s">
        <v>1558</v>
      </c>
      <c r="D204" t="s">
        <v>332</v>
      </c>
      <c r="E204" t="s">
        <v>1397</v>
      </c>
      <c r="F204" t="s">
        <v>2022</v>
      </c>
      <c r="H204" s="1">
        <v>45760</v>
      </c>
      <c r="I204" t="s">
        <v>192</v>
      </c>
      <c r="J204" t="s">
        <v>2</v>
      </c>
      <c r="K204" t="s">
        <v>1</v>
      </c>
      <c r="L204" t="s">
        <v>26</v>
      </c>
      <c r="M204" t="s">
        <v>7747</v>
      </c>
      <c r="N204">
        <v>6</v>
      </c>
      <c r="O204" t="s">
        <v>2</v>
      </c>
      <c r="P204">
        <v>1</v>
      </c>
    </row>
    <row r="205" spans="1:16" x14ac:dyDescent="0.35">
      <c r="A205" t="s">
        <v>2023</v>
      </c>
      <c r="B205" t="s">
        <v>2024</v>
      </c>
      <c r="C205" t="s">
        <v>1396</v>
      </c>
      <c r="D205" t="s">
        <v>112</v>
      </c>
      <c r="E205" t="s">
        <v>1397</v>
      </c>
      <c r="F205" t="s">
        <v>2025</v>
      </c>
      <c r="G205" t="s">
        <v>2026</v>
      </c>
      <c r="H205" s="1">
        <v>45760</v>
      </c>
      <c r="I205" t="s">
        <v>192</v>
      </c>
      <c r="J205" t="s">
        <v>2</v>
      </c>
      <c r="K205" t="s">
        <v>1</v>
      </c>
      <c r="L205" t="s">
        <v>26</v>
      </c>
      <c r="M205" t="s">
        <v>7747</v>
      </c>
      <c r="N205">
        <v>6</v>
      </c>
      <c r="O205" t="s">
        <v>2</v>
      </c>
      <c r="P205">
        <v>1</v>
      </c>
    </row>
    <row r="206" spans="1:16" x14ac:dyDescent="0.35">
      <c r="A206" t="s">
        <v>2027</v>
      </c>
      <c r="B206" t="s">
        <v>2028</v>
      </c>
      <c r="C206" t="s">
        <v>1402</v>
      </c>
      <c r="D206" t="s">
        <v>631</v>
      </c>
      <c r="E206" t="s">
        <v>1397</v>
      </c>
      <c r="F206" t="s">
        <v>2029</v>
      </c>
      <c r="H206" s="1">
        <v>45760</v>
      </c>
      <c r="I206" t="s">
        <v>192</v>
      </c>
      <c r="J206" t="s">
        <v>2</v>
      </c>
      <c r="K206" t="s">
        <v>1</v>
      </c>
      <c r="L206" t="s">
        <v>26</v>
      </c>
      <c r="M206" t="s">
        <v>7747</v>
      </c>
      <c r="N206">
        <v>6</v>
      </c>
      <c r="O206" t="s">
        <v>2</v>
      </c>
      <c r="P206">
        <v>1</v>
      </c>
    </row>
    <row r="207" spans="1:16" x14ac:dyDescent="0.35">
      <c r="A207" t="s">
        <v>2027</v>
      </c>
      <c r="B207" t="s">
        <v>2030</v>
      </c>
      <c r="C207" t="s">
        <v>1396</v>
      </c>
      <c r="D207" t="s">
        <v>631</v>
      </c>
      <c r="E207" t="s">
        <v>1397</v>
      </c>
      <c r="F207" t="s">
        <v>2031</v>
      </c>
      <c r="H207" s="1">
        <v>45760</v>
      </c>
      <c r="I207" t="s">
        <v>192</v>
      </c>
      <c r="J207" t="s">
        <v>2</v>
      </c>
      <c r="K207" t="s">
        <v>1</v>
      </c>
      <c r="L207" t="s">
        <v>26</v>
      </c>
      <c r="M207" t="s">
        <v>7747</v>
      </c>
      <c r="N207">
        <v>6</v>
      </c>
      <c r="O207" t="s">
        <v>2</v>
      </c>
      <c r="P207">
        <v>1</v>
      </c>
    </row>
    <row r="208" spans="1:16" x14ac:dyDescent="0.35">
      <c r="A208" t="s">
        <v>2027</v>
      </c>
      <c r="B208" t="s">
        <v>2032</v>
      </c>
      <c r="C208" t="s">
        <v>1402</v>
      </c>
      <c r="D208" t="s">
        <v>631</v>
      </c>
      <c r="E208" t="s">
        <v>1397</v>
      </c>
      <c r="F208" t="s">
        <v>2033</v>
      </c>
      <c r="H208" s="1">
        <v>45760</v>
      </c>
      <c r="I208" t="s">
        <v>192</v>
      </c>
      <c r="J208" t="s">
        <v>2</v>
      </c>
      <c r="K208" t="s">
        <v>1</v>
      </c>
      <c r="L208" t="s">
        <v>26</v>
      </c>
      <c r="M208" t="s">
        <v>7747</v>
      </c>
      <c r="N208">
        <v>6</v>
      </c>
      <c r="O208" t="s">
        <v>2</v>
      </c>
      <c r="P208">
        <v>1</v>
      </c>
    </row>
    <row r="209" spans="1:16" x14ac:dyDescent="0.35">
      <c r="A209" t="s">
        <v>2027</v>
      </c>
      <c r="B209" t="s">
        <v>2034</v>
      </c>
      <c r="C209" t="s">
        <v>1396</v>
      </c>
      <c r="D209" t="s">
        <v>631</v>
      </c>
      <c r="E209" t="s">
        <v>1397</v>
      </c>
      <c r="F209" t="s">
        <v>2035</v>
      </c>
      <c r="H209" s="1">
        <v>45760</v>
      </c>
      <c r="I209" t="s">
        <v>192</v>
      </c>
      <c r="J209" t="s">
        <v>2</v>
      </c>
      <c r="K209" t="s">
        <v>1</v>
      </c>
      <c r="L209" t="s">
        <v>26</v>
      </c>
      <c r="M209" t="s">
        <v>7747</v>
      </c>
      <c r="N209">
        <v>6</v>
      </c>
      <c r="O209" t="s">
        <v>2</v>
      </c>
      <c r="P209">
        <v>1</v>
      </c>
    </row>
    <row r="210" spans="1:16" x14ac:dyDescent="0.35">
      <c r="A210" t="s">
        <v>1501</v>
      </c>
      <c r="B210" t="s">
        <v>2036</v>
      </c>
      <c r="C210" t="s">
        <v>1402</v>
      </c>
      <c r="D210" t="s">
        <v>385</v>
      </c>
      <c r="E210" t="s">
        <v>1397</v>
      </c>
      <c r="F210" t="s">
        <v>2037</v>
      </c>
      <c r="H210" s="1">
        <v>45760</v>
      </c>
      <c r="I210" t="s">
        <v>192</v>
      </c>
      <c r="J210" t="s">
        <v>2</v>
      </c>
      <c r="K210" t="s">
        <v>1</v>
      </c>
      <c r="L210" t="s">
        <v>26</v>
      </c>
      <c r="M210" t="s">
        <v>7747</v>
      </c>
      <c r="N210">
        <v>6</v>
      </c>
      <c r="O210" t="s">
        <v>2</v>
      </c>
      <c r="P210">
        <v>1</v>
      </c>
    </row>
    <row r="211" spans="1:16" x14ac:dyDescent="0.35">
      <c r="A211" t="s">
        <v>2038</v>
      </c>
      <c r="B211" t="s">
        <v>2039</v>
      </c>
      <c r="C211" t="s">
        <v>1402</v>
      </c>
      <c r="D211" t="s">
        <v>332</v>
      </c>
      <c r="E211" t="s">
        <v>1397</v>
      </c>
      <c r="F211" t="s">
        <v>2040</v>
      </c>
      <c r="H211" s="1">
        <v>45760</v>
      </c>
      <c r="I211" t="s">
        <v>192</v>
      </c>
      <c r="J211" t="s">
        <v>2</v>
      </c>
      <c r="K211" t="s">
        <v>1</v>
      </c>
      <c r="L211" t="s">
        <v>26</v>
      </c>
      <c r="M211" t="s">
        <v>7747</v>
      </c>
      <c r="N211">
        <v>6</v>
      </c>
      <c r="O211" t="s">
        <v>2</v>
      </c>
      <c r="P211">
        <v>1</v>
      </c>
    </row>
    <row r="212" spans="1:16" x14ac:dyDescent="0.35">
      <c r="A212" t="s">
        <v>1438</v>
      </c>
      <c r="B212" t="s">
        <v>1439</v>
      </c>
      <c r="C212" t="s">
        <v>1402</v>
      </c>
      <c r="D212" t="s">
        <v>1526</v>
      </c>
      <c r="E212" t="s">
        <v>1397</v>
      </c>
      <c r="F212" t="s">
        <v>2041</v>
      </c>
      <c r="H212" s="1">
        <v>45760</v>
      </c>
      <c r="I212" t="s">
        <v>192</v>
      </c>
      <c r="J212" t="s">
        <v>2</v>
      </c>
      <c r="K212" t="s">
        <v>1</v>
      </c>
      <c r="L212" t="s">
        <v>26</v>
      </c>
      <c r="M212" t="s">
        <v>7747</v>
      </c>
      <c r="N212">
        <v>6</v>
      </c>
      <c r="O212" t="s">
        <v>2</v>
      </c>
      <c r="P212">
        <v>1</v>
      </c>
    </row>
    <row r="213" spans="1:16" x14ac:dyDescent="0.35">
      <c r="A213" t="s">
        <v>1438</v>
      </c>
      <c r="B213" t="s">
        <v>2042</v>
      </c>
      <c r="C213" t="s">
        <v>1396</v>
      </c>
      <c r="D213" t="s">
        <v>112</v>
      </c>
      <c r="E213" t="s">
        <v>1397</v>
      </c>
      <c r="F213" t="s">
        <v>2043</v>
      </c>
      <c r="G213" t="s">
        <v>2044</v>
      </c>
      <c r="H213" s="1">
        <v>45760</v>
      </c>
      <c r="I213" t="s">
        <v>192</v>
      </c>
      <c r="J213" t="s">
        <v>2</v>
      </c>
      <c r="K213" t="s">
        <v>1</v>
      </c>
      <c r="L213" t="s">
        <v>26</v>
      </c>
      <c r="M213" t="s">
        <v>7747</v>
      </c>
      <c r="N213">
        <v>6</v>
      </c>
      <c r="O213" t="s">
        <v>2</v>
      </c>
      <c r="P213">
        <v>1</v>
      </c>
    </row>
    <row r="214" spans="1:16" x14ac:dyDescent="0.35">
      <c r="A214" t="s">
        <v>1438</v>
      </c>
      <c r="B214" t="s">
        <v>1410</v>
      </c>
      <c r="C214" t="s">
        <v>1396</v>
      </c>
      <c r="D214" t="s">
        <v>112</v>
      </c>
      <c r="E214" t="s">
        <v>1397</v>
      </c>
      <c r="F214" t="s">
        <v>2045</v>
      </c>
      <c r="G214" t="s">
        <v>2046</v>
      </c>
      <c r="H214" s="1">
        <v>45760</v>
      </c>
      <c r="I214" t="s">
        <v>192</v>
      </c>
      <c r="J214" t="s">
        <v>2</v>
      </c>
      <c r="K214" t="s">
        <v>1</v>
      </c>
      <c r="L214" t="s">
        <v>26</v>
      </c>
      <c r="M214" t="s">
        <v>7747</v>
      </c>
      <c r="N214">
        <v>6</v>
      </c>
      <c r="O214" t="s">
        <v>2</v>
      </c>
      <c r="P214">
        <v>1</v>
      </c>
    </row>
    <row r="215" spans="1:16" x14ac:dyDescent="0.35">
      <c r="A215" t="s">
        <v>2047</v>
      </c>
      <c r="B215" t="s">
        <v>1626</v>
      </c>
      <c r="C215" t="s">
        <v>1402</v>
      </c>
      <c r="D215" t="s">
        <v>385</v>
      </c>
      <c r="E215" t="s">
        <v>1397</v>
      </c>
      <c r="F215" t="s">
        <v>2048</v>
      </c>
      <c r="H215" s="1">
        <v>45760</v>
      </c>
      <c r="I215" t="s">
        <v>192</v>
      </c>
      <c r="J215" t="s">
        <v>2</v>
      </c>
      <c r="K215" t="s">
        <v>1</v>
      </c>
      <c r="L215" t="s">
        <v>26</v>
      </c>
      <c r="M215" t="s">
        <v>7747</v>
      </c>
      <c r="N215">
        <v>6</v>
      </c>
      <c r="O215" t="s">
        <v>2</v>
      </c>
      <c r="P215">
        <v>1</v>
      </c>
    </row>
    <row r="216" spans="1:16" x14ac:dyDescent="0.35">
      <c r="A216" t="s">
        <v>2049</v>
      </c>
      <c r="B216" t="s">
        <v>1485</v>
      </c>
      <c r="C216" t="s">
        <v>1396</v>
      </c>
      <c r="D216" t="s">
        <v>1526</v>
      </c>
      <c r="E216" t="s">
        <v>1397</v>
      </c>
      <c r="F216" t="s">
        <v>2050</v>
      </c>
      <c r="H216" s="1">
        <v>45760</v>
      </c>
      <c r="I216" t="s">
        <v>192</v>
      </c>
      <c r="J216" t="s">
        <v>2</v>
      </c>
      <c r="K216" t="s">
        <v>1</v>
      </c>
      <c r="L216" t="s">
        <v>26</v>
      </c>
      <c r="M216" t="s">
        <v>7747</v>
      </c>
      <c r="N216">
        <v>6</v>
      </c>
      <c r="O216" t="s">
        <v>2</v>
      </c>
      <c r="P216">
        <v>1</v>
      </c>
    </row>
    <row r="217" spans="1:16" x14ac:dyDescent="0.35">
      <c r="A217" t="s">
        <v>2051</v>
      </c>
      <c r="B217" t="s">
        <v>1418</v>
      </c>
      <c r="C217" t="s">
        <v>1402</v>
      </c>
      <c r="D217" t="s">
        <v>112</v>
      </c>
      <c r="E217" t="s">
        <v>1397</v>
      </c>
      <c r="F217" t="s">
        <v>2052</v>
      </c>
      <c r="G217" t="s">
        <v>2053</v>
      </c>
      <c r="H217" s="1">
        <v>45760</v>
      </c>
      <c r="I217" t="s">
        <v>192</v>
      </c>
      <c r="J217" t="s">
        <v>2</v>
      </c>
      <c r="K217" t="s">
        <v>1</v>
      </c>
      <c r="L217" t="s">
        <v>26</v>
      </c>
      <c r="M217" t="s">
        <v>7747</v>
      </c>
      <c r="N217">
        <v>6</v>
      </c>
      <c r="O217" t="s">
        <v>2</v>
      </c>
      <c r="P217">
        <v>1</v>
      </c>
    </row>
    <row r="218" spans="1:16" x14ac:dyDescent="0.35">
      <c r="A218" t="s">
        <v>2054</v>
      </c>
      <c r="B218" t="s">
        <v>1535</v>
      </c>
      <c r="C218" t="s">
        <v>1472</v>
      </c>
      <c r="D218" t="s">
        <v>112</v>
      </c>
      <c r="E218" t="s">
        <v>1397</v>
      </c>
      <c r="F218" t="s">
        <v>2055</v>
      </c>
      <c r="G218" t="s">
        <v>2056</v>
      </c>
      <c r="H218" s="1">
        <v>45760</v>
      </c>
      <c r="I218" t="s">
        <v>192</v>
      </c>
      <c r="J218" t="s">
        <v>2</v>
      </c>
      <c r="K218" t="s">
        <v>1</v>
      </c>
      <c r="L218" t="s">
        <v>26</v>
      </c>
      <c r="M218" t="s">
        <v>1472</v>
      </c>
      <c r="N218">
        <v>6</v>
      </c>
      <c r="O218" t="s">
        <v>2</v>
      </c>
      <c r="P218">
        <v>1</v>
      </c>
    </row>
    <row r="219" spans="1:16" x14ac:dyDescent="0.35">
      <c r="A219" t="s">
        <v>2054</v>
      </c>
      <c r="B219" t="s">
        <v>1699</v>
      </c>
      <c r="C219" t="s">
        <v>1402</v>
      </c>
      <c r="D219" t="s">
        <v>112</v>
      </c>
      <c r="E219" t="s">
        <v>1397</v>
      </c>
      <c r="F219" t="s">
        <v>2057</v>
      </c>
      <c r="G219" t="s">
        <v>2058</v>
      </c>
      <c r="H219" s="1">
        <v>45760</v>
      </c>
      <c r="I219" t="s">
        <v>192</v>
      </c>
      <c r="J219" t="s">
        <v>2</v>
      </c>
      <c r="K219" t="s">
        <v>1</v>
      </c>
      <c r="L219" t="s">
        <v>26</v>
      </c>
      <c r="M219" t="s">
        <v>7747</v>
      </c>
      <c r="N219">
        <v>6</v>
      </c>
      <c r="O219" t="s">
        <v>2</v>
      </c>
      <c r="P219">
        <v>1</v>
      </c>
    </row>
    <row r="220" spans="1:16" x14ac:dyDescent="0.35">
      <c r="A220" t="s">
        <v>2059</v>
      </c>
      <c r="B220" t="s">
        <v>2060</v>
      </c>
      <c r="C220" t="s">
        <v>1402</v>
      </c>
      <c r="D220" t="s">
        <v>112</v>
      </c>
      <c r="E220" t="s">
        <v>1397</v>
      </c>
      <c r="F220" t="s">
        <v>2061</v>
      </c>
      <c r="G220" t="s">
        <v>2062</v>
      </c>
      <c r="H220" s="1">
        <v>45760</v>
      </c>
      <c r="I220" t="s">
        <v>192</v>
      </c>
      <c r="J220" t="s">
        <v>2</v>
      </c>
      <c r="K220" t="s">
        <v>1</v>
      </c>
      <c r="L220" t="s">
        <v>26</v>
      </c>
      <c r="M220" t="s">
        <v>7747</v>
      </c>
      <c r="N220">
        <v>6</v>
      </c>
      <c r="O220" t="s">
        <v>2</v>
      </c>
      <c r="P220">
        <v>1</v>
      </c>
    </row>
    <row r="221" spans="1:16" x14ac:dyDescent="0.35">
      <c r="A221" t="s">
        <v>2059</v>
      </c>
      <c r="B221" t="s">
        <v>2005</v>
      </c>
      <c r="C221" t="s">
        <v>1396</v>
      </c>
      <c r="D221" t="s">
        <v>112</v>
      </c>
      <c r="E221" t="s">
        <v>1397</v>
      </c>
      <c r="F221" t="s">
        <v>2063</v>
      </c>
      <c r="G221" t="s">
        <v>2064</v>
      </c>
      <c r="H221" s="1">
        <v>45760</v>
      </c>
      <c r="I221" t="s">
        <v>192</v>
      </c>
      <c r="J221" t="s">
        <v>2</v>
      </c>
      <c r="K221" t="s">
        <v>1</v>
      </c>
      <c r="L221" t="s">
        <v>26</v>
      </c>
      <c r="M221" t="s">
        <v>7747</v>
      </c>
      <c r="N221">
        <v>6</v>
      </c>
      <c r="O221" t="s">
        <v>2</v>
      </c>
      <c r="P221">
        <v>1</v>
      </c>
    </row>
    <row r="222" spans="1:16" x14ac:dyDescent="0.35">
      <c r="A222" t="s">
        <v>2059</v>
      </c>
      <c r="B222" t="s">
        <v>1920</v>
      </c>
      <c r="C222" t="s">
        <v>1472</v>
      </c>
      <c r="D222" t="s">
        <v>112</v>
      </c>
      <c r="E222" t="s">
        <v>1397</v>
      </c>
      <c r="F222" t="s">
        <v>2065</v>
      </c>
      <c r="G222" t="s">
        <v>2066</v>
      </c>
      <c r="H222" s="1">
        <v>45760</v>
      </c>
      <c r="I222" t="s">
        <v>192</v>
      </c>
      <c r="J222" t="s">
        <v>2</v>
      </c>
      <c r="K222" t="s">
        <v>1</v>
      </c>
      <c r="L222" t="s">
        <v>26</v>
      </c>
      <c r="M222" t="s">
        <v>1472</v>
      </c>
      <c r="N222">
        <v>6</v>
      </c>
      <c r="O222" t="s">
        <v>2</v>
      </c>
      <c r="P222">
        <v>1</v>
      </c>
    </row>
    <row r="223" spans="1:16" x14ac:dyDescent="0.35">
      <c r="A223" t="s">
        <v>2067</v>
      </c>
      <c r="B223" t="s">
        <v>2068</v>
      </c>
      <c r="C223" t="s">
        <v>1558</v>
      </c>
      <c r="D223" t="s">
        <v>332</v>
      </c>
      <c r="E223" t="s">
        <v>1397</v>
      </c>
      <c r="F223" t="s">
        <v>2069</v>
      </c>
      <c r="H223" s="1">
        <v>45760</v>
      </c>
      <c r="I223" t="s">
        <v>192</v>
      </c>
      <c r="J223" t="s">
        <v>2</v>
      </c>
      <c r="K223" t="s">
        <v>1</v>
      </c>
      <c r="L223" t="s">
        <v>26</v>
      </c>
      <c r="M223" t="s">
        <v>7747</v>
      </c>
      <c r="N223">
        <v>6</v>
      </c>
      <c r="O223" t="s">
        <v>2</v>
      </c>
      <c r="P223">
        <v>1</v>
      </c>
    </row>
    <row r="224" spans="1:16" x14ac:dyDescent="0.35">
      <c r="A224" t="s">
        <v>2067</v>
      </c>
      <c r="B224" t="s">
        <v>2070</v>
      </c>
      <c r="C224" t="s">
        <v>1558</v>
      </c>
      <c r="D224" t="s">
        <v>332</v>
      </c>
      <c r="E224" t="s">
        <v>1397</v>
      </c>
      <c r="F224" t="s">
        <v>2071</v>
      </c>
      <c r="H224" s="1">
        <v>45760</v>
      </c>
      <c r="I224" t="s">
        <v>192</v>
      </c>
      <c r="J224" t="s">
        <v>2</v>
      </c>
      <c r="K224" t="s">
        <v>1</v>
      </c>
      <c r="L224" t="s">
        <v>26</v>
      </c>
      <c r="M224" t="s">
        <v>7747</v>
      </c>
      <c r="N224">
        <v>6</v>
      </c>
      <c r="O224" t="s">
        <v>2</v>
      </c>
      <c r="P224">
        <v>1</v>
      </c>
    </row>
    <row r="225" spans="1:16" x14ac:dyDescent="0.35">
      <c r="A225" t="s">
        <v>2072</v>
      </c>
      <c r="B225" t="s">
        <v>2073</v>
      </c>
      <c r="C225" t="s">
        <v>1396</v>
      </c>
      <c r="D225" t="s">
        <v>1511</v>
      </c>
      <c r="E225" t="s">
        <v>1397</v>
      </c>
      <c r="F225" t="s">
        <v>2074</v>
      </c>
      <c r="H225" s="1">
        <v>45760</v>
      </c>
      <c r="I225" t="s">
        <v>192</v>
      </c>
      <c r="J225" t="s">
        <v>2</v>
      </c>
      <c r="K225" t="s">
        <v>1</v>
      </c>
      <c r="L225" t="s">
        <v>26</v>
      </c>
      <c r="M225" t="s">
        <v>7747</v>
      </c>
      <c r="N225">
        <v>6</v>
      </c>
      <c r="O225" t="s">
        <v>2</v>
      </c>
      <c r="P225">
        <v>1</v>
      </c>
    </row>
    <row r="226" spans="1:16" x14ac:dyDescent="0.35">
      <c r="A226" t="s">
        <v>2075</v>
      </c>
      <c r="B226" t="s">
        <v>2060</v>
      </c>
      <c r="C226" t="s">
        <v>1402</v>
      </c>
      <c r="D226" t="s">
        <v>1511</v>
      </c>
      <c r="E226" t="s">
        <v>1397</v>
      </c>
      <c r="F226" t="s">
        <v>2076</v>
      </c>
      <c r="H226" s="1">
        <v>45760</v>
      </c>
      <c r="I226" t="s">
        <v>192</v>
      </c>
      <c r="J226" t="s">
        <v>2</v>
      </c>
      <c r="K226" t="s">
        <v>1</v>
      </c>
      <c r="L226" t="s">
        <v>26</v>
      </c>
      <c r="M226" t="s">
        <v>7747</v>
      </c>
      <c r="N226">
        <v>6</v>
      </c>
      <c r="O226" t="s">
        <v>2</v>
      </c>
      <c r="P226">
        <v>1</v>
      </c>
    </row>
    <row r="227" spans="1:16" x14ac:dyDescent="0.35">
      <c r="A227" t="s">
        <v>2075</v>
      </c>
      <c r="B227" t="s">
        <v>1605</v>
      </c>
      <c r="C227" t="s">
        <v>1472</v>
      </c>
      <c r="D227" t="s">
        <v>1511</v>
      </c>
      <c r="E227" t="s">
        <v>1397</v>
      </c>
      <c r="F227" t="s">
        <v>2077</v>
      </c>
      <c r="G227" t="s">
        <v>2078</v>
      </c>
      <c r="H227" s="1">
        <v>45760</v>
      </c>
      <c r="I227" t="s">
        <v>192</v>
      </c>
      <c r="J227" t="s">
        <v>2</v>
      </c>
      <c r="K227" t="s">
        <v>1</v>
      </c>
      <c r="L227" t="s">
        <v>26</v>
      </c>
      <c r="M227" t="s">
        <v>1472</v>
      </c>
      <c r="N227">
        <v>6</v>
      </c>
      <c r="O227" t="s">
        <v>2</v>
      </c>
      <c r="P227">
        <v>1</v>
      </c>
    </row>
    <row r="228" spans="1:16" x14ac:dyDescent="0.35">
      <c r="A228" t="s">
        <v>2075</v>
      </c>
      <c r="B228" t="s">
        <v>1442</v>
      </c>
      <c r="C228" t="s">
        <v>1402</v>
      </c>
      <c r="D228" t="s">
        <v>1511</v>
      </c>
      <c r="E228" t="s">
        <v>1397</v>
      </c>
      <c r="F228" t="s">
        <v>2079</v>
      </c>
      <c r="H228" s="1">
        <v>45760</v>
      </c>
      <c r="I228" t="s">
        <v>192</v>
      </c>
      <c r="J228" t="s">
        <v>2</v>
      </c>
      <c r="K228" t="s">
        <v>1</v>
      </c>
      <c r="L228" t="s">
        <v>26</v>
      </c>
      <c r="M228" t="s">
        <v>7747</v>
      </c>
      <c r="N228">
        <v>6</v>
      </c>
      <c r="O228" t="s">
        <v>2</v>
      </c>
      <c r="P228">
        <v>1</v>
      </c>
    </row>
    <row r="229" spans="1:16" x14ac:dyDescent="0.35">
      <c r="A229" t="s">
        <v>2075</v>
      </c>
      <c r="B229" t="s">
        <v>2080</v>
      </c>
      <c r="C229" t="s">
        <v>1396</v>
      </c>
      <c r="D229" t="s">
        <v>1511</v>
      </c>
      <c r="E229" t="s">
        <v>1397</v>
      </c>
      <c r="F229" t="s">
        <v>2081</v>
      </c>
      <c r="H229" s="1">
        <v>45760</v>
      </c>
      <c r="I229" t="s">
        <v>192</v>
      </c>
      <c r="J229" t="s">
        <v>2</v>
      </c>
      <c r="K229" t="s">
        <v>1</v>
      </c>
      <c r="L229" t="s">
        <v>26</v>
      </c>
      <c r="M229" t="s">
        <v>7747</v>
      </c>
      <c r="N229">
        <v>6</v>
      </c>
      <c r="O229" t="s">
        <v>2</v>
      </c>
      <c r="P229">
        <v>1</v>
      </c>
    </row>
    <row r="230" spans="1:16" x14ac:dyDescent="0.35">
      <c r="A230" t="s">
        <v>2082</v>
      </c>
      <c r="B230" t="s">
        <v>1831</v>
      </c>
      <c r="C230" t="s">
        <v>1402</v>
      </c>
      <c r="D230" t="s">
        <v>385</v>
      </c>
      <c r="E230" t="s">
        <v>1397</v>
      </c>
      <c r="F230" t="s">
        <v>2083</v>
      </c>
      <c r="H230" s="1">
        <v>45760</v>
      </c>
      <c r="I230" t="s">
        <v>192</v>
      </c>
      <c r="J230" t="s">
        <v>2</v>
      </c>
      <c r="K230" t="s">
        <v>1</v>
      </c>
      <c r="L230" t="s">
        <v>26</v>
      </c>
      <c r="M230" t="s">
        <v>7747</v>
      </c>
      <c r="N230">
        <v>6</v>
      </c>
      <c r="O230" t="s">
        <v>2</v>
      </c>
      <c r="P230">
        <v>1</v>
      </c>
    </row>
    <row r="231" spans="1:16" x14ac:dyDescent="0.35">
      <c r="A231" t="s">
        <v>2082</v>
      </c>
      <c r="B231" t="s">
        <v>2084</v>
      </c>
      <c r="C231" t="s">
        <v>1396</v>
      </c>
      <c r="D231" t="s">
        <v>385</v>
      </c>
      <c r="E231" t="s">
        <v>1397</v>
      </c>
      <c r="F231" t="s">
        <v>2085</v>
      </c>
      <c r="H231" s="1">
        <v>45760</v>
      </c>
      <c r="I231" t="s">
        <v>192</v>
      </c>
      <c r="J231" t="s">
        <v>2</v>
      </c>
      <c r="K231" t="s">
        <v>1</v>
      </c>
      <c r="L231" t="s">
        <v>26</v>
      </c>
      <c r="M231" t="s">
        <v>7747</v>
      </c>
      <c r="N231">
        <v>6</v>
      </c>
      <c r="O231" t="s">
        <v>2</v>
      </c>
      <c r="P231">
        <v>1</v>
      </c>
    </row>
    <row r="232" spans="1:16" x14ac:dyDescent="0.35">
      <c r="A232" t="s">
        <v>2086</v>
      </c>
      <c r="B232" t="s">
        <v>2087</v>
      </c>
      <c r="C232" t="s">
        <v>1558</v>
      </c>
      <c r="D232" t="s">
        <v>332</v>
      </c>
      <c r="E232" t="s">
        <v>1397</v>
      </c>
      <c r="F232" t="s">
        <v>2088</v>
      </c>
      <c r="H232" s="1">
        <v>45760</v>
      </c>
      <c r="I232" t="s">
        <v>192</v>
      </c>
      <c r="J232" t="s">
        <v>2</v>
      </c>
      <c r="K232" t="s">
        <v>1</v>
      </c>
      <c r="L232" t="s">
        <v>26</v>
      </c>
      <c r="M232" t="s">
        <v>7747</v>
      </c>
      <c r="N232">
        <v>6</v>
      </c>
      <c r="O232" t="s">
        <v>2</v>
      </c>
      <c r="P232">
        <v>1</v>
      </c>
    </row>
    <row r="233" spans="1:16" x14ac:dyDescent="0.35">
      <c r="A233" t="s">
        <v>1439</v>
      </c>
      <c r="B233" t="s">
        <v>2036</v>
      </c>
      <c r="C233" t="s">
        <v>1402</v>
      </c>
      <c r="D233" t="s">
        <v>385</v>
      </c>
      <c r="E233" t="s">
        <v>1397</v>
      </c>
      <c r="F233" t="s">
        <v>2089</v>
      </c>
      <c r="H233" s="1">
        <v>45760</v>
      </c>
      <c r="I233" t="s">
        <v>192</v>
      </c>
      <c r="J233" t="s">
        <v>2</v>
      </c>
      <c r="K233" t="s">
        <v>1</v>
      </c>
      <c r="L233" t="s">
        <v>26</v>
      </c>
      <c r="M233" t="s">
        <v>7747</v>
      </c>
      <c r="N233">
        <v>6</v>
      </c>
      <c r="O233" t="s">
        <v>2</v>
      </c>
      <c r="P233">
        <v>1</v>
      </c>
    </row>
    <row r="234" spans="1:16" x14ac:dyDescent="0.35">
      <c r="A234" t="s">
        <v>2090</v>
      </c>
      <c r="B234" t="s">
        <v>1615</v>
      </c>
      <c r="C234" t="s">
        <v>1396</v>
      </c>
      <c r="D234" t="s">
        <v>1511</v>
      </c>
      <c r="E234" t="s">
        <v>1397</v>
      </c>
      <c r="F234" t="s">
        <v>2091</v>
      </c>
      <c r="H234" s="1">
        <v>45760</v>
      </c>
      <c r="I234" t="s">
        <v>192</v>
      </c>
      <c r="J234" t="s">
        <v>2</v>
      </c>
      <c r="K234" t="s">
        <v>1</v>
      </c>
      <c r="L234" t="s">
        <v>26</v>
      </c>
      <c r="M234" t="s">
        <v>7747</v>
      </c>
      <c r="N234">
        <v>6</v>
      </c>
      <c r="O234" t="s">
        <v>2</v>
      </c>
      <c r="P234">
        <v>1</v>
      </c>
    </row>
    <row r="235" spans="1:16" x14ac:dyDescent="0.35">
      <c r="A235" t="s">
        <v>2092</v>
      </c>
      <c r="B235" t="s">
        <v>2093</v>
      </c>
      <c r="C235" t="s">
        <v>1402</v>
      </c>
      <c r="D235" t="s">
        <v>1526</v>
      </c>
      <c r="E235" t="s">
        <v>1397</v>
      </c>
      <c r="F235" t="s">
        <v>2094</v>
      </c>
      <c r="H235" s="1">
        <v>45760</v>
      </c>
      <c r="I235" t="s">
        <v>192</v>
      </c>
      <c r="J235" t="s">
        <v>2</v>
      </c>
      <c r="K235" t="s">
        <v>1</v>
      </c>
      <c r="L235" t="s">
        <v>26</v>
      </c>
      <c r="M235" t="s">
        <v>7747</v>
      </c>
      <c r="N235">
        <v>6</v>
      </c>
      <c r="O235" t="s">
        <v>2</v>
      </c>
      <c r="P235">
        <v>1</v>
      </c>
    </row>
    <row r="236" spans="1:16" x14ac:dyDescent="0.35">
      <c r="A236" t="s">
        <v>2095</v>
      </c>
      <c r="B236" t="s">
        <v>2096</v>
      </c>
      <c r="C236" t="s">
        <v>1402</v>
      </c>
      <c r="D236" t="s">
        <v>332</v>
      </c>
      <c r="E236" t="s">
        <v>1397</v>
      </c>
      <c r="F236" t="s">
        <v>2097</v>
      </c>
      <c r="H236" s="1">
        <v>45760</v>
      </c>
      <c r="I236" t="s">
        <v>192</v>
      </c>
      <c r="J236" t="s">
        <v>2</v>
      </c>
      <c r="K236" t="s">
        <v>1</v>
      </c>
      <c r="L236" t="s">
        <v>26</v>
      </c>
      <c r="M236" t="s">
        <v>7747</v>
      </c>
      <c r="N236">
        <v>6</v>
      </c>
      <c r="O236" t="s">
        <v>2</v>
      </c>
      <c r="P236">
        <v>1</v>
      </c>
    </row>
    <row r="237" spans="1:16" x14ac:dyDescent="0.35">
      <c r="A237" t="s">
        <v>2095</v>
      </c>
      <c r="B237" t="s">
        <v>2098</v>
      </c>
      <c r="C237" t="s">
        <v>1472</v>
      </c>
      <c r="D237" t="s">
        <v>332</v>
      </c>
      <c r="E237" t="s">
        <v>1397</v>
      </c>
      <c r="F237" t="s">
        <v>2099</v>
      </c>
      <c r="G237" t="s">
        <v>2100</v>
      </c>
      <c r="H237" s="1">
        <v>45760</v>
      </c>
      <c r="I237" t="s">
        <v>192</v>
      </c>
      <c r="J237" t="s">
        <v>2</v>
      </c>
      <c r="K237" t="s">
        <v>1</v>
      </c>
      <c r="L237" t="s">
        <v>26</v>
      </c>
      <c r="M237" t="s">
        <v>1472</v>
      </c>
      <c r="N237">
        <v>6</v>
      </c>
      <c r="O237" t="s">
        <v>2</v>
      </c>
      <c r="P237">
        <v>1</v>
      </c>
    </row>
    <row r="238" spans="1:16" x14ac:dyDescent="0.35">
      <c r="A238" t="s">
        <v>2095</v>
      </c>
      <c r="B238" t="s">
        <v>2101</v>
      </c>
      <c r="C238" t="s">
        <v>1472</v>
      </c>
      <c r="D238" t="s">
        <v>332</v>
      </c>
      <c r="E238" t="s">
        <v>1397</v>
      </c>
      <c r="F238" t="s">
        <v>2102</v>
      </c>
      <c r="G238" t="s">
        <v>2103</v>
      </c>
      <c r="H238" s="1">
        <v>45760</v>
      </c>
      <c r="I238" t="s">
        <v>192</v>
      </c>
      <c r="J238" t="s">
        <v>2</v>
      </c>
      <c r="K238" t="s">
        <v>1</v>
      </c>
      <c r="L238" t="s">
        <v>26</v>
      </c>
      <c r="M238" t="s">
        <v>1472</v>
      </c>
      <c r="N238">
        <v>6</v>
      </c>
      <c r="O238" t="s">
        <v>2</v>
      </c>
      <c r="P238">
        <v>1</v>
      </c>
    </row>
    <row r="239" spans="1:16" x14ac:dyDescent="0.35">
      <c r="A239" t="s">
        <v>2104</v>
      </c>
      <c r="B239" t="s">
        <v>1668</v>
      </c>
      <c r="C239" t="s">
        <v>1396</v>
      </c>
      <c r="D239" t="s">
        <v>112</v>
      </c>
      <c r="E239" t="s">
        <v>1397</v>
      </c>
      <c r="F239" t="s">
        <v>2105</v>
      </c>
      <c r="G239" t="s">
        <v>2106</v>
      </c>
      <c r="H239" s="1">
        <v>45760</v>
      </c>
      <c r="I239" t="s">
        <v>192</v>
      </c>
      <c r="J239" t="s">
        <v>2</v>
      </c>
      <c r="K239" t="s">
        <v>1</v>
      </c>
      <c r="L239" t="s">
        <v>26</v>
      </c>
      <c r="M239" t="s">
        <v>7747</v>
      </c>
      <c r="N239">
        <v>6</v>
      </c>
      <c r="O239" t="s">
        <v>2</v>
      </c>
      <c r="P239">
        <v>1</v>
      </c>
    </row>
    <row r="240" spans="1:16" x14ac:dyDescent="0.35">
      <c r="A240" t="s">
        <v>2107</v>
      </c>
      <c r="B240" t="s">
        <v>2108</v>
      </c>
      <c r="C240" t="s">
        <v>1558</v>
      </c>
      <c r="D240" t="s">
        <v>332</v>
      </c>
      <c r="E240" t="s">
        <v>1397</v>
      </c>
      <c r="F240" t="s">
        <v>2109</v>
      </c>
      <c r="H240" s="1">
        <v>45760</v>
      </c>
      <c r="I240" t="s">
        <v>192</v>
      </c>
      <c r="J240" t="s">
        <v>2</v>
      </c>
      <c r="K240" t="s">
        <v>1</v>
      </c>
      <c r="L240" t="s">
        <v>26</v>
      </c>
      <c r="M240" t="s">
        <v>7747</v>
      </c>
      <c r="N240">
        <v>6</v>
      </c>
      <c r="O240" t="s">
        <v>2</v>
      </c>
      <c r="P240">
        <v>1</v>
      </c>
    </row>
    <row r="241" spans="1:16" x14ac:dyDescent="0.35">
      <c r="A241" t="s">
        <v>2110</v>
      </c>
      <c r="B241" t="s">
        <v>2111</v>
      </c>
      <c r="C241" t="s">
        <v>1472</v>
      </c>
      <c r="D241" t="s">
        <v>1018</v>
      </c>
      <c r="E241" t="s">
        <v>1397</v>
      </c>
      <c r="F241" t="s">
        <v>2112</v>
      </c>
      <c r="G241" t="s">
        <v>2113</v>
      </c>
      <c r="H241" s="1">
        <v>45760</v>
      </c>
      <c r="I241" t="s">
        <v>192</v>
      </c>
      <c r="J241" t="s">
        <v>2</v>
      </c>
      <c r="K241" t="s">
        <v>1</v>
      </c>
      <c r="L241" t="s">
        <v>26</v>
      </c>
      <c r="M241" t="s">
        <v>1472</v>
      </c>
      <c r="N241">
        <v>6</v>
      </c>
      <c r="O241" t="s">
        <v>2</v>
      </c>
      <c r="P241">
        <v>1</v>
      </c>
    </row>
    <row r="242" spans="1:16" x14ac:dyDescent="0.35">
      <c r="A242" t="s">
        <v>2110</v>
      </c>
      <c r="B242" t="s">
        <v>2114</v>
      </c>
      <c r="C242" t="s">
        <v>1402</v>
      </c>
      <c r="D242" t="s">
        <v>1018</v>
      </c>
      <c r="E242" t="s">
        <v>1397</v>
      </c>
      <c r="F242" t="s">
        <v>2115</v>
      </c>
      <c r="H242" s="1">
        <v>45760</v>
      </c>
      <c r="I242" t="s">
        <v>192</v>
      </c>
      <c r="J242" t="s">
        <v>2</v>
      </c>
      <c r="K242" t="s">
        <v>1</v>
      </c>
      <c r="L242" t="s">
        <v>26</v>
      </c>
      <c r="M242" t="s">
        <v>7747</v>
      </c>
      <c r="N242">
        <v>6</v>
      </c>
      <c r="O242" t="s">
        <v>2</v>
      </c>
      <c r="P242">
        <v>1</v>
      </c>
    </row>
    <row r="243" spans="1:16" x14ac:dyDescent="0.35">
      <c r="A243" t="s">
        <v>2116</v>
      </c>
      <c r="B243" t="s">
        <v>2117</v>
      </c>
      <c r="C243" t="s">
        <v>1402</v>
      </c>
      <c r="D243" t="s">
        <v>385</v>
      </c>
      <c r="E243" t="s">
        <v>1397</v>
      </c>
      <c r="F243" t="s">
        <v>2118</v>
      </c>
      <c r="H243" s="1">
        <v>45760</v>
      </c>
      <c r="I243" t="s">
        <v>192</v>
      </c>
      <c r="J243" t="s">
        <v>2</v>
      </c>
      <c r="K243" t="s">
        <v>1</v>
      </c>
      <c r="L243" t="s">
        <v>26</v>
      </c>
      <c r="M243" t="s">
        <v>7747</v>
      </c>
      <c r="N243">
        <v>6</v>
      </c>
      <c r="O243" t="s">
        <v>2</v>
      </c>
      <c r="P243">
        <v>1</v>
      </c>
    </row>
    <row r="244" spans="1:16" x14ac:dyDescent="0.35">
      <c r="A244" t="s">
        <v>2119</v>
      </c>
      <c r="B244" t="s">
        <v>1485</v>
      </c>
      <c r="C244" t="s">
        <v>1396</v>
      </c>
      <c r="D244" t="s">
        <v>112</v>
      </c>
      <c r="E244" t="s">
        <v>1397</v>
      </c>
      <c r="F244" t="s">
        <v>2120</v>
      </c>
      <c r="G244" t="s">
        <v>2121</v>
      </c>
      <c r="H244" s="1">
        <v>45760</v>
      </c>
      <c r="I244" t="s">
        <v>192</v>
      </c>
      <c r="J244" t="s">
        <v>2</v>
      </c>
      <c r="K244" t="s">
        <v>1</v>
      </c>
      <c r="L244" t="s">
        <v>26</v>
      </c>
      <c r="M244" t="s">
        <v>7747</v>
      </c>
      <c r="N244">
        <v>6</v>
      </c>
      <c r="O244" t="s">
        <v>2</v>
      </c>
      <c r="P244">
        <v>1</v>
      </c>
    </row>
    <row r="245" spans="1:16" x14ac:dyDescent="0.35">
      <c r="A245" t="s">
        <v>2122</v>
      </c>
      <c r="B245" t="s">
        <v>1553</v>
      </c>
      <c r="C245" t="s">
        <v>1402</v>
      </c>
      <c r="D245" t="s">
        <v>1511</v>
      </c>
      <c r="E245" t="s">
        <v>1397</v>
      </c>
      <c r="F245" t="s">
        <v>2123</v>
      </c>
      <c r="H245" s="1">
        <v>45760</v>
      </c>
      <c r="I245" t="s">
        <v>192</v>
      </c>
      <c r="J245" t="s">
        <v>2</v>
      </c>
      <c r="K245" t="s">
        <v>1</v>
      </c>
      <c r="L245" t="s">
        <v>26</v>
      </c>
      <c r="M245" t="s">
        <v>7747</v>
      </c>
      <c r="N245">
        <v>6</v>
      </c>
      <c r="O245" t="s">
        <v>2</v>
      </c>
      <c r="P245">
        <v>1</v>
      </c>
    </row>
    <row r="246" spans="1:16" x14ac:dyDescent="0.35">
      <c r="A246" t="s">
        <v>2124</v>
      </c>
      <c r="B246" t="s">
        <v>1435</v>
      </c>
      <c r="C246" t="s">
        <v>1396</v>
      </c>
      <c r="D246" t="s">
        <v>1511</v>
      </c>
      <c r="E246" t="s">
        <v>1397</v>
      </c>
      <c r="F246" t="s">
        <v>2125</v>
      </c>
      <c r="H246" s="1">
        <v>45760</v>
      </c>
      <c r="I246" t="s">
        <v>192</v>
      </c>
      <c r="J246" t="s">
        <v>2</v>
      </c>
      <c r="K246" t="s">
        <v>1</v>
      </c>
      <c r="L246" t="s">
        <v>26</v>
      </c>
      <c r="M246" t="s">
        <v>7747</v>
      </c>
      <c r="N246">
        <v>6</v>
      </c>
      <c r="O246" t="s">
        <v>2</v>
      </c>
      <c r="P246">
        <v>1</v>
      </c>
    </row>
    <row r="247" spans="1:16" x14ac:dyDescent="0.35">
      <c r="A247" t="s">
        <v>2126</v>
      </c>
      <c r="B247" t="s">
        <v>1395</v>
      </c>
      <c r="C247" t="s">
        <v>1558</v>
      </c>
      <c r="D247" t="s">
        <v>332</v>
      </c>
      <c r="E247" t="s">
        <v>1397</v>
      </c>
      <c r="F247" t="s">
        <v>2127</v>
      </c>
      <c r="H247" s="1">
        <v>45760</v>
      </c>
      <c r="I247" t="s">
        <v>192</v>
      </c>
      <c r="J247" t="s">
        <v>2</v>
      </c>
      <c r="K247" t="s">
        <v>1</v>
      </c>
      <c r="L247" t="s">
        <v>26</v>
      </c>
      <c r="M247" t="s">
        <v>7747</v>
      </c>
      <c r="N247">
        <v>6</v>
      </c>
      <c r="O247" t="s">
        <v>2</v>
      </c>
      <c r="P247">
        <v>1</v>
      </c>
    </row>
    <row r="248" spans="1:16" x14ac:dyDescent="0.35">
      <c r="A248" t="s">
        <v>2128</v>
      </c>
      <c r="B248" t="s">
        <v>1608</v>
      </c>
      <c r="C248" t="s">
        <v>1402</v>
      </c>
      <c r="D248" t="s">
        <v>1511</v>
      </c>
      <c r="E248" t="s">
        <v>1397</v>
      </c>
      <c r="F248" t="s">
        <v>2129</v>
      </c>
      <c r="H248" s="1">
        <v>45760</v>
      </c>
      <c r="I248" t="s">
        <v>192</v>
      </c>
      <c r="J248" t="s">
        <v>2</v>
      </c>
      <c r="K248" t="s">
        <v>1</v>
      </c>
      <c r="L248" t="s">
        <v>26</v>
      </c>
      <c r="M248" t="s">
        <v>7747</v>
      </c>
      <c r="N248">
        <v>6</v>
      </c>
      <c r="O248" t="s">
        <v>2</v>
      </c>
      <c r="P248">
        <v>1</v>
      </c>
    </row>
    <row r="249" spans="1:16" x14ac:dyDescent="0.35">
      <c r="A249" t="s">
        <v>2128</v>
      </c>
      <c r="B249" t="s">
        <v>2130</v>
      </c>
      <c r="C249" t="s">
        <v>1402</v>
      </c>
      <c r="D249" t="s">
        <v>1511</v>
      </c>
      <c r="E249" t="s">
        <v>1397</v>
      </c>
      <c r="F249" t="s">
        <v>2131</v>
      </c>
      <c r="H249" s="1">
        <v>45760</v>
      </c>
      <c r="I249" t="s">
        <v>192</v>
      </c>
      <c r="J249" t="s">
        <v>2</v>
      </c>
      <c r="K249" t="s">
        <v>1</v>
      </c>
      <c r="L249" t="s">
        <v>26</v>
      </c>
      <c r="M249" t="s">
        <v>7747</v>
      </c>
      <c r="N249">
        <v>6</v>
      </c>
      <c r="O249" t="s">
        <v>2</v>
      </c>
      <c r="P249">
        <v>1</v>
      </c>
    </row>
    <row r="250" spans="1:16" x14ac:dyDescent="0.35">
      <c r="A250" t="s">
        <v>2128</v>
      </c>
      <c r="B250" t="s">
        <v>2132</v>
      </c>
      <c r="C250" t="s">
        <v>1402</v>
      </c>
      <c r="D250" t="s">
        <v>1511</v>
      </c>
      <c r="E250" t="s">
        <v>1397</v>
      </c>
      <c r="F250" t="s">
        <v>2133</v>
      </c>
      <c r="H250" s="1">
        <v>45760</v>
      </c>
      <c r="I250" t="s">
        <v>192</v>
      </c>
      <c r="J250" t="s">
        <v>2</v>
      </c>
      <c r="K250" t="s">
        <v>1</v>
      </c>
      <c r="L250" t="s">
        <v>26</v>
      </c>
      <c r="M250" t="s">
        <v>7747</v>
      </c>
      <c r="N250">
        <v>6</v>
      </c>
      <c r="O250" t="s">
        <v>2</v>
      </c>
      <c r="P250">
        <v>1</v>
      </c>
    </row>
    <row r="251" spans="1:16" x14ac:dyDescent="0.35">
      <c r="A251" t="s">
        <v>2128</v>
      </c>
      <c r="B251" t="s">
        <v>2134</v>
      </c>
      <c r="C251" t="s">
        <v>1402</v>
      </c>
      <c r="D251" t="s">
        <v>1511</v>
      </c>
      <c r="E251" t="s">
        <v>1397</v>
      </c>
      <c r="F251" t="s">
        <v>2135</v>
      </c>
      <c r="H251" s="1">
        <v>45760</v>
      </c>
      <c r="I251" t="s">
        <v>192</v>
      </c>
      <c r="J251" t="s">
        <v>2</v>
      </c>
      <c r="K251" t="s">
        <v>1</v>
      </c>
      <c r="L251" t="s">
        <v>26</v>
      </c>
      <c r="M251" t="s">
        <v>7747</v>
      </c>
      <c r="N251">
        <v>6</v>
      </c>
      <c r="O251" t="s">
        <v>2</v>
      </c>
      <c r="P251">
        <v>1</v>
      </c>
    </row>
    <row r="252" spans="1:16" x14ac:dyDescent="0.35">
      <c r="A252" t="s">
        <v>2136</v>
      </c>
      <c r="B252" t="s">
        <v>1435</v>
      </c>
      <c r="C252" t="s">
        <v>1396</v>
      </c>
      <c r="D252" t="s">
        <v>1018</v>
      </c>
      <c r="E252" t="s">
        <v>1397</v>
      </c>
      <c r="F252" t="s">
        <v>2137</v>
      </c>
      <c r="H252" s="1">
        <v>45760</v>
      </c>
      <c r="I252" t="s">
        <v>192</v>
      </c>
      <c r="J252" t="s">
        <v>2</v>
      </c>
      <c r="K252" t="s">
        <v>1</v>
      </c>
      <c r="L252" t="s">
        <v>26</v>
      </c>
      <c r="M252" t="s">
        <v>7747</v>
      </c>
      <c r="N252">
        <v>6</v>
      </c>
      <c r="O252" t="s">
        <v>2</v>
      </c>
      <c r="P252">
        <v>1</v>
      </c>
    </row>
    <row r="253" spans="1:16" x14ac:dyDescent="0.35">
      <c r="A253" t="s">
        <v>2138</v>
      </c>
      <c r="B253" t="s">
        <v>1439</v>
      </c>
      <c r="C253" t="s">
        <v>1402</v>
      </c>
      <c r="D253" t="s">
        <v>332</v>
      </c>
      <c r="E253" t="s">
        <v>1397</v>
      </c>
      <c r="F253" t="s">
        <v>2139</v>
      </c>
      <c r="H253" s="1">
        <v>45760</v>
      </c>
      <c r="I253" t="s">
        <v>192</v>
      </c>
      <c r="J253" t="s">
        <v>2</v>
      </c>
      <c r="K253" t="s">
        <v>1</v>
      </c>
      <c r="L253" t="s">
        <v>26</v>
      </c>
      <c r="M253" t="s">
        <v>7747</v>
      </c>
      <c r="N253">
        <v>6</v>
      </c>
      <c r="O253" t="s">
        <v>2</v>
      </c>
      <c r="P253">
        <v>1</v>
      </c>
    </row>
    <row r="254" spans="1:16" x14ac:dyDescent="0.35">
      <c r="A254" t="s">
        <v>2138</v>
      </c>
      <c r="B254" t="s">
        <v>1395</v>
      </c>
      <c r="C254" t="s">
        <v>1558</v>
      </c>
      <c r="D254" t="s">
        <v>332</v>
      </c>
      <c r="E254" t="s">
        <v>1397</v>
      </c>
      <c r="F254" t="s">
        <v>2140</v>
      </c>
      <c r="H254" s="1">
        <v>45760</v>
      </c>
      <c r="I254" t="s">
        <v>192</v>
      </c>
      <c r="J254" t="s">
        <v>2</v>
      </c>
      <c r="K254" t="s">
        <v>1</v>
      </c>
      <c r="L254" t="s">
        <v>26</v>
      </c>
      <c r="M254" t="s">
        <v>7747</v>
      </c>
      <c r="N254">
        <v>6</v>
      </c>
      <c r="O254" t="s">
        <v>2</v>
      </c>
      <c r="P254">
        <v>1</v>
      </c>
    </row>
    <row r="255" spans="1:16" x14ac:dyDescent="0.35">
      <c r="A255" t="s">
        <v>2141</v>
      </c>
      <c r="B255" t="s">
        <v>1551</v>
      </c>
      <c r="C255" t="s">
        <v>1402</v>
      </c>
      <c r="D255" t="s">
        <v>112</v>
      </c>
      <c r="E255" t="s">
        <v>1397</v>
      </c>
      <c r="F255" t="s">
        <v>2142</v>
      </c>
      <c r="G255" t="s">
        <v>2143</v>
      </c>
      <c r="H255" s="1">
        <v>45760</v>
      </c>
      <c r="I255" t="s">
        <v>192</v>
      </c>
      <c r="J255" t="s">
        <v>2</v>
      </c>
      <c r="K255" t="s">
        <v>1</v>
      </c>
      <c r="L255" t="s">
        <v>26</v>
      </c>
      <c r="M255" t="s">
        <v>7747</v>
      </c>
      <c r="N255">
        <v>6</v>
      </c>
      <c r="O255" t="s">
        <v>2</v>
      </c>
      <c r="P255">
        <v>1</v>
      </c>
    </row>
    <row r="256" spans="1:16" x14ac:dyDescent="0.35">
      <c r="A256" t="s">
        <v>2141</v>
      </c>
      <c r="B256" t="s">
        <v>2005</v>
      </c>
      <c r="C256" t="s">
        <v>1472</v>
      </c>
      <c r="D256" t="s">
        <v>112</v>
      </c>
      <c r="E256" t="s">
        <v>1397</v>
      </c>
      <c r="F256" t="s">
        <v>2144</v>
      </c>
      <c r="G256" t="s">
        <v>2145</v>
      </c>
      <c r="H256" s="1">
        <v>45760</v>
      </c>
      <c r="I256" t="s">
        <v>192</v>
      </c>
      <c r="J256" t="s">
        <v>2</v>
      </c>
      <c r="K256" t="s">
        <v>1</v>
      </c>
      <c r="L256" t="s">
        <v>26</v>
      </c>
      <c r="M256" t="s">
        <v>1472</v>
      </c>
      <c r="N256">
        <v>6</v>
      </c>
      <c r="O256" t="s">
        <v>2</v>
      </c>
      <c r="P256">
        <v>1</v>
      </c>
    </row>
    <row r="257" spans="1:16" x14ac:dyDescent="0.35">
      <c r="A257" t="s">
        <v>2141</v>
      </c>
      <c r="B257" t="s">
        <v>2146</v>
      </c>
      <c r="C257" t="s">
        <v>1402</v>
      </c>
      <c r="D257" t="s">
        <v>112</v>
      </c>
      <c r="E257" t="s">
        <v>1397</v>
      </c>
      <c r="F257" t="s">
        <v>2147</v>
      </c>
      <c r="G257" t="s">
        <v>2148</v>
      </c>
      <c r="H257" s="1">
        <v>45760</v>
      </c>
      <c r="I257" t="s">
        <v>192</v>
      </c>
      <c r="J257" t="s">
        <v>2</v>
      </c>
      <c r="K257" t="s">
        <v>1</v>
      </c>
      <c r="L257" t="s">
        <v>26</v>
      </c>
      <c r="M257" t="s">
        <v>7747</v>
      </c>
      <c r="N257">
        <v>6</v>
      </c>
      <c r="O257" t="s">
        <v>2</v>
      </c>
      <c r="P257">
        <v>1</v>
      </c>
    </row>
    <row r="258" spans="1:16" x14ac:dyDescent="0.35">
      <c r="A258" t="s">
        <v>2149</v>
      </c>
      <c r="B258" t="s">
        <v>1492</v>
      </c>
      <c r="C258" t="s">
        <v>1402</v>
      </c>
      <c r="D258" t="s">
        <v>332</v>
      </c>
      <c r="E258" t="s">
        <v>1397</v>
      </c>
      <c r="F258" t="s">
        <v>2150</v>
      </c>
      <c r="H258" s="1">
        <v>45760</v>
      </c>
      <c r="I258" t="s">
        <v>192</v>
      </c>
      <c r="J258" t="s">
        <v>2</v>
      </c>
      <c r="K258" t="s">
        <v>1</v>
      </c>
      <c r="L258" t="s">
        <v>26</v>
      </c>
      <c r="M258" t="s">
        <v>7747</v>
      </c>
      <c r="N258">
        <v>6</v>
      </c>
      <c r="O258" t="s">
        <v>2</v>
      </c>
      <c r="P258">
        <v>1</v>
      </c>
    </row>
    <row r="259" spans="1:16" x14ac:dyDescent="0.35">
      <c r="A259" t="s">
        <v>2151</v>
      </c>
      <c r="B259" t="s">
        <v>1485</v>
      </c>
      <c r="C259" t="s">
        <v>1396</v>
      </c>
      <c r="D259" t="s">
        <v>1511</v>
      </c>
      <c r="E259" t="s">
        <v>1397</v>
      </c>
      <c r="F259" t="s">
        <v>2152</v>
      </c>
      <c r="H259" s="1">
        <v>45760</v>
      </c>
      <c r="I259" t="s">
        <v>192</v>
      </c>
      <c r="J259" t="s">
        <v>2</v>
      </c>
      <c r="K259" t="s">
        <v>1</v>
      </c>
      <c r="L259" t="s">
        <v>26</v>
      </c>
      <c r="M259" t="s">
        <v>7747</v>
      </c>
      <c r="N259">
        <v>6</v>
      </c>
      <c r="O259" t="s">
        <v>2</v>
      </c>
      <c r="P259">
        <v>1</v>
      </c>
    </row>
    <row r="260" spans="1:16" x14ac:dyDescent="0.35">
      <c r="A260" t="s">
        <v>2151</v>
      </c>
      <c r="B260" t="s">
        <v>1692</v>
      </c>
      <c r="C260" t="s">
        <v>1402</v>
      </c>
      <c r="D260" t="s">
        <v>1511</v>
      </c>
      <c r="E260" t="s">
        <v>1397</v>
      </c>
      <c r="F260" t="s">
        <v>2153</v>
      </c>
      <c r="H260" s="1">
        <v>45760</v>
      </c>
      <c r="I260" t="s">
        <v>192</v>
      </c>
      <c r="J260" t="s">
        <v>2</v>
      </c>
      <c r="K260" t="s">
        <v>1</v>
      </c>
      <c r="L260" t="s">
        <v>26</v>
      </c>
      <c r="M260" t="s">
        <v>7747</v>
      </c>
      <c r="N260">
        <v>6</v>
      </c>
      <c r="O260" t="s">
        <v>2</v>
      </c>
      <c r="P260">
        <v>1</v>
      </c>
    </row>
    <row r="261" spans="1:16" x14ac:dyDescent="0.35">
      <c r="A261" t="s">
        <v>2154</v>
      </c>
      <c r="B261" t="s">
        <v>2155</v>
      </c>
      <c r="C261" t="s">
        <v>1558</v>
      </c>
      <c r="D261" t="s">
        <v>332</v>
      </c>
      <c r="E261" t="s">
        <v>1397</v>
      </c>
      <c r="F261" t="s">
        <v>2156</v>
      </c>
      <c r="H261" s="1">
        <v>45760</v>
      </c>
      <c r="I261" t="s">
        <v>192</v>
      </c>
      <c r="J261" t="s">
        <v>2</v>
      </c>
      <c r="K261" t="s">
        <v>1</v>
      </c>
      <c r="L261" t="s">
        <v>26</v>
      </c>
      <c r="M261" t="s">
        <v>7747</v>
      </c>
      <c r="N261">
        <v>6</v>
      </c>
      <c r="O261" t="s">
        <v>2</v>
      </c>
      <c r="P261">
        <v>1</v>
      </c>
    </row>
    <row r="262" spans="1:16" x14ac:dyDescent="0.35">
      <c r="A262" t="s">
        <v>2154</v>
      </c>
      <c r="B262" t="s">
        <v>1481</v>
      </c>
      <c r="C262" t="s">
        <v>1558</v>
      </c>
      <c r="D262" t="s">
        <v>332</v>
      </c>
      <c r="E262" t="s">
        <v>1397</v>
      </c>
      <c r="F262" t="s">
        <v>2157</v>
      </c>
      <c r="H262" s="1">
        <v>45760</v>
      </c>
      <c r="I262" t="s">
        <v>192</v>
      </c>
      <c r="J262" t="s">
        <v>2</v>
      </c>
      <c r="K262" t="s">
        <v>1</v>
      </c>
      <c r="L262" t="s">
        <v>26</v>
      </c>
      <c r="M262" t="s">
        <v>7747</v>
      </c>
      <c r="N262">
        <v>6</v>
      </c>
      <c r="O262" t="s">
        <v>2</v>
      </c>
      <c r="P262">
        <v>1</v>
      </c>
    </row>
    <row r="263" spans="1:16" x14ac:dyDescent="0.35">
      <c r="A263" t="s">
        <v>2154</v>
      </c>
      <c r="B263" t="s">
        <v>2158</v>
      </c>
      <c r="C263" t="s">
        <v>1558</v>
      </c>
      <c r="D263" t="s">
        <v>332</v>
      </c>
      <c r="E263" t="s">
        <v>1397</v>
      </c>
      <c r="F263" t="s">
        <v>2159</v>
      </c>
      <c r="H263" s="1">
        <v>45760</v>
      </c>
      <c r="I263" t="s">
        <v>192</v>
      </c>
      <c r="J263" t="s">
        <v>2</v>
      </c>
      <c r="K263" t="s">
        <v>1</v>
      </c>
      <c r="L263" t="s">
        <v>26</v>
      </c>
      <c r="M263" t="s">
        <v>7747</v>
      </c>
      <c r="N263">
        <v>6</v>
      </c>
      <c r="O263" t="s">
        <v>2</v>
      </c>
      <c r="P263">
        <v>1</v>
      </c>
    </row>
    <row r="264" spans="1:16" x14ac:dyDescent="0.35">
      <c r="A264" t="s">
        <v>2154</v>
      </c>
      <c r="B264" t="s">
        <v>2160</v>
      </c>
      <c r="C264" t="s">
        <v>1402</v>
      </c>
      <c r="D264" t="s">
        <v>332</v>
      </c>
      <c r="E264" t="s">
        <v>1397</v>
      </c>
      <c r="F264" t="s">
        <v>2161</v>
      </c>
      <c r="H264" s="1">
        <v>45760</v>
      </c>
      <c r="I264" t="s">
        <v>192</v>
      </c>
      <c r="J264" t="s">
        <v>2</v>
      </c>
      <c r="K264" t="s">
        <v>1</v>
      </c>
      <c r="L264" t="s">
        <v>26</v>
      </c>
      <c r="M264" t="s">
        <v>7747</v>
      </c>
      <c r="N264">
        <v>6</v>
      </c>
      <c r="O264" t="s">
        <v>2</v>
      </c>
      <c r="P264">
        <v>1</v>
      </c>
    </row>
    <row r="265" spans="1:16" x14ac:dyDescent="0.35">
      <c r="A265" t="s">
        <v>2154</v>
      </c>
      <c r="B265" t="s">
        <v>2162</v>
      </c>
      <c r="C265" t="s">
        <v>1558</v>
      </c>
      <c r="D265" t="s">
        <v>332</v>
      </c>
      <c r="E265" t="s">
        <v>1397</v>
      </c>
      <c r="F265" t="s">
        <v>2163</v>
      </c>
      <c r="H265" s="1">
        <v>45760</v>
      </c>
      <c r="I265" t="s">
        <v>192</v>
      </c>
      <c r="J265" t="s">
        <v>2</v>
      </c>
      <c r="K265" t="s">
        <v>1</v>
      </c>
      <c r="L265" t="s">
        <v>26</v>
      </c>
      <c r="M265" t="s">
        <v>7747</v>
      </c>
      <c r="N265">
        <v>6</v>
      </c>
      <c r="O265" t="s">
        <v>2</v>
      </c>
      <c r="P265">
        <v>1</v>
      </c>
    </row>
    <row r="266" spans="1:16" x14ac:dyDescent="0.35">
      <c r="A266" t="s">
        <v>2164</v>
      </c>
      <c r="B266" t="s">
        <v>2165</v>
      </c>
      <c r="C266" t="s">
        <v>1558</v>
      </c>
      <c r="D266" t="s">
        <v>387</v>
      </c>
      <c r="E266" t="s">
        <v>1397</v>
      </c>
      <c r="F266" t="s">
        <v>2166</v>
      </c>
      <c r="G266">
        <v>26573</v>
      </c>
      <c r="H266" s="1">
        <v>45760</v>
      </c>
      <c r="I266" t="s">
        <v>192</v>
      </c>
      <c r="J266" t="s">
        <v>2</v>
      </c>
      <c r="K266" t="s">
        <v>1</v>
      </c>
      <c r="L266" t="s">
        <v>26</v>
      </c>
      <c r="M266" t="s">
        <v>7747</v>
      </c>
      <c r="N266">
        <v>6</v>
      </c>
      <c r="O266" t="s">
        <v>2</v>
      </c>
      <c r="P266">
        <v>1</v>
      </c>
    </row>
    <row r="267" spans="1:16" x14ac:dyDescent="0.35">
      <c r="A267" t="s">
        <v>1463</v>
      </c>
      <c r="B267" t="s">
        <v>2167</v>
      </c>
      <c r="C267" t="s">
        <v>1558</v>
      </c>
      <c r="D267" t="s">
        <v>332</v>
      </c>
      <c r="E267" t="s">
        <v>1397</v>
      </c>
      <c r="F267" t="s">
        <v>2168</v>
      </c>
      <c r="H267" s="1">
        <v>45760</v>
      </c>
      <c r="I267" t="s">
        <v>192</v>
      </c>
      <c r="J267" t="s">
        <v>2</v>
      </c>
      <c r="K267" t="s">
        <v>1</v>
      </c>
      <c r="L267" t="s">
        <v>26</v>
      </c>
      <c r="M267" t="s">
        <v>7747</v>
      </c>
      <c r="N267">
        <v>6</v>
      </c>
      <c r="O267" t="s">
        <v>2</v>
      </c>
      <c r="P267">
        <v>1</v>
      </c>
    </row>
    <row r="268" spans="1:16" x14ac:dyDescent="0.35">
      <c r="A268" t="s">
        <v>2169</v>
      </c>
      <c r="B268" t="s">
        <v>2170</v>
      </c>
      <c r="C268" t="s">
        <v>1558</v>
      </c>
      <c r="D268" t="s">
        <v>332</v>
      </c>
      <c r="E268" t="s">
        <v>1397</v>
      </c>
      <c r="F268" t="s">
        <v>2171</v>
      </c>
      <c r="H268" s="1">
        <v>45760</v>
      </c>
      <c r="I268" t="s">
        <v>192</v>
      </c>
      <c r="J268" t="s">
        <v>2</v>
      </c>
      <c r="K268" t="s">
        <v>1</v>
      </c>
      <c r="L268" t="s">
        <v>26</v>
      </c>
      <c r="M268" t="s">
        <v>7747</v>
      </c>
      <c r="N268">
        <v>6</v>
      </c>
      <c r="O268" t="s">
        <v>2</v>
      </c>
      <c r="P268">
        <v>1</v>
      </c>
    </row>
    <row r="269" spans="1:16" x14ac:dyDescent="0.35">
      <c r="A269" t="s">
        <v>2172</v>
      </c>
      <c r="B269" t="s">
        <v>2173</v>
      </c>
      <c r="C269" t="s">
        <v>1402</v>
      </c>
      <c r="D269" t="s">
        <v>1526</v>
      </c>
      <c r="E269" t="s">
        <v>1397</v>
      </c>
      <c r="F269" t="s">
        <v>2174</v>
      </c>
      <c r="H269" s="1">
        <v>45760</v>
      </c>
      <c r="I269" t="s">
        <v>192</v>
      </c>
      <c r="J269" t="s">
        <v>2</v>
      </c>
      <c r="K269" t="s">
        <v>1</v>
      </c>
      <c r="L269" t="s">
        <v>26</v>
      </c>
      <c r="M269" t="s">
        <v>7747</v>
      </c>
      <c r="N269">
        <v>6</v>
      </c>
      <c r="O269" t="s">
        <v>2</v>
      </c>
      <c r="P269">
        <v>1</v>
      </c>
    </row>
    <row r="270" spans="1:16" x14ac:dyDescent="0.35">
      <c r="A270" t="s">
        <v>2175</v>
      </c>
      <c r="B270" t="s">
        <v>1421</v>
      </c>
      <c r="C270" t="s">
        <v>1402</v>
      </c>
      <c r="D270" t="s">
        <v>385</v>
      </c>
      <c r="E270" t="s">
        <v>1397</v>
      </c>
      <c r="F270" t="s">
        <v>2176</v>
      </c>
      <c r="H270" s="1">
        <v>45760</v>
      </c>
      <c r="I270" t="s">
        <v>192</v>
      </c>
      <c r="J270" t="s">
        <v>2</v>
      </c>
      <c r="K270" t="s">
        <v>1</v>
      </c>
      <c r="L270" t="s">
        <v>26</v>
      </c>
      <c r="M270" t="s">
        <v>7747</v>
      </c>
      <c r="N270">
        <v>6</v>
      </c>
      <c r="O270" t="s">
        <v>2</v>
      </c>
      <c r="P270">
        <v>1</v>
      </c>
    </row>
    <row r="271" spans="1:16" x14ac:dyDescent="0.35">
      <c r="A271" t="s">
        <v>2175</v>
      </c>
      <c r="B271" t="s">
        <v>2177</v>
      </c>
      <c r="C271" t="s">
        <v>1402</v>
      </c>
      <c r="D271" t="s">
        <v>385</v>
      </c>
      <c r="E271" t="s">
        <v>1397</v>
      </c>
      <c r="F271" t="s">
        <v>2178</v>
      </c>
      <c r="H271" s="1">
        <v>45760</v>
      </c>
      <c r="I271" t="s">
        <v>192</v>
      </c>
      <c r="J271" t="s">
        <v>2</v>
      </c>
      <c r="K271" t="s">
        <v>1</v>
      </c>
      <c r="L271" t="s">
        <v>26</v>
      </c>
      <c r="M271" t="s">
        <v>7747</v>
      </c>
      <c r="N271">
        <v>6</v>
      </c>
      <c r="O271" t="s">
        <v>2</v>
      </c>
      <c r="P271">
        <v>1</v>
      </c>
    </row>
    <row r="272" spans="1:16" x14ac:dyDescent="0.35">
      <c r="A272" t="s">
        <v>2175</v>
      </c>
      <c r="B272" t="s">
        <v>2179</v>
      </c>
      <c r="C272" t="s">
        <v>1396</v>
      </c>
      <c r="D272" t="s">
        <v>385</v>
      </c>
      <c r="E272" t="s">
        <v>1397</v>
      </c>
      <c r="F272" t="s">
        <v>2180</v>
      </c>
      <c r="H272" s="1">
        <v>45760</v>
      </c>
      <c r="I272" t="s">
        <v>192</v>
      </c>
      <c r="J272" t="s">
        <v>2</v>
      </c>
      <c r="K272" t="s">
        <v>1</v>
      </c>
      <c r="L272" t="s">
        <v>26</v>
      </c>
      <c r="M272" t="s">
        <v>7747</v>
      </c>
      <c r="N272">
        <v>6</v>
      </c>
      <c r="O272" t="s">
        <v>2</v>
      </c>
      <c r="P272">
        <v>1</v>
      </c>
    </row>
    <row r="273" spans="1:16" x14ac:dyDescent="0.35">
      <c r="A273" t="s">
        <v>2181</v>
      </c>
      <c r="B273" t="s">
        <v>1603</v>
      </c>
      <c r="C273" t="s">
        <v>1396</v>
      </c>
      <c r="D273" t="s">
        <v>112</v>
      </c>
      <c r="E273" t="s">
        <v>1397</v>
      </c>
      <c r="F273" t="s">
        <v>2182</v>
      </c>
      <c r="G273" t="s">
        <v>2183</v>
      </c>
      <c r="H273" s="1">
        <v>45760</v>
      </c>
      <c r="I273" t="s">
        <v>192</v>
      </c>
      <c r="J273" t="s">
        <v>2</v>
      </c>
      <c r="K273" t="s">
        <v>1</v>
      </c>
      <c r="L273" t="s">
        <v>26</v>
      </c>
      <c r="M273" t="s">
        <v>7747</v>
      </c>
      <c r="N273">
        <v>6</v>
      </c>
      <c r="O273" t="s">
        <v>2</v>
      </c>
      <c r="P273">
        <v>1</v>
      </c>
    </row>
    <row r="274" spans="1:16" x14ac:dyDescent="0.35">
      <c r="A274" t="s">
        <v>2184</v>
      </c>
      <c r="B274" t="s">
        <v>2185</v>
      </c>
      <c r="C274" t="s">
        <v>1402</v>
      </c>
      <c r="D274" t="s">
        <v>385</v>
      </c>
      <c r="E274" t="s">
        <v>1397</v>
      </c>
      <c r="F274" t="s">
        <v>2186</v>
      </c>
      <c r="H274" s="1">
        <v>45760</v>
      </c>
      <c r="I274" t="s">
        <v>192</v>
      </c>
      <c r="J274" t="s">
        <v>2</v>
      </c>
      <c r="K274" t="s">
        <v>1</v>
      </c>
      <c r="L274" t="s">
        <v>26</v>
      </c>
      <c r="M274" t="s">
        <v>7747</v>
      </c>
      <c r="N274">
        <v>6</v>
      </c>
      <c r="O274" t="s">
        <v>2</v>
      </c>
      <c r="P274">
        <v>1</v>
      </c>
    </row>
    <row r="275" spans="1:16" x14ac:dyDescent="0.35">
      <c r="A275" t="s">
        <v>2184</v>
      </c>
      <c r="B275" t="s">
        <v>2187</v>
      </c>
      <c r="C275" t="s">
        <v>1558</v>
      </c>
      <c r="D275" t="s">
        <v>332</v>
      </c>
      <c r="E275" t="s">
        <v>1397</v>
      </c>
      <c r="F275" t="s">
        <v>2188</v>
      </c>
      <c r="H275" s="1">
        <v>45760</v>
      </c>
      <c r="I275" t="s">
        <v>192</v>
      </c>
      <c r="J275" t="s">
        <v>2</v>
      </c>
      <c r="K275" t="s">
        <v>1</v>
      </c>
      <c r="L275" t="s">
        <v>26</v>
      </c>
      <c r="M275" t="s">
        <v>7747</v>
      </c>
      <c r="N275">
        <v>6</v>
      </c>
      <c r="O275" t="s">
        <v>2</v>
      </c>
      <c r="P275">
        <v>1</v>
      </c>
    </row>
    <row r="276" spans="1:16" x14ac:dyDescent="0.35">
      <c r="A276" t="s">
        <v>2184</v>
      </c>
      <c r="B276" t="s">
        <v>2189</v>
      </c>
      <c r="C276" t="s">
        <v>1402</v>
      </c>
      <c r="D276" t="s">
        <v>332</v>
      </c>
      <c r="E276" t="s">
        <v>1397</v>
      </c>
      <c r="F276" t="s">
        <v>2190</v>
      </c>
      <c r="H276" s="1">
        <v>45760</v>
      </c>
      <c r="I276" t="s">
        <v>192</v>
      </c>
      <c r="J276" t="s">
        <v>2</v>
      </c>
      <c r="K276" t="s">
        <v>1</v>
      </c>
      <c r="L276" t="s">
        <v>26</v>
      </c>
      <c r="M276" t="s">
        <v>7747</v>
      </c>
      <c r="N276">
        <v>6</v>
      </c>
      <c r="O276" t="s">
        <v>2</v>
      </c>
      <c r="P276">
        <v>1</v>
      </c>
    </row>
    <row r="277" spans="1:16" x14ac:dyDescent="0.35">
      <c r="A277" t="s">
        <v>2191</v>
      </c>
      <c r="B277" t="s">
        <v>2192</v>
      </c>
      <c r="C277" t="s">
        <v>1396</v>
      </c>
      <c r="D277" t="s">
        <v>385</v>
      </c>
      <c r="E277" t="s">
        <v>1397</v>
      </c>
      <c r="F277" t="s">
        <v>2193</v>
      </c>
      <c r="H277" s="1">
        <v>45760</v>
      </c>
      <c r="I277" t="s">
        <v>192</v>
      </c>
      <c r="J277" t="s">
        <v>2</v>
      </c>
      <c r="K277" t="s">
        <v>1</v>
      </c>
      <c r="L277" t="s">
        <v>29</v>
      </c>
      <c r="M277" t="s">
        <v>7747</v>
      </c>
      <c r="N277">
        <v>1</v>
      </c>
      <c r="O277" t="s">
        <v>2</v>
      </c>
      <c r="P277">
        <v>1</v>
      </c>
    </row>
    <row r="278" spans="1:16" x14ac:dyDescent="0.35">
      <c r="A278" t="s">
        <v>2194</v>
      </c>
      <c r="B278" t="s">
        <v>1464</v>
      </c>
      <c r="C278" t="s">
        <v>1396</v>
      </c>
      <c r="D278" t="s">
        <v>112</v>
      </c>
      <c r="E278" t="s">
        <v>1397</v>
      </c>
      <c r="F278" t="s">
        <v>2195</v>
      </c>
      <c r="G278" t="s">
        <v>1175</v>
      </c>
      <c r="H278" s="1">
        <v>45760</v>
      </c>
      <c r="I278" t="s">
        <v>192</v>
      </c>
      <c r="J278" t="s">
        <v>2</v>
      </c>
      <c r="K278" t="s">
        <v>1</v>
      </c>
      <c r="L278" t="s">
        <v>29</v>
      </c>
      <c r="M278" t="s">
        <v>7747</v>
      </c>
      <c r="N278">
        <v>1</v>
      </c>
      <c r="O278" t="s">
        <v>2</v>
      </c>
      <c r="P278">
        <v>1</v>
      </c>
    </row>
    <row r="279" spans="1:16" x14ac:dyDescent="0.35">
      <c r="A279" t="s">
        <v>2196</v>
      </c>
      <c r="B279" t="s">
        <v>1887</v>
      </c>
      <c r="C279" t="s">
        <v>1402</v>
      </c>
      <c r="D279" t="s">
        <v>112</v>
      </c>
      <c r="E279" t="s">
        <v>1397</v>
      </c>
      <c r="F279" t="s">
        <v>2197</v>
      </c>
      <c r="G279" t="s">
        <v>1175</v>
      </c>
      <c r="H279" s="1">
        <v>45760</v>
      </c>
      <c r="I279" t="s">
        <v>192</v>
      </c>
      <c r="J279" t="s">
        <v>2</v>
      </c>
      <c r="K279" t="s">
        <v>1</v>
      </c>
      <c r="L279" t="s">
        <v>29</v>
      </c>
      <c r="M279" t="s">
        <v>7747</v>
      </c>
      <c r="N279">
        <v>1</v>
      </c>
      <c r="O279" t="s">
        <v>2</v>
      </c>
      <c r="P279">
        <v>1</v>
      </c>
    </row>
    <row r="280" spans="1:16" x14ac:dyDescent="0.35">
      <c r="A280" t="s">
        <v>2196</v>
      </c>
      <c r="B280" t="s">
        <v>1481</v>
      </c>
      <c r="C280" t="s">
        <v>1396</v>
      </c>
      <c r="D280" t="s">
        <v>112</v>
      </c>
      <c r="E280" t="s">
        <v>1397</v>
      </c>
      <c r="F280" t="s">
        <v>2198</v>
      </c>
      <c r="G280" t="s">
        <v>1175</v>
      </c>
      <c r="H280" s="1">
        <v>45760</v>
      </c>
      <c r="I280" t="s">
        <v>192</v>
      </c>
      <c r="J280" t="s">
        <v>2</v>
      </c>
      <c r="K280" t="s">
        <v>1</v>
      </c>
      <c r="L280" t="s">
        <v>28</v>
      </c>
      <c r="M280" t="s">
        <v>7747</v>
      </c>
      <c r="N280">
        <v>1</v>
      </c>
      <c r="O280" t="s">
        <v>2</v>
      </c>
      <c r="P280">
        <v>1</v>
      </c>
    </row>
    <row r="281" spans="1:16" x14ac:dyDescent="0.35">
      <c r="A281" t="s">
        <v>2196</v>
      </c>
      <c r="B281" t="s">
        <v>1603</v>
      </c>
      <c r="C281" t="s">
        <v>1396</v>
      </c>
      <c r="D281" t="s">
        <v>112</v>
      </c>
      <c r="E281" t="s">
        <v>1397</v>
      </c>
      <c r="F281" t="s">
        <v>2199</v>
      </c>
      <c r="G281" t="s">
        <v>1175</v>
      </c>
      <c r="H281" s="1">
        <v>45760</v>
      </c>
      <c r="I281" t="s">
        <v>192</v>
      </c>
      <c r="J281" t="s">
        <v>2</v>
      </c>
      <c r="K281" t="s">
        <v>1</v>
      </c>
      <c r="L281" t="s">
        <v>28</v>
      </c>
      <c r="M281" t="s">
        <v>7747</v>
      </c>
      <c r="N281">
        <v>1</v>
      </c>
      <c r="O281" t="s">
        <v>2</v>
      </c>
      <c r="P281">
        <v>1</v>
      </c>
    </row>
    <row r="282" spans="1:16" x14ac:dyDescent="0.35">
      <c r="A282" t="s">
        <v>2200</v>
      </c>
      <c r="B282" t="s">
        <v>2201</v>
      </c>
      <c r="C282" t="s">
        <v>1396</v>
      </c>
      <c r="D282" t="s">
        <v>112</v>
      </c>
      <c r="E282" t="s">
        <v>1397</v>
      </c>
      <c r="F282" t="s">
        <v>2202</v>
      </c>
      <c r="G282" t="s">
        <v>2203</v>
      </c>
      <c r="H282" s="1">
        <v>45760</v>
      </c>
      <c r="I282" t="s">
        <v>192</v>
      </c>
      <c r="J282" t="s">
        <v>2</v>
      </c>
      <c r="K282" t="s">
        <v>1</v>
      </c>
      <c r="L282" t="s">
        <v>28</v>
      </c>
      <c r="M282" t="s">
        <v>7747</v>
      </c>
      <c r="N282">
        <v>1</v>
      </c>
      <c r="O282" t="s">
        <v>2</v>
      </c>
      <c r="P282">
        <v>1</v>
      </c>
    </row>
    <row r="283" spans="1:16" x14ac:dyDescent="0.35">
      <c r="A283" t="s">
        <v>2200</v>
      </c>
      <c r="B283" t="s">
        <v>1939</v>
      </c>
      <c r="C283" t="s">
        <v>1402</v>
      </c>
      <c r="D283" t="s">
        <v>112</v>
      </c>
      <c r="E283" t="s">
        <v>1397</v>
      </c>
      <c r="F283" t="s">
        <v>2204</v>
      </c>
      <c r="G283" t="s">
        <v>2205</v>
      </c>
      <c r="H283" s="1">
        <v>45760</v>
      </c>
      <c r="I283" t="s">
        <v>192</v>
      </c>
      <c r="J283" t="s">
        <v>2</v>
      </c>
      <c r="K283" t="s">
        <v>1</v>
      </c>
      <c r="L283" t="s">
        <v>28</v>
      </c>
      <c r="M283" t="s">
        <v>7747</v>
      </c>
      <c r="N283">
        <v>1</v>
      </c>
      <c r="O283" t="s">
        <v>2</v>
      </c>
      <c r="P283">
        <v>1</v>
      </c>
    </row>
    <row r="284" spans="1:16" x14ac:dyDescent="0.35">
      <c r="A284" t="s">
        <v>2200</v>
      </c>
      <c r="B284" t="s">
        <v>1518</v>
      </c>
      <c r="C284" t="s">
        <v>1402</v>
      </c>
      <c r="D284" t="s">
        <v>112</v>
      </c>
      <c r="E284" t="s">
        <v>1397</v>
      </c>
      <c r="F284" t="s">
        <v>2206</v>
      </c>
      <c r="G284" t="s">
        <v>2207</v>
      </c>
      <c r="H284" s="1">
        <v>45760</v>
      </c>
      <c r="I284" t="s">
        <v>192</v>
      </c>
      <c r="J284" t="s">
        <v>2</v>
      </c>
      <c r="K284" t="s">
        <v>1</v>
      </c>
      <c r="L284" t="s">
        <v>28</v>
      </c>
      <c r="M284" t="s">
        <v>7747</v>
      </c>
      <c r="N284">
        <v>1</v>
      </c>
      <c r="O284" t="s">
        <v>2</v>
      </c>
      <c r="P284">
        <v>1</v>
      </c>
    </row>
    <row r="285" spans="1:16" x14ac:dyDescent="0.35">
      <c r="A285" t="s">
        <v>2208</v>
      </c>
      <c r="B285" t="s">
        <v>1894</v>
      </c>
      <c r="C285" t="s">
        <v>1396</v>
      </c>
      <c r="D285" t="s">
        <v>1511</v>
      </c>
      <c r="E285" t="s">
        <v>1397</v>
      </c>
      <c r="F285" t="s">
        <v>2209</v>
      </c>
      <c r="H285" s="1">
        <v>45760</v>
      </c>
      <c r="I285" t="s">
        <v>192</v>
      </c>
      <c r="J285" t="s">
        <v>2</v>
      </c>
      <c r="K285" t="s">
        <v>1</v>
      </c>
      <c r="L285" t="s">
        <v>28</v>
      </c>
      <c r="M285" t="s">
        <v>7747</v>
      </c>
      <c r="N285">
        <v>1</v>
      </c>
      <c r="O285" t="s">
        <v>2</v>
      </c>
      <c r="P285">
        <v>1</v>
      </c>
    </row>
    <row r="286" spans="1:16" x14ac:dyDescent="0.35">
      <c r="A286" t="s">
        <v>2210</v>
      </c>
      <c r="B286" t="s">
        <v>1941</v>
      </c>
      <c r="C286" t="s">
        <v>1472</v>
      </c>
      <c r="D286" t="s">
        <v>112</v>
      </c>
      <c r="E286" t="s">
        <v>1397</v>
      </c>
      <c r="F286" t="s">
        <v>2211</v>
      </c>
      <c r="G286" t="s">
        <v>2212</v>
      </c>
      <c r="H286" s="1">
        <v>45760</v>
      </c>
      <c r="I286" t="s">
        <v>192</v>
      </c>
      <c r="J286" t="s">
        <v>2</v>
      </c>
      <c r="K286" t="s">
        <v>1</v>
      </c>
      <c r="L286" t="s">
        <v>28</v>
      </c>
      <c r="M286" t="s">
        <v>1472</v>
      </c>
      <c r="N286">
        <v>1</v>
      </c>
      <c r="O286" t="s">
        <v>2</v>
      </c>
      <c r="P286">
        <v>1</v>
      </c>
    </row>
    <row r="287" spans="1:16" x14ac:dyDescent="0.35">
      <c r="A287" t="s">
        <v>2213</v>
      </c>
      <c r="B287" t="s">
        <v>2214</v>
      </c>
      <c r="C287" t="s">
        <v>1402</v>
      </c>
      <c r="D287" t="s">
        <v>112</v>
      </c>
      <c r="E287" t="s">
        <v>1397</v>
      </c>
      <c r="F287" t="s">
        <v>2215</v>
      </c>
      <c r="G287" t="s">
        <v>2216</v>
      </c>
      <c r="H287" s="1">
        <v>45760</v>
      </c>
      <c r="I287" t="s">
        <v>192</v>
      </c>
      <c r="J287" t="s">
        <v>2</v>
      </c>
      <c r="K287" t="s">
        <v>1</v>
      </c>
      <c r="L287" t="s">
        <v>28</v>
      </c>
      <c r="M287" t="s">
        <v>7747</v>
      </c>
      <c r="N287">
        <v>1</v>
      </c>
      <c r="O287" t="s">
        <v>2</v>
      </c>
      <c r="P287">
        <v>1</v>
      </c>
    </row>
    <row r="288" spans="1:16" x14ac:dyDescent="0.35">
      <c r="A288" t="s">
        <v>2217</v>
      </c>
      <c r="B288" t="s">
        <v>1418</v>
      </c>
      <c r="C288" t="s">
        <v>1402</v>
      </c>
      <c r="D288" t="s">
        <v>1511</v>
      </c>
      <c r="E288" t="s">
        <v>1397</v>
      </c>
      <c r="F288" t="s">
        <v>2218</v>
      </c>
      <c r="H288" s="1">
        <v>45760</v>
      </c>
      <c r="I288" t="s">
        <v>192</v>
      </c>
      <c r="J288" t="s">
        <v>2</v>
      </c>
      <c r="K288" t="s">
        <v>1</v>
      </c>
      <c r="L288" t="s">
        <v>28</v>
      </c>
      <c r="M288" t="s">
        <v>7747</v>
      </c>
      <c r="N288">
        <v>1</v>
      </c>
      <c r="O288" t="s">
        <v>2</v>
      </c>
      <c r="P288">
        <v>1</v>
      </c>
    </row>
    <row r="289" spans="1:16" x14ac:dyDescent="0.35">
      <c r="A289" t="s">
        <v>2217</v>
      </c>
      <c r="B289" t="s">
        <v>2219</v>
      </c>
      <c r="C289" t="s">
        <v>1396</v>
      </c>
      <c r="D289" t="s">
        <v>1511</v>
      </c>
      <c r="E289" t="s">
        <v>1397</v>
      </c>
      <c r="F289" t="s">
        <v>2220</v>
      </c>
      <c r="H289" s="1">
        <v>45760</v>
      </c>
      <c r="I289" t="s">
        <v>192</v>
      </c>
      <c r="J289" t="s">
        <v>2</v>
      </c>
      <c r="K289" t="s">
        <v>1</v>
      </c>
      <c r="L289" t="s">
        <v>28</v>
      </c>
      <c r="M289" t="s">
        <v>7747</v>
      </c>
      <c r="N289">
        <v>1</v>
      </c>
      <c r="O289" t="s">
        <v>2</v>
      </c>
      <c r="P289">
        <v>1</v>
      </c>
    </row>
    <row r="290" spans="1:16" x14ac:dyDescent="0.35">
      <c r="A290" t="s">
        <v>2217</v>
      </c>
      <c r="B290" t="s">
        <v>2221</v>
      </c>
      <c r="C290" t="s">
        <v>1402</v>
      </c>
      <c r="D290" t="s">
        <v>1511</v>
      </c>
      <c r="E290" t="s">
        <v>1397</v>
      </c>
      <c r="F290" t="s">
        <v>2222</v>
      </c>
      <c r="H290" s="1">
        <v>45760</v>
      </c>
      <c r="I290" t="s">
        <v>192</v>
      </c>
      <c r="J290" t="s">
        <v>2</v>
      </c>
      <c r="K290" t="s">
        <v>1</v>
      </c>
      <c r="L290" t="s">
        <v>28</v>
      </c>
      <c r="M290" t="s">
        <v>7747</v>
      </c>
      <c r="N290">
        <v>1</v>
      </c>
      <c r="O290" t="s">
        <v>2</v>
      </c>
      <c r="P290">
        <v>1</v>
      </c>
    </row>
    <row r="291" spans="1:16" x14ac:dyDescent="0.35">
      <c r="A291" t="s">
        <v>2223</v>
      </c>
      <c r="B291" t="s">
        <v>2224</v>
      </c>
      <c r="C291" t="s">
        <v>1396</v>
      </c>
      <c r="D291" t="s">
        <v>385</v>
      </c>
      <c r="E291" t="s">
        <v>1397</v>
      </c>
      <c r="F291" t="s">
        <v>2225</v>
      </c>
      <c r="H291" s="1">
        <v>45760</v>
      </c>
      <c r="I291" t="s">
        <v>192</v>
      </c>
      <c r="J291" t="s">
        <v>2</v>
      </c>
      <c r="K291" t="s">
        <v>1</v>
      </c>
      <c r="L291" t="s">
        <v>28</v>
      </c>
      <c r="M291" t="s">
        <v>7747</v>
      </c>
      <c r="N291">
        <v>1</v>
      </c>
      <c r="O291" t="s">
        <v>2</v>
      </c>
      <c r="P291">
        <v>1</v>
      </c>
    </row>
    <row r="292" spans="1:16" x14ac:dyDescent="0.35">
      <c r="A292" t="s">
        <v>2226</v>
      </c>
      <c r="B292" t="s">
        <v>1719</v>
      </c>
      <c r="C292" t="s">
        <v>1402</v>
      </c>
      <c r="D292" t="s">
        <v>332</v>
      </c>
      <c r="E292" t="s">
        <v>1397</v>
      </c>
      <c r="F292" t="s">
        <v>2227</v>
      </c>
      <c r="H292" s="1">
        <v>45760</v>
      </c>
      <c r="I292" t="s">
        <v>192</v>
      </c>
      <c r="J292" t="s">
        <v>2</v>
      </c>
      <c r="K292" t="s">
        <v>1</v>
      </c>
      <c r="L292" t="s">
        <v>28</v>
      </c>
      <c r="M292" t="s">
        <v>7747</v>
      </c>
      <c r="N292">
        <v>1</v>
      </c>
      <c r="O292" t="s">
        <v>2</v>
      </c>
      <c r="P292">
        <v>1</v>
      </c>
    </row>
    <row r="293" spans="1:16" x14ac:dyDescent="0.35">
      <c r="A293" t="s">
        <v>2228</v>
      </c>
      <c r="B293" t="s">
        <v>2229</v>
      </c>
      <c r="C293" t="s">
        <v>1396</v>
      </c>
      <c r="D293" t="s">
        <v>112</v>
      </c>
      <c r="E293" t="s">
        <v>1397</v>
      </c>
      <c r="F293" t="s">
        <v>2230</v>
      </c>
      <c r="G293" t="s">
        <v>2231</v>
      </c>
      <c r="H293" s="1">
        <v>45760</v>
      </c>
      <c r="I293" t="s">
        <v>192</v>
      </c>
      <c r="J293" t="s">
        <v>2</v>
      </c>
      <c r="K293" t="s">
        <v>1</v>
      </c>
      <c r="L293" t="s">
        <v>28</v>
      </c>
      <c r="M293" t="s">
        <v>7747</v>
      </c>
      <c r="N293">
        <v>1</v>
      </c>
      <c r="O293" t="s">
        <v>2</v>
      </c>
      <c r="P293">
        <v>1</v>
      </c>
    </row>
    <row r="294" spans="1:16" x14ac:dyDescent="0.35">
      <c r="A294" t="s">
        <v>2232</v>
      </c>
      <c r="B294" t="s">
        <v>2233</v>
      </c>
      <c r="C294" t="s">
        <v>1396</v>
      </c>
      <c r="D294" t="s">
        <v>385</v>
      </c>
      <c r="E294" t="s">
        <v>1397</v>
      </c>
      <c r="F294" t="s">
        <v>2234</v>
      </c>
      <c r="H294" s="1">
        <v>45760</v>
      </c>
      <c r="I294" t="s">
        <v>192</v>
      </c>
      <c r="J294" t="s">
        <v>2</v>
      </c>
      <c r="K294" t="s">
        <v>1</v>
      </c>
      <c r="L294" t="s">
        <v>28</v>
      </c>
      <c r="M294" t="s">
        <v>7747</v>
      </c>
      <c r="N294">
        <v>1</v>
      </c>
      <c r="O294" t="s">
        <v>2</v>
      </c>
      <c r="P294">
        <v>1</v>
      </c>
    </row>
    <row r="295" spans="1:16" x14ac:dyDescent="0.35">
      <c r="A295" t="s">
        <v>2235</v>
      </c>
      <c r="B295" t="s">
        <v>1395</v>
      </c>
      <c r="C295" t="s">
        <v>1396</v>
      </c>
      <c r="D295" t="s">
        <v>112</v>
      </c>
      <c r="E295" t="s">
        <v>1397</v>
      </c>
      <c r="F295" t="s">
        <v>2236</v>
      </c>
      <c r="G295" t="s">
        <v>2237</v>
      </c>
      <c r="H295" s="1">
        <v>45760</v>
      </c>
      <c r="I295" t="s">
        <v>192</v>
      </c>
      <c r="J295" t="s">
        <v>2</v>
      </c>
      <c r="K295" t="s">
        <v>1</v>
      </c>
      <c r="L295" t="s">
        <v>28</v>
      </c>
      <c r="M295" t="s">
        <v>7747</v>
      </c>
      <c r="N295">
        <v>1</v>
      </c>
      <c r="O295" t="s">
        <v>2</v>
      </c>
      <c r="P295">
        <v>1</v>
      </c>
    </row>
    <row r="296" spans="1:16" x14ac:dyDescent="0.35">
      <c r="A296" t="s">
        <v>2238</v>
      </c>
      <c r="B296" t="s">
        <v>2093</v>
      </c>
      <c r="C296" t="s">
        <v>1396</v>
      </c>
      <c r="D296" t="s">
        <v>112</v>
      </c>
      <c r="E296" t="s">
        <v>1397</v>
      </c>
      <c r="F296" t="s">
        <v>2239</v>
      </c>
      <c r="G296" t="s">
        <v>2240</v>
      </c>
      <c r="H296" s="1">
        <v>45760</v>
      </c>
      <c r="I296" t="s">
        <v>192</v>
      </c>
      <c r="J296" t="s">
        <v>2</v>
      </c>
      <c r="K296" t="s">
        <v>1</v>
      </c>
      <c r="L296" t="s">
        <v>28</v>
      </c>
      <c r="M296" t="s">
        <v>7747</v>
      </c>
      <c r="N296">
        <v>1</v>
      </c>
      <c r="O296" t="s">
        <v>2</v>
      </c>
      <c r="P296">
        <v>1</v>
      </c>
    </row>
    <row r="297" spans="1:16" x14ac:dyDescent="0.35">
      <c r="A297" t="s">
        <v>2241</v>
      </c>
      <c r="B297" t="s">
        <v>2242</v>
      </c>
      <c r="C297" t="s">
        <v>1402</v>
      </c>
      <c r="D297" t="s">
        <v>385</v>
      </c>
      <c r="E297" t="s">
        <v>1397</v>
      </c>
      <c r="F297" t="s">
        <v>2243</v>
      </c>
      <c r="H297" s="1">
        <v>45760</v>
      </c>
      <c r="I297" t="s">
        <v>192</v>
      </c>
      <c r="J297" t="s">
        <v>2</v>
      </c>
      <c r="K297" t="s">
        <v>1</v>
      </c>
      <c r="L297" t="s">
        <v>28</v>
      </c>
      <c r="M297" t="s">
        <v>7747</v>
      </c>
      <c r="N297">
        <v>1</v>
      </c>
      <c r="O297" t="s">
        <v>2</v>
      </c>
      <c r="P297">
        <v>1</v>
      </c>
    </row>
    <row r="298" spans="1:16" x14ac:dyDescent="0.35">
      <c r="A298" t="s">
        <v>2241</v>
      </c>
      <c r="B298" t="s">
        <v>2244</v>
      </c>
      <c r="C298" t="s">
        <v>1402</v>
      </c>
      <c r="D298" t="s">
        <v>385</v>
      </c>
      <c r="E298" t="s">
        <v>1397</v>
      </c>
      <c r="F298" t="s">
        <v>2245</v>
      </c>
      <c r="H298" s="1">
        <v>45760</v>
      </c>
      <c r="I298" t="s">
        <v>192</v>
      </c>
      <c r="J298" t="s">
        <v>2</v>
      </c>
      <c r="K298" t="s">
        <v>1</v>
      </c>
      <c r="L298" t="s">
        <v>28</v>
      </c>
      <c r="M298" t="s">
        <v>7747</v>
      </c>
      <c r="N298">
        <v>1</v>
      </c>
      <c r="O298" t="s">
        <v>2</v>
      </c>
      <c r="P298">
        <v>1</v>
      </c>
    </row>
    <row r="299" spans="1:16" x14ac:dyDescent="0.35">
      <c r="A299" t="s">
        <v>2246</v>
      </c>
      <c r="B299" t="s">
        <v>1418</v>
      </c>
      <c r="C299" t="s">
        <v>1402</v>
      </c>
      <c r="D299" t="s">
        <v>332</v>
      </c>
      <c r="E299" t="s">
        <v>1397</v>
      </c>
      <c r="F299" t="s">
        <v>2247</v>
      </c>
      <c r="H299" s="1">
        <v>45760</v>
      </c>
      <c r="I299" t="s">
        <v>192</v>
      </c>
      <c r="J299" t="s">
        <v>2</v>
      </c>
      <c r="K299" t="s">
        <v>1</v>
      </c>
      <c r="L299" t="s">
        <v>28</v>
      </c>
      <c r="M299" t="s">
        <v>7747</v>
      </c>
      <c r="N299">
        <v>1</v>
      </c>
      <c r="O299" t="s">
        <v>2</v>
      </c>
      <c r="P299">
        <v>1</v>
      </c>
    </row>
    <row r="300" spans="1:16" x14ac:dyDescent="0.35">
      <c r="A300" t="s">
        <v>2248</v>
      </c>
      <c r="B300" t="s">
        <v>2249</v>
      </c>
      <c r="C300" t="s">
        <v>1402</v>
      </c>
      <c r="D300" t="s">
        <v>385</v>
      </c>
      <c r="E300" t="s">
        <v>1397</v>
      </c>
      <c r="F300" t="s">
        <v>2250</v>
      </c>
      <c r="H300" s="1">
        <v>45760</v>
      </c>
      <c r="I300" t="s">
        <v>192</v>
      </c>
      <c r="J300" t="s">
        <v>2</v>
      </c>
      <c r="K300" t="s">
        <v>1</v>
      </c>
      <c r="L300" t="s">
        <v>28</v>
      </c>
      <c r="M300" t="s">
        <v>7747</v>
      </c>
      <c r="N300">
        <v>1</v>
      </c>
      <c r="O300" t="s">
        <v>2</v>
      </c>
      <c r="P300">
        <v>1</v>
      </c>
    </row>
    <row r="301" spans="1:16" x14ac:dyDescent="0.35">
      <c r="A301" t="s">
        <v>2248</v>
      </c>
      <c r="B301" t="s">
        <v>2251</v>
      </c>
      <c r="C301" t="s">
        <v>1402</v>
      </c>
      <c r="D301" t="s">
        <v>385</v>
      </c>
      <c r="E301" t="s">
        <v>1397</v>
      </c>
      <c r="F301" t="s">
        <v>2252</v>
      </c>
      <c r="H301" s="1">
        <v>45760</v>
      </c>
      <c r="I301" t="s">
        <v>192</v>
      </c>
      <c r="J301" t="s">
        <v>2</v>
      </c>
      <c r="K301" t="s">
        <v>1</v>
      </c>
      <c r="L301" t="s">
        <v>28</v>
      </c>
      <c r="M301" t="s">
        <v>7747</v>
      </c>
      <c r="N301">
        <v>1</v>
      </c>
      <c r="O301" t="s">
        <v>2</v>
      </c>
      <c r="P301">
        <v>1</v>
      </c>
    </row>
    <row r="302" spans="1:16" x14ac:dyDescent="0.35">
      <c r="A302" t="s">
        <v>2253</v>
      </c>
      <c r="B302" t="s">
        <v>1418</v>
      </c>
      <c r="C302" t="s">
        <v>1402</v>
      </c>
      <c r="D302" t="s">
        <v>332</v>
      </c>
      <c r="E302" t="s">
        <v>1397</v>
      </c>
      <c r="F302" t="s">
        <v>2254</v>
      </c>
      <c r="H302" s="1">
        <v>45760</v>
      </c>
      <c r="I302" t="s">
        <v>192</v>
      </c>
      <c r="J302" t="s">
        <v>2</v>
      </c>
      <c r="K302" t="s">
        <v>1</v>
      </c>
      <c r="L302" t="s">
        <v>28</v>
      </c>
      <c r="M302" t="s">
        <v>7747</v>
      </c>
      <c r="N302">
        <v>1</v>
      </c>
      <c r="O302" t="s">
        <v>2</v>
      </c>
      <c r="P302">
        <v>1</v>
      </c>
    </row>
    <row r="303" spans="1:16" x14ac:dyDescent="0.35">
      <c r="A303" t="s">
        <v>2255</v>
      </c>
      <c r="B303" t="s">
        <v>2256</v>
      </c>
      <c r="C303" t="s">
        <v>1402</v>
      </c>
      <c r="D303" t="s">
        <v>332</v>
      </c>
      <c r="E303" t="s">
        <v>1397</v>
      </c>
      <c r="F303" t="s">
        <v>2257</v>
      </c>
      <c r="H303" s="1">
        <v>45760</v>
      </c>
      <c r="I303" t="s">
        <v>192</v>
      </c>
      <c r="J303" t="s">
        <v>2</v>
      </c>
      <c r="K303" t="s">
        <v>1</v>
      </c>
      <c r="L303" t="s">
        <v>28</v>
      </c>
      <c r="M303" t="s">
        <v>7747</v>
      </c>
      <c r="N303">
        <v>1</v>
      </c>
      <c r="O303" t="s">
        <v>2</v>
      </c>
      <c r="P303">
        <v>1</v>
      </c>
    </row>
    <row r="304" spans="1:16" x14ac:dyDescent="0.35">
      <c r="A304" t="s">
        <v>2258</v>
      </c>
      <c r="B304" t="s">
        <v>2259</v>
      </c>
      <c r="C304" t="s">
        <v>1402</v>
      </c>
      <c r="D304" t="s">
        <v>112</v>
      </c>
      <c r="E304" t="s">
        <v>1397</v>
      </c>
      <c r="F304" t="s">
        <v>2260</v>
      </c>
      <c r="H304" s="1">
        <v>45753</v>
      </c>
      <c r="I304" t="s">
        <v>627</v>
      </c>
      <c r="J304" t="s">
        <v>2</v>
      </c>
      <c r="K304" t="s">
        <v>1</v>
      </c>
      <c r="L304" t="s">
        <v>28</v>
      </c>
      <c r="M304" t="s">
        <v>7747</v>
      </c>
      <c r="N304">
        <v>1</v>
      </c>
      <c r="O304" t="s">
        <v>2</v>
      </c>
      <c r="P304">
        <v>1</v>
      </c>
    </row>
    <row r="305" spans="1:16" x14ac:dyDescent="0.35">
      <c r="A305" t="s">
        <v>2261</v>
      </c>
      <c r="B305" t="s">
        <v>2262</v>
      </c>
      <c r="C305" t="s">
        <v>1396</v>
      </c>
      <c r="D305" t="s">
        <v>112</v>
      </c>
      <c r="E305" t="s">
        <v>1397</v>
      </c>
      <c r="F305" t="s">
        <v>2263</v>
      </c>
      <c r="H305" s="1">
        <v>45753</v>
      </c>
      <c r="I305" t="s">
        <v>627</v>
      </c>
      <c r="J305" t="s">
        <v>2</v>
      </c>
      <c r="K305" t="s">
        <v>1</v>
      </c>
      <c r="L305" t="s">
        <v>28</v>
      </c>
      <c r="M305" t="s">
        <v>7747</v>
      </c>
      <c r="N305">
        <v>1</v>
      </c>
      <c r="O305" t="s">
        <v>2</v>
      </c>
      <c r="P305">
        <v>1</v>
      </c>
    </row>
    <row r="306" spans="1:16" x14ac:dyDescent="0.35">
      <c r="A306" t="s">
        <v>2264</v>
      </c>
      <c r="B306" t="s">
        <v>1410</v>
      </c>
      <c r="C306" t="s">
        <v>1396</v>
      </c>
      <c r="D306" t="s">
        <v>112</v>
      </c>
      <c r="E306" t="s">
        <v>1397</v>
      </c>
      <c r="F306" t="s">
        <v>2265</v>
      </c>
      <c r="H306" s="1">
        <v>45753</v>
      </c>
      <c r="I306" t="s">
        <v>627</v>
      </c>
      <c r="J306" t="s">
        <v>2</v>
      </c>
      <c r="K306" t="s">
        <v>1</v>
      </c>
      <c r="L306" t="s">
        <v>28</v>
      </c>
      <c r="M306" t="s">
        <v>7747</v>
      </c>
      <c r="N306">
        <v>1</v>
      </c>
      <c r="O306" t="s">
        <v>2</v>
      </c>
      <c r="P306">
        <v>1</v>
      </c>
    </row>
    <row r="307" spans="1:16" x14ac:dyDescent="0.35">
      <c r="A307" t="s">
        <v>2266</v>
      </c>
      <c r="B307" t="s">
        <v>2267</v>
      </c>
      <c r="C307" t="s">
        <v>1402</v>
      </c>
      <c r="D307" t="s">
        <v>112</v>
      </c>
      <c r="E307" t="s">
        <v>1397</v>
      </c>
      <c r="F307" t="s">
        <v>2268</v>
      </c>
      <c r="H307" s="1">
        <v>45753</v>
      </c>
      <c r="I307" t="s">
        <v>627</v>
      </c>
      <c r="J307" t="s">
        <v>2</v>
      </c>
      <c r="K307" t="s">
        <v>1</v>
      </c>
      <c r="L307" t="s">
        <v>28</v>
      </c>
      <c r="M307" t="s">
        <v>7747</v>
      </c>
      <c r="N307">
        <v>1</v>
      </c>
      <c r="O307" t="s">
        <v>2</v>
      </c>
      <c r="P307">
        <v>1</v>
      </c>
    </row>
    <row r="308" spans="1:16" x14ac:dyDescent="0.35">
      <c r="A308" t="s">
        <v>2269</v>
      </c>
      <c r="B308" t="s">
        <v>1907</v>
      </c>
      <c r="C308" t="s">
        <v>1402</v>
      </c>
      <c r="D308" t="s">
        <v>112</v>
      </c>
      <c r="E308" t="s">
        <v>1397</v>
      </c>
      <c r="F308" t="s">
        <v>2270</v>
      </c>
      <c r="H308" s="1">
        <v>45753</v>
      </c>
      <c r="I308" t="s">
        <v>627</v>
      </c>
      <c r="J308" t="s">
        <v>2</v>
      </c>
      <c r="K308" t="s">
        <v>1</v>
      </c>
      <c r="L308" t="s">
        <v>28</v>
      </c>
      <c r="M308" t="s">
        <v>7747</v>
      </c>
      <c r="N308">
        <v>1</v>
      </c>
      <c r="O308" t="s">
        <v>2</v>
      </c>
      <c r="P308">
        <v>1</v>
      </c>
    </row>
    <row r="309" spans="1:16" x14ac:dyDescent="0.35">
      <c r="A309" t="s">
        <v>2269</v>
      </c>
      <c r="B309" t="s">
        <v>2271</v>
      </c>
      <c r="C309" t="s">
        <v>1396</v>
      </c>
      <c r="D309" t="s">
        <v>1511</v>
      </c>
      <c r="E309" t="s">
        <v>1397</v>
      </c>
      <c r="F309" t="s">
        <v>2272</v>
      </c>
      <c r="H309" s="1">
        <v>45753</v>
      </c>
      <c r="I309" t="s">
        <v>627</v>
      </c>
      <c r="J309" t="s">
        <v>2</v>
      </c>
      <c r="K309" t="s">
        <v>1</v>
      </c>
      <c r="L309" t="s">
        <v>28</v>
      </c>
      <c r="M309" t="s">
        <v>7747</v>
      </c>
      <c r="N309">
        <v>1</v>
      </c>
      <c r="O309" t="s">
        <v>2</v>
      </c>
      <c r="P309">
        <v>1</v>
      </c>
    </row>
    <row r="310" spans="1:16" x14ac:dyDescent="0.35">
      <c r="A310" t="s">
        <v>2273</v>
      </c>
      <c r="B310" t="s">
        <v>2274</v>
      </c>
      <c r="C310" t="s">
        <v>1472</v>
      </c>
      <c r="D310" t="s">
        <v>1526</v>
      </c>
      <c r="E310" t="s">
        <v>1397</v>
      </c>
      <c r="F310" t="s">
        <v>2275</v>
      </c>
      <c r="G310" t="s">
        <v>2276</v>
      </c>
      <c r="H310" s="1">
        <v>45753</v>
      </c>
      <c r="I310" t="s">
        <v>627</v>
      </c>
      <c r="J310" t="s">
        <v>2</v>
      </c>
      <c r="K310" t="s">
        <v>1</v>
      </c>
      <c r="L310" t="s">
        <v>28</v>
      </c>
      <c r="M310" t="s">
        <v>1472</v>
      </c>
      <c r="N310">
        <v>1</v>
      </c>
      <c r="O310" t="s">
        <v>2</v>
      </c>
      <c r="P310">
        <v>1</v>
      </c>
    </row>
    <row r="311" spans="1:16" x14ac:dyDescent="0.35">
      <c r="A311" t="s">
        <v>2273</v>
      </c>
      <c r="B311" t="s">
        <v>1535</v>
      </c>
      <c r="C311" t="s">
        <v>1402</v>
      </c>
      <c r="D311" t="s">
        <v>1526</v>
      </c>
      <c r="E311" t="s">
        <v>1397</v>
      </c>
      <c r="F311" t="s">
        <v>2277</v>
      </c>
      <c r="H311" s="1">
        <v>45753</v>
      </c>
      <c r="I311" t="s">
        <v>627</v>
      </c>
      <c r="J311" t="s">
        <v>2</v>
      </c>
      <c r="K311" t="s">
        <v>1</v>
      </c>
      <c r="L311" t="s">
        <v>28</v>
      </c>
      <c r="M311" t="s">
        <v>7747</v>
      </c>
      <c r="N311">
        <v>1</v>
      </c>
      <c r="O311" t="s">
        <v>2</v>
      </c>
      <c r="P311">
        <v>1</v>
      </c>
    </row>
    <row r="312" spans="1:16" x14ac:dyDescent="0.35">
      <c r="A312" t="s">
        <v>2278</v>
      </c>
      <c r="B312" t="s">
        <v>2279</v>
      </c>
      <c r="C312" t="s">
        <v>1396</v>
      </c>
      <c r="D312" t="s">
        <v>112</v>
      </c>
      <c r="E312" t="s">
        <v>1397</v>
      </c>
      <c r="F312" t="s">
        <v>2280</v>
      </c>
      <c r="H312" s="1">
        <v>45753</v>
      </c>
      <c r="I312" t="s">
        <v>627</v>
      </c>
      <c r="J312" t="s">
        <v>2</v>
      </c>
      <c r="K312" t="s">
        <v>1</v>
      </c>
      <c r="L312" t="s">
        <v>28</v>
      </c>
      <c r="M312" t="s">
        <v>7747</v>
      </c>
      <c r="N312">
        <v>1</v>
      </c>
      <c r="O312" t="s">
        <v>2</v>
      </c>
      <c r="P312">
        <v>1</v>
      </c>
    </row>
    <row r="313" spans="1:16" x14ac:dyDescent="0.35">
      <c r="A313" t="s">
        <v>2281</v>
      </c>
      <c r="B313" t="s">
        <v>2167</v>
      </c>
      <c r="C313" t="s">
        <v>1472</v>
      </c>
      <c r="D313" t="s">
        <v>112</v>
      </c>
      <c r="E313" t="s">
        <v>1397</v>
      </c>
      <c r="F313" t="s">
        <v>2282</v>
      </c>
      <c r="H313" s="1">
        <v>45753</v>
      </c>
      <c r="I313" t="s">
        <v>627</v>
      </c>
      <c r="J313" t="s">
        <v>2</v>
      </c>
      <c r="K313" t="s">
        <v>1</v>
      </c>
      <c r="L313" t="s">
        <v>28</v>
      </c>
      <c r="M313" t="s">
        <v>1472</v>
      </c>
      <c r="N313">
        <v>1</v>
      </c>
      <c r="O313" t="s">
        <v>2</v>
      </c>
      <c r="P313">
        <v>1</v>
      </c>
    </row>
    <row r="314" spans="1:16" x14ac:dyDescent="0.35">
      <c r="A314" t="s">
        <v>2281</v>
      </c>
      <c r="B314" t="s">
        <v>2283</v>
      </c>
      <c r="C314" t="s">
        <v>1472</v>
      </c>
      <c r="D314" t="s">
        <v>112</v>
      </c>
      <c r="E314" t="s">
        <v>1397</v>
      </c>
      <c r="F314" t="s">
        <v>2284</v>
      </c>
      <c r="H314" s="1">
        <v>45753</v>
      </c>
      <c r="I314" t="s">
        <v>627</v>
      </c>
      <c r="J314" t="s">
        <v>2</v>
      </c>
      <c r="K314" t="s">
        <v>1</v>
      </c>
      <c r="L314" t="s">
        <v>28</v>
      </c>
      <c r="M314" t="s">
        <v>1472</v>
      </c>
      <c r="N314">
        <v>1</v>
      </c>
      <c r="O314" t="s">
        <v>2</v>
      </c>
      <c r="P314">
        <v>1</v>
      </c>
    </row>
    <row r="315" spans="1:16" x14ac:dyDescent="0.35">
      <c r="A315" t="s">
        <v>2281</v>
      </c>
      <c r="B315" t="s">
        <v>1920</v>
      </c>
      <c r="C315" t="s">
        <v>1402</v>
      </c>
      <c r="D315" t="s">
        <v>112</v>
      </c>
      <c r="E315" t="s">
        <v>1397</v>
      </c>
      <c r="F315" t="s">
        <v>2285</v>
      </c>
      <c r="H315" s="1">
        <v>45753</v>
      </c>
      <c r="I315" t="s">
        <v>627</v>
      </c>
      <c r="J315" t="s">
        <v>2</v>
      </c>
      <c r="K315" t="s">
        <v>1</v>
      </c>
      <c r="L315" t="s">
        <v>28</v>
      </c>
      <c r="M315" t="s">
        <v>7747</v>
      </c>
      <c r="N315">
        <v>1</v>
      </c>
      <c r="O315" t="s">
        <v>2</v>
      </c>
      <c r="P315">
        <v>1</v>
      </c>
    </row>
    <row r="316" spans="1:16" x14ac:dyDescent="0.35">
      <c r="A316" t="s">
        <v>2286</v>
      </c>
      <c r="B316" t="s">
        <v>2287</v>
      </c>
      <c r="C316" t="s">
        <v>1396</v>
      </c>
      <c r="D316" t="s">
        <v>112</v>
      </c>
      <c r="E316" t="s">
        <v>1397</v>
      </c>
      <c r="F316" t="s">
        <v>2288</v>
      </c>
      <c r="H316" s="1">
        <v>45753</v>
      </c>
      <c r="I316" t="s">
        <v>627</v>
      </c>
      <c r="J316" t="s">
        <v>2</v>
      </c>
      <c r="K316" t="s">
        <v>1</v>
      </c>
      <c r="L316" t="s">
        <v>28</v>
      </c>
      <c r="M316" t="s">
        <v>7747</v>
      </c>
      <c r="N316">
        <v>1</v>
      </c>
      <c r="O316" t="s">
        <v>2</v>
      </c>
      <c r="P316">
        <v>1</v>
      </c>
    </row>
    <row r="317" spans="1:16" x14ac:dyDescent="0.35">
      <c r="A317" t="s">
        <v>2289</v>
      </c>
      <c r="B317" t="s">
        <v>1668</v>
      </c>
      <c r="C317" t="s">
        <v>1396</v>
      </c>
      <c r="D317" t="s">
        <v>112</v>
      </c>
      <c r="E317" t="s">
        <v>1397</v>
      </c>
      <c r="F317" t="s">
        <v>2290</v>
      </c>
      <c r="H317" s="1">
        <v>45753</v>
      </c>
      <c r="I317" t="s">
        <v>627</v>
      </c>
      <c r="J317" t="s">
        <v>2</v>
      </c>
      <c r="K317" t="s">
        <v>1</v>
      </c>
      <c r="L317" t="s">
        <v>28</v>
      </c>
      <c r="M317" t="s">
        <v>7747</v>
      </c>
      <c r="N317">
        <v>1</v>
      </c>
      <c r="O317" t="s">
        <v>2</v>
      </c>
      <c r="P317">
        <v>1</v>
      </c>
    </row>
    <row r="318" spans="1:16" x14ac:dyDescent="0.35">
      <c r="A318" t="s">
        <v>2291</v>
      </c>
      <c r="B318" t="s">
        <v>2158</v>
      </c>
      <c r="C318" t="s">
        <v>1396</v>
      </c>
      <c r="D318" t="s">
        <v>112</v>
      </c>
      <c r="E318" t="s">
        <v>1397</v>
      </c>
      <c r="F318" t="s">
        <v>2292</v>
      </c>
      <c r="H318" s="1">
        <v>45753</v>
      </c>
      <c r="I318" t="s">
        <v>627</v>
      </c>
      <c r="J318" t="s">
        <v>2</v>
      </c>
      <c r="K318" t="s">
        <v>1</v>
      </c>
      <c r="L318" t="s">
        <v>28</v>
      </c>
      <c r="M318" t="s">
        <v>7747</v>
      </c>
      <c r="N318">
        <v>1</v>
      </c>
      <c r="O318" t="s">
        <v>2</v>
      </c>
      <c r="P318">
        <v>1</v>
      </c>
    </row>
    <row r="319" spans="1:16" x14ac:dyDescent="0.35">
      <c r="A319" t="s">
        <v>2293</v>
      </c>
      <c r="B319" t="s">
        <v>1421</v>
      </c>
      <c r="C319" t="s">
        <v>1402</v>
      </c>
      <c r="D319" t="s">
        <v>1511</v>
      </c>
      <c r="E319" t="s">
        <v>1397</v>
      </c>
      <c r="F319" t="s">
        <v>2294</v>
      </c>
      <c r="H319" s="1">
        <v>45753</v>
      </c>
      <c r="I319" t="s">
        <v>627</v>
      </c>
      <c r="J319" t="s">
        <v>2</v>
      </c>
      <c r="K319" t="s">
        <v>1</v>
      </c>
      <c r="L319" t="s">
        <v>28</v>
      </c>
      <c r="M319" t="s">
        <v>7747</v>
      </c>
      <c r="N319">
        <v>1</v>
      </c>
      <c r="O319" t="s">
        <v>2</v>
      </c>
      <c r="P319">
        <v>1</v>
      </c>
    </row>
    <row r="320" spans="1:16" x14ac:dyDescent="0.35">
      <c r="A320" t="s">
        <v>2295</v>
      </c>
      <c r="B320" t="s">
        <v>2296</v>
      </c>
      <c r="C320" t="s">
        <v>1396</v>
      </c>
      <c r="D320" t="s">
        <v>112</v>
      </c>
      <c r="E320" t="s">
        <v>1397</v>
      </c>
      <c r="F320" t="s">
        <v>2297</v>
      </c>
      <c r="H320" s="1">
        <v>45753</v>
      </c>
      <c r="I320" t="s">
        <v>627</v>
      </c>
      <c r="J320" t="s">
        <v>2</v>
      </c>
      <c r="K320" t="s">
        <v>1</v>
      </c>
      <c r="L320" t="s">
        <v>28</v>
      </c>
      <c r="M320" t="s">
        <v>7747</v>
      </c>
      <c r="N320">
        <v>1</v>
      </c>
      <c r="O320" t="s">
        <v>2</v>
      </c>
      <c r="P320">
        <v>1</v>
      </c>
    </row>
    <row r="321" spans="1:16" x14ac:dyDescent="0.35">
      <c r="A321" t="s">
        <v>2298</v>
      </c>
      <c r="B321" t="s">
        <v>1920</v>
      </c>
      <c r="C321" t="s">
        <v>1402</v>
      </c>
      <c r="D321" t="s">
        <v>112</v>
      </c>
      <c r="E321" t="s">
        <v>1397</v>
      </c>
      <c r="F321" t="s">
        <v>2299</v>
      </c>
      <c r="H321" s="1">
        <v>45753</v>
      </c>
      <c r="I321" t="s">
        <v>627</v>
      </c>
      <c r="J321" t="s">
        <v>2</v>
      </c>
      <c r="K321" t="s">
        <v>1</v>
      </c>
      <c r="L321" t="s">
        <v>28</v>
      </c>
      <c r="M321" t="s">
        <v>7747</v>
      </c>
      <c r="N321">
        <v>1</v>
      </c>
      <c r="O321" t="s">
        <v>2</v>
      </c>
      <c r="P321">
        <v>1</v>
      </c>
    </row>
    <row r="322" spans="1:16" x14ac:dyDescent="0.35">
      <c r="A322" t="s">
        <v>2300</v>
      </c>
      <c r="B322" t="s">
        <v>2301</v>
      </c>
      <c r="C322" t="s">
        <v>1402</v>
      </c>
      <c r="D322" t="s">
        <v>112</v>
      </c>
      <c r="E322" t="s">
        <v>1397</v>
      </c>
      <c r="F322" t="s">
        <v>2302</v>
      </c>
      <c r="H322" s="1">
        <v>45753</v>
      </c>
      <c r="I322" t="s">
        <v>627</v>
      </c>
      <c r="J322" t="s">
        <v>2</v>
      </c>
      <c r="K322" t="s">
        <v>1</v>
      </c>
      <c r="L322" t="s">
        <v>28</v>
      </c>
      <c r="M322" t="s">
        <v>7747</v>
      </c>
      <c r="N322">
        <v>1</v>
      </c>
      <c r="O322" t="s">
        <v>2</v>
      </c>
      <c r="P322">
        <v>1</v>
      </c>
    </row>
    <row r="323" spans="1:16" x14ac:dyDescent="0.35">
      <c r="A323" t="s">
        <v>2303</v>
      </c>
      <c r="B323" t="s">
        <v>2233</v>
      </c>
      <c r="C323" t="s">
        <v>1396</v>
      </c>
      <c r="D323" t="s">
        <v>112</v>
      </c>
      <c r="E323" t="s">
        <v>1397</v>
      </c>
      <c r="F323" t="s">
        <v>2304</v>
      </c>
      <c r="H323" s="1">
        <v>45753</v>
      </c>
      <c r="I323" t="s">
        <v>627</v>
      </c>
      <c r="J323" t="s">
        <v>2</v>
      </c>
      <c r="K323" t="s">
        <v>1</v>
      </c>
      <c r="L323" t="s">
        <v>28</v>
      </c>
      <c r="M323" t="s">
        <v>7747</v>
      </c>
      <c r="N323">
        <v>1</v>
      </c>
      <c r="O323" t="s">
        <v>2</v>
      </c>
      <c r="P323">
        <v>1</v>
      </c>
    </row>
    <row r="324" spans="1:16" x14ac:dyDescent="0.35">
      <c r="A324" t="s">
        <v>2305</v>
      </c>
      <c r="B324" t="s">
        <v>2306</v>
      </c>
      <c r="C324" t="s">
        <v>1402</v>
      </c>
      <c r="D324" t="s">
        <v>112</v>
      </c>
      <c r="E324" t="s">
        <v>1397</v>
      </c>
      <c r="F324" t="s">
        <v>2307</v>
      </c>
      <c r="H324" s="1">
        <v>45753</v>
      </c>
      <c r="I324" t="s">
        <v>627</v>
      </c>
      <c r="J324" t="s">
        <v>2</v>
      </c>
      <c r="K324" t="s">
        <v>1</v>
      </c>
      <c r="L324" t="s">
        <v>28</v>
      </c>
      <c r="M324" t="s">
        <v>7747</v>
      </c>
      <c r="N324">
        <v>1</v>
      </c>
      <c r="O324" t="s">
        <v>2</v>
      </c>
      <c r="P324">
        <v>1</v>
      </c>
    </row>
    <row r="325" spans="1:16" x14ac:dyDescent="0.35">
      <c r="A325" t="s">
        <v>2305</v>
      </c>
      <c r="B325" t="s">
        <v>2308</v>
      </c>
      <c r="C325" t="s">
        <v>1472</v>
      </c>
      <c r="D325" t="s">
        <v>112</v>
      </c>
      <c r="E325" t="s">
        <v>1397</v>
      </c>
      <c r="F325" t="s">
        <v>2309</v>
      </c>
      <c r="H325" s="1">
        <v>45753</v>
      </c>
      <c r="I325" t="s">
        <v>627</v>
      </c>
      <c r="J325" t="s">
        <v>2</v>
      </c>
      <c r="K325" t="s">
        <v>1</v>
      </c>
      <c r="L325" t="s">
        <v>28</v>
      </c>
      <c r="M325" t="s">
        <v>1472</v>
      </c>
      <c r="N325">
        <v>1</v>
      </c>
      <c r="O325" t="s">
        <v>2</v>
      </c>
      <c r="P325">
        <v>1</v>
      </c>
    </row>
    <row r="326" spans="1:16" x14ac:dyDescent="0.35">
      <c r="A326" t="s">
        <v>2305</v>
      </c>
      <c r="B326" t="s">
        <v>1442</v>
      </c>
      <c r="C326" t="s">
        <v>1472</v>
      </c>
      <c r="D326" t="s">
        <v>112</v>
      </c>
      <c r="E326" t="s">
        <v>1397</v>
      </c>
      <c r="F326" t="s">
        <v>2310</v>
      </c>
      <c r="H326" s="1">
        <v>45753</v>
      </c>
      <c r="I326" t="s">
        <v>627</v>
      </c>
      <c r="J326" t="s">
        <v>2</v>
      </c>
      <c r="K326" t="s">
        <v>1</v>
      </c>
      <c r="L326" t="s">
        <v>28</v>
      </c>
      <c r="M326" t="s">
        <v>1472</v>
      </c>
      <c r="N326">
        <v>1</v>
      </c>
      <c r="O326" t="s">
        <v>2</v>
      </c>
      <c r="P326">
        <v>1</v>
      </c>
    </row>
    <row r="327" spans="1:16" x14ac:dyDescent="0.35">
      <c r="A327" t="s">
        <v>2311</v>
      </c>
      <c r="B327" t="s">
        <v>2312</v>
      </c>
      <c r="C327" t="s">
        <v>1396</v>
      </c>
      <c r="D327" t="s">
        <v>112</v>
      </c>
      <c r="E327" t="s">
        <v>1397</v>
      </c>
      <c r="F327" t="s">
        <v>2313</v>
      </c>
      <c r="H327" s="1">
        <v>45753</v>
      </c>
      <c r="I327" t="s">
        <v>627</v>
      </c>
      <c r="J327" t="s">
        <v>2</v>
      </c>
      <c r="K327" t="s">
        <v>1</v>
      </c>
      <c r="L327" t="s">
        <v>28</v>
      </c>
      <c r="M327" t="s">
        <v>7747</v>
      </c>
      <c r="N327">
        <v>1</v>
      </c>
      <c r="O327" t="s">
        <v>2</v>
      </c>
      <c r="P327">
        <v>1</v>
      </c>
    </row>
    <row r="328" spans="1:16" x14ac:dyDescent="0.35">
      <c r="A328" t="s">
        <v>1438</v>
      </c>
      <c r="B328" t="s">
        <v>1642</v>
      </c>
      <c r="C328" t="s">
        <v>1396</v>
      </c>
      <c r="D328" t="s">
        <v>112</v>
      </c>
      <c r="E328" t="s">
        <v>1397</v>
      </c>
      <c r="F328" t="s">
        <v>2314</v>
      </c>
      <c r="H328" s="1">
        <v>45753</v>
      </c>
      <c r="I328" t="s">
        <v>627</v>
      </c>
      <c r="J328" t="s">
        <v>2</v>
      </c>
      <c r="K328" t="s">
        <v>1</v>
      </c>
      <c r="L328" t="s">
        <v>28</v>
      </c>
      <c r="M328" t="s">
        <v>7747</v>
      </c>
      <c r="N328">
        <v>1</v>
      </c>
      <c r="O328" t="s">
        <v>2</v>
      </c>
      <c r="P328">
        <v>1</v>
      </c>
    </row>
    <row r="329" spans="1:16" x14ac:dyDescent="0.35">
      <c r="A329" t="s">
        <v>1438</v>
      </c>
      <c r="B329" t="s">
        <v>1884</v>
      </c>
      <c r="C329" t="s">
        <v>1472</v>
      </c>
      <c r="D329" t="s">
        <v>112</v>
      </c>
      <c r="E329" t="s">
        <v>1397</v>
      </c>
      <c r="F329" t="s">
        <v>2315</v>
      </c>
      <c r="H329" s="1">
        <v>45753</v>
      </c>
      <c r="I329" t="s">
        <v>627</v>
      </c>
      <c r="J329" t="s">
        <v>2</v>
      </c>
      <c r="K329" t="s">
        <v>1</v>
      </c>
      <c r="L329" t="s">
        <v>28</v>
      </c>
      <c r="M329" t="s">
        <v>1472</v>
      </c>
      <c r="N329">
        <v>1</v>
      </c>
      <c r="O329" t="s">
        <v>2</v>
      </c>
      <c r="P329">
        <v>1</v>
      </c>
    </row>
    <row r="330" spans="1:16" x14ac:dyDescent="0.35">
      <c r="A330" t="s">
        <v>1438</v>
      </c>
      <c r="B330" t="s">
        <v>2306</v>
      </c>
      <c r="C330" t="s">
        <v>1472</v>
      </c>
      <c r="D330" t="s">
        <v>112</v>
      </c>
      <c r="E330" t="s">
        <v>1397</v>
      </c>
      <c r="F330" t="s">
        <v>2316</v>
      </c>
      <c r="H330" s="1">
        <v>45753</v>
      </c>
      <c r="I330" t="s">
        <v>627</v>
      </c>
      <c r="J330" t="s">
        <v>2</v>
      </c>
      <c r="K330" t="s">
        <v>1</v>
      </c>
      <c r="L330" t="s">
        <v>28</v>
      </c>
      <c r="M330" t="s">
        <v>1472</v>
      </c>
      <c r="N330">
        <v>1</v>
      </c>
      <c r="O330" t="s">
        <v>2</v>
      </c>
      <c r="P330">
        <v>1</v>
      </c>
    </row>
    <row r="331" spans="1:16" x14ac:dyDescent="0.35">
      <c r="A331" t="s">
        <v>1438</v>
      </c>
      <c r="B331" t="s">
        <v>2189</v>
      </c>
      <c r="C331" t="s">
        <v>1402</v>
      </c>
      <c r="D331" t="s">
        <v>112</v>
      </c>
      <c r="E331" t="s">
        <v>1397</v>
      </c>
      <c r="F331" t="s">
        <v>2317</v>
      </c>
      <c r="H331" s="1">
        <v>45753</v>
      </c>
      <c r="I331" t="s">
        <v>627</v>
      </c>
      <c r="J331" t="s">
        <v>2</v>
      </c>
      <c r="K331" t="s">
        <v>1</v>
      </c>
      <c r="L331" t="s">
        <v>28</v>
      </c>
      <c r="M331" t="s">
        <v>7747</v>
      </c>
      <c r="N331">
        <v>1</v>
      </c>
      <c r="O331" t="s">
        <v>2</v>
      </c>
      <c r="P331">
        <v>1</v>
      </c>
    </row>
    <row r="332" spans="1:16" x14ac:dyDescent="0.35">
      <c r="A332" t="s">
        <v>2318</v>
      </c>
      <c r="B332" t="s">
        <v>2319</v>
      </c>
      <c r="C332" t="s">
        <v>1396</v>
      </c>
      <c r="D332" t="s">
        <v>112</v>
      </c>
      <c r="E332" t="s">
        <v>1397</v>
      </c>
      <c r="F332" t="s">
        <v>2320</v>
      </c>
      <c r="H332" s="1">
        <v>45753</v>
      </c>
      <c r="I332" t="s">
        <v>627</v>
      </c>
      <c r="J332" t="s">
        <v>2</v>
      </c>
      <c r="K332" t="s">
        <v>1</v>
      </c>
      <c r="L332" t="s">
        <v>28</v>
      </c>
      <c r="M332" t="s">
        <v>7747</v>
      </c>
      <c r="N332">
        <v>1</v>
      </c>
      <c r="O332" t="s">
        <v>2</v>
      </c>
      <c r="P332">
        <v>1</v>
      </c>
    </row>
    <row r="333" spans="1:16" x14ac:dyDescent="0.35">
      <c r="A333" t="s">
        <v>2321</v>
      </c>
      <c r="B333" t="s">
        <v>2322</v>
      </c>
      <c r="C333" t="s">
        <v>1402</v>
      </c>
      <c r="D333" t="s">
        <v>1526</v>
      </c>
      <c r="E333" t="s">
        <v>1397</v>
      </c>
      <c r="F333" t="s">
        <v>2323</v>
      </c>
      <c r="H333" s="1">
        <v>45753</v>
      </c>
      <c r="I333" t="s">
        <v>627</v>
      </c>
      <c r="J333" t="s">
        <v>2</v>
      </c>
      <c r="K333" t="s">
        <v>1</v>
      </c>
      <c r="L333" t="s">
        <v>28</v>
      </c>
      <c r="M333" t="s">
        <v>7747</v>
      </c>
      <c r="N333">
        <v>1</v>
      </c>
      <c r="O333" t="s">
        <v>2</v>
      </c>
      <c r="P333">
        <v>1</v>
      </c>
    </row>
    <row r="334" spans="1:16" x14ac:dyDescent="0.35">
      <c r="A334" t="s">
        <v>2324</v>
      </c>
      <c r="B334" t="s">
        <v>2325</v>
      </c>
      <c r="C334" t="s">
        <v>1396</v>
      </c>
      <c r="D334" t="s">
        <v>112</v>
      </c>
      <c r="E334" t="s">
        <v>1397</v>
      </c>
      <c r="F334" t="s">
        <v>2326</v>
      </c>
      <c r="H334" s="1">
        <v>45753</v>
      </c>
      <c r="I334" t="s">
        <v>627</v>
      </c>
      <c r="J334" t="s">
        <v>2</v>
      </c>
      <c r="K334" t="s">
        <v>1</v>
      </c>
      <c r="L334" t="s">
        <v>28</v>
      </c>
      <c r="M334" t="s">
        <v>7747</v>
      </c>
      <c r="N334">
        <v>1</v>
      </c>
      <c r="O334" t="s">
        <v>2</v>
      </c>
      <c r="P334">
        <v>1</v>
      </c>
    </row>
    <row r="335" spans="1:16" x14ac:dyDescent="0.35">
      <c r="A335" t="s">
        <v>2327</v>
      </c>
      <c r="B335" t="s">
        <v>2229</v>
      </c>
      <c r="C335" t="s">
        <v>1396</v>
      </c>
      <c r="D335" t="s">
        <v>1511</v>
      </c>
      <c r="E335" t="s">
        <v>1397</v>
      </c>
      <c r="F335" t="s">
        <v>2328</v>
      </c>
      <c r="H335" s="1">
        <v>45753</v>
      </c>
      <c r="I335" t="s">
        <v>627</v>
      </c>
      <c r="J335" t="s">
        <v>2</v>
      </c>
      <c r="K335" t="s">
        <v>1</v>
      </c>
      <c r="L335" t="s">
        <v>28</v>
      </c>
      <c r="M335" t="s">
        <v>7747</v>
      </c>
      <c r="N335">
        <v>1</v>
      </c>
      <c r="O335" t="s">
        <v>2</v>
      </c>
      <c r="P335">
        <v>1</v>
      </c>
    </row>
    <row r="336" spans="1:16" x14ac:dyDescent="0.35">
      <c r="A336" t="s">
        <v>2329</v>
      </c>
      <c r="B336" t="s">
        <v>2330</v>
      </c>
      <c r="C336" t="s">
        <v>1396</v>
      </c>
      <c r="D336" t="s">
        <v>112</v>
      </c>
      <c r="E336" t="s">
        <v>1397</v>
      </c>
      <c r="F336" t="s">
        <v>2331</v>
      </c>
      <c r="H336" s="1">
        <v>45753</v>
      </c>
      <c r="I336" t="s">
        <v>627</v>
      </c>
      <c r="J336" t="s">
        <v>2</v>
      </c>
      <c r="K336" t="s">
        <v>1</v>
      </c>
      <c r="L336" t="s">
        <v>28</v>
      </c>
      <c r="M336" t="s">
        <v>7747</v>
      </c>
      <c r="N336">
        <v>1</v>
      </c>
      <c r="O336" t="s">
        <v>2</v>
      </c>
      <c r="P336">
        <v>1</v>
      </c>
    </row>
    <row r="337" spans="1:16" x14ac:dyDescent="0.35">
      <c r="A337" t="s">
        <v>2332</v>
      </c>
      <c r="B337" t="s">
        <v>2333</v>
      </c>
      <c r="C337" t="s">
        <v>1402</v>
      </c>
      <c r="D337" t="s">
        <v>1511</v>
      </c>
      <c r="E337" t="s">
        <v>1397</v>
      </c>
      <c r="F337" t="s">
        <v>2334</v>
      </c>
      <c r="H337" s="1">
        <v>45753</v>
      </c>
      <c r="I337" t="s">
        <v>627</v>
      </c>
      <c r="J337" t="s">
        <v>2</v>
      </c>
      <c r="K337" t="s">
        <v>1</v>
      </c>
      <c r="L337" t="s">
        <v>28</v>
      </c>
      <c r="M337" t="s">
        <v>7747</v>
      </c>
      <c r="N337">
        <v>1</v>
      </c>
      <c r="O337" t="s">
        <v>2</v>
      </c>
      <c r="P337">
        <v>1</v>
      </c>
    </row>
    <row r="338" spans="1:16" x14ac:dyDescent="0.35">
      <c r="A338" t="s">
        <v>2335</v>
      </c>
      <c r="B338" t="s">
        <v>1421</v>
      </c>
      <c r="C338" t="s">
        <v>1402</v>
      </c>
      <c r="D338" t="s">
        <v>1511</v>
      </c>
      <c r="E338" t="s">
        <v>1397</v>
      </c>
      <c r="F338" t="s">
        <v>2336</v>
      </c>
      <c r="H338" s="1">
        <v>45753</v>
      </c>
      <c r="I338" t="s">
        <v>627</v>
      </c>
      <c r="J338" t="s">
        <v>2</v>
      </c>
      <c r="K338" t="s">
        <v>1</v>
      </c>
      <c r="L338" t="s">
        <v>28</v>
      </c>
      <c r="M338" t="s">
        <v>7747</v>
      </c>
      <c r="N338">
        <v>1</v>
      </c>
      <c r="O338" t="s">
        <v>2</v>
      </c>
      <c r="P338">
        <v>1</v>
      </c>
    </row>
    <row r="339" spans="1:16" x14ac:dyDescent="0.35">
      <c r="A339" t="s">
        <v>2337</v>
      </c>
      <c r="B339" t="s">
        <v>2338</v>
      </c>
      <c r="C339" t="s">
        <v>1396</v>
      </c>
      <c r="D339" t="s">
        <v>112</v>
      </c>
      <c r="E339" t="s">
        <v>1397</v>
      </c>
      <c r="F339" t="s">
        <v>2339</v>
      </c>
      <c r="H339" s="1">
        <v>45753</v>
      </c>
      <c r="I339" t="s">
        <v>627</v>
      </c>
      <c r="J339" t="s">
        <v>2</v>
      </c>
      <c r="K339" t="s">
        <v>1</v>
      </c>
      <c r="L339" t="s">
        <v>28</v>
      </c>
      <c r="M339" t="s">
        <v>7747</v>
      </c>
      <c r="N339">
        <v>1</v>
      </c>
      <c r="O339" t="s">
        <v>2</v>
      </c>
      <c r="P339">
        <v>1</v>
      </c>
    </row>
    <row r="340" spans="1:16" x14ac:dyDescent="0.35">
      <c r="A340" t="s">
        <v>2340</v>
      </c>
      <c r="B340" t="s">
        <v>2341</v>
      </c>
      <c r="C340" t="s">
        <v>1396</v>
      </c>
      <c r="D340" t="s">
        <v>1511</v>
      </c>
      <c r="E340" t="s">
        <v>1397</v>
      </c>
      <c r="F340" t="s">
        <v>2342</v>
      </c>
      <c r="H340" s="1">
        <v>45753</v>
      </c>
      <c r="I340" t="s">
        <v>627</v>
      </c>
      <c r="J340" t="s">
        <v>2</v>
      </c>
      <c r="K340" t="s">
        <v>1</v>
      </c>
      <c r="L340" t="s">
        <v>28</v>
      </c>
      <c r="M340" t="s">
        <v>7747</v>
      </c>
      <c r="N340">
        <v>1</v>
      </c>
      <c r="O340" t="s">
        <v>2</v>
      </c>
      <c r="P340">
        <v>1</v>
      </c>
    </row>
    <row r="341" spans="1:16" x14ac:dyDescent="0.35">
      <c r="A341" t="s">
        <v>2343</v>
      </c>
      <c r="B341" t="s">
        <v>1395</v>
      </c>
      <c r="C341" t="s">
        <v>1396</v>
      </c>
      <c r="D341" t="s">
        <v>112</v>
      </c>
      <c r="E341" t="s">
        <v>1397</v>
      </c>
      <c r="F341" t="s">
        <v>2344</v>
      </c>
      <c r="H341" s="1">
        <v>45753</v>
      </c>
      <c r="I341" t="s">
        <v>627</v>
      </c>
      <c r="J341" t="s">
        <v>2</v>
      </c>
      <c r="K341" t="s">
        <v>1</v>
      </c>
      <c r="L341" t="s">
        <v>28</v>
      </c>
      <c r="M341" t="s">
        <v>7747</v>
      </c>
      <c r="N341">
        <v>1</v>
      </c>
      <c r="O341" t="s">
        <v>2</v>
      </c>
      <c r="P341">
        <v>1</v>
      </c>
    </row>
    <row r="342" spans="1:16" x14ac:dyDescent="0.35">
      <c r="A342" t="s">
        <v>2343</v>
      </c>
      <c r="B342" t="s">
        <v>1887</v>
      </c>
      <c r="C342" t="s">
        <v>1402</v>
      </c>
      <c r="D342" t="s">
        <v>1511</v>
      </c>
      <c r="E342" t="s">
        <v>1397</v>
      </c>
      <c r="F342" t="s">
        <v>2345</v>
      </c>
      <c r="H342" s="1">
        <v>45753</v>
      </c>
      <c r="I342" t="s">
        <v>627</v>
      </c>
      <c r="J342" t="s">
        <v>2</v>
      </c>
      <c r="K342" t="s">
        <v>1</v>
      </c>
      <c r="L342" t="s">
        <v>28</v>
      </c>
      <c r="M342" t="s">
        <v>7747</v>
      </c>
      <c r="N342">
        <v>1</v>
      </c>
      <c r="O342" t="s">
        <v>2</v>
      </c>
      <c r="P342">
        <v>1</v>
      </c>
    </row>
    <row r="343" spans="1:16" x14ac:dyDescent="0.35">
      <c r="A343" t="s">
        <v>2343</v>
      </c>
      <c r="B343" t="s">
        <v>2346</v>
      </c>
      <c r="C343" t="s">
        <v>1472</v>
      </c>
      <c r="D343" t="s">
        <v>1511</v>
      </c>
      <c r="E343" t="s">
        <v>1397</v>
      </c>
      <c r="F343" t="s">
        <v>2347</v>
      </c>
      <c r="G343" t="s">
        <v>2348</v>
      </c>
      <c r="H343" s="1">
        <v>45753</v>
      </c>
      <c r="I343" t="s">
        <v>627</v>
      </c>
      <c r="J343" t="s">
        <v>2</v>
      </c>
      <c r="K343" t="s">
        <v>1</v>
      </c>
      <c r="L343" t="s">
        <v>28</v>
      </c>
      <c r="M343" t="s">
        <v>1472</v>
      </c>
      <c r="N343">
        <v>1</v>
      </c>
      <c r="O343" t="s">
        <v>2</v>
      </c>
      <c r="P343">
        <v>1</v>
      </c>
    </row>
    <row r="344" spans="1:16" x14ac:dyDescent="0.35">
      <c r="A344" t="s">
        <v>2343</v>
      </c>
      <c r="B344" t="s">
        <v>2349</v>
      </c>
      <c r="C344" t="s">
        <v>1472</v>
      </c>
      <c r="D344" t="s">
        <v>1511</v>
      </c>
      <c r="E344" t="s">
        <v>1397</v>
      </c>
      <c r="F344" t="s">
        <v>2350</v>
      </c>
      <c r="G344" t="s">
        <v>2351</v>
      </c>
      <c r="H344" s="1">
        <v>45753</v>
      </c>
      <c r="I344" t="s">
        <v>627</v>
      </c>
      <c r="J344" t="s">
        <v>2</v>
      </c>
      <c r="K344" t="s">
        <v>1</v>
      </c>
      <c r="L344" t="s">
        <v>28</v>
      </c>
      <c r="M344" t="s">
        <v>1472</v>
      </c>
      <c r="N344">
        <v>1</v>
      </c>
      <c r="O344" t="s">
        <v>2</v>
      </c>
      <c r="P344">
        <v>1</v>
      </c>
    </row>
    <row r="345" spans="1:16" x14ac:dyDescent="0.35">
      <c r="A345" t="s">
        <v>2343</v>
      </c>
      <c r="B345" t="s">
        <v>2352</v>
      </c>
      <c r="C345" t="s">
        <v>1472</v>
      </c>
      <c r="D345" t="s">
        <v>1511</v>
      </c>
      <c r="E345" t="s">
        <v>1397</v>
      </c>
      <c r="F345" t="s">
        <v>2353</v>
      </c>
      <c r="G345" t="s">
        <v>2354</v>
      </c>
      <c r="H345" s="1">
        <v>45753</v>
      </c>
      <c r="I345" t="s">
        <v>627</v>
      </c>
      <c r="J345" t="s">
        <v>2</v>
      </c>
      <c r="K345" t="s">
        <v>1</v>
      </c>
      <c r="L345" t="s">
        <v>28</v>
      </c>
      <c r="M345" t="s">
        <v>1472</v>
      </c>
      <c r="N345">
        <v>1</v>
      </c>
      <c r="O345" t="s">
        <v>2</v>
      </c>
      <c r="P345">
        <v>1</v>
      </c>
    </row>
    <row r="346" spans="1:16" x14ac:dyDescent="0.35">
      <c r="A346" t="s">
        <v>2343</v>
      </c>
      <c r="B346" t="s">
        <v>2355</v>
      </c>
      <c r="C346" t="s">
        <v>1472</v>
      </c>
      <c r="D346" t="s">
        <v>1511</v>
      </c>
      <c r="E346" t="s">
        <v>1397</v>
      </c>
      <c r="F346" t="s">
        <v>2356</v>
      </c>
      <c r="G346">
        <v>42922</v>
      </c>
      <c r="H346" s="1">
        <v>45753</v>
      </c>
      <c r="I346" t="s">
        <v>627</v>
      </c>
      <c r="J346" t="s">
        <v>2</v>
      </c>
      <c r="K346" t="s">
        <v>1</v>
      </c>
      <c r="L346" t="s">
        <v>28</v>
      </c>
      <c r="M346" t="s">
        <v>1472</v>
      </c>
      <c r="N346">
        <v>1</v>
      </c>
      <c r="O346" t="s">
        <v>2</v>
      </c>
      <c r="P346">
        <v>1</v>
      </c>
    </row>
    <row r="347" spans="1:16" x14ac:dyDescent="0.35">
      <c r="A347" t="s">
        <v>2343</v>
      </c>
      <c r="B347" t="s">
        <v>1492</v>
      </c>
      <c r="C347" t="s">
        <v>1402</v>
      </c>
      <c r="D347" t="s">
        <v>1511</v>
      </c>
      <c r="E347" t="s">
        <v>1397</v>
      </c>
      <c r="F347" t="s">
        <v>2357</v>
      </c>
      <c r="H347" s="1">
        <v>45753</v>
      </c>
      <c r="I347" t="s">
        <v>627</v>
      </c>
      <c r="J347" t="s">
        <v>2</v>
      </c>
      <c r="K347" t="s">
        <v>1</v>
      </c>
      <c r="L347" t="s">
        <v>28</v>
      </c>
      <c r="M347" t="s">
        <v>7747</v>
      </c>
      <c r="N347">
        <v>1</v>
      </c>
      <c r="O347" t="s">
        <v>2</v>
      </c>
      <c r="P347">
        <v>1</v>
      </c>
    </row>
    <row r="348" spans="1:16" x14ac:dyDescent="0.35">
      <c r="A348" t="s">
        <v>2343</v>
      </c>
      <c r="B348" t="s">
        <v>1418</v>
      </c>
      <c r="C348" t="s">
        <v>1402</v>
      </c>
      <c r="D348" t="s">
        <v>1511</v>
      </c>
      <c r="E348" t="s">
        <v>1397</v>
      </c>
      <c r="F348" t="s">
        <v>2358</v>
      </c>
      <c r="H348" s="1">
        <v>45753</v>
      </c>
      <c r="I348" t="s">
        <v>627</v>
      </c>
      <c r="J348" t="s">
        <v>2</v>
      </c>
      <c r="K348" t="s">
        <v>1</v>
      </c>
      <c r="L348" t="s">
        <v>28</v>
      </c>
      <c r="M348" t="s">
        <v>7747</v>
      </c>
      <c r="N348">
        <v>1</v>
      </c>
      <c r="O348" t="s">
        <v>2</v>
      </c>
      <c r="P348">
        <v>1</v>
      </c>
    </row>
    <row r="349" spans="1:16" x14ac:dyDescent="0.35">
      <c r="A349" t="s">
        <v>2343</v>
      </c>
      <c r="B349" t="s">
        <v>2359</v>
      </c>
      <c r="C349" t="s">
        <v>1472</v>
      </c>
      <c r="D349" t="s">
        <v>1511</v>
      </c>
      <c r="E349" t="s">
        <v>1397</v>
      </c>
      <c r="F349" t="s">
        <v>2360</v>
      </c>
      <c r="G349">
        <v>42071</v>
      </c>
      <c r="H349" s="1">
        <v>45753</v>
      </c>
      <c r="I349" t="s">
        <v>627</v>
      </c>
      <c r="J349" t="s">
        <v>2</v>
      </c>
      <c r="K349" t="s">
        <v>1</v>
      </c>
      <c r="L349" t="s">
        <v>28</v>
      </c>
      <c r="M349" t="s">
        <v>1472</v>
      </c>
      <c r="N349">
        <v>1</v>
      </c>
      <c r="O349" t="s">
        <v>2</v>
      </c>
      <c r="P349">
        <v>1</v>
      </c>
    </row>
    <row r="350" spans="1:16" x14ac:dyDescent="0.35">
      <c r="A350" t="s">
        <v>2343</v>
      </c>
      <c r="B350" t="s">
        <v>1887</v>
      </c>
      <c r="C350" t="s">
        <v>1472</v>
      </c>
      <c r="D350" t="s">
        <v>1511</v>
      </c>
      <c r="E350" t="s">
        <v>1397</v>
      </c>
      <c r="F350" t="s">
        <v>2345</v>
      </c>
      <c r="G350">
        <v>44015</v>
      </c>
      <c r="H350" s="1">
        <v>45753</v>
      </c>
      <c r="I350" t="s">
        <v>627</v>
      </c>
      <c r="J350" t="s">
        <v>2</v>
      </c>
      <c r="K350" t="s">
        <v>1</v>
      </c>
      <c r="L350" t="s">
        <v>28</v>
      </c>
      <c r="M350" t="s">
        <v>1472</v>
      </c>
      <c r="N350">
        <v>1</v>
      </c>
      <c r="O350" t="s">
        <v>2</v>
      </c>
      <c r="P350">
        <v>1</v>
      </c>
    </row>
    <row r="351" spans="1:16" x14ac:dyDescent="0.35">
      <c r="A351" t="s">
        <v>2361</v>
      </c>
      <c r="B351" t="s">
        <v>2362</v>
      </c>
      <c r="C351" t="s">
        <v>1396</v>
      </c>
      <c r="D351" t="s">
        <v>385</v>
      </c>
      <c r="E351" t="s">
        <v>1397</v>
      </c>
      <c r="F351" t="s">
        <v>2363</v>
      </c>
      <c r="H351" s="1">
        <v>45753</v>
      </c>
      <c r="I351" t="s">
        <v>627</v>
      </c>
      <c r="J351" t="s">
        <v>2</v>
      </c>
      <c r="K351" t="s">
        <v>1</v>
      </c>
      <c r="L351" t="s">
        <v>28</v>
      </c>
      <c r="M351" t="s">
        <v>7747</v>
      </c>
      <c r="N351">
        <v>1</v>
      </c>
      <c r="O351" t="s">
        <v>2</v>
      </c>
      <c r="P351">
        <v>1</v>
      </c>
    </row>
    <row r="352" spans="1:16" x14ac:dyDescent="0.35">
      <c r="A352" t="s">
        <v>2364</v>
      </c>
      <c r="B352" t="s">
        <v>2219</v>
      </c>
      <c r="C352" t="s">
        <v>1472</v>
      </c>
      <c r="D352" t="s">
        <v>112</v>
      </c>
      <c r="E352" t="s">
        <v>1397</v>
      </c>
      <c r="F352" t="s">
        <v>2365</v>
      </c>
      <c r="H352" s="1">
        <v>45753</v>
      </c>
      <c r="I352" t="s">
        <v>627</v>
      </c>
      <c r="J352" t="s">
        <v>2</v>
      </c>
      <c r="K352" t="s">
        <v>1</v>
      </c>
      <c r="L352" t="s">
        <v>28</v>
      </c>
      <c r="M352" t="s">
        <v>1472</v>
      </c>
      <c r="N352">
        <v>1</v>
      </c>
      <c r="O352" t="s">
        <v>2</v>
      </c>
      <c r="P352">
        <v>1</v>
      </c>
    </row>
    <row r="353" spans="1:16" x14ac:dyDescent="0.35">
      <c r="A353" t="s">
        <v>2364</v>
      </c>
      <c r="B353" t="s">
        <v>1608</v>
      </c>
      <c r="C353" t="s">
        <v>1472</v>
      </c>
      <c r="D353" t="s">
        <v>112</v>
      </c>
      <c r="E353" t="s">
        <v>1397</v>
      </c>
      <c r="F353" t="s">
        <v>2366</v>
      </c>
      <c r="H353" s="1">
        <v>45753</v>
      </c>
      <c r="I353" t="s">
        <v>627</v>
      </c>
      <c r="J353" t="s">
        <v>2</v>
      </c>
      <c r="K353" t="s">
        <v>1</v>
      </c>
      <c r="L353" t="s">
        <v>28</v>
      </c>
      <c r="M353" t="s">
        <v>1472</v>
      </c>
      <c r="N353">
        <v>1</v>
      </c>
      <c r="O353" t="s">
        <v>2</v>
      </c>
      <c r="P353">
        <v>1</v>
      </c>
    </row>
    <row r="354" spans="1:16" x14ac:dyDescent="0.35">
      <c r="A354" t="s">
        <v>2364</v>
      </c>
      <c r="B354" t="s">
        <v>2010</v>
      </c>
      <c r="C354" t="s">
        <v>1396</v>
      </c>
      <c r="D354" t="s">
        <v>112</v>
      </c>
      <c r="E354" t="s">
        <v>1397</v>
      </c>
      <c r="F354" t="s">
        <v>2367</v>
      </c>
      <c r="H354" s="1">
        <v>45753</v>
      </c>
      <c r="I354" t="s">
        <v>627</v>
      </c>
      <c r="J354" t="s">
        <v>2</v>
      </c>
      <c r="K354" t="s">
        <v>1</v>
      </c>
      <c r="L354" t="s">
        <v>28</v>
      </c>
      <c r="M354" t="s">
        <v>7747</v>
      </c>
      <c r="N354">
        <v>1</v>
      </c>
      <c r="O354" t="s">
        <v>2</v>
      </c>
      <c r="P354">
        <v>1</v>
      </c>
    </row>
    <row r="355" spans="1:16" x14ac:dyDescent="0.35">
      <c r="A355" t="s">
        <v>2368</v>
      </c>
      <c r="B355" t="s">
        <v>1605</v>
      </c>
      <c r="C355" t="s">
        <v>1402</v>
      </c>
      <c r="D355" t="s">
        <v>385</v>
      </c>
      <c r="E355" t="s">
        <v>1397</v>
      </c>
      <c r="F355" t="s">
        <v>2369</v>
      </c>
      <c r="H355" s="1">
        <v>45753</v>
      </c>
      <c r="I355" t="s">
        <v>627</v>
      </c>
      <c r="J355" t="s">
        <v>2</v>
      </c>
      <c r="K355" t="s">
        <v>1</v>
      </c>
      <c r="L355" t="s">
        <v>28</v>
      </c>
      <c r="M355" t="s">
        <v>7747</v>
      </c>
      <c r="N355">
        <v>1</v>
      </c>
      <c r="O355" t="s">
        <v>2</v>
      </c>
      <c r="P355">
        <v>1</v>
      </c>
    </row>
    <row r="356" spans="1:16" x14ac:dyDescent="0.35">
      <c r="A356" t="s">
        <v>2370</v>
      </c>
      <c r="B356" t="s">
        <v>2371</v>
      </c>
      <c r="C356" t="s">
        <v>1396</v>
      </c>
      <c r="D356" t="s">
        <v>112</v>
      </c>
      <c r="E356" t="s">
        <v>1397</v>
      </c>
      <c r="F356" t="s">
        <v>2372</v>
      </c>
      <c r="H356" s="1">
        <v>45753</v>
      </c>
      <c r="I356" t="s">
        <v>627</v>
      </c>
      <c r="J356" t="s">
        <v>2</v>
      </c>
      <c r="K356" t="s">
        <v>1</v>
      </c>
      <c r="L356" t="s">
        <v>28</v>
      </c>
      <c r="M356" t="s">
        <v>7747</v>
      </c>
      <c r="N356">
        <v>1</v>
      </c>
      <c r="O356" t="s">
        <v>2</v>
      </c>
      <c r="P356">
        <v>1</v>
      </c>
    </row>
    <row r="357" spans="1:16" x14ac:dyDescent="0.35">
      <c r="A357" t="s">
        <v>2373</v>
      </c>
      <c r="B357" t="s">
        <v>2374</v>
      </c>
      <c r="C357" t="s">
        <v>1402</v>
      </c>
      <c r="D357" t="s">
        <v>1526</v>
      </c>
      <c r="E357" t="s">
        <v>1397</v>
      </c>
      <c r="F357" t="s">
        <v>2375</v>
      </c>
      <c r="H357" s="1">
        <v>45753</v>
      </c>
      <c r="I357" t="s">
        <v>627</v>
      </c>
      <c r="J357" t="s">
        <v>2</v>
      </c>
      <c r="K357" t="s">
        <v>1</v>
      </c>
      <c r="L357" t="s">
        <v>28</v>
      </c>
      <c r="M357" t="s">
        <v>7747</v>
      </c>
      <c r="N357">
        <v>1</v>
      </c>
      <c r="O357" t="s">
        <v>2</v>
      </c>
      <c r="P357">
        <v>1</v>
      </c>
    </row>
    <row r="358" spans="1:16" x14ac:dyDescent="0.35">
      <c r="A358" t="s">
        <v>2376</v>
      </c>
      <c r="B358" t="s">
        <v>2377</v>
      </c>
      <c r="C358" t="s">
        <v>1396</v>
      </c>
      <c r="D358" t="s">
        <v>112</v>
      </c>
      <c r="E358" t="s">
        <v>1397</v>
      </c>
      <c r="F358" t="s">
        <v>2378</v>
      </c>
      <c r="H358" s="1">
        <v>45753</v>
      </c>
      <c r="I358" t="s">
        <v>627</v>
      </c>
      <c r="J358" t="s">
        <v>2</v>
      </c>
      <c r="K358" t="s">
        <v>1</v>
      </c>
      <c r="L358" t="s">
        <v>28</v>
      </c>
      <c r="M358" t="s">
        <v>7747</v>
      </c>
      <c r="N358">
        <v>1</v>
      </c>
      <c r="O358" t="s">
        <v>2</v>
      </c>
      <c r="P358">
        <v>1</v>
      </c>
    </row>
    <row r="359" spans="1:16" x14ac:dyDescent="0.35">
      <c r="A359" t="s">
        <v>2228</v>
      </c>
      <c r="B359" t="s">
        <v>2132</v>
      </c>
      <c r="C359" t="s">
        <v>1402</v>
      </c>
      <c r="D359" t="s">
        <v>1511</v>
      </c>
      <c r="E359" t="s">
        <v>1397</v>
      </c>
      <c r="F359" t="s">
        <v>2379</v>
      </c>
      <c r="H359" s="1">
        <v>45753</v>
      </c>
      <c r="I359" t="s">
        <v>627</v>
      </c>
      <c r="J359" t="s">
        <v>2</v>
      </c>
      <c r="K359" t="s">
        <v>1</v>
      </c>
      <c r="L359" t="s">
        <v>28</v>
      </c>
      <c r="M359" t="s">
        <v>7747</v>
      </c>
      <c r="N359">
        <v>1</v>
      </c>
      <c r="O359" t="s">
        <v>2</v>
      </c>
      <c r="P359">
        <v>1</v>
      </c>
    </row>
    <row r="360" spans="1:16" x14ac:dyDescent="0.35">
      <c r="A360" t="s">
        <v>2380</v>
      </c>
      <c r="B360" t="s">
        <v>1418</v>
      </c>
      <c r="C360" t="s">
        <v>1402</v>
      </c>
      <c r="D360" t="s">
        <v>1526</v>
      </c>
      <c r="E360" t="s">
        <v>1397</v>
      </c>
      <c r="F360" t="s">
        <v>2381</v>
      </c>
      <c r="H360" s="1">
        <v>45753</v>
      </c>
      <c r="I360" t="s">
        <v>627</v>
      </c>
      <c r="J360" t="s">
        <v>2</v>
      </c>
      <c r="K360" t="s">
        <v>1</v>
      </c>
      <c r="L360" t="s">
        <v>28</v>
      </c>
      <c r="M360" t="s">
        <v>7747</v>
      </c>
      <c r="N360">
        <v>1</v>
      </c>
      <c r="O360" t="s">
        <v>2</v>
      </c>
      <c r="P360">
        <v>1</v>
      </c>
    </row>
    <row r="361" spans="1:16" x14ac:dyDescent="0.35">
      <c r="A361" t="s">
        <v>2382</v>
      </c>
      <c r="B361" t="s">
        <v>2162</v>
      </c>
      <c r="C361" t="s">
        <v>1396</v>
      </c>
      <c r="D361" t="s">
        <v>1511</v>
      </c>
      <c r="E361" t="s">
        <v>1397</v>
      </c>
      <c r="F361" t="s">
        <v>2383</v>
      </c>
      <c r="H361" s="1">
        <v>45753</v>
      </c>
      <c r="I361" t="s">
        <v>627</v>
      </c>
      <c r="J361" t="s">
        <v>2</v>
      </c>
      <c r="K361" t="s">
        <v>1</v>
      </c>
      <c r="L361" t="s">
        <v>28</v>
      </c>
      <c r="M361" t="s">
        <v>7747</v>
      </c>
      <c r="N361">
        <v>1</v>
      </c>
      <c r="O361" t="s">
        <v>2</v>
      </c>
      <c r="P361">
        <v>1</v>
      </c>
    </row>
    <row r="362" spans="1:16" x14ac:dyDescent="0.35">
      <c r="A362" t="s">
        <v>2384</v>
      </c>
      <c r="B362" t="s">
        <v>1764</v>
      </c>
      <c r="C362" t="s">
        <v>1396</v>
      </c>
      <c r="D362" t="s">
        <v>1511</v>
      </c>
      <c r="E362" t="s">
        <v>1397</v>
      </c>
      <c r="F362" t="s">
        <v>2385</v>
      </c>
      <c r="H362" s="1">
        <v>45753</v>
      </c>
      <c r="I362" t="s">
        <v>627</v>
      </c>
      <c r="J362" t="s">
        <v>2</v>
      </c>
      <c r="K362" t="s">
        <v>1</v>
      </c>
      <c r="L362" t="s">
        <v>28</v>
      </c>
      <c r="M362" t="s">
        <v>7747</v>
      </c>
      <c r="N362">
        <v>1</v>
      </c>
      <c r="O362" t="s">
        <v>2</v>
      </c>
      <c r="P362">
        <v>1</v>
      </c>
    </row>
    <row r="363" spans="1:16" x14ac:dyDescent="0.35">
      <c r="A363" t="s">
        <v>2386</v>
      </c>
      <c r="B363" t="s">
        <v>1418</v>
      </c>
      <c r="C363" t="s">
        <v>1402</v>
      </c>
      <c r="D363" t="s">
        <v>1511</v>
      </c>
      <c r="E363" t="s">
        <v>1397</v>
      </c>
      <c r="F363" t="s">
        <v>2387</v>
      </c>
      <c r="H363" s="1">
        <v>45753</v>
      </c>
      <c r="I363" t="s">
        <v>627</v>
      </c>
      <c r="J363" t="s">
        <v>2</v>
      </c>
      <c r="K363" t="s">
        <v>1</v>
      </c>
      <c r="L363" t="s">
        <v>28</v>
      </c>
      <c r="M363" t="s">
        <v>7747</v>
      </c>
      <c r="N363">
        <v>1</v>
      </c>
      <c r="O363" t="s">
        <v>2</v>
      </c>
      <c r="P363">
        <v>1</v>
      </c>
    </row>
    <row r="364" spans="1:16" x14ac:dyDescent="0.35">
      <c r="A364" t="s">
        <v>2388</v>
      </c>
      <c r="B364" t="s">
        <v>2389</v>
      </c>
      <c r="C364" t="s">
        <v>1396</v>
      </c>
      <c r="D364" t="s">
        <v>1511</v>
      </c>
      <c r="E364" t="s">
        <v>1397</v>
      </c>
      <c r="F364" t="s">
        <v>2390</v>
      </c>
      <c r="H364" s="1">
        <v>45753</v>
      </c>
      <c r="I364" t="s">
        <v>627</v>
      </c>
      <c r="J364" t="s">
        <v>2</v>
      </c>
      <c r="K364" t="s">
        <v>1</v>
      </c>
      <c r="L364" t="s">
        <v>28</v>
      </c>
      <c r="M364" t="s">
        <v>7747</v>
      </c>
      <c r="N364">
        <v>1</v>
      </c>
      <c r="O364" t="s">
        <v>2</v>
      </c>
      <c r="P364">
        <v>1</v>
      </c>
    </row>
    <row r="365" spans="1:16" x14ac:dyDescent="0.35">
      <c r="A365" t="s">
        <v>2391</v>
      </c>
      <c r="B365" t="s">
        <v>1435</v>
      </c>
      <c r="C365" t="s">
        <v>1396</v>
      </c>
      <c r="D365" t="s">
        <v>1511</v>
      </c>
      <c r="E365" t="s">
        <v>1397</v>
      </c>
      <c r="F365" t="s">
        <v>2392</v>
      </c>
      <c r="H365" s="1">
        <v>45753</v>
      </c>
      <c r="I365" t="s">
        <v>627</v>
      </c>
      <c r="J365" t="s">
        <v>2</v>
      </c>
      <c r="K365" t="s">
        <v>1</v>
      </c>
      <c r="L365" t="s">
        <v>28</v>
      </c>
      <c r="M365" t="s">
        <v>7747</v>
      </c>
      <c r="N365">
        <v>1</v>
      </c>
      <c r="O365" t="s">
        <v>2</v>
      </c>
      <c r="P365">
        <v>1</v>
      </c>
    </row>
    <row r="366" spans="1:16" x14ac:dyDescent="0.35">
      <c r="A366" t="s">
        <v>2393</v>
      </c>
      <c r="B366" t="s">
        <v>1939</v>
      </c>
      <c r="C366" t="s">
        <v>1402</v>
      </c>
      <c r="D366" t="s">
        <v>1511</v>
      </c>
      <c r="E366" t="s">
        <v>1397</v>
      </c>
      <c r="F366" t="s">
        <v>2394</v>
      </c>
      <c r="H366" s="1">
        <v>45753</v>
      </c>
      <c r="I366" t="s">
        <v>627</v>
      </c>
      <c r="J366" t="s">
        <v>2</v>
      </c>
      <c r="K366" t="s">
        <v>1</v>
      </c>
      <c r="L366" t="s">
        <v>28</v>
      </c>
      <c r="M366" t="s">
        <v>7747</v>
      </c>
      <c r="N366">
        <v>1</v>
      </c>
      <c r="O366" t="s">
        <v>2</v>
      </c>
      <c r="P366">
        <v>1</v>
      </c>
    </row>
    <row r="367" spans="1:16" x14ac:dyDescent="0.35">
      <c r="A367" t="s">
        <v>2232</v>
      </c>
      <c r="B367" t="s">
        <v>2395</v>
      </c>
      <c r="C367" t="s">
        <v>1396</v>
      </c>
      <c r="D367" t="s">
        <v>112</v>
      </c>
      <c r="E367" t="s">
        <v>1397</v>
      </c>
      <c r="F367" t="s">
        <v>2396</v>
      </c>
      <c r="H367" s="1">
        <v>45753</v>
      </c>
      <c r="I367" t="s">
        <v>627</v>
      </c>
      <c r="J367" t="s">
        <v>2</v>
      </c>
      <c r="K367" t="s">
        <v>1</v>
      </c>
      <c r="L367" t="s">
        <v>28</v>
      </c>
      <c r="M367" t="s">
        <v>7747</v>
      </c>
      <c r="N367">
        <v>1</v>
      </c>
      <c r="O367" t="s">
        <v>2</v>
      </c>
      <c r="P367">
        <v>1</v>
      </c>
    </row>
    <row r="368" spans="1:16" x14ac:dyDescent="0.35">
      <c r="A368" t="s">
        <v>2397</v>
      </c>
      <c r="B368" t="s">
        <v>2005</v>
      </c>
      <c r="C368" t="s">
        <v>1402</v>
      </c>
      <c r="D368" t="s">
        <v>1526</v>
      </c>
      <c r="E368" t="s">
        <v>1397</v>
      </c>
      <c r="F368" t="s">
        <v>2398</v>
      </c>
      <c r="H368" s="1">
        <v>45753</v>
      </c>
      <c r="I368" t="s">
        <v>627</v>
      </c>
      <c r="J368" t="s">
        <v>2</v>
      </c>
      <c r="K368" t="s">
        <v>1</v>
      </c>
      <c r="L368" t="s">
        <v>28</v>
      </c>
      <c r="M368" t="s">
        <v>7747</v>
      </c>
      <c r="N368">
        <v>1</v>
      </c>
      <c r="O368" t="s">
        <v>2</v>
      </c>
      <c r="P368">
        <v>1</v>
      </c>
    </row>
    <row r="369" spans="1:16" x14ac:dyDescent="0.35">
      <c r="A369" t="s">
        <v>2397</v>
      </c>
      <c r="B369" t="s">
        <v>1475</v>
      </c>
      <c r="C369" t="s">
        <v>1402</v>
      </c>
      <c r="D369" t="s">
        <v>1526</v>
      </c>
      <c r="E369" t="s">
        <v>1397</v>
      </c>
      <c r="F369" t="s">
        <v>2399</v>
      </c>
      <c r="H369" s="1">
        <v>45753</v>
      </c>
      <c r="I369" t="s">
        <v>627</v>
      </c>
      <c r="J369" t="s">
        <v>2</v>
      </c>
      <c r="K369" t="s">
        <v>1</v>
      </c>
      <c r="L369" t="s">
        <v>28</v>
      </c>
      <c r="M369" t="s">
        <v>7747</v>
      </c>
      <c r="N369">
        <v>1</v>
      </c>
      <c r="O369" t="s">
        <v>2</v>
      </c>
      <c r="P369">
        <v>1</v>
      </c>
    </row>
    <row r="370" spans="1:16" x14ac:dyDescent="0.35">
      <c r="A370" t="s">
        <v>2400</v>
      </c>
      <c r="B370" t="s">
        <v>1911</v>
      </c>
      <c r="C370" t="s">
        <v>1396</v>
      </c>
      <c r="D370" t="s">
        <v>385</v>
      </c>
      <c r="E370" t="s">
        <v>1397</v>
      </c>
      <c r="F370" t="s">
        <v>2401</v>
      </c>
      <c r="H370" s="1">
        <v>45753</v>
      </c>
      <c r="I370" t="s">
        <v>627</v>
      </c>
      <c r="J370" t="s">
        <v>2</v>
      </c>
      <c r="K370" t="s">
        <v>1</v>
      </c>
      <c r="L370" t="s">
        <v>28</v>
      </c>
      <c r="M370" t="s">
        <v>7747</v>
      </c>
      <c r="N370">
        <v>1</v>
      </c>
      <c r="O370" t="s">
        <v>2</v>
      </c>
      <c r="P370">
        <v>1</v>
      </c>
    </row>
    <row r="371" spans="1:16" x14ac:dyDescent="0.35">
      <c r="A371" t="s">
        <v>2402</v>
      </c>
      <c r="B371" t="s">
        <v>2403</v>
      </c>
      <c r="C371" t="s">
        <v>1396</v>
      </c>
      <c r="D371" t="s">
        <v>1511</v>
      </c>
      <c r="E371" t="s">
        <v>1397</v>
      </c>
      <c r="F371" t="s">
        <v>2404</v>
      </c>
      <c r="H371" s="1">
        <v>45753</v>
      </c>
      <c r="I371" t="s">
        <v>627</v>
      </c>
      <c r="J371" t="s">
        <v>2</v>
      </c>
      <c r="K371" t="s">
        <v>1</v>
      </c>
      <c r="L371" t="s">
        <v>28</v>
      </c>
      <c r="M371" t="s">
        <v>7747</v>
      </c>
      <c r="N371">
        <v>1</v>
      </c>
      <c r="O371" t="s">
        <v>2</v>
      </c>
      <c r="P371">
        <v>1</v>
      </c>
    </row>
    <row r="372" spans="1:16" x14ac:dyDescent="0.35">
      <c r="A372" t="s">
        <v>2405</v>
      </c>
      <c r="B372" t="s">
        <v>2406</v>
      </c>
      <c r="C372" t="s">
        <v>1396</v>
      </c>
      <c r="D372" t="s">
        <v>112</v>
      </c>
      <c r="E372" t="s">
        <v>1397</v>
      </c>
      <c r="F372" t="s">
        <v>2407</v>
      </c>
      <c r="H372" s="1">
        <v>45753</v>
      </c>
      <c r="I372" t="s">
        <v>627</v>
      </c>
      <c r="J372" t="s">
        <v>2</v>
      </c>
      <c r="K372" t="s">
        <v>1</v>
      </c>
      <c r="L372" t="s">
        <v>28</v>
      </c>
      <c r="M372" t="s">
        <v>7747</v>
      </c>
      <c r="N372">
        <v>1</v>
      </c>
      <c r="O372" t="s">
        <v>2</v>
      </c>
      <c r="P372">
        <v>1</v>
      </c>
    </row>
    <row r="373" spans="1:16" x14ac:dyDescent="0.35">
      <c r="A373" t="s">
        <v>2405</v>
      </c>
      <c r="B373" t="s">
        <v>2271</v>
      </c>
      <c r="C373" t="s">
        <v>1396</v>
      </c>
      <c r="D373" t="s">
        <v>112</v>
      </c>
      <c r="E373" t="s">
        <v>1397</v>
      </c>
      <c r="F373" t="s">
        <v>2408</v>
      </c>
      <c r="H373" s="1">
        <v>45753</v>
      </c>
      <c r="I373" t="s">
        <v>627</v>
      </c>
      <c r="J373" t="s">
        <v>2</v>
      </c>
      <c r="K373" t="s">
        <v>1</v>
      </c>
      <c r="L373" t="s">
        <v>28</v>
      </c>
      <c r="M373" t="s">
        <v>7747</v>
      </c>
      <c r="N373">
        <v>1</v>
      </c>
      <c r="O373" t="s">
        <v>2</v>
      </c>
      <c r="P373">
        <v>1</v>
      </c>
    </row>
    <row r="374" spans="1:16" x14ac:dyDescent="0.35">
      <c r="A374" t="s">
        <v>2409</v>
      </c>
      <c r="B374" t="s">
        <v>2224</v>
      </c>
      <c r="C374" t="s">
        <v>1396</v>
      </c>
      <c r="D374" t="s">
        <v>1526</v>
      </c>
      <c r="E374" t="s">
        <v>1397</v>
      </c>
      <c r="F374" t="s">
        <v>2410</v>
      </c>
      <c r="H374" s="1">
        <v>45753</v>
      </c>
      <c r="I374" t="s">
        <v>627</v>
      </c>
      <c r="J374" t="s">
        <v>2</v>
      </c>
      <c r="K374" t="s">
        <v>1</v>
      </c>
      <c r="L374" t="s">
        <v>28</v>
      </c>
      <c r="M374" t="s">
        <v>7747</v>
      </c>
      <c r="N374">
        <v>1</v>
      </c>
      <c r="O374" t="s">
        <v>2</v>
      </c>
      <c r="P374">
        <v>1</v>
      </c>
    </row>
    <row r="375" spans="1:16" x14ac:dyDescent="0.35">
      <c r="A375" t="s">
        <v>2411</v>
      </c>
      <c r="B375" t="s">
        <v>1442</v>
      </c>
      <c r="C375" t="s">
        <v>1402</v>
      </c>
      <c r="D375" t="s">
        <v>385</v>
      </c>
      <c r="E375" t="s">
        <v>1397</v>
      </c>
      <c r="F375" t="s">
        <v>2412</v>
      </c>
      <c r="H375" s="1">
        <v>45753</v>
      </c>
      <c r="I375" t="s">
        <v>627</v>
      </c>
      <c r="J375" t="s">
        <v>2</v>
      </c>
      <c r="K375" t="s">
        <v>1</v>
      </c>
      <c r="L375" t="s">
        <v>28</v>
      </c>
      <c r="M375" t="s">
        <v>7747</v>
      </c>
      <c r="N375">
        <v>1</v>
      </c>
      <c r="O375" t="s">
        <v>2</v>
      </c>
      <c r="P375">
        <v>1</v>
      </c>
    </row>
    <row r="376" spans="1:16" x14ac:dyDescent="0.35">
      <c r="A376" t="s">
        <v>1394</v>
      </c>
      <c r="B376" t="s">
        <v>1395</v>
      </c>
      <c r="C376" t="s">
        <v>1396</v>
      </c>
      <c r="D376" t="s">
        <v>2413</v>
      </c>
      <c r="E376" t="s">
        <v>1397</v>
      </c>
      <c r="F376" t="s">
        <v>1398</v>
      </c>
      <c r="G376" t="s">
        <v>1399</v>
      </c>
      <c r="H376" s="1">
        <v>45753</v>
      </c>
      <c r="I376" t="s">
        <v>628</v>
      </c>
      <c r="J376" t="s">
        <v>1</v>
      </c>
      <c r="K376" t="s">
        <v>2</v>
      </c>
      <c r="L376" t="s">
        <v>28</v>
      </c>
      <c r="M376" t="s">
        <v>7747</v>
      </c>
      <c r="N376">
        <v>1</v>
      </c>
      <c r="O376" t="s">
        <v>2</v>
      </c>
      <c r="P376">
        <v>1</v>
      </c>
    </row>
    <row r="377" spans="1:16" x14ac:dyDescent="0.35">
      <c r="A377" t="s">
        <v>1400</v>
      </c>
      <c r="B377" t="s">
        <v>1401</v>
      </c>
      <c r="C377" t="s">
        <v>1402</v>
      </c>
      <c r="D377" t="s">
        <v>2413</v>
      </c>
      <c r="E377" t="s">
        <v>1397</v>
      </c>
      <c r="F377" t="s">
        <v>1403</v>
      </c>
      <c r="G377" t="s">
        <v>1404</v>
      </c>
      <c r="H377" s="1">
        <v>45753</v>
      </c>
      <c r="I377" t="s">
        <v>628</v>
      </c>
      <c r="J377" t="s">
        <v>1</v>
      </c>
      <c r="K377" t="s">
        <v>2</v>
      </c>
      <c r="L377" t="s">
        <v>28</v>
      </c>
      <c r="M377" t="s">
        <v>7747</v>
      </c>
      <c r="N377">
        <v>1</v>
      </c>
      <c r="O377" t="s">
        <v>2</v>
      </c>
      <c r="P377">
        <v>1</v>
      </c>
    </row>
    <row r="378" spans="1:16" x14ac:dyDescent="0.35">
      <c r="A378" t="s">
        <v>1405</v>
      </c>
      <c r="B378" t="s">
        <v>1406</v>
      </c>
      <c r="C378" t="s">
        <v>1396</v>
      </c>
      <c r="D378" t="s">
        <v>2413</v>
      </c>
      <c r="E378" t="s">
        <v>1397</v>
      </c>
      <c r="F378" t="s">
        <v>1407</v>
      </c>
      <c r="G378" t="s">
        <v>1408</v>
      </c>
      <c r="H378" s="1">
        <v>45753</v>
      </c>
      <c r="I378" t="s">
        <v>628</v>
      </c>
      <c r="J378" t="s">
        <v>1</v>
      </c>
      <c r="K378" t="s">
        <v>2</v>
      </c>
      <c r="L378" t="s">
        <v>28</v>
      </c>
      <c r="M378" t="s">
        <v>7747</v>
      </c>
      <c r="N378">
        <v>1</v>
      </c>
      <c r="O378" t="s">
        <v>2</v>
      </c>
      <c r="P378">
        <v>1</v>
      </c>
    </row>
    <row r="379" spans="1:16" x14ac:dyDescent="0.35">
      <c r="A379" t="s">
        <v>1409</v>
      </c>
      <c r="B379" t="s">
        <v>1410</v>
      </c>
      <c r="C379" t="s">
        <v>1396</v>
      </c>
      <c r="D379" t="s">
        <v>2413</v>
      </c>
      <c r="E379" t="s">
        <v>1397</v>
      </c>
      <c r="F379" t="s">
        <v>1411</v>
      </c>
      <c r="G379" t="s">
        <v>1412</v>
      </c>
      <c r="H379" s="1">
        <v>45753</v>
      </c>
      <c r="I379" t="s">
        <v>628</v>
      </c>
      <c r="J379" t="s">
        <v>1</v>
      </c>
      <c r="K379" t="s">
        <v>2</v>
      </c>
      <c r="L379" t="s">
        <v>28</v>
      </c>
      <c r="M379" t="s">
        <v>7747</v>
      </c>
      <c r="N379">
        <v>1</v>
      </c>
      <c r="O379" t="s">
        <v>2</v>
      </c>
      <c r="P379">
        <v>1</v>
      </c>
    </row>
    <row r="380" spans="1:16" x14ac:dyDescent="0.35">
      <c r="A380" t="s">
        <v>1413</v>
      </c>
      <c r="B380" t="s">
        <v>1414</v>
      </c>
      <c r="C380" t="s">
        <v>1396</v>
      </c>
      <c r="D380" t="s">
        <v>2413</v>
      </c>
      <c r="E380" t="s">
        <v>1397</v>
      </c>
      <c r="F380" t="s">
        <v>2414</v>
      </c>
      <c r="G380" t="s">
        <v>1416</v>
      </c>
      <c r="H380" s="1">
        <v>45753</v>
      </c>
      <c r="I380" t="s">
        <v>628</v>
      </c>
      <c r="J380" t="s">
        <v>1</v>
      </c>
      <c r="K380" t="s">
        <v>2</v>
      </c>
      <c r="L380" t="s">
        <v>28</v>
      </c>
      <c r="M380" t="s">
        <v>7747</v>
      </c>
      <c r="N380">
        <v>1</v>
      </c>
      <c r="O380" t="s">
        <v>2</v>
      </c>
      <c r="P380">
        <v>1</v>
      </c>
    </row>
    <row r="381" spans="1:16" x14ac:dyDescent="0.35">
      <c r="A381" t="s">
        <v>1417</v>
      </c>
      <c r="B381" t="s">
        <v>1418</v>
      </c>
      <c r="C381" t="s">
        <v>1402</v>
      </c>
      <c r="D381" t="s">
        <v>2413</v>
      </c>
      <c r="E381" t="s">
        <v>1397</v>
      </c>
      <c r="F381" t="s">
        <v>2415</v>
      </c>
      <c r="G381" t="s">
        <v>1175</v>
      </c>
      <c r="H381" s="1">
        <v>45753</v>
      </c>
      <c r="I381" t="s">
        <v>628</v>
      </c>
      <c r="J381" t="s">
        <v>1</v>
      </c>
      <c r="K381" t="s">
        <v>2</v>
      </c>
      <c r="L381" t="s">
        <v>29</v>
      </c>
      <c r="M381" t="s">
        <v>7747</v>
      </c>
      <c r="N381">
        <v>6</v>
      </c>
      <c r="O381" t="s">
        <v>2</v>
      </c>
      <c r="P381">
        <v>1</v>
      </c>
    </row>
    <row r="382" spans="1:16" x14ac:dyDescent="0.35">
      <c r="A382" t="s">
        <v>1420</v>
      </c>
      <c r="B382" t="s">
        <v>1421</v>
      </c>
      <c r="C382" t="s">
        <v>1402</v>
      </c>
      <c r="D382" t="s">
        <v>2413</v>
      </c>
      <c r="E382" t="s">
        <v>1397</v>
      </c>
      <c r="F382" t="s">
        <v>1422</v>
      </c>
      <c r="G382" t="s">
        <v>1423</v>
      </c>
      <c r="H382" s="1">
        <v>45753</v>
      </c>
      <c r="I382" t="s">
        <v>628</v>
      </c>
      <c r="J382" t="s">
        <v>1</v>
      </c>
      <c r="K382" t="s">
        <v>2</v>
      </c>
      <c r="L382" t="s">
        <v>29</v>
      </c>
      <c r="M382" t="s">
        <v>7747</v>
      </c>
      <c r="N382">
        <v>6</v>
      </c>
      <c r="O382" t="s">
        <v>2</v>
      </c>
      <c r="P382">
        <v>1</v>
      </c>
    </row>
    <row r="383" spans="1:16" x14ac:dyDescent="0.35">
      <c r="A383" t="s">
        <v>1424</v>
      </c>
      <c r="B383" t="s">
        <v>1425</v>
      </c>
      <c r="C383" t="s">
        <v>1402</v>
      </c>
      <c r="D383" t="s">
        <v>2413</v>
      </c>
      <c r="E383" t="s">
        <v>1397</v>
      </c>
      <c r="F383" t="s">
        <v>2416</v>
      </c>
      <c r="G383" t="s">
        <v>1427</v>
      </c>
      <c r="H383" s="1">
        <v>45753</v>
      </c>
      <c r="I383" t="s">
        <v>628</v>
      </c>
      <c r="J383" t="s">
        <v>1</v>
      </c>
      <c r="K383" t="s">
        <v>2</v>
      </c>
      <c r="L383" t="s">
        <v>29</v>
      </c>
      <c r="M383" t="s">
        <v>7747</v>
      </c>
      <c r="N383">
        <v>6</v>
      </c>
      <c r="O383" t="s">
        <v>2</v>
      </c>
      <c r="P383">
        <v>1</v>
      </c>
    </row>
    <row r="384" spans="1:16" x14ac:dyDescent="0.35">
      <c r="A384" t="s">
        <v>1424</v>
      </c>
      <c r="B384" t="s">
        <v>1421</v>
      </c>
      <c r="C384" t="s">
        <v>1428</v>
      </c>
      <c r="D384" t="s">
        <v>2413</v>
      </c>
      <c r="E384" t="s">
        <v>1397</v>
      </c>
      <c r="F384" t="s">
        <v>2417</v>
      </c>
      <c r="G384" t="s">
        <v>1430</v>
      </c>
      <c r="H384" s="1">
        <v>45753</v>
      </c>
      <c r="I384" t="s">
        <v>628</v>
      </c>
      <c r="J384" t="s">
        <v>1</v>
      </c>
      <c r="K384" t="s">
        <v>2</v>
      </c>
      <c r="L384" t="s">
        <v>29</v>
      </c>
      <c r="M384" t="s">
        <v>1428</v>
      </c>
      <c r="N384">
        <v>6</v>
      </c>
      <c r="O384" t="s">
        <v>2</v>
      </c>
      <c r="P384">
        <v>1</v>
      </c>
    </row>
    <row r="385" spans="1:16" x14ac:dyDescent="0.35">
      <c r="A385" t="s">
        <v>1431</v>
      </c>
      <c r="B385" t="s">
        <v>1432</v>
      </c>
      <c r="C385" t="s">
        <v>1396</v>
      </c>
      <c r="D385" t="s">
        <v>2413</v>
      </c>
      <c r="E385" t="s">
        <v>1397</v>
      </c>
      <c r="F385" t="s">
        <v>1433</v>
      </c>
      <c r="G385" t="s">
        <v>1175</v>
      </c>
      <c r="H385" s="1">
        <v>45753</v>
      </c>
      <c r="I385" t="s">
        <v>628</v>
      </c>
      <c r="J385" t="s">
        <v>1</v>
      </c>
      <c r="K385" t="s">
        <v>2</v>
      </c>
      <c r="L385" t="s">
        <v>29</v>
      </c>
      <c r="M385" t="s">
        <v>7747</v>
      </c>
      <c r="N385">
        <v>6</v>
      </c>
      <c r="O385" t="s">
        <v>2</v>
      </c>
      <c r="P385">
        <v>1</v>
      </c>
    </row>
    <row r="386" spans="1:16" x14ac:dyDescent="0.35">
      <c r="A386" t="s">
        <v>1434</v>
      </c>
      <c r="B386" t="s">
        <v>1435</v>
      </c>
      <c r="C386" t="s">
        <v>1396</v>
      </c>
      <c r="D386" t="s">
        <v>2413</v>
      </c>
      <c r="E386" t="s">
        <v>1397</v>
      </c>
      <c r="F386" t="s">
        <v>1436</v>
      </c>
      <c r="G386" t="s">
        <v>1437</v>
      </c>
      <c r="H386" s="1">
        <v>45753</v>
      </c>
      <c r="I386" t="s">
        <v>628</v>
      </c>
      <c r="J386" t="s">
        <v>1</v>
      </c>
      <c r="K386" t="s">
        <v>2</v>
      </c>
      <c r="L386" t="s">
        <v>29</v>
      </c>
      <c r="M386" t="s">
        <v>7747</v>
      </c>
      <c r="N386">
        <v>6</v>
      </c>
      <c r="O386" t="s">
        <v>2</v>
      </c>
      <c r="P386">
        <v>1</v>
      </c>
    </row>
    <row r="387" spans="1:16" x14ac:dyDescent="0.35">
      <c r="A387" t="s">
        <v>1438</v>
      </c>
      <c r="B387" t="s">
        <v>1439</v>
      </c>
      <c r="C387" t="s">
        <v>1402</v>
      </c>
      <c r="D387" t="s">
        <v>2413</v>
      </c>
      <c r="E387" t="s">
        <v>1397</v>
      </c>
      <c r="F387" t="s">
        <v>1440</v>
      </c>
      <c r="G387" t="s">
        <v>1175</v>
      </c>
      <c r="H387" s="1">
        <v>45753</v>
      </c>
      <c r="I387" t="s">
        <v>628</v>
      </c>
      <c r="J387" t="s">
        <v>1</v>
      </c>
      <c r="K387" t="s">
        <v>2</v>
      </c>
      <c r="L387" t="s">
        <v>29</v>
      </c>
      <c r="M387" t="s">
        <v>7747</v>
      </c>
      <c r="N387">
        <v>6</v>
      </c>
      <c r="O387" t="s">
        <v>2</v>
      </c>
      <c r="P387">
        <v>1</v>
      </c>
    </row>
    <row r="388" spans="1:16" x14ac:dyDescent="0.35">
      <c r="A388" t="s">
        <v>1441</v>
      </c>
      <c r="B388" t="s">
        <v>1442</v>
      </c>
      <c r="C388" t="s">
        <v>1402</v>
      </c>
      <c r="D388" t="s">
        <v>2413</v>
      </c>
      <c r="E388" t="s">
        <v>1397</v>
      </c>
      <c r="F388" t="s">
        <v>1443</v>
      </c>
      <c r="G388" t="s">
        <v>1444</v>
      </c>
      <c r="H388" s="1">
        <v>45753</v>
      </c>
      <c r="I388" t="s">
        <v>628</v>
      </c>
      <c r="J388" t="s">
        <v>1</v>
      </c>
      <c r="K388" t="s">
        <v>2</v>
      </c>
      <c r="L388" t="s">
        <v>29</v>
      </c>
      <c r="M388" t="s">
        <v>7747</v>
      </c>
      <c r="N388">
        <v>6</v>
      </c>
      <c r="O388" t="s">
        <v>2</v>
      </c>
      <c r="P388">
        <v>1</v>
      </c>
    </row>
    <row r="389" spans="1:16" x14ac:dyDescent="0.35">
      <c r="A389" t="s">
        <v>1441</v>
      </c>
      <c r="B389" t="s">
        <v>1445</v>
      </c>
      <c r="C389" t="s">
        <v>1396</v>
      </c>
      <c r="D389" t="s">
        <v>2413</v>
      </c>
      <c r="E389" t="s">
        <v>1397</v>
      </c>
      <c r="F389" t="s">
        <v>1446</v>
      </c>
      <c r="G389" t="s">
        <v>1447</v>
      </c>
      <c r="H389" s="1">
        <v>45753</v>
      </c>
      <c r="I389" t="s">
        <v>628</v>
      </c>
      <c r="J389" t="s">
        <v>1</v>
      </c>
      <c r="K389" t="s">
        <v>2</v>
      </c>
      <c r="L389" t="s">
        <v>29</v>
      </c>
      <c r="M389" t="s">
        <v>7747</v>
      </c>
      <c r="N389">
        <v>6</v>
      </c>
      <c r="O389" t="s">
        <v>2</v>
      </c>
      <c r="P389">
        <v>1</v>
      </c>
    </row>
    <row r="390" spans="1:16" x14ac:dyDescent="0.35">
      <c r="A390" t="s">
        <v>1441</v>
      </c>
      <c r="B390" t="s">
        <v>1448</v>
      </c>
      <c r="C390" t="s">
        <v>1402</v>
      </c>
      <c r="D390" t="s">
        <v>2413</v>
      </c>
      <c r="E390" t="s">
        <v>1397</v>
      </c>
      <c r="F390" t="s">
        <v>1449</v>
      </c>
      <c r="G390" t="s">
        <v>1450</v>
      </c>
      <c r="H390" s="1">
        <v>45753</v>
      </c>
      <c r="I390" t="s">
        <v>628</v>
      </c>
      <c r="J390" t="s">
        <v>1</v>
      </c>
      <c r="K390" t="s">
        <v>2</v>
      </c>
      <c r="L390" t="s">
        <v>29</v>
      </c>
      <c r="M390" t="s">
        <v>7747</v>
      </c>
      <c r="N390">
        <v>6</v>
      </c>
      <c r="O390" t="s">
        <v>2</v>
      </c>
      <c r="P390">
        <v>1</v>
      </c>
    </row>
    <row r="391" spans="1:16" x14ac:dyDescent="0.35">
      <c r="A391" t="s">
        <v>1451</v>
      </c>
      <c r="B391" t="s">
        <v>1452</v>
      </c>
      <c r="C391" t="s">
        <v>1402</v>
      </c>
      <c r="D391" t="s">
        <v>2413</v>
      </c>
      <c r="E391" t="s">
        <v>1397</v>
      </c>
      <c r="F391" t="s">
        <v>1453</v>
      </c>
      <c r="G391" t="s">
        <v>1454</v>
      </c>
      <c r="H391" s="1">
        <v>45753</v>
      </c>
      <c r="I391" t="s">
        <v>628</v>
      </c>
      <c r="J391" t="s">
        <v>1</v>
      </c>
      <c r="K391" t="s">
        <v>2</v>
      </c>
      <c r="L391" t="s">
        <v>29</v>
      </c>
      <c r="M391" t="s">
        <v>7747</v>
      </c>
      <c r="N391">
        <v>6</v>
      </c>
      <c r="O391" t="s">
        <v>2</v>
      </c>
      <c r="P391">
        <v>1</v>
      </c>
    </row>
    <row r="392" spans="1:16" x14ac:dyDescent="0.35">
      <c r="A392" t="s">
        <v>1455</v>
      </c>
      <c r="B392" t="s">
        <v>1456</v>
      </c>
      <c r="C392" t="s">
        <v>1396</v>
      </c>
      <c r="D392" t="s">
        <v>2413</v>
      </c>
      <c r="E392" t="s">
        <v>1397</v>
      </c>
      <c r="F392" t="s">
        <v>2418</v>
      </c>
      <c r="G392" t="s">
        <v>1458</v>
      </c>
      <c r="H392" s="1">
        <v>45753</v>
      </c>
      <c r="I392" t="s">
        <v>628</v>
      </c>
      <c r="J392" t="s">
        <v>1</v>
      </c>
      <c r="K392" t="s">
        <v>2</v>
      </c>
      <c r="L392" t="s">
        <v>29</v>
      </c>
      <c r="M392" t="s">
        <v>7747</v>
      </c>
      <c r="N392">
        <v>6</v>
      </c>
      <c r="O392" t="s">
        <v>2</v>
      </c>
      <c r="P392">
        <v>1</v>
      </c>
    </row>
    <row r="393" spans="1:16" x14ac:dyDescent="0.35">
      <c r="A393" t="s">
        <v>1459</v>
      </c>
      <c r="B393" t="s">
        <v>1460</v>
      </c>
      <c r="C393" t="s">
        <v>1396</v>
      </c>
      <c r="D393" t="s">
        <v>2413</v>
      </c>
      <c r="E393" t="s">
        <v>1397</v>
      </c>
      <c r="F393" t="s">
        <v>1461</v>
      </c>
      <c r="G393" t="s">
        <v>1462</v>
      </c>
      <c r="H393" s="1">
        <v>45753</v>
      </c>
      <c r="I393" t="s">
        <v>628</v>
      </c>
      <c r="J393" t="s">
        <v>1</v>
      </c>
      <c r="K393" t="s">
        <v>2</v>
      </c>
      <c r="L393" t="s">
        <v>29</v>
      </c>
      <c r="M393" t="s">
        <v>7747</v>
      </c>
      <c r="N393">
        <v>6</v>
      </c>
      <c r="O393" t="s">
        <v>2</v>
      </c>
      <c r="P393">
        <v>1</v>
      </c>
    </row>
    <row r="394" spans="1:16" x14ac:dyDescent="0.35">
      <c r="A394" t="s">
        <v>1463</v>
      </c>
      <c r="B394" t="s">
        <v>1464</v>
      </c>
      <c r="C394" t="s">
        <v>1396</v>
      </c>
      <c r="D394" t="s">
        <v>2413</v>
      </c>
      <c r="E394" t="s">
        <v>1397</v>
      </c>
      <c r="F394" t="s">
        <v>1465</v>
      </c>
      <c r="G394" t="s">
        <v>1466</v>
      </c>
      <c r="H394" s="1">
        <v>45753</v>
      </c>
      <c r="I394" t="s">
        <v>628</v>
      </c>
      <c r="J394" t="s">
        <v>1</v>
      </c>
      <c r="K394" t="s">
        <v>2</v>
      </c>
      <c r="L394" t="s">
        <v>29</v>
      </c>
      <c r="M394" t="s">
        <v>7747</v>
      </c>
      <c r="N394">
        <v>6</v>
      </c>
      <c r="O394" t="s">
        <v>2</v>
      </c>
      <c r="P394">
        <v>1</v>
      </c>
    </row>
    <row r="395" spans="1:16" x14ac:dyDescent="0.35">
      <c r="A395" t="s">
        <v>1463</v>
      </c>
      <c r="B395" t="s">
        <v>1467</v>
      </c>
      <c r="C395" t="s">
        <v>1396</v>
      </c>
      <c r="D395" t="s">
        <v>2413</v>
      </c>
      <c r="E395" t="s">
        <v>1397</v>
      </c>
      <c r="F395" t="s">
        <v>1468</v>
      </c>
      <c r="G395" t="s">
        <v>1469</v>
      </c>
      <c r="H395" s="1">
        <v>45753</v>
      </c>
      <c r="I395" t="s">
        <v>628</v>
      </c>
      <c r="J395" t="s">
        <v>1</v>
      </c>
      <c r="K395" t="s">
        <v>2</v>
      </c>
      <c r="L395" t="s">
        <v>29</v>
      </c>
      <c r="M395" t="s">
        <v>7747</v>
      </c>
      <c r="N395">
        <v>6</v>
      </c>
      <c r="O395" t="s">
        <v>2</v>
      </c>
      <c r="P395">
        <v>1</v>
      </c>
    </row>
    <row r="396" spans="1:16" x14ac:dyDescent="0.35">
      <c r="A396" t="s">
        <v>1470</v>
      </c>
      <c r="B396" t="s">
        <v>1471</v>
      </c>
      <c r="C396" t="s">
        <v>1472</v>
      </c>
      <c r="D396" t="s">
        <v>2413</v>
      </c>
      <c r="E396" t="s">
        <v>1397</v>
      </c>
      <c r="F396" t="s">
        <v>1473</v>
      </c>
      <c r="G396" t="s">
        <v>1474</v>
      </c>
      <c r="H396" s="1">
        <v>45753</v>
      </c>
      <c r="I396" t="s">
        <v>628</v>
      </c>
      <c r="J396" t="s">
        <v>1</v>
      </c>
      <c r="K396" t="s">
        <v>2</v>
      </c>
      <c r="L396" t="s">
        <v>29</v>
      </c>
      <c r="M396" t="s">
        <v>1472</v>
      </c>
      <c r="N396">
        <v>6</v>
      </c>
      <c r="O396" t="s">
        <v>2</v>
      </c>
      <c r="P396">
        <v>1</v>
      </c>
    </row>
    <row r="397" spans="1:16" x14ac:dyDescent="0.35">
      <c r="A397" t="s">
        <v>1470</v>
      </c>
      <c r="B397" t="s">
        <v>1475</v>
      </c>
      <c r="C397" t="s">
        <v>1402</v>
      </c>
      <c r="D397" t="s">
        <v>2413</v>
      </c>
      <c r="E397" t="s">
        <v>1397</v>
      </c>
      <c r="F397" t="s">
        <v>1476</v>
      </c>
      <c r="G397" t="s">
        <v>1477</v>
      </c>
      <c r="H397" s="1">
        <v>45753</v>
      </c>
      <c r="I397" t="s">
        <v>628</v>
      </c>
      <c r="J397" t="s">
        <v>1</v>
      </c>
      <c r="K397" t="s">
        <v>2</v>
      </c>
      <c r="L397" t="s">
        <v>29</v>
      </c>
      <c r="M397" t="s">
        <v>7747</v>
      </c>
      <c r="N397">
        <v>6</v>
      </c>
      <c r="O397" t="s">
        <v>2</v>
      </c>
      <c r="P397">
        <v>1</v>
      </c>
    </row>
    <row r="398" spans="1:16" x14ac:dyDescent="0.35">
      <c r="A398" t="s">
        <v>1470</v>
      </c>
      <c r="B398" t="s">
        <v>1478</v>
      </c>
      <c r="C398" t="s">
        <v>1472</v>
      </c>
      <c r="D398" t="s">
        <v>2413</v>
      </c>
      <c r="E398" t="s">
        <v>1397</v>
      </c>
      <c r="F398" t="s">
        <v>1479</v>
      </c>
      <c r="G398" t="s">
        <v>1474</v>
      </c>
      <c r="H398" s="1">
        <v>45753</v>
      </c>
      <c r="I398" t="s">
        <v>628</v>
      </c>
      <c r="J398" t="s">
        <v>1</v>
      </c>
      <c r="K398" t="s">
        <v>2</v>
      </c>
      <c r="L398" t="s">
        <v>29</v>
      </c>
      <c r="M398" t="s">
        <v>1472</v>
      </c>
      <c r="N398">
        <v>6</v>
      </c>
      <c r="O398" t="s">
        <v>2</v>
      </c>
      <c r="P398">
        <v>1</v>
      </c>
    </row>
    <row r="399" spans="1:16" x14ac:dyDescent="0.35">
      <c r="A399" t="s">
        <v>1480</v>
      </c>
      <c r="B399" t="s">
        <v>1481</v>
      </c>
      <c r="C399" t="s">
        <v>1396</v>
      </c>
      <c r="D399" t="s">
        <v>2413</v>
      </c>
      <c r="E399" t="s">
        <v>1397</v>
      </c>
      <c r="F399" t="s">
        <v>1482</v>
      </c>
      <c r="G399" t="s">
        <v>1483</v>
      </c>
      <c r="H399" s="1">
        <v>45753</v>
      </c>
      <c r="I399" t="s">
        <v>628</v>
      </c>
      <c r="J399" t="s">
        <v>1</v>
      </c>
      <c r="K399" t="s">
        <v>2</v>
      </c>
      <c r="L399" t="s">
        <v>29</v>
      </c>
      <c r="M399" t="s">
        <v>7747</v>
      </c>
      <c r="N399">
        <v>6</v>
      </c>
      <c r="O399" t="s">
        <v>2</v>
      </c>
      <c r="P399">
        <v>1</v>
      </c>
    </row>
    <row r="400" spans="1:16" x14ac:dyDescent="0.35">
      <c r="A400" t="s">
        <v>1484</v>
      </c>
      <c r="B400" t="s">
        <v>1485</v>
      </c>
      <c r="C400" t="s">
        <v>1396</v>
      </c>
      <c r="D400" t="s">
        <v>2413</v>
      </c>
      <c r="E400" t="s">
        <v>1397</v>
      </c>
      <c r="F400" t="s">
        <v>1486</v>
      </c>
      <c r="G400" t="s">
        <v>1487</v>
      </c>
      <c r="H400" s="1">
        <v>45753</v>
      </c>
      <c r="I400" t="s">
        <v>628</v>
      </c>
      <c r="J400" t="s">
        <v>1</v>
      </c>
      <c r="K400" t="s">
        <v>2</v>
      </c>
      <c r="L400" t="s">
        <v>29</v>
      </c>
      <c r="M400" t="s">
        <v>7747</v>
      </c>
      <c r="N400">
        <v>6</v>
      </c>
      <c r="O400" t="s">
        <v>2</v>
      </c>
      <c r="P400">
        <v>1</v>
      </c>
    </row>
    <row r="401" spans="1:16" x14ac:dyDescent="0.35">
      <c r="A401" t="s">
        <v>1488</v>
      </c>
      <c r="B401" t="s">
        <v>1489</v>
      </c>
      <c r="C401" t="s">
        <v>1402</v>
      </c>
      <c r="D401" t="s">
        <v>2413</v>
      </c>
      <c r="E401" t="s">
        <v>1397</v>
      </c>
      <c r="F401" t="s">
        <v>1490</v>
      </c>
      <c r="G401" t="s">
        <v>1491</v>
      </c>
      <c r="H401" s="1">
        <v>45753</v>
      </c>
      <c r="I401" t="s">
        <v>628</v>
      </c>
      <c r="J401" t="s">
        <v>1</v>
      </c>
      <c r="K401" t="s">
        <v>2</v>
      </c>
      <c r="L401" t="s">
        <v>29</v>
      </c>
      <c r="M401" t="s">
        <v>7747</v>
      </c>
      <c r="N401">
        <v>6</v>
      </c>
      <c r="O401" t="s">
        <v>2</v>
      </c>
      <c r="P401">
        <v>1</v>
      </c>
    </row>
    <row r="402" spans="1:16" x14ac:dyDescent="0.35">
      <c r="A402" t="s">
        <v>1488</v>
      </c>
      <c r="B402" t="s">
        <v>1492</v>
      </c>
      <c r="C402" t="s">
        <v>1402</v>
      </c>
      <c r="D402" t="s">
        <v>2413</v>
      </c>
      <c r="E402" t="s">
        <v>1397</v>
      </c>
      <c r="F402" t="s">
        <v>1493</v>
      </c>
      <c r="G402" t="s">
        <v>1494</v>
      </c>
      <c r="H402" s="1">
        <v>45753</v>
      </c>
      <c r="I402" t="s">
        <v>628</v>
      </c>
      <c r="J402" t="s">
        <v>1</v>
      </c>
      <c r="K402" t="s">
        <v>2</v>
      </c>
      <c r="L402" t="s">
        <v>29</v>
      </c>
      <c r="M402" t="s">
        <v>7747</v>
      </c>
      <c r="N402">
        <v>6</v>
      </c>
      <c r="O402" t="s">
        <v>2</v>
      </c>
      <c r="P402">
        <v>1</v>
      </c>
    </row>
    <row r="403" spans="1:16" x14ac:dyDescent="0.35">
      <c r="A403" t="s">
        <v>1495</v>
      </c>
      <c r="B403" t="s">
        <v>1496</v>
      </c>
      <c r="C403" t="s">
        <v>1396</v>
      </c>
      <c r="D403" t="s">
        <v>2413</v>
      </c>
      <c r="E403" t="s">
        <v>1397</v>
      </c>
      <c r="F403" t="s">
        <v>1497</v>
      </c>
      <c r="G403" t="s">
        <v>1175</v>
      </c>
      <c r="H403" s="1">
        <v>45753</v>
      </c>
      <c r="I403" t="s">
        <v>628</v>
      </c>
      <c r="J403" t="s">
        <v>1</v>
      </c>
      <c r="K403" t="s">
        <v>2</v>
      </c>
      <c r="L403" t="s">
        <v>29</v>
      </c>
      <c r="M403" t="s">
        <v>7747</v>
      </c>
      <c r="N403">
        <v>6</v>
      </c>
      <c r="O403" t="s">
        <v>2</v>
      </c>
      <c r="P403">
        <v>1</v>
      </c>
    </row>
    <row r="404" spans="1:16" x14ac:dyDescent="0.35">
      <c r="A404" t="s">
        <v>1498</v>
      </c>
      <c r="B404" t="s">
        <v>1481</v>
      </c>
      <c r="C404" t="s">
        <v>1428</v>
      </c>
      <c r="D404" t="s">
        <v>2413</v>
      </c>
      <c r="E404" t="s">
        <v>1397</v>
      </c>
      <c r="F404" t="s">
        <v>2419</v>
      </c>
      <c r="G404" t="s">
        <v>1500</v>
      </c>
      <c r="H404" s="1">
        <v>45753</v>
      </c>
      <c r="I404" t="s">
        <v>628</v>
      </c>
      <c r="J404" t="s">
        <v>1</v>
      </c>
      <c r="K404" t="s">
        <v>2</v>
      </c>
      <c r="L404" t="s">
        <v>29</v>
      </c>
      <c r="M404" t="s">
        <v>1428</v>
      </c>
      <c r="N404">
        <v>6</v>
      </c>
      <c r="O404" t="s">
        <v>2</v>
      </c>
      <c r="P404">
        <v>1</v>
      </c>
    </row>
    <row r="405" spans="1:16" x14ac:dyDescent="0.35">
      <c r="A405" t="s">
        <v>1498</v>
      </c>
      <c r="B405" t="s">
        <v>1501</v>
      </c>
      <c r="C405" t="s">
        <v>1402</v>
      </c>
      <c r="D405" t="s">
        <v>2413</v>
      </c>
      <c r="E405" t="s">
        <v>1397</v>
      </c>
      <c r="F405" t="s">
        <v>1502</v>
      </c>
      <c r="G405" t="s">
        <v>1175</v>
      </c>
      <c r="H405" s="1">
        <v>45753</v>
      </c>
      <c r="I405" t="s">
        <v>628</v>
      </c>
      <c r="J405" t="s">
        <v>1</v>
      </c>
      <c r="K405" t="s">
        <v>2</v>
      </c>
      <c r="L405" t="s">
        <v>29</v>
      </c>
      <c r="M405" t="s">
        <v>7747</v>
      </c>
      <c r="N405">
        <v>6</v>
      </c>
      <c r="O405" t="s">
        <v>2</v>
      </c>
      <c r="P405">
        <v>1</v>
      </c>
    </row>
    <row r="406" spans="1:16" x14ac:dyDescent="0.35">
      <c r="A406" t="s">
        <v>1503</v>
      </c>
      <c r="B406" t="s">
        <v>1504</v>
      </c>
      <c r="C406" t="s">
        <v>1396</v>
      </c>
      <c r="D406" t="s">
        <v>2413</v>
      </c>
      <c r="E406" t="s">
        <v>1397</v>
      </c>
      <c r="F406" t="s">
        <v>1505</v>
      </c>
      <c r="G406" t="s">
        <v>1506</v>
      </c>
      <c r="H406" s="1">
        <v>45753</v>
      </c>
      <c r="I406" t="s">
        <v>628</v>
      </c>
      <c r="J406" t="s">
        <v>1</v>
      </c>
      <c r="K406" t="s">
        <v>2</v>
      </c>
      <c r="L406" t="s">
        <v>29</v>
      </c>
      <c r="M406" t="s">
        <v>7747</v>
      </c>
      <c r="N406">
        <v>6</v>
      </c>
      <c r="O406" t="s">
        <v>2</v>
      </c>
      <c r="P406">
        <v>1</v>
      </c>
    </row>
    <row r="407" spans="1:16" x14ac:dyDescent="0.35">
      <c r="A407" t="s">
        <v>1507</v>
      </c>
      <c r="B407" t="s">
        <v>1395</v>
      </c>
      <c r="C407" t="s">
        <v>1396</v>
      </c>
      <c r="D407" t="s">
        <v>2413</v>
      </c>
      <c r="E407" t="s">
        <v>1397</v>
      </c>
      <c r="F407" t="s">
        <v>1508</v>
      </c>
      <c r="H407" s="1">
        <v>45753</v>
      </c>
      <c r="I407" t="s">
        <v>628</v>
      </c>
      <c r="J407" t="s">
        <v>1</v>
      </c>
      <c r="K407" t="s">
        <v>2</v>
      </c>
      <c r="L407" t="s">
        <v>29</v>
      </c>
      <c r="M407" t="s">
        <v>7747</v>
      </c>
      <c r="N407">
        <v>6</v>
      </c>
      <c r="O407" t="s">
        <v>2</v>
      </c>
      <c r="P407">
        <v>1</v>
      </c>
    </row>
    <row r="408" spans="1:16" x14ac:dyDescent="0.35">
      <c r="A408" t="s">
        <v>1842</v>
      </c>
      <c r="B408" t="s">
        <v>1843</v>
      </c>
      <c r="C408" t="s">
        <v>1396</v>
      </c>
      <c r="D408" t="s">
        <v>97</v>
      </c>
      <c r="E408" t="s">
        <v>1397</v>
      </c>
      <c r="H408" s="1">
        <v>45759</v>
      </c>
      <c r="I408" t="s">
        <v>195</v>
      </c>
      <c r="J408" t="s">
        <v>1</v>
      </c>
      <c r="K408" t="s">
        <v>124</v>
      </c>
      <c r="L408" t="s">
        <v>29</v>
      </c>
      <c r="M408" t="s">
        <v>7747</v>
      </c>
      <c r="N408">
        <v>6</v>
      </c>
      <c r="O408" t="s">
        <v>124</v>
      </c>
      <c r="P408">
        <v>1</v>
      </c>
    </row>
    <row r="409" spans="1:16" x14ac:dyDescent="0.35">
      <c r="A409" t="s">
        <v>1874</v>
      </c>
      <c r="B409" t="s">
        <v>1875</v>
      </c>
      <c r="C409" t="s">
        <v>1402</v>
      </c>
      <c r="D409" t="s">
        <v>97</v>
      </c>
      <c r="E409" t="s">
        <v>1397</v>
      </c>
      <c r="H409" s="1">
        <v>45759</v>
      </c>
      <c r="I409" t="s">
        <v>195</v>
      </c>
      <c r="J409" t="s">
        <v>1</v>
      </c>
      <c r="K409" t="s">
        <v>124</v>
      </c>
      <c r="L409" t="s">
        <v>29</v>
      </c>
      <c r="M409" t="s">
        <v>7747</v>
      </c>
      <c r="N409">
        <v>6</v>
      </c>
      <c r="O409" t="s">
        <v>124</v>
      </c>
      <c r="P409">
        <v>1</v>
      </c>
    </row>
    <row r="410" spans="1:16" x14ac:dyDescent="0.35">
      <c r="A410" t="s">
        <v>1788</v>
      </c>
      <c r="B410" t="s">
        <v>1789</v>
      </c>
      <c r="C410" t="s">
        <v>1402</v>
      </c>
      <c r="D410" t="s">
        <v>97</v>
      </c>
      <c r="E410" t="s">
        <v>1397</v>
      </c>
      <c r="H410" s="1">
        <v>45759</v>
      </c>
      <c r="I410" t="s">
        <v>195</v>
      </c>
      <c r="J410" t="s">
        <v>1</v>
      </c>
      <c r="K410" t="s">
        <v>124</v>
      </c>
      <c r="L410" t="s">
        <v>29</v>
      </c>
      <c r="M410" t="s">
        <v>7747</v>
      </c>
      <c r="N410">
        <v>6</v>
      </c>
      <c r="O410" t="s">
        <v>124</v>
      </c>
      <c r="P410">
        <v>1</v>
      </c>
    </row>
    <row r="411" spans="1:16" x14ac:dyDescent="0.35">
      <c r="A411" t="s">
        <v>1807</v>
      </c>
      <c r="B411" t="s">
        <v>1808</v>
      </c>
      <c r="C411" t="s">
        <v>1402</v>
      </c>
      <c r="D411" t="s">
        <v>97</v>
      </c>
      <c r="E411" t="s">
        <v>1397</v>
      </c>
      <c r="H411" s="1">
        <v>45759</v>
      </c>
      <c r="I411" t="s">
        <v>195</v>
      </c>
      <c r="J411" t="s">
        <v>1</v>
      </c>
      <c r="K411" t="s">
        <v>124</v>
      </c>
      <c r="L411" t="s">
        <v>29</v>
      </c>
      <c r="M411" t="s">
        <v>7747</v>
      </c>
      <c r="N411">
        <v>6</v>
      </c>
      <c r="O411" t="s">
        <v>124</v>
      </c>
      <c r="P411">
        <v>1</v>
      </c>
    </row>
    <row r="412" spans="1:16" x14ac:dyDescent="0.35">
      <c r="A412" t="s">
        <v>1810</v>
      </c>
      <c r="B412" t="s">
        <v>1811</v>
      </c>
      <c r="C412" t="s">
        <v>1396</v>
      </c>
      <c r="D412" t="s">
        <v>97</v>
      </c>
      <c r="E412" t="s">
        <v>1397</v>
      </c>
      <c r="H412" s="1">
        <v>45759</v>
      </c>
      <c r="I412" t="s">
        <v>195</v>
      </c>
      <c r="J412" t="s">
        <v>1</v>
      </c>
      <c r="K412" t="s">
        <v>124</v>
      </c>
      <c r="L412" t="s">
        <v>29</v>
      </c>
      <c r="M412" t="s">
        <v>7747</v>
      </c>
      <c r="N412">
        <v>6</v>
      </c>
      <c r="O412" t="s">
        <v>124</v>
      </c>
      <c r="P412">
        <v>1</v>
      </c>
    </row>
    <row r="413" spans="1:16" x14ac:dyDescent="0.35">
      <c r="A413" t="s">
        <v>1880</v>
      </c>
      <c r="B413" t="s">
        <v>1881</v>
      </c>
      <c r="C413" t="s">
        <v>1396</v>
      </c>
      <c r="D413" t="s">
        <v>97</v>
      </c>
      <c r="E413" t="s">
        <v>1397</v>
      </c>
      <c r="H413" s="1">
        <v>45759</v>
      </c>
      <c r="I413" t="s">
        <v>195</v>
      </c>
      <c r="J413" t="s">
        <v>1</v>
      </c>
      <c r="K413" t="s">
        <v>124</v>
      </c>
      <c r="L413" t="s">
        <v>29</v>
      </c>
      <c r="M413" t="s">
        <v>7747</v>
      </c>
      <c r="N413">
        <v>6</v>
      </c>
      <c r="O413" t="s">
        <v>124</v>
      </c>
      <c r="P413">
        <v>1</v>
      </c>
    </row>
    <row r="414" spans="1:16" x14ac:dyDescent="0.35">
      <c r="A414" t="s">
        <v>1797</v>
      </c>
      <c r="B414" t="s">
        <v>1798</v>
      </c>
      <c r="C414" t="s">
        <v>1396</v>
      </c>
      <c r="D414" t="s">
        <v>97</v>
      </c>
      <c r="E414" t="s">
        <v>1397</v>
      </c>
      <c r="H414" s="1">
        <v>45759</v>
      </c>
      <c r="I414" t="s">
        <v>195</v>
      </c>
      <c r="J414" t="s">
        <v>1</v>
      </c>
      <c r="K414" t="s">
        <v>124</v>
      </c>
      <c r="L414" t="s">
        <v>29</v>
      </c>
      <c r="M414" t="s">
        <v>7747</v>
      </c>
      <c r="N414">
        <v>6</v>
      </c>
      <c r="O414" t="s">
        <v>124</v>
      </c>
      <c r="P414">
        <v>1</v>
      </c>
    </row>
    <row r="415" spans="1:16" x14ac:dyDescent="0.35">
      <c r="A415" t="s">
        <v>1797</v>
      </c>
      <c r="B415" t="s">
        <v>1800</v>
      </c>
      <c r="C415" t="s">
        <v>1402</v>
      </c>
      <c r="D415" t="s">
        <v>97</v>
      </c>
      <c r="E415" t="s">
        <v>1397</v>
      </c>
      <c r="H415" s="1">
        <v>45759</v>
      </c>
      <c r="I415" t="s">
        <v>195</v>
      </c>
      <c r="J415" t="s">
        <v>1</v>
      </c>
      <c r="K415" t="s">
        <v>124</v>
      </c>
      <c r="L415" t="s">
        <v>28</v>
      </c>
      <c r="M415" t="s">
        <v>7747</v>
      </c>
      <c r="N415">
        <v>6</v>
      </c>
      <c r="O415" t="s">
        <v>124</v>
      </c>
      <c r="P415">
        <v>1</v>
      </c>
    </row>
    <row r="416" spans="1:16" x14ac:dyDescent="0.35">
      <c r="A416" t="s">
        <v>1802</v>
      </c>
      <c r="B416" t="s">
        <v>1798</v>
      </c>
      <c r="C416" t="s">
        <v>1396</v>
      </c>
      <c r="D416" t="s">
        <v>97</v>
      </c>
      <c r="E416" t="s">
        <v>1397</v>
      </c>
      <c r="H416" s="1">
        <v>45759</v>
      </c>
      <c r="I416" t="s">
        <v>195</v>
      </c>
      <c r="J416" t="s">
        <v>1</v>
      </c>
      <c r="K416" t="s">
        <v>124</v>
      </c>
      <c r="L416" t="s">
        <v>28</v>
      </c>
      <c r="M416" t="s">
        <v>7747</v>
      </c>
      <c r="N416">
        <v>6</v>
      </c>
      <c r="O416" t="s">
        <v>124</v>
      </c>
      <c r="P416">
        <v>1</v>
      </c>
    </row>
    <row r="417" spans="1:16" x14ac:dyDescent="0.35">
      <c r="A417" t="s">
        <v>1815</v>
      </c>
      <c r="B417" t="s">
        <v>1816</v>
      </c>
      <c r="C417" t="s">
        <v>1402</v>
      </c>
      <c r="D417" t="s">
        <v>97</v>
      </c>
      <c r="E417" t="s">
        <v>1397</v>
      </c>
      <c r="H417" s="1">
        <v>45759</v>
      </c>
      <c r="I417" t="s">
        <v>195</v>
      </c>
      <c r="J417" t="s">
        <v>1</v>
      </c>
      <c r="K417" t="s">
        <v>124</v>
      </c>
      <c r="L417" t="s">
        <v>28</v>
      </c>
      <c r="M417" t="s">
        <v>7747</v>
      </c>
      <c r="N417">
        <v>6</v>
      </c>
      <c r="O417" t="s">
        <v>124</v>
      </c>
      <c r="P417">
        <v>1</v>
      </c>
    </row>
    <row r="418" spans="1:16" x14ac:dyDescent="0.35">
      <c r="A418" t="s">
        <v>1813</v>
      </c>
      <c r="B418" t="s">
        <v>1637</v>
      </c>
      <c r="C418" t="s">
        <v>1402</v>
      </c>
      <c r="D418" t="s">
        <v>97</v>
      </c>
      <c r="E418" t="s">
        <v>1397</v>
      </c>
      <c r="H418" s="1">
        <v>45759</v>
      </c>
      <c r="I418" t="s">
        <v>195</v>
      </c>
      <c r="J418" t="s">
        <v>1</v>
      </c>
      <c r="K418" t="s">
        <v>124</v>
      </c>
      <c r="L418" t="s">
        <v>28</v>
      </c>
      <c r="M418" t="s">
        <v>7747</v>
      </c>
      <c r="N418">
        <v>6</v>
      </c>
      <c r="O418" t="s">
        <v>124</v>
      </c>
      <c r="P418">
        <v>1</v>
      </c>
    </row>
    <row r="419" spans="1:16" x14ac:dyDescent="0.35">
      <c r="A419" t="s">
        <v>1877</v>
      </c>
      <c r="B419" t="s">
        <v>1878</v>
      </c>
      <c r="C419" t="s">
        <v>1396</v>
      </c>
      <c r="D419" t="s">
        <v>97</v>
      </c>
      <c r="E419" t="s">
        <v>1397</v>
      </c>
      <c r="H419" s="1">
        <v>45759</v>
      </c>
      <c r="I419" t="s">
        <v>195</v>
      </c>
      <c r="J419" t="s">
        <v>1</v>
      </c>
      <c r="K419" t="s">
        <v>124</v>
      </c>
      <c r="L419" t="s">
        <v>28</v>
      </c>
      <c r="M419" t="s">
        <v>7747</v>
      </c>
      <c r="N419">
        <v>6</v>
      </c>
      <c r="O419" t="s">
        <v>124</v>
      </c>
      <c r="P419">
        <v>1</v>
      </c>
    </row>
    <row r="420" spans="1:16" x14ac:dyDescent="0.35">
      <c r="A420" t="s">
        <v>1862</v>
      </c>
      <c r="B420" t="s">
        <v>1863</v>
      </c>
      <c r="C420" t="s">
        <v>1396</v>
      </c>
      <c r="D420" t="s">
        <v>97</v>
      </c>
      <c r="E420" t="s">
        <v>1397</v>
      </c>
      <c r="H420" s="1">
        <v>45759</v>
      </c>
      <c r="I420" t="s">
        <v>195</v>
      </c>
      <c r="J420" t="s">
        <v>1</v>
      </c>
      <c r="K420" t="s">
        <v>124</v>
      </c>
      <c r="L420" t="s">
        <v>28</v>
      </c>
      <c r="M420" t="s">
        <v>7747</v>
      </c>
      <c r="N420">
        <v>6</v>
      </c>
      <c r="O420" t="s">
        <v>124</v>
      </c>
      <c r="P420">
        <v>1</v>
      </c>
    </row>
    <row r="421" spans="1:16" x14ac:dyDescent="0.35">
      <c r="A421" t="s">
        <v>1872</v>
      </c>
      <c r="B421" t="s">
        <v>1840</v>
      </c>
      <c r="C421" t="s">
        <v>1402</v>
      </c>
      <c r="D421" t="s">
        <v>97</v>
      </c>
      <c r="E421" t="s">
        <v>1397</v>
      </c>
      <c r="H421" s="1">
        <v>45759</v>
      </c>
      <c r="I421" t="s">
        <v>195</v>
      </c>
      <c r="J421" t="s">
        <v>1</v>
      </c>
      <c r="K421" t="s">
        <v>124</v>
      </c>
      <c r="L421" t="s">
        <v>28</v>
      </c>
      <c r="M421" t="s">
        <v>7747</v>
      </c>
      <c r="N421">
        <v>6</v>
      </c>
      <c r="O421" t="s">
        <v>124</v>
      </c>
      <c r="P421">
        <v>1</v>
      </c>
    </row>
    <row r="422" spans="1:16" x14ac:dyDescent="0.35">
      <c r="A422" t="s">
        <v>1836</v>
      </c>
      <c r="B422" t="s">
        <v>1837</v>
      </c>
      <c r="C422" t="s">
        <v>1396</v>
      </c>
      <c r="D422" t="s">
        <v>97</v>
      </c>
      <c r="E422" t="s">
        <v>1397</v>
      </c>
      <c r="H422" s="1">
        <v>45759</v>
      </c>
      <c r="I422" t="s">
        <v>195</v>
      </c>
      <c r="J422" t="s">
        <v>1</v>
      </c>
      <c r="K422" t="s">
        <v>124</v>
      </c>
      <c r="L422" t="s">
        <v>28</v>
      </c>
      <c r="M422" t="s">
        <v>7747</v>
      </c>
      <c r="N422">
        <v>6</v>
      </c>
      <c r="O422" t="s">
        <v>124</v>
      </c>
      <c r="P422">
        <v>1</v>
      </c>
    </row>
    <row r="423" spans="1:16" x14ac:dyDescent="0.35">
      <c r="A423" t="s">
        <v>1836</v>
      </c>
      <c r="B423" t="s">
        <v>1798</v>
      </c>
      <c r="C423" t="s">
        <v>1402</v>
      </c>
      <c r="D423" t="s">
        <v>97</v>
      </c>
      <c r="E423" t="s">
        <v>1397</v>
      </c>
      <c r="H423" s="1">
        <v>45759</v>
      </c>
      <c r="I423" t="s">
        <v>195</v>
      </c>
      <c r="J423" t="s">
        <v>1</v>
      </c>
      <c r="K423" t="s">
        <v>124</v>
      </c>
      <c r="L423" t="s">
        <v>28</v>
      </c>
      <c r="M423" t="s">
        <v>7747</v>
      </c>
      <c r="N423">
        <v>6</v>
      </c>
      <c r="O423" t="s">
        <v>124</v>
      </c>
      <c r="P423">
        <v>1</v>
      </c>
    </row>
    <row r="424" spans="1:16" x14ac:dyDescent="0.35">
      <c r="A424" t="s">
        <v>1836</v>
      </c>
      <c r="B424" t="s">
        <v>1840</v>
      </c>
      <c r="C424" t="s">
        <v>1402</v>
      </c>
      <c r="D424" t="s">
        <v>97</v>
      </c>
      <c r="E424" t="s">
        <v>1397</v>
      </c>
      <c r="H424" s="1">
        <v>45759</v>
      </c>
      <c r="I424" t="s">
        <v>195</v>
      </c>
      <c r="J424" t="s">
        <v>1</v>
      </c>
      <c r="K424" t="s">
        <v>124</v>
      </c>
      <c r="L424" t="s">
        <v>28</v>
      </c>
      <c r="M424" t="s">
        <v>7747</v>
      </c>
      <c r="N424">
        <v>6</v>
      </c>
      <c r="O424" t="s">
        <v>124</v>
      </c>
      <c r="P424">
        <v>1</v>
      </c>
    </row>
    <row r="425" spans="1:16" x14ac:dyDescent="0.35">
      <c r="A425" t="s">
        <v>1859</v>
      </c>
      <c r="B425" t="s">
        <v>1860</v>
      </c>
      <c r="C425" t="s">
        <v>1396</v>
      </c>
      <c r="D425" t="s">
        <v>97</v>
      </c>
      <c r="E425" t="s">
        <v>1397</v>
      </c>
      <c r="H425" s="1">
        <v>45759</v>
      </c>
      <c r="I425" t="s">
        <v>195</v>
      </c>
      <c r="J425" t="s">
        <v>1</v>
      </c>
      <c r="K425" t="s">
        <v>124</v>
      </c>
      <c r="L425" t="s">
        <v>28</v>
      </c>
      <c r="M425" t="s">
        <v>7747</v>
      </c>
      <c r="N425">
        <v>6</v>
      </c>
      <c r="O425" t="s">
        <v>124</v>
      </c>
      <c r="P425">
        <v>1</v>
      </c>
    </row>
    <row r="426" spans="1:16" x14ac:dyDescent="0.35">
      <c r="A426" t="s">
        <v>2420</v>
      </c>
      <c r="B426" t="s">
        <v>2421</v>
      </c>
      <c r="C426" t="s">
        <v>1396</v>
      </c>
      <c r="D426" t="s">
        <v>97</v>
      </c>
      <c r="E426" t="s">
        <v>1397</v>
      </c>
      <c r="H426" s="1">
        <v>45759</v>
      </c>
      <c r="I426" t="s">
        <v>195</v>
      </c>
      <c r="J426" t="s">
        <v>1</v>
      </c>
      <c r="K426" t="s">
        <v>124</v>
      </c>
      <c r="L426" t="s">
        <v>28</v>
      </c>
      <c r="M426" t="s">
        <v>7747</v>
      </c>
      <c r="N426">
        <v>6</v>
      </c>
      <c r="O426" t="s">
        <v>124</v>
      </c>
      <c r="P426">
        <v>1</v>
      </c>
    </row>
    <row r="427" spans="1:16" x14ac:dyDescent="0.35">
      <c r="A427" t="s">
        <v>1848</v>
      </c>
      <c r="B427" t="s">
        <v>1849</v>
      </c>
      <c r="C427" t="s">
        <v>1396</v>
      </c>
      <c r="D427" t="s">
        <v>97</v>
      </c>
      <c r="E427" t="s">
        <v>1397</v>
      </c>
      <c r="H427" s="1">
        <v>45759</v>
      </c>
      <c r="I427" t="s">
        <v>195</v>
      </c>
      <c r="J427" t="s">
        <v>1</v>
      </c>
      <c r="K427" t="s">
        <v>124</v>
      </c>
      <c r="L427" t="s">
        <v>28</v>
      </c>
      <c r="M427" t="s">
        <v>7747</v>
      </c>
      <c r="N427">
        <v>6</v>
      </c>
      <c r="O427" t="s">
        <v>124</v>
      </c>
      <c r="P427">
        <v>1</v>
      </c>
    </row>
    <row r="428" spans="1:16" x14ac:dyDescent="0.35">
      <c r="A428" t="s">
        <v>1794</v>
      </c>
      <c r="B428" t="s">
        <v>1795</v>
      </c>
      <c r="C428" t="s">
        <v>1402</v>
      </c>
      <c r="D428" t="s">
        <v>97</v>
      </c>
      <c r="E428" t="s">
        <v>1397</v>
      </c>
      <c r="H428" s="1">
        <v>45759</v>
      </c>
      <c r="I428" t="s">
        <v>195</v>
      </c>
      <c r="J428" t="s">
        <v>1</v>
      </c>
      <c r="K428" t="s">
        <v>124</v>
      </c>
      <c r="L428" t="s">
        <v>28</v>
      </c>
      <c r="M428" t="s">
        <v>7747</v>
      </c>
      <c r="N428">
        <v>6</v>
      </c>
      <c r="O428" t="s">
        <v>124</v>
      </c>
      <c r="P428">
        <v>1</v>
      </c>
    </row>
    <row r="429" spans="1:16" x14ac:dyDescent="0.35">
      <c r="A429" t="s">
        <v>1827</v>
      </c>
      <c r="B429" t="s">
        <v>1828</v>
      </c>
      <c r="C429" t="s">
        <v>1396</v>
      </c>
      <c r="D429" t="s">
        <v>97</v>
      </c>
      <c r="E429" t="s">
        <v>1397</v>
      </c>
      <c r="H429" s="1">
        <v>45759</v>
      </c>
      <c r="I429" t="s">
        <v>195</v>
      </c>
      <c r="J429" t="s">
        <v>1</v>
      </c>
      <c r="K429" t="s">
        <v>124</v>
      </c>
      <c r="L429" t="s">
        <v>28</v>
      </c>
      <c r="M429" t="s">
        <v>7747</v>
      </c>
      <c r="N429">
        <v>6</v>
      </c>
      <c r="O429" t="s">
        <v>124</v>
      </c>
      <c r="P429">
        <v>1</v>
      </c>
    </row>
    <row r="430" spans="1:16" x14ac:dyDescent="0.35">
      <c r="A430" t="s">
        <v>1822</v>
      </c>
      <c r="B430" t="s">
        <v>1823</v>
      </c>
      <c r="C430" t="s">
        <v>1396</v>
      </c>
      <c r="D430" t="s">
        <v>97</v>
      </c>
      <c r="E430" t="s">
        <v>1397</v>
      </c>
      <c r="H430" s="1">
        <v>45759</v>
      </c>
      <c r="I430" t="s">
        <v>195</v>
      </c>
      <c r="J430" t="s">
        <v>1</v>
      </c>
      <c r="K430" t="s">
        <v>124</v>
      </c>
      <c r="L430" t="s">
        <v>28</v>
      </c>
      <c r="M430" t="s">
        <v>7747</v>
      </c>
      <c r="N430">
        <v>6</v>
      </c>
      <c r="O430" t="s">
        <v>124</v>
      </c>
      <c r="P430">
        <v>1</v>
      </c>
    </row>
    <row r="431" spans="1:16" x14ac:dyDescent="0.35">
      <c r="A431" t="s">
        <v>1865</v>
      </c>
      <c r="B431" t="s">
        <v>1811</v>
      </c>
      <c r="C431" t="s">
        <v>1396</v>
      </c>
      <c r="D431" t="s">
        <v>97</v>
      </c>
      <c r="E431" t="s">
        <v>1397</v>
      </c>
      <c r="H431" s="1">
        <v>45759</v>
      </c>
      <c r="I431" t="s">
        <v>195</v>
      </c>
      <c r="J431" t="s">
        <v>1</v>
      </c>
      <c r="K431" t="s">
        <v>124</v>
      </c>
      <c r="L431" t="s">
        <v>28</v>
      </c>
      <c r="M431" t="s">
        <v>7747</v>
      </c>
      <c r="N431">
        <v>6</v>
      </c>
      <c r="O431" t="s">
        <v>124</v>
      </c>
      <c r="P431">
        <v>1</v>
      </c>
    </row>
    <row r="432" spans="1:16" x14ac:dyDescent="0.35">
      <c r="A432" t="s">
        <v>1865</v>
      </c>
      <c r="B432" t="s">
        <v>1867</v>
      </c>
      <c r="C432" t="s">
        <v>1396</v>
      </c>
      <c r="D432" t="s">
        <v>97</v>
      </c>
      <c r="E432" t="s">
        <v>1397</v>
      </c>
      <c r="H432" s="1">
        <v>45759</v>
      </c>
      <c r="I432" t="s">
        <v>195</v>
      </c>
      <c r="J432" t="s">
        <v>1</v>
      </c>
      <c r="K432" t="s">
        <v>124</v>
      </c>
      <c r="L432" t="s">
        <v>28</v>
      </c>
      <c r="M432" t="s">
        <v>7747</v>
      </c>
      <c r="N432">
        <v>6</v>
      </c>
      <c r="O432" t="s">
        <v>124</v>
      </c>
      <c r="P432">
        <v>1</v>
      </c>
    </row>
    <row r="433" spans="1:16" x14ac:dyDescent="0.35">
      <c r="A433" t="s">
        <v>1825</v>
      </c>
      <c r="B433" t="s">
        <v>1811</v>
      </c>
      <c r="C433" t="s">
        <v>1396</v>
      </c>
      <c r="D433" t="s">
        <v>97</v>
      </c>
      <c r="E433" t="s">
        <v>1397</v>
      </c>
      <c r="H433" s="1">
        <v>45759</v>
      </c>
      <c r="I433" t="s">
        <v>195</v>
      </c>
      <c r="J433" t="s">
        <v>1</v>
      </c>
      <c r="K433" t="s">
        <v>124</v>
      </c>
      <c r="L433" t="s">
        <v>28</v>
      </c>
      <c r="M433" t="s">
        <v>7747</v>
      </c>
      <c r="N433">
        <v>6</v>
      </c>
      <c r="O433" t="s">
        <v>124</v>
      </c>
      <c r="P433">
        <v>1</v>
      </c>
    </row>
    <row r="434" spans="1:16" x14ac:dyDescent="0.35">
      <c r="A434" t="s">
        <v>1845</v>
      </c>
      <c r="B434" t="s">
        <v>1846</v>
      </c>
      <c r="C434" t="s">
        <v>1396</v>
      </c>
      <c r="D434" t="s">
        <v>97</v>
      </c>
      <c r="E434" t="s">
        <v>1397</v>
      </c>
      <c r="H434" s="1">
        <v>45759</v>
      </c>
      <c r="I434" t="s">
        <v>195</v>
      </c>
      <c r="J434" t="s">
        <v>1</v>
      </c>
      <c r="K434" t="s">
        <v>124</v>
      </c>
      <c r="L434" t="s">
        <v>28</v>
      </c>
      <c r="M434" t="s">
        <v>7747</v>
      </c>
      <c r="N434">
        <v>6</v>
      </c>
      <c r="O434" t="s">
        <v>124</v>
      </c>
      <c r="P434">
        <v>1</v>
      </c>
    </row>
    <row r="435" spans="1:16" x14ac:dyDescent="0.35">
      <c r="A435" t="s">
        <v>1851</v>
      </c>
      <c r="B435" t="s">
        <v>1852</v>
      </c>
      <c r="C435" t="s">
        <v>1402</v>
      </c>
      <c r="D435" t="s">
        <v>97</v>
      </c>
      <c r="E435" t="s">
        <v>1397</v>
      </c>
      <c r="H435" s="1">
        <v>45759</v>
      </c>
      <c r="I435" t="s">
        <v>195</v>
      </c>
      <c r="J435" t="s">
        <v>1</v>
      </c>
      <c r="K435" t="s">
        <v>124</v>
      </c>
      <c r="L435" t="s">
        <v>28</v>
      </c>
      <c r="M435" t="s">
        <v>7747</v>
      </c>
      <c r="N435">
        <v>6</v>
      </c>
      <c r="O435" t="s">
        <v>124</v>
      </c>
      <c r="P435">
        <v>1</v>
      </c>
    </row>
    <row r="436" spans="1:16" x14ac:dyDescent="0.35">
      <c r="A436" t="s">
        <v>1869</v>
      </c>
      <c r="B436" t="s">
        <v>1870</v>
      </c>
      <c r="C436" t="s">
        <v>1396</v>
      </c>
      <c r="D436" t="s">
        <v>97</v>
      </c>
      <c r="E436" t="s">
        <v>1397</v>
      </c>
      <c r="H436" s="1">
        <v>45759</v>
      </c>
      <c r="I436" t="s">
        <v>195</v>
      </c>
      <c r="J436" t="s">
        <v>1</v>
      </c>
      <c r="K436" t="s">
        <v>124</v>
      </c>
      <c r="L436" t="s">
        <v>28</v>
      </c>
      <c r="M436" t="s">
        <v>7747</v>
      </c>
      <c r="N436">
        <v>6</v>
      </c>
      <c r="O436" t="s">
        <v>124</v>
      </c>
      <c r="P436">
        <v>1</v>
      </c>
    </row>
    <row r="437" spans="1:16" x14ac:dyDescent="0.35">
      <c r="A437" t="s">
        <v>1773</v>
      </c>
      <c r="B437" t="s">
        <v>1774</v>
      </c>
      <c r="C437" t="s">
        <v>1396</v>
      </c>
      <c r="D437" t="s">
        <v>97</v>
      </c>
      <c r="E437" t="s">
        <v>1397</v>
      </c>
      <c r="H437" s="1">
        <v>45759</v>
      </c>
      <c r="I437" t="s">
        <v>195</v>
      </c>
      <c r="J437" t="s">
        <v>1</v>
      </c>
      <c r="K437" t="s">
        <v>124</v>
      </c>
      <c r="L437" t="s">
        <v>28</v>
      </c>
      <c r="M437" t="s">
        <v>7747</v>
      </c>
      <c r="N437">
        <v>6</v>
      </c>
      <c r="O437" t="s">
        <v>124</v>
      </c>
      <c r="P437">
        <v>1</v>
      </c>
    </row>
    <row r="438" spans="1:16" x14ac:dyDescent="0.35">
      <c r="A438" t="s">
        <v>1773</v>
      </c>
      <c r="B438" t="s">
        <v>1776</v>
      </c>
      <c r="C438" t="s">
        <v>1402</v>
      </c>
      <c r="D438" t="s">
        <v>97</v>
      </c>
      <c r="E438" t="s">
        <v>1397</v>
      </c>
      <c r="H438" s="1">
        <v>45759</v>
      </c>
      <c r="I438" t="s">
        <v>195</v>
      </c>
      <c r="J438" t="s">
        <v>1</v>
      </c>
      <c r="K438" t="s">
        <v>124</v>
      </c>
      <c r="L438" t="s">
        <v>28</v>
      </c>
      <c r="M438" t="s">
        <v>7747</v>
      </c>
      <c r="N438">
        <v>6</v>
      </c>
      <c r="O438" t="s">
        <v>124</v>
      </c>
      <c r="P438">
        <v>1</v>
      </c>
    </row>
    <row r="439" spans="1:16" x14ac:dyDescent="0.35">
      <c r="A439" t="s">
        <v>1773</v>
      </c>
      <c r="B439" t="s">
        <v>1778</v>
      </c>
      <c r="C439" t="s">
        <v>1472</v>
      </c>
      <c r="D439" t="s">
        <v>97</v>
      </c>
      <c r="E439" t="s">
        <v>1397</v>
      </c>
      <c r="H439" s="1">
        <v>45759</v>
      </c>
      <c r="I439" t="s">
        <v>195</v>
      </c>
      <c r="J439" t="s">
        <v>1</v>
      </c>
      <c r="K439" t="s">
        <v>124</v>
      </c>
      <c r="L439" t="s">
        <v>28</v>
      </c>
      <c r="M439" t="s">
        <v>1472</v>
      </c>
      <c r="N439">
        <v>6</v>
      </c>
      <c r="O439" t="s">
        <v>124</v>
      </c>
      <c r="P439">
        <v>1</v>
      </c>
    </row>
    <row r="440" spans="1:16" x14ac:dyDescent="0.35">
      <c r="A440" t="s">
        <v>1780</v>
      </c>
      <c r="B440" t="s">
        <v>1781</v>
      </c>
      <c r="C440" t="s">
        <v>1396</v>
      </c>
      <c r="D440" t="s">
        <v>97</v>
      </c>
      <c r="E440" t="s">
        <v>1397</v>
      </c>
      <c r="H440" s="1">
        <v>45759</v>
      </c>
      <c r="I440" t="s">
        <v>195</v>
      </c>
      <c r="J440" t="s">
        <v>1</v>
      </c>
      <c r="K440" t="s">
        <v>124</v>
      </c>
      <c r="L440" t="s">
        <v>28</v>
      </c>
      <c r="M440" t="s">
        <v>7747</v>
      </c>
      <c r="N440">
        <v>6</v>
      </c>
      <c r="O440" t="s">
        <v>124</v>
      </c>
      <c r="P440">
        <v>1</v>
      </c>
    </row>
    <row r="441" spans="1:16" x14ac:dyDescent="0.35">
      <c r="A441" t="s">
        <v>1783</v>
      </c>
      <c r="B441" t="s">
        <v>1784</v>
      </c>
      <c r="C441" t="s">
        <v>1402</v>
      </c>
      <c r="D441" t="s">
        <v>97</v>
      </c>
      <c r="E441" t="s">
        <v>1397</v>
      </c>
      <c r="H441" s="1">
        <v>45759</v>
      </c>
      <c r="I441" t="s">
        <v>195</v>
      </c>
      <c r="J441" t="s">
        <v>1</v>
      </c>
      <c r="K441" t="s">
        <v>124</v>
      </c>
      <c r="L441" t="s">
        <v>28</v>
      </c>
      <c r="M441" t="s">
        <v>7747</v>
      </c>
      <c r="N441">
        <v>6</v>
      </c>
      <c r="O441" t="s">
        <v>124</v>
      </c>
      <c r="P441">
        <v>1</v>
      </c>
    </row>
    <row r="442" spans="1:16" x14ac:dyDescent="0.35">
      <c r="A442" t="s">
        <v>1783</v>
      </c>
      <c r="B442" t="s">
        <v>1786</v>
      </c>
      <c r="C442" t="s">
        <v>1472</v>
      </c>
      <c r="D442" t="s">
        <v>97</v>
      </c>
      <c r="E442" t="s">
        <v>1397</v>
      </c>
      <c r="H442" s="1">
        <v>45759</v>
      </c>
      <c r="I442" t="s">
        <v>195</v>
      </c>
      <c r="J442" t="s">
        <v>1</v>
      </c>
      <c r="K442" t="s">
        <v>124</v>
      </c>
      <c r="L442" t="s">
        <v>28</v>
      </c>
      <c r="M442" t="s">
        <v>1472</v>
      </c>
      <c r="N442">
        <v>6</v>
      </c>
      <c r="O442" t="s">
        <v>124</v>
      </c>
      <c r="P442">
        <v>1</v>
      </c>
    </row>
    <row r="443" spans="1:16" x14ac:dyDescent="0.35">
      <c r="A443" t="s">
        <v>1791</v>
      </c>
      <c r="B443" t="s">
        <v>1792</v>
      </c>
      <c r="C443" t="s">
        <v>1396</v>
      </c>
      <c r="D443" t="s">
        <v>97</v>
      </c>
      <c r="E443" t="s">
        <v>1397</v>
      </c>
      <c r="H443" s="1">
        <v>45759</v>
      </c>
      <c r="I443" t="s">
        <v>195</v>
      </c>
      <c r="J443" t="s">
        <v>1</v>
      </c>
      <c r="K443" t="s">
        <v>124</v>
      </c>
      <c r="L443" t="s">
        <v>28</v>
      </c>
      <c r="M443" t="s">
        <v>7747</v>
      </c>
      <c r="N443">
        <v>6</v>
      </c>
      <c r="O443" t="s">
        <v>124</v>
      </c>
      <c r="P443">
        <v>1</v>
      </c>
    </row>
    <row r="444" spans="1:16" x14ac:dyDescent="0.35">
      <c r="A444" t="s">
        <v>1833</v>
      </c>
      <c r="B444" t="s">
        <v>1834</v>
      </c>
      <c r="C444" t="s">
        <v>1396</v>
      </c>
      <c r="D444" t="s">
        <v>97</v>
      </c>
      <c r="E444" t="s">
        <v>1397</v>
      </c>
      <c r="H444" s="1">
        <v>45759</v>
      </c>
      <c r="I444" t="s">
        <v>195</v>
      </c>
      <c r="J444" t="s">
        <v>1</v>
      </c>
      <c r="K444" t="s">
        <v>124</v>
      </c>
      <c r="L444" t="s">
        <v>28</v>
      </c>
      <c r="M444" t="s">
        <v>7747</v>
      </c>
      <c r="N444">
        <v>6</v>
      </c>
      <c r="O444" t="s">
        <v>124</v>
      </c>
      <c r="P444">
        <v>1</v>
      </c>
    </row>
    <row r="445" spans="1:16" x14ac:dyDescent="0.35">
      <c r="A445" t="s">
        <v>1854</v>
      </c>
      <c r="B445" t="s">
        <v>1855</v>
      </c>
      <c r="C445" t="s">
        <v>1472</v>
      </c>
      <c r="D445" t="s">
        <v>97</v>
      </c>
      <c r="E445" t="s">
        <v>1397</v>
      </c>
      <c r="H445" s="1">
        <v>45759</v>
      </c>
      <c r="I445" t="s">
        <v>195</v>
      </c>
      <c r="J445" t="s">
        <v>1</v>
      </c>
      <c r="K445" t="s">
        <v>124</v>
      </c>
      <c r="L445" t="s">
        <v>28</v>
      </c>
      <c r="M445" t="s">
        <v>1472</v>
      </c>
      <c r="N445">
        <v>6</v>
      </c>
      <c r="O445" t="s">
        <v>124</v>
      </c>
      <c r="P445">
        <v>1</v>
      </c>
    </row>
    <row r="446" spans="1:16" x14ac:dyDescent="0.35">
      <c r="A446" t="s">
        <v>1854</v>
      </c>
      <c r="B446" t="s">
        <v>1857</v>
      </c>
      <c r="C446" t="s">
        <v>1402</v>
      </c>
      <c r="D446" t="s">
        <v>97</v>
      </c>
      <c r="E446" t="s">
        <v>1397</v>
      </c>
      <c r="H446" s="1">
        <v>45759</v>
      </c>
      <c r="I446" t="s">
        <v>195</v>
      </c>
      <c r="J446" t="s">
        <v>1</v>
      </c>
      <c r="K446" t="s">
        <v>124</v>
      </c>
      <c r="L446" t="s">
        <v>28</v>
      </c>
      <c r="M446" t="s">
        <v>7747</v>
      </c>
      <c r="N446">
        <v>6</v>
      </c>
      <c r="O446" t="s">
        <v>124</v>
      </c>
      <c r="P446">
        <v>1</v>
      </c>
    </row>
    <row r="447" spans="1:16" x14ac:dyDescent="0.35">
      <c r="A447" t="s">
        <v>1524</v>
      </c>
      <c r="B447" t="s">
        <v>1525</v>
      </c>
      <c r="C447" t="s">
        <v>1396</v>
      </c>
      <c r="D447" t="s">
        <v>1526</v>
      </c>
      <c r="E447" t="s">
        <v>1397</v>
      </c>
      <c r="H447" s="1">
        <v>45759</v>
      </c>
      <c r="I447" t="s">
        <v>195</v>
      </c>
      <c r="J447" t="s">
        <v>1</v>
      </c>
      <c r="K447" t="s">
        <v>124</v>
      </c>
      <c r="L447" t="s">
        <v>28</v>
      </c>
      <c r="M447" t="s">
        <v>7747</v>
      </c>
      <c r="N447">
        <v>6</v>
      </c>
      <c r="O447" t="s">
        <v>124</v>
      </c>
      <c r="P447">
        <v>1</v>
      </c>
    </row>
    <row r="448" spans="1:16" x14ac:dyDescent="0.35">
      <c r="A448" t="s">
        <v>1542</v>
      </c>
      <c r="B448" t="s">
        <v>1543</v>
      </c>
      <c r="C448" t="s">
        <v>1402</v>
      </c>
      <c r="D448" t="s">
        <v>1526</v>
      </c>
      <c r="E448" t="s">
        <v>1397</v>
      </c>
      <c r="H448" s="1">
        <v>45759</v>
      </c>
      <c r="I448" t="s">
        <v>195</v>
      </c>
      <c r="J448" t="s">
        <v>1</v>
      </c>
      <c r="K448" t="s">
        <v>124</v>
      </c>
      <c r="L448" t="s">
        <v>28</v>
      </c>
      <c r="M448" t="s">
        <v>7747</v>
      </c>
      <c r="N448">
        <v>6</v>
      </c>
      <c r="O448" t="s">
        <v>124</v>
      </c>
      <c r="P448">
        <v>1</v>
      </c>
    </row>
    <row r="449" spans="1:16" x14ac:dyDescent="0.35">
      <c r="A449" t="s">
        <v>2422</v>
      </c>
      <c r="B449" t="s">
        <v>2423</v>
      </c>
      <c r="C449" t="s">
        <v>1402</v>
      </c>
      <c r="D449" t="s">
        <v>1526</v>
      </c>
      <c r="E449" t="s">
        <v>1397</v>
      </c>
      <c r="H449" s="1">
        <v>45759</v>
      </c>
      <c r="I449" t="s">
        <v>195</v>
      </c>
      <c r="J449" t="s">
        <v>1</v>
      </c>
      <c r="K449" t="s">
        <v>124</v>
      </c>
      <c r="L449" t="s">
        <v>28</v>
      </c>
      <c r="M449" t="s">
        <v>7747</v>
      </c>
      <c r="N449">
        <v>6</v>
      </c>
      <c r="O449" t="s">
        <v>124</v>
      </c>
      <c r="P449">
        <v>1</v>
      </c>
    </row>
    <row r="450" spans="1:16" x14ac:dyDescent="0.35">
      <c r="A450" t="s">
        <v>2424</v>
      </c>
      <c r="B450" t="s">
        <v>2425</v>
      </c>
      <c r="C450" t="s">
        <v>1402</v>
      </c>
      <c r="D450" t="s">
        <v>1526</v>
      </c>
      <c r="E450" t="s">
        <v>1397</v>
      </c>
      <c r="H450" s="1">
        <v>45759</v>
      </c>
      <c r="I450" t="s">
        <v>195</v>
      </c>
      <c r="J450" t="s">
        <v>1</v>
      </c>
      <c r="K450" t="s">
        <v>124</v>
      </c>
      <c r="L450" t="s">
        <v>28</v>
      </c>
      <c r="M450" t="s">
        <v>7747</v>
      </c>
      <c r="N450">
        <v>6</v>
      </c>
      <c r="O450" t="s">
        <v>124</v>
      </c>
      <c r="P450">
        <v>1</v>
      </c>
    </row>
    <row r="451" spans="1:16" x14ac:dyDescent="0.35">
      <c r="A451" t="s">
        <v>1830</v>
      </c>
      <c r="B451" t="s">
        <v>1831</v>
      </c>
      <c r="C451" t="s">
        <v>1402</v>
      </c>
      <c r="D451" t="s">
        <v>385</v>
      </c>
      <c r="E451" t="s">
        <v>1397</v>
      </c>
      <c r="H451" s="1">
        <v>45759</v>
      </c>
      <c r="I451" t="s">
        <v>195</v>
      </c>
      <c r="J451" t="s">
        <v>1</v>
      </c>
      <c r="K451" t="s">
        <v>124</v>
      </c>
      <c r="L451" t="s">
        <v>28</v>
      </c>
      <c r="M451" t="s">
        <v>7747</v>
      </c>
      <c r="N451">
        <v>6</v>
      </c>
      <c r="O451" t="s">
        <v>124</v>
      </c>
      <c r="P451">
        <v>1</v>
      </c>
    </row>
    <row r="452" spans="1:16" x14ac:dyDescent="0.35">
      <c r="A452" t="s">
        <v>1804</v>
      </c>
      <c r="B452" t="s">
        <v>1805</v>
      </c>
      <c r="C452" t="s">
        <v>1396</v>
      </c>
      <c r="D452" t="s">
        <v>385</v>
      </c>
      <c r="E452" t="s">
        <v>1397</v>
      </c>
      <c r="H452" s="1">
        <v>45759</v>
      </c>
      <c r="I452" t="s">
        <v>195</v>
      </c>
      <c r="J452" t="s">
        <v>1</v>
      </c>
      <c r="K452" t="s">
        <v>124</v>
      </c>
      <c r="L452" t="s">
        <v>28</v>
      </c>
      <c r="M452" t="s">
        <v>7747</v>
      </c>
      <c r="N452">
        <v>6</v>
      </c>
      <c r="O452" t="s">
        <v>124</v>
      </c>
      <c r="P452">
        <v>1</v>
      </c>
    </row>
    <row r="453" spans="1:16" x14ac:dyDescent="0.35">
      <c r="A453" t="s">
        <v>1820</v>
      </c>
      <c r="B453" t="s">
        <v>1699</v>
      </c>
      <c r="C453" t="s">
        <v>1402</v>
      </c>
      <c r="D453" t="s">
        <v>385</v>
      </c>
      <c r="E453" t="s">
        <v>1397</v>
      </c>
      <c r="H453" s="1">
        <v>45759</v>
      </c>
      <c r="I453" t="s">
        <v>195</v>
      </c>
      <c r="J453" t="s">
        <v>1</v>
      </c>
      <c r="K453" t="s">
        <v>124</v>
      </c>
      <c r="L453" t="s">
        <v>28</v>
      </c>
      <c r="M453" t="s">
        <v>7747</v>
      </c>
      <c r="N453">
        <v>6</v>
      </c>
      <c r="O453" t="s">
        <v>124</v>
      </c>
      <c r="P453">
        <v>1</v>
      </c>
    </row>
    <row r="454" spans="1:16" x14ac:dyDescent="0.35">
      <c r="A454" t="s">
        <v>1770</v>
      </c>
      <c r="B454" t="s">
        <v>1771</v>
      </c>
      <c r="C454" t="s">
        <v>1396</v>
      </c>
      <c r="D454" t="s">
        <v>385</v>
      </c>
      <c r="E454" t="s">
        <v>1397</v>
      </c>
      <c r="H454" s="1">
        <v>45759</v>
      </c>
      <c r="I454" t="s">
        <v>195</v>
      </c>
      <c r="J454" t="s">
        <v>1</v>
      </c>
      <c r="K454" t="s">
        <v>124</v>
      </c>
      <c r="L454" t="s">
        <v>28</v>
      </c>
      <c r="M454" t="s">
        <v>7747</v>
      </c>
      <c r="N454">
        <v>6</v>
      </c>
      <c r="O454" t="s">
        <v>124</v>
      </c>
      <c r="P454">
        <v>1</v>
      </c>
    </row>
    <row r="455" spans="1:16" x14ac:dyDescent="0.35">
      <c r="A455" t="s">
        <v>2426</v>
      </c>
      <c r="B455" t="s">
        <v>2427</v>
      </c>
      <c r="C455" t="s">
        <v>1530</v>
      </c>
      <c r="D455" t="s">
        <v>1531</v>
      </c>
      <c r="E455" t="s">
        <v>1397</v>
      </c>
      <c r="H455" s="1">
        <v>45759</v>
      </c>
      <c r="I455" t="s">
        <v>195</v>
      </c>
      <c r="J455" t="s">
        <v>1</v>
      </c>
      <c r="K455" t="s">
        <v>124</v>
      </c>
      <c r="L455" t="s">
        <v>28</v>
      </c>
      <c r="M455" t="s">
        <v>7747</v>
      </c>
      <c r="N455">
        <v>6</v>
      </c>
      <c r="O455" t="s">
        <v>124</v>
      </c>
      <c r="P455">
        <v>1</v>
      </c>
    </row>
    <row r="456" spans="1:16" x14ac:dyDescent="0.35">
      <c r="A456" t="s">
        <v>2428</v>
      </c>
      <c r="B456" t="s">
        <v>2429</v>
      </c>
      <c r="C456" t="s">
        <v>1530</v>
      </c>
      <c r="D456" t="s">
        <v>1531</v>
      </c>
      <c r="E456" t="s">
        <v>1397</v>
      </c>
      <c r="H456" s="1">
        <v>45759</v>
      </c>
      <c r="I456" t="s">
        <v>195</v>
      </c>
      <c r="J456" t="s">
        <v>1</v>
      </c>
      <c r="K456" t="s">
        <v>124</v>
      </c>
      <c r="L456" t="s">
        <v>28</v>
      </c>
      <c r="M456" t="s">
        <v>7747</v>
      </c>
      <c r="N456">
        <v>6</v>
      </c>
      <c r="O456" t="s">
        <v>124</v>
      </c>
      <c r="P456">
        <v>1</v>
      </c>
    </row>
    <row r="457" spans="1:16" x14ac:dyDescent="0.35">
      <c r="A457" t="s">
        <v>2430</v>
      </c>
      <c r="B457" t="s">
        <v>2431</v>
      </c>
      <c r="C457" t="s">
        <v>1530</v>
      </c>
      <c r="D457" t="s">
        <v>1531</v>
      </c>
      <c r="E457" t="s">
        <v>1397</v>
      </c>
      <c r="H457" s="1">
        <v>45759</v>
      </c>
      <c r="I457" t="s">
        <v>195</v>
      </c>
      <c r="J457" t="s">
        <v>1</v>
      </c>
      <c r="K457" t="s">
        <v>124</v>
      </c>
      <c r="L457" t="s">
        <v>28</v>
      </c>
      <c r="M457" t="s">
        <v>7747</v>
      </c>
      <c r="N457">
        <v>6</v>
      </c>
      <c r="O457" t="s">
        <v>124</v>
      </c>
      <c r="P457">
        <v>1</v>
      </c>
    </row>
    <row r="458" spans="1:16" x14ac:dyDescent="0.35">
      <c r="A458" t="s">
        <v>2432</v>
      </c>
      <c r="B458" t="s">
        <v>2433</v>
      </c>
      <c r="C458" t="s">
        <v>1530</v>
      </c>
      <c r="D458" t="s">
        <v>1531</v>
      </c>
      <c r="E458" t="s">
        <v>1397</v>
      </c>
      <c r="H458" s="1">
        <v>45759</v>
      </c>
      <c r="I458" t="s">
        <v>195</v>
      </c>
      <c r="J458" t="s">
        <v>1</v>
      </c>
      <c r="K458" t="s">
        <v>124</v>
      </c>
      <c r="L458" t="s">
        <v>28</v>
      </c>
      <c r="M458" t="s">
        <v>7747</v>
      </c>
      <c r="N458">
        <v>6</v>
      </c>
      <c r="O458" t="s">
        <v>124</v>
      </c>
      <c r="P458">
        <v>1</v>
      </c>
    </row>
    <row r="459" spans="1:16" x14ac:dyDescent="0.35">
      <c r="A459" t="s">
        <v>2434</v>
      </c>
      <c r="B459" t="s">
        <v>2435</v>
      </c>
      <c r="C459" t="s">
        <v>1530</v>
      </c>
      <c r="D459" t="s">
        <v>1531</v>
      </c>
      <c r="E459" t="s">
        <v>1397</v>
      </c>
      <c r="H459" s="1">
        <v>45759</v>
      </c>
      <c r="I459" t="s">
        <v>195</v>
      </c>
      <c r="J459" t="s">
        <v>1</v>
      </c>
      <c r="K459" t="s">
        <v>124</v>
      </c>
      <c r="L459" t="s">
        <v>28</v>
      </c>
      <c r="M459" t="s">
        <v>7747</v>
      </c>
      <c r="N459">
        <v>6</v>
      </c>
      <c r="O459" t="s">
        <v>124</v>
      </c>
      <c r="P459">
        <v>1</v>
      </c>
    </row>
    <row r="460" spans="1:16" x14ac:dyDescent="0.35">
      <c r="A460" t="s">
        <v>2436</v>
      </c>
      <c r="B460" t="s">
        <v>2437</v>
      </c>
      <c r="C460" t="s">
        <v>1530</v>
      </c>
      <c r="D460" t="s">
        <v>1531</v>
      </c>
      <c r="E460" t="s">
        <v>2438</v>
      </c>
      <c r="H460" s="1">
        <v>45759</v>
      </c>
      <c r="I460" t="s">
        <v>195</v>
      </c>
      <c r="J460" t="s">
        <v>1</v>
      </c>
      <c r="K460" t="s">
        <v>124</v>
      </c>
      <c r="L460" t="s">
        <v>28</v>
      </c>
      <c r="M460" t="s">
        <v>7747</v>
      </c>
      <c r="N460">
        <v>6</v>
      </c>
      <c r="O460" t="s">
        <v>124</v>
      </c>
      <c r="P460">
        <v>1</v>
      </c>
    </row>
    <row r="461" spans="1:16" x14ac:dyDescent="0.35">
      <c r="A461" t="s">
        <v>2439</v>
      </c>
      <c r="B461" t="s">
        <v>2440</v>
      </c>
      <c r="C461" t="s">
        <v>1530</v>
      </c>
      <c r="D461" t="s">
        <v>1531</v>
      </c>
      <c r="E461" t="s">
        <v>1397</v>
      </c>
      <c r="H461" s="1">
        <v>45759</v>
      </c>
      <c r="I461" t="s">
        <v>195</v>
      </c>
      <c r="J461" t="s">
        <v>1</v>
      </c>
      <c r="K461" t="s">
        <v>124</v>
      </c>
      <c r="L461" t="s">
        <v>28</v>
      </c>
      <c r="M461" t="s">
        <v>7747</v>
      </c>
      <c r="N461">
        <v>6</v>
      </c>
      <c r="O461" t="s">
        <v>124</v>
      </c>
      <c r="P461">
        <v>1</v>
      </c>
    </row>
    <row r="462" spans="1:16" x14ac:dyDescent="0.35">
      <c r="A462" t="s">
        <v>2441</v>
      </c>
      <c r="B462" t="s">
        <v>2442</v>
      </c>
      <c r="C462" t="s">
        <v>1558</v>
      </c>
      <c r="D462" t="s">
        <v>1531</v>
      </c>
      <c r="E462" t="s">
        <v>1397</v>
      </c>
      <c r="H462" s="1">
        <v>45759</v>
      </c>
      <c r="I462" t="s">
        <v>195</v>
      </c>
      <c r="J462" t="s">
        <v>1</v>
      </c>
      <c r="K462" t="s">
        <v>124</v>
      </c>
      <c r="L462" t="s">
        <v>28</v>
      </c>
      <c r="M462" t="s">
        <v>7747</v>
      </c>
      <c r="N462">
        <v>6</v>
      </c>
      <c r="O462" t="s">
        <v>124</v>
      </c>
      <c r="P462">
        <v>1</v>
      </c>
    </row>
    <row r="463" spans="1:16" x14ac:dyDescent="0.35">
      <c r="A463" t="s">
        <v>2443</v>
      </c>
      <c r="B463" t="s">
        <v>2444</v>
      </c>
      <c r="C463" t="s">
        <v>1530</v>
      </c>
      <c r="D463" t="s">
        <v>1531</v>
      </c>
      <c r="E463" t="s">
        <v>1397</v>
      </c>
      <c r="H463" s="1">
        <v>45759</v>
      </c>
      <c r="I463" t="s">
        <v>195</v>
      </c>
      <c r="J463" t="s">
        <v>1</v>
      </c>
      <c r="K463" t="s">
        <v>124</v>
      </c>
      <c r="L463" t="s">
        <v>28</v>
      </c>
      <c r="M463" t="s">
        <v>7747</v>
      </c>
      <c r="N463">
        <v>6</v>
      </c>
      <c r="O463" t="s">
        <v>124</v>
      </c>
      <c r="P463">
        <v>1</v>
      </c>
    </row>
    <row r="464" spans="1:16" x14ac:dyDescent="0.35">
      <c r="A464" t="s">
        <v>2445</v>
      </c>
      <c r="B464" t="s">
        <v>2446</v>
      </c>
      <c r="C464" t="s">
        <v>1530</v>
      </c>
      <c r="D464" t="s">
        <v>1531</v>
      </c>
      <c r="E464" t="s">
        <v>2438</v>
      </c>
      <c r="H464" s="1">
        <v>45759</v>
      </c>
      <c r="I464" t="s">
        <v>195</v>
      </c>
      <c r="J464" t="s">
        <v>1</v>
      </c>
      <c r="K464" t="s">
        <v>124</v>
      </c>
      <c r="L464" t="s">
        <v>28</v>
      </c>
      <c r="M464" t="s">
        <v>7747</v>
      </c>
      <c r="N464">
        <v>6</v>
      </c>
      <c r="O464" t="s">
        <v>124</v>
      </c>
      <c r="P464">
        <v>1</v>
      </c>
    </row>
    <row r="465" spans="1:16" x14ac:dyDescent="0.35">
      <c r="A465" t="s">
        <v>2447</v>
      </c>
      <c r="B465" t="s">
        <v>2448</v>
      </c>
      <c r="C465" t="s">
        <v>1530</v>
      </c>
      <c r="D465" t="s">
        <v>1531</v>
      </c>
      <c r="E465" t="s">
        <v>2438</v>
      </c>
      <c r="H465" s="1">
        <v>45759</v>
      </c>
      <c r="I465" t="s">
        <v>195</v>
      </c>
      <c r="J465" t="s">
        <v>1</v>
      </c>
      <c r="K465" t="s">
        <v>124</v>
      </c>
      <c r="L465" t="s">
        <v>28</v>
      </c>
      <c r="M465" t="s">
        <v>7747</v>
      </c>
      <c r="N465">
        <v>6</v>
      </c>
      <c r="O465" t="s">
        <v>124</v>
      </c>
      <c r="P465">
        <v>1</v>
      </c>
    </row>
    <row r="466" spans="1:16" x14ac:dyDescent="0.35">
      <c r="A466" t="s">
        <v>2449</v>
      </c>
      <c r="B466" t="s">
        <v>2450</v>
      </c>
      <c r="C466" t="s">
        <v>1402</v>
      </c>
      <c r="D466" t="s">
        <v>97</v>
      </c>
      <c r="E466" t="s">
        <v>1397</v>
      </c>
      <c r="H466" s="1">
        <v>45759</v>
      </c>
      <c r="I466" t="s">
        <v>194</v>
      </c>
      <c r="J466" t="s">
        <v>124</v>
      </c>
      <c r="K466" t="s">
        <v>1</v>
      </c>
      <c r="L466" t="s">
        <v>28</v>
      </c>
      <c r="M466" t="s">
        <v>7747</v>
      </c>
      <c r="N466">
        <v>6</v>
      </c>
      <c r="P466">
        <v>1</v>
      </c>
    </row>
    <row r="467" spans="1:16" x14ac:dyDescent="0.35">
      <c r="A467" t="s">
        <v>2449</v>
      </c>
      <c r="B467" t="s">
        <v>2451</v>
      </c>
      <c r="C467" t="s">
        <v>1402</v>
      </c>
      <c r="D467" t="s">
        <v>97</v>
      </c>
      <c r="E467" t="s">
        <v>1397</v>
      </c>
      <c r="H467" s="1">
        <v>45759</v>
      </c>
      <c r="I467" t="s">
        <v>194</v>
      </c>
      <c r="J467" t="s">
        <v>124</v>
      </c>
      <c r="K467" t="s">
        <v>1</v>
      </c>
      <c r="L467" t="s">
        <v>28</v>
      </c>
      <c r="M467" t="s">
        <v>7747</v>
      </c>
      <c r="N467">
        <v>6</v>
      </c>
      <c r="P467">
        <v>1</v>
      </c>
    </row>
    <row r="468" spans="1:16" x14ac:dyDescent="0.35">
      <c r="A468" t="s">
        <v>2449</v>
      </c>
      <c r="B468" t="s">
        <v>2452</v>
      </c>
      <c r="C468" t="s">
        <v>1396</v>
      </c>
      <c r="D468" t="s">
        <v>97</v>
      </c>
      <c r="E468" t="s">
        <v>1397</v>
      </c>
      <c r="H468" s="1">
        <v>45759</v>
      </c>
      <c r="I468" t="s">
        <v>194</v>
      </c>
      <c r="J468" t="s">
        <v>124</v>
      </c>
      <c r="K468" t="s">
        <v>1</v>
      </c>
      <c r="L468" t="s">
        <v>28</v>
      </c>
      <c r="M468" t="s">
        <v>7747</v>
      </c>
      <c r="N468">
        <v>6</v>
      </c>
      <c r="P468">
        <v>1</v>
      </c>
    </row>
    <row r="469" spans="1:16" x14ac:dyDescent="0.35">
      <c r="A469" t="s">
        <v>2453</v>
      </c>
      <c r="B469" t="s">
        <v>2374</v>
      </c>
      <c r="C469" t="s">
        <v>1396</v>
      </c>
      <c r="D469" t="s">
        <v>97</v>
      </c>
      <c r="E469" t="s">
        <v>1397</v>
      </c>
      <c r="H469" s="1">
        <v>45759</v>
      </c>
      <c r="I469" t="s">
        <v>194</v>
      </c>
      <c r="J469" t="s">
        <v>124</v>
      </c>
      <c r="K469" t="s">
        <v>1</v>
      </c>
      <c r="L469" t="s">
        <v>28</v>
      </c>
      <c r="M469" t="s">
        <v>7747</v>
      </c>
      <c r="N469">
        <v>6</v>
      </c>
      <c r="P469">
        <v>1</v>
      </c>
    </row>
    <row r="470" spans="1:16" x14ac:dyDescent="0.35">
      <c r="A470" t="s">
        <v>2454</v>
      </c>
      <c r="B470" t="s">
        <v>2155</v>
      </c>
      <c r="C470" t="s">
        <v>1396</v>
      </c>
      <c r="D470" t="s">
        <v>385</v>
      </c>
      <c r="E470" t="s">
        <v>1397</v>
      </c>
      <c r="H470" s="1">
        <v>45759</v>
      </c>
      <c r="I470" t="s">
        <v>194</v>
      </c>
      <c r="J470" t="s">
        <v>124</v>
      </c>
      <c r="K470" t="s">
        <v>1</v>
      </c>
      <c r="L470" t="s">
        <v>28</v>
      </c>
      <c r="M470" t="s">
        <v>7747</v>
      </c>
      <c r="N470">
        <v>6</v>
      </c>
      <c r="P470">
        <v>1</v>
      </c>
    </row>
    <row r="471" spans="1:16" x14ac:dyDescent="0.35">
      <c r="A471" t="s">
        <v>2455</v>
      </c>
      <c r="B471" t="s">
        <v>2450</v>
      </c>
      <c r="C471" t="s">
        <v>1402</v>
      </c>
      <c r="D471" t="s">
        <v>97</v>
      </c>
      <c r="E471" t="s">
        <v>1397</v>
      </c>
      <c r="H471" s="1">
        <v>45759</v>
      </c>
      <c r="I471" t="s">
        <v>194</v>
      </c>
      <c r="J471" t="s">
        <v>124</v>
      </c>
      <c r="K471" t="s">
        <v>1</v>
      </c>
      <c r="L471" t="s">
        <v>28</v>
      </c>
      <c r="M471" t="s">
        <v>7747</v>
      </c>
      <c r="N471">
        <v>6</v>
      </c>
      <c r="P471">
        <v>1</v>
      </c>
    </row>
    <row r="472" spans="1:16" x14ac:dyDescent="0.35">
      <c r="A472" t="s">
        <v>2455</v>
      </c>
      <c r="B472" t="s">
        <v>2451</v>
      </c>
      <c r="C472" t="s">
        <v>1402</v>
      </c>
      <c r="D472" t="s">
        <v>97</v>
      </c>
      <c r="E472" t="s">
        <v>1397</v>
      </c>
      <c r="H472" s="1">
        <v>45759</v>
      </c>
      <c r="I472" t="s">
        <v>194</v>
      </c>
      <c r="J472" t="s">
        <v>124</v>
      </c>
      <c r="K472" t="s">
        <v>1</v>
      </c>
      <c r="L472" t="s">
        <v>28</v>
      </c>
      <c r="M472" t="s">
        <v>7747</v>
      </c>
      <c r="N472">
        <v>6</v>
      </c>
      <c r="P472">
        <v>1</v>
      </c>
    </row>
    <row r="473" spans="1:16" x14ac:dyDescent="0.35">
      <c r="A473" t="s">
        <v>2455</v>
      </c>
      <c r="B473" t="s">
        <v>2456</v>
      </c>
      <c r="C473" t="s">
        <v>1472</v>
      </c>
      <c r="D473" t="s">
        <v>97</v>
      </c>
      <c r="E473" t="s">
        <v>1397</v>
      </c>
      <c r="H473" s="1">
        <v>45759</v>
      </c>
      <c r="I473" t="s">
        <v>194</v>
      </c>
      <c r="J473" t="s">
        <v>124</v>
      </c>
      <c r="K473" t="s">
        <v>1</v>
      </c>
      <c r="L473" t="s">
        <v>28</v>
      </c>
      <c r="M473" t="s">
        <v>1472</v>
      </c>
      <c r="N473">
        <v>6</v>
      </c>
      <c r="P473">
        <v>1</v>
      </c>
    </row>
    <row r="474" spans="1:16" x14ac:dyDescent="0.35">
      <c r="A474" t="s">
        <v>2457</v>
      </c>
      <c r="B474" t="s">
        <v>1860</v>
      </c>
      <c r="C474" t="s">
        <v>1396</v>
      </c>
      <c r="D474" t="s">
        <v>97</v>
      </c>
      <c r="E474" t="s">
        <v>1397</v>
      </c>
      <c r="H474" s="1">
        <v>45759</v>
      </c>
      <c r="I474" t="s">
        <v>194</v>
      </c>
      <c r="J474" t="s">
        <v>124</v>
      </c>
      <c r="K474" t="s">
        <v>1</v>
      </c>
      <c r="L474" t="s">
        <v>28</v>
      </c>
      <c r="M474" t="s">
        <v>7747</v>
      </c>
      <c r="N474">
        <v>6</v>
      </c>
      <c r="P474">
        <v>1</v>
      </c>
    </row>
    <row r="475" spans="1:16" x14ac:dyDescent="0.35">
      <c r="A475" t="s">
        <v>2458</v>
      </c>
      <c r="B475" t="s">
        <v>2459</v>
      </c>
      <c r="C475" t="s">
        <v>1396</v>
      </c>
      <c r="D475" t="s">
        <v>97</v>
      </c>
      <c r="E475" t="s">
        <v>1397</v>
      </c>
      <c r="H475" s="1">
        <v>45759</v>
      </c>
      <c r="I475" t="s">
        <v>194</v>
      </c>
      <c r="J475" t="s">
        <v>124</v>
      </c>
      <c r="K475" t="s">
        <v>1</v>
      </c>
      <c r="L475" t="s">
        <v>28</v>
      </c>
      <c r="M475" t="s">
        <v>7747</v>
      </c>
      <c r="N475">
        <v>6</v>
      </c>
      <c r="P475">
        <v>1</v>
      </c>
    </row>
    <row r="476" spans="1:16" x14ac:dyDescent="0.35">
      <c r="A476" t="s">
        <v>2460</v>
      </c>
      <c r="B476" t="s">
        <v>2461</v>
      </c>
      <c r="C476" t="s">
        <v>1396</v>
      </c>
      <c r="D476" t="s">
        <v>97</v>
      </c>
      <c r="E476" t="s">
        <v>1397</v>
      </c>
      <c r="H476" s="1">
        <v>45759</v>
      </c>
      <c r="I476" t="s">
        <v>194</v>
      </c>
      <c r="J476" t="s">
        <v>124</v>
      </c>
      <c r="K476" t="s">
        <v>1</v>
      </c>
      <c r="L476" t="s">
        <v>28</v>
      </c>
      <c r="M476" t="s">
        <v>7747</v>
      </c>
      <c r="N476">
        <v>6</v>
      </c>
      <c r="P476">
        <v>1</v>
      </c>
    </row>
    <row r="477" spans="1:16" x14ac:dyDescent="0.35">
      <c r="A477" t="s">
        <v>2462</v>
      </c>
      <c r="B477" t="s">
        <v>1831</v>
      </c>
      <c r="C477" t="s">
        <v>1402</v>
      </c>
      <c r="D477" t="s">
        <v>97</v>
      </c>
      <c r="E477" t="s">
        <v>1397</v>
      </c>
      <c r="H477" s="1">
        <v>45759</v>
      </c>
      <c r="I477" t="s">
        <v>194</v>
      </c>
      <c r="J477" t="s">
        <v>124</v>
      </c>
      <c r="K477" t="s">
        <v>1</v>
      </c>
      <c r="L477" t="s">
        <v>28</v>
      </c>
      <c r="M477" t="s">
        <v>7747</v>
      </c>
      <c r="N477">
        <v>6</v>
      </c>
      <c r="P477">
        <v>1</v>
      </c>
    </row>
    <row r="478" spans="1:16" x14ac:dyDescent="0.35">
      <c r="A478" t="s">
        <v>2463</v>
      </c>
      <c r="B478" t="s">
        <v>2080</v>
      </c>
      <c r="C478" t="s">
        <v>1396</v>
      </c>
      <c r="D478" t="s">
        <v>385</v>
      </c>
      <c r="E478" t="s">
        <v>1397</v>
      </c>
      <c r="H478" s="1">
        <v>45759</v>
      </c>
      <c r="I478" t="s">
        <v>194</v>
      </c>
      <c r="J478" t="s">
        <v>124</v>
      </c>
      <c r="K478" t="s">
        <v>1</v>
      </c>
      <c r="L478" t="s">
        <v>28</v>
      </c>
      <c r="M478" t="s">
        <v>7747</v>
      </c>
      <c r="N478">
        <v>6</v>
      </c>
      <c r="P478">
        <v>1</v>
      </c>
    </row>
    <row r="479" spans="1:16" x14ac:dyDescent="0.35">
      <c r="A479" t="s">
        <v>2464</v>
      </c>
      <c r="B479" t="s">
        <v>2355</v>
      </c>
      <c r="C479" t="s">
        <v>1558</v>
      </c>
      <c r="D479" t="s">
        <v>332</v>
      </c>
      <c r="E479" t="s">
        <v>1397</v>
      </c>
      <c r="H479" s="1">
        <v>45759</v>
      </c>
      <c r="I479" t="s">
        <v>194</v>
      </c>
      <c r="J479" t="s">
        <v>124</v>
      </c>
      <c r="K479" t="s">
        <v>1</v>
      </c>
      <c r="L479" t="s">
        <v>28</v>
      </c>
      <c r="M479" t="s">
        <v>7747</v>
      </c>
      <c r="N479">
        <v>6</v>
      </c>
      <c r="P479">
        <v>1</v>
      </c>
    </row>
    <row r="480" spans="1:16" x14ac:dyDescent="0.35">
      <c r="A480" t="s">
        <v>2465</v>
      </c>
      <c r="B480" t="s">
        <v>2466</v>
      </c>
      <c r="C480" t="s">
        <v>1402</v>
      </c>
      <c r="D480" t="s">
        <v>97</v>
      </c>
      <c r="E480" t="s">
        <v>1397</v>
      </c>
      <c r="H480" s="1">
        <v>45759</v>
      </c>
      <c r="I480" t="s">
        <v>194</v>
      </c>
      <c r="J480" t="s">
        <v>124</v>
      </c>
      <c r="K480" t="s">
        <v>1</v>
      </c>
      <c r="L480" t="s">
        <v>28</v>
      </c>
      <c r="M480" t="s">
        <v>7747</v>
      </c>
      <c r="N480">
        <v>6</v>
      </c>
      <c r="P480">
        <v>1</v>
      </c>
    </row>
    <row r="481" spans="1:16" x14ac:dyDescent="0.35">
      <c r="A481" t="s">
        <v>2465</v>
      </c>
      <c r="B481" t="s">
        <v>2456</v>
      </c>
      <c r="C481" t="s">
        <v>1472</v>
      </c>
      <c r="D481" t="s">
        <v>97</v>
      </c>
      <c r="E481" t="s">
        <v>1397</v>
      </c>
      <c r="H481" s="1">
        <v>45759</v>
      </c>
      <c r="I481" t="s">
        <v>194</v>
      </c>
      <c r="J481" t="s">
        <v>124</v>
      </c>
      <c r="K481" t="s">
        <v>1</v>
      </c>
      <c r="L481" t="s">
        <v>28</v>
      </c>
      <c r="M481" t="s">
        <v>1472</v>
      </c>
      <c r="N481">
        <v>6</v>
      </c>
      <c r="P481">
        <v>1</v>
      </c>
    </row>
    <row r="482" spans="1:16" x14ac:dyDescent="0.35">
      <c r="A482" t="s">
        <v>2467</v>
      </c>
      <c r="B482" t="s">
        <v>2468</v>
      </c>
      <c r="C482" t="s">
        <v>1402</v>
      </c>
      <c r="D482" t="s">
        <v>385</v>
      </c>
      <c r="E482" t="s">
        <v>1397</v>
      </c>
      <c r="H482" s="1">
        <v>45759</v>
      </c>
      <c r="I482" t="s">
        <v>194</v>
      </c>
      <c r="J482" t="s">
        <v>124</v>
      </c>
      <c r="K482" t="s">
        <v>1</v>
      </c>
      <c r="L482" t="s">
        <v>28</v>
      </c>
      <c r="M482" t="s">
        <v>7747</v>
      </c>
      <c r="N482">
        <v>6</v>
      </c>
      <c r="P482">
        <v>1</v>
      </c>
    </row>
    <row r="483" spans="1:16" x14ac:dyDescent="0.35">
      <c r="A483" t="s">
        <v>2467</v>
      </c>
      <c r="B483" t="s">
        <v>2469</v>
      </c>
      <c r="C483" t="s">
        <v>1402</v>
      </c>
      <c r="D483" t="s">
        <v>385</v>
      </c>
      <c r="E483" t="s">
        <v>1397</v>
      </c>
      <c r="H483" s="1">
        <v>45759</v>
      </c>
      <c r="I483" t="s">
        <v>194</v>
      </c>
      <c r="J483" t="s">
        <v>124</v>
      </c>
      <c r="K483" t="s">
        <v>1</v>
      </c>
      <c r="L483" t="s">
        <v>28</v>
      </c>
      <c r="M483" t="s">
        <v>7747</v>
      </c>
      <c r="N483">
        <v>6</v>
      </c>
      <c r="P483">
        <v>1</v>
      </c>
    </row>
    <row r="484" spans="1:16" x14ac:dyDescent="0.35">
      <c r="A484" t="s">
        <v>2467</v>
      </c>
      <c r="B484" t="s">
        <v>2470</v>
      </c>
      <c r="C484" t="s">
        <v>1396</v>
      </c>
      <c r="D484" t="s">
        <v>385</v>
      </c>
      <c r="E484" t="s">
        <v>1397</v>
      </c>
      <c r="H484" s="1">
        <v>45759</v>
      </c>
      <c r="I484" t="s">
        <v>194</v>
      </c>
      <c r="J484" t="s">
        <v>124</v>
      </c>
      <c r="K484" t="s">
        <v>1</v>
      </c>
      <c r="L484" t="s">
        <v>28</v>
      </c>
      <c r="M484" t="s">
        <v>7747</v>
      </c>
      <c r="N484">
        <v>6</v>
      </c>
      <c r="P484">
        <v>1</v>
      </c>
    </row>
    <row r="485" spans="1:16" x14ac:dyDescent="0.35">
      <c r="A485" t="s">
        <v>2467</v>
      </c>
      <c r="B485" t="s">
        <v>2471</v>
      </c>
      <c r="C485" t="s">
        <v>1402</v>
      </c>
      <c r="D485" t="s">
        <v>385</v>
      </c>
      <c r="E485" t="s">
        <v>1397</v>
      </c>
      <c r="H485" s="1">
        <v>45759</v>
      </c>
      <c r="I485" t="s">
        <v>194</v>
      </c>
      <c r="J485" t="s">
        <v>124</v>
      </c>
      <c r="K485" t="s">
        <v>1</v>
      </c>
      <c r="L485" t="s">
        <v>28</v>
      </c>
      <c r="M485" t="s">
        <v>7747</v>
      </c>
      <c r="N485">
        <v>6</v>
      </c>
      <c r="P485">
        <v>1</v>
      </c>
    </row>
    <row r="486" spans="1:16" x14ac:dyDescent="0.35">
      <c r="A486" t="s">
        <v>2472</v>
      </c>
      <c r="B486" t="s">
        <v>2473</v>
      </c>
      <c r="C486" t="s">
        <v>1402</v>
      </c>
      <c r="D486" t="s">
        <v>97</v>
      </c>
      <c r="E486" t="s">
        <v>1397</v>
      </c>
      <c r="H486" s="1">
        <v>45759</v>
      </c>
      <c r="I486" t="s">
        <v>194</v>
      </c>
      <c r="J486" t="s">
        <v>124</v>
      </c>
      <c r="K486" t="s">
        <v>1</v>
      </c>
      <c r="L486" t="s">
        <v>28</v>
      </c>
      <c r="M486" t="s">
        <v>7747</v>
      </c>
      <c r="N486">
        <v>6</v>
      </c>
      <c r="P486">
        <v>1</v>
      </c>
    </row>
    <row r="487" spans="1:16" x14ac:dyDescent="0.35">
      <c r="A487" t="s">
        <v>2472</v>
      </c>
      <c r="B487" t="s">
        <v>2474</v>
      </c>
      <c r="C487" t="s">
        <v>1402</v>
      </c>
      <c r="D487" t="s">
        <v>97</v>
      </c>
      <c r="E487" t="s">
        <v>1397</v>
      </c>
      <c r="H487" s="1">
        <v>45759</v>
      </c>
      <c r="I487" t="s">
        <v>194</v>
      </c>
      <c r="J487" t="s">
        <v>124</v>
      </c>
      <c r="K487" t="s">
        <v>1</v>
      </c>
      <c r="L487" t="s">
        <v>28</v>
      </c>
      <c r="M487" t="s">
        <v>7747</v>
      </c>
      <c r="N487">
        <v>6</v>
      </c>
      <c r="P487">
        <v>1</v>
      </c>
    </row>
    <row r="488" spans="1:16" x14ac:dyDescent="0.35">
      <c r="A488" t="s">
        <v>2475</v>
      </c>
      <c r="B488" t="s">
        <v>1808</v>
      </c>
      <c r="C488" t="s">
        <v>1402</v>
      </c>
      <c r="D488" t="s">
        <v>97</v>
      </c>
      <c r="E488" t="s">
        <v>1397</v>
      </c>
      <c r="H488" s="1">
        <v>45759</v>
      </c>
      <c r="I488" t="s">
        <v>194</v>
      </c>
      <c r="J488" t="s">
        <v>124</v>
      </c>
      <c r="K488" t="s">
        <v>1</v>
      </c>
      <c r="L488" t="s">
        <v>28</v>
      </c>
      <c r="M488" t="s">
        <v>7747</v>
      </c>
      <c r="N488">
        <v>6</v>
      </c>
      <c r="P488">
        <v>1</v>
      </c>
    </row>
    <row r="489" spans="1:16" x14ac:dyDescent="0.35">
      <c r="A489" t="s">
        <v>2475</v>
      </c>
      <c r="B489" t="s">
        <v>2476</v>
      </c>
      <c r="C489" t="s">
        <v>1396</v>
      </c>
      <c r="D489" t="s">
        <v>97</v>
      </c>
      <c r="E489" t="s">
        <v>1397</v>
      </c>
      <c r="H489" s="1">
        <v>45759</v>
      </c>
      <c r="I489" t="s">
        <v>194</v>
      </c>
      <c r="J489" t="s">
        <v>124</v>
      </c>
      <c r="K489" t="s">
        <v>1</v>
      </c>
      <c r="L489" t="s">
        <v>28</v>
      </c>
      <c r="M489" t="s">
        <v>7747</v>
      </c>
      <c r="N489">
        <v>6</v>
      </c>
      <c r="P489">
        <v>1</v>
      </c>
    </row>
    <row r="490" spans="1:16" x14ac:dyDescent="0.35">
      <c r="A490" t="s">
        <v>2475</v>
      </c>
      <c r="B490" t="s">
        <v>2477</v>
      </c>
      <c r="C490" t="s">
        <v>1402</v>
      </c>
      <c r="D490" t="s">
        <v>97</v>
      </c>
      <c r="E490" t="s">
        <v>1397</v>
      </c>
      <c r="H490" s="1">
        <v>45759</v>
      </c>
      <c r="I490" t="s">
        <v>194</v>
      </c>
      <c r="J490" t="s">
        <v>124</v>
      </c>
      <c r="K490" t="s">
        <v>1</v>
      </c>
      <c r="L490" t="s">
        <v>28</v>
      </c>
      <c r="M490" t="s">
        <v>7747</v>
      </c>
      <c r="N490">
        <v>6</v>
      </c>
      <c r="P490">
        <v>1</v>
      </c>
    </row>
    <row r="491" spans="1:16" x14ac:dyDescent="0.35">
      <c r="A491" t="s">
        <v>2478</v>
      </c>
      <c r="B491" t="s">
        <v>1878</v>
      </c>
      <c r="C491" t="s">
        <v>1396</v>
      </c>
      <c r="D491" t="s">
        <v>97</v>
      </c>
      <c r="E491" t="s">
        <v>1397</v>
      </c>
      <c r="H491" s="1">
        <v>45759</v>
      </c>
      <c r="I491" t="s">
        <v>194</v>
      </c>
      <c r="J491" t="s">
        <v>124</v>
      </c>
      <c r="K491" t="s">
        <v>1</v>
      </c>
      <c r="L491" t="s">
        <v>28</v>
      </c>
      <c r="M491" t="s">
        <v>7747</v>
      </c>
      <c r="N491">
        <v>6</v>
      </c>
      <c r="P491">
        <v>1</v>
      </c>
    </row>
    <row r="492" spans="1:16" x14ac:dyDescent="0.35">
      <c r="A492" t="s">
        <v>2479</v>
      </c>
      <c r="B492" t="s">
        <v>2480</v>
      </c>
      <c r="C492" t="s">
        <v>1402</v>
      </c>
      <c r="D492" t="s">
        <v>385</v>
      </c>
      <c r="E492" t="s">
        <v>1397</v>
      </c>
      <c r="H492" s="1">
        <v>45759</v>
      </c>
      <c r="I492" t="s">
        <v>194</v>
      </c>
      <c r="J492" t="s">
        <v>124</v>
      </c>
      <c r="K492" t="s">
        <v>1</v>
      </c>
      <c r="L492" t="s">
        <v>28</v>
      </c>
      <c r="M492" t="s">
        <v>7747</v>
      </c>
      <c r="N492">
        <v>6</v>
      </c>
      <c r="P492">
        <v>1</v>
      </c>
    </row>
    <row r="493" spans="1:16" x14ac:dyDescent="0.35">
      <c r="A493" t="s">
        <v>2479</v>
      </c>
      <c r="B493" t="s">
        <v>1518</v>
      </c>
      <c r="C493" t="s">
        <v>1402</v>
      </c>
      <c r="D493" t="s">
        <v>385</v>
      </c>
      <c r="E493" t="s">
        <v>1397</v>
      </c>
      <c r="H493" s="1">
        <v>45759</v>
      </c>
      <c r="I493" t="s">
        <v>194</v>
      </c>
      <c r="J493" t="s">
        <v>124</v>
      </c>
      <c r="K493" t="s">
        <v>1</v>
      </c>
      <c r="L493" t="s">
        <v>28</v>
      </c>
      <c r="M493" t="s">
        <v>7747</v>
      </c>
      <c r="N493">
        <v>6</v>
      </c>
      <c r="P493">
        <v>1</v>
      </c>
    </row>
    <row r="494" spans="1:16" x14ac:dyDescent="0.35">
      <c r="A494" t="s">
        <v>2479</v>
      </c>
      <c r="B494" t="s">
        <v>2117</v>
      </c>
      <c r="C494" t="s">
        <v>1402</v>
      </c>
      <c r="D494" t="s">
        <v>385</v>
      </c>
      <c r="E494" t="s">
        <v>1397</v>
      </c>
      <c r="H494" s="1">
        <v>45759</v>
      </c>
      <c r="I494" t="s">
        <v>194</v>
      </c>
      <c r="J494" t="s">
        <v>124</v>
      </c>
      <c r="K494" t="s">
        <v>1</v>
      </c>
      <c r="L494" t="s">
        <v>28</v>
      </c>
      <c r="M494" t="s">
        <v>7747</v>
      </c>
      <c r="N494">
        <v>6</v>
      </c>
      <c r="P494">
        <v>1</v>
      </c>
    </row>
    <row r="495" spans="1:16" x14ac:dyDescent="0.35">
      <c r="A495" t="s">
        <v>2481</v>
      </c>
      <c r="B495" t="s">
        <v>2242</v>
      </c>
      <c r="C495" t="s">
        <v>1402</v>
      </c>
      <c r="D495" t="s">
        <v>332</v>
      </c>
      <c r="E495" t="s">
        <v>1397</v>
      </c>
      <c r="H495" s="1">
        <v>45759</v>
      </c>
      <c r="I495" t="s">
        <v>194</v>
      </c>
      <c r="J495" t="s">
        <v>124</v>
      </c>
      <c r="K495" t="s">
        <v>1</v>
      </c>
      <c r="L495" t="s">
        <v>28</v>
      </c>
      <c r="M495" t="s">
        <v>7747</v>
      </c>
      <c r="N495">
        <v>6</v>
      </c>
      <c r="P495">
        <v>1</v>
      </c>
    </row>
    <row r="496" spans="1:16" x14ac:dyDescent="0.35">
      <c r="A496" t="s">
        <v>2481</v>
      </c>
      <c r="B496" t="s">
        <v>1954</v>
      </c>
      <c r="C496" t="s">
        <v>1472</v>
      </c>
      <c r="D496" t="s">
        <v>332</v>
      </c>
      <c r="E496" t="s">
        <v>1397</v>
      </c>
      <c r="H496" s="1">
        <v>45759</v>
      </c>
      <c r="I496" t="s">
        <v>194</v>
      </c>
      <c r="J496" t="s">
        <v>124</v>
      </c>
      <c r="K496" t="s">
        <v>1</v>
      </c>
      <c r="L496" t="s">
        <v>28</v>
      </c>
      <c r="M496" t="s">
        <v>1472</v>
      </c>
      <c r="N496">
        <v>6</v>
      </c>
      <c r="P496">
        <v>1</v>
      </c>
    </row>
    <row r="497" spans="1:16" x14ac:dyDescent="0.35">
      <c r="A497" t="s">
        <v>2482</v>
      </c>
      <c r="B497" t="s">
        <v>2483</v>
      </c>
      <c r="C497" t="s">
        <v>1402</v>
      </c>
      <c r="D497" t="s">
        <v>385</v>
      </c>
      <c r="E497" t="s">
        <v>1397</v>
      </c>
      <c r="H497" s="1">
        <v>45759</v>
      </c>
      <c r="I497" t="s">
        <v>194</v>
      </c>
      <c r="J497" t="s">
        <v>124</v>
      </c>
      <c r="K497" t="s">
        <v>1</v>
      </c>
      <c r="L497" t="s">
        <v>28</v>
      </c>
      <c r="M497" t="s">
        <v>7747</v>
      </c>
      <c r="N497">
        <v>6</v>
      </c>
      <c r="P497">
        <v>1</v>
      </c>
    </row>
    <row r="498" spans="1:16" x14ac:dyDescent="0.35">
      <c r="A498" t="s">
        <v>2482</v>
      </c>
      <c r="B498" t="s">
        <v>2484</v>
      </c>
      <c r="C498" t="s">
        <v>1402</v>
      </c>
      <c r="D498" t="s">
        <v>385</v>
      </c>
      <c r="E498" t="s">
        <v>1397</v>
      </c>
      <c r="H498" s="1">
        <v>45759</v>
      </c>
      <c r="I498" t="s">
        <v>194</v>
      </c>
      <c r="J498" t="s">
        <v>124</v>
      </c>
      <c r="K498" t="s">
        <v>1</v>
      </c>
      <c r="L498" t="s">
        <v>28</v>
      </c>
      <c r="M498" t="s">
        <v>7747</v>
      </c>
      <c r="N498">
        <v>6</v>
      </c>
      <c r="P498">
        <v>1</v>
      </c>
    </row>
    <row r="499" spans="1:16" x14ac:dyDescent="0.35">
      <c r="A499" t="s">
        <v>2482</v>
      </c>
      <c r="B499" t="s">
        <v>2485</v>
      </c>
      <c r="C499" t="s">
        <v>1402</v>
      </c>
      <c r="D499" t="s">
        <v>385</v>
      </c>
      <c r="E499" t="s">
        <v>1397</v>
      </c>
      <c r="H499" s="1">
        <v>45759</v>
      </c>
      <c r="I499" t="s">
        <v>194</v>
      </c>
      <c r="J499" t="s">
        <v>124</v>
      </c>
      <c r="K499" t="s">
        <v>1</v>
      </c>
      <c r="L499" t="s">
        <v>28</v>
      </c>
      <c r="M499" t="s">
        <v>7747</v>
      </c>
      <c r="N499">
        <v>6</v>
      </c>
      <c r="P499">
        <v>1</v>
      </c>
    </row>
    <row r="500" spans="1:16" x14ac:dyDescent="0.35">
      <c r="A500" t="s">
        <v>2486</v>
      </c>
      <c r="B500" t="s">
        <v>2487</v>
      </c>
      <c r="C500" t="s">
        <v>1402</v>
      </c>
      <c r="D500" t="s">
        <v>97</v>
      </c>
      <c r="E500" t="s">
        <v>1397</v>
      </c>
      <c r="H500" s="1">
        <v>45759</v>
      </c>
      <c r="I500" t="s">
        <v>194</v>
      </c>
      <c r="J500" t="s">
        <v>124</v>
      </c>
      <c r="K500" t="s">
        <v>1</v>
      </c>
      <c r="L500" t="s">
        <v>28</v>
      </c>
      <c r="M500" t="s">
        <v>7747</v>
      </c>
      <c r="N500">
        <v>6</v>
      </c>
      <c r="P500">
        <v>1</v>
      </c>
    </row>
    <row r="501" spans="1:16" x14ac:dyDescent="0.35">
      <c r="A501" t="s">
        <v>2486</v>
      </c>
      <c r="B501" t="s">
        <v>2488</v>
      </c>
      <c r="C501" t="s">
        <v>1472</v>
      </c>
      <c r="D501" t="s">
        <v>97</v>
      </c>
      <c r="E501" t="s">
        <v>1397</v>
      </c>
      <c r="H501" s="1">
        <v>45759</v>
      </c>
      <c r="I501" t="s">
        <v>194</v>
      </c>
      <c r="J501" t="s">
        <v>124</v>
      </c>
      <c r="K501" t="s">
        <v>1</v>
      </c>
      <c r="L501" t="s">
        <v>28</v>
      </c>
      <c r="M501" t="s">
        <v>1472</v>
      </c>
      <c r="N501">
        <v>6</v>
      </c>
      <c r="P501">
        <v>1</v>
      </c>
    </row>
    <row r="502" spans="1:16" x14ac:dyDescent="0.35">
      <c r="A502" t="s">
        <v>2486</v>
      </c>
      <c r="B502" t="s">
        <v>1778</v>
      </c>
      <c r="C502" t="s">
        <v>1396</v>
      </c>
      <c r="D502" t="s">
        <v>97</v>
      </c>
      <c r="E502" t="s">
        <v>1397</v>
      </c>
      <c r="H502" s="1">
        <v>45759</v>
      </c>
      <c r="I502" t="s">
        <v>194</v>
      </c>
      <c r="J502" t="s">
        <v>124</v>
      </c>
      <c r="K502" t="s">
        <v>1</v>
      </c>
      <c r="L502" t="s">
        <v>28</v>
      </c>
      <c r="M502" t="s">
        <v>7747</v>
      </c>
      <c r="N502">
        <v>6</v>
      </c>
      <c r="P502">
        <v>1</v>
      </c>
    </row>
    <row r="503" spans="1:16" x14ac:dyDescent="0.35">
      <c r="A503" t="s">
        <v>2489</v>
      </c>
      <c r="B503" t="s">
        <v>2490</v>
      </c>
      <c r="C503" t="s">
        <v>1396</v>
      </c>
      <c r="D503" t="s">
        <v>385</v>
      </c>
      <c r="E503" t="s">
        <v>1397</v>
      </c>
      <c r="H503" s="1">
        <v>45759</v>
      </c>
      <c r="I503" t="s">
        <v>194</v>
      </c>
      <c r="J503" t="s">
        <v>124</v>
      </c>
      <c r="K503" t="s">
        <v>1</v>
      </c>
      <c r="L503" t="s">
        <v>28</v>
      </c>
      <c r="M503" t="s">
        <v>7747</v>
      </c>
      <c r="N503">
        <v>6</v>
      </c>
      <c r="P503">
        <v>1</v>
      </c>
    </row>
    <row r="504" spans="1:16" x14ac:dyDescent="0.35">
      <c r="A504" t="s">
        <v>2491</v>
      </c>
      <c r="B504" t="s">
        <v>2492</v>
      </c>
      <c r="C504" t="s">
        <v>1396</v>
      </c>
      <c r="D504" t="s">
        <v>385</v>
      </c>
      <c r="E504" t="s">
        <v>1397</v>
      </c>
      <c r="H504" s="1">
        <v>45759</v>
      </c>
      <c r="I504" t="s">
        <v>194</v>
      </c>
      <c r="J504" t="s">
        <v>124</v>
      </c>
      <c r="K504" t="s">
        <v>1</v>
      </c>
      <c r="L504" t="s">
        <v>28</v>
      </c>
      <c r="M504" t="s">
        <v>7747</v>
      </c>
      <c r="N504">
        <v>6</v>
      </c>
      <c r="P504">
        <v>1</v>
      </c>
    </row>
    <row r="505" spans="1:16" x14ac:dyDescent="0.35">
      <c r="A505" t="s">
        <v>2493</v>
      </c>
      <c r="B505" t="s">
        <v>1811</v>
      </c>
      <c r="C505" t="s">
        <v>1396</v>
      </c>
      <c r="D505" t="s">
        <v>97</v>
      </c>
      <c r="E505" t="s">
        <v>1397</v>
      </c>
      <c r="H505" s="1">
        <v>45759</v>
      </c>
      <c r="I505" t="s">
        <v>194</v>
      </c>
      <c r="J505" t="s">
        <v>124</v>
      </c>
      <c r="K505" t="s">
        <v>1</v>
      </c>
      <c r="L505" t="s">
        <v>28</v>
      </c>
      <c r="M505" t="s">
        <v>7747</v>
      </c>
      <c r="N505">
        <v>6</v>
      </c>
      <c r="P505">
        <v>1</v>
      </c>
    </row>
    <row r="506" spans="1:16" x14ac:dyDescent="0.35">
      <c r="A506" t="s">
        <v>2494</v>
      </c>
      <c r="B506" t="s">
        <v>1498</v>
      </c>
      <c r="C506" t="s">
        <v>1402</v>
      </c>
      <c r="D506" t="s">
        <v>332</v>
      </c>
      <c r="E506" t="s">
        <v>1397</v>
      </c>
      <c r="H506" s="1">
        <v>45759</v>
      </c>
      <c r="I506" t="s">
        <v>194</v>
      </c>
      <c r="J506" t="s">
        <v>124</v>
      </c>
      <c r="K506" t="s">
        <v>1</v>
      </c>
      <c r="L506" t="s">
        <v>28</v>
      </c>
      <c r="M506" t="s">
        <v>7747</v>
      </c>
      <c r="N506">
        <v>6</v>
      </c>
      <c r="P506">
        <v>1</v>
      </c>
    </row>
    <row r="507" spans="1:16" x14ac:dyDescent="0.35">
      <c r="A507" t="s">
        <v>2495</v>
      </c>
      <c r="B507" t="s">
        <v>2496</v>
      </c>
      <c r="C507" t="s">
        <v>1558</v>
      </c>
      <c r="D507" t="s">
        <v>332</v>
      </c>
      <c r="E507" t="s">
        <v>1397</v>
      </c>
      <c r="H507" s="1">
        <v>45759</v>
      </c>
      <c r="I507" t="s">
        <v>194</v>
      </c>
      <c r="J507" t="s">
        <v>124</v>
      </c>
      <c r="K507" t="s">
        <v>1</v>
      </c>
      <c r="L507" t="s">
        <v>28</v>
      </c>
      <c r="M507" t="s">
        <v>7747</v>
      </c>
      <c r="N507">
        <v>6</v>
      </c>
      <c r="P507">
        <v>1</v>
      </c>
    </row>
    <row r="508" spans="1:16" x14ac:dyDescent="0.35">
      <c r="A508" t="s">
        <v>2497</v>
      </c>
      <c r="B508" t="s">
        <v>2452</v>
      </c>
      <c r="C508" t="s">
        <v>1396</v>
      </c>
      <c r="D508" t="s">
        <v>97</v>
      </c>
      <c r="E508" t="s">
        <v>1397</v>
      </c>
      <c r="H508" s="1">
        <v>45759</v>
      </c>
      <c r="I508" t="s">
        <v>194</v>
      </c>
      <c r="J508" t="s">
        <v>124</v>
      </c>
      <c r="K508" t="s">
        <v>1</v>
      </c>
      <c r="L508" t="s">
        <v>28</v>
      </c>
      <c r="M508" t="s">
        <v>7747</v>
      </c>
      <c r="N508">
        <v>6</v>
      </c>
      <c r="P508">
        <v>1</v>
      </c>
    </row>
    <row r="509" spans="1:16" x14ac:dyDescent="0.35">
      <c r="A509" t="s">
        <v>2498</v>
      </c>
      <c r="B509" t="s">
        <v>2499</v>
      </c>
      <c r="C509" t="s">
        <v>1396</v>
      </c>
      <c r="D509" t="s">
        <v>97</v>
      </c>
      <c r="E509" t="s">
        <v>1397</v>
      </c>
      <c r="H509" s="1">
        <v>45759</v>
      </c>
      <c r="I509" t="s">
        <v>194</v>
      </c>
      <c r="J509" t="s">
        <v>124</v>
      </c>
      <c r="K509" t="s">
        <v>1</v>
      </c>
      <c r="L509" t="s">
        <v>28</v>
      </c>
      <c r="M509" t="s">
        <v>7747</v>
      </c>
      <c r="N509">
        <v>6</v>
      </c>
      <c r="P509">
        <v>1</v>
      </c>
    </row>
    <row r="510" spans="1:16" x14ac:dyDescent="0.35">
      <c r="A510" t="s">
        <v>2500</v>
      </c>
      <c r="B510" t="s">
        <v>2501</v>
      </c>
      <c r="C510" t="s">
        <v>1396</v>
      </c>
      <c r="D510" t="s">
        <v>97</v>
      </c>
      <c r="E510" t="s">
        <v>1397</v>
      </c>
      <c r="H510" s="1">
        <v>45759</v>
      </c>
      <c r="I510" t="s">
        <v>194</v>
      </c>
      <c r="J510" t="s">
        <v>124</v>
      </c>
      <c r="K510" t="s">
        <v>1</v>
      </c>
      <c r="L510" t="s">
        <v>28</v>
      </c>
      <c r="M510" t="s">
        <v>7747</v>
      </c>
      <c r="N510">
        <v>6</v>
      </c>
      <c r="P510">
        <v>1</v>
      </c>
    </row>
    <row r="511" spans="1:16" x14ac:dyDescent="0.35">
      <c r="A511" t="s">
        <v>2502</v>
      </c>
      <c r="B511" t="s">
        <v>2503</v>
      </c>
      <c r="C511" t="s">
        <v>1472</v>
      </c>
      <c r="D511" t="s">
        <v>97</v>
      </c>
      <c r="E511" t="s">
        <v>1397</v>
      </c>
      <c r="H511" s="1">
        <v>45759</v>
      </c>
      <c r="I511" t="s">
        <v>194</v>
      </c>
      <c r="J511" t="s">
        <v>124</v>
      </c>
      <c r="K511" t="s">
        <v>1</v>
      </c>
      <c r="L511" t="s">
        <v>28</v>
      </c>
      <c r="M511" t="s">
        <v>1472</v>
      </c>
      <c r="N511">
        <v>6</v>
      </c>
      <c r="P511">
        <v>1</v>
      </c>
    </row>
    <row r="512" spans="1:16" x14ac:dyDescent="0.35">
      <c r="A512" t="s">
        <v>2502</v>
      </c>
      <c r="B512" t="s">
        <v>2504</v>
      </c>
      <c r="C512" t="s">
        <v>1402</v>
      </c>
      <c r="D512" t="s">
        <v>97</v>
      </c>
      <c r="E512" t="s">
        <v>1397</v>
      </c>
      <c r="H512" s="1">
        <v>45759</v>
      </c>
      <c r="I512" t="s">
        <v>194</v>
      </c>
      <c r="J512" t="s">
        <v>124</v>
      </c>
      <c r="K512" t="s">
        <v>1</v>
      </c>
      <c r="L512" t="s">
        <v>28</v>
      </c>
      <c r="M512" t="s">
        <v>7747</v>
      </c>
      <c r="N512">
        <v>6</v>
      </c>
      <c r="P512">
        <v>1</v>
      </c>
    </row>
    <row r="513" spans="1:16" x14ac:dyDescent="0.35">
      <c r="A513" t="s">
        <v>2505</v>
      </c>
      <c r="B513" t="s">
        <v>2506</v>
      </c>
      <c r="C513" t="s">
        <v>1396</v>
      </c>
      <c r="D513" t="s">
        <v>97</v>
      </c>
      <c r="E513" t="s">
        <v>1397</v>
      </c>
      <c r="H513" s="1">
        <v>45759</v>
      </c>
      <c r="I513" t="s">
        <v>194</v>
      </c>
      <c r="J513" t="s">
        <v>124</v>
      </c>
      <c r="K513" t="s">
        <v>1</v>
      </c>
      <c r="L513" t="s">
        <v>28</v>
      </c>
      <c r="M513" t="s">
        <v>7747</v>
      </c>
      <c r="N513">
        <v>6</v>
      </c>
      <c r="P513">
        <v>1</v>
      </c>
    </row>
    <row r="514" spans="1:16" x14ac:dyDescent="0.35">
      <c r="A514" t="s">
        <v>2507</v>
      </c>
      <c r="B514" t="s">
        <v>2508</v>
      </c>
      <c r="C514" t="s">
        <v>1472</v>
      </c>
      <c r="D514" t="s">
        <v>97</v>
      </c>
      <c r="E514" t="s">
        <v>1397</v>
      </c>
      <c r="H514" s="1">
        <v>45759</v>
      </c>
      <c r="I514" t="s">
        <v>194</v>
      </c>
      <c r="J514" t="s">
        <v>124</v>
      </c>
      <c r="K514" t="s">
        <v>1</v>
      </c>
      <c r="L514" t="s">
        <v>28</v>
      </c>
      <c r="M514" t="s">
        <v>1472</v>
      </c>
      <c r="N514">
        <v>6</v>
      </c>
      <c r="P514">
        <v>1</v>
      </c>
    </row>
    <row r="515" spans="1:16" x14ac:dyDescent="0.35">
      <c r="A515" t="s">
        <v>2509</v>
      </c>
      <c r="B515" t="s">
        <v>2510</v>
      </c>
      <c r="C515" t="s">
        <v>1402</v>
      </c>
      <c r="D515" t="s">
        <v>97</v>
      </c>
      <c r="E515" t="s">
        <v>1397</v>
      </c>
      <c r="H515" s="1">
        <v>45759</v>
      </c>
      <c r="I515" t="s">
        <v>194</v>
      </c>
      <c r="J515" t="s">
        <v>124</v>
      </c>
      <c r="K515" t="s">
        <v>1</v>
      </c>
      <c r="L515" t="s">
        <v>28</v>
      </c>
      <c r="M515" t="s">
        <v>7747</v>
      </c>
      <c r="N515">
        <v>6</v>
      </c>
      <c r="P515">
        <v>1</v>
      </c>
    </row>
    <row r="516" spans="1:16" x14ac:dyDescent="0.35">
      <c r="A516" t="s">
        <v>2511</v>
      </c>
      <c r="B516" t="s">
        <v>2512</v>
      </c>
      <c r="C516" t="s">
        <v>1396</v>
      </c>
      <c r="D516" t="s">
        <v>97</v>
      </c>
      <c r="E516" t="s">
        <v>1397</v>
      </c>
      <c r="H516" s="1">
        <v>45759</v>
      </c>
      <c r="I516" t="s">
        <v>194</v>
      </c>
      <c r="J516" t="s">
        <v>124</v>
      </c>
      <c r="K516" t="s">
        <v>1</v>
      </c>
      <c r="L516" t="s">
        <v>28</v>
      </c>
      <c r="M516" t="s">
        <v>7747</v>
      </c>
      <c r="N516">
        <v>6</v>
      </c>
      <c r="P516">
        <v>1</v>
      </c>
    </row>
    <row r="517" spans="1:16" x14ac:dyDescent="0.35">
      <c r="A517" t="s">
        <v>2513</v>
      </c>
      <c r="B517" t="s">
        <v>2514</v>
      </c>
      <c r="C517" t="s">
        <v>1396</v>
      </c>
      <c r="D517" t="s">
        <v>97</v>
      </c>
      <c r="E517" t="s">
        <v>1397</v>
      </c>
      <c r="H517" s="1">
        <v>45759</v>
      </c>
      <c r="I517" t="s">
        <v>194</v>
      </c>
      <c r="J517" t="s">
        <v>124</v>
      </c>
      <c r="K517" t="s">
        <v>1</v>
      </c>
      <c r="L517" t="s">
        <v>28</v>
      </c>
      <c r="M517" t="s">
        <v>7747</v>
      </c>
      <c r="N517">
        <v>6</v>
      </c>
      <c r="P517">
        <v>1</v>
      </c>
    </row>
    <row r="518" spans="1:16" x14ac:dyDescent="0.35">
      <c r="A518" t="s">
        <v>2248</v>
      </c>
      <c r="B518" t="s">
        <v>2146</v>
      </c>
      <c r="C518" t="s">
        <v>1402</v>
      </c>
      <c r="D518" t="s">
        <v>631</v>
      </c>
      <c r="E518" t="s">
        <v>1397</v>
      </c>
      <c r="H518" s="1">
        <v>45759</v>
      </c>
      <c r="I518" t="s">
        <v>194</v>
      </c>
      <c r="J518" t="s">
        <v>124</v>
      </c>
      <c r="K518" t="s">
        <v>1</v>
      </c>
      <c r="L518" t="s">
        <v>28</v>
      </c>
      <c r="M518" t="s">
        <v>7747</v>
      </c>
      <c r="N518">
        <v>6</v>
      </c>
      <c r="P518">
        <v>1</v>
      </c>
    </row>
    <row r="519" spans="1:16" x14ac:dyDescent="0.35">
      <c r="A519" t="s">
        <v>2515</v>
      </c>
      <c r="B519" t="s">
        <v>1800</v>
      </c>
      <c r="C519" t="s">
        <v>1396</v>
      </c>
      <c r="D519" t="s">
        <v>97</v>
      </c>
      <c r="E519" t="s">
        <v>1397</v>
      </c>
      <c r="H519" s="1">
        <v>45759</v>
      </c>
      <c r="I519" t="s">
        <v>194</v>
      </c>
      <c r="J519" t="s">
        <v>124</v>
      </c>
      <c r="K519" t="s">
        <v>1</v>
      </c>
      <c r="L519" t="s">
        <v>28</v>
      </c>
      <c r="M519" t="s">
        <v>7747</v>
      </c>
      <c r="N519">
        <v>6</v>
      </c>
      <c r="P519">
        <v>1</v>
      </c>
    </row>
    <row r="520" spans="1:16" x14ac:dyDescent="0.35">
      <c r="A520" t="s">
        <v>2515</v>
      </c>
      <c r="B520" t="s">
        <v>1875</v>
      </c>
      <c r="C520" t="s">
        <v>1402</v>
      </c>
      <c r="D520" t="s">
        <v>97</v>
      </c>
      <c r="E520" t="s">
        <v>1397</v>
      </c>
      <c r="H520" s="1">
        <v>45759</v>
      </c>
      <c r="I520" t="s">
        <v>194</v>
      </c>
      <c r="J520" t="s">
        <v>124</v>
      </c>
      <c r="K520" t="s">
        <v>1</v>
      </c>
      <c r="L520" t="s">
        <v>28</v>
      </c>
      <c r="M520" t="s">
        <v>7747</v>
      </c>
      <c r="N520">
        <v>6</v>
      </c>
      <c r="P520">
        <v>1</v>
      </c>
    </row>
    <row r="521" spans="1:16" x14ac:dyDescent="0.35">
      <c r="A521" t="s">
        <v>2515</v>
      </c>
      <c r="B521" t="s">
        <v>2516</v>
      </c>
      <c r="C521" t="s">
        <v>1396</v>
      </c>
      <c r="D521" t="s">
        <v>97</v>
      </c>
      <c r="E521" t="s">
        <v>1397</v>
      </c>
      <c r="H521" s="1">
        <v>45759</v>
      </c>
      <c r="I521" t="s">
        <v>194</v>
      </c>
      <c r="J521" t="s">
        <v>124</v>
      </c>
      <c r="K521" t="s">
        <v>1</v>
      </c>
      <c r="L521" t="s">
        <v>28</v>
      </c>
      <c r="M521" t="s">
        <v>7747</v>
      </c>
      <c r="N521">
        <v>6</v>
      </c>
      <c r="P521">
        <v>1</v>
      </c>
    </row>
    <row r="522" spans="1:16" x14ac:dyDescent="0.35">
      <c r="A522" t="s">
        <v>2517</v>
      </c>
      <c r="B522" t="s">
        <v>2518</v>
      </c>
      <c r="C522" t="s">
        <v>1402</v>
      </c>
      <c r="D522" t="s">
        <v>97</v>
      </c>
      <c r="E522" t="s">
        <v>1397</v>
      </c>
      <c r="H522" s="1">
        <v>45759</v>
      </c>
      <c r="I522" t="s">
        <v>194</v>
      </c>
      <c r="J522" t="s">
        <v>124</v>
      </c>
      <c r="K522" t="s">
        <v>1</v>
      </c>
      <c r="L522" t="s">
        <v>28</v>
      </c>
      <c r="M522" t="s">
        <v>7747</v>
      </c>
      <c r="N522">
        <v>6</v>
      </c>
      <c r="P522">
        <v>1</v>
      </c>
    </row>
    <row r="523" spans="1:16" x14ac:dyDescent="0.35">
      <c r="A523" t="s">
        <v>2517</v>
      </c>
      <c r="B523" t="s">
        <v>2519</v>
      </c>
      <c r="C523" t="s">
        <v>1472</v>
      </c>
      <c r="D523" t="s">
        <v>97</v>
      </c>
      <c r="E523" t="s">
        <v>1397</v>
      </c>
      <c r="H523" s="1">
        <v>45759</v>
      </c>
      <c r="I523" t="s">
        <v>194</v>
      </c>
      <c r="J523" t="s">
        <v>124</v>
      </c>
      <c r="K523" t="s">
        <v>1</v>
      </c>
      <c r="L523" t="s">
        <v>28</v>
      </c>
      <c r="M523" t="s">
        <v>1472</v>
      </c>
      <c r="N523">
        <v>6</v>
      </c>
      <c r="P523">
        <v>1</v>
      </c>
    </row>
    <row r="524" spans="1:16" x14ac:dyDescent="0.35">
      <c r="A524" t="s">
        <v>2517</v>
      </c>
      <c r="B524" t="s">
        <v>2477</v>
      </c>
      <c r="C524" t="s">
        <v>1472</v>
      </c>
      <c r="D524" t="s">
        <v>97</v>
      </c>
      <c r="E524" t="s">
        <v>1397</v>
      </c>
      <c r="H524" s="1">
        <v>45759</v>
      </c>
      <c r="I524" t="s">
        <v>194</v>
      </c>
      <c r="J524" t="s">
        <v>124</v>
      </c>
      <c r="K524" t="s">
        <v>1</v>
      </c>
      <c r="L524" t="s">
        <v>28</v>
      </c>
      <c r="M524" t="s">
        <v>1472</v>
      </c>
      <c r="N524">
        <v>6</v>
      </c>
      <c r="P524">
        <v>1</v>
      </c>
    </row>
    <row r="525" spans="1:16" x14ac:dyDescent="0.35">
      <c r="A525" t="s">
        <v>1509</v>
      </c>
      <c r="B525" t="s">
        <v>1510</v>
      </c>
      <c r="C525" t="s">
        <v>1396</v>
      </c>
      <c r="D525" t="s">
        <v>1511</v>
      </c>
      <c r="E525" t="s">
        <v>1512</v>
      </c>
      <c r="H525" s="1">
        <v>45759</v>
      </c>
      <c r="I525" t="s">
        <v>195</v>
      </c>
      <c r="J525" t="s">
        <v>1</v>
      </c>
      <c r="K525" t="s">
        <v>3</v>
      </c>
      <c r="L525" t="s">
        <v>28</v>
      </c>
      <c r="M525" t="s">
        <v>7747</v>
      </c>
      <c r="N525">
        <v>6</v>
      </c>
      <c r="O525" t="s">
        <v>3</v>
      </c>
      <c r="P525">
        <v>1</v>
      </c>
    </row>
    <row r="526" spans="1:16" x14ac:dyDescent="0.35">
      <c r="A526" t="s">
        <v>1514</v>
      </c>
      <c r="B526" t="s">
        <v>1515</v>
      </c>
      <c r="C526" t="s">
        <v>1402</v>
      </c>
      <c r="D526" t="s">
        <v>112</v>
      </c>
      <c r="E526" t="s">
        <v>1397</v>
      </c>
      <c r="H526" s="1">
        <v>45759</v>
      </c>
      <c r="I526" t="s">
        <v>195</v>
      </c>
      <c r="J526" t="s">
        <v>1</v>
      </c>
      <c r="K526" t="s">
        <v>3</v>
      </c>
      <c r="L526" t="s">
        <v>28</v>
      </c>
      <c r="M526" t="s">
        <v>7747</v>
      </c>
      <c r="N526">
        <v>6</v>
      </c>
      <c r="O526" t="s">
        <v>3</v>
      </c>
      <c r="P526">
        <v>1</v>
      </c>
    </row>
    <row r="527" spans="1:16" x14ac:dyDescent="0.35">
      <c r="A527" t="s">
        <v>1514</v>
      </c>
      <c r="B527" t="s">
        <v>1518</v>
      </c>
      <c r="C527" t="s">
        <v>1472</v>
      </c>
      <c r="D527" t="s">
        <v>112</v>
      </c>
      <c r="E527" t="s">
        <v>1397</v>
      </c>
      <c r="H527" s="1">
        <v>45759</v>
      </c>
      <c r="I527" t="s">
        <v>195</v>
      </c>
      <c r="J527" t="s">
        <v>1</v>
      </c>
      <c r="K527" t="s">
        <v>3</v>
      </c>
      <c r="L527" t="s">
        <v>28</v>
      </c>
      <c r="M527" t="s">
        <v>1472</v>
      </c>
      <c r="N527">
        <v>6</v>
      </c>
      <c r="O527" t="s">
        <v>3</v>
      </c>
      <c r="P527">
        <v>1</v>
      </c>
    </row>
    <row r="528" spans="1:16" x14ac:dyDescent="0.35">
      <c r="A528" t="s">
        <v>1521</v>
      </c>
      <c r="B528" t="s">
        <v>1522</v>
      </c>
      <c r="C528" t="s">
        <v>1396</v>
      </c>
      <c r="D528" t="s">
        <v>97</v>
      </c>
      <c r="E528" t="s">
        <v>1397</v>
      </c>
      <c r="H528" s="1">
        <v>45759</v>
      </c>
      <c r="I528" t="s">
        <v>195</v>
      </c>
      <c r="J528" t="s">
        <v>1</v>
      </c>
      <c r="K528" t="s">
        <v>3</v>
      </c>
      <c r="L528" t="s">
        <v>28</v>
      </c>
      <c r="M528" t="s">
        <v>7747</v>
      </c>
      <c r="N528">
        <v>6</v>
      </c>
      <c r="O528" t="s">
        <v>3</v>
      </c>
      <c r="P528">
        <v>1</v>
      </c>
    </row>
    <row r="529" spans="1:16" x14ac:dyDescent="0.35">
      <c r="A529" t="s">
        <v>1528</v>
      </c>
      <c r="B529" t="s">
        <v>1529</v>
      </c>
      <c r="C529" t="s">
        <v>1530</v>
      </c>
      <c r="D529" t="s">
        <v>1531</v>
      </c>
      <c r="E529" t="s">
        <v>1397</v>
      </c>
      <c r="H529" s="1">
        <v>45759</v>
      </c>
      <c r="I529" t="s">
        <v>195</v>
      </c>
      <c r="J529" t="s">
        <v>1</v>
      </c>
      <c r="K529" t="s">
        <v>3</v>
      </c>
      <c r="L529" t="s">
        <v>28</v>
      </c>
      <c r="M529" t="s">
        <v>7747</v>
      </c>
      <c r="N529">
        <v>6</v>
      </c>
      <c r="O529" t="s">
        <v>3</v>
      </c>
      <c r="P529">
        <v>1</v>
      </c>
    </row>
    <row r="530" spans="1:16" x14ac:dyDescent="0.35">
      <c r="A530" t="s">
        <v>1534</v>
      </c>
      <c r="B530" t="s">
        <v>1535</v>
      </c>
      <c r="C530" t="s">
        <v>1402</v>
      </c>
      <c r="D530" t="s">
        <v>1511</v>
      </c>
      <c r="E530" t="s">
        <v>1397</v>
      </c>
      <c r="H530" s="1">
        <v>45759</v>
      </c>
      <c r="I530" t="s">
        <v>195</v>
      </c>
      <c r="J530" t="s">
        <v>1</v>
      </c>
      <c r="K530" t="s">
        <v>3</v>
      </c>
      <c r="L530" t="s">
        <v>28</v>
      </c>
      <c r="M530" t="s">
        <v>7747</v>
      </c>
      <c r="N530">
        <v>6</v>
      </c>
      <c r="O530" t="s">
        <v>3</v>
      </c>
      <c r="P530">
        <v>1</v>
      </c>
    </row>
    <row r="531" spans="1:16" x14ac:dyDescent="0.35">
      <c r="A531" t="s">
        <v>1537</v>
      </c>
      <c r="B531" t="s">
        <v>1538</v>
      </c>
      <c r="C531" t="s">
        <v>1402</v>
      </c>
      <c r="D531" t="s">
        <v>97</v>
      </c>
      <c r="E531" t="s">
        <v>1397</v>
      </c>
      <c r="H531" s="1">
        <v>45759</v>
      </c>
      <c r="I531" t="s">
        <v>195</v>
      </c>
      <c r="J531" t="s">
        <v>1</v>
      </c>
      <c r="K531" t="s">
        <v>3</v>
      </c>
      <c r="L531" t="s">
        <v>28</v>
      </c>
      <c r="M531" t="s">
        <v>7747</v>
      </c>
      <c r="N531">
        <v>6</v>
      </c>
      <c r="O531" t="s">
        <v>3</v>
      </c>
      <c r="P531">
        <v>1</v>
      </c>
    </row>
    <row r="532" spans="1:16" x14ac:dyDescent="0.35">
      <c r="A532" t="s">
        <v>1537</v>
      </c>
      <c r="B532" t="s">
        <v>1540</v>
      </c>
      <c r="C532" t="s">
        <v>1396</v>
      </c>
      <c r="D532" t="s">
        <v>97</v>
      </c>
      <c r="E532" t="s">
        <v>1397</v>
      </c>
      <c r="H532" s="1">
        <v>45759</v>
      </c>
      <c r="I532" t="s">
        <v>195</v>
      </c>
      <c r="J532" t="s">
        <v>1</v>
      </c>
      <c r="K532" t="s">
        <v>3</v>
      </c>
      <c r="L532" t="s">
        <v>28</v>
      </c>
      <c r="M532" t="s">
        <v>7747</v>
      </c>
      <c r="N532">
        <v>6</v>
      </c>
      <c r="O532" t="s">
        <v>3</v>
      </c>
      <c r="P532">
        <v>1</v>
      </c>
    </row>
    <row r="533" spans="1:16" x14ac:dyDescent="0.35">
      <c r="A533" t="s">
        <v>1545</v>
      </c>
      <c r="B533" t="s">
        <v>1546</v>
      </c>
      <c r="C533" t="s">
        <v>1396</v>
      </c>
      <c r="D533" t="s">
        <v>97</v>
      </c>
      <c r="E533" t="s">
        <v>1397</v>
      </c>
      <c r="H533" s="1">
        <v>45759</v>
      </c>
      <c r="I533" t="s">
        <v>195</v>
      </c>
      <c r="J533" t="s">
        <v>1</v>
      </c>
      <c r="K533" t="s">
        <v>3</v>
      </c>
      <c r="L533" t="s">
        <v>28</v>
      </c>
      <c r="M533" t="s">
        <v>7747</v>
      </c>
      <c r="N533">
        <v>6</v>
      </c>
      <c r="O533" t="s">
        <v>3</v>
      </c>
      <c r="P533">
        <v>1</v>
      </c>
    </row>
    <row r="534" spans="1:16" x14ac:dyDescent="0.35">
      <c r="A534" t="s">
        <v>1550</v>
      </c>
      <c r="B534" t="s">
        <v>1551</v>
      </c>
      <c r="C534" t="s">
        <v>1402</v>
      </c>
      <c r="D534" t="s">
        <v>1511</v>
      </c>
      <c r="E534" t="s">
        <v>1512</v>
      </c>
      <c r="H534" s="1">
        <v>45759</v>
      </c>
      <c r="I534" t="s">
        <v>195</v>
      </c>
      <c r="J534" t="s">
        <v>1</v>
      </c>
      <c r="K534" t="s">
        <v>3</v>
      </c>
      <c r="L534" t="s">
        <v>28</v>
      </c>
      <c r="M534" t="s">
        <v>7747</v>
      </c>
      <c r="N534">
        <v>6</v>
      </c>
      <c r="O534" t="s">
        <v>3</v>
      </c>
      <c r="P534">
        <v>1</v>
      </c>
    </row>
    <row r="535" spans="1:16" x14ac:dyDescent="0.35">
      <c r="A535" t="s">
        <v>1550</v>
      </c>
      <c r="B535" t="s">
        <v>1553</v>
      </c>
      <c r="C535" t="s">
        <v>1554</v>
      </c>
      <c r="D535" t="s">
        <v>1511</v>
      </c>
      <c r="E535" t="s">
        <v>1512</v>
      </c>
      <c r="H535" s="1">
        <v>45759</v>
      </c>
      <c r="I535" t="s">
        <v>195</v>
      </c>
      <c r="J535" t="s">
        <v>1</v>
      </c>
      <c r="K535" t="s">
        <v>3</v>
      </c>
      <c r="L535" t="s">
        <v>28</v>
      </c>
      <c r="M535" t="s">
        <v>1472</v>
      </c>
      <c r="N535">
        <v>6</v>
      </c>
      <c r="O535" t="s">
        <v>3</v>
      </c>
      <c r="P535">
        <v>1</v>
      </c>
    </row>
    <row r="536" spans="1:16" x14ac:dyDescent="0.35">
      <c r="A536" t="s">
        <v>1556</v>
      </c>
      <c r="B536" t="s">
        <v>1557</v>
      </c>
      <c r="C536" t="s">
        <v>1558</v>
      </c>
      <c r="D536" t="s">
        <v>1531</v>
      </c>
      <c r="E536" t="s">
        <v>1397</v>
      </c>
      <c r="H536" s="1">
        <v>45759</v>
      </c>
      <c r="I536" t="s">
        <v>195</v>
      </c>
      <c r="J536" t="s">
        <v>1</v>
      </c>
      <c r="K536" t="s">
        <v>3</v>
      </c>
      <c r="L536" t="s">
        <v>28</v>
      </c>
      <c r="M536" t="s">
        <v>7747</v>
      </c>
      <c r="N536">
        <v>6</v>
      </c>
      <c r="O536" t="s">
        <v>3</v>
      </c>
      <c r="P536">
        <v>1</v>
      </c>
    </row>
    <row r="537" spans="1:16" x14ac:dyDescent="0.35">
      <c r="A537" t="s">
        <v>1561</v>
      </c>
      <c r="B537" t="s">
        <v>1562</v>
      </c>
      <c r="C537" t="s">
        <v>1472</v>
      </c>
      <c r="D537" t="s">
        <v>1531</v>
      </c>
      <c r="E537" t="s">
        <v>1397</v>
      </c>
      <c r="H537" s="1">
        <v>45759</v>
      </c>
      <c r="I537" t="s">
        <v>195</v>
      </c>
      <c r="J537" t="s">
        <v>1</v>
      </c>
      <c r="K537" t="s">
        <v>3</v>
      </c>
      <c r="L537" t="s">
        <v>28</v>
      </c>
      <c r="M537" t="s">
        <v>1472</v>
      </c>
      <c r="N537">
        <v>6</v>
      </c>
      <c r="O537" t="s">
        <v>3</v>
      </c>
      <c r="P537">
        <v>1</v>
      </c>
    </row>
    <row r="538" spans="1:16" x14ac:dyDescent="0.35">
      <c r="A538" t="s">
        <v>1561</v>
      </c>
      <c r="B538" t="s">
        <v>1565</v>
      </c>
      <c r="C538" t="s">
        <v>1530</v>
      </c>
      <c r="D538" t="s">
        <v>1531</v>
      </c>
      <c r="E538" t="s">
        <v>1397</v>
      </c>
      <c r="H538" s="1">
        <v>45759</v>
      </c>
      <c r="I538" t="s">
        <v>195</v>
      </c>
      <c r="J538" t="s">
        <v>1</v>
      </c>
      <c r="K538" t="s">
        <v>3</v>
      </c>
      <c r="L538" t="s">
        <v>28</v>
      </c>
      <c r="M538" t="s">
        <v>7747</v>
      </c>
      <c r="N538">
        <v>6</v>
      </c>
      <c r="O538" t="s">
        <v>3</v>
      </c>
      <c r="P538">
        <v>1</v>
      </c>
    </row>
    <row r="539" spans="1:16" x14ac:dyDescent="0.35">
      <c r="A539" t="s">
        <v>1561</v>
      </c>
      <c r="B539" t="s">
        <v>1569</v>
      </c>
      <c r="C539" t="s">
        <v>1530</v>
      </c>
      <c r="D539" t="s">
        <v>1531</v>
      </c>
      <c r="E539" t="s">
        <v>1397</v>
      </c>
      <c r="H539" s="1">
        <v>45759</v>
      </c>
      <c r="I539" t="s">
        <v>195</v>
      </c>
      <c r="J539" t="s">
        <v>1</v>
      </c>
      <c r="K539" t="s">
        <v>3</v>
      </c>
      <c r="L539" t="s">
        <v>28</v>
      </c>
      <c r="M539" t="s">
        <v>7747</v>
      </c>
      <c r="N539">
        <v>6</v>
      </c>
      <c r="O539" t="s">
        <v>3</v>
      </c>
      <c r="P539">
        <v>1</v>
      </c>
    </row>
    <row r="540" spans="1:16" x14ac:dyDescent="0.35">
      <c r="A540" t="s">
        <v>1561</v>
      </c>
      <c r="B540" t="s">
        <v>1565</v>
      </c>
      <c r="C540" t="s">
        <v>1428</v>
      </c>
      <c r="D540" t="s">
        <v>1531</v>
      </c>
      <c r="E540" t="s">
        <v>1397</v>
      </c>
      <c r="H540" s="1">
        <v>45759</v>
      </c>
      <c r="I540" t="s">
        <v>195</v>
      </c>
      <c r="J540" t="s">
        <v>1</v>
      </c>
      <c r="K540" t="s">
        <v>3</v>
      </c>
      <c r="L540" t="s">
        <v>28</v>
      </c>
      <c r="M540" t="s">
        <v>1428</v>
      </c>
      <c r="N540">
        <v>6</v>
      </c>
      <c r="O540" t="s">
        <v>3</v>
      </c>
      <c r="P540">
        <v>1</v>
      </c>
    </row>
    <row r="541" spans="1:16" x14ac:dyDescent="0.35">
      <c r="A541" t="s">
        <v>1572</v>
      </c>
      <c r="B541" t="s">
        <v>1569</v>
      </c>
      <c r="C541" t="s">
        <v>1530</v>
      </c>
      <c r="D541" t="s">
        <v>1531</v>
      </c>
      <c r="E541" t="s">
        <v>1397</v>
      </c>
      <c r="H541" s="1">
        <v>45759</v>
      </c>
      <c r="I541" t="s">
        <v>195</v>
      </c>
      <c r="J541" t="s">
        <v>1</v>
      </c>
      <c r="K541" t="s">
        <v>3</v>
      </c>
      <c r="L541" t="s">
        <v>28</v>
      </c>
      <c r="M541" t="s">
        <v>7747</v>
      </c>
      <c r="N541">
        <v>6</v>
      </c>
      <c r="O541" t="s">
        <v>3</v>
      </c>
      <c r="P541">
        <v>1</v>
      </c>
    </row>
    <row r="542" spans="1:16" x14ac:dyDescent="0.35">
      <c r="A542" t="s">
        <v>1575</v>
      </c>
      <c r="B542" t="s">
        <v>1576</v>
      </c>
      <c r="C542" t="s">
        <v>1396</v>
      </c>
      <c r="D542" t="s">
        <v>1511</v>
      </c>
      <c r="E542" t="s">
        <v>1397</v>
      </c>
      <c r="H542" s="1">
        <v>45759</v>
      </c>
      <c r="I542" t="s">
        <v>195</v>
      </c>
      <c r="J542" t="s">
        <v>1</v>
      </c>
      <c r="K542" t="s">
        <v>3</v>
      </c>
      <c r="L542" t="s">
        <v>28</v>
      </c>
      <c r="M542" t="s">
        <v>7747</v>
      </c>
      <c r="N542">
        <v>6</v>
      </c>
      <c r="O542" t="s">
        <v>3</v>
      </c>
      <c r="P542">
        <v>1</v>
      </c>
    </row>
    <row r="543" spans="1:16" x14ac:dyDescent="0.35">
      <c r="A543" t="s">
        <v>1578</v>
      </c>
      <c r="B543" t="s">
        <v>1579</v>
      </c>
      <c r="C543" t="s">
        <v>1530</v>
      </c>
      <c r="D543" t="s">
        <v>1531</v>
      </c>
      <c r="E543" t="s">
        <v>1397</v>
      </c>
      <c r="H543" s="1">
        <v>45759</v>
      </c>
      <c r="I543" t="s">
        <v>195</v>
      </c>
      <c r="J543" t="s">
        <v>1</v>
      </c>
      <c r="K543" t="s">
        <v>3</v>
      </c>
      <c r="L543" t="s">
        <v>28</v>
      </c>
      <c r="M543" t="s">
        <v>7747</v>
      </c>
      <c r="N543">
        <v>6</v>
      </c>
      <c r="O543" t="s">
        <v>3</v>
      </c>
      <c r="P543">
        <v>1</v>
      </c>
    </row>
    <row r="544" spans="1:16" x14ac:dyDescent="0.35">
      <c r="A544" t="s">
        <v>1578</v>
      </c>
      <c r="B544" t="s">
        <v>1582</v>
      </c>
      <c r="C544" t="s">
        <v>1472</v>
      </c>
      <c r="D544" t="s">
        <v>1531</v>
      </c>
      <c r="E544" t="s">
        <v>1397</v>
      </c>
      <c r="H544" s="1">
        <v>45759</v>
      </c>
      <c r="I544" t="s">
        <v>195</v>
      </c>
      <c r="J544" t="s">
        <v>1</v>
      </c>
      <c r="K544" t="s">
        <v>3</v>
      </c>
      <c r="L544" t="s">
        <v>28</v>
      </c>
      <c r="M544" t="s">
        <v>1472</v>
      </c>
      <c r="N544">
        <v>6</v>
      </c>
      <c r="O544" t="s">
        <v>3</v>
      </c>
      <c r="P544">
        <v>1</v>
      </c>
    </row>
    <row r="545" spans="1:16" x14ac:dyDescent="0.35">
      <c r="A545" t="s">
        <v>1585</v>
      </c>
      <c r="B545" t="s">
        <v>1586</v>
      </c>
      <c r="C545" t="s">
        <v>1558</v>
      </c>
      <c r="D545" t="s">
        <v>1531</v>
      </c>
      <c r="E545" t="s">
        <v>1397</v>
      </c>
      <c r="H545" s="1">
        <v>45759</v>
      </c>
      <c r="I545" t="s">
        <v>195</v>
      </c>
      <c r="J545" t="s">
        <v>1</v>
      </c>
      <c r="K545" t="s">
        <v>3</v>
      </c>
      <c r="L545" t="s">
        <v>28</v>
      </c>
      <c r="M545" t="s">
        <v>7747</v>
      </c>
      <c r="N545">
        <v>6</v>
      </c>
      <c r="O545" t="s">
        <v>3</v>
      </c>
      <c r="P545">
        <v>1</v>
      </c>
    </row>
    <row r="546" spans="1:16" x14ac:dyDescent="0.35">
      <c r="A546" t="s">
        <v>1589</v>
      </c>
      <c r="B546" t="s">
        <v>1590</v>
      </c>
      <c r="C546" t="s">
        <v>1402</v>
      </c>
      <c r="D546" t="s">
        <v>1511</v>
      </c>
      <c r="E546" t="s">
        <v>1397</v>
      </c>
      <c r="H546" s="1">
        <v>45759</v>
      </c>
      <c r="I546" t="s">
        <v>195</v>
      </c>
      <c r="J546" t="s">
        <v>1</v>
      </c>
      <c r="K546" t="s">
        <v>3</v>
      </c>
      <c r="L546" t="s">
        <v>27</v>
      </c>
      <c r="M546" t="s">
        <v>7747</v>
      </c>
      <c r="N546">
        <v>6</v>
      </c>
      <c r="O546" t="s">
        <v>3</v>
      </c>
      <c r="P546">
        <v>1</v>
      </c>
    </row>
    <row r="547" spans="1:16" x14ac:dyDescent="0.35">
      <c r="A547" t="s">
        <v>1592</v>
      </c>
      <c r="B547" t="s">
        <v>1593</v>
      </c>
      <c r="C547" t="s">
        <v>1530</v>
      </c>
      <c r="D547" t="s">
        <v>1531</v>
      </c>
      <c r="E547" t="s">
        <v>1397</v>
      </c>
      <c r="H547" s="1">
        <v>45759</v>
      </c>
      <c r="I547" t="s">
        <v>195</v>
      </c>
      <c r="J547" t="s">
        <v>1</v>
      </c>
      <c r="K547" t="s">
        <v>3</v>
      </c>
      <c r="L547" t="s">
        <v>27</v>
      </c>
      <c r="M547" t="s">
        <v>7747</v>
      </c>
      <c r="N547">
        <v>6</v>
      </c>
      <c r="O547" t="s">
        <v>3</v>
      </c>
      <c r="P547">
        <v>1</v>
      </c>
    </row>
    <row r="548" spans="1:16" x14ac:dyDescent="0.35">
      <c r="A548" t="s">
        <v>1592</v>
      </c>
      <c r="B548" t="s">
        <v>1596</v>
      </c>
      <c r="C548" t="s">
        <v>1472</v>
      </c>
      <c r="D548" t="s">
        <v>1531</v>
      </c>
      <c r="E548" t="s">
        <v>1397</v>
      </c>
      <c r="H548" s="1">
        <v>45759</v>
      </c>
      <c r="I548" t="s">
        <v>195</v>
      </c>
      <c r="J548" t="s">
        <v>1</v>
      </c>
      <c r="K548" t="s">
        <v>3</v>
      </c>
      <c r="L548" t="s">
        <v>27</v>
      </c>
      <c r="M548" t="s">
        <v>1472</v>
      </c>
      <c r="N548">
        <v>6</v>
      </c>
      <c r="O548" t="s">
        <v>3</v>
      </c>
      <c r="P548">
        <v>1</v>
      </c>
    </row>
    <row r="549" spans="1:16" x14ac:dyDescent="0.35">
      <c r="A549" t="s">
        <v>1599</v>
      </c>
      <c r="B549" t="s">
        <v>1600</v>
      </c>
      <c r="C549" t="s">
        <v>1472</v>
      </c>
      <c r="D549" t="s">
        <v>112</v>
      </c>
      <c r="E549" t="s">
        <v>1397</v>
      </c>
      <c r="H549" s="1">
        <v>45759</v>
      </c>
      <c r="I549" t="s">
        <v>195</v>
      </c>
      <c r="J549" t="s">
        <v>1</v>
      </c>
      <c r="K549" t="s">
        <v>3</v>
      </c>
      <c r="L549" t="s">
        <v>27</v>
      </c>
      <c r="M549" t="s">
        <v>1472</v>
      </c>
      <c r="N549">
        <v>6</v>
      </c>
      <c r="O549" t="s">
        <v>3</v>
      </c>
      <c r="P549">
        <v>1</v>
      </c>
    </row>
    <row r="550" spans="1:16" x14ac:dyDescent="0.35">
      <c r="A550" t="s">
        <v>1599</v>
      </c>
      <c r="B550" t="s">
        <v>1603</v>
      </c>
      <c r="C550" t="s">
        <v>1472</v>
      </c>
      <c r="D550" t="s">
        <v>112</v>
      </c>
      <c r="E550" t="s">
        <v>1397</v>
      </c>
      <c r="H550" s="1">
        <v>45759</v>
      </c>
      <c r="I550" t="s">
        <v>195</v>
      </c>
      <c r="J550" t="s">
        <v>1</v>
      </c>
      <c r="K550" t="s">
        <v>3</v>
      </c>
      <c r="L550" t="s">
        <v>27</v>
      </c>
      <c r="M550" t="s">
        <v>1472</v>
      </c>
      <c r="N550">
        <v>6</v>
      </c>
      <c r="O550" t="s">
        <v>3</v>
      </c>
      <c r="P550">
        <v>1</v>
      </c>
    </row>
    <row r="551" spans="1:16" x14ac:dyDescent="0.35">
      <c r="A551" t="s">
        <v>1599</v>
      </c>
      <c r="B551" t="s">
        <v>1605</v>
      </c>
      <c r="C551" t="s">
        <v>1402</v>
      </c>
      <c r="D551" t="s">
        <v>112</v>
      </c>
      <c r="E551" t="s">
        <v>1397</v>
      </c>
      <c r="H551" s="1">
        <v>45759</v>
      </c>
      <c r="I551" t="s">
        <v>195</v>
      </c>
      <c r="J551" t="s">
        <v>1</v>
      </c>
      <c r="K551" t="s">
        <v>3</v>
      </c>
      <c r="L551" t="s">
        <v>27</v>
      </c>
      <c r="M551" t="s">
        <v>7747</v>
      </c>
      <c r="N551">
        <v>6</v>
      </c>
      <c r="O551" t="s">
        <v>3</v>
      </c>
      <c r="P551">
        <v>1</v>
      </c>
    </row>
    <row r="552" spans="1:16" x14ac:dyDescent="0.35">
      <c r="A552" t="s">
        <v>1599</v>
      </c>
      <c r="B552" t="s">
        <v>1608</v>
      </c>
      <c r="C552" t="s">
        <v>1402</v>
      </c>
      <c r="D552" t="s">
        <v>112</v>
      </c>
      <c r="E552" t="s">
        <v>1397</v>
      </c>
      <c r="H552" s="1">
        <v>45759</v>
      </c>
      <c r="I552" t="s">
        <v>195</v>
      </c>
      <c r="J552" t="s">
        <v>1</v>
      </c>
      <c r="K552" t="s">
        <v>3</v>
      </c>
      <c r="L552" t="s">
        <v>27</v>
      </c>
      <c r="M552" t="s">
        <v>7747</v>
      </c>
      <c r="N552">
        <v>6</v>
      </c>
      <c r="O552" t="s">
        <v>3</v>
      </c>
      <c r="P552">
        <v>1</v>
      </c>
    </row>
    <row r="553" spans="1:16" x14ac:dyDescent="0.35">
      <c r="A553" t="s">
        <v>1611</v>
      </c>
      <c r="B553" t="s">
        <v>1612</v>
      </c>
      <c r="C553" t="s">
        <v>1396</v>
      </c>
      <c r="D553" t="s">
        <v>97</v>
      </c>
      <c r="E553" t="s">
        <v>1397</v>
      </c>
      <c r="H553" s="1">
        <v>45759</v>
      </c>
      <c r="I553" t="s">
        <v>195</v>
      </c>
      <c r="J553" t="s">
        <v>1</v>
      </c>
      <c r="K553" t="s">
        <v>3</v>
      </c>
      <c r="L553" t="s">
        <v>27</v>
      </c>
      <c r="M553" t="s">
        <v>7747</v>
      </c>
      <c r="N553">
        <v>6</v>
      </c>
      <c r="O553" t="s">
        <v>3</v>
      </c>
      <c r="P553">
        <v>1</v>
      </c>
    </row>
    <row r="554" spans="1:16" x14ac:dyDescent="0.35">
      <c r="A554" t="s">
        <v>1614</v>
      </c>
      <c r="B554" t="s">
        <v>1615</v>
      </c>
      <c r="C554" t="s">
        <v>1396</v>
      </c>
      <c r="D554" t="s">
        <v>1511</v>
      </c>
      <c r="E554" t="s">
        <v>1397</v>
      </c>
      <c r="H554" s="1">
        <v>45759</v>
      </c>
      <c r="I554" t="s">
        <v>195</v>
      </c>
      <c r="J554" t="s">
        <v>1</v>
      </c>
      <c r="K554" t="s">
        <v>3</v>
      </c>
      <c r="L554" t="s">
        <v>27</v>
      </c>
      <c r="M554" t="s">
        <v>7747</v>
      </c>
      <c r="N554">
        <v>6</v>
      </c>
      <c r="O554" t="s">
        <v>3</v>
      </c>
      <c r="P554">
        <v>1</v>
      </c>
    </row>
    <row r="555" spans="1:16" x14ac:dyDescent="0.35">
      <c r="A555" t="s">
        <v>1617</v>
      </c>
      <c r="B555" t="s">
        <v>1618</v>
      </c>
      <c r="C555" t="s">
        <v>1558</v>
      </c>
      <c r="D555" t="s">
        <v>1531</v>
      </c>
      <c r="E555" t="s">
        <v>1397</v>
      </c>
      <c r="H555" s="1">
        <v>45759</v>
      </c>
      <c r="I555" t="s">
        <v>195</v>
      </c>
      <c r="J555" t="s">
        <v>1</v>
      </c>
      <c r="K555" t="s">
        <v>3</v>
      </c>
      <c r="L555" t="s">
        <v>27</v>
      </c>
      <c r="M555" t="s">
        <v>7747</v>
      </c>
      <c r="N555">
        <v>6</v>
      </c>
      <c r="O555" t="s">
        <v>3</v>
      </c>
      <c r="P555">
        <v>1</v>
      </c>
    </row>
    <row r="556" spans="1:16" x14ac:dyDescent="0.35">
      <c r="A556" t="s">
        <v>1621</v>
      </c>
      <c r="B556" t="s">
        <v>1622</v>
      </c>
      <c r="C556" t="s">
        <v>1402</v>
      </c>
      <c r="D556" t="s">
        <v>112</v>
      </c>
      <c r="E556" t="s">
        <v>1397</v>
      </c>
      <c r="H556" s="1">
        <v>45759</v>
      </c>
      <c r="I556" t="s">
        <v>195</v>
      </c>
      <c r="J556" t="s">
        <v>1</v>
      </c>
      <c r="K556" t="s">
        <v>3</v>
      </c>
      <c r="L556" t="s">
        <v>27</v>
      </c>
      <c r="M556" t="s">
        <v>7747</v>
      </c>
      <c r="N556">
        <v>6</v>
      </c>
      <c r="O556" t="s">
        <v>3</v>
      </c>
      <c r="P556">
        <v>1</v>
      </c>
    </row>
    <row r="557" spans="1:16" x14ac:dyDescent="0.35">
      <c r="A557" t="s">
        <v>1628</v>
      </c>
      <c r="B557" t="s">
        <v>1629</v>
      </c>
      <c r="C557" t="s">
        <v>1558</v>
      </c>
      <c r="D557" t="s">
        <v>1531</v>
      </c>
      <c r="E557" t="s">
        <v>1397</v>
      </c>
      <c r="H557" s="1">
        <v>45759</v>
      </c>
      <c r="I557" t="s">
        <v>195</v>
      </c>
      <c r="J557" t="s">
        <v>1</v>
      </c>
      <c r="K557" t="s">
        <v>3</v>
      </c>
      <c r="L557" t="s">
        <v>27</v>
      </c>
      <c r="M557" t="s">
        <v>7747</v>
      </c>
      <c r="N557">
        <v>6</v>
      </c>
      <c r="O557" t="s">
        <v>3</v>
      </c>
      <c r="P557">
        <v>1</v>
      </c>
    </row>
    <row r="558" spans="1:16" x14ac:dyDescent="0.35">
      <c r="A558" t="s">
        <v>1632</v>
      </c>
      <c r="B558" t="s">
        <v>1633</v>
      </c>
      <c r="C558" t="s">
        <v>1558</v>
      </c>
      <c r="D558" t="s">
        <v>1531</v>
      </c>
      <c r="E558" t="s">
        <v>1397</v>
      </c>
      <c r="H558" s="1">
        <v>45759</v>
      </c>
      <c r="I558" t="s">
        <v>195</v>
      </c>
      <c r="J558" t="s">
        <v>1</v>
      </c>
      <c r="K558" t="s">
        <v>3</v>
      </c>
      <c r="L558" t="s">
        <v>27</v>
      </c>
      <c r="M558" t="s">
        <v>7747</v>
      </c>
      <c r="N558">
        <v>6</v>
      </c>
      <c r="O558" t="s">
        <v>3</v>
      </c>
      <c r="P558">
        <v>1</v>
      </c>
    </row>
    <row r="559" spans="1:16" x14ac:dyDescent="0.35">
      <c r="A559" t="s">
        <v>1636</v>
      </c>
      <c r="B559" t="s">
        <v>1637</v>
      </c>
      <c r="C559" t="s">
        <v>1428</v>
      </c>
      <c r="D559" t="s">
        <v>97</v>
      </c>
      <c r="E559" t="s">
        <v>1397</v>
      </c>
      <c r="H559" s="1">
        <v>45759</v>
      </c>
      <c r="I559" t="s">
        <v>195</v>
      </c>
      <c r="J559" t="s">
        <v>1</v>
      </c>
      <c r="K559" t="s">
        <v>3</v>
      </c>
      <c r="L559" t="s">
        <v>27</v>
      </c>
      <c r="M559" t="s">
        <v>1428</v>
      </c>
      <c r="N559">
        <v>6</v>
      </c>
      <c r="O559" t="s">
        <v>3</v>
      </c>
      <c r="P559">
        <v>1</v>
      </c>
    </row>
    <row r="560" spans="1:16" x14ac:dyDescent="0.35">
      <c r="A560" t="s">
        <v>1636</v>
      </c>
      <c r="B560" t="s">
        <v>1639</v>
      </c>
      <c r="C560" t="s">
        <v>1402</v>
      </c>
      <c r="D560" t="s">
        <v>97</v>
      </c>
      <c r="E560" t="s">
        <v>1397</v>
      </c>
      <c r="H560" s="1">
        <v>45759</v>
      </c>
      <c r="I560" t="s">
        <v>195</v>
      </c>
      <c r="J560" t="s">
        <v>1</v>
      </c>
      <c r="K560" t="s">
        <v>3</v>
      </c>
      <c r="L560" t="s">
        <v>27</v>
      </c>
      <c r="M560" t="s">
        <v>7747</v>
      </c>
      <c r="N560">
        <v>6</v>
      </c>
      <c r="O560" t="s">
        <v>3</v>
      </c>
      <c r="P560">
        <v>1</v>
      </c>
    </row>
    <row r="561" spans="1:16" x14ac:dyDescent="0.35">
      <c r="A561" t="s">
        <v>1641</v>
      </c>
      <c r="B561" t="s">
        <v>1642</v>
      </c>
      <c r="C561" t="s">
        <v>1396</v>
      </c>
      <c r="D561" t="s">
        <v>112</v>
      </c>
      <c r="E561" t="s">
        <v>1397</v>
      </c>
      <c r="H561" s="1">
        <v>45759</v>
      </c>
      <c r="I561" t="s">
        <v>195</v>
      </c>
      <c r="J561" t="s">
        <v>1</v>
      </c>
      <c r="K561" t="s">
        <v>3</v>
      </c>
      <c r="L561" t="s">
        <v>27</v>
      </c>
      <c r="M561" t="s">
        <v>7747</v>
      </c>
      <c r="N561">
        <v>6</v>
      </c>
      <c r="O561" t="s">
        <v>3</v>
      </c>
      <c r="P561">
        <v>1</v>
      </c>
    </row>
    <row r="562" spans="1:16" x14ac:dyDescent="0.35">
      <c r="A562" t="s">
        <v>1654</v>
      </c>
      <c r="B562" t="s">
        <v>1655</v>
      </c>
      <c r="C562" t="s">
        <v>1558</v>
      </c>
      <c r="D562" t="s">
        <v>1531</v>
      </c>
      <c r="E562" t="s">
        <v>1397</v>
      </c>
      <c r="H562" s="1">
        <v>45759</v>
      </c>
      <c r="I562" t="s">
        <v>195</v>
      </c>
      <c r="J562" t="s">
        <v>1</v>
      </c>
      <c r="K562" t="s">
        <v>3</v>
      </c>
      <c r="L562" t="s">
        <v>27</v>
      </c>
      <c r="M562" t="s">
        <v>7747</v>
      </c>
      <c r="N562">
        <v>6</v>
      </c>
      <c r="O562" t="s">
        <v>3</v>
      </c>
      <c r="P562">
        <v>1</v>
      </c>
    </row>
    <row r="563" spans="1:16" x14ac:dyDescent="0.35">
      <c r="A563" t="s">
        <v>1658</v>
      </c>
      <c r="B563" t="s">
        <v>1629</v>
      </c>
      <c r="C563" t="s">
        <v>1558</v>
      </c>
      <c r="D563" t="s">
        <v>1531</v>
      </c>
      <c r="E563" t="s">
        <v>1397</v>
      </c>
      <c r="H563" s="1">
        <v>45759</v>
      </c>
      <c r="I563" t="s">
        <v>195</v>
      </c>
      <c r="J563" t="s">
        <v>1</v>
      </c>
      <c r="K563" t="s">
        <v>3</v>
      </c>
      <c r="L563" t="s">
        <v>27</v>
      </c>
      <c r="M563" t="s">
        <v>7747</v>
      </c>
      <c r="N563">
        <v>6</v>
      </c>
      <c r="O563" t="s">
        <v>3</v>
      </c>
      <c r="P563">
        <v>1</v>
      </c>
    </row>
    <row r="564" spans="1:16" x14ac:dyDescent="0.35">
      <c r="A564" t="s">
        <v>1664</v>
      </c>
      <c r="B564" t="s">
        <v>1665</v>
      </c>
      <c r="C564" t="s">
        <v>1396</v>
      </c>
      <c r="D564" t="s">
        <v>97</v>
      </c>
      <c r="E564" t="s">
        <v>1397</v>
      </c>
      <c r="H564" s="1">
        <v>45759</v>
      </c>
      <c r="I564" t="s">
        <v>195</v>
      </c>
      <c r="J564" t="s">
        <v>1</v>
      </c>
      <c r="K564" t="s">
        <v>3</v>
      </c>
      <c r="L564" t="s">
        <v>27</v>
      </c>
      <c r="M564" t="s">
        <v>7747</v>
      </c>
      <c r="N564">
        <v>6</v>
      </c>
      <c r="O564" t="s">
        <v>3</v>
      </c>
      <c r="P564">
        <v>1</v>
      </c>
    </row>
    <row r="565" spans="1:16" x14ac:dyDescent="0.35">
      <c r="A565" t="s">
        <v>1667</v>
      </c>
      <c r="B565" t="s">
        <v>1668</v>
      </c>
      <c r="C565" t="s">
        <v>1396</v>
      </c>
      <c r="D565" t="s">
        <v>1511</v>
      </c>
      <c r="E565" t="s">
        <v>1397</v>
      </c>
      <c r="H565" s="1">
        <v>45759</v>
      </c>
      <c r="I565" t="s">
        <v>195</v>
      </c>
      <c r="J565" t="s">
        <v>1</v>
      </c>
      <c r="K565" t="s">
        <v>3</v>
      </c>
      <c r="L565" t="s">
        <v>27</v>
      </c>
      <c r="M565" t="s">
        <v>7747</v>
      </c>
      <c r="N565">
        <v>6</v>
      </c>
      <c r="O565" t="s">
        <v>3</v>
      </c>
      <c r="P565">
        <v>1</v>
      </c>
    </row>
    <row r="566" spans="1:16" x14ac:dyDescent="0.35">
      <c r="A566" t="s">
        <v>1670</v>
      </c>
      <c r="B566" t="s">
        <v>1671</v>
      </c>
      <c r="C566" t="s">
        <v>1558</v>
      </c>
      <c r="D566" t="s">
        <v>1531</v>
      </c>
      <c r="E566" t="s">
        <v>1397</v>
      </c>
      <c r="H566" s="1">
        <v>45759</v>
      </c>
      <c r="I566" t="s">
        <v>195</v>
      </c>
      <c r="J566" t="s">
        <v>1</v>
      </c>
      <c r="K566" t="s">
        <v>3</v>
      </c>
      <c r="L566" t="s">
        <v>27</v>
      </c>
      <c r="M566" t="s">
        <v>7747</v>
      </c>
      <c r="N566">
        <v>6</v>
      </c>
      <c r="O566" t="s">
        <v>3</v>
      </c>
      <c r="P566">
        <v>1</v>
      </c>
    </row>
    <row r="567" spans="1:16" x14ac:dyDescent="0.35">
      <c r="A567" t="s">
        <v>1674</v>
      </c>
      <c r="B567" t="s">
        <v>1675</v>
      </c>
      <c r="C567" t="s">
        <v>1558</v>
      </c>
      <c r="D567" t="s">
        <v>1531</v>
      </c>
      <c r="E567" t="s">
        <v>1397</v>
      </c>
      <c r="H567" s="1">
        <v>45759</v>
      </c>
      <c r="I567" t="s">
        <v>195</v>
      </c>
      <c r="J567" t="s">
        <v>1</v>
      </c>
      <c r="K567" t="s">
        <v>3</v>
      </c>
      <c r="L567" t="s">
        <v>27</v>
      </c>
      <c r="M567" t="s">
        <v>7747</v>
      </c>
      <c r="N567">
        <v>6</v>
      </c>
      <c r="O567" t="s">
        <v>3</v>
      </c>
      <c r="P567">
        <v>1</v>
      </c>
    </row>
    <row r="568" spans="1:16" x14ac:dyDescent="0.35">
      <c r="A568" t="s">
        <v>1678</v>
      </c>
      <c r="B568" t="s">
        <v>1679</v>
      </c>
      <c r="C568" t="s">
        <v>1530</v>
      </c>
      <c r="D568" t="s">
        <v>1531</v>
      </c>
      <c r="E568" t="s">
        <v>1397</v>
      </c>
      <c r="H568" s="1">
        <v>45759</v>
      </c>
      <c r="I568" t="s">
        <v>195</v>
      </c>
      <c r="J568" t="s">
        <v>1</v>
      </c>
      <c r="K568" t="s">
        <v>3</v>
      </c>
      <c r="L568" t="s">
        <v>27</v>
      </c>
      <c r="M568" t="s">
        <v>7747</v>
      </c>
      <c r="N568">
        <v>6</v>
      </c>
      <c r="O568" t="s">
        <v>3</v>
      </c>
      <c r="P568">
        <v>1</v>
      </c>
    </row>
    <row r="569" spans="1:16" x14ac:dyDescent="0.35">
      <c r="A569" t="s">
        <v>1678</v>
      </c>
      <c r="B569" t="s">
        <v>1582</v>
      </c>
      <c r="C569" t="s">
        <v>1472</v>
      </c>
      <c r="D569" t="s">
        <v>1531</v>
      </c>
      <c r="E569" t="s">
        <v>1397</v>
      </c>
      <c r="H569" s="1">
        <v>45759</v>
      </c>
      <c r="I569" t="s">
        <v>195</v>
      </c>
      <c r="J569" t="s">
        <v>1</v>
      </c>
      <c r="K569" t="s">
        <v>3</v>
      </c>
      <c r="L569" t="s">
        <v>27</v>
      </c>
      <c r="M569" t="s">
        <v>1472</v>
      </c>
      <c r="N569">
        <v>6</v>
      </c>
      <c r="O569" t="s">
        <v>3</v>
      </c>
      <c r="P569">
        <v>1</v>
      </c>
    </row>
    <row r="570" spans="1:16" x14ac:dyDescent="0.35">
      <c r="A570" t="s">
        <v>1684</v>
      </c>
      <c r="B570" t="s">
        <v>1685</v>
      </c>
      <c r="C570" t="s">
        <v>1558</v>
      </c>
      <c r="D570" t="s">
        <v>1531</v>
      </c>
      <c r="E570" t="s">
        <v>1397</v>
      </c>
      <c r="H570" s="1">
        <v>45759</v>
      </c>
      <c r="I570" t="s">
        <v>195</v>
      </c>
      <c r="J570" t="s">
        <v>1</v>
      </c>
      <c r="K570" t="s">
        <v>3</v>
      </c>
      <c r="L570" t="s">
        <v>27</v>
      </c>
      <c r="M570" t="s">
        <v>7747</v>
      </c>
      <c r="N570">
        <v>6</v>
      </c>
      <c r="O570" t="s">
        <v>3</v>
      </c>
      <c r="P570">
        <v>1</v>
      </c>
    </row>
    <row r="571" spans="1:16" x14ac:dyDescent="0.35">
      <c r="A571" t="s">
        <v>1684</v>
      </c>
      <c r="B571" t="s">
        <v>1688</v>
      </c>
      <c r="C571" t="s">
        <v>1530</v>
      </c>
      <c r="D571" t="s">
        <v>1531</v>
      </c>
      <c r="E571" t="s">
        <v>1397</v>
      </c>
      <c r="H571" s="1">
        <v>45759</v>
      </c>
      <c r="I571" t="s">
        <v>195</v>
      </c>
      <c r="J571" t="s">
        <v>1</v>
      </c>
      <c r="K571" t="s">
        <v>3</v>
      </c>
      <c r="L571" t="s">
        <v>27</v>
      </c>
      <c r="M571" t="s">
        <v>7747</v>
      </c>
      <c r="N571">
        <v>6</v>
      </c>
      <c r="O571" t="s">
        <v>3</v>
      </c>
      <c r="P571">
        <v>1</v>
      </c>
    </row>
    <row r="572" spans="1:16" x14ac:dyDescent="0.35">
      <c r="A572" t="s">
        <v>1691</v>
      </c>
      <c r="B572" t="s">
        <v>1692</v>
      </c>
      <c r="C572" t="s">
        <v>1402</v>
      </c>
      <c r="D572" t="s">
        <v>1511</v>
      </c>
      <c r="E572" t="s">
        <v>1512</v>
      </c>
      <c r="H572" s="1">
        <v>45759</v>
      </c>
      <c r="I572" t="s">
        <v>195</v>
      </c>
      <c r="J572" t="s">
        <v>1</v>
      </c>
      <c r="K572" t="s">
        <v>3</v>
      </c>
      <c r="L572" t="s">
        <v>27</v>
      </c>
      <c r="M572" t="s">
        <v>7747</v>
      </c>
      <c r="N572">
        <v>6</v>
      </c>
      <c r="O572" t="s">
        <v>3</v>
      </c>
      <c r="P572">
        <v>1</v>
      </c>
    </row>
    <row r="573" spans="1:16" x14ac:dyDescent="0.35">
      <c r="A573" t="s">
        <v>1694</v>
      </c>
      <c r="B573" t="s">
        <v>1695</v>
      </c>
      <c r="C573" t="s">
        <v>1396</v>
      </c>
      <c r="D573" t="s">
        <v>112</v>
      </c>
      <c r="E573" t="s">
        <v>1397</v>
      </c>
      <c r="H573" s="1">
        <v>45759</v>
      </c>
      <c r="I573" t="s">
        <v>195</v>
      </c>
      <c r="J573" t="s">
        <v>1</v>
      </c>
      <c r="K573" t="s">
        <v>3</v>
      </c>
      <c r="L573" t="s">
        <v>27</v>
      </c>
      <c r="M573" t="s">
        <v>7747</v>
      </c>
      <c r="N573">
        <v>6</v>
      </c>
      <c r="O573" t="s">
        <v>3</v>
      </c>
      <c r="P573">
        <v>1</v>
      </c>
    </row>
    <row r="574" spans="1:16" x14ac:dyDescent="0.35">
      <c r="A574" t="s">
        <v>1701</v>
      </c>
      <c r="B574" t="s">
        <v>1421</v>
      </c>
      <c r="C574" t="s">
        <v>1402</v>
      </c>
      <c r="D574" t="s">
        <v>1511</v>
      </c>
      <c r="E574" t="s">
        <v>1397</v>
      </c>
      <c r="H574" s="1">
        <v>45759</v>
      </c>
      <c r="I574" t="s">
        <v>195</v>
      </c>
      <c r="J574" t="s">
        <v>1</v>
      </c>
      <c r="K574" t="s">
        <v>3</v>
      </c>
      <c r="L574" t="s">
        <v>27</v>
      </c>
      <c r="M574" t="s">
        <v>7747</v>
      </c>
      <c r="N574">
        <v>6</v>
      </c>
      <c r="O574" t="s">
        <v>3</v>
      </c>
      <c r="P574">
        <v>1</v>
      </c>
    </row>
    <row r="575" spans="1:16" x14ac:dyDescent="0.35">
      <c r="A575" t="s">
        <v>1703</v>
      </c>
      <c r="B575" t="s">
        <v>1704</v>
      </c>
      <c r="C575" t="s">
        <v>1558</v>
      </c>
      <c r="D575" t="s">
        <v>1531</v>
      </c>
      <c r="E575" t="s">
        <v>1397</v>
      </c>
      <c r="H575" s="1">
        <v>45759</v>
      </c>
      <c r="I575" t="s">
        <v>195</v>
      </c>
      <c r="J575" t="s">
        <v>1</v>
      </c>
      <c r="K575" t="s">
        <v>3</v>
      </c>
      <c r="L575" t="s">
        <v>27</v>
      </c>
      <c r="M575" t="s">
        <v>7747</v>
      </c>
      <c r="N575">
        <v>6</v>
      </c>
      <c r="O575" t="s">
        <v>3</v>
      </c>
      <c r="P575">
        <v>1</v>
      </c>
    </row>
    <row r="576" spans="1:16" x14ac:dyDescent="0.35">
      <c r="A576" t="s">
        <v>1711</v>
      </c>
      <c r="B576" t="s">
        <v>1712</v>
      </c>
      <c r="C576" t="s">
        <v>1402</v>
      </c>
      <c r="D576" t="s">
        <v>1511</v>
      </c>
      <c r="E576" t="s">
        <v>1397</v>
      </c>
      <c r="H576" s="1">
        <v>45759</v>
      </c>
      <c r="I576" t="s">
        <v>195</v>
      </c>
      <c r="J576" t="s">
        <v>1</v>
      </c>
      <c r="K576" t="s">
        <v>3</v>
      </c>
      <c r="L576" t="s">
        <v>27</v>
      </c>
      <c r="M576" t="s">
        <v>7747</v>
      </c>
      <c r="N576">
        <v>6</v>
      </c>
      <c r="O576" t="s">
        <v>3</v>
      </c>
      <c r="P576">
        <v>1</v>
      </c>
    </row>
    <row r="577" spans="1:16" x14ac:dyDescent="0.35">
      <c r="A577" t="s">
        <v>1714</v>
      </c>
      <c r="B577" t="s">
        <v>1715</v>
      </c>
      <c r="C577" t="s">
        <v>1530</v>
      </c>
      <c r="D577" t="s">
        <v>1531</v>
      </c>
      <c r="E577" t="s">
        <v>1397</v>
      </c>
      <c r="H577" s="1">
        <v>45759</v>
      </c>
      <c r="I577" t="s">
        <v>195</v>
      </c>
      <c r="J577" t="s">
        <v>1</v>
      </c>
      <c r="K577" t="s">
        <v>3</v>
      </c>
      <c r="L577" t="s">
        <v>27</v>
      </c>
      <c r="M577" t="s">
        <v>7747</v>
      </c>
      <c r="N577">
        <v>6</v>
      </c>
      <c r="O577" t="s">
        <v>3</v>
      </c>
      <c r="P577">
        <v>1</v>
      </c>
    </row>
    <row r="578" spans="1:16" x14ac:dyDescent="0.35">
      <c r="A578" t="s">
        <v>1718</v>
      </c>
      <c r="B578" t="s">
        <v>1719</v>
      </c>
      <c r="C578" t="s">
        <v>1396</v>
      </c>
      <c r="D578" t="s">
        <v>1511</v>
      </c>
      <c r="E578" t="s">
        <v>1512</v>
      </c>
      <c r="H578" s="1">
        <v>45759</v>
      </c>
      <c r="I578" t="s">
        <v>195</v>
      </c>
      <c r="J578" t="s">
        <v>1</v>
      </c>
      <c r="K578" t="s">
        <v>3</v>
      </c>
      <c r="L578" t="s">
        <v>27</v>
      </c>
      <c r="M578" t="s">
        <v>7747</v>
      </c>
      <c r="N578">
        <v>6</v>
      </c>
      <c r="O578" t="s">
        <v>3</v>
      </c>
      <c r="P578">
        <v>1</v>
      </c>
    </row>
    <row r="579" spans="1:16" x14ac:dyDescent="0.35">
      <c r="A579" t="s">
        <v>1721</v>
      </c>
      <c r="B579" t="s">
        <v>1722</v>
      </c>
      <c r="C579" t="s">
        <v>1530</v>
      </c>
      <c r="D579" t="s">
        <v>1531</v>
      </c>
      <c r="E579" t="s">
        <v>1397</v>
      </c>
      <c r="H579" s="1">
        <v>45759</v>
      </c>
      <c r="I579" t="s">
        <v>195</v>
      </c>
      <c r="J579" t="s">
        <v>1</v>
      </c>
      <c r="K579" t="s">
        <v>3</v>
      </c>
      <c r="L579" t="s">
        <v>27</v>
      </c>
      <c r="M579" t="s">
        <v>7747</v>
      </c>
      <c r="N579">
        <v>6</v>
      </c>
      <c r="O579" t="s">
        <v>3</v>
      </c>
      <c r="P579">
        <v>1</v>
      </c>
    </row>
    <row r="580" spans="1:16" x14ac:dyDescent="0.35">
      <c r="A580" t="s">
        <v>1721</v>
      </c>
      <c r="B580" t="s">
        <v>1725</v>
      </c>
      <c r="C580" t="s">
        <v>1558</v>
      </c>
      <c r="D580" t="s">
        <v>1531</v>
      </c>
      <c r="E580" t="s">
        <v>1397</v>
      </c>
      <c r="H580" s="1">
        <v>45759</v>
      </c>
      <c r="I580" t="s">
        <v>195</v>
      </c>
      <c r="J580" t="s">
        <v>1</v>
      </c>
      <c r="K580" t="s">
        <v>3</v>
      </c>
      <c r="L580" t="s">
        <v>27</v>
      </c>
      <c r="M580" t="s">
        <v>7747</v>
      </c>
      <c r="N580">
        <v>6</v>
      </c>
      <c r="O580" t="s">
        <v>3</v>
      </c>
      <c r="P580">
        <v>1</v>
      </c>
    </row>
    <row r="581" spans="1:16" x14ac:dyDescent="0.35">
      <c r="A581" t="s">
        <v>1721</v>
      </c>
      <c r="B581" t="s">
        <v>1728</v>
      </c>
      <c r="C581" t="s">
        <v>1558</v>
      </c>
      <c r="D581" t="s">
        <v>1531</v>
      </c>
      <c r="E581" t="s">
        <v>1397</v>
      </c>
      <c r="H581" s="1">
        <v>45759</v>
      </c>
      <c r="I581" t="s">
        <v>195</v>
      </c>
      <c r="J581" t="s">
        <v>1</v>
      </c>
      <c r="K581" t="s">
        <v>3</v>
      </c>
      <c r="L581" t="s">
        <v>27</v>
      </c>
      <c r="M581" t="s">
        <v>7747</v>
      </c>
      <c r="N581">
        <v>6</v>
      </c>
      <c r="O581" t="s">
        <v>3</v>
      </c>
      <c r="P581">
        <v>1</v>
      </c>
    </row>
    <row r="582" spans="1:16" x14ac:dyDescent="0.35">
      <c r="A582" t="s">
        <v>1731</v>
      </c>
      <c r="B582" t="s">
        <v>1418</v>
      </c>
      <c r="C582" t="s">
        <v>1402</v>
      </c>
      <c r="D582" t="s">
        <v>1511</v>
      </c>
      <c r="E582" t="s">
        <v>1397</v>
      </c>
      <c r="H582" s="1">
        <v>45759</v>
      </c>
      <c r="I582" t="s">
        <v>195</v>
      </c>
      <c r="J582" t="s">
        <v>1</v>
      </c>
      <c r="K582" t="s">
        <v>3</v>
      </c>
      <c r="L582" t="s">
        <v>27</v>
      </c>
      <c r="M582" t="s">
        <v>7747</v>
      </c>
      <c r="N582">
        <v>6</v>
      </c>
      <c r="O582" t="s">
        <v>3</v>
      </c>
      <c r="P582">
        <v>1</v>
      </c>
    </row>
    <row r="583" spans="1:16" x14ac:dyDescent="0.35">
      <c r="A583" t="s">
        <v>1739</v>
      </c>
      <c r="B583" t="s">
        <v>1740</v>
      </c>
      <c r="C583" t="s">
        <v>1396</v>
      </c>
      <c r="D583" t="s">
        <v>97</v>
      </c>
      <c r="E583" t="s">
        <v>1397</v>
      </c>
      <c r="H583" s="1">
        <v>45759</v>
      </c>
      <c r="I583" t="s">
        <v>195</v>
      </c>
      <c r="J583" t="s">
        <v>1</v>
      </c>
      <c r="K583" t="s">
        <v>3</v>
      </c>
      <c r="L583" t="s">
        <v>27</v>
      </c>
      <c r="M583" t="s">
        <v>7747</v>
      </c>
      <c r="N583">
        <v>6</v>
      </c>
      <c r="O583" t="s">
        <v>3</v>
      </c>
      <c r="P583">
        <v>1</v>
      </c>
    </row>
    <row r="584" spans="1:16" x14ac:dyDescent="0.35">
      <c r="A584" t="s">
        <v>1742</v>
      </c>
      <c r="B584" t="s">
        <v>1418</v>
      </c>
      <c r="C584" t="s">
        <v>1472</v>
      </c>
      <c r="D584" t="s">
        <v>112</v>
      </c>
      <c r="E584" t="s">
        <v>1397</v>
      </c>
      <c r="H584" s="1">
        <v>45759</v>
      </c>
      <c r="I584" t="s">
        <v>195</v>
      </c>
      <c r="J584" t="s">
        <v>1</v>
      </c>
      <c r="K584" t="s">
        <v>3</v>
      </c>
      <c r="L584" t="s">
        <v>27</v>
      </c>
      <c r="M584" t="s">
        <v>1472</v>
      </c>
      <c r="N584">
        <v>6</v>
      </c>
      <c r="O584" t="s">
        <v>3</v>
      </c>
      <c r="P584">
        <v>1</v>
      </c>
    </row>
    <row r="585" spans="1:16" x14ac:dyDescent="0.35">
      <c r="A585" t="s">
        <v>1745</v>
      </c>
      <c r="B585" t="s">
        <v>1746</v>
      </c>
      <c r="C585" t="s">
        <v>1472</v>
      </c>
      <c r="D585" t="s">
        <v>1531</v>
      </c>
      <c r="E585" t="s">
        <v>1397</v>
      </c>
      <c r="H585" s="1">
        <v>45759</v>
      </c>
      <c r="I585" t="s">
        <v>195</v>
      </c>
      <c r="J585" t="s">
        <v>1</v>
      </c>
      <c r="K585" t="s">
        <v>3</v>
      </c>
      <c r="L585" t="s">
        <v>27</v>
      </c>
      <c r="M585" t="s">
        <v>1472</v>
      </c>
      <c r="N585">
        <v>6</v>
      </c>
      <c r="O585" t="s">
        <v>3</v>
      </c>
      <c r="P585">
        <v>1</v>
      </c>
    </row>
    <row r="586" spans="1:16" x14ac:dyDescent="0.35">
      <c r="A586" t="s">
        <v>1745</v>
      </c>
      <c r="B586" t="s">
        <v>1749</v>
      </c>
      <c r="C586" t="s">
        <v>1530</v>
      </c>
      <c r="D586" t="s">
        <v>1531</v>
      </c>
      <c r="E586" t="s">
        <v>1397</v>
      </c>
      <c r="H586" s="1">
        <v>45759</v>
      </c>
      <c r="I586" t="s">
        <v>195</v>
      </c>
      <c r="J586" t="s">
        <v>1</v>
      </c>
      <c r="K586" t="s">
        <v>3</v>
      </c>
      <c r="L586" t="s">
        <v>27</v>
      </c>
      <c r="M586" t="s">
        <v>7747</v>
      </c>
      <c r="N586">
        <v>6</v>
      </c>
      <c r="O586" t="s">
        <v>3</v>
      </c>
      <c r="P586">
        <v>1</v>
      </c>
    </row>
    <row r="587" spans="1:16" x14ac:dyDescent="0.35">
      <c r="A587" t="s">
        <v>1752</v>
      </c>
      <c r="B587" t="s">
        <v>1753</v>
      </c>
      <c r="C587" t="s">
        <v>1530</v>
      </c>
      <c r="D587" t="s">
        <v>1531</v>
      </c>
      <c r="E587" t="s">
        <v>1397</v>
      </c>
      <c r="H587" s="1">
        <v>45759</v>
      </c>
      <c r="I587" t="s">
        <v>195</v>
      </c>
      <c r="J587" t="s">
        <v>1</v>
      </c>
      <c r="K587" t="s">
        <v>3</v>
      </c>
      <c r="L587" t="s">
        <v>27</v>
      </c>
      <c r="M587" t="s">
        <v>7747</v>
      </c>
      <c r="N587">
        <v>6</v>
      </c>
      <c r="O587" t="s">
        <v>3</v>
      </c>
      <c r="P587">
        <v>1</v>
      </c>
    </row>
    <row r="588" spans="1:16" x14ac:dyDescent="0.35">
      <c r="A588" t="s">
        <v>1752</v>
      </c>
      <c r="B588" t="s">
        <v>1756</v>
      </c>
      <c r="C588" t="s">
        <v>1558</v>
      </c>
      <c r="D588" t="s">
        <v>1531</v>
      </c>
      <c r="E588" t="s">
        <v>1397</v>
      </c>
      <c r="H588" s="1">
        <v>45759</v>
      </c>
      <c r="I588" t="s">
        <v>195</v>
      </c>
      <c r="J588" t="s">
        <v>1</v>
      </c>
      <c r="K588" t="s">
        <v>3</v>
      </c>
      <c r="L588" t="s">
        <v>27</v>
      </c>
      <c r="M588" t="s">
        <v>7747</v>
      </c>
      <c r="N588">
        <v>6</v>
      </c>
      <c r="O588" t="s">
        <v>3</v>
      </c>
      <c r="P588">
        <v>1</v>
      </c>
    </row>
    <row r="589" spans="1:16" x14ac:dyDescent="0.35">
      <c r="A589" t="s">
        <v>1759</v>
      </c>
      <c r="B589" t="s">
        <v>1760</v>
      </c>
      <c r="C589" t="s">
        <v>1396</v>
      </c>
      <c r="D589" t="s">
        <v>112</v>
      </c>
      <c r="E589" t="s">
        <v>1397</v>
      </c>
      <c r="H589" s="1">
        <v>45759</v>
      </c>
      <c r="I589" t="s">
        <v>195</v>
      </c>
      <c r="J589" t="s">
        <v>1</v>
      </c>
      <c r="K589" t="s">
        <v>3</v>
      </c>
      <c r="L589" t="s">
        <v>27</v>
      </c>
      <c r="M589" t="s">
        <v>7747</v>
      </c>
      <c r="N589">
        <v>6</v>
      </c>
      <c r="O589" t="s">
        <v>3</v>
      </c>
      <c r="P589">
        <v>1</v>
      </c>
    </row>
    <row r="590" spans="1:16" x14ac:dyDescent="0.35">
      <c r="A590" t="s">
        <v>1763</v>
      </c>
      <c r="B590" t="s">
        <v>1764</v>
      </c>
      <c r="C590" t="s">
        <v>1396</v>
      </c>
      <c r="D590" t="s">
        <v>1511</v>
      </c>
      <c r="E590" t="s">
        <v>1397</v>
      </c>
      <c r="H590" s="1">
        <v>45759</v>
      </c>
      <c r="I590" t="s">
        <v>195</v>
      </c>
      <c r="J590" t="s">
        <v>1</v>
      </c>
      <c r="K590" t="s">
        <v>3</v>
      </c>
      <c r="L590" t="s">
        <v>27</v>
      </c>
      <c r="M590" t="s">
        <v>7747</v>
      </c>
      <c r="N590">
        <v>6</v>
      </c>
      <c r="O590" t="s">
        <v>3</v>
      </c>
      <c r="P590">
        <v>1</v>
      </c>
    </row>
    <row r="591" spans="1:16" x14ac:dyDescent="0.35">
      <c r="A591" t="s">
        <v>1766</v>
      </c>
      <c r="B591" t="s">
        <v>1767</v>
      </c>
      <c r="C591" t="s">
        <v>1558</v>
      </c>
      <c r="D591" t="s">
        <v>1531</v>
      </c>
      <c r="E591" t="s">
        <v>1397</v>
      </c>
      <c r="H591" s="1">
        <v>45759</v>
      </c>
      <c r="I591" t="s">
        <v>195</v>
      </c>
      <c r="J591" t="s">
        <v>1</v>
      </c>
      <c r="K591" t="s">
        <v>3</v>
      </c>
      <c r="L591" t="s">
        <v>27</v>
      </c>
      <c r="M591" t="s">
        <v>7747</v>
      </c>
      <c r="N591">
        <v>6</v>
      </c>
      <c r="O591" t="s">
        <v>3</v>
      </c>
      <c r="P591">
        <v>1</v>
      </c>
    </row>
    <row r="592" spans="1:16" x14ac:dyDescent="0.35">
      <c r="A592" t="s">
        <v>2520</v>
      </c>
      <c r="B592" t="s">
        <v>1439</v>
      </c>
      <c r="C592" t="s">
        <v>1402</v>
      </c>
      <c r="D592" t="s">
        <v>1511</v>
      </c>
      <c r="E592" t="s">
        <v>1397</v>
      </c>
      <c r="F592" t="s">
        <v>2521</v>
      </c>
      <c r="H592" s="1">
        <v>45759</v>
      </c>
      <c r="I592" t="s">
        <v>194</v>
      </c>
      <c r="J592" t="s">
        <v>3</v>
      </c>
      <c r="K592" t="s">
        <v>1</v>
      </c>
      <c r="L592" t="s">
        <v>27</v>
      </c>
      <c r="M592" t="s">
        <v>7747</v>
      </c>
      <c r="N592">
        <v>6</v>
      </c>
      <c r="O592" t="s">
        <v>3</v>
      </c>
      <c r="P592">
        <v>1</v>
      </c>
    </row>
    <row r="593" spans="1:16" x14ac:dyDescent="0.35">
      <c r="A593" t="s">
        <v>2520</v>
      </c>
      <c r="B593" t="s">
        <v>1551</v>
      </c>
      <c r="C593" t="s">
        <v>1472</v>
      </c>
      <c r="D593" t="s">
        <v>1511</v>
      </c>
      <c r="E593" t="s">
        <v>1397</v>
      </c>
      <c r="F593" t="s">
        <v>2522</v>
      </c>
      <c r="H593" s="1">
        <v>45759</v>
      </c>
      <c r="I593" t="s">
        <v>194</v>
      </c>
      <c r="J593" t="s">
        <v>3</v>
      </c>
      <c r="K593" t="s">
        <v>1</v>
      </c>
      <c r="L593" t="s">
        <v>27</v>
      </c>
      <c r="M593" t="s">
        <v>1472</v>
      </c>
      <c r="N593">
        <v>6</v>
      </c>
      <c r="O593" t="s">
        <v>3</v>
      </c>
      <c r="P593">
        <v>1</v>
      </c>
    </row>
    <row r="594" spans="1:16" x14ac:dyDescent="0.35">
      <c r="A594" t="s">
        <v>2520</v>
      </c>
      <c r="B594" t="s">
        <v>2523</v>
      </c>
      <c r="C594" t="s">
        <v>1472</v>
      </c>
      <c r="D594" t="s">
        <v>1511</v>
      </c>
      <c r="E594" t="s">
        <v>1397</v>
      </c>
      <c r="F594" t="s">
        <v>2524</v>
      </c>
      <c r="H594" s="1">
        <v>45759</v>
      </c>
      <c r="I594" t="s">
        <v>194</v>
      </c>
      <c r="J594" t="s">
        <v>3</v>
      </c>
      <c r="K594" t="s">
        <v>1</v>
      </c>
      <c r="L594" t="s">
        <v>27</v>
      </c>
      <c r="M594" t="s">
        <v>1472</v>
      </c>
      <c r="N594">
        <v>6</v>
      </c>
      <c r="O594" t="s">
        <v>3</v>
      </c>
      <c r="P594">
        <v>1</v>
      </c>
    </row>
    <row r="595" spans="1:16" x14ac:dyDescent="0.35">
      <c r="A595" t="s">
        <v>2520</v>
      </c>
      <c r="B595" t="s">
        <v>1805</v>
      </c>
      <c r="C595" t="s">
        <v>1396</v>
      </c>
      <c r="D595" t="s">
        <v>1511</v>
      </c>
      <c r="E595" t="s">
        <v>1397</v>
      </c>
      <c r="F595" t="s">
        <v>2521</v>
      </c>
      <c r="H595" s="1">
        <v>45759</v>
      </c>
      <c r="I595" t="s">
        <v>194</v>
      </c>
      <c r="J595" t="s">
        <v>3</v>
      </c>
      <c r="K595" t="s">
        <v>1</v>
      </c>
      <c r="L595" t="s">
        <v>27</v>
      </c>
      <c r="M595" t="s">
        <v>7747</v>
      </c>
      <c r="N595">
        <v>6</v>
      </c>
      <c r="O595" t="s">
        <v>3</v>
      </c>
      <c r="P595">
        <v>1</v>
      </c>
    </row>
    <row r="596" spans="1:16" x14ac:dyDescent="0.35">
      <c r="A596" t="s">
        <v>2525</v>
      </c>
      <c r="B596" t="s">
        <v>2362</v>
      </c>
      <c r="C596" t="s">
        <v>1396</v>
      </c>
      <c r="D596" t="s">
        <v>2526</v>
      </c>
      <c r="E596" t="s">
        <v>1397</v>
      </c>
      <c r="F596" t="s">
        <v>2527</v>
      </c>
      <c r="H596" s="1">
        <v>45759</v>
      </c>
      <c r="I596" t="s">
        <v>194</v>
      </c>
      <c r="J596" t="s">
        <v>3</v>
      </c>
      <c r="K596" t="s">
        <v>1</v>
      </c>
      <c r="L596" t="s">
        <v>27</v>
      </c>
      <c r="M596" t="s">
        <v>7747</v>
      </c>
      <c r="N596">
        <v>6</v>
      </c>
      <c r="O596" t="s">
        <v>3</v>
      </c>
      <c r="P596">
        <v>1</v>
      </c>
    </row>
    <row r="597" spans="1:16" x14ac:dyDescent="0.35">
      <c r="A597" t="s">
        <v>2528</v>
      </c>
      <c r="B597" t="s">
        <v>2529</v>
      </c>
      <c r="C597" t="s">
        <v>1530</v>
      </c>
      <c r="D597" t="s">
        <v>1531</v>
      </c>
      <c r="E597" t="s">
        <v>1397</v>
      </c>
      <c r="F597" t="s">
        <v>2530</v>
      </c>
      <c r="H597" s="1">
        <v>45759</v>
      </c>
      <c r="I597" t="s">
        <v>194</v>
      </c>
      <c r="J597" t="s">
        <v>3</v>
      </c>
      <c r="K597" t="s">
        <v>1</v>
      </c>
      <c r="L597" t="s">
        <v>27</v>
      </c>
      <c r="M597" t="s">
        <v>7747</v>
      </c>
      <c r="N597">
        <v>6</v>
      </c>
      <c r="O597" t="s">
        <v>3</v>
      </c>
      <c r="P597">
        <v>1</v>
      </c>
    </row>
    <row r="598" spans="1:16" x14ac:dyDescent="0.35">
      <c r="A598" t="s">
        <v>2528</v>
      </c>
      <c r="B598" t="s">
        <v>1719</v>
      </c>
      <c r="C598" t="s">
        <v>1558</v>
      </c>
      <c r="D598" t="s">
        <v>332</v>
      </c>
      <c r="E598" t="s">
        <v>1397</v>
      </c>
      <c r="F598" t="s">
        <v>2531</v>
      </c>
      <c r="H598" s="1">
        <v>45759</v>
      </c>
      <c r="I598" t="s">
        <v>194</v>
      </c>
      <c r="J598" t="s">
        <v>3</v>
      </c>
      <c r="K598" t="s">
        <v>1</v>
      </c>
      <c r="L598" t="s">
        <v>27</v>
      </c>
      <c r="M598" t="s">
        <v>7747</v>
      </c>
      <c r="N598">
        <v>6</v>
      </c>
      <c r="O598" t="s">
        <v>3</v>
      </c>
      <c r="P598">
        <v>1</v>
      </c>
    </row>
    <row r="599" spans="1:16" x14ac:dyDescent="0.35">
      <c r="A599" t="s">
        <v>2532</v>
      </c>
      <c r="B599" t="s">
        <v>2533</v>
      </c>
      <c r="C599" t="s">
        <v>1396</v>
      </c>
      <c r="D599" t="s">
        <v>2526</v>
      </c>
      <c r="E599" t="s">
        <v>1397</v>
      </c>
      <c r="F599" t="s">
        <v>2534</v>
      </c>
      <c r="H599" s="1">
        <v>45759</v>
      </c>
      <c r="I599" t="s">
        <v>194</v>
      </c>
      <c r="J599" t="s">
        <v>3</v>
      </c>
      <c r="K599" t="s">
        <v>1</v>
      </c>
      <c r="L599" t="s">
        <v>27</v>
      </c>
      <c r="M599" t="s">
        <v>7747</v>
      </c>
      <c r="N599">
        <v>6</v>
      </c>
      <c r="O599" t="s">
        <v>3</v>
      </c>
      <c r="P599">
        <v>1</v>
      </c>
    </row>
    <row r="600" spans="1:16" x14ac:dyDescent="0.35">
      <c r="A600" t="s">
        <v>2535</v>
      </c>
      <c r="B600" t="s">
        <v>2042</v>
      </c>
      <c r="C600" t="s">
        <v>1396</v>
      </c>
      <c r="D600" t="s">
        <v>1526</v>
      </c>
      <c r="E600" t="s">
        <v>1397</v>
      </c>
      <c r="F600" t="s">
        <v>2536</v>
      </c>
      <c r="H600" s="1">
        <v>45759</v>
      </c>
      <c r="I600" t="s">
        <v>194</v>
      </c>
      <c r="J600" t="s">
        <v>3</v>
      </c>
      <c r="K600" t="s">
        <v>1</v>
      </c>
      <c r="L600" t="s">
        <v>27</v>
      </c>
      <c r="M600" t="s">
        <v>7747</v>
      </c>
      <c r="N600">
        <v>6</v>
      </c>
      <c r="O600" t="s">
        <v>3</v>
      </c>
      <c r="P600">
        <v>1</v>
      </c>
    </row>
    <row r="601" spans="1:16" x14ac:dyDescent="0.35">
      <c r="A601" t="s">
        <v>2537</v>
      </c>
      <c r="B601" t="s">
        <v>2538</v>
      </c>
      <c r="C601" t="s">
        <v>1558</v>
      </c>
      <c r="D601" t="s">
        <v>1531</v>
      </c>
      <c r="E601" t="s">
        <v>1397</v>
      </c>
      <c r="F601" t="s">
        <v>2539</v>
      </c>
      <c r="H601" s="1">
        <v>45759</v>
      </c>
      <c r="I601" t="s">
        <v>194</v>
      </c>
      <c r="J601" t="s">
        <v>3</v>
      </c>
      <c r="K601" t="s">
        <v>1</v>
      </c>
      <c r="L601" t="s">
        <v>27</v>
      </c>
      <c r="M601" t="s">
        <v>7747</v>
      </c>
      <c r="N601">
        <v>6</v>
      </c>
      <c r="O601" t="s">
        <v>3</v>
      </c>
      <c r="P601">
        <v>1</v>
      </c>
    </row>
    <row r="602" spans="1:16" x14ac:dyDescent="0.35">
      <c r="A602" t="s">
        <v>2537</v>
      </c>
      <c r="B602" t="s">
        <v>2540</v>
      </c>
      <c r="C602" t="s">
        <v>1530</v>
      </c>
      <c r="D602" t="s">
        <v>1531</v>
      </c>
      <c r="E602" t="s">
        <v>1397</v>
      </c>
      <c r="F602" t="s">
        <v>2541</v>
      </c>
      <c r="H602" s="1">
        <v>45759</v>
      </c>
      <c r="I602" t="s">
        <v>194</v>
      </c>
      <c r="J602" t="s">
        <v>3</v>
      </c>
      <c r="K602" t="s">
        <v>1</v>
      </c>
      <c r="L602" t="s">
        <v>27</v>
      </c>
      <c r="M602" t="s">
        <v>7747</v>
      </c>
      <c r="N602">
        <v>6</v>
      </c>
      <c r="O602" t="s">
        <v>3</v>
      </c>
      <c r="P602">
        <v>1</v>
      </c>
    </row>
    <row r="603" spans="1:16" x14ac:dyDescent="0.35">
      <c r="A603" t="s">
        <v>2542</v>
      </c>
      <c r="B603" t="s">
        <v>2540</v>
      </c>
      <c r="C603" t="s">
        <v>1530</v>
      </c>
      <c r="D603" t="s">
        <v>1531</v>
      </c>
      <c r="E603" t="s">
        <v>1397</v>
      </c>
      <c r="F603" t="s">
        <v>2543</v>
      </c>
      <c r="H603" s="1">
        <v>45759</v>
      </c>
      <c r="I603" t="s">
        <v>194</v>
      </c>
      <c r="J603" t="s">
        <v>3</v>
      </c>
      <c r="K603" t="s">
        <v>1</v>
      </c>
      <c r="L603" t="s">
        <v>27</v>
      </c>
      <c r="M603" t="s">
        <v>7747</v>
      </c>
      <c r="N603">
        <v>6</v>
      </c>
      <c r="O603" t="s">
        <v>3</v>
      </c>
      <c r="P603">
        <v>1</v>
      </c>
    </row>
    <row r="604" spans="1:16" x14ac:dyDescent="0.35">
      <c r="A604" t="s">
        <v>2544</v>
      </c>
      <c r="B604" t="s">
        <v>2545</v>
      </c>
      <c r="C604" t="s">
        <v>1402</v>
      </c>
      <c r="D604" t="s">
        <v>1531</v>
      </c>
      <c r="E604" t="s">
        <v>1397</v>
      </c>
      <c r="F604" t="s">
        <v>2546</v>
      </c>
      <c r="H604" s="1">
        <v>45759</v>
      </c>
      <c r="I604" t="s">
        <v>194</v>
      </c>
      <c r="J604" t="s">
        <v>3</v>
      </c>
      <c r="K604" t="s">
        <v>1</v>
      </c>
      <c r="L604" t="s">
        <v>27</v>
      </c>
      <c r="M604" t="s">
        <v>7747</v>
      </c>
      <c r="N604">
        <v>6</v>
      </c>
      <c r="O604" t="s">
        <v>3</v>
      </c>
      <c r="P604">
        <v>1</v>
      </c>
    </row>
    <row r="605" spans="1:16" x14ac:dyDescent="0.35">
      <c r="A605" t="s">
        <v>2547</v>
      </c>
      <c r="B605" t="s">
        <v>2548</v>
      </c>
      <c r="C605" t="s">
        <v>1402</v>
      </c>
      <c r="D605" t="s">
        <v>332</v>
      </c>
      <c r="E605" t="s">
        <v>1397</v>
      </c>
      <c r="F605" t="s">
        <v>2549</v>
      </c>
      <c r="H605" s="1">
        <v>45759</v>
      </c>
      <c r="I605" t="s">
        <v>194</v>
      </c>
      <c r="J605" t="s">
        <v>3</v>
      </c>
      <c r="K605" t="s">
        <v>1</v>
      </c>
      <c r="L605" t="s">
        <v>27</v>
      </c>
      <c r="M605" t="s">
        <v>7747</v>
      </c>
      <c r="N605">
        <v>6</v>
      </c>
      <c r="O605" t="s">
        <v>3</v>
      </c>
      <c r="P605">
        <v>1</v>
      </c>
    </row>
    <row r="606" spans="1:16" x14ac:dyDescent="0.35">
      <c r="A606" t="s">
        <v>2550</v>
      </c>
      <c r="B606" t="s">
        <v>2551</v>
      </c>
      <c r="C606" t="s">
        <v>1396</v>
      </c>
      <c r="D606" t="s">
        <v>2526</v>
      </c>
      <c r="E606" t="s">
        <v>1397</v>
      </c>
      <c r="F606" t="s">
        <v>2552</v>
      </c>
      <c r="H606" s="1">
        <v>45759</v>
      </c>
      <c r="I606" t="s">
        <v>194</v>
      </c>
      <c r="J606" t="s">
        <v>3</v>
      </c>
      <c r="K606" t="s">
        <v>1</v>
      </c>
      <c r="L606" t="s">
        <v>27</v>
      </c>
      <c r="M606" t="s">
        <v>7747</v>
      </c>
      <c r="N606">
        <v>6</v>
      </c>
      <c r="O606" t="s">
        <v>3</v>
      </c>
      <c r="P606">
        <v>1</v>
      </c>
    </row>
    <row r="607" spans="1:16" x14ac:dyDescent="0.35">
      <c r="A607" t="s">
        <v>2553</v>
      </c>
      <c r="B607" t="s">
        <v>1608</v>
      </c>
      <c r="C607" t="s">
        <v>1402</v>
      </c>
      <c r="D607" t="s">
        <v>1511</v>
      </c>
      <c r="E607" t="s">
        <v>1397</v>
      </c>
      <c r="F607" t="s">
        <v>2554</v>
      </c>
      <c r="H607" s="1">
        <v>45759</v>
      </c>
      <c r="I607" t="s">
        <v>194</v>
      </c>
      <c r="J607" t="s">
        <v>3</v>
      </c>
      <c r="K607" t="s">
        <v>1</v>
      </c>
      <c r="L607" t="s">
        <v>27</v>
      </c>
      <c r="M607" t="s">
        <v>7747</v>
      </c>
      <c r="N607">
        <v>6</v>
      </c>
      <c r="O607" t="s">
        <v>3</v>
      </c>
      <c r="P607">
        <v>1</v>
      </c>
    </row>
    <row r="608" spans="1:16" x14ac:dyDescent="0.35">
      <c r="A608" t="s">
        <v>2555</v>
      </c>
      <c r="B608" t="s">
        <v>2556</v>
      </c>
      <c r="C608" t="s">
        <v>1402</v>
      </c>
      <c r="D608" t="s">
        <v>2526</v>
      </c>
      <c r="E608" t="s">
        <v>1397</v>
      </c>
      <c r="F608" t="s">
        <v>2557</v>
      </c>
      <c r="H608" s="1">
        <v>45759</v>
      </c>
      <c r="I608" t="s">
        <v>194</v>
      </c>
      <c r="J608" t="s">
        <v>3</v>
      </c>
      <c r="K608" t="s">
        <v>1</v>
      </c>
      <c r="L608" t="s">
        <v>27</v>
      </c>
      <c r="M608" t="s">
        <v>7747</v>
      </c>
      <c r="N608">
        <v>6</v>
      </c>
      <c r="O608" t="s">
        <v>3</v>
      </c>
      <c r="P608">
        <v>1</v>
      </c>
    </row>
    <row r="609" spans="1:16" x14ac:dyDescent="0.35">
      <c r="A609" t="s">
        <v>2555</v>
      </c>
      <c r="B609" t="s">
        <v>1939</v>
      </c>
      <c r="C609" t="s">
        <v>1402</v>
      </c>
      <c r="D609" t="s">
        <v>2526</v>
      </c>
      <c r="E609" t="s">
        <v>1397</v>
      </c>
      <c r="F609" t="s">
        <v>2558</v>
      </c>
      <c r="H609" s="1">
        <v>45759</v>
      </c>
      <c r="I609" t="s">
        <v>194</v>
      </c>
      <c r="J609" t="s">
        <v>3</v>
      </c>
      <c r="K609" t="s">
        <v>1</v>
      </c>
      <c r="L609" t="s">
        <v>27</v>
      </c>
      <c r="M609" t="s">
        <v>7747</v>
      </c>
      <c r="N609">
        <v>6</v>
      </c>
      <c r="O609" t="s">
        <v>3</v>
      </c>
      <c r="P609">
        <v>1</v>
      </c>
    </row>
    <row r="610" spans="1:16" x14ac:dyDescent="0.35">
      <c r="A610" t="s">
        <v>2559</v>
      </c>
      <c r="B610" t="s">
        <v>2560</v>
      </c>
      <c r="C610" t="s">
        <v>1396</v>
      </c>
      <c r="D610" t="s">
        <v>578</v>
      </c>
      <c r="E610" t="s">
        <v>1397</v>
      </c>
      <c r="F610" t="s">
        <v>2561</v>
      </c>
      <c r="H610" s="1">
        <v>45759</v>
      </c>
      <c r="I610" t="s">
        <v>194</v>
      </c>
      <c r="J610" t="s">
        <v>3</v>
      </c>
      <c r="K610" t="s">
        <v>1</v>
      </c>
      <c r="L610" t="s">
        <v>27</v>
      </c>
      <c r="M610" t="s">
        <v>7747</v>
      </c>
      <c r="N610">
        <v>6</v>
      </c>
      <c r="O610" t="s">
        <v>3</v>
      </c>
      <c r="P610">
        <v>1</v>
      </c>
    </row>
    <row r="611" spans="1:16" x14ac:dyDescent="0.35">
      <c r="A611" t="s">
        <v>2562</v>
      </c>
      <c r="B611" t="s">
        <v>2563</v>
      </c>
      <c r="C611" t="s">
        <v>1402</v>
      </c>
      <c r="D611" t="s">
        <v>1526</v>
      </c>
      <c r="E611" t="s">
        <v>1397</v>
      </c>
      <c r="F611" t="s">
        <v>2564</v>
      </c>
      <c r="H611" s="1">
        <v>45759</v>
      </c>
      <c r="I611" t="s">
        <v>194</v>
      </c>
      <c r="J611" t="s">
        <v>3</v>
      </c>
      <c r="K611" t="s">
        <v>1</v>
      </c>
      <c r="L611" t="s">
        <v>27</v>
      </c>
      <c r="M611" t="s">
        <v>7747</v>
      </c>
      <c r="N611">
        <v>6</v>
      </c>
      <c r="O611" t="s">
        <v>3</v>
      </c>
      <c r="P611">
        <v>1</v>
      </c>
    </row>
    <row r="612" spans="1:16" x14ac:dyDescent="0.35">
      <c r="A612" t="s">
        <v>1986</v>
      </c>
      <c r="B612" t="s">
        <v>2565</v>
      </c>
      <c r="C612" t="s">
        <v>1396</v>
      </c>
      <c r="D612" t="s">
        <v>2526</v>
      </c>
      <c r="E612" t="s">
        <v>1397</v>
      </c>
      <c r="F612" t="s">
        <v>2566</v>
      </c>
      <c r="H612" s="1">
        <v>45759</v>
      </c>
      <c r="I612" t="s">
        <v>194</v>
      </c>
      <c r="J612" t="s">
        <v>3</v>
      </c>
      <c r="K612" t="s">
        <v>1</v>
      </c>
      <c r="L612" t="s">
        <v>27</v>
      </c>
      <c r="M612" t="s">
        <v>7747</v>
      </c>
      <c r="N612">
        <v>6</v>
      </c>
      <c r="O612" t="s">
        <v>3</v>
      </c>
      <c r="P612">
        <v>1</v>
      </c>
    </row>
    <row r="613" spans="1:16" x14ac:dyDescent="0.35">
      <c r="A613" t="s">
        <v>2567</v>
      </c>
      <c r="B613" t="s">
        <v>2568</v>
      </c>
      <c r="C613" t="s">
        <v>1402</v>
      </c>
      <c r="D613" t="s">
        <v>1526</v>
      </c>
      <c r="E613" t="s">
        <v>1397</v>
      </c>
      <c r="F613" t="s">
        <v>2569</v>
      </c>
      <c r="H613" s="1">
        <v>45759</v>
      </c>
      <c r="I613" t="s">
        <v>194</v>
      </c>
      <c r="J613" t="s">
        <v>3</v>
      </c>
      <c r="K613" t="s">
        <v>1</v>
      </c>
      <c r="L613" t="s">
        <v>27</v>
      </c>
      <c r="M613" t="s">
        <v>7747</v>
      </c>
      <c r="N613">
        <v>6</v>
      </c>
      <c r="O613" t="s">
        <v>3</v>
      </c>
      <c r="P613">
        <v>1</v>
      </c>
    </row>
    <row r="614" spans="1:16" x14ac:dyDescent="0.35">
      <c r="A614" t="s">
        <v>2570</v>
      </c>
      <c r="B614" t="s">
        <v>2571</v>
      </c>
      <c r="C614" t="s">
        <v>1530</v>
      </c>
      <c r="D614" t="s">
        <v>1531</v>
      </c>
      <c r="E614" t="s">
        <v>1397</v>
      </c>
      <c r="F614" t="s">
        <v>2572</v>
      </c>
      <c r="H614" s="1">
        <v>45759</v>
      </c>
      <c r="I614" t="s">
        <v>194</v>
      </c>
      <c r="J614" t="s">
        <v>3</v>
      </c>
      <c r="K614" t="s">
        <v>1</v>
      </c>
      <c r="L614" t="s">
        <v>27</v>
      </c>
      <c r="M614" t="s">
        <v>7747</v>
      </c>
      <c r="N614">
        <v>6</v>
      </c>
      <c r="O614" t="s">
        <v>3</v>
      </c>
      <c r="P614">
        <v>1</v>
      </c>
    </row>
    <row r="615" spans="1:16" x14ac:dyDescent="0.35">
      <c r="A615" t="s">
        <v>2570</v>
      </c>
      <c r="B615" t="s">
        <v>2573</v>
      </c>
      <c r="C615" t="s">
        <v>1472</v>
      </c>
      <c r="D615" t="s">
        <v>1531</v>
      </c>
      <c r="E615" t="s">
        <v>1397</v>
      </c>
      <c r="F615" t="s">
        <v>2574</v>
      </c>
      <c r="H615" s="1">
        <v>45759</v>
      </c>
      <c r="I615" t="s">
        <v>194</v>
      </c>
      <c r="J615" t="s">
        <v>3</v>
      </c>
      <c r="K615" t="s">
        <v>1</v>
      </c>
      <c r="L615" t="s">
        <v>27</v>
      </c>
      <c r="M615" t="s">
        <v>1472</v>
      </c>
      <c r="N615">
        <v>6</v>
      </c>
      <c r="O615" t="s">
        <v>3</v>
      </c>
      <c r="P615">
        <v>1</v>
      </c>
    </row>
    <row r="616" spans="1:16" x14ac:dyDescent="0.35">
      <c r="A616" t="s">
        <v>2570</v>
      </c>
      <c r="B616" t="s">
        <v>2575</v>
      </c>
      <c r="C616" t="s">
        <v>1530</v>
      </c>
      <c r="D616" t="s">
        <v>1531</v>
      </c>
      <c r="E616" t="s">
        <v>1397</v>
      </c>
      <c r="F616" t="s">
        <v>2576</v>
      </c>
      <c r="H616" s="1">
        <v>45759</v>
      </c>
      <c r="I616" t="s">
        <v>194</v>
      </c>
      <c r="J616" t="s">
        <v>3</v>
      </c>
      <c r="K616" t="s">
        <v>1</v>
      </c>
      <c r="L616" t="s">
        <v>27</v>
      </c>
      <c r="M616" t="s">
        <v>7747</v>
      </c>
      <c r="N616">
        <v>6</v>
      </c>
      <c r="O616" t="s">
        <v>3</v>
      </c>
      <c r="P616">
        <v>1</v>
      </c>
    </row>
    <row r="617" spans="1:16" x14ac:dyDescent="0.35">
      <c r="A617" t="s">
        <v>2570</v>
      </c>
      <c r="B617" t="s">
        <v>2577</v>
      </c>
      <c r="C617" t="s">
        <v>1472</v>
      </c>
      <c r="D617" t="s">
        <v>1531</v>
      </c>
      <c r="E617" t="s">
        <v>1397</v>
      </c>
      <c r="F617" t="s">
        <v>2578</v>
      </c>
      <c r="H617" s="1">
        <v>45759</v>
      </c>
      <c r="I617" t="s">
        <v>194</v>
      </c>
      <c r="J617" t="s">
        <v>3</v>
      </c>
      <c r="K617" t="s">
        <v>1</v>
      </c>
      <c r="L617" t="s">
        <v>27</v>
      </c>
      <c r="M617" t="s">
        <v>1472</v>
      </c>
      <c r="N617">
        <v>6</v>
      </c>
      <c r="O617" t="s">
        <v>3</v>
      </c>
      <c r="P617">
        <v>1</v>
      </c>
    </row>
    <row r="618" spans="1:16" x14ac:dyDescent="0.35">
      <c r="A618" t="s">
        <v>2579</v>
      </c>
      <c r="B618" t="s">
        <v>1920</v>
      </c>
      <c r="C618" t="s">
        <v>1402</v>
      </c>
      <c r="D618" t="s">
        <v>1511</v>
      </c>
      <c r="E618" t="s">
        <v>1397</v>
      </c>
      <c r="F618" t="s">
        <v>2580</v>
      </c>
      <c r="H618" s="1">
        <v>45759</v>
      </c>
      <c r="I618" t="s">
        <v>194</v>
      </c>
      <c r="J618" t="s">
        <v>3</v>
      </c>
      <c r="K618" t="s">
        <v>1</v>
      </c>
      <c r="L618" t="s">
        <v>27</v>
      </c>
      <c r="M618" t="s">
        <v>7747</v>
      </c>
      <c r="N618">
        <v>6</v>
      </c>
      <c r="O618" t="s">
        <v>3</v>
      </c>
      <c r="P618">
        <v>1</v>
      </c>
    </row>
    <row r="619" spans="1:16" x14ac:dyDescent="0.35">
      <c r="A619" t="s">
        <v>2581</v>
      </c>
      <c r="B619" t="s">
        <v>1489</v>
      </c>
      <c r="C619" t="s">
        <v>1402</v>
      </c>
      <c r="D619" t="s">
        <v>2526</v>
      </c>
      <c r="E619" t="s">
        <v>1397</v>
      </c>
      <c r="F619" t="s">
        <v>2582</v>
      </c>
      <c r="H619" s="1">
        <v>45759</v>
      </c>
      <c r="I619" t="s">
        <v>194</v>
      </c>
      <c r="J619" t="s">
        <v>3</v>
      </c>
      <c r="K619" t="s">
        <v>1</v>
      </c>
      <c r="L619" t="s">
        <v>27</v>
      </c>
      <c r="M619" t="s">
        <v>7747</v>
      </c>
      <c r="N619">
        <v>6</v>
      </c>
      <c r="O619" t="s">
        <v>3</v>
      </c>
      <c r="P619">
        <v>1</v>
      </c>
    </row>
    <row r="620" spans="1:16" x14ac:dyDescent="0.35">
      <c r="A620" t="s">
        <v>2581</v>
      </c>
      <c r="B620" t="s">
        <v>2249</v>
      </c>
      <c r="C620" t="s">
        <v>1402</v>
      </c>
      <c r="D620" t="s">
        <v>2526</v>
      </c>
      <c r="E620" t="s">
        <v>1397</v>
      </c>
      <c r="F620" t="s">
        <v>2583</v>
      </c>
      <c r="H620" s="1">
        <v>45759</v>
      </c>
      <c r="I620" t="s">
        <v>194</v>
      </c>
      <c r="J620" t="s">
        <v>3</v>
      </c>
      <c r="K620" t="s">
        <v>1</v>
      </c>
      <c r="L620" t="s">
        <v>27</v>
      </c>
      <c r="M620" t="s">
        <v>7747</v>
      </c>
      <c r="N620">
        <v>6</v>
      </c>
      <c r="O620" t="s">
        <v>3</v>
      </c>
      <c r="P620">
        <v>1</v>
      </c>
    </row>
    <row r="621" spans="1:16" x14ac:dyDescent="0.35">
      <c r="A621" t="s">
        <v>2584</v>
      </c>
      <c r="B621" t="s">
        <v>2571</v>
      </c>
      <c r="C621" t="s">
        <v>1472</v>
      </c>
      <c r="D621" t="s">
        <v>1531</v>
      </c>
      <c r="E621" t="s">
        <v>1397</v>
      </c>
      <c r="F621" t="s">
        <v>2585</v>
      </c>
      <c r="H621" s="1">
        <v>45759</v>
      </c>
      <c r="I621" t="s">
        <v>194</v>
      </c>
      <c r="J621" t="s">
        <v>3</v>
      </c>
      <c r="K621" t="s">
        <v>1</v>
      </c>
      <c r="L621" t="s">
        <v>27</v>
      </c>
      <c r="M621" t="s">
        <v>1472</v>
      </c>
      <c r="N621">
        <v>6</v>
      </c>
      <c r="O621" t="s">
        <v>3</v>
      </c>
      <c r="P621">
        <v>1</v>
      </c>
    </row>
    <row r="622" spans="1:16" x14ac:dyDescent="0.35">
      <c r="A622" t="s">
        <v>2584</v>
      </c>
      <c r="B622" t="s">
        <v>2586</v>
      </c>
      <c r="C622" t="s">
        <v>1472</v>
      </c>
      <c r="D622" t="s">
        <v>1531</v>
      </c>
      <c r="E622" t="s">
        <v>1397</v>
      </c>
      <c r="F622" t="s">
        <v>2587</v>
      </c>
      <c r="H622" s="1">
        <v>45759</v>
      </c>
      <c r="I622" t="s">
        <v>194</v>
      </c>
      <c r="J622" t="s">
        <v>3</v>
      </c>
      <c r="K622" t="s">
        <v>1</v>
      </c>
      <c r="L622" t="s">
        <v>27</v>
      </c>
      <c r="M622" t="s">
        <v>1472</v>
      </c>
      <c r="N622">
        <v>6</v>
      </c>
      <c r="O622" t="s">
        <v>3</v>
      </c>
      <c r="P622">
        <v>1</v>
      </c>
    </row>
    <row r="623" spans="1:16" x14ac:dyDescent="0.35">
      <c r="A623" t="s">
        <v>2584</v>
      </c>
      <c r="B623" t="s">
        <v>1688</v>
      </c>
      <c r="C623" t="s">
        <v>1530</v>
      </c>
      <c r="D623" t="s">
        <v>1531</v>
      </c>
      <c r="E623" t="s">
        <v>1397</v>
      </c>
      <c r="F623" t="s">
        <v>2588</v>
      </c>
      <c r="H623" s="1">
        <v>45759</v>
      </c>
      <c r="I623" t="s">
        <v>194</v>
      </c>
      <c r="J623" t="s">
        <v>3</v>
      </c>
      <c r="K623" t="s">
        <v>1</v>
      </c>
      <c r="L623" t="s">
        <v>27</v>
      </c>
      <c r="M623" t="s">
        <v>7747</v>
      </c>
      <c r="N623">
        <v>6</v>
      </c>
      <c r="O623" t="s">
        <v>3</v>
      </c>
      <c r="P623">
        <v>1</v>
      </c>
    </row>
    <row r="624" spans="1:16" x14ac:dyDescent="0.35">
      <c r="A624" t="s">
        <v>2589</v>
      </c>
      <c r="B624" t="s">
        <v>1954</v>
      </c>
      <c r="C624" t="s">
        <v>1402</v>
      </c>
      <c r="D624" t="s">
        <v>2526</v>
      </c>
      <c r="E624" t="s">
        <v>1397</v>
      </c>
      <c r="F624" t="s">
        <v>2590</v>
      </c>
      <c r="H624" s="1">
        <v>45759</v>
      </c>
      <c r="I624" t="s">
        <v>194</v>
      </c>
      <c r="J624" t="s">
        <v>3</v>
      </c>
      <c r="K624" t="s">
        <v>1</v>
      </c>
      <c r="L624" t="s">
        <v>27</v>
      </c>
      <c r="M624" t="s">
        <v>7747</v>
      </c>
      <c r="N624">
        <v>6</v>
      </c>
      <c r="O624" t="s">
        <v>3</v>
      </c>
      <c r="P624">
        <v>1</v>
      </c>
    </row>
    <row r="625" spans="1:16" x14ac:dyDescent="0.35">
      <c r="A625" t="s">
        <v>2591</v>
      </c>
      <c r="B625" t="s">
        <v>2592</v>
      </c>
      <c r="C625" t="s">
        <v>1558</v>
      </c>
      <c r="D625" t="s">
        <v>1531</v>
      </c>
      <c r="E625" t="s">
        <v>1397</v>
      </c>
      <c r="F625" t="s">
        <v>2593</v>
      </c>
      <c r="H625" s="1">
        <v>45759</v>
      </c>
      <c r="I625" t="s">
        <v>194</v>
      </c>
      <c r="J625" t="s">
        <v>3</v>
      </c>
      <c r="K625" t="s">
        <v>1</v>
      </c>
      <c r="L625" t="s">
        <v>27</v>
      </c>
      <c r="M625" t="s">
        <v>7747</v>
      </c>
      <c r="N625">
        <v>6</v>
      </c>
      <c r="O625" t="s">
        <v>3</v>
      </c>
      <c r="P625">
        <v>1</v>
      </c>
    </row>
    <row r="626" spans="1:16" x14ac:dyDescent="0.35">
      <c r="A626" t="s">
        <v>2594</v>
      </c>
      <c r="B626" t="s">
        <v>2595</v>
      </c>
      <c r="C626" t="s">
        <v>1396</v>
      </c>
      <c r="D626" t="s">
        <v>385</v>
      </c>
      <c r="E626" t="s">
        <v>1397</v>
      </c>
      <c r="F626" t="s">
        <v>2596</v>
      </c>
      <c r="H626" s="1">
        <v>45759</v>
      </c>
      <c r="I626" t="s">
        <v>194</v>
      </c>
      <c r="J626" t="s">
        <v>3</v>
      </c>
      <c r="K626" t="s">
        <v>1</v>
      </c>
      <c r="L626" t="s">
        <v>27</v>
      </c>
      <c r="M626" t="s">
        <v>7747</v>
      </c>
      <c r="N626">
        <v>6</v>
      </c>
      <c r="O626" t="s">
        <v>3</v>
      </c>
      <c r="P626">
        <v>1</v>
      </c>
    </row>
    <row r="627" spans="1:16" x14ac:dyDescent="0.35">
      <c r="A627" t="s">
        <v>2597</v>
      </c>
      <c r="B627" t="s">
        <v>2598</v>
      </c>
      <c r="C627" t="s">
        <v>1530</v>
      </c>
      <c r="D627" t="s">
        <v>1531</v>
      </c>
      <c r="E627" t="s">
        <v>1397</v>
      </c>
      <c r="F627" t="s">
        <v>2599</v>
      </c>
      <c r="H627" s="1">
        <v>45759</v>
      </c>
      <c r="I627" t="s">
        <v>194</v>
      </c>
      <c r="J627" t="s">
        <v>3</v>
      </c>
      <c r="K627" t="s">
        <v>1</v>
      </c>
      <c r="L627" t="s">
        <v>27</v>
      </c>
      <c r="M627" t="s">
        <v>7747</v>
      </c>
      <c r="N627">
        <v>6</v>
      </c>
      <c r="O627" t="s">
        <v>3</v>
      </c>
      <c r="P627">
        <v>1</v>
      </c>
    </row>
    <row r="628" spans="1:16" x14ac:dyDescent="0.35">
      <c r="A628" t="s">
        <v>2600</v>
      </c>
      <c r="B628" t="s">
        <v>2374</v>
      </c>
      <c r="C628" t="s">
        <v>1402</v>
      </c>
      <c r="D628" t="s">
        <v>1526</v>
      </c>
      <c r="E628" t="s">
        <v>1397</v>
      </c>
      <c r="F628" t="s">
        <v>2601</v>
      </c>
      <c r="H628" s="1">
        <v>45759</v>
      </c>
      <c r="I628" t="s">
        <v>194</v>
      </c>
      <c r="J628" t="s">
        <v>3</v>
      </c>
      <c r="K628" t="s">
        <v>1</v>
      </c>
      <c r="L628" t="s">
        <v>27</v>
      </c>
      <c r="M628" t="s">
        <v>7747</v>
      </c>
      <c r="N628">
        <v>6</v>
      </c>
      <c r="O628" t="s">
        <v>3</v>
      </c>
      <c r="P628">
        <v>1</v>
      </c>
    </row>
    <row r="629" spans="1:16" x14ac:dyDescent="0.35">
      <c r="A629" t="s">
        <v>2600</v>
      </c>
      <c r="B629" t="s">
        <v>1489</v>
      </c>
      <c r="C629" t="s">
        <v>1402</v>
      </c>
      <c r="D629" t="s">
        <v>1526</v>
      </c>
      <c r="E629" t="s">
        <v>1397</v>
      </c>
      <c r="F629" t="s">
        <v>2602</v>
      </c>
      <c r="H629" s="1">
        <v>45759</v>
      </c>
      <c r="I629" t="s">
        <v>194</v>
      </c>
      <c r="J629" t="s">
        <v>3</v>
      </c>
      <c r="K629" t="s">
        <v>1</v>
      </c>
      <c r="L629" t="s">
        <v>27</v>
      </c>
      <c r="M629" t="s">
        <v>7747</v>
      </c>
      <c r="N629">
        <v>6</v>
      </c>
      <c r="O629" t="s">
        <v>3</v>
      </c>
      <c r="P629">
        <v>1</v>
      </c>
    </row>
    <row r="630" spans="1:16" x14ac:dyDescent="0.35">
      <c r="A630" t="s">
        <v>2603</v>
      </c>
      <c r="B630" t="s">
        <v>2604</v>
      </c>
      <c r="C630" t="s">
        <v>1396</v>
      </c>
      <c r="D630" t="s">
        <v>1526</v>
      </c>
      <c r="E630" t="s">
        <v>1397</v>
      </c>
      <c r="F630" t="s">
        <v>2605</v>
      </c>
      <c r="H630" s="1">
        <v>45759</v>
      </c>
      <c r="I630" t="s">
        <v>194</v>
      </c>
      <c r="J630" t="s">
        <v>3</v>
      </c>
      <c r="K630" t="s">
        <v>1</v>
      </c>
      <c r="L630" t="s">
        <v>27</v>
      </c>
      <c r="M630" t="s">
        <v>7747</v>
      </c>
      <c r="N630">
        <v>6</v>
      </c>
      <c r="O630" t="s">
        <v>3</v>
      </c>
      <c r="P630">
        <v>1</v>
      </c>
    </row>
    <row r="631" spans="1:16" x14ac:dyDescent="0.35">
      <c r="A631" t="s">
        <v>2606</v>
      </c>
      <c r="B631" t="s">
        <v>2607</v>
      </c>
      <c r="C631" t="s">
        <v>1472</v>
      </c>
      <c r="D631" t="s">
        <v>578</v>
      </c>
      <c r="E631" t="s">
        <v>1397</v>
      </c>
      <c r="F631" t="s">
        <v>2608</v>
      </c>
      <c r="H631" s="1">
        <v>45759</v>
      </c>
      <c r="I631" t="s">
        <v>194</v>
      </c>
      <c r="J631" t="s">
        <v>3</v>
      </c>
      <c r="K631" t="s">
        <v>1</v>
      </c>
      <c r="L631" t="s">
        <v>27</v>
      </c>
      <c r="M631" t="s">
        <v>1472</v>
      </c>
      <c r="N631">
        <v>6</v>
      </c>
      <c r="O631" t="s">
        <v>3</v>
      </c>
      <c r="P631">
        <v>1</v>
      </c>
    </row>
    <row r="632" spans="1:16" x14ac:dyDescent="0.35">
      <c r="A632" t="s">
        <v>2606</v>
      </c>
      <c r="B632" t="s">
        <v>1551</v>
      </c>
      <c r="C632" t="s">
        <v>1472</v>
      </c>
      <c r="D632" t="s">
        <v>578</v>
      </c>
      <c r="E632" t="s">
        <v>1397</v>
      </c>
      <c r="F632" t="s">
        <v>2609</v>
      </c>
      <c r="H632" s="1">
        <v>45759</v>
      </c>
      <c r="I632" t="s">
        <v>194</v>
      </c>
      <c r="J632" t="s">
        <v>3</v>
      </c>
      <c r="K632" t="s">
        <v>1</v>
      </c>
      <c r="L632" t="s">
        <v>27</v>
      </c>
      <c r="M632" t="s">
        <v>1472</v>
      </c>
      <c r="N632">
        <v>6</v>
      </c>
      <c r="O632" t="s">
        <v>3</v>
      </c>
      <c r="P632">
        <v>1</v>
      </c>
    </row>
    <row r="633" spans="1:16" x14ac:dyDescent="0.35">
      <c r="A633" t="s">
        <v>2606</v>
      </c>
      <c r="B633" t="s">
        <v>1421</v>
      </c>
      <c r="C633" t="s">
        <v>1402</v>
      </c>
      <c r="D633" t="s">
        <v>578</v>
      </c>
      <c r="E633" t="s">
        <v>1397</v>
      </c>
      <c r="F633" t="s">
        <v>2610</v>
      </c>
      <c r="H633" s="1">
        <v>45759</v>
      </c>
      <c r="I633" t="s">
        <v>194</v>
      </c>
      <c r="J633" t="s">
        <v>3</v>
      </c>
      <c r="K633" t="s">
        <v>1</v>
      </c>
      <c r="L633" t="s">
        <v>27</v>
      </c>
      <c r="M633" t="s">
        <v>7747</v>
      </c>
      <c r="N633">
        <v>6</v>
      </c>
      <c r="O633" t="s">
        <v>3</v>
      </c>
      <c r="P633">
        <v>1</v>
      </c>
    </row>
    <row r="634" spans="1:16" x14ac:dyDescent="0.35">
      <c r="A634" t="s">
        <v>2606</v>
      </c>
      <c r="B634" t="s">
        <v>2248</v>
      </c>
      <c r="C634" t="s">
        <v>1472</v>
      </c>
      <c r="D634" t="s">
        <v>578</v>
      </c>
      <c r="E634" t="s">
        <v>1397</v>
      </c>
      <c r="F634" t="s">
        <v>2611</v>
      </c>
      <c r="H634" s="1">
        <v>45759</v>
      </c>
      <c r="I634" t="s">
        <v>194</v>
      </c>
      <c r="J634" t="s">
        <v>3</v>
      </c>
      <c r="K634" t="s">
        <v>1</v>
      </c>
      <c r="L634" t="s">
        <v>27</v>
      </c>
      <c r="M634" t="s">
        <v>1472</v>
      </c>
      <c r="N634">
        <v>6</v>
      </c>
      <c r="O634" t="s">
        <v>3</v>
      </c>
      <c r="P634">
        <v>1</v>
      </c>
    </row>
    <row r="635" spans="1:16" x14ac:dyDescent="0.35">
      <c r="A635" t="s">
        <v>2612</v>
      </c>
      <c r="B635" t="s">
        <v>2613</v>
      </c>
      <c r="C635" t="s">
        <v>1530</v>
      </c>
      <c r="D635" t="s">
        <v>1531</v>
      </c>
      <c r="E635" t="s">
        <v>1397</v>
      </c>
      <c r="F635" t="s">
        <v>2614</v>
      </c>
      <c r="H635" s="1">
        <v>45759</v>
      </c>
      <c r="I635" t="s">
        <v>194</v>
      </c>
      <c r="J635" t="s">
        <v>3</v>
      </c>
      <c r="K635" t="s">
        <v>1</v>
      </c>
      <c r="L635" t="s">
        <v>27</v>
      </c>
      <c r="M635" t="s">
        <v>7747</v>
      </c>
      <c r="N635">
        <v>6</v>
      </c>
      <c r="O635" t="s">
        <v>3</v>
      </c>
      <c r="P635">
        <v>1</v>
      </c>
    </row>
    <row r="636" spans="1:16" x14ac:dyDescent="0.35">
      <c r="A636" t="s">
        <v>2615</v>
      </c>
      <c r="B636" t="s">
        <v>2616</v>
      </c>
      <c r="C636" t="s">
        <v>1530</v>
      </c>
      <c r="D636" t="s">
        <v>1531</v>
      </c>
      <c r="E636" t="s">
        <v>1397</v>
      </c>
      <c r="F636" t="s">
        <v>2617</v>
      </c>
      <c r="H636" s="1">
        <v>45759</v>
      </c>
      <c r="I636" t="s">
        <v>194</v>
      </c>
      <c r="J636" t="s">
        <v>3</v>
      </c>
      <c r="K636" t="s">
        <v>1</v>
      </c>
      <c r="L636" t="s">
        <v>27</v>
      </c>
      <c r="M636" t="s">
        <v>7747</v>
      </c>
      <c r="N636">
        <v>6</v>
      </c>
      <c r="O636" t="s">
        <v>3</v>
      </c>
      <c r="P636">
        <v>1</v>
      </c>
    </row>
    <row r="637" spans="1:16" x14ac:dyDescent="0.35">
      <c r="A637" t="s">
        <v>2618</v>
      </c>
      <c r="B637" t="s">
        <v>2619</v>
      </c>
      <c r="C637" t="s">
        <v>1558</v>
      </c>
      <c r="D637" t="s">
        <v>1531</v>
      </c>
      <c r="E637" t="s">
        <v>1397</v>
      </c>
      <c r="F637" t="s">
        <v>2620</v>
      </c>
      <c r="H637" s="1">
        <v>45759</v>
      </c>
      <c r="I637" t="s">
        <v>194</v>
      </c>
      <c r="J637" t="s">
        <v>3</v>
      </c>
      <c r="K637" t="s">
        <v>1</v>
      </c>
      <c r="L637" t="s">
        <v>27</v>
      </c>
      <c r="M637" t="s">
        <v>7747</v>
      </c>
      <c r="N637">
        <v>6</v>
      </c>
      <c r="O637" t="s">
        <v>3</v>
      </c>
      <c r="P637">
        <v>1</v>
      </c>
    </row>
    <row r="638" spans="1:16" x14ac:dyDescent="0.35">
      <c r="A638" t="s">
        <v>2621</v>
      </c>
      <c r="B638" t="s">
        <v>1629</v>
      </c>
      <c r="C638" t="s">
        <v>1558</v>
      </c>
      <c r="D638" t="s">
        <v>1531</v>
      </c>
      <c r="E638" t="s">
        <v>1397</v>
      </c>
      <c r="F638" t="s">
        <v>2622</v>
      </c>
      <c r="H638" s="1">
        <v>45759</v>
      </c>
      <c r="I638" t="s">
        <v>194</v>
      </c>
      <c r="J638" t="s">
        <v>3</v>
      </c>
      <c r="K638" t="s">
        <v>1</v>
      </c>
      <c r="L638" t="s">
        <v>27</v>
      </c>
      <c r="M638" t="s">
        <v>7747</v>
      </c>
      <c r="N638">
        <v>6</v>
      </c>
      <c r="O638" t="s">
        <v>3</v>
      </c>
      <c r="P638">
        <v>1</v>
      </c>
    </row>
    <row r="639" spans="1:16" x14ac:dyDescent="0.35">
      <c r="A639" t="s">
        <v>2623</v>
      </c>
      <c r="B639" t="s">
        <v>2624</v>
      </c>
      <c r="C639" t="s">
        <v>1558</v>
      </c>
      <c r="D639" t="s">
        <v>1531</v>
      </c>
      <c r="E639" t="s">
        <v>1397</v>
      </c>
      <c r="F639" t="s">
        <v>2625</v>
      </c>
      <c r="H639" s="1">
        <v>45759</v>
      </c>
      <c r="I639" t="s">
        <v>194</v>
      </c>
      <c r="J639" t="s">
        <v>3</v>
      </c>
      <c r="K639" t="s">
        <v>1</v>
      </c>
      <c r="L639" t="s">
        <v>27</v>
      </c>
      <c r="M639" t="s">
        <v>7747</v>
      </c>
      <c r="N639">
        <v>6</v>
      </c>
      <c r="O639" t="s">
        <v>3</v>
      </c>
      <c r="P639">
        <v>1</v>
      </c>
    </row>
    <row r="640" spans="1:16" x14ac:dyDescent="0.35">
      <c r="A640" t="s">
        <v>2626</v>
      </c>
      <c r="B640" t="s">
        <v>2493</v>
      </c>
      <c r="C640" t="s">
        <v>1530</v>
      </c>
      <c r="D640" t="s">
        <v>1531</v>
      </c>
      <c r="E640" t="s">
        <v>1397</v>
      </c>
      <c r="F640" t="s">
        <v>2627</v>
      </c>
      <c r="H640" s="1">
        <v>45759</v>
      </c>
      <c r="I640" t="s">
        <v>194</v>
      </c>
      <c r="J640" t="s">
        <v>3</v>
      </c>
      <c r="K640" t="s">
        <v>1</v>
      </c>
      <c r="L640" t="s">
        <v>27</v>
      </c>
      <c r="M640" t="s">
        <v>7747</v>
      </c>
      <c r="N640">
        <v>6</v>
      </c>
      <c r="O640" t="s">
        <v>3</v>
      </c>
      <c r="P640">
        <v>1</v>
      </c>
    </row>
    <row r="641" spans="1:16" x14ac:dyDescent="0.35">
      <c r="A641" t="s">
        <v>2628</v>
      </c>
      <c r="B641" t="s">
        <v>2629</v>
      </c>
      <c r="C641" t="s">
        <v>1558</v>
      </c>
      <c r="D641" t="s">
        <v>332</v>
      </c>
      <c r="E641" t="s">
        <v>1397</v>
      </c>
      <c r="F641" t="s">
        <v>2630</v>
      </c>
      <c r="H641" s="1">
        <v>45759</v>
      </c>
      <c r="I641" t="s">
        <v>194</v>
      </c>
      <c r="J641" t="s">
        <v>3</v>
      </c>
      <c r="K641" t="s">
        <v>1</v>
      </c>
      <c r="L641" t="s">
        <v>27</v>
      </c>
      <c r="M641" t="s">
        <v>7747</v>
      </c>
      <c r="N641">
        <v>6</v>
      </c>
      <c r="O641" t="s">
        <v>3</v>
      </c>
      <c r="P641">
        <v>1</v>
      </c>
    </row>
    <row r="642" spans="1:16" x14ac:dyDescent="0.35">
      <c r="A642" t="s">
        <v>2631</v>
      </c>
      <c r="B642" t="s">
        <v>2632</v>
      </c>
      <c r="C642" t="s">
        <v>1402</v>
      </c>
      <c r="D642" t="s">
        <v>2526</v>
      </c>
      <c r="E642" t="s">
        <v>1397</v>
      </c>
      <c r="F642" t="s">
        <v>2633</v>
      </c>
      <c r="H642" s="1">
        <v>45759</v>
      </c>
      <c r="I642" t="s">
        <v>194</v>
      </c>
      <c r="J642" t="s">
        <v>3</v>
      </c>
      <c r="K642" t="s">
        <v>1</v>
      </c>
      <c r="L642" t="s">
        <v>27</v>
      </c>
      <c r="M642" t="s">
        <v>7747</v>
      </c>
      <c r="N642">
        <v>6</v>
      </c>
      <c r="O642" t="s">
        <v>3</v>
      </c>
      <c r="P642">
        <v>1</v>
      </c>
    </row>
    <row r="643" spans="1:16" x14ac:dyDescent="0.35">
      <c r="A643" t="s">
        <v>2631</v>
      </c>
      <c r="B643" t="s">
        <v>2634</v>
      </c>
      <c r="C643" t="s">
        <v>1402</v>
      </c>
      <c r="D643" t="s">
        <v>2526</v>
      </c>
      <c r="E643" t="s">
        <v>1397</v>
      </c>
      <c r="F643" t="s">
        <v>2635</v>
      </c>
      <c r="H643" s="1">
        <v>45759</v>
      </c>
      <c r="I643" t="s">
        <v>194</v>
      </c>
      <c r="J643" t="s">
        <v>3</v>
      </c>
      <c r="K643" t="s">
        <v>1</v>
      </c>
      <c r="L643" t="s">
        <v>27</v>
      </c>
      <c r="M643" t="s">
        <v>7747</v>
      </c>
      <c r="N643">
        <v>6</v>
      </c>
      <c r="O643" t="s">
        <v>3</v>
      </c>
      <c r="P643">
        <v>1</v>
      </c>
    </row>
    <row r="644" spans="1:16" x14ac:dyDescent="0.35">
      <c r="A644" t="s">
        <v>2636</v>
      </c>
      <c r="B644" t="s">
        <v>2637</v>
      </c>
      <c r="C644" t="s">
        <v>1396</v>
      </c>
      <c r="D644" t="s">
        <v>1526</v>
      </c>
      <c r="E644" t="s">
        <v>1397</v>
      </c>
      <c r="F644" t="s">
        <v>2638</v>
      </c>
      <c r="H644" s="1">
        <v>45759</v>
      </c>
      <c r="I644" t="s">
        <v>194</v>
      </c>
      <c r="J644" t="s">
        <v>3</v>
      </c>
      <c r="K644" t="s">
        <v>1</v>
      </c>
      <c r="L644" t="s">
        <v>27</v>
      </c>
      <c r="M644" t="s">
        <v>7747</v>
      </c>
      <c r="N644">
        <v>6</v>
      </c>
      <c r="O644" t="s">
        <v>3</v>
      </c>
      <c r="P644">
        <v>1</v>
      </c>
    </row>
    <row r="645" spans="1:16" x14ac:dyDescent="0.35">
      <c r="A645" t="s">
        <v>2639</v>
      </c>
      <c r="B645" t="s">
        <v>1911</v>
      </c>
      <c r="C645" t="s">
        <v>1558</v>
      </c>
      <c r="D645" t="s">
        <v>332</v>
      </c>
      <c r="E645" t="s">
        <v>1397</v>
      </c>
      <c r="F645" t="s">
        <v>2640</v>
      </c>
      <c r="H645" s="1">
        <v>45759</v>
      </c>
      <c r="I645" t="s">
        <v>194</v>
      </c>
      <c r="J645" t="s">
        <v>3</v>
      </c>
      <c r="K645" t="s">
        <v>1</v>
      </c>
      <c r="L645" t="s">
        <v>27</v>
      </c>
      <c r="M645" t="s">
        <v>7747</v>
      </c>
      <c r="N645">
        <v>6</v>
      </c>
      <c r="O645" t="s">
        <v>3</v>
      </c>
      <c r="P645">
        <v>1</v>
      </c>
    </row>
    <row r="646" spans="1:16" x14ac:dyDescent="0.35">
      <c r="A646" t="s">
        <v>2641</v>
      </c>
      <c r="B646" t="s">
        <v>2642</v>
      </c>
      <c r="C646" t="s">
        <v>1558</v>
      </c>
      <c r="D646" t="s">
        <v>1531</v>
      </c>
      <c r="E646" t="s">
        <v>1397</v>
      </c>
      <c r="F646" t="s">
        <v>2643</v>
      </c>
      <c r="H646" s="1">
        <v>45759</v>
      </c>
      <c r="I646" t="s">
        <v>194</v>
      </c>
      <c r="J646" t="s">
        <v>3</v>
      </c>
      <c r="K646" t="s">
        <v>1</v>
      </c>
      <c r="L646" t="s">
        <v>27</v>
      </c>
      <c r="M646" t="s">
        <v>7747</v>
      </c>
      <c r="N646">
        <v>6</v>
      </c>
      <c r="O646" t="s">
        <v>3</v>
      </c>
      <c r="P646">
        <v>1</v>
      </c>
    </row>
    <row r="647" spans="1:16" x14ac:dyDescent="0.35">
      <c r="A647" t="s">
        <v>2644</v>
      </c>
      <c r="B647" t="s">
        <v>2645</v>
      </c>
      <c r="C647" t="s">
        <v>1558</v>
      </c>
      <c r="D647" t="s">
        <v>1531</v>
      </c>
      <c r="E647" t="s">
        <v>1397</v>
      </c>
      <c r="F647" t="s">
        <v>2646</v>
      </c>
      <c r="H647" s="1">
        <v>45759</v>
      </c>
      <c r="I647" t="s">
        <v>194</v>
      </c>
      <c r="J647" t="s">
        <v>3</v>
      </c>
      <c r="K647" t="s">
        <v>1</v>
      </c>
      <c r="L647" t="s">
        <v>27</v>
      </c>
      <c r="M647" t="s">
        <v>7747</v>
      </c>
      <c r="N647">
        <v>6</v>
      </c>
      <c r="O647" t="s">
        <v>3</v>
      </c>
      <c r="P647">
        <v>1</v>
      </c>
    </row>
    <row r="648" spans="1:16" x14ac:dyDescent="0.35">
      <c r="A648" t="s">
        <v>2647</v>
      </c>
      <c r="B648" t="s">
        <v>2648</v>
      </c>
      <c r="C648" t="s">
        <v>1396</v>
      </c>
      <c r="D648" t="s">
        <v>385</v>
      </c>
      <c r="E648" t="s">
        <v>1397</v>
      </c>
      <c r="F648" t="s">
        <v>2649</v>
      </c>
      <c r="H648" s="1">
        <v>45759</v>
      </c>
      <c r="I648" t="s">
        <v>194</v>
      </c>
      <c r="J648" t="s">
        <v>3</v>
      </c>
      <c r="K648" t="s">
        <v>1</v>
      </c>
      <c r="L648" t="s">
        <v>27</v>
      </c>
      <c r="M648" t="s">
        <v>7747</v>
      </c>
      <c r="N648">
        <v>6</v>
      </c>
      <c r="O648" t="s">
        <v>3</v>
      </c>
      <c r="P648">
        <v>1</v>
      </c>
    </row>
    <row r="649" spans="1:16" x14ac:dyDescent="0.35">
      <c r="A649" t="s">
        <v>2650</v>
      </c>
      <c r="B649" t="s">
        <v>2651</v>
      </c>
      <c r="C649" t="s">
        <v>1402</v>
      </c>
      <c r="D649" t="s">
        <v>385</v>
      </c>
      <c r="E649" t="s">
        <v>1397</v>
      </c>
      <c r="F649" t="s">
        <v>2652</v>
      </c>
      <c r="H649" s="1">
        <v>45759</v>
      </c>
      <c r="I649" t="s">
        <v>194</v>
      </c>
      <c r="J649" t="s">
        <v>3</v>
      </c>
      <c r="K649" t="s">
        <v>1</v>
      </c>
      <c r="L649" t="s">
        <v>27</v>
      </c>
      <c r="M649" t="s">
        <v>7747</v>
      </c>
      <c r="N649">
        <v>6</v>
      </c>
      <c r="O649" t="s">
        <v>3</v>
      </c>
      <c r="P649">
        <v>1</v>
      </c>
    </row>
    <row r="650" spans="1:16" x14ac:dyDescent="0.35">
      <c r="A650" t="s">
        <v>2650</v>
      </c>
      <c r="B650" t="s">
        <v>1425</v>
      </c>
      <c r="C650" t="s">
        <v>1402</v>
      </c>
      <c r="D650" t="s">
        <v>385</v>
      </c>
      <c r="E650" t="s">
        <v>1397</v>
      </c>
      <c r="F650" t="s">
        <v>2653</v>
      </c>
      <c r="H650" s="1">
        <v>45759</v>
      </c>
      <c r="I650" t="s">
        <v>194</v>
      </c>
      <c r="J650" t="s">
        <v>3</v>
      </c>
      <c r="K650" t="s">
        <v>1</v>
      </c>
      <c r="L650" t="s">
        <v>27</v>
      </c>
      <c r="M650" t="s">
        <v>7747</v>
      </c>
      <c r="N650">
        <v>6</v>
      </c>
      <c r="O650" t="s">
        <v>3</v>
      </c>
      <c r="P650">
        <v>1</v>
      </c>
    </row>
    <row r="651" spans="1:16" x14ac:dyDescent="0.35">
      <c r="A651" t="s">
        <v>2650</v>
      </c>
      <c r="B651" t="s">
        <v>2654</v>
      </c>
      <c r="C651" t="s">
        <v>1402</v>
      </c>
      <c r="D651" t="s">
        <v>385</v>
      </c>
      <c r="E651" t="s">
        <v>1397</v>
      </c>
      <c r="F651" t="s">
        <v>2655</v>
      </c>
      <c r="H651" s="1">
        <v>45759</v>
      </c>
      <c r="I651" t="s">
        <v>194</v>
      </c>
      <c r="J651" t="s">
        <v>3</v>
      </c>
      <c r="K651" t="s">
        <v>1</v>
      </c>
      <c r="L651" t="s">
        <v>27</v>
      </c>
      <c r="M651" t="s">
        <v>7747</v>
      </c>
      <c r="N651">
        <v>6</v>
      </c>
      <c r="O651" t="s">
        <v>3</v>
      </c>
      <c r="P651">
        <v>1</v>
      </c>
    </row>
    <row r="652" spans="1:16" x14ac:dyDescent="0.35">
      <c r="A652" t="s">
        <v>2656</v>
      </c>
      <c r="B652" t="s">
        <v>2657</v>
      </c>
      <c r="C652" t="s">
        <v>1558</v>
      </c>
      <c r="D652" t="s">
        <v>1531</v>
      </c>
      <c r="E652" t="s">
        <v>1397</v>
      </c>
      <c r="F652" t="s">
        <v>2658</v>
      </c>
      <c r="H652" s="1">
        <v>45759</v>
      </c>
      <c r="I652" t="s">
        <v>194</v>
      </c>
      <c r="J652" t="s">
        <v>3</v>
      </c>
      <c r="K652" t="s">
        <v>1</v>
      </c>
      <c r="L652" t="s">
        <v>27</v>
      </c>
      <c r="M652" t="s">
        <v>7747</v>
      </c>
      <c r="N652">
        <v>6</v>
      </c>
      <c r="O652" t="s">
        <v>3</v>
      </c>
      <c r="P652">
        <v>1</v>
      </c>
    </row>
    <row r="653" spans="1:16" x14ac:dyDescent="0.35">
      <c r="A653" t="s">
        <v>2659</v>
      </c>
      <c r="B653" t="s">
        <v>2660</v>
      </c>
      <c r="C653" t="s">
        <v>1530</v>
      </c>
      <c r="D653" t="s">
        <v>1531</v>
      </c>
      <c r="E653" t="s">
        <v>1397</v>
      </c>
      <c r="F653" t="s">
        <v>2661</v>
      </c>
      <c r="H653" s="1">
        <v>45759</v>
      </c>
      <c r="I653" t="s">
        <v>194</v>
      </c>
      <c r="J653" t="s">
        <v>3</v>
      </c>
      <c r="K653" t="s">
        <v>1</v>
      </c>
      <c r="L653" t="s">
        <v>27</v>
      </c>
      <c r="M653" t="s">
        <v>7747</v>
      </c>
      <c r="N653">
        <v>6</v>
      </c>
      <c r="O653" t="s">
        <v>3</v>
      </c>
      <c r="P653">
        <v>1</v>
      </c>
    </row>
    <row r="654" spans="1:16" x14ac:dyDescent="0.35">
      <c r="A654" t="s">
        <v>2662</v>
      </c>
      <c r="B654" t="s">
        <v>2663</v>
      </c>
      <c r="C654" t="s">
        <v>1558</v>
      </c>
      <c r="D654" t="s">
        <v>1531</v>
      </c>
      <c r="E654" t="s">
        <v>1397</v>
      </c>
      <c r="F654" t="s">
        <v>2664</v>
      </c>
      <c r="H654" s="1">
        <v>45759</v>
      </c>
      <c r="I654" t="s">
        <v>194</v>
      </c>
      <c r="J654" t="s">
        <v>3</v>
      </c>
      <c r="K654" t="s">
        <v>1</v>
      </c>
      <c r="L654" t="s">
        <v>27</v>
      </c>
      <c r="M654" t="s">
        <v>7747</v>
      </c>
      <c r="N654">
        <v>6</v>
      </c>
      <c r="O654" t="s">
        <v>3</v>
      </c>
      <c r="P654">
        <v>1</v>
      </c>
    </row>
    <row r="655" spans="1:16" x14ac:dyDescent="0.35">
      <c r="A655" t="s">
        <v>2665</v>
      </c>
      <c r="B655" t="s">
        <v>2666</v>
      </c>
      <c r="C655" t="s">
        <v>1396</v>
      </c>
      <c r="D655" t="s">
        <v>385</v>
      </c>
      <c r="E655" t="s">
        <v>1397</v>
      </c>
      <c r="F655" t="s">
        <v>2667</v>
      </c>
      <c r="H655" s="1">
        <v>45759</v>
      </c>
      <c r="I655" t="s">
        <v>194</v>
      </c>
      <c r="J655" t="s">
        <v>3</v>
      </c>
      <c r="K655" t="s">
        <v>1</v>
      </c>
      <c r="L655" t="s">
        <v>27</v>
      </c>
      <c r="M655" t="s">
        <v>7747</v>
      </c>
      <c r="N655">
        <v>6</v>
      </c>
      <c r="O655" t="s">
        <v>3</v>
      </c>
      <c r="P655">
        <v>1</v>
      </c>
    </row>
    <row r="656" spans="1:16" x14ac:dyDescent="0.35">
      <c r="A656" t="s">
        <v>2665</v>
      </c>
      <c r="B656" t="s">
        <v>2219</v>
      </c>
      <c r="C656" t="s">
        <v>1396</v>
      </c>
      <c r="D656" t="s">
        <v>385</v>
      </c>
      <c r="E656" t="s">
        <v>1397</v>
      </c>
      <c r="F656" t="s">
        <v>2668</v>
      </c>
      <c r="H656" s="1">
        <v>45759</v>
      </c>
      <c r="I656" t="s">
        <v>194</v>
      </c>
      <c r="J656" t="s">
        <v>3</v>
      </c>
      <c r="K656" t="s">
        <v>1</v>
      </c>
      <c r="L656" t="s">
        <v>27</v>
      </c>
      <c r="M656" t="s">
        <v>7747</v>
      </c>
      <c r="N656">
        <v>6</v>
      </c>
      <c r="O656" t="s">
        <v>3</v>
      </c>
      <c r="P656">
        <v>1</v>
      </c>
    </row>
    <row r="657" spans="1:16" x14ac:dyDescent="0.35">
      <c r="A657" t="s">
        <v>2665</v>
      </c>
      <c r="B657" t="s">
        <v>2669</v>
      </c>
      <c r="C657" t="s">
        <v>1396</v>
      </c>
      <c r="D657" t="s">
        <v>385</v>
      </c>
      <c r="E657" t="s">
        <v>1397</v>
      </c>
      <c r="F657" t="s">
        <v>2670</v>
      </c>
      <c r="H657" s="1">
        <v>45759</v>
      </c>
      <c r="I657" t="s">
        <v>194</v>
      </c>
      <c r="J657" t="s">
        <v>3</v>
      </c>
      <c r="K657" t="s">
        <v>1</v>
      </c>
      <c r="L657" t="s">
        <v>27</v>
      </c>
      <c r="M657" t="s">
        <v>7747</v>
      </c>
      <c r="N657">
        <v>6</v>
      </c>
      <c r="O657" t="s">
        <v>3</v>
      </c>
      <c r="P657">
        <v>1</v>
      </c>
    </row>
    <row r="658" spans="1:16" x14ac:dyDescent="0.35">
      <c r="A658" t="s">
        <v>2665</v>
      </c>
      <c r="B658" t="s">
        <v>1553</v>
      </c>
      <c r="C658" t="s">
        <v>1402</v>
      </c>
      <c r="D658" t="s">
        <v>385</v>
      </c>
      <c r="E658" t="s">
        <v>1397</v>
      </c>
      <c r="F658" t="s">
        <v>2671</v>
      </c>
      <c r="H658" s="1">
        <v>45759</v>
      </c>
      <c r="I658" t="s">
        <v>194</v>
      </c>
      <c r="J658" t="s">
        <v>3</v>
      </c>
      <c r="K658" t="s">
        <v>1</v>
      </c>
      <c r="L658" t="s">
        <v>27</v>
      </c>
      <c r="M658" t="s">
        <v>7747</v>
      </c>
      <c r="N658">
        <v>6</v>
      </c>
      <c r="O658" t="s">
        <v>3</v>
      </c>
      <c r="P658">
        <v>1</v>
      </c>
    </row>
    <row r="659" spans="1:16" x14ac:dyDescent="0.35">
      <c r="A659" t="s">
        <v>2672</v>
      </c>
      <c r="B659" t="s">
        <v>2673</v>
      </c>
      <c r="C659" t="s">
        <v>1558</v>
      </c>
      <c r="D659" t="s">
        <v>1531</v>
      </c>
      <c r="E659" t="s">
        <v>1397</v>
      </c>
      <c r="F659" t="s">
        <v>2674</v>
      </c>
      <c r="H659" s="1">
        <v>45759</v>
      </c>
      <c r="I659" t="s">
        <v>194</v>
      </c>
      <c r="J659" t="s">
        <v>3</v>
      </c>
      <c r="K659" t="s">
        <v>1</v>
      </c>
      <c r="L659" t="s">
        <v>27</v>
      </c>
      <c r="M659" t="s">
        <v>7747</v>
      </c>
      <c r="N659">
        <v>6</v>
      </c>
      <c r="O659" t="s">
        <v>3</v>
      </c>
      <c r="P659">
        <v>1</v>
      </c>
    </row>
    <row r="660" spans="1:16" x14ac:dyDescent="0.35">
      <c r="A660" t="s">
        <v>2675</v>
      </c>
      <c r="B660" t="s">
        <v>1535</v>
      </c>
      <c r="C660" t="s">
        <v>1402</v>
      </c>
      <c r="D660" t="s">
        <v>1526</v>
      </c>
      <c r="E660" t="s">
        <v>1397</v>
      </c>
      <c r="F660" t="s">
        <v>2676</v>
      </c>
      <c r="H660" s="1">
        <v>45759</v>
      </c>
      <c r="I660" t="s">
        <v>194</v>
      </c>
      <c r="J660" t="s">
        <v>3</v>
      </c>
      <c r="K660" t="s">
        <v>1</v>
      </c>
      <c r="L660" t="s">
        <v>27</v>
      </c>
      <c r="M660" t="s">
        <v>7747</v>
      </c>
      <c r="N660">
        <v>6</v>
      </c>
      <c r="O660" t="s">
        <v>3</v>
      </c>
      <c r="P660">
        <v>1</v>
      </c>
    </row>
    <row r="661" spans="1:16" x14ac:dyDescent="0.35">
      <c r="A661" t="s">
        <v>2677</v>
      </c>
      <c r="B661" t="s">
        <v>2678</v>
      </c>
      <c r="C661" t="s">
        <v>1558</v>
      </c>
      <c r="D661" t="s">
        <v>1531</v>
      </c>
      <c r="E661" t="s">
        <v>1397</v>
      </c>
      <c r="F661" t="s">
        <v>2679</v>
      </c>
      <c r="H661" s="1">
        <v>45759</v>
      </c>
      <c r="I661" t="s">
        <v>194</v>
      </c>
      <c r="J661" t="s">
        <v>3</v>
      </c>
      <c r="K661" t="s">
        <v>1</v>
      </c>
      <c r="L661" t="s">
        <v>27</v>
      </c>
      <c r="M661" t="s">
        <v>7747</v>
      </c>
      <c r="N661">
        <v>6</v>
      </c>
      <c r="O661" t="s">
        <v>3</v>
      </c>
      <c r="P661">
        <v>1</v>
      </c>
    </row>
    <row r="662" spans="1:16" x14ac:dyDescent="0.35">
      <c r="A662" t="s">
        <v>1492</v>
      </c>
      <c r="B662" t="s">
        <v>1805</v>
      </c>
      <c r="C662" t="s">
        <v>1396</v>
      </c>
      <c r="D662" t="s">
        <v>1511</v>
      </c>
      <c r="E662" t="s">
        <v>1397</v>
      </c>
      <c r="F662" t="s">
        <v>2680</v>
      </c>
      <c r="H662" s="1">
        <v>45759</v>
      </c>
      <c r="I662" t="s">
        <v>194</v>
      </c>
      <c r="J662" t="s">
        <v>3</v>
      </c>
      <c r="K662" t="s">
        <v>1</v>
      </c>
      <c r="L662" t="s">
        <v>27</v>
      </c>
      <c r="M662" t="s">
        <v>7747</v>
      </c>
      <c r="N662">
        <v>6</v>
      </c>
      <c r="O662" t="s">
        <v>3</v>
      </c>
      <c r="P662">
        <v>1</v>
      </c>
    </row>
    <row r="663" spans="1:16" x14ac:dyDescent="0.35">
      <c r="A663" t="s">
        <v>2681</v>
      </c>
      <c r="B663" t="s">
        <v>1435</v>
      </c>
      <c r="C663" t="s">
        <v>1558</v>
      </c>
      <c r="D663" t="s">
        <v>332</v>
      </c>
      <c r="E663" t="s">
        <v>1397</v>
      </c>
      <c r="F663" t="s">
        <v>2682</v>
      </c>
      <c r="H663" s="1">
        <v>45759</v>
      </c>
      <c r="I663" t="s">
        <v>194</v>
      </c>
      <c r="J663" t="s">
        <v>3</v>
      </c>
      <c r="K663" t="s">
        <v>1</v>
      </c>
      <c r="L663" t="s">
        <v>27</v>
      </c>
      <c r="M663" t="s">
        <v>7747</v>
      </c>
      <c r="N663">
        <v>6</v>
      </c>
      <c r="O663" t="s">
        <v>3</v>
      </c>
      <c r="P663">
        <v>1</v>
      </c>
    </row>
    <row r="664" spans="1:16" x14ac:dyDescent="0.35">
      <c r="A664" t="s">
        <v>2683</v>
      </c>
      <c r="B664" t="s">
        <v>2684</v>
      </c>
      <c r="C664" t="s">
        <v>1396</v>
      </c>
      <c r="D664" t="s">
        <v>1511</v>
      </c>
      <c r="E664" t="s">
        <v>1397</v>
      </c>
      <c r="F664" t="s">
        <v>2685</v>
      </c>
      <c r="H664" s="1">
        <v>45759</v>
      </c>
      <c r="I664" t="s">
        <v>194</v>
      </c>
      <c r="J664" t="s">
        <v>3</v>
      </c>
      <c r="K664" t="s">
        <v>1</v>
      </c>
      <c r="L664" t="s">
        <v>27</v>
      </c>
      <c r="M664" t="s">
        <v>7747</v>
      </c>
      <c r="N664">
        <v>6</v>
      </c>
      <c r="O664" t="s">
        <v>3</v>
      </c>
      <c r="P664">
        <v>1</v>
      </c>
    </row>
    <row r="665" spans="1:16" x14ac:dyDescent="0.35">
      <c r="A665" t="s">
        <v>2686</v>
      </c>
      <c r="B665" t="s">
        <v>2185</v>
      </c>
      <c r="C665" t="s">
        <v>1402</v>
      </c>
      <c r="D665" t="s">
        <v>1511</v>
      </c>
      <c r="E665" t="s">
        <v>1397</v>
      </c>
      <c r="F665" t="s">
        <v>2687</v>
      </c>
      <c r="H665" s="1">
        <v>45759</v>
      </c>
      <c r="I665" t="s">
        <v>194</v>
      </c>
      <c r="J665" t="s">
        <v>3</v>
      </c>
      <c r="K665" t="s">
        <v>1</v>
      </c>
      <c r="L665" t="s">
        <v>27</v>
      </c>
      <c r="M665" t="s">
        <v>7747</v>
      </c>
      <c r="N665">
        <v>6</v>
      </c>
      <c r="O665" t="s">
        <v>3</v>
      </c>
      <c r="P665">
        <v>1</v>
      </c>
    </row>
    <row r="666" spans="1:16" x14ac:dyDescent="0.35">
      <c r="A666" t="s">
        <v>2688</v>
      </c>
      <c r="B666" t="s">
        <v>2446</v>
      </c>
      <c r="C666" t="s">
        <v>1472</v>
      </c>
      <c r="D666" t="s">
        <v>1531</v>
      </c>
      <c r="E666" t="s">
        <v>1397</v>
      </c>
      <c r="F666" t="s">
        <v>2689</v>
      </c>
      <c r="H666" s="1">
        <v>45759</v>
      </c>
      <c r="I666" t="s">
        <v>194</v>
      </c>
      <c r="J666" t="s">
        <v>3</v>
      </c>
      <c r="K666" t="s">
        <v>1</v>
      </c>
      <c r="L666" t="s">
        <v>27</v>
      </c>
      <c r="M666" t="s">
        <v>1472</v>
      </c>
      <c r="N666">
        <v>6</v>
      </c>
      <c r="O666" t="s">
        <v>3</v>
      </c>
      <c r="P666">
        <v>1</v>
      </c>
    </row>
    <row r="667" spans="1:16" x14ac:dyDescent="0.35">
      <c r="A667" t="s">
        <v>2688</v>
      </c>
      <c r="B667" t="s">
        <v>2690</v>
      </c>
      <c r="C667" t="s">
        <v>1530</v>
      </c>
      <c r="D667" t="s">
        <v>1531</v>
      </c>
      <c r="E667" t="s">
        <v>1397</v>
      </c>
      <c r="F667" t="s">
        <v>2691</v>
      </c>
      <c r="H667" s="1">
        <v>45759</v>
      </c>
      <c r="I667" t="s">
        <v>194</v>
      </c>
      <c r="J667" t="s">
        <v>3</v>
      </c>
      <c r="K667" t="s">
        <v>1</v>
      </c>
      <c r="L667" t="s">
        <v>27</v>
      </c>
      <c r="M667" t="s">
        <v>7747</v>
      </c>
      <c r="N667">
        <v>6</v>
      </c>
      <c r="O667" t="s">
        <v>3</v>
      </c>
      <c r="P667">
        <v>1</v>
      </c>
    </row>
    <row r="668" spans="1:16" x14ac:dyDescent="0.35">
      <c r="A668" t="s">
        <v>2688</v>
      </c>
      <c r="B668" t="s">
        <v>2540</v>
      </c>
      <c r="C668" t="s">
        <v>1472</v>
      </c>
      <c r="D668" t="s">
        <v>1531</v>
      </c>
      <c r="E668" t="s">
        <v>1397</v>
      </c>
      <c r="F668" t="s">
        <v>2692</v>
      </c>
      <c r="H668" s="1">
        <v>45759</v>
      </c>
      <c r="I668" t="s">
        <v>194</v>
      </c>
      <c r="J668" t="s">
        <v>3</v>
      </c>
      <c r="K668" t="s">
        <v>1</v>
      </c>
      <c r="L668" t="s">
        <v>27</v>
      </c>
      <c r="M668" t="s">
        <v>1472</v>
      </c>
      <c r="N668">
        <v>6</v>
      </c>
      <c r="O668" t="s">
        <v>3</v>
      </c>
      <c r="P668">
        <v>1</v>
      </c>
    </row>
    <row r="669" spans="1:16" x14ac:dyDescent="0.35">
      <c r="A669" t="s">
        <v>2693</v>
      </c>
      <c r="B669" t="s">
        <v>2694</v>
      </c>
      <c r="C669" t="s">
        <v>1402</v>
      </c>
      <c r="D669" t="s">
        <v>1526</v>
      </c>
      <c r="E669" t="s">
        <v>1397</v>
      </c>
      <c r="F669" t="s">
        <v>2695</v>
      </c>
      <c r="H669" s="1">
        <v>45759</v>
      </c>
      <c r="I669" t="s">
        <v>194</v>
      </c>
      <c r="J669" t="s">
        <v>3</v>
      </c>
      <c r="K669" t="s">
        <v>1</v>
      </c>
      <c r="L669" t="s">
        <v>27</v>
      </c>
      <c r="M669" t="s">
        <v>7747</v>
      </c>
      <c r="N669">
        <v>6</v>
      </c>
      <c r="O669" t="s">
        <v>3</v>
      </c>
      <c r="P669">
        <v>1</v>
      </c>
    </row>
    <row r="670" spans="1:16" x14ac:dyDescent="0.35">
      <c r="A670" t="s">
        <v>2696</v>
      </c>
      <c r="B670" t="s">
        <v>2697</v>
      </c>
      <c r="C670" t="s">
        <v>1402</v>
      </c>
      <c r="D670" t="s">
        <v>385</v>
      </c>
      <c r="E670" t="s">
        <v>1397</v>
      </c>
      <c r="F670" t="s">
        <v>2698</v>
      </c>
      <c r="H670" s="1">
        <v>45759</v>
      </c>
      <c r="I670" t="s">
        <v>194</v>
      </c>
      <c r="J670" t="s">
        <v>3</v>
      </c>
      <c r="K670" t="s">
        <v>1</v>
      </c>
      <c r="L670" t="s">
        <v>27</v>
      </c>
      <c r="M670" t="s">
        <v>7747</v>
      </c>
      <c r="N670">
        <v>6</v>
      </c>
      <c r="O670" t="s">
        <v>3</v>
      </c>
      <c r="P670">
        <v>1</v>
      </c>
    </row>
    <row r="671" spans="1:16" x14ac:dyDescent="0.35">
      <c r="A671" t="s">
        <v>2696</v>
      </c>
      <c r="B671" t="s">
        <v>2699</v>
      </c>
      <c r="C671" t="s">
        <v>1402</v>
      </c>
      <c r="D671" t="s">
        <v>385</v>
      </c>
      <c r="E671" t="s">
        <v>1397</v>
      </c>
      <c r="F671" t="s">
        <v>2700</v>
      </c>
      <c r="H671" s="1">
        <v>45759</v>
      </c>
      <c r="I671" t="s">
        <v>194</v>
      </c>
      <c r="J671" t="s">
        <v>3</v>
      </c>
      <c r="K671" t="s">
        <v>1</v>
      </c>
      <c r="L671" t="s">
        <v>27</v>
      </c>
      <c r="M671" t="s">
        <v>7747</v>
      </c>
      <c r="N671">
        <v>6</v>
      </c>
      <c r="O671" t="s">
        <v>3</v>
      </c>
      <c r="P671">
        <v>1</v>
      </c>
    </row>
    <row r="672" spans="1:16" x14ac:dyDescent="0.35">
      <c r="A672" t="s">
        <v>2701</v>
      </c>
      <c r="B672" t="s">
        <v>2158</v>
      </c>
      <c r="C672" t="s">
        <v>1396</v>
      </c>
      <c r="D672" t="s">
        <v>385</v>
      </c>
      <c r="E672" t="s">
        <v>1397</v>
      </c>
      <c r="F672" t="s">
        <v>2702</v>
      </c>
      <c r="H672" s="1">
        <v>45759</v>
      </c>
      <c r="I672" t="s">
        <v>194</v>
      </c>
      <c r="J672" t="s">
        <v>3</v>
      </c>
      <c r="K672" t="s">
        <v>1</v>
      </c>
      <c r="L672" t="s">
        <v>27</v>
      </c>
      <c r="M672" t="s">
        <v>7747</v>
      </c>
      <c r="N672">
        <v>6</v>
      </c>
      <c r="O672" t="s">
        <v>3</v>
      </c>
      <c r="P672">
        <v>1</v>
      </c>
    </row>
    <row r="673" spans="1:16" x14ac:dyDescent="0.35">
      <c r="A673" t="s">
        <v>2703</v>
      </c>
      <c r="B673" t="s">
        <v>2704</v>
      </c>
      <c r="C673" t="s">
        <v>1402</v>
      </c>
      <c r="D673" t="s">
        <v>385</v>
      </c>
      <c r="E673" t="s">
        <v>1397</v>
      </c>
      <c r="F673" t="s">
        <v>2705</v>
      </c>
      <c r="H673" s="1">
        <v>45766</v>
      </c>
      <c r="I673" t="s">
        <v>89</v>
      </c>
      <c r="J673" t="s">
        <v>3</v>
      </c>
      <c r="K673" t="s">
        <v>1</v>
      </c>
      <c r="L673" t="s">
        <v>27</v>
      </c>
      <c r="M673" t="s">
        <v>7747</v>
      </c>
      <c r="N673">
        <v>6</v>
      </c>
      <c r="O673" t="s">
        <v>3</v>
      </c>
      <c r="P673">
        <v>1</v>
      </c>
    </row>
    <row r="674" spans="1:16" x14ac:dyDescent="0.35">
      <c r="A674" t="s">
        <v>2706</v>
      </c>
      <c r="B674" t="s">
        <v>2529</v>
      </c>
      <c r="C674" t="s">
        <v>1530</v>
      </c>
      <c r="D674" t="s">
        <v>411</v>
      </c>
      <c r="E674" t="s">
        <v>1397</v>
      </c>
      <c r="F674" t="s">
        <v>2707</v>
      </c>
      <c r="H674" s="1">
        <v>45766</v>
      </c>
      <c r="I674" t="s">
        <v>89</v>
      </c>
      <c r="J674" t="s">
        <v>3</v>
      </c>
      <c r="K674" t="s">
        <v>1</v>
      </c>
      <c r="L674" t="s">
        <v>27</v>
      </c>
      <c r="M674" t="s">
        <v>7747</v>
      </c>
      <c r="N674">
        <v>6</v>
      </c>
      <c r="O674" t="s">
        <v>3</v>
      </c>
      <c r="P674">
        <v>1</v>
      </c>
    </row>
    <row r="675" spans="1:16" x14ac:dyDescent="0.35">
      <c r="A675" t="s">
        <v>2708</v>
      </c>
      <c r="B675" t="s">
        <v>1492</v>
      </c>
      <c r="C675" t="s">
        <v>1402</v>
      </c>
      <c r="D675" t="s">
        <v>2709</v>
      </c>
      <c r="E675" t="s">
        <v>1397</v>
      </c>
      <c r="F675" t="s">
        <v>2710</v>
      </c>
      <c r="H675" s="1">
        <v>45766</v>
      </c>
      <c r="I675" t="s">
        <v>89</v>
      </c>
      <c r="J675" t="s">
        <v>3</v>
      </c>
      <c r="K675" t="s">
        <v>1</v>
      </c>
      <c r="L675" t="s">
        <v>27</v>
      </c>
      <c r="M675" t="s">
        <v>7747</v>
      </c>
      <c r="N675">
        <v>6</v>
      </c>
      <c r="O675" t="s">
        <v>3</v>
      </c>
      <c r="P675">
        <v>1</v>
      </c>
    </row>
    <row r="676" spans="1:16" x14ac:dyDescent="0.35">
      <c r="A676" t="s">
        <v>2711</v>
      </c>
      <c r="B676" t="s">
        <v>1939</v>
      </c>
      <c r="C676" t="s">
        <v>1402</v>
      </c>
      <c r="D676" t="s">
        <v>394</v>
      </c>
      <c r="E676" t="s">
        <v>1397</v>
      </c>
      <c r="F676" t="s">
        <v>2712</v>
      </c>
      <c r="H676" s="1">
        <v>45766</v>
      </c>
      <c r="I676" t="s">
        <v>89</v>
      </c>
      <c r="J676" t="s">
        <v>3</v>
      </c>
      <c r="K676" t="s">
        <v>1</v>
      </c>
      <c r="L676" t="s">
        <v>27</v>
      </c>
      <c r="M676" t="s">
        <v>7747</v>
      </c>
      <c r="N676">
        <v>6</v>
      </c>
      <c r="O676" t="s">
        <v>3</v>
      </c>
      <c r="P676">
        <v>1</v>
      </c>
    </row>
    <row r="677" spans="1:16" x14ac:dyDescent="0.35">
      <c r="A677" t="s">
        <v>2713</v>
      </c>
      <c r="B677" t="s">
        <v>1941</v>
      </c>
      <c r="C677" t="s">
        <v>1396</v>
      </c>
      <c r="D677" t="s">
        <v>313</v>
      </c>
      <c r="E677" t="s">
        <v>1397</v>
      </c>
      <c r="F677" t="s">
        <v>2714</v>
      </c>
      <c r="H677" s="1">
        <v>45766</v>
      </c>
      <c r="I677" t="s">
        <v>89</v>
      </c>
      <c r="J677" t="s">
        <v>3</v>
      </c>
      <c r="K677" t="s">
        <v>1</v>
      </c>
      <c r="L677" t="s">
        <v>27</v>
      </c>
      <c r="M677" t="s">
        <v>7747</v>
      </c>
      <c r="N677">
        <v>6</v>
      </c>
      <c r="O677" t="s">
        <v>3</v>
      </c>
      <c r="P677">
        <v>1</v>
      </c>
    </row>
    <row r="678" spans="1:16" x14ac:dyDescent="0.35">
      <c r="A678" t="s">
        <v>2715</v>
      </c>
      <c r="B678" t="s">
        <v>2716</v>
      </c>
      <c r="C678" t="s">
        <v>1396</v>
      </c>
      <c r="D678" t="s">
        <v>112</v>
      </c>
      <c r="E678" t="s">
        <v>1397</v>
      </c>
      <c r="F678" t="s">
        <v>2717</v>
      </c>
      <c r="H678" s="1">
        <v>45766</v>
      </c>
      <c r="I678" t="s">
        <v>89</v>
      </c>
      <c r="J678" t="s">
        <v>3</v>
      </c>
      <c r="K678" t="s">
        <v>1</v>
      </c>
      <c r="L678" t="s">
        <v>27</v>
      </c>
      <c r="M678" t="s">
        <v>7747</v>
      </c>
      <c r="N678">
        <v>6</v>
      </c>
      <c r="O678" t="s">
        <v>3</v>
      </c>
      <c r="P678">
        <v>1</v>
      </c>
    </row>
    <row r="679" spans="1:16" x14ac:dyDescent="0.35">
      <c r="A679" t="s">
        <v>2718</v>
      </c>
      <c r="B679" t="s">
        <v>2719</v>
      </c>
      <c r="C679" t="s">
        <v>1402</v>
      </c>
      <c r="D679" t="s">
        <v>313</v>
      </c>
      <c r="E679" t="s">
        <v>1397</v>
      </c>
      <c r="F679" t="s">
        <v>2720</v>
      </c>
      <c r="H679" s="1">
        <v>45766</v>
      </c>
      <c r="I679" t="s">
        <v>89</v>
      </c>
      <c r="J679" t="s">
        <v>3</v>
      </c>
      <c r="K679" t="s">
        <v>1</v>
      </c>
      <c r="L679" t="s">
        <v>27</v>
      </c>
      <c r="M679" t="s">
        <v>7747</v>
      </c>
      <c r="N679">
        <v>6</v>
      </c>
      <c r="O679" t="s">
        <v>3</v>
      </c>
      <c r="P679">
        <v>1</v>
      </c>
    </row>
    <row r="680" spans="1:16" x14ac:dyDescent="0.35">
      <c r="A680" t="s">
        <v>2718</v>
      </c>
      <c r="B680" t="s">
        <v>1439</v>
      </c>
      <c r="C680" t="s">
        <v>1402</v>
      </c>
      <c r="D680" t="s">
        <v>313</v>
      </c>
      <c r="E680" t="s">
        <v>1397</v>
      </c>
      <c r="F680" t="s">
        <v>2721</v>
      </c>
      <c r="H680" s="1">
        <v>45766</v>
      </c>
      <c r="I680" t="s">
        <v>89</v>
      </c>
      <c r="J680" t="s">
        <v>3</v>
      </c>
      <c r="K680" t="s">
        <v>1</v>
      </c>
      <c r="L680" t="s">
        <v>27</v>
      </c>
      <c r="M680" t="s">
        <v>7747</v>
      </c>
      <c r="N680">
        <v>6</v>
      </c>
      <c r="O680" t="s">
        <v>3</v>
      </c>
      <c r="P680">
        <v>1</v>
      </c>
    </row>
    <row r="681" spans="1:16" x14ac:dyDescent="0.35">
      <c r="A681" t="s">
        <v>2722</v>
      </c>
      <c r="B681" t="s">
        <v>2723</v>
      </c>
      <c r="C681" t="s">
        <v>1396</v>
      </c>
      <c r="D681" t="s">
        <v>112</v>
      </c>
      <c r="E681" t="s">
        <v>1397</v>
      </c>
      <c r="F681" t="s">
        <v>2724</v>
      </c>
      <c r="H681" s="1">
        <v>45766</v>
      </c>
      <c r="I681" t="s">
        <v>89</v>
      </c>
      <c r="J681" t="s">
        <v>3</v>
      </c>
      <c r="K681" t="s">
        <v>1</v>
      </c>
      <c r="L681" t="s">
        <v>27</v>
      </c>
      <c r="M681" t="s">
        <v>7747</v>
      </c>
      <c r="N681">
        <v>6</v>
      </c>
      <c r="O681" t="s">
        <v>3</v>
      </c>
      <c r="P681">
        <v>1</v>
      </c>
    </row>
    <row r="682" spans="1:16" x14ac:dyDescent="0.35">
      <c r="A682" t="s">
        <v>2725</v>
      </c>
      <c r="B682" t="s">
        <v>2726</v>
      </c>
      <c r="C682" t="s">
        <v>1558</v>
      </c>
      <c r="D682" t="s">
        <v>332</v>
      </c>
      <c r="E682" t="s">
        <v>1397</v>
      </c>
      <c r="F682" t="s">
        <v>2727</v>
      </c>
      <c r="H682" s="1">
        <v>45766</v>
      </c>
      <c r="I682" t="s">
        <v>89</v>
      </c>
      <c r="J682" t="s">
        <v>3</v>
      </c>
      <c r="K682" t="s">
        <v>1</v>
      </c>
      <c r="L682" t="s">
        <v>27</v>
      </c>
      <c r="M682" t="s">
        <v>7747</v>
      </c>
      <c r="N682">
        <v>6</v>
      </c>
      <c r="O682" t="s">
        <v>3</v>
      </c>
      <c r="P682">
        <v>1</v>
      </c>
    </row>
    <row r="683" spans="1:16" x14ac:dyDescent="0.35">
      <c r="A683" t="s">
        <v>2725</v>
      </c>
      <c r="B683" t="s">
        <v>1699</v>
      </c>
      <c r="C683" t="s">
        <v>1402</v>
      </c>
      <c r="D683" t="s">
        <v>332</v>
      </c>
      <c r="E683" t="s">
        <v>1397</v>
      </c>
      <c r="F683" t="s">
        <v>2728</v>
      </c>
      <c r="H683" s="1">
        <v>45766</v>
      </c>
      <c r="I683" t="s">
        <v>89</v>
      </c>
      <c r="J683" t="s">
        <v>3</v>
      </c>
      <c r="K683" t="s">
        <v>1</v>
      </c>
      <c r="L683" t="s">
        <v>27</v>
      </c>
      <c r="M683" t="s">
        <v>7747</v>
      </c>
      <c r="N683">
        <v>6</v>
      </c>
      <c r="O683" t="s">
        <v>3</v>
      </c>
      <c r="P683">
        <v>1</v>
      </c>
    </row>
    <row r="684" spans="1:16" x14ac:dyDescent="0.35">
      <c r="A684" t="s">
        <v>2729</v>
      </c>
      <c r="B684" t="s">
        <v>2730</v>
      </c>
      <c r="C684" t="s">
        <v>2731</v>
      </c>
      <c r="D684" t="s">
        <v>1511</v>
      </c>
      <c r="E684" t="s">
        <v>1397</v>
      </c>
      <c r="F684" t="s">
        <v>2732</v>
      </c>
      <c r="H684" s="1">
        <v>45766</v>
      </c>
      <c r="I684" t="s">
        <v>89</v>
      </c>
      <c r="J684" t="s">
        <v>3</v>
      </c>
      <c r="K684" t="s">
        <v>1</v>
      </c>
      <c r="L684" t="s">
        <v>27</v>
      </c>
      <c r="M684" t="s">
        <v>7747</v>
      </c>
      <c r="N684">
        <v>6</v>
      </c>
      <c r="O684" t="s">
        <v>3</v>
      </c>
      <c r="P684">
        <v>1</v>
      </c>
    </row>
    <row r="685" spans="1:16" x14ac:dyDescent="0.35">
      <c r="A685" t="s">
        <v>2729</v>
      </c>
      <c r="B685" t="s">
        <v>2733</v>
      </c>
      <c r="C685" t="s">
        <v>1402</v>
      </c>
      <c r="D685" t="s">
        <v>1511</v>
      </c>
      <c r="E685" t="s">
        <v>1397</v>
      </c>
      <c r="F685" t="s">
        <v>2734</v>
      </c>
      <c r="H685" s="1">
        <v>45766</v>
      </c>
      <c r="I685" t="s">
        <v>89</v>
      </c>
      <c r="J685" t="s">
        <v>3</v>
      </c>
      <c r="K685" t="s">
        <v>1</v>
      </c>
      <c r="L685" t="s">
        <v>27</v>
      </c>
      <c r="M685" t="s">
        <v>7747</v>
      </c>
      <c r="N685">
        <v>6</v>
      </c>
      <c r="O685" t="s">
        <v>3</v>
      </c>
      <c r="P685">
        <v>1</v>
      </c>
    </row>
    <row r="686" spans="1:16" x14ac:dyDescent="0.35">
      <c r="A686" t="s">
        <v>2281</v>
      </c>
      <c r="B686" t="s">
        <v>2333</v>
      </c>
      <c r="C686" t="s">
        <v>1402</v>
      </c>
      <c r="D686" t="s">
        <v>332</v>
      </c>
      <c r="E686" t="s">
        <v>1397</v>
      </c>
      <c r="F686" t="s">
        <v>2735</v>
      </c>
      <c r="H686" s="1">
        <v>45766</v>
      </c>
      <c r="I686" t="s">
        <v>89</v>
      </c>
      <c r="J686" t="s">
        <v>3</v>
      </c>
      <c r="K686" t="s">
        <v>1</v>
      </c>
      <c r="L686" t="s">
        <v>27</v>
      </c>
      <c r="M686" t="s">
        <v>7747</v>
      </c>
      <c r="N686">
        <v>6</v>
      </c>
      <c r="O686" t="s">
        <v>3</v>
      </c>
      <c r="P686">
        <v>1</v>
      </c>
    </row>
    <row r="687" spans="1:16" x14ac:dyDescent="0.35">
      <c r="A687" t="s">
        <v>2281</v>
      </c>
      <c r="B687" t="s">
        <v>1941</v>
      </c>
      <c r="C687" t="s">
        <v>1558</v>
      </c>
      <c r="D687" t="s">
        <v>332</v>
      </c>
      <c r="E687" t="s">
        <v>1397</v>
      </c>
      <c r="F687" t="s">
        <v>2736</v>
      </c>
      <c r="H687" s="1">
        <v>45766</v>
      </c>
      <c r="I687" t="s">
        <v>89</v>
      </c>
      <c r="J687" t="s">
        <v>3</v>
      </c>
      <c r="K687" t="s">
        <v>1</v>
      </c>
      <c r="L687" t="s">
        <v>27</v>
      </c>
      <c r="M687" t="s">
        <v>7747</v>
      </c>
      <c r="N687">
        <v>6</v>
      </c>
      <c r="O687" t="s">
        <v>3</v>
      </c>
      <c r="P687">
        <v>1</v>
      </c>
    </row>
    <row r="688" spans="1:16" x14ac:dyDescent="0.35">
      <c r="A688" t="s">
        <v>2737</v>
      </c>
      <c r="B688" t="s">
        <v>2738</v>
      </c>
      <c r="C688" t="s">
        <v>1558</v>
      </c>
      <c r="D688" t="s">
        <v>411</v>
      </c>
      <c r="E688" t="s">
        <v>1397</v>
      </c>
      <c r="F688" t="s">
        <v>2739</v>
      </c>
      <c r="H688" s="1">
        <v>45766</v>
      </c>
      <c r="I688" t="s">
        <v>89</v>
      </c>
      <c r="J688" t="s">
        <v>3</v>
      </c>
      <c r="K688" t="s">
        <v>1</v>
      </c>
      <c r="L688" t="s">
        <v>27</v>
      </c>
      <c r="M688" t="s">
        <v>7747</v>
      </c>
      <c r="N688">
        <v>6</v>
      </c>
      <c r="O688" t="s">
        <v>3</v>
      </c>
      <c r="P688">
        <v>1</v>
      </c>
    </row>
    <row r="689" spans="1:16" x14ac:dyDescent="0.35">
      <c r="A689" t="s">
        <v>2740</v>
      </c>
      <c r="B689" t="s">
        <v>2666</v>
      </c>
      <c r="C689" t="s">
        <v>1558</v>
      </c>
      <c r="D689" t="s">
        <v>332</v>
      </c>
      <c r="E689" t="s">
        <v>1397</v>
      </c>
      <c r="F689" t="s">
        <v>2741</v>
      </c>
      <c r="H689" s="1">
        <v>45766</v>
      </c>
      <c r="I689" t="s">
        <v>89</v>
      </c>
      <c r="J689" t="s">
        <v>3</v>
      </c>
      <c r="K689" t="s">
        <v>1</v>
      </c>
      <c r="L689" t="s">
        <v>27</v>
      </c>
      <c r="M689" t="s">
        <v>7747</v>
      </c>
      <c r="N689">
        <v>6</v>
      </c>
      <c r="O689" t="s">
        <v>3</v>
      </c>
      <c r="P689">
        <v>1</v>
      </c>
    </row>
    <row r="690" spans="1:16" x14ac:dyDescent="0.35">
      <c r="A690" t="s">
        <v>2742</v>
      </c>
      <c r="B690" t="s">
        <v>2743</v>
      </c>
      <c r="C690" t="s">
        <v>1558</v>
      </c>
      <c r="D690" t="s">
        <v>394</v>
      </c>
      <c r="E690" t="s">
        <v>1397</v>
      </c>
      <c r="F690" t="s">
        <v>2744</v>
      </c>
      <c r="H690" s="1">
        <v>45766</v>
      </c>
      <c r="I690" t="s">
        <v>89</v>
      </c>
      <c r="J690" t="s">
        <v>3</v>
      </c>
      <c r="K690" t="s">
        <v>1</v>
      </c>
      <c r="L690" t="s">
        <v>27</v>
      </c>
      <c r="M690" t="s">
        <v>7747</v>
      </c>
      <c r="N690">
        <v>6</v>
      </c>
      <c r="O690" t="s">
        <v>3</v>
      </c>
      <c r="P690">
        <v>1</v>
      </c>
    </row>
    <row r="691" spans="1:16" x14ac:dyDescent="0.35">
      <c r="A691" t="s">
        <v>2745</v>
      </c>
      <c r="B691" t="s">
        <v>2229</v>
      </c>
      <c r="C691" t="s">
        <v>1396</v>
      </c>
      <c r="D691" t="s">
        <v>313</v>
      </c>
      <c r="E691" t="s">
        <v>1397</v>
      </c>
      <c r="F691" t="s">
        <v>2746</v>
      </c>
      <c r="H691" s="1">
        <v>45766</v>
      </c>
      <c r="I691" t="s">
        <v>89</v>
      </c>
      <c r="J691" t="s">
        <v>3</v>
      </c>
      <c r="K691" t="s">
        <v>1</v>
      </c>
      <c r="L691" t="s">
        <v>27</v>
      </c>
      <c r="M691" t="s">
        <v>7747</v>
      </c>
      <c r="N691">
        <v>6</v>
      </c>
      <c r="O691" t="s">
        <v>3</v>
      </c>
      <c r="P691">
        <v>1</v>
      </c>
    </row>
    <row r="692" spans="1:16" x14ac:dyDescent="0.35">
      <c r="A692" t="s">
        <v>2535</v>
      </c>
      <c r="B692" t="s">
        <v>1719</v>
      </c>
      <c r="C692" t="s">
        <v>1396</v>
      </c>
      <c r="D692" t="s">
        <v>313</v>
      </c>
      <c r="E692" t="s">
        <v>1397</v>
      </c>
      <c r="F692" t="s">
        <v>2747</v>
      </c>
      <c r="H692" s="1">
        <v>45766</v>
      </c>
      <c r="I692" t="s">
        <v>89</v>
      </c>
      <c r="J692" t="s">
        <v>3</v>
      </c>
      <c r="K692" t="s">
        <v>1</v>
      </c>
      <c r="L692" t="s">
        <v>27</v>
      </c>
      <c r="M692" t="s">
        <v>7747</v>
      </c>
      <c r="N692">
        <v>6</v>
      </c>
      <c r="O692" t="s">
        <v>3</v>
      </c>
      <c r="P692">
        <v>1</v>
      </c>
    </row>
    <row r="693" spans="1:16" x14ac:dyDescent="0.35">
      <c r="A693" t="s">
        <v>2748</v>
      </c>
      <c r="B693" t="s">
        <v>2749</v>
      </c>
      <c r="C693" t="s">
        <v>1402</v>
      </c>
      <c r="D693" t="s">
        <v>112</v>
      </c>
      <c r="E693" t="s">
        <v>1397</v>
      </c>
      <c r="F693" t="s">
        <v>2750</v>
      </c>
      <c r="H693" s="1">
        <v>45766</v>
      </c>
      <c r="I693" t="s">
        <v>89</v>
      </c>
      <c r="J693" t="s">
        <v>3</v>
      </c>
      <c r="K693" t="s">
        <v>1</v>
      </c>
      <c r="L693" t="s">
        <v>27</v>
      </c>
      <c r="M693" t="s">
        <v>7747</v>
      </c>
      <c r="N693">
        <v>6</v>
      </c>
      <c r="O693" t="s">
        <v>3</v>
      </c>
      <c r="P693">
        <v>1</v>
      </c>
    </row>
    <row r="694" spans="1:16" x14ac:dyDescent="0.35">
      <c r="A694" t="s">
        <v>2751</v>
      </c>
      <c r="B694" t="s">
        <v>1395</v>
      </c>
      <c r="C694" t="s">
        <v>1396</v>
      </c>
      <c r="D694" t="s">
        <v>112</v>
      </c>
      <c r="E694" t="s">
        <v>1397</v>
      </c>
      <c r="F694" t="s">
        <v>2752</v>
      </c>
      <c r="H694" s="1">
        <v>45766</v>
      </c>
      <c r="I694" t="s">
        <v>89</v>
      </c>
      <c r="J694" t="s">
        <v>3</v>
      </c>
      <c r="K694" t="s">
        <v>1</v>
      </c>
      <c r="L694" t="s">
        <v>27</v>
      </c>
      <c r="M694" t="s">
        <v>7747</v>
      </c>
      <c r="N694">
        <v>6</v>
      </c>
      <c r="O694" t="s">
        <v>3</v>
      </c>
      <c r="P694">
        <v>1</v>
      </c>
    </row>
    <row r="695" spans="1:16" x14ac:dyDescent="0.35">
      <c r="A695" t="s">
        <v>2753</v>
      </c>
      <c r="B695" t="s">
        <v>2754</v>
      </c>
      <c r="C695" t="s">
        <v>1530</v>
      </c>
      <c r="D695" t="s">
        <v>411</v>
      </c>
      <c r="E695" t="s">
        <v>1397</v>
      </c>
      <c r="F695" t="s">
        <v>2755</v>
      </c>
      <c r="H695" s="1">
        <v>45766</v>
      </c>
      <c r="I695" t="s">
        <v>89</v>
      </c>
      <c r="J695" t="s">
        <v>3</v>
      </c>
      <c r="K695" t="s">
        <v>1</v>
      </c>
      <c r="L695" t="s">
        <v>27</v>
      </c>
      <c r="M695" t="s">
        <v>7747</v>
      </c>
      <c r="N695">
        <v>6</v>
      </c>
      <c r="O695" t="s">
        <v>3</v>
      </c>
      <c r="P695">
        <v>1</v>
      </c>
    </row>
    <row r="696" spans="1:16" x14ac:dyDescent="0.35">
      <c r="A696" t="s">
        <v>2753</v>
      </c>
      <c r="B696" t="s">
        <v>2754</v>
      </c>
      <c r="C696" t="s">
        <v>1530</v>
      </c>
      <c r="D696" t="s">
        <v>411</v>
      </c>
      <c r="E696" t="s">
        <v>1397</v>
      </c>
      <c r="F696" t="s">
        <v>2755</v>
      </c>
      <c r="H696" s="1">
        <v>45766</v>
      </c>
      <c r="I696" t="s">
        <v>89</v>
      </c>
      <c r="J696" t="s">
        <v>3</v>
      </c>
      <c r="K696" t="s">
        <v>1</v>
      </c>
      <c r="L696" t="s">
        <v>27</v>
      </c>
      <c r="M696" t="s">
        <v>7747</v>
      </c>
      <c r="N696">
        <v>6</v>
      </c>
      <c r="O696" t="s">
        <v>3</v>
      </c>
      <c r="P696">
        <v>1</v>
      </c>
    </row>
    <row r="697" spans="1:16" x14ac:dyDescent="0.35">
      <c r="A697" t="s">
        <v>2756</v>
      </c>
      <c r="B697" t="s">
        <v>1990</v>
      </c>
      <c r="C697" t="s">
        <v>1396</v>
      </c>
      <c r="D697" t="s">
        <v>1511</v>
      </c>
      <c r="E697" t="s">
        <v>1397</v>
      </c>
      <c r="F697" t="s">
        <v>2757</v>
      </c>
      <c r="H697" s="1">
        <v>45766</v>
      </c>
      <c r="I697" t="s">
        <v>89</v>
      </c>
      <c r="J697" t="s">
        <v>3</v>
      </c>
      <c r="K697" t="s">
        <v>1</v>
      </c>
      <c r="L697" t="s">
        <v>27</v>
      </c>
      <c r="M697" t="s">
        <v>7747</v>
      </c>
      <c r="N697">
        <v>6</v>
      </c>
      <c r="O697" t="s">
        <v>3</v>
      </c>
      <c r="P697">
        <v>1</v>
      </c>
    </row>
    <row r="698" spans="1:16" x14ac:dyDescent="0.35">
      <c r="A698" t="s">
        <v>2758</v>
      </c>
      <c r="B698" t="s">
        <v>2759</v>
      </c>
      <c r="C698" t="s">
        <v>1396</v>
      </c>
      <c r="D698" t="s">
        <v>112</v>
      </c>
      <c r="E698" t="s">
        <v>1397</v>
      </c>
      <c r="F698" t="s">
        <v>2760</v>
      </c>
      <c r="H698" s="1">
        <v>45766</v>
      </c>
      <c r="I698" t="s">
        <v>89</v>
      </c>
      <c r="J698" t="s">
        <v>3</v>
      </c>
      <c r="K698" t="s">
        <v>1</v>
      </c>
      <c r="L698" t="s">
        <v>27</v>
      </c>
      <c r="M698" t="s">
        <v>7747</v>
      </c>
      <c r="N698">
        <v>6</v>
      </c>
      <c r="O698" t="s">
        <v>3</v>
      </c>
      <c r="P698">
        <v>1</v>
      </c>
    </row>
    <row r="699" spans="1:16" x14ac:dyDescent="0.35">
      <c r="A699" t="s">
        <v>2761</v>
      </c>
      <c r="B699" t="s">
        <v>2762</v>
      </c>
      <c r="C699" t="s">
        <v>1558</v>
      </c>
      <c r="D699" t="s">
        <v>411</v>
      </c>
      <c r="E699" t="s">
        <v>1397</v>
      </c>
      <c r="F699" t="s">
        <v>2763</v>
      </c>
      <c r="H699" s="1">
        <v>45766</v>
      </c>
      <c r="I699" t="s">
        <v>89</v>
      </c>
      <c r="J699" t="s">
        <v>3</v>
      </c>
      <c r="K699" t="s">
        <v>1</v>
      </c>
      <c r="L699" t="s">
        <v>27</v>
      </c>
      <c r="M699" t="s">
        <v>7747</v>
      </c>
      <c r="N699">
        <v>6</v>
      </c>
      <c r="O699" t="s">
        <v>3</v>
      </c>
      <c r="P699">
        <v>1</v>
      </c>
    </row>
    <row r="700" spans="1:16" x14ac:dyDescent="0.35">
      <c r="A700" t="s">
        <v>2764</v>
      </c>
      <c r="B700" t="s">
        <v>2765</v>
      </c>
      <c r="C700" t="s">
        <v>1396</v>
      </c>
      <c r="D700" t="s">
        <v>1511</v>
      </c>
      <c r="E700" t="s">
        <v>1397</v>
      </c>
      <c r="F700" t="s">
        <v>2766</v>
      </c>
      <c r="H700" s="1">
        <v>45766</v>
      </c>
      <c r="I700" t="s">
        <v>89</v>
      </c>
      <c r="J700" t="s">
        <v>3</v>
      </c>
      <c r="K700" t="s">
        <v>1</v>
      </c>
      <c r="L700" t="s">
        <v>27</v>
      </c>
      <c r="M700" t="s">
        <v>7747</v>
      </c>
      <c r="N700">
        <v>6</v>
      </c>
      <c r="O700" t="s">
        <v>3</v>
      </c>
      <c r="P700">
        <v>1</v>
      </c>
    </row>
    <row r="701" spans="1:16" x14ac:dyDescent="0.35">
      <c r="A701" t="s">
        <v>2767</v>
      </c>
      <c r="B701" t="s">
        <v>2768</v>
      </c>
      <c r="C701" t="s">
        <v>1530</v>
      </c>
      <c r="D701" t="s">
        <v>411</v>
      </c>
      <c r="E701" t="s">
        <v>1397</v>
      </c>
      <c r="F701" t="s">
        <v>2769</v>
      </c>
      <c r="H701" s="1">
        <v>45766</v>
      </c>
      <c r="I701" t="s">
        <v>89</v>
      </c>
      <c r="J701" t="s">
        <v>3</v>
      </c>
      <c r="K701" t="s">
        <v>1</v>
      </c>
      <c r="L701" t="s">
        <v>27</v>
      </c>
      <c r="M701" t="s">
        <v>7747</v>
      </c>
      <c r="N701">
        <v>6</v>
      </c>
      <c r="O701" t="s">
        <v>3</v>
      </c>
      <c r="P701">
        <v>1</v>
      </c>
    </row>
    <row r="702" spans="1:16" x14ac:dyDescent="0.35">
      <c r="A702" t="s">
        <v>2770</v>
      </c>
      <c r="B702" t="s">
        <v>1535</v>
      </c>
      <c r="C702" t="s">
        <v>1402</v>
      </c>
      <c r="D702" t="s">
        <v>313</v>
      </c>
      <c r="E702" t="s">
        <v>1397</v>
      </c>
      <c r="F702" t="s">
        <v>2771</v>
      </c>
      <c r="H702" s="1">
        <v>45766</v>
      </c>
      <c r="I702" t="s">
        <v>89</v>
      </c>
      <c r="J702" t="s">
        <v>3</v>
      </c>
      <c r="K702" t="s">
        <v>1</v>
      </c>
      <c r="L702" t="s">
        <v>27</v>
      </c>
      <c r="M702" t="s">
        <v>7747</v>
      </c>
      <c r="N702">
        <v>6</v>
      </c>
      <c r="O702" t="s">
        <v>3</v>
      </c>
      <c r="P702">
        <v>1</v>
      </c>
    </row>
    <row r="703" spans="1:16" x14ac:dyDescent="0.35">
      <c r="A703" t="s">
        <v>2772</v>
      </c>
      <c r="B703" t="s">
        <v>1485</v>
      </c>
      <c r="C703" t="s">
        <v>1558</v>
      </c>
      <c r="D703" t="s">
        <v>394</v>
      </c>
      <c r="E703" t="s">
        <v>1397</v>
      </c>
      <c r="F703" t="s">
        <v>2773</v>
      </c>
      <c r="H703" s="1">
        <v>45766</v>
      </c>
      <c r="I703" t="s">
        <v>89</v>
      </c>
      <c r="J703" t="s">
        <v>3</v>
      </c>
      <c r="K703" t="s">
        <v>1</v>
      </c>
      <c r="L703" t="s">
        <v>27</v>
      </c>
      <c r="M703" t="s">
        <v>7747</v>
      </c>
      <c r="N703">
        <v>6</v>
      </c>
      <c r="O703" t="s">
        <v>3</v>
      </c>
      <c r="P703">
        <v>1</v>
      </c>
    </row>
    <row r="704" spans="1:16" x14ac:dyDescent="0.35">
      <c r="A704" t="s">
        <v>2559</v>
      </c>
      <c r="B704" t="s">
        <v>1629</v>
      </c>
      <c r="C704" t="s">
        <v>1558</v>
      </c>
      <c r="D704" t="s">
        <v>411</v>
      </c>
      <c r="E704" t="s">
        <v>1397</v>
      </c>
      <c r="F704" t="s">
        <v>2774</v>
      </c>
      <c r="H704" s="1">
        <v>45766</v>
      </c>
      <c r="I704" t="s">
        <v>89</v>
      </c>
      <c r="J704" t="s">
        <v>3</v>
      </c>
      <c r="K704" t="s">
        <v>1</v>
      </c>
      <c r="L704" t="s">
        <v>27</v>
      </c>
      <c r="M704" t="s">
        <v>7747</v>
      </c>
      <c r="N704">
        <v>6</v>
      </c>
      <c r="O704" t="s">
        <v>3</v>
      </c>
      <c r="P704">
        <v>1</v>
      </c>
    </row>
    <row r="705" spans="1:16" x14ac:dyDescent="0.35">
      <c r="A705" t="s">
        <v>2775</v>
      </c>
      <c r="B705" t="s">
        <v>1551</v>
      </c>
      <c r="C705" t="s">
        <v>1402</v>
      </c>
      <c r="D705" t="s">
        <v>313</v>
      </c>
      <c r="E705" t="s">
        <v>1397</v>
      </c>
      <c r="F705" t="s">
        <v>2776</v>
      </c>
      <c r="H705" s="1">
        <v>45766</v>
      </c>
      <c r="I705" t="s">
        <v>89</v>
      </c>
      <c r="J705" t="s">
        <v>3</v>
      </c>
      <c r="K705" t="s">
        <v>1</v>
      </c>
      <c r="L705" t="s">
        <v>27</v>
      </c>
      <c r="M705" t="s">
        <v>7747</v>
      </c>
      <c r="N705">
        <v>6</v>
      </c>
      <c r="O705" t="s">
        <v>3</v>
      </c>
      <c r="P705">
        <v>1</v>
      </c>
    </row>
    <row r="706" spans="1:16" x14ac:dyDescent="0.35">
      <c r="A706" t="s">
        <v>2775</v>
      </c>
      <c r="B706" t="s">
        <v>1608</v>
      </c>
      <c r="C706" t="s">
        <v>1402</v>
      </c>
      <c r="D706" t="s">
        <v>313</v>
      </c>
      <c r="E706" t="s">
        <v>1397</v>
      </c>
      <c r="F706" t="s">
        <v>2777</v>
      </c>
      <c r="H706" s="1">
        <v>45766</v>
      </c>
      <c r="I706" t="s">
        <v>89</v>
      </c>
      <c r="J706" t="s">
        <v>3</v>
      </c>
      <c r="K706" t="s">
        <v>1</v>
      </c>
      <c r="L706" t="s">
        <v>27</v>
      </c>
      <c r="M706" t="s">
        <v>7747</v>
      </c>
      <c r="N706">
        <v>6</v>
      </c>
      <c r="O706" t="s">
        <v>3</v>
      </c>
      <c r="P706">
        <v>1</v>
      </c>
    </row>
    <row r="707" spans="1:16" x14ac:dyDescent="0.35">
      <c r="A707" t="s">
        <v>2778</v>
      </c>
      <c r="B707" t="s">
        <v>2779</v>
      </c>
      <c r="C707" t="s">
        <v>1530</v>
      </c>
      <c r="D707" t="s">
        <v>411</v>
      </c>
      <c r="E707" t="s">
        <v>1397</v>
      </c>
      <c r="F707" t="s">
        <v>2780</v>
      </c>
      <c r="H707" s="1">
        <v>45766</v>
      </c>
      <c r="I707" t="s">
        <v>89</v>
      </c>
      <c r="J707" t="s">
        <v>3</v>
      </c>
      <c r="K707" t="s">
        <v>1</v>
      </c>
      <c r="L707" t="s">
        <v>27</v>
      </c>
      <c r="M707" t="s">
        <v>7747</v>
      </c>
      <c r="N707">
        <v>6</v>
      </c>
      <c r="O707" t="s">
        <v>3</v>
      </c>
      <c r="P707">
        <v>1</v>
      </c>
    </row>
    <row r="708" spans="1:16" x14ac:dyDescent="0.35">
      <c r="A708" t="s">
        <v>2781</v>
      </c>
      <c r="B708" t="s">
        <v>1764</v>
      </c>
      <c r="C708" t="s">
        <v>1558</v>
      </c>
      <c r="D708" t="s">
        <v>2709</v>
      </c>
      <c r="E708" t="s">
        <v>1397</v>
      </c>
      <c r="F708" t="s">
        <v>2782</v>
      </c>
      <c r="H708" s="1">
        <v>45766</v>
      </c>
      <c r="I708" t="s">
        <v>89</v>
      </c>
      <c r="J708" t="s">
        <v>3</v>
      </c>
      <c r="K708" t="s">
        <v>1</v>
      </c>
      <c r="L708" t="s">
        <v>27</v>
      </c>
      <c r="M708" t="s">
        <v>7747</v>
      </c>
      <c r="N708">
        <v>6</v>
      </c>
      <c r="O708" t="s">
        <v>3</v>
      </c>
      <c r="P708">
        <v>1</v>
      </c>
    </row>
    <row r="709" spans="1:16" x14ac:dyDescent="0.35">
      <c r="A709" t="s">
        <v>2783</v>
      </c>
      <c r="B709" t="s">
        <v>2784</v>
      </c>
      <c r="C709" t="s">
        <v>1558</v>
      </c>
      <c r="D709" t="s">
        <v>2709</v>
      </c>
      <c r="E709" t="s">
        <v>1397</v>
      </c>
      <c r="F709" t="s">
        <v>2785</v>
      </c>
      <c r="H709" s="1">
        <v>45766</v>
      </c>
      <c r="I709" t="s">
        <v>89</v>
      </c>
      <c r="J709" t="s">
        <v>3</v>
      </c>
      <c r="K709" t="s">
        <v>1</v>
      </c>
      <c r="L709" t="s">
        <v>27</v>
      </c>
      <c r="M709" t="s">
        <v>7747</v>
      </c>
      <c r="N709">
        <v>6</v>
      </c>
      <c r="O709" t="s">
        <v>3</v>
      </c>
      <c r="P709">
        <v>1</v>
      </c>
    </row>
    <row r="710" spans="1:16" x14ac:dyDescent="0.35">
      <c r="A710" t="s">
        <v>2783</v>
      </c>
      <c r="B710" t="s">
        <v>1485</v>
      </c>
      <c r="C710" t="s">
        <v>1558</v>
      </c>
      <c r="D710" t="s">
        <v>332</v>
      </c>
      <c r="E710" t="s">
        <v>1397</v>
      </c>
      <c r="F710" t="s">
        <v>2786</v>
      </c>
      <c r="H710" s="1">
        <v>45766</v>
      </c>
      <c r="I710" t="s">
        <v>89</v>
      </c>
      <c r="J710" t="s">
        <v>3</v>
      </c>
      <c r="K710" t="s">
        <v>1</v>
      </c>
      <c r="L710" t="s">
        <v>27</v>
      </c>
      <c r="M710" t="s">
        <v>7747</v>
      </c>
      <c r="N710">
        <v>6</v>
      </c>
      <c r="O710" t="s">
        <v>3</v>
      </c>
      <c r="P710">
        <v>1</v>
      </c>
    </row>
    <row r="711" spans="1:16" x14ac:dyDescent="0.35">
      <c r="A711" t="s">
        <v>2783</v>
      </c>
      <c r="B711" t="s">
        <v>1941</v>
      </c>
      <c r="C711" t="s">
        <v>1558</v>
      </c>
      <c r="D711" t="s">
        <v>332</v>
      </c>
      <c r="E711" t="s">
        <v>1397</v>
      </c>
      <c r="F711" t="s">
        <v>2787</v>
      </c>
      <c r="H711" s="1">
        <v>45766</v>
      </c>
      <c r="I711" t="s">
        <v>89</v>
      </c>
      <c r="J711" t="s">
        <v>3</v>
      </c>
      <c r="K711" t="s">
        <v>1</v>
      </c>
      <c r="L711" t="s">
        <v>27</v>
      </c>
      <c r="M711" t="s">
        <v>7747</v>
      </c>
      <c r="N711">
        <v>6</v>
      </c>
      <c r="O711" t="s">
        <v>3</v>
      </c>
      <c r="P711">
        <v>1</v>
      </c>
    </row>
    <row r="712" spans="1:16" x14ac:dyDescent="0.35">
      <c r="A712" t="s">
        <v>2783</v>
      </c>
      <c r="B712" t="s">
        <v>2788</v>
      </c>
      <c r="C712" t="s">
        <v>1402</v>
      </c>
      <c r="D712" t="s">
        <v>332</v>
      </c>
      <c r="E712" t="s">
        <v>1397</v>
      </c>
      <c r="F712" t="s">
        <v>2789</v>
      </c>
      <c r="H712" s="1">
        <v>45766</v>
      </c>
      <c r="I712" t="s">
        <v>89</v>
      </c>
      <c r="J712" t="s">
        <v>3</v>
      </c>
      <c r="K712" t="s">
        <v>1</v>
      </c>
      <c r="L712" t="s">
        <v>27</v>
      </c>
      <c r="M712" t="s">
        <v>7747</v>
      </c>
      <c r="N712">
        <v>6</v>
      </c>
      <c r="O712" t="s">
        <v>3</v>
      </c>
      <c r="P712">
        <v>1</v>
      </c>
    </row>
    <row r="713" spans="1:16" x14ac:dyDescent="0.35">
      <c r="A713" t="s">
        <v>2783</v>
      </c>
      <c r="B713" t="s">
        <v>2790</v>
      </c>
      <c r="C713" t="s">
        <v>1402</v>
      </c>
      <c r="D713" t="s">
        <v>332</v>
      </c>
      <c r="E713" t="s">
        <v>1397</v>
      </c>
      <c r="F713" t="s">
        <v>2791</v>
      </c>
      <c r="H713" s="1">
        <v>45766</v>
      </c>
      <c r="I713" t="s">
        <v>89</v>
      </c>
      <c r="J713" t="s">
        <v>3</v>
      </c>
      <c r="K713" t="s">
        <v>1</v>
      </c>
      <c r="L713" t="s">
        <v>27</v>
      </c>
      <c r="M713" t="s">
        <v>7747</v>
      </c>
      <c r="N713">
        <v>6</v>
      </c>
      <c r="O713" t="s">
        <v>3</v>
      </c>
      <c r="P713">
        <v>1</v>
      </c>
    </row>
    <row r="714" spans="1:16" x14ac:dyDescent="0.35">
      <c r="A714" t="s">
        <v>2792</v>
      </c>
      <c r="B714" t="s">
        <v>1746</v>
      </c>
      <c r="C714" t="s">
        <v>1530</v>
      </c>
      <c r="D714" t="s">
        <v>411</v>
      </c>
      <c r="E714" t="s">
        <v>1397</v>
      </c>
      <c r="F714" t="s">
        <v>2793</v>
      </c>
      <c r="H714" s="1">
        <v>45766</v>
      </c>
      <c r="I714" t="s">
        <v>89</v>
      </c>
      <c r="J714" t="s">
        <v>3</v>
      </c>
      <c r="K714" t="s">
        <v>1</v>
      </c>
      <c r="L714" t="s">
        <v>27</v>
      </c>
      <c r="M714" t="s">
        <v>7747</v>
      </c>
      <c r="N714">
        <v>6</v>
      </c>
      <c r="O714" t="s">
        <v>3</v>
      </c>
      <c r="P714">
        <v>1</v>
      </c>
    </row>
    <row r="715" spans="1:16" x14ac:dyDescent="0.35">
      <c r="A715" t="s">
        <v>2794</v>
      </c>
      <c r="B715" t="s">
        <v>2795</v>
      </c>
      <c r="C715" t="s">
        <v>1402</v>
      </c>
      <c r="D715" t="s">
        <v>313</v>
      </c>
      <c r="E715" t="s">
        <v>1397</v>
      </c>
      <c r="F715" t="s">
        <v>2796</v>
      </c>
      <c r="H715" s="1">
        <v>45766</v>
      </c>
      <c r="I715" t="s">
        <v>89</v>
      </c>
      <c r="J715" t="s">
        <v>3</v>
      </c>
      <c r="K715" t="s">
        <v>1</v>
      </c>
      <c r="L715" t="s">
        <v>26</v>
      </c>
      <c r="M715" t="s">
        <v>7747</v>
      </c>
      <c r="N715">
        <v>6</v>
      </c>
      <c r="O715" t="s">
        <v>3</v>
      </c>
      <c r="P715">
        <v>1</v>
      </c>
    </row>
    <row r="716" spans="1:16" x14ac:dyDescent="0.35">
      <c r="A716" t="s">
        <v>2797</v>
      </c>
      <c r="B716" t="s">
        <v>2146</v>
      </c>
      <c r="C716" t="s">
        <v>1402</v>
      </c>
      <c r="D716" t="s">
        <v>385</v>
      </c>
      <c r="E716" t="s">
        <v>1397</v>
      </c>
      <c r="F716" t="s">
        <v>2798</v>
      </c>
      <c r="H716" s="1">
        <v>45766</v>
      </c>
      <c r="I716" t="s">
        <v>89</v>
      </c>
      <c r="J716" t="s">
        <v>3</v>
      </c>
      <c r="K716" t="s">
        <v>1</v>
      </c>
      <c r="L716" t="s">
        <v>26</v>
      </c>
      <c r="M716" t="s">
        <v>7747</v>
      </c>
      <c r="N716">
        <v>6</v>
      </c>
      <c r="O716" t="s">
        <v>3</v>
      </c>
      <c r="P716">
        <v>1</v>
      </c>
    </row>
    <row r="717" spans="1:16" x14ac:dyDescent="0.35">
      <c r="A717" t="s">
        <v>2799</v>
      </c>
      <c r="B717" t="s">
        <v>2800</v>
      </c>
      <c r="C717" t="s">
        <v>1402</v>
      </c>
      <c r="D717" t="s">
        <v>332</v>
      </c>
      <c r="E717" t="s">
        <v>1397</v>
      </c>
      <c r="F717" t="s">
        <v>2801</v>
      </c>
      <c r="H717" s="1">
        <v>45766</v>
      </c>
      <c r="I717" t="s">
        <v>89</v>
      </c>
      <c r="J717" t="s">
        <v>3</v>
      </c>
      <c r="K717" t="s">
        <v>1</v>
      </c>
      <c r="L717" t="s">
        <v>26</v>
      </c>
      <c r="M717" t="s">
        <v>7747</v>
      </c>
      <c r="N717">
        <v>6</v>
      </c>
      <c r="O717" t="s">
        <v>3</v>
      </c>
      <c r="P717">
        <v>1</v>
      </c>
    </row>
    <row r="718" spans="1:16" x14ac:dyDescent="0.35">
      <c r="A718" t="s">
        <v>2802</v>
      </c>
      <c r="B718" t="s">
        <v>2162</v>
      </c>
      <c r="C718" t="s">
        <v>1396</v>
      </c>
      <c r="D718" t="s">
        <v>385</v>
      </c>
      <c r="E718" t="s">
        <v>1397</v>
      </c>
      <c r="F718" t="s">
        <v>2803</v>
      </c>
      <c r="H718" s="1">
        <v>45766</v>
      </c>
      <c r="I718" t="s">
        <v>89</v>
      </c>
      <c r="J718" t="s">
        <v>3</v>
      </c>
      <c r="K718" t="s">
        <v>1</v>
      </c>
      <c r="L718" t="s">
        <v>26</v>
      </c>
      <c r="M718" t="s">
        <v>7747</v>
      </c>
      <c r="N718">
        <v>6</v>
      </c>
      <c r="O718" t="s">
        <v>3</v>
      </c>
      <c r="P718">
        <v>1</v>
      </c>
    </row>
    <row r="719" spans="1:16" x14ac:dyDescent="0.35">
      <c r="A719" t="s">
        <v>2432</v>
      </c>
      <c r="B719" t="s">
        <v>2804</v>
      </c>
      <c r="C719" t="s">
        <v>1396</v>
      </c>
      <c r="D719" t="s">
        <v>313</v>
      </c>
      <c r="E719" t="s">
        <v>1397</v>
      </c>
      <c r="F719" t="s">
        <v>2805</v>
      </c>
      <c r="H719" s="1">
        <v>45766</v>
      </c>
      <c r="I719" t="s">
        <v>89</v>
      </c>
      <c r="J719" t="s">
        <v>3</v>
      </c>
      <c r="K719" t="s">
        <v>1</v>
      </c>
      <c r="L719" t="s">
        <v>26</v>
      </c>
      <c r="M719" t="s">
        <v>7747</v>
      </c>
      <c r="N719">
        <v>6</v>
      </c>
      <c r="O719" t="s">
        <v>3</v>
      </c>
      <c r="P719">
        <v>1</v>
      </c>
    </row>
    <row r="720" spans="1:16" x14ac:dyDescent="0.35">
      <c r="A720" t="s">
        <v>2806</v>
      </c>
      <c r="B720" t="s">
        <v>2192</v>
      </c>
      <c r="C720" t="s">
        <v>1396</v>
      </c>
      <c r="D720" t="s">
        <v>385</v>
      </c>
      <c r="E720" t="s">
        <v>1397</v>
      </c>
      <c r="F720" t="s">
        <v>2807</v>
      </c>
      <c r="H720" s="1">
        <v>45766</v>
      </c>
      <c r="I720" t="s">
        <v>89</v>
      </c>
      <c r="J720" t="s">
        <v>3</v>
      </c>
      <c r="K720" t="s">
        <v>1</v>
      </c>
      <c r="L720" t="s">
        <v>26</v>
      </c>
      <c r="M720" t="s">
        <v>7747</v>
      </c>
      <c r="N720">
        <v>6</v>
      </c>
      <c r="O720" t="s">
        <v>3</v>
      </c>
      <c r="P720">
        <v>1</v>
      </c>
    </row>
    <row r="721" spans="1:16" x14ac:dyDescent="0.35">
      <c r="A721" t="s">
        <v>2808</v>
      </c>
      <c r="B721" t="s">
        <v>1435</v>
      </c>
      <c r="C721" t="s">
        <v>1396</v>
      </c>
      <c r="D721" t="s">
        <v>313</v>
      </c>
      <c r="E721" t="s">
        <v>1397</v>
      </c>
      <c r="F721" t="s">
        <v>2809</v>
      </c>
      <c r="H721" s="1">
        <v>45766</v>
      </c>
      <c r="I721" t="s">
        <v>89</v>
      </c>
      <c r="J721" t="s">
        <v>3</v>
      </c>
      <c r="K721" t="s">
        <v>1</v>
      </c>
      <c r="L721" t="s">
        <v>26</v>
      </c>
      <c r="M721" t="s">
        <v>7747</v>
      </c>
      <c r="N721">
        <v>6</v>
      </c>
      <c r="O721" t="s">
        <v>3</v>
      </c>
      <c r="P721">
        <v>1</v>
      </c>
    </row>
    <row r="722" spans="1:16" x14ac:dyDescent="0.35">
      <c r="A722" t="s">
        <v>2810</v>
      </c>
      <c r="B722" t="s">
        <v>1662</v>
      </c>
      <c r="C722" t="s">
        <v>1396</v>
      </c>
      <c r="D722" t="s">
        <v>112</v>
      </c>
      <c r="E722" t="s">
        <v>1397</v>
      </c>
      <c r="F722" t="s">
        <v>2811</v>
      </c>
      <c r="H722" s="1">
        <v>45766</v>
      </c>
      <c r="I722" t="s">
        <v>89</v>
      </c>
      <c r="J722" t="s">
        <v>3</v>
      </c>
      <c r="K722" t="s">
        <v>1</v>
      </c>
      <c r="L722" t="s">
        <v>26</v>
      </c>
      <c r="M722" t="s">
        <v>7747</v>
      </c>
      <c r="N722">
        <v>6</v>
      </c>
      <c r="O722" t="s">
        <v>3</v>
      </c>
      <c r="P722">
        <v>1</v>
      </c>
    </row>
    <row r="723" spans="1:16" x14ac:dyDescent="0.35">
      <c r="A723" t="s">
        <v>2812</v>
      </c>
      <c r="B723" t="s">
        <v>1439</v>
      </c>
      <c r="C723" t="s">
        <v>1402</v>
      </c>
      <c r="D723" t="s">
        <v>313</v>
      </c>
      <c r="E723" t="s">
        <v>1397</v>
      </c>
      <c r="F723" t="s">
        <v>2813</v>
      </c>
      <c r="H723" s="1">
        <v>45766</v>
      </c>
      <c r="I723" t="s">
        <v>89</v>
      </c>
      <c r="J723" t="s">
        <v>3</v>
      </c>
      <c r="K723" t="s">
        <v>1</v>
      </c>
      <c r="L723" t="s">
        <v>26</v>
      </c>
      <c r="M723" t="s">
        <v>7747</v>
      </c>
      <c r="N723">
        <v>6</v>
      </c>
      <c r="O723" t="s">
        <v>3</v>
      </c>
      <c r="P723">
        <v>1</v>
      </c>
    </row>
    <row r="724" spans="1:16" x14ac:dyDescent="0.35">
      <c r="A724" t="s">
        <v>2812</v>
      </c>
      <c r="B724" t="s">
        <v>2814</v>
      </c>
      <c r="C724" t="s">
        <v>1472</v>
      </c>
      <c r="D724" t="s">
        <v>313</v>
      </c>
      <c r="E724" t="s">
        <v>1397</v>
      </c>
      <c r="F724" t="s">
        <v>2815</v>
      </c>
      <c r="H724" s="1">
        <v>45766</v>
      </c>
      <c r="I724" t="s">
        <v>89</v>
      </c>
      <c r="J724" t="s">
        <v>3</v>
      </c>
      <c r="K724" t="s">
        <v>1</v>
      </c>
      <c r="L724" t="s">
        <v>26</v>
      </c>
      <c r="M724" t="s">
        <v>1472</v>
      </c>
      <c r="N724">
        <v>6</v>
      </c>
      <c r="O724" t="s">
        <v>3</v>
      </c>
      <c r="P724">
        <v>1</v>
      </c>
    </row>
    <row r="725" spans="1:16" x14ac:dyDescent="0.35">
      <c r="A725" t="s">
        <v>2816</v>
      </c>
      <c r="B725" t="s">
        <v>1565</v>
      </c>
      <c r="C725" t="s">
        <v>1530</v>
      </c>
      <c r="D725" t="s">
        <v>411</v>
      </c>
      <c r="E725" t="s">
        <v>1397</v>
      </c>
      <c r="F725" t="s">
        <v>2817</v>
      </c>
      <c r="H725" s="1">
        <v>45766</v>
      </c>
      <c r="I725" t="s">
        <v>89</v>
      </c>
      <c r="J725" t="s">
        <v>3</v>
      </c>
      <c r="K725" t="s">
        <v>1</v>
      </c>
      <c r="L725" t="s">
        <v>26</v>
      </c>
      <c r="M725" t="s">
        <v>7747</v>
      </c>
      <c r="N725">
        <v>6</v>
      </c>
      <c r="O725" t="s">
        <v>3</v>
      </c>
      <c r="P725">
        <v>1</v>
      </c>
    </row>
    <row r="726" spans="1:16" x14ac:dyDescent="0.35">
      <c r="A726" t="s">
        <v>2818</v>
      </c>
      <c r="B726" t="s">
        <v>2819</v>
      </c>
      <c r="C726" t="s">
        <v>1402</v>
      </c>
      <c r="D726" t="s">
        <v>1511</v>
      </c>
      <c r="E726" t="s">
        <v>1397</v>
      </c>
      <c r="F726" t="s">
        <v>2820</v>
      </c>
      <c r="H726" s="1">
        <v>45766</v>
      </c>
      <c r="I726" t="s">
        <v>89</v>
      </c>
      <c r="J726" t="s">
        <v>3</v>
      </c>
      <c r="K726" t="s">
        <v>1</v>
      </c>
      <c r="L726" t="s">
        <v>26</v>
      </c>
      <c r="M726" t="s">
        <v>7747</v>
      </c>
      <c r="N726">
        <v>6</v>
      </c>
      <c r="O726" t="s">
        <v>3</v>
      </c>
      <c r="P726">
        <v>1</v>
      </c>
    </row>
    <row r="727" spans="1:16" x14ac:dyDescent="0.35">
      <c r="A727" t="s">
        <v>2818</v>
      </c>
      <c r="B727" t="s">
        <v>1605</v>
      </c>
      <c r="C727" t="s">
        <v>1402</v>
      </c>
      <c r="D727" t="s">
        <v>1511</v>
      </c>
      <c r="E727" t="s">
        <v>1397</v>
      </c>
      <c r="F727" t="s">
        <v>2821</v>
      </c>
      <c r="H727" s="1">
        <v>45766</v>
      </c>
      <c r="I727" t="s">
        <v>89</v>
      </c>
      <c r="J727" t="s">
        <v>3</v>
      </c>
      <c r="K727" t="s">
        <v>1</v>
      </c>
      <c r="L727" t="s">
        <v>26</v>
      </c>
      <c r="M727" t="s">
        <v>7747</v>
      </c>
      <c r="N727">
        <v>6</v>
      </c>
      <c r="O727" t="s">
        <v>3</v>
      </c>
      <c r="P727">
        <v>1</v>
      </c>
    </row>
    <row r="728" spans="1:16" x14ac:dyDescent="0.35">
      <c r="A728" t="s">
        <v>2818</v>
      </c>
      <c r="B728" t="s">
        <v>2822</v>
      </c>
      <c r="C728" t="s">
        <v>1396</v>
      </c>
      <c r="D728" t="s">
        <v>1511</v>
      </c>
      <c r="E728" t="s">
        <v>1397</v>
      </c>
      <c r="F728" t="s">
        <v>2823</v>
      </c>
      <c r="H728" s="1">
        <v>45766</v>
      </c>
      <c r="I728" t="s">
        <v>89</v>
      </c>
      <c r="J728" t="s">
        <v>3</v>
      </c>
      <c r="K728" t="s">
        <v>1</v>
      </c>
      <c r="L728" t="s">
        <v>26</v>
      </c>
      <c r="M728" t="s">
        <v>7747</v>
      </c>
      <c r="N728">
        <v>6</v>
      </c>
      <c r="O728" t="s">
        <v>3</v>
      </c>
      <c r="P728">
        <v>1</v>
      </c>
    </row>
    <row r="729" spans="1:16" x14ac:dyDescent="0.35">
      <c r="A729" t="s">
        <v>2824</v>
      </c>
      <c r="B729" t="s">
        <v>1887</v>
      </c>
      <c r="C729" t="s">
        <v>1402</v>
      </c>
      <c r="D729" t="s">
        <v>1511</v>
      </c>
      <c r="E729" t="s">
        <v>1397</v>
      </c>
      <c r="F729" t="s">
        <v>2825</v>
      </c>
      <c r="H729" s="1">
        <v>45766</v>
      </c>
      <c r="I729" t="s">
        <v>89</v>
      </c>
      <c r="J729" t="s">
        <v>3</v>
      </c>
      <c r="K729" t="s">
        <v>1</v>
      </c>
      <c r="L729" t="s">
        <v>26</v>
      </c>
      <c r="M729" t="s">
        <v>7747</v>
      </c>
      <c r="N729">
        <v>6</v>
      </c>
      <c r="O729" t="s">
        <v>3</v>
      </c>
      <c r="P729">
        <v>1</v>
      </c>
    </row>
    <row r="730" spans="1:16" x14ac:dyDescent="0.35">
      <c r="A730" t="s">
        <v>2824</v>
      </c>
      <c r="B730" t="s">
        <v>1553</v>
      </c>
      <c r="C730" t="s">
        <v>1402</v>
      </c>
      <c r="D730" t="s">
        <v>1511</v>
      </c>
      <c r="E730" t="s">
        <v>1397</v>
      </c>
      <c r="F730" t="s">
        <v>2826</v>
      </c>
      <c r="H730" s="1">
        <v>45766</v>
      </c>
      <c r="I730" t="s">
        <v>89</v>
      </c>
      <c r="J730" t="s">
        <v>3</v>
      </c>
      <c r="K730" t="s">
        <v>1</v>
      </c>
      <c r="L730" t="s">
        <v>26</v>
      </c>
      <c r="M730" t="s">
        <v>7747</v>
      </c>
      <c r="N730">
        <v>6</v>
      </c>
      <c r="O730" t="s">
        <v>3</v>
      </c>
      <c r="P730">
        <v>1</v>
      </c>
    </row>
    <row r="731" spans="1:16" x14ac:dyDescent="0.35">
      <c r="A731" t="s">
        <v>2827</v>
      </c>
      <c r="B731" t="s">
        <v>2828</v>
      </c>
      <c r="C731" t="s">
        <v>1396</v>
      </c>
      <c r="D731" t="s">
        <v>1511</v>
      </c>
      <c r="E731" t="s">
        <v>1397</v>
      </c>
      <c r="F731" t="s">
        <v>2829</v>
      </c>
      <c r="H731" s="1">
        <v>45766</v>
      </c>
      <c r="I731" t="s">
        <v>89</v>
      </c>
      <c r="J731" t="s">
        <v>3</v>
      </c>
      <c r="K731" t="s">
        <v>1</v>
      </c>
      <c r="L731" t="s">
        <v>26</v>
      </c>
      <c r="M731" t="s">
        <v>7747</v>
      </c>
      <c r="N731">
        <v>6</v>
      </c>
      <c r="O731" t="s">
        <v>3</v>
      </c>
      <c r="P731">
        <v>1</v>
      </c>
    </row>
    <row r="732" spans="1:16" x14ac:dyDescent="0.35">
      <c r="A732" t="s">
        <v>2830</v>
      </c>
      <c r="B732" t="s">
        <v>2831</v>
      </c>
      <c r="C732" t="s">
        <v>1396</v>
      </c>
      <c r="D732" t="s">
        <v>112</v>
      </c>
      <c r="E732" t="s">
        <v>1397</v>
      </c>
      <c r="F732" t="s">
        <v>2832</v>
      </c>
      <c r="H732" s="1">
        <v>45766</v>
      </c>
      <c r="I732" t="s">
        <v>89</v>
      </c>
      <c r="J732" t="s">
        <v>3</v>
      </c>
      <c r="K732" t="s">
        <v>1</v>
      </c>
      <c r="L732" t="s">
        <v>26</v>
      </c>
      <c r="M732" t="s">
        <v>7747</v>
      </c>
      <c r="N732">
        <v>6</v>
      </c>
      <c r="O732" t="s">
        <v>3</v>
      </c>
      <c r="P732">
        <v>1</v>
      </c>
    </row>
    <row r="733" spans="1:16" x14ac:dyDescent="0.35">
      <c r="A733" t="s">
        <v>2833</v>
      </c>
      <c r="B733" t="s">
        <v>1551</v>
      </c>
      <c r="C733" t="s">
        <v>1402</v>
      </c>
      <c r="D733" t="s">
        <v>112</v>
      </c>
      <c r="E733" t="s">
        <v>1397</v>
      </c>
      <c r="F733" t="s">
        <v>2834</v>
      </c>
      <c r="H733" s="1">
        <v>45766</v>
      </c>
      <c r="I733" t="s">
        <v>89</v>
      </c>
      <c r="J733" t="s">
        <v>3</v>
      </c>
      <c r="K733" t="s">
        <v>1</v>
      </c>
      <c r="L733" t="s">
        <v>26</v>
      </c>
      <c r="M733" t="s">
        <v>7747</v>
      </c>
      <c r="N733">
        <v>6</v>
      </c>
      <c r="O733" t="s">
        <v>3</v>
      </c>
      <c r="P733">
        <v>1</v>
      </c>
    </row>
    <row r="734" spans="1:16" x14ac:dyDescent="0.35">
      <c r="A734" t="s">
        <v>2833</v>
      </c>
      <c r="B734" t="s">
        <v>1608</v>
      </c>
      <c r="C734" t="s">
        <v>1402</v>
      </c>
      <c r="D734" t="s">
        <v>112</v>
      </c>
      <c r="E734" t="s">
        <v>1397</v>
      </c>
      <c r="F734" t="s">
        <v>2835</v>
      </c>
      <c r="H734" s="1">
        <v>45766</v>
      </c>
      <c r="I734" t="s">
        <v>89</v>
      </c>
      <c r="J734" t="s">
        <v>3</v>
      </c>
      <c r="K734" t="s">
        <v>1</v>
      </c>
      <c r="L734" t="s">
        <v>26</v>
      </c>
      <c r="M734" t="s">
        <v>7747</v>
      </c>
      <c r="N734">
        <v>6</v>
      </c>
      <c r="O734" t="s">
        <v>3</v>
      </c>
      <c r="P734">
        <v>1</v>
      </c>
    </row>
    <row r="735" spans="1:16" x14ac:dyDescent="0.35">
      <c r="A735" t="s">
        <v>2836</v>
      </c>
      <c r="B735" t="s">
        <v>2837</v>
      </c>
      <c r="C735" t="s">
        <v>1396</v>
      </c>
      <c r="D735" t="s">
        <v>313</v>
      </c>
      <c r="E735" t="s">
        <v>1397</v>
      </c>
      <c r="F735" t="s">
        <v>2838</v>
      </c>
      <c r="H735" s="1">
        <v>45766</v>
      </c>
      <c r="I735" t="s">
        <v>89</v>
      </c>
      <c r="J735" t="s">
        <v>3</v>
      </c>
      <c r="K735" t="s">
        <v>1</v>
      </c>
      <c r="L735" t="s">
        <v>26</v>
      </c>
      <c r="M735" t="s">
        <v>7747</v>
      </c>
      <c r="N735">
        <v>6</v>
      </c>
      <c r="O735" t="s">
        <v>3</v>
      </c>
      <c r="P735">
        <v>1</v>
      </c>
    </row>
    <row r="736" spans="1:16" x14ac:dyDescent="0.35">
      <c r="A736" t="s">
        <v>2839</v>
      </c>
      <c r="B736" t="s">
        <v>2233</v>
      </c>
      <c r="C736" t="s">
        <v>1396</v>
      </c>
      <c r="D736" t="s">
        <v>313</v>
      </c>
      <c r="E736" t="s">
        <v>1397</v>
      </c>
      <c r="F736" t="s">
        <v>2840</v>
      </c>
      <c r="H736" s="1">
        <v>45766</v>
      </c>
      <c r="I736" t="s">
        <v>89</v>
      </c>
      <c r="J736" t="s">
        <v>3</v>
      </c>
      <c r="K736" t="s">
        <v>1</v>
      </c>
      <c r="L736" t="s">
        <v>26</v>
      </c>
      <c r="M736" t="s">
        <v>7747</v>
      </c>
      <c r="N736">
        <v>6</v>
      </c>
      <c r="O736" t="s">
        <v>3</v>
      </c>
      <c r="P736">
        <v>1</v>
      </c>
    </row>
    <row r="737" spans="1:16" x14ac:dyDescent="0.35">
      <c r="A737" t="s">
        <v>2841</v>
      </c>
      <c r="B737" t="s">
        <v>2842</v>
      </c>
      <c r="C737" t="s">
        <v>1396</v>
      </c>
      <c r="D737" t="s">
        <v>411</v>
      </c>
      <c r="E737" t="s">
        <v>1397</v>
      </c>
      <c r="F737" t="s">
        <v>2843</v>
      </c>
      <c r="H737" s="1">
        <v>45766</v>
      </c>
      <c r="I737" t="s">
        <v>89</v>
      </c>
      <c r="J737" t="s">
        <v>3</v>
      </c>
      <c r="K737" t="s">
        <v>1</v>
      </c>
      <c r="L737" t="s">
        <v>26</v>
      </c>
      <c r="M737" t="s">
        <v>7747</v>
      </c>
      <c r="N737">
        <v>6</v>
      </c>
      <c r="O737" t="s">
        <v>3</v>
      </c>
      <c r="P737">
        <v>1</v>
      </c>
    </row>
    <row r="738" spans="1:16" x14ac:dyDescent="0.35">
      <c r="A738" t="s">
        <v>2841</v>
      </c>
      <c r="B738" t="s">
        <v>2844</v>
      </c>
      <c r="C738" t="s">
        <v>1402</v>
      </c>
      <c r="D738" t="s">
        <v>1511</v>
      </c>
      <c r="E738" t="s">
        <v>1397</v>
      </c>
      <c r="F738" t="s">
        <v>2845</v>
      </c>
      <c r="H738" s="1">
        <v>45766</v>
      </c>
      <c r="I738" t="s">
        <v>89</v>
      </c>
      <c r="J738" t="s">
        <v>3</v>
      </c>
      <c r="K738" t="s">
        <v>1</v>
      </c>
      <c r="L738" t="s">
        <v>26</v>
      </c>
      <c r="M738" t="s">
        <v>7747</v>
      </c>
      <c r="N738">
        <v>6</v>
      </c>
      <c r="O738" t="s">
        <v>3</v>
      </c>
      <c r="P738">
        <v>1</v>
      </c>
    </row>
    <row r="739" spans="1:16" x14ac:dyDescent="0.35">
      <c r="A739" t="s">
        <v>2841</v>
      </c>
      <c r="B739" t="s">
        <v>2846</v>
      </c>
      <c r="C739" t="s">
        <v>1554</v>
      </c>
      <c r="D739" t="s">
        <v>1511</v>
      </c>
      <c r="E739" t="s">
        <v>1397</v>
      </c>
      <c r="F739" t="s">
        <v>2847</v>
      </c>
      <c r="H739" s="1">
        <v>45766</v>
      </c>
      <c r="I739" t="s">
        <v>89</v>
      </c>
      <c r="J739" t="s">
        <v>3</v>
      </c>
      <c r="K739" t="s">
        <v>1</v>
      </c>
      <c r="L739" t="s">
        <v>26</v>
      </c>
      <c r="M739" t="s">
        <v>1472</v>
      </c>
      <c r="N739">
        <v>6</v>
      </c>
      <c r="O739" t="s">
        <v>3</v>
      </c>
      <c r="P739">
        <v>1</v>
      </c>
    </row>
    <row r="740" spans="1:16" x14ac:dyDescent="0.35">
      <c r="A740" t="s">
        <v>2848</v>
      </c>
      <c r="B740" t="s">
        <v>2849</v>
      </c>
      <c r="C740" t="s">
        <v>1558</v>
      </c>
      <c r="D740" t="s">
        <v>411</v>
      </c>
      <c r="E740" t="s">
        <v>1397</v>
      </c>
      <c r="F740" t="s">
        <v>2850</v>
      </c>
      <c r="H740" s="1">
        <v>45766</v>
      </c>
      <c r="I740" t="s">
        <v>89</v>
      </c>
      <c r="J740" t="s">
        <v>3</v>
      </c>
      <c r="K740" t="s">
        <v>1</v>
      </c>
      <c r="L740" t="s">
        <v>26</v>
      </c>
      <c r="M740" t="s">
        <v>7747</v>
      </c>
      <c r="N740">
        <v>6</v>
      </c>
      <c r="O740" t="s">
        <v>3</v>
      </c>
      <c r="P740">
        <v>1</v>
      </c>
    </row>
    <row r="741" spans="1:16" x14ac:dyDescent="0.35">
      <c r="A741" t="s">
        <v>2851</v>
      </c>
      <c r="B741" t="s">
        <v>1626</v>
      </c>
      <c r="C741" t="s">
        <v>1558</v>
      </c>
      <c r="D741" t="s">
        <v>2709</v>
      </c>
      <c r="E741" t="s">
        <v>1397</v>
      </c>
      <c r="F741" t="s">
        <v>2852</v>
      </c>
      <c r="H741" s="1">
        <v>45766</v>
      </c>
      <c r="I741" t="s">
        <v>89</v>
      </c>
      <c r="J741" t="s">
        <v>3</v>
      </c>
      <c r="K741" t="s">
        <v>1</v>
      </c>
      <c r="L741" t="s">
        <v>26</v>
      </c>
      <c r="M741" t="s">
        <v>7747</v>
      </c>
      <c r="N741">
        <v>6</v>
      </c>
      <c r="O741" t="s">
        <v>3</v>
      </c>
      <c r="P741">
        <v>1</v>
      </c>
    </row>
    <row r="742" spans="1:16" x14ac:dyDescent="0.35">
      <c r="A742" t="s">
        <v>2851</v>
      </c>
      <c r="B742" t="s">
        <v>2529</v>
      </c>
      <c r="C742" t="s">
        <v>1530</v>
      </c>
      <c r="D742" t="s">
        <v>411</v>
      </c>
      <c r="E742" t="s">
        <v>1397</v>
      </c>
      <c r="F742" t="s">
        <v>2853</v>
      </c>
      <c r="H742" s="1">
        <v>45766</v>
      </c>
      <c r="I742" t="s">
        <v>89</v>
      </c>
      <c r="J742" t="s">
        <v>3</v>
      </c>
      <c r="K742" t="s">
        <v>1</v>
      </c>
      <c r="L742" t="s">
        <v>26</v>
      </c>
      <c r="M742" t="s">
        <v>7747</v>
      </c>
      <c r="N742">
        <v>6</v>
      </c>
      <c r="O742" t="s">
        <v>3</v>
      </c>
      <c r="P742">
        <v>1</v>
      </c>
    </row>
    <row r="743" spans="1:16" x14ac:dyDescent="0.35">
      <c r="A743" t="s">
        <v>2851</v>
      </c>
      <c r="B743" t="s">
        <v>1746</v>
      </c>
      <c r="C743" t="s">
        <v>1530</v>
      </c>
      <c r="D743" t="s">
        <v>411</v>
      </c>
      <c r="E743" t="s">
        <v>1397</v>
      </c>
      <c r="F743" t="s">
        <v>2854</v>
      </c>
      <c r="H743" s="1">
        <v>45766</v>
      </c>
      <c r="I743" t="s">
        <v>89</v>
      </c>
      <c r="J743" t="s">
        <v>3</v>
      </c>
      <c r="K743" t="s">
        <v>1</v>
      </c>
      <c r="L743" t="s">
        <v>26</v>
      </c>
      <c r="M743" t="s">
        <v>7747</v>
      </c>
      <c r="N743">
        <v>6</v>
      </c>
      <c r="O743" t="s">
        <v>3</v>
      </c>
      <c r="P743">
        <v>1</v>
      </c>
    </row>
    <row r="744" spans="1:16" x14ac:dyDescent="0.35">
      <c r="A744" t="s">
        <v>2855</v>
      </c>
      <c r="B744" t="s">
        <v>2856</v>
      </c>
      <c r="C744" t="s">
        <v>1402</v>
      </c>
      <c r="D744" t="s">
        <v>2709</v>
      </c>
      <c r="E744" t="s">
        <v>1397</v>
      </c>
      <c r="F744" t="s">
        <v>2857</v>
      </c>
      <c r="H744" s="1">
        <v>45766</v>
      </c>
      <c r="I744" t="s">
        <v>89</v>
      </c>
      <c r="J744" t="s">
        <v>3</v>
      </c>
      <c r="K744" t="s">
        <v>1</v>
      </c>
      <c r="L744" t="s">
        <v>26</v>
      </c>
      <c r="M744" t="s">
        <v>7747</v>
      </c>
      <c r="N744">
        <v>6</v>
      </c>
      <c r="O744" t="s">
        <v>3</v>
      </c>
      <c r="P744">
        <v>1</v>
      </c>
    </row>
    <row r="745" spans="1:16" x14ac:dyDescent="0.35">
      <c r="A745" t="s">
        <v>2858</v>
      </c>
      <c r="B745" t="s">
        <v>2859</v>
      </c>
      <c r="C745" t="s">
        <v>1396</v>
      </c>
      <c r="D745" t="s">
        <v>112</v>
      </c>
      <c r="E745" t="s">
        <v>1397</v>
      </c>
      <c r="F745" t="s">
        <v>2860</v>
      </c>
      <c r="H745" s="1">
        <v>45766</v>
      </c>
      <c r="I745" t="s">
        <v>89</v>
      </c>
      <c r="J745" t="s">
        <v>3</v>
      </c>
      <c r="K745" t="s">
        <v>1</v>
      </c>
      <c r="L745" t="s">
        <v>26</v>
      </c>
      <c r="M745" t="s">
        <v>7747</v>
      </c>
      <c r="N745">
        <v>6</v>
      </c>
      <c r="O745" t="s">
        <v>3</v>
      </c>
      <c r="P745">
        <v>1</v>
      </c>
    </row>
    <row r="746" spans="1:16" x14ac:dyDescent="0.35">
      <c r="A746" t="s">
        <v>2861</v>
      </c>
      <c r="B746" t="s">
        <v>2862</v>
      </c>
      <c r="C746" t="s">
        <v>1402</v>
      </c>
      <c r="D746" t="s">
        <v>313</v>
      </c>
      <c r="E746" t="s">
        <v>1397</v>
      </c>
      <c r="F746" t="s">
        <v>2863</v>
      </c>
      <c r="H746" s="1">
        <v>45766</v>
      </c>
      <c r="I746" t="s">
        <v>89</v>
      </c>
      <c r="J746" t="s">
        <v>3</v>
      </c>
      <c r="K746" t="s">
        <v>1</v>
      </c>
      <c r="L746" t="s">
        <v>26</v>
      </c>
      <c r="M746" t="s">
        <v>7747</v>
      </c>
      <c r="N746">
        <v>6</v>
      </c>
      <c r="O746" t="s">
        <v>3</v>
      </c>
      <c r="P746">
        <v>1</v>
      </c>
    </row>
    <row r="747" spans="1:16" x14ac:dyDescent="0.35">
      <c r="A747" t="s">
        <v>2861</v>
      </c>
      <c r="B747" t="s">
        <v>2864</v>
      </c>
      <c r="C747" t="s">
        <v>1396</v>
      </c>
      <c r="D747" t="s">
        <v>313</v>
      </c>
      <c r="E747" t="s">
        <v>1397</v>
      </c>
      <c r="F747" t="s">
        <v>2865</v>
      </c>
      <c r="H747" s="1">
        <v>45766</v>
      </c>
      <c r="I747" t="s">
        <v>89</v>
      </c>
      <c r="J747" t="s">
        <v>3</v>
      </c>
      <c r="K747" t="s">
        <v>1</v>
      </c>
      <c r="L747" t="s">
        <v>26</v>
      </c>
      <c r="M747" t="s">
        <v>7747</v>
      </c>
      <c r="N747">
        <v>6</v>
      </c>
      <c r="O747" t="s">
        <v>3</v>
      </c>
      <c r="P747">
        <v>1</v>
      </c>
    </row>
    <row r="748" spans="1:16" x14ac:dyDescent="0.35">
      <c r="A748" t="s">
        <v>2861</v>
      </c>
      <c r="B748" t="s">
        <v>2319</v>
      </c>
      <c r="C748" t="s">
        <v>1396</v>
      </c>
      <c r="D748" t="s">
        <v>313</v>
      </c>
      <c r="E748" t="s">
        <v>1397</v>
      </c>
      <c r="F748" t="s">
        <v>2866</v>
      </c>
      <c r="H748" s="1">
        <v>45766</v>
      </c>
      <c r="I748" t="s">
        <v>89</v>
      </c>
      <c r="J748" t="s">
        <v>3</v>
      </c>
      <c r="K748" t="s">
        <v>1</v>
      </c>
      <c r="L748" t="s">
        <v>26</v>
      </c>
      <c r="M748" t="s">
        <v>7747</v>
      </c>
      <c r="N748">
        <v>6</v>
      </c>
      <c r="O748" t="s">
        <v>3</v>
      </c>
      <c r="P748">
        <v>1</v>
      </c>
    </row>
    <row r="749" spans="1:16" x14ac:dyDescent="0.35">
      <c r="A749" t="s">
        <v>2867</v>
      </c>
      <c r="B749" t="s">
        <v>1435</v>
      </c>
      <c r="C749" t="s">
        <v>1558</v>
      </c>
      <c r="D749" t="s">
        <v>2709</v>
      </c>
      <c r="E749" t="s">
        <v>1397</v>
      </c>
      <c r="F749" t="s">
        <v>2868</v>
      </c>
      <c r="H749" s="1">
        <v>45766</v>
      </c>
      <c r="I749" t="s">
        <v>89</v>
      </c>
      <c r="J749" t="s">
        <v>3</v>
      </c>
      <c r="K749" t="s">
        <v>1</v>
      </c>
      <c r="L749" t="s">
        <v>26</v>
      </c>
      <c r="M749" t="s">
        <v>7747</v>
      </c>
      <c r="N749">
        <v>6</v>
      </c>
      <c r="O749" t="s">
        <v>3</v>
      </c>
      <c r="P749">
        <v>1</v>
      </c>
    </row>
    <row r="750" spans="1:16" x14ac:dyDescent="0.35">
      <c r="A750" t="s">
        <v>2869</v>
      </c>
      <c r="B750" t="s">
        <v>2870</v>
      </c>
      <c r="C750" t="s">
        <v>1396</v>
      </c>
      <c r="D750" t="s">
        <v>112</v>
      </c>
      <c r="E750" t="s">
        <v>1397</v>
      </c>
      <c r="F750" t="s">
        <v>2871</v>
      </c>
      <c r="H750" s="1">
        <v>45766</v>
      </c>
      <c r="I750" t="s">
        <v>89</v>
      </c>
      <c r="J750" t="s">
        <v>3</v>
      </c>
      <c r="K750" t="s">
        <v>1</v>
      </c>
      <c r="L750" t="s">
        <v>26</v>
      </c>
      <c r="M750" t="s">
        <v>7747</v>
      </c>
      <c r="N750">
        <v>6</v>
      </c>
      <c r="O750" t="s">
        <v>3</v>
      </c>
      <c r="P750">
        <v>1</v>
      </c>
    </row>
    <row r="751" spans="1:16" x14ac:dyDescent="0.35">
      <c r="A751" t="s">
        <v>2872</v>
      </c>
      <c r="B751" t="s">
        <v>1735</v>
      </c>
      <c r="C751" t="s">
        <v>1396</v>
      </c>
      <c r="D751" t="s">
        <v>313</v>
      </c>
      <c r="E751" t="s">
        <v>1397</v>
      </c>
      <c r="F751" t="s">
        <v>2873</v>
      </c>
      <c r="H751" s="1">
        <v>45766</v>
      </c>
      <c r="I751" t="s">
        <v>89</v>
      </c>
      <c r="J751" t="s">
        <v>3</v>
      </c>
      <c r="K751" t="s">
        <v>1</v>
      </c>
      <c r="L751" t="s">
        <v>26</v>
      </c>
      <c r="M751" t="s">
        <v>7747</v>
      </c>
      <c r="N751">
        <v>6</v>
      </c>
      <c r="O751" t="s">
        <v>3</v>
      </c>
      <c r="P751">
        <v>1</v>
      </c>
    </row>
    <row r="752" spans="1:16" x14ac:dyDescent="0.35">
      <c r="A752" t="s">
        <v>2874</v>
      </c>
      <c r="B752" t="s">
        <v>2875</v>
      </c>
      <c r="C752" t="s">
        <v>1396</v>
      </c>
      <c r="D752" t="s">
        <v>385</v>
      </c>
      <c r="E752" t="s">
        <v>1397</v>
      </c>
      <c r="F752" t="s">
        <v>2876</v>
      </c>
      <c r="H752" s="1">
        <v>45766</v>
      </c>
      <c r="I752" t="s">
        <v>89</v>
      </c>
      <c r="J752" t="s">
        <v>3</v>
      </c>
      <c r="K752" t="s">
        <v>1</v>
      </c>
      <c r="L752" t="s">
        <v>26</v>
      </c>
      <c r="M752" t="s">
        <v>7747</v>
      </c>
      <c r="N752">
        <v>6</v>
      </c>
      <c r="O752" t="s">
        <v>3</v>
      </c>
      <c r="P752">
        <v>1</v>
      </c>
    </row>
    <row r="753" spans="1:16" x14ac:dyDescent="0.35">
      <c r="A753" t="s">
        <v>2877</v>
      </c>
      <c r="B753" t="s">
        <v>2878</v>
      </c>
      <c r="C753" t="s">
        <v>1558</v>
      </c>
      <c r="D753" t="s">
        <v>411</v>
      </c>
      <c r="E753" t="s">
        <v>1397</v>
      </c>
      <c r="F753" t="s">
        <v>2879</v>
      </c>
      <c r="H753" s="1">
        <v>45766</v>
      </c>
      <c r="I753" t="s">
        <v>89</v>
      </c>
      <c r="J753" t="s">
        <v>3</v>
      </c>
      <c r="K753" t="s">
        <v>1</v>
      </c>
      <c r="L753" t="s">
        <v>26</v>
      </c>
      <c r="M753" t="s">
        <v>7747</v>
      </c>
      <c r="N753">
        <v>6</v>
      </c>
      <c r="O753" t="s">
        <v>3</v>
      </c>
      <c r="P753">
        <v>1</v>
      </c>
    </row>
    <row r="754" spans="1:16" x14ac:dyDescent="0.35">
      <c r="A754" t="s">
        <v>2618</v>
      </c>
      <c r="B754" t="s">
        <v>1418</v>
      </c>
      <c r="C754" t="s">
        <v>1402</v>
      </c>
      <c r="D754" t="s">
        <v>2709</v>
      </c>
      <c r="E754" t="s">
        <v>1397</v>
      </c>
      <c r="F754" t="s">
        <v>2880</v>
      </c>
      <c r="H754" s="1">
        <v>45766</v>
      </c>
      <c r="I754" t="s">
        <v>89</v>
      </c>
      <c r="J754" t="s">
        <v>3</v>
      </c>
      <c r="K754" t="s">
        <v>1</v>
      </c>
      <c r="L754" t="s">
        <v>26</v>
      </c>
      <c r="M754" t="s">
        <v>7747</v>
      </c>
      <c r="N754">
        <v>6</v>
      </c>
      <c r="O754" t="s">
        <v>3</v>
      </c>
      <c r="P754">
        <v>1</v>
      </c>
    </row>
    <row r="755" spans="1:16" x14ac:dyDescent="0.35">
      <c r="A755" t="s">
        <v>2618</v>
      </c>
      <c r="B755" t="s">
        <v>2881</v>
      </c>
      <c r="C755" t="s">
        <v>1558</v>
      </c>
      <c r="D755" t="s">
        <v>2709</v>
      </c>
      <c r="E755" t="s">
        <v>1397</v>
      </c>
      <c r="F755" t="s">
        <v>2882</v>
      </c>
      <c r="H755" s="1">
        <v>45766</v>
      </c>
      <c r="I755" t="s">
        <v>89</v>
      </c>
      <c r="J755" t="s">
        <v>3</v>
      </c>
      <c r="K755" t="s">
        <v>1</v>
      </c>
      <c r="L755" t="s">
        <v>26</v>
      </c>
      <c r="M755" t="s">
        <v>7747</v>
      </c>
      <c r="N755">
        <v>6</v>
      </c>
      <c r="O755" t="s">
        <v>3</v>
      </c>
      <c r="P755">
        <v>1</v>
      </c>
    </row>
    <row r="756" spans="1:16" x14ac:dyDescent="0.35">
      <c r="A756" t="s">
        <v>2618</v>
      </c>
      <c r="B756" t="s">
        <v>2883</v>
      </c>
      <c r="C756" t="s">
        <v>1402</v>
      </c>
      <c r="D756" t="s">
        <v>2709</v>
      </c>
      <c r="E756" t="s">
        <v>1397</v>
      </c>
      <c r="F756" t="s">
        <v>2884</v>
      </c>
      <c r="H756" s="1">
        <v>45766</v>
      </c>
      <c r="I756" t="s">
        <v>89</v>
      </c>
      <c r="J756" t="s">
        <v>3</v>
      </c>
      <c r="K756" t="s">
        <v>1</v>
      </c>
      <c r="L756" t="s">
        <v>26</v>
      </c>
      <c r="M756" t="s">
        <v>7747</v>
      </c>
      <c r="N756">
        <v>6</v>
      </c>
      <c r="O756" t="s">
        <v>3</v>
      </c>
      <c r="P756">
        <v>1</v>
      </c>
    </row>
    <row r="757" spans="1:16" x14ac:dyDescent="0.35">
      <c r="A757" t="s">
        <v>2885</v>
      </c>
      <c r="B757" t="s">
        <v>1439</v>
      </c>
      <c r="C757" t="s">
        <v>1402</v>
      </c>
      <c r="D757" t="s">
        <v>112</v>
      </c>
      <c r="E757" t="s">
        <v>1397</v>
      </c>
      <c r="F757" t="s">
        <v>2886</v>
      </c>
      <c r="H757" s="1">
        <v>45766</v>
      </c>
      <c r="I757" t="s">
        <v>89</v>
      </c>
      <c r="J757" t="s">
        <v>3</v>
      </c>
      <c r="K757" t="s">
        <v>1</v>
      </c>
      <c r="L757" t="s">
        <v>26</v>
      </c>
      <c r="M757" t="s">
        <v>7747</v>
      </c>
      <c r="N757">
        <v>6</v>
      </c>
      <c r="O757" t="s">
        <v>3</v>
      </c>
      <c r="P757">
        <v>1</v>
      </c>
    </row>
    <row r="758" spans="1:16" x14ac:dyDescent="0.35">
      <c r="A758" t="s">
        <v>2887</v>
      </c>
      <c r="B758" t="s">
        <v>2888</v>
      </c>
      <c r="C758" t="s">
        <v>1558</v>
      </c>
      <c r="D758" t="s">
        <v>2709</v>
      </c>
      <c r="E758" t="s">
        <v>1397</v>
      </c>
      <c r="F758" t="s">
        <v>2889</v>
      </c>
      <c r="H758" s="1">
        <v>45766</v>
      </c>
      <c r="I758" t="s">
        <v>89</v>
      </c>
      <c r="J758" t="s">
        <v>3</v>
      </c>
      <c r="K758" t="s">
        <v>1</v>
      </c>
      <c r="L758" t="s">
        <v>26</v>
      </c>
      <c r="M758" t="s">
        <v>7747</v>
      </c>
      <c r="N758">
        <v>6</v>
      </c>
      <c r="O758" t="s">
        <v>3</v>
      </c>
      <c r="P758">
        <v>1</v>
      </c>
    </row>
    <row r="759" spans="1:16" x14ac:dyDescent="0.35">
      <c r="A759" t="s">
        <v>2887</v>
      </c>
      <c r="B759" t="s">
        <v>1425</v>
      </c>
      <c r="C759" t="s">
        <v>1402</v>
      </c>
      <c r="D759" t="s">
        <v>2709</v>
      </c>
      <c r="E759" t="s">
        <v>1397</v>
      </c>
      <c r="F759" t="s">
        <v>2890</v>
      </c>
      <c r="H759" s="1">
        <v>45766</v>
      </c>
      <c r="I759" t="s">
        <v>89</v>
      </c>
      <c r="J759" t="s">
        <v>3</v>
      </c>
      <c r="K759" t="s">
        <v>1</v>
      </c>
      <c r="L759" t="s">
        <v>26</v>
      </c>
      <c r="M759" t="s">
        <v>7747</v>
      </c>
      <c r="N759">
        <v>6</v>
      </c>
      <c r="O759" t="s">
        <v>3</v>
      </c>
      <c r="P759">
        <v>1</v>
      </c>
    </row>
    <row r="760" spans="1:16" x14ac:dyDescent="0.35">
      <c r="A760" t="s">
        <v>2621</v>
      </c>
      <c r="B760" t="s">
        <v>2242</v>
      </c>
      <c r="C760" t="s">
        <v>1402</v>
      </c>
      <c r="D760" t="s">
        <v>112</v>
      </c>
      <c r="E760" t="s">
        <v>1397</v>
      </c>
      <c r="F760" t="s">
        <v>2891</v>
      </c>
      <c r="H760" s="1">
        <v>45766</v>
      </c>
      <c r="I760" t="s">
        <v>89</v>
      </c>
      <c r="J760" t="s">
        <v>3</v>
      </c>
      <c r="K760" t="s">
        <v>1</v>
      </c>
      <c r="L760" t="s">
        <v>26</v>
      </c>
      <c r="M760" t="s">
        <v>7747</v>
      </c>
      <c r="N760">
        <v>6</v>
      </c>
      <c r="O760" t="s">
        <v>3</v>
      </c>
      <c r="P760">
        <v>1</v>
      </c>
    </row>
    <row r="761" spans="1:16" x14ac:dyDescent="0.35">
      <c r="A761" t="s">
        <v>2621</v>
      </c>
      <c r="B761" t="s">
        <v>1395</v>
      </c>
      <c r="C761" t="s">
        <v>1396</v>
      </c>
      <c r="D761" t="s">
        <v>112</v>
      </c>
      <c r="E761" t="s">
        <v>1397</v>
      </c>
      <c r="F761" t="s">
        <v>2892</v>
      </c>
      <c r="H761" s="1">
        <v>45766</v>
      </c>
      <c r="I761" t="s">
        <v>89</v>
      </c>
      <c r="J761" t="s">
        <v>3</v>
      </c>
      <c r="K761" t="s">
        <v>1</v>
      </c>
      <c r="L761" t="s">
        <v>26</v>
      </c>
      <c r="M761" t="s">
        <v>7747</v>
      </c>
      <c r="N761">
        <v>6</v>
      </c>
      <c r="O761" t="s">
        <v>3</v>
      </c>
      <c r="P761">
        <v>1</v>
      </c>
    </row>
    <row r="762" spans="1:16" x14ac:dyDescent="0.35">
      <c r="A762" t="s">
        <v>2893</v>
      </c>
      <c r="B762" t="s">
        <v>2248</v>
      </c>
      <c r="C762" t="s">
        <v>1396</v>
      </c>
      <c r="D762" t="s">
        <v>313</v>
      </c>
      <c r="E762" t="s">
        <v>1397</v>
      </c>
      <c r="F762" t="s">
        <v>2894</v>
      </c>
      <c r="H762" s="1">
        <v>45766</v>
      </c>
      <c r="I762" t="s">
        <v>89</v>
      </c>
      <c r="J762" t="s">
        <v>3</v>
      </c>
      <c r="K762" t="s">
        <v>1</v>
      </c>
      <c r="L762" t="s">
        <v>26</v>
      </c>
      <c r="M762" t="s">
        <v>7747</v>
      </c>
      <c r="N762">
        <v>6</v>
      </c>
      <c r="O762" t="s">
        <v>3</v>
      </c>
      <c r="P762">
        <v>1</v>
      </c>
    </row>
    <row r="763" spans="1:16" x14ac:dyDescent="0.35">
      <c r="A763" t="s">
        <v>2893</v>
      </c>
      <c r="B763" t="s">
        <v>1518</v>
      </c>
      <c r="C763" t="s">
        <v>1402</v>
      </c>
      <c r="D763" t="s">
        <v>2709</v>
      </c>
      <c r="E763" t="s">
        <v>1397</v>
      </c>
      <c r="F763" t="s">
        <v>2895</v>
      </c>
      <c r="H763" s="1">
        <v>45766</v>
      </c>
      <c r="I763" t="s">
        <v>89</v>
      </c>
      <c r="J763" t="s">
        <v>3</v>
      </c>
      <c r="K763" t="s">
        <v>1</v>
      </c>
      <c r="L763" t="s">
        <v>26</v>
      </c>
      <c r="M763" t="s">
        <v>7747</v>
      </c>
      <c r="N763">
        <v>6</v>
      </c>
      <c r="O763" t="s">
        <v>3</v>
      </c>
      <c r="P763">
        <v>1</v>
      </c>
    </row>
    <row r="764" spans="1:16" x14ac:dyDescent="0.35">
      <c r="A764" t="s">
        <v>2893</v>
      </c>
      <c r="B764" t="s">
        <v>1719</v>
      </c>
      <c r="C764" t="s">
        <v>1558</v>
      </c>
      <c r="D764" t="s">
        <v>2709</v>
      </c>
      <c r="E764" t="s">
        <v>1397</v>
      </c>
      <c r="F764" t="s">
        <v>2896</v>
      </c>
      <c r="H764" s="1">
        <v>45766</v>
      </c>
      <c r="I764" t="s">
        <v>89</v>
      </c>
      <c r="J764" t="s">
        <v>3</v>
      </c>
      <c r="K764" t="s">
        <v>1</v>
      </c>
      <c r="L764" t="s">
        <v>26</v>
      </c>
      <c r="M764" t="s">
        <v>7747</v>
      </c>
      <c r="N764">
        <v>6</v>
      </c>
      <c r="O764" t="s">
        <v>3</v>
      </c>
      <c r="P764">
        <v>1</v>
      </c>
    </row>
    <row r="765" spans="1:16" x14ac:dyDescent="0.35">
      <c r="A765" t="s">
        <v>2893</v>
      </c>
      <c r="B765" t="s">
        <v>1510</v>
      </c>
      <c r="C765" t="s">
        <v>1396</v>
      </c>
      <c r="D765" t="s">
        <v>1511</v>
      </c>
      <c r="E765" t="s">
        <v>1397</v>
      </c>
      <c r="F765" t="s">
        <v>2897</v>
      </c>
      <c r="H765" s="1">
        <v>45766</v>
      </c>
      <c r="I765" t="s">
        <v>89</v>
      </c>
      <c r="J765" t="s">
        <v>3</v>
      </c>
      <c r="K765" t="s">
        <v>1</v>
      </c>
      <c r="L765" t="s">
        <v>26</v>
      </c>
      <c r="M765" t="s">
        <v>7747</v>
      </c>
      <c r="N765">
        <v>6</v>
      </c>
      <c r="O765" t="s">
        <v>3</v>
      </c>
      <c r="P765">
        <v>1</v>
      </c>
    </row>
    <row r="766" spans="1:16" x14ac:dyDescent="0.35">
      <c r="A766" t="s">
        <v>2898</v>
      </c>
      <c r="B766" t="s">
        <v>2899</v>
      </c>
      <c r="C766" t="s">
        <v>1402</v>
      </c>
      <c r="D766" t="s">
        <v>313</v>
      </c>
      <c r="E766" t="s">
        <v>1397</v>
      </c>
      <c r="F766" t="s">
        <v>2900</v>
      </c>
      <c r="H766" s="1">
        <v>45766</v>
      </c>
      <c r="I766" t="s">
        <v>89</v>
      </c>
      <c r="J766" t="s">
        <v>3</v>
      </c>
      <c r="K766" t="s">
        <v>1</v>
      </c>
      <c r="L766" t="s">
        <v>26</v>
      </c>
      <c r="M766" t="s">
        <v>7747</v>
      </c>
      <c r="N766">
        <v>6</v>
      </c>
      <c r="O766" t="s">
        <v>3</v>
      </c>
      <c r="P766">
        <v>1</v>
      </c>
    </row>
    <row r="767" spans="1:16" x14ac:dyDescent="0.35">
      <c r="A767" t="s">
        <v>2901</v>
      </c>
      <c r="B767" t="s">
        <v>2325</v>
      </c>
      <c r="C767" t="s">
        <v>1396</v>
      </c>
      <c r="D767" t="s">
        <v>112</v>
      </c>
      <c r="E767" t="s">
        <v>1397</v>
      </c>
      <c r="F767" t="s">
        <v>2902</v>
      </c>
      <c r="H767" s="1">
        <v>45766</v>
      </c>
      <c r="I767" t="s">
        <v>89</v>
      </c>
      <c r="J767" t="s">
        <v>3</v>
      </c>
      <c r="K767" t="s">
        <v>1</v>
      </c>
      <c r="L767" t="s">
        <v>26</v>
      </c>
      <c r="M767" t="s">
        <v>7747</v>
      </c>
      <c r="N767">
        <v>6</v>
      </c>
      <c r="O767" t="s">
        <v>3</v>
      </c>
      <c r="P767">
        <v>1</v>
      </c>
    </row>
    <row r="768" spans="1:16" x14ac:dyDescent="0.35">
      <c r="A768" t="s">
        <v>2903</v>
      </c>
      <c r="B768" t="s">
        <v>2904</v>
      </c>
      <c r="C768" t="s">
        <v>1396</v>
      </c>
      <c r="D768" t="s">
        <v>411</v>
      </c>
      <c r="E768" t="s">
        <v>1397</v>
      </c>
      <c r="F768" t="s">
        <v>2905</v>
      </c>
      <c r="H768" s="1">
        <v>45766</v>
      </c>
      <c r="I768" t="s">
        <v>89</v>
      </c>
      <c r="J768" t="s">
        <v>3</v>
      </c>
      <c r="K768" t="s">
        <v>1</v>
      </c>
      <c r="L768" t="s">
        <v>26</v>
      </c>
      <c r="M768" t="s">
        <v>7747</v>
      </c>
      <c r="N768">
        <v>6</v>
      </c>
      <c r="O768" t="s">
        <v>3</v>
      </c>
      <c r="P768">
        <v>1</v>
      </c>
    </row>
    <row r="769" spans="1:16" x14ac:dyDescent="0.35">
      <c r="A769" t="s">
        <v>2906</v>
      </c>
      <c r="B769" t="s">
        <v>2907</v>
      </c>
      <c r="C769" t="s">
        <v>1396</v>
      </c>
      <c r="D769" t="s">
        <v>313</v>
      </c>
      <c r="E769" t="s">
        <v>1397</v>
      </c>
      <c r="F769" t="s">
        <v>2908</v>
      </c>
      <c r="H769" s="1">
        <v>45766</v>
      </c>
      <c r="I769" t="s">
        <v>89</v>
      </c>
      <c r="J769" t="s">
        <v>3</v>
      </c>
      <c r="K769" t="s">
        <v>1</v>
      </c>
      <c r="L769" t="s">
        <v>26</v>
      </c>
      <c r="M769" t="s">
        <v>7747</v>
      </c>
      <c r="N769">
        <v>6</v>
      </c>
      <c r="O769" t="s">
        <v>3</v>
      </c>
      <c r="P769">
        <v>1</v>
      </c>
    </row>
    <row r="770" spans="1:16" x14ac:dyDescent="0.35">
      <c r="A770" t="s">
        <v>2909</v>
      </c>
      <c r="B770" t="s">
        <v>2910</v>
      </c>
      <c r="C770" t="s">
        <v>1558</v>
      </c>
      <c r="D770" t="s">
        <v>2709</v>
      </c>
      <c r="E770" t="s">
        <v>1397</v>
      </c>
      <c r="F770" t="s">
        <v>2911</v>
      </c>
      <c r="H770" s="1">
        <v>45766</v>
      </c>
      <c r="I770" t="s">
        <v>89</v>
      </c>
      <c r="J770" t="s">
        <v>3</v>
      </c>
      <c r="K770" t="s">
        <v>1</v>
      </c>
      <c r="L770" t="s">
        <v>26</v>
      </c>
      <c r="M770" t="s">
        <v>7747</v>
      </c>
      <c r="N770">
        <v>6</v>
      </c>
      <c r="O770" t="s">
        <v>3</v>
      </c>
      <c r="P770">
        <v>1</v>
      </c>
    </row>
    <row r="771" spans="1:16" x14ac:dyDescent="0.35">
      <c r="A771" t="s">
        <v>2912</v>
      </c>
      <c r="B771" t="s">
        <v>2913</v>
      </c>
      <c r="C771" t="s">
        <v>1558</v>
      </c>
      <c r="D771" t="s">
        <v>2709</v>
      </c>
      <c r="E771" t="s">
        <v>1397</v>
      </c>
      <c r="F771" t="s">
        <v>2914</v>
      </c>
      <c r="H771" s="1">
        <v>45766</v>
      </c>
      <c r="I771" t="s">
        <v>89</v>
      </c>
      <c r="J771" t="s">
        <v>3</v>
      </c>
      <c r="K771" t="s">
        <v>1</v>
      </c>
      <c r="L771" t="s">
        <v>26</v>
      </c>
      <c r="M771" t="s">
        <v>7747</v>
      </c>
      <c r="N771">
        <v>6</v>
      </c>
      <c r="O771" t="s">
        <v>3</v>
      </c>
      <c r="P771">
        <v>1</v>
      </c>
    </row>
    <row r="772" spans="1:16" x14ac:dyDescent="0.35">
      <c r="A772" t="s">
        <v>2915</v>
      </c>
      <c r="B772" t="s">
        <v>2319</v>
      </c>
      <c r="C772" t="s">
        <v>1396</v>
      </c>
      <c r="D772" t="s">
        <v>313</v>
      </c>
      <c r="E772" t="s">
        <v>1397</v>
      </c>
      <c r="F772" t="s">
        <v>2916</v>
      </c>
      <c r="H772" s="1">
        <v>45766</v>
      </c>
      <c r="I772" t="s">
        <v>89</v>
      </c>
      <c r="J772" t="s">
        <v>3</v>
      </c>
      <c r="K772" t="s">
        <v>1</v>
      </c>
      <c r="L772" t="s">
        <v>26</v>
      </c>
      <c r="M772" t="s">
        <v>7747</v>
      </c>
      <c r="N772">
        <v>6</v>
      </c>
      <c r="O772" t="s">
        <v>3</v>
      </c>
      <c r="P772">
        <v>1</v>
      </c>
    </row>
    <row r="773" spans="1:16" x14ac:dyDescent="0.35">
      <c r="A773" t="s">
        <v>2915</v>
      </c>
      <c r="B773" t="s">
        <v>1569</v>
      </c>
      <c r="C773" t="s">
        <v>1530</v>
      </c>
      <c r="D773" t="s">
        <v>411</v>
      </c>
      <c r="E773" t="s">
        <v>1397</v>
      </c>
      <c r="F773" t="s">
        <v>2917</v>
      </c>
      <c r="H773" s="1">
        <v>45766</v>
      </c>
      <c r="I773" t="s">
        <v>89</v>
      </c>
      <c r="J773" t="s">
        <v>3</v>
      </c>
      <c r="K773" t="s">
        <v>1</v>
      </c>
      <c r="L773" t="s">
        <v>26</v>
      </c>
      <c r="M773" t="s">
        <v>7747</v>
      </c>
      <c r="N773">
        <v>6</v>
      </c>
      <c r="O773" t="s">
        <v>3</v>
      </c>
      <c r="P773">
        <v>1</v>
      </c>
    </row>
    <row r="774" spans="1:16" x14ac:dyDescent="0.35">
      <c r="A774" t="s">
        <v>2918</v>
      </c>
      <c r="B774" t="s">
        <v>2080</v>
      </c>
      <c r="C774" t="s">
        <v>1396</v>
      </c>
      <c r="D774" t="s">
        <v>1511</v>
      </c>
      <c r="E774" t="s">
        <v>1397</v>
      </c>
      <c r="F774" t="s">
        <v>2919</v>
      </c>
      <c r="H774" s="1">
        <v>45766</v>
      </c>
      <c r="I774" t="s">
        <v>89</v>
      </c>
      <c r="J774" t="s">
        <v>3</v>
      </c>
      <c r="K774" t="s">
        <v>1</v>
      </c>
      <c r="L774" t="s">
        <v>26</v>
      </c>
      <c r="M774" t="s">
        <v>7747</v>
      </c>
      <c r="N774">
        <v>6</v>
      </c>
      <c r="O774" t="s">
        <v>3</v>
      </c>
      <c r="P774">
        <v>1</v>
      </c>
    </row>
    <row r="775" spans="1:16" x14ac:dyDescent="0.35">
      <c r="A775" t="s">
        <v>2920</v>
      </c>
      <c r="B775" t="s">
        <v>2921</v>
      </c>
      <c r="C775" t="s">
        <v>1402</v>
      </c>
      <c r="D775" t="s">
        <v>385</v>
      </c>
      <c r="E775" t="s">
        <v>1397</v>
      </c>
      <c r="F775" t="s">
        <v>2922</v>
      </c>
      <c r="H775" s="1">
        <v>45766</v>
      </c>
      <c r="I775" t="s">
        <v>89</v>
      </c>
      <c r="J775" t="s">
        <v>3</v>
      </c>
      <c r="K775" t="s">
        <v>1</v>
      </c>
      <c r="L775" t="s">
        <v>26</v>
      </c>
      <c r="M775" t="s">
        <v>7747</v>
      </c>
      <c r="N775">
        <v>6</v>
      </c>
      <c r="O775" t="s">
        <v>3</v>
      </c>
      <c r="P775">
        <v>1</v>
      </c>
    </row>
    <row r="776" spans="1:16" x14ac:dyDescent="0.35">
      <c r="A776" t="s">
        <v>2923</v>
      </c>
      <c r="B776" t="s">
        <v>2924</v>
      </c>
      <c r="C776" t="s">
        <v>1396</v>
      </c>
      <c r="D776" t="s">
        <v>1511</v>
      </c>
      <c r="E776" t="s">
        <v>1397</v>
      </c>
      <c r="F776" t="s">
        <v>2925</v>
      </c>
      <c r="H776" s="1">
        <v>45766</v>
      </c>
      <c r="I776" t="s">
        <v>89</v>
      </c>
      <c r="J776" t="s">
        <v>3</v>
      </c>
      <c r="K776" t="s">
        <v>1</v>
      </c>
      <c r="L776" t="s">
        <v>26</v>
      </c>
      <c r="M776" t="s">
        <v>7747</v>
      </c>
      <c r="N776">
        <v>6</v>
      </c>
      <c r="O776" t="s">
        <v>3</v>
      </c>
      <c r="P776">
        <v>1</v>
      </c>
    </row>
    <row r="777" spans="1:16" x14ac:dyDescent="0.35">
      <c r="A777" t="s">
        <v>2926</v>
      </c>
      <c r="B777" t="s">
        <v>2927</v>
      </c>
      <c r="C777" t="s">
        <v>1396</v>
      </c>
      <c r="D777" t="s">
        <v>313</v>
      </c>
      <c r="E777" t="s">
        <v>1397</v>
      </c>
      <c r="F777" t="s">
        <v>2928</v>
      </c>
      <c r="H777" s="1">
        <v>45766</v>
      </c>
      <c r="I777" t="s">
        <v>89</v>
      </c>
      <c r="J777" t="s">
        <v>3</v>
      </c>
      <c r="K777" t="s">
        <v>1</v>
      </c>
      <c r="L777" t="s">
        <v>26</v>
      </c>
      <c r="M777" t="s">
        <v>7747</v>
      </c>
      <c r="N777">
        <v>6</v>
      </c>
      <c r="O777" t="s">
        <v>3</v>
      </c>
      <c r="P777">
        <v>1</v>
      </c>
    </row>
    <row r="778" spans="1:16" x14ac:dyDescent="0.35">
      <c r="A778" t="s">
        <v>2929</v>
      </c>
      <c r="B778" t="s">
        <v>1608</v>
      </c>
      <c r="C778" t="s">
        <v>1402</v>
      </c>
      <c r="D778" t="s">
        <v>313</v>
      </c>
      <c r="E778" t="s">
        <v>1397</v>
      </c>
      <c r="F778" t="s">
        <v>2930</v>
      </c>
      <c r="H778" s="1">
        <v>45766</v>
      </c>
      <c r="I778" t="s">
        <v>89</v>
      </c>
      <c r="J778" t="s">
        <v>3</v>
      </c>
      <c r="K778" t="s">
        <v>1</v>
      </c>
      <c r="L778" t="s">
        <v>26</v>
      </c>
      <c r="M778" t="s">
        <v>7747</v>
      </c>
      <c r="N778">
        <v>6</v>
      </c>
      <c r="O778" t="s">
        <v>3</v>
      </c>
      <c r="P778">
        <v>1</v>
      </c>
    </row>
    <row r="779" spans="1:16" x14ac:dyDescent="0.35">
      <c r="A779" t="s">
        <v>2929</v>
      </c>
      <c r="B779" t="s">
        <v>1485</v>
      </c>
      <c r="C779" t="s">
        <v>1396</v>
      </c>
      <c r="D779" t="s">
        <v>313</v>
      </c>
      <c r="E779" t="s">
        <v>1397</v>
      </c>
      <c r="F779" t="s">
        <v>2931</v>
      </c>
      <c r="H779" s="1">
        <v>45766</v>
      </c>
      <c r="I779" t="s">
        <v>89</v>
      </c>
      <c r="J779" t="s">
        <v>3</v>
      </c>
      <c r="K779" t="s">
        <v>1</v>
      </c>
      <c r="L779" t="s">
        <v>26</v>
      </c>
      <c r="M779" t="s">
        <v>7747</v>
      </c>
      <c r="N779">
        <v>6</v>
      </c>
      <c r="O779" t="s">
        <v>3</v>
      </c>
      <c r="P779">
        <v>1</v>
      </c>
    </row>
    <row r="780" spans="1:16" x14ac:dyDescent="0.35">
      <c r="A780" t="s">
        <v>2929</v>
      </c>
      <c r="B780" t="s">
        <v>2932</v>
      </c>
      <c r="C780" t="s">
        <v>1396</v>
      </c>
      <c r="D780" t="s">
        <v>313</v>
      </c>
      <c r="E780" t="s">
        <v>1397</v>
      </c>
      <c r="F780" t="s">
        <v>2933</v>
      </c>
      <c r="H780" s="1">
        <v>45766</v>
      </c>
      <c r="I780" t="s">
        <v>89</v>
      </c>
      <c r="J780" t="s">
        <v>3</v>
      </c>
      <c r="K780" t="s">
        <v>1</v>
      </c>
      <c r="L780" t="s">
        <v>26</v>
      </c>
      <c r="M780" t="s">
        <v>7747</v>
      </c>
      <c r="N780">
        <v>6</v>
      </c>
      <c r="O780" t="s">
        <v>3</v>
      </c>
      <c r="P780">
        <v>1</v>
      </c>
    </row>
    <row r="781" spans="1:16" x14ac:dyDescent="0.35">
      <c r="A781" t="s">
        <v>2934</v>
      </c>
      <c r="B781" t="s">
        <v>2935</v>
      </c>
      <c r="C781" t="s">
        <v>1558</v>
      </c>
      <c r="D781" t="s">
        <v>411</v>
      </c>
      <c r="E781" t="s">
        <v>1397</v>
      </c>
      <c r="F781" t="s">
        <v>2936</v>
      </c>
      <c r="H781" s="1">
        <v>45766</v>
      </c>
      <c r="I781" t="s">
        <v>89</v>
      </c>
      <c r="J781" t="s">
        <v>3</v>
      </c>
      <c r="K781" t="s">
        <v>1</v>
      </c>
      <c r="L781" t="s">
        <v>26</v>
      </c>
      <c r="M781" t="s">
        <v>7747</v>
      </c>
      <c r="N781">
        <v>6</v>
      </c>
      <c r="O781" t="s">
        <v>3</v>
      </c>
      <c r="P781">
        <v>1</v>
      </c>
    </row>
    <row r="782" spans="1:16" x14ac:dyDescent="0.35">
      <c r="A782" t="s">
        <v>2937</v>
      </c>
      <c r="B782" t="s">
        <v>2788</v>
      </c>
      <c r="C782" t="s">
        <v>1402</v>
      </c>
      <c r="D782" t="s">
        <v>2709</v>
      </c>
      <c r="E782" t="s">
        <v>1397</v>
      </c>
      <c r="F782" t="s">
        <v>2938</v>
      </c>
      <c r="H782" s="1">
        <v>45766</v>
      </c>
      <c r="I782" t="s">
        <v>89</v>
      </c>
      <c r="J782" t="s">
        <v>3</v>
      </c>
      <c r="K782" t="s">
        <v>1</v>
      </c>
      <c r="L782" t="s">
        <v>26</v>
      </c>
      <c r="M782" t="s">
        <v>7747</v>
      </c>
      <c r="N782">
        <v>6</v>
      </c>
      <c r="O782" t="s">
        <v>3</v>
      </c>
      <c r="P782">
        <v>1</v>
      </c>
    </row>
    <row r="783" spans="1:16" x14ac:dyDescent="0.35">
      <c r="A783" t="s">
        <v>2939</v>
      </c>
      <c r="B783" t="s">
        <v>2242</v>
      </c>
      <c r="C783" t="s">
        <v>1402</v>
      </c>
      <c r="D783" t="s">
        <v>385</v>
      </c>
      <c r="E783" t="s">
        <v>1397</v>
      </c>
      <c r="F783" t="s">
        <v>2940</v>
      </c>
      <c r="H783" s="1">
        <v>45766</v>
      </c>
      <c r="I783" t="s">
        <v>89</v>
      </c>
      <c r="J783" t="s">
        <v>3</v>
      </c>
      <c r="K783" t="s">
        <v>1</v>
      </c>
      <c r="L783" t="s">
        <v>26</v>
      </c>
      <c r="M783" t="s">
        <v>7747</v>
      </c>
      <c r="N783">
        <v>6</v>
      </c>
      <c r="O783" t="s">
        <v>3</v>
      </c>
      <c r="P783">
        <v>1</v>
      </c>
    </row>
    <row r="784" spans="1:16" x14ac:dyDescent="0.35">
      <c r="A784" t="s">
        <v>2939</v>
      </c>
      <c r="B784" t="s">
        <v>1887</v>
      </c>
      <c r="C784" t="s">
        <v>1402</v>
      </c>
      <c r="D784" t="s">
        <v>385</v>
      </c>
      <c r="E784" t="s">
        <v>1397</v>
      </c>
      <c r="F784" t="s">
        <v>2941</v>
      </c>
      <c r="H784" s="1">
        <v>45766</v>
      </c>
      <c r="I784" t="s">
        <v>89</v>
      </c>
      <c r="J784" t="s">
        <v>3</v>
      </c>
      <c r="K784" t="s">
        <v>1</v>
      </c>
      <c r="L784" t="s">
        <v>26</v>
      </c>
      <c r="M784" t="s">
        <v>7747</v>
      </c>
      <c r="N784">
        <v>6</v>
      </c>
      <c r="O784" t="s">
        <v>3</v>
      </c>
      <c r="P784">
        <v>1</v>
      </c>
    </row>
    <row r="785" spans="1:16" x14ac:dyDescent="0.35">
      <c r="A785" t="s">
        <v>2939</v>
      </c>
      <c r="B785" t="s">
        <v>2942</v>
      </c>
      <c r="C785" t="s">
        <v>1402</v>
      </c>
      <c r="D785" t="s">
        <v>385</v>
      </c>
      <c r="E785" t="s">
        <v>1397</v>
      </c>
      <c r="F785" t="s">
        <v>2943</v>
      </c>
      <c r="H785" s="1">
        <v>45766</v>
      </c>
      <c r="I785" t="s">
        <v>89</v>
      </c>
      <c r="J785" t="s">
        <v>3</v>
      </c>
      <c r="K785" t="s">
        <v>1</v>
      </c>
      <c r="L785" t="s">
        <v>26</v>
      </c>
      <c r="M785" t="s">
        <v>7747</v>
      </c>
      <c r="N785">
        <v>6</v>
      </c>
      <c r="O785" t="s">
        <v>3</v>
      </c>
      <c r="P785">
        <v>1</v>
      </c>
    </row>
    <row r="786" spans="1:16" x14ac:dyDescent="0.35">
      <c r="A786" t="s">
        <v>2944</v>
      </c>
      <c r="B786" t="s">
        <v>2945</v>
      </c>
      <c r="C786" t="s">
        <v>1402</v>
      </c>
      <c r="D786" t="s">
        <v>313</v>
      </c>
      <c r="E786" t="s">
        <v>1397</v>
      </c>
      <c r="F786" t="s">
        <v>2946</v>
      </c>
      <c r="H786" s="1">
        <v>45766</v>
      </c>
      <c r="I786" t="s">
        <v>89</v>
      </c>
      <c r="J786" t="s">
        <v>3</v>
      </c>
      <c r="K786" t="s">
        <v>1</v>
      </c>
      <c r="L786" t="s">
        <v>26</v>
      </c>
      <c r="M786" t="s">
        <v>7747</v>
      </c>
      <c r="N786">
        <v>6</v>
      </c>
      <c r="O786" t="s">
        <v>3</v>
      </c>
      <c r="P786">
        <v>1</v>
      </c>
    </row>
    <row r="787" spans="1:16" x14ac:dyDescent="0.35">
      <c r="A787" t="s">
        <v>2944</v>
      </c>
      <c r="B787" t="s">
        <v>2947</v>
      </c>
      <c r="C787" t="s">
        <v>1396</v>
      </c>
      <c r="D787" t="s">
        <v>1511</v>
      </c>
      <c r="E787" t="s">
        <v>1397</v>
      </c>
      <c r="F787" t="s">
        <v>2948</v>
      </c>
      <c r="H787" s="1">
        <v>45766</v>
      </c>
      <c r="I787" t="s">
        <v>89</v>
      </c>
      <c r="J787" t="s">
        <v>3</v>
      </c>
      <c r="K787" t="s">
        <v>1</v>
      </c>
      <c r="L787" t="s">
        <v>26</v>
      </c>
      <c r="M787" t="s">
        <v>7747</v>
      </c>
      <c r="N787">
        <v>6</v>
      </c>
      <c r="O787" t="s">
        <v>3</v>
      </c>
      <c r="P787">
        <v>1</v>
      </c>
    </row>
    <row r="788" spans="1:16" x14ac:dyDescent="0.35">
      <c r="A788" t="s">
        <v>2949</v>
      </c>
      <c r="B788" t="s">
        <v>2950</v>
      </c>
      <c r="C788" t="s">
        <v>1402</v>
      </c>
      <c r="D788" t="s">
        <v>313</v>
      </c>
      <c r="E788" t="s">
        <v>1397</v>
      </c>
      <c r="F788" t="s">
        <v>2951</v>
      </c>
      <c r="H788" s="1">
        <v>45766</v>
      </c>
      <c r="I788" t="s">
        <v>89</v>
      </c>
      <c r="J788" t="s">
        <v>3</v>
      </c>
      <c r="K788" t="s">
        <v>1</v>
      </c>
      <c r="L788" t="s">
        <v>26</v>
      </c>
      <c r="M788" t="s">
        <v>7747</v>
      </c>
      <c r="N788">
        <v>6</v>
      </c>
      <c r="O788" t="s">
        <v>3</v>
      </c>
      <c r="P788">
        <v>1</v>
      </c>
    </row>
    <row r="789" spans="1:16" x14ac:dyDescent="0.35">
      <c r="A789" t="s">
        <v>2949</v>
      </c>
      <c r="B789" t="s">
        <v>1485</v>
      </c>
      <c r="C789" t="s">
        <v>1396</v>
      </c>
      <c r="D789" t="s">
        <v>313</v>
      </c>
      <c r="E789" t="s">
        <v>1397</v>
      </c>
      <c r="F789" t="s">
        <v>2952</v>
      </c>
      <c r="H789" s="1">
        <v>45766</v>
      </c>
      <c r="I789" t="s">
        <v>89</v>
      </c>
      <c r="J789" t="s">
        <v>3</v>
      </c>
      <c r="K789" t="s">
        <v>1</v>
      </c>
      <c r="L789" t="s">
        <v>26</v>
      </c>
      <c r="M789" t="s">
        <v>7747</v>
      </c>
      <c r="N789">
        <v>6</v>
      </c>
      <c r="O789" t="s">
        <v>3</v>
      </c>
      <c r="P789">
        <v>1</v>
      </c>
    </row>
    <row r="790" spans="1:16" x14ac:dyDescent="0.35">
      <c r="A790" t="s">
        <v>2949</v>
      </c>
      <c r="B790" t="s">
        <v>2117</v>
      </c>
      <c r="C790" t="s">
        <v>1402</v>
      </c>
      <c r="D790" t="s">
        <v>313</v>
      </c>
      <c r="E790" t="s">
        <v>1397</v>
      </c>
      <c r="F790" t="s">
        <v>2953</v>
      </c>
      <c r="H790" s="1">
        <v>45766</v>
      </c>
      <c r="I790" t="s">
        <v>89</v>
      </c>
      <c r="J790" t="s">
        <v>3</v>
      </c>
      <c r="K790" t="s">
        <v>1</v>
      </c>
      <c r="L790" t="s">
        <v>26</v>
      </c>
      <c r="M790" t="s">
        <v>7747</v>
      </c>
      <c r="N790">
        <v>6</v>
      </c>
      <c r="O790" t="s">
        <v>3</v>
      </c>
      <c r="P790">
        <v>1</v>
      </c>
    </row>
    <row r="791" spans="1:16" x14ac:dyDescent="0.35">
      <c r="A791" t="s">
        <v>2954</v>
      </c>
      <c r="B791" t="s">
        <v>1569</v>
      </c>
      <c r="C791" t="s">
        <v>1530</v>
      </c>
      <c r="D791" t="s">
        <v>411</v>
      </c>
      <c r="E791" t="s">
        <v>1397</v>
      </c>
      <c r="F791" t="s">
        <v>2955</v>
      </c>
      <c r="H791" s="1">
        <v>45766</v>
      </c>
      <c r="I791" t="s">
        <v>89</v>
      </c>
      <c r="J791" t="s">
        <v>3</v>
      </c>
      <c r="K791" t="s">
        <v>1</v>
      </c>
      <c r="L791" t="s">
        <v>26</v>
      </c>
      <c r="M791" t="s">
        <v>7747</v>
      </c>
      <c r="N791">
        <v>6</v>
      </c>
      <c r="O791" t="s">
        <v>3</v>
      </c>
      <c r="P791">
        <v>1</v>
      </c>
    </row>
    <row r="792" spans="1:16" x14ac:dyDescent="0.35">
      <c r="A792" t="s">
        <v>2954</v>
      </c>
      <c r="B792" t="s">
        <v>2956</v>
      </c>
      <c r="C792" t="s">
        <v>1472</v>
      </c>
      <c r="D792" t="s">
        <v>411</v>
      </c>
      <c r="E792" t="s">
        <v>1397</v>
      </c>
      <c r="F792" t="s">
        <v>2957</v>
      </c>
      <c r="H792" s="1">
        <v>45766</v>
      </c>
      <c r="I792" t="s">
        <v>89</v>
      </c>
      <c r="J792" t="s">
        <v>3</v>
      </c>
      <c r="K792" t="s">
        <v>1</v>
      </c>
      <c r="L792" t="s">
        <v>26</v>
      </c>
      <c r="M792" t="s">
        <v>1472</v>
      </c>
      <c r="N792">
        <v>6</v>
      </c>
      <c r="O792" t="s">
        <v>3</v>
      </c>
      <c r="P792">
        <v>1</v>
      </c>
    </row>
    <row r="793" spans="1:16" x14ac:dyDescent="0.35">
      <c r="A793" t="s">
        <v>2954</v>
      </c>
      <c r="B793" t="s">
        <v>2958</v>
      </c>
      <c r="C793" t="s">
        <v>1472</v>
      </c>
      <c r="D793" t="s">
        <v>411</v>
      </c>
      <c r="E793" t="s">
        <v>1397</v>
      </c>
      <c r="F793" t="s">
        <v>2959</v>
      </c>
      <c r="H793" s="1">
        <v>45766</v>
      </c>
      <c r="I793" t="s">
        <v>89</v>
      </c>
      <c r="J793" t="s">
        <v>3</v>
      </c>
      <c r="K793" t="s">
        <v>1</v>
      </c>
      <c r="L793" t="s">
        <v>26</v>
      </c>
      <c r="M793" t="s">
        <v>1472</v>
      </c>
      <c r="N793">
        <v>6</v>
      </c>
      <c r="O793" t="s">
        <v>3</v>
      </c>
      <c r="P793">
        <v>1</v>
      </c>
    </row>
    <row r="794" spans="1:16" x14ac:dyDescent="0.35">
      <c r="A794" t="s">
        <v>2960</v>
      </c>
      <c r="B794" t="s">
        <v>2279</v>
      </c>
      <c r="C794" t="s">
        <v>1396</v>
      </c>
      <c r="D794" t="s">
        <v>2709</v>
      </c>
      <c r="E794" t="s">
        <v>1397</v>
      </c>
      <c r="F794" t="s">
        <v>2961</v>
      </c>
      <c r="H794" s="1">
        <v>45766</v>
      </c>
      <c r="I794" t="s">
        <v>89</v>
      </c>
      <c r="J794" t="s">
        <v>3</v>
      </c>
      <c r="K794" t="s">
        <v>1</v>
      </c>
      <c r="L794" t="s">
        <v>26</v>
      </c>
      <c r="M794" t="s">
        <v>7747</v>
      </c>
      <c r="N794">
        <v>6</v>
      </c>
      <c r="O794" t="s">
        <v>3</v>
      </c>
      <c r="P794">
        <v>1</v>
      </c>
    </row>
    <row r="795" spans="1:16" x14ac:dyDescent="0.35">
      <c r="A795" t="s">
        <v>2962</v>
      </c>
      <c r="B795" t="s">
        <v>1501</v>
      </c>
      <c r="C795" t="s">
        <v>1402</v>
      </c>
      <c r="D795" t="s">
        <v>112</v>
      </c>
      <c r="E795" t="s">
        <v>1397</v>
      </c>
      <c r="F795" t="s">
        <v>2963</v>
      </c>
      <c r="H795" s="1">
        <v>45766</v>
      </c>
      <c r="I795" t="s">
        <v>89</v>
      </c>
      <c r="J795" t="s">
        <v>3</v>
      </c>
      <c r="K795" t="s">
        <v>1</v>
      </c>
      <c r="L795" t="s">
        <v>26</v>
      </c>
      <c r="M795" t="s">
        <v>7747</v>
      </c>
      <c r="N795">
        <v>6</v>
      </c>
      <c r="O795" t="s">
        <v>3</v>
      </c>
      <c r="P795">
        <v>1</v>
      </c>
    </row>
    <row r="796" spans="1:16" x14ac:dyDescent="0.35">
      <c r="A796" t="s">
        <v>2964</v>
      </c>
      <c r="B796" t="s">
        <v>2800</v>
      </c>
      <c r="C796" t="s">
        <v>1402</v>
      </c>
      <c r="D796" t="s">
        <v>1511</v>
      </c>
      <c r="E796" t="s">
        <v>1397</v>
      </c>
      <c r="F796" t="s">
        <v>2965</v>
      </c>
      <c r="H796" s="1">
        <v>45766</v>
      </c>
      <c r="I796" t="s">
        <v>89</v>
      </c>
      <c r="J796" t="s">
        <v>3</v>
      </c>
      <c r="K796" t="s">
        <v>1</v>
      </c>
      <c r="L796" t="s">
        <v>26</v>
      </c>
      <c r="M796" t="s">
        <v>7747</v>
      </c>
      <c r="N796">
        <v>6</v>
      </c>
      <c r="O796" t="s">
        <v>3</v>
      </c>
      <c r="P796">
        <v>1</v>
      </c>
    </row>
    <row r="797" spans="1:16" x14ac:dyDescent="0.35">
      <c r="A797" t="s">
        <v>2966</v>
      </c>
      <c r="B797" t="s">
        <v>2967</v>
      </c>
      <c r="C797" t="s">
        <v>1402</v>
      </c>
      <c r="D797" t="s">
        <v>1511</v>
      </c>
      <c r="E797" t="s">
        <v>1397</v>
      </c>
      <c r="F797" t="s">
        <v>2968</v>
      </c>
      <c r="H797" s="1">
        <v>45766</v>
      </c>
      <c r="I797" t="s">
        <v>89</v>
      </c>
      <c r="J797" t="s">
        <v>3</v>
      </c>
      <c r="K797" t="s">
        <v>1</v>
      </c>
      <c r="L797" t="s">
        <v>26</v>
      </c>
      <c r="M797" t="s">
        <v>7747</v>
      </c>
      <c r="N797">
        <v>6</v>
      </c>
      <c r="O797" t="s">
        <v>3</v>
      </c>
      <c r="P797">
        <v>1</v>
      </c>
    </row>
    <row r="798" spans="1:16" x14ac:dyDescent="0.35">
      <c r="A798" t="s">
        <v>2966</v>
      </c>
      <c r="B798" t="s">
        <v>2969</v>
      </c>
      <c r="C798" t="s">
        <v>1402</v>
      </c>
      <c r="D798" t="s">
        <v>1511</v>
      </c>
      <c r="E798" t="s">
        <v>1397</v>
      </c>
      <c r="F798" t="s">
        <v>2970</v>
      </c>
      <c r="H798" s="1">
        <v>45766</v>
      </c>
      <c r="I798" t="s">
        <v>89</v>
      </c>
      <c r="J798" t="s">
        <v>3</v>
      </c>
      <c r="K798" t="s">
        <v>1</v>
      </c>
      <c r="L798" t="s">
        <v>26</v>
      </c>
      <c r="M798" t="s">
        <v>7747</v>
      </c>
      <c r="N798">
        <v>6</v>
      </c>
      <c r="O798" t="s">
        <v>3</v>
      </c>
      <c r="P798">
        <v>1</v>
      </c>
    </row>
    <row r="799" spans="1:16" x14ac:dyDescent="0.35">
      <c r="A799" t="s">
        <v>2966</v>
      </c>
      <c r="B799" t="s">
        <v>2971</v>
      </c>
      <c r="C799" t="s">
        <v>1554</v>
      </c>
      <c r="D799" t="s">
        <v>1511</v>
      </c>
      <c r="E799" t="s">
        <v>1397</v>
      </c>
      <c r="F799" t="s">
        <v>2972</v>
      </c>
      <c r="H799" s="1">
        <v>45766</v>
      </c>
      <c r="I799" t="s">
        <v>89</v>
      </c>
      <c r="J799" t="s">
        <v>3</v>
      </c>
      <c r="K799" t="s">
        <v>1</v>
      </c>
      <c r="L799" t="s">
        <v>26</v>
      </c>
      <c r="M799" t="s">
        <v>1472</v>
      </c>
      <c r="N799">
        <v>6</v>
      </c>
      <c r="O799" t="s">
        <v>3</v>
      </c>
      <c r="P799">
        <v>1</v>
      </c>
    </row>
    <row r="800" spans="1:16" x14ac:dyDescent="0.35">
      <c r="A800" t="s">
        <v>2973</v>
      </c>
      <c r="B800" t="s">
        <v>1421</v>
      </c>
      <c r="C800" t="s">
        <v>1402</v>
      </c>
      <c r="D800" t="s">
        <v>2709</v>
      </c>
      <c r="E800" t="s">
        <v>1397</v>
      </c>
      <c r="F800" t="s">
        <v>2974</v>
      </c>
      <c r="H800" s="1">
        <v>45766</v>
      </c>
      <c r="I800" t="s">
        <v>89</v>
      </c>
      <c r="J800" t="s">
        <v>3</v>
      </c>
      <c r="K800" t="s">
        <v>1</v>
      </c>
      <c r="L800" t="s">
        <v>26</v>
      </c>
      <c r="M800" t="s">
        <v>7747</v>
      </c>
      <c r="N800">
        <v>6</v>
      </c>
      <c r="O800" t="s">
        <v>3</v>
      </c>
      <c r="P800">
        <v>1</v>
      </c>
    </row>
    <row r="801" spans="1:16" x14ac:dyDescent="0.35">
      <c r="A801" t="s">
        <v>2973</v>
      </c>
      <c r="B801" t="s">
        <v>1425</v>
      </c>
      <c r="C801" t="s">
        <v>1402</v>
      </c>
      <c r="D801" t="s">
        <v>2709</v>
      </c>
      <c r="E801" t="s">
        <v>1397</v>
      </c>
      <c r="F801" t="s">
        <v>2975</v>
      </c>
      <c r="H801" s="1">
        <v>45766</v>
      </c>
      <c r="I801" t="s">
        <v>89</v>
      </c>
      <c r="J801" t="s">
        <v>3</v>
      </c>
      <c r="K801" t="s">
        <v>1</v>
      </c>
      <c r="L801" t="s">
        <v>26</v>
      </c>
      <c r="M801" t="s">
        <v>7747</v>
      </c>
      <c r="N801">
        <v>6</v>
      </c>
      <c r="O801" t="s">
        <v>3</v>
      </c>
      <c r="P801">
        <v>1</v>
      </c>
    </row>
    <row r="802" spans="1:16" x14ac:dyDescent="0.35">
      <c r="A802" t="s">
        <v>2973</v>
      </c>
      <c r="B802" t="s">
        <v>2976</v>
      </c>
      <c r="C802" t="s">
        <v>1402</v>
      </c>
      <c r="D802" t="s">
        <v>2709</v>
      </c>
      <c r="E802" t="s">
        <v>1397</v>
      </c>
      <c r="F802" t="s">
        <v>2977</v>
      </c>
      <c r="H802" s="1">
        <v>45766</v>
      </c>
      <c r="I802" t="s">
        <v>89</v>
      </c>
      <c r="J802" t="s">
        <v>3</v>
      </c>
      <c r="K802" t="s">
        <v>1</v>
      </c>
      <c r="L802" t="s">
        <v>26</v>
      </c>
      <c r="M802" t="s">
        <v>7747</v>
      </c>
      <c r="N802">
        <v>6</v>
      </c>
      <c r="O802" t="s">
        <v>3</v>
      </c>
      <c r="P802">
        <v>1</v>
      </c>
    </row>
    <row r="803" spans="1:16" x14ac:dyDescent="0.35">
      <c r="A803" t="s">
        <v>2978</v>
      </c>
      <c r="B803" t="s">
        <v>1515</v>
      </c>
      <c r="C803" t="s">
        <v>1402</v>
      </c>
      <c r="D803" t="s">
        <v>112</v>
      </c>
      <c r="E803" t="s">
        <v>1397</v>
      </c>
      <c r="F803" t="s">
        <v>2979</v>
      </c>
      <c r="H803" s="1">
        <v>45766</v>
      </c>
      <c r="I803" t="s">
        <v>89</v>
      </c>
      <c r="J803" t="s">
        <v>3</v>
      </c>
      <c r="K803" t="s">
        <v>1</v>
      </c>
      <c r="L803" t="s">
        <v>26</v>
      </c>
      <c r="M803" t="s">
        <v>7747</v>
      </c>
      <c r="N803">
        <v>6</v>
      </c>
      <c r="O803" t="s">
        <v>3</v>
      </c>
      <c r="P803">
        <v>1</v>
      </c>
    </row>
    <row r="804" spans="1:16" x14ac:dyDescent="0.35">
      <c r="A804" t="s">
        <v>2980</v>
      </c>
      <c r="B804" t="s">
        <v>2981</v>
      </c>
      <c r="C804" t="s">
        <v>1402</v>
      </c>
      <c r="D804" t="s">
        <v>1511</v>
      </c>
      <c r="E804" t="s">
        <v>1397</v>
      </c>
      <c r="F804" t="s">
        <v>2982</v>
      </c>
      <c r="H804" s="1">
        <v>45766</v>
      </c>
      <c r="I804" t="s">
        <v>89</v>
      </c>
      <c r="J804" t="s">
        <v>3</v>
      </c>
      <c r="K804" t="s">
        <v>1</v>
      </c>
      <c r="L804" t="s">
        <v>26</v>
      </c>
      <c r="M804" t="s">
        <v>7747</v>
      </c>
      <c r="N804">
        <v>6</v>
      </c>
      <c r="O804" t="s">
        <v>3</v>
      </c>
      <c r="P804">
        <v>1</v>
      </c>
    </row>
    <row r="805" spans="1:16" x14ac:dyDescent="0.35">
      <c r="A805" t="s">
        <v>2980</v>
      </c>
      <c r="B805" t="s">
        <v>1551</v>
      </c>
      <c r="C805" t="s">
        <v>1402</v>
      </c>
      <c r="D805" t="s">
        <v>1511</v>
      </c>
      <c r="E805" t="s">
        <v>1397</v>
      </c>
      <c r="F805" t="s">
        <v>2983</v>
      </c>
      <c r="H805" s="1">
        <v>45766</v>
      </c>
      <c r="I805" t="s">
        <v>89</v>
      </c>
      <c r="J805" t="s">
        <v>3</v>
      </c>
      <c r="K805" t="s">
        <v>1</v>
      </c>
      <c r="L805" t="s">
        <v>26</v>
      </c>
      <c r="M805" t="s">
        <v>7747</v>
      </c>
      <c r="N805">
        <v>6</v>
      </c>
      <c r="O805" t="s">
        <v>3</v>
      </c>
      <c r="P805">
        <v>1</v>
      </c>
    </row>
    <row r="806" spans="1:16" x14ac:dyDescent="0.35">
      <c r="A806" t="s">
        <v>2980</v>
      </c>
      <c r="B806" t="s">
        <v>2984</v>
      </c>
      <c r="C806" t="s">
        <v>1554</v>
      </c>
      <c r="D806" t="s">
        <v>1511</v>
      </c>
      <c r="E806" t="s">
        <v>1397</v>
      </c>
      <c r="F806" t="s">
        <v>2985</v>
      </c>
      <c r="H806" s="1">
        <v>45766</v>
      </c>
      <c r="I806" t="s">
        <v>89</v>
      </c>
      <c r="J806" t="s">
        <v>3</v>
      </c>
      <c r="K806" t="s">
        <v>1</v>
      </c>
      <c r="L806" t="s">
        <v>26</v>
      </c>
      <c r="M806" t="s">
        <v>1472</v>
      </c>
      <c r="N806">
        <v>6</v>
      </c>
      <c r="O806" t="s">
        <v>3</v>
      </c>
      <c r="P806">
        <v>1</v>
      </c>
    </row>
    <row r="807" spans="1:16" x14ac:dyDescent="0.35">
      <c r="A807" t="s">
        <v>2986</v>
      </c>
      <c r="B807" t="s">
        <v>2987</v>
      </c>
      <c r="C807" t="s">
        <v>1558</v>
      </c>
      <c r="D807" t="s">
        <v>411</v>
      </c>
      <c r="E807" t="s">
        <v>1397</v>
      </c>
      <c r="F807" t="s">
        <v>2988</v>
      </c>
      <c r="H807" s="1">
        <v>45766</v>
      </c>
      <c r="I807" t="s">
        <v>89</v>
      </c>
      <c r="J807" t="s">
        <v>3</v>
      </c>
      <c r="K807" t="s">
        <v>1</v>
      </c>
      <c r="L807" t="s">
        <v>26</v>
      </c>
      <c r="M807" t="s">
        <v>7747</v>
      </c>
      <c r="N807">
        <v>6</v>
      </c>
      <c r="O807" t="s">
        <v>3</v>
      </c>
      <c r="P807">
        <v>1</v>
      </c>
    </row>
    <row r="808" spans="1:16" x14ac:dyDescent="0.35">
      <c r="A808" t="s">
        <v>2989</v>
      </c>
      <c r="B808" t="s">
        <v>2990</v>
      </c>
      <c r="C808" t="s">
        <v>1558</v>
      </c>
      <c r="D808" t="s">
        <v>411</v>
      </c>
      <c r="E808" t="s">
        <v>1397</v>
      </c>
      <c r="F808" t="s">
        <v>2991</v>
      </c>
      <c r="H808" s="1">
        <v>45766</v>
      </c>
      <c r="I808" t="s">
        <v>89</v>
      </c>
      <c r="J808" t="s">
        <v>3</v>
      </c>
      <c r="K808" t="s">
        <v>1</v>
      </c>
      <c r="L808" t="s">
        <v>26</v>
      </c>
      <c r="M808" t="s">
        <v>7747</v>
      </c>
      <c r="N808">
        <v>6</v>
      </c>
      <c r="O808" t="s">
        <v>3</v>
      </c>
      <c r="P808">
        <v>1</v>
      </c>
    </row>
    <row r="809" spans="1:16" x14ac:dyDescent="0.35">
      <c r="A809" t="s">
        <v>2992</v>
      </c>
      <c r="B809" t="s">
        <v>1735</v>
      </c>
      <c r="C809" t="s">
        <v>1558</v>
      </c>
      <c r="D809" t="s">
        <v>2709</v>
      </c>
      <c r="E809" t="s">
        <v>1397</v>
      </c>
      <c r="F809" t="s">
        <v>2993</v>
      </c>
      <c r="H809" s="1">
        <v>45766</v>
      </c>
      <c r="I809" t="s">
        <v>89</v>
      </c>
      <c r="J809" t="s">
        <v>3</v>
      </c>
      <c r="K809" t="s">
        <v>1</v>
      </c>
      <c r="L809" t="s">
        <v>26</v>
      </c>
      <c r="M809" t="s">
        <v>7747</v>
      </c>
      <c r="N809">
        <v>6</v>
      </c>
      <c r="O809" t="s">
        <v>3</v>
      </c>
      <c r="P809">
        <v>1</v>
      </c>
    </row>
    <row r="810" spans="1:16" x14ac:dyDescent="0.35">
      <c r="A810" t="s">
        <v>2994</v>
      </c>
      <c r="B810" t="s">
        <v>2828</v>
      </c>
      <c r="C810" t="s">
        <v>1396</v>
      </c>
      <c r="D810" t="s">
        <v>1511</v>
      </c>
      <c r="E810" t="s">
        <v>1397</v>
      </c>
      <c r="F810" t="s">
        <v>2995</v>
      </c>
      <c r="H810" s="1">
        <v>45766</v>
      </c>
      <c r="I810" t="s">
        <v>89</v>
      </c>
      <c r="J810" t="s">
        <v>3</v>
      </c>
      <c r="K810" t="s">
        <v>1</v>
      </c>
      <c r="L810" t="s">
        <v>26</v>
      </c>
      <c r="M810" t="s">
        <v>7747</v>
      </c>
      <c r="N810">
        <v>6</v>
      </c>
      <c r="O810" t="s">
        <v>3</v>
      </c>
      <c r="P810">
        <v>1</v>
      </c>
    </row>
    <row r="811" spans="1:16" x14ac:dyDescent="0.35">
      <c r="A811" t="s">
        <v>2996</v>
      </c>
      <c r="B811" t="s">
        <v>2997</v>
      </c>
      <c r="C811" t="s">
        <v>1558</v>
      </c>
      <c r="D811" t="s">
        <v>411</v>
      </c>
      <c r="E811" t="s">
        <v>1397</v>
      </c>
      <c r="F811" t="s">
        <v>2998</v>
      </c>
      <c r="H811" s="1">
        <v>45766</v>
      </c>
      <c r="I811" t="s">
        <v>89</v>
      </c>
      <c r="J811" t="s">
        <v>3</v>
      </c>
      <c r="K811" t="s">
        <v>1</v>
      </c>
      <c r="L811" t="s">
        <v>26</v>
      </c>
      <c r="M811" t="s">
        <v>7747</v>
      </c>
      <c r="N811">
        <v>6</v>
      </c>
      <c r="O811" t="s">
        <v>3</v>
      </c>
      <c r="P811">
        <v>1</v>
      </c>
    </row>
    <row r="812" spans="1:16" x14ac:dyDescent="0.35">
      <c r="A812" t="s">
        <v>1692</v>
      </c>
      <c r="B812" t="s">
        <v>2999</v>
      </c>
      <c r="C812" t="s">
        <v>1558</v>
      </c>
      <c r="D812" t="s">
        <v>411</v>
      </c>
      <c r="E812" t="s">
        <v>1397</v>
      </c>
      <c r="F812" t="s">
        <v>3000</v>
      </c>
      <c r="H812" s="1">
        <v>45766</v>
      </c>
      <c r="I812" t="s">
        <v>89</v>
      </c>
      <c r="J812" t="s">
        <v>3</v>
      </c>
      <c r="K812" t="s">
        <v>1</v>
      </c>
      <c r="L812" t="s">
        <v>26</v>
      </c>
      <c r="M812" t="s">
        <v>7747</v>
      </c>
      <c r="N812">
        <v>6</v>
      </c>
      <c r="O812" t="s">
        <v>3</v>
      </c>
      <c r="P812">
        <v>1</v>
      </c>
    </row>
    <row r="813" spans="1:16" x14ac:dyDescent="0.35">
      <c r="A813" t="s">
        <v>3001</v>
      </c>
      <c r="B813" t="s">
        <v>2634</v>
      </c>
      <c r="C813" t="s">
        <v>1402</v>
      </c>
      <c r="D813" t="s">
        <v>1511</v>
      </c>
      <c r="E813" t="s">
        <v>1397</v>
      </c>
      <c r="F813" t="s">
        <v>3002</v>
      </c>
      <c r="H813" s="1">
        <v>45766</v>
      </c>
      <c r="I813" t="s">
        <v>89</v>
      </c>
      <c r="J813" t="s">
        <v>3</v>
      </c>
      <c r="K813" t="s">
        <v>1</v>
      </c>
      <c r="L813" t="s">
        <v>26</v>
      </c>
      <c r="M813" t="s">
        <v>7747</v>
      </c>
      <c r="N813">
        <v>6</v>
      </c>
      <c r="O813" t="s">
        <v>3</v>
      </c>
      <c r="P813">
        <v>1</v>
      </c>
    </row>
    <row r="814" spans="1:16" x14ac:dyDescent="0.35">
      <c r="A814" t="s">
        <v>3001</v>
      </c>
      <c r="B814" t="s">
        <v>3003</v>
      </c>
      <c r="C814" t="s">
        <v>1402</v>
      </c>
      <c r="D814" t="s">
        <v>1511</v>
      </c>
      <c r="E814" t="s">
        <v>1397</v>
      </c>
      <c r="F814" t="s">
        <v>3004</v>
      </c>
      <c r="H814" s="1">
        <v>45766</v>
      </c>
      <c r="I814" t="s">
        <v>89</v>
      </c>
      <c r="J814" t="s">
        <v>3</v>
      </c>
      <c r="K814" t="s">
        <v>1</v>
      </c>
      <c r="L814" t="s">
        <v>26</v>
      </c>
      <c r="M814" t="s">
        <v>7747</v>
      </c>
      <c r="N814">
        <v>6</v>
      </c>
      <c r="O814" t="s">
        <v>3</v>
      </c>
      <c r="P814">
        <v>1</v>
      </c>
    </row>
    <row r="815" spans="1:16" x14ac:dyDescent="0.35">
      <c r="A815" t="s">
        <v>3005</v>
      </c>
      <c r="B815" t="s">
        <v>1421</v>
      </c>
      <c r="C815" t="s">
        <v>1402</v>
      </c>
      <c r="D815" t="s">
        <v>313</v>
      </c>
      <c r="E815" t="s">
        <v>1397</v>
      </c>
      <c r="F815" t="s">
        <v>3006</v>
      </c>
      <c r="H815" s="1">
        <v>45766</v>
      </c>
      <c r="I815" t="s">
        <v>89</v>
      </c>
      <c r="J815" t="s">
        <v>3</v>
      </c>
      <c r="K815" t="s">
        <v>1</v>
      </c>
      <c r="L815" t="s">
        <v>26</v>
      </c>
      <c r="M815" t="s">
        <v>7747</v>
      </c>
      <c r="N815">
        <v>6</v>
      </c>
      <c r="O815" t="s">
        <v>3</v>
      </c>
      <c r="P815">
        <v>1</v>
      </c>
    </row>
    <row r="816" spans="1:16" x14ac:dyDescent="0.35">
      <c r="A816" t="s">
        <v>3005</v>
      </c>
      <c r="B816" t="s">
        <v>3007</v>
      </c>
      <c r="C816" t="s">
        <v>1402</v>
      </c>
      <c r="D816" t="s">
        <v>313</v>
      </c>
      <c r="E816" t="s">
        <v>1397</v>
      </c>
      <c r="F816" t="s">
        <v>3008</v>
      </c>
      <c r="H816" s="1">
        <v>45766</v>
      </c>
      <c r="I816" t="s">
        <v>89</v>
      </c>
      <c r="J816" t="s">
        <v>3</v>
      </c>
      <c r="K816" t="s">
        <v>1</v>
      </c>
      <c r="L816" t="s">
        <v>26</v>
      </c>
      <c r="M816" t="s">
        <v>7747</v>
      </c>
      <c r="N816">
        <v>6</v>
      </c>
      <c r="O816" t="s">
        <v>3</v>
      </c>
      <c r="P816">
        <v>1</v>
      </c>
    </row>
    <row r="817" spans="1:16" x14ac:dyDescent="0.35">
      <c r="A817" t="s">
        <v>3005</v>
      </c>
      <c r="B817" t="s">
        <v>1439</v>
      </c>
      <c r="C817" t="s">
        <v>1402</v>
      </c>
      <c r="D817" t="s">
        <v>313</v>
      </c>
      <c r="E817" t="s">
        <v>1397</v>
      </c>
      <c r="F817" t="s">
        <v>3009</v>
      </c>
      <c r="H817" s="1">
        <v>45766</v>
      </c>
      <c r="I817" t="s">
        <v>89</v>
      </c>
      <c r="J817" t="s">
        <v>3</v>
      </c>
      <c r="K817" t="s">
        <v>1</v>
      </c>
      <c r="L817" t="s">
        <v>26</v>
      </c>
      <c r="M817" t="s">
        <v>7747</v>
      </c>
      <c r="N817">
        <v>6</v>
      </c>
      <c r="O817" t="s">
        <v>3</v>
      </c>
      <c r="P817">
        <v>1</v>
      </c>
    </row>
    <row r="818" spans="1:16" x14ac:dyDescent="0.35">
      <c r="A818" t="s">
        <v>3010</v>
      </c>
      <c r="B818" t="s">
        <v>3011</v>
      </c>
      <c r="C818" t="s">
        <v>1530</v>
      </c>
      <c r="D818" t="s">
        <v>411</v>
      </c>
      <c r="E818" t="s">
        <v>1397</v>
      </c>
      <c r="F818" t="s">
        <v>3012</v>
      </c>
      <c r="H818" s="1">
        <v>45766</v>
      </c>
      <c r="I818" t="s">
        <v>89</v>
      </c>
      <c r="J818" t="s">
        <v>3</v>
      </c>
      <c r="K818" t="s">
        <v>1</v>
      </c>
      <c r="L818" t="s">
        <v>26</v>
      </c>
      <c r="M818" t="s">
        <v>7747</v>
      </c>
      <c r="N818">
        <v>6</v>
      </c>
      <c r="O818" t="s">
        <v>3</v>
      </c>
      <c r="P818">
        <v>1</v>
      </c>
    </row>
    <row r="819" spans="1:16" x14ac:dyDescent="0.35">
      <c r="A819" t="s">
        <v>3013</v>
      </c>
      <c r="B819" t="s">
        <v>2242</v>
      </c>
      <c r="C819" t="s">
        <v>1402</v>
      </c>
      <c r="D819" t="s">
        <v>112</v>
      </c>
      <c r="E819" t="s">
        <v>1397</v>
      </c>
      <c r="F819" t="s">
        <v>3014</v>
      </c>
      <c r="H819" s="1">
        <v>45766</v>
      </c>
      <c r="I819" t="s">
        <v>89</v>
      </c>
      <c r="J819" t="s">
        <v>3</v>
      </c>
      <c r="K819" t="s">
        <v>1</v>
      </c>
      <c r="L819" t="s">
        <v>26</v>
      </c>
      <c r="M819" t="s">
        <v>7747</v>
      </c>
      <c r="N819">
        <v>6</v>
      </c>
      <c r="O819" t="s">
        <v>3</v>
      </c>
      <c r="P819">
        <v>1</v>
      </c>
    </row>
    <row r="820" spans="1:16" x14ac:dyDescent="0.35">
      <c r="A820" t="s">
        <v>3013</v>
      </c>
      <c r="B820" t="s">
        <v>3015</v>
      </c>
      <c r="C820" t="s">
        <v>1396</v>
      </c>
      <c r="D820" t="s">
        <v>112</v>
      </c>
      <c r="E820" t="s">
        <v>1397</v>
      </c>
      <c r="F820" t="s">
        <v>3016</v>
      </c>
      <c r="H820" s="1">
        <v>45766</v>
      </c>
      <c r="I820" t="s">
        <v>89</v>
      </c>
      <c r="J820" t="s">
        <v>3</v>
      </c>
      <c r="K820" t="s">
        <v>1</v>
      </c>
      <c r="L820" t="s">
        <v>26</v>
      </c>
      <c r="M820" t="s">
        <v>7747</v>
      </c>
      <c r="N820">
        <v>6</v>
      </c>
      <c r="O820" t="s">
        <v>3</v>
      </c>
      <c r="P820">
        <v>1</v>
      </c>
    </row>
    <row r="821" spans="1:16" x14ac:dyDescent="0.35">
      <c r="A821" t="s">
        <v>3013</v>
      </c>
      <c r="B821" t="s">
        <v>1425</v>
      </c>
      <c r="C821" t="s">
        <v>1402</v>
      </c>
      <c r="D821" t="s">
        <v>112</v>
      </c>
      <c r="E821" t="s">
        <v>1397</v>
      </c>
      <c r="F821" t="s">
        <v>3017</v>
      </c>
      <c r="H821" s="1">
        <v>45766</v>
      </c>
      <c r="I821" t="s">
        <v>89</v>
      </c>
      <c r="J821" t="s">
        <v>3</v>
      </c>
      <c r="K821" t="s">
        <v>1</v>
      </c>
      <c r="L821" t="s">
        <v>26</v>
      </c>
      <c r="M821" t="s">
        <v>7747</v>
      </c>
      <c r="N821">
        <v>6</v>
      </c>
      <c r="O821" t="s">
        <v>3</v>
      </c>
      <c r="P821">
        <v>1</v>
      </c>
    </row>
    <row r="822" spans="1:16" x14ac:dyDescent="0.35">
      <c r="A822" t="s">
        <v>3018</v>
      </c>
      <c r="B822" t="s">
        <v>1439</v>
      </c>
      <c r="C822" t="s">
        <v>1402</v>
      </c>
      <c r="D822" t="s">
        <v>2709</v>
      </c>
      <c r="E822" t="s">
        <v>1397</v>
      </c>
      <c r="F822" t="s">
        <v>3019</v>
      </c>
      <c r="H822" s="1">
        <v>45766</v>
      </c>
      <c r="I822" t="s">
        <v>89</v>
      </c>
      <c r="J822" t="s">
        <v>3</v>
      </c>
      <c r="K822" t="s">
        <v>1</v>
      </c>
      <c r="L822" t="s">
        <v>26</v>
      </c>
      <c r="M822" t="s">
        <v>7747</v>
      </c>
      <c r="N822">
        <v>6</v>
      </c>
      <c r="O822" t="s">
        <v>3</v>
      </c>
      <c r="P822">
        <v>1</v>
      </c>
    </row>
    <row r="823" spans="1:16" x14ac:dyDescent="0.35">
      <c r="A823" t="s">
        <v>3018</v>
      </c>
      <c r="B823" t="s">
        <v>3020</v>
      </c>
      <c r="C823" t="s">
        <v>1472</v>
      </c>
      <c r="D823" t="s">
        <v>2709</v>
      </c>
      <c r="E823" t="s">
        <v>1397</v>
      </c>
      <c r="F823" t="s">
        <v>3021</v>
      </c>
      <c r="H823" s="1">
        <v>45766</v>
      </c>
      <c r="I823" t="s">
        <v>89</v>
      </c>
      <c r="J823" t="s">
        <v>3</v>
      </c>
      <c r="K823" t="s">
        <v>1</v>
      </c>
      <c r="L823" t="s">
        <v>26</v>
      </c>
      <c r="M823" t="s">
        <v>1472</v>
      </c>
      <c r="N823">
        <v>6</v>
      </c>
      <c r="O823" t="s">
        <v>3</v>
      </c>
      <c r="P823">
        <v>1</v>
      </c>
    </row>
    <row r="824" spans="1:16" x14ac:dyDescent="0.35">
      <c r="A824" t="s">
        <v>2380</v>
      </c>
      <c r="B824" t="s">
        <v>1551</v>
      </c>
      <c r="C824" t="s">
        <v>1402</v>
      </c>
      <c r="D824" t="s">
        <v>112</v>
      </c>
      <c r="E824" t="s">
        <v>1397</v>
      </c>
      <c r="F824" t="s">
        <v>3022</v>
      </c>
      <c r="H824" s="1">
        <v>45766</v>
      </c>
      <c r="I824" t="s">
        <v>89</v>
      </c>
      <c r="J824" t="s">
        <v>3</v>
      </c>
      <c r="K824" t="s">
        <v>1</v>
      </c>
      <c r="L824" t="s">
        <v>26</v>
      </c>
      <c r="M824" t="s">
        <v>7747</v>
      </c>
      <c r="N824">
        <v>6</v>
      </c>
      <c r="O824" t="s">
        <v>3</v>
      </c>
      <c r="P824">
        <v>1</v>
      </c>
    </row>
    <row r="825" spans="1:16" x14ac:dyDescent="0.35">
      <c r="A825" t="s">
        <v>3023</v>
      </c>
      <c r="B825" t="s">
        <v>1464</v>
      </c>
      <c r="C825" t="s">
        <v>1396</v>
      </c>
      <c r="D825" t="s">
        <v>112</v>
      </c>
      <c r="E825" t="s">
        <v>1397</v>
      </c>
      <c r="F825" t="s">
        <v>3024</v>
      </c>
      <c r="H825" s="1">
        <v>45766</v>
      </c>
      <c r="I825" t="s">
        <v>89</v>
      </c>
      <c r="J825" t="s">
        <v>3</v>
      </c>
      <c r="K825" t="s">
        <v>1</v>
      </c>
      <c r="L825" t="s">
        <v>26</v>
      </c>
      <c r="M825" t="s">
        <v>7747</v>
      </c>
      <c r="N825">
        <v>6</v>
      </c>
      <c r="O825" t="s">
        <v>3</v>
      </c>
      <c r="P825">
        <v>1</v>
      </c>
    </row>
    <row r="826" spans="1:16" x14ac:dyDescent="0.35">
      <c r="A826" t="s">
        <v>3023</v>
      </c>
      <c r="B826" t="s">
        <v>3025</v>
      </c>
      <c r="C826" t="s">
        <v>1396</v>
      </c>
      <c r="D826" t="s">
        <v>112</v>
      </c>
      <c r="E826" t="s">
        <v>1397</v>
      </c>
      <c r="F826" t="s">
        <v>3026</v>
      </c>
      <c r="H826" s="1">
        <v>45766</v>
      </c>
      <c r="I826" t="s">
        <v>89</v>
      </c>
      <c r="J826" t="s">
        <v>3</v>
      </c>
      <c r="K826" t="s">
        <v>1</v>
      </c>
      <c r="L826" t="s">
        <v>26</v>
      </c>
      <c r="M826" t="s">
        <v>7747</v>
      </c>
      <c r="N826">
        <v>6</v>
      </c>
      <c r="O826" t="s">
        <v>3</v>
      </c>
      <c r="P826">
        <v>1</v>
      </c>
    </row>
    <row r="827" spans="1:16" x14ac:dyDescent="0.35">
      <c r="A827" t="s">
        <v>3027</v>
      </c>
      <c r="B827" t="s">
        <v>3028</v>
      </c>
      <c r="C827" t="s">
        <v>1558</v>
      </c>
      <c r="D827" t="s">
        <v>411</v>
      </c>
      <c r="E827" t="s">
        <v>1397</v>
      </c>
      <c r="F827" t="s">
        <v>3029</v>
      </c>
      <c r="H827" s="1">
        <v>45766</v>
      </c>
      <c r="I827" t="s">
        <v>89</v>
      </c>
      <c r="J827" t="s">
        <v>3</v>
      </c>
      <c r="K827" t="s">
        <v>1</v>
      </c>
      <c r="L827" t="s">
        <v>26</v>
      </c>
      <c r="M827" t="s">
        <v>7747</v>
      </c>
      <c r="N827">
        <v>6</v>
      </c>
      <c r="O827" t="s">
        <v>3</v>
      </c>
      <c r="P827">
        <v>1</v>
      </c>
    </row>
    <row r="828" spans="1:16" x14ac:dyDescent="0.35">
      <c r="A828" t="s">
        <v>3030</v>
      </c>
      <c r="B828" t="s">
        <v>2571</v>
      </c>
      <c r="C828" t="s">
        <v>1530</v>
      </c>
      <c r="D828" t="s">
        <v>411</v>
      </c>
      <c r="E828" t="s">
        <v>1397</v>
      </c>
      <c r="F828" t="s">
        <v>3031</v>
      </c>
      <c r="H828" s="1">
        <v>45766</v>
      </c>
      <c r="I828" t="s">
        <v>89</v>
      </c>
      <c r="J828" t="s">
        <v>3</v>
      </c>
      <c r="K828" t="s">
        <v>1</v>
      </c>
      <c r="L828" t="s">
        <v>26</v>
      </c>
      <c r="M828" t="s">
        <v>7747</v>
      </c>
      <c r="N828">
        <v>6</v>
      </c>
      <c r="O828" t="s">
        <v>3</v>
      </c>
      <c r="P828">
        <v>1</v>
      </c>
    </row>
    <row r="829" spans="1:16" x14ac:dyDescent="0.35">
      <c r="A829" t="s">
        <v>3030</v>
      </c>
      <c r="B829" t="s">
        <v>3032</v>
      </c>
      <c r="C829" t="s">
        <v>1402</v>
      </c>
      <c r="D829" t="s">
        <v>1526</v>
      </c>
      <c r="E829" t="s">
        <v>1397</v>
      </c>
      <c r="F829" t="s">
        <v>3033</v>
      </c>
      <c r="H829" s="1">
        <v>45766</v>
      </c>
      <c r="I829" t="s">
        <v>89</v>
      </c>
      <c r="J829" t="s">
        <v>3</v>
      </c>
      <c r="K829" t="s">
        <v>1</v>
      </c>
      <c r="L829" t="s">
        <v>26</v>
      </c>
      <c r="M829" t="s">
        <v>7747</v>
      </c>
      <c r="N829">
        <v>6</v>
      </c>
      <c r="O829" t="s">
        <v>3</v>
      </c>
      <c r="P829">
        <v>1</v>
      </c>
    </row>
    <row r="830" spans="1:16" x14ac:dyDescent="0.35">
      <c r="A830" t="s">
        <v>3034</v>
      </c>
      <c r="B830" t="s">
        <v>2242</v>
      </c>
      <c r="C830" t="s">
        <v>1402</v>
      </c>
      <c r="D830" t="s">
        <v>313</v>
      </c>
      <c r="E830" t="s">
        <v>1397</v>
      </c>
      <c r="F830" t="s">
        <v>3035</v>
      </c>
      <c r="H830" s="1">
        <v>45766</v>
      </c>
      <c r="I830" t="s">
        <v>89</v>
      </c>
      <c r="J830" t="s">
        <v>3</v>
      </c>
      <c r="K830" t="s">
        <v>1</v>
      </c>
      <c r="L830" t="s">
        <v>26</v>
      </c>
      <c r="M830" t="s">
        <v>7747</v>
      </c>
      <c r="N830">
        <v>6</v>
      </c>
      <c r="O830" t="s">
        <v>3</v>
      </c>
      <c r="P830">
        <v>1</v>
      </c>
    </row>
    <row r="831" spans="1:16" x14ac:dyDescent="0.35">
      <c r="A831" t="s">
        <v>3034</v>
      </c>
      <c r="B831" t="s">
        <v>3036</v>
      </c>
      <c r="C831" t="s">
        <v>1396</v>
      </c>
      <c r="D831" t="s">
        <v>313</v>
      </c>
      <c r="E831" t="s">
        <v>1397</v>
      </c>
      <c r="F831" t="s">
        <v>3037</v>
      </c>
      <c r="H831" s="1">
        <v>45766</v>
      </c>
      <c r="I831" t="s">
        <v>89</v>
      </c>
      <c r="J831" t="s">
        <v>3</v>
      </c>
      <c r="K831" t="s">
        <v>1</v>
      </c>
      <c r="L831" t="s">
        <v>26</v>
      </c>
      <c r="M831" t="s">
        <v>7747</v>
      </c>
      <c r="N831">
        <v>6</v>
      </c>
      <c r="O831" t="s">
        <v>3</v>
      </c>
      <c r="P831">
        <v>1</v>
      </c>
    </row>
    <row r="832" spans="1:16" x14ac:dyDescent="0.35">
      <c r="A832" t="s">
        <v>3038</v>
      </c>
      <c r="B832" t="s">
        <v>3039</v>
      </c>
      <c r="C832" t="s">
        <v>1396</v>
      </c>
      <c r="D832" t="s">
        <v>313</v>
      </c>
      <c r="E832" t="s">
        <v>1397</v>
      </c>
      <c r="F832" t="s">
        <v>3040</v>
      </c>
      <c r="H832" s="1">
        <v>45766</v>
      </c>
      <c r="I832" t="s">
        <v>89</v>
      </c>
      <c r="J832" t="s">
        <v>3</v>
      </c>
      <c r="K832" t="s">
        <v>1</v>
      </c>
      <c r="L832" t="s">
        <v>26</v>
      </c>
      <c r="M832" t="s">
        <v>7747</v>
      </c>
      <c r="N832">
        <v>6</v>
      </c>
      <c r="O832" t="s">
        <v>3</v>
      </c>
      <c r="P832">
        <v>1</v>
      </c>
    </row>
    <row r="833" spans="1:16" x14ac:dyDescent="0.35">
      <c r="A833" t="s">
        <v>3041</v>
      </c>
      <c r="B833" t="s">
        <v>3042</v>
      </c>
      <c r="C833" t="s">
        <v>1558</v>
      </c>
      <c r="D833" t="s">
        <v>2709</v>
      </c>
      <c r="E833" t="s">
        <v>1397</v>
      </c>
      <c r="F833" t="s">
        <v>3043</v>
      </c>
      <c r="H833" s="1">
        <v>45766</v>
      </c>
      <c r="I833" t="s">
        <v>89</v>
      </c>
      <c r="J833" t="s">
        <v>3</v>
      </c>
      <c r="K833" t="s">
        <v>1</v>
      </c>
      <c r="L833" t="s">
        <v>26</v>
      </c>
      <c r="M833" t="s">
        <v>7747</v>
      </c>
      <c r="N833">
        <v>6</v>
      </c>
      <c r="O833" t="s">
        <v>3</v>
      </c>
      <c r="P833">
        <v>1</v>
      </c>
    </row>
    <row r="834" spans="1:16" x14ac:dyDescent="0.35">
      <c r="A834" t="s">
        <v>3044</v>
      </c>
      <c r="B834" t="s">
        <v>3045</v>
      </c>
      <c r="C834" t="s">
        <v>1402</v>
      </c>
      <c r="D834" t="s">
        <v>2709</v>
      </c>
      <c r="E834" t="s">
        <v>1397</v>
      </c>
      <c r="F834" t="s">
        <v>3046</v>
      </c>
      <c r="H834" s="1">
        <v>45766</v>
      </c>
      <c r="I834" t="s">
        <v>89</v>
      </c>
      <c r="J834" t="s">
        <v>3</v>
      </c>
      <c r="K834" t="s">
        <v>1</v>
      </c>
      <c r="L834" t="s">
        <v>26</v>
      </c>
      <c r="M834" t="s">
        <v>7747</v>
      </c>
      <c r="N834">
        <v>6</v>
      </c>
      <c r="O834" t="s">
        <v>3</v>
      </c>
      <c r="P834">
        <v>1</v>
      </c>
    </row>
    <row r="835" spans="1:16" x14ac:dyDescent="0.35">
      <c r="A835" t="s">
        <v>3044</v>
      </c>
      <c r="B835" t="s">
        <v>3047</v>
      </c>
      <c r="C835" t="s">
        <v>1472</v>
      </c>
      <c r="D835" t="s">
        <v>2709</v>
      </c>
      <c r="E835" t="s">
        <v>1397</v>
      </c>
      <c r="F835" t="s">
        <v>3048</v>
      </c>
      <c r="H835" s="1">
        <v>45766</v>
      </c>
      <c r="I835" t="s">
        <v>89</v>
      </c>
      <c r="J835" t="s">
        <v>3</v>
      </c>
      <c r="K835" t="s">
        <v>1</v>
      </c>
      <c r="L835" t="s">
        <v>26</v>
      </c>
      <c r="M835" t="s">
        <v>1472</v>
      </c>
      <c r="N835">
        <v>6</v>
      </c>
      <c r="O835" t="s">
        <v>3</v>
      </c>
      <c r="P835">
        <v>1</v>
      </c>
    </row>
    <row r="836" spans="1:16" x14ac:dyDescent="0.35">
      <c r="A836" t="s">
        <v>3044</v>
      </c>
      <c r="B836" t="s">
        <v>3049</v>
      </c>
      <c r="C836" t="s">
        <v>1472</v>
      </c>
      <c r="D836" t="s">
        <v>2709</v>
      </c>
      <c r="E836" t="s">
        <v>1397</v>
      </c>
      <c r="F836" t="s">
        <v>3050</v>
      </c>
      <c r="H836" s="1">
        <v>45766</v>
      </c>
      <c r="I836" t="s">
        <v>89</v>
      </c>
      <c r="J836" t="s">
        <v>3</v>
      </c>
      <c r="K836" t="s">
        <v>1</v>
      </c>
      <c r="L836" t="s">
        <v>26</v>
      </c>
      <c r="M836" t="s">
        <v>1472</v>
      </c>
      <c r="N836">
        <v>6</v>
      </c>
      <c r="O836" t="s">
        <v>3</v>
      </c>
      <c r="P836">
        <v>1</v>
      </c>
    </row>
    <row r="837" spans="1:16" x14ac:dyDescent="0.35">
      <c r="A837" t="s">
        <v>3051</v>
      </c>
      <c r="B837" t="s">
        <v>1911</v>
      </c>
      <c r="C837" t="s">
        <v>1396</v>
      </c>
      <c r="D837" t="s">
        <v>112</v>
      </c>
      <c r="E837" t="s">
        <v>1397</v>
      </c>
      <c r="F837" t="s">
        <v>3052</v>
      </c>
      <c r="H837" s="1">
        <v>45766</v>
      </c>
      <c r="I837" t="s">
        <v>89</v>
      </c>
      <c r="J837" t="s">
        <v>3</v>
      </c>
      <c r="K837" t="s">
        <v>1</v>
      </c>
      <c r="L837" t="s">
        <v>26</v>
      </c>
      <c r="M837" t="s">
        <v>7747</v>
      </c>
      <c r="N837">
        <v>6</v>
      </c>
      <c r="O837" t="s">
        <v>3</v>
      </c>
      <c r="P837">
        <v>1</v>
      </c>
    </row>
    <row r="838" spans="1:16" x14ac:dyDescent="0.35">
      <c r="A838" t="s">
        <v>3051</v>
      </c>
      <c r="B838" t="s">
        <v>1439</v>
      </c>
      <c r="C838" t="s">
        <v>1402</v>
      </c>
      <c r="D838" t="s">
        <v>112</v>
      </c>
      <c r="E838" t="s">
        <v>1397</v>
      </c>
      <c r="F838" t="s">
        <v>3053</v>
      </c>
      <c r="H838" s="1">
        <v>45766</v>
      </c>
      <c r="I838" t="s">
        <v>89</v>
      </c>
      <c r="J838" t="s">
        <v>3</v>
      </c>
      <c r="K838" t="s">
        <v>1</v>
      </c>
      <c r="L838" t="s">
        <v>26</v>
      </c>
      <c r="M838" t="s">
        <v>7747</v>
      </c>
      <c r="N838">
        <v>6</v>
      </c>
      <c r="O838" t="s">
        <v>3</v>
      </c>
      <c r="P838">
        <v>1</v>
      </c>
    </row>
    <row r="839" spans="1:16" x14ac:dyDescent="0.35">
      <c r="A839" t="s">
        <v>3054</v>
      </c>
      <c r="B839" t="s">
        <v>3055</v>
      </c>
      <c r="C839" t="s">
        <v>1402</v>
      </c>
      <c r="D839" t="s">
        <v>394</v>
      </c>
      <c r="E839" t="s">
        <v>1397</v>
      </c>
      <c r="F839" t="s">
        <v>3056</v>
      </c>
      <c r="H839" s="1">
        <v>45766</v>
      </c>
      <c r="I839" t="s">
        <v>89</v>
      </c>
      <c r="J839" t="s">
        <v>3</v>
      </c>
      <c r="K839" t="s">
        <v>1</v>
      </c>
      <c r="L839" t="s">
        <v>26</v>
      </c>
      <c r="M839" t="s">
        <v>7747</v>
      </c>
      <c r="N839">
        <v>6</v>
      </c>
      <c r="O839" t="s">
        <v>3</v>
      </c>
      <c r="P839">
        <v>1</v>
      </c>
    </row>
    <row r="840" spans="1:16" x14ac:dyDescent="0.35">
      <c r="A840" t="s">
        <v>3057</v>
      </c>
      <c r="B840" t="s">
        <v>3058</v>
      </c>
      <c r="C840" t="s">
        <v>1472</v>
      </c>
      <c r="D840" t="s">
        <v>411</v>
      </c>
      <c r="E840" t="s">
        <v>1397</v>
      </c>
      <c r="F840" t="s">
        <v>3059</v>
      </c>
      <c r="H840" s="1">
        <v>45766</v>
      </c>
      <c r="I840" t="s">
        <v>89</v>
      </c>
      <c r="J840" t="s">
        <v>3</v>
      </c>
      <c r="K840" t="s">
        <v>1</v>
      </c>
      <c r="L840" t="s">
        <v>26</v>
      </c>
      <c r="M840" t="s">
        <v>1472</v>
      </c>
      <c r="N840">
        <v>6</v>
      </c>
      <c r="O840" t="s">
        <v>3</v>
      </c>
      <c r="P840">
        <v>1</v>
      </c>
    </row>
    <row r="841" spans="1:16" x14ac:dyDescent="0.35">
      <c r="A841" t="s">
        <v>3057</v>
      </c>
      <c r="B841" t="s">
        <v>3060</v>
      </c>
      <c r="C841" t="s">
        <v>1530</v>
      </c>
      <c r="D841" t="s">
        <v>411</v>
      </c>
      <c r="E841" t="s">
        <v>1397</v>
      </c>
      <c r="F841" t="s">
        <v>3061</v>
      </c>
      <c r="H841" s="1">
        <v>45766</v>
      </c>
      <c r="I841" t="s">
        <v>89</v>
      </c>
      <c r="J841" t="s">
        <v>3</v>
      </c>
      <c r="K841" t="s">
        <v>1</v>
      </c>
      <c r="L841" t="s">
        <v>26</v>
      </c>
      <c r="M841" t="s">
        <v>7747</v>
      </c>
      <c r="N841">
        <v>6</v>
      </c>
      <c r="O841" t="s">
        <v>3</v>
      </c>
      <c r="P841">
        <v>1</v>
      </c>
    </row>
    <row r="842" spans="1:16" x14ac:dyDescent="0.35">
      <c r="A842" t="s">
        <v>3062</v>
      </c>
      <c r="B842" t="s">
        <v>2355</v>
      </c>
      <c r="C842" t="s">
        <v>1396</v>
      </c>
      <c r="D842" t="s">
        <v>1511</v>
      </c>
      <c r="E842" t="s">
        <v>1397</v>
      </c>
      <c r="F842" t="s">
        <v>3063</v>
      </c>
      <c r="H842" s="1">
        <v>45766</v>
      </c>
      <c r="I842" t="s">
        <v>89</v>
      </c>
      <c r="J842" t="s">
        <v>3</v>
      </c>
      <c r="K842" t="s">
        <v>1</v>
      </c>
      <c r="L842" t="s">
        <v>26</v>
      </c>
      <c r="M842" t="s">
        <v>7747</v>
      </c>
      <c r="N842">
        <v>6</v>
      </c>
      <c r="O842" t="s">
        <v>3</v>
      </c>
      <c r="P842">
        <v>1</v>
      </c>
    </row>
    <row r="843" spans="1:16" x14ac:dyDescent="0.35">
      <c r="A843" t="s">
        <v>3064</v>
      </c>
      <c r="B843" t="s">
        <v>1941</v>
      </c>
      <c r="C843" t="s">
        <v>1396</v>
      </c>
      <c r="D843" t="s">
        <v>112</v>
      </c>
      <c r="E843" t="s">
        <v>1397</v>
      </c>
      <c r="F843" t="s">
        <v>3065</v>
      </c>
      <c r="H843" s="1">
        <v>45766</v>
      </c>
      <c r="I843" t="s">
        <v>89</v>
      </c>
      <c r="J843" t="s">
        <v>3</v>
      </c>
      <c r="K843" t="s">
        <v>1</v>
      </c>
      <c r="L843" t="s">
        <v>26</v>
      </c>
      <c r="M843" t="s">
        <v>7747</v>
      </c>
      <c r="N843">
        <v>6</v>
      </c>
      <c r="O843" t="s">
        <v>3</v>
      </c>
      <c r="P843">
        <v>1</v>
      </c>
    </row>
    <row r="844" spans="1:16" x14ac:dyDescent="0.35">
      <c r="A844" t="s">
        <v>3066</v>
      </c>
      <c r="B844" t="s">
        <v>1485</v>
      </c>
      <c r="C844" t="s">
        <v>1396</v>
      </c>
      <c r="D844" t="s">
        <v>1511</v>
      </c>
      <c r="E844" t="s">
        <v>1397</v>
      </c>
      <c r="F844" t="s">
        <v>3067</v>
      </c>
      <c r="H844" s="1">
        <v>45766</v>
      </c>
      <c r="I844" t="s">
        <v>89</v>
      </c>
      <c r="J844" t="s">
        <v>3</v>
      </c>
      <c r="K844" t="s">
        <v>1</v>
      </c>
      <c r="L844" t="s">
        <v>26</v>
      </c>
      <c r="M844" t="s">
        <v>7747</v>
      </c>
      <c r="N844">
        <v>6</v>
      </c>
      <c r="O844" t="s">
        <v>3</v>
      </c>
      <c r="P844">
        <v>1</v>
      </c>
    </row>
    <row r="845" spans="1:16" x14ac:dyDescent="0.35">
      <c r="A845" t="s">
        <v>3068</v>
      </c>
      <c r="B845" t="s">
        <v>3069</v>
      </c>
      <c r="C845" t="s">
        <v>1402</v>
      </c>
      <c r="D845" t="s">
        <v>313</v>
      </c>
      <c r="E845" t="s">
        <v>1397</v>
      </c>
      <c r="F845" t="s">
        <v>3070</v>
      </c>
      <c r="H845" s="1">
        <v>45766</v>
      </c>
      <c r="I845" t="s">
        <v>89</v>
      </c>
      <c r="J845" t="s">
        <v>3</v>
      </c>
      <c r="K845" t="s">
        <v>1</v>
      </c>
      <c r="L845" t="s">
        <v>26</v>
      </c>
      <c r="M845" t="s">
        <v>7747</v>
      </c>
      <c r="N845">
        <v>6</v>
      </c>
      <c r="O845" t="s">
        <v>3</v>
      </c>
      <c r="P845">
        <v>1</v>
      </c>
    </row>
    <row r="846" spans="1:16" x14ac:dyDescent="0.35">
      <c r="A846" t="s">
        <v>3068</v>
      </c>
      <c r="B846" t="s">
        <v>2846</v>
      </c>
      <c r="C846" t="s">
        <v>1402</v>
      </c>
      <c r="D846" t="s">
        <v>313</v>
      </c>
      <c r="E846" t="s">
        <v>1397</v>
      </c>
      <c r="F846" t="s">
        <v>3071</v>
      </c>
      <c r="H846" s="1">
        <v>45766</v>
      </c>
      <c r="I846" t="s">
        <v>89</v>
      </c>
      <c r="J846" t="s">
        <v>3</v>
      </c>
      <c r="K846" t="s">
        <v>1</v>
      </c>
      <c r="L846" t="s">
        <v>26</v>
      </c>
      <c r="M846" t="s">
        <v>7747</v>
      </c>
      <c r="N846">
        <v>6</v>
      </c>
      <c r="O846" t="s">
        <v>3</v>
      </c>
      <c r="P846">
        <v>1</v>
      </c>
    </row>
    <row r="847" spans="1:16" x14ac:dyDescent="0.35">
      <c r="A847" t="s">
        <v>3072</v>
      </c>
      <c r="B847" t="s">
        <v>3073</v>
      </c>
      <c r="C847" t="s">
        <v>1402</v>
      </c>
      <c r="D847" t="s">
        <v>2709</v>
      </c>
      <c r="E847" t="s">
        <v>1397</v>
      </c>
      <c r="F847" t="s">
        <v>3074</v>
      </c>
      <c r="H847" s="1">
        <v>45766</v>
      </c>
      <c r="I847" t="s">
        <v>89</v>
      </c>
      <c r="J847" t="s">
        <v>3</v>
      </c>
      <c r="K847" t="s">
        <v>1</v>
      </c>
      <c r="L847" t="s">
        <v>26</v>
      </c>
      <c r="M847" t="s">
        <v>7747</v>
      </c>
      <c r="N847">
        <v>6</v>
      </c>
      <c r="O847" t="s">
        <v>3</v>
      </c>
      <c r="P847">
        <v>1</v>
      </c>
    </row>
    <row r="848" spans="1:16" x14ac:dyDescent="0.35">
      <c r="A848" t="s">
        <v>3072</v>
      </c>
      <c r="B848" t="s">
        <v>2242</v>
      </c>
      <c r="C848" t="s">
        <v>1402</v>
      </c>
      <c r="D848" t="s">
        <v>2709</v>
      </c>
      <c r="E848" t="s">
        <v>1397</v>
      </c>
      <c r="F848" t="s">
        <v>3075</v>
      </c>
      <c r="H848" s="1">
        <v>45766</v>
      </c>
      <c r="I848" t="s">
        <v>89</v>
      </c>
      <c r="J848" t="s">
        <v>3</v>
      </c>
      <c r="K848" t="s">
        <v>1</v>
      </c>
      <c r="L848" t="s">
        <v>26</v>
      </c>
      <c r="M848" t="s">
        <v>7747</v>
      </c>
      <c r="N848">
        <v>6</v>
      </c>
      <c r="O848" t="s">
        <v>3</v>
      </c>
      <c r="P848">
        <v>1</v>
      </c>
    </row>
    <row r="849" spans="1:16" x14ac:dyDescent="0.35">
      <c r="A849" t="s">
        <v>3076</v>
      </c>
      <c r="B849" t="s">
        <v>1939</v>
      </c>
      <c r="C849" t="s">
        <v>1402</v>
      </c>
      <c r="D849" t="s">
        <v>313</v>
      </c>
      <c r="E849" t="s">
        <v>1397</v>
      </c>
      <c r="F849" t="s">
        <v>3077</v>
      </c>
      <c r="H849" s="1">
        <v>45766</v>
      </c>
      <c r="I849" t="s">
        <v>89</v>
      </c>
      <c r="J849" t="s">
        <v>3</v>
      </c>
      <c r="K849" t="s">
        <v>1</v>
      </c>
      <c r="L849" t="s">
        <v>26</v>
      </c>
      <c r="M849" t="s">
        <v>7747</v>
      </c>
      <c r="N849">
        <v>6</v>
      </c>
      <c r="O849" t="s">
        <v>3</v>
      </c>
      <c r="P849">
        <v>1</v>
      </c>
    </row>
    <row r="850" spans="1:16" x14ac:dyDescent="0.35">
      <c r="A850" t="s">
        <v>3078</v>
      </c>
      <c r="B850" t="s">
        <v>2967</v>
      </c>
      <c r="C850" t="s">
        <v>1402</v>
      </c>
      <c r="D850" t="s">
        <v>2709</v>
      </c>
      <c r="E850" t="s">
        <v>1397</v>
      </c>
      <c r="F850" t="s">
        <v>3079</v>
      </c>
      <c r="H850" s="1">
        <v>45766</v>
      </c>
      <c r="I850" t="s">
        <v>89</v>
      </c>
      <c r="J850" t="s">
        <v>3</v>
      </c>
      <c r="K850" t="s">
        <v>1</v>
      </c>
      <c r="L850" t="s">
        <v>26</v>
      </c>
      <c r="M850" t="s">
        <v>7747</v>
      </c>
      <c r="N850">
        <v>6</v>
      </c>
      <c r="O850" t="s">
        <v>3</v>
      </c>
      <c r="P850">
        <v>1</v>
      </c>
    </row>
    <row r="851" spans="1:16" x14ac:dyDescent="0.35">
      <c r="A851" t="s">
        <v>3080</v>
      </c>
      <c r="B851" t="s">
        <v>1668</v>
      </c>
      <c r="C851" t="s">
        <v>1396</v>
      </c>
      <c r="D851" t="s">
        <v>1526</v>
      </c>
      <c r="E851" t="s">
        <v>1397</v>
      </c>
      <c r="F851" t="s">
        <v>3081</v>
      </c>
      <c r="H851" s="1">
        <v>45766</v>
      </c>
      <c r="I851" t="s">
        <v>89</v>
      </c>
      <c r="J851" t="s">
        <v>3</v>
      </c>
      <c r="K851" t="s">
        <v>1</v>
      </c>
      <c r="L851" t="s">
        <v>26</v>
      </c>
      <c r="M851" t="s">
        <v>7747</v>
      </c>
      <c r="N851">
        <v>6</v>
      </c>
      <c r="O851" t="s">
        <v>3</v>
      </c>
      <c r="P851">
        <v>1</v>
      </c>
    </row>
    <row r="852" spans="1:16" x14ac:dyDescent="0.35">
      <c r="A852" t="s">
        <v>3082</v>
      </c>
      <c r="B852" t="s">
        <v>1467</v>
      </c>
      <c r="C852" t="s">
        <v>1396</v>
      </c>
      <c r="D852" t="s">
        <v>112</v>
      </c>
      <c r="E852" t="s">
        <v>1397</v>
      </c>
      <c r="F852" t="s">
        <v>3083</v>
      </c>
      <c r="H852" s="1">
        <v>45766</v>
      </c>
      <c r="I852" t="s">
        <v>89</v>
      </c>
      <c r="J852" t="s">
        <v>3</v>
      </c>
      <c r="K852" t="s">
        <v>1</v>
      </c>
      <c r="L852" t="s">
        <v>26</v>
      </c>
      <c r="M852" t="s">
        <v>7747</v>
      </c>
      <c r="N852">
        <v>6</v>
      </c>
      <c r="O852" t="s">
        <v>3</v>
      </c>
      <c r="P852">
        <v>1</v>
      </c>
    </row>
    <row r="853" spans="1:16" x14ac:dyDescent="0.35">
      <c r="A853" t="s">
        <v>3082</v>
      </c>
      <c r="B853" t="s">
        <v>1699</v>
      </c>
      <c r="C853" t="s">
        <v>1402</v>
      </c>
      <c r="D853" t="s">
        <v>112</v>
      </c>
      <c r="E853" t="s">
        <v>1397</v>
      </c>
      <c r="F853" t="s">
        <v>3084</v>
      </c>
      <c r="H853" s="1">
        <v>45766</v>
      </c>
      <c r="I853" t="s">
        <v>89</v>
      </c>
      <c r="J853" t="s">
        <v>3</v>
      </c>
      <c r="K853" t="s">
        <v>1</v>
      </c>
      <c r="L853" t="s">
        <v>26</v>
      </c>
      <c r="M853" t="s">
        <v>7747</v>
      </c>
      <c r="N853">
        <v>6</v>
      </c>
      <c r="O853" t="s">
        <v>3</v>
      </c>
      <c r="P853">
        <v>1</v>
      </c>
    </row>
    <row r="854" spans="1:16" x14ac:dyDescent="0.35">
      <c r="A854" t="s">
        <v>3085</v>
      </c>
      <c r="B854" t="s">
        <v>2248</v>
      </c>
      <c r="C854" t="s">
        <v>1396</v>
      </c>
      <c r="D854" t="s">
        <v>1511</v>
      </c>
      <c r="E854" t="s">
        <v>1397</v>
      </c>
      <c r="F854" t="s">
        <v>3086</v>
      </c>
      <c r="H854" s="1">
        <v>45766</v>
      </c>
      <c r="I854" t="s">
        <v>89</v>
      </c>
      <c r="J854" t="s">
        <v>3</v>
      </c>
      <c r="K854" t="s">
        <v>1</v>
      </c>
      <c r="L854" t="s">
        <v>26</v>
      </c>
      <c r="M854" t="s">
        <v>7747</v>
      </c>
      <c r="N854">
        <v>6</v>
      </c>
      <c r="O854" t="s">
        <v>3</v>
      </c>
      <c r="P854">
        <v>1</v>
      </c>
    </row>
    <row r="855" spans="1:16" x14ac:dyDescent="0.35">
      <c r="A855" t="s">
        <v>3085</v>
      </c>
      <c r="B855" t="s">
        <v>2005</v>
      </c>
      <c r="C855" t="s">
        <v>1396</v>
      </c>
      <c r="D855" t="s">
        <v>1511</v>
      </c>
      <c r="E855" t="s">
        <v>1397</v>
      </c>
      <c r="F855" t="s">
        <v>3087</v>
      </c>
      <c r="H855" s="1">
        <v>45766</v>
      </c>
      <c r="I855" t="s">
        <v>89</v>
      </c>
      <c r="J855" t="s">
        <v>3</v>
      </c>
      <c r="K855" t="s">
        <v>1</v>
      </c>
      <c r="L855" t="s">
        <v>26</v>
      </c>
      <c r="M855" t="s">
        <v>7747</v>
      </c>
      <c r="N855">
        <v>6</v>
      </c>
      <c r="O855" t="s">
        <v>3</v>
      </c>
      <c r="P855">
        <v>1</v>
      </c>
    </row>
    <row r="856" spans="1:16" x14ac:dyDescent="0.35">
      <c r="A856" t="s">
        <v>3088</v>
      </c>
      <c r="B856" t="s">
        <v>3089</v>
      </c>
      <c r="C856" t="s">
        <v>1558</v>
      </c>
      <c r="D856" t="s">
        <v>332</v>
      </c>
      <c r="E856" t="s">
        <v>1397</v>
      </c>
      <c r="F856" t="s">
        <v>3090</v>
      </c>
      <c r="H856" s="1">
        <v>45766</v>
      </c>
      <c r="I856" t="s">
        <v>89</v>
      </c>
      <c r="J856" t="s">
        <v>3</v>
      </c>
      <c r="K856" t="s">
        <v>1</v>
      </c>
      <c r="L856" t="s">
        <v>26</v>
      </c>
      <c r="M856" t="s">
        <v>7747</v>
      </c>
      <c r="N856">
        <v>6</v>
      </c>
      <c r="O856" t="s">
        <v>3</v>
      </c>
      <c r="P856">
        <v>1</v>
      </c>
    </row>
    <row r="857" spans="1:16" x14ac:dyDescent="0.35">
      <c r="A857" t="s">
        <v>3091</v>
      </c>
      <c r="B857" t="s">
        <v>1907</v>
      </c>
      <c r="C857" t="s">
        <v>1402</v>
      </c>
      <c r="D857" t="s">
        <v>112</v>
      </c>
      <c r="E857" t="s">
        <v>1397</v>
      </c>
      <c r="F857" t="s">
        <v>3092</v>
      </c>
      <c r="H857" s="1">
        <v>45766</v>
      </c>
      <c r="I857" t="s">
        <v>89</v>
      </c>
      <c r="J857" t="s">
        <v>3</v>
      </c>
      <c r="K857" t="s">
        <v>1</v>
      </c>
      <c r="L857" t="s">
        <v>26</v>
      </c>
      <c r="M857" t="s">
        <v>7747</v>
      </c>
      <c r="N857">
        <v>6</v>
      </c>
      <c r="O857" t="s">
        <v>3</v>
      </c>
      <c r="P857">
        <v>1</v>
      </c>
    </row>
    <row r="858" spans="1:16" x14ac:dyDescent="0.35">
      <c r="A858" t="s">
        <v>3093</v>
      </c>
      <c r="B858" t="s">
        <v>1418</v>
      </c>
      <c r="C858" t="s">
        <v>1402</v>
      </c>
      <c r="D858" t="s">
        <v>112</v>
      </c>
      <c r="E858" t="s">
        <v>1397</v>
      </c>
      <c r="F858" t="s">
        <v>3094</v>
      </c>
      <c r="H858" s="1">
        <v>45766</v>
      </c>
      <c r="I858" t="s">
        <v>89</v>
      </c>
      <c r="J858" t="s">
        <v>3</v>
      </c>
      <c r="K858" t="s">
        <v>1</v>
      </c>
      <c r="L858" t="s">
        <v>26</v>
      </c>
      <c r="M858" t="s">
        <v>7747</v>
      </c>
      <c r="N858">
        <v>6</v>
      </c>
      <c r="O858" t="s">
        <v>3</v>
      </c>
      <c r="P858">
        <v>1</v>
      </c>
    </row>
    <row r="859" spans="1:16" x14ac:dyDescent="0.35">
      <c r="A859" t="s">
        <v>3095</v>
      </c>
      <c r="B859" t="s">
        <v>1551</v>
      </c>
      <c r="C859" t="s">
        <v>1402</v>
      </c>
      <c r="D859" t="s">
        <v>332</v>
      </c>
      <c r="E859" t="s">
        <v>1512</v>
      </c>
      <c r="F859" t="s">
        <v>3096</v>
      </c>
      <c r="H859" s="1">
        <v>45766</v>
      </c>
      <c r="I859" t="s">
        <v>88</v>
      </c>
      <c r="J859" t="s">
        <v>1</v>
      </c>
      <c r="K859" t="s">
        <v>3</v>
      </c>
      <c r="L859" t="s">
        <v>26</v>
      </c>
      <c r="M859" t="s">
        <v>7747</v>
      </c>
      <c r="N859">
        <v>6</v>
      </c>
      <c r="O859" t="s">
        <v>3</v>
      </c>
      <c r="P859">
        <v>1</v>
      </c>
    </row>
    <row r="860" spans="1:16" x14ac:dyDescent="0.35">
      <c r="A860" t="s">
        <v>2520</v>
      </c>
      <c r="B860" t="s">
        <v>1439</v>
      </c>
      <c r="C860" t="s">
        <v>1402</v>
      </c>
      <c r="D860" t="s">
        <v>1511</v>
      </c>
      <c r="E860" t="s">
        <v>1397</v>
      </c>
      <c r="F860" t="s">
        <v>3097</v>
      </c>
      <c r="H860" s="1">
        <v>45766</v>
      </c>
      <c r="I860" t="s">
        <v>88</v>
      </c>
      <c r="J860" t="s">
        <v>1</v>
      </c>
      <c r="K860" t="s">
        <v>3</v>
      </c>
      <c r="L860" t="s">
        <v>26</v>
      </c>
      <c r="M860" t="s">
        <v>7747</v>
      </c>
      <c r="N860">
        <v>6</v>
      </c>
      <c r="O860" t="s">
        <v>3</v>
      </c>
      <c r="P860">
        <v>1</v>
      </c>
    </row>
    <row r="861" spans="1:16" x14ac:dyDescent="0.35">
      <c r="A861" t="s">
        <v>2520</v>
      </c>
      <c r="B861" t="s">
        <v>1551</v>
      </c>
      <c r="C861" t="s">
        <v>1472</v>
      </c>
      <c r="D861" t="s">
        <v>1511</v>
      </c>
      <c r="E861" t="s">
        <v>1397</v>
      </c>
      <c r="F861" t="s">
        <v>3098</v>
      </c>
      <c r="H861" s="1">
        <v>45766</v>
      </c>
      <c r="I861" t="s">
        <v>88</v>
      </c>
      <c r="J861" t="s">
        <v>1</v>
      </c>
      <c r="K861" t="s">
        <v>3</v>
      </c>
      <c r="L861" t="s">
        <v>26</v>
      </c>
      <c r="M861" t="s">
        <v>1472</v>
      </c>
      <c r="N861">
        <v>6</v>
      </c>
      <c r="O861" t="s">
        <v>3</v>
      </c>
      <c r="P861">
        <v>1</v>
      </c>
    </row>
    <row r="862" spans="1:16" x14ac:dyDescent="0.35">
      <c r="A862" t="s">
        <v>2520</v>
      </c>
      <c r="B862" t="s">
        <v>2523</v>
      </c>
      <c r="C862" t="s">
        <v>1472</v>
      </c>
      <c r="D862" t="s">
        <v>1511</v>
      </c>
      <c r="E862" t="s">
        <v>1397</v>
      </c>
      <c r="F862" t="s">
        <v>3099</v>
      </c>
      <c r="H862" s="1">
        <v>45766</v>
      </c>
      <c r="I862" t="s">
        <v>88</v>
      </c>
      <c r="J862" t="s">
        <v>1</v>
      </c>
      <c r="K862" t="s">
        <v>3</v>
      </c>
      <c r="L862" t="s">
        <v>26</v>
      </c>
      <c r="M862" t="s">
        <v>1472</v>
      </c>
      <c r="N862">
        <v>6</v>
      </c>
      <c r="O862" t="s">
        <v>3</v>
      </c>
      <c r="P862">
        <v>1</v>
      </c>
    </row>
    <row r="863" spans="1:16" x14ac:dyDescent="0.35">
      <c r="A863" t="s">
        <v>2520</v>
      </c>
      <c r="B863" t="s">
        <v>1805</v>
      </c>
      <c r="C863" t="s">
        <v>1396</v>
      </c>
      <c r="D863" t="s">
        <v>1511</v>
      </c>
      <c r="E863" t="s">
        <v>1397</v>
      </c>
      <c r="F863" t="s">
        <v>3100</v>
      </c>
      <c r="H863" s="1">
        <v>45766</v>
      </c>
      <c r="I863" t="s">
        <v>88</v>
      </c>
      <c r="J863" t="s">
        <v>1</v>
      </c>
      <c r="K863" t="s">
        <v>3</v>
      </c>
      <c r="L863" t="s">
        <v>26</v>
      </c>
      <c r="M863" t="s">
        <v>7747</v>
      </c>
      <c r="N863">
        <v>6</v>
      </c>
      <c r="O863" t="s">
        <v>3</v>
      </c>
      <c r="P863">
        <v>1</v>
      </c>
    </row>
    <row r="864" spans="1:16" x14ac:dyDescent="0.35">
      <c r="A864" t="s">
        <v>2525</v>
      </c>
      <c r="B864" t="s">
        <v>2362</v>
      </c>
      <c r="C864" t="s">
        <v>1396</v>
      </c>
      <c r="D864" t="s">
        <v>112</v>
      </c>
      <c r="E864" t="s">
        <v>1397</v>
      </c>
      <c r="F864" t="s">
        <v>3101</v>
      </c>
      <c r="H864" s="1">
        <v>45766</v>
      </c>
      <c r="I864" t="s">
        <v>88</v>
      </c>
      <c r="J864" t="s">
        <v>1</v>
      </c>
      <c r="K864" t="s">
        <v>3</v>
      </c>
      <c r="L864" t="s">
        <v>26</v>
      </c>
      <c r="M864" t="s">
        <v>7747</v>
      </c>
      <c r="N864">
        <v>6</v>
      </c>
      <c r="O864" t="s">
        <v>3</v>
      </c>
      <c r="P864">
        <v>1</v>
      </c>
    </row>
    <row r="865" spans="1:16" x14ac:dyDescent="0.35">
      <c r="A865" t="s">
        <v>2528</v>
      </c>
      <c r="B865" t="s">
        <v>2529</v>
      </c>
      <c r="C865" t="s">
        <v>1530</v>
      </c>
      <c r="D865" t="s">
        <v>411</v>
      </c>
      <c r="E865" t="s">
        <v>1397</v>
      </c>
      <c r="F865" t="s">
        <v>3102</v>
      </c>
      <c r="H865" s="1">
        <v>45766</v>
      </c>
      <c r="I865" t="s">
        <v>88</v>
      </c>
      <c r="J865" t="s">
        <v>1</v>
      </c>
      <c r="K865" t="s">
        <v>3</v>
      </c>
      <c r="L865" t="s">
        <v>26</v>
      </c>
      <c r="M865" t="s">
        <v>7747</v>
      </c>
      <c r="N865">
        <v>6</v>
      </c>
      <c r="O865" t="s">
        <v>3</v>
      </c>
      <c r="P865">
        <v>1</v>
      </c>
    </row>
    <row r="866" spans="1:16" x14ac:dyDescent="0.35">
      <c r="A866" t="s">
        <v>2528</v>
      </c>
      <c r="B866" t="s">
        <v>1719</v>
      </c>
      <c r="C866" t="s">
        <v>1558</v>
      </c>
      <c r="D866" t="s">
        <v>332</v>
      </c>
      <c r="E866" t="s">
        <v>1397</v>
      </c>
      <c r="F866" t="s">
        <v>3103</v>
      </c>
      <c r="H866" s="1">
        <v>45766</v>
      </c>
      <c r="I866" t="s">
        <v>88</v>
      </c>
      <c r="J866" t="s">
        <v>1</v>
      </c>
      <c r="K866" t="s">
        <v>3</v>
      </c>
      <c r="L866" t="s">
        <v>26</v>
      </c>
      <c r="M866" t="s">
        <v>7747</v>
      </c>
      <c r="N866">
        <v>6</v>
      </c>
      <c r="O866" t="s">
        <v>3</v>
      </c>
      <c r="P866">
        <v>1</v>
      </c>
    </row>
    <row r="867" spans="1:16" x14ac:dyDescent="0.35">
      <c r="A867" t="s">
        <v>2532</v>
      </c>
      <c r="B867" t="s">
        <v>2533</v>
      </c>
      <c r="C867" t="s">
        <v>1396</v>
      </c>
      <c r="D867" t="s">
        <v>112</v>
      </c>
      <c r="E867" t="s">
        <v>1397</v>
      </c>
      <c r="F867" t="s">
        <v>3104</v>
      </c>
      <c r="H867" s="1">
        <v>45766</v>
      </c>
      <c r="I867" t="s">
        <v>88</v>
      </c>
      <c r="J867" t="s">
        <v>1</v>
      </c>
      <c r="K867" t="s">
        <v>3</v>
      </c>
      <c r="L867" t="s">
        <v>26</v>
      </c>
      <c r="M867" t="s">
        <v>7747</v>
      </c>
      <c r="N867">
        <v>6</v>
      </c>
      <c r="O867" t="s">
        <v>3</v>
      </c>
      <c r="P867">
        <v>1</v>
      </c>
    </row>
    <row r="868" spans="1:16" x14ac:dyDescent="0.35">
      <c r="A868" t="s">
        <v>2535</v>
      </c>
      <c r="B868" t="s">
        <v>2042</v>
      </c>
      <c r="C868" t="s">
        <v>3105</v>
      </c>
      <c r="D868" t="s">
        <v>1526</v>
      </c>
      <c r="E868" t="s">
        <v>1397</v>
      </c>
      <c r="F868" t="s">
        <v>3106</v>
      </c>
      <c r="H868" s="1">
        <v>45766</v>
      </c>
      <c r="I868" t="s">
        <v>88</v>
      </c>
      <c r="J868" t="s">
        <v>1</v>
      </c>
      <c r="K868" t="s">
        <v>3</v>
      </c>
      <c r="L868" t="s">
        <v>26</v>
      </c>
      <c r="M868" t="s">
        <v>7747</v>
      </c>
      <c r="N868">
        <v>6</v>
      </c>
      <c r="O868" t="s">
        <v>3</v>
      </c>
      <c r="P868">
        <v>1</v>
      </c>
    </row>
    <row r="869" spans="1:16" x14ac:dyDescent="0.35">
      <c r="A869" t="s">
        <v>2537</v>
      </c>
      <c r="B869" t="s">
        <v>2538</v>
      </c>
      <c r="C869" t="s">
        <v>1558</v>
      </c>
      <c r="D869" t="s">
        <v>411</v>
      </c>
      <c r="E869" t="s">
        <v>1397</v>
      </c>
      <c r="F869" t="s">
        <v>3107</v>
      </c>
      <c r="H869" s="1">
        <v>45766</v>
      </c>
      <c r="I869" t="s">
        <v>88</v>
      </c>
      <c r="J869" t="s">
        <v>1</v>
      </c>
      <c r="K869" t="s">
        <v>3</v>
      </c>
      <c r="L869" t="s">
        <v>26</v>
      </c>
      <c r="M869" t="s">
        <v>7747</v>
      </c>
      <c r="N869">
        <v>6</v>
      </c>
      <c r="O869" t="s">
        <v>3</v>
      </c>
      <c r="P869">
        <v>1</v>
      </c>
    </row>
    <row r="870" spans="1:16" x14ac:dyDescent="0.35">
      <c r="A870" t="s">
        <v>2537</v>
      </c>
      <c r="B870" t="s">
        <v>2540</v>
      </c>
      <c r="C870" t="s">
        <v>1530</v>
      </c>
      <c r="D870" t="s">
        <v>411</v>
      </c>
      <c r="E870" t="s">
        <v>1397</v>
      </c>
      <c r="F870" t="s">
        <v>3108</v>
      </c>
      <c r="H870" s="1">
        <v>45766</v>
      </c>
      <c r="I870" t="s">
        <v>88</v>
      </c>
      <c r="J870" t="s">
        <v>1</v>
      </c>
      <c r="K870" t="s">
        <v>3</v>
      </c>
      <c r="L870" t="s">
        <v>26</v>
      </c>
      <c r="M870" t="s">
        <v>7747</v>
      </c>
      <c r="N870">
        <v>6</v>
      </c>
      <c r="O870" t="s">
        <v>3</v>
      </c>
      <c r="P870">
        <v>1</v>
      </c>
    </row>
    <row r="871" spans="1:16" x14ac:dyDescent="0.35">
      <c r="A871" t="s">
        <v>2542</v>
      </c>
      <c r="B871" t="s">
        <v>2540</v>
      </c>
      <c r="C871" t="s">
        <v>1530</v>
      </c>
      <c r="D871" t="s">
        <v>411</v>
      </c>
      <c r="E871" t="s">
        <v>1397</v>
      </c>
      <c r="F871" t="s">
        <v>3109</v>
      </c>
      <c r="H871" s="1">
        <v>45766</v>
      </c>
      <c r="I871" t="s">
        <v>88</v>
      </c>
      <c r="J871" t="s">
        <v>1</v>
      </c>
      <c r="K871" t="s">
        <v>3</v>
      </c>
      <c r="L871" t="s">
        <v>26</v>
      </c>
      <c r="M871" t="s">
        <v>7747</v>
      </c>
      <c r="N871">
        <v>6</v>
      </c>
      <c r="O871" t="s">
        <v>3</v>
      </c>
      <c r="P871">
        <v>1</v>
      </c>
    </row>
    <row r="872" spans="1:16" x14ac:dyDescent="0.35">
      <c r="A872" t="s">
        <v>2547</v>
      </c>
      <c r="B872" t="s">
        <v>3110</v>
      </c>
      <c r="C872" t="s">
        <v>1402</v>
      </c>
      <c r="D872" t="s">
        <v>332</v>
      </c>
      <c r="E872" t="s">
        <v>1397</v>
      </c>
      <c r="F872" t="s">
        <v>3111</v>
      </c>
      <c r="H872" s="1">
        <v>45766</v>
      </c>
      <c r="I872" t="s">
        <v>88</v>
      </c>
      <c r="J872" t="s">
        <v>1</v>
      </c>
      <c r="K872" t="s">
        <v>3</v>
      </c>
      <c r="L872" t="s">
        <v>26</v>
      </c>
      <c r="M872" t="s">
        <v>7747</v>
      </c>
      <c r="N872">
        <v>6</v>
      </c>
      <c r="O872" t="s">
        <v>3</v>
      </c>
      <c r="P872">
        <v>1</v>
      </c>
    </row>
    <row r="873" spans="1:16" x14ac:dyDescent="0.35">
      <c r="A873" t="s">
        <v>2550</v>
      </c>
      <c r="B873" t="s">
        <v>2551</v>
      </c>
      <c r="C873" t="s">
        <v>1396</v>
      </c>
      <c r="D873" t="s">
        <v>112</v>
      </c>
      <c r="E873" t="s">
        <v>1397</v>
      </c>
      <c r="F873" t="s">
        <v>3112</v>
      </c>
      <c r="H873" s="1">
        <v>45766</v>
      </c>
      <c r="I873" t="s">
        <v>88</v>
      </c>
      <c r="J873" t="s">
        <v>1</v>
      </c>
      <c r="K873" t="s">
        <v>3</v>
      </c>
      <c r="L873" t="s">
        <v>26</v>
      </c>
      <c r="M873" t="s">
        <v>7747</v>
      </c>
      <c r="N873">
        <v>6</v>
      </c>
      <c r="O873" t="s">
        <v>3</v>
      </c>
      <c r="P873">
        <v>1</v>
      </c>
    </row>
    <row r="874" spans="1:16" x14ac:dyDescent="0.35">
      <c r="A874" t="s">
        <v>2553</v>
      </c>
      <c r="B874" t="s">
        <v>1608</v>
      </c>
      <c r="C874" t="s">
        <v>1402</v>
      </c>
      <c r="D874" t="s">
        <v>1511</v>
      </c>
      <c r="E874" t="s">
        <v>1397</v>
      </c>
      <c r="F874" t="s">
        <v>3113</v>
      </c>
      <c r="H874" s="1">
        <v>45766</v>
      </c>
      <c r="I874" t="s">
        <v>88</v>
      </c>
      <c r="J874" t="s">
        <v>1</v>
      </c>
      <c r="K874" t="s">
        <v>3</v>
      </c>
      <c r="L874" t="s">
        <v>26</v>
      </c>
      <c r="M874" t="s">
        <v>7747</v>
      </c>
      <c r="N874">
        <v>6</v>
      </c>
      <c r="O874" t="s">
        <v>3</v>
      </c>
      <c r="P874">
        <v>1</v>
      </c>
    </row>
    <row r="875" spans="1:16" x14ac:dyDescent="0.35">
      <c r="A875" t="s">
        <v>2555</v>
      </c>
      <c r="B875" t="s">
        <v>2556</v>
      </c>
      <c r="C875" t="s">
        <v>1402</v>
      </c>
      <c r="D875" t="s">
        <v>112</v>
      </c>
      <c r="E875" t="s">
        <v>1397</v>
      </c>
      <c r="F875" t="s">
        <v>3114</v>
      </c>
      <c r="H875" s="1">
        <v>45766</v>
      </c>
      <c r="I875" t="s">
        <v>88</v>
      </c>
      <c r="J875" t="s">
        <v>1</v>
      </c>
      <c r="K875" t="s">
        <v>3</v>
      </c>
      <c r="L875" t="s">
        <v>26</v>
      </c>
      <c r="M875" t="s">
        <v>7747</v>
      </c>
      <c r="N875">
        <v>6</v>
      </c>
      <c r="O875" t="s">
        <v>3</v>
      </c>
      <c r="P875">
        <v>1</v>
      </c>
    </row>
    <row r="876" spans="1:16" x14ac:dyDescent="0.35">
      <c r="A876" t="s">
        <v>2555</v>
      </c>
      <c r="B876" t="s">
        <v>1939</v>
      </c>
      <c r="C876" t="s">
        <v>1402</v>
      </c>
      <c r="D876" t="s">
        <v>112</v>
      </c>
      <c r="E876" t="s">
        <v>1397</v>
      </c>
      <c r="F876" t="s">
        <v>3115</v>
      </c>
      <c r="H876" s="1">
        <v>45766</v>
      </c>
      <c r="I876" t="s">
        <v>88</v>
      </c>
      <c r="J876" t="s">
        <v>1</v>
      </c>
      <c r="K876" t="s">
        <v>3</v>
      </c>
      <c r="L876" t="s">
        <v>26</v>
      </c>
      <c r="M876" t="s">
        <v>7747</v>
      </c>
      <c r="N876">
        <v>6</v>
      </c>
      <c r="O876" t="s">
        <v>3</v>
      </c>
      <c r="P876">
        <v>1</v>
      </c>
    </row>
    <row r="877" spans="1:16" x14ac:dyDescent="0.35">
      <c r="A877" t="s">
        <v>2559</v>
      </c>
      <c r="B877" t="s">
        <v>2560</v>
      </c>
      <c r="C877" t="s">
        <v>1396</v>
      </c>
      <c r="D877" t="s">
        <v>578</v>
      </c>
      <c r="E877" t="s">
        <v>1397</v>
      </c>
      <c r="F877" t="s">
        <v>3116</v>
      </c>
      <c r="H877" s="1">
        <v>45766</v>
      </c>
      <c r="I877" t="s">
        <v>88</v>
      </c>
      <c r="J877" t="s">
        <v>1</v>
      </c>
      <c r="K877" t="s">
        <v>3</v>
      </c>
      <c r="L877" t="s">
        <v>26</v>
      </c>
      <c r="M877" t="s">
        <v>7747</v>
      </c>
      <c r="N877">
        <v>6</v>
      </c>
      <c r="O877" t="s">
        <v>3</v>
      </c>
      <c r="P877">
        <v>1</v>
      </c>
    </row>
    <row r="878" spans="1:16" x14ac:dyDescent="0.35">
      <c r="A878" t="s">
        <v>2562</v>
      </c>
      <c r="B878" t="s">
        <v>2563</v>
      </c>
      <c r="C878" t="s">
        <v>3117</v>
      </c>
      <c r="D878" t="s">
        <v>1526</v>
      </c>
      <c r="E878" t="s">
        <v>1397</v>
      </c>
      <c r="F878" t="s">
        <v>3118</v>
      </c>
      <c r="H878" s="1">
        <v>45766</v>
      </c>
      <c r="I878" t="s">
        <v>88</v>
      </c>
      <c r="J878" t="s">
        <v>1</v>
      </c>
      <c r="K878" t="s">
        <v>3</v>
      </c>
      <c r="L878" t="s">
        <v>26</v>
      </c>
      <c r="M878" t="s">
        <v>7747</v>
      </c>
      <c r="N878">
        <v>6</v>
      </c>
      <c r="O878" t="s">
        <v>3</v>
      </c>
      <c r="P878">
        <v>1</v>
      </c>
    </row>
    <row r="879" spans="1:16" x14ac:dyDescent="0.35">
      <c r="A879" t="s">
        <v>1986</v>
      </c>
      <c r="B879" t="s">
        <v>2565</v>
      </c>
      <c r="C879" t="s">
        <v>1396</v>
      </c>
      <c r="D879" t="s">
        <v>112</v>
      </c>
      <c r="E879" t="s">
        <v>1397</v>
      </c>
      <c r="F879" t="s">
        <v>3119</v>
      </c>
      <c r="H879" s="1">
        <v>45766</v>
      </c>
      <c r="I879" t="s">
        <v>88</v>
      </c>
      <c r="J879" t="s">
        <v>1</v>
      </c>
      <c r="K879" t="s">
        <v>3</v>
      </c>
      <c r="L879" t="s">
        <v>26</v>
      </c>
      <c r="M879" t="s">
        <v>7747</v>
      </c>
      <c r="N879">
        <v>6</v>
      </c>
      <c r="O879" t="s">
        <v>3</v>
      </c>
      <c r="P879">
        <v>1</v>
      </c>
    </row>
    <row r="880" spans="1:16" x14ac:dyDescent="0.35">
      <c r="A880" t="s">
        <v>3120</v>
      </c>
      <c r="B880" t="s">
        <v>3121</v>
      </c>
      <c r="C880" t="s">
        <v>1396</v>
      </c>
      <c r="D880" t="s">
        <v>3122</v>
      </c>
      <c r="E880" t="s">
        <v>1512</v>
      </c>
      <c r="F880" t="s">
        <v>3123</v>
      </c>
      <c r="H880" s="1">
        <v>45766</v>
      </c>
      <c r="I880" t="s">
        <v>88</v>
      </c>
      <c r="J880" t="s">
        <v>1</v>
      </c>
      <c r="K880" t="s">
        <v>3</v>
      </c>
      <c r="L880" t="s">
        <v>26</v>
      </c>
      <c r="M880" t="s">
        <v>7747</v>
      </c>
      <c r="N880">
        <v>6</v>
      </c>
      <c r="O880" t="s">
        <v>3</v>
      </c>
      <c r="P880">
        <v>1</v>
      </c>
    </row>
    <row r="881" spans="1:16" x14ac:dyDescent="0.35">
      <c r="A881" t="s">
        <v>2567</v>
      </c>
      <c r="B881" t="s">
        <v>2568</v>
      </c>
      <c r="C881" t="s">
        <v>3117</v>
      </c>
      <c r="D881" t="s">
        <v>1526</v>
      </c>
      <c r="E881" t="s">
        <v>1397</v>
      </c>
      <c r="F881" t="s">
        <v>3124</v>
      </c>
      <c r="H881" s="1">
        <v>45766</v>
      </c>
      <c r="I881" t="s">
        <v>88</v>
      </c>
      <c r="J881" t="s">
        <v>1</v>
      </c>
      <c r="K881" t="s">
        <v>3</v>
      </c>
      <c r="L881" t="s">
        <v>26</v>
      </c>
      <c r="M881" t="s">
        <v>7747</v>
      </c>
      <c r="N881">
        <v>6</v>
      </c>
      <c r="O881" t="s">
        <v>3</v>
      </c>
      <c r="P881">
        <v>1</v>
      </c>
    </row>
    <row r="882" spans="1:16" x14ac:dyDescent="0.35">
      <c r="A882" t="s">
        <v>2570</v>
      </c>
      <c r="B882" t="s">
        <v>2571</v>
      </c>
      <c r="C882" t="s">
        <v>1530</v>
      </c>
      <c r="D882" t="s">
        <v>411</v>
      </c>
      <c r="E882" t="s">
        <v>1397</v>
      </c>
      <c r="F882" t="s">
        <v>3125</v>
      </c>
      <c r="H882" s="1">
        <v>45766</v>
      </c>
      <c r="I882" t="s">
        <v>88</v>
      </c>
      <c r="J882" t="s">
        <v>1</v>
      </c>
      <c r="K882" t="s">
        <v>3</v>
      </c>
      <c r="L882" t="s">
        <v>26</v>
      </c>
      <c r="M882" t="s">
        <v>7747</v>
      </c>
      <c r="N882">
        <v>6</v>
      </c>
      <c r="O882" t="s">
        <v>3</v>
      </c>
      <c r="P882">
        <v>1</v>
      </c>
    </row>
    <row r="883" spans="1:16" x14ac:dyDescent="0.35">
      <c r="A883" t="s">
        <v>2570</v>
      </c>
      <c r="B883" t="s">
        <v>2573</v>
      </c>
      <c r="C883" t="s">
        <v>1472</v>
      </c>
      <c r="D883" t="s">
        <v>411</v>
      </c>
      <c r="E883" t="s">
        <v>1397</v>
      </c>
      <c r="F883" t="s">
        <v>3126</v>
      </c>
      <c r="H883" s="1">
        <v>45766</v>
      </c>
      <c r="I883" t="s">
        <v>88</v>
      </c>
      <c r="J883" t="s">
        <v>1</v>
      </c>
      <c r="K883" t="s">
        <v>3</v>
      </c>
      <c r="L883" t="s">
        <v>26</v>
      </c>
      <c r="M883" t="s">
        <v>1472</v>
      </c>
      <c r="N883">
        <v>6</v>
      </c>
      <c r="O883" t="s">
        <v>3</v>
      </c>
      <c r="P883">
        <v>1</v>
      </c>
    </row>
    <row r="884" spans="1:16" x14ac:dyDescent="0.35">
      <c r="A884" t="s">
        <v>2570</v>
      </c>
      <c r="B884" t="s">
        <v>2575</v>
      </c>
      <c r="C884" t="s">
        <v>1530</v>
      </c>
      <c r="D884" t="s">
        <v>411</v>
      </c>
      <c r="E884" t="s">
        <v>1397</v>
      </c>
      <c r="F884" t="s">
        <v>3127</v>
      </c>
      <c r="H884" s="1">
        <v>45766</v>
      </c>
      <c r="I884" t="s">
        <v>88</v>
      </c>
      <c r="J884" t="s">
        <v>1</v>
      </c>
      <c r="K884" t="s">
        <v>3</v>
      </c>
      <c r="L884" t="s">
        <v>26</v>
      </c>
      <c r="M884" t="s">
        <v>7747</v>
      </c>
      <c r="N884">
        <v>6</v>
      </c>
      <c r="O884" t="s">
        <v>3</v>
      </c>
      <c r="P884">
        <v>1</v>
      </c>
    </row>
    <row r="885" spans="1:16" x14ac:dyDescent="0.35">
      <c r="A885" t="s">
        <v>2570</v>
      </c>
      <c r="B885" t="s">
        <v>2577</v>
      </c>
      <c r="C885" t="s">
        <v>1472</v>
      </c>
      <c r="D885" t="s">
        <v>411</v>
      </c>
      <c r="E885" t="s">
        <v>1397</v>
      </c>
      <c r="F885" t="s">
        <v>3128</v>
      </c>
      <c r="H885" s="1">
        <v>45766</v>
      </c>
      <c r="I885" t="s">
        <v>88</v>
      </c>
      <c r="J885" t="s">
        <v>1</v>
      </c>
      <c r="K885" t="s">
        <v>3</v>
      </c>
      <c r="L885" t="s">
        <v>26</v>
      </c>
      <c r="M885" t="s">
        <v>1472</v>
      </c>
      <c r="N885">
        <v>6</v>
      </c>
      <c r="O885" t="s">
        <v>3</v>
      </c>
      <c r="P885">
        <v>1</v>
      </c>
    </row>
    <row r="886" spans="1:16" x14ac:dyDescent="0.35">
      <c r="A886" t="s">
        <v>2579</v>
      </c>
      <c r="B886" t="s">
        <v>1920</v>
      </c>
      <c r="C886" t="s">
        <v>1402</v>
      </c>
      <c r="D886" t="s">
        <v>1511</v>
      </c>
      <c r="E886" t="s">
        <v>1397</v>
      </c>
      <c r="F886" t="s">
        <v>3129</v>
      </c>
      <c r="H886" s="1">
        <v>45766</v>
      </c>
      <c r="I886" t="s">
        <v>88</v>
      </c>
      <c r="J886" t="s">
        <v>1</v>
      </c>
      <c r="K886" t="s">
        <v>3</v>
      </c>
      <c r="L886" t="s">
        <v>26</v>
      </c>
      <c r="M886" t="s">
        <v>7747</v>
      </c>
      <c r="N886">
        <v>6</v>
      </c>
      <c r="O886" t="s">
        <v>3</v>
      </c>
      <c r="P886">
        <v>1</v>
      </c>
    </row>
    <row r="887" spans="1:16" x14ac:dyDescent="0.35">
      <c r="A887" t="s">
        <v>2581</v>
      </c>
      <c r="B887" t="s">
        <v>1489</v>
      </c>
      <c r="C887" t="s">
        <v>1402</v>
      </c>
      <c r="D887" t="s">
        <v>112</v>
      </c>
      <c r="E887" t="s">
        <v>1397</v>
      </c>
      <c r="F887" t="s">
        <v>3130</v>
      </c>
      <c r="H887" s="1">
        <v>45766</v>
      </c>
      <c r="I887" t="s">
        <v>88</v>
      </c>
      <c r="J887" t="s">
        <v>1</v>
      </c>
      <c r="K887" t="s">
        <v>3</v>
      </c>
      <c r="L887" t="s">
        <v>26</v>
      </c>
      <c r="M887" t="s">
        <v>7747</v>
      </c>
      <c r="N887">
        <v>6</v>
      </c>
      <c r="O887" t="s">
        <v>3</v>
      </c>
      <c r="P887">
        <v>1</v>
      </c>
    </row>
    <row r="888" spans="1:16" x14ac:dyDescent="0.35">
      <c r="A888" t="s">
        <v>2581</v>
      </c>
      <c r="B888" t="s">
        <v>2249</v>
      </c>
      <c r="C888" t="s">
        <v>1402</v>
      </c>
      <c r="D888" t="s">
        <v>112</v>
      </c>
      <c r="E888" t="s">
        <v>1397</v>
      </c>
      <c r="F888" t="s">
        <v>3131</v>
      </c>
      <c r="H888" s="1">
        <v>45766</v>
      </c>
      <c r="I888" t="s">
        <v>88</v>
      </c>
      <c r="J888" t="s">
        <v>1</v>
      </c>
      <c r="K888" t="s">
        <v>3</v>
      </c>
      <c r="L888" t="s">
        <v>26</v>
      </c>
      <c r="M888" t="s">
        <v>7747</v>
      </c>
      <c r="N888">
        <v>6</v>
      </c>
      <c r="O888" t="s">
        <v>3</v>
      </c>
      <c r="P888">
        <v>1</v>
      </c>
    </row>
    <row r="889" spans="1:16" x14ac:dyDescent="0.35">
      <c r="A889" t="s">
        <v>2584</v>
      </c>
      <c r="B889" t="s">
        <v>2571</v>
      </c>
      <c r="C889" t="s">
        <v>1472</v>
      </c>
      <c r="D889" t="s">
        <v>411</v>
      </c>
      <c r="E889" t="s">
        <v>1397</v>
      </c>
      <c r="F889" t="s">
        <v>3132</v>
      </c>
      <c r="H889" s="1">
        <v>45766</v>
      </c>
      <c r="I889" t="s">
        <v>88</v>
      </c>
      <c r="J889" t="s">
        <v>1</v>
      </c>
      <c r="K889" t="s">
        <v>3</v>
      </c>
      <c r="L889" t="s">
        <v>26</v>
      </c>
      <c r="M889" t="s">
        <v>1472</v>
      </c>
      <c r="N889">
        <v>6</v>
      </c>
      <c r="O889" t="s">
        <v>3</v>
      </c>
      <c r="P889">
        <v>1</v>
      </c>
    </row>
    <row r="890" spans="1:16" x14ac:dyDescent="0.35">
      <c r="A890" t="s">
        <v>2584</v>
      </c>
      <c r="B890" t="s">
        <v>2586</v>
      </c>
      <c r="C890" t="s">
        <v>1472</v>
      </c>
      <c r="D890" t="s">
        <v>411</v>
      </c>
      <c r="E890" t="s">
        <v>1397</v>
      </c>
      <c r="F890" t="s">
        <v>3133</v>
      </c>
      <c r="H890" s="1">
        <v>45766</v>
      </c>
      <c r="I890" t="s">
        <v>88</v>
      </c>
      <c r="J890" t="s">
        <v>1</v>
      </c>
      <c r="K890" t="s">
        <v>3</v>
      </c>
      <c r="L890" t="s">
        <v>79</v>
      </c>
      <c r="M890" t="s">
        <v>1472</v>
      </c>
      <c r="N890">
        <v>2</v>
      </c>
      <c r="O890" t="s">
        <v>3</v>
      </c>
      <c r="P890">
        <v>1</v>
      </c>
    </row>
    <row r="891" spans="1:16" x14ac:dyDescent="0.35">
      <c r="A891" t="s">
        <v>2584</v>
      </c>
      <c r="B891" t="s">
        <v>1688</v>
      </c>
      <c r="C891" t="s">
        <v>1530</v>
      </c>
      <c r="D891" t="s">
        <v>411</v>
      </c>
      <c r="E891" t="s">
        <v>1397</v>
      </c>
      <c r="F891" t="s">
        <v>3134</v>
      </c>
      <c r="H891" s="1">
        <v>45766</v>
      </c>
      <c r="I891" t="s">
        <v>88</v>
      </c>
      <c r="J891" t="s">
        <v>1</v>
      </c>
      <c r="K891" t="s">
        <v>3</v>
      </c>
      <c r="L891" t="s">
        <v>79</v>
      </c>
      <c r="M891" t="s">
        <v>7747</v>
      </c>
      <c r="N891">
        <v>2</v>
      </c>
      <c r="O891" t="s">
        <v>3</v>
      </c>
      <c r="P891">
        <v>1</v>
      </c>
    </row>
    <row r="892" spans="1:16" x14ac:dyDescent="0.35">
      <c r="A892" t="s">
        <v>2589</v>
      </c>
      <c r="B892" t="s">
        <v>1954</v>
      </c>
      <c r="C892" t="s">
        <v>1402</v>
      </c>
      <c r="D892" t="s">
        <v>112</v>
      </c>
      <c r="E892" t="s">
        <v>1397</v>
      </c>
      <c r="F892" t="s">
        <v>3135</v>
      </c>
      <c r="H892" s="1">
        <v>45766</v>
      </c>
      <c r="I892" t="s">
        <v>88</v>
      </c>
      <c r="J892" t="s">
        <v>1</v>
      </c>
      <c r="K892" t="s">
        <v>3</v>
      </c>
      <c r="L892" t="s">
        <v>79</v>
      </c>
      <c r="M892" t="s">
        <v>7747</v>
      </c>
      <c r="N892">
        <v>2</v>
      </c>
      <c r="O892" t="s">
        <v>3</v>
      </c>
      <c r="P892">
        <v>1</v>
      </c>
    </row>
    <row r="893" spans="1:16" x14ac:dyDescent="0.35">
      <c r="A893" t="s">
        <v>2591</v>
      </c>
      <c r="B893" t="s">
        <v>2592</v>
      </c>
      <c r="C893" t="s">
        <v>1558</v>
      </c>
      <c r="D893" t="s">
        <v>411</v>
      </c>
      <c r="E893" t="s">
        <v>1397</v>
      </c>
      <c r="F893" t="s">
        <v>3136</v>
      </c>
      <c r="H893" s="1">
        <v>45766</v>
      </c>
      <c r="I893" t="s">
        <v>88</v>
      </c>
      <c r="J893" t="s">
        <v>1</v>
      </c>
      <c r="K893" t="s">
        <v>3</v>
      </c>
      <c r="L893" t="s">
        <v>79</v>
      </c>
      <c r="M893" t="s">
        <v>7747</v>
      </c>
      <c r="N893">
        <v>2</v>
      </c>
      <c r="O893" t="s">
        <v>3</v>
      </c>
      <c r="P893">
        <v>1</v>
      </c>
    </row>
    <row r="894" spans="1:16" x14ac:dyDescent="0.35">
      <c r="A894" t="s">
        <v>2597</v>
      </c>
      <c r="B894" t="s">
        <v>2598</v>
      </c>
      <c r="C894" t="s">
        <v>1558</v>
      </c>
      <c r="D894" t="s">
        <v>411</v>
      </c>
      <c r="E894" t="s">
        <v>1397</v>
      </c>
      <c r="F894" t="s">
        <v>3137</v>
      </c>
      <c r="H894" s="1">
        <v>45766</v>
      </c>
      <c r="I894" t="s">
        <v>88</v>
      </c>
      <c r="J894" t="s">
        <v>1</v>
      </c>
      <c r="K894" t="s">
        <v>3</v>
      </c>
      <c r="L894" t="s">
        <v>79</v>
      </c>
      <c r="M894" t="s">
        <v>7747</v>
      </c>
      <c r="N894">
        <v>2</v>
      </c>
      <c r="O894" t="s">
        <v>3</v>
      </c>
      <c r="P894">
        <v>1</v>
      </c>
    </row>
    <row r="895" spans="1:16" x14ac:dyDescent="0.35">
      <c r="A895" t="s">
        <v>2600</v>
      </c>
      <c r="B895" t="s">
        <v>2374</v>
      </c>
      <c r="C895" t="s">
        <v>3117</v>
      </c>
      <c r="D895" t="s">
        <v>1526</v>
      </c>
      <c r="E895" t="s">
        <v>1397</v>
      </c>
      <c r="F895" t="s">
        <v>3138</v>
      </c>
      <c r="H895" s="1">
        <v>45766</v>
      </c>
      <c r="I895" t="s">
        <v>88</v>
      </c>
      <c r="J895" t="s">
        <v>1</v>
      </c>
      <c r="K895" t="s">
        <v>3</v>
      </c>
      <c r="L895" t="s">
        <v>79</v>
      </c>
      <c r="M895" t="s">
        <v>7747</v>
      </c>
      <c r="N895">
        <v>2</v>
      </c>
      <c r="O895" t="s">
        <v>3</v>
      </c>
      <c r="P895">
        <v>1</v>
      </c>
    </row>
    <row r="896" spans="1:16" x14ac:dyDescent="0.35">
      <c r="A896" t="s">
        <v>2600</v>
      </c>
      <c r="B896" t="s">
        <v>1489</v>
      </c>
      <c r="C896" t="s">
        <v>3117</v>
      </c>
      <c r="D896" t="s">
        <v>1526</v>
      </c>
      <c r="E896" t="s">
        <v>1397</v>
      </c>
      <c r="F896" t="s">
        <v>3139</v>
      </c>
      <c r="H896" s="1">
        <v>45766</v>
      </c>
      <c r="I896" t="s">
        <v>88</v>
      </c>
      <c r="J896" t="s">
        <v>1</v>
      </c>
      <c r="K896" t="s">
        <v>3</v>
      </c>
      <c r="L896" t="s">
        <v>79</v>
      </c>
      <c r="M896" t="s">
        <v>7747</v>
      </c>
      <c r="N896">
        <v>2</v>
      </c>
      <c r="O896" t="s">
        <v>3</v>
      </c>
      <c r="P896">
        <v>1</v>
      </c>
    </row>
    <row r="897" spans="1:16" x14ac:dyDescent="0.35">
      <c r="A897" t="s">
        <v>2603</v>
      </c>
      <c r="B897" t="s">
        <v>2604</v>
      </c>
      <c r="C897" t="s">
        <v>3105</v>
      </c>
      <c r="D897" t="s">
        <v>1526</v>
      </c>
      <c r="E897" t="s">
        <v>1397</v>
      </c>
      <c r="F897" t="s">
        <v>3140</v>
      </c>
      <c r="H897" s="1">
        <v>45766</v>
      </c>
      <c r="I897" t="s">
        <v>88</v>
      </c>
      <c r="J897" t="s">
        <v>1</v>
      </c>
      <c r="K897" t="s">
        <v>3</v>
      </c>
      <c r="L897" t="s">
        <v>79</v>
      </c>
      <c r="M897" t="s">
        <v>7747</v>
      </c>
      <c r="N897">
        <v>2</v>
      </c>
      <c r="O897" t="s">
        <v>3</v>
      </c>
      <c r="P897">
        <v>1</v>
      </c>
    </row>
    <row r="898" spans="1:16" x14ac:dyDescent="0.35">
      <c r="A898" t="s">
        <v>2606</v>
      </c>
      <c r="B898" t="s">
        <v>2607</v>
      </c>
      <c r="C898" t="s">
        <v>1472</v>
      </c>
      <c r="D898" t="s">
        <v>578</v>
      </c>
      <c r="E898" t="s">
        <v>1397</v>
      </c>
      <c r="F898" t="s">
        <v>3141</v>
      </c>
      <c r="H898" s="1">
        <v>45766</v>
      </c>
      <c r="I898" t="s">
        <v>88</v>
      </c>
      <c r="J898" t="s">
        <v>1</v>
      </c>
      <c r="K898" t="s">
        <v>3</v>
      </c>
      <c r="L898" t="s">
        <v>79</v>
      </c>
      <c r="M898" t="s">
        <v>1472</v>
      </c>
      <c r="N898">
        <v>2</v>
      </c>
      <c r="O898" t="s">
        <v>3</v>
      </c>
      <c r="P898">
        <v>1</v>
      </c>
    </row>
    <row r="899" spans="1:16" x14ac:dyDescent="0.35">
      <c r="A899" t="s">
        <v>2606</v>
      </c>
      <c r="B899" t="s">
        <v>1551</v>
      </c>
      <c r="C899" t="s">
        <v>1472</v>
      </c>
      <c r="D899" t="s">
        <v>578</v>
      </c>
      <c r="E899" t="s">
        <v>1397</v>
      </c>
      <c r="F899" t="s">
        <v>3142</v>
      </c>
      <c r="H899" s="1">
        <v>45766</v>
      </c>
      <c r="I899" t="s">
        <v>88</v>
      </c>
      <c r="J899" t="s">
        <v>1</v>
      </c>
      <c r="K899" t="s">
        <v>3</v>
      </c>
      <c r="L899" t="s">
        <v>79</v>
      </c>
      <c r="M899" t="s">
        <v>1472</v>
      </c>
      <c r="N899">
        <v>2</v>
      </c>
      <c r="O899" t="s">
        <v>3</v>
      </c>
      <c r="P899">
        <v>1</v>
      </c>
    </row>
    <row r="900" spans="1:16" x14ac:dyDescent="0.35">
      <c r="A900" t="s">
        <v>2606</v>
      </c>
      <c r="B900" t="s">
        <v>1421</v>
      </c>
      <c r="C900" t="s">
        <v>1402</v>
      </c>
      <c r="D900" t="s">
        <v>578</v>
      </c>
      <c r="E900" t="s">
        <v>1397</v>
      </c>
      <c r="F900" t="s">
        <v>3143</v>
      </c>
      <c r="H900" s="1">
        <v>45766</v>
      </c>
      <c r="I900" t="s">
        <v>88</v>
      </c>
      <c r="J900" t="s">
        <v>1</v>
      </c>
      <c r="K900" t="s">
        <v>3</v>
      </c>
      <c r="L900" t="s">
        <v>79</v>
      </c>
      <c r="M900" t="s">
        <v>7747</v>
      </c>
      <c r="N900">
        <v>2</v>
      </c>
      <c r="O900" t="s">
        <v>3</v>
      </c>
      <c r="P900">
        <v>1</v>
      </c>
    </row>
    <row r="901" spans="1:16" x14ac:dyDescent="0.35">
      <c r="A901" t="s">
        <v>2606</v>
      </c>
      <c r="B901" t="s">
        <v>2248</v>
      </c>
      <c r="C901" t="s">
        <v>1472</v>
      </c>
      <c r="D901" t="s">
        <v>578</v>
      </c>
      <c r="E901" t="s">
        <v>1397</v>
      </c>
      <c r="F901" t="s">
        <v>3144</v>
      </c>
      <c r="H901" s="1">
        <v>45766</v>
      </c>
      <c r="I901" t="s">
        <v>88</v>
      </c>
      <c r="J901" t="s">
        <v>1</v>
      </c>
      <c r="K901" t="s">
        <v>3</v>
      </c>
      <c r="L901" t="s">
        <v>79</v>
      </c>
      <c r="M901" t="s">
        <v>1472</v>
      </c>
      <c r="N901">
        <v>2</v>
      </c>
      <c r="O901" t="s">
        <v>3</v>
      </c>
      <c r="P901">
        <v>1</v>
      </c>
    </row>
    <row r="902" spans="1:16" x14ac:dyDescent="0.35">
      <c r="A902" t="s">
        <v>2612</v>
      </c>
      <c r="B902" t="s">
        <v>2613</v>
      </c>
      <c r="C902" t="s">
        <v>1530</v>
      </c>
      <c r="D902" t="s">
        <v>411</v>
      </c>
      <c r="E902" t="s">
        <v>1397</v>
      </c>
      <c r="F902" t="s">
        <v>3145</v>
      </c>
      <c r="H902" s="1">
        <v>45766</v>
      </c>
      <c r="I902" t="s">
        <v>88</v>
      </c>
      <c r="J902" t="s">
        <v>1</v>
      </c>
      <c r="K902" t="s">
        <v>3</v>
      </c>
      <c r="L902" t="s">
        <v>79</v>
      </c>
      <c r="M902" t="s">
        <v>7747</v>
      </c>
      <c r="N902">
        <v>2</v>
      </c>
      <c r="O902" t="s">
        <v>3</v>
      </c>
      <c r="P902">
        <v>1</v>
      </c>
    </row>
    <row r="903" spans="1:16" x14ac:dyDescent="0.35">
      <c r="A903" t="s">
        <v>1645</v>
      </c>
      <c r="B903" t="s">
        <v>1569</v>
      </c>
      <c r="C903" t="s">
        <v>1472</v>
      </c>
      <c r="D903" t="s">
        <v>411</v>
      </c>
      <c r="E903" t="s">
        <v>1397</v>
      </c>
      <c r="F903" t="s">
        <v>3146</v>
      </c>
      <c r="H903" s="1">
        <v>45766</v>
      </c>
      <c r="I903" t="s">
        <v>88</v>
      </c>
      <c r="J903" t="s">
        <v>1</v>
      </c>
      <c r="K903" t="s">
        <v>3</v>
      </c>
      <c r="L903" t="s">
        <v>79</v>
      </c>
      <c r="M903" t="s">
        <v>1472</v>
      </c>
      <c r="N903">
        <v>2</v>
      </c>
      <c r="O903" t="s">
        <v>3</v>
      </c>
      <c r="P903">
        <v>1</v>
      </c>
    </row>
    <row r="904" spans="1:16" x14ac:dyDescent="0.35">
      <c r="A904" t="s">
        <v>1645</v>
      </c>
      <c r="B904" t="s">
        <v>1648</v>
      </c>
      <c r="C904" t="s">
        <v>1530</v>
      </c>
      <c r="D904" t="s">
        <v>411</v>
      </c>
      <c r="E904" t="s">
        <v>1397</v>
      </c>
      <c r="F904" t="s">
        <v>3147</v>
      </c>
      <c r="H904" s="1">
        <v>45766</v>
      </c>
      <c r="I904" t="s">
        <v>88</v>
      </c>
      <c r="J904" t="s">
        <v>1</v>
      </c>
      <c r="K904" t="s">
        <v>3</v>
      </c>
      <c r="L904" t="s">
        <v>79</v>
      </c>
      <c r="M904" t="s">
        <v>7747</v>
      </c>
      <c r="N904">
        <v>2</v>
      </c>
      <c r="O904" t="s">
        <v>3</v>
      </c>
      <c r="P904">
        <v>1</v>
      </c>
    </row>
    <row r="905" spans="1:16" x14ac:dyDescent="0.35">
      <c r="A905" t="s">
        <v>1645</v>
      </c>
      <c r="B905" t="s">
        <v>1651</v>
      </c>
      <c r="C905" t="s">
        <v>1472</v>
      </c>
      <c r="D905" t="s">
        <v>411</v>
      </c>
      <c r="E905" t="s">
        <v>1397</v>
      </c>
      <c r="F905" t="s">
        <v>3148</v>
      </c>
      <c r="H905" s="1">
        <v>45766</v>
      </c>
      <c r="I905" t="s">
        <v>88</v>
      </c>
      <c r="J905" t="s">
        <v>1</v>
      </c>
      <c r="K905" t="s">
        <v>3</v>
      </c>
      <c r="L905" t="s">
        <v>79</v>
      </c>
      <c r="M905" t="s">
        <v>1472</v>
      </c>
      <c r="N905">
        <v>2</v>
      </c>
      <c r="O905" t="s">
        <v>3</v>
      </c>
      <c r="P905">
        <v>1</v>
      </c>
    </row>
    <row r="906" spans="1:16" x14ac:dyDescent="0.35">
      <c r="A906" t="s">
        <v>2615</v>
      </c>
      <c r="B906" t="s">
        <v>2616</v>
      </c>
      <c r="C906" t="s">
        <v>1530</v>
      </c>
      <c r="D906" t="s">
        <v>411</v>
      </c>
      <c r="E906" t="s">
        <v>1397</v>
      </c>
      <c r="F906" t="s">
        <v>3149</v>
      </c>
      <c r="H906" s="1">
        <v>45766</v>
      </c>
      <c r="I906" t="s">
        <v>88</v>
      </c>
      <c r="J906" t="s">
        <v>1</v>
      </c>
      <c r="K906" t="s">
        <v>3</v>
      </c>
      <c r="L906" t="s">
        <v>79</v>
      </c>
      <c r="M906" t="s">
        <v>7747</v>
      </c>
      <c r="N906">
        <v>2</v>
      </c>
      <c r="O906" t="s">
        <v>3</v>
      </c>
      <c r="P906">
        <v>1</v>
      </c>
    </row>
    <row r="907" spans="1:16" x14ac:dyDescent="0.35">
      <c r="A907" t="s">
        <v>2618</v>
      </c>
      <c r="B907" t="s">
        <v>2619</v>
      </c>
      <c r="C907" t="s">
        <v>1558</v>
      </c>
      <c r="D907" t="s">
        <v>411</v>
      </c>
      <c r="E907" t="s">
        <v>1397</v>
      </c>
      <c r="F907" t="s">
        <v>3150</v>
      </c>
      <c r="H907" s="1">
        <v>45766</v>
      </c>
      <c r="I907" t="s">
        <v>88</v>
      </c>
      <c r="J907" t="s">
        <v>1</v>
      </c>
      <c r="K907" t="s">
        <v>3</v>
      </c>
      <c r="L907" t="s">
        <v>79</v>
      </c>
      <c r="M907" t="s">
        <v>7747</v>
      </c>
      <c r="N907">
        <v>2</v>
      </c>
      <c r="O907" t="s">
        <v>3</v>
      </c>
      <c r="P907">
        <v>1</v>
      </c>
    </row>
    <row r="908" spans="1:16" x14ac:dyDescent="0.35">
      <c r="A908" t="s">
        <v>2621</v>
      </c>
      <c r="B908" t="s">
        <v>1629</v>
      </c>
      <c r="C908" t="s">
        <v>1558</v>
      </c>
      <c r="D908" t="s">
        <v>411</v>
      </c>
      <c r="E908" t="s">
        <v>1397</v>
      </c>
      <c r="F908" t="s">
        <v>3151</v>
      </c>
      <c r="H908" s="1">
        <v>45766</v>
      </c>
      <c r="I908" t="s">
        <v>88</v>
      </c>
      <c r="J908" t="s">
        <v>1</v>
      </c>
      <c r="K908" t="s">
        <v>3</v>
      </c>
      <c r="L908" t="s">
        <v>79</v>
      </c>
      <c r="M908" t="s">
        <v>7747</v>
      </c>
      <c r="N908">
        <v>2</v>
      </c>
      <c r="O908" t="s">
        <v>3</v>
      </c>
      <c r="P908">
        <v>1</v>
      </c>
    </row>
    <row r="909" spans="1:16" x14ac:dyDescent="0.35">
      <c r="A909" t="s">
        <v>2623</v>
      </c>
      <c r="B909" t="s">
        <v>2624</v>
      </c>
      <c r="C909" t="s">
        <v>1558</v>
      </c>
      <c r="D909" t="s">
        <v>411</v>
      </c>
      <c r="E909" t="s">
        <v>1397</v>
      </c>
      <c r="F909" t="s">
        <v>3152</v>
      </c>
      <c r="H909" s="1">
        <v>45766</v>
      </c>
      <c r="I909" t="s">
        <v>88</v>
      </c>
      <c r="J909" t="s">
        <v>1</v>
      </c>
      <c r="K909" t="s">
        <v>3</v>
      </c>
      <c r="L909" t="s">
        <v>79</v>
      </c>
      <c r="M909" t="s">
        <v>7747</v>
      </c>
      <c r="N909">
        <v>2</v>
      </c>
      <c r="O909" t="s">
        <v>3</v>
      </c>
      <c r="P909">
        <v>1</v>
      </c>
    </row>
    <row r="910" spans="1:16" x14ac:dyDescent="0.35">
      <c r="A910" t="s">
        <v>2626</v>
      </c>
      <c r="B910" t="s">
        <v>2493</v>
      </c>
      <c r="C910" t="s">
        <v>1530</v>
      </c>
      <c r="D910" t="s">
        <v>411</v>
      </c>
      <c r="E910" t="s">
        <v>1397</v>
      </c>
      <c r="F910" t="s">
        <v>3153</v>
      </c>
      <c r="H910" s="1">
        <v>45766</v>
      </c>
      <c r="I910" t="s">
        <v>88</v>
      </c>
      <c r="J910" t="s">
        <v>1</v>
      </c>
      <c r="K910" t="s">
        <v>3</v>
      </c>
      <c r="L910" t="s">
        <v>79</v>
      </c>
      <c r="M910" t="s">
        <v>7747</v>
      </c>
      <c r="N910">
        <v>2</v>
      </c>
      <c r="O910" t="s">
        <v>3</v>
      </c>
      <c r="P910">
        <v>1</v>
      </c>
    </row>
    <row r="911" spans="1:16" x14ac:dyDescent="0.35">
      <c r="A911" t="s">
        <v>3154</v>
      </c>
      <c r="B911" t="s">
        <v>1608</v>
      </c>
      <c r="C911" t="s">
        <v>3117</v>
      </c>
      <c r="D911" t="s">
        <v>1526</v>
      </c>
      <c r="E911" t="s">
        <v>1397</v>
      </c>
      <c r="F911" t="s">
        <v>3155</v>
      </c>
      <c r="H911" s="1">
        <v>45766</v>
      </c>
      <c r="I911" t="s">
        <v>88</v>
      </c>
      <c r="J911" t="s">
        <v>1</v>
      </c>
      <c r="K911" t="s">
        <v>3</v>
      </c>
      <c r="L911" t="s">
        <v>79</v>
      </c>
      <c r="M911" t="s">
        <v>7747</v>
      </c>
      <c r="N911">
        <v>2</v>
      </c>
      <c r="O911" t="s">
        <v>3</v>
      </c>
      <c r="P911">
        <v>1</v>
      </c>
    </row>
    <row r="912" spans="1:16" x14ac:dyDescent="0.35">
      <c r="A912" t="s">
        <v>2631</v>
      </c>
      <c r="B912" t="s">
        <v>2632</v>
      </c>
      <c r="C912" t="s">
        <v>1402</v>
      </c>
      <c r="D912" t="s">
        <v>112</v>
      </c>
      <c r="E912" t="s">
        <v>1397</v>
      </c>
      <c r="F912" t="s">
        <v>3156</v>
      </c>
      <c r="H912" s="1">
        <v>45766</v>
      </c>
      <c r="I912" t="s">
        <v>88</v>
      </c>
      <c r="J912" t="s">
        <v>1</v>
      </c>
      <c r="K912" t="s">
        <v>3</v>
      </c>
      <c r="L912" t="s">
        <v>79</v>
      </c>
      <c r="M912" t="s">
        <v>7747</v>
      </c>
      <c r="N912">
        <v>2</v>
      </c>
      <c r="O912" t="s">
        <v>3</v>
      </c>
      <c r="P912">
        <v>1</v>
      </c>
    </row>
    <row r="913" spans="1:16" x14ac:dyDescent="0.35">
      <c r="A913" t="s">
        <v>2631</v>
      </c>
      <c r="B913" t="s">
        <v>2634</v>
      </c>
      <c r="C913" t="s">
        <v>1402</v>
      </c>
      <c r="D913" t="s">
        <v>112</v>
      </c>
      <c r="E913" t="s">
        <v>1397</v>
      </c>
      <c r="F913" t="s">
        <v>3157</v>
      </c>
      <c r="H913" s="1">
        <v>45766</v>
      </c>
      <c r="I913" t="s">
        <v>88</v>
      </c>
      <c r="J913" t="s">
        <v>1</v>
      </c>
      <c r="K913" t="s">
        <v>3</v>
      </c>
      <c r="L913" t="s">
        <v>79</v>
      </c>
      <c r="M913" t="s">
        <v>7747</v>
      </c>
      <c r="N913">
        <v>2</v>
      </c>
      <c r="O913" t="s">
        <v>3</v>
      </c>
      <c r="P913">
        <v>1</v>
      </c>
    </row>
    <row r="914" spans="1:16" x14ac:dyDescent="0.35">
      <c r="A914" t="s">
        <v>2644</v>
      </c>
      <c r="B914" t="s">
        <v>2645</v>
      </c>
      <c r="C914" t="s">
        <v>1558</v>
      </c>
      <c r="D914" t="s">
        <v>411</v>
      </c>
      <c r="E914" t="s">
        <v>1397</v>
      </c>
      <c r="F914" t="s">
        <v>3158</v>
      </c>
      <c r="H914" s="1">
        <v>45766</v>
      </c>
      <c r="I914" t="s">
        <v>88</v>
      </c>
      <c r="J914" t="s">
        <v>1</v>
      </c>
      <c r="K914" t="s">
        <v>3</v>
      </c>
      <c r="L914" t="s">
        <v>79</v>
      </c>
      <c r="M914" t="s">
        <v>7747</v>
      </c>
      <c r="N914">
        <v>2</v>
      </c>
      <c r="O914" t="s">
        <v>3</v>
      </c>
      <c r="P914">
        <v>1</v>
      </c>
    </row>
    <row r="915" spans="1:16" x14ac:dyDescent="0.35">
      <c r="A915" t="s">
        <v>1707</v>
      </c>
      <c r="B915" t="s">
        <v>1708</v>
      </c>
      <c r="C915" t="s">
        <v>1558</v>
      </c>
      <c r="D915" t="s">
        <v>411</v>
      </c>
      <c r="E915" t="s">
        <v>1397</v>
      </c>
      <c r="F915" t="s">
        <v>3159</v>
      </c>
      <c r="H915" s="1">
        <v>45766</v>
      </c>
      <c r="I915" t="s">
        <v>88</v>
      </c>
      <c r="J915" t="s">
        <v>1</v>
      </c>
      <c r="K915" t="s">
        <v>3</v>
      </c>
      <c r="L915" t="s">
        <v>79</v>
      </c>
      <c r="M915" t="s">
        <v>7747</v>
      </c>
      <c r="N915">
        <v>2</v>
      </c>
      <c r="O915" t="s">
        <v>3</v>
      </c>
      <c r="P915">
        <v>1</v>
      </c>
    </row>
    <row r="916" spans="1:16" x14ac:dyDescent="0.35">
      <c r="A916" t="s">
        <v>2656</v>
      </c>
      <c r="B916" t="s">
        <v>2657</v>
      </c>
      <c r="C916" t="s">
        <v>1558</v>
      </c>
      <c r="D916" t="s">
        <v>411</v>
      </c>
      <c r="E916" t="s">
        <v>1397</v>
      </c>
      <c r="F916" t="s">
        <v>3160</v>
      </c>
      <c r="H916" s="1">
        <v>45766</v>
      </c>
      <c r="I916" t="s">
        <v>88</v>
      </c>
      <c r="J916" t="s">
        <v>1</v>
      </c>
      <c r="K916" t="s">
        <v>3</v>
      </c>
      <c r="L916" t="s">
        <v>79</v>
      </c>
      <c r="M916" t="s">
        <v>7747</v>
      </c>
      <c r="N916">
        <v>2</v>
      </c>
      <c r="O916" t="s">
        <v>3</v>
      </c>
      <c r="P916">
        <v>1</v>
      </c>
    </row>
    <row r="917" spans="1:16" x14ac:dyDescent="0.35">
      <c r="A917" t="s">
        <v>2662</v>
      </c>
      <c r="B917" t="s">
        <v>2663</v>
      </c>
      <c r="C917" t="s">
        <v>1558</v>
      </c>
      <c r="D917" t="s">
        <v>411</v>
      </c>
      <c r="E917" t="s">
        <v>1397</v>
      </c>
      <c r="F917" t="s">
        <v>3161</v>
      </c>
      <c r="H917" s="1">
        <v>45766</v>
      </c>
      <c r="I917" t="s">
        <v>88</v>
      </c>
      <c r="J917" t="s">
        <v>1</v>
      </c>
      <c r="K917" t="s">
        <v>3</v>
      </c>
      <c r="L917" t="s">
        <v>79</v>
      </c>
      <c r="M917" t="s">
        <v>7747</v>
      </c>
      <c r="N917">
        <v>2</v>
      </c>
      <c r="O917" t="s">
        <v>3</v>
      </c>
      <c r="P917">
        <v>1</v>
      </c>
    </row>
    <row r="918" spans="1:16" x14ac:dyDescent="0.35">
      <c r="A918" t="s">
        <v>3162</v>
      </c>
      <c r="B918" t="s">
        <v>2804</v>
      </c>
      <c r="C918" t="s">
        <v>3117</v>
      </c>
      <c r="D918" t="s">
        <v>1526</v>
      </c>
      <c r="E918" t="s">
        <v>1397</v>
      </c>
      <c r="F918" t="s">
        <v>3163</v>
      </c>
      <c r="H918" s="1">
        <v>45766</v>
      </c>
      <c r="I918" t="s">
        <v>88</v>
      </c>
      <c r="J918" t="s">
        <v>1</v>
      </c>
      <c r="K918" t="s">
        <v>3</v>
      </c>
      <c r="L918" t="s">
        <v>79</v>
      </c>
      <c r="M918" t="s">
        <v>7747</v>
      </c>
      <c r="N918">
        <v>2</v>
      </c>
      <c r="O918" t="s">
        <v>3</v>
      </c>
      <c r="P918">
        <v>1</v>
      </c>
    </row>
    <row r="919" spans="1:16" x14ac:dyDescent="0.35">
      <c r="A919" t="s">
        <v>3164</v>
      </c>
      <c r="B919" t="s">
        <v>3165</v>
      </c>
      <c r="C919" t="s">
        <v>1402</v>
      </c>
      <c r="D919" t="s">
        <v>3122</v>
      </c>
      <c r="E919" t="s">
        <v>1512</v>
      </c>
      <c r="F919" t="s">
        <v>3166</v>
      </c>
      <c r="H919" s="1">
        <v>45766</v>
      </c>
      <c r="I919" t="s">
        <v>88</v>
      </c>
      <c r="J919" t="s">
        <v>1</v>
      </c>
      <c r="K919" t="s">
        <v>3</v>
      </c>
      <c r="L919" t="s">
        <v>79</v>
      </c>
      <c r="M919" t="s">
        <v>7747</v>
      </c>
      <c r="N919">
        <v>2</v>
      </c>
      <c r="O919" t="s">
        <v>3</v>
      </c>
      <c r="P919">
        <v>1</v>
      </c>
    </row>
    <row r="920" spans="1:16" x14ac:dyDescent="0.35">
      <c r="A920" t="s">
        <v>2675</v>
      </c>
      <c r="B920" t="s">
        <v>1535</v>
      </c>
      <c r="C920" t="s">
        <v>3117</v>
      </c>
      <c r="D920" t="s">
        <v>1526</v>
      </c>
      <c r="E920" t="s">
        <v>1397</v>
      </c>
      <c r="F920" t="s">
        <v>3167</v>
      </c>
      <c r="H920" s="1">
        <v>45766</v>
      </c>
      <c r="I920" t="s">
        <v>88</v>
      </c>
      <c r="J920" t="s">
        <v>1</v>
      </c>
      <c r="K920" t="s">
        <v>3</v>
      </c>
      <c r="L920" t="s">
        <v>79</v>
      </c>
      <c r="M920" t="s">
        <v>7747</v>
      </c>
      <c r="N920">
        <v>2</v>
      </c>
      <c r="O920" t="s">
        <v>3</v>
      </c>
      <c r="P920">
        <v>1</v>
      </c>
    </row>
    <row r="921" spans="1:16" x14ac:dyDescent="0.35">
      <c r="A921" t="s">
        <v>2677</v>
      </c>
      <c r="B921" t="s">
        <v>2678</v>
      </c>
      <c r="C921" t="s">
        <v>1558</v>
      </c>
      <c r="D921" t="s">
        <v>411</v>
      </c>
      <c r="E921" t="s">
        <v>1397</v>
      </c>
      <c r="F921" t="s">
        <v>3168</v>
      </c>
      <c r="H921" s="1">
        <v>45766</v>
      </c>
      <c r="I921" t="s">
        <v>88</v>
      </c>
      <c r="J921" t="s">
        <v>1</v>
      </c>
      <c r="K921" t="s">
        <v>3</v>
      </c>
      <c r="L921" t="s">
        <v>79</v>
      </c>
      <c r="M921" t="s">
        <v>7747</v>
      </c>
      <c r="N921">
        <v>2</v>
      </c>
      <c r="O921" t="s">
        <v>3</v>
      </c>
      <c r="P921">
        <v>1</v>
      </c>
    </row>
    <row r="922" spans="1:16" x14ac:dyDescent="0.35">
      <c r="A922" t="s">
        <v>1492</v>
      </c>
      <c r="B922" t="s">
        <v>1805</v>
      </c>
      <c r="C922" t="s">
        <v>1396</v>
      </c>
      <c r="D922" t="s">
        <v>1511</v>
      </c>
      <c r="E922" t="s">
        <v>1397</v>
      </c>
      <c r="F922" t="s">
        <v>3169</v>
      </c>
      <c r="H922" s="1">
        <v>45766</v>
      </c>
      <c r="I922" t="s">
        <v>88</v>
      </c>
      <c r="J922" t="s">
        <v>1</v>
      </c>
      <c r="K922" t="s">
        <v>3</v>
      </c>
      <c r="L922" t="s">
        <v>79</v>
      </c>
      <c r="M922" t="s">
        <v>7747</v>
      </c>
      <c r="N922">
        <v>2</v>
      </c>
      <c r="O922" t="s">
        <v>3</v>
      </c>
      <c r="P922">
        <v>1</v>
      </c>
    </row>
    <row r="923" spans="1:16" x14ac:dyDescent="0.35">
      <c r="A923" t="s">
        <v>2681</v>
      </c>
      <c r="B923" t="s">
        <v>1435</v>
      </c>
      <c r="C923" t="s">
        <v>1558</v>
      </c>
      <c r="D923" t="s">
        <v>332</v>
      </c>
      <c r="E923" t="s">
        <v>1397</v>
      </c>
      <c r="F923" t="s">
        <v>3170</v>
      </c>
      <c r="H923" s="1">
        <v>45766</v>
      </c>
      <c r="I923" t="s">
        <v>88</v>
      </c>
      <c r="J923" t="s">
        <v>1</v>
      </c>
      <c r="K923" t="s">
        <v>3</v>
      </c>
      <c r="L923" t="s">
        <v>79</v>
      </c>
      <c r="M923" t="s">
        <v>7747</v>
      </c>
      <c r="N923">
        <v>2</v>
      </c>
      <c r="O923" t="s">
        <v>3</v>
      </c>
      <c r="P923">
        <v>1</v>
      </c>
    </row>
    <row r="924" spans="1:16" x14ac:dyDescent="0.35">
      <c r="A924" t="s">
        <v>2683</v>
      </c>
      <c r="B924" t="s">
        <v>2684</v>
      </c>
      <c r="C924" t="s">
        <v>1396</v>
      </c>
      <c r="D924" t="s">
        <v>1511</v>
      </c>
      <c r="E924" t="s">
        <v>1397</v>
      </c>
      <c r="F924" t="s">
        <v>3171</v>
      </c>
      <c r="H924" s="1">
        <v>45766</v>
      </c>
      <c r="I924" t="s">
        <v>88</v>
      </c>
      <c r="J924" t="s">
        <v>1</v>
      </c>
      <c r="K924" t="s">
        <v>3</v>
      </c>
      <c r="L924" t="s">
        <v>79</v>
      </c>
      <c r="M924" t="s">
        <v>7747</v>
      </c>
      <c r="N924">
        <v>2</v>
      </c>
      <c r="O924" t="s">
        <v>3</v>
      </c>
      <c r="P924">
        <v>1</v>
      </c>
    </row>
    <row r="925" spans="1:16" x14ac:dyDescent="0.35">
      <c r="A925" t="s">
        <v>2686</v>
      </c>
      <c r="B925" t="s">
        <v>2185</v>
      </c>
      <c r="C925" t="s">
        <v>1402</v>
      </c>
      <c r="D925" t="s">
        <v>1511</v>
      </c>
      <c r="E925" t="s">
        <v>1397</v>
      </c>
      <c r="F925" t="s">
        <v>3172</v>
      </c>
      <c r="H925" s="1">
        <v>45766</v>
      </c>
      <c r="I925" t="s">
        <v>88</v>
      </c>
      <c r="J925" t="s">
        <v>1</v>
      </c>
      <c r="K925" t="s">
        <v>3</v>
      </c>
      <c r="L925" t="s">
        <v>79</v>
      </c>
      <c r="M925" t="s">
        <v>7747</v>
      </c>
      <c r="N925">
        <v>2</v>
      </c>
      <c r="O925" t="s">
        <v>3</v>
      </c>
      <c r="P925">
        <v>1</v>
      </c>
    </row>
    <row r="926" spans="1:16" x14ac:dyDescent="0.35">
      <c r="A926" t="s">
        <v>2688</v>
      </c>
      <c r="B926" t="s">
        <v>2446</v>
      </c>
      <c r="C926" t="s">
        <v>1472</v>
      </c>
      <c r="D926" t="s">
        <v>411</v>
      </c>
      <c r="E926" t="s">
        <v>1397</v>
      </c>
      <c r="F926" t="s">
        <v>3173</v>
      </c>
      <c r="H926" s="1">
        <v>45766</v>
      </c>
      <c r="I926" t="s">
        <v>88</v>
      </c>
      <c r="J926" t="s">
        <v>1</v>
      </c>
      <c r="K926" t="s">
        <v>3</v>
      </c>
      <c r="L926" t="s">
        <v>79</v>
      </c>
      <c r="M926" t="s">
        <v>1472</v>
      </c>
      <c r="N926">
        <v>2</v>
      </c>
      <c r="O926" t="s">
        <v>3</v>
      </c>
      <c r="P926">
        <v>1</v>
      </c>
    </row>
    <row r="927" spans="1:16" x14ac:dyDescent="0.35">
      <c r="A927" t="s">
        <v>2688</v>
      </c>
      <c r="B927" t="s">
        <v>2690</v>
      </c>
      <c r="C927" t="s">
        <v>1530</v>
      </c>
      <c r="D927" t="s">
        <v>411</v>
      </c>
      <c r="E927" t="s">
        <v>1397</v>
      </c>
      <c r="F927" t="s">
        <v>3174</v>
      </c>
      <c r="H927" s="1">
        <v>45766</v>
      </c>
      <c r="I927" t="s">
        <v>88</v>
      </c>
      <c r="J927" t="s">
        <v>1</v>
      </c>
      <c r="K927" t="s">
        <v>3</v>
      </c>
      <c r="L927" t="s">
        <v>79</v>
      </c>
      <c r="M927" t="s">
        <v>7747</v>
      </c>
      <c r="N927">
        <v>2</v>
      </c>
      <c r="O927" t="s">
        <v>3</v>
      </c>
      <c r="P927">
        <v>1</v>
      </c>
    </row>
    <row r="928" spans="1:16" x14ac:dyDescent="0.35">
      <c r="A928" t="s">
        <v>2688</v>
      </c>
      <c r="B928" t="s">
        <v>2540</v>
      </c>
      <c r="C928" t="s">
        <v>1472</v>
      </c>
      <c r="D928" t="s">
        <v>411</v>
      </c>
      <c r="E928" t="s">
        <v>1397</v>
      </c>
      <c r="F928" t="s">
        <v>3175</v>
      </c>
      <c r="H928" s="1">
        <v>45766</v>
      </c>
      <c r="I928" t="s">
        <v>88</v>
      </c>
      <c r="J928" t="s">
        <v>1</v>
      </c>
      <c r="K928" t="s">
        <v>3</v>
      </c>
      <c r="L928" t="s">
        <v>79</v>
      </c>
      <c r="M928" t="s">
        <v>1472</v>
      </c>
      <c r="N928">
        <v>2</v>
      </c>
      <c r="O928" t="s">
        <v>3</v>
      </c>
      <c r="P928">
        <v>1</v>
      </c>
    </row>
    <row r="929" spans="1:16" x14ac:dyDescent="0.35">
      <c r="A929" t="s">
        <v>3176</v>
      </c>
      <c r="B929" t="s">
        <v>2450</v>
      </c>
      <c r="C929" t="s">
        <v>1402</v>
      </c>
      <c r="D929" t="s">
        <v>97</v>
      </c>
      <c r="E929" t="s">
        <v>1397</v>
      </c>
      <c r="F929" t="s">
        <v>3177</v>
      </c>
      <c r="H929" s="1">
        <v>45766</v>
      </c>
      <c r="I929" t="s">
        <v>195</v>
      </c>
      <c r="J929" t="s">
        <v>1</v>
      </c>
      <c r="K929" t="s">
        <v>124</v>
      </c>
      <c r="L929" t="s">
        <v>79</v>
      </c>
      <c r="M929" t="s">
        <v>7747</v>
      </c>
      <c r="N929">
        <v>2</v>
      </c>
      <c r="P929">
        <v>1</v>
      </c>
    </row>
    <row r="930" spans="1:16" x14ac:dyDescent="0.35">
      <c r="A930" t="s">
        <v>3178</v>
      </c>
      <c r="B930" t="s">
        <v>2451</v>
      </c>
      <c r="C930" t="s">
        <v>1402</v>
      </c>
      <c r="D930" t="s">
        <v>97</v>
      </c>
      <c r="E930" t="s">
        <v>1397</v>
      </c>
      <c r="F930" t="s">
        <v>3179</v>
      </c>
      <c r="H930" s="1">
        <v>45766</v>
      </c>
      <c r="I930" t="s">
        <v>195</v>
      </c>
      <c r="J930" t="s">
        <v>1</v>
      </c>
      <c r="K930" t="s">
        <v>124</v>
      </c>
      <c r="L930" t="s">
        <v>79</v>
      </c>
      <c r="M930" t="s">
        <v>7747</v>
      </c>
      <c r="N930">
        <v>2</v>
      </c>
      <c r="P930">
        <v>1</v>
      </c>
    </row>
    <row r="931" spans="1:16" x14ac:dyDescent="0.35">
      <c r="A931" t="s">
        <v>3180</v>
      </c>
      <c r="B931" t="s">
        <v>2452</v>
      </c>
      <c r="C931" t="s">
        <v>1396</v>
      </c>
      <c r="D931" t="s">
        <v>97</v>
      </c>
      <c r="E931" t="s">
        <v>1397</v>
      </c>
      <c r="F931" t="s">
        <v>3181</v>
      </c>
      <c r="H931" s="1">
        <v>45766</v>
      </c>
      <c r="I931" t="s">
        <v>195</v>
      </c>
      <c r="J931" t="s">
        <v>1</v>
      </c>
      <c r="K931" t="s">
        <v>124</v>
      </c>
      <c r="L931" t="s">
        <v>79</v>
      </c>
      <c r="M931" t="s">
        <v>7747</v>
      </c>
      <c r="N931">
        <v>2</v>
      </c>
      <c r="P931">
        <v>1</v>
      </c>
    </row>
    <row r="932" spans="1:16" x14ac:dyDescent="0.35">
      <c r="A932" t="s">
        <v>3182</v>
      </c>
      <c r="B932" t="s">
        <v>3183</v>
      </c>
      <c r="C932" t="s">
        <v>1402</v>
      </c>
      <c r="D932" t="s">
        <v>332</v>
      </c>
      <c r="E932" t="s">
        <v>1397</v>
      </c>
      <c r="F932" t="s">
        <v>3184</v>
      </c>
      <c r="H932" s="1">
        <v>45766</v>
      </c>
      <c r="I932" t="s">
        <v>195</v>
      </c>
      <c r="J932" t="s">
        <v>1</v>
      </c>
      <c r="K932" t="s">
        <v>124</v>
      </c>
      <c r="L932" t="s">
        <v>79</v>
      </c>
      <c r="M932" t="s">
        <v>7747</v>
      </c>
      <c r="N932">
        <v>2</v>
      </c>
      <c r="P932">
        <v>1</v>
      </c>
    </row>
    <row r="933" spans="1:16" x14ac:dyDescent="0.35">
      <c r="A933" t="s">
        <v>3185</v>
      </c>
      <c r="B933" t="s">
        <v>3186</v>
      </c>
      <c r="C933" t="s">
        <v>1396</v>
      </c>
      <c r="D933" t="s">
        <v>97</v>
      </c>
      <c r="E933" t="s">
        <v>1397</v>
      </c>
      <c r="F933" t="s">
        <v>3187</v>
      </c>
      <c r="H933" s="1">
        <v>45766</v>
      </c>
      <c r="I933" t="s">
        <v>195</v>
      </c>
      <c r="J933" t="s">
        <v>1</v>
      </c>
      <c r="K933" t="s">
        <v>124</v>
      </c>
      <c r="L933" t="s">
        <v>79</v>
      </c>
      <c r="M933" t="s">
        <v>7747</v>
      </c>
      <c r="N933">
        <v>2</v>
      </c>
      <c r="P933">
        <v>1</v>
      </c>
    </row>
    <row r="934" spans="1:16" x14ac:dyDescent="0.35">
      <c r="A934" t="s">
        <v>2454</v>
      </c>
      <c r="B934" t="s">
        <v>2155</v>
      </c>
      <c r="C934" t="s">
        <v>1396</v>
      </c>
      <c r="D934" t="s">
        <v>385</v>
      </c>
      <c r="E934" t="s">
        <v>1397</v>
      </c>
      <c r="F934" t="s">
        <v>3188</v>
      </c>
      <c r="H934" s="1">
        <v>45766</v>
      </c>
      <c r="I934" t="s">
        <v>195</v>
      </c>
      <c r="J934" t="s">
        <v>1</v>
      </c>
      <c r="K934" t="s">
        <v>124</v>
      </c>
      <c r="L934" t="s">
        <v>79</v>
      </c>
      <c r="M934" t="s">
        <v>7747</v>
      </c>
      <c r="N934">
        <v>2</v>
      </c>
      <c r="P934">
        <v>1</v>
      </c>
    </row>
    <row r="935" spans="1:16" x14ac:dyDescent="0.35">
      <c r="A935" t="s">
        <v>3189</v>
      </c>
      <c r="B935" t="s">
        <v>2450</v>
      </c>
      <c r="C935" t="s">
        <v>1402</v>
      </c>
      <c r="D935" t="s">
        <v>97</v>
      </c>
      <c r="E935" t="s">
        <v>1397</v>
      </c>
      <c r="F935" t="s">
        <v>3190</v>
      </c>
      <c r="H935" s="1">
        <v>45766</v>
      </c>
      <c r="I935" t="s">
        <v>195</v>
      </c>
      <c r="J935" t="s">
        <v>1</v>
      </c>
      <c r="K935" t="s">
        <v>124</v>
      </c>
      <c r="L935" t="s">
        <v>79</v>
      </c>
      <c r="M935" t="s">
        <v>7747</v>
      </c>
      <c r="N935">
        <v>2</v>
      </c>
      <c r="P935">
        <v>1</v>
      </c>
    </row>
    <row r="936" spans="1:16" x14ac:dyDescent="0.35">
      <c r="A936" t="s">
        <v>3191</v>
      </c>
      <c r="B936" t="s">
        <v>2451</v>
      </c>
      <c r="C936" t="s">
        <v>1402</v>
      </c>
      <c r="D936" t="s">
        <v>97</v>
      </c>
      <c r="E936" t="s">
        <v>1397</v>
      </c>
      <c r="F936" t="s">
        <v>3192</v>
      </c>
      <c r="H936" s="1">
        <v>45766</v>
      </c>
      <c r="I936" t="s">
        <v>195</v>
      </c>
      <c r="J936" t="s">
        <v>1</v>
      </c>
      <c r="K936" t="s">
        <v>124</v>
      </c>
      <c r="L936" t="s">
        <v>79</v>
      </c>
      <c r="M936" t="s">
        <v>7747</v>
      </c>
      <c r="N936">
        <v>2</v>
      </c>
      <c r="P936">
        <v>1</v>
      </c>
    </row>
    <row r="937" spans="1:16" x14ac:dyDescent="0.35">
      <c r="A937" t="s">
        <v>3193</v>
      </c>
      <c r="B937" t="s">
        <v>2456</v>
      </c>
      <c r="C937" t="s">
        <v>1472</v>
      </c>
      <c r="D937" t="s">
        <v>97</v>
      </c>
      <c r="E937" t="s">
        <v>1397</v>
      </c>
      <c r="F937" t="s">
        <v>3194</v>
      </c>
      <c r="H937" s="1">
        <v>45766</v>
      </c>
      <c r="I937" t="s">
        <v>195</v>
      </c>
      <c r="J937" t="s">
        <v>1</v>
      </c>
      <c r="K937" t="s">
        <v>124</v>
      </c>
      <c r="L937" t="s">
        <v>79</v>
      </c>
      <c r="M937" t="s">
        <v>1472</v>
      </c>
      <c r="N937">
        <v>2</v>
      </c>
      <c r="P937">
        <v>1</v>
      </c>
    </row>
    <row r="938" spans="1:16" x14ac:dyDescent="0.35">
      <c r="A938" t="s">
        <v>3195</v>
      </c>
      <c r="B938" t="s">
        <v>3196</v>
      </c>
      <c r="C938" t="s">
        <v>1396</v>
      </c>
      <c r="D938" t="s">
        <v>385</v>
      </c>
      <c r="E938" t="s">
        <v>1397</v>
      </c>
      <c r="F938" t="s">
        <v>3197</v>
      </c>
      <c r="H938" s="1">
        <v>45766</v>
      </c>
      <c r="I938" t="s">
        <v>195</v>
      </c>
      <c r="J938" t="s">
        <v>1</v>
      </c>
      <c r="K938" t="s">
        <v>124</v>
      </c>
      <c r="L938" t="s">
        <v>79</v>
      </c>
      <c r="M938" t="s">
        <v>7747</v>
      </c>
      <c r="N938">
        <v>2</v>
      </c>
      <c r="P938">
        <v>1</v>
      </c>
    </row>
    <row r="939" spans="1:16" x14ac:dyDescent="0.35">
      <c r="A939" t="s">
        <v>3198</v>
      </c>
      <c r="B939" t="s">
        <v>1860</v>
      </c>
      <c r="C939" t="s">
        <v>1396</v>
      </c>
      <c r="D939" t="s">
        <v>97</v>
      </c>
      <c r="E939" t="s">
        <v>1397</v>
      </c>
      <c r="F939" t="s">
        <v>3199</v>
      </c>
      <c r="H939" s="1">
        <v>45766</v>
      </c>
      <c r="I939" t="s">
        <v>195</v>
      </c>
      <c r="J939" t="s">
        <v>1</v>
      </c>
      <c r="K939" t="s">
        <v>124</v>
      </c>
      <c r="L939" t="s">
        <v>79</v>
      </c>
      <c r="M939" t="s">
        <v>7747</v>
      </c>
      <c r="N939">
        <v>2</v>
      </c>
      <c r="P939">
        <v>1</v>
      </c>
    </row>
    <row r="940" spans="1:16" x14ac:dyDescent="0.35">
      <c r="A940" t="s">
        <v>3200</v>
      </c>
      <c r="B940" t="s">
        <v>2459</v>
      </c>
      <c r="C940" t="s">
        <v>1396</v>
      </c>
      <c r="D940" t="s">
        <v>97</v>
      </c>
      <c r="E940" t="s">
        <v>1397</v>
      </c>
      <c r="F940" t="s">
        <v>3201</v>
      </c>
      <c r="H940" s="1">
        <v>45766</v>
      </c>
      <c r="I940" t="s">
        <v>195</v>
      </c>
      <c r="J940" t="s">
        <v>1</v>
      </c>
      <c r="K940" t="s">
        <v>124</v>
      </c>
      <c r="L940" t="s">
        <v>79</v>
      </c>
      <c r="M940" t="s">
        <v>7747</v>
      </c>
      <c r="N940">
        <v>2</v>
      </c>
      <c r="P940">
        <v>1</v>
      </c>
    </row>
    <row r="941" spans="1:16" x14ac:dyDescent="0.35">
      <c r="A941" t="s">
        <v>3202</v>
      </c>
      <c r="B941" t="s">
        <v>2461</v>
      </c>
      <c r="C941" t="s">
        <v>1396</v>
      </c>
      <c r="D941" t="s">
        <v>97</v>
      </c>
      <c r="E941" t="s">
        <v>1397</v>
      </c>
      <c r="F941" t="s">
        <v>3203</v>
      </c>
      <c r="H941" s="1">
        <v>45766</v>
      </c>
      <c r="I941" t="s">
        <v>195</v>
      </c>
      <c r="J941" t="s">
        <v>1</v>
      </c>
      <c r="K941" t="s">
        <v>124</v>
      </c>
      <c r="L941" t="s">
        <v>79</v>
      </c>
      <c r="M941" t="s">
        <v>7747</v>
      </c>
      <c r="N941">
        <v>2</v>
      </c>
      <c r="P941">
        <v>1</v>
      </c>
    </row>
    <row r="942" spans="1:16" x14ac:dyDescent="0.35">
      <c r="A942" t="s">
        <v>3204</v>
      </c>
      <c r="B942" t="s">
        <v>3205</v>
      </c>
      <c r="C942" t="s">
        <v>1402</v>
      </c>
      <c r="D942" t="s">
        <v>97</v>
      </c>
      <c r="E942" t="s">
        <v>1397</v>
      </c>
      <c r="F942" t="s">
        <v>3206</v>
      </c>
      <c r="H942" s="1">
        <v>45766</v>
      </c>
      <c r="I942" t="s">
        <v>195</v>
      </c>
      <c r="J942" t="s">
        <v>1</v>
      </c>
      <c r="K942" t="s">
        <v>124</v>
      </c>
      <c r="L942" t="s">
        <v>79</v>
      </c>
      <c r="M942" t="s">
        <v>7747</v>
      </c>
      <c r="N942">
        <v>2</v>
      </c>
      <c r="P942">
        <v>1</v>
      </c>
    </row>
    <row r="943" spans="1:16" x14ac:dyDescent="0.35">
      <c r="A943" t="s">
        <v>3207</v>
      </c>
      <c r="B943" t="s">
        <v>1735</v>
      </c>
      <c r="C943" t="s">
        <v>1402</v>
      </c>
      <c r="D943" t="s">
        <v>332</v>
      </c>
      <c r="E943" t="s">
        <v>1397</v>
      </c>
      <c r="F943" t="s">
        <v>3208</v>
      </c>
      <c r="H943" s="1">
        <v>45766</v>
      </c>
      <c r="I943" t="s">
        <v>195</v>
      </c>
      <c r="J943" t="s">
        <v>1</v>
      </c>
      <c r="K943" t="s">
        <v>124</v>
      </c>
      <c r="L943" t="s">
        <v>79</v>
      </c>
      <c r="M943" t="s">
        <v>7747</v>
      </c>
      <c r="N943">
        <v>2</v>
      </c>
      <c r="P943">
        <v>1</v>
      </c>
    </row>
    <row r="944" spans="1:16" x14ac:dyDescent="0.35">
      <c r="A944" t="s">
        <v>3207</v>
      </c>
      <c r="B944" t="s">
        <v>2346</v>
      </c>
      <c r="C944" t="s">
        <v>1402</v>
      </c>
      <c r="D944" t="s">
        <v>332</v>
      </c>
      <c r="E944" t="s">
        <v>1397</v>
      </c>
      <c r="F944" t="s">
        <v>3209</v>
      </c>
      <c r="H944" s="1">
        <v>45766</v>
      </c>
      <c r="I944" t="s">
        <v>195</v>
      </c>
      <c r="J944" t="s">
        <v>1</v>
      </c>
      <c r="K944" t="s">
        <v>124</v>
      </c>
      <c r="L944" t="s">
        <v>79</v>
      </c>
      <c r="M944" t="s">
        <v>7747</v>
      </c>
      <c r="N944">
        <v>2</v>
      </c>
      <c r="P944">
        <v>1</v>
      </c>
    </row>
    <row r="945" spans="1:16" x14ac:dyDescent="0.35">
      <c r="A945" t="s">
        <v>2463</v>
      </c>
      <c r="B945" t="s">
        <v>2080</v>
      </c>
      <c r="C945" t="s">
        <v>1396</v>
      </c>
      <c r="D945" t="s">
        <v>385</v>
      </c>
      <c r="E945" t="s">
        <v>1397</v>
      </c>
      <c r="F945" t="s">
        <v>3210</v>
      </c>
      <c r="H945" s="1">
        <v>45766</v>
      </c>
      <c r="I945" t="s">
        <v>195</v>
      </c>
      <c r="J945" t="s">
        <v>1</v>
      </c>
      <c r="K945" t="s">
        <v>124</v>
      </c>
      <c r="L945" t="s">
        <v>79</v>
      </c>
      <c r="M945" t="s">
        <v>7747</v>
      </c>
      <c r="N945">
        <v>2</v>
      </c>
      <c r="P945">
        <v>1</v>
      </c>
    </row>
    <row r="946" spans="1:16" x14ac:dyDescent="0.35">
      <c r="A946" t="s">
        <v>2464</v>
      </c>
      <c r="B946" t="s">
        <v>2355</v>
      </c>
      <c r="C946" t="s">
        <v>1558</v>
      </c>
      <c r="D946" t="s">
        <v>332</v>
      </c>
      <c r="E946" t="s">
        <v>1397</v>
      </c>
      <c r="F946" t="s">
        <v>3211</v>
      </c>
      <c r="H946" s="1">
        <v>45766</v>
      </c>
      <c r="I946" t="s">
        <v>195</v>
      </c>
      <c r="J946" t="s">
        <v>1</v>
      </c>
      <c r="K946" t="s">
        <v>124</v>
      </c>
      <c r="L946" t="s">
        <v>79</v>
      </c>
      <c r="M946" t="s">
        <v>7747</v>
      </c>
      <c r="N946">
        <v>2</v>
      </c>
      <c r="P946">
        <v>1</v>
      </c>
    </row>
    <row r="947" spans="1:16" x14ac:dyDescent="0.35">
      <c r="A947" t="s">
        <v>3212</v>
      </c>
      <c r="B947" t="s">
        <v>3213</v>
      </c>
      <c r="C947" t="s">
        <v>1402</v>
      </c>
      <c r="D947" t="s">
        <v>332</v>
      </c>
      <c r="E947" t="s">
        <v>1397</v>
      </c>
      <c r="F947" t="s">
        <v>3214</v>
      </c>
      <c r="H947" s="1">
        <v>45766</v>
      </c>
      <c r="I947" t="s">
        <v>195</v>
      </c>
      <c r="J947" t="s">
        <v>1</v>
      </c>
      <c r="K947" t="s">
        <v>124</v>
      </c>
      <c r="L947" t="s">
        <v>79</v>
      </c>
      <c r="M947" t="s">
        <v>7747</v>
      </c>
      <c r="N947">
        <v>2</v>
      </c>
      <c r="P947">
        <v>1</v>
      </c>
    </row>
    <row r="948" spans="1:16" x14ac:dyDescent="0.35">
      <c r="A948" t="s">
        <v>3215</v>
      </c>
      <c r="B948" t="s">
        <v>3020</v>
      </c>
      <c r="C948" t="s">
        <v>1402</v>
      </c>
      <c r="D948" t="s">
        <v>332</v>
      </c>
      <c r="E948" t="s">
        <v>1397</v>
      </c>
      <c r="F948" t="s">
        <v>3216</v>
      </c>
      <c r="H948" s="1">
        <v>45766</v>
      </c>
      <c r="I948" t="s">
        <v>195</v>
      </c>
      <c r="J948" t="s">
        <v>1</v>
      </c>
      <c r="K948" t="s">
        <v>124</v>
      </c>
      <c r="L948" t="s">
        <v>79</v>
      </c>
      <c r="M948" t="s">
        <v>7747</v>
      </c>
      <c r="N948">
        <v>2</v>
      </c>
      <c r="P948">
        <v>1</v>
      </c>
    </row>
    <row r="949" spans="1:16" x14ac:dyDescent="0.35">
      <c r="A949" t="s">
        <v>3217</v>
      </c>
      <c r="B949" t="s">
        <v>1418</v>
      </c>
      <c r="C949" t="s">
        <v>1402</v>
      </c>
      <c r="D949" t="s">
        <v>332</v>
      </c>
      <c r="E949" t="s">
        <v>1397</v>
      </c>
      <c r="F949" t="s">
        <v>3218</v>
      </c>
      <c r="H949" s="1">
        <v>45766</v>
      </c>
      <c r="I949" t="s">
        <v>195</v>
      </c>
      <c r="J949" t="s">
        <v>1</v>
      </c>
      <c r="K949" t="s">
        <v>124</v>
      </c>
      <c r="L949" t="s">
        <v>79</v>
      </c>
      <c r="M949" t="s">
        <v>7747</v>
      </c>
      <c r="N949">
        <v>2</v>
      </c>
      <c r="P949">
        <v>1</v>
      </c>
    </row>
    <row r="950" spans="1:16" x14ac:dyDescent="0.35">
      <c r="A950" t="s">
        <v>3219</v>
      </c>
      <c r="B950" t="s">
        <v>2466</v>
      </c>
      <c r="C950" t="s">
        <v>1402</v>
      </c>
      <c r="D950" t="s">
        <v>97</v>
      </c>
      <c r="E950" t="s">
        <v>1397</v>
      </c>
      <c r="F950" t="s">
        <v>3220</v>
      </c>
      <c r="H950" s="1">
        <v>45766</v>
      </c>
      <c r="I950" t="s">
        <v>195</v>
      </c>
      <c r="J950" t="s">
        <v>1</v>
      </c>
      <c r="K950" t="s">
        <v>124</v>
      </c>
      <c r="L950" t="s">
        <v>79</v>
      </c>
      <c r="M950" t="s">
        <v>7747</v>
      </c>
      <c r="N950">
        <v>2</v>
      </c>
      <c r="P950">
        <v>1</v>
      </c>
    </row>
    <row r="951" spans="1:16" x14ac:dyDescent="0.35">
      <c r="A951" t="s">
        <v>3219</v>
      </c>
      <c r="B951" t="s">
        <v>2456</v>
      </c>
      <c r="C951" t="s">
        <v>1472</v>
      </c>
      <c r="D951" t="s">
        <v>97</v>
      </c>
      <c r="E951" t="s">
        <v>1397</v>
      </c>
      <c r="F951" t="s">
        <v>3221</v>
      </c>
      <c r="H951" s="1">
        <v>45766</v>
      </c>
      <c r="I951" t="s">
        <v>195</v>
      </c>
      <c r="J951" t="s">
        <v>1</v>
      </c>
      <c r="K951" t="s">
        <v>124</v>
      </c>
      <c r="L951" t="s">
        <v>79</v>
      </c>
      <c r="M951" t="s">
        <v>1472</v>
      </c>
      <c r="N951">
        <v>2</v>
      </c>
      <c r="P951">
        <v>1</v>
      </c>
    </row>
    <row r="952" spans="1:16" x14ac:dyDescent="0.35">
      <c r="A952" t="s">
        <v>2467</v>
      </c>
      <c r="B952" t="s">
        <v>2471</v>
      </c>
      <c r="C952" t="s">
        <v>1402</v>
      </c>
      <c r="D952" t="s">
        <v>385</v>
      </c>
      <c r="E952" t="s">
        <v>1397</v>
      </c>
      <c r="F952" t="s">
        <v>3222</v>
      </c>
      <c r="H952" s="1">
        <v>45766</v>
      </c>
      <c r="I952" t="s">
        <v>195</v>
      </c>
      <c r="J952" t="s">
        <v>1</v>
      </c>
      <c r="K952" t="s">
        <v>124</v>
      </c>
      <c r="L952" t="s">
        <v>79</v>
      </c>
      <c r="M952" t="s">
        <v>7747</v>
      </c>
      <c r="N952">
        <v>2</v>
      </c>
      <c r="P952">
        <v>1</v>
      </c>
    </row>
    <row r="953" spans="1:16" x14ac:dyDescent="0.35">
      <c r="A953" t="s">
        <v>2467</v>
      </c>
      <c r="B953" t="s">
        <v>2468</v>
      </c>
      <c r="C953" t="s">
        <v>1402</v>
      </c>
      <c r="D953" t="s">
        <v>385</v>
      </c>
      <c r="E953" t="s">
        <v>1397</v>
      </c>
      <c r="F953" t="s">
        <v>3223</v>
      </c>
      <c r="H953" s="1">
        <v>45766</v>
      </c>
      <c r="I953" t="s">
        <v>195</v>
      </c>
      <c r="J953" t="s">
        <v>1</v>
      </c>
      <c r="K953" t="s">
        <v>124</v>
      </c>
      <c r="L953" t="s">
        <v>79</v>
      </c>
      <c r="M953" t="s">
        <v>7747</v>
      </c>
      <c r="N953">
        <v>2</v>
      </c>
      <c r="P953">
        <v>1</v>
      </c>
    </row>
    <row r="954" spans="1:16" x14ac:dyDescent="0.35">
      <c r="A954" t="s">
        <v>2467</v>
      </c>
      <c r="B954" t="s">
        <v>2469</v>
      </c>
      <c r="C954" t="s">
        <v>1402</v>
      </c>
      <c r="D954" t="s">
        <v>385</v>
      </c>
      <c r="E954" t="s">
        <v>1397</v>
      </c>
      <c r="F954" t="s">
        <v>3224</v>
      </c>
      <c r="H954" s="1">
        <v>45766</v>
      </c>
      <c r="I954" t="s">
        <v>195</v>
      </c>
      <c r="J954" t="s">
        <v>1</v>
      </c>
      <c r="K954" t="s">
        <v>124</v>
      </c>
      <c r="L954" t="s">
        <v>79</v>
      </c>
      <c r="M954" t="s">
        <v>7747</v>
      </c>
      <c r="N954">
        <v>2</v>
      </c>
      <c r="P954">
        <v>1</v>
      </c>
    </row>
    <row r="955" spans="1:16" x14ac:dyDescent="0.35">
      <c r="A955" t="s">
        <v>2467</v>
      </c>
      <c r="B955" t="s">
        <v>2470</v>
      </c>
      <c r="C955" t="s">
        <v>1396</v>
      </c>
      <c r="D955" t="s">
        <v>385</v>
      </c>
      <c r="E955" t="s">
        <v>1397</v>
      </c>
      <c r="F955" t="s">
        <v>3225</v>
      </c>
      <c r="H955" s="1">
        <v>45766</v>
      </c>
      <c r="I955" t="s">
        <v>195</v>
      </c>
      <c r="J955" t="s">
        <v>1</v>
      </c>
      <c r="K955" t="s">
        <v>124</v>
      </c>
      <c r="L955" t="s">
        <v>79</v>
      </c>
      <c r="M955" t="s">
        <v>7747</v>
      </c>
      <c r="N955">
        <v>2</v>
      </c>
      <c r="P955">
        <v>1</v>
      </c>
    </row>
    <row r="956" spans="1:16" x14ac:dyDescent="0.35">
      <c r="A956" t="s">
        <v>2472</v>
      </c>
      <c r="B956" t="s">
        <v>3226</v>
      </c>
      <c r="C956" t="s">
        <v>1402</v>
      </c>
      <c r="D956" t="s">
        <v>97</v>
      </c>
      <c r="E956" t="s">
        <v>1397</v>
      </c>
      <c r="F956" t="s">
        <v>3227</v>
      </c>
      <c r="H956" s="1">
        <v>45766</v>
      </c>
      <c r="I956" t="s">
        <v>195</v>
      </c>
      <c r="J956" t="s">
        <v>1</v>
      </c>
      <c r="K956" t="s">
        <v>124</v>
      </c>
      <c r="L956" t="s">
        <v>79</v>
      </c>
      <c r="M956" t="s">
        <v>7747</v>
      </c>
      <c r="N956">
        <v>2</v>
      </c>
      <c r="P956">
        <v>1</v>
      </c>
    </row>
    <row r="957" spans="1:16" x14ac:dyDescent="0.35">
      <c r="A957" t="s">
        <v>2472</v>
      </c>
      <c r="B957" t="s">
        <v>3228</v>
      </c>
      <c r="C957" t="s">
        <v>1402</v>
      </c>
      <c r="D957" t="s">
        <v>97</v>
      </c>
      <c r="E957" t="s">
        <v>1397</v>
      </c>
      <c r="F957" t="s">
        <v>3229</v>
      </c>
      <c r="H957" s="1">
        <v>45766</v>
      </c>
      <c r="I957" t="s">
        <v>195</v>
      </c>
      <c r="J957" t="s">
        <v>1</v>
      </c>
      <c r="K957" t="s">
        <v>124</v>
      </c>
      <c r="L957" t="s">
        <v>79</v>
      </c>
      <c r="M957" t="s">
        <v>7747</v>
      </c>
      <c r="N957">
        <v>2</v>
      </c>
      <c r="P957">
        <v>1</v>
      </c>
    </row>
    <row r="958" spans="1:16" x14ac:dyDescent="0.35">
      <c r="A958" t="s">
        <v>3230</v>
      </c>
      <c r="B958" t="s">
        <v>1808</v>
      </c>
      <c r="C958" t="s">
        <v>1402</v>
      </c>
      <c r="D958" t="s">
        <v>97</v>
      </c>
      <c r="E958" t="s">
        <v>1397</v>
      </c>
      <c r="F958" t="s">
        <v>3231</v>
      </c>
      <c r="H958" s="1">
        <v>45766</v>
      </c>
      <c r="I958" t="s">
        <v>195</v>
      </c>
      <c r="J958" t="s">
        <v>1</v>
      </c>
      <c r="K958" t="s">
        <v>124</v>
      </c>
      <c r="L958" t="s">
        <v>79</v>
      </c>
      <c r="M958" t="s">
        <v>7747</v>
      </c>
      <c r="N958">
        <v>2</v>
      </c>
      <c r="P958">
        <v>1</v>
      </c>
    </row>
    <row r="959" spans="1:16" x14ac:dyDescent="0.35">
      <c r="A959" t="s">
        <v>3230</v>
      </c>
      <c r="B959" t="s">
        <v>2476</v>
      </c>
      <c r="C959" t="s">
        <v>1396</v>
      </c>
      <c r="D959" t="s">
        <v>97</v>
      </c>
      <c r="E959" t="s">
        <v>1397</v>
      </c>
      <c r="F959" t="s">
        <v>3232</v>
      </c>
      <c r="H959" s="1">
        <v>45766</v>
      </c>
      <c r="I959" t="s">
        <v>195</v>
      </c>
      <c r="J959" t="s">
        <v>1</v>
      </c>
      <c r="K959" t="s">
        <v>124</v>
      </c>
      <c r="L959" t="s">
        <v>79</v>
      </c>
      <c r="M959" t="s">
        <v>7747</v>
      </c>
      <c r="N959">
        <v>2</v>
      </c>
      <c r="P959">
        <v>1</v>
      </c>
    </row>
    <row r="960" spans="1:16" x14ac:dyDescent="0.35">
      <c r="A960" t="s">
        <v>3230</v>
      </c>
      <c r="B960" t="s">
        <v>2477</v>
      </c>
      <c r="C960" t="s">
        <v>1402</v>
      </c>
      <c r="D960" t="s">
        <v>97</v>
      </c>
      <c r="E960" t="s">
        <v>1397</v>
      </c>
      <c r="F960" t="s">
        <v>3233</v>
      </c>
      <c r="H960" s="1">
        <v>45766</v>
      </c>
      <c r="I960" t="s">
        <v>195</v>
      </c>
      <c r="J960" t="s">
        <v>1</v>
      </c>
      <c r="K960" t="s">
        <v>124</v>
      </c>
      <c r="L960" t="s">
        <v>79</v>
      </c>
      <c r="M960" t="s">
        <v>7747</v>
      </c>
      <c r="N960">
        <v>2</v>
      </c>
      <c r="P960">
        <v>1</v>
      </c>
    </row>
    <row r="961" spans="1:16" x14ac:dyDescent="0.35">
      <c r="A961" t="s">
        <v>3234</v>
      </c>
      <c r="B961" t="s">
        <v>1878</v>
      </c>
      <c r="C961" t="s">
        <v>1396</v>
      </c>
      <c r="D961" t="s">
        <v>97</v>
      </c>
      <c r="E961" t="s">
        <v>1397</v>
      </c>
      <c r="F961" t="s">
        <v>3235</v>
      </c>
      <c r="H961" s="1">
        <v>45766</v>
      </c>
      <c r="I961" t="s">
        <v>195</v>
      </c>
      <c r="J961" t="s">
        <v>1</v>
      </c>
      <c r="K961" t="s">
        <v>124</v>
      </c>
      <c r="L961" t="s">
        <v>79</v>
      </c>
      <c r="M961" t="s">
        <v>7747</v>
      </c>
      <c r="N961">
        <v>2</v>
      </c>
      <c r="P961">
        <v>1</v>
      </c>
    </row>
    <row r="962" spans="1:16" x14ac:dyDescent="0.35">
      <c r="A962" t="s">
        <v>2479</v>
      </c>
      <c r="B962" t="s">
        <v>2480</v>
      </c>
      <c r="C962" t="s">
        <v>1402</v>
      </c>
      <c r="D962" t="s">
        <v>385</v>
      </c>
      <c r="E962" t="s">
        <v>1397</v>
      </c>
      <c r="F962" t="s">
        <v>3236</v>
      </c>
      <c r="H962" s="1">
        <v>45766</v>
      </c>
      <c r="I962" t="s">
        <v>195</v>
      </c>
      <c r="J962" t="s">
        <v>1</v>
      </c>
      <c r="K962" t="s">
        <v>124</v>
      </c>
      <c r="L962" t="s">
        <v>79</v>
      </c>
      <c r="M962" t="s">
        <v>7747</v>
      </c>
      <c r="N962">
        <v>2</v>
      </c>
      <c r="P962">
        <v>1</v>
      </c>
    </row>
    <row r="963" spans="1:16" x14ac:dyDescent="0.35">
      <c r="A963" t="s">
        <v>2479</v>
      </c>
      <c r="B963" t="s">
        <v>1518</v>
      </c>
      <c r="C963" t="s">
        <v>1402</v>
      </c>
      <c r="D963" t="s">
        <v>385</v>
      </c>
      <c r="E963" t="s">
        <v>1397</v>
      </c>
      <c r="F963" t="s">
        <v>3237</v>
      </c>
      <c r="H963" s="1">
        <v>45766</v>
      </c>
      <c r="I963" t="s">
        <v>195</v>
      </c>
      <c r="J963" t="s">
        <v>1</v>
      </c>
      <c r="K963" t="s">
        <v>124</v>
      </c>
      <c r="L963" t="s">
        <v>79</v>
      </c>
      <c r="M963" t="s">
        <v>7747</v>
      </c>
      <c r="N963">
        <v>2</v>
      </c>
      <c r="P963">
        <v>1</v>
      </c>
    </row>
    <row r="964" spans="1:16" x14ac:dyDescent="0.35">
      <c r="A964" t="s">
        <v>2479</v>
      </c>
      <c r="B964" t="s">
        <v>2117</v>
      </c>
      <c r="C964" t="s">
        <v>1402</v>
      </c>
      <c r="D964" t="s">
        <v>385</v>
      </c>
      <c r="E964" t="s">
        <v>1397</v>
      </c>
      <c r="F964" t="s">
        <v>3238</v>
      </c>
      <c r="H964" s="1">
        <v>45766</v>
      </c>
      <c r="I964" t="s">
        <v>195</v>
      </c>
      <c r="J964" t="s">
        <v>1</v>
      </c>
      <c r="K964" t="s">
        <v>124</v>
      </c>
      <c r="L964" t="s">
        <v>79</v>
      </c>
      <c r="M964" t="s">
        <v>7747</v>
      </c>
      <c r="N964">
        <v>2</v>
      </c>
      <c r="P964">
        <v>1</v>
      </c>
    </row>
    <row r="965" spans="1:16" x14ac:dyDescent="0.35">
      <c r="A965" t="s">
        <v>2481</v>
      </c>
      <c r="B965" t="s">
        <v>2242</v>
      </c>
      <c r="C965" t="s">
        <v>1402</v>
      </c>
      <c r="D965" t="s">
        <v>332</v>
      </c>
      <c r="E965" t="s">
        <v>1397</v>
      </c>
      <c r="F965" t="s">
        <v>3239</v>
      </c>
      <c r="H965" s="1">
        <v>45766</v>
      </c>
      <c r="I965" t="s">
        <v>195</v>
      </c>
      <c r="J965" t="s">
        <v>1</v>
      </c>
      <c r="K965" t="s">
        <v>124</v>
      </c>
      <c r="L965" t="s">
        <v>79</v>
      </c>
      <c r="M965" t="s">
        <v>7747</v>
      </c>
      <c r="N965">
        <v>2</v>
      </c>
      <c r="P965">
        <v>1</v>
      </c>
    </row>
    <row r="966" spans="1:16" x14ac:dyDescent="0.35">
      <c r="A966" t="s">
        <v>2481</v>
      </c>
      <c r="B966" t="s">
        <v>1954</v>
      </c>
      <c r="C966" t="s">
        <v>1472</v>
      </c>
      <c r="D966" t="s">
        <v>332</v>
      </c>
      <c r="E966" t="s">
        <v>1397</v>
      </c>
      <c r="F966" t="s">
        <v>3240</v>
      </c>
      <c r="H966" s="1">
        <v>45766</v>
      </c>
      <c r="I966" t="s">
        <v>195</v>
      </c>
      <c r="J966" t="s">
        <v>1</v>
      </c>
      <c r="K966" t="s">
        <v>124</v>
      </c>
      <c r="L966" t="s">
        <v>79</v>
      </c>
      <c r="M966" t="s">
        <v>1472</v>
      </c>
      <c r="N966">
        <v>2</v>
      </c>
      <c r="P966">
        <v>1</v>
      </c>
    </row>
    <row r="967" spans="1:16" x14ac:dyDescent="0.35">
      <c r="A967" t="s">
        <v>3241</v>
      </c>
      <c r="B967" t="s">
        <v>3242</v>
      </c>
      <c r="C967" t="s">
        <v>1402</v>
      </c>
      <c r="D967" t="s">
        <v>1526</v>
      </c>
      <c r="E967" t="s">
        <v>1397</v>
      </c>
      <c r="F967" t="s">
        <v>3243</v>
      </c>
      <c r="H967" s="1">
        <v>45766</v>
      </c>
      <c r="I967" t="s">
        <v>195</v>
      </c>
      <c r="J967" t="s">
        <v>1</v>
      </c>
      <c r="K967" t="s">
        <v>124</v>
      </c>
      <c r="L967" t="s">
        <v>79</v>
      </c>
      <c r="M967" t="s">
        <v>7747</v>
      </c>
      <c r="N967">
        <v>2</v>
      </c>
      <c r="P967">
        <v>1</v>
      </c>
    </row>
    <row r="968" spans="1:16" x14ac:dyDescent="0.35">
      <c r="A968" t="s">
        <v>3241</v>
      </c>
      <c r="B968" t="s">
        <v>3244</v>
      </c>
      <c r="C968" t="s">
        <v>1472</v>
      </c>
      <c r="D968" t="s">
        <v>1526</v>
      </c>
      <c r="E968" t="s">
        <v>1397</v>
      </c>
      <c r="F968" t="s">
        <v>3245</v>
      </c>
      <c r="H968" s="1">
        <v>45766</v>
      </c>
      <c r="I968" t="s">
        <v>195</v>
      </c>
      <c r="J968" t="s">
        <v>1</v>
      </c>
      <c r="K968" t="s">
        <v>124</v>
      </c>
      <c r="L968" t="s">
        <v>79</v>
      </c>
      <c r="M968" t="s">
        <v>1472</v>
      </c>
      <c r="N968">
        <v>2</v>
      </c>
      <c r="P968">
        <v>1</v>
      </c>
    </row>
    <row r="969" spans="1:16" x14ac:dyDescent="0.35">
      <c r="A969" t="s">
        <v>3241</v>
      </c>
      <c r="B969" t="s">
        <v>3246</v>
      </c>
      <c r="C969" t="s">
        <v>1472</v>
      </c>
      <c r="D969" t="s">
        <v>1526</v>
      </c>
      <c r="E969" t="s">
        <v>1397</v>
      </c>
      <c r="F969" t="s">
        <v>3247</v>
      </c>
      <c r="H969" s="1">
        <v>45766</v>
      </c>
      <c r="I969" t="s">
        <v>195</v>
      </c>
      <c r="J969" t="s">
        <v>1</v>
      </c>
      <c r="K969" t="s">
        <v>124</v>
      </c>
      <c r="L969" t="s">
        <v>79</v>
      </c>
      <c r="M969" t="s">
        <v>1472</v>
      </c>
      <c r="N969">
        <v>2</v>
      </c>
      <c r="P969">
        <v>1</v>
      </c>
    </row>
    <row r="970" spans="1:16" x14ac:dyDescent="0.35">
      <c r="A970" t="s">
        <v>3248</v>
      </c>
      <c r="B970" t="s">
        <v>2487</v>
      </c>
      <c r="C970" t="s">
        <v>1402</v>
      </c>
      <c r="D970" t="s">
        <v>97</v>
      </c>
      <c r="E970" t="s">
        <v>1397</v>
      </c>
      <c r="F970" t="s">
        <v>3249</v>
      </c>
      <c r="H970" s="1">
        <v>45766</v>
      </c>
      <c r="I970" t="s">
        <v>195</v>
      </c>
      <c r="J970" t="s">
        <v>1</v>
      </c>
      <c r="K970" t="s">
        <v>124</v>
      </c>
      <c r="L970" t="s">
        <v>79</v>
      </c>
      <c r="M970" t="s">
        <v>7747</v>
      </c>
      <c r="N970">
        <v>2</v>
      </c>
      <c r="P970">
        <v>1</v>
      </c>
    </row>
    <row r="971" spans="1:16" x14ac:dyDescent="0.35">
      <c r="A971" t="s">
        <v>3248</v>
      </c>
      <c r="B971" t="s">
        <v>2488</v>
      </c>
      <c r="C971" t="s">
        <v>1472</v>
      </c>
      <c r="D971" t="s">
        <v>97</v>
      </c>
      <c r="E971" t="s">
        <v>1397</v>
      </c>
      <c r="F971" t="s">
        <v>3250</v>
      </c>
      <c r="H971" s="1">
        <v>45766</v>
      </c>
      <c r="I971" t="s">
        <v>195</v>
      </c>
      <c r="J971" t="s">
        <v>1</v>
      </c>
      <c r="K971" t="s">
        <v>124</v>
      </c>
      <c r="L971" t="s">
        <v>79</v>
      </c>
      <c r="M971" t="s">
        <v>1472</v>
      </c>
      <c r="N971">
        <v>2</v>
      </c>
      <c r="P971">
        <v>1</v>
      </c>
    </row>
    <row r="972" spans="1:16" x14ac:dyDescent="0.35">
      <c r="A972" t="s">
        <v>3248</v>
      </c>
      <c r="B972" t="s">
        <v>1778</v>
      </c>
      <c r="C972" t="s">
        <v>1396</v>
      </c>
      <c r="D972" t="s">
        <v>97</v>
      </c>
      <c r="E972" t="s">
        <v>1397</v>
      </c>
      <c r="F972" t="s">
        <v>3251</v>
      </c>
      <c r="H972" s="1">
        <v>45766</v>
      </c>
      <c r="I972" t="s">
        <v>195</v>
      </c>
      <c r="J972" t="s">
        <v>1</v>
      </c>
      <c r="K972" t="s">
        <v>124</v>
      </c>
      <c r="L972" t="s">
        <v>79</v>
      </c>
      <c r="M972" t="s">
        <v>7747</v>
      </c>
      <c r="N972">
        <v>2</v>
      </c>
      <c r="P972">
        <v>1</v>
      </c>
    </row>
    <row r="973" spans="1:16" x14ac:dyDescent="0.35">
      <c r="A973" t="s">
        <v>3252</v>
      </c>
      <c r="B973" t="s">
        <v>1811</v>
      </c>
      <c r="C973" t="s">
        <v>1396</v>
      </c>
      <c r="D973" t="s">
        <v>97</v>
      </c>
      <c r="E973" t="s">
        <v>1397</v>
      </c>
      <c r="F973" t="s">
        <v>3253</v>
      </c>
      <c r="H973" s="1">
        <v>45766</v>
      </c>
      <c r="I973" t="s">
        <v>195</v>
      </c>
      <c r="J973" t="s">
        <v>1</v>
      </c>
      <c r="K973" t="s">
        <v>124</v>
      </c>
      <c r="L973" t="s">
        <v>79</v>
      </c>
      <c r="M973" t="s">
        <v>7747</v>
      </c>
      <c r="N973">
        <v>2</v>
      </c>
      <c r="P973">
        <v>1</v>
      </c>
    </row>
    <row r="974" spans="1:16" x14ac:dyDescent="0.35">
      <c r="A974" t="s">
        <v>2494</v>
      </c>
      <c r="B974" t="s">
        <v>1498</v>
      </c>
      <c r="C974" t="s">
        <v>1402</v>
      </c>
      <c r="D974" t="s">
        <v>332</v>
      </c>
      <c r="E974" t="s">
        <v>1397</v>
      </c>
      <c r="F974" t="s">
        <v>3254</v>
      </c>
      <c r="H974" s="1">
        <v>45766</v>
      </c>
      <c r="I974" t="s">
        <v>195</v>
      </c>
      <c r="J974" t="s">
        <v>1</v>
      </c>
      <c r="K974" t="s">
        <v>124</v>
      </c>
      <c r="L974" t="s">
        <v>79</v>
      </c>
      <c r="M974" t="s">
        <v>7747</v>
      </c>
      <c r="N974">
        <v>2</v>
      </c>
      <c r="P974">
        <v>1</v>
      </c>
    </row>
    <row r="975" spans="1:16" x14ac:dyDescent="0.35">
      <c r="A975" t="s">
        <v>2495</v>
      </c>
      <c r="B975" t="s">
        <v>2496</v>
      </c>
      <c r="C975" t="s">
        <v>1558</v>
      </c>
      <c r="D975" t="s">
        <v>332</v>
      </c>
      <c r="E975" t="s">
        <v>1397</v>
      </c>
      <c r="F975" t="s">
        <v>3255</v>
      </c>
      <c r="H975" s="1">
        <v>45766</v>
      </c>
      <c r="I975" t="s">
        <v>195</v>
      </c>
      <c r="J975" t="s">
        <v>1</v>
      </c>
      <c r="K975" t="s">
        <v>124</v>
      </c>
      <c r="L975" t="s">
        <v>79</v>
      </c>
      <c r="M975" t="s">
        <v>7747</v>
      </c>
      <c r="N975">
        <v>2</v>
      </c>
      <c r="P975">
        <v>1</v>
      </c>
    </row>
    <row r="976" spans="1:16" x14ac:dyDescent="0.35">
      <c r="A976" t="s">
        <v>3256</v>
      </c>
      <c r="B976" t="s">
        <v>1492</v>
      </c>
      <c r="C976" t="s">
        <v>1402</v>
      </c>
      <c r="D976" t="s">
        <v>332</v>
      </c>
      <c r="E976" t="s">
        <v>1397</v>
      </c>
      <c r="F976" t="s">
        <v>3257</v>
      </c>
      <c r="H976" s="1">
        <v>45766</v>
      </c>
      <c r="I976" t="s">
        <v>195</v>
      </c>
      <c r="J976" t="s">
        <v>1</v>
      </c>
      <c r="K976" t="s">
        <v>124</v>
      </c>
      <c r="L976" t="s">
        <v>79</v>
      </c>
      <c r="M976" t="s">
        <v>7747</v>
      </c>
      <c r="N976">
        <v>2</v>
      </c>
      <c r="P976">
        <v>1</v>
      </c>
    </row>
    <row r="977" spans="1:16" x14ac:dyDescent="0.35">
      <c r="A977" t="s">
        <v>3258</v>
      </c>
      <c r="B977" t="s">
        <v>2452</v>
      </c>
      <c r="C977" t="s">
        <v>1396</v>
      </c>
      <c r="D977" t="s">
        <v>97</v>
      </c>
      <c r="E977" t="s">
        <v>1397</v>
      </c>
      <c r="F977" t="s">
        <v>3259</v>
      </c>
      <c r="H977" s="1">
        <v>45766</v>
      </c>
      <c r="I977" t="s">
        <v>195</v>
      </c>
      <c r="J977" t="s">
        <v>1</v>
      </c>
      <c r="K977" t="s">
        <v>124</v>
      </c>
      <c r="L977" t="s">
        <v>79</v>
      </c>
      <c r="M977" t="s">
        <v>7747</v>
      </c>
      <c r="N977">
        <v>2</v>
      </c>
      <c r="P977">
        <v>1</v>
      </c>
    </row>
    <row r="978" spans="1:16" x14ac:dyDescent="0.35">
      <c r="A978" t="s">
        <v>2498</v>
      </c>
      <c r="B978" t="s">
        <v>3260</v>
      </c>
      <c r="C978" t="s">
        <v>1396</v>
      </c>
      <c r="D978" t="s">
        <v>97</v>
      </c>
      <c r="E978" t="s">
        <v>1397</v>
      </c>
      <c r="F978" t="s">
        <v>3261</v>
      </c>
      <c r="H978" s="1">
        <v>45766</v>
      </c>
      <c r="I978" t="s">
        <v>195</v>
      </c>
      <c r="J978" t="s">
        <v>1</v>
      </c>
      <c r="K978" t="s">
        <v>124</v>
      </c>
      <c r="L978" t="s">
        <v>79</v>
      </c>
      <c r="M978" t="s">
        <v>7747</v>
      </c>
      <c r="N978">
        <v>2</v>
      </c>
      <c r="P978">
        <v>1</v>
      </c>
    </row>
    <row r="979" spans="1:16" x14ac:dyDescent="0.35">
      <c r="A979" t="s">
        <v>3262</v>
      </c>
      <c r="B979" t="s">
        <v>2501</v>
      </c>
      <c r="C979" t="s">
        <v>1396</v>
      </c>
      <c r="D979" t="s">
        <v>97</v>
      </c>
      <c r="E979" t="s">
        <v>1397</v>
      </c>
      <c r="F979" t="s">
        <v>3263</v>
      </c>
      <c r="H979" s="1">
        <v>45766</v>
      </c>
      <c r="I979" t="s">
        <v>195</v>
      </c>
      <c r="J979" t="s">
        <v>1</v>
      </c>
      <c r="K979" t="s">
        <v>124</v>
      </c>
      <c r="L979" t="s">
        <v>79</v>
      </c>
      <c r="M979" t="s">
        <v>7747</v>
      </c>
      <c r="N979">
        <v>2</v>
      </c>
      <c r="P979">
        <v>1</v>
      </c>
    </row>
    <row r="980" spans="1:16" x14ac:dyDescent="0.35">
      <c r="A980" t="s">
        <v>3264</v>
      </c>
      <c r="B980" t="s">
        <v>2503</v>
      </c>
      <c r="C980" t="s">
        <v>1472</v>
      </c>
      <c r="D980" t="s">
        <v>97</v>
      </c>
      <c r="E980" t="s">
        <v>1397</v>
      </c>
      <c r="F980" t="s">
        <v>3265</v>
      </c>
      <c r="H980" s="1">
        <v>45766</v>
      </c>
      <c r="I980" t="s">
        <v>195</v>
      </c>
      <c r="J980" t="s">
        <v>1</v>
      </c>
      <c r="K980" t="s">
        <v>124</v>
      </c>
      <c r="L980" t="s">
        <v>79</v>
      </c>
      <c r="M980" t="s">
        <v>1472</v>
      </c>
      <c r="N980">
        <v>2</v>
      </c>
      <c r="P980">
        <v>1</v>
      </c>
    </row>
    <row r="981" spans="1:16" x14ac:dyDescent="0.35">
      <c r="A981" t="s">
        <v>3264</v>
      </c>
      <c r="B981" t="s">
        <v>2504</v>
      </c>
      <c r="C981" t="s">
        <v>1402</v>
      </c>
      <c r="D981" t="s">
        <v>97</v>
      </c>
      <c r="E981" t="s">
        <v>1397</v>
      </c>
      <c r="F981" t="s">
        <v>3266</v>
      </c>
      <c r="H981" s="1">
        <v>45766</v>
      </c>
      <c r="I981" t="s">
        <v>195</v>
      </c>
      <c r="J981" t="s">
        <v>1</v>
      </c>
      <c r="K981" t="s">
        <v>124</v>
      </c>
      <c r="L981" t="s">
        <v>79</v>
      </c>
      <c r="M981" t="s">
        <v>7747</v>
      </c>
      <c r="N981">
        <v>2</v>
      </c>
      <c r="P981">
        <v>1</v>
      </c>
    </row>
    <row r="982" spans="1:16" x14ac:dyDescent="0.35">
      <c r="A982" t="s">
        <v>3267</v>
      </c>
      <c r="B982" t="s">
        <v>3268</v>
      </c>
      <c r="C982" t="s">
        <v>1396</v>
      </c>
      <c r="D982" t="s">
        <v>1526</v>
      </c>
      <c r="E982" t="s">
        <v>1397</v>
      </c>
      <c r="F982" t="s">
        <v>3269</v>
      </c>
      <c r="H982" s="1">
        <v>45766</v>
      </c>
      <c r="I982" t="s">
        <v>195</v>
      </c>
      <c r="J982" t="s">
        <v>1</v>
      </c>
      <c r="K982" t="s">
        <v>124</v>
      </c>
      <c r="L982" t="s">
        <v>79</v>
      </c>
      <c r="M982" t="s">
        <v>7747</v>
      </c>
      <c r="N982">
        <v>2</v>
      </c>
      <c r="P982">
        <v>1</v>
      </c>
    </row>
    <row r="983" spans="1:16" x14ac:dyDescent="0.35">
      <c r="A983" t="s">
        <v>3270</v>
      </c>
      <c r="B983" t="s">
        <v>2506</v>
      </c>
      <c r="C983" t="s">
        <v>1396</v>
      </c>
      <c r="D983" t="s">
        <v>97</v>
      </c>
      <c r="E983" t="s">
        <v>1397</v>
      </c>
      <c r="F983" t="s">
        <v>3271</v>
      </c>
      <c r="H983" s="1">
        <v>45766</v>
      </c>
      <c r="I983" t="s">
        <v>195</v>
      </c>
      <c r="J983" t="s">
        <v>1</v>
      </c>
      <c r="K983" t="s">
        <v>124</v>
      </c>
      <c r="L983" t="s">
        <v>79</v>
      </c>
      <c r="M983" t="s">
        <v>7747</v>
      </c>
      <c r="N983">
        <v>2</v>
      </c>
      <c r="P983">
        <v>1</v>
      </c>
    </row>
    <row r="984" spans="1:16" x14ac:dyDescent="0.35">
      <c r="A984" t="s">
        <v>3272</v>
      </c>
      <c r="B984" t="s">
        <v>2508</v>
      </c>
      <c r="C984" t="s">
        <v>1472</v>
      </c>
      <c r="D984" t="s">
        <v>97</v>
      </c>
      <c r="E984" t="s">
        <v>1397</v>
      </c>
      <c r="F984" t="s">
        <v>3273</v>
      </c>
      <c r="H984" s="1">
        <v>45766</v>
      </c>
      <c r="I984" t="s">
        <v>195</v>
      </c>
      <c r="J984" t="s">
        <v>1</v>
      </c>
      <c r="K984" t="s">
        <v>124</v>
      </c>
      <c r="L984" t="s">
        <v>79</v>
      </c>
      <c r="M984" t="s">
        <v>1472</v>
      </c>
      <c r="N984">
        <v>2</v>
      </c>
      <c r="P984">
        <v>1</v>
      </c>
    </row>
    <row r="985" spans="1:16" x14ac:dyDescent="0.35">
      <c r="A985" t="s">
        <v>3274</v>
      </c>
      <c r="B985" t="s">
        <v>3275</v>
      </c>
      <c r="C985" t="s">
        <v>1402</v>
      </c>
      <c r="D985" t="s">
        <v>385</v>
      </c>
      <c r="E985" t="s">
        <v>1397</v>
      </c>
      <c r="F985" t="s">
        <v>3276</v>
      </c>
      <c r="H985" s="1">
        <v>45766</v>
      </c>
      <c r="I985" t="s">
        <v>195</v>
      </c>
      <c r="J985" t="s">
        <v>1</v>
      </c>
      <c r="K985" t="s">
        <v>124</v>
      </c>
      <c r="L985" t="s">
        <v>79</v>
      </c>
      <c r="M985" t="s">
        <v>7747</v>
      </c>
      <c r="N985">
        <v>2</v>
      </c>
      <c r="P985">
        <v>1</v>
      </c>
    </row>
    <row r="986" spans="1:16" x14ac:dyDescent="0.35">
      <c r="A986" t="s">
        <v>3277</v>
      </c>
      <c r="B986" t="s">
        <v>2510</v>
      </c>
      <c r="C986" t="s">
        <v>1402</v>
      </c>
      <c r="D986" t="s">
        <v>97</v>
      </c>
      <c r="E986" t="s">
        <v>1397</v>
      </c>
      <c r="F986" t="s">
        <v>3278</v>
      </c>
      <c r="H986" s="1">
        <v>45766</v>
      </c>
      <c r="I986" t="s">
        <v>195</v>
      </c>
      <c r="J986" t="s">
        <v>1</v>
      </c>
      <c r="K986" t="s">
        <v>124</v>
      </c>
      <c r="L986" t="s">
        <v>79</v>
      </c>
      <c r="M986" t="s">
        <v>7747</v>
      </c>
      <c r="N986">
        <v>2</v>
      </c>
      <c r="P986">
        <v>1</v>
      </c>
    </row>
    <row r="987" spans="1:16" x14ac:dyDescent="0.35">
      <c r="A987" t="s">
        <v>3279</v>
      </c>
      <c r="B987" t="s">
        <v>2512</v>
      </c>
      <c r="C987" t="s">
        <v>1396</v>
      </c>
      <c r="D987" t="s">
        <v>97</v>
      </c>
      <c r="E987" t="s">
        <v>1397</v>
      </c>
      <c r="F987" t="s">
        <v>3280</v>
      </c>
      <c r="H987" s="1">
        <v>45766</v>
      </c>
      <c r="I987" t="s">
        <v>195</v>
      </c>
      <c r="J987" t="s">
        <v>1</v>
      </c>
      <c r="K987" t="s">
        <v>124</v>
      </c>
      <c r="L987" t="s">
        <v>79</v>
      </c>
      <c r="M987" t="s">
        <v>7747</v>
      </c>
      <c r="N987">
        <v>2</v>
      </c>
      <c r="P987">
        <v>1</v>
      </c>
    </row>
    <row r="988" spans="1:16" x14ac:dyDescent="0.35">
      <c r="A988" t="s">
        <v>3281</v>
      </c>
      <c r="B988" t="s">
        <v>2514</v>
      </c>
      <c r="C988" t="s">
        <v>1396</v>
      </c>
      <c r="D988" t="s">
        <v>97</v>
      </c>
      <c r="E988" t="s">
        <v>1397</v>
      </c>
      <c r="F988" t="s">
        <v>3282</v>
      </c>
      <c r="H988" s="1">
        <v>45766</v>
      </c>
      <c r="I988" t="s">
        <v>195</v>
      </c>
      <c r="J988" t="s">
        <v>1</v>
      </c>
      <c r="K988" t="s">
        <v>124</v>
      </c>
      <c r="L988" t="s">
        <v>79</v>
      </c>
      <c r="M988" t="s">
        <v>7747</v>
      </c>
      <c r="N988">
        <v>2</v>
      </c>
      <c r="P988">
        <v>1</v>
      </c>
    </row>
    <row r="989" spans="1:16" x14ac:dyDescent="0.35">
      <c r="A989" t="s">
        <v>3283</v>
      </c>
      <c r="B989" t="s">
        <v>1800</v>
      </c>
      <c r="C989" t="s">
        <v>1396</v>
      </c>
      <c r="D989" t="s">
        <v>97</v>
      </c>
      <c r="E989" t="s">
        <v>1397</v>
      </c>
      <c r="F989" t="s">
        <v>3284</v>
      </c>
      <c r="H989" s="1">
        <v>45766</v>
      </c>
      <c r="I989" t="s">
        <v>195</v>
      </c>
      <c r="J989" t="s">
        <v>1</v>
      </c>
      <c r="K989" t="s">
        <v>124</v>
      </c>
      <c r="L989" t="s">
        <v>79</v>
      </c>
      <c r="M989" t="s">
        <v>7747</v>
      </c>
      <c r="N989">
        <v>2</v>
      </c>
      <c r="P989">
        <v>1</v>
      </c>
    </row>
    <row r="990" spans="1:16" x14ac:dyDescent="0.35">
      <c r="A990" t="s">
        <v>3283</v>
      </c>
      <c r="B990" t="s">
        <v>1875</v>
      </c>
      <c r="C990" t="s">
        <v>1402</v>
      </c>
      <c r="D990" t="s">
        <v>97</v>
      </c>
      <c r="E990" t="s">
        <v>1397</v>
      </c>
      <c r="F990" t="s">
        <v>3285</v>
      </c>
      <c r="H990" s="1">
        <v>45766</v>
      </c>
      <c r="I990" t="s">
        <v>195</v>
      </c>
      <c r="J990" t="s">
        <v>1</v>
      </c>
      <c r="K990" t="s">
        <v>124</v>
      </c>
      <c r="L990" t="s">
        <v>79</v>
      </c>
      <c r="M990" t="s">
        <v>7747</v>
      </c>
      <c r="N990">
        <v>2</v>
      </c>
      <c r="P990">
        <v>1</v>
      </c>
    </row>
    <row r="991" spans="1:16" x14ac:dyDescent="0.35">
      <c r="A991" t="s">
        <v>3283</v>
      </c>
      <c r="B991" t="s">
        <v>2516</v>
      </c>
      <c r="C991" t="s">
        <v>1396</v>
      </c>
      <c r="D991" t="s">
        <v>97</v>
      </c>
      <c r="E991" t="s">
        <v>1397</v>
      </c>
      <c r="F991" t="s">
        <v>3286</v>
      </c>
      <c r="H991" s="1">
        <v>45766</v>
      </c>
      <c r="I991" t="s">
        <v>195</v>
      </c>
      <c r="J991" t="s">
        <v>1</v>
      </c>
      <c r="K991" t="s">
        <v>124</v>
      </c>
      <c r="L991" t="s">
        <v>79</v>
      </c>
      <c r="M991" t="s">
        <v>7747</v>
      </c>
      <c r="N991">
        <v>2</v>
      </c>
      <c r="P991">
        <v>1</v>
      </c>
    </row>
    <row r="992" spans="1:16" x14ac:dyDescent="0.35">
      <c r="A992" t="s">
        <v>3287</v>
      </c>
      <c r="B992" t="s">
        <v>2518</v>
      </c>
      <c r="C992" t="s">
        <v>1402</v>
      </c>
      <c r="D992" t="s">
        <v>97</v>
      </c>
      <c r="E992" t="s">
        <v>1397</v>
      </c>
      <c r="F992" t="s">
        <v>3288</v>
      </c>
      <c r="H992" s="1">
        <v>45766</v>
      </c>
      <c r="I992" t="s">
        <v>195</v>
      </c>
      <c r="J992" t="s">
        <v>1</v>
      </c>
      <c r="K992" t="s">
        <v>124</v>
      </c>
      <c r="L992" t="s">
        <v>79</v>
      </c>
      <c r="M992" t="s">
        <v>7747</v>
      </c>
      <c r="N992">
        <v>2</v>
      </c>
      <c r="P992">
        <v>1</v>
      </c>
    </row>
    <row r="993" spans="1:16" x14ac:dyDescent="0.35">
      <c r="A993" t="s">
        <v>3287</v>
      </c>
      <c r="B993" t="s">
        <v>2519</v>
      </c>
      <c r="C993" t="s">
        <v>1472</v>
      </c>
      <c r="D993" t="s">
        <v>97</v>
      </c>
      <c r="E993" t="s">
        <v>1397</v>
      </c>
      <c r="F993" t="s">
        <v>3289</v>
      </c>
      <c r="H993" s="1">
        <v>45766</v>
      </c>
      <c r="I993" t="s">
        <v>195</v>
      </c>
      <c r="J993" t="s">
        <v>1</v>
      </c>
      <c r="K993" t="s">
        <v>124</v>
      </c>
      <c r="L993" t="s">
        <v>79</v>
      </c>
      <c r="M993" t="s">
        <v>1472</v>
      </c>
      <c r="N993">
        <v>2</v>
      </c>
      <c r="P993">
        <v>1</v>
      </c>
    </row>
    <row r="994" spans="1:16" x14ac:dyDescent="0.35">
      <c r="A994" t="s">
        <v>3287</v>
      </c>
      <c r="B994" t="s">
        <v>2477</v>
      </c>
      <c r="C994" t="s">
        <v>1472</v>
      </c>
      <c r="D994" t="s">
        <v>97</v>
      </c>
      <c r="E994" t="s">
        <v>1397</v>
      </c>
      <c r="F994" t="s">
        <v>3290</v>
      </c>
      <c r="H994" s="1">
        <v>45766</v>
      </c>
      <c r="I994" t="s">
        <v>195</v>
      </c>
      <c r="J994" t="s">
        <v>1</v>
      </c>
      <c r="K994" t="s">
        <v>124</v>
      </c>
      <c r="L994" t="s">
        <v>79</v>
      </c>
      <c r="M994" t="s">
        <v>1472</v>
      </c>
      <c r="N994">
        <v>2</v>
      </c>
      <c r="P994">
        <v>1</v>
      </c>
    </row>
    <row r="995" spans="1:16" x14ac:dyDescent="0.35">
      <c r="A995" t="s">
        <v>3291</v>
      </c>
      <c r="B995" t="s">
        <v>1884</v>
      </c>
      <c r="C995" t="s">
        <v>1402</v>
      </c>
      <c r="D995" t="s">
        <v>612</v>
      </c>
      <c r="E995" t="s">
        <v>1397</v>
      </c>
      <c r="F995" t="s">
        <v>3292</v>
      </c>
      <c r="H995" s="1">
        <v>45766</v>
      </c>
      <c r="I995" t="s">
        <v>194</v>
      </c>
      <c r="J995" t="s">
        <v>124</v>
      </c>
      <c r="K995" t="s">
        <v>1</v>
      </c>
      <c r="L995" t="s">
        <v>79</v>
      </c>
      <c r="M995" t="s">
        <v>7747</v>
      </c>
      <c r="N995">
        <v>2</v>
      </c>
      <c r="P995">
        <v>1</v>
      </c>
    </row>
    <row r="996" spans="1:16" x14ac:dyDescent="0.35">
      <c r="A996" t="s">
        <v>3291</v>
      </c>
      <c r="B996" t="s">
        <v>2971</v>
      </c>
      <c r="C996" t="s">
        <v>1558</v>
      </c>
      <c r="D996" t="s">
        <v>612</v>
      </c>
      <c r="E996" t="s">
        <v>1397</v>
      </c>
      <c r="F996" t="s">
        <v>3293</v>
      </c>
      <c r="H996" s="1">
        <v>45766</v>
      </c>
      <c r="I996" t="s">
        <v>194</v>
      </c>
      <c r="J996" t="s">
        <v>124</v>
      </c>
      <c r="K996" t="s">
        <v>1</v>
      </c>
      <c r="L996" t="s">
        <v>79</v>
      </c>
      <c r="M996" t="s">
        <v>7747</v>
      </c>
      <c r="N996">
        <v>2</v>
      </c>
      <c r="P996">
        <v>1</v>
      </c>
    </row>
    <row r="997" spans="1:16" x14ac:dyDescent="0.35">
      <c r="A997" t="s">
        <v>3291</v>
      </c>
      <c r="B997" t="s">
        <v>3294</v>
      </c>
      <c r="C997" t="s">
        <v>1472</v>
      </c>
      <c r="D997" t="s">
        <v>612</v>
      </c>
      <c r="E997" t="s">
        <v>1397</v>
      </c>
      <c r="F997" t="s">
        <v>3295</v>
      </c>
      <c r="H997" s="1">
        <v>45766</v>
      </c>
      <c r="I997" t="s">
        <v>194</v>
      </c>
      <c r="J997" t="s">
        <v>124</v>
      </c>
      <c r="K997" t="s">
        <v>1</v>
      </c>
      <c r="L997" t="s">
        <v>79</v>
      </c>
      <c r="M997" t="s">
        <v>1472</v>
      </c>
      <c r="N997">
        <v>2</v>
      </c>
      <c r="P997">
        <v>1</v>
      </c>
    </row>
    <row r="998" spans="1:16" x14ac:dyDescent="0.35">
      <c r="A998" t="s">
        <v>3296</v>
      </c>
      <c r="B998" t="s">
        <v>3297</v>
      </c>
      <c r="C998" t="s">
        <v>1396</v>
      </c>
      <c r="D998" t="s">
        <v>97</v>
      </c>
      <c r="E998" t="s">
        <v>1397</v>
      </c>
      <c r="F998" t="s">
        <v>3298</v>
      </c>
      <c r="H998" s="1">
        <v>45766</v>
      </c>
      <c r="I998" t="s">
        <v>194</v>
      </c>
      <c r="J998" t="s">
        <v>124</v>
      </c>
      <c r="K998" t="s">
        <v>1</v>
      </c>
      <c r="L998" t="s">
        <v>79</v>
      </c>
      <c r="M998" t="s">
        <v>7747</v>
      </c>
      <c r="N998">
        <v>2</v>
      </c>
      <c r="P998">
        <v>1</v>
      </c>
    </row>
    <row r="999" spans="1:16" x14ac:dyDescent="0.35">
      <c r="A999" t="s">
        <v>2266</v>
      </c>
      <c r="B999" t="s">
        <v>3299</v>
      </c>
      <c r="C999" t="s">
        <v>1402</v>
      </c>
      <c r="D999" t="s">
        <v>3300</v>
      </c>
      <c r="E999" t="s">
        <v>1397</v>
      </c>
      <c r="F999" t="s">
        <v>3301</v>
      </c>
      <c r="H999" s="1">
        <v>45766</v>
      </c>
      <c r="I999" t="s">
        <v>194</v>
      </c>
      <c r="J999" t="s">
        <v>124</v>
      </c>
      <c r="K999" t="s">
        <v>1</v>
      </c>
      <c r="L999" t="s">
        <v>79</v>
      </c>
      <c r="M999" t="s">
        <v>7747</v>
      </c>
      <c r="N999">
        <v>2</v>
      </c>
      <c r="P999">
        <v>1</v>
      </c>
    </row>
    <row r="1000" spans="1:16" x14ac:dyDescent="0.35">
      <c r="A1000" t="s">
        <v>3302</v>
      </c>
      <c r="B1000" t="s">
        <v>1898</v>
      </c>
      <c r="C1000" t="s">
        <v>1402</v>
      </c>
      <c r="D1000" t="s">
        <v>3300</v>
      </c>
      <c r="E1000" t="s">
        <v>1397</v>
      </c>
      <c r="F1000" t="s">
        <v>3303</v>
      </c>
      <c r="H1000" s="1">
        <v>45766</v>
      </c>
      <c r="I1000" t="s">
        <v>194</v>
      </c>
      <c r="J1000" t="s">
        <v>124</v>
      </c>
      <c r="K1000" t="s">
        <v>1</v>
      </c>
      <c r="L1000" t="s">
        <v>79</v>
      </c>
      <c r="M1000" t="s">
        <v>7747</v>
      </c>
      <c r="N1000">
        <v>2</v>
      </c>
      <c r="P1000">
        <v>1</v>
      </c>
    </row>
    <row r="1001" spans="1:16" x14ac:dyDescent="0.35">
      <c r="A1001" t="s">
        <v>3302</v>
      </c>
      <c r="B1001" t="s">
        <v>2271</v>
      </c>
      <c r="C1001" t="s">
        <v>1396</v>
      </c>
      <c r="D1001" t="s">
        <v>3300</v>
      </c>
      <c r="E1001" t="s">
        <v>1397</v>
      </c>
      <c r="F1001" t="s">
        <v>3304</v>
      </c>
      <c r="H1001" s="1">
        <v>45766</v>
      </c>
      <c r="I1001" t="s">
        <v>194</v>
      </c>
      <c r="J1001" t="s">
        <v>124</v>
      </c>
      <c r="K1001" t="s">
        <v>1</v>
      </c>
      <c r="L1001" t="s">
        <v>79</v>
      </c>
      <c r="M1001" t="s">
        <v>7747</v>
      </c>
      <c r="N1001">
        <v>2</v>
      </c>
      <c r="P1001">
        <v>1</v>
      </c>
    </row>
    <row r="1002" spans="1:16" x14ac:dyDescent="0.35">
      <c r="A1002" t="s">
        <v>3302</v>
      </c>
      <c r="B1002" t="s">
        <v>3305</v>
      </c>
      <c r="C1002" t="s">
        <v>1472</v>
      </c>
      <c r="D1002" t="s">
        <v>3300</v>
      </c>
      <c r="E1002" t="s">
        <v>1397</v>
      </c>
      <c r="F1002" t="s">
        <v>3306</v>
      </c>
      <c r="H1002" s="1">
        <v>45766</v>
      </c>
      <c r="I1002" t="s">
        <v>194</v>
      </c>
      <c r="J1002" t="s">
        <v>124</v>
      </c>
      <c r="K1002" t="s">
        <v>1</v>
      </c>
      <c r="L1002" t="s">
        <v>79</v>
      </c>
      <c r="M1002" t="s">
        <v>1472</v>
      </c>
      <c r="N1002">
        <v>2</v>
      </c>
      <c r="P1002">
        <v>1</v>
      </c>
    </row>
    <row r="1003" spans="1:16" x14ac:dyDescent="0.35">
      <c r="A1003" t="s">
        <v>3307</v>
      </c>
      <c r="B1003" t="s">
        <v>3308</v>
      </c>
      <c r="C1003" t="s">
        <v>1402</v>
      </c>
      <c r="D1003" t="s">
        <v>97</v>
      </c>
      <c r="E1003" t="s">
        <v>1397</v>
      </c>
      <c r="F1003" t="s">
        <v>3309</v>
      </c>
      <c r="H1003" s="1">
        <v>45766</v>
      </c>
      <c r="I1003" t="s">
        <v>194</v>
      </c>
      <c r="J1003" t="s">
        <v>124</v>
      </c>
      <c r="K1003" t="s">
        <v>1</v>
      </c>
      <c r="L1003" t="s">
        <v>79</v>
      </c>
      <c r="M1003" t="s">
        <v>7747</v>
      </c>
      <c r="N1003">
        <v>2</v>
      </c>
      <c r="P1003">
        <v>1</v>
      </c>
    </row>
    <row r="1004" spans="1:16" x14ac:dyDescent="0.35">
      <c r="A1004" t="s">
        <v>3307</v>
      </c>
      <c r="B1004" t="s">
        <v>1800</v>
      </c>
      <c r="C1004" t="s">
        <v>1402</v>
      </c>
      <c r="D1004" t="s">
        <v>97</v>
      </c>
      <c r="E1004" t="s">
        <v>1397</v>
      </c>
      <c r="F1004" t="s">
        <v>3310</v>
      </c>
      <c r="H1004" s="1">
        <v>45766</v>
      </c>
      <c r="I1004" t="s">
        <v>194</v>
      </c>
      <c r="J1004" t="s">
        <v>124</v>
      </c>
      <c r="K1004" t="s">
        <v>1</v>
      </c>
      <c r="L1004" t="s">
        <v>79</v>
      </c>
      <c r="M1004" t="s">
        <v>7747</v>
      </c>
      <c r="N1004">
        <v>2</v>
      </c>
      <c r="P1004">
        <v>1</v>
      </c>
    </row>
    <row r="1005" spans="1:16" x14ac:dyDescent="0.35">
      <c r="A1005" t="s">
        <v>3311</v>
      </c>
      <c r="B1005" t="s">
        <v>3036</v>
      </c>
      <c r="C1005" t="s">
        <v>1558</v>
      </c>
      <c r="D1005" t="s">
        <v>612</v>
      </c>
      <c r="E1005" t="s">
        <v>1397</v>
      </c>
      <c r="F1005" t="s">
        <v>3312</v>
      </c>
      <c r="H1005" s="1">
        <v>45766</v>
      </c>
      <c r="I1005" t="s">
        <v>194</v>
      </c>
      <c r="J1005" t="s">
        <v>124</v>
      </c>
      <c r="K1005" t="s">
        <v>1</v>
      </c>
      <c r="L1005" t="s">
        <v>79</v>
      </c>
      <c r="M1005" t="s">
        <v>7747</v>
      </c>
      <c r="N1005">
        <v>2</v>
      </c>
      <c r="P1005">
        <v>1</v>
      </c>
    </row>
    <row r="1006" spans="1:16" x14ac:dyDescent="0.35">
      <c r="A1006" t="s">
        <v>3313</v>
      </c>
      <c r="B1006" t="s">
        <v>3308</v>
      </c>
      <c r="C1006" t="s">
        <v>1402</v>
      </c>
      <c r="D1006" t="s">
        <v>97</v>
      </c>
      <c r="E1006" t="s">
        <v>1512</v>
      </c>
      <c r="F1006" t="s">
        <v>3314</v>
      </c>
      <c r="H1006" s="1">
        <v>45766</v>
      </c>
      <c r="I1006" t="s">
        <v>194</v>
      </c>
      <c r="J1006" t="s">
        <v>124</v>
      </c>
      <c r="K1006" t="s">
        <v>1</v>
      </c>
      <c r="L1006" t="s">
        <v>79</v>
      </c>
      <c r="M1006" t="s">
        <v>7747</v>
      </c>
      <c r="N1006">
        <v>2</v>
      </c>
      <c r="P1006">
        <v>1</v>
      </c>
    </row>
    <row r="1007" spans="1:16" x14ac:dyDescent="0.35">
      <c r="A1007" t="s">
        <v>3315</v>
      </c>
      <c r="B1007" t="s">
        <v>3316</v>
      </c>
      <c r="C1007" t="s">
        <v>1402</v>
      </c>
      <c r="D1007" t="s">
        <v>97</v>
      </c>
      <c r="E1007" t="s">
        <v>1397</v>
      </c>
      <c r="F1007" t="s">
        <v>3317</v>
      </c>
      <c r="H1007" s="1">
        <v>45766</v>
      </c>
      <c r="I1007" t="s">
        <v>194</v>
      </c>
      <c r="J1007" t="s">
        <v>124</v>
      </c>
      <c r="K1007" t="s">
        <v>1</v>
      </c>
      <c r="L1007" t="s">
        <v>79</v>
      </c>
      <c r="M1007" t="s">
        <v>7747</v>
      </c>
      <c r="N1007">
        <v>2</v>
      </c>
      <c r="P1007">
        <v>1</v>
      </c>
    </row>
    <row r="1008" spans="1:16" x14ac:dyDescent="0.35">
      <c r="A1008" t="s">
        <v>3318</v>
      </c>
      <c r="B1008" t="s">
        <v>3319</v>
      </c>
      <c r="C1008" t="s">
        <v>1396</v>
      </c>
      <c r="D1008" t="s">
        <v>385</v>
      </c>
      <c r="E1008" t="s">
        <v>1397</v>
      </c>
      <c r="F1008" t="s">
        <v>3320</v>
      </c>
      <c r="H1008" s="1">
        <v>45766</v>
      </c>
      <c r="I1008" t="s">
        <v>194</v>
      </c>
      <c r="J1008" t="s">
        <v>124</v>
      </c>
      <c r="K1008" t="s">
        <v>1</v>
      </c>
      <c r="L1008" t="s">
        <v>79</v>
      </c>
      <c r="M1008" t="s">
        <v>7747</v>
      </c>
      <c r="N1008">
        <v>2</v>
      </c>
      <c r="P1008">
        <v>1</v>
      </c>
    </row>
    <row r="1009" spans="1:16" x14ac:dyDescent="0.35">
      <c r="A1009" t="s">
        <v>3318</v>
      </c>
      <c r="B1009" t="s">
        <v>1425</v>
      </c>
      <c r="C1009" t="s">
        <v>1402</v>
      </c>
      <c r="D1009" t="s">
        <v>385</v>
      </c>
      <c r="E1009" t="s">
        <v>1397</v>
      </c>
      <c r="F1009" t="s">
        <v>3321</v>
      </c>
      <c r="H1009" s="1">
        <v>45766</v>
      </c>
      <c r="I1009" t="s">
        <v>194</v>
      </c>
      <c r="J1009" t="s">
        <v>124</v>
      </c>
      <c r="K1009" t="s">
        <v>1</v>
      </c>
      <c r="L1009" t="s">
        <v>79</v>
      </c>
      <c r="M1009" t="s">
        <v>7747</v>
      </c>
      <c r="N1009">
        <v>2</v>
      </c>
      <c r="P1009">
        <v>1</v>
      </c>
    </row>
    <row r="1010" spans="1:16" x14ac:dyDescent="0.35">
      <c r="A1010" t="s">
        <v>3322</v>
      </c>
      <c r="B1010" t="s">
        <v>2096</v>
      </c>
      <c r="C1010" t="s">
        <v>1402</v>
      </c>
      <c r="D1010" t="s">
        <v>3300</v>
      </c>
      <c r="E1010" t="s">
        <v>1397</v>
      </c>
      <c r="F1010" t="s">
        <v>3323</v>
      </c>
      <c r="H1010" s="1">
        <v>45766</v>
      </c>
      <c r="I1010" t="s">
        <v>194</v>
      </c>
      <c r="J1010" t="s">
        <v>124</v>
      </c>
      <c r="K1010" t="s">
        <v>1</v>
      </c>
      <c r="L1010" t="s">
        <v>79</v>
      </c>
      <c r="M1010" t="s">
        <v>7747</v>
      </c>
      <c r="N1010">
        <v>2</v>
      </c>
      <c r="P1010">
        <v>1</v>
      </c>
    </row>
    <row r="1011" spans="1:16" x14ac:dyDescent="0.35">
      <c r="A1011" t="s">
        <v>3322</v>
      </c>
      <c r="B1011" t="s">
        <v>2219</v>
      </c>
      <c r="C1011" t="s">
        <v>1396</v>
      </c>
      <c r="D1011" t="s">
        <v>3300</v>
      </c>
      <c r="E1011" t="s">
        <v>1397</v>
      </c>
      <c r="F1011" t="s">
        <v>3324</v>
      </c>
      <c r="H1011" s="1">
        <v>45766</v>
      </c>
      <c r="I1011" t="s">
        <v>194</v>
      </c>
      <c r="J1011" t="s">
        <v>124</v>
      </c>
      <c r="K1011" t="s">
        <v>1</v>
      </c>
      <c r="L1011" t="s">
        <v>79</v>
      </c>
      <c r="M1011" t="s">
        <v>7747</v>
      </c>
      <c r="N1011">
        <v>2</v>
      </c>
      <c r="P1011">
        <v>1</v>
      </c>
    </row>
    <row r="1012" spans="1:16" x14ac:dyDescent="0.35">
      <c r="A1012" t="s">
        <v>3325</v>
      </c>
      <c r="B1012" t="s">
        <v>2080</v>
      </c>
      <c r="C1012" t="s">
        <v>1396</v>
      </c>
      <c r="D1012" t="s">
        <v>3300</v>
      </c>
      <c r="E1012" t="s">
        <v>1397</v>
      </c>
      <c r="F1012" t="s">
        <v>3326</v>
      </c>
      <c r="H1012" s="1">
        <v>45766</v>
      </c>
      <c r="I1012" t="s">
        <v>194</v>
      </c>
      <c r="J1012" t="s">
        <v>124</v>
      </c>
      <c r="K1012" t="s">
        <v>1</v>
      </c>
      <c r="L1012" t="s">
        <v>79</v>
      </c>
      <c r="M1012" t="s">
        <v>7747</v>
      </c>
      <c r="N1012">
        <v>2</v>
      </c>
      <c r="P1012">
        <v>1</v>
      </c>
    </row>
    <row r="1013" spans="1:16" x14ac:dyDescent="0.35">
      <c r="A1013" t="s">
        <v>3327</v>
      </c>
      <c r="B1013" t="s">
        <v>3328</v>
      </c>
      <c r="C1013" t="s">
        <v>1396</v>
      </c>
      <c r="D1013" t="s">
        <v>3300</v>
      </c>
      <c r="E1013" t="s">
        <v>1397</v>
      </c>
      <c r="F1013" t="s">
        <v>3329</v>
      </c>
      <c r="H1013" s="1">
        <v>45766</v>
      </c>
      <c r="I1013" t="s">
        <v>194</v>
      </c>
      <c r="J1013" t="s">
        <v>124</v>
      </c>
      <c r="K1013" t="s">
        <v>1</v>
      </c>
      <c r="L1013" t="s">
        <v>79</v>
      </c>
      <c r="M1013" t="s">
        <v>7747</v>
      </c>
      <c r="N1013">
        <v>2</v>
      </c>
      <c r="P1013">
        <v>1</v>
      </c>
    </row>
    <row r="1014" spans="1:16" x14ac:dyDescent="0.35">
      <c r="A1014" t="s">
        <v>3330</v>
      </c>
      <c r="B1014" t="s">
        <v>3331</v>
      </c>
      <c r="C1014" t="s">
        <v>1402</v>
      </c>
      <c r="D1014" t="s">
        <v>612</v>
      </c>
      <c r="E1014" t="s">
        <v>1397</v>
      </c>
      <c r="F1014" t="s">
        <v>3332</v>
      </c>
      <c r="H1014" s="1">
        <v>45766</v>
      </c>
      <c r="I1014" t="s">
        <v>194</v>
      </c>
      <c r="J1014" t="s">
        <v>124</v>
      </c>
      <c r="K1014" t="s">
        <v>1</v>
      </c>
      <c r="L1014" t="s">
        <v>79</v>
      </c>
      <c r="M1014" t="s">
        <v>7747</v>
      </c>
      <c r="N1014">
        <v>2</v>
      </c>
      <c r="P1014">
        <v>1</v>
      </c>
    </row>
    <row r="1015" spans="1:16" x14ac:dyDescent="0.35">
      <c r="A1015" t="s">
        <v>3333</v>
      </c>
      <c r="B1015" t="s">
        <v>3334</v>
      </c>
      <c r="C1015" t="s">
        <v>1396</v>
      </c>
      <c r="D1015" t="s">
        <v>3300</v>
      </c>
      <c r="E1015" t="s">
        <v>1397</v>
      </c>
      <c r="F1015" t="s">
        <v>3335</v>
      </c>
      <c r="H1015" s="1">
        <v>45766</v>
      </c>
      <c r="I1015" t="s">
        <v>194</v>
      </c>
      <c r="J1015" t="s">
        <v>124</v>
      </c>
      <c r="K1015" t="s">
        <v>1</v>
      </c>
      <c r="L1015" t="s">
        <v>79</v>
      </c>
      <c r="M1015" t="s">
        <v>7747</v>
      </c>
      <c r="N1015">
        <v>2</v>
      </c>
      <c r="P1015">
        <v>1</v>
      </c>
    </row>
    <row r="1016" spans="1:16" x14ac:dyDescent="0.35">
      <c r="A1016" t="s">
        <v>3336</v>
      </c>
      <c r="B1016" t="s">
        <v>1800</v>
      </c>
      <c r="C1016" t="s">
        <v>1402</v>
      </c>
      <c r="D1016" t="s">
        <v>97</v>
      </c>
      <c r="E1016" t="s">
        <v>1397</v>
      </c>
      <c r="F1016" t="s">
        <v>3337</v>
      </c>
      <c r="H1016" s="1">
        <v>45766</v>
      </c>
      <c r="I1016" t="s">
        <v>194</v>
      </c>
      <c r="J1016" t="s">
        <v>124</v>
      </c>
      <c r="K1016" t="s">
        <v>1</v>
      </c>
      <c r="L1016" t="s">
        <v>79</v>
      </c>
      <c r="M1016" t="s">
        <v>7747</v>
      </c>
      <c r="N1016">
        <v>2</v>
      </c>
      <c r="P1016">
        <v>1</v>
      </c>
    </row>
    <row r="1017" spans="1:16" x14ac:dyDescent="0.35">
      <c r="A1017" t="s">
        <v>3336</v>
      </c>
      <c r="B1017" t="s">
        <v>1857</v>
      </c>
      <c r="C1017" t="s">
        <v>1402</v>
      </c>
      <c r="D1017" t="s">
        <v>97</v>
      </c>
      <c r="E1017" t="s">
        <v>1397</v>
      </c>
      <c r="F1017" t="s">
        <v>3338</v>
      </c>
      <c r="H1017" s="1">
        <v>45766</v>
      </c>
      <c r="I1017" t="s">
        <v>194</v>
      </c>
      <c r="J1017" t="s">
        <v>124</v>
      </c>
      <c r="K1017" t="s">
        <v>1</v>
      </c>
      <c r="L1017" t="s">
        <v>79</v>
      </c>
      <c r="M1017" t="s">
        <v>7747</v>
      </c>
      <c r="N1017">
        <v>2</v>
      </c>
      <c r="P1017">
        <v>1</v>
      </c>
    </row>
    <row r="1018" spans="1:16" x14ac:dyDescent="0.35">
      <c r="A1018" t="s">
        <v>3336</v>
      </c>
      <c r="B1018" t="s">
        <v>1637</v>
      </c>
      <c r="C1018" t="s">
        <v>1396</v>
      </c>
      <c r="D1018" t="s">
        <v>97</v>
      </c>
      <c r="E1018" t="s">
        <v>1397</v>
      </c>
      <c r="F1018" t="s">
        <v>3339</v>
      </c>
      <c r="H1018" s="1">
        <v>45766</v>
      </c>
      <c r="I1018" t="s">
        <v>194</v>
      </c>
      <c r="J1018" t="s">
        <v>124</v>
      </c>
      <c r="K1018" t="s">
        <v>1</v>
      </c>
      <c r="L1018" t="s">
        <v>79</v>
      </c>
      <c r="M1018" t="s">
        <v>7747</v>
      </c>
      <c r="N1018">
        <v>2</v>
      </c>
      <c r="P1018">
        <v>1</v>
      </c>
    </row>
    <row r="1019" spans="1:16" x14ac:dyDescent="0.35">
      <c r="A1019" t="s">
        <v>3340</v>
      </c>
      <c r="B1019" t="s">
        <v>1852</v>
      </c>
      <c r="C1019" t="s">
        <v>1402</v>
      </c>
      <c r="D1019" t="s">
        <v>97</v>
      </c>
      <c r="E1019" t="s">
        <v>1397</v>
      </c>
      <c r="F1019" t="s">
        <v>3341</v>
      </c>
      <c r="H1019" s="1">
        <v>45766</v>
      </c>
      <c r="I1019" t="s">
        <v>194</v>
      </c>
      <c r="J1019" t="s">
        <v>124</v>
      </c>
      <c r="K1019" t="s">
        <v>1</v>
      </c>
      <c r="L1019" t="s">
        <v>79</v>
      </c>
      <c r="M1019" t="s">
        <v>7747</v>
      </c>
      <c r="N1019">
        <v>2</v>
      </c>
      <c r="P1019">
        <v>1</v>
      </c>
    </row>
    <row r="1020" spans="1:16" x14ac:dyDescent="0.35">
      <c r="A1020" t="s">
        <v>3342</v>
      </c>
      <c r="B1020" t="s">
        <v>1452</v>
      </c>
      <c r="C1020" t="s">
        <v>1402</v>
      </c>
      <c r="D1020" t="s">
        <v>3300</v>
      </c>
      <c r="E1020" t="s">
        <v>1397</v>
      </c>
      <c r="F1020" t="s">
        <v>3343</v>
      </c>
      <c r="H1020" s="1">
        <v>45766</v>
      </c>
      <c r="I1020" t="s">
        <v>194</v>
      </c>
      <c r="J1020" t="s">
        <v>124</v>
      </c>
      <c r="K1020" t="s">
        <v>1</v>
      </c>
      <c r="L1020" t="s">
        <v>79</v>
      </c>
      <c r="M1020" t="s">
        <v>7747</v>
      </c>
      <c r="N1020">
        <v>2</v>
      </c>
      <c r="P1020">
        <v>1</v>
      </c>
    </row>
    <row r="1021" spans="1:16" x14ac:dyDescent="0.35">
      <c r="A1021" t="s">
        <v>3344</v>
      </c>
      <c r="B1021" t="s">
        <v>3345</v>
      </c>
      <c r="C1021" t="s">
        <v>1396</v>
      </c>
      <c r="D1021" t="s">
        <v>97</v>
      </c>
      <c r="E1021" t="s">
        <v>1397</v>
      </c>
      <c r="F1021" t="s">
        <v>3346</v>
      </c>
      <c r="H1021" s="1">
        <v>45766</v>
      </c>
      <c r="I1021" t="s">
        <v>194</v>
      </c>
      <c r="J1021" t="s">
        <v>124</v>
      </c>
      <c r="K1021" t="s">
        <v>1</v>
      </c>
      <c r="L1021" t="s">
        <v>79</v>
      </c>
      <c r="M1021" t="s">
        <v>7747</v>
      </c>
      <c r="N1021">
        <v>2</v>
      </c>
      <c r="P1021">
        <v>1</v>
      </c>
    </row>
    <row r="1022" spans="1:16" x14ac:dyDescent="0.35">
      <c r="A1022" t="s">
        <v>3347</v>
      </c>
      <c r="B1022" t="s">
        <v>3348</v>
      </c>
      <c r="C1022" t="s">
        <v>1402</v>
      </c>
      <c r="D1022" t="s">
        <v>97</v>
      </c>
      <c r="E1022" t="s">
        <v>1397</v>
      </c>
      <c r="F1022" t="s">
        <v>3349</v>
      </c>
      <c r="H1022" s="1">
        <v>45766</v>
      </c>
      <c r="I1022" t="s">
        <v>194</v>
      </c>
      <c r="J1022" t="s">
        <v>124</v>
      </c>
      <c r="K1022" t="s">
        <v>1</v>
      </c>
      <c r="L1022" t="s">
        <v>79</v>
      </c>
      <c r="M1022" t="s">
        <v>7747</v>
      </c>
      <c r="N1022">
        <v>2</v>
      </c>
      <c r="P1022">
        <v>1</v>
      </c>
    </row>
    <row r="1023" spans="1:16" x14ac:dyDescent="0.35">
      <c r="A1023" t="s">
        <v>3350</v>
      </c>
      <c r="B1023" t="s">
        <v>1699</v>
      </c>
      <c r="C1023" t="s">
        <v>1402</v>
      </c>
      <c r="D1023" t="s">
        <v>3300</v>
      </c>
      <c r="E1023" t="s">
        <v>1397</v>
      </c>
      <c r="F1023" t="s">
        <v>3351</v>
      </c>
      <c r="H1023" s="1">
        <v>45766</v>
      </c>
      <c r="I1023" t="s">
        <v>194</v>
      </c>
      <c r="J1023" t="s">
        <v>124</v>
      </c>
      <c r="K1023" t="s">
        <v>1</v>
      </c>
      <c r="L1023" t="s">
        <v>79</v>
      </c>
      <c r="M1023" t="s">
        <v>7747</v>
      </c>
      <c r="N1023">
        <v>2</v>
      </c>
      <c r="P1023">
        <v>1</v>
      </c>
    </row>
    <row r="1024" spans="1:16" x14ac:dyDescent="0.35">
      <c r="A1024" t="s">
        <v>3350</v>
      </c>
      <c r="B1024" t="s">
        <v>2355</v>
      </c>
      <c r="C1024" t="s">
        <v>1396</v>
      </c>
      <c r="D1024" t="s">
        <v>3300</v>
      </c>
      <c r="E1024" t="s">
        <v>1397</v>
      </c>
      <c r="F1024" t="s">
        <v>3352</v>
      </c>
      <c r="H1024" s="1">
        <v>45766</v>
      </c>
      <c r="I1024" t="s">
        <v>194</v>
      </c>
      <c r="J1024" t="s">
        <v>124</v>
      </c>
      <c r="K1024" t="s">
        <v>1</v>
      </c>
      <c r="L1024" t="s">
        <v>79</v>
      </c>
      <c r="M1024" t="s">
        <v>7747</v>
      </c>
      <c r="N1024">
        <v>2</v>
      </c>
      <c r="P1024">
        <v>1</v>
      </c>
    </row>
    <row r="1025" spans="1:16" x14ac:dyDescent="0.35">
      <c r="A1025" t="s">
        <v>3350</v>
      </c>
      <c r="B1025" t="s">
        <v>2224</v>
      </c>
      <c r="C1025" t="s">
        <v>1396</v>
      </c>
      <c r="D1025" t="s">
        <v>3300</v>
      </c>
      <c r="E1025" t="s">
        <v>1397</v>
      </c>
      <c r="F1025" t="s">
        <v>3353</v>
      </c>
      <c r="H1025" s="1">
        <v>45766</v>
      </c>
      <c r="I1025" t="s">
        <v>194</v>
      </c>
      <c r="J1025" t="s">
        <v>124</v>
      </c>
      <c r="K1025" t="s">
        <v>1</v>
      </c>
      <c r="L1025" t="s">
        <v>79</v>
      </c>
      <c r="M1025" t="s">
        <v>7747</v>
      </c>
      <c r="N1025">
        <v>2</v>
      </c>
      <c r="P1025">
        <v>1</v>
      </c>
    </row>
    <row r="1026" spans="1:16" x14ac:dyDescent="0.35">
      <c r="A1026" t="s">
        <v>3350</v>
      </c>
      <c r="B1026" t="s">
        <v>2146</v>
      </c>
      <c r="C1026" t="s">
        <v>1402</v>
      </c>
      <c r="D1026" t="s">
        <v>3300</v>
      </c>
      <c r="E1026" t="s">
        <v>1397</v>
      </c>
      <c r="F1026" t="s">
        <v>3354</v>
      </c>
      <c r="H1026" s="1">
        <v>45766</v>
      </c>
      <c r="I1026" t="s">
        <v>194</v>
      </c>
      <c r="J1026" t="s">
        <v>124</v>
      </c>
      <c r="K1026" t="s">
        <v>1</v>
      </c>
      <c r="L1026" t="s">
        <v>79</v>
      </c>
      <c r="M1026" t="s">
        <v>7747</v>
      </c>
      <c r="N1026">
        <v>2</v>
      </c>
      <c r="P1026">
        <v>1</v>
      </c>
    </row>
    <row r="1027" spans="1:16" x14ac:dyDescent="0.35">
      <c r="A1027" t="s">
        <v>3355</v>
      </c>
      <c r="B1027" t="s">
        <v>2271</v>
      </c>
      <c r="C1027" t="s">
        <v>1396</v>
      </c>
      <c r="D1027" t="s">
        <v>3300</v>
      </c>
      <c r="E1027" t="s">
        <v>1397</v>
      </c>
      <c r="F1027" t="s">
        <v>3356</v>
      </c>
      <c r="H1027" s="1">
        <v>45766</v>
      </c>
      <c r="I1027" t="s">
        <v>194</v>
      </c>
      <c r="J1027" t="s">
        <v>124</v>
      </c>
      <c r="K1027" t="s">
        <v>1</v>
      </c>
      <c r="L1027" t="s">
        <v>79</v>
      </c>
      <c r="M1027" t="s">
        <v>7747</v>
      </c>
      <c r="N1027">
        <v>2</v>
      </c>
      <c r="P1027">
        <v>1</v>
      </c>
    </row>
    <row r="1028" spans="1:16" x14ac:dyDescent="0.35">
      <c r="A1028" t="s">
        <v>3357</v>
      </c>
      <c r="B1028" t="s">
        <v>3358</v>
      </c>
      <c r="C1028" t="s">
        <v>1402</v>
      </c>
      <c r="D1028" t="s">
        <v>3300</v>
      </c>
      <c r="E1028" t="s">
        <v>1397</v>
      </c>
      <c r="F1028" t="s">
        <v>3359</v>
      </c>
      <c r="H1028" s="1">
        <v>45766</v>
      </c>
      <c r="I1028" t="s">
        <v>194</v>
      </c>
      <c r="J1028" t="s">
        <v>124</v>
      </c>
      <c r="K1028" t="s">
        <v>1</v>
      </c>
      <c r="L1028" t="s">
        <v>79</v>
      </c>
      <c r="M1028" t="s">
        <v>7747</v>
      </c>
      <c r="N1028">
        <v>2</v>
      </c>
      <c r="P1028">
        <v>1</v>
      </c>
    </row>
    <row r="1029" spans="1:16" x14ac:dyDescent="0.35">
      <c r="A1029" t="s">
        <v>3360</v>
      </c>
      <c r="B1029" t="s">
        <v>3361</v>
      </c>
      <c r="C1029" t="s">
        <v>1402</v>
      </c>
      <c r="D1029" t="s">
        <v>97</v>
      </c>
      <c r="E1029" t="s">
        <v>1397</v>
      </c>
      <c r="F1029" t="s">
        <v>3362</v>
      </c>
      <c r="H1029" s="1">
        <v>45766</v>
      </c>
      <c r="I1029" t="s">
        <v>194</v>
      </c>
      <c r="J1029" t="s">
        <v>124</v>
      </c>
      <c r="K1029" t="s">
        <v>1</v>
      </c>
      <c r="L1029" t="s">
        <v>79</v>
      </c>
      <c r="M1029" t="s">
        <v>7747</v>
      </c>
      <c r="N1029">
        <v>2</v>
      </c>
      <c r="P1029">
        <v>1</v>
      </c>
    </row>
    <row r="1030" spans="1:16" x14ac:dyDescent="0.35">
      <c r="A1030" t="s">
        <v>3363</v>
      </c>
      <c r="B1030" t="s">
        <v>3364</v>
      </c>
      <c r="C1030" t="s">
        <v>1402</v>
      </c>
      <c r="D1030" t="s">
        <v>385</v>
      </c>
      <c r="E1030" t="s">
        <v>1397</v>
      </c>
      <c r="F1030" t="s">
        <v>3365</v>
      </c>
      <c r="H1030" s="1">
        <v>45766</v>
      </c>
      <c r="I1030" t="s">
        <v>194</v>
      </c>
      <c r="J1030" t="s">
        <v>124</v>
      </c>
      <c r="K1030" t="s">
        <v>1</v>
      </c>
      <c r="L1030" t="s">
        <v>79</v>
      </c>
      <c r="M1030" t="s">
        <v>7747</v>
      </c>
      <c r="N1030">
        <v>2</v>
      </c>
      <c r="P1030">
        <v>1</v>
      </c>
    </row>
    <row r="1031" spans="1:16" x14ac:dyDescent="0.35">
      <c r="A1031" t="s">
        <v>3363</v>
      </c>
      <c r="B1031" t="s">
        <v>2920</v>
      </c>
      <c r="C1031" t="s">
        <v>1402</v>
      </c>
      <c r="D1031" t="s">
        <v>385</v>
      </c>
      <c r="E1031" t="s">
        <v>1397</v>
      </c>
      <c r="F1031" t="s">
        <v>3366</v>
      </c>
      <c r="H1031" s="1">
        <v>45766</v>
      </c>
      <c r="I1031" t="s">
        <v>194</v>
      </c>
      <c r="J1031" t="s">
        <v>124</v>
      </c>
      <c r="K1031" t="s">
        <v>1</v>
      </c>
      <c r="L1031" t="s">
        <v>79</v>
      </c>
      <c r="M1031" t="s">
        <v>7747</v>
      </c>
      <c r="N1031">
        <v>2</v>
      </c>
      <c r="P1031">
        <v>1</v>
      </c>
    </row>
    <row r="1032" spans="1:16" x14ac:dyDescent="0.35">
      <c r="A1032" t="s">
        <v>3367</v>
      </c>
      <c r="B1032" t="s">
        <v>3196</v>
      </c>
      <c r="C1032" t="s">
        <v>1558</v>
      </c>
      <c r="D1032" t="s">
        <v>612</v>
      </c>
      <c r="E1032" t="s">
        <v>1397</v>
      </c>
      <c r="F1032" t="s">
        <v>3368</v>
      </c>
      <c r="H1032" s="1">
        <v>45766</v>
      </c>
      <c r="I1032" t="s">
        <v>194</v>
      </c>
      <c r="J1032" t="s">
        <v>124</v>
      </c>
      <c r="K1032" t="s">
        <v>1</v>
      </c>
      <c r="L1032" t="s">
        <v>79</v>
      </c>
      <c r="M1032" t="s">
        <v>7747</v>
      </c>
      <c r="N1032">
        <v>2</v>
      </c>
      <c r="P1032">
        <v>1</v>
      </c>
    </row>
    <row r="1033" spans="1:16" x14ac:dyDescent="0.35">
      <c r="A1033" t="s">
        <v>3369</v>
      </c>
      <c r="B1033" t="s">
        <v>1699</v>
      </c>
      <c r="C1033" t="s">
        <v>1402</v>
      </c>
      <c r="D1033" t="s">
        <v>332</v>
      </c>
      <c r="E1033" t="s">
        <v>1512</v>
      </c>
      <c r="F1033" t="s">
        <v>3370</v>
      </c>
      <c r="H1033" s="1">
        <v>45766</v>
      </c>
      <c r="I1033" t="s">
        <v>194</v>
      </c>
      <c r="J1033" t="s">
        <v>124</v>
      </c>
      <c r="K1033" t="s">
        <v>1</v>
      </c>
      <c r="L1033" t="s">
        <v>79</v>
      </c>
      <c r="M1033" t="s">
        <v>7747</v>
      </c>
      <c r="N1033">
        <v>2</v>
      </c>
      <c r="P1033">
        <v>1</v>
      </c>
    </row>
    <row r="1034" spans="1:16" x14ac:dyDescent="0.35">
      <c r="A1034" t="s">
        <v>3371</v>
      </c>
      <c r="B1034" t="s">
        <v>2800</v>
      </c>
      <c r="C1034" t="s">
        <v>1402</v>
      </c>
      <c r="D1034" t="s">
        <v>612</v>
      </c>
      <c r="E1034" t="s">
        <v>1397</v>
      </c>
      <c r="F1034" t="s">
        <v>3372</v>
      </c>
      <c r="H1034" s="1">
        <v>45766</v>
      </c>
      <c r="I1034" t="s">
        <v>194</v>
      </c>
      <c r="J1034" t="s">
        <v>124</v>
      </c>
      <c r="K1034" t="s">
        <v>1</v>
      </c>
      <c r="L1034" t="s">
        <v>79</v>
      </c>
      <c r="M1034" t="s">
        <v>7747</v>
      </c>
      <c r="N1034">
        <v>2</v>
      </c>
      <c r="P1034">
        <v>1</v>
      </c>
    </row>
    <row r="1035" spans="1:16" x14ac:dyDescent="0.35">
      <c r="A1035" t="s">
        <v>3371</v>
      </c>
      <c r="B1035" t="s">
        <v>2146</v>
      </c>
      <c r="C1035" t="s">
        <v>1402</v>
      </c>
      <c r="D1035" t="s">
        <v>612</v>
      </c>
      <c r="E1035" t="s">
        <v>1397</v>
      </c>
      <c r="F1035" t="s">
        <v>3373</v>
      </c>
      <c r="H1035" s="1">
        <v>45766</v>
      </c>
      <c r="I1035" t="s">
        <v>194</v>
      </c>
      <c r="J1035" t="s">
        <v>124</v>
      </c>
      <c r="K1035" t="s">
        <v>1</v>
      </c>
      <c r="L1035" t="s">
        <v>79</v>
      </c>
      <c r="M1035" t="s">
        <v>7747</v>
      </c>
      <c r="N1035">
        <v>2</v>
      </c>
      <c r="P1035">
        <v>1</v>
      </c>
    </row>
    <row r="1036" spans="1:16" x14ac:dyDescent="0.35">
      <c r="A1036" t="s">
        <v>3374</v>
      </c>
      <c r="B1036" t="s">
        <v>3375</v>
      </c>
      <c r="C1036" t="s">
        <v>1396</v>
      </c>
      <c r="D1036" t="s">
        <v>97</v>
      </c>
      <c r="E1036" t="s">
        <v>1397</v>
      </c>
      <c r="F1036" t="s">
        <v>3376</v>
      </c>
      <c r="H1036" s="1">
        <v>45766</v>
      </c>
      <c r="I1036" t="s">
        <v>194</v>
      </c>
      <c r="J1036" t="s">
        <v>124</v>
      </c>
      <c r="K1036" t="s">
        <v>1</v>
      </c>
      <c r="L1036" t="s">
        <v>79</v>
      </c>
      <c r="M1036" t="s">
        <v>7747</v>
      </c>
      <c r="N1036">
        <v>2</v>
      </c>
      <c r="P1036">
        <v>1</v>
      </c>
    </row>
    <row r="1037" spans="1:16" x14ac:dyDescent="0.35">
      <c r="A1037" t="s">
        <v>3377</v>
      </c>
      <c r="B1037" t="s">
        <v>3378</v>
      </c>
      <c r="C1037" t="s">
        <v>1402</v>
      </c>
      <c r="D1037" t="s">
        <v>97</v>
      </c>
      <c r="E1037" t="s">
        <v>1397</v>
      </c>
      <c r="F1037" t="s">
        <v>3379</v>
      </c>
      <c r="H1037" s="1">
        <v>45766</v>
      </c>
      <c r="I1037" t="s">
        <v>194</v>
      </c>
      <c r="J1037" t="s">
        <v>124</v>
      </c>
      <c r="K1037" t="s">
        <v>1</v>
      </c>
      <c r="L1037" t="s">
        <v>79</v>
      </c>
      <c r="M1037" t="s">
        <v>7747</v>
      </c>
      <c r="N1037">
        <v>2</v>
      </c>
      <c r="P1037">
        <v>1</v>
      </c>
    </row>
    <row r="1038" spans="1:16" x14ac:dyDescent="0.35">
      <c r="A1038" t="s">
        <v>3380</v>
      </c>
      <c r="B1038" t="s">
        <v>3381</v>
      </c>
      <c r="C1038" t="s">
        <v>1396</v>
      </c>
      <c r="D1038" t="s">
        <v>97</v>
      </c>
      <c r="E1038" t="s">
        <v>1397</v>
      </c>
      <c r="F1038" t="s">
        <v>3382</v>
      </c>
      <c r="H1038" s="1">
        <v>45766</v>
      </c>
      <c r="I1038" t="s">
        <v>194</v>
      </c>
      <c r="J1038" t="s">
        <v>124</v>
      </c>
      <c r="K1038" t="s">
        <v>1</v>
      </c>
      <c r="L1038" t="s">
        <v>79</v>
      </c>
      <c r="M1038" t="s">
        <v>7747</v>
      </c>
      <c r="N1038">
        <v>2</v>
      </c>
      <c r="P1038">
        <v>1</v>
      </c>
    </row>
    <row r="1039" spans="1:16" x14ac:dyDescent="0.35">
      <c r="A1039" t="s">
        <v>3383</v>
      </c>
      <c r="B1039" t="s">
        <v>3345</v>
      </c>
      <c r="C1039" t="s">
        <v>1396</v>
      </c>
      <c r="D1039" t="s">
        <v>97</v>
      </c>
      <c r="E1039" t="s">
        <v>1397</v>
      </c>
      <c r="F1039" t="s">
        <v>3384</v>
      </c>
      <c r="H1039" s="1">
        <v>45766</v>
      </c>
      <c r="I1039" t="s">
        <v>194</v>
      </c>
      <c r="J1039" t="s">
        <v>124</v>
      </c>
      <c r="K1039" t="s">
        <v>1</v>
      </c>
      <c r="L1039" t="s">
        <v>79</v>
      </c>
      <c r="M1039" t="s">
        <v>7747</v>
      </c>
      <c r="N1039">
        <v>2</v>
      </c>
      <c r="P1039">
        <v>1</v>
      </c>
    </row>
    <row r="1040" spans="1:16" x14ac:dyDescent="0.35">
      <c r="A1040" t="s">
        <v>3385</v>
      </c>
      <c r="B1040" t="s">
        <v>3386</v>
      </c>
      <c r="C1040" t="s">
        <v>1428</v>
      </c>
      <c r="D1040" t="s">
        <v>578</v>
      </c>
      <c r="E1040" t="s">
        <v>1397</v>
      </c>
      <c r="F1040" t="s">
        <v>3387</v>
      </c>
      <c r="H1040" s="1">
        <v>45766</v>
      </c>
      <c r="I1040" t="s">
        <v>194</v>
      </c>
      <c r="J1040" t="s">
        <v>124</v>
      </c>
      <c r="K1040" t="s">
        <v>1</v>
      </c>
      <c r="L1040" t="s">
        <v>79</v>
      </c>
      <c r="M1040" t="s">
        <v>1428</v>
      </c>
      <c r="N1040">
        <v>2</v>
      </c>
      <c r="P1040">
        <v>1</v>
      </c>
    </row>
    <row r="1041" spans="1:16" x14ac:dyDescent="0.35">
      <c r="A1041" t="s">
        <v>3385</v>
      </c>
      <c r="B1041" t="s">
        <v>3388</v>
      </c>
      <c r="C1041" t="s">
        <v>1402</v>
      </c>
      <c r="D1041" t="s">
        <v>578</v>
      </c>
      <c r="E1041" t="s">
        <v>1397</v>
      </c>
      <c r="F1041" t="s">
        <v>3389</v>
      </c>
      <c r="H1041" s="1">
        <v>45766</v>
      </c>
      <c r="I1041" t="s">
        <v>194</v>
      </c>
      <c r="J1041" t="s">
        <v>124</v>
      </c>
      <c r="K1041" t="s">
        <v>1</v>
      </c>
      <c r="L1041" t="s">
        <v>79</v>
      </c>
      <c r="M1041" t="s">
        <v>7747</v>
      </c>
      <c r="N1041">
        <v>2</v>
      </c>
      <c r="P1041">
        <v>1</v>
      </c>
    </row>
    <row r="1042" spans="1:16" x14ac:dyDescent="0.35">
      <c r="A1042" t="s">
        <v>3385</v>
      </c>
      <c r="B1042" t="s">
        <v>3390</v>
      </c>
      <c r="C1042" t="s">
        <v>1396</v>
      </c>
      <c r="D1042" t="s">
        <v>578</v>
      </c>
      <c r="E1042" t="s">
        <v>1397</v>
      </c>
      <c r="F1042" t="s">
        <v>3391</v>
      </c>
      <c r="H1042" s="1">
        <v>45766</v>
      </c>
      <c r="I1042" t="s">
        <v>194</v>
      </c>
      <c r="J1042" t="s">
        <v>124</v>
      </c>
      <c r="K1042" t="s">
        <v>1</v>
      </c>
      <c r="L1042" t="s">
        <v>79</v>
      </c>
      <c r="M1042" t="s">
        <v>7747</v>
      </c>
      <c r="N1042">
        <v>2</v>
      </c>
      <c r="P1042">
        <v>1</v>
      </c>
    </row>
    <row r="1043" spans="1:16" x14ac:dyDescent="0.35">
      <c r="A1043" t="s">
        <v>3385</v>
      </c>
      <c r="B1043" t="s">
        <v>3392</v>
      </c>
      <c r="C1043" t="s">
        <v>1402</v>
      </c>
      <c r="D1043" t="s">
        <v>578</v>
      </c>
      <c r="E1043" t="s">
        <v>1397</v>
      </c>
      <c r="F1043" t="s">
        <v>3393</v>
      </c>
      <c r="H1043" s="1">
        <v>45766</v>
      </c>
      <c r="I1043" t="s">
        <v>194</v>
      </c>
      <c r="J1043" t="s">
        <v>124</v>
      </c>
      <c r="K1043" t="s">
        <v>1</v>
      </c>
      <c r="L1043" t="s">
        <v>79</v>
      </c>
      <c r="M1043" t="s">
        <v>7747</v>
      </c>
      <c r="N1043">
        <v>2</v>
      </c>
      <c r="P1043">
        <v>1</v>
      </c>
    </row>
    <row r="1044" spans="1:16" x14ac:dyDescent="0.35">
      <c r="A1044" t="s">
        <v>3394</v>
      </c>
      <c r="B1044" t="s">
        <v>3395</v>
      </c>
      <c r="C1044" t="s">
        <v>1396</v>
      </c>
      <c r="D1044" t="s">
        <v>3300</v>
      </c>
      <c r="E1044" t="s">
        <v>1397</v>
      </c>
      <c r="F1044" t="s">
        <v>3396</v>
      </c>
      <c r="H1044" s="1">
        <v>45766</v>
      </c>
      <c r="I1044" t="s">
        <v>194</v>
      </c>
      <c r="J1044" t="s">
        <v>124</v>
      </c>
      <c r="K1044" t="s">
        <v>1</v>
      </c>
      <c r="L1044" t="s">
        <v>79</v>
      </c>
      <c r="M1044" t="s">
        <v>7747</v>
      </c>
      <c r="N1044">
        <v>2</v>
      </c>
      <c r="P1044">
        <v>1</v>
      </c>
    </row>
    <row r="1045" spans="1:16" x14ac:dyDescent="0.35">
      <c r="A1045" t="s">
        <v>3397</v>
      </c>
      <c r="B1045" t="s">
        <v>2450</v>
      </c>
      <c r="C1045" t="s">
        <v>1472</v>
      </c>
      <c r="D1045" t="s">
        <v>97</v>
      </c>
      <c r="E1045" t="s">
        <v>1397</v>
      </c>
      <c r="F1045" t="s">
        <v>3398</v>
      </c>
      <c r="H1045" s="1">
        <v>45766</v>
      </c>
      <c r="I1045" t="s">
        <v>194</v>
      </c>
      <c r="J1045" t="s">
        <v>124</v>
      </c>
      <c r="K1045" t="s">
        <v>1</v>
      </c>
      <c r="L1045" t="s">
        <v>79</v>
      </c>
      <c r="M1045" t="s">
        <v>1472</v>
      </c>
      <c r="N1045">
        <v>2</v>
      </c>
      <c r="P1045">
        <v>1</v>
      </c>
    </row>
    <row r="1046" spans="1:16" x14ac:dyDescent="0.35">
      <c r="A1046" t="s">
        <v>3399</v>
      </c>
      <c r="B1046" t="s">
        <v>3400</v>
      </c>
      <c r="C1046" t="s">
        <v>1396</v>
      </c>
      <c r="D1046" t="s">
        <v>3300</v>
      </c>
      <c r="E1046" t="s">
        <v>1397</v>
      </c>
      <c r="F1046" t="s">
        <v>3401</v>
      </c>
      <c r="H1046" s="1">
        <v>45766</v>
      </c>
      <c r="I1046" t="s">
        <v>194</v>
      </c>
      <c r="J1046" t="s">
        <v>124</v>
      </c>
      <c r="K1046" t="s">
        <v>1</v>
      </c>
      <c r="L1046" t="s">
        <v>79</v>
      </c>
      <c r="M1046" t="s">
        <v>7747</v>
      </c>
      <c r="N1046">
        <v>2</v>
      </c>
      <c r="P1046">
        <v>1</v>
      </c>
    </row>
    <row r="1047" spans="1:16" x14ac:dyDescent="0.35">
      <c r="A1047" t="s">
        <v>3399</v>
      </c>
      <c r="B1047" t="s">
        <v>2242</v>
      </c>
      <c r="C1047" t="s">
        <v>1402</v>
      </c>
      <c r="D1047" t="s">
        <v>3300</v>
      </c>
      <c r="E1047" t="s">
        <v>1397</v>
      </c>
      <c r="F1047" t="s">
        <v>3402</v>
      </c>
      <c r="H1047" s="1">
        <v>45766</v>
      </c>
      <c r="I1047" t="s">
        <v>194</v>
      </c>
      <c r="J1047" t="s">
        <v>124</v>
      </c>
      <c r="K1047" t="s">
        <v>1</v>
      </c>
      <c r="L1047" t="s">
        <v>79</v>
      </c>
      <c r="M1047" t="s">
        <v>7747</v>
      </c>
      <c r="N1047">
        <v>2</v>
      </c>
      <c r="P1047">
        <v>1</v>
      </c>
    </row>
    <row r="1048" spans="1:16" x14ac:dyDescent="0.35">
      <c r="A1048" t="s">
        <v>3403</v>
      </c>
      <c r="B1048" t="s">
        <v>3205</v>
      </c>
      <c r="C1048" t="s">
        <v>1402</v>
      </c>
      <c r="D1048" t="s">
        <v>97</v>
      </c>
      <c r="E1048" t="s">
        <v>1397</v>
      </c>
      <c r="F1048" t="s">
        <v>3404</v>
      </c>
      <c r="H1048" s="1">
        <v>45766</v>
      </c>
      <c r="I1048" t="s">
        <v>194</v>
      </c>
      <c r="J1048" t="s">
        <v>124</v>
      </c>
      <c r="K1048" t="s">
        <v>1</v>
      </c>
      <c r="L1048" t="s">
        <v>79</v>
      </c>
      <c r="M1048" t="s">
        <v>7747</v>
      </c>
      <c r="N1048">
        <v>2</v>
      </c>
      <c r="P1048">
        <v>1</v>
      </c>
    </row>
    <row r="1049" spans="1:16" x14ac:dyDescent="0.35">
      <c r="A1049" t="s">
        <v>3403</v>
      </c>
      <c r="B1049" t="s">
        <v>1546</v>
      </c>
      <c r="C1049" t="s">
        <v>1396</v>
      </c>
      <c r="D1049" t="s">
        <v>97</v>
      </c>
      <c r="E1049" t="s">
        <v>1397</v>
      </c>
      <c r="F1049" t="s">
        <v>3405</v>
      </c>
      <c r="H1049" s="1">
        <v>45766</v>
      </c>
      <c r="I1049" t="s">
        <v>194</v>
      </c>
      <c r="J1049" t="s">
        <v>124</v>
      </c>
      <c r="K1049" t="s">
        <v>1</v>
      </c>
      <c r="L1049" t="s">
        <v>79</v>
      </c>
      <c r="M1049" t="s">
        <v>7747</v>
      </c>
      <c r="N1049">
        <v>2</v>
      </c>
      <c r="P1049">
        <v>1</v>
      </c>
    </row>
    <row r="1050" spans="1:16" x14ac:dyDescent="0.35">
      <c r="A1050" t="s">
        <v>3406</v>
      </c>
      <c r="B1050" t="s">
        <v>3407</v>
      </c>
      <c r="C1050" t="s">
        <v>1402</v>
      </c>
      <c r="D1050" t="s">
        <v>97</v>
      </c>
      <c r="E1050" t="s">
        <v>1397</v>
      </c>
      <c r="F1050" t="s">
        <v>3408</v>
      </c>
      <c r="H1050" s="1">
        <v>45766</v>
      </c>
      <c r="I1050" t="s">
        <v>194</v>
      </c>
      <c r="J1050" t="s">
        <v>124</v>
      </c>
      <c r="K1050" t="s">
        <v>1</v>
      </c>
      <c r="L1050" t="s">
        <v>79</v>
      </c>
      <c r="M1050" t="s">
        <v>7747</v>
      </c>
      <c r="N1050">
        <v>2</v>
      </c>
      <c r="P1050">
        <v>1</v>
      </c>
    </row>
    <row r="1051" spans="1:16" x14ac:dyDescent="0.35">
      <c r="A1051" t="s">
        <v>3409</v>
      </c>
      <c r="B1051" t="s">
        <v>3410</v>
      </c>
      <c r="C1051" t="s">
        <v>1402</v>
      </c>
      <c r="D1051" t="s">
        <v>97</v>
      </c>
      <c r="E1051" t="s">
        <v>1397</v>
      </c>
      <c r="F1051" t="s">
        <v>3411</v>
      </c>
      <c r="H1051" s="1">
        <v>45766</v>
      </c>
      <c r="I1051" t="s">
        <v>194</v>
      </c>
      <c r="J1051" t="s">
        <v>124</v>
      </c>
      <c r="K1051" t="s">
        <v>1</v>
      </c>
      <c r="L1051" t="s">
        <v>79</v>
      </c>
      <c r="M1051" t="s">
        <v>7747</v>
      </c>
      <c r="N1051">
        <v>2</v>
      </c>
      <c r="P1051">
        <v>1</v>
      </c>
    </row>
    <row r="1052" spans="1:16" x14ac:dyDescent="0.35">
      <c r="A1052" t="s">
        <v>3412</v>
      </c>
      <c r="B1052" t="s">
        <v>3413</v>
      </c>
      <c r="C1052" t="s">
        <v>1396</v>
      </c>
      <c r="D1052" t="s">
        <v>97</v>
      </c>
      <c r="E1052" t="s">
        <v>1397</v>
      </c>
      <c r="F1052" t="s">
        <v>3414</v>
      </c>
      <c r="H1052" s="1">
        <v>45766</v>
      </c>
      <c r="I1052" t="s">
        <v>194</v>
      </c>
      <c r="J1052" t="s">
        <v>124</v>
      </c>
      <c r="K1052" t="s">
        <v>1</v>
      </c>
      <c r="L1052" t="s">
        <v>79</v>
      </c>
      <c r="M1052" t="s">
        <v>7747</v>
      </c>
      <c r="N1052">
        <v>2</v>
      </c>
      <c r="P1052">
        <v>1</v>
      </c>
    </row>
    <row r="1053" spans="1:16" x14ac:dyDescent="0.35">
      <c r="A1053" t="s">
        <v>3415</v>
      </c>
      <c r="B1053" t="s">
        <v>1485</v>
      </c>
      <c r="C1053" t="s">
        <v>1558</v>
      </c>
      <c r="D1053" t="s">
        <v>612</v>
      </c>
      <c r="E1053" t="s">
        <v>1397</v>
      </c>
      <c r="F1053" t="s">
        <v>3416</v>
      </c>
      <c r="H1053" s="1">
        <v>45766</v>
      </c>
      <c r="I1053" t="s">
        <v>194</v>
      </c>
      <c r="J1053" t="s">
        <v>124</v>
      </c>
      <c r="K1053" t="s">
        <v>1</v>
      </c>
      <c r="L1053" t="s">
        <v>79</v>
      </c>
      <c r="M1053" t="s">
        <v>7747</v>
      </c>
      <c r="N1053">
        <v>2</v>
      </c>
      <c r="P1053">
        <v>1</v>
      </c>
    </row>
    <row r="1054" spans="1:16" x14ac:dyDescent="0.35">
      <c r="A1054" t="s">
        <v>3417</v>
      </c>
      <c r="B1054" t="s">
        <v>3418</v>
      </c>
      <c r="C1054" t="s">
        <v>1402</v>
      </c>
      <c r="D1054" t="s">
        <v>97</v>
      </c>
      <c r="E1054" t="s">
        <v>1397</v>
      </c>
      <c r="F1054" t="s">
        <v>3419</v>
      </c>
      <c r="H1054" s="1">
        <v>45766</v>
      </c>
      <c r="I1054" t="s">
        <v>194</v>
      </c>
      <c r="J1054" t="s">
        <v>124</v>
      </c>
      <c r="K1054" t="s">
        <v>1</v>
      </c>
      <c r="L1054" t="s">
        <v>79</v>
      </c>
      <c r="M1054" t="s">
        <v>7747</v>
      </c>
      <c r="N1054">
        <v>2</v>
      </c>
      <c r="P1054">
        <v>1</v>
      </c>
    </row>
    <row r="1055" spans="1:16" x14ac:dyDescent="0.35">
      <c r="A1055" t="s">
        <v>3420</v>
      </c>
      <c r="B1055" t="s">
        <v>3421</v>
      </c>
      <c r="C1055" t="s">
        <v>1402</v>
      </c>
      <c r="D1055" t="s">
        <v>612</v>
      </c>
      <c r="E1055" t="s">
        <v>1397</v>
      </c>
      <c r="F1055" t="s">
        <v>3422</v>
      </c>
      <c r="H1055" s="1">
        <v>45766</v>
      </c>
      <c r="I1055" t="s">
        <v>194</v>
      </c>
      <c r="J1055" t="s">
        <v>124</v>
      </c>
      <c r="K1055" t="s">
        <v>1</v>
      </c>
      <c r="L1055" t="s">
        <v>79</v>
      </c>
      <c r="M1055" t="s">
        <v>7747</v>
      </c>
      <c r="N1055">
        <v>2</v>
      </c>
      <c r="P1055">
        <v>1</v>
      </c>
    </row>
    <row r="1056" spans="1:16" x14ac:dyDescent="0.35">
      <c r="A1056" t="s">
        <v>3423</v>
      </c>
      <c r="B1056" t="s">
        <v>2229</v>
      </c>
      <c r="C1056" t="s">
        <v>1396</v>
      </c>
      <c r="D1056" t="s">
        <v>3300</v>
      </c>
      <c r="E1056" t="s">
        <v>1397</v>
      </c>
      <c r="F1056" t="s">
        <v>3424</v>
      </c>
      <c r="H1056" s="1">
        <v>45766</v>
      </c>
      <c r="I1056" t="s">
        <v>194</v>
      </c>
      <c r="J1056" t="s">
        <v>124</v>
      </c>
      <c r="K1056" t="s">
        <v>1</v>
      </c>
      <c r="L1056" t="s">
        <v>79</v>
      </c>
      <c r="M1056" t="s">
        <v>7747</v>
      </c>
      <c r="N1056">
        <v>2</v>
      </c>
      <c r="P1056">
        <v>1</v>
      </c>
    </row>
    <row r="1057" spans="1:16" x14ac:dyDescent="0.35">
      <c r="A1057" t="s">
        <v>3425</v>
      </c>
      <c r="B1057" t="s">
        <v>3426</v>
      </c>
      <c r="C1057" t="s">
        <v>1396</v>
      </c>
      <c r="D1057" t="s">
        <v>385</v>
      </c>
      <c r="E1057" t="s">
        <v>1397</v>
      </c>
      <c r="F1057" t="s">
        <v>3427</v>
      </c>
      <c r="H1057" s="1">
        <v>45766</v>
      </c>
      <c r="I1057" t="s">
        <v>194</v>
      </c>
      <c r="J1057" t="s">
        <v>124</v>
      </c>
      <c r="K1057" t="s">
        <v>1</v>
      </c>
      <c r="L1057" t="s">
        <v>79</v>
      </c>
      <c r="M1057" t="s">
        <v>7747</v>
      </c>
      <c r="N1057">
        <v>2</v>
      </c>
      <c r="P1057">
        <v>1</v>
      </c>
    </row>
    <row r="1058" spans="1:16" x14ac:dyDescent="0.35">
      <c r="A1058" t="s">
        <v>3428</v>
      </c>
      <c r="B1058" t="s">
        <v>3429</v>
      </c>
      <c r="C1058" t="s">
        <v>1428</v>
      </c>
      <c r="D1058" t="s">
        <v>385</v>
      </c>
      <c r="E1058" t="s">
        <v>1397</v>
      </c>
      <c r="F1058" t="s">
        <v>3430</v>
      </c>
      <c r="H1058" s="1">
        <v>45766</v>
      </c>
      <c r="I1058" t="s">
        <v>194</v>
      </c>
      <c r="J1058" t="s">
        <v>124</v>
      </c>
      <c r="K1058" t="s">
        <v>1</v>
      </c>
      <c r="L1058" t="s">
        <v>79</v>
      </c>
      <c r="M1058" t="s">
        <v>1428</v>
      </c>
      <c r="N1058">
        <v>2</v>
      </c>
      <c r="P1058">
        <v>1</v>
      </c>
    </row>
    <row r="1059" spans="1:16" x14ac:dyDescent="0.35">
      <c r="A1059" t="s">
        <v>3428</v>
      </c>
      <c r="B1059" t="s">
        <v>3431</v>
      </c>
      <c r="C1059" t="s">
        <v>1396</v>
      </c>
      <c r="D1059" t="s">
        <v>385</v>
      </c>
      <c r="E1059" t="s">
        <v>1397</v>
      </c>
      <c r="F1059" t="s">
        <v>3432</v>
      </c>
      <c r="H1059" s="1">
        <v>45766</v>
      </c>
      <c r="I1059" t="s">
        <v>194</v>
      </c>
      <c r="J1059" t="s">
        <v>124</v>
      </c>
      <c r="K1059" t="s">
        <v>1</v>
      </c>
      <c r="L1059" t="s">
        <v>79</v>
      </c>
      <c r="M1059" t="s">
        <v>7747</v>
      </c>
      <c r="N1059">
        <v>2</v>
      </c>
      <c r="P1059">
        <v>1</v>
      </c>
    </row>
    <row r="1060" spans="1:16" x14ac:dyDescent="0.35">
      <c r="A1060" t="s">
        <v>3433</v>
      </c>
      <c r="B1060" t="s">
        <v>3434</v>
      </c>
      <c r="C1060" t="s">
        <v>1472</v>
      </c>
      <c r="D1060" t="s">
        <v>3300</v>
      </c>
      <c r="E1060" t="s">
        <v>1397</v>
      </c>
      <c r="F1060" t="s">
        <v>3435</v>
      </c>
      <c r="H1060" s="1">
        <v>45766</v>
      </c>
      <c r="I1060" t="s">
        <v>194</v>
      </c>
      <c r="J1060" t="s">
        <v>124</v>
      </c>
      <c r="K1060" t="s">
        <v>1</v>
      </c>
      <c r="L1060" t="s">
        <v>79</v>
      </c>
      <c r="M1060" t="s">
        <v>1472</v>
      </c>
      <c r="N1060">
        <v>2</v>
      </c>
      <c r="P1060">
        <v>1</v>
      </c>
    </row>
    <row r="1061" spans="1:16" x14ac:dyDescent="0.35">
      <c r="A1061" t="s">
        <v>3436</v>
      </c>
      <c r="B1061" t="s">
        <v>3437</v>
      </c>
      <c r="C1061" t="s">
        <v>1472</v>
      </c>
      <c r="D1061" t="s">
        <v>97</v>
      </c>
      <c r="E1061" t="s">
        <v>1397</v>
      </c>
      <c r="F1061" t="s">
        <v>3438</v>
      </c>
      <c r="H1061" s="1">
        <v>45766</v>
      </c>
      <c r="I1061" t="s">
        <v>194</v>
      </c>
      <c r="J1061" t="s">
        <v>124</v>
      </c>
      <c r="K1061" t="s">
        <v>1</v>
      </c>
      <c r="L1061" t="s">
        <v>79</v>
      </c>
      <c r="M1061" t="s">
        <v>1472</v>
      </c>
      <c r="N1061">
        <v>2</v>
      </c>
      <c r="P1061">
        <v>1</v>
      </c>
    </row>
    <row r="1062" spans="1:16" x14ac:dyDescent="0.35">
      <c r="A1062" t="s">
        <v>3439</v>
      </c>
      <c r="B1062" t="s">
        <v>2325</v>
      </c>
      <c r="C1062" t="s">
        <v>1396</v>
      </c>
      <c r="D1062" t="s">
        <v>3300</v>
      </c>
      <c r="E1062" t="s">
        <v>1397</v>
      </c>
      <c r="F1062" t="s">
        <v>3440</v>
      </c>
      <c r="H1062" s="1">
        <v>45766</v>
      </c>
      <c r="I1062" t="s">
        <v>194</v>
      </c>
      <c r="J1062" t="s">
        <v>124</v>
      </c>
      <c r="K1062" t="s">
        <v>1</v>
      </c>
      <c r="L1062" t="s">
        <v>79</v>
      </c>
      <c r="M1062" t="s">
        <v>7747</v>
      </c>
      <c r="N1062">
        <v>2</v>
      </c>
      <c r="P1062">
        <v>1</v>
      </c>
    </row>
    <row r="1063" spans="1:16" x14ac:dyDescent="0.35">
      <c r="A1063" t="s">
        <v>3441</v>
      </c>
      <c r="B1063" t="s">
        <v>3442</v>
      </c>
      <c r="C1063" t="s">
        <v>1402</v>
      </c>
      <c r="D1063" t="s">
        <v>3300</v>
      </c>
      <c r="E1063" t="s">
        <v>1397</v>
      </c>
      <c r="F1063" t="s">
        <v>3443</v>
      </c>
      <c r="H1063" s="1">
        <v>45766</v>
      </c>
      <c r="I1063" t="s">
        <v>194</v>
      </c>
      <c r="J1063" t="s">
        <v>124</v>
      </c>
      <c r="K1063" t="s">
        <v>1</v>
      </c>
      <c r="L1063" t="s">
        <v>79</v>
      </c>
      <c r="M1063" t="s">
        <v>7747</v>
      </c>
      <c r="N1063">
        <v>2</v>
      </c>
      <c r="P1063">
        <v>1</v>
      </c>
    </row>
    <row r="1064" spans="1:16" x14ac:dyDescent="0.35">
      <c r="A1064" t="s">
        <v>3441</v>
      </c>
      <c r="B1064" t="s">
        <v>2969</v>
      </c>
      <c r="C1064" t="s">
        <v>1402</v>
      </c>
      <c r="D1064" t="s">
        <v>3300</v>
      </c>
      <c r="E1064" t="s">
        <v>1397</v>
      </c>
      <c r="F1064" t="s">
        <v>3444</v>
      </c>
      <c r="H1064" s="1">
        <v>45766</v>
      </c>
      <c r="I1064" t="s">
        <v>194</v>
      </c>
      <c r="J1064" t="s">
        <v>124</v>
      </c>
      <c r="K1064" t="s">
        <v>1</v>
      </c>
      <c r="L1064" t="s">
        <v>79</v>
      </c>
      <c r="M1064" t="s">
        <v>7747</v>
      </c>
      <c r="N1064">
        <v>2</v>
      </c>
      <c r="P1064">
        <v>1</v>
      </c>
    </row>
    <row r="1065" spans="1:16" x14ac:dyDescent="0.35">
      <c r="A1065" t="s">
        <v>3441</v>
      </c>
      <c r="B1065" t="s">
        <v>3445</v>
      </c>
      <c r="C1065" t="s">
        <v>1396</v>
      </c>
      <c r="D1065" t="s">
        <v>3300</v>
      </c>
      <c r="E1065" t="s">
        <v>1397</v>
      </c>
      <c r="F1065" t="s">
        <v>3446</v>
      </c>
      <c r="H1065" s="1">
        <v>45766</v>
      </c>
      <c r="I1065" t="s">
        <v>194</v>
      </c>
      <c r="J1065" t="s">
        <v>124</v>
      </c>
      <c r="K1065" t="s">
        <v>1</v>
      </c>
      <c r="L1065" t="s">
        <v>79</v>
      </c>
      <c r="M1065" t="s">
        <v>7747</v>
      </c>
      <c r="N1065">
        <v>2</v>
      </c>
      <c r="P1065">
        <v>1</v>
      </c>
    </row>
    <row r="1066" spans="1:16" x14ac:dyDescent="0.35">
      <c r="A1066" t="s">
        <v>3447</v>
      </c>
      <c r="B1066" t="s">
        <v>3448</v>
      </c>
      <c r="C1066" t="s">
        <v>1558</v>
      </c>
      <c r="D1066" t="s">
        <v>612</v>
      </c>
      <c r="E1066" t="s">
        <v>1397</v>
      </c>
      <c r="F1066" t="s">
        <v>3449</v>
      </c>
      <c r="H1066" s="1">
        <v>45766</v>
      </c>
      <c r="I1066" t="s">
        <v>194</v>
      </c>
      <c r="J1066" t="s">
        <v>124</v>
      </c>
      <c r="K1066" t="s">
        <v>1</v>
      </c>
      <c r="L1066" t="s">
        <v>28</v>
      </c>
      <c r="M1066" t="s">
        <v>7747</v>
      </c>
      <c r="N1066">
        <v>6</v>
      </c>
      <c r="P1066">
        <v>1</v>
      </c>
    </row>
    <row r="1067" spans="1:16" x14ac:dyDescent="0.35">
      <c r="A1067" t="s">
        <v>3450</v>
      </c>
      <c r="B1067" t="s">
        <v>1442</v>
      </c>
      <c r="C1067" t="s">
        <v>1402</v>
      </c>
      <c r="D1067" t="s">
        <v>3300</v>
      </c>
      <c r="E1067" t="s">
        <v>1397</v>
      </c>
      <c r="F1067" t="s">
        <v>3451</v>
      </c>
      <c r="H1067" s="1">
        <v>45766</v>
      </c>
      <c r="I1067" t="s">
        <v>194</v>
      </c>
      <c r="J1067" t="s">
        <v>124</v>
      </c>
      <c r="K1067" t="s">
        <v>1</v>
      </c>
      <c r="L1067" t="s">
        <v>28</v>
      </c>
      <c r="M1067" t="s">
        <v>7747</v>
      </c>
      <c r="N1067">
        <v>6</v>
      </c>
      <c r="P1067">
        <v>1</v>
      </c>
    </row>
    <row r="1068" spans="1:16" x14ac:dyDescent="0.35">
      <c r="A1068" t="s">
        <v>3450</v>
      </c>
      <c r="B1068" t="s">
        <v>2666</v>
      </c>
      <c r="C1068" t="s">
        <v>1396</v>
      </c>
      <c r="D1068" t="s">
        <v>3300</v>
      </c>
      <c r="E1068" t="s">
        <v>1397</v>
      </c>
      <c r="F1068" t="s">
        <v>3452</v>
      </c>
      <c r="H1068" s="1">
        <v>45766</v>
      </c>
      <c r="I1068" t="s">
        <v>194</v>
      </c>
      <c r="J1068" t="s">
        <v>124</v>
      </c>
      <c r="K1068" t="s">
        <v>1</v>
      </c>
      <c r="L1068" t="s">
        <v>28</v>
      </c>
      <c r="M1068" t="s">
        <v>7747</v>
      </c>
      <c r="N1068">
        <v>6</v>
      </c>
      <c r="P1068">
        <v>1</v>
      </c>
    </row>
    <row r="1069" spans="1:16" x14ac:dyDescent="0.35">
      <c r="A1069" t="s">
        <v>3450</v>
      </c>
      <c r="B1069" t="s">
        <v>1990</v>
      </c>
      <c r="C1069" t="s">
        <v>1396</v>
      </c>
      <c r="D1069" t="s">
        <v>3300</v>
      </c>
      <c r="E1069" t="s">
        <v>1397</v>
      </c>
      <c r="F1069" t="s">
        <v>3453</v>
      </c>
      <c r="H1069" s="1">
        <v>45766</v>
      </c>
      <c r="I1069" t="s">
        <v>194</v>
      </c>
      <c r="J1069" t="s">
        <v>124</v>
      </c>
      <c r="K1069" t="s">
        <v>1</v>
      </c>
      <c r="L1069" t="s">
        <v>28</v>
      </c>
      <c r="M1069" t="s">
        <v>7747</v>
      </c>
      <c r="N1069">
        <v>6</v>
      </c>
      <c r="P1069">
        <v>1</v>
      </c>
    </row>
    <row r="1070" spans="1:16" x14ac:dyDescent="0.35">
      <c r="A1070" t="s">
        <v>3450</v>
      </c>
      <c r="B1070" t="s">
        <v>3454</v>
      </c>
      <c r="C1070" t="s">
        <v>1472</v>
      </c>
      <c r="D1070" t="s">
        <v>3300</v>
      </c>
      <c r="E1070" t="s">
        <v>1397</v>
      </c>
      <c r="F1070" t="s">
        <v>3455</v>
      </c>
      <c r="H1070" s="1">
        <v>45766</v>
      </c>
      <c r="I1070" t="s">
        <v>194</v>
      </c>
      <c r="J1070" t="s">
        <v>124</v>
      </c>
      <c r="K1070" t="s">
        <v>1</v>
      </c>
      <c r="L1070" t="s">
        <v>28</v>
      </c>
      <c r="M1070" t="s">
        <v>1472</v>
      </c>
      <c r="N1070">
        <v>6</v>
      </c>
      <c r="P1070">
        <v>1</v>
      </c>
    </row>
    <row r="1071" spans="1:16" x14ac:dyDescent="0.35">
      <c r="A1071" t="s">
        <v>3456</v>
      </c>
      <c r="B1071" t="s">
        <v>2325</v>
      </c>
      <c r="C1071" t="s">
        <v>1396</v>
      </c>
      <c r="D1071" t="s">
        <v>385</v>
      </c>
      <c r="E1071" t="s">
        <v>1397</v>
      </c>
      <c r="F1071" t="s">
        <v>3457</v>
      </c>
      <c r="H1071" s="1">
        <v>45766</v>
      </c>
      <c r="I1071" t="s">
        <v>194</v>
      </c>
      <c r="J1071" t="s">
        <v>124</v>
      </c>
      <c r="K1071" t="s">
        <v>1</v>
      </c>
      <c r="L1071" t="s">
        <v>28</v>
      </c>
      <c r="M1071" t="s">
        <v>7747</v>
      </c>
      <c r="N1071">
        <v>6</v>
      </c>
      <c r="P1071">
        <v>1</v>
      </c>
    </row>
    <row r="1072" spans="1:16" x14ac:dyDescent="0.35">
      <c r="A1072" t="s">
        <v>3458</v>
      </c>
      <c r="B1072" t="s">
        <v>1735</v>
      </c>
      <c r="C1072" t="s">
        <v>1402</v>
      </c>
      <c r="D1072" t="s">
        <v>1526</v>
      </c>
      <c r="E1072" t="s">
        <v>1397</v>
      </c>
      <c r="F1072" t="s">
        <v>3459</v>
      </c>
      <c r="H1072" s="1">
        <v>45766</v>
      </c>
      <c r="I1072" t="s">
        <v>194</v>
      </c>
      <c r="J1072" t="s">
        <v>124</v>
      </c>
      <c r="K1072" t="s">
        <v>1</v>
      </c>
      <c r="L1072" t="s">
        <v>28</v>
      </c>
      <c r="M1072" t="s">
        <v>7747</v>
      </c>
      <c r="N1072">
        <v>6</v>
      </c>
      <c r="P1072">
        <v>1</v>
      </c>
    </row>
    <row r="1073" spans="1:16" x14ac:dyDescent="0.35">
      <c r="A1073" t="s">
        <v>3460</v>
      </c>
      <c r="B1073" t="s">
        <v>1439</v>
      </c>
      <c r="C1073" t="s">
        <v>1402</v>
      </c>
      <c r="D1073" t="s">
        <v>3122</v>
      </c>
      <c r="E1073" t="s">
        <v>1397</v>
      </c>
      <c r="F1073" t="s">
        <v>3461</v>
      </c>
      <c r="H1073" s="1">
        <v>45766</v>
      </c>
      <c r="I1073" t="s">
        <v>194</v>
      </c>
      <c r="J1073" t="s">
        <v>124</v>
      </c>
      <c r="K1073" t="s">
        <v>1</v>
      </c>
      <c r="L1073" t="s">
        <v>28</v>
      </c>
      <c r="M1073" t="s">
        <v>7747</v>
      </c>
      <c r="N1073">
        <v>6</v>
      </c>
      <c r="P1073">
        <v>1</v>
      </c>
    </row>
    <row r="1074" spans="1:16" x14ac:dyDescent="0.35">
      <c r="A1074" t="s">
        <v>3462</v>
      </c>
      <c r="B1074" t="s">
        <v>3463</v>
      </c>
      <c r="C1074" t="s">
        <v>1396</v>
      </c>
      <c r="D1074" t="s">
        <v>97</v>
      </c>
      <c r="E1074" t="s">
        <v>1397</v>
      </c>
      <c r="F1074" t="s">
        <v>3464</v>
      </c>
      <c r="H1074" s="1">
        <v>45766</v>
      </c>
      <c r="I1074" t="s">
        <v>194</v>
      </c>
      <c r="J1074" t="s">
        <v>124</v>
      </c>
      <c r="K1074" t="s">
        <v>1</v>
      </c>
      <c r="L1074" t="s">
        <v>28</v>
      </c>
      <c r="M1074" t="s">
        <v>7747</v>
      </c>
      <c r="N1074">
        <v>6</v>
      </c>
      <c r="P1074">
        <v>1</v>
      </c>
    </row>
    <row r="1075" spans="1:16" x14ac:dyDescent="0.35">
      <c r="A1075" t="s">
        <v>3462</v>
      </c>
      <c r="B1075" t="s">
        <v>1878</v>
      </c>
      <c r="C1075" t="s">
        <v>1396</v>
      </c>
      <c r="D1075" t="s">
        <v>97</v>
      </c>
      <c r="E1075" t="s">
        <v>1397</v>
      </c>
      <c r="F1075" t="s">
        <v>3465</v>
      </c>
      <c r="H1075" s="1">
        <v>45766</v>
      </c>
      <c r="I1075" t="s">
        <v>194</v>
      </c>
      <c r="J1075" t="s">
        <v>124</v>
      </c>
      <c r="K1075" t="s">
        <v>1</v>
      </c>
      <c r="L1075" t="s">
        <v>28</v>
      </c>
      <c r="M1075" t="s">
        <v>7747</v>
      </c>
      <c r="N1075">
        <v>6</v>
      </c>
      <c r="P1075">
        <v>1</v>
      </c>
    </row>
    <row r="1076" spans="1:16" x14ac:dyDescent="0.35">
      <c r="A1076" t="s">
        <v>3462</v>
      </c>
      <c r="B1076" t="s">
        <v>3466</v>
      </c>
      <c r="C1076" t="s">
        <v>1402</v>
      </c>
      <c r="D1076" t="s">
        <v>97</v>
      </c>
      <c r="E1076" t="s">
        <v>1397</v>
      </c>
      <c r="F1076" t="s">
        <v>3467</v>
      </c>
      <c r="H1076" s="1">
        <v>45766</v>
      </c>
      <c r="I1076" t="s">
        <v>194</v>
      </c>
      <c r="J1076" t="s">
        <v>124</v>
      </c>
      <c r="K1076" t="s">
        <v>1</v>
      </c>
      <c r="L1076" t="s">
        <v>28</v>
      </c>
      <c r="M1076" t="s">
        <v>7747</v>
      </c>
      <c r="N1076">
        <v>6</v>
      </c>
      <c r="P1076">
        <v>1</v>
      </c>
    </row>
    <row r="1077" spans="1:16" x14ac:dyDescent="0.35">
      <c r="A1077" t="s">
        <v>3462</v>
      </c>
      <c r="B1077" t="s">
        <v>3361</v>
      </c>
      <c r="C1077" t="s">
        <v>1402</v>
      </c>
      <c r="D1077" t="s">
        <v>97</v>
      </c>
      <c r="E1077" t="s">
        <v>1397</v>
      </c>
      <c r="F1077" t="s">
        <v>3468</v>
      </c>
      <c r="H1077" s="1">
        <v>45766</v>
      </c>
      <c r="I1077" t="s">
        <v>194</v>
      </c>
      <c r="J1077" t="s">
        <v>124</v>
      </c>
      <c r="K1077" t="s">
        <v>1</v>
      </c>
      <c r="L1077" t="s">
        <v>28</v>
      </c>
      <c r="M1077" t="s">
        <v>7747</v>
      </c>
      <c r="N1077">
        <v>6</v>
      </c>
      <c r="P1077">
        <v>1</v>
      </c>
    </row>
    <row r="1078" spans="1:16" x14ac:dyDescent="0.35">
      <c r="A1078" t="s">
        <v>3462</v>
      </c>
      <c r="B1078" t="s">
        <v>3469</v>
      </c>
      <c r="C1078" t="s">
        <v>1428</v>
      </c>
      <c r="D1078" t="s">
        <v>97</v>
      </c>
      <c r="E1078" t="s">
        <v>1397</v>
      </c>
      <c r="F1078" t="s">
        <v>3470</v>
      </c>
      <c r="H1078" s="1">
        <v>45766</v>
      </c>
      <c r="I1078" t="s">
        <v>194</v>
      </c>
      <c r="J1078" t="s">
        <v>124</v>
      </c>
      <c r="K1078" t="s">
        <v>1</v>
      </c>
      <c r="L1078" t="s">
        <v>28</v>
      </c>
      <c r="M1078" t="s">
        <v>1428</v>
      </c>
      <c r="N1078">
        <v>6</v>
      </c>
      <c r="P1078">
        <v>1</v>
      </c>
    </row>
    <row r="1079" spans="1:16" x14ac:dyDescent="0.35">
      <c r="A1079" t="s">
        <v>3471</v>
      </c>
      <c r="B1079" t="s">
        <v>3472</v>
      </c>
      <c r="C1079" t="s">
        <v>1396</v>
      </c>
      <c r="D1079" t="s">
        <v>97</v>
      </c>
      <c r="E1079" t="s">
        <v>1397</v>
      </c>
      <c r="F1079" t="s">
        <v>3473</v>
      </c>
      <c r="H1079" s="1">
        <v>45766</v>
      </c>
      <c r="I1079" t="s">
        <v>194</v>
      </c>
      <c r="J1079" t="s">
        <v>124</v>
      </c>
      <c r="K1079" t="s">
        <v>1</v>
      </c>
      <c r="L1079" t="s">
        <v>28</v>
      </c>
      <c r="M1079" t="s">
        <v>7747</v>
      </c>
      <c r="N1079">
        <v>6</v>
      </c>
      <c r="P1079">
        <v>1</v>
      </c>
    </row>
    <row r="1080" spans="1:16" x14ac:dyDescent="0.35">
      <c r="A1080" t="s">
        <v>3471</v>
      </c>
      <c r="B1080" t="s">
        <v>3474</v>
      </c>
      <c r="C1080" t="s">
        <v>1402</v>
      </c>
      <c r="D1080" t="s">
        <v>97</v>
      </c>
      <c r="E1080" t="s">
        <v>1397</v>
      </c>
      <c r="F1080" t="s">
        <v>3475</v>
      </c>
      <c r="H1080" s="1">
        <v>45766</v>
      </c>
      <c r="I1080" t="s">
        <v>194</v>
      </c>
      <c r="J1080" t="s">
        <v>124</v>
      </c>
      <c r="K1080" t="s">
        <v>1</v>
      </c>
      <c r="L1080" t="s">
        <v>28</v>
      </c>
      <c r="M1080" t="s">
        <v>7747</v>
      </c>
      <c r="N1080">
        <v>6</v>
      </c>
      <c r="P1080">
        <v>1</v>
      </c>
    </row>
    <row r="1081" spans="1:16" x14ac:dyDescent="0.35">
      <c r="A1081" t="s">
        <v>3471</v>
      </c>
      <c r="B1081" t="s">
        <v>1778</v>
      </c>
      <c r="C1081" t="s">
        <v>1396</v>
      </c>
      <c r="D1081" t="s">
        <v>97</v>
      </c>
      <c r="E1081" t="s">
        <v>1397</v>
      </c>
      <c r="F1081" t="s">
        <v>3476</v>
      </c>
      <c r="H1081" s="1">
        <v>45766</v>
      </c>
      <c r="I1081" t="s">
        <v>194</v>
      </c>
      <c r="J1081" t="s">
        <v>124</v>
      </c>
      <c r="K1081" t="s">
        <v>1</v>
      </c>
      <c r="L1081" t="s">
        <v>28</v>
      </c>
      <c r="M1081" t="s">
        <v>7747</v>
      </c>
      <c r="N1081">
        <v>6</v>
      </c>
      <c r="P1081">
        <v>1</v>
      </c>
    </row>
    <row r="1082" spans="1:16" x14ac:dyDescent="0.35">
      <c r="A1082" t="s">
        <v>3477</v>
      </c>
      <c r="B1082" t="s">
        <v>3478</v>
      </c>
      <c r="C1082" t="s">
        <v>1402</v>
      </c>
      <c r="D1082" t="s">
        <v>97</v>
      </c>
      <c r="E1082" t="s">
        <v>1397</v>
      </c>
      <c r="F1082" t="s">
        <v>3479</v>
      </c>
      <c r="H1082" s="1">
        <v>45766</v>
      </c>
      <c r="I1082" t="s">
        <v>194</v>
      </c>
      <c r="J1082" t="s">
        <v>124</v>
      </c>
      <c r="K1082" t="s">
        <v>1</v>
      </c>
      <c r="L1082" t="s">
        <v>28</v>
      </c>
      <c r="M1082" t="s">
        <v>7747</v>
      </c>
      <c r="N1082">
        <v>6</v>
      </c>
      <c r="P1082">
        <v>1</v>
      </c>
    </row>
    <row r="1083" spans="1:16" x14ac:dyDescent="0.35">
      <c r="A1083" t="s">
        <v>3480</v>
      </c>
      <c r="B1083" t="s">
        <v>3481</v>
      </c>
      <c r="C1083" t="s">
        <v>1396</v>
      </c>
      <c r="D1083" t="s">
        <v>97</v>
      </c>
      <c r="E1083" t="s">
        <v>1397</v>
      </c>
      <c r="F1083" t="s">
        <v>3482</v>
      </c>
      <c r="H1083" s="1">
        <v>45766</v>
      </c>
      <c r="I1083" t="s">
        <v>194</v>
      </c>
      <c r="J1083" t="s">
        <v>124</v>
      </c>
      <c r="K1083" t="s">
        <v>1</v>
      </c>
      <c r="L1083" t="s">
        <v>28</v>
      </c>
      <c r="M1083" t="s">
        <v>7747</v>
      </c>
      <c r="N1083">
        <v>6</v>
      </c>
      <c r="P1083">
        <v>1</v>
      </c>
    </row>
    <row r="1084" spans="1:16" x14ac:dyDescent="0.35">
      <c r="A1084" t="s">
        <v>3483</v>
      </c>
      <c r="B1084" t="s">
        <v>2461</v>
      </c>
      <c r="C1084" t="s">
        <v>1396</v>
      </c>
      <c r="D1084" t="s">
        <v>97</v>
      </c>
      <c r="E1084" t="s">
        <v>1397</v>
      </c>
      <c r="F1084" t="s">
        <v>3484</v>
      </c>
      <c r="H1084" s="1">
        <v>45766</v>
      </c>
      <c r="I1084" t="s">
        <v>194</v>
      </c>
      <c r="J1084" t="s">
        <v>124</v>
      </c>
      <c r="K1084" t="s">
        <v>1</v>
      </c>
      <c r="L1084" t="s">
        <v>28</v>
      </c>
      <c r="M1084" t="s">
        <v>7747</v>
      </c>
      <c r="N1084">
        <v>6</v>
      </c>
      <c r="P1084">
        <v>1</v>
      </c>
    </row>
    <row r="1085" spans="1:16" x14ac:dyDescent="0.35">
      <c r="A1085" t="s">
        <v>3485</v>
      </c>
      <c r="B1085" t="s">
        <v>3486</v>
      </c>
      <c r="C1085" t="s">
        <v>1396</v>
      </c>
      <c r="D1085" t="s">
        <v>97</v>
      </c>
      <c r="E1085" t="s">
        <v>1397</v>
      </c>
      <c r="F1085" t="s">
        <v>3487</v>
      </c>
      <c r="H1085" s="1">
        <v>45766</v>
      </c>
      <c r="I1085" t="s">
        <v>194</v>
      </c>
      <c r="J1085" t="s">
        <v>124</v>
      </c>
      <c r="K1085" t="s">
        <v>1</v>
      </c>
      <c r="L1085" t="s">
        <v>28</v>
      </c>
      <c r="M1085" t="s">
        <v>7747</v>
      </c>
      <c r="N1085">
        <v>6</v>
      </c>
      <c r="P1085">
        <v>1</v>
      </c>
    </row>
    <row r="1086" spans="1:16" x14ac:dyDescent="0.35">
      <c r="A1086" t="s">
        <v>3488</v>
      </c>
      <c r="B1086" t="s">
        <v>3489</v>
      </c>
      <c r="C1086" t="s">
        <v>1402</v>
      </c>
      <c r="D1086" t="s">
        <v>3122</v>
      </c>
      <c r="E1086" t="s">
        <v>1397</v>
      </c>
      <c r="F1086" t="s">
        <v>3490</v>
      </c>
      <c r="H1086" s="1">
        <v>45766</v>
      </c>
      <c r="I1086" t="s">
        <v>194</v>
      </c>
      <c r="J1086" t="s">
        <v>124</v>
      </c>
      <c r="K1086" t="s">
        <v>1</v>
      </c>
      <c r="L1086" t="s">
        <v>28</v>
      </c>
      <c r="M1086" t="s">
        <v>7747</v>
      </c>
      <c r="N1086">
        <v>6</v>
      </c>
      <c r="P1086">
        <v>1</v>
      </c>
    </row>
    <row r="1087" spans="1:16" x14ac:dyDescent="0.35">
      <c r="A1087" t="s">
        <v>3491</v>
      </c>
      <c r="B1087" t="s">
        <v>3492</v>
      </c>
      <c r="C1087" t="s">
        <v>1402</v>
      </c>
      <c r="D1087" t="s">
        <v>97</v>
      </c>
      <c r="E1087" t="s">
        <v>1397</v>
      </c>
      <c r="F1087" t="s">
        <v>3493</v>
      </c>
      <c r="H1087" s="1">
        <v>45766</v>
      </c>
      <c r="I1087" t="s">
        <v>194</v>
      </c>
      <c r="J1087" t="s">
        <v>124</v>
      </c>
      <c r="K1087" t="s">
        <v>1</v>
      </c>
      <c r="L1087" t="s">
        <v>28</v>
      </c>
      <c r="M1087" t="s">
        <v>7747</v>
      </c>
      <c r="N1087">
        <v>6</v>
      </c>
      <c r="P1087">
        <v>1</v>
      </c>
    </row>
    <row r="1088" spans="1:16" x14ac:dyDescent="0.35">
      <c r="A1088" t="s">
        <v>3494</v>
      </c>
      <c r="B1088" t="s">
        <v>3495</v>
      </c>
      <c r="C1088" t="s">
        <v>1396</v>
      </c>
      <c r="D1088" t="s">
        <v>3300</v>
      </c>
      <c r="E1088" t="s">
        <v>1397</v>
      </c>
      <c r="F1088" t="s">
        <v>3496</v>
      </c>
      <c r="H1088" s="1">
        <v>45766</v>
      </c>
      <c r="I1088" t="s">
        <v>194</v>
      </c>
      <c r="J1088" t="s">
        <v>124</v>
      </c>
      <c r="K1088" t="s">
        <v>1</v>
      </c>
      <c r="L1088" t="s">
        <v>28</v>
      </c>
      <c r="M1088" t="s">
        <v>7747</v>
      </c>
      <c r="N1088">
        <v>6</v>
      </c>
      <c r="P1088">
        <v>1</v>
      </c>
    </row>
    <row r="1089" spans="1:16" x14ac:dyDescent="0.35">
      <c r="A1089" t="s">
        <v>3497</v>
      </c>
      <c r="B1089" t="s">
        <v>3498</v>
      </c>
      <c r="C1089" t="s">
        <v>1472</v>
      </c>
      <c r="D1089" t="s">
        <v>97</v>
      </c>
      <c r="E1089" t="s">
        <v>1397</v>
      </c>
      <c r="F1089" t="s">
        <v>3499</v>
      </c>
      <c r="H1089" s="1">
        <v>45766</v>
      </c>
      <c r="I1089" t="s">
        <v>194</v>
      </c>
      <c r="J1089" t="s">
        <v>124</v>
      </c>
      <c r="K1089" t="s">
        <v>1</v>
      </c>
      <c r="L1089" t="s">
        <v>28</v>
      </c>
      <c r="M1089" t="s">
        <v>1472</v>
      </c>
      <c r="N1089">
        <v>6</v>
      </c>
      <c r="P1089">
        <v>1</v>
      </c>
    </row>
    <row r="1090" spans="1:16" x14ac:dyDescent="0.35">
      <c r="A1090" t="s">
        <v>3500</v>
      </c>
      <c r="B1090" t="s">
        <v>3469</v>
      </c>
      <c r="C1090" t="s">
        <v>1402</v>
      </c>
      <c r="D1090" t="s">
        <v>97</v>
      </c>
      <c r="E1090" t="s">
        <v>1397</v>
      </c>
      <c r="F1090" t="s">
        <v>3501</v>
      </c>
      <c r="H1090" s="1">
        <v>45766</v>
      </c>
      <c r="I1090" t="s">
        <v>194</v>
      </c>
      <c r="J1090" t="s">
        <v>124</v>
      </c>
      <c r="K1090" t="s">
        <v>1</v>
      </c>
      <c r="L1090" t="s">
        <v>28</v>
      </c>
      <c r="M1090" t="s">
        <v>7747</v>
      </c>
      <c r="N1090">
        <v>6</v>
      </c>
      <c r="P1090">
        <v>1</v>
      </c>
    </row>
    <row r="1091" spans="1:16" x14ac:dyDescent="0.35">
      <c r="A1091" t="s">
        <v>3502</v>
      </c>
      <c r="B1091" t="s">
        <v>3503</v>
      </c>
      <c r="C1091" t="s">
        <v>1396</v>
      </c>
      <c r="D1091" t="s">
        <v>3300</v>
      </c>
      <c r="E1091" t="s">
        <v>1397</v>
      </c>
      <c r="F1091" t="s">
        <v>3504</v>
      </c>
      <c r="H1091" s="1">
        <v>45766</v>
      </c>
      <c r="I1091" t="s">
        <v>194</v>
      </c>
      <c r="J1091" t="s">
        <v>124</v>
      </c>
      <c r="K1091" t="s">
        <v>1</v>
      </c>
      <c r="L1091" t="s">
        <v>28</v>
      </c>
      <c r="M1091" t="s">
        <v>7747</v>
      </c>
      <c r="N1091">
        <v>6</v>
      </c>
      <c r="P1091">
        <v>1</v>
      </c>
    </row>
    <row r="1092" spans="1:16" x14ac:dyDescent="0.35">
      <c r="A1092" t="s">
        <v>3505</v>
      </c>
      <c r="B1092" t="s">
        <v>3506</v>
      </c>
      <c r="C1092" t="s">
        <v>1402</v>
      </c>
      <c r="D1092" t="s">
        <v>3300</v>
      </c>
      <c r="E1092" t="s">
        <v>1397</v>
      </c>
      <c r="F1092" t="s">
        <v>3507</v>
      </c>
      <c r="H1092" s="1">
        <v>45766</v>
      </c>
      <c r="I1092" t="s">
        <v>194</v>
      </c>
      <c r="J1092" t="s">
        <v>124</v>
      </c>
      <c r="K1092" t="s">
        <v>1</v>
      </c>
      <c r="L1092" t="s">
        <v>28</v>
      </c>
      <c r="M1092" t="s">
        <v>7747</v>
      </c>
      <c r="N1092">
        <v>6</v>
      </c>
      <c r="P1092">
        <v>1</v>
      </c>
    </row>
    <row r="1093" spans="1:16" x14ac:dyDescent="0.35">
      <c r="A1093" t="s">
        <v>3508</v>
      </c>
      <c r="B1093" t="s">
        <v>2828</v>
      </c>
      <c r="C1093" t="s">
        <v>1396</v>
      </c>
      <c r="D1093" t="s">
        <v>3300</v>
      </c>
      <c r="E1093" t="s">
        <v>1397</v>
      </c>
      <c r="F1093" t="s">
        <v>3509</v>
      </c>
      <c r="H1093" s="1">
        <v>45766</v>
      </c>
      <c r="I1093" t="s">
        <v>194</v>
      </c>
      <c r="J1093" t="s">
        <v>124</v>
      </c>
      <c r="K1093" t="s">
        <v>1</v>
      </c>
      <c r="L1093" t="s">
        <v>28</v>
      </c>
      <c r="M1093" t="s">
        <v>7747</v>
      </c>
      <c r="N1093">
        <v>6</v>
      </c>
      <c r="P1093">
        <v>1</v>
      </c>
    </row>
    <row r="1094" spans="1:16" x14ac:dyDescent="0.35">
      <c r="A1094" t="s">
        <v>3510</v>
      </c>
      <c r="B1094" t="s">
        <v>3511</v>
      </c>
      <c r="C1094" t="s">
        <v>1396</v>
      </c>
      <c r="D1094" t="s">
        <v>97</v>
      </c>
      <c r="E1094" t="s">
        <v>1397</v>
      </c>
      <c r="F1094" t="s">
        <v>3512</v>
      </c>
      <c r="H1094" s="1">
        <v>45766</v>
      </c>
      <c r="I1094" t="s">
        <v>194</v>
      </c>
      <c r="J1094" t="s">
        <v>124</v>
      </c>
      <c r="K1094" t="s">
        <v>1</v>
      </c>
      <c r="L1094" t="s">
        <v>28</v>
      </c>
      <c r="M1094" t="s">
        <v>7747</v>
      </c>
      <c r="N1094">
        <v>6</v>
      </c>
      <c r="P1094">
        <v>1</v>
      </c>
    </row>
    <row r="1095" spans="1:16" x14ac:dyDescent="0.35">
      <c r="A1095" t="s">
        <v>3513</v>
      </c>
      <c r="B1095" t="s">
        <v>1972</v>
      </c>
      <c r="C1095" t="s">
        <v>1402</v>
      </c>
      <c r="D1095" t="s">
        <v>3300</v>
      </c>
      <c r="E1095" t="s">
        <v>1397</v>
      </c>
      <c r="F1095" t="s">
        <v>3514</v>
      </c>
      <c r="H1095" s="1">
        <v>45766</v>
      </c>
      <c r="I1095" t="s">
        <v>194</v>
      </c>
      <c r="J1095" t="s">
        <v>124</v>
      </c>
      <c r="K1095" t="s">
        <v>1</v>
      </c>
      <c r="L1095" t="s">
        <v>28</v>
      </c>
      <c r="M1095" t="s">
        <v>7747</v>
      </c>
      <c r="N1095">
        <v>6</v>
      </c>
      <c r="P1095">
        <v>1</v>
      </c>
    </row>
    <row r="1096" spans="1:16" x14ac:dyDescent="0.35">
      <c r="A1096" t="s">
        <v>3515</v>
      </c>
      <c r="B1096" t="s">
        <v>1831</v>
      </c>
      <c r="C1096" t="s">
        <v>1402</v>
      </c>
      <c r="D1096" t="s">
        <v>3300</v>
      </c>
      <c r="E1096" t="s">
        <v>1397</v>
      </c>
      <c r="F1096" t="s">
        <v>3516</v>
      </c>
      <c r="H1096" s="1">
        <v>45766</v>
      </c>
      <c r="I1096" t="s">
        <v>194</v>
      </c>
      <c r="J1096" t="s">
        <v>124</v>
      </c>
      <c r="K1096" t="s">
        <v>1</v>
      </c>
      <c r="L1096" t="s">
        <v>28</v>
      </c>
      <c r="M1096" t="s">
        <v>7747</v>
      </c>
      <c r="N1096">
        <v>6</v>
      </c>
      <c r="P1096">
        <v>1</v>
      </c>
    </row>
    <row r="1097" spans="1:16" x14ac:dyDescent="0.35">
      <c r="A1097" t="s">
        <v>3515</v>
      </c>
      <c r="B1097" t="s">
        <v>1518</v>
      </c>
      <c r="C1097" t="s">
        <v>1402</v>
      </c>
      <c r="D1097" t="s">
        <v>3300</v>
      </c>
      <c r="E1097" t="s">
        <v>1397</v>
      </c>
      <c r="F1097" t="s">
        <v>3517</v>
      </c>
      <c r="H1097" s="1">
        <v>45766</v>
      </c>
      <c r="I1097" t="s">
        <v>194</v>
      </c>
      <c r="J1097" t="s">
        <v>124</v>
      </c>
      <c r="K1097" t="s">
        <v>1</v>
      </c>
      <c r="L1097" t="s">
        <v>28</v>
      </c>
      <c r="M1097" t="s">
        <v>7747</v>
      </c>
      <c r="N1097">
        <v>6</v>
      </c>
      <c r="P1097">
        <v>1</v>
      </c>
    </row>
    <row r="1098" spans="1:16" x14ac:dyDescent="0.35">
      <c r="A1098" t="s">
        <v>3515</v>
      </c>
      <c r="B1098" t="s">
        <v>3294</v>
      </c>
      <c r="C1098" t="s">
        <v>1396</v>
      </c>
      <c r="D1098" t="s">
        <v>3300</v>
      </c>
      <c r="E1098" t="s">
        <v>1397</v>
      </c>
      <c r="F1098" t="s">
        <v>3518</v>
      </c>
      <c r="H1098" s="1">
        <v>45766</v>
      </c>
      <c r="I1098" t="s">
        <v>194</v>
      </c>
      <c r="J1098" t="s">
        <v>124</v>
      </c>
      <c r="K1098" t="s">
        <v>1</v>
      </c>
      <c r="L1098" t="s">
        <v>28</v>
      </c>
      <c r="M1098" t="s">
        <v>7747</v>
      </c>
      <c r="N1098">
        <v>6</v>
      </c>
      <c r="P1098">
        <v>1</v>
      </c>
    </row>
    <row r="1099" spans="1:16" x14ac:dyDescent="0.35">
      <c r="A1099" t="s">
        <v>3519</v>
      </c>
      <c r="B1099" t="s">
        <v>1941</v>
      </c>
      <c r="C1099" t="s">
        <v>1396</v>
      </c>
      <c r="D1099" t="s">
        <v>3300</v>
      </c>
      <c r="E1099" t="s">
        <v>1397</v>
      </c>
      <c r="F1099" t="s">
        <v>3520</v>
      </c>
      <c r="H1099" s="1">
        <v>45766</v>
      </c>
      <c r="I1099" t="s">
        <v>194</v>
      </c>
      <c r="J1099" t="s">
        <v>124</v>
      </c>
      <c r="K1099" t="s">
        <v>1</v>
      </c>
      <c r="L1099" t="s">
        <v>28</v>
      </c>
      <c r="M1099" t="s">
        <v>7747</v>
      </c>
      <c r="N1099">
        <v>6</v>
      </c>
      <c r="P1099">
        <v>1</v>
      </c>
    </row>
    <row r="1100" spans="1:16" x14ac:dyDescent="0.35">
      <c r="A1100" t="s">
        <v>3521</v>
      </c>
      <c r="B1100" t="s">
        <v>1800</v>
      </c>
      <c r="C1100" t="s">
        <v>1402</v>
      </c>
      <c r="D1100" t="s">
        <v>97</v>
      </c>
      <c r="E1100" t="s">
        <v>1397</v>
      </c>
      <c r="F1100" t="s">
        <v>3522</v>
      </c>
      <c r="H1100" s="1">
        <v>45766</v>
      </c>
      <c r="I1100" t="s">
        <v>194</v>
      </c>
      <c r="J1100" t="s">
        <v>124</v>
      </c>
      <c r="K1100" t="s">
        <v>1</v>
      </c>
      <c r="L1100" t="s">
        <v>28</v>
      </c>
      <c r="M1100" t="s">
        <v>7747</v>
      </c>
      <c r="N1100">
        <v>6</v>
      </c>
      <c r="P1100">
        <v>1</v>
      </c>
    </row>
    <row r="1101" spans="1:16" x14ac:dyDescent="0.35">
      <c r="A1101" t="s">
        <v>3521</v>
      </c>
      <c r="B1101" t="s">
        <v>2477</v>
      </c>
      <c r="C1101" t="s">
        <v>1472</v>
      </c>
      <c r="D1101" t="s">
        <v>97</v>
      </c>
      <c r="E1101" t="s">
        <v>1397</v>
      </c>
      <c r="F1101" t="s">
        <v>3523</v>
      </c>
      <c r="H1101" s="1">
        <v>45766</v>
      </c>
      <c r="I1101" t="s">
        <v>194</v>
      </c>
      <c r="J1101" t="s">
        <v>124</v>
      </c>
      <c r="K1101" t="s">
        <v>1</v>
      </c>
      <c r="L1101" t="s">
        <v>28</v>
      </c>
      <c r="M1101" t="s">
        <v>1472</v>
      </c>
      <c r="N1101">
        <v>6</v>
      </c>
      <c r="P1101">
        <v>1</v>
      </c>
    </row>
    <row r="1102" spans="1:16" x14ac:dyDescent="0.35">
      <c r="A1102" t="s">
        <v>3524</v>
      </c>
      <c r="B1102" t="s">
        <v>3525</v>
      </c>
      <c r="C1102" t="s">
        <v>1396</v>
      </c>
      <c r="D1102" t="s">
        <v>3300</v>
      </c>
      <c r="E1102" t="s">
        <v>1397</v>
      </c>
      <c r="F1102" t="s">
        <v>3526</v>
      </c>
      <c r="H1102" s="1">
        <v>45766</v>
      </c>
      <c r="I1102" t="s">
        <v>194</v>
      </c>
      <c r="J1102" t="s">
        <v>124</v>
      </c>
      <c r="K1102" t="s">
        <v>1</v>
      </c>
      <c r="L1102" t="s">
        <v>28</v>
      </c>
      <c r="M1102" t="s">
        <v>7747</v>
      </c>
      <c r="N1102">
        <v>6</v>
      </c>
      <c r="P1102">
        <v>1</v>
      </c>
    </row>
    <row r="1103" spans="1:16" x14ac:dyDescent="0.35">
      <c r="A1103" t="s">
        <v>3527</v>
      </c>
      <c r="B1103" t="s">
        <v>2452</v>
      </c>
      <c r="C1103" t="s">
        <v>1396</v>
      </c>
      <c r="D1103" t="s">
        <v>97</v>
      </c>
      <c r="E1103" t="s">
        <v>1397</v>
      </c>
      <c r="F1103" t="s">
        <v>3528</v>
      </c>
      <c r="H1103" s="1">
        <v>45766</v>
      </c>
      <c r="I1103" t="s">
        <v>194</v>
      </c>
      <c r="J1103" t="s">
        <v>124</v>
      </c>
      <c r="K1103" t="s">
        <v>1</v>
      </c>
      <c r="L1103" t="s">
        <v>28</v>
      </c>
      <c r="M1103" t="s">
        <v>7747</v>
      </c>
      <c r="N1103">
        <v>6</v>
      </c>
      <c r="P1103">
        <v>1</v>
      </c>
    </row>
    <row r="1104" spans="1:16" x14ac:dyDescent="0.35">
      <c r="A1104" t="s">
        <v>3529</v>
      </c>
      <c r="B1104" t="s">
        <v>3530</v>
      </c>
      <c r="C1104" t="s">
        <v>1396</v>
      </c>
      <c r="D1104" t="s">
        <v>97</v>
      </c>
      <c r="E1104" t="s">
        <v>1397</v>
      </c>
      <c r="F1104" t="s">
        <v>3531</v>
      </c>
      <c r="H1104" s="1">
        <v>45766</v>
      </c>
      <c r="I1104" t="s">
        <v>194</v>
      </c>
      <c r="J1104" t="s">
        <v>124</v>
      </c>
      <c r="K1104" t="s">
        <v>1</v>
      </c>
      <c r="L1104" t="s">
        <v>28</v>
      </c>
      <c r="M1104" t="s">
        <v>7747</v>
      </c>
      <c r="N1104">
        <v>6</v>
      </c>
      <c r="P1104">
        <v>1</v>
      </c>
    </row>
    <row r="1105" spans="1:16" x14ac:dyDescent="0.35">
      <c r="A1105" t="s">
        <v>3532</v>
      </c>
      <c r="B1105" t="s">
        <v>1811</v>
      </c>
      <c r="C1105" t="s">
        <v>1396</v>
      </c>
      <c r="D1105" t="s">
        <v>97</v>
      </c>
      <c r="E1105" t="s">
        <v>1397</v>
      </c>
      <c r="F1105" t="s">
        <v>3533</v>
      </c>
      <c r="H1105" s="1">
        <v>45766</v>
      </c>
      <c r="I1105" t="s">
        <v>194</v>
      </c>
      <c r="J1105" t="s">
        <v>124</v>
      </c>
      <c r="K1105" t="s">
        <v>1</v>
      </c>
      <c r="L1105" t="s">
        <v>28</v>
      </c>
      <c r="M1105" t="s">
        <v>7747</v>
      </c>
      <c r="N1105">
        <v>6</v>
      </c>
      <c r="P1105">
        <v>1</v>
      </c>
    </row>
    <row r="1106" spans="1:16" x14ac:dyDescent="0.35">
      <c r="A1106" t="s">
        <v>3532</v>
      </c>
      <c r="B1106" t="s">
        <v>3534</v>
      </c>
      <c r="C1106" t="s">
        <v>1402</v>
      </c>
      <c r="D1106" t="s">
        <v>97</v>
      </c>
      <c r="E1106" t="s">
        <v>1397</v>
      </c>
      <c r="F1106" t="s">
        <v>3535</v>
      </c>
      <c r="H1106" s="1">
        <v>45766</v>
      </c>
      <c r="I1106" t="s">
        <v>194</v>
      </c>
      <c r="J1106" t="s">
        <v>124</v>
      </c>
      <c r="K1106" t="s">
        <v>1</v>
      </c>
      <c r="L1106" t="s">
        <v>28</v>
      </c>
      <c r="M1106" t="s">
        <v>7747</v>
      </c>
      <c r="N1106">
        <v>6</v>
      </c>
      <c r="P1106">
        <v>1</v>
      </c>
    </row>
    <row r="1107" spans="1:16" x14ac:dyDescent="0.35">
      <c r="A1107" t="s">
        <v>3532</v>
      </c>
      <c r="B1107" t="s">
        <v>3536</v>
      </c>
      <c r="C1107" t="s">
        <v>1402</v>
      </c>
      <c r="D1107" t="s">
        <v>97</v>
      </c>
      <c r="E1107" t="s">
        <v>1397</v>
      </c>
      <c r="F1107" t="s">
        <v>3537</v>
      </c>
      <c r="H1107" s="1">
        <v>45766</v>
      </c>
      <c r="I1107" t="s">
        <v>194</v>
      </c>
      <c r="J1107" t="s">
        <v>124</v>
      </c>
      <c r="K1107" t="s">
        <v>1</v>
      </c>
      <c r="L1107" t="s">
        <v>28</v>
      </c>
      <c r="M1107" t="s">
        <v>7747</v>
      </c>
      <c r="N1107">
        <v>6</v>
      </c>
      <c r="P1107">
        <v>1</v>
      </c>
    </row>
    <row r="1108" spans="1:16" x14ac:dyDescent="0.35">
      <c r="A1108" t="s">
        <v>3532</v>
      </c>
      <c r="B1108" t="s">
        <v>3538</v>
      </c>
      <c r="C1108" t="s">
        <v>1472</v>
      </c>
      <c r="D1108" t="s">
        <v>97</v>
      </c>
      <c r="E1108" t="s">
        <v>1397</v>
      </c>
      <c r="F1108" t="s">
        <v>3539</v>
      </c>
      <c r="H1108" s="1">
        <v>45766</v>
      </c>
      <c r="I1108" t="s">
        <v>194</v>
      </c>
      <c r="J1108" t="s">
        <v>124</v>
      </c>
      <c r="K1108" t="s">
        <v>1</v>
      </c>
      <c r="L1108" t="s">
        <v>28</v>
      </c>
      <c r="M1108" t="s">
        <v>1472</v>
      </c>
      <c r="N1108">
        <v>6</v>
      </c>
      <c r="P1108">
        <v>1</v>
      </c>
    </row>
    <row r="1109" spans="1:16" x14ac:dyDescent="0.35">
      <c r="A1109" t="s">
        <v>3540</v>
      </c>
      <c r="B1109" t="s">
        <v>3541</v>
      </c>
      <c r="C1109" t="s">
        <v>1396</v>
      </c>
      <c r="D1109" t="s">
        <v>97</v>
      </c>
      <c r="E1109" t="s">
        <v>1397</v>
      </c>
      <c r="F1109" t="s">
        <v>3542</v>
      </c>
      <c r="H1109" s="1">
        <v>45766</v>
      </c>
      <c r="I1109" t="s">
        <v>194</v>
      </c>
      <c r="J1109" t="s">
        <v>124</v>
      </c>
      <c r="K1109" t="s">
        <v>1</v>
      </c>
      <c r="L1109" t="s">
        <v>28</v>
      </c>
      <c r="M1109" t="s">
        <v>7747</v>
      </c>
      <c r="N1109">
        <v>6</v>
      </c>
      <c r="P1109">
        <v>1</v>
      </c>
    </row>
    <row r="1110" spans="1:16" x14ac:dyDescent="0.35">
      <c r="A1110" t="s">
        <v>1831</v>
      </c>
      <c r="B1110" t="s">
        <v>3543</v>
      </c>
      <c r="C1110" t="s">
        <v>1402</v>
      </c>
      <c r="D1110" t="s">
        <v>1526</v>
      </c>
      <c r="E1110" t="s">
        <v>1397</v>
      </c>
      <c r="F1110" t="s">
        <v>3544</v>
      </c>
      <c r="H1110" s="1">
        <v>45766</v>
      </c>
      <c r="I1110" t="s">
        <v>194</v>
      </c>
      <c r="J1110" t="s">
        <v>124</v>
      </c>
      <c r="K1110" t="s">
        <v>1</v>
      </c>
      <c r="L1110" t="s">
        <v>28</v>
      </c>
      <c r="M1110" t="s">
        <v>7747</v>
      </c>
      <c r="N1110">
        <v>6</v>
      </c>
      <c r="P1110">
        <v>1</v>
      </c>
    </row>
    <row r="1111" spans="1:16" x14ac:dyDescent="0.35">
      <c r="A1111" t="s">
        <v>3545</v>
      </c>
      <c r="B1111" t="s">
        <v>3546</v>
      </c>
      <c r="C1111" t="s">
        <v>1396</v>
      </c>
      <c r="D1111" t="s">
        <v>97</v>
      </c>
      <c r="E1111" t="s">
        <v>1397</v>
      </c>
      <c r="F1111" t="s">
        <v>3547</v>
      </c>
      <c r="H1111" s="1">
        <v>45766</v>
      </c>
      <c r="I1111" t="s">
        <v>194</v>
      </c>
      <c r="J1111" t="s">
        <v>124</v>
      </c>
      <c r="K1111" t="s">
        <v>1</v>
      </c>
      <c r="L1111" t="s">
        <v>28</v>
      </c>
      <c r="M1111" t="s">
        <v>7747</v>
      </c>
      <c r="N1111">
        <v>6</v>
      </c>
      <c r="P1111">
        <v>1</v>
      </c>
    </row>
    <row r="1112" spans="1:16" x14ac:dyDescent="0.35">
      <c r="A1112" t="s">
        <v>3548</v>
      </c>
      <c r="B1112" t="s">
        <v>3549</v>
      </c>
      <c r="C1112" t="s">
        <v>1396</v>
      </c>
      <c r="D1112" t="s">
        <v>578</v>
      </c>
      <c r="E1112" t="s">
        <v>1397</v>
      </c>
      <c r="F1112" t="s">
        <v>3550</v>
      </c>
      <c r="H1112" s="1">
        <v>45766</v>
      </c>
      <c r="I1112" t="s">
        <v>194</v>
      </c>
      <c r="J1112" t="s">
        <v>124</v>
      </c>
      <c r="K1112" t="s">
        <v>1</v>
      </c>
      <c r="L1112" t="s">
        <v>28</v>
      </c>
      <c r="M1112" t="s">
        <v>7747</v>
      </c>
      <c r="N1112">
        <v>6</v>
      </c>
      <c r="P1112">
        <v>1</v>
      </c>
    </row>
    <row r="1113" spans="1:16" x14ac:dyDescent="0.35">
      <c r="A1113" t="s">
        <v>3551</v>
      </c>
      <c r="B1113" t="s">
        <v>2496</v>
      </c>
      <c r="C1113" t="s">
        <v>1402</v>
      </c>
      <c r="D1113" t="s">
        <v>1526</v>
      </c>
      <c r="E1113" t="s">
        <v>1397</v>
      </c>
      <c r="F1113" t="s">
        <v>3552</v>
      </c>
      <c r="H1113" s="1">
        <v>45766</v>
      </c>
      <c r="I1113" t="s">
        <v>194</v>
      </c>
      <c r="J1113" t="s">
        <v>124</v>
      </c>
      <c r="K1113" t="s">
        <v>1</v>
      </c>
      <c r="L1113" t="s">
        <v>28</v>
      </c>
      <c r="M1113" t="s">
        <v>7747</v>
      </c>
      <c r="N1113">
        <v>6</v>
      </c>
      <c r="P1113">
        <v>1</v>
      </c>
    </row>
    <row r="1114" spans="1:16" x14ac:dyDescent="0.35">
      <c r="A1114" t="s">
        <v>3553</v>
      </c>
      <c r="B1114" t="s">
        <v>3186</v>
      </c>
      <c r="C1114" t="s">
        <v>1396</v>
      </c>
      <c r="D1114" t="s">
        <v>97</v>
      </c>
      <c r="E1114" t="s">
        <v>1397</v>
      </c>
      <c r="F1114" t="s">
        <v>3554</v>
      </c>
      <c r="H1114" s="1">
        <v>45766</v>
      </c>
      <c r="I1114" t="s">
        <v>194</v>
      </c>
      <c r="J1114" t="s">
        <v>124</v>
      </c>
      <c r="K1114" t="s">
        <v>1</v>
      </c>
      <c r="L1114" t="s">
        <v>28</v>
      </c>
      <c r="M1114" t="s">
        <v>7747</v>
      </c>
      <c r="N1114">
        <v>6</v>
      </c>
      <c r="P1114">
        <v>1</v>
      </c>
    </row>
    <row r="1115" spans="1:16" x14ac:dyDescent="0.35">
      <c r="A1115" t="s">
        <v>3555</v>
      </c>
      <c r="B1115" t="s">
        <v>3361</v>
      </c>
      <c r="C1115" t="s">
        <v>1402</v>
      </c>
      <c r="D1115" t="s">
        <v>97</v>
      </c>
      <c r="E1115" t="s">
        <v>1397</v>
      </c>
      <c r="F1115" t="s">
        <v>3556</v>
      </c>
      <c r="H1115" s="1">
        <v>45766</v>
      </c>
      <c r="I1115" t="s">
        <v>194</v>
      </c>
      <c r="J1115" t="s">
        <v>124</v>
      </c>
      <c r="K1115" t="s">
        <v>1</v>
      </c>
      <c r="L1115" t="s">
        <v>28</v>
      </c>
      <c r="M1115" t="s">
        <v>7747</v>
      </c>
      <c r="N1115">
        <v>6</v>
      </c>
      <c r="P1115">
        <v>1</v>
      </c>
    </row>
    <row r="1116" spans="1:16" x14ac:dyDescent="0.35">
      <c r="A1116" t="s">
        <v>3555</v>
      </c>
      <c r="B1116" t="s">
        <v>3557</v>
      </c>
      <c r="C1116" t="s">
        <v>1396</v>
      </c>
      <c r="D1116" t="s">
        <v>97</v>
      </c>
      <c r="E1116" t="s">
        <v>1397</v>
      </c>
      <c r="F1116" t="s">
        <v>3558</v>
      </c>
      <c r="H1116" s="1">
        <v>45766</v>
      </c>
      <c r="I1116" t="s">
        <v>194</v>
      </c>
      <c r="J1116" t="s">
        <v>124</v>
      </c>
      <c r="K1116" t="s">
        <v>1</v>
      </c>
      <c r="L1116" t="s">
        <v>28</v>
      </c>
      <c r="M1116" t="s">
        <v>7747</v>
      </c>
      <c r="N1116">
        <v>6</v>
      </c>
      <c r="P1116">
        <v>1</v>
      </c>
    </row>
    <row r="1117" spans="1:16" x14ac:dyDescent="0.35">
      <c r="A1117" t="s">
        <v>3555</v>
      </c>
      <c r="B1117" t="s">
        <v>3559</v>
      </c>
      <c r="C1117" t="s">
        <v>1402</v>
      </c>
      <c r="D1117" t="s">
        <v>97</v>
      </c>
      <c r="E1117" t="s">
        <v>1397</v>
      </c>
      <c r="F1117" t="s">
        <v>3560</v>
      </c>
      <c r="H1117" s="1">
        <v>45766</v>
      </c>
      <c r="I1117" t="s">
        <v>194</v>
      </c>
      <c r="J1117" t="s">
        <v>124</v>
      </c>
      <c r="K1117" t="s">
        <v>1</v>
      </c>
      <c r="L1117" t="s">
        <v>28</v>
      </c>
      <c r="M1117" t="s">
        <v>7747</v>
      </c>
      <c r="N1117">
        <v>6</v>
      </c>
      <c r="P1117">
        <v>1</v>
      </c>
    </row>
    <row r="1118" spans="1:16" x14ac:dyDescent="0.35">
      <c r="A1118" t="s">
        <v>3561</v>
      </c>
      <c r="B1118" t="s">
        <v>3562</v>
      </c>
      <c r="C1118" t="s">
        <v>1396</v>
      </c>
      <c r="D1118" t="s">
        <v>385</v>
      </c>
      <c r="E1118" t="s">
        <v>1397</v>
      </c>
      <c r="F1118" t="s">
        <v>3563</v>
      </c>
      <c r="H1118" s="1">
        <v>45766</v>
      </c>
      <c r="I1118" t="s">
        <v>194</v>
      </c>
      <c r="J1118" t="s">
        <v>124</v>
      </c>
      <c r="K1118" t="s">
        <v>1</v>
      </c>
      <c r="L1118" t="s">
        <v>28</v>
      </c>
      <c r="M1118" t="s">
        <v>7747</v>
      </c>
      <c r="N1118">
        <v>6</v>
      </c>
      <c r="P1118">
        <v>1</v>
      </c>
    </row>
    <row r="1119" spans="1:16" x14ac:dyDescent="0.35">
      <c r="A1119" t="s">
        <v>3564</v>
      </c>
      <c r="B1119" t="s">
        <v>1811</v>
      </c>
      <c r="C1119" t="s">
        <v>1396</v>
      </c>
      <c r="D1119" t="s">
        <v>97</v>
      </c>
      <c r="E1119" t="s">
        <v>1397</v>
      </c>
      <c r="F1119" t="s">
        <v>3565</v>
      </c>
      <c r="H1119" s="1">
        <v>45766</v>
      </c>
      <c r="I1119" t="s">
        <v>194</v>
      </c>
      <c r="J1119" t="s">
        <v>124</v>
      </c>
      <c r="K1119" t="s">
        <v>1</v>
      </c>
      <c r="L1119" t="s">
        <v>28</v>
      </c>
      <c r="M1119" t="s">
        <v>7747</v>
      </c>
      <c r="N1119">
        <v>6</v>
      </c>
      <c r="P1119">
        <v>1</v>
      </c>
    </row>
    <row r="1120" spans="1:16" x14ac:dyDescent="0.35">
      <c r="A1120" t="s">
        <v>3564</v>
      </c>
      <c r="B1120" t="s">
        <v>3492</v>
      </c>
      <c r="C1120" t="s">
        <v>1402</v>
      </c>
      <c r="D1120" t="s">
        <v>97</v>
      </c>
      <c r="E1120" t="s">
        <v>1397</v>
      </c>
      <c r="F1120" t="s">
        <v>3566</v>
      </c>
      <c r="H1120" s="1">
        <v>45766</v>
      </c>
      <c r="I1120" t="s">
        <v>194</v>
      </c>
      <c r="J1120" t="s">
        <v>124</v>
      </c>
      <c r="K1120" t="s">
        <v>1</v>
      </c>
      <c r="L1120" t="s">
        <v>28</v>
      </c>
      <c r="M1120" t="s">
        <v>7747</v>
      </c>
      <c r="N1120">
        <v>6</v>
      </c>
      <c r="P1120">
        <v>1</v>
      </c>
    </row>
    <row r="1121" spans="1:16" x14ac:dyDescent="0.35">
      <c r="A1121" t="s">
        <v>3567</v>
      </c>
      <c r="B1121" t="s">
        <v>3568</v>
      </c>
      <c r="C1121" t="s">
        <v>1396</v>
      </c>
      <c r="D1121" t="s">
        <v>3122</v>
      </c>
      <c r="E1121" t="s">
        <v>1512</v>
      </c>
      <c r="F1121" t="s">
        <v>3569</v>
      </c>
      <c r="H1121" s="1">
        <v>45766</v>
      </c>
      <c r="I1121" t="s">
        <v>194</v>
      </c>
      <c r="J1121" t="s">
        <v>124</v>
      </c>
      <c r="K1121" t="s">
        <v>1</v>
      </c>
      <c r="L1121" t="s">
        <v>28</v>
      </c>
      <c r="M1121" t="s">
        <v>7747</v>
      </c>
      <c r="N1121">
        <v>6</v>
      </c>
      <c r="P1121">
        <v>1</v>
      </c>
    </row>
    <row r="1122" spans="1:16" x14ac:dyDescent="0.35">
      <c r="A1122" t="s">
        <v>3570</v>
      </c>
      <c r="B1122" t="s">
        <v>3478</v>
      </c>
      <c r="C1122" t="s">
        <v>1402</v>
      </c>
      <c r="D1122" t="s">
        <v>97</v>
      </c>
      <c r="E1122" t="s">
        <v>1397</v>
      </c>
      <c r="F1122" t="s">
        <v>3571</v>
      </c>
      <c r="H1122" s="1">
        <v>45766</v>
      </c>
      <c r="I1122" t="s">
        <v>194</v>
      </c>
      <c r="J1122" t="s">
        <v>124</v>
      </c>
      <c r="K1122" t="s">
        <v>1</v>
      </c>
      <c r="L1122" t="s">
        <v>28</v>
      </c>
      <c r="M1122" t="s">
        <v>7747</v>
      </c>
      <c r="N1122">
        <v>6</v>
      </c>
      <c r="P1122">
        <v>1</v>
      </c>
    </row>
    <row r="1123" spans="1:16" x14ac:dyDescent="0.35">
      <c r="A1123" t="s">
        <v>3572</v>
      </c>
      <c r="B1123" t="s">
        <v>2030</v>
      </c>
      <c r="C1123" t="s">
        <v>1396</v>
      </c>
      <c r="D1123" t="s">
        <v>3300</v>
      </c>
      <c r="E1123" t="s">
        <v>1397</v>
      </c>
      <c r="F1123" t="s">
        <v>3573</v>
      </c>
      <c r="H1123" s="1">
        <v>45766</v>
      </c>
      <c r="I1123" t="s">
        <v>194</v>
      </c>
      <c r="J1123" t="s">
        <v>124</v>
      </c>
      <c r="K1123" t="s">
        <v>1</v>
      </c>
      <c r="L1123" t="s">
        <v>28</v>
      </c>
      <c r="M1123" t="s">
        <v>7747</v>
      </c>
      <c r="N1123">
        <v>6</v>
      </c>
      <c r="P1123">
        <v>1</v>
      </c>
    </row>
    <row r="1124" spans="1:16" x14ac:dyDescent="0.35">
      <c r="A1124" t="s">
        <v>3572</v>
      </c>
      <c r="B1124" t="s">
        <v>3574</v>
      </c>
      <c r="C1124" t="s">
        <v>1396</v>
      </c>
      <c r="D1124" t="s">
        <v>3300</v>
      </c>
      <c r="E1124" t="s">
        <v>1397</v>
      </c>
      <c r="F1124" t="s">
        <v>3575</v>
      </c>
      <c r="H1124" s="1">
        <v>45766</v>
      </c>
      <c r="I1124" t="s">
        <v>194</v>
      </c>
      <c r="J1124" t="s">
        <v>124</v>
      </c>
      <c r="K1124" t="s">
        <v>1</v>
      </c>
      <c r="L1124" t="s">
        <v>28</v>
      </c>
      <c r="M1124" t="s">
        <v>7747</v>
      </c>
      <c r="N1124">
        <v>6</v>
      </c>
      <c r="P1124">
        <v>1</v>
      </c>
    </row>
    <row r="1125" spans="1:16" x14ac:dyDescent="0.35">
      <c r="A1125" t="s">
        <v>3576</v>
      </c>
      <c r="B1125" t="s">
        <v>3577</v>
      </c>
      <c r="C1125" t="s">
        <v>1402</v>
      </c>
      <c r="D1125" t="s">
        <v>1526</v>
      </c>
      <c r="E1125" t="s">
        <v>1397</v>
      </c>
      <c r="F1125" t="s">
        <v>3578</v>
      </c>
      <c r="H1125" s="1">
        <v>45766</v>
      </c>
      <c r="I1125" t="s">
        <v>194</v>
      </c>
      <c r="J1125" t="s">
        <v>124</v>
      </c>
      <c r="K1125" t="s">
        <v>1</v>
      </c>
      <c r="L1125" t="s">
        <v>28</v>
      </c>
      <c r="M1125" t="s">
        <v>7747</v>
      </c>
      <c r="N1125">
        <v>6</v>
      </c>
      <c r="P1125">
        <v>1</v>
      </c>
    </row>
    <row r="1126" spans="1:16" x14ac:dyDescent="0.35">
      <c r="A1126" t="s">
        <v>3579</v>
      </c>
      <c r="B1126" t="s">
        <v>3580</v>
      </c>
      <c r="C1126" t="s">
        <v>1396</v>
      </c>
      <c r="D1126" t="s">
        <v>97</v>
      </c>
      <c r="E1126" t="s">
        <v>1397</v>
      </c>
      <c r="F1126" t="s">
        <v>3581</v>
      </c>
      <c r="H1126" s="1">
        <v>45766</v>
      </c>
      <c r="I1126" t="s">
        <v>194</v>
      </c>
      <c r="J1126" t="s">
        <v>124</v>
      </c>
      <c r="K1126" t="s">
        <v>1</v>
      </c>
      <c r="L1126" t="s">
        <v>28</v>
      </c>
      <c r="M1126" t="s">
        <v>7747</v>
      </c>
      <c r="N1126">
        <v>6</v>
      </c>
      <c r="P1126">
        <v>1</v>
      </c>
    </row>
    <row r="1127" spans="1:16" x14ac:dyDescent="0.35">
      <c r="A1127" t="s">
        <v>3582</v>
      </c>
      <c r="B1127" t="s">
        <v>3583</v>
      </c>
      <c r="C1127" t="s">
        <v>1558</v>
      </c>
      <c r="D1127" t="s">
        <v>612</v>
      </c>
      <c r="E1127" t="s">
        <v>1397</v>
      </c>
      <c r="F1127" t="s">
        <v>3584</v>
      </c>
      <c r="H1127" s="1">
        <v>45766</v>
      </c>
      <c r="I1127" t="s">
        <v>194</v>
      </c>
      <c r="J1127" t="s">
        <v>124</v>
      </c>
      <c r="K1127" t="s">
        <v>1</v>
      </c>
      <c r="L1127" t="s">
        <v>28</v>
      </c>
      <c r="M1127" t="s">
        <v>7747</v>
      </c>
      <c r="N1127">
        <v>6</v>
      </c>
      <c r="P1127">
        <v>1</v>
      </c>
    </row>
    <row r="1128" spans="1:16" x14ac:dyDescent="0.35">
      <c r="A1128" t="s">
        <v>3585</v>
      </c>
      <c r="B1128" t="s">
        <v>2450</v>
      </c>
      <c r="C1128" t="s">
        <v>1472</v>
      </c>
      <c r="D1128" t="s">
        <v>97</v>
      </c>
      <c r="E1128" t="s">
        <v>1397</v>
      </c>
      <c r="F1128" t="s">
        <v>3586</v>
      </c>
      <c r="H1128" s="1">
        <v>45766</v>
      </c>
      <c r="I1128" t="s">
        <v>194</v>
      </c>
      <c r="J1128" t="s">
        <v>124</v>
      </c>
      <c r="K1128" t="s">
        <v>1</v>
      </c>
      <c r="L1128" t="s">
        <v>28</v>
      </c>
      <c r="M1128" t="s">
        <v>1472</v>
      </c>
      <c r="N1128">
        <v>6</v>
      </c>
      <c r="P1128">
        <v>1</v>
      </c>
    </row>
    <row r="1129" spans="1:16" x14ac:dyDescent="0.35">
      <c r="A1129" t="s">
        <v>3585</v>
      </c>
      <c r="B1129" t="s">
        <v>3587</v>
      </c>
      <c r="C1129" t="s">
        <v>1402</v>
      </c>
      <c r="D1129" t="s">
        <v>97</v>
      </c>
      <c r="E1129" t="s">
        <v>1397</v>
      </c>
      <c r="F1129" t="s">
        <v>3588</v>
      </c>
      <c r="H1129" s="1">
        <v>45766</v>
      </c>
      <c r="I1129" t="s">
        <v>194</v>
      </c>
      <c r="J1129" t="s">
        <v>124</v>
      </c>
      <c r="K1129" t="s">
        <v>1</v>
      </c>
      <c r="L1129" t="s">
        <v>28</v>
      </c>
      <c r="M1129" t="s">
        <v>7747</v>
      </c>
      <c r="N1129">
        <v>6</v>
      </c>
      <c r="P1129">
        <v>1</v>
      </c>
    </row>
    <row r="1130" spans="1:16" x14ac:dyDescent="0.35">
      <c r="A1130" t="s">
        <v>3585</v>
      </c>
      <c r="B1130" t="s">
        <v>1546</v>
      </c>
      <c r="C1130" t="s">
        <v>1472</v>
      </c>
      <c r="D1130" t="s">
        <v>97</v>
      </c>
      <c r="E1130" t="s">
        <v>1397</v>
      </c>
      <c r="F1130" t="s">
        <v>3589</v>
      </c>
      <c r="H1130" s="1">
        <v>45766</v>
      </c>
      <c r="I1130" t="s">
        <v>194</v>
      </c>
      <c r="J1130" t="s">
        <v>124</v>
      </c>
      <c r="K1130" t="s">
        <v>1</v>
      </c>
      <c r="L1130" t="s">
        <v>28</v>
      </c>
      <c r="M1130" t="s">
        <v>1472</v>
      </c>
      <c r="N1130">
        <v>6</v>
      </c>
      <c r="P1130">
        <v>1</v>
      </c>
    </row>
    <row r="1131" spans="1:16" x14ac:dyDescent="0.35">
      <c r="A1131" t="s">
        <v>3590</v>
      </c>
      <c r="B1131" t="s">
        <v>3591</v>
      </c>
      <c r="C1131" t="s">
        <v>1396</v>
      </c>
      <c r="D1131" t="s">
        <v>97</v>
      </c>
      <c r="E1131" t="s">
        <v>1397</v>
      </c>
      <c r="F1131" t="s">
        <v>3592</v>
      </c>
      <c r="H1131" s="1">
        <v>45766</v>
      </c>
      <c r="I1131" t="s">
        <v>194</v>
      </c>
      <c r="J1131" t="s">
        <v>124</v>
      </c>
      <c r="K1131" t="s">
        <v>1</v>
      </c>
      <c r="L1131" t="s">
        <v>28</v>
      </c>
      <c r="M1131" t="s">
        <v>7747</v>
      </c>
      <c r="N1131">
        <v>6</v>
      </c>
      <c r="P1131">
        <v>1</v>
      </c>
    </row>
    <row r="1132" spans="1:16" x14ac:dyDescent="0.35">
      <c r="A1132" t="s">
        <v>3593</v>
      </c>
      <c r="B1132" t="s">
        <v>3594</v>
      </c>
      <c r="C1132" t="s">
        <v>1396</v>
      </c>
      <c r="D1132" t="s">
        <v>97</v>
      </c>
      <c r="E1132" t="s">
        <v>1397</v>
      </c>
      <c r="F1132" t="s">
        <v>3595</v>
      </c>
      <c r="H1132" s="1">
        <v>45766</v>
      </c>
      <c r="I1132" t="s">
        <v>194</v>
      </c>
      <c r="J1132" t="s">
        <v>124</v>
      </c>
      <c r="K1132" t="s">
        <v>1</v>
      </c>
      <c r="L1132" t="s">
        <v>29</v>
      </c>
      <c r="M1132" t="s">
        <v>7747</v>
      </c>
      <c r="N1132">
        <v>1</v>
      </c>
      <c r="P1132">
        <v>1</v>
      </c>
    </row>
    <row r="1133" spans="1:16" x14ac:dyDescent="0.35">
      <c r="A1133" t="s">
        <v>3596</v>
      </c>
      <c r="B1133" t="s">
        <v>2859</v>
      </c>
      <c r="C1133" t="s">
        <v>1396</v>
      </c>
      <c r="D1133" t="s">
        <v>3300</v>
      </c>
      <c r="E1133" t="s">
        <v>1397</v>
      </c>
      <c r="F1133" t="s">
        <v>3597</v>
      </c>
      <c r="H1133" s="1">
        <v>45766</v>
      </c>
      <c r="I1133" t="s">
        <v>194</v>
      </c>
      <c r="J1133" t="s">
        <v>124</v>
      </c>
      <c r="K1133" t="s">
        <v>1</v>
      </c>
      <c r="L1133" t="s">
        <v>29</v>
      </c>
      <c r="M1133" t="s">
        <v>7747</v>
      </c>
      <c r="N1133">
        <v>1</v>
      </c>
      <c r="P1133">
        <v>1</v>
      </c>
    </row>
    <row r="1134" spans="1:16" x14ac:dyDescent="0.35">
      <c r="A1134" t="s">
        <v>3598</v>
      </c>
      <c r="B1134" t="s">
        <v>2093</v>
      </c>
      <c r="C1134" t="s">
        <v>1396</v>
      </c>
      <c r="D1134" t="s">
        <v>3300</v>
      </c>
      <c r="E1134" t="s">
        <v>1397</v>
      </c>
      <c r="F1134" t="s">
        <v>3599</v>
      </c>
      <c r="H1134" s="1">
        <v>45766</v>
      </c>
      <c r="I1134" t="s">
        <v>194</v>
      </c>
      <c r="J1134" t="s">
        <v>124</v>
      </c>
      <c r="K1134" t="s">
        <v>1</v>
      </c>
      <c r="L1134" t="s">
        <v>29</v>
      </c>
      <c r="M1134" t="s">
        <v>7747</v>
      </c>
      <c r="N1134">
        <v>1</v>
      </c>
      <c r="P1134">
        <v>1</v>
      </c>
    </row>
    <row r="1135" spans="1:16" x14ac:dyDescent="0.35">
      <c r="A1135" t="s">
        <v>3600</v>
      </c>
      <c r="B1135" t="s">
        <v>3601</v>
      </c>
      <c r="C1135" t="s">
        <v>1396</v>
      </c>
      <c r="D1135" t="s">
        <v>97</v>
      </c>
      <c r="E1135" t="s">
        <v>1512</v>
      </c>
      <c r="F1135" t="s">
        <v>3602</v>
      </c>
      <c r="H1135" s="1">
        <v>45766</v>
      </c>
      <c r="I1135" t="s">
        <v>194</v>
      </c>
      <c r="J1135" t="s">
        <v>124</v>
      </c>
      <c r="K1135" t="s">
        <v>1</v>
      </c>
      <c r="L1135" t="s">
        <v>29</v>
      </c>
      <c r="M1135" t="s">
        <v>7747</v>
      </c>
      <c r="N1135">
        <v>1</v>
      </c>
      <c r="P1135">
        <v>1</v>
      </c>
    </row>
    <row r="1136" spans="1:16" x14ac:dyDescent="0.35">
      <c r="A1136" t="s">
        <v>3603</v>
      </c>
      <c r="B1136" t="s">
        <v>2362</v>
      </c>
      <c r="C1136" t="s">
        <v>1396</v>
      </c>
      <c r="D1136" t="s">
        <v>1526</v>
      </c>
      <c r="E1136" t="s">
        <v>1397</v>
      </c>
      <c r="F1136" t="s">
        <v>3604</v>
      </c>
      <c r="H1136" s="1">
        <v>45766</v>
      </c>
      <c r="I1136" t="s">
        <v>194</v>
      </c>
      <c r="J1136" t="s">
        <v>124</v>
      </c>
      <c r="K1136" t="s">
        <v>1</v>
      </c>
      <c r="L1136" t="s">
        <v>29</v>
      </c>
      <c r="M1136" t="s">
        <v>7747</v>
      </c>
      <c r="N1136">
        <v>1</v>
      </c>
      <c r="P1136">
        <v>1</v>
      </c>
    </row>
    <row r="1137" spans="1:16" x14ac:dyDescent="0.35">
      <c r="A1137" t="s">
        <v>3605</v>
      </c>
      <c r="B1137" t="s">
        <v>3606</v>
      </c>
      <c r="C1137" t="s">
        <v>1396</v>
      </c>
      <c r="D1137" t="s">
        <v>385</v>
      </c>
      <c r="E1137" t="s">
        <v>1397</v>
      </c>
      <c r="F1137" t="s">
        <v>3607</v>
      </c>
      <c r="H1137" s="1">
        <v>45766</v>
      </c>
      <c r="I1137" t="s">
        <v>194</v>
      </c>
      <c r="J1137" t="s">
        <v>124</v>
      </c>
      <c r="K1137" t="s">
        <v>1</v>
      </c>
      <c r="L1137" t="s">
        <v>29</v>
      </c>
      <c r="M1137" t="s">
        <v>7747</v>
      </c>
      <c r="N1137">
        <v>1</v>
      </c>
      <c r="P1137">
        <v>1</v>
      </c>
    </row>
    <row r="1138" spans="1:16" x14ac:dyDescent="0.35">
      <c r="A1138" t="s">
        <v>3608</v>
      </c>
      <c r="B1138" t="s">
        <v>3609</v>
      </c>
      <c r="C1138" t="s">
        <v>1396</v>
      </c>
      <c r="D1138" t="s">
        <v>97</v>
      </c>
      <c r="E1138" t="s">
        <v>1397</v>
      </c>
      <c r="F1138" t="s">
        <v>3610</v>
      </c>
      <c r="H1138" s="1">
        <v>45766</v>
      </c>
      <c r="I1138" t="s">
        <v>194</v>
      </c>
      <c r="J1138" t="s">
        <v>124</v>
      </c>
      <c r="K1138" t="s">
        <v>1</v>
      </c>
      <c r="L1138" t="s">
        <v>29</v>
      </c>
      <c r="M1138" t="s">
        <v>7747</v>
      </c>
      <c r="N1138">
        <v>1</v>
      </c>
      <c r="P1138">
        <v>1</v>
      </c>
    </row>
    <row r="1139" spans="1:16" x14ac:dyDescent="0.35">
      <c r="A1139" t="s">
        <v>3611</v>
      </c>
      <c r="B1139" t="s">
        <v>1789</v>
      </c>
      <c r="C1139" t="s">
        <v>1402</v>
      </c>
      <c r="D1139" t="s">
        <v>97</v>
      </c>
      <c r="E1139" t="s">
        <v>1397</v>
      </c>
      <c r="F1139" t="s">
        <v>3612</v>
      </c>
      <c r="H1139" s="1">
        <v>45766</v>
      </c>
      <c r="I1139" t="s">
        <v>194</v>
      </c>
      <c r="J1139" t="s">
        <v>124</v>
      </c>
      <c r="K1139" t="s">
        <v>1</v>
      </c>
      <c r="L1139" t="s">
        <v>29</v>
      </c>
      <c r="M1139" t="s">
        <v>7747</v>
      </c>
      <c r="N1139">
        <v>1</v>
      </c>
      <c r="P1139">
        <v>1</v>
      </c>
    </row>
    <row r="1140" spans="1:16" x14ac:dyDescent="0.35">
      <c r="A1140" t="s">
        <v>3611</v>
      </c>
      <c r="B1140" t="s">
        <v>3469</v>
      </c>
      <c r="C1140" t="s">
        <v>1402</v>
      </c>
      <c r="D1140" t="s">
        <v>97</v>
      </c>
      <c r="E1140" t="s">
        <v>1397</v>
      </c>
      <c r="F1140" t="s">
        <v>3613</v>
      </c>
      <c r="H1140" s="1">
        <v>45766</v>
      </c>
      <c r="I1140" t="s">
        <v>194</v>
      </c>
      <c r="J1140" t="s">
        <v>124</v>
      </c>
      <c r="K1140" t="s">
        <v>1</v>
      </c>
      <c r="L1140" t="s">
        <v>29</v>
      </c>
      <c r="M1140" t="s">
        <v>7747</v>
      </c>
      <c r="N1140">
        <v>1</v>
      </c>
      <c r="P1140">
        <v>1</v>
      </c>
    </row>
    <row r="1141" spans="1:16" x14ac:dyDescent="0.35">
      <c r="A1141" t="s">
        <v>3611</v>
      </c>
      <c r="B1141" t="s">
        <v>2477</v>
      </c>
      <c r="C1141" t="s">
        <v>1402</v>
      </c>
      <c r="D1141" t="s">
        <v>97</v>
      </c>
      <c r="E1141" t="s">
        <v>1397</v>
      </c>
      <c r="F1141" t="s">
        <v>3614</v>
      </c>
      <c r="H1141" s="1">
        <v>45766</v>
      </c>
      <c r="I1141" t="s">
        <v>194</v>
      </c>
      <c r="J1141" t="s">
        <v>124</v>
      </c>
      <c r="K1141" t="s">
        <v>1</v>
      </c>
      <c r="L1141" t="s">
        <v>29</v>
      </c>
      <c r="M1141" t="s">
        <v>7747</v>
      </c>
      <c r="N1141">
        <v>1</v>
      </c>
      <c r="P1141">
        <v>1</v>
      </c>
    </row>
    <row r="1142" spans="1:16" x14ac:dyDescent="0.35">
      <c r="A1142" t="s">
        <v>3615</v>
      </c>
      <c r="B1142" t="s">
        <v>3616</v>
      </c>
      <c r="C1142" t="s">
        <v>1396</v>
      </c>
      <c r="D1142" t="s">
        <v>97</v>
      </c>
      <c r="E1142" t="s">
        <v>1397</v>
      </c>
      <c r="F1142" t="s">
        <v>3617</v>
      </c>
      <c r="H1142" s="1">
        <v>45766</v>
      </c>
      <c r="I1142" t="s">
        <v>194</v>
      </c>
      <c r="J1142" t="s">
        <v>124</v>
      </c>
      <c r="K1142" t="s">
        <v>1</v>
      </c>
      <c r="L1142" t="s">
        <v>29</v>
      </c>
      <c r="M1142" t="s">
        <v>7747</v>
      </c>
      <c r="N1142">
        <v>1</v>
      </c>
      <c r="P1142">
        <v>1</v>
      </c>
    </row>
    <row r="1143" spans="1:16" x14ac:dyDescent="0.35">
      <c r="A1143" t="s">
        <v>3618</v>
      </c>
      <c r="B1143" t="s">
        <v>1485</v>
      </c>
      <c r="C1143" t="s">
        <v>1396</v>
      </c>
      <c r="D1143" t="s">
        <v>3300</v>
      </c>
      <c r="E1143" t="s">
        <v>1397</v>
      </c>
      <c r="F1143" t="s">
        <v>3619</v>
      </c>
      <c r="H1143" s="1">
        <v>45766</v>
      </c>
      <c r="I1143" t="s">
        <v>194</v>
      </c>
      <c r="J1143" t="s">
        <v>124</v>
      </c>
      <c r="K1143" t="s">
        <v>1</v>
      </c>
      <c r="L1143" t="s">
        <v>29</v>
      </c>
      <c r="M1143" t="s">
        <v>7747</v>
      </c>
      <c r="N1143">
        <v>1</v>
      </c>
      <c r="P1143">
        <v>1</v>
      </c>
    </row>
    <row r="1144" spans="1:16" x14ac:dyDescent="0.35">
      <c r="A1144" t="s">
        <v>3620</v>
      </c>
      <c r="B1144" t="s">
        <v>3621</v>
      </c>
      <c r="C1144" t="s">
        <v>1558</v>
      </c>
      <c r="D1144" t="s">
        <v>612</v>
      </c>
      <c r="E1144" t="s">
        <v>1397</v>
      </c>
      <c r="F1144" t="s">
        <v>3622</v>
      </c>
      <c r="H1144" s="1">
        <v>45766</v>
      </c>
      <c r="I1144" t="s">
        <v>194</v>
      </c>
      <c r="J1144" t="s">
        <v>124</v>
      </c>
      <c r="K1144" t="s">
        <v>1</v>
      </c>
      <c r="L1144" t="s">
        <v>29</v>
      </c>
      <c r="M1144" t="s">
        <v>7747</v>
      </c>
      <c r="N1144">
        <v>1</v>
      </c>
      <c r="P1144">
        <v>1</v>
      </c>
    </row>
    <row r="1145" spans="1:16" x14ac:dyDescent="0.35">
      <c r="A1145" t="s">
        <v>3623</v>
      </c>
      <c r="B1145" t="s">
        <v>1425</v>
      </c>
      <c r="C1145" t="s">
        <v>1402</v>
      </c>
      <c r="D1145" t="s">
        <v>612</v>
      </c>
      <c r="E1145" t="s">
        <v>1397</v>
      </c>
      <c r="F1145" t="s">
        <v>3624</v>
      </c>
      <c r="H1145" s="1">
        <v>45766</v>
      </c>
      <c r="I1145" t="s">
        <v>194</v>
      </c>
      <c r="J1145" t="s">
        <v>124</v>
      </c>
      <c r="K1145" t="s">
        <v>1</v>
      </c>
      <c r="L1145" t="s">
        <v>29</v>
      </c>
      <c r="M1145" t="s">
        <v>7747</v>
      </c>
      <c r="N1145">
        <v>1</v>
      </c>
      <c r="P1145">
        <v>1</v>
      </c>
    </row>
    <row r="1146" spans="1:16" x14ac:dyDescent="0.35">
      <c r="A1146" t="s">
        <v>3623</v>
      </c>
      <c r="B1146" t="s">
        <v>3625</v>
      </c>
      <c r="C1146" t="s">
        <v>1558</v>
      </c>
      <c r="D1146" t="s">
        <v>612</v>
      </c>
      <c r="E1146" t="s">
        <v>1397</v>
      </c>
      <c r="F1146" t="s">
        <v>3626</v>
      </c>
      <c r="H1146" s="1">
        <v>45766</v>
      </c>
      <c r="I1146" t="s">
        <v>194</v>
      </c>
      <c r="J1146" t="s">
        <v>124</v>
      </c>
      <c r="K1146" t="s">
        <v>1</v>
      </c>
      <c r="L1146" t="s">
        <v>29</v>
      </c>
      <c r="M1146" t="s">
        <v>7747</v>
      </c>
      <c r="N1146">
        <v>1</v>
      </c>
      <c r="P1146">
        <v>1</v>
      </c>
    </row>
    <row r="1147" spans="1:16" x14ac:dyDescent="0.35">
      <c r="A1147" t="s">
        <v>3623</v>
      </c>
      <c r="B1147" t="s">
        <v>3627</v>
      </c>
      <c r="C1147" t="s">
        <v>1472</v>
      </c>
      <c r="D1147" t="s">
        <v>612</v>
      </c>
      <c r="E1147" t="s">
        <v>1397</v>
      </c>
      <c r="F1147" t="s">
        <v>3628</v>
      </c>
      <c r="H1147" s="1">
        <v>45766</v>
      </c>
      <c r="I1147" t="s">
        <v>194</v>
      </c>
      <c r="J1147" t="s">
        <v>124</v>
      </c>
      <c r="K1147" t="s">
        <v>1</v>
      </c>
      <c r="L1147" t="s">
        <v>29</v>
      </c>
      <c r="M1147" t="s">
        <v>1472</v>
      </c>
      <c r="N1147">
        <v>1</v>
      </c>
      <c r="P1147">
        <v>1</v>
      </c>
    </row>
    <row r="1148" spans="1:16" x14ac:dyDescent="0.35">
      <c r="A1148" t="s">
        <v>3629</v>
      </c>
      <c r="B1148" t="s">
        <v>3630</v>
      </c>
      <c r="C1148" t="s">
        <v>1396</v>
      </c>
      <c r="D1148" t="s">
        <v>385</v>
      </c>
      <c r="E1148" t="s">
        <v>1397</v>
      </c>
      <c r="F1148" t="s">
        <v>3631</v>
      </c>
      <c r="H1148" s="1">
        <v>45766</v>
      </c>
      <c r="I1148" t="s">
        <v>194</v>
      </c>
      <c r="J1148" t="s">
        <v>124</v>
      </c>
      <c r="K1148" t="s">
        <v>1</v>
      </c>
      <c r="L1148" t="s">
        <v>29</v>
      </c>
      <c r="M1148" t="s">
        <v>7747</v>
      </c>
      <c r="N1148">
        <v>1</v>
      </c>
      <c r="P1148">
        <v>1</v>
      </c>
    </row>
    <row r="1149" spans="1:16" x14ac:dyDescent="0.35">
      <c r="A1149" t="s">
        <v>3632</v>
      </c>
      <c r="B1149" t="s">
        <v>1798</v>
      </c>
      <c r="C1149" t="s">
        <v>1396</v>
      </c>
      <c r="D1149" t="s">
        <v>97</v>
      </c>
      <c r="E1149" t="s">
        <v>1397</v>
      </c>
      <c r="F1149" t="s">
        <v>3633</v>
      </c>
      <c r="H1149" s="1">
        <v>45766</v>
      </c>
      <c r="I1149" t="s">
        <v>194</v>
      </c>
      <c r="J1149" t="s">
        <v>124</v>
      </c>
      <c r="K1149" t="s">
        <v>1</v>
      </c>
      <c r="L1149" t="s">
        <v>29</v>
      </c>
      <c r="M1149" t="s">
        <v>7747</v>
      </c>
      <c r="N1149">
        <v>1</v>
      </c>
      <c r="P1149">
        <v>1</v>
      </c>
    </row>
    <row r="1150" spans="1:16" x14ac:dyDescent="0.35">
      <c r="A1150" t="s">
        <v>3634</v>
      </c>
      <c r="B1150" t="s">
        <v>3635</v>
      </c>
      <c r="C1150" t="s">
        <v>1396</v>
      </c>
      <c r="D1150" t="s">
        <v>3300</v>
      </c>
      <c r="E1150" t="s">
        <v>1397</v>
      </c>
      <c r="F1150" t="s">
        <v>3636</v>
      </c>
      <c r="H1150" s="1">
        <v>45766</v>
      </c>
      <c r="I1150" t="s">
        <v>194</v>
      </c>
      <c r="J1150" t="s">
        <v>124</v>
      </c>
      <c r="K1150" t="s">
        <v>1</v>
      </c>
      <c r="L1150" t="s">
        <v>29</v>
      </c>
      <c r="M1150" t="s">
        <v>7747</v>
      </c>
      <c r="N1150">
        <v>1</v>
      </c>
      <c r="P1150">
        <v>1</v>
      </c>
    </row>
    <row r="1151" spans="1:16" x14ac:dyDescent="0.35">
      <c r="A1151" t="s">
        <v>3637</v>
      </c>
      <c r="B1151" t="s">
        <v>3638</v>
      </c>
      <c r="C1151" t="s">
        <v>1396</v>
      </c>
      <c r="D1151" t="s">
        <v>385</v>
      </c>
      <c r="E1151" t="s">
        <v>1397</v>
      </c>
      <c r="F1151" t="s">
        <v>3639</v>
      </c>
      <c r="H1151" s="1">
        <v>45766</v>
      </c>
      <c r="I1151" t="s">
        <v>194</v>
      </c>
      <c r="J1151" t="s">
        <v>124</v>
      </c>
      <c r="K1151" t="s">
        <v>1</v>
      </c>
      <c r="L1151" t="s">
        <v>29</v>
      </c>
      <c r="M1151" t="s">
        <v>7747</v>
      </c>
      <c r="N1151">
        <v>1</v>
      </c>
      <c r="P1151">
        <v>1</v>
      </c>
    </row>
    <row r="1152" spans="1:16" x14ac:dyDescent="0.35">
      <c r="A1152" t="s">
        <v>3637</v>
      </c>
      <c r="B1152" t="s">
        <v>2800</v>
      </c>
      <c r="C1152" t="s">
        <v>1402</v>
      </c>
      <c r="D1152" t="s">
        <v>385</v>
      </c>
      <c r="E1152" t="s">
        <v>1397</v>
      </c>
      <c r="F1152" t="s">
        <v>3640</v>
      </c>
      <c r="H1152" s="1">
        <v>45766</v>
      </c>
      <c r="I1152" t="s">
        <v>194</v>
      </c>
      <c r="J1152" t="s">
        <v>124</v>
      </c>
      <c r="K1152" t="s">
        <v>1</v>
      </c>
      <c r="L1152" t="s">
        <v>29</v>
      </c>
      <c r="M1152" t="s">
        <v>7747</v>
      </c>
      <c r="N1152">
        <v>1</v>
      </c>
      <c r="P1152">
        <v>1</v>
      </c>
    </row>
    <row r="1153" spans="1:16" x14ac:dyDescent="0.35">
      <c r="A1153" t="s">
        <v>3641</v>
      </c>
      <c r="B1153" t="s">
        <v>3642</v>
      </c>
      <c r="C1153" t="s">
        <v>1402</v>
      </c>
      <c r="D1153" t="s">
        <v>97</v>
      </c>
      <c r="E1153" t="s">
        <v>1397</v>
      </c>
      <c r="F1153" t="s">
        <v>3643</v>
      </c>
      <c r="H1153" s="1">
        <v>45766</v>
      </c>
      <c r="I1153" t="s">
        <v>194</v>
      </c>
      <c r="J1153" t="s">
        <v>124</v>
      </c>
      <c r="K1153" t="s">
        <v>1</v>
      </c>
      <c r="L1153" t="s">
        <v>29</v>
      </c>
      <c r="M1153" t="s">
        <v>7747</v>
      </c>
      <c r="N1153">
        <v>1</v>
      </c>
      <c r="P1153">
        <v>1</v>
      </c>
    </row>
    <row r="1154" spans="1:16" x14ac:dyDescent="0.35">
      <c r="A1154" t="s">
        <v>3641</v>
      </c>
      <c r="B1154" t="s">
        <v>3644</v>
      </c>
      <c r="C1154" t="s">
        <v>1428</v>
      </c>
      <c r="D1154" t="s">
        <v>97</v>
      </c>
      <c r="E1154" t="s">
        <v>1397</v>
      </c>
      <c r="F1154" t="s">
        <v>3645</v>
      </c>
      <c r="H1154" s="1">
        <v>45766</v>
      </c>
      <c r="I1154" t="s">
        <v>194</v>
      </c>
      <c r="J1154" t="s">
        <v>124</v>
      </c>
      <c r="K1154" t="s">
        <v>1</v>
      </c>
      <c r="L1154" t="s">
        <v>29</v>
      </c>
      <c r="M1154" t="s">
        <v>1428</v>
      </c>
      <c r="N1154">
        <v>1</v>
      </c>
      <c r="P1154">
        <v>1</v>
      </c>
    </row>
    <row r="1155" spans="1:16" x14ac:dyDescent="0.35">
      <c r="A1155" t="s">
        <v>3641</v>
      </c>
      <c r="B1155" t="s">
        <v>1546</v>
      </c>
      <c r="C1155" t="s">
        <v>1472</v>
      </c>
      <c r="D1155" t="s">
        <v>97</v>
      </c>
      <c r="E1155" t="s">
        <v>1397</v>
      </c>
      <c r="F1155" t="s">
        <v>3646</v>
      </c>
      <c r="H1155" s="1">
        <v>45766</v>
      </c>
      <c r="I1155" t="s">
        <v>194</v>
      </c>
      <c r="J1155" t="s">
        <v>124</v>
      </c>
      <c r="K1155" t="s">
        <v>1</v>
      </c>
      <c r="L1155" t="s">
        <v>29</v>
      </c>
      <c r="M1155" t="s">
        <v>1472</v>
      </c>
      <c r="N1155">
        <v>1</v>
      </c>
      <c r="P1155">
        <v>1</v>
      </c>
    </row>
    <row r="1156" spans="1:16" x14ac:dyDescent="0.35">
      <c r="A1156" t="s">
        <v>3647</v>
      </c>
      <c r="B1156" t="s">
        <v>1522</v>
      </c>
      <c r="C1156" t="s">
        <v>1472</v>
      </c>
      <c r="D1156" t="s">
        <v>97</v>
      </c>
      <c r="E1156" t="s">
        <v>1397</v>
      </c>
      <c r="F1156" t="s">
        <v>3648</v>
      </c>
      <c r="H1156" s="1">
        <v>45766</v>
      </c>
      <c r="I1156" t="s">
        <v>194</v>
      </c>
      <c r="J1156" t="s">
        <v>124</v>
      </c>
      <c r="K1156" t="s">
        <v>1</v>
      </c>
      <c r="L1156" t="s">
        <v>29</v>
      </c>
      <c r="M1156" t="s">
        <v>1472</v>
      </c>
      <c r="N1156">
        <v>1</v>
      </c>
      <c r="P1156">
        <v>1</v>
      </c>
    </row>
    <row r="1157" spans="1:16" x14ac:dyDescent="0.35">
      <c r="A1157" t="s">
        <v>3649</v>
      </c>
      <c r="B1157" t="s">
        <v>3297</v>
      </c>
      <c r="C1157" t="s">
        <v>1472</v>
      </c>
      <c r="D1157" t="s">
        <v>97</v>
      </c>
      <c r="E1157" t="s">
        <v>1397</v>
      </c>
      <c r="F1157" t="s">
        <v>3650</v>
      </c>
      <c r="H1157" s="1">
        <v>45766</v>
      </c>
      <c r="I1157" t="s">
        <v>194</v>
      </c>
      <c r="J1157" t="s">
        <v>124</v>
      </c>
      <c r="K1157" t="s">
        <v>1</v>
      </c>
      <c r="L1157" t="s">
        <v>29</v>
      </c>
      <c r="M1157" t="s">
        <v>1472</v>
      </c>
      <c r="N1157">
        <v>1</v>
      </c>
      <c r="P1157">
        <v>1</v>
      </c>
    </row>
    <row r="1158" spans="1:16" x14ac:dyDescent="0.35">
      <c r="A1158" t="s">
        <v>3651</v>
      </c>
      <c r="B1158" t="s">
        <v>1435</v>
      </c>
      <c r="C1158" t="s">
        <v>1396</v>
      </c>
      <c r="D1158" t="s">
        <v>385</v>
      </c>
      <c r="E1158" t="s">
        <v>1397</v>
      </c>
      <c r="F1158" t="s">
        <v>3652</v>
      </c>
      <c r="H1158" s="1">
        <v>45766</v>
      </c>
      <c r="I1158" t="s">
        <v>194</v>
      </c>
      <c r="J1158" t="s">
        <v>124</v>
      </c>
      <c r="K1158" t="s">
        <v>1</v>
      </c>
      <c r="L1158" t="s">
        <v>29</v>
      </c>
      <c r="M1158" t="s">
        <v>7747</v>
      </c>
      <c r="N1158">
        <v>1</v>
      </c>
      <c r="P1158">
        <v>1</v>
      </c>
    </row>
    <row r="1159" spans="1:16" x14ac:dyDescent="0.35">
      <c r="A1159" t="s">
        <v>3653</v>
      </c>
      <c r="B1159" t="s">
        <v>3654</v>
      </c>
      <c r="C1159" t="s">
        <v>1396</v>
      </c>
      <c r="D1159" t="s">
        <v>97</v>
      </c>
      <c r="E1159" t="s">
        <v>1397</v>
      </c>
      <c r="F1159" t="s">
        <v>3655</v>
      </c>
      <c r="H1159" s="1">
        <v>45766</v>
      </c>
      <c r="I1159" t="s">
        <v>194</v>
      </c>
      <c r="J1159" t="s">
        <v>124</v>
      </c>
      <c r="K1159" t="s">
        <v>1</v>
      </c>
      <c r="L1159" t="s">
        <v>29</v>
      </c>
      <c r="M1159" t="s">
        <v>7747</v>
      </c>
      <c r="N1159">
        <v>1</v>
      </c>
      <c r="P1159">
        <v>1</v>
      </c>
    </row>
    <row r="1160" spans="1:16" x14ac:dyDescent="0.35">
      <c r="A1160" t="s">
        <v>3656</v>
      </c>
      <c r="B1160" t="s">
        <v>1553</v>
      </c>
      <c r="C1160" t="s">
        <v>1402</v>
      </c>
      <c r="D1160" t="s">
        <v>385</v>
      </c>
      <c r="E1160" t="s">
        <v>1397</v>
      </c>
      <c r="F1160" t="s">
        <v>3657</v>
      </c>
      <c r="H1160" s="1">
        <v>45766</v>
      </c>
      <c r="I1160" t="s">
        <v>194</v>
      </c>
      <c r="J1160" t="s">
        <v>124</v>
      </c>
      <c r="K1160" t="s">
        <v>1</v>
      </c>
      <c r="L1160" t="s">
        <v>29</v>
      </c>
      <c r="M1160" t="s">
        <v>7747</v>
      </c>
      <c r="N1160">
        <v>1</v>
      </c>
      <c r="P1160">
        <v>1</v>
      </c>
    </row>
    <row r="1161" spans="1:16" x14ac:dyDescent="0.35">
      <c r="A1161" t="s">
        <v>3658</v>
      </c>
      <c r="B1161" t="s">
        <v>3659</v>
      </c>
      <c r="C1161" t="s">
        <v>1402</v>
      </c>
      <c r="D1161" t="s">
        <v>385</v>
      </c>
      <c r="E1161" t="s">
        <v>1397</v>
      </c>
      <c r="F1161" t="s">
        <v>3660</v>
      </c>
      <c r="H1161" s="1">
        <v>45766</v>
      </c>
      <c r="I1161" t="s">
        <v>194</v>
      </c>
      <c r="J1161" t="s">
        <v>124</v>
      </c>
      <c r="K1161" t="s">
        <v>1</v>
      </c>
      <c r="L1161" t="s">
        <v>29</v>
      </c>
      <c r="M1161" t="s">
        <v>7747</v>
      </c>
      <c r="N1161">
        <v>1</v>
      </c>
      <c r="P1161">
        <v>1</v>
      </c>
    </row>
    <row r="1162" spans="1:16" x14ac:dyDescent="0.35">
      <c r="A1162" t="s">
        <v>3661</v>
      </c>
      <c r="B1162" t="s">
        <v>2093</v>
      </c>
      <c r="C1162" t="s">
        <v>1396</v>
      </c>
      <c r="D1162" t="s">
        <v>3122</v>
      </c>
      <c r="E1162" t="s">
        <v>1397</v>
      </c>
      <c r="F1162" t="s">
        <v>3662</v>
      </c>
      <c r="H1162" s="1">
        <v>45766</v>
      </c>
      <c r="I1162" t="s">
        <v>194</v>
      </c>
      <c r="J1162" t="s">
        <v>124</v>
      </c>
      <c r="K1162" t="s">
        <v>1</v>
      </c>
      <c r="L1162" t="s">
        <v>29</v>
      </c>
      <c r="M1162" t="s">
        <v>7747</v>
      </c>
      <c r="N1162">
        <v>1</v>
      </c>
      <c r="P1162">
        <v>1</v>
      </c>
    </row>
    <row r="1163" spans="1:16" x14ac:dyDescent="0.35">
      <c r="A1163" t="s">
        <v>3663</v>
      </c>
      <c r="B1163" t="s">
        <v>3664</v>
      </c>
      <c r="C1163" t="s">
        <v>1396</v>
      </c>
      <c r="D1163" t="s">
        <v>97</v>
      </c>
      <c r="E1163" t="s">
        <v>1397</v>
      </c>
      <c r="F1163" t="s">
        <v>3665</v>
      </c>
      <c r="H1163" s="1">
        <v>45766</v>
      </c>
      <c r="I1163" t="s">
        <v>194</v>
      </c>
      <c r="J1163" t="s">
        <v>124</v>
      </c>
      <c r="K1163" t="s">
        <v>1</v>
      </c>
      <c r="L1163" t="s">
        <v>29</v>
      </c>
      <c r="M1163" t="s">
        <v>7747</v>
      </c>
      <c r="N1163">
        <v>1</v>
      </c>
      <c r="P1163">
        <v>1</v>
      </c>
    </row>
    <row r="1164" spans="1:16" x14ac:dyDescent="0.35">
      <c r="A1164" t="s">
        <v>3666</v>
      </c>
      <c r="B1164" t="s">
        <v>1692</v>
      </c>
      <c r="C1164" t="s">
        <v>1402</v>
      </c>
      <c r="D1164" t="s">
        <v>612</v>
      </c>
      <c r="E1164" t="s">
        <v>1397</v>
      </c>
      <c r="F1164" t="s">
        <v>3667</v>
      </c>
      <c r="H1164" s="1">
        <v>45766</v>
      </c>
      <c r="I1164" t="s">
        <v>194</v>
      </c>
      <c r="J1164" t="s">
        <v>124</v>
      </c>
      <c r="K1164" t="s">
        <v>1</v>
      </c>
      <c r="L1164" t="s">
        <v>29</v>
      </c>
      <c r="M1164" t="s">
        <v>7747</v>
      </c>
      <c r="N1164">
        <v>1</v>
      </c>
      <c r="P1164">
        <v>1</v>
      </c>
    </row>
    <row r="1165" spans="1:16" x14ac:dyDescent="0.35">
      <c r="A1165" t="s">
        <v>3666</v>
      </c>
      <c r="B1165" t="s">
        <v>2274</v>
      </c>
      <c r="C1165" t="s">
        <v>1472</v>
      </c>
      <c r="D1165" t="s">
        <v>612</v>
      </c>
      <c r="E1165" t="s">
        <v>1397</v>
      </c>
      <c r="F1165" t="s">
        <v>3668</v>
      </c>
      <c r="H1165" s="1">
        <v>45766</v>
      </c>
      <c r="I1165" t="s">
        <v>194</v>
      </c>
      <c r="J1165" t="s">
        <v>124</v>
      </c>
      <c r="K1165" t="s">
        <v>1</v>
      </c>
      <c r="L1165" t="s">
        <v>29</v>
      </c>
      <c r="M1165" t="s">
        <v>1472</v>
      </c>
      <c r="N1165">
        <v>1</v>
      </c>
      <c r="P1165">
        <v>1</v>
      </c>
    </row>
    <row r="1166" spans="1:16" x14ac:dyDescent="0.35">
      <c r="A1166" t="s">
        <v>3669</v>
      </c>
      <c r="B1166" t="s">
        <v>2477</v>
      </c>
      <c r="C1166" t="s">
        <v>1402</v>
      </c>
      <c r="D1166" t="s">
        <v>97</v>
      </c>
      <c r="E1166" t="s">
        <v>1397</v>
      </c>
      <c r="F1166" t="s">
        <v>3670</v>
      </c>
      <c r="H1166" s="1">
        <v>45766</v>
      </c>
      <c r="I1166" t="s">
        <v>194</v>
      </c>
      <c r="J1166" t="s">
        <v>124</v>
      </c>
      <c r="K1166" t="s">
        <v>1</v>
      </c>
      <c r="L1166" t="s">
        <v>29</v>
      </c>
      <c r="M1166" t="s">
        <v>7747</v>
      </c>
      <c r="N1166">
        <v>1</v>
      </c>
      <c r="P1166">
        <v>1</v>
      </c>
    </row>
    <row r="1167" spans="1:16" x14ac:dyDescent="0.35">
      <c r="A1167" t="s">
        <v>3669</v>
      </c>
      <c r="B1167" t="s">
        <v>1778</v>
      </c>
      <c r="C1167" t="s">
        <v>1396</v>
      </c>
      <c r="D1167" t="s">
        <v>97</v>
      </c>
      <c r="E1167" t="s">
        <v>1397</v>
      </c>
      <c r="F1167" t="s">
        <v>3671</v>
      </c>
      <c r="H1167" s="1">
        <v>45766</v>
      </c>
      <c r="I1167" t="s">
        <v>194</v>
      </c>
      <c r="J1167" t="s">
        <v>124</v>
      </c>
      <c r="K1167" t="s">
        <v>1</v>
      </c>
      <c r="L1167" t="s">
        <v>29</v>
      </c>
      <c r="M1167" t="s">
        <v>7747</v>
      </c>
      <c r="N1167">
        <v>1</v>
      </c>
      <c r="P1167">
        <v>1</v>
      </c>
    </row>
    <row r="1168" spans="1:16" x14ac:dyDescent="0.35">
      <c r="A1168" t="s">
        <v>3672</v>
      </c>
      <c r="B1168" t="s">
        <v>3673</v>
      </c>
      <c r="C1168" t="s">
        <v>1396</v>
      </c>
      <c r="D1168" t="s">
        <v>3300</v>
      </c>
      <c r="E1168" t="s">
        <v>1397</v>
      </c>
      <c r="F1168" t="s">
        <v>3674</v>
      </c>
      <c r="H1168" s="1">
        <v>45766</v>
      </c>
      <c r="I1168" t="s">
        <v>194</v>
      </c>
      <c r="J1168" t="s">
        <v>124</v>
      </c>
      <c r="K1168" t="s">
        <v>1</v>
      </c>
      <c r="L1168" t="s">
        <v>29</v>
      </c>
      <c r="M1168" t="s">
        <v>7747</v>
      </c>
      <c r="N1168">
        <v>1</v>
      </c>
      <c r="P1168">
        <v>1</v>
      </c>
    </row>
    <row r="1169" spans="1:16" x14ac:dyDescent="0.35">
      <c r="A1169" t="s">
        <v>3675</v>
      </c>
      <c r="B1169" t="s">
        <v>1990</v>
      </c>
      <c r="C1169" t="s">
        <v>1396</v>
      </c>
      <c r="D1169" t="s">
        <v>3122</v>
      </c>
      <c r="E1169" t="s">
        <v>1397</v>
      </c>
      <c r="F1169" t="s">
        <v>3676</v>
      </c>
      <c r="H1169" s="1">
        <v>45766</v>
      </c>
      <c r="I1169" t="s">
        <v>194</v>
      </c>
      <c r="J1169" t="s">
        <v>124</v>
      </c>
      <c r="K1169" t="s">
        <v>1</v>
      </c>
      <c r="L1169" t="s">
        <v>29</v>
      </c>
      <c r="M1169" t="s">
        <v>7747</v>
      </c>
      <c r="N1169">
        <v>1</v>
      </c>
      <c r="P1169">
        <v>1</v>
      </c>
    </row>
    <row r="1170" spans="1:16" x14ac:dyDescent="0.35">
      <c r="A1170" t="s">
        <v>3675</v>
      </c>
      <c r="B1170" t="s">
        <v>1439</v>
      </c>
      <c r="C1170" t="s">
        <v>1402</v>
      </c>
      <c r="D1170" t="s">
        <v>3122</v>
      </c>
      <c r="E1170" t="s">
        <v>1397</v>
      </c>
      <c r="F1170" t="s">
        <v>3677</v>
      </c>
      <c r="H1170" s="1">
        <v>45766</v>
      </c>
      <c r="I1170" t="s">
        <v>194</v>
      </c>
      <c r="J1170" t="s">
        <v>124</v>
      </c>
      <c r="K1170" t="s">
        <v>1</v>
      </c>
      <c r="L1170" t="s">
        <v>29</v>
      </c>
      <c r="M1170" t="s">
        <v>7747</v>
      </c>
      <c r="N1170">
        <v>1</v>
      </c>
      <c r="P1170">
        <v>1</v>
      </c>
    </row>
    <row r="1171" spans="1:16" x14ac:dyDescent="0.35">
      <c r="A1171" t="s">
        <v>3678</v>
      </c>
      <c r="B1171" t="s">
        <v>2496</v>
      </c>
      <c r="C1171" t="s">
        <v>1396</v>
      </c>
      <c r="D1171" t="s">
        <v>3300</v>
      </c>
      <c r="E1171" t="s">
        <v>1397</v>
      </c>
      <c r="F1171" t="s">
        <v>3679</v>
      </c>
      <c r="H1171" s="1">
        <v>45766</v>
      </c>
      <c r="I1171" t="s">
        <v>194</v>
      </c>
      <c r="J1171" t="s">
        <v>124</v>
      </c>
      <c r="K1171" t="s">
        <v>1</v>
      </c>
      <c r="L1171" t="s">
        <v>29</v>
      </c>
      <c r="M1171" t="s">
        <v>7747</v>
      </c>
      <c r="N1171">
        <v>1</v>
      </c>
      <c r="P1171">
        <v>1</v>
      </c>
    </row>
    <row r="1172" spans="1:16" x14ac:dyDescent="0.35">
      <c r="A1172" t="s">
        <v>3680</v>
      </c>
      <c r="B1172" t="s">
        <v>3681</v>
      </c>
      <c r="C1172" t="s">
        <v>1396</v>
      </c>
      <c r="D1172" t="s">
        <v>3300</v>
      </c>
      <c r="E1172" t="s">
        <v>1397</v>
      </c>
      <c r="F1172" t="s">
        <v>3682</v>
      </c>
      <c r="H1172" s="1">
        <v>45766</v>
      </c>
      <c r="I1172" t="s">
        <v>194</v>
      </c>
      <c r="J1172" t="s">
        <v>124</v>
      </c>
      <c r="K1172" t="s">
        <v>1</v>
      </c>
      <c r="L1172" t="s">
        <v>29</v>
      </c>
      <c r="M1172" t="s">
        <v>7747</v>
      </c>
      <c r="N1172">
        <v>1</v>
      </c>
      <c r="P1172">
        <v>1</v>
      </c>
    </row>
    <row r="1173" spans="1:16" x14ac:dyDescent="0.35">
      <c r="A1173" t="s">
        <v>3683</v>
      </c>
      <c r="B1173" t="s">
        <v>3684</v>
      </c>
      <c r="C1173" t="s">
        <v>1402</v>
      </c>
      <c r="D1173" t="s">
        <v>3300</v>
      </c>
      <c r="E1173" t="s">
        <v>1397</v>
      </c>
      <c r="F1173" t="s">
        <v>3685</v>
      </c>
      <c r="H1173" s="1">
        <v>45766</v>
      </c>
      <c r="I1173" t="s">
        <v>194</v>
      </c>
      <c r="J1173" t="s">
        <v>124</v>
      </c>
      <c r="K1173" t="s">
        <v>1</v>
      </c>
      <c r="L1173" t="s">
        <v>29</v>
      </c>
      <c r="M1173" t="s">
        <v>7747</v>
      </c>
      <c r="N1173">
        <v>1</v>
      </c>
      <c r="P1173">
        <v>1</v>
      </c>
    </row>
    <row r="1174" spans="1:16" x14ac:dyDescent="0.35">
      <c r="A1174" t="s">
        <v>3686</v>
      </c>
      <c r="B1174" t="s">
        <v>2042</v>
      </c>
      <c r="C1174" t="s">
        <v>1396</v>
      </c>
      <c r="D1174" t="s">
        <v>3300</v>
      </c>
      <c r="E1174" t="s">
        <v>1397</v>
      </c>
      <c r="F1174" t="s">
        <v>3687</v>
      </c>
      <c r="H1174" s="1">
        <v>45766</v>
      </c>
      <c r="I1174" t="s">
        <v>194</v>
      </c>
      <c r="J1174" t="s">
        <v>124</v>
      </c>
      <c r="K1174" t="s">
        <v>1</v>
      </c>
      <c r="L1174" t="s">
        <v>29</v>
      </c>
      <c r="M1174" t="s">
        <v>7747</v>
      </c>
      <c r="N1174">
        <v>1</v>
      </c>
      <c r="P1174">
        <v>1</v>
      </c>
    </row>
    <row r="1175" spans="1:16" x14ac:dyDescent="0.35">
      <c r="A1175" t="s">
        <v>3688</v>
      </c>
      <c r="B1175" t="s">
        <v>3689</v>
      </c>
      <c r="C1175" t="s">
        <v>1402</v>
      </c>
      <c r="D1175" t="s">
        <v>3122</v>
      </c>
      <c r="E1175" t="s">
        <v>1512</v>
      </c>
      <c r="F1175" t="s">
        <v>3690</v>
      </c>
      <c r="H1175" s="1">
        <v>45766</v>
      </c>
      <c r="I1175" t="s">
        <v>194</v>
      </c>
      <c r="J1175" t="s">
        <v>124</v>
      </c>
      <c r="K1175" t="s">
        <v>1</v>
      </c>
      <c r="L1175" t="s">
        <v>29</v>
      </c>
      <c r="M1175" t="s">
        <v>7747</v>
      </c>
      <c r="N1175">
        <v>1</v>
      </c>
      <c r="P1175">
        <v>1</v>
      </c>
    </row>
    <row r="1176" spans="1:16" x14ac:dyDescent="0.35">
      <c r="A1176" t="s">
        <v>3691</v>
      </c>
      <c r="B1176" t="s">
        <v>1489</v>
      </c>
      <c r="C1176" t="s">
        <v>1402</v>
      </c>
      <c r="D1176" t="s">
        <v>612</v>
      </c>
      <c r="E1176" t="s">
        <v>1397</v>
      </c>
      <c r="F1176" t="s">
        <v>3692</v>
      </c>
      <c r="H1176" s="1">
        <v>45766</v>
      </c>
      <c r="I1176" t="s">
        <v>194</v>
      </c>
      <c r="J1176" t="s">
        <v>124</v>
      </c>
      <c r="K1176" t="s">
        <v>1</v>
      </c>
      <c r="L1176" t="s">
        <v>29</v>
      </c>
      <c r="M1176" t="s">
        <v>7747</v>
      </c>
      <c r="N1176">
        <v>1</v>
      </c>
      <c r="P1176">
        <v>1</v>
      </c>
    </row>
    <row r="1177" spans="1:16" x14ac:dyDescent="0.35">
      <c r="A1177" t="s">
        <v>3693</v>
      </c>
      <c r="B1177" t="s">
        <v>1800</v>
      </c>
      <c r="C1177" t="s">
        <v>1402</v>
      </c>
      <c r="D1177" t="s">
        <v>97</v>
      </c>
      <c r="E1177" t="s">
        <v>1397</v>
      </c>
      <c r="F1177" t="s">
        <v>3694</v>
      </c>
      <c r="H1177" s="1">
        <v>45766</v>
      </c>
      <c r="I1177" t="s">
        <v>194</v>
      </c>
      <c r="J1177" t="s">
        <v>124</v>
      </c>
      <c r="K1177" t="s">
        <v>1</v>
      </c>
      <c r="L1177" t="s">
        <v>29</v>
      </c>
      <c r="M1177" t="s">
        <v>7747</v>
      </c>
      <c r="N1177">
        <v>1</v>
      </c>
      <c r="P1177">
        <v>1</v>
      </c>
    </row>
    <row r="1178" spans="1:16" x14ac:dyDescent="0.35">
      <c r="A1178" t="s">
        <v>3693</v>
      </c>
      <c r="B1178" t="s">
        <v>1878</v>
      </c>
      <c r="C1178" t="s">
        <v>1396</v>
      </c>
      <c r="D1178" t="s">
        <v>97</v>
      </c>
      <c r="E1178" t="s">
        <v>1397</v>
      </c>
      <c r="F1178" t="s">
        <v>3695</v>
      </c>
      <c r="H1178" s="1">
        <v>45766</v>
      </c>
      <c r="I1178" t="s">
        <v>194</v>
      </c>
      <c r="J1178" t="s">
        <v>124</v>
      </c>
      <c r="K1178" t="s">
        <v>1</v>
      </c>
      <c r="L1178" t="s">
        <v>29</v>
      </c>
      <c r="M1178" t="s">
        <v>7747</v>
      </c>
      <c r="N1178">
        <v>1</v>
      </c>
      <c r="P1178">
        <v>1</v>
      </c>
    </row>
    <row r="1179" spans="1:16" x14ac:dyDescent="0.35">
      <c r="A1179" t="s">
        <v>3696</v>
      </c>
      <c r="B1179" t="s">
        <v>3697</v>
      </c>
      <c r="C1179" t="s">
        <v>1396</v>
      </c>
      <c r="D1179" t="s">
        <v>97</v>
      </c>
      <c r="E1179" t="s">
        <v>1397</v>
      </c>
      <c r="F1179" t="s">
        <v>3698</v>
      </c>
      <c r="H1179" s="1">
        <v>45766</v>
      </c>
      <c r="I1179" t="s">
        <v>194</v>
      </c>
      <c r="J1179" t="s">
        <v>124</v>
      </c>
      <c r="K1179" t="s">
        <v>1</v>
      </c>
      <c r="L1179" t="s">
        <v>29</v>
      </c>
      <c r="M1179" t="s">
        <v>7747</v>
      </c>
      <c r="N1179">
        <v>1</v>
      </c>
      <c r="P1179">
        <v>1</v>
      </c>
    </row>
    <row r="1180" spans="1:16" x14ac:dyDescent="0.35">
      <c r="A1180" t="s">
        <v>3699</v>
      </c>
      <c r="B1180" t="s">
        <v>3700</v>
      </c>
      <c r="C1180" t="s">
        <v>1396</v>
      </c>
      <c r="D1180" t="s">
        <v>97</v>
      </c>
      <c r="E1180" t="s">
        <v>1397</v>
      </c>
      <c r="F1180" t="s">
        <v>3701</v>
      </c>
      <c r="H1180" s="1">
        <v>45766</v>
      </c>
      <c r="I1180" t="s">
        <v>194</v>
      </c>
      <c r="J1180" t="s">
        <v>124</v>
      </c>
      <c r="K1180" t="s">
        <v>1</v>
      </c>
      <c r="L1180" t="s">
        <v>29</v>
      </c>
      <c r="M1180" t="s">
        <v>7747</v>
      </c>
      <c r="N1180">
        <v>1</v>
      </c>
      <c r="P1180">
        <v>1</v>
      </c>
    </row>
    <row r="1181" spans="1:16" x14ac:dyDescent="0.35">
      <c r="A1181" t="s">
        <v>3702</v>
      </c>
      <c r="B1181" t="s">
        <v>3703</v>
      </c>
      <c r="C1181" t="s">
        <v>1396</v>
      </c>
      <c r="D1181" t="s">
        <v>97</v>
      </c>
      <c r="E1181" t="s">
        <v>1397</v>
      </c>
      <c r="F1181" t="s">
        <v>3704</v>
      </c>
      <c r="H1181" s="1">
        <v>45766</v>
      </c>
      <c r="I1181" t="s">
        <v>194</v>
      </c>
      <c r="J1181" t="s">
        <v>124</v>
      </c>
      <c r="K1181" t="s">
        <v>1</v>
      </c>
      <c r="L1181" t="s">
        <v>29</v>
      </c>
      <c r="M1181" t="s">
        <v>7747</v>
      </c>
      <c r="N1181">
        <v>1</v>
      </c>
      <c r="P1181">
        <v>1</v>
      </c>
    </row>
    <row r="1182" spans="1:16" x14ac:dyDescent="0.35">
      <c r="A1182" t="s">
        <v>3705</v>
      </c>
      <c r="B1182" t="s">
        <v>1600</v>
      </c>
      <c r="C1182" t="s">
        <v>1472</v>
      </c>
      <c r="D1182" t="s">
        <v>394</v>
      </c>
      <c r="E1182" t="s">
        <v>1397</v>
      </c>
      <c r="F1182" t="s">
        <v>3706</v>
      </c>
      <c r="G1182">
        <v>41498</v>
      </c>
      <c r="H1182" s="1">
        <v>45765</v>
      </c>
      <c r="I1182" t="s">
        <v>447</v>
      </c>
      <c r="J1182" t="s">
        <v>2</v>
      </c>
      <c r="K1182" t="s">
        <v>1</v>
      </c>
      <c r="L1182" t="s">
        <v>29</v>
      </c>
      <c r="M1182" t="s">
        <v>1472</v>
      </c>
      <c r="N1182">
        <v>1</v>
      </c>
      <c r="O1182" t="s">
        <v>2</v>
      </c>
      <c r="P1182">
        <v>1</v>
      </c>
    </row>
    <row r="1183" spans="1:16" x14ac:dyDescent="0.35">
      <c r="A1183" t="s">
        <v>3705</v>
      </c>
      <c r="B1183" t="s">
        <v>2822</v>
      </c>
      <c r="C1183" t="s">
        <v>1472</v>
      </c>
      <c r="D1183" t="s">
        <v>394</v>
      </c>
      <c r="E1183" t="s">
        <v>1397</v>
      </c>
      <c r="F1183" t="s">
        <v>3707</v>
      </c>
      <c r="G1183">
        <v>42473</v>
      </c>
      <c r="H1183" s="1">
        <v>45765</v>
      </c>
      <c r="I1183" t="s">
        <v>447</v>
      </c>
      <c r="J1183" t="s">
        <v>2</v>
      </c>
      <c r="K1183" t="s">
        <v>1</v>
      </c>
      <c r="L1183" t="s">
        <v>29</v>
      </c>
      <c r="M1183" t="s">
        <v>1472</v>
      </c>
      <c r="N1183">
        <v>1</v>
      </c>
      <c r="O1183" t="s">
        <v>2</v>
      </c>
      <c r="P1183">
        <v>1</v>
      </c>
    </row>
    <row r="1184" spans="1:16" x14ac:dyDescent="0.35">
      <c r="A1184" t="s">
        <v>3705</v>
      </c>
      <c r="B1184" t="s">
        <v>2221</v>
      </c>
      <c r="C1184" t="s">
        <v>1402</v>
      </c>
      <c r="D1184" t="s">
        <v>394</v>
      </c>
      <c r="E1184" t="s">
        <v>1397</v>
      </c>
      <c r="F1184" t="s">
        <v>3708</v>
      </c>
      <c r="H1184" s="1">
        <v>45765</v>
      </c>
      <c r="I1184" t="s">
        <v>447</v>
      </c>
      <c r="J1184" t="s">
        <v>2</v>
      </c>
      <c r="K1184" t="s">
        <v>1</v>
      </c>
      <c r="L1184" t="s">
        <v>29</v>
      </c>
      <c r="M1184" t="s">
        <v>7747</v>
      </c>
      <c r="N1184">
        <v>1</v>
      </c>
      <c r="O1184" t="s">
        <v>2</v>
      </c>
      <c r="P1184">
        <v>1</v>
      </c>
    </row>
    <row r="1185" spans="1:16" x14ac:dyDescent="0.35">
      <c r="A1185" t="s">
        <v>3709</v>
      </c>
      <c r="B1185" t="s">
        <v>3710</v>
      </c>
      <c r="C1185" t="s">
        <v>1558</v>
      </c>
      <c r="D1185" t="s">
        <v>394</v>
      </c>
      <c r="E1185" t="s">
        <v>1397</v>
      </c>
      <c r="F1185" t="s">
        <v>3711</v>
      </c>
      <c r="H1185" s="1">
        <v>45765</v>
      </c>
      <c r="I1185" t="s">
        <v>447</v>
      </c>
      <c r="J1185" t="s">
        <v>2</v>
      </c>
      <c r="K1185" t="s">
        <v>1</v>
      </c>
      <c r="L1185" t="s">
        <v>29</v>
      </c>
      <c r="M1185" t="s">
        <v>7747</v>
      </c>
      <c r="N1185">
        <v>1</v>
      </c>
      <c r="O1185" t="s">
        <v>2</v>
      </c>
      <c r="P1185">
        <v>1</v>
      </c>
    </row>
    <row r="1186" spans="1:16" x14ac:dyDescent="0.35">
      <c r="A1186" t="s">
        <v>3712</v>
      </c>
      <c r="B1186" t="s">
        <v>3568</v>
      </c>
      <c r="C1186" t="s">
        <v>1472</v>
      </c>
      <c r="D1186" t="s">
        <v>394</v>
      </c>
      <c r="E1186" t="s">
        <v>1397</v>
      </c>
      <c r="F1186" t="s">
        <v>3713</v>
      </c>
      <c r="G1186">
        <v>41516</v>
      </c>
      <c r="H1186" s="1">
        <v>45765</v>
      </c>
      <c r="I1186" t="s">
        <v>447</v>
      </c>
      <c r="J1186" t="s">
        <v>2</v>
      </c>
      <c r="K1186" t="s">
        <v>1</v>
      </c>
      <c r="L1186" t="s">
        <v>29</v>
      </c>
      <c r="M1186" t="s">
        <v>1472</v>
      </c>
      <c r="N1186">
        <v>1</v>
      </c>
      <c r="O1186" t="s">
        <v>2</v>
      </c>
      <c r="P1186">
        <v>1</v>
      </c>
    </row>
    <row r="1187" spans="1:16" x14ac:dyDescent="0.35">
      <c r="A1187" t="s">
        <v>3712</v>
      </c>
      <c r="B1187" t="s">
        <v>2844</v>
      </c>
      <c r="C1187" t="s">
        <v>1472</v>
      </c>
      <c r="D1187" t="s">
        <v>394</v>
      </c>
      <c r="E1187" t="s">
        <v>1397</v>
      </c>
      <c r="F1187" t="s">
        <v>3714</v>
      </c>
      <c r="G1187">
        <v>42495</v>
      </c>
      <c r="H1187" s="1">
        <v>45765</v>
      </c>
      <c r="I1187" t="s">
        <v>447</v>
      </c>
      <c r="J1187" t="s">
        <v>2</v>
      </c>
      <c r="K1187" t="s">
        <v>1</v>
      </c>
      <c r="L1187" t="s">
        <v>29</v>
      </c>
      <c r="M1187" t="s">
        <v>1472</v>
      </c>
      <c r="N1187">
        <v>1</v>
      </c>
      <c r="O1187" t="s">
        <v>2</v>
      </c>
      <c r="P1187">
        <v>1</v>
      </c>
    </row>
    <row r="1188" spans="1:16" x14ac:dyDescent="0.35">
      <c r="A1188" t="s">
        <v>3712</v>
      </c>
      <c r="B1188" t="s">
        <v>2117</v>
      </c>
      <c r="C1188" t="s">
        <v>1402</v>
      </c>
      <c r="D1188" t="s">
        <v>394</v>
      </c>
      <c r="E1188" t="s">
        <v>1397</v>
      </c>
      <c r="F1188" t="s">
        <v>3715</v>
      </c>
      <c r="H1188" s="1">
        <v>45765</v>
      </c>
      <c r="I1188" t="s">
        <v>447</v>
      </c>
      <c r="J1188" t="s">
        <v>2</v>
      </c>
      <c r="K1188" t="s">
        <v>1</v>
      </c>
      <c r="L1188" t="s">
        <v>29</v>
      </c>
      <c r="M1188" t="s">
        <v>7747</v>
      </c>
      <c r="N1188">
        <v>1</v>
      </c>
      <c r="O1188" t="s">
        <v>2</v>
      </c>
      <c r="P1188">
        <v>1</v>
      </c>
    </row>
    <row r="1189" spans="1:16" x14ac:dyDescent="0.35">
      <c r="A1189" t="s">
        <v>3716</v>
      </c>
      <c r="B1189" t="s">
        <v>3039</v>
      </c>
      <c r="C1189" t="s">
        <v>1558</v>
      </c>
      <c r="D1189" t="s">
        <v>394</v>
      </c>
      <c r="E1189" t="s">
        <v>1397</v>
      </c>
      <c r="F1189" t="s">
        <v>3717</v>
      </c>
      <c r="H1189" s="1">
        <v>45765</v>
      </c>
      <c r="I1189" t="s">
        <v>447</v>
      </c>
      <c r="J1189" t="s">
        <v>2</v>
      </c>
      <c r="K1189" t="s">
        <v>1</v>
      </c>
      <c r="L1189" t="s">
        <v>28</v>
      </c>
      <c r="M1189" t="s">
        <v>7747</v>
      </c>
      <c r="N1189">
        <v>1</v>
      </c>
      <c r="O1189" t="s">
        <v>2</v>
      </c>
      <c r="P1189">
        <v>1</v>
      </c>
    </row>
    <row r="1190" spans="1:16" x14ac:dyDescent="0.35">
      <c r="A1190" t="s">
        <v>3718</v>
      </c>
      <c r="B1190" t="s">
        <v>3719</v>
      </c>
      <c r="C1190" t="s">
        <v>1402</v>
      </c>
      <c r="D1190" t="s">
        <v>394</v>
      </c>
      <c r="E1190" t="s">
        <v>1397</v>
      </c>
      <c r="F1190" t="s">
        <v>3720</v>
      </c>
      <c r="H1190" s="1">
        <v>45765</v>
      </c>
      <c r="I1190" t="s">
        <v>447</v>
      </c>
      <c r="J1190" t="s">
        <v>2</v>
      </c>
      <c r="K1190" t="s">
        <v>1</v>
      </c>
      <c r="L1190" t="s">
        <v>28</v>
      </c>
      <c r="M1190" t="s">
        <v>7747</v>
      </c>
      <c r="N1190">
        <v>1</v>
      </c>
      <c r="O1190" t="s">
        <v>2</v>
      </c>
      <c r="P1190">
        <v>1</v>
      </c>
    </row>
    <row r="1191" spans="1:16" x14ac:dyDescent="0.35">
      <c r="A1191" t="s">
        <v>2376</v>
      </c>
      <c r="B1191" t="s">
        <v>3721</v>
      </c>
      <c r="C1191" t="s">
        <v>1558</v>
      </c>
      <c r="D1191" t="s">
        <v>394</v>
      </c>
      <c r="E1191" t="s">
        <v>1397</v>
      </c>
      <c r="F1191" t="s">
        <v>3722</v>
      </c>
      <c r="H1191" s="1">
        <v>45765</v>
      </c>
      <c r="I1191" t="s">
        <v>447</v>
      </c>
      <c r="J1191" t="s">
        <v>2</v>
      </c>
      <c r="K1191" t="s">
        <v>1</v>
      </c>
      <c r="L1191" t="s">
        <v>28</v>
      </c>
      <c r="M1191" t="s">
        <v>7747</v>
      </c>
      <c r="N1191">
        <v>1</v>
      </c>
      <c r="O1191" t="s">
        <v>2</v>
      </c>
      <c r="P1191">
        <v>1</v>
      </c>
    </row>
    <row r="1192" spans="1:16" x14ac:dyDescent="0.35">
      <c r="A1192" t="s">
        <v>3723</v>
      </c>
      <c r="B1192" t="s">
        <v>3724</v>
      </c>
      <c r="C1192" t="s">
        <v>1472</v>
      </c>
      <c r="D1192" t="s">
        <v>394</v>
      </c>
      <c r="E1192" t="s">
        <v>1397</v>
      </c>
      <c r="F1192" t="s">
        <v>3725</v>
      </c>
      <c r="G1192">
        <v>41907</v>
      </c>
      <c r="H1192" s="1">
        <v>45765</v>
      </c>
      <c r="I1192" t="s">
        <v>447</v>
      </c>
      <c r="J1192" t="s">
        <v>2</v>
      </c>
      <c r="K1192" t="s">
        <v>1</v>
      </c>
      <c r="L1192" t="s">
        <v>28</v>
      </c>
      <c r="M1192" t="s">
        <v>1472</v>
      </c>
      <c r="N1192">
        <v>1</v>
      </c>
      <c r="O1192" t="s">
        <v>2</v>
      </c>
      <c r="P1192">
        <v>1</v>
      </c>
    </row>
    <row r="1193" spans="1:16" x14ac:dyDescent="0.35">
      <c r="A1193" t="s">
        <v>3723</v>
      </c>
      <c r="B1193" t="s">
        <v>3726</v>
      </c>
      <c r="C1193" t="s">
        <v>1472</v>
      </c>
      <c r="D1193" t="s">
        <v>394</v>
      </c>
      <c r="E1193" t="s">
        <v>1397</v>
      </c>
      <c r="F1193" t="s">
        <v>3727</v>
      </c>
      <c r="G1193">
        <v>43378</v>
      </c>
      <c r="H1193" s="1">
        <v>45765</v>
      </c>
      <c r="I1193" t="s">
        <v>447</v>
      </c>
      <c r="J1193" t="s">
        <v>2</v>
      </c>
      <c r="K1193" t="s">
        <v>1</v>
      </c>
      <c r="L1193" t="s">
        <v>28</v>
      </c>
      <c r="M1193" t="s">
        <v>1472</v>
      </c>
      <c r="N1193">
        <v>1</v>
      </c>
      <c r="O1193" t="s">
        <v>2</v>
      </c>
      <c r="P1193">
        <v>1</v>
      </c>
    </row>
    <row r="1194" spans="1:16" x14ac:dyDescent="0.35">
      <c r="A1194" t="s">
        <v>3723</v>
      </c>
      <c r="B1194" t="s">
        <v>3728</v>
      </c>
      <c r="C1194" t="s">
        <v>1402</v>
      </c>
      <c r="D1194" t="s">
        <v>394</v>
      </c>
      <c r="E1194" t="s">
        <v>1397</v>
      </c>
      <c r="F1194" t="s">
        <v>3729</v>
      </c>
      <c r="H1194" s="1">
        <v>45765</v>
      </c>
      <c r="I1194" t="s">
        <v>447</v>
      </c>
      <c r="J1194" t="s">
        <v>2</v>
      </c>
      <c r="K1194" t="s">
        <v>1</v>
      </c>
      <c r="L1194" t="s">
        <v>28</v>
      </c>
      <c r="M1194" t="s">
        <v>7747</v>
      </c>
      <c r="N1194">
        <v>1</v>
      </c>
      <c r="O1194" t="s">
        <v>2</v>
      </c>
      <c r="P1194">
        <v>1</v>
      </c>
    </row>
    <row r="1195" spans="1:16" x14ac:dyDescent="0.35">
      <c r="A1195" t="s">
        <v>3730</v>
      </c>
      <c r="B1195" t="s">
        <v>3731</v>
      </c>
      <c r="C1195" t="s">
        <v>1558</v>
      </c>
      <c r="D1195" t="s">
        <v>394</v>
      </c>
      <c r="E1195" t="s">
        <v>1397</v>
      </c>
      <c r="F1195" t="s">
        <v>3732</v>
      </c>
      <c r="H1195" s="1">
        <v>45765</v>
      </c>
      <c r="I1195" t="s">
        <v>447</v>
      </c>
      <c r="J1195" t="s">
        <v>2</v>
      </c>
      <c r="K1195" t="s">
        <v>1</v>
      </c>
      <c r="L1195" t="s">
        <v>28</v>
      </c>
      <c r="M1195" t="s">
        <v>7747</v>
      </c>
      <c r="N1195">
        <v>1</v>
      </c>
      <c r="O1195" t="s">
        <v>2</v>
      </c>
      <c r="P1195">
        <v>1</v>
      </c>
    </row>
    <row r="1196" spans="1:16" x14ac:dyDescent="0.35">
      <c r="A1196" t="s">
        <v>3733</v>
      </c>
      <c r="B1196" t="s">
        <v>3734</v>
      </c>
      <c r="C1196" t="s">
        <v>1472</v>
      </c>
      <c r="D1196" t="s">
        <v>394</v>
      </c>
      <c r="E1196" t="s">
        <v>1397</v>
      </c>
      <c r="F1196" t="s">
        <v>3735</v>
      </c>
      <c r="G1196">
        <v>41778</v>
      </c>
      <c r="H1196" s="1">
        <v>45765</v>
      </c>
      <c r="I1196" t="s">
        <v>447</v>
      </c>
      <c r="J1196" t="s">
        <v>2</v>
      </c>
      <c r="K1196" t="s">
        <v>1</v>
      </c>
      <c r="L1196" t="s">
        <v>28</v>
      </c>
      <c r="M1196" t="s">
        <v>1472</v>
      </c>
      <c r="N1196">
        <v>1</v>
      </c>
      <c r="O1196" t="s">
        <v>2</v>
      </c>
      <c r="P1196">
        <v>1</v>
      </c>
    </row>
    <row r="1197" spans="1:16" x14ac:dyDescent="0.35">
      <c r="A1197" t="s">
        <v>3733</v>
      </c>
      <c r="B1197" t="s">
        <v>3736</v>
      </c>
      <c r="C1197" t="s">
        <v>1402</v>
      </c>
      <c r="D1197" t="s">
        <v>394</v>
      </c>
      <c r="E1197" t="s">
        <v>1397</v>
      </c>
      <c r="F1197" t="s">
        <v>3737</v>
      </c>
      <c r="H1197" s="1">
        <v>45765</v>
      </c>
      <c r="I1197" t="s">
        <v>447</v>
      </c>
      <c r="J1197" t="s">
        <v>2</v>
      </c>
      <c r="K1197" t="s">
        <v>1</v>
      </c>
      <c r="L1197" t="s">
        <v>28</v>
      </c>
      <c r="M1197" t="s">
        <v>7747</v>
      </c>
      <c r="N1197">
        <v>1</v>
      </c>
      <c r="O1197" t="s">
        <v>2</v>
      </c>
      <c r="P1197">
        <v>1</v>
      </c>
    </row>
    <row r="1198" spans="1:16" x14ac:dyDescent="0.35">
      <c r="A1198" t="s">
        <v>3738</v>
      </c>
      <c r="B1198" t="s">
        <v>3739</v>
      </c>
      <c r="C1198" t="s">
        <v>1558</v>
      </c>
      <c r="D1198" t="s">
        <v>394</v>
      </c>
      <c r="E1198" t="s">
        <v>1397</v>
      </c>
      <c r="F1198" t="s">
        <v>3740</v>
      </c>
      <c r="H1198" s="1">
        <v>45765</v>
      </c>
      <c r="I1198" t="s">
        <v>447</v>
      </c>
      <c r="J1198" t="s">
        <v>2</v>
      </c>
      <c r="K1198" t="s">
        <v>1</v>
      </c>
      <c r="L1198" t="s">
        <v>28</v>
      </c>
      <c r="M1198" t="s">
        <v>7747</v>
      </c>
      <c r="N1198">
        <v>1</v>
      </c>
      <c r="O1198" t="s">
        <v>2</v>
      </c>
      <c r="P1198">
        <v>1</v>
      </c>
    </row>
    <row r="1199" spans="1:16" x14ac:dyDescent="0.35">
      <c r="A1199" t="s">
        <v>3733</v>
      </c>
      <c r="B1199" t="s">
        <v>3741</v>
      </c>
      <c r="C1199" t="s">
        <v>1558</v>
      </c>
      <c r="D1199" t="s">
        <v>394</v>
      </c>
      <c r="E1199" t="s">
        <v>1397</v>
      </c>
      <c r="F1199" t="s">
        <v>3742</v>
      </c>
      <c r="H1199" s="1">
        <v>45765</v>
      </c>
      <c r="I1199" t="s">
        <v>447</v>
      </c>
      <c r="J1199" t="s">
        <v>2</v>
      </c>
      <c r="K1199" t="s">
        <v>1</v>
      </c>
      <c r="L1199" t="s">
        <v>28</v>
      </c>
      <c r="M1199" t="s">
        <v>7747</v>
      </c>
      <c r="N1199">
        <v>1</v>
      </c>
      <c r="O1199" t="s">
        <v>2</v>
      </c>
      <c r="P1199">
        <v>1</v>
      </c>
    </row>
    <row r="1200" spans="1:16" x14ac:dyDescent="0.35">
      <c r="A1200" t="s">
        <v>3743</v>
      </c>
      <c r="B1200" t="s">
        <v>3744</v>
      </c>
      <c r="C1200" t="s">
        <v>1472</v>
      </c>
      <c r="D1200" t="s">
        <v>394</v>
      </c>
      <c r="E1200" t="s">
        <v>1397</v>
      </c>
      <c r="F1200" t="s">
        <v>3745</v>
      </c>
      <c r="G1200">
        <v>41980</v>
      </c>
      <c r="H1200" s="1">
        <v>45765</v>
      </c>
      <c r="I1200" t="s">
        <v>447</v>
      </c>
      <c r="J1200" t="s">
        <v>2</v>
      </c>
      <c r="K1200" t="s">
        <v>1</v>
      </c>
      <c r="L1200" t="s">
        <v>28</v>
      </c>
      <c r="M1200" t="s">
        <v>1472</v>
      </c>
      <c r="N1200">
        <v>1</v>
      </c>
      <c r="O1200" t="s">
        <v>2</v>
      </c>
      <c r="P1200">
        <v>1</v>
      </c>
    </row>
    <row r="1201" spans="1:16" x14ac:dyDescent="0.35">
      <c r="A1201" t="s">
        <v>3743</v>
      </c>
      <c r="B1201" t="s">
        <v>3746</v>
      </c>
      <c r="C1201" t="s">
        <v>1472</v>
      </c>
      <c r="D1201" t="s">
        <v>394</v>
      </c>
      <c r="E1201" t="s">
        <v>1397</v>
      </c>
      <c r="F1201" t="s">
        <v>3747</v>
      </c>
      <c r="G1201">
        <v>42930</v>
      </c>
      <c r="H1201" s="1">
        <v>45765</v>
      </c>
      <c r="I1201" t="s">
        <v>447</v>
      </c>
      <c r="J1201" t="s">
        <v>2</v>
      </c>
      <c r="K1201" t="s">
        <v>1</v>
      </c>
      <c r="L1201" t="s">
        <v>28</v>
      </c>
      <c r="M1201" t="s">
        <v>1472</v>
      </c>
      <c r="N1201">
        <v>1</v>
      </c>
      <c r="O1201" t="s">
        <v>2</v>
      </c>
      <c r="P1201">
        <v>1</v>
      </c>
    </row>
    <row r="1202" spans="1:16" x14ac:dyDescent="0.35">
      <c r="A1202" t="s">
        <v>3743</v>
      </c>
      <c r="B1202" t="s">
        <v>3748</v>
      </c>
      <c r="C1202" t="s">
        <v>1472</v>
      </c>
      <c r="D1202" t="s">
        <v>394</v>
      </c>
      <c r="E1202" t="s">
        <v>1397</v>
      </c>
      <c r="F1202" t="s">
        <v>3749</v>
      </c>
      <c r="G1202">
        <v>43923</v>
      </c>
      <c r="H1202" s="1">
        <v>45765</v>
      </c>
      <c r="I1202" t="s">
        <v>447</v>
      </c>
      <c r="J1202" t="s">
        <v>2</v>
      </c>
      <c r="K1202" t="s">
        <v>1</v>
      </c>
      <c r="L1202" t="s">
        <v>28</v>
      </c>
      <c r="M1202" t="s">
        <v>1472</v>
      </c>
      <c r="N1202">
        <v>1</v>
      </c>
      <c r="O1202" t="s">
        <v>2</v>
      </c>
      <c r="P1202">
        <v>1</v>
      </c>
    </row>
    <row r="1203" spans="1:16" x14ac:dyDescent="0.35">
      <c r="A1203" t="s">
        <v>3743</v>
      </c>
      <c r="B1203" t="s">
        <v>3750</v>
      </c>
      <c r="C1203" t="s">
        <v>1402</v>
      </c>
      <c r="D1203" t="s">
        <v>394</v>
      </c>
      <c r="E1203" t="s">
        <v>1397</v>
      </c>
      <c r="F1203" t="s">
        <v>3751</v>
      </c>
      <c r="H1203" s="1">
        <v>45765</v>
      </c>
      <c r="I1203" t="s">
        <v>447</v>
      </c>
      <c r="J1203" t="s">
        <v>2</v>
      </c>
      <c r="K1203" t="s">
        <v>1</v>
      </c>
      <c r="L1203" t="s">
        <v>28</v>
      </c>
      <c r="M1203" t="s">
        <v>7747</v>
      </c>
      <c r="N1203">
        <v>1</v>
      </c>
      <c r="O1203" t="s">
        <v>2</v>
      </c>
      <c r="P1203">
        <v>1</v>
      </c>
    </row>
    <row r="1204" spans="1:16" x14ac:dyDescent="0.35">
      <c r="A1204" t="s">
        <v>3752</v>
      </c>
      <c r="B1204" t="s">
        <v>3753</v>
      </c>
      <c r="C1204" t="s">
        <v>1558</v>
      </c>
      <c r="D1204" t="s">
        <v>394</v>
      </c>
      <c r="E1204" t="s">
        <v>1397</v>
      </c>
      <c r="F1204" t="s">
        <v>3754</v>
      </c>
      <c r="H1204" s="1">
        <v>45765</v>
      </c>
      <c r="I1204" t="s">
        <v>447</v>
      </c>
      <c r="J1204" t="s">
        <v>2</v>
      </c>
      <c r="K1204" t="s">
        <v>1</v>
      </c>
      <c r="L1204" t="s">
        <v>28</v>
      </c>
      <c r="M1204" t="s">
        <v>7747</v>
      </c>
      <c r="N1204">
        <v>1</v>
      </c>
      <c r="O1204" t="s">
        <v>2</v>
      </c>
      <c r="P1204">
        <v>1</v>
      </c>
    </row>
    <row r="1205" spans="1:16" x14ac:dyDescent="0.35">
      <c r="A1205" t="s">
        <v>3755</v>
      </c>
      <c r="B1205" t="s">
        <v>1805</v>
      </c>
      <c r="C1205" t="s">
        <v>1558</v>
      </c>
      <c r="D1205" t="s">
        <v>394</v>
      </c>
      <c r="E1205" t="s">
        <v>1397</v>
      </c>
      <c r="F1205" t="s">
        <v>3756</v>
      </c>
      <c r="H1205" s="1">
        <v>45765</v>
      </c>
      <c r="I1205" t="s">
        <v>447</v>
      </c>
      <c r="J1205" t="s">
        <v>2</v>
      </c>
      <c r="K1205" t="s">
        <v>1</v>
      </c>
      <c r="L1205" t="s">
        <v>28</v>
      </c>
      <c r="M1205" t="s">
        <v>7747</v>
      </c>
      <c r="N1205">
        <v>1</v>
      </c>
      <c r="O1205" t="s">
        <v>2</v>
      </c>
      <c r="P1205">
        <v>1</v>
      </c>
    </row>
    <row r="1206" spans="1:16" x14ac:dyDescent="0.35">
      <c r="A1206" t="s">
        <v>3757</v>
      </c>
      <c r="B1206" t="s">
        <v>1764</v>
      </c>
      <c r="C1206" t="s">
        <v>1558</v>
      </c>
      <c r="D1206" t="s">
        <v>394</v>
      </c>
      <c r="E1206" t="s">
        <v>1397</v>
      </c>
      <c r="F1206" t="s">
        <v>3758</v>
      </c>
      <c r="H1206" s="1">
        <v>45765</v>
      </c>
      <c r="I1206" t="s">
        <v>447</v>
      </c>
      <c r="J1206" t="s">
        <v>2</v>
      </c>
      <c r="K1206" t="s">
        <v>1</v>
      </c>
      <c r="L1206" t="s">
        <v>28</v>
      </c>
      <c r="M1206" t="s">
        <v>7747</v>
      </c>
      <c r="N1206">
        <v>1</v>
      </c>
      <c r="O1206" t="s">
        <v>2</v>
      </c>
      <c r="P1206">
        <v>1</v>
      </c>
    </row>
    <row r="1207" spans="1:16" x14ac:dyDescent="0.35">
      <c r="A1207" t="s">
        <v>1420</v>
      </c>
      <c r="B1207" t="s">
        <v>1939</v>
      </c>
      <c r="C1207" t="s">
        <v>1402</v>
      </c>
      <c r="D1207" t="s">
        <v>394</v>
      </c>
      <c r="E1207" t="s">
        <v>1397</v>
      </c>
      <c r="F1207" t="s">
        <v>3759</v>
      </c>
      <c r="H1207" s="1">
        <v>45765</v>
      </c>
      <c r="I1207" t="s">
        <v>447</v>
      </c>
      <c r="J1207" t="s">
        <v>2</v>
      </c>
      <c r="K1207" t="s">
        <v>1</v>
      </c>
      <c r="L1207" t="s">
        <v>28</v>
      </c>
      <c r="M1207" t="s">
        <v>7747</v>
      </c>
      <c r="N1207">
        <v>1</v>
      </c>
      <c r="O1207" t="s">
        <v>2</v>
      </c>
      <c r="P1207">
        <v>1</v>
      </c>
    </row>
    <row r="1208" spans="1:16" x14ac:dyDescent="0.35">
      <c r="A1208" t="s">
        <v>2253</v>
      </c>
      <c r="B1208" t="s">
        <v>3760</v>
      </c>
      <c r="C1208" t="s">
        <v>1558</v>
      </c>
      <c r="D1208" t="s">
        <v>394</v>
      </c>
      <c r="E1208" t="s">
        <v>1397</v>
      </c>
      <c r="F1208" t="s">
        <v>3761</v>
      </c>
      <c r="H1208" s="1">
        <v>45765</v>
      </c>
      <c r="I1208" t="s">
        <v>447</v>
      </c>
      <c r="J1208" t="s">
        <v>2</v>
      </c>
      <c r="K1208" t="s">
        <v>1</v>
      </c>
      <c r="L1208" t="s">
        <v>28</v>
      </c>
      <c r="M1208" t="s">
        <v>7747</v>
      </c>
      <c r="N1208">
        <v>1</v>
      </c>
      <c r="O1208" t="s">
        <v>2</v>
      </c>
      <c r="P1208">
        <v>1</v>
      </c>
    </row>
    <row r="1209" spans="1:16" x14ac:dyDescent="0.35">
      <c r="A1209" t="s">
        <v>3762</v>
      </c>
      <c r="B1209" t="s">
        <v>3763</v>
      </c>
      <c r="C1209" t="s">
        <v>1558</v>
      </c>
      <c r="D1209" t="s">
        <v>394</v>
      </c>
      <c r="E1209" t="s">
        <v>1397</v>
      </c>
      <c r="F1209" t="s">
        <v>3764</v>
      </c>
      <c r="H1209" s="1">
        <v>45765</v>
      </c>
      <c r="I1209" t="s">
        <v>447</v>
      </c>
      <c r="J1209" t="s">
        <v>2</v>
      </c>
      <c r="K1209" t="s">
        <v>1</v>
      </c>
      <c r="L1209" t="s">
        <v>28</v>
      </c>
      <c r="M1209" t="s">
        <v>7747</v>
      </c>
      <c r="N1209">
        <v>1</v>
      </c>
      <c r="O1209" t="s">
        <v>2</v>
      </c>
      <c r="P1209">
        <v>1</v>
      </c>
    </row>
    <row r="1210" spans="1:16" x14ac:dyDescent="0.35">
      <c r="A1210" t="s">
        <v>3765</v>
      </c>
      <c r="B1210" t="s">
        <v>1421</v>
      </c>
      <c r="C1210" t="s">
        <v>1402</v>
      </c>
      <c r="D1210" t="s">
        <v>394</v>
      </c>
      <c r="E1210" t="s">
        <v>1397</v>
      </c>
      <c r="F1210" t="s">
        <v>3766</v>
      </c>
      <c r="H1210" s="1">
        <v>45765</v>
      </c>
      <c r="I1210" t="s">
        <v>447</v>
      </c>
      <c r="J1210" t="s">
        <v>2</v>
      </c>
      <c r="K1210" t="s">
        <v>1</v>
      </c>
      <c r="L1210" t="s">
        <v>28</v>
      </c>
      <c r="M1210" t="s">
        <v>7747</v>
      </c>
      <c r="N1210">
        <v>1</v>
      </c>
      <c r="O1210" t="s">
        <v>2</v>
      </c>
      <c r="P1210">
        <v>1</v>
      </c>
    </row>
    <row r="1211" spans="1:16" x14ac:dyDescent="0.35">
      <c r="A1211" t="s">
        <v>1979</v>
      </c>
      <c r="B1211" t="s">
        <v>3767</v>
      </c>
      <c r="C1211" t="s">
        <v>1558</v>
      </c>
      <c r="D1211" t="s">
        <v>394</v>
      </c>
      <c r="E1211" t="s">
        <v>1397</v>
      </c>
      <c r="F1211" t="s">
        <v>3768</v>
      </c>
      <c r="H1211" s="1">
        <v>45765</v>
      </c>
      <c r="I1211" t="s">
        <v>447</v>
      </c>
      <c r="J1211" t="s">
        <v>2</v>
      </c>
      <c r="K1211" t="s">
        <v>1</v>
      </c>
      <c r="L1211" t="s">
        <v>28</v>
      </c>
      <c r="M1211" t="s">
        <v>7747</v>
      </c>
      <c r="N1211">
        <v>1</v>
      </c>
      <c r="O1211" t="s">
        <v>2</v>
      </c>
      <c r="P1211">
        <v>1</v>
      </c>
    </row>
    <row r="1212" spans="1:16" x14ac:dyDescent="0.35">
      <c r="A1212" t="s">
        <v>3769</v>
      </c>
      <c r="B1212" t="s">
        <v>1418</v>
      </c>
      <c r="C1212" t="s">
        <v>1402</v>
      </c>
      <c r="D1212" t="s">
        <v>394</v>
      </c>
      <c r="E1212" t="s">
        <v>1397</v>
      </c>
      <c r="F1212" t="s">
        <v>3770</v>
      </c>
      <c r="H1212" s="1">
        <v>45765</v>
      </c>
      <c r="I1212" t="s">
        <v>447</v>
      </c>
      <c r="J1212" t="s">
        <v>2</v>
      </c>
      <c r="K1212" t="s">
        <v>1</v>
      </c>
      <c r="L1212" t="s">
        <v>28</v>
      </c>
      <c r="M1212" t="s">
        <v>7747</v>
      </c>
      <c r="N1212">
        <v>1</v>
      </c>
      <c r="O1212" t="s">
        <v>2</v>
      </c>
      <c r="P1212">
        <v>1</v>
      </c>
    </row>
    <row r="1213" spans="1:16" x14ac:dyDescent="0.35">
      <c r="A1213" t="s">
        <v>3771</v>
      </c>
      <c r="B1213" t="s">
        <v>3772</v>
      </c>
      <c r="C1213" t="s">
        <v>1558</v>
      </c>
      <c r="D1213" t="s">
        <v>394</v>
      </c>
      <c r="E1213" t="s">
        <v>1397</v>
      </c>
      <c r="F1213" t="s">
        <v>3773</v>
      </c>
      <c r="H1213" s="1">
        <v>45765</v>
      </c>
      <c r="I1213" t="s">
        <v>447</v>
      </c>
      <c r="J1213" t="s">
        <v>2</v>
      </c>
      <c r="K1213" t="s">
        <v>1</v>
      </c>
      <c r="L1213" t="s">
        <v>28</v>
      </c>
      <c r="M1213" t="s">
        <v>7747</v>
      </c>
      <c r="N1213">
        <v>1</v>
      </c>
      <c r="O1213" t="s">
        <v>2</v>
      </c>
      <c r="P1213">
        <v>1</v>
      </c>
    </row>
    <row r="1214" spans="1:16" x14ac:dyDescent="0.35">
      <c r="A1214" t="s">
        <v>3774</v>
      </c>
      <c r="B1214" t="s">
        <v>1395</v>
      </c>
      <c r="C1214" t="s">
        <v>1558</v>
      </c>
      <c r="D1214" t="s">
        <v>394</v>
      </c>
      <c r="E1214" t="s">
        <v>1397</v>
      </c>
      <c r="F1214" t="s">
        <v>3775</v>
      </c>
      <c r="H1214" s="1">
        <v>45765</v>
      </c>
      <c r="I1214" t="s">
        <v>447</v>
      </c>
      <c r="J1214" t="s">
        <v>2</v>
      </c>
      <c r="K1214" t="s">
        <v>1</v>
      </c>
      <c r="L1214" t="s">
        <v>28</v>
      </c>
      <c r="M1214" t="s">
        <v>7747</v>
      </c>
      <c r="N1214">
        <v>1</v>
      </c>
      <c r="O1214" t="s">
        <v>2</v>
      </c>
      <c r="P1214">
        <v>1</v>
      </c>
    </row>
    <row r="1215" spans="1:16" x14ac:dyDescent="0.35">
      <c r="A1215" t="s">
        <v>3776</v>
      </c>
      <c r="B1215" t="s">
        <v>3777</v>
      </c>
      <c r="C1215" t="s">
        <v>1402</v>
      </c>
      <c r="D1215" t="s">
        <v>394</v>
      </c>
      <c r="E1215" t="s">
        <v>1397</v>
      </c>
      <c r="F1215" t="s">
        <v>3778</v>
      </c>
      <c r="H1215" s="1">
        <v>45765</v>
      </c>
      <c r="I1215" t="s">
        <v>447</v>
      </c>
      <c r="J1215" t="s">
        <v>2</v>
      </c>
      <c r="K1215" t="s">
        <v>1</v>
      </c>
      <c r="L1215" t="s">
        <v>28</v>
      </c>
      <c r="M1215" t="s">
        <v>7747</v>
      </c>
      <c r="N1215">
        <v>1</v>
      </c>
      <c r="O1215" t="s">
        <v>2</v>
      </c>
      <c r="P1215">
        <v>1</v>
      </c>
    </row>
    <row r="1216" spans="1:16" x14ac:dyDescent="0.35">
      <c r="A1216" t="s">
        <v>3776</v>
      </c>
      <c r="B1216" t="s">
        <v>1439</v>
      </c>
      <c r="C1216" t="s">
        <v>1402</v>
      </c>
      <c r="D1216" t="s">
        <v>394</v>
      </c>
      <c r="E1216" t="s">
        <v>1397</v>
      </c>
      <c r="F1216" t="s">
        <v>3779</v>
      </c>
      <c r="H1216" s="1">
        <v>45765</v>
      </c>
      <c r="I1216" t="s">
        <v>447</v>
      </c>
      <c r="J1216" t="s">
        <v>2</v>
      </c>
      <c r="K1216" t="s">
        <v>1</v>
      </c>
      <c r="L1216" t="s">
        <v>28</v>
      </c>
      <c r="M1216" t="s">
        <v>7747</v>
      </c>
      <c r="N1216">
        <v>1</v>
      </c>
      <c r="O1216" t="s">
        <v>2</v>
      </c>
      <c r="P1216">
        <v>1</v>
      </c>
    </row>
    <row r="1217" spans="1:16" x14ac:dyDescent="0.35">
      <c r="A1217" t="s">
        <v>3776</v>
      </c>
      <c r="B1217" t="s">
        <v>3780</v>
      </c>
      <c r="C1217" t="s">
        <v>1558</v>
      </c>
      <c r="D1217" t="s">
        <v>394</v>
      </c>
      <c r="E1217" t="s">
        <v>1397</v>
      </c>
      <c r="F1217" t="s">
        <v>3781</v>
      </c>
      <c r="H1217" s="1">
        <v>45765</v>
      </c>
      <c r="I1217" t="s">
        <v>447</v>
      </c>
      <c r="J1217" t="s">
        <v>2</v>
      </c>
      <c r="K1217" t="s">
        <v>1</v>
      </c>
      <c r="L1217" t="s">
        <v>28</v>
      </c>
      <c r="M1217" t="s">
        <v>7747</v>
      </c>
      <c r="N1217">
        <v>1</v>
      </c>
      <c r="O1217" t="s">
        <v>2</v>
      </c>
      <c r="P1217">
        <v>1</v>
      </c>
    </row>
    <row r="1218" spans="1:16" x14ac:dyDescent="0.35">
      <c r="A1218" t="s">
        <v>3782</v>
      </c>
      <c r="B1218" t="s">
        <v>3783</v>
      </c>
      <c r="C1218" t="s">
        <v>1472</v>
      </c>
      <c r="D1218" t="s">
        <v>394</v>
      </c>
      <c r="E1218" t="s">
        <v>1397</v>
      </c>
      <c r="F1218" t="s">
        <v>3784</v>
      </c>
      <c r="G1218">
        <v>42508</v>
      </c>
      <c r="H1218" s="1">
        <v>45765</v>
      </c>
      <c r="I1218" t="s">
        <v>447</v>
      </c>
      <c r="J1218" t="s">
        <v>2</v>
      </c>
      <c r="K1218" t="s">
        <v>1</v>
      </c>
      <c r="L1218" t="s">
        <v>28</v>
      </c>
      <c r="M1218" t="s">
        <v>1472</v>
      </c>
      <c r="N1218">
        <v>1</v>
      </c>
      <c r="O1218" t="s">
        <v>2</v>
      </c>
      <c r="P1218">
        <v>1</v>
      </c>
    </row>
    <row r="1219" spans="1:16" x14ac:dyDescent="0.35">
      <c r="A1219" t="s">
        <v>3782</v>
      </c>
      <c r="B1219" t="s">
        <v>1489</v>
      </c>
      <c r="C1219" t="s">
        <v>1472</v>
      </c>
      <c r="D1219" t="s">
        <v>394</v>
      </c>
      <c r="E1219" t="s">
        <v>1397</v>
      </c>
      <c r="F1219" t="s">
        <v>3785</v>
      </c>
      <c r="G1219">
        <v>41374</v>
      </c>
      <c r="H1219" s="1">
        <v>45765</v>
      </c>
      <c r="I1219" t="s">
        <v>447</v>
      </c>
      <c r="J1219" t="s">
        <v>2</v>
      </c>
      <c r="K1219" t="s">
        <v>1</v>
      </c>
      <c r="L1219" t="s">
        <v>28</v>
      </c>
      <c r="M1219" t="s">
        <v>1472</v>
      </c>
      <c r="N1219">
        <v>1</v>
      </c>
      <c r="O1219" t="s">
        <v>2</v>
      </c>
      <c r="P1219">
        <v>1</v>
      </c>
    </row>
    <row r="1220" spans="1:16" x14ac:dyDescent="0.35">
      <c r="A1220" t="s">
        <v>3782</v>
      </c>
      <c r="B1220" t="s">
        <v>1884</v>
      </c>
      <c r="C1220" t="s">
        <v>1402</v>
      </c>
      <c r="D1220" t="s">
        <v>394</v>
      </c>
      <c r="E1220" t="s">
        <v>1397</v>
      </c>
      <c r="F1220" t="s">
        <v>3786</v>
      </c>
      <c r="H1220" s="1">
        <v>45765</v>
      </c>
      <c r="I1220" t="s">
        <v>447</v>
      </c>
      <c r="J1220" t="s">
        <v>2</v>
      </c>
      <c r="K1220" t="s">
        <v>1</v>
      </c>
      <c r="L1220" t="s">
        <v>28</v>
      </c>
      <c r="M1220" t="s">
        <v>7747</v>
      </c>
      <c r="N1220">
        <v>1</v>
      </c>
      <c r="O1220" t="s">
        <v>2</v>
      </c>
      <c r="P1220">
        <v>1</v>
      </c>
    </row>
    <row r="1221" spans="1:16" x14ac:dyDescent="0.35">
      <c r="A1221" t="s">
        <v>3787</v>
      </c>
      <c r="B1221" t="s">
        <v>2042</v>
      </c>
      <c r="C1221" t="s">
        <v>1558</v>
      </c>
      <c r="D1221" t="s">
        <v>394</v>
      </c>
      <c r="E1221" t="s">
        <v>1397</v>
      </c>
      <c r="F1221" t="s">
        <v>3788</v>
      </c>
      <c r="H1221" s="1">
        <v>45765</v>
      </c>
      <c r="I1221" t="s">
        <v>447</v>
      </c>
      <c r="J1221" t="s">
        <v>2</v>
      </c>
      <c r="K1221" t="s">
        <v>1</v>
      </c>
      <c r="L1221" t="s">
        <v>28</v>
      </c>
      <c r="M1221" t="s">
        <v>7747</v>
      </c>
      <c r="N1221">
        <v>1</v>
      </c>
      <c r="O1221" t="s">
        <v>2</v>
      </c>
      <c r="P1221">
        <v>1</v>
      </c>
    </row>
    <row r="1222" spans="1:16" x14ac:dyDescent="0.35">
      <c r="A1222" t="s">
        <v>2124</v>
      </c>
      <c r="B1222" t="s">
        <v>1418</v>
      </c>
      <c r="C1222" t="s">
        <v>1402</v>
      </c>
      <c r="D1222" t="s">
        <v>98</v>
      </c>
      <c r="E1222" t="s">
        <v>1397</v>
      </c>
      <c r="F1222" t="s">
        <v>3789</v>
      </c>
      <c r="H1222" s="1">
        <v>45765</v>
      </c>
      <c r="I1222" t="s">
        <v>447</v>
      </c>
      <c r="J1222" t="s">
        <v>2</v>
      </c>
      <c r="K1222" t="s">
        <v>1</v>
      </c>
      <c r="L1222" t="s">
        <v>28</v>
      </c>
      <c r="M1222" t="s">
        <v>7747</v>
      </c>
      <c r="N1222">
        <v>1</v>
      </c>
      <c r="O1222" t="s">
        <v>2</v>
      </c>
      <c r="P1222">
        <v>1</v>
      </c>
    </row>
    <row r="1223" spans="1:16" x14ac:dyDescent="0.35">
      <c r="A1223" t="s">
        <v>3790</v>
      </c>
      <c r="B1223" t="s">
        <v>1395</v>
      </c>
      <c r="C1223" t="s">
        <v>1558</v>
      </c>
      <c r="D1223" t="s">
        <v>98</v>
      </c>
      <c r="E1223" t="s">
        <v>1397</v>
      </c>
      <c r="F1223" t="s">
        <v>3791</v>
      </c>
      <c r="H1223" s="1">
        <v>45765</v>
      </c>
      <c r="I1223" t="s">
        <v>447</v>
      </c>
      <c r="J1223" t="s">
        <v>2</v>
      </c>
      <c r="K1223" t="s">
        <v>1</v>
      </c>
      <c r="L1223" t="s">
        <v>28</v>
      </c>
      <c r="M1223" t="s">
        <v>7747</v>
      </c>
      <c r="N1223">
        <v>1</v>
      </c>
      <c r="O1223" t="s">
        <v>2</v>
      </c>
      <c r="P1223">
        <v>1</v>
      </c>
    </row>
    <row r="1224" spans="1:16" x14ac:dyDescent="0.35">
      <c r="A1224" t="s">
        <v>3792</v>
      </c>
      <c r="B1224" t="s">
        <v>2000</v>
      </c>
      <c r="C1224" t="s">
        <v>1558</v>
      </c>
      <c r="D1224" t="s">
        <v>98</v>
      </c>
      <c r="E1224" t="s">
        <v>1397</v>
      </c>
      <c r="F1224" t="s">
        <v>3793</v>
      </c>
      <c r="H1224" s="1">
        <v>45765</v>
      </c>
      <c r="I1224" t="s">
        <v>447</v>
      </c>
      <c r="J1224" t="s">
        <v>2</v>
      </c>
      <c r="K1224" t="s">
        <v>1</v>
      </c>
      <c r="L1224" t="s">
        <v>28</v>
      </c>
      <c r="M1224" t="s">
        <v>7747</v>
      </c>
      <c r="N1224">
        <v>1</v>
      </c>
      <c r="O1224" t="s">
        <v>2</v>
      </c>
      <c r="P1224">
        <v>1</v>
      </c>
    </row>
    <row r="1225" spans="1:16" x14ac:dyDescent="0.35">
      <c r="A1225" t="s">
        <v>3794</v>
      </c>
      <c r="B1225" t="s">
        <v>3795</v>
      </c>
      <c r="C1225" t="s">
        <v>1558</v>
      </c>
      <c r="D1225" t="s">
        <v>98</v>
      </c>
      <c r="E1225" t="s">
        <v>1397</v>
      </c>
      <c r="F1225" t="s">
        <v>3796</v>
      </c>
      <c r="H1225" s="1">
        <v>45765</v>
      </c>
      <c r="I1225" t="s">
        <v>447</v>
      </c>
      <c r="J1225" t="s">
        <v>2</v>
      </c>
      <c r="K1225" t="s">
        <v>1</v>
      </c>
      <c r="L1225" t="s">
        <v>28</v>
      </c>
      <c r="M1225" t="s">
        <v>7747</v>
      </c>
      <c r="N1225">
        <v>1</v>
      </c>
      <c r="O1225" t="s">
        <v>2</v>
      </c>
      <c r="P1225">
        <v>1</v>
      </c>
    </row>
    <row r="1226" spans="1:16" x14ac:dyDescent="0.35">
      <c r="A1226" t="s">
        <v>3794</v>
      </c>
      <c r="B1226" t="s">
        <v>3797</v>
      </c>
      <c r="C1226" t="s">
        <v>1472</v>
      </c>
      <c r="D1226" t="s">
        <v>98</v>
      </c>
      <c r="E1226" t="s">
        <v>1397</v>
      </c>
      <c r="F1226" t="s">
        <v>3798</v>
      </c>
      <c r="H1226" s="1">
        <v>45765</v>
      </c>
      <c r="I1226" t="s">
        <v>447</v>
      </c>
      <c r="J1226" t="s">
        <v>2</v>
      </c>
      <c r="K1226" t="s">
        <v>1</v>
      </c>
      <c r="L1226" t="s">
        <v>28</v>
      </c>
      <c r="M1226" t="s">
        <v>1472</v>
      </c>
      <c r="N1226">
        <v>1</v>
      </c>
      <c r="O1226" t="s">
        <v>2</v>
      </c>
      <c r="P1226">
        <v>1</v>
      </c>
    </row>
    <row r="1227" spans="1:16" x14ac:dyDescent="0.35">
      <c r="A1227" t="s">
        <v>3799</v>
      </c>
      <c r="B1227" t="s">
        <v>1485</v>
      </c>
      <c r="C1227" t="s">
        <v>1558</v>
      </c>
      <c r="D1227" t="s">
        <v>98</v>
      </c>
      <c r="E1227" t="s">
        <v>1397</v>
      </c>
      <c r="F1227" t="s">
        <v>3800</v>
      </c>
      <c r="H1227" s="1">
        <v>45765</v>
      </c>
      <c r="I1227" t="s">
        <v>447</v>
      </c>
      <c r="J1227" t="s">
        <v>2</v>
      </c>
      <c r="K1227" t="s">
        <v>1</v>
      </c>
      <c r="L1227" t="s">
        <v>28</v>
      </c>
      <c r="M1227" t="s">
        <v>7747</v>
      </c>
      <c r="N1227">
        <v>1</v>
      </c>
      <c r="O1227" t="s">
        <v>2</v>
      </c>
      <c r="P1227">
        <v>1</v>
      </c>
    </row>
    <row r="1228" spans="1:16" x14ac:dyDescent="0.35">
      <c r="A1228" t="s">
        <v>3801</v>
      </c>
      <c r="B1228" t="s">
        <v>3802</v>
      </c>
      <c r="C1228" t="s">
        <v>1558</v>
      </c>
      <c r="D1228" t="s">
        <v>98</v>
      </c>
      <c r="E1228" t="s">
        <v>1397</v>
      </c>
      <c r="F1228" t="s">
        <v>3803</v>
      </c>
      <c r="H1228" s="1">
        <v>45765</v>
      </c>
      <c r="I1228" t="s">
        <v>447</v>
      </c>
      <c r="J1228" t="s">
        <v>2</v>
      </c>
      <c r="K1228" t="s">
        <v>1</v>
      </c>
      <c r="L1228" t="s">
        <v>28</v>
      </c>
      <c r="M1228" t="s">
        <v>7747</v>
      </c>
      <c r="N1228">
        <v>1</v>
      </c>
      <c r="O1228" t="s">
        <v>2</v>
      </c>
      <c r="P1228">
        <v>1</v>
      </c>
    </row>
    <row r="1229" spans="1:16" x14ac:dyDescent="0.35">
      <c r="A1229" t="s">
        <v>3804</v>
      </c>
      <c r="B1229" t="s">
        <v>3805</v>
      </c>
      <c r="C1229" t="s">
        <v>1402</v>
      </c>
      <c r="D1229" t="s">
        <v>98</v>
      </c>
      <c r="E1229" t="s">
        <v>1397</v>
      </c>
      <c r="F1229" t="s">
        <v>3806</v>
      </c>
      <c r="H1229" s="1">
        <v>45765</v>
      </c>
      <c r="I1229" t="s">
        <v>447</v>
      </c>
      <c r="J1229" t="s">
        <v>2</v>
      </c>
      <c r="K1229" t="s">
        <v>1</v>
      </c>
      <c r="L1229" t="s">
        <v>28</v>
      </c>
      <c r="M1229" t="s">
        <v>7747</v>
      </c>
      <c r="N1229">
        <v>1</v>
      </c>
      <c r="O1229" t="s">
        <v>2</v>
      </c>
      <c r="P1229">
        <v>1</v>
      </c>
    </row>
    <row r="1230" spans="1:16" x14ac:dyDescent="0.35">
      <c r="A1230" t="s">
        <v>3804</v>
      </c>
      <c r="B1230" t="s">
        <v>3807</v>
      </c>
      <c r="C1230" t="s">
        <v>1402</v>
      </c>
      <c r="D1230" t="s">
        <v>98</v>
      </c>
      <c r="E1230" t="s">
        <v>1397</v>
      </c>
      <c r="F1230" t="s">
        <v>3808</v>
      </c>
      <c r="H1230" s="1">
        <v>45765</v>
      </c>
      <c r="I1230" t="s">
        <v>447</v>
      </c>
      <c r="J1230" t="s">
        <v>2</v>
      </c>
      <c r="K1230" t="s">
        <v>1</v>
      </c>
      <c r="L1230" t="s">
        <v>28</v>
      </c>
      <c r="M1230" t="s">
        <v>7747</v>
      </c>
      <c r="N1230">
        <v>1</v>
      </c>
      <c r="O1230" t="s">
        <v>2</v>
      </c>
      <c r="P1230">
        <v>1</v>
      </c>
    </row>
    <row r="1231" spans="1:16" x14ac:dyDescent="0.35">
      <c r="A1231" t="s">
        <v>3809</v>
      </c>
      <c r="B1231" t="s">
        <v>1972</v>
      </c>
      <c r="C1231" t="s">
        <v>1402</v>
      </c>
      <c r="D1231" t="s">
        <v>98</v>
      </c>
      <c r="E1231" t="s">
        <v>1397</v>
      </c>
      <c r="F1231" t="s">
        <v>3810</v>
      </c>
      <c r="H1231" s="1">
        <v>45765</v>
      </c>
      <c r="I1231" t="s">
        <v>447</v>
      </c>
      <c r="J1231" t="s">
        <v>2</v>
      </c>
      <c r="K1231" t="s">
        <v>1</v>
      </c>
      <c r="L1231" t="s">
        <v>28</v>
      </c>
      <c r="M1231" t="s">
        <v>7747</v>
      </c>
      <c r="N1231">
        <v>1</v>
      </c>
      <c r="O1231" t="s">
        <v>2</v>
      </c>
      <c r="P1231">
        <v>1</v>
      </c>
    </row>
    <row r="1232" spans="1:16" x14ac:dyDescent="0.35">
      <c r="A1232" t="s">
        <v>3811</v>
      </c>
      <c r="B1232" t="s">
        <v>3812</v>
      </c>
      <c r="C1232" t="s">
        <v>1558</v>
      </c>
      <c r="D1232" t="s">
        <v>98</v>
      </c>
      <c r="E1232" t="s">
        <v>1397</v>
      </c>
      <c r="F1232" t="s">
        <v>3813</v>
      </c>
      <c r="H1232" s="1">
        <v>45765</v>
      </c>
      <c r="I1232" t="s">
        <v>447</v>
      </c>
      <c r="J1232" t="s">
        <v>2</v>
      </c>
      <c r="K1232" t="s">
        <v>1</v>
      </c>
      <c r="L1232" t="s">
        <v>28</v>
      </c>
      <c r="M1232" t="s">
        <v>7747</v>
      </c>
      <c r="N1232">
        <v>1</v>
      </c>
      <c r="O1232" t="s">
        <v>2</v>
      </c>
      <c r="P1232">
        <v>1</v>
      </c>
    </row>
    <row r="1233" spans="1:16" x14ac:dyDescent="0.35">
      <c r="A1233" t="s">
        <v>3809</v>
      </c>
      <c r="B1233" t="s">
        <v>3814</v>
      </c>
      <c r="C1233" t="s">
        <v>1402</v>
      </c>
      <c r="D1233" t="s">
        <v>98</v>
      </c>
      <c r="E1233" t="s">
        <v>1397</v>
      </c>
      <c r="F1233" t="s">
        <v>3815</v>
      </c>
      <c r="H1233" s="1">
        <v>45765</v>
      </c>
      <c r="I1233" t="s">
        <v>447</v>
      </c>
      <c r="J1233" t="s">
        <v>2</v>
      </c>
      <c r="K1233" t="s">
        <v>1</v>
      </c>
      <c r="L1233" t="s">
        <v>28</v>
      </c>
      <c r="M1233" t="s">
        <v>7747</v>
      </c>
      <c r="N1233">
        <v>1</v>
      </c>
      <c r="O1233" t="s">
        <v>2</v>
      </c>
      <c r="P1233">
        <v>1</v>
      </c>
    </row>
    <row r="1234" spans="1:16" x14ac:dyDescent="0.35">
      <c r="A1234" t="s">
        <v>3809</v>
      </c>
      <c r="B1234" t="s">
        <v>2920</v>
      </c>
      <c r="C1234" t="s">
        <v>1402</v>
      </c>
      <c r="D1234" t="s">
        <v>98</v>
      </c>
      <c r="E1234" t="s">
        <v>1397</v>
      </c>
      <c r="F1234" t="s">
        <v>3816</v>
      </c>
      <c r="H1234" s="1">
        <v>45765</v>
      </c>
      <c r="I1234" t="s">
        <v>447</v>
      </c>
      <c r="J1234" t="s">
        <v>2</v>
      </c>
      <c r="K1234" t="s">
        <v>1</v>
      </c>
      <c r="L1234" t="s">
        <v>28</v>
      </c>
      <c r="M1234" t="s">
        <v>7747</v>
      </c>
      <c r="N1234">
        <v>1</v>
      </c>
      <c r="O1234" t="s">
        <v>2</v>
      </c>
      <c r="P1234">
        <v>1</v>
      </c>
    </row>
    <row r="1235" spans="1:16" x14ac:dyDescent="0.35">
      <c r="A1235" t="s">
        <v>3809</v>
      </c>
      <c r="B1235" t="s">
        <v>1911</v>
      </c>
      <c r="C1235" t="s">
        <v>1558</v>
      </c>
      <c r="D1235" t="s">
        <v>98</v>
      </c>
      <c r="E1235" t="s">
        <v>1397</v>
      </c>
      <c r="F1235" t="s">
        <v>3817</v>
      </c>
      <c r="H1235" s="1">
        <v>45765</v>
      </c>
      <c r="I1235" t="s">
        <v>447</v>
      </c>
      <c r="J1235" t="s">
        <v>2</v>
      </c>
      <c r="K1235" t="s">
        <v>1</v>
      </c>
      <c r="L1235" t="s">
        <v>28</v>
      </c>
      <c r="M1235" t="s">
        <v>7747</v>
      </c>
      <c r="N1235">
        <v>1</v>
      </c>
      <c r="O1235" t="s">
        <v>2</v>
      </c>
      <c r="P1235">
        <v>1</v>
      </c>
    </row>
    <row r="1236" spans="1:16" x14ac:dyDescent="0.35">
      <c r="A1236" t="s">
        <v>3818</v>
      </c>
      <c r="B1236" t="s">
        <v>1972</v>
      </c>
      <c r="C1236" t="s">
        <v>1402</v>
      </c>
      <c r="D1236" t="s">
        <v>98</v>
      </c>
      <c r="E1236" t="s">
        <v>1397</v>
      </c>
      <c r="F1236" t="s">
        <v>3819</v>
      </c>
      <c r="H1236" s="1">
        <v>45765</v>
      </c>
      <c r="I1236" t="s">
        <v>447</v>
      </c>
      <c r="J1236" t="s">
        <v>2</v>
      </c>
      <c r="K1236" t="s">
        <v>1</v>
      </c>
      <c r="L1236" t="s">
        <v>28</v>
      </c>
      <c r="M1236" t="s">
        <v>7747</v>
      </c>
      <c r="N1236">
        <v>1</v>
      </c>
      <c r="O1236" t="s">
        <v>2</v>
      </c>
      <c r="P1236">
        <v>1</v>
      </c>
    </row>
    <row r="1237" spans="1:16" x14ac:dyDescent="0.35">
      <c r="A1237" t="s">
        <v>3818</v>
      </c>
      <c r="B1237" t="s">
        <v>2101</v>
      </c>
      <c r="C1237" t="s">
        <v>1558</v>
      </c>
      <c r="D1237" t="s">
        <v>98</v>
      </c>
      <c r="E1237" t="s">
        <v>1397</v>
      </c>
      <c r="F1237" t="s">
        <v>3820</v>
      </c>
      <c r="H1237" s="1">
        <v>45765</v>
      </c>
      <c r="I1237" t="s">
        <v>447</v>
      </c>
      <c r="J1237" t="s">
        <v>2</v>
      </c>
      <c r="K1237" t="s">
        <v>1</v>
      </c>
      <c r="L1237" t="s">
        <v>28</v>
      </c>
      <c r="M1237" t="s">
        <v>7747</v>
      </c>
      <c r="N1237">
        <v>1</v>
      </c>
      <c r="O1237" t="s">
        <v>2</v>
      </c>
      <c r="P1237">
        <v>1</v>
      </c>
    </row>
    <row r="1238" spans="1:16" x14ac:dyDescent="0.35">
      <c r="A1238" t="s">
        <v>3818</v>
      </c>
      <c r="B1238" t="s">
        <v>1887</v>
      </c>
      <c r="C1238" t="s">
        <v>1402</v>
      </c>
      <c r="D1238" t="s">
        <v>98</v>
      </c>
      <c r="E1238" t="s">
        <v>1397</v>
      </c>
      <c r="F1238" t="s">
        <v>3821</v>
      </c>
      <c r="H1238" s="1">
        <v>45765</v>
      </c>
      <c r="I1238" t="s">
        <v>447</v>
      </c>
      <c r="J1238" t="s">
        <v>2</v>
      </c>
      <c r="K1238" t="s">
        <v>1</v>
      </c>
      <c r="L1238" t="s">
        <v>28</v>
      </c>
      <c r="M1238" t="s">
        <v>7747</v>
      </c>
      <c r="N1238">
        <v>1</v>
      </c>
      <c r="O1238" t="s">
        <v>2</v>
      </c>
      <c r="P1238">
        <v>1</v>
      </c>
    </row>
    <row r="1239" spans="1:16" x14ac:dyDescent="0.35">
      <c r="A1239" t="s">
        <v>2553</v>
      </c>
      <c r="B1239" t="s">
        <v>1475</v>
      </c>
      <c r="C1239" t="s">
        <v>1402</v>
      </c>
      <c r="D1239" t="s">
        <v>98</v>
      </c>
      <c r="E1239" t="s">
        <v>1397</v>
      </c>
      <c r="F1239" t="s">
        <v>3822</v>
      </c>
      <c r="H1239" s="1">
        <v>45765</v>
      </c>
      <c r="I1239" t="s">
        <v>447</v>
      </c>
      <c r="J1239" t="s">
        <v>2</v>
      </c>
      <c r="K1239" t="s">
        <v>1</v>
      </c>
      <c r="L1239" t="s">
        <v>28</v>
      </c>
      <c r="M1239" t="s">
        <v>7747</v>
      </c>
      <c r="N1239">
        <v>1</v>
      </c>
      <c r="O1239" t="s">
        <v>2</v>
      </c>
      <c r="P1239">
        <v>1</v>
      </c>
    </row>
    <row r="1240" spans="1:16" x14ac:dyDescent="0.35">
      <c r="A1240" t="s">
        <v>3823</v>
      </c>
      <c r="B1240" t="s">
        <v>3196</v>
      </c>
      <c r="C1240" t="s">
        <v>1558</v>
      </c>
      <c r="D1240" t="s">
        <v>98</v>
      </c>
      <c r="E1240" t="s">
        <v>1397</v>
      </c>
      <c r="F1240" t="s">
        <v>3824</v>
      </c>
      <c r="H1240" s="1">
        <v>45765</v>
      </c>
      <c r="I1240" t="s">
        <v>447</v>
      </c>
      <c r="J1240" t="s">
        <v>2</v>
      </c>
      <c r="K1240" t="s">
        <v>1</v>
      </c>
      <c r="L1240" t="s">
        <v>28</v>
      </c>
      <c r="M1240" t="s">
        <v>7747</v>
      </c>
      <c r="N1240">
        <v>1</v>
      </c>
      <c r="O1240" t="s">
        <v>2</v>
      </c>
      <c r="P1240">
        <v>1</v>
      </c>
    </row>
    <row r="1241" spans="1:16" x14ac:dyDescent="0.35">
      <c r="A1241" t="s">
        <v>2553</v>
      </c>
      <c r="B1241" t="s">
        <v>2219</v>
      </c>
      <c r="C1241" t="s">
        <v>1472</v>
      </c>
      <c r="D1241" t="s">
        <v>98</v>
      </c>
      <c r="E1241" t="s">
        <v>1397</v>
      </c>
      <c r="F1241" t="s">
        <v>3825</v>
      </c>
      <c r="H1241" s="1">
        <v>45765</v>
      </c>
      <c r="I1241" t="s">
        <v>447</v>
      </c>
      <c r="J1241" t="s">
        <v>2</v>
      </c>
      <c r="K1241" t="s">
        <v>1</v>
      </c>
      <c r="L1241" t="s">
        <v>28</v>
      </c>
      <c r="M1241" t="s">
        <v>1472</v>
      </c>
      <c r="N1241">
        <v>1</v>
      </c>
      <c r="O1241" t="s">
        <v>2</v>
      </c>
      <c r="P1241">
        <v>1</v>
      </c>
    </row>
    <row r="1242" spans="1:16" x14ac:dyDescent="0.35">
      <c r="A1242" t="s">
        <v>2553</v>
      </c>
      <c r="B1242" t="s">
        <v>1551</v>
      </c>
      <c r="C1242" t="s">
        <v>1402</v>
      </c>
      <c r="D1242" t="s">
        <v>98</v>
      </c>
      <c r="E1242" t="s">
        <v>1397</v>
      </c>
      <c r="F1242" t="s">
        <v>3826</v>
      </c>
      <c r="H1242" s="1">
        <v>45765</v>
      </c>
      <c r="I1242" t="s">
        <v>447</v>
      </c>
      <c r="J1242" t="s">
        <v>2</v>
      </c>
      <c r="K1242" t="s">
        <v>1</v>
      </c>
      <c r="L1242" t="s">
        <v>28</v>
      </c>
      <c r="M1242" t="s">
        <v>7747</v>
      </c>
      <c r="N1242">
        <v>1</v>
      </c>
      <c r="O1242" t="s">
        <v>2</v>
      </c>
      <c r="P1242">
        <v>1</v>
      </c>
    </row>
    <row r="1243" spans="1:16" x14ac:dyDescent="0.35">
      <c r="A1243" t="s">
        <v>3823</v>
      </c>
      <c r="B1243" t="s">
        <v>3827</v>
      </c>
      <c r="C1243" t="s">
        <v>1402</v>
      </c>
      <c r="D1243" t="s">
        <v>98</v>
      </c>
      <c r="E1243" t="s">
        <v>1397</v>
      </c>
      <c r="F1243" t="s">
        <v>3828</v>
      </c>
      <c r="H1243" s="1">
        <v>45765</v>
      </c>
      <c r="I1243" t="s">
        <v>447</v>
      </c>
      <c r="J1243" t="s">
        <v>2</v>
      </c>
      <c r="K1243" t="s">
        <v>1</v>
      </c>
      <c r="L1243" t="s">
        <v>28</v>
      </c>
      <c r="M1243" t="s">
        <v>7747</v>
      </c>
      <c r="N1243">
        <v>1</v>
      </c>
      <c r="O1243" t="s">
        <v>2</v>
      </c>
      <c r="P1243">
        <v>1</v>
      </c>
    </row>
    <row r="1244" spans="1:16" x14ac:dyDescent="0.35">
      <c r="A1244" t="s">
        <v>3829</v>
      </c>
      <c r="B1244" t="s">
        <v>1764</v>
      </c>
      <c r="C1244" t="s">
        <v>1558</v>
      </c>
      <c r="D1244" t="s">
        <v>98</v>
      </c>
      <c r="E1244" t="s">
        <v>1397</v>
      </c>
      <c r="F1244" t="s">
        <v>3830</v>
      </c>
      <c r="H1244" s="1">
        <v>45765</v>
      </c>
      <c r="I1244" t="s">
        <v>447</v>
      </c>
      <c r="J1244" t="s">
        <v>2</v>
      </c>
      <c r="K1244" t="s">
        <v>1</v>
      </c>
      <c r="L1244" t="s">
        <v>28</v>
      </c>
      <c r="M1244" t="s">
        <v>7747</v>
      </c>
      <c r="N1244">
        <v>1</v>
      </c>
      <c r="O1244" t="s">
        <v>2</v>
      </c>
      <c r="P1244">
        <v>1</v>
      </c>
    </row>
    <row r="1245" spans="1:16" x14ac:dyDescent="0.35">
      <c r="A1245" t="s">
        <v>2812</v>
      </c>
      <c r="B1245" t="s">
        <v>1907</v>
      </c>
      <c r="C1245" t="s">
        <v>1402</v>
      </c>
      <c r="D1245" t="s">
        <v>98</v>
      </c>
      <c r="E1245" t="s">
        <v>1397</v>
      </c>
      <c r="F1245" t="s">
        <v>3831</v>
      </c>
      <c r="H1245" s="1">
        <v>45765</v>
      </c>
      <c r="I1245" t="s">
        <v>447</v>
      </c>
      <c r="J1245" t="s">
        <v>2</v>
      </c>
      <c r="K1245" t="s">
        <v>1</v>
      </c>
      <c r="L1245" t="s">
        <v>28</v>
      </c>
      <c r="M1245" t="s">
        <v>7747</v>
      </c>
      <c r="N1245">
        <v>1</v>
      </c>
      <c r="O1245" t="s">
        <v>2</v>
      </c>
      <c r="P1245">
        <v>1</v>
      </c>
    </row>
    <row r="1246" spans="1:16" x14ac:dyDescent="0.35">
      <c r="A1246" t="s">
        <v>3832</v>
      </c>
      <c r="B1246" t="s">
        <v>3833</v>
      </c>
      <c r="C1246" t="s">
        <v>1558</v>
      </c>
      <c r="D1246" t="s">
        <v>98</v>
      </c>
      <c r="E1246" t="s">
        <v>1397</v>
      </c>
      <c r="F1246" t="s">
        <v>3834</v>
      </c>
      <c r="H1246" s="1">
        <v>45765</v>
      </c>
      <c r="I1246" t="s">
        <v>447</v>
      </c>
      <c r="J1246" t="s">
        <v>2</v>
      </c>
      <c r="K1246" t="s">
        <v>1</v>
      </c>
      <c r="L1246" t="s">
        <v>28</v>
      </c>
      <c r="M1246" t="s">
        <v>7747</v>
      </c>
      <c r="N1246">
        <v>1</v>
      </c>
      <c r="O1246" t="s">
        <v>2</v>
      </c>
      <c r="P1246">
        <v>1</v>
      </c>
    </row>
    <row r="1247" spans="1:16" x14ac:dyDescent="0.35">
      <c r="A1247" t="s">
        <v>3835</v>
      </c>
      <c r="B1247" t="s">
        <v>2563</v>
      </c>
      <c r="C1247" t="s">
        <v>1558</v>
      </c>
      <c r="D1247" t="s">
        <v>98</v>
      </c>
      <c r="E1247" t="s">
        <v>1397</v>
      </c>
      <c r="F1247" t="s">
        <v>3836</v>
      </c>
      <c r="H1247" s="1">
        <v>45765</v>
      </c>
      <c r="I1247" t="s">
        <v>447</v>
      </c>
      <c r="J1247" t="s">
        <v>2</v>
      </c>
      <c r="K1247" t="s">
        <v>1</v>
      </c>
      <c r="L1247" t="s">
        <v>28</v>
      </c>
      <c r="M1247" t="s">
        <v>7747</v>
      </c>
      <c r="N1247">
        <v>1</v>
      </c>
      <c r="O1247" t="s">
        <v>2</v>
      </c>
      <c r="P1247">
        <v>1</v>
      </c>
    </row>
    <row r="1248" spans="1:16" x14ac:dyDescent="0.35">
      <c r="A1248" t="s">
        <v>3837</v>
      </c>
      <c r="B1248" t="s">
        <v>1489</v>
      </c>
      <c r="C1248" t="s">
        <v>1402</v>
      </c>
      <c r="D1248" t="s">
        <v>98</v>
      </c>
      <c r="E1248" t="s">
        <v>1397</v>
      </c>
      <c r="F1248" t="s">
        <v>3838</v>
      </c>
      <c r="H1248" s="1">
        <v>45765</v>
      </c>
      <c r="I1248" t="s">
        <v>447</v>
      </c>
      <c r="J1248" t="s">
        <v>2</v>
      </c>
      <c r="K1248" t="s">
        <v>1</v>
      </c>
      <c r="L1248" t="s">
        <v>28</v>
      </c>
      <c r="M1248" t="s">
        <v>7747</v>
      </c>
      <c r="N1248">
        <v>1</v>
      </c>
      <c r="O1248" t="s">
        <v>2</v>
      </c>
      <c r="P1248">
        <v>1</v>
      </c>
    </row>
    <row r="1249" spans="1:16" x14ac:dyDescent="0.35">
      <c r="A1249" t="s">
        <v>3837</v>
      </c>
      <c r="B1249" t="s">
        <v>2666</v>
      </c>
      <c r="C1249" t="s">
        <v>1558</v>
      </c>
      <c r="D1249" t="s">
        <v>98</v>
      </c>
      <c r="E1249" t="s">
        <v>1397</v>
      </c>
      <c r="F1249" t="s">
        <v>3839</v>
      </c>
      <c r="H1249" s="1">
        <v>45765</v>
      </c>
      <c r="I1249" t="s">
        <v>447</v>
      </c>
      <c r="J1249" t="s">
        <v>2</v>
      </c>
      <c r="K1249" t="s">
        <v>1</v>
      </c>
      <c r="L1249" t="s">
        <v>28</v>
      </c>
      <c r="M1249" t="s">
        <v>7747</v>
      </c>
      <c r="N1249">
        <v>1</v>
      </c>
      <c r="O1249" t="s">
        <v>2</v>
      </c>
      <c r="P1249">
        <v>1</v>
      </c>
    </row>
    <row r="1250" spans="1:16" x14ac:dyDescent="0.35">
      <c r="A1250" t="s">
        <v>3840</v>
      </c>
      <c r="B1250" t="s">
        <v>1492</v>
      </c>
      <c r="C1250" t="s">
        <v>1402</v>
      </c>
      <c r="D1250" t="s">
        <v>98</v>
      </c>
      <c r="E1250" t="s">
        <v>1397</v>
      </c>
      <c r="F1250" t="s">
        <v>3841</v>
      </c>
      <c r="H1250" s="1">
        <v>45765</v>
      </c>
      <c r="I1250" t="s">
        <v>447</v>
      </c>
      <c r="J1250" t="s">
        <v>2</v>
      </c>
      <c r="K1250" t="s">
        <v>1</v>
      </c>
      <c r="L1250" t="s">
        <v>28</v>
      </c>
      <c r="M1250" t="s">
        <v>7747</v>
      </c>
      <c r="N1250">
        <v>1</v>
      </c>
      <c r="O1250" t="s">
        <v>2</v>
      </c>
      <c r="P1250">
        <v>1</v>
      </c>
    </row>
    <row r="1251" spans="1:16" x14ac:dyDescent="0.35">
      <c r="A1251" t="s">
        <v>3840</v>
      </c>
      <c r="B1251" t="s">
        <v>2333</v>
      </c>
      <c r="C1251" t="s">
        <v>1402</v>
      </c>
      <c r="D1251" t="s">
        <v>98</v>
      </c>
      <c r="E1251" t="s">
        <v>1397</v>
      </c>
      <c r="F1251" t="s">
        <v>3842</v>
      </c>
      <c r="H1251" s="1">
        <v>45765</v>
      </c>
      <c r="I1251" t="s">
        <v>447</v>
      </c>
      <c r="J1251" t="s">
        <v>2</v>
      </c>
      <c r="K1251" t="s">
        <v>1</v>
      </c>
      <c r="L1251" t="s">
        <v>28</v>
      </c>
      <c r="M1251" t="s">
        <v>7747</v>
      </c>
      <c r="N1251">
        <v>1</v>
      </c>
      <c r="O1251" t="s">
        <v>2</v>
      </c>
      <c r="P1251">
        <v>1</v>
      </c>
    </row>
    <row r="1252" spans="1:16" x14ac:dyDescent="0.35">
      <c r="A1252" t="s">
        <v>3840</v>
      </c>
      <c r="B1252" t="s">
        <v>2565</v>
      </c>
      <c r="C1252" t="s">
        <v>1558</v>
      </c>
      <c r="D1252" t="s">
        <v>98</v>
      </c>
      <c r="E1252" t="s">
        <v>1397</v>
      </c>
      <c r="F1252" t="s">
        <v>3843</v>
      </c>
      <c r="H1252" s="1">
        <v>45765</v>
      </c>
      <c r="I1252" t="s">
        <v>447</v>
      </c>
      <c r="J1252" t="s">
        <v>2</v>
      </c>
      <c r="K1252" t="s">
        <v>1</v>
      </c>
      <c r="L1252" t="s">
        <v>28</v>
      </c>
      <c r="M1252" t="s">
        <v>7747</v>
      </c>
      <c r="N1252">
        <v>1</v>
      </c>
      <c r="O1252" t="s">
        <v>2</v>
      </c>
      <c r="P1252">
        <v>1</v>
      </c>
    </row>
    <row r="1253" spans="1:16" x14ac:dyDescent="0.35">
      <c r="A1253" t="s">
        <v>1420</v>
      </c>
      <c r="B1253" t="s">
        <v>1485</v>
      </c>
      <c r="C1253" t="s">
        <v>1558</v>
      </c>
      <c r="D1253" t="s">
        <v>98</v>
      </c>
      <c r="E1253" t="s">
        <v>1397</v>
      </c>
      <c r="F1253" t="s">
        <v>3844</v>
      </c>
      <c r="H1253" s="1">
        <v>45765</v>
      </c>
      <c r="I1253" t="s">
        <v>447</v>
      </c>
      <c r="J1253" t="s">
        <v>2</v>
      </c>
      <c r="K1253" t="s">
        <v>1</v>
      </c>
      <c r="L1253" t="s">
        <v>28</v>
      </c>
      <c r="M1253" t="s">
        <v>7747</v>
      </c>
      <c r="N1253">
        <v>1</v>
      </c>
      <c r="O1253" t="s">
        <v>2</v>
      </c>
      <c r="P1253">
        <v>1</v>
      </c>
    </row>
    <row r="1254" spans="1:16" x14ac:dyDescent="0.35">
      <c r="A1254" t="s">
        <v>3845</v>
      </c>
      <c r="B1254" t="s">
        <v>2179</v>
      </c>
      <c r="C1254" t="s">
        <v>1558</v>
      </c>
      <c r="D1254" t="s">
        <v>98</v>
      </c>
      <c r="E1254" t="s">
        <v>1397</v>
      </c>
      <c r="F1254" t="s">
        <v>3846</v>
      </c>
      <c r="H1254" s="1">
        <v>45765</v>
      </c>
      <c r="I1254" t="s">
        <v>447</v>
      </c>
      <c r="J1254" t="s">
        <v>2</v>
      </c>
      <c r="K1254" t="s">
        <v>1</v>
      </c>
      <c r="L1254" t="s">
        <v>28</v>
      </c>
      <c r="M1254" t="s">
        <v>7747</v>
      </c>
      <c r="N1254">
        <v>1</v>
      </c>
      <c r="O1254" t="s">
        <v>2</v>
      </c>
      <c r="P1254">
        <v>1</v>
      </c>
    </row>
    <row r="1255" spans="1:16" x14ac:dyDescent="0.35">
      <c r="A1255" t="s">
        <v>3847</v>
      </c>
      <c r="B1255" t="s">
        <v>2233</v>
      </c>
      <c r="C1255" t="s">
        <v>1558</v>
      </c>
      <c r="D1255" t="s">
        <v>98</v>
      </c>
      <c r="E1255" t="s">
        <v>1397</v>
      </c>
      <c r="F1255" t="s">
        <v>3848</v>
      </c>
      <c r="H1255" s="1">
        <v>45765</v>
      </c>
      <c r="I1255" t="s">
        <v>447</v>
      </c>
      <c r="J1255" t="s">
        <v>2</v>
      </c>
      <c r="K1255" t="s">
        <v>1</v>
      </c>
      <c r="L1255" t="s">
        <v>28</v>
      </c>
      <c r="M1255" t="s">
        <v>7747</v>
      </c>
      <c r="N1255">
        <v>1</v>
      </c>
      <c r="O1255" t="s">
        <v>2</v>
      </c>
      <c r="P1255">
        <v>1</v>
      </c>
    </row>
    <row r="1256" spans="1:16" x14ac:dyDescent="0.35">
      <c r="A1256" t="s">
        <v>3849</v>
      </c>
      <c r="B1256" t="s">
        <v>1894</v>
      </c>
      <c r="C1256" t="s">
        <v>1558</v>
      </c>
      <c r="D1256" t="s">
        <v>98</v>
      </c>
      <c r="E1256" t="s">
        <v>1397</v>
      </c>
      <c r="F1256" t="s">
        <v>3850</v>
      </c>
      <c r="H1256" s="1">
        <v>45765</v>
      </c>
      <c r="I1256" t="s">
        <v>447</v>
      </c>
      <c r="J1256" t="s">
        <v>2</v>
      </c>
      <c r="K1256" t="s">
        <v>1</v>
      </c>
      <c r="L1256" t="s">
        <v>28</v>
      </c>
      <c r="M1256" t="s">
        <v>7747</v>
      </c>
      <c r="N1256">
        <v>1</v>
      </c>
      <c r="O1256" t="s">
        <v>2</v>
      </c>
      <c r="P1256">
        <v>1</v>
      </c>
    </row>
    <row r="1257" spans="1:16" x14ac:dyDescent="0.35">
      <c r="A1257" t="s">
        <v>3849</v>
      </c>
      <c r="B1257" t="s">
        <v>3036</v>
      </c>
      <c r="C1257" t="s">
        <v>1558</v>
      </c>
      <c r="D1257" t="s">
        <v>98</v>
      </c>
      <c r="E1257" t="s">
        <v>1397</v>
      </c>
      <c r="F1257" t="s">
        <v>3851</v>
      </c>
      <c r="H1257" s="1">
        <v>45765</v>
      </c>
      <c r="I1257" t="s">
        <v>447</v>
      </c>
      <c r="J1257" t="s">
        <v>2</v>
      </c>
      <c r="K1257" t="s">
        <v>1</v>
      </c>
      <c r="L1257" t="s">
        <v>28</v>
      </c>
      <c r="M1257" t="s">
        <v>7747</v>
      </c>
      <c r="N1257">
        <v>1</v>
      </c>
      <c r="O1257" t="s">
        <v>2</v>
      </c>
      <c r="P1257">
        <v>1</v>
      </c>
    </row>
    <row r="1258" spans="1:16" x14ac:dyDescent="0.35">
      <c r="A1258" t="s">
        <v>3852</v>
      </c>
      <c r="B1258" t="s">
        <v>3853</v>
      </c>
      <c r="C1258" t="s">
        <v>1402</v>
      </c>
      <c r="D1258" t="s">
        <v>98</v>
      </c>
      <c r="E1258" t="s">
        <v>1397</v>
      </c>
      <c r="F1258" t="s">
        <v>3854</v>
      </c>
      <c r="H1258" s="1">
        <v>45765</v>
      </c>
      <c r="I1258" t="s">
        <v>447</v>
      </c>
      <c r="J1258" t="s">
        <v>2</v>
      </c>
      <c r="K1258" t="s">
        <v>1</v>
      </c>
      <c r="L1258" t="s">
        <v>28</v>
      </c>
      <c r="M1258" t="s">
        <v>7747</v>
      </c>
      <c r="N1258">
        <v>1</v>
      </c>
      <c r="O1258" t="s">
        <v>2</v>
      </c>
      <c r="P1258">
        <v>1</v>
      </c>
    </row>
    <row r="1259" spans="1:16" x14ac:dyDescent="0.35">
      <c r="A1259" t="s">
        <v>3855</v>
      </c>
      <c r="B1259" t="s">
        <v>3036</v>
      </c>
      <c r="C1259" t="s">
        <v>1558</v>
      </c>
      <c r="D1259" t="s">
        <v>98</v>
      </c>
      <c r="E1259" t="s">
        <v>1397</v>
      </c>
      <c r="F1259" t="s">
        <v>3856</v>
      </c>
      <c r="H1259" s="1">
        <v>45765</v>
      </c>
      <c r="I1259" t="s">
        <v>447</v>
      </c>
      <c r="J1259" t="s">
        <v>2</v>
      </c>
      <c r="K1259" t="s">
        <v>1</v>
      </c>
      <c r="L1259" t="s">
        <v>28</v>
      </c>
      <c r="M1259" t="s">
        <v>7747</v>
      </c>
      <c r="N1259">
        <v>1</v>
      </c>
      <c r="O1259" t="s">
        <v>2</v>
      </c>
      <c r="P1259">
        <v>1</v>
      </c>
    </row>
    <row r="1260" spans="1:16" x14ac:dyDescent="0.35">
      <c r="A1260" t="s">
        <v>3857</v>
      </c>
      <c r="B1260" t="s">
        <v>3574</v>
      </c>
      <c r="C1260" t="s">
        <v>1558</v>
      </c>
      <c r="D1260" t="s">
        <v>98</v>
      </c>
      <c r="E1260" t="s">
        <v>1397</v>
      </c>
      <c r="F1260" t="s">
        <v>3858</v>
      </c>
      <c r="H1260" s="1">
        <v>45765</v>
      </c>
      <c r="I1260" t="s">
        <v>447</v>
      </c>
      <c r="J1260" t="s">
        <v>2</v>
      </c>
      <c r="K1260" t="s">
        <v>1</v>
      </c>
      <c r="L1260" t="s">
        <v>28</v>
      </c>
      <c r="M1260" t="s">
        <v>7747</v>
      </c>
      <c r="N1260">
        <v>1</v>
      </c>
      <c r="O1260" t="s">
        <v>2</v>
      </c>
      <c r="P1260">
        <v>1</v>
      </c>
    </row>
    <row r="1261" spans="1:16" x14ac:dyDescent="0.35">
      <c r="A1261" t="s">
        <v>3859</v>
      </c>
      <c r="B1261" t="s">
        <v>2271</v>
      </c>
      <c r="C1261" t="s">
        <v>1472</v>
      </c>
      <c r="D1261" t="s">
        <v>98</v>
      </c>
      <c r="E1261" t="s">
        <v>1397</v>
      </c>
      <c r="F1261" t="s">
        <v>3860</v>
      </c>
      <c r="H1261" s="1">
        <v>45765</v>
      </c>
      <c r="I1261" t="s">
        <v>447</v>
      </c>
      <c r="J1261" t="s">
        <v>2</v>
      </c>
      <c r="K1261" t="s">
        <v>1</v>
      </c>
      <c r="L1261" t="s">
        <v>28</v>
      </c>
      <c r="M1261" t="s">
        <v>1472</v>
      </c>
      <c r="N1261">
        <v>1</v>
      </c>
      <c r="O1261" t="s">
        <v>2</v>
      </c>
      <c r="P1261">
        <v>1</v>
      </c>
    </row>
    <row r="1262" spans="1:16" x14ac:dyDescent="0.35">
      <c r="A1262" t="s">
        <v>3861</v>
      </c>
      <c r="B1262" t="s">
        <v>2146</v>
      </c>
      <c r="C1262" t="s">
        <v>1402</v>
      </c>
      <c r="D1262" t="s">
        <v>477</v>
      </c>
      <c r="E1262" t="s">
        <v>1397</v>
      </c>
      <c r="F1262" t="s">
        <v>3862</v>
      </c>
      <c r="H1262" s="1">
        <v>45765</v>
      </c>
      <c r="I1262" t="s">
        <v>447</v>
      </c>
      <c r="J1262" t="s">
        <v>2</v>
      </c>
      <c r="K1262" t="s">
        <v>1</v>
      </c>
      <c r="L1262" t="s">
        <v>28</v>
      </c>
      <c r="M1262" t="s">
        <v>7747</v>
      </c>
      <c r="N1262">
        <v>1</v>
      </c>
      <c r="O1262" t="s">
        <v>2</v>
      </c>
      <c r="P1262">
        <v>1</v>
      </c>
    </row>
    <row r="1263" spans="1:16" x14ac:dyDescent="0.35">
      <c r="A1263" t="s">
        <v>3863</v>
      </c>
      <c r="B1263" t="s">
        <v>1735</v>
      </c>
      <c r="C1263" t="s">
        <v>1558</v>
      </c>
      <c r="D1263" t="s">
        <v>477</v>
      </c>
      <c r="E1263" t="s">
        <v>1397</v>
      </c>
      <c r="F1263" t="s">
        <v>3864</v>
      </c>
      <c r="H1263" s="1">
        <v>45765</v>
      </c>
      <c r="I1263" t="s">
        <v>447</v>
      </c>
      <c r="J1263" t="s">
        <v>2</v>
      </c>
      <c r="K1263" t="s">
        <v>1</v>
      </c>
      <c r="L1263" t="s">
        <v>28</v>
      </c>
      <c r="M1263" t="s">
        <v>7747</v>
      </c>
      <c r="N1263">
        <v>1</v>
      </c>
      <c r="O1263" t="s">
        <v>2</v>
      </c>
      <c r="P1263">
        <v>1</v>
      </c>
    </row>
    <row r="1264" spans="1:16" x14ac:dyDescent="0.35">
      <c r="A1264" t="s">
        <v>3861</v>
      </c>
      <c r="B1264" t="s">
        <v>3007</v>
      </c>
      <c r="C1264" t="s">
        <v>1402</v>
      </c>
      <c r="D1264" t="s">
        <v>477</v>
      </c>
      <c r="E1264" t="s">
        <v>1397</v>
      </c>
      <c r="F1264" t="s">
        <v>3865</v>
      </c>
      <c r="H1264" s="1">
        <v>45765</v>
      </c>
      <c r="I1264" t="s">
        <v>447</v>
      </c>
      <c r="J1264" t="s">
        <v>2</v>
      </c>
      <c r="K1264" t="s">
        <v>1</v>
      </c>
      <c r="L1264" t="s">
        <v>28</v>
      </c>
      <c r="M1264" t="s">
        <v>7747</v>
      </c>
      <c r="N1264">
        <v>1</v>
      </c>
      <c r="O1264" t="s">
        <v>2</v>
      </c>
      <c r="P1264">
        <v>1</v>
      </c>
    </row>
    <row r="1265" spans="1:16" x14ac:dyDescent="0.35">
      <c r="A1265" t="s">
        <v>3861</v>
      </c>
      <c r="B1265" t="s">
        <v>1692</v>
      </c>
      <c r="C1265" t="s">
        <v>1472</v>
      </c>
      <c r="D1265" t="s">
        <v>477</v>
      </c>
      <c r="E1265" t="s">
        <v>1397</v>
      </c>
      <c r="F1265" t="s">
        <v>3866</v>
      </c>
      <c r="H1265" s="1">
        <v>45765</v>
      </c>
      <c r="I1265" t="s">
        <v>447</v>
      </c>
      <c r="J1265" t="s">
        <v>2</v>
      </c>
      <c r="K1265" t="s">
        <v>1</v>
      </c>
      <c r="L1265" t="s">
        <v>28</v>
      </c>
      <c r="M1265" t="s">
        <v>1472</v>
      </c>
      <c r="N1265">
        <v>1</v>
      </c>
      <c r="O1265" t="s">
        <v>2</v>
      </c>
      <c r="P1265">
        <v>1</v>
      </c>
    </row>
    <row r="1266" spans="1:16" x14ac:dyDescent="0.35">
      <c r="A1266" t="s">
        <v>3867</v>
      </c>
      <c r="B1266" t="s">
        <v>2229</v>
      </c>
      <c r="C1266" t="s">
        <v>1558</v>
      </c>
      <c r="D1266" t="s">
        <v>477</v>
      </c>
      <c r="E1266" t="s">
        <v>1397</v>
      </c>
      <c r="F1266" t="s">
        <v>3868</v>
      </c>
      <c r="H1266" s="1">
        <v>45765</v>
      </c>
      <c r="I1266" t="s">
        <v>447</v>
      </c>
      <c r="J1266" t="s">
        <v>2</v>
      </c>
      <c r="K1266" t="s">
        <v>1</v>
      </c>
      <c r="L1266" t="s">
        <v>28</v>
      </c>
      <c r="M1266" t="s">
        <v>7747</v>
      </c>
      <c r="N1266">
        <v>1</v>
      </c>
      <c r="O1266" t="s">
        <v>2</v>
      </c>
      <c r="P1266">
        <v>1</v>
      </c>
    </row>
    <row r="1267" spans="1:16" x14ac:dyDescent="0.35">
      <c r="A1267" t="s">
        <v>3869</v>
      </c>
      <c r="B1267" t="s">
        <v>1418</v>
      </c>
      <c r="C1267" t="s">
        <v>1402</v>
      </c>
      <c r="D1267" t="s">
        <v>477</v>
      </c>
      <c r="E1267" t="s">
        <v>1397</v>
      </c>
      <c r="F1267" t="s">
        <v>3870</v>
      </c>
      <c r="H1267" s="1">
        <v>45765</v>
      </c>
      <c r="I1267" t="s">
        <v>447</v>
      </c>
      <c r="J1267" t="s">
        <v>2</v>
      </c>
      <c r="K1267" t="s">
        <v>1</v>
      </c>
      <c r="L1267" t="s">
        <v>28</v>
      </c>
      <c r="M1267" t="s">
        <v>7747</v>
      </c>
      <c r="N1267">
        <v>1</v>
      </c>
      <c r="O1267" t="s">
        <v>2</v>
      </c>
      <c r="P1267">
        <v>1</v>
      </c>
    </row>
    <row r="1268" spans="1:16" x14ac:dyDescent="0.35">
      <c r="A1268" t="s">
        <v>3871</v>
      </c>
      <c r="B1268" t="s">
        <v>3872</v>
      </c>
      <c r="C1268" t="s">
        <v>1558</v>
      </c>
      <c r="D1268" t="s">
        <v>477</v>
      </c>
      <c r="E1268" t="s">
        <v>1397</v>
      </c>
      <c r="F1268" t="s">
        <v>3873</v>
      </c>
      <c r="H1268" s="1">
        <v>45765</v>
      </c>
      <c r="I1268" t="s">
        <v>447</v>
      </c>
      <c r="J1268" t="s">
        <v>2</v>
      </c>
      <c r="K1268" t="s">
        <v>1</v>
      </c>
      <c r="L1268" t="s">
        <v>28</v>
      </c>
      <c r="M1268" t="s">
        <v>7747</v>
      </c>
      <c r="N1268">
        <v>1</v>
      </c>
      <c r="O1268" t="s">
        <v>2</v>
      </c>
      <c r="P1268">
        <v>1</v>
      </c>
    </row>
    <row r="1269" spans="1:16" x14ac:dyDescent="0.35">
      <c r="A1269" t="s">
        <v>3869</v>
      </c>
      <c r="B1269" t="s">
        <v>3874</v>
      </c>
      <c r="C1269" t="s">
        <v>1558</v>
      </c>
      <c r="D1269" t="s">
        <v>477</v>
      </c>
      <c r="E1269" t="s">
        <v>1397</v>
      </c>
      <c r="F1269" t="s">
        <v>3875</v>
      </c>
      <c r="H1269" s="1">
        <v>45765</v>
      </c>
      <c r="I1269" t="s">
        <v>447</v>
      </c>
      <c r="J1269" t="s">
        <v>2</v>
      </c>
      <c r="K1269" t="s">
        <v>1</v>
      </c>
      <c r="L1269" t="s">
        <v>28</v>
      </c>
      <c r="M1269" t="s">
        <v>7747</v>
      </c>
      <c r="N1269">
        <v>1</v>
      </c>
      <c r="O1269" t="s">
        <v>2</v>
      </c>
      <c r="P1269">
        <v>1</v>
      </c>
    </row>
    <row r="1270" spans="1:16" x14ac:dyDescent="0.35">
      <c r="A1270" t="s">
        <v>3876</v>
      </c>
      <c r="B1270" t="s">
        <v>3877</v>
      </c>
      <c r="C1270" t="s">
        <v>1558</v>
      </c>
      <c r="D1270" t="s">
        <v>477</v>
      </c>
      <c r="E1270" t="s">
        <v>1397</v>
      </c>
      <c r="F1270" t="s">
        <v>3878</v>
      </c>
      <c r="H1270" s="1">
        <v>45765</v>
      </c>
      <c r="I1270" t="s">
        <v>447</v>
      </c>
      <c r="J1270" t="s">
        <v>2</v>
      </c>
      <c r="K1270" t="s">
        <v>1</v>
      </c>
      <c r="L1270" t="s">
        <v>28</v>
      </c>
      <c r="M1270" t="s">
        <v>7747</v>
      </c>
      <c r="N1270">
        <v>1</v>
      </c>
      <c r="O1270" t="s">
        <v>2</v>
      </c>
      <c r="P1270">
        <v>1</v>
      </c>
    </row>
    <row r="1271" spans="1:16" x14ac:dyDescent="0.35">
      <c r="A1271" t="s">
        <v>3879</v>
      </c>
      <c r="B1271" t="s">
        <v>3709</v>
      </c>
      <c r="C1271" t="s">
        <v>1402</v>
      </c>
      <c r="D1271" t="s">
        <v>477</v>
      </c>
      <c r="E1271" t="s">
        <v>1397</v>
      </c>
      <c r="F1271" t="s">
        <v>3880</v>
      </c>
      <c r="H1271" s="1">
        <v>45765</v>
      </c>
      <c r="I1271" t="s">
        <v>447</v>
      </c>
      <c r="J1271" t="s">
        <v>2</v>
      </c>
      <c r="K1271" t="s">
        <v>1</v>
      </c>
      <c r="L1271" t="s">
        <v>28</v>
      </c>
      <c r="M1271" t="s">
        <v>7747</v>
      </c>
      <c r="N1271">
        <v>1</v>
      </c>
      <c r="O1271" t="s">
        <v>2</v>
      </c>
      <c r="P1271">
        <v>1</v>
      </c>
    </row>
    <row r="1272" spans="1:16" x14ac:dyDescent="0.35">
      <c r="A1272" t="s">
        <v>3881</v>
      </c>
      <c r="B1272" t="s">
        <v>3882</v>
      </c>
      <c r="C1272" t="s">
        <v>1558</v>
      </c>
      <c r="D1272" t="s">
        <v>477</v>
      </c>
      <c r="E1272" t="s">
        <v>1397</v>
      </c>
      <c r="F1272" t="s">
        <v>3883</v>
      </c>
      <c r="H1272" s="1">
        <v>45765</v>
      </c>
      <c r="I1272" t="s">
        <v>447</v>
      </c>
      <c r="J1272" t="s">
        <v>2</v>
      </c>
      <c r="K1272" t="s">
        <v>1</v>
      </c>
      <c r="L1272" t="s">
        <v>28</v>
      </c>
      <c r="M1272" t="s">
        <v>7747</v>
      </c>
      <c r="N1272">
        <v>1</v>
      </c>
      <c r="O1272" t="s">
        <v>2</v>
      </c>
      <c r="P1272">
        <v>1</v>
      </c>
    </row>
    <row r="1273" spans="1:16" x14ac:dyDescent="0.35">
      <c r="A1273" t="s">
        <v>3879</v>
      </c>
      <c r="B1273" t="s">
        <v>2496</v>
      </c>
      <c r="C1273" t="s">
        <v>1558</v>
      </c>
      <c r="D1273" t="s">
        <v>477</v>
      </c>
      <c r="E1273" t="s">
        <v>1397</v>
      </c>
      <c r="F1273" t="s">
        <v>3884</v>
      </c>
      <c r="H1273" s="1">
        <v>45765</v>
      </c>
      <c r="I1273" t="s">
        <v>447</v>
      </c>
      <c r="J1273" t="s">
        <v>2</v>
      </c>
      <c r="K1273" t="s">
        <v>1</v>
      </c>
      <c r="L1273" t="s">
        <v>28</v>
      </c>
      <c r="M1273" t="s">
        <v>7747</v>
      </c>
      <c r="N1273">
        <v>1</v>
      </c>
      <c r="O1273" t="s">
        <v>2</v>
      </c>
      <c r="P1273">
        <v>1</v>
      </c>
    </row>
    <row r="1274" spans="1:16" x14ac:dyDescent="0.35">
      <c r="A1274" t="s">
        <v>3879</v>
      </c>
      <c r="B1274" t="s">
        <v>2242</v>
      </c>
      <c r="C1274" t="s">
        <v>1472</v>
      </c>
      <c r="D1274" t="s">
        <v>477</v>
      </c>
      <c r="E1274" t="s">
        <v>1397</v>
      </c>
      <c r="F1274" t="s">
        <v>3885</v>
      </c>
      <c r="H1274" s="1">
        <v>45765</v>
      </c>
      <c r="I1274" t="s">
        <v>447</v>
      </c>
      <c r="J1274" t="s">
        <v>2</v>
      </c>
      <c r="K1274" t="s">
        <v>1</v>
      </c>
      <c r="L1274" t="s">
        <v>28</v>
      </c>
      <c r="M1274" t="s">
        <v>1472</v>
      </c>
      <c r="N1274">
        <v>1</v>
      </c>
      <c r="O1274" t="s">
        <v>2</v>
      </c>
      <c r="P1274">
        <v>1</v>
      </c>
    </row>
    <row r="1275" spans="1:16" x14ac:dyDescent="0.35">
      <c r="A1275" t="s">
        <v>1484</v>
      </c>
      <c r="B1275" t="s">
        <v>1972</v>
      </c>
      <c r="C1275" t="s">
        <v>1402</v>
      </c>
      <c r="D1275" t="s">
        <v>477</v>
      </c>
      <c r="E1275" t="s">
        <v>1397</v>
      </c>
      <c r="F1275" t="s">
        <v>3886</v>
      </c>
      <c r="H1275" s="1">
        <v>45765</v>
      </c>
      <c r="I1275" t="s">
        <v>447</v>
      </c>
      <c r="J1275" t="s">
        <v>2</v>
      </c>
      <c r="K1275" t="s">
        <v>1</v>
      </c>
      <c r="L1275" t="s">
        <v>28</v>
      </c>
      <c r="M1275" t="s">
        <v>7747</v>
      </c>
      <c r="N1275">
        <v>1</v>
      </c>
      <c r="O1275" t="s">
        <v>2</v>
      </c>
      <c r="P1275">
        <v>1</v>
      </c>
    </row>
    <row r="1276" spans="1:16" x14ac:dyDescent="0.35">
      <c r="A1276" t="s">
        <v>3887</v>
      </c>
      <c r="B1276" t="s">
        <v>1395</v>
      </c>
      <c r="C1276" t="s">
        <v>1558</v>
      </c>
      <c r="D1276" t="s">
        <v>477</v>
      </c>
      <c r="E1276" t="s">
        <v>1397</v>
      </c>
      <c r="F1276" t="s">
        <v>3888</v>
      </c>
      <c r="H1276" s="1">
        <v>45765</v>
      </c>
      <c r="I1276" t="s">
        <v>447</v>
      </c>
      <c r="J1276" t="s">
        <v>2</v>
      </c>
      <c r="K1276" t="s">
        <v>1</v>
      </c>
      <c r="L1276" t="s">
        <v>28</v>
      </c>
      <c r="M1276" t="s">
        <v>7747</v>
      </c>
      <c r="N1276">
        <v>1</v>
      </c>
      <c r="O1276" t="s">
        <v>2</v>
      </c>
      <c r="P1276">
        <v>1</v>
      </c>
    </row>
    <row r="1277" spans="1:16" x14ac:dyDescent="0.35">
      <c r="A1277" t="s">
        <v>1484</v>
      </c>
      <c r="B1277" t="s">
        <v>1418</v>
      </c>
      <c r="C1277" t="s">
        <v>1472</v>
      </c>
      <c r="D1277" t="s">
        <v>477</v>
      </c>
      <c r="E1277" t="s">
        <v>1397</v>
      </c>
      <c r="F1277" t="s">
        <v>3889</v>
      </c>
      <c r="H1277" s="1">
        <v>45765</v>
      </c>
      <c r="I1277" t="s">
        <v>447</v>
      </c>
      <c r="J1277" t="s">
        <v>2</v>
      </c>
      <c r="K1277" t="s">
        <v>1</v>
      </c>
      <c r="L1277" t="s">
        <v>28</v>
      </c>
      <c r="M1277" t="s">
        <v>1472</v>
      </c>
      <c r="N1277">
        <v>1</v>
      </c>
      <c r="O1277" t="s">
        <v>2</v>
      </c>
      <c r="P1277">
        <v>1</v>
      </c>
    </row>
    <row r="1278" spans="1:16" x14ac:dyDescent="0.35">
      <c r="A1278" t="s">
        <v>3890</v>
      </c>
      <c r="B1278" t="s">
        <v>2146</v>
      </c>
      <c r="C1278" t="s">
        <v>1402</v>
      </c>
      <c r="D1278" t="s">
        <v>477</v>
      </c>
      <c r="E1278" t="s">
        <v>1397</v>
      </c>
      <c r="F1278" t="s">
        <v>3891</v>
      </c>
      <c r="H1278" s="1">
        <v>45765</v>
      </c>
      <c r="I1278" t="s">
        <v>447</v>
      </c>
      <c r="J1278" t="s">
        <v>2</v>
      </c>
      <c r="K1278" t="s">
        <v>1</v>
      </c>
      <c r="L1278" t="s">
        <v>28</v>
      </c>
      <c r="M1278" t="s">
        <v>7747</v>
      </c>
      <c r="N1278">
        <v>1</v>
      </c>
      <c r="O1278" t="s">
        <v>2</v>
      </c>
      <c r="P1278">
        <v>1</v>
      </c>
    </row>
    <row r="1279" spans="1:16" x14ac:dyDescent="0.35">
      <c r="A1279" t="s">
        <v>3892</v>
      </c>
      <c r="B1279" t="s">
        <v>2362</v>
      </c>
      <c r="C1279" t="s">
        <v>1558</v>
      </c>
      <c r="D1279" t="s">
        <v>477</v>
      </c>
      <c r="E1279" t="s">
        <v>1397</v>
      </c>
      <c r="F1279" t="s">
        <v>3893</v>
      </c>
      <c r="H1279" s="1">
        <v>45765</v>
      </c>
      <c r="I1279" t="s">
        <v>447</v>
      </c>
      <c r="J1279" t="s">
        <v>2</v>
      </c>
      <c r="K1279" t="s">
        <v>1</v>
      </c>
      <c r="L1279" t="s">
        <v>28</v>
      </c>
      <c r="M1279" t="s">
        <v>7747</v>
      </c>
      <c r="N1279">
        <v>1</v>
      </c>
      <c r="O1279" t="s">
        <v>2</v>
      </c>
      <c r="P1279">
        <v>1</v>
      </c>
    </row>
    <row r="1280" spans="1:16" x14ac:dyDescent="0.35">
      <c r="A1280" t="s">
        <v>3890</v>
      </c>
      <c r="B1280" t="s">
        <v>3894</v>
      </c>
      <c r="C1280" t="s">
        <v>1558</v>
      </c>
      <c r="D1280" t="s">
        <v>477</v>
      </c>
      <c r="E1280" t="s">
        <v>1397</v>
      </c>
      <c r="F1280" t="s">
        <v>3895</v>
      </c>
      <c r="H1280" s="1">
        <v>45765</v>
      </c>
      <c r="I1280" t="s">
        <v>447</v>
      </c>
      <c r="J1280" t="s">
        <v>2</v>
      </c>
      <c r="K1280" t="s">
        <v>1</v>
      </c>
      <c r="L1280" t="s">
        <v>28</v>
      </c>
      <c r="M1280" t="s">
        <v>7747</v>
      </c>
      <c r="N1280">
        <v>1</v>
      </c>
      <c r="O1280" t="s">
        <v>2</v>
      </c>
      <c r="P1280">
        <v>1</v>
      </c>
    </row>
    <row r="1281" spans="1:16" x14ac:dyDescent="0.35">
      <c r="A1281" t="s">
        <v>3896</v>
      </c>
      <c r="B1281" t="s">
        <v>3897</v>
      </c>
      <c r="C1281" t="s">
        <v>1402</v>
      </c>
      <c r="D1281" t="s">
        <v>477</v>
      </c>
      <c r="E1281" t="s">
        <v>1397</v>
      </c>
      <c r="F1281" t="s">
        <v>3898</v>
      </c>
      <c r="H1281" s="1">
        <v>45765</v>
      </c>
      <c r="I1281" t="s">
        <v>447</v>
      </c>
      <c r="J1281" t="s">
        <v>2</v>
      </c>
      <c r="K1281" t="s">
        <v>1</v>
      </c>
      <c r="L1281" t="s">
        <v>28</v>
      </c>
      <c r="M1281" t="s">
        <v>7747</v>
      </c>
      <c r="N1281">
        <v>1</v>
      </c>
      <c r="O1281" t="s">
        <v>2</v>
      </c>
      <c r="P1281">
        <v>1</v>
      </c>
    </row>
    <row r="1282" spans="1:16" x14ac:dyDescent="0.35">
      <c r="A1282" t="s">
        <v>3899</v>
      </c>
      <c r="B1282" t="s">
        <v>1445</v>
      </c>
      <c r="C1282" t="s">
        <v>1558</v>
      </c>
      <c r="D1282" t="s">
        <v>477</v>
      </c>
      <c r="E1282" t="s">
        <v>1397</v>
      </c>
      <c r="F1282" t="s">
        <v>3900</v>
      </c>
      <c r="H1282" s="1">
        <v>45765</v>
      </c>
      <c r="I1282" t="s">
        <v>447</v>
      </c>
      <c r="J1282" t="s">
        <v>2</v>
      </c>
      <c r="K1282" t="s">
        <v>1</v>
      </c>
      <c r="L1282" t="s">
        <v>28</v>
      </c>
      <c r="M1282" t="s">
        <v>7747</v>
      </c>
      <c r="N1282">
        <v>1</v>
      </c>
      <c r="O1282" t="s">
        <v>2</v>
      </c>
      <c r="P1282">
        <v>1</v>
      </c>
    </row>
    <row r="1283" spans="1:16" x14ac:dyDescent="0.35">
      <c r="A1283" t="s">
        <v>3896</v>
      </c>
      <c r="B1283" t="s">
        <v>2814</v>
      </c>
      <c r="C1283" t="s">
        <v>1472</v>
      </c>
      <c r="D1283" t="s">
        <v>477</v>
      </c>
      <c r="E1283" t="s">
        <v>1397</v>
      </c>
      <c r="F1283" t="s">
        <v>3901</v>
      </c>
      <c r="H1283" s="1">
        <v>45765</v>
      </c>
      <c r="I1283" t="s">
        <v>447</v>
      </c>
      <c r="J1283" t="s">
        <v>2</v>
      </c>
      <c r="K1283" t="s">
        <v>1</v>
      </c>
      <c r="L1283" t="s">
        <v>28</v>
      </c>
      <c r="M1283" t="s">
        <v>1472</v>
      </c>
      <c r="N1283">
        <v>1</v>
      </c>
      <c r="O1283" t="s">
        <v>2</v>
      </c>
      <c r="P1283">
        <v>1</v>
      </c>
    </row>
    <row r="1284" spans="1:16" x14ac:dyDescent="0.35">
      <c r="A1284" t="s">
        <v>3896</v>
      </c>
      <c r="B1284" t="s">
        <v>3902</v>
      </c>
      <c r="C1284" t="s">
        <v>1472</v>
      </c>
      <c r="D1284" t="s">
        <v>477</v>
      </c>
      <c r="E1284" t="s">
        <v>1397</v>
      </c>
      <c r="F1284" t="s">
        <v>3903</v>
      </c>
      <c r="H1284" s="1">
        <v>45765</v>
      </c>
      <c r="I1284" t="s">
        <v>447</v>
      </c>
      <c r="J1284" t="s">
        <v>2</v>
      </c>
      <c r="K1284" t="s">
        <v>1</v>
      </c>
      <c r="L1284" t="s">
        <v>28</v>
      </c>
      <c r="M1284" t="s">
        <v>1472</v>
      </c>
      <c r="N1284">
        <v>1</v>
      </c>
      <c r="O1284" t="s">
        <v>2</v>
      </c>
      <c r="P1284">
        <v>1</v>
      </c>
    </row>
    <row r="1285" spans="1:16" x14ac:dyDescent="0.35">
      <c r="A1285" t="s">
        <v>3904</v>
      </c>
      <c r="B1285" t="s">
        <v>3905</v>
      </c>
      <c r="C1285" t="s">
        <v>1402</v>
      </c>
      <c r="D1285" t="s">
        <v>477</v>
      </c>
      <c r="E1285" t="s">
        <v>1397</v>
      </c>
      <c r="F1285" t="s">
        <v>3906</v>
      </c>
      <c r="H1285" s="1">
        <v>45765</v>
      </c>
      <c r="I1285" t="s">
        <v>447</v>
      </c>
      <c r="J1285" t="s">
        <v>2</v>
      </c>
      <c r="K1285" t="s">
        <v>1</v>
      </c>
      <c r="L1285" t="s">
        <v>28</v>
      </c>
      <c r="M1285" t="s">
        <v>7747</v>
      </c>
      <c r="N1285">
        <v>1</v>
      </c>
      <c r="O1285" t="s">
        <v>2</v>
      </c>
      <c r="P1285">
        <v>1</v>
      </c>
    </row>
    <row r="1286" spans="1:16" x14ac:dyDescent="0.35">
      <c r="A1286" t="s">
        <v>3907</v>
      </c>
      <c r="B1286" t="s">
        <v>1435</v>
      </c>
      <c r="C1286" t="s">
        <v>1558</v>
      </c>
      <c r="D1286" t="s">
        <v>477</v>
      </c>
      <c r="E1286" t="s">
        <v>1397</v>
      </c>
      <c r="F1286" t="s">
        <v>3908</v>
      </c>
      <c r="H1286" s="1">
        <v>45765</v>
      </c>
      <c r="I1286" t="s">
        <v>447</v>
      </c>
      <c r="J1286" t="s">
        <v>2</v>
      </c>
      <c r="K1286" t="s">
        <v>1</v>
      </c>
      <c r="L1286" t="s">
        <v>28</v>
      </c>
      <c r="M1286" t="s">
        <v>7747</v>
      </c>
      <c r="N1286">
        <v>1</v>
      </c>
      <c r="O1286" t="s">
        <v>2</v>
      </c>
      <c r="P1286">
        <v>1</v>
      </c>
    </row>
    <row r="1287" spans="1:16" x14ac:dyDescent="0.35">
      <c r="A1287" t="s">
        <v>3909</v>
      </c>
      <c r="B1287" t="s">
        <v>1418</v>
      </c>
      <c r="C1287" t="s">
        <v>1402</v>
      </c>
      <c r="D1287" t="s">
        <v>477</v>
      </c>
      <c r="E1287" t="s">
        <v>1397</v>
      </c>
      <c r="F1287" t="s">
        <v>3910</v>
      </c>
      <c r="H1287" s="1">
        <v>45765</v>
      </c>
      <c r="I1287" t="s">
        <v>447</v>
      </c>
      <c r="J1287" t="s">
        <v>2</v>
      </c>
      <c r="K1287" t="s">
        <v>1</v>
      </c>
      <c r="L1287" t="s">
        <v>28</v>
      </c>
      <c r="M1287" t="s">
        <v>7747</v>
      </c>
      <c r="N1287">
        <v>1</v>
      </c>
      <c r="O1287" t="s">
        <v>2</v>
      </c>
      <c r="P1287">
        <v>1</v>
      </c>
    </row>
    <row r="1288" spans="1:16" x14ac:dyDescent="0.35">
      <c r="A1288" t="s">
        <v>3911</v>
      </c>
      <c r="B1288" t="s">
        <v>1395</v>
      </c>
      <c r="C1288" t="s">
        <v>1558</v>
      </c>
      <c r="D1288" t="s">
        <v>477</v>
      </c>
      <c r="E1288" t="s">
        <v>1397</v>
      </c>
      <c r="F1288" t="s">
        <v>3912</v>
      </c>
      <c r="H1288" s="1">
        <v>45765</v>
      </c>
      <c r="I1288" t="s">
        <v>447</v>
      </c>
      <c r="J1288" t="s">
        <v>2</v>
      </c>
      <c r="K1288" t="s">
        <v>1</v>
      </c>
      <c r="L1288" t="s">
        <v>28</v>
      </c>
      <c r="M1288" t="s">
        <v>7747</v>
      </c>
      <c r="N1288">
        <v>1</v>
      </c>
      <c r="O1288" t="s">
        <v>2</v>
      </c>
      <c r="P1288">
        <v>1</v>
      </c>
    </row>
    <row r="1289" spans="1:16" x14ac:dyDescent="0.35">
      <c r="A1289" t="s">
        <v>3913</v>
      </c>
      <c r="B1289" t="s">
        <v>1932</v>
      </c>
      <c r="C1289" t="s">
        <v>1402</v>
      </c>
      <c r="D1289" t="s">
        <v>477</v>
      </c>
      <c r="E1289" t="s">
        <v>1397</v>
      </c>
      <c r="F1289" t="s">
        <v>3914</v>
      </c>
      <c r="H1289" s="1">
        <v>45765</v>
      </c>
      <c r="I1289" t="s">
        <v>447</v>
      </c>
      <c r="J1289" t="s">
        <v>2</v>
      </c>
      <c r="K1289" t="s">
        <v>1</v>
      </c>
      <c r="L1289" t="s">
        <v>28</v>
      </c>
      <c r="M1289" t="s">
        <v>7747</v>
      </c>
      <c r="N1289">
        <v>1</v>
      </c>
      <c r="O1289" t="s">
        <v>2</v>
      </c>
      <c r="P1289">
        <v>1</v>
      </c>
    </row>
    <row r="1290" spans="1:16" x14ac:dyDescent="0.35">
      <c r="A1290" t="s">
        <v>3915</v>
      </c>
      <c r="B1290" t="s">
        <v>1805</v>
      </c>
      <c r="C1290" t="s">
        <v>1558</v>
      </c>
      <c r="D1290" t="s">
        <v>477</v>
      </c>
      <c r="E1290" t="s">
        <v>1397</v>
      </c>
      <c r="F1290" t="s">
        <v>3916</v>
      </c>
      <c r="H1290" s="1">
        <v>45765</v>
      </c>
      <c r="I1290" t="s">
        <v>447</v>
      </c>
      <c r="J1290" t="s">
        <v>2</v>
      </c>
      <c r="K1290" t="s">
        <v>1</v>
      </c>
      <c r="L1290" t="s">
        <v>28</v>
      </c>
      <c r="M1290" t="s">
        <v>7747</v>
      </c>
      <c r="N1290">
        <v>1</v>
      </c>
      <c r="O1290" t="s">
        <v>2</v>
      </c>
      <c r="P1290">
        <v>1</v>
      </c>
    </row>
    <row r="1291" spans="1:16" x14ac:dyDescent="0.35">
      <c r="A1291" t="s">
        <v>3917</v>
      </c>
      <c r="B1291" t="s">
        <v>1439</v>
      </c>
      <c r="C1291" t="s">
        <v>1402</v>
      </c>
      <c r="D1291" t="s">
        <v>477</v>
      </c>
      <c r="E1291" t="s">
        <v>1397</v>
      </c>
      <c r="F1291" t="s">
        <v>3918</v>
      </c>
      <c r="H1291" s="1">
        <v>45765</v>
      </c>
      <c r="I1291" t="s">
        <v>447</v>
      </c>
      <c r="J1291" t="s">
        <v>2</v>
      </c>
      <c r="K1291" t="s">
        <v>1</v>
      </c>
      <c r="L1291" t="s">
        <v>28</v>
      </c>
      <c r="M1291" t="s">
        <v>7747</v>
      </c>
      <c r="N1291">
        <v>1</v>
      </c>
      <c r="O1291" t="s">
        <v>2</v>
      </c>
      <c r="P1291">
        <v>1</v>
      </c>
    </row>
    <row r="1292" spans="1:16" x14ac:dyDescent="0.35">
      <c r="A1292" t="s">
        <v>3919</v>
      </c>
      <c r="B1292" t="s">
        <v>2859</v>
      </c>
      <c r="C1292" t="s">
        <v>1558</v>
      </c>
      <c r="D1292" t="s">
        <v>477</v>
      </c>
      <c r="E1292" t="s">
        <v>1397</v>
      </c>
      <c r="F1292" t="s">
        <v>3920</v>
      </c>
      <c r="H1292" s="1">
        <v>45765</v>
      </c>
      <c r="I1292" t="s">
        <v>447</v>
      </c>
      <c r="J1292" t="s">
        <v>2</v>
      </c>
      <c r="K1292" t="s">
        <v>1</v>
      </c>
      <c r="L1292" t="s">
        <v>29</v>
      </c>
      <c r="M1292" t="s">
        <v>7747</v>
      </c>
      <c r="N1292">
        <v>6</v>
      </c>
      <c r="O1292" t="s">
        <v>2</v>
      </c>
      <c r="P1292">
        <v>1</v>
      </c>
    </row>
    <row r="1293" spans="1:16" x14ac:dyDescent="0.35">
      <c r="A1293" t="s">
        <v>3917</v>
      </c>
      <c r="B1293" t="s">
        <v>2920</v>
      </c>
      <c r="C1293" t="s">
        <v>1402</v>
      </c>
      <c r="D1293" t="s">
        <v>477</v>
      </c>
      <c r="E1293" t="s">
        <v>1397</v>
      </c>
      <c r="F1293" t="s">
        <v>3921</v>
      </c>
      <c r="H1293" s="1">
        <v>45765</v>
      </c>
      <c r="I1293" t="s">
        <v>447</v>
      </c>
      <c r="J1293" t="s">
        <v>2</v>
      </c>
      <c r="K1293" t="s">
        <v>1</v>
      </c>
      <c r="L1293" t="s">
        <v>29</v>
      </c>
      <c r="M1293" t="s">
        <v>7747</v>
      </c>
      <c r="N1293">
        <v>6</v>
      </c>
      <c r="O1293" t="s">
        <v>2</v>
      </c>
      <c r="P1293">
        <v>1</v>
      </c>
    </row>
    <row r="1294" spans="1:16" x14ac:dyDescent="0.35">
      <c r="A1294" t="s">
        <v>3922</v>
      </c>
      <c r="B1294" t="s">
        <v>1492</v>
      </c>
      <c r="C1294" t="s">
        <v>1402</v>
      </c>
      <c r="D1294" t="s">
        <v>477</v>
      </c>
      <c r="E1294" t="s">
        <v>1397</v>
      </c>
      <c r="F1294" t="s">
        <v>3923</v>
      </c>
      <c r="H1294" s="1">
        <v>45765</v>
      </c>
      <c r="I1294" t="s">
        <v>447</v>
      </c>
      <c r="J1294" t="s">
        <v>2</v>
      </c>
      <c r="K1294" t="s">
        <v>1</v>
      </c>
      <c r="L1294" t="s">
        <v>29</v>
      </c>
      <c r="M1294" t="s">
        <v>7747</v>
      </c>
      <c r="N1294">
        <v>6</v>
      </c>
      <c r="O1294" t="s">
        <v>2</v>
      </c>
      <c r="P1294">
        <v>1</v>
      </c>
    </row>
    <row r="1295" spans="1:16" x14ac:dyDescent="0.35">
      <c r="A1295" t="s">
        <v>3924</v>
      </c>
      <c r="B1295" t="s">
        <v>2499</v>
      </c>
      <c r="C1295" t="s">
        <v>1558</v>
      </c>
      <c r="D1295" t="s">
        <v>477</v>
      </c>
      <c r="E1295" t="s">
        <v>1397</v>
      </c>
      <c r="F1295" t="s">
        <v>3925</v>
      </c>
      <c r="H1295" s="1">
        <v>45765</v>
      </c>
      <c r="I1295" t="s">
        <v>447</v>
      </c>
      <c r="J1295" t="s">
        <v>2</v>
      </c>
      <c r="K1295" t="s">
        <v>1</v>
      </c>
      <c r="L1295" t="s">
        <v>29</v>
      </c>
      <c r="M1295" t="s">
        <v>7747</v>
      </c>
      <c r="N1295">
        <v>6</v>
      </c>
      <c r="O1295" t="s">
        <v>2</v>
      </c>
      <c r="P1295">
        <v>1</v>
      </c>
    </row>
    <row r="1296" spans="1:16" x14ac:dyDescent="0.35">
      <c r="A1296" t="s">
        <v>3922</v>
      </c>
      <c r="B1296" t="s">
        <v>1600</v>
      </c>
      <c r="C1296" t="s">
        <v>1558</v>
      </c>
      <c r="D1296" t="s">
        <v>477</v>
      </c>
      <c r="E1296" t="s">
        <v>1397</v>
      </c>
      <c r="F1296" t="s">
        <v>3926</v>
      </c>
      <c r="H1296" s="1">
        <v>45765</v>
      </c>
      <c r="I1296" t="s">
        <v>447</v>
      </c>
      <c r="J1296" t="s">
        <v>2</v>
      </c>
      <c r="K1296" t="s">
        <v>1</v>
      </c>
      <c r="L1296" t="s">
        <v>29</v>
      </c>
      <c r="M1296" t="s">
        <v>7747</v>
      </c>
      <c r="N1296">
        <v>6</v>
      </c>
      <c r="O1296" t="s">
        <v>2</v>
      </c>
      <c r="P1296">
        <v>1</v>
      </c>
    </row>
    <row r="1297" spans="1:16" x14ac:dyDescent="0.35">
      <c r="A1297" t="s">
        <v>3922</v>
      </c>
      <c r="B1297" t="s">
        <v>3894</v>
      </c>
      <c r="C1297" t="s">
        <v>1558</v>
      </c>
      <c r="D1297" t="s">
        <v>477</v>
      </c>
      <c r="E1297" t="s">
        <v>1397</v>
      </c>
      <c r="F1297" t="s">
        <v>3927</v>
      </c>
      <c r="H1297" s="1">
        <v>45765</v>
      </c>
      <c r="I1297" t="s">
        <v>447</v>
      </c>
      <c r="J1297" t="s">
        <v>2</v>
      </c>
      <c r="K1297" t="s">
        <v>1</v>
      </c>
      <c r="L1297" t="s">
        <v>29</v>
      </c>
      <c r="M1297" t="s">
        <v>7747</v>
      </c>
      <c r="N1297">
        <v>6</v>
      </c>
      <c r="O1297" t="s">
        <v>2</v>
      </c>
      <c r="P1297">
        <v>1</v>
      </c>
    </row>
    <row r="1298" spans="1:16" x14ac:dyDescent="0.35">
      <c r="A1298" t="s">
        <v>3928</v>
      </c>
      <c r="B1298" t="s">
        <v>1551</v>
      </c>
      <c r="C1298" t="s">
        <v>1402</v>
      </c>
      <c r="D1298" t="s">
        <v>477</v>
      </c>
      <c r="E1298" t="s">
        <v>1397</v>
      </c>
      <c r="F1298" t="s">
        <v>3929</v>
      </c>
      <c r="H1298" s="1">
        <v>45765</v>
      </c>
      <c r="I1298" t="s">
        <v>447</v>
      </c>
      <c r="J1298" t="s">
        <v>2</v>
      </c>
      <c r="K1298" t="s">
        <v>1</v>
      </c>
      <c r="L1298" t="s">
        <v>29</v>
      </c>
      <c r="M1298" t="s">
        <v>7747</v>
      </c>
      <c r="N1298">
        <v>6</v>
      </c>
      <c r="O1298" t="s">
        <v>2</v>
      </c>
      <c r="P1298">
        <v>1</v>
      </c>
    </row>
    <row r="1299" spans="1:16" x14ac:dyDescent="0.35">
      <c r="A1299" t="s">
        <v>3930</v>
      </c>
      <c r="B1299" t="s">
        <v>3783</v>
      </c>
      <c r="C1299" t="s">
        <v>1558</v>
      </c>
      <c r="D1299" t="s">
        <v>477</v>
      </c>
      <c r="E1299" t="s">
        <v>1397</v>
      </c>
      <c r="F1299" t="s">
        <v>3931</v>
      </c>
      <c r="H1299" s="1">
        <v>45765</v>
      </c>
      <c r="I1299" t="s">
        <v>447</v>
      </c>
      <c r="J1299" t="s">
        <v>2</v>
      </c>
      <c r="K1299" t="s">
        <v>1</v>
      </c>
      <c r="L1299" t="s">
        <v>29</v>
      </c>
      <c r="M1299" t="s">
        <v>7747</v>
      </c>
      <c r="N1299">
        <v>6</v>
      </c>
      <c r="O1299" t="s">
        <v>2</v>
      </c>
      <c r="P1299">
        <v>1</v>
      </c>
    </row>
    <row r="1300" spans="1:16" x14ac:dyDescent="0.35">
      <c r="A1300" t="s">
        <v>3932</v>
      </c>
      <c r="B1300" t="s">
        <v>1425</v>
      </c>
      <c r="C1300" t="s">
        <v>1402</v>
      </c>
      <c r="D1300" t="s">
        <v>477</v>
      </c>
      <c r="E1300" t="s">
        <v>1397</v>
      </c>
      <c r="F1300" t="s">
        <v>3933</v>
      </c>
      <c r="H1300" s="1">
        <v>45765</v>
      </c>
      <c r="I1300" t="s">
        <v>447</v>
      </c>
      <c r="J1300" t="s">
        <v>2</v>
      </c>
      <c r="K1300" t="s">
        <v>1</v>
      </c>
      <c r="L1300" t="s">
        <v>29</v>
      </c>
      <c r="M1300" t="s">
        <v>7747</v>
      </c>
      <c r="N1300">
        <v>6</v>
      </c>
      <c r="O1300" t="s">
        <v>2</v>
      </c>
      <c r="P1300">
        <v>1</v>
      </c>
    </row>
    <row r="1301" spans="1:16" x14ac:dyDescent="0.35">
      <c r="A1301" t="s">
        <v>3934</v>
      </c>
      <c r="B1301" t="s">
        <v>1410</v>
      </c>
      <c r="C1301" t="s">
        <v>1558</v>
      </c>
      <c r="D1301" t="s">
        <v>477</v>
      </c>
      <c r="E1301" t="s">
        <v>1397</v>
      </c>
      <c r="F1301" t="s">
        <v>3935</v>
      </c>
      <c r="H1301" s="1">
        <v>45765</v>
      </c>
      <c r="I1301" t="s">
        <v>447</v>
      </c>
      <c r="J1301" t="s">
        <v>2</v>
      </c>
      <c r="K1301" t="s">
        <v>1</v>
      </c>
      <c r="L1301" t="s">
        <v>29</v>
      </c>
      <c r="M1301" t="s">
        <v>7747</v>
      </c>
      <c r="N1301">
        <v>6</v>
      </c>
      <c r="O1301" t="s">
        <v>2</v>
      </c>
      <c r="P1301">
        <v>1</v>
      </c>
    </row>
    <row r="1302" spans="1:16" x14ac:dyDescent="0.35">
      <c r="A1302" t="s">
        <v>3932</v>
      </c>
      <c r="B1302" t="s">
        <v>3936</v>
      </c>
      <c r="C1302" t="s">
        <v>1402</v>
      </c>
      <c r="D1302" t="s">
        <v>477</v>
      </c>
      <c r="E1302" t="s">
        <v>1397</v>
      </c>
      <c r="F1302" t="s">
        <v>3937</v>
      </c>
      <c r="H1302" s="1">
        <v>45765</v>
      </c>
      <c r="I1302" t="s">
        <v>447</v>
      </c>
      <c r="J1302" t="s">
        <v>2</v>
      </c>
      <c r="K1302" t="s">
        <v>1</v>
      </c>
      <c r="L1302" t="s">
        <v>29</v>
      </c>
      <c r="M1302" t="s">
        <v>7747</v>
      </c>
      <c r="N1302">
        <v>6</v>
      </c>
      <c r="O1302" t="s">
        <v>2</v>
      </c>
      <c r="P1302">
        <v>1</v>
      </c>
    </row>
    <row r="1303" spans="1:16" x14ac:dyDescent="0.35">
      <c r="A1303" t="s">
        <v>3932</v>
      </c>
      <c r="B1303" t="s">
        <v>3025</v>
      </c>
      <c r="C1303" t="s">
        <v>1472</v>
      </c>
      <c r="D1303" t="s">
        <v>477</v>
      </c>
      <c r="E1303" t="s">
        <v>1397</v>
      </c>
      <c r="F1303" t="s">
        <v>3938</v>
      </c>
      <c r="H1303" s="1">
        <v>45765</v>
      </c>
      <c r="I1303" t="s">
        <v>447</v>
      </c>
      <c r="J1303" t="s">
        <v>2</v>
      </c>
      <c r="K1303" t="s">
        <v>1</v>
      </c>
      <c r="L1303" t="s">
        <v>29</v>
      </c>
      <c r="M1303" t="s">
        <v>1472</v>
      </c>
      <c r="N1303">
        <v>6</v>
      </c>
      <c r="O1303" t="s">
        <v>2</v>
      </c>
      <c r="P1303">
        <v>1</v>
      </c>
    </row>
    <row r="1304" spans="1:16" x14ac:dyDescent="0.35">
      <c r="A1304" t="s">
        <v>3939</v>
      </c>
      <c r="B1304" t="s">
        <v>1439</v>
      </c>
      <c r="C1304" t="s">
        <v>1402</v>
      </c>
      <c r="D1304" t="s">
        <v>477</v>
      </c>
      <c r="E1304" t="s">
        <v>1397</v>
      </c>
      <c r="F1304" t="s">
        <v>3940</v>
      </c>
      <c r="H1304" s="1">
        <v>45765</v>
      </c>
      <c r="I1304" t="s">
        <v>447</v>
      </c>
      <c r="J1304" t="s">
        <v>2</v>
      </c>
      <c r="K1304" t="s">
        <v>1</v>
      </c>
      <c r="L1304" t="s">
        <v>29</v>
      </c>
      <c r="M1304" t="s">
        <v>7747</v>
      </c>
      <c r="N1304">
        <v>6</v>
      </c>
      <c r="O1304" t="s">
        <v>2</v>
      </c>
      <c r="P1304">
        <v>1</v>
      </c>
    </row>
    <row r="1305" spans="1:16" x14ac:dyDescent="0.35">
      <c r="A1305" t="s">
        <v>3941</v>
      </c>
      <c r="B1305" t="s">
        <v>3942</v>
      </c>
      <c r="C1305" t="s">
        <v>1558</v>
      </c>
      <c r="D1305" t="s">
        <v>477</v>
      </c>
      <c r="E1305" t="s">
        <v>1397</v>
      </c>
      <c r="F1305" t="s">
        <v>3943</v>
      </c>
      <c r="H1305" s="1">
        <v>45765</v>
      </c>
      <c r="I1305" t="s">
        <v>447</v>
      </c>
      <c r="J1305" t="s">
        <v>2</v>
      </c>
      <c r="K1305" t="s">
        <v>1</v>
      </c>
      <c r="L1305" t="s">
        <v>29</v>
      </c>
      <c r="M1305" t="s">
        <v>7747</v>
      </c>
      <c r="N1305">
        <v>6</v>
      </c>
      <c r="O1305" t="s">
        <v>2</v>
      </c>
      <c r="P1305">
        <v>1</v>
      </c>
    </row>
    <row r="1306" spans="1:16" x14ac:dyDescent="0.35">
      <c r="A1306" t="s">
        <v>3944</v>
      </c>
      <c r="B1306" t="s">
        <v>2242</v>
      </c>
      <c r="C1306" t="s">
        <v>1402</v>
      </c>
      <c r="D1306" t="s">
        <v>477</v>
      </c>
      <c r="E1306" t="s">
        <v>1397</v>
      </c>
      <c r="F1306" t="s">
        <v>3945</v>
      </c>
      <c r="H1306" s="1">
        <v>45765</v>
      </c>
      <c r="I1306" t="s">
        <v>447</v>
      </c>
      <c r="J1306" t="s">
        <v>2</v>
      </c>
      <c r="K1306" t="s">
        <v>1</v>
      </c>
      <c r="L1306" t="s">
        <v>29</v>
      </c>
      <c r="M1306" t="s">
        <v>7747</v>
      </c>
      <c r="N1306">
        <v>6</v>
      </c>
      <c r="O1306" t="s">
        <v>2</v>
      </c>
      <c r="P1306">
        <v>1</v>
      </c>
    </row>
    <row r="1307" spans="1:16" x14ac:dyDescent="0.35">
      <c r="A1307" t="s">
        <v>3946</v>
      </c>
      <c r="B1307" t="s">
        <v>2162</v>
      </c>
      <c r="C1307" t="s">
        <v>1558</v>
      </c>
      <c r="D1307" t="s">
        <v>477</v>
      </c>
      <c r="E1307" t="s">
        <v>1397</v>
      </c>
      <c r="F1307" t="s">
        <v>3947</v>
      </c>
      <c r="H1307" s="1">
        <v>45765</v>
      </c>
      <c r="I1307" t="s">
        <v>447</v>
      </c>
      <c r="J1307" t="s">
        <v>2</v>
      </c>
      <c r="K1307" t="s">
        <v>1</v>
      </c>
      <c r="L1307" t="s">
        <v>29</v>
      </c>
      <c r="M1307" t="s">
        <v>7747</v>
      </c>
      <c r="N1307">
        <v>6</v>
      </c>
      <c r="O1307" t="s">
        <v>2</v>
      </c>
      <c r="P1307">
        <v>1</v>
      </c>
    </row>
    <row r="1308" spans="1:16" x14ac:dyDescent="0.35">
      <c r="A1308" t="s">
        <v>3944</v>
      </c>
      <c r="B1308" t="s">
        <v>2726</v>
      </c>
      <c r="C1308" t="s">
        <v>1558</v>
      </c>
      <c r="D1308" t="s">
        <v>477</v>
      </c>
      <c r="E1308" t="s">
        <v>1397</v>
      </c>
      <c r="F1308" t="s">
        <v>3948</v>
      </c>
      <c r="H1308" s="1">
        <v>45765</v>
      </c>
      <c r="I1308" t="s">
        <v>447</v>
      </c>
      <c r="J1308" t="s">
        <v>2</v>
      </c>
      <c r="K1308" t="s">
        <v>1</v>
      </c>
      <c r="L1308" t="s">
        <v>29</v>
      </c>
      <c r="M1308" t="s">
        <v>7747</v>
      </c>
      <c r="N1308">
        <v>6</v>
      </c>
      <c r="O1308" t="s">
        <v>2</v>
      </c>
      <c r="P1308">
        <v>1</v>
      </c>
    </row>
    <row r="1309" spans="1:16" x14ac:dyDescent="0.35">
      <c r="A1309" t="s">
        <v>2086</v>
      </c>
      <c r="B1309" t="s">
        <v>3777</v>
      </c>
      <c r="C1309" t="s">
        <v>1402</v>
      </c>
      <c r="D1309" t="s">
        <v>477</v>
      </c>
      <c r="E1309" t="s">
        <v>1397</v>
      </c>
      <c r="F1309" t="s">
        <v>3949</v>
      </c>
      <c r="H1309" s="1">
        <v>45765</v>
      </c>
      <c r="I1309" t="s">
        <v>447</v>
      </c>
      <c r="J1309" t="s">
        <v>2</v>
      </c>
      <c r="K1309" t="s">
        <v>1</v>
      </c>
      <c r="L1309" t="s">
        <v>29</v>
      </c>
      <c r="M1309" t="s">
        <v>7747</v>
      </c>
      <c r="N1309">
        <v>6</v>
      </c>
      <c r="O1309" t="s">
        <v>2</v>
      </c>
      <c r="P1309">
        <v>1</v>
      </c>
    </row>
    <row r="1310" spans="1:16" x14ac:dyDescent="0.35">
      <c r="A1310" t="s">
        <v>3950</v>
      </c>
      <c r="B1310" t="s">
        <v>3574</v>
      </c>
      <c r="C1310" t="s">
        <v>1558</v>
      </c>
      <c r="D1310" t="s">
        <v>477</v>
      </c>
      <c r="E1310" t="s">
        <v>1397</v>
      </c>
      <c r="F1310" t="s">
        <v>3951</v>
      </c>
      <c r="H1310" s="1">
        <v>45765</v>
      </c>
      <c r="I1310" t="s">
        <v>447</v>
      </c>
      <c r="J1310" t="s">
        <v>2</v>
      </c>
      <c r="K1310" t="s">
        <v>1</v>
      </c>
      <c r="L1310" t="s">
        <v>29</v>
      </c>
      <c r="M1310" t="s">
        <v>7747</v>
      </c>
      <c r="N1310">
        <v>6</v>
      </c>
      <c r="O1310" t="s">
        <v>2</v>
      </c>
      <c r="P1310">
        <v>1</v>
      </c>
    </row>
    <row r="1311" spans="1:16" x14ac:dyDescent="0.35">
      <c r="A1311" t="s">
        <v>3952</v>
      </c>
      <c r="B1311" t="s">
        <v>1907</v>
      </c>
      <c r="C1311" t="s">
        <v>1402</v>
      </c>
      <c r="D1311" t="s">
        <v>477</v>
      </c>
      <c r="E1311" t="s">
        <v>1397</v>
      </c>
      <c r="F1311" t="s">
        <v>3953</v>
      </c>
      <c r="H1311" s="1">
        <v>45765</v>
      </c>
      <c r="I1311" t="s">
        <v>447</v>
      </c>
      <c r="J1311" t="s">
        <v>2</v>
      </c>
      <c r="K1311" t="s">
        <v>1</v>
      </c>
      <c r="L1311" t="s">
        <v>29</v>
      </c>
      <c r="M1311" t="s">
        <v>7747</v>
      </c>
      <c r="N1311">
        <v>6</v>
      </c>
      <c r="O1311" t="s">
        <v>2</v>
      </c>
      <c r="P1311">
        <v>1</v>
      </c>
    </row>
    <row r="1312" spans="1:16" x14ac:dyDescent="0.35">
      <c r="A1312" t="s">
        <v>3954</v>
      </c>
      <c r="B1312" t="s">
        <v>3955</v>
      </c>
      <c r="C1312" t="s">
        <v>1558</v>
      </c>
      <c r="D1312" t="s">
        <v>477</v>
      </c>
      <c r="E1312" t="s">
        <v>1397</v>
      </c>
      <c r="F1312" t="s">
        <v>3956</v>
      </c>
      <c r="H1312" s="1">
        <v>45765</v>
      </c>
      <c r="I1312" t="s">
        <v>447</v>
      </c>
      <c r="J1312" t="s">
        <v>2</v>
      </c>
      <c r="K1312" t="s">
        <v>1</v>
      </c>
      <c r="L1312" t="s">
        <v>29</v>
      </c>
      <c r="M1312" t="s">
        <v>7747</v>
      </c>
      <c r="N1312">
        <v>6</v>
      </c>
      <c r="O1312" t="s">
        <v>2</v>
      </c>
      <c r="P1312">
        <v>1</v>
      </c>
    </row>
    <row r="1313" spans="1:16" x14ac:dyDescent="0.35">
      <c r="A1313" t="s">
        <v>3952</v>
      </c>
      <c r="B1313" t="s">
        <v>1492</v>
      </c>
      <c r="C1313" t="s">
        <v>1472</v>
      </c>
      <c r="D1313" t="s">
        <v>477</v>
      </c>
      <c r="E1313" t="s">
        <v>1397</v>
      </c>
      <c r="F1313" t="s">
        <v>3957</v>
      </c>
      <c r="H1313" s="1">
        <v>45765</v>
      </c>
      <c r="I1313" t="s">
        <v>447</v>
      </c>
      <c r="J1313" t="s">
        <v>2</v>
      </c>
      <c r="K1313" t="s">
        <v>1</v>
      </c>
      <c r="L1313" t="s">
        <v>29</v>
      </c>
      <c r="M1313" t="s">
        <v>1472</v>
      </c>
      <c r="N1313">
        <v>6</v>
      </c>
      <c r="O1313" t="s">
        <v>2</v>
      </c>
      <c r="P1313">
        <v>1</v>
      </c>
    </row>
    <row r="1314" spans="1:16" x14ac:dyDescent="0.35">
      <c r="A1314" t="s">
        <v>3952</v>
      </c>
      <c r="B1314" t="s">
        <v>1435</v>
      </c>
      <c r="C1314" t="s">
        <v>1472</v>
      </c>
      <c r="D1314" t="s">
        <v>477</v>
      </c>
      <c r="E1314" t="s">
        <v>1397</v>
      </c>
      <c r="F1314" t="s">
        <v>3958</v>
      </c>
      <c r="H1314" s="1">
        <v>45765</v>
      </c>
      <c r="I1314" t="s">
        <v>447</v>
      </c>
      <c r="J1314" t="s">
        <v>2</v>
      </c>
      <c r="K1314" t="s">
        <v>1</v>
      </c>
      <c r="L1314" t="s">
        <v>29</v>
      </c>
      <c r="M1314" t="s">
        <v>1472</v>
      </c>
      <c r="N1314">
        <v>6</v>
      </c>
      <c r="O1314" t="s">
        <v>2</v>
      </c>
      <c r="P1314">
        <v>1</v>
      </c>
    </row>
    <row r="1315" spans="1:16" x14ac:dyDescent="0.35">
      <c r="A1315" t="s">
        <v>3959</v>
      </c>
      <c r="B1315" t="s">
        <v>1907</v>
      </c>
      <c r="C1315" t="s">
        <v>1402</v>
      </c>
      <c r="D1315" t="s">
        <v>477</v>
      </c>
      <c r="E1315" t="s">
        <v>1397</v>
      </c>
      <c r="F1315" t="s">
        <v>3960</v>
      </c>
      <c r="H1315" s="1">
        <v>45765</v>
      </c>
      <c r="I1315" t="s">
        <v>447</v>
      </c>
      <c r="J1315" t="s">
        <v>2</v>
      </c>
      <c r="K1315" t="s">
        <v>1</v>
      </c>
      <c r="L1315" t="s">
        <v>29</v>
      </c>
      <c r="M1315" t="s">
        <v>7747</v>
      </c>
      <c r="N1315">
        <v>6</v>
      </c>
      <c r="O1315" t="s">
        <v>2</v>
      </c>
      <c r="P1315">
        <v>1</v>
      </c>
    </row>
    <row r="1316" spans="1:16" x14ac:dyDescent="0.35">
      <c r="A1316" t="s">
        <v>3961</v>
      </c>
      <c r="B1316" t="s">
        <v>3962</v>
      </c>
      <c r="C1316" t="s">
        <v>1558</v>
      </c>
      <c r="D1316" t="s">
        <v>477</v>
      </c>
      <c r="E1316" t="s">
        <v>1397</v>
      </c>
      <c r="F1316" t="s">
        <v>3963</v>
      </c>
      <c r="H1316" s="1">
        <v>45765</v>
      </c>
      <c r="I1316" t="s">
        <v>447</v>
      </c>
      <c r="J1316" t="s">
        <v>2</v>
      </c>
      <c r="K1316" t="s">
        <v>1</v>
      </c>
      <c r="L1316" t="s">
        <v>29</v>
      </c>
      <c r="M1316" t="s">
        <v>7747</v>
      </c>
      <c r="N1316">
        <v>6</v>
      </c>
      <c r="O1316" t="s">
        <v>2</v>
      </c>
      <c r="P1316">
        <v>1</v>
      </c>
    </row>
    <row r="1317" spans="1:16" x14ac:dyDescent="0.35">
      <c r="A1317" t="s">
        <v>3964</v>
      </c>
      <c r="B1317" t="s">
        <v>3965</v>
      </c>
      <c r="C1317" t="s">
        <v>1402</v>
      </c>
      <c r="D1317" t="s">
        <v>477</v>
      </c>
      <c r="E1317" t="s">
        <v>1397</v>
      </c>
      <c r="F1317" t="s">
        <v>3966</v>
      </c>
      <c r="H1317" s="1">
        <v>45765</v>
      </c>
      <c r="I1317" t="s">
        <v>447</v>
      </c>
      <c r="J1317" t="s">
        <v>2</v>
      </c>
      <c r="K1317" t="s">
        <v>1</v>
      </c>
      <c r="L1317" t="s">
        <v>29</v>
      </c>
      <c r="M1317" t="s">
        <v>7747</v>
      </c>
      <c r="N1317">
        <v>6</v>
      </c>
      <c r="O1317" t="s">
        <v>2</v>
      </c>
      <c r="P1317">
        <v>1</v>
      </c>
    </row>
    <row r="1318" spans="1:16" x14ac:dyDescent="0.35">
      <c r="A1318" t="s">
        <v>3967</v>
      </c>
      <c r="B1318" t="s">
        <v>2248</v>
      </c>
      <c r="C1318" t="s">
        <v>1558</v>
      </c>
      <c r="D1318" t="s">
        <v>477</v>
      </c>
      <c r="E1318" t="s">
        <v>1397</v>
      </c>
      <c r="F1318" t="s">
        <v>3968</v>
      </c>
      <c r="H1318" s="1">
        <v>45765</v>
      </c>
      <c r="I1318" t="s">
        <v>447</v>
      </c>
      <c r="J1318" t="s">
        <v>2</v>
      </c>
      <c r="K1318" t="s">
        <v>1</v>
      </c>
      <c r="L1318" t="s">
        <v>29</v>
      </c>
      <c r="M1318" t="s">
        <v>7747</v>
      </c>
      <c r="N1318">
        <v>6</v>
      </c>
      <c r="O1318" t="s">
        <v>2</v>
      </c>
      <c r="P1318">
        <v>1</v>
      </c>
    </row>
    <row r="1319" spans="1:16" x14ac:dyDescent="0.35">
      <c r="A1319" t="s">
        <v>3861</v>
      </c>
      <c r="B1319" t="s">
        <v>3007</v>
      </c>
      <c r="C1319" t="s">
        <v>1402</v>
      </c>
      <c r="D1319" t="s">
        <v>477</v>
      </c>
      <c r="E1319" t="s">
        <v>1397</v>
      </c>
      <c r="F1319" t="s">
        <v>3865</v>
      </c>
      <c r="H1319" s="1">
        <v>45765</v>
      </c>
      <c r="I1319" t="s">
        <v>447</v>
      </c>
      <c r="J1319" t="s">
        <v>2</v>
      </c>
      <c r="K1319" t="s">
        <v>1</v>
      </c>
      <c r="L1319" t="s">
        <v>29</v>
      </c>
      <c r="M1319" t="s">
        <v>7747</v>
      </c>
      <c r="N1319">
        <v>6</v>
      </c>
      <c r="O1319" t="s">
        <v>2</v>
      </c>
      <c r="P1319">
        <v>1</v>
      </c>
    </row>
    <row r="1320" spans="1:16" x14ac:dyDescent="0.35">
      <c r="A1320" t="s">
        <v>1484</v>
      </c>
      <c r="B1320" t="s">
        <v>3969</v>
      </c>
      <c r="C1320" t="s">
        <v>1558</v>
      </c>
      <c r="D1320" t="s">
        <v>477</v>
      </c>
      <c r="E1320" t="s">
        <v>1397</v>
      </c>
      <c r="F1320" t="s">
        <v>3970</v>
      </c>
      <c r="H1320" s="1">
        <v>45765</v>
      </c>
      <c r="I1320" t="s">
        <v>447</v>
      </c>
      <c r="J1320" t="s">
        <v>2</v>
      </c>
      <c r="K1320" t="s">
        <v>1</v>
      </c>
      <c r="L1320" t="s">
        <v>29</v>
      </c>
      <c r="M1320" t="s">
        <v>7747</v>
      </c>
      <c r="N1320">
        <v>6</v>
      </c>
      <c r="O1320" t="s">
        <v>2</v>
      </c>
      <c r="P1320">
        <v>1</v>
      </c>
    </row>
    <row r="1321" spans="1:16" x14ac:dyDescent="0.35">
      <c r="A1321" t="s">
        <v>3971</v>
      </c>
      <c r="B1321" t="s">
        <v>1492</v>
      </c>
      <c r="C1321" t="s">
        <v>1402</v>
      </c>
      <c r="D1321" t="s">
        <v>477</v>
      </c>
      <c r="E1321" t="s">
        <v>1397</v>
      </c>
      <c r="F1321" t="s">
        <v>3972</v>
      </c>
      <c r="H1321" s="1">
        <v>45765</v>
      </c>
      <c r="I1321" t="s">
        <v>447</v>
      </c>
      <c r="J1321" t="s">
        <v>2</v>
      </c>
      <c r="K1321" t="s">
        <v>1</v>
      </c>
      <c r="L1321" t="s">
        <v>29</v>
      </c>
      <c r="M1321" t="s">
        <v>7747</v>
      </c>
      <c r="N1321">
        <v>6</v>
      </c>
      <c r="O1321" t="s">
        <v>2</v>
      </c>
      <c r="P1321">
        <v>1</v>
      </c>
    </row>
    <row r="1322" spans="1:16" x14ac:dyDescent="0.35">
      <c r="A1322" t="s">
        <v>3973</v>
      </c>
      <c r="B1322" t="s">
        <v>1928</v>
      </c>
      <c r="C1322" t="s">
        <v>1558</v>
      </c>
      <c r="D1322" t="s">
        <v>477</v>
      </c>
      <c r="E1322" t="s">
        <v>1397</v>
      </c>
      <c r="F1322" t="s">
        <v>3974</v>
      </c>
      <c r="H1322" s="1">
        <v>45765</v>
      </c>
      <c r="I1322" t="s">
        <v>447</v>
      </c>
      <c r="J1322" t="s">
        <v>2</v>
      </c>
      <c r="K1322" t="s">
        <v>1</v>
      </c>
      <c r="L1322" t="s">
        <v>29</v>
      </c>
      <c r="M1322" t="s">
        <v>7747</v>
      </c>
      <c r="N1322">
        <v>6</v>
      </c>
      <c r="O1322" t="s">
        <v>2</v>
      </c>
      <c r="P1322">
        <v>1</v>
      </c>
    </row>
    <row r="1323" spans="1:16" x14ac:dyDescent="0.35">
      <c r="A1323" t="s">
        <v>3975</v>
      </c>
      <c r="B1323" t="s">
        <v>1551</v>
      </c>
      <c r="C1323" t="s">
        <v>1402</v>
      </c>
      <c r="D1323" t="s">
        <v>313</v>
      </c>
      <c r="E1323" t="s">
        <v>1397</v>
      </c>
      <c r="F1323" t="s">
        <v>3976</v>
      </c>
      <c r="H1323" s="1">
        <v>45765</v>
      </c>
      <c r="I1323" t="s">
        <v>447</v>
      </c>
      <c r="J1323" t="s">
        <v>2</v>
      </c>
      <c r="K1323" t="s">
        <v>1</v>
      </c>
      <c r="L1323" t="s">
        <v>29</v>
      </c>
      <c r="M1323" t="s">
        <v>7747</v>
      </c>
      <c r="N1323">
        <v>6</v>
      </c>
      <c r="O1323" t="s">
        <v>2</v>
      </c>
      <c r="P1323">
        <v>1</v>
      </c>
    </row>
    <row r="1324" spans="1:16" x14ac:dyDescent="0.35">
      <c r="A1324" t="s">
        <v>3975</v>
      </c>
      <c r="B1324" t="s">
        <v>1445</v>
      </c>
      <c r="C1324" t="s">
        <v>1396</v>
      </c>
      <c r="D1324" t="s">
        <v>313</v>
      </c>
      <c r="E1324" t="s">
        <v>1397</v>
      </c>
      <c r="F1324" t="s">
        <v>3977</v>
      </c>
      <c r="H1324" s="1">
        <v>45765</v>
      </c>
      <c r="I1324" t="s">
        <v>447</v>
      </c>
      <c r="J1324" t="s">
        <v>2</v>
      </c>
      <c r="K1324" t="s">
        <v>1</v>
      </c>
      <c r="L1324" t="s">
        <v>29</v>
      </c>
      <c r="M1324" t="s">
        <v>7747</v>
      </c>
      <c r="N1324">
        <v>6</v>
      </c>
      <c r="O1324" t="s">
        <v>2</v>
      </c>
      <c r="P1324">
        <v>1</v>
      </c>
    </row>
    <row r="1325" spans="1:16" x14ac:dyDescent="0.35">
      <c r="A1325" t="s">
        <v>3978</v>
      </c>
      <c r="B1325" t="s">
        <v>2279</v>
      </c>
      <c r="C1325" t="s">
        <v>1396</v>
      </c>
      <c r="D1325" t="s">
        <v>313</v>
      </c>
      <c r="E1325" t="s">
        <v>1397</v>
      </c>
      <c r="F1325" t="s">
        <v>3979</v>
      </c>
      <c r="H1325" s="1">
        <v>45765</v>
      </c>
      <c r="I1325" t="s">
        <v>447</v>
      </c>
      <c r="J1325" t="s">
        <v>2</v>
      </c>
      <c r="K1325" t="s">
        <v>1</v>
      </c>
      <c r="L1325" t="s">
        <v>29</v>
      </c>
      <c r="M1325" t="s">
        <v>7747</v>
      </c>
      <c r="N1325">
        <v>6</v>
      </c>
      <c r="O1325" t="s">
        <v>2</v>
      </c>
      <c r="P1325">
        <v>1</v>
      </c>
    </row>
    <row r="1326" spans="1:16" x14ac:dyDescent="0.35">
      <c r="A1326" t="s">
        <v>3975</v>
      </c>
      <c r="B1326" t="s">
        <v>2242</v>
      </c>
      <c r="C1326" t="s">
        <v>1402</v>
      </c>
      <c r="D1326" t="s">
        <v>313</v>
      </c>
      <c r="E1326" t="s">
        <v>1397</v>
      </c>
      <c r="F1326" t="s">
        <v>3980</v>
      </c>
      <c r="H1326" s="1">
        <v>45765</v>
      </c>
      <c r="I1326" t="s">
        <v>447</v>
      </c>
      <c r="J1326" t="s">
        <v>2</v>
      </c>
      <c r="K1326" t="s">
        <v>1</v>
      </c>
      <c r="L1326" t="s">
        <v>29</v>
      </c>
      <c r="M1326" t="s">
        <v>7747</v>
      </c>
      <c r="N1326">
        <v>6</v>
      </c>
      <c r="O1326" t="s">
        <v>2</v>
      </c>
      <c r="P1326">
        <v>1</v>
      </c>
    </row>
    <row r="1327" spans="1:16" x14ac:dyDescent="0.35">
      <c r="A1327" t="s">
        <v>3981</v>
      </c>
      <c r="B1327" t="s">
        <v>2251</v>
      </c>
      <c r="C1327" t="s">
        <v>1402</v>
      </c>
      <c r="D1327" t="s">
        <v>313</v>
      </c>
      <c r="E1327" t="s">
        <v>1397</v>
      </c>
      <c r="F1327" t="s">
        <v>3982</v>
      </c>
      <c r="H1327" s="1">
        <v>45765</v>
      </c>
      <c r="I1327" t="s">
        <v>447</v>
      </c>
      <c r="J1327" t="s">
        <v>2</v>
      </c>
      <c r="K1327" t="s">
        <v>1</v>
      </c>
      <c r="L1327" t="s">
        <v>29</v>
      </c>
      <c r="M1327" t="s">
        <v>7747</v>
      </c>
      <c r="N1327">
        <v>6</v>
      </c>
      <c r="O1327" t="s">
        <v>2</v>
      </c>
      <c r="P1327">
        <v>1</v>
      </c>
    </row>
    <row r="1328" spans="1:16" x14ac:dyDescent="0.35">
      <c r="A1328" t="s">
        <v>3983</v>
      </c>
      <c r="B1328" t="s">
        <v>2859</v>
      </c>
      <c r="C1328" t="s">
        <v>1396</v>
      </c>
      <c r="D1328" t="s">
        <v>313</v>
      </c>
      <c r="E1328" t="s">
        <v>1397</v>
      </c>
      <c r="F1328" t="s">
        <v>3984</v>
      </c>
      <c r="H1328" s="1">
        <v>45765</v>
      </c>
      <c r="I1328" t="s">
        <v>447</v>
      </c>
      <c r="J1328" t="s">
        <v>2</v>
      </c>
      <c r="K1328" t="s">
        <v>1</v>
      </c>
      <c r="L1328" t="s">
        <v>29</v>
      </c>
      <c r="M1328" t="s">
        <v>7747</v>
      </c>
      <c r="N1328">
        <v>6</v>
      </c>
      <c r="O1328" t="s">
        <v>2</v>
      </c>
      <c r="P1328">
        <v>1</v>
      </c>
    </row>
    <row r="1329" spans="1:16" x14ac:dyDescent="0.35">
      <c r="A1329" t="s">
        <v>3985</v>
      </c>
      <c r="B1329" t="s">
        <v>1692</v>
      </c>
      <c r="C1329" t="s">
        <v>1402</v>
      </c>
      <c r="D1329" t="s">
        <v>313</v>
      </c>
      <c r="E1329" t="s">
        <v>1397</v>
      </c>
      <c r="F1329" t="s">
        <v>3986</v>
      </c>
      <c r="H1329" s="1">
        <v>45765</v>
      </c>
      <c r="I1329" t="s">
        <v>447</v>
      </c>
      <c r="J1329" t="s">
        <v>2</v>
      </c>
      <c r="K1329" t="s">
        <v>1</v>
      </c>
      <c r="L1329" t="s">
        <v>29</v>
      </c>
      <c r="M1329" t="s">
        <v>7747</v>
      </c>
      <c r="N1329">
        <v>6</v>
      </c>
      <c r="O1329" t="s">
        <v>2</v>
      </c>
      <c r="P1329">
        <v>1</v>
      </c>
    </row>
    <row r="1330" spans="1:16" x14ac:dyDescent="0.35">
      <c r="A1330" t="s">
        <v>3985</v>
      </c>
      <c r="B1330" t="s">
        <v>2819</v>
      </c>
      <c r="C1330" t="s">
        <v>1402</v>
      </c>
      <c r="D1330" t="s">
        <v>313</v>
      </c>
      <c r="E1330" t="s">
        <v>1397</v>
      </c>
      <c r="F1330" t="s">
        <v>3987</v>
      </c>
      <c r="H1330" s="1">
        <v>45765</v>
      </c>
      <c r="I1330" t="s">
        <v>447</v>
      </c>
      <c r="J1330" t="s">
        <v>2</v>
      </c>
      <c r="K1330" t="s">
        <v>1</v>
      </c>
      <c r="L1330" t="s">
        <v>29</v>
      </c>
      <c r="M1330" t="s">
        <v>7747</v>
      </c>
      <c r="N1330">
        <v>6</v>
      </c>
      <c r="O1330" t="s">
        <v>2</v>
      </c>
      <c r="P1330">
        <v>1</v>
      </c>
    </row>
    <row r="1331" spans="1:16" x14ac:dyDescent="0.35">
      <c r="A1331" t="s">
        <v>1484</v>
      </c>
      <c r="B1331" t="s">
        <v>1410</v>
      </c>
      <c r="C1331" t="s">
        <v>1396</v>
      </c>
      <c r="D1331" t="s">
        <v>313</v>
      </c>
      <c r="E1331" t="s">
        <v>1397</v>
      </c>
      <c r="F1331" t="s">
        <v>3988</v>
      </c>
      <c r="H1331" s="1">
        <v>45765</v>
      </c>
      <c r="I1331" t="s">
        <v>447</v>
      </c>
      <c r="J1331" t="s">
        <v>2</v>
      </c>
      <c r="K1331" t="s">
        <v>1</v>
      </c>
      <c r="L1331" t="s">
        <v>29</v>
      </c>
      <c r="M1331" t="s">
        <v>7747</v>
      </c>
      <c r="N1331">
        <v>6</v>
      </c>
      <c r="O1331" t="s">
        <v>2</v>
      </c>
      <c r="P1331">
        <v>1</v>
      </c>
    </row>
    <row r="1332" spans="1:16" x14ac:dyDescent="0.35">
      <c r="A1332" t="s">
        <v>3985</v>
      </c>
      <c r="B1332" t="s">
        <v>3894</v>
      </c>
      <c r="C1332" t="s">
        <v>1396</v>
      </c>
      <c r="D1332" t="s">
        <v>313</v>
      </c>
      <c r="E1332" t="s">
        <v>1397</v>
      </c>
      <c r="F1332" t="s">
        <v>3989</v>
      </c>
      <c r="H1332" s="1">
        <v>45765</v>
      </c>
      <c r="I1332" t="s">
        <v>447</v>
      </c>
      <c r="J1332" t="s">
        <v>2</v>
      </c>
      <c r="K1332" t="s">
        <v>1</v>
      </c>
      <c r="L1332" t="s">
        <v>29</v>
      </c>
      <c r="M1332" t="s">
        <v>7747</v>
      </c>
      <c r="N1332">
        <v>6</v>
      </c>
      <c r="O1332" t="s">
        <v>2</v>
      </c>
      <c r="P1332">
        <v>1</v>
      </c>
    </row>
    <row r="1333" spans="1:16" x14ac:dyDescent="0.35">
      <c r="A1333" t="s">
        <v>3990</v>
      </c>
      <c r="B1333" t="s">
        <v>3991</v>
      </c>
      <c r="C1333" t="s">
        <v>1396</v>
      </c>
      <c r="D1333" t="s">
        <v>312</v>
      </c>
      <c r="E1333" t="s">
        <v>1397</v>
      </c>
      <c r="F1333" t="s">
        <v>3992</v>
      </c>
      <c r="H1333" s="1">
        <v>45765</v>
      </c>
      <c r="I1333" t="s">
        <v>447</v>
      </c>
      <c r="J1333" t="s">
        <v>2</v>
      </c>
      <c r="K1333" t="s">
        <v>1</v>
      </c>
      <c r="L1333" t="s">
        <v>29</v>
      </c>
      <c r="M1333" t="s">
        <v>7747</v>
      </c>
      <c r="N1333">
        <v>6</v>
      </c>
      <c r="O1333" t="s">
        <v>2</v>
      </c>
      <c r="P1333">
        <v>1</v>
      </c>
    </row>
    <row r="1334" spans="1:16" x14ac:dyDescent="0.35">
      <c r="A1334" t="s">
        <v>1438</v>
      </c>
      <c r="B1334" t="s">
        <v>3993</v>
      </c>
      <c r="C1334" t="s">
        <v>1402</v>
      </c>
      <c r="D1334" t="s">
        <v>312</v>
      </c>
      <c r="E1334" t="s">
        <v>1397</v>
      </c>
      <c r="F1334" t="s">
        <v>3994</v>
      </c>
      <c r="H1334" s="1">
        <v>45765</v>
      </c>
      <c r="I1334" t="s">
        <v>447</v>
      </c>
      <c r="J1334" t="s">
        <v>2</v>
      </c>
      <c r="K1334" t="s">
        <v>1</v>
      </c>
      <c r="L1334" t="s">
        <v>29</v>
      </c>
      <c r="M1334" t="s">
        <v>7747</v>
      </c>
      <c r="N1334">
        <v>6</v>
      </c>
      <c r="O1334" t="s">
        <v>2</v>
      </c>
      <c r="P1334">
        <v>1</v>
      </c>
    </row>
    <row r="1335" spans="1:16" x14ac:dyDescent="0.35">
      <c r="A1335" t="s">
        <v>3995</v>
      </c>
      <c r="B1335" t="s">
        <v>3996</v>
      </c>
      <c r="C1335" t="s">
        <v>1402</v>
      </c>
      <c r="D1335" t="s">
        <v>312</v>
      </c>
      <c r="E1335" t="s">
        <v>1397</v>
      </c>
      <c r="F1335" t="s">
        <v>3997</v>
      </c>
      <c r="H1335" s="1">
        <v>45765</v>
      </c>
      <c r="I1335" t="s">
        <v>447</v>
      </c>
      <c r="J1335" t="s">
        <v>2</v>
      </c>
      <c r="K1335" t="s">
        <v>1</v>
      </c>
      <c r="L1335" t="s">
        <v>29</v>
      </c>
      <c r="M1335" t="s">
        <v>7747</v>
      </c>
      <c r="N1335">
        <v>6</v>
      </c>
      <c r="O1335" t="s">
        <v>2</v>
      </c>
      <c r="P1335">
        <v>1</v>
      </c>
    </row>
    <row r="1336" spans="1:16" x14ac:dyDescent="0.35">
      <c r="A1336" t="s">
        <v>1438</v>
      </c>
      <c r="B1336" t="s">
        <v>3998</v>
      </c>
      <c r="C1336" t="s">
        <v>1396</v>
      </c>
      <c r="D1336" t="s">
        <v>312</v>
      </c>
      <c r="E1336" t="s">
        <v>1397</v>
      </c>
      <c r="F1336" t="s">
        <v>3999</v>
      </c>
      <c r="H1336" s="1">
        <v>45765</v>
      </c>
      <c r="I1336" t="s">
        <v>447</v>
      </c>
      <c r="J1336" t="s">
        <v>2</v>
      </c>
      <c r="K1336" t="s">
        <v>1</v>
      </c>
      <c r="L1336" t="s">
        <v>29</v>
      </c>
      <c r="M1336" t="s">
        <v>7747</v>
      </c>
      <c r="N1336">
        <v>6</v>
      </c>
      <c r="O1336" t="s">
        <v>2</v>
      </c>
      <c r="P1336">
        <v>1</v>
      </c>
    </row>
    <row r="1337" spans="1:16" x14ac:dyDescent="0.35">
      <c r="A1337" t="s">
        <v>3995</v>
      </c>
      <c r="B1337" t="s">
        <v>4000</v>
      </c>
      <c r="C1337" t="s">
        <v>1472</v>
      </c>
      <c r="D1337" t="s">
        <v>312</v>
      </c>
      <c r="E1337" t="s">
        <v>1397</v>
      </c>
      <c r="F1337" t="s">
        <v>4001</v>
      </c>
      <c r="H1337" s="1">
        <v>45765</v>
      </c>
      <c r="I1337" t="s">
        <v>447</v>
      </c>
      <c r="J1337" t="s">
        <v>2</v>
      </c>
      <c r="K1337" t="s">
        <v>1</v>
      </c>
      <c r="L1337" t="s">
        <v>29</v>
      </c>
      <c r="M1337" t="s">
        <v>1472</v>
      </c>
      <c r="N1337">
        <v>6</v>
      </c>
      <c r="O1337" t="s">
        <v>2</v>
      </c>
      <c r="P1337">
        <v>1</v>
      </c>
    </row>
    <row r="1338" spans="1:16" x14ac:dyDescent="0.35">
      <c r="A1338" t="s">
        <v>3995</v>
      </c>
      <c r="B1338" t="s">
        <v>4002</v>
      </c>
      <c r="C1338" t="s">
        <v>1402</v>
      </c>
      <c r="D1338" t="s">
        <v>312</v>
      </c>
      <c r="E1338" t="s">
        <v>1397</v>
      </c>
      <c r="F1338" t="s">
        <v>4003</v>
      </c>
      <c r="H1338" s="1">
        <v>45765</v>
      </c>
      <c r="I1338" t="s">
        <v>447</v>
      </c>
      <c r="J1338" t="s">
        <v>2</v>
      </c>
      <c r="K1338" t="s">
        <v>1</v>
      </c>
      <c r="L1338" t="s">
        <v>29</v>
      </c>
      <c r="M1338" t="s">
        <v>7747</v>
      </c>
      <c r="N1338">
        <v>6</v>
      </c>
      <c r="O1338" t="s">
        <v>2</v>
      </c>
      <c r="P1338">
        <v>1</v>
      </c>
    </row>
    <row r="1339" spans="1:16" x14ac:dyDescent="0.35">
      <c r="A1339" t="s">
        <v>4004</v>
      </c>
      <c r="B1339" t="s">
        <v>4005</v>
      </c>
      <c r="C1339" t="s">
        <v>1402</v>
      </c>
      <c r="D1339" t="s">
        <v>312</v>
      </c>
      <c r="E1339" t="s">
        <v>1397</v>
      </c>
      <c r="F1339" t="s">
        <v>4006</v>
      </c>
      <c r="H1339" s="1">
        <v>45765</v>
      </c>
      <c r="I1339" t="s">
        <v>447</v>
      </c>
      <c r="J1339" t="s">
        <v>2</v>
      </c>
      <c r="K1339" t="s">
        <v>1</v>
      </c>
      <c r="L1339" t="s">
        <v>29</v>
      </c>
      <c r="M1339" t="s">
        <v>7747</v>
      </c>
      <c r="N1339">
        <v>6</v>
      </c>
      <c r="O1339" t="s">
        <v>2</v>
      </c>
      <c r="P1339">
        <v>1</v>
      </c>
    </row>
    <row r="1340" spans="1:16" x14ac:dyDescent="0.35">
      <c r="A1340" t="s">
        <v>4007</v>
      </c>
      <c r="B1340" t="s">
        <v>4008</v>
      </c>
      <c r="C1340" t="s">
        <v>1396</v>
      </c>
      <c r="D1340" t="s">
        <v>312</v>
      </c>
      <c r="E1340" t="s">
        <v>1397</v>
      </c>
      <c r="F1340" t="s">
        <v>4009</v>
      </c>
      <c r="H1340" s="1">
        <v>45765</v>
      </c>
      <c r="I1340" t="s">
        <v>447</v>
      </c>
      <c r="J1340" t="s">
        <v>2</v>
      </c>
      <c r="K1340" t="s">
        <v>1</v>
      </c>
      <c r="L1340" t="s">
        <v>29</v>
      </c>
      <c r="M1340" t="s">
        <v>7747</v>
      </c>
      <c r="N1340">
        <v>6</v>
      </c>
      <c r="O1340" t="s">
        <v>2</v>
      </c>
      <c r="P1340">
        <v>1</v>
      </c>
    </row>
    <row r="1341" spans="1:16" x14ac:dyDescent="0.35">
      <c r="A1341" t="s">
        <v>4004</v>
      </c>
      <c r="B1341" t="s">
        <v>4010</v>
      </c>
      <c r="C1341" t="s">
        <v>1472</v>
      </c>
      <c r="D1341" t="s">
        <v>312</v>
      </c>
      <c r="E1341" t="s">
        <v>1397</v>
      </c>
      <c r="F1341" t="s">
        <v>4011</v>
      </c>
      <c r="H1341" s="1">
        <v>45765</v>
      </c>
      <c r="I1341" t="s">
        <v>447</v>
      </c>
      <c r="J1341" t="s">
        <v>2</v>
      </c>
      <c r="K1341" t="s">
        <v>1</v>
      </c>
      <c r="L1341" t="s">
        <v>29</v>
      </c>
      <c r="M1341" t="s">
        <v>1472</v>
      </c>
      <c r="N1341">
        <v>6</v>
      </c>
      <c r="O1341" t="s">
        <v>2</v>
      </c>
      <c r="P1341">
        <v>1</v>
      </c>
    </row>
    <row r="1342" spans="1:16" x14ac:dyDescent="0.35">
      <c r="A1342" t="s">
        <v>4004</v>
      </c>
      <c r="B1342" t="s">
        <v>4012</v>
      </c>
      <c r="C1342" t="s">
        <v>1428</v>
      </c>
      <c r="D1342" t="s">
        <v>312</v>
      </c>
      <c r="E1342" t="s">
        <v>1397</v>
      </c>
      <c r="F1342" t="s">
        <v>4013</v>
      </c>
      <c r="H1342" s="1">
        <v>45765</v>
      </c>
      <c r="I1342" t="s">
        <v>447</v>
      </c>
      <c r="J1342" t="s">
        <v>2</v>
      </c>
      <c r="K1342" t="s">
        <v>1</v>
      </c>
      <c r="L1342" t="s">
        <v>29</v>
      </c>
      <c r="M1342" t="s">
        <v>1428</v>
      </c>
      <c r="N1342">
        <v>6</v>
      </c>
      <c r="O1342" t="s">
        <v>2</v>
      </c>
      <c r="P1342">
        <v>1</v>
      </c>
    </row>
    <row r="1343" spans="1:16" x14ac:dyDescent="0.35">
      <c r="A1343" t="s">
        <v>4014</v>
      </c>
      <c r="B1343" t="s">
        <v>4015</v>
      </c>
      <c r="C1343" t="s">
        <v>1402</v>
      </c>
      <c r="D1343" t="s">
        <v>312</v>
      </c>
      <c r="E1343" t="s">
        <v>1397</v>
      </c>
      <c r="F1343" t="s">
        <v>4016</v>
      </c>
      <c r="H1343" s="1">
        <v>45765</v>
      </c>
      <c r="I1343" t="s">
        <v>447</v>
      </c>
      <c r="J1343" t="s">
        <v>2</v>
      </c>
      <c r="K1343" t="s">
        <v>1</v>
      </c>
      <c r="L1343" t="s">
        <v>29</v>
      </c>
      <c r="M1343" t="s">
        <v>7747</v>
      </c>
      <c r="N1343">
        <v>6</v>
      </c>
      <c r="O1343" t="s">
        <v>2</v>
      </c>
      <c r="P1343">
        <v>1</v>
      </c>
    </row>
    <row r="1344" spans="1:16" x14ac:dyDescent="0.35">
      <c r="A1344" t="s">
        <v>4017</v>
      </c>
      <c r="B1344" t="s">
        <v>1442</v>
      </c>
      <c r="C1344" t="s">
        <v>4018</v>
      </c>
      <c r="D1344" t="s">
        <v>1526</v>
      </c>
      <c r="E1344" t="s">
        <v>1397</v>
      </c>
      <c r="F1344" t="s">
        <v>4019</v>
      </c>
      <c r="H1344" s="1">
        <v>45765</v>
      </c>
      <c r="I1344" t="s">
        <v>447</v>
      </c>
      <c r="J1344" t="s">
        <v>2</v>
      </c>
      <c r="K1344" t="s">
        <v>1</v>
      </c>
      <c r="L1344" t="s">
        <v>29</v>
      </c>
      <c r="M1344" t="s">
        <v>1472</v>
      </c>
      <c r="N1344">
        <v>6</v>
      </c>
      <c r="O1344" t="s">
        <v>2</v>
      </c>
      <c r="P1344">
        <v>1</v>
      </c>
    </row>
    <row r="1345" spans="1:16" x14ac:dyDescent="0.35">
      <c r="A1345" t="s">
        <v>4017</v>
      </c>
      <c r="B1345" t="s">
        <v>1492</v>
      </c>
      <c r="C1345" t="s">
        <v>3117</v>
      </c>
      <c r="D1345" t="s">
        <v>1526</v>
      </c>
      <c r="E1345" t="s">
        <v>1397</v>
      </c>
      <c r="F1345" t="s">
        <v>4020</v>
      </c>
      <c r="H1345" s="1">
        <v>45765</v>
      </c>
      <c r="I1345" t="s">
        <v>447</v>
      </c>
      <c r="J1345" t="s">
        <v>2</v>
      </c>
      <c r="K1345" t="s">
        <v>1</v>
      </c>
      <c r="L1345" t="s">
        <v>29</v>
      </c>
      <c r="M1345" t="s">
        <v>7747</v>
      </c>
      <c r="N1345">
        <v>6</v>
      </c>
      <c r="O1345" t="s">
        <v>2</v>
      </c>
      <c r="P1345">
        <v>1</v>
      </c>
    </row>
    <row r="1346" spans="1:16" x14ac:dyDescent="0.35">
      <c r="A1346" t="s">
        <v>2535</v>
      </c>
      <c r="B1346" t="s">
        <v>2167</v>
      </c>
      <c r="C1346" t="s">
        <v>3117</v>
      </c>
      <c r="D1346" t="s">
        <v>1526</v>
      </c>
      <c r="E1346" t="s">
        <v>1397</v>
      </c>
      <c r="F1346" t="s">
        <v>4021</v>
      </c>
      <c r="H1346" s="1">
        <v>45765</v>
      </c>
      <c r="I1346" t="s">
        <v>447</v>
      </c>
      <c r="J1346" t="s">
        <v>2</v>
      </c>
      <c r="K1346" t="s">
        <v>1</v>
      </c>
      <c r="L1346" t="s">
        <v>29</v>
      </c>
      <c r="M1346" t="s">
        <v>7747</v>
      </c>
      <c r="N1346">
        <v>6</v>
      </c>
      <c r="O1346" t="s">
        <v>2</v>
      </c>
      <c r="P1346">
        <v>1</v>
      </c>
    </row>
    <row r="1347" spans="1:16" x14ac:dyDescent="0.35">
      <c r="A1347" t="s">
        <v>4022</v>
      </c>
      <c r="B1347" t="s">
        <v>1983</v>
      </c>
      <c r="C1347" t="s">
        <v>3105</v>
      </c>
      <c r="D1347" t="s">
        <v>1526</v>
      </c>
      <c r="E1347" t="s">
        <v>1397</v>
      </c>
      <c r="F1347" t="s">
        <v>4023</v>
      </c>
      <c r="H1347" s="1">
        <v>45765</v>
      </c>
      <c r="I1347" t="s">
        <v>447</v>
      </c>
      <c r="J1347" t="s">
        <v>2</v>
      </c>
      <c r="K1347" t="s">
        <v>1</v>
      </c>
      <c r="L1347" t="s">
        <v>29</v>
      </c>
      <c r="M1347" t="s">
        <v>7747</v>
      </c>
      <c r="N1347">
        <v>6</v>
      </c>
      <c r="O1347" t="s">
        <v>2</v>
      </c>
      <c r="P1347">
        <v>1</v>
      </c>
    </row>
    <row r="1348" spans="1:16" x14ac:dyDescent="0.35">
      <c r="A1348" t="s">
        <v>2641</v>
      </c>
      <c r="B1348" t="s">
        <v>4024</v>
      </c>
      <c r="C1348" t="s">
        <v>3117</v>
      </c>
      <c r="D1348" t="s">
        <v>1526</v>
      </c>
      <c r="E1348" t="s">
        <v>1397</v>
      </c>
      <c r="F1348" t="s">
        <v>4025</v>
      </c>
      <c r="H1348" s="1">
        <v>45765</v>
      </c>
      <c r="I1348" t="s">
        <v>447</v>
      </c>
      <c r="J1348" t="s">
        <v>2</v>
      </c>
      <c r="K1348" t="s">
        <v>1</v>
      </c>
      <c r="L1348" t="s">
        <v>29</v>
      </c>
      <c r="M1348" t="s">
        <v>7747</v>
      </c>
      <c r="N1348">
        <v>6</v>
      </c>
      <c r="O1348" t="s">
        <v>2</v>
      </c>
      <c r="P1348">
        <v>1</v>
      </c>
    </row>
    <row r="1349" spans="1:16" x14ac:dyDescent="0.35">
      <c r="A1349" t="s">
        <v>2641</v>
      </c>
      <c r="B1349" t="s">
        <v>1939</v>
      </c>
      <c r="C1349" t="s">
        <v>4018</v>
      </c>
      <c r="D1349" t="s">
        <v>1526</v>
      </c>
      <c r="E1349" t="s">
        <v>1397</v>
      </c>
      <c r="F1349" t="s">
        <v>4026</v>
      </c>
      <c r="H1349" s="1">
        <v>45765</v>
      </c>
      <c r="I1349" t="s">
        <v>447</v>
      </c>
      <c r="J1349" t="s">
        <v>2</v>
      </c>
      <c r="K1349" t="s">
        <v>1</v>
      </c>
      <c r="L1349" t="s">
        <v>29</v>
      </c>
      <c r="M1349" t="s">
        <v>1472</v>
      </c>
      <c r="N1349">
        <v>6</v>
      </c>
      <c r="O1349" t="s">
        <v>2</v>
      </c>
      <c r="P1349">
        <v>1</v>
      </c>
    </row>
    <row r="1350" spans="1:16" x14ac:dyDescent="0.35">
      <c r="A1350" t="s">
        <v>2641</v>
      </c>
      <c r="B1350" t="s">
        <v>3445</v>
      </c>
      <c r="C1350" t="s">
        <v>4018</v>
      </c>
      <c r="D1350" t="s">
        <v>1526</v>
      </c>
      <c r="E1350" t="s">
        <v>1397</v>
      </c>
      <c r="F1350" t="s">
        <v>4027</v>
      </c>
      <c r="H1350" s="1">
        <v>45765</v>
      </c>
      <c r="I1350" t="s">
        <v>447</v>
      </c>
      <c r="J1350" t="s">
        <v>2</v>
      </c>
      <c r="K1350" t="s">
        <v>1</v>
      </c>
      <c r="L1350" t="s">
        <v>29</v>
      </c>
      <c r="M1350" t="s">
        <v>1472</v>
      </c>
      <c r="N1350">
        <v>6</v>
      </c>
      <c r="O1350" t="s">
        <v>2</v>
      </c>
      <c r="P1350">
        <v>1</v>
      </c>
    </row>
    <row r="1351" spans="1:16" x14ac:dyDescent="0.35">
      <c r="A1351" t="s">
        <v>4028</v>
      </c>
      <c r="B1351" t="s">
        <v>4029</v>
      </c>
      <c r="C1351" t="s">
        <v>3117</v>
      </c>
      <c r="D1351" t="s">
        <v>1526</v>
      </c>
      <c r="E1351" t="s">
        <v>1397</v>
      </c>
      <c r="F1351" t="s">
        <v>4030</v>
      </c>
      <c r="H1351" s="1">
        <v>45765</v>
      </c>
      <c r="I1351" t="s">
        <v>447</v>
      </c>
      <c r="J1351" t="s">
        <v>2</v>
      </c>
      <c r="K1351" t="s">
        <v>1</v>
      </c>
      <c r="L1351" t="s">
        <v>29</v>
      </c>
      <c r="M1351" t="s">
        <v>7747</v>
      </c>
      <c r="N1351">
        <v>6</v>
      </c>
      <c r="O1351" t="s">
        <v>2</v>
      </c>
      <c r="P1351">
        <v>1</v>
      </c>
    </row>
    <row r="1352" spans="1:16" x14ac:dyDescent="0.35">
      <c r="A1352" t="s">
        <v>4031</v>
      </c>
      <c r="B1352" t="s">
        <v>4032</v>
      </c>
      <c r="C1352" t="s">
        <v>3105</v>
      </c>
      <c r="D1352" t="s">
        <v>1526</v>
      </c>
      <c r="E1352" t="s">
        <v>1397</v>
      </c>
      <c r="F1352" t="s">
        <v>4033</v>
      </c>
      <c r="H1352" s="1">
        <v>45765</v>
      </c>
      <c r="I1352" t="s">
        <v>447</v>
      </c>
      <c r="J1352" t="s">
        <v>2</v>
      </c>
      <c r="K1352" t="s">
        <v>1</v>
      </c>
      <c r="L1352" t="s">
        <v>29</v>
      </c>
      <c r="M1352" t="s">
        <v>7747</v>
      </c>
      <c r="N1352">
        <v>6</v>
      </c>
      <c r="O1352" t="s">
        <v>2</v>
      </c>
      <c r="P1352">
        <v>1</v>
      </c>
    </row>
    <row r="1353" spans="1:16" x14ac:dyDescent="0.35">
      <c r="A1353" t="s">
        <v>4034</v>
      </c>
      <c r="B1353" t="s">
        <v>2134</v>
      </c>
      <c r="C1353" t="s">
        <v>3117</v>
      </c>
      <c r="D1353" t="s">
        <v>1526</v>
      </c>
      <c r="E1353" t="s">
        <v>1397</v>
      </c>
      <c r="F1353" t="s">
        <v>4035</v>
      </c>
      <c r="H1353" s="1">
        <v>45765</v>
      </c>
      <c r="I1353" t="s">
        <v>447</v>
      </c>
      <c r="J1353" t="s">
        <v>2</v>
      </c>
      <c r="K1353" t="s">
        <v>1</v>
      </c>
      <c r="L1353" t="s">
        <v>29</v>
      </c>
      <c r="M1353" t="s">
        <v>7747</v>
      </c>
      <c r="N1353">
        <v>6</v>
      </c>
      <c r="O1353" t="s">
        <v>2</v>
      </c>
      <c r="P1353">
        <v>1</v>
      </c>
    </row>
    <row r="1354" spans="1:16" x14ac:dyDescent="0.35">
      <c r="A1354" t="s">
        <v>4036</v>
      </c>
      <c r="B1354" t="s">
        <v>2319</v>
      </c>
      <c r="C1354" t="s">
        <v>3105</v>
      </c>
      <c r="D1354" t="s">
        <v>1526</v>
      </c>
      <c r="E1354" t="s">
        <v>1397</v>
      </c>
      <c r="F1354" t="s">
        <v>4037</v>
      </c>
      <c r="H1354" s="1">
        <v>45765</v>
      </c>
      <c r="I1354" t="s">
        <v>447</v>
      </c>
      <c r="J1354" t="s">
        <v>2</v>
      </c>
      <c r="K1354" t="s">
        <v>1</v>
      </c>
      <c r="L1354" t="s">
        <v>29</v>
      </c>
      <c r="M1354" t="s">
        <v>7747</v>
      </c>
      <c r="N1354">
        <v>6</v>
      </c>
      <c r="O1354" t="s">
        <v>2</v>
      </c>
      <c r="P1354">
        <v>1</v>
      </c>
    </row>
    <row r="1355" spans="1:16" x14ac:dyDescent="0.35">
      <c r="A1355" t="s">
        <v>2921</v>
      </c>
      <c r="B1355" t="s">
        <v>2800</v>
      </c>
      <c r="C1355" t="s">
        <v>3117</v>
      </c>
      <c r="D1355" t="s">
        <v>1526</v>
      </c>
      <c r="E1355" t="s">
        <v>1397</v>
      </c>
      <c r="F1355" t="s">
        <v>4038</v>
      </c>
      <c r="H1355" s="1">
        <v>45765</v>
      </c>
      <c r="I1355" t="s">
        <v>447</v>
      </c>
      <c r="J1355" t="s">
        <v>2</v>
      </c>
      <c r="K1355" t="s">
        <v>1</v>
      </c>
      <c r="L1355" t="s">
        <v>29</v>
      </c>
      <c r="M1355" t="s">
        <v>7747</v>
      </c>
      <c r="N1355">
        <v>6</v>
      </c>
      <c r="O1355" t="s">
        <v>2</v>
      </c>
      <c r="P1355">
        <v>1</v>
      </c>
    </row>
    <row r="1356" spans="1:16" x14ac:dyDescent="0.35">
      <c r="A1356" t="s">
        <v>4039</v>
      </c>
      <c r="B1356" t="s">
        <v>1990</v>
      </c>
      <c r="C1356" t="s">
        <v>3105</v>
      </c>
      <c r="D1356" t="s">
        <v>1526</v>
      </c>
      <c r="E1356" t="s">
        <v>1397</v>
      </c>
      <c r="F1356" t="s">
        <v>4040</v>
      </c>
      <c r="H1356" s="1">
        <v>45765</v>
      </c>
      <c r="I1356" t="s">
        <v>447</v>
      </c>
      <c r="J1356" t="s">
        <v>2</v>
      </c>
      <c r="K1356" t="s">
        <v>1</v>
      </c>
      <c r="L1356" t="s">
        <v>29</v>
      </c>
      <c r="M1356" t="s">
        <v>7747</v>
      </c>
      <c r="N1356">
        <v>6</v>
      </c>
      <c r="O1356" t="s">
        <v>2</v>
      </c>
      <c r="P1356">
        <v>1</v>
      </c>
    </row>
    <row r="1357" spans="1:16" x14ac:dyDescent="0.35">
      <c r="A1357" t="s">
        <v>4039</v>
      </c>
      <c r="B1357" t="s">
        <v>4041</v>
      </c>
      <c r="C1357" t="s">
        <v>3105</v>
      </c>
      <c r="D1357" t="s">
        <v>1526</v>
      </c>
      <c r="E1357" t="s">
        <v>1397</v>
      </c>
      <c r="F1357" t="s">
        <v>4042</v>
      </c>
      <c r="H1357" s="1">
        <v>45765</v>
      </c>
      <c r="I1357" t="s">
        <v>447</v>
      </c>
      <c r="J1357" t="s">
        <v>2</v>
      </c>
      <c r="K1357" t="s">
        <v>1</v>
      </c>
      <c r="L1357" t="s">
        <v>29</v>
      </c>
      <c r="M1357" t="s">
        <v>7747</v>
      </c>
      <c r="N1357">
        <v>6</v>
      </c>
      <c r="O1357" t="s">
        <v>2</v>
      </c>
      <c r="P1357">
        <v>1</v>
      </c>
    </row>
    <row r="1358" spans="1:16" x14ac:dyDescent="0.35">
      <c r="A1358" t="s">
        <v>4043</v>
      </c>
      <c r="B1358" t="s">
        <v>4044</v>
      </c>
      <c r="C1358" t="s">
        <v>3105</v>
      </c>
      <c r="D1358" t="s">
        <v>1526</v>
      </c>
      <c r="E1358" t="s">
        <v>1397</v>
      </c>
      <c r="F1358" t="s">
        <v>4045</v>
      </c>
      <c r="H1358" s="1">
        <v>45765</v>
      </c>
      <c r="I1358" t="s">
        <v>447</v>
      </c>
      <c r="J1358" t="s">
        <v>2</v>
      </c>
      <c r="K1358" t="s">
        <v>1</v>
      </c>
      <c r="L1358" t="s">
        <v>29</v>
      </c>
      <c r="M1358" t="s">
        <v>7747</v>
      </c>
      <c r="N1358">
        <v>6</v>
      </c>
      <c r="O1358" t="s">
        <v>2</v>
      </c>
      <c r="P1358">
        <v>1</v>
      </c>
    </row>
    <row r="1359" spans="1:16" x14ac:dyDescent="0.35">
      <c r="A1359" t="s">
        <v>4046</v>
      </c>
      <c r="B1359" t="s">
        <v>1608</v>
      </c>
      <c r="C1359" t="s">
        <v>1402</v>
      </c>
      <c r="D1359" t="s">
        <v>385</v>
      </c>
      <c r="E1359" t="s">
        <v>1397</v>
      </c>
      <c r="F1359" t="s">
        <v>4047</v>
      </c>
      <c r="H1359" s="1">
        <v>45765</v>
      </c>
      <c r="I1359" t="s">
        <v>447</v>
      </c>
      <c r="J1359" t="s">
        <v>2</v>
      </c>
      <c r="K1359" t="s">
        <v>1</v>
      </c>
      <c r="L1359" t="s">
        <v>29</v>
      </c>
      <c r="M1359" t="s">
        <v>7747</v>
      </c>
      <c r="N1359">
        <v>6</v>
      </c>
      <c r="O1359" t="s">
        <v>2</v>
      </c>
      <c r="P1359">
        <v>1</v>
      </c>
    </row>
    <row r="1360" spans="1:16" x14ac:dyDescent="0.35">
      <c r="A1360" t="s">
        <v>4048</v>
      </c>
      <c r="B1360" t="s">
        <v>1719</v>
      </c>
      <c r="C1360" t="s">
        <v>1396</v>
      </c>
      <c r="D1360" t="s">
        <v>385</v>
      </c>
      <c r="E1360" t="s">
        <v>1397</v>
      </c>
      <c r="F1360" t="s">
        <v>4049</v>
      </c>
      <c r="H1360" s="1">
        <v>45765</v>
      </c>
      <c r="I1360" t="s">
        <v>447</v>
      </c>
      <c r="J1360" t="s">
        <v>2</v>
      </c>
      <c r="K1360" t="s">
        <v>1</v>
      </c>
      <c r="L1360" t="s">
        <v>29</v>
      </c>
      <c r="M1360" t="s">
        <v>7747</v>
      </c>
      <c r="N1360">
        <v>6</v>
      </c>
      <c r="O1360" t="s">
        <v>2</v>
      </c>
      <c r="P1360">
        <v>1</v>
      </c>
    </row>
    <row r="1361" spans="1:16" x14ac:dyDescent="0.35">
      <c r="A1361" t="s">
        <v>4046</v>
      </c>
      <c r="B1361" t="s">
        <v>4050</v>
      </c>
      <c r="C1361" t="s">
        <v>1396</v>
      </c>
      <c r="D1361" t="s">
        <v>385</v>
      </c>
      <c r="E1361" t="s">
        <v>1397</v>
      </c>
      <c r="F1361" t="s">
        <v>4051</v>
      </c>
      <c r="H1361" s="1">
        <v>45765</v>
      </c>
      <c r="I1361" t="s">
        <v>447</v>
      </c>
      <c r="J1361" t="s">
        <v>2</v>
      </c>
      <c r="K1361" t="s">
        <v>1</v>
      </c>
      <c r="L1361" t="s">
        <v>29</v>
      </c>
      <c r="M1361" t="s">
        <v>7747</v>
      </c>
      <c r="N1361">
        <v>6</v>
      </c>
      <c r="O1361" t="s">
        <v>2</v>
      </c>
      <c r="P1361">
        <v>1</v>
      </c>
    </row>
    <row r="1362" spans="1:16" x14ac:dyDescent="0.35">
      <c r="A1362" t="s">
        <v>4046</v>
      </c>
      <c r="B1362" t="s">
        <v>2496</v>
      </c>
      <c r="C1362" t="s">
        <v>1396</v>
      </c>
      <c r="D1362" t="s">
        <v>385</v>
      </c>
      <c r="E1362" t="s">
        <v>1397</v>
      </c>
      <c r="F1362" t="s">
        <v>4052</v>
      </c>
      <c r="H1362" s="1">
        <v>45765</v>
      </c>
      <c r="I1362" t="s">
        <v>447</v>
      </c>
      <c r="J1362" t="s">
        <v>2</v>
      </c>
      <c r="K1362" t="s">
        <v>1</v>
      </c>
      <c r="L1362" t="s">
        <v>29</v>
      </c>
      <c r="M1362" t="s">
        <v>7747</v>
      </c>
      <c r="N1362">
        <v>6</v>
      </c>
      <c r="O1362" t="s">
        <v>2</v>
      </c>
      <c r="P1362">
        <v>1</v>
      </c>
    </row>
    <row r="1363" spans="1:16" x14ac:dyDescent="0.35">
      <c r="A1363" t="s">
        <v>4053</v>
      </c>
      <c r="B1363" t="s">
        <v>1972</v>
      </c>
      <c r="C1363" t="s">
        <v>1402</v>
      </c>
      <c r="D1363" t="s">
        <v>385</v>
      </c>
      <c r="E1363" t="s">
        <v>1397</v>
      </c>
      <c r="F1363" t="s">
        <v>4054</v>
      </c>
      <c r="H1363" s="1">
        <v>45765</v>
      </c>
      <c r="I1363" t="s">
        <v>447</v>
      </c>
      <c r="J1363" t="s">
        <v>2</v>
      </c>
      <c r="K1363" t="s">
        <v>1</v>
      </c>
      <c r="L1363" t="s">
        <v>29</v>
      </c>
      <c r="M1363" t="s">
        <v>7747</v>
      </c>
      <c r="N1363">
        <v>6</v>
      </c>
      <c r="O1363" t="s">
        <v>2</v>
      </c>
      <c r="P1363">
        <v>1</v>
      </c>
    </row>
    <row r="1364" spans="1:16" x14ac:dyDescent="0.35">
      <c r="A1364" t="s">
        <v>4022</v>
      </c>
      <c r="B1364" t="s">
        <v>4055</v>
      </c>
      <c r="C1364" t="s">
        <v>1396</v>
      </c>
      <c r="D1364" t="s">
        <v>385</v>
      </c>
      <c r="E1364" t="s">
        <v>1397</v>
      </c>
      <c r="F1364" t="s">
        <v>4056</v>
      </c>
      <c r="H1364" s="1">
        <v>45765</v>
      </c>
      <c r="I1364" t="s">
        <v>447</v>
      </c>
      <c r="J1364" t="s">
        <v>2</v>
      </c>
      <c r="K1364" t="s">
        <v>1</v>
      </c>
      <c r="L1364" t="s">
        <v>29</v>
      </c>
      <c r="M1364" t="s">
        <v>7747</v>
      </c>
      <c r="N1364">
        <v>6</v>
      </c>
      <c r="O1364" t="s">
        <v>2</v>
      </c>
      <c r="P1364">
        <v>1</v>
      </c>
    </row>
    <row r="1365" spans="1:16" x14ac:dyDescent="0.35">
      <c r="A1365" t="s">
        <v>4057</v>
      </c>
      <c r="B1365" t="s">
        <v>1485</v>
      </c>
      <c r="C1365" t="s">
        <v>1396</v>
      </c>
      <c r="D1365" t="s">
        <v>385</v>
      </c>
      <c r="E1365" t="s">
        <v>1397</v>
      </c>
      <c r="F1365" t="s">
        <v>4058</v>
      </c>
      <c r="H1365" s="1">
        <v>45765</v>
      </c>
      <c r="I1365" t="s">
        <v>447</v>
      </c>
      <c r="J1365" t="s">
        <v>2</v>
      </c>
      <c r="K1365" t="s">
        <v>1</v>
      </c>
      <c r="L1365" t="s">
        <v>29</v>
      </c>
      <c r="M1365" t="s">
        <v>7747</v>
      </c>
      <c r="N1365">
        <v>6</v>
      </c>
      <c r="O1365" t="s">
        <v>2</v>
      </c>
      <c r="P1365">
        <v>1</v>
      </c>
    </row>
    <row r="1366" spans="1:16" x14ac:dyDescent="0.35">
      <c r="A1366" t="s">
        <v>3840</v>
      </c>
      <c r="B1366" t="s">
        <v>1972</v>
      </c>
      <c r="C1366" t="s">
        <v>1402</v>
      </c>
      <c r="D1366" t="s">
        <v>385</v>
      </c>
      <c r="E1366" t="s">
        <v>1397</v>
      </c>
      <c r="F1366" t="s">
        <v>4059</v>
      </c>
      <c r="H1366" s="1">
        <v>45765</v>
      </c>
      <c r="I1366" t="s">
        <v>447</v>
      </c>
      <c r="J1366" t="s">
        <v>2</v>
      </c>
      <c r="K1366" t="s">
        <v>1</v>
      </c>
      <c r="L1366" t="s">
        <v>29</v>
      </c>
      <c r="M1366" t="s">
        <v>7747</v>
      </c>
      <c r="N1366">
        <v>6</v>
      </c>
      <c r="O1366" t="s">
        <v>2</v>
      </c>
      <c r="P1366">
        <v>1</v>
      </c>
    </row>
    <row r="1367" spans="1:16" x14ac:dyDescent="0.35">
      <c r="A1367" t="s">
        <v>4060</v>
      </c>
      <c r="B1367" t="s">
        <v>1551</v>
      </c>
      <c r="C1367" t="s">
        <v>1402</v>
      </c>
      <c r="D1367" t="s">
        <v>332</v>
      </c>
      <c r="E1367" t="s">
        <v>1397</v>
      </c>
      <c r="F1367" t="s">
        <v>4061</v>
      </c>
      <c r="H1367" s="1">
        <v>45765</v>
      </c>
      <c r="I1367" t="s">
        <v>447</v>
      </c>
      <c r="J1367" t="s">
        <v>2</v>
      </c>
      <c r="K1367" t="s">
        <v>1</v>
      </c>
      <c r="L1367" t="s">
        <v>29</v>
      </c>
      <c r="M1367" t="s">
        <v>7747</v>
      </c>
      <c r="N1367">
        <v>6</v>
      </c>
      <c r="O1367" t="s">
        <v>2</v>
      </c>
      <c r="P1367">
        <v>1</v>
      </c>
    </row>
    <row r="1368" spans="1:16" x14ac:dyDescent="0.35">
      <c r="A1368" t="s">
        <v>4062</v>
      </c>
      <c r="B1368" t="s">
        <v>4063</v>
      </c>
      <c r="C1368" t="s">
        <v>1558</v>
      </c>
      <c r="D1368" t="s">
        <v>332</v>
      </c>
      <c r="E1368" t="s">
        <v>1397</v>
      </c>
      <c r="F1368" t="s">
        <v>4064</v>
      </c>
      <c r="H1368" s="1">
        <v>45765</v>
      </c>
      <c r="I1368" t="s">
        <v>447</v>
      </c>
      <c r="J1368" t="s">
        <v>2</v>
      </c>
      <c r="K1368" t="s">
        <v>1</v>
      </c>
      <c r="L1368" t="s">
        <v>29</v>
      </c>
      <c r="M1368" t="s">
        <v>7747</v>
      </c>
      <c r="N1368">
        <v>6</v>
      </c>
      <c r="O1368" t="s">
        <v>2</v>
      </c>
      <c r="P1368">
        <v>1</v>
      </c>
    </row>
    <row r="1369" spans="1:16" x14ac:dyDescent="0.35">
      <c r="A1369" t="s">
        <v>4065</v>
      </c>
      <c r="B1369" t="s">
        <v>4066</v>
      </c>
      <c r="C1369" t="s">
        <v>1396</v>
      </c>
      <c r="D1369" t="s">
        <v>97</v>
      </c>
      <c r="E1369" t="s">
        <v>1397</v>
      </c>
      <c r="F1369" t="s">
        <v>4067</v>
      </c>
      <c r="H1369" s="1">
        <v>45765</v>
      </c>
      <c r="I1369" t="s">
        <v>190</v>
      </c>
      <c r="J1369" t="s">
        <v>4</v>
      </c>
      <c r="K1369" t="s">
        <v>1</v>
      </c>
      <c r="L1369" t="s">
        <v>29</v>
      </c>
      <c r="M1369" t="s">
        <v>7747</v>
      </c>
      <c r="N1369">
        <v>6</v>
      </c>
      <c r="O1369" t="s">
        <v>4</v>
      </c>
      <c r="P1369">
        <v>1</v>
      </c>
    </row>
    <row r="1370" spans="1:16" x14ac:dyDescent="0.35">
      <c r="A1370" t="s">
        <v>4068</v>
      </c>
      <c r="B1370" t="s">
        <v>4069</v>
      </c>
      <c r="C1370" t="s">
        <v>1396</v>
      </c>
      <c r="D1370" t="s">
        <v>97</v>
      </c>
      <c r="E1370" t="s">
        <v>1397</v>
      </c>
      <c r="F1370" t="s">
        <v>4070</v>
      </c>
      <c r="H1370" s="1">
        <v>45765</v>
      </c>
      <c r="I1370" t="s">
        <v>190</v>
      </c>
      <c r="J1370" t="s">
        <v>4</v>
      </c>
      <c r="K1370" t="s">
        <v>1</v>
      </c>
      <c r="L1370" t="s">
        <v>29</v>
      </c>
      <c r="M1370" t="s">
        <v>7747</v>
      </c>
      <c r="N1370">
        <v>6</v>
      </c>
      <c r="O1370" t="s">
        <v>4</v>
      </c>
      <c r="P1370">
        <v>1</v>
      </c>
    </row>
    <row r="1371" spans="1:16" x14ac:dyDescent="0.35">
      <c r="A1371" t="s">
        <v>4071</v>
      </c>
      <c r="B1371" t="s">
        <v>2271</v>
      </c>
      <c r="C1371" t="s">
        <v>1472</v>
      </c>
      <c r="D1371" t="s">
        <v>394</v>
      </c>
      <c r="E1371" t="s">
        <v>1397</v>
      </c>
      <c r="F1371" t="s">
        <v>4072</v>
      </c>
      <c r="H1371" s="1">
        <v>45765</v>
      </c>
      <c r="I1371" t="s">
        <v>190</v>
      </c>
      <c r="J1371" t="s">
        <v>4</v>
      </c>
      <c r="K1371" t="s">
        <v>1</v>
      </c>
      <c r="L1371" t="s">
        <v>29</v>
      </c>
      <c r="M1371" t="s">
        <v>1472</v>
      </c>
      <c r="N1371">
        <v>6</v>
      </c>
      <c r="O1371" t="s">
        <v>4</v>
      </c>
      <c r="P1371">
        <v>1</v>
      </c>
    </row>
    <row r="1372" spans="1:16" x14ac:dyDescent="0.35">
      <c r="A1372" t="s">
        <v>4071</v>
      </c>
      <c r="B1372" t="s">
        <v>2814</v>
      </c>
      <c r="C1372" t="s">
        <v>1472</v>
      </c>
      <c r="D1372" t="s">
        <v>394</v>
      </c>
      <c r="E1372" t="s">
        <v>1397</v>
      </c>
      <c r="F1372" t="s">
        <v>4073</v>
      </c>
      <c r="H1372" s="1">
        <v>45765</v>
      </c>
      <c r="I1372" t="s">
        <v>190</v>
      </c>
      <c r="J1372" t="s">
        <v>4</v>
      </c>
      <c r="K1372" t="s">
        <v>1</v>
      </c>
      <c r="L1372" t="s">
        <v>29</v>
      </c>
      <c r="M1372" t="s">
        <v>1472</v>
      </c>
      <c r="N1372">
        <v>6</v>
      </c>
      <c r="O1372" t="s">
        <v>4</v>
      </c>
      <c r="P1372">
        <v>1</v>
      </c>
    </row>
    <row r="1373" spans="1:16" x14ac:dyDescent="0.35">
      <c r="A1373" t="s">
        <v>4071</v>
      </c>
      <c r="B1373" t="s">
        <v>2242</v>
      </c>
      <c r="C1373" t="s">
        <v>1402</v>
      </c>
      <c r="D1373" t="s">
        <v>394</v>
      </c>
      <c r="E1373" t="s">
        <v>1397</v>
      </c>
      <c r="F1373" t="s">
        <v>4074</v>
      </c>
      <c r="H1373" s="1">
        <v>45765</v>
      </c>
      <c r="I1373" t="s">
        <v>190</v>
      </c>
      <c r="J1373" t="s">
        <v>4</v>
      </c>
      <c r="K1373" t="s">
        <v>1</v>
      </c>
      <c r="L1373" t="s">
        <v>29</v>
      </c>
      <c r="M1373" t="s">
        <v>7747</v>
      </c>
      <c r="N1373">
        <v>6</v>
      </c>
      <c r="O1373" t="s">
        <v>4</v>
      </c>
      <c r="P1373">
        <v>1</v>
      </c>
    </row>
    <row r="1374" spans="1:16" x14ac:dyDescent="0.35">
      <c r="A1374" t="s">
        <v>4075</v>
      </c>
      <c r="B1374" t="s">
        <v>4076</v>
      </c>
      <c r="C1374" t="s">
        <v>1396</v>
      </c>
      <c r="D1374" t="s">
        <v>1526</v>
      </c>
      <c r="E1374" t="s">
        <v>1397</v>
      </c>
      <c r="F1374" t="s">
        <v>4077</v>
      </c>
      <c r="H1374" s="1">
        <v>45765</v>
      </c>
      <c r="I1374" t="s">
        <v>190</v>
      </c>
      <c r="J1374" t="s">
        <v>4</v>
      </c>
      <c r="K1374" t="s">
        <v>1</v>
      </c>
      <c r="L1374" t="s">
        <v>29</v>
      </c>
      <c r="M1374" t="s">
        <v>7747</v>
      </c>
      <c r="N1374">
        <v>6</v>
      </c>
      <c r="O1374" t="s">
        <v>4</v>
      </c>
      <c r="P1374">
        <v>1</v>
      </c>
    </row>
    <row r="1375" spans="1:16" x14ac:dyDescent="0.35">
      <c r="A1375" t="s">
        <v>4078</v>
      </c>
      <c r="B1375" t="s">
        <v>2322</v>
      </c>
      <c r="C1375" t="s">
        <v>1396</v>
      </c>
      <c r="D1375" t="s">
        <v>385</v>
      </c>
      <c r="E1375" t="s">
        <v>1397</v>
      </c>
      <c r="F1375" t="s">
        <v>4079</v>
      </c>
      <c r="H1375" s="1">
        <v>45765</v>
      </c>
      <c r="I1375" t="s">
        <v>190</v>
      </c>
      <c r="J1375" t="s">
        <v>4</v>
      </c>
      <c r="K1375" t="s">
        <v>1</v>
      </c>
      <c r="L1375" t="s">
        <v>29</v>
      </c>
      <c r="M1375" t="s">
        <v>7747</v>
      </c>
      <c r="N1375">
        <v>6</v>
      </c>
      <c r="O1375" t="s">
        <v>4</v>
      </c>
      <c r="P1375">
        <v>1</v>
      </c>
    </row>
    <row r="1376" spans="1:16" x14ac:dyDescent="0.35">
      <c r="A1376" t="s">
        <v>4078</v>
      </c>
      <c r="B1376" t="s">
        <v>2248</v>
      </c>
      <c r="C1376" t="s">
        <v>1396</v>
      </c>
      <c r="D1376" t="s">
        <v>385</v>
      </c>
      <c r="E1376" t="s">
        <v>1397</v>
      </c>
      <c r="F1376" t="s">
        <v>4080</v>
      </c>
      <c r="H1376" s="1">
        <v>45765</v>
      </c>
      <c r="I1376" t="s">
        <v>190</v>
      </c>
      <c r="J1376" t="s">
        <v>4</v>
      </c>
      <c r="K1376" t="s">
        <v>1</v>
      </c>
      <c r="L1376" t="s">
        <v>29</v>
      </c>
      <c r="M1376" t="s">
        <v>7747</v>
      </c>
      <c r="N1376">
        <v>6</v>
      </c>
      <c r="O1376" t="s">
        <v>4</v>
      </c>
      <c r="P1376">
        <v>1</v>
      </c>
    </row>
    <row r="1377" spans="1:16" x14ac:dyDescent="0.35">
      <c r="A1377" t="s">
        <v>4081</v>
      </c>
      <c r="B1377" t="s">
        <v>4082</v>
      </c>
      <c r="C1377" t="s">
        <v>1396</v>
      </c>
      <c r="D1377" t="s">
        <v>97</v>
      </c>
      <c r="E1377" t="s">
        <v>1397</v>
      </c>
      <c r="F1377" t="s">
        <v>4083</v>
      </c>
      <c r="H1377" s="1">
        <v>45765</v>
      </c>
      <c r="I1377" t="s">
        <v>190</v>
      </c>
      <c r="J1377" t="s">
        <v>4</v>
      </c>
      <c r="K1377" t="s">
        <v>1</v>
      </c>
      <c r="L1377" t="s">
        <v>29</v>
      </c>
      <c r="M1377" t="s">
        <v>7747</v>
      </c>
      <c r="N1377">
        <v>6</v>
      </c>
      <c r="O1377" t="s">
        <v>4</v>
      </c>
      <c r="P1377">
        <v>1</v>
      </c>
    </row>
    <row r="1378" spans="1:16" x14ac:dyDescent="0.35">
      <c r="A1378" t="s">
        <v>2242</v>
      </c>
      <c r="B1378" t="s">
        <v>4078</v>
      </c>
      <c r="C1378" t="s">
        <v>1402</v>
      </c>
      <c r="D1378" t="s">
        <v>385</v>
      </c>
      <c r="E1378" t="s">
        <v>1397</v>
      </c>
      <c r="F1378" t="s">
        <v>4084</v>
      </c>
      <c r="H1378" s="1">
        <v>45765</v>
      </c>
      <c r="I1378" t="s">
        <v>190</v>
      </c>
      <c r="J1378" t="s">
        <v>4</v>
      </c>
      <c r="K1378" t="s">
        <v>1</v>
      </c>
      <c r="L1378" t="s">
        <v>29</v>
      </c>
      <c r="M1378" t="s">
        <v>7747</v>
      </c>
      <c r="N1378">
        <v>6</v>
      </c>
      <c r="O1378" t="s">
        <v>4</v>
      </c>
      <c r="P1378">
        <v>1</v>
      </c>
    </row>
    <row r="1379" spans="1:16" x14ac:dyDescent="0.35">
      <c r="A1379" t="s">
        <v>4085</v>
      </c>
      <c r="B1379" t="s">
        <v>4086</v>
      </c>
      <c r="C1379" t="s">
        <v>1396</v>
      </c>
      <c r="D1379" t="s">
        <v>385</v>
      </c>
      <c r="E1379" t="s">
        <v>1397</v>
      </c>
      <c r="F1379" t="s">
        <v>4087</v>
      </c>
      <c r="H1379" s="1">
        <v>45765</v>
      </c>
      <c r="I1379" t="s">
        <v>190</v>
      </c>
      <c r="J1379" t="s">
        <v>4</v>
      </c>
      <c r="K1379" t="s">
        <v>1</v>
      </c>
      <c r="L1379" t="s">
        <v>29</v>
      </c>
      <c r="M1379" t="s">
        <v>7747</v>
      </c>
      <c r="N1379">
        <v>6</v>
      </c>
      <c r="O1379" t="s">
        <v>4</v>
      </c>
      <c r="P1379">
        <v>1</v>
      </c>
    </row>
    <row r="1380" spans="1:16" x14ac:dyDescent="0.35">
      <c r="A1380" t="s">
        <v>4085</v>
      </c>
      <c r="B1380" t="s">
        <v>4088</v>
      </c>
      <c r="C1380" t="s">
        <v>1402</v>
      </c>
      <c r="D1380" t="s">
        <v>385</v>
      </c>
      <c r="E1380" t="s">
        <v>1397</v>
      </c>
      <c r="F1380" t="s">
        <v>4089</v>
      </c>
      <c r="H1380" s="1">
        <v>45765</v>
      </c>
      <c r="I1380" t="s">
        <v>190</v>
      </c>
      <c r="J1380" t="s">
        <v>4</v>
      </c>
      <c r="K1380" t="s">
        <v>1</v>
      </c>
      <c r="L1380" t="s">
        <v>29</v>
      </c>
      <c r="M1380" t="s">
        <v>7747</v>
      </c>
      <c r="N1380">
        <v>6</v>
      </c>
      <c r="O1380" t="s">
        <v>4</v>
      </c>
      <c r="P1380">
        <v>1</v>
      </c>
    </row>
    <row r="1381" spans="1:16" x14ac:dyDescent="0.35">
      <c r="A1381" t="s">
        <v>4085</v>
      </c>
      <c r="B1381" t="s">
        <v>2969</v>
      </c>
      <c r="C1381" t="s">
        <v>1402</v>
      </c>
      <c r="D1381" t="s">
        <v>385</v>
      </c>
      <c r="E1381" t="s">
        <v>1397</v>
      </c>
      <c r="F1381" t="s">
        <v>4090</v>
      </c>
      <c r="H1381" s="1">
        <v>45765</v>
      </c>
      <c r="I1381" t="s">
        <v>190</v>
      </c>
      <c r="J1381" t="s">
        <v>4</v>
      </c>
      <c r="K1381" t="s">
        <v>1</v>
      </c>
      <c r="L1381" t="s">
        <v>29</v>
      </c>
      <c r="M1381" t="s">
        <v>7747</v>
      </c>
      <c r="N1381">
        <v>6</v>
      </c>
      <c r="O1381" t="s">
        <v>4</v>
      </c>
      <c r="P1381">
        <v>1</v>
      </c>
    </row>
    <row r="1382" spans="1:16" x14ac:dyDescent="0.35">
      <c r="A1382" t="s">
        <v>4085</v>
      </c>
      <c r="B1382" t="s">
        <v>4091</v>
      </c>
      <c r="C1382" t="s">
        <v>1396</v>
      </c>
      <c r="D1382" t="s">
        <v>385</v>
      </c>
      <c r="E1382" t="s">
        <v>1397</v>
      </c>
      <c r="F1382" t="s">
        <v>4092</v>
      </c>
      <c r="H1382" s="1">
        <v>45765</v>
      </c>
      <c r="I1382" t="s">
        <v>190</v>
      </c>
      <c r="J1382" t="s">
        <v>4</v>
      </c>
      <c r="K1382" t="s">
        <v>1</v>
      </c>
      <c r="L1382" t="s">
        <v>29</v>
      </c>
      <c r="M1382" t="s">
        <v>7747</v>
      </c>
      <c r="N1382">
        <v>6</v>
      </c>
      <c r="O1382" t="s">
        <v>4</v>
      </c>
      <c r="P1382">
        <v>1</v>
      </c>
    </row>
    <row r="1383" spans="1:16" x14ac:dyDescent="0.35">
      <c r="A1383" t="s">
        <v>4093</v>
      </c>
      <c r="B1383" t="s">
        <v>4094</v>
      </c>
      <c r="C1383" t="s">
        <v>1396</v>
      </c>
      <c r="D1383" t="s">
        <v>1526</v>
      </c>
      <c r="E1383" t="s">
        <v>1397</v>
      </c>
      <c r="F1383" t="s">
        <v>4095</v>
      </c>
      <c r="H1383" s="1">
        <v>45765</v>
      </c>
      <c r="I1383" t="s">
        <v>190</v>
      </c>
      <c r="J1383" t="s">
        <v>4</v>
      </c>
      <c r="K1383" t="s">
        <v>1</v>
      </c>
      <c r="L1383" t="s">
        <v>29</v>
      </c>
      <c r="M1383" t="s">
        <v>7747</v>
      </c>
      <c r="N1383">
        <v>6</v>
      </c>
      <c r="O1383" t="s">
        <v>4</v>
      </c>
      <c r="P1383">
        <v>1</v>
      </c>
    </row>
    <row r="1384" spans="1:16" x14ac:dyDescent="0.35">
      <c r="A1384" t="s">
        <v>4096</v>
      </c>
      <c r="B1384" t="s">
        <v>4097</v>
      </c>
      <c r="C1384" t="s">
        <v>1396</v>
      </c>
      <c r="D1384" t="s">
        <v>97</v>
      </c>
      <c r="E1384" t="s">
        <v>1397</v>
      </c>
      <c r="F1384" t="s">
        <v>4098</v>
      </c>
      <c r="H1384" s="1">
        <v>45765</v>
      </c>
      <c r="I1384" t="s">
        <v>190</v>
      </c>
      <c r="J1384" t="s">
        <v>4</v>
      </c>
      <c r="K1384" t="s">
        <v>1</v>
      </c>
      <c r="L1384" t="s">
        <v>29</v>
      </c>
      <c r="M1384" t="s">
        <v>7747</v>
      </c>
      <c r="N1384">
        <v>6</v>
      </c>
      <c r="O1384" t="s">
        <v>4</v>
      </c>
      <c r="P1384">
        <v>1</v>
      </c>
    </row>
    <row r="1385" spans="1:16" x14ac:dyDescent="0.35">
      <c r="A1385" t="s">
        <v>4096</v>
      </c>
      <c r="B1385" t="s">
        <v>4099</v>
      </c>
      <c r="C1385" t="s">
        <v>1396</v>
      </c>
      <c r="D1385" t="s">
        <v>97</v>
      </c>
      <c r="E1385" t="s">
        <v>1397</v>
      </c>
      <c r="F1385" t="s">
        <v>4100</v>
      </c>
      <c r="H1385" s="1">
        <v>45765</v>
      </c>
      <c r="I1385" t="s">
        <v>190</v>
      </c>
      <c r="J1385" t="s">
        <v>4</v>
      </c>
      <c r="K1385" t="s">
        <v>1</v>
      </c>
      <c r="L1385" t="s">
        <v>29</v>
      </c>
      <c r="M1385" t="s">
        <v>7747</v>
      </c>
      <c r="N1385">
        <v>6</v>
      </c>
      <c r="O1385" t="s">
        <v>4</v>
      </c>
      <c r="P1385">
        <v>1</v>
      </c>
    </row>
    <row r="1386" spans="1:16" x14ac:dyDescent="0.35">
      <c r="A1386" t="s">
        <v>4101</v>
      </c>
      <c r="B1386" t="s">
        <v>4102</v>
      </c>
      <c r="C1386" t="s">
        <v>1402</v>
      </c>
      <c r="D1386" t="s">
        <v>97</v>
      </c>
      <c r="E1386" t="s">
        <v>1397</v>
      </c>
      <c r="F1386" t="s">
        <v>4103</v>
      </c>
      <c r="H1386" s="1">
        <v>45765</v>
      </c>
      <c r="I1386" t="s">
        <v>190</v>
      </c>
      <c r="J1386" t="s">
        <v>4</v>
      </c>
      <c r="K1386" t="s">
        <v>1</v>
      </c>
      <c r="L1386" t="s">
        <v>29</v>
      </c>
      <c r="M1386" t="s">
        <v>7747</v>
      </c>
      <c r="N1386">
        <v>6</v>
      </c>
      <c r="O1386" t="s">
        <v>4</v>
      </c>
      <c r="P1386">
        <v>1</v>
      </c>
    </row>
    <row r="1387" spans="1:16" x14ac:dyDescent="0.35">
      <c r="A1387" t="s">
        <v>4101</v>
      </c>
      <c r="B1387" t="s">
        <v>4104</v>
      </c>
      <c r="C1387" t="s">
        <v>1396</v>
      </c>
      <c r="D1387" t="s">
        <v>97</v>
      </c>
      <c r="E1387" t="s">
        <v>1397</v>
      </c>
      <c r="F1387" t="s">
        <v>4105</v>
      </c>
      <c r="H1387" s="1">
        <v>45765</v>
      </c>
      <c r="I1387" t="s">
        <v>190</v>
      </c>
      <c r="J1387" t="s">
        <v>4</v>
      </c>
      <c r="K1387" t="s">
        <v>1</v>
      </c>
      <c r="L1387" t="s">
        <v>29</v>
      </c>
      <c r="M1387" t="s">
        <v>7747</v>
      </c>
      <c r="N1387">
        <v>6</v>
      </c>
      <c r="O1387" t="s">
        <v>4</v>
      </c>
      <c r="P1387">
        <v>1</v>
      </c>
    </row>
    <row r="1388" spans="1:16" x14ac:dyDescent="0.35">
      <c r="A1388" t="s">
        <v>4106</v>
      </c>
      <c r="B1388" t="s">
        <v>3642</v>
      </c>
      <c r="C1388" t="s">
        <v>1402</v>
      </c>
      <c r="D1388" t="s">
        <v>97</v>
      </c>
      <c r="E1388" t="s">
        <v>1397</v>
      </c>
      <c r="F1388" t="s">
        <v>4107</v>
      </c>
      <c r="H1388" s="1">
        <v>45765</v>
      </c>
      <c r="I1388" t="s">
        <v>190</v>
      </c>
      <c r="J1388" t="s">
        <v>4</v>
      </c>
      <c r="K1388" t="s">
        <v>1</v>
      </c>
      <c r="L1388" t="s">
        <v>29</v>
      </c>
      <c r="M1388" t="s">
        <v>7747</v>
      </c>
      <c r="N1388">
        <v>6</v>
      </c>
      <c r="O1388" t="s">
        <v>4</v>
      </c>
      <c r="P1388">
        <v>1</v>
      </c>
    </row>
    <row r="1389" spans="1:16" x14ac:dyDescent="0.35">
      <c r="A1389" t="s">
        <v>4106</v>
      </c>
      <c r="B1389" t="s">
        <v>3469</v>
      </c>
      <c r="C1389" t="s">
        <v>1472</v>
      </c>
      <c r="D1389" t="s">
        <v>97</v>
      </c>
      <c r="E1389" t="s">
        <v>1397</v>
      </c>
      <c r="F1389" t="s">
        <v>4108</v>
      </c>
      <c r="H1389" s="1">
        <v>45765</v>
      </c>
      <c r="I1389" t="s">
        <v>190</v>
      </c>
      <c r="J1389" t="s">
        <v>4</v>
      </c>
      <c r="K1389" t="s">
        <v>1</v>
      </c>
      <c r="L1389" t="s">
        <v>29</v>
      </c>
      <c r="M1389" t="s">
        <v>1472</v>
      </c>
      <c r="N1389">
        <v>6</v>
      </c>
      <c r="O1389" t="s">
        <v>4</v>
      </c>
      <c r="P1389">
        <v>1</v>
      </c>
    </row>
    <row r="1390" spans="1:16" x14ac:dyDescent="0.35">
      <c r="A1390" t="s">
        <v>4109</v>
      </c>
      <c r="B1390" t="s">
        <v>1828</v>
      </c>
      <c r="C1390" t="s">
        <v>1396</v>
      </c>
      <c r="D1390" t="s">
        <v>97</v>
      </c>
      <c r="E1390" t="s">
        <v>1397</v>
      </c>
      <c r="F1390" t="s">
        <v>4110</v>
      </c>
      <c r="H1390" s="1">
        <v>45765</v>
      </c>
      <c r="I1390" t="s">
        <v>190</v>
      </c>
      <c r="J1390" t="s">
        <v>4</v>
      </c>
      <c r="K1390" t="s">
        <v>1</v>
      </c>
      <c r="L1390" t="s">
        <v>29</v>
      </c>
      <c r="M1390" t="s">
        <v>7747</v>
      </c>
      <c r="N1390">
        <v>6</v>
      </c>
      <c r="O1390" t="s">
        <v>4</v>
      </c>
      <c r="P1390">
        <v>1</v>
      </c>
    </row>
    <row r="1391" spans="1:16" x14ac:dyDescent="0.35">
      <c r="A1391" t="s">
        <v>4109</v>
      </c>
      <c r="B1391" t="s">
        <v>2477</v>
      </c>
      <c r="C1391" t="s">
        <v>1402</v>
      </c>
      <c r="D1391" t="s">
        <v>97</v>
      </c>
      <c r="E1391" t="s">
        <v>1397</v>
      </c>
      <c r="F1391" t="s">
        <v>4111</v>
      </c>
      <c r="H1391" s="1">
        <v>45765</v>
      </c>
      <c r="I1391" t="s">
        <v>190</v>
      </c>
      <c r="J1391" t="s">
        <v>4</v>
      </c>
      <c r="K1391" t="s">
        <v>1</v>
      </c>
      <c r="L1391" t="s">
        <v>29</v>
      </c>
      <c r="M1391" t="s">
        <v>7747</v>
      </c>
      <c r="N1391">
        <v>6</v>
      </c>
      <c r="O1391" t="s">
        <v>4</v>
      </c>
      <c r="P1391">
        <v>1</v>
      </c>
    </row>
    <row r="1392" spans="1:16" x14ac:dyDescent="0.35">
      <c r="A1392" t="s">
        <v>4109</v>
      </c>
      <c r="B1392" t="s">
        <v>3559</v>
      </c>
      <c r="C1392" t="s">
        <v>1402</v>
      </c>
      <c r="D1392" t="s">
        <v>97</v>
      </c>
      <c r="E1392" t="s">
        <v>1397</v>
      </c>
      <c r="F1392" t="s">
        <v>4112</v>
      </c>
      <c r="H1392" s="1">
        <v>45765</v>
      </c>
      <c r="I1392" t="s">
        <v>190</v>
      </c>
      <c r="J1392" t="s">
        <v>4</v>
      </c>
      <c r="K1392" t="s">
        <v>1</v>
      </c>
      <c r="L1392" t="s">
        <v>29</v>
      </c>
      <c r="M1392" t="s">
        <v>7747</v>
      </c>
      <c r="N1392">
        <v>6</v>
      </c>
      <c r="O1392" t="s">
        <v>4</v>
      </c>
      <c r="P1392">
        <v>1</v>
      </c>
    </row>
    <row r="1393" spans="1:16" x14ac:dyDescent="0.35">
      <c r="A1393" t="s">
        <v>4113</v>
      </c>
      <c r="B1393" t="s">
        <v>4114</v>
      </c>
      <c r="C1393" t="s">
        <v>1396</v>
      </c>
      <c r="D1393" t="s">
        <v>97</v>
      </c>
      <c r="E1393" t="s">
        <v>1397</v>
      </c>
      <c r="F1393" t="s">
        <v>4115</v>
      </c>
      <c r="H1393" s="1">
        <v>45765</v>
      </c>
      <c r="I1393" t="s">
        <v>190</v>
      </c>
      <c r="J1393" t="s">
        <v>4</v>
      </c>
      <c r="K1393" t="s">
        <v>1</v>
      </c>
      <c r="L1393" t="s">
        <v>29</v>
      </c>
      <c r="M1393" t="s">
        <v>7747</v>
      </c>
      <c r="N1393">
        <v>6</v>
      </c>
      <c r="O1393" t="s">
        <v>4</v>
      </c>
      <c r="P1393">
        <v>1</v>
      </c>
    </row>
    <row r="1394" spans="1:16" x14ac:dyDescent="0.35">
      <c r="A1394" t="s">
        <v>1922</v>
      </c>
      <c r="B1394" t="s">
        <v>1860</v>
      </c>
      <c r="C1394" t="s">
        <v>1396</v>
      </c>
      <c r="D1394" t="s">
        <v>97</v>
      </c>
      <c r="E1394" t="s">
        <v>1397</v>
      </c>
      <c r="F1394" t="s">
        <v>4116</v>
      </c>
      <c r="H1394" s="1">
        <v>45765</v>
      </c>
      <c r="I1394" t="s">
        <v>190</v>
      </c>
      <c r="J1394" t="s">
        <v>4</v>
      </c>
      <c r="K1394" t="s">
        <v>1</v>
      </c>
      <c r="L1394" t="s">
        <v>29</v>
      </c>
      <c r="M1394" t="s">
        <v>7747</v>
      </c>
      <c r="N1394">
        <v>6</v>
      </c>
      <c r="O1394" t="s">
        <v>4</v>
      </c>
      <c r="P1394">
        <v>1</v>
      </c>
    </row>
    <row r="1395" spans="1:16" x14ac:dyDescent="0.35">
      <c r="A1395" t="s">
        <v>4117</v>
      </c>
      <c r="B1395" t="s">
        <v>4118</v>
      </c>
      <c r="C1395" t="s">
        <v>1396</v>
      </c>
      <c r="D1395" t="s">
        <v>97</v>
      </c>
      <c r="E1395" t="s">
        <v>1397</v>
      </c>
      <c r="F1395" t="s">
        <v>4119</v>
      </c>
      <c r="H1395" s="1">
        <v>45765</v>
      </c>
      <c r="I1395" t="s">
        <v>190</v>
      </c>
      <c r="J1395" t="s">
        <v>4</v>
      </c>
      <c r="K1395" t="s">
        <v>1</v>
      </c>
      <c r="L1395" t="s">
        <v>29</v>
      </c>
      <c r="M1395" t="s">
        <v>7747</v>
      </c>
      <c r="N1395">
        <v>6</v>
      </c>
      <c r="O1395" t="s">
        <v>4</v>
      </c>
      <c r="P1395">
        <v>1</v>
      </c>
    </row>
    <row r="1396" spans="1:16" x14ac:dyDescent="0.35">
      <c r="A1396" t="s">
        <v>4117</v>
      </c>
      <c r="B1396" t="s">
        <v>4120</v>
      </c>
      <c r="C1396" t="s">
        <v>1472</v>
      </c>
      <c r="D1396" t="s">
        <v>97</v>
      </c>
      <c r="E1396" t="s">
        <v>1397</v>
      </c>
      <c r="F1396" t="s">
        <v>4121</v>
      </c>
      <c r="H1396" s="1">
        <v>45765</v>
      </c>
      <c r="I1396" t="s">
        <v>190</v>
      </c>
      <c r="J1396" t="s">
        <v>4</v>
      </c>
      <c r="K1396" t="s">
        <v>1</v>
      </c>
      <c r="L1396" t="s">
        <v>29</v>
      </c>
      <c r="M1396" t="s">
        <v>1472</v>
      </c>
      <c r="N1396">
        <v>6</v>
      </c>
      <c r="O1396" t="s">
        <v>4</v>
      </c>
      <c r="P1396">
        <v>1</v>
      </c>
    </row>
    <row r="1397" spans="1:16" x14ac:dyDescent="0.35">
      <c r="A1397" t="s">
        <v>4117</v>
      </c>
      <c r="B1397" t="s">
        <v>4122</v>
      </c>
      <c r="C1397" t="s">
        <v>1402</v>
      </c>
      <c r="D1397" t="s">
        <v>97</v>
      </c>
      <c r="E1397" t="s">
        <v>1397</v>
      </c>
      <c r="F1397" t="s">
        <v>4123</v>
      </c>
      <c r="H1397" s="1">
        <v>45765</v>
      </c>
      <c r="I1397" t="s">
        <v>190</v>
      </c>
      <c r="J1397" t="s">
        <v>4</v>
      </c>
      <c r="K1397" t="s">
        <v>1</v>
      </c>
      <c r="L1397" t="s">
        <v>29</v>
      </c>
      <c r="M1397" t="s">
        <v>7747</v>
      </c>
      <c r="N1397">
        <v>6</v>
      </c>
      <c r="O1397" t="s">
        <v>4</v>
      </c>
      <c r="P1397">
        <v>1</v>
      </c>
    </row>
    <row r="1398" spans="1:16" x14ac:dyDescent="0.35">
      <c r="A1398" t="s">
        <v>4117</v>
      </c>
      <c r="B1398" t="s">
        <v>4124</v>
      </c>
      <c r="C1398" t="s">
        <v>1472</v>
      </c>
      <c r="D1398" t="s">
        <v>97</v>
      </c>
      <c r="E1398" t="s">
        <v>1397</v>
      </c>
      <c r="F1398" t="s">
        <v>4125</v>
      </c>
      <c r="H1398" s="1">
        <v>45765</v>
      </c>
      <c r="I1398" t="s">
        <v>190</v>
      </c>
      <c r="J1398" t="s">
        <v>4</v>
      </c>
      <c r="K1398" t="s">
        <v>1</v>
      </c>
      <c r="L1398" t="s">
        <v>29</v>
      </c>
      <c r="M1398" t="s">
        <v>1472</v>
      </c>
      <c r="N1398">
        <v>6</v>
      </c>
      <c r="O1398" t="s">
        <v>4</v>
      </c>
      <c r="P1398">
        <v>1</v>
      </c>
    </row>
    <row r="1399" spans="1:16" x14ac:dyDescent="0.35">
      <c r="A1399" t="s">
        <v>4126</v>
      </c>
      <c r="B1399" t="s">
        <v>4127</v>
      </c>
      <c r="C1399" t="s">
        <v>1402</v>
      </c>
      <c r="D1399" t="s">
        <v>385</v>
      </c>
      <c r="E1399" t="s">
        <v>1397</v>
      </c>
      <c r="F1399" t="s">
        <v>4128</v>
      </c>
      <c r="H1399" s="1">
        <v>45765</v>
      </c>
      <c r="I1399" t="s">
        <v>190</v>
      </c>
      <c r="J1399" t="s">
        <v>4</v>
      </c>
      <c r="K1399" t="s">
        <v>1</v>
      </c>
      <c r="L1399" t="s">
        <v>29</v>
      </c>
      <c r="M1399" t="s">
        <v>7747</v>
      </c>
      <c r="N1399">
        <v>6</v>
      </c>
      <c r="O1399" t="s">
        <v>4</v>
      </c>
      <c r="P1399">
        <v>1</v>
      </c>
    </row>
    <row r="1400" spans="1:16" x14ac:dyDescent="0.35">
      <c r="A1400" t="s">
        <v>4129</v>
      </c>
      <c r="B1400" t="s">
        <v>4130</v>
      </c>
      <c r="C1400" t="s">
        <v>1396</v>
      </c>
      <c r="D1400" t="s">
        <v>97</v>
      </c>
      <c r="E1400" t="s">
        <v>1397</v>
      </c>
      <c r="F1400" t="s">
        <v>4131</v>
      </c>
      <c r="H1400" s="1">
        <v>45765</v>
      </c>
      <c r="I1400" t="s">
        <v>190</v>
      </c>
      <c r="J1400" t="s">
        <v>4</v>
      </c>
      <c r="K1400" t="s">
        <v>1</v>
      </c>
      <c r="L1400" t="s">
        <v>29</v>
      </c>
      <c r="M1400" t="s">
        <v>7747</v>
      </c>
      <c r="N1400">
        <v>6</v>
      </c>
      <c r="O1400" t="s">
        <v>4</v>
      </c>
      <c r="P1400">
        <v>1</v>
      </c>
    </row>
    <row r="1401" spans="1:16" x14ac:dyDescent="0.35">
      <c r="A1401" t="s">
        <v>4129</v>
      </c>
      <c r="B1401" t="s">
        <v>4132</v>
      </c>
      <c r="C1401" t="s">
        <v>1396</v>
      </c>
      <c r="D1401" t="s">
        <v>97</v>
      </c>
      <c r="E1401" t="s">
        <v>1397</v>
      </c>
      <c r="F1401" t="s">
        <v>4133</v>
      </c>
      <c r="H1401" s="1">
        <v>45765</v>
      </c>
      <c r="I1401" t="s">
        <v>190</v>
      </c>
      <c r="J1401" t="s">
        <v>4</v>
      </c>
      <c r="K1401" t="s">
        <v>1</v>
      </c>
      <c r="L1401" t="s">
        <v>29</v>
      </c>
      <c r="M1401" t="s">
        <v>7747</v>
      </c>
      <c r="N1401">
        <v>6</v>
      </c>
      <c r="O1401" t="s">
        <v>4</v>
      </c>
      <c r="P1401">
        <v>1</v>
      </c>
    </row>
    <row r="1402" spans="1:16" x14ac:dyDescent="0.35">
      <c r="A1402" t="s">
        <v>4134</v>
      </c>
      <c r="B1402" t="s">
        <v>1425</v>
      </c>
      <c r="C1402" t="s">
        <v>1402</v>
      </c>
      <c r="D1402" t="s">
        <v>1526</v>
      </c>
      <c r="E1402" t="s">
        <v>1397</v>
      </c>
      <c r="F1402" t="s">
        <v>4135</v>
      </c>
      <c r="H1402" s="1">
        <v>45765</v>
      </c>
      <c r="I1402" t="s">
        <v>190</v>
      </c>
      <c r="J1402" t="s">
        <v>4</v>
      </c>
      <c r="K1402" t="s">
        <v>1</v>
      </c>
      <c r="L1402" t="s">
        <v>29</v>
      </c>
      <c r="M1402" t="s">
        <v>7747</v>
      </c>
      <c r="N1402">
        <v>6</v>
      </c>
      <c r="O1402" t="s">
        <v>4</v>
      </c>
      <c r="P1402">
        <v>1</v>
      </c>
    </row>
    <row r="1403" spans="1:16" x14ac:dyDescent="0.35">
      <c r="A1403" t="s">
        <v>3769</v>
      </c>
      <c r="B1403" t="s">
        <v>4136</v>
      </c>
      <c r="C1403" t="s">
        <v>1402</v>
      </c>
      <c r="D1403" t="s">
        <v>97</v>
      </c>
      <c r="E1403" t="s">
        <v>1397</v>
      </c>
      <c r="F1403" t="s">
        <v>4137</v>
      </c>
      <c r="H1403" s="1">
        <v>45765</v>
      </c>
      <c r="I1403" t="s">
        <v>190</v>
      </c>
      <c r="J1403" t="s">
        <v>4</v>
      </c>
      <c r="K1403" t="s">
        <v>1</v>
      </c>
      <c r="L1403" t="s">
        <v>29</v>
      </c>
      <c r="M1403" t="s">
        <v>7747</v>
      </c>
      <c r="N1403">
        <v>6</v>
      </c>
      <c r="O1403" t="s">
        <v>4</v>
      </c>
      <c r="P1403">
        <v>1</v>
      </c>
    </row>
    <row r="1404" spans="1:16" x14ac:dyDescent="0.35">
      <c r="A1404" t="s">
        <v>3769</v>
      </c>
      <c r="B1404" t="s">
        <v>4138</v>
      </c>
      <c r="C1404" t="s">
        <v>1472</v>
      </c>
      <c r="D1404" t="s">
        <v>97</v>
      </c>
      <c r="E1404" t="s">
        <v>1397</v>
      </c>
      <c r="F1404" t="s">
        <v>4139</v>
      </c>
      <c r="H1404" s="1">
        <v>45765</v>
      </c>
      <c r="I1404" t="s">
        <v>190</v>
      </c>
      <c r="J1404" t="s">
        <v>4</v>
      </c>
      <c r="K1404" t="s">
        <v>1</v>
      </c>
      <c r="L1404" t="s">
        <v>29</v>
      </c>
      <c r="M1404" t="s">
        <v>1472</v>
      </c>
      <c r="N1404">
        <v>6</v>
      </c>
      <c r="O1404" t="s">
        <v>4</v>
      </c>
      <c r="P1404">
        <v>1</v>
      </c>
    </row>
    <row r="1405" spans="1:16" x14ac:dyDescent="0.35">
      <c r="A1405" t="s">
        <v>4140</v>
      </c>
      <c r="B1405" t="s">
        <v>4141</v>
      </c>
      <c r="C1405" t="s">
        <v>1396</v>
      </c>
      <c r="D1405" t="s">
        <v>97</v>
      </c>
      <c r="E1405" t="s">
        <v>1397</v>
      </c>
      <c r="F1405" t="s">
        <v>4142</v>
      </c>
      <c r="H1405" s="1">
        <v>45765</v>
      </c>
      <c r="I1405" t="s">
        <v>190</v>
      </c>
      <c r="J1405" t="s">
        <v>4</v>
      </c>
      <c r="K1405" t="s">
        <v>1</v>
      </c>
      <c r="L1405" t="s">
        <v>29</v>
      </c>
      <c r="M1405" t="s">
        <v>7747</v>
      </c>
      <c r="N1405">
        <v>6</v>
      </c>
      <c r="O1405" t="s">
        <v>4</v>
      </c>
      <c r="P1405">
        <v>1</v>
      </c>
    </row>
    <row r="1406" spans="1:16" x14ac:dyDescent="0.35">
      <c r="A1406" t="s">
        <v>4143</v>
      </c>
      <c r="B1406" t="s">
        <v>3260</v>
      </c>
      <c r="C1406" t="s">
        <v>1472</v>
      </c>
      <c r="D1406" t="s">
        <v>97</v>
      </c>
      <c r="E1406" t="s">
        <v>1397</v>
      </c>
      <c r="F1406" t="s">
        <v>4144</v>
      </c>
      <c r="H1406" s="1">
        <v>45765</v>
      </c>
      <c r="I1406" t="s">
        <v>190</v>
      </c>
      <c r="J1406" t="s">
        <v>4</v>
      </c>
      <c r="K1406" t="s">
        <v>1</v>
      </c>
      <c r="L1406" t="s">
        <v>29</v>
      </c>
      <c r="M1406" t="s">
        <v>1472</v>
      </c>
      <c r="N1406">
        <v>6</v>
      </c>
      <c r="O1406" t="s">
        <v>4</v>
      </c>
      <c r="P1406">
        <v>1</v>
      </c>
    </row>
    <row r="1407" spans="1:16" x14ac:dyDescent="0.35">
      <c r="A1407" t="s">
        <v>4143</v>
      </c>
      <c r="B1407" t="s">
        <v>1800</v>
      </c>
      <c r="C1407" t="s">
        <v>1472</v>
      </c>
      <c r="D1407" t="s">
        <v>97</v>
      </c>
      <c r="E1407" t="s">
        <v>1397</v>
      </c>
      <c r="F1407" t="s">
        <v>4145</v>
      </c>
      <c r="H1407" s="1">
        <v>45765</v>
      </c>
      <c r="I1407" t="s">
        <v>190</v>
      </c>
      <c r="J1407" t="s">
        <v>4</v>
      </c>
      <c r="K1407" t="s">
        <v>1</v>
      </c>
      <c r="L1407" t="s">
        <v>29</v>
      </c>
      <c r="M1407" t="s">
        <v>1472</v>
      </c>
      <c r="N1407">
        <v>6</v>
      </c>
      <c r="O1407" t="s">
        <v>4</v>
      </c>
      <c r="P1407">
        <v>1</v>
      </c>
    </row>
    <row r="1408" spans="1:16" x14ac:dyDescent="0.35">
      <c r="A1408" t="s">
        <v>4143</v>
      </c>
      <c r="B1408" t="s">
        <v>4146</v>
      </c>
      <c r="C1408" t="s">
        <v>1402</v>
      </c>
      <c r="D1408" t="s">
        <v>97</v>
      </c>
      <c r="E1408" t="s">
        <v>1397</v>
      </c>
      <c r="F1408" t="s">
        <v>4147</v>
      </c>
      <c r="H1408" s="1">
        <v>45765</v>
      </c>
      <c r="I1408" t="s">
        <v>190</v>
      </c>
      <c r="J1408" t="s">
        <v>4</v>
      </c>
      <c r="K1408" t="s">
        <v>1</v>
      </c>
      <c r="L1408" t="s">
        <v>29</v>
      </c>
      <c r="M1408" t="s">
        <v>7747</v>
      </c>
      <c r="N1408">
        <v>6</v>
      </c>
      <c r="O1408" t="s">
        <v>4</v>
      </c>
      <c r="P1408">
        <v>1</v>
      </c>
    </row>
    <row r="1409" spans="1:16" x14ac:dyDescent="0.35">
      <c r="A1409" t="s">
        <v>4148</v>
      </c>
      <c r="B1409" t="s">
        <v>4149</v>
      </c>
      <c r="C1409" t="s">
        <v>1402</v>
      </c>
      <c r="D1409" t="s">
        <v>385</v>
      </c>
      <c r="E1409" t="s">
        <v>1397</v>
      </c>
      <c r="F1409" t="s">
        <v>4150</v>
      </c>
      <c r="H1409" s="1">
        <v>45765</v>
      </c>
      <c r="I1409" t="s">
        <v>190</v>
      </c>
      <c r="J1409" t="s">
        <v>4</v>
      </c>
      <c r="K1409" t="s">
        <v>1</v>
      </c>
      <c r="L1409" t="s">
        <v>29</v>
      </c>
      <c r="M1409" t="s">
        <v>7747</v>
      </c>
      <c r="N1409">
        <v>6</v>
      </c>
      <c r="O1409" t="s">
        <v>4</v>
      </c>
      <c r="P1409">
        <v>1</v>
      </c>
    </row>
    <row r="1410" spans="1:16" x14ac:dyDescent="0.35">
      <c r="A1410" t="s">
        <v>4151</v>
      </c>
      <c r="B1410" t="s">
        <v>1846</v>
      </c>
      <c r="C1410" t="s">
        <v>1396</v>
      </c>
      <c r="D1410" t="s">
        <v>97</v>
      </c>
      <c r="E1410" t="s">
        <v>1397</v>
      </c>
      <c r="F1410" t="s">
        <v>4152</v>
      </c>
      <c r="H1410" s="1">
        <v>45765</v>
      </c>
      <c r="I1410" t="s">
        <v>190</v>
      </c>
      <c r="J1410" t="s">
        <v>4</v>
      </c>
      <c r="K1410" t="s">
        <v>1</v>
      </c>
      <c r="L1410" t="s">
        <v>29</v>
      </c>
      <c r="M1410" t="s">
        <v>7747</v>
      </c>
      <c r="N1410">
        <v>6</v>
      </c>
      <c r="O1410" t="s">
        <v>4</v>
      </c>
      <c r="P1410">
        <v>1</v>
      </c>
    </row>
    <row r="1411" spans="1:16" x14ac:dyDescent="0.35">
      <c r="A1411" t="s">
        <v>2535</v>
      </c>
      <c r="B1411" t="s">
        <v>4153</v>
      </c>
      <c r="C1411" t="s">
        <v>1396</v>
      </c>
      <c r="D1411" t="s">
        <v>97</v>
      </c>
      <c r="E1411" t="s">
        <v>1397</v>
      </c>
      <c r="F1411" t="s">
        <v>4154</v>
      </c>
      <c r="H1411" s="1">
        <v>45765</v>
      </c>
      <c r="I1411" t="s">
        <v>190</v>
      </c>
      <c r="J1411" t="s">
        <v>4</v>
      </c>
      <c r="K1411" t="s">
        <v>1</v>
      </c>
      <c r="L1411" t="s">
        <v>29</v>
      </c>
      <c r="M1411" t="s">
        <v>7747</v>
      </c>
      <c r="N1411">
        <v>6</v>
      </c>
      <c r="O1411" t="s">
        <v>4</v>
      </c>
      <c r="P1411">
        <v>1</v>
      </c>
    </row>
    <row r="1412" spans="1:16" x14ac:dyDescent="0.35">
      <c r="A1412" t="s">
        <v>4155</v>
      </c>
      <c r="B1412" t="s">
        <v>2179</v>
      </c>
      <c r="C1412" t="s">
        <v>1396</v>
      </c>
      <c r="D1412" t="s">
        <v>631</v>
      </c>
      <c r="E1412" t="s">
        <v>1397</v>
      </c>
      <c r="F1412" t="s">
        <v>4156</v>
      </c>
      <c r="H1412" s="1">
        <v>45765</v>
      </c>
      <c r="I1412" t="s">
        <v>190</v>
      </c>
      <c r="J1412" t="s">
        <v>4</v>
      </c>
      <c r="K1412" t="s">
        <v>1</v>
      </c>
      <c r="L1412" t="s">
        <v>29</v>
      </c>
      <c r="M1412" t="s">
        <v>7747</v>
      </c>
      <c r="N1412">
        <v>6</v>
      </c>
      <c r="O1412" t="s">
        <v>4</v>
      </c>
      <c r="P1412">
        <v>1</v>
      </c>
    </row>
    <row r="1413" spans="1:16" x14ac:dyDescent="0.35">
      <c r="A1413" t="s">
        <v>4157</v>
      </c>
      <c r="B1413" t="s">
        <v>2325</v>
      </c>
      <c r="C1413" t="s">
        <v>1396</v>
      </c>
      <c r="D1413" t="s">
        <v>385</v>
      </c>
      <c r="E1413" t="s">
        <v>1397</v>
      </c>
      <c r="F1413" t="s">
        <v>4158</v>
      </c>
      <c r="H1413" s="1">
        <v>45765</v>
      </c>
      <c r="I1413" t="s">
        <v>190</v>
      </c>
      <c r="J1413" t="s">
        <v>4</v>
      </c>
      <c r="K1413" t="s">
        <v>1</v>
      </c>
      <c r="L1413" t="s">
        <v>29</v>
      </c>
      <c r="M1413" t="s">
        <v>7747</v>
      </c>
      <c r="N1413">
        <v>6</v>
      </c>
      <c r="O1413" t="s">
        <v>4</v>
      </c>
      <c r="P1413">
        <v>1</v>
      </c>
    </row>
    <row r="1414" spans="1:16" x14ac:dyDescent="0.35">
      <c r="A1414" t="s">
        <v>4159</v>
      </c>
      <c r="B1414" t="s">
        <v>4160</v>
      </c>
      <c r="C1414" t="s">
        <v>1402</v>
      </c>
      <c r="D1414" t="s">
        <v>332</v>
      </c>
      <c r="E1414" t="s">
        <v>1397</v>
      </c>
      <c r="F1414" t="s">
        <v>4161</v>
      </c>
      <c r="H1414" s="1">
        <v>45765</v>
      </c>
      <c r="I1414" t="s">
        <v>190</v>
      </c>
      <c r="J1414" t="s">
        <v>4</v>
      </c>
      <c r="K1414" t="s">
        <v>1</v>
      </c>
      <c r="L1414" t="s">
        <v>29</v>
      </c>
      <c r="M1414" t="s">
        <v>7747</v>
      </c>
      <c r="N1414">
        <v>6</v>
      </c>
      <c r="O1414" t="s">
        <v>4</v>
      </c>
      <c r="P1414">
        <v>1</v>
      </c>
    </row>
    <row r="1415" spans="1:16" x14ac:dyDescent="0.35">
      <c r="A1415" t="s">
        <v>4159</v>
      </c>
      <c r="B1415" t="s">
        <v>4162</v>
      </c>
      <c r="C1415" t="s">
        <v>1402</v>
      </c>
      <c r="D1415" t="s">
        <v>332</v>
      </c>
      <c r="E1415" t="s">
        <v>1397</v>
      </c>
      <c r="F1415" t="s">
        <v>4163</v>
      </c>
      <c r="H1415" s="1">
        <v>45765</v>
      </c>
      <c r="I1415" t="s">
        <v>190</v>
      </c>
      <c r="J1415" t="s">
        <v>4</v>
      </c>
      <c r="K1415" t="s">
        <v>1</v>
      </c>
      <c r="L1415" t="s">
        <v>29</v>
      </c>
      <c r="M1415" t="s">
        <v>7747</v>
      </c>
      <c r="N1415">
        <v>6</v>
      </c>
      <c r="O1415" t="s">
        <v>4</v>
      </c>
      <c r="P1415">
        <v>1</v>
      </c>
    </row>
    <row r="1416" spans="1:16" x14ac:dyDescent="0.35">
      <c r="A1416" t="s">
        <v>4164</v>
      </c>
      <c r="B1416" t="s">
        <v>4165</v>
      </c>
      <c r="C1416" t="s">
        <v>1402</v>
      </c>
      <c r="D1416" t="s">
        <v>97</v>
      </c>
      <c r="E1416" t="s">
        <v>1397</v>
      </c>
      <c r="F1416" t="s">
        <v>4166</v>
      </c>
      <c r="H1416" s="1">
        <v>45765</v>
      </c>
      <c r="I1416" t="s">
        <v>190</v>
      </c>
      <c r="J1416" t="s">
        <v>4</v>
      </c>
      <c r="K1416" t="s">
        <v>1</v>
      </c>
      <c r="L1416" t="s">
        <v>28</v>
      </c>
      <c r="M1416" t="s">
        <v>7747</v>
      </c>
      <c r="N1416">
        <v>6</v>
      </c>
      <c r="O1416" t="s">
        <v>4</v>
      </c>
      <c r="P1416">
        <v>1</v>
      </c>
    </row>
    <row r="1417" spans="1:16" x14ac:dyDescent="0.35">
      <c r="A1417" t="s">
        <v>4164</v>
      </c>
      <c r="B1417" t="s">
        <v>4167</v>
      </c>
      <c r="C1417" t="s">
        <v>1428</v>
      </c>
      <c r="D1417" t="s">
        <v>97</v>
      </c>
      <c r="E1417" t="s">
        <v>1397</v>
      </c>
      <c r="F1417" t="s">
        <v>4168</v>
      </c>
      <c r="H1417" s="1">
        <v>45765</v>
      </c>
      <c r="I1417" t="s">
        <v>190</v>
      </c>
      <c r="J1417" t="s">
        <v>4</v>
      </c>
      <c r="K1417" t="s">
        <v>1</v>
      </c>
      <c r="L1417" t="s">
        <v>28</v>
      </c>
      <c r="M1417" t="s">
        <v>1428</v>
      </c>
      <c r="N1417">
        <v>6</v>
      </c>
      <c r="O1417" t="s">
        <v>4</v>
      </c>
      <c r="P1417">
        <v>1</v>
      </c>
    </row>
    <row r="1418" spans="1:16" x14ac:dyDescent="0.35">
      <c r="A1418" t="s">
        <v>4164</v>
      </c>
      <c r="B1418" t="s">
        <v>4169</v>
      </c>
      <c r="C1418" t="s">
        <v>1472</v>
      </c>
      <c r="D1418" t="s">
        <v>97</v>
      </c>
      <c r="E1418" t="s">
        <v>1397</v>
      </c>
      <c r="F1418" t="s">
        <v>4170</v>
      </c>
      <c r="H1418" s="1">
        <v>45765</v>
      </c>
      <c r="I1418" t="s">
        <v>190</v>
      </c>
      <c r="J1418" t="s">
        <v>4</v>
      </c>
      <c r="K1418" t="s">
        <v>1</v>
      </c>
      <c r="L1418" t="s">
        <v>28</v>
      </c>
      <c r="M1418" t="s">
        <v>1472</v>
      </c>
      <c r="N1418">
        <v>6</v>
      </c>
      <c r="O1418" t="s">
        <v>4</v>
      </c>
      <c r="P1418">
        <v>1</v>
      </c>
    </row>
    <row r="1419" spans="1:16" x14ac:dyDescent="0.35">
      <c r="A1419" t="s">
        <v>4171</v>
      </c>
      <c r="B1419" t="s">
        <v>3503</v>
      </c>
      <c r="C1419" t="s">
        <v>1396</v>
      </c>
      <c r="D1419" t="s">
        <v>385</v>
      </c>
      <c r="E1419" t="s">
        <v>1397</v>
      </c>
      <c r="F1419" t="s">
        <v>4172</v>
      </c>
      <c r="H1419" s="1">
        <v>45765</v>
      </c>
      <c r="I1419" t="s">
        <v>190</v>
      </c>
      <c r="J1419" t="s">
        <v>4</v>
      </c>
      <c r="K1419" t="s">
        <v>1</v>
      </c>
      <c r="L1419" t="s">
        <v>28</v>
      </c>
      <c r="M1419" t="s">
        <v>7747</v>
      </c>
      <c r="N1419">
        <v>6</v>
      </c>
      <c r="O1419" t="s">
        <v>4</v>
      </c>
      <c r="P1419">
        <v>1</v>
      </c>
    </row>
    <row r="1420" spans="1:16" x14ac:dyDescent="0.35">
      <c r="A1420" t="s">
        <v>4173</v>
      </c>
      <c r="B1420" t="s">
        <v>3297</v>
      </c>
      <c r="C1420" t="s">
        <v>1472</v>
      </c>
      <c r="D1420" t="s">
        <v>97</v>
      </c>
      <c r="E1420" t="s">
        <v>1397</v>
      </c>
      <c r="F1420" t="s">
        <v>4174</v>
      </c>
      <c r="H1420" s="1">
        <v>45765</v>
      </c>
      <c r="I1420" t="s">
        <v>190</v>
      </c>
      <c r="J1420" t="s">
        <v>4</v>
      </c>
      <c r="K1420" t="s">
        <v>1</v>
      </c>
      <c r="L1420" t="s">
        <v>28</v>
      </c>
      <c r="M1420" t="s">
        <v>1472</v>
      </c>
      <c r="N1420">
        <v>6</v>
      </c>
      <c r="O1420" t="s">
        <v>4</v>
      </c>
      <c r="P1420">
        <v>1</v>
      </c>
    </row>
    <row r="1421" spans="1:16" x14ac:dyDescent="0.35">
      <c r="A1421" t="s">
        <v>4175</v>
      </c>
      <c r="B1421" t="s">
        <v>4176</v>
      </c>
      <c r="C1421" t="s">
        <v>1402</v>
      </c>
      <c r="D1421" t="s">
        <v>97</v>
      </c>
      <c r="E1421" t="s">
        <v>1397</v>
      </c>
      <c r="F1421" t="s">
        <v>4177</v>
      </c>
      <c r="H1421" s="1">
        <v>45765</v>
      </c>
      <c r="I1421" t="s">
        <v>190</v>
      </c>
      <c r="J1421" t="s">
        <v>4</v>
      </c>
      <c r="K1421" t="s">
        <v>1</v>
      </c>
      <c r="L1421" t="s">
        <v>28</v>
      </c>
      <c r="M1421" t="s">
        <v>7747</v>
      </c>
      <c r="N1421">
        <v>6</v>
      </c>
      <c r="O1421" t="s">
        <v>4</v>
      </c>
      <c r="P1421">
        <v>1</v>
      </c>
    </row>
    <row r="1422" spans="1:16" x14ac:dyDescent="0.35">
      <c r="A1422" t="s">
        <v>4178</v>
      </c>
      <c r="B1422" t="s">
        <v>4179</v>
      </c>
      <c r="C1422" t="s">
        <v>1396</v>
      </c>
      <c r="D1422" t="s">
        <v>385</v>
      </c>
      <c r="E1422" t="s">
        <v>1397</v>
      </c>
      <c r="F1422" t="s">
        <v>4180</v>
      </c>
      <c r="H1422" s="1">
        <v>45765</v>
      </c>
      <c r="I1422" t="s">
        <v>190</v>
      </c>
      <c r="J1422" t="s">
        <v>4</v>
      </c>
      <c r="K1422" t="s">
        <v>1</v>
      </c>
      <c r="L1422" t="s">
        <v>28</v>
      </c>
      <c r="M1422" t="s">
        <v>7747</v>
      </c>
      <c r="N1422">
        <v>6</v>
      </c>
      <c r="O1422" t="s">
        <v>4</v>
      </c>
      <c r="P1422">
        <v>1</v>
      </c>
    </row>
    <row r="1423" spans="1:16" x14ac:dyDescent="0.35">
      <c r="A1423" t="s">
        <v>4178</v>
      </c>
      <c r="B1423" t="s">
        <v>1898</v>
      </c>
      <c r="C1423" t="s">
        <v>1402</v>
      </c>
      <c r="D1423" t="s">
        <v>385</v>
      </c>
      <c r="E1423" t="s">
        <v>1397</v>
      </c>
      <c r="F1423" t="s">
        <v>4181</v>
      </c>
      <c r="H1423" s="1">
        <v>45765</v>
      </c>
      <c r="I1423" t="s">
        <v>190</v>
      </c>
      <c r="J1423" t="s">
        <v>4</v>
      </c>
      <c r="K1423" t="s">
        <v>1</v>
      </c>
      <c r="L1423" t="s">
        <v>28</v>
      </c>
      <c r="M1423" t="s">
        <v>7747</v>
      </c>
      <c r="N1423">
        <v>6</v>
      </c>
      <c r="O1423" t="s">
        <v>4</v>
      </c>
      <c r="P1423">
        <v>1</v>
      </c>
    </row>
    <row r="1424" spans="1:16" x14ac:dyDescent="0.35">
      <c r="A1424" t="s">
        <v>4182</v>
      </c>
      <c r="B1424" t="s">
        <v>3583</v>
      </c>
      <c r="C1424" t="s">
        <v>1558</v>
      </c>
      <c r="D1424" t="s">
        <v>394</v>
      </c>
      <c r="E1424" t="s">
        <v>1397</v>
      </c>
      <c r="F1424" t="s">
        <v>4183</v>
      </c>
      <c r="H1424" s="1">
        <v>45765</v>
      </c>
      <c r="I1424" t="s">
        <v>190</v>
      </c>
      <c r="J1424" t="s">
        <v>4</v>
      </c>
      <c r="K1424" t="s">
        <v>1</v>
      </c>
      <c r="L1424" t="s">
        <v>28</v>
      </c>
      <c r="M1424" t="s">
        <v>7747</v>
      </c>
      <c r="N1424">
        <v>6</v>
      </c>
      <c r="O1424" t="s">
        <v>4</v>
      </c>
      <c r="P1424">
        <v>1</v>
      </c>
    </row>
    <row r="1425" spans="1:16" x14ac:dyDescent="0.35">
      <c r="A1425" t="s">
        <v>4184</v>
      </c>
      <c r="B1425" t="s">
        <v>2503</v>
      </c>
      <c r="C1425" t="s">
        <v>1402</v>
      </c>
      <c r="D1425" t="s">
        <v>97</v>
      </c>
      <c r="E1425" t="s">
        <v>1397</v>
      </c>
      <c r="F1425" t="s">
        <v>4185</v>
      </c>
      <c r="H1425" s="1">
        <v>45765</v>
      </c>
      <c r="I1425" t="s">
        <v>190</v>
      </c>
      <c r="J1425" t="s">
        <v>4</v>
      </c>
      <c r="K1425" t="s">
        <v>1</v>
      </c>
      <c r="L1425" t="s">
        <v>28</v>
      </c>
      <c r="M1425" t="s">
        <v>7747</v>
      </c>
      <c r="N1425">
        <v>6</v>
      </c>
      <c r="O1425" t="s">
        <v>4</v>
      </c>
      <c r="P1425">
        <v>1</v>
      </c>
    </row>
    <row r="1426" spans="1:16" x14ac:dyDescent="0.35">
      <c r="A1426" t="s">
        <v>4186</v>
      </c>
      <c r="B1426" t="s">
        <v>2233</v>
      </c>
      <c r="C1426" t="s">
        <v>1558</v>
      </c>
      <c r="D1426" t="s">
        <v>394</v>
      </c>
      <c r="E1426" t="s">
        <v>1397</v>
      </c>
      <c r="F1426" t="s">
        <v>4187</v>
      </c>
      <c r="H1426" s="1">
        <v>45765</v>
      </c>
      <c r="I1426" t="s">
        <v>190</v>
      </c>
      <c r="J1426" t="s">
        <v>4</v>
      </c>
      <c r="K1426" t="s">
        <v>1</v>
      </c>
      <c r="L1426" t="s">
        <v>28</v>
      </c>
      <c r="M1426" t="s">
        <v>7747</v>
      </c>
      <c r="N1426">
        <v>6</v>
      </c>
      <c r="O1426" t="s">
        <v>4</v>
      </c>
      <c r="P1426">
        <v>1</v>
      </c>
    </row>
    <row r="1427" spans="1:16" x14ac:dyDescent="0.35">
      <c r="A1427" t="s">
        <v>4188</v>
      </c>
      <c r="B1427" t="s">
        <v>2800</v>
      </c>
      <c r="C1427" t="s">
        <v>1402</v>
      </c>
      <c r="D1427" t="s">
        <v>385</v>
      </c>
      <c r="E1427" t="s">
        <v>1397</v>
      </c>
      <c r="F1427" t="s">
        <v>4189</v>
      </c>
      <c r="H1427" s="1">
        <v>45765</v>
      </c>
      <c r="I1427" t="s">
        <v>190</v>
      </c>
      <c r="J1427" t="s">
        <v>4</v>
      </c>
      <c r="K1427" t="s">
        <v>1</v>
      </c>
      <c r="L1427" t="s">
        <v>28</v>
      </c>
      <c r="M1427" t="s">
        <v>7747</v>
      </c>
      <c r="N1427">
        <v>6</v>
      </c>
      <c r="O1427" t="s">
        <v>4</v>
      </c>
      <c r="P1427">
        <v>1</v>
      </c>
    </row>
    <row r="1428" spans="1:16" x14ac:dyDescent="0.35">
      <c r="A1428" t="s">
        <v>4190</v>
      </c>
      <c r="B1428" t="s">
        <v>4191</v>
      </c>
      <c r="C1428" t="s">
        <v>1396</v>
      </c>
      <c r="D1428" t="s">
        <v>97</v>
      </c>
      <c r="E1428" t="s">
        <v>1397</v>
      </c>
      <c r="F1428" t="s">
        <v>4192</v>
      </c>
      <c r="H1428" s="1">
        <v>45765</v>
      </c>
      <c r="I1428" t="s">
        <v>190</v>
      </c>
      <c r="J1428" t="s">
        <v>4</v>
      </c>
      <c r="K1428" t="s">
        <v>1</v>
      </c>
      <c r="L1428" t="s">
        <v>28</v>
      </c>
      <c r="M1428" t="s">
        <v>7747</v>
      </c>
      <c r="N1428">
        <v>6</v>
      </c>
      <c r="O1428" t="s">
        <v>4</v>
      </c>
      <c r="P1428">
        <v>1</v>
      </c>
    </row>
    <row r="1429" spans="1:16" x14ac:dyDescent="0.35">
      <c r="A1429" t="s">
        <v>4193</v>
      </c>
      <c r="B1429" t="s">
        <v>1553</v>
      </c>
      <c r="C1429" t="s">
        <v>1402</v>
      </c>
      <c r="D1429" t="s">
        <v>1526</v>
      </c>
      <c r="E1429" t="s">
        <v>1397</v>
      </c>
      <c r="F1429" t="s">
        <v>4194</v>
      </c>
      <c r="H1429" s="1">
        <v>45765</v>
      </c>
      <c r="I1429" t="s">
        <v>190</v>
      </c>
      <c r="J1429" t="s">
        <v>4</v>
      </c>
      <c r="K1429" t="s">
        <v>1</v>
      </c>
      <c r="L1429" t="s">
        <v>28</v>
      </c>
      <c r="M1429" t="s">
        <v>7747</v>
      </c>
      <c r="N1429">
        <v>6</v>
      </c>
      <c r="O1429" t="s">
        <v>4</v>
      </c>
      <c r="P1429">
        <v>1</v>
      </c>
    </row>
    <row r="1430" spans="1:16" x14ac:dyDescent="0.35">
      <c r="A1430" t="s">
        <v>4193</v>
      </c>
      <c r="B1430" t="s">
        <v>2271</v>
      </c>
      <c r="C1430" t="s">
        <v>1396</v>
      </c>
      <c r="D1430" t="s">
        <v>1526</v>
      </c>
      <c r="E1430" t="s">
        <v>1397</v>
      </c>
      <c r="F1430" t="s">
        <v>4195</v>
      </c>
      <c r="H1430" s="1">
        <v>45765</v>
      </c>
      <c r="I1430" t="s">
        <v>190</v>
      </c>
      <c r="J1430" t="s">
        <v>4</v>
      </c>
      <c r="K1430" t="s">
        <v>1</v>
      </c>
      <c r="L1430" t="s">
        <v>28</v>
      </c>
      <c r="M1430" t="s">
        <v>7747</v>
      </c>
      <c r="N1430">
        <v>6</v>
      </c>
      <c r="O1430" t="s">
        <v>4</v>
      </c>
      <c r="P1430">
        <v>1</v>
      </c>
    </row>
    <row r="1431" spans="1:16" x14ac:dyDescent="0.35">
      <c r="A1431" t="s">
        <v>4193</v>
      </c>
      <c r="B1431" t="s">
        <v>2969</v>
      </c>
      <c r="C1431" t="s">
        <v>1402</v>
      </c>
      <c r="D1431" t="s">
        <v>1526</v>
      </c>
      <c r="E1431" t="s">
        <v>1397</v>
      </c>
      <c r="F1431" t="s">
        <v>4196</v>
      </c>
      <c r="H1431" s="1">
        <v>45765</v>
      </c>
      <c r="I1431" t="s">
        <v>190</v>
      </c>
      <c r="J1431" t="s">
        <v>4</v>
      </c>
      <c r="K1431" t="s">
        <v>1</v>
      </c>
      <c r="L1431" t="s">
        <v>28</v>
      </c>
      <c r="M1431" t="s">
        <v>7747</v>
      </c>
      <c r="N1431">
        <v>6</v>
      </c>
      <c r="O1431" t="s">
        <v>4</v>
      </c>
      <c r="P1431">
        <v>1</v>
      </c>
    </row>
    <row r="1432" spans="1:16" x14ac:dyDescent="0.35">
      <c r="A1432" t="s">
        <v>4197</v>
      </c>
      <c r="B1432" t="s">
        <v>4198</v>
      </c>
      <c r="C1432" t="s">
        <v>1396</v>
      </c>
      <c r="D1432" t="s">
        <v>97</v>
      </c>
      <c r="E1432" t="s">
        <v>1397</v>
      </c>
      <c r="F1432" t="s">
        <v>4199</v>
      </c>
      <c r="H1432" s="1">
        <v>45765</v>
      </c>
      <c r="I1432" t="s">
        <v>190</v>
      </c>
      <c r="J1432" t="s">
        <v>4</v>
      </c>
      <c r="K1432" t="s">
        <v>1</v>
      </c>
      <c r="L1432" t="s">
        <v>28</v>
      </c>
      <c r="M1432" t="s">
        <v>7747</v>
      </c>
      <c r="N1432">
        <v>6</v>
      </c>
      <c r="O1432" t="s">
        <v>4</v>
      </c>
      <c r="P1432">
        <v>1</v>
      </c>
    </row>
    <row r="1433" spans="1:16" x14ac:dyDescent="0.35">
      <c r="A1433" t="s">
        <v>4197</v>
      </c>
      <c r="B1433" t="s">
        <v>3644</v>
      </c>
      <c r="C1433" t="s">
        <v>1472</v>
      </c>
      <c r="D1433" t="s">
        <v>97</v>
      </c>
      <c r="E1433" t="s">
        <v>1397</v>
      </c>
      <c r="F1433" t="s">
        <v>4200</v>
      </c>
      <c r="H1433" s="1">
        <v>45765</v>
      </c>
      <c r="I1433" t="s">
        <v>190</v>
      </c>
      <c r="J1433" t="s">
        <v>4</v>
      </c>
      <c r="K1433" t="s">
        <v>1</v>
      </c>
      <c r="L1433" t="s">
        <v>28</v>
      </c>
      <c r="M1433" t="s">
        <v>1472</v>
      </c>
      <c r="N1433">
        <v>6</v>
      </c>
      <c r="O1433" t="s">
        <v>4</v>
      </c>
      <c r="P1433">
        <v>1</v>
      </c>
    </row>
    <row r="1434" spans="1:16" x14ac:dyDescent="0.35">
      <c r="A1434" t="s">
        <v>4201</v>
      </c>
      <c r="B1434" t="s">
        <v>4202</v>
      </c>
      <c r="C1434" t="s">
        <v>1396</v>
      </c>
      <c r="D1434" t="s">
        <v>97</v>
      </c>
      <c r="E1434" t="s">
        <v>1397</v>
      </c>
      <c r="F1434" t="s">
        <v>4203</v>
      </c>
      <c r="H1434" s="1">
        <v>45765</v>
      </c>
      <c r="I1434" t="s">
        <v>190</v>
      </c>
      <c r="J1434" t="s">
        <v>4</v>
      </c>
      <c r="K1434" t="s">
        <v>1</v>
      </c>
      <c r="L1434" t="s">
        <v>28</v>
      </c>
      <c r="M1434" t="s">
        <v>7747</v>
      </c>
      <c r="N1434">
        <v>6</v>
      </c>
      <c r="O1434" t="s">
        <v>4</v>
      </c>
      <c r="P1434">
        <v>1</v>
      </c>
    </row>
    <row r="1435" spans="1:16" x14ac:dyDescent="0.35">
      <c r="A1435" t="s">
        <v>3234</v>
      </c>
      <c r="B1435" t="s">
        <v>2512</v>
      </c>
      <c r="C1435" t="s">
        <v>1396</v>
      </c>
      <c r="D1435" t="s">
        <v>97</v>
      </c>
      <c r="E1435" t="s">
        <v>1397</v>
      </c>
      <c r="F1435" t="s">
        <v>4204</v>
      </c>
      <c r="H1435" s="1">
        <v>45765</v>
      </c>
      <c r="I1435" t="s">
        <v>190</v>
      </c>
      <c r="J1435" t="s">
        <v>4</v>
      </c>
      <c r="K1435" t="s">
        <v>1</v>
      </c>
      <c r="L1435" t="s">
        <v>28</v>
      </c>
      <c r="M1435" t="s">
        <v>7747</v>
      </c>
      <c r="N1435">
        <v>6</v>
      </c>
      <c r="O1435" t="s">
        <v>4</v>
      </c>
      <c r="P1435">
        <v>1</v>
      </c>
    </row>
    <row r="1436" spans="1:16" x14ac:dyDescent="0.35">
      <c r="A1436" t="s">
        <v>4205</v>
      </c>
      <c r="B1436" t="s">
        <v>4206</v>
      </c>
      <c r="C1436" t="s">
        <v>1402</v>
      </c>
      <c r="D1436" t="s">
        <v>97</v>
      </c>
      <c r="E1436" t="s">
        <v>1397</v>
      </c>
      <c r="F1436" t="s">
        <v>4207</v>
      </c>
      <c r="H1436" s="1">
        <v>45765</v>
      </c>
      <c r="I1436" t="s">
        <v>190</v>
      </c>
      <c r="J1436" t="s">
        <v>4</v>
      </c>
      <c r="K1436" t="s">
        <v>1</v>
      </c>
      <c r="L1436" t="s">
        <v>28</v>
      </c>
      <c r="M1436" t="s">
        <v>7747</v>
      </c>
      <c r="N1436">
        <v>6</v>
      </c>
      <c r="O1436" t="s">
        <v>4</v>
      </c>
      <c r="P1436">
        <v>1</v>
      </c>
    </row>
    <row r="1437" spans="1:16" x14ac:dyDescent="0.35">
      <c r="A1437" t="s">
        <v>4208</v>
      </c>
      <c r="B1437" t="s">
        <v>4209</v>
      </c>
      <c r="C1437" t="s">
        <v>1472</v>
      </c>
      <c r="D1437" t="s">
        <v>394</v>
      </c>
      <c r="E1437" t="s">
        <v>1397</v>
      </c>
      <c r="F1437" t="s">
        <v>4210</v>
      </c>
      <c r="H1437" s="1">
        <v>45765</v>
      </c>
      <c r="I1437" t="s">
        <v>190</v>
      </c>
      <c r="J1437" t="s">
        <v>4</v>
      </c>
      <c r="K1437" t="s">
        <v>1</v>
      </c>
      <c r="L1437" t="s">
        <v>28</v>
      </c>
      <c r="M1437" t="s">
        <v>1472</v>
      </c>
      <c r="N1437">
        <v>6</v>
      </c>
      <c r="O1437" t="s">
        <v>4</v>
      </c>
      <c r="P1437">
        <v>1</v>
      </c>
    </row>
    <row r="1438" spans="1:16" x14ac:dyDescent="0.35">
      <c r="A1438" t="s">
        <v>4208</v>
      </c>
      <c r="B1438" t="s">
        <v>4211</v>
      </c>
      <c r="C1438" t="s">
        <v>1472</v>
      </c>
      <c r="D1438" t="s">
        <v>394</v>
      </c>
      <c r="E1438" t="s">
        <v>1397</v>
      </c>
      <c r="F1438" t="s">
        <v>4212</v>
      </c>
      <c r="H1438" s="1">
        <v>45765</v>
      </c>
      <c r="I1438" t="s">
        <v>190</v>
      </c>
      <c r="J1438" t="s">
        <v>4</v>
      </c>
      <c r="K1438" t="s">
        <v>1</v>
      </c>
      <c r="L1438" t="s">
        <v>28</v>
      </c>
      <c r="M1438" t="s">
        <v>1472</v>
      </c>
      <c r="N1438">
        <v>6</v>
      </c>
      <c r="O1438" t="s">
        <v>4</v>
      </c>
      <c r="P1438">
        <v>1</v>
      </c>
    </row>
    <row r="1439" spans="1:16" x14ac:dyDescent="0.35">
      <c r="A1439" t="s">
        <v>4208</v>
      </c>
      <c r="B1439" t="s">
        <v>4213</v>
      </c>
      <c r="C1439" t="s">
        <v>1402</v>
      </c>
      <c r="D1439" t="s">
        <v>394</v>
      </c>
      <c r="E1439" t="s">
        <v>1397</v>
      </c>
      <c r="F1439" t="s">
        <v>4214</v>
      </c>
      <c r="H1439" s="1">
        <v>45765</v>
      </c>
      <c r="I1439" t="s">
        <v>190</v>
      </c>
      <c r="J1439" t="s">
        <v>4</v>
      </c>
      <c r="K1439" t="s">
        <v>1</v>
      </c>
      <c r="L1439" t="s">
        <v>28</v>
      </c>
      <c r="M1439" t="s">
        <v>7747</v>
      </c>
      <c r="N1439">
        <v>6</v>
      </c>
      <c r="O1439" t="s">
        <v>4</v>
      </c>
      <c r="P1439">
        <v>1</v>
      </c>
    </row>
    <row r="1440" spans="1:16" x14ac:dyDescent="0.35">
      <c r="A1440" t="s">
        <v>4215</v>
      </c>
      <c r="B1440" t="s">
        <v>4216</v>
      </c>
      <c r="C1440" t="s">
        <v>1402</v>
      </c>
      <c r="D1440" t="s">
        <v>97</v>
      </c>
      <c r="E1440" t="s">
        <v>1397</v>
      </c>
      <c r="F1440" t="s">
        <v>4217</v>
      </c>
      <c r="H1440" s="1">
        <v>45765</v>
      </c>
      <c r="I1440" t="s">
        <v>190</v>
      </c>
      <c r="J1440" t="s">
        <v>4</v>
      </c>
      <c r="K1440" t="s">
        <v>1</v>
      </c>
      <c r="L1440" t="s">
        <v>28</v>
      </c>
      <c r="M1440" t="s">
        <v>7747</v>
      </c>
      <c r="N1440">
        <v>6</v>
      </c>
      <c r="O1440" t="s">
        <v>4</v>
      </c>
      <c r="P1440">
        <v>1</v>
      </c>
    </row>
    <row r="1441" spans="1:16" x14ac:dyDescent="0.35">
      <c r="A1441" t="s">
        <v>4218</v>
      </c>
      <c r="B1441" t="s">
        <v>4219</v>
      </c>
      <c r="C1441" t="s">
        <v>1428</v>
      </c>
      <c r="D1441" t="s">
        <v>97</v>
      </c>
      <c r="E1441" t="s">
        <v>1397</v>
      </c>
      <c r="F1441" t="s">
        <v>4220</v>
      </c>
      <c r="H1441" s="1">
        <v>45765</v>
      </c>
      <c r="I1441" t="s">
        <v>190</v>
      </c>
      <c r="J1441" t="s">
        <v>4</v>
      </c>
      <c r="K1441" t="s">
        <v>1</v>
      </c>
      <c r="L1441" t="s">
        <v>28</v>
      </c>
      <c r="M1441" t="s">
        <v>1428</v>
      </c>
      <c r="N1441">
        <v>6</v>
      </c>
      <c r="O1441" t="s">
        <v>4</v>
      </c>
      <c r="P1441">
        <v>1</v>
      </c>
    </row>
    <row r="1442" spans="1:16" x14ac:dyDescent="0.35">
      <c r="A1442" t="s">
        <v>3881</v>
      </c>
      <c r="B1442" t="s">
        <v>4221</v>
      </c>
      <c r="C1442" t="s">
        <v>1396</v>
      </c>
      <c r="D1442" t="s">
        <v>97</v>
      </c>
      <c r="E1442" t="s">
        <v>1397</v>
      </c>
      <c r="F1442" t="s">
        <v>4222</v>
      </c>
      <c r="H1442" s="1">
        <v>45765</v>
      </c>
      <c r="I1442" t="s">
        <v>190</v>
      </c>
      <c r="J1442" t="s">
        <v>4</v>
      </c>
      <c r="K1442" t="s">
        <v>1</v>
      </c>
      <c r="L1442" t="s">
        <v>28</v>
      </c>
      <c r="M1442" t="s">
        <v>7747</v>
      </c>
      <c r="N1442">
        <v>6</v>
      </c>
      <c r="O1442" t="s">
        <v>4</v>
      </c>
      <c r="P1442">
        <v>1</v>
      </c>
    </row>
    <row r="1443" spans="1:16" x14ac:dyDescent="0.35">
      <c r="A1443" t="s">
        <v>4223</v>
      </c>
      <c r="B1443" t="s">
        <v>4224</v>
      </c>
      <c r="C1443" t="s">
        <v>1396</v>
      </c>
      <c r="D1443" t="s">
        <v>97</v>
      </c>
      <c r="E1443" t="s">
        <v>1397</v>
      </c>
      <c r="F1443" t="s">
        <v>4225</v>
      </c>
      <c r="H1443" s="1">
        <v>45765</v>
      </c>
      <c r="I1443" t="s">
        <v>190</v>
      </c>
      <c r="J1443" t="s">
        <v>4</v>
      </c>
      <c r="K1443" t="s">
        <v>1</v>
      </c>
      <c r="L1443" t="s">
        <v>28</v>
      </c>
      <c r="M1443" t="s">
        <v>7747</v>
      </c>
      <c r="N1443">
        <v>6</v>
      </c>
      <c r="O1443" t="s">
        <v>4</v>
      </c>
      <c r="P1443">
        <v>1</v>
      </c>
    </row>
    <row r="1444" spans="1:16" x14ac:dyDescent="0.35">
      <c r="A1444" t="s">
        <v>4223</v>
      </c>
      <c r="B1444" t="s">
        <v>4226</v>
      </c>
      <c r="C1444" t="s">
        <v>1396</v>
      </c>
      <c r="D1444" t="s">
        <v>97</v>
      </c>
      <c r="E1444" t="s">
        <v>1397</v>
      </c>
      <c r="F1444" t="s">
        <v>4227</v>
      </c>
      <c r="H1444" s="1">
        <v>45765</v>
      </c>
      <c r="I1444" t="s">
        <v>190</v>
      </c>
      <c r="J1444" t="s">
        <v>4</v>
      </c>
      <c r="K1444" t="s">
        <v>1</v>
      </c>
      <c r="L1444" t="s">
        <v>28</v>
      </c>
      <c r="M1444" t="s">
        <v>7747</v>
      </c>
      <c r="N1444">
        <v>6</v>
      </c>
      <c r="O1444" t="s">
        <v>4</v>
      </c>
      <c r="P1444">
        <v>1</v>
      </c>
    </row>
    <row r="1445" spans="1:16" x14ac:dyDescent="0.35">
      <c r="A1445" t="s">
        <v>4223</v>
      </c>
      <c r="B1445" t="s">
        <v>3407</v>
      </c>
      <c r="C1445" t="s">
        <v>1402</v>
      </c>
      <c r="D1445" t="s">
        <v>97</v>
      </c>
      <c r="E1445" t="s">
        <v>1397</v>
      </c>
      <c r="F1445" t="s">
        <v>4228</v>
      </c>
      <c r="H1445" s="1">
        <v>45765</v>
      </c>
      <c r="I1445" t="s">
        <v>190</v>
      </c>
      <c r="J1445" t="s">
        <v>4</v>
      </c>
      <c r="K1445" t="s">
        <v>1</v>
      </c>
      <c r="L1445" t="s">
        <v>28</v>
      </c>
      <c r="M1445" t="s">
        <v>7747</v>
      </c>
      <c r="N1445">
        <v>6</v>
      </c>
      <c r="O1445" t="s">
        <v>4</v>
      </c>
      <c r="P1445">
        <v>1</v>
      </c>
    </row>
    <row r="1446" spans="1:16" x14ac:dyDescent="0.35">
      <c r="A1446" t="s">
        <v>4223</v>
      </c>
      <c r="B1446" t="s">
        <v>4229</v>
      </c>
      <c r="C1446" t="s">
        <v>1396</v>
      </c>
      <c r="D1446" t="s">
        <v>97</v>
      </c>
      <c r="E1446" t="s">
        <v>1397</v>
      </c>
      <c r="F1446" t="s">
        <v>4230</v>
      </c>
      <c r="H1446" s="1">
        <v>45765</v>
      </c>
      <c r="I1446" t="s">
        <v>190</v>
      </c>
      <c r="J1446" t="s">
        <v>4</v>
      </c>
      <c r="K1446" t="s">
        <v>1</v>
      </c>
      <c r="L1446" t="s">
        <v>28</v>
      </c>
      <c r="M1446" t="s">
        <v>7747</v>
      </c>
      <c r="N1446">
        <v>6</v>
      </c>
      <c r="O1446" t="s">
        <v>4</v>
      </c>
      <c r="P1446">
        <v>1</v>
      </c>
    </row>
    <row r="1447" spans="1:16" x14ac:dyDescent="0.35">
      <c r="A1447" t="s">
        <v>4223</v>
      </c>
      <c r="B1447" t="s">
        <v>4231</v>
      </c>
      <c r="C1447" t="s">
        <v>1402</v>
      </c>
      <c r="D1447" t="s">
        <v>97</v>
      </c>
      <c r="E1447" t="s">
        <v>1397</v>
      </c>
      <c r="F1447" t="s">
        <v>4232</v>
      </c>
      <c r="H1447" s="1">
        <v>45765</v>
      </c>
      <c r="I1447" t="s">
        <v>190</v>
      </c>
      <c r="J1447" t="s">
        <v>4</v>
      </c>
      <c r="K1447" t="s">
        <v>1</v>
      </c>
      <c r="L1447" t="s">
        <v>28</v>
      </c>
      <c r="M1447" t="s">
        <v>7747</v>
      </c>
      <c r="N1447">
        <v>6</v>
      </c>
      <c r="O1447" t="s">
        <v>4</v>
      </c>
      <c r="P1447">
        <v>1</v>
      </c>
    </row>
    <row r="1448" spans="1:16" x14ac:dyDescent="0.35">
      <c r="A1448" t="s">
        <v>4233</v>
      </c>
      <c r="B1448" t="s">
        <v>3697</v>
      </c>
      <c r="C1448" t="s">
        <v>1396</v>
      </c>
      <c r="D1448" t="s">
        <v>97</v>
      </c>
      <c r="E1448" t="s">
        <v>1397</v>
      </c>
      <c r="F1448" t="s">
        <v>4234</v>
      </c>
      <c r="H1448" s="1">
        <v>45765</v>
      </c>
      <c r="I1448" t="s">
        <v>190</v>
      </c>
      <c r="J1448" t="s">
        <v>4</v>
      </c>
      <c r="K1448" t="s">
        <v>1</v>
      </c>
      <c r="L1448" t="s">
        <v>28</v>
      </c>
      <c r="M1448" t="s">
        <v>7747</v>
      </c>
      <c r="N1448">
        <v>6</v>
      </c>
      <c r="O1448" t="s">
        <v>4</v>
      </c>
      <c r="P1448">
        <v>1</v>
      </c>
    </row>
    <row r="1449" spans="1:16" x14ac:dyDescent="0.35">
      <c r="A1449" t="s">
        <v>4235</v>
      </c>
      <c r="B1449" t="s">
        <v>2514</v>
      </c>
      <c r="C1449" t="s">
        <v>1396</v>
      </c>
      <c r="D1449" t="s">
        <v>97</v>
      </c>
      <c r="E1449" t="s">
        <v>1397</v>
      </c>
      <c r="F1449" t="s">
        <v>4236</v>
      </c>
      <c r="H1449" s="1">
        <v>45765</v>
      </c>
      <c r="I1449" t="s">
        <v>190</v>
      </c>
      <c r="J1449" t="s">
        <v>4</v>
      </c>
      <c r="K1449" t="s">
        <v>1</v>
      </c>
      <c r="L1449" t="s">
        <v>28</v>
      </c>
      <c r="M1449" t="s">
        <v>7747</v>
      </c>
      <c r="N1449">
        <v>6</v>
      </c>
      <c r="O1449" t="s">
        <v>4</v>
      </c>
      <c r="P1449">
        <v>1</v>
      </c>
    </row>
    <row r="1450" spans="1:16" x14ac:dyDescent="0.35">
      <c r="A1450" t="s">
        <v>4237</v>
      </c>
      <c r="B1450" t="s">
        <v>4238</v>
      </c>
      <c r="C1450" t="s">
        <v>1472</v>
      </c>
      <c r="D1450" t="s">
        <v>97</v>
      </c>
      <c r="E1450" t="s">
        <v>1397</v>
      </c>
      <c r="F1450" t="s">
        <v>4239</v>
      </c>
      <c r="H1450" s="1">
        <v>45765</v>
      </c>
      <c r="I1450" t="s">
        <v>190</v>
      </c>
      <c r="J1450" t="s">
        <v>4</v>
      </c>
      <c r="K1450" t="s">
        <v>1</v>
      </c>
      <c r="L1450" t="s">
        <v>28</v>
      </c>
      <c r="M1450" t="s">
        <v>1472</v>
      </c>
      <c r="N1450">
        <v>6</v>
      </c>
      <c r="O1450" t="s">
        <v>4</v>
      </c>
      <c r="P1450">
        <v>1</v>
      </c>
    </row>
    <row r="1451" spans="1:16" x14ac:dyDescent="0.35">
      <c r="A1451" t="s">
        <v>4240</v>
      </c>
      <c r="B1451" t="s">
        <v>3361</v>
      </c>
      <c r="C1451" t="s">
        <v>1402</v>
      </c>
      <c r="D1451" t="s">
        <v>97</v>
      </c>
      <c r="E1451" t="s">
        <v>1397</v>
      </c>
      <c r="F1451" t="s">
        <v>4241</v>
      </c>
      <c r="H1451" s="1">
        <v>45765</v>
      </c>
      <c r="I1451" t="s">
        <v>190</v>
      </c>
      <c r="J1451" t="s">
        <v>4</v>
      </c>
      <c r="K1451" t="s">
        <v>1</v>
      </c>
      <c r="L1451" t="s">
        <v>28</v>
      </c>
      <c r="M1451" t="s">
        <v>7747</v>
      </c>
      <c r="N1451">
        <v>6</v>
      </c>
      <c r="O1451" t="s">
        <v>4</v>
      </c>
      <c r="P1451">
        <v>1</v>
      </c>
    </row>
    <row r="1452" spans="1:16" x14ac:dyDescent="0.35">
      <c r="A1452" t="s">
        <v>4240</v>
      </c>
      <c r="B1452" t="s">
        <v>1522</v>
      </c>
      <c r="C1452" t="s">
        <v>1396</v>
      </c>
      <c r="D1452" t="s">
        <v>97</v>
      </c>
      <c r="E1452" t="s">
        <v>1397</v>
      </c>
      <c r="F1452" t="s">
        <v>4242</v>
      </c>
      <c r="H1452" s="1">
        <v>45765</v>
      </c>
      <c r="I1452" t="s">
        <v>190</v>
      </c>
      <c r="J1452" t="s">
        <v>4</v>
      </c>
      <c r="K1452" t="s">
        <v>1</v>
      </c>
      <c r="L1452" t="s">
        <v>28</v>
      </c>
      <c r="M1452" t="s">
        <v>7747</v>
      </c>
      <c r="N1452">
        <v>6</v>
      </c>
      <c r="O1452" t="s">
        <v>4</v>
      </c>
      <c r="P1452">
        <v>1</v>
      </c>
    </row>
    <row r="1453" spans="1:16" x14ac:dyDescent="0.35">
      <c r="A1453" t="s">
        <v>4243</v>
      </c>
      <c r="B1453" t="s">
        <v>1639</v>
      </c>
      <c r="C1453" t="s">
        <v>1402</v>
      </c>
      <c r="D1453" t="s">
        <v>97</v>
      </c>
      <c r="E1453" t="s">
        <v>1397</v>
      </c>
      <c r="F1453" t="s">
        <v>4244</v>
      </c>
      <c r="H1453" s="1">
        <v>45765</v>
      </c>
      <c r="I1453" t="s">
        <v>190</v>
      </c>
      <c r="J1453" t="s">
        <v>4</v>
      </c>
      <c r="K1453" t="s">
        <v>1</v>
      </c>
      <c r="L1453" t="s">
        <v>28</v>
      </c>
      <c r="M1453" t="s">
        <v>7747</v>
      </c>
      <c r="N1453">
        <v>6</v>
      </c>
      <c r="O1453" t="s">
        <v>4</v>
      </c>
      <c r="P1453">
        <v>1</v>
      </c>
    </row>
    <row r="1454" spans="1:16" x14ac:dyDescent="0.35">
      <c r="A1454" t="s">
        <v>4245</v>
      </c>
      <c r="B1454" t="s">
        <v>4246</v>
      </c>
      <c r="C1454" t="s">
        <v>1402</v>
      </c>
      <c r="D1454" t="s">
        <v>385</v>
      </c>
      <c r="E1454" t="s">
        <v>1397</v>
      </c>
      <c r="F1454" t="s">
        <v>4247</v>
      </c>
      <c r="H1454" s="1">
        <v>45765</v>
      </c>
      <c r="I1454" t="s">
        <v>190</v>
      </c>
      <c r="J1454" t="s">
        <v>4</v>
      </c>
      <c r="K1454" t="s">
        <v>1</v>
      </c>
      <c r="L1454" t="s">
        <v>28</v>
      </c>
      <c r="M1454" t="s">
        <v>7747</v>
      </c>
      <c r="N1454">
        <v>6</v>
      </c>
      <c r="O1454" t="s">
        <v>4</v>
      </c>
      <c r="P1454">
        <v>1</v>
      </c>
    </row>
    <row r="1455" spans="1:16" x14ac:dyDescent="0.35">
      <c r="A1455" t="s">
        <v>4248</v>
      </c>
      <c r="B1455" t="s">
        <v>3511</v>
      </c>
      <c r="C1455" t="s">
        <v>1396</v>
      </c>
      <c r="D1455" t="s">
        <v>97</v>
      </c>
      <c r="E1455" t="s">
        <v>1397</v>
      </c>
      <c r="F1455" t="s">
        <v>4249</v>
      </c>
      <c r="H1455" s="1">
        <v>45765</v>
      </c>
      <c r="I1455" t="s">
        <v>190</v>
      </c>
      <c r="J1455" t="s">
        <v>4</v>
      </c>
      <c r="K1455" t="s">
        <v>1</v>
      </c>
      <c r="L1455" t="s">
        <v>28</v>
      </c>
      <c r="M1455" t="s">
        <v>7747</v>
      </c>
      <c r="N1455">
        <v>6</v>
      </c>
      <c r="O1455" t="s">
        <v>4</v>
      </c>
      <c r="P1455">
        <v>1</v>
      </c>
    </row>
    <row r="1456" spans="1:16" x14ac:dyDescent="0.35">
      <c r="A1456" t="s">
        <v>4250</v>
      </c>
      <c r="B1456" t="s">
        <v>4251</v>
      </c>
      <c r="C1456" t="s">
        <v>1402</v>
      </c>
      <c r="D1456" t="s">
        <v>385</v>
      </c>
      <c r="E1456" t="s">
        <v>1397</v>
      </c>
      <c r="F1456" t="s">
        <v>4252</v>
      </c>
      <c r="H1456" s="1">
        <v>45765</v>
      </c>
      <c r="I1456" t="s">
        <v>190</v>
      </c>
      <c r="J1456" t="s">
        <v>4</v>
      </c>
      <c r="K1456" t="s">
        <v>1</v>
      </c>
      <c r="L1456" t="s">
        <v>28</v>
      </c>
      <c r="M1456" t="s">
        <v>7747</v>
      </c>
      <c r="N1456">
        <v>6</v>
      </c>
      <c r="O1456" t="s">
        <v>4</v>
      </c>
      <c r="P1456">
        <v>1</v>
      </c>
    </row>
    <row r="1457" spans="1:16" x14ac:dyDescent="0.35">
      <c r="A1457" t="s">
        <v>4253</v>
      </c>
      <c r="B1457" t="s">
        <v>4254</v>
      </c>
      <c r="C1457" t="s">
        <v>1396</v>
      </c>
      <c r="D1457" t="s">
        <v>97</v>
      </c>
      <c r="E1457" t="s">
        <v>1397</v>
      </c>
      <c r="F1457" t="s">
        <v>4255</v>
      </c>
      <c r="H1457" s="1">
        <v>45765</v>
      </c>
      <c r="I1457" t="s">
        <v>190</v>
      </c>
      <c r="J1457" t="s">
        <v>4</v>
      </c>
      <c r="K1457" t="s">
        <v>1</v>
      </c>
      <c r="L1457" t="s">
        <v>28</v>
      </c>
      <c r="M1457" t="s">
        <v>7747</v>
      </c>
      <c r="N1457">
        <v>6</v>
      </c>
      <c r="O1457" t="s">
        <v>4</v>
      </c>
      <c r="P1457">
        <v>1</v>
      </c>
    </row>
    <row r="1458" spans="1:16" x14ac:dyDescent="0.35">
      <c r="A1458" t="s">
        <v>4256</v>
      </c>
      <c r="B1458" t="s">
        <v>4102</v>
      </c>
      <c r="C1458" t="s">
        <v>1402</v>
      </c>
      <c r="D1458" t="s">
        <v>97</v>
      </c>
      <c r="E1458" t="s">
        <v>1397</v>
      </c>
      <c r="F1458" t="s">
        <v>4257</v>
      </c>
      <c r="H1458" s="1">
        <v>45765</v>
      </c>
      <c r="I1458" t="s">
        <v>190</v>
      </c>
      <c r="J1458" t="s">
        <v>4</v>
      </c>
      <c r="K1458" t="s">
        <v>1</v>
      </c>
      <c r="L1458" t="s">
        <v>28</v>
      </c>
      <c r="M1458" t="s">
        <v>7747</v>
      </c>
      <c r="N1458">
        <v>6</v>
      </c>
      <c r="O1458" t="s">
        <v>4</v>
      </c>
      <c r="P1458">
        <v>1</v>
      </c>
    </row>
    <row r="1459" spans="1:16" x14ac:dyDescent="0.35">
      <c r="A1459" t="s">
        <v>4256</v>
      </c>
      <c r="B1459" t="s">
        <v>3557</v>
      </c>
      <c r="C1459" t="s">
        <v>1472</v>
      </c>
      <c r="D1459" t="s">
        <v>97</v>
      </c>
      <c r="E1459" t="s">
        <v>1397</v>
      </c>
      <c r="F1459" t="s">
        <v>4258</v>
      </c>
      <c r="H1459" s="1">
        <v>45765</v>
      </c>
      <c r="I1459" t="s">
        <v>190</v>
      </c>
      <c r="J1459" t="s">
        <v>4</v>
      </c>
      <c r="K1459" t="s">
        <v>1</v>
      </c>
      <c r="L1459" t="s">
        <v>28</v>
      </c>
      <c r="M1459" t="s">
        <v>1472</v>
      </c>
      <c r="N1459">
        <v>6</v>
      </c>
      <c r="O1459" t="s">
        <v>4</v>
      </c>
      <c r="P1459">
        <v>1</v>
      </c>
    </row>
    <row r="1460" spans="1:16" x14ac:dyDescent="0.35">
      <c r="A1460" t="s">
        <v>4256</v>
      </c>
      <c r="B1460" t="s">
        <v>4259</v>
      </c>
      <c r="C1460" t="s">
        <v>1472</v>
      </c>
      <c r="D1460" t="s">
        <v>97</v>
      </c>
      <c r="E1460" t="s">
        <v>1397</v>
      </c>
      <c r="F1460" t="s">
        <v>4260</v>
      </c>
      <c r="H1460" s="1">
        <v>45765</v>
      </c>
      <c r="I1460" t="s">
        <v>190</v>
      </c>
      <c r="J1460" t="s">
        <v>4</v>
      </c>
      <c r="K1460" t="s">
        <v>1</v>
      </c>
      <c r="L1460" t="s">
        <v>28</v>
      </c>
      <c r="M1460" t="s">
        <v>1472</v>
      </c>
      <c r="N1460">
        <v>6</v>
      </c>
      <c r="O1460" t="s">
        <v>4</v>
      </c>
      <c r="P1460">
        <v>1</v>
      </c>
    </row>
    <row r="1461" spans="1:16" x14ac:dyDescent="0.35">
      <c r="A1461" t="s">
        <v>2090</v>
      </c>
      <c r="B1461" t="s">
        <v>2476</v>
      </c>
      <c r="C1461" t="s">
        <v>1396</v>
      </c>
      <c r="D1461" t="s">
        <v>97</v>
      </c>
      <c r="E1461" t="s">
        <v>1397</v>
      </c>
      <c r="F1461" t="s">
        <v>4261</v>
      </c>
      <c r="H1461" s="1">
        <v>45765</v>
      </c>
      <c r="I1461" t="s">
        <v>190</v>
      </c>
      <c r="J1461" t="s">
        <v>4</v>
      </c>
      <c r="K1461" t="s">
        <v>1</v>
      </c>
      <c r="L1461" t="s">
        <v>28</v>
      </c>
      <c r="M1461" t="s">
        <v>7747</v>
      </c>
      <c r="N1461">
        <v>6</v>
      </c>
      <c r="O1461" t="s">
        <v>4</v>
      </c>
      <c r="P1461">
        <v>1</v>
      </c>
    </row>
    <row r="1462" spans="1:16" x14ac:dyDescent="0.35">
      <c r="A1462" t="s">
        <v>4262</v>
      </c>
      <c r="B1462" t="s">
        <v>4254</v>
      </c>
      <c r="C1462" t="s">
        <v>1396</v>
      </c>
      <c r="D1462" t="s">
        <v>97</v>
      </c>
      <c r="E1462" t="s">
        <v>1397</v>
      </c>
      <c r="F1462" t="s">
        <v>4263</v>
      </c>
      <c r="H1462" s="1">
        <v>45765</v>
      </c>
      <c r="I1462" t="s">
        <v>190</v>
      </c>
      <c r="J1462" t="s">
        <v>4</v>
      </c>
      <c r="K1462" t="s">
        <v>1</v>
      </c>
      <c r="L1462" t="s">
        <v>28</v>
      </c>
      <c r="M1462" t="s">
        <v>7747</v>
      </c>
      <c r="N1462">
        <v>6</v>
      </c>
      <c r="O1462" t="s">
        <v>4</v>
      </c>
      <c r="P1462">
        <v>1</v>
      </c>
    </row>
    <row r="1463" spans="1:16" x14ac:dyDescent="0.35">
      <c r="A1463" t="s">
        <v>4264</v>
      </c>
      <c r="B1463" t="s">
        <v>1846</v>
      </c>
      <c r="C1463" t="s">
        <v>1396</v>
      </c>
      <c r="D1463" t="s">
        <v>97</v>
      </c>
      <c r="E1463" t="s">
        <v>1397</v>
      </c>
      <c r="F1463" t="s">
        <v>4265</v>
      </c>
      <c r="H1463" s="1">
        <v>45765</v>
      </c>
      <c r="I1463" t="s">
        <v>190</v>
      </c>
      <c r="J1463" t="s">
        <v>4</v>
      </c>
      <c r="K1463" t="s">
        <v>1</v>
      </c>
      <c r="L1463" t="s">
        <v>28</v>
      </c>
      <c r="M1463" t="s">
        <v>7747</v>
      </c>
      <c r="N1463">
        <v>6</v>
      </c>
      <c r="O1463" t="s">
        <v>4</v>
      </c>
      <c r="P1463">
        <v>1</v>
      </c>
    </row>
    <row r="1464" spans="1:16" x14ac:dyDescent="0.35">
      <c r="A1464" t="s">
        <v>4266</v>
      </c>
      <c r="B1464" t="s">
        <v>4267</v>
      </c>
      <c r="C1464" t="s">
        <v>1402</v>
      </c>
      <c r="D1464" t="s">
        <v>1526</v>
      </c>
      <c r="E1464" t="s">
        <v>1397</v>
      </c>
      <c r="F1464" t="s">
        <v>4268</v>
      </c>
      <c r="H1464" s="1">
        <v>45765</v>
      </c>
      <c r="I1464" t="s">
        <v>190</v>
      </c>
      <c r="J1464" t="s">
        <v>4</v>
      </c>
      <c r="K1464" t="s">
        <v>1</v>
      </c>
      <c r="L1464" t="s">
        <v>28</v>
      </c>
      <c r="M1464" t="s">
        <v>7747</v>
      </c>
      <c r="N1464">
        <v>6</v>
      </c>
      <c r="O1464" t="s">
        <v>4</v>
      </c>
      <c r="P1464">
        <v>1</v>
      </c>
    </row>
    <row r="1465" spans="1:16" x14ac:dyDescent="0.35">
      <c r="A1465" t="s">
        <v>4266</v>
      </c>
      <c r="B1465" t="s">
        <v>4269</v>
      </c>
      <c r="C1465" t="s">
        <v>1402</v>
      </c>
      <c r="D1465" t="s">
        <v>1526</v>
      </c>
      <c r="E1465" t="s">
        <v>1397</v>
      </c>
      <c r="F1465" t="s">
        <v>4270</v>
      </c>
      <c r="H1465" s="1">
        <v>45765</v>
      </c>
      <c r="I1465" t="s">
        <v>190</v>
      </c>
      <c r="J1465" t="s">
        <v>4</v>
      </c>
      <c r="K1465" t="s">
        <v>1</v>
      </c>
      <c r="L1465" t="s">
        <v>28</v>
      </c>
      <c r="M1465" t="s">
        <v>7747</v>
      </c>
      <c r="N1465">
        <v>6</v>
      </c>
      <c r="O1465" t="s">
        <v>4</v>
      </c>
      <c r="P1465">
        <v>1</v>
      </c>
    </row>
    <row r="1466" spans="1:16" x14ac:dyDescent="0.35">
      <c r="A1466" t="s">
        <v>4271</v>
      </c>
      <c r="B1466" t="s">
        <v>4272</v>
      </c>
      <c r="C1466" t="s">
        <v>1396</v>
      </c>
      <c r="D1466" t="s">
        <v>385</v>
      </c>
      <c r="E1466" t="s">
        <v>1397</v>
      </c>
      <c r="F1466" t="s">
        <v>4273</v>
      </c>
      <c r="H1466" s="1">
        <v>45765</v>
      </c>
      <c r="I1466" t="s">
        <v>190</v>
      </c>
      <c r="J1466" t="s">
        <v>4</v>
      </c>
      <c r="K1466" t="s">
        <v>1</v>
      </c>
      <c r="L1466" t="s">
        <v>28</v>
      </c>
      <c r="M1466" t="s">
        <v>7747</v>
      </c>
      <c r="N1466">
        <v>6</v>
      </c>
      <c r="O1466" t="s">
        <v>4</v>
      </c>
      <c r="P1466">
        <v>1</v>
      </c>
    </row>
    <row r="1467" spans="1:16" x14ac:dyDescent="0.35">
      <c r="A1467" t="s">
        <v>4274</v>
      </c>
      <c r="B1467" t="s">
        <v>3621</v>
      </c>
      <c r="C1467" t="s">
        <v>1558</v>
      </c>
      <c r="D1467" t="s">
        <v>332</v>
      </c>
      <c r="E1467" t="s">
        <v>1397</v>
      </c>
      <c r="F1467" t="s">
        <v>4275</v>
      </c>
      <c r="H1467" s="1">
        <v>45765</v>
      </c>
      <c r="I1467" t="s">
        <v>190</v>
      </c>
      <c r="J1467" t="s">
        <v>4</v>
      </c>
      <c r="K1467" t="s">
        <v>1</v>
      </c>
      <c r="L1467" t="s">
        <v>28</v>
      </c>
      <c r="M1467" t="s">
        <v>7747</v>
      </c>
      <c r="N1467">
        <v>6</v>
      </c>
      <c r="O1467" t="s">
        <v>4</v>
      </c>
      <c r="P1467">
        <v>1</v>
      </c>
    </row>
    <row r="1468" spans="1:16" x14ac:dyDescent="0.35">
      <c r="A1468" t="s">
        <v>4276</v>
      </c>
      <c r="B1468" t="s">
        <v>1867</v>
      </c>
      <c r="C1468" t="s">
        <v>1396</v>
      </c>
      <c r="D1468" t="s">
        <v>97</v>
      </c>
      <c r="E1468" t="s">
        <v>1397</v>
      </c>
      <c r="F1468" t="s">
        <v>4277</v>
      </c>
      <c r="H1468" s="1">
        <v>45765</v>
      </c>
      <c r="I1468" t="s">
        <v>190</v>
      </c>
      <c r="J1468" t="s">
        <v>4</v>
      </c>
      <c r="K1468" t="s">
        <v>1</v>
      </c>
      <c r="L1468" t="s">
        <v>28</v>
      </c>
      <c r="M1468" t="s">
        <v>7747</v>
      </c>
      <c r="N1468">
        <v>6</v>
      </c>
      <c r="O1468" t="s">
        <v>4</v>
      </c>
      <c r="P1468">
        <v>1</v>
      </c>
    </row>
    <row r="1469" spans="1:16" x14ac:dyDescent="0.35">
      <c r="A1469" t="s">
        <v>4278</v>
      </c>
      <c r="B1469" t="s">
        <v>4279</v>
      </c>
      <c r="C1469" t="s">
        <v>1558</v>
      </c>
      <c r="D1469" t="s">
        <v>332</v>
      </c>
      <c r="E1469" t="s">
        <v>1397</v>
      </c>
      <c r="F1469" t="s">
        <v>4280</v>
      </c>
      <c r="H1469" s="1">
        <v>45765</v>
      </c>
      <c r="I1469" t="s">
        <v>190</v>
      </c>
      <c r="J1469" t="s">
        <v>4</v>
      </c>
      <c r="K1469" t="s">
        <v>1</v>
      </c>
      <c r="L1469" t="s">
        <v>28</v>
      </c>
      <c r="M1469" t="s">
        <v>7747</v>
      </c>
      <c r="N1469">
        <v>6</v>
      </c>
      <c r="O1469" t="s">
        <v>4</v>
      </c>
      <c r="P1469">
        <v>1</v>
      </c>
    </row>
    <row r="1470" spans="1:16" x14ac:dyDescent="0.35">
      <c r="A1470" t="s">
        <v>4281</v>
      </c>
      <c r="B1470" t="s">
        <v>1811</v>
      </c>
      <c r="C1470" t="s">
        <v>1396</v>
      </c>
      <c r="D1470" t="s">
        <v>97</v>
      </c>
      <c r="E1470" t="s">
        <v>1397</v>
      </c>
      <c r="F1470" t="s">
        <v>4282</v>
      </c>
      <c r="H1470" s="1">
        <v>45765</v>
      </c>
      <c r="I1470" t="s">
        <v>190</v>
      </c>
      <c r="J1470" t="s">
        <v>4</v>
      </c>
      <c r="K1470" t="s">
        <v>1</v>
      </c>
      <c r="L1470" t="s">
        <v>28</v>
      </c>
      <c r="M1470" t="s">
        <v>7747</v>
      </c>
      <c r="N1470">
        <v>6</v>
      </c>
      <c r="O1470" t="s">
        <v>4</v>
      </c>
      <c r="P1470">
        <v>1</v>
      </c>
    </row>
    <row r="1471" spans="1:16" x14ac:dyDescent="0.35">
      <c r="A1471" t="s">
        <v>4283</v>
      </c>
      <c r="B1471" t="s">
        <v>4284</v>
      </c>
      <c r="C1471" t="s">
        <v>1402</v>
      </c>
      <c r="D1471" t="s">
        <v>3122</v>
      </c>
      <c r="E1471" t="s">
        <v>1397</v>
      </c>
      <c r="F1471" t="s">
        <v>4285</v>
      </c>
      <c r="H1471" s="1">
        <v>45765</v>
      </c>
      <c r="I1471" t="s">
        <v>190</v>
      </c>
      <c r="J1471" t="s">
        <v>4</v>
      </c>
      <c r="K1471" t="s">
        <v>1</v>
      </c>
      <c r="L1471" t="s">
        <v>28</v>
      </c>
      <c r="M1471" t="s">
        <v>7747</v>
      </c>
      <c r="N1471">
        <v>6</v>
      </c>
      <c r="O1471" t="s">
        <v>4</v>
      </c>
      <c r="P1471">
        <v>1</v>
      </c>
    </row>
    <row r="1472" spans="1:16" x14ac:dyDescent="0.35">
      <c r="A1472" t="s">
        <v>4283</v>
      </c>
      <c r="B1472" t="s">
        <v>4286</v>
      </c>
      <c r="C1472" t="s">
        <v>1396</v>
      </c>
      <c r="D1472" t="s">
        <v>3122</v>
      </c>
      <c r="E1472" t="s">
        <v>1397</v>
      </c>
      <c r="F1472" t="s">
        <v>4287</v>
      </c>
      <c r="H1472" s="1">
        <v>45765</v>
      </c>
      <c r="I1472" t="s">
        <v>190</v>
      </c>
      <c r="J1472" t="s">
        <v>4</v>
      </c>
      <c r="K1472" t="s">
        <v>1</v>
      </c>
      <c r="L1472" t="s">
        <v>28</v>
      </c>
      <c r="M1472" t="s">
        <v>7747</v>
      </c>
      <c r="N1472">
        <v>6</v>
      </c>
      <c r="O1472" t="s">
        <v>4</v>
      </c>
      <c r="P1472">
        <v>1</v>
      </c>
    </row>
    <row r="1473" spans="1:16" x14ac:dyDescent="0.35">
      <c r="A1473" t="s">
        <v>4283</v>
      </c>
      <c r="B1473" t="s">
        <v>2669</v>
      </c>
      <c r="C1473" t="s">
        <v>1472</v>
      </c>
      <c r="D1473" t="s">
        <v>3122</v>
      </c>
      <c r="E1473" t="s">
        <v>1397</v>
      </c>
      <c r="F1473" t="s">
        <v>4288</v>
      </c>
      <c r="H1473" s="1">
        <v>45765</v>
      </c>
      <c r="I1473" t="s">
        <v>190</v>
      </c>
      <c r="J1473" t="s">
        <v>4</v>
      </c>
      <c r="K1473" t="s">
        <v>1</v>
      </c>
      <c r="L1473" t="s">
        <v>28</v>
      </c>
      <c r="M1473" t="s">
        <v>1472</v>
      </c>
      <c r="N1473">
        <v>6</v>
      </c>
      <c r="O1473" t="s">
        <v>4</v>
      </c>
      <c r="P1473">
        <v>1</v>
      </c>
    </row>
    <row r="1474" spans="1:16" x14ac:dyDescent="0.35">
      <c r="A1474" t="s">
        <v>4283</v>
      </c>
      <c r="B1474" t="s">
        <v>2020</v>
      </c>
      <c r="C1474" t="s">
        <v>1396</v>
      </c>
      <c r="D1474" t="s">
        <v>3122</v>
      </c>
      <c r="E1474" t="s">
        <v>1397</v>
      </c>
      <c r="F1474" t="s">
        <v>4289</v>
      </c>
      <c r="H1474" s="1">
        <v>45765</v>
      </c>
      <c r="I1474" t="s">
        <v>190</v>
      </c>
      <c r="J1474" t="s">
        <v>4</v>
      </c>
      <c r="K1474" t="s">
        <v>1</v>
      </c>
      <c r="L1474" t="s">
        <v>28</v>
      </c>
      <c r="M1474" t="s">
        <v>7747</v>
      </c>
      <c r="N1474">
        <v>6</v>
      </c>
      <c r="O1474" t="s">
        <v>4</v>
      </c>
      <c r="P1474">
        <v>1</v>
      </c>
    </row>
    <row r="1475" spans="1:16" x14ac:dyDescent="0.35">
      <c r="A1475" t="s">
        <v>4290</v>
      </c>
      <c r="B1475" t="s">
        <v>4291</v>
      </c>
      <c r="C1475" t="s">
        <v>1396</v>
      </c>
      <c r="D1475" t="s">
        <v>97</v>
      </c>
      <c r="E1475" t="s">
        <v>1397</v>
      </c>
      <c r="F1475" t="s">
        <v>4292</v>
      </c>
      <c r="H1475" s="1">
        <v>45765</v>
      </c>
      <c r="I1475" t="s">
        <v>190</v>
      </c>
      <c r="J1475" t="s">
        <v>4</v>
      </c>
      <c r="K1475" t="s">
        <v>1</v>
      </c>
      <c r="L1475" t="s">
        <v>28</v>
      </c>
      <c r="M1475" t="s">
        <v>7747</v>
      </c>
      <c r="N1475">
        <v>6</v>
      </c>
      <c r="O1475" t="s">
        <v>4</v>
      </c>
      <c r="P1475">
        <v>1</v>
      </c>
    </row>
    <row r="1476" spans="1:16" x14ac:dyDescent="0.35">
      <c r="A1476" t="s">
        <v>4290</v>
      </c>
      <c r="B1476" t="s">
        <v>4293</v>
      </c>
      <c r="C1476" t="s">
        <v>1396</v>
      </c>
      <c r="D1476" t="s">
        <v>97</v>
      </c>
      <c r="E1476" t="s">
        <v>1397</v>
      </c>
      <c r="F1476" t="s">
        <v>4294</v>
      </c>
      <c r="H1476" s="1">
        <v>45765</v>
      </c>
      <c r="I1476" t="s">
        <v>190</v>
      </c>
      <c r="J1476" t="s">
        <v>4</v>
      </c>
      <c r="K1476" t="s">
        <v>1</v>
      </c>
      <c r="L1476" t="s">
        <v>28</v>
      </c>
      <c r="M1476" t="s">
        <v>7747</v>
      </c>
      <c r="N1476">
        <v>6</v>
      </c>
      <c r="O1476" t="s">
        <v>4</v>
      </c>
      <c r="P1476">
        <v>1</v>
      </c>
    </row>
    <row r="1477" spans="1:16" x14ac:dyDescent="0.35">
      <c r="A1477" t="s">
        <v>4295</v>
      </c>
      <c r="B1477" t="s">
        <v>4296</v>
      </c>
      <c r="C1477" t="s">
        <v>1396</v>
      </c>
      <c r="D1477" t="s">
        <v>97</v>
      </c>
      <c r="E1477" t="s">
        <v>1397</v>
      </c>
      <c r="F1477" t="s">
        <v>4297</v>
      </c>
      <c r="H1477" s="1">
        <v>45765</v>
      </c>
      <c r="I1477" t="s">
        <v>190</v>
      </c>
      <c r="J1477" t="s">
        <v>4</v>
      </c>
      <c r="K1477" t="s">
        <v>1</v>
      </c>
      <c r="L1477" t="s">
        <v>28</v>
      </c>
      <c r="M1477" t="s">
        <v>7747</v>
      </c>
      <c r="N1477">
        <v>6</v>
      </c>
      <c r="O1477" t="s">
        <v>4</v>
      </c>
      <c r="P1477">
        <v>1</v>
      </c>
    </row>
    <row r="1478" spans="1:16" x14ac:dyDescent="0.35">
      <c r="A1478" t="s">
        <v>4295</v>
      </c>
      <c r="B1478" t="s">
        <v>4298</v>
      </c>
      <c r="C1478" t="s">
        <v>1402</v>
      </c>
      <c r="D1478" t="s">
        <v>97</v>
      </c>
      <c r="E1478" t="s">
        <v>1397</v>
      </c>
      <c r="F1478" t="s">
        <v>4299</v>
      </c>
      <c r="H1478" s="1">
        <v>45765</v>
      </c>
      <c r="I1478" t="s">
        <v>190</v>
      </c>
      <c r="J1478" t="s">
        <v>4</v>
      </c>
      <c r="K1478" t="s">
        <v>1</v>
      </c>
      <c r="L1478" t="s">
        <v>28</v>
      </c>
      <c r="M1478" t="s">
        <v>7747</v>
      </c>
      <c r="N1478">
        <v>6</v>
      </c>
      <c r="O1478" t="s">
        <v>4</v>
      </c>
      <c r="P1478">
        <v>1</v>
      </c>
    </row>
    <row r="1479" spans="1:16" x14ac:dyDescent="0.35">
      <c r="A1479" t="s">
        <v>4300</v>
      </c>
      <c r="B1479" t="s">
        <v>4301</v>
      </c>
      <c r="C1479" t="s">
        <v>1396</v>
      </c>
      <c r="D1479" t="s">
        <v>385</v>
      </c>
      <c r="E1479" t="s">
        <v>1397</v>
      </c>
      <c r="F1479" t="s">
        <v>4302</v>
      </c>
      <c r="H1479" s="1">
        <v>45765</v>
      </c>
      <c r="I1479" t="s">
        <v>190</v>
      </c>
      <c r="J1479" t="s">
        <v>4</v>
      </c>
      <c r="K1479" t="s">
        <v>1</v>
      </c>
      <c r="L1479" t="s">
        <v>28</v>
      </c>
      <c r="M1479" t="s">
        <v>7747</v>
      </c>
      <c r="N1479">
        <v>6</v>
      </c>
      <c r="O1479" t="s">
        <v>4</v>
      </c>
      <c r="P1479">
        <v>1</v>
      </c>
    </row>
    <row r="1480" spans="1:16" x14ac:dyDescent="0.35">
      <c r="A1480" t="s">
        <v>4303</v>
      </c>
      <c r="B1480" t="s">
        <v>3407</v>
      </c>
      <c r="C1480" t="s">
        <v>1402</v>
      </c>
      <c r="D1480" t="s">
        <v>97</v>
      </c>
      <c r="E1480" t="s">
        <v>1397</v>
      </c>
      <c r="F1480" t="s">
        <v>4304</v>
      </c>
      <c r="H1480" s="1">
        <v>45765</v>
      </c>
      <c r="I1480" t="s">
        <v>190</v>
      </c>
      <c r="J1480" t="s">
        <v>4</v>
      </c>
      <c r="K1480" t="s">
        <v>1</v>
      </c>
      <c r="L1480" t="s">
        <v>28</v>
      </c>
      <c r="M1480" t="s">
        <v>7747</v>
      </c>
      <c r="N1480">
        <v>6</v>
      </c>
      <c r="O1480" t="s">
        <v>4</v>
      </c>
      <c r="P1480">
        <v>1</v>
      </c>
    </row>
    <row r="1481" spans="1:16" x14ac:dyDescent="0.35">
      <c r="A1481" t="s">
        <v>4305</v>
      </c>
      <c r="B1481" t="s">
        <v>4165</v>
      </c>
      <c r="C1481" t="s">
        <v>1402</v>
      </c>
      <c r="D1481" t="s">
        <v>97</v>
      </c>
      <c r="E1481" t="s">
        <v>1397</v>
      </c>
      <c r="F1481" t="s">
        <v>4306</v>
      </c>
      <c r="H1481" s="1">
        <v>45765</v>
      </c>
      <c r="I1481" t="s">
        <v>190</v>
      </c>
      <c r="J1481" t="s">
        <v>4</v>
      </c>
      <c r="K1481" t="s">
        <v>1</v>
      </c>
      <c r="L1481" t="s">
        <v>28</v>
      </c>
      <c r="M1481" t="s">
        <v>7747</v>
      </c>
      <c r="N1481">
        <v>6</v>
      </c>
      <c r="O1481" t="s">
        <v>4</v>
      </c>
      <c r="P1481">
        <v>1</v>
      </c>
    </row>
    <row r="1482" spans="1:16" x14ac:dyDescent="0.35">
      <c r="A1482" t="s">
        <v>4305</v>
      </c>
      <c r="B1482" t="s">
        <v>4307</v>
      </c>
      <c r="C1482" t="s">
        <v>1472</v>
      </c>
      <c r="D1482" t="s">
        <v>97</v>
      </c>
      <c r="E1482" t="s">
        <v>1397</v>
      </c>
      <c r="F1482" t="s">
        <v>4308</v>
      </c>
      <c r="H1482" s="1">
        <v>45765</v>
      </c>
      <c r="I1482" t="s">
        <v>190</v>
      </c>
      <c r="J1482" t="s">
        <v>4</v>
      </c>
      <c r="K1482" t="s">
        <v>1</v>
      </c>
      <c r="L1482" t="s">
        <v>28</v>
      </c>
      <c r="M1482" t="s">
        <v>1472</v>
      </c>
      <c r="N1482">
        <v>6</v>
      </c>
      <c r="O1482" t="s">
        <v>4</v>
      </c>
      <c r="P1482">
        <v>1</v>
      </c>
    </row>
    <row r="1483" spans="1:16" x14ac:dyDescent="0.35">
      <c r="A1483" t="s">
        <v>4309</v>
      </c>
      <c r="B1483" t="s">
        <v>4310</v>
      </c>
      <c r="C1483" t="s">
        <v>1402</v>
      </c>
      <c r="D1483" t="s">
        <v>97</v>
      </c>
      <c r="E1483" t="s">
        <v>1397</v>
      </c>
      <c r="F1483" t="s">
        <v>4311</v>
      </c>
      <c r="H1483" s="1">
        <v>45765</v>
      </c>
      <c r="I1483" t="s">
        <v>190</v>
      </c>
      <c r="J1483" t="s">
        <v>4</v>
      </c>
      <c r="K1483" t="s">
        <v>1</v>
      </c>
      <c r="L1483" t="s">
        <v>28</v>
      </c>
      <c r="M1483" t="s">
        <v>7747</v>
      </c>
      <c r="N1483">
        <v>6</v>
      </c>
      <c r="O1483" t="s">
        <v>4</v>
      </c>
      <c r="P1483">
        <v>1</v>
      </c>
    </row>
    <row r="1484" spans="1:16" x14ac:dyDescent="0.35">
      <c r="A1484" t="s">
        <v>4312</v>
      </c>
      <c r="B1484" t="s">
        <v>4313</v>
      </c>
      <c r="C1484" t="s">
        <v>1402</v>
      </c>
      <c r="D1484" t="s">
        <v>97</v>
      </c>
      <c r="E1484" t="s">
        <v>1397</v>
      </c>
      <c r="F1484" t="s">
        <v>4314</v>
      </c>
      <c r="H1484" s="1">
        <v>45765</v>
      </c>
      <c r="I1484" t="s">
        <v>190</v>
      </c>
      <c r="J1484" t="s">
        <v>4</v>
      </c>
      <c r="K1484" t="s">
        <v>1</v>
      </c>
      <c r="L1484" t="s">
        <v>28</v>
      </c>
      <c r="M1484" t="s">
        <v>7747</v>
      </c>
      <c r="N1484">
        <v>6</v>
      </c>
      <c r="O1484" t="s">
        <v>4</v>
      </c>
      <c r="P1484">
        <v>1</v>
      </c>
    </row>
    <row r="1485" spans="1:16" x14ac:dyDescent="0.35">
      <c r="A1485" t="s">
        <v>4312</v>
      </c>
      <c r="B1485" t="s">
        <v>1837</v>
      </c>
      <c r="C1485" t="s">
        <v>1472</v>
      </c>
      <c r="D1485" t="s">
        <v>97</v>
      </c>
      <c r="E1485" t="s">
        <v>1397</v>
      </c>
      <c r="F1485" t="s">
        <v>4315</v>
      </c>
      <c r="H1485" s="1">
        <v>45765</v>
      </c>
      <c r="I1485" t="s">
        <v>190</v>
      </c>
      <c r="J1485" t="s">
        <v>4</v>
      </c>
      <c r="K1485" t="s">
        <v>1</v>
      </c>
      <c r="L1485" t="s">
        <v>28</v>
      </c>
      <c r="M1485" t="s">
        <v>1472</v>
      </c>
      <c r="N1485">
        <v>6</v>
      </c>
      <c r="O1485" t="s">
        <v>4</v>
      </c>
      <c r="P1485">
        <v>1</v>
      </c>
    </row>
    <row r="1486" spans="1:16" x14ac:dyDescent="0.35">
      <c r="A1486" t="s">
        <v>4312</v>
      </c>
      <c r="B1486" t="s">
        <v>1857</v>
      </c>
      <c r="C1486" t="s">
        <v>1402</v>
      </c>
      <c r="D1486" t="s">
        <v>97</v>
      </c>
      <c r="E1486" t="s">
        <v>1397</v>
      </c>
      <c r="F1486" t="s">
        <v>4316</v>
      </c>
      <c r="H1486" s="1">
        <v>45765</v>
      </c>
      <c r="I1486" t="s">
        <v>190</v>
      </c>
      <c r="J1486" t="s">
        <v>4</v>
      </c>
      <c r="K1486" t="s">
        <v>1</v>
      </c>
      <c r="L1486" t="s">
        <v>28</v>
      </c>
      <c r="M1486" t="s">
        <v>7747</v>
      </c>
      <c r="N1486">
        <v>6</v>
      </c>
      <c r="O1486" t="s">
        <v>4</v>
      </c>
      <c r="P1486">
        <v>1</v>
      </c>
    </row>
    <row r="1487" spans="1:16" x14ac:dyDescent="0.35">
      <c r="A1487" t="s">
        <v>4312</v>
      </c>
      <c r="B1487" t="s">
        <v>4317</v>
      </c>
      <c r="C1487" t="s">
        <v>1472</v>
      </c>
      <c r="D1487" t="s">
        <v>97</v>
      </c>
      <c r="E1487" t="s">
        <v>1397</v>
      </c>
      <c r="F1487" t="s">
        <v>4318</v>
      </c>
      <c r="H1487" s="1">
        <v>45765</v>
      </c>
      <c r="I1487" t="s">
        <v>190</v>
      </c>
      <c r="J1487" t="s">
        <v>4</v>
      </c>
      <c r="K1487" t="s">
        <v>1</v>
      </c>
      <c r="L1487" t="s">
        <v>28</v>
      </c>
      <c r="M1487" t="s">
        <v>1472</v>
      </c>
      <c r="N1487">
        <v>6</v>
      </c>
      <c r="O1487" t="s">
        <v>4</v>
      </c>
      <c r="P1487">
        <v>1</v>
      </c>
    </row>
    <row r="1488" spans="1:16" x14ac:dyDescent="0.35">
      <c r="A1488" t="s">
        <v>4319</v>
      </c>
      <c r="B1488" t="s">
        <v>4069</v>
      </c>
      <c r="C1488" t="s">
        <v>1396</v>
      </c>
      <c r="D1488" t="s">
        <v>97</v>
      </c>
      <c r="E1488" t="s">
        <v>1397</v>
      </c>
      <c r="F1488" t="s">
        <v>4320</v>
      </c>
      <c r="H1488" s="1">
        <v>45765</v>
      </c>
      <c r="I1488" t="s">
        <v>190</v>
      </c>
      <c r="J1488" t="s">
        <v>4</v>
      </c>
      <c r="K1488" t="s">
        <v>1</v>
      </c>
      <c r="L1488" t="s">
        <v>28</v>
      </c>
      <c r="M1488" t="s">
        <v>7747</v>
      </c>
      <c r="N1488">
        <v>6</v>
      </c>
      <c r="O1488" t="s">
        <v>4</v>
      </c>
      <c r="P1488">
        <v>1</v>
      </c>
    </row>
    <row r="1489" spans="1:16" x14ac:dyDescent="0.35">
      <c r="A1489" t="s">
        <v>4321</v>
      </c>
      <c r="B1489" t="s">
        <v>4322</v>
      </c>
      <c r="C1489" t="s">
        <v>1396</v>
      </c>
      <c r="D1489" t="s">
        <v>97</v>
      </c>
      <c r="E1489" t="s">
        <v>1397</v>
      </c>
      <c r="F1489" t="s">
        <v>4323</v>
      </c>
      <c r="H1489" s="1">
        <v>45765</v>
      </c>
      <c r="I1489" t="s">
        <v>190</v>
      </c>
      <c r="J1489" t="s">
        <v>4</v>
      </c>
      <c r="K1489" t="s">
        <v>1</v>
      </c>
      <c r="L1489" t="s">
        <v>28</v>
      </c>
      <c r="M1489" t="s">
        <v>7747</v>
      </c>
      <c r="N1489">
        <v>6</v>
      </c>
      <c r="O1489" t="s">
        <v>4</v>
      </c>
      <c r="P1489">
        <v>1</v>
      </c>
    </row>
    <row r="1490" spans="1:16" x14ac:dyDescent="0.35">
      <c r="A1490" t="s">
        <v>4324</v>
      </c>
      <c r="B1490" t="s">
        <v>4325</v>
      </c>
      <c r="C1490" t="s">
        <v>1396</v>
      </c>
      <c r="D1490" t="s">
        <v>97</v>
      </c>
      <c r="E1490" t="s">
        <v>1397</v>
      </c>
      <c r="F1490" t="s">
        <v>4326</v>
      </c>
      <c r="H1490" s="1">
        <v>45765</v>
      </c>
      <c r="I1490" t="s">
        <v>190</v>
      </c>
      <c r="J1490" t="s">
        <v>4</v>
      </c>
      <c r="K1490" t="s">
        <v>1</v>
      </c>
      <c r="L1490" t="s">
        <v>28</v>
      </c>
      <c r="M1490" t="s">
        <v>7747</v>
      </c>
      <c r="N1490">
        <v>6</v>
      </c>
      <c r="O1490" t="s">
        <v>4</v>
      </c>
      <c r="P1490">
        <v>1</v>
      </c>
    </row>
    <row r="1491" spans="1:16" x14ac:dyDescent="0.35">
      <c r="A1491" t="s">
        <v>4327</v>
      </c>
      <c r="B1491" t="s">
        <v>4130</v>
      </c>
      <c r="C1491" t="s">
        <v>1396</v>
      </c>
      <c r="D1491" t="s">
        <v>97</v>
      </c>
      <c r="E1491" t="s">
        <v>1397</v>
      </c>
      <c r="F1491" t="s">
        <v>4328</v>
      </c>
      <c r="H1491" s="1">
        <v>45765</v>
      </c>
      <c r="I1491" t="s">
        <v>190</v>
      </c>
      <c r="J1491" t="s">
        <v>4</v>
      </c>
      <c r="K1491" t="s">
        <v>1</v>
      </c>
      <c r="L1491" t="s">
        <v>28</v>
      </c>
      <c r="M1491" t="s">
        <v>7747</v>
      </c>
      <c r="N1491">
        <v>6</v>
      </c>
      <c r="O1491" t="s">
        <v>4</v>
      </c>
      <c r="P1491">
        <v>1</v>
      </c>
    </row>
    <row r="1492" spans="1:16" x14ac:dyDescent="0.35">
      <c r="A1492" t="s">
        <v>4329</v>
      </c>
      <c r="B1492" t="s">
        <v>2501</v>
      </c>
      <c r="C1492" t="s">
        <v>1396</v>
      </c>
      <c r="D1492" t="s">
        <v>97</v>
      </c>
      <c r="E1492" t="s">
        <v>1397</v>
      </c>
      <c r="F1492" t="s">
        <v>4330</v>
      </c>
      <c r="H1492" s="1">
        <v>45765</v>
      </c>
      <c r="I1492" t="s">
        <v>190</v>
      </c>
      <c r="J1492" t="s">
        <v>4</v>
      </c>
      <c r="K1492" t="s">
        <v>1</v>
      </c>
      <c r="L1492" t="s">
        <v>28</v>
      </c>
      <c r="M1492" t="s">
        <v>7747</v>
      </c>
      <c r="N1492">
        <v>6</v>
      </c>
      <c r="O1492" t="s">
        <v>4</v>
      </c>
      <c r="P1492">
        <v>1</v>
      </c>
    </row>
    <row r="1493" spans="1:16" x14ac:dyDescent="0.35">
      <c r="A1493" t="s">
        <v>4329</v>
      </c>
      <c r="B1493" t="s">
        <v>4331</v>
      </c>
      <c r="C1493" t="s">
        <v>1402</v>
      </c>
      <c r="D1493" t="s">
        <v>97</v>
      </c>
      <c r="E1493" t="s">
        <v>1397</v>
      </c>
      <c r="F1493" t="s">
        <v>4332</v>
      </c>
      <c r="H1493" s="1">
        <v>45765</v>
      </c>
      <c r="I1493" t="s">
        <v>190</v>
      </c>
      <c r="J1493" t="s">
        <v>4</v>
      </c>
      <c r="K1493" t="s">
        <v>1</v>
      </c>
      <c r="L1493" t="s">
        <v>28</v>
      </c>
      <c r="M1493" t="s">
        <v>7747</v>
      </c>
      <c r="N1493">
        <v>6</v>
      </c>
      <c r="O1493" t="s">
        <v>4</v>
      </c>
      <c r="P1493">
        <v>1</v>
      </c>
    </row>
    <row r="1494" spans="1:16" x14ac:dyDescent="0.35">
      <c r="A1494" t="s">
        <v>4333</v>
      </c>
      <c r="B1494" t="s">
        <v>4334</v>
      </c>
      <c r="C1494" t="s">
        <v>1396</v>
      </c>
      <c r="D1494" t="s">
        <v>385</v>
      </c>
      <c r="E1494" t="s">
        <v>1397</v>
      </c>
      <c r="F1494" t="s">
        <v>4335</v>
      </c>
      <c r="H1494" s="1">
        <v>45765</v>
      </c>
      <c r="I1494" t="s">
        <v>190</v>
      </c>
      <c r="J1494" t="s">
        <v>4</v>
      </c>
      <c r="K1494" t="s">
        <v>1</v>
      </c>
      <c r="L1494" t="s">
        <v>28</v>
      </c>
      <c r="M1494" t="s">
        <v>7747</v>
      </c>
      <c r="N1494">
        <v>6</v>
      </c>
      <c r="O1494" t="s">
        <v>4</v>
      </c>
      <c r="P1494">
        <v>1</v>
      </c>
    </row>
    <row r="1495" spans="1:16" x14ac:dyDescent="0.35">
      <c r="A1495" t="s">
        <v>4336</v>
      </c>
      <c r="B1495" t="s">
        <v>3361</v>
      </c>
      <c r="C1495" t="s">
        <v>1472</v>
      </c>
      <c r="D1495" t="s">
        <v>97</v>
      </c>
      <c r="E1495" t="s">
        <v>1397</v>
      </c>
      <c r="F1495" t="s">
        <v>4337</v>
      </c>
      <c r="H1495" s="1">
        <v>45765</v>
      </c>
      <c r="I1495" t="s">
        <v>190</v>
      </c>
      <c r="J1495" t="s">
        <v>4</v>
      </c>
      <c r="K1495" t="s">
        <v>1</v>
      </c>
      <c r="L1495" t="s">
        <v>28</v>
      </c>
      <c r="M1495" t="s">
        <v>1472</v>
      </c>
      <c r="N1495">
        <v>6</v>
      </c>
      <c r="O1495" t="s">
        <v>4</v>
      </c>
      <c r="P1495">
        <v>1</v>
      </c>
    </row>
    <row r="1496" spans="1:16" x14ac:dyDescent="0.35">
      <c r="A1496" t="s">
        <v>4336</v>
      </c>
      <c r="B1496" t="s">
        <v>4338</v>
      </c>
      <c r="C1496" t="s">
        <v>1396</v>
      </c>
      <c r="D1496" t="s">
        <v>97</v>
      </c>
      <c r="E1496" t="s">
        <v>1397</v>
      </c>
      <c r="F1496" t="s">
        <v>4339</v>
      </c>
      <c r="H1496" s="1">
        <v>45765</v>
      </c>
      <c r="I1496" t="s">
        <v>190</v>
      </c>
      <c r="J1496" t="s">
        <v>4</v>
      </c>
      <c r="K1496" t="s">
        <v>1</v>
      </c>
      <c r="L1496" t="s">
        <v>28</v>
      </c>
      <c r="M1496" t="s">
        <v>7747</v>
      </c>
      <c r="N1496">
        <v>6</v>
      </c>
      <c r="O1496" t="s">
        <v>4</v>
      </c>
      <c r="P1496">
        <v>1</v>
      </c>
    </row>
    <row r="1497" spans="1:16" x14ac:dyDescent="0.35">
      <c r="A1497" t="s">
        <v>4336</v>
      </c>
      <c r="B1497" t="s">
        <v>4340</v>
      </c>
      <c r="C1497" t="s">
        <v>1402</v>
      </c>
      <c r="D1497" t="s">
        <v>97</v>
      </c>
      <c r="E1497" t="s">
        <v>1397</v>
      </c>
      <c r="F1497" t="s">
        <v>4341</v>
      </c>
      <c r="H1497" s="1">
        <v>45765</v>
      </c>
      <c r="I1497" t="s">
        <v>190</v>
      </c>
      <c r="J1497" t="s">
        <v>4</v>
      </c>
      <c r="K1497" t="s">
        <v>1</v>
      </c>
      <c r="L1497" t="s">
        <v>28</v>
      </c>
      <c r="M1497" t="s">
        <v>7747</v>
      </c>
      <c r="N1497">
        <v>6</v>
      </c>
      <c r="O1497" t="s">
        <v>4</v>
      </c>
      <c r="P1497">
        <v>1</v>
      </c>
    </row>
    <row r="1498" spans="1:16" x14ac:dyDescent="0.35">
      <c r="A1498" t="s">
        <v>4342</v>
      </c>
      <c r="B1498" t="s">
        <v>4343</v>
      </c>
      <c r="C1498" t="s">
        <v>1402</v>
      </c>
      <c r="D1498" t="s">
        <v>97</v>
      </c>
      <c r="E1498" t="s">
        <v>1397</v>
      </c>
      <c r="F1498" t="s">
        <v>4344</v>
      </c>
      <c r="H1498" s="1">
        <v>45765</v>
      </c>
      <c r="I1498" t="s">
        <v>190</v>
      </c>
      <c r="J1498" t="s">
        <v>4</v>
      </c>
      <c r="K1498" t="s">
        <v>1</v>
      </c>
      <c r="L1498" t="s">
        <v>28</v>
      </c>
      <c r="M1498" t="s">
        <v>7747</v>
      </c>
      <c r="N1498">
        <v>6</v>
      </c>
      <c r="O1498" t="s">
        <v>4</v>
      </c>
      <c r="P1498">
        <v>1</v>
      </c>
    </row>
    <row r="1499" spans="1:16" x14ac:dyDescent="0.35">
      <c r="A1499" t="s">
        <v>4342</v>
      </c>
      <c r="B1499" t="s">
        <v>3407</v>
      </c>
      <c r="C1499" t="s">
        <v>1472</v>
      </c>
      <c r="D1499" t="s">
        <v>97</v>
      </c>
      <c r="E1499" t="s">
        <v>1397</v>
      </c>
      <c r="F1499" t="s">
        <v>4345</v>
      </c>
      <c r="H1499" s="1">
        <v>45765</v>
      </c>
      <c r="I1499" t="s">
        <v>190</v>
      </c>
      <c r="J1499" t="s">
        <v>4</v>
      </c>
      <c r="K1499" t="s">
        <v>1</v>
      </c>
      <c r="L1499" t="s">
        <v>28</v>
      </c>
      <c r="M1499" t="s">
        <v>1472</v>
      </c>
      <c r="N1499">
        <v>6</v>
      </c>
      <c r="O1499" t="s">
        <v>4</v>
      </c>
      <c r="P1499">
        <v>1</v>
      </c>
    </row>
    <row r="1500" spans="1:16" x14ac:dyDescent="0.35">
      <c r="A1500" t="s">
        <v>4342</v>
      </c>
      <c r="B1500" t="s">
        <v>4254</v>
      </c>
      <c r="C1500" t="s">
        <v>1396</v>
      </c>
      <c r="D1500" t="s">
        <v>97</v>
      </c>
      <c r="E1500" t="s">
        <v>1397</v>
      </c>
      <c r="F1500" t="s">
        <v>4346</v>
      </c>
      <c r="H1500" s="1">
        <v>45765</v>
      </c>
      <c r="I1500" t="s">
        <v>190</v>
      </c>
      <c r="J1500" t="s">
        <v>4</v>
      </c>
      <c r="K1500" t="s">
        <v>1</v>
      </c>
      <c r="L1500" t="s">
        <v>28</v>
      </c>
      <c r="M1500" t="s">
        <v>7747</v>
      </c>
      <c r="N1500">
        <v>6</v>
      </c>
      <c r="O1500" t="s">
        <v>4</v>
      </c>
      <c r="P1500">
        <v>1</v>
      </c>
    </row>
    <row r="1501" spans="1:16" x14ac:dyDescent="0.35">
      <c r="A1501" t="s">
        <v>4347</v>
      </c>
      <c r="B1501" t="s">
        <v>4348</v>
      </c>
      <c r="C1501" t="s">
        <v>1396</v>
      </c>
      <c r="D1501" t="s">
        <v>97</v>
      </c>
      <c r="E1501" t="s">
        <v>1397</v>
      </c>
      <c r="F1501" t="s">
        <v>4349</v>
      </c>
      <c r="H1501" s="1">
        <v>45765</v>
      </c>
      <c r="I1501" t="s">
        <v>190</v>
      </c>
      <c r="J1501" t="s">
        <v>4</v>
      </c>
      <c r="K1501" t="s">
        <v>1</v>
      </c>
      <c r="L1501" t="s">
        <v>28</v>
      </c>
      <c r="M1501" t="s">
        <v>7747</v>
      </c>
      <c r="N1501">
        <v>6</v>
      </c>
      <c r="O1501" t="s">
        <v>4</v>
      </c>
      <c r="P1501">
        <v>1</v>
      </c>
    </row>
    <row r="1502" spans="1:16" x14ac:dyDescent="0.35">
      <c r="A1502" t="s">
        <v>4350</v>
      </c>
      <c r="B1502" t="s">
        <v>4351</v>
      </c>
      <c r="C1502" t="s">
        <v>1396</v>
      </c>
      <c r="D1502" t="s">
        <v>385</v>
      </c>
      <c r="E1502" t="s">
        <v>1397</v>
      </c>
      <c r="F1502" t="s">
        <v>4352</v>
      </c>
      <c r="H1502" s="1">
        <v>45765</v>
      </c>
      <c r="I1502" t="s">
        <v>190</v>
      </c>
      <c r="J1502" t="s">
        <v>4</v>
      </c>
      <c r="K1502" t="s">
        <v>1</v>
      </c>
      <c r="L1502" t="s">
        <v>28</v>
      </c>
      <c r="M1502" t="s">
        <v>7747</v>
      </c>
      <c r="N1502">
        <v>6</v>
      </c>
      <c r="O1502" t="s">
        <v>4</v>
      </c>
      <c r="P1502">
        <v>1</v>
      </c>
    </row>
    <row r="1503" spans="1:16" x14ac:dyDescent="0.35">
      <c r="A1503" t="s">
        <v>4350</v>
      </c>
      <c r="B1503" t="s">
        <v>4353</v>
      </c>
      <c r="C1503" t="s">
        <v>1402</v>
      </c>
      <c r="D1503" t="s">
        <v>385</v>
      </c>
      <c r="E1503" t="s">
        <v>1397</v>
      </c>
      <c r="F1503" t="s">
        <v>4354</v>
      </c>
      <c r="H1503" s="1">
        <v>45765</v>
      </c>
      <c r="I1503" t="s">
        <v>190</v>
      </c>
      <c r="J1503" t="s">
        <v>4</v>
      </c>
      <c r="K1503" t="s">
        <v>1</v>
      </c>
      <c r="L1503" t="s">
        <v>28</v>
      </c>
      <c r="M1503" t="s">
        <v>7747</v>
      </c>
      <c r="N1503">
        <v>6</v>
      </c>
      <c r="O1503" t="s">
        <v>4</v>
      </c>
      <c r="P1503">
        <v>1</v>
      </c>
    </row>
    <row r="1504" spans="1:16" x14ac:dyDescent="0.35">
      <c r="A1504" t="s">
        <v>2184</v>
      </c>
      <c r="B1504" t="s">
        <v>2242</v>
      </c>
      <c r="C1504" t="s">
        <v>1402</v>
      </c>
      <c r="D1504" t="s">
        <v>394</v>
      </c>
      <c r="E1504" t="s">
        <v>1397</v>
      </c>
      <c r="F1504" t="s">
        <v>4355</v>
      </c>
      <c r="H1504" s="1">
        <v>45765</v>
      </c>
      <c r="I1504" t="s">
        <v>190</v>
      </c>
      <c r="J1504" t="s">
        <v>4</v>
      </c>
      <c r="K1504" t="s">
        <v>1</v>
      </c>
      <c r="L1504" t="s">
        <v>28</v>
      </c>
      <c r="M1504" t="s">
        <v>7747</v>
      </c>
      <c r="N1504">
        <v>6</v>
      </c>
      <c r="O1504" t="s">
        <v>4</v>
      </c>
      <c r="P1504">
        <v>1</v>
      </c>
    </row>
    <row r="1505" spans="1:16" x14ac:dyDescent="0.35">
      <c r="A1505" t="s">
        <v>4356</v>
      </c>
      <c r="B1505" t="s">
        <v>1857</v>
      </c>
      <c r="C1505" t="s">
        <v>1472</v>
      </c>
      <c r="D1505" t="s">
        <v>97</v>
      </c>
      <c r="E1505" t="s">
        <v>1397</v>
      </c>
      <c r="F1505" t="s">
        <v>4357</v>
      </c>
      <c r="H1505" s="1">
        <v>45765</v>
      </c>
      <c r="I1505" t="s">
        <v>190</v>
      </c>
      <c r="J1505" t="s">
        <v>4</v>
      </c>
      <c r="K1505" t="s">
        <v>1</v>
      </c>
      <c r="L1505" t="s">
        <v>28</v>
      </c>
      <c r="M1505" t="s">
        <v>1472</v>
      </c>
      <c r="N1505">
        <v>6</v>
      </c>
      <c r="O1505" t="s">
        <v>4</v>
      </c>
      <c r="P1505">
        <v>1</v>
      </c>
    </row>
    <row r="1506" spans="1:16" x14ac:dyDescent="0.35">
      <c r="A1506" t="s">
        <v>4356</v>
      </c>
      <c r="B1506" t="s">
        <v>4146</v>
      </c>
      <c r="C1506" t="s">
        <v>1402</v>
      </c>
      <c r="D1506" t="s">
        <v>97</v>
      </c>
      <c r="E1506" t="s">
        <v>1397</v>
      </c>
      <c r="F1506" t="s">
        <v>4358</v>
      </c>
      <c r="H1506" s="1">
        <v>45765</v>
      </c>
      <c r="I1506" t="s">
        <v>190</v>
      </c>
      <c r="J1506" t="s">
        <v>4</v>
      </c>
      <c r="K1506" t="s">
        <v>1</v>
      </c>
      <c r="L1506" t="s">
        <v>28</v>
      </c>
      <c r="M1506" t="s">
        <v>7747</v>
      </c>
      <c r="N1506">
        <v>6</v>
      </c>
      <c r="O1506" t="s">
        <v>4</v>
      </c>
      <c r="P1506">
        <v>1</v>
      </c>
    </row>
    <row r="1507" spans="1:16" x14ac:dyDescent="0.35">
      <c r="A1507" t="s">
        <v>4359</v>
      </c>
      <c r="B1507" t="s">
        <v>4360</v>
      </c>
      <c r="C1507" t="s">
        <v>1396</v>
      </c>
      <c r="D1507" t="s">
        <v>97</v>
      </c>
      <c r="E1507" t="s">
        <v>1397</v>
      </c>
      <c r="F1507" t="s">
        <v>4361</v>
      </c>
      <c r="H1507" s="1">
        <v>45765</v>
      </c>
      <c r="I1507" t="s">
        <v>190</v>
      </c>
      <c r="J1507" t="s">
        <v>4</v>
      </c>
      <c r="K1507" t="s">
        <v>1</v>
      </c>
      <c r="L1507" t="s">
        <v>28</v>
      </c>
      <c r="M1507" t="s">
        <v>7747</v>
      </c>
      <c r="N1507">
        <v>6</v>
      </c>
      <c r="O1507" t="s">
        <v>4</v>
      </c>
      <c r="P1507">
        <v>1</v>
      </c>
    </row>
    <row r="1508" spans="1:16" x14ac:dyDescent="0.35">
      <c r="A1508" t="s">
        <v>4359</v>
      </c>
      <c r="B1508" t="s">
        <v>1852</v>
      </c>
      <c r="C1508" t="s">
        <v>1402</v>
      </c>
      <c r="D1508" t="s">
        <v>97</v>
      </c>
      <c r="E1508" t="s">
        <v>1397</v>
      </c>
      <c r="F1508" t="s">
        <v>4362</v>
      </c>
      <c r="H1508" s="1">
        <v>45765</v>
      </c>
      <c r="I1508" t="s">
        <v>190</v>
      </c>
      <c r="J1508" t="s">
        <v>4</v>
      </c>
      <c r="K1508" t="s">
        <v>1</v>
      </c>
      <c r="L1508" t="s">
        <v>28</v>
      </c>
      <c r="M1508" t="s">
        <v>7747</v>
      </c>
      <c r="N1508">
        <v>6</v>
      </c>
      <c r="O1508" t="s">
        <v>4</v>
      </c>
      <c r="P1508">
        <v>1</v>
      </c>
    </row>
    <row r="1509" spans="1:16" x14ac:dyDescent="0.35">
      <c r="A1509" t="s">
        <v>4363</v>
      </c>
      <c r="B1509" t="s">
        <v>4364</v>
      </c>
      <c r="C1509" t="s">
        <v>1396</v>
      </c>
      <c r="D1509" t="s">
        <v>97</v>
      </c>
      <c r="E1509" t="s">
        <v>1397</v>
      </c>
      <c r="F1509" t="s">
        <v>4365</v>
      </c>
      <c r="H1509" s="1">
        <v>45765</v>
      </c>
      <c r="I1509" t="s">
        <v>190</v>
      </c>
      <c r="J1509" t="s">
        <v>4</v>
      </c>
      <c r="K1509" t="s">
        <v>1</v>
      </c>
      <c r="L1509" t="s">
        <v>28</v>
      </c>
      <c r="M1509" t="s">
        <v>7747</v>
      </c>
      <c r="N1509">
        <v>6</v>
      </c>
      <c r="O1509" t="s">
        <v>4</v>
      </c>
      <c r="P1509">
        <v>1</v>
      </c>
    </row>
    <row r="1510" spans="1:16" x14ac:dyDescent="0.35">
      <c r="A1510" t="s">
        <v>4363</v>
      </c>
      <c r="B1510" t="s">
        <v>4366</v>
      </c>
      <c r="C1510" t="s">
        <v>1396</v>
      </c>
      <c r="D1510" t="s">
        <v>97</v>
      </c>
      <c r="E1510" t="s">
        <v>1397</v>
      </c>
      <c r="F1510" t="s">
        <v>4367</v>
      </c>
      <c r="H1510" s="1">
        <v>45765</v>
      </c>
      <c r="I1510" t="s">
        <v>190</v>
      </c>
      <c r="J1510" t="s">
        <v>4</v>
      </c>
      <c r="K1510" t="s">
        <v>1</v>
      </c>
      <c r="L1510" t="s">
        <v>28</v>
      </c>
      <c r="M1510" t="s">
        <v>7747</v>
      </c>
      <c r="N1510">
        <v>6</v>
      </c>
      <c r="O1510" t="s">
        <v>4</v>
      </c>
      <c r="P1510">
        <v>1</v>
      </c>
    </row>
    <row r="1511" spans="1:16" x14ac:dyDescent="0.35">
      <c r="A1511" t="s">
        <v>4363</v>
      </c>
      <c r="B1511" t="s">
        <v>4368</v>
      </c>
      <c r="C1511" t="s">
        <v>1402</v>
      </c>
      <c r="D1511" t="s">
        <v>97</v>
      </c>
      <c r="E1511" t="s">
        <v>1397</v>
      </c>
      <c r="F1511" t="s">
        <v>4369</v>
      </c>
      <c r="H1511" s="1">
        <v>45765</v>
      </c>
      <c r="I1511" t="s">
        <v>190</v>
      </c>
      <c r="J1511" t="s">
        <v>4</v>
      </c>
      <c r="K1511" t="s">
        <v>1</v>
      </c>
      <c r="L1511" t="s">
        <v>28</v>
      </c>
      <c r="M1511" t="s">
        <v>7747</v>
      </c>
      <c r="N1511">
        <v>6</v>
      </c>
      <c r="O1511" t="s">
        <v>4</v>
      </c>
      <c r="P1511">
        <v>1</v>
      </c>
    </row>
    <row r="1512" spans="1:16" x14ac:dyDescent="0.35">
      <c r="A1512" t="s">
        <v>4370</v>
      </c>
      <c r="B1512" t="s">
        <v>4165</v>
      </c>
      <c r="C1512" t="s">
        <v>1402</v>
      </c>
      <c r="D1512" t="s">
        <v>97</v>
      </c>
      <c r="E1512" t="s">
        <v>1397</v>
      </c>
      <c r="F1512" t="s">
        <v>4371</v>
      </c>
      <c r="H1512" s="1">
        <v>45765</v>
      </c>
      <c r="I1512" t="s">
        <v>190</v>
      </c>
      <c r="J1512" t="s">
        <v>4</v>
      </c>
      <c r="K1512" t="s">
        <v>1</v>
      </c>
      <c r="L1512" t="s">
        <v>28</v>
      </c>
      <c r="M1512" t="s">
        <v>7747</v>
      </c>
      <c r="N1512">
        <v>6</v>
      </c>
      <c r="O1512" t="s">
        <v>4</v>
      </c>
      <c r="P1512">
        <v>1</v>
      </c>
    </row>
    <row r="1513" spans="1:16" x14ac:dyDescent="0.35">
      <c r="A1513" t="s">
        <v>4370</v>
      </c>
      <c r="B1513" t="s">
        <v>4372</v>
      </c>
      <c r="C1513" t="s">
        <v>1428</v>
      </c>
      <c r="D1513" t="s">
        <v>97</v>
      </c>
      <c r="E1513" t="s">
        <v>1397</v>
      </c>
      <c r="F1513" t="s">
        <v>4373</v>
      </c>
      <c r="H1513" s="1">
        <v>45765</v>
      </c>
      <c r="I1513" t="s">
        <v>190</v>
      </c>
      <c r="J1513" t="s">
        <v>4</v>
      </c>
      <c r="K1513" t="s">
        <v>1</v>
      </c>
      <c r="L1513" t="s">
        <v>28</v>
      </c>
      <c r="M1513" t="s">
        <v>1428</v>
      </c>
      <c r="N1513">
        <v>6</v>
      </c>
      <c r="O1513" t="s">
        <v>4</v>
      </c>
      <c r="P1513">
        <v>1</v>
      </c>
    </row>
    <row r="1514" spans="1:16" x14ac:dyDescent="0.35">
      <c r="A1514" t="s">
        <v>4374</v>
      </c>
      <c r="B1514" t="s">
        <v>4375</v>
      </c>
      <c r="C1514" t="s">
        <v>1396</v>
      </c>
      <c r="D1514" t="s">
        <v>97</v>
      </c>
      <c r="E1514" t="s">
        <v>1397</v>
      </c>
      <c r="F1514" t="s">
        <v>4376</v>
      </c>
      <c r="H1514" s="1">
        <v>45765</v>
      </c>
      <c r="I1514" t="s">
        <v>190</v>
      </c>
      <c r="J1514" t="s">
        <v>4</v>
      </c>
      <c r="K1514" t="s">
        <v>1</v>
      </c>
      <c r="L1514" t="s">
        <v>28</v>
      </c>
      <c r="M1514" t="s">
        <v>7747</v>
      </c>
      <c r="N1514">
        <v>6</v>
      </c>
      <c r="O1514" t="s">
        <v>4</v>
      </c>
      <c r="P1514">
        <v>1</v>
      </c>
    </row>
    <row r="1515" spans="1:16" x14ac:dyDescent="0.35">
      <c r="A1515" t="s">
        <v>4377</v>
      </c>
      <c r="B1515" t="s">
        <v>3506</v>
      </c>
      <c r="C1515" t="s">
        <v>1402</v>
      </c>
      <c r="D1515" t="s">
        <v>385</v>
      </c>
      <c r="E1515" t="s">
        <v>1397</v>
      </c>
      <c r="F1515" t="s">
        <v>4378</v>
      </c>
      <c r="H1515" s="1">
        <v>45765</v>
      </c>
      <c r="I1515" t="s">
        <v>190</v>
      </c>
      <c r="J1515" t="s">
        <v>4</v>
      </c>
      <c r="K1515" t="s">
        <v>1</v>
      </c>
      <c r="L1515" t="s">
        <v>28</v>
      </c>
      <c r="M1515" t="s">
        <v>7747</v>
      </c>
      <c r="N1515">
        <v>6</v>
      </c>
      <c r="O1515" t="s">
        <v>4</v>
      </c>
      <c r="P1515">
        <v>1</v>
      </c>
    </row>
    <row r="1516" spans="1:16" x14ac:dyDescent="0.35">
      <c r="A1516" t="s">
        <v>4377</v>
      </c>
      <c r="B1516" t="s">
        <v>1518</v>
      </c>
      <c r="C1516" t="s">
        <v>1402</v>
      </c>
      <c r="D1516" t="s">
        <v>385</v>
      </c>
      <c r="E1516" t="s">
        <v>1397</v>
      </c>
      <c r="F1516" t="s">
        <v>4379</v>
      </c>
      <c r="H1516" s="1">
        <v>45765</v>
      </c>
      <c r="I1516" t="s">
        <v>190</v>
      </c>
      <c r="J1516" t="s">
        <v>4</v>
      </c>
      <c r="K1516" t="s">
        <v>1</v>
      </c>
      <c r="L1516" t="s">
        <v>28</v>
      </c>
      <c r="M1516" t="s">
        <v>7747</v>
      </c>
      <c r="N1516">
        <v>6</v>
      </c>
      <c r="O1516" t="s">
        <v>4</v>
      </c>
      <c r="P1516">
        <v>1</v>
      </c>
    </row>
    <row r="1517" spans="1:16" x14ac:dyDescent="0.35">
      <c r="A1517" t="s">
        <v>4377</v>
      </c>
      <c r="B1517" t="s">
        <v>1553</v>
      </c>
      <c r="C1517" t="s">
        <v>1402</v>
      </c>
      <c r="D1517" t="s">
        <v>385</v>
      </c>
      <c r="E1517" t="s">
        <v>1397</v>
      </c>
      <c r="F1517" t="s">
        <v>4380</v>
      </c>
      <c r="H1517" s="1">
        <v>45765</v>
      </c>
      <c r="I1517" t="s">
        <v>190</v>
      </c>
      <c r="J1517" t="s">
        <v>4</v>
      </c>
      <c r="K1517" t="s">
        <v>1</v>
      </c>
      <c r="L1517" t="s">
        <v>28</v>
      </c>
      <c r="M1517" t="s">
        <v>7747</v>
      </c>
      <c r="N1517">
        <v>6</v>
      </c>
      <c r="O1517" t="s">
        <v>4</v>
      </c>
      <c r="P1517">
        <v>1</v>
      </c>
    </row>
    <row r="1518" spans="1:16" x14ac:dyDescent="0.35">
      <c r="A1518" t="s">
        <v>4381</v>
      </c>
      <c r="B1518" t="s">
        <v>2248</v>
      </c>
      <c r="C1518" t="s">
        <v>1396</v>
      </c>
      <c r="D1518" t="s">
        <v>385</v>
      </c>
      <c r="E1518" t="s">
        <v>1397</v>
      </c>
      <c r="F1518" t="s">
        <v>4382</v>
      </c>
      <c r="H1518" s="1">
        <v>45765</v>
      </c>
      <c r="I1518" t="s">
        <v>190</v>
      </c>
      <c r="J1518" t="s">
        <v>4</v>
      </c>
      <c r="K1518" t="s">
        <v>1</v>
      </c>
      <c r="L1518" t="s">
        <v>28</v>
      </c>
      <c r="M1518" t="s">
        <v>7747</v>
      </c>
      <c r="N1518">
        <v>6</v>
      </c>
      <c r="O1518" t="s">
        <v>4</v>
      </c>
      <c r="P1518">
        <v>1</v>
      </c>
    </row>
    <row r="1519" spans="1:16" x14ac:dyDescent="0.35">
      <c r="A1519" t="s">
        <v>4383</v>
      </c>
      <c r="B1519" t="s">
        <v>3511</v>
      </c>
      <c r="C1519" t="s">
        <v>1396</v>
      </c>
      <c r="D1519" t="s">
        <v>97</v>
      </c>
      <c r="E1519" t="s">
        <v>1397</v>
      </c>
      <c r="F1519" t="s">
        <v>4384</v>
      </c>
      <c r="H1519" s="1">
        <v>45765</v>
      </c>
      <c r="I1519" t="s">
        <v>190</v>
      </c>
      <c r="J1519" t="s">
        <v>4</v>
      </c>
      <c r="K1519" t="s">
        <v>1</v>
      </c>
      <c r="L1519" t="s">
        <v>28</v>
      </c>
      <c r="M1519" t="s">
        <v>7747</v>
      </c>
      <c r="N1519">
        <v>6</v>
      </c>
      <c r="O1519" t="s">
        <v>4</v>
      </c>
      <c r="P1519">
        <v>1</v>
      </c>
    </row>
    <row r="1520" spans="1:16" x14ac:dyDescent="0.35">
      <c r="A1520" t="s">
        <v>4385</v>
      </c>
      <c r="B1520" t="s">
        <v>4386</v>
      </c>
      <c r="C1520" t="s">
        <v>1472</v>
      </c>
      <c r="D1520" t="s">
        <v>97</v>
      </c>
      <c r="E1520" t="s">
        <v>1397</v>
      </c>
      <c r="F1520" t="s">
        <v>4387</v>
      </c>
      <c r="H1520" s="1">
        <v>45765</v>
      </c>
      <c r="I1520" t="s">
        <v>190</v>
      </c>
      <c r="J1520" t="s">
        <v>4</v>
      </c>
      <c r="K1520" t="s">
        <v>1</v>
      </c>
      <c r="L1520" t="s">
        <v>28</v>
      </c>
      <c r="M1520" t="s">
        <v>1472</v>
      </c>
      <c r="N1520">
        <v>6</v>
      </c>
      <c r="O1520" t="s">
        <v>4</v>
      </c>
      <c r="P1520">
        <v>1</v>
      </c>
    </row>
    <row r="1521" spans="1:16" x14ac:dyDescent="0.35">
      <c r="A1521" t="s">
        <v>4385</v>
      </c>
      <c r="B1521" t="s">
        <v>4165</v>
      </c>
      <c r="C1521" t="s">
        <v>1402</v>
      </c>
      <c r="D1521" t="s">
        <v>97</v>
      </c>
      <c r="E1521" t="s">
        <v>1397</v>
      </c>
      <c r="F1521" t="s">
        <v>4388</v>
      </c>
      <c r="H1521" s="1">
        <v>45765</v>
      </c>
      <c r="I1521" t="s">
        <v>190</v>
      </c>
      <c r="J1521" t="s">
        <v>4</v>
      </c>
      <c r="K1521" t="s">
        <v>1</v>
      </c>
      <c r="L1521" t="s">
        <v>28</v>
      </c>
      <c r="M1521" t="s">
        <v>7747</v>
      </c>
      <c r="N1521">
        <v>6</v>
      </c>
      <c r="O1521" t="s">
        <v>4</v>
      </c>
      <c r="P1521">
        <v>1</v>
      </c>
    </row>
    <row r="1522" spans="1:16" x14ac:dyDescent="0.35">
      <c r="A1522" t="s">
        <v>4389</v>
      </c>
      <c r="B1522" t="s">
        <v>4390</v>
      </c>
      <c r="C1522" t="s">
        <v>1396</v>
      </c>
      <c r="D1522" t="s">
        <v>385</v>
      </c>
      <c r="E1522" t="s">
        <v>1397</v>
      </c>
      <c r="F1522" t="s">
        <v>4391</v>
      </c>
      <c r="H1522" s="1">
        <v>45765</v>
      </c>
      <c r="I1522" t="s">
        <v>190</v>
      </c>
      <c r="J1522" t="s">
        <v>4</v>
      </c>
      <c r="K1522" t="s">
        <v>1</v>
      </c>
      <c r="L1522" t="s">
        <v>28</v>
      </c>
      <c r="M1522" t="s">
        <v>7747</v>
      </c>
      <c r="N1522">
        <v>6</v>
      </c>
      <c r="O1522" t="s">
        <v>4</v>
      </c>
      <c r="P1522">
        <v>1</v>
      </c>
    </row>
    <row r="1523" spans="1:16" x14ac:dyDescent="0.35">
      <c r="A1523" t="s">
        <v>4392</v>
      </c>
      <c r="B1523" t="s">
        <v>4102</v>
      </c>
      <c r="C1523" t="s">
        <v>1472</v>
      </c>
      <c r="D1523" t="s">
        <v>97</v>
      </c>
      <c r="E1523" t="s">
        <v>1397</v>
      </c>
      <c r="F1523" t="s">
        <v>4393</v>
      </c>
      <c r="H1523" s="1">
        <v>45765</v>
      </c>
      <c r="I1523" t="s">
        <v>190</v>
      </c>
      <c r="J1523" t="s">
        <v>4</v>
      </c>
      <c r="K1523" t="s">
        <v>1</v>
      </c>
      <c r="L1523" t="s">
        <v>28</v>
      </c>
      <c r="M1523" t="s">
        <v>1472</v>
      </c>
      <c r="N1523">
        <v>6</v>
      </c>
      <c r="O1523" t="s">
        <v>4</v>
      </c>
      <c r="P1523">
        <v>1</v>
      </c>
    </row>
    <row r="1524" spans="1:16" x14ac:dyDescent="0.35">
      <c r="A1524" t="s">
        <v>4392</v>
      </c>
      <c r="B1524" t="s">
        <v>1522</v>
      </c>
      <c r="C1524" t="s">
        <v>1472</v>
      </c>
      <c r="D1524" t="s">
        <v>97</v>
      </c>
      <c r="E1524" t="s">
        <v>1397</v>
      </c>
      <c r="F1524" t="s">
        <v>4394</v>
      </c>
      <c r="H1524" s="1">
        <v>45765</v>
      </c>
      <c r="I1524" t="s">
        <v>190</v>
      </c>
      <c r="J1524" t="s">
        <v>4</v>
      </c>
      <c r="K1524" t="s">
        <v>1</v>
      </c>
      <c r="L1524" t="s">
        <v>28</v>
      </c>
      <c r="M1524" t="s">
        <v>1472</v>
      </c>
      <c r="N1524">
        <v>6</v>
      </c>
      <c r="O1524" t="s">
        <v>4</v>
      </c>
      <c r="P1524">
        <v>1</v>
      </c>
    </row>
    <row r="1525" spans="1:16" x14ac:dyDescent="0.35">
      <c r="A1525" t="s">
        <v>4392</v>
      </c>
      <c r="B1525" t="s">
        <v>4395</v>
      </c>
      <c r="C1525" t="s">
        <v>1402</v>
      </c>
      <c r="D1525" t="s">
        <v>97</v>
      </c>
      <c r="E1525" t="s">
        <v>1397</v>
      </c>
      <c r="F1525" t="s">
        <v>4396</v>
      </c>
      <c r="H1525" s="1">
        <v>45765</v>
      </c>
      <c r="I1525" t="s">
        <v>190</v>
      </c>
      <c r="J1525" t="s">
        <v>4</v>
      </c>
      <c r="K1525" t="s">
        <v>1</v>
      </c>
      <c r="L1525" t="s">
        <v>28</v>
      </c>
      <c r="M1525" t="s">
        <v>7747</v>
      </c>
      <c r="N1525">
        <v>6</v>
      </c>
      <c r="O1525" t="s">
        <v>4</v>
      </c>
      <c r="P1525">
        <v>1</v>
      </c>
    </row>
    <row r="1526" spans="1:16" x14ac:dyDescent="0.35">
      <c r="A1526" t="s">
        <v>4397</v>
      </c>
      <c r="B1526" t="s">
        <v>3478</v>
      </c>
      <c r="C1526" t="s">
        <v>1402</v>
      </c>
      <c r="D1526" t="s">
        <v>97</v>
      </c>
      <c r="E1526" t="s">
        <v>1397</v>
      </c>
      <c r="F1526" t="s">
        <v>4398</v>
      </c>
      <c r="H1526" s="1">
        <v>45765</v>
      </c>
      <c r="I1526" t="s">
        <v>190</v>
      </c>
      <c r="J1526" t="s">
        <v>4</v>
      </c>
      <c r="K1526" t="s">
        <v>1</v>
      </c>
      <c r="L1526" t="s">
        <v>28</v>
      </c>
      <c r="M1526" t="s">
        <v>7747</v>
      </c>
      <c r="N1526">
        <v>6</v>
      </c>
      <c r="O1526" t="s">
        <v>4</v>
      </c>
      <c r="P1526">
        <v>1</v>
      </c>
    </row>
    <row r="1527" spans="1:16" x14ac:dyDescent="0.35">
      <c r="A1527" t="s">
        <v>4399</v>
      </c>
      <c r="B1527" t="s">
        <v>3474</v>
      </c>
      <c r="C1527" t="s">
        <v>1402</v>
      </c>
      <c r="D1527" t="s">
        <v>97</v>
      </c>
      <c r="E1527" t="s">
        <v>1397</v>
      </c>
      <c r="F1527" t="s">
        <v>4400</v>
      </c>
      <c r="H1527" s="1">
        <v>45765</v>
      </c>
      <c r="I1527" t="s">
        <v>190</v>
      </c>
      <c r="J1527" t="s">
        <v>4</v>
      </c>
      <c r="K1527" t="s">
        <v>1</v>
      </c>
      <c r="L1527" t="s">
        <v>28</v>
      </c>
      <c r="M1527" t="s">
        <v>7747</v>
      </c>
      <c r="N1527">
        <v>6</v>
      </c>
      <c r="O1527" t="s">
        <v>4</v>
      </c>
      <c r="P1527">
        <v>1</v>
      </c>
    </row>
    <row r="1528" spans="1:16" x14ac:dyDescent="0.35">
      <c r="A1528" t="s">
        <v>4399</v>
      </c>
      <c r="B1528" t="s">
        <v>1778</v>
      </c>
      <c r="C1528" t="s">
        <v>1402</v>
      </c>
      <c r="D1528" t="s">
        <v>97</v>
      </c>
      <c r="E1528" t="s">
        <v>1397</v>
      </c>
      <c r="F1528" t="s">
        <v>4401</v>
      </c>
      <c r="H1528" s="1">
        <v>45765</v>
      </c>
      <c r="I1528" t="s">
        <v>190</v>
      </c>
      <c r="J1528" t="s">
        <v>4</v>
      </c>
      <c r="K1528" t="s">
        <v>1</v>
      </c>
      <c r="L1528" t="s">
        <v>28</v>
      </c>
      <c r="M1528" t="s">
        <v>7747</v>
      </c>
      <c r="N1528">
        <v>6</v>
      </c>
      <c r="O1528" t="s">
        <v>4</v>
      </c>
      <c r="P1528">
        <v>1</v>
      </c>
    </row>
    <row r="1529" spans="1:16" x14ac:dyDescent="0.35">
      <c r="A1529" t="s">
        <v>4402</v>
      </c>
      <c r="B1529" t="s">
        <v>4403</v>
      </c>
      <c r="C1529" t="s">
        <v>1396</v>
      </c>
      <c r="D1529" t="s">
        <v>97</v>
      </c>
      <c r="E1529" t="s">
        <v>1397</v>
      </c>
      <c r="F1529" t="s">
        <v>4404</v>
      </c>
      <c r="H1529" s="1">
        <v>45765</v>
      </c>
      <c r="I1529" t="s">
        <v>190</v>
      </c>
      <c r="J1529" t="s">
        <v>4</v>
      </c>
      <c r="K1529" t="s">
        <v>1</v>
      </c>
      <c r="L1529" t="s">
        <v>28</v>
      </c>
      <c r="M1529" t="s">
        <v>7747</v>
      </c>
      <c r="N1529">
        <v>6</v>
      </c>
      <c r="O1529" t="s">
        <v>4</v>
      </c>
      <c r="P1529">
        <v>1</v>
      </c>
    </row>
    <row r="1530" spans="1:16" x14ac:dyDescent="0.35">
      <c r="A1530" t="s">
        <v>4405</v>
      </c>
      <c r="B1530" t="s">
        <v>1951</v>
      </c>
      <c r="C1530" t="s">
        <v>1402</v>
      </c>
      <c r="D1530" t="s">
        <v>631</v>
      </c>
      <c r="E1530" t="s">
        <v>1397</v>
      </c>
      <c r="F1530" t="s">
        <v>4406</v>
      </c>
      <c r="H1530" s="1">
        <v>45765</v>
      </c>
      <c r="I1530" t="s">
        <v>190</v>
      </c>
      <c r="J1530" t="s">
        <v>4</v>
      </c>
      <c r="K1530" t="s">
        <v>1</v>
      </c>
      <c r="L1530" t="s">
        <v>28</v>
      </c>
      <c r="M1530" t="s">
        <v>7747</v>
      </c>
      <c r="N1530">
        <v>6</v>
      </c>
      <c r="O1530" t="s">
        <v>4</v>
      </c>
      <c r="P1530">
        <v>1</v>
      </c>
    </row>
    <row r="1531" spans="1:16" x14ac:dyDescent="0.35">
      <c r="A1531" t="s">
        <v>4407</v>
      </c>
      <c r="B1531" t="s">
        <v>2477</v>
      </c>
      <c r="C1531" t="s">
        <v>1402</v>
      </c>
      <c r="D1531" t="s">
        <v>97</v>
      </c>
      <c r="E1531" t="s">
        <v>1397</v>
      </c>
      <c r="F1531" t="s">
        <v>4408</v>
      </c>
      <c r="H1531" s="1">
        <v>45765</v>
      </c>
      <c r="I1531" t="s">
        <v>190</v>
      </c>
      <c r="J1531" t="s">
        <v>4</v>
      </c>
      <c r="K1531" t="s">
        <v>1</v>
      </c>
      <c r="L1531" t="s">
        <v>28</v>
      </c>
      <c r="M1531" t="s">
        <v>7747</v>
      </c>
      <c r="N1531">
        <v>6</v>
      </c>
      <c r="O1531" t="s">
        <v>4</v>
      </c>
      <c r="P1531">
        <v>1</v>
      </c>
    </row>
    <row r="1532" spans="1:16" x14ac:dyDescent="0.35">
      <c r="A1532" t="s">
        <v>4407</v>
      </c>
      <c r="B1532" t="s">
        <v>2516</v>
      </c>
      <c r="C1532" t="s">
        <v>1472</v>
      </c>
      <c r="D1532" t="s">
        <v>97</v>
      </c>
      <c r="E1532" t="s">
        <v>1397</v>
      </c>
      <c r="F1532" t="s">
        <v>4409</v>
      </c>
      <c r="H1532" s="1">
        <v>45765</v>
      </c>
      <c r="I1532" t="s">
        <v>190</v>
      </c>
      <c r="J1532" t="s">
        <v>4</v>
      </c>
      <c r="K1532" t="s">
        <v>1</v>
      </c>
      <c r="L1532" t="s">
        <v>28</v>
      </c>
      <c r="M1532" t="s">
        <v>1472</v>
      </c>
      <c r="N1532">
        <v>6</v>
      </c>
      <c r="O1532" t="s">
        <v>4</v>
      </c>
      <c r="P1532">
        <v>1</v>
      </c>
    </row>
    <row r="1533" spans="1:16" x14ac:dyDescent="0.35">
      <c r="A1533" t="s">
        <v>4410</v>
      </c>
      <c r="B1533" t="s">
        <v>1525</v>
      </c>
      <c r="C1533" t="s">
        <v>1396</v>
      </c>
      <c r="D1533" t="s">
        <v>385</v>
      </c>
      <c r="E1533" t="s">
        <v>1397</v>
      </c>
      <c r="F1533" t="s">
        <v>4411</v>
      </c>
      <c r="H1533" s="1">
        <v>45765</v>
      </c>
      <c r="I1533" t="s">
        <v>190</v>
      </c>
      <c r="J1533" t="s">
        <v>4</v>
      </c>
      <c r="K1533" t="s">
        <v>1</v>
      </c>
      <c r="L1533" t="s">
        <v>28</v>
      </c>
      <c r="M1533" t="s">
        <v>7747</v>
      </c>
      <c r="N1533">
        <v>6</v>
      </c>
      <c r="O1533" t="s">
        <v>4</v>
      </c>
      <c r="P1533">
        <v>1</v>
      </c>
    </row>
    <row r="1534" spans="1:16" x14ac:dyDescent="0.35">
      <c r="A1534" t="s">
        <v>4412</v>
      </c>
      <c r="B1534" t="s">
        <v>4413</v>
      </c>
      <c r="C1534" t="s">
        <v>1558</v>
      </c>
      <c r="D1534" t="s">
        <v>394</v>
      </c>
      <c r="E1534" t="s">
        <v>1397</v>
      </c>
      <c r="F1534" t="s">
        <v>4414</v>
      </c>
      <c r="H1534" s="1">
        <v>45765</v>
      </c>
      <c r="I1534" t="s">
        <v>190</v>
      </c>
      <c r="J1534" t="s">
        <v>4</v>
      </c>
      <c r="K1534" t="s">
        <v>1</v>
      </c>
      <c r="L1534" t="s">
        <v>28</v>
      </c>
      <c r="M1534" t="s">
        <v>7747</v>
      </c>
      <c r="N1534">
        <v>6</v>
      </c>
      <c r="O1534" t="s">
        <v>4</v>
      </c>
      <c r="P1534">
        <v>1</v>
      </c>
    </row>
    <row r="1535" spans="1:16" x14ac:dyDescent="0.35">
      <c r="A1535" t="s">
        <v>4415</v>
      </c>
      <c r="B1535" t="s">
        <v>1778</v>
      </c>
      <c r="C1535" t="s">
        <v>1396</v>
      </c>
      <c r="D1535" t="s">
        <v>97</v>
      </c>
      <c r="E1535" t="s">
        <v>1397</v>
      </c>
      <c r="F1535" t="s">
        <v>4416</v>
      </c>
      <c r="H1535" s="1">
        <v>45765</v>
      </c>
      <c r="I1535" t="s">
        <v>190</v>
      </c>
      <c r="J1535" t="s">
        <v>4</v>
      </c>
      <c r="K1535" t="s">
        <v>1</v>
      </c>
      <c r="L1535" t="s">
        <v>28</v>
      </c>
      <c r="M1535" t="s">
        <v>7747</v>
      </c>
      <c r="N1535">
        <v>6</v>
      </c>
      <c r="O1535" t="s">
        <v>4</v>
      </c>
      <c r="P1535">
        <v>1</v>
      </c>
    </row>
    <row r="1536" spans="1:16" x14ac:dyDescent="0.35">
      <c r="A1536" t="s">
        <v>4417</v>
      </c>
      <c r="B1536" t="s">
        <v>4418</v>
      </c>
      <c r="C1536" t="s">
        <v>1402</v>
      </c>
      <c r="D1536" t="s">
        <v>385</v>
      </c>
      <c r="E1536" t="s">
        <v>1397</v>
      </c>
      <c r="F1536" t="s">
        <v>4419</v>
      </c>
      <c r="H1536" s="1">
        <v>45765</v>
      </c>
      <c r="I1536" t="s">
        <v>190</v>
      </c>
      <c r="J1536" t="s">
        <v>4</v>
      </c>
      <c r="K1536" t="s">
        <v>1</v>
      </c>
      <c r="L1536" t="s">
        <v>28</v>
      </c>
      <c r="M1536" t="s">
        <v>7747</v>
      </c>
      <c r="N1536">
        <v>6</v>
      </c>
      <c r="O1536" t="s">
        <v>4</v>
      </c>
      <c r="P1536">
        <v>1</v>
      </c>
    </row>
    <row r="1537" spans="1:16" x14ac:dyDescent="0.35">
      <c r="A1537" t="s">
        <v>4420</v>
      </c>
      <c r="B1537" t="s">
        <v>4421</v>
      </c>
      <c r="C1537" t="s">
        <v>1402</v>
      </c>
      <c r="D1537" t="s">
        <v>97</v>
      </c>
      <c r="E1537" t="s">
        <v>1397</v>
      </c>
      <c r="F1537" t="s">
        <v>4422</v>
      </c>
      <c r="H1537" s="1">
        <v>45765</v>
      </c>
      <c r="I1537" t="s">
        <v>190</v>
      </c>
      <c r="J1537" t="s">
        <v>4</v>
      </c>
      <c r="K1537" t="s">
        <v>1</v>
      </c>
      <c r="L1537" t="s">
        <v>28</v>
      </c>
      <c r="M1537" t="s">
        <v>7747</v>
      </c>
      <c r="N1537">
        <v>6</v>
      </c>
      <c r="O1537" t="s">
        <v>4</v>
      </c>
      <c r="P1537">
        <v>1</v>
      </c>
    </row>
    <row r="1538" spans="1:16" x14ac:dyDescent="0.35">
      <c r="A1538" t="s">
        <v>4423</v>
      </c>
      <c r="B1538" t="s">
        <v>3472</v>
      </c>
      <c r="C1538" t="s">
        <v>1396</v>
      </c>
      <c r="D1538" t="s">
        <v>97</v>
      </c>
      <c r="E1538" t="s">
        <v>1397</v>
      </c>
      <c r="F1538" t="s">
        <v>4424</v>
      </c>
      <c r="H1538" s="1">
        <v>45765</v>
      </c>
      <c r="I1538" t="s">
        <v>190</v>
      </c>
      <c r="J1538" t="s">
        <v>4</v>
      </c>
      <c r="K1538" t="s">
        <v>1</v>
      </c>
      <c r="L1538" t="s">
        <v>28</v>
      </c>
      <c r="M1538" t="s">
        <v>7747</v>
      </c>
      <c r="N1538">
        <v>6</v>
      </c>
      <c r="O1538" t="s">
        <v>4</v>
      </c>
      <c r="P1538">
        <v>1</v>
      </c>
    </row>
    <row r="1539" spans="1:16" x14ac:dyDescent="0.35">
      <c r="A1539" t="s">
        <v>4425</v>
      </c>
      <c r="B1539" t="s">
        <v>2421</v>
      </c>
      <c r="C1539" t="s">
        <v>1402</v>
      </c>
      <c r="D1539" t="s">
        <v>97</v>
      </c>
      <c r="E1539" t="s">
        <v>1397</v>
      </c>
      <c r="F1539" t="s">
        <v>4426</v>
      </c>
      <c r="H1539" s="1">
        <v>45765</v>
      </c>
      <c r="I1539" t="s">
        <v>190</v>
      </c>
      <c r="J1539" t="s">
        <v>4</v>
      </c>
      <c r="K1539" t="s">
        <v>1</v>
      </c>
      <c r="L1539" t="s">
        <v>28</v>
      </c>
      <c r="M1539" t="s">
        <v>7747</v>
      </c>
      <c r="N1539">
        <v>6</v>
      </c>
      <c r="O1539" t="s">
        <v>4</v>
      </c>
      <c r="P1539">
        <v>1</v>
      </c>
    </row>
    <row r="1540" spans="1:16" x14ac:dyDescent="0.35">
      <c r="A1540" t="s">
        <v>4427</v>
      </c>
      <c r="B1540" t="s">
        <v>3196</v>
      </c>
      <c r="C1540" t="s">
        <v>1396</v>
      </c>
      <c r="D1540" t="s">
        <v>385</v>
      </c>
      <c r="E1540" t="s">
        <v>1397</v>
      </c>
      <c r="F1540" t="s">
        <v>4428</v>
      </c>
      <c r="H1540" s="1">
        <v>45765</v>
      </c>
      <c r="I1540" t="s">
        <v>190</v>
      </c>
      <c r="J1540" t="s">
        <v>4</v>
      </c>
      <c r="K1540" t="s">
        <v>1</v>
      </c>
      <c r="L1540" t="s">
        <v>28</v>
      </c>
      <c r="M1540" t="s">
        <v>7747</v>
      </c>
      <c r="N1540">
        <v>6</v>
      </c>
      <c r="O1540" t="s">
        <v>4</v>
      </c>
      <c r="P1540">
        <v>1</v>
      </c>
    </row>
    <row r="1541" spans="1:16" x14ac:dyDescent="0.35">
      <c r="A1541" t="s">
        <v>4429</v>
      </c>
      <c r="B1541" t="s">
        <v>4430</v>
      </c>
      <c r="C1541" t="s">
        <v>1396</v>
      </c>
      <c r="D1541" t="s">
        <v>385</v>
      </c>
      <c r="E1541" t="s">
        <v>1397</v>
      </c>
      <c r="F1541" t="s">
        <v>4431</v>
      </c>
      <c r="H1541" s="1">
        <v>45765</v>
      </c>
      <c r="I1541" t="s">
        <v>190</v>
      </c>
      <c r="J1541" t="s">
        <v>4</v>
      </c>
      <c r="K1541" t="s">
        <v>1</v>
      </c>
      <c r="L1541" t="s">
        <v>28</v>
      </c>
      <c r="M1541" t="s">
        <v>7747</v>
      </c>
      <c r="N1541">
        <v>6</v>
      </c>
      <c r="O1541" t="s">
        <v>4</v>
      </c>
      <c r="P1541">
        <v>1</v>
      </c>
    </row>
    <row r="1542" spans="1:16" x14ac:dyDescent="0.35">
      <c r="A1542" t="s">
        <v>4432</v>
      </c>
      <c r="B1542" t="s">
        <v>4433</v>
      </c>
      <c r="C1542" t="s">
        <v>1396</v>
      </c>
      <c r="D1542" t="s">
        <v>97</v>
      </c>
      <c r="E1542" t="s">
        <v>1397</v>
      </c>
      <c r="F1542" t="s">
        <v>4434</v>
      </c>
      <c r="H1542" s="1">
        <v>45765</v>
      </c>
      <c r="I1542" t="s">
        <v>190</v>
      </c>
      <c r="J1542" t="s">
        <v>4</v>
      </c>
      <c r="K1542" t="s">
        <v>1</v>
      </c>
      <c r="L1542" t="s">
        <v>28</v>
      </c>
      <c r="M1542" t="s">
        <v>7747</v>
      </c>
      <c r="N1542">
        <v>6</v>
      </c>
      <c r="O1542" t="s">
        <v>4</v>
      </c>
      <c r="P1542">
        <v>1</v>
      </c>
    </row>
    <row r="1543" spans="1:16" x14ac:dyDescent="0.35">
      <c r="A1543" t="s">
        <v>4435</v>
      </c>
      <c r="B1543" t="s">
        <v>3557</v>
      </c>
      <c r="C1543" t="s">
        <v>1396</v>
      </c>
      <c r="D1543" t="s">
        <v>97</v>
      </c>
      <c r="E1543" t="s">
        <v>1397</v>
      </c>
      <c r="F1543" t="s">
        <v>4436</v>
      </c>
      <c r="H1543" s="1">
        <v>45765</v>
      </c>
      <c r="I1543" t="s">
        <v>190</v>
      </c>
      <c r="J1543" t="s">
        <v>4</v>
      </c>
      <c r="K1543" t="s">
        <v>1</v>
      </c>
      <c r="L1543" t="s">
        <v>28</v>
      </c>
      <c r="M1543" t="s">
        <v>7747</v>
      </c>
      <c r="N1543">
        <v>6</v>
      </c>
      <c r="O1543" t="s">
        <v>4</v>
      </c>
      <c r="P1543">
        <v>1</v>
      </c>
    </row>
    <row r="1544" spans="1:16" x14ac:dyDescent="0.35">
      <c r="A1544" t="s">
        <v>4435</v>
      </c>
      <c r="B1544" t="s">
        <v>3407</v>
      </c>
      <c r="C1544" t="s">
        <v>1402</v>
      </c>
      <c r="D1544" t="s">
        <v>97</v>
      </c>
      <c r="E1544" t="s">
        <v>1397</v>
      </c>
      <c r="F1544" t="s">
        <v>4437</v>
      </c>
      <c r="H1544" s="1">
        <v>45765</v>
      </c>
      <c r="I1544" t="s">
        <v>190</v>
      </c>
      <c r="J1544" t="s">
        <v>4</v>
      </c>
      <c r="K1544" t="s">
        <v>1</v>
      </c>
      <c r="L1544" t="s">
        <v>28</v>
      </c>
      <c r="M1544" t="s">
        <v>7747</v>
      </c>
      <c r="N1544">
        <v>6</v>
      </c>
      <c r="O1544" t="s">
        <v>4</v>
      </c>
      <c r="P1544">
        <v>1</v>
      </c>
    </row>
    <row r="1545" spans="1:16" x14ac:dyDescent="0.35">
      <c r="A1545" t="s">
        <v>4435</v>
      </c>
      <c r="B1545" t="s">
        <v>2516</v>
      </c>
      <c r="C1545" t="s">
        <v>1396</v>
      </c>
      <c r="D1545" t="s">
        <v>97</v>
      </c>
      <c r="E1545" t="s">
        <v>1397</v>
      </c>
      <c r="F1545" t="s">
        <v>4438</v>
      </c>
      <c r="H1545" s="1">
        <v>45765</v>
      </c>
      <c r="I1545" t="s">
        <v>190</v>
      </c>
      <c r="J1545" t="s">
        <v>4</v>
      </c>
      <c r="K1545" t="s">
        <v>1</v>
      </c>
      <c r="L1545" t="s">
        <v>28</v>
      </c>
      <c r="M1545" t="s">
        <v>7747</v>
      </c>
      <c r="N1545">
        <v>6</v>
      </c>
      <c r="O1545" t="s">
        <v>4</v>
      </c>
      <c r="P1545">
        <v>1</v>
      </c>
    </row>
    <row r="1546" spans="1:16" x14ac:dyDescent="0.35">
      <c r="A1546" t="s">
        <v>4439</v>
      </c>
      <c r="B1546" t="s">
        <v>4440</v>
      </c>
      <c r="C1546" t="s">
        <v>1402</v>
      </c>
      <c r="D1546" t="s">
        <v>97</v>
      </c>
      <c r="E1546" t="s">
        <v>1397</v>
      </c>
      <c r="F1546" t="s">
        <v>4441</v>
      </c>
      <c r="H1546" s="1">
        <v>45765</v>
      </c>
      <c r="I1546" t="s">
        <v>190</v>
      </c>
      <c r="J1546" t="s">
        <v>4</v>
      </c>
      <c r="K1546" t="s">
        <v>1</v>
      </c>
      <c r="L1546" t="s">
        <v>28</v>
      </c>
      <c r="M1546" t="s">
        <v>7747</v>
      </c>
      <c r="N1546">
        <v>6</v>
      </c>
      <c r="O1546" t="s">
        <v>4</v>
      </c>
      <c r="P1546">
        <v>1</v>
      </c>
    </row>
    <row r="1547" spans="1:16" x14ac:dyDescent="0.35">
      <c r="A1547" t="s">
        <v>4439</v>
      </c>
      <c r="B1547" t="s">
        <v>4442</v>
      </c>
      <c r="C1547" t="s">
        <v>1402</v>
      </c>
      <c r="D1547" t="s">
        <v>97</v>
      </c>
      <c r="E1547" t="s">
        <v>1397</v>
      </c>
      <c r="F1547" t="s">
        <v>4443</v>
      </c>
      <c r="H1547" s="1">
        <v>45765</v>
      </c>
      <c r="I1547" t="s">
        <v>190</v>
      </c>
      <c r="J1547" t="s">
        <v>4</v>
      </c>
      <c r="K1547" t="s">
        <v>1</v>
      </c>
      <c r="L1547" t="s">
        <v>28</v>
      </c>
      <c r="M1547" t="s">
        <v>7747</v>
      </c>
      <c r="N1547">
        <v>6</v>
      </c>
      <c r="O1547" t="s">
        <v>4</v>
      </c>
      <c r="P1547">
        <v>1</v>
      </c>
    </row>
    <row r="1548" spans="1:16" x14ac:dyDescent="0.35">
      <c r="A1548" t="s">
        <v>4439</v>
      </c>
      <c r="B1548" t="s">
        <v>4444</v>
      </c>
      <c r="C1548" t="s">
        <v>1472</v>
      </c>
      <c r="D1548" t="s">
        <v>97</v>
      </c>
      <c r="E1548" t="s">
        <v>1397</v>
      </c>
      <c r="F1548" t="s">
        <v>4445</v>
      </c>
      <c r="H1548" s="1">
        <v>45765</v>
      </c>
      <c r="I1548" t="s">
        <v>190</v>
      </c>
      <c r="J1548" t="s">
        <v>4</v>
      </c>
      <c r="K1548" t="s">
        <v>1</v>
      </c>
      <c r="L1548" t="s">
        <v>28</v>
      </c>
      <c r="M1548" t="s">
        <v>1472</v>
      </c>
      <c r="N1548">
        <v>6</v>
      </c>
      <c r="O1548" t="s">
        <v>4</v>
      </c>
      <c r="P1548">
        <v>1</v>
      </c>
    </row>
    <row r="1549" spans="1:16" x14ac:dyDescent="0.35">
      <c r="A1549" t="s">
        <v>4439</v>
      </c>
      <c r="B1549" t="s">
        <v>4446</v>
      </c>
      <c r="C1549" t="s">
        <v>1472</v>
      </c>
      <c r="D1549" t="s">
        <v>97</v>
      </c>
      <c r="E1549" t="s">
        <v>1397</v>
      </c>
      <c r="F1549" t="s">
        <v>4447</v>
      </c>
      <c r="H1549" s="1">
        <v>45765</v>
      </c>
      <c r="I1549" t="s">
        <v>190</v>
      </c>
      <c r="J1549" t="s">
        <v>4</v>
      </c>
      <c r="K1549" t="s">
        <v>1</v>
      </c>
      <c r="L1549" t="s">
        <v>28</v>
      </c>
      <c r="M1549" t="s">
        <v>1472</v>
      </c>
      <c r="N1549">
        <v>6</v>
      </c>
      <c r="O1549" t="s">
        <v>4</v>
      </c>
      <c r="P1549">
        <v>1</v>
      </c>
    </row>
    <row r="1550" spans="1:16" x14ac:dyDescent="0.35">
      <c r="A1550" t="s">
        <v>4448</v>
      </c>
      <c r="B1550" t="s">
        <v>2093</v>
      </c>
      <c r="C1550" t="s">
        <v>1396</v>
      </c>
      <c r="D1550" t="s">
        <v>1526</v>
      </c>
      <c r="E1550" t="s">
        <v>1397</v>
      </c>
      <c r="F1550" t="s">
        <v>4449</v>
      </c>
      <c r="H1550" s="1">
        <v>45765</v>
      </c>
      <c r="I1550" t="s">
        <v>190</v>
      </c>
      <c r="J1550" t="s">
        <v>4</v>
      </c>
      <c r="K1550" t="s">
        <v>1</v>
      </c>
      <c r="L1550" t="s">
        <v>28</v>
      </c>
      <c r="M1550" t="s">
        <v>7747</v>
      </c>
      <c r="N1550">
        <v>6</v>
      </c>
      <c r="O1550" t="s">
        <v>4</v>
      </c>
      <c r="P1550">
        <v>1</v>
      </c>
    </row>
    <row r="1551" spans="1:16" x14ac:dyDescent="0.35">
      <c r="A1551" t="s">
        <v>4450</v>
      </c>
      <c r="B1551" t="s">
        <v>1778</v>
      </c>
      <c r="C1551" t="s">
        <v>1396</v>
      </c>
      <c r="D1551" t="s">
        <v>97</v>
      </c>
      <c r="E1551" t="s">
        <v>1397</v>
      </c>
      <c r="F1551" t="s">
        <v>4451</v>
      </c>
      <c r="H1551" s="1">
        <v>45765</v>
      </c>
      <c r="I1551" t="s">
        <v>190</v>
      </c>
      <c r="J1551" t="s">
        <v>4</v>
      </c>
      <c r="K1551" t="s">
        <v>1</v>
      </c>
      <c r="L1551" t="s">
        <v>28</v>
      </c>
      <c r="M1551" t="s">
        <v>7747</v>
      </c>
      <c r="N1551">
        <v>6</v>
      </c>
      <c r="O1551" t="s">
        <v>4</v>
      </c>
      <c r="P1551">
        <v>1</v>
      </c>
    </row>
    <row r="1552" spans="1:16" x14ac:dyDescent="0.35">
      <c r="A1552" t="s">
        <v>2411</v>
      </c>
      <c r="B1552" t="s">
        <v>4452</v>
      </c>
      <c r="C1552" t="s">
        <v>1402</v>
      </c>
      <c r="D1552" t="s">
        <v>385</v>
      </c>
      <c r="E1552" t="s">
        <v>1397</v>
      </c>
      <c r="F1552" t="s">
        <v>4453</v>
      </c>
      <c r="H1552" s="1">
        <v>45765</v>
      </c>
      <c r="I1552" t="s">
        <v>190</v>
      </c>
      <c r="J1552" t="s">
        <v>4</v>
      </c>
      <c r="K1552" t="s">
        <v>1</v>
      </c>
      <c r="L1552" t="s">
        <v>28</v>
      </c>
      <c r="M1552" t="s">
        <v>7747</v>
      </c>
      <c r="N1552">
        <v>6</v>
      </c>
      <c r="O1552" t="s">
        <v>4</v>
      </c>
      <c r="P1552">
        <v>1</v>
      </c>
    </row>
    <row r="1553" spans="1:16" x14ac:dyDescent="0.35">
      <c r="A1553" t="s">
        <v>4454</v>
      </c>
      <c r="B1553" t="s">
        <v>4455</v>
      </c>
      <c r="C1553" t="s">
        <v>1402</v>
      </c>
      <c r="D1553" t="s">
        <v>385</v>
      </c>
      <c r="E1553" t="s">
        <v>1397</v>
      </c>
      <c r="F1553" t="s">
        <v>4456</v>
      </c>
      <c r="H1553" s="1">
        <v>45765</v>
      </c>
      <c r="I1553" t="s">
        <v>190</v>
      </c>
      <c r="J1553" t="s">
        <v>4</v>
      </c>
      <c r="K1553" t="s">
        <v>1</v>
      </c>
      <c r="L1553" t="s">
        <v>28</v>
      </c>
      <c r="M1553" t="s">
        <v>7747</v>
      </c>
      <c r="N1553">
        <v>6</v>
      </c>
      <c r="O1553" t="s">
        <v>4</v>
      </c>
      <c r="P1553">
        <v>1</v>
      </c>
    </row>
    <row r="1554" spans="1:16" x14ac:dyDescent="0.35">
      <c r="A1554" t="s">
        <v>4457</v>
      </c>
      <c r="B1554" t="s">
        <v>4458</v>
      </c>
      <c r="C1554" t="s">
        <v>1558</v>
      </c>
      <c r="D1554" t="s">
        <v>332</v>
      </c>
      <c r="E1554" t="s">
        <v>1397</v>
      </c>
      <c r="F1554" t="s">
        <v>4459</v>
      </c>
      <c r="H1554" s="1">
        <v>45765</v>
      </c>
      <c r="I1554" t="s">
        <v>190</v>
      </c>
      <c r="J1554" t="s">
        <v>4</v>
      </c>
      <c r="K1554" t="s">
        <v>1</v>
      </c>
      <c r="L1554" t="s">
        <v>28</v>
      </c>
      <c r="M1554" t="s">
        <v>7747</v>
      </c>
      <c r="N1554">
        <v>6</v>
      </c>
      <c r="O1554" t="s">
        <v>4</v>
      </c>
      <c r="P1554">
        <v>1</v>
      </c>
    </row>
    <row r="1555" spans="1:16" x14ac:dyDescent="0.35">
      <c r="A1555" t="s">
        <v>4460</v>
      </c>
      <c r="B1555" t="s">
        <v>3407</v>
      </c>
      <c r="C1555" t="s">
        <v>1402</v>
      </c>
      <c r="D1555" t="s">
        <v>97</v>
      </c>
      <c r="E1555" t="s">
        <v>1397</v>
      </c>
      <c r="F1555" t="s">
        <v>4461</v>
      </c>
      <c r="H1555" s="1">
        <v>45765</v>
      </c>
      <c r="I1555" t="s">
        <v>190</v>
      </c>
      <c r="J1555" t="s">
        <v>4</v>
      </c>
      <c r="K1555" t="s">
        <v>1</v>
      </c>
      <c r="L1555" t="s">
        <v>28</v>
      </c>
      <c r="M1555" t="s">
        <v>7747</v>
      </c>
      <c r="N1555">
        <v>6</v>
      </c>
      <c r="O1555" t="s">
        <v>4</v>
      </c>
      <c r="P1555">
        <v>1</v>
      </c>
    </row>
    <row r="1556" spans="1:16" x14ac:dyDescent="0.35">
      <c r="A1556" t="s">
        <v>4460</v>
      </c>
      <c r="B1556" t="s">
        <v>4360</v>
      </c>
      <c r="C1556" t="s">
        <v>1472</v>
      </c>
      <c r="D1556" t="s">
        <v>97</v>
      </c>
      <c r="E1556" t="s">
        <v>1397</v>
      </c>
      <c r="F1556" t="s">
        <v>4462</v>
      </c>
      <c r="H1556" s="1">
        <v>45765</v>
      </c>
      <c r="I1556" t="s">
        <v>190</v>
      </c>
      <c r="J1556" t="s">
        <v>4</v>
      </c>
      <c r="K1556" t="s">
        <v>1</v>
      </c>
      <c r="L1556" t="s">
        <v>28</v>
      </c>
      <c r="M1556" t="s">
        <v>1472</v>
      </c>
      <c r="N1556">
        <v>6</v>
      </c>
      <c r="O1556" t="s">
        <v>4</v>
      </c>
      <c r="P1556">
        <v>1</v>
      </c>
    </row>
    <row r="1557" spans="1:16" x14ac:dyDescent="0.35">
      <c r="A1557" t="s">
        <v>4460</v>
      </c>
      <c r="B1557" t="s">
        <v>2456</v>
      </c>
      <c r="C1557" t="s">
        <v>1472</v>
      </c>
      <c r="D1557" t="s">
        <v>97</v>
      </c>
      <c r="E1557" t="s">
        <v>1397</v>
      </c>
      <c r="F1557" t="s">
        <v>4463</v>
      </c>
      <c r="H1557" s="1">
        <v>45765</v>
      </c>
      <c r="I1557" t="s">
        <v>190</v>
      </c>
      <c r="J1557" t="s">
        <v>4</v>
      </c>
      <c r="K1557" t="s">
        <v>1</v>
      </c>
      <c r="L1557" t="s">
        <v>28</v>
      </c>
      <c r="M1557" t="s">
        <v>1472</v>
      </c>
      <c r="N1557">
        <v>6</v>
      </c>
      <c r="O1557" t="s">
        <v>4</v>
      </c>
      <c r="P1557">
        <v>1</v>
      </c>
    </row>
    <row r="1558" spans="1:16" x14ac:dyDescent="0.35">
      <c r="A1558" t="s">
        <v>4464</v>
      </c>
      <c r="B1558" t="s">
        <v>1590</v>
      </c>
      <c r="C1558" t="s">
        <v>1402</v>
      </c>
      <c r="D1558" t="s">
        <v>477</v>
      </c>
      <c r="E1558" t="s">
        <v>1397</v>
      </c>
      <c r="F1558" t="s">
        <v>4465</v>
      </c>
      <c r="H1558" s="1">
        <v>45765</v>
      </c>
      <c r="I1558" t="s">
        <v>479</v>
      </c>
      <c r="J1558" t="s">
        <v>2</v>
      </c>
      <c r="K1558" t="s">
        <v>1</v>
      </c>
      <c r="L1558" t="s">
        <v>28</v>
      </c>
      <c r="M1558" t="s">
        <v>7747</v>
      </c>
      <c r="N1558">
        <v>6</v>
      </c>
      <c r="O1558" t="s">
        <v>2</v>
      </c>
      <c r="P1558">
        <v>1</v>
      </c>
    </row>
    <row r="1559" spans="1:16" x14ac:dyDescent="0.35">
      <c r="A1559" t="s">
        <v>4466</v>
      </c>
      <c r="B1559" t="s">
        <v>1452</v>
      </c>
      <c r="C1559" t="s">
        <v>1402</v>
      </c>
      <c r="D1559" t="s">
        <v>477</v>
      </c>
      <c r="E1559" t="s">
        <v>1397</v>
      </c>
      <c r="F1559" t="s">
        <v>4467</v>
      </c>
      <c r="H1559" s="1">
        <v>45765</v>
      </c>
      <c r="I1559" t="s">
        <v>479</v>
      </c>
      <c r="J1559" t="s">
        <v>2</v>
      </c>
      <c r="K1559" t="s">
        <v>1</v>
      </c>
      <c r="L1559" t="s">
        <v>28</v>
      </c>
      <c r="M1559" t="s">
        <v>7747</v>
      </c>
      <c r="N1559">
        <v>6</v>
      </c>
      <c r="O1559" t="s">
        <v>2</v>
      </c>
      <c r="P1559">
        <v>1</v>
      </c>
    </row>
    <row r="1560" spans="1:16" x14ac:dyDescent="0.35">
      <c r="A1560" t="s">
        <v>4468</v>
      </c>
      <c r="B1560" t="s">
        <v>4469</v>
      </c>
      <c r="C1560" t="s">
        <v>1396</v>
      </c>
      <c r="D1560" t="s">
        <v>312</v>
      </c>
      <c r="E1560" t="s">
        <v>1397</v>
      </c>
      <c r="F1560" t="s">
        <v>4470</v>
      </c>
      <c r="H1560" s="1">
        <v>45765</v>
      </c>
      <c r="I1560" t="s">
        <v>479</v>
      </c>
      <c r="J1560" t="s">
        <v>2</v>
      </c>
      <c r="K1560" t="s">
        <v>1</v>
      </c>
      <c r="L1560" t="s">
        <v>28</v>
      </c>
      <c r="M1560" t="s">
        <v>7747</v>
      </c>
      <c r="N1560">
        <v>6</v>
      </c>
      <c r="O1560" t="s">
        <v>2</v>
      </c>
      <c r="P1560">
        <v>1</v>
      </c>
    </row>
    <row r="1561" spans="1:16" x14ac:dyDescent="0.35">
      <c r="A1561" t="s">
        <v>4471</v>
      </c>
      <c r="B1561" t="s">
        <v>4472</v>
      </c>
      <c r="C1561" t="s">
        <v>1402</v>
      </c>
      <c r="D1561" t="s">
        <v>477</v>
      </c>
      <c r="E1561" t="s">
        <v>1397</v>
      </c>
      <c r="F1561" t="s">
        <v>4473</v>
      </c>
      <c r="H1561" s="1">
        <v>45765</v>
      </c>
      <c r="I1561" t="s">
        <v>479</v>
      </c>
      <c r="J1561" t="s">
        <v>2</v>
      </c>
      <c r="K1561" t="s">
        <v>1</v>
      </c>
      <c r="L1561" t="s">
        <v>28</v>
      </c>
      <c r="M1561" t="s">
        <v>7747</v>
      </c>
      <c r="N1561">
        <v>6</v>
      </c>
      <c r="O1561" t="s">
        <v>2</v>
      </c>
      <c r="P1561">
        <v>1</v>
      </c>
    </row>
    <row r="1562" spans="1:16" x14ac:dyDescent="0.35">
      <c r="A1562" t="s">
        <v>4474</v>
      </c>
      <c r="B1562" t="s">
        <v>4475</v>
      </c>
      <c r="C1562" t="s">
        <v>1402</v>
      </c>
      <c r="D1562" t="s">
        <v>312</v>
      </c>
      <c r="E1562" t="s">
        <v>1397</v>
      </c>
      <c r="F1562" t="s">
        <v>4476</v>
      </c>
      <c r="G1562">
        <v>27608</v>
      </c>
      <c r="H1562" s="1">
        <v>45765</v>
      </c>
      <c r="I1562" t="s">
        <v>479</v>
      </c>
      <c r="J1562" t="s">
        <v>2</v>
      </c>
      <c r="K1562" t="s">
        <v>1</v>
      </c>
      <c r="L1562" t="s">
        <v>28</v>
      </c>
      <c r="M1562" t="s">
        <v>7747</v>
      </c>
      <c r="N1562">
        <v>6</v>
      </c>
      <c r="O1562" t="s">
        <v>2</v>
      </c>
      <c r="P1562">
        <v>1</v>
      </c>
    </row>
    <row r="1563" spans="1:16" x14ac:dyDescent="0.35">
      <c r="A1563" t="s">
        <v>4477</v>
      </c>
      <c r="B1563" t="s">
        <v>4478</v>
      </c>
      <c r="C1563" t="s">
        <v>1396</v>
      </c>
      <c r="D1563" t="s">
        <v>312</v>
      </c>
      <c r="E1563" t="s">
        <v>1397</v>
      </c>
      <c r="F1563" t="s">
        <v>4479</v>
      </c>
      <c r="G1563" t="s">
        <v>4480</v>
      </c>
      <c r="H1563" s="1">
        <v>45765</v>
      </c>
      <c r="I1563" t="s">
        <v>479</v>
      </c>
      <c r="J1563" t="s">
        <v>2</v>
      </c>
      <c r="K1563" t="s">
        <v>1</v>
      </c>
      <c r="L1563" t="s">
        <v>28</v>
      </c>
      <c r="M1563" t="s">
        <v>7747</v>
      </c>
      <c r="N1563">
        <v>6</v>
      </c>
      <c r="O1563" t="s">
        <v>2</v>
      </c>
      <c r="P1563">
        <v>1</v>
      </c>
    </row>
    <row r="1564" spans="1:16" x14ac:dyDescent="0.35">
      <c r="A1564" t="s">
        <v>4481</v>
      </c>
      <c r="B1564" t="s">
        <v>4482</v>
      </c>
      <c r="C1564" t="s">
        <v>1558</v>
      </c>
      <c r="D1564" t="s">
        <v>4483</v>
      </c>
      <c r="E1564" t="s">
        <v>1397</v>
      </c>
      <c r="F1564" t="s">
        <v>4484</v>
      </c>
      <c r="H1564" s="1">
        <v>45765</v>
      </c>
      <c r="I1564" t="s">
        <v>479</v>
      </c>
      <c r="J1564" t="s">
        <v>2</v>
      </c>
      <c r="K1564" t="s">
        <v>1</v>
      </c>
      <c r="L1564" t="s">
        <v>28</v>
      </c>
      <c r="M1564" t="s">
        <v>7747</v>
      </c>
      <c r="N1564">
        <v>6</v>
      </c>
      <c r="O1564" t="s">
        <v>2</v>
      </c>
      <c r="P1564">
        <v>1</v>
      </c>
    </row>
    <row r="1565" spans="1:16" x14ac:dyDescent="0.35">
      <c r="A1565" t="s">
        <v>4485</v>
      </c>
      <c r="B1565" t="s">
        <v>1553</v>
      </c>
      <c r="C1565" t="s">
        <v>1402</v>
      </c>
      <c r="D1565" t="s">
        <v>313</v>
      </c>
      <c r="E1565" t="s">
        <v>1397</v>
      </c>
      <c r="F1565" t="s">
        <v>4486</v>
      </c>
      <c r="G1565">
        <v>28393</v>
      </c>
      <c r="H1565" s="1">
        <v>45765</v>
      </c>
      <c r="I1565" t="s">
        <v>479</v>
      </c>
      <c r="J1565" t="s">
        <v>2</v>
      </c>
      <c r="K1565" t="s">
        <v>1</v>
      </c>
      <c r="L1565" t="s">
        <v>28</v>
      </c>
      <c r="M1565" t="s">
        <v>7747</v>
      </c>
      <c r="N1565">
        <v>6</v>
      </c>
      <c r="O1565" t="s">
        <v>2</v>
      </c>
      <c r="P1565">
        <v>1</v>
      </c>
    </row>
    <row r="1566" spans="1:16" x14ac:dyDescent="0.35">
      <c r="A1566" t="s">
        <v>4485</v>
      </c>
      <c r="B1566" t="s">
        <v>1485</v>
      </c>
      <c r="C1566" t="s">
        <v>1396</v>
      </c>
      <c r="D1566" t="s">
        <v>313</v>
      </c>
      <c r="E1566" t="s">
        <v>1397</v>
      </c>
      <c r="F1566" t="s">
        <v>4487</v>
      </c>
      <c r="G1566">
        <v>40505</v>
      </c>
      <c r="H1566" s="1">
        <v>45765</v>
      </c>
      <c r="I1566" t="s">
        <v>479</v>
      </c>
      <c r="J1566" t="s">
        <v>2</v>
      </c>
      <c r="K1566" t="s">
        <v>1</v>
      </c>
      <c r="L1566" t="s">
        <v>28</v>
      </c>
      <c r="M1566" t="s">
        <v>7747</v>
      </c>
      <c r="N1566">
        <v>6</v>
      </c>
      <c r="O1566" t="s">
        <v>2</v>
      </c>
      <c r="P1566">
        <v>1</v>
      </c>
    </row>
    <row r="1567" spans="1:16" x14ac:dyDescent="0.35">
      <c r="A1567" t="s">
        <v>4485</v>
      </c>
      <c r="B1567" t="s">
        <v>4488</v>
      </c>
      <c r="C1567" t="s">
        <v>1396</v>
      </c>
      <c r="D1567" t="s">
        <v>313</v>
      </c>
      <c r="E1567" t="s">
        <v>1397</v>
      </c>
      <c r="F1567" t="s">
        <v>4489</v>
      </c>
      <c r="G1567">
        <v>40262</v>
      </c>
      <c r="H1567" s="1">
        <v>45765</v>
      </c>
      <c r="I1567" t="s">
        <v>479</v>
      </c>
      <c r="J1567" t="s">
        <v>2</v>
      </c>
      <c r="K1567" t="s">
        <v>1</v>
      </c>
      <c r="L1567" t="s">
        <v>28</v>
      </c>
      <c r="M1567" t="s">
        <v>7747</v>
      </c>
      <c r="N1567">
        <v>6</v>
      </c>
      <c r="O1567" t="s">
        <v>2</v>
      </c>
      <c r="P1567">
        <v>1</v>
      </c>
    </row>
    <row r="1568" spans="1:16" x14ac:dyDescent="0.35">
      <c r="A1568" t="s">
        <v>4485</v>
      </c>
      <c r="B1568" t="s">
        <v>2134</v>
      </c>
      <c r="C1568" t="s">
        <v>1402</v>
      </c>
      <c r="D1568" t="s">
        <v>313</v>
      </c>
      <c r="E1568" t="s">
        <v>1397</v>
      </c>
      <c r="F1568" t="s">
        <v>4490</v>
      </c>
      <c r="G1568">
        <v>30117</v>
      </c>
      <c r="H1568" s="1">
        <v>45765</v>
      </c>
      <c r="I1568" t="s">
        <v>479</v>
      </c>
      <c r="J1568" t="s">
        <v>2</v>
      </c>
      <c r="K1568" t="s">
        <v>1</v>
      </c>
      <c r="L1568" t="s">
        <v>28</v>
      </c>
      <c r="M1568" t="s">
        <v>7747</v>
      </c>
      <c r="N1568">
        <v>6</v>
      </c>
      <c r="O1568" t="s">
        <v>2</v>
      </c>
      <c r="P1568">
        <v>1</v>
      </c>
    </row>
    <row r="1569" spans="1:16" x14ac:dyDescent="0.35">
      <c r="A1569" t="s">
        <v>1400</v>
      </c>
      <c r="B1569" t="s">
        <v>1605</v>
      </c>
      <c r="C1569" t="s">
        <v>1402</v>
      </c>
      <c r="D1569" t="s">
        <v>313</v>
      </c>
      <c r="E1569" t="s">
        <v>1397</v>
      </c>
      <c r="F1569" t="s">
        <v>4491</v>
      </c>
      <c r="G1569">
        <v>26335</v>
      </c>
      <c r="H1569" s="1">
        <v>45765</v>
      </c>
      <c r="I1569" t="s">
        <v>479</v>
      </c>
      <c r="J1569" t="s">
        <v>2</v>
      </c>
      <c r="K1569" t="s">
        <v>1</v>
      </c>
      <c r="L1569" t="s">
        <v>28</v>
      </c>
      <c r="M1569" t="s">
        <v>7747</v>
      </c>
      <c r="N1569">
        <v>6</v>
      </c>
      <c r="O1569" t="s">
        <v>2</v>
      </c>
      <c r="P1569">
        <v>1</v>
      </c>
    </row>
    <row r="1570" spans="1:16" x14ac:dyDescent="0.35">
      <c r="A1570" t="s">
        <v>1400</v>
      </c>
      <c r="B1570" t="s">
        <v>2249</v>
      </c>
      <c r="C1570" t="s">
        <v>1396</v>
      </c>
      <c r="D1570" t="s">
        <v>313</v>
      </c>
      <c r="E1570" t="s">
        <v>1397</v>
      </c>
      <c r="F1570" t="s">
        <v>4492</v>
      </c>
      <c r="G1570">
        <v>37077</v>
      </c>
      <c r="H1570" s="1">
        <v>45765</v>
      </c>
      <c r="I1570" t="s">
        <v>479</v>
      </c>
      <c r="J1570" t="s">
        <v>2</v>
      </c>
      <c r="K1570" t="s">
        <v>1</v>
      </c>
      <c r="L1570" t="s">
        <v>28</v>
      </c>
      <c r="M1570" t="s">
        <v>7747</v>
      </c>
      <c r="N1570">
        <v>6</v>
      </c>
      <c r="O1570" t="s">
        <v>2</v>
      </c>
      <c r="P1570">
        <v>1</v>
      </c>
    </row>
    <row r="1571" spans="1:16" x14ac:dyDescent="0.35">
      <c r="A1571" t="s">
        <v>1400</v>
      </c>
      <c r="B1571" t="s">
        <v>3638</v>
      </c>
      <c r="C1571" t="s">
        <v>1396</v>
      </c>
      <c r="D1571" t="s">
        <v>313</v>
      </c>
      <c r="E1571" t="s">
        <v>1397</v>
      </c>
      <c r="F1571" t="s">
        <v>4493</v>
      </c>
      <c r="G1571">
        <v>39485</v>
      </c>
      <c r="H1571" s="1">
        <v>45765</v>
      </c>
      <c r="I1571" t="s">
        <v>479</v>
      </c>
      <c r="J1571" t="s">
        <v>2</v>
      </c>
      <c r="K1571" t="s">
        <v>1</v>
      </c>
      <c r="L1571" t="s">
        <v>28</v>
      </c>
      <c r="M1571" t="s">
        <v>7747</v>
      </c>
      <c r="N1571">
        <v>6</v>
      </c>
      <c r="O1571" t="s">
        <v>2</v>
      </c>
      <c r="P1571">
        <v>1</v>
      </c>
    </row>
    <row r="1572" spans="1:16" x14ac:dyDescent="0.35">
      <c r="A1572" t="s">
        <v>4494</v>
      </c>
      <c r="B1572" t="s">
        <v>4495</v>
      </c>
      <c r="C1572" t="s">
        <v>1402</v>
      </c>
      <c r="D1572" t="s">
        <v>312</v>
      </c>
      <c r="E1572" t="s">
        <v>1397</v>
      </c>
      <c r="F1572" t="s">
        <v>4496</v>
      </c>
      <c r="H1572" s="1">
        <v>45765</v>
      </c>
      <c r="I1572" t="s">
        <v>479</v>
      </c>
      <c r="J1572" t="s">
        <v>2</v>
      </c>
      <c r="K1572" t="s">
        <v>1</v>
      </c>
      <c r="L1572" t="s">
        <v>28</v>
      </c>
      <c r="M1572" t="s">
        <v>7747</v>
      </c>
      <c r="N1572">
        <v>6</v>
      </c>
      <c r="O1572" t="s">
        <v>2</v>
      </c>
      <c r="P1572">
        <v>1</v>
      </c>
    </row>
    <row r="1573" spans="1:16" x14ac:dyDescent="0.35">
      <c r="A1573" t="s">
        <v>2535</v>
      </c>
      <c r="B1573" t="s">
        <v>1551</v>
      </c>
      <c r="C1573" t="s">
        <v>1402</v>
      </c>
      <c r="D1573" t="s">
        <v>477</v>
      </c>
      <c r="E1573" t="s">
        <v>1397</v>
      </c>
      <c r="F1573" t="s">
        <v>4497</v>
      </c>
      <c r="H1573" s="1">
        <v>45765</v>
      </c>
      <c r="I1573" t="s">
        <v>479</v>
      </c>
      <c r="J1573" t="s">
        <v>2</v>
      </c>
      <c r="K1573" t="s">
        <v>1</v>
      </c>
      <c r="L1573" t="s">
        <v>28</v>
      </c>
      <c r="M1573" t="s">
        <v>7747</v>
      </c>
      <c r="N1573">
        <v>6</v>
      </c>
      <c r="O1573" t="s">
        <v>2</v>
      </c>
      <c r="P1573">
        <v>1</v>
      </c>
    </row>
    <row r="1574" spans="1:16" x14ac:dyDescent="0.35">
      <c r="A1574" t="s">
        <v>2758</v>
      </c>
      <c r="B1574" t="s">
        <v>1439</v>
      </c>
      <c r="C1574" t="s">
        <v>1402</v>
      </c>
      <c r="D1574" t="s">
        <v>477</v>
      </c>
      <c r="E1574" t="s">
        <v>1397</v>
      </c>
      <c r="F1574" t="s">
        <v>4498</v>
      </c>
      <c r="H1574" s="1">
        <v>45765</v>
      </c>
      <c r="I1574" t="s">
        <v>479</v>
      </c>
      <c r="J1574" t="s">
        <v>2</v>
      </c>
      <c r="K1574" t="s">
        <v>1</v>
      </c>
      <c r="L1574" t="s">
        <v>28</v>
      </c>
      <c r="M1574" t="s">
        <v>7747</v>
      </c>
      <c r="N1574">
        <v>6</v>
      </c>
      <c r="O1574" t="s">
        <v>2</v>
      </c>
      <c r="P1574">
        <v>1</v>
      </c>
    </row>
    <row r="1575" spans="1:16" x14ac:dyDescent="0.35">
      <c r="A1575" t="s">
        <v>2758</v>
      </c>
      <c r="B1575" t="s">
        <v>2271</v>
      </c>
      <c r="C1575" t="s">
        <v>1472</v>
      </c>
      <c r="D1575" t="s">
        <v>477</v>
      </c>
      <c r="E1575" t="s">
        <v>1397</v>
      </c>
      <c r="F1575" t="s">
        <v>4499</v>
      </c>
      <c r="G1575">
        <v>41477</v>
      </c>
      <c r="H1575" s="1">
        <v>45765</v>
      </c>
      <c r="I1575" t="s">
        <v>479</v>
      </c>
      <c r="J1575" t="s">
        <v>2</v>
      </c>
      <c r="K1575" t="s">
        <v>1</v>
      </c>
      <c r="L1575" t="s">
        <v>28</v>
      </c>
      <c r="M1575" t="s">
        <v>1472</v>
      </c>
      <c r="N1575">
        <v>6</v>
      </c>
      <c r="O1575" t="s">
        <v>2</v>
      </c>
      <c r="P1575">
        <v>1</v>
      </c>
    </row>
    <row r="1576" spans="1:16" x14ac:dyDescent="0.35">
      <c r="A1576" t="s">
        <v>1405</v>
      </c>
      <c r="B1576" t="s">
        <v>4500</v>
      </c>
      <c r="C1576" t="s">
        <v>1558</v>
      </c>
      <c r="D1576" t="s">
        <v>477</v>
      </c>
      <c r="E1576" t="s">
        <v>1397</v>
      </c>
      <c r="F1576" t="s">
        <v>4501</v>
      </c>
      <c r="H1576" s="1">
        <v>45765</v>
      </c>
      <c r="I1576" t="s">
        <v>479</v>
      </c>
      <c r="J1576" t="s">
        <v>2</v>
      </c>
      <c r="K1576" t="s">
        <v>1</v>
      </c>
      <c r="L1576" t="s">
        <v>28</v>
      </c>
      <c r="M1576" t="s">
        <v>7747</v>
      </c>
      <c r="N1576">
        <v>6</v>
      </c>
      <c r="O1576" t="s">
        <v>2</v>
      </c>
      <c r="P1576">
        <v>1</v>
      </c>
    </row>
    <row r="1577" spans="1:16" x14ac:dyDescent="0.35">
      <c r="A1577" t="s">
        <v>4502</v>
      </c>
      <c r="B1577" t="s">
        <v>1987</v>
      </c>
      <c r="C1577" t="s">
        <v>1396</v>
      </c>
      <c r="D1577" t="s">
        <v>313</v>
      </c>
      <c r="E1577" t="s">
        <v>1397</v>
      </c>
      <c r="F1577" t="s">
        <v>4503</v>
      </c>
      <c r="G1577">
        <v>27305</v>
      </c>
      <c r="H1577" s="1">
        <v>45765</v>
      </c>
      <c r="I1577" t="s">
        <v>479</v>
      </c>
      <c r="J1577" t="s">
        <v>2</v>
      </c>
      <c r="K1577" t="s">
        <v>1</v>
      </c>
      <c r="L1577" t="s">
        <v>28</v>
      </c>
      <c r="M1577" t="s">
        <v>7747</v>
      </c>
      <c r="N1577">
        <v>6</v>
      </c>
      <c r="O1577" t="s">
        <v>2</v>
      </c>
      <c r="P1577">
        <v>1</v>
      </c>
    </row>
    <row r="1578" spans="1:16" x14ac:dyDescent="0.35">
      <c r="A1578" t="s">
        <v>4504</v>
      </c>
      <c r="B1578" t="s">
        <v>4505</v>
      </c>
      <c r="C1578" t="s">
        <v>1558</v>
      </c>
      <c r="D1578" t="s">
        <v>477</v>
      </c>
      <c r="E1578" t="s">
        <v>1397</v>
      </c>
      <c r="F1578" t="s">
        <v>4506</v>
      </c>
      <c r="H1578" s="1">
        <v>45765</v>
      </c>
      <c r="I1578" t="s">
        <v>479</v>
      </c>
      <c r="J1578" t="s">
        <v>2</v>
      </c>
      <c r="K1578" t="s">
        <v>1</v>
      </c>
      <c r="L1578" t="s">
        <v>28</v>
      </c>
      <c r="M1578" t="s">
        <v>7747</v>
      </c>
      <c r="N1578">
        <v>6</v>
      </c>
      <c r="O1578" t="s">
        <v>2</v>
      </c>
      <c r="P1578">
        <v>1</v>
      </c>
    </row>
    <row r="1579" spans="1:16" x14ac:dyDescent="0.35">
      <c r="A1579" t="s">
        <v>4507</v>
      </c>
      <c r="B1579" t="s">
        <v>2162</v>
      </c>
      <c r="C1579" t="s">
        <v>1396</v>
      </c>
      <c r="D1579" t="s">
        <v>313</v>
      </c>
      <c r="E1579" t="s">
        <v>1397</v>
      </c>
      <c r="F1579" t="s">
        <v>4508</v>
      </c>
      <c r="G1579">
        <v>29838</v>
      </c>
      <c r="H1579" s="1">
        <v>45765</v>
      </c>
      <c r="I1579" t="s">
        <v>479</v>
      </c>
      <c r="J1579" t="s">
        <v>2</v>
      </c>
      <c r="K1579" t="s">
        <v>1</v>
      </c>
      <c r="L1579" t="s">
        <v>28</v>
      </c>
      <c r="M1579" t="s">
        <v>7747</v>
      </c>
      <c r="N1579">
        <v>6</v>
      </c>
      <c r="O1579" t="s">
        <v>2</v>
      </c>
      <c r="P1579">
        <v>1</v>
      </c>
    </row>
    <row r="1580" spans="1:16" x14ac:dyDescent="0.35">
      <c r="A1580" t="s">
        <v>4509</v>
      </c>
      <c r="B1580" t="s">
        <v>1535</v>
      </c>
      <c r="C1580" t="s">
        <v>1402</v>
      </c>
      <c r="D1580" t="s">
        <v>4483</v>
      </c>
      <c r="E1580" t="s">
        <v>1397</v>
      </c>
      <c r="F1580" t="s">
        <v>4510</v>
      </c>
      <c r="H1580" s="1">
        <v>45765</v>
      </c>
      <c r="I1580" t="s">
        <v>479</v>
      </c>
      <c r="J1580" t="s">
        <v>2</v>
      </c>
      <c r="K1580" t="s">
        <v>1</v>
      </c>
      <c r="L1580" t="s">
        <v>28</v>
      </c>
      <c r="M1580" t="s">
        <v>7747</v>
      </c>
      <c r="N1580">
        <v>6</v>
      </c>
      <c r="O1580" t="s">
        <v>2</v>
      </c>
      <c r="P1580">
        <v>1</v>
      </c>
    </row>
    <row r="1581" spans="1:16" x14ac:dyDescent="0.35">
      <c r="A1581" t="s">
        <v>4509</v>
      </c>
      <c r="B1581" t="s">
        <v>1418</v>
      </c>
      <c r="C1581" t="s">
        <v>1402</v>
      </c>
      <c r="D1581" t="s">
        <v>4483</v>
      </c>
      <c r="E1581" t="s">
        <v>1397</v>
      </c>
      <c r="F1581" t="s">
        <v>4511</v>
      </c>
      <c r="H1581" s="1">
        <v>45765</v>
      </c>
      <c r="I1581" t="s">
        <v>479</v>
      </c>
      <c r="J1581" t="s">
        <v>2</v>
      </c>
      <c r="K1581" t="s">
        <v>1</v>
      </c>
      <c r="L1581" t="s">
        <v>28</v>
      </c>
      <c r="M1581" t="s">
        <v>7747</v>
      </c>
      <c r="N1581">
        <v>6</v>
      </c>
      <c r="O1581" t="s">
        <v>2</v>
      </c>
      <c r="P1581">
        <v>1</v>
      </c>
    </row>
    <row r="1582" spans="1:16" x14ac:dyDescent="0.35">
      <c r="A1582" t="s">
        <v>4509</v>
      </c>
      <c r="B1582" t="s">
        <v>4512</v>
      </c>
      <c r="C1582" t="s">
        <v>1402</v>
      </c>
      <c r="D1582" t="s">
        <v>4483</v>
      </c>
      <c r="E1582" t="s">
        <v>1397</v>
      </c>
      <c r="F1582" t="s">
        <v>4513</v>
      </c>
      <c r="H1582" s="1">
        <v>45765</v>
      </c>
      <c r="I1582" t="s">
        <v>479</v>
      </c>
      <c r="J1582" t="s">
        <v>2</v>
      </c>
      <c r="K1582" t="s">
        <v>1</v>
      </c>
      <c r="L1582" t="s">
        <v>28</v>
      </c>
      <c r="M1582" t="s">
        <v>7747</v>
      </c>
      <c r="N1582">
        <v>6</v>
      </c>
      <c r="O1582" t="s">
        <v>2</v>
      </c>
      <c r="P1582">
        <v>1</v>
      </c>
    </row>
    <row r="1583" spans="1:16" x14ac:dyDescent="0.35">
      <c r="A1583" t="s">
        <v>4514</v>
      </c>
      <c r="B1583" t="s">
        <v>4515</v>
      </c>
      <c r="C1583" t="s">
        <v>1402</v>
      </c>
      <c r="D1583" t="s">
        <v>477</v>
      </c>
      <c r="E1583" t="s">
        <v>1397</v>
      </c>
      <c r="F1583" t="s">
        <v>4516</v>
      </c>
      <c r="H1583" s="1">
        <v>45765</v>
      </c>
      <c r="I1583" t="s">
        <v>479</v>
      </c>
      <c r="J1583" t="s">
        <v>2</v>
      </c>
      <c r="K1583" t="s">
        <v>1</v>
      </c>
      <c r="L1583" t="s">
        <v>28</v>
      </c>
      <c r="M1583" t="s">
        <v>7747</v>
      </c>
      <c r="N1583">
        <v>6</v>
      </c>
      <c r="O1583" t="s">
        <v>2</v>
      </c>
      <c r="P1583">
        <v>1</v>
      </c>
    </row>
    <row r="1584" spans="1:16" x14ac:dyDescent="0.35">
      <c r="A1584" t="s">
        <v>4517</v>
      </c>
      <c r="B1584" t="s">
        <v>2134</v>
      </c>
      <c r="C1584" t="s">
        <v>1402</v>
      </c>
      <c r="D1584" t="s">
        <v>4483</v>
      </c>
      <c r="E1584" t="s">
        <v>1397</v>
      </c>
      <c r="F1584" t="s">
        <v>4518</v>
      </c>
      <c r="H1584" s="1">
        <v>45765</v>
      </c>
      <c r="I1584" t="s">
        <v>479</v>
      </c>
      <c r="J1584" t="s">
        <v>2</v>
      </c>
      <c r="K1584" t="s">
        <v>1</v>
      </c>
      <c r="L1584" t="s">
        <v>28</v>
      </c>
      <c r="M1584" t="s">
        <v>7747</v>
      </c>
      <c r="N1584">
        <v>6</v>
      </c>
      <c r="O1584" t="s">
        <v>2</v>
      </c>
      <c r="P1584">
        <v>1</v>
      </c>
    </row>
    <row r="1585" spans="1:16" x14ac:dyDescent="0.35">
      <c r="A1585" t="s">
        <v>4517</v>
      </c>
      <c r="B1585" t="s">
        <v>3638</v>
      </c>
      <c r="C1585" t="s">
        <v>1558</v>
      </c>
      <c r="D1585" t="s">
        <v>4483</v>
      </c>
      <c r="E1585" t="s">
        <v>1397</v>
      </c>
      <c r="F1585" t="s">
        <v>4519</v>
      </c>
      <c r="H1585" s="1">
        <v>45765</v>
      </c>
      <c r="I1585" t="s">
        <v>479</v>
      </c>
      <c r="J1585" t="s">
        <v>2</v>
      </c>
      <c r="K1585" t="s">
        <v>1</v>
      </c>
      <c r="L1585" t="s">
        <v>28</v>
      </c>
      <c r="M1585" t="s">
        <v>7747</v>
      </c>
      <c r="N1585">
        <v>6</v>
      </c>
      <c r="O1585" t="s">
        <v>2</v>
      </c>
      <c r="P1585">
        <v>1</v>
      </c>
    </row>
    <row r="1586" spans="1:16" x14ac:dyDescent="0.35">
      <c r="A1586" t="s">
        <v>4517</v>
      </c>
      <c r="B1586" t="s">
        <v>4520</v>
      </c>
      <c r="C1586" t="s">
        <v>1558</v>
      </c>
      <c r="D1586" t="s">
        <v>4483</v>
      </c>
      <c r="E1586" t="s">
        <v>1397</v>
      </c>
      <c r="F1586" t="s">
        <v>4521</v>
      </c>
      <c r="H1586" s="1">
        <v>45765</v>
      </c>
      <c r="I1586" t="s">
        <v>479</v>
      </c>
      <c r="J1586" t="s">
        <v>2</v>
      </c>
      <c r="K1586" t="s">
        <v>1</v>
      </c>
      <c r="L1586" t="s">
        <v>28</v>
      </c>
      <c r="M1586" t="s">
        <v>7747</v>
      </c>
      <c r="N1586">
        <v>6</v>
      </c>
      <c r="O1586" t="s">
        <v>2</v>
      </c>
      <c r="P1586">
        <v>1</v>
      </c>
    </row>
    <row r="1587" spans="1:16" x14ac:dyDescent="0.35">
      <c r="A1587" t="s">
        <v>1420</v>
      </c>
      <c r="B1587" t="s">
        <v>1439</v>
      </c>
      <c r="C1587" t="s">
        <v>1402</v>
      </c>
      <c r="D1587" t="s">
        <v>313</v>
      </c>
      <c r="E1587" t="s">
        <v>1397</v>
      </c>
      <c r="F1587" t="s">
        <v>4522</v>
      </c>
      <c r="G1587">
        <v>25431</v>
      </c>
      <c r="H1587" s="1">
        <v>45765</v>
      </c>
      <c r="I1587" t="s">
        <v>479</v>
      </c>
      <c r="J1587" t="s">
        <v>2</v>
      </c>
      <c r="K1587" t="s">
        <v>1</v>
      </c>
      <c r="L1587" t="s">
        <v>28</v>
      </c>
      <c r="M1587" t="s">
        <v>7747</v>
      </c>
      <c r="N1587">
        <v>6</v>
      </c>
      <c r="O1587" t="s">
        <v>2</v>
      </c>
      <c r="P1587">
        <v>1</v>
      </c>
    </row>
    <row r="1588" spans="1:16" x14ac:dyDescent="0.35">
      <c r="A1588" t="s">
        <v>1420</v>
      </c>
      <c r="B1588" t="s">
        <v>3638</v>
      </c>
      <c r="C1588" t="s">
        <v>1396</v>
      </c>
      <c r="D1588" t="s">
        <v>313</v>
      </c>
      <c r="E1588" t="s">
        <v>1397</v>
      </c>
      <c r="F1588" t="s">
        <v>4523</v>
      </c>
      <c r="G1588">
        <v>38969</v>
      </c>
      <c r="H1588" s="1">
        <v>45765</v>
      </c>
      <c r="I1588" t="s">
        <v>479</v>
      </c>
      <c r="J1588" t="s">
        <v>2</v>
      </c>
      <c r="K1588" t="s">
        <v>1</v>
      </c>
      <c r="L1588" t="s">
        <v>28</v>
      </c>
      <c r="M1588" t="s">
        <v>7747</v>
      </c>
      <c r="N1588">
        <v>6</v>
      </c>
      <c r="O1588" t="s">
        <v>2</v>
      </c>
      <c r="P1588">
        <v>1</v>
      </c>
    </row>
    <row r="1589" spans="1:16" x14ac:dyDescent="0.35">
      <c r="A1589" t="s">
        <v>1420</v>
      </c>
      <c r="B1589" t="s">
        <v>1410</v>
      </c>
      <c r="C1589" t="s">
        <v>1396</v>
      </c>
      <c r="D1589" t="s">
        <v>313</v>
      </c>
      <c r="E1589" t="s">
        <v>1397</v>
      </c>
      <c r="F1589" t="s">
        <v>4524</v>
      </c>
      <c r="G1589">
        <v>38009</v>
      </c>
      <c r="H1589" s="1">
        <v>45765</v>
      </c>
      <c r="I1589" t="s">
        <v>479</v>
      </c>
      <c r="J1589" t="s">
        <v>2</v>
      </c>
      <c r="K1589" t="s">
        <v>1</v>
      </c>
      <c r="L1589" t="s">
        <v>28</v>
      </c>
      <c r="M1589" t="s">
        <v>7747</v>
      </c>
      <c r="N1589">
        <v>6</v>
      </c>
      <c r="O1589" t="s">
        <v>2</v>
      </c>
      <c r="P1589">
        <v>1</v>
      </c>
    </row>
    <row r="1590" spans="1:16" x14ac:dyDescent="0.35">
      <c r="A1590" t="s">
        <v>4525</v>
      </c>
      <c r="B1590" t="s">
        <v>1608</v>
      </c>
      <c r="C1590" t="s">
        <v>1402</v>
      </c>
      <c r="D1590" t="s">
        <v>4483</v>
      </c>
      <c r="E1590" t="s">
        <v>1397</v>
      </c>
      <c r="F1590" t="s">
        <v>4526</v>
      </c>
      <c r="H1590" s="1">
        <v>45765</v>
      </c>
      <c r="I1590" t="s">
        <v>479</v>
      </c>
      <c r="J1590" t="s">
        <v>2</v>
      </c>
      <c r="K1590" t="s">
        <v>1</v>
      </c>
      <c r="L1590" t="s">
        <v>28</v>
      </c>
      <c r="M1590" t="s">
        <v>7747</v>
      </c>
      <c r="N1590">
        <v>6</v>
      </c>
      <c r="O1590" t="s">
        <v>2</v>
      </c>
      <c r="P1590">
        <v>1</v>
      </c>
    </row>
    <row r="1591" spans="1:16" x14ac:dyDescent="0.35">
      <c r="A1591" t="s">
        <v>4525</v>
      </c>
      <c r="B1591" t="s">
        <v>4527</v>
      </c>
      <c r="C1591" t="s">
        <v>1558</v>
      </c>
      <c r="D1591" t="s">
        <v>4483</v>
      </c>
      <c r="E1591" t="s">
        <v>1397</v>
      </c>
      <c r="F1591" t="s">
        <v>4528</v>
      </c>
      <c r="H1591" s="1">
        <v>45765</v>
      </c>
      <c r="I1591" t="s">
        <v>479</v>
      </c>
      <c r="J1591" t="s">
        <v>2</v>
      </c>
      <c r="K1591" t="s">
        <v>1</v>
      </c>
      <c r="L1591" t="s">
        <v>28</v>
      </c>
      <c r="M1591" t="s">
        <v>7747</v>
      </c>
      <c r="N1591">
        <v>6</v>
      </c>
      <c r="O1591" t="s">
        <v>2</v>
      </c>
      <c r="P1591">
        <v>1</v>
      </c>
    </row>
    <row r="1592" spans="1:16" x14ac:dyDescent="0.35">
      <c r="A1592" t="s">
        <v>4525</v>
      </c>
      <c r="B1592" t="s">
        <v>2565</v>
      </c>
      <c r="C1592" t="s">
        <v>1558</v>
      </c>
      <c r="D1592" t="s">
        <v>4483</v>
      </c>
      <c r="E1592" t="s">
        <v>1397</v>
      </c>
      <c r="F1592" t="s">
        <v>4529</v>
      </c>
      <c r="H1592" s="1">
        <v>45765</v>
      </c>
      <c r="I1592" t="s">
        <v>479</v>
      </c>
      <c r="J1592" t="s">
        <v>2</v>
      </c>
      <c r="K1592" t="s">
        <v>1</v>
      </c>
      <c r="L1592" t="s">
        <v>28</v>
      </c>
      <c r="M1592" t="s">
        <v>7747</v>
      </c>
      <c r="N1592">
        <v>6</v>
      </c>
      <c r="O1592" t="s">
        <v>2</v>
      </c>
      <c r="P1592">
        <v>1</v>
      </c>
    </row>
    <row r="1593" spans="1:16" x14ac:dyDescent="0.35">
      <c r="A1593" t="s">
        <v>4530</v>
      </c>
      <c r="B1593" t="s">
        <v>1439</v>
      </c>
      <c r="C1593" t="s">
        <v>1402</v>
      </c>
      <c r="D1593" t="s">
        <v>312</v>
      </c>
      <c r="E1593" t="s">
        <v>1397</v>
      </c>
      <c r="F1593" t="s">
        <v>4531</v>
      </c>
      <c r="H1593" s="1">
        <v>45765</v>
      </c>
      <c r="I1593" t="s">
        <v>479</v>
      </c>
      <c r="J1593" t="s">
        <v>2</v>
      </c>
      <c r="K1593" t="s">
        <v>1</v>
      </c>
      <c r="L1593" t="s">
        <v>28</v>
      </c>
      <c r="M1593" t="s">
        <v>7747</v>
      </c>
      <c r="N1593">
        <v>6</v>
      </c>
      <c r="O1593" t="s">
        <v>2</v>
      </c>
      <c r="P1593">
        <v>1</v>
      </c>
    </row>
    <row r="1594" spans="1:16" x14ac:dyDescent="0.35">
      <c r="A1594" t="s">
        <v>4530</v>
      </c>
      <c r="B1594" t="s">
        <v>4532</v>
      </c>
      <c r="C1594" t="s">
        <v>1396</v>
      </c>
      <c r="D1594" t="s">
        <v>312</v>
      </c>
      <c r="E1594" t="s">
        <v>1397</v>
      </c>
      <c r="F1594" t="s">
        <v>4533</v>
      </c>
      <c r="H1594" s="1">
        <v>45765</v>
      </c>
      <c r="I1594" t="s">
        <v>479</v>
      </c>
      <c r="J1594" t="s">
        <v>2</v>
      </c>
      <c r="K1594" t="s">
        <v>1</v>
      </c>
      <c r="L1594" t="s">
        <v>28</v>
      </c>
      <c r="M1594" t="s">
        <v>7747</v>
      </c>
      <c r="N1594">
        <v>6</v>
      </c>
      <c r="O1594" t="s">
        <v>2</v>
      </c>
      <c r="P1594">
        <v>1</v>
      </c>
    </row>
    <row r="1595" spans="1:16" x14ac:dyDescent="0.35">
      <c r="A1595" t="s">
        <v>4530</v>
      </c>
      <c r="B1595" t="s">
        <v>1518</v>
      </c>
      <c r="C1595" t="s">
        <v>1402</v>
      </c>
      <c r="D1595" t="s">
        <v>312</v>
      </c>
      <c r="E1595" t="s">
        <v>1397</v>
      </c>
      <c r="F1595" t="s">
        <v>4534</v>
      </c>
      <c r="H1595" s="1">
        <v>45765</v>
      </c>
      <c r="I1595" t="s">
        <v>479</v>
      </c>
      <c r="J1595" t="s">
        <v>2</v>
      </c>
      <c r="K1595" t="s">
        <v>1</v>
      </c>
      <c r="L1595" t="s">
        <v>28</v>
      </c>
      <c r="M1595" t="s">
        <v>7747</v>
      </c>
      <c r="N1595">
        <v>6</v>
      </c>
      <c r="O1595" t="s">
        <v>2</v>
      </c>
      <c r="P1595">
        <v>1</v>
      </c>
    </row>
    <row r="1596" spans="1:16" x14ac:dyDescent="0.35">
      <c r="A1596" t="s">
        <v>4535</v>
      </c>
      <c r="B1596" t="s">
        <v>4536</v>
      </c>
      <c r="C1596" t="s">
        <v>1402</v>
      </c>
      <c r="D1596" t="s">
        <v>4483</v>
      </c>
      <c r="E1596" t="s">
        <v>1397</v>
      </c>
      <c r="F1596" t="s">
        <v>4537</v>
      </c>
      <c r="H1596" s="1">
        <v>45765</v>
      </c>
      <c r="I1596" t="s">
        <v>479</v>
      </c>
      <c r="J1596" t="s">
        <v>2</v>
      </c>
      <c r="K1596" t="s">
        <v>1</v>
      </c>
      <c r="L1596" t="s">
        <v>28</v>
      </c>
      <c r="M1596" t="s">
        <v>7747</v>
      </c>
      <c r="N1596">
        <v>6</v>
      </c>
      <c r="O1596" t="s">
        <v>2</v>
      </c>
      <c r="P1596">
        <v>1</v>
      </c>
    </row>
    <row r="1597" spans="1:16" x14ac:dyDescent="0.35">
      <c r="A1597" t="s">
        <v>4538</v>
      </c>
      <c r="B1597" t="s">
        <v>1410</v>
      </c>
      <c r="C1597" t="s">
        <v>1396</v>
      </c>
      <c r="D1597" t="s">
        <v>312</v>
      </c>
      <c r="E1597" t="s">
        <v>1397</v>
      </c>
      <c r="F1597" t="s">
        <v>4539</v>
      </c>
      <c r="H1597" s="1">
        <v>45765</v>
      </c>
      <c r="I1597" t="s">
        <v>479</v>
      </c>
      <c r="J1597" t="s">
        <v>2</v>
      </c>
      <c r="K1597" t="s">
        <v>1</v>
      </c>
      <c r="L1597" t="s">
        <v>27</v>
      </c>
      <c r="M1597" t="s">
        <v>7747</v>
      </c>
      <c r="N1597">
        <v>6</v>
      </c>
      <c r="O1597" t="s">
        <v>2</v>
      </c>
      <c r="P1597">
        <v>1</v>
      </c>
    </row>
    <row r="1598" spans="1:16" x14ac:dyDescent="0.35">
      <c r="A1598" t="s">
        <v>4540</v>
      </c>
      <c r="B1598" t="s">
        <v>2251</v>
      </c>
      <c r="C1598" t="s">
        <v>1402</v>
      </c>
      <c r="D1598" t="s">
        <v>477</v>
      </c>
      <c r="E1598" t="s">
        <v>1397</v>
      </c>
      <c r="F1598" t="s">
        <v>4541</v>
      </c>
      <c r="H1598" s="1">
        <v>45765</v>
      </c>
      <c r="I1598" t="s">
        <v>479</v>
      </c>
      <c r="J1598" t="s">
        <v>2</v>
      </c>
      <c r="K1598" t="s">
        <v>1</v>
      </c>
      <c r="L1598" t="s">
        <v>27</v>
      </c>
      <c r="M1598" t="s">
        <v>7747</v>
      </c>
      <c r="N1598">
        <v>6</v>
      </c>
      <c r="O1598" t="s">
        <v>2</v>
      </c>
      <c r="P1598">
        <v>1</v>
      </c>
    </row>
    <row r="1599" spans="1:16" x14ac:dyDescent="0.35">
      <c r="A1599" t="s">
        <v>2017</v>
      </c>
      <c r="B1599" t="s">
        <v>2723</v>
      </c>
      <c r="C1599" t="s">
        <v>1396</v>
      </c>
      <c r="D1599" t="s">
        <v>312</v>
      </c>
      <c r="E1599" t="s">
        <v>1397</v>
      </c>
      <c r="F1599" t="s">
        <v>4542</v>
      </c>
      <c r="H1599" s="1">
        <v>45765</v>
      </c>
      <c r="I1599" t="s">
        <v>479</v>
      </c>
      <c r="J1599" t="s">
        <v>2</v>
      </c>
      <c r="K1599" t="s">
        <v>1</v>
      </c>
      <c r="L1599" t="s">
        <v>27</v>
      </c>
      <c r="M1599" t="s">
        <v>7747</v>
      </c>
      <c r="N1599">
        <v>6</v>
      </c>
      <c r="O1599" t="s">
        <v>2</v>
      </c>
      <c r="P1599">
        <v>1</v>
      </c>
    </row>
    <row r="1600" spans="1:16" x14ac:dyDescent="0.35">
      <c r="A1600" t="s">
        <v>4543</v>
      </c>
      <c r="B1600" t="s">
        <v>1951</v>
      </c>
      <c r="C1600" t="s">
        <v>1402</v>
      </c>
      <c r="D1600" t="s">
        <v>477</v>
      </c>
      <c r="E1600" t="s">
        <v>1397</v>
      </c>
      <c r="F1600" t="s">
        <v>4544</v>
      </c>
      <c r="H1600" s="1">
        <v>45765</v>
      </c>
      <c r="I1600" t="s">
        <v>479</v>
      </c>
      <c r="J1600" t="s">
        <v>2</v>
      </c>
      <c r="K1600" t="s">
        <v>1</v>
      </c>
      <c r="L1600" t="s">
        <v>27</v>
      </c>
      <c r="M1600" t="s">
        <v>7747</v>
      </c>
      <c r="N1600">
        <v>6</v>
      </c>
      <c r="O1600" t="s">
        <v>2</v>
      </c>
      <c r="P1600">
        <v>1</v>
      </c>
    </row>
    <row r="1601" spans="1:16" x14ac:dyDescent="0.35">
      <c r="A1601" t="s">
        <v>4543</v>
      </c>
      <c r="B1601" t="s">
        <v>4545</v>
      </c>
      <c r="C1601" t="s">
        <v>1472</v>
      </c>
      <c r="D1601" t="s">
        <v>477</v>
      </c>
      <c r="E1601" t="s">
        <v>1397</v>
      </c>
      <c r="F1601" t="s">
        <v>4546</v>
      </c>
      <c r="G1601">
        <v>43487</v>
      </c>
      <c r="H1601" s="1">
        <v>45765</v>
      </c>
      <c r="I1601" t="s">
        <v>479</v>
      </c>
      <c r="J1601" t="s">
        <v>2</v>
      </c>
      <c r="K1601" t="s">
        <v>1</v>
      </c>
      <c r="L1601" t="s">
        <v>27</v>
      </c>
      <c r="M1601" t="s">
        <v>1472</v>
      </c>
      <c r="N1601">
        <v>6</v>
      </c>
      <c r="O1601" t="s">
        <v>2</v>
      </c>
      <c r="P1601">
        <v>1</v>
      </c>
    </row>
    <row r="1602" spans="1:16" x14ac:dyDescent="0.35">
      <c r="A1602" t="s">
        <v>4543</v>
      </c>
      <c r="B1602" t="s">
        <v>1501</v>
      </c>
      <c r="C1602" t="s">
        <v>1472</v>
      </c>
      <c r="D1602" t="s">
        <v>477</v>
      </c>
      <c r="E1602" t="s">
        <v>1397</v>
      </c>
      <c r="F1602" t="s">
        <v>4547</v>
      </c>
      <c r="G1602">
        <v>44812</v>
      </c>
      <c r="H1602" s="1">
        <v>45765</v>
      </c>
      <c r="I1602" t="s">
        <v>479</v>
      </c>
      <c r="J1602" t="s">
        <v>2</v>
      </c>
      <c r="K1602" t="s">
        <v>1</v>
      </c>
      <c r="L1602" t="s">
        <v>27</v>
      </c>
      <c r="M1602" t="s">
        <v>1472</v>
      </c>
      <c r="N1602">
        <v>6</v>
      </c>
      <c r="O1602" t="s">
        <v>2</v>
      </c>
      <c r="P1602">
        <v>1</v>
      </c>
    </row>
    <row r="1603" spans="1:16" x14ac:dyDescent="0.35">
      <c r="A1603" t="s">
        <v>4548</v>
      </c>
      <c r="B1603" t="s">
        <v>4549</v>
      </c>
      <c r="C1603" t="s">
        <v>1558</v>
      </c>
      <c r="D1603" t="s">
        <v>477</v>
      </c>
      <c r="E1603" t="s">
        <v>1397</v>
      </c>
      <c r="F1603" t="s">
        <v>4550</v>
      </c>
      <c r="H1603" s="1">
        <v>45765</v>
      </c>
      <c r="I1603" t="s">
        <v>479</v>
      </c>
      <c r="J1603" t="s">
        <v>2</v>
      </c>
      <c r="K1603" t="s">
        <v>1</v>
      </c>
      <c r="L1603" t="s">
        <v>27</v>
      </c>
      <c r="M1603" t="s">
        <v>7747</v>
      </c>
      <c r="N1603">
        <v>6</v>
      </c>
      <c r="O1603" t="s">
        <v>2</v>
      </c>
      <c r="P1603">
        <v>1</v>
      </c>
    </row>
    <row r="1604" spans="1:16" x14ac:dyDescent="0.35">
      <c r="A1604" t="s">
        <v>4551</v>
      </c>
      <c r="B1604" t="s">
        <v>4552</v>
      </c>
      <c r="C1604" t="s">
        <v>1558</v>
      </c>
      <c r="D1604" t="s">
        <v>4483</v>
      </c>
      <c r="E1604" t="s">
        <v>1397</v>
      </c>
      <c r="F1604" t="s">
        <v>4553</v>
      </c>
      <c r="H1604" s="1">
        <v>45765</v>
      </c>
      <c r="I1604" t="s">
        <v>479</v>
      </c>
      <c r="J1604" t="s">
        <v>2</v>
      </c>
      <c r="K1604" t="s">
        <v>1</v>
      </c>
      <c r="L1604" t="s">
        <v>27</v>
      </c>
      <c r="M1604" t="s">
        <v>7747</v>
      </c>
      <c r="N1604">
        <v>6</v>
      </c>
      <c r="O1604" t="s">
        <v>2</v>
      </c>
      <c r="P1604">
        <v>1</v>
      </c>
    </row>
    <row r="1605" spans="1:16" x14ac:dyDescent="0.35">
      <c r="A1605" t="s">
        <v>4554</v>
      </c>
      <c r="B1605" t="s">
        <v>1972</v>
      </c>
      <c r="C1605" t="s">
        <v>1402</v>
      </c>
      <c r="D1605" t="s">
        <v>4483</v>
      </c>
      <c r="E1605" t="s">
        <v>1397</v>
      </c>
      <c r="F1605" t="s">
        <v>4555</v>
      </c>
      <c r="H1605" s="1">
        <v>45765</v>
      </c>
      <c r="I1605" t="s">
        <v>479</v>
      </c>
      <c r="J1605" t="s">
        <v>2</v>
      </c>
      <c r="K1605" t="s">
        <v>1</v>
      </c>
      <c r="L1605" t="s">
        <v>27</v>
      </c>
      <c r="M1605" t="s">
        <v>7747</v>
      </c>
      <c r="N1605">
        <v>6</v>
      </c>
      <c r="O1605" t="s">
        <v>2</v>
      </c>
      <c r="P1605">
        <v>1</v>
      </c>
    </row>
    <row r="1606" spans="1:16" x14ac:dyDescent="0.35">
      <c r="A1606" t="s">
        <v>4556</v>
      </c>
      <c r="B1606" t="s">
        <v>4272</v>
      </c>
      <c r="C1606" t="s">
        <v>1558</v>
      </c>
      <c r="D1606" t="s">
        <v>4483</v>
      </c>
      <c r="E1606" t="s">
        <v>1397</v>
      </c>
      <c r="F1606" t="s">
        <v>4557</v>
      </c>
      <c r="H1606" s="1">
        <v>45765</v>
      </c>
      <c r="I1606" t="s">
        <v>479</v>
      </c>
      <c r="J1606" t="s">
        <v>2</v>
      </c>
      <c r="K1606" t="s">
        <v>1</v>
      </c>
      <c r="L1606" t="s">
        <v>27</v>
      </c>
      <c r="M1606" t="s">
        <v>7747</v>
      </c>
      <c r="N1606">
        <v>6</v>
      </c>
      <c r="O1606" t="s">
        <v>2</v>
      </c>
      <c r="P1606">
        <v>1</v>
      </c>
    </row>
    <row r="1607" spans="1:16" x14ac:dyDescent="0.35">
      <c r="A1607" t="s">
        <v>4558</v>
      </c>
      <c r="B1607" t="s">
        <v>2155</v>
      </c>
      <c r="C1607" t="s">
        <v>1396</v>
      </c>
      <c r="D1607" t="s">
        <v>313</v>
      </c>
      <c r="E1607" t="s">
        <v>1397</v>
      </c>
      <c r="F1607" t="s">
        <v>4559</v>
      </c>
      <c r="G1607">
        <v>29733</v>
      </c>
      <c r="H1607" s="1">
        <v>45765</v>
      </c>
      <c r="I1607" t="s">
        <v>479</v>
      </c>
      <c r="J1607" t="s">
        <v>2</v>
      </c>
      <c r="K1607" t="s">
        <v>1</v>
      </c>
      <c r="L1607" t="s">
        <v>27</v>
      </c>
      <c r="M1607" t="s">
        <v>7747</v>
      </c>
      <c r="N1607">
        <v>6</v>
      </c>
      <c r="O1607" t="s">
        <v>2</v>
      </c>
      <c r="P1607">
        <v>1</v>
      </c>
    </row>
    <row r="1608" spans="1:16" x14ac:dyDescent="0.35">
      <c r="A1608" t="s">
        <v>4053</v>
      </c>
      <c r="B1608" t="s">
        <v>1492</v>
      </c>
      <c r="C1608" t="s">
        <v>1402</v>
      </c>
      <c r="D1608" t="s">
        <v>477</v>
      </c>
      <c r="E1608" t="s">
        <v>1397</v>
      </c>
      <c r="F1608" t="s">
        <v>4560</v>
      </c>
      <c r="H1608" s="1">
        <v>45765</v>
      </c>
      <c r="I1608" t="s">
        <v>479</v>
      </c>
      <c r="J1608" t="s">
        <v>2</v>
      </c>
      <c r="K1608" t="s">
        <v>1</v>
      </c>
      <c r="L1608" t="s">
        <v>27</v>
      </c>
      <c r="M1608" t="s">
        <v>7747</v>
      </c>
      <c r="N1608">
        <v>6</v>
      </c>
      <c r="O1608" t="s">
        <v>2</v>
      </c>
      <c r="P1608">
        <v>1</v>
      </c>
    </row>
    <row r="1609" spans="1:16" x14ac:dyDescent="0.35">
      <c r="A1609" t="s">
        <v>4053</v>
      </c>
      <c r="B1609" t="s">
        <v>1442</v>
      </c>
      <c r="C1609" t="s">
        <v>1472</v>
      </c>
      <c r="D1609" t="s">
        <v>477</v>
      </c>
      <c r="E1609" t="s">
        <v>1397</v>
      </c>
      <c r="F1609" t="s">
        <v>4561</v>
      </c>
      <c r="G1609">
        <v>43104</v>
      </c>
      <c r="H1609" s="1">
        <v>45765</v>
      </c>
      <c r="I1609" t="s">
        <v>479</v>
      </c>
      <c r="J1609" t="s">
        <v>2</v>
      </c>
      <c r="K1609" t="s">
        <v>1</v>
      </c>
      <c r="L1609" t="s">
        <v>27</v>
      </c>
      <c r="M1609" t="s">
        <v>1472</v>
      </c>
      <c r="N1609">
        <v>6</v>
      </c>
      <c r="O1609" t="s">
        <v>2</v>
      </c>
      <c r="P1609">
        <v>1</v>
      </c>
    </row>
    <row r="1610" spans="1:16" x14ac:dyDescent="0.35">
      <c r="A1610" t="s">
        <v>4053</v>
      </c>
      <c r="B1610" t="s">
        <v>4562</v>
      </c>
      <c r="C1610" t="s">
        <v>1472</v>
      </c>
      <c r="D1610" t="s">
        <v>477</v>
      </c>
      <c r="E1610" t="s">
        <v>1397</v>
      </c>
      <c r="F1610" t="s">
        <v>4563</v>
      </c>
      <c r="G1610">
        <v>44440</v>
      </c>
      <c r="H1610" s="1">
        <v>45765</v>
      </c>
      <c r="I1610" t="s">
        <v>479</v>
      </c>
      <c r="J1610" t="s">
        <v>2</v>
      </c>
      <c r="K1610" t="s">
        <v>1</v>
      </c>
      <c r="L1610" t="s">
        <v>27</v>
      </c>
      <c r="M1610" t="s">
        <v>1472</v>
      </c>
      <c r="N1610">
        <v>6</v>
      </c>
      <c r="O1610" t="s">
        <v>2</v>
      </c>
      <c r="P1610">
        <v>1</v>
      </c>
    </row>
    <row r="1611" spans="1:16" x14ac:dyDescent="0.35">
      <c r="A1611" t="s">
        <v>4564</v>
      </c>
      <c r="B1611" t="s">
        <v>2060</v>
      </c>
      <c r="C1611" t="s">
        <v>1402</v>
      </c>
      <c r="D1611" t="s">
        <v>312</v>
      </c>
      <c r="E1611" t="s">
        <v>1397</v>
      </c>
      <c r="F1611" t="s">
        <v>4565</v>
      </c>
      <c r="H1611" s="1">
        <v>45765</v>
      </c>
      <c r="I1611" t="s">
        <v>479</v>
      </c>
      <c r="J1611" t="s">
        <v>2</v>
      </c>
      <c r="K1611" t="s">
        <v>1</v>
      </c>
      <c r="L1611" t="s">
        <v>27</v>
      </c>
      <c r="M1611" t="s">
        <v>7747</v>
      </c>
      <c r="N1611">
        <v>6</v>
      </c>
      <c r="O1611" t="s">
        <v>2</v>
      </c>
      <c r="P1611">
        <v>1</v>
      </c>
    </row>
    <row r="1612" spans="1:16" x14ac:dyDescent="0.35">
      <c r="A1612" t="s">
        <v>4564</v>
      </c>
      <c r="B1612" t="s">
        <v>4566</v>
      </c>
      <c r="C1612" t="s">
        <v>1402</v>
      </c>
      <c r="D1612" t="s">
        <v>312</v>
      </c>
      <c r="E1612" t="s">
        <v>1397</v>
      </c>
      <c r="F1612" t="s">
        <v>4567</v>
      </c>
      <c r="H1612" s="1">
        <v>45765</v>
      </c>
      <c r="I1612" t="s">
        <v>479</v>
      </c>
      <c r="J1612" t="s">
        <v>2</v>
      </c>
      <c r="K1612" t="s">
        <v>1</v>
      </c>
      <c r="L1612" t="s">
        <v>27</v>
      </c>
      <c r="M1612" t="s">
        <v>7747</v>
      </c>
      <c r="N1612">
        <v>6</v>
      </c>
      <c r="O1612" t="s">
        <v>2</v>
      </c>
      <c r="P1612">
        <v>1</v>
      </c>
    </row>
    <row r="1613" spans="1:16" x14ac:dyDescent="0.35">
      <c r="A1613" t="s">
        <v>4564</v>
      </c>
      <c r="B1613" t="s">
        <v>1941</v>
      </c>
      <c r="C1613" t="s">
        <v>1402</v>
      </c>
      <c r="D1613" t="s">
        <v>312</v>
      </c>
      <c r="E1613" t="s">
        <v>1397</v>
      </c>
      <c r="F1613" t="s">
        <v>4568</v>
      </c>
      <c r="H1613" s="1">
        <v>45765</v>
      </c>
      <c r="I1613" t="s">
        <v>479</v>
      </c>
      <c r="J1613" t="s">
        <v>2</v>
      </c>
      <c r="K1613" t="s">
        <v>1</v>
      </c>
      <c r="L1613" t="s">
        <v>27</v>
      </c>
      <c r="M1613" t="s">
        <v>7747</v>
      </c>
      <c r="N1613">
        <v>6</v>
      </c>
      <c r="O1613" t="s">
        <v>2</v>
      </c>
      <c r="P1613">
        <v>1</v>
      </c>
    </row>
    <row r="1614" spans="1:16" x14ac:dyDescent="0.35">
      <c r="A1614" t="s">
        <v>4569</v>
      </c>
      <c r="B1614" t="s">
        <v>1439</v>
      </c>
      <c r="C1614" t="s">
        <v>1402</v>
      </c>
      <c r="D1614" t="s">
        <v>477</v>
      </c>
      <c r="E1614" t="s">
        <v>1397</v>
      </c>
      <c r="F1614" t="s">
        <v>4570</v>
      </c>
      <c r="H1614" s="1">
        <v>45765</v>
      </c>
      <c r="I1614" t="s">
        <v>479</v>
      </c>
      <c r="J1614" t="s">
        <v>2</v>
      </c>
      <c r="K1614" t="s">
        <v>1</v>
      </c>
      <c r="L1614" t="s">
        <v>27</v>
      </c>
      <c r="M1614" t="s">
        <v>7747</v>
      </c>
      <c r="N1614">
        <v>6</v>
      </c>
      <c r="O1614" t="s">
        <v>2</v>
      </c>
      <c r="P1614">
        <v>1</v>
      </c>
    </row>
    <row r="1615" spans="1:16" x14ac:dyDescent="0.35">
      <c r="A1615" t="s">
        <v>4569</v>
      </c>
      <c r="B1615" t="s">
        <v>4571</v>
      </c>
      <c r="C1615" t="s">
        <v>1472</v>
      </c>
      <c r="D1615" t="s">
        <v>477</v>
      </c>
      <c r="E1615" t="s">
        <v>1397</v>
      </c>
      <c r="F1615" t="s">
        <v>4572</v>
      </c>
      <c r="G1615">
        <v>41488</v>
      </c>
      <c r="H1615" s="1">
        <v>45765</v>
      </c>
      <c r="I1615" t="s">
        <v>479</v>
      </c>
      <c r="J1615" t="s">
        <v>2</v>
      </c>
      <c r="K1615" t="s">
        <v>1</v>
      </c>
      <c r="L1615" t="s">
        <v>27</v>
      </c>
      <c r="M1615" t="s">
        <v>1472</v>
      </c>
      <c r="N1615">
        <v>6</v>
      </c>
      <c r="O1615" t="s">
        <v>2</v>
      </c>
      <c r="P1615">
        <v>1</v>
      </c>
    </row>
    <row r="1616" spans="1:16" x14ac:dyDescent="0.35">
      <c r="A1616" t="s">
        <v>4573</v>
      </c>
      <c r="B1616" t="s">
        <v>4574</v>
      </c>
      <c r="C1616" t="s">
        <v>1558</v>
      </c>
      <c r="D1616" t="s">
        <v>477</v>
      </c>
      <c r="E1616" t="s">
        <v>1397</v>
      </c>
      <c r="F1616" t="s">
        <v>4575</v>
      </c>
      <c r="H1616" s="1">
        <v>45765</v>
      </c>
      <c r="I1616" t="s">
        <v>479</v>
      </c>
      <c r="J1616" t="s">
        <v>2</v>
      </c>
      <c r="K1616" t="s">
        <v>1</v>
      </c>
      <c r="L1616" t="s">
        <v>27</v>
      </c>
      <c r="M1616" t="s">
        <v>7747</v>
      </c>
      <c r="N1616">
        <v>6</v>
      </c>
      <c r="O1616" t="s">
        <v>2</v>
      </c>
      <c r="P1616">
        <v>1</v>
      </c>
    </row>
    <row r="1617" spans="1:16" x14ac:dyDescent="0.35">
      <c r="A1617" t="s">
        <v>4573</v>
      </c>
      <c r="B1617" t="s">
        <v>2859</v>
      </c>
      <c r="C1617" t="s">
        <v>1558</v>
      </c>
      <c r="D1617" t="s">
        <v>477</v>
      </c>
      <c r="E1617" t="s">
        <v>1397</v>
      </c>
      <c r="F1617" t="s">
        <v>4576</v>
      </c>
      <c r="H1617" s="1">
        <v>45765</v>
      </c>
      <c r="I1617" t="s">
        <v>479</v>
      </c>
      <c r="J1617" t="s">
        <v>2</v>
      </c>
      <c r="K1617" t="s">
        <v>1</v>
      </c>
      <c r="L1617" t="s">
        <v>27</v>
      </c>
      <c r="M1617" t="s">
        <v>7747</v>
      </c>
      <c r="N1617">
        <v>6</v>
      </c>
      <c r="O1617" t="s">
        <v>2</v>
      </c>
      <c r="P1617">
        <v>1</v>
      </c>
    </row>
    <row r="1618" spans="1:16" x14ac:dyDescent="0.35">
      <c r="A1618" t="s">
        <v>3256</v>
      </c>
      <c r="B1618" t="s">
        <v>3506</v>
      </c>
      <c r="C1618" t="s">
        <v>1402</v>
      </c>
      <c r="D1618" t="s">
        <v>4483</v>
      </c>
      <c r="E1618" t="s">
        <v>1397</v>
      </c>
      <c r="F1618" t="s">
        <v>4577</v>
      </c>
      <c r="H1618" s="1">
        <v>45765</v>
      </c>
      <c r="I1618" t="s">
        <v>479</v>
      </c>
      <c r="J1618" t="s">
        <v>2</v>
      </c>
      <c r="K1618" t="s">
        <v>1</v>
      </c>
      <c r="L1618" t="s">
        <v>27</v>
      </c>
      <c r="M1618" t="s">
        <v>7747</v>
      </c>
      <c r="N1618">
        <v>6</v>
      </c>
      <c r="O1618" t="s">
        <v>2</v>
      </c>
      <c r="P1618">
        <v>1</v>
      </c>
    </row>
    <row r="1619" spans="1:16" x14ac:dyDescent="0.35">
      <c r="A1619" t="s">
        <v>3506</v>
      </c>
      <c r="B1619" t="s">
        <v>1764</v>
      </c>
      <c r="C1619" t="s">
        <v>1558</v>
      </c>
      <c r="D1619" t="s">
        <v>477</v>
      </c>
      <c r="E1619" t="s">
        <v>1397</v>
      </c>
      <c r="F1619" t="s">
        <v>4578</v>
      </c>
      <c r="H1619" s="1">
        <v>45765</v>
      </c>
      <c r="I1619" t="s">
        <v>479</v>
      </c>
      <c r="J1619" t="s">
        <v>2</v>
      </c>
      <c r="K1619" t="s">
        <v>1</v>
      </c>
      <c r="L1619" t="s">
        <v>27</v>
      </c>
      <c r="M1619" t="s">
        <v>7747</v>
      </c>
      <c r="N1619">
        <v>6</v>
      </c>
      <c r="O1619" t="s">
        <v>2</v>
      </c>
      <c r="P1619">
        <v>1</v>
      </c>
    </row>
    <row r="1620" spans="1:16" x14ac:dyDescent="0.35">
      <c r="A1620" t="s">
        <v>4579</v>
      </c>
      <c r="B1620" t="s">
        <v>4580</v>
      </c>
      <c r="C1620" t="s">
        <v>1396</v>
      </c>
      <c r="D1620" t="s">
        <v>313</v>
      </c>
      <c r="E1620" t="s">
        <v>1397</v>
      </c>
      <c r="F1620" t="s">
        <v>4581</v>
      </c>
      <c r="G1620">
        <v>40358</v>
      </c>
      <c r="H1620" s="1">
        <v>45765</v>
      </c>
      <c r="I1620" t="s">
        <v>479</v>
      </c>
      <c r="J1620" t="s">
        <v>2</v>
      </c>
      <c r="K1620" t="s">
        <v>1</v>
      </c>
      <c r="L1620" t="s">
        <v>27</v>
      </c>
      <c r="M1620" t="s">
        <v>7747</v>
      </c>
      <c r="N1620">
        <v>6</v>
      </c>
      <c r="O1620" t="s">
        <v>2</v>
      </c>
      <c r="P1620">
        <v>1</v>
      </c>
    </row>
    <row r="1621" spans="1:16" x14ac:dyDescent="0.35">
      <c r="A1621" t="s">
        <v>4579</v>
      </c>
      <c r="B1621" t="s">
        <v>4010</v>
      </c>
      <c r="C1621" t="s">
        <v>1402</v>
      </c>
      <c r="D1621" t="s">
        <v>312</v>
      </c>
      <c r="E1621" t="s">
        <v>1397</v>
      </c>
      <c r="F1621" t="s">
        <v>4582</v>
      </c>
      <c r="G1621">
        <v>29807</v>
      </c>
      <c r="H1621" s="1">
        <v>45765</v>
      </c>
      <c r="I1621" t="s">
        <v>479</v>
      </c>
      <c r="J1621" t="s">
        <v>2</v>
      </c>
      <c r="K1621" t="s">
        <v>1</v>
      </c>
      <c r="L1621" t="s">
        <v>27</v>
      </c>
      <c r="M1621" t="s">
        <v>7747</v>
      </c>
      <c r="N1621">
        <v>6</v>
      </c>
      <c r="O1621" t="s">
        <v>2</v>
      </c>
      <c r="P1621">
        <v>1</v>
      </c>
    </row>
    <row r="1622" spans="1:16" x14ac:dyDescent="0.35">
      <c r="A1622" t="s">
        <v>4579</v>
      </c>
      <c r="B1622" t="s">
        <v>4012</v>
      </c>
      <c r="C1622" t="s">
        <v>1402</v>
      </c>
      <c r="D1622" t="s">
        <v>312</v>
      </c>
      <c r="E1622" t="s">
        <v>1397</v>
      </c>
      <c r="F1622" t="s">
        <v>4583</v>
      </c>
      <c r="G1622">
        <v>41954</v>
      </c>
      <c r="H1622" s="1">
        <v>45765</v>
      </c>
      <c r="I1622" t="s">
        <v>479</v>
      </c>
      <c r="J1622" t="s">
        <v>2</v>
      </c>
      <c r="K1622" t="s">
        <v>1</v>
      </c>
      <c r="L1622" t="s">
        <v>27</v>
      </c>
      <c r="M1622" t="s">
        <v>7747</v>
      </c>
      <c r="N1622">
        <v>6</v>
      </c>
      <c r="O1622" t="s">
        <v>2</v>
      </c>
      <c r="P1622">
        <v>1</v>
      </c>
    </row>
    <row r="1623" spans="1:16" x14ac:dyDescent="0.35">
      <c r="A1623" t="s">
        <v>4584</v>
      </c>
      <c r="B1623" t="s">
        <v>4585</v>
      </c>
      <c r="C1623" t="s">
        <v>1558</v>
      </c>
      <c r="D1623" t="s">
        <v>4483</v>
      </c>
      <c r="E1623" t="s">
        <v>1397</v>
      </c>
      <c r="F1623" t="s">
        <v>4586</v>
      </c>
      <c r="H1623" s="1">
        <v>45765</v>
      </c>
      <c r="I1623" t="s">
        <v>479</v>
      </c>
      <c r="J1623" t="s">
        <v>2</v>
      </c>
      <c r="K1623" t="s">
        <v>1</v>
      </c>
      <c r="L1623" t="s">
        <v>27</v>
      </c>
      <c r="M1623" t="s">
        <v>7747</v>
      </c>
      <c r="N1623">
        <v>6</v>
      </c>
      <c r="O1623" t="s">
        <v>2</v>
      </c>
      <c r="P1623">
        <v>1</v>
      </c>
    </row>
    <row r="1624" spans="1:16" x14ac:dyDescent="0.35">
      <c r="A1624" t="s">
        <v>4587</v>
      </c>
      <c r="B1624" t="s">
        <v>4588</v>
      </c>
      <c r="C1624" t="s">
        <v>1396</v>
      </c>
      <c r="D1624" t="s">
        <v>312</v>
      </c>
      <c r="E1624" t="s">
        <v>1397</v>
      </c>
      <c r="F1624" t="s">
        <v>4589</v>
      </c>
      <c r="G1624" t="s">
        <v>4590</v>
      </c>
      <c r="H1624" s="1">
        <v>45765</v>
      </c>
      <c r="I1624" t="s">
        <v>479</v>
      </c>
      <c r="J1624" t="s">
        <v>2</v>
      </c>
      <c r="K1624" t="s">
        <v>1</v>
      </c>
      <c r="L1624" t="s">
        <v>27</v>
      </c>
      <c r="M1624" t="s">
        <v>7747</v>
      </c>
      <c r="N1624">
        <v>6</v>
      </c>
      <c r="O1624" t="s">
        <v>2</v>
      </c>
      <c r="P1624">
        <v>1</v>
      </c>
    </row>
    <row r="1625" spans="1:16" x14ac:dyDescent="0.35">
      <c r="A1625" t="s">
        <v>3890</v>
      </c>
      <c r="B1625" t="s">
        <v>4591</v>
      </c>
      <c r="C1625" t="s">
        <v>1558</v>
      </c>
      <c r="D1625" t="s">
        <v>477</v>
      </c>
      <c r="E1625" t="s">
        <v>1397</v>
      </c>
      <c r="F1625" t="s">
        <v>4592</v>
      </c>
      <c r="H1625" s="1">
        <v>45765</v>
      </c>
      <c r="I1625" t="s">
        <v>479</v>
      </c>
      <c r="J1625" t="s">
        <v>2</v>
      </c>
      <c r="K1625" t="s">
        <v>1</v>
      </c>
      <c r="L1625" t="s">
        <v>27</v>
      </c>
      <c r="M1625" t="s">
        <v>7747</v>
      </c>
      <c r="N1625">
        <v>6</v>
      </c>
      <c r="O1625" t="s">
        <v>2</v>
      </c>
      <c r="P1625">
        <v>1</v>
      </c>
    </row>
    <row r="1626" spans="1:16" x14ac:dyDescent="0.35">
      <c r="A1626" t="s">
        <v>4593</v>
      </c>
      <c r="B1626" t="s">
        <v>2716</v>
      </c>
      <c r="C1626" t="s">
        <v>1558</v>
      </c>
      <c r="D1626" t="s">
        <v>4483</v>
      </c>
      <c r="E1626" t="s">
        <v>1397</v>
      </c>
      <c r="F1626" t="s">
        <v>4594</v>
      </c>
      <c r="H1626" s="1">
        <v>45765</v>
      </c>
      <c r="I1626" t="s">
        <v>479</v>
      </c>
      <c r="J1626" t="s">
        <v>2</v>
      </c>
      <c r="K1626" t="s">
        <v>1</v>
      </c>
      <c r="L1626" t="s">
        <v>27</v>
      </c>
      <c r="M1626" t="s">
        <v>7747</v>
      </c>
      <c r="N1626">
        <v>6</v>
      </c>
      <c r="O1626" t="s">
        <v>2</v>
      </c>
      <c r="P1626">
        <v>1</v>
      </c>
    </row>
    <row r="1627" spans="1:16" x14ac:dyDescent="0.35">
      <c r="A1627" t="s">
        <v>4595</v>
      </c>
      <c r="B1627" t="s">
        <v>1395</v>
      </c>
      <c r="C1627" t="s">
        <v>1558</v>
      </c>
      <c r="D1627" t="s">
        <v>477</v>
      </c>
      <c r="E1627" t="s">
        <v>1397</v>
      </c>
      <c r="F1627" t="s">
        <v>4596</v>
      </c>
      <c r="H1627" s="1">
        <v>45765</v>
      </c>
      <c r="I1627" t="s">
        <v>479</v>
      </c>
      <c r="J1627" t="s">
        <v>2</v>
      </c>
      <c r="K1627" t="s">
        <v>1</v>
      </c>
      <c r="L1627" t="s">
        <v>27</v>
      </c>
      <c r="M1627" t="s">
        <v>7747</v>
      </c>
      <c r="N1627">
        <v>6</v>
      </c>
      <c r="O1627" t="s">
        <v>2</v>
      </c>
      <c r="P1627">
        <v>1</v>
      </c>
    </row>
    <row r="1628" spans="1:16" x14ac:dyDescent="0.35">
      <c r="A1628" t="s">
        <v>2644</v>
      </c>
      <c r="B1628" t="s">
        <v>4597</v>
      </c>
      <c r="C1628" t="s">
        <v>1558</v>
      </c>
      <c r="D1628" t="s">
        <v>477</v>
      </c>
      <c r="E1628" t="s">
        <v>1397</v>
      </c>
      <c r="F1628" t="s">
        <v>4598</v>
      </c>
      <c r="H1628" s="1">
        <v>45765</v>
      </c>
      <c r="I1628" t="s">
        <v>479</v>
      </c>
      <c r="J1628" t="s">
        <v>2</v>
      </c>
      <c r="K1628" t="s">
        <v>1</v>
      </c>
      <c r="L1628" t="s">
        <v>27</v>
      </c>
      <c r="M1628" t="s">
        <v>7747</v>
      </c>
      <c r="N1628">
        <v>6</v>
      </c>
      <c r="O1628" t="s">
        <v>2</v>
      </c>
      <c r="P1628">
        <v>1</v>
      </c>
    </row>
    <row r="1629" spans="1:16" x14ac:dyDescent="0.35">
      <c r="A1629" t="s">
        <v>4599</v>
      </c>
      <c r="B1629" t="s">
        <v>4600</v>
      </c>
      <c r="C1629" t="s">
        <v>1396</v>
      </c>
      <c r="D1629" t="s">
        <v>312</v>
      </c>
      <c r="E1629" t="s">
        <v>1397</v>
      </c>
      <c r="F1629" t="s">
        <v>4601</v>
      </c>
      <c r="H1629" s="1">
        <v>45765</v>
      </c>
      <c r="I1629" t="s">
        <v>479</v>
      </c>
      <c r="J1629" t="s">
        <v>2</v>
      </c>
      <c r="K1629" t="s">
        <v>1</v>
      </c>
      <c r="L1629" t="s">
        <v>27</v>
      </c>
      <c r="M1629" t="s">
        <v>7747</v>
      </c>
      <c r="N1629">
        <v>6</v>
      </c>
      <c r="O1629" t="s">
        <v>2</v>
      </c>
      <c r="P1629">
        <v>1</v>
      </c>
    </row>
    <row r="1630" spans="1:16" x14ac:dyDescent="0.35">
      <c r="A1630" t="s">
        <v>4602</v>
      </c>
      <c r="B1630" t="s">
        <v>2556</v>
      </c>
      <c r="C1630" t="s">
        <v>1402</v>
      </c>
      <c r="D1630" t="s">
        <v>4483</v>
      </c>
      <c r="E1630" t="s">
        <v>1397</v>
      </c>
      <c r="F1630" t="s">
        <v>4603</v>
      </c>
      <c r="H1630" s="1">
        <v>45765</v>
      </c>
      <c r="I1630" t="s">
        <v>479</v>
      </c>
      <c r="J1630" t="s">
        <v>2</v>
      </c>
      <c r="K1630" t="s">
        <v>1</v>
      </c>
      <c r="L1630" t="s">
        <v>27</v>
      </c>
      <c r="M1630" t="s">
        <v>7747</v>
      </c>
      <c r="N1630">
        <v>6</v>
      </c>
      <c r="O1630" t="s">
        <v>2</v>
      </c>
      <c r="P1630">
        <v>1</v>
      </c>
    </row>
    <row r="1631" spans="1:16" x14ac:dyDescent="0.35">
      <c r="A1631" t="s">
        <v>4604</v>
      </c>
      <c r="B1631" t="s">
        <v>1435</v>
      </c>
      <c r="C1631" t="s">
        <v>1558</v>
      </c>
      <c r="D1631" t="s">
        <v>477</v>
      </c>
      <c r="E1631" t="s">
        <v>1397</v>
      </c>
      <c r="F1631" t="s">
        <v>4605</v>
      </c>
      <c r="H1631" s="1">
        <v>45765</v>
      </c>
      <c r="I1631" t="s">
        <v>479</v>
      </c>
      <c r="J1631" t="s">
        <v>2</v>
      </c>
      <c r="K1631" t="s">
        <v>1</v>
      </c>
      <c r="L1631" t="s">
        <v>27</v>
      </c>
      <c r="M1631" t="s">
        <v>7747</v>
      </c>
      <c r="N1631">
        <v>6</v>
      </c>
      <c r="O1631" t="s">
        <v>2</v>
      </c>
      <c r="P1631">
        <v>1</v>
      </c>
    </row>
    <row r="1632" spans="1:16" x14ac:dyDescent="0.35">
      <c r="A1632" t="s">
        <v>4606</v>
      </c>
      <c r="B1632" t="s">
        <v>1600</v>
      </c>
      <c r="C1632" t="s">
        <v>1396</v>
      </c>
      <c r="D1632" t="s">
        <v>313</v>
      </c>
      <c r="E1632" t="s">
        <v>1397</v>
      </c>
      <c r="F1632" t="s">
        <v>4607</v>
      </c>
      <c r="G1632">
        <v>25011</v>
      </c>
      <c r="H1632" s="1">
        <v>45765</v>
      </c>
      <c r="I1632" t="s">
        <v>479</v>
      </c>
      <c r="J1632" t="s">
        <v>2</v>
      </c>
      <c r="K1632" t="s">
        <v>1</v>
      </c>
      <c r="L1632" t="s">
        <v>27</v>
      </c>
      <c r="M1632" t="s">
        <v>7747</v>
      </c>
      <c r="N1632">
        <v>6</v>
      </c>
      <c r="O1632" t="s">
        <v>2</v>
      </c>
      <c r="P1632">
        <v>1</v>
      </c>
    </row>
    <row r="1633" spans="1:16" x14ac:dyDescent="0.35">
      <c r="A1633" t="s">
        <v>4608</v>
      </c>
      <c r="B1633" t="s">
        <v>4609</v>
      </c>
      <c r="C1633" t="s">
        <v>1402</v>
      </c>
      <c r="D1633" t="s">
        <v>477</v>
      </c>
      <c r="E1633" t="s">
        <v>1397</v>
      </c>
      <c r="F1633" t="s">
        <v>4610</v>
      </c>
      <c r="H1633" s="1">
        <v>45765</v>
      </c>
      <c r="I1633" t="s">
        <v>479</v>
      </c>
      <c r="J1633" t="s">
        <v>2</v>
      </c>
      <c r="K1633" t="s">
        <v>1</v>
      </c>
      <c r="L1633" t="s">
        <v>27</v>
      </c>
      <c r="M1633" t="s">
        <v>7747</v>
      </c>
      <c r="N1633">
        <v>6</v>
      </c>
      <c r="O1633" t="s">
        <v>2</v>
      </c>
      <c r="P1633">
        <v>1</v>
      </c>
    </row>
    <row r="1634" spans="1:16" x14ac:dyDescent="0.35">
      <c r="A1634" t="s">
        <v>4608</v>
      </c>
      <c r="B1634" t="s">
        <v>1600</v>
      </c>
      <c r="C1634" t="s">
        <v>1558</v>
      </c>
      <c r="D1634" t="s">
        <v>477</v>
      </c>
      <c r="E1634" t="s">
        <v>1397</v>
      </c>
      <c r="F1634" t="s">
        <v>4611</v>
      </c>
      <c r="H1634" s="1">
        <v>45765</v>
      </c>
      <c r="I1634" t="s">
        <v>479</v>
      </c>
      <c r="J1634" t="s">
        <v>2</v>
      </c>
      <c r="K1634" t="s">
        <v>1</v>
      </c>
      <c r="L1634" t="s">
        <v>27</v>
      </c>
      <c r="M1634" t="s">
        <v>7747</v>
      </c>
      <c r="N1634">
        <v>6</v>
      </c>
      <c r="O1634" t="s">
        <v>2</v>
      </c>
      <c r="P1634">
        <v>1</v>
      </c>
    </row>
    <row r="1635" spans="1:16" x14ac:dyDescent="0.35">
      <c r="A1635" t="s">
        <v>4612</v>
      </c>
      <c r="B1635" t="s">
        <v>4613</v>
      </c>
      <c r="C1635" t="s">
        <v>1558</v>
      </c>
      <c r="D1635" t="s">
        <v>477</v>
      </c>
      <c r="E1635" t="s">
        <v>1397</v>
      </c>
      <c r="F1635" t="s">
        <v>4614</v>
      </c>
      <c r="H1635" s="1">
        <v>45765</v>
      </c>
      <c r="I1635" t="s">
        <v>479</v>
      </c>
      <c r="J1635" t="s">
        <v>2</v>
      </c>
      <c r="K1635" t="s">
        <v>1</v>
      </c>
      <c r="L1635" t="s">
        <v>27</v>
      </c>
      <c r="M1635" t="s">
        <v>7747</v>
      </c>
      <c r="N1635">
        <v>6</v>
      </c>
      <c r="O1635" t="s">
        <v>2</v>
      </c>
      <c r="P1635">
        <v>1</v>
      </c>
    </row>
    <row r="1636" spans="1:16" x14ac:dyDescent="0.35">
      <c r="A1636" t="s">
        <v>4612</v>
      </c>
      <c r="B1636" t="s">
        <v>1475</v>
      </c>
      <c r="C1636" t="s">
        <v>1402</v>
      </c>
      <c r="D1636" t="s">
        <v>477</v>
      </c>
      <c r="E1636" t="s">
        <v>1397</v>
      </c>
      <c r="F1636" t="s">
        <v>4615</v>
      </c>
      <c r="H1636" s="1">
        <v>45765</v>
      </c>
      <c r="I1636" t="s">
        <v>479</v>
      </c>
      <c r="J1636" t="s">
        <v>2</v>
      </c>
      <c r="K1636" t="s">
        <v>1</v>
      </c>
      <c r="L1636" t="s">
        <v>27</v>
      </c>
      <c r="M1636" t="s">
        <v>7747</v>
      </c>
      <c r="N1636">
        <v>6</v>
      </c>
      <c r="O1636" t="s">
        <v>2</v>
      </c>
      <c r="P1636">
        <v>1</v>
      </c>
    </row>
    <row r="1637" spans="1:16" x14ac:dyDescent="0.35">
      <c r="A1637" t="s">
        <v>4612</v>
      </c>
      <c r="B1637" t="s">
        <v>4616</v>
      </c>
      <c r="C1637" t="s">
        <v>1472</v>
      </c>
      <c r="D1637" t="s">
        <v>477</v>
      </c>
      <c r="E1637" t="s">
        <v>1397</v>
      </c>
      <c r="F1637" t="s">
        <v>4617</v>
      </c>
      <c r="G1637">
        <v>44776</v>
      </c>
      <c r="H1637" s="1">
        <v>45765</v>
      </c>
      <c r="I1637" t="s">
        <v>479</v>
      </c>
      <c r="J1637" t="s">
        <v>2</v>
      </c>
      <c r="K1637" t="s">
        <v>1</v>
      </c>
      <c r="L1637" t="s">
        <v>27</v>
      </c>
      <c r="M1637" t="s">
        <v>1472</v>
      </c>
      <c r="N1637">
        <v>6</v>
      </c>
      <c r="O1637" t="s">
        <v>2</v>
      </c>
      <c r="P1637">
        <v>1</v>
      </c>
    </row>
    <row r="1638" spans="1:16" x14ac:dyDescent="0.35">
      <c r="A1638" t="s">
        <v>1488</v>
      </c>
      <c r="B1638" t="s">
        <v>3942</v>
      </c>
      <c r="C1638" t="s">
        <v>1558</v>
      </c>
      <c r="D1638" t="s">
        <v>477</v>
      </c>
      <c r="E1638" t="s">
        <v>1397</v>
      </c>
      <c r="F1638" t="s">
        <v>4618</v>
      </c>
      <c r="H1638" s="1">
        <v>45765</v>
      </c>
      <c r="I1638" t="s">
        <v>479</v>
      </c>
      <c r="J1638" t="s">
        <v>2</v>
      </c>
      <c r="K1638" t="s">
        <v>1</v>
      </c>
      <c r="L1638" t="s">
        <v>27</v>
      </c>
      <c r="M1638" t="s">
        <v>7747</v>
      </c>
      <c r="N1638">
        <v>6</v>
      </c>
      <c r="O1638" t="s">
        <v>2</v>
      </c>
      <c r="P1638">
        <v>1</v>
      </c>
    </row>
    <row r="1639" spans="1:16" x14ac:dyDescent="0.35">
      <c r="A1639" t="s">
        <v>4619</v>
      </c>
      <c r="B1639" t="s">
        <v>2389</v>
      </c>
      <c r="C1639" t="s">
        <v>1396</v>
      </c>
      <c r="D1639" t="s">
        <v>312</v>
      </c>
      <c r="E1639" t="s">
        <v>1397</v>
      </c>
      <c r="F1639" t="s">
        <v>4620</v>
      </c>
      <c r="H1639" s="1">
        <v>45765</v>
      </c>
      <c r="I1639" t="s">
        <v>479</v>
      </c>
      <c r="J1639" t="s">
        <v>2</v>
      </c>
      <c r="K1639" t="s">
        <v>1</v>
      </c>
      <c r="L1639" t="s">
        <v>27</v>
      </c>
      <c r="M1639" t="s">
        <v>7747</v>
      </c>
      <c r="N1639">
        <v>6</v>
      </c>
      <c r="O1639" t="s">
        <v>2</v>
      </c>
      <c r="P1639">
        <v>1</v>
      </c>
    </row>
    <row r="1640" spans="1:16" x14ac:dyDescent="0.35">
      <c r="A1640" t="s">
        <v>2228</v>
      </c>
      <c r="B1640" t="s">
        <v>4621</v>
      </c>
      <c r="C1640" t="s">
        <v>1558</v>
      </c>
      <c r="D1640" t="s">
        <v>477</v>
      </c>
      <c r="E1640" t="s">
        <v>1397</v>
      </c>
      <c r="F1640" t="s">
        <v>4622</v>
      </c>
      <c r="H1640" s="1">
        <v>45765</v>
      </c>
      <c r="I1640" t="s">
        <v>479</v>
      </c>
      <c r="J1640" t="s">
        <v>2</v>
      </c>
      <c r="K1640" t="s">
        <v>1</v>
      </c>
      <c r="L1640" t="s">
        <v>27</v>
      </c>
      <c r="M1640" t="s">
        <v>7747</v>
      </c>
      <c r="N1640">
        <v>6</v>
      </c>
      <c r="O1640" t="s">
        <v>2</v>
      </c>
      <c r="P1640">
        <v>1</v>
      </c>
    </row>
    <row r="1641" spans="1:16" x14ac:dyDescent="0.35">
      <c r="A1641" t="s">
        <v>4623</v>
      </c>
      <c r="B1641" t="s">
        <v>4624</v>
      </c>
      <c r="C1641" t="s">
        <v>1402</v>
      </c>
      <c r="D1641" t="s">
        <v>312</v>
      </c>
      <c r="E1641" t="s">
        <v>1397</v>
      </c>
      <c r="F1641" t="s">
        <v>4625</v>
      </c>
      <c r="H1641" s="1">
        <v>45765</v>
      </c>
      <c r="I1641" t="s">
        <v>479</v>
      </c>
      <c r="J1641" t="s">
        <v>2</v>
      </c>
      <c r="K1641" t="s">
        <v>1</v>
      </c>
      <c r="L1641" t="s">
        <v>27</v>
      </c>
      <c r="M1641" t="s">
        <v>7747</v>
      </c>
      <c r="N1641">
        <v>6</v>
      </c>
      <c r="O1641" t="s">
        <v>2</v>
      </c>
      <c r="P1641">
        <v>1</v>
      </c>
    </row>
    <row r="1642" spans="1:16" x14ac:dyDescent="0.35">
      <c r="A1642" t="s">
        <v>4623</v>
      </c>
      <c r="B1642" t="s">
        <v>1894</v>
      </c>
      <c r="C1642" t="s">
        <v>1396</v>
      </c>
      <c r="D1642" t="s">
        <v>312</v>
      </c>
      <c r="E1642" t="s">
        <v>1397</v>
      </c>
      <c r="F1642" t="s">
        <v>4626</v>
      </c>
      <c r="H1642" s="1">
        <v>45765</v>
      </c>
      <c r="I1642" t="s">
        <v>479</v>
      </c>
      <c r="J1642" t="s">
        <v>2</v>
      </c>
      <c r="K1642" t="s">
        <v>1</v>
      </c>
      <c r="L1642" t="s">
        <v>27</v>
      </c>
      <c r="M1642" t="s">
        <v>7747</v>
      </c>
      <c r="N1642">
        <v>6</v>
      </c>
      <c r="O1642" t="s">
        <v>2</v>
      </c>
      <c r="P1642">
        <v>1</v>
      </c>
    </row>
    <row r="1643" spans="1:16" x14ac:dyDescent="0.35">
      <c r="A1643" t="s">
        <v>4627</v>
      </c>
      <c r="B1643" t="s">
        <v>4628</v>
      </c>
      <c r="C1643" t="s">
        <v>1558</v>
      </c>
      <c r="D1643" t="s">
        <v>4483</v>
      </c>
      <c r="E1643" t="s">
        <v>1397</v>
      </c>
      <c r="F1643" t="s">
        <v>4629</v>
      </c>
      <c r="H1643" s="1">
        <v>45765</v>
      </c>
      <c r="I1643" t="s">
        <v>479</v>
      </c>
      <c r="J1643" t="s">
        <v>2</v>
      </c>
      <c r="K1643" t="s">
        <v>1</v>
      </c>
      <c r="L1643" t="s">
        <v>27</v>
      </c>
      <c r="M1643" t="s">
        <v>7747</v>
      </c>
      <c r="N1643">
        <v>6</v>
      </c>
      <c r="O1643" t="s">
        <v>2</v>
      </c>
      <c r="P1643">
        <v>1</v>
      </c>
    </row>
    <row r="1644" spans="1:16" x14ac:dyDescent="0.35">
      <c r="A1644" t="s">
        <v>4630</v>
      </c>
      <c r="B1644" t="s">
        <v>1485</v>
      </c>
      <c r="C1644" t="s">
        <v>1558</v>
      </c>
      <c r="D1644" t="s">
        <v>477</v>
      </c>
      <c r="E1644" t="s">
        <v>1397</v>
      </c>
      <c r="F1644" t="s">
        <v>4631</v>
      </c>
      <c r="H1644" s="1">
        <v>45765</v>
      </c>
      <c r="I1644" t="s">
        <v>479</v>
      </c>
      <c r="J1644" t="s">
        <v>2</v>
      </c>
      <c r="K1644" t="s">
        <v>1</v>
      </c>
      <c r="L1644" t="s">
        <v>27</v>
      </c>
      <c r="M1644" t="s">
        <v>7747</v>
      </c>
      <c r="N1644">
        <v>6</v>
      </c>
      <c r="O1644" t="s">
        <v>2</v>
      </c>
      <c r="P1644">
        <v>1</v>
      </c>
    </row>
    <row r="1645" spans="1:16" x14ac:dyDescent="0.35">
      <c r="A1645" t="s">
        <v>4632</v>
      </c>
      <c r="B1645" t="s">
        <v>3358</v>
      </c>
      <c r="C1645" t="s">
        <v>1402</v>
      </c>
      <c r="D1645" t="s">
        <v>477</v>
      </c>
      <c r="E1645" t="s">
        <v>1397</v>
      </c>
      <c r="F1645" t="s">
        <v>4633</v>
      </c>
      <c r="H1645" s="1">
        <v>45765</v>
      </c>
      <c r="I1645" t="s">
        <v>479</v>
      </c>
      <c r="J1645" t="s">
        <v>2</v>
      </c>
      <c r="K1645" t="s">
        <v>1</v>
      </c>
      <c r="L1645" t="s">
        <v>27</v>
      </c>
      <c r="M1645" t="s">
        <v>7747</v>
      </c>
      <c r="N1645">
        <v>6</v>
      </c>
      <c r="O1645" t="s">
        <v>2</v>
      </c>
      <c r="P1645">
        <v>1</v>
      </c>
    </row>
    <row r="1646" spans="1:16" x14ac:dyDescent="0.35">
      <c r="A1646" t="s">
        <v>4632</v>
      </c>
      <c r="B1646" t="s">
        <v>4634</v>
      </c>
      <c r="C1646" t="s">
        <v>1402</v>
      </c>
      <c r="D1646" t="s">
        <v>477</v>
      </c>
      <c r="E1646" t="s">
        <v>1397</v>
      </c>
      <c r="F1646" t="s">
        <v>4635</v>
      </c>
      <c r="H1646" s="1">
        <v>45765</v>
      </c>
      <c r="I1646" t="s">
        <v>479</v>
      </c>
      <c r="J1646" t="s">
        <v>2</v>
      </c>
      <c r="K1646" t="s">
        <v>1</v>
      </c>
      <c r="L1646" t="s">
        <v>27</v>
      </c>
      <c r="M1646" t="s">
        <v>7747</v>
      </c>
      <c r="N1646">
        <v>6</v>
      </c>
      <c r="O1646" t="s">
        <v>2</v>
      </c>
      <c r="P1646">
        <v>1</v>
      </c>
    </row>
    <row r="1647" spans="1:16" x14ac:dyDescent="0.35">
      <c r="A1647" t="s">
        <v>4632</v>
      </c>
      <c r="B1647" t="s">
        <v>4636</v>
      </c>
      <c r="C1647" t="s">
        <v>1472</v>
      </c>
      <c r="D1647" t="s">
        <v>477</v>
      </c>
      <c r="E1647" t="s">
        <v>1397</v>
      </c>
      <c r="F1647" t="s">
        <v>4637</v>
      </c>
      <c r="G1647">
        <v>43725</v>
      </c>
      <c r="H1647" s="1">
        <v>45765</v>
      </c>
      <c r="I1647" t="s">
        <v>479</v>
      </c>
      <c r="J1647" t="s">
        <v>2</v>
      </c>
      <c r="K1647" t="s">
        <v>1</v>
      </c>
      <c r="L1647" t="s">
        <v>27</v>
      </c>
      <c r="M1647" t="s">
        <v>1472</v>
      </c>
      <c r="N1647">
        <v>6</v>
      </c>
      <c r="O1647" t="s">
        <v>2</v>
      </c>
      <c r="P1647">
        <v>1</v>
      </c>
    </row>
    <row r="1648" spans="1:16" x14ac:dyDescent="0.35">
      <c r="A1648" t="s">
        <v>4638</v>
      </c>
      <c r="B1648" t="s">
        <v>2167</v>
      </c>
      <c r="C1648" t="s">
        <v>1558</v>
      </c>
      <c r="D1648" t="s">
        <v>477</v>
      </c>
      <c r="E1648" t="s">
        <v>1397</v>
      </c>
      <c r="F1648" t="s">
        <v>4639</v>
      </c>
      <c r="H1648" s="1">
        <v>45765</v>
      </c>
      <c r="I1648" t="s">
        <v>479</v>
      </c>
      <c r="J1648" t="s">
        <v>2</v>
      </c>
      <c r="K1648" t="s">
        <v>1</v>
      </c>
      <c r="L1648" t="s">
        <v>27</v>
      </c>
      <c r="M1648" t="s">
        <v>7747</v>
      </c>
      <c r="N1648">
        <v>6</v>
      </c>
      <c r="O1648" t="s">
        <v>2</v>
      </c>
      <c r="P1648">
        <v>1</v>
      </c>
    </row>
    <row r="1649" spans="1:16" x14ac:dyDescent="0.35">
      <c r="A1649" t="s">
        <v>4640</v>
      </c>
      <c r="B1649" t="s">
        <v>4641</v>
      </c>
      <c r="C1649" t="s">
        <v>1396</v>
      </c>
      <c r="D1649" t="s">
        <v>312</v>
      </c>
      <c r="E1649" t="s">
        <v>1397</v>
      </c>
      <c r="F1649" t="s">
        <v>4642</v>
      </c>
      <c r="H1649" s="1">
        <v>45765</v>
      </c>
      <c r="I1649" t="s">
        <v>479</v>
      </c>
      <c r="J1649" t="s">
        <v>2</v>
      </c>
      <c r="K1649" t="s">
        <v>1</v>
      </c>
      <c r="L1649" t="s">
        <v>27</v>
      </c>
      <c r="M1649" t="s">
        <v>7747</v>
      </c>
      <c r="N1649">
        <v>6</v>
      </c>
      <c r="O1649" t="s">
        <v>2</v>
      </c>
      <c r="P1649">
        <v>1</v>
      </c>
    </row>
    <row r="1650" spans="1:16" x14ac:dyDescent="0.35">
      <c r="A1650" t="s">
        <v>4643</v>
      </c>
      <c r="B1650" t="s">
        <v>1951</v>
      </c>
      <c r="C1650" t="s">
        <v>1402</v>
      </c>
      <c r="D1650" t="s">
        <v>477</v>
      </c>
      <c r="E1650" t="s">
        <v>1397</v>
      </c>
      <c r="F1650" t="s">
        <v>4644</v>
      </c>
      <c r="H1650" s="1">
        <v>45765</v>
      </c>
      <c r="I1650" t="s">
        <v>479</v>
      </c>
      <c r="J1650" t="s">
        <v>2</v>
      </c>
      <c r="K1650" t="s">
        <v>1</v>
      </c>
      <c r="L1650" t="s">
        <v>27</v>
      </c>
      <c r="M1650" t="s">
        <v>7747</v>
      </c>
      <c r="N1650">
        <v>6</v>
      </c>
      <c r="O1650" t="s">
        <v>2</v>
      </c>
      <c r="P1650">
        <v>1</v>
      </c>
    </row>
    <row r="1651" spans="1:16" x14ac:dyDescent="0.35">
      <c r="A1651" t="s">
        <v>4645</v>
      </c>
      <c r="B1651" t="s">
        <v>4616</v>
      </c>
      <c r="C1651" t="s">
        <v>1558</v>
      </c>
      <c r="D1651" t="s">
        <v>477</v>
      </c>
      <c r="E1651" t="s">
        <v>1397</v>
      </c>
      <c r="F1651" t="s">
        <v>4646</v>
      </c>
      <c r="H1651" s="1">
        <v>45765</v>
      </c>
      <c r="I1651" t="s">
        <v>479</v>
      </c>
      <c r="J1651" t="s">
        <v>2</v>
      </c>
      <c r="K1651" t="s">
        <v>1</v>
      </c>
      <c r="L1651" t="s">
        <v>27</v>
      </c>
      <c r="M1651" t="s">
        <v>7747</v>
      </c>
      <c r="N1651">
        <v>6</v>
      </c>
      <c r="O1651" t="s">
        <v>2</v>
      </c>
      <c r="P1651">
        <v>1</v>
      </c>
    </row>
    <row r="1652" spans="1:16" x14ac:dyDescent="0.35">
      <c r="A1652" t="s">
        <v>1883</v>
      </c>
      <c r="B1652" t="s">
        <v>1884</v>
      </c>
      <c r="C1652" t="s">
        <v>1472</v>
      </c>
      <c r="D1652" t="s">
        <v>112</v>
      </c>
      <c r="E1652" t="s">
        <v>1397</v>
      </c>
      <c r="F1652" t="s">
        <v>4647</v>
      </c>
      <c r="H1652" s="1">
        <v>45767</v>
      </c>
      <c r="I1652" t="s">
        <v>193</v>
      </c>
      <c r="J1652" t="s">
        <v>1</v>
      </c>
      <c r="K1652" t="s">
        <v>2</v>
      </c>
      <c r="L1652" t="s">
        <v>27</v>
      </c>
      <c r="M1652" t="s">
        <v>1472</v>
      </c>
      <c r="N1652">
        <v>6</v>
      </c>
      <c r="P1652">
        <v>1</v>
      </c>
    </row>
    <row r="1653" spans="1:16" x14ac:dyDescent="0.35">
      <c r="A1653" t="s">
        <v>1883</v>
      </c>
      <c r="B1653" t="s">
        <v>1887</v>
      </c>
      <c r="C1653" t="s">
        <v>1402</v>
      </c>
      <c r="D1653" t="s">
        <v>112</v>
      </c>
      <c r="E1653" t="s">
        <v>1397</v>
      </c>
      <c r="F1653" t="s">
        <v>4648</v>
      </c>
      <c r="H1653" s="1">
        <v>45767</v>
      </c>
      <c r="I1653" t="s">
        <v>193</v>
      </c>
      <c r="J1653" t="s">
        <v>1</v>
      </c>
      <c r="K1653" t="s">
        <v>2</v>
      </c>
      <c r="L1653" t="s">
        <v>27</v>
      </c>
      <c r="M1653" t="s">
        <v>7747</v>
      </c>
      <c r="N1653">
        <v>6</v>
      </c>
      <c r="P1653">
        <v>1</v>
      </c>
    </row>
    <row r="1654" spans="1:16" x14ac:dyDescent="0.35">
      <c r="A1654" t="s">
        <v>1883</v>
      </c>
      <c r="B1654" t="s">
        <v>1890</v>
      </c>
      <c r="C1654" t="s">
        <v>1472</v>
      </c>
      <c r="D1654" t="s">
        <v>112</v>
      </c>
      <c r="E1654" t="s">
        <v>1397</v>
      </c>
      <c r="F1654" t="s">
        <v>4649</v>
      </c>
      <c r="H1654" s="1">
        <v>45767</v>
      </c>
      <c r="I1654" t="s">
        <v>193</v>
      </c>
      <c r="J1654" t="s">
        <v>1</v>
      </c>
      <c r="K1654" t="s">
        <v>2</v>
      </c>
      <c r="L1654" t="s">
        <v>27</v>
      </c>
      <c r="M1654" t="s">
        <v>1472</v>
      </c>
      <c r="N1654">
        <v>6</v>
      </c>
      <c r="P1654">
        <v>1</v>
      </c>
    </row>
    <row r="1655" spans="1:16" x14ac:dyDescent="0.35">
      <c r="A1655" t="s">
        <v>1893</v>
      </c>
      <c r="B1655" t="s">
        <v>1894</v>
      </c>
      <c r="C1655" t="s">
        <v>1396</v>
      </c>
      <c r="D1655" t="s">
        <v>112</v>
      </c>
      <c r="E1655" t="s">
        <v>1397</v>
      </c>
      <c r="F1655" t="s">
        <v>4650</v>
      </c>
      <c r="H1655" s="1">
        <v>45767</v>
      </c>
      <c r="I1655" t="s">
        <v>193</v>
      </c>
      <c r="J1655" t="s">
        <v>1</v>
      </c>
      <c r="K1655" t="s">
        <v>2</v>
      </c>
      <c r="L1655" t="s">
        <v>27</v>
      </c>
      <c r="M1655" t="s">
        <v>7747</v>
      </c>
      <c r="N1655">
        <v>6</v>
      </c>
      <c r="P1655">
        <v>1</v>
      </c>
    </row>
    <row r="1656" spans="1:16" x14ac:dyDescent="0.35">
      <c r="A1656" t="s">
        <v>4651</v>
      </c>
      <c r="B1656" t="s">
        <v>4652</v>
      </c>
      <c r="C1656" t="s">
        <v>1558</v>
      </c>
      <c r="D1656" t="s">
        <v>385</v>
      </c>
      <c r="E1656" t="s">
        <v>1397</v>
      </c>
      <c r="F1656" t="s">
        <v>4653</v>
      </c>
      <c r="H1656" s="1">
        <v>45767</v>
      </c>
      <c r="I1656" t="s">
        <v>193</v>
      </c>
      <c r="J1656" t="s">
        <v>1</v>
      </c>
      <c r="K1656" t="s">
        <v>2</v>
      </c>
      <c r="L1656" t="s">
        <v>27</v>
      </c>
      <c r="M1656" t="s">
        <v>7747</v>
      </c>
      <c r="N1656">
        <v>6</v>
      </c>
      <c r="P1656">
        <v>1</v>
      </c>
    </row>
    <row r="1657" spans="1:16" x14ac:dyDescent="0.35">
      <c r="A1657" t="s">
        <v>4654</v>
      </c>
      <c r="B1657" t="s">
        <v>4655</v>
      </c>
      <c r="C1657" t="s">
        <v>1402</v>
      </c>
      <c r="D1657" t="s">
        <v>631</v>
      </c>
      <c r="E1657" t="s">
        <v>1512</v>
      </c>
      <c r="F1657" t="s">
        <v>4656</v>
      </c>
      <c r="H1657" s="1">
        <v>45767</v>
      </c>
      <c r="I1657" t="s">
        <v>193</v>
      </c>
      <c r="J1657" t="s">
        <v>1</v>
      </c>
      <c r="K1657" t="s">
        <v>2</v>
      </c>
      <c r="L1657" t="s">
        <v>27</v>
      </c>
      <c r="M1657" t="s">
        <v>7747</v>
      </c>
      <c r="N1657">
        <v>6</v>
      </c>
      <c r="P1657">
        <v>1</v>
      </c>
    </row>
    <row r="1658" spans="1:16" x14ac:dyDescent="0.35">
      <c r="A1658" t="s">
        <v>1897</v>
      </c>
      <c r="B1658" t="s">
        <v>1898</v>
      </c>
      <c r="C1658" t="s">
        <v>1402</v>
      </c>
      <c r="D1658" t="s">
        <v>1526</v>
      </c>
      <c r="E1658" t="s">
        <v>1397</v>
      </c>
      <c r="F1658" t="s">
        <v>4657</v>
      </c>
      <c r="H1658" s="1">
        <v>45767</v>
      </c>
      <c r="I1658" t="s">
        <v>193</v>
      </c>
      <c r="J1658" t="s">
        <v>1</v>
      </c>
      <c r="K1658" t="s">
        <v>2</v>
      </c>
      <c r="L1658" t="s">
        <v>27</v>
      </c>
      <c r="M1658" t="s">
        <v>7747</v>
      </c>
      <c r="N1658">
        <v>6</v>
      </c>
      <c r="P1658">
        <v>1</v>
      </c>
    </row>
    <row r="1659" spans="1:16" x14ac:dyDescent="0.35">
      <c r="A1659" t="s">
        <v>1900</v>
      </c>
      <c r="B1659" t="s">
        <v>1901</v>
      </c>
      <c r="C1659" t="s">
        <v>1396</v>
      </c>
      <c r="D1659" t="s">
        <v>112</v>
      </c>
      <c r="E1659" t="s">
        <v>1397</v>
      </c>
      <c r="F1659" t="s">
        <v>4658</v>
      </c>
      <c r="H1659" s="1">
        <v>45767</v>
      </c>
      <c r="I1659" t="s">
        <v>193</v>
      </c>
      <c r="J1659" t="s">
        <v>1</v>
      </c>
      <c r="K1659" t="s">
        <v>2</v>
      </c>
      <c r="L1659" t="s">
        <v>27</v>
      </c>
      <c r="M1659" t="s">
        <v>7747</v>
      </c>
      <c r="N1659">
        <v>6</v>
      </c>
      <c r="P1659">
        <v>1</v>
      </c>
    </row>
    <row r="1660" spans="1:16" x14ac:dyDescent="0.35">
      <c r="A1660" t="s">
        <v>4659</v>
      </c>
      <c r="B1660" t="s">
        <v>1887</v>
      </c>
      <c r="C1660" t="s">
        <v>1402</v>
      </c>
      <c r="D1660" t="s">
        <v>385</v>
      </c>
      <c r="E1660" t="s">
        <v>1397</v>
      </c>
      <c r="F1660" t="s">
        <v>4660</v>
      </c>
      <c r="H1660" s="1">
        <v>45767</v>
      </c>
      <c r="I1660" t="s">
        <v>193</v>
      </c>
      <c r="J1660" t="s">
        <v>1</v>
      </c>
      <c r="K1660" t="s">
        <v>2</v>
      </c>
      <c r="L1660" t="s">
        <v>27</v>
      </c>
      <c r="M1660" t="s">
        <v>7747</v>
      </c>
      <c r="N1660">
        <v>6</v>
      </c>
      <c r="P1660">
        <v>1</v>
      </c>
    </row>
    <row r="1661" spans="1:16" x14ac:dyDescent="0.35">
      <c r="A1661" t="s">
        <v>1904</v>
      </c>
      <c r="B1661" t="s">
        <v>1605</v>
      </c>
      <c r="C1661" t="s">
        <v>1472</v>
      </c>
      <c r="D1661" t="s">
        <v>112</v>
      </c>
      <c r="E1661" t="s">
        <v>1397</v>
      </c>
      <c r="F1661" t="s">
        <v>4661</v>
      </c>
      <c r="H1661" s="1">
        <v>45767</v>
      </c>
      <c r="I1661" t="s">
        <v>193</v>
      </c>
      <c r="J1661" t="s">
        <v>1</v>
      </c>
      <c r="K1661" t="s">
        <v>2</v>
      </c>
      <c r="L1661" t="s">
        <v>27</v>
      </c>
      <c r="M1661" t="s">
        <v>1472</v>
      </c>
      <c r="N1661">
        <v>6</v>
      </c>
      <c r="P1661">
        <v>1</v>
      </c>
    </row>
    <row r="1662" spans="1:16" x14ac:dyDescent="0.35">
      <c r="A1662" t="s">
        <v>1904</v>
      </c>
      <c r="B1662" t="s">
        <v>1907</v>
      </c>
      <c r="C1662" t="s">
        <v>1402</v>
      </c>
      <c r="D1662" t="s">
        <v>112</v>
      </c>
      <c r="E1662" t="s">
        <v>1397</v>
      </c>
      <c r="F1662" t="s">
        <v>4662</v>
      </c>
      <c r="H1662" s="1">
        <v>45767</v>
      </c>
      <c r="I1662" t="s">
        <v>193</v>
      </c>
      <c r="J1662" t="s">
        <v>1</v>
      </c>
      <c r="K1662" t="s">
        <v>2</v>
      </c>
      <c r="L1662" t="s">
        <v>27</v>
      </c>
      <c r="M1662" t="s">
        <v>7747</v>
      </c>
      <c r="N1662">
        <v>6</v>
      </c>
      <c r="P1662">
        <v>1</v>
      </c>
    </row>
    <row r="1663" spans="1:16" x14ac:dyDescent="0.35">
      <c r="A1663" t="s">
        <v>1910</v>
      </c>
      <c r="B1663" t="s">
        <v>1911</v>
      </c>
      <c r="C1663" t="s">
        <v>1396</v>
      </c>
      <c r="D1663" t="s">
        <v>1511</v>
      </c>
      <c r="E1663" t="s">
        <v>1397</v>
      </c>
      <c r="F1663" t="s">
        <v>4663</v>
      </c>
      <c r="H1663" s="1">
        <v>45767</v>
      </c>
      <c r="I1663" t="s">
        <v>193</v>
      </c>
      <c r="J1663" t="s">
        <v>1</v>
      </c>
      <c r="K1663" t="s">
        <v>2</v>
      </c>
      <c r="L1663" t="s">
        <v>27</v>
      </c>
      <c r="M1663" t="s">
        <v>7747</v>
      </c>
      <c r="N1663">
        <v>6</v>
      </c>
      <c r="P1663">
        <v>1</v>
      </c>
    </row>
    <row r="1664" spans="1:16" x14ac:dyDescent="0.35">
      <c r="A1664" t="s">
        <v>1913</v>
      </c>
      <c r="B1664" t="s">
        <v>1914</v>
      </c>
      <c r="C1664" t="s">
        <v>1472</v>
      </c>
      <c r="D1664" t="s">
        <v>385</v>
      </c>
      <c r="E1664" t="s">
        <v>1397</v>
      </c>
      <c r="F1664" t="s">
        <v>4664</v>
      </c>
      <c r="H1664" s="1">
        <v>45767</v>
      </c>
      <c r="I1664" t="s">
        <v>193</v>
      </c>
      <c r="J1664" t="s">
        <v>1</v>
      </c>
      <c r="K1664" t="s">
        <v>2</v>
      </c>
      <c r="L1664" t="s">
        <v>27</v>
      </c>
      <c r="M1664" t="s">
        <v>1472</v>
      </c>
      <c r="N1664">
        <v>6</v>
      </c>
      <c r="P1664">
        <v>1</v>
      </c>
    </row>
    <row r="1665" spans="1:16" x14ac:dyDescent="0.35">
      <c r="A1665" t="s">
        <v>1913</v>
      </c>
      <c r="B1665" t="s">
        <v>4665</v>
      </c>
      <c r="C1665" t="s">
        <v>1472</v>
      </c>
      <c r="D1665" t="s">
        <v>385</v>
      </c>
      <c r="E1665" t="s">
        <v>1397</v>
      </c>
      <c r="F1665" t="s">
        <v>4666</v>
      </c>
      <c r="H1665" s="1">
        <v>45767</v>
      </c>
      <c r="I1665" t="s">
        <v>193</v>
      </c>
      <c r="J1665" t="s">
        <v>1</v>
      </c>
      <c r="K1665" t="s">
        <v>2</v>
      </c>
      <c r="L1665" t="s">
        <v>27</v>
      </c>
      <c r="M1665" t="s">
        <v>1472</v>
      </c>
      <c r="N1665">
        <v>6</v>
      </c>
      <c r="P1665">
        <v>1</v>
      </c>
    </row>
    <row r="1666" spans="1:16" x14ac:dyDescent="0.35">
      <c r="A1666" t="s">
        <v>1913</v>
      </c>
      <c r="B1666" t="s">
        <v>1920</v>
      </c>
      <c r="C1666" t="s">
        <v>1402</v>
      </c>
      <c r="D1666" t="s">
        <v>1526</v>
      </c>
      <c r="E1666" t="s">
        <v>1397</v>
      </c>
      <c r="F1666" t="s">
        <v>4667</v>
      </c>
      <c r="H1666" s="1">
        <v>45767</v>
      </c>
      <c r="I1666" t="s">
        <v>193</v>
      </c>
      <c r="J1666" t="s">
        <v>1</v>
      </c>
      <c r="K1666" t="s">
        <v>2</v>
      </c>
      <c r="L1666" t="s">
        <v>27</v>
      </c>
      <c r="M1666" t="s">
        <v>7747</v>
      </c>
      <c r="N1666">
        <v>6</v>
      </c>
      <c r="P1666">
        <v>1</v>
      </c>
    </row>
    <row r="1667" spans="1:16" x14ac:dyDescent="0.35">
      <c r="A1667" t="s">
        <v>1922</v>
      </c>
      <c r="B1667" t="s">
        <v>1719</v>
      </c>
      <c r="C1667" t="s">
        <v>1396</v>
      </c>
      <c r="D1667" t="s">
        <v>112</v>
      </c>
      <c r="E1667" t="s">
        <v>1397</v>
      </c>
      <c r="F1667" t="s">
        <v>4668</v>
      </c>
      <c r="H1667" s="1">
        <v>45767</v>
      </c>
      <c r="I1667" t="s">
        <v>193</v>
      </c>
      <c r="J1667" t="s">
        <v>1</v>
      </c>
      <c r="K1667" t="s">
        <v>2</v>
      </c>
      <c r="L1667" t="s">
        <v>27</v>
      </c>
      <c r="M1667" t="s">
        <v>7747</v>
      </c>
      <c r="N1667">
        <v>6</v>
      </c>
      <c r="P1667">
        <v>1</v>
      </c>
    </row>
    <row r="1668" spans="1:16" x14ac:dyDescent="0.35">
      <c r="A1668" t="s">
        <v>1925</v>
      </c>
      <c r="B1668" t="s">
        <v>1926</v>
      </c>
      <c r="C1668" t="s">
        <v>1402</v>
      </c>
      <c r="D1668" t="s">
        <v>1511</v>
      </c>
      <c r="E1668" t="s">
        <v>1397</v>
      </c>
      <c r="F1668" t="s">
        <v>4669</v>
      </c>
      <c r="H1668" s="1">
        <v>45767</v>
      </c>
      <c r="I1668" t="s">
        <v>193</v>
      </c>
      <c r="J1668" t="s">
        <v>1</v>
      </c>
      <c r="K1668" t="s">
        <v>2</v>
      </c>
      <c r="L1668" t="s">
        <v>27</v>
      </c>
      <c r="M1668" t="s">
        <v>7747</v>
      </c>
      <c r="N1668">
        <v>6</v>
      </c>
      <c r="P1668">
        <v>1</v>
      </c>
    </row>
    <row r="1669" spans="1:16" x14ac:dyDescent="0.35">
      <c r="A1669" t="s">
        <v>1925</v>
      </c>
      <c r="B1669" t="s">
        <v>1928</v>
      </c>
      <c r="C1669" t="s">
        <v>1554</v>
      </c>
      <c r="D1669" t="s">
        <v>1511</v>
      </c>
      <c r="E1669" t="s">
        <v>1397</v>
      </c>
      <c r="F1669" t="s">
        <v>4670</v>
      </c>
      <c r="H1669" s="1">
        <v>45767</v>
      </c>
      <c r="I1669" t="s">
        <v>193</v>
      </c>
      <c r="J1669" t="s">
        <v>1</v>
      </c>
      <c r="K1669" t="s">
        <v>2</v>
      </c>
      <c r="L1669" t="s">
        <v>27</v>
      </c>
      <c r="M1669" t="s">
        <v>1472</v>
      </c>
      <c r="N1669">
        <v>6</v>
      </c>
      <c r="P1669">
        <v>1</v>
      </c>
    </row>
    <row r="1670" spans="1:16" x14ac:dyDescent="0.35">
      <c r="A1670" t="s">
        <v>1931</v>
      </c>
      <c r="B1670" t="s">
        <v>1932</v>
      </c>
      <c r="C1670" t="s">
        <v>1402</v>
      </c>
      <c r="D1670" t="s">
        <v>112</v>
      </c>
      <c r="E1670" t="s">
        <v>1397</v>
      </c>
      <c r="F1670" t="s">
        <v>4671</v>
      </c>
      <c r="H1670" s="1">
        <v>45767</v>
      </c>
      <c r="I1670" t="s">
        <v>193</v>
      </c>
      <c r="J1670" t="s">
        <v>1</v>
      </c>
      <c r="K1670" t="s">
        <v>2</v>
      </c>
      <c r="L1670" t="s">
        <v>27</v>
      </c>
      <c r="M1670" t="s">
        <v>7747</v>
      </c>
      <c r="N1670">
        <v>6</v>
      </c>
      <c r="P1670">
        <v>1</v>
      </c>
    </row>
    <row r="1671" spans="1:16" x14ac:dyDescent="0.35">
      <c r="A1671" t="s">
        <v>1931</v>
      </c>
      <c r="B1671" t="s">
        <v>1439</v>
      </c>
      <c r="C1671" t="s">
        <v>1402</v>
      </c>
      <c r="D1671" t="s">
        <v>112</v>
      </c>
      <c r="E1671" t="s">
        <v>1397</v>
      </c>
      <c r="F1671" t="s">
        <v>4672</v>
      </c>
      <c r="H1671" s="1">
        <v>45767</v>
      </c>
      <c r="I1671" t="s">
        <v>193</v>
      </c>
      <c r="J1671" t="s">
        <v>1</v>
      </c>
      <c r="K1671" t="s">
        <v>2</v>
      </c>
      <c r="L1671" t="s">
        <v>27</v>
      </c>
      <c r="M1671" t="s">
        <v>7747</v>
      </c>
      <c r="N1671">
        <v>6</v>
      </c>
      <c r="P1671">
        <v>1</v>
      </c>
    </row>
    <row r="1672" spans="1:16" x14ac:dyDescent="0.35">
      <c r="A1672" t="s">
        <v>4673</v>
      </c>
      <c r="B1672" t="s">
        <v>3495</v>
      </c>
      <c r="C1672" t="s">
        <v>1396</v>
      </c>
      <c r="D1672" t="s">
        <v>332</v>
      </c>
      <c r="E1672" t="s">
        <v>1397</v>
      </c>
      <c r="F1672" t="s">
        <v>4674</v>
      </c>
      <c r="H1672" s="1">
        <v>45767</v>
      </c>
      <c r="I1672" t="s">
        <v>193</v>
      </c>
      <c r="J1672" t="s">
        <v>1</v>
      </c>
      <c r="K1672" t="s">
        <v>2</v>
      </c>
      <c r="L1672" t="s">
        <v>27</v>
      </c>
      <c r="M1672" t="s">
        <v>7747</v>
      </c>
      <c r="N1672">
        <v>6</v>
      </c>
      <c r="P1672">
        <v>1</v>
      </c>
    </row>
    <row r="1673" spans="1:16" x14ac:dyDescent="0.35">
      <c r="A1673" t="s">
        <v>1943</v>
      </c>
      <c r="B1673" t="s">
        <v>1944</v>
      </c>
      <c r="C1673" t="s">
        <v>1472</v>
      </c>
      <c r="D1673" t="s">
        <v>112</v>
      </c>
      <c r="E1673" t="s">
        <v>1397</v>
      </c>
      <c r="F1673" t="s">
        <v>4675</v>
      </c>
      <c r="H1673" s="1">
        <v>45767</v>
      </c>
      <c r="I1673" t="s">
        <v>193</v>
      </c>
      <c r="J1673" t="s">
        <v>1</v>
      </c>
      <c r="K1673" t="s">
        <v>2</v>
      </c>
      <c r="L1673" t="s">
        <v>27</v>
      </c>
      <c r="M1673" t="s">
        <v>1472</v>
      </c>
      <c r="N1673">
        <v>6</v>
      </c>
      <c r="P1673">
        <v>1</v>
      </c>
    </row>
    <row r="1674" spans="1:16" x14ac:dyDescent="0.35">
      <c r="A1674" t="s">
        <v>1947</v>
      </c>
      <c r="B1674" t="s">
        <v>1948</v>
      </c>
      <c r="C1674" t="s">
        <v>1402</v>
      </c>
      <c r="D1674" t="s">
        <v>332</v>
      </c>
      <c r="E1674" t="s">
        <v>1397</v>
      </c>
      <c r="F1674" t="s">
        <v>4676</v>
      </c>
      <c r="H1674" s="1">
        <v>45767</v>
      </c>
      <c r="I1674" t="s">
        <v>193</v>
      </c>
      <c r="J1674" t="s">
        <v>1</v>
      </c>
      <c r="K1674" t="s">
        <v>2</v>
      </c>
      <c r="L1674" t="s">
        <v>27</v>
      </c>
      <c r="M1674" t="s">
        <v>7747</v>
      </c>
      <c r="N1674">
        <v>6</v>
      </c>
      <c r="P1674">
        <v>1</v>
      </c>
    </row>
    <row r="1675" spans="1:16" x14ac:dyDescent="0.35">
      <c r="A1675" t="s">
        <v>1950</v>
      </c>
      <c r="B1675" t="s">
        <v>1951</v>
      </c>
      <c r="C1675" t="s">
        <v>1402</v>
      </c>
      <c r="D1675" t="s">
        <v>385</v>
      </c>
      <c r="E1675" t="s">
        <v>1397</v>
      </c>
      <c r="F1675" t="s">
        <v>4677</v>
      </c>
      <c r="H1675" s="1">
        <v>45767</v>
      </c>
      <c r="I1675" t="s">
        <v>193</v>
      </c>
      <c r="J1675" t="s">
        <v>1</v>
      </c>
      <c r="K1675" t="s">
        <v>2</v>
      </c>
      <c r="L1675" t="s">
        <v>27</v>
      </c>
      <c r="M1675" t="s">
        <v>7747</v>
      </c>
      <c r="N1675">
        <v>6</v>
      </c>
      <c r="P1675">
        <v>1</v>
      </c>
    </row>
    <row r="1676" spans="1:16" x14ac:dyDescent="0.35">
      <c r="A1676" t="s">
        <v>1950</v>
      </c>
      <c r="B1676" t="s">
        <v>1954</v>
      </c>
      <c r="C1676" t="s">
        <v>1402</v>
      </c>
      <c r="D1676" t="s">
        <v>385</v>
      </c>
      <c r="E1676" t="s">
        <v>1397</v>
      </c>
      <c r="F1676" t="s">
        <v>4678</v>
      </c>
      <c r="H1676" s="1">
        <v>45767</v>
      </c>
      <c r="I1676" t="s">
        <v>193</v>
      </c>
      <c r="J1676" t="s">
        <v>1</v>
      </c>
      <c r="K1676" t="s">
        <v>2</v>
      </c>
      <c r="L1676" t="s">
        <v>27</v>
      </c>
      <c r="M1676" t="s">
        <v>7747</v>
      </c>
      <c r="N1676">
        <v>6</v>
      </c>
      <c r="P1676">
        <v>1</v>
      </c>
    </row>
    <row r="1677" spans="1:16" x14ac:dyDescent="0.35">
      <c r="A1677" t="s">
        <v>1950</v>
      </c>
      <c r="B1677" t="s">
        <v>1425</v>
      </c>
      <c r="C1677" t="s">
        <v>1402</v>
      </c>
      <c r="D1677" t="s">
        <v>1526</v>
      </c>
      <c r="E1677" t="s">
        <v>1397</v>
      </c>
      <c r="F1677" t="s">
        <v>4679</v>
      </c>
      <c r="H1677" s="1">
        <v>45767</v>
      </c>
      <c r="I1677" t="s">
        <v>193</v>
      </c>
      <c r="J1677" t="s">
        <v>1</v>
      </c>
      <c r="K1677" t="s">
        <v>2</v>
      </c>
      <c r="L1677" t="s">
        <v>27</v>
      </c>
      <c r="M1677" t="s">
        <v>7747</v>
      </c>
      <c r="N1677">
        <v>6</v>
      </c>
      <c r="P1677">
        <v>1</v>
      </c>
    </row>
    <row r="1678" spans="1:16" x14ac:dyDescent="0.35">
      <c r="A1678" t="s">
        <v>1967</v>
      </c>
      <c r="B1678" t="s">
        <v>1418</v>
      </c>
      <c r="C1678" t="s">
        <v>1472</v>
      </c>
      <c r="D1678" t="s">
        <v>112</v>
      </c>
      <c r="E1678" t="s">
        <v>1397</v>
      </c>
      <c r="F1678" t="s">
        <v>4680</v>
      </c>
      <c r="H1678" s="1">
        <v>45767</v>
      </c>
      <c r="I1678" t="s">
        <v>193</v>
      </c>
      <c r="J1678" t="s">
        <v>1</v>
      </c>
      <c r="K1678" t="s">
        <v>2</v>
      </c>
      <c r="L1678" t="s">
        <v>27</v>
      </c>
      <c r="M1678" t="s">
        <v>1472</v>
      </c>
      <c r="N1678">
        <v>6</v>
      </c>
      <c r="P1678">
        <v>1</v>
      </c>
    </row>
    <row r="1679" spans="1:16" x14ac:dyDescent="0.35">
      <c r="A1679" t="s">
        <v>1967</v>
      </c>
      <c r="B1679" t="s">
        <v>1603</v>
      </c>
      <c r="C1679" t="s">
        <v>1472</v>
      </c>
      <c r="D1679" t="s">
        <v>112</v>
      </c>
      <c r="E1679" t="s">
        <v>1397</v>
      </c>
      <c r="F1679" t="s">
        <v>4681</v>
      </c>
      <c r="H1679" s="1">
        <v>45767</v>
      </c>
      <c r="I1679" t="s">
        <v>193</v>
      </c>
      <c r="J1679" t="s">
        <v>1</v>
      </c>
      <c r="K1679" t="s">
        <v>2</v>
      </c>
      <c r="L1679" t="s">
        <v>27</v>
      </c>
      <c r="M1679" t="s">
        <v>1472</v>
      </c>
      <c r="N1679">
        <v>6</v>
      </c>
      <c r="P1679">
        <v>1</v>
      </c>
    </row>
    <row r="1680" spans="1:16" x14ac:dyDescent="0.35">
      <c r="A1680" t="s">
        <v>1967</v>
      </c>
      <c r="B1680" t="s">
        <v>1972</v>
      </c>
      <c r="C1680" t="s">
        <v>1402</v>
      </c>
      <c r="D1680" t="s">
        <v>112</v>
      </c>
      <c r="E1680" t="s">
        <v>1397</v>
      </c>
      <c r="F1680" t="s">
        <v>4682</v>
      </c>
      <c r="H1680" s="1">
        <v>45767</v>
      </c>
      <c r="I1680" t="s">
        <v>193</v>
      </c>
      <c r="J1680" t="s">
        <v>1</v>
      </c>
      <c r="K1680" t="s">
        <v>2</v>
      </c>
      <c r="L1680" t="s">
        <v>27</v>
      </c>
      <c r="M1680" t="s">
        <v>7747</v>
      </c>
      <c r="N1680">
        <v>6</v>
      </c>
      <c r="P1680">
        <v>1</v>
      </c>
    </row>
    <row r="1681" spans="1:16" x14ac:dyDescent="0.35">
      <c r="A1681" t="s">
        <v>1967</v>
      </c>
      <c r="B1681" t="s">
        <v>1898</v>
      </c>
      <c r="C1681" t="s">
        <v>1472</v>
      </c>
      <c r="D1681" t="s">
        <v>112</v>
      </c>
      <c r="E1681" t="s">
        <v>1397</v>
      </c>
      <c r="F1681" t="s">
        <v>4683</v>
      </c>
      <c r="H1681" s="1">
        <v>45767</v>
      </c>
      <c r="I1681" t="s">
        <v>193</v>
      </c>
      <c r="J1681" t="s">
        <v>1</v>
      </c>
      <c r="K1681" t="s">
        <v>2</v>
      </c>
      <c r="L1681" t="s">
        <v>27</v>
      </c>
      <c r="M1681" t="s">
        <v>1472</v>
      </c>
      <c r="N1681">
        <v>6</v>
      </c>
      <c r="P1681">
        <v>1</v>
      </c>
    </row>
    <row r="1682" spans="1:16" x14ac:dyDescent="0.35">
      <c r="A1682" t="s">
        <v>1977</v>
      </c>
      <c r="B1682" t="s">
        <v>1510</v>
      </c>
      <c r="C1682" t="s">
        <v>1558</v>
      </c>
      <c r="D1682" t="s">
        <v>385</v>
      </c>
      <c r="E1682" t="s">
        <v>1397</v>
      </c>
      <c r="F1682" t="s">
        <v>4684</v>
      </c>
      <c r="H1682" s="1">
        <v>45767</v>
      </c>
      <c r="I1682" t="s">
        <v>193</v>
      </c>
      <c r="J1682" t="s">
        <v>1</v>
      </c>
      <c r="K1682" t="s">
        <v>2</v>
      </c>
      <c r="L1682" t="s">
        <v>27</v>
      </c>
      <c r="M1682" t="s">
        <v>7747</v>
      </c>
      <c r="N1682">
        <v>6</v>
      </c>
      <c r="P1682">
        <v>1</v>
      </c>
    </row>
    <row r="1683" spans="1:16" x14ac:dyDescent="0.35">
      <c r="A1683" t="s">
        <v>1979</v>
      </c>
      <c r="B1683" t="s">
        <v>1980</v>
      </c>
      <c r="C1683" t="s">
        <v>1396</v>
      </c>
      <c r="D1683" t="s">
        <v>1511</v>
      </c>
      <c r="E1683" t="s">
        <v>1397</v>
      </c>
      <c r="F1683" t="s">
        <v>4685</v>
      </c>
      <c r="H1683" s="1">
        <v>45767</v>
      </c>
      <c r="I1683" t="s">
        <v>193</v>
      </c>
      <c r="J1683" t="s">
        <v>1</v>
      </c>
      <c r="K1683" t="s">
        <v>2</v>
      </c>
      <c r="L1683" t="s">
        <v>27</v>
      </c>
      <c r="M1683" t="s">
        <v>7747</v>
      </c>
      <c r="N1683">
        <v>6</v>
      </c>
      <c r="P1683">
        <v>1</v>
      </c>
    </row>
    <row r="1684" spans="1:16" x14ac:dyDescent="0.35">
      <c r="A1684" t="s">
        <v>1982</v>
      </c>
      <c r="B1684" t="s">
        <v>1983</v>
      </c>
      <c r="C1684" t="s">
        <v>1396</v>
      </c>
      <c r="D1684" t="s">
        <v>112</v>
      </c>
      <c r="E1684" t="s">
        <v>1397</v>
      </c>
      <c r="F1684" t="s">
        <v>4686</v>
      </c>
      <c r="H1684" s="1">
        <v>45767</v>
      </c>
      <c r="I1684" t="s">
        <v>193</v>
      </c>
      <c r="J1684" t="s">
        <v>1</v>
      </c>
      <c r="K1684" t="s">
        <v>2</v>
      </c>
      <c r="L1684" t="s">
        <v>27</v>
      </c>
      <c r="M1684" t="s">
        <v>7747</v>
      </c>
      <c r="N1684">
        <v>6</v>
      </c>
      <c r="P1684">
        <v>1</v>
      </c>
    </row>
    <row r="1685" spans="1:16" x14ac:dyDescent="0.35">
      <c r="A1685" t="s">
        <v>4687</v>
      </c>
      <c r="B1685" t="s">
        <v>2201</v>
      </c>
      <c r="C1685" t="s">
        <v>1558</v>
      </c>
      <c r="D1685" t="s">
        <v>332</v>
      </c>
      <c r="E1685" t="s">
        <v>1397</v>
      </c>
      <c r="F1685" t="s">
        <v>4688</v>
      </c>
      <c r="H1685" s="1">
        <v>45767</v>
      </c>
      <c r="I1685" t="s">
        <v>193</v>
      </c>
      <c r="J1685" t="s">
        <v>1</v>
      </c>
      <c r="K1685" t="s">
        <v>2</v>
      </c>
      <c r="L1685" t="s">
        <v>27</v>
      </c>
      <c r="M1685" t="s">
        <v>7747</v>
      </c>
      <c r="N1685">
        <v>6</v>
      </c>
      <c r="P1685">
        <v>1</v>
      </c>
    </row>
    <row r="1686" spans="1:16" x14ac:dyDescent="0.35">
      <c r="A1686" t="s">
        <v>1989</v>
      </c>
      <c r="B1686" t="s">
        <v>1990</v>
      </c>
      <c r="C1686" t="s">
        <v>1396</v>
      </c>
      <c r="D1686" t="s">
        <v>1511</v>
      </c>
      <c r="E1686" t="s">
        <v>1397</v>
      </c>
      <c r="F1686" t="s">
        <v>4689</v>
      </c>
      <c r="H1686" s="1">
        <v>45767</v>
      </c>
      <c r="I1686" t="s">
        <v>193</v>
      </c>
      <c r="J1686" t="s">
        <v>1</v>
      </c>
      <c r="K1686" t="s">
        <v>2</v>
      </c>
      <c r="L1686" t="s">
        <v>27</v>
      </c>
      <c r="M1686" t="s">
        <v>7747</v>
      </c>
      <c r="N1686">
        <v>6</v>
      </c>
      <c r="P1686">
        <v>1</v>
      </c>
    </row>
    <row r="1687" spans="1:16" x14ac:dyDescent="0.35">
      <c r="A1687" t="s">
        <v>2002</v>
      </c>
      <c r="B1687" t="s">
        <v>1418</v>
      </c>
      <c r="C1687" t="s">
        <v>1402</v>
      </c>
      <c r="D1687" t="s">
        <v>1511</v>
      </c>
      <c r="E1687" t="s">
        <v>1397</v>
      </c>
      <c r="F1687" t="s">
        <v>4690</v>
      </c>
      <c r="H1687" s="1">
        <v>45767</v>
      </c>
      <c r="I1687" t="s">
        <v>193</v>
      </c>
      <c r="J1687" t="s">
        <v>1</v>
      </c>
      <c r="K1687" t="s">
        <v>2</v>
      </c>
      <c r="L1687" t="s">
        <v>27</v>
      </c>
      <c r="M1687" t="s">
        <v>7747</v>
      </c>
      <c r="N1687">
        <v>6</v>
      </c>
      <c r="P1687">
        <v>1</v>
      </c>
    </row>
    <row r="1688" spans="1:16" x14ac:dyDescent="0.35">
      <c r="A1688" t="s">
        <v>2004</v>
      </c>
      <c r="B1688" t="s">
        <v>2005</v>
      </c>
      <c r="C1688" t="s">
        <v>1472</v>
      </c>
      <c r="D1688" t="s">
        <v>112</v>
      </c>
      <c r="E1688" t="s">
        <v>1397</v>
      </c>
      <c r="F1688" t="s">
        <v>4691</v>
      </c>
      <c r="H1688" s="1">
        <v>45767</v>
      </c>
      <c r="I1688" t="s">
        <v>193</v>
      </c>
      <c r="J1688" t="s">
        <v>1</v>
      </c>
      <c r="K1688" t="s">
        <v>2</v>
      </c>
      <c r="L1688" t="s">
        <v>27</v>
      </c>
      <c r="M1688" t="s">
        <v>1472</v>
      </c>
      <c r="N1688">
        <v>6</v>
      </c>
      <c r="P1688">
        <v>1</v>
      </c>
    </row>
    <row r="1689" spans="1:16" x14ac:dyDescent="0.35">
      <c r="A1689" t="s">
        <v>2004</v>
      </c>
      <c r="B1689" t="s">
        <v>1907</v>
      </c>
      <c r="C1689" t="s">
        <v>1402</v>
      </c>
      <c r="D1689" t="s">
        <v>112</v>
      </c>
      <c r="E1689" t="s">
        <v>1397</v>
      </c>
      <c r="F1689" t="s">
        <v>4692</v>
      </c>
      <c r="H1689" s="1">
        <v>45767</v>
      </c>
      <c r="I1689" t="s">
        <v>193</v>
      </c>
      <c r="J1689" t="s">
        <v>1</v>
      </c>
      <c r="K1689" t="s">
        <v>2</v>
      </c>
      <c r="L1689" t="s">
        <v>27</v>
      </c>
      <c r="M1689" t="s">
        <v>7747</v>
      </c>
      <c r="N1689">
        <v>6</v>
      </c>
      <c r="P1689">
        <v>1</v>
      </c>
    </row>
    <row r="1690" spans="1:16" x14ac:dyDescent="0.35">
      <c r="A1690" t="s">
        <v>2004</v>
      </c>
      <c r="B1690" t="s">
        <v>2010</v>
      </c>
      <c r="C1690" t="s">
        <v>1472</v>
      </c>
      <c r="D1690" t="s">
        <v>112</v>
      </c>
      <c r="E1690" t="s">
        <v>1397</v>
      </c>
      <c r="F1690" t="s">
        <v>4693</v>
      </c>
      <c r="H1690" s="1">
        <v>45767</v>
      </c>
      <c r="I1690" t="s">
        <v>193</v>
      </c>
      <c r="J1690" t="s">
        <v>1</v>
      </c>
      <c r="K1690" t="s">
        <v>2</v>
      </c>
      <c r="L1690" t="s">
        <v>27</v>
      </c>
      <c r="M1690" t="s">
        <v>1472</v>
      </c>
      <c r="N1690">
        <v>6</v>
      </c>
      <c r="P1690">
        <v>1</v>
      </c>
    </row>
    <row r="1691" spans="1:16" x14ac:dyDescent="0.35">
      <c r="A1691" t="s">
        <v>2013</v>
      </c>
      <c r="B1691" t="s">
        <v>2014</v>
      </c>
      <c r="C1691" t="s">
        <v>1402</v>
      </c>
      <c r="D1691" t="s">
        <v>112</v>
      </c>
      <c r="E1691" t="s">
        <v>1397</v>
      </c>
      <c r="F1691" t="s">
        <v>4694</v>
      </c>
      <c r="H1691" s="1">
        <v>45767</v>
      </c>
      <c r="I1691" t="s">
        <v>193</v>
      </c>
      <c r="J1691" t="s">
        <v>1</v>
      </c>
      <c r="K1691" t="s">
        <v>2</v>
      </c>
      <c r="L1691" t="s">
        <v>27</v>
      </c>
      <c r="M1691" t="s">
        <v>7747</v>
      </c>
      <c r="N1691">
        <v>6</v>
      </c>
      <c r="P1691">
        <v>1</v>
      </c>
    </row>
    <row r="1692" spans="1:16" x14ac:dyDescent="0.35">
      <c r="A1692" t="s">
        <v>2017</v>
      </c>
      <c r="B1692" t="s">
        <v>2018</v>
      </c>
      <c r="C1692" t="s">
        <v>1402</v>
      </c>
      <c r="D1692" t="s">
        <v>385</v>
      </c>
      <c r="E1692" t="s">
        <v>1397</v>
      </c>
      <c r="F1692" t="s">
        <v>4695</v>
      </c>
      <c r="H1692" s="1">
        <v>45767</v>
      </c>
      <c r="I1692" t="s">
        <v>193</v>
      </c>
      <c r="J1692" t="s">
        <v>1</v>
      </c>
      <c r="K1692" t="s">
        <v>2</v>
      </c>
      <c r="L1692" t="s">
        <v>27</v>
      </c>
      <c r="M1692" t="s">
        <v>7747</v>
      </c>
      <c r="N1692">
        <v>6</v>
      </c>
      <c r="P1692">
        <v>1</v>
      </c>
    </row>
    <row r="1693" spans="1:16" x14ac:dyDescent="0.35">
      <c r="A1693" t="s">
        <v>4696</v>
      </c>
      <c r="B1693" t="s">
        <v>4697</v>
      </c>
      <c r="C1693" t="s">
        <v>1558</v>
      </c>
      <c r="D1693" t="s">
        <v>332</v>
      </c>
      <c r="E1693" t="s">
        <v>1397</v>
      </c>
      <c r="F1693" t="s">
        <v>4698</v>
      </c>
      <c r="H1693" s="1">
        <v>45767</v>
      </c>
      <c r="I1693" t="s">
        <v>193</v>
      </c>
      <c r="J1693" t="s">
        <v>1</v>
      </c>
      <c r="K1693" t="s">
        <v>2</v>
      </c>
      <c r="L1693" t="s">
        <v>27</v>
      </c>
      <c r="M1693" t="s">
        <v>7747</v>
      </c>
      <c r="N1693">
        <v>6</v>
      </c>
      <c r="P1693">
        <v>1</v>
      </c>
    </row>
    <row r="1694" spans="1:16" x14ac:dyDescent="0.35">
      <c r="A1694" t="s">
        <v>2020</v>
      </c>
      <c r="B1694" t="s">
        <v>2021</v>
      </c>
      <c r="C1694" t="s">
        <v>1558</v>
      </c>
      <c r="D1694" t="s">
        <v>332</v>
      </c>
      <c r="E1694" t="s">
        <v>1397</v>
      </c>
      <c r="F1694" t="s">
        <v>4699</v>
      </c>
      <c r="H1694" s="1">
        <v>45767</v>
      </c>
      <c r="I1694" t="s">
        <v>193</v>
      </c>
      <c r="J1694" t="s">
        <v>1</v>
      </c>
      <c r="K1694" t="s">
        <v>2</v>
      </c>
      <c r="L1694" t="s">
        <v>27</v>
      </c>
      <c r="M1694" t="s">
        <v>7747</v>
      </c>
      <c r="N1694">
        <v>6</v>
      </c>
      <c r="P1694">
        <v>1</v>
      </c>
    </row>
    <row r="1695" spans="1:16" x14ac:dyDescent="0.35">
      <c r="A1695" t="s">
        <v>2023</v>
      </c>
      <c r="B1695" t="s">
        <v>2024</v>
      </c>
      <c r="C1695" t="s">
        <v>1396</v>
      </c>
      <c r="D1695" t="s">
        <v>112</v>
      </c>
      <c r="E1695" t="s">
        <v>1397</v>
      </c>
      <c r="F1695" t="s">
        <v>4700</v>
      </c>
      <c r="H1695" s="1">
        <v>45767</v>
      </c>
      <c r="I1695" t="s">
        <v>193</v>
      </c>
      <c r="J1695" t="s">
        <v>1</v>
      </c>
      <c r="K1695" t="s">
        <v>2</v>
      </c>
      <c r="L1695" t="s">
        <v>27</v>
      </c>
      <c r="M1695" t="s">
        <v>7747</v>
      </c>
      <c r="N1695">
        <v>6</v>
      </c>
      <c r="P1695">
        <v>1</v>
      </c>
    </row>
    <row r="1696" spans="1:16" x14ac:dyDescent="0.35">
      <c r="A1696" t="s">
        <v>2027</v>
      </c>
      <c r="B1696" t="s">
        <v>2028</v>
      </c>
      <c r="C1696" t="s">
        <v>1402</v>
      </c>
      <c r="D1696" t="s">
        <v>631</v>
      </c>
      <c r="E1696" t="s">
        <v>1397</v>
      </c>
      <c r="F1696" t="s">
        <v>4701</v>
      </c>
      <c r="H1696" s="1">
        <v>45767</v>
      </c>
      <c r="I1696" t="s">
        <v>193</v>
      </c>
      <c r="J1696" t="s">
        <v>1</v>
      </c>
      <c r="K1696" t="s">
        <v>2</v>
      </c>
      <c r="L1696" t="s">
        <v>27</v>
      </c>
      <c r="M1696" t="s">
        <v>7747</v>
      </c>
      <c r="N1696">
        <v>6</v>
      </c>
      <c r="P1696">
        <v>1</v>
      </c>
    </row>
    <row r="1697" spans="1:16" x14ac:dyDescent="0.35">
      <c r="A1697" t="s">
        <v>2027</v>
      </c>
      <c r="B1697" t="s">
        <v>2030</v>
      </c>
      <c r="C1697" t="s">
        <v>1396</v>
      </c>
      <c r="D1697" t="s">
        <v>631</v>
      </c>
      <c r="E1697" t="s">
        <v>1397</v>
      </c>
      <c r="F1697" t="s">
        <v>4702</v>
      </c>
      <c r="H1697" s="1">
        <v>45767</v>
      </c>
      <c r="I1697" t="s">
        <v>193</v>
      </c>
      <c r="J1697" t="s">
        <v>1</v>
      </c>
      <c r="K1697" t="s">
        <v>2</v>
      </c>
      <c r="L1697" t="s">
        <v>27</v>
      </c>
      <c r="M1697" t="s">
        <v>7747</v>
      </c>
      <c r="N1697">
        <v>6</v>
      </c>
      <c r="P1697">
        <v>1</v>
      </c>
    </row>
    <row r="1698" spans="1:16" x14ac:dyDescent="0.35">
      <c r="A1698" t="s">
        <v>2027</v>
      </c>
      <c r="B1698" t="s">
        <v>2032</v>
      </c>
      <c r="C1698" t="s">
        <v>1472</v>
      </c>
      <c r="D1698" t="s">
        <v>631</v>
      </c>
      <c r="E1698" t="s">
        <v>1397</v>
      </c>
      <c r="F1698" t="s">
        <v>4703</v>
      </c>
      <c r="H1698" s="1">
        <v>45767</v>
      </c>
      <c r="I1698" t="s">
        <v>193</v>
      </c>
      <c r="J1698" t="s">
        <v>1</v>
      </c>
      <c r="K1698" t="s">
        <v>2</v>
      </c>
      <c r="L1698" t="s">
        <v>27</v>
      </c>
      <c r="M1698" t="s">
        <v>1472</v>
      </c>
      <c r="N1698">
        <v>6</v>
      </c>
      <c r="P1698">
        <v>1</v>
      </c>
    </row>
    <row r="1699" spans="1:16" x14ac:dyDescent="0.35">
      <c r="A1699" t="s">
        <v>2027</v>
      </c>
      <c r="B1699" t="s">
        <v>2034</v>
      </c>
      <c r="C1699" t="s">
        <v>1396</v>
      </c>
      <c r="D1699" t="s">
        <v>631</v>
      </c>
      <c r="E1699" t="s">
        <v>1397</v>
      </c>
      <c r="F1699" t="s">
        <v>4704</v>
      </c>
      <c r="H1699" s="1">
        <v>45767</v>
      </c>
      <c r="I1699" t="s">
        <v>193</v>
      </c>
      <c r="J1699" t="s">
        <v>1</v>
      </c>
      <c r="K1699" t="s">
        <v>2</v>
      </c>
      <c r="L1699" t="s">
        <v>27</v>
      </c>
      <c r="M1699" t="s">
        <v>7747</v>
      </c>
      <c r="N1699">
        <v>6</v>
      </c>
      <c r="P1699">
        <v>1</v>
      </c>
    </row>
    <row r="1700" spans="1:16" x14ac:dyDescent="0.35">
      <c r="A1700" t="s">
        <v>1438</v>
      </c>
      <c r="B1700" t="s">
        <v>1439</v>
      </c>
      <c r="C1700" t="s">
        <v>1558</v>
      </c>
      <c r="D1700" t="s">
        <v>385</v>
      </c>
      <c r="E1700" t="s">
        <v>1397</v>
      </c>
      <c r="F1700" t="s">
        <v>1440</v>
      </c>
      <c r="H1700" s="1">
        <v>45767</v>
      </c>
      <c r="I1700" t="s">
        <v>193</v>
      </c>
      <c r="J1700" t="s">
        <v>1</v>
      </c>
      <c r="K1700" t="s">
        <v>2</v>
      </c>
      <c r="L1700" t="s">
        <v>27</v>
      </c>
      <c r="M1700" t="s">
        <v>7747</v>
      </c>
      <c r="N1700">
        <v>6</v>
      </c>
      <c r="P1700">
        <v>1</v>
      </c>
    </row>
    <row r="1701" spans="1:16" x14ac:dyDescent="0.35">
      <c r="A1701" t="s">
        <v>1438</v>
      </c>
      <c r="B1701" t="s">
        <v>2042</v>
      </c>
      <c r="C1701" t="s">
        <v>1396</v>
      </c>
      <c r="D1701" t="s">
        <v>112</v>
      </c>
      <c r="E1701" t="s">
        <v>1397</v>
      </c>
      <c r="F1701" t="s">
        <v>4705</v>
      </c>
      <c r="H1701" s="1">
        <v>45767</v>
      </c>
      <c r="I1701" t="s">
        <v>193</v>
      </c>
      <c r="J1701" t="s">
        <v>1</v>
      </c>
      <c r="K1701" t="s">
        <v>2</v>
      </c>
      <c r="L1701" t="s">
        <v>27</v>
      </c>
      <c r="M1701" t="s">
        <v>7747</v>
      </c>
      <c r="N1701">
        <v>6</v>
      </c>
      <c r="P1701">
        <v>1</v>
      </c>
    </row>
    <row r="1702" spans="1:16" x14ac:dyDescent="0.35">
      <c r="A1702" t="s">
        <v>1438</v>
      </c>
      <c r="B1702" t="s">
        <v>1410</v>
      </c>
      <c r="C1702" t="s">
        <v>1396</v>
      </c>
      <c r="D1702" t="s">
        <v>112</v>
      </c>
      <c r="E1702" t="s">
        <v>1397</v>
      </c>
      <c r="F1702" t="s">
        <v>4706</v>
      </c>
      <c r="H1702" s="1">
        <v>45767</v>
      </c>
      <c r="I1702" t="s">
        <v>193</v>
      </c>
      <c r="J1702" t="s">
        <v>1</v>
      </c>
      <c r="K1702" t="s">
        <v>2</v>
      </c>
      <c r="L1702" t="s">
        <v>27</v>
      </c>
      <c r="M1702" t="s">
        <v>7747</v>
      </c>
      <c r="N1702">
        <v>6</v>
      </c>
      <c r="P1702">
        <v>1</v>
      </c>
    </row>
    <row r="1703" spans="1:16" x14ac:dyDescent="0.35">
      <c r="A1703" t="s">
        <v>2047</v>
      </c>
      <c r="B1703" t="s">
        <v>1626</v>
      </c>
      <c r="C1703" t="s">
        <v>1402</v>
      </c>
      <c r="D1703" t="s">
        <v>332</v>
      </c>
      <c r="E1703" t="s">
        <v>1397</v>
      </c>
      <c r="F1703" t="s">
        <v>4707</v>
      </c>
      <c r="H1703" s="1">
        <v>45767</v>
      </c>
      <c r="I1703" t="s">
        <v>193</v>
      </c>
      <c r="J1703" t="s">
        <v>1</v>
      </c>
      <c r="K1703" t="s">
        <v>2</v>
      </c>
      <c r="L1703" t="s">
        <v>27</v>
      </c>
      <c r="M1703" t="s">
        <v>7747</v>
      </c>
      <c r="N1703">
        <v>6</v>
      </c>
      <c r="P1703">
        <v>1</v>
      </c>
    </row>
    <row r="1704" spans="1:16" x14ac:dyDescent="0.35">
      <c r="A1704" t="s">
        <v>2051</v>
      </c>
      <c r="B1704" t="s">
        <v>1418</v>
      </c>
      <c r="C1704" t="s">
        <v>1402</v>
      </c>
      <c r="D1704" t="s">
        <v>112</v>
      </c>
      <c r="E1704" t="s">
        <v>1397</v>
      </c>
      <c r="F1704" t="s">
        <v>4708</v>
      </c>
      <c r="H1704" s="1">
        <v>45767</v>
      </c>
      <c r="I1704" t="s">
        <v>193</v>
      </c>
      <c r="J1704" t="s">
        <v>1</v>
      </c>
      <c r="K1704" t="s">
        <v>2</v>
      </c>
      <c r="L1704" t="s">
        <v>27</v>
      </c>
      <c r="M1704" t="s">
        <v>7747</v>
      </c>
      <c r="N1704">
        <v>6</v>
      </c>
      <c r="P1704">
        <v>1</v>
      </c>
    </row>
    <row r="1705" spans="1:16" x14ac:dyDescent="0.35">
      <c r="A1705" t="s">
        <v>2054</v>
      </c>
      <c r="B1705" t="s">
        <v>1535</v>
      </c>
      <c r="C1705" t="s">
        <v>1472</v>
      </c>
      <c r="D1705" t="s">
        <v>112</v>
      </c>
      <c r="E1705" t="s">
        <v>1397</v>
      </c>
      <c r="F1705" t="s">
        <v>4709</v>
      </c>
      <c r="H1705" s="1">
        <v>45767</v>
      </c>
      <c r="I1705" t="s">
        <v>193</v>
      </c>
      <c r="J1705" t="s">
        <v>1</v>
      </c>
      <c r="K1705" t="s">
        <v>2</v>
      </c>
      <c r="L1705" t="s">
        <v>27</v>
      </c>
      <c r="M1705" t="s">
        <v>1472</v>
      </c>
      <c r="N1705">
        <v>6</v>
      </c>
      <c r="P1705">
        <v>1</v>
      </c>
    </row>
    <row r="1706" spans="1:16" x14ac:dyDescent="0.35">
      <c r="A1706" t="s">
        <v>2054</v>
      </c>
      <c r="B1706" t="s">
        <v>1699</v>
      </c>
      <c r="C1706" t="s">
        <v>1402</v>
      </c>
      <c r="D1706" t="s">
        <v>112</v>
      </c>
      <c r="E1706" t="s">
        <v>1397</v>
      </c>
      <c r="F1706" t="s">
        <v>4710</v>
      </c>
      <c r="H1706" s="1">
        <v>45767</v>
      </c>
      <c r="I1706" t="s">
        <v>193</v>
      </c>
      <c r="J1706" t="s">
        <v>1</v>
      </c>
      <c r="K1706" t="s">
        <v>2</v>
      </c>
      <c r="L1706" t="s">
        <v>27</v>
      </c>
      <c r="M1706" t="s">
        <v>7747</v>
      </c>
      <c r="N1706">
        <v>6</v>
      </c>
      <c r="P1706">
        <v>1</v>
      </c>
    </row>
    <row r="1707" spans="1:16" x14ac:dyDescent="0.35">
      <c r="A1707" t="s">
        <v>2059</v>
      </c>
      <c r="B1707" t="s">
        <v>2060</v>
      </c>
      <c r="C1707" t="s">
        <v>1402</v>
      </c>
      <c r="D1707" t="s">
        <v>112</v>
      </c>
      <c r="E1707" t="s">
        <v>1397</v>
      </c>
      <c r="F1707" t="s">
        <v>4711</v>
      </c>
      <c r="H1707" s="1">
        <v>45767</v>
      </c>
      <c r="I1707" t="s">
        <v>193</v>
      </c>
      <c r="J1707" t="s">
        <v>1</v>
      </c>
      <c r="K1707" t="s">
        <v>2</v>
      </c>
      <c r="L1707" t="s">
        <v>27</v>
      </c>
      <c r="M1707" t="s">
        <v>7747</v>
      </c>
      <c r="N1707">
        <v>6</v>
      </c>
      <c r="P1707">
        <v>1</v>
      </c>
    </row>
    <row r="1708" spans="1:16" x14ac:dyDescent="0.35">
      <c r="A1708" t="s">
        <v>2059</v>
      </c>
      <c r="B1708" t="s">
        <v>2005</v>
      </c>
      <c r="C1708" t="s">
        <v>1396</v>
      </c>
      <c r="D1708" t="s">
        <v>112</v>
      </c>
      <c r="E1708" t="s">
        <v>1397</v>
      </c>
      <c r="F1708" t="s">
        <v>4712</v>
      </c>
      <c r="H1708" s="1">
        <v>45767</v>
      </c>
      <c r="I1708" t="s">
        <v>193</v>
      </c>
      <c r="J1708" t="s">
        <v>1</v>
      </c>
      <c r="K1708" t="s">
        <v>2</v>
      </c>
      <c r="L1708" t="s">
        <v>27</v>
      </c>
      <c r="M1708" t="s">
        <v>7747</v>
      </c>
      <c r="N1708">
        <v>6</v>
      </c>
      <c r="P1708">
        <v>1</v>
      </c>
    </row>
    <row r="1709" spans="1:16" x14ac:dyDescent="0.35">
      <c r="A1709" t="s">
        <v>2059</v>
      </c>
      <c r="B1709" t="s">
        <v>1920</v>
      </c>
      <c r="C1709" t="s">
        <v>1472</v>
      </c>
      <c r="D1709" t="s">
        <v>112</v>
      </c>
      <c r="E1709" t="s">
        <v>1397</v>
      </c>
      <c r="F1709" t="s">
        <v>4713</v>
      </c>
      <c r="H1709" s="1">
        <v>45767</v>
      </c>
      <c r="I1709" t="s">
        <v>193</v>
      </c>
      <c r="J1709" t="s">
        <v>1</v>
      </c>
      <c r="K1709" t="s">
        <v>2</v>
      </c>
      <c r="L1709" t="s">
        <v>27</v>
      </c>
      <c r="M1709" t="s">
        <v>1472</v>
      </c>
      <c r="N1709">
        <v>6</v>
      </c>
      <c r="P1709">
        <v>1</v>
      </c>
    </row>
    <row r="1710" spans="1:16" x14ac:dyDescent="0.35">
      <c r="A1710" t="s">
        <v>4714</v>
      </c>
      <c r="B1710" t="s">
        <v>4715</v>
      </c>
      <c r="C1710" t="s">
        <v>1402</v>
      </c>
      <c r="D1710" t="s">
        <v>385</v>
      </c>
      <c r="E1710" t="s">
        <v>1397</v>
      </c>
      <c r="F1710" t="s">
        <v>4716</v>
      </c>
      <c r="H1710" s="1">
        <v>45767</v>
      </c>
      <c r="I1710" t="s">
        <v>193</v>
      </c>
      <c r="J1710" t="s">
        <v>1</v>
      </c>
      <c r="K1710" t="s">
        <v>2</v>
      </c>
      <c r="L1710" t="s">
        <v>27</v>
      </c>
      <c r="M1710" t="s">
        <v>7747</v>
      </c>
      <c r="N1710">
        <v>6</v>
      </c>
      <c r="P1710">
        <v>1</v>
      </c>
    </row>
    <row r="1711" spans="1:16" x14ac:dyDescent="0.35">
      <c r="A1711" t="s">
        <v>4717</v>
      </c>
      <c r="B1711" t="s">
        <v>4718</v>
      </c>
      <c r="C1711" t="s">
        <v>1402</v>
      </c>
      <c r="D1711" t="s">
        <v>332</v>
      </c>
      <c r="E1711" t="s">
        <v>1397</v>
      </c>
      <c r="F1711" t="s">
        <v>4719</v>
      </c>
      <c r="H1711" s="1">
        <v>45767</v>
      </c>
      <c r="I1711" t="s">
        <v>193</v>
      </c>
      <c r="J1711" t="s">
        <v>1</v>
      </c>
      <c r="K1711" t="s">
        <v>2</v>
      </c>
      <c r="L1711" t="s">
        <v>27</v>
      </c>
      <c r="M1711" t="s">
        <v>7747</v>
      </c>
      <c r="N1711">
        <v>6</v>
      </c>
      <c r="P1711">
        <v>1</v>
      </c>
    </row>
    <row r="1712" spans="1:16" x14ac:dyDescent="0.35">
      <c r="A1712" t="s">
        <v>4717</v>
      </c>
      <c r="B1712" t="s">
        <v>4720</v>
      </c>
      <c r="C1712" t="s">
        <v>1402</v>
      </c>
      <c r="D1712" t="s">
        <v>385</v>
      </c>
      <c r="E1712" t="s">
        <v>1397</v>
      </c>
      <c r="F1712" t="s">
        <v>4721</v>
      </c>
      <c r="H1712" s="1">
        <v>45767</v>
      </c>
      <c r="I1712" t="s">
        <v>193</v>
      </c>
      <c r="J1712" t="s">
        <v>1</v>
      </c>
      <c r="K1712" t="s">
        <v>2</v>
      </c>
      <c r="L1712" t="s">
        <v>27</v>
      </c>
      <c r="M1712" t="s">
        <v>7747</v>
      </c>
      <c r="N1712">
        <v>6</v>
      </c>
      <c r="P1712">
        <v>1</v>
      </c>
    </row>
    <row r="1713" spans="1:16" x14ac:dyDescent="0.35">
      <c r="A1713" t="s">
        <v>2067</v>
      </c>
      <c r="B1713" t="s">
        <v>2068</v>
      </c>
      <c r="C1713" t="s">
        <v>1558</v>
      </c>
      <c r="D1713" t="s">
        <v>332</v>
      </c>
      <c r="E1713" t="s">
        <v>1397</v>
      </c>
      <c r="F1713" t="s">
        <v>4722</v>
      </c>
      <c r="H1713" s="1">
        <v>45767</v>
      </c>
      <c r="I1713" t="s">
        <v>193</v>
      </c>
      <c r="J1713" t="s">
        <v>1</v>
      </c>
      <c r="K1713" t="s">
        <v>2</v>
      </c>
      <c r="L1713" t="s">
        <v>27</v>
      </c>
      <c r="M1713" t="s">
        <v>7747</v>
      </c>
      <c r="N1713">
        <v>6</v>
      </c>
      <c r="P1713">
        <v>1</v>
      </c>
    </row>
    <row r="1714" spans="1:16" x14ac:dyDescent="0.35">
      <c r="A1714" t="s">
        <v>2067</v>
      </c>
      <c r="B1714" t="s">
        <v>2070</v>
      </c>
      <c r="C1714" t="s">
        <v>1558</v>
      </c>
      <c r="D1714" t="s">
        <v>332</v>
      </c>
      <c r="E1714" t="s">
        <v>1397</v>
      </c>
      <c r="F1714" t="s">
        <v>4723</v>
      </c>
      <c r="H1714" s="1">
        <v>45767</v>
      </c>
      <c r="I1714" t="s">
        <v>193</v>
      </c>
      <c r="J1714" t="s">
        <v>1</v>
      </c>
      <c r="K1714" t="s">
        <v>2</v>
      </c>
      <c r="L1714" t="s">
        <v>27</v>
      </c>
      <c r="M1714" t="s">
        <v>7747</v>
      </c>
      <c r="N1714">
        <v>6</v>
      </c>
      <c r="P1714">
        <v>1</v>
      </c>
    </row>
    <row r="1715" spans="1:16" x14ac:dyDescent="0.35">
      <c r="A1715" t="s">
        <v>2072</v>
      </c>
      <c r="B1715" t="s">
        <v>2073</v>
      </c>
      <c r="C1715" t="s">
        <v>1396</v>
      </c>
      <c r="D1715" t="s">
        <v>1511</v>
      </c>
      <c r="E1715" t="s">
        <v>1397</v>
      </c>
      <c r="F1715" t="s">
        <v>4724</v>
      </c>
      <c r="H1715" s="1">
        <v>45767</v>
      </c>
      <c r="I1715" t="s">
        <v>193</v>
      </c>
      <c r="J1715" t="s">
        <v>1</v>
      </c>
      <c r="K1715" t="s">
        <v>2</v>
      </c>
      <c r="L1715" t="s">
        <v>27</v>
      </c>
      <c r="M1715" t="s">
        <v>7747</v>
      </c>
      <c r="N1715">
        <v>6</v>
      </c>
      <c r="P1715">
        <v>1</v>
      </c>
    </row>
    <row r="1716" spans="1:16" x14ac:dyDescent="0.35">
      <c r="A1716" t="s">
        <v>2075</v>
      </c>
      <c r="B1716" t="s">
        <v>2060</v>
      </c>
      <c r="C1716" t="s">
        <v>1402</v>
      </c>
      <c r="D1716" t="s">
        <v>1511</v>
      </c>
      <c r="E1716" t="s">
        <v>1397</v>
      </c>
      <c r="F1716" t="s">
        <v>4725</v>
      </c>
      <c r="H1716" s="1">
        <v>45767</v>
      </c>
      <c r="I1716" t="s">
        <v>193</v>
      </c>
      <c r="J1716" t="s">
        <v>1</v>
      </c>
      <c r="K1716" t="s">
        <v>2</v>
      </c>
      <c r="L1716" t="s">
        <v>27</v>
      </c>
      <c r="M1716" t="s">
        <v>7747</v>
      </c>
      <c r="N1716">
        <v>6</v>
      </c>
      <c r="P1716">
        <v>1</v>
      </c>
    </row>
    <row r="1717" spans="1:16" x14ac:dyDescent="0.35">
      <c r="A1717" t="s">
        <v>2075</v>
      </c>
      <c r="B1717" t="s">
        <v>1605</v>
      </c>
      <c r="C1717" t="s">
        <v>1472</v>
      </c>
      <c r="D1717" t="s">
        <v>1511</v>
      </c>
      <c r="E1717" t="s">
        <v>1397</v>
      </c>
      <c r="F1717" t="s">
        <v>4726</v>
      </c>
      <c r="H1717" s="1">
        <v>45767</v>
      </c>
      <c r="I1717" t="s">
        <v>193</v>
      </c>
      <c r="J1717" t="s">
        <v>1</v>
      </c>
      <c r="K1717" t="s">
        <v>2</v>
      </c>
      <c r="L1717" t="s">
        <v>27</v>
      </c>
      <c r="M1717" t="s">
        <v>1472</v>
      </c>
      <c r="N1717">
        <v>6</v>
      </c>
      <c r="P1717">
        <v>1</v>
      </c>
    </row>
    <row r="1718" spans="1:16" x14ac:dyDescent="0.35">
      <c r="A1718" t="s">
        <v>2075</v>
      </c>
      <c r="B1718" t="s">
        <v>1442</v>
      </c>
      <c r="C1718" t="s">
        <v>1402</v>
      </c>
      <c r="D1718" t="s">
        <v>1511</v>
      </c>
      <c r="E1718" t="s">
        <v>1397</v>
      </c>
      <c r="F1718" t="s">
        <v>4727</v>
      </c>
      <c r="H1718" s="1">
        <v>45767</v>
      </c>
      <c r="I1718" t="s">
        <v>193</v>
      </c>
      <c r="J1718" t="s">
        <v>1</v>
      </c>
      <c r="K1718" t="s">
        <v>2</v>
      </c>
      <c r="L1718" t="s">
        <v>27</v>
      </c>
      <c r="M1718" t="s">
        <v>7747</v>
      </c>
      <c r="N1718">
        <v>6</v>
      </c>
      <c r="P1718">
        <v>1</v>
      </c>
    </row>
    <row r="1719" spans="1:16" x14ac:dyDescent="0.35">
      <c r="A1719" t="s">
        <v>2075</v>
      </c>
      <c r="B1719" t="s">
        <v>2080</v>
      </c>
      <c r="C1719" t="s">
        <v>1396</v>
      </c>
      <c r="D1719" t="s">
        <v>1511</v>
      </c>
      <c r="E1719" t="s">
        <v>1397</v>
      </c>
      <c r="F1719" t="s">
        <v>4728</v>
      </c>
      <c r="H1719" s="1">
        <v>45767</v>
      </c>
      <c r="I1719" t="s">
        <v>193</v>
      </c>
      <c r="J1719" t="s">
        <v>1</v>
      </c>
      <c r="K1719" t="s">
        <v>2</v>
      </c>
      <c r="L1719" t="s">
        <v>27</v>
      </c>
      <c r="M1719" t="s">
        <v>7747</v>
      </c>
      <c r="N1719">
        <v>6</v>
      </c>
      <c r="P1719">
        <v>1</v>
      </c>
    </row>
    <row r="1720" spans="1:16" x14ac:dyDescent="0.35">
      <c r="A1720" t="s">
        <v>2086</v>
      </c>
      <c r="B1720" t="s">
        <v>2087</v>
      </c>
      <c r="C1720" t="s">
        <v>1558</v>
      </c>
      <c r="D1720" t="s">
        <v>385</v>
      </c>
      <c r="E1720" t="s">
        <v>1397</v>
      </c>
      <c r="F1720" t="s">
        <v>4729</v>
      </c>
      <c r="H1720" s="1">
        <v>45767</v>
      </c>
      <c r="I1720" t="s">
        <v>193</v>
      </c>
      <c r="J1720" t="s">
        <v>1</v>
      </c>
      <c r="K1720" t="s">
        <v>2</v>
      </c>
      <c r="L1720" t="s">
        <v>27</v>
      </c>
      <c r="M1720" t="s">
        <v>7747</v>
      </c>
      <c r="N1720">
        <v>6</v>
      </c>
      <c r="P1720">
        <v>1</v>
      </c>
    </row>
    <row r="1721" spans="1:16" x14ac:dyDescent="0.35">
      <c r="A1721" t="s">
        <v>4730</v>
      </c>
      <c r="B1721" t="s">
        <v>3358</v>
      </c>
      <c r="C1721" t="s">
        <v>1402</v>
      </c>
      <c r="D1721" t="s">
        <v>385</v>
      </c>
      <c r="E1721" t="s">
        <v>1397</v>
      </c>
      <c r="F1721" t="s">
        <v>4731</v>
      </c>
      <c r="H1721" s="1">
        <v>45767</v>
      </c>
      <c r="I1721" t="s">
        <v>193</v>
      </c>
      <c r="J1721" t="s">
        <v>1</v>
      </c>
      <c r="K1721" t="s">
        <v>2</v>
      </c>
      <c r="L1721" t="s">
        <v>27</v>
      </c>
      <c r="M1721" t="s">
        <v>7747</v>
      </c>
      <c r="N1721">
        <v>6</v>
      </c>
      <c r="P1721">
        <v>1</v>
      </c>
    </row>
    <row r="1722" spans="1:16" x14ac:dyDescent="0.35">
      <c r="A1722" t="s">
        <v>2090</v>
      </c>
      <c r="B1722" t="s">
        <v>1615</v>
      </c>
      <c r="C1722" t="s">
        <v>1396</v>
      </c>
      <c r="D1722" t="s">
        <v>1511</v>
      </c>
      <c r="E1722" t="s">
        <v>1397</v>
      </c>
      <c r="F1722" t="s">
        <v>4732</v>
      </c>
      <c r="H1722" s="1">
        <v>45767</v>
      </c>
      <c r="I1722" t="s">
        <v>193</v>
      </c>
      <c r="J1722" t="s">
        <v>1</v>
      </c>
      <c r="K1722" t="s">
        <v>2</v>
      </c>
      <c r="L1722" t="s">
        <v>27</v>
      </c>
      <c r="M1722" t="s">
        <v>7747</v>
      </c>
      <c r="N1722">
        <v>6</v>
      </c>
      <c r="P1722">
        <v>1</v>
      </c>
    </row>
    <row r="1723" spans="1:16" x14ac:dyDescent="0.35">
      <c r="A1723" t="s">
        <v>2092</v>
      </c>
      <c r="B1723" t="s">
        <v>2093</v>
      </c>
      <c r="C1723" t="s">
        <v>1402</v>
      </c>
      <c r="D1723" t="s">
        <v>385</v>
      </c>
      <c r="E1723" t="s">
        <v>1397</v>
      </c>
      <c r="F1723" t="s">
        <v>4733</v>
      </c>
      <c r="H1723" s="1">
        <v>45767</v>
      </c>
      <c r="I1723" t="s">
        <v>193</v>
      </c>
      <c r="J1723" t="s">
        <v>1</v>
      </c>
      <c r="K1723" t="s">
        <v>2</v>
      </c>
      <c r="L1723" t="s">
        <v>27</v>
      </c>
      <c r="M1723" t="s">
        <v>7747</v>
      </c>
      <c r="N1723">
        <v>6</v>
      </c>
      <c r="P1723">
        <v>1</v>
      </c>
    </row>
    <row r="1724" spans="1:16" x14ac:dyDescent="0.35">
      <c r="A1724" t="s">
        <v>2095</v>
      </c>
      <c r="B1724" t="s">
        <v>2096</v>
      </c>
      <c r="C1724" t="s">
        <v>1402</v>
      </c>
      <c r="D1724" t="s">
        <v>385</v>
      </c>
      <c r="E1724" t="s">
        <v>1397</v>
      </c>
      <c r="F1724" t="s">
        <v>4734</v>
      </c>
      <c r="H1724" s="1">
        <v>45767</v>
      </c>
      <c r="I1724" t="s">
        <v>193</v>
      </c>
      <c r="J1724" t="s">
        <v>1</v>
      </c>
      <c r="K1724" t="s">
        <v>2</v>
      </c>
      <c r="L1724" t="s">
        <v>27</v>
      </c>
      <c r="M1724" t="s">
        <v>7747</v>
      </c>
      <c r="N1724">
        <v>6</v>
      </c>
      <c r="P1724">
        <v>1</v>
      </c>
    </row>
    <row r="1725" spans="1:16" x14ac:dyDescent="0.35">
      <c r="A1725" t="s">
        <v>2095</v>
      </c>
      <c r="B1725" t="s">
        <v>2098</v>
      </c>
      <c r="C1725" t="s">
        <v>1472</v>
      </c>
      <c r="D1725" t="s">
        <v>385</v>
      </c>
      <c r="E1725" t="s">
        <v>1397</v>
      </c>
      <c r="F1725" t="s">
        <v>4735</v>
      </c>
      <c r="H1725" s="1">
        <v>45767</v>
      </c>
      <c r="I1725" t="s">
        <v>193</v>
      </c>
      <c r="J1725" t="s">
        <v>1</v>
      </c>
      <c r="K1725" t="s">
        <v>2</v>
      </c>
      <c r="L1725" t="s">
        <v>27</v>
      </c>
      <c r="M1725" t="s">
        <v>1472</v>
      </c>
      <c r="N1725">
        <v>6</v>
      </c>
      <c r="P1725">
        <v>1</v>
      </c>
    </row>
    <row r="1726" spans="1:16" x14ac:dyDescent="0.35">
      <c r="A1726" t="s">
        <v>2095</v>
      </c>
      <c r="B1726" t="s">
        <v>2101</v>
      </c>
      <c r="C1726" t="s">
        <v>1472</v>
      </c>
      <c r="D1726" t="s">
        <v>1526</v>
      </c>
      <c r="E1726" t="s">
        <v>1397</v>
      </c>
      <c r="F1726" t="s">
        <v>4736</v>
      </c>
      <c r="H1726" s="1">
        <v>45767</v>
      </c>
      <c r="I1726" t="s">
        <v>193</v>
      </c>
      <c r="J1726" t="s">
        <v>1</v>
      </c>
      <c r="K1726" t="s">
        <v>2</v>
      </c>
      <c r="L1726" t="s">
        <v>27</v>
      </c>
      <c r="M1726" t="s">
        <v>1472</v>
      </c>
      <c r="N1726">
        <v>6</v>
      </c>
      <c r="P1726">
        <v>1</v>
      </c>
    </row>
    <row r="1727" spans="1:16" x14ac:dyDescent="0.35">
      <c r="A1727" t="s">
        <v>2104</v>
      </c>
      <c r="B1727" t="s">
        <v>1668</v>
      </c>
      <c r="C1727" t="s">
        <v>1396</v>
      </c>
      <c r="D1727" t="s">
        <v>112</v>
      </c>
      <c r="E1727" t="s">
        <v>1397</v>
      </c>
      <c r="F1727" t="s">
        <v>4737</v>
      </c>
      <c r="H1727" s="1">
        <v>45767</v>
      </c>
      <c r="I1727" t="s">
        <v>193</v>
      </c>
      <c r="J1727" t="s">
        <v>1</v>
      </c>
      <c r="K1727" t="s">
        <v>2</v>
      </c>
      <c r="L1727" t="s">
        <v>27</v>
      </c>
      <c r="M1727" t="s">
        <v>7747</v>
      </c>
      <c r="N1727">
        <v>6</v>
      </c>
      <c r="P1727">
        <v>1</v>
      </c>
    </row>
    <row r="1728" spans="1:16" x14ac:dyDescent="0.35">
      <c r="A1728" t="s">
        <v>4738</v>
      </c>
      <c r="B1728" t="s">
        <v>1944</v>
      </c>
      <c r="C1728" t="s">
        <v>1402</v>
      </c>
      <c r="D1728" t="s">
        <v>332</v>
      </c>
      <c r="E1728" t="s">
        <v>1397</v>
      </c>
      <c r="F1728" t="s">
        <v>4739</v>
      </c>
      <c r="H1728" s="1">
        <v>45767</v>
      </c>
      <c r="I1728" t="s">
        <v>193</v>
      </c>
      <c r="J1728" t="s">
        <v>1</v>
      </c>
      <c r="K1728" t="s">
        <v>2</v>
      </c>
      <c r="L1728" t="s">
        <v>27</v>
      </c>
      <c r="M1728" t="s">
        <v>7747</v>
      </c>
      <c r="N1728">
        <v>6</v>
      </c>
      <c r="P1728">
        <v>1</v>
      </c>
    </row>
    <row r="1729" spans="1:16" x14ac:dyDescent="0.35">
      <c r="A1729" t="s">
        <v>2110</v>
      </c>
      <c r="B1729" t="s">
        <v>2111</v>
      </c>
      <c r="C1729" t="s">
        <v>1472</v>
      </c>
      <c r="D1729" t="s">
        <v>4740</v>
      </c>
      <c r="E1729" t="s">
        <v>1397</v>
      </c>
      <c r="F1729" t="s">
        <v>4741</v>
      </c>
      <c r="H1729" s="1">
        <v>45767</v>
      </c>
      <c r="I1729" t="s">
        <v>193</v>
      </c>
      <c r="J1729" t="s">
        <v>1</v>
      </c>
      <c r="K1729" t="s">
        <v>2</v>
      </c>
      <c r="L1729" t="s">
        <v>27</v>
      </c>
      <c r="M1729" t="s">
        <v>1472</v>
      </c>
      <c r="N1729">
        <v>6</v>
      </c>
      <c r="P1729">
        <v>1</v>
      </c>
    </row>
    <row r="1730" spans="1:16" x14ac:dyDescent="0.35">
      <c r="A1730" t="s">
        <v>2110</v>
      </c>
      <c r="B1730" t="s">
        <v>2114</v>
      </c>
      <c r="C1730" t="s">
        <v>1402</v>
      </c>
      <c r="D1730" t="s">
        <v>4740</v>
      </c>
      <c r="E1730" t="s">
        <v>1397</v>
      </c>
      <c r="F1730" t="s">
        <v>4742</v>
      </c>
      <c r="H1730" s="1">
        <v>45767</v>
      </c>
      <c r="I1730" t="s">
        <v>193</v>
      </c>
      <c r="J1730" t="s">
        <v>1</v>
      </c>
      <c r="K1730" t="s">
        <v>2</v>
      </c>
      <c r="L1730" t="s">
        <v>27</v>
      </c>
      <c r="M1730" t="s">
        <v>7747</v>
      </c>
      <c r="N1730">
        <v>6</v>
      </c>
      <c r="P1730">
        <v>1</v>
      </c>
    </row>
    <row r="1731" spans="1:16" x14ac:dyDescent="0.35">
      <c r="A1731" t="s">
        <v>2119</v>
      </c>
      <c r="B1731" t="s">
        <v>1485</v>
      </c>
      <c r="C1731" t="s">
        <v>1396</v>
      </c>
      <c r="D1731" t="s">
        <v>112</v>
      </c>
      <c r="E1731" t="s">
        <v>1397</v>
      </c>
      <c r="F1731" t="s">
        <v>4743</v>
      </c>
      <c r="H1731" s="1">
        <v>45767</v>
      </c>
      <c r="I1731" t="s">
        <v>193</v>
      </c>
      <c r="J1731" t="s">
        <v>1</v>
      </c>
      <c r="K1731" t="s">
        <v>2</v>
      </c>
      <c r="L1731" t="s">
        <v>27</v>
      </c>
      <c r="M1731" t="s">
        <v>7747</v>
      </c>
      <c r="N1731">
        <v>6</v>
      </c>
      <c r="P1731">
        <v>1</v>
      </c>
    </row>
    <row r="1732" spans="1:16" x14ac:dyDescent="0.35">
      <c r="A1732" t="s">
        <v>2122</v>
      </c>
      <c r="B1732" t="s">
        <v>1553</v>
      </c>
      <c r="C1732" t="s">
        <v>1402</v>
      </c>
      <c r="D1732" t="s">
        <v>1511</v>
      </c>
      <c r="E1732" t="s">
        <v>1397</v>
      </c>
      <c r="F1732" t="s">
        <v>4744</v>
      </c>
      <c r="H1732" s="1">
        <v>45767</v>
      </c>
      <c r="I1732" t="s">
        <v>193</v>
      </c>
      <c r="J1732" t="s">
        <v>1</v>
      </c>
      <c r="K1732" t="s">
        <v>2</v>
      </c>
      <c r="L1732" t="s">
        <v>27</v>
      </c>
      <c r="M1732" t="s">
        <v>7747</v>
      </c>
      <c r="N1732">
        <v>6</v>
      </c>
      <c r="P1732">
        <v>1</v>
      </c>
    </row>
    <row r="1733" spans="1:16" x14ac:dyDescent="0.35">
      <c r="A1733" t="s">
        <v>2124</v>
      </c>
      <c r="B1733" t="s">
        <v>1435</v>
      </c>
      <c r="C1733" t="s">
        <v>1396</v>
      </c>
      <c r="D1733" t="s">
        <v>1511</v>
      </c>
      <c r="E1733" t="s">
        <v>1397</v>
      </c>
      <c r="F1733" t="s">
        <v>4745</v>
      </c>
      <c r="H1733" s="1">
        <v>45767</v>
      </c>
      <c r="I1733" t="s">
        <v>193</v>
      </c>
      <c r="J1733" t="s">
        <v>1</v>
      </c>
      <c r="K1733" t="s">
        <v>2</v>
      </c>
      <c r="L1733" t="s">
        <v>27</v>
      </c>
      <c r="M1733" t="s">
        <v>7747</v>
      </c>
      <c r="N1733">
        <v>6</v>
      </c>
      <c r="P1733">
        <v>1</v>
      </c>
    </row>
    <row r="1734" spans="1:16" x14ac:dyDescent="0.35">
      <c r="A1734" t="s">
        <v>2126</v>
      </c>
      <c r="B1734" t="s">
        <v>1395</v>
      </c>
      <c r="C1734" t="s">
        <v>1558</v>
      </c>
      <c r="D1734" t="s">
        <v>332</v>
      </c>
      <c r="E1734" t="s">
        <v>1397</v>
      </c>
      <c r="F1734" t="s">
        <v>4746</v>
      </c>
      <c r="H1734" s="1">
        <v>45767</v>
      </c>
      <c r="I1734" t="s">
        <v>193</v>
      </c>
      <c r="J1734" t="s">
        <v>1</v>
      </c>
      <c r="K1734" t="s">
        <v>2</v>
      </c>
      <c r="L1734" t="s">
        <v>27</v>
      </c>
      <c r="M1734" t="s">
        <v>7747</v>
      </c>
      <c r="N1734">
        <v>6</v>
      </c>
      <c r="P1734">
        <v>1</v>
      </c>
    </row>
    <row r="1735" spans="1:16" x14ac:dyDescent="0.35">
      <c r="A1735" t="s">
        <v>2128</v>
      </c>
      <c r="B1735" t="s">
        <v>1608</v>
      </c>
      <c r="C1735" t="s">
        <v>1402</v>
      </c>
      <c r="D1735" t="s">
        <v>1511</v>
      </c>
      <c r="E1735" t="s">
        <v>1512</v>
      </c>
      <c r="F1735" t="s">
        <v>2129</v>
      </c>
      <c r="H1735" s="1">
        <v>45767</v>
      </c>
      <c r="I1735" t="s">
        <v>193</v>
      </c>
      <c r="J1735" t="s">
        <v>1</v>
      </c>
      <c r="K1735" t="s">
        <v>2</v>
      </c>
      <c r="L1735" t="s">
        <v>27</v>
      </c>
      <c r="M1735" t="s">
        <v>7747</v>
      </c>
      <c r="N1735">
        <v>6</v>
      </c>
      <c r="P1735">
        <v>1</v>
      </c>
    </row>
    <row r="1736" spans="1:16" x14ac:dyDescent="0.35">
      <c r="A1736" t="s">
        <v>2128</v>
      </c>
      <c r="B1736" t="s">
        <v>2130</v>
      </c>
      <c r="C1736" t="s">
        <v>1402</v>
      </c>
      <c r="D1736" t="s">
        <v>1511</v>
      </c>
      <c r="E1736" t="s">
        <v>1397</v>
      </c>
      <c r="F1736" t="s">
        <v>4747</v>
      </c>
      <c r="H1736" s="1">
        <v>45767</v>
      </c>
      <c r="I1736" t="s">
        <v>193</v>
      </c>
      <c r="J1736" t="s">
        <v>1</v>
      </c>
      <c r="K1736" t="s">
        <v>2</v>
      </c>
      <c r="L1736" t="s">
        <v>27</v>
      </c>
      <c r="M1736" t="s">
        <v>7747</v>
      </c>
      <c r="N1736">
        <v>6</v>
      </c>
      <c r="P1736">
        <v>1</v>
      </c>
    </row>
    <row r="1737" spans="1:16" x14ac:dyDescent="0.35">
      <c r="A1737" t="s">
        <v>2128</v>
      </c>
      <c r="B1737" t="s">
        <v>2132</v>
      </c>
      <c r="C1737" t="s">
        <v>1402</v>
      </c>
      <c r="D1737" t="s">
        <v>1511</v>
      </c>
      <c r="E1737" t="s">
        <v>1397</v>
      </c>
      <c r="F1737" t="s">
        <v>4748</v>
      </c>
      <c r="H1737" s="1">
        <v>45767</v>
      </c>
      <c r="I1737" t="s">
        <v>193</v>
      </c>
      <c r="J1737" t="s">
        <v>1</v>
      </c>
      <c r="K1737" t="s">
        <v>2</v>
      </c>
      <c r="L1737" t="s">
        <v>27</v>
      </c>
      <c r="M1737" t="s">
        <v>7747</v>
      </c>
      <c r="N1737">
        <v>6</v>
      </c>
      <c r="P1737">
        <v>1</v>
      </c>
    </row>
    <row r="1738" spans="1:16" x14ac:dyDescent="0.35">
      <c r="A1738" t="s">
        <v>2128</v>
      </c>
      <c r="B1738" t="s">
        <v>2134</v>
      </c>
      <c r="C1738" t="s">
        <v>1402</v>
      </c>
      <c r="D1738" t="s">
        <v>1511</v>
      </c>
      <c r="E1738" t="s">
        <v>1397</v>
      </c>
      <c r="F1738" t="s">
        <v>4749</v>
      </c>
      <c r="H1738" s="1">
        <v>45767</v>
      </c>
      <c r="I1738" t="s">
        <v>193</v>
      </c>
      <c r="J1738" t="s">
        <v>1</v>
      </c>
      <c r="K1738" t="s">
        <v>2</v>
      </c>
      <c r="L1738" t="s">
        <v>27</v>
      </c>
      <c r="M1738" t="s">
        <v>7747</v>
      </c>
      <c r="N1738">
        <v>6</v>
      </c>
      <c r="P1738">
        <v>1</v>
      </c>
    </row>
    <row r="1739" spans="1:16" x14ac:dyDescent="0.35">
      <c r="A1739" t="s">
        <v>2136</v>
      </c>
      <c r="B1739" t="s">
        <v>1435</v>
      </c>
      <c r="C1739" t="s">
        <v>1396</v>
      </c>
      <c r="D1739" t="s">
        <v>4740</v>
      </c>
      <c r="E1739" t="s">
        <v>1397</v>
      </c>
      <c r="F1739" t="s">
        <v>4750</v>
      </c>
      <c r="H1739" s="1">
        <v>45767</v>
      </c>
      <c r="I1739" t="s">
        <v>193</v>
      </c>
      <c r="J1739" t="s">
        <v>1</v>
      </c>
      <c r="K1739" t="s">
        <v>2</v>
      </c>
      <c r="L1739" t="s">
        <v>27</v>
      </c>
      <c r="M1739" t="s">
        <v>7747</v>
      </c>
      <c r="N1739">
        <v>6</v>
      </c>
      <c r="P1739">
        <v>1</v>
      </c>
    </row>
    <row r="1740" spans="1:16" x14ac:dyDescent="0.35">
      <c r="A1740" t="s">
        <v>2138</v>
      </c>
      <c r="B1740" t="s">
        <v>1439</v>
      </c>
      <c r="C1740" t="s">
        <v>1402</v>
      </c>
      <c r="D1740" t="s">
        <v>332</v>
      </c>
      <c r="E1740" t="s">
        <v>1397</v>
      </c>
      <c r="F1740" t="s">
        <v>4751</v>
      </c>
      <c r="H1740" s="1">
        <v>45767</v>
      </c>
      <c r="I1740" t="s">
        <v>193</v>
      </c>
      <c r="J1740" t="s">
        <v>1</v>
      </c>
      <c r="K1740" t="s">
        <v>2</v>
      </c>
      <c r="L1740" t="s">
        <v>27</v>
      </c>
      <c r="M1740" t="s">
        <v>7747</v>
      </c>
      <c r="N1740">
        <v>6</v>
      </c>
      <c r="P1740">
        <v>1</v>
      </c>
    </row>
    <row r="1741" spans="1:16" x14ac:dyDescent="0.35">
      <c r="A1741" t="s">
        <v>2138</v>
      </c>
      <c r="B1741" t="s">
        <v>1395</v>
      </c>
      <c r="C1741" t="s">
        <v>1558</v>
      </c>
      <c r="D1741" t="s">
        <v>332</v>
      </c>
      <c r="E1741" t="s">
        <v>1397</v>
      </c>
      <c r="F1741" t="s">
        <v>4752</v>
      </c>
      <c r="H1741" s="1">
        <v>45767</v>
      </c>
      <c r="I1741" t="s">
        <v>193</v>
      </c>
      <c r="J1741" t="s">
        <v>1</v>
      </c>
      <c r="K1741" t="s">
        <v>2</v>
      </c>
      <c r="L1741" t="s">
        <v>27</v>
      </c>
      <c r="M1741" t="s">
        <v>7747</v>
      </c>
      <c r="N1741">
        <v>6</v>
      </c>
      <c r="P1741">
        <v>1</v>
      </c>
    </row>
    <row r="1742" spans="1:16" x14ac:dyDescent="0.35">
      <c r="A1742" t="s">
        <v>2141</v>
      </c>
      <c r="B1742" t="s">
        <v>1551</v>
      </c>
      <c r="C1742" t="s">
        <v>1402</v>
      </c>
      <c r="D1742" t="s">
        <v>112</v>
      </c>
      <c r="E1742" t="s">
        <v>1397</v>
      </c>
      <c r="F1742" t="s">
        <v>4753</v>
      </c>
      <c r="H1742" s="1">
        <v>45767</v>
      </c>
      <c r="I1742" t="s">
        <v>193</v>
      </c>
      <c r="J1742" t="s">
        <v>1</v>
      </c>
      <c r="K1742" t="s">
        <v>2</v>
      </c>
      <c r="L1742" t="s">
        <v>27</v>
      </c>
      <c r="M1742" t="s">
        <v>7747</v>
      </c>
      <c r="N1742">
        <v>6</v>
      </c>
      <c r="P1742">
        <v>1</v>
      </c>
    </row>
    <row r="1743" spans="1:16" x14ac:dyDescent="0.35">
      <c r="A1743" t="s">
        <v>2141</v>
      </c>
      <c r="B1743" t="s">
        <v>2005</v>
      </c>
      <c r="C1743" t="s">
        <v>1472</v>
      </c>
      <c r="D1743" t="s">
        <v>112</v>
      </c>
      <c r="E1743" t="s">
        <v>1397</v>
      </c>
      <c r="F1743" t="s">
        <v>4754</v>
      </c>
      <c r="H1743" s="1">
        <v>45767</v>
      </c>
      <c r="I1743" t="s">
        <v>193</v>
      </c>
      <c r="J1743" t="s">
        <v>1</v>
      </c>
      <c r="K1743" t="s">
        <v>2</v>
      </c>
      <c r="L1743" t="s">
        <v>27</v>
      </c>
      <c r="M1743" t="s">
        <v>1472</v>
      </c>
      <c r="N1743">
        <v>6</v>
      </c>
      <c r="P1743">
        <v>1</v>
      </c>
    </row>
    <row r="1744" spans="1:16" x14ac:dyDescent="0.35">
      <c r="A1744" t="s">
        <v>2141</v>
      </c>
      <c r="B1744" t="s">
        <v>2146</v>
      </c>
      <c r="C1744" t="s">
        <v>1402</v>
      </c>
      <c r="D1744" t="s">
        <v>112</v>
      </c>
      <c r="E1744" t="s">
        <v>1397</v>
      </c>
      <c r="F1744" t="s">
        <v>4755</v>
      </c>
      <c r="H1744" s="1">
        <v>45767</v>
      </c>
      <c r="I1744" t="s">
        <v>193</v>
      </c>
      <c r="J1744" t="s">
        <v>1</v>
      </c>
      <c r="K1744" t="s">
        <v>2</v>
      </c>
      <c r="L1744" t="s">
        <v>27</v>
      </c>
      <c r="M1744" t="s">
        <v>7747</v>
      </c>
      <c r="N1744">
        <v>6</v>
      </c>
      <c r="P1744">
        <v>1</v>
      </c>
    </row>
    <row r="1745" spans="1:16" x14ac:dyDescent="0.35">
      <c r="A1745" t="s">
        <v>2149</v>
      </c>
      <c r="B1745" t="s">
        <v>1492</v>
      </c>
      <c r="C1745" t="s">
        <v>1402</v>
      </c>
      <c r="D1745" t="s">
        <v>1526</v>
      </c>
      <c r="E1745" t="s">
        <v>1397</v>
      </c>
      <c r="F1745" t="s">
        <v>4756</v>
      </c>
      <c r="H1745" s="1">
        <v>45767</v>
      </c>
      <c r="I1745" t="s">
        <v>193</v>
      </c>
      <c r="J1745" t="s">
        <v>1</v>
      </c>
      <c r="K1745" t="s">
        <v>2</v>
      </c>
      <c r="L1745" t="s">
        <v>27</v>
      </c>
      <c r="M1745" t="s">
        <v>7747</v>
      </c>
      <c r="N1745">
        <v>6</v>
      </c>
      <c r="P1745">
        <v>1</v>
      </c>
    </row>
    <row r="1746" spans="1:16" x14ac:dyDescent="0.35">
      <c r="A1746" t="s">
        <v>2151</v>
      </c>
      <c r="B1746" t="s">
        <v>1485</v>
      </c>
      <c r="C1746" t="s">
        <v>1396</v>
      </c>
      <c r="D1746" t="s">
        <v>1511</v>
      </c>
      <c r="E1746" t="s">
        <v>1397</v>
      </c>
      <c r="F1746" t="s">
        <v>4757</v>
      </c>
      <c r="H1746" s="1">
        <v>45767</v>
      </c>
      <c r="I1746" t="s">
        <v>193</v>
      </c>
      <c r="J1746" t="s">
        <v>1</v>
      </c>
      <c r="K1746" t="s">
        <v>2</v>
      </c>
      <c r="L1746" t="s">
        <v>27</v>
      </c>
      <c r="M1746" t="s">
        <v>7747</v>
      </c>
      <c r="N1746">
        <v>6</v>
      </c>
      <c r="P1746">
        <v>1</v>
      </c>
    </row>
    <row r="1747" spans="1:16" x14ac:dyDescent="0.35">
      <c r="A1747" t="s">
        <v>2151</v>
      </c>
      <c r="B1747" t="s">
        <v>1692</v>
      </c>
      <c r="C1747" t="s">
        <v>1402</v>
      </c>
      <c r="D1747" t="s">
        <v>1511</v>
      </c>
      <c r="E1747" t="s">
        <v>1397</v>
      </c>
      <c r="F1747" t="s">
        <v>4758</v>
      </c>
      <c r="H1747" s="1">
        <v>45767</v>
      </c>
      <c r="I1747" t="s">
        <v>193</v>
      </c>
      <c r="J1747" t="s">
        <v>1</v>
      </c>
      <c r="K1747" t="s">
        <v>2</v>
      </c>
      <c r="L1747" t="s">
        <v>27</v>
      </c>
      <c r="M1747" t="s">
        <v>7747</v>
      </c>
      <c r="N1747">
        <v>6</v>
      </c>
      <c r="P1747">
        <v>1</v>
      </c>
    </row>
    <row r="1748" spans="1:16" x14ac:dyDescent="0.35">
      <c r="A1748" t="s">
        <v>2154</v>
      </c>
      <c r="B1748" t="s">
        <v>2155</v>
      </c>
      <c r="C1748" t="s">
        <v>1558</v>
      </c>
      <c r="D1748" t="s">
        <v>332</v>
      </c>
      <c r="E1748" t="s">
        <v>1397</v>
      </c>
      <c r="F1748" t="s">
        <v>4759</v>
      </c>
      <c r="H1748" s="1">
        <v>45767</v>
      </c>
      <c r="I1748" t="s">
        <v>193</v>
      </c>
      <c r="J1748" t="s">
        <v>1</v>
      </c>
      <c r="K1748" t="s">
        <v>2</v>
      </c>
      <c r="L1748" t="s">
        <v>27</v>
      </c>
      <c r="M1748" t="s">
        <v>7747</v>
      </c>
      <c r="N1748">
        <v>6</v>
      </c>
      <c r="P1748">
        <v>1</v>
      </c>
    </row>
    <row r="1749" spans="1:16" x14ac:dyDescent="0.35">
      <c r="A1749" t="s">
        <v>2154</v>
      </c>
      <c r="B1749" t="s">
        <v>1481</v>
      </c>
      <c r="C1749" t="s">
        <v>1558</v>
      </c>
      <c r="D1749" t="s">
        <v>332</v>
      </c>
      <c r="E1749" t="s">
        <v>1397</v>
      </c>
      <c r="F1749" t="s">
        <v>4760</v>
      </c>
      <c r="H1749" s="1">
        <v>45767</v>
      </c>
      <c r="I1749" t="s">
        <v>193</v>
      </c>
      <c r="J1749" t="s">
        <v>1</v>
      </c>
      <c r="K1749" t="s">
        <v>2</v>
      </c>
      <c r="L1749" t="s">
        <v>27</v>
      </c>
      <c r="M1749" t="s">
        <v>7747</v>
      </c>
      <c r="N1749">
        <v>6</v>
      </c>
      <c r="P1749">
        <v>1</v>
      </c>
    </row>
    <row r="1750" spans="1:16" x14ac:dyDescent="0.35">
      <c r="A1750" t="s">
        <v>2154</v>
      </c>
      <c r="B1750" t="s">
        <v>2158</v>
      </c>
      <c r="C1750" t="s">
        <v>1558</v>
      </c>
      <c r="D1750" t="s">
        <v>1526</v>
      </c>
      <c r="E1750" t="s">
        <v>1397</v>
      </c>
      <c r="F1750" t="s">
        <v>4761</v>
      </c>
      <c r="H1750" s="1">
        <v>45767</v>
      </c>
      <c r="I1750" t="s">
        <v>193</v>
      </c>
      <c r="J1750" t="s">
        <v>1</v>
      </c>
      <c r="K1750" t="s">
        <v>2</v>
      </c>
      <c r="L1750" t="s">
        <v>27</v>
      </c>
      <c r="M1750" t="s">
        <v>7747</v>
      </c>
      <c r="N1750">
        <v>6</v>
      </c>
      <c r="P1750">
        <v>1</v>
      </c>
    </row>
    <row r="1751" spans="1:16" x14ac:dyDescent="0.35">
      <c r="A1751" t="s">
        <v>2154</v>
      </c>
      <c r="B1751" t="s">
        <v>2160</v>
      </c>
      <c r="C1751" t="s">
        <v>1402</v>
      </c>
      <c r="D1751" t="s">
        <v>1526</v>
      </c>
      <c r="E1751" t="s">
        <v>1397</v>
      </c>
      <c r="F1751" t="s">
        <v>4762</v>
      </c>
      <c r="H1751" s="1">
        <v>45767</v>
      </c>
      <c r="I1751" t="s">
        <v>193</v>
      </c>
      <c r="J1751" t="s">
        <v>1</v>
      </c>
      <c r="K1751" t="s">
        <v>2</v>
      </c>
      <c r="L1751" t="s">
        <v>27</v>
      </c>
      <c r="M1751" t="s">
        <v>7747</v>
      </c>
      <c r="N1751">
        <v>6</v>
      </c>
      <c r="P1751">
        <v>1</v>
      </c>
    </row>
    <row r="1752" spans="1:16" x14ac:dyDescent="0.35">
      <c r="A1752" t="s">
        <v>2154</v>
      </c>
      <c r="B1752" t="s">
        <v>2162</v>
      </c>
      <c r="C1752" t="s">
        <v>1558</v>
      </c>
      <c r="D1752" t="s">
        <v>1526</v>
      </c>
      <c r="E1752" t="s">
        <v>1397</v>
      </c>
      <c r="F1752" t="s">
        <v>4763</v>
      </c>
      <c r="H1752" s="1">
        <v>45767</v>
      </c>
      <c r="I1752" t="s">
        <v>193</v>
      </c>
      <c r="J1752" t="s">
        <v>1</v>
      </c>
      <c r="K1752" t="s">
        <v>2</v>
      </c>
      <c r="L1752" t="s">
        <v>27</v>
      </c>
      <c r="M1752" t="s">
        <v>7747</v>
      </c>
      <c r="N1752">
        <v>6</v>
      </c>
      <c r="P1752">
        <v>1</v>
      </c>
    </row>
    <row r="1753" spans="1:16" x14ac:dyDescent="0.35">
      <c r="A1753" t="s">
        <v>2164</v>
      </c>
      <c r="B1753" t="s">
        <v>2165</v>
      </c>
      <c r="C1753" t="s">
        <v>1396</v>
      </c>
      <c r="D1753" t="s">
        <v>332</v>
      </c>
      <c r="E1753" t="s">
        <v>1397</v>
      </c>
      <c r="F1753" t="s">
        <v>4764</v>
      </c>
      <c r="H1753" s="1">
        <v>45767</v>
      </c>
      <c r="I1753" t="s">
        <v>193</v>
      </c>
      <c r="J1753" t="s">
        <v>1</v>
      </c>
      <c r="K1753" t="s">
        <v>2</v>
      </c>
      <c r="L1753" t="s">
        <v>27</v>
      </c>
      <c r="M1753" t="s">
        <v>7747</v>
      </c>
      <c r="N1753">
        <v>6</v>
      </c>
      <c r="P1753">
        <v>1</v>
      </c>
    </row>
    <row r="1754" spans="1:16" x14ac:dyDescent="0.35">
      <c r="A1754" t="s">
        <v>4765</v>
      </c>
      <c r="B1754" t="s">
        <v>1485</v>
      </c>
      <c r="C1754" t="s">
        <v>1396</v>
      </c>
      <c r="D1754" t="s">
        <v>332</v>
      </c>
      <c r="E1754" t="s">
        <v>1397</v>
      </c>
      <c r="F1754" t="s">
        <v>4766</v>
      </c>
      <c r="H1754" s="1">
        <v>45767</v>
      </c>
      <c r="I1754" t="s">
        <v>193</v>
      </c>
      <c r="J1754" t="s">
        <v>1</v>
      </c>
      <c r="K1754" t="s">
        <v>2</v>
      </c>
      <c r="L1754" t="s">
        <v>27</v>
      </c>
      <c r="M1754" t="s">
        <v>7747</v>
      </c>
      <c r="N1754">
        <v>6</v>
      </c>
      <c r="P1754">
        <v>1</v>
      </c>
    </row>
    <row r="1755" spans="1:16" x14ac:dyDescent="0.35">
      <c r="A1755" t="s">
        <v>1463</v>
      </c>
      <c r="B1755" t="s">
        <v>2167</v>
      </c>
      <c r="C1755" t="s">
        <v>1558</v>
      </c>
      <c r="D1755" t="s">
        <v>1526</v>
      </c>
      <c r="E1755" t="s">
        <v>1397</v>
      </c>
      <c r="F1755" t="s">
        <v>4767</v>
      </c>
      <c r="H1755" s="1">
        <v>45767</v>
      </c>
      <c r="I1755" t="s">
        <v>193</v>
      </c>
      <c r="J1755" t="s">
        <v>1</v>
      </c>
      <c r="K1755" t="s">
        <v>2</v>
      </c>
      <c r="L1755" t="s">
        <v>27</v>
      </c>
      <c r="M1755" t="s">
        <v>7747</v>
      </c>
      <c r="N1755">
        <v>6</v>
      </c>
      <c r="P1755">
        <v>1</v>
      </c>
    </row>
    <row r="1756" spans="1:16" x14ac:dyDescent="0.35">
      <c r="A1756" t="s">
        <v>2169</v>
      </c>
      <c r="B1756" t="s">
        <v>2170</v>
      </c>
      <c r="C1756" t="s">
        <v>1558</v>
      </c>
      <c r="D1756" t="s">
        <v>1526</v>
      </c>
      <c r="E1756" t="s">
        <v>1397</v>
      </c>
      <c r="F1756" t="s">
        <v>4768</v>
      </c>
      <c r="H1756" s="1">
        <v>45767</v>
      </c>
      <c r="I1756" t="s">
        <v>193</v>
      </c>
      <c r="J1756" t="s">
        <v>1</v>
      </c>
      <c r="K1756" t="s">
        <v>2</v>
      </c>
      <c r="L1756" t="s">
        <v>27</v>
      </c>
      <c r="M1756" t="s">
        <v>7747</v>
      </c>
      <c r="N1756">
        <v>6</v>
      </c>
      <c r="P1756">
        <v>1</v>
      </c>
    </row>
    <row r="1757" spans="1:16" x14ac:dyDescent="0.35">
      <c r="A1757" t="s">
        <v>2175</v>
      </c>
      <c r="B1757" t="s">
        <v>1421</v>
      </c>
      <c r="C1757" t="s">
        <v>1402</v>
      </c>
      <c r="D1757" t="s">
        <v>332</v>
      </c>
      <c r="E1757" t="s">
        <v>1397</v>
      </c>
      <c r="F1757" t="s">
        <v>4769</v>
      </c>
      <c r="H1757" s="1">
        <v>45767</v>
      </c>
      <c r="I1757" t="s">
        <v>193</v>
      </c>
      <c r="J1757" t="s">
        <v>1</v>
      </c>
      <c r="K1757" t="s">
        <v>2</v>
      </c>
      <c r="L1757" t="s">
        <v>27</v>
      </c>
      <c r="M1757" t="s">
        <v>7747</v>
      </c>
      <c r="N1757">
        <v>6</v>
      </c>
      <c r="P1757">
        <v>1</v>
      </c>
    </row>
    <row r="1758" spans="1:16" x14ac:dyDescent="0.35">
      <c r="A1758" t="s">
        <v>2175</v>
      </c>
      <c r="B1758" t="s">
        <v>2177</v>
      </c>
      <c r="C1758" t="s">
        <v>1402</v>
      </c>
      <c r="D1758" t="s">
        <v>332</v>
      </c>
      <c r="E1758" t="s">
        <v>1397</v>
      </c>
      <c r="F1758" t="s">
        <v>4770</v>
      </c>
      <c r="H1758" s="1">
        <v>45767</v>
      </c>
      <c r="I1758" t="s">
        <v>193</v>
      </c>
      <c r="J1758" t="s">
        <v>1</v>
      </c>
      <c r="K1758" t="s">
        <v>2</v>
      </c>
      <c r="L1758" t="s">
        <v>27</v>
      </c>
      <c r="M1758" t="s">
        <v>7747</v>
      </c>
      <c r="N1758">
        <v>6</v>
      </c>
      <c r="P1758">
        <v>1</v>
      </c>
    </row>
    <row r="1759" spans="1:16" x14ac:dyDescent="0.35">
      <c r="A1759" t="s">
        <v>2175</v>
      </c>
      <c r="B1759" t="s">
        <v>2179</v>
      </c>
      <c r="C1759" t="s">
        <v>1396</v>
      </c>
      <c r="D1759" t="s">
        <v>1526</v>
      </c>
      <c r="E1759" t="s">
        <v>1397</v>
      </c>
      <c r="F1759" t="s">
        <v>4771</v>
      </c>
      <c r="H1759" s="1">
        <v>45767</v>
      </c>
      <c r="I1759" t="s">
        <v>193</v>
      </c>
      <c r="J1759" t="s">
        <v>1</v>
      </c>
      <c r="K1759" t="s">
        <v>2</v>
      </c>
      <c r="L1759" t="s">
        <v>27</v>
      </c>
      <c r="M1759" t="s">
        <v>7747</v>
      </c>
      <c r="N1759">
        <v>6</v>
      </c>
      <c r="P1759">
        <v>1</v>
      </c>
    </row>
    <row r="1760" spans="1:16" x14ac:dyDescent="0.35">
      <c r="A1760" t="s">
        <v>2181</v>
      </c>
      <c r="B1760" t="s">
        <v>1603</v>
      </c>
      <c r="C1760" t="s">
        <v>1396</v>
      </c>
      <c r="D1760" t="s">
        <v>112</v>
      </c>
      <c r="E1760" t="s">
        <v>1397</v>
      </c>
      <c r="F1760" t="s">
        <v>4772</v>
      </c>
      <c r="H1760" s="1">
        <v>45767</v>
      </c>
      <c r="I1760" t="s">
        <v>193</v>
      </c>
      <c r="J1760" t="s">
        <v>1</v>
      </c>
      <c r="K1760" t="s">
        <v>2</v>
      </c>
      <c r="L1760" t="s">
        <v>27</v>
      </c>
      <c r="M1760" t="s">
        <v>7747</v>
      </c>
      <c r="N1760">
        <v>6</v>
      </c>
      <c r="P1760">
        <v>1</v>
      </c>
    </row>
    <row r="1761" spans="1:16" x14ac:dyDescent="0.35">
      <c r="A1761" t="s">
        <v>2184</v>
      </c>
      <c r="B1761" t="s">
        <v>2185</v>
      </c>
      <c r="C1761" t="s">
        <v>1402</v>
      </c>
      <c r="D1761" t="s">
        <v>385</v>
      </c>
      <c r="E1761" t="s">
        <v>1397</v>
      </c>
      <c r="F1761" t="s">
        <v>4773</v>
      </c>
      <c r="H1761" s="1">
        <v>45767</v>
      </c>
      <c r="I1761" t="s">
        <v>193</v>
      </c>
      <c r="J1761" t="s">
        <v>1</v>
      </c>
      <c r="K1761" t="s">
        <v>2</v>
      </c>
      <c r="L1761" t="s">
        <v>27</v>
      </c>
      <c r="M1761" t="s">
        <v>7747</v>
      </c>
      <c r="N1761">
        <v>6</v>
      </c>
      <c r="P1761">
        <v>1</v>
      </c>
    </row>
    <row r="1762" spans="1:16" x14ac:dyDescent="0.35">
      <c r="A1762" t="s">
        <v>2184</v>
      </c>
      <c r="B1762" t="s">
        <v>2187</v>
      </c>
      <c r="C1762" t="s">
        <v>1558</v>
      </c>
      <c r="D1762" t="s">
        <v>1526</v>
      </c>
      <c r="E1762" t="s">
        <v>1397</v>
      </c>
      <c r="F1762" t="s">
        <v>4774</v>
      </c>
      <c r="H1762" s="1">
        <v>45767</v>
      </c>
      <c r="I1762" t="s">
        <v>193</v>
      </c>
      <c r="J1762" t="s">
        <v>1</v>
      </c>
      <c r="K1762" t="s">
        <v>2</v>
      </c>
      <c r="L1762" t="s">
        <v>27</v>
      </c>
      <c r="M1762" t="s">
        <v>7747</v>
      </c>
      <c r="N1762">
        <v>6</v>
      </c>
      <c r="P1762">
        <v>1</v>
      </c>
    </row>
    <row r="1763" spans="1:16" x14ac:dyDescent="0.35">
      <c r="A1763" t="s">
        <v>2184</v>
      </c>
      <c r="B1763" t="s">
        <v>2189</v>
      </c>
      <c r="C1763" t="s">
        <v>1402</v>
      </c>
      <c r="D1763" t="s">
        <v>385</v>
      </c>
      <c r="E1763" t="s">
        <v>1397</v>
      </c>
      <c r="F1763" t="s">
        <v>4775</v>
      </c>
      <c r="H1763" s="1">
        <v>45767</v>
      </c>
      <c r="I1763" t="s">
        <v>193</v>
      </c>
      <c r="J1763" t="s">
        <v>1</v>
      </c>
      <c r="K1763" t="s">
        <v>2</v>
      </c>
      <c r="L1763" t="s">
        <v>27</v>
      </c>
      <c r="M1763" t="s">
        <v>7747</v>
      </c>
      <c r="N1763">
        <v>6</v>
      </c>
      <c r="P1763">
        <v>1</v>
      </c>
    </row>
    <row r="1764" spans="1:16" x14ac:dyDescent="0.35">
      <c r="A1764" t="s">
        <v>2191</v>
      </c>
      <c r="B1764" t="s">
        <v>2192</v>
      </c>
      <c r="C1764" t="s">
        <v>1396</v>
      </c>
      <c r="D1764" t="s">
        <v>385</v>
      </c>
      <c r="E1764" t="s">
        <v>1397</v>
      </c>
      <c r="F1764" t="s">
        <v>4776</v>
      </c>
      <c r="H1764" s="1">
        <v>45767</v>
      </c>
      <c r="I1764" t="s">
        <v>193</v>
      </c>
      <c r="J1764" t="s">
        <v>1</v>
      </c>
      <c r="K1764" t="s">
        <v>2</v>
      </c>
      <c r="L1764" t="s">
        <v>27</v>
      </c>
      <c r="M1764" t="s">
        <v>7747</v>
      </c>
      <c r="N1764">
        <v>6</v>
      </c>
      <c r="P1764">
        <v>1</v>
      </c>
    </row>
    <row r="1765" spans="1:16" x14ac:dyDescent="0.35">
      <c r="A1765" t="s">
        <v>2194</v>
      </c>
      <c r="B1765" t="s">
        <v>1464</v>
      </c>
      <c r="C1765" t="s">
        <v>1396</v>
      </c>
      <c r="D1765" t="s">
        <v>112</v>
      </c>
      <c r="E1765" t="s">
        <v>1397</v>
      </c>
      <c r="F1765" t="s">
        <v>4777</v>
      </c>
      <c r="H1765" s="1">
        <v>45767</v>
      </c>
      <c r="I1765" t="s">
        <v>193</v>
      </c>
      <c r="J1765" t="s">
        <v>1</v>
      </c>
      <c r="K1765" t="s">
        <v>2</v>
      </c>
      <c r="L1765" t="s">
        <v>26</v>
      </c>
      <c r="M1765" t="s">
        <v>7747</v>
      </c>
      <c r="N1765">
        <v>6</v>
      </c>
      <c r="P1765">
        <v>1</v>
      </c>
    </row>
    <row r="1766" spans="1:16" x14ac:dyDescent="0.35">
      <c r="A1766" t="s">
        <v>3811</v>
      </c>
      <c r="B1766" t="s">
        <v>4778</v>
      </c>
      <c r="C1766" t="s">
        <v>1402</v>
      </c>
      <c r="D1766" t="s">
        <v>332</v>
      </c>
      <c r="E1766" t="s">
        <v>1397</v>
      </c>
      <c r="F1766" t="s">
        <v>4779</v>
      </c>
      <c r="H1766" s="1">
        <v>45767</v>
      </c>
      <c r="I1766" t="s">
        <v>193</v>
      </c>
      <c r="J1766" t="s">
        <v>1</v>
      </c>
      <c r="K1766" t="s">
        <v>2</v>
      </c>
      <c r="L1766" t="s">
        <v>26</v>
      </c>
      <c r="M1766" t="s">
        <v>7747</v>
      </c>
      <c r="N1766">
        <v>6</v>
      </c>
      <c r="P1766">
        <v>1</v>
      </c>
    </row>
    <row r="1767" spans="1:16" x14ac:dyDescent="0.35">
      <c r="A1767" t="s">
        <v>3811</v>
      </c>
      <c r="B1767" t="s">
        <v>2134</v>
      </c>
      <c r="C1767" t="s">
        <v>1402</v>
      </c>
      <c r="D1767" t="s">
        <v>332</v>
      </c>
      <c r="E1767" t="s">
        <v>1397</v>
      </c>
      <c r="F1767" t="s">
        <v>4780</v>
      </c>
      <c r="H1767" s="1">
        <v>45767</v>
      </c>
      <c r="I1767" t="s">
        <v>193</v>
      </c>
      <c r="J1767" t="s">
        <v>1</v>
      </c>
      <c r="K1767" t="s">
        <v>2</v>
      </c>
      <c r="L1767" t="s">
        <v>26</v>
      </c>
      <c r="M1767" t="s">
        <v>7747</v>
      </c>
      <c r="N1767">
        <v>6</v>
      </c>
      <c r="P1767">
        <v>1</v>
      </c>
    </row>
    <row r="1768" spans="1:16" x14ac:dyDescent="0.35">
      <c r="A1768" t="s">
        <v>2196</v>
      </c>
      <c r="B1768" t="s">
        <v>1887</v>
      </c>
      <c r="C1768" t="s">
        <v>1402</v>
      </c>
      <c r="D1768" t="s">
        <v>112</v>
      </c>
      <c r="E1768" t="s">
        <v>1397</v>
      </c>
      <c r="F1768" t="s">
        <v>4781</v>
      </c>
      <c r="H1768" s="1">
        <v>45767</v>
      </c>
      <c r="I1768" t="s">
        <v>193</v>
      </c>
      <c r="J1768" t="s">
        <v>1</v>
      </c>
      <c r="K1768" t="s">
        <v>2</v>
      </c>
      <c r="L1768" t="s">
        <v>26</v>
      </c>
      <c r="M1768" t="s">
        <v>7747</v>
      </c>
      <c r="N1768">
        <v>6</v>
      </c>
      <c r="P1768">
        <v>1</v>
      </c>
    </row>
    <row r="1769" spans="1:16" x14ac:dyDescent="0.35">
      <c r="A1769" t="s">
        <v>2196</v>
      </c>
      <c r="B1769" t="s">
        <v>1481</v>
      </c>
      <c r="C1769" t="s">
        <v>1396</v>
      </c>
      <c r="D1769" t="s">
        <v>112</v>
      </c>
      <c r="E1769" t="s">
        <v>1397</v>
      </c>
      <c r="F1769" t="s">
        <v>4782</v>
      </c>
      <c r="H1769" s="1">
        <v>45767</v>
      </c>
      <c r="I1769" t="s">
        <v>193</v>
      </c>
      <c r="J1769" t="s">
        <v>1</v>
      </c>
      <c r="K1769" t="s">
        <v>2</v>
      </c>
      <c r="L1769" t="s">
        <v>26</v>
      </c>
      <c r="M1769" t="s">
        <v>7747</v>
      </c>
      <c r="N1769">
        <v>6</v>
      </c>
      <c r="P1769">
        <v>1</v>
      </c>
    </row>
    <row r="1770" spans="1:16" x14ac:dyDescent="0.35">
      <c r="A1770" t="s">
        <v>2196</v>
      </c>
      <c r="B1770" t="s">
        <v>1603</v>
      </c>
      <c r="C1770" t="s">
        <v>1396</v>
      </c>
      <c r="D1770" t="s">
        <v>112</v>
      </c>
      <c r="E1770" t="s">
        <v>1397</v>
      </c>
      <c r="F1770" t="s">
        <v>4783</v>
      </c>
      <c r="H1770" s="1">
        <v>45767</v>
      </c>
      <c r="I1770" t="s">
        <v>193</v>
      </c>
      <c r="J1770" t="s">
        <v>1</v>
      </c>
      <c r="K1770" t="s">
        <v>2</v>
      </c>
      <c r="L1770" t="s">
        <v>26</v>
      </c>
      <c r="M1770" t="s">
        <v>7747</v>
      </c>
      <c r="N1770">
        <v>6</v>
      </c>
      <c r="P1770">
        <v>1</v>
      </c>
    </row>
    <row r="1771" spans="1:16" x14ac:dyDescent="0.35">
      <c r="A1771" t="s">
        <v>4784</v>
      </c>
      <c r="B1771" t="s">
        <v>4785</v>
      </c>
      <c r="C1771" t="s">
        <v>1402</v>
      </c>
      <c r="D1771" t="s">
        <v>385</v>
      </c>
      <c r="E1771" t="s">
        <v>1397</v>
      </c>
      <c r="F1771" t="s">
        <v>4786</v>
      </c>
      <c r="H1771" s="1">
        <v>45767</v>
      </c>
      <c r="I1771" t="s">
        <v>193</v>
      </c>
      <c r="J1771" t="s">
        <v>1</v>
      </c>
      <c r="K1771" t="s">
        <v>2</v>
      </c>
      <c r="L1771" t="s">
        <v>26</v>
      </c>
      <c r="M1771" t="s">
        <v>7747</v>
      </c>
      <c r="N1771">
        <v>6</v>
      </c>
      <c r="P1771">
        <v>1</v>
      </c>
    </row>
    <row r="1772" spans="1:16" x14ac:dyDescent="0.35">
      <c r="A1772" t="s">
        <v>4787</v>
      </c>
      <c r="B1772" t="s">
        <v>4788</v>
      </c>
      <c r="C1772" t="s">
        <v>1402</v>
      </c>
      <c r="D1772" t="s">
        <v>332</v>
      </c>
      <c r="E1772" t="s">
        <v>1397</v>
      </c>
      <c r="F1772" t="s">
        <v>4789</v>
      </c>
      <c r="H1772" s="1">
        <v>45767</v>
      </c>
      <c r="I1772" t="s">
        <v>193</v>
      </c>
      <c r="J1772" t="s">
        <v>1</v>
      </c>
      <c r="K1772" t="s">
        <v>2</v>
      </c>
      <c r="L1772" t="s">
        <v>26</v>
      </c>
      <c r="M1772" t="s">
        <v>7747</v>
      </c>
      <c r="N1772">
        <v>6</v>
      </c>
      <c r="P1772">
        <v>1</v>
      </c>
    </row>
    <row r="1773" spans="1:16" x14ac:dyDescent="0.35">
      <c r="A1773" t="s">
        <v>4787</v>
      </c>
      <c r="B1773" t="s">
        <v>4790</v>
      </c>
      <c r="C1773" t="s">
        <v>1396</v>
      </c>
      <c r="D1773" t="s">
        <v>332</v>
      </c>
      <c r="E1773" t="s">
        <v>1397</v>
      </c>
      <c r="F1773" t="s">
        <v>4791</v>
      </c>
      <c r="H1773" s="1">
        <v>45767</v>
      </c>
      <c r="I1773" t="s">
        <v>193</v>
      </c>
      <c r="J1773" t="s">
        <v>1</v>
      </c>
      <c r="K1773" t="s">
        <v>2</v>
      </c>
      <c r="L1773" t="s">
        <v>26</v>
      </c>
      <c r="M1773" t="s">
        <v>7747</v>
      </c>
      <c r="N1773">
        <v>6</v>
      </c>
      <c r="P1773">
        <v>1</v>
      </c>
    </row>
    <row r="1774" spans="1:16" x14ac:dyDescent="0.35">
      <c r="A1774" t="s">
        <v>4787</v>
      </c>
      <c r="B1774" t="s">
        <v>3032</v>
      </c>
      <c r="C1774" t="s">
        <v>1402</v>
      </c>
      <c r="D1774" t="s">
        <v>332</v>
      </c>
      <c r="E1774" t="s">
        <v>1397</v>
      </c>
      <c r="F1774" t="s">
        <v>4792</v>
      </c>
      <c r="H1774" s="1">
        <v>45767</v>
      </c>
      <c r="I1774" t="s">
        <v>193</v>
      </c>
      <c r="J1774" t="s">
        <v>1</v>
      </c>
      <c r="K1774" t="s">
        <v>2</v>
      </c>
      <c r="L1774" t="s">
        <v>26</v>
      </c>
      <c r="M1774" t="s">
        <v>7747</v>
      </c>
      <c r="N1774">
        <v>6</v>
      </c>
      <c r="P1774">
        <v>1</v>
      </c>
    </row>
    <row r="1775" spans="1:16" x14ac:dyDescent="0.35">
      <c r="A1775" t="s">
        <v>2200</v>
      </c>
      <c r="B1775" t="s">
        <v>2201</v>
      </c>
      <c r="C1775" t="s">
        <v>1396</v>
      </c>
      <c r="D1775" t="s">
        <v>112</v>
      </c>
      <c r="E1775" t="s">
        <v>1397</v>
      </c>
      <c r="F1775" t="s">
        <v>4793</v>
      </c>
      <c r="H1775" s="1">
        <v>45767</v>
      </c>
      <c r="I1775" t="s">
        <v>193</v>
      </c>
      <c r="J1775" t="s">
        <v>1</v>
      </c>
      <c r="K1775" t="s">
        <v>2</v>
      </c>
      <c r="L1775" t="s">
        <v>26</v>
      </c>
      <c r="M1775" t="s">
        <v>7747</v>
      </c>
      <c r="N1775">
        <v>6</v>
      </c>
      <c r="P1775">
        <v>1</v>
      </c>
    </row>
    <row r="1776" spans="1:16" x14ac:dyDescent="0.35">
      <c r="A1776" t="s">
        <v>2200</v>
      </c>
      <c r="B1776" t="s">
        <v>1939</v>
      </c>
      <c r="C1776" t="s">
        <v>1402</v>
      </c>
      <c r="D1776" t="s">
        <v>112</v>
      </c>
      <c r="E1776" t="s">
        <v>1397</v>
      </c>
      <c r="F1776" t="s">
        <v>4794</v>
      </c>
      <c r="H1776" s="1">
        <v>45767</v>
      </c>
      <c r="I1776" t="s">
        <v>193</v>
      </c>
      <c r="J1776" t="s">
        <v>1</v>
      </c>
      <c r="K1776" t="s">
        <v>2</v>
      </c>
      <c r="L1776" t="s">
        <v>26</v>
      </c>
      <c r="M1776" t="s">
        <v>7747</v>
      </c>
      <c r="N1776">
        <v>6</v>
      </c>
      <c r="P1776">
        <v>1</v>
      </c>
    </row>
    <row r="1777" spans="1:16" x14ac:dyDescent="0.35">
      <c r="A1777" t="s">
        <v>2200</v>
      </c>
      <c r="B1777" t="s">
        <v>1518</v>
      </c>
      <c r="C1777" t="s">
        <v>1402</v>
      </c>
      <c r="D1777" t="s">
        <v>112</v>
      </c>
      <c r="E1777" t="s">
        <v>1397</v>
      </c>
      <c r="F1777" t="s">
        <v>4795</v>
      </c>
      <c r="H1777" s="1">
        <v>45767</v>
      </c>
      <c r="I1777" t="s">
        <v>193</v>
      </c>
      <c r="J1777" t="s">
        <v>1</v>
      </c>
      <c r="K1777" t="s">
        <v>2</v>
      </c>
      <c r="L1777" t="s">
        <v>26</v>
      </c>
      <c r="M1777" t="s">
        <v>7747</v>
      </c>
      <c r="N1777">
        <v>6</v>
      </c>
      <c r="P1777">
        <v>1</v>
      </c>
    </row>
    <row r="1778" spans="1:16" x14ac:dyDescent="0.35">
      <c r="A1778" t="s">
        <v>2208</v>
      </c>
      <c r="B1778" t="s">
        <v>1894</v>
      </c>
      <c r="C1778" t="s">
        <v>1396</v>
      </c>
      <c r="D1778" t="s">
        <v>1511</v>
      </c>
      <c r="E1778" t="s">
        <v>1397</v>
      </c>
      <c r="F1778" t="s">
        <v>4796</v>
      </c>
      <c r="H1778" s="1">
        <v>45767</v>
      </c>
      <c r="I1778" t="s">
        <v>193</v>
      </c>
      <c r="J1778" t="s">
        <v>1</v>
      </c>
      <c r="K1778" t="s">
        <v>2</v>
      </c>
      <c r="L1778" t="s">
        <v>26</v>
      </c>
      <c r="M1778" t="s">
        <v>7747</v>
      </c>
      <c r="N1778">
        <v>6</v>
      </c>
      <c r="P1778">
        <v>1</v>
      </c>
    </row>
    <row r="1779" spans="1:16" x14ac:dyDescent="0.35">
      <c r="A1779" t="s">
        <v>2210</v>
      </c>
      <c r="B1779" t="s">
        <v>1941</v>
      </c>
      <c r="C1779" t="s">
        <v>1472</v>
      </c>
      <c r="D1779" t="s">
        <v>112</v>
      </c>
      <c r="E1779" t="s">
        <v>1397</v>
      </c>
      <c r="F1779" t="s">
        <v>4797</v>
      </c>
      <c r="H1779" s="1">
        <v>45767</v>
      </c>
      <c r="I1779" t="s">
        <v>193</v>
      </c>
      <c r="J1779" t="s">
        <v>1</v>
      </c>
      <c r="K1779" t="s">
        <v>2</v>
      </c>
      <c r="L1779" t="s">
        <v>26</v>
      </c>
      <c r="M1779" t="s">
        <v>1472</v>
      </c>
      <c r="N1779">
        <v>6</v>
      </c>
      <c r="P1779">
        <v>1</v>
      </c>
    </row>
    <row r="1780" spans="1:16" x14ac:dyDescent="0.35">
      <c r="A1780" t="s">
        <v>2213</v>
      </c>
      <c r="B1780" t="s">
        <v>2214</v>
      </c>
      <c r="C1780" t="s">
        <v>1402</v>
      </c>
      <c r="D1780" t="s">
        <v>112</v>
      </c>
      <c r="E1780" t="s">
        <v>1397</v>
      </c>
      <c r="F1780" t="s">
        <v>4798</v>
      </c>
      <c r="H1780" s="1">
        <v>45767</v>
      </c>
      <c r="I1780" t="s">
        <v>193</v>
      </c>
      <c r="J1780" t="s">
        <v>1</v>
      </c>
      <c r="K1780" t="s">
        <v>2</v>
      </c>
      <c r="L1780" t="s">
        <v>26</v>
      </c>
      <c r="M1780" t="s">
        <v>7747</v>
      </c>
      <c r="N1780">
        <v>6</v>
      </c>
      <c r="P1780">
        <v>1</v>
      </c>
    </row>
    <row r="1781" spans="1:16" x14ac:dyDescent="0.35">
      <c r="A1781" t="s">
        <v>4799</v>
      </c>
      <c r="B1781" t="s">
        <v>4800</v>
      </c>
      <c r="C1781" t="s">
        <v>1558</v>
      </c>
      <c r="D1781" t="s">
        <v>332</v>
      </c>
      <c r="E1781" t="s">
        <v>1397</v>
      </c>
      <c r="F1781" t="s">
        <v>4801</v>
      </c>
      <c r="H1781" s="1">
        <v>45767</v>
      </c>
      <c r="I1781" t="s">
        <v>193</v>
      </c>
      <c r="J1781" t="s">
        <v>1</v>
      </c>
      <c r="K1781" t="s">
        <v>2</v>
      </c>
      <c r="L1781" t="s">
        <v>26</v>
      </c>
      <c r="M1781" t="s">
        <v>7747</v>
      </c>
      <c r="N1781">
        <v>6</v>
      </c>
      <c r="P1781">
        <v>1</v>
      </c>
    </row>
    <row r="1782" spans="1:16" x14ac:dyDescent="0.35">
      <c r="A1782" t="s">
        <v>2217</v>
      </c>
      <c r="B1782" t="s">
        <v>1418</v>
      </c>
      <c r="C1782" t="s">
        <v>1402</v>
      </c>
      <c r="D1782" t="s">
        <v>1511</v>
      </c>
      <c r="E1782" t="s">
        <v>1397</v>
      </c>
      <c r="F1782" t="s">
        <v>4802</v>
      </c>
      <c r="H1782" s="1">
        <v>45767</v>
      </c>
      <c r="I1782" t="s">
        <v>193</v>
      </c>
      <c r="J1782" t="s">
        <v>1</v>
      </c>
      <c r="K1782" t="s">
        <v>2</v>
      </c>
      <c r="L1782" t="s">
        <v>26</v>
      </c>
      <c r="M1782" t="s">
        <v>7747</v>
      </c>
      <c r="N1782">
        <v>6</v>
      </c>
      <c r="P1782">
        <v>1</v>
      </c>
    </row>
    <row r="1783" spans="1:16" x14ac:dyDescent="0.35">
      <c r="A1783" t="s">
        <v>2217</v>
      </c>
      <c r="B1783" t="s">
        <v>2219</v>
      </c>
      <c r="C1783" t="s">
        <v>1396</v>
      </c>
      <c r="D1783" t="s">
        <v>1511</v>
      </c>
      <c r="E1783" t="s">
        <v>1397</v>
      </c>
      <c r="F1783" t="s">
        <v>4803</v>
      </c>
      <c r="H1783" s="1">
        <v>45767</v>
      </c>
      <c r="I1783" t="s">
        <v>193</v>
      </c>
      <c r="J1783" t="s">
        <v>1</v>
      </c>
      <c r="K1783" t="s">
        <v>2</v>
      </c>
      <c r="L1783" t="s">
        <v>26</v>
      </c>
      <c r="M1783" t="s">
        <v>7747</v>
      </c>
      <c r="N1783">
        <v>6</v>
      </c>
      <c r="P1783">
        <v>1</v>
      </c>
    </row>
    <row r="1784" spans="1:16" x14ac:dyDescent="0.35">
      <c r="A1784" t="s">
        <v>2217</v>
      </c>
      <c r="B1784" t="s">
        <v>2221</v>
      </c>
      <c r="C1784" t="s">
        <v>1402</v>
      </c>
      <c r="D1784" t="s">
        <v>1511</v>
      </c>
      <c r="E1784" t="s">
        <v>1397</v>
      </c>
      <c r="F1784" t="s">
        <v>4804</v>
      </c>
      <c r="H1784" s="1">
        <v>45767</v>
      </c>
      <c r="I1784" t="s">
        <v>193</v>
      </c>
      <c r="J1784" t="s">
        <v>1</v>
      </c>
      <c r="K1784" t="s">
        <v>2</v>
      </c>
      <c r="L1784" t="s">
        <v>26</v>
      </c>
      <c r="M1784" t="s">
        <v>7747</v>
      </c>
      <c r="N1784">
        <v>6</v>
      </c>
      <c r="P1784">
        <v>1</v>
      </c>
    </row>
    <row r="1785" spans="1:16" x14ac:dyDescent="0.35">
      <c r="A1785" t="s">
        <v>3162</v>
      </c>
      <c r="B1785" t="s">
        <v>1435</v>
      </c>
      <c r="C1785" t="s">
        <v>1558</v>
      </c>
      <c r="D1785" t="s">
        <v>332</v>
      </c>
      <c r="E1785" t="s">
        <v>1397</v>
      </c>
      <c r="F1785" t="s">
        <v>4805</v>
      </c>
      <c r="H1785" s="1">
        <v>45767</v>
      </c>
      <c r="I1785" t="s">
        <v>193</v>
      </c>
      <c r="J1785" t="s">
        <v>1</v>
      </c>
      <c r="K1785" t="s">
        <v>2</v>
      </c>
      <c r="L1785" t="s">
        <v>26</v>
      </c>
      <c r="M1785" t="s">
        <v>7747</v>
      </c>
      <c r="N1785">
        <v>6</v>
      </c>
      <c r="P1785">
        <v>1</v>
      </c>
    </row>
    <row r="1786" spans="1:16" x14ac:dyDescent="0.35">
      <c r="A1786" t="s">
        <v>2223</v>
      </c>
      <c r="B1786" t="s">
        <v>2224</v>
      </c>
      <c r="C1786" t="s">
        <v>1396</v>
      </c>
      <c r="D1786" t="s">
        <v>385</v>
      </c>
      <c r="E1786" t="s">
        <v>1397</v>
      </c>
      <c r="F1786" t="s">
        <v>4806</v>
      </c>
      <c r="H1786" s="1">
        <v>45767</v>
      </c>
      <c r="I1786" t="s">
        <v>193</v>
      </c>
      <c r="J1786" t="s">
        <v>1</v>
      </c>
      <c r="K1786" t="s">
        <v>2</v>
      </c>
      <c r="L1786" t="s">
        <v>26</v>
      </c>
      <c r="M1786" t="s">
        <v>7747</v>
      </c>
      <c r="N1786">
        <v>6</v>
      </c>
      <c r="P1786">
        <v>1</v>
      </c>
    </row>
    <row r="1787" spans="1:16" x14ac:dyDescent="0.35">
      <c r="A1787" t="s">
        <v>4807</v>
      </c>
      <c r="B1787" t="s">
        <v>1576</v>
      </c>
      <c r="C1787" t="s">
        <v>1402</v>
      </c>
      <c r="D1787" t="s">
        <v>1526</v>
      </c>
      <c r="E1787" t="s">
        <v>1512</v>
      </c>
      <c r="F1787" t="s">
        <v>4808</v>
      </c>
      <c r="H1787" s="1">
        <v>45767</v>
      </c>
      <c r="I1787" t="s">
        <v>193</v>
      </c>
      <c r="J1787" t="s">
        <v>1</v>
      </c>
      <c r="K1787" t="s">
        <v>2</v>
      </c>
      <c r="L1787" t="s">
        <v>26</v>
      </c>
      <c r="M1787" t="s">
        <v>7747</v>
      </c>
      <c r="N1787">
        <v>6</v>
      </c>
      <c r="P1787">
        <v>1</v>
      </c>
    </row>
    <row r="1788" spans="1:16" x14ac:dyDescent="0.35">
      <c r="A1788" t="s">
        <v>2228</v>
      </c>
      <c r="B1788" t="s">
        <v>2229</v>
      </c>
      <c r="C1788" t="s">
        <v>1396</v>
      </c>
      <c r="D1788" t="s">
        <v>112</v>
      </c>
      <c r="E1788" t="s">
        <v>1397</v>
      </c>
      <c r="F1788" t="s">
        <v>4809</v>
      </c>
      <c r="H1788" s="1">
        <v>45767</v>
      </c>
      <c r="I1788" t="s">
        <v>193</v>
      </c>
      <c r="J1788" t="s">
        <v>1</v>
      </c>
      <c r="K1788" t="s">
        <v>2</v>
      </c>
      <c r="L1788" t="s">
        <v>26</v>
      </c>
      <c r="M1788" t="s">
        <v>7747</v>
      </c>
      <c r="N1788">
        <v>6</v>
      </c>
      <c r="P1788">
        <v>1</v>
      </c>
    </row>
    <row r="1789" spans="1:16" x14ac:dyDescent="0.35">
      <c r="A1789" t="s">
        <v>4810</v>
      </c>
      <c r="B1789" t="s">
        <v>2312</v>
      </c>
      <c r="C1789" t="s">
        <v>1558</v>
      </c>
      <c r="D1789" t="s">
        <v>332</v>
      </c>
      <c r="E1789" t="s">
        <v>1397</v>
      </c>
      <c r="F1789" t="s">
        <v>4811</v>
      </c>
      <c r="H1789" s="1">
        <v>45767</v>
      </c>
      <c r="I1789" t="s">
        <v>193</v>
      </c>
      <c r="J1789" t="s">
        <v>1</v>
      </c>
      <c r="K1789" t="s">
        <v>2</v>
      </c>
      <c r="L1789" t="s">
        <v>26</v>
      </c>
      <c r="M1789" t="s">
        <v>7747</v>
      </c>
      <c r="N1789">
        <v>6</v>
      </c>
      <c r="P1789">
        <v>1</v>
      </c>
    </row>
    <row r="1790" spans="1:16" x14ac:dyDescent="0.35">
      <c r="A1790" t="s">
        <v>2235</v>
      </c>
      <c r="B1790" t="s">
        <v>1395</v>
      </c>
      <c r="C1790" t="s">
        <v>1396</v>
      </c>
      <c r="D1790" t="s">
        <v>112</v>
      </c>
      <c r="E1790" t="s">
        <v>1397</v>
      </c>
      <c r="F1790" t="s">
        <v>4812</v>
      </c>
      <c r="H1790" s="1">
        <v>45767</v>
      </c>
      <c r="I1790" t="s">
        <v>193</v>
      </c>
      <c r="J1790" t="s">
        <v>1</v>
      </c>
      <c r="K1790" t="s">
        <v>2</v>
      </c>
      <c r="L1790" t="s">
        <v>26</v>
      </c>
      <c r="M1790" t="s">
        <v>7747</v>
      </c>
      <c r="N1790">
        <v>6</v>
      </c>
      <c r="P1790">
        <v>1</v>
      </c>
    </row>
    <row r="1791" spans="1:16" x14ac:dyDescent="0.35">
      <c r="A1791" t="s">
        <v>2238</v>
      </c>
      <c r="B1791" t="s">
        <v>2093</v>
      </c>
      <c r="C1791" t="s">
        <v>1396</v>
      </c>
      <c r="D1791" t="s">
        <v>112</v>
      </c>
      <c r="E1791" t="s">
        <v>1397</v>
      </c>
      <c r="F1791" t="s">
        <v>4813</v>
      </c>
      <c r="H1791" s="1">
        <v>45767</v>
      </c>
      <c r="I1791" t="s">
        <v>193</v>
      </c>
      <c r="J1791" t="s">
        <v>1</v>
      </c>
      <c r="K1791" t="s">
        <v>2</v>
      </c>
      <c r="L1791" t="s">
        <v>26</v>
      </c>
      <c r="M1791" t="s">
        <v>7747</v>
      </c>
      <c r="N1791">
        <v>6</v>
      </c>
      <c r="P1791">
        <v>1</v>
      </c>
    </row>
    <row r="1792" spans="1:16" x14ac:dyDescent="0.35">
      <c r="A1792" t="s">
        <v>4814</v>
      </c>
      <c r="B1792" t="s">
        <v>1939</v>
      </c>
      <c r="C1792" t="s">
        <v>1402</v>
      </c>
      <c r="D1792" t="s">
        <v>332</v>
      </c>
      <c r="E1792" t="s">
        <v>1397</v>
      </c>
      <c r="F1792" t="s">
        <v>4815</v>
      </c>
      <c r="H1792" s="1">
        <v>45767</v>
      </c>
      <c r="I1792" t="s">
        <v>193</v>
      </c>
      <c r="J1792" t="s">
        <v>1</v>
      </c>
      <c r="K1792" t="s">
        <v>2</v>
      </c>
      <c r="L1792" t="s">
        <v>26</v>
      </c>
      <c r="M1792" t="s">
        <v>7747</v>
      </c>
      <c r="N1792">
        <v>6</v>
      </c>
      <c r="P1792">
        <v>1</v>
      </c>
    </row>
    <row r="1793" spans="1:16" x14ac:dyDescent="0.35">
      <c r="A1793" t="s">
        <v>4814</v>
      </c>
      <c r="B1793" t="s">
        <v>4816</v>
      </c>
      <c r="C1793" t="s">
        <v>1402</v>
      </c>
      <c r="D1793" t="s">
        <v>332</v>
      </c>
      <c r="E1793" t="s">
        <v>1397</v>
      </c>
      <c r="F1793" t="s">
        <v>4817</v>
      </c>
      <c r="H1793" s="1">
        <v>45767</v>
      </c>
      <c r="I1793" t="s">
        <v>193</v>
      </c>
      <c r="J1793" t="s">
        <v>1</v>
      </c>
      <c r="K1793" t="s">
        <v>2</v>
      </c>
      <c r="L1793" t="s">
        <v>26</v>
      </c>
      <c r="M1793" t="s">
        <v>7747</v>
      </c>
      <c r="N1793">
        <v>6</v>
      </c>
      <c r="P1793">
        <v>1</v>
      </c>
    </row>
    <row r="1794" spans="1:16" x14ac:dyDescent="0.35">
      <c r="A1794" t="s">
        <v>4814</v>
      </c>
      <c r="B1794" t="s">
        <v>2499</v>
      </c>
      <c r="C1794" t="s">
        <v>1402</v>
      </c>
      <c r="D1794" t="s">
        <v>332</v>
      </c>
      <c r="E1794" t="s">
        <v>1397</v>
      </c>
      <c r="F1794" t="s">
        <v>4818</v>
      </c>
      <c r="H1794" s="1">
        <v>45767</v>
      </c>
      <c r="I1794" t="s">
        <v>193</v>
      </c>
      <c r="J1794" t="s">
        <v>1</v>
      </c>
      <c r="K1794" t="s">
        <v>2</v>
      </c>
      <c r="L1794" t="s">
        <v>26</v>
      </c>
      <c r="M1794" t="s">
        <v>7747</v>
      </c>
      <c r="N1794">
        <v>6</v>
      </c>
      <c r="P1794">
        <v>1</v>
      </c>
    </row>
    <row r="1795" spans="1:16" x14ac:dyDescent="0.35">
      <c r="A1795" t="s">
        <v>4814</v>
      </c>
      <c r="B1795" t="s">
        <v>4819</v>
      </c>
      <c r="C1795" t="s">
        <v>1402</v>
      </c>
      <c r="D1795" t="s">
        <v>1526</v>
      </c>
      <c r="E1795" t="s">
        <v>1397</v>
      </c>
      <c r="F1795" t="s">
        <v>4820</v>
      </c>
      <c r="H1795" s="1">
        <v>45767</v>
      </c>
      <c r="I1795" t="s">
        <v>193</v>
      </c>
      <c r="J1795" t="s">
        <v>1</v>
      </c>
      <c r="K1795" t="s">
        <v>2</v>
      </c>
      <c r="L1795" t="s">
        <v>26</v>
      </c>
      <c r="M1795" t="s">
        <v>7747</v>
      </c>
      <c r="N1795">
        <v>6</v>
      </c>
      <c r="P1795">
        <v>1</v>
      </c>
    </row>
    <row r="1796" spans="1:16" x14ac:dyDescent="0.35">
      <c r="A1796" t="s">
        <v>4821</v>
      </c>
      <c r="B1796" t="s">
        <v>4822</v>
      </c>
      <c r="C1796" t="s">
        <v>1402</v>
      </c>
      <c r="D1796" t="s">
        <v>332</v>
      </c>
      <c r="E1796" t="s">
        <v>1397</v>
      </c>
      <c r="F1796" t="s">
        <v>4823</v>
      </c>
      <c r="H1796" s="1">
        <v>45767</v>
      </c>
      <c r="I1796" t="s">
        <v>193</v>
      </c>
      <c r="J1796" t="s">
        <v>1</v>
      </c>
      <c r="K1796" t="s">
        <v>2</v>
      </c>
      <c r="L1796" t="s">
        <v>26</v>
      </c>
      <c r="M1796" t="s">
        <v>7747</v>
      </c>
      <c r="N1796">
        <v>6</v>
      </c>
      <c r="P1796">
        <v>1</v>
      </c>
    </row>
    <row r="1797" spans="1:16" x14ac:dyDescent="0.35">
      <c r="A1797" t="s">
        <v>4821</v>
      </c>
      <c r="B1797" t="s">
        <v>4824</v>
      </c>
      <c r="C1797" t="s">
        <v>1472</v>
      </c>
      <c r="D1797" t="s">
        <v>332</v>
      </c>
      <c r="E1797" t="s">
        <v>1397</v>
      </c>
      <c r="F1797" t="s">
        <v>4825</v>
      </c>
      <c r="H1797" s="1">
        <v>45767</v>
      </c>
      <c r="I1797" t="s">
        <v>193</v>
      </c>
      <c r="J1797" t="s">
        <v>1</v>
      </c>
      <c r="K1797" t="s">
        <v>2</v>
      </c>
      <c r="L1797" t="s">
        <v>26</v>
      </c>
      <c r="M1797" t="s">
        <v>1472</v>
      </c>
      <c r="N1797">
        <v>6</v>
      </c>
      <c r="P1797">
        <v>1</v>
      </c>
    </row>
    <row r="1798" spans="1:16" x14ac:dyDescent="0.35">
      <c r="A1798" t="s">
        <v>4821</v>
      </c>
      <c r="B1798" t="s">
        <v>2920</v>
      </c>
      <c r="C1798" t="s">
        <v>1472</v>
      </c>
      <c r="D1798" t="s">
        <v>385</v>
      </c>
      <c r="E1798" t="s">
        <v>1397</v>
      </c>
      <c r="F1798" t="s">
        <v>4826</v>
      </c>
      <c r="H1798" s="1">
        <v>45767</v>
      </c>
      <c r="I1798" t="s">
        <v>193</v>
      </c>
      <c r="J1798" t="s">
        <v>1</v>
      </c>
      <c r="K1798" t="s">
        <v>2</v>
      </c>
      <c r="L1798" t="s">
        <v>26</v>
      </c>
      <c r="M1798" t="s">
        <v>1472</v>
      </c>
      <c r="N1798">
        <v>6</v>
      </c>
      <c r="P1798">
        <v>1</v>
      </c>
    </row>
    <row r="1799" spans="1:16" x14ac:dyDescent="0.35">
      <c r="A1799" t="s">
        <v>4827</v>
      </c>
      <c r="B1799" t="s">
        <v>2087</v>
      </c>
      <c r="C1799" t="s">
        <v>1402</v>
      </c>
      <c r="D1799" t="s">
        <v>1526</v>
      </c>
      <c r="E1799" t="s">
        <v>1397</v>
      </c>
      <c r="F1799" t="s">
        <v>4828</v>
      </c>
      <c r="H1799" s="1">
        <v>45767</v>
      </c>
      <c r="I1799" t="s">
        <v>193</v>
      </c>
      <c r="J1799" t="s">
        <v>1</v>
      </c>
      <c r="K1799" t="s">
        <v>2</v>
      </c>
      <c r="L1799" t="s">
        <v>26</v>
      </c>
      <c r="M1799" t="s">
        <v>7747</v>
      </c>
      <c r="N1799">
        <v>6</v>
      </c>
      <c r="P1799">
        <v>1</v>
      </c>
    </row>
    <row r="1800" spans="1:16" x14ac:dyDescent="0.35">
      <c r="A1800" t="s">
        <v>2248</v>
      </c>
      <c r="B1800" t="s">
        <v>2251</v>
      </c>
      <c r="C1800" t="s">
        <v>1402</v>
      </c>
      <c r="D1800" t="s">
        <v>332</v>
      </c>
      <c r="E1800" t="s">
        <v>1397</v>
      </c>
      <c r="F1800" t="s">
        <v>4829</v>
      </c>
      <c r="H1800" s="1">
        <v>45767</v>
      </c>
      <c r="I1800" t="s">
        <v>193</v>
      </c>
      <c r="J1800" t="s">
        <v>1</v>
      </c>
      <c r="K1800" t="s">
        <v>2</v>
      </c>
      <c r="L1800" t="s">
        <v>26</v>
      </c>
      <c r="M1800" t="s">
        <v>7747</v>
      </c>
      <c r="N1800">
        <v>6</v>
      </c>
      <c r="P1800">
        <v>1</v>
      </c>
    </row>
    <row r="1801" spans="1:16" x14ac:dyDescent="0.35">
      <c r="A1801" t="s">
        <v>2248</v>
      </c>
      <c r="B1801" t="s">
        <v>2249</v>
      </c>
      <c r="C1801" t="s">
        <v>1402</v>
      </c>
      <c r="D1801" t="s">
        <v>332</v>
      </c>
      <c r="E1801" t="s">
        <v>1397</v>
      </c>
      <c r="F1801" t="s">
        <v>4830</v>
      </c>
      <c r="H1801" s="1">
        <v>45767</v>
      </c>
      <c r="I1801" t="s">
        <v>193</v>
      </c>
      <c r="J1801" t="s">
        <v>1</v>
      </c>
      <c r="K1801" t="s">
        <v>2</v>
      </c>
      <c r="L1801" t="s">
        <v>26</v>
      </c>
      <c r="M1801" t="s">
        <v>7747</v>
      </c>
      <c r="N1801">
        <v>6</v>
      </c>
      <c r="P1801">
        <v>1</v>
      </c>
    </row>
    <row r="1802" spans="1:16" x14ac:dyDescent="0.35">
      <c r="A1802" t="s">
        <v>2253</v>
      </c>
      <c r="B1802" t="s">
        <v>1418</v>
      </c>
      <c r="C1802" t="s">
        <v>1402</v>
      </c>
      <c r="D1802" t="s">
        <v>385</v>
      </c>
      <c r="E1802" t="s">
        <v>1397</v>
      </c>
      <c r="F1802" t="s">
        <v>4831</v>
      </c>
      <c r="H1802" s="1">
        <v>45767</v>
      </c>
      <c r="I1802" t="s">
        <v>193</v>
      </c>
      <c r="J1802" t="s">
        <v>1</v>
      </c>
      <c r="K1802" t="s">
        <v>2</v>
      </c>
      <c r="L1802" t="s">
        <v>26</v>
      </c>
      <c r="M1802" t="s">
        <v>7747</v>
      </c>
      <c r="N1802">
        <v>6</v>
      </c>
      <c r="P1802">
        <v>1</v>
      </c>
    </row>
    <row r="1803" spans="1:16" x14ac:dyDescent="0.35">
      <c r="A1803" t="s">
        <v>2696</v>
      </c>
      <c r="B1803" t="s">
        <v>4832</v>
      </c>
      <c r="C1803" t="s">
        <v>1402</v>
      </c>
      <c r="D1803" t="s">
        <v>1212</v>
      </c>
      <c r="E1803" t="s">
        <v>1397</v>
      </c>
      <c r="F1803" t="s">
        <v>4833</v>
      </c>
      <c r="H1803" s="1">
        <v>45767</v>
      </c>
      <c r="I1803" t="s">
        <v>193</v>
      </c>
      <c r="J1803" t="s">
        <v>1</v>
      </c>
      <c r="K1803" t="s">
        <v>2</v>
      </c>
      <c r="L1803" t="s">
        <v>26</v>
      </c>
      <c r="M1803" t="s">
        <v>7747</v>
      </c>
      <c r="N1803">
        <v>6</v>
      </c>
      <c r="P1803">
        <v>1</v>
      </c>
    </row>
    <row r="1804" spans="1:16" x14ac:dyDescent="0.35">
      <c r="A1804" t="s">
        <v>2696</v>
      </c>
      <c r="B1804" t="s">
        <v>4834</v>
      </c>
      <c r="C1804" t="s">
        <v>1472</v>
      </c>
      <c r="D1804" t="s">
        <v>1212</v>
      </c>
      <c r="E1804" t="s">
        <v>1397</v>
      </c>
      <c r="F1804" t="s">
        <v>4835</v>
      </c>
      <c r="H1804" s="1">
        <v>45767</v>
      </c>
      <c r="I1804" t="s">
        <v>193</v>
      </c>
      <c r="J1804" t="s">
        <v>1</v>
      </c>
      <c r="K1804" t="s">
        <v>2</v>
      </c>
      <c r="L1804" t="s">
        <v>26</v>
      </c>
      <c r="M1804" t="s">
        <v>1472</v>
      </c>
      <c r="N1804">
        <v>6</v>
      </c>
      <c r="P1804">
        <v>1</v>
      </c>
    </row>
    <row r="1805" spans="1:16" x14ac:dyDescent="0.35">
      <c r="A1805" t="s">
        <v>2701</v>
      </c>
      <c r="B1805" t="s">
        <v>4836</v>
      </c>
      <c r="C1805" t="s">
        <v>1396</v>
      </c>
      <c r="D1805" t="s">
        <v>1212</v>
      </c>
      <c r="E1805" t="s">
        <v>1397</v>
      </c>
      <c r="F1805" t="s">
        <v>4837</v>
      </c>
      <c r="H1805" s="1">
        <v>45767</v>
      </c>
      <c r="I1805" t="s">
        <v>193</v>
      </c>
      <c r="J1805" t="s">
        <v>1</v>
      </c>
      <c r="K1805" t="s">
        <v>2</v>
      </c>
      <c r="L1805" t="s">
        <v>26</v>
      </c>
      <c r="M1805" t="s">
        <v>7747</v>
      </c>
      <c r="N1805">
        <v>6</v>
      </c>
      <c r="P1805">
        <v>1</v>
      </c>
    </row>
    <row r="1806" spans="1:16" x14ac:dyDescent="0.35">
      <c r="A1806" t="s">
        <v>4838</v>
      </c>
      <c r="B1806" t="s">
        <v>1492</v>
      </c>
      <c r="C1806" t="s">
        <v>1402</v>
      </c>
      <c r="D1806" t="s">
        <v>4839</v>
      </c>
      <c r="E1806" t="s">
        <v>1397</v>
      </c>
      <c r="F1806" t="s">
        <v>4840</v>
      </c>
      <c r="H1806" s="1">
        <v>45767</v>
      </c>
      <c r="I1806" t="s">
        <v>192</v>
      </c>
      <c r="J1806" t="s">
        <v>2</v>
      </c>
      <c r="K1806" t="s">
        <v>1</v>
      </c>
      <c r="L1806" t="s">
        <v>26</v>
      </c>
      <c r="M1806" t="s">
        <v>7747</v>
      </c>
      <c r="N1806">
        <v>6</v>
      </c>
      <c r="O1806" t="s">
        <v>2</v>
      </c>
      <c r="P1806">
        <v>1</v>
      </c>
    </row>
    <row r="1807" spans="1:16" x14ac:dyDescent="0.35">
      <c r="A1807" t="s">
        <v>4838</v>
      </c>
      <c r="B1807" t="s">
        <v>1418</v>
      </c>
      <c r="C1807" t="s">
        <v>1554</v>
      </c>
      <c r="D1807" t="s">
        <v>4839</v>
      </c>
      <c r="E1807" t="s">
        <v>1397</v>
      </c>
      <c r="F1807" t="s">
        <v>4841</v>
      </c>
      <c r="H1807" s="1">
        <v>45767</v>
      </c>
      <c r="I1807" t="s">
        <v>192</v>
      </c>
      <c r="J1807" t="s">
        <v>2</v>
      </c>
      <c r="K1807" t="s">
        <v>1</v>
      </c>
      <c r="L1807" t="s">
        <v>26</v>
      </c>
      <c r="M1807" t="s">
        <v>1472</v>
      </c>
      <c r="N1807">
        <v>6</v>
      </c>
      <c r="O1807" t="s">
        <v>2</v>
      </c>
      <c r="P1807">
        <v>1</v>
      </c>
    </row>
    <row r="1808" spans="1:16" x14ac:dyDescent="0.35">
      <c r="A1808" t="s">
        <v>4838</v>
      </c>
      <c r="B1808" t="s">
        <v>4842</v>
      </c>
      <c r="C1808" t="s">
        <v>1554</v>
      </c>
      <c r="D1808" t="s">
        <v>4839</v>
      </c>
      <c r="E1808" t="s">
        <v>1397</v>
      </c>
      <c r="F1808" t="s">
        <v>4843</v>
      </c>
      <c r="H1808" s="1">
        <v>45767</v>
      </c>
      <c r="I1808" t="s">
        <v>192</v>
      </c>
      <c r="J1808" t="s">
        <v>2</v>
      </c>
      <c r="K1808" t="s">
        <v>1</v>
      </c>
      <c r="L1808" t="s">
        <v>26</v>
      </c>
      <c r="M1808" t="s">
        <v>1472</v>
      </c>
      <c r="N1808">
        <v>6</v>
      </c>
      <c r="O1808" t="s">
        <v>2</v>
      </c>
      <c r="P1808">
        <v>1</v>
      </c>
    </row>
    <row r="1809" spans="1:16" x14ac:dyDescent="0.35">
      <c r="A1809" t="s">
        <v>4844</v>
      </c>
      <c r="B1809" t="s">
        <v>2233</v>
      </c>
      <c r="C1809" t="s">
        <v>1558</v>
      </c>
      <c r="D1809" t="s">
        <v>98</v>
      </c>
      <c r="E1809" t="s">
        <v>1397</v>
      </c>
      <c r="F1809" t="s">
        <v>4845</v>
      </c>
      <c r="H1809" s="1">
        <v>45767</v>
      </c>
      <c r="I1809" t="s">
        <v>192</v>
      </c>
      <c r="J1809" t="s">
        <v>2</v>
      </c>
      <c r="K1809" t="s">
        <v>1</v>
      </c>
      <c r="L1809" t="s">
        <v>26</v>
      </c>
      <c r="M1809" t="s">
        <v>7747</v>
      </c>
      <c r="N1809">
        <v>6</v>
      </c>
      <c r="O1809" t="s">
        <v>2</v>
      </c>
      <c r="P1809">
        <v>1</v>
      </c>
    </row>
    <row r="1810" spans="1:16" x14ac:dyDescent="0.35">
      <c r="A1810" t="s">
        <v>4017</v>
      </c>
      <c r="B1810" t="s">
        <v>4846</v>
      </c>
      <c r="C1810" t="s">
        <v>1558</v>
      </c>
      <c r="D1810" t="s">
        <v>98</v>
      </c>
      <c r="E1810" t="s">
        <v>1397</v>
      </c>
      <c r="F1810" t="s">
        <v>4847</v>
      </c>
      <c r="H1810" s="1">
        <v>45767</v>
      </c>
      <c r="I1810" t="s">
        <v>192</v>
      </c>
      <c r="J1810" t="s">
        <v>2</v>
      </c>
      <c r="K1810" t="s">
        <v>1</v>
      </c>
      <c r="L1810" t="s">
        <v>26</v>
      </c>
      <c r="M1810" t="s">
        <v>7747</v>
      </c>
      <c r="N1810">
        <v>6</v>
      </c>
      <c r="O1810" t="s">
        <v>2</v>
      </c>
      <c r="P1810">
        <v>1</v>
      </c>
    </row>
    <row r="1811" spans="1:16" x14ac:dyDescent="0.35">
      <c r="A1811" t="s">
        <v>4848</v>
      </c>
      <c r="B1811" t="s">
        <v>2319</v>
      </c>
      <c r="C1811" t="s">
        <v>1396</v>
      </c>
      <c r="D1811" t="s">
        <v>312</v>
      </c>
      <c r="E1811" t="s">
        <v>1397</v>
      </c>
      <c r="F1811" t="s">
        <v>4849</v>
      </c>
      <c r="H1811" s="1">
        <v>45767</v>
      </c>
      <c r="I1811" t="s">
        <v>192</v>
      </c>
      <c r="J1811" t="s">
        <v>2</v>
      </c>
      <c r="K1811" t="s">
        <v>1</v>
      </c>
      <c r="L1811" t="s">
        <v>26</v>
      </c>
      <c r="M1811" t="s">
        <v>7747</v>
      </c>
      <c r="N1811">
        <v>6</v>
      </c>
      <c r="O1811" t="s">
        <v>2</v>
      </c>
      <c r="P1811">
        <v>1</v>
      </c>
    </row>
    <row r="1812" spans="1:16" x14ac:dyDescent="0.35">
      <c r="A1812" t="s">
        <v>4850</v>
      </c>
      <c r="B1812" t="s">
        <v>4851</v>
      </c>
      <c r="C1812" t="s">
        <v>1402</v>
      </c>
      <c r="D1812" t="s">
        <v>112</v>
      </c>
      <c r="E1812" t="s">
        <v>1397</v>
      </c>
      <c r="F1812" t="s">
        <v>4852</v>
      </c>
      <c r="H1812" s="1">
        <v>45767</v>
      </c>
      <c r="I1812" t="s">
        <v>192</v>
      </c>
      <c r="J1812" t="s">
        <v>2</v>
      </c>
      <c r="K1812" t="s">
        <v>1</v>
      </c>
      <c r="L1812" t="s">
        <v>26</v>
      </c>
      <c r="M1812" t="s">
        <v>7747</v>
      </c>
      <c r="N1812">
        <v>6</v>
      </c>
      <c r="O1812" t="s">
        <v>2</v>
      </c>
      <c r="P1812">
        <v>1</v>
      </c>
    </row>
    <row r="1813" spans="1:16" x14ac:dyDescent="0.35">
      <c r="A1813" t="s">
        <v>4850</v>
      </c>
      <c r="B1813" t="s">
        <v>4853</v>
      </c>
      <c r="C1813" t="s">
        <v>1396</v>
      </c>
      <c r="D1813" t="s">
        <v>112</v>
      </c>
      <c r="E1813" t="s">
        <v>1397</v>
      </c>
      <c r="F1813" t="s">
        <v>4854</v>
      </c>
      <c r="H1813" s="1">
        <v>45767</v>
      </c>
      <c r="I1813" t="s">
        <v>192</v>
      </c>
      <c r="J1813" t="s">
        <v>2</v>
      </c>
      <c r="K1813" t="s">
        <v>1</v>
      </c>
      <c r="L1813" t="s">
        <v>26</v>
      </c>
      <c r="M1813" t="s">
        <v>7747</v>
      </c>
      <c r="N1813">
        <v>6</v>
      </c>
      <c r="O1813" t="s">
        <v>2</v>
      </c>
      <c r="P1813">
        <v>1</v>
      </c>
    </row>
    <row r="1814" spans="1:16" x14ac:dyDescent="0.35">
      <c r="A1814" t="s">
        <v>4850</v>
      </c>
      <c r="B1814" t="s">
        <v>4855</v>
      </c>
      <c r="C1814" t="s">
        <v>1396</v>
      </c>
      <c r="D1814" t="s">
        <v>112</v>
      </c>
      <c r="E1814" t="s">
        <v>1397</v>
      </c>
      <c r="F1814" t="s">
        <v>4856</v>
      </c>
      <c r="H1814" s="1">
        <v>45767</v>
      </c>
      <c r="I1814" t="s">
        <v>192</v>
      </c>
      <c r="J1814" t="s">
        <v>2</v>
      </c>
      <c r="K1814" t="s">
        <v>1</v>
      </c>
      <c r="L1814" t="s">
        <v>26</v>
      </c>
      <c r="M1814" t="s">
        <v>7747</v>
      </c>
      <c r="N1814">
        <v>6</v>
      </c>
      <c r="O1814" t="s">
        <v>2</v>
      </c>
      <c r="P1814">
        <v>1</v>
      </c>
    </row>
    <row r="1815" spans="1:16" x14ac:dyDescent="0.35">
      <c r="A1815" t="s">
        <v>4857</v>
      </c>
      <c r="B1815" t="s">
        <v>4858</v>
      </c>
      <c r="C1815" t="s">
        <v>1558</v>
      </c>
      <c r="D1815" t="s">
        <v>394</v>
      </c>
      <c r="E1815" t="s">
        <v>1397</v>
      </c>
      <c r="F1815" t="s">
        <v>4859</v>
      </c>
      <c r="H1815" s="1">
        <v>45767</v>
      </c>
      <c r="I1815" t="s">
        <v>192</v>
      </c>
      <c r="J1815" t="s">
        <v>2</v>
      </c>
      <c r="K1815" t="s">
        <v>1</v>
      </c>
      <c r="L1815" t="s">
        <v>26</v>
      </c>
      <c r="M1815" t="s">
        <v>7747</v>
      </c>
      <c r="N1815">
        <v>6</v>
      </c>
      <c r="O1815" t="s">
        <v>2</v>
      </c>
      <c r="P1815">
        <v>1</v>
      </c>
    </row>
    <row r="1816" spans="1:16" x14ac:dyDescent="0.35">
      <c r="A1816" t="s">
        <v>4860</v>
      </c>
      <c r="B1816" t="s">
        <v>2374</v>
      </c>
      <c r="C1816" t="s">
        <v>1396</v>
      </c>
      <c r="D1816" t="s">
        <v>4839</v>
      </c>
      <c r="E1816" t="s">
        <v>1397</v>
      </c>
      <c r="F1816" t="s">
        <v>4861</v>
      </c>
      <c r="H1816" s="1">
        <v>45767</v>
      </c>
      <c r="I1816" t="s">
        <v>192</v>
      </c>
      <c r="J1816" t="s">
        <v>2</v>
      </c>
      <c r="K1816" t="s">
        <v>1</v>
      </c>
      <c r="L1816" t="s">
        <v>26</v>
      </c>
      <c r="M1816" t="s">
        <v>7747</v>
      </c>
      <c r="N1816">
        <v>6</v>
      </c>
      <c r="O1816" t="s">
        <v>2</v>
      </c>
      <c r="P1816">
        <v>1</v>
      </c>
    </row>
    <row r="1817" spans="1:16" x14ac:dyDescent="0.35">
      <c r="A1817" t="s">
        <v>4862</v>
      </c>
      <c r="B1817" t="s">
        <v>4482</v>
      </c>
      <c r="C1817" t="s">
        <v>1396</v>
      </c>
      <c r="D1817" t="s">
        <v>312</v>
      </c>
      <c r="E1817" t="s">
        <v>1397</v>
      </c>
      <c r="F1817" t="s">
        <v>4863</v>
      </c>
      <c r="H1817" s="1">
        <v>45767</v>
      </c>
      <c r="I1817" t="s">
        <v>192</v>
      </c>
      <c r="J1817" t="s">
        <v>2</v>
      </c>
      <c r="K1817" t="s">
        <v>1</v>
      </c>
      <c r="L1817" t="s">
        <v>26</v>
      </c>
      <c r="M1817" t="s">
        <v>7747</v>
      </c>
      <c r="N1817">
        <v>6</v>
      </c>
      <c r="O1817" t="s">
        <v>2</v>
      </c>
      <c r="P1817">
        <v>1</v>
      </c>
    </row>
    <row r="1818" spans="1:16" x14ac:dyDescent="0.35">
      <c r="A1818" t="s">
        <v>4864</v>
      </c>
      <c r="B1818" t="s">
        <v>4865</v>
      </c>
      <c r="C1818" t="s">
        <v>1402</v>
      </c>
      <c r="D1818" t="s">
        <v>313</v>
      </c>
      <c r="E1818" t="s">
        <v>1397</v>
      </c>
      <c r="F1818" t="s">
        <v>4866</v>
      </c>
      <c r="H1818" s="1">
        <v>45767</v>
      </c>
      <c r="I1818" t="s">
        <v>192</v>
      </c>
      <c r="J1818" t="s">
        <v>2</v>
      </c>
      <c r="K1818" t="s">
        <v>1</v>
      </c>
      <c r="L1818" t="s">
        <v>26</v>
      </c>
      <c r="M1818" t="s">
        <v>7747</v>
      </c>
      <c r="N1818">
        <v>6</v>
      </c>
      <c r="O1818" t="s">
        <v>2</v>
      </c>
      <c r="P1818">
        <v>1</v>
      </c>
    </row>
    <row r="1819" spans="1:16" x14ac:dyDescent="0.35">
      <c r="A1819" t="s">
        <v>4867</v>
      </c>
      <c r="B1819" t="s">
        <v>4868</v>
      </c>
      <c r="C1819" t="s">
        <v>1554</v>
      </c>
      <c r="D1819" t="s">
        <v>4839</v>
      </c>
      <c r="E1819" t="s">
        <v>1397</v>
      </c>
      <c r="F1819" t="s">
        <v>4869</v>
      </c>
      <c r="H1819" s="1">
        <v>45767</v>
      </c>
      <c r="I1819" t="s">
        <v>192</v>
      </c>
      <c r="J1819" t="s">
        <v>2</v>
      </c>
      <c r="K1819" t="s">
        <v>1</v>
      </c>
      <c r="L1819" t="s">
        <v>26</v>
      </c>
      <c r="M1819" t="s">
        <v>1472</v>
      </c>
      <c r="N1819">
        <v>6</v>
      </c>
      <c r="O1819" t="s">
        <v>2</v>
      </c>
      <c r="P1819">
        <v>1</v>
      </c>
    </row>
    <row r="1820" spans="1:16" x14ac:dyDescent="0.35">
      <c r="A1820" t="s">
        <v>4870</v>
      </c>
      <c r="B1820" t="s">
        <v>1439</v>
      </c>
      <c r="C1820" t="s">
        <v>1402</v>
      </c>
      <c r="D1820" t="s">
        <v>98</v>
      </c>
      <c r="E1820" t="s">
        <v>1397</v>
      </c>
      <c r="F1820" t="s">
        <v>4871</v>
      </c>
      <c r="H1820" s="1">
        <v>45767</v>
      </c>
      <c r="I1820" t="s">
        <v>192</v>
      </c>
      <c r="J1820" t="s">
        <v>2</v>
      </c>
      <c r="K1820" t="s">
        <v>1</v>
      </c>
      <c r="L1820" t="s">
        <v>26</v>
      </c>
      <c r="M1820" t="s">
        <v>7747</v>
      </c>
      <c r="N1820">
        <v>6</v>
      </c>
      <c r="O1820" t="s">
        <v>2</v>
      </c>
      <c r="P1820">
        <v>1</v>
      </c>
    </row>
    <row r="1821" spans="1:16" x14ac:dyDescent="0.35">
      <c r="A1821" t="s">
        <v>4872</v>
      </c>
      <c r="B1821" t="s">
        <v>2248</v>
      </c>
      <c r="C1821" t="s">
        <v>1396</v>
      </c>
      <c r="D1821" t="s">
        <v>312</v>
      </c>
      <c r="E1821" t="s">
        <v>1397</v>
      </c>
      <c r="F1821" t="s">
        <v>4873</v>
      </c>
      <c r="H1821" s="1">
        <v>45767</v>
      </c>
      <c r="I1821" t="s">
        <v>192</v>
      </c>
      <c r="J1821" t="s">
        <v>2</v>
      </c>
      <c r="K1821" t="s">
        <v>1</v>
      </c>
      <c r="L1821" t="s">
        <v>26</v>
      </c>
      <c r="M1821" t="s">
        <v>7747</v>
      </c>
      <c r="N1821">
        <v>6</v>
      </c>
      <c r="O1821" t="s">
        <v>2</v>
      </c>
      <c r="P1821">
        <v>1</v>
      </c>
    </row>
    <row r="1822" spans="1:16" x14ac:dyDescent="0.35">
      <c r="A1822" t="s">
        <v>4872</v>
      </c>
      <c r="B1822" t="s">
        <v>1481</v>
      </c>
      <c r="C1822" t="s">
        <v>1396</v>
      </c>
      <c r="D1822" t="s">
        <v>312</v>
      </c>
      <c r="E1822" t="s">
        <v>1397</v>
      </c>
      <c r="F1822" t="s">
        <v>4874</v>
      </c>
      <c r="H1822" s="1">
        <v>45767</v>
      </c>
      <c r="I1822" t="s">
        <v>192</v>
      </c>
      <c r="J1822" t="s">
        <v>2</v>
      </c>
      <c r="K1822" t="s">
        <v>1</v>
      </c>
      <c r="L1822" t="s">
        <v>26</v>
      </c>
      <c r="M1822" t="s">
        <v>7747</v>
      </c>
      <c r="N1822">
        <v>6</v>
      </c>
      <c r="O1822" t="s">
        <v>2</v>
      </c>
      <c r="P1822">
        <v>1</v>
      </c>
    </row>
    <row r="1823" spans="1:16" x14ac:dyDescent="0.35">
      <c r="A1823" t="s">
        <v>4875</v>
      </c>
      <c r="B1823" t="s">
        <v>4876</v>
      </c>
      <c r="C1823" t="s">
        <v>1558</v>
      </c>
      <c r="D1823" t="s">
        <v>394</v>
      </c>
      <c r="E1823" t="s">
        <v>1397</v>
      </c>
      <c r="F1823" t="s">
        <v>4877</v>
      </c>
      <c r="H1823" s="1">
        <v>45767</v>
      </c>
      <c r="I1823" t="s">
        <v>192</v>
      </c>
      <c r="J1823" t="s">
        <v>2</v>
      </c>
      <c r="K1823" t="s">
        <v>1</v>
      </c>
      <c r="L1823" t="s">
        <v>26</v>
      </c>
      <c r="M1823" t="s">
        <v>7747</v>
      </c>
      <c r="N1823">
        <v>6</v>
      </c>
      <c r="O1823" t="s">
        <v>2</v>
      </c>
      <c r="P1823">
        <v>1</v>
      </c>
    </row>
    <row r="1824" spans="1:16" x14ac:dyDescent="0.35">
      <c r="A1824" t="s">
        <v>4878</v>
      </c>
      <c r="B1824" t="s">
        <v>1972</v>
      </c>
      <c r="C1824" t="s">
        <v>1402</v>
      </c>
      <c r="D1824" t="s">
        <v>4839</v>
      </c>
      <c r="E1824" t="s">
        <v>1397</v>
      </c>
      <c r="F1824" t="s">
        <v>4879</v>
      </c>
      <c r="H1824" s="1">
        <v>45767</v>
      </c>
      <c r="I1824" t="s">
        <v>192</v>
      </c>
      <c r="J1824" t="s">
        <v>2</v>
      </c>
      <c r="K1824" t="s">
        <v>1</v>
      </c>
      <c r="L1824" t="s">
        <v>26</v>
      </c>
      <c r="M1824" t="s">
        <v>7747</v>
      </c>
      <c r="N1824">
        <v>6</v>
      </c>
      <c r="O1824" t="s">
        <v>2</v>
      </c>
      <c r="P1824">
        <v>1</v>
      </c>
    </row>
    <row r="1825" spans="1:16" x14ac:dyDescent="0.35">
      <c r="A1825" t="s">
        <v>4878</v>
      </c>
      <c r="B1825" t="s">
        <v>1735</v>
      </c>
      <c r="C1825" t="s">
        <v>1396</v>
      </c>
      <c r="D1825" t="s">
        <v>4839</v>
      </c>
      <c r="E1825" t="s">
        <v>1397</v>
      </c>
      <c r="F1825" t="s">
        <v>4880</v>
      </c>
      <c r="H1825" s="1">
        <v>45767</v>
      </c>
      <c r="I1825" t="s">
        <v>192</v>
      </c>
      <c r="J1825" t="s">
        <v>2</v>
      </c>
      <c r="K1825" t="s">
        <v>1</v>
      </c>
      <c r="L1825" t="s">
        <v>26</v>
      </c>
      <c r="M1825" t="s">
        <v>7747</v>
      </c>
      <c r="N1825">
        <v>6</v>
      </c>
      <c r="O1825" t="s">
        <v>2</v>
      </c>
      <c r="P1825">
        <v>1</v>
      </c>
    </row>
    <row r="1826" spans="1:16" x14ac:dyDescent="0.35">
      <c r="A1826" t="s">
        <v>4878</v>
      </c>
      <c r="B1826" t="s">
        <v>1987</v>
      </c>
      <c r="C1826" t="s">
        <v>1396</v>
      </c>
      <c r="D1826" t="s">
        <v>4839</v>
      </c>
      <c r="E1826" t="s">
        <v>1397</v>
      </c>
      <c r="F1826" t="s">
        <v>4881</v>
      </c>
      <c r="H1826" s="1">
        <v>45767</v>
      </c>
      <c r="I1826" t="s">
        <v>192</v>
      </c>
      <c r="J1826" t="s">
        <v>2</v>
      </c>
      <c r="K1826" t="s">
        <v>1</v>
      </c>
      <c r="L1826" t="s">
        <v>26</v>
      </c>
      <c r="M1826" t="s">
        <v>7747</v>
      </c>
      <c r="N1826">
        <v>6</v>
      </c>
      <c r="O1826" t="s">
        <v>2</v>
      </c>
      <c r="P1826">
        <v>1</v>
      </c>
    </row>
    <row r="1827" spans="1:16" x14ac:dyDescent="0.35">
      <c r="A1827" t="s">
        <v>4882</v>
      </c>
      <c r="B1827" t="s">
        <v>1951</v>
      </c>
      <c r="C1827" t="s">
        <v>1402</v>
      </c>
      <c r="D1827" t="s">
        <v>112</v>
      </c>
      <c r="E1827" t="s">
        <v>1397</v>
      </c>
      <c r="F1827" t="s">
        <v>4883</v>
      </c>
      <c r="H1827" s="1">
        <v>45767</v>
      </c>
      <c r="I1827" t="s">
        <v>192</v>
      </c>
      <c r="J1827" t="s">
        <v>2</v>
      </c>
      <c r="K1827" t="s">
        <v>1</v>
      </c>
      <c r="L1827" t="s">
        <v>26</v>
      </c>
      <c r="M1827" t="s">
        <v>7747</v>
      </c>
      <c r="N1827">
        <v>6</v>
      </c>
      <c r="O1827" t="s">
        <v>2</v>
      </c>
      <c r="P1827">
        <v>1</v>
      </c>
    </row>
    <row r="1828" spans="1:16" x14ac:dyDescent="0.35">
      <c r="A1828" t="s">
        <v>4882</v>
      </c>
      <c r="B1828" t="s">
        <v>1481</v>
      </c>
      <c r="C1828" t="s">
        <v>1472</v>
      </c>
      <c r="D1828" t="s">
        <v>112</v>
      </c>
      <c r="E1828" t="s">
        <v>1397</v>
      </c>
      <c r="F1828" t="s">
        <v>4884</v>
      </c>
      <c r="H1828" s="1">
        <v>45767</v>
      </c>
      <c r="I1828" t="s">
        <v>192</v>
      </c>
      <c r="J1828" t="s">
        <v>2</v>
      </c>
      <c r="K1828" t="s">
        <v>1</v>
      </c>
      <c r="L1828" t="s">
        <v>26</v>
      </c>
      <c r="M1828" t="s">
        <v>1472</v>
      </c>
      <c r="N1828">
        <v>6</v>
      </c>
      <c r="O1828" t="s">
        <v>2</v>
      </c>
      <c r="P1828">
        <v>1</v>
      </c>
    </row>
    <row r="1829" spans="1:16" x14ac:dyDescent="0.35">
      <c r="A1829" t="s">
        <v>4882</v>
      </c>
      <c r="B1829" t="s">
        <v>1485</v>
      </c>
      <c r="C1829" t="s">
        <v>1472</v>
      </c>
      <c r="D1829" t="s">
        <v>112</v>
      </c>
      <c r="E1829" t="s">
        <v>1397</v>
      </c>
      <c r="F1829" t="s">
        <v>4885</v>
      </c>
      <c r="H1829" s="1">
        <v>45767</v>
      </c>
      <c r="I1829" t="s">
        <v>192</v>
      </c>
      <c r="J1829" t="s">
        <v>2</v>
      </c>
      <c r="K1829" t="s">
        <v>1</v>
      </c>
      <c r="L1829" t="s">
        <v>26</v>
      </c>
      <c r="M1829" t="s">
        <v>1472</v>
      </c>
      <c r="N1829">
        <v>6</v>
      </c>
      <c r="O1829" t="s">
        <v>2</v>
      </c>
      <c r="P1829">
        <v>1</v>
      </c>
    </row>
    <row r="1830" spans="1:16" x14ac:dyDescent="0.35">
      <c r="A1830" t="s">
        <v>4886</v>
      </c>
      <c r="B1830" t="s">
        <v>4887</v>
      </c>
      <c r="C1830" t="s">
        <v>1558</v>
      </c>
      <c r="D1830" t="s">
        <v>98</v>
      </c>
      <c r="E1830" t="s">
        <v>1397</v>
      </c>
      <c r="F1830" t="s">
        <v>4888</v>
      </c>
      <c r="H1830" s="1">
        <v>45767</v>
      </c>
      <c r="I1830" t="s">
        <v>192</v>
      </c>
      <c r="J1830" t="s">
        <v>2</v>
      </c>
      <c r="K1830" t="s">
        <v>1</v>
      </c>
      <c r="L1830" t="s">
        <v>26</v>
      </c>
      <c r="M1830" t="s">
        <v>7747</v>
      </c>
      <c r="N1830">
        <v>6</v>
      </c>
      <c r="O1830" t="s">
        <v>2</v>
      </c>
      <c r="P1830">
        <v>1</v>
      </c>
    </row>
    <row r="1831" spans="1:16" x14ac:dyDescent="0.35">
      <c r="A1831" t="s">
        <v>4889</v>
      </c>
      <c r="B1831" t="s">
        <v>1475</v>
      </c>
      <c r="C1831" t="s">
        <v>1402</v>
      </c>
      <c r="D1831" t="s">
        <v>112</v>
      </c>
      <c r="E1831" t="s">
        <v>1397</v>
      </c>
      <c r="F1831" t="s">
        <v>4890</v>
      </c>
      <c r="H1831" s="1">
        <v>45767</v>
      </c>
      <c r="I1831" t="s">
        <v>192</v>
      </c>
      <c r="J1831" t="s">
        <v>2</v>
      </c>
      <c r="K1831" t="s">
        <v>1</v>
      </c>
      <c r="L1831" t="s">
        <v>26</v>
      </c>
      <c r="M1831" t="s">
        <v>7747</v>
      </c>
      <c r="N1831">
        <v>6</v>
      </c>
      <c r="O1831" t="s">
        <v>2</v>
      </c>
      <c r="P1831">
        <v>1</v>
      </c>
    </row>
    <row r="1832" spans="1:16" x14ac:dyDescent="0.35">
      <c r="A1832" t="s">
        <v>4891</v>
      </c>
      <c r="B1832" t="s">
        <v>2060</v>
      </c>
      <c r="C1832" t="s">
        <v>1402</v>
      </c>
      <c r="D1832" t="s">
        <v>98</v>
      </c>
      <c r="E1832" t="s">
        <v>1397</v>
      </c>
      <c r="F1832" t="s">
        <v>4892</v>
      </c>
      <c r="H1832" s="1">
        <v>45767</v>
      </c>
      <c r="I1832" t="s">
        <v>192</v>
      </c>
      <c r="J1832" t="s">
        <v>2</v>
      </c>
      <c r="K1832" t="s">
        <v>1</v>
      </c>
      <c r="L1832" t="s">
        <v>26</v>
      </c>
      <c r="M1832" t="s">
        <v>7747</v>
      </c>
      <c r="N1832">
        <v>6</v>
      </c>
      <c r="O1832" t="s">
        <v>2</v>
      </c>
      <c r="P1832">
        <v>1</v>
      </c>
    </row>
    <row r="1833" spans="1:16" x14ac:dyDescent="0.35">
      <c r="A1833" t="s">
        <v>4891</v>
      </c>
      <c r="B1833" t="s">
        <v>4893</v>
      </c>
      <c r="C1833" t="s">
        <v>1472</v>
      </c>
      <c r="D1833" t="s">
        <v>98</v>
      </c>
      <c r="E1833" t="s">
        <v>1397</v>
      </c>
      <c r="F1833" t="s">
        <v>4894</v>
      </c>
      <c r="H1833" s="1">
        <v>45767</v>
      </c>
      <c r="I1833" t="s">
        <v>192</v>
      </c>
      <c r="J1833" t="s">
        <v>2</v>
      </c>
      <c r="K1833" t="s">
        <v>1</v>
      </c>
      <c r="L1833" t="s">
        <v>26</v>
      </c>
      <c r="M1833" t="s">
        <v>1472</v>
      </c>
      <c r="N1833">
        <v>6</v>
      </c>
      <c r="O1833" t="s">
        <v>2</v>
      </c>
      <c r="P1833">
        <v>1</v>
      </c>
    </row>
    <row r="1834" spans="1:16" x14ac:dyDescent="0.35">
      <c r="A1834" t="s">
        <v>4891</v>
      </c>
      <c r="B1834" t="s">
        <v>2822</v>
      </c>
      <c r="C1834" t="s">
        <v>1472</v>
      </c>
      <c r="D1834" t="s">
        <v>98</v>
      </c>
      <c r="E1834" t="s">
        <v>1397</v>
      </c>
      <c r="F1834" t="s">
        <v>4895</v>
      </c>
      <c r="H1834" s="1">
        <v>45767</v>
      </c>
      <c r="I1834" t="s">
        <v>192</v>
      </c>
      <c r="J1834" t="s">
        <v>2</v>
      </c>
      <c r="K1834" t="s">
        <v>1</v>
      </c>
      <c r="L1834" t="s">
        <v>26</v>
      </c>
      <c r="M1834" t="s">
        <v>1472</v>
      </c>
      <c r="N1834">
        <v>6</v>
      </c>
      <c r="O1834" t="s">
        <v>2</v>
      </c>
      <c r="P1834">
        <v>1</v>
      </c>
    </row>
    <row r="1835" spans="1:16" x14ac:dyDescent="0.35">
      <c r="A1835" t="s">
        <v>4891</v>
      </c>
      <c r="B1835" t="s">
        <v>3020</v>
      </c>
      <c r="C1835" t="s">
        <v>1558</v>
      </c>
      <c r="D1835" t="s">
        <v>98</v>
      </c>
      <c r="E1835" t="s">
        <v>1397</v>
      </c>
      <c r="F1835" t="s">
        <v>4896</v>
      </c>
      <c r="H1835" s="1">
        <v>45767</v>
      </c>
      <c r="I1835" t="s">
        <v>192</v>
      </c>
      <c r="J1835" t="s">
        <v>2</v>
      </c>
      <c r="K1835" t="s">
        <v>1</v>
      </c>
      <c r="L1835" t="s">
        <v>26</v>
      </c>
      <c r="M1835" t="s">
        <v>7747</v>
      </c>
      <c r="N1835">
        <v>6</v>
      </c>
      <c r="O1835" t="s">
        <v>2</v>
      </c>
      <c r="P1835">
        <v>1</v>
      </c>
    </row>
    <row r="1836" spans="1:16" x14ac:dyDescent="0.35">
      <c r="A1836" t="s">
        <v>4897</v>
      </c>
      <c r="B1836" t="s">
        <v>3568</v>
      </c>
      <c r="C1836" t="s">
        <v>1396</v>
      </c>
      <c r="D1836" t="s">
        <v>112</v>
      </c>
      <c r="E1836" t="s">
        <v>1397</v>
      </c>
      <c r="F1836" t="s">
        <v>4898</v>
      </c>
      <c r="H1836" s="1">
        <v>45767</v>
      </c>
      <c r="I1836" t="s">
        <v>192</v>
      </c>
      <c r="J1836" t="s">
        <v>2</v>
      </c>
      <c r="K1836" t="s">
        <v>1</v>
      </c>
      <c r="L1836" t="s">
        <v>26</v>
      </c>
      <c r="M1836" t="s">
        <v>7747</v>
      </c>
      <c r="N1836">
        <v>6</v>
      </c>
      <c r="O1836" t="s">
        <v>2</v>
      </c>
      <c r="P1836">
        <v>1</v>
      </c>
    </row>
    <row r="1837" spans="1:16" x14ac:dyDescent="0.35">
      <c r="A1837" t="s">
        <v>4899</v>
      </c>
      <c r="B1837" t="s">
        <v>1395</v>
      </c>
      <c r="C1837" t="s">
        <v>1396</v>
      </c>
      <c r="D1837" t="s">
        <v>112</v>
      </c>
      <c r="E1837" t="s">
        <v>1397</v>
      </c>
      <c r="F1837" t="s">
        <v>4900</v>
      </c>
      <c r="H1837" s="1">
        <v>45767</v>
      </c>
      <c r="I1837" t="s">
        <v>192</v>
      </c>
      <c r="J1837" t="s">
        <v>2</v>
      </c>
      <c r="K1837" t="s">
        <v>1</v>
      </c>
      <c r="L1837" t="s">
        <v>26</v>
      </c>
      <c r="M1837" t="s">
        <v>7747</v>
      </c>
      <c r="N1837">
        <v>6</v>
      </c>
      <c r="O1837" t="s">
        <v>2</v>
      </c>
      <c r="P1837">
        <v>1</v>
      </c>
    </row>
    <row r="1838" spans="1:16" x14ac:dyDescent="0.35">
      <c r="A1838" t="s">
        <v>4901</v>
      </c>
      <c r="B1838" t="s">
        <v>2060</v>
      </c>
      <c r="C1838" t="s">
        <v>1402</v>
      </c>
      <c r="D1838" t="s">
        <v>312</v>
      </c>
      <c r="E1838" t="s">
        <v>1397</v>
      </c>
      <c r="F1838" t="s">
        <v>4902</v>
      </c>
      <c r="H1838" s="1">
        <v>45767</v>
      </c>
      <c r="I1838" t="s">
        <v>192</v>
      </c>
      <c r="J1838" t="s">
        <v>2</v>
      </c>
      <c r="K1838" t="s">
        <v>1</v>
      </c>
      <c r="L1838" t="s">
        <v>26</v>
      </c>
      <c r="M1838" t="s">
        <v>7747</v>
      </c>
      <c r="N1838">
        <v>6</v>
      </c>
      <c r="O1838" t="s">
        <v>2</v>
      </c>
      <c r="P1838">
        <v>1</v>
      </c>
    </row>
    <row r="1839" spans="1:16" x14ac:dyDescent="0.35">
      <c r="A1839" t="s">
        <v>4901</v>
      </c>
      <c r="B1839" t="s">
        <v>2233</v>
      </c>
      <c r="C1839" t="s">
        <v>1396</v>
      </c>
      <c r="D1839" t="s">
        <v>312</v>
      </c>
      <c r="E1839" t="s">
        <v>1397</v>
      </c>
      <c r="F1839" t="s">
        <v>4903</v>
      </c>
      <c r="H1839" s="1">
        <v>45767</v>
      </c>
      <c r="I1839" t="s">
        <v>192</v>
      </c>
      <c r="J1839" t="s">
        <v>2</v>
      </c>
      <c r="K1839" t="s">
        <v>1</v>
      </c>
      <c r="L1839" t="s">
        <v>26</v>
      </c>
      <c r="M1839" t="s">
        <v>7747</v>
      </c>
      <c r="N1839">
        <v>6</v>
      </c>
      <c r="O1839" t="s">
        <v>2</v>
      </c>
      <c r="P1839">
        <v>1</v>
      </c>
    </row>
    <row r="1840" spans="1:16" x14ac:dyDescent="0.35">
      <c r="A1840" t="s">
        <v>4901</v>
      </c>
      <c r="B1840" t="s">
        <v>2306</v>
      </c>
      <c r="C1840" t="s">
        <v>1402</v>
      </c>
      <c r="D1840" t="s">
        <v>312</v>
      </c>
      <c r="E1840" t="s">
        <v>1397</v>
      </c>
      <c r="F1840" t="s">
        <v>4904</v>
      </c>
      <c r="H1840" s="1">
        <v>45767</v>
      </c>
      <c r="I1840" t="s">
        <v>192</v>
      </c>
      <c r="J1840" t="s">
        <v>2</v>
      </c>
      <c r="K1840" t="s">
        <v>1</v>
      </c>
      <c r="L1840" t="s">
        <v>26</v>
      </c>
      <c r="M1840" t="s">
        <v>7747</v>
      </c>
      <c r="N1840">
        <v>6</v>
      </c>
      <c r="O1840" t="s">
        <v>2</v>
      </c>
      <c r="P1840">
        <v>1</v>
      </c>
    </row>
    <row r="1841" spans="1:16" x14ac:dyDescent="0.35">
      <c r="A1841" t="s">
        <v>4905</v>
      </c>
      <c r="B1841" t="s">
        <v>4906</v>
      </c>
      <c r="C1841" t="s">
        <v>1558</v>
      </c>
      <c r="D1841" t="s">
        <v>394</v>
      </c>
      <c r="E1841" t="s">
        <v>1397</v>
      </c>
      <c r="F1841" t="s">
        <v>4907</v>
      </c>
      <c r="H1841" s="1">
        <v>45767</v>
      </c>
      <c r="I1841" t="s">
        <v>192</v>
      </c>
      <c r="J1841" t="s">
        <v>2</v>
      </c>
      <c r="K1841" t="s">
        <v>1</v>
      </c>
      <c r="L1841" t="s">
        <v>26</v>
      </c>
      <c r="M1841" t="s">
        <v>7747</v>
      </c>
      <c r="N1841">
        <v>6</v>
      </c>
      <c r="O1841" t="s">
        <v>2</v>
      </c>
      <c r="P1841">
        <v>1</v>
      </c>
    </row>
    <row r="1842" spans="1:16" x14ac:dyDescent="0.35">
      <c r="A1842" t="s">
        <v>4908</v>
      </c>
      <c r="B1842" t="s">
        <v>4909</v>
      </c>
      <c r="C1842" t="s">
        <v>1402</v>
      </c>
      <c r="D1842" t="s">
        <v>313</v>
      </c>
      <c r="E1842" t="s">
        <v>1397</v>
      </c>
      <c r="F1842" t="s">
        <v>4910</v>
      </c>
      <c r="H1842" s="1">
        <v>45767</v>
      </c>
      <c r="I1842" t="s">
        <v>192</v>
      </c>
      <c r="J1842" t="s">
        <v>2</v>
      </c>
      <c r="K1842" t="s">
        <v>1</v>
      </c>
      <c r="L1842" t="s">
        <v>26</v>
      </c>
      <c r="M1842" t="s">
        <v>7747</v>
      </c>
      <c r="N1842">
        <v>6</v>
      </c>
      <c r="O1842" t="s">
        <v>2</v>
      </c>
      <c r="P1842">
        <v>1</v>
      </c>
    </row>
    <row r="1843" spans="1:16" x14ac:dyDescent="0.35">
      <c r="A1843" t="s">
        <v>4908</v>
      </c>
      <c r="B1843" t="s">
        <v>4911</v>
      </c>
      <c r="C1843" t="s">
        <v>1472</v>
      </c>
      <c r="D1843" t="s">
        <v>313</v>
      </c>
      <c r="E1843" t="s">
        <v>1397</v>
      </c>
      <c r="F1843" t="s">
        <v>4912</v>
      </c>
      <c r="H1843" s="1">
        <v>45767</v>
      </c>
      <c r="I1843" t="s">
        <v>192</v>
      </c>
      <c r="J1843" t="s">
        <v>2</v>
      </c>
      <c r="K1843" t="s">
        <v>1</v>
      </c>
      <c r="L1843" t="s">
        <v>26</v>
      </c>
      <c r="M1843" t="s">
        <v>1472</v>
      </c>
      <c r="N1843">
        <v>6</v>
      </c>
      <c r="O1843" t="s">
        <v>2</v>
      </c>
      <c r="P1843">
        <v>1</v>
      </c>
    </row>
    <row r="1844" spans="1:16" x14ac:dyDescent="0.35">
      <c r="A1844" t="s">
        <v>4908</v>
      </c>
      <c r="B1844" t="s">
        <v>2814</v>
      </c>
      <c r="C1844" t="s">
        <v>1472</v>
      </c>
      <c r="D1844" t="s">
        <v>313</v>
      </c>
      <c r="E1844" t="s">
        <v>1397</v>
      </c>
      <c r="F1844" t="s">
        <v>4913</v>
      </c>
      <c r="H1844" s="1">
        <v>45767</v>
      </c>
      <c r="I1844" t="s">
        <v>192</v>
      </c>
      <c r="J1844" t="s">
        <v>2</v>
      </c>
      <c r="K1844" t="s">
        <v>1</v>
      </c>
      <c r="L1844" t="s">
        <v>26</v>
      </c>
      <c r="M1844" t="s">
        <v>1472</v>
      </c>
      <c r="N1844">
        <v>6</v>
      </c>
      <c r="O1844" t="s">
        <v>2</v>
      </c>
      <c r="P1844">
        <v>1</v>
      </c>
    </row>
    <row r="1845" spans="1:16" x14ac:dyDescent="0.35">
      <c r="A1845" t="s">
        <v>4914</v>
      </c>
      <c r="B1845" t="s">
        <v>4915</v>
      </c>
      <c r="C1845" t="s">
        <v>1396</v>
      </c>
      <c r="D1845" t="s">
        <v>112</v>
      </c>
      <c r="E1845" t="s">
        <v>1397</v>
      </c>
      <c r="F1845" t="s">
        <v>4916</v>
      </c>
      <c r="H1845" s="1">
        <v>45767</v>
      </c>
      <c r="I1845" t="s">
        <v>192</v>
      </c>
      <c r="J1845" t="s">
        <v>2</v>
      </c>
      <c r="K1845" t="s">
        <v>1</v>
      </c>
      <c r="L1845" t="s">
        <v>26</v>
      </c>
      <c r="M1845" t="s">
        <v>7747</v>
      </c>
      <c r="N1845">
        <v>6</v>
      </c>
      <c r="O1845" t="s">
        <v>2</v>
      </c>
      <c r="P1845">
        <v>1</v>
      </c>
    </row>
    <row r="1846" spans="1:16" x14ac:dyDescent="0.35">
      <c r="A1846" t="s">
        <v>4917</v>
      </c>
      <c r="B1846" t="s">
        <v>1496</v>
      </c>
      <c r="C1846" t="s">
        <v>1558</v>
      </c>
      <c r="D1846" t="s">
        <v>98</v>
      </c>
      <c r="E1846" t="s">
        <v>1397</v>
      </c>
      <c r="F1846" t="s">
        <v>4918</v>
      </c>
      <c r="H1846" s="1">
        <v>45767</v>
      </c>
      <c r="I1846" t="s">
        <v>192</v>
      </c>
      <c r="J1846" t="s">
        <v>2</v>
      </c>
      <c r="K1846" t="s">
        <v>1</v>
      </c>
      <c r="L1846" t="s">
        <v>26</v>
      </c>
      <c r="M1846" t="s">
        <v>7747</v>
      </c>
      <c r="N1846">
        <v>6</v>
      </c>
      <c r="O1846" t="s">
        <v>2</v>
      </c>
      <c r="P1846">
        <v>1</v>
      </c>
    </row>
    <row r="1847" spans="1:16" x14ac:dyDescent="0.35">
      <c r="A1847" t="s">
        <v>4919</v>
      </c>
      <c r="B1847" t="s">
        <v>4920</v>
      </c>
      <c r="C1847" t="s">
        <v>1472</v>
      </c>
      <c r="D1847" t="s">
        <v>112</v>
      </c>
      <c r="E1847" t="s">
        <v>1397</v>
      </c>
      <c r="F1847" t="s">
        <v>4921</v>
      </c>
      <c r="H1847" s="1">
        <v>45767</v>
      </c>
      <c r="I1847" t="s">
        <v>192</v>
      </c>
      <c r="J1847" t="s">
        <v>2</v>
      </c>
      <c r="K1847" t="s">
        <v>1</v>
      </c>
      <c r="L1847" t="s">
        <v>26</v>
      </c>
      <c r="M1847" t="s">
        <v>1472</v>
      </c>
      <c r="N1847">
        <v>6</v>
      </c>
      <c r="O1847" t="s">
        <v>2</v>
      </c>
      <c r="P1847">
        <v>1</v>
      </c>
    </row>
    <row r="1848" spans="1:16" x14ac:dyDescent="0.35">
      <c r="A1848" t="s">
        <v>4919</v>
      </c>
      <c r="B1848" t="s">
        <v>3036</v>
      </c>
      <c r="C1848" t="s">
        <v>1472</v>
      </c>
      <c r="D1848" t="s">
        <v>112</v>
      </c>
      <c r="E1848" t="s">
        <v>1397</v>
      </c>
      <c r="F1848" t="s">
        <v>4922</v>
      </c>
      <c r="H1848" s="1">
        <v>45767</v>
      </c>
      <c r="I1848" t="s">
        <v>192</v>
      </c>
      <c r="J1848" t="s">
        <v>2</v>
      </c>
      <c r="K1848" t="s">
        <v>1</v>
      </c>
      <c r="L1848" t="s">
        <v>26</v>
      </c>
      <c r="M1848" t="s">
        <v>1472</v>
      </c>
      <c r="N1848">
        <v>6</v>
      </c>
      <c r="O1848" t="s">
        <v>2</v>
      </c>
      <c r="P1848">
        <v>1</v>
      </c>
    </row>
    <row r="1849" spans="1:16" x14ac:dyDescent="0.35">
      <c r="A1849" t="s">
        <v>4919</v>
      </c>
      <c r="B1849" t="s">
        <v>1492</v>
      </c>
      <c r="C1849" t="s">
        <v>1402</v>
      </c>
      <c r="D1849" t="s">
        <v>112</v>
      </c>
      <c r="E1849" t="s">
        <v>1397</v>
      </c>
      <c r="F1849" t="s">
        <v>4923</v>
      </c>
      <c r="H1849" s="1">
        <v>45767</v>
      </c>
      <c r="I1849" t="s">
        <v>192</v>
      </c>
      <c r="J1849" t="s">
        <v>2</v>
      </c>
      <c r="K1849" t="s">
        <v>1</v>
      </c>
      <c r="L1849" t="s">
        <v>26</v>
      </c>
      <c r="M1849" t="s">
        <v>7747</v>
      </c>
      <c r="N1849">
        <v>6</v>
      </c>
      <c r="O1849" t="s">
        <v>2</v>
      </c>
      <c r="P1849">
        <v>1</v>
      </c>
    </row>
    <row r="1850" spans="1:16" x14ac:dyDescent="0.35">
      <c r="A1850" t="s">
        <v>4509</v>
      </c>
      <c r="B1850" t="s">
        <v>4924</v>
      </c>
      <c r="C1850" t="s">
        <v>1402</v>
      </c>
      <c r="D1850" t="s">
        <v>112</v>
      </c>
      <c r="E1850" t="s">
        <v>1397</v>
      </c>
      <c r="F1850" t="s">
        <v>4925</v>
      </c>
      <c r="H1850" s="1">
        <v>45767</v>
      </c>
      <c r="I1850" t="s">
        <v>192</v>
      </c>
      <c r="J1850" t="s">
        <v>2</v>
      </c>
      <c r="K1850" t="s">
        <v>1</v>
      </c>
      <c r="L1850" t="s">
        <v>26</v>
      </c>
      <c r="M1850" t="s">
        <v>7747</v>
      </c>
      <c r="N1850">
        <v>6</v>
      </c>
      <c r="O1850" t="s">
        <v>2</v>
      </c>
      <c r="P1850">
        <v>1</v>
      </c>
    </row>
    <row r="1851" spans="1:16" x14ac:dyDescent="0.35">
      <c r="A1851" t="s">
        <v>4509</v>
      </c>
      <c r="B1851" t="s">
        <v>2945</v>
      </c>
      <c r="C1851" t="s">
        <v>1402</v>
      </c>
      <c r="D1851" t="s">
        <v>112</v>
      </c>
      <c r="E1851" t="s">
        <v>1397</v>
      </c>
      <c r="F1851" t="s">
        <v>4926</v>
      </c>
      <c r="H1851" s="1">
        <v>45767</v>
      </c>
      <c r="I1851" t="s">
        <v>192</v>
      </c>
      <c r="J1851" t="s">
        <v>2</v>
      </c>
      <c r="K1851" t="s">
        <v>1</v>
      </c>
      <c r="L1851" t="s">
        <v>26</v>
      </c>
      <c r="M1851" t="s">
        <v>7747</v>
      </c>
      <c r="N1851">
        <v>6</v>
      </c>
      <c r="O1851" t="s">
        <v>2</v>
      </c>
      <c r="P1851">
        <v>1</v>
      </c>
    </row>
    <row r="1852" spans="1:16" x14ac:dyDescent="0.35">
      <c r="A1852" t="s">
        <v>4927</v>
      </c>
      <c r="B1852" t="s">
        <v>4928</v>
      </c>
      <c r="C1852" t="s">
        <v>1558</v>
      </c>
      <c r="D1852" t="s">
        <v>394</v>
      </c>
      <c r="E1852" t="s">
        <v>1397</v>
      </c>
      <c r="F1852" t="s">
        <v>4929</v>
      </c>
      <c r="H1852" s="1">
        <v>45767</v>
      </c>
      <c r="I1852" t="s">
        <v>192</v>
      </c>
      <c r="J1852" t="s">
        <v>2</v>
      </c>
      <c r="K1852" t="s">
        <v>1</v>
      </c>
      <c r="L1852" t="s">
        <v>26</v>
      </c>
      <c r="M1852" t="s">
        <v>7747</v>
      </c>
      <c r="N1852">
        <v>6</v>
      </c>
      <c r="O1852" t="s">
        <v>2</v>
      </c>
      <c r="P1852">
        <v>1</v>
      </c>
    </row>
    <row r="1853" spans="1:16" x14ac:dyDescent="0.35">
      <c r="A1853" t="s">
        <v>1986</v>
      </c>
      <c r="B1853" t="s">
        <v>1911</v>
      </c>
      <c r="C1853" t="s">
        <v>1558</v>
      </c>
      <c r="D1853" t="s">
        <v>98</v>
      </c>
      <c r="E1853" t="s">
        <v>1397</v>
      </c>
      <c r="F1853" t="s">
        <v>4930</v>
      </c>
      <c r="H1853" s="1">
        <v>45767</v>
      </c>
      <c r="I1853" t="s">
        <v>192</v>
      </c>
      <c r="J1853" t="s">
        <v>2</v>
      </c>
      <c r="K1853" t="s">
        <v>1</v>
      </c>
      <c r="L1853" t="s">
        <v>26</v>
      </c>
      <c r="M1853" t="s">
        <v>7747</v>
      </c>
      <c r="N1853">
        <v>6</v>
      </c>
      <c r="O1853" t="s">
        <v>2</v>
      </c>
      <c r="P1853">
        <v>1</v>
      </c>
    </row>
    <row r="1854" spans="1:16" x14ac:dyDescent="0.35">
      <c r="A1854" t="s">
        <v>4931</v>
      </c>
      <c r="B1854" t="s">
        <v>4932</v>
      </c>
      <c r="C1854" t="s">
        <v>1402</v>
      </c>
      <c r="D1854" t="s">
        <v>112</v>
      </c>
      <c r="E1854" t="s">
        <v>1397</v>
      </c>
      <c r="F1854" t="s">
        <v>4933</v>
      </c>
      <c r="H1854" s="1">
        <v>45767</v>
      </c>
      <c r="I1854" t="s">
        <v>192</v>
      </c>
      <c r="J1854" t="s">
        <v>2</v>
      </c>
      <c r="K1854" t="s">
        <v>1</v>
      </c>
      <c r="L1854" t="s">
        <v>26</v>
      </c>
      <c r="M1854" t="s">
        <v>7747</v>
      </c>
      <c r="N1854">
        <v>6</v>
      </c>
      <c r="O1854" t="s">
        <v>2</v>
      </c>
      <c r="P1854">
        <v>1</v>
      </c>
    </row>
    <row r="1855" spans="1:16" x14ac:dyDescent="0.35">
      <c r="A1855" t="s">
        <v>4931</v>
      </c>
      <c r="B1855" t="s">
        <v>4934</v>
      </c>
      <c r="C1855" t="s">
        <v>1396</v>
      </c>
      <c r="D1855" t="s">
        <v>112</v>
      </c>
      <c r="E1855" t="s">
        <v>1397</v>
      </c>
      <c r="F1855" t="s">
        <v>4935</v>
      </c>
      <c r="H1855" s="1">
        <v>45767</v>
      </c>
      <c r="I1855" t="s">
        <v>192</v>
      </c>
      <c r="J1855" t="s">
        <v>2</v>
      </c>
      <c r="K1855" t="s">
        <v>1</v>
      </c>
      <c r="L1855" t="s">
        <v>26</v>
      </c>
      <c r="M1855" t="s">
        <v>7747</v>
      </c>
      <c r="N1855">
        <v>6</v>
      </c>
      <c r="O1855" t="s">
        <v>2</v>
      </c>
      <c r="P1855">
        <v>1</v>
      </c>
    </row>
    <row r="1856" spans="1:16" x14ac:dyDescent="0.35">
      <c r="A1856" t="s">
        <v>4936</v>
      </c>
      <c r="B1856" t="s">
        <v>1951</v>
      </c>
      <c r="C1856" t="s">
        <v>1472</v>
      </c>
      <c r="D1856" t="s">
        <v>1526</v>
      </c>
      <c r="E1856" t="s">
        <v>1397</v>
      </c>
      <c r="F1856" t="s">
        <v>4937</v>
      </c>
      <c r="H1856" s="1">
        <v>45767</v>
      </c>
      <c r="I1856" t="s">
        <v>192</v>
      </c>
      <c r="J1856" t="s">
        <v>2</v>
      </c>
      <c r="K1856" t="s">
        <v>1</v>
      </c>
      <c r="L1856" t="s">
        <v>26</v>
      </c>
      <c r="M1856" t="s">
        <v>1472</v>
      </c>
      <c r="N1856">
        <v>6</v>
      </c>
      <c r="O1856" t="s">
        <v>2</v>
      </c>
      <c r="P1856">
        <v>1</v>
      </c>
    </row>
    <row r="1857" spans="1:16" x14ac:dyDescent="0.35">
      <c r="A1857" t="s">
        <v>4936</v>
      </c>
      <c r="B1857" t="s">
        <v>4938</v>
      </c>
      <c r="C1857" t="s">
        <v>1402</v>
      </c>
      <c r="D1857" t="s">
        <v>1526</v>
      </c>
      <c r="E1857" t="s">
        <v>1397</v>
      </c>
      <c r="F1857" t="s">
        <v>4939</v>
      </c>
      <c r="H1857" s="1">
        <v>45767</v>
      </c>
      <c r="I1857" t="s">
        <v>192</v>
      </c>
      <c r="J1857" t="s">
        <v>2</v>
      </c>
      <c r="K1857" t="s">
        <v>1</v>
      </c>
      <c r="L1857" t="s">
        <v>26</v>
      </c>
      <c r="M1857" t="s">
        <v>7747</v>
      </c>
      <c r="N1857">
        <v>6</v>
      </c>
      <c r="O1857" t="s">
        <v>2</v>
      </c>
      <c r="P1857">
        <v>1</v>
      </c>
    </row>
    <row r="1858" spans="1:16" x14ac:dyDescent="0.35">
      <c r="A1858" t="s">
        <v>4535</v>
      </c>
      <c r="B1858" t="s">
        <v>2831</v>
      </c>
      <c r="C1858" t="s">
        <v>1396</v>
      </c>
      <c r="D1858" t="s">
        <v>112</v>
      </c>
      <c r="E1858" t="s">
        <v>1397</v>
      </c>
      <c r="F1858" t="s">
        <v>4940</v>
      </c>
      <c r="H1858" s="1">
        <v>45767</v>
      </c>
      <c r="I1858" t="s">
        <v>192</v>
      </c>
      <c r="J1858" t="s">
        <v>2</v>
      </c>
      <c r="K1858" t="s">
        <v>1</v>
      </c>
      <c r="L1858" t="s">
        <v>26</v>
      </c>
      <c r="M1858" t="s">
        <v>7747</v>
      </c>
      <c r="N1858">
        <v>6</v>
      </c>
      <c r="O1858" t="s">
        <v>2</v>
      </c>
      <c r="P1858">
        <v>1</v>
      </c>
    </row>
    <row r="1859" spans="1:16" x14ac:dyDescent="0.35">
      <c r="A1859" t="s">
        <v>4941</v>
      </c>
      <c r="B1859" t="s">
        <v>1951</v>
      </c>
      <c r="C1859" t="s">
        <v>1402</v>
      </c>
      <c r="D1859" t="s">
        <v>112</v>
      </c>
      <c r="E1859" t="s">
        <v>1397</v>
      </c>
      <c r="F1859" t="s">
        <v>4942</v>
      </c>
      <c r="H1859" s="1">
        <v>45767</v>
      </c>
      <c r="I1859" t="s">
        <v>192</v>
      </c>
      <c r="J1859" t="s">
        <v>2</v>
      </c>
      <c r="K1859" t="s">
        <v>1</v>
      </c>
      <c r="L1859" t="s">
        <v>26</v>
      </c>
      <c r="M1859" t="s">
        <v>7747</v>
      </c>
      <c r="N1859">
        <v>6</v>
      </c>
      <c r="O1859" t="s">
        <v>2</v>
      </c>
      <c r="P1859">
        <v>1</v>
      </c>
    </row>
    <row r="1860" spans="1:16" x14ac:dyDescent="0.35">
      <c r="A1860" t="s">
        <v>4941</v>
      </c>
      <c r="B1860" t="s">
        <v>1395</v>
      </c>
      <c r="C1860" t="s">
        <v>1472</v>
      </c>
      <c r="D1860" t="s">
        <v>112</v>
      </c>
      <c r="E1860" t="s">
        <v>1397</v>
      </c>
      <c r="F1860" t="s">
        <v>4943</v>
      </c>
      <c r="H1860" s="1">
        <v>45767</v>
      </c>
      <c r="I1860" t="s">
        <v>192</v>
      </c>
      <c r="J1860" t="s">
        <v>2</v>
      </c>
      <c r="K1860" t="s">
        <v>1</v>
      </c>
      <c r="L1860" t="s">
        <v>26</v>
      </c>
      <c r="M1860" t="s">
        <v>1472</v>
      </c>
      <c r="N1860">
        <v>6</v>
      </c>
      <c r="O1860" t="s">
        <v>2</v>
      </c>
      <c r="P1860">
        <v>1</v>
      </c>
    </row>
    <row r="1861" spans="1:16" x14ac:dyDescent="0.35">
      <c r="A1861" t="s">
        <v>4941</v>
      </c>
      <c r="B1861" t="s">
        <v>4944</v>
      </c>
      <c r="C1861" t="s">
        <v>1402</v>
      </c>
      <c r="D1861" t="s">
        <v>112</v>
      </c>
      <c r="E1861" t="s">
        <v>1397</v>
      </c>
      <c r="F1861" t="s">
        <v>4945</v>
      </c>
      <c r="H1861" s="1">
        <v>45767</v>
      </c>
      <c r="I1861" t="s">
        <v>192</v>
      </c>
      <c r="J1861" t="s">
        <v>2</v>
      </c>
      <c r="K1861" t="s">
        <v>1</v>
      </c>
      <c r="L1861" t="s">
        <v>26</v>
      </c>
      <c r="M1861" t="s">
        <v>7747</v>
      </c>
      <c r="N1861">
        <v>6</v>
      </c>
      <c r="O1861" t="s">
        <v>2</v>
      </c>
      <c r="P1861">
        <v>1</v>
      </c>
    </row>
    <row r="1862" spans="1:16" x14ac:dyDescent="0.35">
      <c r="A1862" t="s">
        <v>4946</v>
      </c>
      <c r="B1862" t="s">
        <v>4947</v>
      </c>
      <c r="C1862" t="s">
        <v>1396</v>
      </c>
      <c r="D1862" t="s">
        <v>112</v>
      </c>
      <c r="E1862" t="s">
        <v>1397</v>
      </c>
      <c r="F1862" t="s">
        <v>4948</v>
      </c>
      <c r="H1862" s="1">
        <v>45767</v>
      </c>
      <c r="I1862" t="s">
        <v>192</v>
      </c>
      <c r="J1862" t="s">
        <v>2</v>
      </c>
      <c r="K1862" t="s">
        <v>1</v>
      </c>
      <c r="L1862" t="s">
        <v>26</v>
      </c>
      <c r="M1862" t="s">
        <v>7747</v>
      </c>
      <c r="N1862">
        <v>6</v>
      </c>
      <c r="O1862" t="s">
        <v>2</v>
      </c>
      <c r="P1862">
        <v>1</v>
      </c>
    </row>
    <row r="1863" spans="1:16" x14ac:dyDescent="0.35">
      <c r="A1863" t="s">
        <v>4949</v>
      </c>
      <c r="B1863" t="s">
        <v>1425</v>
      </c>
      <c r="C1863" t="s">
        <v>1402</v>
      </c>
      <c r="D1863" t="s">
        <v>313</v>
      </c>
      <c r="E1863" t="s">
        <v>1397</v>
      </c>
      <c r="F1863" t="s">
        <v>4950</v>
      </c>
      <c r="H1863" s="1">
        <v>45767</v>
      </c>
      <c r="I1863" t="s">
        <v>192</v>
      </c>
      <c r="J1863" t="s">
        <v>2</v>
      </c>
      <c r="K1863" t="s">
        <v>1</v>
      </c>
      <c r="L1863" t="s">
        <v>26</v>
      </c>
      <c r="M1863" t="s">
        <v>7747</v>
      </c>
      <c r="N1863">
        <v>6</v>
      </c>
      <c r="O1863" t="s">
        <v>2</v>
      </c>
      <c r="P1863">
        <v>1</v>
      </c>
    </row>
    <row r="1864" spans="1:16" x14ac:dyDescent="0.35">
      <c r="A1864" t="s">
        <v>4949</v>
      </c>
      <c r="B1864" t="s">
        <v>2283</v>
      </c>
      <c r="C1864" t="s">
        <v>1402</v>
      </c>
      <c r="D1864" t="s">
        <v>313</v>
      </c>
      <c r="E1864" t="s">
        <v>1397</v>
      </c>
      <c r="F1864" t="s">
        <v>4951</v>
      </c>
      <c r="H1864" s="1">
        <v>45767</v>
      </c>
      <c r="I1864" t="s">
        <v>192</v>
      </c>
      <c r="J1864" t="s">
        <v>2</v>
      </c>
      <c r="K1864" t="s">
        <v>1</v>
      </c>
      <c r="L1864" t="s">
        <v>26</v>
      </c>
      <c r="M1864" t="s">
        <v>7747</v>
      </c>
      <c r="N1864">
        <v>6</v>
      </c>
      <c r="O1864" t="s">
        <v>2</v>
      </c>
      <c r="P1864">
        <v>1</v>
      </c>
    </row>
    <row r="1865" spans="1:16" x14ac:dyDescent="0.35">
      <c r="A1865" t="s">
        <v>4949</v>
      </c>
      <c r="B1865" t="s">
        <v>2859</v>
      </c>
      <c r="C1865" t="s">
        <v>1396</v>
      </c>
      <c r="D1865" t="s">
        <v>313</v>
      </c>
      <c r="E1865" t="s">
        <v>1397</v>
      </c>
      <c r="F1865" t="s">
        <v>4952</v>
      </c>
      <c r="H1865" s="1">
        <v>45767</v>
      </c>
      <c r="I1865" t="s">
        <v>192</v>
      </c>
      <c r="J1865" t="s">
        <v>2</v>
      </c>
      <c r="K1865" t="s">
        <v>1</v>
      </c>
      <c r="L1865" t="s">
        <v>26</v>
      </c>
      <c r="M1865" t="s">
        <v>7747</v>
      </c>
      <c r="N1865">
        <v>6</v>
      </c>
      <c r="O1865" t="s">
        <v>2</v>
      </c>
      <c r="P1865">
        <v>1</v>
      </c>
    </row>
    <row r="1866" spans="1:16" x14ac:dyDescent="0.35">
      <c r="A1866" t="s">
        <v>4949</v>
      </c>
      <c r="B1866" t="s">
        <v>4953</v>
      </c>
      <c r="C1866" t="s">
        <v>1472</v>
      </c>
      <c r="D1866" t="s">
        <v>313</v>
      </c>
      <c r="E1866" t="s">
        <v>1397</v>
      </c>
      <c r="F1866" t="s">
        <v>4954</v>
      </c>
      <c r="H1866" s="1">
        <v>45767</v>
      </c>
      <c r="I1866" t="s">
        <v>192</v>
      </c>
      <c r="J1866" t="s">
        <v>2</v>
      </c>
      <c r="K1866" t="s">
        <v>1</v>
      </c>
      <c r="L1866" t="s">
        <v>26</v>
      </c>
      <c r="M1866" t="s">
        <v>1472</v>
      </c>
      <c r="N1866">
        <v>6</v>
      </c>
      <c r="O1866" t="s">
        <v>2</v>
      </c>
      <c r="P1866">
        <v>1</v>
      </c>
    </row>
    <row r="1867" spans="1:16" x14ac:dyDescent="0.35">
      <c r="A1867" t="s">
        <v>4955</v>
      </c>
      <c r="B1867" t="s">
        <v>4956</v>
      </c>
      <c r="C1867" t="s">
        <v>1472</v>
      </c>
      <c r="D1867" t="s">
        <v>394</v>
      </c>
      <c r="E1867" t="s">
        <v>1397</v>
      </c>
      <c r="F1867" t="s">
        <v>4957</v>
      </c>
      <c r="H1867" s="1">
        <v>45767</v>
      </c>
      <c r="I1867" t="s">
        <v>192</v>
      </c>
      <c r="J1867" t="s">
        <v>2</v>
      </c>
      <c r="K1867" t="s">
        <v>1</v>
      </c>
      <c r="L1867" t="s">
        <v>26</v>
      </c>
      <c r="M1867" t="s">
        <v>1472</v>
      </c>
      <c r="N1867">
        <v>6</v>
      </c>
      <c r="O1867" t="s">
        <v>2</v>
      </c>
      <c r="P1867">
        <v>1</v>
      </c>
    </row>
    <row r="1868" spans="1:16" x14ac:dyDescent="0.35">
      <c r="A1868" t="s">
        <v>4955</v>
      </c>
      <c r="B1868" t="s">
        <v>4958</v>
      </c>
      <c r="C1868" t="s">
        <v>1472</v>
      </c>
      <c r="D1868" t="s">
        <v>394</v>
      </c>
      <c r="E1868" t="s">
        <v>1397</v>
      </c>
      <c r="F1868" t="s">
        <v>4959</v>
      </c>
      <c r="H1868" s="1">
        <v>45767</v>
      </c>
      <c r="I1868" t="s">
        <v>192</v>
      </c>
      <c r="J1868" t="s">
        <v>2</v>
      </c>
      <c r="K1868" t="s">
        <v>1</v>
      </c>
      <c r="L1868" t="s">
        <v>26</v>
      </c>
      <c r="M1868" t="s">
        <v>1472</v>
      </c>
      <c r="N1868">
        <v>6</v>
      </c>
      <c r="O1868" t="s">
        <v>2</v>
      </c>
      <c r="P1868">
        <v>1</v>
      </c>
    </row>
    <row r="1869" spans="1:16" x14ac:dyDescent="0.35">
      <c r="A1869" t="s">
        <v>4955</v>
      </c>
      <c r="B1869" t="s">
        <v>4960</v>
      </c>
      <c r="C1869" t="s">
        <v>1402</v>
      </c>
      <c r="D1869" t="s">
        <v>394</v>
      </c>
      <c r="E1869" t="s">
        <v>1397</v>
      </c>
      <c r="F1869" t="s">
        <v>4961</v>
      </c>
      <c r="H1869" s="1">
        <v>45767</v>
      </c>
      <c r="I1869" t="s">
        <v>192</v>
      </c>
      <c r="J1869" t="s">
        <v>2</v>
      </c>
      <c r="K1869" t="s">
        <v>1</v>
      </c>
      <c r="L1869" t="s">
        <v>26</v>
      </c>
      <c r="M1869" t="s">
        <v>7747</v>
      </c>
      <c r="N1869">
        <v>6</v>
      </c>
      <c r="O1869" t="s">
        <v>2</v>
      </c>
      <c r="P1869">
        <v>1</v>
      </c>
    </row>
    <row r="1870" spans="1:16" x14ac:dyDescent="0.35">
      <c r="A1870" t="s">
        <v>4962</v>
      </c>
      <c r="B1870" t="s">
        <v>4963</v>
      </c>
      <c r="C1870" t="s">
        <v>1402</v>
      </c>
      <c r="D1870" t="s">
        <v>112</v>
      </c>
      <c r="E1870" t="s">
        <v>1397</v>
      </c>
      <c r="F1870" t="s">
        <v>4964</v>
      </c>
      <c r="H1870" s="1">
        <v>45767</v>
      </c>
      <c r="I1870" t="s">
        <v>192</v>
      </c>
      <c r="J1870" t="s">
        <v>2</v>
      </c>
      <c r="K1870" t="s">
        <v>1</v>
      </c>
      <c r="L1870" t="s">
        <v>26</v>
      </c>
      <c r="M1870" t="s">
        <v>7747</v>
      </c>
      <c r="N1870">
        <v>6</v>
      </c>
      <c r="O1870" t="s">
        <v>2</v>
      </c>
      <c r="P1870">
        <v>1</v>
      </c>
    </row>
    <row r="1871" spans="1:16" x14ac:dyDescent="0.35">
      <c r="A1871" t="s">
        <v>4962</v>
      </c>
      <c r="B1871" t="s">
        <v>4965</v>
      </c>
      <c r="C1871" t="s">
        <v>1402</v>
      </c>
      <c r="D1871" t="s">
        <v>112</v>
      </c>
      <c r="E1871" t="s">
        <v>1397</v>
      </c>
      <c r="F1871" t="s">
        <v>4966</v>
      </c>
      <c r="H1871" s="1">
        <v>45767</v>
      </c>
      <c r="I1871" t="s">
        <v>192</v>
      </c>
      <c r="J1871" t="s">
        <v>2</v>
      </c>
      <c r="K1871" t="s">
        <v>1</v>
      </c>
      <c r="L1871" t="s">
        <v>26</v>
      </c>
      <c r="M1871" t="s">
        <v>7747</v>
      </c>
      <c r="N1871">
        <v>6</v>
      </c>
      <c r="O1871" t="s">
        <v>2</v>
      </c>
      <c r="P1871">
        <v>1</v>
      </c>
    </row>
    <row r="1872" spans="1:16" x14ac:dyDescent="0.35">
      <c r="A1872" t="s">
        <v>4962</v>
      </c>
      <c r="B1872" t="s">
        <v>4967</v>
      </c>
      <c r="C1872" t="s">
        <v>1472</v>
      </c>
      <c r="D1872" t="s">
        <v>112</v>
      </c>
      <c r="E1872" t="s">
        <v>1397</v>
      </c>
      <c r="F1872" t="s">
        <v>4968</v>
      </c>
      <c r="H1872" s="1">
        <v>45767</v>
      </c>
      <c r="I1872" t="s">
        <v>192</v>
      </c>
      <c r="J1872" t="s">
        <v>2</v>
      </c>
      <c r="K1872" t="s">
        <v>1</v>
      </c>
      <c r="L1872" t="s">
        <v>26</v>
      </c>
      <c r="M1872" t="s">
        <v>1472</v>
      </c>
      <c r="N1872">
        <v>6</v>
      </c>
      <c r="O1872" t="s">
        <v>2</v>
      </c>
      <c r="P1872">
        <v>1</v>
      </c>
    </row>
    <row r="1873" spans="1:16" x14ac:dyDescent="0.35">
      <c r="A1873" t="s">
        <v>4962</v>
      </c>
      <c r="B1873" t="s">
        <v>4969</v>
      </c>
      <c r="C1873" t="s">
        <v>1402</v>
      </c>
      <c r="D1873" t="s">
        <v>112</v>
      </c>
      <c r="E1873" t="s">
        <v>1397</v>
      </c>
      <c r="F1873" t="s">
        <v>4970</v>
      </c>
      <c r="H1873" s="1">
        <v>45767</v>
      </c>
      <c r="I1873" t="s">
        <v>192</v>
      </c>
      <c r="J1873" t="s">
        <v>2</v>
      </c>
      <c r="K1873" t="s">
        <v>1</v>
      </c>
      <c r="L1873" t="s">
        <v>26</v>
      </c>
      <c r="M1873" t="s">
        <v>7747</v>
      </c>
      <c r="N1873">
        <v>6</v>
      </c>
      <c r="O1873" t="s">
        <v>2</v>
      </c>
      <c r="P1873">
        <v>1</v>
      </c>
    </row>
    <row r="1874" spans="1:16" x14ac:dyDescent="0.35">
      <c r="A1874" t="s">
        <v>2581</v>
      </c>
      <c r="B1874" t="s">
        <v>1418</v>
      </c>
      <c r="C1874" t="s">
        <v>1402</v>
      </c>
      <c r="D1874" t="s">
        <v>112</v>
      </c>
      <c r="E1874" t="s">
        <v>1397</v>
      </c>
      <c r="F1874" t="s">
        <v>4971</v>
      </c>
      <c r="H1874" s="1">
        <v>45767</v>
      </c>
      <c r="I1874" t="s">
        <v>192</v>
      </c>
      <c r="J1874" t="s">
        <v>2</v>
      </c>
      <c r="K1874" t="s">
        <v>1</v>
      </c>
      <c r="L1874" t="s">
        <v>26</v>
      </c>
      <c r="M1874" t="s">
        <v>7747</v>
      </c>
      <c r="N1874">
        <v>6</v>
      </c>
      <c r="O1874" t="s">
        <v>2</v>
      </c>
      <c r="P1874">
        <v>1</v>
      </c>
    </row>
    <row r="1875" spans="1:16" x14ac:dyDescent="0.35">
      <c r="A1875" t="s">
        <v>2581</v>
      </c>
      <c r="B1875" t="s">
        <v>2005</v>
      </c>
      <c r="C1875" t="s">
        <v>1472</v>
      </c>
      <c r="D1875" t="s">
        <v>112</v>
      </c>
      <c r="E1875" t="s">
        <v>1397</v>
      </c>
      <c r="F1875" t="s">
        <v>4972</v>
      </c>
      <c r="H1875" s="1">
        <v>45767</v>
      </c>
      <c r="I1875" t="s">
        <v>192</v>
      </c>
      <c r="J1875" t="s">
        <v>2</v>
      </c>
      <c r="K1875" t="s">
        <v>1</v>
      </c>
      <c r="L1875" t="s">
        <v>26</v>
      </c>
      <c r="M1875" t="s">
        <v>1472</v>
      </c>
      <c r="N1875">
        <v>6</v>
      </c>
      <c r="O1875" t="s">
        <v>2</v>
      </c>
      <c r="P1875">
        <v>1</v>
      </c>
    </row>
    <row r="1876" spans="1:16" x14ac:dyDescent="0.35">
      <c r="A1876" t="s">
        <v>2581</v>
      </c>
      <c r="B1876" t="s">
        <v>4973</v>
      </c>
      <c r="C1876" t="s">
        <v>1472</v>
      </c>
      <c r="D1876" t="s">
        <v>112</v>
      </c>
      <c r="E1876" t="s">
        <v>1397</v>
      </c>
      <c r="F1876" t="s">
        <v>4974</v>
      </c>
      <c r="H1876" s="1">
        <v>45767</v>
      </c>
      <c r="I1876" t="s">
        <v>192</v>
      </c>
      <c r="J1876" t="s">
        <v>2</v>
      </c>
      <c r="K1876" t="s">
        <v>1</v>
      </c>
      <c r="L1876" t="s">
        <v>26</v>
      </c>
      <c r="M1876" t="s">
        <v>1472</v>
      </c>
      <c r="N1876">
        <v>6</v>
      </c>
      <c r="O1876" t="s">
        <v>2</v>
      </c>
      <c r="P1876">
        <v>1</v>
      </c>
    </row>
    <row r="1877" spans="1:16" x14ac:dyDescent="0.35">
      <c r="A1877" t="s">
        <v>2581</v>
      </c>
      <c r="B1877" t="s">
        <v>1421</v>
      </c>
      <c r="C1877" t="s">
        <v>1402</v>
      </c>
      <c r="D1877" t="s">
        <v>112</v>
      </c>
      <c r="E1877" t="s">
        <v>1397</v>
      </c>
      <c r="F1877" t="s">
        <v>4975</v>
      </c>
      <c r="H1877" s="1">
        <v>45767</v>
      </c>
      <c r="I1877" t="s">
        <v>192</v>
      </c>
      <c r="J1877" t="s">
        <v>2</v>
      </c>
      <c r="K1877" t="s">
        <v>1</v>
      </c>
      <c r="L1877" t="s">
        <v>26</v>
      </c>
      <c r="M1877" t="s">
        <v>7747</v>
      </c>
      <c r="N1877">
        <v>6</v>
      </c>
      <c r="O1877" t="s">
        <v>2</v>
      </c>
      <c r="P1877">
        <v>1</v>
      </c>
    </row>
    <row r="1878" spans="1:16" x14ac:dyDescent="0.35">
      <c r="A1878" t="s">
        <v>4976</v>
      </c>
      <c r="B1878" t="s">
        <v>4977</v>
      </c>
      <c r="C1878" t="s">
        <v>1396</v>
      </c>
      <c r="D1878" t="s">
        <v>112</v>
      </c>
      <c r="E1878" t="s">
        <v>1397</v>
      </c>
      <c r="F1878" t="s">
        <v>4978</v>
      </c>
      <c r="H1878" s="1">
        <v>45767</v>
      </c>
      <c r="I1878" t="s">
        <v>192</v>
      </c>
      <c r="J1878" t="s">
        <v>2</v>
      </c>
      <c r="K1878" t="s">
        <v>1</v>
      </c>
      <c r="L1878" t="s">
        <v>26</v>
      </c>
      <c r="M1878" t="s">
        <v>7747</v>
      </c>
      <c r="N1878">
        <v>6</v>
      </c>
      <c r="O1878" t="s">
        <v>2</v>
      </c>
      <c r="P1878">
        <v>1</v>
      </c>
    </row>
    <row r="1879" spans="1:16" x14ac:dyDescent="0.35">
      <c r="A1879" t="s">
        <v>4979</v>
      </c>
      <c r="B1879" t="s">
        <v>4980</v>
      </c>
      <c r="C1879" t="s">
        <v>1402</v>
      </c>
      <c r="D1879" t="s">
        <v>112</v>
      </c>
      <c r="E1879" t="s">
        <v>1397</v>
      </c>
      <c r="F1879" t="s">
        <v>4981</v>
      </c>
      <c r="H1879" s="1">
        <v>45767</v>
      </c>
      <c r="I1879" t="s">
        <v>192</v>
      </c>
      <c r="J1879" t="s">
        <v>2</v>
      </c>
      <c r="K1879" t="s">
        <v>1</v>
      </c>
      <c r="L1879" t="s">
        <v>26</v>
      </c>
      <c r="M1879" t="s">
        <v>7747</v>
      </c>
      <c r="N1879">
        <v>6</v>
      </c>
      <c r="O1879" t="s">
        <v>2</v>
      </c>
      <c r="P1879">
        <v>1</v>
      </c>
    </row>
    <row r="1880" spans="1:16" x14ac:dyDescent="0.35">
      <c r="A1880" t="s">
        <v>4982</v>
      </c>
      <c r="B1880" t="s">
        <v>4983</v>
      </c>
      <c r="C1880" t="s">
        <v>1396</v>
      </c>
      <c r="D1880" t="s">
        <v>112</v>
      </c>
      <c r="E1880" t="s">
        <v>1397</v>
      </c>
      <c r="F1880" t="s">
        <v>4984</v>
      </c>
      <c r="H1880" s="1">
        <v>45767</v>
      </c>
      <c r="I1880" t="s">
        <v>192</v>
      </c>
      <c r="J1880" t="s">
        <v>2</v>
      </c>
      <c r="K1880" t="s">
        <v>1</v>
      </c>
      <c r="L1880" t="s">
        <v>26</v>
      </c>
      <c r="M1880" t="s">
        <v>7747</v>
      </c>
      <c r="N1880">
        <v>6</v>
      </c>
      <c r="O1880" t="s">
        <v>2</v>
      </c>
      <c r="P1880">
        <v>1</v>
      </c>
    </row>
    <row r="1881" spans="1:16" x14ac:dyDescent="0.35">
      <c r="A1881" t="s">
        <v>4985</v>
      </c>
      <c r="B1881" t="s">
        <v>4986</v>
      </c>
      <c r="C1881" t="s">
        <v>1396</v>
      </c>
      <c r="D1881" t="s">
        <v>112</v>
      </c>
      <c r="E1881" t="s">
        <v>1397</v>
      </c>
      <c r="F1881" t="s">
        <v>4987</v>
      </c>
      <c r="H1881" s="1">
        <v>45767</v>
      </c>
      <c r="I1881" t="s">
        <v>192</v>
      </c>
      <c r="J1881" t="s">
        <v>2</v>
      </c>
      <c r="K1881" t="s">
        <v>1</v>
      </c>
      <c r="L1881" t="s">
        <v>26</v>
      </c>
      <c r="M1881" t="s">
        <v>7747</v>
      </c>
      <c r="N1881">
        <v>6</v>
      </c>
      <c r="O1881" t="s">
        <v>2</v>
      </c>
      <c r="P1881">
        <v>1</v>
      </c>
    </row>
    <row r="1882" spans="1:16" x14ac:dyDescent="0.35">
      <c r="A1882" t="s">
        <v>4988</v>
      </c>
      <c r="B1882" t="s">
        <v>4989</v>
      </c>
      <c r="C1882" t="s">
        <v>1396</v>
      </c>
      <c r="D1882" t="s">
        <v>112</v>
      </c>
      <c r="E1882" t="s">
        <v>1397</v>
      </c>
      <c r="F1882" t="s">
        <v>4990</v>
      </c>
      <c r="H1882" s="1">
        <v>45767</v>
      </c>
      <c r="I1882" t="s">
        <v>192</v>
      </c>
      <c r="J1882" t="s">
        <v>2</v>
      </c>
      <c r="K1882" t="s">
        <v>1</v>
      </c>
      <c r="L1882" t="s">
        <v>26</v>
      </c>
      <c r="M1882" t="s">
        <v>7747</v>
      </c>
      <c r="N1882">
        <v>6</v>
      </c>
      <c r="O1882" t="s">
        <v>2</v>
      </c>
      <c r="P1882">
        <v>1</v>
      </c>
    </row>
    <row r="1883" spans="1:16" x14ac:dyDescent="0.35">
      <c r="A1883" t="s">
        <v>4988</v>
      </c>
      <c r="B1883" t="s">
        <v>4991</v>
      </c>
      <c r="C1883" t="s">
        <v>1402</v>
      </c>
      <c r="D1883" t="s">
        <v>112</v>
      </c>
      <c r="E1883" t="s">
        <v>1397</v>
      </c>
      <c r="F1883" t="s">
        <v>4992</v>
      </c>
      <c r="H1883" s="1">
        <v>45767</v>
      </c>
      <c r="I1883" t="s">
        <v>192</v>
      </c>
      <c r="J1883" t="s">
        <v>2</v>
      </c>
      <c r="K1883" t="s">
        <v>1</v>
      </c>
      <c r="L1883" t="s">
        <v>26</v>
      </c>
      <c r="M1883" t="s">
        <v>7747</v>
      </c>
      <c r="N1883">
        <v>6</v>
      </c>
      <c r="O1883" t="s">
        <v>2</v>
      </c>
      <c r="P1883">
        <v>1</v>
      </c>
    </row>
    <row r="1884" spans="1:16" x14ac:dyDescent="0.35">
      <c r="A1884" t="s">
        <v>4993</v>
      </c>
      <c r="B1884" t="s">
        <v>2030</v>
      </c>
      <c r="C1884" t="s">
        <v>1396</v>
      </c>
      <c r="D1884" t="s">
        <v>312</v>
      </c>
      <c r="E1884" t="s">
        <v>1397</v>
      </c>
      <c r="F1884" t="s">
        <v>4994</v>
      </c>
      <c r="H1884" s="1">
        <v>45767</v>
      </c>
      <c r="I1884" t="s">
        <v>192</v>
      </c>
      <c r="J1884" t="s">
        <v>2</v>
      </c>
      <c r="K1884" t="s">
        <v>1</v>
      </c>
      <c r="L1884" t="s">
        <v>26</v>
      </c>
      <c r="M1884" t="s">
        <v>7747</v>
      </c>
      <c r="N1884">
        <v>6</v>
      </c>
      <c r="O1884" t="s">
        <v>2</v>
      </c>
      <c r="P1884">
        <v>1</v>
      </c>
    </row>
    <row r="1885" spans="1:16" x14ac:dyDescent="0.35">
      <c r="A1885" t="s">
        <v>4995</v>
      </c>
      <c r="B1885" t="s">
        <v>1425</v>
      </c>
      <c r="C1885" t="s">
        <v>1396</v>
      </c>
      <c r="D1885" t="s">
        <v>312</v>
      </c>
      <c r="E1885" t="s">
        <v>1397</v>
      </c>
      <c r="F1885" t="s">
        <v>4996</v>
      </c>
      <c r="H1885" s="1">
        <v>45767</v>
      </c>
      <c r="I1885" t="s">
        <v>192</v>
      </c>
      <c r="J1885" t="s">
        <v>2</v>
      </c>
      <c r="K1885" t="s">
        <v>1</v>
      </c>
      <c r="L1885" t="s">
        <v>26</v>
      </c>
      <c r="M1885" t="s">
        <v>7747</v>
      </c>
      <c r="N1885">
        <v>6</v>
      </c>
      <c r="O1885" t="s">
        <v>2</v>
      </c>
      <c r="P1885">
        <v>1</v>
      </c>
    </row>
    <row r="1886" spans="1:16" x14ac:dyDescent="0.35">
      <c r="A1886" t="s">
        <v>4995</v>
      </c>
      <c r="B1886" t="s">
        <v>4997</v>
      </c>
      <c r="C1886" t="s">
        <v>1396</v>
      </c>
      <c r="D1886" t="s">
        <v>312</v>
      </c>
      <c r="E1886" t="s">
        <v>1397</v>
      </c>
      <c r="F1886" t="s">
        <v>4998</v>
      </c>
      <c r="H1886" s="1">
        <v>45767</v>
      </c>
      <c r="I1886" t="s">
        <v>192</v>
      </c>
      <c r="J1886" t="s">
        <v>2</v>
      </c>
      <c r="K1886" t="s">
        <v>1</v>
      </c>
      <c r="L1886" t="s">
        <v>26</v>
      </c>
      <c r="M1886" t="s">
        <v>7747</v>
      </c>
      <c r="N1886">
        <v>6</v>
      </c>
      <c r="O1886" t="s">
        <v>2</v>
      </c>
      <c r="P1886">
        <v>1</v>
      </c>
    </row>
    <row r="1887" spans="1:16" x14ac:dyDescent="0.35">
      <c r="A1887" t="s">
        <v>4995</v>
      </c>
      <c r="B1887" t="s">
        <v>2325</v>
      </c>
      <c r="C1887" t="s">
        <v>1396</v>
      </c>
      <c r="D1887" t="s">
        <v>312</v>
      </c>
      <c r="E1887" t="s">
        <v>1397</v>
      </c>
      <c r="F1887" t="s">
        <v>4999</v>
      </c>
      <c r="H1887" s="1">
        <v>45767</v>
      </c>
      <c r="I1887" t="s">
        <v>192</v>
      </c>
      <c r="J1887" t="s">
        <v>2</v>
      </c>
      <c r="K1887" t="s">
        <v>1</v>
      </c>
      <c r="L1887" t="s">
        <v>26</v>
      </c>
      <c r="M1887" t="s">
        <v>7747</v>
      </c>
      <c r="N1887">
        <v>6</v>
      </c>
      <c r="O1887" t="s">
        <v>2</v>
      </c>
      <c r="P1887">
        <v>1</v>
      </c>
    </row>
    <row r="1888" spans="1:16" x14ac:dyDescent="0.35">
      <c r="A1888" t="s">
        <v>4995</v>
      </c>
      <c r="B1888" t="s">
        <v>1421</v>
      </c>
      <c r="C1888" t="s">
        <v>1402</v>
      </c>
      <c r="D1888" t="s">
        <v>312</v>
      </c>
      <c r="E1888" t="s">
        <v>1397</v>
      </c>
      <c r="F1888" t="s">
        <v>5000</v>
      </c>
      <c r="H1888" s="1">
        <v>45767</v>
      </c>
      <c r="I1888" t="s">
        <v>192</v>
      </c>
      <c r="J1888" t="s">
        <v>2</v>
      </c>
      <c r="K1888" t="s">
        <v>1</v>
      </c>
      <c r="L1888" t="s">
        <v>26</v>
      </c>
      <c r="M1888" t="s">
        <v>7747</v>
      </c>
      <c r="N1888">
        <v>6</v>
      </c>
      <c r="O1888" t="s">
        <v>2</v>
      </c>
      <c r="P1888">
        <v>1</v>
      </c>
    </row>
    <row r="1889" spans="1:16" x14ac:dyDescent="0.35">
      <c r="A1889" t="s">
        <v>5001</v>
      </c>
      <c r="B1889" t="s">
        <v>1435</v>
      </c>
      <c r="C1889" t="s">
        <v>1396</v>
      </c>
      <c r="D1889" t="s">
        <v>112</v>
      </c>
      <c r="E1889" t="s">
        <v>1397</v>
      </c>
      <c r="F1889" t="s">
        <v>5002</v>
      </c>
      <c r="H1889" s="1">
        <v>45767</v>
      </c>
      <c r="I1889" t="s">
        <v>192</v>
      </c>
      <c r="J1889" t="s">
        <v>2</v>
      </c>
      <c r="K1889" t="s">
        <v>1</v>
      </c>
      <c r="L1889" t="s">
        <v>26</v>
      </c>
      <c r="M1889" t="s">
        <v>7747</v>
      </c>
      <c r="N1889">
        <v>6</v>
      </c>
      <c r="O1889" t="s">
        <v>2</v>
      </c>
      <c r="P1889">
        <v>1</v>
      </c>
    </row>
    <row r="1890" spans="1:16" x14ac:dyDescent="0.35">
      <c r="A1890" t="s">
        <v>5003</v>
      </c>
      <c r="B1890" t="s">
        <v>1907</v>
      </c>
      <c r="C1890" t="s">
        <v>1402</v>
      </c>
      <c r="D1890" t="s">
        <v>112</v>
      </c>
      <c r="E1890" t="s">
        <v>1397</v>
      </c>
      <c r="F1890" t="s">
        <v>5004</v>
      </c>
      <c r="H1890" s="1">
        <v>45767</v>
      </c>
      <c r="I1890" t="s">
        <v>192</v>
      </c>
      <c r="J1890" t="s">
        <v>2</v>
      </c>
      <c r="K1890" t="s">
        <v>1</v>
      </c>
      <c r="L1890" t="s">
        <v>26</v>
      </c>
      <c r="M1890" t="s">
        <v>7747</v>
      </c>
      <c r="N1890">
        <v>6</v>
      </c>
      <c r="O1890" t="s">
        <v>2</v>
      </c>
      <c r="P1890">
        <v>1</v>
      </c>
    </row>
    <row r="1891" spans="1:16" x14ac:dyDescent="0.35">
      <c r="A1891" t="s">
        <v>5005</v>
      </c>
      <c r="B1891" t="s">
        <v>5006</v>
      </c>
      <c r="C1891" t="s">
        <v>1402</v>
      </c>
      <c r="D1891" t="s">
        <v>394</v>
      </c>
      <c r="E1891" t="s">
        <v>1397</v>
      </c>
      <c r="F1891" t="s">
        <v>5007</v>
      </c>
      <c r="H1891" s="1">
        <v>45767</v>
      </c>
      <c r="I1891" t="s">
        <v>192</v>
      </c>
      <c r="J1891" t="s">
        <v>2</v>
      </c>
      <c r="K1891" t="s">
        <v>1</v>
      </c>
      <c r="L1891" t="s">
        <v>26</v>
      </c>
      <c r="M1891" t="s">
        <v>7747</v>
      </c>
      <c r="N1891">
        <v>6</v>
      </c>
      <c r="O1891" t="s">
        <v>2</v>
      </c>
      <c r="P1891">
        <v>1</v>
      </c>
    </row>
    <row r="1892" spans="1:16" x14ac:dyDescent="0.35">
      <c r="A1892" t="s">
        <v>5005</v>
      </c>
      <c r="B1892" t="s">
        <v>5008</v>
      </c>
      <c r="C1892" t="s">
        <v>1558</v>
      </c>
      <c r="D1892" t="s">
        <v>394</v>
      </c>
      <c r="E1892" t="s">
        <v>1397</v>
      </c>
      <c r="F1892" t="s">
        <v>5009</v>
      </c>
      <c r="H1892" s="1">
        <v>45767</v>
      </c>
      <c r="I1892" t="s">
        <v>192</v>
      </c>
      <c r="J1892" t="s">
        <v>2</v>
      </c>
      <c r="K1892" t="s">
        <v>1</v>
      </c>
      <c r="L1892" t="s">
        <v>26</v>
      </c>
      <c r="M1892" t="s">
        <v>7747</v>
      </c>
      <c r="N1892">
        <v>6</v>
      </c>
      <c r="O1892" t="s">
        <v>2</v>
      </c>
      <c r="P1892">
        <v>1</v>
      </c>
    </row>
    <row r="1893" spans="1:16" x14ac:dyDescent="0.35">
      <c r="A1893" t="s">
        <v>5010</v>
      </c>
      <c r="B1893" t="s">
        <v>5011</v>
      </c>
      <c r="C1893" t="s">
        <v>1472</v>
      </c>
      <c r="D1893" t="s">
        <v>394</v>
      </c>
      <c r="E1893" t="s">
        <v>1397</v>
      </c>
      <c r="F1893" t="s">
        <v>5012</v>
      </c>
      <c r="H1893" s="1">
        <v>45767</v>
      </c>
      <c r="I1893" t="s">
        <v>192</v>
      </c>
      <c r="J1893" t="s">
        <v>2</v>
      </c>
      <c r="K1893" t="s">
        <v>1</v>
      </c>
      <c r="L1893" t="s">
        <v>26</v>
      </c>
      <c r="M1893" t="s">
        <v>1472</v>
      </c>
      <c r="N1893">
        <v>6</v>
      </c>
      <c r="O1893" t="s">
        <v>2</v>
      </c>
      <c r="P1893">
        <v>1</v>
      </c>
    </row>
    <row r="1894" spans="1:16" x14ac:dyDescent="0.35">
      <c r="A1894" t="s">
        <v>5010</v>
      </c>
      <c r="B1894" t="s">
        <v>5013</v>
      </c>
      <c r="C1894" t="s">
        <v>1402</v>
      </c>
      <c r="D1894" t="s">
        <v>394</v>
      </c>
      <c r="E1894" t="s">
        <v>1397</v>
      </c>
      <c r="F1894" t="s">
        <v>5014</v>
      </c>
      <c r="H1894" s="1">
        <v>45767</v>
      </c>
      <c r="I1894" t="s">
        <v>192</v>
      </c>
      <c r="J1894" t="s">
        <v>2</v>
      </c>
      <c r="K1894" t="s">
        <v>1</v>
      </c>
      <c r="L1894" t="s">
        <v>26</v>
      </c>
      <c r="M1894" t="s">
        <v>7747</v>
      </c>
      <c r="N1894">
        <v>6</v>
      </c>
      <c r="O1894" t="s">
        <v>2</v>
      </c>
      <c r="P1894">
        <v>1</v>
      </c>
    </row>
    <row r="1895" spans="1:16" x14ac:dyDescent="0.35">
      <c r="A1895" t="s">
        <v>5010</v>
      </c>
      <c r="B1895" t="s">
        <v>5015</v>
      </c>
      <c r="C1895" t="s">
        <v>1558</v>
      </c>
      <c r="D1895" t="s">
        <v>394</v>
      </c>
      <c r="E1895" t="s">
        <v>1397</v>
      </c>
      <c r="F1895" t="s">
        <v>5016</v>
      </c>
      <c r="H1895" s="1">
        <v>45767</v>
      </c>
      <c r="I1895" t="s">
        <v>192</v>
      </c>
      <c r="J1895" t="s">
        <v>2</v>
      </c>
      <c r="K1895" t="s">
        <v>1</v>
      </c>
      <c r="L1895" t="s">
        <v>26</v>
      </c>
      <c r="M1895" t="s">
        <v>7747</v>
      </c>
      <c r="N1895">
        <v>6</v>
      </c>
      <c r="O1895" t="s">
        <v>2</v>
      </c>
      <c r="P1895">
        <v>1</v>
      </c>
    </row>
    <row r="1896" spans="1:16" x14ac:dyDescent="0.35">
      <c r="A1896" t="s">
        <v>5010</v>
      </c>
      <c r="B1896" t="s">
        <v>5017</v>
      </c>
      <c r="C1896" t="s">
        <v>1402</v>
      </c>
      <c r="D1896" t="s">
        <v>394</v>
      </c>
      <c r="E1896" t="s">
        <v>1397</v>
      </c>
      <c r="F1896" t="s">
        <v>5012</v>
      </c>
      <c r="H1896" s="1">
        <v>45767</v>
      </c>
      <c r="I1896" t="s">
        <v>192</v>
      </c>
      <c r="J1896" t="s">
        <v>2</v>
      </c>
      <c r="K1896" t="s">
        <v>1</v>
      </c>
      <c r="L1896" t="s">
        <v>26</v>
      </c>
      <c r="M1896" t="s">
        <v>7747</v>
      </c>
      <c r="N1896">
        <v>6</v>
      </c>
      <c r="O1896" t="s">
        <v>2</v>
      </c>
      <c r="P1896">
        <v>1</v>
      </c>
    </row>
    <row r="1897" spans="1:16" x14ac:dyDescent="0.35">
      <c r="A1897" t="s">
        <v>4060</v>
      </c>
      <c r="B1897" t="s">
        <v>1887</v>
      </c>
      <c r="C1897" t="s">
        <v>1402</v>
      </c>
      <c r="D1897" t="s">
        <v>312</v>
      </c>
      <c r="E1897" t="s">
        <v>1397</v>
      </c>
      <c r="F1897" t="s">
        <v>5018</v>
      </c>
      <c r="H1897" s="1">
        <v>45767</v>
      </c>
      <c r="I1897" t="s">
        <v>192</v>
      </c>
      <c r="J1897" t="s">
        <v>2</v>
      </c>
      <c r="K1897" t="s">
        <v>1</v>
      </c>
      <c r="L1897" t="s">
        <v>26</v>
      </c>
      <c r="M1897" t="s">
        <v>7747</v>
      </c>
      <c r="N1897">
        <v>6</v>
      </c>
      <c r="O1897" t="s">
        <v>2</v>
      </c>
      <c r="P1897">
        <v>1</v>
      </c>
    </row>
    <row r="1898" spans="1:16" x14ac:dyDescent="0.35">
      <c r="A1898" t="s">
        <v>4060</v>
      </c>
      <c r="B1898" t="s">
        <v>3196</v>
      </c>
      <c r="C1898" t="s">
        <v>1396</v>
      </c>
      <c r="D1898" t="s">
        <v>312</v>
      </c>
      <c r="E1898" t="s">
        <v>1397</v>
      </c>
      <c r="F1898" t="s">
        <v>5019</v>
      </c>
      <c r="H1898" s="1">
        <v>45767</v>
      </c>
      <c r="I1898" t="s">
        <v>192</v>
      </c>
      <c r="J1898" t="s">
        <v>2</v>
      </c>
      <c r="K1898" t="s">
        <v>1</v>
      </c>
      <c r="L1898" t="s">
        <v>26</v>
      </c>
      <c r="M1898" t="s">
        <v>7747</v>
      </c>
      <c r="N1898">
        <v>6</v>
      </c>
      <c r="O1898" t="s">
        <v>2</v>
      </c>
      <c r="P1898">
        <v>1</v>
      </c>
    </row>
    <row r="1899" spans="1:16" x14ac:dyDescent="0.35">
      <c r="A1899" t="s">
        <v>5020</v>
      </c>
      <c r="B1899" t="s">
        <v>5021</v>
      </c>
      <c r="C1899" t="s">
        <v>1402</v>
      </c>
      <c r="D1899" t="s">
        <v>98</v>
      </c>
      <c r="E1899" t="s">
        <v>1397</v>
      </c>
      <c r="F1899" t="s">
        <v>5022</v>
      </c>
      <c r="H1899" s="1">
        <v>45767</v>
      </c>
      <c r="I1899" t="s">
        <v>192</v>
      </c>
      <c r="J1899" t="s">
        <v>2</v>
      </c>
      <c r="K1899" t="s">
        <v>1</v>
      </c>
      <c r="L1899" t="s">
        <v>26</v>
      </c>
      <c r="M1899" t="s">
        <v>7747</v>
      </c>
      <c r="N1899">
        <v>6</v>
      </c>
      <c r="O1899" t="s">
        <v>2</v>
      </c>
      <c r="P1899">
        <v>1</v>
      </c>
    </row>
    <row r="1900" spans="1:16" x14ac:dyDescent="0.35">
      <c r="A1900" t="s">
        <v>5020</v>
      </c>
      <c r="B1900" t="s">
        <v>3358</v>
      </c>
      <c r="C1900" t="s">
        <v>1402</v>
      </c>
      <c r="D1900" t="s">
        <v>98</v>
      </c>
      <c r="E1900" t="s">
        <v>1397</v>
      </c>
      <c r="F1900" t="s">
        <v>5023</v>
      </c>
      <c r="H1900" s="1">
        <v>45767</v>
      </c>
      <c r="I1900" t="s">
        <v>192</v>
      </c>
      <c r="J1900" t="s">
        <v>2</v>
      </c>
      <c r="K1900" t="s">
        <v>1</v>
      </c>
      <c r="L1900" t="s">
        <v>26</v>
      </c>
      <c r="M1900" t="s">
        <v>7747</v>
      </c>
      <c r="N1900">
        <v>6</v>
      </c>
      <c r="O1900" t="s">
        <v>2</v>
      </c>
      <c r="P1900">
        <v>1</v>
      </c>
    </row>
    <row r="1901" spans="1:16" x14ac:dyDescent="0.35">
      <c r="A1901" t="s">
        <v>5020</v>
      </c>
      <c r="B1901" t="s">
        <v>2219</v>
      </c>
      <c r="C1901" t="s">
        <v>1472</v>
      </c>
      <c r="D1901" t="s">
        <v>98</v>
      </c>
      <c r="E1901" t="s">
        <v>1397</v>
      </c>
      <c r="F1901" t="s">
        <v>5024</v>
      </c>
      <c r="H1901" s="1">
        <v>45767</v>
      </c>
      <c r="I1901" t="s">
        <v>192</v>
      </c>
      <c r="J1901" t="s">
        <v>2</v>
      </c>
      <c r="K1901" t="s">
        <v>1</v>
      </c>
      <c r="L1901" t="s">
        <v>26</v>
      </c>
      <c r="M1901" t="s">
        <v>1472</v>
      </c>
      <c r="N1901">
        <v>6</v>
      </c>
      <c r="O1901" t="s">
        <v>2</v>
      </c>
      <c r="P1901">
        <v>1</v>
      </c>
    </row>
    <row r="1902" spans="1:16" x14ac:dyDescent="0.35">
      <c r="A1902" t="s">
        <v>5025</v>
      </c>
      <c r="B1902" t="s">
        <v>2060</v>
      </c>
      <c r="C1902" t="s">
        <v>1402</v>
      </c>
      <c r="D1902" t="s">
        <v>394</v>
      </c>
      <c r="E1902" t="s">
        <v>1397</v>
      </c>
      <c r="F1902" t="s">
        <v>5026</v>
      </c>
      <c r="H1902" s="1">
        <v>45767</v>
      </c>
      <c r="I1902" t="s">
        <v>192</v>
      </c>
      <c r="J1902" t="s">
        <v>2</v>
      </c>
      <c r="K1902" t="s">
        <v>1</v>
      </c>
      <c r="L1902" t="s">
        <v>26</v>
      </c>
      <c r="M1902" t="s">
        <v>7747</v>
      </c>
      <c r="N1902">
        <v>6</v>
      </c>
      <c r="O1902" t="s">
        <v>2</v>
      </c>
      <c r="P1902">
        <v>1</v>
      </c>
    </row>
    <row r="1903" spans="1:16" x14ac:dyDescent="0.35">
      <c r="A1903" t="s">
        <v>5027</v>
      </c>
      <c r="B1903" t="s">
        <v>5028</v>
      </c>
      <c r="C1903" t="s">
        <v>1472</v>
      </c>
      <c r="D1903" t="s">
        <v>394</v>
      </c>
      <c r="E1903" t="s">
        <v>1397</v>
      </c>
      <c r="F1903" t="s">
        <v>5029</v>
      </c>
      <c r="H1903" s="1">
        <v>45767</v>
      </c>
      <c r="I1903" t="s">
        <v>192</v>
      </c>
      <c r="J1903" t="s">
        <v>2</v>
      </c>
      <c r="K1903" t="s">
        <v>1</v>
      </c>
      <c r="L1903" t="s">
        <v>26</v>
      </c>
      <c r="M1903" t="s">
        <v>1472</v>
      </c>
      <c r="N1903">
        <v>6</v>
      </c>
      <c r="O1903" t="s">
        <v>2</v>
      </c>
      <c r="P1903">
        <v>1</v>
      </c>
    </row>
    <row r="1904" spans="1:16" x14ac:dyDescent="0.35">
      <c r="A1904" t="s">
        <v>5030</v>
      </c>
      <c r="B1904" t="s">
        <v>5031</v>
      </c>
      <c r="C1904" t="s">
        <v>1396</v>
      </c>
      <c r="D1904" t="s">
        <v>112</v>
      </c>
      <c r="E1904" t="s">
        <v>1397</v>
      </c>
      <c r="F1904" t="s">
        <v>5032</v>
      </c>
      <c r="H1904" s="1">
        <v>45767</v>
      </c>
      <c r="I1904" t="s">
        <v>192</v>
      </c>
      <c r="J1904" t="s">
        <v>2</v>
      </c>
      <c r="K1904" t="s">
        <v>1</v>
      </c>
      <c r="L1904" t="s">
        <v>26</v>
      </c>
      <c r="M1904" t="s">
        <v>7747</v>
      </c>
      <c r="N1904">
        <v>6</v>
      </c>
      <c r="O1904" t="s">
        <v>2</v>
      </c>
      <c r="P1904">
        <v>1</v>
      </c>
    </row>
    <row r="1905" spans="1:16" x14ac:dyDescent="0.35">
      <c r="A1905" t="s">
        <v>5033</v>
      </c>
      <c r="B1905" t="s">
        <v>5034</v>
      </c>
      <c r="C1905" t="s">
        <v>1396</v>
      </c>
      <c r="D1905" t="s">
        <v>112</v>
      </c>
      <c r="E1905" t="s">
        <v>1397</v>
      </c>
      <c r="F1905" t="s">
        <v>5035</v>
      </c>
      <c r="H1905" s="1">
        <v>45767</v>
      </c>
      <c r="I1905" t="s">
        <v>192</v>
      </c>
      <c r="J1905" t="s">
        <v>2</v>
      </c>
      <c r="K1905" t="s">
        <v>1</v>
      </c>
      <c r="L1905" t="s">
        <v>26</v>
      </c>
      <c r="M1905" t="s">
        <v>7747</v>
      </c>
      <c r="N1905">
        <v>6</v>
      </c>
      <c r="O1905" t="s">
        <v>2</v>
      </c>
      <c r="P1905">
        <v>1</v>
      </c>
    </row>
    <row r="1906" spans="1:16" x14ac:dyDescent="0.35">
      <c r="A1906" t="s">
        <v>2126</v>
      </c>
      <c r="B1906" t="s">
        <v>5036</v>
      </c>
      <c r="C1906" t="s">
        <v>1402</v>
      </c>
      <c r="D1906" t="s">
        <v>112</v>
      </c>
      <c r="E1906" t="s">
        <v>1397</v>
      </c>
      <c r="F1906" t="s">
        <v>5037</v>
      </c>
      <c r="H1906" s="1">
        <v>45767</v>
      </c>
      <c r="I1906" t="s">
        <v>192</v>
      </c>
      <c r="J1906" t="s">
        <v>2</v>
      </c>
      <c r="K1906" t="s">
        <v>1</v>
      </c>
      <c r="L1906" t="s">
        <v>26</v>
      </c>
      <c r="M1906" t="s">
        <v>7747</v>
      </c>
      <c r="N1906">
        <v>6</v>
      </c>
      <c r="O1906" t="s">
        <v>2</v>
      </c>
      <c r="P1906">
        <v>1</v>
      </c>
    </row>
    <row r="1907" spans="1:16" x14ac:dyDescent="0.35">
      <c r="A1907" t="s">
        <v>2126</v>
      </c>
      <c r="B1907" t="s">
        <v>5038</v>
      </c>
      <c r="C1907" t="s">
        <v>1472</v>
      </c>
      <c r="D1907" t="s">
        <v>112</v>
      </c>
      <c r="E1907" t="s">
        <v>1397</v>
      </c>
      <c r="F1907" t="s">
        <v>5039</v>
      </c>
      <c r="H1907" s="1">
        <v>45767</v>
      </c>
      <c r="I1907" t="s">
        <v>192</v>
      </c>
      <c r="J1907" t="s">
        <v>2</v>
      </c>
      <c r="K1907" t="s">
        <v>1</v>
      </c>
      <c r="L1907" t="s">
        <v>26</v>
      </c>
      <c r="M1907" t="s">
        <v>1472</v>
      </c>
      <c r="N1907">
        <v>6</v>
      </c>
      <c r="O1907" t="s">
        <v>2</v>
      </c>
      <c r="P1907">
        <v>1</v>
      </c>
    </row>
    <row r="1908" spans="1:16" x14ac:dyDescent="0.35">
      <c r="A1908" t="s">
        <v>5040</v>
      </c>
      <c r="B1908" t="s">
        <v>1603</v>
      </c>
      <c r="C1908" t="s">
        <v>1472</v>
      </c>
      <c r="D1908" t="s">
        <v>1526</v>
      </c>
      <c r="E1908" t="s">
        <v>1397</v>
      </c>
      <c r="F1908" t="s">
        <v>5041</v>
      </c>
      <c r="H1908" s="1">
        <v>45767</v>
      </c>
      <c r="I1908" t="s">
        <v>192</v>
      </c>
      <c r="J1908" t="s">
        <v>2</v>
      </c>
      <c r="K1908" t="s">
        <v>1</v>
      </c>
      <c r="L1908" t="s">
        <v>26</v>
      </c>
      <c r="M1908" t="s">
        <v>1472</v>
      </c>
      <c r="N1908">
        <v>6</v>
      </c>
      <c r="O1908" t="s">
        <v>2</v>
      </c>
      <c r="P1908">
        <v>1</v>
      </c>
    </row>
    <row r="1909" spans="1:16" x14ac:dyDescent="0.35">
      <c r="A1909" t="s">
        <v>5040</v>
      </c>
      <c r="B1909" t="s">
        <v>2146</v>
      </c>
      <c r="C1909" t="s">
        <v>1402</v>
      </c>
      <c r="D1909" t="s">
        <v>1526</v>
      </c>
      <c r="E1909" t="s">
        <v>1397</v>
      </c>
      <c r="F1909" t="s">
        <v>5042</v>
      </c>
      <c r="H1909" s="1">
        <v>45767</v>
      </c>
      <c r="I1909" t="s">
        <v>192</v>
      </c>
      <c r="J1909" t="s">
        <v>2</v>
      </c>
      <c r="K1909" t="s">
        <v>1</v>
      </c>
      <c r="L1909" t="s">
        <v>26</v>
      </c>
      <c r="M1909" t="s">
        <v>7747</v>
      </c>
      <c r="N1909">
        <v>6</v>
      </c>
      <c r="O1909" t="s">
        <v>2</v>
      </c>
      <c r="P1909">
        <v>1</v>
      </c>
    </row>
    <row r="1910" spans="1:16" x14ac:dyDescent="0.35">
      <c r="A1910" t="s">
        <v>5043</v>
      </c>
      <c r="B1910" t="s">
        <v>5044</v>
      </c>
      <c r="C1910" t="s">
        <v>1402</v>
      </c>
      <c r="D1910" t="s">
        <v>112</v>
      </c>
      <c r="E1910" t="s">
        <v>1397</v>
      </c>
      <c r="F1910" t="s">
        <v>5045</v>
      </c>
      <c r="H1910" s="1">
        <v>45767</v>
      </c>
      <c r="I1910" t="s">
        <v>192</v>
      </c>
      <c r="J1910" t="s">
        <v>2</v>
      </c>
      <c r="K1910" t="s">
        <v>1</v>
      </c>
      <c r="L1910" t="s">
        <v>26</v>
      </c>
      <c r="M1910" t="s">
        <v>7747</v>
      </c>
      <c r="N1910">
        <v>6</v>
      </c>
      <c r="O1910" t="s">
        <v>2</v>
      </c>
      <c r="P1910">
        <v>1</v>
      </c>
    </row>
    <row r="1911" spans="1:16" x14ac:dyDescent="0.35">
      <c r="A1911" t="s">
        <v>5046</v>
      </c>
      <c r="B1911" t="s">
        <v>5047</v>
      </c>
      <c r="C1911" t="s">
        <v>1396</v>
      </c>
      <c r="D1911" t="s">
        <v>112</v>
      </c>
      <c r="E1911" t="s">
        <v>1397</v>
      </c>
      <c r="F1911" t="s">
        <v>5048</v>
      </c>
      <c r="H1911" s="1">
        <v>45767</v>
      </c>
      <c r="I1911" t="s">
        <v>192</v>
      </c>
      <c r="J1911" t="s">
        <v>2</v>
      </c>
      <c r="K1911" t="s">
        <v>1</v>
      </c>
      <c r="L1911" t="s">
        <v>26</v>
      </c>
      <c r="M1911" t="s">
        <v>7747</v>
      </c>
      <c r="N1911">
        <v>6</v>
      </c>
      <c r="O1911" t="s">
        <v>2</v>
      </c>
      <c r="P1911">
        <v>1</v>
      </c>
    </row>
    <row r="1912" spans="1:16" x14ac:dyDescent="0.35">
      <c r="A1912" t="s">
        <v>5049</v>
      </c>
      <c r="B1912" t="s">
        <v>1535</v>
      </c>
      <c r="C1912" t="s">
        <v>1402</v>
      </c>
      <c r="D1912" t="s">
        <v>112</v>
      </c>
      <c r="E1912" t="s">
        <v>1397</v>
      </c>
      <c r="F1912" t="s">
        <v>5050</v>
      </c>
      <c r="H1912" s="1">
        <v>45767</v>
      </c>
      <c r="I1912" t="s">
        <v>192</v>
      </c>
      <c r="J1912" t="s">
        <v>2</v>
      </c>
      <c r="K1912" t="s">
        <v>1</v>
      </c>
      <c r="L1912" t="s">
        <v>26</v>
      </c>
      <c r="M1912" t="s">
        <v>7747</v>
      </c>
      <c r="N1912">
        <v>6</v>
      </c>
      <c r="O1912" t="s">
        <v>2</v>
      </c>
      <c r="P1912">
        <v>1</v>
      </c>
    </row>
    <row r="1913" spans="1:16" x14ac:dyDescent="0.35">
      <c r="A1913" t="s">
        <v>5049</v>
      </c>
      <c r="B1913" t="s">
        <v>5051</v>
      </c>
      <c r="C1913" t="s">
        <v>1396</v>
      </c>
      <c r="D1913" t="s">
        <v>112</v>
      </c>
      <c r="E1913" t="s">
        <v>1397</v>
      </c>
      <c r="F1913" t="s">
        <v>5052</v>
      </c>
      <c r="H1913" s="1">
        <v>45767</v>
      </c>
      <c r="I1913" t="s">
        <v>192</v>
      </c>
      <c r="J1913" t="s">
        <v>2</v>
      </c>
      <c r="K1913" t="s">
        <v>1</v>
      </c>
      <c r="L1913" t="s">
        <v>26</v>
      </c>
      <c r="M1913" t="s">
        <v>7747</v>
      </c>
      <c r="N1913">
        <v>6</v>
      </c>
      <c r="O1913" t="s">
        <v>2</v>
      </c>
      <c r="P1913">
        <v>1</v>
      </c>
    </row>
    <row r="1914" spans="1:16" x14ac:dyDescent="0.35">
      <c r="A1914" t="s">
        <v>5053</v>
      </c>
      <c r="B1914" t="s">
        <v>1608</v>
      </c>
      <c r="C1914" t="s">
        <v>1402</v>
      </c>
      <c r="D1914" t="s">
        <v>312</v>
      </c>
      <c r="E1914" t="s">
        <v>1397</v>
      </c>
      <c r="F1914" t="s">
        <v>5054</v>
      </c>
      <c r="H1914" s="1">
        <v>45767</v>
      </c>
      <c r="I1914" t="s">
        <v>192</v>
      </c>
      <c r="J1914" t="s">
        <v>2</v>
      </c>
      <c r="K1914" t="s">
        <v>1</v>
      </c>
      <c r="L1914" t="s">
        <v>26</v>
      </c>
      <c r="M1914" t="s">
        <v>7747</v>
      </c>
      <c r="N1914">
        <v>6</v>
      </c>
      <c r="O1914" t="s">
        <v>2</v>
      </c>
      <c r="P1914">
        <v>1</v>
      </c>
    </row>
    <row r="1915" spans="1:16" x14ac:dyDescent="0.35">
      <c r="A1915" t="s">
        <v>5053</v>
      </c>
      <c r="B1915" t="s">
        <v>2312</v>
      </c>
      <c r="C1915" t="s">
        <v>1396</v>
      </c>
      <c r="D1915" t="s">
        <v>312</v>
      </c>
      <c r="E1915" t="s">
        <v>1397</v>
      </c>
      <c r="F1915" t="s">
        <v>5055</v>
      </c>
      <c r="H1915" s="1">
        <v>45767</v>
      </c>
      <c r="I1915" t="s">
        <v>192</v>
      </c>
      <c r="J1915" t="s">
        <v>2</v>
      </c>
      <c r="K1915" t="s">
        <v>1</v>
      </c>
      <c r="L1915" t="s">
        <v>26</v>
      </c>
      <c r="M1915" t="s">
        <v>7747</v>
      </c>
      <c r="N1915">
        <v>6</v>
      </c>
      <c r="O1915" t="s">
        <v>2</v>
      </c>
      <c r="P1915">
        <v>1</v>
      </c>
    </row>
    <row r="1916" spans="1:16" x14ac:dyDescent="0.35">
      <c r="A1916" t="s">
        <v>5053</v>
      </c>
      <c r="B1916" t="s">
        <v>1972</v>
      </c>
      <c r="C1916" t="s">
        <v>1402</v>
      </c>
      <c r="D1916" t="s">
        <v>312</v>
      </c>
      <c r="E1916" t="s">
        <v>1397</v>
      </c>
      <c r="F1916" t="s">
        <v>5056</v>
      </c>
      <c r="H1916" s="1">
        <v>45767</v>
      </c>
      <c r="I1916" t="s">
        <v>192</v>
      </c>
      <c r="J1916" t="s">
        <v>2</v>
      </c>
      <c r="K1916" t="s">
        <v>1</v>
      </c>
      <c r="L1916" t="s">
        <v>26</v>
      </c>
      <c r="M1916" t="s">
        <v>7747</v>
      </c>
      <c r="N1916">
        <v>6</v>
      </c>
      <c r="O1916" t="s">
        <v>2</v>
      </c>
      <c r="P1916">
        <v>1</v>
      </c>
    </row>
    <row r="1917" spans="1:16" x14ac:dyDescent="0.35">
      <c r="A1917" t="s">
        <v>5057</v>
      </c>
      <c r="B1917" t="s">
        <v>2030</v>
      </c>
      <c r="C1917" t="s">
        <v>1396</v>
      </c>
      <c r="D1917" t="s">
        <v>313</v>
      </c>
      <c r="E1917" t="s">
        <v>1397</v>
      </c>
      <c r="F1917" t="s">
        <v>5058</v>
      </c>
      <c r="H1917" s="1">
        <v>45767</v>
      </c>
      <c r="I1917" t="s">
        <v>192</v>
      </c>
      <c r="J1917" t="s">
        <v>2</v>
      </c>
      <c r="K1917" t="s">
        <v>1</v>
      </c>
      <c r="L1917" t="s">
        <v>26</v>
      </c>
      <c r="M1917" t="s">
        <v>7747</v>
      </c>
      <c r="N1917">
        <v>6</v>
      </c>
      <c r="O1917" t="s">
        <v>2</v>
      </c>
      <c r="P1917">
        <v>1</v>
      </c>
    </row>
    <row r="1918" spans="1:16" x14ac:dyDescent="0.35">
      <c r="A1918" t="s">
        <v>5059</v>
      </c>
      <c r="B1918" t="s">
        <v>2242</v>
      </c>
      <c r="C1918" t="s">
        <v>1402</v>
      </c>
      <c r="D1918" t="s">
        <v>98</v>
      </c>
      <c r="E1918" t="s">
        <v>1397</v>
      </c>
      <c r="F1918" t="s">
        <v>5060</v>
      </c>
      <c r="H1918" s="1">
        <v>45767</v>
      </c>
      <c r="I1918" t="s">
        <v>192</v>
      </c>
      <c r="J1918" t="s">
        <v>2</v>
      </c>
      <c r="K1918" t="s">
        <v>1</v>
      </c>
      <c r="L1918" t="s">
        <v>26</v>
      </c>
      <c r="M1918" t="s">
        <v>7747</v>
      </c>
      <c r="N1918">
        <v>6</v>
      </c>
      <c r="O1918" t="s">
        <v>2</v>
      </c>
      <c r="P1918">
        <v>1</v>
      </c>
    </row>
    <row r="1919" spans="1:16" x14ac:dyDescent="0.35">
      <c r="A1919" t="s">
        <v>5059</v>
      </c>
      <c r="B1919" t="s">
        <v>1939</v>
      </c>
      <c r="C1919" t="s">
        <v>1472</v>
      </c>
      <c r="D1919" t="s">
        <v>98</v>
      </c>
      <c r="E1919" t="s">
        <v>1397</v>
      </c>
      <c r="F1919" t="s">
        <v>5061</v>
      </c>
      <c r="H1919" s="1">
        <v>45767</v>
      </c>
      <c r="I1919" t="s">
        <v>192</v>
      </c>
      <c r="J1919" t="s">
        <v>2</v>
      </c>
      <c r="K1919" t="s">
        <v>1</v>
      </c>
      <c r="L1919" t="s">
        <v>26</v>
      </c>
      <c r="M1919" t="s">
        <v>1472</v>
      </c>
      <c r="N1919">
        <v>6</v>
      </c>
      <c r="O1919" t="s">
        <v>2</v>
      </c>
      <c r="P1919">
        <v>1</v>
      </c>
    </row>
    <row r="1920" spans="1:16" x14ac:dyDescent="0.35">
      <c r="A1920" t="s">
        <v>5059</v>
      </c>
      <c r="B1920" t="s">
        <v>2560</v>
      </c>
      <c r="C1920" t="s">
        <v>1558</v>
      </c>
      <c r="D1920" t="s">
        <v>98</v>
      </c>
      <c r="E1920" t="s">
        <v>1397</v>
      </c>
      <c r="F1920" t="s">
        <v>5062</v>
      </c>
      <c r="H1920" s="1">
        <v>45767</v>
      </c>
      <c r="I1920" t="s">
        <v>192</v>
      </c>
      <c r="J1920" t="s">
        <v>2</v>
      </c>
      <c r="K1920" t="s">
        <v>1</v>
      </c>
      <c r="L1920" t="s">
        <v>26</v>
      </c>
      <c r="M1920" t="s">
        <v>7747</v>
      </c>
      <c r="N1920">
        <v>6</v>
      </c>
      <c r="O1920" t="s">
        <v>2</v>
      </c>
      <c r="P1920">
        <v>1</v>
      </c>
    </row>
    <row r="1921" spans="1:16" x14ac:dyDescent="0.35">
      <c r="A1921" t="s">
        <v>5059</v>
      </c>
      <c r="B1921" t="s">
        <v>1481</v>
      </c>
      <c r="C1921" t="s">
        <v>1558</v>
      </c>
      <c r="D1921" t="s">
        <v>98</v>
      </c>
      <c r="E1921" t="s">
        <v>1397</v>
      </c>
      <c r="F1921" t="s">
        <v>5063</v>
      </c>
      <c r="H1921" s="1">
        <v>45767</v>
      </c>
      <c r="I1921" t="s">
        <v>192</v>
      </c>
      <c r="J1921" t="s">
        <v>2</v>
      </c>
      <c r="K1921" t="s">
        <v>1</v>
      </c>
      <c r="L1921" t="s">
        <v>26</v>
      </c>
      <c r="M1921" t="s">
        <v>7747</v>
      </c>
      <c r="N1921">
        <v>6</v>
      </c>
      <c r="O1921" t="s">
        <v>2</v>
      </c>
      <c r="P1921">
        <v>1</v>
      </c>
    </row>
    <row r="1922" spans="1:16" x14ac:dyDescent="0.35">
      <c r="A1922" t="s">
        <v>5064</v>
      </c>
      <c r="B1922" t="s">
        <v>2221</v>
      </c>
      <c r="C1922" t="s">
        <v>1402</v>
      </c>
      <c r="D1922" t="s">
        <v>98</v>
      </c>
      <c r="E1922" t="s">
        <v>1397</v>
      </c>
      <c r="F1922" t="s">
        <v>5065</v>
      </c>
      <c r="H1922" s="1">
        <v>45767</v>
      </c>
      <c r="I1922" t="s">
        <v>192</v>
      </c>
      <c r="J1922" t="s">
        <v>2</v>
      </c>
      <c r="K1922" t="s">
        <v>1</v>
      </c>
      <c r="L1922" t="s">
        <v>26</v>
      </c>
      <c r="M1922" t="s">
        <v>7747</v>
      </c>
      <c r="N1922">
        <v>6</v>
      </c>
      <c r="O1922" t="s">
        <v>2</v>
      </c>
      <c r="P1922">
        <v>1</v>
      </c>
    </row>
    <row r="1923" spans="1:16" x14ac:dyDescent="0.35">
      <c r="A1923" t="s">
        <v>5064</v>
      </c>
      <c r="B1923" t="s">
        <v>2042</v>
      </c>
      <c r="C1923" t="s">
        <v>1558</v>
      </c>
      <c r="D1923" t="s">
        <v>98</v>
      </c>
      <c r="E1923" t="s">
        <v>1397</v>
      </c>
      <c r="F1923" t="s">
        <v>5066</v>
      </c>
      <c r="H1923" s="1">
        <v>45767</v>
      </c>
      <c r="I1923" t="s">
        <v>192</v>
      </c>
      <c r="J1923" t="s">
        <v>2</v>
      </c>
      <c r="K1923" t="s">
        <v>1</v>
      </c>
      <c r="L1923" t="s">
        <v>26</v>
      </c>
      <c r="M1923" t="s">
        <v>7747</v>
      </c>
      <c r="N1923">
        <v>6</v>
      </c>
      <c r="O1923" t="s">
        <v>2</v>
      </c>
      <c r="P1923">
        <v>1</v>
      </c>
    </row>
    <row r="1924" spans="1:16" x14ac:dyDescent="0.35">
      <c r="A1924" t="s">
        <v>5067</v>
      </c>
      <c r="B1924" t="s">
        <v>1805</v>
      </c>
      <c r="C1924" t="s">
        <v>1396</v>
      </c>
      <c r="D1924" t="s">
        <v>4839</v>
      </c>
      <c r="E1924" t="s">
        <v>1397</v>
      </c>
      <c r="F1924" t="s">
        <v>5068</v>
      </c>
      <c r="H1924" s="1">
        <v>45767</v>
      </c>
      <c r="I1924" t="s">
        <v>192</v>
      </c>
      <c r="J1924" t="s">
        <v>2</v>
      </c>
      <c r="K1924" t="s">
        <v>1</v>
      </c>
      <c r="L1924" t="s">
        <v>26</v>
      </c>
      <c r="M1924" t="s">
        <v>7747</v>
      </c>
      <c r="N1924">
        <v>6</v>
      </c>
      <c r="O1924" t="s">
        <v>2</v>
      </c>
      <c r="P1924">
        <v>1</v>
      </c>
    </row>
    <row r="1925" spans="1:16" x14ac:dyDescent="0.35">
      <c r="A1925" t="s">
        <v>5069</v>
      </c>
      <c r="B1925" t="s">
        <v>5070</v>
      </c>
      <c r="C1925" t="s">
        <v>1402</v>
      </c>
      <c r="D1925" t="s">
        <v>112</v>
      </c>
      <c r="E1925" t="s">
        <v>1397</v>
      </c>
      <c r="F1925" t="s">
        <v>5071</v>
      </c>
      <c r="H1925" s="1">
        <v>45767</v>
      </c>
      <c r="I1925" t="s">
        <v>192</v>
      </c>
      <c r="J1925" t="s">
        <v>2</v>
      </c>
      <c r="K1925" t="s">
        <v>1</v>
      </c>
      <c r="L1925" t="s">
        <v>26</v>
      </c>
      <c r="M1925" t="s">
        <v>7747</v>
      </c>
      <c r="N1925">
        <v>6</v>
      </c>
      <c r="O1925" t="s">
        <v>2</v>
      </c>
      <c r="P1925">
        <v>1</v>
      </c>
    </row>
    <row r="1926" spans="1:16" x14ac:dyDescent="0.35">
      <c r="A1926" t="s">
        <v>5072</v>
      </c>
      <c r="B1926" t="s">
        <v>5073</v>
      </c>
      <c r="C1926" t="s">
        <v>1396</v>
      </c>
      <c r="D1926" t="s">
        <v>112</v>
      </c>
      <c r="E1926" t="s">
        <v>1397</v>
      </c>
      <c r="F1926" t="s">
        <v>5074</v>
      </c>
      <c r="H1926" s="1">
        <v>45767</v>
      </c>
      <c r="I1926" t="s">
        <v>192</v>
      </c>
      <c r="J1926" t="s">
        <v>2</v>
      </c>
      <c r="K1926" t="s">
        <v>1</v>
      </c>
      <c r="L1926" t="s">
        <v>26</v>
      </c>
      <c r="M1926" t="s">
        <v>7747</v>
      </c>
      <c r="N1926">
        <v>6</v>
      </c>
      <c r="O1926" t="s">
        <v>2</v>
      </c>
      <c r="P1926">
        <v>1</v>
      </c>
    </row>
    <row r="1927" spans="1:16" x14ac:dyDescent="0.35">
      <c r="A1927" t="s">
        <v>5075</v>
      </c>
      <c r="B1927" t="s">
        <v>1668</v>
      </c>
      <c r="C1927" t="s">
        <v>1558</v>
      </c>
      <c r="D1927" t="s">
        <v>98</v>
      </c>
      <c r="E1927" t="s">
        <v>1397</v>
      </c>
      <c r="F1927" t="s">
        <v>5076</v>
      </c>
      <c r="H1927" s="1">
        <v>45767</v>
      </c>
      <c r="I1927" t="s">
        <v>192</v>
      </c>
      <c r="J1927" t="s">
        <v>2</v>
      </c>
      <c r="K1927" t="s">
        <v>1</v>
      </c>
      <c r="L1927" t="s">
        <v>26</v>
      </c>
      <c r="M1927" t="s">
        <v>7747</v>
      </c>
      <c r="N1927">
        <v>6</v>
      </c>
      <c r="O1927" t="s">
        <v>2</v>
      </c>
      <c r="P1927">
        <v>1</v>
      </c>
    </row>
    <row r="1928" spans="1:16" x14ac:dyDescent="0.35">
      <c r="A1928" t="s">
        <v>5077</v>
      </c>
      <c r="B1928" t="s">
        <v>1421</v>
      </c>
      <c r="C1928" t="s">
        <v>1402</v>
      </c>
      <c r="D1928" t="s">
        <v>112</v>
      </c>
      <c r="E1928" t="s">
        <v>1397</v>
      </c>
      <c r="F1928" t="s">
        <v>5078</v>
      </c>
      <c r="H1928" s="1">
        <v>45767</v>
      </c>
      <c r="I1928" t="s">
        <v>192</v>
      </c>
      <c r="J1928" t="s">
        <v>2</v>
      </c>
      <c r="K1928" t="s">
        <v>1</v>
      </c>
      <c r="L1928" t="s">
        <v>26</v>
      </c>
      <c r="M1928" t="s">
        <v>7747</v>
      </c>
      <c r="N1928">
        <v>6</v>
      </c>
      <c r="O1928" t="s">
        <v>2</v>
      </c>
      <c r="P1928">
        <v>1</v>
      </c>
    </row>
    <row r="1929" spans="1:16" x14ac:dyDescent="0.35">
      <c r="A1929" t="s">
        <v>5079</v>
      </c>
      <c r="B1929" t="s">
        <v>2000</v>
      </c>
      <c r="C1929" t="s">
        <v>1396</v>
      </c>
      <c r="D1929" t="s">
        <v>112</v>
      </c>
      <c r="E1929" t="s">
        <v>1397</v>
      </c>
      <c r="F1929" t="s">
        <v>5080</v>
      </c>
      <c r="H1929" s="1">
        <v>45767</v>
      </c>
      <c r="I1929" t="s">
        <v>192</v>
      </c>
      <c r="J1929" t="s">
        <v>2</v>
      </c>
      <c r="K1929" t="s">
        <v>1</v>
      </c>
      <c r="L1929" t="s">
        <v>26</v>
      </c>
      <c r="M1929" t="s">
        <v>7747</v>
      </c>
      <c r="N1929">
        <v>6</v>
      </c>
      <c r="O1929" t="s">
        <v>2</v>
      </c>
      <c r="P1929">
        <v>1</v>
      </c>
    </row>
    <row r="1930" spans="1:16" x14ac:dyDescent="0.35">
      <c r="A1930" t="s">
        <v>5081</v>
      </c>
      <c r="B1930" t="s">
        <v>2179</v>
      </c>
      <c r="C1930" t="s">
        <v>1396</v>
      </c>
      <c r="D1930" t="s">
        <v>112</v>
      </c>
      <c r="E1930" t="s">
        <v>1397</v>
      </c>
      <c r="F1930" t="s">
        <v>5082</v>
      </c>
      <c r="H1930" s="1">
        <v>45767</v>
      </c>
      <c r="I1930" t="s">
        <v>192</v>
      </c>
      <c r="J1930" t="s">
        <v>2</v>
      </c>
      <c r="K1930" t="s">
        <v>1</v>
      </c>
      <c r="L1930" t="s">
        <v>26</v>
      </c>
      <c r="M1930" t="s">
        <v>7747</v>
      </c>
      <c r="N1930">
        <v>6</v>
      </c>
      <c r="O1930" t="s">
        <v>2</v>
      </c>
      <c r="P1930">
        <v>1</v>
      </c>
    </row>
    <row r="1931" spans="1:16" x14ac:dyDescent="0.35">
      <c r="A1931" t="s">
        <v>5083</v>
      </c>
      <c r="B1931" t="s">
        <v>4785</v>
      </c>
      <c r="C1931" t="s">
        <v>1396</v>
      </c>
      <c r="D1931" t="s">
        <v>312</v>
      </c>
      <c r="E1931" t="s">
        <v>1397</v>
      </c>
      <c r="F1931" t="s">
        <v>5084</v>
      </c>
      <c r="H1931" s="1">
        <v>45767</v>
      </c>
      <c r="I1931" t="s">
        <v>192</v>
      </c>
      <c r="J1931" t="s">
        <v>2</v>
      </c>
      <c r="K1931" t="s">
        <v>1</v>
      </c>
      <c r="L1931" t="s">
        <v>26</v>
      </c>
      <c r="M1931" t="s">
        <v>7747</v>
      </c>
      <c r="N1931">
        <v>6</v>
      </c>
      <c r="O1931" t="s">
        <v>2</v>
      </c>
      <c r="P1931">
        <v>1</v>
      </c>
    </row>
    <row r="1932" spans="1:16" x14ac:dyDescent="0.35">
      <c r="A1932" t="s">
        <v>5085</v>
      </c>
      <c r="B1932" t="s">
        <v>5086</v>
      </c>
      <c r="C1932" t="s">
        <v>1396</v>
      </c>
      <c r="D1932" t="s">
        <v>112</v>
      </c>
      <c r="E1932" t="s">
        <v>1397</v>
      </c>
      <c r="F1932" t="s">
        <v>5087</v>
      </c>
      <c r="H1932" s="1">
        <v>45767</v>
      </c>
      <c r="I1932" t="s">
        <v>192</v>
      </c>
      <c r="J1932" t="s">
        <v>2</v>
      </c>
      <c r="K1932" t="s">
        <v>1</v>
      </c>
      <c r="L1932" t="s">
        <v>26</v>
      </c>
      <c r="M1932" t="s">
        <v>7747</v>
      </c>
      <c r="N1932">
        <v>6</v>
      </c>
      <c r="O1932" t="s">
        <v>2</v>
      </c>
      <c r="P1932">
        <v>1</v>
      </c>
    </row>
    <row r="1933" spans="1:16" x14ac:dyDescent="0.35">
      <c r="A1933" t="s">
        <v>5088</v>
      </c>
      <c r="B1933" t="s">
        <v>1439</v>
      </c>
      <c r="C1933" t="s">
        <v>1402</v>
      </c>
      <c r="D1933" t="s">
        <v>98</v>
      </c>
      <c r="E1933" t="s">
        <v>1397</v>
      </c>
      <c r="F1933" t="s">
        <v>5089</v>
      </c>
      <c r="H1933" s="1">
        <v>45767</v>
      </c>
      <c r="I1933" t="s">
        <v>192</v>
      </c>
      <c r="J1933" t="s">
        <v>2</v>
      </c>
      <c r="K1933" t="s">
        <v>1</v>
      </c>
      <c r="L1933" t="s">
        <v>26</v>
      </c>
      <c r="M1933" t="s">
        <v>7747</v>
      </c>
      <c r="N1933">
        <v>6</v>
      </c>
      <c r="O1933" t="s">
        <v>2</v>
      </c>
      <c r="P1933">
        <v>1</v>
      </c>
    </row>
    <row r="1934" spans="1:16" x14ac:dyDescent="0.35">
      <c r="A1934" t="s">
        <v>5088</v>
      </c>
      <c r="B1934" t="s">
        <v>3020</v>
      </c>
      <c r="C1934" t="s">
        <v>1558</v>
      </c>
      <c r="D1934" t="s">
        <v>98</v>
      </c>
      <c r="E1934" t="s">
        <v>1397</v>
      </c>
      <c r="F1934" t="s">
        <v>5090</v>
      </c>
      <c r="H1934" s="1">
        <v>45767</v>
      </c>
      <c r="I1934" t="s">
        <v>192</v>
      </c>
      <c r="J1934" t="s">
        <v>2</v>
      </c>
      <c r="K1934" t="s">
        <v>1</v>
      </c>
      <c r="L1934" t="s">
        <v>26</v>
      </c>
      <c r="M1934" t="s">
        <v>7747</v>
      </c>
      <c r="N1934">
        <v>6</v>
      </c>
      <c r="O1934" t="s">
        <v>2</v>
      </c>
      <c r="P1934">
        <v>1</v>
      </c>
    </row>
    <row r="1935" spans="1:16" x14ac:dyDescent="0.35">
      <c r="A1935" t="s">
        <v>5088</v>
      </c>
      <c r="B1935" t="s">
        <v>1410</v>
      </c>
      <c r="C1935" t="s">
        <v>1558</v>
      </c>
      <c r="D1935" t="s">
        <v>98</v>
      </c>
      <c r="E1935" t="s">
        <v>1397</v>
      </c>
      <c r="F1935" t="s">
        <v>5091</v>
      </c>
      <c r="H1935" s="1">
        <v>45767</v>
      </c>
      <c r="I1935" t="s">
        <v>192</v>
      </c>
      <c r="J1935" t="s">
        <v>2</v>
      </c>
      <c r="K1935" t="s">
        <v>1</v>
      </c>
      <c r="L1935" t="s">
        <v>26</v>
      </c>
      <c r="M1935" t="s">
        <v>7747</v>
      </c>
      <c r="N1935">
        <v>6</v>
      </c>
      <c r="O1935" t="s">
        <v>2</v>
      </c>
      <c r="P1935">
        <v>1</v>
      </c>
    </row>
    <row r="1936" spans="1:16" x14ac:dyDescent="0.35">
      <c r="A1936" t="s">
        <v>5092</v>
      </c>
      <c r="B1936" t="s">
        <v>5093</v>
      </c>
      <c r="C1936" t="s">
        <v>1396</v>
      </c>
      <c r="D1936" t="s">
        <v>112</v>
      </c>
      <c r="E1936" t="s">
        <v>1397</v>
      </c>
      <c r="F1936" t="s">
        <v>5094</v>
      </c>
      <c r="H1936" s="1">
        <v>45767</v>
      </c>
      <c r="I1936" t="s">
        <v>192</v>
      </c>
      <c r="J1936" t="s">
        <v>2</v>
      </c>
      <c r="K1936" t="s">
        <v>1</v>
      </c>
      <c r="L1936" t="s">
        <v>26</v>
      </c>
      <c r="M1936" t="s">
        <v>7747</v>
      </c>
      <c r="N1936">
        <v>6</v>
      </c>
      <c r="O1936" t="s">
        <v>2</v>
      </c>
      <c r="P1936">
        <v>1</v>
      </c>
    </row>
    <row r="1937" spans="1:16" x14ac:dyDescent="0.35">
      <c r="A1937" t="s">
        <v>5095</v>
      </c>
      <c r="B1937" t="s">
        <v>2194</v>
      </c>
      <c r="C1937" t="s">
        <v>1402</v>
      </c>
      <c r="D1937" t="s">
        <v>312</v>
      </c>
      <c r="E1937" t="s">
        <v>1397</v>
      </c>
      <c r="F1937" t="s">
        <v>5096</v>
      </c>
      <c r="H1937" s="1">
        <v>45767</v>
      </c>
      <c r="I1937" t="s">
        <v>192</v>
      </c>
      <c r="J1937" t="s">
        <v>2</v>
      </c>
      <c r="K1937" t="s">
        <v>1</v>
      </c>
      <c r="L1937" t="s">
        <v>26</v>
      </c>
      <c r="M1937" t="s">
        <v>7747</v>
      </c>
      <c r="N1937">
        <v>6</v>
      </c>
      <c r="O1937" t="s">
        <v>2</v>
      </c>
      <c r="P1937">
        <v>1</v>
      </c>
    </row>
    <row r="1938" spans="1:16" x14ac:dyDescent="0.35">
      <c r="A1938" t="s">
        <v>5097</v>
      </c>
      <c r="B1938" t="s">
        <v>1932</v>
      </c>
      <c r="C1938" t="s">
        <v>1402</v>
      </c>
      <c r="D1938" t="s">
        <v>98</v>
      </c>
      <c r="E1938" t="s">
        <v>1397</v>
      </c>
      <c r="F1938" t="s">
        <v>5098</v>
      </c>
      <c r="H1938" s="1">
        <v>45767</v>
      </c>
      <c r="I1938" t="s">
        <v>192</v>
      </c>
      <c r="J1938" t="s">
        <v>2</v>
      </c>
      <c r="K1938" t="s">
        <v>1</v>
      </c>
      <c r="L1938" t="s">
        <v>26</v>
      </c>
      <c r="M1938" t="s">
        <v>7747</v>
      </c>
      <c r="N1938">
        <v>6</v>
      </c>
      <c r="O1938" t="s">
        <v>2</v>
      </c>
      <c r="P1938">
        <v>1</v>
      </c>
    </row>
    <row r="1939" spans="1:16" x14ac:dyDescent="0.35">
      <c r="A1939" t="s">
        <v>5099</v>
      </c>
      <c r="B1939" t="s">
        <v>2374</v>
      </c>
      <c r="C1939" t="s">
        <v>1396</v>
      </c>
      <c r="D1939" t="s">
        <v>4839</v>
      </c>
      <c r="E1939" t="s">
        <v>1397</v>
      </c>
      <c r="F1939" t="s">
        <v>5100</v>
      </c>
      <c r="H1939" s="1">
        <v>45767</v>
      </c>
      <c r="I1939" t="s">
        <v>192</v>
      </c>
      <c r="J1939" t="s">
        <v>2</v>
      </c>
      <c r="K1939" t="s">
        <v>1</v>
      </c>
      <c r="L1939" t="s">
        <v>26</v>
      </c>
      <c r="M1939" t="s">
        <v>7747</v>
      </c>
      <c r="N1939">
        <v>6</v>
      </c>
      <c r="O1939" t="s">
        <v>2</v>
      </c>
      <c r="P1939">
        <v>1</v>
      </c>
    </row>
    <row r="1940" spans="1:16" x14ac:dyDescent="0.35">
      <c r="A1940" t="s">
        <v>5101</v>
      </c>
      <c r="B1940" t="s">
        <v>1485</v>
      </c>
      <c r="C1940" t="s">
        <v>1558</v>
      </c>
      <c r="D1940" t="s">
        <v>98</v>
      </c>
      <c r="E1940" t="s">
        <v>1397</v>
      </c>
      <c r="F1940" t="s">
        <v>5102</v>
      </c>
      <c r="H1940" s="1">
        <v>45767</v>
      </c>
      <c r="I1940" t="s">
        <v>192</v>
      </c>
      <c r="J1940" t="s">
        <v>2</v>
      </c>
      <c r="K1940" t="s">
        <v>1</v>
      </c>
      <c r="L1940" t="s">
        <v>26</v>
      </c>
      <c r="M1940" t="s">
        <v>7747</v>
      </c>
      <c r="N1940">
        <v>6</v>
      </c>
      <c r="O1940" t="s">
        <v>2</v>
      </c>
      <c r="P1940">
        <v>1</v>
      </c>
    </row>
    <row r="1941" spans="1:16" x14ac:dyDescent="0.35">
      <c r="A1941" t="s">
        <v>5103</v>
      </c>
      <c r="B1941" t="s">
        <v>1501</v>
      </c>
      <c r="C1941" t="s">
        <v>1402</v>
      </c>
      <c r="D1941" t="s">
        <v>332</v>
      </c>
      <c r="E1941" t="s">
        <v>1397</v>
      </c>
      <c r="F1941" t="s">
        <v>5104</v>
      </c>
      <c r="H1941" s="1">
        <v>45767</v>
      </c>
      <c r="I1941" t="s">
        <v>192</v>
      </c>
      <c r="J1941" t="s">
        <v>2</v>
      </c>
      <c r="K1941" t="s">
        <v>1</v>
      </c>
      <c r="L1941" t="s">
        <v>26</v>
      </c>
      <c r="M1941" t="s">
        <v>7747</v>
      </c>
      <c r="N1941">
        <v>6</v>
      </c>
      <c r="O1941" t="s">
        <v>2</v>
      </c>
      <c r="P1941">
        <v>1</v>
      </c>
    </row>
    <row r="1942" spans="1:16" x14ac:dyDescent="0.35">
      <c r="A1942" t="s">
        <v>5105</v>
      </c>
      <c r="B1942" t="s">
        <v>2146</v>
      </c>
      <c r="C1942" t="s">
        <v>1402</v>
      </c>
      <c r="D1942" t="s">
        <v>4839</v>
      </c>
      <c r="E1942" t="s">
        <v>1397</v>
      </c>
      <c r="F1942" t="s">
        <v>5106</v>
      </c>
      <c r="H1942" s="1">
        <v>45767</v>
      </c>
      <c r="I1942" t="s">
        <v>192</v>
      </c>
      <c r="J1942" t="s">
        <v>2</v>
      </c>
      <c r="K1942" t="s">
        <v>1</v>
      </c>
      <c r="L1942" t="s">
        <v>26</v>
      </c>
      <c r="M1942" t="s">
        <v>7747</v>
      </c>
      <c r="N1942">
        <v>6</v>
      </c>
      <c r="O1942" t="s">
        <v>2</v>
      </c>
      <c r="P1942">
        <v>1</v>
      </c>
    </row>
    <row r="1943" spans="1:16" x14ac:dyDescent="0.35">
      <c r="A1943" t="s">
        <v>5105</v>
      </c>
      <c r="B1943" t="s">
        <v>2726</v>
      </c>
      <c r="C1943" t="s">
        <v>1554</v>
      </c>
      <c r="D1943" t="s">
        <v>4839</v>
      </c>
      <c r="E1943" t="s">
        <v>1397</v>
      </c>
      <c r="F1943" t="s">
        <v>5107</v>
      </c>
      <c r="H1943" s="1">
        <v>45767</v>
      </c>
      <c r="I1943" t="s">
        <v>192</v>
      </c>
      <c r="J1943" t="s">
        <v>2</v>
      </c>
      <c r="K1943" t="s">
        <v>1</v>
      </c>
      <c r="L1943" t="s">
        <v>26</v>
      </c>
      <c r="M1943" t="s">
        <v>1472</v>
      </c>
      <c r="N1943">
        <v>6</v>
      </c>
      <c r="O1943" t="s">
        <v>2</v>
      </c>
      <c r="P1943">
        <v>1</v>
      </c>
    </row>
    <row r="1944" spans="1:16" x14ac:dyDescent="0.35">
      <c r="A1944" t="s">
        <v>5105</v>
      </c>
      <c r="B1944" t="s">
        <v>3294</v>
      </c>
      <c r="C1944" t="s">
        <v>1554</v>
      </c>
      <c r="D1944" t="s">
        <v>4839</v>
      </c>
      <c r="E1944" t="s">
        <v>1397</v>
      </c>
      <c r="F1944" t="s">
        <v>5108</v>
      </c>
      <c r="H1944" s="1">
        <v>45767</v>
      </c>
      <c r="I1944" t="s">
        <v>192</v>
      </c>
      <c r="J1944" t="s">
        <v>2</v>
      </c>
      <c r="K1944" t="s">
        <v>1</v>
      </c>
      <c r="L1944" t="s">
        <v>26</v>
      </c>
      <c r="M1944" t="s">
        <v>1472</v>
      </c>
      <c r="N1944">
        <v>6</v>
      </c>
      <c r="O1944" t="s">
        <v>2</v>
      </c>
      <c r="P1944">
        <v>1</v>
      </c>
    </row>
    <row r="1945" spans="1:16" x14ac:dyDescent="0.35">
      <c r="A1945" t="s">
        <v>5109</v>
      </c>
      <c r="B1945" t="s">
        <v>4977</v>
      </c>
      <c r="C1945" t="s">
        <v>1396</v>
      </c>
      <c r="D1945" t="s">
        <v>1526</v>
      </c>
      <c r="E1945" t="s">
        <v>1397</v>
      </c>
      <c r="F1945" t="s">
        <v>5110</v>
      </c>
      <c r="H1945" s="1">
        <v>45767</v>
      </c>
      <c r="I1945" t="s">
        <v>192</v>
      </c>
      <c r="J1945" t="s">
        <v>2</v>
      </c>
      <c r="K1945" t="s">
        <v>1</v>
      </c>
      <c r="L1945" t="s">
        <v>26</v>
      </c>
      <c r="M1945" t="s">
        <v>7747</v>
      </c>
      <c r="N1945">
        <v>6</v>
      </c>
      <c r="O1945" t="s">
        <v>2</v>
      </c>
      <c r="P1945">
        <v>1</v>
      </c>
    </row>
    <row r="1946" spans="1:16" x14ac:dyDescent="0.35">
      <c r="A1946" t="s">
        <v>5111</v>
      </c>
      <c r="B1946" t="s">
        <v>5112</v>
      </c>
      <c r="C1946" t="s">
        <v>1402</v>
      </c>
      <c r="D1946" t="s">
        <v>394</v>
      </c>
      <c r="E1946" t="s">
        <v>1397</v>
      </c>
      <c r="F1946" t="s">
        <v>5113</v>
      </c>
      <c r="H1946" s="1">
        <v>45767</v>
      </c>
      <c r="I1946" t="s">
        <v>192</v>
      </c>
      <c r="J1946" t="s">
        <v>2</v>
      </c>
      <c r="K1946" t="s">
        <v>1</v>
      </c>
      <c r="L1946" t="s">
        <v>26</v>
      </c>
      <c r="M1946" t="s">
        <v>7747</v>
      </c>
      <c r="N1946">
        <v>6</v>
      </c>
      <c r="O1946" t="s">
        <v>2</v>
      </c>
      <c r="P1946">
        <v>1</v>
      </c>
    </row>
    <row r="1947" spans="1:16" x14ac:dyDescent="0.35">
      <c r="A1947" t="s">
        <v>5114</v>
      </c>
      <c r="B1947" t="s">
        <v>5115</v>
      </c>
      <c r="C1947" t="s">
        <v>1558</v>
      </c>
      <c r="D1947" t="s">
        <v>394</v>
      </c>
      <c r="E1947" t="s">
        <v>1397</v>
      </c>
      <c r="F1947" t="s">
        <v>5116</v>
      </c>
      <c r="H1947" s="1">
        <v>45767</v>
      </c>
      <c r="I1947" t="s">
        <v>192</v>
      </c>
      <c r="J1947" t="s">
        <v>2</v>
      </c>
      <c r="K1947" t="s">
        <v>1</v>
      </c>
      <c r="L1947" t="s">
        <v>26</v>
      </c>
      <c r="M1947" t="s">
        <v>7747</v>
      </c>
      <c r="N1947">
        <v>6</v>
      </c>
      <c r="O1947" t="s">
        <v>2</v>
      </c>
      <c r="P1947">
        <v>1</v>
      </c>
    </row>
    <row r="1948" spans="1:16" x14ac:dyDescent="0.35">
      <c r="A1948" t="s">
        <v>1488</v>
      </c>
      <c r="B1948" t="s">
        <v>2283</v>
      </c>
      <c r="C1948" t="s">
        <v>1402</v>
      </c>
      <c r="D1948" t="s">
        <v>112</v>
      </c>
      <c r="E1948" t="s">
        <v>1397</v>
      </c>
      <c r="F1948" t="s">
        <v>5117</v>
      </c>
      <c r="H1948" s="1">
        <v>45767</v>
      </c>
      <c r="I1948" t="s">
        <v>192</v>
      </c>
      <c r="J1948" t="s">
        <v>2</v>
      </c>
      <c r="K1948" t="s">
        <v>1</v>
      </c>
      <c r="L1948" t="s">
        <v>26</v>
      </c>
      <c r="M1948" t="s">
        <v>7747</v>
      </c>
      <c r="N1948">
        <v>6</v>
      </c>
      <c r="O1948" t="s">
        <v>2</v>
      </c>
      <c r="P1948">
        <v>1</v>
      </c>
    </row>
    <row r="1949" spans="1:16" x14ac:dyDescent="0.35">
      <c r="A1949" t="s">
        <v>1488</v>
      </c>
      <c r="B1949" t="s">
        <v>5118</v>
      </c>
      <c r="C1949" t="s">
        <v>1472</v>
      </c>
      <c r="D1949" t="s">
        <v>112</v>
      </c>
      <c r="E1949" t="s">
        <v>1397</v>
      </c>
      <c r="F1949" t="s">
        <v>5119</v>
      </c>
      <c r="H1949" s="1">
        <v>45767</v>
      </c>
      <c r="I1949" t="s">
        <v>192</v>
      </c>
      <c r="J1949" t="s">
        <v>2</v>
      </c>
      <c r="K1949" t="s">
        <v>1</v>
      </c>
      <c r="L1949" t="s">
        <v>29</v>
      </c>
      <c r="M1949" t="s">
        <v>1472</v>
      </c>
      <c r="N1949">
        <v>6</v>
      </c>
      <c r="O1949" t="s">
        <v>2</v>
      </c>
      <c r="P1949">
        <v>1</v>
      </c>
    </row>
    <row r="1950" spans="1:16" x14ac:dyDescent="0.35">
      <c r="A1950" t="s">
        <v>5120</v>
      </c>
      <c r="B1950" t="s">
        <v>5121</v>
      </c>
      <c r="C1950" t="s">
        <v>1472</v>
      </c>
      <c r="D1950" t="s">
        <v>394</v>
      </c>
      <c r="E1950" t="s">
        <v>1397</v>
      </c>
      <c r="F1950" t="s">
        <v>5122</v>
      </c>
      <c r="H1950" s="1">
        <v>45767</v>
      </c>
      <c r="I1950" t="s">
        <v>192</v>
      </c>
      <c r="J1950" t="s">
        <v>2</v>
      </c>
      <c r="K1950" t="s">
        <v>1</v>
      </c>
      <c r="L1950" t="s">
        <v>29</v>
      </c>
      <c r="M1950" t="s">
        <v>1472</v>
      </c>
      <c r="N1950">
        <v>6</v>
      </c>
      <c r="O1950" t="s">
        <v>2</v>
      </c>
      <c r="P1950">
        <v>1</v>
      </c>
    </row>
    <row r="1951" spans="1:16" x14ac:dyDescent="0.35">
      <c r="A1951" t="s">
        <v>5120</v>
      </c>
      <c r="B1951" t="s">
        <v>5123</v>
      </c>
      <c r="C1951" t="s">
        <v>1402</v>
      </c>
      <c r="D1951" t="s">
        <v>394</v>
      </c>
      <c r="E1951" t="s">
        <v>1397</v>
      </c>
      <c r="F1951" t="s">
        <v>5124</v>
      </c>
      <c r="H1951" s="1">
        <v>45767</v>
      </c>
      <c r="I1951" t="s">
        <v>192</v>
      </c>
      <c r="J1951" t="s">
        <v>2</v>
      </c>
      <c r="K1951" t="s">
        <v>1</v>
      </c>
      <c r="L1951" t="s">
        <v>29</v>
      </c>
      <c r="M1951" t="s">
        <v>7747</v>
      </c>
      <c r="N1951">
        <v>6</v>
      </c>
      <c r="O1951" t="s">
        <v>2</v>
      </c>
      <c r="P1951">
        <v>1</v>
      </c>
    </row>
    <row r="1952" spans="1:16" x14ac:dyDescent="0.35">
      <c r="A1952" t="s">
        <v>5120</v>
      </c>
      <c r="B1952" t="s">
        <v>5125</v>
      </c>
      <c r="C1952" t="s">
        <v>1472</v>
      </c>
      <c r="D1952" t="s">
        <v>394</v>
      </c>
      <c r="E1952" t="s">
        <v>1397</v>
      </c>
      <c r="F1952" t="s">
        <v>5126</v>
      </c>
      <c r="H1952" s="1">
        <v>45767</v>
      </c>
      <c r="I1952" t="s">
        <v>192</v>
      </c>
      <c r="J1952" t="s">
        <v>2</v>
      </c>
      <c r="K1952" t="s">
        <v>1</v>
      </c>
      <c r="L1952" t="s">
        <v>29</v>
      </c>
      <c r="M1952" t="s">
        <v>1472</v>
      </c>
      <c r="N1952">
        <v>6</v>
      </c>
      <c r="O1952" t="s">
        <v>2</v>
      </c>
      <c r="P1952">
        <v>1</v>
      </c>
    </row>
    <row r="1953" spans="1:16" x14ac:dyDescent="0.35">
      <c r="A1953" t="s">
        <v>5127</v>
      </c>
      <c r="B1953" t="s">
        <v>3780</v>
      </c>
      <c r="C1953" t="s">
        <v>1396</v>
      </c>
      <c r="D1953" t="s">
        <v>112</v>
      </c>
      <c r="E1953" t="s">
        <v>1397</v>
      </c>
      <c r="F1953" t="s">
        <v>5128</v>
      </c>
      <c r="H1953" s="1">
        <v>45767</v>
      </c>
      <c r="I1953" t="s">
        <v>192</v>
      </c>
      <c r="J1953" t="s">
        <v>2</v>
      </c>
      <c r="K1953" t="s">
        <v>1</v>
      </c>
      <c r="L1953" t="s">
        <v>29</v>
      </c>
      <c r="M1953" t="s">
        <v>7747</v>
      </c>
      <c r="N1953">
        <v>6</v>
      </c>
      <c r="O1953" t="s">
        <v>2</v>
      </c>
      <c r="P1953">
        <v>1</v>
      </c>
    </row>
    <row r="1954" spans="1:16" x14ac:dyDescent="0.35">
      <c r="A1954" t="s">
        <v>5129</v>
      </c>
      <c r="B1954" t="s">
        <v>5130</v>
      </c>
      <c r="C1954" t="s">
        <v>1396</v>
      </c>
      <c r="D1954" t="s">
        <v>112</v>
      </c>
      <c r="E1954" t="s">
        <v>1397</v>
      </c>
      <c r="F1954" t="s">
        <v>5131</v>
      </c>
      <c r="H1954" s="1">
        <v>45767</v>
      </c>
      <c r="I1954" t="s">
        <v>192</v>
      </c>
      <c r="J1954" t="s">
        <v>2</v>
      </c>
      <c r="K1954" t="s">
        <v>1</v>
      </c>
      <c r="L1954" t="s">
        <v>29</v>
      </c>
      <c r="M1954" t="s">
        <v>7747</v>
      </c>
      <c r="N1954">
        <v>6</v>
      </c>
      <c r="O1954" t="s">
        <v>2</v>
      </c>
      <c r="P1954">
        <v>1</v>
      </c>
    </row>
    <row r="1955" spans="1:16" x14ac:dyDescent="0.35">
      <c r="A1955" t="s">
        <v>5132</v>
      </c>
      <c r="B1955" t="s">
        <v>1603</v>
      </c>
      <c r="C1955" t="s">
        <v>1558</v>
      </c>
      <c r="D1955" t="s">
        <v>98</v>
      </c>
      <c r="E1955" t="s">
        <v>1397</v>
      </c>
      <c r="F1955" t="s">
        <v>5133</v>
      </c>
      <c r="H1955" s="1">
        <v>45767</v>
      </c>
      <c r="I1955" t="s">
        <v>192</v>
      </c>
      <c r="J1955" t="s">
        <v>2</v>
      </c>
      <c r="K1955" t="s">
        <v>1</v>
      </c>
      <c r="L1955" t="s">
        <v>29</v>
      </c>
      <c r="M1955" t="s">
        <v>7747</v>
      </c>
      <c r="N1955">
        <v>6</v>
      </c>
      <c r="O1955" t="s">
        <v>2</v>
      </c>
      <c r="P1955">
        <v>1</v>
      </c>
    </row>
    <row r="1956" spans="1:16" x14ac:dyDescent="0.35">
      <c r="A1956" t="s">
        <v>5134</v>
      </c>
      <c r="B1956" t="s">
        <v>2374</v>
      </c>
      <c r="C1956" t="s">
        <v>1396</v>
      </c>
      <c r="D1956" t="s">
        <v>112</v>
      </c>
      <c r="E1956" t="s">
        <v>1397</v>
      </c>
      <c r="F1956" t="s">
        <v>5135</v>
      </c>
      <c r="H1956" s="1">
        <v>45767</v>
      </c>
      <c r="I1956" t="s">
        <v>192</v>
      </c>
      <c r="J1956" t="s">
        <v>2</v>
      </c>
      <c r="K1956" t="s">
        <v>1</v>
      </c>
      <c r="L1956" t="s">
        <v>29</v>
      </c>
      <c r="M1956" t="s">
        <v>7747</v>
      </c>
      <c r="N1956">
        <v>6</v>
      </c>
      <c r="O1956" t="s">
        <v>2</v>
      </c>
      <c r="P1956">
        <v>1</v>
      </c>
    </row>
    <row r="1957" spans="1:16" x14ac:dyDescent="0.35">
      <c r="A1957" t="s">
        <v>5134</v>
      </c>
      <c r="B1957" t="s">
        <v>1439</v>
      </c>
      <c r="C1957" t="s">
        <v>1402</v>
      </c>
      <c r="D1957" t="s">
        <v>112</v>
      </c>
      <c r="E1957" t="s">
        <v>1397</v>
      </c>
      <c r="F1957" t="s">
        <v>5136</v>
      </c>
      <c r="H1957" s="1">
        <v>45767</v>
      </c>
      <c r="I1957" t="s">
        <v>192</v>
      </c>
      <c r="J1957" t="s">
        <v>2</v>
      </c>
      <c r="K1957" t="s">
        <v>1</v>
      </c>
      <c r="L1957" t="s">
        <v>29</v>
      </c>
      <c r="M1957" t="s">
        <v>7747</v>
      </c>
      <c r="N1957">
        <v>6</v>
      </c>
      <c r="O1957" t="s">
        <v>2</v>
      </c>
      <c r="P1957">
        <v>1</v>
      </c>
    </row>
    <row r="1958" spans="1:16" x14ac:dyDescent="0.35">
      <c r="A1958" t="s">
        <v>5134</v>
      </c>
      <c r="B1958" t="s">
        <v>1605</v>
      </c>
      <c r="C1958" t="s">
        <v>1472</v>
      </c>
      <c r="D1958" t="s">
        <v>112</v>
      </c>
      <c r="E1958" t="s">
        <v>1397</v>
      </c>
      <c r="F1958" t="s">
        <v>5137</v>
      </c>
      <c r="H1958" s="1">
        <v>45767</v>
      </c>
      <c r="I1958" t="s">
        <v>192</v>
      </c>
      <c r="J1958" t="s">
        <v>2</v>
      </c>
      <c r="K1958" t="s">
        <v>1</v>
      </c>
      <c r="L1958" t="s">
        <v>29</v>
      </c>
      <c r="M1958" t="s">
        <v>1472</v>
      </c>
      <c r="N1958">
        <v>6</v>
      </c>
      <c r="O1958" t="s">
        <v>2</v>
      </c>
      <c r="P1958">
        <v>1</v>
      </c>
    </row>
    <row r="1959" spans="1:16" x14ac:dyDescent="0.35">
      <c r="A1959" t="s">
        <v>5138</v>
      </c>
      <c r="B1959" t="s">
        <v>4272</v>
      </c>
      <c r="C1959" t="s">
        <v>1396</v>
      </c>
      <c r="D1959" t="s">
        <v>313</v>
      </c>
      <c r="E1959" t="s">
        <v>1397</v>
      </c>
      <c r="F1959" t="s">
        <v>5139</v>
      </c>
      <c r="H1959" s="1">
        <v>45767</v>
      </c>
      <c r="I1959" t="s">
        <v>192</v>
      </c>
      <c r="J1959" t="s">
        <v>2</v>
      </c>
      <c r="K1959" t="s">
        <v>1</v>
      </c>
      <c r="L1959" t="s">
        <v>29</v>
      </c>
      <c r="M1959" t="s">
        <v>7747</v>
      </c>
      <c r="N1959">
        <v>6</v>
      </c>
      <c r="O1959" t="s">
        <v>2</v>
      </c>
      <c r="P1959">
        <v>1</v>
      </c>
    </row>
    <row r="1960" spans="1:16" x14ac:dyDescent="0.35">
      <c r="A1960" t="s">
        <v>5140</v>
      </c>
      <c r="B1960" t="s">
        <v>1439</v>
      </c>
      <c r="C1960" t="s">
        <v>1402</v>
      </c>
      <c r="D1960" t="s">
        <v>4839</v>
      </c>
      <c r="E1960" t="s">
        <v>1397</v>
      </c>
      <c r="F1960" t="s">
        <v>5141</v>
      </c>
      <c r="H1960" s="1">
        <v>45767</v>
      </c>
      <c r="I1960" t="s">
        <v>192</v>
      </c>
      <c r="J1960" t="s">
        <v>2</v>
      </c>
      <c r="K1960" t="s">
        <v>1</v>
      </c>
      <c r="L1960" t="s">
        <v>29</v>
      </c>
      <c r="M1960" t="s">
        <v>7747</v>
      </c>
      <c r="N1960">
        <v>6</v>
      </c>
      <c r="O1960" t="s">
        <v>2</v>
      </c>
      <c r="P1960">
        <v>1</v>
      </c>
    </row>
    <row r="1961" spans="1:16" x14ac:dyDescent="0.35">
      <c r="A1961" t="s">
        <v>5140</v>
      </c>
      <c r="B1961" t="s">
        <v>1954</v>
      </c>
      <c r="C1961" t="s">
        <v>1554</v>
      </c>
      <c r="D1961" t="s">
        <v>4839</v>
      </c>
      <c r="E1961" t="s">
        <v>1397</v>
      </c>
      <c r="F1961" t="s">
        <v>5142</v>
      </c>
      <c r="H1961" s="1">
        <v>45767</v>
      </c>
      <c r="I1961" t="s">
        <v>192</v>
      </c>
      <c r="J1961" t="s">
        <v>2</v>
      </c>
      <c r="K1961" t="s">
        <v>1</v>
      </c>
      <c r="L1961" t="s">
        <v>29</v>
      </c>
      <c r="M1961" t="s">
        <v>1472</v>
      </c>
      <c r="N1961">
        <v>6</v>
      </c>
      <c r="O1961" t="s">
        <v>2</v>
      </c>
      <c r="P1961">
        <v>1</v>
      </c>
    </row>
    <row r="1962" spans="1:16" x14ac:dyDescent="0.35">
      <c r="A1962" t="s">
        <v>5140</v>
      </c>
      <c r="B1962" t="s">
        <v>1481</v>
      </c>
      <c r="C1962" t="s">
        <v>1554</v>
      </c>
      <c r="D1962" t="s">
        <v>4839</v>
      </c>
      <c r="E1962" t="s">
        <v>1397</v>
      </c>
      <c r="F1962" t="s">
        <v>5143</v>
      </c>
      <c r="H1962" s="1">
        <v>45767</v>
      </c>
      <c r="I1962" t="s">
        <v>192</v>
      </c>
      <c r="J1962" t="s">
        <v>2</v>
      </c>
      <c r="K1962" t="s">
        <v>1</v>
      </c>
      <c r="L1962" t="s">
        <v>29</v>
      </c>
      <c r="M1962" t="s">
        <v>1472</v>
      </c>
      <c r="N1962">
        <v>6</v>
      </c>
      <c r="O1962" t="s">
        <v>2</v>
      </c>
      <c r="P1962">
        <v>1</v>
      </c>
    </row>
    <row r="1963" spans="1:16" x14ac:dyDescent="0.35">
      <c r="A1963" t="s">
        <v>5144</v>
      </c>
      <c r="B1963" t="s">
        <v>5145</v>
      </c>
      <c r="C1963" t="s">
        <v>1396</v>
      </c>
      <c r="D1963" t="s">
        <v>112</v>
      </c>
      <c r="E1963" t="s">
        <v>1397</v>
      </c>
      <c r="F1963" t="s">
        <v>5146</v>
      </c>
      <c r="H1963" s="1">
        <v>45767</v>
      </c>
      <c r="I1963" t="s">
        <v>192</v>
      </c>
      <c r="J1963" t="s">
        <v>2</v>
      </c>
      <c r="K1963" t="s">
        <v>1</v>
      </c>
      <c r="L1963" t="s">
        <v>29</v>
      </c>
      <c r="M1963" t="s">
        <v>7747</v>
      </c>
      <c r="N1963">
        <v>6</v>
      </c>
      <c r="O1963" t="s">
        <v>2</v>
      </c>
      <c r="P1963">
        <v>1</v>
      </c>
    </row>
    <row r="1964" spans="1:16" x14ac:dyDescent="0.35">
      <c r="A1964" t="s">
        <v>5147</v>
      </c>
      <c r="B1964" t="s">
        <v>2005</v>
      </c>
      <c r="C1964" t="s">
        <v>1396</v>
      </c>
      <c r="D1964" t="s">
        <v>112</v>
      </c>
      <c r="E1964" t="s">
        <v>1397</v>
      </c>
      <c r="F1964" t="s">
        <v>5148</v>
      </c>
      <c r="H1964" s="1">
        <v>45767</v>
      </c>
      <c r="I1964" t="s">
        <v>192</v>
      </c>
      <c r="J1964" t="s">
        <v>2</v>
      </c>
      <c r="K1964" t="s">
        <v>1</v>
      </c>
      <c r="L1964" t="s">
        <v>29</v>
      </c>
      <c r="M1964" t="s">
        <v>7747</v>
      </c>
      <c r="N1964">
        <v>6</v>
      </c>
      <c r="O1964" t="s">
        <v>2</v>
      </c>
      <c r="P1964">
        <v>1</v>
      </c>
    </row>
    <row r="1965" spans="1:16" x14ac:dyDescent="0.35">
      <c r="A1965" t="s">
        <v>5149</v>
      </c>
      <c r="B1965" t="s">
        <v>5150</v>
      </c>
      <c r="C1965" t="s">
        <v>1402</v>
      </c>
      <c r="D1965" t="s">
        <v>112</v>
      </c>
      <c r="E1965" t="s">
        <v>1397</v>
      </c>
      <c r="F1965" t="s">
        <v>5151</v>
      </c>
      <c r="H1965" s="1">
        <v>45767</v>
      </c>
      <c r="I1965" t="s">
        <v>192</v>
      </c>
      <c r="J1965" t="s">
        <v>2</v>
      </c>
      <c r="K1965" t="s">
        <v>1</v>
      </c>
      <c r="L1965" t="s">
        <v>29</v>
      </c>
      <c r="M1965" t="s">
        <v>7747</v>
      </c>
      <c r="N1965">
        <v>6</v>
      </c>
      <c r="O1965" t="s">
        <v>2</v>
      </c>
      <c r="P1965">
        <v>1</v>
      </c>
    </row>
    <row r="1966" spans="1:16" x14ac:dyDescent="0.35">
      <c r="A1966" t="s">
        <v>5149</v>
      </c>
      <c r="B1966" t="s">
        <v>2162</v>
      </c>
      <c r="C1966" t="s">
        <v>1396</v>
      </c>
      <c r="D1966" t="s">
        <v>112</v>
      </c>
      <c r="E1966" t="s">
        <v>1397</v>
      </c>
      <c r="F1966" t="s">
        <v>5152</v>
      </c>
      <c r="H1966" s="1">
        <v>45767</v>
      </c>
      <c r="I1966" t="s">
        <v>192</v>
      </c>
      <c r="J1966" t="s">
        <v>2</v>
      </c>
      <c r="K1966" t="s">
        <v>1</v>
      </c>
      <c r="L1966" t="s">
        <v>29</v>
      </c>
      <c r="M1966" t="s">
        <v>7747</v>
      </c>
      <c r="N1966">
        <v>6</v>
      </c>
      <c r="O1966" t="s">
        <v>2</v>
      </c>
      <c r="P1966">
        <v>1</v>
      </c>
    </row>
    <row r="1967" spans="1:16" x14ac:dyDescent="0.35">
      <c r="A1967" t="s">
        <v>5153</v>
      </c>
      <c r="B1967" t="s">
        <v>3783</v>
      </c>
      <c r="C1967" t="s">
        <v>1396</v>
      </c>
      <c r="D1967" t="s">
        <v>112</v>
      </c>
      <c r="E1967" t="s">
        <v>1397</v>
      </c>
      <c r="F1967" t="s">
        <v>5154</v>
      </c>
      <c r="H1967" s="1">
        <v>45767</v>
      </c>
      <c r="I1967" t="s">
        <v>192</v>
      </c>
      <c r="J1967" t="s">
        <v>2</v>
      </c>
      <c r="K1967" t="s">
        <v>1</v>
      </c>
      <c r="L1967" t="s">
        <v>29</v>
      </c>
      <c r="M1967" t="s">
        <v>7747</v>
      </c>
      <c r="N1967">
        <v>6</v>
      </c>
      <c r="O1967" t="s">
        <v>2</v>
      </c>
      <c r="P1967">
        <v>1</v>
      </c>
    </row>
    <row r="1968" spans="1:16" x14ac:dyDescent="0.35">
      <c r="A1968" t="s">
        <v>5155</v>
      </c>
      <c r="B1968" t="s">
        <v>3726</v>
      </c>
      <c r="C1968" t="s">
        <v>1396</v>
      </c>
      <c r="D1968" t="s">
        <v>112</v>
      </c>
      <c r="E1968" t="s">
        <v>1397</v>
      </c>
      <c r="F1968" t="s">
        <v>5156</v>
      </c>
      <c r="H1968" s="1">
        <v>45767</v>
      </c>
      <c r="I1968" t="s">
        <v>192</v>
      </c>
      <c r="J1968" t="s">
        <v>2</v>
      </c>
      <c r="K1968" t="s">
        <v>1</v>
      </c>
      <c r="L1968" t="s">
        <v>29</v>
      </c>
      <c r="M1968" t="s">
        <v>7747</v>
      </c>
      <c r="N1968">
        <v>6</v>
      </c>
      <c r="O1968" t="s">
        <v>2</v>
      </c>
      <c r="P1968">
        <v>1</v>
      </c>
    </row>
    <row r="1969" spans="1:16" x14ac:dyDescent="0.35">
      <c r="A1969" t="s">
        <v>5157</v>
      </c>
      <c r="B1969" t="s">
        <v>2723</v>
      </c>
      <c r="C1969" t="s">
        <v>1396</v>
      </c>
      <c r="D1969" t="s">
        <v>312</v>
      </c>
      <c r="E1969" t="s">
        <v>1397</v>
      </c>
      <c r="F1969" t="s">
        <v>5158</v>
      </c>
      <c r="H1969" s="1">
        <v>45767</v>
      </c>
      <c r="I1969" t="s">
        <v>192</v>
      </c>
      <c r="J1969" t="s">
        <v>2</v>
      </c>
      <c r="K1969" t="s">
        <v>1</v>
      </c>
      <c r="L1969" t="s">
        <v>29</v>
      </c>
      <c r="M1969" t="s">
        <v>7747</v>
      </c>
      <c r="N1969">
        <v>6</v>
      </c>
      <c r="O1969" t="s">
        <v>2</v>
      </c>
      <c r="P1969">
        <v>1</v>
      </c>
    </row>
    <row r="1970" spans="1:16" x14ac:dyDescent="0.35">
      <c r="A1970" t="s">
        <v>5159</v>
      </c>
      <c r="B1970" t="s">
        <v>3445</v>
      </c>
      <c r="C1970" t="s">
        <v>1558</v>
      </c>
      <c r="D1970" t="s">
        <v>98</v>
      </c>
      <c r="E1970" t="s">
        <v>1397</v>
      </c>
      <c r="F1970" t="s">
        <v>5160</v>
      </c>
      <c r="H1970" s="1">
        <v>45767</v>
      </c>
      <c r="I1970" t="s">
        <v>192</v>
      </c>
      <c r="J1970" t="s">
        <v>2</v>
      </c>
      <c r="K1970" t="s">
        <v>1</v>
      </c>
      <c r="L1970" t="s">
        <v>29</v>
      </c>
      <c r="M1970" t="s">
        <v>7747</v>
      </c>
      <c r="N1970">
        <v>6</v>
      </c>
      <c r="O1970" t="s">
        <v>2</v>
      </c>
      <c r="P1970">
        <v>1</v>
      </c>
    </row>
    <row r="1971" spans="1:16" x14ac:dyDescent="0.35">
      <c r="A1971" t="s">
        <v>5159</v>
      </c>
      <c r="B1971" t="s">
        <v>2242</v>
      </c>
      <c r="C1971" t="s">
        <v>1402</v>
      </c>
      <c r="D1971" t="s">
        <v>98</v>
      </c>
      <c r="E1971" t="s">
        <v>1397</v>
      </c>
      <c r="F1971" t="s">
        <v>5161</v>
      </c>
      <c r="H1971" s="1">
        <v>45767</v>
      </c>
      <c r="I1971" t="s">
        <v>192</v>
      </c>
      <c r="J1971" t="s">
        <v>2</v>
      </c>
      <c r="K1971" t="s">
        <v>1</v>
      </c>
      <c r="L1971" t="s">
        <v>29</v>
      </c>
      <c r="M1971" t="s">
        <v>7747</v>
      </c>
      <c r="N1971">
        <v>6</v>
      </c>
      <c r="O1971" t="s">
        <v>2</v>
      </c>
      <c r="P1971">
        <v>1</v>
      </c>
    </row>
    <row r="1972" spans="1:16" x14ac:dyDescent="0.35">
      <c r="A1972" t="s">
        <v>5159</v>
      </c>
      <c r="B1972" t="s">
        <v>1439</v>
      </c>
      <c r="C1972" t="s">
        <v>1402</v>
      </c>
      <c r="D1972" t="s">
        <v>98</v>
      </c>
      <c r="E1972" t="s">
        <v>1397</v>
      </c>
      <c r="F1972" t="s">
        <v>5162</v>
      </c>
      <c r="H1972" s="1">
        <v>45767</v>
      </c>
      <c r="I1972" t="s">
        <v>192</v>
      </c>
      <c r="J1972" t="s">
        <v>2</v>
      </c>
      <c r="K1972" t="s">
        <v>1</v>
      </c>
      <c r="L1972" t="s">
        <v>29</v>
      </c>
      <c r="M1972" t="s">
        <v>7747</v>
      </c>
      <c r="N1972">
        <v>6</v>
      </c>
      <c r="O1972" t="s">
        <v>2</v>
      </c>
      <c r="P1972">
        <v>1</v>
      </c>
    </row>
    <row r="1973" spans="1:16" x14ac:dyDescent="0.35">
      <c r="A1973" t="s">
        <v>5163</v>
      </c>
      <c r="B1973" t="s">
        <v>5164</v>
      </c>
      <c r="C1973" t="s">
        <v>1396</v>
      </c>
      <c r="D1973" t="s">
        <v>112</v>
      </c>
      <c r="E1973" t="s">
        <v>1397</v>
      </c>
      <c r="F1973" t="s">
        <v>5165</v>
      </c>
      <c r="H1973" s="1">
        <v>45767</v>
      </c>
      <c r="I1973" t="s">
        <v>192</v>
      </c>
      <c r="J1973" t="s">
        <v>2</v>
      </c>
      <c r="K1973" t="s">
        <v>1</v>
      </c>
      <c r="L1973" t="s">
        <v>29</v>
      </c>
      <c r="M1973" t="s">
        <v>7747</v>
      </c>
      <c r="N1973">
        <v>6</v>
      </c>
      <c r="O1973" t="s">
        <v>2</v>
      </c>
      <c r="P1973">
        <v>1</v>
      </c>
    </row>
    <row r="1974" spans="1:16" x14ac:dyDescent="0.35">
      <c r="A1974" t="s">
        <v>5166</v>
      </c>
      <c r="B1974" t="s">
        <v>1894</v>
      </c>
      <c r="C1974" t="s">
        <v>1558</v>
      </c>
      <c r="D1974" t="s">
        <v>98</v>
      </c>
      <c r="E1974" t="s">
        <v>1397</v>
      </c>
      <c r="F1974" t="s">
        <v>5167</v>
      </c>
      <c r="H1974" s="1">
        <v>45767</v>
      </c>
      <c r="I1974" t="s">
        <v>192</v>
      </c>
      <c r="J1974" t="s">
        <v>2</v>
      </c>
      <c r="K1974" t="s">
        <v>1</v>
      </c>
      <c r="L1974" t="s">
        <v>29</v>
      </c>
      <c r="M1974" t="s">
        <v>7747</v>
      </c>
      <c r="N1974">
        <v>6</v>
      </c>
      <c r="O1974" t="s">
        <v>2</v>
      </c>
      <c r="P1974">
        <v>1</v>
      </c>
    </row>
    <row r="1975" spans="1:16" x14ac:dyDescent="0.35">
      <c r="A1975" t="s">
        <v>5168</v>
      </c>
      <c r="B1975" t="s">
        <v>2704</v>
      </c>
      <c r="C1975" t="s">
        <v>1396</v>
      </c>
      <c r="D1975" t="s">
        <v>112</v>
      </c>
      <c r="E1975" t="s">
        <v>1397</v>
      </c>
      <c r="F1975" t="s">
        <v>5169</v>
      </c>
      <c r="H1975" s="1">
        <v>45767</v>
      </c>
      <c r="I1975" t="s">
        <v>192</v>
      </c>
      <c r="J1975" t="s">
        <v>2</v>
      </c>
      <c r="K1975" t="s">
        <v>1</v>
      </c>
      <c r="L1975" t="s">
        <v>29</v>
      </c>
      <c r="M1975" t="s">
        <v>7747</v>
      </c>
      <c r="N1975">
        <v>6</v>
      </c>
      <c r="O1975" t="s">
        <v>2</v>
      </c>
      <c r="P1975">
        <v>1</v>
      </c>
    </row>
    <row r="1976" spans="1:16" x14ac:dyDescent="0.35">
      <c r="A1976" t="s">
        <v>5168</v>
      </c>
      <c r="B1976" t="s">
        <v>5170</v>
      </c>
      <c r="C1976" t="s">
        <v>1396</v>
      </c>
      <c r="D1976" t="s">
        <v>112</v>
      </c>
      <c r="E1976" t="s">
        <v>1397</v>
      </c>
      <c r="F1976" t="s">
        <v>5171</v>
      </c>
      <c r="H1976" s="1">
        <v>45767</v>
      </c>
      <c r="I1976" t="s">
        <v>192</v>
      </c>
      <c r="J1976" t="s">
        <v>2</v>
      </c>
      <c r="K1976" t="s">
        <v>1</v>
      </c>
      <c r="L1976" t="s">
        <v>29</v>
      </c>
      <c r="M1976" t="s">
        <v>7747</v>
      </c>
      <c r="N1976">
        <v>6</v>
      </c>
      <c r="O1976" t="s">
        <v>2</v>
      </c>
      <c r="P1976">
        <v>1</v>
      </c>
    </row>
    <row r="1977" spans="1:16" x14ac:dyDescent="0.35">
      <c r="A1977" t="s">
        <v>5168</v>
      </c>
      <c r="B1977" t="s">
        <v>5172</v>
      </c>
      <c r="C1977" t="s">
        <v>1402</v>
      </c>
      <c r="D1977" t="s">
        <v>112</v>
      </c>
      <c r="E1977" t="s">
        <v>1397</v>
      </c>
      <c r="F1977" t="s">
        <v>5173</v>
      </c>
      <c r="H1977" s="1">
        <v>45767</v>
      </c>
      <c r="I1977" t="s">
        <v>192</v>
      </c>
      <c r="J1977" t="s">
        <v>2</v>
      </c>
      <c r="K1977" t="s">
        <v>1</v>
      </c>
      <c r="L1977" t="s">
        <v>29</v>
      </c>
      <c r="M1977" t="s">
        <v>7747</v>
      </c>
      <c r="N1977">
        <v>6</v>
      </c>
      <c r="O1977" t="s">
        <v>2</v>
      </c>
      <c r="P1977">
        <v>1</v>
      </c>
    </row>
    <row r="1978" spans="1:16" x14ac:dyDescent="0.35">
      <c r="A1978" t="s">
        <v>5174</v>
      </c>
      <c r="B1978" t="s">
        <v>1972</v>
      </c>
      <c r="C1978" t="s">
        <v>1402</v>
      </c>
      <c r="D1978" t="s">
        <v>478</v>
      </c>
      <c r="E1978" t="s">
        <v>5175</v>
      </c>
      <c r="F1978" t="s">
        <v>5176</v>
      </c>
      <c r="H1978" s="1">
        <v>45765</v>
      </c>
      <c r="I1978" t="s">
        <v>654</v>
      </c>
      <c r="J1978" t="s">
        <v>294</v>
      </c>
      <c r="K1978" t="s">
        <v>1</v>
      </c>
      <c r="L1978" t="s">
        <v>29</v>
      </c>
      <c r="M1978" t="s">
        <v>7747</v>
      </c>
      <c r="N1978">
        <v>6</v>
      </c>
      <c r="O1978" t="s">
        <v>294</v>
      </c>
      <c r="P1978">
        <v>1</v>
      </c>
    </row>
    <row r="1979" spans="1:16" x14ac:dyDescent="0.35">
      <c r="A1979" t="s">
        <v>5177</v>
      </c>
      <c r="B1979" t="s">
        <v>1914</v>
      </c>
      <c r="C1979" t="s">
        <v>1558</v>
      </c>
      <c r="D1979" t="s">
        <v>478</v>
      </c>
      <c r="E1979" t="s">
        <v>5175</v>
      </c>
      <c r="F1979" t="s">
        <v>5178</v>
      </c>
      <c r="H1979" s="1">
        <v>45765</v>
      </c>
      <c r="I1979" t="s">
        <v>654</v>
      </c>
      <c r="J1979" t="s">
        <v>294</v>
      </c>
      <c r="K1979" t="s">
        <v>1</v>
      </c>
      <c r="L1979" t="s">
        <v>29</v>
      </c>
      <c r="M1979" t="s">
        <v>7747</v>
      </c>
      <c r="N1979">
        <v>6</v>
      </c>
      <c r="O1979" t="s">
        <v>294</v>
      </c>
      <c r="P1979">
        <v>1</v>
      </c>
    </row>
    <row r="1980" spans="1:16" x14ac:dyDescent="0.35">
      <c r="A1980" t="s">
        <v>5177</v>
      </c>
      <c r="B1980" t="s">
        <v>5179</v>
      </c>
      <c r="C1980" t="s">
        <v>1558</v>
      </c>
      <c r="D1980" t="s">
        <v>478</v>
      </c>
      <c r="E1980" t="s">
        <v>5175</v>
      </c>
      <c r="F1980" t="s">
        <v>5180</v>
      </c>
      <c r="H1980" s="1">
        <v>45765</v>
      </c>
      <c r="I1980" t="s">
        <v>654</v>
      </c>
      <c r="J1980" t="s">
        <v>294</v>
      </c>
      <c r="K1980" t="s">
        <v>1</v>
      </c>
      <c r="L1980" t="s">
        <v>29</v>
      </c>
      <c r="M1980" t="s">
        <v>7747</v>
      </c>
      <c r="N1980">
        <v>6</v>
      </c>
      <c r="O1980" t="s">
        <v>294</v>
      </c>
      <c r="P1980">
        <v>1</v>
      </c>
    </row>
    <row r="1981" spans="1:16" x14ac:dyDescent="0.35">
      <c r="A1981" t="s">
        <v>5181</v>
      </c>
      <c r="B1981" t="s">
        <v>5182</v>
      </c>
      <c r="C1981" t="s">
        <v>1402</v>
      </c>
      <c r="D1981" t="s">
        <v>478</v>
      </c>
      <c r="E1981" t="s">
        <v>5175</v>
      </c>
      <c r="F1981" t="s">
        <v>5183</v>
      </c>
      <c r="H1981" s="1">
        <v>45765</v>
      </c>
      <c r="I1981" t="s">
        <v>654</v>
      </c>
      <c r="J1981" t="s">
        <v>294</v>
      </c>
      <c r="K1981" t="s">
        <v>1</v>
      </c>
      <c r="L1981" t="s">
        <v>29</v>
      </c>
      <c r="M1981" t="s">
        <v>7747</v>
      </c>
      <c r="N1981">
        <v>6</v>
      </c>
      <c r="O1981" t="s">
        <v>294</v>
      </c>
      <c r="P1981">
        <v>1</v>
      </c>
    </row>
    <row r="1982" spans="1:16" x14ac:dyDescent="0.35">
      <c r="A1982" t="s">
        <v>5181</v>
      </c>
      <c r="B1982" t="s">
        <v>5184</v>
      </c>
      <c r="C1982" t="s">
        <v>1402</v>
      </c>
      <c r="D1982" t="s">
        <v>478</v>
      </c>
      <c r="E1982" t="s">
        <v>5175</v>
      </c>
      <c r="F1982" t="s">
        <v>5185</v>
      </c>
      <c r="H1982" s="1">
        <v>45765</v>
      </c>
      <c r="I1982" t="s">
        <v>654</v>
      </c>
      <c r="J1982" t="s">
        <v>294</v>
      </c>
      <c r="K1982" t="s">
        <v>1</v>
      </c>
      <c r="L1982" t="s">
        <v>29</v>
      </c>
      <c r="M1982" t="s">
        <v>7747</v>
      </c>
      <c r="N1982">
        <v>6</v>
      </c>
      <c r="O1982" t="s">
        <v>294</v>
      </c>
      <c r="P1982">
        <v>1</v>
      </c>
    </row>
    <row r="1983" spans="1:16" x14ac:dyDescent="0.35">
      <c r="A1983" t="s">
        <v>5186</v>
      </c>
      <c r="B1983" t="s">
        <v>1642</v>
      </c>
      <c r="C1983" t="s">
        <v>1558</v>
      </c>
      <c r="D1983" t="s">
        <v>478</v>
      </c>
      <c r="E1983" t="s">
        <v>5175</v>
      </c>
      <c r="F1983" t="s">
        <v>5187</v>
      </c>
      <c r="H1983" s="1">
        <v>45765</v>
      </c>
      <c r="I1983" t="s">
        <v>654</v>
      </c>
      <c r="J1983" t="s">
        <v>294</v>
      </c>
      <c r="K1983" t="s">
        <v>1</v>
      </c>
      <c r="L1983" t="s">
        <v>29</v>
      </c>
      <c r="M1983" t="s">
        <v>7747</v>
      </c>
      <c r="N1983">
        <v>6</v>
      </c>
      <c r="O1983" t="s">
        <v>294</v>
      </c>
      <c r="P1983">
        <v>1</v>
      </c>
    </row>
    <row r="1984" spans="1:16" x14ac:dyDescent="0.35">
      <c r="A1984" t="s">
        <v>5186</v>
      </c>
      <c r="B1984" t="s">
        <v>1442</v>
      </c>
      <c r="C1984" t="s">
        <v>1402</v>
      </c>
      <c r="D1984" t="s">
        <v>478</v>
      </c>
      <c r="E1984" t="s">
        <v>5175</v>
      </c>
      <c r="F1984" t="s">
        <v>5188</v>
      </c>
      <c r="H1984" s="1">
        <v>45765</v>
      </c>
      <c r="I1984" t="s">
        <v>654</v>
      </c>
      <c r="J1984" t="s">
        <v>294</v>
      </c>
      <c r="K1984" t="s">
        <v>1</v>
      </c>
      <c r="L1984" t="s">
        <v>29</v>
      </c>
      <c r="M1984" t="s">
        <v>7747</v>
      </c>
      <c r="N1984">
        <v>6</v>
      </c>
      <c r="O1984" t="s">
        <v>294</v>
      </c>
      <c r="P1984">
        <v>1</v>
      </c>
    </row>
    <row r="1985" spans="1:16" x14ac:dyDescent="0.35">
      <c r="A1985" t="s">
        <v>5189</v>
      </c>
      <c r="B1985" t="s">
        <v>2134</v>
      </c>
      <c r="C1985" t="s">
        <v>1402</v>
      </c>
      <c r="D1985" t="s">
        <v>478</v>
      </c>
      <c r="E1985" t="s">
        <v>5175</v>
      </c>
      <c r="F1985" t="s">
        <v>5190</v>
      </c>
      <c r="H1985" s="1">
        <v>45765</v>
      </c>
      <c r="I1985" t="s">
        <v>654</v>
      </c>
      <c r="J1985" t="s">
        <v>294</v>
      </c>
      <c r="K1985" t="s">
        <v>1</v>
      </c>
      <c r="L1985" t="s">
        <v>29</v>
      </c>
      <c r="M1985" t="s">
        <v>7747</v>
      </c>
      <c r="N1985">
        <v>6</v>
      </c>
      <c r="O1985" t="s">
        <v>294</v>
      </c>
      <c r="P1985">
        <v>1</v>
      </c>
    </row>
    <row r="1986" spans="1:16" x14ac:dyDescent="0.35">
      <c r="A1986" t="s">
        <v>5191</v>
      </c>
      <c r="B1986" t="s">
        <v>4697</v>
      </c>
      <c r="C1986" t="s">
        <v>1558</v>
      </c>
      <c r="D1986" t="s">
        <v>478</v>
      </c>
      <c r="E1986" t="s">
        <v>5175</v>
      </c>
      <c r="F1986" t="s">
        <v>5192</v>
      </c>
      <c r="H1986" s="1">
        <v>45765</v>
      </c>
      <c r="I1986" t="s">
        <v>654</v>
      </c>
      <c r="J1986" t="s">
        <v>294</v>
      </c>
      <c r="K1986" t="s">
        <v>1</v>
      </c>
      <c r="L1986" t="s">
        <v>29</v>
      </c>
      <c r="M1986" t="s">
        <v>7747</v>
      </c>
      <c r="N1986">
        <v>6</v>
      </c>
      <c r="O1986" t="s">
        <v>294</v>
      </c>
      <c r="P1986">
        <v>1</v>
      </c>
    </row>
    <row r="1987" spans="1:16" x14ac:dyDescent="0.35">
      <c r="A1987" t="s">
        <v>5193</v>
      </c>
      <c r="B1987" t="s">
        <v>2967</v>
      </c>
      <c r="C1987" t="s">
        <v>1402</v>
      </c>
      <c r="D1987" t="s">
        <v>478</v>
      </c>
      <c r="E1987" t="s">
        <v>5175</v>
      </c>
      <c r="F1987" t="s">
        <v>5194</v>
      </c>
      <c r="H1987" s="1">
        <v>45765</v>
      </c>
      <c r="I1987" t="s">
        <v>654</v>
      </c>
      <c r="J1987" t="s">
        <v>294</v>
      </c>
      <c r="K1987" t="s">
        <v>1</v>
      </c>
      <c r="L1987" t="s">
        <v>29</v>
      </c>
      <c r="M1987" t="s">
        <v>7747</v>
      </c>
      <c r="N1987">
        <v>6</v>
      </c>
      <c r="O1987" t="s">
        <v>294</v>
      </c>
      <c r="P1987">
        <v>1</v>
      </c>
    </row>
    <row r="1988" spans="1:16" x14ac:dyDescent="0.35">
      <c r="A1988" t="s">
        <v>5193</v>
      </c>
      <c r="B1988" t="s">
        <v>2971</v>
      </c>
      <c r="C1988" t="s">
        <v>1472</v>
      </c>
      <c r="D1988" t="s">
        <v>478</v>
      </c>
      <c r="E1988" t="s">
        <v>5175</v>
      </c>
      <c r="F1988" t="s">
        <v>5195</v>
      </c>
      <c r="H1988" s="1">
        <v>45765</v>
      </c>
      <c r="I1988" t="s">
        <v>654</v>
      </c>
      <c r="J1988" t="s">
        <v>294</v>
      </c>
      <c r="K1988" t="s">
        <v>1</v>
      </c>
      <c r="L1988" t="s">
        <v>29</v>
      </c>
      <c r="M1988" t="s">
        <v>1472</v>
      </c>
      <c r="N1988">
        <v>6</v>
      </c>
      <c r="O1988" t="s">
        <v>294</v>
      </c>
      <c r="P1988">
        <v>1</v>
      </c>
    </row>
    <row r="1989" spans="1:16" x14ac:dyDescent="0.35">
      <c r="A1989" t="s">
        <v>5196</v>
      </c>
      <c r="B1989" t="s">
        <v>2060</v>
      </c>
      <c r="C1989" t="s">
        <v>1402</v>
      </c>
      <c r="D1989" t="s">
        <v>478</v>
      </c>
      <c r="E1989" t="s">
        <v>5175</v>
      </c>
      <c r="F1989" t="s">
        <v>5197</v>
      </c>
      <c r="H1989" s="1">
        <v>45765</v>
      </c>
      <c r="I1989" t="s">
        <v>654</v>
      </c>
      <c r="J1989" t="s">
        <v>294</v>
      </c>
      <c r="K1989" t="s">
        <v>1</v>
      </c>
      <c r="L1989" t="s">
        <v>29</v>
      </c>
      <c r="M1989" t="s">
        <v>7747</v>
      </c>
      <c r="N1989">
        <v>6</v>
      </c>
      <c r="O1989" t="s">
        <v>294</v>
      </c>
      <c r="P1989">
        <v>1</v>
      </c>
    </row>
    <row r="1990" spans="1:16" x14ac:dyDescent="0.35">
      <c r="A1990" t="s">
        <v>5196</v>
      </c>
      <c r="B1990" t="s">
        <v>1605</v>
      </c>
      <c r="C1990" t="s">
        <v>1472</v>
      </c>
      <c r="D1990" t="s">
        <v>478</v>
      </c>
      <c r="E1990" t="s">
        <v>5175</v>
      </c>
      <c r="F1990" t="s">
        <v>5198</v>
      </c>
      <c r="H1990" s="1">
        <v>45765</v>
      </c>
      <c r="I1990" t="s">
        <v>654</v>
      </c>
      <c r="J1990" t="s">
        <v>294</v>
      </c>
      <c r="K1990" t="s">
        <v>1</v>
      </c>
      <c r="L1990" t="s">
        <v>29</v>
      </c>
      <c r="M1990" t="s">
        <v>1472</v>
      </c>
      <c r="N1990">
        <v>6</v>
      </c>
      <c r="O1990" t="s">
        <v>294</v>
      </c>
      <c r="P1990">
        <v>1</v>
      </c>
    </row>
    <row r="1991" spans="1:16" x14ac:dyDescent="0.35">
      <c r="A1991" t="s">
        <v>5199</v>
      </c>
      <c r="B1991" t="s">
        <v>1439</v>
      </c>
      <c r="C1991" t="s">
        <v>1402</v>
      </c>
      <c r="D1991" t="s">
        <v>478</v>
      </c>
      <c r="E1991" t="s">
        <v>5175</v>
      </c>
      <c r="F1991" t="s">
        <v>5200</v>
      </c>
      <c r="H1991" s="1">
        <v>45765</v>
      </c>
      <c r="I1991" t="s">
        <v>654</v>
      </c>
      <c r="J1991" t="s">
        <v>294</v>
      </c>
      <c r="K1991" t="s">
        <v>1</v>
      </c>
      <c r="L1991" t="s">
        <v>29</v>
      </c>
      <c r="M1991" t="s">
        <v>7747</v>
      </c>
      <c r="N1991">
        <v>6</v>
      </c>
      <c r="O1991" t="s">
        <v>294</v>
      </c>
      <c r="P1991">
        <v>1</v>
      </c>
    </row>
    <row r="1992" spans="1:16" x14ac:dyDescent="0.35">
      <c r="A1992" t="s">
        <v>5199</v>
      </c>
      <c r="B1992" t="s">
        <v>1608</v>
      </c>
      <c r="C1992" t="s">
        <v>1472</v>
      </c>
      <c r="D1992" t="s">
        <v>478</v>
      </c>
      <c r="E1992" t="s">
        <v>5175</v>
      </c>
      <c r="F1992" t="s">
        <v>5201</v>
      </c>
      <c r="H1992" s="1">
        <v>45765</v>
      </c>
      <c r="I1992" t="s">
        <v>654</v>
      </c>
      <c r="J1992" t="s">
        <v>294</v>
      </c>
      <c r="K1992" t="s">
        <v>1</v>
      </c>
      <c r="L1992" t="s">
        <v>29</v>
      </c>
      <c r="M1992" t="s">
        <v>1472</v>
      </c>
      <c r="N1992">
        <v>6</v>
      </c>
      <c r="O1992" t="s">
        <v>294</v>
      </c>
      <c r="P1992">
        <v>1</v>
      </c>
    </row>
    <row r="1993" spans="1:16" x14ac:dyDescent="0.35">
      <c r="A1993" t="s">
        <v>5202</v>
      </c>
      <c r="B1993" t="s">
        <v>2716</v>
      </c>
      <c r="C1993" t="s">
        <v>1558</v>
      </c>
      <c r="D1993" t="s">
        <v>478</v>
      </c>
      <c r="E1993" t="s">
        <v>5175</v>
      </c>
      <c r="F1993" t="s">
        <v>5203</v>
      </c>
      <c r="H1993" s="1">
        <v>45765</v>
      </c>
      <c r="I1993" t="s">
        <v>654</v>
      </c>
      <c r="J1993" t="s">
        <v>294</v>
      </c>
      <c r="K1993" t="s">
        <v>1</v>
      </c>
      <c r="L1993" t="s">
        <v>29</v>
      </c>
      <c r="M1993" t="s">
        <v>7747</v>
      </c>
      <c r="N1993">
        <v>6</v>
      </c>
      <c r="O1993" t="s">
        <v>294</v>
      </c>
      <c r="P1993">
        <v>1</v>
      </c>
    </row>
    <row r="1994" spans="1:16" x14ac:dyDescent="0.35">
      <c r="A1994" t="s">
        <v>5204</v>
      </c>
      <c r="B1994" t="s">
        <v>3874</v>
      </c>
      <c r="C1994" t="s">
        <v>1558</v>
      </c>
      <c r="D1994" t="s">
        <v>478</v>
      </c>
      <c r="E1994" t="s">
        <v>5175</v>
      </c>
      <c r="F1994" t="s">
        <v>5205</v>
      </c>
      <c r="H1994" s="1">
        <v>45765</v>
      </c>
      <c r="I1994" t="s">
        <v>654</v>
      </c>
      <c r="J1994" t="s">
        <v>294</v>
      </c>
      <c r="K1994" t="s">
        <v>1</v>
      </c>
      <c r="L1994" t="s">
        <v>29</v>
      </c>
      <c r="M1994" t="s">
        <v>7747</v>
      </c>
      <c r="N1994">
        <v>6</v>
      </c>
      <c r="O1994" t="s">
        <v>294</v>
      </c>
      <c r="P1994">
        <v>1</v>
      </c>
    </row>
    <row r="1995" spans="1:16" x14ac:dyDescent="0.35">
      <c r="A1995" t="s">
        <v>5204</v>
      </c>
      <c r="B1995" t="s">
        <v>2477</v>
      </c>
      <c r="C1995" t="s">
        <v>1402</v>
      </c>
      <c r="D1995" t="s">
        <v>478</v>
      </c>
      <c r="E1995" t="s">
        <v>5175</v>
      </c>
      <c r="F1995" t="s">
        <v>5206</v>
      </c>
      <c r="H1995" s="1">
        <v>45765</v>
      </c>
      <c r="I1995" t="s">
        <v>654</v>
      </c>
      <c r="J1995" t="s">
        <v>294</v>
      </c>
      <c r="K1995" t="s">
        <v>1</v>
      </c>
      <c r="L1995" t="s">
        <v>29</v>
      </c>
      <c r="M1995" t="s">
        <v>7747</v>
      </c>
      <c r="N1995">
        <v>6</v>
      </c>
      <c r="O1995" t="s">
        <v>294</v>
      </c>
      <c r="P1995">
        <v>1</v>
      </c>
    </row>
    <row r="1996" spans="1:16" x14ac:dyDescent="0.35">
      <c r="A1996" t="s">
        <v>5207</v>
      </c>
      <c r="B1996" t="s">
        <v>2242</v>
      </c>
      <c r="C1996" t="s">
        <v>1402</v>
      </c>
      <c r="D1996" t="s">
        <v>478</v>
      </c>
      <c r="E1996" t="s">
        <v>5175</v>
      </c>
      <c r="F1996" t="s">
        <v>5208</v>
      </c>
      <c r="H1996" s="1">
        <v>45765</v>
      </c>
      <c r="I1996" t="s">
        <v>654</v>
      </c>
      <c r="J1996" t="s">
        <v>294</v>
      </c>
      <c r="K1996" t="s">
        <v>1</v>
      </c>
      <c r="L1996" t="s">
        <v>29</v>
      </c>
      <c r="M1996" t="s">
        <v>7747</v>
      </c>
      <c r="N1996">
        <v>6</v>
      </c>
      <c r="O1996" t="s">
        <v>294</v>
      </c>
      <c r="P1996">
        <v>1</v>
      </c>
    </row>
    <row r="1997" spans="1:16" x14ac:dyDescent="0.35">
      <c r="A1997" t="s">
        <v>5207</v>
      </c>
      <c r="B1997" t="s">
        <v>2084</v>
      </c>
      <c r="C1997" t="s">
        <v>1558</v>
      </c>
      <c r="D1997" t="s">
        <v>478</v>
      </c>
      <c r="E1997" t="s">
        <v>5175</v>
      </c>
      <c r="F1997" t="s">
        <v>5209</v>
      </c>
      <c r="H1997" s="1">
        <v>45765</v>
      </c>
      <c r="I1997" t="s">
        <v>654</v>
      </c>
      <c r="J1997" t="s">
        <v>294</v>
      </c>
      <c r="K1997" t="s">
        <v>1</v>
      </c>
      <c r="L1997" t="s">
        <v>29</v>
      </c>
      <c r="M1997" t="s">
        <v>7747</v>
      </c>
      <c r="N1997">
        <v>6</v>
      </c>
      <c r="O1997" t="s">
        <v>294</v>
      </c>
      <c r="P1997">
        <v>1</v>
      </c>
    </row>
    <row r="1998" spans="1:16" x14ac:dyDescent="0.35">
      <c r="A1998" t="s">
        <v>5207</v>
      </c>
      <c r="B1998" t="s">
        <v>3025</v>
      </c>
      <c r="C1998" t="s">
        <v>1558</v>
      </c>
      <c r="D1998" t="s">
        <v>478</v>
      </c>
      <c r="E1998" t="s">
        <v>5175</v>
      </c>
      <c r="F1998" t="s">
        <v>5210</v>
      </c>
      <c r="H1998" s="1">
        <v>45765</v>
      </c>
      <c r="I1998" t="s">
        <v>654</v>
      </c>
      <c r="J1998" t="s">
        <v>294</v>
      </c>
      <c r="K1998" t="s">
        <v>1</v>
      </c>
      <c r="L1998" t="s">
        <v>29</v>
      </c>
      <c r="M1998" t="s">
        <v>7747</v>
      </c>
      <c r="N1998">
        <v>6</v>
      </c>
      <c r="O1998" t="s">
        <v>294</v>
      </c>
      <c r="P1998">
        <v>1</v>
      </c>
    </row>
    <row r="1999" spans="1:16" x14ac:dyDescent="0.35">
      <c r="A1999" t="s">
        <v>5207</v>
      </c>
      <c r="B1999" t="s">
        <v>2800</v>
      </c>
      <c r="C1999" t="s">
        <v>1402</v>
      </c>
      <c r="D1999" t="s">
        <v>478</v>
      </c>
      <c r="E1999" t="s">
        <v>5175</v>
      </c>
      <c r="F1999" t="s">
        <v>5211</v>
      </c>
      <c r="H1999" s="1">
        <v>45765</v>
      </c>
      <c r="I1999" t="s">
        <v>654</v>
      </c>
      <c r="J1999" t="s">
        <v>294</v>
      </c>
      <c r="K1999" t="s">
        <v>1</v>
      </c>
      <c r="L1999" t="s">
        <v>29</v>
      </c>
      <c r="M1999" t="s">
        <v>7747</v>
      </c>
      <c r="N1999">
        <v>6</v>
      </c>
      <c r="O1999" t="s">
        <v>294</v>
      </c>
      <c r="P1999">
        <v>1</v>
      </c>
    </row>
    <row r="2000" spans="1:16" x14ac:dyDescent="0.35">
      <c r="A2000" t="s">
        <v>5212</v>
      </c>
      <c r="B2000" t="s">
        <v>5213</v>
      </c>
      <c r="C2000" t="s">
        <v>1402</v>
      </c>
      <c r="D2000" t="s">
        <v>478</v>
      </c>
      <c r="E2000" t="s">
        <v>5175</v>
      </c>
      <c r="F2000" t="s">
        <v>5214</v>
      </c>
      <c r="H2000" s="1">
        <v>45765</v>
      </c>
      <c r="I2000" t="s">
        <v>654</v>
      </c>
      <c r="J2000" t="s">
        <v>294</v>
      </c>
      <c r="K2000" t="s">
        <v>1</v>
      </c>
      <c r="L2000" t="s">
        <v>29</v>
      </c>
      <c r="M2000" t="s">
        <v>7747</v>
      </c>
      <c r="N2000">
        <v>6</v>
      </c>
      <c r="O2000" t="s">
        <v>294</v>
      </c>
      <c r="P2000">
        <v>1</v>
      </c>
    </row>
    <row r="2001" spans="1:16" x14ac:dyDescent="0.35">
      <c r="A2001" t="s">
        <v>5215</v>
      </c>
      <c r="B2001" t="s">
        <v>2945</v>
      </c>
      <c r="C2001" t="s">
        <v>1402</v>
      </c>
      <c r="D2001" t="s">
        <v>478</v>
      </c>
      <c r="E2001" t="s">
        <v>5175</v>
      </c>
      <c r="F2001" t="s">
        <v>5216</v>
      </c>
      <c r="H2001" s="1">
        <v>45765</v>
      </c>
      <c r="I2001" t="s">
        <v>654</v>
      </c>
      <c r="J2001" t="s">
        <v>294</v>
      </c>
      <c r="K2001" t="s">
        <v>1</v>
      </c>
      <c r="L2001" t="s">
        <v>29</v>
      </c>
      <c r="M2001" t="s">
        <v>7747</v>
      </c>
      <c r="N2001">
        <v>6</v>
      </c>
      <c r="O2001" t="s">
        <v>294</v>
      </c>
      <c r="P2001">
        <v>1</v>
      </c>
    </row>
    <row r="2002" spans="1:16" x14ac:dyDescent="0.35">
      <c r="A2002" t="s">
        <v>5217</v>
      </c>
      <c r="B2002" t="s">
        <v>1735</v>
      </c>
      <c r="C2002" t="s">
        <v>1558</v>
      </c>
      <c r="D2002" t="s">
        <v>478</v>
      </c>
      <c r="E2002" t="s">
        <v>5175</v>
      </c>
      <c r="F2002" t="s">
        <v>5218</v>
      </c>
      <c r="H2002" s="1">
        <v>45765</v>
      </c>
      <c r="I2002" t="s">
        <v>654</v>
      </c>
      <c r="J2002" t="s">
        <v>294</v>
      </c>
      <c r="K2002" t="s">
        <v>1</v>
      </c>
      <c r="L2002" t="s">
        <v>29</v>
      </c>
      <c r="M2002" t="s">
        <v>7747</v>
      </c>
      <c r="N2002">
        <v>6</v>
      </c>
      <c r="O2002" t="s">
        <v>294</v>
      </c>
      <c r="P2002">
        <v>1</v>
      </c>
    </row>
    <row r="2003" spans="1:16" x14ac:dyDescent="0.35">
      <c r="A2003" t="s">
        <v>5219</v>
      </c>
      <c r="B2003" t="s">
        <v>5220</v>
      </c>
      <c r="C2003" t="s">
        <v>1558</v>
      </c>
      <c r="D2003" t="s">
        <v>478</v>
      </c>
      <c r="E2003" t="s">
        <v>5175</v>
      </c>
      <c r="F2003" t="s">
        <v>5221</v>
      </c>
      <c r="H2003" s="1">
        <v>45765</v>
      </c>
      <c r="I2003" t="s">
        <v>654</v>
      </c>
      <c r="J2003" t="s">
        <v>294</v>
      </c>
      <c r="K2003" t="s">
        <v>1</v>
      </c>
      <c r="L2003" t="s">
        <v>29</v>
      </c>
      <c r="M2003" t="s">
        <v>7747</v>
      </c>
      <c r="N2003">
        <v>6</v>
      </c>
      <c r="O2003" t="s">
        <v>294</v>
      </c>
      <c r="P2003">
        <v>1</v>
      </c>
    </row>
    <row r="2004" spans="1:16" x14ac:dyDescent="0.35">
      <c r="A2004" t="s">
        <v>5222</v>
      </c>
      <c r="B2004" t="s">
        <v>2134</v>
      </c>
      <c r="C2004" t="s">
        <v>1402</v>
      </c>
      <c r="D2004" t="s">
        <v>478</v>
      </c>
      <c r="E2004" t="s">
        <v>5175</v>
      </c>
      <c r="F2004" t="s">
        <v>5223</v>
      </c>
      <c r="H2004" s="1">
        <v>45765</v>
      </c>
      <c r="I2004" t="s">
        <v>654</v>
      </c>
      <c r="J2004" t="s">
        <v>294</v>
      </c>
      <c r="K2004" t="s">
        <v>1</v>
      </c>
      <c r="L2004" t="s">
        <v>29</v>
      </c>
      <c r="M2004" t="s">
        <v>7747</v>
      </c>
      <c r="N2004">
        <v>6</v>
      </c>
      <c r="O2004" t="s">
        <v>294</v>
      </c>
      <c r="P2004">
        <v>1</v>
      </c>
    </row>
    <row r="2005" spans="1:16" x14ac:dyDescent="0.35">
      <c r="A2005" t="s">
        <v>5224</v>
      </c>
      <c r="B2005" t="s">
        <v>2221</v>
      </c>
      <c r="C2005" t="s">
        <v>1402</v>
      </c>
      <c r="D2005" t="s">
        <v>478</v>
      </c>
      <c r="E2005" t="s">
        <v>5175</v>
      </c>
      <c r="F2005" t="s">
        <v>5225</v>
      </c>
      <c r="H2005" s="1">
        <v>45765</v>
      </c>
      <c r="I2005" t="s">
        <v>654</v>
      </c>
      <c r="J2005" t="s">
        <v>294</v>
      </c>
      <c r="K2005" t="s">
        <v>1</v>
      </c>
      <c r="L2005" t="s">
        <v>29</v>
      </c>
      <c r="M2005" t="s">
        <v>7747</v>
      </c>
      <c r="N2005">
        <v>6</v>
      </c>
      <c r="O2005" t="s">
        <v>294</v>
      </c>
      <c r="P2005">
        <v>1</v>
      </c>
    </row>
    <row r="2006" spans="1:16" x14ac:dyDescent="0.35">
      <c r="A2006" t="s">
        <v>5224</v>
      </c>
      <c r="B2006" t="s">
        <v>1551</v>
      </c>
      <c r="C2006" t="s">
        <v>1402</v>
      </c>
      <c r="D2006" t="s">
        <v>478</v>
      </c>
      <c r="E2006" t="s">
        <v>5175</v>
      </c>
      <c r="F2006" t="s">
        <v>5226</v>
      </c>
      <c r="H2006" s="1">
        <v>45765</v>
      </c>
      <c r="I2006" t="s">
        <v>654</v>
      </c>
      <c r="J2006" t="s">
        <v>294</v>
      </c>
      <c r="K2006" t="s">
        <v>1</v>
      </c>
      <c r="L2006" t="s">
        <v>29</v>
      </c>
      <c r="M2006" t="s">
        <v>7747</v>
      </c>
      <c r="N2006">
        <v>6</v>
      </c>
      <c r="O2006" t="s">
        <v>294</v>
      </c>
      <c r="P2006">
        <v>1</v>
      </c>
    </row>
    <row r="2007" spans="1:16" x14ac:dyDescent="0.35">
      <c r="A2007" t="s">
        <v>5227</v>
      </c>
      <c r="B2007" t="s">
        <v>1884</v>
      </c>
      <c r="C2007" t="s">
        <v>1402</v>
      </c>
      <c r="D2007" t="s">
        <v>478</v>
      </c>
      <c r="E2007" t="s">
        <v>5175</v>
      </c>
      <c r="F2007" t="s">
        <v>5228</v>
      </c>
      <c r="H2007" s="1">
        <v>45765</v>
      </c>
      <c r="I2007" t="s">
        <v>654</v>
      </c>
      <c r="J2007" t="s">
        <v>294</v>
      </c>
      <c r="K2007" t="s">
        <v>1</v>
      </c>
      <c r="L2007" t="s">
        <v>29</v>
      </c>
      <c r="M2007" t="s">
        <v>7747</v>
      </c>
      <c r="N2007">
        <v>6</v>
      </c>
      <c r="O2007" t="s">
        <v>294</v>
      </c>
      <c r="P2007">
        <v>1</v>
      </c>
    </row>
    <row r="2008" spans="1:16" x14ac:dyDescent="0.35">
      <c r="A2008" t="s">
        <v>5227</v>
      </c>
      <c r="B2008" t="s">
        <v>5229</v>
      </c>
      <c r="C2008" t="s">
        <v>1402</v>
      </c>
      <c r="D2008" t="s">
        <v>478</v>
      </c>
      <c r="E2008" t="s">
        <v>5175</v>
      </c>
      <c r="F2008" t="s">
        <v>5230</v>
      </c>
      <c r="H2008" s="1">
        <v>45765</v>
      </c>
      <c r="I2008" t="s">
        <v>654</v>
      </c>
      <c r="J2008" t="s">
        <v>294</v>
      </c>
      <c r="K2008" t="s">
        <v>1</v>
      </c>
      <c r="L2008" t="s">
        <v>29</v>
      </c>
      <c r="M2008" t="s">
        <v>7747</v>
      </c>
      <c r="N2008">
        <v>6</v>
      </c>
      <c r="O2008" t="s">
        <v>294</v>
      </c>
      <c r="P2008">
        <v>1</v>
      </c>
    </row>
    <row r="2009" spans="1:16" x14ac:dyDescent="0.35">
      <c r="A2009" t="s">
        <v>5227</v>
      </c>
      <c r="B2009" t="s">
        <v>2114</v>
      </c>
      <c r="C2009" t="s">
        <v>1472</v>
      </c>
      <c r="D2009" t="s">
        <v>478</v>
      </c>
      <c r="E2009" t="s">
        <v>5175</v>
      </c>
      <c r="F2009" t="s">
        <v>5231</v>
      </c>
      <c r="H2009" s="1">
        <v>45765</v>
      </c>
      <c r="I2009" t="s">
        <v>654</v>
      </c>
      <c r="J2009" t="s">
        <v>294</v>
      </c>
      <c r="K2009" t="s">
        <v>1</v>
      </c>
      <c r="L2009" t="s">
        <v>28</v>
      </c>
      <c r="M2009" t="s">
        <v>1472</v>
      </c>
      <c r="N2009">
        <v>6</v>
      </c>
      <c r="O2009" t="s">
        <v>294</v>
      </c>
      <c r="P2009">
        <v>1</v>
      </c>
    </row>
    <row r="2010" spans="1:16" x14ac:dyDescent="0.35">
      <c r="A2010" t="s">
        <v>5232</v>
      </c>
      <c r="B2010" t="s">
        <v>2800</v>
      </c>
      <c r="C2010" t="s">
        <v>1402</v>
      </c>
      <c r="D2010" t="s">
        <v>478</v>
      </c>
      <c r="E2010" t="s">
        <v>5175</v>
      </c>
      <c r="F2010" t="s">
        <v>5233</v>
      </c>
      <c r="H2010" s="1">
        <v>45765</v>
      </c>
      <c r="I2010" t="s">
        <v>654</v>
      </c>
      <c r="J2010" t="s">
        <v>294</v>
      </c>
      <c r="K2010" t="s">
        <v>1</v>
      </c>
      <c r="L2010" t="s">
        <v>28</v>
      </c>
      <c r="M2010" t="s">
        <v>7747</v>
      </c>
      <c r="N2010">
        <v>6</v>
      </c>
      <c r="O2010" t="s">
        <v>294</v>
      </c>
      <c r="P2010">
        <v>1</v>
      </c>
    </row>
    <row r="2011" spans="1:16" x14ac:dyDescent="0.35">
      <c r="A2011" t="s">
        <v>5234</v>
      </c>
      <c r="B2011" t="s">
        <v>5235</v>
      </c>
      <c r="C2011" t="s">
        <v>1402</v>
      </c>
      <c r="D2011" t="s">
        <v>478</v>
      </c>
      <c r="E2011" t="s">
        <v>5175</v>
      </c>
      <c r="F2011" t="s">
        <v>5236</v>
      </c>
      <c r="H2011" s="1">
        <v>45765</v>
      </c>
      <c r="I2011" t="s">
        <v>654</v>
      </c>
      <c r="J2011" t="s">
        <v>294</v>
      </c>
      <c r="K2011" t="s">
        <v>1</v>
      </c>
      <c r="L2011" t="s">
        <v>28</v>
      </c>
      <c r="M2011" t="s">
        <v>7747</v>
      </c>
      <c r="N2011">
        <v>6</v>
      </c>
      <c r="O2011" t="s">
        <v>294</v>
      </c>
      <c r="P2011">
        <v>1</v>
      </c>
    </row>
    <row r="2012" spans="1:16" x14ac:dyDescent="0.35">
      <c r="A2012" t="s">
        <v>5237</v>
      </c>
      <c r="B2012" t="s">
        <v>1805</v>
      </c>
      <c r="C2012" t="s">
        <v>1558</v>
      </c>
      <c r="D2012" t="s">
        <v>478</v>
      </c>
      <c r="E2012" t="s">
        <v>5175</v>
      </c>
      <c r="F2012" t="s">
        <v>5238</v>
      </c>
      <c r="H2012" s="1">
        <v>45765</v>
      </c>
      <c r="I2012" t="s">
        <v>654</v>
      </c>
      <c r="J2012" t="s">
        <v>294</v>
      </c>
      <c r="K2012" t="s">
        <v>1</v>
      </c>
      <c r="L2012" t="s">
        <v>28</v>
      </c>
      <c r="M2012" t="s">
        <v>7747</v>
      </c>
      <c r="N2012">
        <v>6</v>
      </c>
      <c r="O2012" t="s">
        <v>294</v>
      </c>
      <c r="P2012">
        <v>1</v>
      </c>
    </row>
    <row r="2013" spans="1:16" x14ac:dyDescent="0.35">
      <c r="A2013" t="s">
        <v>5239</v>
      </c>
      <c r="B2013" t="s">
        <v>3681</v>
      </c>
      <c r="C2013" t="s">
        <v>1558</v>
      </c>
      <c r="D2013" t="s">
        <v>478</v>
      </c>
      <c r="E2013" t="s">
        <v>5175</v>
      </c>
      <c r="F2013" t="s">
        <v>5240</v>
      </c>
      <c r="H2013" s="1">
        <v>45765</v>
      </c>
      <c r="I2013" t="s">
        <v>654</v>
      </c>
      <c r="J2013" t="s">
        <v>294</v>
      </c>
      <c r="K2013" t="s">
        <v>1</v>
      </c>
      <c r="L2013" t="s">
        <v>28</v>
      </c>
      <c r="M2013" t="s">
        <v>7747</v>
      </c>
      <c r="N2013">
        <v>6</v>
      </c>
      <c r="O2013" t="s">
        <v>294</v>
      </c>
      <c r="P2013">
        <v>1</v>
      </c>
    </row>
    <row r="2014" spans="1:16" x14ac:dyDescent="0.35">
      <c r="A2014" t="s">
        <v>5241</v>
      </c>
      <c r="B2014" t="s">
        <v>2971</v>
      </c>
      <c r="C2014" t="s">
        <v>1558</v>
      </c>
      <c r="D2014" t="s">
        <v>478</v>
      </c>
      <c r="E2014" t="s">
        <v>5175</v>
      </c>
      <c r="F2014" t="s">
        <v>5242</v>
      </c>
      <c r="H2014" s="1">
        <v>45765</v>
      </c>
      <c r="I2014" t="s">
        <v>654</v>
      </c>
      <c r="J2014" t="s">
        <v>294</v>
      </c>
      <c r="K2014" t="s">
        <v>1</v>
      </c>
      <c r="L2014" t="s">
        <v>28</v>
      </c>
      <c r="M2014" t="s">
        <v>7747</v>
      </c>
      <c r="N2014">
        <v>6</v>
      </c>
      <c r="O2014" t="s">
        <v>294</v>
      </c>
      <c r="P2014">
        <v>1</v>
      </c>
    </row>
    <row r="2015" spans="1:16" x14ac:dyDescent="0.35">
      <c r="A2015" t="s">
        <v>5243</v>
      </c>
      <c r="B2015" t="s">
        <v>1608</v>
      </c>
      <c r="C2015" t="s">
        <v>1402</v>
      </c>
      <c r="D2015" t="s">
        <v>478</v>
      </c>
      <c r="E2015" t="s">
        <v>5175</v>
      </c>
      <c r="F2015" t="s">
        <v>5244</v>
      </c>
      <c r="H2015" s="1">
        <v>45765</v>
      </c>
      <c r="I2015" t="s">
        <v>654</v>
      </c>
      <c r="J2015" t="s">
        <v>294</v>
      </c>
      <c r="K2015" t="s">
        <v>1</v>
      </c>
      <c r="L2015" t="s">
        <v>28</v>
      </c>
      <c r="M2015" t="s">
        <v>7747</v>
      </c>
      <c r="N2015">
        <v>6</v>
      </c>
      <c r="O2015" t="s">
        <v>294</v>
      </c>
      <c r="P2015">
        <v>1</v>
      </c>
    </row>
    <row r="2016" spans="1:16" x14ac:dyDescent="0.35">
      <c r="A2016" t="s">
        <v>5245</v>
      </c>
      <c r="B2016" t="s">
        <v>5246</v>
      </c>
      <c r="C2016" t="s">
        <v>1558</v>
      </c>
      <c r="D2016" t="s">
        <v>478</v>
      </c>
      <c r="E2016" t="s">
        <v>5175</v>
      </c>
      <c r="F2016" t="s">
        <v>5247</v>
      </c>
      <c r="H2016" s="1">
        <v>45765</v>
      </c>
      <c r="I2016" t="s">
        <v>654</v>
      </c>
      <c r="J2016" t="s">
        <v>294</v>
      </c>
      <c r="K2016" t="s">
        <v>1</v>
      </c>
      <c r="L2016" t="s">
        <v>28</v>
      </c>
      <c r="M2016" t="s">
        <v>7747</v>
      </c>
      <c r="N2016">
        <v>6</v>
      </c>
      <c r="O2016" t="s">
        <v>294</v>
      </c>
      <c r="P2016">
        <v>1</v>
      </c>
    </row>
    <row r="2017" spans="1:16" x14ac:dyDescent="0.35">
      <c r="A2017" t="s">
        <v>5245</v>
      </c>
      <c r="B2017" t="s">
        <v>2101</v>
      </c>
      <c r="C2017" t="s">
        <v>1558</v>
      </c>
      <c r="D2017" t="s">
        <v>478</v>
      </c>
      <c r="E2017" t="s">
        <v>5175</v>
      </c>
      <c r="F2017" t="s">
        <v>5248</v>
      </c>
      <c r="H2017" s="1">
        <v>45765</v>
      </c>
      <c r="I2017" t="s">
        <v>654</v>
      </c>
      <c r="J2017" t="s">
        <v>294</v>
      </c>
      <c r="K2017" t="s">
        <v>1</v>
      </c>
      <c r="L2017" t="s">
        <v>28</v>
      </c>
      <c r="M2017" t="s">
        <v>7747</v>
      </c>
      <c r="N2017">
        <v>6</v>
      </c>
      <c r="O2017" t="s">
        <v>294</v>
      </c>
      <c r="P2017">
        <v>1</v>
      </c>
    </row>
    <row r="2018" spans="1:16" x14ac:dyDescent="0.35">
      <c r="A2018" t="s">
        <v>5249</v>
      </c>
      <c r="B2018" t="s">
        <v>1435</v>
      </c>
      <c r="C2018" t="s">
        <v>1558</v>
      </c>
      <c r="D2018" t="s">
        <v>478</v>
      </c>
      <c r="E2018" t="s">
        <v>5175</v>
      </c>
      <c r="F2018" t="s">
        <v>5250</v>
      </c>
      <c r="H2018" s="1">
        <v>45765</v>
      </c>
      <c r="I2018" t="s">
        <v>654</v>
      </c>
      <c r="J2018" t="s">
        <v>294</v>
      </c>
      <c r="K2018" t="s">
        <v>1</v>
      </c>
      <c r="L2018" t="s">
        <v>28</v>
      </c>
      <c r="M2018" t="s">
        <v>7747</v>
      </c>
      <c r="N2018">
        <v>6</v>
      </c>
      <c r="O2018" t="s">
        <v>294</v>
      </c>
      <c r="P2018">
        <v>1</v>
      </c>
    </row>
    <row r="2019" spans="1:16" x14ac:dyDescent="0.35">
      <c r="A2019" t="s">
        <v>5251</v>
      </c>
      <c r="B2019" t="s">
        <v>1406</v>
      </c>
      <c r="C2019" t="s">
        <v>1558</v>
      </c>
      <c r="D2019" t="s">
        <v>478</v>
      </c>
      <c r="E2019" t="s">
        <v>5175</v>
      </c>
      <c r="F2019" t="s">
        <v>5252</v>
      </c>
      <c r="H2019" s="1">
        <v>45765</v>
      </c>
      <c r="I2019" t="s">
        <v>654</v>
      </c>
      <c r="J2019" t="s">
        <v>294</v>
      </c>
      <c r="K2019" t="s">
        <v>1</v>
      </c>
      <c r="L2019" t="s">
        <v>28</v>
      </c>
      <c r="M2019" t="s">
        <v>7747</v>
      </c>
      <c r="N2019">
        <v>6</v>
      </c>
      <c r="O2019" t="s">
        <v>294</v>
      </c>
      <c r="P2019">
        <v>1</v>
      </c>
    </row>
    <row r="2020" spans="1:16" x14ac:dyDescent="0.35">
      <c r="A2020" t="s">
        <v>5253</v>
      </c>
      <c r="B2020" t="s">
        <v>2042</v>
      </c>
      <c r="C2020" t="s">
        <v>1558</v>
      </c>
      <c r="D2020" t="s">
        <v>478</v>
      </c>
      <c r="E2020" t="s">
        <v>5175</v>
      </c>
      <c r="F2020" t="s">
        <v>5254</v>
      </c>
      <c r="H2020" s="1">
        <v>45765</v>
      </c>
      <c r="I2020" t="s">
        <v>654</v>
      </c>
      <c r="J2020" t="s">
        <v>294</v>
      </c>
      <c r="K2020" t="s">
        <v>1</v>
      </c>
      <c r="L2020" t="s">
        <v>28</v>
      </c>
      <c r="M2020" t="s">
        <v>7747</v>
      </c>
      <c r="N2020">
        <v>6</v>
      </c>
      <c r="O2020" t="s">
        <v>294</v>
      </c>
      <c r="P2020">
        <v>1</v>
      </c>
    </row>
    <row r="2021" spans="1:16" x14ac:dyDescent="0.35">
      <c r="A2021" t="s">
        <v>5255</v>
      </c>
      <c r="B2021" t="s">
        <v>2117</v>
      </c>
      <c r="C2021" t="s">
        <v>1402</v>
      </c>
      <c r="D2021" t="s">
        <v>478</v>
      </c>
      <c r="E2021" t="s">
        <v>5175</v>
      </c>
      <c r="F2021" t="s">
        <v>5256</v>
      </c>
      <c r="H2021" s="1">
        <v>45765</v>
      </c>
      <c r="I2021" t="s">
        <v>654</v>
      </c>
      <c r="J2021" t="s">
        <v>294</v>
      </c>
      <c r="K2021" t="s">
        <v>1</v>
      </c>
      <c r="L2021" t="s">
        <v>28</v>
      </c>
      <c r="M2021" t="s">
        <v>7747</v>
      </c>
      <c r="N2021">
        <v>6</v>
      </c>
      <c r="O2021" t="s">
        <v>294</v>
      </c>
      <c r="P2021">
        <v>1</v>
      </c>
    </row>
    <row r="2022" spans="1:16" x14ac:dyDescent="0.35">
      <c r="A2022" t="s">
        <v>5255</v>
      </c>
      <c r="B2022" t="s">
        <v>3020</v>
      </c>
      <c r="C2022" t="s">
        <v>1558</v>
      </c>
      <c r="D2022" t="s">
        <v>478</v>
      </c>
      <c r="E2022" t="s">
        <v>5175</v>
      </c>
      <c r="F2022" t="s">
        <v>5257</v>
      </c>
      <c r="H2022" s="1">
        <v>45765</v>
      </c>
      <c r="I2022" t="s">
        <v>654</v>
      </c>
      <c r="J2022" t="s">
        <v>294</v>
      </c>
      <c r="K2022" t="s">
        <v>1</v>
      </c>
      <c r="L2022" t="s">
        <v>28</v>
      </c>
      <c r="M2022" t="s">
        <v>7747</v>
      </c>
      <c r="N2022">
        <v>6</v>
      </c>
      <c r="O2022" t="s">
        <v>294</v>
      </c>
      <c r="P2022">
        <v>1</v>
      </c>
    </row>
    <row r="2023" spans="1:16" x14ac:dyDescent="0.35">
      <c r="A2023" t="s">
        <v>5258</v>
      </c>
      <c r="B2023" t="s">
        <v>5259</v>
      </c>
      <c r="C2023" t="s">
        <v>1558</v>
      </c>
      <c r="D2023" t="s">
        <v>478</v>
      </c>
      <c r="E2023" t="s">
        <v>5175</v>
      </c>
      <c r="F2023" t="s">
        <v>5260</v>
      </c>
      <c r="H2023" s="1">
        <v>45765</v>
      </c>
      <c r="I2023" t="s">
        <v>654</v>
      </c>
      <c r="J2023" t="s">
        <v>294</v>
      </c>
      <c r="K2023" t="s">
        <v>1</v>
      </c>
      <c r="L2023" t="s">
        <v>28</v>
      </c>
      <c r="M2023" t="s">
        <v>7747</v>
      </c>
      <c r="N2023">
        <v>6</v>
      </c>
      <c r="O2023" t="s">
        <v>294</v>
      </c>
      <c r="P2023">
        <v>1</v>
      </c>
    </row>
    <row r="2024" spans="1:16" x14ac:dyDescent="0.35">
      <c r="A2024" t="s">
        <v>5261</v>
      </c>
      <c r="B2024" t="s">
        <v>1485</v>
      </c>
      <c r="C2024" t="s">
        <v>1558</v>
      </c>
      <c r="D2024" t="s">
        <v>478</v>
      </c>
      <c r="E2024" t="s">
        <v>5175</v>
      </c>
      <c r="F2024" t="s">
        <v>5262</v>
      </c>
      <c r="H2024" s="1">
        <v>45765</v>
      </c>
      <c r="I2024" t="s">
        <v>654</v>
      </c>
      <c r="J2024" t="s">
        <v>294</v>
      </c>
      <c r="K2024" t="s">
        <v>1</v>
      </c>
      <c r="L2024" t="s">
        <v>28</v>
      </c>
      <c r="M2024" t="s">
        <v>7747</v>
      </c>
      <c r="N2024">
        <v>6</v>
      </c>
      <c r="O2024" t="s">
        <v>294</v>
      </c>
      <c r="P2024">
        <v>1</v>
      </c>
    </row>
    <row r="2025" spans="1:16" x14ac:dyDescent="0.35">
      <c r="A2025" t="s">
        <v>5263</v>
      </c>
      <c r="B2025" t="s">
        <v>5264</v>
      </c>
      <c r="C2025" t="s">
        <v>1402</v>
      </c>
      <c r="D2025" t="s">
        <v>478</v>
      </c>
      <c r="E2025" t="s">
        <v>5175</v>
      </c>
      <c r="F2025" t="s">
        <v>5265</v>
      </c>
      <c r="H2025" s="1">
        <v>45765</v>
      </c>
      <c r="I2025" t="s">
        <v>654</v>
      </c>
      <c r="J2025" t="s">
        <v>294</v>
      </c>
      <c r="K2025" t="s">
        <v>1</v>
      </c>
      <c r="L2025" t="s">
        <v>28</v>
      </c>
      <c r="M2025" t="s">
        <v>7747</v>
      </c>
      <c r="N2025">
        <v>6</v>
      </c>
      <c r="O2025" t="s">
        <v>294</v>
      </c>
      <c r="P2025">
        <v>1</v>
      </c>
    </row>
    <row r="2026" spans="1:16" x14ac:dyDescent="0.35">
      <c r="A2026" t="s">
        <v>5266</v>
      </c>
      <c r="B2026" t="s">
        <v>2533</v>
      </c>
      <c r="C2026" t="s">
        <v>1558</v>
      </c>
      <c r="D2026" t="s">
        <v>478</v>
      </c>
      <c r="E2026" t="s">
        <v>5175</v>
      </c>
      <c r="F2026" t="s">
        <v>5267</v>
      </c>
      <c r="H2026" s="1">
        <v>45765</v>
      </c>
      <c r="I2026" t="s">
        <v>654</v>
      </c>
      <c r="J2026" t="s">
        <v>294</v>
      </c>
      <c r="K2026" t="s">
        <v>1</v>
      </c>
      <c r="L2026" t="s">
        <v>28</v>
      </c>
      <c r="M2026" t="s">
        <v>7747</v>
      </c>
      <c r="N2026">
        <v>6</v>
      </c>
      <c r="O2026" t="s">
        <v>294</v>
      </c>
      <c r="P2026">
        <v>1</v>
      </c>
    </row>
    <row r="2027" spans="1:16" x14ac:dyDescent="0.35">
      <c r="A2027" t="s">
        <v>5268</v>
      </c>
      <c r="B2027" t="s">
        <v>5269</v>
      </c>
      <c r="C2027" t="s">
        <v>1558</v>
      </c>
      <c r="D2027" t="s">
        <v>478</v>
      </c>
      <c r="E2027" t="s">
        <v>5175</v>
      </c>
      <c r="F2027" t="s">
        <v>5270</v>
      </c>
      <c r="H2027" s="1">
        <v>45765</v>
      </c>
      <c r="I2027" t="s">
        <v>654</v>
      </c>
      <c r="J2027" t="s">
        <v>294</v>
      </c>
      <c r="K2027" t="s">
        <v>1</v>
      </c>
      <c r="L2027" t="s">
        <v>28</v>
      </c>
      <c r="M2027" t="s">
        <v>7747</v>
      </c>
      <c r="N2027">
        <v>6</v>
      </c>
      <c r="O2027" t="s">
        <v>294</v>
      </c>
      <c r="P2027">
        <v>1</v>
      </c>
    </row>
    <row r="2028" spans="1:16" x14ac:dyDescent="0.35">
      <c r="A2028" t="s">
        <v>5271</v>
      </c>
      <c r="B2028" t="s">
        <v>5272</v>
      </c>
      <c r="C2028" t="s">
        <v>1402</v>
      </c>
      <c r="D2028" t="s">
        <v>478</v>
      </c>
      <c r="E2028" t="s">
        <v>5175</v>
      </c>
      <c r="F2028" t="s">
        <v>5273</v>
      </c>
      <c r="H2028" s="1">
        <v>45765</v>
      </c>
      <c r="I2028" t="s">
        <v>654</v>
      </c>
      <c r="J2028" t="s">
        <v>294</v>
      </c>
      <c r="K2028" t="s">
        <v>1</v>
      </c>
      <c r="L2028" t="s">
        <v>28</v>
      </c>
      <c r="M2028" t="s">
        <v>7747</v>
      </c>
      <c r="N2028">
        <v>6</v>
      </c>
      <c r="O2028" t="s">
        <v>294</v>
      </c>
      <c r="P2028">
        <v>1</v>
      </c>
    </row>
    <row r="2029" spans="1:16" x14ac:dyDescent="0.35">
      <c r="A2029" t="s">
        <v>5274</v>
      </c>
      <c r="B2029" t="s">
        <v>2177</v>
      </c>
      <c r="C2029" t="s">
        <v>1402</v>
      </c>
      <c r="D2029" t="s">
        <v>478</v>
      </c>
      <c r="E2029" t="s">
        <v>5175</v>
      </c>
      <c r="F2029" t="s">
        <v>5275</v>
      </c>
      <c r="H2029" s="1">
        <v>45765</v>
      </c>
      <c r="I2029" t="s">
        <v>654</v>
      </c>
      <c r="J2029" t="s">
        <v>294</v>
      </c>
      <c r="K2029" t="s">
        <v>1</v>
      </c>
      <c r="L2029" t="s">
        <v>28</v>
      </c>
      <c r="M2029" t="s">
        <v>7747</v>
      </c>
      <c r="N2029">
        <v>6</v>
      </c>
      <c r="O2029" t="s">
        <v>294</v>
      </c>
      <c r="P2029">
        <v>1</v>
      </c>
    </row>
    <row r="2030" spans="1:16" x14ac:dyDescent="0.35">
      <c r="A2030" t="s">
        <v>5097</v>
      </c>
      <c r="B2030" t="s">
        <v>4272</v>
      </c>
      <c r="C2030" t="s">
        <v>1558</v>
      </c>
      <c r="D2030" t="s">
        <v>478</v>
      </c>
      <c r="E2030" t="s">
        <v>5175</v>
      </c>
      <c r="F2030" t="s">
        <v>5276</v>
      </c>
      <c r="H2030" s="1">
        <v>45765</v>
      </c>
      <c r="I2030" t="s">
        <v>654</v>
      </c>
      <c r="J2030" t="s">
        <v>294</v>
      </c>
      <c r="K2030" t="s">
        <v>1</v>
      </c>
      <c r="L2030" t="s">
        <v>28</v>
      </c>
      <c r="M2030" t="s">
        <v>7747</v>
      </c>
      <c r="N2030">
        <v>6</v>
      </c>
      <c r="O2030" t="s">
        <v>294</v>
      </c>
      <c r="P2030">
        <v>1</v>
      </c>
    </row>
    <row r="2031" spans="1:16" x14ac:dyDescent="0.35">
      <c r="A2031" t="s">
        <v>5277</v>
      </c>
      <c r="B2031" t="s">
        <v>2831</v>
      </c>
      <c r="C2031" t="s">
        <v>1558</v>
      </c>
      <c r="D2031" t="s">
        <v>478</v>
      </c>
      <c r="E2031" t="s">
        <v>5175</v>
      </c>
      <c r="F2031" t="s">
        <v>5278</v>
      </c>
      <c r="H2031" s="1">
        <v>45765</v>
      </c>
      <c r="I2031" t="s">
        <v>654</v>
      </c>
      <c r="J2031" t="s">
        <v>294</v>
      </c>
      <c r="K2031" t="s">
        <v>1</v>
      </c>
      <c r="L2031" t="s">
        <v>28</v>
      </c>
      <c r="M2031" t="s">
        <v>7747</v>
      </c>
      <c r="N2031">
        <v>6</v>
      </c>
      <c r="O2031" t="s">
        <v>294</v>
      </c>
      <c r="P2031">
        <v>1</v>
      </c>
    </row>
    <row r="2032" spans="1:16" x14ac:dyDescent="0.35">
      <c r="A2032" t="s">
        <v>5279</v>
      </c>
      <c r="B2032" t="s">
        <v>5280</v>
      </c>
      <c r="C2032" t="s">
        <v>1558</v>
      </c>
      <c r="D2032" t="s">
        <v>478</v>
      </c>
      <c r="E2032" t="s">
        <v>5175</v>
      </c>
      <c r="F2032" t="s">
        <v>5281</v>
      </c>
      <c r="H2032" s="1">
        <v>45765</v>
      </c>
      <c r="I2032" t="s">
        <v>654</v>
      </c>
      <c r="J2032" t="s">
        <v>294</v>
      </c>
      <c r="K2032" t="s">
        <v>1</v>
      </c>
      <c r="L2032" t="s">
        <v>28</v>
      </c>
      <c r="M2032" t="s">
        <v>7747</v>
      </c>
      <c r="N2032">
        <v>6</v>
      </c>
      <c r="O2032" t="s">
        <v>294</v>
      </c>
      <c r="P2032">
        <v>1</v>
      </c>
    </row>
    <row r="2033" spans="1:16" x14ac:dyDescent="0.35">
      <c r="A2033" t="s">
        <v>5282</v>
      </c>
      <c r="B2033" t="s">
        <v>1735</v>
      </c>
      <c r="C2033" t="s">
        <v>1558</v>
      </c>
      <c r="D2033" t="s">
        <v>478</v>
      </c>
      <c r="E2033" t="s">
        <v>5175</v>
      </c>
      <c r="F2033" t="s">
        <v>5283</v>
      </c>
      <c r="H2033" s="1">
        <v>45765</v>
      </c>
      <c r="I2033" t="s">
        <v>654</v>
      </c>
      <c r="J2033" t="s">
        <v>294</v>
      </c>
      <c r="K2033" t="s">
        <v>1</v>
      </c>
      <c r="L2033" t="s">
        <v>28</v>
      </c>
      <c r="M2033" t="s">
        <v>7747</v>
      </c>
      <c r="N2033">
        <v>6</v>
      </c>
      <c r="O2033" t="s">
        <v>294</v>
      </c>
      <c r="P2033">
        <v>1</v>
      </c>
    </row>
    <row r="2034" spans="1:16" x14ac:dyDescent="0.35">
      <c r="A2034" t="s">
        <v>5284</v>
      </c>
      <c r="B2034" t="s">
        <v>1551</v>
      </c>
      <c r="C2034" t="s">
        <v>1402</v>
      </c>
      <c r="D2034" t="s">
        <v>478</v>
      </c>
      <c r="E2034" t="s">
        <v>5175</v>
      </c>
      <c r="F2034" t="s">
        <v>5285</v>
      </c>
      <c r="H2034" s="1">
        <v>45765</v>
      </c>
      <c r="I2034" t="s">
        <v>654</v>
      </c>
      <c r="J2034" t="s">
        <v>294</v>
      </c>
      <c r="K2034" t="s">
        <v>1</v>
      </c>
      <c r="L2034" t="s">
        <v>28</v>
      </c>
      <c r="M2034" t="s">
        <v>7747</v>
      </c>
      <c r="N2034">
        <v>6</v>
      </c>
      <c r="O2034" t="s">
        <v>294</v>
      </c>
      <c r="P2034">
        <v>1</v>
      </c>
    </row>
    <row r="2035" spans="1:16" x14ac:dyDescent="0.35">
      <c r="A2035" t="s">
        <v>5286</v>
      </c>
      <c r="B2035" t="s">
        <v>5287</v>
      </c>
      <c r="C2035" t="s">
        <v>1402</v>
      </c>
      <c r="D2035" t="s">
        <v>478</v>
      </c>
      <c r="E2035" t="s">
        <v>5175</v>
      </c>
      <c r="F2035" t="s">
        <v>5288</v>
      </c>
      <c r="H2035" s="1">
        <v>45765</v>
      </c>
      <c r="I2035" t="s">
        <v>654</v>
      </c>
      <c r="J2035" t="s">
        <v>294</v>
      </c>
      <c r="K2035" t="s">
        <v>1</v>
      </c>
      <c r="L2035" t="s">
        <v>28</v>
      </c>
      <c r="M2035" t="s">
        <v>7747</v>
      </c>
      <c r="N2035">
        <v>6</v>
      </c>
      <c r="O2035" t="s">
        <v>294</v>
      </c>
      <c r="P2035">
        <v>1</v>
      </c>
    </row>
    <row r="2036" spans="1:16" x14ac:dyDescent="0.35">
      <c r="A2036" t="s">
        <v>2373</v>
      </c>
      <c r="B2036" t="s">
        <v>2219</v>
      </c>
      <c r="C2036" t="s">
        <v>1558</v>
      </c>
      <c r="D2036" t="s">
        <v>478</v>
      </c>
      <c r="E2036" t="s">
        <v>5175</v>
      </c>
      <c r="F2036" t="s">
        <v>5289</v>
      </c>
      <c r="H2036" s="1">
        <v>45765</v>
      </c>
      <c r="I2036" t="s">
        <v>654</v>
      </c>
      <c r="J2036" t="s">
        <v>294</v>
      </c>
      <c r="K2036" t="s">
        <v>1</v>
      </c>
      <c r="L2036" t="s">
        <v>28</v>
      </c>
      <c r="M2036" t="s">
        <v>7747</v>
      </c>
      <c r="N2036">
        <v>6</v>
      </c>
      <c r="O2036" t="s">
        <v>294</v>
      </c>
      <c r="P2036">
        <v>1</v>
      </c>
    </row>
    <row r="2037" spans="1:16" x14ac:dyDescent="0.35">
      <c r="A2037" t="s">
        <v>2373</v>
      </c>
      <c r="B2037" t="s">
        <v>5184</v>
      </c>
      <c r="C2037" t="s">
        <v>1402</v>
      </c>
      <c r="D2037" t="s">
        <v>478</v>
      </c>
      <c r="E2037" t="s">
        <v>5175</v>
      </c>
      <c r="F2037" t="s">
        <v>5290</v>
      </c>
      <c r="H2037" s="1">
        <v>45765</v>
      </c>
      <c r="I2037" t="s">
        <v>654</v>
      </c>
      <c r="J2037" t="s">
        <v>294</v>
      </c>
      <c r="K2037" t="s">
        <v>1</v>
      </c>
      <c r="L2037" t="s">
        <v>28</v>
      </c>
      <c r="M2037" t="s">
        <v>7747</v>
      </c>
      <c r="N2037">
        <v>6</v>
      </c>
      <c r="O2037" t="s">
        <v>294</v>
      </c>
      <c r="P2037">
        <v>1</v>
      </c>
    </row>
    <row r="2038" spans="1:16" x14ac:dyDescent="0.35">
      <c r="A2038" t="s">
        <v>5291</v>
      </c>
      <c r="B2038" t="s">
        <v>5292</v>
      </c>
      <c r="C2038" t="s">
        <v>1472</v>
      </c>
      <c r="D2038" t="s">
        <v>478</v>
      </c>
      <c r="E2038" t="s">
        <v>5175</v>
      </c>
      <c r="F2038" t="s">
        <v>5293</v>
      </c>
      <c r="H2038" s="1">
        <v>45765</v>
      </c>
      <c r="I2038" t="s">
        <v>654</v>
      </c>
      <c r="J2038" t="s">
        <v>294</v>
      </c>
      <c r="K2038" t="s">
        <v>1</v>
      </c>
      <c r="L2038" t="s">
        <v>28</v>
      </c>
      <c r="M2038" t="s">
        <v>1472</v>
      </c>
      <c r="N2038">
        <v>6</v>
      </c>
      <c r="O2038" t="s">
        <v>294</v>
      </c>
      <c r="P2038">
        <v>1</v>
      </c>
    </row>
    <row r="2039" spans="1:16" x14ac:dyDescent="0.35">
      <c r="A2039" t="s">
        <v>5291</v>
      </c>
      <c r="B2039" t="s">
        <v>5294</v>
      </c>
      <c r="C2039" t="s">
        <v>1472</v>
      </c>
      <c r="D2039" t="s">
        <v>478</v>
      </c>
      <c r="E2039" t="s">
        <v>5175</v>
      </c>
      <c r="F2039" t="s">
        <v>5295</v>
      </c>
      <c r="H2039" s="1">
        <v>45765</v>
      </c>
      <c r="I2039" t="s">
        <v>654</v>
      </c>
      <c r="J2039" t="s">
        <v>294</v>
      </c>
      <c r="K2039" t="s">
        <v>1</v>
      </c>
      <c r="L2039" t="s">
        <v>28</v>
      </c>
      <c r="M2039" t="s">
        <v>1472</v>
      </c>
      <c r="N2039">
        <v>6</v>
      </c>
      <c r="O2039" t="s">
        <v>294</v>
      </c>
      <c r="P2039">
        <v>1</v>
      </c>
    </row>
    <row r="2040" spans="1:16" x14ac:dyDescent="0.35">
      <c r="A2040" t="s">
        <v>5296</v>
      </c>
      <c r="B2040" t="s">
        <v>2319</v>
      </c>
      <c r="C2040" t="s">
        <v>1558</v>
      </c>
      <c r="D2040" t="s">
        <v>478</v>
      </c>
      <c r="E2040" t="s">
        <v>5175</v>
      </c>
      <c r="F2040" t="s">
        <v>5297</v>
      </c>
      <c r="H2040" s="1">
        <v>45765</v>
      </c>
      <c r="I2040" t="s">
        <v>654</v>
      </c>
      <c r="J2040" t="s">
        <v>294</v>
      </c>
      <c r="K2040" t="s">
        <v>1</v>
      </c>
      <c r="L2040" t="s">
        <v>28</v>
      </c>
      <c r="M2040" t="s">
        <v>7747</v>
      </c>
      <c r="N2040">
        <v>6</v>
      </c>
      <c r="O2040" t="s">
        <v>294</v>
      </c>
      <c r="P2040">
        <v>1</v>
      </c>
    </row>
    <row r="2041" spans="1:16" x14ac:dyDescent="0.35">
      <c r="A2041" t="s">
        <v>5296</v>
      </c>
      <c r="B2041" t="s">
        <v>5298</v>
      </c>
      <c r="C2041" t="s">
        <v>1402</v>
      </c>
      <c r="D2041" t="s">
        <v>478</v>
      </c>
      <c r="E2041" t="s">
        <v>5175</v>
      </c>
      <c r="F2041" t="s">
        <v>5299</v>
      </c>
      <c r="H2041" s="1">
        <v>45765</v>
      </c>
      <c r="I2041" t="s">
        <v>654</v>
      </c>
      <c r="J2041" t="s">
        <v>294</v>
      </c>
      <c r="K2041" t="s">
        <v>1</v>
      </c>
      <c r="L2041" t="s">
        <v>28</v>
      </c>
      <c r="M2041" t="s">
        <v>7747</v>
      </c>
      <c r="N2041">
        <v>6</v>
      </c>
      <c r="O2041" t="s">
        <v>294</v>
      </c>
      <c r="P2041">
        <v>1</v>
      </c>
    </row>
    <row r="2042" spans="1:16" x14ac:dyDescent="0.35">
      <c r="A2042" t="s">
        <v>5300</v>
      </c>
      <c r="B2042" t="s">
        <v>2355</v>
      </c>
      <c r="C2042" t="s">
        <v>1558</v>
      </c>
      <c r="D2042" t="s">
        <v>478</v>
      </c>
      <c r="E2042" t="s">
        <v>5175</v>
      </c>
      <c r="F2042" t="s">
        <v>5301</v>
      </c>
      <c r="H2042" s="1">
        <v>45765</v>
      </c>
      <c r="I2042" t="s">
        <v>654</v>
      </c>
      <c r="J2042" t="s">
        <v>294</v>
      </c>
      <c r="K2042" t="s">
        <v>1</v>
      </c>
      <c r="L2042" t="s">
        <v>28</v>
      </c>
      <c r="M2042" t="s">
        <v>7747</v>
      </c>
      <c r="N2042">
        <v>6</v>
      </c>
      <c r="O2042" t="s">
        <v>294</v>
      </c>
      <c r="P2042">
        <v>1</v>
      </c>
    </row>
    <row r="2043" spans="1:16" x14ac:dyDescent="0.35">
      <c r="A2043" t="s">
        <v>5302</v>
      </c>
      <c r="B2043" t="s">
        <v>1418</v>
      </c>
      <c r="C2043" t="s">
        <v>1402</v>
      </c>
      <c r="D2043" t="s">
        <v>478</v>
      </c>
      <c r="E2043" t="s">
        <v>5175</v>
      </c>
      <c r="F2043" t="s">
        <v>5303</v>
      </c>
      <c r="H2043" s="1">
        <v>45765</v>
      </c>
      <c r="I2043" t="s">
        <v>654</v>
      </c>
      <c r="J2043" t="s">
        <v>294</v>
      </c>
      <c r="K2043" t="s">
        <v>1</v>
      </c>
      <c r="L2043" t="s">
        <v>28</v>
      </c>
      <c r="M2043" t="s">
        <v>7747</v>
      </c>
      <c r="N2043">
        <v>6</v>
      </c>
      <c r="O2043" t="s">
        <v>294</v>
      </c>
      <c r="P2043">
        <v>1</v>
      </c>
    </row>
    <row r="2044" spans="1:16" x14ac:dyDescent="0.35">
      <c r="A2044" t="s">
        <v>5304</v>
      </c>
      <c r="B2044" t="s">
        <v>5034</v>
      </c>
      <c r="C2044" t="s">
        <v>1558</v>
      </c>
      <c r="D2044" t="s">
        <v>478</v>
      </c>
      <c r="E2044" t="s">
        <v>5175</v>
      </c>
      <c r="F2044" t="s">
        <v>5305</v>
      </c>
      <c r="H2044" s="1">
        <v>45765</v>
      </c>
      <c r="I2044" t="s">
        <v>654</v>
      </c>
      <c r="J2044" t="s">
        <v>294</v>
      </c>
      <c r="K2044" t="s">
        <v>1</v>
      </c>
      <c r="L2044" t="s">
        <v>28</v>
      </c>
      <c r="M2044" t="s">
        <v>7747</v>
      </c>
      <c r="N2044">
        <v>6</v>
      </c>
      <c r="O2044" t="s">
        <v>294</v>
      </c>
      <c r="P2044">
        <v>1</v>
      </c>
    </row>
    <row r="2045" spans="1:16" x14ac:dyDescent="0.35">
      <c r="A2045" t="s">
        <v>5304</v>
      </c>
      <c r="B2045" t="s">
        <v>5306</v>
      </c>
      <c r="C2045" t="s">
        <v>1402</v>
      </c>
      <c r="D2045" t="s">
        <v>478</v>
      </c>
      <c r="E2045" t="s">
        <v>5175</v>
      </c>
      <c r="F2045" t="s">
        <v>5307</v>
      </c>
      <c r="H2045" s="1">
        <v>45765</v>
      </c>
      <c r="I2045" t="s">
        <v>654</v>
      </c>
      <c r="J2045" t="s">
        <v>294</v>
      </c>
      <c r="K2045" t="s">
        <v>1</v>
      </c>
      <c r="L2045" t="s">
        <v>28</v>
      </c>
      <c r="M2045" t="s">
        <v>7747</v>
      </c>
      <c r="N2045">
        <v>6</v>
      </c>
      <c r="O2045" t="s">
        <v>294</v>
      </c>
      <c r="P2045">
        <v>1</v>
      </c>
    </row>
    <row r="2046" spans="1:16" x14ac:dyDescent="0.35">
      <c r="A2046" t="s">
        <v>5308</v>
      </c>
      <c r="B2046" t="s">
        <v>1485</v>
      </c>
      <c r="C2046" t="s">
        <v>1558</v>
      </c>
      <c r="D2046" t="s">
        <v>478</v>
      </c>
      <c r="E2046" t="s">
        <v>5175</v>
      </c>
      <c r="F2046" t="s">
        <v>5309</v>
      </c>
      <c r="H2046" s="1">
        <v>45765</v>
      </c>
      <c r="I2046" t="s">
        <v>654</v>
      </c>
      <c r="J2046" t="s">
        <v>294</v>
      </c>
      <c r="K2046" t="s">
        <v>1</v>
      </c>
      <c r="L2046" t="s">
        <v>28</v>
      </c>
      <c r="M2046" t="s">
        <v>7747</v>
      </c>
      <c r="N2046">
        <v>6</v>
      </c>
      <c r="O2046" t="s">
        <v>294</v>
      </c>
      <c r="P2046">
        <v>1</v>
      </c>
    </row>
    <row r="2047" spans="1:16" x14ac:dyDescent="0.35">
      <c r="A2047" t="s">
        <v>5310</v>
      </c>
      <c r="B2047" t="s">
        <v>5311</v>
      </c>
      <c r="C2047" t="s">
        <v>1558</v>
      </c>
      <c r="D2047" t="s">
        <v>478</v>
      </c>
      <c r="E2047" t="s">
        <v>5175</v>
      </c>
      <c r="F2047" t="s">
        <v>5312</v>
      </c>
      <c r="H2047" s="1">
        <v>45765</v>
      </c>
      <c r="I2047" t="s">
        <v>654</v>
      </c>
      <c r="J2047" t="s">
        <v>294</v>
      </c>
      <c r="K2047" t="s">
        <v>1</v>
      </c>
      <c r="L2047" t="s">
        <v>28</v>
      </c>
      <c r="M2047" t="s">
        <v>7747</v>
      </c>
      <c r="N2047">
        <v>6</v>
      </c>
      <c r="O2047" t="s">
        <v>294</v>
      </c>
      <c r="P2047">
        <v>1</v>
      </c>
    </row>
    <row r="2048" spans="1:16" x14ac:dyDescent="0.35">
      <c r="A2048" t="s">
        <v>5313</v>
      </c>
      <c r="B2048" t="s">
        <v>1887</v>
      </c>
      <c r="C2048" t="s">
        <v>1402</v>
      </c>
      <c r="D2048" t="s">
        <v>478</v>
      </c>
      <c r="E2048" t="s">
        <v>5175</v>
      </c>
      <c r="F2048" t="s">
        <v>5314</v>
      </c>
      <c r="H2048" s="1">
        <v>45765</v>
      </c>
      <c r="I2048" t="s">
        <v>654</v>
      </c>
      <c r="J2048" t="s">
        <v>294</v>
      </c>
      <c r="K2048" t="s">
        <v>1</v>
      </c>
      <c r="L2048" t="s">
        <v>28</v>
      </c>
      <c r="M2048" t="s">
        <v>7747</v>
      </c>
      <c r="N2048">
        <v>6</v>
      </c>
      <c r="O2048" t="s">
        <v>294</v>
      </c>
      <c r="P2048">
        <v>1</v>
      </c>
    </row>
    <row r="2049" spans="1:16" x14ac:dyDescent="0.35">
      <c r="A2049" t="s">
        <v>5315</v>
      </c>
      <c r="B2049" t="s">
        <v>2162</v>
      </c>
      <c r="C2049" t="s">
        <v>1558</v>
      </c>
      <c r="D2049" t="s">
        <v>478</v>
      </c>
      <c r="E2049" t="s">
        <v>5175</v>
      </c>
      <c r="F2049" t="s">
        <v>5316</v>
      </c>
      <c r="H2049" s="1">
        <v>45765</v>
      </c>
      <c r="I2049" t="s">
        <v>654</v>
      </c>
      <c r="J2049" t="s">
        <v>294</v>
      </c>
      <c r="K2049" t="s">
        <v>1</v>
      </c>
      <c r="L2049" t="s">
        <v>28</v>
      </c>
      <c r="M2049" t="s">
        <v>7747</v>
      </c>
      <c r="N2049">
        <v>6</v>
      </c>
      <c r="O2049" t="s">
        <v>294</v>
      </c>
      <c r="P2049">
        <v>1</v>
      </c>
    </row>
    <row r="2050" spans="1:16" x14ac:dyDescent="0.35">
      <c r="A2050" t="s">
        <v>5317</v>
      </c>
      <c r="B2050" t="s">
        <v>5318</v>
      </c>
      <c r="C2050" t="s">
        <v>1558</v>
      </c>
      <c r="D2050" t="s">
        <v>478</v>
      </c>
      <c r="E2050" t="s">
        <v>5175</v>
      </c>
      <c r="F2050" t="s">
        <v>5319</v>
      </c>
      <c r="H2050" s="1">
        <v>45765</v>
      </c>
      <c r="I2050" t="s">
        <v>654</v>
      </c>
      <c r="J2050" t="s">
        <v>294</v>
      </c>
      <c r="K2050" t="s">
        <v>1</v>
      </c>
      <c r="L2050" t="s">
        <v>28</v>
      </c>
      <c r="M2050" t="s">
        <v>7747</v>
      </c>
      <c r="N2050">
        <v>6</v>
      </c>
      <c r="O2050" t="s">
        <v>294</v>
      </c>
      <c r="P2050">
        <v>1</v>
      </c>
    </row>
    <row r="2051" spans="1:16" x14ac:dyDescent="0.35">
      <c r="A2051" t="s">
        <v>5320</v>
      </c>
      <c r="B2051" t="s">
        <v>5321</v>
      </c>
      <c r="C2051" t="s">
        <v>1402</v>
      </c>
      <c r="D2051" t="s">
        <v>478</v>
      </c>
      <c r="E2051" t="s">
        <v>5175</v>
      </c>
      <c r="F2051" t="s">
        <v>5322</v>
      </c>
      <c r="H2051" s="1">
        <v>45765</v>
      </c>
      <c r="I2051" t="s">
        <v>654</v>
      </c>
      <c r="J2051" t="s">
        <v>294</v>
      </c>
      <c r="K2051" t="s">
        <v>1</v>
      </c>
      <c r="L2051" t="s">
        <v>28</v>
      </c>
      <c r="M2051" t="s">
        <v>7747</v>
      </c>
      <c r="N2051">
        <v>6</v>
      </c>
      <c r="O2051" t="s">
        <v>294</v>
      </c>
      <c r="P2051">
        <v>1</v>
      </c>
    </row>
    <row r="2052" spans="1:16" x14ac:dyDescent="0.35">
      <c r="A2052" t="s">
        <v>5320</v>
      </c>
      <c r="B2052" t="s">
        <v>5323</v>
      </c>
      <c r="C2052" t="s">
        <v>1472</v>
      </c>
      <c r="D2052" t="s">
        <v>478</v>
      </c>
      <c r="E2052" t="s">
        <v>5175</v>
      </c>
      <c r="F2052" t="s">
        <v>5324</v>
      </c>
      <c r="H2052" s="1">
        <v>45765</v>
      </c>
      <c r="I2052" t="s">
        <v>654</v>
      </c>
      <c r="J2052" t="s">
        <v>294</v>
      </c>
      <c r="K2052" t="s">
        <v>1</v>
      </c>
      <c r="L2052" t="s">
        <v>28</v>
      </c>
      <c r="M2052" t="s">
        <v>1472</v>
      </c>
      <c r="N2052">
        <v>6</v>
      </c>
      <c r="O2052" t="s">
        <v>294</v>
      </c>
      <c r="P2052">
        <v>1</v>
      </c>
    </row>
    <row r="2053" spans="1:16" x14ac:dyDescent="0.35">
      <c r="A2053" t="s">
        <v>5325</v>
      </c>
      <c r="B2053" t="s">
        <v>5326</v>
      </c>
      <c r="C2053" t="s">
        <v>1558</v>
      </c>
      <c r="D2053" t="s">
        <v>478</v>
      </c>
      <c r="E2053" t="s">
        <v>5175</v>
      </c>
      <c r="F2053" t="s">
        <v>5327</v>
      </c>
      <c r="H2053" s="1">
        <v>45765</v>
      </c>
      <c r="I2053" t="s">
        <v>654</v>
      </c>
      <c r="J2053" t="s">
        <v>294</v>
      </c>
      <c r="K2053" t="s">
        <v>1</v>
      </c>
      <c r="L2053" t="s">
        <v>28</v>
      </c>
      <c r="M2053" t="s">
        <v>7747</v>
      </c>
      <c r="N2053">
        <v>6</v>
      </c>
      <c r="O2053" t="s">
        <v>294</v>
      </c>
      <c r="P2053">
        <v>1</v>
      </c>
    </row>
    <row r="2054" spans="1:16" x14ac:dyDescent="0.35">
      <c r="A2054" t="s">
        <v>5328</v>
      </c>
      <c r="B2054" t="s">
        <v>2010</v>
      </c>
      <c r="C2054" t="s">
        <v>1558</v>
      </c>
      <c r="D2054" t="s">
        <v>478</v>
      </c>
      <c r="E2054" t="s">
        <v>5175</v>
      </c>
      <c r="F2054" t="s">
        <v>5329</v>
      </c>
      <c r="H2054" s="1">
        <v>45765</v>
      </c>
      <c r="I2054" t="s">
        <v>654</v>
      </c>
      <c r="J2054" t="s">
        <v>294</v>
      </c>
      <c r="K2054" t="s">
        <v>1</v>
      </c>
      <c r="L2054" t="s">
        <v>28</v>
      </c>
      <c r="M2054" t="s">
        <v>7747</v>
      </c>
      <c r="N2054">
        <v>6</v>
      </c>
      <c r="O2054" t="s">
        <v>294</v>
      </c>
      <c r="P2054">
        <v>1</v>
      </c>
    </row>
    <row r="2055" spans="1:16" x14ac:dyDescent="0.35">
      <c r="A2055" t="s">
        <v>5330</v>
      </c>
      <c r="B2055" t="s">
        <v>5331</v>
      </c>
      <c r="C2055" t="s">
        <v>1558</v>
      </c>
      <c r="D2055" t="s">
        <v>5332</v>
      </c>
      <c r="E2055" t="s">
        <v>5175</v>
      </c>
      <c r="F2055" t="s">
        <v>5333</v>
      </c>
      <c r="H2055" s="1">
        <v>45765</v>
      </c>
      <c r="I2055" t="s">
        <v>654</v>
      </c>
      <c r="J2055" t="s">
        <v>294</v>
      </c>
      <c r="K2055" t="s">
        <v>1</v>
      </c>
      <c r="L2055" t="s">
        <v>28</v>
      </c>
      <c r="M2055" t="s">
        <v>7747</v>
      </c>
      <c r="N2055">
        <v>6</v>
      </c>
      <c r="O2055" t="s">
        <v>294</v>
      </c>
      <c r="P2055">
        <v>1</v>
      </c>
    </row>
    <row r="2056" spans="1:16" x14ac:dyDescent="0.35">
      <c r="A2056" t="s">
        <v>5334</v>
      </c>
      <c r="B2056" t="s">
        <v>3638</v>
      </c>
      <c r="C2056" t="s">
        <v>1558</v>
      </c>
      <c r="D2056" t="s">
        <v>5332</v>
      </c>
      <c r="E2056" t="s">
        <v>5175</v>
      </c>
      <c r="F2056" t="s">
        <v>5335</v>
      </c>
      <c r="H2056" s="1">
        <v>45765</v>
      </c>
      <c r="I2056" t="s">
        <v>654</v>
      </c>
      <c r="J2056" t="s">
        <v>294</v>
      </c>
      <c r="K2056" t="s">
        <v>1</v>
      </c>
      <c r="L2056" t="s">
        <v>28</v>
      </c>
      <c r="M2056" t="s">
        <v>7747</v>
      </c>
      <c r="N2056">
        <v>6</v>
      </c>
      <c r="O2056" t="s">
        <v>294</v>
      </c>
      <c r="P2056">
        <v>1</v>
      </c>
    </row>
    <row r="2057" spans="1:16" x14ac:dyDescent="0.35">
      <c r="A2057" t="s">
        <v>5284</v>
      </c>
      <c r="B2057" t="s">
        <v>5336</v>
      </c>
      <c r="C2057" t="s">
        <v>1402</v>
      </c>
      <c r="D2057" t="s">
        <v>5332</v>
      </c>
      <c r="E2057" t="s">
        <v>5175</v>
      </c>
      <c r="F2057" t="s">
        <v>5337</v>
      </c>
      <c r="H2057" s="1">
        <v>45765</v>
      </c>
      <c r="I2057" t="s">
        <v>654</v>
      </c>
      <c r="J2057" t="s">
        <v>294</v>
      </c>
      <c r="K2057" t="s">
        <v>1</v>
      </c>
      <c r="L2057" t="s">
        <v>28</v>
      </c>
      <c r="M2057" t="s">
        <v>7747</v>
      </c>
      <c r="N2057">
        <v>6</v>
      </c>
      <c r="O2057" t="s">
        <v>294</v>
      </c>
      <c r="P2057">
        <v>1</v>
      </c>
    </row>
    <row r="2058" spans="1:16" x14ac:dyDescent="0.35">
      <c r="A2058" t="s">
        <v>5334</v>
      </c>
      <c r="B2058" t="s">
        <v>4574</v>
      </c>
      <c r="C2058" t="s">
        <v>1396</v>
      </c>
      <c r="D2058" t="s">
        <v>5332</v>
      </c>
      <c r="E2058" t="s">
        <v>5175</v>
      </c>
      <c r="F2058" t="s">
        <v>5338</v>
      </c>
      <c r="H2058" s="1">
        <v>45765</v>
      </c>
      <c r="I2058" t="s">
        <v>654</v>
      </c>
      <c r="J2058" t="s">
        <v>294</v>
      </c>
      <c r="K2058" t="s">
        <v>1</v>
      </c>
      <c r="L2058" t="s">
        <v>28</v>
      </c>
      <c r="M2058" t="s">
        <v>7747</v>
      </c>
      <c r="N2058">
        <v>6</v>
      </c>
      <c r="O2058" t="s">
        <v>294</v>
      </c>
      <c r="P2058">
        <v>1</v>
      </c>
    </row>
    <row r="2059" spans="1:16" x14ac:dyDescent="0.35">
      <c r="A2059" t="s">
        <v>3887</v>
      </c>
      <c r="B2059" t="s">
        <v>1395</v>
      </c>
      <c r="C2059" t="s">
        <v>1558</v>
      </c>
      <c r="D2059" t="s">
        <v>477</v>
      </c>
      <c r="E2059" t="s">
        <v>1397</v>
      </c>
      <c r="F2059" t="s">
        <v>3888</v>
      </c>
      <c r="H2059" s="1">
        <v>45772</v>
      </c>
      <c r="I2059" t="s">
        <v>445</v>
      </c>
      <c r="J2059" t="s">
        <v>1</v>
      </c>
      <c r="K2059" t="s">
        <v>2</v>
      </c>
      <c r="L2059" t="s">
        <v>28</v>
      </c>
      <c r="M2059" t="s">
        <v>7747</v>
      </c>
      <c r="N2059">
        <v>6</v>
      </c>
      <c r="P2059">
        <v>1</v>
      </c>
    </row>
    <row r="2060" spans="1:16" x14ac:dyDescent="0.35">
      <c r="A2060" t="s">
        <v>3907</v>
      </c>
      <c r="B2060" t="s">
        <v>1435</v>
      </c>
      <c r="C2060" t="s">
        <v>1558</v>
      </c>
      <c r="D2060" t="s">
        <v>477</v>
      </c>
      <c r="E2060" t="s">
        <v>1397</v>
      </c>
      <c r="F2060" t="s">
        <v>3908</v>
      </c>
      <c r="H2060" s="1">
        <v>45772</v>
      </c>
      <c r="I2060" t="s">
        <v>445</v>
      </c>
      <c r="J2060" t="s">
        <v>1</v>
      </c>
      <c r="K2060" t="s">
        <v>2</v>
      </c>
      <c r="L2060" t="s">
        <v>28</v>
      </c>
      <c r="M2060" t="s">
        <v>7747</v>
      </c>
      <c r="N2060">
        <v>6</v>
      </c>
      <c r="P2060">
        <v>1</v>
      </c>
    </row>
    <row r="2061" spans="1:16" x14ac:dyDescent="0.35">
      <c r="A2061" t="s">
        <v>3718</v>
      </c>
      <c r="B2061" t="s">
        <v>3719</v>
      </c>
      <c r="C2061" t="s">
        <v>1402</v>
      </c>
      <c r="D2061" t="s">
        <v>394</v>
      </c>
      <c r="E2061" t="s">
        <v>1397</v>
      </c>
      <c r="F2061" t="s">
        <v>3720</v>
      </c>
      <c r="H2061" s="1">
        <v>45772</v>
      </c>
      <c r="I2061" t="s">
        <v>445</v>
      </c>
      <c r="J2061" t="s">
        <v>1</v>
      </c>
      <c r="K2061" t="s">
        <v>2</v>
      </c>
      <c r="L2061" t="s">
        <v>28</v>
      </c>
      <c r="M2061" t="s">
        <v>7747</v>
      </c>
      <c r="N2061">
        <v>6</v>
      </c>
      <c r="P2061">
        <v>1</v>
      </c>
    </row>
    <row r="2062" spans="1:16" x14ac:dyDescent="0.35">
      <c r="A2062" t="s">
        <v>3730</v>
      </c>
      <c r="B2062" t="s">
        <v>3731</v>
      </c>
      <c r="C2062" t="s">
        <v>1558</v>
      </c>
      <c r="D2062" t="s">
        <v>394</v>
      </c>
      <c r="E2062" t="s">
        <v>1397</v>
      </c>
      <c r="F2062" t="s">
        <v>3732</v>
      </c>
      <c r="H2062" s="1">
        <v>45772</v>
      </c>
      <c r="I2062" t="s">
        <v>445</v>
      </c>
      <c r="J2062" t="s">
        <v>1</v>
      </c>
      <c r="K2062" t="s">
        <v>2</v>
      </c>
      <c r="L2062" t="s">
        <v>28</v>
      </c>
      <c r="M2062" t="s">
        <v>7747</v>
      </c>
      <c r="N2062">
        <v>6</v>
      </c>
      <c r="P2062">
        <v>1</v>
      </c>
    </row>
    <row r="2063" spans="1:16" x14ac:dyDescent="0.35">
      <c r="A2063" t="s">
        <v>3840</v>
      </c>
      <c r="B2063" t="s">
        <v>1492</v>
      </c>
      <c r="C2063" t="s">
        <v>1402</v>
      </c>
      <c r="D2063" t="s">
        <v>98</v>
      </c>
      <c r="E2063" t="s">
        <v>1397</v>
      </c>
      <c r="F2063" t="s">
        <v>3841</v>
      </c>
      <c r="H2063" s="1">
        <v>45772</v>
      </c>
      <c r="I2063" t="s">
        <v>445</v>
      </c>
      <c r="J2063" t="s">
        <v>1</v>
      </c>
      <c r="K2063" t="s">
        <v>2</v>
      </c>
      <c r="L2063" t="s">
        <v>28</v>
      </c>
      <c r="M2063" t="s">
        <v>7747</v>
      </c>
      <c r="N2063">
        <v>6</v>
      </c>
      <c r="P2063">
        <v>1</v>
      </c>
    </row>
    <row r="2064" spans="1:16" x14ac:dyDescent="0.35">
      <c r="A2064" t="s">
        <v>3840</v>
      </c>
      <c r="B2064" t="s">
        <v>2333</v>
      </c>
      <c r="C2064" t="s">
        <v>1402</v>
      </c>
      <c r="D2064" t="s">
        <v>98</v>
      </c>
      <c r="E2064" t="s">
        <v>1397</v>
      </c>
      <c r="F2064" t="s">
        <v>3842</v>
      </c>
      <c r="H2064" s="1">
        <v>45772</v>
      </c>
      <c r="I2064" t="s">
        <v>445</v>
      </c>
      <c r="J2064" t="s">
        <v>1</v>
      </c>
      <c r="K2064" t="s">
        <v>2</v>
      </c>
      <c r="L2064" t="s">
        <v>28</v>
      </c>
      <c r="M2064" t="s">
        <v>7747</v>
      </c>
      <c r="N2064">
        <v>6</v>
      </c>
      <c r="P2064">
        <v>1</v>
      </c>
    </row>
    <row r="2065" spans="1:16" x14ac:dyDescent="0.35">
      <c r="A2065" t="s">
        <v>3840</v>
      </c>
      <c r="B2065" t="s">
        <v>2565</v>
      </c>
      <c r="C2065" t="s">
        <v>1558</v>
      </c>
      <c r="D2065" t="s">
        <v>98</v>
      </c>
      <c r="E2065" t="s">
        <v>1397</v>
      </c>
      <c r="F2065" t="s">
        <v>3843</v>
      </c>
      <c r="H2065" s="1">
        <v>45772</v>
      </c>
      <c r="I2065" t="s">
        <v>445</v>
      </c>
      <c r="J2065" t="s">
        <v>1</v>
      </c>
      <c r="K2065" t="s">
        <v>2</v>
      </c>
      <c r="L2065" t="s">
        <v>28</v>
      </c>
      <c r="M2065" t="s">
        <v>7747</v>
      </c>
      <c r="N2065">
        <v>6</v>
      </c>
      <c r="P2065">
        <v>1</v>
      </c>
    </row>
    <row r="2066" spans="1:16" x14ac:dyDescent="0.35">
      <c r="A2066" t="s">
        <v>4468</v>
      </c>
      <c r="B2066" t="s">
        <v>4469</v>
      </c>
      <c r="C2066" t="s">
        <v>1558</v>
      </c>
      <c r="D2066" t="s">
        <v>312</v>
      </c>
      <c r="E2066" t="s">
        <v>1397</v>
      </c>
      <c r="F2066" t="s">
        <v>5339</v>
      </c>
      <c r="H2066" s="1">
        <v>45772</v>
      </c>
      <c r="I2066" t="s">
        <v>445</v>
      </c>
      <c r="J2066" t="s">
        <v>1</v>
      </c>
      <c r="K2066" t="s">
        <v>2</v>
      </c>
      <c r="L2066" t="s">
        <v>28</v>
      </c>
      <c r="M2066" t="s">
        <v>7747</v>
      </c>
      <c r="N2066">
        <v>6</v>
      </c>
      <c r="P2066">
        <v>1</v>
      </c>
    </row>
    <row r="2067" spans="1:16" x14ac:dyDescent="0.35">
      <c r="A2067" t="s">
        <v>3924</v>
      </c>
      <c r="B2067" t="s">
        <v>2499</v>
      </c>
      <c r="C2067" t="s">
        <v>1558</v>
      </c>
      <c r="D2067" t="s">
        <v>477</v>
      </c>
      <c r="E2067" t="s">
        <v>1397</v>
      </c>
      <c r="F2067" t="s">
        <v>3925</v>
      </c>
      <c r="H2067" s="1">
        <v>45772</v>
      </c>
      <c r="I2067" t="s">
        <v>445</v>
      </c>
      <c r="J2067" t="s">
        <v>1</v>
      </c>
      <c r="K2067" t="s">
        <v>2</v>
      </c>
      <c r="L2067" t="s">
        <v>28</v>
      </c>
      <c r="M2067" t="s">
        <v>7747</v>
      </c>
      <c r="N2067">
        <v>6</v>
      </c>
      <c r="P2067">
        <v>1</v>
      </c>
    </row>
    <row r="2068" spans="1:16" x14ac:dyDescent="0.35">
      <c r="A2068" t="s">
        <v>3792</v>
      </c>
      <c r="B2068" t="s">
        <v>2000</v>
      </c>
      <c r="C2068" t="s">
        <v>1558</v>
      </c>
      <c r="D2068" t="s">
        <v>98</v>
      </c>
      <c r="E2068" t="s">
        <v>1397</v>
      </c>
      <c r="F2068" t="s">
        <v>3793</v>
      </c>
      <c r="H2068" s="1">
        <v>45772</v>
      </c>
      <c r="I2068" t="s">
        <v>445</v>
      </c>
      <c r="J2068" t="s">
        <v>1</v>
      </c>
      <c r="K2068" t="s">
        <v>2</v>
      </c>
      <c r="L2068" t="s">
        <v>28</v>
      </c>
      <c r="M2068" t="s">
        <v>7747</v>
      </c>
      <c r="N2068">
        <v>6</v>
      </c>
      <c r="P2068">
        <v>1</v>
      </c>
    </row>
    <row r="2069" spans="1:16" x14ac:dyDescent="0.35">
      <c r="A2069" t="s">
        <v>3762</v>
      </c>
      <c r="B2069" t="s">
        <v>3763</v>
      </c>
      <c r="C2069" t="s">
        <v>1558</v>
      </c>
      <c r="D2069" t="s">
        <v>394</v>
      </c>
      <c r="E2069" t="s">
        <v>1397</v>
      </c>
      <c r="F2069" t="s">
        <v>3764</v>
      </c>
      <c r="H2069" s="1">
        <v>45772</v>
      </c>
      <c r="I2069" t="s">
        <v>445</v>
      </c>
      <c r="J2069" t="s">
        <v>1</v>
      </c>
      <c r="K2069" t="s">
        <v>2</v>
      </c>
      <c r="L2069" t="s">
        <v>28</v>
      </c>
      <c r="M2069" t="s">
        <v>7747</v>
      </c>
      <c r="N2069">
        <v>6</v>
      </c>
      <c r="P2069">
        <v>1</v>
      </c>
    </row>
    <row r="2070" spans="1:16" x14ac:dyDescent="0.35">
      <c r="A2070" t="s">
        <v>3771</v>
      </c>
      <c r="B2070" t="s">
        <v>3772</v>
      </c>
      <c r="C2070" t="s">
        <v>1558</v>
      </c>
      <c r="D2070" t="s">
        <v>394</v>
      </c>
      <c r="E2070" t="s">
        <v>1397</v>
      </c>
      <c r="F2070" t="s">
        <v>3773</v>
      </c>
      <c r="H2070" s="1">
        <v>45772</v>
      </c>
      <c r="I2070" t="s">
        <v>445</v>
      </c>
      <c r="J2070" t="s">
        <v>1</v>
      </c>
      <c r="K2070" t="s">
        <v>2</v>
      </c>
      <c r="L2070" t="s">
        <v>28</v>
      </c>
      <c r="M2070" t="s">
        <v>7747</v>
      </c>
      <c r="N2070">
        <v>6</v>
      </c>
      <c r="P2070">
        <v>1</v>
      </c>
    </row>
    <row r="2071" spans="1:16" x14ac:dyDescent="0.35">
      <c r="A2071" t="s">
        <v>3855</v>
      </c>
      <c r="B2071" t="s">
        <v>3036</v>
      </c>
      <c r="C2071" t="s">
        <v>1558</v>
      </c>
      <c r="D2071" t="s">
        <v>98</v>
      </c>
      <c r="E2071" t="s">
        <v>1397</v>
      </c>
      <c r="F2071" t="s">
        <v>3856</v>
      </c>
      <c r="H2071" s="1">
        <v>45772</v>
      </c>
      <c r="I2071" t="s">
        <v>445</v>
      </c>
      <c r="J2071" t="s">
        <v>1</v>
      </c>
      <c r="K2071" t="s">
        <v>2</v>
      </c>
      <c r="L2071" t="s">
        <v>28</v>
      </c>
      <c r="M2071" t="s">
        <v>7747</v>
      </c>
      <c r="N2071">
        <v>6</v>
      </c>
      <c r="P2071">
        <v>1</v>
      </c>
    </row>
    <row r="2072" spans="1:16" x14ac:dyDescent="0.35">
      <c r="A2072" t="s">
        <v>4474</v>
      </c>
      <c r="B2072" t="s">
        <v>5340</v>
      </c>
      <c r="C2072" t="s">
        <v>1402</v>
      </c>
      <c r="D2072" t="s">
        <v>312</v>
      </c>
      <c r="E2072" t="s">
        <v>1397</v>
      </c>
      <c r="F2072" t="s">
        <v>5341</v>
      </c>
      <c r="H2072" s="1">
        <v>45772</v>
      </c>
      <c r="I2072" t="s">
        <v>445</v>
      </c>
      <c r="J2072" t="s">
        <v>1</v>
      </c>
      <c r="K2072" t="s">
        <v>2</v>
      </c>
      <c r="L2072" t="s">
        <v>28</v>
      </c>
      <c r="M2072" t="s">
        <v>7747</v>
      </c>
      <c r="N2072">
        <v>6</v>
      </c>
      <c r="P2072">
        <v>1</v>
      </c>
    </row>
    <row r="2073" spans="1:16" x14ac:dyDescent="0.35">
      <c r="A2073" t="s">
        <v>3964</v>
      </c>
      <c r="B2073" t="s">
        <v>3965</v>
      </c>
      <c r="C2073" t="s">
        <v>1402</v>
      </c>
      <c r="D2073" t="s">
        <v>477</v>
      </c>
      <c r="E2073" t="s">
        <v>1397</v>
      </c>
      <c r="F2073" t="s">
        <v>3966</v>
      </c>
      <c r="H2073" s="1">
        <v>45772</v>
      </c>
      <c r="I2073" t="s">
        <v>445</v>
      </c>
      <c r="J2073" t="s">
        <v>1</v>
      </c>
      <c r="K2073" t="s">
        <v>2</v>
      </c>
      <c r="L2073" t="s">
        <v>28</v>
      </c>
      <c r="M2073" t="s">
        <v>7747</v>
      </c>
      <c r="N2073">
        <v>6</v>
      </c>
      <c r="P2073">
        <v>1</v>
      </c>
    </row>
    <row r="2074" spans="1:16" x14ac:dyDescent="0.35">
      <c r="A2074" t="s">
        <v>5342</v>
      </c>
      <c r="B2074" t="s">
        <v>5343</v>
      </c>
      <c r="C2074" t="s">
        <v>1402</v>
      </c>
      <c r="D2074" t="s">
        <v>312</v>
      </c>
      <c r="E2074" t="s">
        <v>1397</v>
      </c>
      <c r="F2074" t="s">
        <v>5344</v>
      </c>
      <c r="H2074" s="1">
        <v>45772</v>
      </c>
      <c r="I2074" t="s">
        <v>445</v>
      </c>
      <c r="J2074" t="s">
        <v>1</v>
      </c>
      <c r="K2074" t="s">
        <v>2</v>
      </c>
      <c r="L2074" t="s">
        <v>28</v>
      </c>
      <c r="M2074" t="s">
        <v>7747</v>
      </c>
      <c r="N2074">
        <v>6</v>
      </c>
      <c r="P2074">
        <v>1</v>
      </c>
    </row>
    <row r="2075" spans="1:16" x14ac:dyDescent="0.35">
      <c r="A2075" t="s">
        <v>5345</v>
      </c>
      <c r="B2075" t="s">
        <v>1553</v>
      </c>
      <c r="C2075" t="s">
        <v>1402</v>
      </c>
      <c r="D2075" t="s">
        <v>332</v>
      </c>
      <c r="E2075" t="s">
        <v>1397</v>
      </c>
      <c r="F2075" t="s">
        <v>5346</v>
      </c>
      <c r="H2075" s="1">
        <v>45772</v>
      </c>
      <c r="I2075" t="s">
        <v>445</v>
      </c>
      <c r="J2075" t="s">
        <v>1</v>
      </c>
      <c r="K2075" t="s">
        <v>2</v>
      </c>
      <c r="L2075" t="s">
        <v>28</v>
      </c>
      <c r="M2075" t="s">
        <v>7747</v>
      </c>
      <c r="N2075">
        <v>6</v>
      </c>
      <c r="P2075">
        <v>1</v>
      </c>
    </row>
    <row r="2076" spans="1:16" x14ac:dyDescent="0.35">
      <c r="A2076" t="s">
        <v>3876</v>
      </c>
      <c r="B2076" t="s">
        <v>3877</v>
      </c>
      <c r="C2076" t="s">
        <v>1558</v>
      </c>
      <c r="D2076" t="s">
        <v>477</v>
      </c>
      <c r="E2076" t="s">
        <v>1397</v>
      </c>
      <c r="F2076" t="s">
        <v>3878</v>
      </c>
      <c r="H2076" s="1">
        <v>45772</v>
      </c>
      <c r="I2076" t="s">
        <v>445</v>
      </c>
      <c r="J2076" t="s">
        <v>1</v>
      </c>
      <c r="K2076" t="s">
        <v>2</v>
      </c>
      <c r="L2076" t="s">
        <v>28</v>
      </c>
      <c r="M2076" t="s">
        <v>7747</v>
      </c>
      <c r="N2076">
        <v>6</v>
      </c>
      <c r="P2076">
        <v>1</v>
      </c>
    </row>
    <row r="2077" spans="1:16" x14ac:dyDescent="0.35">
      <c r="A2077" t="s">
        <v>3769</v>
      </c>
      <c r="B2077" t="s">
        <v>1418</v>
      </c>
      <c r="C2077" t="s">
        <v>1402</v>
      </c>
      <c r="D2077" t="s">
        <v>394</v>
      </c>
      <c r="E2077" t="s">
        <v>1397</v>
      </c>
      <c r="F2077" t="s">
        <v>3770</v>
      </c>
      <c r="H2077" s="1">
        <v>45772</v>
      </c>
      <c r="I2077" t="s">
        <v>445</v>
      </c>
      <c r="J2077" t="s">
        <v>1</v>
      </c>
      <c r="K2077" t="s">
        <v>2</v>
      </c>
      <c r="L2077" t="s">
        <v>28</v>
      </c>
      <c r="M2077" t="s">
        <v>7747</v>
      </c>
      <c r="N2077">
        <v>6</v>
      </c>
      <c r="P2077">
        <v>1</v>
      </c>
    </row>
    <row r="2078" spans="1:16" x14ac:dyDescent="0.35">
      <c r="A2078" t="s">
        <v>3983</v>
      </c>
      <c r="B2078" t="s">
        <v>2859</v>
      </c>
      <c r="C2078" t="s">
        <v>1396</v>
      </c>
      <c r="D2078" t="s">
        <v>313</v>
      </c>
      <c r="E2078" t="s">
        <v>1397</v>
      </c>
      <c r="F2078" t="s">
        <v>3984</v>
      </c>
      <c r="H2078" s="1">
        <v>45772</v>
      </c>
      <c r="I2078" t="s">
        <v>445</v>
      </c>
      <c r="J2078" t="s">
        <v>1</v>
      </c>
      <c r="K2078" t="s">
        <v>2</v>
      </c>
      <c r="L2078" t="s">
        <v>28</v>
      </c>
      <c r="M2078" t="s">
        <v>7747</v>
      </c>
      <c r="N2078">
        <v>6</v>
      </c>
      <c r="P2078">
        <v>1</v>
      </c>
    </row>
    <row r="2079" spans="1:16" x14ac:dyDescent="0.35">
      <c r="A2079" t="s">
        <v>3743</v>
      </c>
      <c r="B2079" t="s">
        <v>3744</v>
      </c>
      <c r="C2079" t="s">
        <v>1472</v>
      </c>
      <c r="D2079" t="s">
        <v>394</v>
      </c>
      <c r="E2079" t="s">
        <v>1397</v>
      </c>
      <c r="F2079" t="s">
        <v>3745</v>
      </c>
      <c r="H2079" s="1">
        <v>45772</v>
      </c>
      <c r="I2079" t="s">
        <v>445</v>
      </c>
      <c r="J2079" t="s">
        <v>1</v>
      </c>
      <c r="K2079" t="s">
        <v>2</v>
      </c>
      <c r="L2079" t="s">
        <v>28</v>
      </c>
      <c r="M2079" t="s">
        <v>1472</v>
      </c>
      <c r="N2079">
        <v>6</v>
      </c>
      <c r="P2079">
        <v>1</v>
      </c>
    </row>
    <row r="2080" spans="1:16" x14ac:dyDescent="0.35">
      <c r="A2080" t="s">
        <v>3743</v>
      </c>
      <c r="B2080" t="s">
        <v>3746</v>
      </c>
      <c r="C2080" t="s">
        <v>1472</v>
      </c>
      <c r="D2080" t="s">
        <v>394</v>
      </c>
      <c r="E2080" t="s">
        <v>1397</v>
      </c>
      <c r="F2080" t="s">
        <v>3747</v>
      </c>
      <c r="H2080" s="1">
        <v>45772</v>
      </c>
      <c r="I2080" t="s">
        <v>445</v>
      </c>
      <c r="J2080" t="s">
        <v>1</v>
      </c>
      <c r="K2080" t="s">
        <v>2</v>
      </c>
      <c r="L2080" t="s">
        <v>28</v>
      </c>
      <c r="M2080" t="s">
        <v>1472</v>
      </c>
      <c r="N2080">
        <v>6</v>
      </c>
      <c r="P2080">
        <v>1</v>
      </c>
    </row>
    <row r="2081" spans="1:16" x14ac:dyDescent="0.35">
      <c r="A2081" t="s">
        <v>3743</v>
      </c>
      <c r="B2081" t="s">
        <v>3748</v>
      </c>
      <c r="C2081" t="s">
        <v>1472</v>
      </c>
      <c r="D2081" t="s">
        <v>394</v>
      </c>
      <c r="E2081" t="s">
        <v>1397</v>
      </c>
      <c r="F2081" t="s">
        <v>3749</v>
      </c>
      <c r="H2081" s="1">
        <v>45772</v>
      </c>
      <c r="I2081" t="s">
        <v>445</v>
      </c>
      <c r="J2081" t="s">
        <v>1</v>
      </c>
      <c r="K2081" t="s">
        <v>2</v>
      </c>
      <c r="L2081" t="s">
        <v>28</v>
      </c>
      <c r="M2081" t="s">
        <v>1472</v>
      </c>
      <c r="N2081">
        <v>6</v>
      </c>
      <c r="P2081">
        <v>1</v>
      </c>
    </row>
    <row r="2082" spans="1:16" x14ac:dyDescent="0.35">
      <c r="A2082" t="s">
        <v>3743</v>
      </c>
      <c r="B2082" t="s">
        <v>3750</v>
      </c>
      <c r="C2082" t="s">
        <v>1402</v>
      </c>
      <c r="D2082" t="s">
        <v>394</v>
      </c>
      <c r="E2082" t="s">
        <v>1397</v>
      </c>
      <c r="F2082" t="s">
        <v>3751</v>
      </c>
      <c r="H2082" s="1">
        <v>45772</v>
      </c>
      <c r="I2082" t="s">
        <v>445</v>
      </c>
      <c r="J2082" t="s">
        <v>1</v>
      </c>
      <c r="K2082" t="s">
        <v>2</v>
      </c>
      <c r="L2082" t="s">
        <v>28</v>
      </c>
      <c r="M2082" t="s">
        <v>7747</v>
      </c>
      <c r="N2082">
        <v>6</v>
      </c>
      <c r="P2082">
        <v>1</v>
      </c>
    </row>
    <row r="2083" spans="1:16" x14ac:dyDescent="0.35">
      <c r="A2083" t="s">
        <v>3809</v>
      </c>
      <c r="B2083" t="s">
        <v>1972</v>
      </c>
      <c r="C2083" t="s">
        <v>1402</v>
      </c>
      <c r="D2083" t="s">
        <v>98</v>
      </c>
      <c r="E2083" t="s">
        <v>1397</v>
      </c>
      <c r="F2083" t="s">
        <v>3810</v>
      </c>
      <c r="H2083" s="1">
        <v>45772</v>
      </c>
      <c r="I2083" t="s">
        <v>445</v>
      </c>
      <c r="J2083" t="s">
        <v>1</v>
      </c>
      <c r="K2083" t="s">
        <v>2</v>
      </c>
      <c r="L2083" t="s">
        <v>28</v>
      </c>
      <c r="M2083" t="s">
        <v>7747</v>
      </c>
      <c r="N2083">
        <v>6</v>
      </c>
      <c r="P2083">
        <v>1</v>
      </c>
    </row>
    <row r="2084" spans="1:16" x14ac:dyDescent="0.35">
      <c r="A2084" t="s">
        <v>3809</v>
      </c>
      <c r="B2084" t="s">
        <v>3814</v>
      </c>
      <c r="C2084" t="s">
        <v>1402</v>
      </c>
      <c r="D2084" t="s">
        <v>98</v>
      </c>
      <c r="E2084" t="s">
        <v>1397</v>
      </c>
      <c r="F2084" t="s">
        <v>3815</v>
      </c>
      <c r="H2084" s="1">
        <v>45772</v>
      </c>
      <c r="I2084" t="s">
        <v>445</v>
      </c>
      <c r="J2084" t="s">
        <v>1</v>
      </c>
      <c r="K2084" t="s">
        <v>2</v>
      </c>
      <c r="L2084" t="s">
        <v>28</v>
      </c>
      <c r="M2084" t="s">
        <v>7747</v>
      </c>
      <c r="N2084">
        <v>6</v>
      </c>
      <c r="P2084">
        <v>1</v>
      </c>
    </row>
    <row r="2085" spans="1:16" x14ac:dyDescent="0.35">
      <c r="A2085" t="s">
        <v>3809</v>
      </c>
      <c r="B2085" t="s">
        <v>2920</v>
      </c>
      <c r="C2085" t="s">
        <v>1402</v>
      </c>
      <c r="D2085" t="s">
        <v>98</v>
      </c>
      <c r="E2085" t="s">
        <v>1397</v>
      </c>
      <c r="F2085" t="s">
        <v>3816</v>
      </c>
      <c r="H2085" s="1">
        <v>45772</v>
      </c>
      <c r="I2085" t="s">
        <v>445</v>
      </c>
      <c r="J2085" t="s">
        <v>1</v>
      </c>
      <c r="K2085" t="s">
        <v>2</v>
      </c>
      <c r="L2085" t="s">
        <v>28</v>
      </c>
      <c r="M2085" t="s">
        <v>7747</v>
      </c>
      <c r="N2085">
        <v>6</v>
      </c>
      <c r="P2085">
        <v>1</v>
      </c>
    </row>
    <row r="2086" spans="1:16" x14ac:dyDescent="0.35">
      <c r="A2086" t="s">
        <v>3809</v>
      </c>
      <c r="B2086" t="s">
        <v>1911</v>
      </c>
      <c r="C2086" t="s">
        <v>1558</v>
      </c>
      <c r="D2086" t="s">
        <v>98</v>
      </c>
      <c r="E2086" t="s">
        <v>1397</v>
      </c>
      <c r="F2086" t="s">
        <v>3817</v>
      </c>
      <c r="H2086" s="1">
        <v>45772</v>
      </c>
      <c r="I2086" t="s">
        <v>445</v>
      </c>
      <c r="J2086" t="s">
        <v>1</v>
      </c>
      <c r="K2086" t="s">
        <v>2</v>
      </c>
      <c r="L2086" t="s">
        <v>28</v>
      </c>
      <c r="M2086" t="s">
        <v>7747</v>
      </c>
      <c r="N2086">
        <v>6</v>
      </c>
      <c r="P2086">
        <v>1</v>
      </c>
    </row>
    <row r="2087" spans="1:16" x14ac:dyDescent="0.35">
      <c r="A2087" t="s">
        <v>3733</v>
      </c>
      <c r="B2087" t="s">
        <v>3734</v>
      </c>
      <c r="C2087" t="s">
        <v>1472</v>
      </c>
      <c r="D2087" t="s">
        <v>394</v>
      </c>
      <c r="E2087" t="s">
        <v>1397</v>
      </c>
      <c r="F2087" t="s">
        <v>3735</v>
      </c>
      <c r="H2087" s="1">
        <v>45772</v>
      </c>
      <c r="I2087" t="s">
        <v>445</v>
      </c>
      <c r="J2087" t="s">
        <v>1</v>
      </c>
      <c r="K2087" t="s">
        <v>2</v>
      </c>
      <c r="L2087" t="s">
        <v>28</v>
      </c>
      <c r="M2087" t="s">
        <v>1472</v>
      </c>
      <c r="N2087">
        <v>6</v>
      </c>
      <c r="P2087">
        <v>1</v>
      </c>
    </row>
    <row r="2088" spans="1:16" x14ac:dyDescent="0.35">
      <c r="A2088" t="s">
        <v>3733</v>
      </c>
      <c r="B2088" t="s">
        <v>3736</v>
      </c>
      <c r="C2088" t="s">
        <v>1402</v>
      </c>
      <c r="D2088" t="s">
        <v>394</v>
      </c>
      <c r="E2088" t="s">
        <v>1397</v>
      </c>
      <c r="F2088" t="s">
        <v>3737</v>
      </c>
      <c r="H2088" s="1">
        <v>45772</v>
      </c>
      <c r="I2088" t="s">
        <v>445</v>
      </c>
      <c r="J2088" t="s">
        <v>1</v>
      </c>
      <c r="K2088" t="s">
        <v>2</v>
      </c>
      <c r="L2088" t="s">
        <v>28</v>
      </c>
      <c r="M2088" t="s">
        <v>7747</v>
      </c>
      <c r="N2088">
        <v>6</v>
      </c>
      <c r="P2088">
        <v>1</v>
      </c>
    </row>
    <row r="2089" spans="1:16" x14ac:dyDescent="0.35">
      <c r="A2089" t="s">
        <v>3733</v>
      </c>
      <c r="B2089" t="s">
        <v>3741</v>
      </c>
      <c r="C2089" t="s">
        <v>1558</v>
      </c>
      <c r="D2089" t="s">
        <v>394</v>
      </c>
      <c r="E2089" t="s">
        <v>1397</v>
      </c>
      <c r="F2089" t="s">
        <v>3742</v>
      </c>
      <c r="H2089" s="1">
        <v>45772</v>
      </c>
      <c r="I2089" t="s">
        <v>445</v>
      </c>
      <c r="J2089" t="s">
        <v>1</v>
      </c>
      <c r="K2089" t="s">
        <v>2</v>
      </c>
      <c r="L2089" t="s">
        <v>28</v>
      </c>
      <c r="M2089" t="s">
        <v>7747</v>
      </c>
      <c r="N2089">
        <v>6</v>
      </c>
      <c r="P2089">
        <v>1</v>
      </c>
    </row>
    <row r="2090" spans="1:16" x14ac:dyDescent="0.35">
      <c r="A2090" t="s">
        <v>3804</v>
      </c>
      <c r="B2090" t="s">
        <v>3805</v>
      </c>
      <c r="C2090" t="s">
        <v>1402</v>
      </c>
      <c r="D2090" t="s">
        <v>98</v>
      </c>
      <c r="E2090" t="s">
        <v>1397</v>
      </c>
      <c r="F2090" t="s">
        <v>3806</v>
      </c>
      <c r="H2090" s="1">
        <v>45772</v>
      </c>
      <c r="I2090" t="s">
        <v>445</v>
      </c>
      <c r="J2090" t="s">
        <v>1</v>
      </c>
      <c r="K2090" t="s">
        <v>2</v>
      </c>
      <c r="L2090" t="s">
        <v>28</v>
      </c>
      <c r="M2090" t="s">
        <v>7747</v>
      </c>
      <c r="N2090">
        <v>6</v>
      </c>
      <c r="P2090">
        <v>1</v>
      </c>
    </row>
    <row r="2091" spans="1:16" x14ac:dyDescent="0.35">
      <c r="A2091" t="s">
        <v>3804</v>
      </c>
      <c r="B2091" t="s">
        <v>3807</v>
      </c>
      <c r="C2091" t="s">
        <v>1402</v>
      </c>
      <c r="D2091" t="s">
        <v>98</v>
      </c>
      <c r="E2091" t="s">
        <v>1397</v>
      </c>
      <c r="F2091" t="s">
        <v>3808</v>
      </c>
      <c r="H2091" s="1">
        <v>45772</v>
      </c>
      <c r="I2091" t="s">
        <v>445</v>
      </c>
      <c r="J2091" t="s">
        <v>1</v>
      </c>
      <c r="K2091" t="s">
        <v>2</v>
      </c>
      <c r="L2091" t="s">
        <v>28</v>
      </c>
      <c r="M2091" t="s">
        <v>7747</v>
      </c>
      <c r="N2091">
        <v>6</v>
      </c>
      <c r="P2091">
        <v>1</v>
      </c>
    </row>
    <row r="2092" spans="1:16" x14ac:dyDescent="0.35">
      <c r="A2092" t="s">
        <v>3879</v>
      </c>
      <c r="B2092" t="s">
        <v>3709</v>
      </c>
      <c r="C2092" t="s">
        <v>1402</v>
      </c>
      <c r="D2092" t="s">
        <v>477</v>
      </c>
      <c r="E2092" t="s">
        <v>1397</v>
      </c>
      <c r="F2092" t="s">
        <v>3880</v>
      </c>
      <c r="H2092" s="1">
        <v>45772</v>
      </c>
      <c r="I2092" t="s">
        <v>445</v>
      </c>
      <c r="J2092" t="s">
        <v>1</v>
      </c>
      <c r="K2092" t="s">
        <v>2</v>
      </c>
      <c r="L2092" t="s">
        <v>28</v>
      </c>
      <c r="M2092" t="s">
        <v>7747</v>
      </c>
      <c r="N2092">
        <v>6</v>
      </c>
      <c r="P2092">
        <v>1</v>
      </c>
    </row>
    <row r="2093" spans="1:16" x14ac:dyDescent="0.35">
      <c r="A2093" t="s">
        <v>3879</v>
      </c>
      <c r="B2093" t="s">
        <v>2496</v>
      </c>
      <c r="C2093" t="s">
        <v>1558</v>
      </c>
      <c r="D2093" t="s">
        <v>477</v>
      </c>
      <c r="E2093" t="s">
        <v>1397</v>
      </c>
      <c r="F2093" t="s">
        <v>3884</v>
      </c>
      <c r="H2093" s="1">
        <v>45772</v>
      </c>
      <c r="I2093" t="s">
        <v>445</v>
      </c>
      <c r="J2093" t="s">
        <v>1</v>
      </c>
      <c r="K2093" t="s">
        <v>2</v>
      </c>
      <c r="L2093" t="s">
        <v>28</v>
      </c>
      <c r="M2093" t="s">
        <v>7747</v>
      </c>
      <c r="N2093">
        <v>6</v>
      </c>
      <c r="P2093">
        <v>1</v>
      </c>
    </row>
    <row r="2094" spans="1:16" x14ac:dyDescent="0.35">
      <c r="A2094" t="s">
        <v>3879</v>
      </c>
      <c r="B2094" t="s">
        <v>2242</v>
      </c>
      <c r="C2094" t="s">
        <v>1472</v>
      </c>
      <c r="D2094" t="s">
        <v>477</v>
      </c>
      <c r="E2094" t="s">
        <v>1397</v>
      </c>
      <c r="F2094" t="s">
        <v>3885</v>
      </c>
      <c r="H2094" s="1">
        <v>45772</v>
      </c>
      <c r="I2094" t="s">
        <v>445</v>
      </c>
      <c r="J2094" t="s">
        <v>1</v>
      </c>
      <c r="K2094" t="s">
        <v>2</v>
      </c>
      <c r="L2094" t="s">
        <v>28</v>
      </c>
      <c r="M2094" t="s">
        <v>1472</v>
      </c>
      <c r="N2094">
        <v>6</v>
      </c>
      <c r="P2094">
        <v>1</v>
      </c>
    </row>
    <row r="2095" spans="1:16" x14ac:dyDescent="0.35">
      <c r="A2095" t="s">
        <v>4034</v>
      </c>
      <c r="B2095" t="s">
        <v>2134</v>
      </c>
      <c r="C2095" t="s">
        <v>1402</v>
      </c>
      <c r="D2095" t="s">
        <v>1526</v>
      </c>
      <c r="E2095" t="s">
        <v>1397</v>
      </c>
      <c r="F2095" t="s">
        <v>4035</v>
      </c>
      <c r="H2095" s="1">
        <v>45772</v>
      </c>
      <c r="I2095" t="s">
        <v>445</v>
      </c>
      <c r="J2095" t="s">
        <v>1</v>
      </c>
      <c r="K2095" t="s">
        <v>2</v>
      </c>
      <c r="L2095" t="s">
        <v>28</v>
      </c>
      <c r="M2095" t="s">
        <v>7747</v>
      </c>
      <c r="N2095">
        <v>6</v>
      </c>
      <c r="P2095">
        <v>1</v>
      </c>
    </row>
    <row r="2096" spans="1:16" x14ac:dyDescent="0.35">
      <c r="A2096" t="s">
        <v>4494</v>
      </c>
      <c r="B2096" t="s">
        <v>4495</v>
      </c>
      <c r="C2096" t="s">
        <v>1402</v>
      </c>
      <c r="D2096" t="s">
        <v>312</v>
      </c>
      <c r="E2096" t="s">
        <v>1397</v>
      </c>
      <c r="F2096" t="s">
        <v>5347</v>
      </c>
      <c r="H2096" s="1">
        <v>45772</v>
      </c>
      <c r="I2096" t="s">
        <v>445</v>
      </c>
      <c r="J2096" t="s">
        <v>1</v>
      </c>
      <c r="K2096" t="s">
        <v>2</v>
      </c>
      <c r="L2096" t="s">
        <v>28</v>
      </c>
      <c r="M2096" t="s">
        <v>7747</v>
      </c>
      <c r="N2096">
        <v>6</v>
      </c>
      <c r="P2096">
        <v>1</v>
      </c>
    </row>
    <row r="2097" spans="1:16" x14ac:dyDescent="0.35">
      <c r="A2097" t="s">
        <v>3835</v>
      </c>
      <c r="B2097" t="s">
        <v>2563</v>
      </c>
      <c r="C2097" t="s">
        <v>1558</v>
      </c>
      <c r="D2097" t="s">
        <v>98</v>
      </c>
      <c r="E2097" t="s">
        <v>1397</v>
      </c>
      <c r="F2097" t="s">
        <v>3836</v>
      </c>
      <c r="H2097" s="1">
        <v>45772</v>
      </c>
      <c r="I2097" t="s">
        <v>445</v>
      </c>
      <c r="J2097" t="s">
        <v>1</v>
      </c>
      <c r="K2097" t="s">
        <v>2</v>
      </c>
      <c r="L2097" t="s">
        <v>28</v>
      </c>
      <c r="M2097" t="s">
        <v>7747</v>
      </c>
      <c r="N2097">
        <v>6</v>
      </c>
      <c r="P2097">
        <v>1</v>
      </c>
    </row>
    <row r="2098" spans="1:16" x14ac:dyDescent="0.35">
      <c r="A2098" t="s">
        <v>3705</v>
      </c>
      <c r="B2098" t="s">
        <v>1600</v>
      </c>
      <c r="C2098" t="s">
        <v>1472</v>
      </c>
      <c r="D2098" t="s">
        <v>394</v>
      </c>
      <c r="E2098" t="s">
        <v>1397</v>
      </c>
      <c r="F2098" t="s">
        <v>3706</v>
      </c>
      <c r="H2098" s="1">
        <v>45772</v>
      </c>
      <c r="I2098" t="s">
        <v>445</v>
      </c>
      <c r="J2098" t="s">
        <v>1</v>
      </c>
      <c r="K2098" t="s">
        <v>2</v>
      </c>
      <c r="L2098" t="s">
        <v>28</v>
      </c>
      <c r="M2098" t="s">
        <v>1472</v>
      </c>
      <c r="N2098">
        <v>6</v>
      </c>
      <c r="P2098">
        <v>1</v>
      </c>
    </row>
    <row r="2099" spans="1:16" x14ac:dyDescent="0.35">
      <c r="A2099" t="s">
        <v>3705</v>
      </c>
      <c r="B2099" t="s">
        <v>2822</v>
      </c>
      <c r="C2099" t="s">
        <v>1472</v>
      </c>
      <c r="D2099" t="s">
        <v>394</v>
      </c>
      <c r="E2099" t="s">
        <v>1397</v>
      </c>
      <c r="F2099" t="s">
        <v>3707</v>
      </c>
      <c r="H2099" s="1">
        <v>45772</v>
      </c>
      <c r="I2099" t="s">
        <v>445</v>
      </c>
      <c r="J2099" t="s">
        <v>1</v>
      </c>
      <c r="K2099" t="s">
        <v>2</v>
      </c>
      <c r="L2099" t="s">
        <v>28</v>
      </c>
      <c r="M2099" t="s">
        <v>1472</v>
      </c>
      <c r="N2099">
        <v>6</v>
      </c>
      <c r="P2099">
        <v>1</v>
      </c>
    </row>
    <row r="2100" spans="1:16" x14ac:dyDescent="0.35">
      <c r="A2100" t="s">
        <v>3705</v>
      </c>
      <c r="B2100" t="s">
        <v>2221</v>
      </c>
      <c r="C2100" t="s">
        <v>1402</v>
      </c>
      <c r="D2100" t="s">
        <v>394</v>
      </c>
      <c r="E2100" t="s">
        <v>1397</v>
      </c>
      <c r="F2100" t="s">
        <v>3708</v>
      </c>
      <c r="H2100" s="1">
        <v>45772</v>
      </c>
      <c r="I2100" t="s">
        <v>445</v>
      </c>
      <c r="J2100" t="s">
        <v>1</v>
      </c>
      <c r="K2100" t="s">
        <v>2</v>
      </c>
      <c r="L2100" t="s">
        <v>28</v>
      </c>
      <c r="M2100" t="s">
        <v>7747</v>
      </c>
      <c r="N2100">
        <v>6</v>
      </c>
      <c r="P2100">
        <v>1</v>
      </c>
    </row>
    <row r="2101" spans="1:16" x14ac:dyDescent="0.35">
      <c r="A2101" t="s">
        <v>5348</v>
      </c>
      <c r="B2101" t="s">
        <v>1535</v>
      </c>
      <c r="C2101" t="s">
        <v>1402</v>
      </c>
      <c r="D2101" t="s">
        <v>332</v>
      </c>
      <c r="E2101" t="s">
        <v>1397</v>
      </c>
      <c r="F2101" t="s">
        <v>5349</v>
      </c>
      <c r="H2101" s="1">
        <v>45772</v>
      </c>
      <c r="I2101" t="s">
        <v>445</v>
      </c>
      <c r="J2101" t="s">
        <v>1</v>
      </c>
      <c r="K2101" t="s">
        <v>2</v>
      </c>
      <c r="L2101" t="s">
        <v>28</v>
      </c>
      <c r="M2101" t="s">
        <v>7747</v>
      </c>
      <c r="N2101">
        <v>6</v>
      </c>
      <c r="P2101">
        <v>1</v>
      </c>
    </row>
    <row r="2102" spans="1:16" x14ac:dyDescent="0.35">
      <c r="A2102" t="s">
        <v>4036</v>
      </c>
      <c r="B2102" t="s">
        <v>2319</v>
      </c>
      <c r="C2102" t="s">
        <v>1396</v>
      </c>
      <c r="D2102" t="s">
        <v>1526</v>
      </c>
      <c r="E2102" t="s">
        <v>1397</v>
      </c>
      <c r="F2102" t="s">
        <v>4037</v>
      </c>
      <c r="H2102" s="1">
        <v>45772</v>
      </c>
      <c r="I2102" t="s">
        <v>445</v>
      </c>
      <c r="J2102" t="s">
        <v>1</v>
      </c>
      <c r="K2102" t="s">
        <v>2</v>
      </c>
      <c r="L2102" t="s">
        <v>28</v>
      </c>
      <c r="M2102" t="s">
        <v>7747</v>
      </c>
      <c r="N2102">
        <v>6</v>
      </c>
      <c r="P2102">
        <v>1</v>
      </c>
    </row>
    <row r="2103" spans="1:16" x14ac:dyDescent="0.35">
      <c r="A2103" t="s">
        <v>3709</v>
      </c>
      <c r="B2103" t="s">
        <v>3710</v>
      </c>
      <c r="C2103" t="s">
        <v>1558</v>
      </c>
      <c r="D2103" t="s">
        <v>394</v>
      </c>
      <c r="E2103" t="s">
        <v>1397</v>
      </c>
      <c r="F2103" t="s">
        <v>3711</v>
      </c>
      <c r="H2103" s="1">
        <v>45772</v>
      </c>
      <c r="I2103" t="s">
        <v>445</v>
      </c>
      <c r="J2103" t="s">
        <v>1</v>
      </c>
      <c r="K2103" t="s">
        <v>2</v>
      </c>
      <c r="L2103" t="s">
        <v>28</v>
      </c>
      <c r="M2103" t="s">
        <v>7747</v>
      </c>
      <c r="N2103">
        <v>6</v>
      </c>
      <c r="P2103">
        <v>1</v>
      </c>
    </row>
    <row r="2104" spans="1:16" x14ac:dyDescent="0.35">
      <c r="A2104" t="s">
        <v>4022</v>
      </c>
      <c r="B2104" t="s">
        <v>1983</v>
      </c>
      <c r="C2104" t="s">
        <v>1396</v>
      </c>
      <c r="D2104" t="s">
        <v>1526</v>
      </c>
      <c r="E2104" t="s">
        <v>1397</v>
      </c>
      <c r="F2104" t="s">
        <v>4023</v>
      </c>
      <c r="H2104" s="1">
        <v>45772</v>
      </c>
      <c r="I2104" t="s">
        <v>445</v>
      </c>
      <c r="J2104" t="s">
        <v>1</v>
      </c>
      <c r="K2104" t="s">
        <v>2</v>
      </c>
      <c r="L2104" t="s">
        <v>28</v>
      </c>
      <c r="M2104" t="s">
        <v>7747</v>
      </c>
      <c r="N2104">
        <v>6</v>
      </c>
      <c r="P2104">
        <v>1</v>
      </c>
    </row>
    <row r="2105" spans="1:16" x14ac:dyDescent="0.35">
      <c r="A2105" t="s">
        <v>3950</v>
      </c>
      <c r="B2105" t="s">
        <v>3574</v>
      </c>
      <c r="C2105" t="s">
        <v>1558</v>
      </c>
      <c r="D2105" t="s">
        <v>477</v>
      </c>
      <c r="E2105" t="s">
        <v>1397</v>
      </c>
      <c r="F2105" t="s">
        <v>3951</v>
      </c>
      <c r="H2105" s="1">
        <v>45772</v>
      </c>
      <c r="I2105" t="s">
        <v>445</v>
      </c>
      <c r="J2105" t="s">
        <v>1</v>
      </c>
      <c r="K2105" t="s">
        <v>2</v>
      </c>
      <c r="L2105" t="s">
        <v>28</v>
      </c>
      <c r="M2105" t="s">
        <v>7747</v>
      </c>
      <c r="N2105">
        <v>6</v>
      </c>
      <c r="P2105">
        <v>1</v>
      </c>
    </row>
    <row r="2106" spans="1:16" x14ac:dyDescent="0.35">
      <c r="A2106" t="s">
        <v>2921</v>
      </c>
      <c r="B2106" t="s">
        <v>2800</v>
      </c>
      <c r="C2106" t="s">
        <v>1402</v>
      </c>
      <c r="D2106" t="s">
        <v>1526</v>
      </c>
      <c r="E2106" t="s">
        <v>1397</v>
      </c>
      <c r="F2106" t="s">
        <v>4038</v>
      </c>
      <c r="H2106" s="1">
        <v>45772</v>
      </c>
      <c r="I2106" t="s">
        <v>445</v>
      </c>
      <c r="J2106" t="s">
        <v>1</v>
      </c>
      <c r="K2106" t="s">
        <v>2</v>
      </c>
      <c r="L2106" t="s">
        <v>28</v>
      </c>
      <c r="M2106" t="s">
        <v>7747</v>
      </c>
      <c r="N2106">
        <v>6</v>
      </c>
      <c r="P2106">
        <v>1</v>
      </c>
    </row>
    <row r="2107" spans="1:16" x14ac:dyDescent="0.35">
      <c r="A2107" t="s">
        <v>3801</v>
      </c>
      <c r="B2107" t="s">
        <v>3802</v>
      </c>
      <c r="C2107" t="s">
        <v>1558</v>
      </c>
      <c r="D2107" t="s">
        <v>98</v>
      </c>
      <c r="E2107" t="s">
        <v>1397</v>
      </c>
      <c r="F2107" t="s">
        <v>3803</v>
      </c>
      <c r="H2107" s="1">
        <v>45772</v>
      </c>
      <c r="I2107" t="s">
        <v>445</v>
      </c>
      <c r="J2107" t="s">
        <v>1</v>
      </c>
      <c r="K2107" t="s">
        <v>2</v>
      </c>
      <c r="L2107" t="s">
        <v>28</v>
      </c>
      <c r="M2107" t="s">
        <v>7747</v>
      </c>
      <c r="N2107">
        <v>6</v>
      </c>
      <c r="P2107">
        <v>1</v>
      </c>
    </row>
    <row r="2108" spans="1:16" x14ac:dyDescent="0.35">
      <c r="A2108" t="s">
        <v>2553</v>
      </c>
      <c r="B2108" t="s">
        <v>1475</v>
      </c>
      <c r="C2108" t="s">
        <v>1402</v>
      </c>
      <c r="D2108" t="s">
        <v>98</v>
      </c>
      <c r="E2108" t="s">
        <v>1397</v>
      </c>
      <c r="F2108" t="s">
        <v>3822</v>
      </c>
      <c r="H2108" s="1">
        <v>45772</v>
      </c>
      <c r="I2108" t="s">
        <v>445</v>
      </c>
      <c r="J2108" t="s">
        <v>1</v>
      </c>
      <c r="K2108" t="s">
        <v>2</v>
      </c>
      <c r="L2108" t="s">
        <v>28</v>
      </c>
      <c r="M2108" t="s">
        <v>7747</v>
      </c>
      <c r="N2108">
        <v>6</v>
      </c>
      <c r="P2108">
        <v>1</v>
      </c>
    </row>
    <row r="2109" spans="1:16" x14ac:dyDescent="0.35">
      <c r="A2109" t="s">
        <v>2553</v>
      </c>
      <c r="B2109" t="s">
        <v>2219</v>
      </c>
      <c r="C2109" t="s">
        <v>1472</v>
      </c>
      <c r="D2109" t="s">
        <v>98</v>
      </c>
      <c r="E2109" t="s">
        <v>1397</v>
      </c>
      <c r="F2109" t="s">
        <v>3825</v>
      </c>
      <c r="H2109" s="1">
        <v>45772</v>
      </c>
      <c r="I2109" t="s">
        <v>445</v>
      </c>
      <c r="J2109" t="s">
        <v>1</v>
      </c>
      <c r="K2109" t="s">
        <v>2</v>
      </c>
      <c r="L2109" t="s">
        <v>28</v>
      </c>
      <c r="M2109" t="s">
        <v>1472</v>
      </c>
      <c r="N2109">
        <v>6</v>
      </c>
      <c r="P2109">
        <v>1</v>
      </c>
    </row>
    <row r="2110" spans="1:16" x14ac:dyDescent="0.35">
      <c r="A2110" t="s">
        <v>2553</v>
      </c>
      <c r="B2110" t="s">
        <v>1551</v>
      </c>
      <c r="C2110" t="s">
        <v>1402</v>
      </c>
      <c r="D2110" t="s">
        <v>98</v>
      </c>
      <c r="E2110" t="s">
        <v>1397</v>
      </c>
      <c r="F2110" t="s">
        <v>3826</v>
      </c>
      <c r="H2110" s="1">
        <v>45772</v>
      </c>
      <c r="I2110" t="s">
        <v>445</v>
      </c>
      <c r="J2110" t="s">
        <v>1</v>
      </c>
      <c r="K2110" t="s">
        <v>2</v>
      </c>
      <c r="L2110" t="s">
        <v>28</v>
      </c>
      <c r="M2110" t="s">
        <v>7747</v>
      </c>
      <c r="N2110">
        <v>6</v>
      </c>
      <c r="P2110">
        <v>1</v>
      </c>
    </row>
    <row r="2111" spans="1:16" x14ac:dyDescent="0.35">
      <c r="A2111" t="s">
        <v>3871</v>
      </c>
      <c r="B2111" t="s">
        <v>3872</v>
      </c>
      <c r="C2111" t="s">
        <v>1558</v>
      </c>
      <c r="D2111" t="s">
        <v>477</v>
      </c>
      <c r="E2111" t="s">
        <v>1397</v>
      </c>
      <c r="F2111" t="s">
        <v>3873</v>
      </c>
      <c r="H2111" s="1">
        <v>45772</v>
      </c>
      <c r="I2111" t="s">
        <v>445</v>
      </c>
      <c r="J2111" t="s">
        <v>1</v>
      </c>
      <c r="K2111" t="s">
        <v>2</v>
      </c>
      <c r="L2111" t="s">
        <v>28</v>
      </c>
      <c r="M2111" t="s">
        <v>7747</v>
      </c>
      <c r="N2111">
        <v>6</v>
      </c>
      <c r="P2111">
        <v>1</v>
      </c>
    </row>
    <row r="2112" spans="1:16" x14ac:dyDescent="0.35">
      <c r="A2112" t="s">
        <v>3755</v>
      </c>
      <c r="B2112" t="s">
        <v>1805</v>
      </c>
      <c r="C2112" t="s">
        <v>1558</v>
      </c>
      <c r="D2112" t="s">
        <v>394</v>
      </c>
      <c r="E2112" t="s">
        <v>1397</v>
      </c>
      <c r="F2112" t="s">
        <v>3756</v>
      </c>
      <c r="H2112" s="1">
        <v>45772</v>
      </c>
      <c r="I2112" t="s">
        <v>445</v>
      </c>
      <c r="J2112" t="s">
        <v>1</v>
      </c>
      <c r="K2112" t="s">
        <v>2</v>
      </c>
      <c r="L2112" t="s">
        <v>28</v>
      </c>
      <c r="M2112" t="s">
        <v>7747</v>
      </c>
      <c r="N2112">
        <v>6</v>
      </c>
      <c r="P2112">
        <v>1</v>
      </c>
    </row>
    <row r="2113" spans="1:16" x14ac:dyDescent="0.35">
      <c r="A2113" t="s">
        <v>3782</v>
      </c>
      <c r="B2113" t="s">
        <v>3783</v>
      </c>
      <c r="C2113" t="s">
        <v>1472</v>
      </c>
      <c r="D2113" t="s">
        <v>394</v>
      </c>
      <c r="E2113" t="s">
        <v>1397</v>
      </c>
      <c r="F2113" t="s">
        <v>3784</v>
      </c>
      <c r="H2113" s="1">
        <v>45772</v>
      </c>
      <c r="I2113" t="s">
        <v>445</v>
      </c>
      <c r="J2113" t="s">
        <v>1</v>
      </c>
      <c r="K2113" t="s">
        <v>2</v>
      </c>
      <c r="L2113" t="s">
        <v>28</v>
      </c>
      <c r="M2113" t="s">
        <v>1472</v>
      </c>
      <c r="N2113">
        <v>6</v>
      </c>
      <c r="P2113">
        <v>1</v>
      </c>
    </row>
    <row r="2114" spans="1:16" x14ac:dyDescent="0.35">
      <c r="A2114" t="s">
        <v>3782</v>
      </c>
      <c r="B2114" t="s">
        <v>1489</v>
      </c>
      <c r="C2114" t="s">
        <v>1472</v>
      </c>
      <c r="D2114" t="s">
        <v>394</v>
      </c>
      <c r="E2114" t="s">
        <v>1397</v>
      </c>
      <c r="F2114" t="s">
        <v>3785</v>
      </c>
      <c r="H2114" s="1">
        <v>45772</v>
      </c>
      <c r="I2114" t="s">
        <v>445</v>
      </c>
      <c r="J2114" t="s">
        <v>1</v>
      </c>
      <c r="K2114" t="s">
        <v>2</v>
      </c>
      <c r="L2114" t="s">
        <v>28</v>
      </c>
      <c r="M2114" t="s">
        <v>1472</v>
      </c>
      <c r="N2114">
        <v>6</v>
      </c>
      <c r="P2114">
        <v>1</v>
      </c>
    </row>
    <row r="2115" spans="1:16" x14ac:dyDescent="0.35">
      <c r="A2115" t="s">
        <v>3782</v>
      </c>
      <c r="B2115" t="s">
        <v>1884</v>
      </c>
      <c r="C2115" t="s">
        <v>1402</v>
      </c>
      <c r="D2115" t="s">
        <v>394</v>
      </c>
      <c r="E2115" t="s">
        <v>1397</v>
      </c>
      <c r="F2115" t="s">
        <v>3786</v>
      </c>
      <c r="H2115" s="1">
        <v>45772</v>
      </c>
      <c r="I2115" t="s">
        <v>445</v>
      </c>
      <c r="J2115" t="s">
        <v>1</v>
      </c>
      <c r="K2115" t="s">
        <v>2</v>
      </c>
      <c r="L2115" t="s">
        <v>28</v>
      </c>
      <c r="M2115" t="s">
        <v>7747</v>
      </c>
      <c r="N2115">
        <v>6</v>
      </c>
      <c r="P2115">
        <v>1</v>
      </c>
    </row>
    <row r="2116" spans="1:16" x14ac:dyDescent="0.35">
      <c r="A2116" t="s">
        <v>3799</v>
      </c>
      <c r="B2116" t="s">
        <v>1485</v>
      </c>
      <c r="C2116" t="s">
        <v>1558</v>
      </c>
      <c r="D2116" t="s">
        <v>98</v>
      </c>
      <c r="E2116" t="s">
        <v>1397</v>
      </c>
      <c r="F2116" t="s">
        <v>3800</v>
      </c>
      <c r="H2116" s="1">
        <v>45772</v>
      </c>
      <c r="I2116" t="s">
        <v>445</v>
      </c>
      <c r="J2116" t="s">
        <v>1</v>
      </c>
      <c r="K2116" t="s">
        <v>2</v>
      </c>
      <c r="L2116" t="s">
        <v>28</v>
      </c>
      <c r="M2116" t="s">
        <v>7747</v>
      </c>
      <c r="N2116">
        <v>6</v>
      </c>
      <c r="P2116">
        <v>1</v>
      </c>
    </row>
    <row r="2117" spans="1:16" x14ac:dyDescent="0.35">
      <c r="A2117" t="s">
        <v>1979</v>
      </c>
      <c r="B2117" t="s">
        <v>3767</v>
      </c>
      <c r="C2117" t="s">
        <v>1558</v>
      </c>
      <c r="D2117" t="s">
        <v>394</v>
      </c>
      <c r="E2117" t="s">
        <v>1397</v>
      </c>
      <c r="F2117" t="s">
        <v>3768</v>
      </c>
      <c r="H2117" s="1">
        <v>45772</v>
      </c>
      <c r="I2117" t="s">
        <v>445</v>
      </c>
      <c r="J2117" t="s">
        <v>1</v>
      </c>
      <c r="K2117" t="s">
        <v>2</v>
      </c>
      <c r="L2117" t="s">
        <v>28</v>
      </c>
      <c r="M2117" t="s">
        <v>7747</v>
      </c>
      <c r="N2117">
        <v>6</v>
      </c>
      <c r="P2117">
        <v>1</v>
      </c>
    </row>
    <row r="2118" spans="1:16" x14ac:dyDescent="0.35">
      <c r="A2118" t="s">
        <v>3857</v>
      </c>
      <c r="B2118" t="s">
        <v>3574</v>
      </c>
      <c r="C2118" t="s">
        <v>1558</v>
      </c>
      <c r="D2118" t="s">
        <v>98</v>
      </c>
      <c r="E2118" t="s">
        <v>1397</v>
      </c>
      <c r="F2118" t="s">
        <v>3858</v>
      </c>
      <c r="H2118" s="1">
        <v>45772</v>
      </c>
      <c r="I2118" t="s">
        <v>445</v>
      </c>
      <c r="J2118" t="s">
        <v>1</v>
      </c>
      <c r="K2118" t="s">
        <v>2</v>
      </c>
      <c r="L2118" t="s">
        <v>28</v>
      </c>
      <c r="M2118" t="s">
        <v>7747</v>
      </c>
      <c r="N2118">
        <v>6</v>
      </c>
      <c r="P2118">
        <v>1</v>
      </c>
    </row>
    <row r="2119" spans="1:16" x14ac:dyDescent="0.35">
      <c r="A2119" t="s">
        <v>3922</v>
      </c>
      <c r="B2119" t="s">
        <v>1492</v>
      </c>
      <c r="C2119" t="s">
        <v>1402</v>
      </c>
      <c r="D2119" t="s">
        <v>477</v>
      </c>
      <c r="E2119" t="s">
        <v>1397</v>
      </c>
      <c r="F2119" t="s">
        <v>3923</v>
      </c>
      <c r="H2119" s="1">
        <v>45772</v>
      </c>
      <c r="I2119" t="s">
        <v>445</v>
      </c>
      <c r="J2119" t="s">
        <v>1</v>
      </c>
      <c r="K2119" t="s">
        <v>2</v>
      </c>
      <c r="L2119" t="s">
        <v>28</v>
      </c>
      <c r="M2119" t="s">
        <v>7747</v>
      </c>
      <c r="N2119">
        <v>6</v>
      </c>
      <c r="P2119">
        <v>1</v>
      </c>
    </row>
    <row r="2120" spans="1:16" x14ac:dyDescent="0.35">
      <c r="A2120" t="s">
        <v>3922</v>
      </c>
      <c r="B2120" t="s">
        <v>1600</v>
      </c>
      <c r="C2120" t="s">
        <v>1558</v>
      </c>
      <c r="D2120" t="s">
        <v>477</v>
      </c>
      <c r="E2120" t="s">
        <v>1397</v>
      </c>
      <c r="F2120" t="s">
        <v>3926</v>
      </c>
      <c r="H2120" s="1">
        <v>45772</v>
      </c>
      <c r="I2120" t="s">
        <v>445</v>
      </c>
      <c r="J2120" t="s">
        <v>1</v>
      </c>
      <c r="K2120" t="s">
        <v>2</v>
      </c>
      <c r="L2120" t="s">
        <v>28</v>
      </c>
      <c r="M2120" t="s">
        <v>7747</v>
      </c>
      <c r="N2120">
        <v>6</v>
      </c>
      <c r="P2120">
        <v>1</v>
      </c>
    </row>
    <row r="2121" spans="1:16" x14ac:dyDescent="0.35">
      <c r="A2121" t="s">
        <v>3922</v>
      </c>
      <c r="B2121" t="s">
        <v>3894</v>
      </c>
      <c r="C2121" t="s">
        <v>1558</v>
      </c>
      <c r="D2121" t="s">
        <v>477</v>
      </c>
      <c r="E2121" t="s">
        <v>1397</v>
      </c>
      <c r="F2121" t="s">
        <v>3927</v>
      </c>
      <c r="H2121" s="1">
        <v>45772</v>
      </c>
      <c r="I2121" t="s">
        <v>445</v>
      </c>
      <c r="J2121" t="s">
        <v>1</v>
      </c>
      <c r="K2121" t="s">
        <v>2</v>
      </c>
      <c r="L2121" t="s">
        <v>28</v>
      </c>
      <c r="M2121" t="s">
        <v>7747</v>
      </c>
      <c r="N2121">
        <v>6</v>
      </c>
      <c r="P2121">
        <v>1</v>
      </c>
    </row>
    <row r="2122" spans="1:16" x14ac:dyDescent="0.35">
      <c r="A2122" t="s">
        <v>3919</v>
      </c>
      <c r="B2122" t="s">
        <v>2859</v>
      </c>
      <c r="C2122" t="s">
        <v>1558</v>
      </c>
      <c r="D2122" t="s">
        <v>477</v>
      </c>
      <c r="E2122" t="s">
        <v>1397</v>
      </c>
      <c r="F2122" t="s">
        <v>3920</v>
      </c>
      <c r="H2122" s="1">
        <v>45772</v>
      </c>
      <c r="I2122" t="s">
        <v>445</v>
      </c>
      <c r="J2122" t="s">
        <v>1</v>
      </c>
      <c r="K2122" t="s">
        <v>2</v>
      </c>
      <c r="L2122" t="s">
        <v>28</v>
      </c>
      <c r="M2122" t="s">
        <v>7747</v>
      </c>
      <c r="N2122">
        <v>6</v>
      </c>
      <c r="P2122">
        <v>1</v>
      </c>
    </row>
    <row r="2123" spans="1:16" x14ac:dyDescent="0.35">
      <c r="A2123" t="s">
        <v>3845</v>
      </c>
      <c r="B2123" t="s">
        <v>2179</v>
      </c>
      <c r="C2123" t="s">
        <v>1558</v>
      </c>
      <c r="D2123" t="s">
        <v>98</v>
      </c>
      <c r="E2123" t="s">
        <v>1397</v>
      </c>
      <c r="F2123" t="s">
        <v>3846</v>
      </c>
      <c r="H2123" s="1">
        <v>45772</v>
      </c>
      <c r="I2123" t="s">
        <v>445</v>
      </c>
      <c r="J2123" t="s">
        <v>1</v>
      </c>
      <c r="K2123" t="s">
        <v>2</v>
      </c>
      <c r="L2123" t="s">
        <v>28</v>
      </c>
      <c r="M2123" t="s">
        <v>7747</v>
      </c>
      <c r="N2123">
        <v>6</v>
      </c>
      <c r="P2123">
        <v>1</v>
      </c>
    </row>
    <row r="2124" spans="1:16" x14ac:dyDescent="0.35">
      <c r="A2124" t="s">
        <v>3946</v>
      </c>
      <c r="B2124" t="s">
        <v>2162</v>
      </c>
      <c r="C2124" t="s">
        <v>1558</v>
      </c>
      <c r="D2124" t="s">
        <v>477</v>
      </c>
      <c r="E2124" t="s">
        <v>1397</v>
      </c>
      <c r="F2124" t="s">
        <v>3947</v>
      </c>
      <c r="H2124" s="1">
        <v>45772</v>
      </c>
      <c r="I2124" t="s">
        <v>445</v>
      </c>
      <c r="J2124" t="s">
        <v>1</v>
      </c>
      <c r="K2124" t="s">
        <v>2</v>
      </c>
      <c r="L2124" t="s">
        <v>28</v>
      </c>
      <c r="M2124" t="s">
        <v>7747</v>
      </c>
      <c r="N2124">
        <v>6</v>
      </c>
      <c r="P2124">
        <v>1</v>
      </c>
    </row>
    <row r="2125" spans="1:16" x14ac:dyDescent="0.35">
      <c r="A2125" t="s">
        <v>1420</v>
      </c>
      <c r="B2125" t="s">
        <v>1939</v>
      </c>
      <c r="C2125" t="s">
        <v>1402</v>
      </c>
      <c r="D2125" t="s">
        <v>394</v>
      </c>
      <c r="E2125" t="s">
        <v>1397</v>
      </c>
      <c r="F2125" t="s">
        <v>3759</v>
      </c>
      <c r="H2125" s="1">
        <v>45772</v>
      </c>
      <c r="I2125" t="s">
        <v>445</v>
      </c>
      <c r="J2125" t="s">
        <v>1</v>
      </c>
      <c r="K2125" t="s">
        <v>2</v>
      </c>
      <c r="L2125" t="s">
        <v>28</v>
      </c>
      <c r="M2125" t="s">
        <v>7747</v>
      </c>
      <c r="N2125">
        <v>6</v>
      </c>
      <c r="P2125">
        <v>1</v>
      </c>
    </row>
    <row r="2126" spans="1:16" x14ac:dyDescent="0.35">
      <c r="A2126" t="s">
        <v>1420</v>
      </c>
      <c r="B2126" t="s">
        <v>1485</v>
      </c>
      <c r="C2126" t="s">
        <v>1558</v>
      </c>
      <c r="D2126" t="s">
        <v>98</v>
      </c>
      <c r="E2126" t="s">
        <v>1397</v>
      </c>
      <c r="F2126" t="s">
        <v>3844</v>
      </c>
      <c r="H2126" s="1">
        <v>45772</v>
      </c>
      <c r="I2126" t="s">
        <v>445</v>
      </c>
      <c r="J2126" t="s">
        <v>1</v>
      </c>
      <c r="K2126" t="s">
        <v>2</v>
      </c>
      <c r="L2126" t="s">
        <v>28</v>
      </c>
      <c r="M2126" t="s">
        <v>7747</v>
      </c>
      <c r="N2126">
        <v>6</v>
      </c>
      <c r="P2126">
        <v>1</v>
      </c>
    </row>
    <row r="2127" spans="1:16" x14ac:dyDescent="0.35">
      <c r="A2127" t="s">
        <v>3712</v>
      </c>
      <c r="B2127" t="s">
        <v>3568</v>
      </c>
      <c r="C2127" t="s">
        <v>1472</v>
      </c>
      <c r="D2127" t="s">
        <v>394</v>
      </c>
      <c r="E2127" t="s">
        <v>1397</v>
      </c>
      <c r="F2127" t="s">
        <v>3713</v>
      </c>
      <c r="H2127" s="1">
        <v>45772</v>
      </c>
      <c r="I2127" t="s">
        <v>445</v>
      </c>
      <c r="J2127" t="s">
        <v>1</v>
      </c>
      <c r="K2127" t="s">
        <v>2</v>
      </c>
      <c r="L2127" t="s">
        <v>28</v>
      </c>
      <c r="M2127" t="s">
        <v>1472</v>
      </c>
      <c r="N2127">
        <v>6</v>
      </c>
      <c r="P2127">
        <v>1</v>
      </c>
    </row>
    <row r="2128" spans="1:16" x14ac:dyDescent="0.35">
      <c r="A2128" t="s">
        <v>3712</v>
      </c>
      <c r="B2128" t="s">
        <v>2844</v>
      </c>
      <c r="C2128" t="s">
        <v>1472</v>
      </c>
      <c r="D2128" t="s">
        <v>394</v>
      </c>
      <c r="E2128" t="s">
        <v>1397</v>
      </c>
      <c r="F2128" t="s">
        <v>3714</v>
      </c>
      <c r="H2128" s="1">
        <v>45772</v>
      </c>
      <c r="I2128" t="s">
        <v>445</v>
      </c>
      <c r="J2128" t="s">
        <v>1</v>
      </c>
      <c r="K2128" t="s">
        <v>2</v>
      </c>
      <c r="L2128" t="s">
        <v>28</v>
      </c>
      <c r="M2128" t="s">
        <v>1472</v>
      </c>
      <c r="N2128">
        <v>6</v>
      </c>
      <c r="P2128">
        <v>1</v>
      </c>
    </row>
    <row r="2129" spans="1:16" x14ac:dyDescent="0.35">
      <c r="A2129" t="s">
        <v>3712</v>
      </c>
      <c r="B2129" t="s">
        <v>2117</v>
      </c>
      <c r="C2129" t="s">
        <v>1402</v>
      </c>
      <c r="D2129" t="s">
        <v>394</v>
      </c>
      <c r="E2129" t="s">
        <v>1397</v>
      </c>
      <c r="F2129" t="s">
        <v>3715</v>
      </c>
      <c r="H2129" s="1">
        <v>45772</v>
      </c>
      <c r="I2129" t="s">
        <v>445</v>
      </c>
      <c r="J2129" t="s">
        <v>1</v>
      </c>
      <c r="K2129" t="s">
        <v>2</v>
      </c>
      <c r="L2129" t="s">
        <v>28</v>
      </c>
      <c r="M2129" t="s">
        <v>7747</v>
      </c>
      <c r="N2129">
        <v>6</v>
      </c>
      <c r="P2129">
        <v>1</v>
      </c>
    </row>
    <row r="2130" spans="1:16" x14ac:dyDescent="0.35">
      <c r="A2130" t="s">
        <v>3852</v>
      </c>
      <c r="B2130" t="s">
        <v>3853</v>
      </c>
      <c r="C2130" t="s">
        <v>1402</v>
      </c>
      <c r="D2130" t="s">
        <v>98</v>
      </c>
      <c r="E2130" t="s">
        <v>1397</v>
      </c>
      <c r="F2130" t="s">
        <v>3854</v>
      </c>
      <c r="H2130" s="1">
        <v>45772</v>
      </c>
      <c r="I2130" t="s">
        <v>445</v>
      </c>
      <c r="J2130" t="s">
        <v>1</v>
      </c>
      <c r="K2130" t="s">
        <v>2</v>
      </c>
      <c r="L2130" t="s">
        <v>28</v>
      </c>
      <c r="M2130" t="s">
        <v>7747</v>
      </c>
      <c r="N2130">
        <v>6</v>
      </c>
      <c r="P2130">
        <v>1</v>
      </c>
    </row>
    <row r="2131" spans="1:16" x14ac:dyDescent="0.35">
      <c r="A2131" t="s">
        <v>4530</v>
      </c>
      <c r="B2131" t="s">
        <v>1439</v>
      </c>
      <c r="C2131" t="s">
        <v>1402</v>
      </c>
      <c r="D2131" t="s">
        <v>312</v>
      </c>
      <c r="E2131" t="s">
        <v>1397</v>
      </c>
      <c r="F2131" t="s">
        <v>5350</v>
      </c>
      <c r="H2131" s="1">
        <v>45772</v>
      </c>
      <c r="I2131" t="s">
        <v>445</v>
      </c>
      <c r="J2131" t="s">
        <v>1</v>
      </c>
      <c r="K2131" t="s">
        <v>2</v>
      </c>
      <c r="L2131" t="s">
        <v>28</v>
      </c>
      <c r="M2131" t="s">
        <v>7747</v>
      </c>
      <c r="N2131">
        <v>6</v>
      </c>
      <c r="P2131">
        <v>1</v>
      </c>
    </row>
    <row r="2132" spans="1:16" x14ac:dyDescent="0.35">
      <c r="A2132" t="s">
        <v>4530</v>
      </c>
      <c r="B2132" t="s">
        <v>4532</v>
      </c>
      <c r="C2132" t="s">
        <v>1558</v>
      </c>
      <c r="D2132" t="s">
        <v>312</v>
      </c>
      <c r="E2132" t="s">
        <v>1397</v>
      </c>
      <c r="F2132" t="s">
        <v>5351</v>
      </c>
      <c r="H2132" s="1">
        <v>45772</v>
      </c>
      <c r="I2132" t="s">
        <v>445</v>
      </c>
      <c r="J2132" t="s">
        <v>1</v>
      </c>
      <c r="K2132" t="s">
        <v>2</v>
      </c>
      <c r="L2132" t="s">
        <v>28</v>
      </c>
      <c r="M2132" t="s">
        <v>7747</v>
      </c>
      <c r="N2132">
        <v>6</v>
      </c>
      <c r="P2132">
        <v>1</v>
      </c>
    </row>
    <row r="2133" spans="1:16" x14ac:dyDescent="0.35">
      <c r="A2133" t="s">
        <v>4530</v>
      </c>
      <c r="B2133" t="s">
        <v>1518</v>
      </c>
      <c r="C2133" t="s">
        <v>1558</v>
      </c>
      <c r="D2133" t="s">
        <v>312</v>
      </c>
      <c r="E2133" t="s">
        <v>1397</v>
      </c>
      <c r="F2133" t="s">
        <v>5352</v>
      </c>
      <c r="H2133" s="1">
        <v>45772</v>
      </c>
      <c r="I2133" t="s">
        <v>445</v>
      </c>
      <c r="J2133" t="s">
        <v>1</v>
      </c>
      <c r="K2133" t="s">
        <v>2</v>
      </c>
      <c r="L2133" t="s">
        <v>28</v>
      </c>
      <c r="M2133" t="s">
        <v>7747</v>
      </c>
      <c r="N2133">
        <v>6</v>
      </c>
      <c r="P2133">
        <v>1</v>
      </c>
    </row>
    <row r="2134" spans="1:16" x14ac:dyDescent="0.35">
      <c r="A2134" t="s">
        <v>4538</v>
      </c>
      <c r="B2134" t="s">
        <v>1410</v>
      </c>
      <c r="C2134" t="s">
        <v>1558</v>
      </c>
      <c r="D2134" t="s">
        <v>312</v>
      </c>
      <c r="E2134" t="s">
        <v>1397</v>
      </c>
      <c r="F2134" t="s">
        <v>5353</v>
      </c>
      <c r="H2134" s="1">
        <v>45772</v>
      </c>
      <c r="I2134" t="s">
        <v>445</v>
      </c>
      <c r="J2134" t="s">
        <v>1</v>
      </c>
      <c r="K2134" t="s">
        <v>2</v>
      </c>
      <c r="L2134" t="s">
        <v>28</v>
      </c>
      <c r="M2134" t="s">
        <v>7747</v>
      </c>
      <c r="N2134">
        <v>6</v>
      </c>
      <c r="P2134">
        <v>1</v>
      </c>
    </row>
    <row r="2135" spans="1:16" x14ac:dyDescent="0.35">
      <c r="A2135" t="s">
        <v>3913</v>
      </c>
      <c r="B2135" t="s">
        <v>1932</v>
      </c>
      <c r="C2135" t="s">
        <v>1402</v>
      </c>
      <c r="D2135" t="s">
        <v>477</v>
      </c>
      <c r="E2135" t="s">
        <v>1397</v>
      </c>
      <c r="F2135" t="s">
        <v>3914</v>
      </c>
      <c r="H2135" s="1">
        <v>45772</v>
      </c>
      <c r="I2135" t="s">
        <v>445</v>
      </c>
      <c r="J2135" t="s">
        <v>1</v>
      </c>
      <c r="K2135" t="s">
        <v>2</v>
      </c>
      <c r="L2135" t="s">
        <v>28</v>
      </c>
      <c r="M2135" t="s">
        <v>7747</v>
      </c>
      <c r="N2135">
        <v>6</v>
      </c>
      <c r="P2135">
        <v>1</v>
      </c>
    </row>
    <row r="2136" spans="1:16" x14ac:dyDescent="0.35">
      <c r="A2136" t="s">
        <v>2017</v>
      </c>
      <c r="B2136" t="s">
        <v>2723</v>
      </c>
      <c r="C2136" t="s">
        <v>1558</v>
      </c>
      <c r="D2136" t="s">
        <v>312</v>
      </c>
      <c r="E2136" t="s">
        <v>1397</v>
      </c>
      <c r="F2136" t="s">
        <v>5354</v>
      </c>
      <c r="H2136" s="1">
        <v>45772</v>
      </c>
      <c r="I2136" t="s">
        <v>445</v>
      </c>
      <c r="J2136" t="s">
        <v>1</v>
      </c>
      <c r="K2136" t="s">
        <v>2</v>
      </c>
      <c r="L2136" t="s">
        <v>28</v>
      </c>
      <c r="M2136" t="s">
        <v>7747</v>
      </c>
      <c r="N2136">
        <v>6</v>
      </c>
      <c r="P2136">
        <v>1</v>
      </c>
    </row>
    <row r="2137" spans="1:16" x14ac:dyDescent="0.35">
      <c r="A2137" t="s">
        <v>3930</v>
      </c>
      <c r="B2137" t="s">
        <v>3783</v>
      </c>
      <c r="C2137" t="s">
        <v>1558</v>
      </c>
      <c r="D2137" t="s">
        <v>477</v>
      </c>
      <c r="E2137" t="s">
        <v>1397</v>
      </c>
      <c r="F2137" t="s">
        <v>3931</v>
      </c>
      <c r="H2137" s="1">
        <v>45772</v>
      </c>
      <c r="I2137" t="s">
        <v>445</v>
      </c>
      <c r="J2137" t="s">
        <v>1</v>
      </c>
      <c r="K2137" t="s">
        <v>2</v>
      </c>
      <c r="L2137" t="s">
        <v>28</v>
      </c>
      <c r="M2137" t="s">
        <v>7747</v>
      </c>
      <c r="N2137">
        <v>6</v>
      </c>
      <c r="P2137">
        <v>1</v>
      </c>
    </row>
    <row r="2138" spans="1:16" x14ac:dyDescent="0.35">
      <c r="A2138" t="s">
        <v>3928</v>
      </c>
      <c r="B2138" t="s">
        <v>1551</v>
      </c>
      <c r="C2138" t="s">
        <v>1402</v>
      </c>
      <c r="D2138" t="s">
        <v>477</v>
      </c>
      <c r="E2138" t="s">
        <v>1397</v>
      </c>
      <c r="F2138" t="s">
        <v>3929</v>
      </c>
      <c r="H2138" s="1">
        <v>45772</v>
      </c>
      <c r="I2138" t="s">
        <v>445</v>
      </c>
      <c r="J2138" t="s">
        <v>1</v>
      </c>
      <c r="K2138" t="s">
        <v>2</v>
      </c>
      <c r="L2138" t="s">
        <v>28</v>
      </c>
      <c r="M2138" t="s">
        <v>7747</v>
      </c>
      <c r="N2138">
        <v>6</v>
      </c>
      <c r="P2138">
        <v>1</v>
      </c>
    </row>
    <row r="2139" spans="1:16" x14ac:dyDescent="0.35">
      <c r="A2139" t="s">
        <v>2812</v>
      </c>
      <c r="B2139" t="s">
        <v>1907</v>
      </c>
      <c r="C2139" t="s">
        <v>1402</v>
      </c>
      <c r="D2139" t="s">
        <v>98</v>
      </c>
      <c r="E2139" t="s">
        <v>1397</v>
      </c>
      <c r="F2139" t="s">
        <v>3831</v>
      </c>
      <c r="H2139" s="1">
        <v>45772</v>
      </c>
      <c r="I2139" t="s">
        <v>445</v>
      </c>
      <c r="J2139" t="s">
        <v>1</v>
      </c>
      <c r="K2139" t="s">
        <v>2</v>
      </c>
      <c r="L2139" t="s">
        <v>28</v>
      </c>
      <c r="M2139" t="s">
        <v>7747</v>
      </c>
      <c r="N2139">
        <v>6</v>
      </c>
      <c r="P2139">
        <v>1</v>
      </c>
    </row>
    <row r="2140" spans="1:16" x14ac:dyDescent="0.35">
      <c r="A2140" t="s">
        <v>3892</v>
      </c>
      <c r="B2140" t="s">
        <v>2362</v>
      </c>
      <c r="C2140" t="s">
        <v>1558</v>
      </c>
      <c r="D2140" t="s">
        <v>477</v>
      </c>
      <c r="E2140" t="s">
        <v>1397</v>
      </c>
      <c r="F2140" t="s">
        <v>3893</v>
      </c>
      <c r="H2140" s="1">
        <v>45772</v>
      </c>
      <c r="I2140" t="s">
        <v>445</v>
      </c>
      <c r="J2140" t="s">
        <v>1</v>
      </c>
      <c r="K2140" t="s">
        <v>2</v>
      </c>
      <c r="L2140" t="s">
        <v>28</v>
      </c>
      <c r="M2140" t="s">
        <v>7747</v>
      </c>
      <c r="N2140">
        <v>6</v>
      </c>
      <c r="P2140">
        <v>1</v>
      </c>
    </row>
    <row r="2141" spans="1:16" x14ac:dyDescent="0.35">
      <c r="A2141" t="s">
        <v>3881</v>
      </c>
      <c r="B2141" t="s">
        <v>3882</v>
      </c>
      <c r="C2141" t="s">
        <v>1558</v>
      </c>
      <c r="D2141" t="s">
        <v>477</v>
      </c>
      <c r="E2141" t="s">
        <v>1397</v>
      </c>
      <c r="F2141" t="s">
        <v>3883</v>
      </c>
      <c r="H2141" s="1">
        <v>45772</v>
      </c>
      <c r="I2141" t="s">
        <v>445</v>
      </c>
      <c r="J2141" t="s">
        <v>1</v>
      </c>
      <c r="K2141" t="s">
        <v>2</v>
      </c>
      <c r="L2141" t="s">
        <v>28</v>
      </c>
      <c r="M2141" t="s">
        <v>7747</v>
      </c>
      <c r="N2141">
        <v>6</v>
      </c>
      <c r="P2141">
        <v>1</v>
      </c>
    </row>
    <row r="2142" spans="1:16" x14ac:dyDescent="0.35">
      <c r="A2142" t="s">
        <v>4039</v>
      </c>
      <c r="B2142" t="s">
        <v>1990</v>
      </c>
      <c r="C2142" t="s">
        <v>1396</v>
      </c>
      <c r="D2142" t="s">
        <v>1526</v>
      </c>
      <c r="E2142" t="s">
        <v>1397</v>
      </c>
      <c r="F2142" t="s">
        <v>4040</v>
      </c>
      <c r="H2142" s="1">
        <v>45772</v>
      </c>
      <c r="I2142" t="s">
        <v>445</v>
      </c>
      <c r="J2142" t="s">
        <v>1</v>
      </c>
      <c r="K2142" t="s">
        <v>2</v>
      </c>
      <c r="L2142" t="s">
        <v>28</v>
      </c>
      <c r="M2142" t="s">
        <v>7747</v>
      </c>
      <c r="N2142">
        <v>6</v>
      </c>
      <c r="P2142">
        <v>1</v>
      </c>
    </row>
    <row r="2143" spans="1:16" x14ac:dyDescent="0.35">
      <c r="A2143" t="s">
        <v>4039</v>
      </c>
      <c r="B2143" t="s">
        <v>4041</v>
      </c>
      <c r="C2143" t="s">
        <v>1396</v>
      </c>
      <c r="D2143" t="s">
        <v>1526</v>
      </c>
      <c r="E2143" t="s">
        <v>1397</v>
      </c>
      <c r="F2143" t="s">
        <v>4042</v>
      </c>
      <c r="H2143" s="1">
        <v>45772</v>
      </c>
      <c r="I2143" t="s">
        <v>445</v>
      </c>
      <c r="J2143" t="s">
        <v>1</v>
      </c>
      <c r="K2143" t="s">
        <v>2</v>
      </c>
      <c r="L2143" t="s">
        <v>28</v>
      </c>
      <c r="M2143" t="s">
        <v>7747</v>
      </c>
      <c r="N2143">
        <v>6</v>
      </c>
      <c r="P2143">
        <v>1</v>
      </c>
    </row>
    <row r="2144" spans="1:16" x14ac:dyDescent="0.35">
      <c r="A2144" t="s">
        <v>3939</v>
      </c>
      <c r="B2144" t="s">
        <v>1439</v>
      </c>
      <c r="C2144" t="s">
        <v>1402</v>
      </c>
      <c r="D2144" t="s">
        <v>477</v>
      </c>
      <c r="E2144" t="s">
        <v>1397</v>
      </c>
      <c r="F2144" t="s">
        <v>3940</v>
      </c>
      <c r="H2144" s="1">
        <v>45772</v>
      </c>
      <c r="I2144" t="s">
        <v>445</v>
      </c>
      <c r="J2144" t="s">
        <v>1</v>
      </c>
      <c r="K2144" t="s">
        <v>2</v>
      </c>
      <c r="L2144" t="s">
        <v>28</v>
      </c>
      <c r="M2144" t="s">
        <v>7747</v>
      </c>
      <c r="N2144">
        <v>6</v>
      </c>
      <c r="P2144">
        <v>1</v>
      </c>
    </row>
    <row r="2145" spans="1:16" x14ac:dyDescent="0.35">
      <c r="A2145" t="s">
        <v>3787</v>
      </c>
      <c r="B2145" t="s">
        <v>2042</v>
      </c>
      <c r="C2145" t="s">
        <v>1558</v>
      </c>
      <c r="D2145" t="s">
        <v>394</v>
      </c>
      <c r="E2145" t="s">
        <v>1397</v>
      </c>
      <c r="F2145" t="s">
        <v>3788</v>
      </c>
      <c r="H2145" s="1">
        <v>45772</v>
      </c>
      <c r="I2145" t="s">
        <v>445</v>
      </c>
      <c r="J2145" t="s">
        <v>1</v>
      </c>
      <c r="K2145" t="s">
        <v>2</v>
      </c>
      <c r="L2145" t="s">
        <v>28</v>
      </c>
      <c r="M2145" t="s">
        <v>7747</v>
      </c>
      <c r="N2145">
        <v>6</v>
      </c>
      <c r="P2145">
        <v>1</v>
      </c>
    </row>
    <row r="2146" spans="1:16" x14ac:dyDescent="0.35">
      <c r="A2146" t="s">
        <v>2086</v>
      </c>
      <c r="B2146" t="s">
        <v>3777</v>
      </c>
      <c r="C2146" t="s">
        <v>1402</v>
      </c>
      <c r="D2146" t="s">
        <v>477</v>
      </c>
      <c r="E2146" t="s">
        <v>1397</v>
      </c>
      <c r="F2146" t="s">
        <v>3949</v>
      </c>
      <c r="H2146" s="1">
        <v>45772</v>
      </c>
      <c r="I2146" t="s">
        <v>445</v>
      </c>
      <c r="J2146" t="s">
        <v>1</v>
      </c>
      <c r="K2146" t="s">
        <v>2</v>
      </c>
      <c r="L2146" t="s">
        <v>28</v>
      </c>
      <c r="M2146" t="s">
        <v>7747</v>
      </c>
      <c r="N2146">
        <v>6</v>
      </c>
      <c r="P2146">
        <v>1</v>
      </c>
    </row>
    <row r="2147" spans="1:16" x14ac:dyDescent="0.35">
      <c r="A2147" t="s">
        <v>3861</v>
      </c>
      <c r="B2147" t="s">
        <v>2146</v>
      </c>
      <c r="C2147" t="s">
        <v>1402</v>
      </c>
      <c r="D2147" t="s">
        <v>477</v>
      </c>
      <c r="E2147" t="s">
        <v>1397</v>
      </c>
      <c r="F2147" t="s">
        <v>3862</v>
      </c>
      <c r="H2147" s="1">
        <v>45772</v>
      </c>
      <c r="I2147" t="s">
        <v>445</v>
      </c>
      <c r="J2147" t="s">
        <v>1</v>
      </c>
      <c r="K2147" t="s">
        <v>2</v>
      </c>
      <c r="L2147" t="s">
        <v>28</v>
      </c>
      <c r="M2147" t="s">
        <v>7747</v>
      </c>
      <c r="N2147">
        <v>6</v>
      </c>
      <c r="P2147">
        <v>1</v>
      </c>
    </row>
    <row r="2148" spans="1:16" x14ac:dyDescent="0.35">
      <c r="A2148" t="s">
        <v>3861</v>
      </c>
      <c r="B2148" t="s">
        <v>3007</v>
      </c>
      <c r="C2148" t="s">
        <v>1402</v>
      </c>
      <c r="D2148" t="s">
        <v>477</v>
      </c>
      <c r="E2148" t="s">
        <v>1397</v>
      </c>
      <c r="F2148" t="s">
        <v>3865</v>
      </c>
      <c r="H2148" s="1">
        <v>45772</v>
      </c>
      <c r="I2148" t="s">
        <v>445</v>
      </c>
      <c r="J2148" t="s">
        <v>1</v>
      </c>
      <c r="K2148" t="s">
        <v>2</v>
      </c>
      <c r="L2148" t="s">
        <v>28</v>
      </c>
      <c r="M2148" t="s">
        <v>7747</v>
      </c>
      <c r="N2148">
        <v>6</v>
      </c>
      <c r="P2148">
        <v>1</v>
      </c>
    </row>
    <row r="2149" spans="1:16" x14ac:dyDescent="0.35">
      <c r="A2149" t="s">
        <v>3861</v>
      </c>
      <c r="B2149" t="s">
        <v>1692</v>
      </c>
      <c r="C2149" t="s">
        <v>1472</v>
      </c>
      <c r="D2149" t="s">
        <v>477</v>
      </c>
      <c r="E2149" t="s">
        <v>1397</v>
      </c>
      <c r="F2149" t="s">
        <v>3866</v>
      </c>
      <c r="H2149" s="1">
        <v>45772</v>
      </c>
      <c r="I2149" t="s">
        <v>445</v>
      </c>
      <c r="J2149" t="s">
        <v>1</v>
      </c>
      <c r="K2149" t="s">
        <v>2</v>
      </c>
      <c r="L2149" t="s">
        <v>28</v>
      </c>
      <c r="M2149" t="s">
        <v>1472</v>
      </c>
      <c r="N2149">
        <v>6</v>
      </c>
      <c r="P2149">
        <v>1</v>
      </c>
    </row>
    <row r="2150" spans="1:16" x14ac:dyDescent="0.35">
      <c r="A2150" t="s">
        <v>3861</v>
      </c>
      <c r="B2150" t="s">
        <v>3007</v>
      </c>
      <c r="C2150" t="s">
        <v>1402</v>
      </c>
      <c r="D2150" t="s">
        <v>477</v>
      </c>
      <c r="E2150" t="s">
        <v>1397</v>
      </c>
      <c r="F2150" t="s">
        <v>3865</v>
      </c>
      <c r="H2150" s="1">
        <v>45772</v>
      </c>
      <c r="I2150" t="s">
        <v>445</v>
      </c>
      <c r="J2150" t="s">
        <v>1</v>
      </c>
      <c r="K2150" t="s">
        <v>2</v>
      </c>
      <c r="L2150" t="s">
        <v>28</v>
      </c>
      <c r="M2150" t="s">
        <v>7747</v>
      </c>
      <c r="N2150">
        <v>6</v>
      </c>
      <c r="P2150">
        <v>1</v>
      </c>
    </row>
    <row r="2151" spans="1:16" x14ac:dyDescent="0.35">
      <c r="A2151" t="s">
        <v>3954</v>
      </c>
      <c r="B2151" t="s">
        <v>3955</v>
      </c>
      <c r="C2151" t="s">
        <v>1558</v>
      </c>
      <c r="D2151" t="s">
        <v>477</v>
      </c>
      <c r="E2151" t="s">
        <v>1397</v>
      </c>
      <c r="F2151" t="s">
        <v>3956</v>
      </c>
      <c r="H2151" s="1">
        <v>45772</v>
      </c>
      <c r="I2151" t="s">
        <v>445</v>
      </c>
      <c r="J2151" t="s">
        <v>1</v>
      </c>
      <c r="K2151" t="s">
        <v>2</v>
      </c>
      <c r="L2151" t="s">
        <v>28</v>
      </c>
      <c r="M2151" t="s">
        <v>7747</v>
      </c>
      <c r="N2151">
        <v>6</v>
      </c>
      <c r="P2151">
        <v>1</v>
      </c>
    </row>
    <row r="2152" spans="1:16" x14ac:dyDescent="0.35">
      <c r="A2152" t="s">
        <v>3896</v>
      </c>
      <c r="B2152" t="s">
        <v>3897</v>
      </c>
      <c r="C2152" t="s">
        <v>1402</v>
      </c>
      <c r="D2152" t="s">
        <v>477</v>
      </c>
      <c r="E2152" t="s">
        <v>1397</v>
      </c>
      <c r="F2152" t="s">
        <v>3898</v>
      </c>
      <c r="H2152" s="1">
        <v>45772</v>
      </c>
      <c r="I2152" t="s">
        <v>445</v>
      </c>
      <c r="J2152" t="s">
        <v>1</v>
      </c>
      <c r="K2152" t="s">
        <v>2</v>
      </c>
      <c r="L2152" t="s">
        <v>28</v>
      </c>
      <c r="M2152" t="s">
        <v>7747</v>
      </c>
      <c r="N2152">
        <v>6</v>
      </c>
      <c r="P2152">
        <v>1</v>
      </c>
    </row>
    <row r="2153" spans="1:16" x14ac:dyDescent="0.35">
      <c r="A2153" t="s">
        <v>3896</v>
      </c>
      <c r="B2153" t="s">
        <v>2814</v>
      </c>
      <c r="C2153" t="s">
        <v>1472</v>
      </c>
      <c r="D2153" t="s">
        <v>477</v>
      </c>
      <c r="E2153" t="s">
        <v>1397</v>
      </c>
      <c r="F2153" t="s">
        <v>3901</v>
      </c>
      <c r="H2153" s="1">
        <v>45772</v>
      </c>
      <c r="I2153" t="s">
        <v>445</v>
      </c>
      <c r="J2153" t="s">
        <v>1</v>
      </c>
      <c r="K2153" t="s">
        <v>2</v>
      </c>
      <c r="L2153" t="s">
        <v>28</v>
      </c>
      <c r="M2153" t="s">
        <v>1472</v>
      </c>
      <c r="N2153">
        <v>6</v>
      </c>
      <c r="P2153">
        <v>1</v>
      </c>
    </row>
    <row r="2154" spans="1:16" x14ac:dyDescent="0.35">
      <c r="A2154" t="s">
        <v>3896</v>
      </c>
      <c r="B2154" t="s">
        <v>3902</v>
      </c>
      <c r="C2154" t="s">
        <v>1472</v>
      </c>
      <c r="D2154" t="s">
        <v>477</v>
      </c>
      <c r="E2154" t="s">
        <v>1397</v>
      </c>
      <c r="F2154" t="s">
        <v>3903</v>
      </c>
      <c r="H2154" s="1">
        <v>45772</v>
      </c>
      <c r="I2154" t="s">
        <v>445</v>
      </c>
      <c r="J2154" t="s">
        <v>1</v>
      </c>
      <c r="K2154" t="s">
        <v>2</v>
      </c>
      <c r="L2154" t="s">
        <v>28</v>
      </c>
      <c r="M2154" t="s">
        <v>1472</v>
      </c>
      <c r="N2154">
        <v>6</v>
      </c>
      <c r="P2154">
        <v>1</v>
      </c>
    </row>
    <row r="2155" spans="1:16" x14ac:dyDescent="0.35">
      <c r="A2155" t="s">
        <v>3941</v>
      </c>
      <c r="B2155" t="s">
        <v>3942</v>
      </c>
      <c r="C2155" t="s">
        <v>1558</v>
      </c>
      <c r="D2155" t="s">
        <v>477</v>
      </c>
      <c r="E2155" t="s">
        <v>1397</v>
      </c>
      <c r="F2155" t="s">
        <v>3943</v>
      </c>
      <c r="H2155" s="1">
        <v>45772</v>
      </c>
      <c r="I2155" t="s">
        <v>445</v>
      </c>
      <c r="J2155" t="s">
        <v>1</v>
      </c>
      <c r="K2155" t="s">
        <v>2</v>
      </c>
      <c r="L2155" t="s">
        <v>28</v>
      </c>
      <c r="M2155" t="s">
        <v>7747</v>
      </c>
      <c r="N2155">
        <v>6</v>
      </c>
      <c r="P2155">
        <v>1</v>
      </c>
    </row>
    <row r="2156" spans="1:16" x14ac:dyDescent="0.35">
      <c r="A2156" t="s">
        <v>3934</v>
      </c>
      <c r="B2156" t="s">
        <v>1410</v>
      </c>
      <c r="C2156" t="s">
        <v>1558</v>
      </c>
      <c r="D2156" t="s">
        <v>477</v>
      </c>
      <c r="E2156" t="s">
        <v>1397</v>
      </c>
      <c r="F2156" t="s">
        <v>3935</v>
      </c>
      <c r="H2156" s="1">
        <v>45772</v>
      </c>
      <c r="I2156" t="s">
        <v>445</v>
      </c>
      <c r="J2156" t="s">
        <v>1</v>
      </c>
      <c r="K2156" t="s">
        <v>2</v>
      </c>
      <c r="L2156" t="s">
        <v>28</v>
      </c>
      <c r="M2156" t="s">
        <v>7747</v>
      </c>
      <c r="N2156">
        <v>6</v>
      </c>
      <c r="P2156">
        <v>1</v>
      </c>
    </row>
    <row r="2157" spans="1:16" x14ac:dyDescent="0.35">
      <c r="A2157" t="s">
        <v>4564</v>
      </c>
      <c r="B2157" t="s">
        <v>2060</v>
      </c>
      <c r="C2157" t="s">
        <v>1402</v>
      </c>
      <c r="D2157" t="s">
        <v>312</v>
      </c>
      <c r="E2157" t="s">
        <v>1397</v>
      </c>
      <c r="F2157" t="s">
        <v>5355</v>
      </c>
      <c r="H2157" s="1">
        <v>45772</v>
      </c>
      <c r="I2157" t="s">
        <v>445</v>
      </c>
      <c r="J2157" t="s">
        <v>1</v>
      </c>
      <c r="K2157" t="s">
        <v>2</v>
      </c>
      <c r="L2157" t="s">
        <v>28</v>
      </c>
      <c r="M2157" t="s">
        <v>7747</v>
      </c>
      <c r="N2157">
        <v>6</v>
      </c>
      <c r="P2157">
        <v>1</v>
      </c>
    </row>
    <row r="2158" spans="1:16" x14ac:dyDescent="0.35">
      <c r="A2158" t="s">
        <v>4564</v>
      </c>
      <c r="B2158" t="s">
        <v>4566</v>
      </c>
      <c r="C2158" t="s">
        <v>1402</v>
      </c>
      <c r="D2158" t="s">
        <v>312</v>
      </c>
      <c r="E2158" t="s">
        <v>1397</v>
      </c>
      <c r="F2158" t="s">
        <v>5356</v>
      </c>
      <c r="H2158" s="1">
        <v>45772</v>
      </c>
      <c r="I2158" t="s">
        <v>445</v>
      </c>
      <c r="J2158" t="s">
        <v>1</v>
      </c>
      <c r="K2158" t="s">
        <v>2</v>
      </c>
      <c r="L2158" t="s">
        <v>28</v>
      </c>
      <c r="M2158" t="s">
        <v>7747</v>
      </c>
      <c r="N2158">
        <v>6</v>
      </c>
      <c r="P2158">
        <v>1</v>
      </c>
    </row>
    <row r="2159" spans="1:16" x14ac:dyDescent="0.35">
      <c r="A2159" t="s">
        <v>4564</v>
      </c>
      <c r="B2159" t="s">
        <v>1941</v>
      </c>
      <c r="C2159" t="s">
        <v>1558</v>
      </c>
      <c r="D2159" t="s">
        <v>312</v>
      </c>
      <c r="E2159" t="s">
        <v>1397</v>
      </c>
      <c r="F2159" t="s">
        <v>5357</v>
      </c>
      <c r="H2159" s="1">
        <v>45772</v>
      </c>
      <c r="I2159" t="s">
        <v>445</v>
      </c>
      <c r="J2159" t="s">
        <v>1</v>
      </c>
      <c r="K2159" t="s">
        <v>2</v>
      </c>
      <c r="L2159" t="s">
        <v>28</v>
      </c>
      <c r="M2159" t="s">
        <v>7747</v>
      </c>
      <c r="N2159">
        <v>6</v>
      </c>
      <c r="P2159">
        <v>1</v>
      </c>
    </row>
    <row r="2160" spans="1:16" x14ac:dyDescent="0.35">
      <c r="A2160" t="s">
        <v>3978</v>
      </c>
      <c r="B2160" t="s">
        <v>2279</v>
      </c>
      <c r="C2160" t="s">
        <v>1396</v>
      </c>
      <c r="D2160" t="s">
        <v>313</v>
      </c>
      <c r="E2160" t="s">
        <v>1397</v>
      </c>
      <c r="F2160" t="s">
        <v>3979</v>
      </c>
      <c r="H2160" s="1">
        <v>45772</v>
      </c>
      <c r="I2160" t="s">
        <v>445</v>
      </c>
      <c r="J2160" t="s">
        <v>1</v>
      </c>
      <c r="K2160" t="s">
        <v>2</v>
      </c>
      <c r="L2160" t="s">
        <v>28</v>
      </c>
      <c r="M2160" t="s">
        <v>7747</v>
      </c>
      <c r="N2160">
        <v>6</v>
      </c>
      <c r="P2160">
        <v>1</v>
      </c>
    </row>
    <row r="2161" spans="1:16" x14ac:dyDescent="0.35">
      <c r="A2161" t="s">
        <v>3847</v>
      </c>
      <c r="B2161" t="s">
        <v>2233</v>
      </c>
      <c r="C2161" t="s">
        <v>1558</v>
      </c>
      <c r="D2161" t="s">
        <v>98</v>
      </c>
      <c r="E2161" t="s">
        <v>1397</v>
      </c>
      <c r="F2161" t="s">
        <v>3848</v>
      </c>
      <c r="H2161" s="1">
        <v>45772</v>
      </c>
      <c r="I2161" t="s">
        <v>445</v>
      </c>
      <c r="J2161" t="s">
        <v>1</v>
      </c>
      <c r="K2161" t="s">
        <v>2</v>
      </c>
      <c r="L2161" t="s">
        <v>28</v>
      </c>
      <c r="M2161" t="s">
        <v>7747</v>
      </c>
      <c r="N2161">
        <v>6</v>
      </c>
      <c r="P2161">
        <v>1</v>
      </c>
    </row>
    <row r="2162" spans="1:16" x14ac:dyDescent="0.35">
      <c r="A2162" t="s">
        <v>2124</v>
      </c>
      <c r="B2162" t="s">
        <v>1418</v>
      </c>
      <c r="C2162" t="s">
        <v>1402</v>
      </c>
      <c r="D2162" t="s">
        <v>98</v>
      </c>
      <c r="E2162" t="s">
        <v>1397</v>
      </c>
      <c r="F2162" t="s">
        <v>3789</v>
      </c>
      <c r="H2162" s="1">
        <v>45772</v>
      </c>
      <c r="I2162" t="s">
        <v>445</v>
      </c>
      <c r="J2162" t="s">
        <v>1</v>
      </c>
      <c r="K2162" t="s">
        <v>2</v>
      </c>
      <c r="L2162" t="s">
        <v>28</v>
      </c>
      <c r="M2162" t="s">
        <v>7747</v>
      </c>
      <c r="N2162">
        <v>6</v>
      </c>
      <c r="P2162">
        <v>1</v>
      </c>
    </row>
    <row r="2163" spans="1:16" x14ac:dyDescent="0.35">
      <c r="A2163" t="s">
        <v>4028</v>
      </c>
      <c r="B2163" t="s">
        <v>4029</v>
      </c>
      <c r="C2163" t="s">
        <v>1402</v>
      </c>
      <c r="D2163" t="s">
        <v>1526</v>
      </c>
      <c r="E2163" t="s">
        <v>1397</v>
      </c>
      <c r="F2163" t="s">
        <v>4030</v>
      </c>
      <c r="H2163" s="1">
        <v>45772</v>
      </c>
      <c r="I2163" t="s">
        <v>445</v>
      </c>
      <c r="J2163" t="s">
        <v>1</v>
      </c>
      <c r="K2163" t="s">
        <v>2</v>
      </c>
      <c r="L2163" t="s">
        <v>28</v>
      </c>
      <c r="M2163" t="s">
        <v>7747</v>
      </c>
      <c r="N2163">
        <v>6</v>
      </c>
      <c r="P2163">
        <v>1</v>
      </c>
    </row>
    <row r="2164" spans="1:16" x14ac:dyDescent="0.35">
      <c r="A2164" t="s">
        <v>3959</v>
      </c>
      <c r="B2164" t="s">
        <v>1907</v>
      </c>
      <c r="C2164" t="s">
        <v>1402</v>
      </c>
      <c r="D2164" t="s">
        <v>477</v>
      </c>
      <c r="E2164" t="s">
        <v>1397</v>
      </c>
      <c r="F2164" t="s">
        <v>3960</v>
      </c>
      <c r="H2164" s="1">
        <v>45772</v>
      </c>
      <c r="I2164" t="s">
        <v>445</v>
      </c>
      <c r="J2164" t="s">
        <v>1</v>
      </c>
      <c r="K2164" t="s">
        <v>2</v>
      </c>
      <c r="L2164" t="s">
        <v>28</v>
      </c>
      <c r="M2164" t="s">
        <v>7747</v>
      </c>
      <c r="N2164">
        <v>6</v>
      </c>
      <c r="P2164">
        <v>1</v>
      </c>
    </row>
    <row r="2165" spans="1:16" x14ac:dyDescent="0.35">
      <c r="A2165" t="s">
        <v>3723</v>
      </c>
      <c r="B2165" t="s">
        <v>3724</v>
      </c>
      <c r="C2165" t="s">
        <v>1472</v>
      </c>
      <c r="D2165" t="s">
        <v>394</v>
      </c>
      <c r="E2165" t="s">
        <v>1397</v>
      </c>
      <c r="F2165" t="s">
        <v>3725</v>
      </c>
      <c r="H2165" s="1">
        <v>45772</v>
      </c>
      <c r="I2165" t="s">
        <v>445</v>
      </c>
      <c r="J2165" t="s">
        <v>1</v>
      </c>
      <c r="K2165" t="s">
        <v>2</v>
      </c>
      <c r="L2165" t="s">
        <v>28</v>
      </c>
      <c r="M2165" t="s">
        <v>1472</v>
      </c>
      <c r="N2165">
        <v>6</v>
      </c>
      <c r="P2165">
        <v>1</v>
      </c>
    </row>
    <row r="2166" spans="1:16" x14ac:dyDescent="0.35">
      <c r="A2166" t="s">
        <v>3723</v>
      </c>
      <c r="B2166" t="s">
        <v>3726</v>
      </c>
      <c r="C2166" t="s">
        <v>1472</v>
      </c>
      <c r="D2166" t="s">
        <v>394</v>
      </c>
      <c r="E2166" t="s">
        <v>1397</v>
      </c>
      <c r="F2166" t="s">
        <v>3727</v>
      </c>
      <c r="H2166" s="1">
        <v>45772</v>
      </c>
      <c r="I2166" t="s">
        <v>445</v>
      </c>
      <c r="J2166" t="s">
        <v>1</v>
      </c>
      <c r="K2166" t="s">
        <v>2</v>
      </c>
      <c r="L2166" t="s">
        <v>28</v>
      </c>
      <c r="M2166" t="s">
        <v>1472</v>
      </c>
      <c r="N2166">
        <v>6</v>
      </c>
      <c r="P2166">
        <v>1</v>
      </c>
    </row>
    <row r="2167" spans="1:16" x14ac:dyDescent="0.35">
      <c r="A2167" t="s">
        <v>3723</v>
      </c>
      <c r="B2167" t="s">
        <v>3728</v>
      </c>
      <c r="C2167" t="s">
        <v>1402</v>
      </c>
      <c r="D2167" t="s">
        <v>394</v>
      </c>
      <c r="E2167" t="s">
        <v>1397</v>
      </c>
      <c r="F2167" t="s">
        <v>3729</v>
      </c>
      <c r="H2167" s="1">
        <v>45772</v>
      </c>
      <c r="I2167" t="s">
        <v>445</v>
      </c>
      <c r="J2167" t="s">
        <v>1</v>
      </c>
      <c r="K2167" t="s">
        <v>2</v>
      </c>
      <c r="L2167" t="s">
        <v>28</v>
      </c>
      <c r="M2167" t="s">
        <v>7747</v>
      </c>
      <c r="N2167">
        <v>6</v>
      </c>
      <c r="P2167">
        <v>1</v>
      </c>
    </row>
    <row r="2168" spans="1:16" x14ac:dyDescent="0.35">
      <c r="A2168" t="s">
        <v>3971</v>
      </c>
      <c r="B2168" t="s">
        <v>1492</v>
      </c>
      <c r="C2168" t="s">
        <v>1402</v>
      </c>
      <c r="D2168" t="s">
        <v>477</v>
      </c>
      <c r="E2168" t="s">
        <v>1397</v>
      </c>
      <c r="F2168" t="s">
        <v>3972</v>
      </c>
      <c r="H2168" s="1">
        <v>45772</v>
      </c>
      <c r="I2168" t="s">
        <v>445</v>
      </c>
      <c r="J2168" t="s">
        <v>1</v>
      </c>
      <c r="K2168" t="s">
        <v>2</v>
      </c>
      <c r="L2168" t="s">
        <v>28</v>
      </c>
      <c r="M2168" t="s">
        <v>7747</v>
      </c>
      <c r="N2168">
        <v>6</v>
      </c>
      <c r="P2168">
        <v>1</v>
      </c>
    </row>
    <row r="2169" spans="1:16" x14ac:dyDescent="0.35">
      <c r="A2169" t="s">
        <v>3867</v>
      </c>
      <c r="B2169" t="s">
        <v>2229</v>
      </c>
      <c r="C2169" t="s">
        <v>1558</v>
      </c>
      <c r="D2169" t="s">
        <v>477</v>
      </c>
      <c r="E2169" t="s">
        <v>1397</v>
      </c>
      <c r="F2169" t="s">
        <v>3868</v>
      </c>
      <c r="H2169" s="1">
        <v>45772</v>
      </c>
      <c r="I2169" t="s">
        <v>445</v>
      </c>
      <c r="J2169" t="s">
        <v>1</v>
      </c>
      <c r="K2169" t="s">
        <v>2</v>
      </c>
      <c r="L2169" t="s">
        <v>28</v>
      </c>
      <c r="M2169" t="s">
        <v>7747</v>
      </c>
      <c r="N2169">
        <v>6</v>
      </c>
      <c r="P2169">
        <v>1</v>
      </c>
    </row>
    <row r="2170" spans="1:16" x14ac:dyDescent="0.35">
      <c r="A2170" t="s">
        <v>3961</v>
      </c>
      <c r="B2170" t="s">
        <v>3962</v>
      </c>
      <c r="C2170" t="s">
        <v>1558</v>
      </c>
      <c r="D2170" t="s">
        <v>477</v>
      </c>
      <c r="E2170" t="s">
        <v>1397</v>
      </c>
      <c r="F2170" t="s">
        <v>3963</v>
      </c>
      <c r="H2170" s="1">
        <v>45772</v>
      </c>
      <c r="I2170" t="s">
        <v>445</v>
      </c>
      <c r="J2170" t="s">
        <v>1</v>
      </c>
      <c r="K2170" t="s">
        <v>2</v>
      </c>
      <c r="L2170" t="s">
        <v>28</v>
      </c>
      <c r="M2170" t="s">
        <v>7747</v>
      </c>
      <c r="N2170">
        <v>6</v>
      </c>
      <c r="P2170">
        <v>1</v>
      </c>
    </row>
    <row r="2171" spans="1:16" x14ac:dyDescent="0.35">
      <c r="A2171" t="s">
        <v>3973</v>
      </c>
      <c r="B2171" t="s">
        <v>1928</v>
      </c>
      <c r="C2171" t="s">
        <v>1558</v>
      </c>
      <c r="D2171" t="s">
        <v>477</v>
      </c>
      <c r="E2171" t="s">
        <v>1397</v>
      </c>
      <c r="F2171" t="s">
        <v>3974</v>
      </c>
      <c r="H2171" s="1">
        <v>45772</v>
      </c>
      <c r="I2171" t="s">
        <v>445</v>
      </c>
      <c r="J2171" t="s">
        <v>1</v>
      </c>
      <c r="K2171" t="s">
        <v>2</v>
      </c>
      <c r="L2171" t="s">
        <v>28</v>
      </c>
      <c r="M2171" t="s">
        <v>7747</v>
      </c>
      <c r="N2171">
        <v>6</v>
      </c>
      <c r="P2171">
        <v>1</v>
      </c>
    </row>
    <row r="2172" spans="1:16" x14ac:dyDescent="0.35">
      <c r="A2172" t="s">
        <v>4579</v>
      </c>
      <c r="B2172" t="s">
        <v>1492</v>
      </c>
      <c r="C2172" t="s">
        <v>1402</v>
      </c>
      <c r="D2172" t="s">
        <v>312</v>
      </c>
      <c r="E2172" t="s">
        <v>1512</v>
      </c>
      <c r="F2172" t="s">
        <v>5358</v>
      </c>
      <c r="H2172" s="1">
        <v>45772</v>
      </c>
      <c r="I2172" t="s">
        <v>445</v>
      </c>
      <c r="J2172" t="s">
        <v>1</v>
      </c>
      <c r="K2172" t="s">
        <v>2</v>
      </c>
      <c r="L2172" t="s">
        <v>28</v>
      </c>
      <c r="M2172" t="s">
        <v>7747</v>
      </c>
      <c r="N2172">
        <v>6</v>
      </c>
      <c r="P2172">
        <v>1</v>
      </c>
    </row>
    <row r="2173" spans="1:16" x14ac:dyDescent="0.35">
      <c r="A2173" t="s">
        <v>4579</v>
      </c>
      <c r="B2173" t="s">
        <v>4012</v>
      </c>
      <c r="C2173" t="s">
        <v>1402</v>
      </c>
      <c r="D2173" t="s">
        <v>312</v>
      </c>
      <c r="E2173" t="s">
        <v>1512</v>
      </c>
      <c r="F2173" t="s">
        <v>5359</v>
      </c>
      <c r="H2173" s="1">
        <v>45772</v>
      </c>
      <c r="I2173" t="s">
        <v>445</v>
      </c>
      <c r="J2173" t="s">
        <v>1</v>
      </c>
      <c r="K2173" t="s">
        <v>2</v>
      </c>
      <c r="L2173" t="s">
        <v>28</v>
      </c>
      <c r="M2173" t="s">
        <v>7747</v>
      </c>
      <c r="N2173">
        <v>6</v>
      </c>
      <c r="P2173">
        <v>1</v>
      </c>
    </row>
    <row r="2174" spans="1:16" x14ac:dyDescent="0.35">
      <c r="A2174" t="s">
        <v>4587</v>
      </c>
      <c r="B2174" t="s">
        <v>4588</v>
      </c>
      <c r="C2174" t="s">
        <v>1396</v>
      </c>
      <c r="D2174" t="s">
        <v>312</v>
      </c>
      <c r="E2174" t="s">
        <v>1512</v>
      </c>
      <c r="F2174" t="s">
        <v>5360</v>
      </c>
      <c r="H2174" s="1">
        <v>45772</v>
      </c>
      <c r="I2174" t="s">
        <v>445</v>
      </c>
      <c r="J2174" t="s">
        <v>1</v>
      </c>
      <c r="K2174" t="s">
        <v>2</v>
      </c>
      <c r="L2174" t="s">
        <v>28</v>
      </c>
      <c r="M2174" t="s">
        <v>7747</v>
      </c>
      <c r="N2174">
        <v>6</v>
      </c>
      <c r="P2174">
        <v>1</v>
      </c>
    </row>
    <row r="2175" spans="1:16" x14ac:dyDescent="0.35">
      <c r="A2175" t="s">
        <v>3829</v>
      </c>
      <c r="B2175" t="s">
        <v>1764</v>
      </c>
      <c r="C2175" t="s">
        <v>1558</v>
      </c>
      <c r="D2175" t="s">
        <v>98</v>
      </c>
      <c r="E2175" t="s">
        <v>1397</v>
      </c>
      <c r="F2175" t="s">
        <v>3830</v>
      </c>
      <c r="H2175" s="1">
        <v>45772</v>
      </c>
      <c r="I2175" t="s">
        <v>445</v>
      </c>
      <c r="J2175" t="s">
        <v>1</v>
      </c>
      <c r="K2175" t="s">
        <v>2</v>
      </c>
      <c r="L2175" t="s">
        <v>28</v>
      </c>
      <c r="M2175" t="s">
        <v>7747</v>
      </c>
      <c r="N2175">
        <v>6</v>
      </c>
      <c r="P2175">
        <v>1</v>
      </c>
    </row>
    <row r="2176" spans="1:16" x14ac:dyDescent="0.35">
      <c r="A2176" t="s">
        <v>3890</v>
      </c>
      <c r="B2176" t="s">
        <v>2146</v>
      </c>
      <c r="C2176" t="s">
        <v>1402</v>
      </c>
      <c r="D2176" t="s">
        <v>477</v>
      </c>
      <c r="E2176" t="s">
        <v>1397</v>
      </c>
      <c r="F2176" t="s">
        <v>3891</v>
      </c>
      <c r="H2176" s="1">
        <v>45772</v>
      </c>
      <c r="I2176" t="s">
        <v>445</v>
      </c>
      <c r="J2176" t="s">
        <v>1</v>
      </c>
      <c r="K2176" t="s">
        <v>2</v>
      </c>
      <c r="L2176" t="s">
        <v>28</v>
      </c>
      <c r="M2176" t="s">
        <v>7747</v>
      </c>
      <c r="N2176">
        <v>6</v>
      </c>
      <c r="P2176">
        <v>1</v>
      </c>
    </row>
    <row r="2177" spans="1:16" x14ac:dyDescent="0.35">
      <c r="A2177" t="s">
        <v>3890</v>
      </c>
      <c r="B2177" t="s">
        <v>3894</v>
      </c>
      <c r="C2177" t="s">
        <v>1558</v>
      </c>
      <c r="D2177" t="s">
        <v>477</v>
      </c>
      <c r="E2177" t="s">
        <v>1397</v>
      </c>
      <c r="F2177" t="s">
        <v>3895</v>
      </c>
      <c r="H2177" s="1">
        <v>45772</v>
      </c>
      <c r="I2177" t="s">
        <v>445</v>
      </c>
      <c r="J2177" t="s">
        <v>1</v>
      </c>
      <c r="K2177" t="s">
        <v>2</v>
      </c>
      <c r="L2177" t="s">
        <v>28</v>
      </c>
      <c r="M2177" t="s">
        <v>7747</v>
      </c>
      <c r="N2177">
        <v>6</v>
      </c>
      <c r="P2177">
        <v>1</v>
      </c>
    </row>
    <row r="2178" spans="1:16" x14ac:dyDescent="0.35">
      <c r="A2178" t="s">
        <v>3917</v>
      </c>
      <c r="B2178" t="s">
        <v>1439</v>
      </c>
      <c r="C2178" t="s">
        <v>1402</v>
      </c>
      <c r="D2178" t="s">
        <v>477</v>
      </c>
      <c r="E2178" t="s">
        <v>1397</v>
      </c>
      <c r="F2178" t="s">
        <v>3918</v>
      </c>
      <c r="H2178" s="1">
        <v>45772</v>
      </c>
      <c r="I2178" t="s">
        <v>445</v>
      </c>
      <c r="J2178" t="s">
        <v>1</v>
      </c>
      <c r="K2178" t="s">
        <v>2</v>
      </c>
      <c r="L2178" t="s">
        <v>28</v>
      </c>
      <c r="M2178" t="s">
        <v>7747</v>
      </c>
      <c r="N2178">
        <v>6</v>
      </c>
      <c r="P2178">
        <v>1</v>
      </c>
    </row>
    <row r="2179" spans="1:16" x14ac:dyDescent="0.35">
      <c r="A2179" t="s">
        <v>3917</v>
      </c>
      <c r="B2179" t="s">
        <v>2920</v>
      </c>
      <c r="C2179" t="s">
        <v>1402</v>
      </c>
      <c r="D2179" t="s">
        <v>477</v>
      </c>
      <c r="E2179" t="s">
        <v>1397</v>
      </c>
      <c r="F2179" t="s">
        <v>3921</v>
      </c>
      <c r="H2179" s="1">
        <v>45772</v>
      </c>
      <c r="I2179" t="s">
        <v>445</v>
      </c>
      <c r="J2179" t="s">
        <v>1</v>
      </c>
      <c r="K2179" t="s">
        <v>2</v>
      </c>
      <c r="L2179" t="s">
        <v>28</v>
      </c>
      <c r="M2179" t="s">
        <v>7747</v>
      </c>
      <c r="N2179">
        <v>6</v>
      </c>
      <c r="P2179">
        <v>1</v>
      </c>
    </row>
    <row r="2180" spans="1:16" x14ac:dyDescent="0.35">
      <c r="A2180" t="s">
        <v>2641</v>
      </c>
      <c r="B2180" t="s">
        <v>4024</v>
      </c>
      <c r="C2180" t="s">
        <v>1402</v>
      </c>
      <c r="D2180" t="s">
        <v>1526</v>
      </c>
      <c r="E2180" t="s">
        <v>1397</v>
      </c>
      <c r="F2180" t="s">
        <v>4025</v>
      </c>
      <c r="H2180" s="1">
        <v>45772</v>
      </c>
      <c r="I2180" t="s">
        <v>445</v>
      </c>
      <c r="J2180" t="s">
        <v>1</v>
      </c>
      <c r="K2180" t="s">
        <v>2</v>
      </c>
      <c r="L2180" t="s">
        <v>28</v>
      </c>
      <c r="M2180" t="s">
        <v>7747</v>
      </c>
      <c r="N2180">
        <v>6</v>
      </c>
      <c r="P2180">
        <v>1</v>
      </c>
    </row>
    <row r="2181" spans="1:16" x14ac:dyDescent="0.35">
      <c r="A2181" t="s">
        <v>2641</v>
      </c>
      <c r="B2181" t="s">
        <v>1939</v>
      </c>
      <c r="C2181" t="s">
        <v>1472</v>
      </c>
      <c r="D2181" t="s">
        <v>1526</v>
      </c>
      <c r="E2181" t="s">
        <v>1397</v>
      </c>
      <c r="F2181" t="s">
        <v>4026</v>
      </c>
      <c r="H2181" s="1">
        <v>45772</v>
      </c>
      <c r="I2181" t="s">
        <v>445</v>
      </c>
      <c r="J2181" t="s">
        <v>1</v>
      </c>
      <c r="K2181" t="s">
        <v>2</v>
      </c>
      <c r="L2181" t="s">
        <v>28</v>
      </c>
      <c r="M2181" t="s">
        <v>1472</v>
      </c>
      <c r="N2181">
        <v>6</v>
      </c>
      <c r="P2181">
        <v>1</v>
      </c>
    </row>
    <row r="2182" spans="1:16" x14ac:dyDescent="0.35">
      <c r="A2182" t="s">
        <v>2641</v>
      </c>
      <c r="B2182" t="s">
        <v>3445</v>
      </c>
      <c r="C2182" t="s">
        <v>1472</v>
      </c>
      <c r="D2182" t="s">
        <v>1526</v>
      </c>
      <c r="E2182" t="s">
        <v>1397</v>
      </c>
      <c r="F2182" t="s">
        <v>4027</v>
      </c>
      <c r="H2182" s="1">
        <v>45772</v>
      </c>
      <c r="I2182" t="s">
        <v>445</v>
      </c>
      <c r="J2182" t="s">
        <v>1</v>
      </c>
      <c r="K2182" t="s">
        <v>2</v>
      </c>
      <c r="L2182" t="s">
        <v>28</v>
      </c>
      <c r="M2182" t="s">
        <v>1472</v>
      </c>
      <c r="N2182">
        <v>6</v>
      </c>
      <c r="P2182">
        <v>1</v>
      </c>
    </row>
    <row r="2183" spans="1:16" x14ac:dyDescent="0.35">
      <c r="A2183" t="s">
        <v>3944</v>
      </c>
      <c r="B2183" t="s">
        <v>2242</v>
      </c>
      <c r="C2183" t="s">
        <v>1402</v>
      </c>
      <c r="D2183" t="s">
        <v>477</v>
      </c>
      <c r="E2183" t="s">
        <v>1397</v>
      </c>
      <c r="F2183" t="s">
        <v>3945</v>
      </c>
      <c r="H2183" s="1">
        <v>45772</v>
      </c>
      <c r="I2183" t="s">
        <v>445</v>
      </c>
      <c r="J2183" t="s">
        <v>1</v>
      </c>
      <c r="K2183" t="s">
        <v>2</v>
      </c>
      <c r="L2183" t="s">
        <v>28</v>
      </c>
      <c r="M2183" t="s">
        <v>7747</v>
      </c>
      <c r="N2183">
        <v>6</v>
      </c>
      <c r="P2183">
        <v>1</v>
      </c>
    </row>
    <row r="2184" spans="1:16" x14ac:dyDescent="0.35">
      <c r="A2184" t="s">
        <v>3944</v>
      </c>
      <c r="B2184" t="s">
        <v>2726</v>
      </c>
      <c r="C2184" t="s">
        <v>1558</v>
      </c>
      <c r="D2184" t="s">
        <v>477</v>
      </c>
      <c r="E2184" t="s">
        <v>1397</v>
      </c>
      <c r="F2184" t="s">
        <v>3948</v>
      </c>
      <c r="H2184" s="1">
        <v>45772</v>
      </c>
      <c r="I2184" t="s">
        <v>445</v>
      </c>
      <c r="J2184" t="s">
        <v>1</v>
      </c>
      <c r="K2184" t="s">
        <v>2</v>
      </c>
      <c r="L2184" t="s">
        <v>28</v>
      </c>
      <c r="M2184" t="s">
        <v>7747</v>
      </c>
      <c r="N2184">
        <v>6</v>
      </c>
      <c r="P2184">
        <v>1</v>
      </c>
    </row>
    <row r="2185" spans="1:16" x14ac:dyDescent="0.35">
      <c r="A2185" t="s">
        <v>4031</v>
      </c>
      <c r="B2185" t="s">
        <v>4032</v>
      </c>
      <c r="C2185" t="s">
        <v>1396</v>
      </c>
      <c r="D2185" t="s">
        <v>1526</v>
      </c>
      <c r="E2185" t="s">
        <v>1397</v>
      </c>
      <c r="F2185" t="s">
        <v>4033</v>
      </c>
      <c r="H2185" s="1">
        <v>45772</v>
      </c>
      <c r="I2185" t="s">
        <v>445</v>
      </c>
      <c r="J2185" t="s">
        <v>1</v>
      </c>
      <c r="K2185" t="s">
        <v>2</v>
      </c>
      <c r="L2185" t="s">
        <v>28</v>
      </c>
      <c r="M2185" t="s">
        <v>7747</v>
      </c>
      <c r="N2185">
        <v>6</v>
      </c>
      <c r="P2185">
        <v>1</v>
      </c>
    </row>
    <row r="2186" spans="1:16" x14ac:dyDescent="0.35">
      <c r="A2186" t="s">
        <v>3811</v>
      </c>
      <c r="B2186" t="s">
        <v>3812</v>
      </c>
      <c r="C2186" t="s">
        <v>1558</v>
      </c>
      <c r="D2186" t="s">
        <v>98</v>
      </c>
      <c r="E2186" t="s">
        <v>1397</v>
      </c>
      <c r="F2186" t="s">
        <v>3813</v>
      </c>
      <c r="H2186" s="1">
        <v>45772</v>
      </c>
      <c r="I2186" t="s">
        <v>445</v>
      </c>
      <c r="J2186" t="s">
        <v>1</v>
      </c>
      <c r="K2186" t="s">
        <v>2</v>
      </c>
      <c r="L2186" t="s">
        <v>28</v>
      </c>
      <c r="M2186" t="s">
        <v>7747</v>
      </c>
      <c r="N2186">
        <v>6</v>
      </c>
      <c r="P2186">
        <v>1</v>
      </c>
    </row>
    <row r="2187" spans="1:16" x14ac:dyDescent="0.35">
      <c r="A2187" t="s">
        <v>4599</v>
      </c>
      <c r="B2187" t="s">
        <v>4600</v>
      </c>
      <c r="C2187" t="s">
        <v>1558</v>
      </c>
      <c r="D2187" t="s">
        <v>312</v>
      </c>
      <c r="E2187" t="s">
        <v>1397</v>
      </c>
      <c r="F2187" t="s">
        <v>5361</v>
      </c>
      <c r="H2187" s="1">
        <v>45772</v>
      </c>
      <c r="I2187" t="s">
        <v>445</v>
      </c>
      <c r="J2187" t="s">
        <v>1</v>
      </c>
      <c r="K2187" t="s">
        <v>2</v>
      </c>
      <c r="L2187" t="s">
        <v>28</v>
      </c>
      <c r="M2187" t="s">
        <v>7747</v>
      </c>
      <c r="N2187">
        <v>6</v>
      </c>
      <c r="P2187">
        <v>1</v>
      </c>
    </row>
    <row r="2188" spans="1:16" x14ac:dyDescent="0.35">
      <c r="A2188" t="s">
        <v>3716</v>
      </c>
      <c r="B2188" t="s">
        <v>3039</v>
      </c>
      <c r="C2188" t="s">
        <v>1558</v>
      </c>
      <c r="D2188" t="s">
        <v>394</v>
      </c>
      <c r="E2188" t="s">
        <v>1397</v>
      </c>
      <c r="F2188" t="s">
        <v>3717</v>
      </c>
      <c r="H2188" s="1">
        <v>45772</v>
      </c>
      <c r="I2188" t="s">
        <v>445</v>
      </c>
      <c r="J2188" t="s">
        <v>1</v>
      </c>
      <c r="K2188" t="s">
        <v>2</v>
      </c>
      <c r="L2188" t="s">
        <v>28</v>
      </c>
      <c r="M2188" t="s">
        <v>7747</v>
      </c>
      <c r="N2188">
        <v>6</v>
      </c>
      <c r="P2188">
        <v>1</v>
      </c>
    </row>
    <row r="2189" spans="1:16" x14ac:dyDescent="0.35">
      <c r="A2189" t="s">
        <v>3837</v>
      </c>
      <c r="B2189" t="s">
        <v>1489</v>
      </c>
      <c r="C2189" t="s">
        <v>1402</v>
      </c>
      <c r="D2189" t="s">
        <v>98</v>
      </c>
      <c r="E2189" t="s">
        <v>1397</v>
      </c>
      <c r="F2189" t="s">
        <v>3838</v>
      </c>
      <c r="H2189" s="1">
        <v>45772</v>
      </c>
      <c r="I2189" t="s">
        <v>445</v>
      </c>
      <c r="J2189" t="s">
        <v>1</v>
      </c>
      <c r="K2189" t="s">
        <v>2</v>
      </c>
      <c r="L2189" t="s">
        <v>28</v>
      </c>
      <c r="M2189" t="s">
        <v>7747</v>
      </c>
      <c r="N2189">
        <v>6</v>
      </c>
      <c r="P2189">
        <v>1</v>
      </c>
    </row>
    <row r="2190" spans="1:16" x14ac:dyDescent="0.35">
      <c r="A2190" t="s">
        <v>3837</v>
      </c>
      <c r="B2190" t="s">
        <v>2666</v>
      </c>
      <c r="C2190" t="s">
        <v>1558</v>
      </c>
      <c r="D2190" t="s">
        <v>98</v>
      </c>
      <c r="E2190" t="s">
        <v>1397</v>
      </c>
      <c r="F2190" t="s">
        <v>3839</v>
      </c>
      <c r="H2190" s="1">
        <v>45772</v>
      </c>
      <c r="I2190" t="s">
        <v>445</v>
      </c>
      <c r="J2190" t="s">
        <v>1</v>
      </c>
      <c r="K2190" t="s">
        <v>2</v>
      </c>
      <c r="L2190" t="s">
        <v>28</v>
      </c>
      <c r="M2190" t="s">
        <v>7747</v>
      </c>
      <c r="N2190">
        <v>6</v>
      </c>
      <c r="P2190">
        <v>1</v>
      </c>
    </row>
    <row r="2191" spans="1:16" x14ac:dyDescent="0.35">
      <c r="A2191" t="s">
        <v>3904</v>
      </c>
      <c r="B2191" t="s">
        <v>3905</v>
      </c>
      <c r="C2191" t="s">
        <v>1402</v>
      </c>
      <c r="D2191" t="s">
        <v>477</v>
      </c>
      <c r="E2191" t="s">
        <v>1397</v>
      </c>
      <c r="F2191" t="s">
        <v>3906</v>
      </c>
      <c r="H2191" s="1">
        <v>45772</v>
      </c>
      <c r="I2191" t="s">
        <v>445</v>
      </c>
      <c r="J2191" t="s">
        <v>1</v>
      </c>
      <c r="K2191" t="s">
        <v>2</v>
      </c>
      <c r="L2191" t="s">
        <v>75</v>
      </c>
      <c r="M2191" t="s">
        <v>7747</v>
      </c>
      <c r="N2191">
        <v>2</v>
      </c>
      <c r="P2191">
        <v>1</v>
      </c>
    </row>
    <row r="2192" spans="1:16" x14ac:dyDescent="0.35">
      <c r="A2192" t="s">
        <v>3765</v>
      </c>
      <c r="B2192" t="s">
        <v>1421</v>
      </c>
      <c r="C2192" t="s">
        <v>1402</v>
      </c>
      <c r="D2192" t="s">
        <v>394</v>
      </c>
      <c r="E2192" t="s">
        <v>1397</v>
      </c>
      <c r="F2192" t="s">
        <v>3766</v>
      </c>
      <c r="H2192" s="1">
        <v>45772</v>
      </c>
      <c r="I2192" t="s">
        <v>445</v>
      </c>
      <c r="J2192" t="s">
        <v>1</v>
      </c>
      <c r="K2192" t="s">
        <v>2</v>
      </c>
      <c r="L2192" t="s">
        <v>75</v>
      </c>
      <c r="M2192" t="s">
        <v>7747</v>
      </c>
      <c r="N2192">
        <v>2</v>
      </c>
      <c r="P2192">
        <v>1</v>
      </c>
    </row>
    <row r="2193" spans="1:16" x14ac:dyDescent="0.35">
      <c r="A2193" t="s">
        <v>3823</v>
      </c>
      <c r="B2193" t="s">
        <v>3196</v>
      </c>
      <c r="C2193" t="s">
        <v>1558</v>
      </c>
      <c r="D2193" t="s">
        <v>98</v>
      </c>
      <c r="E2193" t="s">
        <v>1397</v>
      </c>
      <c r="F2193" t="s">
        <v>3824</v>
      </c>
      <c r="H2193" s="1">
        <v>45772</v>
      </c>
      <c r="I2193" t="s">
        <v>445</v>
      </c>
      <c r="J2193" t="s">
        <v>1</v>
      </c>
      <c r="K2193" t="s">
        <v>2</v>
      </c>
      <c r="L2193" t="s">
        <v>75</v>
      </c>
      <c r="M2193" t="s">
        <v>7747</v>
      </c>
      <c r="N2193">
        <v>2</v>
      </c>
      <c r="P2193">
        <v>1</v>
      </c>
    </row>
    <row r="2194" spans="1:16" x14ac:dyDescent="0.35">
      <c r="A2194" t="s">
        <v>3823</v>
      </c>
      <c r="B2194" t="s">
        <v>3827</v>
      </c>
      <c r="C2194" t="s">
        <v>1402</v>
      </c>
      <c r="D2194" t="s">
        <v>98</v>
      </c>
      <c r="E2194" t="s">
        <v>1397</v>
      </c>
      <c r="F2194" t="s">
        <v>3828</v>
      </c>
      <c r="H2194" s="1">
        <v>45772</v>
      </c>
      <c r="I2194" t="s">
        <v>445</v>
      </c>
      <c r="J2194" t="s">
        <v>1</v>
      </c>
      <c r="K2194" t="s">
        <v>2</v>
      </c>
      <c r="L2194" t="s">
        <v>75</v>
      </c>
      <c r="M2194" t="s">
        <v>7747</v>
      </c>
      <c r="N2194">
        <v>2</v>
      </c>
      <c r="P2194">
        <v>1</v>
      </c>
    </row>
    <row r="2195" spans="1:16" x14ac:dyDescent="0.35">
      <c r="A2195" t="s">
        <v>3818</v>
      </c>
      <c r="B2195" t="s">
        <v>1972</v>
      </c>
      <c r="C2195" t="s">
        <v>1402</v>
      </c>
      <c r="D2195" t="s">
        <v>98</v>
      </c>
      <c r="E2195" t="s">
        <v>1397</v>
      </c>
      <c r="F2195" t="s">
        <v>3819</v>
      </c>
      <c r="H2195" s="1">
        <v>45772</v>
      </c>
      <c r="I2195" t="s">
        <v>445</v>
      </c>
      <c r="J2195" t="s">
        <v>1</v>
      </c>
      <c r="K2195" t="s">
        <v>2</v>
      </c>
      <c r="L2195" t="s">
        <v>75</v>
      </c>
      <c r="M2195" t="s">
        <v>7747</v>
      </c>
      <c r="N2195">
        <v>2</v>
      </c>
      <c r="P2195">
        <v>1</v>
      </c>
    </row>
    <row r="2196" spans="1:16" x14ac:dyDescent="0.35">
      <c r="A2196" t="s">
        <v>3818</v>
      </c>
      <c r="B2196" t="s">
        <v>2101</v>
      </c>
      <c r="C2196" t="s">
        <v>1558</v>
      </c>
      <c r="D2196" t="s">
        <v>98</v>
      </c>
      <c r="E2196" t="s">
        <v>1397</v>
      </c>
      <c r="F2196" t="s">
        <v>3820</v>
      </c>
      <c r="H2196" s="1">
        <v>45772</v>
      </c>
      <c r="I2196" t="s">
        <v>445</v>
      </c>
      <c r="J2196" t="s">
        <v>1</v>
      </c>
      <c r="K2196" t="s">
        <v>2</v>
      </c>
      <c r="L2196" t="s">
        <v>75</v>
      </c>
      <c r="M2196" t="s">
        <v>7747</v>
      </c>
      <c r="N2196">
        <v>2</v>
      </c>
      <c r="P2196">
        <v>1</v>
      </c>
    </row>
    <row r="2197" spans="1:16" x14ac:dyDescent="0.35">
      <c r="A2197" t="s">
        <v>3818</v>
      </c>
      <c r="B2197" t="s">
        <v>1887</v>
      </c>
      <c r="C2197" t="s">
        <v>1402</v>
      </c>
      <c r="D2197" t="s">
        <v>98</v>
      </c>
      <c r="E2197" t="s">
        <v>1397</v>
      </c>
      <c r="F2197" t="s">
        <v>3821</v>
      </c>
      <c r="H2197" s="1">
        <v>45772</v>
      </c>
      <c r="I2197" t="s">
        <v>445</v>
      </c>
      <c r="J2197" t="s">
        <v>1</v>
      </c>
      <c r="K2197" t="s">
        <v>2</v>
      </c>
      <c r="L2197" t="s">
        <v>75</v>
      </c>
      <c r="M2197" t="s">
        <v>7747</v>
      </c>
      <c r="N2197">
        <v>2</v>
      </c>
      <c r="P2197">
        <v>1</v>
      </c>
    </row>
    <row r="2198" spans="1:16" x14ac:dyDescent="0.35">
      <c r="A2198" t="s">
        <v>3932</v>
      </c>
      <c r="B2198" t="s">
        <v>1425</v>
      </c>
      <c r="C2198" t="s">
        <v>1402</v>
      </c>
      <c r="D2198" t="s">
        <v>477</v>
      </c>
      <c r="E2198" t="s">
        <v>1397</v>
      </c>
      <c r="F2198" t="s">
        <v>3933</v>
      </c>
      <c r="H2198" s="1">
        <v>45772</v>
      </c>
      <c r="I2198" t="s">
        <v>445</v>
      </c>
      <c r="J2198" t="s">
        <v>1</v>
      </c>
      <c r="K2198" t="s">
        <v>2</v>
      </c>
      <c r="L2198" t="s">
        <v>75</v>
      </c>
      <c r="M2198" t="s">
        <v>7747</v>
      </c>
      <c r="N2198">
        <v>2</v>
      </c>
      <c r="P2198">
        <v>1</v>
      </c>
    </row>
    <row r="2199" spans="1:16" x14ac:dyDescent="0.35">
      <c r="A2199" t="s">
        <v>3932</v>
      </c>
      <c r="B2199" t="s">
        <v>3936</v>
      </c>
      <c r="C2199" t="s">
        <v>1402</v>
      </c>
      <c r="D2199" t="s">
        <v>477</v>
      </c>
      <c r="E2199" t="s">
        <v>1397</v>
      </c>
      <c r="F2199" t="s">
        <v>3937</v>
      </c>
      <c r="H2199" s="1">
        <v>45772</v>
      </c>
      <c r="I2199" t="s">
        <v>445</v>
      </c>
      <c r="J2199" t="s">
        <v>1</v>
      </c>
      <c r="K2199" t="s">
        <v>2</v>
      </c>
      <c r="L2199" t="s">
        <v>75</v>
      </c>
      <c r="M2199" t="s">
        <v>7747</v>
      </c>
      <c r="N2199">
        <v>2</v>
      </c>
      <c r="P2199">
        <v>1</v>
      </c>
    </row>
    <row r="2200" spans="1:16" x14ac:dyDescent="0.35">
      <c r="A2200" t="s">
        <v>3932</v>
      </c>
      <c r="B2200" t="s">
        <v>3025</v>
      </c>
      <c r="C2200" t="s">
        <v>1472</v>
      </c>
      <c r="D2200" t="s">
        <v>477</v>
      </c>
      <c r="E2200" t="s">
        <v>1397</v>
      </c>
      <c r="F2200" t="s">
        <v>3938</v>
      </c>
      <c r="H2200" s="1">
        <v>45772</v>
      </c>
      <c r="I2200" t="s">
        <v>445</v>
      </c>
      <c r="J2200" t="s">
        <v>1</v>
      </c>
      <c r="K2200" t="s">
        <v>2</v>
      </c>
      <c r="L2200" t="s">
        <v>75</v>
      </c>
      <c r="M2200" t="s">
        <v>1472</v>
      </c>
      <c r="N2200">
        <v>2</v>
      </c>
      <c r="P2200">
        <v>1</v>
      </c>
    </row>
    <row r="2201" spans="1:16" x14ac:dyDescent="0.35">
      <c r="A2201" t="s">
        <v>2659</v>
      </c>
      <c r="B2201" t="s">
        <v>5362</v>
      </c>
      <c r="C2201" t="s">
        <v>1402</v>
      </c>
      <c r="D2201" t="s">
        <v>332</v>
      </c>
      <c r="E2201" t="s">
        <v>1397</v>
      </c>
      <c r="F2201" t="s">
        <v>5363</v>
      </c>
      <c r="H2201" s="1">
        <v>45772</v>
      </c>
      <c r="I2201" t="s">
        <v>445</v>
      </c>
      <c r="J2201" t="s">
        <v>1</v>
      </c>
      <c r="K2201" t="s">
        <v>2</v>
      </c>
      <c r="L2201" t="s">
        <v>75</v>
      </c>
      <c r="M2201" t="s">
        <v>7747</v>
      </c>
      <c r="N2201">
        <v>2</v>
      </c>
      <c r="P2201">
        <v>1</v>
      </c>
    </row>
    <row r="2202" spans="1:16" x14ac:dyDescent="0.35">
      <c r="A2202" t="s">
        <v>3909</v>
      </c>
      <c r="B2202" t="s">
        <v>1418</v>
      </c>
      <c r="C2202" t="s">
        <v>1402</v>
      </c>
      <c r="D2202" t="s">
        <v>477</v>
      </c>
      <c r="E2202" t="s">
        <v>1397</v>
      </c>
      <c r="F2202" t="s">
        <v>3910</v>
      </c>
      <c r="H2202" s="1">
        <v>45772</v>
      </c>
      <c r="I2202" t="s">
        <v>445</v>
      </c>
      <c r="J2202" t="s">
        <v>1</v>
      </c>
      <c r="K2202" t="s">
        <v>2</v>
      </c>
      <c r="L2202" t="s">
        <v>75</v>
      </c>
      <c r="M2202" t="s">
        <v>7747</v>
      </c>
      <c r="N2202">
        <v>2</v>
      </c>
      <c r="P2202">
        <v>1</v>
      </c>
    </row>
    <row r="2203" spans="1:16" x14ac:dyDescent="0.35">
      <c r="A2203" t="s">
        <v>3952</v>
      </c>
      <c r="B2203" t="s">
        <v>1907</v>
      </c>
      <c r="C2203" t="s">
        <v>1402</v>
      </c>
      <c r="D2203" t="s">
        <v>477</v>
      </c>
      <c r="E2203" t="s">
        <v>1397</v>
      </c>
      <c r="F2203" t="s">
        <v>3953</v>
      </c>
      <c r="H2203" s="1">
        <v>45772</v>
      </c>
      <c r="I2203" t="s">
        <v>445</v>
      </c>
      <c r="J2203" t="s">
        <v>1</v>
      </c>
      <c r="K2203" t="s">
        <v>2</v>
      </c>
      <c r="L2203" t="s">
        <v>75</v>
      </c>
      <c r="M2203" t="s">
        <v>7747</v>
      </c>
      <c r="N2203">
        <v>2</v>
      </c>
      <c r="P2203">
        <v>1</v>
      </c>
    </row>
    <row r="2204" spans="1:16" x14ac:dyDescent="0.35">
      <c r="A2204" t="s">
        <v>3952</v>
      </c>
      <c r="B2204" t="s">
        <v>1492</v>
      </c>
      <c r="C2204" t="s">
        <v>1472</v>
      </c>
      <c r="D2204" t="s">
        <v>477</v>
      </c>
      <c r="E2204" t="s">
        <v>1397</v>
      </c>
      <c r="F2204" t="s">
        <v>3957</v>
      </c>
      <c r="H2204" s="1">
        <v>45772</v>
      </c>
      <c r="I2204" t="s">
        <v>445</v>
      </c>
      <c r="J2204" t="s">
        <v>1</v>
      </c>
      <c r="K2204" t="s">
        <v>2</v>
      </c>
      <c r="L2204" t="s">
        <v>75</v>
      </c>
      <c r="M2204" t="s">
        <v>1472</v>
      </c>
      <c r="N2204">
        <v>2</v>
      </c>
      <c r="P2204">
        <v>1</v>
      </c>
    </row>
    <row r="2205" spans="1:16" x14ac:dyDescent="0.35">
      <c r="A2205" t="s">
        <v>3952</v>
      </c>
      <c r="B2205" t="s">
        <v>1435</v>
      </c>
      <c r="C2205" t="s">
        <v>1472</v>
      </c>
      <c r="D2205" t="s">
        <v>477</v>
      </c>
      <c r="E2205" t="s">
        <v>1397</v>
      </c>
      <c r="F2205" t="s">
        <v>3958</v>
      </c>
      <c r="H2205" s="1">
        <v>45772</v>
      </c>
      <c r="I2205" t="s">
        <v>445</v>
      </c>
      <c r="J2205" t="s">
        <v>1</v>
      </c>
      <c r="K2205" t="s">
        <v>2</v>
      </c>
      <c r="L2205" t="s">
        <v>75</v>
      </c>
      <c r="M2205" t="s">
        <v>1472</v>
      </c>
      <c r="N2205">
        <v>2</v>
      </c>
      <c r="P2205">
        <v>1</v>
      </c>
    </row>
    <row r="2206" spans="1:16" x14ac:dyDescent="0.35">
      <c r="A2206" t="s">
        <v>3915</v>
      </c>
      <c r="B2206" t="s">
        <v>1805</v>
      </c>
      <c r="C2206" t="s">
        <v>1558</v>
      </c>
      <c r="D2206" t="s">
        <v>477</v>
      </c>
      <c r="E2206" t="s">
        <v>1397</v>
      </c>
      <c r="F2206" t="s">
        <v>3916</v>
      </c>
      <c r="H2206" s="1">
        <v>45772</v>
      </c>
      <c r="I2206" t="s">
        <v>445</v>
      </c>
      <c r="J2206" t="s">
        <v>1</v>
      </c>
      <c r="K2206" t="s">
        <v>2</v>
      </c>
      <c r="L2206" t="s">
        <v>75</v>
      </c>
      <c r="M2206" t="s">
        <v>7747</v>
      </c>
      <c r="N2206">
        <v>2</v>
      </c>
      <c r="P2206">
        <v>1</v>
      </c>
    </row>
    <row r="2207" spans="1:16" x14ac:dyDescent="0.35">
      <c r="A2207" t="s">
        <v>1484</v>
      </c>
      <c r="B2207" t="s">
        <v>1972</v>
      </c>
      <c r="C2207" t="s">
        <v>1402</v>
      </c>
      <c r="D2207" t="s">
        <v>477</v>
      </c>
      <c r="E2207" t="s">
        <v>1397</v>
      </c>
      <c r="F2207" t="s">
        <v>3886</v>
      </c>
      <c r="H2207" s="1">
        <v>45772</v>
      </c>
      <c r="I2207" t="s">
        <v>445</v>
      </c>
      <c r="J2207" t="s">
        <v>1</v>
      </c>
      <c r="K2207" t="s">
        <v>2</v>
      </c>
      <c r="L2207" t="s">
        <v>75</v>
      </c>
      <c r="M2207" t="s">
        <v>7747</v>
      </c>
      <c r="N2207">
        <v>2</v>
      </c>
      <c r="P2207">
        <v>1</v>
      </c>
    </row>
    <row r="2208" spans="1:16" x14ac:dyDescent="0.35">
      <c r="A2208" t="s">
        <v>1484</v>
      </c>
      <c r="B2208" t="s">
        <v>1418</v>
      </c>
      <c r="C2208" t="s">
        <v>1472</v>
      </c>
      <c r="D2208" t="s">
        <v>477</v>
      </c>
      <c r="E2208" t="s">
        <v>1397</v>
      </c>
      <c r="F2208" t="s">
        <v>3889</v>
      </c>
      <c r="H2208" s="1">
        <v>45772</v>
      </c>
      <c r="I2208" t="s">
        <v>445</v>
      </c>
      <c r="J2208" t="s">
        <v>1</v>
      </c>
      <c r="K2208" t="s">
        <v>2</v>
      </c>
      <c r="L2208" t="s">
        <v>75</v>
      </c>
      <c r="M2208" t="s">
        <v>1472</v>
      </c>
      <c r="N2208">
        <v>2</v>
      </c>
      <c r="P2208">
        <v>1</v>
      </c>
    </row>
    <row r="2209" spans="1:16" x14ac:dyDescent="0.35">
      <c r="A2209" t="s">
        <v>1484</v>
      </c>
      <c r="B2209" t="s">
        <v>3969</v>
      </c>
      <c r="C2209" t="s">
        <v>1558</v>
      </c>
      <c r="D2209" t="s">
        <v>477</v>
      </c>
      <c r="E2209" t="s">
        <v>1397</v>
      </c>
      <c r="F2209" t="s">
        <v>3970</v>
      </c>
      <c r="H2209" s="1">
        <v>45772</v>
      </c>
      <c r="I2209" t="s">
        <v>445</v>
      </c>
      <c r="J2209" t="s">
        <v>1</v>
      </c>
      <c r="K2209" t="s">
        <v>2</v>
      </c>
      <c r="L2209" t="s">
        <v>75</v>
      </c>
      <c r="M2209" t="s">
        <v>7747</v>
      </c>
      <c r="N2209">
        <v>2</v>
      </c>
      <c r="P2209">
        <v>1</v>
      </c>
    </row>
    <row r="2210" spans="1:16" x14ac:dyDescent="0.35">
      <c r="A2210" t="s">
        <v>1484</v>
      </c>
      <c r="B2210" t="s">
        <v>1410</v>
      </c>
      <c r="C2210" t="s">
        <v>1396</v>
      </c>
      <c r="D2210" t="s">
        <v>313</v>
      </c>
      <c r="E2210" t="s">
        <v>1397</v>
      </c>
      <c r="F2210" t="s">
        <v>3988</v>
      </c>
      <c r="H2210" s="1">
        <v>45772</v>
      </c>
      <c r="I2210" t="s">
        <v>445</v>
      </c>
      <c r="J2210" t="s">
        <v>1</v>
      </c>
      <c r="K2210" t="s">
        <v>2</v>
      </c>
      <c r="L2210" t="s">
        <v>75</v>
      </c>
      <c r="M2210" t="s">
        <v>7747</v>
      </c>
      <c r="N2210">
        <v>2</v>
      </c>
      <c r="P2210">
        <v>1</v>
      </c>
    </row>
    <row r="2211" spans="1:16" x14ac:dyDescent="0.35">
      <c r="A2211" t="s">
        <v>3752</v>
      </c>
      <c r="B2211" t="s">
        <v>3753</v>
      </c>
      <c r="C2211" t="s">
        <v>1558</v>
      </c>
      <c r="D2211" t="s">
        <v>394</v>
      </c>
      <c r="E2211" t="s">
        <v>1397</v>
      </c>
      <c r="F2211" t="s">
        <v>3754</v>
      </c>
      <c r="H2211" s="1">
        <v>45772</v>
      </c>
      <c r="I2211" t="s">
        <v>445</v>
      </c>
      <c r="J2211" t="s">
        <v>1</v>
      </c>
      <c r="K2211" t="s">
        <v>2</v>
      </c>
      <c r="L2211" t="s">
        <v>75</v>
      </c>
      <c r="M2211" t="s">
        <v>7747</v>
      </c>
      <c r="N2211">
        <v>2</v>
      </c>
      <c r="P2211">
        <v>1</v>
      </c>
    </row>
    <row r="2212" spans="1:16" x14ac:dyDescent="0.35">
      <c r="A2212" t="s">
        <v>2376</v>
      </c>
      <c r="B2212" t="s">
        <v>3721</v>
      </c>
      <c r="C2212" t="s">
        <v>1558</v>
      </c>
      <c r="D2212" t="s">
        <v>394</v>
      </c>
      <c r="E2212" t="s">
        <v>1397</v>
      </c>
      <c r="F2212" t="s">
        <v>3722</v>
      </c>
      <c r="H2212" s="1">
        <v>45772</v>
      </c>
      <c r="I2212" t="s">
        <v>445</v>
      </c>
      <c r="J2212" t="s">
        <v>1</v>
      </c>
      <c r="K2212" t="s">
        <v>2</v>
      </c>
      <c r="L2212" t="s">
        <v>75</v>
      </c>
      <c r="M2212" t="s">
        <v>7747</v>
      </c>
      <c r="N2212">
        <v>2</v>
      </c>
      <c r="P2212">
        <v>1</v>
      </c>
    </row>
    <row r="2213" spans="1:16" x14ac:dyDescent="0.35">
      <c r="A2213" t="s">
        <v>5364</v>
      </c>
      <c r="B2213" t="s">
        <v>2389</v>
      </c>
      <c r="C2213" t="s">
        <v>1558</v>
      </c>
      <c r="D2213" t="s">
        <v>312</v>
      </c>
      <c r="E2213" t="s">
        <v>1397</v>
      </c>
      <c r="F2213" t="s">
        <v>5365</v>
      </c>
      <c r="H2213" s="1">
        <v>45772</v>
      </c>
      <c r="I2213" t="s">
        <v>445</v>
      </c>
      <c r="J2213" t="s">
        <v>1</v>
      </c>
      <c r="K2213" t="s">
        <v>2</v>
      </c>
      <c r="L2213" t="s">
        <v>75</v>
      </c>
      <c r="M2213" t="s">
        <v>7747</v>
      </c>
      <c r="N2213">
        <v>2</v>
      </c>
      <c r="P2213">
        <v>1</v>
      </c>
    </row>
    <row r="2214" spans="1:16" x14ac:dyDescent="0.35">
      <c r="A2214" t="s">
        <v>3863</v>
      </c>
      <c r="B2214" t="s">
        <v>1735</v>
      </c>
      <c r="C2214" t="s">
        <v>1558</v>
      </c>
      <c r="D2214" t="s">
        <v>477</v>
      </c>
      <c r="E2214" t="s">
        <v>1397</v>
      </c>
      <c r="F2214" t="s">
        <v>3864</v>
      </c>
      <c r="H2214" s="1">
        <v>45772</v>
      </c>
      <c r="I2214" t="s">
        <v>445</v>
      </c>
      <c r="J2214" t="s">
        <v>1</v>
      </c>
      <c r="K2214" t="s">
        <v>2</v>
      </c>
      <c r="L2214" t="s">
        <v>75</v>
      </c>
      <c r="M2214" t="s">
        <v>7747</v>
      </c>
      <c r="N2214">
        <v>2</v>
      </c>
      <c r="P2214">
        <v>1</v>
      </c>
    </row>
    <row r="2215" spans="1:16" x14ac:dyDescent="0.35">
      <c r="A2215" t="s">
        <v>3985</v>
      </c>
      <c r="B2215" t="s">
        <v>1692</v>
      </c>
      <c r="C2215" t="s">
        <v>1402</v>
      </c>
      <c r="D2215" t="s">
        <v>313</v>
      </c>
      <c r="E2215" t="s">
        <v>1397</v>
      </c>
      <c r="F2215" t="s">
        <v>3986</v>
      </c>
      <c r="H2215" s="1">
        <v>45772</v>
      </c>
      <c r="I2215" t="s">
        <v>445</v>
      </c>
      <c r="J2215" t="s">
        <v>1</v>
      </c>
      <c r="K2215" t="s">
        <v>2</v>
      </c>
      <c r="L2215" t="s">
        <v>75</v>
      </c>
      <c r="M2215" t="s">
        <v>7747</v>
      </c>
      <c r="N2215">
        <v>2</v>
      </c>
      <c r="P2215">
        <v>1</v>
      </c>
    </row>
    <row r="2216" spans="1:16" x14ac:dyDescent="0.35">
      <c r="A2216" t="s">
        <v>3985</v>
      </c>
      <c r="B2216" t="s">
        <v>2819</v>
      </c>
      <c r="C2216" t="s">
        <v>1402</v>
      </c>
      <c r="D2216" t="s">
        <v>313</v>
      </c>
      <c r="E2216" t="s">
        <v>1397</v>
      </c>
      <c r="F2216" t="s">
        <v>3987</v>
      </c>
      <c r="H2216" s="1">
        <v>45772</v>
      </c>
      <c r="I2216" t="s">
        <v>445</v>
      </c>
      <c r="J2216" t="s">
        <v>1</v>
      </c>
      <c r="K2216" t="s">
        <v>2</v>
      </c>
      <c r="L2216" t="s">
        <v>75</v>
      </c>
      <c r="M2216" t="s">
        <v>7747</v>
      </c>
      <c r="N2216">
        <v>2</v>
      </c>
      <c r="P2216">
        <v>1</v>
      </c>
    </row>
    <row r="2217" spans="1:16" x14ac:dyDescent="0.35">
      <c r="A2217" t="s">
        <v>3985</v>
      </c>
      <c r="B2217" t="s">
        <v>3894</v>
      </c>
      <c r="C2217" t="s">
        <v>1396</v>
      </c>
      <c r="D2217" t="s">
        <v>313</v>
      </c>
      <c r="E2217" t="s">
        <v>1397</v>
      </c>
      <c r="F2217" t="s">
        <v>3989</v>
      </c>
      <c r="H2217" s="1">
        <v>45772</v>
      </c>
      <c r="I2217" t="s">
        <v>445</v>
      </c>
      <c r="J2217" t="s">
        <v>1</v>
      </c>
      <c r="K2217" t="s">
        <v>2</v>
      </c>
      <c r="L2217" t="s">
        <v>75</v>
      </c>
      <c r="M2217" t="s">
        <v>7747</v>
      </c>
      <c r="N2217">
        <v>2</v>
      </c>
      <c r="P2217">
        <v>1</v>
      </c>
    </row>
    <row r="2218" spans="1:16" x14ac:dyDescent="0.35">
      <c r="A2218" t="s">
        <v>3975</v>
      </c>
      <c r="B2218" t="s">
        <v>1551</v>
      </c>
      <c r="C2218" t="s">
        <v>1402</v>
      </c>
      <c r="D2218" t="s">
        <v>313</v>
      </c>
      <c r="E2218" t="s">
        <v>1397</v>
      </c>
      <c r="F2218" t="s">
        <v>3976</v>
      </c>
      <c r="H2218" s="1">
        <v>45772</v>
      </c>
      <c r="I2218" t="s">
        <v>445</v>
      </c>
      <c r="J2218" t="s">
        <v>1</v>
      </c>
      <c r="K2218" t="s">
        <v>2</v>
      </c>
      <c r="L2218" t="s">
        <v>75</v>
      </c>
      <c r="M2218" t="s">
        <v>7747</v>
      </c>
      <c r="N2218">
        <v>2</v>
      </c>
      <c r="P2218">
        <v>1</v>
      </c>
    </row>
    <row r="2219" spans="1:16" x14ac:dyDescent="0.35">
      <c r="A2219" t="s">
        <v>3975</v>
      </c>
      <c r="B2219" t="s">
        <v>1445</v>
      </c>
      <c r="C2219" t="s">
        <v>1396</v>
      </c>
      <c r="D2219" t="s">
        <v>313</v>
      </c>
      <c r="E2219" t="s">
        <v>1397</v>
      </c>
      <c r="F2219" t="s">
        <v>3977</v>
      </c>
      <c r="H2219" s="1">
        <v>45772</v>
      </c>
      <c r="I2219" t="s">
        <v>445</v>
      </c>
      <c r="J2219" t="s">
        <v>1</v>
      </c>
      <c r="K2219" t="s">
        <v>2</v>
      </c>
      <c r="L2219" t="s">
        <v>75</v>
      </c>
      <c r="M2219" t="s">
        <v>7747</v>
      </c>
      <c r="N2219">
        <v>2</v>
      </c>
      <c r="P2219">
        <v>1</v>
      </c>
    </row>
    <row r="2220" spans="1:16" x14ac:dyDescent="0.35">
      <c r="A2220" t="s">
        <v>3975</v>
      </c>
      <c r="B2220" t="s">
        <v>2242</v>
      </c>
      <c r="C2220" t="s">
        <v>1402</v>
      </c>
      <c r="D2220" t="s">
        <v>313</v>
      </c>
      <c r="E2220" t="s">
        <v>1397</v>
      </c>
      <c r="F2220" t="s">
        <v>3980</v>
      </c>
      <c r="H2220" s="1">
        <v>45772</v>
      </c>
      <c r="I2220" t="s">
        <v>445</v>
      </c>
      <c r="J2220" t="s">
        <v>1</v>
      </c>
      <c r="K2220" t="s">
        <v>2</v>
      </c>
      <c r="L2220" t="s">
        <v>75</v>
      </c>
      <c r="M2220" t="s">
        <v>7747</v>
      </c>
      <c r="N2220">
        <v>2</v>
      </c>
      <c r="P2220">
        <v>1</v>
      </c>
    </row>
    <row r="2221" spans="1:16" x14ac:dyDescent="0.35">
      <c r="A2221" t="s">
        <v>3832</v>
      </c>
      <c r="B2221" t="s">
        <v>3833</v>
      </c>
      <c r="C2221" t="s">
        <v>1558</v>
      </c>
      <c r="D2221" t="s">
        <v>98</v>
      </c>
      <c r="E2221" t="s">
        <v>1397</v>
      </c>
      <c r="F2221" t="s">
        <v>3834</v>
      </c>
      <c r="H2221" s="1">
        <v>45772</v>
      </c>
      <c r="I2221" t="s">
        <v>445</v>
      </c>
      <c r="J2221" t="s">
        <v>1</v>
      </c>
      <c r="K2221" t="s">
        <v>2</v>
      </c>
      <c r="L2221" t="s">
        <v>75</v>
      </c>
      <c r="M2221" t="s">
        <v>7747</v>
      </c>
      <c r="N2221">
        <v>2</v>
      </c>
      <c r="P2221">
        <v>1</v>
      </c>
    </row>
    <row r="2222" spans="1:16" x14ac:dyDescent="0.35">
      <c r="A2222" t="s">
        <v>3899</v>
      </c>
      <c r="B2222" t="s">
        <v>1445</v>
      </c>
      <c r="C2222" t="s">
        <v>1558</v>
      </c>
      <c r="D2222" t="s">
        <v>477</v>
      </c>
      <c r="E2222" t="s">
        <v>1397</v>
      </c>
      <c r="F2222" t="s">
        <v>3900</v>
      </c>
      <c r="H2222" s="1">
        <v>45772</v>
      </c>
      <c r="I2222" t="s">
        <v>445</v>
      </c>
      <c r="J2222" t="s">
        <v>1</v>
      </c>
      <c r="K2222" t="s">
        <v>2</v>
      </c>
      <c r="L2222" t="s">
        <v>75</v>
      </c>
      <c r="M2222" t="s">
        <v>7747</v>
      </c>
      <c r="N2222">
        <v>2</v>
      </c>
      <c r="P2222">
        <v>1</v>
      </c>
    </row>
    <row r="2223" spans="1:16" x14ac:dyDescent="0.35">
      <c r="A2223" t="s">
        <v>4623</v>
      </c>
      <c r="B2223" t="s">
        <v>5366</v>
      </c>
      <c r="C2223" t="s">
        <v>1402</v>
      </c>
      <c r="D2223" t="s">
        <v>312</v>
      </c>
      <c r="E2223" t="s">
        <v>1397</v>
      </c>
      <c r="F2223" t="s">
        <v>5367</v>
      </c>
      <c r="H2223" s="1">
        <v>45772</v>
      </c>
      <c r="I2223" t="s">
        <v>445</v>
      </c>
      <c r="J2223" t="s">
        <v>1</v>
      </c>
      <c r="K2223" t="s">
        <v>2</v>
      </c>
      <c r="L2223" t="s">
        <v>75</v>
      </c>
      <c r="M2223" t="s">
        <v>7747</v>
      </c>
      <c r="N2223">
        <v>2</v>
      </c>
      <c r="P2223">
        <v>1</v>
      </c>
    </row>
    <row r="2224" spans="1:16" x14ac:dyDescent="0.35">
      <c r="A2224" t="s">
        <v>4623</v>
      </c>
      <c r="B2224" t="s">
        <v>1894</v>
      </c>
      <c r="C2224" t="s">
        <v>1396</v>
      </c>
      <c r="D2224" t="s">
        <v>312</v>
      </c>
      <c r="E2224" t="s">
        <v>1397</v>
      </c>
      <c r="F2224" t="s">
        <v>5368</v>
      </c>
      <c r="H2224" s="1">
        <v>45772</v>
      </c>
      <c r="I2224" t="s">
        <v>445</v>
      </c>
      <c r="J2224" t="s">
        <v>1</v>
      </c>
      <c r="K2224" t="s">
        <v>2</v>
      </c>
      <c r="L2224" t="s">
        <v>75</v>
      </c>
      <c r="M2224" t="s">
        <v>7747</v>
      </c>
      <c r="N2224">
        <v>2</v>
      </c>
      <c r="P2224">
        <v>1</v>
      </c>
    </row>
    <row r="2225" spans="1:16" x14ac:dyDescent="0.35">
      <c r="A2225" t="s">
        <v>3776</v>
      </c>
      <c r="B2225" t="s">
        <v>3777</v>
      </c>
      <c r="C2225" t="s">
        <v>1402</v>
      </c>
      <c r="D2225" t="s">
        <v>394</v>
      </c>
      <c r="E2225" t="s">
        <v>1397</v>
      </c>
      <c r="F2225" t="s">
        <v>3778</v>
      </c>
      <c r="H2225" s="1">
        <v>45772</v>
      </c>
      <c r="I2225" t="s">
        <v>445</v>
      </c>
      <c r="J2225" t="s">
        <v>1</v>
      </c>
      <c r="K2225" t="s">
        <v>2</v>
      </c>
      <c r="L2225" t="s">
        <v>75</v>
      </c>
      <c r="M2225" t="s">
        <v>7747</v>
      </c>
      <c r="N2225">
        <v>2</v>
      </c>
      <c r="P2225">
        <v>1</v>
      </c>
    </row>
    <row r="2226" spans="1:16" x14ac:dyDescent="0.35">
      <c r="A2226" t="s">
        <v>3776</v>
      </c>
      <c r="B2226" t="s">
        <v>1439</v>
      </c>
      <c r="C2226" t="s">
        <v>1402</v>
      </c>
      <c r="D2226" t="s">
        <v>394</v>
      </c>
      <c r="E2226" t="s">
        <v>1397</v>
      </c>
      <c r="F2226" t="s">
        <v>3779</v>
      </c>
      <c r="H2226" s="1">
        <v>45772</v>
      </c>
      <c r="I2226" t="s">
        <v>445</v>
      </c>
      <c r="J2226" t="s">
        <v>1</v>
      </c>
      <c r="K2226" t="s">
        <v>2</v>
      </c>
      <c r="L2226" t="s">
        <v>75</v>
      </c>
      <c r="M2226" t="s">
        <v>7747</v>
      </c>
      <c r="N2226">
        <v>2</v>
      </c>
      <c r="P2226">
        <v>1</v>
      </c>
    </row>
    <row r="2227" spans="1:16" x14ac:dyDescent="0.35">
      <c r="A2227" t="s">
        <v>3776</v>
      </c>
      <c r="B2227" t="s">
        <v>3780</v>
      </c>
      <c r="C2227" t="s">
        <v>1558</v>
      </c>
      <c r="D2227" t="s">
        <v>394</v>
      </c>
      <c r="E2227" t="s">
        <v>1397</v>
      </c>
      <c r="F2227" t="s">
        <v>3781</v>
      </c>
      <c r="H2227" s="1">
        <v>45772</v>
      </c>
      <c r="I2227" t="s">
        <v>445</v>
      </c>
      <c r="J2227" t="s">
        <v>1</v>
      </c>
      <c r="K2227" t="s">
        <v>2</v>
      </c>
      <c r="L2227" t="s">
        <v>75</v>
      </c>
      <c r="M2227" t="s">
        <v>7747</v>
      </c>
      <c r="N2227">
        <v>2</v>
      </c>
      <c r="P2227">
        <v>1</v>
      </c>
    </row>
    <row r="2228" spans="1:16" x14ac:dyDescent="0.35">
      <c r="A2228" t="s">
        <v>3790</v>
      </c>
      <c r="B2228" t="s">
        <v>1395</v>
      </c>
      <c r="C2228" t="s">
        <v>1558</v>
      </c>
      <c r="D2228" t="s">
        <v>98</v>
      </c>
      <c r="E2228" t="s">
        <v>1397</v>
      </c>
      <c r="F2228" t="s">
        <v>3791</v>
      </c>
      <c r="H2228" s="1">
        <v>45772</v>
      </c>
      <c r="I2228" t="s">
        <v>445</v>
      </c>
      <c r="J2228" t="s">
        <v>1</v>
      </c>
      <c r="K2228" t="s">
        <v>2</v>
      </c>
      <c r="L2228" t="s">
        <v>75</v>
      </c>
      <c r="M2228" t="s">
        <v>7747</v>
      </c>
      <c r="N2228">
        <v>2</v>
      </c>
      <c r="P2228">
        <v>1</v>
      </c>
    </row>
    <row r="2229" spans="1:16" x14ac:dyDescent="0.35">
      <c r="A2229" t="s">
        <v>3849</v>
      </c>
      <c r="B2229" t="s">
        <v>1894</v>
      </c>
      <c r="C2229" t="s">
        <v>1558</v>
      </c>
      <c r="D2229" t="s">
        <v>98</v>
      </c>
      <c r="E2229" t="s">
        <v>1397</v>
      </c>
      <c r="F2229" t="s">
        <v>3850</v>
      </c>
      <c r="H2229" s="1">
        <v>45772</v>
      </c>
      <c r="I2229" t="s">
        <v>445</v>
      </c>
      <c r="J2229" t="s">
        <v>1</v>
      </c>
      <c r="K2229" t="s">
        <v>2</v>
      </c>
      <c r="L2229" t="s">
        <v>75</v>
      </c>
      <c r="M2229" t="s">
        <v>7747</v>
      </c>
      <c r="N2229">
        <v>2</v>
      </c>
      <c r="P2229">
        <v>1</v>
      </c>
    </row>
    <row r="2230" spans="1:16" x14ac:dyDescent="0.35">
      <c r="A2230" t="s">
        <v>3849</v>
      </c>
      <c r="B2230" t="s">
        <v>3036</v>
      </c>
      <c r="C2230" t="s">
        <v>1558</v>
      </c>
      <c r="D2230" t="s">
        <v>98</v>
      </c>
      <c r="E2230" t="s">
        <v>1397</v>
      </c>
      <c r="F2230" t="s">
        <v>3851</v>
      </c>
      <c r="H2230" s="1">
        <v>45772</v>
      </c>
      <c r="I2230" t="s">
        <v>445</v>
      </c>
      <c r="J2230" t="s">
        <v>1</v>
      </c>
      <c r="K2230" t="s">
        <v>2</v>
      </c>
      <c r="L2230" t="s">
        <v>75</v>
      </c>
      <c r="M2230" t="s">
        <v>7747</v>
      </c>
      <c r="N2230">
        <v>2</v>
      </c>
      <c r="P2230">
        <v>1</v>
      </c>
    </row>
    <row r="2231" spans="1:16" x14ac:dyDescent="0.35">
      <c r="A2231" t="s">
        <v>3757</v>
      </c>
      <c r="B2231" t="s">
        <v>1764</v>
      </c>
      <c r="C2231" t="s">
        <v>1558</v>
      </c>
      <c r="D2231" t="s">
        <v>394</v>
      </c>
      <c r="E2231" t="s">
        <v>1397</v>
      </c>
      <c r="F2231" t="s">
        <v>3758</v>
      </c>
      <c r="H2231" s="1">
        <v>45772</v>
      </c>
      <c r="I2231" t="s">
        <v>445</v>
      </c>
      <c r="J2231" t="s">
        <v>1</v>
      </c>
      <c r="K2231" t="s">
        <v>2</v>
      </c>
      <c r="L2231" t="s">
        <v>75</v>
      </c>
      <c r="M2231" t="s">
        <v>7747</v>
      </c>
      <c r="N2231">
        <v>2</v>
      </c>
      <c r="P2231">
        <v>1</v>
      </c>
    </row>
    <row r="2232" spans="1:16" x14ac:dyDescent="0.35">
      <c r="A2232" t="s">
        <v>3738</v>
      </c>
      <c r="B2232" t="s">
        <v>3739</v>
      </c>
      <c r="C2232" t="s">
        <v>1558</v>
      </c>
      <c r="D2232" t="s">
        <v>394</v>
      </c>
      <c r="E2232" t="s">
        <v>1397</v>
      </c>
      <c r="F2232" t="s">
        <v>3740</v>
      </c>
      <c r="H2232" s="1">
        <v>45772</v>
      </c>
      <c r="I2232" t="s">
        <v>445</v>
      </c>
      <c r="J2232" t="s">
        <v>1</v>
      </c>
      <c r="K2232" t="s">
        <v>2</v>
      </c>
      <c r="L2232" t="s">
        <v>75</v>
      </c>
      <c r="M2232" t="s">
        <v>7747</v>
      </c>
      <c r="N2232">
        <v>2</v>
      </c>
      <c r="P2232">
        <v>1</v>
      </c>
    </row>
    <row r="2233" spans="1:16" x14ac:dyDescent="0.35">
      <c r="A2233" t="s">
        <v>3981</v>
      </c>
      <c r="B2233" t="s">
        <v>2251</v>
      </c>
      <c r="C2233" t="s">
        <v>1402</v>
      </c>
      <c r="D2233" t="s">
        <v>313</v>
      </c>
      <c r="E2233" t="s">
        <v>1397</v>
      </c>
      <c r="F2233" t="s">
        <v>3982</v>
      </c>
      <c r="H2233" s="1">
        <v>45772</v>
      </c>
      <c r="I2233" t="s">
        <v>445</v>
      </c>
      <c r="J2233" t="s">
        <v>1</v>
      </c>
      <c r="K2233" t="s">
        <v>2</v>
      </c>
      <c r="L2233" t="s">
        <v>75</v>
      </c>
      <c r="M2233" t="s">
        <v>7747</v>
      </c>
      <c r="N2233">
        <v>2</v>
      </c>
      <c r="P2233">
        <v>1</v>
      </c>
    </row>
    <row r="2234" spans="1:16" x14ac:dyDescent="0.35">
      <c r="A2234" t="s">
        <v>3967</v>
      </c>
      <c r="B2234" t="s">
        <v>2248</v>
      </c>
      <c r="C2234" t="s">
        <v>1558</v>
      </c>
      <c r="D2234" t="s">
        <v>477</v>
      </c>
      <c r="E2234" t="s">
        <v>1397</v>
      </c>
      <c r="F2234" t="s">
        <v>3968</v>
      </c>
      <c r="H2234" s="1">
        <v>45772</v>
      </c>
      <c r="I2234" t="s">
        <v>445</v>
      </c>
      <c r="J2234" t="s">
        <v>1</v>
      </c>
      <c r="K2234" t="s">
        <v>2</v>
      </c>
      <c r="L2234" t="s">
        <v>75</v>
      </c>
      <c r="M2234" t="s">
        <v>7747</v>
      </c>
      <c r="N2234">
        <v>2</v>
      </c>
      <c r="P2234">
        <v>1</v>
      </c>
    </row>
    <row r="2235" spans="1:16" x14ac:dyDescent="0.35">
      <c r="A2235" t="s">
        <v>3794</v>
      </c>
      <c r="B2235" t="s">
        <v>3795</v>
      </c>
      <c r="C2235" t="s">
        <v>1558</v>
      </c>
      <c r="D2235" t="s">
        <v>98</v>
      </c>
      <c r="E2235" t="s">
        <v>1397</v>
      </c>
      <c r="F2235" t="s">
        <v>3796</v>
      </c>
      <c r="H2235" s="1">
        <v>45772</v>
      </c>
      <c r="I2235" t="s">
        <v>445</v>
      </c>
      <c r="J2235" t="s">
        <v>1</v>
      </c>
      <c r="K2235" t="s">
        <v>2</v>
      </c>
      <c r="L2235" t="s">
        <v>75</v>
      </c>
      <c r="M2235" t="s">
        <v>7747</v>
      </c>
      <c r="N2235">
        <v>2</v>
      </c>
      <c r="P2235">
        <v>1</v>
      </c>
    </row>
    <row r="2236" spans="1:16" x14ac:dyDescent="0.35">
      <c r="A2236" t="s">
        <v>3794</v>
      </c>
      <c r="B2236" t="s">
        <v>3797</v>
      </c>
      <c r="C2236" t="s">
        <v>1472</v>
      </c>
      <c r="D2236" t="s">
        <v>98</v>
      </c>
      <c r="E2236" t="s">
        <v>1397</v>
      </c>
      <c r="F2236" t="s">
        <v>3798</v>
      </c>
      <c r="H2236" s="1">
        <v>45772</v>
      </c>
      <c r="I2236" t="s">
        <v>445</v>
      </c>
      <c r="J2236" t="s">
        <v>1</v>
      </c>
      <c r="K2236" t="s">
        <v>2</v>
      </c>
      <c r="L2236" t="s">
        <v>75</v>
      </c>
      <c r="M2236" t="s">
        <v>1472</v>
      </c>
      <c r="N2236">
        <v>2</v>
      </c>
      <c r="P2236">
        <v>1</v>
      </c>
    </row>
    <row r="2237" spans="1:16" x14ac:dyDescent="0.35">
      <c r="A2237" t="s">
        <v>3774</v>
      </c>
      <c r="B2237" t="s">
        <v>1395</v>
      </c>
      <c r="C2237" t="s">
        <v>1558</v>
      </c>
      <c r="D2237" t="s">
        <v>394</v>
      </c>
      <c r="E2237" t="s">
        <v>1397</v>
      </c>
      <c r="F2237" t="s">
        <v>3775</v>
      </c>
      <c r="H2237" s="1">
        <v>45772</v>
      </c>
      <c r="I2237" t="s">
        <v>445</v>
      </c>
      <c r="J2237" t="s">
        <v>1</v>
      </c>
      <c r="K2237" t="s">
        <v>2</v>
      </c>
      <c r="L2237" t="s">
        <v>75</v>
      </c>
      <c r="M2237" t="s">
        <v>7747</v>
      </c>
      <c r="N2237">
        <v>2</v>
      </c>
      <c r="P2237">
        <v>1</v>
      </c>
    </row>
    <row r="2238" spans="1:16" x14ac:dyDescent="0.35">
      <c r="A2238" t="s">
        <v>4640</v>
      </c>
      <c r="B2238" t="s">
        <v>4641</v>
      </c>
      <c r="C2238" t="s">
        <v>1396</v>
      </c>
      <c r="D2238" t="s">
        <v>312</v>
      </c>
      <c r="E2238" t="s">
        <v>1397</v>
      </c>
      <c r="F2238" t="s">
        <v>5369</v>
      </c>
      <c r="H2238" s="1">
        <v>45772</v>
      </c>
      <c r="I2238" t="s">
        <v>445</v>
      </c>
      <c r="J2238" t="s">
        <v>1</v>
      </c>
      <c r="K2238" t="s">
        <v>2</v>
      </c>
      <c r="L2238" t="s">
        <v>75</v>
      </c>
      <c r="M2238" t="s">
        <v>7747</v>
      </c>
      <c r="N2238">
        <v>2</v>
      </c>
      <c r="P2238">
        <v>1</v>
      </c>
    </row>
    <row r="2239" spans="1:16" x14ac:dyDescent="0.35">
      <c r="A2239" t="s">
        <v>3859</v>
      </c>
      <c r="B2239" t="s">
        <v>2271</v>
      </c>
      <c r="C2239" t="s">
        <v>1472</v>
      </c>
      <c r="D2239" t="s">
        <v>98</v>
      </c>
      <c r="E2239" t="s">
        <v>1397</v>
      </c>
      <c r="F2239" t="s">
        <v>3860</v>
      </c>
      <c r="H2239" s="1">
        <v>45772</v>
      </c>
      <c r="I2239" t="s">
        <v>445</v>
      </c>
      <c r="J2239" t="s">
        <v>1</v>
      </c>
      <c r="K2239" t="s">
        <v>2</v>
      </c>
      <c r="L2239" t="s">
        <v>75</v>
      </c>
      <c r="M2239" t="s">
        <v>1472</v>
      </c>
      <c r="N2239">
        <v>2</v>
      </c>
      <c r="P2239">
        <v>1</v>
      </c>
    </row>
    <row r="2240" spans="1:16" x14ac:dyDescent="0.35">
      <c r="A2240" t="s">
        <v>3911</v>
      </c>
      <c r="B2240" t="s">
        <v>1395</v>
      </c>
      <c r="C2240" t="s">
        <v>1558</v>
      </c>
      <c r="D2240" t="s">
        <v>477</v>
      </c>
      <c r="E2240" t="s">
        <v>1397</v>
      </c>
      <c r="F2240" t="s">
        <v>3912</v>
      </c>
      <c r="H2240" s="1">
        <v>45772</v>
      </c>
      <c r="I2240" t="s">
        <v>445</v>
      </c>
      <c r="J2240" t="s">
        <v>1</v>
      </c>
      <c r="K2240" t="s">
        <v>2</v>
      </c>
      <c r="L2240" t="s">
        <v>75</v>
      </c>
      <c r="M2240" t="s">
        <v>7747</v>
      </c>
      <c r="N2240">
        <v>2</v>
      </c>
      <c r="P2240">
        <v>1</v>
      </c>
    </row>
    <row r="2241" spans="1:16" x14ac:dyDescent="0.35">
      <c r="A2241" t="s">
        <v>2253</v>
      </c>
      <c r="B2241" t="s">
        <v>3760</v>
      </c>
      <c r="C2241" t="s">
        <v>1558</v>
      </c>
      <c r="D2241" t="s">
        <v>394</v>
      </c>
      <c r="E2241" t="s">
        <v>1397</v>
      </c>
      <c r="F2241" t="s">
        <v>3761</v>
      </c>
      <c r="H2241" s="1">
        <v>45772</v>
      </c>
      <c r="I2241" t="s">
        <v>445</v>
      </c>
      <c r="J2241" t="s">
        <v>1</v>
      </c>
      <c r="K2241" t="s">
        <v>2</v>
      </c>
      <c r="L2241" t="s">
        <v>75</v>
      </c>
      <c r="M2241" t="s">
        <v>7747</v>
      </c>
      <c r="N2241">
        <v>2</v>
      </c>
      <c r="P2241">
        <v>1</v>
      </c>
    </row>
    <row r="2242" spans="1:16" x14ac:dyDescent="0.35">
      <c r="A2242" t="s">
        <v>4043</v>
      </c>
      <c r="B2242" t="s">
        <v>4044</v>
      </c>
      <c r="C2242" t="s">
        <v>1396</v>
      </c>
      <c r="D2242" t="s">
        <v>1526</v>
      </c>
      <c r="E2242" t="s">
        <v>1397</v>
      </c>
      <c r="F2242" t="s">
        <v>4045</v>
      </c>
      <c r="H2242" s="1">
        <v>45772</v>
      </c>
      <c r="I2242" t="s">
        <v>445</v>
      </c>
      <c r="J2242" t="s">
        <v>1</v>
      </c>
      <c r="K2242" t="s">
        <v>2</v>
      </c>
      <c r="L2242" t="s">
        <v>75</v>
      </c>
      <c r="M2242" t="s">
        <v>7747</v>
      </c>
      <c r="N2242">
        <v>2</v>
      </c>
      <c r="P2242">
        <v>1</v>
      </c>
    </row>
    <row r="2243" spans="1:16" x14ac:dyDescent="0.35">
      <c r="A2243" t="s">
        <v>3869</v>
      </c>
      <c r="B2243" t="s">
        <v>1418</v>
      </c>
      <c r="C2243" t="s">
        <v>1402</v>
      </c>
      <c r="D2243" t="s">
        <v>477</v>
      </c>
      <c r="E2243" t="s">
        <v>1397</v>
      </c>
      <c r="F2243" t="s">
        <v>3870</v>
      </c>
      <c r="H2243" s="1">
        <v>45772</v>
      </c>
      <c r="I2243" t="s">
        <v>445</v>
      </c>
      <c r="J2243" t="s">
        <v>1</v>
      </c>
      <c r="K2243" t="s">
        <v>2</v>
      </c>
      <c r="L2243" t="s">
        <v>75</v>
      </c>
      <c r="M2243" t="s">
        <v>7747</v>
      </c>
      <c r="N2243">
        <v>2</v>
      </c>
      <c r="P2243">
        <v>1</v>
      </c>
    </row>
    <row r="2244" spans="1:16" x14ac:dyDescent="0.35">
      <c r="A2244" t="s">
        <v>3869</v>
      </c>
      <c r="B2244" t="s">
        <v>3874</v>
      </c>
      <c r="C2244" t="s">
        <v>1558</v>
      </c>
      <c r="D2244" t="s">
        <v>477</v>
      </c>
      <c r="E2244" t="s">
        <v>1397</v>
      </c>
      <c r="F2244" t="s">
        <v>3875</v>
      </c>
      <c r="H2244" s="1">
        <v>45772</v>
      </c>
      <c r="I2244" t="s">
        <v>445</v>
      </c>
      <c r="J2244" t="s">
        <v>1</v>
      </c>
      <c r="K2244" t="s">
        <v>2</v>
      </c>
      <c r="L2244" t="s">
        <v>75</v>
      </c>
      <c r="M2244" t="s">
        <v>7747</v>
      </c>
      <c r="N2244">
        <v>2</v>
      </c>
      <c r="P2244">
        <v>1</v>
      </c>
    </row>
    <row r="2245" spans="1:16" x14ac:dyDescent="0.35">
      <c r="A2245" t="s">
        <v>5370</v>
      </c>
      <c r="B2245" t="s">
        <v>1939</v>
      </c>
      <c r="C2245" t="s">
        <v>1402</v>
      </c>
      <c r="D2245" t="s">
        <v>312</v>
      </c>
      <c r="E2245" t="s">
        <v>5371</v>
      </c>
      <c r="F2245" t="s">
        <v>5372</v>
      </c>
      <c r="H2245" s="1">
        <v>45772</v>
      </c>
      <c r="I2245" t="s">
        <v>445</v>
      </c>
      <c r="J2245" t="s">
        <v>1</v>
      </c>
      <c r="K2245" t="s">
        <v>2</v>
      </c>
      <c r="L2245" t="s">
        <v>75</v>
      </c>
      <c r="M2245" t="s">
        <v>7747</v>
      </c>
      <c r="N2245">
        <v>2</v>
      </c>
      <c r="P2245">
        <v>1</v>
      </c>
    </row>
    <row r="2246" spans="1:16" x14ac:dyDescent="0.35">
      <c r="A2246" t="s">
        <v>4464</v>
      </c>
      <c r="B2246" t="s">
        <v>1590</v>
      </c>
      <c r="C2246" t="s">
        <v>1402</v>
      </c>
      <c r="D2246" t="s">
        <v>477</v>
      </c>
      <c r="E2246" t="s">
        <v>1397</v>
      </c>
      <c r="F2246" t="s">
        <v>5373</v>
      </c>
      <c r="H2246" s="1">
        <v>45772</v>
      </c>
      <c r="I2246" t="s">
        <v>480</v>
      </c>
      <c r="J2246" t="s">
        <v>1</v>
      </c>
      <c r="K2246" t="s">
        <v>2</v>
      </c>
      <c r="L2246" t="s">
        <v>75</v>
      </c>
      <c r="M2246" t="s">
        <v>7747</v>
      </c>
      <c r="N2246">
        <v>2</v>
      </c>
      <c r="P2246">
        <v>1</v>
      </c>
    </row>
    <row r="2247" spans="1:16" x14ac:dyDescent="0.35">
      <c r="A2247" t="s">
        <v>4466</v>
      </c>
      <c r="B2247" t="s">
        <v>1452</v>
      </c>
      <c r="C2247" t="s">
        <v>1402</v>
      </c>
      <c r="D2247" t="s">
        <v>477</v>
      </c>
      <c r="E2247" t="s">
        <v>1397</v>
      </c>
      <c r="F2247" t="s">
        <v>5374</v>
      </c>
      <c r="H2247" s="1">
        <v>45772</v>
      </c>
      <c r="I2247" t="s">
        <v>480</v>
      </c>
      <c r="J2247" t="s">
        <v>1</v>
      </c>
      <c r="K2247" t="s">
        <v>2</v>
      </c>
      <c r="L2247" t="s">
        <v>75</v>
      </c>
      <c r="M2247" t="s">
        <v>7747</v>
      </c>
      <c r="N2247">
        <v>2</v>
      </c>
      <c r="P2247">
        <v>1</v>
      </c>
    </row>
    <row r="2248" spans="1:16" x14ac:dyDescent="0.35">
      <c r="A2248" t="s">
        <v>5375</v>
      </c>
      <c r="B2248" t="s">
        <v>1510</v>
      </c>
      <c r="C2248" t="s">
        <v>3117</v>
      </c>
      <c r="D2248" t="s">
        <v>1526</v>
      </c>
      <c r="E2248" t="s">
        <v>1512</v>
      </c>
      <c r="H2248" s="1">
        <v>45772</v>
      </c>
      <c r="I2248" t="s">
        <v>480</v>
      </c>
      <c r="J2248" t="s">
        <v>1</v>
      </c>
      <c r="K2248" t="s">
        <v>2</v>
      </c>
      <c r="L2248" t="s">
        <v>75</v>
      </c>
      <c r="M2248" t="s">
        <v>7747</v>
      </c>
      <c r="N2248">
        <v>2</v>
      </c>
      <c r="P2248">
        <v>1</v>
      </c>
    </row>
    <row r="2249" spans="1:16" x14ac:dyDescent="0.35">
      <c r="A2249" t="s">
        <v>4471</v>
      </c>
      <c r="B2249" t="s">
        <v>4472</v>
      </c>
      <c r="C2249" t="s">
        <v>1402</v>
      </c>
      <c r="D2249" t="s">
        <v>477</v>
      </c>
      <c r="E2249" t="s">
        <v>1397</v>
      </c>
      <c r="F2249" t="s">
        <v>5376</v>
      </c>
      <c r="H2249" s="1">
        <v>45772</v>
      </c>
      <c r="I2249" t="s">
        <v>480</v>
      </c>
      <c r="J2249" t="s">
        <v>1</v>
      </c>
      <c r="K2249" t="s">
        <v>2</v>
      </c>
      <c r="L2249" t="s">
        <v>75</v>
      </c>
      <c r="M2249" t="s">
        <v>7747</v>
      </c>
      <c r="N2249">
        <v>2</v>
      </c>
      <c r="P2249">
        <v>1</v>
      </c>
    </row>
    <row r="2250" spans="1:16" x14ac:dyDescent="0.35">
      <c r="A2250" t="s">
        <v>5377</v>
      </c>
      <c r="B2250" t="s">
        <v>2800</v>
      </c>
      <c r="C2250" t="s">
        <v>4018</v>
      </c>
      <c r="D2250" t="s">
        <v>1526</v>
      </c>
      <c r="E2250" t="s">
        <v>1512</v>
      </c>
      <c r="G2250">
        <v>41709</v>
      </c>
      <c r="H2250" s="1">
        <v>45772</v>
      </c>
      <c r="I2250" t="s">
        <v>480</v>
      </c>
      <c r="J2250" t="s">
        <v>1</v>
      </c>
      <c r="K2250" t="s">
        <v>2</v>
      </c>
      <c r="L2250" t="s">
        <v>75</v>
      </c>
      <c r="M2250" t="s">
        <v>1472</v>
      </c>
      <c r="N2250">
        <v>2</v>
      </c>
      <c r="P2250">
        <v>1</v>
      </c>
    </row>
    <row r="2251" spans="1:16" x14ac:dyDescent="0.35">
      <c r="A2251" t="s">
        <v>5377</v>
      </c>
      <c r="B2251" t="s">
        <v>2523</v>
      </c>
      <c r="C2251" t="s">
        <v>3117</v>
      </c>
      <c r="D2251" t="s">
        <v>1526</v>
      </c>
      <c r="E2251" t="s">
        <v>1512</v>
      </c>
      <c r="H2251" s="1">
        <v>45772</v>
      </c>
      <c r="I2251" t="s">
        <v>480</v>
      </c>
      <c r="J2251" t="s">
        <v>1</v>
      </c>
      <c r="K2251" t="s">
        <v>2</v>
      </c>
      <c r="L2251" t="s">
        <v>75</v>
      </c>
      <c r="M2251" t="s">
        <v>7747</v>
      </c>
      <c r="N2251">
        <v>2</v>
      </c>
      <c r="P2251">
        <v>1</v>
      </c>
    </row>
    <row r="2252" spans="1:16" x14ac:dyDescent="0.35">
      <c r="A2252" t="s">
        <v>5377</v>
      </c>
      <c r="B2252" t="s">
        <v>2248</v>
      </c>
      <c r="C2252" t="s">
        <v>4018</v>
      </c>
      <c r="D2252" t="s">
        <v>1526</v>
      </c>
      <c r="E2252" t="s">
        <v>1512</v>
      </c>
      <c r="G2252" t="s">
        <v>5378</v>
      </c>
      <c r="H2252" s="1">
        <v>45772</v>
      </c>
      <c r="I2252" t="s">
        <v>480</v>
      </c>
      <c r="J2252" t="s">
        <v>1</v>
      </c>
      <c r="K2252" t="s">
        <v>2</v>
      </c>
      <c r="L2252" t="s">
        <v>75</v>
      </c>
      <c r="M2252" t="s">
        <v>1472</v>
      </c>
      <c r="N2252">
        <v>2</v>
      </c>
      <c r="P2252">
        <v>1</v>
      </c>
    </row>
    <row r="2253" spans="1:16" x14ac:dyDescent="0.35">
      <c r="A2253" t="s">
        <v>4481</v>
      </c>
      <c r="B2253" t="s">
        <v>4482</v>
      </c>
      <c r="C2253" t="s">
        <v>1558</v>
      </c>
      <c r="D2253" t="s">
        <v>4483</v>
      </c>
      <c r="E2253" t="s">
        <v>1397</v>
      </c>
      <c r="F2253" t="s">
        <v>5379</v>
      </c>
      <c r="H2253" s="1">
        <v>45772</v>
      </c>
      <c r="I2253" t="s">
        <v>480</v>
      </c>
      <c r="J2253" t="s">
        <v>1</v>
      </c>
      <c r="K2253" t="s">
        <v>2</v>
      </c>
      <c r="L2253" t="s">
        <v>75</v>
      </c>
      <c r="M2253" t="s">
        <v>7747</v>
      </c>
      <c r="N2253">
        <v>2</v>
      </c>
      <c r="P2253">
        <v>1</v>
      </c>
    </row>
    <row r="2254" spans="1:16" x14ac:dyDescent="0.35">
      <c r="A2254" t="s">
        <v>4485</v>
      </c>
      <c r="B2254" t="s">
        <v>1553</v>
      </c>
      <c r="C2254" t="s">
        <v>1402</v>
      </c>
      <c r="D2254" t="s">
        <v>313</v>
      </c>
      <c r="E2254" t="s">
        <v>1397</v>
      </c>
      <c r="F2254" t="s">
        <v>5380</v>
      </c>
      <c r="G2254">
        <v>28393</v>
      </c>
      <c r="H2254" s="1">
        <v>45772</v>
      </c>
      <c r="I2254" t="s">
        <v>480</v>
      </c>
      <c r="J2254" t="s">
        <v>1</v>
      </c>
      <c r="K2254" t="s">
        <v>2</v>
      </c>
      <c r="L2254" t="s">
        <v>75</v>
      </c>
      <c r="M2254" t="s">
        <v>7747</v>
      </c>
      <c r="N2254">
        <v>2</v>
      </c>
      <c r="P2254">
        <v>1</v>
      </c>
    </row>
    <row r="2255" spans="1:16" x14ac:dyDescent="0.35">
      <c r="A2255" t="s">
        <v>4485</v>
      </c>
      <c r="B2255" t="s">
        <v>1485</v>
      </c>
      <c r="C2255" t="s">
        <v>1396</v>
      </c>
      <c r="D2255" t="s">
        <v>313</v>
      </c>
      <c r="E2255" t="s">
        <v>1397</v>
      </c>
      <c r="F2255" t="s">
        <v>5381</v>
      </c>
      <c r="G2255">
        <v>40505</v>
      </c>
      <c r="H2255" s="1">
        <v>45772</v>
      </c>
      <c r="I2255" t="s">
        <v>480</v>
      </c>
      <c r="J2255" t="s">
        <v>1</v>
      </c>
      <c r="K2255" t="s">
        <v>2</v>
      </c>
      <c r="L2255" t="s">
        <v>75</v>
      </c>
      <c r="M2255" t="s">
        <v>7747</v>
      </c>
      <c r="N2255">
        <v>2</v>
      </c>
      <c r="P2255">
        <v>1</v>
      </c>
    </row>
    <row r="2256" spans="1:16" x14ac:dyDescent="0.35">
      <c r="A2256" t="s">
        <v>4485</v>
      </c>
      <c r="B2256" t="s">
        <v>4488</v>
      </c>
      <c r="C2256" t="s">
        <v>1396</v>
      </c>
      <c r="D2256" t="s">
        <v>313</v>
      </c>
      <c r="E2256" t="s">
        <v>1397</v>
      </c>
      <c r="F2256" t="s">
        <v>5382</v>
      </c>
      <c r="G2256">
        <v>40262</v>
      </c>
      <c r="H2256" s="1">
        <v>45772</v>
      </c>
      <c r="I2256" t="s">
        <v>480</v>
      </c>
      <c r="J2256" t="s">
        <v>1</v>
      </c>
      <c r="K2256" t="s">
        <v>2</v>
      </c>
      <c r="L2256" t="s">
        <v>75</v>
      </c>
      <c r="M2256" t="s">
        <v>7747</v>
      </c>
      <c r="N2256">
        <v>2</v>
      </c>
      <c r="P2256">
        <v>1</v>
      </c>
    </row>
    <row r="2257" spans="1:16" x14ac:dyDescent="0.35">
      <c r="A2257" t="s">
        <v>4485</v>
      </c>
      <c r="B2257" t="s">
        <v>2134</v>
      </c>
      <c r="C2257" t="s">
        <v>1402</v>
      </c>
      <c r="D2257" t="s">
        <v>313</v>
      </c>
      <c r="E2257" t="s">
        <v>1397</v>
      </c>
      <c r="F2257" t="s">
        <v>5383</v>
      </c>
      <c r="G2257">
        <v>30117</v>
      </c>
      <c r="H2257" s="1">
        <v>45772</v>
      </c>
      <c r="I2257" t="s">
        <v>480</v>
      </c>
      <c r="J2257" t="s">
        <v>1</v>
      </c>
      <c r="K2257" t="s">
        <v>2</v>
      </c>
      <c r="L2257" t="s">
        <v>75</v>
      </c>
      <c r="M2257" t="s">
        <v>7747</v>
      </c>
      <c r="N2257">
        <v>2</v>
      </c>
      <c r="P2257">
        <v>1</v>
      </c>
    </row>
    <row r="2258" spans="1:16" x14ac:dyDescent="0.35">
      <c r="A2258" t="s">
        <v>1400</v>
      </c>
      <c r="B2258" t="s">
        <v>1605</v>
      </c>
      <c r="C2258" t="s">
        <v>1402</v>
      </c>
      <c r="D2258" t="s">
        <v>313</v>
      </c>
      <c r="E2258" t="s">
        <v>1397</v>
      </c>
      <c r="F2258" t="s">
        <v>5384</v>
      </c>
      <c r="G2258">
        <v>26335</v>
      </c>
      <c r="H2258" s="1">
        <v>45772</v>
      </c>
      <c r="I2258" t="s">
        <v>480</v>
      </c>
      <c r="J2258" t="s">
        <v>1</v>
      </c>
      <c r="K2258" t="s">
        <v>2</v>
      </c>
      <c r="L2258" t="s">
        <v>75</v>
      </c>
      <c r="M2258" t="s">
        <v>7747</v>
      </c>
      <c r="N2258">
        <v>2</v>
      </c>
      <c r="P2258">
        <v>1</v>
      </c>
    </row>
    <row r="2259" spans="1:16" x14ac:dyDescent="0.35">
      <c r="A2259" t="s">
        <v>1400</v>
      </c>
      <c r="B2259" t="s">
        <v>2249</v>
      </c>
      <c r="C2259" t="s">
        <v>1396</v>
      </c>
      <c r="D2259" t="s">
        <v>313</v>
      </c>
      <c r="E2259" t="s">
        <v>1397</v>
      </c>
      <c r="F2259" t="s">
        <v>5385</v>
      </c>
      <c r="G2259">
        <v>37077</v>
      </c>
      <c r="H2259" s="1">
        <v>45772</v>
      </c>
      <c r="I2259" t="s">
        <v>480</v>
      </c>
      <c r="J2259" t="s">
        <v>1</v>
      </c>
      <c r="K2259" t="s">
        <v>2</v>
      </c>
      <c r="L2259" t="s">
        <v>75</v>
      </c>
      <c r="M2259" t="s">
        <v>7747</v>
      </c>
      <c r="N2259">
        <v>2</v>
      </c>
      <c r="P2259">
        <v>1</v>
      </c>
    </row>
    <row r="2260" spans="1:16" x14ac:dyDescent="0.35">
      <c r="A2260" t="s">
        <v>1400</v>
      </c>
      <c r="B2260" t="s">
        <v>3638</v>
      </c>
      <c r="C2260" t="s">
        <v>1396</v>
      </c>
      <c r="D2260" t="s">
        <v>313</v>
      </c>
      <c r="E2260" t="s">
        <v>1397</v>
      </c>
      <c r="F2260" t="s">
        <v>5386</v>
      </c>
      <c r="G2260">
        <v>39485</v>
      </c>
      <c r="H2260" s="1">
        <v>45772</v>
      </c>
      <c r="I2260" t="s">
        <v>480</v>
      </c>
      <c r="J2260" t="s">
        <v>1</v>
      </c>
      <c r="K2260" t="s">
        <v>2</v>
      </c>
      <c r="L2260" t="s">
        <v>75</v>
      </c>
      <c r="M2260" t="s">
        <v>7747</v>
      </c>
      <c r="N2260">
        <v>2</v>
      </c>
      <c r="P2260">
        <v>1</v>
      </c>
    </row>
    <row r="2261" spans="1:16" x14ac:dyDescent="0.35">
      <c r="A2261" t="s">
        <v>2535</v>
      </c>
      <c r="B2261" t="s">
        <v>1551</v>
      </c>
      <c r="C2261" t="s">
        <v>1402</v>
      </c>
      <c r="D2261" t="s">
        <v>477</v>
      </c>
      <c r="E2261" t="s">
        <v>1397</v>
      </c>
      <c r="F2261" t="s">
        <v>5387</v>
      </c>
      <c r="H2261" s="1">
        <v>45772</v>
      </c>
      <c r="I2261" t="s">
        <v>480</v>
      </c>
      <c r="J2261" t="s">
        <v>1</v>
      </c>
      <c r="K2261" t="s">
        <v>2</v>
      </c>
      <c r="L2261" t="s">
        <v>75</v>
      </c>
      <c r="M2261" t="s">
        <v>7747</v>
      </c>
      <c r="N2261">
        <v>2</v>
      </c>
      <c r="P2261">
        <v>1</v>
      </c>
    </row>
    <row r="2262" spans="1:16" x14ac:dyDescent="0.35">
      <c r="A2262" t="s">
        <v>5388</v>
      </c>
      <c r="B2262" t="s">
        <v>2831</v>
      </c>
      <c r="C2262" t="s">
        <v>1558</v>
      </c>
      <c r="D2262" t="s">
        <v>332</v>
      </c>
      <c r="E2262" t="s">
        <v>1397</v>
      </c>
      <c r="F2262" t="s">
        <v>5389</v>
      </c>
      <c r="H2262" s="1">
        <v>45772</v>
      </c>
      <c r="I2262" t="s">
        <v>480</v>
      </c>
      <c r="J2262" t="s">
        <v>1</v>
      </c>
      <c r="K2262" t="s">
        <v>2</v>
      </c>
      <c r="L2262" t="s">
        <v>75</v>
      </c>
      <c r="M2262" t="s">
        <v>7747</v>
      </c>
      <c r="N2262">
        <v>2</v>
      </c>
      <c r="P2262">
        <v>1</v>
      </c>
    </row>
    <row r="2263" spans="1:16" x14ac:dyDescent="0.35">
      <c r="A2263" t="s">
        <v>4004</v>
      </c>
      <c r="B2263" t="s">
        <v>4005</v>
      </c>
      <c r="C2263" t="s">
        <v>1402</v>
      </c>
      <c r="D2263" t="s">
        <v>312</v>
      </c>
      <c r="E2263" t="s">
        <v>1397</v>
      </c>
      <c r="F2263" t="s">
        <v>4006</v>
      </c>
      <c r="G2263" t="s">
        <v>5390</v>
      </c>
      <c r="H2263" s="1">
        <v>45772</v>
      </c>
      <c r="I2263" t="s">
        <v>480</v>
      </c>
      <c r="J2263" t="s">
        <v>1</v>
      </c>
      <c r="K2263" t="s">
        <v>2</v>
      </c>
      <c r="L2263" t="s">
        <v>75</v>
      </c>
      <c r="M2263" t="s">
        <v>7747</v>
      </c>
      <c r="N2263">
        <v>2</v>
      </c>
      <c r="P2263">
        <v>1</v>
      </c>
    </row>
    <row r="2264" spans="1:16" x14ac:dyDescent="0.35">
      <c r="A2264" t="s">
        <v>4004</v>
      </c>
      <c r="B2264" t="s">
        <v>4012</v>
      </c>
      <c r="C2264" t="s">
        <v>1428</v>
      </c>
      <c r="D2264" t="s">
        <v>312</v>
      </c>
      <c r="E2264" t="s">
        <v>1397</v>
      </c>
      <c r="F2264" t="s">
        <v>4013</v>
      </c>
      <c r="G2264" t="s">
        <v>5391</v>
      </c>
      <c r="H2264" s="1">
        <v>45772</v>
      </c>
      <c r="I2264" t="s">
        <v>480</v>
      </c>
      <c r="J2264" t="s">
        <v>1</v>
      </c>
      <c r="K2264" t="s">
        <v>2</v>
      </c>
      <c r="L2264" t="s">
        <v>75</v>
      </c>
      <c r="M2264" t="s">
        <v>1428</v>
      </c>
      <c r="N2264">
        <v>2</v>
      </c>
      <c r="P2264">
        <v>1</v>
      </c>
    </row>
    <row r="2265" spans="1:16" x14ac:dyDescent="0.35">
      <c r="A2265" t="s">
        <v>4004</v>
      </c>
      <c r="B2265" t="s">
        <v>4010</v>
      </c>
      <c r="C2265" t="s">
        <v>1472</v>
      </c>
      <c r="D2265" t="s">
        <v>312</v>
      </c>
      <c r="E2265" t="s">
        <v>1397</v>
      </c>
      <c r="F2265" t="s">
        <v>4011</v>
      </c>
      <c r="G2265" t="s">
        <v>5392</v>
      </c>
      <c r="H2265" s="1">
        <v>45772</v>
      </c>
      <c r="I2265" t="s">
        <v>480</v>
      </c>
      <c r="J2265" t="s">
        <v>1</v>
      </c>
      <c r="K2265" t="s">
        <v>2</v>
      </c>
      <c r="L2265" t="s">
        <v>75</v>
      </c>
      <c r="M2265" t="s">
        <v>1472</v>
      </c>
      <c r="N2265">
        <v>2</v>
      </c>
      <c r="P2265">
        <v>1</v>
      </c>
    </row>
    <row r="2266" spans="1:16" x14ac:dyDescent="0.35">
      <c r="A2266" t="s">
        <v>2758</v>
      </c>
      <c r="B2266" t="s">
        <v>1439</v>
      </c>
      <c r="C2266" t="s">
        <v>1402</v>
      </c>
      <c r="D2266" t="s">
        <v>477</v>
      </c>
      <c r="E2266" t="s">
        <v>1397</v>
      </c>
      <c r="F2266" t="s">
        <v>5393</v>
      </c>
      <c r="H2266" s="1">
        <v>45772</v>
      </c>
      <c r="I2266" t="s">
        <v>480</v>
      </c>
      <c r="J2266" t="s">
        <v>1</v>
      </c>
      <c r="K2266" t="s">
        <v>2</v>
      </c>
      <c r="L2266" t="s">
        <v>75</v>
      </c>
      <c r="M2266" t="s">
        <v>7747</v>
      </c>
      <c r="N2266">
        <v>2</v>
      </c>
      <c r="P2266">
        <v>1</v>
      </c>
    </row>
    <row r="2267" spans="1:16" x14ac:dyDescent="0.35">
      <c r="A2267" t="s">
        <v>2758</v>
      </c>
      <c r="B2267" t="s">
        <v>2271</v>
      </c>
      <c r="C2267" t="s">
        <v>1472</v>
      </c>
      <c r="D2267" t="s">
        <v>477</v>
      </c>
      <c r="E2267" t="s">
        <v>1397</v>
      </c>
      <c r="F2267" t="s">
        <v>5394</v>
      </c>
      <c r="G2267">
        <v>41477</v>
      </c>
      <c r="H2267" s="1">
        <v>45772</v>
      </c>
      <c r="I2267" t="s">
        <v>480</v>
      </c>
      <c r="J2267" t="s">
        <v>1</v>
      </c>
      <c r="K2267" t="s">
        <v>2</v>
      </c>
      <c r="L2267" t="s">
        <v>75</v>
      </c>
      <c r="M2267" t="s">
        <v>1472</v>
      </c>
      <c r="N2267">
        <v>2</v>
      </c>
      <c r="P2267">
        <v>1</v>
      </c>
    </row>
    <row r="2268" spans="1:16" x14ac:dyDescent="0.35">
      <c r="A2268" t="s">
        <v>1405</v>
      </c>
      <c r="B2268" t="s">
        <v>4500</v>
      </c>
      <c r="C2268" t="s">
        <v>1558</v>
      </c>
      <c r="D2268" t="s">
        <v>477</v>
      </c>
      <c r="E2268" t="s">
        <v>1397</v>
      </c>
      <c r="F2268" t="s">
        <v>5395</v>
      </c>
      <c r="H2268" s="1">
        <v>45772</v>
      </c>
      <c r="I2268" t="s">
        <v>480</v>
      </c>
      <c r="J2268" t="s">
        <v>1</v>
      </c>
      <c r="K2268" t="s">
        <v>2</v>
      </c>
      <c r="L2268" t="s">
        <v>75</v>
      </c>
      <c r="M2268" t="s">
        <v>7747</v>
      </c>
      <c r="N2268">
        <v>2</v>
      </c>
      <c r="P2268">
        <v>1</v>
      </c>
    </row>
    <row r="2269" spans="1:16" x14ac:dyDescent="0.35">
      <c r="A2269" t="s">
        <v>4502</v>
      </c>
      <c r="B2269" t="s">
        <v>1987</v>
      </c>
      <c r="C2269" t="s">
        <v>1396</v>
      </c>
      <c r="D2269" t="s">
        <v>313</v>
      </c>
      <c r="E2269" t="s">
        <v>1397</v>
      </c>
      <c r="F2269" t="s">
        <v>5396</v>
      </c>
      <c r="G2269">
        <v>27305</v>
      </c>
      <c r="H2269" s="1">
        <v>45772</v>
      </c>
      <c r="I2269" t="s">
        <v>480</v>
      </c>
      <c r="J2269" t="s">
        <v>1</v>
      </c>
      <c r="K2269" t="s">
        <v>2</v>
      </c>
      <c r="L2269" t="s">
        <v>75</v>
      </c>
      <c r="M2269" t="s">
        <v>7747</v>
      </c>
      <c r="N2269">
        <v>2</v>
      </c>
      <c r="P2269">
        <v>1</v>
      </c>
    </row>
    <row r="2270" spans="1:16" x14ac:dyDescent="0.35">
      <c r="A2270" t="s">
        <v>4504</v>
      </c>
      <c r="B2270" t="s">
        <v>4505</v>
      </c>
      <c r="C2270" t="s">
        <v>1558</v>
      </c>
      <c r="D2270" t="s">
        <v>477</v>
      </c>
      <c r="E2270" t="s">
        <v>1397</v>
      </c>
      <c r="F2270" t="s">
        <v>5397</v>
      </c>
      <c r="H2270" s="1">
        <v>45772</v>
      </c>
      <c r="I2270" t="s">
        <v>480</v>
      </c>
      <c r="J2270" t="s">
        <v>1</v>
      </c>
      <c r="K2270" t="s">
        <v>2</v>
      </c>
      <c r="L2270" t="s">
        <v>75</v>
      </c>
      <c r="M2270" t="s">
        <v>7747</v>
      </c>
      <c r="N2270">
        <v>2</v>
      </c>
      <c r="P2270">
        <v>1</v>
      </c>
    </row>
    <row r="2271" spans="1:16" x14ac:dyDescent="0.35">
      <c r="A2271" t="s">
        <v>4507</v>
      </c>
      <c r="B2271" t="s">
        <v>2162</v>
      </c>
      <c r="C2271" t="s">
        <v>1396</v>
      </c>
      <c r="D2271" t="s">
        <v>313</v>
      </c>
      <c r="E2271" t="s">
        <v>1397</v>
      </c>
      <c r="F2271" t="s">
        <v>5398</v>
      </c>
      <c r="G2271">
        <v>29838</v>
      </c>
      <c r="H2271" s="1">
        <v>45772</v>
      </c>
      <c r="I2271" t="s">
        <v>480</v>
      </c>
      <c r="J2271" t="s">
        <v>1</v>
      </c>
      <c r="K2271" t="s">
        <v>2</v>
      </c>
      <c r="L2271" t="s">
        <v>75</v>
      </c>
      <c r="M2271" t="s">
        <v>7747</v>
      </c>
      <c r="N2271">
        <v>2</v>
      </c>
      <c r="P2271">
        <v>1</v>
      </c>
    </row>
    <row r="2272" spans="1:16" x14ac:dyDescent="0.35">
      <c r="A2272" t="s">
        <v>5399</v>
      </c>
      <c r="B2272" t="s">
        <v>1535</v>
      </c>
      <c r="C2272" t="s">
        <v>1530</v>
      </c>
      <c r="D2272" t="s">
        <v>4483</v>
      </c>
      <c r="E2272" t="s">
        <v>1397</v>
      </c>
      <c r="F2272" t="s">
        <v>5400</v>
      </c>
      <c r="H2272" s="1">
        <v>45772</v>
      </c>
      <c r="I2272" t="s">
        <v>480</v>
      </c>
      <c r="J2272" t="s">
        <v>1</v>
      </c>
      <c r="K2272" t="s">
        <v>2</v>
      </c>
      <c r="L2272" t="s">
        <v>75</v>
      </c>
      <c r="M2272" t="s">
        <v>7747</v>
      </c>
      <c r="N2272">
        <v>2</v>
      </c>
      <c r="P2272">
        <v>1</v>
      </c>
    </row>
    <row r="2273" spans="1:16" x14ac:dyDescent="0.35">
      <c r="A2273" t="s">
        <v>5399</v>
      </c>
      <c r="B2273" t="s">
        <v>1418</v>
      </c>
      <c r="C2273" t="s">
        <v>1530</v>
      </c>
      <c r="D2273" t="s">
        <v>4483</v>
      </c>
      <c r="E2273" t="s">
        <v>1397</v>
      </c>
      <c r="F2273" t="s">
        <v>5401</v>
      </c>
      <c r="H2273" s="1">
        <v>45772</v>
      </c>
      <c r="I2273" t="s">
        <v>480</v>
      </c>
      <c r="J2273" t="s">
        <v>1</v>
      </c>
      <c r="K2273" t="s">
        <v>2</v>
      </c>
      <c r="L2273" t="s">
        <v>75</v>
      </c>
      <c r="M2273" t="s">
        <v>7747</v>
      </c>
      <c r="N2273">
        <v>2</v>
      </c>
      <c r="P2273">
        <v>1</v>
      </c>
    </row>
    <row r="2274" spans="1:16" x14ac:dyDescent="0.35">
      <c r="A2274" t="s">
        <v>5399</v>
      </c>
      <c r="B2274" t="s">
        <v>4512</v>
      </c>
      <c r="C2274" t="s">
        <v>1530</v>
      </c>
      <c r="D2274" t="s">
        <v>4483</v>
      </c>
      <c r="E2274" t="s">
        <v>1397</v>
      </c>
      <c r="F2274" t="s">
        <v>5402</v>
      </c>
      <c r="H2274" s="1">
        <v>45772</v>
      </c>
      <c r="I2274" t="s">
        <v>480</v>
      </c>
      <c r="J2274" t="s">
        <v>1</v>
      </c>
      <c r="K2274" t="s">
        <v>2</v>
      </c>
      <c r="L2274" t="s">
        <v>75</v>
      </c>
      <c r="M2274" t="s">
        <v>7747</v>
      </c>
      <c r="N2274">
        <v>2</v>
      </c>
      <c r="P2274">
        <v>1</v>
      </c>
    </row>
    <row r="2275" spans="1:16" x14ac:dyDescent="0.35">
      <c r="A2275" t="s">
        <v>4517</v>
      </c>
      <c r="B2275" t="s">
        <v>2134</v>
      </c>
      <c r="C2275" t="s">
        <v>1530</v>
      </c>
      <c r="D2275" t="s">
        <v>4483</v>
      </c>
      <c r="E2275" t="s">
        <v>1397</v>
      </c>
      <c r="F2275" t="s">
        <v>5403</v>
      </c>
      <c r="H2275" s="1">
        <v>45772</v>
      </c>
      <c r="I2275" t="s">
        <v>480</v>
      </c>
      <c r="J2275" t="s">
        <v>1</v>
      </c>
      <c r="K2275" t="s">
        <v>2</v>
      </c>
      <c r="L2275" t="s">
        <v>75</v>
      </c>
      <c r="M2275" t="s">
        <v>7747</v>
      </c>
      <c r="N2275">
        <v>2</v>
      </c>
      <c r="P2275">
        <v>1</v>
      </c>
    </row>
    <row r="2276" spans="1:16" x14ac:dyDescent="0.35">
      <c r="A2276" t="s">
        <v>4517</v>
      </c>
      <c r="B2276" t="s">
        <v>3638</v>
      </c>
      <c r="C2276" t="s">
        <v>1558</v>
      </c>
      <c r="D2276" t="s">
        <v>4483</v>
      </c>
      <c r="E2276" t="s">
        <v>1397</v>
      </c>
      <c r="F2276" t="s">
        <v>5404</v>
      </c>
      <c r="H2276" s="1">
        <v>45772</v>
      </c>
      <c r="I2276" t="s">
        <v>480</v>
      </c>
      <c r="J2276" t="s">
        <v>1</v>
      </c>
      <c r="K2276" t="s">
        <v>2</v>
      </c>
      <c r="L2276" t="s">
        <v>79</v>
      </c>
      <c r="M2276" t="s">
        <v>7747</v>
      </c>
      <c r="N2276">
        <v>2</v>
      </c>
      <c r="P2276">
        <v>1</v>
      </c>
    </row>
    <row r="2277" spans="1:16" x14ac:dyDescent="0.35">
      <c r="A2277" t="s">
        <v>4517</v>
      </c>
      <c r="B2277" t="s">
        <v>4520</v>
      </c>
      <c r="C2277" t="s">
        <v>1558</v>
      </c>
      <c r="D2277" t="s">
        <v>4483</v>
      </c>
      <c r="E2277" t="s">
        <v>1397</v>
      </c>
      <c r="F2277" t="s">
        <v>5405</v>
      </c>
      <c r="H2277" s="1">
        <v>45772</v>
      </c>
      <c r="I2277" t="s">
        <v>480</v>
      </c>
      <c r="J2277" t="s">
        <v>1</v>
      </c>
      <c r="K2277" t="s">
        <v>2</v>
      </c>
      <c r="L2277" t="s">
        <v>79</v>
      </c>
      <c r="M2277" t="s">
        <v>7747</v>
      </c>
      <c r="N2277">
        <v>2</v>
      </c>
      <c r="P2277">
        <v>1</v>
      </c>
    </row>
    <row r="2278" spans="1:16" x14ac:dyDescent="0.35">
      <c r="A2278" t="s">
        <v>1420</v>
      </c>
      <c r="B2278" t="s">
        <v>1439</v>
      </c>
      <c r="C2278" t="s">
        <v>1402</v>
      </c>
      <c r="D2278" t="s">
        <v>313</v>
      </c>
      <c r="E2278" t="s">
        <v>1397</v>
      </c>
      <c r="F2278" t="s">
        <v>5406</v>
      </c>
      <c r="G2278">
        <v>25431</v>
      </c>
      <c r="H2278" s="1">
        <v>45772</v>
      </c>
      <c r="I2278" t="s">
        <v>480</v>
      </c>
      <c r="J2278" t="s">
        <v>1</v>
      </c>
      <c r="K2278" t="s">
        <v>2</v>
      </c>
      <c r="L2278" t="s">
        <v>79</v>
      </c>
      <c r="M2278" t="s">
        <v>7747</v>
      </c>
      <c r="N2278">
        <v>2</v>
      </c>
      <c r="P2278">
        <v>1</v>
      </c>
    </row>
    <row r="2279" spans="1:16" x14ac:dyDescent="0.35">
      <c r="A2279" t="s">
        <v>1420</v>
      </c>
      <c r="B2279" t="s">
        <v>3638</v>
      </c>
      <c r="C2279" t="s">
        <v>1396</v>
      </c>
      <c r="D2279" t="s">
        <v>313</v>
      </c>
      <c r="E2279" t="s">
        <v>1397</v>
      </c>
      <c r="F2279" t="s">
        <v>5407</v>
      </c>
      <c r="G2279">
        <v>38969</v>
      </c>
      <c r="H2279" s="1">
        <v>45772</v>
      </c>
      <c r="I2279" t="s">
        <v>480</v>
      </c>
      <c r="J2279" t="s">
        <v>1</v>
      </c>
      <c r="K2279" t="s">
        <v>2</v>
      </c>
      <c r="L2279" t="s">
        <v>79</v>
      </c>
      <c r="M2279" t="s">
        <v>7747</v>
      </c>
      <c r="N2279">
        <v>2</v>
      </c>
      <c r="P2279">
        <v>1</v>
      </c>
    </row>
    <row r="2280" spans="1:16" x14ac:dyDescent="0.35">
      <c r="A2280" t="s">
        <v>1420</v>
      </c>
      <c r="B2280" t="s">
        <v>1410</v>
      </c>
      <c r="C2280" t="s">
        <v>1396</v>
      </c>
      <c r="D2280" t="s">
        <v>313</v>
      </c>
      <c r="E2280" t="s">
        <v>1397</v>
      </c>
      <c r="F2280" t="s">
        <v>5408</v>
      </c>
      <c r="G2280">
        <v>38009</v>
      </c>
      <c r="H2280" s="1">
        <v>45772</v>
      </c>
      <c r="I2280" t="s">
        <v>480</v>
      </c>
      <c r="J2280" t="s">
        <v>1</v>
      </c>
      <c r="K2280" t="s">
        <v>2</v>
      </c>
      <c r="L2280" t="s">
        <v>79</v>
      </c>
      <c r="M2280" t="s">
        <v>7747</v>
      </c>
      <c r="N2280">
        <v>2</v>
      </c>
      <c r="P2280">
        <v>1</v>
      </c>
    </row>
    <row r="2281" spans="1:16" x14ac:dyDescent="0.35">
      <c r="A2281" t="s">
        <v>4525</v>
      </c>
      <c r="B2281" t="s">
        <v>1608</v>
      </c>
      <c r="C2281" t="s">
        <v>1530</v>
      </c>
      <c r="D2281" t="s">
        <v>4483</v>
      </c>
      <c r="E2281" t="s">
        <v>1397</v>
      </c>
      <c r="F2281" t="s">
        <v>5409</v>
      </c>
      <c r="H2281" s="1">
        <v>45772</v>
      </c>
      <c r="I2281" t="s">
        <v>480</v>
      </c>
      <c r="J2281" t="s">
        <v>1</v>
      </c>
      <c r="K2281" t="s">
        <v>2</v>
      </c>
      <c r="L2281" t="s">
        <v>79</v>
      </c>
      <c r="M2281" t="s">
        <v>7747</v>
      </c>
      <c r="N2281">
        <v>2</v>
      </c>
      <c r="P2281">
        <v>1</v>
      </c>
    </row>
    <row r="2282" spans="1:16" x14ac:dyDescent="0.35">
      <c r="A2282" t="s">
        <v>4525</v>
      </c>
      <c r="B2282" t="s">
        <v>4527</v>
      </c>
      <c r="C2282" t="s">
        <v>1558</v>
      </c>
      <c r="D2282" t="s">
        <v>4483</v>
      </c>
      <c r="E2282" t="s">
        <v>1397</v>
      </c>
      <c r="F2282" t="s">
        <v>5410</v>
      </c>
      <c r="H2282" s="1">
        <v>45772</v>
      </c>
      <c r="I2282" t="s">
        <v>480</v>
      </c>
      <c r="J2282" t="s">
        <v>1</v>
      </c>
      <c r="K2282" t="s">
        <v>2</v>
      </c>
      <c r="L2282" t="s">
        <v>79</v>
      </c>
      <c r="M2282" t="s">
        <v>7747</v>
      </c>
      <c r="N2282">
        <v>2</v>
      </c>
      <c r="P2282">
        <v>1</v>
      </c>
    </row>
    <row r="2283" spans="1:16" x14ac:dyDescent="0.35">
      <c r="A2283" t="s">
        <v>4525</v>
      </c>
      <c r="B2283" t="s">
        <v>2565</v>
      </c>
      <c r="C2283" t="s">
        <v>1558</v>
      </c>
      <c r="D2283" t="s">
        <v>4483</v>
      </c>
      <c r="E2283" t="s">
        <v>1397</v>
      </c>
      <c r="F2283" t="s">
        <v>5411</v>
      </c>
      <c r="H2283" s="1">
        <v>45772</v>
      </c>
      <c r="I2283" t="s">
        <v>480</v>
      </c>
      <c r="J2283" t="s">
        <v>1</v>
      </c>
      <c r="K2283" t="s">
        <v>2</v>
      </c>
      <c r="L2283" t="s">
        <v>79</v>
      </c>
      <c r="M2283" t="s">
        <v>7747</v>
      </c>
      <c r="N2283">
        <v>2</v>
      </c>
      <c r="P2283">
        <v>1</v>
      </c>
    </row>
    <row r="2284" spans="1:16" x14ac:dyDescent="0.35">
      <c r="A2284" t="s">
        <v>4535</v>
      </c>
      <c r="B2284" t="s">
        <v>4536</v>
      </c>
      <c r="C2284" t="s">
        <v>1530</v>
      </c>
      <c r="D2284" t="s">
        <v>4483</v>
      </c>
      <c r="E2284" t="s">
        <v>1397</v>
      </c>
      <c r="F2284" t="s">
        <v>5412</v>
      </c>
      <c r="H2284" s="1">
        <v>45772</v>
      </c>
      <c r="I2284" t="s">
        <v>480</v>
      </c>
      <c r="J2284" t="s">
        <v>1</v>
      </c>
      <c r="K2284" t="s">
        <v>2</v>
      </c>
      <c r="L2284" t="s">
        <v>79</v>
      </c>
      <c r="M2284" t="s">
        <v>7747</v>
      </c>
      <c r="N2284">
        <v>2</v>
      </c>
      <c r="P2284">
        <v>1</v>
      </c>
    </row>
    <row r="2285" spans="1:16" x14ac:dyDescent="0.35">
      <c r="A2285" t="s">
        <v>4540</v>
      </c>
      <c r="B2285" t="s">
        <v>2251</v>
      </c>
      <c r="C2285" t="s">
        <v>1402</v>
      </c>
      <c r="D2285" t="s">
        <v>477</v>
      </c>
      <c r="E2285" t="s">
        <v>1397</v>
      </c>
      <c r="F2285" t="s">
        <v>5413</v>
      </c>
      <c r="H2285" s="1">
        <v>45772</v>
      </c>
      <c r="I2285" t="s">
        <v>480</v>
      </c>
      <c r="J2285" t="s">
        <v>1</v>
      </c>
      <c r="K2285" t="s">
        <v>2</v>
      </c>
      <c r="L2285" t="s">
        <v>79</v>
      </c>
      <c r="M2285" t="s">
        <v>7747</v>
      </c>
      <c r="N2285">
        <v>2</v>
      </c>
      <c r="P2285">
        <v>1</v>
      </c>
    </row>
    <row r="2286" spans="1:16" x14ac:dyDescent="0.35">
      <c r="A2286" t="s">
        <v>4014</v>
      </c>
      <c r="B2286" t="s">
        <v>4015</v>
      </c>
      <c r="C2286" t="s">
        <v>1402</v>
      </c>
      <c r="D2286" t="s">
        <v>312</v>
      </c>
      <c r="E2286" t="s">
        <v>1512</v>
      </c>
      <c r="H2286" s="1">
        <v>45772</v>
      </c>
      <c r="I2286" t="s">
        <v>480</v>
      </c>
      <c r="J2286" t="s">
        <v>1</v>
      </c>
      <c r="K2286" t="s">
        <v>2</v>
      </c>
      <c r="L2286" t="s">
        <v>79</v>
      </c>
      <c r="M2286" t="s">
        <v>7747</v>
      </c>
      <c r="N2286">
        <v>2</v>
      </c>
      <c r="P2286">
        <v>1</v>
      </c>
    </row>
    <row r="2287" spans="1:16" x14ac:dyDescent="0.35">
      <c r="A2287" t="s">
        <v>4543</v>
      </c>
      <c r="B2287" t="s">
        <v>1951</v>
      </c>
      <c r="C2287" t="s">
        <v>1402</v>
      </c>
      <c r="D2287" t="s">
        <v>477</v>
      </c>
      <c r="E2287" t="s">
        <v>1397</v>
      </c>
      <c r="F2287" t="s">
        <v>5414</v>
      </c>
      <c r="H2287" s="1">
        <v>45772</v>
      </c>
      <c r="I2287" t="s">
        <v>480</v>
      </c>
      <c r="J2287" t="s">
        <v>1</v>
      </c>
      <c r="K2287" t="s">
        <v>2</v>
      </c>
      <c r="L2287" t="s">
        <v>79</v>
      </c>
      <c r="M2287" t="s">
        <v>7747</v>
      </c>
      <c r="N2287">
        <v>2</v>
      </c>
      <c r="P2287">
        <v>1</v>
      </c>
    </row>
    <row r="2288" spans="1:16" x14ac:dyDescent="0.35">
      <c r="A2288" t="s">
        <v>4543</v>
      </c>
      <c r="B2288" t="s">
        <v>4545</v>
      </c>
      <c r="C2288" t="s">
        <v>1472</v>
      </c>
      <c r="D2288" t="s">
        <v>477</v>
      </c>
      <c r="E2288" t="s">
        <v>1397</v>
      </c>
      <c r="F2288" t="s">
        <v>5415</v>
      </c>
      <c r="G2288">
        <v>43487</v>
      </c>
      <c r="H2288" s="1">
        <v>45772</v>
      </c>
      <c r="I2288" t="s">
        <v>480</v>
      </c>
      <c r="J2288" t="s">
        <v>1</v>
      </c>
      <c r="K2288" t="s">
        <v>2</v>
      </c>
      <c r="L2288" t="s">
        <v>79</v>
      </c>
      <c r="M2288" t="s">
        <v>1472</v>
      </c>
      <c r="N2288">
        <v>2</v>
      </c>
      <c r="P2288">
        <v>1</v>
      </c>
    </row>
    <row r="2289" spans="1:16" x14ac:dyDescent="0.35">
      <c r="A2289" t="s">
        <v>4543</v>
      </c>
      <c r="B2289" t="s">
        <v>1501</v>
      </c>
      <c r="C2289" t="s">
        <v>1472</v>
      </c>
      <c r="D2289" t="s">
        <v>477</v>
      </c>
      <c r="E2289" t="s">
        <v>1397</v>
      </c>
      <c r="F2289" t="s">
        <v>5416</v>
      </c>
      <c r="G2289">
        <v>44812</v>
      </c>
      <c r="H2289" s="1">
        <v>45772</v>
      </c>
      <c r="I2289" t="s">
        <v>480</v>
      </c>
      <c r="J2289" t="s">
        <v>1</v>
      </c>
      <c r="K2289" t="s">
        <v>2</v>
      </c>
      <c r="L2289" t="s">
        <v>79</v>
      </c>
      <c r="M2289" t="s">
        <v>1472</v>
      </c>
      <c r="N2289">
        <v>2</v>
      </c>
      <c r="P2289">
        <v>1</v>
      </c>
    </row>
    <row r="2290" spans="1:16" x14ac:dyDescent="0.35">
      <c r="A2290" t="s">
        <v>1438</v>
      </c>
      <c r="B2290" t="s">
        <v>3993</v>
      </c>
      <c r="C2290" t="s">
        <v>1402</v>
      </c>
      <c r="D2290" t="s">
        <v>312</v>
      </c>
      <c r="E2290" t="s">
        <v>1397</v>
      </c>
      <c r="F2290" t="s">
        <v>3994</v>
      </c>
      <c r="G2290" t="s">
        <v>5417</v>
      </c>
      <c r="H2290" s="1">
        <v>45772</v>
      </c>
      <c r="I2290" t="s">
        <v>480</v>
      </c>
      <c r="J2290" t="s">
        <v>1</v>
      </c>
      <c r="K2290" t="s">
        <v>2</v>
      </c>
      <c r="L2290" t="s">
        <v>79</v>
      </c>
      <c r="M2290" t="s">
        <v>7747</v>
      </c>
      <c r="N2290">
        <v>2</v>
      </c>
      <c r="P2290">
        <v>1</v>
      </c>
    </row>
    <row r="2291" spans="1:16" x14ac:dyDescent="0.35">
      <c r="A2291" t="s">
        <v>1438</v>
      </c>
      <c r="B2291" t="s">
        <v>5418</v>
      </c>
      <c r="C2291" t="s">
        <v>1558</v>
      </c>
      <c r="D2291" t="s">
        <v>312</v>
      </c>
      <c r="E2291" t="s">
        <v>1397</v>
      </c>
      <c r="F2291" t="s">
        <v>5419</v>
      </c>
      <c r="G2291">
        <v>32727</v>
      </c>
      <c r="H2291" s="1">
        <v>45772</v>
      </c>
      <c r="I2291" t="s">
        <v>480</v>
      </c>
      <c r="J2291" t="s">
        <v>1</v>
      </c>
      <c r="K2291" t="s">
        <v>2</v>
      </c>
      <c r="L2291" t="s">
        <v>79</v>
      </c>
      <c r="M2291" t="s">
        <v>7747</v>
      </c>
      <c r="N2291">
        <v>2</v>
      </c>
      <c r="P2291">
        <v>1</v>
      </c>
    </row>
    <row r="2292" spans="1:16" x14ac:dyDescent="0.35">
      <c r="A2292" t="s">
        <v>4548</v>
      </c>
      <c r="B2292" t="s">
        <v>4549</v>
      </c>
      <c r="C2292" t="s">
        <v>1558</v>
      </c>
      <c r="D2292" t="s">
        <v>477</v>
      </c>
      <c r="E2292" t="s">
        <v>1397</v>
      </c>
      <c r="F2292" t="s">
        <v>5420</v>
      </c>
      <c r="H2292" s="1">
        <v>45772</v>
      </c>
      <c r="I2292" t="s">
        <v>480</v>
      </c>
      <c r="J2292" t="s">
        <v>1</v>
      </c>
      <c r="K2292" t="s">
        <v>2</v>
      </c>
      <c r="L2292" t="s">
        <v>79</v>
      </c>
      <c r="M2292" t="s">
        <v>7747</v>
      </c>
      <c r="N2292">
        <v>2</v>
      </c>
      <c r="P2292">
        <v>1</v>
      </c>
    </row>
    <row r="2293" spans="1:16" x14ac:dyDescent="0.35">
      <c r="A2293" t="s">
        <v>4551</v>
      </c>
      <c r="B2293" t="s">
        <v>4552</v>
      </c>
      <c r="C2293" t="s">
        <v>1558</v>
      </c>
      <c r="D2293" t="s">
        <v>4483</v>
      </c>
      <c r="E2293" t="s">
        <v>1397</v>
      </c>
      <c r="F2293" t="s">
        <v>5421</v>
      </c>
      <c r="H2293" s="1">
        <v>45772</v>
      </c>
      <c r="I2293" t="s">
        <v>480</v>
      </c>
      <c r="J2293" t="s">
        <v>1</v>
      </c>
      <c r="K2293" t="s">
        <v>2</v>
      </c>
      <c r="L2293" t="s">
        <v>79</v>
      </c>
      <c r="M2293" t="s">
        <v>7747</v>
      </c>
      <c r="N2293">
        <v>2</v>
      </c>
      <c r="P2293">
        <v>1</v>
      </c>
    </row>
    <row r="2294" spans="1:16" x14ac:dyDescent="0.35">
      <c r="A2294" t="s">
        <v>2589</v>
      </c>
      <c r="B2294" t="s">
        <v>5422</v>
      </c>
      <c r="C2294" t="s">
        <v>3117</v>
      </c>
      <c r="D2294" t="s">
        <v>1526</v>
      </c>
      <c r="E2294" t="s">
        <v>1397</v>
      </c>
      <c r="F2294" t="s">
        <v>5423</v>
      </c>
      <c r="H2294" s="1">
        <v>45772</v>
      </c>
      <c r="I2294" t="s">
        <v>480</v>
      </c>
      <c r="J2294" t="s">
        <v>1</v>
      </c>
      <c r="K2294" t="s">
        <v>2</v>
      </c>
      <c r="L2294" t="s">
        <v>79</v>
      </c>
      <c r="M2294" t="s">
        <v>7747</v>
      </c>
      <c r="N2294">
        <v>2</v>
      </c>
      <c r="P2294">
        <v>1</v>
      </c>
    </row>
    <row r="2295" spans="1:16" x14ac:dyDescent="0.35">
      <c r="A2295" t="s">
        <v>2589</v>
      </c>
      <c r="B2295" t="s">
        <v>1608</v>
      </c>
      <c r="C2295" t="s">
        <v>3117</v>
      </c>
      <c r="D2295" t="s">
        <v>1526</v>
      </c>
      <c r="E2295" t="s">
        <v>1397</v>
      </c>
      <c r="F2295" t="s">
        <v>5424</v>
      </c>
      <c r="G2295" t="s">
        <v>5425</v>
      </c>
      <c r="H2295" s="1">
        <v>45772</v>
      </c>
      <c r="I2295" t="s">
        <v>480</v>
      </c>
      <c r="J2295" t="s">
        <v>1</v>
      </c>
      <c r="K2295" t="s">
        <v>2</v>
      </c>
      <c r="L2295" t="s">
        <v>79</v>
      </c>
      <c r="M2295" t="s">
        <v>7747</v>
      </c>
      <c r="N2295">
        <v>2</v>
      </c>
      <c r="P2295">
        <v>1</v>
      </c>
    </row>
    <row r="2296" spans="1:16" x14ac:dyDescent="0.35">
      <c r="A2296" t="s">
        <v>2589</v>
      </c>
      <c r="B2296" t="s">
        <v>2470</v>
      </c>
      <c r="C2296" t="s">
        <v>4018</v>
      </c>
      <c r="D2296" t="s">
        <v>1526</v>
      </c>
      <c r="E2296" t="s">
        <v>1397</v>
      </c>
      <c r="F2296" t="s">
        <v>5426</v>
      </c>
      <c r="H2296" s="1">
        <v>45772</v>
      </c>
      <c r="I2296" t="s">
        <v>480</v>
      </c>
      <c r="J2296" t="s">
        <v>1</v>
      </c>
      <c r="K2296" t="s">
        <v>2</v>
      </c>
      <c r="L2296" t="s">
        <v>79</v>
      </c>
      <c r="M2296" t="s">
        <v>1472</v>
      </c>
      <c r="N2296">
        <v>2</v>
      </c>
      <c r="P2296">
        <v>1</v>
      </c>
    </row>
    <row r="2297" spans="1:16" x14ac:dyDescent="0.35">
      <c r="A2297" t="s">
        <v>4554</v>
      </c>
      <c r="B2297" t="s">
        <v>1972</v>
      </c>
      <c r="C2297" t="s">
        <v>1530</v>
      </c>
      <c r="D2297" t="s">
        <v>4483</v>
      </c>
      <c r="E2297" t="s">
        <v>1397</v>
      </c>
      <c r="F2297" t="s">
        <v>5427</v>
      </c>
      <c r="H2297" s="1">
        <v>45772</v>
      </c>
      <c r="I2297" t="s">
        <v>480</v>
      </c>
      <c r="J2297" t="s">
        <v>1</v>
      </c>
      <c r="K2297" t="s">
        <v>2</v>
      </c>
      <c r="L2297" t="s">
        <v>79</v>
      </c>
      <c r="M2297" t="s">
        <v>7747</v>
      </c>
      <c r="N2297">
        <v>2</v>
      </c>
      <c r="P2297">
        <v>1</v>
      </c>
    </row>
    <row r="2298" spans="1:16" x14ac:dyDescent="0.35">
      <c r="A2298" t="s">
        <v>4556</v>
      </c>
      <c r="B2298" t="s">
        <v>4272</v>
      </c>
      <c r="C2298" t="s">
        <v>1558</v>
      </c>
      <c r="D2298" t="s">
        <v>4483</v>
      </c>
      <c r="E2298" t="s">
        <v>1397</v>
      </c>
      <c r="F2298" t="s">
        <v>5428</v>
      </c>
      <c r="H2298" s="1">
        <v>45772</v>
      </c>
      <c r="I2298" t="s">
        <v>480</v>
      </c>
      <c r="J2298" t="s">
        <v>1</v>
      </c>
      <c r="K2298" t="s">
        <v>2</v>
      </c>
      <c r="L2298" t="s">
        <v>79</v>
      </c>
      <c r="M2298" t="s">
        <v>7747</v>
      </c>
      <c r="N2298">
        <v>2</v>
      </c>
      <c r="P2298">
        <v>1</v>
      </c>
    </row>
    <row r="2299" spans="1:16" x14ac:dyDescent="0.35">
      <c r="A2299" t="s">
        <v>3990</v>
      </c>
      <c r="B2299" t="s">
        <v>3991</v>
      </c>
      <c r="C2299" t="s">
        <v>1402</v>
      </c>
      <c r="D2299" t="s">
        <v>312</v>
      </c>
      <c r="E2299" t="s">
        <v>1397</v>
      </c>
      <c r="F2299" t="s">
        <v>3992</v>
      </c>
      <c r="G2299" t="s">
        <v>5429</v>
      </c>
      <c r="H2299" s="1">
        <v>45772</v>
      </c>
      <c r="I2299" t="s">
        <v>480</v>
      </c>
      <c r="J2299" t="s">
        <v>1</v>
      </c>
      <c r="K2299" t="s">
        <v>2</v>
      </c>
      <c r="L2299" t="s">
        <v>79</v>
      </c>
      <c r="M2299" t="s">
        <v>7747</v>
      </c>
      <c r="N2299">
        <v>2</v>
      </c>
      <c r="P2299">
        <v>1</v>
      </c>
    </row>
    <row r="2300" spans="1:16" x14ac:dyDescent="0.35">
      <c r="A2300" t="s">
        <v>4558</v>
      </c>
      <c r="B2300" t="s">
        <v>2155</v>
      </c>
      <c r="C2300" t="s">
        <v>1396</v>
      </c>
      <c r="D2300" t="s">
        <v>313</v>
      </c>
      <c r="E2300" t="s">
        <v>1397</v>
      </c>
      <c r="F2300" t="s">
        <v>5430</v>
      </c>
      <c r="G2300">
        <v>29733</v>
      </c>
      <c r="H2300" s="1">
        <v>45772</v>
      </c>
      <c r="I2300" t="s">
        <v>480</v>
      </c>
      <c r="J2300" t="s">
        <v>1</v>
      </c>
      <c r="K2300" t="s">
        <v>2</v>
      </c>
      <c r="L2300" t="s">
        <v>79</v>
      </c>
      <c r="M2300" t="s">
        <v>7747</v>
      </c>
      <c r="N2300">
        <v>2</v>
      </c>
      <c r="P2300">
        <v>1</v>
      </c>
    </row>
    <row r="2301" spans="1:16" x14ac:dyDescent="0.35">
      <c r="A2301" t="s">
        <v>4053</v>
      </c>
      <c r="B2301" t="s">
        <v>1492</v>
      </c>
      <c r="C2301" t="s">
        <v>1402</v>
      </c>
      <c r="D2301" t="s">
        <v>477</v>
      </c>
      <c r="E2301" t="s">
        <v>1397</v>
      </c>
      <c r="F2301" t="s">
        <v>5431</v>
      </c>
      <c r="H2301" s="1">
        <v>45772</v>
      </c>
      <c r="I2301" t="s">
        <v>480</v>
      </c>
      <c r="J2301" t="s">
        <v>1</v>
      </c>
      <c r="K2301" t="s">
        <v>2</v>
      </c>
      <c r="L2301" t="s">
        <v>79</v>
      </c>
      <c r="M2301" t="s">
        <v>7747</v>
      </c>
      <c r="N2301">
        <v>2</v>
      </c>
      <c r="P2301">
        <v>1</v>
      </c>
    </row>
    <row r="2302" spans="1:16" x14ac:dyDescent="0.35">
      <c r="A2302" t="s">
        <v>4053</v>
      </c>
      <c r="B2302" t="s">
        <v>1442</v>
      </c>
      <c r="C2302" t="s">
        <v>1472</v>
      </c>
      <c r="D2302" t="s">
        <v>477</v>
      </c>
      <c r="E2302" t="s">
        <v>1397</v>
      </c>
      <c r="F2302" t="s">
        <v>5432</v>
      </c>
      <c r="G2302">
        <v>43104</v>
      </c>
      <c r="H2302" s="1">
        <v>45772</v>
      </c>
      <c r="I2302" t="s">
        <v>480</v>
      </c>
      <c r="J2302" t="s">
        <v>1</v>
      </c>
      <c r="K2302" t="s">
        <v>2</v>
      </c>
      <c r="L2302" t="s">
        <v>79</v>
      </c>
      <c r="M2302" t="s">
        <v>1472</v>
      </c>
      <c r="N2302">
        <v>2</v>
      </c>
      <c r="P2302">
        <v>1</v>
      </c>
    </row>
    <row r="2303" spans="1:16" x14ac:dyDescent="0.35">
      <c r="A2303" t="s">
        <v>4053</v>
      </c>
      <c r="B2303" t="s">
        <v>4562</v>
      </c>
      <c r="C2303" t="s">
        <v>1472</v>
      </c>
      <c r="D2303" t="s">
        <v>477</v>
      </c>
      <c r="E2303" t="s">
        <v>1397</v>
      </c>
      <c r="F2303" t="s">
        <v>5433</v>
      </c>
      <c r="G2303">
        <v>44440</v>
      </c>
      <c r="H2303" s="1">
        <v>45772</v>
      </c>
      <c r="I2303" t="s">
        <v>480</v>
      </c>
      <c r="J2303" t="s">
        <v>1</v>
      </c>
      <c r="K2303" t="s">
        <v>2</v>
      </c>
      <c r="L2303" t="s">
        <v>79</v>
      </c>
      <c r="M2303" t="s">
        <v>1472</v>
      </c>
      <c r="N2303">
        <v>2</v>
      </c>
      <c r="P2303">
        <v>1</v>
      </c>
    </row>
    <row r="2304" spans="1:16" x14ac:dyDescent="0.35">
      <c r="A2304" t="s">
        <v>4569</v>
      </c>
      <c r="B2304" t="s">
        <v>1439</v>
      </c>
      <c r="C2304" t="s">
        <v>1402</v>
      </c>
      <c r="D2304" t="s">
        <v>477</v>
      </c>
      <c r="E2304" t="s">
        <v>1397</v>
      </c>
      <c r="F2304" t="s">
        <v>5434</v>
      </c>
      <c r="H2304" s="1">
        <v>45772</v>
      </c>
      <c r="I2304" t="s">
        <v>480</v>
      </c>
      <c r="J2304" t="s">
        <v>1</v>
      </c>
      <c r="K2304" t="s">
        <v>2</v>
      </c>
      <c r="L2304" t="s">
        <v>79</v>
      </c>
      <c r="M2304" t="s">
        <v>7747</v>
      </c>
      <c r="N2304">
        <v>2</v>
      </c>
      <c r="P2304">
        <v>1</v>
      </c>
    </row>
    <row r="2305" spans="1:16" x14ac:dyDescent="0.35">
      <c r="A2305" t="s">
        <v>4569</v>
      </c>
      <c r="B2305" t="s">
        <v>4571</v>
      </c>
      <c r="C2305" t="s">
        <v>1472</v>
      </c>
      <c r="D2305" t="s">
        <v>477</v>
      </c>
      <c r="E2305" t="s">
        <v>1397</v>
      </c>
      <c r="F2305" t="s">
        <v>5435</v>
      </c>
      <c r="G2305">
        <v>41488</v>
      </c>
      <c r="H2305" s="1">
        <v>45772</v>
      </c>
      <c r="I2305" t="s">
        <v>480</v>
      </c>
      <c r="J2305" t="s">
        <v>1</v>
      </c>
      <c r="K2305" t="s">
        <v>2</v>
      </c>
      <c r="L2305" t="s">
        <v>79</v>
      </c>
      <c r="M2305" t="s">
        <v>1472</v>
      </c>
      <c r="N2305">
        <v>2</v>
      </c>
      <c r="P2305">
        <v>1</v>
      </c>
    </row>
    <row r="2306" spans="1:16" x14ac:dyDescent="0.35">
      <c r="A2306" t="s">
        <v>3995</v>
      </c>
      <c r="B2306" t="s">
        <v>3996</v>
      </c>
      <c r="C2306" t="s">
        <v>1402</v>
      </c>
      <c r="D2306" t="s">
        <v>312</v>
      </c>
      <c r="E2306" t="s">
        <v>1397</v>
      </c>
      <c r="F2306" t="s">
        <v>3997</v>
      </c>
      <c r="G2306" t="s">
        <v>5436</v>
      </c>
      <c r="H2306" s="1">
        <v>45772</v>
      </c>
      <c r="I2306" t="s">
        <v>480</v>
      </c>
      <c r="J2306" t="s">
        <v>1</v>
      </c>
      <c r="K2306" t="s">
        <v>2</v>
      </c>
      <c r="L2306" t="s">
        <v>79</v>
      </c>
      <c r="M2306" t="s">
        <v>7747</v>
      </c>
      <c r="N2306">
        <v>2</v>
      </c>
      <c r="P2306">
        <v>1</v>
      </c>
    </row>
    <row r="2307" spans="1:16" x14ac:dyDescent="0.35">
      <c r="A2307" t="s">
        <v>3995</v>
      </c>
      <c r="B2307" t="s">
        <v>4000</v>
      </c>
      <c r="C2307" t="s">
        <v>1558</v>
      </c>
      <c r="D2307" t="s">
        <v>312</v>
      </c>
      <c r="E2307" t="s">
        <v>1397</v>
      </c>
      <c r="F2307" t="s">
        <v>4001</v>
      </c>
      <c r="G2307" t="s">
        <v>5437</v>
      </c>
      <c r="H2307" s="1">
        <v>45772</v>
      </c>
      <c r="I2307" t="s">
        <v>480</v>
      </c>
      <c r="J2307" t="s">
        <v>1</v>
      </c>
      <c r="K2307" t="s">
        <v>2</v>
      </c>
      <c r="L2307" t="s">
        <v>79</v>
      </c>
      <c r="M2307" t="s">
        <v>7747</v>
      </c>
      <c r="N2307">
        <v>2</v>
      </c>
      <c r="P2307">
        <v>1</v>
      </c>
    </row>
    <row r="2308" spans="1:16" x14ac:dyDescent="0.35">
      <c r="A2308" t="s">
        <v>3995</v>
      </c>
      <c r="B2308" t="s">
        <v>4002</v>
      </c>
      <c r="C2308" t="s">
        <v>1402</v>
      </c>
      <c r="D2308" t="s">
        <v>312</v>
      </c>
      <c r="E2308" t="s">
        <v>1397</v>
      </c>
      <c r="F2308" t="s">
        <v>4003</v>
      </c>
      <c r="G2308" t="s">
        <v>5438</v>
      </c>
      <c r="H2308" s="1">
        <v>45772</v>
      </c>
      <c r="I2308" t="s">
        <v>480</v>
      </c>
      <c r="J2308" t="s">
        <v>1</v>
      </c>
      <c r="K2308" t="s">
        <v>2</v>
      </c>
      <c r="L2308" t="s">
        <v>79</v>
      </c>
      <c r="M2308" t="s">
        <v>7747</v>
      </c>
      <c r="N2308">
        <v>2</v>
      </c>
      <c r="P2308">
        <v>1</v>
      </c>
    </row>
    <row r="2309" spans="1:16" x14ac:dyDescent="0.35">
      <c r="A2309" t="s">
        <v>4573</v>
      </c>
      <c r="B2309" t="s">
        <v>4574</v>
      </c>
      <c r="C2309" t="s">
        <v>1558</v>
      </c>
      <c r="D2309" t="s">
        <v>477</v>
      </c>
      <c r="E2309" t="s">
        <v>1397</v>
      </c>
      <c r="F2309" t="s">
        <v>5439</v>
      </c>
      <c r="H2309" s="1">
        <v>45772</v>
      </c>
      <c r="I2309" t="s">
        <v>480</v>
      </c>
      <c r="J2309" t="s">
        <v>1</v>
      </c>
      <c r="K2309" t="s">
        <v>2</v>
      </c>
      <c r="L2309" t="s">
        <v>79</v>
      </c>
      <c r="M2309" t="s">
        <v>7747</v>
      </c>
      <c r="N2309">
        <v>2</v>
      </c>
      <c r="P2309">
        <v>1</v>
      </c>
    </row>
    <row r="2310" spans="1:16" x14ac:dyDescent="0.35">
      <c r="A2310" t="s">
        <v>4573</v>
      </c>
      <c r="B2310" t="s">
        <v>2859</v>
      </c>
      <c r="C2310" t="s">
        <v>1558</v>
      </c>
      <c r="D2310" t="s">
        <v>477</v>
      </c>
      <c r="E2310" t="s">
        <v>1397</v>
      </c>
      <c r="F2310" t="s">
        <v>5440</v>
      </c>
      <c r="H2310" s="1">
        <v>45772</v>
      </c>
      <c r="I2310" t="s">
        <v>480</v>
      </c>
      <c r="J2310" t="s">
        <v>1</v>
      </c>
      <c r="K2310" t="s">
        <v>2</v>
      </c>
      <c r="L2310" t="s">
        <v>79</v>
      </c>
      <c r="M2310" t="s">
        <v>7747</v>
      </c>
      <c r="N2310">
        <v>2</v>
      </c>
      <c r="P2310">
        <v>1</v>
      </c>
    </row>
    <row r="2311" spans="1:16" x14ac:dyDescent="0.35">
      <c r="A2311" t="s">
        <v>3256</v>
      </c>
      <c r="B2311" t="s">
        <v>3506</v>
      </c>
      <c r="C2311" t="s">
        <v>1530</v>
      </c>
      <c r="D2311" t="s">
        <v>4483</v>
      </c>
      <c r="E2311" t="s">
        <v>1397</v>
      </c>
      <c r="F2311" t="s">
        <v>5441</v>
      </c>
      <c r="H2311" s="1">
        <v>45772</v>
      </c>
      <c r="I2311" t="s">
        <v>480</v>
      </c>
      <c r="J2311" t="s">
        <v>1</v>
      </c>
      <c r="K2311" t="s">
        <v>2</v>
      </c>
      <c r="L2311" t="s">
        <v>79</v>
      </c>
      <c r="M2311" t="s">
        <v>7747</v>
      </c>
      <c r="N2311">
        <v>2</v>
      </c>
      <c r="P2311">
        <v>1</v>
      </c>
    </row>
    <row r="2312" spans="1:16" x14ac:dyDescent="0.35">
      <c r="A2312" t="s">
        <v>3506</v>
      </c>
      <c r="B2312" t="s">
        <v>1764</v>
      </c>
      <c r="C2312" t="s">
        <v>1558</v>
      </c>
      <c r="D2312" t="s">
        <v>477</v>
      </c>
      <c r="E2312" t="s">
        <v>1397</v>
      </c>
      <c r="F2312" t="s">
        <v>5442</v>
      </c>
      <c r="H2312" s="1">
        <v>45772</v>
      </c>
      <c r="I2312" t="s">
        <v>480</v>
      </c>
      <c r="J2312" t="s">
        <v>1</v>
      </c>
      <c r="K2312" t="s">
        <v>2</v>
      </c>
      <c r="L2312" t="s">
        <v>79</v>
      </c>
      <c r="M2312" t="s">
        <v>7747</v>
      </c>
      <c r="N2312">
        <v>2</v>
      </c>
      <c r="P2312">
        <v>1</v>
      </c>
    </row>
    <row r="2313" spans="1:16" x14ac:dyDescent="0.35">
      <c r="A2313" t="s">
        <v>4579</v>
      </c>
      <c r="B2313" t="s">
        <v>4580</v>
      </c>
      <c r="C2313" t="s">
        <v>1396</v>
      </c>
      <c r="D2313" t="s">
        <v>313</v>
      </c>
      <c r="E2313" t="s">
        <v>1397</v>
      </c>
      <c r="F2313" t="s">
        <v>5443</v>
      </c>
      <c r="G2313">
        <v>40358</v>
      </c>
      <c r="H2313" s="1">
        <v>45772</v>
      </c>
      <c r="I2313" t="s">
        <v>480</v>
      </c>
      <c r="J2313" t="s">
        <v>1</v>
      </c>
      <c r="K2313" t="s">
        <v>2</v>
      </c>
      <c r="L2313" t="s">
        <v>79</v>
      </c>
      <c r="M2313" t="s">
        <v>7747</v>
      </c>
      <c r="N2313">
        <v>2</v>
      </c>
      <c r="P2313">
        <v>1</v>
      </c>
    </row>
    <row r="2314" spans="1:16" x14ac:dyDescent="0.35">
      <c r="A2314" t="s">
        <v>4584</v>
      </c>
      <c r="B2314" t="s">
        <v>4585</v>
      </c>
      <c r="C2314" t="s">
        <v>1558</v>
      </c>
      <c r="D2314" t="s">
        <v>4483</v>
      </c>
      <c r="E2314" t="s">
        <v>1397</v>
      </c>
      <c r="F2314" t="s">
        <v>5444</v>
      </c>
      <c r="H2314" s="1">
        <v>45772</v>
      </c>
      <c r="I2314" t="s">
        <v>480</v>
      </c>
      <c r="J2314" t="s">
        <v>1</v>
      </c>
      <c r="K2314" t="s">
        <v>2</v>
      </c>
      <c r="L2314" t="s">
        <v>79</v>
      </c>
      <c r="M2314" t="s">
        <v>7747</v>
      </c>
      <c r="N2314">
        <v>2</v>
      </c>
      <c r="P2314">
        <v>1</v>
      </c>
    </row>
    <row r="2315" spans="1:16" x14ac:dyDescent="0.35">
      <c r="A2315" t="s">
        <v>3890</v>
      </c>
      <c r="B2315" t="s">
        <v>4591</v>
      </c>
      <c r="C2315" t="s">
        <v>1558</v>
      </c>
      <c r="D2315" t="s">
        <v>477</v>
      </c>
      <c r="E2315" t="s">
        <v>1397</v>
      </c>
      <c r="F2315" t="s">
        <v>5445</v>
      </c>
      <c r="H2315" s="1">
        <v>45772</v>
      </c>
      <c r="I2315" t="s">
        <v>480</v>
      </c>
      <c r="J2315" t="s">
        <v>1</v>
      </c>
      <c r="K2315" t="s">
        <v>2</v>
      </c>
      <c r="L2315" t="s">
        <v>79</v>
      </c>
      <c r="M2315" t="s">
        <v>7747</v>
      </c>
      <c r="N2315">
        <v>2</v>
      </c>
      <c r="P2315">
        <v>1</v>
      </c>
    </row>
    <row r="2316" spans="1:16" x14ac:dyDescent="0.35">
      <c r="A2316" t="s">
        <v>4007</v>
      </c>
      <c r="B2316" t="s">
        <v>4008</v>
      </c>
      <c r="C2316" t="s">
        <v>1396</v>
      </c>
      <c r="D2316" t="s">
        <v>312</v>
      </c>
      <c r="E2316" t="s">
        <v>1397</v>
      </c>
      <c r="F2316" t="s">
        <v>4009</v>
      </c>
      <c r="G2316" t="s">
        <v>5446</v>
      </c>
      <c r="H2316" s="1">
        <v>45772</v>
      </c>
      <c r="I2316" t="s">
        <v>480</v>
      </c>
      <c r="J2316" t="s">
        <v>1</v>
      </c>
      <c r="K2316" t="s">
        <v>2</v>
      </c>
      <c r="L2316" t="s">
        <v>79</v>
      </c>
      <c r="M2316" t="s">
        <v>7747</v>
      </c>
      <c r="N2316">
        <v>2</v>
      </c>
      <c r="P2316">
        <v>1</v>
      </c>
    </row>
    <row r="2317" spans="1:16" x14ac:dyDescent="0.35">
      <c r="A2317" t="s">
        <v>4593</v>
      </c>
      <c r="B2317" t="s">
        <v>2716</v>
      </c>
      <c r="C2317" t="s">
        <v>1558</v>
      </c>
      <c r="D2317" t="s">
        <v>4483</v>
      </c>
      <c r="E2317" t="s">
        <v>1397</v>
      </c>
      <c r="F2317" t="s">
        <v>5447</v>
      </c>
      <c r="H2317" s="1">
        <v>45772</v>
      </c>
      <c r="I2317" t="s">
        <v>480</v>
      </c>
      <c r="J2317" t="s">
        <v>1</v>
      </c>
      <c r="K2317" t="s">
        <v>2</v>
      </c>
      <c r="L2317" t="s">
        <v>79</v>
      </c>
      <c r="M2317" t="s">
        <v>7747</v>
      </c>
      <c r="N2317">
        <v>2</v>
      </c>
      <c r="P2317">
        <v>1</v>
      </c>
    </row>
    <row r="2318" spans="1:16" x14ac:dyDescent="0.35">
      <c r="A2318" t="s">
        <v>4595</v>
      </c>
      <c r="B2318" t="s">
        <v>1395</v>
      </c>
      <c r="C2318" t="s">
        <v>1558</v>
      </c>
      <c r="D2318" t="s">
        <v>477</v>
      </c>
      <c r="E2318" t="s">
        <v>1397</v>
      </c>
      <c r="F2318" t="s">
        <v>5448</v>
      </c>
      <c r="H2318" s="1">
        <v>45772</v>
      </c>
      <c r="I2318" t="s">
        <v>480</v>
      </c>
      <c r="J2318" t="s">
        <v>1</v>
      </c>
      <c r="K2318" t="s">
        <v>2</v>
      </c>
      <c r="L2318" t="s">
        <v>79</v>
      </c>
      <c r="M2318" t="s">
        <v>7747</v>
      </c>
      <c r="N2318">
        <v>2</v>
      </c>
      <c r="P2318">
        <v>1</v>
      </c>
    </row>
    <row r="2319" spans="1:16" x14ac:dyDescent="0.35">
      <c r="A2319" t="s">
        <v>2644</v>
      </c>
      <c r="B2319" t="s">
        <v>4597</v>
      </c>
      <c r="C2319" t="s">
        <v>1558</v>
      </c>
      <c r="D2319" t="s">
        <v>477</v>
      </c>
      <c r="E2319" t="s">
        <v>1397</v>
      </c>
      <c r="F2319" t="s">
        <v>5449</v>
      </c>
      <c r="H2319" s="1">
        <v>45772</v>
      </c>
      <c r="I2319" t="s">
        <v>480</v>
      </c>
      <c r="J2319" t="s">
        <v>1</v>
      </c>
      <c r="K2319" t="s">
        <v>2</v>
      </c>
      <c r="L2319" t="s">
        <v>79</v>
      </c>
      <c r="M2319" t="s">
        <v>7747</v>
      </c>
      <c r="N2319">
        <v>2</v>
      </c>
      <c r="P2319">
        <v>1</v>
      </c>
    </row>
    <row r="2320" spans="1:16" x14ac:dyDescent="0.35">
      <c r="A2320" t="s">
        <v>4602</v>
      </c>
      <c r="B2320" t="s">
        <v>2556</v>
      </c>
      <c r="C2320" t="s">
        <v>1530</v>
      </c>
      <c r="D2320" t="s">
        <v>4483</v>
      </c>
      <c r="E2320" t="s">
        <v>1397</v>
      </c>
      <c r="F2320" t="s">
        <v>5450</v>
      </c>
      <c r="H2320" s="1">
        <v>45772</v>
      </c>
      <c r="I2320" t="s">
        <v>480</v>
      </c>
      <c r="J2320" t="s">
        <v>1</v>
      </c>
      <c r="K2320" t="s">
        <v>2</v>
      </c>
      <c r="L2320" t="s">
        <v>79</v>
      </c>
      <c r="M2320" t="s">
        <v>7747</v>
      </c>
      <c r="N2320">
        <v>2</v>
      </c>
      <c r="P2320">
        <v>1</v>
      </c>
    </row>
    <row r="2321" spans="1:16" x14ac:dyDescent="0.35">
      <c r="A2321" t="s">
        <v>4604</v>
      </c>
      <c r="B2321" t="s">
        <v>1435</v>
      </c>
      <c r="C2321" t="s">
        <v>1558</v>
      </c>
      <c r="D2321" t="s">
        <v>477</v>
      </c>
      <c r="E2321" t="s">
        <v>1397</v>
      </c>
      <c r="F2321" t="s">
        <v>5451</v>
      </c>
      <c r="H2321" s="1">
        <v>45772</v>
      </c>
      <c r="I2321" t="s">
        <v>480</v>
      </c>
      <c r="J2321" t="s">
        <v>1</v>
      </c>
      <c r="K2321" t="s">
        <v>2</v>
      </c>
      <c r="L2321" t="s">
        <v>79</v>
      </c>
      <c r="M2321" t="s">
        <v>7747</v>
      </c>
      <c r="N2321">
        <v>2</v>
      </c>
      <c r="P2321">
        <v>1</v>
      </c>
    </row>
    <row r="2322" spans="1:16" x14ac:dyDescent="0.35">
      <c r="A2322" t="s">
        <v>4606</v>
      </c>
      <c r="B2322" t="s">
        <v>1600</v>
      </c>
      <c r="C2322" t="s">
        <v>1396</v>
      </c>
      <c r="D2322" t="s">
        <v>313</v>
      </c>
      <c r="E2322" t="s">
        <v>1397</v>
      </c>
      <c r="F2322" t="s">
        <v>5452</v>
      </c>
      <c r="G2322">
        <v>25011</v>
      </c>
      <c r="H2322" s="1">
        <v>45772</v>
      </c>
      <c r="I2322" t="s">
        <v>480</v>
      </c>
      <c r="J2322" t="s">
        <v>1</v>
      </c>
      <c r="K2322" t="s">
        <v>2</v>
      </c>
      <c r="L2322" t="s">
        <v>79</v>
      </c>
      <c r="M2322" t="s">
        <v>7747</v>
      </c>
      <c r="N2322">
        <v>2</v>
      </c>
      <c r="P2322">
        <v>1</v>
      </c>
    </row>
    <row r="2323" spans="1:16" x14ac:dyDescent="0.35">
      <c r="A2323" t="s">
        <v>4608</v>
      </c>
      <c r="B2323" t="s">
        <v>4609</v>
      </c>
      <c r="C2323" t="s">
        <v>1402</v>
      </c>
      <c r="D2323" t="s">
        <v>477</v>
      </c>
      <c r="E2323" t="s">
        <v>1397</v>
      </c>
      <c r="F2323" t="s">
        <v>5453</v>
      </c>
      <c r="H2323" s="1">
        <v>45772</v>
      </c>
      <c r="I2323" t="s">
        <v>480</v>
      </c>
      <c r="J2323" t="s">
        <v>1</v>
      </c>
      <c r="K2323" t="s">
        <v>2</v>
      </c>
      <c r="L2323" t="s">
        <v>79</v>
      </c>
      <c r="M2323" t="s">
        <v>7747</v>
      </c>
      <c r="N2323">
        <v>2</v>
      </c>
      <c r="P2323">
        <v>1</v>
      </c>
    </row>
    <row r="2324" spans="1:16" x14ac:dyDescent="0.35">
      <c r="A2324" t="s">
        <v>4608</v>
      </c>
      <c r="B2324" t="s">
        <v>1600</v>
      </c>
      <c r="C2324" t="s">
        <v>1558</v>
      </c>
      <c r="D2324" t="s">
        <v>477</v>
      </c>
      <c r="E2324" t="s">
        <v>1397</v>
      </c>
      <c r="F2324" t="s">
        <v>5454</v>
      </c>
      <c r="H2324" s="1">
        <v>45772</v>
      </c>
      <c r="I2324" t="s">
        <v>480</v>
      </c>
      <c r="J2324" t="s">
        <v>1</v>
      </c>
      <c r="K2324" t="s">
        <v>2</v>
      </c>
      <c r="L2324" t="s">
        <v>79</v>
      </c>
      <c r="M2324" t="s">
        <v>7747</v>
      </c>
      <c r="N2324">
        <v>2</v>
      </c>
      <c r="P2324">
        <v>1</v>
      </c>
    </row>
    <row r="2325" spans="1:16" x14ac:dyDescent="0.35">
      <c r="A2325" t="s">
        <v>1484</v>
      </c>
      <c r="B2325" t="s">
        <v>1764</v>
      </c>
      <c r="C2325" t="s">
        <v>3117</v>
      </c>
      <c r="D2325" t="s">
        <v>1526</v>
      </c>
      <c r="E2325" t="s">
        <v>1397</v>
      </c>
      <c r="F2325" t="s">
        <v>5455</v>
      </c>
      <c r="H2325" s="1">
        <v>45772</v>
      </c>
      <c r="I2325" t="s">
        <v>480</v>
      </c>
      <c r="J2325" t="s">
        <v>1</v>
      </c>
      <c r="K2325" t="s">
        <v>2</v>
      </c>
      <c r="L2325" t="s">
        <v>79</v>
      </c>
      <c r="M2325" t="s">
        <v>7747</v>
      </c>
      <c r="N2325">
        <v>2</v>
      </c>
      <c r="P2325">
        <v>1</v>
      </c>
    </row>
    <row r="2326" spans="1:16" x14ac:dyDescent="0.35">
      <c r="A2326" t="s">
        <v>4612</v>
      </c>
      <c r="B2326" t="s">
        <v>4613</v>
      </c>
      <c r="C2326" t="s">
        <v>1558</v>
      </c>
      <c r="D2326" t="s">
        <v>477</v>
      </c>
      <c r="E2326" t="s">
        <v>1397</v>
      </c>
      <c r="F2326" t="s">
        <v>5456</v>
      </c>
      <c r="H2326" s="1">
        <v>45772</v>
      </c>
      <c r="I2326" t="s">
        <v>480</v>
      </c>
      <c r="J2326" t="s">
        <v>1</v>
      </c>
      <c r="K2326" t="s">
        <v>2</v>
      </c>
      <c r="L2326" t="s">
        <v>79</v>
      </c>
      <c r="M2326" t="s">
        <v>7747</v>
      </c>
      <c r="N2326">
        <v>2</v>
      </c>
      <c r="P2326">
        <v>1</v>
      </c>
    </row>
    <row r="2327" spans="1:16" x14ac:dyDescent="0.35">
      <c r="A2327" t="s">
        <v>4612</v>
      </c>
      <c r="B2327" t="s">
        <v>1475</v>
      </c>
      <c r="C2327" t="s">
        <v>1402</v>
      </c>
      <c r="D2327" t="s">
        <v>477</v>
      </c>
      <c r="E2327" t="s">
        <v>1397</v>
      </c>
      <c r="F2327" t="s">
        <v>5457</v>
      </c>
      <c r="H2327" s="1">
        <v>45772</v>
      </c>
      <c r="I2327" t="s">
        <v>480</v>
      </c>
      <c r="J2327" t="s">
        <v>1</v>
      </c>
      <c r="K2327" t="s">
        <v>2</v>
      </c>
      <c r="L2327" t="s">
        <v>79</v>
      </c>
      <c r="M2327" t="s">
        <v>7747</v>
      </c>
      <c r="N2327">
        <v>2</v>
      </c>
      <c r="P2327">
        <v>1</v>
      </c>
    </row>
    <row r="2328" spans="1:16" x14ac:dyDescent="0.35">
      <c r="A2328" t="s">
        <v>4612</v>
      </c>
      <c r="B2328" t="s">
        <v>4616</v>
      </c>
      <c r="C2328" t="s">
        <v>1472</v>
      </c>
      <c r="D2328" t="s">
        <v>477</v>
      </c>
      <c r="E2328" t="s">
        <v>1397</v>
      </c>
      <c r="F2328" t="s">
        <v>5458</v>
      </c>
      <c r="G2328">
        <v>44776</v>
      </c>
      <c r="H2328" s="1">
        <v>45772</v>
      </c>
      <c r="I2328" t="s">
        <v>480</v>
      </c>
      <c r="J2328" t="s">
        <v>1</v>
      </c>
      <c r="K2328" t="s">
        <v>2</v>
      </c>
      <c r="L2328" t="s">
        <v>79</v>
      </c>
      <c r="M2328" t="s">
        <v>1472</v>
      </c>
      <c r="N2328">
        <v>2</v>
      </c>
      <c r="P2328">
        <v>1</v>
      </c>
    </row>
    <row r="2329" spans="1:16" x14ac:dyDescent="0.35">
      <c r="A2329" t="s">
        <v>5459</v>
      </c>
      <c r="B2329" t="s">
        <v>2060</v>
      </c>
      <c r="C2329" t="s">
        <v>1402</v>
      </c>
      <c r="D2329" t="s">
        <v>332</v>
      </c>
      <c r="E2329" t="s">
        <v>1397</v>
      </c>
      <c r="F2329" t="s">
        <v>5460</v>
      </c>
      <c r="H2329" s="1">
        <v>45772</v>
      </c>
      <c r="I2329" t="s">
        <v>480</v>
      </c>
      <c r="J2329" t="s">
        <v>1</v>
      </c>
      <c r="K2329" t="s">
        <v>2</v>
      </c>
      <c r="L2329" t="s">
        <v>79</v>
      </c>
      <c r="M2329" t="s">
        <v>7747</v>
      </c>
      <c r="N2329">
        <v>2</v>
      </c>
      <c r="P2329">
        <v>1</v>
      </c>
    </row>
    <row r="2330" spans="1:16" x14ac:dyDescent="0.35">
      <c r="A2330" t="s">
        <v>1488</v>
      </c>
      <c r="B2330" t="s">
        <v>3942</v>
      </c>
      <c r="C2330" t="s">
        <v>1558</v>
      </c>
      <c r="D2330" t="s">
        <v>477</v>
      </c>
      <c r="E2330" t="s">
        <v>1397</v>
      </c>
      <c r="F2330" t="s">
        <v>5461</v>
      </c>
      <c r="H2330" s="1">
        <v>45772</v>
      </c>
      <c r="I2330" t="s">
        <v>480</v>
      </c>
      <c r="J2330" t="s">
        <v>1</v>
      </c>
      <c r="K2330" t="s">
        <v>2</v>
      </c>
      <c r="L2330" t="s">
        <v>79</v>
      </c>
      <c r="M2330" t="s">
        <v>7747</v>
      </c>
      <c r="N2330">
        <v>2</v>
      </c>
      <c r="P2330">
        <v>1</v>
      </c>
    </row>
    <row r="2331" spans="1:16" x14ac:dyDescent="0.35">
      <c r="A2331" t="s">
        <v>2228</v>
      </c>
      <c r="B2331" t="s">
        <v>4621</v>
      </c>
      <c r="C2331" t="s">
        <v>1558</v>
      </c>
      <c r="D2331" t="s">
        <v>477</v>
      </c>
      <c r="E2331" t="s">
        <v>1397</v>
      </c>
      <c r="F2331" t="s">
        <v>5462</v>
      </c>
      <c r="H2331" s="1">
        <v>45772</v>
      </c>
      <c r="I2331" t="s">
        <v>480</v>
      </c>
      <c r="J2331" t="s">
        <v>1</v>
      </c>
      <c r="K2331" t="s">
        <v>2</v>
      </c>
      <c r="L2331" t="s">
        <v>79</v>
      </c>
      <c r="M2331" t="s">
        <v>7747</v>
      </c>
      <c r="N2331">
        <v>2</v>
      </c>
      <c r="P2331">
        <v>1</v>
      </c>
    </row>
    <row r="2332" spans="1:16" x14ac:dyDescent="0.35">
      <c r="A2332" t="s">
        <v>4627</v>
      </c>
      <c r="B2332" t="s">
        <v>4628</v>
      </c>
      <c r="C2332" t="s">
        <v>1558</v>
      </c>
      <c r="D2332" t="s">
        <v>4483</v>
      </c>
      <c r="E2332" t="s">
        <v>1397</v>
      </c>
      <c r="F2332" t="s">
        <v>5463</v>
      </c>
      <c r="H2332" s="1">
        <v>45772</v>
      </c>
      <c r="I2332" t="s">
        <v>480</v>
      </c>
      <c r="J2332" t="s">
        <v>1</v>
      </c>
      <c r="K2332" t="s">
        <v>2</v>
      </c>
      <c r="L2332" t="s">
        <v>79</v>
      </c>
      <c r="M2332" t="s">
        <v>7747</v>
      </c>
      <c r="N2332">
        <v>2</v>
      </c>
      <c r="P2332">
        <v>1</v>
      </c>
    </row>
    <row r="2333" spans="1:16" x14ac:dyDescent="0.35">
      <c r="A2333" t="s">
        <v>4630</v>
      </c>
      <c r="B2333" t="s">
        <v>1485</v>
      </c>
      <c r="C2333" t="s">
        <v>1558</v>
      </c>
      <c r="D2333" t="s">
        <v>477</v>
      </c>
      <c r="E2333" t="s">
        <v>1397</v>
      </c>
      <c r="F2333" t="s">
        <v>5464</v>
      </c>
      <c r="H2333" s="1">
        <v>45772</v>
      </c>
      <c r="I2333" t="s">
        <v>480</v>
      </c>
      <c r="J2333" t="s">
        <v>1</v>
      </c>
      <c r="K2333" t="s">
        <v>2</v>
      </c>
      <c r="L2333" t="s">
        <v>79</v>
      </c>
      <c r="M2333" t="s">
        <v>7747</v>
      </c>
      <c r="N2333">
        <v>2</v>
      </c>
      <c r="P2333">
        <v>1</v>
      </c>
    </row>
    <row r="2334" spans="1:16" x14ac:dyDescent="0.35">
      <c r="A2334" t="s">
        <v>4632</v>
      </c>
      <c r="B2334" t="s">
        <v>3358</v>
      </c>
      <c r="C2334" t="s">
        <v>1402</v>
      </c>
      <c r="D2334" t="s">
        <v>477</v>
      </c>
      <c r="E2334" t="s">
        <v>1397</v>
      </c>
      <c r="F2334" t="s">
        <v>5465</v>
      </c>
      <c r="H2334" s="1">
        <v>45772</v>
      </c>
      <c r="I2334" t="s">
        <v>480</v>
      </c>
      <c r="J2334" t="s">
        <v>1</v>
      </c>
      <c r="K2334" t="s">
        <v>2</v>
      </c>
      <c r="L2334" t="s">
        <v>79</v>
      </c>
      <c r="M2334" t="s">
        <v>7747</v>
      </c>
      <c r="N2334">
        <v>2</v>
      </c>
      <c r="P2334">
        <v>1</v>
      </c>
    </row>
    <row r="2335" spans="1:16" x14ac:dyDescent="0.35">
      <c r="A2335" t="s">
        <v>4632</v>
      </c>
      <c r="B2335" t="s">
        <v>4634</v>
      </c>
      <c r="C2335" t="s">
        <v>1402</v>
      </c>
      <c r="D2335" t="s">
        <v>477</v>
      </c>
      <c r="E2335" t="s">
        <v>1397</v>
      </c>
      <c r="F2335" t="s">
        <v>5466</v>
      </c>
      <c r="H2335" s="1">
        <v>45772</v>
      </c>
      <c r="I2335" t="s">
        <v>480</v>
      </c>
      <c r="J2335" t="s">
        <v>1</v>
      </c>
      <c r="K2335" t="s">
        <v>2</v>
      </c>
      <c r="L2335" t="s">
        <v>79</v>
      </c>
      <c r="M2335" t="s">
        <v>7747</v>
      </c>
      <c r="N2335">
        <v>2</v>
      </c>
      <c r="P2335">
        <v>1</v>
      </c>
    </row>
    <row r="2336" spans="1:16" x14ac:dyDescent="0.35">
      <c r="A2336" t="s">
        <v>4632</v>
      </c>
      <c r="B2336" t="s">
        <v>4636</v>
      </c>
      <c r="C2336" t="s">
        <v>1472</v>
      </c>
      <c r="D2336" t="s">
        <v>477</v>
      </c>
      <c r="E2336" t="s">
        <v>1397</v>
      </c>
      <c r="F2336" t="s">
        <v>5467</v>
      </c>
      <c r="G2336">
        <v>43725</v>
      </c>
      <c r="H2336" s="1">
        <v>45772</v>
      </c>
      <c r="I2336" t="s">
        <v>480</v>
      </c>
      <c r="J2336" t="s">
        <v>1</v>
      </c>
      <c r="K2336" t="s">
        <v>2</v>
      </c>
      <c r="L2336" t="s">
        <v>79</v>
      </c>
      <c r="M2336" t="s">
        <v>1472</v>
      </c>
      <c r="N2336">
        <v>2</v>
      </c>
      <c r="P2336">
        <v>1</v>
      </c>
    </row>
    <row r="2337" spans="1:16" x14ac:dyDescent="0.35">
      <c r="A2337" t="s">
        <v>4638</v>
      </c>
      <c r="B2337" t="s">
        <v>2167</v>
      </c>
      <c r="C2337" t="s">
        <v>1558</v>
      </c>
      <c r="D2337" t="s">
        <v>477</v>
      </c>
      <c r="E2337" t="s">
        <v>1397</v>
      </c>
      <c r="F2337" t="s">
        <v>5468</v>
      </c>
      <c r="H2337" s="1">
        <v>45772</v>
      </c>
      <c r="I2337" t="s">
        <v>480</v>
      </c>
      <c r="J2337" t="s">
        <v>1</v>
      </c>
      <c r="K2337" t="s">
        <v>2</v>
      </c>
      <c r="L2337" t="s">
        <v>79</v>
      </c>
      <c r="M2337" t="s">
        <v>7747</v>
      </c>
      <c r="N2337">
        <v>2</v>
      </c>
      <c r="P2337">
        <v>1</v>
      </c>
    </row>
    <row r="2338" spans="1:16" x14ac:dyDescent="0.35">
      <c r="A2338" t="s">
        <v>4643</v>
      </c>
      <c r="B2338" t="s">
        <v>1951</v>
      </c>
      <c r="C2338" t="s">
        <v>1402</v>
      </c>
      <c r="D2338" t="s">
        <v>477</v>
      </c>
      <c r="E2338" t="s">
        <v>1397</v>
      </c>
      <c r="F2338" t="s">
        <v>5469</v>
      </c>
      <c r="H2338" s="1">
        <v>45772</v>
      </c>
      <c r="I2338" t="s">
        <v>480</v>
      </c>
      <c r="J2338" t="s">
        <v>1</v>
      </c>
      <c r="K2338" t="s">
        <v>2</v>
      </c>
      <c r="L2338" t="s">
        <v>79</v>
      </c>
      <c r="M2338" t="s">
        <v>7747</v>
      </c>
      <c r="N2338">
        <v>2</v>
      </c>
      <c r="P2338">
        <v>1</v>
      </c>
    </row>
    <row r="2339" spans="1:16" x14ac:dyDescent="0.35">
      <c r="A2339" t="s">
        <v>4645</v>
      </c>
      <c r="B2339" t="s">
        <v>4616</v>
      </c>
      <c r="C2339" t="s">
        <v>1558</v>
      </c>
      <c r="D2339" t="s">
        <v>477</v>
      </c>
      <c r="E2339" t="s">
        <v>1397</v>
      </c>
      <c r="F2339" t="s">
        <v>5470</v>
      </c>
      <c r="H2339" s="1">
        <v>45772</v>
      </c>
      <c r="I2339" t="s">
        <v>480</v>
      </c>
      <c r="J2339" t="s">
        <v>1</v>
      </c>
      <c r="K2339" t="s">
        <v>2</v>
      </c>
      <c r="L2339" t="s">
        <v>79</v>
      </c>
      <c r="M2339" t="s">
        <v>7747</v>
      </c>
      <c r="N2339">
        <v>2</v>
      </c>
      <c r="P2339">
        <v>1</v>
      </c>
    </row>
    <row r="2340" spans="1:16" x14ac:dyDescent="0.35">
      <c r="A2340" t="s">
        <v>5174</v>
      </c>
      <c r="B2340" t="s">
        <v>1972</v>
      </c>
      <c r="C2340" t="s">
        <v>1402</v>
      </c>
      <c r="D2340" t="s">
        <v>478</v>
      </c>
      <c r="E2340" t="s">
        <v>1397</v>
      </c>
      <c r="F2340" t="s">
        <v>5176</v>
      </c>
      <c r="H2340" s="1">
        <v>45772</v>
      </c>
      <c r="I2340" t="s">
        <v>480</v>
      </c>
      <c r="J2340" t="s">
        <v>1</v>
      </c>
      <c r="K2340" t="s">
        <v>294</v>
      </c>
      <c r="L2340" t="s">
        <v>79</v>
      </c>
      <c r="M2340" t="s">
        <v>7747</v>
      </c>
      <c r="N2340">
        <v>2</v>
      </c>
      <c r="P2340">
        <v>1</v>
      </c>
    </row>
    <row r="2341" spans="1:16" x14ac:dyDescent="0.35">
      <c r="A2341" t="s">
        <v>5177</v>
      </c>
      <c r="B2341" t="s">
        <v>1914</v>
      </c>
      <c r="C2341" t="s">
        <v>1558</v>
      </c>
      <c r="D2341" t="s">
        <v>478</v>
      </c>
      <c r="E2341" t="s">
        <v>1397</v>
      </c>
      <c r="F2341" t="s">
        <v>5178</v>
      </c>
      <c r="H2341" s="1">
        <v>45772</v>
      </c>
      <c r="I2341" t="s">
        <v>480</v>
      </c>
      <c r="J2341" t="s">
        <v>1</v>
      </c>
      <c r="K2341" t="s">
        <v>294</v>
      </c>
      <c r="L2341" t="s">
        <v>79</v>
      </c>
      <c r="M2341" t="s">
        <v>7747</v>
      </c>
      <c r="N2341">
        <v>2</v>
      </c>
      <c r="P2341">
        <v>1</v>
      </c>
    </row>
    <row r="2342" spans="1:16" x14ac:dyDescent="0.35">
      <c r="A2342" t="s">
        <v>5177</v>
      </c>
      <c r="B2342" t="s">
        <v>5179</v>
      </c>
      <c r="C2342" t="s">
        <v>1558</v>
      </c>
      <c r="D2342" t="s">
        <v>478</v>
      </c>
      <c r="E2342" t="s">
        <v>1397</v>
      </c>
      <c r="F2342" t="s">
        <v>5180</v>
      </c>
      <c r="H2342" s="1">
        <v>45772</v>
      </c>
      <c r="I2342" t="s">
        <v>480</v>
      </c>
      <c r="J2342" t="s">
        <v>1</v>
      </c>
      <c r="K2342" t="s">
        <v>294</v>
      </c>
      <c r="L2342" t="s">
        <v>79</v>
      </c>
      <c r="M2342" t="s">
        <v>7747</v>
      </c>
      <c r="N2342">
        <v>2</v>
      </c>
      <c r="P2342">
        <v>1</v>
      </c>
    </row>
    <row r="2343" spans="1:16" x14ac:dyDescent="0.35">
      <c r="A2343" t="s">
        <v>5181</v>
      </c>
      <c r="B2343" t="s">
        <v>5182</v>
      </c>
      <c r="C2343" t="s">
        <v>1402</v>
      </c>
      <c r="D2343" t="s">
        <v>478</v>
      </c>
      <c r="E2343" t="s">
        <v>1397</v>
      </c>
      <c r="F2343" t="s">
        <v>5471</v>
      </c>
      <c r="H2343" s="1">
        <v>45772</v>
      </c>
      <c r="I2343" t="s">
        <v>480</v>
      </c>
      <c r="J2343" t="s">
        <v>1</v>
      </c>
      <c r="K2343" t="s">
        <v>294</v>
      </c>
      <c r="L2343" t="s">
        <v>79</v>
      </c>
      <c r="M2343" t="s">
        <v>7747</v>
      </c>
      <c r="N2343">
        <v>2</v>
      </c>
      <c r="P2343">
        <v>1</v>
      </c>
    </row>
    <row r="2344" spans="1:16" x14ac:dyDescent="0.35">
      <c r="A2344" t="s">
        <v>5181</v>
      </c>
      <c r="B2344" t="s">
        <v>5184</v>
      </c>
      <c r="C2344" t="s">
        <v>1402</v>
      </c>
      <c r="D2344" t="s">
        <v>478</v>
      </c>
      <c r="E2344" t="s">
        <v>1397</v>
      </c>
      <c r="F2344" t="s">
        <v>5185</v>
      </c>
      <c r="H2344" s="1">
        <v>45772</v>
      </c>
      <c r="I2344" t="s">
        <v>480</v>
      </c>
      <c r="J2344" t="s">
        <v>1</v>
      </c>
      <c r="K2344" t="s">
        <v>294</v>
      </c>
      <c r="L2344" t="s">
        <v>79</v>
      </c>
      <c r="M2344" t="s">
        <v>7747</v>
      </c>
      <c r="N2344">
        <v>2</v>
      </c>
      <c r="P2344">
        <v>1</v>
      </c>
    </row>
    <row r="2345" spans="1:16" x14ac:dyDescent="0.35">
      <c r="A2345" t="s">
        <v>5186</v>
      </c>
      <c r="B2345" t="s">
        <v>1642</v>
      </c>
      <c r="C2345" t="s">
        <v>1558</v>
      </c>
      <c r="D2345" t="s">
        <v>478</v>
      </c>
      <c r="E2345" t="s">
        <v>1397</v>
      </c>
      <c r="F2345" t="s">
        <v>5187</v>
      </c>
      <c r="G2345" t="s">
        <v>1717</v>
      </c>
      <c r="H2345" s="1">
        <v>45772</v>
      </c>
      <c r="I2345" t="s">
        <v>480</v>
      </c>
      <c r="J2345" t="s">
        <v>1</v>
      </c>
      <c r="K2345" t="s">
        <v>294</v>
      </c>
      <c r="L2345" t="s">
        <v>79</v>
      </c>
      <c r="M2345" t="s">
        <v>7747</v>
      </c>
      <c r="N2345">
        <v>2</v>
      </c>
      <c r="P2345">
        <v>1</v>
      </c>
    </row>
    <row r="2346" spans="1:16" x14ac:dyDescent="0.35">
      <c r="A2346" t="s">
        <v>5189</v>
      </c>
      <c r="B2346" t="s">
        <v>2134</v>
      </c>
      <c r="C2346" t="s">
        <v>1402</v>
      </c>
      <c r="D2346" t="s">
        <v>478</v>
      </c>
      <c r="E2346" t="s">
        <v>1397</v>
      </c>
      <c r="F2346" t="s">
        <v>5190</v>
      </c>
      <c r="H2346" s="1">
        <v>45772</v>
      </c>
      <c r="I2346" t="s">
        <v>480</v>
      </c>
      <c r="J2346" t="s">
        <v>1</v>
      </c>
      <c r="K2346" t="s">
        <v>294</v>
      </c>
      <c r="L2346" t="s">
        <v>79</v>
      </c>
      <c r="M2346" t="s">
        <v>7747</v>
      </c>
      <c r="N2346">
        <v>2</v>
      </c>
      <c r="P2346">
        <v>1</v>
      </c>
    </row>
    <row r="2347" spans="1:16" x14ac:dyDescent="0.35">
      <c r="A2347" t="s">
        <v>5191</v>
      </c>
      <c r="B2347" t="s">
        <v>4697</v>
      </c>
      <c r="C2347" t="s">
        <v>1558</v>
      </c>
      <c r="D2347" t="s">
        <v>478</v>
      </c>
      <c r="E2347" t="s">
        <v>1397</v>
      </c>
      <c r="F2347" t="s">
        <v>5192</v>
      </c>
      <c r="H2347" s="1">
        <v>45772</v>
      </c>
      <c r="I2347" t="s">
        <v>480</v>
      </c>
      <c r="J2347" t="s">
        <v>1</v>
      </c>
      <c r="K2347" t="s">
        <v>294</v>
      </c>
      <c r="L2347" t="s">
        <v>79</v>
      </c>
      <c r="M2347" t="s">
        <v>7747</v>
      </c>
      <c r="N2347">
        <v>2</v>
      </c>
      <c r="P2347">
        <v>1</v>
      </c>
    </row>
    <row r="2348" spans="1:16" x14ac:dyDescent="0.35">
      <c r="A2348" t="s">
        <v>5193</v>
      </c>
      <c r="B2348" t="s">
        <v>2967</v>
      </c>
      <c r="C2348" t="s">
        <v>1402</v>
      </c>
      <c r="D2348" t="s">
        <v>478</v>
      </c>
      <c r="E2348" t="s">
        <v>1397</v>
      </c>
      <c r="F2348" t="s">
        <v>5194</v>
      </c>
      <c r="H2348" s="1">
        <v>45772</v>
      </c>
      <c r="I2348" t="s">
        <v>480</v>
      </c>
      <c r="J2348" t="s">
        <v>1</v>
      </c>
      <c r="K2348" t="s">
        <v>294</v>
      </c>
      <c r="L2348" t="s">
        <v>79</v>
      </c>
      <c r="M2348" t="s">
        <v>7747</v>
      </c>
      <c r="N2348">
        <v>2</v>
      </c>
      <c r="P2348">
        <v>1</v>
      </c>
    </row>
    <row r="2349" spans="1:16" x14ac:dyDescent="0.35">
      <c r="A2349" t="s">
        <v>5193</v>
      </c>
      <c r="B2349" t="s">
        <v>2971</v>
      </c>
      <c r="C2349" t="s">
        <v>1472</v>
      </c>
      <c r="D2349" t="s">
        <v>478</v>
      </c>
      <c r="E2349" t="s">
        <v>1397</v>
      </c>
      <c r="F2349" t="s">
        <v>5195</v>
      </c>
      <c r="G2349">
        <v>43076</v>
      </c>
      <c r="H2349" s="1">
        <v>45772</v>
      </c>
      <c r="I2349" t="s">
        <v>480</v>
      </c>
      <c r="J2349" t="s">
        <v>1</v>
      </c>
      <c r="K2349" t="s">
        <v>294</v>
      </c>
      <c r="L2349" t="s">
        <v>79</v>
      </c>
      <c r="M2349" t="s">
        <v>1472</v>
      </c>
      <c r="N2349">
        <v>2</v>
      </c>
      <c r="P2349">
        <v>1</v>
      </c>
    </row>
    <row r="2350" spans="1:16" x14ac:dyDescent="0.35">
      <c r="A2350" t="s">
        <v>5196</v>
      </c>
      <c r="B2350" t="s">
        <v>2060</v>
      </c>
      <c r="C2350" t="s">
        <v>1402</v>
      </c>
      <c r="D2350" t="s">
        <v>478</v>
      </c>
      <c r="E2350" t="s">
        <v>1397</v>
      </c>
      <c r="F2350" t="s">
        <v>5197</v>
      </c>
      <c r="H2350" s="1">
        <v>45772</v>
      </c>
      <c r="I2350" t="s">
        <v>480</v>
      </c>
      <c r="J2350" t="s">
        <v>1</v>
      </c>
      <c r="K2350" t="s">
        <v>294</v>
      </c>
      <c r="L2350" t="s">
        <v>79</v>
      </c>
      <c r="M2350" t="s">
        <v>7747</v>
      </c>
      <c r="N2350">
        <v>2</v>
      </c>
      <c r="P2350">
        <v>1</v>
      </c>
    </row>
    <row r="2351" spans="1:16" x14ac:dyDescent="0.35">
      <c r="A2351" t="s">
        <v>5196</v>
      </c>
      <c r="B2351" t="s">
        <v>1605</v>
      </c>
      <c r="C2351" t="s">
        <v>1472</v>
      </c>
      <c r="D2351" t="s">
        <v>478</v>
      </c>
      <c r="E2351" t="s">
        <v>1397</v>
      </c>
      <c r="F2351" t="s">
        <v>5198</v>
      </c>
      <c r="G2351" t="s">
        <v>5472</v>
      </c>
      <c r="H2351" s="1">
        <v>45772</v>
      </c>
      <c r="I2351" t="s">
        <v>480</v>
      </c>
      <c r="J2351" t="s">
        <v>1</v>
      </c>
      <c r="K2351" t="s">
        <v>294</v>
      </c>
      <c r="L2351" t="s">
        <v>79</v>
      </c>
      <c r="M2351" t="s">
        <v>1472</v>
      </c>
      <c r="N2351">
        <v>2</v>
      </c>
      <c r="P2351">
        <v>1</v>
      </c>
    </row>
    <row r="2352" spans="1:16" x14ac:dyDescent="0.35">
      <c r="A2352" t="s">
        <v>5199</v>
      </c>
      <c r="B2352" t="s">
        <v>1439</v>
      </c>
      <c r="C2352" t="s">
        <v>1402</v>
      </c>
      <c r="D2352" t="s">
        <v>478</v>
      </c>
      <c r="E2352" t="s">
        <v>1397</v>
      </c>
      <c r="F2352" t="s">
        <v>5200</v>
      </c>
      <c r="H2352" s="1">
        <v>45772</v>
      </c>
      <c r="I2352" t="s">
        <v>480</v>
      </c>
      <c r="J2352" t="s">
        <v>1</v>
      </c>
      <c r="K2352" t="s">
        <v>294</v>
      </c>
      <c r="L2352" t="s">
        <v>79</v>
      </c>
      <c r="M2352" t="s">
        <v>7747</v>
      </c>
      <c r="N2352">
        <v>2</v>
      </c>
      <c r="P2352">
        <v>1</v>
      </c>
    </row>
    <row r="2353" spans="1:16" x14ac:dyDescent="0.35">
      <c r="A2353" t="s">
        <v>5199</v>
      </c>
      <c r="B2353" t="s">
        <v>1608</v>
      </c>
      <c r="C2353" t="s">
        <v>1472</v>
      </c>
      <c r="D2353" t="s">
        <v>478</v>
      </c>
      <c r="E2353" t="s">
        <v>1397</v>
      </c>
      <c r="F2353" t="s">
        <v>5201</v>
      </c>
      <c r="H2353" s="1">
        <v>45772</v>
      </c>
      <c r="I2353" t="s">
        <v>480</v>
      </c>
      <c r="J2353" t="s">
        <v>1</v>
      </c>
      <c r="K2353" t="s">
        <v>294</v>
      </c>
      <c r="L2353" t="s">
        <v>79</v>
      </c>
      <c r="M2353" t="s">
        <v>1472</v>
      </c>
      <c r="N2353">
        <v>2</v>
      </c>
      <c r="P2353">
        <v>1</v>
      </c>
    </row>
    <row r="2354" spans="1:16" x14ac:dyDescent="0.35">
      <c r="A2354" t="s">
        <v>5202</v>
      </c>
      <c r="B2354" t="s">
        <v>2716</v>
      </c>
      <c r="C2354" t="s">
        <v>1558</v>
      </c>
      <c r="D2354" t="s">
        <v>478</v>
      </c>
      <c r="E2354" t="s">
        <v>1397</v>
      </c>
      <c r="F2354" t="s">
        <v>5473</v>
      </c>
      <c r="H2354" s="1">
        <v>45772</v>
      </c>
      <c r="I2354" t="s">
        <v>480</v>
      </c>
      <c r="J2354" t="s">
        <v>1</v>
      </c>
      <c r="K2354" t="s">
        <v>294</v>
      </c>
      <c r="L2354" t="s">
        <v>79</v>
      </c>
      <c r="M2354" t="s">
        <v>7747</v>
      </c>
      <c r="N2354">
        <v>2</v>
      </c>
      <c r="P2354">
        <v>1</v>
      </c>
    </row>
    <row r="2355" spans="1:16" x14ac:dyDescent="0.35">
      <c r="A2355" t="s">
        <v>5204</v>
      </c>
      <c r="B2355" t="s">
        <v>3874</v>
      </c>
      <c r="C2355" t="s">
        <v>1558</v>
      </c>
      <c r="D2355" t="s">
        <v>478</v>
      </c>
      <c r="E2355" t="s">
        <v>1397</v>
      </c>
      <c r="F2355" t="s">
        <v>5205</v>
      </c>
      <c r="G2355" t="s">
        <v>1717</v>
      </c>
      <c r="H2355" s="1">
        <v>45772</v>
      </c>
      <c r="I2355" t="s">
        <v>480</v>
      </c>
      <c r="J2355" t="s">
        <v>1</v>
      </c>
      <c r="K2355" t="s">
        <v>294</v>
      </c>
      <c r="L2355" t="s">
        <v>79</v>
      </c>
      <c r="M2355" t="s">
        <v>7747</v>
      </c>
      <c r="N2355">
        <v>2</v>
      </c>
      <c r="P2355">
        <v>1</v>
      </c>
    </row>
    <row r="2356" spans="1:16" x14ac:dyDescent="0.35">
      <c r="A2356" t="s">
        <v>5204</v>
      </c>
      <c r="B2356" t="s">
        <v>2477</v>
      </c>
      <c r="C2356" t="s">
        <v>1402</v>
      </c>
      <c r="D2356" t="s">
        <v>478</v>
      </c>
      <c r="E2356" t="s">
        <v>1397</v>
      </c>
      <c r="F2356" t="s">
        <v>5474</v>
      </c>
      <c r="G2356" t="s">
        <v>1717</v>
      </c>
      <c r="H2356" s="1">
        <v>45772</v>
      </c>
      <c r="I2356" t="s">
        <v>480</v>
      </c>
      <c r="J2356" t="s">
        <v>1</v>
      </c>
      <c r="K2356" t="s">
        <v>294</v>
      </c>
      <c r="L2356" t="s">
        <v>79</v>
      </c>
      <c r="M2356" t="s">
        <v>7747</v>
      </c>
      <c r="N2356">
        <v>2</v>
      </c>
      <c r="P2356">
        <v>1</v>
      </c>
    </row>
    <row r="2357" spans="1:16" x14ac:dyDescent="0.35">
      <c r="A2357" t="s">
        <v>5207</v>
      </c>
      <c r="B2357" t="s">
        <v>2242</v>
      </c>
      <c r="C2357" t="s">
        <v>1402</v>
      </c>
      <c r="D2357" t="s">
        <v>478</v>
      </c>
      <c r="E2357" t="s">
        <v>1397</v>
      </c>
      <c r="F2357" t="s">
        <v>5208</v>
      </c>
      <c r="H2357" s="1">
        <v>45772</v>
      </c>
      <c r="I2357" t="s">
        <v>480</v>
      </c>
      <c r="J2357" t="s">
        <v>1</v>
      </c>
      <c r="K2357" t="s">
        <v>294</v>
      </c>
      <c r="L2357" t="s">
        <v>79</v>
      </c>
      <c r="M2357" t="s">
        <v>7747</v>
      </c>
      <c r="N2357">
        <v>2</v>
      </c>
      <c r="P2357">
        <v>1</v>
      </c>
    </row>
    <row r="2358" spans="1:16" x14ac:dyDescent="0.35">
      <c r="A2358" t="s">
        <v>5207</v>
      </c>
      <c r="B2358" t="s">
        <v>2084</v>
      </c>
      <c r="C2358" t="s">
        <v>1558</v>
      </c>
      <c r="D2358" t="s">
        <v>478</v>
      </c>
      <c r="E2358" t="s">
        <v>1397</v>
      </c>
      <c r="F2358" t="s">
        <v>5209</v>
      </c>
      <c r="H2358" s="1">
        <v>45772</v>
      </c>
      <c r="I2358" t="s">
        <v>480</v>
      </c>
      <c r="J2358" t="s">
        <v>1</v>
      </c>
      <c r="K2358" t="s">
        <v>294</v>
      </c>
      <c r="L2358" t="s">
        <v>79</v>
      </c>
      <c r="M2358" t="s">
        <v>7747</v>
      </c>
      <c r="N2358">
        <v>2</v>
      </c>
      <c r="P2358">
        <v>1</v>
      </c>
    </row>
    <row r="2359" spans="1:16" x14ac:dyDescent="0.35">
      <c r="A2359" t="s">
        <v>5207</v>
      </c>
      <c r="B2359" t="s">
        <v>3025</v>
      </c>
      <c r="C2359" t="s">
        <v>1558</v>
      </c>
      <c r="D2359" t="s">
        <v>478</v>
      </c>
      <c r="E2359" t="s">
        <v>1397</v>
      </c>
      <c r="F2359" t="s">
        <v>5210</v>
      </c>
      <c r="H2359" s="1">
        <v>45772</v>
      </c>
      <c r="I2359" t="s">
        <v>480</v>
      </c>
      <c r="J2359" t="s">
        <v>1</v>
      </c>
      <c r="K2359" t="s">
        <v>294</v>
      </c>
      <c r="L2359" t="s">
        <v>79</v>
      </c>
      <c r="M2359" t="s">
        <v>7747</v>
      </c>
      <c r="N2359">
        <v>2</v>
      </c>
      <c r="P2359">
        <v>1</v>
      </c>
    </row>
    <row r="2360" spans="1:16" x14ac:dyDescent="0.35">
      <c r="A2360" t="s">
        <v>5207</v>
      </c>
      <c r="B2360" t="s">
        <v>2800</v>
      </c>
      <c r="C2360" t="s">
        <v>1402</v>
      </c>
      <c r="D2360" t="s">
        <v>478</v>
      </c>
      <c r="E2360" t="s">
        <v>1397</v>
      </c>
      <c r="F2360" t="s">
        <v>5211</v>
      </c>
      <c r="H2360" s="1">
        <v>45772</v>
      </c>
      <c r="I2360" t="s">
        <v>480</v>
      </c>
      <c r="J2360" t="s">
        <v>1</v>
      </c>
      <c r="K2360" t="s">
        <v>294</v>
      </c>
      <c r="L2360" t="s">
        <v>79</v>
      </c>
      <c r="M2360" t="s">
        <v>7747</v>
      </c>
      <c r="N2360">
        <v>2</v>
      </c>
      <c r="P2360">
        <v>1</v>
      </c>
    </row>
    <row r="2361" spans="1:16" x14ac:dyDescent="0.35">
      <c r="A2361" t="s">
        <v>5212</v>
      </c>
      <c r="B2361" t="s">
        <v>5213</v>
      </c>
      <c r="C2361" t="s">
        <v>1402</v>
      </c>
      <c r="D2361" t="s">
        <v>478</v>
      </c>
      <c r="E2361" t="s">
        <v>1397</v>
      </c>
      <c r="F2361" t="s">
        <v>5475</v>
      </c>
      <c r="H2361" s="1">
        <v>45772</v>
      </c>
      <c r="I2361" t="s">
        <v>480</v>
      </c>
      <c r="J2361" t="s">
        <v>1</v>
      </c>
      <c r="K2361" t="s">
        <v>294</v>
      </c>
      <c r="L2361" t="s">
        <v>79</v>
      </c>
      <c r="M2361" t="s">
        <v>7747</v>
      </c>
      <c r="N2361">
        <v>2</v>
      </c>
      <c r="P2361">
        <v>1</v>
      </c>
    </row>
    <row r="2362" spans="1:16" x14ac:dyDescent="0.35">
      <c r="A2362" t="s">
        <v>5215</v>
      </c>
      <c r="B2362" t="s">
        <v>2945</v>
      </c>
      <c r="C2362" t="s">
        <v>1402</v>
      </c>
      <c r="D2362" t="s">
        <v>478</v>
      </c>
      <c r="E2362" t="s">
        <v>1397</v>
      </c>
      <c r="F2362" t="s">
        <v>5216</v>
      </c>
      <c r="H2362" s="1">
        <v>45772</v>
      </c>
      <c r="I2362" t="s">
        <v>480</v>
      </c>
      <c r="J2362" t="s">
        <v>1</v>
      </c>
      <c r="K2362" t="s">
        <v>294</v>
      </c>
      <c r="L2362" t="s">
        <v>79</v>
      </c>
      <c r="M2362" t="s">
        <v>7747</v>
      </c>
      <c r="N2362">
        <v>2</v>
      </c>
      <c r="P2362">
        <v>1</v>
      </c>
    </row>
    <row r="2363" spans="1:16" x14ac:dyDescent="0.35">
      <c r="A2363" t="s">
        <v>5217</v>
      </c>
      <c r="B2363" t="s">
        <v>5476</v>
      </c>
      <c r="C2363" t="s">
        <v>1558</v>
      </c>
      <c r="D2363" t="s">
        <v>478</v>
      </c>
      <c r="E2363" t="s">
        <v>1397</v>
      </c>
      <c r="F2363" t="s">
        <v>5477</v>
      </c>
      <c r="G2363" t="s">
        <v>1717</v>
      </c>
      <c r="H2363" s="1">
        <v>45772</v>
      </c>
      <c r="I2363" t="s">
        <v>480</v>
      </c>
      <c r="J2363" t="s">
        <v>1</v>
      </c>
      <c r="K2363" t="s">
        <v>294</v>
      </c>
      <c r="L2363" t="s">
        <v>79</v>
      </c>
      <c r="M2363" t="s">
        <v>7747</v>
      </c>
      <c r="N2363">
        <v>2</v>
      </c>
      <c r="P2363">
        <v>1</v>
      </c>
    </row>
    <row r="2364" spans="1:16" x14ac:dyDescent="0.35">
      <c r="A2364" t="s">
        <v>5222</v>
      </c>
      <c r="B2364" t="s">
        <v>2134</v>
      </c>
      <c r="C2364" t="s">
        <v>1402</v>
      </c>
      <c r="D2364" t="s">
        <v>478</v>
      </c>
      <c r="E2364" t="s">
        <v>1397</v>
      </c>
      <c r="F2364" t="s">
        <v>5223</v>
      </c>
      <c r="H2364" s="1">
        <v>45772</v>
      </c>
      <c r="I2364" t="s">
        <v>480</v>
      </c>
      <c r="J2364" t="s">
        <v>1</v>
      </c>
      <c r="K2364" t="s">
        <v>294</v>
      </c>
      <c r="L2364" t="s">
        <v>79</v>
      </c>
      <c r="M2364" t="s">
        <v>7747</v>
      </c>
      <c r="N2364">
        <v>2</v>
      </c>
      <c r="P2364">
        <v>1</v>
      </c>
    </row>
    <row r="2365" spans="1:16" x14ac:dyDescent="0.35">
      <c r="A2365" t="s">
        <v>5224</v>
      </c>
      <c r="B2365" t="s">
        <v>2221</v>
      </c>
      <c r="C2365" t="s">
        <v>1402</v>
      </c>
      <c r="D2365" t="s">
        <v>478</v>
      </c>
      <c r="E2365" t="s">
        <v>1397</v>
      </c>
      <c r="F2365" t="s">
        <v>5225</v>
      </c>
      <c r="H2365" s="1">
        <v>45772</v>
      </c>
      <c r="I2365" t="s">
        <v>480</v>
      </c>
      <c r="J2365" t="s">
        <v>1</v>
      </c>
      <c r="K2365" t="s">
        <v>294</v>
      </c>
      <c r="L2365" t="s">
        <v>79</v>
      </c>
      <c r="M2365" t="s">
        <v>7747</v>
      </c>
      <c r="N2365">
        <v>2</v>
      </c>
      <c r="P2365">
        <v>1</v>
      </c>
    </row>
    <row r="2366" spans="1:16" x14ac:dyDescent="0.35">
      <c r="A2366" t="s">
        <v>5224</v>
      </c>
      <c r="B2366" t="s">
        <v>1551</v>
      </c>
      <c r="C2366" t="s">
        <v>1402</v>
      </c>
      <c r="D2366" t="s">
        <v>478</v>
      </c>
      <c r="E2366" t="s">
        <v>1397</v>
      </c>
      <c r="F2366" t="s">
        <v>5226</v>
      </c>
      <c r="H2366" s="1">
        <v>45772</v>
      </c>
      <c r="I2366" t="s">
        <v>480</v>
      </c>
      <c r="J2366" t="s">
        <v>1</v>
      </c>
      <c r="K2366" t="s">
        <v>294</v>
      </c>
      <c r="L2366" t="s">
        <v>79</v>
      </c>
      <c r="M2366" t="s">
        <v>7747</v>
      </c>
      <c r="N2366">
        <v>2</v>
      </c>
      <c r="P2366">
        <v>1</v>
      </c>
    </row>
    <row r="2367" spans="1:16" x14ac:dyDescent="0.35">
      <c r="A2367" t="s">
        <v>5227</v>
      </c>
      <c r="B2367" t="s">
        <v>1884</v>
      </c>
      <c r="C2367" t="s">
        <v>1402</v>
      </c>
      <c r="D2367" t="s">
        <v>478</v>
      </c>
      <c r="E2367" t="s">
        <v>1397</v>
      </c>
      <c r="F2367" t="s">
        <v>5228</v>
      </c>
      <c r="H2367" s="1">
        <v>45772</v>
      </c>
      <c r="I2367" t="s">
        <v>480</v>
      </c>
      <c r="J2367" t="s">
        <v>1</v>
      </c>
      <c r="K2367" t="s">
        <v>294</v>
      </c>
      <c r="L2367" t="s">
        <v>79</v>
      </c>
      <c r="M2367" t="s">
        <v>7747</v>
      </c>
      <c r="N2367">
        <v>2</v>
      </c>
      <c r="P2367">
        <v>1</v>
      </c>
    </row>
    <row r="2368" spans="1:16" x14ac:dyDescent="0.35">
      <c r="A2368" t="s">
        <v>5227</v>
      </c>
      <c r="B2368" t="s">
        <v>5229</v>
      </c>
      <c r="C2368" t="s">
        <v>1402</v>
      </c>
      <c r="D2368" t="s">
        <v>478</v>
      </c>
      <c r="E2368" t="s">
        <v>1397</v>
      </c>
      <c r="F2368" t="s">
        <v>5478</v>
      </c>
      <c r="H2368" s="1">
        <v>45772</v>
      </c>
      <c r="I2368" t="s">
        <v>480</v>
      </c>
      <c r="J2368" t="s">
        <v>1</v>
      </c>
      <c r="K2368" t="s">
        <v>294</v>
      </c>
      <c r="L2368" t="s">
        <v>79</v>
      </c>
      <c r="M2368" t="s">
        <v>7747</v>
      </c>
      <c r="N2368">
        <v>2</v>
      </c>
      <c r="P2368">
        <v>1</v>
      </c>
    </row>
    <row r="2369" spans="1:16" x14ac:dyDescent="0.35">
      <c r="A2369" t="s">
        <v>5227</v>
      </c>
      <c r="B2369" t="s">
        <v>2114</v>
      </c>
      <c r="C2369" t="s">
        <v>1472</v>
      </c>
      <c r="D2369" t="s">
        <v>478</v>
      </c>
      <c r="E2369" t="s">
        <v>1397</v>
      </c>
      <c r="F2369" t="s">
        <v>5231</v>
      </c>
      <c r="H2369" s="1">
        <v>45772</v>
      </c>
      <c r="I2369" t="s">
        <v>480</v>
      </c>
      <c r="J2369" t="s">
        <v>1</v>
      </c>
      <c r="K2369" t="s">
        <v>294</v>
      </c>
      <c r="L2369" t="s">
        <v>79</v>
      </c>
      <c r="M2369" t="s">
        <v>1472</v>
      </c>
      <c r="N2369">
        <v>2</v>
      </c>
      <c r="P2369">
        <v>1</v>
      </c>
    </row>
    <row r="2370" spans="1:16" x14ac:dyDescent="0.35">
      <c r="A2370" t="s">
        <v>5232</v>
      </c>
      <c r="B2370" t="s">
        <v>2800</v>
      </c>
      <c r="C2370" t="s">
        <v>1402</v>
      </c>
      <c r="D2370" t="s">
        <v>478</v>
      </c>
      <c r="E2370" t="s">
        <v>1397</v>
      </c>
      <c r="F2370" t="s">
        <v>5479</v>
      </c>
      <c r="G2370" t="s">
        <v>1717</v>
      </c>
      <c r="H2370" s="1">
        <v>45772</v>
      </c>
      <c r="I2370" t="s">
        <v>480</v>
      </c>
      <c r="J2370" t="s">
        <v>1</v>
      </c>
      <c r="K2370" t="s">
        <v>294</v>
      </c>
      <c r="L2370" t="s">
        <v>79</v>
      </c>
      <c r="M2370" t="s">
        <v>7747</v>
      </c>
      <c r="N2370">
        <v>2</v>
      </c>
      <c r="P2370">
        <v>1</v>
      </c>
    </row>
    <row r="2371" spans="1:16" x14ac:dyDescent="0.35">
      <c r="A2371" t="s">
        <v>5234</v>
      </c>
      <c r="B2371" t="s">
        <v>5235</v>
      </c>
      <c r="C2371" t="s">
        <v>1402</v>
      </c>
      <c r="D2371" t="s">
        <v>478</v>
      </c>
      <c r="E2371" t="s">
        <v>1397</v>
      </c>
      <c r="F2371" t="s">
        <v>5236</v>
      </c>
      <c r="H2371" s="1">
        <v>45772</v>
      </c>
      <c r="I2371" t="s">
        <v>480</v>
      </c>
      <c r="J2371" t="s">
        <v>1</v>
      </c>
      <c r="K2371" t="s">
        <v>294</v>
      </c>
      <c r="L2371" t="s">
        <v>79</v>
      </c>
      <c r="M2371" t="s">
        <v>7747</v>
      </c>
      <c r="N2371">
        <v>2</v>
      </c>
      <c r="P2371">
        <v>1</v>
      </c>
    </row>
    <row r="2372" spans="1:16" x14ac:dyDescent="0.35">
      <c r="A2372" t="s">
        <v>5237</v>
      </c>
      <c r="B2372" t="s">
        <v>1805</v>
      </c>
      <c r="C2372" t="s">
        <v>1558</v>
      </c>
      <c r="D2372" t="s">
        <v>478</v>
      </c>
      <c r="E2372" t="s">
        <v>1397</v>
      </c>
      <c r="F2372" t="s">
        <v>5238</v>
      </c>
      <c r="H2372" s="1">
        <v>45772</v>
      </c>
      <c r="I2372" t="s">
        <v>480</v>
      </c>
      <c r="J2372" t="s">
        <v>1</v>
      </c>
      <c r="K2372" t="s">
        <v>294</v>
      </c>
      <c r="L2372" t="s">
        <v>79</v>
      </c>
      <c r="M2372" t="s">
        <v>7747</v>
      </c>
      <c r="N2372">
        <v>2</v>
      </c>
      <c r="P2372">
        <v>1</v>
      </c>
    </row>
    <row r="2373" spans="1:16" x14ac:dyDescent="0.35">
      <c r="A2373" t="s">
        <v>5239</v>
      </c>
      <c r="B2373" t="s">
        <v>3681</v>
      </c>
      <c r="C2373" t="s">
        <v>1558</v>
      </c>
      <c r="D2373" t="s">
        <v>478</v>
      </c>
      <c r="E2373" t="s">
        <v>1397</v>
      </c>
      <c r="F2373" t="s">
        <v>5240</v>
      </c>
      <c r="H2373" s="1">
        <v>45772</v>
      </c>
      <c r="I2373" t="s">
        <v>480</v>
      </c>
      <c r="J2373" t="s">
        <v>1</v>
      </c>
      <c r="K2373" t="s">
        <v>294</v>
      </c>
      <c r="L2373" t="s">
        <v>79</v>
      </c>
      <c r="M2373" t="s">
        <v>7747</v>
      </c>
      <c r="N2373">
        <v>2</v>
      </c>
      <c r="P2373">
        <v>1</v>
      </c>
    </row>
    <row r="2374" spans="1:16" x14ac:dyDescent="0.35">
      <c r="A2374" t="s">
        <v>5241</v>
      </c>
      <c r="B2374" t="s">
        <v>2971</v>
      </c>
      <c r="C2374" t="s">
        <v>1558</v>
      </c>
      <c r="D2374" t="s">
        <v>478</v>
      </c>
      <c r="E2374" t="s">
        <v>1397</v>
      </c>
      <c r="F2374" t="s">
        <v>5242</v>
      </c>
      <c r="G2374" t="s">
        <v>1717</v>
      </c>
      <c r="H2374" s="1">
        <v>45772</v>
      </c>
      <c r="I2374" t="s">
        <v>480</v>
      </c>
      <c r="J2374" t="s">
        <v>1</v>
      </c>
      <c r="K2374" t="s">
        <v>294</v>
      </c>
      <c r="L2374" t="s">
        <v>79</v>
      </c>
      <c r="M2374" t="s">
        <v>7747</v>
      </c>
      <c r="N2374">
        <v>2</v>
      </c>
      <c r="P2374">
        <v>1</v>
      </c>
    </row>
    <row r="2375" spans="1:16" x14ac:dyDescent="0.35">
      <c r="A2375" t="s">
        <v>5243</v>
      </c>
      <c r="B2375" t="s">
        <v>1608</v>
      </c>
      <c r="C2375" t="s">
        <v>1402</v>
      </c>
      <c r="D2375" t="s">
        <v>478</v>
      </c>
      <c r="E2375" t="s">
        <v>1397</v>
      </c>
      <c r="F2375" t="s">
        <v>5244</v>
      </c>
      <c r="H2375" s="1">
        <v>45772</v>
      </c>
      <c r="I2375" t="s">
        <v>480</v>
      </c>
      <c r="J2375" t="s">
        <v>1</v>
      </c>
      <c r="K2375" t="s">
        <v>294</v>
      </c>
      <c r="L2375" t="s">
        <v>79</v>
      </c>
      <c r="M2375" t="s">
        <v>7747</v>
      </c>
      <c r="N2375">
        <v>2</v>
      </c>
      <c r="P2375">
        <v>1</v>
      </c>
    </row>
    <row r="2376" spans="1:16" x14ac:dyDescent="0.35">
      <c r="A2376" t="s">
        <v>5245</v>
      </c>
      <c r="B2376" t="s">
        <v>5246</v>
      </c>
      <c r="C2376" t="s">
        <v>1558</v>
      </c>
      <c r="D2376" t="s">
        <v>478</v>
      </c>
      <c r="E2376" t="s">
        <v>1397</v>
      </c>
      <c r="F2376" t="s">
        <v>5247</v>
      </c>
      <c r="H2376" s="1">
        <v>45772</v>
      </c>
      <c r="I2376" t="s">
        <v>480</v>
      </c>
      <c r="J2376" t="s">
        <v>1</v>
      </c>
      <c r="K2376" t="s">
        <v>294</v>
      </c>
      <c r="L2376" t="s">
        <v>79</v>
      </c>
      <c r="M2376" t="s">
        <v>7747</v>
      </c>
      <c r="N2376">
        <v>2</v>
      </c>
      <c r="P2376">
        <v>1</v>
      </c>
    </row>
    <row r="2377" spans="1:16" x14ac:dyDescent="0.35">
      <c r="A2377" t="s">
        <v>5245</v>
      </c>
      <c r="B2377" t="s">
        <v>2101</v>
      </c>
      <c r="C2377" t="s">
        <v>1558</v>
      </c>
      <c r="D2377" t="s">
        <v>478</v>
      </c>
      <c r="E2377" t="s">
        <v>1397</v>
      </c>
      <c r="F2377" t="s">
        <v>5248</v>
      </c>
      <c r="H2377" s="1">
        <v>45772</v>
      </c>
      <c r="I2377" t="s">
        <v>480</v>
      </c>
      <c r="J2377" t="s">
        <v>1</v>
      </c>
      <c r="K2377" t="s">
        <v>294</v>
      </c>
      <c r="L2377" t="s">
        <v>79</v>
      </c>
      <c r="M2377" t="s">
        <v>7747</v>
      </c>
      <c r="N2377">
        <v>2</v>
      </c>
      <c r="P2377">
        <v>1</v>
      </c>
    </row>
    <row r="2378" spans="1:16" x14ac:dyDescent="0.35">
      <c r="A2378" t="s">
        <v>5249</v>
      </c>
      <c r="B2378" t="s">
        <v>1435</v>
      </c>
      <c r="C2378" t="s">
        <v>1558</v>
      </c>
      <c r="D2378" t="s">
        <v>478</v>
      </c>
      <c r="E2378" t="s">
        <v>1397</v>
      </c>
      <c r="F2378" t="s">
        <v>5250</v>
      </c>
      <c r="H2378" s="1">
        <v>45772</v>
      </c>
      <c r="I2378" t="s">
        <v>480</v>
      </c>
      <c r="J2378" t="s">
        <v>1</v>
      </c>
      <c r="K2378" t="s">
        <v>294</v>
      </c>
      <c r="L2378" t="s">
        <v>79</v>
      </c>
      <c r="M2378" t="s">
        <v>7747</v>
      </c>
      <c r="N2378">
        <v>2</v>
      </c>
      <c r="P2378">
        <v>1</v>
      </c>
    </row>
    <row r="2379" spans="1:16" x14ac:dyDescent="0.35">
      <c r="A2379" t="s">
        <v>5251</v>
      </c>
      <c r="B2379" t="s">
        <v>1406</v>
      </c>
      <c r="C2379" t="s">
        <v>1558</v>
      </c>
      <c r="D2379" t="s">
        <v>478</v>
      </c>
      <c r="E2379" t="s">
        <v>1397</v>
      </c>
      <c r="F2379" t="s">
        <v>5252</v>
      </c>
      <c r="H2379" s="1">
        <v>45772</v>
      </c>
      <c r="I2379" t="s">
        <v>480</v>
      </c>
      <c r="J2379" t="s">
        <v>1</v>
      </c>
      <c r="K2379" t="s">
        <v>294</v>
      </c>
      <c r="L2379" t="s">
        <v>79</v>
      </c>
      <c r="M2379" t="s">
        <v>7747</v>
      </c>
      <c r="N2379">
        <v>2</v>
      </c>
      <c r="P2379">
        <v>1</v>
      </c>
    </row>
    <row r="2380" spans="1:16" x14ac:dyDescent="0.35">
      <c r="A2380" t="s">
        <v>5253</v>
      </c>
      <c r="B2380" t="s">
        <v>2042</v>
      </c>
      <c r="C2380" t="s">
        <v>1558</v>
      </c>
      <c r="D2380" t="s">
        <v>478</v>
      </c>
      <c r="E2380" t="s">
        <v>1397</v>
      </c>
      <c r="F2380" t="s">
        <v>5480</v>
      </c>
      <c r="G2380" t="s">
        <v>1717</v>
      </c>
      <c r="H2380" s="1">
        <v>45772</v>
      </c>
      <c r="I2380" t="s">
        <v>480</v>
      </c>
      <c r="J2380" t="s">
        <v>1</v>
      </c>
      <c r="K2380" t="s">
        <v>294</v>
      </c>
      <c r="L2380" t="s">
        <v>79</v>
      </c>
      <c r="M2380" t="s">
        <v>7747</v>
      </c>
      <c r="N2380">
        <v>2</v>
      </c>
      <c r="P2380">
        <v>1</v>
      </c>
    </row>
    <row r="2381" spans="1:16" x14ac:dyDescent="0.35">
      <c r="A2381" t="s">
        <v>5255</v>
      </c>
      <c r="B2381" t="s">
        <v>2117</v>
      </c>
      <c r="C2381" t="s">
        <v>1402</v>
      </c>
      <c r="D2381" t="s">
        <v>478</v>
      </c>
      <c r="E2381" t="s">
        <v>1397</v>
      </c>
      <c r="F2381" t="s">
        <v>5256</v>
      </c>
      <c r="H2381" s="1">
        <v>45772</v>
      </c>
      <c r="I2381" t="s">
        <v>480</v>
      </c>
      <c r="J2381" t="s">
        <v>1</v>
      </c>
      <c r="K2381" t="s">
        <v>294</v>
      </c>
      <c r="L2381" t="s">
        <v>79</v>
      </c>
      <c r="M2381" t="s">
        <v>7747</v>
      </c>
      <c r="N2381">
        <v>2</v>
      </c>
      <c r="P2381">
        <v>1</v>
      </c>
    </row>
    <row r="2382" spans="1:16" x14ac:dyDescent="0.35">
      <c r="A2382" t="s">
        <v>5255</v>
      </c>
      <c r="B2382" t="s">
        <v>3020</v>
      </c>
      <c r="C2382" t="s">
        <v>1558</v>
      </c>
      <c r="D2382" t="s">
        <v>478</v>
      </c>
      <c r="E2382" t="s">
        <v>1397</v>
      </c>
      <c r="F2382" t="s">
        <v>5257</v>
      </c>
      <c r="H2382" s="1">
        <v>45772</v>
      </c>
      <c r="I2382" t="s">
        <v>480</v>
      </c>
      <c r="J2382" t="s">
        <v>1</v>
      </c>
      <c r="K2382" t="s">
        <v>294</v>
      </c>
      <c r="L2382" t="s">
        <v>79</v>
      </c>
      <c r="M2382" t="s">
        <v>7747</v>
      </c>
      <c r="N2382">
        <v>2</v>
      </c>
      <c r="P2382">
        <v>1</v>
      </c>
    </row>
    <row r="2383" spans="1:16" x14ac:dyDescent="0.35">
      <c r="A2383" t="s">
        <v>5258</v>
      </c>
      <c r="B2383" t="s">
        <v>5259</v>
      </c>
      <c r="C2383" t="s">
        <v>1558</v>
      </c>
      <c r="D2383" t="s">
        <v>478</v>
      </c>
      <c r="E2383" t="s">
        <v>1397</v>
      </c>
      <c r="F2383" t="s">
        <v>5481</v>
      </c>
      <c r="H2383" s="1">
        <v>45772</v>
      </c>
      <c r="I2383" t="s">
        <v>480</v>
      </c>
      <c r="J2383" t="s">
        <v>1</v>
      </c>
      <c r="K2383" t="s">
        <v>294</v>
      </c>
      <c r="L2383" t="s">
        <v>79</v>
      </c>
      <c r="M2383" t="s">
        <v>7747</v>
      </c>
      <c r="N2383">
        <v>2</v>
      </c>
      <c r="P2383">
        <v>1</v>
      </c>
    </row>
    <row r="2384" spans="1:16" x14ac:dyDescent="0.35">
      <c r="A2384" t="s">
        <v>5261</v>
      </c>
      <c r="B2384" t="s">
        <v>1485</v>
      </c>
      <c r="C2384" t="s">
        <v>1558</v>
      </c>
      <c r="D2384" t="s">
        <v>478</v>
      </c>
      <c r="E2384" t="s">
        <v>1397</v>
      </c>
      <c r="F2384" t="s">
        <v>5262</v>
      </c>
      <c r="H2384" s="1">
        <v>45772</v>
      </c>
      <c r="I2384" t="s">
        <v>480</v>
      </c>
      <c r="J2384" t="s">
        <v>1</v>
      </c>
      <c r="K2384" t="s">
        <v>294</v>
      </c>
      <c r="L2384" t="s">
        <v>79</v>
      </c>
      <c r="M2384" t="s">
        <v>7747</v>
      </c>
      <c r="N2384">
        <v>2</v>
      </c>
      <c r="P2384">
        <v>1</v>
      </c>
    </row>
    <row r="2385" spans="1:16" x14ac:dyDescent="0.35">
      <c r="A2385" t="s">
        <v>5263</v>
      </c>
      <c r="B2385" t="s">
        <v>5264</v>
      </c>
      <c r="C2385" t="s">
        <v>1402</v>
      </c>
      <c r="D2385" t="s">
        <v>478</v>
      </c>
      <c r="E2385" t="s">
        <v>1397</v>
      </c>
      <c r="F2385" t="s">
        <v>5482</v>
      </c>
      <c r="H2385" s="1">
        <v>45772</v>
      </c>
      <c r="I2385" t="s">
        <v>480</v>
      </c>
      <c r="J2385" t="s">
        <v>1</v>
      </c>
      <c r="K2385" t="s">
        <v>294</v>
      </c>
      <c r="L2385" t="s">
        <v>79</v>
      </c>
      <c r="M2385" t="s">
        <v>7747</v>
      </c>
      <c r="N2385">
        <v>2</v>
      </c>
      <c r="P2385">
        <v>1</v>
      </c>
    </row>
    <row r="2386" spans="1:16" x14ac:dyDescent="0.35">
      <c r="A2386" t="s">
        <v>5266</v>
      </c>
      <c r="B2386" t="s">
        <v>2533</v>
      </c>
      <c r="C2386" t="s">
        <v>1558</v>
      </c>
      <c r="D2386" t="s">
        <v>478</v>
      </c>
      <c r="E2386" t="s">
        <v>1397</v>
      </c>
      <c r="F2386" t="s">
        <v>5483</v>
      </c>
      <c r="H2386" s="1">
        <v>45772</v>
      </c>
      <c r="I2386" t="s">
        <v>480</v>
      </c>
      <c r="J2386" t="s">
        <v>1</v>
      </c>
      <c r="K2386" t="s">
        <v>294</v>
      </c>
      <c r="L2386" t="s">
        <v>79</v>
      </c>
      <c r="M2386" t="s">
        <v>7747</v>
      </c>
      <c r="N2386">
        <v>2</v>
      </c>
      <c r="P2386">
        <v>1</v>
      </c>
    </row>
    <row r="2387" spans="1:16" x14ac:dyDescent="0.35">
      <c r="A2387" t="s">
        <v>5268</v>
      </c>
      <c r="B2387" t="s">
        <v>5269</v>
      </c>
      <c r="C2387" t="s">
        <v>1558</v>
      </c>
      <c r="D2387" t="s">
        <v>478</v>
      </c>
      <c r="E2387" t="s">
        <v>1397</v>
      </c>
      <c r="F2387" t="s">
        <v>5484</v>
      </c>
      <c r="G2387" t="s">
        <v>1717</v>
      </c>
      <c r="H2387" s="1">
        <v>45772</v>
      </c>
      <c r="I2387" t="s">
        <v>480</v>
      </c>
      <c r="J2387" t="s">
        <v>1</v>
      </c>
      <c r="K2387" t="s">
        <v>294</v>
      </c>
      <c r="L2387" t="s">
        <v>79</v>
      </c>
      <c r="M2387" t="s">
        <v>7747</v>
      </c>
      <c r="N2387">
        <v>2</v>
      </c>
      <c r="P2387">
        <v>1</v>
      </c>
    </row>
    <row r="2388" spans="1:16" x14ac:dyDescent="0.35">
      <c r="A2388" t="s">
        <v>5271</v>
      </c>
      <c r="B2388" t="s">
        <v>5272</v>
      </c>
      <c r="C2388" t="s">
        <v>1402</v>
      </c>
      <c r="D2388" t="s">
        <v>478</v>
      </c>
      <c r="E2388" t="s">
        <v>1397</v>
      </c>
      <c r="F2388" t="s">
        <v>5485</v>
      </c>
      <c r="H2388" s="1">
        <v>45772</v>
      </c>
      <c r="I2388" t="s">
        <v>480</v>
      </c>
      <c r="J2388" t="s">
        <v>1</v>
      </c>
      <c r="K2388" t="s">
        <v>294</v>
      </c>
      <c r="L2388" t="s">
        <v>79</v>
      </c>
      <c r="M2388" t="s">
        <v>7747</v>
      </c>
      <c r="N2388">
        <v>2</v>
      </c>
      <c r="P2388">
        <v>1</v>
      </c>
    </row>
    <row r="2389" spans="1:16" x14ac:dyDescent="0.35">
      <c r="A2389" t="s">
        <v>5274</v>
      </c>
      <c r="B2389" t="s">
        <v>2177</v>
      </c>
      <c r="C2389" t="s">
        <v>1402</v>
      </c>
      <c r="D2389" t="s">
        <v>478</v>
      </c>
      <c r="E2389" t="s">
        <v>1397</v>
      </c>
      <c r="F2389" t="s">
        <v>5275</v>
      </c>
      <c r="H2389" s="1">
        <v>45772</v>
      </c>
      <c r="I2389" t="s">
        <v>480</v>
      </c>
      <c r="J2389" t="s">
        <v>1</v>
      </c>
      <c r="K2389" t="s">
        <v>294</v>
      </c>
      <c r="L2389" t="s">
        <v>79</v>
      </c>
      <c r="M2389" t="s">
        <v>7747</v>
      </c>
      <c r="N2389">
        <v>2</v>
      </c>
      <c r="P2389">
        <v>1</v>
      </c>
    </row>
    <row r="2390" spans="1:16" x14ac:dyDescent="0.35">
      <c r="A2390" t="s">
        <v>5097</v>
      </c>
      <c r="B2390" t="s">
        <v>4272</v>
      </c>
      <c r="C2390" t="s">
        <v>1558</v>
      </c>
      <c r="D2390" t="s">
        <v>478</v>
      </c>
      <c r="E2390" t="s">
        <v>1397</v>
      </c>
      <c r="F2390" t="s">
        <v>5276</v>
      </c>
      <c r="H2390" s="1">
        <v>45772</v>
      </c>
      <c r="I2390" t="s">
        <v>480</v>
      </c>
      <c r="J2390" t="s">
        <v>1</v>
      </c>
      <c r="K2390" t="s">
        <v>294</v>
      </c>
      <c r="L2390" t="s">
        <v>79</v>
      </c>
      <c r="M2390" t="s">
        <v>7747</v>
      </c>
      <c r="N2390">
        <v>2</v>
      </c>
      <c r="P2390">
        <v>1</v>
      </c>
    </row>
    <row r="2391" spans="1:16" x14ac:dyDescent="0.35">
      <c r="A2391" t="s">
        <v>5277</v>
      </c>
      <c r="B2391" t="s">
        <v>2831</v>
      </c>
      <c r="C2391" t="s">
        <v>1558</v>
      </c>
      <c r="D2391" t="s">
        <v>478</v>
      </c>
      <c r="E2391" t="s">
        <v>1397</v>
      </c>
      <c r="F2391" t="s">
        <v>5278</v>
      </c>
      <c r="H2391" s="1">
        <v>45772</v>
      </c>
      <c r="I2391" t="s">
        <v>480</v>
      </c>
      <c r="J2391" t="s">
        <v>1</v>
      </c>
      <c r="K2391" t="s">
        <v>294</v>
      </c>
      <c r="L2391" t="s">
        <v>79</v>
      </c>
      <c r="M2391" t="s">
        <v>7747</v>
      </c>
      <c r="N2391">
        <v>2</v>
      </c>
      <c r="P2391">
        <v>1</v>
      </c>
    </row>
    <row r="2392" spans="1:16" x14ac:dyDescent="0.35">
      <c r="A2392" t="s">
        <v>5279</v>
      </c>
      <c r="B2392" t="s">
        <v>5280</v>
      </c>
      <c r="C2392" t="s">
        <v>1558</v>
      </c>
      <c r="D2392" t="s">
        <v>478</v>
      </c>
      <c r="E2392" t="s">
        <v>1397</v>
      </c>
      <c r="F2392" t="s">
        <v>5486</v>
      </c>
      <c r="H2392" s="1">
        <v>45772</v>
      </c>
      <c r="I2392" t="s">
        <v>480</v>
      </c>
      <c r="J2392" t="s">
        <v>1</v>
      </c>
      <c r="K2392" t="s">
        <v>294</v>
      </c>
      <c r="L2392" t="s">
        <v>79</v>
      </c>
      <c r="M2392" t="s">
        <v>7747</v>
      </c>
      <c r="N2392">
        <v>2</v>
      </c>
      <c r="P2392">
        <v>1</v>
      </c>
    </row>
    <row r="2393" spans="1:16" x14ac:dyDescent="0.35">
      <c r="A2393" t="s">
        <v>5282</v>
      </c>
      <c r="B2393" t="s">
        <v>1735</v>
      </c>
      <c r="C2393" t="s">
        <v>1558</v>
      </c>
      <c r="D2393" t="s">
        <v>478</v>
      </c>
      <c r="E2393" t="s">
        <v>1397</v>
      </c>
      <c r="F2393" t="s">
        <v>5283</v>
      </c>
      <c r="H2393" s="1">
        <v>45772</v>
      </c>
      <c r="I2393" t="s">
        <v>480</v>
      </c>
      <c r="J2393" t="s">
        <v>1</v>
      </c>
      <c r="K2393" t="s">
        <v>294</v>
      </c>
      <c r="L2393" t="s">
        <v>79</v>
      </c>
      <c r="M2393" t="s">
        <v>7747</v>
      </c>
      <c r="N2393">
        <v>2</v>
      </c>
      <c r="P2393">
        <v>1</v>
      </c>
    </row>
    <row r="2394" spans="1:16" x14ac:dyDescent="0.35">
      <c r="A2394" t="s">
        <v>5284</v>
      </c>
      <c r="B2394" t="s">
        <v>1551</v>
      </c>
      <c r="C2394" t="s">
        <v>1402</v>
      </c>
      <c r="D2394" t="s">
        <v>478</v>
      </c>
      <c r="E2394" t="s">
        <v>1397</v>
      </c>
      <c r="F2394" t="s">
        <v>5285</v>
      </c>
      <c r="H2394" s="1">
        <v>45772</v>
      </c>
      <c r="I2394" t="s">
        <v>480</v>
      </c>
      <c r="J2394" t="s">
        <v>1</v>
      </c>
      <c r="K2394" t="s">
        <v>294</v>
      </c>
      <c r="L2394" t="s">
        <v>79</v>
      </c>
      <c r="M2394" t="s">
        <v>7747</v>
      </c>
      <c r="N2394">
        <v>2</v>
      </c>
      <c r="P2394">
        <v>1</v>
      </c>
    </row>
    <row r="2395" spans="1:16" x14ac:dyDescent="0.35">
      <c r="A2395" t="s">
        <v>5286</v>
      </c>
      <c r="B2395" t="s">
        <v>5287</v>
      </c>
      <c r="C2395" t="s">
        <v>1402</v>
      </c>
      <c r="D2395" t="s">
        <v>478</v>
      </c>
      <c r="E2395" t="s">
        <v>1397</v>
      </c>
      <c r="F2395" t="s">
        <v>5288</v>
      </c>
      <c r="H2395" s="1">
        <v>45772</v>
      </c>
      <c r="I2395" t="s">
        <v>480</v>
      </c>
      <c r="J2395" t="s">
        <v>1</v>
      </c>
      <c r="K2395" t="s">
        <v>294</v>
      </c>
      <c r="L2395" t="s">
        <v>79</v>
      </c>
      <c r="M2395" t="s">
        <v>7747</v>
      </c>
      <c r="N2395">
        <v>2</v>
      </c>
      <c r="P2395">
        <v>1</v>
      </c>
    </row>
    <row r="2396" spans="1:16" x14ac:dyDescent="0.35">
      <c r="A2396" t="s">
        <v>2373</v>
      </c>
      <c r="B2396" t="s">
        <v>2219</v>
      </c>
      <c r="C2396" t="s">
        <v>1558</v>
      </c>
      <c r="D2396" t="s">
        <v>478</v>
      </c>
      <c r="E2396" t="s">
        <v>1397</v>
      </c>
      <c r="F2396" t="s">
        <v>5289</v>
      </c>
      <c r="H2396" s="1">
        <v>45772</v>
      </c>
      <c r="I2396" t="s">
        <v>480</v>
      </c>
      <c r="J2396" t="s">
        <v>1</v>
      </c>
      <c r="K2396" t="s">
        <v>294</v>
      </c>
      <c r="L2396" t="s">
        <v>79</v>
      </c>
      <c r="M2396" t="s">
        <v>7747</v>
      </c>
      <c r="N2396">
        <v>2</v>
      </c>
      <c r="P2396">
        <v>1</v>
      </c>
    </row>
    <row r="2397" spans="1:16" x14ac:dyDescent="0.35">
      <c r="A2397" t="s">
        <v>2373</v>
      </c>
      <c r="B2397" t="s">
        <v>5184</v>
      </c>
      <c r="C2397" t="s">
        <v>1402</v>
      </c>
      <c r="D2397" t="s">
        <v>478</v>
      </c>
      <c r="E2397" t="s">
        <v>1397</v>
      </c>
      <c r="F2397" t="s">
        <v>5487</v>
      </c>
      <c r="H2397" s="1">
        <v>45772</v>
      </c>
      <c r="I2397" t="s">
        <v>480</v>
      </c>
      <c r="J2397" t="s">
        <v>1</v>
      </c>
      <c r="K2397" t="s">
        <v>294</v>
      </c>
      <c r="L2397" t="s">
        <v>79</v>
      </c>
      <c r="M2397" t="s">
        <v>7747</v>
      </c>
      <c r="N2397">
        <v>2</v>
      </c>
      <c r="P2397">
        <v>1</v>
      </c>
    </row>
    <row r="2398" spans="1:16" x14ac:dyDescent="0.35">
      <c r="A2398" t="s">
        <v>5291</v>
      </c>
      <c r="B2398" t="s">
        <v>5292</v>
      </c>
      <c r="C2398" t="s">
        <v>1472</v>
      </c>
      <c r="D2398" t="s">
        <v>478</v>
      </c>
      <c r="E2398" t="s">
        <v>1397</v>
      </c>
      <c r="F2398" t="s">
        <v>5488</v>
      </c>
      <c r="H2398" s="1">
        <v>45772</v>
      </c>
      <c r="I2398" t="s">
        <v>480</v>
      </c>
      <c r="J2398" t="s">
        <v>1</v>
      </c>
      <c r="K2398" t="s">
        <v>294</v>
      </c>
      <c r="L2398" t="s">
        <v>79</v>
      </c>
      <c r="M2398" t="s">
        <v>1472</v>
      </c>
      <c r="N2398">
        <v>2</v>
      </c>
      <c r="P2398">
        <v>1</v>
      </c>
    </row>
    <row r="2399" spans="1:16" x14ac:dyDescent="0.35">
      <c r="A2399" t="s">
        <v>5291</v>
      </c>
      <c r="B2399" t="s">
        <v>5294</v>
      </c>
      <c r="C2399" t="s">
        <v>1472</v>
      </c>
      <c r="D2399" t="s">
        <v>478</v>
      </c>
      <c r="E2399" t="s">
        <v>1397</v>
      </c>
      <c r="F2399" t="s">
        <v>5489</v>
      </c>
      <c r="H2399" s="1">
        <v>45772</v>
      </c>
      <c r="I2399" t="s">
        <v>480</v>
      </c>
      <c r="J2399" t="s">
        <v>1</v>
      </c>
      <c r="K2399" t="s">
        <v>294</v>
      </c>
      <c r="L2399" t="s">
        <v>79</v>
      </c>
      <c r="M2399" t="s">
        <v>1472</v>
      </c>
      <c r="N2399">
        <v>2</v>
      </c>
      <c r="P2399">
        <v>1</v>
      </c>
    </row>
    <row r="2400" spans="1:16" x14ac:dyDescent="0.35">
      <c r="A2400" t="s">
        <v>5296</v>
      </c>
      <c r="B2400" t="s">
        <v>2319</v>
      </c>
      <c r="C2400" t="s">
        <v>1558</v>
      </c>
      <c r="D2400" t="s">
        <v>478</v>
      </c>
      <c r="E2400" t="s">
        <v>1397</v>
      </c>
      <c r="F2400" t="s">
        <v>5297</v>
      </c>
      <c r="H2400" s="1">
        <v>45772</v>
      </c>
      <c r="I2400" t="s">
        <v>480</v>
      </c>
      <c r="J2400" t="s">
        <v>1</v>
      </c>
      <c r="K2400" t="s">
        <v>294</v>
      </c>
      <c r="L2400" t="s">
        <v>79</v>
      </c>
      <c r="M2400" t="s">
        <v>7747</v>
      </c>
      <c r="N2400">
        <v>2</v>
      </c>
      <c r="P2400">
        <v>1</v>
      </c>
    </row>
    <row r="2401" spans="1:16" x14ac:dyDescent="0.35">
      <c r="A2401" t="s">
        <v>5296</v>
      </c>
      <c r="B2401" t="s">
        <v>5298</v>
      </c>
      <c r="C2401" t="s">
        <v>1402</v>
      </c>
      <c r="D2401" t="s">
        <v>478</v>
      </c>
      <c r="E2401" t="s">
        <v>1397</v>
      </c>
      <c r="F2401" t="s">
        <v>5490</v>
      </c>
      <c r="H2401" s="1">
        <v>45772</v>
      </c>
      <c r="I2401" t="s">
        <v>480</v>
      </c>
      <c r="J2401" t="s">
        <v>1</v>
      </c>
      <c r="K2401" t="s">
        <v>294</v>
      </c>
      <c r="L2401" t="s">
        <v>79</v>
      </c>
      <c r="M2401" t="s">
        <v>7747</v>
      </c>
      <c r="N2401">
        <v>2</v>
      </c>
      <c r="P2401">
        <v>1</v>
      </c>
    </row>
    <row r="2402" spans="1:16" x14ac:dyDescent="0.35">
      <c r="A2402" t="s">
        <v>5300</v>
      </c>
      <c r="B2402" t="s">
        <v>2355</v>
      </c>
      <c r="C2402" t="s">
        <v>1558</v>
      </c>
      <c r="D2402" t="s">
        <v>478</v>
      </c>
      <c r="E2402" t="s">
        <v>1397</v>
      </c>
      <c r="F2402" t="s">
        <v>5301</v>
      </c>
      <c r="H2402" s="1">
        <v>45772</v>
      </c>
      <c r="I2402" t="s">
        <v>480</v>
      </c>
      <c r="J2402" t="s">
        <v>1</v>
      </c>
      <c r="K2402" t="s">
        <v>294</v>
      </c>
      <c r="L2402" t="s">
        <v>79</v>
      </c>
      <c r="M2402" t="s">
        <v>7747</v>
      </c>
      <c r="N2402">
        <v>2</v>
      </c>
      <c r="P2402">
        <v>1</v>
      </c>
    </row>
    <row r="2403" spans="1:16" x14ac:dyDescent="0.35">
      <c r="A2403" t="s">
        <v>5302</v>
      </c>
      <c r="B2403" t="s">
        <v>1418</v>
      </c>
      <c r="C2403" t="s">
        <v>1402</v>
      </c>
      <c r="D2403" t="s">
        <v>478</v>
      </c>
      <c r="E2403" t="s">
        <v>1397</v>
      </c>
      <c r="F2403" t="s">
        <v>5303</v>
      </c>
      <c r="H2403" s="1">
        <v>45772</v>
      </c>
      <c r="I2403" t="s">
        <v>480</v>
      </c>
      <c r="J2403" t="s">
        <v>1</v>
      </c>
      <c r="K2403" t="s">
        <v>294</v>
      </c>
      <c r="L2403" t="s">
        <v>79</v>
      </c>
      <c r="M2403" t="s">
        <v>7747</v>
      </c>
      <c r="N2403">
        <v>2</v>
      </c>
      <c r="P2403">
        <v>1</v>
      </c>
    </row>
    <row r="2404" spans="1:16" x14ac:dyDescent="0.35">
      <c r="A2404" t="s">
        <v>5304</v>
      </c>
      <c r="B2404" t="s">
        <v>5034</v>
      </c>
      <c r="C2404" t="s">
        <v>1558</v>
      </c>
      <c r="D2404" t="s">
        <v>478</v>
      </c>
      <c r="E2404" t="s">
        <v>1397</v>
      </c>
      <c r="F2404" t="s">
        <v>5305</v>
      </c>
      <c r="H2404" s="1">
        <v>45772</v>
      </c>
      <c r="I2404" t="s">
        <v>480</v>
      </c>
      <c r="J2404" t="s">
        <v>1</v>
      </c>
      <c r="K2404" t="s">
        <v>294</v>
      </c>
      <c r="L2404" t="s">
        <v>79</v>
      </c>
      <c r="M2404" t="s">
        <v>7747</v>
      </c>
      <c r="N2404">
        <v>2</v>
      </c>
      <c r="P2404">
        <v>1</v>
      </c>
    </row>
    <row r="2405" spans="1:16" x14ac:dyDescent="0.35">
      <c r="A2405" t="s">
        <v>5304</v>
      </c>
      <c r="B2405" t="s">
        <v>5306</v>
      </c>
      <c r="C2405" t="s">
        <v>1402</v>
      </c>
      <c r="D2405" t="s">
        <v>478</v>
      </c>
      <c r="E2405" t="s">
        <v>1397</v>
      </c>
      <c r="F2405" t="s">
        <v>5491</v>
      </c>
      <c r="H2405" s="1">
        <v>45772</v>
      </c>
      <c r="I2405" t="s">
        <v>480</v>
      </c>
      <c r="J2405" t="s">
        <v>1</v>
      </c>
      <c r="K2405" t="s">
        <v>294</v>
      </c>
      <c r="L2405" t="s">
        <v>79</v>
      </c>
      <c r="M2405" t="s">
        <v>7747</v>
      </c>
      <c r="N2405">
        <v>2</v>
      </c>
      <c r="P2405">
        <v>1</v>
      </c>
    </row>
    <row r="2406" spans="1:16" x14ac:dyDescent="0.35">
      <c r="A2406" t="s">
        <v>5308</v>
      </c>
      <c r="B2406" t="s">
        <v>1485</v>
      </c>
      <c r="C2406" t="s">
        <v>1558</v>
      </c>
      <c r="D2406" t="s">
        <v>478</v>
      </c>
      <c r="E2406" t="s">
        <v>1397</v>
      </c>
      <c r="F2406" t="s">
        <v>5309</v>
      </c>
      <c r="H2406" s="1">
        <v>45772</v>
      </c>
      <c r="I2406" t="s">
        <v>480</v>
      </c>
      <c r="J2406" t="s">
        <v>1</v>
      </c>
      <c r="K2406" t="s">
        <v>294</v>
      </c>
      <c r="L2406" t="s">
        <v>79</v>
      </c>
      <c r="M2406" t="s">
        <v>7747</v>
      </c>
      <c r="N2406">
        <v>2</v>
      </c>
      <c r="P2406">
        <v>1</v>
      </c>
    </row>
    <row r="2407" spans="1:16" x14ac:dyDescent="0.35">
      <c r="A2407" t="s">
        <v>5310</v>
      </c>
      <c r="B2407" t="s">
        <v>5311</v>
      </c>
      <c r="C2407" t="s">
        <v>1558</v>
      </c>
      <c r="D2407" t="s">
        <v>478</v>
      </c>
      <c r="E2407" t="s">
        <v>1397</v>
      </c>
      <c r="F2407" t="s">
        <v>5312</v>
      </c>
      <c r="H2407" s="1">
        <v>45772</v>
      </c>
      <c r="I2407" t="s">
        <v>480</v>
      </c>
      <c r="J2407" t="s">
        <v>1</v>
      </c>
      <c r="K2407" t="s">
        <v>294</v>
      </c>
      <c r="L2407" t="s">
        <v>79</v>
      </c>
      <c r="M2407" t="s">
        <v>7747</v>
      </c>
      <c r="N2407">
        <v>2</v>
      </c>
      <c r="P2407">
        <v>1</v>
      </c>
    </row>
    <row r="2408" spans="1:16" x14ac:dyDescent="0.35">
      <c r="A2408" t="s">
        <v>5313</v>
      </c>
      <c r="B2408" t="s">
        <v>1887</v>
      </c>
      <c r="C2408" t="s">
        <v>1402</v>
      </c>
      <c r="D2408" t="s">
        <v>478</v>
      </c>
      <c r="E2408" t="s">
        <v>1397</v>
      </c>
      <c r="F2408" t="s">
        <v>5314</v>
      </c>
      <c r="H2408" s="1">
        <v>45772</v>
      </c>
      <c r="I2408" t="s">
        <v>480</v>
      </c>
      <c r="J2408" t="s">
        <v>1</v>
      </c>
      <c r="K2408" t="s">
        <v>294</v>
      </c>
      <c r="L2408" t="s">
        <v>79</v>
      </c>
      <c r="M2408" t="s">
        <v>7747</v>
      </c>
      <c r="N2408">
        <v>2</v>
      </c>
      <c r="P2408">
        <v>1</v>
      </c>
    </row>
    <row r="2409" spans="1:16" x14ac:dyDescent="0.35">
      <c r="A2409" t="s">
        <v>5315</v>
      </c>
      <c r="B2409" t="s">
        <v>2162</v>
      </c>
      <c r="C2409" t="s">
        <v>1558</v>
      </c>
      <c r="D2409" t="s">
        <v>478</v>
      </c>
      <c r="E2409" t="s">
        <v>1397</v>
      </c>
      <c r="F2409" t="s">
        <v>5316</v>
      </c>
      <c r="H2409" s="1">
        <v>45772</v>
      </c>
      <c r="I2409" t="s">
        <v>480</v>
      </c>
      <c r="J2409" t="s">
        <v>1</v>
      </c>
      <c r="K2409" t="s">
        <v>294</v>
      </c>
      <c r="L2409" t="s">
        <v>79</v>
      </c>
      <c r="M2409" t="s">
        <v>7747</v>
      </c>
      <c r="N2409">
        <v>2</v>
      </c>
      <c r="P2409">
        <v>1</v>
      </c>
    </row>
    <row r="2410" spans="1:16" x14ac:dyDescent="0.35">
      <c r="A2410" t="s">
        <v>5317</v>
      </c>
      <c r="B2410" t="s">
        <v>5318</v>
      </c>
      <c r="C2410" t="s">
        <v>1558</v>
      </c>
      <c r="D2410" t="s">
        <v>478</v>
      </c>
      <c r="E2410" t="s">
        <v>1397</v>
      </c>
      <c r="F2410" t="s">
        <v>5492</v>
      </c>
      <c r="H2410" s="1">
        <v>45772</v>
      </c>
      <c r="I2410" t="s">
        <v>480</v>
      </c>
      <c r="J2410" t="s">
        <v>1</v>
      </c>
      <c r="K2410" t="s">
        <v>294</v>
      </c>
      <c r="L2410" t="s">
        <v>79</v>
      </c>
      <c r="M2410" t="s">
        <v>7747</v>
      </c>
      <c r="N2410">
        <v>2</v>
      </c>
      <c r="P2410">
        <v>1</v>
      </c>
    </row>
    <row r="2411" spans="1:16" x14ac:dyDescent="0.35">
      <c r="A2411" t="s">
        <v>5320</v>
      </c>
      <c r="B2411" t="s">
        <v>5321</v>
      </c>
      <c r="C2411" t="s">
        <v>1402</v>
      </c>
      <c r="D2411" t="s">
        <v>478</v>
      </c>
      <c r="E2411" t="s">
        <v>1397</v>
      </c>
      <c r="F2411" t="s">
        <v>5493</v>
      </c>
      <c r="H2411" s="1">
        <v>45772</v>
      </c>
      <c r="I2411" t="s">
        <v>480</v>
      </c>
      <c r="J2411" t="s">
        <v>1</v>
      </c>
      <c r="K2411" t="s">
        <v>294</v>
      </c>
      <c r="L2411" t="s">
        <v>79</v>
      </c>
      <c r="M2411" t="s">
        <v>7747</v>
      </c>
      <c r="N2411">
        <v>2</v>
      </c>
      <c r="P2411">
        <v>1</v>
      </c>
    </row>
    <row r="2412" spans="1:16" x14ac:dyDescent="0.35">
      <c r="A2412" t="s">
        <v>5320</v>
      </c>
      <c r="B2412" t="s">
        <v>5323</v>
      </c>
      <c r="C2412" t="s">
        <v>1472</v>
      </c>
      <c r="D2412" t="s">
        <v>478</v>
      </c>
      <c r="E2412" t="s">
        <v>1397</v>
      </c>
      <c r="F2412" t="s">
        <v>5494</v>
      </c>
      <c r="H2412" s="1">
        <v>45772</v>
      </c>
      <c r="I2412" t="s">
        <v>480</v>
      </c>
      <c r="J2412" t="s">
        <v>1</v>
      </c>
      <c r="K2412" t="s">
        <v>294</v>
      </c>
      <c r="L2412" t="s">
        <v>79</v>
      </c>
      <c r="M2412" t="s">
        <v>1472</v>
      </c>
      <c r="N2412">
        <v>2</v>
      </c>
      <c r="P2412">
        <v>1</v>
      </c>
    </row>
    <row r="2413" spans="1:16" x14ac:dyDescent="0.35">
      <c r="A2413" t="s">
        <v>5325</v>
      </c>
      <c r="B2413" t="s">
        <v>5326</v>
      </c>
      <c r="C2413" t="s">
        <v>1558</v>
      </c>
      <c r="D2413" t="s">
        <v>478</v>
      </c>
      <c r="E2413" t="s">
        <v>1397</v>
      </c>
      <c r="F2413" t="s">
        <v>5327</v>
      </c>
      <c r="H2413" s="1">
        <v>45772</v>
      </c>
      <c r="I2413" t="s">
        <v>480</v>
      </c>
      <c r="J2413" t="s">
        <v>1</v>
      </c>
      <c r="K2413" t="s">
        <v>294</v>
      </c>
      <c r="L2413" t="s">
        <v>79</v>
      </c>
      <c r="M2413" t="s">
        <v>7747</v>
      </c>
      <c r="N2413">
        <v>2</v>
      </c>
      <c r="P2413">
        <v>1</v>
      </c>
    </row>
    <row r="2414" spans="1:16" x14ac:dyDescent="0.35">
      <c r="A2414" t="s">
        <v>5328</v>
      </c>
      <c r="B2414" t="s">
        <v>5495</v>
      </c>
      <c r="C2414" t="s">
        <v>1558</v>
      </c>
      <c r="D2414" t="s">
        <v>478</v>
      </c>
      <c r="E2414" t="s">
        <v>1397</v>
      </c>
      <c r="F2414" t="s">
        <v>5496</v>
      </c>
      <c r="G2414" t="s">
        <v>1717</v>
      </c>
      <c r="H2414" s="1">
        <v>45772</v>
      </c>
      <c r="I2414" t="s">
        <v>480</v>
      </c>
      <c r="J2414" t="s">
        <v>1</v>
      </c>
      <c r="K2414" t="s">
        <v>294</v>
      </c>
      <c r="L2414" t="s">
        <v>79</v>
      </c>
      <c r="M2414" t="s">
        <v>7747</v>
      </c>
      <c r="N2414">
        <v>2</v>
      </c>
      <c r="P2414">
        <v>1</v>
      </c>
    </row>
    <row r="2415" spans="1:16" x14ac:dyDescent="0.35">
      <c r="A2415" t="s">
        <v>2706</v>
      </c>
      <c r="B2415" t="s">
        <v>2529</v>
      </c>
      <c r="C2415" t="s">
        <v>1530</v>
      </c>
      <c r="D2415" t="s">
        <v>411</v>
      </c>
      <c r="E2415" t="s">
        <v>1397</v>
      </c>
      <c r="F2415" t="s">
        <v>5497</v>
      </c>
      <c r="G2415" t="s">
        <v>5498</v>
      </c>
      <c r="H2415" s="1">
        <v>45773</v>
      </c>
      <c r="I2415" t="s">
        <v>88</v>
      </c>
      <c r="J2415" t="s">
        <v>1</v>
      </c>
      <c r="K2415" t="s">
        <v>3</v>
      </c>
      <c r="L2415" t="s">
        <v>79</v>
      </c>
      <c r="M2415" t="s">
        <v>7747</v>
      </c>
      <c r="N2415">
        <v>2</v>
      </c>
      <c r="P2415">
        <v>1</v>
      </c>
    </row>
    <row r="2416" spans="1:16" x14ac:dyDescent="0.35">
      <c r="A2416" t="s">
        <v>2708</v>
      </c>
      <c r="B2416" t="s">
        <v>1492</v>
      </c>
      <c r="C2416" t="s">
        <v>1402</v>
      </c>
      <c r="D2416" t="s">
        <v>2709</v>
      </c>
      <c r="E2416" t="s">
        <v>1397</v>
      </c>
      <c r="F2416" t="s">
        <v>2710</v>
      </c>
      <c r="H2416" s="1">
        <v>45773</v>
      </c>
      <c r="I2416" t="s">
        <v>88</v>
      </c>
      <c r="J2416" t="s">
        <v>1</v>
      </c>
      <c r="K2416" t="s">
        <v>3</v>
      </c>
      <c r="L2416" t="s">
        <v>79</v>
      </c>
      <c r="M2416" t="s">
        <v>7747</v>
      </c>
      <c r="N2416">
        <v>2</v>
      </c>
      <c r="P2416">
        <v>1</v>
      </c>
    </row>
    <row r="2417" spans="1:16" x14ac:dyDescent="0.35">
      <c r="A2417" t="s">
        <v>2711</v>
      </c>
      <c r="B2417" t="s">
        <v>1939</v>
      </c>
      <c r="C2417" t="s">
        <v>1402</v>
      </c>
      <c r="D2417" t="s">
        <v>394</v>
      </c>
      <c r="E2417" t="s">
        <v>1397</v>
      </c>
      <c r="F2417" t="s">
        <v>2712</v>
      </c>
      <c r="H2417" s="1">
        <v>45773</v>
      </c>
      <c r="I2417" t="s">
        <v>88</v>
      </c>
      <c r="J2417" t="s">
        <v>1</v>
      </c>
      <c r="K2417" t="s">
        <v>3</v>
      </c>
      <c r="L2417" t="s">
        <v>79</v>
      </c>
      <c r="M2417" t="s">
        <v>7747</v>
      </c>
      <c r="N2417">
        <v>2</v>
      </c>
      <c r="P2417">
        <v>1</v>
      </c>
    </row>
    <row r="2418" spans="1:16" x14ac:dyDescent="0.35">
      <c r="A2418" t="s">
        <v>2713</v>
      </c>
      <c r="B2418" t="s">
        <v>1941</v>
      </c>
      <c r="C2418" t="s">
        <v>1396</v>
      </c>
      <c r="D2418" t="s">
        <v>313</v>
      </c>
      <c r="E2418" t="s">
        <v>1397</v>
      </c>
      <c r="F2418" t="s">
        <v>2714</v>
      </c>
      <c r="H2418" s="1">
        <v>45773</v>
      </c>
      <c r="I2418" t="s">
        <v>88</v>
      </c>
      <c r="J2418" t="s">
        <v>1</v>
      </c>
      <c r="K2418" t="s">
        <v>3</v>
      </c>
      <c r="L2418" t="s">
        <v>79</v>
      </c>
      <c r="M2418" t="s">
        <v>7747</v>
      </c>
      <c r="N2418">
        <v>2</v>
      </c>
      <c r="P2418">
        <v>1</v>
      </c>
    </row>
    <row r="2419" spans="1:16" x14ac:dyDescent="0.35">
      <c r="A2419" t="s">
        <v>2715</v>
      </c>
      <c r="B2419" t="s">
        <v>2716</v>
      </c>
      <c r="C2419" t="s">
        <v>1396</v>
      </c>
      <c r="D2419" t="s">
        <v>112</v>
      </c>
      <c r="E2419" t="s">
        <v>1397</v>
      </c>
      <c r="F2419" t="s">
        <v>2717</v>
      </c>
      <c r="G2419" t="s">
        <v>5499</v>
      </c>
      <c r="H2419" s="1">
        <v>45773</v>
      </c>
      <c r="I2419" t="s">
        <v>88</v>
      </c>
      <c r="J2419" t="s">
        <v>1</v>
      </c>
      <c r="K2419" t="s">
        <v>3</v>
      </c>
      <c r="L2419" t="s">
        <v>79</v>
      </c>
      <c r="M2419" t="s">
        <v>7747</v>
      </c>
      <c r="N2419">
        <v>2</v>
      </c>
      <c r="P2419">
        <v>1</v>
      </c>
    </row>
    <row r="2420" spans="1:16" x14ac:dyDescent="0.35">
      <c r="A2420" t="s">
        <v>4017</v>
      </c>
      <c r="B2420" t="s">
        <v>1492</v>
      </c>
      <c r="C2420" t="s">
        <v>1402</v>
      </c>
      <c r="D2420" t="s">
        <v>385</v>
      </c>
      <c r="E2420" t="s">
        <v>1397</v>
      </c>
      <c r="F2420" t="s">
        <v>4020</v>
      </c>
      <c r="H2420" s="1">
        <v>45773</v>
      </c>
      <c r="I2420" t="s">
        <v>88</v>
      </c>
      <c r="J2420" t="s">
        <v>1</v>
      </c>
      <c r="K2420" t="s">
        <v>3</v>
      </c>
      <c r="L2420" t="s">
        <v>79</v>
      </c>
      <c r="M2420" t="s">
        <v>7747</v>
      </c>
      <c r="N2420">
        <v>2</v>
      </c>
      <c r="P2420">
        <v>1</v>
      </c>
    </row>
    <row r="2421" spans="1:16" x14ac:dyDescent="0.35">
      <c r="A2421" t="s">
        <v>4017</v>
      </c>
      <c r="B2421" t="s">
        <v>1442</v>
      </c>
      <c r="C2421" t="s">
        <v>1402</v>
      </c>
      <c r="D2421" t="s">
        <v>385</v>
      </c>
      <c r="E2421" t="s">
        <v>1397</v>
      </c>
      <c r="F2421" t="s">
        <v>4019</v>
      </c>
      <c r="H2421" s="1">
        <v>45773</v>
      </c>
      <c r="I2421" t="s">
        <v>88</v>
      </c>
      <c r="J2421" t="s">
        <v>1</v>
      </c>
      <c r="K2421" t="s">
        <v>3</v>
      </c>
      <c r="L2421" t="s">
        <v>79</v>
      </c>
      <c r="M2421" t="s">
        <v>7747</v>
      </c>
      <c r="N2421">
        <v>2</v>
      </c>
      <c r="P2421">
        <v>1</v>
      </c>
    </row>
    <row r="2422" spans="1:16" x14ac:dyDescent="0.35">
      <c r="A2422" t="s">
        <v>2718</v>
      </c>
      <c r="B2422" t="s">
        <v>2719</v>
      </c>
      <c r="C2422" t="s">
        <v>1402</v>
      </c>
      <c r="D2422" t="s">
        <v>313</v>
      </c>
      <c r="E2422" t="s">
        <v>1397</v>
      </c>
      <c r="F2422" t="s">
        <v>2720</v>
      </c>
      <c r="H2422" s="1">
        <v>45773</v>
      </c>
      <c r="I2422" t="s">
        <v>88</v>
      </c>
      <c r="J2422" t="s">
        <v>1</v>
      </c>
      <c r="K2422" t="s">
        <v>3</v>
      </c>
      <c r="L2422" t="s">
        <v>79</v>
      </c>
      <c r="M2422" t="s">
        <v>7747</v>
      </c>
      <c r="N2422">
        <v>2</v>
      </c>
      <c r="P2422">
        <v>1</v>
      </c>
    </row>
    <row r="2423" spans="1:16" x14ac:dyDescent="0.35">
      <c r="A2423" t="s">
        <v>2718</v>
      </c>
      <c r="B2423" t="s">
        <v>1439</v>
      </c>
      <c r="C2423" t="s">
        <v>1402</v>
      </c>
      <c r="D2423" t="s">
        <v>313</v>
      </c>
      <c r="E2423" t="s">
        <v>1397</v>
      </c>
      <c r="F2423" t="s">
        <v>2721</v>
      </c>
      <c r="H2423" s="1">
        <v>45773</v>
      </c>
      <c r="I2423" t="s">
        <v>88</v>
      </c>
      <c r="J2423" t="s">
        <v>1</v>
      </c>
      <c r="K2423" t="s">
        <v>3</v>
      </c>
      <c r="L2423" t="s">
        <v>79</v>
      </c>
      <c r="M2423" t="s">
        <v>7747</v>
      </c>
      <c r="N2423">
        <v>2</v>
      </c>
      <c r="P2423">
        <v>1</v>
      </c>
    </row>
    <row r="2424" spans="1:16" x14ac:dyDescent="0.35">
      <c r="A2424" t="s">
        <v>2722</v>
      </c>
      <c r="B2424" t="s">
        <v>2723</v>
      </c>
      <c r="C2424" t="s">
        <v>1396</v>
      </c>
      <c r="D2424" t="s">
        <v>112</v>
      </c>
      <c r="E2424" t="s">
        <v>1397</v>
      </c>
      <c r="F2424" t="s">
        <v>2724</v>
      </c>
      <c r="G2424" t="s">
        <v>5500</v>
      </c>
      <c r="H2424" s="1">
        <v>45773</v>
      </c>
      <c r="I2424" t="s">
        <v>88</v>
      </c>
      <c r="J2424" t="s">
        <v>1</v>
      </c>
      <c r="K2424" t="s">
        <v>3</v>
      </c>
      <c r="L2424" t="s">
        <v>79</v>
      </c>
      <c r="M2424" t="s">
        <v>7747</v>
      </c>
      <c r="N2424">
        <v>2</v>
      </c>
      <c r="P2424">
        <v>1</v>
      </c>
    </row>
    <row r="2425" spans="1:16" x14ac:dyDescent="0.35">
      <c r="A2425" t="s">
        <v>2725</v>
      </c>
      <c r="B2425" t="s">
        <v>2726</v>
      </c>
      <c r="C2425" t="s">
        <v>1558</v>
      </c>
      <c r="D2425" t="s">
        <v>332</v>
      </c>
      <c r="E2425" t="s">
        <v>1397</v>
      </c>
      <c r="F2425" t="s">
        <v>2727</v>
      </c>
      <c r="H2425" s="1">
        <v>45773</v>
      </c>
      <c r="I2425" t="s">
        <v>88</v>
      </c>
      <c r="J2425" t="s">
        <v>1</v>
      </c>
      <c r="K2425" t="s">
        <v>3</v>
      </c>
      <c r="L2425" t="s">
        <v>79</v>
      </c>
      <c r="M2425" t="s">
        <v>7747</v>
      </c>
      <c r="N2425">
        <v>2</v>
      </c>
      <c r="P2425">
        <v>1</v>
      </c>
    </row>
    <row r="2426" spans="1:16" x14ac:dyDescent="0.35">
      <c r="A2426" t="s">
        <v>2725</v>
      </c>
      <c r="B2426" t="s">
        <v>1699</v>
      </c>
      <c r="C2426" t="s">
        <v>1402</v>
      </c>
      <c r="D2426" t="s">
        <v>332</v>
      </c>
      <c r="E2426" t="s">
        <v>1397</v>
      </c>
      <c r="F2426" t="s">
        <v>2728</v>
      </c>
      <c r="H2426" s="1">
        <v>45773</v>
      </c>
      <c r="I2426" t="s">
        <v>88</v>
      </c>
      <c r="J2426" t="s">
        <v>1</v>
      </c>
      <c r="K2426" t="s">
        <v>3</v>
      </c>
      <c r="L2426" t="s">
        <v>79</v>
      </c>
      <c r="M2426" t="s">
        <v>7747</v>
      </c>
      <c r="N2426">
        <v>2</v>
      </c>
      <c r="P2426">
        <v>1</v>
      </c>
    </row>
    <row r="2427" spans="1:16" x14ac:dyDescent="0.35">
      <c r="A2427" t="s">
        <v>2729</v>
      </c>
      <c r="B2427" t="s">
        <v>2730</v>
      </c>
      <c r="C2427" t="s">
        <v>2731</v>
      </c>
      <c r="D2427" t="s">
        <v>1511</v>
      </c>
      <c r="E2427" t="s">
        <v>1397</v>
      </c>
      <c r="F2427" t="s">
        <v>2732</v>
      </c>
      <c r="H2427" s="1">
        <v>45773</v>
      </c>
      <c r="I2427" t="s">
        <v>88</v>
      </c>
      <c r="J2427" t="s">
        <v>1</v>
      </c>
      <c r="K2427" t="s">
        <v>3</v>
      </c>
      <c r="L2427" t="s">
        <v>79</v>
      </c>
      <c r="M2427" t="s">
        <v>7747</v>
      </c>
      <c r="N2427">
        <v>2</v>
      </c>
      <c r="P2427">
        <v>1</v>
      </c>
    </row>
    <row r="2428" spans="1:16" x14ac:dyDescent="0.35">
      <c r="A2428" t="s">
        <v>2729</v>
      </c>
      <c r="B2428" t="s">
        <v>2733</v>
      </c>
      <c r="C2428" t="s">
        <v>1402</v>
      </c>
      <c r="D2428" t="s">
        <v>1511</v>
      </c>
      <c r="E2428" t="s">
        <v>1397</v>
      </c>
      <c r="F2428" t="s">
        <v>2734</v>
      </c>
      <c r="H2428" s="1">
        <v>45773</v>
      </c>
      <c r="I2428" t="s">
        <v>88</v>
      </c>
      <c r="J2428" t="s">
        <v>1</v>
      </c>
      <c r="K2428" t="s">
        <v>3</v>
      </c>
      <c r="L2428" t="s">
        <v>79</v>
      </c>
      <c r="M2428" t="s">
        <v>7747</v>
      </c>
      <c r="N2428">
        <v>2</v>
      </c>
      <c r="P2428">
        <v>1</v>
      </c>
    </row>
    <row r="2429" spans="1:16" x14ac:dyDescent="0.35">
      <c r="A2429" t="s">
        <v>2737</v>
      </c>
      <c r="B2429" t="s">
        <v>2738</v>
      </c>
      <c r="C2429" t="s">
        <v>1558</v>
      </c>
      <c r="D2429" t="s">
        <v>411</v>
      </c>
      <c r="E2429" t="s">
        <v>1397</v>
      </c>
      <c r="F2429" t="s">
        <v>5501</v>
      </c>
      <c r="G2429" t="s">
        <v>5502</v>
      </c>
      <c r="H2429" s="1">
        <v>45773</v>
      </c>
      <c r="I2429" t="s">
        <v>88</v>
      </c>
      <c r="J2429" t="s">
        <v>1</v>
      </c>
      <c r="K2429" t="s">
        <v>3</v>
      </c>
      <c r="L2429" t="s">
        <v>79</v>
      </c>
      <c r="M2429" t="s">
        <v>7747</v>
      </c>
      <c r="N2429">
        <v>2</v>
      </c>
      <c r="P2429">
        <v>1</v>
      </c>
    </row>
    <row r="2430" spans="1:16" x14ac:dyDescent="0.35">
      <c r="A2430" t="s">
        <v>5503</v>
      </c>
      <c r="B2430" t="s">
        <v>1735</v>
      </c>
      <c r="C2430" t="s">
        <v>1396</v>
      </c>
      <c r="D2430" t="s">
        <v>385</v>
      </c>
      <c r="E2430" t="s">
        <v>1397</v>
      </c>
      <c r="F2430" t="s">
        <v>5504</v>
      </c>
      <c r="H2430" s="1">
        <v>45773</v>
      </c>
      <c r="I2430" t="s">
        <v>88</v>
      </c>
      <c r="J2430" t="s">
        <v>1</v>
      </c>
      <c r="K2430" t="s">
        <v>3</v>
      </c>
      <c r="L2430" t="s">
        <v>79</v>
      </c>
      <c r="M2430" t="s">
        <v>7747</v>
      </c>
      <c r="N2430">
        <v>2</v>
      </c>
      <c r="P2430">
        <v>1</v>
      </c>
    </row>
    <row r="2431" spans="1:16" x14ac:dyDescent="0.35">
      <c r="A2431" t="s">
        <v>2740</v>
      </c>
      <c r="B2431" t="s">
        <v>2666</v>
      </c>
      <c r="C2431" t="s">
        <v>1558</v>
      </c>
      <c r="D2431" t="s">
        <v>332</v>
      </c>
      <c r="E2431" t="s">
        <v>1397</v>
      </c>
      <c r="F2431" t="s">
        <v>2741</v>
      </c>
      <c r="H2431" s="1">
        <v>45773</v>
      </c>
      <c r="I2431" t="s">
        <v>88</v>
      </c>
      <c r="J2431" t="s">
        <v>1</v>
      </c>
      <c r="K2431" t="s">
        <v>3</v>
      </c>
      <c r="L2431" t="s">
        <v>79</v>
      </c>
      <c r="M2431" t="s">
        <v>7747</v>
      </c>
      <c r="N2431">
        <v>2</v>
      </c>
      <c r="P2431">
        <v>1</v>
      </c>
    </row>
    <row r="2432" spans="1:16" x14ac:dyDescent="0.35">
      <c r="A2432" t="s">
        <v>2742</v>
      </c>
      <c r="B2432" t="s">
        <v>2743</v>
      </c>
      <c r="C2432" t="s">
        <v>1558</v>
      </c>
      <c r="D2432" t="s">
        <v>394</v>
      </c>
      <c r="E2432" t="s">
        <v>1397</v>
      </c>
      <c r="F2432" t="s">
        <v>5505</v>
      </c>
      <c r="H2432" s="1">
        <v>45773</v>
      </c>
      <c r="I2432" t="s">
        <v>88</v>
      </c>
      <c r="J2432" t="s">
        <v>1</v>
      </c>
      <c r="K2432" t="s">
        <v>3</v>
      </c>
      <c r="L2432" t="s">
        <v>79</v>
      </c>
      <c r="M2432" t="s">
        <v>7747</v>
      </c>
      <c r="N2432">
        <v>2</v>
      </c>
      <c r="P2432">
        <v>1</v>
      </c>
    </row>
    <row r="2433" spans="1:16" x14ac:dyDescent="0.35">
      <c r="A2433" t="s">
        <v>2745</v>
      </c>
      <c r="B2433" t="s">
        <v>2229</v>
      </c>
      <c r="C2433" t="s">
        <v>1396</v>
      </c>
      <c r="D2433" t="s">
        <v>313</v>
      </c>
      <c r="E2433" t="s">
        <v>1397</v>
      </c>
      <c r="F2433" t="s">
        <v>5506</v>
      </c>
      <c r="H2433" s="1">
        <v>45773</v>
      </c>
      <c r="I2433" t="s">
        <v>88</v>
      </c>
      <c r="J2433" t="s">
        <v>1</v>
      </c>
      <c r="K2433" t="s">
        <v>3</v>
      </c>
      <c r="L2433" t="s">
        <v>79</v>
      </c>
      <c r="M2433" t="s">
        <v>7747</v>
      </c>
      <c r="N2433">
        <v>2</v>
      </c>
      <c r="P2433">
        <v>1</v>
      </c>
    </row>
    <row r="2434" spans="1:16" x14ac:dyDescent="0.35">
      <c r="A2434" t="s">
        <v>2535</v>
      </c>
      <c r="B2434" t="s">
        <v>2167</v>
      </c>
      <c r="C2434" t="s">
        <v>1396</v>
      </c>
      <c r="D2434" t="s">
        <v>385</v>
      </c>
      <c r="E2434" t="s">
        <v>1397</v>
      </c>
      <c r="F2434" t="s">
        <v>4021</v>
      </c>
      <c r="H2434" s="1">
        <v>45773</v>
      </c>
      <c r="I2434" t="s">
        <v>88</v>
      </c>
      <c r="J2434" t="s">
        <v>1</v>
      </c>
      <c r="K2434" t="s">
        <v>3</v>
      </c>
      <c r="L2434" t="s">
        <v>79</v>
      </c>
      <c r="M2434" t="s">
        <v>7747</v>
      </c>
      <c r="N2434">
        <v>2</v>
      </c>
      <c r="P2434">
        <v>1</v>
      </c>
    </row>
    <row r="2435" spans="1:16" x14ac:dyDescent="0.35">
      <c r="A2435" t="s">
        <v>2535</v>
      </c>
      <c r="B2435" t="s">
        <v>1719</v>
      </c>
      <c r="C2435" t="s">
        <v>1396</v>
      </c>
      <c r="D2435" t="s">
        <v>313</v>
      </c>
      <c r="E2435" t="s">
        <v>1397</v>
      </c>
      <c r="F2435" t="s">
        <v>2747</v>
      </c>
      <c r="H2435" s="1">
        <v>45773</v>
      </c>
      <c r="I2435" t="s">
        <v>88</v>
      </c>
      <c r="J2435" t="s">
        <v>1</v>
      </c>
      <c r="K2435" t="s">
        <v>3</v>
      </c>
      <c r="L2435" t="s">
        <v>79</v>
      </c>
      <c r="M2435" t="s">
        <v>7747</v>
      </c>
      <c r="N2435">
        <v>2</v>
      </c>
      <c r="P2435">
        <v>1</v>
      </c>
    </row>
    <row r="2436" spans="1:16" x14ac:dyDescent="0.35">
      <c r="A2436" t="s">
        <v>2748</v>
      </c>
      <c r="B2436" t="s">
        <v>2749</v>
      </c>
      <c r="C2436" t="s">
        <v>1402</v>
      </c>
      <c r="D2436" t="s">
        <v>112</v>
      </c>
      <c r="E2436" t="s">
        <v>1397</v>
      </c>
      <c r="F2436" t="s">
        <v>2750</v>
      </c>
      <c r="G2436" t="s">
        <v>5507</v>
      </c>
      <c r="H2436" s="1">
        <v>45773</v>
      </c>
      <c r="I2436" t="s">
        <v>88</v>
      </c>
      <c r="J2436" t="s">
        <v>1</v>
      </c>
      <c r="K2436" t="s">
        <v>3</v>
      </c>
      <c r="L2436" t="s">
        <v>79</v>
      </c>
      <c r="M2436" t="s">
        <v>7747</v>
      </c>
      <c r="N2436">
        <v>2</v>
      </c>
      <c r="P2436">
        <v>1</v>
      </c>
    </row>
    <row r="2437" spans="1:16" x14ac:dyDescent="0.35">
      <c r="A2437" t="s">
        <v>2751</v>
      </c>
      <c r="B2437" t="s">
        <v>1395</v>
      </c>
      <c r="C2437" t="s">
        <v>1396</v>
      </c>
      <c r="D2437" t="s">
        <v>112</v>
      </c>
      <c r="E2437" t="s">
        <v>1397</v>
      </c>
      <c r="F2437" t="s">
        <v>2752</v>
      </c>
      <c r="G2437" t="s">
        <v>5508</v>
      </c>
      <c r="H2437" s="1">
        <v>45773</v>
      </c>
      <c r="I2437" t="s">
        <v>88</v>
      </c>
      <c r="J2437" t="s">
        <v>1</v>
      </c>
      <c r="K2437" t="s">
        <v>3</v>
      </c>
      <c r="L2437" t="s">
        <v>79</v>
      </c>
      <c r="M2437" t="s">
        <v>7747</v>
      </c>
      <c r="N2437">
        <v>2</v>
      </c>
      <c r="P2437">
        <v>1</v>
      </c>
    </row>
    <row r="2438" spans="1:16" x14ac:dyDescent="0.35">
      <c r="A2438" t="s">
        <v>2753</v>
      </c>
      <c r="B2438" t="s">
        <v>2754</v>
      </c>
      <c r="C2438" t="s">
        <v>1530</v>
      </c>
      <c r="D2438" t="s">
        <v>411</v>
      </c>
      <c r="E2438" t="s">
        <v>1397</v>
      </c>
      <c r="F2438" t="s">
        <v>5509</v>
      </c>
      <c r="G2438" t="s">
        <v>5510</v>
      </c>
      <c r="H2438" s="1">
        <v>45773</v>
      </c>
      <c r="I2438" t="s">
        <v>88</v>
      </c>
      <c r="J2438" t="s">
        <v>1</v>
      </c>
      <c r="K2438" t="s">
        <v>3</v>
      </c>
      <c r="L2438" t="s">
        <v>79</v>
      </c>
      <c r="M2438" t="s">
        <v>7747</v>
      </c>
      <c r="N2438">
        <v>2</v>
      </c>
      <c r="P2438">
        <v>1</v>
      </c>
    </row>
    <row r="2439" spans="1:16" x14ac:dyDescent="0.35">
      <c r="A2439" t="s">
        <v>2753</v>
      </c>
      <c r="B2439" t="s">
        <v>2754</v>
      </c>
      <c r="C2439" t="s">
        <v>1530</v>
      </c>
      <c r="D2439" t="s">
        <v>411</v>
      </c>
      <c r="E2439" t="s">
        <v>1397</v>
      </c>
      <c r="F2439" t="s">
        <v>5509</v>
      </c>
      <c r="G2439" t="s">
        <v>5511</v>
      </c>
      <c r="H2439" s="1">
        <v>45773</v>
      </c>
      <c r="I2439" t="s">
        <v>88</v>
      </c>
      <c r="J2439" t="s">
        <v>1</v>
      </c>
      <c r="K2439" t="s">
        <v>3</v>
      </c>
      <c r="L2439" t="s">
        <v>79</v>
      </c>
      <c r="M2439" t="s">
        <v>7747</v>
      </c>
      <c r="N2439">
        <v>2</v>
      </c>
      <c r="P2439">
        <v>1</v>
      </c>
    </row>
    <row r="2440" spans="1:16" x14ac:dyDescent="0.35">
      <c r="A2440" t="s">
        <v>2756</v>
      </c>
      <c r="B2440" t="s">
        <v>1990</v>
      </c>
      <c r="C2440" t="s">
        <v>1396</v>
      </c>
      <c r="D2440" t="s">
        <v>1511</v>
      </c>
      <c r="E2440" t="s">
        <v>1397</v>
      </c>
      <c r="F2440" t="s">
        <v>2757</v>
      </c>
      <c r="H2440" s="1">
        <v>45773</v>
      </c>
      <c r="I2440" t="s">
        <v>88</v>
      </c>
      <c r="J2440" t="s">
        <v>1</v>
      </c>
      <c r="K2440" t="s">
        <v>3</v>
      </c>
      <c r="L2440" t="s">
        <v>79</v>
      </c>
      <c r="M2440" t="s">
        <v>7747</v>
      </c>
      <c r="N2440">
        <v>2</v>
      </c>
      <c r="P2440">
        <v>1</v>
      </c>
    </row>
    <row r="2441" spans="1:16" x14ac:dyDescent="0.35">
      <c r="A2441" t="s">
        <v>2758</v>
      </c>
      <c r="B2441" t="s">
        <v>2759</v>
      </c>
      <c r="C2441" t="s">
        <v>1396</v>
      </c>
      <c r="D2441" t="s">
        <v>112</v>
      </c>
      <c r="E2441" t="s">
        <v>1397</v>
      </c>
      <c r="F2441" t="s">
        <v>2760</v>
      </c>
      <c r="G2441" t="s">
        <v>5512</v>
      </c>
      <c r="H2441" s="1">
        <v>45773</v>
      </c>
      <c r="I2441" t="s">
        <v>88</v>
      </c>
      <c r="J2441" t="s">
        <v>1</v>
      </c>
      <c r="K2441" t="s">
        <v>3</v>
      </c>
      <c r="L2441" t="s">
        <v>79</v>
      </c>
      <c r="M2441" t="s">
        <v>7747</v>
      </c>
      <c r="N2441">
        <v>2</v>
      </c>
      <c r="P2441">
        <v>1</v>
      </c>
    </row>
    <row r="2442" spans="1:16" x14ac:dyDescent="0.35">
      <c r="A2442" t="s">
        <v>2761</v>
      </c>
      <c r="B2442" t="s">
        <v>2762</v>
      </c>
      <c r="C2442" t="s">
        <v>1558</v>
      </c>
      <c r="D2442" t="s">
        <v>411</v>
      </c>
      <c r="E2442" t="s">
        <v>1397</v>
      </c>
      <c r="F2442" t="s">
        <v>5513</v>
      </c>
      <c r="G2442" t="s">
        <v>5514</v>
      </c>
      <c r="H2442" s="1">
        <v>45773</v>
      </c>
      <c r="I2442" t="s">
        <v>88</v>
      </c>
      <c r="J2442" t="s">
        <v>1</v>
      </c>
      <c r="K2442" t="s">
        <v>3</v>
      </c>
      <c r="L2442" t="s">
        <v>79</v>
      </c>
      <c r="M2442" t="s">
        <v>7747</v>
      </c>
      <c r="N2442">
        <v>2</v>
      </c>
      <c r="P2442">
        <v>1</v>
      </c>
    </row>
    <row r="2443" spans="1:16" x14ac:dyDescent="0.35">
      <c r="A2443" t="s">
        <v>5515</v>
      </c>
      <c r="B2443" t="s">
        <v>2242</v>
      </c>
      <c r="C2443" t="s">
        <v>1402</v>
      </c>
      <c r="D2443" t="s">
        <v>385</v>
      </c>
      <c r="E2443" t="s">
        <v>1397</v>
      </c>
      <c r="F2443" t="s">
        <v>5516</v>
      </c>
      <c r="H2443" s="1">
        <v>45773</v>
      </c>
      <c r="I2443" t="s">
        <v>88</v>
      </c>
      <c r="J2443" t="s">
        <v>1</v>
      </c>
      <c r="K2443" t="s">
        <v>3</v>
      </c>
      <c r="L2443" t="s">
        <v>79</v>
      </c>
      <c r="M2443" t="s">
        <v>7747</v>
      </c>
      <c r="N2443">
        <v>2</v>
      </c>
      <c r="P2443">
        <v>1</v>
      </c>
    </row>
    <row r="2444" spans="1:16" x14ac:dyDescent="0.35">
      <c r="A2444" t="s">
        <v>2764</v>
      </c>
      <c r="B2444" t="s">
        <v>2765</v>
      </c>
      <c r="C2444" t="s">
        <v>1396</v>
      </c>
      <c r="D2444" t="s">
        <v>1511</v>
      </c>
      <c r="E2444" t="s">
        <v>1397</v>
      </c>
      <c r="F2444" t="s">
        <v>5517</v>
      </c>
      <c r="H2444" s="1">
        <v>45773</v>
      </c>
      <c r="I2444" t="s">
        <v>88</v>
      </c>
      <c r="J2444" t="s">
        <v>1</v>
      </c>
      <c r="K2444" t="s">
        <v>3</v>
      </c>
      <c r="L2444" t="s">
        <v>29</v>
      </c>
      <c r="M2444" t="s">
        <v>7747</v>
      </c>
      <c r="N2444">
        <v>1</v>
      </c>
      <c r="P2444">
        <v>1</v>
      </c>
    </row>
    <row r="2445" spans="1:16" x14ac:dyDescent="0.35">
      <c r="A2445" t="s">
        <v>2767</v>
      </c>
      <c r="B2445" t="s">
        <v>2768</v>
      </c>
      <c r="C2445" t="s">
        <v>1530</v>
      </c>
      <c r="D2445" t="s">
        <v>411</v>
      </c>
      <c r="E2445" t="s">
        <v>1397</v>
      </c>
      <c r="F2445" t="s">
        <v>5518</v>
      </c>
      <c r="G2445" t="s">
        <v>5519</v>
      </c>
      <c r="H2445" s="1">
        <v>45773</v>
      </c>
      <c r="I2445" t="s">
        <v>88</v>
      </c>
      <c r="J2445" t="s">
        <v>1</v>
      </c>
      <c r="K2445" t="s">
        <v>3</v>
      </c>
      <c r="L2445" t="s">
        <v>29</v>
      </c>
      <c r="M2445" t="s">
        <v>7747</v>
      </c>
      <c r="N2445">
        <v>1</v>
      </c>
      <c r="P2445">
        <v>1</v>
      </c>
    </row>
    <row r="2446" spans="1:16" x14ac:dyDescent="0.35">
      <c r="A2446" t="s">
        <v>2770</v>
      </c>
      <c r="B2446" t="s">
        <v>1535</v>
      </c>
      <c r="C2446" t="s">
        <v>1402</v>
      </c>
      <c r="D2446" t="s">
        <v>313</v>
      </c>
      <c r="E2446" t="s">
        <v>1397</v>
      </c>
      <c r="F2446" t="s">
        <v>2771</v>
      </c>
      <c r="H2446" s="1">
        <v>45773</v>
      </c>
      <c r="I2446" t="s">
        <v>88</v>
      </c>
      <c r="J2446" t="s">
        <v>1</v>
      </c>
      <c r="K2446" t="s">
        <v>3</v>
      </c>
      <c r="L2446" t="s">
        <v>29</v>
      </c>
      <c r="M2446" t="s">
        <v>7747</v>
      </c>
      <c r="N2446">
        <v>1</v>
      </c>
      <c r="P2446">
        <v>1</v>
      </c>
    </row>
    <row r="2447" spans="1:16" x14ac:dyDescent="0.35">
      <c r="A2447" t="s">
        <v>2772</v>
      </c>
      <c r="B2447" t="s">
        <v>1485</v>
      </c>
      <c r="C2447" t="s">
        <v>1558</v>
      </c>
      <c r="D2447" t="s">
        <v>394</v>
      </c>
      <c r="E2447" t="s">
        <v>1397</v>
      </c>
      <c r="F2447" t="s">
        <v>2773</v>
      </c>
      <c r="H2447" s="1">
        <v>45773</v>
      </c>
      <c r="I2447" t="s">
        <v>88</v>
      </c>
      <c r="J2447" t="s">
        <v>1</v>
      </c>
      <c r="K2447" t="s">
        <v>3</v>
      </c>
      <c r="L2447" t="s">
        <v>29</v>
      </c>
      <c r="M2447" t="s">
        <v>7747</v>
      </c>
      <c r="N2447">
        <v>1</v>
      </c>
      <c r="P2447">
        <v>1</v>
      </c>
    </row>
    <row r="2448" spans="1:16" x14ac:dyDescent="0.35">
      <c r="A2448" t="s">
        <v>2559</v>
      </c>
      <c r="B2448" t="s">
        <v>1629</v>
      </c>
      <c r="C2448" t="s">
        <v>1558</v>
      </c>
      <c r="D2448" t="s">
        <v>411</v>
      </c>
      <c r="E2448" t="s">
        <v>1397</v>
      </c>
      <c r="F2448" t="s">
        <v>5520</v>
      </c>
      <c r="G2448" t="s">
        <v>5521</v>
      </c>
      <c r="H2448" s="1">
        <v>45773</v>
      </c>
      <c r="I2448" t="s">
        <v>88</v>
      </c>
      <c r="J2448" t="s">
        <v>1</v>
      </c>
      <c r="K2448" t="s">
        <v>3</v>
      </c>
      <c r="L2448" t="s">
        <v>29</v>
      </c>
      <c r="M2448" t="s">
        <v>7747</v>
      </c>
      <c r="N2448">
        <v>1</v>
      </c>
      <c r="P2448">
        <v>1</v>
      </c>
    </row>
    <row r="2449" spans="1:16" x14ac:dyDescent="0.35">
      <c r="A2449" t="s">
        <v>2775</v>
      </c>
      <c r="B2449" t="s">
        <v>1551</v>
      </c>
      <c r="C2449" t="s">
        <v>1402</v>
      </c>
      <c r="D2449" t="s">
        <v>313</v>
      </c>
      <c r="E2449" t="s">
        <v>1397</v>
      </c>
      <c r="F2449" t="s">
        <v>2776</v>
      </c>
      <c r="H2449" s="1">
        <v>45773</v>
      </c>
      <c r="I2449" t="s">
        <v>88</v>
      </c>
      <c r="J2449" t="s">
        <v>1</v>
      </c>
      <c r="K2449" t="s">
        <v>3</v>
      </c>
      <c r="L2449" t="s">
        <v>29</v>
      </c>
      <c r="M2449" t="s">
        <v>7747</v>
      </c>
      <c r="N2449">
        <v>1</v>
      </c>
      <c r="P2449">
        <v>1</v>
      </c>
    </row>
    <row r="2450" spans="1:16" x14ac:dyDescent="0.35">
      <c r="A2450" t="s">
        <v>2775</v>
      </c>
      <c r="B2450" t="s">
        <v>1608</v>
      </c>
      <c r="C2450" t="s">
        <v>1402</v>
      </c>
      <c r="D2450" t="s">
        <v>313</v>
      </c>
      <c r="E2450" t="s">
        <v>1397</v>
      </c>
      <c r="F2450" t="s">
        <v>2777</v>
      </c>
      <c r="H2450" s="1">
        <v>45773</v>
      </c>
      <c r="I2450" t="s">
        <v>88</v>
      </c>
      <c r="J2450" t="s">
        <v>1</v>
      </c>
      <c r="K2450" t="s">
        <v>3</v>
      </c>
      <c r="L2450" t="s">
        <v>29</v>
      </c>
      <c r="M2450" t="s">
        <v>7747</v>
      </c>
      <c r="N2450">
        <v>1</v>
      </c>
      <c r="P2450">
        <v>1</v>
      </c>
    </row>
    <row r="2451" spans="1:16" x14ac:dyDescent="0.35">
      <c r="A2451" t="s">
        <v>2778</v>
      </c>
      <c r="B2451" t="s">
        <v>2779</v>
      </c>
      <c r="C2451" t="s">
        <v>1530</v>
      </c>
      <c r="D2451" t="s">
        <v>411</v>
      </c>
      <c r="E2451" t="s">
        <v>1397</v>
      </c>
      <c r="F2451" t="s">
        <v>5522</v>
      </c>
      <c r="G2451" t="s">
        <v>1762</v>
      </c>
      <c r="H2451" s="1">
        <v>45773</v>
      </c>
      <c r="I2451" t="s">
        <v>88</v>
      </c>
      <c r="J2451" t="s">
        <v>1</v>
      </c>
      <c r="K2451" t="s">
        <v>3</v>
      </c>
      <c r="L2451" t="s">
        <v>29</v>
      </c>
      <c r="M2451" t="s">
        <v>7747</v>
      </c>
      <c r="N2451">
        <v>1</v>
      </c>
      <c r="P2451">
        <v>1</v>
      </c>
    </row>
    <row r="2452" spans="1:16" x14ac:dyDescent="0.35">
      <c r="A2452" t="s">
        <v>2781</v>
      </c>
      <c r="B2452" t="s">
        <v>1764</v>
      </c>
      <c r="C2452" t="s">
        <v>1558</v>
      </c>
      <c r="D2452" t="s">
        <v>2709</v>
      </c>
      <c r="E2452" t="s">
        <v>1397</v>
      </c>
      <c r="F2452" t="s">
        <v>5523</v>
      </c>
      <c r="H2452" s="1">
        <v>45773</v>
      </c>
      <c r="I2452" t="s">
        <v>88</v>
      </c>
      <c r="J2452" t="s">
        <v>1</v>
      </c>
      <c r="K2452" t="s">
        <v>3</v>
      </c>
      <c r="L2452" t="s">
        <v>29</v>
      </c>
      <c r="M2452" t="s">
        <v>7747</v>
      </c>
      <c r="N2452">
        <v>1</v>
      </c>
      <c r="P2452">
        <v>1</v>
      </c>
    </row>
    <row r="2453" spans="1:16" x14ac:dyDescent="0.35">
      <c r="A2453" t="s">
        <v>2783</v>
      </c>
      <c r="B2453" t="s">
        <v>2784</v>
      </c>
      <c r="C2453" t="s">
        <v>1558</v>
      </c>
      <c r="D2453" t="s">
        <v>2709</v>
      </c>
      <c r="E2453" t="s">
        <v>1397</v>
      </c>
      <c r="F2453" t="s">
        <v>5524</v>
      </c>
      <c r="H2453" s="1">
        <v>45773</v>
      </c>
      <c r="I2453" t="s">
        <v>88</v>
      </c>
      <c r="J2453" t="s">
        <v>1</v>
      </c>
      <c r="K2453" t="s">
        <v>3</v>
      </c>
      <c r="L2453" t="s">
        <v>29</v>
      </c>
      <c r="M2453" t="s">
        <v>7747</v>
      </c>
      <c r="N2453">
        <v>1</v>
      </c>
      <c r="P2453">
        <v>1</v>
      </c>
    </row>
    <row r="2454" spans="1:16" x14ac:dyDescent="0.35">
      <c r="A2454" t="s">
        <v>2783</v>
      </c>
      <c r="B2454" t="s">
        <v>1485</v>
      </c>
      <c r="C2454" t="s">
        <v>1558</v>
      </c>
      <c r="D2454" t="s">
        <v>332</v>
      </c>
      <c r="E2454" t="s">
        <v>1397</v>
      </c>
      <c r="F2454" t="s">
        <v>5525</v>
      </c>
      <c r="H2454" s="1">
        <v>45773</v>
      </c>
      <c r="I2454" t="s">
        <v>88</v>
      </c>
      <c r="J2454" t="s">
        <v>1</v>
      </c>
      <c r="K2454" t="s">
        <v>3</v>
      </c>
      <c r="L2454" t="s">
        <v>29</v>
      </c>
      <c r="M2454" t="s">
        <v>7747</v>
      </c>
      <c r="N2454">
        <v>1</v>
      </c>
      <c r="P2454">
        <v>1</v>
      </c>
    </row>
    <row r="2455" spans="1:16" x14ac:dyDescent="0.35">
      <c r="A2455" t="s">
        <v>2783</v>
      </c>
      <c r="B2455" t="s">
        <v>1941</v>
      </c>
      <c r="C2455" t="s">
        <v>1558</v>
      </c>
      <c r="D2455" t="s">
        <v>332</v>
      </c>
      <c r="E2455" t="s">
        <v>1397</v>
      </c>
      <c r="F2455" t="s">
        <v>5526</v>
      </c>
      <c r="H2455" s="1">
        <v>45773</v>
      </c>
      <c r="I2455" t="s">
        <v>88</v>
      </c>
      <c r="J2455" t="s">
        <v>1</v>
      </c>
      <c r="K2455" t="s">
        <v>3</v>
      </c>
      <c r="L2455" t="s">
        <v>29</v>
      </c>
      <c r="M2455" t="s">
        <v>7747</v>
      </c>
      <c r="N2455">
        <v>1</v>
      </c>
      <c r="P2455">
        <v>1</v>
      </c>
    </row>
    <row r="2456" spans="1:16" x14ac:dyDescent="0.35">
      <c r="A2456" t="s">
        <v>2783</v>
      </c>
      <c r="B2456" t="s">
        <v>2788</v>
      </c>
      <c r="C2456" t="s">
        <v>1402</v>
      </c>
      <c r="D2456" t="s">
        <v>332</v>
      </c>
      <c r="E2456" t="s">
        <v>1397</v>
      </c>
      <c r="F2456" t="s">
        <v>5527</v>
      </c>
      <c r="H2456" s="1">
        <v>45773</v>
      </c>
      <c r="I2456" t="s">
        <v>88</v>
      </c>
      <c r="J2456" t="s">
        <v>1</v>
      </c>
      <c r="K2456" t="s">
        <v>3</v>
      </c>
      <c r="L2456" t="s">
        <v>29</v>
      </c>
      <c r="M2456" t="s">
        <v>7747</v>
      </c>
      <c r="N2456">
        <v>1</v>
      </c>
      <c r="P2456">
        <v>1</v>
      </c>
    </row>
    <row r="2457" spans="1:16" x14ac:dyDescent="0.35">
      <c r="A2457" t="s">
        <v>2783</v>
      </c>
      <c r="B2457" t="s">
        <v>2790</v>
      </c>
      <c r="C2457" t="s">
        <v>1402</v>
      </c>
      <c r="D2457" t="s">
        <v>332</v>
      </c>
      <c r="E2457" t="s">
        <v>1397</v>
      </c>
      <c r="F2457" t="s">
        <v>5528</v>
      </c>
      <c r="H2457" s="1">
        <v>45773</v>
      </c>
      <c r="I2457" t="s">
        <v>88</v>
      </c>
      <c r="J2457" t="s">
        <v>1</v>
      </c>
      <c r="K2457" t="s">
        <v>3</v>
      </c>
      <c r="L2457" t="s">
        <v>29</v>
      </c>
      <c r="M2457" t="s">
        <v>7747</v>
      </c>
      <c r="N2457">
        <v>1</v>
      </c>
      <c r="P2457">
        <v>1</v>
      </c>
    </row>
    <row r="2458" spans="1:16" x14ac:dyDescent="0.35">
      <c r="A2458" t="s">
        <v>2792</v>
      </c>
      <c r="B2458" t="s">
        <v>1746</v>
      </c>
      <c r="C2458" t="s">
        <v>1530</v>
      </c>
      <c r="D2458" t="s">
        <v>411</v>
      </c>
      <c r="E2458" t="s">
        <v>1397</v>
      </c>
      <c r="F2458" t="s">
        <v>5529</v>
      </c>
      <c r="G2458" t="s">
        <v>5530</v>
      </c>
      <c r="H2458" s="1">
        <v>45773</v>
      </c>
      <c r="I2458" t="s">
        <v>88</v>
      </c>
      <c r="J2458" t="s">
        <v>1</v>
      </c>
      <c r="K2458" t="s">
        <v>3</v>
      </c>
      <c r="L2458" t="s">
        <v>29</v>
      </c>
      <c r="M2458" t="s">
        <v>7747</v>
      </c>
      <c r="N2458">
        <v>1</v>
      </c>
      <c r="P2458">
        <v>1</v>
      </c>
    </row>
    <row r="2459" spans="1:16" x14ac:dyDescent="0.35">
      <c r="A2459" t="s">
        <v>2794</v>
      </c>
      <c r="B2459" t="s">
        <v>2795</v>
      </c>
      <c r="C2459" t="s">
        <v>1402</v>
      </c>
      <c r="D2459" t="s">
        <v>313</v>
      </c>
      <c r="E2459" t="s">
        <v>1397</v>
      </c>
      <c r="F2459" t="s">
        <v>5531</v>
      </c>
      <c r="H2459" s="1">
        <v>45773</v>
      </c>
      <c r="I2459" t="s">
        <v>88</v>
      </c>
      <c r="J2459" t="s">
        <v>1</v>
      </c>
      <c r="K2459" t="s">
        <v>3</v>
      </c>
      <c r="L2459" t="s">
        <v>29</v>
      </c>
      <c r="M2459" t="s">
        <v>7747</v>
      </c>
      <c r="N2459">
        <v>1</v>
      </c>
      <c r="P2459">
        <v>1</v>
      </c>
    </row>
    <row r="2460" spans="1:16" x14ac:dyDescent="0.35">
      <c r="A2460" t="s">
        <v>2797</v>
      </c>
      <c r="B2460" t="s">
        <v>2146</v>
      </c>
      <c r="C2460" t="s">
        <v>1402</v>
      </c>
      <c r="D2460" t="s">
        <v>385</v>
      </c>
      <c r="E2460" t="s">
        <v>1397</v>
      </c>
      <c r="F2460" t="s">
        <v>5532</v>
      </c>
      <c r="H2460" s="1">
        <v>45773</v>
      </c>
      <c r="I2460" t="s">
        <v>88</v>
      </c>
      <c r="J2460" t="s">
        <v>1</v>
      </c>
      <c r="K2460" t="s">
        <v>3</v>
      </c>
      <c r="L2460" t="s">
        <v>29</v>
      </c>
      <c r="M2460" t="s">
        <v>7747</v>
      </c>
      <c r="N2460">
        <v>1</v>
      </c>
      <c r="P2460">
        <v>1</v>
      </c>
    </row>
    <row r="2461" spans="1:16" x14ac:dyDescent="0.35">
      <c r="A2461" t="s">
        <v>2802</v>
      </c>
      <c r="B2461" t="s">
        <v>2162</v>
      </c>
      <c r="C2461" t="s">
        <v>1396</v>
      </c>
      <c r="D2461" t="s">
        <v>385</v>
      </c>
      <c r="E2461" t="s">
        <v>1397</v>
      </c>
      <c r="F2461" t="s">
        <v>5533</v>
      </c>
      <c r="H2461" s="1">
        <v>45773</v>
      </c>
      <c r="I2461" t="s">
        <v>88</v>
      </c>
      <c r="J2461" t="s">
        <v>1</v>
      </c>
      <c r="K2461" t="s">
        <v>3</v>
      </c>
      <c r="L2461" t="s">
        <v>29</v>
      </c>
      <c r="M2461" t="s">
        <v>7747</v>
      </c>
      <c r="N2461">
        <v>1</v>
      </c>
      <c r="P2461">
        <v>1</v>
      </c>
    </row>
    <row r="2462" spans="1:16" x14ac:dyDescent="0.35">
      <c r="A2462" t="s">
        <v>2432</v>
      </c>
      <c r="B2462" t="s">
        <v>2804</v>
      </c>
      <c r="C2462" t="s">
        <v>1396</v>
      </c>
      <c r="D2462" t="s">
        <v>313</v>
      </c>
      <c r="E2462" t="s">
        <v>1397</v>
      </c>
      <c r="F2462" t="s">
        <v>5534</v>
      </c>
      <c r="H2462" s="1">
        <v>45773</v>
      </c>
      <c r="I2462" t="s">
        <v>88</v>
      </c>
      <c r="J2462" t="s">
        <v>1</v>
      </c>
      <c r="K2462" t="s">
        <v>3</v>
      </c>
      <c r="L2462" t="s">
        <v>29</v>
      </c>
      <c r="M2462" t="s">
        <v>7747</v>
      </c>
      <c r="N2462">
        <v>1</v>
      </c>
      <c r="P2462">
        <v>1</v>
      </c>
    </row>
    <row r="2463" spans="1:16" x14ac:dyDescent="0.35">
      <c r="A2463" t="s">
        <v>2806</v>
      </c>
      <c r="B2463" t="s">
        <v>2192</v>
      </c>
      <c r="C2463" t="s">
        <v>1396</v>
      </c>
      <c r="D2463" t="s">
        <v>385</v>
      </c>
      <c r="E2463" t="s">
        <v>1397</v>
      </c>
      <c r="F2463" t="s">
        <v>5535</v>
      </c>
      <c r="H2463" s="1">
        <v>45773</v>
      </c>
      <c r="I2463" t="s">
        <v>88</v>
      </c>
      <c r="J2463" t="s">
        <v>1</v>
      </c>
      <c r="K2463" t="s">
        <v>3</v>
      </c>
      <c r="L2463" t="s">
        <v>29</v>
      </c>
      <c r="M2463" t="s">
        <v>7747</v>
      </c>
      <c r="N2463">
        <v>1</v>
      </c>
      <c r="P2463">
        <v>1</v>
      </c>
    </row>
    <row r="2464" spans="1:16" x14ac:dyDescent="0.35">
      <c r="A2464" t="s">
        <v>2808</v>
      </c>
      <c r="B2464" t="s">
        <v>1435</v>
      </c>
      <c r="C2464" t="s">
        <v>1396</v>
      </c>
      <c r="D2464" t="s">
        <v>313</v>
      </c>
      <c r="E2464" t="s">
        <v>1397</v>
      </c>
      <c r="F2464" t="s">
        <v>5536</v>
      </c>
      <c r="H2464" s="1">
        <v>45773</v>
      </c>
      <c r="I2464" t="s">
        <v>88</v>
      </c>
      <c r="J2464" t="s">
        <v>1</v>
      </c>
      <c r="K2464" t="s">
        <v>3</v>
      </c>
      <c r="L2464" t="s">
        <v>29</v>
      </c>
      <c r="M2464" t="s">
        <v>7747</v>
      </c>
      <c r="N2464">
        <v>1</v>
      </c>
      <c r="P2464">
        <v>1</v>
      </c>
    </row>
    <row r="2465" spans="1:16" x14ac:dyDescent="0.35">
      <c r="A2465" t="s">
        <v>2810</v>
      </c>
      <c r="B2465" t="s">
        <v>1662</v>
      </c>
      <c r="C2465" t="s">
        <v>1396</v>
      </c>
      <c r="D2465" t="s">
        <v>112</v>
      </c>
      <c r="E2465" t="s">
        <v>1397</v>
      </c>
      <c r="F2465" t="s">
        <v>2811</v>
      </c>
      <c r="G2465" t="s">
        <v>5537</v>
      </c>
      <c r="H2465" s="1">
        <v>45773</v>
      </c>
      <c r="I2465" t="s">
        <v>88</v>
      </c>
      <c r="J2465" t="s">
        <v>1</v>
      </c>
      <c r="K2465" t="s">
        <v>3</v>
      </c>
      <c r="L2465" t="s">
        <v>29</v>
      </c>
      <c r="M2465" t="s">
        <v>7747</v>
      </c>
      <c r="N2465">
        <v>1</v>
      </c>
      <c r="P2465">
        <v>1</v>
      </c>
    </row>
    <row r="2466" spans="1:16" x14ac:dyDescent="0.35">
      <c r="A2466" t="s">
        <v>2812</v>
      </c>
      <c r="B2466" t="s">
        <v>1439</v>
      </c>
      <c r="C2466" t="s">
        <v>1402</v>
      </c>
      <c r="D2466" t="s">
        <v>313</v>
      </c>
      <c r="E2466" t="s">
        <v>1397</v>
      </c>
      <c r="F2466" t="s">
        <v>2813</v>
      </c>
      <c r="H2466" s="1">
        <v>45773</v>
      </c>
      <c r="I2466" t="s">
        <v>88</v>
      </c>
      <c r="J2466" t="s">
        <v>1</v>
      </c>
      <c r="K2466" t="s">
        <v>3</v>
      </c>
      <c r="L2466" t="s">
        <v>29</v>
      </c>
      <c r="M2466" t="s">
        <v>7747</v>
      </c>
      <c r="N2466">
        <v>1</v>
      </c>
      <c r="P2466">
        <v>1</v>
      </c>
    </row>
    <row r="2467" spans="1:16" x14ac:dyDescent="0.35">
      <c r="A2467" t="s">
        <v>2812</v>
      </c>
      <c r="B2467" t="s">
        <v>2814</v>
      </c>
      <c r="C2467" t="s">
        <v>1472</v>
      </c>
      <c r="D2467" t="s">
        <v>313</v>
      </c>
      <c r="E2467" t="s">
        <v>1397</v>
      </c>
      <c r="F2467" t="s">
        <v>2815</v>
      </c>
      <c r="H2467" s="1">
        <v>45773</v>
      </c>
      <c r="I2467" t="s">
        <v>88</v>
      </c>
      <c r="J2467" t="s">
        <v>1</v>
      </c>
      <c r="K2467" t="s">
        <v>3</v>
      </c>
      <c r="L2467" t="s">
        <v>29</v>
      </c>
      <c r="M2467" t="s">
        <v>1472</v>
      </c>
      <c r="N2467">
        <v>1</v>
      </c>
      <c r="P2467">
        <v>1</v>
      </c>
    </row>
    <row r="2468" spans="1:16" x14ac:dyDescent="0.35">
      <c r="A2468" t="s">
        <v>2816</v>
      </c>
      <c r="B2468" t="s">
        <v>1565</v>
      </c>
      <c r="C2468" t="s">
        <v>1530</v>
      </c>
      <c r="D2468" t="s">
        <v>411</v>
      </c>
      <c r="E2468" t="s">
        <v>1397</v>
      </c>
      <c r="F2468" t="s">
        <v>5538</v>
      </c>
      <c r="G2468" t="s">
        <v>5539</v>
      </c>
      <c r="H2468" s="1">
        <v>45773</v>
      </c>
      <c r="I2468" t="s">
        <v>88</v>
      </c>
      <c r="J2468" t="s">
        <v>1</v>
      </c>
      <c r="K2468" t="s">
        <v>3</v>
      </c>
      <c r="L2468" t="s">
        <v>29</v>
      </c>
      <c r="M2468" t="s">
        <v>7747</v>
      </c>
      <c r="N2468">
        <v>1</v>
      </c>
      <c r="P2468">
        <v>1</v>
      </c>
    </row>
    <row r="2469" spans="1:16" x14ac:dyDescent="0.35">
      <c r="A2469" t="s">
        <v>2818</v>
      </c>
      <c r="B2469" t="s">
        <v>2819</v>
      </c>
      <c r="C2469" t="s">
        <v>1402</v>
      </c>
      <c r="D2469" t="s">
        <v>1511</v>
      </c>
      <c r="E2469" t="s">
        <v>1397</v>
      </c>
      <c r="F2469" t="s">
        <v>2820</v>
      </c>
      <c r="H2469" s="1">
        <v>45773</v>
      </c>
      <c r="I2469" t="s">
        <v>88</v>
      </c>
      <c r="J2469" t="s">
        <v>1</v>
      </c>
      <c r="K2469" t="s">
        <v>3</v>
      </c>
      <c r="L2469" t="s">
        <v>29</v>
      </c>
      <c r="M2469" t="s">
        <v>7747</v>
      </c>
      <c r="N2469">
        <v>1</v>
      </c>
      <c r="P2469">
        <v>1</v>
      </c>
    </row>
    <row r="2470" spans="1:16" x14ac:dyDescent="0.35">
      <c r="A2470" t="s">
        <v>2818</v>
      </c>
      <c r="B2470" t="s">
        <v>1605</v>
      </c>
      <c r="C2470" t="s">
        <v>1402</v>
      </c>
      <c r="D2470" t="s">
        <v>1511</v>
      </c>
      <c r="E2470" t="s">
        <v>1397</v>
      </c>
      <c r="F2470" t="s">
        <v>2821</v>
      </c>
      <c r="H2470" s="1">
        <v>45773</v>
      </c>
      <c r="I2470" t="s">
        <v>88</v>
      </c>
      <c r="J2470" t="s">
        <v>1</v>
      </c>
      <c r="K2470" t="s">
        <v>3</v>
      </c>
      <c r="L2470" t="s">
        <v>29</v>
      </c>
      <c r="M2470" t="s">
        <v>7747</v>
      </c>
      <c r="N2470">
        <v>1</v>
      </c>
      <c r="P2470">
        <v>1</v>
      </c>
    </row>
    <row r="2471" spans="1:16" x14ac:dyDescent="0.35">
      <c r="A2471" t="s">
        <v>2818</v>
      </c>
      <c r="B2471" t="s">
        <v>2822</v>
      </c>
      <c r="C2471" t="s">
        <v>1396</v>
      </c>
      <c r="D2471" t="s">
        <v>1511</v>
      </c>
      <c r="E2471" t="s">
        <v>1397</v>
      </c>
      <c r="F2471" t="s">
        <v>2823</v>
      </c>
      <c r="H2471" s="1">
        <v>45773</v>
      </c>
      <c r="I2471" t="s">
        <v>88</v>
      </c>
      <c r="J2471" t="s">
        <v>1</v>
      </c>
      <c r="K2471" t="s">
        <v>3</v>
      </c>
      <c r="L2471" t="s">
        <v>29</v>
      </c>
      <c r="M2471" t="s">
        <v>7747</v>
      </c>
      <c r="N2471">
        <v>1</v>
      </c>
      <c r="P2471">
        <v>1</v>
      </c>
    </row>
    <row r="2472" spans="1:16" x14ac:dyDescent="0.35">
      <c r="A2472" t="s">
        <v>2824</v>
      </c>
      <c r="B2472" t="s">
        <v>1887</v>
      </c>
      <c r="C2472" t="s">
        <v>1402</v>
      </c>
      <c r="D2472" t="s">
        <v>1511</v>
      </c>
      <c r="E2472" t="s">
        <v>1397</v>
      </c>
      <c r="F2472" t="s">
        <v>2825</v>
      </c>
      <c r="H2472" s="1">
        <v>45773</v>
      </c>
      <c r="I2472" t="s">
        <v>88</v>
      </c>
      <c r="J2472" t="s">
        <v>1</v>
      </c>
      <c r="K2472" t="s">
        <v>3</v>
      </c>
      <c r="L2472" t="s">
        <v>29</v>
      </c>
      <c r="M2472" t="s">
        <v>7747</v>
      </c>
      <c r="N2472">
        <v>1</v>
      </c>
      <c r="P2472">
        <v>1</v>
      </c>
    </row>
    <row r="2473" spans="1:16" x14ac:dyDescent="0.35">
      <c r="A2473" t="s">
        <v>2824</v>
      </c>
      <c r="B2473" t="s">
        <v>1553</v>
      </c>
      <c r="C2473" t="s">
        <v>1402</v>
      </c>
      <c r="D2473" t="s">
        <v>1511</v>
      </c>
      <c r="E2473" t="s">
        <v>1397</v>
      </c>
      <c r="F2473" t="s">
        <v>2826</v>
      </c>
      <c r="H2473" s="1">
        <v>45773</v>
      </c>
      <c r="I2473" t="s">
        <v>88</v>
      </c>
      <c r="J2473" t="s">
        <v>1</v>
      </c>
      <c r="K2473" t="s">
        <v>3</v>
      </c>
      <c r="L2473" t="s">
        <v>29</v>
      </c>
      <c r="M2473" t="s">
        <v>7747</v>
      </c>
      <c r="N2473">
        <v>1</v>
      </c>
      <c r="P2473">
        <v>1</v>
      </c>
    </row>
    <row r="2474" spans="1:16" x14ac:dyDescent="0.35">
      <c r="A2474" t="s">
        <v>2827</v>
      </c>
      <c r="B2474" t="s">
        <v>2828</v>
      </c>
      <c r="C2474" t="s">
        <v>1396</v>
      </c>
      <c r="D2474" t="s">
        <v>1511</v>
      </c>
      <c r="E2474" t="s">
        <v>1397</v>
      </c>
      <c r="F2474" t="s">
        <v>2829</v>
      </c>
      <c r="H2474" s="1">
        <v>45773</v>
      </c>
      <c r="I2474" t="s">
        <v>88</v>
      </c>
      <c r="J2474" t="s">
        <v>1</v>
      </c>
      <c r="K2474" t="s">
        <v>3</v>
      </c>
      <c r="L2474" t="s">
        <v>29</v>
      </c>
      <c r="M2474" t="s">
        <v>7747</v>
      </c>
      <c r="N2474">
        <v>1</v>
      </c>
      <c r="P2474">
        <v>1</v>
      </c>
    </row>
    <row r="2475" spans="1:16" x14ac:dyDescent="0.35">
      <c r="A2475" t="s">
        <v>2830</v>
      </c>
      <c r="B2475" t="s">
        <v>2831</v>
      </c>
      <c r="C2475" t="s">
        <v>1396</v>
      </c>
      <c r="D2475" t="s">
        <v>112</v>
      </c>
      <c r="E2475" t="s">
        <v>1397</v>
      </c>
      <c r="F2475" t="s">
        <v>2832</v>
      </c>
      <c r="G2475" t="s">
        <v>5540</v>
      </c>
      <c r="H2475" s="1">
        <v>45773</v>
      </c>
      <c r="I2475" t="s">
        <v>88</v>
      </c>
      <c r="J2475" t="s">
        <v>1</v>
      </c>
      <c r="K2475" t="s">
        <v>3</v>
      </c>
      <c r="L2475" t="s">
        <v>29</v>
      </c>
      <c r="M2475" t="s">
        <v>7747</v>
      </c>
      <c r="N2475">
        <v>1</v>
      </c>
      <c r="P2475">
        <v>1</v>
      </c>
    </row>
    <row r="2476" spans="1:16" x14ac:dyDescent="0.35">
      <c r="A2476" t="s">
        <v>2833</v>
      </c>
      <c r="B2476" t="s">
        <v>1551</v>
      </c>
      <c r="C2476" t="s">
        <v>1402</v>
      </c>
      <c r="D2476" t="s">
        <v>112</v>
      </c>
      <c r="E2476" t="s">
        <v>1397</v>
      </c>
      <c r="F2476" t="s">
        <v>2834</v>
      </c>
      <c r="G2476" t="s">
        <v>5541</v>
      </c>
      <c r="H2476" s="1">
        <v>45773</v>
      </c>
      <c r="I2476" t="s">
        <v>88</v>
      </c>
      <c r="J2476" t="s">
        <v>1</v>
      </c>
      <c r="K2476" t="s">
        <v>3</v>
      </c>
      <c r="L2476" t="s">
        <v>29</v>
      </c>
      <c r="M2476" t="s">
        <v>7747</v>
      </c>
      <c r="N2476">
        <v>1</v>
      </c>
      <c r="P2476">
        <v>1</v>
      </c>
    </row>
    <row r="2477" spans="1:16" x14ac:dyDescent="0.35">
      <c r="A2477" t="s">
        <v>2833</v>
      </c>
      <c r="B2477" t="s">
        <v>1608</v>
      </c>
      <c r="C2477" t="s">
        <v>1402</v>
      </c>
      <c r="D2477" t="s">
        <v>112</v>
      </c>
      <c r="E2477" t="s">
        <v>1397</v>
      </c>
      <c r="F2477" t="s">
        <v>2835</v>
      </c>
      <c r="G2477" t="s">
        <v>5542</v>
      </c>
      <c r="H2477" s="1">
        <v>45773</v>
      </c>
      <c r="I2477" t="s">
        <v>88</v>
      </c>
      <c r="J2477" t="s">
        <v>1</v>
      </c>
      <c r="K2477" t="s">
        <v>3</v>
      </c>
      <c r="L2477" t="s">
        <v>29</v>
      </c>
      <c r="M2477" t="s">
        <v>7747</v>
      </c>
      <c r="N2477">
        <v>1</v>
      </c>
      <c r="P2477">
        <v>1</v>
      </c>
    </row>
    <row r="2478" spans="1:16" x14ac:dyDescent="0.35">
      <c r="A2478" t="s">
        <v>2836</v>
      </c>
      <c r="B2478" t="s">
        <v>2837</v>
      </c>
      <c r="C2478" t="s">
        <v>1396</v>
      </c>
      <c r="D2478" t="s">
        <v>313</v>
      </c>
      <c r="E2478" t="s">
        <v>1397</v>
      </c>
      <c r="F2478" t="s">
        <v>2838</v>
      </c>
      <c r="H2478" s="1">
        <v>45773</v>
      </c>
      <c r="I2478" t="s">
        <v>88</v>
      </c>
      <c r="J2478" t="s">
        <v>1</v>
      </c>
      <c r="K2478" t="s">
        <v>3</v>
      </c>
      <c r="L2478" t="s">
        <v>29</v>
      </c>
      <c r="M2478" t="s">
        <v>7747</v>
      </c>
      <c r="N2478">
        <v>1</v>
      </c>
      <c r="P2478">
        <v>1</v>
      </c>
    </row>
    <row r="2479" spans="1:16" x14ac:dyDescent="0.35">
      <c r="A2479" t="s">
        <v>2839</v>
      </c>
      <c r="B2479" t="s">
        <v>2233</v>
      </c>
      <c r="C2479" t="s">
        <v>1396</v>
      </c>
      <c r="D2479" t="s">
        <v>313</v>
      </c>
      <c r="E2479" t="s">
        <v>1397</v>
      </c>
      <c r="F2479" t="s">
        <v>2840</v>
      </c>
      <c r="H2479" s="1">
        <v>45773</v>
      </c>
      <c r="I2479" t="s">
        <v>88</v>
      </c>
      <c r="J2479" t="s">
        <v>1</v>
      </c>
      <c r="K2479" t="s">
        <v>3</v>
      </c>
      <c r="L2479" t="s">
        <v>29</v>
      </c>
      <c r="M2479" t="s">
        <v>7747</v>
      </c>
      <c r="N2479">
        <v>1</v>
      </c>
      <c r="P2479">
        <v>1</v>
      </c>
    </row>
    <row r="2480" spans="1:16" x14ac:dyDescent="0.35">
      <c r="A2480" t="s">
        <v>2841</v>
      </c>
      <c r="B2480" t="s">
        <v>2844</v>
      </c>
      <c r="C2480" t="s">
        <v>1402</v>
      </c>
      <c r="D2480" t="s">
        <v>1511</v>
      </c>
      <c r="E2480" t="s">
        <v>1512</v>
      </c>
      <c r="G2480" t="s">
        <v>5543</v>
      </c>
      <c r="H2480" s="1">
        <v>45773</v>
      </c>
      <c r="I2480" t="s">
        <v>88</v>
      </c>
      <c r="J2480" t="s">
        <v>1</v>
      </c>
      <c r="K2480" t="s">
        <v>3</v>
      </c>
      <c r="L2480" t="s">
        <v>29</v>
      </c>
      <c r="M2480" t="s">
        <v>7747</v>
      </c>
      <c r="N2480">
        <v>1</v>
      </c>
      <c r="P2480">
        <v>1</v>
      </c>
    </row>
    <row r="2481" spans="1:16" x14ac:dyDescent="0.35">
      <c r="A2481" t="s">
        <v>2841</v>
      </c>
      <c r="B2481" t="s">
        <v>2846</v>
      </c>
      <c r="C2481" t="s">
        <v>1554</v>
      </c>
      <c r="D2481" t="s">
        <v>1511</v>
      </c>
      <c r="E2481" t="s">
        <v>1512</v>
      </c>
      <c r="G2481" t="s">
        <v>5543</v>
      </c>
      <c r="H2481" s="1">
        <v>45773</v>
      </c>
      <c r="I2481" t="s">
        <v>88</v>
      </c>
      <c r="J2481" t="s">
        <v>1</v>
      </c>
      <c r="K2481" t="s">
        <v>3</v>
      </c>
      <c r="L2481" t="s">
        <v>29</v>
      </c>
      <c r="M2481" t="s">
        <v>1472</v>
      </c>
      <c r="N2481">
        <v>1</v>
      </c>
      <c r="P2481">
        <v>1</v>
      </c>
    </row>
    <row r="2482" spans="1:16" x14ac:dyDescent="0.35">
      <c r="A2482" t="s">
        <v>2848</v>
      </c>
      <c r="B2482" t="s">
        <v>2849</v>
      </c>
      <c r="C2482" t="s">
        <v>1558</v>
      </c>
      <c r="D2482" t="s">
        <v>411</v>
      </c>
      <c r="E2482" t="s">
        <v>1397</v>
      </c>
      <c r="F2482" t="s">
        <v>5544</v>
      </c>
      <c r="G2482" t="s">
        <v>5545</v>
      </c>
      <c r="H2482" s="1">
        <v>45773</v>
      </c>
      <c r="I2482" t="s">
        <v>88</v>
      </c>
      <c r="J2482" t="s">
        <v>1</v>
      </c>
      <c r="K2482" t="s">
        <v>3</v>
      </c>
      <c r="L2482" t="s">
        <v>29</v>
      </c>
      <c r="M2482" t="s">
        <v>7747</v>
      </c>
      <c r="N2482">
        <v>1</v>
      </c>
      <c r="P2482">
        <v>1</v>
      </c>
    </row>
    <row r="2483" spans="1:16" x14ac:dyDescent="0.35">
      <c r="A2483" t="s">
        <v>2851</v>
      </c>
      <c r="B2483" t="s">
        <v>1626</v>
      </c>
      <c r="C2483" t="s">
        <v>1558</v>
      </c>
      <c r="D2483" t="s">
        <v>2709</v>
      </c>
      <c r="E2483" t="s">
        <v>1397</v>
      </c>
      <c r="F2483" t="s">
        <v>2852</v>
      </c>
      <c r="H2483" s="1">
        <v>45773</v>
      </c>
      <c r="I2483" t="s">
        <v>88</v>
      </c>
      <c r="J2483" t="s">
        <v>1</v>
      </c>
      <c r="K2483" t="s">
        <v>3</v>
      </c>
      <c r="L2483" t="s">
        <v>29</v>
      </c>
      <c r="M2483" t="s">
        <v>7747</v>
      </c>
      <c r="N2483">
        <v>1</v>
      </c>
      <c r="P2483">
        <v>1</v>
      </c>
    </row>
    <row r="2484" spans="1:16" x14ac:dyDescent="0.35">
      <c r="A2484" t="s">
        <v>2851</v>
      </c>
      <c r="B2484" t="s">
        <v>2529</v>
      </c>
      <c r="C2484" t="s">
        <v>1530</v>
      </c>
      <c r="D2484" t="s">
        <v>411</v>
      </c>
      <c r="E2484" t="s">
        <v>1397</v>
      </c>
      <c r="F2484" t="s">
        <v>5546</v>
      </c>
      <c r="G2484" t="s">
        <v>5547</v>
      </c>
      <c r="H2484" s="1">
        <v>45773</v>
      </c>
      <c r="I2484" t="s">
        <v>88</v>
      </c>
      <c r="J2484" t="s">
        <v>1</v>
      </c>
      <c r="K2484" t="s">
        <v>3</v>
      </c>
      <c r="L2484" t="s">
        <v>29</v>
      </c>
      <c r="M2484" t="s">
        <v>7747</v>
      </c>
      <c r="N2484">
        <v>1</v>
      </c>
      <c r="P2484">
        <v>1</v>
      </c>
    </row>
    <row r="2485" spans="1:16" x14ac:dyDescent="0.35">
      <c r="A2485" t="s">
        <v>2851</v>
      </c>
      <c r="B2485" t="s">
        <v>1746</v>
      </c>
      <c r="C2485" t="s">
        <v>1530</v>
      </c>
      <c r="D2485" t="s">
        <v>411</v>
      </c>
      <c r="E2485" t="s">
        <v>1397</v>
      </c>
      <c r="F2485" t="s">
        <v>5548</v>
      </c>
      <c r="G2485" t="s">
        <v>5549</v>
      </c>
      <c r="H2485" s="1">
        <v>45773</v>
      </c>
      <c r="I2485" t="s">
        <v>88</v>
      </c>
      <c r="J2485" t="s">
        <v>1</v>
      </c>
      <c r="K2485" t="s">
        <v>3</v>
      </c>
      <c r="L2485" t="s">
        <v>29</v>
      </c>
      <c r="M2485" t="s">
        <v>7747</v>
      </c>
      <c r="N2485">
        <v>1</v>
      </c>
      <c r="P2485">
        <v>1</v>
      </c>
    </row>
    <row r="2486" spans="1:16" x14ac:dyDescent="0.35">
      <c r="A2486" t="s">
        <v>2855</v>
      </c>
      <c r="B2486" t="s">
        <v>2856</v>
      </c>
      <c r="C2486" t="s">
        <v>1402</v>
      </c>
      <c r="D2486" t="s">
        <v>2709</v>
      </c>
      <c r="E2486" t="s">
        <v>1397</v>
      </c>
      <c r="F2486" t="s">
        <v>5550</v>
      </c>
      <c r="H2486" s="1">
        <v>45773</v>
      </c>
      <c r="I2486" t="s">
        <v>88</v>
      </c>
      <c r="J2486" t="s">
        <v>1</v>
      </c>
      <c r="K2486" t="s">
        <v>3</v>
      </c>
      <c r="L2486" t="s">
        <v>29</v>
      </c>
      <c r="M2486" t="s">
        <v>7747</v>
      </c>
      <c r="N2486">
        <v>1</v>
      </c>
      <c r="P2486">
        <v>1</v>
      </c>
    </row>
    <row r="2487" spans="1:16" x14ac:dyDescent="0.35">
      <c r="A2487" t="s">
        <v>2858</v>
      </c>
      <c r="B2487" t="s">
        <v>2859</v>
      </c>
      <c r="C2487" t="s">
        <v>1396</v>
      </c>
      <c r="D2487" t="s">
        <v>112</v>
      </c>
      <c r="E2487" t="s">
        <v>1397</v>
      </c>
      <c r="F2487" t="s">
        <v>2860</v>
      </c>
      <c r="G2487" t="s">
        <v>5551</v>
      </c>
      <c r="H2487" s="1">
        <v>45773</v>
      </c>
      <c r="I2487" t="s">
        <v>88</v>
      </c>
      <c r="J2487" t="s">
        <v>1</v>
      </c>
      <c r="K2487" t="s">
        <v>3</v>
      </c>
      <c r="L2487" t="s">
        <v>29</v>
      </c>
      <c r="M2487" t="s">
        <v>7747</v>
      </c>
      <c r="N2487">
        <v>1</v>
      </c>
      <c r="P2487">
        <v>1</v>
      </c>
    </row>
    <row r="2488" spans="1:16" x14ac:dyDescent="0.35">
      <c r="A2488" t="s">
        <v>2861</v>
      </c>
      <c r="B2488" t="s">
        <v>2862</v>
      </c>
      <c r="C2488" t="s">
        <v>1402</v>
      </c>
      <c r="D2488" t="s">
        <v>313</v>
      </c>
      <c r="E2488" t="s">
        <v>1397</v>
      </c>
      <c r="F2488" t="s">
        <v>2863</v>
      </c>
      <c r="H2488" s="1">
        <v>45773</v>
      </c>
      <c r="I2488" t="s">
        <v>88</v>
      </c>
      <c r="J2488" t="s">
        <v>1</v>
      </c>
      <c r="K2488" t="s">
        <v>3</v>
      </c>
      <c r="L2488" t="s">
        <v>29</v>
      </c>
      <c r="M2488" t="s">
        <v>7747</v>
      </c>
      <c r="N2488">
        <v>1</v>
      </c>
      <c r="P2488">
        <v>1</v>
      </c>
    </row>
    <row r="2489" spans="1:16" x14ac:dyDescent="0.35">
      <c r="A2489" t="s">
        <v>2861</v>
      </c>
      <c r="B2489" t="s">
        <v>2864</v>
      </c>
      <c r="C2489" t="s">
        <v>1396</v>
      </c>
      <c r="D2489" t="s">
        <v>313</v>
      </c>
      <c r="E2489" t="s">
        <v>1397</v>
      </c>
      <c r="F2489" t="s">
        <v>5552</v>
      </c>
      <c r="H2489" s="1">
        <v>45773</v>
      </c>
      <c r="I2489" t="s">
        <v>88</v>
      </c>
      <c r="J2489" t="s">
        <v>1</v>
      </c>
      <c r="K2489" t="s">
        <v>3</v>
      </c>
      <c r="L2489" t="s">
        <v>29</v>
      </c>
      <c r="M2489" t="s">
        <v>7747</v>
      </c>
      <c r="N2489">
        <v>1</v>
      </c>
      <c r="P2489">
        <v>1</v>
      </c>
    </row>
    <row r="2490" spans="1:16" x14ac:dyDescent="0.35">
      <c r="A2490" t="s">
        <v>2861</v>
      </c>
      <c r="B2490" t="s">
        <v>2319</v>
      </c>
      <c r="C2490" t="s">
        <v>1396</v>
      </c>
      <c r="D2490" t="s">
        <v>313</v>
      </c>
      <c r="E2490" t="s">
        <v>1397</v>
      </c>
      <c r="F2490" t="s">
        <v>2866</v>
      </c>
      <c r="H2490" s="1">
        <v>45773</v>
      </c>
      <c r="I2490" t="s">
        <v>88</v>
      </c>
      <c r="J2490" t="s">
        <v>1</v>
      </c>
      <c r="K2490" t="s">
        <v>3</v>
      </c>
      <c r="L2490" t="s">
        <v>29</v>
      </c>
      <c r="M2490" t="s">
        <v>7747</v>
      </c>
      <c r="N2490">
        <v>1</v>
      </c>
      <c r="P2490">
        <v>1</v>
      </c>
    </row>
    <row r="2491" spans="1:16" x14ac:dyDescent="0.35">
      <c r="A2491" t="s">
        <v>2867</v>
      </c>
      <c r="B2491" t="s">
        <v>1435</v>
      </c>
      <c r="C2491" t="s">
        <v>1558</v>
      </c>
      <c r="D2491" t="s">
        <v>2709</v>
      </c>
      <c r="E2491" t="s">
        <v>1397</v>
      </c>
      <c r="F2491" t="s">
        <v>2868</v>
      </c>
      <c r="H2491" s="1">
        <v>45773</v>
      </c>
      <c r="I2491" t="s">
        <v>88</v>
      </c>
      <c r="J2491" t="s">
        <v>1</v>
      </c>
      <c r="K2491" t="s">
        <v>3</v>
      </c>
      <c r="L2491" t="s">
        <v>29</v>
      </c>
      <c r="M2491" t="s">
        <v>7747</v>
      </c>
      <c r="N2491">
        <v>1</v>
      </c>
      <c r="P2491">
        <v>1</v>
      </c>
    </row>
    <row r="2492" spans="1:16" x14ac:dyDescent="0.35">
      <c r="A2492" t="s">
        <v>2869</v>
      </c>
      <c r="B2492" t="s">
        <v>2870</v>
      </c>
      <c r="C2492" t="s">
        <v>1396</v>
      </c>
      <c r="D2492" t="s">
        <v>112</v>
      </c>
      <c r="E2492" t="s">
        <v>1397</v>
      </c>
      <c r="F2492" t="s">
        <v>5553</v>
      </c>
      <c r="G2492" t="s">
        <v>5554</v>
      </c>
      <c r="H2492" s="1">
        <v>45773</v>
      </c>
      <c r="I2492" t="s">
        <v>88</v>
      </c>
      <c r="J2492" t="s">
        <v>1</v>
      </c>
      <c r="K2492" t="s">
        <v>3</v>
      </c>
      <c r="L2492" t="s">
        <v>29</v>
      </c>
      <c r="M2492" t="s">
        <v>7747</v>
      </c>
      <c r="N2492">
        <v>1</v>
      </c>
      <c r="P2492">
        <v>1</v>
      </c>
    </row>
    <row r="2493" spans="1:16" x14ac:dyDescent="0.35">
      <c r="A2493" t="s">
        <v>2872</v>
      </c>
      <c r="B2493" t="s">
        <v>1735</v>
      </c>
      <c r="C2493" t="s">
        <v>1396</v>
      </c>
      <c r="D2493" t="s">
        <v>313</v>
      </c>
      <c r="E2493" t="s">
        <v>1397</v>
      </c>
      <c r="F2493" t="s">
        <v>2873</v>
      </c>
      <c r="H2493" s="1">
        <v>45773</v>
      </c>
      <c r="I2493" t="s">
        <v>88</v>
      </c>
      <c r="J2493" t="s">
        <v>1</v>
      </c>
      <c r="K2493" t="s">
        <v>3</v>
      </c>
      <c r="L2493" t="s">
        <v>29</v>
      </c>
      <c r="M2493" t="s">
        <v>7747</v>
      </c>
      <c r="N2493">
        <v>1</v>
      </c>
      <c r="P2493">
        <v>1</v>
      </c>
    </row>
    <row r="2494" spans="1:16" x14ac:dyDescent="0.35">
      <c r="A2494" t="s">
        <v>2874</v>
      </c>
      <c r="B2494" t="s">
        <v>2875</v>
      </c>
      <c r="C2494" t="s">
        <v>1396</v>
      </c>
      <c r="D2494" t="s">
        <v>385</v>
      </c>
      <c r="E2494" t="s">
        <v>1397</v>
      </c>
      <c r="F2494" t="s">
        <v>2876</v>
      </c>
      <c r="H2494" s="1">
        <v>45773</v>
      </c>
      <c r="I2494" t="s">
        <v>88</v>
      </c>
      <c r="J2494" t="s">
        <v>1</v>
      </c>
      <c r="K2494" t="s">
        <v>3</v>
      </c>
      <c r="L2494" t="s">
        <v>29</v>
      </c>
      <c r="M2494" t="s">
        <v>7747</v>
      </c>
      <c r="N2494">
        <v>1</v>
      </c>
      <c r="P2494">
        <v>1</v>
      </c>
    </row>
    <row r="2495" spans="1:16" x14ac:dyDescent="0.35">
      <c r="A2495" t="s">
        <v>2877</v>
      </c>
      <c r="B2495" t="s">
        <v>2878</v>
      </c>
      <c r="C2495" t="s">
        <v>1558</v>
      </c>
      <c r="D2495" t="s">
        <v>411</v>
      </c>
      <c r="E2495" t="s">
        <v>1397</v>
      </c>
      <c r="F2495" t="s">
        <v>5555</v>
      </c>
      <c r="G2495" t="s">
        <v>5556</v>
      </c>
      <c r="H2495" s="1">
        <v>45773</v>
      </c>
      <c r="I2495" t="s">
        <v>88</v>
      </c>
      <c r="J2495" t="s">
        <v>1</v>
      </c>
      <c r="K2495" t="s">
        <v>3</v>
      </c>
      <c r="L2495" t="s">
        <v>29</v>
      </c>
      <c r="M2495" t="s">
        <v>7747</v>
      </c>
      <c r="N2495">
        <v>1</v>
      </c>
      <c r="P2495">
        <v>1</v>
      </c>
    </row>
    <row r="2496" spans="1:16" x14ac:dyDescent="0.35">
      <c r="A2496" t="s">
        <v>2618</v>
      </c>
      <c r="B2496" t="s">
        <v>1418</v>
      </c>
      <c r="C2496" t="s">
        <v>1402</v>
      </c>
      <c r="D2496" t="s">
        <v>2709</v>
      </c>
      <c r="E2496" t="s">
        <v>1397</v>
      </c>
      <c r="F2496" t="s">
        <v>2880</v>
      </c>
      <c r="H2496" s="1">
        <v>45773</v>
      </c>
      <c r="I2496" t="s">
        <v>88</v>
      </c>
      <c r="J2496" t="s">
        <v>1</v>
      </c>
      <c r="K2496" t="s">
        <v>3</v>
      </c>
      <c r="L2496" t="s">
        <v>29</v>
      </c>
      <c r="M2496" t="s">
        <v>7747</v>
      </c>
      <c r="N2496">
        <v>1</v>
      </c>
      <c r="P2496">
        <v>1</v>
      </c>
    </row>
    <row r="2497" spans="1:16" x14ac:dyDescent="0.35">
      <c r="A2497" t="s">
        <v>2618</v>
      </c>
      <c r="B2497" t="s">
        <v>2881</v>
      </c>
      <c r="C2497" t="s">
        <v>1558</v>
      </c>
      <c r="D2497" t="s">
        <v>2709</v>
      </c>
      <c r="E2497" t="s">
        <v>1397</v>
      </c>
      <c r="F2497" t="s">
        <v>5557</v>
      </c>
      <c r="H2497" s="1">
        <v>45773</v>
      </c>
      <c r="I2497" t="s">
        <v>88</v>
      </c>
      <c r="J2497" t="s">
        <v>1</v>
      </c>
      <c r="K2497" t="s">
        <v>3</v>
      </c>
      <c r="L2497" t="s">
        <v>29</v>
      </c>
      <c r="M2497" t="s">
        <v>7747</v>
      </c>
      <c r="N2497">
        <v>1</v>
      </c>
      <c r="P2497">
        <v>1</v>
      </c>
    </row>
    <row r="2498" spans="1:16" x14ac:dyDescent="0.35">
      <c r="A2498" t="s">
        <v>2618</v>
      </c>
      <c r="B2498" t="s">
        <v>2883</v>
      </c>
      <c r="C2498" t="s">
        <v>1402</v>
      </c>
      <c r="D2498" t="s">
        <v>2709</v>
      </c>
      <c r="E2498" t="s">
        <v>1397</v>
      </c>
      <c r="F2498" t="s">
        <v>5558</v>
      </c>
      <c r="H2498" s="1">
        <v>45773</v>
      </c>
      <c r="I2498" t="s">
        <v>88</v>
      </c>
      <c r="J2498" t="s">
        <v>1</v>
      </c>
      <c r="K2498" t="s">
        <v>3</v>
      </c>
      <c r="L2498" t="s">
        <v>29</v>
      </c>
      <c r="M2498" t="s">
        <v>7747</v>
      </c>
      <c r="N2498">
        <v>1</v>
      </c>
      <c r="P2498">
        <v>1</v>
      </c>
    </row>
    <row r="2499" spans="1:16" x14ac:dyDescent="0.35">
      <c r="A2499" t="s">
        <v>2885</v>
      </c>
      <c r="B2499" t="s">
        <v>1439</v>
      </c>
      <c r="C2499" t="s">
        <v>1402</v>
      </c>
      <c r="D2499" t="s">
        <v>112</v>
      </c>
      <c r="E2499" t="s">
        <v>1397</v>
      </c>
      <c r="F2499" t="s">
        <v>2886</v>
      </c>
      <c r="G2499" t="s">
        <v>5559</v>
      </c>
      <c r="H2499" s="1">
        <v>45773</v>
      </c>
      <c r="I2499" t="s">
        <v>88</v>
      </c>
      <c r="J2499" t="s">
        <v>1</v>
      </c>
      <c r="K2499" t="s">
        <v>3</v>
      </c>
      <c r="L2499" t="s">
        <v>29</v>
      </c>
      <c r="M2499" t="s">
        <v>7747</v>
      </c>
      <c r="N2499">
        <v>1</v>
      </c>
      <c r="P2499">
        <v>1</v>
      </c>
    </row>
    <row r="2500" spans="1:16" x14ac:dyDescent="0.35">
      <c r="A2500" t="s">
        <v>2887</v>
      </c>
      <c r="B2500" t="s">
        <v>2888</v>
      </c>
      <c r="C2500" t="s">
        <v>1558</v>
      </c>
      <c r="D2500" t="s">
        <v>2709</v>
      </c>
      <c r="E2500" t="s">
        <v>1397</v>
      </c>
      <c r="F2500" t="s">
        <v>5560</v>
      </c>
      <c r="H2500" s="1">
        <v>45773</v>
      </c>
      <c r="I2500" t="s">
        <v>88</v>
      </c>
      <c r="J2500" t="s">
        <v>1</v>
      </c>
      <c r="K2500" t="s">
        <v>3</v>
      </c>
      <c r="L2500" t="s">
        <v>29</v>
      </c>
      <c r="M2500" t="s">
        <v>7747</v>
      </c>
      <c r="N2500">
        <v>1</v>
      </c>
      <c r="P2500">
        <v>1</v>
      </c>
    </row>
    <row r="2501" spans="1:16" x14ac:dyDescent="0.35">
      <c r="A2501" t="s">
        <v>2887</v>
      </c>
      <c r="B2501" t="s">
        <v>1425</v>
      </c>
      <c r="C2501" t="s">
        <v>1402</v>
      </c>
      <c r="D2501" t="s">
        <v>2709</v>
      </c>
      <c r="E2501" t="s">
        <v>1397</v>
      </c>
      <c r="F2501" t="s">
        <v>2890</v>
      </c>
      <c r="H2501" s="1">
        <v>45773</v>
      </c>
      <c r="I2501" t="s">
        <v>88</v>
      </c>
      <c r="J2501" t="s">
        <v>1</v>
      </c>
      <c r="K2501" t="s">
        <v>3</v>
      </c>
      <c r="L2501" t="s">
        <v>29</v>
      </c>
      <c r="M2501" t="s">
        <v>7747</v>
      </c>
      <c r="N2501">
        <v>1</v>
      </c>
      <c r="P2501">
        <v>1</v>
      </c>
    </row>
    <row r="2502" spans="1:16" x14ac:dyDescent="0.35">
      <c r="A2502" t="s">
        <v>2621</v>
      </c>
      <c r="B2502" t="s">
        <v>2242</v>
      </c>
      <c r="C2502" t="s">
        <v>1402</v>
      </c>
      <c r="D2502" t="s">
        <v>112</v>
      </c>
      <c r="E2502" t="s">
        <v>1397</v>
      </c>
      <c r="F2502" t="s">
        <v>2891</v>
      </c>
      <c r="G2502" t="s">
        <v>5561</v>
      </c>
      <c r="H2502" s="1">
        <v>45773</v>
      </c>
      <c r="I2502" t="s">
        <v>88</v>
      </c>
      <c r="J2502" t="s">
        <v>1</v>
      </c>
      <c r="K2502" t="s">
        <v>3</v>
      </c>
      <c r="L2502" t="s">
        <v>29</v>
      </c>
      <c r="M2502" t="s">
        <v>7747</v>
      </c>
      <c r="N2502">
        <v>1</v>
      </c>
      <c r="P2502">
        <v>1</v>
      </c>
    </row>
    <row r="2503" spans="1:16" x14ac:dyDescent="0.35">
      <c r="A2503" t="s">
        <v>2621</v>
      </c>
      <c r="B2503" t="s">
        <v>1395</v>
      </c>
      <c r="C2503" t="s">
        <v>1396</v>
      </c>
      <c r="D2503" t="s">
        <v>112</v>
      </c>
      <c r="E2503" t="s">
        <v>1397</v>
      </c>
      <c r="F2503" t="s">
        <v>2892</v>
      </c>
      <c r="G2503" t="s">
        <v>5562</v>
      </c>
      <c r="H2503" s="1">
        <v>45773</v>
      </c>
      <c r="I2503" t="s">
        <v>88</v>
      </c>
      <c r="J2503" t="s">
        <v>1</v>
      </c>
      <c r="K2503" t="s">
        <v>3</v>
      </c>
      <c r="L2503" t="s">
        <v>29</v>
      </c>
      <c r="M2503" t="s">
        <v>7747</v>
      </c>
      <c r="N2503">
        <v>1</v>
      </c>
      <c r="P2503">
        <v>1</v>
      </c>
    </row>
    <row r="2504" spans="1:16" x14ac:dyDescent="0.35">
      <c r="A2504" t="s">
        <v>2893</v>
      </c>
      <c r="B2504" t="s">
        <v>1518</v>
      </c>
      <c r="C2504" t="s">
        <v>1402</v>
      </c>
      <c r="D2504" t="s">
        <v>2709</v>
      </c>
      <c r="E2504" t="s">
        <v>1397</v>
      </c>
      <c r="F2504" t="s">
        <v>2895</v>
      </c>
      <c r="H2504" s="1">
        <v>45773</v>
      </c>
      <c r="I2504" t="s">
        <v>88</v>
      </c>
      <c r="J2504" t="s">
        <v>1</v>
      </c>
      <c r="K2504" t="s">
        <v>3</v>
      </c>
      <c r="L2504" t="s">
        <v>29</v>
      </c>
      <c r="M2504" t="s">
        <v>7747</v>
      </c>
      <c r="N2504">
        <v>1</v>
      </c>
      <c r="P2504">
        <v>1</v>
      </c>
    </row>
    <row r="2505" spans="1:16" x14ac:dyDescent="0.35">
      <c r="A2505" t="s">
        <v>2893</v>
      </c>
      <c r="B2505" t="s">
        <v>1719</v>
      </c>
      <c r="C2505" t="s">
        <v>1558</v>
      </c>
      <c r="D2505" t="s">
        <v>2709</v>
      </c>
      <c r="E2505" t="s">
        <v>1397</v>
      </c>
      <c r="F2505" t="s">
        <v>2896</v>
      </c>
      <c r="H2505" s="1">
        <v>45773</v>
      </c>
      <c r="I2505" t="s">
        <v>88</v>
      </c>
      <c r="J2505" t="s">
        <v>1</v>
      </c>
      <c r="K2505" t="s">
        <v>3</v>
      </c>
      <c r="L2505" t="s">
        <v>29</v>
      </c>
      <c r="M2505" t="s">
        <v>7747</v>
      </c>
      <c r="N2505">
        <v>1</v>
      </c>
      <c r="P2505">
        <v>1</v>
      </c>
    </row>
    <row r="2506" spans="1:16" x14ac:dyDescent="0.35">
      <c r="A2506" t="s">
        <v>2893</v>
      </c>
      <c r="B2506" t="s">
        <v>2248</v>
      </c>
      <c r="C2506" t="s">
        <v>1396</v>
      </c>
      <c r="D2506" t="s">
        <v>313</v>
      </c>
      <c r="E2506" t="s">
        <v>1397</v>
      </c>
      <c r="F2506" t="s">
        <v>2894</v>
      </c>
      <c r="H2506" s="1">
        <v>45773</v>
      </c>
      <c r="I2506" t="s">
        <v>88</v>
      </c>
      <c r="J2506" t="s">
        <v>1</v>
      </c>
      <c r="K2506" t="s">
        <v>3</v>
      </c>
      <c r="L2506" t="s">
        <v>29</v>
      </c>
      <c r="M2506" t="s">
        <v>7747</v>
      </c>
      <c r="N2506">
        <v>1</v>
      </c>
      <c r="P2506">
        <v>1</v>
      </c>
    </row>
    <row r="2507" spans="1:16" x14ac:dyDescent="0.35">
      <c r="A2507" t="s">
        <v>2893</v>
      </c>
      <c r="B2507" t="s">
        <v>1510</v>
      </c>
      <c r="C2507" t="s">
        <v>1396</v>
      </c>
      <c r="D2507" t="s">
        <v>1511</v>
      </c>
      <c r="E2507" t="s">
        <v>1397</v>
      </c>
      <c r="F2507" t="s">
        <v>2897</v>
      </c>
      <c r="H2507" s="1">
        <v>45773</v>
      </c>
      <c r="I2507" t="s">
        <v>88</v>
      </c>
      <c r="J2507" t="s">
        <v>1</v>
      </c>
      <c r="K2507" t="s">
        <v>3</v>
      </c>
      <c r="L2507" t="s">
        <v>29</v>
      </c>
      <c r="M2507" t="s">
        <v>7747</v>
      </c>
      <c r="N2507">
        <v>1</v>
      </c>
      <c r="P2507">
        <v>1</v>
      </c>
    </row>
    <row r="2508" spans="1:16" x14ac:dyDescent="0.35">
      <c r="A2508" t="s">
        <v>2898</v>
      </c>
      <c r="B2508" t="s">
        <v>2899</v>
      </c>
      <c r="C2508" t="s">
        <v>1402</v>
      </c>
      <c r="D2508" t="s">
        <v>313</v>
      </c>
      <c r="E2508" t="s">
        <v>1397</v>
      </c>
      <c r="F2508" t="s">
        <v>5563</v>
      </c>
      <c r="H2508" s="1">
        <v>45773</v>
      </c>
      <c r="I2508" t="s">
        <v>88</v>
      </c>
      <c r="J2508" t="s">
        <v>1</v>
      </c>
      <c r="K2508" t="s">
        <v>3</v>
      </c>
      <c r="L2508" t="s">
        <v>29</v>
      </c>
      <c r="M2508" t="s">
        <v>7747</v>
      </c>
      <c r="N2508">
        <v>1</v>
      </c>
      <c r="P2508">
        <v>1</v>
      </c>
    </row>
    <row r="2509" spans="1:16" x14ac:dyDescent="0.35">
      <c r="A2509" t="s">
        <v>2901</v>
      </c>
      <c r="B2509" t="s">
        <v>2325</v>
      </c>
      <c r="C2509" t="s">
        <v>1396</v>
      </c>
      <c r="D2509" t="s">
        <v>112</v>
      </c>
      <c r="E2509" t="s">
        <v>1397</v>
      </c>
      <c r="F2509" t="s">
        <v>2902</v>
      </c>
      <c r="G2509" t="s">
        <v>5564</v>
      </c>
      <c r="H2509" s="1">
        <v>45773</v>
      </c>
      <c r="I2509" t="s">
        <v>88</v>
      </c>
      <c r="J2509" t="s">
        <v>1</v>
      </c>
      <c r="K2509" t="s">
        <v>3</v>
      </c>
      <c r="L2509" t="s">
        <v>29</v>
      </c>
      <c r="M2509" t="s">
        <v>7747</v>
      </c>
      <c r="N2509">
        <v>1</v>
      </c>
      <c r="P2509">
        <v>1</v>
      </c>
    </row>
    <row r="2510" spans="1:16" x14ac:dyDescent="0.35">
      <c r="A2510" t="s">
        <v>5565</v>
      </c>
      <c r="B2510" t="s">
        <v>5566</v>
      </c>
      <c r="C2510" t="s">
        <v>1396</v>
      </c>
      <c r="D2510" t="s">
        <v>1511</v>
      </c>
      <c r="E2510" t="s">
        <v>1512</v>
      </c>
      <c r="H2510" s="1">
        <v>45773</v>
      </c>
      <c r="I2510" t="s">
        <v>88</v>
      </c>
      <c r="J2510" t="s">
        <v>1</v>
      </c>
      <c r="K2510" t="s">
        <v>3</v>
      </c>
      <c r="L2510" t="s">
        <v>29</v>
      </c>
      <c r="M2510" t="s">
        <v>7747</v>
      </c>
      <c r="N2510">
        <v>1</v>
      </c>
      <c r="P2510">
        <v>1</v>
      </c>
    </row>
    <row r="2511" spans="1:16" x14ac:dyDescent="0.35">
      <c r="A2511" t="s">
        <v>2906</v>
      </c>
      <c r="B2511" t="s">
        <v>2907</v>
      </c>
      <c r="C2511" t="s">
        <v>1396</v>
      </c>
      <c r="D2511" t="s">
        <v>313</v>
      </c>
      <c r="E2511" t="s">
        <v>1397</v>
      </c>
      <c r="F2511" t="s">
        <v>5567</v>
      </c>
      <c r="H2511" s="1">
        <v>45773</v>
      </c>
      <c r="I2511" t="s">
        <v>88</v>
      </c>
      <c r="J2511" t="s">
        <v>1</v>
      </c>
      <c r="K2511" t="s">
        <v>3</v>
      </c>
      <c r="L2511" t="s">
        <v>29</v>
      </c>
      <c r="M2511" t="s">
        <v>7747</v>
      </c>
      <c r="N2511">
        <v>1</v>
      </c>
      <c r="P2511">
        <v>1</v>
      </c>
    </row>
    <row r="2512" spans="1:16" x14ac:dyDescent="0.35">
      <c r="A2512" t="s">
        <v>2909</v>
      </c>
      <c r="B2512" t="s">
        <v>2910</v>
      </c>
      <c r="C2512" t="s">
        <v>1558</v>
      </c>
      <c r="D2512" t="s">
        <v>2709</v>
      </c>
      <c r="E2512" t="s">
        <v>1397</v>
      </c>
      <c r="F2512" t="s">
        <v>2911</v>
      </c>
      <c r="H2512" s="1">
        <v>45773</v>
      </c>
      <c r="I2512" t="s">
        <v>88</v>
      </c>
      <c r="J2512" t="s">
        <v>1</v>
      </c>
      <c r="K2512" t="s">
        <v>3</v>
      </c>
      <c r="L2512" t="s">
        <v>29</v>
      </c>
      <c r="M2512" t="s">
        <v>7747</v>
      </c>
      <c r="N2512">
        <v>1</v>
      </c>
      <c r="P2512">
        <v>1</v>
      </c>
    </row>
    <row r="2513" spans="1:16" x14ac:dyDescent="0.35">
      <c r="A2513" t="s">
        <v>2912</v>
      </c>
      <c r="B2513" t="s">
        <v>2913</v>
      </c>
      <c r="C2513" t="s">
        <v>1558</v>
      </c>
      <c r="D2513" t="s">
        <v>2709</v>
      </c>
      <c r="E2513" t="s">
        <v>1397</v>
      </c>
      <c r="F2513" t="s">
        <v>2914</v>
      </c>
      <c r="H2513" s="1">
        <v>45773</v>
      </c>
      <c r="I2513" t="s">
        <v>88</v>
      </c>
      <c r="J2513" t="s">
        <v>1</v>
      </c>
      <c r="K2513" t="s">
        <v>3</v>
      </c>
      <c r="L2513" t="s">
        <v>29</v>
      </c>
      <c r="M2513" t="s">
        <v>7747</v>
      </c>
      <c r="N2513">
        <v>1</v>
      </c>
      <c r="P2513">
        <v>1</v>
      </c>
    </row>
    <row r="2514" spans="1:16" x14ac:dyDescent="0.35">
      <c r="A2514" t="s">
        <v>2915</v>
      </c>
      <c r="B2514" t="s">
        <v>2319</v>
      </c>
      <c r="C2514" t="s">
        <v>1396</v>
      </c>
      <c r="D2514" t="s">
        <v>313</v>
      </c>
      <c r="E2514" t="s">
        <v>1397</v>
      </c>
      <c r="F2514" t="s">
        <v>2916</v>
      </c>
      <c r="H2514" s="1">
        <v>45773</v>
      </c>
      <c r="I2514" t="s">
        <v>88</v>
      </c>
      <c r="J2514" t="s">
        <v>1</v>
      </c>
      <c r="K2514" t="s">
        <v>3</v>
      </c>
      <c r="L2514" t="s">
        <v>29</v>
      </c>
      <c r="M2514" t="s">
        <v>7747</v>
      </c>
      <c r="N2514">
        <v>1</v>
      </c>
      <c r="P2514">
        <v>1</v>
      </c>
    </row>
    <row r="2515" spans="1:16" x14ac:dyDescent="0.35">
      <c r="A2515" t="s">
        <v>2915</v>
      </c>
      <c r="B2515" t="s">
        <v>1569</v>
      </c>
      <c r="C2515" t="s">
        <v>1530</v>
      </c>
      <c r="D2515" t="s">
        <v>411</v>
      </c>
      <c r="E2515" t="s">
        <v>1397</v>
      </c>
      <c r="F2515" t="s">
        <v>5568</v>
      </c>
      <c r="G2515" t="s">
        <v>5569</v>
      </c>
      <c r="H2515" s="1">
        <v>45773</v>
      </c>
      <c r="I2515" t="s">
        <v>88</v>
      </c>
      <c r="J2515" t="s">
        <v>1</v>
      </c>
      <c r="K2515" t="s">
        <v>3</v>
      </c>
      <c r="L2515" t="s">
        <v>29</v>
      </c>
      <c r="M2515" t="s">
        <v>7747</v>
      </c>
      <c r="N2515">
        <v>1</v>
      </c>
      <c r="P2515">
        <v>1</v>
      </c>
    </row>
    <row r="2516" spans="1:16" x14ac:dyDescent="0.35">
      <c r="A2516" t="s">
        <v>2918</v>
      </c>
      <c r="B2516" t="s">
        <v>2080</v>
      </c>
      <c r="C2516" t="s">
        <v>1396</v>
      </c>
      <c r="D2516" t="s">
        <v>1511</v>
      </c>
      <c r="E2516" t="s">
        <v>1397</v>
      </c>
      <c r="F2516" t="s">
        <v>2919</v>
      </c>
      <c r="H2516" s="1">
        <v>45773</v>
      </c>
      <c r="I2516" t="s">
        <v>88</v>
      </c>
      <c r="J2516" t="s">
        <v>1</v>
      </c>
      <c r="K2516" t="s">
        <v>3</v>
      </c>
      <c r="L2516" t="s">
        <v>29</v>
      </c>
      <c r="M2516" t="s">
        <v>7747</v>
      </c>
      <c r="N2516">
        <v>1</v>
      </c>
      <c r="P2516">
        <v>1</v>
      </c>
    </row>
    <row r="2517" spans="1:16" x14ac:dyDescent="0.35">
      <c r="A2517" t="s">
        <v>2920</v>
      </c>
      <c r="B2517" t="s">
        <v>2921</v>
      </c>
      <c r="C2517" t="s">
        <v>1402</v>
      </c>
      <c r="D2517" t="s">
        <v>385</v>
      </c>
      <c r="E2517" t="s">
        <v>1397</v>
      </c>
      <c r="F2517" t="s">
        <v>2922</v>
      </c>
      <c r="H2517" s="1">
        <v>45773</v>
      </c>
      <c r="I2517" t="s">
        <v>88</v>
      </c>
      <c r="J2517" t="s">
        <v>1</v>
      </c>
      <c r="K2517" t="s">
        <v>3</v>
      </c>
      <c r="L2517" t="s">
        <v>29</v>
      </c>
      <c r="M2517" t="s">
        <v>7747</v>
      </c>
      <c r="N2517">
        <v>1</v>
      </c>
      <c r="P2517">
        <v>1</v>
      </c>
    </row>
    <row r="2518" spans="1:16" x14ac:dyDescent="0.35">
      <c r="A2518" t="s">
        <v>2923</v>
      </c>
      <c r="B2518" t="s">
        <v>2924</v>
      </c>
      <c r="C2518" t="s">
        <v>1396</v>
      </c>
      <c r="D2518" t="s">
        <v>1511</v>
      </c>
      <c r="E2518" t="s">
        <v>1397</v>
      </c>
      <c r="F2518" t="s">
        <v>2925</v>
      </c>
      <c r="H2518" s="1">
        <v>45773</v>
      </c>
      <c r="I2518" t="s">
        <v>88</v>
      </c>
      <c r="J2518" t="s">
        <v>1</v>
      </c>
      <c r="K2518" t="s">
        <v>3</v>
      </c>
      <c r="L2518" t="s">
        <v>29</v>
      </c>
      <c r="M2518" t="s">
        <v>7747</v>
      </c>
      <c r="N2518">
        <v>1</v>
      </c>
      <c r="P2518">
        <v>1</v>
      </c>
    </row>
    <row r="2519" spans="1:16" x14ac:dyDescent="0.35">
      <c r="A2519" t="s">
        <v>2926</v>
      </c>
      <c r="B2519" t="s">
        <v>2927</v>
      </c>
      <c r="C2519" t="s">
        <v>1396</v>
      </c>
      <c r="D2519" t="s">
        <v>313</v>
      </c>
      <c r="E2519" t="s">
        <v>1397</v>
      </c>
      <c r="F2519" t="s">
        <v>2928</v>
      </c>
      <c r="H2519" s="1">
        <v>45773</v>
      </c>
      <c r="I2519" t="s">
        <v>88</v>
      </c>
      <c r="J2519" t="s">
        <v>1</v>
      </c>
      <c r="K2519" t="s">
        <v>3</v>
      </c>
      <c r="L2519" t="s">
        <v>29</v>
      </c>
      <c r="M2519" t="s">
        <v>7747</v>
      </c>
      <c r="N2519">
        <v>1</v>
      </c>
      <c r="P2519">
        <v>1</v>
      </c>
    </row>
    <row r="2520" spans="1:16" x14ac:dyDescent="0.35">
      <c r="A2520" t="s">
        <v>2929</v>
      </c>
      <c r="B2520" t="s">
        <v>1608</v>
      </c>
      <c r="C2520" t="s">
        <v>1402</v>
      </c>
      <c r="D2520" t="s">
        <v>313</v>
      </c>
      <c r="E2520" t="s">
        <v>1397</v>
      </c>
      <c r="F2520" t="s">
        <v>2930</v>
      </c>
      <c r="H2520" s="1">
        <v>45773</v>
      </c>
      <c r="I2520" t="s">
        <v>88</v>
      </c>
      <c r="J2520" t="s">
        <v>1</v>
      </c>
      <c r="K2520" t="s">
        <v>3</v>
      </c>
      <c r="L2520" t="s">
        <v>29</v>
      </c>
      <c r="M2520" t="s">
        <v>7747</v>
      </c>
      <c r="N2520">
        <v>1</v>
      </c>
      <c r="P2520">
        <v>1</v>
      </c>
    </row>
    <row r="2521" spans="1:16" x14ac:dyDescent="0.35">
      <c r="A2521" t="s">
        <v>2929</v>
      </c>
      <c r="B2521" t="s">
        <v>1485</v>
      </c>
      <c r="C2521" t="s">
        <v>1396</v>
      </c>
      <c r="D2521" t="s">
        <v>313</v>
      </c>
      <c r="E2521" t="s">
        <v>1397</v>
      </c>
      <c r="F2521" t="s">
        <v>2931</v>
      </c>
      <c r="H2521" s="1">
        <v>45773</v>
      </c>
      <c r="I2521" t="s">
        <v>88</v>
      </c>
      <c r="J2521" t="s">
        <v>1</v>
      </c>
      <c r="K2521" t="s">
        <v>3</v>
      </c>
      <c r="L2521" t="s">
        <v>28</v>
      </c>
      <c r="M2521" t="s">
        <v>7747</v>
      </c>
      <c r="N2521">
        <v>1</v>
      </c>
      <c r="P2521">
        <v>1</v>
      </c>
    </row>
    <row r="2522" spans="1:16" x14ac:dyDescent="0.35">
      <c r="A2522" t="s">
        <v>2929</v>
      </c>
      <c r="B2522" t="s">
        <v>2932</v>
      </c>
      <c r="C2522" t="s">
        <v>1396</v>
      </c>
      <c r="D2522" t="s">
        <v>313</v>
      </c>
      <c r="E2522" t="s">
        <v>1397</v>
      </c>
      <c r="F2522" t="s">
        <v>5570</v>
      </c>
      <c r="H2522" s="1">
        <v>45773</v>
      </c>
      <c r="I2522" t="s">
        <v>88</v>
      </c>
      <c r="J2522" t="s">
        <v>1</v>
      </c>
      <c r="K2522" t="s">
        <v>3</v>
      </c>
      <c r="L2522" t="s">
        <v>28</v>
      </c>
      <c r="M2522" t="s">
        <v>7747</v>
      </c>
      <c r="N2522">
        <v>1</v>
      </c>
      <c r="P2522">
        <v>1</v>
      </c>
    </row>
    <row r="2523" spans="1:16" x14ac:dyDescent="0.35">
      <c r="A2523" t="s">
        <v>2934</v>
      </c>
      <c r="B2523" t="s">
        <v>2935</v>
      </c>
      <c r="C2523" t="s">
        <v>1558</v>
      </c>
      <c r="D2523" t="s">
        <v>411</v>
      </c>
      <c r="E2523" t="s">
        <v>1397</v>
      </c>
      <c r="F2523" t="s">
        <v>5571</v>
      </c>
      <c r="G2523" t="s">
        <v>5572</v>
      </c>
      <c r="H2523" s="1">
        <v>45773</v>
      </c>
      <c r="I2523" t="s">
        <v>88</v>
      </c>
      <c r="J2523" t="s">
        <v>1</v>
      </c>
      <c r="K2523" t="s">
        <v>3</v>
      </c>
      <c r="L2523" t="s">
        <v>28</v>
      </c>
      <c r="M2523" t="s">
        <v>7747</v>
      </c>
      <c r="N2523">
        <v>1</v>
      </c>
      <c r="P2523">
        <v>1</v>
      </c>
    </row>
    <row r="2524" spans="1:16" x14ac:dyDescent="0.35">
      <c r="A2524" t="s">
        <v>2937</v>
      </c>
      <c r="B2524" t="s">
        <v>2788</v>
      </c>
      <c r="C2524" t="s">
        <v>1402</v>
      </c>
      <c r="D2524" t="s">
        <v>2709</v>
      </c>
      <c r="E2524" t="s">
        <v>1397</v>
      </c>
      <c r="F2524" t="s">
        <v>2938</v>
      </c>
      <c r="H2524" s="1">
        <v>45773</v>
      </c>
      <c r="I2524" t="s">
        <v>88</v>
      </c>
      <c r="J2524" t="s">
        <v>1</v>
      </c>
      <c r="K2524" t="s">
        <v>3</v>
      </c>
      <c r="L2524" t="s">
        <v>28</v>
      </c>
      <c r="M2524" t="s">
        <v>7747</v>
      </c>
      <c r="N2524">
        <v>1</v>
      </c>
      <c r="P2524">
        <v>1</v>
      </c>
    </row>
    <row r="2525" spans="1:16" x14ac:dyDescent="0.35">
      <c r="A2525" t="s">
        <v>2939</v>
      </c>
      <c r="B2525" t="s">
        <v>1887</v>
      </c>
      <c r="C2525" t="s">
        <v>1402</v>
      </c>
      <c r="D2525" t="s">
        <v>385</v>
      </c>
      <c r="E2525" t="s">
        <v>1397</v>
      </c>
      <c r="F2525" t="s">
        <v>5573</v>
      </c>
      <c r="H2525" s="1">
        <v>45773</v>
      </c>
      <c r="I2525" t="s">
        <v>88</v>
      </c>
      <c r="J2525" t="s">
        <v>1</v>
      </c>
      <c r="K2525" t="s">
        <v>3</v>
      </c>
      <c r="L2525" t="s">
        <v>28</v>
      </c>
      <c r="M2525" t="s">
        <v>7747</v>
      </c>
      <c r="N2525">
        <v>1</v>
      </c>
      <c r="P2525">
        <v>1</v>
      </c>
    </row>
    <row r="2526" spans="1:16" x14ac:dyDescent="0.35">
      <c r="A2526" t="s">
        <v>2939</v>
      </c>
      <c r="B2526" t="s">
        <v>2242</v>
      </c>
      <c r="C2526" t="s">
        <v>1402</v>
      </c>
      <c r="D2526" t="s">
        <v>385</v>
      </c>
      <c r="E2526" t="s">
        <v>1397</v>
      </c>
      <c r="F2526" t="s">
        <v>2940</v>
      </c>
      <c r="H2526" s="1">
        <v>45773</v>
      </c>
      <c r="I2526" t="s">
        <v>88</v>
      </c>
      <c r="J2526" t="s">
        <v>1</v>
      </c>
      <c r="K2526" t="s">
        <v>3</v>
      </c>
      <c r="L2526" t="s">
        <v>28</v>
      </c>
      <c r="M2526" t="s">
        <v>7747</v>
      </c>
      <c r="N2526">
        <v>1</v>
      </c>
      <c r="P2526">
        <v>1</v>
      </c>
    </row>
    <row r="2527" spans="1:16" x14ac:dyDescent="0.35">
      <c r="A2527" t="s">
        <v>2939</v>
      </c>
      <c r="B2527" t="s">
        <v>2942</v>
      </c>
      <c r="C2527" t="s">
        <v>1402</v>
      </c>
      <c r="D2527" t="s">
        <v>385</v>
      </c>
      <c r="E2527" t="s">
        <v>1397</v>
      </c>
      <c r="F2527" t="s">
        <v>2943</v>
      </c>
      <c r="H2527" s="1">
        <v>45773</v>
      </c>
      <c r="I2527" t="s">
        <v>88</v>
      </c>
      <c r="J2527" t="s">
        <v>1</v>
      </c>
      <c r="K2527" t="s">
        <v>3</v>
      </c>
      <c r="L2527" t="s">
        <v>28</v>
      </c>
      <c r="M2527" t="s">
        <v>7747</v>
      </c>
      <c r="N2527">
        <v>1</v>
      </c>
      <c r="P2527">
        <v>1</v>
      </c>
    </row>
    <row r="2528" spans="1:16" x14ac:dyDescent="0.35">
      <c r="A2528" t="s">
        <v>2944</v>
      </c>
      <c r="B2528" t="s">
        <v>2945</v>
      </c>
      <c r="C2528" t="s">
        <v>1402</v>
      </c>
      <c r="D2528" t="s">
        <v>313</v>
      </c>
      <c r="E2528" t="s">
        <v>1397</v>
      </c>
      <c r="F2528" t="s">
        <v>2946</v>
      </c>
      <c r="H2528" s="1">
        <v>45773</v>
      </c>
      <c r="I2528" t="s">
        <v>88</v>
      </c>
      <c r="J2528" t="s">
        <v>1</v>
      </c>
      <c r="K2528" t="s">
        <v>3</v>
      </c>
      <c r="L2528" t="s">
        <v>28</v>
      </c>
      <c r="M2528" t="s">
        <v>7747</v>
      </c>
      <c r="N2528">
        <v>1</v>
      </c>
      <c r="P2528">
        <v>1</v>
      </c>
    </row>
    <row r="2529" spans="1:16" x14ac:dyDescent="0.35">
      <c r="A2529" t="s">
        <v>2944</v>
      </c>
      <c r="B2529" t="s">
        <v>2947</v>
      </c>
      <c r="C2529" t="s">
        <v>1396</v>
      </c>
      <c r="D2529" t="s">
        <v>1511</v>
      </c>
      <c r="E2529" t="s">
        <v>1397</v>
      </c>
      <c r="F2529" t="s">
        <v>2948</v>
      </c>
      <c r="H2529" s="1">
        <v>45773</v>
      </c>
      <c r="I2529" t="s">
        <v>88</v>
      </c>
      <c r="J2529" t="s">
        <v>1</v>
      </c>
      <c r="K2529" t="s">
        <v>3</v>
      </c>
      <c r="L2529" t="s">
        <v>28</v>
      </c>
      <c r="M2529" t="s">
        <v>7747</v>
      </c>
      <c r="N2529">
        <v>1</v>
      </c>
      <c r="P2529">
        <v>1</v>
      </c>
    </row>
    <row r="2530" spans="1:16" x14ac:dyDescent="0.35">
      <c r="A2530" t="s">
        <v>2949</v>
      </c>
      <c r="B2530" t="s">
        <v>2950</v>
      </c>
      <c r="C2530" t="s">
        <v>1402</v>
      </c>
      <c r="D2530" t="s">
        <v>313</v>
      </c>
      <c r="E2530" t="s">
        <v>1397</v>
      </c>
      <c r="F2530" t="s">
        <v>2951</v>
      </c>
      <c r="H2530" s="1">
        <v>45773</v>
      </c>
      <c r="I2530" t="s">
        <v>88</v>
      </c>
      <c r="J2530" t="s">
        <v>1</v>
      </c>
      <c r="K2530" t="s">
        <v>3</v>
      </c>
      <c r="L2530" t="s">
        <v>28</v>
      </c>
      <c r="M2530" t="s">
        <v>7747</v>
      </c>
      <c r="N2530">
        <v>1</v>
      </c>
      <c r="P2530">
        <v>1</v>
      </c>
    </row>
    <row r="2531" spans="1:16" x14ac:dyDescent="0.35">
      <c r="A2531" t="s">
        <v>2949</v>
      </c>
      <c r="B2531" t="s">
        <v>1485</v>
      </c>
      <c r="C2531" t="s">
        <v>1396</v>
      </c>
      <c r="D2531" t="s">
        <v>313</v>
      </c>
      <c r="E2531" t="s">
        <v>1397</v>
      </c>
      <c r="F2531" t="s">
        <v>5574</v>
      </c>
      <c r="H2531" s="1">
        <v>45773</v>
      </c>
      <c r="I2531" t="s">
        <v>88</v>
      </c>
      <c r="J2531" t="s">
        <v>1</v>
      </c>
      <c r="K2531" t="s">
        <v>3</v>
      </c>
      <c r="L2531" t="s">
        <v>28</v>
      </c>
      <c r="M2531" t="s">
        <v>7747</v>
      </c>
      <c r="N2531">
        <v>1</v>
      </c>
      <c r="P2531">
        <v>1</v>
      </c>
    </row>
    <row r="2532" spans="1:16" x14ac:dyDescent="0.35">
      <c r="A2532" t="s">
        <v>2949</v>
      </c>
      <c r="B2532" t="s">
        <v>2117</v>
      </c>
      <c r="C2532" t="s">
        <v>1402</v>
      </c>
      <c r="D2532" t="s">
        <v>313</v>
      </c>
      <c r="E2532" t="s">
        <v>1397</v>
      </c>
      <c r="F2532" t="s">
        <v>5575</v>
      </c>
      <c r="H2532" s="1">
        <v>45773</v>
      </c>
      <c r="I2532" t="s">
        <v>88</v>
      </c>
      <c r="J2532" t="s">
        <v>1</v>
      </c>
      <c r="K2532" t="s">
        <v>3</v>
      </c>
      <c r="L2532" t="s">
        <v>28</v>
      </c>
      <c r="M2532" t="s">
        <v>7747</v>
      </c>
      <c r="N2532">
        <v>1</v>
      </c>
      <c r="P2532">
        <v>1</v>
      </c>
    </row>
    <row r="2533" spans="1:16" x14ac:dyDescent="0.35">
      <c r="A2533" t="s">
        <v>2954</v>
      </c>
      <c r="B2533" t="s">
        <v>1569</v>
      </c>
      <c r="C2533" t="s">
        <v>1530</v>
      </c>
      <c r="D2533" t="s">
        <v>411</v>
      </c>
      <c r="E2533" t="s">
        <v>1397</v>
      </c>
      <c r="F2533" t="s">
        <v>5576</v>
      </c>
      <c r="G2533" t="s">
        <v>5577</v>
      </c>
      <c r="H2533" s="1">
        <v>45773</v>
      </c>
      <c r="I2533" t="s">
        <v>88</v>
      </c>
      <c r="J2533" t="s">
        <v>1</v>
      </c>
      <c r="K2533" t="s">
        <v>3</v>
      </c>
      <c r="L2533" t="s">
        <v>28</v>
      </c>
      <c r="M2533" t="s">
        <v>7747</v>
      </c>
      <c r="N2533">
        <v>1</v>
      </c>
      <c r="P2533">
        <v>1</v>
      </c>
    </row>
    <row r="2534" spans="1:16" x14ac:dyDescent="0.35">
      <c r="A2534" t="s">
        <v>2954</v>
      </c>
      <c r="B2534" t="s">
        <v>2956</v>
      </c>
      <c r="C2534" t="s">
        <v>1472</v>
      </c>
      <c r="D2534" t="s">
        <v>411</v>
      </c>
      <c r="E2534" t="s">
        <v>1397</v>
      </c>
      <c r="F2534" t="s">
        <v>5578</v>
      </c>
      <c r="G2534" t="s">
        <v>5579</v>
      </c>
      <c r="H2534" s="1">
        <v>45773</v>
      </c>
      <c r="I2534" t="s">
        <v>88</v>
      </c>
      <c r="J2534" t="s">
        <v>1</v>
      </c>
      <c r="K2534" t="s">
        <v>3</v>
      </c>
      <c r="L2534" t="s">
        <v>28</v>
      </c>
      <c r="M2534" t="s">
        <v>1472</v>
      </c>
      <c r="N2534">
        <v>1</v>
      </c>
      <c r="P2534">
        <v>1</v>
      </c>
    </row>
    <row r="2535" spans="1:16" x14ac:dyDescent="0.35">
      <c r="A2535" t="s">
        <v>2954</v>
      </c>
      <c r="B2535" t="s">
        <v>2958</v>
      </c>
      <c r="C2535" t="s">
        <v>1472</v>
      </c>
      <c r="D2535" t="s">
        <v>411</v>
      </c>
      <c r="E2535" t="s">
        <v>1397</v>
      </c>
      <c r="F2535" t="s">
        <v>5580</v>
      </c>
      <c r="G2535" t="s">
        <v>5581</v>
      </c>
      <c r="H2535" s="1">
        <v>45773</v>
      </c>
      <c r="I2535" t="s">
        <v>88</v>
      </c>
      <c r="J2535" t="s">
        <v>1</v>
      </c>
      <c r="K2535" t="s">
        <v>3</v>
      </c>
      <c r="L2535" t="s">
        <v>28</v>
      </c>
      <c r="M2535" t="s">
        <v>1472</v>
      </c>
      <c r="N2535">
        <v>1</v>
      </c>
      <c r="P2535">
        <v>1</v>
      </c>
    </row>
    <row r="2536" spans="1:16" x14ac:dyDescent="0.35">
      <c r="A2536" t="s">
        <v>2960</v>
      </c>
      <c r="B2536" t="s">
        <v>2279</v>
      </c>
      <c r="C2536" t="s">
        <v>1396</v>
      </c>
      <c r="D2536" t="s">
        <v>2709</v>
      </c>
      <c r="E2536" t="s">
        <v>1397</v>
      </c>
      <c r="F2536" t="s">
        <v>2961</v>
      </c>
      <c r="H2536" s="1">
        <v>45773</v>
      </c>
      <c r="I2536" t="s">
        <v>88</v>
      </c>
      <c r="J2536" t="s">
        <v>1</v>
      </c>
      <c r="K2536" t="s">
        <v>3</v>
      </c>
      <c r="L2536" t="s">
        <v>28</v>
      </c>
      <c r="M2536" t="s">
        <v>7747</v>
      </c>
      <c r="N2536">
        <v>1</v>
      </c>
      <c r="P2536">
        <v>1</v>
      </c>
    </row>
    <row r="2537" spans="1:16" x14ac:dyDescent="0.35">
      <c r="A2537" t="s">
        <v>2962</v>
      </c>
      <c r="B2537" t="s">
        <v>1501</v>
      </c>
      <c r="C2537" t="s">
        <v>1402</v>
      </c>
      <c r="D2537" t="s">
        <v>112</v>
      </c>
      <c r="E2537" t="s">
        <v>1397</v>
      </c>
      <c r="F2537" t="s">
        <v>2963</v>
      </c>
      <c r="G2537" t="s">
        <v>5582</v>
      </c>
      <c r="H2537" s="1">
        <v>45773</v>
      </c>
      <c r="I2537" t="s">
        <v>88</v>
      </c>
      <c r="J2537" t="s">
        <v>1</v>
      </c>
      <c r="K2537" t="s">
        <v>3</v>
      </c>
      <c r="L2537" t="s">
        <v>28</v>
      </c>
      <c r="M2537" t="s">
        <v>7747</v>
      </c>
      <c r="N2537">
        <v>1</v>
      </c>
      <c r="P2537">
        <v>1</v>
      </c>
    </row>
    <row r="2538" spans="1:16" x14ac:dyDescent="0.35">
      <c r="A2538" t="s">
        <v>2966</v>
      </c>
      <c r="B2538" t="s">
        <v>2967</v>
      </c>
      <c r="C2538" t="s">
        <v>1402</v>
      </c>
      <c r="D2538" t="s">
        <v>1511</v>
      </c>
      <c r="E2538" t="s">
        <v>1397</v>
      </c>
      <c r="F2538" t="s">
        <v>2968</v>
      </c>
      <c r="H2538" s="1">
        <v>45773</v>
      </c>
      <c r="I2538" t="s">
        <v>88</v>
      </c>
      <c r="J2538" t="s">
        <v>1</v>
      </c>
      <c r="K2538" t="s">
        <v>3</v>
      </c>
      <c r="L2538" t="s">
        <v>28</v>
      </c>
      <c r="M2538" t="s">
        <v>7747</v>
      </c>
      <c r="N2538">
        <v>1</v>
      </c>
      <c r="P2538">
        <v>1</v>
      </c>
    </row>
    <row r="2539" spans="1:16" x14ac:dyDescent="0.35">
      <c r="A2539" t="s">
        <v>2966</v>
      </c>
      <c r="B2539" t="s">
        <v>2969</v>
      </c>
      <c r="C2539" t="s">
        <v>1402</v>
      </c>
      <c r="D2539" t="s">
        <v>1511</v>
      </c>
      <c r="E2539" t="s">
        <v>1397</v>
      </c>
      <c r="F2539" t="s">
        <v>2970</v>
      </c>
      <c r="H2539" s="1">
        <v>45773</v>
      </c>
      <c r="I2539" t="s">
        <v>88</v>
      </c>
      <c r="J2539" t="s">
        <v>1</v>
      </c>
      <c r="K2539" t="s">
        <v>3</v>
      </c>
      <c r="L2539" t="s">
        <v>28</v>
      </c>
      <c r="M2539" t="s">
        <v>7747</v>
      </c>
      <c r="N2539">
        <v>1</v>
      </c>
      <c r="P2539">
        <v>1</v>
      </c>
    </row>
    <row r="2540" spans="1:16" x14ac:dyDescent="0.35">
      <c r="A2540" t="s">
        <v>2966</v>
      </c>
      <c r="B2540" t="s">
        <v>2971</v>
      </c>
      <c r="C2540" t="s">
        <v>1554</v>
      </c>
      <c r="D2540" t="s">
        <v>1511</v>
      </c>
      <c r="E2540" t="s">
        <v>1397</v>
      </c>
      <c r="F2540" t="s">
        <v>2972</v>
      </c>
      <c r="G2540" t="s">
        <v>5583</v>
      </c>
      <c r="H2540" s="1">
        <v>45773</v>
      </c>
      <c r="I2540" t="s">
        <v>88</v>
      </c>
      <c r="J2540" t="s">
        <v>1</v>
      </c>
      <c r="K2540" t="s">
        <v>3</v>
      </c>
      <c r="L2540" t="s">
        <v>28</v>
      </c>
      <c r="M2540" t="s">
        <v>1472</v>
      </c>
      <c r="N2540">
        <v>1</v>
      </c>
      <c r="P2540">
        <v>1</v>
      </c>
    </row>
    <row r="2541" spans="1:16" x14ac:dyDescent="0.35">
      <c r="A2541" t="s">
        <v>2973</v>
      </c>
      <c r="B2541" t="s">
        <v>1421</v>
      </c>
      <c r="C2541" t="s">
        <v>1402</v>
      </c>
      <c r="D2541" t="s">
        <v>2709</v>
      </c>
      <c r="E2541" t="s">
        <v>1397</v>
      </c>
      <c r="F2541" t="s">
        <v>2974</v>
      </c>
      <c r="H2541" s="1">
        <v>45773</v>
      </c>
      <c r="I2541" t="s">
        <v>88</v>
      </c>
      <c r="J2541" t="s">
        <v>1</v>
      </c>
      <c r="K2541" t="s">
        <v>3</v>
      </c>
      <c r="L2541" t="s">
        <v>28</v>
      </c>
      <c r="M2541" t="s">
        <v>7747</v>
      </c>
      <c r="N2541">
        <v>1</v>
      </c>
      <c r="P2541">
        <v>1</v>
      </c>
    </row>
    <row r="2542" spans="1:16" x14ac:dyDescent="0.35">
      <c r="A2542" t="s">
        <v>2973</v>
      </c>
      <c r="B2542" t="s">
        <v>1425</v>
      </c>
      <c r="C2542" t="s">
        <v>1402</v>
      </c>
      <c r="D2542" t="s">
        <v>2709</v>
      </c>
      <c r="E2542" t="s">
        <v>1397</v>
      </c>
      <c r="F2542" t="s">
        <v>2975</v>
      </c>
      <c r="H2542" s="1">
        <v>45773</v>
      </c>
      <c r="I2542" t="s">
        <v>88</v>
      </c>
      <c r="J2542" t="s">
        <v>1</v>
      </c>
      <c r="K2542" t="s">
        <v>3</v>
      </c>
      <c r="L2542" t="s">
        <v>28</v>
      </c>
      <c r="M2542" t="s">
        <v>7747</v>
      </c>
      <c r="N2542">
        <v>1</v>
      </c>
      <c r="P2542">
        <v>1</v>
      </c>
    </row>
    <row r="2543" spans="1:16" x14ac:dyDescent="0.35">
      <c r="A2543" t="s">
        <v>2973</v>
      </c>
      <c r="B2543" t="s">
        <v>2976</v>
      </c>
      <c r="C2543" t="s">
        <v>1402</v>
      </c>
      <c r="D2543" t="s">
        <v>2709</v>
      </c>
      <c r="E2543" t="s">
        <v>1397</v>
      </c>
      <c r="F2543" t="s">
        <v>5584</v>
      </c>
      <c r="H2543" s="1">
        <v>45773</v>
      </c>
      <c r="I2543" t="s">
        <v>88</v>
      </c>
      <c r="J2543" t="s">
        <v>1</v>
      </c>
      <c r="K2543" t="s">
        <v>3</v>
      </c>
      <c r="L2543" t="s">
        <v>28</v>
      </c>
      <c r="M2543" t="s">
        <v>7747</v>
      </c>
      <c r="N2543">
        <v>1</v>
      </c>
      <c r="P2543">
        <v>1</v>
      </c>
    </row>
    <row r="2544" spans="1:16" x14ac:dyDescent="0.35">
      <c r="A2544" t="s">
        <v>2978</v>
      </c>
      <c r="B2544" t="s">
        <v>1515</v>
      </c>
      <c r="C2544" t="s">
        <v>1402</v>
      </c>
      <c r="D2544" t="s">
        <v>112</v>
      </c>
      <c r="E2544" t="s">
        <v>1397</v>
      </c>
      <c r="F2544" t="s">
        <v>2979</v>
      </c>
      <c r="G2544" t="s">
        <v>5585</v>
      </c>
      <c r="H2544" s="1">
        <v>45773</v>
      </c>
      <c r="I2544" t="s">
        <v>88</v>
      </c>
      <c r="J2544" t="s">
        <v>1</v>
      </c>
      <c r="K2544" t="s">
        <v>3</v>
      </c>
      <c r="L2544" t="s">
        <v>28</v>
      </c>
      <c r="M2544" t="s">
        <v>7747</v>
      </c>
      <c r="N2544">
        <v>1</v>
      </c>
      <c r="P2544">
        <v>1</v>
      </c>
    </row>
    <row r="2545" spans="1:16" x14ac:dyDescent="0.35">
      <c r="A2545" t="s">
        <v>2980</v>
      </c>
      <c r="B2545" t="s">
        <v>2981</v>
      </c>
      <c r="C2545" t="s">
        <v>1402</v>
      </c>
      <c r="D2545" t="s">
        <v>1511</v>
      </c>
      <c r="E2545" t="s">
        <v>1397</v>
      </c>
      <c r="F2545" t="s">
        <v>2982</v>
      </c>
      <c r="H2545" s="1">
        <v>45773</v>
      </c>
      <c r="I2545" t="s">
        <v>88</v>
      </c>
      <c r="J2545" t="s">
        <v>1</v>
      </c>
      <c r="K2545" t="s">
        <v>3</v>
      </c>
      <c r="L2545" t="s">
        <v>28</v>
      </c>
      <c r="M2545" t="s">
        <v>7747</v>
      </c>
      <c r="N2545">
        <v>1</v>
      </c>
      <c r="P2545">
        <v>1</v>
      </c>
    </row>
    <row r="2546" spans="1:16" x14ac:dyDescent="0.35">
      <c r="A2546" t="s">
        <v>2980</v>
      </c>
      <c r="B2546" t="s">
        <v>1551</v>
      </c>
      <c r="C2546" t="s">
        <v>1402</v>
      </c>
      <c r="D2546" t="s">
        <v>1511</v>
      </c>
      <c r="E2546" t="s">
        <v>1397</v>
      </c>
      <c r="F2546" t="s">
        <v>2983</v>
      </c>
      <c r="H2546" s="1">
        <v>45773</v>
      </c>
      <c r="I2546" t="s">
        <v>88</v>
      </c>
      <c r="J2546" t="s">
        <v>1</v>
      </c>
      <c r="K2546" t="s">
        <v>3</v>
      </c>
      <c r="L2546" t="s">
        <v>28</v>
      </c>
      <c r="M2546" t="s">
        <v>7747</v>
      </c>
      <c r="N2546">
        <v>1</v>
      </c>
      <c r="P2546">
        <v>1</v>
      </c>
    </row>
    <row r="2547" spans="1:16" x14ac:dyDescent="0.35">
      <c r="A2547" t="s">
        <v>2980</v>
      </c>
      <c r="B2547" t="s">
        <v>2984</v>
      </c>
      <c r="C2547" t="s">
        <v>1554</v>
      </c>
      <c r="D2547" t="s">
        <v>1511</v>
      </c>
      <c r="E2547" t="s">
        <v>1397</v>
      </c>
      <c r="F2547" t="s">
        <v>2985</v>
      </c>
      <c r="G2547">
        <v>41495</v>
      </c>
      <c r="H2547" s="1">
        <v>45773</v>
      </c>
      <c r="I2547" t="s">
        <v>88</v>
      </c>
      <c r="J2547" t="s">
        <v>1</v>
      </c>
      <c r="K2547" t="s">
        <v>3</v>
      </c>
      <c r="L2547" t="s">
        <v>28</v>
      </c>
      <c r="M2547" t="s">
        <v>1472</v>
      </c>
      <c r="N2547">
        <v>1</v>
      </c>
      <c r="P2547">
        <v>1</v>
      </c>
    </row>
    <row r="2548" spans="1:16" x14ac:dyDescent="0.35">
      <c r="A2548" t="s">
        <v>2659</v>
      </c>
      <c r="B2548" t="s">
        <v>2660</v>
      </c>
      <c r="C2548" t="s">
        <v>1530</v>
      </c>
      <c r="D2548" t="s">
        <v>411</v>
      </c>
      <c r="E2548" t="s">
        <v>1397</v>
      </c>
      <c r="F2548" t="s">
        <v>5586</v>
      </c>
      <c r="G2548" t="s">
        <v>5587</v>
      </c>
      <c r="H2548" s="1">
        <v>45773</v>
      </c>
      <c r="I2548" t="s">
        <v>88</v>
      </c>
      <c r="J2548" t="s">
        <v>1</v>
      </c>
      <c r="K2548" t="s">
        <v>3</v>
      </c>
      <c r="L2548" t="s">
        <v>28</v>
      </c>
      <c r="M2548" t="s">
        <v>7747</v>
      </c>
      <c r="N2548">
        <v>1</v>
      </c>
      <c r="P2548">
        <v>1</v>
      </c>
    </row>
    <row r="2549" spans="1:16" x14ac:dyDescent="0.35">
      <c r="A2549" t="s">
        <v>2986</v>
      </c>
      <c r="B2549" t="s">
        <v>2987</v>
      </c>
      <c r="C2549" t="s">
        <v>1558</v>
      </c>
      <c r="D2549" t="s">
        <v>411</v>
      </c>
      <c r="E2549" t="s">
        <v>1397</v>
      </c>
      <c r="F2549" t="s">
        <v>5588</v>
      </c>
      <c r="G2549" t="s">
        <v>5589</v>
      </c>
      <c r="H2549" s="1">
        <v>45773</v>
      </c>
      <c r="I2549" t="s">
        <v>88</v>
      </c>
      <c r="J2549" t="s">
        <v>1</v>
      </c>
      <c r="K2549" t="s">
        <v>3</v>
      </c>
      <c r="L2549" t="s">
        <v>28</v>
      </c>
      <c r="M2549" t="s">
        <v>7747</v>
      </c>
      <c r="N2549">
        <v>1</v>
      </c>
      <c r="P2549">
        <v>1</v>
      </c>
    </row>
    <row r="2550" spans="1:16" x14ac:dyDescent="0.35">
      <c r="A2550" t="s">
        <v>2989</v>
      </c>
      <c r="B2550" t="s">
        <v>2990</v>
      </c>
      <c r="C2550" t="s">
        <v>1558</v>
      </c>
      <c r="D2550" t="s">
        <v>411</v>
      </c>
      <c r="E2550" t="s">
        <v>1397</v>
      </c>
      <c r="F2550" t="s">
        <v>5590</v>
      </c>
      <c r="G2550" t="s">
        <v>5591</v>
      </c>
      <c r="H2550" s="1">
        <v>45773</v>
      </c>
      <c r="I2550" t="s">
        <v>88</v>
      </c>
      <c r="J2550" t="s">
        <v>1</v>
      </c>
      <c r="K2550" t="s">
        <v>3</v>
      </c>
      <c r="L2550" t="s">
        <v>28</v>
      </c>
      <c r="M2550" t="s">
        <v>7747</v>
      </c>
      <c r="N2550">
        <v>1</v>
      </c>
      <c r="P2550">
        <v>1</v>
      </c>
    </row>
    <row r="2551" spans="1:16" x14ac:dyDescent="0.35">
      <c r="A2551" t="s">
        <v>2992</v>
      </c>
      <c r="B2551" t="s">
        <v>1735</v>
      </c>
      <c r="C2551" t="s">
        <v>1558</v>
      </c>
      <c r="D2551" t="s">
        <v>2709</v>
      </c>
      <c r="E2551" t="s">
        <v>1397</v>
      </c>
      <c r="F2551" t="s">
        <v>2993</v>
      </c>
      <c r="H2551" s="1">
        <v>45773</v>
      </c>
      <c r="I2551" t="s">
        <v>88</v>
      </c>
      <c r="J2551" t="s">
        <v>1</v>
      </c>
      <c r="K2551" t="s">
        <v>3</v>
      </c>
      <c r="L2551" t="s">
        <v>28</v>
      </c>
      <c r="M2551" t="s">
        <v>7747</v>
      </c>
      <c r="N2551">
        <v>1</v>
      </c>
      <c r="P2551">
        <v>1</v>
      </c>
    </row>
    <row r="2552" spans="1:16" x14ac:dyDescent="0.35">
      <c r="A2552" t="s">
        <v>2992</v>
      </c>
      <c r="B2552" t="s">
        <v>1907</v>
      </c>
      <c r="C2552" t="s">
        <v>1402</v>
      </c>
      <c r="D2552" t="s">
        <v>385</v>
      </c>
      <c r="E2552" t="s">
        <v>1397</v>
      </c>
      <c r="F2552" t="s">
        <v>5592</v>
      </c>
      <c r="H2552" s="1">
        <v>45773</v>
      </c>
      <c r="I2552" t="s">
        <v>88</v>
      </c>
      <c r="J2552" t="s">
        <v>1</v>
      </c>
      <c r="K2552" t="s">
        <v>3</v>
      </c>
      <c r="L2552" t="s">
        <v>28</v>
      </c>
      <c r="M2552" t="s">
        <v>7747</v>
      </c>
      <c r="N2552">
        <v>1</v>
      </c>
      <c r="P2552">
        <v>1</v>
      </c>
    </row>
    <row r="2553" spans="1:16" x14ac:dyDescent="0.35">
      <c r="A2553" t="s">
        <v>2994</v>
      </c>
      <c r="B2553" t="s">
        <v>2828</v>
      </c>
      <c r="C2553" t="s">
        <v>1396</v>
      </c>
      <c r="D2553" t="s">
        <v>1511</v>
      </c>
      <c r="E2553" t="s">
        <v>1397</v>
      </c>
      <c r="F2553" t="s">
        <v>5593</v>
      </c>
      <c r="H2553" s="1">
        <v>45773</v>
      </c>
      <c r="I2553" t="s">
        <v>88</v>
      </c>
      <c r="J2553" t="s">
        <v>1</v>
      </c>
      <c r="K2553" t="s">
        <v>3</v>
      </c>
      <c r="L2553" t="s">
        <v>28</v>
      </c>
      <c r="M2553" t="s">
        <v>7747</v>
      </c>
      <c r="N2553">
        <v>1</v>
      </c>
      <c r="P2553">
        <v>1</v>
      </c>
    </row>
    <row r="2554" spans="1:16" x14ac:dyDescent="0.35">
      <c r="A2554" t="s">
        <v>2996</v>
      </c>
      <c r="B2554" t="s">
        <v>2997</v>
      </c>
      <c r="C2554" t="s">
        <v>1558</v>
      </c>
      <c r="D2554" t="s">
        <v>411</v>
      </c>
      <c r="E2554" t="s">
        <v>1397</v>
      </c>
      <c r="F2554" t="s">
        <v>5594</v>
      </c>
      <c r="G2554" t="s">
        <v>5595</v>
      </c>
      <c r="H2554" s="1">
        <v>45773</v>
      </c>
      <c r="I2554" t="s">
        <v>88</v>
      </c>
      <c r="J2554" t="s">
        <v>1</v>
      </c>
      <c r="K2554" t="s">
        <v>3</v>
      </c>
      <c r="L2554" t="s">
        <v>28</v>
      </c>
      <c r="M2554" t="s">
        <v>7747</v>
      </c>
      <c r="N2554">
        <v>1</v>
      </c>
      <c r="P2554">
        <v>1</v>
      </c>
    </row>
    <row r="2555" spans="1:16" x14ac:dyDescent="0.35">
      <c r="A2555" t="s">
        <v>1692</v>
      </c>
      <c r="B2555" t="s">
        <v>2999</v>
      </c>
      <c r="C2555" t="s">
        <v>1558</v>
      </c>
      <c r="D2555" t="s">
        <v>411</v>
      </c>
      <c r="E2555" t="s">
        <v>1397</v>
      </c>
      <c r="F2555" t="s">
        <v>5596</v>
      </c>
      <c r="G2555" t="s">
        <v>5597</v>
      </c>
      <c r="H2555" s="1">
        <v>45773</v>
      </c>
      <c r="I2555" t="s">
        <v>88</v>
      </c>
      <c r="J2555" t="s">
        <v>1</v>
      </c>
      <c r="K2555" t="s">
        <v>3</v>
      </c>
      <c r="L2555" t="s">
        <v>28</v>
      </c>
      <c r="M2555" t="s">
        <v>7747</v>
      </c>
      <c r="N2555">
        <v>1</v>
      </c>
      <c r="P2555">
        <v>1</v>
      </c>
    </row>
    <row r="2556" spans="1:16" x14ac:dyDescent="0.35">
      <c r="A2556" t="s">
        <v>3001</v>
      </c>
      <c r="B2556" t="s">
        <v>2634</v>
      </c>
      <c r="C2556" t="s">
        <v>1402</v>
      </c>
      <c r="D2556" t="s">
        <v>1511</v>
      </c>
      <c r="E2556" t="s">
        <v>1397</v>
      </c>
      <c r="F2556" t="s">
        <v>5598</v>
      </c>
      <c r="H2556" s="1">
        <v>45773</v>
      </c>
      <c r="I2556" t="s">
        <v>88</v>
      </c>
      <c r="J2556" t="s">
        <v>1</v>
      </c>
      <c r="K2556" t="s">
        <v>3</v>
      </c>
      <c r="L2556" t="s">
        <v>28</v>
      </c>
      <c r="M2556" t="s">
        <v>7747</v>
      </c>
      <c r="N2556">
        <v>1</v>
      </c>
      <c r="P2556">
        <v>1</v>
      </c>
    </row>
    <row r="2557" spans="1:16" x14ac:dyDescent="0.35">
      <c r="A2557" t="s">
        <v>3001</v>
      </c>
      <c r="B2557" t="s">
        <v>3003</v>
      </c>
      <c r="C2557" t="s">
        <v>1402</v>
      </c>
      <c r="D2557" t="s">
        <v>1511</v>
      </c>
      <c r="E2557" t="s">
        <v>1397</v>
      </c>
      <c r="F2557" t="s">
        <v>5599</v>
      </c>
      <c r="H2557" s="1">
        <v>45773</v>
      </c>
      <c r="I2557" t="s">
        <v>88</v>
      </c>
      <c r="J2557" t="s">
        <v>1</v>
      </c>
      <c r="K2557" t="s">
        <v>3</v>
      </c>
      <c r="L2557" t="s">
        <v>28</v>
      </c>
      <c r="M2557" t="s">
        <v>7747</v>
      </c>
      <c r="N2557">
        <v>1</v>
      </c>
      <c r="P2557">
        <v>1</v>
      </c>
    </row>
    <row r="2558" spans="1:16" x14ac:dyDescent="0.35">
      <c r="A2558" t="s">
        <v>3005</v>
      </c>
      <c r="B2558" t="s">
        <v>1421</v>
      </c>
      <c r="C2558" t="s">
        <v>1402</v>
      </c>
      <c r="D2558" t="s">
        <v>313</v>
      </c>
      <c r="E2558" t="s">
        <v>1397</v>
      </c>
      <c r="F2558" t="s">
        <v>3006</v>
      </c>
      <c r="H2558" s="1">
        <v>45773</v>
      </c>
      <c r="I2558" t="s">
        <v>88</v>
      </c>
      <c r="J2558" t="s">
        <v>1</v>
      </c>
      <c r="K2558" t="s">
        <v>3</v>
      </c>
      <c r="L2558" t="s">
        <v>28</v>
      </c>
      <c r="M2558" t="s">
        <v>7747</v>
      </c>
      <c r="N2558">
        <v>1</v>
      </c>
      <c r="P2558">
        <v>1</v>
      </c>
    </row>
    <row r="2559" spans="1:16" x14ac:dyDescent="0.35">
      <c r="A2559" t="s">
        <v>3005</v>
      </c>
      <c r="B2559" t="s">
        <v>3007</v>
      </c>
      <c r="C2559" t="s">
        <v>1402</v>
      </c>
      <c r="D2559" t="s">
        <v>313</v>
      </c>
      <c r="E2559" t="s">
        <v>1397</v>
      </c>
      <c r="F2559" t="s">
        <v>3008</v>
      </c>
      <c r="H2559" s="1">
        <v>45773</v>
      </c>
      <c r="I2559" t="s">
        <v>88</v>
      </c>
      <c r="J2559" t="s">
        <v>1</v>
      </c>
      <c r="K2559" t="s">
        <v>3</v>
      </c>
      <c r="L2559" t="s">
        <v>28</v>
      </c>
      <c r="M2559" t="s">
        <v>7747</v>
      </c>
      <c r="N2559">
        <v>1</v>
      </c>
      <c r="P2559">
        <v>1</v>
      </c>
    </row>
    <row r="2560" spans="1:16" x14ac:dyDescent="0.35">
      <c r="A2560" t="s">
        <v>3005</v>
      </c>
      <c r="B2560" t="s">
        <v>1439</v>
      </c>
      <c r="C2560" t="s">
        <v>1402</v>
      </c>
      <c r="D2560" t="s">
        <v>313</v>
      </c>
      <c r="E2560" t="s">
        <v>1397</v>
      </c>
      <c r="F2560" t="s">
        <v>3009</v>
      </c>
      <c r="H2560" s="1">
        <v>45773</v>
      </c>
      <c r="I2560" t="s">
        <v>88</v>
      </c>
      <c r="J2560" t="s">
        <v>1</v>
      </c>
      <c r="K2560" t="s">
        <v>3</v>
      </c>
      <c r="L2560" t="s">
        <v>28</v>
      </c>
      <c r="M2560" t="s">
        <v>7747</v>
      </c>
      <c r="N2560">
        <v>1</v>
      </c>
      <c r="P2560">
        <v>1</v>
      </c>
    </row>
    <row r="2561" spans="1:16" x14ac:dyDescent="0.35">
      <c r="A2561" t="s">
        <v>2672</v>
      </c>
      <c r="B2561" t="s">
        <v>2673</v>
      </c>
      <c r="C2561" t="s">
        <v>1558</v>
      </c>
      <c r="D2561" t="s">
        <v>411</v>
      </c>
      <c r="E2561" t="s">
        <v>1397</v>
      </c>
      <c r="F2561" t="s">
        <v>5600</v>
      </c>
      <c r="G2561" t="s">
        <v>5601</v>
      </c>
      <c r="H2561" s="1">
        <v>45773</v>
      </c>
      <c r="I2561" t="s">
        <v>88</v>
      </c>
      <c r="J2561" t="s">
        <v>1</v>
      </c>
      <c r="K2561" t="s">
        <v>3</v>
      </c>
      <c r="L2561" t="s">
        <v>28</v>
      </c>
      <c r="M2561" t="s">
        <v>7747</v>
      </c>
      <c r="N2561">
        <v>1</v>
      </c>
      <c r="P2561">
        <v>1</v>
      </c>
    </row>
    <row r="2562" spans="1:16" x14ac:dyDescent="0.35">
      <c r="A2562" t="s">
        <v>3010</v>
      </c>
      <c r="B2562" t="s">
        <v>3011</v>
      </c>
      <c r="C2562" t="s">
        <v>1530</v>
      </c>
      <c r="D2562" t="s">
        <v>411</v>
      </c>
      <c r="E2562" t="s">
        <v>1397</v>
      </c>
      <c r="F2562" t="s">
        <v>5602</v>
      </c>
      <c r="G2562" t="s">
        <v>5603</v>
      </c>
      <c r="H2562" s="1">
        <v>45773</v>
      </c>
      <c r="I2562" t="s">
        <v>88</v>
      </c>
      <c r="J2562" t="s">
        <v>1</v>
      </c>
      <c r="K2562" t="s">
        <v>3</v>
      </c>
      <c r="L2562" t="s">
        <v>28</v>
      </c>
      <c r="M2562" t="s">
        <v>7747</v>
      </c>
      <c r="N2562">
        <v>1</v>
      </c>
      <c r="P2562">
        <v>1</v>
      </c>
    </row>
    <row r="2563" spans="1:16" x14ac:dyDescent="0.35">
      <c r="A2563" t="s">
        <v>3013</v>
      </c>
      <c r="B2563" t="s">
        <v>2242</v>
      </c>
      <c r="C2563" t="s">
        <v>1402</v>
      </c>
      <c r="D2563" t="s">
        <v>112</v>
      </c>
      <c r="E2563" t="s">
        <v>1397</v>
      </c>
      <c r="F2563" t="s">
        <v>3014</v>
      </c>
      <c r="G2563" t="s">
        <v>5604</v>
      </c>
      <c r="H2563" s="1">
        <v>45773</v>
      </c>
      <c r="I2563" t="s">
        <v>88</v>
      </c>
      <c r="J2563" t="s">
        <v>1</v>
      </c>
      <c r="K2563" t="s">
        <v>3</v>
      </c>
      <c r="L2563" t="s">
        <v>28</v>
      </c>
      <c r="M2563" t="s">
        <v>7747</v>
      </c>
      <c r="N2563">
        <v>1</v>
      </c>
      <c r="P2563">
        <v>1</v>
      </c>
    </row>
    <row r="2564" spans="1:16" x14ac:dyDescent="0.35">
      <c r="A2564" t="s">
        <v>3013</v>
      </c>
      <c r="B2564" t="s">
        <v>3015</v>
      </c>
      <c r="C2564" t="s">
        <v>1396</v>
      </c>
      <c r="D2564" t="s">
        <v>112</v>
      </c>
      <c r="E2564" t="s">
        <v>1397</v>
      </c>
      <c r="F2564" t="s">
        <v>3016</v>
      </c>
      <c r="G2564" t="s">
        <v>5605</v>
      </c>
      <c r="H2564" s="1">
        <v>45773</v>
      </c>
      <c r="I2564" t="s">
        <v>88</v>
      </c>
      <c r="J2564" t="s">
        <v>1</v>
      </c>
      <c r="K2564" t="s">
        <v>3</v>
      </c>
      <c r="L2564" t="s">
        <v>28</v>
      </c>
      <c r="M2564" t="s">
        <v>7747</v>
      </c>
      <c r="N2564">
        <v>1</v>
      </c>
      <c r="P2564">
        <v>1</v>
      </c>
    </row>
    <row r="2565" spans="1:16" x14ac:dyDescent="0.35">
      <c r="A2565" t="s">
        <v>3013</v>
      </c>
      <c r="B2565" t="s">
        <v>1425</v>
      </c>
      <c r="C2565" t="s">
        <v>1402</v>
      </c>
      <c r="D2565" t="s">
        <v>112</v>
      </c>
      <c r="E2565" t="s">
        <v>1397</v>
      </c>
      <c r="F2565" t="s">
        <v>3017</v>
      </c>
      <c r="G2565" t="s">
        <v>5606</v>
      </c>
      <c r="H2565" s="1">
        <v>45773</v>
      </c>
      <c r="I2565" t="s">
        <v>88</v>
      </c>
      <c r="J2565" t="s">
        <v>1</v>
      </c>
      <c r="K2565" t="s">
        <v>3</v>
      </c>
      <c r="L2565" t="s">
        <v>28</v>
      </c>
      <c r="M2565" t="s">
        <v>7747</v>
      </c>
      <c r="N2565">
        <v>1</v>
      </c>
      <c r="P2565">
        <v>1</v>
      </c>
    </row>
    <row r="2566" spans="1:16" x14ac:dyDescent="0.35">
      <c r="A2566" t="s">
        <v>3018</v>
      </c>
      <c r="B2566" t="s">
        <v>1439</v>
      </c>
      <c r="C2566" t="s">
        <v>1402</v>
      </c>
      <c r="D2566" t="s">
        <v>2709</v>
      </c>
      <c r="E2566" t="s">
        <v>1397</v>
      </c>
      <c r="F2566" t="s">
        <v>3019</v>
      </c>
      <c r="H2566" s="1">
        <v>45773</v>
      </c>
      <c r="I2566" t="s">
        <v>88</v>
      </c>
      <c r="J2566" t="s">
        <v>1</v>
      </c>
      <c r="K2566" t="s">
        <v>3</v>
      </c>
      <c r="L2566" t="s">
        <v>28</v>
      </c>
      <c r="M2566" t="s">
        <v>7747</v>
      </c>
      <c r="N2566">
        <v>1</v>
      </c>
      <c r="P2566">
        <v>1</v>
      </c>
    </row>
    <row r="2567" spans="1:16" x14ac:dyDescent="0.35">
      <c r="A2567" t="s">
        <v>3018</v>
      </c>
      <c r="B2567" t="s">
        <v>3020</v>
      </c>
      <c r="C2567" t="s">
        <v>1472</v>
      </c>
      <c r="D2567" t="s">
        <v>2709</v>
      </c>
      <c r="E2567" t="s">
        <v>1397</v>
      </c>
      <c r="F2567" t="s">
        <v>3021</v>
      </c>
      <c r="G2567">
        <v>43580</v>
      </c>
      <c r="H2567" s="1">
        <v>45773</v>
      </c>
      <c r="I2567" t="s">
        <v>88</v>
      </c>
      <c r="J2567" t="s">
        <v>1</v>
      </c>
      <c r="K2567" t="s">
        <v>3</v>
      </c>
      <c r="L2567" t="s">
        <v>28</v>
      </c>
      <c r="M2567" t="s">
        <v>1472</v>
      </c>
      <c r="N2567">
        <v>1</v>
      </c>
      <c r="P2567">
        <v>1</v>
      </c>
    </row>
    <row r="2568" spans="1:16" x14ac:dyDescent="0.35">
      <c r="A2568" t="s">
        <v>2380</v>
      </c>
      <c r="B2568" t="s">
        <v>1551</v>
      </c>
      <c r="C2568" t="s">
        <v>1402</v>
      </c>
      <c r="D2568" t="s">
        <v>112</v>
      </c>
      <c r="E2568" t="s">
        <v>1397</v>
      </c>
      <c r="F2568" t="s">
        <v>3022</v>
      </c>
      <c r="G2568" t="s">
        <v>5607</v>
      </c>
      <c r="H2568" s="1">
        <v>45773</v>
      </c>
      <c r="I2568" t="s">
        <v>88</v>
      </c>
      <c r="J2568" t="s">
        <v>1</v>
      </c>
      <c r="K2568" t="s">
        <v>3</v>
      </c>
      <c r="L2568" t="s">
        <v>28</v>
      </c>
      <c r="M2568" t="s">
        <v>7747</v>
      </c>
      <c r="N2568">
        <v>1</v>
      </c>
      <c r="P2568">
        <v>1</v>
      </c>
    </row>
    <row r="2569" spans="1:16" x14ac:dyDescent="0.35">
      <c r="A2569" t="s">
        <v>3023</v>
      </c>
      <c r="B2569" t="s">
        <v>1464</v>
      </c>
      <c r="C2569" t="s">
        <v>1396</v>
      </c>
      <c r="D2569" t="s">
        <v>112</v>
      </c>
      <c r="E2569" t="s">
        <v>1397</v>
      </c>
      <c r="F2569" t="s">
        <v>3024</v>
      </c>
      <c r="G2569" t="s">
        <v>5608</v>
      </c>
      <c r="H2569" s="1">
        <v>45773</v>
      </c>
      <c r="I2569" t="s">
        <v>88</v>
      </c>
      <c r="J2569" t="s">
        <v>1</v>
      </c>
      <c r="K2569" t="s">
        <v>3</v>
      </c>
      <c r="L2569" t="s">
        <v>28</v>
      </c>
      <c r="M2569" t="s">
        <v>7747</v>
      </c>
      <c r="N2569">
        <v>1</v>
      </c>
      <c r="P2569">
        <v>1</v>
      </c>
    </row>
    <row r="2570" spans="1:16" x14ac:dyDescent="0.35">
      <c r="A2570" t="s">
        <v>3023</v>
      </c>
      <c r="B2570" t="s">
        <v>3025</v>
      </c>
      <c r="C2570" t="s">
        <v>1396</v>
      </c>
      <c r="D2570" t="s">
        <v>112</v>
      </c>
      <c r="E2570" t="s">
        <v>1397</v>
      </c>
      <c r="F2570" t="s">
        <v>3026</v>
      </c>
      <c r="G2570" t="s">
        <v>5609</v>
      </c>
      <c r="H2570" s="1">
        <v>45773</v>
      </c>
      <c r="I2570" t="s">
        <v>88</v>
      </c>
      <c r="J2570" t="s">
        <v>1</v>
      </c>
      <c r="K2570" t="s">
        <v>3</v>
      </c>
      <c r="L2570" t="s">
        <v>28</v>
      </c>
      <c r="M2570" t="s">
        <v>7747</v>
      </c>
      <c r="N2570">
        <v>1</v>
      </c>
      <c r="P2570">
        <v>1</v>
      </c>
    </row>
    <row r="2571" spans="1:16" x14ac:dyDescent="0.35">
      <c r="A2571" t="s">
        <v>3027</v>
      </c>
      <c r="B2571" t="s">
        <v>3028</v>
      </c>
      <c r="C2571" t="s">
        <v>1558</v>
      </c>
      <c r="D2571" t="s">
        <v>411</v>
      </c>
      <c r="E2571" t="s">
        <v>1397</v>
      </c>
      <c r="F2571" t="s">
        <v>5610</v>
      </c>
      <c r="G2571" t="s">
        <v>5611</v>
      </c>
      <c r="H2571" s="1">
        <v>45773</v>
      </c>
      <c r="I2571" t="s">
        <v>88</v>
      </c>
      <c r="J2571" t="s">
        <v>1</v>
      </c>
      <c r="K2571" t="s">
        <v>3</v>
      </c>
      <c r="L2571" t="s">
        <v>28</v>
      </c>
      <c r="M2571" t="s">
        <v>7747</v>
      </c>
      <c r="N2571">
        <v>1</v>
      </c>
      <c r="P2571">
        <v>1</v>
      </c>
    </row>
    <row r="2572" spans="1:16" x14ac:dyDescent="0.35">
      <c r="A2572" t="s">
        <v>3030</v>
      </c>
      <c r="B2572" t="s">
        <v>2571</v>
      </c>
      <c r="C2572" t="s">
        <v>1530</v>
      </c>
      <c r="D2572" t="s">
        <v>411</v>
      </c>
      <c r="E2572" t="s">
        <v>1397</v>
      </c>
      <c r="F2572" t="s">
        <v>5612</v>
      </c>
      <c r="G2572" t="s">
        <v>5613</v>
      </c>
      <c r="H2572" s="1">
        <v>45773</v>
      </c>
      <c r="I2572" t="s">
        <v>88</v>
      </c>
      <c r="J2572" t="s">
        <v>1</v>
      </c>
      <c r="K2572" t="s">
        <v>3</v>
      </c>
      <c r="L2572" t="s">
        <v>28</v>
      </c>
      <c r="M2572" t="s">
        <v>7747</v>
      </c>
      <c r="N2572">
        <v>1</v>
      </c>
      <c r="P2572">
        <v>1</v>
      </c>
    </row>
    <row r="2573" spans="1:16" x14ac:dyDescent="0.35">
      <c r="A2573" t="s">
        <v>3034</v>
      </c>
      <c r="B2573" t="s">
        <v>2242</v>
      </c>
      <c r="C2573" t="s">
        <v>1402</v>
      </c>
      <c r="D2573" t="s">
        <v>313</v>
      </c>
      <c r="E2573" t="s">
        <v>1397</v>
      </c>
      <c r="F2573" t="s">
        <v>3035</v>
      </c>
      <c r="H2573" s="1">
        <v>45773</v>
      </c>
      <c r="I2573" t="s">
        <v>88</v>
      </c>
      <c r="J2573" t="s">
        <v>1</v>
      </c>
      <c r="K2573" t="s">
        <v>3</v>
      </c>
      <c r="L2573" t="s">
        <v>28</v>
      </c>
      <c r="M2573" t="s">
        <v>7747</v>
      </c>
      <c r="N2573">
        <v>1</v>
      </c>
      <c r="P2573">
        <v>1</v>
      </c>
    </row>
    <row r="2574" spans="1:16" x14ac:dyDescent="0.35">
      <c r="A2574" t="s">
        <v>3034</v>
      </c>
      <c r="B2574" t="s">
        <v>3036</v>
      </c>
      <c r="C2574" t="s">
        <v>1396</v>
      </c>
      <c r="D2574" t="s">
        <v>313</v>
      </c>
      <c r="E2574" t="s">
        <v>1397</v>
      </c>
      <c r="F2574" t="s">
        <v>3037</v>
      </c>
      <c r="H2574" s="1">
        <v>45773</v>
      </c>
      <c r="I2574" t="s">
        <v>88</v>
      </c>
      <c r="J2574" t="s">
        <v>1</v>
      </c>
      <c r="K2574" t="s">
        <v>3</v>
      </c>
      <c r="L2574" t="s">
        <v>28</v>
      </c>
      <c r="M2574" t="s">
        <v>7747</v>
      </c>
      <c r="N2574">
        <v>1</v>
      </c>
      <c r="P2574">
        <v>1</v>
      </c>
    </row>
    <row r="2575" spans="1:16" x14ac:dyDescent="0.35">
      <c r="A2575" t="s">
        <v>3038</v>
      </c>
      <c r="B2575" t="s">
        <v>3039</v>
      </c>
      <c r="C2575" t="s">
        <v>1396</v>
      </c>
      <c r="D2575" t="s">
        <v>313</v>
      </c>
      <c r="E2575" t="s">
        <v>1397</v>
      </c>
      <c r="F2575" t="s">
        <v>3040</v>
      </c>
      <c r="H2575" s="1">
        <v>45773</v>
      </c>
      <c r="I2575" t="s">
        <v>88</v>
      </c>
      <c r="J2575" t="s">
        <v>1</v>
      </c>
      <c r="K2575" t="s">
        <v>3</v>
      </c>
      <c r="L2575" t="s">
        <v>28</v>
      </c>
      <c r="M2575" t="s">
        <v>7747</v>
      </c>
      <c r="N2575">
        <v>1</v>
      </c>
      <c r="P2575">
        <v>1</v>
      </c>
    </row>
    <row r="2576" spans="1:16" x14ac:dyDescent="0.35">
      <c r="A2576" t="s">
        <v>3041</v>
      </c>
      <c r="B2576" t="s">
        <v>3042</v>
      </c>
      <c r="C2576" t="s">
        <v>1558</v>
      </c>
      <c r="D2576" t="s">
        <v>2709</v>
      </c>
      <c r="E2576" t="s">
        <v>1397</v>
      </c>
      <c r="F2576" t="s">
        <v>5614</v>
      </c>
      <c r="H2576" s="1">
        <v>45773</v>
      </c>
      <c r="I2576" t="s">
        <v>88</v>
      </c>
      <c r="J2576" t="s">
        <v>1</v>
      </c>
      <c r="K2576" t="s">
        <v>3</v>
      </c>
      <c r="L2576" t="s">
        <v>28</v>
      </c>
      <c r="M2576" t="s">
        <v>7747</v>
      </c>
      <c r="N2576">
        <v>1</v>
      </c>
      <c r="P2576">
        <v>1</v>
      </c>
    </row>
    <row r="2577" spans="1:16" x14ac:dyDescent="0.35">
      <c r="A2577" t="s">
        <v>3044</v>
      </c>
      <c r="B2577" t="s">
        <v>3045</v>
      </c>
      <c r="C2577" t="s">
        <v>1402</v>
      </c>
      <c r="D2577" t="s">
        <v>2709</v>
      </c>
      <c r="E2577" t="s">
        <v>1397</v>
      </c>
      <c r="F2577" t="s">
        <v>5615</v>
      </c>
      <c r="H2577" s="1">
        <v>45773</v>
      </c>
      <c r="I2577" t="s">
        <v>88</v>
      </c>
      <c r="J2577" t="s">
        <v>1</v>
      </c>
      <c r="K2577" t="s">
        <v>3</v>
      </c>
      <c r="L2577" t="s">
        <v>28</v>
      </c>
      <c r="M2577" t="s">
        <v>7747</v>
      </c>
      <c r="N2577">
        <v>1</v>
      </c>
      <c r="P2577">
        <v>1</v>
      </c>
    </row>
    <row r="2578" spans="1:16" x14ac:dyDescent="0.35">
      <c r="A2578" t="s">
        <v>3044</v>
      </c>
      <c r="B2578" t="s">
        <v>3047</v>
      </c>
      <c r="C2578" t="s">
        <v>1472</v>
      </c>
      <c r="D2578" t="s">
        <v>2709</v>
      </c>
      <c r="E2578" t="s">
        <v>1397</v>
      </c>
      <c r="F2578" t="s">
        <v>3048</v>
      </c>
      <c r="G2578">
        <v>42348</v>
      </c>
      <c r="H2578" s="1">
        <v>45773</v>
      </c>
      <c r="I2578" t="s">
        <v>88</v>
      </c>
      <c r="J2578" t="s">
        <v>1</v>
      </c>
      <c r="K2578" t="s">
        <v>3</v>
      </c>
      <c r="L2578" t="s">
        <v>28</v>
      </c>
      <c r="M2578" t="s">
        <v>1472</v>
      </c>
      <c r="N2578">
        <v>1</v>
      </c>
      <c r="P2578">
        <v>1</v>
      </c>
    </row>
    <row r="2579" spans="1:16" x14ac:dyDescent="0.35">
      <c r="A2579" t="s">
        <v>3044</v>
      </c>
      <c r="B2579" t="s">
        <v>3049</v>
      </c>
      <c r="C2579" t="s">
        <v>1472</v>
      </c>
      <c r="D2579" t="s">
        <v>2709</v>
      </c>
      <c r="E2579" t="s">
        <v>1397</v>
      </c>
      <c r="F2579" t="s">
        <v>3050</v>
      </c>
      <c r="G2579">
        <v>42861</v>
      </c>
      <c r="H2579" s="1">
        <v>45773</v>
      </c>
      <c r="I2579" t="s">
        <v>88</v>
      </c>
      <c r="J2579" t="s">
        <v>1</v>
      </c>
      <c r="K2579" t="s">
        <v>3</v>
      </c>
      <c r="L2579" t="s">
        <v>28</v>
      </c>
      <c r="M2579" t="s">
        <v>1472</v>
      </c>
      <c r="N2579">
        <v>1</v>
      </c>
      <c r="P2579">
        <v>1</v>
      </c>
    </row>
    <row r="2580" spans="1:16" x14ac:dyDescent="0.35">
      <c r="A2580" t="s">
        <v>3051</v>
      </c>
      <c r="B2580" t="s">
        <v>1911</v>
      </c>
      <c r="C2580" t="s">
        <v>1396</v>
      </c>
      <c r="D2580" t="s">
        <v>112</v>
      </c>
      <c r="E2580" t="s">
        <v>1397</v>
      </c>
      <c r="F2580" t="s">
        <v>3052</v>
      </c>
      <c r="G2580" t="s">
        <v>5616</v>
      </c>
      <c r="H2580" s="1">
        <v>45773</v>
      </c>
      <c r="I2580" t="s">
        <v>88</v>
      </c>
      <c r="J2580" t="s">
        <v>1</v>
      </c>
      <c r="K2580" t="s">
        <v>3</v>
      </c>
      <c r="L2580" t="s">
        <v>28</v>
      </c>
      <c r="M2580" t="s">
        <v>7747</v>
      </c>
      <c r="N2580">
        <v>1</v>
      </c>
      <c r="P2580">
        <v>1</v>
      </c>
    </row>
    <row r="2581" spans="1:16" x14ac:dyDescent="0.35">
      <c r="A2581" t="s">
        <v>3051</v>
      </c>
      <c r="B2581" t="s">
        <v>1439</v>
      </c>
      <c r="C2581" t="s">
        <v>1402</v>
      </c>
      <c r="D2581" t="s">
        <v>112</v>
      </c>
      <c r="E2581" t="s">
        <v>1397</v>
      </c>
      <c r="F2581" t="s">
        <v>3053</v>
      </c>
      <c r="G2581" t="s">
        <v>5617</v>
      </c>
      <c r="H2581" s="1">
        <v>45773</v>
      </c>
      <c r="I2581" t="s">
        <v>88</v>
      </c>
      <c r="J2581" t="s">
        <v>1</v>
      </c>
      <c r="K2581" t="s">
        <v>3</v>
      </c>
      <c r="L2581" t="s">
        <v>28</v>
      </c>
      <c r="M2581" t="s">
        <v>7747</v>
      </c>
      <c r="N2581">
        <v>1</v>
      </c>
      <c r="P2581">
        <v>1</v>
      </c>
    </row>
    <row r="2582" spans="1:16" x14ac:dyDescent="0.35">
      <c r="A2582" t="s">
        <v>3054</v>
      </c>
      <c r="B2582" t="s">
        <v>3055</v>
      </c>
      <c r="C2582" t="s">
        <v>1402</v>
      </c>
      <c r="D2582" t="s">
        <v>394</v>
      </c>
      <c r="E2582" t="s">
        <v>1397</v>
      </c>
      <c r="F2582" t="s">
        <v>5618</v>
      </c>
      <c r="H2582" s="1">
        <v>45773</v>
      </c>
      <c r="I2582" t="s">
        <v>88</v>
      </c>
      <c r="J2582" t="s">
        <v>1</v>
      </c>
      <c r="K2582" t="s">
        <v>3</v>
      </c>
      <c r="L2582" t="s">
        <v>28</v>
      </c>
      <c r="M2582" t="s">
        <v>7747</v>
      </c>
      <c r="N2582">
        <v>1</v>
      </c>
      <c r="P2582">
        <v>1</v>
      </c>
    </row>
    <row r="2583" spans="1:16" x14ac:dyDescent="0.35">
      <c r="A2583" t="s">
        <v>3057</v>
      </c>
      <c r="B2583" t="s">
        <v>3058</v>
      </c>
      <c r="C2583" t="s">
        <v>1472</v>
      </c>
      <c r="D2583" t="s">
        <v>411</v>
      </c>
      <c r="E2583" t="s">
        <v>1397</v>
      </c>
      <c r="F2583" t="s">
        <v>5619</v>
      </c>
      <c r="G2583" t="s">
        <v>5620</v>
      </c>
      <c r="H2583" s="1">
        <v>45773</v>
      </c>
      <c r="I2583" t="s">
        <v>88</v>
      </c>
      <c r="J2583" t="s">
        <v>1</v>
      </c>
      <c r="K2583" t="s">
        <v>3</v>
      </c>
      <c r="L2583" t="s">
        <v>28</v>
      </c>
      <c r="M2583" t="s">
        <v>1472</v>
      </c>
      <c r="N2583">
        <v>1</v>
      </c>
      <c r="P2583">
        <v>1</v>
      </c>
    </row>
    <row r="2584" spans="1:16" x14ac:dyDescent="0.35">
      <c r="A2584" t="s">
        <v>3057</v>
      </c>
      <c r="B2584" t="s">
        <v>3060</v>
      </c>
      <c r="C2584" t="s">
        <v>1530</v>
      </c>
      <c r="D2584" t="s">
        <v>411</v>
      </c>
      <c r="E2584" t="s">
        <v>1397</v>
      </c>
      <c r="F2584" t="s">
        <v>5621</v>
      </c>
      <c r="G2584" t="s">
        <v>5622</v>
      </c>
      <c r="H2584" s="1">
        <v>45773</v>
      </c>
      <c r="I2584" t="s">
        <v>88</v>
      </c>
      <c r="J2584" t="s">
        <v>1</v>
      </c>
      <c r="K2584" t="s">
        <v>3</v>
      </c>
      <c r="L2584" t="s">
        <v>28</v>
      </c>
      <c r="M2584" t="s">
        <v>7747</v>
      </c>
      <c r="N2584">
        <v>1</v>
      </c>
      <c r="P2584">
        <v>1</v>
      </c>
    </row>
    <row r="2585" spans="1:16" x14ac:dyDescent="0.35">
      <c r="A2585" t="s">
        <v>3062</v>
      </c>
      <c r="B2585" t="s">
        <v>2355</v>
      </c>
      <c r="C2585" t="s">
        <v>1396</v>
      </c>
      <c r="D2585" t="s">
        <v>1511</v>
      </c>
      <c r="E2585" t="s">
        <v>1397</v>
      </c>
      <c r="F2585" t="s">
        <v>3063</v>
      </c>
      <c r="H2585" s="1">
        <v>45773</v>
      </c>
      <c r="I2585" t="s">
        <v>88</v>
      </c>
      <c r="J2585" t="s">
        <v>1</v>
      </c>
      <c r="K2585" t="s">
        <v>3</v>
      </c>
      <c r="L2585" t="s">
        <v>28</v>
      </c>
      <c r="M2585" t="s">
        <v>7747</v>
      </c>
      <c r="N2585">
        <v>1</v>
      </c>
      <c r="P2585">
        <v>1</v>
      </c>
    </row>
    <row r="2586" spans="1:16" x14ac:dyDescent="0.35">
      <c r="A2586" t="s">
        <v>3064</v>
      </c>
      <c r="B2586" t="s">
        <v>1941</v>
      </c>
      <c r="C2586" t="s">
        <v>1396</v>
      </c>
      <c r="D2586" t="s">
        <v>112</v>
      </c>
      <c r="E2586" t="s">
        <v>1397</v>
      </c>
      <c r="F2586" t="s">
        <v>3065</v>
      </c>
      <c r="G2586" t="s">
        <v>5623</v>
      </c>
      <c r="H2586" s="1">
        <v>45773</v>
      </c>
      <c r="I2586" t="s">
        <v>88</v>
      </c>
      <c r="J2586" t="s">
        <v>1</v>
      </c>
      <c r="K2586" t="s">
        <v>3</v>
      </c>
      <c r="L2586" t="s">
        <v>28</v>
      </c>
      <c r="M2586" t="s">
        <v>7747</v>
      </c>
      <c r="N2586">
        <v>1</v>
      </c>
      <c r="P2586">
        <v>1</v>
      </c>
    </row>
    <row r="2587" spans="1:16" x14ac:dyDescent="0.35">
      <c r="A2587" t="s">
        <v>3066</v>
      </c>
      <c r="B2587" t="s">
        <v>1485</v>
      </c>
      <c r="C2587" t="s">
        <v>1396</v>
      </c>
      <c r="D2587" t="s">
        <v>1511</v>
      </c>
      <c r="E2587" t="s">
        <v>1397</v>
      </c>
      <c r="F2587" t="s">
        <v>3067</v>
      </c>
      <c r="H2587" s="1">
        <v>45773</v>
      </c>
      <c r="I2587" t="s">
        <v>88</v>
      </c>
      <c r="J2587" t="s">
        <v>1</v>
      </c>
      <c r="K2587" t="s">
        <v>3</v>
      </c>
      <c r="L2587" t="s">
        <v>28</v>
      </c>
      <c r="M2587" t="s">
        <v>7747</v>
      </c>
      <c r="N2587">
        <v>1</v>
      </c>
      <c r="P2587">
        <v>1</v>
      </c>
    </row>
    <row r="2588" spans="1:16" x14ac:dyDescent="0.35">
      <c r="A2588" t="s">
        <v>3068</v>
      </c>
      <c r="B2588" t="s">
        <v>3069</v>
      </c>
      <c r="C2588" t="s">
        <v>1402</v>
      </c>
      <c r="D2588" t="s">
        <v>313</v>
      </c>
      <c r="E2588" t="s">
        <v>1397</v>
      </c>
      <c r="F2588" t="s">
        <v>5624</v>
      </c>
      <c r="H2588" s="1">
        <v>45773</v>
      </c>
      <c r="I2588" t="s">
        <v>88</v>
      </c>
      <c r="J2588" t="s">
        <v>1</v>
      </c>
      <c r="K2588" t="s">
        <v>3</v>
      </c>
      <c r="L2588" t="s">
        <v>28</v>
      </c>
      <c r="M2588" t="s">
        <v>7747</v>
      </c>
      <c r="N2588">
        <v>1</v>
      </c>
      <c r="P2588">
        <v>1</v>
      </c>
    </row>
    <row r="2589" spans="1:16" x14ac:dyDescent="0.35">
      <c r="A2589" t="s">
        <v>3068</v>
      </c>
      <c r="B2589" t="s">
        <v>2846</v>
      </c>
      <c r="C2589" t="s">
        <v>1402</v>
      </c>
      <c r="D2589" t="s">
        <v>313</v>
      </c>
      <c r="E2589" t="s">
        <v>1397</v>
      </c>
      <c r="F2589" t="s">
        <v>3071</v>
      </c>
      <c r="H2589" s="1">
        <v>45773</v>
      </c>
      <c r="I2589" t="s">
        <v>88</v>
      </c>
      <c r="J2589" t="s">
        <v>1</v>
      </c>
      <c r="K2589" t="s">
        <v>3</v>
      </c>
      <c r="L2589" t="s">
        <v>28</v>
      </c>
      <c r="M2589" t="s">
        <v>7747</v>
      </c>
      <c r="N2589">
        <v>1</v>
      </c>
      <c r="P2589">
        <v>1</v>
      </c>
    </row>
    <row r="2590" spans="1:16" x14ac:dyDescent="0.35">
      <c r="A2590" t="s">
        <v>3072</v>
      </c>
      <c r="B2590" t="s">
        <v>3073</v>
      </c>
      <c r="C2590" t="s">
        <v>1402</v>
      </c>
      <c r="D2590" t="s">
        <v>2709</v>
      </c>
      <c r="E2590" t="s">
        <v>1397</v>
      </c>
      <c r="F2590" t="s">
        <v>5625</v>
      </c>
      <c r="H2590" s="1">
        <v>45773</v>
      </c>
      <c r="I2590" t="s">
        <v>88</v>
      </c>
      <c r="J2590" t="s">
        <v>1</v>
      </c>
      <c r="K2590" t="s">
        <v>3</v>
      </c>
      <c r="L2590" t="s">
        <v>28</v>
      </c>
      <c r="M2590" t="s">
        <v>7747</v>
      </c>
      <c r="N2590">
        <v>1</v>
      </c>
      <c r="P2590">
        <v>1</v>
      </c>
    </row>
    <row r="2591" spans="1:16" x14ac:dyDescent="0.35">
      <c r="A2591" t="s">
        <v>3072</v>
      </c>
      <c r="B2591" t="s">
        <v>2242</v>
      </c>
      <c r="C2591" t="s">
        <v>1402</v>
      </c>
      <c r="D2591" t="s">
        <v>2709</v>
      </c>
      <c r="E2591" t="s">
        <v>1397</v>
      </c>
      <c r="F2591" t="s">
        <v>3075</v>
      </c>
      <c r="H2591" s="1">
        <v>45773</v>
      </c>
      <c r="I2591" t="s">
        <v>88</v>
      </c>
      <c r="J2591" t="s">
        <v>1</v>
      </c>
      <c r="K2591" t="s">
        <v>3</v>
      </c>
      <c r="L2591" t="s">
        <v>28</v>
      </c>
      <c r="M2591" t="s">
        <v>7747</v>
      </c>
      <c r="N2591">
        <v>1</v>
      </c>
      <c r="P2591">
        <v>1</v>
      </c>
    </row>
    <row r="2592" spans="1:16" x14ac:dyDescent="0.35">
      <c r="A2592" t="s">
        <v>3076</v>
      </c>
      <c r="B2592" t="s">
        <v>1939</v>
      </c>
      <c r="C2592" t="s">
        <v>1402</v>
      </c>
      <c r="D2592" t="s">
        <v>313</v>
      </c>
      <c r="E2592" t="s">
        <v>1397</v>
      </c>
      <c r="F2592" t="s">
        <v>3077</v>
      </c>
      <c r="H2592" s="1">
        <v>45773</v>
      </c>
      <c r="I2592" t="s">
        <v>88</v>
      </c>
      <c r="J2592" t="s">
        <v>1</v>
      </c>
      <c r="K2592" t="s">
        <v>3</v>
      </c>
      <c r="L2592" t="s">
        <v>28</v>
      </c>
      <c r="M2592" t="s">
        <v>7747</v>
      </c>
      <c r="N2592">
        <v>1</v>
      </c>
      <c r="P2592">
        <v>1</v>
      </c>
    </row>
    <row r="2593" spans="1:16" x14ac:dyDescent="0.35">
      <c r="A2593" t="s">
        <v>3078</v>
      </c>
      <c r="B2593" t="s">
        <v>2967</v>
      </c>
      <c r="C2593" t="s">
        <v>1402</v>
      </c>
      <c r="D2593" t="s">
        <v>2709</v>
      </c>
      <c r="E2593" t="s">
        <v>1397</v>
      </c>
      <c r="F2593" t="s">
        <v>3079</v>
      </c>
      <c r="H2593" s="1">
        <v>45773</v>
      </c>
      <c r="I2593" t="s">
        <v>88</v>
      </c>
      <c r="J2593" t="s">
        <v>1</v>
      </c>
      <c r="K2593" t="s">
        <v>3</v>
      </c>
      <c r="L2593" t="s">
        <v>28</v>
      </c>
      <c r="M2593" t="s">
        <v>7747</v>
      </c>
      <c r="N2593">
        <v>1</v>
      </c>
      <c r="P2593">
        <v>1</v>
      </c>
    </row>
    <row r="2594" spans="1:16" x14ac:dyDescent="0.35">
      <c r="A2594" t="s">
        <v>3082</v>
      </c>
      <c r="B2594" t="s">
        <v>1467</v>
      </c>
      <c r="C2594" t="s">
        <v>1396</v>
      </c>
      <c r="D2594" t="s">
        <v>112</v>
      </c>
      <c r="E2594" t="s">
        <v>1397</v>
      </c>
      <c r="F2594" t="s">
        <v>3083</v>
      </c>
      <c r="G2594" t="s">
        <v>5626</v>
      </c>
      <c r="H2594" s="1">
        <v>45773</v>
      </c>
      <c r="I2594" t="s">
        <v>88</v>
      </c>
      <c r="J2594" t="s">
        <v>1</v>
      </c>
      <c r="K2594" t="s">
        <v>3</v>
      </c>
      <c r="L2594" t="s">
        <v>28</v>
      </c>
      <c r="M2594" t="s">
        <v>7747</v>
      </c>
      <c r="N2594">
        <v>1</v>
      </c>
      <c r="P2594">
        <v>1</v>
      </c>
    </row>
    <row r="2595" spans="1:16" x14ac:dyDescent="0.35">
      <c r="A2595" t="s">
        <v>3082</v>
      </c>
      <c r="B2595" t="s">
        <v>1699</v>
      </c>
      <c r="C2595" t="s">
        <v>1402</v>
      </c>
      <c r="D2595" t="s">
        <v>112</v>
      </c>
      <c r="E2595" t="s">
        <v>1397</v>
      </c>
      <c r="F2595" t="s">
        <v>3084</v>
      </c>
      <c r="G2595" t="s">
        <v>5627</v>
      </c>
      <c r="H2595" s="1">
        <v>45773</v>
      </c>
      <c r="I2595" t="s">
        <v>88</v>
      </c>
      <c r="J2595" t="s">
        <v>1</v>
      </c>
      <c r="K2595" t="s">
        <v>3</v>
      </c>
      <c r="L2595" t="s">
        <v>28</v>
      </c>
      <c r="M2595" t="s">
        <v>7747</v>
      </c>
      <c r="N2595">
        <v>1</v>
      </c>
      <c r="P2595">
        <v>1</v>
      </c>
    </row>
    <row r="2596" spans="1:16" x14ac:dyDescent="0.35">
      <c r="A2596" t="s">
        <v>3085</v>
      </c>
      <c r="B2596" t="s">
        <v>2248</v>
      </c>
      <c r="C2596" t="s">
        <v>1396</v>
      </c>
      <c r="D2596" t="s">
        <v>1511</v>
      </c>
      <c r="E2596" t="s">
        <v>1397</v>
      </c>
      <c r="F2596" t="s">
        <v>3086</v>
      </c>
      <c r="H2596" s="1">
        <v>45773</v>
      </c>
      <c r="I2596" t="s">
        <v>88</v>
      </c>
      <c r="J2596" t="s">
        <v>1</v>
      </c>
      <c r="K2596" t="s">
        <v>3</v>
      </c>
      <c r="L2596" t="s">
        <v>28</v>
      </c>
      <c r="M2596" t="s">
        <v>7747</v>
      </c>
      <c r="N2596">
        <v>1</v>
      </c>
      <c r="P2596">
        <v>1</v>
      </c>
    </row>
    <row r="2597" spans="1:16" x14ac:dyDescent="0.35">
      <c r="A2597" t="s">
        <v>3085</v>
      </c>
      <c r="B2597" t="s">
        <v>2005</v>
      </c>
      <c r="C2597" t="s">
        <v>1396</v>
      </c>
      <c r="D2597" t="s">
        <v>1511</v>
      </c>
      <c r="E2597" t="s">
        <v>1397</v>
      </c>
      <c r="F2597" t="s">
        <v>3087</v>
      </c>
      <c r="H2597" s="1">
        <v>45773</v>
      </c>
      <c r="I2597" t="s">
        <v>88</v>
      </c>
      <c r="J2597" t="s">
        <v>1</v>
      </c>
      <c r="K2597" t="s">
        <v>3</v>
      </c>
      <c r="L2597" t="s">
        <v>28</v>
      </c>
      <c r="M2597" t="s">
        <v>7747</v>
      </c>
      <c r="N2597">
        <v>1</v>
      </c>
      <c r="P2597">
        <v>1</v>
      </c>
    </row>
    <row r="2598" spans="1:16" x14ac:dyDescent="0.35">
      <c r="A2598" t="s">
        <v>3088</v>
      </c>
      <c r="B2598" t="s">
        <v>3089</v>
      </c>
      <c r="C2598" t="s">
        <v>1558</v>
      </c>
      <c r="D2598" t="s">
        <v>332</v>
      </c>
      <c r="E2598" t="s">
        <v>1397</v>
      </c>
      <c r="F2598" t="s">
        <v>3090</v>
      </c>
      <c r="H2598" s="1">
        <v>45773</v>
      </c>
      <c r="I2598" t="s">
        <v>88</v>
      </c>
      <c r="J2598" t="s">
        <v>1</v>
      </c>
      <c r="K2598" t="s">
        <v>3</v>
      </c>
      <c r="L2598" t="s">
        <v>28</v>
      </c>
      <c r="M2598" t="s">
        <v>7747</v>
      </c>
      <c r="N2598">
        <v>1</v>
      </c>
      <c r="P2598">
        <v>1</v>
      </c>
    </row>
    <row r="2599" spans="1:16" x14ac:dyDescent="0.35">
      <c r="A2599" t="s">
        <v>3091</v>
      </c>
      <c r="B2599" t="s">
        <v>1907</v>
      </c>
      <c r="C2599" t="s">
        <v>1402</v>
      </c>
      <c r="D2599" t="s">
        <v>112</v>
      </c>
      <c r="E2599" t="s">
        <v>1397</v>
      </c>
      <c r="F2599" t="s">
        <v>3092</v>
      </c>
      <c r="G2599" t="s">
        <v>5628</v>
      </c>
      <c r="H2599" s="1">
        <v>45773</v>
      </c>
      <c r="I2599" t="s">
        <v>88</v>
      </c>
      <c r="J2599" t="s">
        <v>1</v>
      </c>
      <c r="K2599" t="s">
        <v>3</v>
      </c>
      <c r="L2599" t="s">
        <v>28</v>
      </c>
      <c r="M2599" t="s">
        <v>7747</v>
      </c>
      <c r="N2599">
        <v>1</v>
      </c>
      <c r="P2599">
        <v>1</v>
      </c>
    </row>
    <row r="2600" spans="1:16" x14ac:dyDescent="0.35">
      <c r="A2600" t="s">
        <v>3093</v>
      </c>
      <c r="B2600" t="s">
        <v>1418</v>
      </c>
      <c r="C2600" t="s">
        <v>1402</v>
      </c>
      <c r="D2600" t="s">
        <v>112</v>
      </c>
      <c r="E2600" t="s">
        <v>1397</v>
      </c>
      <c r="F2600" t="s">
        <v>3094</v>
      </c>
      <c r="G2600" t="s">
        <v>5629</v>
      </c>
      <c r="H2600" s="1">
        <v>45773</v>
      </c>
      <c r="I2600" t="s">
        <v>88</v>
      </c>
      <c r="J2600" t="s">
        <v>1</v>
      </c>
      <c r="K2600" t="s">
        <v>3</v>
      </c>
      <c r="L2600" t="s">
        <v>28</v>
      </c>
      <c r="M2600" t="s">
        <v>7747</v>
      </c>
      <c r="N2600">
        <v>1</v>
      </c>
      <c r="P2600">
        <v>1</v>
      </c>
    </row>
    <row r="2601" spans="1:16" x14ac:dyDescent="0.35">
      <c r="A2601" t="s">
        <v>5630</v>
      </c>
      <c r="B2601" t="s">
        <v>5631</v>
      </c>
      <c r="C2601" t="s">
        <v>1396</v>
      </c>
      <c r="D2601" t="s">
        <v>313</v>
      </c>
      <c r="E2601" t="s">
        <v>1397</v>
      </c>
      <c r="F2601" t="s">
        <v>5632</v>
      </c>
      <c r="G2601">
        <v>27893</v>
      </c>
      <c r="H2601" s="1">
        <v>45773</v>
      </c>
      <c r="I2601" t="s">
        <v>89</v>
      </c>
      <c r="J2601" t="s">
        <v>3</v>
      </c>
      <c r="K2601" t="s">
        <v>1</v>
      </c>
      <c r="L2601" t="s">
        <v>28</v>
      </c>
      <c r="M2601" t="s">
        <v>7747</v>
      </c>
      <c r="N2601">
        <v>1</v>
      </c>
      <c r="O2601" t="s">
        <v>3</v>
      </c>
      <c r="P2601">
        <v>1</v>
      </c>
    </row>
    <row r="2602" spans="1:16" x14ac:dyDescent="0.35">
      <c r="A2602" t="s">
        <v>5633</v>
      </c>
      <c r="B2602" t="s">
        <v>1418</v>
      </c>
      <c r="C2602" t="s">
        <v>1402</v>
      </c>
      <c r="D2602" t="s">
        <v>313</v>
      </c>
      <c r="E2602" t="s">
        <v>1397</v>
      </c>
      <c r="F2602" t="s">
        <v>5634</v>
      </c>
      <c r="G2602">
        <v>32057</v>
      </c>
      <c r="H2602" s="1">
        <v>45773</v>
      </c>
      <c r="I2602" t="s">
        <v>89</v>
      </c>
      <c r="J2602" t="s">
        <v>3</v>
      </c>
      <c r="K2602" t="s">
        <v>1</v>
      </c>
      <c r="L2602" t="s">
        <v>28</v>
      </c>
      <c r="M2602" t="s">
        <v>7747</v>
      </c>
      <c r="N2602">
        <v>1</v>
      </c>
      <c r="O2602" t="s">
        <v>3</v>
      </c>
      <c r="P2602">
        <v>1</v>
      </c>
    </row>
    <row r="2603" spans="1:16" x14ac:dyDescent="0.35">
      <c r="A2603" t="s">
        <v>5635</v>
      </c>
      <c r="B2603" t="s">
        <v>2087</v>
      </c>
      <c r="C2603" t="s">
        <v>1396</v>
      </c>
      <c r="D2603" t="s">
        <v>313</v>
      </c>
      <c r="E2603" t="s">
        <v>1397</v>
      </c>
      <c r="F2603" t="s">
        <v>5636</v>
      </c>
      <c r="G2603">
        <v>31077</v>
      </c>
      <c r="H2603" s="1">
        <v>45773</v>
      </c>
      <c r="I2603" t="s">
        <v>89</v>
      </c>
      <c r="J2603" t="s">
        <v>3</v>
      </c>
      <c r="K2603" t="s">
        <v>1</v>
      </c>
      <c r="L2603" t="s">
        <v>28</v>
      </c>
      <c r="M2603" t="s">
        <v>7747</v>
      </c>
      <c r="N2603">
        <v>1</v>
      </c>
      <c r="O2603" t="s">
        <v>3</v>
      </c>
      <c r="P2603">
        <v>1</v>
      </c>
    </row>
    <row r="2604" spans="1:16" x14ac:dyDescent="0.35">
      <c r="A2604" t="s">
        <v>5637</v>
      </c>
      <c r="B2604" t="s">
        <v>2380</v>
      </c>
      <c r="C2604" t="s">
        <v>1402</v>
      </c>
      <c r="D2604" t="s">
        <v>313</v>
      </c>
      <c r="E2604" t="s">
        <v>1397</v>
      </c>
      <c r="F2604" t="s">
        <v>5638</v>
      </c>
      <c r="G2604">
        <v>31166</v>
      </c>
      <c r="H2604" s="1">
        <v>45773</v>
      </c>
      <c r="I2604" t="s">
        <v>89</v>
      </c>
      <c r="J2604" t="s">
        <v>3</v>
      </c>
      <c r="K2604" t="s">
        <v>1</v>
      </c>
      <c r="L2604" t="s">
        <v>28</v>
      </c>
      <c r="M2604" t="s">
        <v>7747</v>
      </c>
      <c r="N2604">
        <v>1</v>
      </c>
      <c r="O2604" t="s">
        <v>3</v>
      </c>
      <c r="P2604">
        <v>1</v>
      </c>
    </row>
    <row r="2605" spans="1:16" x14ac:dyDescent="0.35">
      <c r="A2605" t="s">
        <v>5635</v>
      </c>
      <c r="B2605" t="s">
        <v>3121</v>
      </c>
      <c r="C2605" t="s">
        <v>1396</v>
      </c>
      <c r="D2605" t="s">
        <v>313</v>
      </c>
      <c r="E2605" t="s">
        <v>1397</v>
      </c>
      <c r="F2605" t="s">
        <v>5639</v>
      </c>
      <c r="G2605">
        <v>32218</v>
      </c>
      <c r="H2605" s="1">
        <v>45773</v>
      </c>
      <c r="I2605" t="s">
        <v>89</v>
      </c>
      <c r="J2605" t="s">
        <v>3</v>
      </c>
      <c r="K2605" t="s">
        <v>1</v>
      </c>
      <c r="L2605" t="s">
        <v>28</v>
      </c>
      <c r="M2605" t="s">
        <v>7747</v>
      </c>
      <c r="N2605">
        <v>1</v>
      </c>
      <c r="O2605" t="s">
        <v>3</v>
      </c>
      <c r="P2605">
        <v>1</v>
      </c>
    </row>
    <row r="2606" spans="1:16" x14ac:dyDescent="0.35">
      <c r="A2606" t="s">
        <v>5640</v>
      </c>
      <c r="B2606" t="s">
        <v>5641</v>
      </c>
      <c r="C2606" t="s">
        <v>1402</v>
      </c>
      <c r="D2606" t="s">
        <v>313</v>
      </c>
      <c r="E2606" t="s">
        <v>1397</v>
      </c>
      <c r="F2606" t="s">
        <v>5642</v>
      </c>
      <c r="G2606">
        <v>24987</v>
      </c>
      <c r="H2606" s="1">
        <v>45773</v>
      </c>
      <c r="I2606" t="s">
        <v>89</v>
      </c>
      <c r="J2606" t="s">
        <v>3</v>
      </c>
      <c r="K2606" t="s">
        <v>1</v>
      </c>
      <c r="L2606" t="s">
        <v>28</v>
      </c>
      <c r="M2606" t="s">
        <v>7747</v>
      </c>
      <c r="N2606">
        <v>1</v>
      </c>
      <c r="O2606" t="s">
        <v>3</v>
      </c>
      <c r="P2606">
        <v>1</v>
      </c>
    </row>
    <row r="2607" spans="1:16" x14ac:dyDescent="0.35">
      <c r="A2607" t="s">
        <v>5643</v>
      </c>
      <c r="B2607" t="s">
        <v>2167</v>
      </c>
      <c r="C2607" t="s">
        <v>1396</v>
      </c>
      <c r="D2607" t="s">
        <v>313</v>
      </c>
      <c r="E2607" t="s">
        <v>1397</v>
      </c>
      <c r="F2607" t="s">
        <v>5644</v>
      </c>
      <c r="G2607">
        <v>26837</v>
      </c>
      <c r="H2607" s="1">
        <v>45773</v>
      </c>
      <c r="I2607" t="s">
        <v>89</v>
      </c>
      <c r="J2607" t="s">
        <v>3</v>
      </c>
      <c r="K2607" t="s">
        <v>1</v>
      </c>
      <c r="L2607" t="s">
        <v>28</v>
      </c>
      <c r="M2607" t="s">
        <v>7747</v>
      </c>
      <c r="N2607">
        <v>1</v>
      </c>
      <c r="O2607" t="s">
        <v>3</v>
      </c>
      <c r="P2607">
        <v>1</v>
      </c>
    </row>
    <row r="2608" spans="1:16" x14ac:dyDescent="0.35">
      <c r="A2608" t="s">
        <v>5640</v>
      </c>
      <c r="B2608" t="s">
        <v>5235</v>
      </c>
      <c r="C2608" t="s">
        <v>1396</v>
      </c>
      <c r="D2608" t="s">
        <v>313</v>
      </c>
      <c r="E2608" t="s">
        <v>1397</v>
      </c>
      <c r="F2608" t="s">
        <v>5645</v>
      </c>
      <c r="G2608">
        <v>40211</v>
      </c>
      <c r="H2608" s="1">
        <v>45773</v>
      </c>
      <c r="I2608" t="s">
        <v>89</v>
      </c>
      <c r="J2608" t="s">
        <v>3</v>
      </c>
      <c r="K2608" t="s">
        <v>1</v>
      </c>
      <c r="L2608" t="s">
        <v>28</v>
      </c>
      <c r="M2608" t="s">
        <v>7747</v>
      </c>
      <c r="N2608">
        <v>1</v>
      </c>
      <c r="O2608" t="s">
        <v>3</v>
      </c>
      <c r="P2608">
        <v>1</v>
      </c>
    </row>
    <row r="2609" spans="1:16" x14ac:dyDescent="0.35">
      <c r="A2609" t="s">
        <v>5646</v>
      </c>
      <c r="B2609" t="s">
        <v>1551</v>
      </c>
      <c r="C2609" t="s">
        <v>1402</v>
      </c>
      <c r="D2609" t="s">
        <v>313</v>
      </c>
      <c r="E2609" t="s">
        <v>1397</v>
      </c>
      <c r="F2609" t="s">
        <v>5647</v>
      </c>
      <c r="G2609">
        <v>23806</v>
      </c>
      <c r="H2609" s="1">
        <v>45773</v>
      </c>
      <c r="I2609" t="s">
        <v>89</v>
      </c>
      <c r="J2609" t="s">
        <v>3</v>
      </c>
      <c r="K2609" t="s">
        <v>1</v>
      </c>
      <c r="L2609" t="s">
        <v>28</v>
      </c>
      <c r="M2609" t="s">
        <v>7747</v>
      </c>
      <c r="N2609">
        <v>1</v>
      </c>
      <c r="O2609" t="s">
        <v>3</v>
      </c>
      <c r="P2609">
        <v>1</v>
      </c>
    </row>
    <row r="2610" spans="1:16" x14ac:dyDescent="0.35">
      <c r="A2610" t="s">
        <v>5648</v>
      </c>
      <c r="B2610" t="s">
        <v>2389</v>
      </c>
      <c r="C2610" t="s">
        <v>1396</v>
      </c>
      <c r="D2610" t="s">
        <v>313</v>
      </c>
      <c r="E2610" t="s">
        <v>1397</v>
      </c>
      <c r="F2610" t="s">
        <v>5649</v>
      </c>
      <c r="G2610">
        <v>26460</v>
      </c>
      <c r="H2610" s="1">
        <v>45773</v>
      </c>
      <c r="I2610" t="s">
        <v>89</v>
      </c>
      <c r="J2610" t="s">
        <v>3</v>
      </c>
      <c r="K2610" t="s">
        <v>1</v>
      </c>
      <c r="L2610" t="s">
        <v>28</v>
      </c>
      <c r="M2610" t="s">
        <v>7747</v>
      </c>
      <c r="N2610">
        <v>1</v>
      </c>
      <c r="O2610" t="s">
        <v>3</v>
      </c>
      <c r="P2610">
        <v>1</v>
      </c>
    </row>
    <row r="2611" spans="1:16" x14ac:dyDescent="0.35">
      <c r="A2611" t="s">
        <v>5646</v>
      </c>
      <c r="B2611" t="s">
        <v>2319</v>
      </c>
      <c r="C2611" t="s">
        <v>1396</v>
      </c>
      <c r="D2611" t="s">
        <v>313</v>
      </c>
      <c r="E2611" t="s">
        <v>1397</v>
      </c>
      <c r="F2611" t="s">
        <v>5650</v>
      </c>
      <c r="G2611">
        <v>38178</v>
      </c>
      <c r="H2611" s="1">
        <v>45773</v>
      </c>
      <c r="I2611" t="s">
        <v>89</v>
      </c>
      <c r="J2611" t="s">
        <v>3</v>
      </c>
      <c r="K2611" t="s">
        <v>1</v>
      </c>
      <c r="L2611" t="s">
        <v>28</v>
      </c>
      <c r="M2611" t="s">
        <v>7747</v>
      </c>
      <c r="N2611">
        <v>1</v>
      </c>
      <c r="O2611" t="s">
        <v>3</v>
      </c>
      <c r="P2611">
        <v>1</v>
      </c>
    </row>
    <row r="2612" spans="1:16" x14ac:dyDescent="0.35">
      <c r="A2612" t="s">
        <v>5646</v>
      </c>
      <c r="B2612" t="s">
        <v>5651</v>
      </c>
      <c r="C2612" t="s">
        <v>1402</v>
      </c>
      <c r="D2612" t="s">
        <v>313</v>
      </c>
      <c r="E2612" t="s">
        <v>1397</v>
      </c>
      <c r="F2612" t="s">
        <v>5652</v>
      </c>
      <c r="G2612">
        <v>38178</v>
      </c>
      <c r="H2612" s="1">
        <v>45773</v>
      </c>
      <c r="I2612" t="s">
        <v>89</v>
      </c>
      <c r="J2612" t="s">
        <v>3</v>
      </c>
      <c r="K2612" t="s">
        <v>1</v>
      </c>
      <c r="L2612" t="s">
        <v>28</v>
      </c>
      <c r="M2612" t="s">
        <v>7747</v>
      </c>
      <c r="N2612">
        <v>1</v>
      </c>
      <c r="O2612" t="s">
        <v>3</v>
      </c>
      <c r="P2612">
        <v>1</v>
      </c>
    </row>
    <row r="2613" spans="1:16" x14ac:dyDescent="0.35">
      <c r="A2613" t="s">
        <v>5643</v>
      </c>
      <c r="B2613" t="s">
        <v>1452</v>
      </c>
      <c r="C2613" t="s">
        <v>1402</v>
      </c>
      <c r="D2613" t="s">
        <v>313</v>
      </c>
      <c r="E2613" t="s">
        <v>1397</v>
      </c>
      <c r="F2613" t="s">
        <v>5653</v>
      </c>
      <c r="G2613">
        <v>26529</v>
      </c>
      <c r="H2613" s="1">
        <v>45773</v>
      </c>
      <c r="I2613" t="s">
        <v>89</v>
      </c>
      <c r="J2613" t="s">
        <v>3</v>
      </c>
      <c r="K2613" t="s">
        <v>1</v>
      </c>
      <c r="L2613" t="s">
        <v>28</v>
      </c>
      <c r="M2613" t="s">
        <v>7747</v>
      </c>
      <c r="N2613">
        <v>1</v>
      </c>
      <c r="O2613" t="s">
        <v>3</v>
      </c>
      <c r="P2613">
        <v>1</v>
      </c>
    </row>
    <row r="2614" spans="1:16" x14ac:dyDescent="0.35">
      <c r="A2614" t="s">
        <v>5648</v>
      </c>
      <c r="B2614" t="s">
        <v>5654</v>
      </c>
      <c r="C2614" t="s">
        <v>1396</v>
      </c>
      <c r="D2614" t="s">
        <v>313</v>
      </c>
      <c r="E2614" t="s">
        <v>1397</v>
      </c>
      <c r="F2614" t="s">
        <v>5655</v>
      </c>
      <c r="G2614">
        <v>26895</v>
      </c>
      <c r="H2614" s="1">
        <v>45773</v>
      </c>
      <c r="I2614" t="s">
        <v>89</v>
      </c>
      <c r="J2614" t="s">
        <v>3</v>
      </c>
      <c r="K2614" t="s">
        <v>1</v>
      </c>
      <c r="L2614" t="s">
        <v>28</v>
      </c>
      <c r="M2614" t="s">
        <v>7747</v>
      </c>
      <c r="N2614">
        <v>1</v>
      </c>
      <c r="O2614" t="s">
        <v>3</v>
      </c>
      <c r="P2614">
        <v>1</v>
      </c>
    </row>
    <row r="2615" spans="1:16" x14ac:dyDescent="0.35">
      <c r="A2615" t="s">
        <v>5643</v>
      </c>
      <c r="B2615" t="s">
        <v>3294</v>
      </c>
      <c r="C2615" t="s">
        <v>1396</v>
      </c>
      <c r="D2615" t="s">
        <v>313</v>
      </c>
      <c r="E2615" t="s">
        <v>1397</v>
      </c>
      <c r="F2615" t="s">
        <v>5656</v>
      </c>
      <c r="G2615">
        <v>40401</v>
      </c>
      <c r="H2615" s="1">
        <v>45773</v>
      </c>
      <c r="I2615" t="s">
        <v>89</v>
      </c>
      <c r="J2615" t="s">
        <v>3</v>
      </c>
      <c r="K2615" t="s">
        <v>1</v>
      </c>
      <c r="L2615" t="s">
        <v>28</v>
      </c>
      <c r="M2615" t="s">
        <v>7747</v>
      </c>
      <c r="N2615">
        <v>1</v>
      </c>
      <c r="O2615" t="s">
        <v>3</v>
      </c>
      <c r="P2615">
        <v>1</v>
      </c>
    </row>
    <row r="2616" spans="1:16" x14ac:dyDescent="0.35">
      <c r="A2616" t="s">
        <v>5657</v>
      </c>
      <c r="B2616" t="s">
        <v>2146</v>
      </c>
      <c r="C2616" t="s">
        <v>1402</v>
      </c>
      <c r="D2616" t="s">
        <v>313</v>
      </c>
      <c r="E2616" t="s">
        <v>1397</v>
      </c>
      <c r="F2616" t="s">
        <v>5658</v>
      </c>
      <c r="G2616">
        <v>21504</v>
      </c>
      <c r="H2616" s="1">
        <v>45773</v>
      </c>
      <c r="I2616" t="s">
        <v>89</v>
      </c>
      <c r="J2616" t="s">
        <v>3</v>
      </c>
      <c r="K2616" t="s">
        <v>1</v>
      </c>
      <c r="L2616" t="s">
        <v>28</v>
      </c>
      <c r="M2616" t="s">
        <v>7747</v>
      </c>
      <c r="N2616">
        <v>1</v>
      </c>
      <c r="O2616" t="s">
        <v>3</v>
      </c>
      <c r="P2616">
        <v>1</v>
      </c>
    </row>
    <row r="2617" spans="1:16" x14ac:dyDescent="0.35">
      <c r="A2617" t="s">
        <v>5646</v>
      </c>
      <c r="B2617" t="s">
        <v>1626</v>
      </c>
      <c r="C2617" t="s">
        <v>1396</v>
      </c>
      <c r="D2617" t="s">
        <v>313</v>
      </c>
      <c r="E2617" t="s">
        <v>1397</v>
      </c>
      <c r="F2617" t="s">
        <v>5659</v>
      </c>
      <c r="G2617">
        <v>25674</v>
      </c>
      <c r="H2617" s="1">
        <v>45773</v>
      </c>
      <c r="I2617" t="s">
        <v>89</v>
      </c>
      <c r="J2617" t="s">
        <v>3</v>
      </c>
      <c r="K2617" t="s">
        <v>1</v>
      </c>
      <c r="L2617" t="s">
        <v>28</v>
      </c>
      <c r="M2617" t="s">
        <v>7747</v>
      </c>
      <c r="N2617">
        <v>1</v>
      </c>
      <c r="O2617" t="s">
        <v>3</v>
      </c>
      <c r="P2617">
        <v>1</v>
      </c>
    </row>
    <row r="2618" spans="1:16" x14ac:dyDescent="0.35">
      <c r="A2618" t="s">
        <v>5660</v>
      </c>
      <c r="B2618" t="s">
        <v>2788</v>
      </c>
      <c r="C2618" t="s">
        <v>1402</v>
      </c>
      <c r="D2618" t="s">
        <v>313</v>
      </c>
      <c r="E2618" t="s">
        <v>1397</v>
      </c>
      <c r="F2618" t="s">
        <v>5661</v>
      </c>
      <c r="G2618">
        <v>26569</v>
      </c>
      <c r="H2618" s="1">
        <v>45773</v>
      </c>
      <c r="I2618" t="s">
        <v>89</v>
      </c>
      <c r="J2618" t="s">
        <v>3</v>
      </c>
      <c r="K2618" t="s">
        <v>1</v>
      </c>
      <c r="L2618" t="s">
        <v>28</v>
      </c>
      <c r="M2618" t="s">
        <v>7747</v>
      </c>
      <c r="N2618">
        <v>1</v>
      </c>
      <c r="O2618" t="s">
        <v>3</v>
      </c>
      <c r="P2618">
        <v>1</v>
      </c>
    </row>
    <row r="2619" spans="1:16" x14ac:dyDescent="0.35">
      <c r="A2619" t="s">
        <v>5648</v>
      </c>
      <c r="B2619" t="s">
        <v>5179</v>
      </c>
      <c r="C2619" t="s">
        <v>1396</v>
      </c>
      <c r="D2619" t="s">
        <v>313</v>
      </c>
      <c r="E2619" t="s">
        <v>1397</v>
      </c>
      <c r="F2619" t="s">
        <v>5662</v>
      </c>
      <c r="G2619">
        <v>33300</v>
      </c>
      <c r="H2619" s="1">
        <v>45773</v>
      </c>
      <c r="I2619" t="s">
        <v>89</v>
      </c>
      <c r="J2619" t="s">
        <v>3</v>
      </c>
      <c r="K2619" t="s">
        <v>1</v>
      </c>
      <c r="L2619" t="s">
        <v>28</v>
      </c>
      <c r="M2619" t="s">
        <v>7747</v>
      </c>
      <c r="N2619">
        <v>1</v>
      </c>
      <c r="O2619" t="s">
        <v>3</v>
      </c>
      <c r="P2619">
        <v>1</v>
      </c>
    </row>
    <row r="2620" spans="1:16" x14ac:dyDescent="0.35">
      <c r="A2620" t="s">
        <v>5660</v>
      </c>
      <c r="B2620" t="s">
        <v>2499</v>
      </c>
      <c r="C2620" t="s">
        <v>1472</v>
      </c>
      <c r="D2620" t="s">
        <v>313</v>
      </c>
      <c r="E2620" t="s">
        <v>1397</v>
      </c>
      <c r="F2620" t="s">
        <v>5663</v>
      </c>
      <c r="G2620">
        <v>44145</v>
      </c>
      <c r="H2620" s="1">
        <v>45773</v>
      </c>
      <c r="I2620" t="s">
        <v>89</v>
      </c>
      <c r="J2620" t="s">
        <v>3</v>
      </c>
      <c r="K2620" t="s">
        <v>1</v>
      </c>
      <c r="L2620" t="s">
        <v>28</v>
      </c>
      <c r="M2620" t="s">
        <v>1472</v>
      </c>
      <c r="N2620">
        <v>1</v>
      </c>
      <c r="O2620" t="s">
        <v>3</v>
      </c>
      <c r="P2620">
        <v>1</v>
      </c>
    </row>
    <row r="2621" spans="1:16" x14ac:dyDescent="0.35">
      <c r="A2621" t="s">
        <v>5660</v>
      </c>
      <c r="B2621" t="s">
        <v>4351</v>
      </c>
      <c r="C2621" t="s">
        <v>1428</v>
      </c>
      <c r="D2621" t="s">
        <v>313</v>
      </c>
      <c r="E2621" t="s">
        <v>1397</v>
      </c>
      <c r="F2621" t="s">
        <v>5664</v>
      </c>
      <c r="G2621">
        <v>45483</v>
      </c>
      <c r="H2621" s="1">
        <v>45773</v>
      </c>
      <c r="I2621" t="s">
        <v>89</v>
      </c>
      <c r="J2621" t="s">
        <v>3</v>
      </c>
      <c r="K2621" t="s">
        <v>1</v>
      </c>
      <c r="L2621" t="s">
        <v>28</v>
      </c>
      <c r="M2621" t="s">
        <v>1428</v>
      </c>
      <c r="N2621">
        <v>1</v>
      </c>
      <c r="O2621" t="s">
        <v>3</v>
      </c>
      <c r="P2621">
        <v>1</v>
      </c>
    </row>
    <row r="2622" spans="1:16" x14ac:dyDescent="0.35">
      <c r="A2622" t="s">
        <v>5665</v>
      </c>
      <c r="B2622" t="s">
        <v>5666</v>
      </c>
      <c r="C2622" t="s">
        <v>1558</v>
      </c>
      <c r="D2622" t="s">
        <v>411</v>
      </c>
      <c r="E2622" t="s">
        <v>1397</v>
      </c>
      <c r="F2622" t="s">
        <v>5667</v>
      </c>
      <c r="G2622" t="s">
        <v>5668</v>
      </c>
      <c r="H2622" s="1">
        <v>45773</v>
      </c>
      <c r="I2622" t="s">
        <v>89</v>
      </c>
      <c r="J2622" t="s">
        <v>3</v>
      </c>
      <c r="K2622" t="s">
        <v>1</v>
      </c>
      <c r="L2622" t="s">
        <v>28</v>
      </c>
      <c r="M2622" t="s">
        <v>7747</v>
      </c>
      <c r="N2622">
        <v>1</v>
      </c>
      <c r="O2622" t="s">
        <v>3</v>
      </c>
      <c r="P2622">
        <v>1</v>
      </c>
    </row>
    <row r="2623" spans="1:16" x14ac:dyDescent="0.35">
      <c r="A2623" t="s">
        <v>4936</v>
      </c>
      <c r="B2623" t="s">
        <v>5669</v>
      </c>
      <c r="C2623" t="s">
        <v>1558</v>
      </c>
      <c r="D2623" t="s">
        <v>411</v>
      </c>
      <c r="E2623" t="s">
        <v>1397</v>
      </c>
      <c r="F2623" t="s">
        <v>5670</v>
      </c>
      <c r="G2623" t="s">
        <v>5671</v>
      </c>
      <c r="H2623" s="1">
        <v>45773</v>
      </c>
      <c r="I2623" t="s">
        <v>89</v>
      </c>
      <c r="J2623" t="s">
        <v>3</v>
      </c>
      <c r="K2623" t="s">
        <v>1</v>
      </c>
      <c r="L2623" t="s">
        <v>28</v>
      </c>
      <c r="M2623" t="s">
        <v>7747</v>
      </c>
      <c r="N2623">
        <v>1</v>
      </c>
      <c r="O2623" t="s">
        <v>3</v>
      </c>
      <c r="P2623">
        <v>1</v>
      </c>
    </row>
    <row r="2624" spans="1:16" x14ac:dyDescent="0.35">
      <c r="A2624" t="s">
        <v>2794</v>
      </c>
      <c r="B2624" t="s">
        <v>2598</v>
      </c>
      <c r="C2624" t="s">
        <v>1558</v>
      </c>
      <c r="D2624" t="s">
        <v>411</v>
      </c>
      <c r="E2624" t="s">
        <v>1397</v>
      </c>
      <c r="F2624" t="s">
        <v>5672</v>
      </c>
      <c r="G2624" t="s">
        <v>5613</v>
      </c>
      <c r="H2624" s="1">
        <v>45773</v>
      </c>
      <c r="I2624" t="s">
        <v>89</v>
      </c>
      <c r="J2624" t="s">
        <v>3</v>
      </c>
      <c r="K2624" t="s">
        <v>1</v>
      </c>
      <c r="L2624" t="s">
        <v>28</v>
      </c>
      <c r="M2624" t="s">
        <v>7747</v>
      </c>
      <c r="N2624">
        <v>1</v>
      </c>
      <c r="O2624" t="s">
        <v>3</v>
      </c>
      <c r="P2624">
        <v>1</v>
      </c>
    </row>
    <row r="2625" spans="1:16" x14ac:dyDescent="0.35">
      <c r="A2625" t="s">
        <v>2570</v>
      </c>
      <c r="B2625" t="s">
        <v>1569</v>
      </c>
      <c r="C2625" t="s">
        <v>1472</v>
      </c>
      <c r="D2625" t="s">
        <v>411</v>
      </c>
      <c r="E2625" t="s">
        <v>1397</v>
      </c>
      <c r="F2625" t="s">
        <v>5673</v>
      </c>
      <c r="G2625" t="s">
        <v>5674</v>
      </c>
      <c r="H2625" s="1">
        <v>45773</v>
      </c>
      <c r="I2625" t="s">
        <v>89</v>
      </c>
      <c r="J2625" t="s">
        <v>3</v>
      </c>
      <c r="K2625" t="s">
        <v>1</v>
      </c>
      <c r="L2625" t="s">
        <v>28</v>
      </c>
      <c r="M2625" t="s">
        <v>1472</v>
      </c>
      <c r="N2625">
        <v>1</v>
      </c>
      <c r="O2625" t="s">
        <v>3</v>
      </c>
      <c r="P2625">
        <v>1</v>
      </c>
    </row>
    <row r="2626" spans="1:16" x14ac:dyDescent="0.35">
      <c r="A2626" t="s">
        <v>2570</v>
      </c>
      <c r="B2626" t="s">
        <v>5675</v>
      </c>
      <c r="C2626" t="s">
        <v>1472</v>
      </c>
      <c r="D2626" t="s">
        <v>411</v>
      </c>
      <c r="E2626" t="s">
        <v>1397</v>
      </c>
      <c r="F2626" t="s">
        <v>5676</v>
      </c>
      <c r="G2626" t="s">
        <v>5677</v>
      </c>
      <c r="H2626" s="1">
        <v>45773</v>
      </c>
      <c r="I2626" t="s">
        <v>89</v>
      </c>
      <c r="J2626" t="s">
        <v>3</v>
      </c>
      <c r="K2626" t="s">
        <v>1</v>
      </c>
      <c r="L2626" t="s">
        <v>28</v>
      </c>
      <c r="M2626" t="s">
        <v>1472</v>
      </c>
      <c r="N2626">
        <v>1</v>
      </c>
      <c r="O2626" t="s">
        <v>3</v>
      </c>
      <c r="P2626">
        <v>1</v>
      </c>
    </row>
    <row r="2627" spans="1:16" x14ac:dyDescent="0.35">
      <c r="A2627" t="s">
        <v>2570</v>
      </c>
      <c r="B2627" t="s">
        <v>2575</v>
      </c>
      <c r="C2627" t="s">
        <v>1472</v>
      </c>
      <c r="D2627" t="s">
        <v>411</v>
      </c>
      <c r="E2627" t="s">
        <v>1397</v>
      </c>
      <c r="F2627" t="s">
        <v>5678</v>
      </c>
      <c r="G2627" t="s">
        <v>5679</v>
      </c>
      <c r="H2627" s="1">
        <v>45773</v>
      </c>
      <c r="I2627" t="s">
        <v>89</v>
      </c>
      <c r="J2627" t="s">
        <v>3</v>
      </c>
      <c r="K2627" t="s">
        <v>1</v>
      </c>
      <c r="L2627" t="s">
        <v>28</v>
      </c>
      <c r="M2627" t="s">
        <v>1472</v>
      </c>
      <c r="N2627">
        <v>1</v>
      </c>
      <c r="O2627" t="s">
        <v>3</v>
      </c>
      <c r="P2627">
        <v>1</v>
      </c>
    </row>
    <row r="2628" spans="1:16" x14ac:dyDescent="0.35">
      <c r="A2628" t="s">
        <v>2570</v>
      </c>
      <c r="B2628" t="s">
        <v>2575</v>
      </c>
      <c r="C2628" t="s">
        <v>1530</v>
      </c>
      <c r="D2628" t="s">
        <v>411</v>
      </c>
      <c r="E2628" t="s">
        <v>1397</v>
      </c>
      <c r="F2628" t="s">
        <v>5678</v>
      </c>
      <c r="G2628" t="s">
        <v>5680</v>
      </c>
      <c r="H2628" s="1">
        <v>45773</v>
      </c>
      <c r="I2628" t="s">
        <v>89</v>
      </c>
      <c r="J2628" t="s">
        <v>3</v>
      </c>
      <c r="K2628" t="s">
        <v>1</v>
      </c>
      <c r="L2628" t="s">
        <v>28</v>
      </c>
      <c r="M2628" t="s">
        <v>7747</v>
      </c>
      <c r="N2628">
        <v>1</v>
      </c>
      <c r="O2628" t="s">
        <v>3</v>
      </c>
      <c r="P2628">
        <v>1</v>
      </c>
    </row>
    <row r="2629" spans="1:16" x14ac:dyDescent="0.35">
      <c r="A2629" t="s">
        <v>2570</v>
      </c>
      <c r="B2629" t="s">
        <v>5681</v>
      </c>
      <c r="C2629" t="s">
        <v>1530</v>
      </c>
      <c r="D2629" t="s">
        <v>411</v>
      </c>
      <c r="E2629" t="s">
        <v>1397</v>
      </c>
      <c r="F2629" t="s">
        <v>5682</v>
      </c>
      <c r="G2629" t="s">
        <v>5683</v>
      </c>
      <c r="H2629" s="1">
        <v>45773</v>
      </c>
      <c r="I2629" t="s">
        <v>89</v>
      </c>
      <c r="J2629" t="s">
        <v>3</v>
      </c>
      <c r="K2629" t="s">
        <v>1</v>
      </c>
      <c r="L2629" t="s">
        <v>28</v>
      </c>
      <c r="M2629" t="s">
        <v>7747</v>
      </c>
      <c r="N2629">
        <v>1</v>
      </c>
      <c r="O2629" t="s">
        <v>3</v>
      </c>
      <c r="P2629">
        <v>1</v>
      </c>
    </row>
    <row r="2630" spans="1:16" x14ac:dyDescent="0.35">
      <c r="A2630" t="s">
        <v>2570</v>
      </c>
      <c r="B2630" t="s">
        <v>2754</v>
      </c>
      <c r="C2630" t="s">
        <v>1530</v>
      </c>
      <c r="D2630" t="s">
        <v>411</v>
      </c>
      <c r="E2630" t="s">
        <v>1397</v>
      </c>
      <c r="F2630" t="s">
        <v>5684</v>
      </c>
      <c r="G2630" t="s">
        <v>5685</v>
      </c>
      <c r="H2630" s="1">
        <v>45773</v>
      </c>
      <c r="I2630" t="s">
        <v>89</v>
      </c>
      <c r="J2630" t="s">
        <v>3</v>
      </c>
      <c r="K2630" t="s">
        <v>1</v>
      </c>
      <c r="L2630" t="s">
        <v>28</v>
      </c>
      <c r="M2630" t="s">
        <v>7747</v>
      </c>
      <c r="N2630">
        <v>1</v>
      </c>
      <c r="O2630" t="s">
        <v>3</v>
      </c>
      <c r="P2630">
        <v>1</v>
      </c>
    </row>
    <row r="2631" spans="1:16" x14ac:dyDescent="0.35">
      <c r="A2631" t="s">
        <v>2830</v>
      </c>
      <c r="B2631" t="s">
        <v>5686</v>
      </c>
      <c r="C2631" t="s">
        <v>1558</v>
      </c>
      <c r="D2631" t="s">
        <v>411</v>
      </c>
      <c r="E2631" t="s">
        <v>1397</v>
      </c>
      <c r="F2631" t="s">
        <v>5687</v>
      </c>
      <c r="G2631" t="s">
        <v>5688</v>
      </c>
      <c r="H2631" s="1">
        <v>45773</v>
      </c>
      <c r="I2631" t="s">
        <v>89</v>
      </c>
      <c r="J2631" t="s">
        <v>3</v>
      </c>
      <c r="K2631" t="s">
        <v>1</v>
      </c>
      <c r="L2631" t="s">
        <v>28</v>
      </c>
      <c r="M2631" t="s">
        <v>7747</v>
      </c>
      <c r="N2631">
        <v>1</v>
      </c>
      <c r="O2631" t="s">
        <v>3</v>
      </c>
      <c r="P2631">
        <v>1</v>
      </c>
    </row>
    <row r="2632" spans="1:16" x14ac:dyDescent="0.35">
      <c r="A2632" t="s">
        <v>5657</v>
      </c>
      <c r="B2632" t="s">
        <v>1767</v>
      </c>
      <c r="C2632" t="s">
        <v>1558</v>
      </c>
      <c r="D2632" t="s">
        <v>411</v>
      </c>
      <c r="E2632" t="s">
        <v>1397</v>
      </c>
      <c r="F2632" t="s">
        <v>5689</v>
      </c>
      <c r="G2632" t="s">
        <v>5690</v>
      </c>
      <c r="H2632" s="1">
        <v>45773</v>
      </c>
      <c r="I2632" t="s">
        <v>89</v>
      </c>
      <c r="J2632" t="s">
        <v>3</v>
      </c>
      <c r="K2632" t="s">
        <v>1</v>
      </c>
      <c r="L2632" t="s">
        <v>28</v>
      </c>
      <c r="M2632" t="s">
        <v>7747</v>
      </c>
      <c r="N2632">
        <v>1</v>
      </c>
      <c r="O2632" t="s">
        <v>3</v>
      </c>
      <c r="P2632">
        <v>1</v>
      </c>
    </row>
    <row r="2633" spans="1:16" x14ac:dyDescent="0.35">
      <c r="A2633" t="s">
        <v>5691</v>
      </c>
      <c r="B2633" t="s">
        <v>5692</v>
      </c>
      <c r="C2633" t="s">
        <v>1472</v>
      </c>
      <c r="D2633" t="s">
        <v>411</v>
      </c>
      <c r="E2633" t="s">
        <v>1397</v>
      </c>
      <c r="F2633" t="s">
        <v>5693</v>
      </c>
      <c r="G2633" t="s">
        <v>5694</v>
      </c>
      <c r="H2633" s="1">
        <v>45773</v>
      </c>
      <c r="I2633" t="s">
        <v>89</v>
      </c>
      <c r="J2633" t="s">
        <v>3</v>
      </c>
      <c r="K2633" t="s">
        <v>1</v>
      </c>
      <c r="L2633" t="s">
        <v>28</v>
      </c>
      <c r="M2633" t="s">
        <v>1472</v>
      </c>
      <c r="N2633">
        <v>1</v>
      </c>
      <c r="O2633" t="s">
        <v>3</v>
      </c>
      <c r="P2633">
        <v>1</v>
      </c>
    </row>
    <row r="2634" spans="1:16" x14ac:dyDescent="0.35">
      <c r="A2634" t="s">
        <v>5691</v>
      </c>
      <c r="B2634" t="s">
        <v>5695</v>
      </c>
      <c r="C2634" t="s">
        <v>1472</v>
      </c>
      <c r="D2634" t="s">
        <v>411</v>
      </c>
      <c r="E2634" t="s">
        <v>1397</v>
      </c>
      <c r="F2634" t="s">
        <v>5696</v>
      </c>
      <c r="G2634" t="s">
        <v>5697</v>
      </c>
      <c r="H2634" s="1">
        <v>45773</v>
      </c>
      <c r="I2634" t="s">
        <v>89</v>
      </c>
      <c r="J2634" t="s">
        <v>3</v>
      </c>
      <c r="K2634" t="s">
        <v>1</v>
      </c>
      <c r="L2634" t="s">
        <v>28</v>
      </c>
      <c r="M2634" t="s">
        <v>1472</v>
      </c>
      <c r="N2634">
        <v>1</v>
      </c>
      <c r="O2634" t="s">
        <v>3</v>
      </c>
      <c r="P2634">
        <v>1</v>
      </c>
    </row>
    <row r="2635" spans="1:16" x14ac:dyDescent="0.35">
      <c r="A2635" t="s">
        <v>5691</v>
      </c>
      <c r="B2635" t="s">
        <v>5698</v>
      </c>
      <c r="C2635" t="s">
        <v>1530</v>
      </c>
      <c r="D2635" t="s">
        <v>411</v>
      </c>
      <c r="E2635" t="s">
        <v>1397</v>
      </c>
      <c r="F2635" t="s">
        <v>5699</v>
      </c>
      <c r="G2635" t="s">
        <v>5700</v>
      </c>
      <c r="H2635" s="1">
        <v>45773</v>
      </c>
      <c r="I2635" t="s">
        <v>89</v>
      </c>
      <c r="J2635" t="s">
        <v>3</v>
      </c>
      <c r="K2635" t="s">
        <v>1</v>
      </c>
      <c r="L2635" t="s">
        <v>28</v>
      </c>
      <c r="M2635" t="s">
        <v>7747</v>
      </c>
      <c r="N2635">
        <v>1</v>
      </c>
      <c r="O2635" t="s">
        <v>3</v>
      </c>
      <c r="P2635">
        <v>1</v>
      </c>
    </row>
    <row r="2636" spans="1:16" x14ac:dyDescent="0.35">
      <c r="A2636" t="s">
        <v>5701</v>
      </c>
      <c r="B2636" t="s">
        <v>5702</v>
      </c>
      <c r="C2636" t="s">
        <v>1558</v>
      </c>
      <c r="D2636" t="s">
        <v>411</v>
      </c>
      <c r="E2636" t="s">
        <v>1397</v>
      </c>
      <c r="F2636" t="s">
        <v>5703</v>
      </c>
      <c r="G2636" t="s">
        <v>5704</v>
      </c>
      <c r="H2636" s="1">
        <v>45773</v>
      </c>
      <c r="I2636" t="s">
        <v>89</v>
      </c>
      <c r="J2636" t="s">
        <v>3</v>
      </c>
      <c r="K2636" t="s">
        <v>1</v>
      </c>
      <c r="L2636" t="s">
        <v>28</v>
      </c>
      <c r="M2636" t="s">
        <v>7747</v>
      </c>
      <c r="N2636">
        <v>1</v>
      </c>
      <c r="O2636" t="s">
        <v>3</v>
      </c>
      <c r="P2636">
        <v>1</v>
      </c>
    </row>
    <row r="2637" spans="1:16" x14ac:dyDescent="0.35">
      <c r="A2637" t="s">
        <v>5705</v>
      </c>
      <c r="B2637" t="s">
        <v>5706</v>
      </c>
      <c r="C2637" t="s">
        <v>1530</v>
      </c>
      <c r="D2637" t="s">
        <v>411</v>
      </c>
      <c r="E2637" t="s">
        <v>1397</v>
      </c>
      <c r="F2637" t="s">
        <v>5707</v>
      </c>
      <c r="G2637" t="s">
        <v>5708</v>
      </c>
      <c r="H2637" s="1">
        <v>45773</v>
      </c>
      <c r="I2637" t="s">
        <v>89</v>
      </c>
      <c r="J2637" t="s">
        <v>3</v>
      </c>
      <c r="K2637" t="s">
        <v>1</v>
      </c>
      <c r="L2637" t="s">
        <v>28</v>
      </c>
      <c r="M2637" t="s">
        <v>7747</v>
      </c>
      <c r="N2637">
        <v>1</v>
      </c>
      <c r="O2637" t="s">
        <v>3</v>
      </c>
      <c r="P2637">
        <v>1</v>
      </c>
    </row>
    <row r="2638" spans="1:16" x14ac:dyDescent="0.35">
      <c r="A2638" t="s">
        <v>5705</v>
      </c>
      <c r="B2638" t="s">
        <v>5709</v>
      </c>
      <c r="C2638" t="s">
        <v>1558</v>
      </c>
      <c r="D2638" t="s">
        <v>411</v>
      </c>
      <c r="E2638" t="s">
        <v>1397</v>
      </c>
      <c r="F2638" t="s">
        <v>5710</v>
      </c>
      <c r="G2638" t="s">
        <v>5711</v>
      </c>
      <c r="H2638" s="1">
        <v>45773</v>
      </c>
      <c r="I2638" t="s">
        <v>89</v>
      </c>
      <c r="J2638" t="s">
        <v>3</v>
      </c>
      <c r="K2638" t="s">
        <v>1</v>
      </c>
      <c r="L2638" t="s">
        <v>28</v>
      </c>
      <c r="M2638" t="s">
        <v>7747</v>
      </c>
      <c r="N2638">
        <v>1</v>
      </c>
      <c r="O2638" t="s">
        <v>3</v>
      </c>
      <c r="P2638">
        <v>1</v>
      </c>
    </row>
    <row r="2639" spans="1:16" x14ac:dyDescent="0.35">
      <c r="A2639" t="s">
        <v>5712</v>
      </c>
      <c r="B2639" t="s">
        <v>5713</v>
      </c>
      <c r="C2639" t="s">
        <v>1558</v>
      </c>
      <c r="D2639" t="s">
        <v>411</v>
      </c>
      <c r="E2639" t="s">
        <v>1397</v>
      </c>
      <c r="F2639" t="s">
        <v>5714</v>
      </c>
      <c r="G2639" t="s">
        <v>5715</v>
      </c>
      <c r="H2639" s="1">
        <v>45773</v>
      </c>
      <c r="I2639" t="s">
        <v>89</v>
      </c>
      <c r="J2639" t="s">
        <v>3</v>
      </c>
      <c r="K2639" t="s">
        <v>1</v>
      </c>
      <c r="L2639" t="s">
        <v>28</v>
      </c>
      <c r="M2639" t="s">
        <v>7747</v>
      </c>
      <c r="N2639">
        <v>1</v>
      </c>
      <c r="O2639" t="s">
        <v>3</v>
      </c>
      <c r="P2639">
        <v>1</v>
      </c>
    </row>
    <row r="2640" spans="1:16" x14ac:dyDescent="0.35">
      <c r="A2640" t="s">
        <v>5716</v>
      </c>
      <c r="B2640" t="s">
        <v>5717</v>
      </c>
      <c r="C2640" t="s">
        <v>1558</v>
      </c>
      <c r="D2640" t="s">
        <v>411</v>
      </c>
      <c r="E2640" t="s">
        <v>1397</v>
      </c>
      <c r="F2640" t="s">
        <v>5718</v>
      </c>
      <c r="G2640" t="s">
        <v>5719</v>
      </c>
      <c r="H2640" s="1">
        <v>45773</v>
      </c>
      <c r="I2640" t="s">
        <v>89</v>
      </c>
      <c r="J2640" t="s">
        <v>3</v>
      </c>
      <c r="K2640" t="s">
        <v>1</v>
      </c>
      <c r="L2640" t="s">
        <v>28</v>
      </c>
      <c r="M2640" t="s">
        <v>7747</v>
      </c>
      <c r="N2640">
        <v>1</v>
      </c>
      <c r="O2640" t="s">
        <v>3</v>
      </c>
      <c r="P2640">
        <v>1</v>
      </c>
    </row>
    <row r="2641" spans="1:16" x14ac:dyDescent="0.35">
      <c r="A2641" t="s">
        <v>5716</v>
      </c>
      <c r="B2641" t="s">
        <v>5720</v>
      </c>
      <c r="C2641" t="s">
        <v>1530</v>
      </c>
      <c r="D2641" t="s">
        <v>411</v>
      </c>
      <c r="E2641" t="s">
        <v>1397</v>
      </c>
      <c r="F2641" t="s">
        <v>5721</v>
      </c>
      <c r="G2641" t="s">
        <v>5722</v>
      </c>
      <c r="H2641" s="1">
        <v>45773</v>
      </c>
      <c r="I2641" t="s">
        <v>89</v>
      </c>
      <c r="J2641" t="s">
        <v>3</v>
      </c>
      <c r="K2641" t="s">
        <v>1</v>
      </c>
      <c r="L2641" t="s">
        <v>28</v>
      </c>
      <c r="M2641" t="s">
        <v>7747</v>
      </c>
      <c r="N2641">
        <v>1</v>
      </c>
      <c r="O2641" t="s">
        <v>3</v>
      </c>
      <c r="P2641">
        <v>1</v>
      </c>
    </row>
    <row r="2642" spans="1:16" x14ac:dyDescent="0.35">
      <c r="A2642" t="s">
        <v>2228</v>
      </c>
      <c r="B2642" t="s">
        <v>5723</v>
      </c>
      <c r="C2642" t="s">
        <v>1530</v>
      </c>
      <c r="D2642" t="s">
        <v>411</v>
      </c>
      <c r="E2642" t="s">
        <v>1397</v>
      </c>
      <c r="F2642" t="s">
        <v>5724</v>
      </c>
      <c r="G2642" t="s">
        <v>5725</v>
      </c>
      <c r="H2642" s="1">
        <v>45773</v>
      </c>
      <c r="I2642" t="s">
        <v>89</v>
      </c>
      <c r="J2642" t="s">
        <v>3</v>
      </c>
      <c r="K2642" t="s">
        <v>1</v>
      </c>
      <c r="L2642" t="s">
        <v>28</v>
      </c>
      <c r="M2642" t="s">
        <v>7747</v>
      </c>
      <c r="N2642">
        <v>1</v>
      </c>
      <c r="O2642" t="s">
        <v>3</v>
      </c>
      <c r="P2642">
        <v>1</v>
      </c>
    </row>
    <row r="2643" spans="1:16" x14ac:dyDescent="0.35">
      <c r="A2643" t="s">
        <v>2228</v>
      </c>
      <c r="B2643" t="s">
        <v>1596</v>
      </c>
      <c r="C2643" t="s">
        <v>1472</v>
      </c>
      <c r="D2643" t="s">
        <v>411</v>
      </c>
      <c r="E2643" t="s">
        <v>1397</v>
      </c>
      <c r="F2643" t="s">
        <v>5726</v>
      </c>
      <c r="G2643" t="s">
        <v>5727</v>
      </c>
      <c r="H2643" s="1">
        <v>45773</v>
      </c>
      <c r="I2643" t="s">
        <v>89</v>
      </c>
      <c r="J2643" t="s">
        <v>3</v>
      </c>
      <c r="K2643" t="s">
        <v>1</v>
      </c>
      <c r="L2643" t="s">
        <v>28</v>
      </c>
      <c r="M2643" t="s">
        <v>1472</v>
      </c>
      <c r="N2643">
        <v>1</v>
      </c>
      <c r="O2643" t="s">
        <v>3</v>
      </c>
      <c r="P2643">
        <v>1</v>
      </c>
    </row>
    <row r="2644" spans="1:16" x14ac:dyDescent="0.35">
      <c r="A2644" t="s">
        <v>2228</v>
      </c>
      <c r="B2644" t="s">
        <v>2754</v>
      </c>
      <c r="C2644" t="s">
        <v>1530</v>
      </c>
      <c r="D2644" t="s">
        <v>411</v>
      </c>
      <c r="E2644" t="s">
        <v>1397</v>
      </c>
      <c r="F2644" t="s">
        <v>5728</v>
      </c>
      <c r="G2644" t="s">
        <v>5729</v>
      </c>
      <c r="H2644" s="1">
        <v>45773</v>
      </c>
      <c r="I2644" t="s">
        <v>89</v>
      </c>
      <c r="J2644" t="s">
        <v>3</v>
      </c>
      <c r="K2644" t="s">
        <v>1</v>
      </c>
      <c r="L2644" t="s">
        <v>28</v>
      </c>
      <c r="M2644" t="s">
        <v>7747</v>
      </c>
      <c r="N2644">
        <v>1</v>
      </c>
      <c r="O2644" t="s">
        <v>3</v>
      </c>
      <c r="P2644">
        <v>1</v>
      </c>
    </row>
    <row r="2645" spans="1:16" x14ac:dyDescent="0.35">
      <c r="A2645" t="s">
        <v>5730</v>
      </c>
      <c r="B2645" t="s">
        <v>1753</v>
      </c>
      <c r="C2645" t="s">
        <v>1530</v>
      </c>
      <c r="D2645" t="s">
        <v>411</v>
      </c>
      <c r="E2645" t="s">
        <v>1512</v>
      </c>
      <c r="F2645" t="s">
        <v>5731</v>
      </c>
      <c r="G2645" t="s">
        <v>5732</v>
      </c>
      <c r="H2645" s="1">
        <v>45773</v>
      </c>
      <c r="I2645" t="s">
        <v>89</v>
      </c>
      <c r="J2645" t="s">
        <v>3</v>
      </c>
      <c r="K2645" t="s">
        <v>1</v>
      </c>
      <c r="L2645" t="s">
        <v>28</v>
      </c>
      <c r="M2645" t="s">
        <v>7747</v>
      </c>
      <c r="N2645">
        <v>1</v>
      </c>
      <c r="O2645" t="s">
        <v>3</v>
      </c>
      <c r="P2645">
        <v>1</v>
      </c>
    </row>
    <row r="2646" spans="1:16" x14ac:dyDescent="0.35">
      <c r="A2646" t="s">
        <v>5733</v>
      </c>
      <c r="B2646" t="s">
        <v>1565</v>
      </c>
      <c r="C2646" t="s">
        <v>1472</v>
      </c>
      <c r="D2646" t="s">
        <v>411</v>
      </c>
      <c r="E2646" t="s">
        <v>1397</v>
      </c>
      <c r="F2646" t="s">
        <v>5734</v>
      </c>
      <c r="G2646" t="s">
        <v>5735</v>
      </c>
      <c r="H2646" s="1">
        <v>45773</v>
      </c>
      <c r="I2646" t="s">
        <v>89</v>
      </c>
      <c r="J2646" t="s">
        <v>3</v>
      </c>
      <c r="K2646" t="s">
        <v>1</v>
      </c>
      <c r="L2646" t="s">
        <v>28</v>
      </c>
      <c r="M2646" t="s">
        <v>1472</v>
      </c>
      <c r="N2646">
        <v>1</v>
      </c>
      <c r="O2646" t="s">
        <v>3</v>
      </c>
      <c r="P2646">
        <v>1</v>
      </c>
    </row>
    <row r="2647" spans="1:16" x14ac:dyDescent="0.35">
      <c r="A2647" t="s">
        <v>5733</v>
      </c>
      <c r="B2647" t="s">
        <v>2613</v>
      </c>
      <c r="C2647" t="s">
        <v>1530</v>
      </c>
      <c r="D2647" t="s">
        <v>411</v>
      </c>
      <c r="E2647" t="s">
        <v>1397</v>
      </c>
      <c r="F2647" t="s">
        <v>5736</v>
      </c>
      <c r="G2647" t="s">
        <v>5737</v>
      </c>
      <c r="H2647" s="1">
        <v>45773</v>
      </c>
      <c r="I2647" t="s">
        <v>89</v>
      </c>
      <c r="J2647" t="s">
        <v>3</v>
      </c>
      <c r="K2647" t="s">
        <v>1</v>
      </c>
      <c r="L2647" t="s">
        <v>28</v>
      </c>
      <c r="M2647" t="s">
        <v>7747</v>
      </c>
      <c r="N2647">
        <v>1</v>
      </c>
      <c r="O2647" t="s">
        <v>3</v>
      </c>
      <c r="P2647">
        <v>1</v>
      </c>
    </row>
    <row r="2648" spans="1:16" x14ac:dyDescent="0.35">
      <c r="A2648" t="s">
        <v>5738</v>
      </c>
      <c r="B2648" t="s">
        <v>5739</v>
      </c>
      <c r="C2648" t="s">
        <v>1558</v>
      </c>
      <c r="D2648" t="s">
        <v>411</v>
      </c>
      <c r="E2648" t="s">
        <v>1512</v>
      </c>
      <c r="F2648" t="s">
        <v>5740</v>
      </c>
      <c r="G2648" t="s">
        <v>5741</v>
      </c>
      <c r="H2648" s="1">
        <v>45773</v>
      </c>
      <c r="I2648" t="s">
        <v>89</v>
      </c>
      <c r="J2648" t="s">
        <v>3</v>
      </c>
      <c r="K2648" t="s">
        <v>1</v>
      </c>
      <c r="L2648" t="s">
        <v>28</v>
      </c>
      <c r="M2648" t="s">
        <v>7747</v>
      </c>
      <c r="N2648">
        <v>1</v>
      </c>
      <c r="O2648" t="s">
        <v>3</v>
      </c>
      <c r="P2648">
        <v>1</v>
      </c>
    </row>
    <row r="2649" spans="1:16" x14ac:dyDescent="0.35">
      <c r="A2649" t="s">
        <v>5738</v>
      </c>
      <c r="B2649" t="s">
        <v>5742</v>
      </c>
      <c r="C2649" t="s">
        <v>1530</v>
      </c>
      <c r="D2649" t="s">
        <v>411</v>
      </c>
      <c r="E2649" t="s">
        <v>1397</v>
      </c>
      <c r="F2649" t="s">
        <v>5743</v>
      </c>
      <c r="G2649" t="s">
        <v>5744</v>
      </c>
      <c r="H2649" s="1">
        <v>45773</v>
      </c>
      <c r="I2649" t="s">
        <v>89</v>
      </c>
      <c r="J2649" t="s">
        <v>3</v>
      </c>
      <c r="K2649" t="s">
        <v>1</v>
      </c>
      <c r="L2649" t="s">
        <v>28</v>
      </c>
      <c r="M2649" t="s">
        <v>7747</v>
      </c>
      <c r="N2649">
        <v>1</v>
      </c>
      <c r="O2649" t="s">
        <v>3</v>
      </c>
      <c r="P2649">
        <v>1</v>
      </c>
    </row>
    <row r="2650" spans="1:16" x14ac:dyDescent="0.35">
      <c r="A2650" t="s">
        <v>5745</v>
      </c>
      <c r="B2650" t="s">
        <v>2878</v>
      </c>
      <c r="C2650" t="s">
        <v>1558</v>
      </c>
      <c r="D2650" t="s">
        <v>411</v>
      </c>
      <c r="E2650" t="s">
        <v>1397</v>
      </c>
      <c r="F2650" t="s">
        <v>5746</v>
      </c>
      <c r="G2650" t="s">
        <v>5747</v>
      </c>
      <c r="H2650" s="1">
        <v>45773</v>
      </c>
      <c r="I2650" t="s">
        <v>89</v>
      </c>
      <c r="J2650" t="s">
        <v>3</v>
      </c>
      <c r="K2650" t="s">
        <v>1</v>
      </c>
      <c r="L2650" t="s">
        <v>28</v>
      </c>
      <c r="M2650" t="s">
        <v>7747</v>
      </c>
      <c r="N2650">
        <v>1</v>
      </c>
      <c r="O2650" t="s">
        <v>3</v>
      </c>
      <c r="P2650">
        <v>1</v>
      </c>
    </row>
    <row r="2651" spans="1:16" x14ac:dyDescent="0.35">
      <c r="A2651" t="s">
        <v>5748</v>
      </c>
      <c r="B2651" t="s">
        <v>2162</v>
      </c>
      <c r="C2651" t="s">
        <v>1396</v>
      </c>
      <c r="D2651" t="s">
        <v>2709</v>
      </c>
      <c r="E2651" t="s">
        <v>1397</v>
      </c>
      <c r="F2651" t="s">
        <v>5749</v>
      </c>
      <c r="H2651" s="1">
        <v>45773</v>
      </c>
      <c r="I2651" t="s">
        <v>89</v>
      </c>
      <c r="J2651" t="s">
        <v>3</v>
      </c>
      <c r="K2651" t="s">
        <v>1</v>
      </c>
      <c r="L2651" t="s">
        <v>28</v>
      </c>
      <c r="M2651" t="s">
        <v>7747</v>
      </c>
      <c r="N2651">
        <v>1</v>
      </c>
      <c r="O2651" t="s">
        <v>3</v>
      </c>
      <c r="P2651">
        <v>1</v>
      </c>
    </row>
    <row r="2652" spans="1:16" x14ac:dyDescent="0.35">
      <c r="A2652" t="s">
        <v>5750</v>
      </c>
      <c r="B2652" t="s">
        <v>1551</v>
      </c>
      <c r="C2652" t="s">
        <v>1402</v>
      </c>
      <c r="D2652" t="s">
        <v>2709</v>
      </c>
      <c r="E2652" t="s">
        <v>1397</v>
      </c>
      <c r="F2652" t="s">
        <v>5751</v>
      </c>
      <c r="H2652" s="1">
        <v>45773</v>
      </c>
      <c r="I2652" t="s">
        <v>89</v>
      </c>
      <c r="J2652" t="s">
        <v>3</v>
      </c>
      <c r="K2652" t="s">
        <v>1</v>
      </c>
      <c r="L2652" t="s">
        <v>28</v>
      </c>
      <c r="M2652" t="s">
        <v>7747</v>
      </c>
      <c r="N2652">
        <v>1</v>
      </c>
      <c r="O2652" t="s">
        <v>3</v>
      </c>
      <c r="P2652">
        <v>1</v>
      </c>
    </row>
    <row r="2653" spans="1:16" x14ac:dyDescent="0.35">
      <c r="A2653" t="s">
        <v>5750</v>
      </c>
      <c r="B2653" t="s">
        <v>1489</v>
      </c>
      <c r="C2653" t="s">
        <v>1402</v>
      </c>
      <c r="D2653" t="s">
        <v>2709</v>
      </c>
      <c r="E2653" t="s">
        <v>1397</v>
      </c>
      <c r="F2653" t="s">
        <v>5752</v>
      </c>
      <c r="H2653" s="1">
        <v>45773</v>
      </c>
      <c r="I2653" t="s">
        <v>89</v>
      </c>
      <c r="J2653" t="s">
        <v>3</v>
      </c>
      <c r="K2653" t="s">
        <v>1</v>
      </c>
      <c r="L2653" t="s">
        <v>28</v>
      </c>
      <c r="M2653" t="s">
        <v>7747</v>
      </c>
      <c r="N2653">
        <v>1</v>
      </c>
      <c r="O2653" t="s">
        <v>3</v>
      </c>
      <c r="P2653">
        <v>1</v>
      </c>
    </row>
    <row r="2654" spans="1:16" x14ac:dyDescent="0.35">
      <c r="A2654" t="s">
        <v>5753</v>
      </c>
      <c r="B2654" t="s">
        <v>1939</v>
      </c>
      <c r="C2654" t="s">
        <v>1402</v>
      </c>
      <c r="D2654" t="s">
        <v>2709</v>
      </c>
      <c r="E2654" t="s">
        <v>1397</v>
      </c>
      <c r="F2654" t="s">
        <v>5754</v>
      </c>
      <c r="H2654" s="1">
        <v>45773</v>
      </c>
      <c r="I2654" t="s">
        <v>89</v>
      </c>
      <c r="J2654" t="s">
        <v>3</v>
      </c>
      <c r="K2654" t="s">
        <v>1</v>
      </c>
      <c r="L2654" t="s">
        <v>28</v>
      </c>
      <c r="M2654" t="s">
        <v>7747</v>
      </c>
      <c r="N2654">
        <v>1</v>
      </c>
      <c r="O2654" t="s">
        <v>3</v>
      </c>
      <c r="P2654">
        <v>1</v>
      </c>
    </row>
    <row r="2655" spans="1:16" x14ac:dyDescent="0.35">
      <c r="A2655" t="s">
        <v>5753</v>
      </c>
      <c r="B2655" t="s">
        <v>5755</v>
      </c>
      <c r="C2655" t="s">
        <v>1396</v>
      </c>
      <c r="D2655" t="s">
        <v>2709</v>
      </c>
      <c r="E2655" t="s">
        <v>1397</v>
      </c>
      <c r="F2655" t="s">
        <v>5756</v>
      </c>
      <c r="H2655" s="1">
        <v>45773</v>
      </c>
      <c r="I2655" t="s">
        <v>89</v>
      </c>
      <c r="J2655" t="s">
        <v>3</v>
      </c>
      <c r="K2655" t="s">
        <v>1</v>
      </c>
      <c r="L2655" t="s">
        <v>28</v>
      </c>
      <c r="M2655" t="s">
        <v>7747</v>
      </c>
      <c r="N2655">
        <v>1</v>
      </c>
      <c r="O2655" t="s">
        <v>3</v>
      </c>
      <c r="P2655">
        <v>1</v>
      </c>
    </row>
    <row r="2656" spans="1:16" x14ac:dyDescent="0.35">
      <c r="A2656" t="s">
        <v>5753</v>
      </c>
      <c r="B2656" t="s">
        <v>1551</v>
      </c>
      <c r="C2656" t="s">
        <v>1402</v>
      </c>
      <c r="D2656" t="s">
        <v>2709</v>
      </c>
      <c r="E2656" t="s">
        <v>1397</v>
      </c>
      <c r="F2656" t="s">
        <v>5757</v>
      </c>
      <c r="H2656" s="1">
        <v>45773</v>
      </c>
      <c r="I2656" t="s">
        <v>89</v>
      </c>
      <c r="J2656" t="s">
        <v>3</v>
      </c>
      <c r="K2656" t="s">
        <v>1</v>
      </c>
      <c r="L2656" t="s">
        <v>28</v>
      </c>
      <c r="M2656" t="s">
        <v>7747</v>
      </c>
      <c r="N2656">
        <v>1</v>
      </c>
      <c r="O2656" t="s">
        <v>3</v>
      </c>
      <c r="P2656">
        <v>1</v>
      </c>
    </row>
    <row r="2657" spans="1:16" x14ac:dyDescent="0.35">
      <c r="A2657" t="s">
        <v>5758</v>
      </c>
      <c r="B2657" t="s">
        <v>2271</v>
      </c>
      <c r="C2657" t="s">
        <v>1396</v>
      </c>
      <c r="D2657" t="s">
        <v>2709</v>
      </c>
      <c r="E2657" t="s">
        <v>1397</v>
      </c>
      <c r="F2657" t="s">
        <v>5759</v>
      </c>
      <c r="H2657" s="1">
        <v>45773</v>
      </c>
      <c r="I2657" t="s">
        <v>89</v>
      </c>
      <c r="J2657" t="s">
        <v>3</v>
      </c>
      <c r="K2657" t="s">
        <v>1</v>
      </c>
      <c r="L2657" t="s">
        <v>28</v>
      </c>
      <c r="M2657" t="s">
        <v>7747</v>
      </c>
      <c r="N2657">
        <v>1</v>
      </c>
      <c r="O2657" t="s">
        <v>3</v>
      </c>
      <c r="P2657">
        <v>1</v>
      </c>
    </row>
    <row r="2658" spans="1:16" x14ac:dyDescent="0.35">
      <c r="A2658" t="s">
        <v>5760</v>
      </c>
      <c r="B2658" t="s">
        <v>1442</v>
      </c>
      <c r="C2658" t="s">
        <v>1402</v>
      </c>
      <c r="D2658" t="s">
        <v>2709</v>
      </c>
      <c r="E2658" t="s">
        <v>1397</v>
      </c>
      <c r="F2658" t="s">
        <v>5761</v>
      </c>
      <c r="H2658" s="1">
        <v>45773</v>
      </c>
      <c r="I2658" t="s">
        <v>89</v>
      </c>
      <c r="J2658" t="s">
        <v>3</v>
      </c>
      <c r="K2658" t="s">
        <v>1</v>
      </c>
      <c r="L2658" t="s">
        <v>28</v>
      </c>
      <c r="M2658" t="s">
        <v>7747</v>
      </c>
      <c r="N2658">
        <v>1</v>
      </c>
      <c r="O2658" t="s">
        <v>3</v>
      </c>
      <c r="P2658">
        <v>1</v>
      </c>
    </row>
    <row r="2659" spans="1:16" x14ac:dyDescent="0.35">
      <c r="A2659" t="s">
        <v>5760</v>
      </c>
      <c r="B2659" t="s">
        <v>1395</v>
      </c>
      <c r="C2659" t="s">
        <v>1396</v>
      </c>
      <c r="D2659" t="s">
        <v>2709</v>
      </c>
      <c r="E2659" t="s">
        <v>1397</v>
      </c>
      <c r="F2659" t="s">
        <v>5762</v>
      </c>
      <c r="H2659" s="1">
        <v>45773</v>
      </c>
      <c r="I2659" t="s">
        <v>89</v>
      </c>
      <c r="J2659" t="s">
        <v>3</v>
      </c>
      <c r="K2659" t="s">
        <v>1</v>
      </c>
      <c r="L2659" t="s">
        <v>28</v>
      </c>
      <c r="M2659" t="s">
        <v>7747</v>
      </c>
      <c r="N2659">
        <v>1</v>
      </c>
      <c r="O2659" t="s">
        <v>3</v>
      </c>
      <c r="P2659">
        <v>1</v>
      </c>
    </row>
    <row r="2660" spans="1:16" x14ac:dyDescent="0.35">
      <c r="A2660" t="s">
        <v>5763</v>
      </c>
      <c r="B2660" t="s">
        <v>2242</v>
      </c>
      <c r="C2660" t="s">
        <v>1402</v>
      </c>
      <c r="D2660" t="s">
        <v>2709</v>
      </c>
      <c r="E2660" t="s">
        <v>1397</v>
      </c>
      <c r="F2660" t="s">
        <v>5764</v>
      </c>
      <c r="H2660" s="1">
        <v>45773</v>
      </c>
      <c r="I2660" t="s">
        <v>89</v>
      </c>
      <c r="J2660" t="s">
        <v>3</v>
      </c>
      <c r="K2660" t="s">
        <v>1</v>
      </c>
      <c r="L2660" t="s">
        <v>28</v>
      </c>
      <c r="M2660" t="s">
        <v>7747</v>
      </c>
      <c r="N2660">
        <v>1</v>
      </c>
      <c r="O2660" t="s">
        <v>3</v>
      </c>
      <c r="P2660">
        <v>1</v>
      </c>
    </row>
    <row r="2661" spans="1:16" x14ac:dyDescent="0.35">
      <c r="A2661" t="s">
        <v>5765</v>
      </c>
      <c r="B2661" t="s">
        <v>1496</v>
      </c>
      <c r="C2661" t="s">
        <v>1396</v>
      </c>
      <c r="D2661" t="s">
        <v>2709</v>
      </c>
      <c r="E2661" t="s">
        <v>1397</v>
      </c>
      <c r="F2661" t="s">
        <v>5766</v>
      </c>
      <c r="H2661" s="1">
        <v>45773</v>
      </c>
      <c r="I2661" t="s">
        <v>89</v>
      </c>
      <c r="J2661" t="s">
        <v>3</v>
      </c>
      <c r="K2661" t="s">
        <v>1</v>
      </c>
      <c r="L2661" t="s">
        <v>28</v>
      </c>
      <c r="M2661" t="s">
        <v>7747</v>
      </c>
      <c r="N2661">
        <v>1</v>
      </c>
      <c r="O2661" t="s">
        <v>3</v>
      </c>
      <c r="P2661">
        <v>1</v>
      </c>
    </row>
    <row r="2662" spans="1:16" x14ac:dyDescent="0.35">
      <c r="A2662" t="s">
        <v>5767</v>
      </c>
      <c r="B2662" t="s">
        <v>1475</v>
      </c>
      <c r="C2662" t="s">
        <v>1402</v>
      </c>
      <c r="D2662" t="s">
        <v>2709</v>
      </c>
      <c r="E2662" t="s">
        <v>1397</v>
      </c>
      <c r="F2662" t="s">
        <v>5768</v>
      </c>
      <c r="H2662" s="1">
        <v>45773</v>
      </c>
      <c r="I2662" t="s">
        <v>89</v>
      </c>
      <c r="J2662" t="s">
        <v>3</v>
      </c>
      <c r="K2662" t="s">
        <v>1</v>
      </c>
      <c r="L2662" t="s">
        <v>28</v>
      </c>
      <c r="M2662" t="s">
        <v>7747</v>
      </c>
      <c r="N2662">
        <v>1</v>
      </c>
      <c r="O2662" t="s">
        <v>3</v>
      </c>
      <c r="P2662">
        <v>1</v>
      </c>
    </row>
    <row r="2663" spans="1:16" x14ac:dyDescent="0.35">
      <c r="A2663" t="s">
        <v>5769</v>
      </c>
      <c r="B2663" t="s">
        <v>2134</v>
      </c>
      <c r="C2663" t="s">
        <v>1402</v>
      </c>
      <c r="D2663" t="s">
        <v>2709</v>
      </c>
      <c r="E2663" t="s">
        <v>1397</v>
      </c>
      <c r="F2663" t="s">
        <v>5770</v>
      </c>
      <c r="H2663" s="1">
        <v>45773</v>
      </c>
      <c r="I2663" t="s">
        <v>89</v>
      </c>
      <c r="J2663" t="s">
        <v>3</v>
      </c>
      <c r="K2663" t="s">
        <v>1</v>
      </c>
      <c r="L2663" t="s">
        <v>28</v>
      </c>
      <c r="M2663" t="s">
        <v>7747</v>
      </c>
      <c r="N2663">
        <v>1</v>
      </c>
      <c r="O2663" t="s">
        <v>3</v>
      </c>
      <c r="P2663">
        <v>1</v>
      </c>
    </row>
    <row r="2664" spans="1:16" x14ac:dyDescent="0.35">
      <c r="A2664" t="s">
        <v>5771</v>
      </c>
      <c r="B2664" t="s">
        <v>1692</v>
      </c>
      <c r="C2664" t="s">
        <v>1402</v>
      </c>
      <c r="D2664" t="s">
        <v>2709</v>
      </c>
      <c r="E2664" t="s">
        <v>1397</v>
      </c>
      <c r="F2664" t="s">
        <v>5772</v>
      </c>
      <c r="H2664" s="1">
        <v>45773</v>
      </c>
      <c r="I2664" t="s">
        <v>89</v>
      </c>
      <c r="J2664" t="s">
        <v>3</v>
      </c>
      <c r="K2664" t="s">
        <v>1</v>
      </c>
      <c r="L2664" t="s">
        <v>28</v>
      </c>
      <c r="M2664" t="s">
        <v>7747</v>
      </c>
      <c r="N2664">
        <v>1</v>
      </c>
      <c r="O2664" t="s">
        <v>3</v>
      </c>
      <c r="P2664">
        <v>1</v>
      </c>
    </row>
    <row r="2665" spans="1:16" x14ac:dyDescent="0.35">
      <c r="A2665" t="s">
        <v>2644</v>
      </c>
      <c r="B2665" t="s">
        <v>5773</v>
      </c>
      <c r="C2665" t="s">
        <v>1396</v>
      </c>
      <c r="D2665" t="s">
        <v>2709</v>
      </c>
      <c r="E2665" t="s">
        <v>1397</v>
      </c>
      <c r="F2665" t="s">
        <v>5774</v>
      </c>
      <c r="H2665" s="1">
        <v>45773</v>
      </c>
      <c r="I2665" t="s">
        <v>89</v>
      </c>
      <c r="J2665" t="s">
        <v>3</v>
      </c>
      <c r="K2665" t="s">
        <v>1</v>
      </c>
      <c r="L2665" t="s">
        <v>28</v>
      </c>
      <c r="M2665" t="s">
        <v>7747</v>
      </c>
      <c r="N2665">
        <v>1</v>
      </c>
      <c r="O2665" t="s">
        <v>3</v>
      </c>
      <c r="P2665">
        <v>1</v>
      </c>
    </row>
    <row r="2666" spans="1:16" x14ac:dyDescent="0.35">
      <c r="A2666" t="s">
        <v>5775</v>
      </c>
      <c r="B2666" t="s">
        <v>1928</v>
      </c>
      <c r="C2666" t="s">
        <v>1396</v>
      </c>
      <c r="D2666" t="s">
        <v>2709</v>
      </c>
      <c r="E2666" t="s">
        <v>1397</v>
      </c>
      <c r="F2666" t="s">
        <v>5776</v>
      </c>
      <c r="H2666" s="1">
        <v>45773</v>
      </c>
      <c r="I2666" t="s">
        <v>89</v>
      </c>
      <c r="J2666" t="s">
        <v>3</v>
      </c>
      <c r="K2666" t="s">
        <v>1</v>
      </c>
      <c r="L2666" t="s">
        <v>28</v>
      </c>
      <c r="M2666" t="s">
        <v>7747</v>
      </c>
      <c r="N2666">
        <v>1</v>
      </c>
      <c r="O2666" t="s">
        <v>3</v>
      </c>
      <c r="P2666">
        <v>1</v>
      </c>
    </row>
    <row r="2667" spans="1:16" x14ac:dyDescent="0.35">
      <c r="A2667" t="s">
        <v>5775</v>
      </c>
      <c r="B2667" t="s">
        <v>1418</v>
      </c>
      <c r="C2667" t="s">
        <v>1472</v>
      </c>
      <c r="D2667" t="s">
        <v>2709</v>
      </c>
      <c r="E2667" t="s">
        <v>1397</v>
      </c>
      <c r="F2667" t="s">
        <v>5777</v>
      </c>
      <c r="G2667">
        <v>41641</v>
      </c>
      <c r="H2667" s="1">
        <v>45773</v>
      </c>
      <c r="I2667" t="s">
        <v>89</v>
      </c>
      <c r="J2667" t="s">
        <v>3</v>
      </c>
      <c r="K2667" t="s">
        <v>1</v>
      </c>
      <c r="L2667" t="s">
        <v>28</v>
      </c>
      <c r="M2667" t="s">
        <v>1472</v>
      </c>
      <c r="N2667">
        <v>1</v>
      </c>
      <c r="O2667" t="s">
        <v>3</v>
      </c>
      <c r="P2667">
        <v>1</v>
      </c>
    </row>
    <row r="2668" spans="1:16" x14ac:dyDescent="0.35">
      <c r="A2668" t="s">
        <v>5778</v>
      </c>
      <c r="B2668" t="s">
        <v>2969</v>
      </c>
      <c r="C2668" t="s">
        <v>1402</v>
      </c>
      <c r="D2668" t="s">
        <v>2709</v>
      </c>
      <c r="E2668" t="s">
        <v>1397</v>
      </c>
      <c r="F2668" t="s">
        <v>5779</v>
      </c>
      <c r="H2668" s="1">
        <v>45773</v>
      </c>
      <c r="I2668" t="s">
        <v>89</v>
      </c>
      <c r="J2668" t="s">
        <v>3</v>
      </c>
      <c r="K2668" t="s">
        <v>1</v>
      </c>
      <c r="L2668" t="s">
        <v>28</v>
      </c>
      <c r="M2668" t="s">
        <v>7747</v>
      </c>
      <c r="N2668">
        <v>1</v>
      </c>
      <c r="O2668" t="s">
        <v>3</v>
      </c>
      <c r="P2668">
        <v>1</v>
      </c>
    </row>
    <row r="2669" spans="1:16" x14ac:dyDescent="0.35">
      <c r="A2669" t="s">
        <v>5780</v>
      </c>
      <c r="B2669" t="s">
        <v>1551</v>
      </c>
      <c r="C2669" t="s">
        <v>1402</v>
      </c>
      <c r="D2669" t="s">
        <v>2709</v>
      </c>
      <c r="E2669" t="s">
        <v>1397</v>
      </c>
      <c r="F2669" t="s">
        <v>5781</v>
      </c>
      <c r="H2669" s="1">
        <v>45773</v>
      </c>
      <c r="I2669" t="s">
        <v>89</v>
      </c>
      <c r="J2669" t="s">
        <v>3</v>
      </c>
      <c r="K2669" t="s">
        <v>1</v>
      </c>
      <c r="L2669" t="s">
        <v>28</v>
      </c>
      <c r="M2669" t="s">
        <v>7747</v>
      </c>
      <c r="N2669">
        <v>1</v>
      </c>
      <c r="O2669" t="s">
        <v>3</v>
      </c>
      <c r="P2669">
        <v>1</v>
      </c>
    </row>
    <row r="2670" spans="1:16" x14ac:dyDescent="0.35">
      <c r="A2670" t="s">
        <v>5782</v>
      </c>
      <c r="B2670" t="s">
        <v>2406</v>
      </c>
      <c r="C2670" t="s">
        <v>1396</v>
      </c>
      <c r="D2670" t="s">
        <v>2709</v>
      </c>
      <c r="E2670" t="s">
        <v>1397</v>
      </c>
      <c r="F2670" t="s">
        <v>5783</v>
      </c>
      <c r="H2670" s="1">
        <v>45773</v>
      </c>
      <c r="I2670" t="s">
        <v>89</v>
      </c>
      <c r="J2670" t="s">
        <v>3</v>
      </c>
      <c r="K2670" t="s">
        <v>1</v>
      </c>
      <c r="L2670" t="s">
        <v>28</v>
      </c>
      <c r="M2670" t="s">
        <v>7747</v>
      </c>
      <c r="N2670">
        <v>1</v>
      </c>
      <c r="O2670" t="s">
        <v>3</v>
      </c>
      <c r="P2670">
        <v>1</v>
      </c>
    </row>
    <row r="2671" spans="1:16" x14ac:dyDescent="0.35">
      <c r="A2671" t="s">
        <v>5782</v>
      </c>
      <c r="B2671" t="s">
        <v>5784</v>
      </c>
      <c r="C2671" t="s">
        <v>1396</v>
      </c>
      <c r="D2671" t="s">
        <v>2709</v>
      </c>
      <c r="E2671" t="s">
        <v>1397</v>
      </c>
      <c r="F2671" t="s">
        <v>5785</v>
      </c>
      <c r="H2671" s="1">
        <v>45773</v>
      </c>
      <c r="I2671" t="s">
        <v>89</v>
      </c>
      <c r="J2671" t="s">
        <v>3</v>
      </c>
      <c r="K2671" t="s">
        <v>1</v>
      </c>
      <c r="L2671" t="s">
        <v>28</v>
      </c>
      <c r="M2671" t="s">
        <v>7747</v>
      </c>
      <c r="N2671">
        <v>1</v>
      </c>
      <c r="O2671" t="s">
        <v>3</v>
      </c>
      <c r="P2671">
        <v>1</v>
      </c>
    </row>
    <row r="2672" spans="1:16" x14ac:dyDescent="0.35">
      <c r="A2672" t="s">
        <v>5786</v>
      </c>
      <c r="B2672" t="s">
        <v>5787</v>
      </c>
      <c r="C2672" t="s">
        <v>1396</v>
      </c>
      <c r="D2672" t="s">
        <v>2709</v>
      </c>
      <c r="E2672" t="s">
        <v>1397</v>
      </c>
      <c r="F2672" t="s">
        <v>5788</v>
      </c>
      <c r="H2672" s="1">
        <v>45773</v>
      </c>
      <c r="I2672" t="s">
        <v>89</v>
      </c>
      <c r="J2672" t="s">
        <v>3</v>
      </c>
      <c r="K2672" t="s">
        <v>1</v>
      </c>
      <c r="L2672" t="s">
        <v>28</v>
      </c>
      <c r="M2672" t="s">
        <v>7747</v>
      </c>
      <c r="N2672">
        <v>1</v>
      </c>
      <c r="O2672" t="s">
        <v>3</v>
      </c>
      <c r="P2672">
        <v>1</v>
      </c>
    </row>
    <row r="2673" spans="1:16" x14ac:dyDescent="0.35">
      <c r="A2673" t="s">
        <v>5789</v>
      </c>
      <c r="B2673" t="s">
        <v>5790</v>
      </c>
      <c r="C2673" t="s">
        <v>1396</v>
      </c>
      <c r="D2673" t="s">
        <v>2709</v>
      </c>
      <c r="E2673" t="s">
        <v>1397</v>
      </c>
      <c r="F2673" t="s">
        <v>5791</v>
      </c>
      <c r="H2673" s="1">
        <v>45773</v>
      </c>
      <c r="I2673" t="s">
        <v>89</v>
      </c>
      <c r="J2673" t="s">
        <v>3</v>
      </c>
      <c r="K2673" t="s">
        <v>1</v>
      </c>
      <c r="L2673" t="s">
        <v>28</v>
      </c>
      <c r="M2673" t="s">
        <v>7747</v>
      </c>
      <c r="N2673">
        <v>1</v>
      </c>
      <c r="O2673" t="s">
        <v>3</v>
      </c>
      <c r="P2673">
        <v>1</v>
      </c>
    </row>
    <row r="2674" spans="1:16" x14ac:dyDescent="0.35">
      <c r="A2674" t="s">
        <v>5792</v>
      </c>
      <c r="B2674" t="s">
        <v>2259</v>
      </c>
      <c r="C2674" t="s">
        <v>1402</v>
      </c>
      <c r="D2674" t="s">
        <v>2709</v>
      </c>
      <c r="E2674" t="s">
        <v>1397</v>
      </c>
      <c r="F2674" t="s">
        <v>5793</v>
      </c>
      <c r="H2674" s="1">
        <v>45773</v>
      </c>
      <c r="I2674" t="s">
        <v>89</v>
      </c>
      <c r="J2674" t="s">
        <v>3</v>
      </c>
      <c r="K2674" t="s">
        <v>1</v>
      </c>
      <c r="L2674" t="s">
        <v>28</v>
      </c>
      <c r="M2674" t="s">
        <v>7747</v>
      </c>
      <c r="N2674">
        <v>1</v>
      </c>
      <c r="O2674" t="s">
        <v>3</v>
      </c>
      <c r="P2674">
        <v>1</v>
      </c>
    </row>
    <row r="2675" spans="1:16" x14ac:dyDescent="0.35">
      <c r="A2675" t="s">
        <v>5794</v>
      </c>
      <c r="B2675" t="s">
        <v>1735</v>
      </c>
      <c r="C2675" t="s">
        <v>1396</v>
      </c>
      <c r="D2675" t="s">
        <v>2709</v>
      </c>
      <c r="E2675" t="s">
        <v>1397</v>
      </c>
      <c r="F2675" t="s">
        <v>5795</v>
      </c>
      <c r="H2675" s="1">
        <v>45773</v>
      </c>
      <c r="I2675" t="s">
        <v>89</v>
      </c>
      <c r="J2675" t="s">
        <v>3</v>
      </c>
      <c r="K2675" t="s">
        <v>1</v>
      </c>
      <c r="L2675" t="s">
        <v>28</v>
      </c>
      <c r="M2675" t="s">
        <v>7747</v>
      </c>
      <c r="N2675">
        <v>1</v>
      </c>
      <c r="O2675" t="s">
        <v>3</v>
      </c>
      <c r="P2675">
        <v>1</v>
      </c>
    </row>
    <row r="2676" spans="1:16" x14ac:dyDescent="0.35">
      <c r="A2676" t="s">
        <v>5796</v>
      </c>
      <c r="B2676" t="s">
        <v>5797</v>
      </c>
      <c r="C2676" t="s">
        <v>1402</v>
      </c>
      <c r="D2676" t="s">
        <v>2709</v>
      </c>
      <c r="E2676" t="s">
        <v>1397</v>
      </c>
      <c r="F2676" t="s">
        <v>5798</v>
      </c>
      <c r="H2676" s="1">
        <v>45773</v>
      </c>
      <c r="I2676" t="s">
        <v>89</v>
      </c>
      <c r="J2676" t="s">
        <v>3</v>
      </c>
      <c r="K2676" t="s">
        <v>1</v>
      </c>
      <c r="L2676" t="s">
        <v>28</v>
      </c>
      <c r="M2676" t="s">
        <v>7747</v>
      </c>
      <c r="N2676">
        <v>1</v>
      </c>
      <c r="O2676" t="s">
        <v>3</v>
      </c>
      <c r="P2676">
        <v>1</v>
      </c>
    </row>
    <row r="2677" spans="1:16" x14ac:dyDescent="0.35">
      <c r="A2677" t="s">
        <v>5799</v>
      </c>
      <c r="B2677" t="s">
        <v>1439</v>
      </c>
      <c r="C2677" t="s">
        <v>1402</v>
      </c>
      <c r="D2677" t="s">
        <v>2709</v>
      </c>
      <c r="E2677" t="s">
        <v>1397</v>
      </c>
      <c r="F2677" t="s">
        <v>5800</v>
      </c>
      <c r="H2677" s="1">
        <v>45773</v>
      </c>
      <c r="I2677" t="s">
        <v>89</v>
      </c>
      <c r="J2677" t="s">
        <v>3</v>
      </c>
      <c r="K2677" t="s">
        <v>1</v>
      </c>
      <c r="L2677" t="s">
        <v>28</v>
      </c>
      <c r="M2677" t="s">
        <v>7747</v>
      </c>
      <c r="N2677">
        <v>1</v>
      </c>
      <c r="O2677" t="s">
        <v>3</v>
      </c>
      <c r="P2677">
        <v>1</v>
      </c>
    </row>
    <row r="2678" spans="1:16" x14ac:dyDescent="0.35">
      <c r="A2678" t="s">
        <v>5801</v>
      </c>
      <c r="B2678" t="s">
        <v>1608</v>
      </c>
      <c r="C2678" t="s">
        <v>1402</v>
      </c>
      <c r="D2678" t="s">
        <v>2709</v>
      </c>
      <c r="E2678" t="s">
        <v>1397</v>
      </c>
      <c r="F2678" t="s">
        <v>5802</v>
      </c>
      <c r="H2678" s="1">
        <v>45773</v>
      </c>
      <c r="I2678" t="s">
        <v>89</v>
      </c>
      <c r="J2678" t="s">
        <v>3</v>
      </c>
      <c r="K2678" t="s">
        <v>1</v>
      </c>
      <c r="L2678" t="s">
        <v>28</v>
      </c>
      <c r="M2678" t="s">
        <v>7747</v>
      </c>
      <c r="N2678">
        <v>1</v>
      </c>
      <c r="O2678" t="s">
        <v>3</v>
      </c>
      <c r="P2678">
        <v>1</v>
      </c>
    </row>
    <row r="2679" spans="1:16" x14ac:dyDescent="0.35">
      <c r="A2679" t="s">
        <v>5803</v>
      </c>
      <c r="B2679" t="s">
        <v>5804</v>
      </c>
      <c r="C2679" t="s">
        <v>1402</v>
      </c>
      <c r="D2679" t="s">
        <v>2709</v>
      </c>
      <c r="E2679" t="s">
        <v>1397</v>
      </c>
      <c r="F2679" t="s">
        <v>5805</v>
      </c>
      <c r="H2679" s="1">
        <v>45773</v>
      </c>
      <c r="I2679" t="s">
        <v>89</v>
      </c>
      <c r="J2679" t="s">
        <v>3</v>
      </c>
      <c r="K2679" t="s">
        <v>1</v>
      </c>
      <c r="L2679" t="s">
        <v>28</v>
      </c>
      <c r="M2679" t="s">
        <v>7747</v>
      </c>
      <c r="N2679">
        <v>1</v>
      </c>
      <c r="O2679" t="s">
        <v>3</v>
      </c>
      <c r="P2679">
        <v>1</v>
      </c>
    </row>
    <row r="2680" spans="1:16" x14ac:dyDescent="0.35">
      <c r="A2680" t="s">
        <v>5806</v>
      </c>
      <c r="B2680" t="s">
        <v>5807</v>
      </c>
      <c r="C2680" t="s">
        <v>1472</v>
      </c>
      <c r="D2680" t="s">
        <v>2709</v>
      </c>
      <c r="E2680" t="s">
        <v>1397</v>
      </c>
      <c r="F2680" t="s">
        <v>5808</v>
      </c>
      <c r="G2680">
        <v>42361</v>
      </c>
      <c r="H2680" s="1">
        <v>45773</v>
      </c>
      <c r="I2680" t="s">
        <v>89</v>
      </c>
      <c r="J2680" t="s">
        <v>3</v>
      </c>
      <c r="K2680" t="s">
        <v>1</v>
      </c>
      <c r="L2680" t="s">
        <v>28</v>
      </c>
      <c r="M2680" t="s">
        <v>1472</v>
      </c>
      <c r="N2680">
        <v>1</v>
      </c>
      <c r="O2680" t="s">
        <v>3</v>
      </c>
      <c r="P2680">
        <v>1</v>
      </c>
    </row>
    <row r="2681" spans="1:16" x14ac:dyDescent="0.35">
      <c r="A2681" t="s">
        <v>5801</v>
      </c>
      <c r="B2681" t="s">
        <v>5809</v>
      </c>
      <c r="C2681" t="s">
        <v>1428</v>
      </c>
      <c r="D2681" t="s">
        <v>2709</v>
      </c>
      <c r="E2681" t="s">
        <v>1397</v>
      </c>
      <c r="F2681" t="s">
        <v>5810</v>
      </c>
      <c r="G2681">
        <v>45104</v>
      </c>
      <c r="H2681" s="1">
        <v>45773</v>
      </c>
      <c r="I2681" t="s">
        <v>89</v>
      </c>
      <c r="J2681" t="s">
        <v>3</v>
      </c>
      <c r="K2681" t="s">
        <v>1</v>
      </c>
      <c r="L2681" t="s">
        <v>28</v>
      </c>
      <c r="M2681" t="s">
        <v>1428</v>
      </c>
      <c r="N2681">
        <v>1</v>
      </c>
      <c r="O2681" t="s">
        <v>3</v>
      </c>
      <c r="P2681">
        <v>1</v>
      </c>
    </row>
    <row r="2682" spans="1:16" x14ac:dyDescent="0.35">
      <c r="A2682" t="s">
        <v>5811</v>
      </c>
      <c r="B2682" t="s">
        <v>5812</v>
      </c>
      <c r="C2682" t="s">
        <v>1558</v>
      </c>
      <c r="D2682" t="s">
        <v>332</v>
      </c>
      <c r="E2682" t="s">
        <v>1397</v>
      </c>
      <c r="F2682" t="s">
        <v>5813</v>
      </c>
      <c r="H2682" s="1">
        <v>45773</v>
      </c>
      <c r="I2682" t="s">
        <v>89</v>
      </c>
      <c r="J2682" t="s">
        <v>3</v>
      </c>
      <c r="K2682" t="s">
        <v>1</v>
      </c>
      <c r="L2682" t="s">
        <v>28</v>
      </c>
      <c r="M2682" t="s">
        <v>7747</v>
      </c>
      <c r="N2682">
        <v>1</v>
      </c>
      <c r="O2682" t="s">
        <v>3</v>
      </c>
      <c r="P2682">
        <v>1</v>
      </c>
    </row>
    <row r="2683" spans="1:16" x14ac:dyDescent="0.35">
      <c r="A2683" t="s">
        <v>1542</v>
      </c>
      <c r="B2683" t="s">
        <v>2162</v>
      </c>
      <c r="C2683" t="s">
        <v>1558</v>
      </c>
      <c r="D2683" t="s">
        <v>332</v>
      </c>
      <c r="E2683" t="s">
        <v>1397</v>
      </c>
      <c r="F2683" t="s">
        <v>5814</v>
      </c>
      <c r="H2683" s="1">
        <v>45773</v>
      </c>
      <c r="I2683" t="s">
        <v>89</v>
      </c>
      <c r="J2683" t="s">
        <v>3</v>
      </c>
      <c r="K2683" t="s">
        <v>1</v>
      </c>
      <c r="L2683" t="s">
        <v>28</v>
      </c>
      <c r="M2683" t="s">
        <v>7747</v>
      </c>
      <c r="N2683">
        <v>1</v>
      </c>
      <c r="O2683" t="s">
        <v>3</v>
      </c>
      <c r="P2683">
        <v>1</v>
      </c>
    </row>
    <row r="2684" spans="1:16" x14ac:dyDescent="0.35">
      <c r="A2684" t="s">
        <v>5815</v>
      </c>
      <c r="B2684" t="s">
        <v>5816</v>
      </c>
      <c r="C2684" t="s">
        <v>1558</v>
      </c>
      <c r="D2684" t="s">
        <v>332</v>
      </c>
      <c r="E2684" t="s">
        <v>1397</v>
      </c>
      <c r="F2684" t="s">
        <v>5817</v>
      </c>
      <c r="H2684" s="1">
        <v>45773</v>
      </c>
      <c r="I2684" t="s">
        <v>89</v>
      </c>
      <c r="J2684" t="s">
        <v>3</v>
      </c>
      <c r="K2684" t="s">
        <v>1</v>
      </c>
      <c r="L2684" t="s">
        <v>28</v>
      </c>
      <c r="M2684" t="s">
        <v>7747</v>
      </c>
      <c r="N2684">
        <v>1</v>
      </c>
      <c r="O2684" t="s">
        <v>3</v>
      </c>
      <c r="P2684">
        <v>1</v>
      </c>
    </row>
    <row r="2685" spans="1:16" x14ac:dyDescent="0.35">
      <c r="A2685" t="s">
        <v>5818</v>
      </c>
      <c r="B2685" t="s">
        <v>5819</v>
      </c>
      <c r="C2685" t="s">
        <v>1402</v>
      </c>
      <c r="D2685" t="s">
        <v>332</v>
      </c>
      <c r="E2685" t="s">
        <v>1397</v>
      </c>
      <c r="F2685" t="s">
        <v>5820</v>
      </c>
      <c r="H2685" s="1">
        <v>45773</v>
      </c>
      <c r="I2685" t="s">
        <v>89</v>
      </c>
      <c r="J2685" t="s">
        <v>3</v>
      </c>
      <c r="K2685" t="s">
        <v>1</v>
      </c>
      <c r="L2685" t="s">
        <v>28</v>
      </c>
      <c r="M2685" t="s">
        <v>7747</v>
      </c>
      <c r="N2685">
        <v>1</v>
      </c>
      <c r="O2685" t="s">
        <v>3</v>
      </c>
      <c r="P2685">
        <v>1</v>
      </c>
    </row>
    <row r="2686" spans="1:16" x14ac:dyDescent="0.35">
      <c r="A2686" t="s">
        <v>3673</v>
      </c>
      <c r="B2686" t="s">
        <v>2726</v>
      </c>
      <c r="C2686" t="s">
        <v>1558</v>
      </c>
      <c r="D2686" t="s">
        <v>332</v>
      </c>
      <c r="E2686" t="s">
        <v>1512</v>
      </c>
      <c r="F2686" t="s">
        <v>5821</v>
      </c>
      <c r="H2686" s="1">
        <v>45773</v>
      </c>
      <c r="I2686" t="s">
        <v>89</v>
      </c>
      <c r="J2686" t="s">
        <v>3</v>
      </c>
      <c r="K2686" t="s">
        <v>1</v>
      </c>
      <c r="L2686" t="s">
        <v>28</v>
      </c>
      <c r="M2686" t="s">
        <v>7747</v>
      </c>
      <c r="N2686">
        <v>1</v>
      </c>
      <c r="O2686" t="s">
        <v>3</v>
      </c>
      <c r="P2686">
        <v>1</v>
      </c>
    </row>
    <row r="2687" spans="1:16" x14ac:dyDescent="0.35">
      <c r="A2687" t="s">
        <v>5822</v>
      </c>
      <c r="B2687" t="s">
        <v>1485</v>
      </c>
      <c r="C2687" t="s">
        <v>1558</v>
      </c>
      <c r="D2687" t="s">
        <v>332</v>
      </c>
      <c r="E2687" t="s">
        <v>1397</v>
      </c>
      <c r="F2687" t="s">
        <v>5823</v>
      </c>
      <c r="H2687" s="1">
        <v>45773</v>
      </c>
      <c r="I2687" t="s">
        <v>89</v>
      </c>
      <c r="J2687" t="s">
        <v>3</v>
      </c>
      <c r="K2687" t="s">
        <v>1</v>
      </c>
      <c r="L2687" t="s">
        <v>28</v>
      </c>
      <c r="M2687" t="s">
        <v>7747</v>
      </c>
      <c r="N2687">
        <v>1</v>
      </c>
      <c r="O2687" t="s">
        <v>3</v>
      </c>
      <c r="P2687">
        <v>1</v>
      </c>
    </row>
    <row r="2688" spans="1:16" x14ac:dyDescent="0.35">
      <c r="A2688" t="s">
        <v>5824</v>
      </c>
      <c r="B2688" t="s">
        <v>1551</v>
      </c>
      <c r="C2688" t="s">
        <v>1402</v>
      </c>
      <c r="D2688" t="s">
        <v>332</v>
      </c>
      <c r="E2688" t="s">
        <v>1397</v>
      </c>
      <c r="F2688" t="s">
        <v>5825</v>
      </c>
      <c r="H2688" s="1">
        <v>45773</v>
      </c>
      <c r="I2688" t="s">
        <v>89</v>
      </c>
      <c r="J2688" t="s">
        <v>3</v>
      </c>
      <c r="K2688" t="s">
        <v>1</v>
      </c>
      <c r="L2688" t="s">
        <v>28</v>
      </c>
      <c r="M2688" t="s">
        <v>7747</v>
      </c>
      <c r="N2688">
        <v>1</v>
      </c>
      <c r="O2688" t="s">
        <v>3</v>
      </c>
      <c r="P2688">
        <v>1</v>
      </c>
    </row>
    <row r="2689" spans="1:16" x14ac:dyDescent="0.35">
      <c r="A2689" t="s">
        <v>5826</v>
      </c>
      <c r="B2689" t="s">
        <v>1939</v>
      </c>
      <c r="C2689" t="s">
        <v>1402</v>
      </c>
      <c r="D2689" t="s">
        <v>332</v>
      </c>
      <c r="E2689" t="s">
        <v>1512</v>
      </c>
      <c r="F2689" t="s">
        <v>5827</v>
      </c>
      <c r="H2689" s="1">
        <v>45773</v>
      </c>
      <c r="I2689" t="s">
        <v>89</v>
      </c>
      <c r="J2689" t="s">
        <v>3</v>
      </c>
      <c r="K2689" t="s">
        <v>1</v>
      </c>
      <c r="L2689" t="s">
        <v>28</v>
      </c>
      <c r="M2689" t="s">
        <v>7747</v>
      </c>
      <c r="N2689">
        <v>1</v>
      </c>
      <c r="O2689" t="s">
        <v>3</v>
      </c>
      <c r="P2689">
        <v>1</v>
      </c>
    </row>
    <row r="2690" spans="1:16" x14ac:dyDescent="0.35">
      <c r="A2690" t="s">
        <v>5828</v>
      </c>
      <c r="B2690" t="s">
        <v>5829</v>
      </c>
      <c r="C2690" t="s">
        <v>1472</v>
      </c>
      <c r="D2690" t="s">
        <v>332</v>
      </c>
      <c r="E2690" t="s">
        <v>1397</v>
      </c>
      <c r="F2690" t="s">
        <v>5830</v>
      </c>
      <c r="G2690">
        <v>43260</v>
      </c>
      <c r="H2690" s="1">
        <v>45773</v>
      </c>
      <c r="I2690" t="s">
        <v>89</v>
      </c>
      <c r="J2690" t="s">
        <v>3</v>
      </c>
      <c r="K2690" t="s">
        <v>1</v>
      </c>
      <c r="L2690" t="s">
        <v>28</v>
      </c>
      <c r="M2690" t="s">
        <v>1472</v>
      </c>
      <c r="N2690">
        <v>1</v>
      </c>
      <c r="O2690" t="s">
        <v>3</v>
      </c>
      <c r="P2690">
        <v>1</v>
      </c>
    </row>
    <row r="2691" spans="1:16" x14ac:dyDescent="0.35">
      <c r="A2691" t="s">
        <v>5828</v>
      </c>
      <c r="B2691" t="s">
        <v>2114</v>
      </c>
      <c r="C2691" t="s">
        <v>1402</v>
      </c>
      <c r="D2691" t="s">
        <v>332</v>
      </c>
      <c r="E2691" t="s">
        <v>1397</v>
      </c>
      <c r="F2691" t="s">
        <v>5831</v>
      </c>
      <c r="H2691" s="1">
        <v>45773</v>
      </c>
      <c r="I2691" t="s">
        <v>89</v>
      </c>
      <c r="J2691" t="s">
        <v>3</v>
      </c>
      <c r="K2691" t="s">
        <v>1</v>
      </c>
      <c r="L2691" t="s">
        <v>28</v>
      </c>
      <c r="M2691" t="s">
        <v>7747</v>
      </c>
      <c r="N2691">
        <v>1</v>
      </c>
      <c r="O2691" t="s">
        <v>3</v>
      </c>
      <c r="P2691">
        <v>1</v>
      </c>
    </row>
    <row r="2692" spans="1:16" x14ac:dyDescent="0.35">
      <c r="A2692" t="s">
        <v>5828</v>
      </c>
      <c r="B2692" t="s">
        <v>2800</v>
      </c>
      <c r="C2692" t="s">
        <v>1472</v>
      </c>
      <c r="D2692" t="s">
        <v>332</v>
      </c>
      <c r="E2692" t="s">
        <v>1397</v>
      </c>
      <c r="F2692" t="s">
        <v>5832</v>
      </c>
      <c r="G2692" t="s">
        <v>5833</v>
      </c>
      <c r="H2692" s="1">
        <v>45773</v>
      </c>
      <c r="I2692" t="s">
        <v>89</v>
      </c>
      <c r="J2692" t="s">
        <v>3</v>
      </c>
      <c r="K2692" t="s">
        <v>1</v>
      </c>
      <c r="L2692" t="s">
        <v>28</v>
      </c>
      <c r="M2692" t="s">
        <v>1472</v>
      </c>
      <c r="N2692">
        <v>1</v>
      </c>
      <c r="O2692" t="s">
        <v>3</v>
      </c>
      <c r="P2692">
        <v>1</v>
      </c>
    </row>
    <row r="2693" spans="1:16" x14ac:dyDescent="0.35">
      <c r="A2693" t="s">
        <v>5834</v>
      </c>
      <c r="B2693" t="s">
        <v>2726</v>
      </c>
      <c r="C2693" t="s">
        <v>1396</v>
      </c>
      <c r="D2693" t="s">
        <v>385</v>
      </c>
      <c r="E2693" t="s">
        <v>1397</v>
      </c>
      <c r="F2693" t="s">
        <v>5835</v>
      </c>
      <c r="H2693" s="1">
        <v>45773</v>
      </c>
      <c r="I2693" t="s">
        <v>89</v>
      </c>
      <c r="J2693" t="s">
        <v>3</v>
      </c>
      <c r="K2693" t="s">
        <v>1</v>
      </c>
      <c r="L2693" t="s">
        <v>28</v>
      </c>
      <c r="M2693" t="s">
        <v>7747</v>
      </c>
      <c r="N2693">
        <v>1</v>
      </c>
      <c r="O2693" t="s">
        <v>3</v>
      </c>
      <c r="P2693">
        <v>1</v>
      </c>
    </row>
    <row r="2694" spans="1:16" x14ac:dyDescent="0.35">
      <c r="A2694" t="s">
        <v>3871</v>
      </c>
      <c r="B2694" t="s">
        <v>1418</v>
      </c>
      <c r="C2694" t="s">
        <v>1402</v>
      </c>
      <c r="D2694" t="s">
        <v>385</v>
      </c>
      <c r="E2694" t="s">
        <v>1397</v>
      </c>
      <c r="F2694" t="s">
        <v>5836</v>
      </c>
      <c r="H2694" s="1">
        <v>45773</v>
      </c>
      <c r="I2694" t="s">
        <v>89</v>
      </c>
      <c r="J2694" t="s">
        <v>3</v>
      </c>
      <c r="K2694" t="s">
        <v>1</v>
      </c>
      <c r="L2694" t="s">
        <v>28</v>
      </c>
      <c r="M2694" t="s">
        <v>7747</v>
      </c>
      <c r="N2694">
        <v>1</v>
      </c>
      <c r="O2694" t="s">
        <v>3</v>
      </c>
      <c r="P2694">
        <v>1</v>
      </c>
    </row>
    <row r="2695" spans="1:16" x14ac:dyDescent="0.35">
      <c r="A2695" t="s">
        <v>5837</v>
      </c>
      <c r="B2695" t="s">
        <v>4613</v>
      </c>
      <c r="C2695" t="s">
        <v>1396</v>
      </c>
      <c r="D2695" t="s">
        <v>385</v>
      </c>
      <c r="E2695" t="s">
        <v>1397</v>
      </c>
      <c r="F2695" t="s">
        <v>5838</v>
      </c>
      <c r="H2695" s="1">
        <v>45773</v>
      </c>
      <c r="I2695" t="s">
        <v>89</v>
      </c>
      <c r="J2695" t="s">
        <v>3</v>
      </c>
      <c r="K2695" t="s">
        <v>1</v>
      </c>
      <c r="L2695" t="s">
        <v>28</v>
      </c>
      <c r="M2695" t="s">
        <v>7747</v>
      </c>
      <c r="N2695">
        <v>1</v>
      </c>
      <c r="O2695" t="s">
        <v>3</v>
      </c>
      <c r="P2695">
        <v>1</v>
      </c>
    </row>
    <row r="2696" spans="1:16" x14ac:dyDescent="0.35">
      <c r="A2696" t="s">
        <v>5834</v>
      </c>
      <c r="B2696" t="s">
        <v>4515</v>
      </c>
      <c r="C2696" t="s">
        <v>1402</v>
      </c>
      <c r="D2696" t="s">
        <v>385</v>
      </c>
      <c r="E2696" t="s">
        <v>1397</v>
      </c>
      <c r="F2696" t="s">
        <v>5839</v>
      </c>
      <c r="H2696" s="1">
        <v>45773</v>
      </c>
      <c r="I2696" t="s">
        <v>89</v>
      </c>
      <c r="J2696" t="s">
        <v>3</v>
      </c>
      <c r="K2696" t="s">
        <v>1</v>
      </c>
      <c r="L2696" t="s">
        <v>28</v>
      </c>
      <c r="M2696" t="s">
        <v>7747</v>
      </c>
      <c r="N2696">
        <v>1</v>
      </c>
      <c r="O2696" t="s">
        <v>3</v>
      </c>
      <c r="P2696">
        <v>1</v>
      </c>
    </row>
    <row r="2697" spans="1:16" x14ac:dyDescent="0.35">
      <c r="A2697" t="s">
        <v>5840</v>
      </c>
      <c r="B2697" t="s">
        <v>1551</v>
      </c>
      <c r="C2697" t="s">
        <v>1402</v>
      </c>
      <c r="D2697" t="s">
        <v>385</v>
      </c>
      <c r="E2697" t="s">
        <v>1397</v>
      </c>
      <c r="F2697" t="s">
        <v>5841</v>
      </c>
      <c r="H2697" s="1">
        <v>45773</v>
      </c>
      <c r="I2697" t="s">
        <v>89</v>
      </c>
      <c r="J2697" t="s">
        <v>3</v>
      </c>
      <c r="K2697" t="s">
        <v>1</v>
      </c>
      <c r="L2697" t="s">
        <v>28</v>
      </c>
      <c r="M2697" t="s">
        <v>7747</v>
      </c>
      <c r="N2697">
        <v>1</v>
      </c>
      <c r="O2697" t="s">
        <v>3</v>
      </c>
      <c r="P2697">
        <v>1</v>
      </c>
    </row>
    <row r="2698" spans="1:16" x14ac:dyDescent="0.35">
      <c r="A2698" t="s">
        <v>5842</v>
      </c>
      <c r="B2698" t="s">
        <v>1410</v>
      </c>
      <c r="C2698" t="s">
        <v>1396</v>
      </c>
      <c r="D2698" t="s">
        <v>385</v>
      </c>
      <c r="E2698" t="s">
        <v>1397</v>
      </c>
      <c r="F2698" t="s">
        <v>5843</v>
      </c>
      <c r="H2698" s="1">
        <v>45773</v>
      </c>
      <c r="I2698" t="s">
        <v>89</v>
      </c>
      <c r="J2698" t="s">
        <v>3</v>
      </c>
      <c r="K2698" t="s">
        <v>1</v>
      </c>
      <c r="L2698" t="s">
        <v>28</v>
      </c>
      <c r="M2698" t="s">
        <v>7747</v>
      </c>
      <c r="N2698">
        <v>1</v>
      </c>
      <c r="O2698" t="s">
        <v>3</v>
      </c>
      <c r="P2698">
        <v>1</v>
      </c>
    </row>
    <row r="2699" spans="1:16" x14ac:dyDescent="0.35">
      <c r="A2699" t="s">
        <v>5844</v>
      </c>
      <c r="B2699" t="s">
        <v>3874</v>
      </c>
      <c r="C2699" t="s">
        <v>1428</v>
      </c>
      <c r="D2699" t="s">
        <v>385</v>
      </c>
      <c r="E2699" t="s">
        <v>1397</v>
      </c>
      <c r="F2699" t="s">
        <v>5845</v>
      </c>
      <c r="G2699">
        <v>45115</v>
      </c>
      <c r="H2699" s="1">
        <v>45773</v>
      </c>
      <c r="I2699" t="s">
        <v>89</v>
      </c>
      <c r="J2699" t="s">
        <v>3</v>
      </c>
      <c r="K2699" t="s">
        <v>1</v>
      </c>
      <c r="L2699" t="s">
        <v>28</v>
      </c>
      <c r="M2699" t="s">
        <v>1428</v>
      </c>
      <c r="N2699">
        <v>1</v>
      </c>
      <c r="O2699" t="s">
        <v>3</v>
      </c>
      <c r="P2699">
        <v>1</v>
      </c>
    </row>
    <row r="2700" spans="1:16" x14ac:dyDescent="0.35">
      <c r="A2700" t="s">
        <v>5844</v>
      </c>
      <c r="B2700" t="s">
        <v>1608</v>
      </c>
      <c r="C2700" t="s">
        <v>1402</v>
      </c>
      <c r="D2700" t="s">
        <v>385</v>
      </c>
      <c r="E2700" t="s">
        <v>1397</v>
      </c>
      <c r="F2700" t="s">
        <v>5846</v>
      </c>
      <c r="H2700" s="1">
        <v>45773</v>
      </c>
      <c r="I2700" t="s">
        <v>89</v>
      </c>
      <c r="J2700" t="s">
        <v>3</v>
      </c>
      <c r="K2700" t="s">
        <v>1</v>
      </c>
      <c r="L2700" t="s">
        <v>28</v>
      </c>
      <c r="M2700" t="s">
        <v>7747</v>
      </c>
      <c r="N2700">
        <v>1</v>
      </c>
      <c r="O2700" t="s">
        <v>3</v>
      </c>
      <c r="P2700">
        <v>1</v>
      </c>
    </row>
    <row r="2701" spans="1:16" x14ac:dyDescent="0.35">
      <c r="A2701" t="s">
        <v>5844</v>
      </c>
      <c r="B2701" t="s">
        <v>5847</v>
      </c>
      <c r="C2701" t="s">
        <v>1402</v>
      </c>
      <c r="D2701" t="s">
        <v>385</v>
      </c>
      <c r="E2701" t="s">
        <v>1397</v>
      </c>
      <c r="F2701" t="s">
        <v>5848</v>
      </c>
      <c r="H2701" s="1">
        <v>45773</v>
      </c>
      <c r="I2701" t="s">
        <v>89</v>
      </c>
      <c r="J2701" t="s">
        <v>3</v>
      </c>
      <c r="K2701" t="s">
        <v>1</v>
      </c>
      <c r="L2701" t="s">
        <v>28</v>
      </c>
      <c r="M2701" t="s">
        <v>7747</v>
      </c>
      <c r="N2701">
        <v>1</v>
      </c>
      <c r="O2701" t="s">
        <v>3</v>
      </c>
      <c r="P2701">
        <v>1</v>
      </c>
    </row>
    <row r="2702" spans="1:16" x14ac:dyDescent="0.35">
      <c r="A2702" t="s">
        <v>5849</v>
      </c>
      <c r="B2702" t="s">
        <v>5850</v>
      </c>
      <c r="C2702" t="s">
        <v>1396</v>
      </c>
      <c r="D2702" t="s">
        <v>385</v>
      </c>
      <c r="E2702" t="s">
        <v>1397</v>
      </c>
      <c r="F2702" t="s">
        <v>5851</v>
      </c>
      <c r="H2702" s="1">
        <v>45773</v>
      </c>
      <c r="I2702" t="s">
        <v>89</v>
      </c>
      <c r="J2702" t="s">
        <v>3</v>
      </c>
      <c r="K2702" t="s">
        <v>1</v>
      </c>
      <c r="L2702" t="s">
        <v>28</v>
      </c>
      <c r="M2702" t="s">
        <v>7747</v>
      </c>
      <c r="N2702">
        <v>1</v>
      </c>
      <c r="O2702" t="s">
        <v>3</v>
      </c>
      <c r="P2702">
        <v>1</v>
      </c>
    </row>
    <row r="2703" spans="1:16" x14ac:dyDescent="0.35">
      <c r="A2703" t="s">
        <v>4919</v>
      </c>
      <c r="B2703" t="s">
        <v>1608</v>
      </c>
      <c r="C2703" t="s">
        <v>1402</v>
      </c>
      <c r="D2703" t="s">
        <v>385</v>
      </c>
      <c r="E2703" t="s">
        <v>1397</v>
      </c>
      <c r="F2703" t="s">
        <v>5852</v>
      </c>
      <c r="H2703" s="1">
        <v>45773</v>
      </c>
      <c r="I2703" t="s">
        <v>89</v>
      </c>
      <c r="J2703" t="s">
        <v>3</v>
      </c>
      <c r="K2703" t="s">
        <v>1</v>
      </c>
      <c r="L2703" t="s">
        <v>28</v>
      </c>
      <c r="M2703" t="s">
        <v>7747</v>
      </c>
      <c r="N2703">
        <v>1</v>
      </c>
      <c r="O2703" t="s">
        <v>3</v>
      </c>
      <c r="P2703">
        <v>1</v>
      </c>
    </row>
    <row r="2704" spans="1:16" x14ac:dyDescent="0.35">
      <c r="A2704" t="s">
        <v>5853</v>
      </c>
      <c r="B2704" t="s">
        <v>2325</v>
      </c>
      <c r="C2704" t="s">
        <v>3105</v>
      </c>
      <c r="D2704" t="s">
        <v>1526</v>
      </c>
      <c r="E2704" t="s">
        <v>1397</v>
      </c>
      <c r="F2704" t="s">
        <v>5854</v>
      </c>
      <c r="H2704" s="1">
        <v>45773</v>
      </c>
      <c r="I2704" t="s">
        <v>89</v>
      </c>
      <c r="J2704" t="s">
        <v>3</v>
      </c>
      <c r="K2704" t="s">
        <v>1</v>
      </c>
      <c r="L2704" t="s">
        <v>29</v>
      </c>
      <c r="M2704" t="s">
        <v>7747</v>
      </c>
      <c r="N2704">
        <v>6</v>
      </c>
      <c r="O2704" t="s">
        <v>3</v>
      </c>
      <c r="P2704">
        <v>1</v>
      </c>
    </row>
    <row r="2705" spans="1:16" x14ac:dyDescent="0.35">
      <c r="A2705" t="s">
        <v>5855</v>
      </c>
      <c r="B2705" t="s">
        <v>2005</v>
      </c>
      <c r="C2705" t="s">
        <v>4018</v>
      </c>
      <c r="D2705" t="s">
        <v>1526</v>
      </c>
      <c r="E2705" t="s">
        <v>1397</v>
      </c>
      <c r="F2705" t="s">
        <v>5856</v>
      </c>
      <c r="G2705" t="s">
        <v>5857</v>
      </c>
      <c r="H2705" s="1">
        <v>45773</v>
      </c>
      <c r="I2705" t="s">
        <v>89</v>
      </c>
      <c r="J2705" t="s">
        <v>3</v>
      </c>
      <c r="K2705" t="s">
        <v>1</v>
      </c>
      <c r="L2705" t="s">
        <v>29</v>
      </c>
      <c r="M2705" t="s">
        <v>1472</v>
      </c>
      <c r="N2705">
        <v>6</v>
      </c>
      <c r="O2705" t="s">
        <v>3</v>
      </c>
      <c r="P2705">
        <v>1</v>
      </c>
    </row>
    <row r="2706" spans="1:16" x14ac:dyDescent="0.35">
      <c r="A2706" t="s">
        <v>5855</v>
      </c>
      <c r="B2706" t="s">
        <v>1608</v>
      </c>
      <c r="C2706" t="s">
        <v>3117</v>
      </c>
      <c r="D2706" t="s">
        <v>1526</v>
      </c>
      <c r="E2706" t="s">
        <v>1397</v>
      </c>
      <c r="F2706" t="s">
        <v>5858</v>
      </c>
      <c r="H2706" s="1">
        <v>45773</v>
      </c>
      <c r="I2706" t="s">
        <v>89</v>
      </c>
      <c r="J2706" t="s">
        <v>3</v>
      </c>
      <c r="K2706" t="s">
        <v>1</v>
      </c>
      <c r="L2706" t="s">
        <v>29</v>
      </c>
      <c r="M2706" t="s">
        <v>7747</v>
      </c>
      <c r="N2706">
        <v>6</v>
      </c>
      <c r="O2706" t="s">
        <v>3</v>
      </c>
      <c r="P2706">
        <v>1</v>
      </c>
    </row>
    <row r="2707" spans="1:16" x14ac:dyDescent="0.35">
      <c r="A2707" t="s">
        <v>2018</v>
      </c>
      <c r="B2707" t="s">
        <v>1551</v>
      </c>
      <c r="C2707" t="s">
        <v>3117</v>
      </c>
      <c r="D2707" t="s">
        <v>1526</v>
      </c>
      <c r="E2707" t="s">
        <v>1397</v>
      </c>
      <c r="F2707" t="s">
        <v>5859</v>
      </c>
      <c r="H2707" s="1">
        <v>45773</v>
      </c>
      <c r="I2707" t="s">
        <v>89</v>
      </c>
      <c r="J2707" t="s">
        <v>3</v>
      </c>
      <c r="K2707" t="s">
        <v>1</v>
      </c>
      <c r="L2707" t="s">
        <v>29</v>
      </c>
      <c r="M2707" t="s">
        <v>7747</v>
      </c>
      <c r="N2707">
        <v>6</v>
      </c>
      <c r="O2707" t="s">
        <v>3</v>
      </c>
      <c r="P2707">
        <v>1</v>
      </c>
    </row>
    <row r="2708" spans="1:16" x14ac:dyDescent="0.35">
      <c r="A2708" t="s">
        <v>5860</v>
      </c>
      <c r="B2708" t="s">
        <v>1485</v>
      </c>
      <c r="C2708" t="s">
        <v>3105</v>
      </c>
      <c r="D2708" t="s">
        <v>1526</v>
      </c>
      <c r="E2708" t="s">
        <v>1512</v>
      </c>
      <c r="F2708" t="s">
        <v>5861</v>
      </c>
      <c r="H2708" s="1">
        <v>45773</v>
      </c>
      <c r="I2708" t="s">
        <v>89</v>
      </c>
      <c r="J2708" t="s">
        <v>3</v>
      </c>
      <c r="K2708" t="s">
        <v>1</v>
      </c>
      <c r="L2708" t="s">
        <v>29</v>
      </c>
      <c r="M2708" t="s">
        <v>7747</v>
      </c>
      <c r="N2708">
        <v>6</v>
      </c>
      <c r="O2708" t="s">
        <v>3</v>
      </c>
      <c r="P2708">
        <v>1</v>
      </c>
    </row>
    <row r="2709" spans="1:16" x14ac:dyDescent="0.35">
      <c r="A2709" t="s">
        <v>5862</v>
      </c>
      <c r="B2709" t="s">
        <v>1395</v>
      </c>
      <c r="C2709" t="s">
        <v>3105</v>
      </c>
      <c r="D2709" t="s">
        <v>1526</v>
      </c>
      <c r="E2709" t="s">
        <v>1397</v>
      </c>
      <c r="F2709" t="s">
        <v>5863</v>
      </c>
      <c r="H2709" s="1">
        <v>45773</v>
      </c>
      <c r="I2709" t="s">
        <v>89</v>
      </c>
      <c r="J2709" t="s">
        <v>3</v>
      </c>
      <c r="K2709" t="s">
        <v>1</v>
      </c>
      <c r="L2709" t="s">
        <v>29</v>
      </c>
      <c r="M2709" t="s">
        <v>7747</v>
      </c>
      <c r="N2709">
        <v>6</v>
      </c>
      <c r="O2709" t="s">
        <v>3</v>
      </c>
      <c r="P2709">
        <v>1</v>
      </c>
    </row>
    <row r="2710" spans="1:16" x14ac:dyDescent="0.35">
      <c r="A2710" t="s">
        <v>5864</v>
      </c>
      <c r="B2710" t="s">
        <v>5865</v>
      </c>
      <c r="C2710" t="s">
        <v>3105</v>
      </c>
      <c r="D2710" t="s">
        <v>1526</v>
      </c>
      <c r="E2710" t="s">
        <v>1397</v>
      </c>
      <c r="F2710" t="s">
        <v>5866</v>
      </c>
      <c r="H2710" s="1">
        <v>45773</v>
      </c>
      <c r="I2710" t="s">
        <v>89</v>
      </c>
      <c r="J2710" t="s">
        <v>3</v>
      </c>
      <c r="K2710" t="s">
        <v>1</v>
      </c>
      <c r="L2710" t="s">
        <v>29</v>
      </c>
      <c r="M2710" t="s">
        <v>7747</v>
      </c>
      <c r="N2710">
        <v>6</v>
      </c>
      <c r="O2710" t="s">
        <v>3</v>
      </c>
      <c r="P2710">
        <v>1</v>
      </c>
    </row>
    <row r="2711" spans="1:16" x14ac:dyDescent="0.35">
      <c r="A2711" t="s">
        <v>5867</v>
      </c>
      <c r="B2711" t="s">
        <v>2301</v>
      </c>
      <c r="C2711" t="s">
        <v>3117</v>
      </c>
      <c r="D2711" t="s">
        <v>1526</v>
      </c>
      <c r="E2711" t="s">
        <v>1397</v>
      </c>
      <c r="F2711" t="s">
        <v>5868</v>
      </c>
      <c r="H2711" s="1">
        <v>45773</v>
      </c>
      <c r="I2711" t="s">
        <v>89</v>
      </c>
      <c r="J2711" t="s">
        <v>3</v>
      </c>
      <c r="K2711" t="s">
        <v>1</v>
      </c>
      <c r="L2711" t="s">
        <v>29</v>
      </c>
      <c r="M2711" t="s">
        <v>7747</v>
      </c>
      <c r="N2711">
        <v>6</v>
      </c>
      <c r="O2711" t="s">
        <v>3</v>
      </c>
      <c r="P2711">
        <v>1</v>
      </c>
    </row>
    <row r="2712" spans="1:16" x14ac:dyDescent="0.35">
      <c r="A2712" t="s">
        <v>5869</v>
      </c>
      <c r="B2712" t="s">
        <v>3213</v>
      </c>
      <c r="C2712" t="s">
        <v>1402</v>
      </c>
      <c r="D2712" t="s">
        <v>631</v>
      </c>
      <c r="E2712" t="s">
        <v>1397</v>
      </c>
      <c r="F2712" t="s">
        <v>5870</v>
      </c>
      <c r="H2712" s="1">
        <v>45773</v>
      </c>
      <c r="I2712" t="s">
        <v>89</v>
      </c>
      <c r="J2712" t="s">
        <v>3</v>
      </c>
      <c r="K2712" t="s">
        <v>1</v>
      </c>
      <c r="L2712" t="s">
        <v>29</v>
      </c>
      <c r="M2712" t="s">
        <v>7747</v>
      </c>
      <c r="N2712">
        <v>6</v>
      </c>
      <c r="O2712" t="s">
        <v>3</v>
      </c>
      <c r="P2712">
        <v>1</v>
      </c>
    </row>
    <row r="2713" spans="1:16" x14ac:dyDescent="0.35">
      <c r="A2713" t="s">
        <v>5871</v>
      </c>
      <c r="B2713" t="s">
        <v>5872</v>
      </c>
      <c r="C2713" t="s">
        <v>1402</v>
      </c>
      <c r="D2713" t="s">
        <v>631</v>
      </c>
      <c r="E2713" t="s">
        <v>1397</v>
      </c>
      <c r="F2713" t="s">
        <v>5873</v>
      </c>
      <c r="H2713" s="1">
        <v>45773</v>
      </c>
      <c r="I2713" t="s">
        <v>89</v>
      </c>
      <c r="J2713" t="s">
        <v>3</v>
      </c>
      <c r="K2713" t="s">
        <v>1</v>
      </c>
      <c r="L2713" t="s">
        <v>29</v>
      </c>
      <c r="M2713" t="s">
        <v>7747</v>
      </c>
      <c r="N2713">
        <v>6</v>
      </c>
      <c r="O2713" t="s">
        <v>3</v>
      </c>
      <c r="P2713">
        <v>1</v>
      </c>
    </row>
    <row r="2714" spans="1:16" x14ac:dyDescent="0.35">
      <c r="A2714" t="s">
        <v>5874</v>
      </c>
      <c r="B2714" t="s">
        <v>5875</v>
      </c>
      <c r="C2714" t="s">
        <v>1402</v>
      </c>
      <c r="D2714" t="s">
        <v>631</v>
      </c>
      <c r="E2714" t="s">
        <v>1397</v>
      </c>
      <c r="F2714" t="s">
        <v>5876</v>
      </c>
      <c r="H2714" s="1">
        <v>45773</v>
      </c>
      <c r="I2714" t="s">
        <v>89</v>
      </c>
      <c r="J2714" t="s">
        <v>3</v>
      </c>
      <c r="K2714" t="s">
        <v>1</v>
      </c>
      <c r="L2714" t="s">
        <v>29</v>
      </c>
      <c r="M2714" t="s">
        <v>7747</v>
      </c>
      <c r="N2714">
        <v>6</v>
      </c>
      <c r="O2714" t="s">
        <v>3</v>
      </c>
      <c r="P2714">
        <v>1</v>
      </c>
    </row>
    <row r="2715" spans="1:16" x14ac:dyDescent="0.35">
      <c r="A2715" t="s">
        <v>5877</v>
      </c>
      <c r="B2715" t="s">
        <v>1439</v>
      </c>
      <c r="C2715" t="s">
        <v>1402</v>
      </c>
      <c r="D2715" t="s">
        <v>631</v>
      </c>
      <c r="E2715" t="s">
        <v>1397</v>
      </c>
      <c r="F2715" t="s">
        <v>5878</v>
      </c>
      <c r="H2715" s="1">
        <v>45773</v>
      </c>
      <c r="I2715" t="s">
        <v>89</v>
      </c>
      <c r="J2715" t="s">
        <v>3</v>
      </c>
      <c r="K2715" t="s">
        <v>1</v>
      </c>
      <c r="L2715" t="s">
        <v>29</v>
      </c>
      <c r="M2715" t="s">
        <v>7747</v>
      </c>
      <c r="N2715">
        <v>6</v>
      </c>
      <c r="O2715" t="s">
        <v>3</v>
      </c>
      <c r="P2715">
        <v>1</v>
      </c>
    </row>
    <row r="2716" spans="1:16" x14ac:dyDescent="0.35">
      <c r="A2716" t="s">
        <v>5879</v>
      </c>
      <c r="B2716" t="s">
        <v>5880</v>
      </c>
      <c r="C2716" t="s">
        <v>1402</v>
      </c>
      <c r="D2716" t="s">
        <v>631</v>
      </c>
      <c r="E2716" t="s">
        <v>1397</v>
      </c>
      <c r="F2716" t="s">
        <v>5881</v>
      </c>
      <c r="H2716" s="1">
        <v>45773</v>
      </c>
      <c r="I2716" t="s">
        <v>89</v>
      </c>
      <c r="J2716" t="s">
        <v>3</v>
      </c>
      <c r="K2716" t="s">
        <v>1</v>
      </c>
      <c r="L2716" t="s">
        <v>29</v>
      </c>
      <c r="M2716" t="s">
        <v>7747</v>
      </c>
      <c r="N2716">
        <v>6</v>
      </c>
      <c r="O2716" t="s">
        <v>3</v>
      </c>
      <c r="P2716">
        <v>1</v>
      </c>
    </row>
    <row r="2717" spans="1:16" x14ac:dyDescent="0.35">
      <c r="A2717" t="s">
        <v>5882</v>
      </c>
      <c r="B2717" t="s">
        <v>1608</v>
      </c>
      <c r="C2717" t="s">
        <v>1402</v>
      </c>
      <c r="D2717" t="s">
        <v>631</v>
      </c>
      <c r="E2717" t="s">
        <v>1397</v>
      </c>
      <c r="F2717" t="s">
        <v>5883</v>
      </c>
      <c r="H2717" s="1">
        <v>45773</v>
      </c>
      <c r="I2717" t="s">
        <v>89</v>
      </c>
      <c r="J2717" t="s">
        <v>3</v>
      </c>
      <c r="K2717" t="s">
        <v>1</v>
      </c>
      <c r="L2717" t="s">
        <v>29</v>
      </c>
      <c r="M2717" t="s">
        <v>7747</v>
      </c>
      <c r="N2717">
        <v>6</v>
      </c>
      <c r="O2717" t="s">
        <v>3</v>
      </c>
      <c r="P2717">
        <v>1</v>
      </c>
    </row>
    <row r="2718" spans="1:16" x14ac:dyDescent="0.35">
      <c r="A2718" t="s">
        <v>5884</v>
      </c>
      <c r="B2718" t="s">
        <v>1410</v>
      </c>
      <c r="C2718" t="s">
        <v>1402</v>
      </c>
      <c r="D2718" t="s">
        <v>631</v>
      </c>
      <c r="E2718" t="s">
        <v>1397</v>
      </c>
      <c r="F2718" t="s">
        <v>5885</v>
      </c>
      <c r="H2718" s="1">
        <v>45773</v>
      </c>
      <c r="I2718" t="s">
        <v>89</v>
      </c>
      <c r="J2718" t="s">
        <v>3</v>
      </c>
      <c r="K2718" t="s">
        <v>1</v>
      </c>
      <c r="L2718" t="s">
        <v>29</v>
      </c>
      <c r="M2718" t="s">
        <v>7747</v>
      </c>
      <c r="N2718">
        <v>6</v>
      </c>
      <c r="O2718" t="s">
        <v>3</v>
      </c>
      <c r="P2718">
        <v>1</v>
      </c>
    </row>
    <row r="2719" spans="1:16" x14ac:dyDescent="0.35">
      <c r="A2719" t="s">
        <v>5886</v>
      </c>
      <c r="B2719" t="s">
        <v>5887</v>
      </c>
      <c r="C2719" t="s">
        <v>1402</v>
      </c>
      <c r="D2719" t="s">
        <v>631</v>
      </c>
      <c r="E2719" t="s">
        <v>1397</v>
      </c>
      <c r="F2719" t="s">
        <v>5888</v>
      </c>
      <c r="H2719" s="1">
        <v>45773</v>
      </c>
      <c r="I2719" t="s">
        <v>89</v>
      </c>
      <c r="J2719" t="s">
        <v>3</v>
      </c>
      <c r="K2719" t="s">
        <v>1</v>
      </c>
      <c r="L2719" t="s">
        <v>29</v>
      </c>
      <c r="M2719" t="s">
        <v>7747</v>
      </c>
      <c r="N2719">
        <v>6</v>
      </c>
      <c r="O2719" t="s">
        <v>3</v>
      </c>
      <c r="P2719">
        <v>1</v>
      </c>
    </row>
    <row r="2720" spans="1:16" x14ac:dyDescent="0.35">
      <c r="A2720" t="s">
        <v>5889</v>
      </c>
      <c r="B2720" t="s">
        <v>5890</v>
      </c>
      <c r="C2720" t="s">
        <v>1558</v>
      </c>
      <c r="D2720" t="s">
        <v>631</v>
      </c>
      <c r="E2720" t="s">
        <v>1397</v>
      </c>
      <c r="F2720" t="s">
        <v>5891</v>
      </c>
      <c r="H2720" s="1">
        <v>45773</v>
      </c>
      <c r="I2720" t="s">
        <v>89</v>
      </c>
      <c r="J2720" t="s">
        <v>3</v>
      </c>
      <c r="K2720" t="s">
        <v>1</v>
      </c>
      <c r="L2720" t="s">
        <v>29</v>
      </c>
      <c r="M2720" t="s">
        <v>7747</v>
      </c>
      <c r="N2720">
        <v>6</v>
      </c>
      <c r="O2720" t="s">
        <v>3</v>
      </c>
      <c r="P2720">
        <v>1</v>
      </c>
    </row>
    <row r="2721" spans="1:16" x14ac:dyDescent="0.35">
      <c r="A2721" t="s">
        <v>5892</v>
      </c>
      <c r="B2721" t="s">
        <v>5893</v>
      </c>
      <c r="C2721" t="s">
        <v>1402</v>
      </c>
      <c r="D2721" t="s">
        <v>3122</v>
      </c>
      <c r="E2721" t="s">
        <v>1397</v>
      </c>
      <c r="F2721" t="s">
        <v>5894</v>
      </c>
      <c r="H2721" s="1">
        <v>45773</v>
      </c>
      <c r="I2721" t="s">
        <v>89</v>
      </c>
      <c r="J2721" t="s">
        <v>3</v>
      </c>
      <c r="K2721" t="s">
        <v>1</v>
      </c>
      <c r="L2721" t="s">
        <v>29</v>
      </c>
      <c r="M2721" t="s">
        <v>7747</v>
      </c>
      <c r="N2721">
        <v>6</v>
      </c>
      <c r="O2721" t="s">
        <v>3</v>
      </c>
      <c r="P2721">
        <v>1</v>
      </c>
    </row>
    <row r="2722" spans="1:16" x14ac:dyDescent="0.35">
      <c r="A2722" t="s">
        <v>1641</v>
      </c>
      <c r="B2722" t="s">
        <v>1551</v>
      </c>
      <c r="C2722" t="s">
        <v>1402</v>
      </c>
      <c r="D2722" t="s">
        <v>3122</v>
      </c>
      <c r="E2722" t="s">
        <v>1397</v>
      </c>
      <c r="F2722" t="s">
        <v>5895</v>
      </c>
      <c r="H2722" s="1">
        <v>45773</v>
      </c>
      <c r="I2722" t="s">
        <v>89</v>
      </c>
      <c r="J2722" t="s">
        <v>3</v>
      </c>
      <c r="K2722" t="s">
        <v>1</v>
      </c>
      <c r="L2722" t="s">
        <v>29</v>
      </c>
      <c r="M2722" t="s">
        <v>7747</v>
      </c>
      <c r="N2722">
        <v>6</v>
      </c>
      <c r="O2722" t="s">
        <v>3</v>
      </c>
      <c r="P2722">
        <v>1</v>
      </c>
    </row>
    <row r="2723" spans="1:16" x14ac:dyDescent="0.35">
      <c r="A2723" t="s">
        <v>5896</v>
      </c>
      <c r="B2723" t="s">
        <v>5897</v>
      </c>
      <c r="C2723" t="s">
        <v>1402</v>
      </c>
      <c r="D2723" t="s">
        <v>3122</v>
      </c>
      <c r="E2723" t="s">
        <v>1397</v>
      </c>
      <c r="F2723" t="s">
        <v>5898</v>
      </c>
      <c r="H2723" s="1">
        <v>45773</v>
      </c>
      <c r="I2723" t="s">
        <v>89</v>
      </c>
      <c r="J2723" t="s">
        <v>3</v>
      </c>
      <c r="K2723" t="s">
        <v>1</v>
      </c>
      <c r="L2723" t="s">
        <v>29</v>
      </c>
      <c r="M2723" t="s">
        <v>7747</v>
      </c>
      <c r="N2723">
        <v>6</v>
      </c>
      <c r="O2723" t="s">
        <v>3</v>
      </c>
      <c r="P2723">
        <v>1</v>
      </c>
    </row>
    <row r="2724" spans="1:16" x14ac:dyDescent="0.35">
      <c r="A2724" t="s">
        <v>5896</v>
      </c>
      <c r="B2724" t="s">
        <v>5899</v>
      </c>
      <c r="C2724" t="s">
        <v>1396</v>
      </c>
      <c r="D2724" t="s">
        <v>3122</v>
      </c>
      <c r="E2724" t="s">
        <v>1397</v>
      </c>
      <c r="F2724" t="s">
        <v>5900</v>
      </c>
      <c r="H2724" s="1">
        <v>45773</v>
      </c>
      <c r="I2724" t="s">
        <v>89</v>
      </c>
      <c r="J2724" t="s">
        <v>3</v>
      </c>
      <c r="K2724" t="s">
        <v>1</v>
      </c>
      <c r="L2724" t="s">
        <v>29</v>
      </c>
      <c r="M2724" t="s">
        <v>7747</v>
      </c>
      <c r="N2724">
        <v>6</v>
      </c>
      <c r="O2724" t="s">
        <v>3</v>
      </c>
      <c r="P2724">
        <v>1</v>
      </c>
    </row>
    <row r="2725" spans="1:16" x14ac:dyDescent="0.35">
      <c r="A2725" t="s">
        <v>5901</v>
      </c>
      <c r="B2725" t="s">
        <v>1496</v>
      </c>
      <c r="C2725" t="s">
        <v>1396</v>
      </c>
      <c r="D2725" t="s">
        <v>112</v>
      </c>
      <c r="E2725" t="s">
        <v>1397</v>
      </c>
      <c r="F2725" t="s">
        <v>5902</v>
      </c>
      <c r="G2725" t="s">
        <v>5903</v>
      </c>
      <c r="H2725" s="1">
        <v>45773</v>
      </c>
      <c r="I2725" t="s">
        <v>89</v>
      </c>
      <c r="J2725" t="s">
        <v>3</v>
      </c>
      <c r="K2725" t="s">
        <v>1</v>
      </c>
      <c r="L2725" t="s">
        <v>29</v>
      </c>
      <c r="M2725" t="s">
        <v>7747</v>
      </c>
      <c r="N2725">
        <v>6</v>
      </c>
      <c r="O2725" t="s">
        <v>3</v>
      </c>
      <c r="P2725">
        <v>1</v>
      </c>
    </row>
    <row r="2726" spans="1:16" x14ac:dyDescent="0.35">
      <c r="A2726" t="s">
        <v>5904</v>
      </c>
      <c r="B2726" t="s">
        <v>2406</v>
      </c>
      <c r="C2726" t="s">
        <v>1396</v>
      </c>
      <c r="D2726" t="s">
        <v>112</v>
      </c>
      <c r="E2726" t="s">
        <v>1397</v>
      </c>
      <c r="F2726" t="s">
        <v>5905</v>
      </c>
      <c r="G2726" t="s">
        <v>5906</v>
      </c>
      <c r="H2726" s="1">
        <v>45773</v>
      </c>
      <c r="I2726" t="s">
        <v>89</v>
      </c>
      <c r="J2726" t="s">
        <v>3</v>
      </c>
      <c r="K2726" t="s">
        <v>1</v>
      </c>
      <c r="L2726" t="s">
        <v>29</v>
      </c>
      <c r="M2726" t="s">
        <v>7747</v>
      </c>
      <c r="N2726">
        <v>6</v>
      </c>
      <c r="O2726" t="s">
        <v>3</v>
      </c>
      <c r="P2726">
        <v>1</v>
      </c>
    </row>
    <row r="2727" spans="1:16" x14ac:dyDescent="0.35">
      <c r="A2727" t="s">
        <v>2479</v>
      </c>
      <c r="B2727" t="s">
        <v>1551</v>
      </c>
      <c r="C2727" t="s">
        <v>1402</v>
      </c>
      <c r="D2727" t="s">
        <v>112</v>
      </c>
      <c r="E2727" t="s">
        <v>1397</v>
      </c>
      <c r="F2727" t="s">
        <v>5907</v>
      </c>
      <c r="G2727" t="s">
        <v>5908</v>
      </c>
      <c r="H2727" s="1">
        <v>45773</v>
      </c>
      <c r="I2727" t="s">
        <v>89</v>
      </c>
      <c r="J2727" t="s">
        <v>3</v>
      </c>
      <c r="K2727" t="s">
        <v>1</v>
      </c>
      <c r="L2727" t="s">
        <v>29</v>
      </c>
      <c r="M2727" t="s">
        <v>7747</v>
      </c>
      <c r="N2727">
        <v>6</v>
      </c>
      <c r="O2727" t="s">
        <v>3</v>
      </c>
      <c r="P2727">
        <v>1</v>
      </c>
    </row>
    <row r="2728" spans="1:16" x14ac:dyDescent="0.35">
      <c r="A2728" t="s">
        <v>5909</v>
      </c>
      <c r="B2728" t="s">
        <v>1452</v>
      </c>
      <c r="C2728" t="s">
        <v>1402</v>
      </c>
      <c r="D2728" t="s">
        <v>112</v>
      </c>
      <c r="E2728" t="s">
        <v>1397</v>
      </c>
      <c r="F2728" t="s">
        <v>5910</v>
      </c>
      <c r="G2728" t="s">
        <v>5911</v>
      </c>
      <c r="H2728" s="1">
        <v>45773</v>
      </c>
      <c r="I2728" t="s">
        <v>89</v>
      </c>
      <c r="J2728" t="s">
        <v>3</v>
      </c>
      <c r="K2728" t="s">
        <v>1</v>
      </c>
      <c r="L2728" t="s">
        <v>29</v>
      </c>
      <c r="M2728" t="s">
        <v>7747</v>
      </c>
      <c r="N2728">
        <v>6</v>
      </c>
      <c r="O2728" t="s">
        <v>3</v>
      </c>
      <c r="P2728">
        <v>1</v>
      </c>
    </row>
    <row r="2729" spans="1:16" x14ac:dyDescent="0.35">
      <c r="A2729" t="s">
        <v>5912</v>
      </c>
      <c r="B2729" t="s">
        <v>1692</v>
      </c>
      <c r="C2729" t="s">
        <v>1402</v>
      </c>
      <c r="D2729" t="s">
        <v>112</v>
      </c>
      <c r="E2729" t="s">
        <v>1397</v>
      </c>
      <c r="F2729" t="s">
        <v>5913</v>
      </c>
      <c r="G2729" t="s">
        <v>5914</v>
      </c>
      <c r="H2729" s="1">
        <v>45773</v>
      </c>
      <c r="I2729" t="s">
        <v>89</v>
      </c>
      <c r="J2729" t="s">
        <v>3</v>
      </c>
      <c r="K2729" t="s">
        <v>1</v>
      </c>
      <c r="L2729" t="s">
        <v>29</v>
      </c>
      <c r="M2729" t="s">
        <v>7747</v>
      </c>
      <c r="N2729">
        <v>6</v>
      </c>
      <c r="O2729" t="s">
        <v>3</v>
      </c>
      <c r="P2729">
        <v>1</v>
      </c>
    </row>
    <row r="2730" spans="1:16" x14ac:dyDescent="0.35">
      <c r="A2730" t="s">
        <v>2858</v>
      </c>
      <c r="B2730" t="s">
        <v>3319</v>
      </c>
      <c r="C2730" t="s">
        <v>1396</v>
      </c>
      <c r="D2730" t="s">
        <v>112</v>
      </c>
      <c r="E2730" t="s">
        <v>1397</v>
      </c>
      <c r="F2730" t="s">
        <v>5915</v>
      </c>
      <c r="G2730" t="s">
        <v>5916</v>
      </c>
      <c r="H2730" s="1">
        <v>45773</v>
      </c>
      <c r="I2730" t="s">
        <v>89</v>
      </c>
      <c r="J2730" t="s">
        <v>3</v>
      </c>
      <c r="K2730" t="s">
        <v>1</v>
      </c>
      <c r="L2730" t="s">
        <v>29</v>
      </c>
      <c r="M2730" t="s">
        <v>7747</v>
      </c>
      <c r="N2730">
        <v>6</v>
      </c>
      <c r="O2730" t="s">
        <v>3</v>
      </c>
      <c r="P2730">
        <v>1</v>
      </c>
    </row>
    <row r="2731" spans="1:16" x14ac:dyDescent="0.35">
      <c r="A2731" t="s">
        <v>2906</v>
      </c>
      <c r="B2731" t="s">
        <v>2155</v>
      </c>
      <c r="C2731" t="s">
        <v>1396</v>
      </c>
      <c r="D2731" t="s">
        <v>112</v>
      </c>
      <c r="E2731" t="s">
        <v>1397</v>
      </c>
      <c r="F2731" t="s">
        <v>5917</v>
      </c>
      <c r="G2731" t="s">
        <v>5918</v>
      </c>
      <c r="H2731" s="1">
        <v>45773</v>
      </c>
      <c r="I2731" t="s">
        <v>89</v>
      </c>
      <c r="J2731" t="s">
        <v>3</v>
      </c>
      <c r="K2731" t="s">
        <v>1</v>
      </c>
      <c r="L2731" t="s">
        <v>29</v>
      </c>
      <c r="M2731" t="s">
        <v>7747</v>
      </c>
      <c r="N2731">
        <v>6</v>
      </c>
      <c r="O2731" t="s">
        <v>3</v>
      </c>
      <c r="P2731">
        <v>1</v>
      </c>
    </row>
    <row r="2732" spans="1:16" x14ac:dyDescent="0.35">
      <c r="A2732" t="s">
        <v>2906</v>
      </c>
      <c r="B2732" t="s">
        <v>1551</v>
      </c>
      <c r="C2732" t="s">
        <v>1402</v>
      </c>
      <c r="D2732" t="s">
        <v>112</v>
      </c>
      <c r="E2732" t="s">
        <v>1397</v>
      </c>
      <c r="F2732" t="s">
        <v>5919</v>
      </c>
      <c r="G2732" t="s">
        <v>5920</v>
      </c>
      <c r="H2732" s="1">
        <v>45773</v>
      </c>
      <c r="I2732" t="s">
        <v>89</v>
      </c>
      <c r="J2732" t="s">
        <v>3</v>
      </c>
      <c r="K2732" t="s">
        <v>1</v>
      </c>
      <c r="L2732" t="s">
        <v>29</v>
      </c>
      <c r="M2732" t="s">
        <v>7747</v>
      </c>
      <c r="N2732">
        <v>6</v>
      </c>
      <c r="O2732" t="s">
        <v>3</v>
      </c>
      <c r="P2732">
        <v>1</v>
      </c>
    </row>
    <row r="2733" spans="1:16" x14ac:dyDescent="0.35">
      <c r="A2733" t="s">
        <v>5921</v>
      </c>
      <c r="B2733" t="s">
        <v>2666</v>
      </c>
      <c r="C2733" t="s">
        <v>1396</v>
      </c>
      <c r="D2733" t="s">
        <v>112</v>
      </c>
      <c r="E2733" t="s">
        <v>1397</v>
      </c>
      <c r="F2733" t="s">
        <v>5922</v>
      </c>
      <c r="G2733" t="s">
        <v>5923</v>
      </c>
      <c r="H2733" s="1">
        <v>45773</v>
      </c>
      <c r="I2733" t="s">
        <v>89</v>
      </c>
      <c r="J2733" t="s">
        <v>3</v>
      </c>
      <c r="K2733" t="s">
        <v>1</v>
      </c>
      <c r="L2733" t="s">
        <v>29</v>
      </c>
      <c r="M2733" t="s">
        <v>7747</v>
      </c>
      <c r="N2733">
        <v>6</v>
      </c>
      <c r="O2733" t="s">
        <v>3</v>
      </c>
      <c r="P2733">
        <v>1</v>
      </c>
    </row>
    <row r="2734" spans="1:16" x14ac:dyDescent="0.35">
      <c r="A2734" t="s">
        <v>5924</v>
      </c>
      <c r="B2734" t="s">
        <v>5925</v>
      </c>
      <c r="C2734" t="s">
        <v>1402</v>
      </c>
      <c r="D2734" t="s">
        <v>112</v>
      </c>
      <c r="E2734" t="s">
        <v>1397</v>
      </c>
      <c r="F2734" t="s">
        <v>5926</v>
      </c>
      <c r="G2734" t="s">
        <v>5927</v>
      </c>
      <c r="H2734" s="1">
        <v>45773</v>
      </c>
      <c r="I2734" t="s">
        <v>89</v>
      </c>
      <c r="J2734" t="s">
        <v>3</v>
      </c>
      <c r="K2734" t="s">
        <v>1</v>
      </c>
      <c r="L2734" t="s">
        <v>29</v>
      </c>
      <c r="M2734" t="s">
        <v>7747</v>
      </c>
      <c r="N2734">
        <v>6</v>
      </c>
      <c r="O2734" t="s">
        <v>3</v>
      </c>
      <c r="P2734">
        <v>1</v>
      </c>
    </row>
    <row r="2735" spans="1:16" x14ac:dyDescent="0.35">
      <c r="A2735" t="s">
        <v>5928</v>
      </c>
      <c r="B2735" t="s">
        <v>1485</v>
      </c>
      <c r="C2735" t="s">
        <v>1396</v>
      </c>
      <c r="D2735" t="s">
        <v>112</v>
      </c>
      <c r="E2735" t="s">
        <v>1397</v>
      </c>
      <c r="F2735" t="s">
        <v>5929</v>
      </c>
      <c r="G2735" t="s">
        <v>5930</v>
      </c>
      <c r="H2735" s="1">
        <v>45773</v>
      </c>
      <c r="I2735" t="s">
        <v>89</v>
      </c>
      <c r="J2735" t="s">
        <v>3</v>
      </c>
      <c r="K2735" t="s">
        <v>1</v>
      </c>
      <c r="L2735" t="s">
        <v>29</v>
      </c>
      <c r="M2735" t="s">
        <v>7747</v>
      </c>
      <c r="N2735">
        <v>6</v>
      </c>
      <c r="O2735" t="s">
        <v>3</v>
      </c>
      <c r="P2735">
        <v>1</v>
      </c>
    </row>
    <row r="2736" spans="1:16" x14ac:dyDescent="0.35">
      <c r="A2736" t="s">
        <v>5931</v>
      </c>
      <c r="B2736" t="s">
        <v>1410</v>
      </c>
      <c r="C2736" t="s">
        <v>1396</v>
      </c>
      <c r="D2736" t="s">
        <v>112</v>
      </c>
      <c r="E2736" t="s">
        <v>1397</v>
      </c>
      <c r="F2736" t="s">
        <v>5932</v>
      </c>
      <c r="G2736" t="s">
        <v>5933</v>
      </c>
      <c r="H2736" s="1">
        <v>45773</v>
      </c>
      <c r="I2736" t="s">
        <v>89</v>
      </c>
      <c r="J2736" t="s">
        <v>3</v>
      </c>
      <c r="K2736" t="s">
        <v>1</v>
      </c>
      <c r="L2736" t="s">
        <v>29</v>
      </c>
      <c r="M2736" t="s">
        <v>7747</v>
      </c>
      <c r="N2736">
        <v>6</v>
      </c>
      <c r="O2736" t="s">
        <v>3</v>
      </c>
      <c r="P2736">
        <v>1</v>
      </c>
    </row>
    <row r="2737" spans="1:16" x14ac:dyDescent="0.35">
      <c r="A2737" t="s">
        <v>5934</v>
      </c>
      <c r="B2737" t="s">
        <v>1551</v>
      </c>
      <c r="C2737" t="s">
        <v>1402</v>
      </c>
      <c r="D2737" t="s">
        <v>112</v>
      </c>
      <c r="E2737" t="s">
        <v>1397</v>
      </c>
      <c r="F2737" t="s">
        <v>5935</v>
      </c>
      <c r="G2737" t="s">
        <v>5936</v>
      </c>
      <c r="H2737" s="1">
        <v>45773</v>
      </c>
      <c r="I2737" t="s">
        <v>89</v>
      </c>
      <c r="J2737" t="s">
        <v>3</v>
      </c>
      <c r="K2737" t="s">
        <v>1</v>
      </c>
      <c r="L2737" t="s">
        <v>29</v>
      </c>
      <c r="M2737" t="s">
        <v>7747</v>
      </c>
      <c r="N2737">
        <v>6</v>
      </c>
      <c r="O2737" t="s">
        <v>3</v>
      </c>
      <c r="P2737">
        <v>1</v>
      </c>
    </row>
    <row r="2738" spans="1:16" x14ac:dyDescent="0.35">
      <c r="A2738" t="s">
        <v>5937</v>
      </c>
      <c r="B2738" t="s">
        <v>5938</v>
      </c>
      <c r="C2738" t="s">
        <v>1396</v>
      </c>
      <c r="D2738" t="s">
        <v>112</v>
      </c>
      <c r="E2738" t="s">
        <v>1397</v>
      </c>
      <c r="F2738" t="s">
        <v>5939</v>
      </c>
      <c r="G2738" t="s">
        <v>5940</v>
      </c>
      <c r="H2738" s="1">
        <v>45773</v>
      </c>
      <c r="I2738" t="s">
        <v>89</v>
      </c>
      <c r="J2738" t="s">
        <v>3</v>
      </c>
      <c r="K2738" t="s">
        <v>1</v>
      </c>
      <c r="L2738" t="s">
        <v>29</v>
      </c>
      <c r="M2738" t="s">
        <v>7747</v>
      </c>
      <c r="N2738">
        <v>6</v>
      </c>
      <c r="O2738" t="s">
        <v>3</v>
      </c>
      <c r="P2738">
        <v>1</v>
      </c>
    </row>
    <row r="2739" spans="1:16" x14ac:dyDescent="0.35">
      <c r="A2739" t="s">
        <v>5941</v>
      </c>
      <c r="B2739" t="s">
        <v>4608</v>
      </c>
      <c r="C2739" t="s">
        <v>1402</v>
      </c>
      <c r="D2739" t="s">
        <v>4839</v>
      </c>
      <c r="E2739" t="s">
        <v>1397</v>
      </c>
      <c r="F2739" t="s">
        <v>5942</v>
      </c>
      <c r="H2739" s="1">
        <v>45773</v>
      </c>
      <c r="I2739" t="s">
        <v>89</v>
      </c>
      <c r="J2739" t="s">
        <v>3</v>
      </c>
      <c r="K2739" t="s">
        <v>1</v>
      </c>
      <c r="L2739" t="s">
        <v>29</v>
      </c>
      <c r="M2739" t="s">
        <v>7747</v>
      </c>
      <c r="N2739">
        <v>6</v>
      </c>
      <c r="O2739" t="s">
        <v>3</v>
      </c>
      <c r="P2739">
        <v>1</v>
      </c>
    </row>
    <row r="2740" spans="1:16" x14ac:dyDescent="0.35">
      <c r="A2740" t="s">
        <v>5943</v>
      </c>
      <c r="B2740" t="s">
        <v>1464</v>
      </c>
      <c r="C2740" t="s">
        <v>1396</v>
      </c>
      <c r="D2740" t="s">
        <v>4839</v>
      </c>
      <c r="E2740" t="s">
        <v>1397</v>
      </c>
      <c r="F2740" t="s">
        <v>5944</v>
      </c>
      <c r="H2740" s="1">
        <v>45773</v>
      </c>
      <c r="I2740" t="s">
        <v>89</v>
      </c>
      <c r="J2740" t="s">
        <v>3</v>
      </c>
      <c r="K2740" t="s">
        <v>1</v>
      </c>
      <c r="L2740" t="s">
        <v>29</v>
      </c>
      <c r="M2740" t="s">
        <v>7747</v>
      </c>
      <c r="N2740">
        <v>6</v>
      </c>
      <c r="O2740" t="s">
        <v>3</v>
      </c>
      <c r="P2740">
        <v>1</v>
      </c>
    </row>
    <row r="2741" spans="1:16" x14ac:dyDescent="0.35">
      <c r="A2741" t="s">
        <v>5941</v>
      </c>
      <c r="B2741" t="s">
        <v>5945</v>
      </c>
      <c r="C2741" t="s">
        <v>1554</v>
      </c>
      <c r="D2741" t="s">
        <v>4839</v>
      </c>
      <c r="E2741" t="s">
        <v>1397</v>
      </c>
      <c r="F2741" t="s">
        <v>5946</v>
      </c>
      <c r="G2741" t="s">
        <v>5947</v>
      </c>
      <c r="H2741" s="1">
        <v>45773</v>
      </c>
      <c r="I2741" t="s">
        <v>89</v>
      </c>
      <c r="J2741" t="s">
        <v>3</v>
      </c>
      <c r="K2741" t="s">
        <v>1</v>
      </c>
      <c r="L2741" t="s">
        <v>29</v>
      </c>
      <c r="M2741" t="s">
        <v>1472</v>
      </c>
      <c r="N2741">
        <v>6</v>
      </c>
      <c r="O2741" t="s">
        <v>3</v>
      </c>
      <c r="P2741">
        <v>1</v>
      </c>
    </row>
    <row r="2742" spans="1:16" x14ac:dyDescent="0.35">
      <c r="A2742" t="s">
        <v>5941</v>
      </c>
      <c r="B2742" t="s">
        <v>5948</v>
      </c>
      <c r="C2742" t="s">
        <v>1554</v>
      </c>
      <c r="D2742" t="s">
        <v>4839</v>
      </c>
      <c r="E2742" t="s">
        <v>1397</v>
      </c>
      <c r="F2742" t="s">
        <v>5949</v>
      </c>
      <c r="G2742" t="s">
        <v>5950</v>
      </c>
      <c r="H2742" s="1">
        <v>45773</v>
      </c>
      <c r="I2742" t="s">
        <v>89</v>
      </c>
      <c r="J2742" t="s">
        <v>3</v>
      </c>
      <c r="K2742" t="s">
        <v>1</v>
      </c>
      <c r="L2742" t="s">
        <v>29</v>
      </c>
      <c r="M2742" t="s">
        <v>1472</v>
      </c>
      <c r="N2742">
        <v>6</v>
      </c>
      <c r="O2742" t="s">
        <v>3</v>
      </c>
      <c r="P2742">
        <v>1</v>
      </c>
    </row>
    <row r="2743" spans="1:16" x14ac:dyDescent="0.35">
      <c r="A2743" t="s">
        <v>5951</v>
      </c>
      <c r="B2743" t="s">
        <v>2242</v>
      </c>
      <c r="C2743" t="s">
        <v>1402</v>
      </c>
      <c r="D2743" t="s">
        <v>4839</v>
      </c>
      <c r="E2743" t="s">
        <v>1397</v>
      </c>
      <c r="F2743" t="s">
        <v>5952</v>
      </c>
      <c r="H2743" s="1">
        <v>45773</v>
      </c>
      <c r="I2743" t="s">
        <v>89</v>
      </c>
      <c r="J2743" t="s">
        <v>3</v>
      </c>
      <c r="K2743" t="s">
        <v>1</v>
      </c>
      <c r="L2743" t="s">
        <v>29</v>
      </c>
      <c r="M2743" t="s">
        <v>7747</v>
      </c>
      <c r="N2743">
        <v>6</v>
      </c>
      <c r="O2743" t="s">
        <v>3</v>
      </c>
      <c r="P2743">
        <v>1</v>
      </c>
    </row>
    <row r="2744" spans="1:16" x14ac:dyDescent="0.35">
      <c r="A2744" t="s">
        <v>4208</v>
      </c>
      <c r="B2744" t="s">
        <v>2087</v>
      </c>
      <c r="C2744" t="s">
        <v>1396</v>
      </c>
      <c r="D2744" t="s">
        <v>4839</v>
      </c>
      <c r="E2744" t="s">
        <v>1397</v>
      </c>
      <c r="F2744" t="s">
        <v>5953</v>
      </c>
      <c r="H2744" s="1">
        <v>45773</v>
      </c>
      <c r="I2744" t="s">
        <v>89</v>
      </c>
      <c r="J2744" t="s">
        <v>3</v>
      </c>
      <c r="K2744" t="s">
        <v>1</v>
      </c>
      <c r="L2744" t="s">
        <v>29</v>
      </c>
      <c r="M2744" t="s">
        <v>7747</v>
      </c>
      <c r="N2744">
        <v>6</v>
      </c>
      <c r="O2744" t="s">
        <v>3</v>
      </c>
      <c r="P2744">
        <v>1</v>
      </c>
    </row>
    <row r="2745" spans="1:16" x14ac:dyDescent="0.35">
      <c r="A2745" t="s">
        <v>5951</v>
      </c>
      <c r="B2745" t="s">
        <v>5954</v>
      </c>
      <c r="C2745" t="s">
        <v>1554</v>
      </c>
      <c r="D2745" t="s">
        <v>4839</v>
      </c>
      <c r="E2745" t="s">
        <v>1397</v>
      </c>
      <c r="F2745" t="s">
        <v>5955</v>
      </c>
      <c r="G2745" t="s">
        <v>5956</v>
      </c>
      <c r="H2745" s="1">
        <v>45773</v>
      </c>
      <c r="I2745" t="s">
        <v>89</v>
      </c>
      <c r="J2745" t="s">
        <v>3</v>
      </c>
      <c r="K2745" t="s">
        <v>1</v>
      </c>
      <c r="L2745" t="s">
        <v>29</v>
      </c>
      <c r="M2745" t="s">
        <v>1472</v>
      </c>
      <c r="N2745">
        <v>6</v>
      </c>
      <c r="O2745" t="s">
        <v>3</v>
      </c>
      <c r="P2745">
        <v>1</v>
      </c>
    </row>
    <row r="2746" spans="1:16" x14ac:dyDescent="0.35">
      <c r="A2746" t="s">
        <v>5957</v>
      </c>
      <c r="B2746" t="s">
        <v>3036</v>
      </c>
      <c r="C2746" t="s">
        <v>1396</v>
      </c>
      <c r="D2746" t="s">
        <v>4839</v>
      </c>
      <c r="E2746" t="s">
        <v>1397</v>
      </c>
      <c r="F2746" t="s">
        <v>5958</v>
      </c>
      <c r="H2746" s="1">
        <v>45773</v>
      </c>
      <c r="I2746" t="s">
        <v>89</v>
      </c>
      <c r="J2746" t="s">
        <v>3</v>
      </c>
      <c r="K2746" t="s">
        <v>1</v>
      </c>
      <c r="L2746" t="s">
        <v>29</v>
      </c>
      <c r="M2746" t="s">
        <v>7747</v>
      </c>
      <c r="N2746">
        <v>6</v>
      </c>
      <c r="O2746" t="s">
        <v>3</v>
      </c>
      <c r="P2746">
        <v>1</v>
      </c>
    </row>
    <row r="2747" spans="1:16" x14ac:dyDescent="0.35">
      <c r="A2747" t="s">
        <v>5959</v>
      </c>
      <c r="B2747" t="s">
        <v>2134</v>
      </c>
      <c r="C2747" t="s">
        <v>1402</v>
      </c>
      <c r="D2747" t="s">
        <v>4839</v>
      </c>
      <c r="E2747" t="s">
        <v>1397</v>
      </c>
      <c r="F2747" t="s">
        <v>5960</v>
      </c>
      <c r="H2747" s="1">
        <v>45773</v>
      </c>
      <c r="I2747" t="s">
        <v>89</v>
      </c>
      <c r="J2747" t="s">
        <v>3</v>
      </c>
      <c r="K2747" t="s">
        <v>1</v>
      </c>
      <c r="L2747" t="s">
        <v>29</v>
      </c>
      <c r="M2747" t="s">
        <v>7747</v>
      </c>
      <c r="N2747">
        <v>6</v>
      </c>
      <c r="O2747" t="s">
        <v>3</v>
      </c>
      <c r="P2747">
        <v>1</v>
      </c>
    </row>
    <row r="2748" spans="1:16" x14ac:dyDescent="0.35">
      <c r="A2748" t="s">
        <v>5961</v>
      </c>
      <c r="B2748" t="s">
        <v>2831</v>
      </c>
      <c r="C2748" t="s">
        <v>1396</v>
      </c>
      <c r="D2748" t="s">
        <v>4839</v>
      </c>
      <c r="E2748" t="s">
        <v>1397</v>
      </c>
      <c r="F2748" t="s">
        <v>5962</v>
      </c>
      <c r="H2748" s="1">
        <v>45773</v>
      </c>
      <c r="I2748" t="s">
        <v>89</v>
      </c>
      <c r="J2748" t="s">
        <v>3</v>
      </c>
      <c r="K2748" t="s">
        <v>1</v>
      </c>
      <c r="L2748" t="s">
        <v>29</v>
      </c>
      <c r="M2748" t="s">
        <v>7747</v>
      </c>
      <c r="N2748">
        <v>6</v>
      </c>
      <c r="O2748" t="s">
        <v>3</v>
      </c>
      <c r="P2748">
        <v>1</v>
      </c>
    </row>
    <row r="2749" spans="1:16" x14ac:dyDescent="0.35">
      <c r="A2749" t="s">
        <v>5738</v>
      </c>
      <c r="B2749" t="s">
        <v>1442</v>
      </c>
      <c r="C2749" t="s">
        <v>1402</v>
      </c>
      <c r="D2749" t="s">
        <v>4839</v>
      </c>
      <c r="E2749" t="s">
        <v>1397</v>
      </c>
      <c r="F2749" t="s">
        <v>5963</v>
      </c>
      <c r="H2749" s="1">
        <v>45773</v>
      </c>
      <c r="I2749" t="s">
        <v>89</v>
      </c>
      <c r="J2749" t="s">
        <v>3</v>
      </c>
      <c r="K2749" t="s">
        <v>1</v>
      </c>
      <c r="L2749" t="s">
        <v>29</v>
      </c>
      <c r="M2749" t="s">
        <v>7747</v>
      </c>
      <c r="N2749">
        <v>6</v>
      </c>
      <c r="O2749" t="s">
        <v>3</v>
      </c>
      <c r="P2749">
        <v>1</v>
      </c>
    </row>
    <row r="2750" spans="1:16" x14ac:dyDescent="0.35">
      <c r="A2750" t="s">
        <v>5738</v>
      </c>
      <c r="B2750" t="s">
        <v>1445</v>
      </c>
      <c r="C2750" t="s">
        <v>1396</v>
      </c>
      <c r="D2750" t="s">
        <v>4839</v>
      </c>
      <c r="E2750" t="s">
        <v>1397</v>
      </c>
      <c r="F2750" t="s">
        <v>5964</v>
      </c>
      <c r="H2750" s="1">
        <v>45773</v>
      </c>
      <c r="I2750" t="s">
        <v>89</v>
      </c>
      <c r="J2750" t="s">
        <v>3</v>
      </c>
      <c r="K2750" t="s">
        <v>1</v>
      </c>
      <c r="L2750" t="s">
        <v>29</v>
      </c>
      <c r="M2750" t="s">
        <v>7747</v>
      </c>
      <c r="N2750">
        <v>6</v>
      </c>
      <c r="O2750" t="s">
        <v>3</v>
      </c>
      <c r="P2750">
        <v>1</v>
      </c>
    </row>
    <row r="2751" spans="1:16" x14ac:dyDescent="0.35">
      <c r="A2751" t="s">
        <v>5738</v>
      </c>
      <c r="B2751" t="s">
        <v>5965</v>
      </c>
      <c r="C2751" t="s">
        <v>1396</v>
      </c>
      <c r="D2751" t="s">
        <v>4839</v>
      </c>
      <c r="E2751" t="s">
        <v>1397</v>
      </c>
      <c r="F2751" t="s">
        <v>5966</v>
      </c>
      <c r="H2751" s="1">
        <v>45773</v>
      </c>
      <c r="I2751" t="s">
        <v>89</v>
      </c>
      <c r="J2751" t="s">
        <v>3</v>
      </c>
      <c r="K2751" t="s">
        <v>1</v>
      </c>
      <c r="L2751" t="s">
        <v>29</v>
      </c>
      <c r="M2751" t="s">
        <v>7747</v>
      </c>
      <c r="N2751">
        <v>6</v>
      </c>
      <c r="O2751" t="s">
        <v>3</v>
      </c>
      <c r="P2751">
        <v>1</v>
      </c>
    </row>
    <row r="2752" spans="1:16" x14ac:dyDescent="0.35">
      <c r="A2752" t="s">
        <v>5967</v>
      </c>
      <c r="B2752" t="s">
        <v>1501</v>
      </c>
      <c r="C2752" t="s">
        <v>1402</v>
      </c>
      <c r="D2752" t="s">
        <v>4839</v>
      </c>
      <c r="E2752" t="s">
        <v>1397</v>
      </c>
      <c r="F2752" t="s">
        <v>5968</v>
      </c>
      <c r="H2752" s="1">
        <v>45773</v>
      </c>
      <c r="I2752" t="s">
        <v>89</v>
      </c>
      <c r="J2752" t="s">
        <v>3</v>
      </c>
      <c r="K2752" t="s">
        <v>1</v>
      </c>
      <c r="L2752" t="s">
        <v>29</v>
      </c>
      <c r="M2752" t="s">
        <v>7747</v>
      </c>
      <c r="N2752">
        <v>6</v>
      </c>
      <c r="O2752" t="s">
        <v>3</v>
      </c>
      <c r="P2752">
        <v>1</v>
      </c>
    </row>
    <row r="2753" spans="1:16" x14ac:dyDescent="0.35">
      <c r="A2753" t="s">
        <v>5969</v>
      </c>
      <c r="B2753" t="s">
        <v>5970</v>
      </c>
      <c r="C2753" t="s">
        <v>1396</v>
      </c>
      <c r="D2753" t="s">
        <v>4839</v>
      </c>
      <c r="E2753" t="s">
        <v>1397</v>
      </c>
      <c r="F2753" t="s">
        <v>5971</v>
      </c>
      <c r="H2753" s="1">
        <v>45773</v>
      </c>
      <c r="I2753" t="s">
        <v>89</v>
      </c>
      <c r="J2753" t="s">
        <v>3</v>
      </c>
      <c r="K2753" t="s">
        <v>1</v>
      </c>
      <c r="L2753" t="s">
        <v>29</v>
      </c>
      <c r="M2753" t="s">
        <v>7747</v>
      </c>
      <c r="N2753">
        <v>6</v>
      </c>
      <c r="O2753" t="s">
        <v>3</v>
      </c>
      <c r="P2753">
        <v>1</v>
      </c>
    </row>
    <row r="2754" spans="1:16" x14ac:dyDescent="0.35">
      <c r="A2754" t="s">
        <v>5972</v>
      </c>
      <c r="B2754" t="s">
        <v>1439</v>
      </c>
      <c r="C2754" t="s">
        <v>1402</v>
      </c>
      <c r="D2754" t="s">
        <v>332</v>
      </c>
      <c r="E2754" t="s">
        <v>1397</v>
      </c>
      <c r="F2754" t="s">
        <v>5973</v>
      </c>
      <c r="H2754" s="1">
        <v>45773</v>
      </c>
      <c r="I2754" t="s">
        <v>89</v>
      </c>
      <c r="J2754" t="s">
        <v>3</v>
      </c>
      <c r="K2754" t="s">
        <v>1</v>
      </c>
      <c r="L2754" t="s">
        <v>29</v>
      </c>
      <c r="M2754" t="s">
        <v>7747</v>
      </c>
      <c r="N2754">
        <v>6</v>
      </c>
      <c r="O2754" t="s">
        <v>3</v>
      </c>
      <c r="P2754">
        <v>1</v>
      </c>
    </row>
    <row r="2755" spans="1:16" x14ac:dyDescent="0.35">
      <c r="A2755" t="s">
        <v>3291</v>
      </c>
      <c r="B2755" t="s">
        <v>1884</v>
      </c>
      <c r="C2755" t="s">
        <v>1402</v>
      </c>
      <c r="D2755" t="s">
        <v>612</v>
      </c>
      <c r="E2755" t="s">
        <v>1397</v>
      </c>
      <c r="F2755" t="s">
        <v>3292</v>
      </c>
      <c r="H2755" s="1">
        <v>45773</v>
      </c>
      <c r="I2755" t="s">
        <v>195</v>
      </c>
      <c r="J2755" t="s">
        <v>1</v>
      </c>
      <c r="K2755" t="s">
        <v>124</v>
      </c>
      <c r="L2755" t="s">
        <v>29</v>
      </c>
      <c r="M2755" t="s">
        <v>7747</v>
      </c>
      <c r="N2755">
        <v>6</v>
      </c>
      <c r="P2755">
        <v>1</v>
      </c>
    </row>
    <row r="2756" spans="1:16" x14ac:dyDescent="0.35">
      <c r="A2756" t="s">
        <v>3291</v>
      </c>
      <c r="B2756" t="s">
        <v>2971</v>
      </c>
      <c r="C2756" t="s">
        <v>1558</v>
      </c>
      <c r="D2756" t="s">
        <v>612</v>
      </c>
      <c r="E2756" t="s">
        <v>1397</v>
      </c>
      <c r="F2756" t="s">
        <v>3293</v>
      </c>
      <c r="H2756" s="1">
        <v>45773</v>
      </c>
      <c r="I2756" t="s">
        <v>195</v>
      </c>
      <c r="J2756" t="s">
        <v>1</v>
      </c>
      <c r="K2756" t="s">
        <v>124</v>
      </c>
      <c r="L2756" t="s">
        <v>29</v>
      </c>
      <c r="M2756" t="s">
        <v>7747</v>
      </c>
      <c r="N2756">
        <v>6</v>
      </c>
      <c r="P2756">
        <v>1</v>
      </c>
    </row>
    <row r="2757" spans="1:16" x14ac:dyDescent="0.35">
      <c r="A2757" t="s">
        <v>3291</v>
      </c>
      <c r="B2757" t="s">
        <v>3294</v>
      </c>
      <c r="C2757" t="s">
        <v>1472</v>
      </c>
      <c r="D2757" t="s">
        <v>612</v>
      </c>
      <c r="E2757" t="s">
        <v>1397</v>
      </c>
      <c r="F2757" t="s">
        <v>5974</v>
      </c>
      <c r="H2757" s="1">
        <v>45773</v>
      </c>
      <c r="I2757" t="s">
        <v>195</v>
      </c>
      <c r="J2757" t="s">
        <v>1</v>
      </c>
      <c r="K2757" t="s">
        <v>124</v>
      </c>
      <c r="L2757" t="s">
        <v>29</v>
      </c>
      <c r="M2757" t="s">
        <v>1472</v>
      </c>
      <c r="N2757">
        <v>6</v>
      </c>
      <c r="P2757">
        <v>1</v>
      </c>
    </row>
    <row r="2758" spans="1:16" x14ac:dyDescent="0.35">
      <c r="A2758" t="s">
        <v>3296</v>
      </c>
      <c r="B2758" t="s">
        <v>3297</v>
      </c>
      <c r="C2758" t="s">
        <v>1396</v>
      </c>
      <c r="D2758" t="s">
        <v>97</v>
      </c>
      <c r="E2758" t="s">
        <v>1397</v>
      </c>
      <c r="F2758" t="s">
        <v>3298</v>
      </c>
      <c r="H2758" s="1">
        <v>45773</v>
      </c>
      <c r="I2758" t="s">
        <v>195</v>
      </c>
      <c r="J2758" t="s">
        <v>1</v>
      </c>
      <c r="K2758" t="s">
        <v>124</v>
      </c>
      <c r="L2758" t="s">
        <v>29</v>
      </c>
      <c r="M2758" t="s">
        <v>7747</v>
      </c>
      <c r="N2758">
        <v>6</v>
      </c>
      <c r="P2758">
        <v>1</v>
      </c>
    </row>
    <row r="2759" spans="1:16" x14ac:dyDescent="0.35">
      <c r="A2759" t="s">
        <v>2266</v>
      </c>
      <c r="B2759" t="s">
        <v>3299</v>
      </c>
      <c r="C2759" t="s">
        <v>1402</v>
      </c>
      <c r="D2759" t="s">
        <v>3300</v>
      </c>
      <c r="E2759" t="s">
        <v>1397</v>
      </c>
      <c r="F2759" t="s">
        <v>5975</v>
      </c>
      <c r="H2759" s="1">
        <v>45773</v>
      </c>
      <c r="I2759" t="s">
        <v>195</v>
      </c>
      <c r="J2759" t="s">
        <v>1</v>
      </c>
      <c r="K2759" t="s">
        <v>124</v>
      </c>
      <c r="L2759" t="s">
        <v>29</v>
      </c>
      <c r="M2759" t="s">
        <v>7747</v>
      </c>
      <c r="N2759">
        <v>6</v>
      </c>
      <c r="P2759">
        <v>1</v>
      </c>
    </row>
    <row r="2760" spans="1:16" x14ac:dyDescent="0.35">
      <c r="A2760" t="s">
        <v>3302</v>
      </c>
      <c r="B2760" t="s">
        <v>1898</v>
      </c>
      <c r="C2760" t="s">
        <v>1402</v>
      </c>
      <c r="D2760" t="s">
        <v>3300</v>
      </c>
      <c r="E2760" t="s">
        <v>1397</v>
      </c>
      <c r="F2760" t="s">
        <v>3303</v>
      </c>
      <c r="H2760" s="1">
        <v>45773</v>
      </c>
      <c r="I2760" t="s">
        <v>195</v>
      </c>
      <c r="J2760" t="s">
        <v>1</v>
      </c>
      <c r="K2760" t="s">
        <v>124</v>
      </c>
      <c r="L2760" t="s">
        <v>29</v>
      </c>
      <c r="M2760" t="s">
        <v>7747</v>
      </c>
      <c r="N2760">
        <v>6</v>
      </c>
      <c r="P2760">
        <v>1</v>
      </c>
    </row>
    <row r="2761" spans="1:16" x14ac:dyDescent="0.35">
      <c r="A2761" t="s">
        <v>3302</v>
      </c>
      <c r="B2761" t="s">
        <v>2271</v>
      </c>
      <c r="C2761" t="s">
        <v>1396</v>
      </c>
      <c r="D2761" t="s">
        <v>3300</v>
      </c>
      <c r="E2761" t="s">
        <v>1397</v>
      </c>
      <c r="F2761" t="s">
        <v>3304</v>
      </c>
      <c r="H2761" s="1">
        <v>45773</v>
      </c>
      <c r="I2761" t="s">
        <v>195</v>
      </c>
      <c r="J2761" t="s">
        <v>1</v>
      </c>
      <c r="K2761" t="s">
        <v>124</v>
      </c>
      <c r="L2761" t="s">
        <v>29</v>
      </c>
      <c r="M2761" t="s">
        <v>7747</v>
      </c>
      <c r="N2761">
        <v>6</v>
      </c>
      <c r="P2761">
        <v>1</v>
      </c>
    </row>
    <row r="2762" spans="1:16" x14ac:dyDescent="0.35">
      <c r="A2762" t="s">
        <v>3302</v>
      </c>
      <c r="B2762" t="s">
        <v>3305</v>
      </c>
      <c r="C2762" t="s">
        <v>1472</v>
      </c>
      <c r="D2762" t="s">
        <v>3300</v>
      </c>
      <c r="E2762" t="s">
        <v>1397</v>
      </c>
      <c r="F2762" t="s">
        <v>5976</v>
      </c>
      <c r="H2762" s="1">
        <v>45773</v>
      </c>
      <c r="I2762" t="s">
        <v>195</v>
      </c>
      <c r="J2762" t="s">
        <v>1</v>
      </c>
      <c r="K2762" t="s">
        <v>124</v>
      </c>
      <c r="L2762" t="s">
        <v>29</v>
      </c>
      <c r="M2762" t="s">
        <v>1472</v>
      </c>
      <c r="N2762">
        <v>6</v>
      </c>
      <c r="P2762">
        <v>1</v>
      </c>
    </row>
    <row r="2763" spans="1:16" x14ac:dyDescent="0.35">
      <c r="A2763" t="s">
        <v>3307</v>
      </c>
      <c r="B2763" t="s">
        <v>3308</v>
      </c>
      <c r="C2763" t="s">
        <v>1402</v>
      </c>
      <c r="D2763" t="s">
        <v>97</v>
      </c>
      <c r="E2763" t="s">
        <v>1397</v>
      </c>
      <c r="F2763" t="s">
        <v>5977</v>
      </c>
      <c r="H2763" s="1">
        <v>45773</v>
      </c>
      <c r="I2763" t="s">
        <v>195</v>
      </c>
      <c r="J2763" t="s">
        <v>1</v>
      </c>
      <c r="K2763" t="s">
        <v>124</v>
      </c>
      <c r="L2763" t="s">
        <v>29</v>
      </c>
      <c r="M2763" t="s">
        <v>7747</v>
      </c>
      <c r="N2763">
        <v>6</v>
      </c>
      <c r="P2763">
        <v>1</v>
      </c>
    </row>
    <row r="2764" spans="1:16" x14ac:dyDescent="0.35">
      <c r="A2764" t="s">
        <v>3307</v>
      </c>
      <c r="B2764" t="s">
        <v>1800</v>
      </c>
      <c r="C2764" t="s">
        <v>1402</v>
      </c>
      <c r="D2764" t="s">
        <v>97</v>
      </c>
      <c r="E2764" t="s">
        <v>1397</v>
      </c>
      <c r="F2764" t="s">
        <v>3310</v>
      </c>
      <c r="H2764" s="1">
        <v>45773</v>
      </c>
      <c r="I2764" t="s">
        <v>195</v>
      </c>
      <c r="J2764" t="s">
        <v>1</v>
      </c>
      <c r="K2764" t="s">
        <v>124</v>
      </c>
      <c r="L2764" t="s">
        <v>29</v>
      </c>
      <c r="M2764" t="s">
        <v>7747</v>
      </c>
      <c r="N2764">
        <v>6</v>
      </c>
      <c r="P2764">
        <v>1</v>
      </c>
    </row>
    <row r="2765" spans="1:16" x14ac:dyDescent="0.35">
      <c r="A2765" t="s">
        <v>3311</v>
      </c>
      <c r="B2765" t="s">
        <v>3036</v>
      </c>
      <c r="C2765" t="s">
        <v>1558</v>
      </c>
      <c r="D2765" t="s">
        <v>612</v>
      </c>
      <c r="E2765" t="s">
        <v>1397</v>
      </c>
      <c r="F2765" t="s">
        <v>3312</v>
      </c>
      <c r="H2765" s="1">
        <v>45773</v>
      </c>
      <c r="I2765" t="s">
        <v>195</v>
      </c>
      <c r="J2765" t="s">
        <v>1</v>
      </c>
      <c r="K2765" t="s">
        <v>124</v>
      </c>
      <c r="L2765" t="s">
        <v>29</v>
      </c>
      <c r="M2765" t="s">
        <v>7747</v>
      </c>
      <c r="N2765">
        <v>6</v>
      </c>
      <c r="P2765">
        <v>1</v>
      </c>
    </row>
    <row r="2766" spans="1:16" x14ac:dyDescent="0.35">
      <c r="A2766" t="s">
        <v>3315</v>
      </c>
      <c r="B2766" t="s">
        <v>3316</v>
      </c>
      <c r="C2766" t="s">
        <v>1402</v>
      </c>
      <c r="D2766" t="s">
        <v>97</v>
      </c>
      <c r="E2766" t="s">
        <v>1397</v>
      </c>
      <c r="F2766" t="s">
        <v>3317</v>
      </c>
      <c r="H2766" s="1">
        <v>45773</v>
      </c>
      <c r="I2766" t="s">
        <v>195</v>
      </c>
      <c r="J2766" t="s">
        <v>1</v>
      </c>
      <c r="K2766" t="s">
        <v>124</v>
      </c>
      <c r="L2766" t="s">
        <v>29</v>
      </c>
      <c r="M2766" t="s">
        <v>7747</v>
      </c>
      <c r="N2766">
        <v>6</v>
      </c>
      <c r="P2766">
        <v>1</v>
      </c>
    </row>
    <row r="2767" spans="1:16" x14ac:dyDescent="0.35">
      <c r="A2767" t="s">
        <v>3318</v>
      </c>
      <c r="B2767" t="s">
        <v>1425</v>
      </c>
      <c r="C2767" t="s">
        <v>1402</v>
      </c>
      <c r="D2767" t="s">
        <v>385</v>
      </c>
      <c r="E2767" t="s">
        <v>1397</v>
      </c>
      <c r="F2767" t="s">
        <v>3321</v>
      </c>
      <c r="H2767" s="1">
        <v>45773</v>
      </c>
      <c r="I2767" t="s">
        <v>195</v>
      </c>
      <c r="J2767" t="s">
        <v>1</v>
      </c>
      <c r="K2767" t="s">
        <v>124</v>
      </c>
      <c r="L2767" t="s">
        <v>29</v>
      </c>
      <c r="M2767" t="s">
        <v>7747</v>
      </c>
      <c r="N2767">
        <v>6</v>
      </c>
      <c r="P2767">
        <v>1</v>
      </c>
    </row>
    <row r="2768" spans="1:16" x14ac:dyDescent="0.35">
      <c r="A2768" t="s">
        <v>3318</v>
      </c>
      <c r="B2768" t="s">
        <v>3319</v>
      </c>
      <c r="C2768" t="s">
        <v>1396</v>
      </c>
      <c r="D2768" t="s">
        <v>385</v>
      </c>
      <c r="E2768" t="s">
        <v>1397</v>
      </c>
      <c r="F2768" t="s">
        <v>3320</v>
      </c>
      <c r="H2768" s="1">
        <v>45773</v>
      </c>
      <c r="I2768" t="s">
        <v>195</v>
      </c>
      <c r="J2768" t="s">
        <v>1</v>
      </c>
      <c r="K2768" t="s">
        <v>124</v>
      </c>
      <c r="L2768" t="s">
        <v>29</v>
      </c>
      <c r="M2768" t="s">
        <v>7747</v>
      </c>
      <c r="N2768">
        <v>6</v>
      </c>
      <c r="P2768">
        <v>1</v>
      </c>
    </row>
    <row r="2769" spans="1:16" x14ac:dyDescent="0.35">
      <c r="A2769" t="s">
        <v>3322</v>
      </c>
      <c r="B2769" t="s">
        <v>2096</v>
      </c>
      <c r="C2769" t="s">
        <v>1402</v>
      </c>
      <c r="D2769" t="s">
        <v>3300</v>
      </c>
      <c r="E2769" t="s">
        <v>1397</v>
      </c>
      <c r="F2769" t="s">
        <v>3323</v>
      </c>
      <c r="H2769" s="1">
        <v>45773</v>
      </c>
      <c r="I2769" t="s">
        <v>195</v>
      </c>
      <c r="J2769" t="s">
        <v>1</v>
      </c>
      <c r="K2769" t="s">
        <v>124</v>
      </c>
      <c r="L2769" t="s">
        <v>29</v>
      </c>
      <c r="M2769" t="s">
        <v>7747</v>
      </c>
      <c r="N2769">
        <v>6</v>
      </c>
      <c r="P2769">
        <v>1</v>
      </c>
    </row>
    <row r="2770" spans="1:16" x14ac:dyDescent="0.35">
      <c r="A2770" t="s">
        <v>3322</v>
      </c>
      <c r="B2770" t="s">
        <v>2219</v>
      </c>
      <c r="C2770" t="s">
        <v>1396</v>
      </c>
      <c r="D2770" t="s">
        <v>3300</v>
      </c>
      <c r="E2770" t="s">
        <v>1397</v>
      </c>
      <c r="F2770" t="s">
        <v>3324</v>
      </c>
      <c r="H2770" s="1">
        <v>45773</v>
      </c>
      <c r="I2770" t="s">
        <v>195</v>
      </c>
      <c r="J2770" t="s">
        <v>1</v>
      </c>
      <c r="K2770" t="s">
        <v>124</v>
      </c>
      <c r="L2770" t="s">
        <v>29</v>
      </c>
      <c r="M2770" t="s">
        <v>7747</v>
      </c>
      <c r="N2770">
        <v>6</v>
      </c>
      <c r="P2770">
        <v>1</v>
      </c>
    </row>
    <row r="2771" spans="1:16" x14ac:dyDescent="0.35">
      <c r="A2771" t="s">
        <v>3325</v>
      </c>
      <c r="B2771" t="s">
        <v>2080</v>
      </c>
      <c r="C2771" t="s">
        <v>1396</v>
      </c>
      <c r="D2771" t="s">
        <v>3300</v>
      </c>
      <c r="E2771" t="s">
        <v>1397</v>
      </c>
      <c r="F2771" t="s">
        <v>3326</v>
      </c>
      <c r="H2771" s="1">
        <v>45773</v>
      </c>
      <c r="I2771" t="s">
        <v>195</v>
      </c>
      <c r="J2771" t="s">
        <v>1</v>
      </c>
      <c r="K2771" t="s">
        <v>124</v>
      </c>
      <c r="L2771" t="s">
        <v>29</v>
      </c>
      <c r="M2771" t="s">
        <v>7747</v>
      </c>
      <c r="N2771">
        <v>6</v>
      </c>
      <c r="P2771">
        <v>1</v>
      </c>
    </row>
    <row r="2772" spans="1:16" x14ac:dyDescent="0.35">
      <c r="A2772" t="s">
        <v>3327</v>
      </c>
      <c r="B2772" t="s">
        <v>3328</v>
      </c>
      <c r="C2772" t="s">
        <v>1396</v>
      </c>
      <c r="D2772" t="s">
        <v>3300</v>
      </c>
      <c r="E2772" t="s">
        <v>1397</v>
      </c>
      <c r="F2772" t="s">
        <v>3329</v>
      </c>
      <c r="H2772" s="1">
        <v>45773</v>
      </c>
      <c r="I2772" t="s">
        <v>195</v>
      </c>
      <c r="J2772" t="s">
        <v>1</v>
      </c>
      <c r="K2772" t="s">
        <v>124</v>
      </c>
      <c r="L2772" t="s">
        <v>29</v>
      </c>
      <c r="M2772" t="s">
        <v>7747</v>
      </c>
      <c r="N2772">
        <v>6</v>
      </c>
      <c r="P2772">
        <v>1</v>
      </c>
    </row>
    <row r="2773" spans="1:16" x14ac:dyDescent="0.35">
      <c r="A2773" t="s">
        <v>3330</v>
      </c>
      <c r="B2773" t="s">
        <v>3331</v>
      </c>
      <c r="C2773" t="s">
        <v>1402</v>
      </c>
      <c r="D2773" t="s">
        <v>612</v>
      </c>
      <c r="E2773" t="s">
        <v>1397</v>
      </c>
      <c r="F2773" t="s">
        <v>3332</v>
      </c>
      <c r="H2773" s="1">
        <v>45773</v>
      </c>
      <c r="I2773" t="s">
        <v>195</v>
      </c>
      <c r="J2773" t="s">
        <v>1</v>
      </c>
      <c r="K2773" t="s">
        <v>124</v>
      </c>
      <c r="L2773" t="s">
        <v>29</v>
      </c>
      <c r="M2773" t="s">
        <v>7747</v>
      </c>
      <c r="N2773">
        <v>6</v>
      </c>
      <c r="P2773">
        <v>1</v>
      </c>
    </row>
    <row r="2774" spans="1:16" x14ac:dyDescent="0.35">
      <c r="A2774" t="s">
        <v>3333</v>
      </c>
      <c r="B2774" t="s">
        <v>3334</v>
      </c>
      <c r="C2774" t="s">
        <v>1396</v>
      </c>
      <c r="D2774" t="s">
        <v>3300</v>
      </c>
      <c r="E2774" t="s">
        <v>1397</v>
      </c>
      <c r="F2774" t="s">
        <v>3335</v>
      </c>
      <c r="H2774" s="1">
        <v>45773</v>
      </c>
      <c r="I2774" t="s">
        <v>195</v>
      </c>
      <c r="J2774" t="s">
        <v>1</v>
      </c>
      <c r="K2774" t="s">
        <v>124</v>
      </c>
      <c r="L2774" t="s">
        <v>29</v>
      </c>
      <c r="M2774" t="s">
        <v>7747</v>
      </c>
      <c r="N2774">
        <v>6</v>
      </c>
      <c r="P2774">
        <v>1</v>
      </c>
    </row>
    <row r="2775" spans="1:16" x14ac:dyDescent="0.35">
      <c r="A2775" t="s">
        <v>5978</v>
      </c>
      <c r="B2775" t="s">
        <v>1699</v>
      </c>
      <c r="C2775" t="s">
        <v>1402</v>
      </c>
      <c r="D2775" t="s">
        <v>3122</v>
      </c>
      <c r="E2775" t="s">
        <v>1397</v>
      </c>
      <c r="F2775" t="s">
        <v>5979</v>
      </c>
      <c r="H2775" s="1">
        <v>45773</v>
      </c>
      <c r="I2775" t="s">
        <v>195</v>
      </c>
      <c r="J2775" t="s">
        <v>1</v>
      </c>
      <c r="K2775" t="s">
        <v>124</v>
      </c>
      <c r="L2775" t="s">
        <v>29</v>
      </c>
      <c r="M2775" t="s">
        <v>7747</v>
      </c>
      <c r="N2775">
        <v>6</v>
      </c>
      <c r="P2775">
        <v>1</v>
      </c>
    </row>
    <row r="2776" spans="1:16" x14ac:dyDescent="0.35">
      <c r="A2776" t="s">
        <v>3336</v>
      </c>
      <c r="B2776" t="s">
        <v>1800</v>
      </c>
      <c r="C2776" t="s">
        <v>1402</v>
      </c>
      <c r="D2776" t="s">
        <v>97</v>
      </c>
      <c r="E2776" t="s">
        <v>1397</v>
      </c>
      <c r="F2776" t="s">
        <v>3337</v>
      </c>
      <c r="H2776" s="1">
        <v>45773</v>
      </c>
      <c r="I2776" t="s">
        <v>195</v>
      </c>
      <c r="J2776" t="s">
        <v>1</v>
      </c>
      <c r="K2776" t="s">
        <v>124</v>
      </c>
      <c r="L2776" t="s">
        <v>29</v>
      </c>
      <c r="M2776" t="s">
        <v>7747</v>
      </c>
      <c r="N2776">
        <v>6</v>
      </c>
      <c r="P2776">
        <v>1</v>
      </c>
    </row>
    <row r="2777" spans="1:16" x14ac:dyDescent="0.35">
      <c r="A2777" t="s">
        <v>3336</v>
      </c>
      <c r="B2777" t="s">
        <v>1857</v>
      </c>
      <c r="C2777" t="s">
        <v>1402</v>
      </c>
      <c r="D2777" t="s">
        <v>97</v>
      </c>
      <c r="E2777" t="s">
        <v>1397</v>
      </c>
      <c r="F2777" t="s">
        <v>3338</v>
      </c>
      <c r="H2777" s="1">
        <v>45773</v>
      </c>
      <c r="I2777" t="s">
        <v>195</v>
      </c>
      <c r="J2777" t="s">
        <v>1</v>
      </c>
      <c r="K2777" t="s">
        <v>124</v>
      </c>
      <c r="L2777" t="s">
        <v>29</v>
      </c>
      <c r="M2777" t="s">
        <v>7747</v>
      </c>
      <c r="N2777">
        <v>6</v>
      </c>
      <c r="P2777">
        <v>1</v>
      </c>
    </row>
    <row r="2778" spans="1:16" x14ac:dyDescent="0.35">
      <c r="A2778" t="s">
        <v>3336</v>
      </c>
      <c r="B2778" t="s">
        <v>1637</v>
      </c>
      <c r="C2778" t="s">
        <v>1396</v>
      </c>
      <c r="D2778" t="s">
        <v>97</v>
      </c>
      <c r="E2778" t="s">
        <v>1397</v>
      </c>
      <c r="F2778" t="s">
        <v>3339</v>
      </c>
      <c r="H2778" s="1">
        <v>45773</v>
      </c>
      <c r="I2778" t="s">
        <v>195</v>
      </c>
      <c r="J2778" t="s">
        <v>1</v>
      </c>
      <c r="K2778" t="s">
        <v>124</v>
      </c>
      <c r="L2778" t="s">
        <v>29</v>
      </c>
      <c r="M2778" t="s">
        <v>7747</v>
      </c>
      <c r="N2778">
        <v>6</v>
      </c>
      <c r="P2778">
        <v>1</v>
      </c>
    </row>
    <row r="2779" spans="1:16" x14ac:dyDescent="0.35">
      <c r="A2779" t="s">
        <v>5980</v>
      </c>
      <c r="B2779" t="s">
        <v>2042</v>
      </c>
      <c r="C2779" t="s">
        <v>3105</v>
      </c>
      <c r="D2779" t="s">
        <v>1526</v>
      </c>
      <c r="E2779" t="s">
        <v>1512</v>
      </c>
      <c r="H2779" s="1">
        <v>45773</v>
      </c>
      <c r="I2779" t="s">
        <v>195</v>
      </c>
      <c r="J2779" t="s">
        <v>1</v>
      </c>
      <c r="K2779" t="s">
        <v>124</v>
      </c>
      <c r="L2779" t="s">
        <v>29</v>
      </c>
      <c r="M2779" t="s">
        <v>7747</v>
      </c>
      <c r="N2779">
        <v>6</v>
      </c>
      <c r="P2779">
        <v>1</v>
      </c>
    </row>
    <row r="2780" spans="1:16" x14ac:dyDescent="0.35">
      <c r="A2780" t="s">
        <v>5981</v>
      </c>
      <c r="B2780" t="s">
        <v>1972</v>
      </c>
      <c r="C2780" t="s">
        <v>1402</v>
      </c>
      <c r="D2780" t="s">
        <v>385</v>
      </c>
      <c r="E2780" t="s">
        <v>1397</v>
      </c>
      <c r="F2780" t="s">
        <v>5982</v>
      </c>
      <c r="H2780" s="1">
        <v>45773</v>
      </c>
      <c r="I2780" t="s">
        <v>195</v>
      </c>
      <c r="J2780" t="s">
        <v>1</v>
      </c>
      <c r="K2780" t="s">
        <v>124</v>
      </c>
      <c r="L2780" t="s">
        <v>29</v>
      </c>
      <c r="M2780" t="s">
        <v>7747</v>
      </c>
      <c r="N2780">
        <v>6</v>
      </c>
      <c r="P2780">
        <v>1</v>
      </c>
    </row>
    <row r="2781" spans="1:16" x14ac:dyDescent="0.35">
      <c r="A2781" t="s">
        <v>3340</v>
      </c>
      <c r="B2781" t="s">
        <v>1852</v>
      </c>
      <c r="C2781" t="s">
        <v>1402</v>
      </c>
      <c r="D2781" t="s">
        <v>97</v>
      </c>
      <c r="E2781" t="s">
        <v>1397</v>
      </c>
      <c r="F2781" t="s">
        <v>3341</v>
      </c>
      <c r="H2781" s="1">
        <v>45773</v>
      </c>
      <c r="I2781" t="s">
        <v>195</v>
      </c>
      <c r="J2781" t="s">
        <v>1</v>
      </c>
      <c r="K2781" t="s">
        <v>124</v>
      </c>
      <c r="L2781" t="s">
        <v>29</v>
      </c>
      <c r="M2781" t="s">
        <v>7747</v>
      </c>
      <c r="N2781">
        <v>6</v>
      </c>
      <c r="P2781">
        <v>1</v>
      </c>
    </row>
    <row r="2782" spans="1:16" x14ac:dyDescent="0.35">
      <c r="A2782" t="s">
        <v>3342</v>
      </c>
      <c r="B2782" t="s">
        <v>1452</v>
      </c>
      <c r="C2782" t="s">
        <v>1402</v>
      </c>
      <c r="D2782" t="s">
        <v>3300</v>
      </c>
      <c r="E2782" t="s">
        <v>1397</v>
      </c>
      <c r="F2782" t="s">
        <v>3343</v>
      </c>
      <c r="H2782" s="1">
        <v>45773</v>
      </c>
      <c r="I2782" t="s">
        <v>195</v>
      </c>
      <c r="J2782" t="s">
        <v>1</v>
      </c>
      <c r="K2782" t="s">
        <v>124</v>
      </c>
      <c r="L2782" t="s">
        <v>29</v>
      </c>
      <c r="M2782" t="s">
        <v>7747</v>
      </c>
      <c r="N2782">
        <v>6</v>
      </c>
      <c r="P2782">
        <v>1</v>
      </c>
    </row>
    <row r="2783" spans="1:16" x14ac:dyDescent="0.35">
      <c r="A2783" t="s">
        <v>3344</v>
      </c>
      <c r="B2783" t="s">
        <v>3345</v>
      </c>
      <c r="C2783" t="s">
        <v>1396</v>
      </c>
      <c r="D2783" t="s">
        <v>97</v>
      </c>
      <c r="E2783" t="s">
        <v>1397</v>
      </c>
      <c r="F2783" t="s">
        <v>3346</v>
      </c>
      <c r="H2783" s="1">
        <v>45773</v>
      </c>
      <c r="I2783" t="s">
        <v>195</v>
      </c>
      <c r="J2783" t="s">
        <v>1</v>
      </c>
      <c r="K2783" t="s">
        <v>124</v>
      </c>
      <c r="L2783" t="s">
        <v>29</v>
      </c>
      <c r="M2783" t="s">
        <v>7747</v>
      </c>
      <c r="N2783">
        <v>6</v>
      </c>
      <c r="P2783">
        <v>1</v>
      </c>
    </row>
    <row r="2784" spans="1:16" x14ac:dyDescent="0.35">
      <c r="A2784" t="s">
        <v>3347</v>
      </c>
      <c r="B2784" t="s">
        <v>3348</v>
      </c>
      <c r="C2784" t="s">
        <v>1402</v>
      </c>
      <c r="D2784" t="s">
        <v>97</v>
      </c>
      <c r="E2784" t="s">
        <v>1397</v>
      </c>
      <c r="F2784" t="s">
        <v>3349</v>
      </c>
      <c r="H2784" s="1">
        <v>45773</v>
      </c>
      <c r="I2784" t="s">
        <v>195</v>
      </c>
      <c r="J2784" t="s">
        <v>1</v>
      </c>
      <c r="K2784" t="s">
        <v>124</v>
      </c>
      <c r="L2784" t="s">
        <v>29</v>
      </c>
      <c r="M2784" t="s">
        <v>7747</v>
      </c>
      <c r="N2784">
        <v>6</v>
      </c>
      <c r="P2784">
        <v>1</v>
      </c>
    </row>
    <row r="2785" spans="1:16" x14ac:dyDescent="0.35">
      <c r="A2785" t="s">
        <v>3350</v>
      </c>
      <c r="B2785" t="s">
        <v>1699</v>
      </c>
      <c r="C2785" t="s">
        <v>1402</v>
      </c>
      <c r="D2785" t="s">
        <v>3300</v>
      </c>
      <c r="E2785" t="s">
        <v>1397</v>
      </c>
      <c r="F2785" t="s">
        <v>3351</v>
      </c>
      <c r="H2785" s="1">
        <v>45773</v>
      </c>
      <c r="I2785" t="s">
        <v>195</v>
      </c>
      <c r="J2785" t="s">
        <v>1</v>
      </c>
      <c r="K2785" t="s">
        <v>124</v>
      </c>
      <c r="L2785" t="s">
        <v>29</v>
      </c>
      <c r="M2785" t="s">
        <v>7747</v>
      </c>
      <c r="N2785">
        <v>6</v>
      </c>
      <c r="P2785">
        <v>1</v>
      </c>
    </row>
    <row r="2786" spans="1:16" x14ac:dyDescent="0.35">
      <c r="A2786" t="s">
        <v>3350</v>
      </c>
      <c r="B2786" t="s">
        <v>2224</v>
      </c>
      <c r="C2786" t="s">
        <v>1396</v>
      </c>
      <c r="D2786" t="s">
        <v>3300</v>
      </c>
      <c r="E2786" t="s">
        <v>1397</v>
      </c>
      <c r="F2786" t="s">
        <v>3353</v>
      </c>
      <c r="H2786" s="1">
        <v>45773</v>
      </c>
      <c r="I2786" t="s">
        <v>195</v>
      </c>
      <c r="J2786" t="s">
        <v>1</v>
      </c>
      <c r="K2786" t="s">
        <v>124</v>
      </c>
      <c r="L2786" t="s">
        <v>29</v>
      </c>
      <c r="M2786" t="s">
        <v>7747</v>
      </c>
      <c r="N2786">
        <v>6</v>
      </c>
      <c r="P2786">
        <v>1</v>
      </c>
    </row>
    <row r="2787" spans="1:16" x14ac:dyDescent="0.35">
      <c r="A2787" t="s">
        <v>3350</v>
      </c>
      <c r="B2787" t="s">
        <v>2146</v>
      </c>
      <c r="C2787" t="s">
        <v>1402</v>
      </c>
      <c r="D2787" t="s">
        <v>3300</v>
      </c>
      <c r="E2787" t="s">
        <v>1397</v>
      </c>
      <c r="F2787" t="s">
        <v>3354</v>
      </c>
      <c r="H2787" s="1">
        <v>45773</v>
      </c>
      <c r="I2787" t="s">
        <v>195</v>
      </c>
      <c r="J2787" t="s">
        <v>1</v>
      </c>
      <c r="K2787" t="s">
        <v>124</v>
      </c>
      <c r="L2787" t="s">
        <v>29</v>
      </c>
      <c r="M2787" t="s">
        <v>7747</v>
      </c>
      <c r="N2787">
        <v>6</v>
      </c>
      <c r="P2787">
        <v>1</v>
      </c>
    </row>
    <row r="2788" spans="1:16" x14ac:dyDescent="0.35">
      <c r="A2788" t="s">
        <v>3350</v>
      </c>
      <c r="B2788" t="s">
        <v>2355</v>
      </c>
      <c r="C2788" t="s">
        <v>1396</v>
      </c>
      <c r="D2788" t="s">
        <v>3300</v>
      </c>
      <c r="E2788" t="s">
        <v>1397</v>
      </c>
      <c r="F2788" t="s">
        <v>3352</v>
      </c>
      <c r="H2788" s="1">
        <v>45773</v>
      </c>
      <c r="I2788" t="s">
        <v>195</v>
      </c>
      <c r="J2788" t="s">
        <v>1</v>
      </c>
      <c r="K2788" t="s">
        <v>124</v>
      </c>
      <c r="L2788" t="s">
        <v>29</v>
      </c>
      <c r="M2788" t="s">
        <v>7747</v>
      </c>
      <c r="N2788">
        <v>6</v>
      </c>
      <c r="P2788">
        <v>1</v>
      </c>
    </row>
    <row r="2789" spans="1:16" x14ac:dyDescent="0.35">
      <c r="A2789" t="s">
        <v>3355</v>
      </c>
      <c r="B2789" t="s">
        <v>2271</v>
      </c>
      <c r="C2789" t="s">
        <v>1396</v>
      </c>
      <c r="D2789" t="s">
        <v>3300</v>
      </c>
      <c r="E2789" t="s">
        <v>1397</v>
      </c>
      <c r="F2789" t="s">
        <v>3356</v>
      </c>
      <c r="H2789" s="1">
        <v>45773</v>
      </c>
      <c r="I2789" t="s">
        <v>195</v>
      </c>
      <c r="J2789" t="s">
        <v>1</v>
      </c>
      <c r="K2789" t="s">
        <v>124</v>
      </c>
      <c r="L2789" t="s">
        <v>29</v>
      </c>
      <c r="M2789" t="s">
        <v>7747</v>
      </c>
      <c r="N2789">
        <v>6</v>
      </c>
      <c r="P2789">
        <v>1</v>
      </c>
    </row>
    <row r="2790" spans="1:16" x14ac:dyDescent="0.35">
      <c r="A2790" t="s">
        <v>3357</v>
      </c>
      <c r="B2790" t="s">
        <v>3358</v>
      </c>
      <c r="C2790" t="s">
        <v>1402</v>
      </c>
      <c r="D2790" t="s">
        <v>3300</v>
      </c>
      <c r="E2790" t="s">
        <v>1397</v>
      </c>
      <c r="F2790" t="s">
        <v>3359</v>
      </c>
      <c r="H2790" s="1">
        <v>45773</v>
      </c>
      <c r="I2790" t="s">
        <v>195</v>
      </c>
      <c r="J2790" t="s">
        <v>1</v>
      </c>
      <c r="K2790" t="s">
        <v>124</v>
      </c>
      <c r="L2790" t="s">
        <v>29</v>
      </c>
      <c r="M2790" t="s">
        <v>7747</v>
      </c>
      <c r="N2790">
        <v>6</v>
      </c>
      <c r="P2790">
        <v>1</v>
      </c>
    </row>
    <row r="2791" spans="1:16" x14ac:dyDescent="0.35">
      <c r="A2791" t="s">
        <v>3360</v>
      </c>
      <c r="B2791" t="s">
        <v>3361</v>
      </c>
      <c r="C2791" t="s">
        <v>1402</v>
      </c>
      <c r="D2791" t="s">
        <v>97</v>
      </c>
      <c r="E2791" t="s">
        <v>1397</v>
      </c>
      <c r="F2791" t="s">
        <v>3362</v>
      </c>
      <c r="H2791" s="1">
        <v>45773</v>
      </c>
      <c r="I2791" t="s">
        <v>195</v>
      </c>
      <c r="J2791" t="s">
        <v>1</v>
      </c>
      <c r="K2791" t="s">
        <v>124</v>
      </c>
      <c r="L2791" t="s">
        <v>29</v>
      </c>
      <c r="M2791" t="s">
        <v>7747</v>
      </c>
      <c r="N2791">
        <v>6</v>
      </c>
      <c r="P2791">
        <v>1</v>
      </c>
    </row>
    <row r="2792" spans="1:16" x14ac:dyDescent="0.35">
      <c r="A2792" t="s">
        <v>3363</v>
      </c>
      <c r="B2792" t="s">
        <v>3364</v>
      </c>
      <c r="C2792" t="s">
        <v>3117</v>
      </c>
      <c r="D2792" t="s">
        <v>1526</v>
      </c>
      <c r="E2792" t="s">
        <v>1397</v>
      </c>
      <c r="F2792" t="s">
        <v>3365</v>
      </c>
      <c r="H2792" s="1">
        <v>45773</v>
      </c>
      <c r="I2792" t="s">
        <v>195</v>
      </c>
      <c r="J2792" t="s">
        <v>1</v>
      </c>
      <c r="K2792" t="s">
        <v>124</v>
      </c>
      <c r="L2792" t="s">
        <v>29</v>
      </c>
      <c r="M2792" t="s">
        <v>7747</v>
      </c>
      <c r="N2792">
        <v>6</v>
      </c>
      <c r="P2792">
        <v>1</v>
      </c>
    </row>
    <row r="2793" spans="1:16" x14ac:dyDescent="0.35">
      <c r="A2793" t="s">
        <v>3363</v>
      </c>
      <c r="B2793" t="s">
        <v>2920</v>
      </c>
      <c r="C2793" t="s">
        <v>4018</v>
      </c>
      <c r="D2793" t="s">
        <v>1526</v>
      </c>
      <c r="E2793" t="s">
        <v>1397</v>
      </c>
      <c r="F2793" t="s">
        <v>3366</v>
      </c>
      <c r="H2793" s="1">
        <v>45773</v>
      </c>
      <c r="I2793" t="s">
        <v>195</v>
      </c>
      <c r="J2793" t="s">
        <v>1</v>
      </c>
      <c r="K2793" t="s">
        <v>124</v>
      </c>
      <c r="L2793" t="s">
        <v>29</v>
      </c>
      <c r="M2793" t="s">
        <v>1472</v>
      </c>
      <c r="N2793">
        <v>6</v>
      </c>
      <c r="P2793">
        <v>1</v>
      </c>
    </row>
    <row r="2794" spans="1:16" x14ac:dyDescent="0.35">
      <c r="A2794" t="s">
        <v>3367</v>
      </c>
      <c r="B2794" t="s">
        <v>3196</v>
      </c>
      <c r="C2794" t="s">
        <v>1558</v>
      </c>
      <c r="D2794" t="s">
        <v>612</v>
      </c>
      <c r="E2794" t="s">
        <v>1397</v>
      </c>
      <c r="F2794" t="s">
        <v>3368</v>
      </c>
      <c r="H2794" s="1">
        <v>45773</v>
      </c>
      <c r="I2794" t="s">
        <v>195</v>
      </c>
      <c r="J2794" t="s">
        <v>1</v>
      </c>
      <c r="K2794" t="s">
        <v>124</v>
      </c>
      <c r="L2794" t="s">
        <v>29</v>
      </c>
      <c r="M2794" t="s">
        <v>7747</v>
      </c>
      <c r="N2794">
        <v>6</v>
      </c>
      <c r="P2794">
        <v>1</v>
      </c>
    </row>
    <row r="2795" spans="1:16" x14ac:dyDescent="0.35">
      <c r="A2795" t="s">
        <v>3371</v>
      </c>
      <c r="B2795" t="s">
        <v>2800</v>
      </c>
      <c r="C2795" t="s">
        <v>1402</v>
      </c>
      <c r="D2795" t="s">
        <v>612</v>
      </c>
      <c r="E2795" t="s">
        <v>1397</v>
      </c>
      <c r="F2795" t="s">
        <v>3372</v>
      </c>
      <c r="H2795" s="1">
        <v>45773</v>
      </c>
      <c r="I2795" t="s">
        <v>195</v>
      </c>
      <c r="J2795" t="s">
        <v>1</v>
      </c>
      <c r="K2795" t="s">
        <v>124</v>
      </c>
      <c r="L2795" t="s">
        <v>29</v>
      </c>
      <c r="M2795" t="s">
        <v>7747</v>
      </c>
      <c r="N2795">
        <v>6</v>
      </c>
      <c r="P2795">
        <v>1</v>
      </c>
    </row>
    <row r="2796" spans="1:16" x14ac:dyDescent="0.35">
      <c r="A2796" t="s">
        <v>3371</v>
      </c>
      <c r="B2796" t="s">
        <v>2146</v>
      </c>
      <c r="C2796" t="s">
        <v>1402</v>
      </c>
      <c r="D2796" t="s">
        <v>612</v>
      </c>
      <c r="E2796" t="s">
        <v>1397</v>
      </c>
      <c r="F2796" t="s">
        <v>3373</v>
      </c>
      <c r="H2796" s="1">
        <v>45773</v>
      </c>
      <c r="I2796" t="s">
        <v>195</v>
      </c>
      <c r="J2796" t="s">
        <v>1</v>
      </c>
      <c r="K2796" t="s">
        <v>124</v>
      </c>
      <c r="L2796" t="s">
        <v>29</v>
      </c>
      <c r="M2796" t="s">
        <v>7747</v>
      </c>
      <c r="N2796">
        <v>6</v>
      </c>
      <c r="P2796">
        <v>1</v>
      </c>
    </row>
    <row r="2797" spans="1:16" x14ac:dyDescent="0.35">
      <c r="A2797" t="s">
        <v>3374</v>
      </c>
      <c r="B2797" t="s">
        <v>3375</v>
      </c>
      <c r="C2797" t="s">
        <v>1396</v>
      </c>
      <c r="D2797" t="s">
        <v>97</v>
      </c>
      <c r="E2797" t="s">
        <v>1397</v>
      </c>
      <c r="F2797" t="s">
        <v>3376</v>
      </c>
      <c r="H2797" s="1">
        <v>45773</v>
      </c>
      <c r="I2797" t="s">
        <v>195</v>
      </c>
      <c r="J2797" t="s">
        <v>1</v>
      </c>
      <c r="K2797" t="s">
        <v>124</v>
      </c>
      <c r="L2797" t="s">
        <v>29</v>
      </c>
      <c r="M2797" t="s">
        <v>7747</v>
      </c>
      <c r="N2797">
        <v>6</v>
      </c>
      <c r="P2797">
        <v>1</v>
      </c>
    </row>
    <row r="2798" spans="1:16" x14ac:dyDescent="0.35">
      <c r="A2798" t="s">
        <v>3377</v>
      </c>
      <c r="B2798" t="s">
        <v>3378</v>
      </c>
      <c r="C2798" t="s">
        <v>1402</v>
      </c>
      <c r="D2798" t="s">
        <v>97</v>
      </c>
      <c r="E2798" t="s">
        <v>1397</v>
      </c>
      <c r="F2798" t="s">
        <v>3379</v>
      </c>
      <c r="H2798" s="1">
        <v>45773</v>
      </c>
      <c r="I2798" t="s">
        <v>195</v>
      </c>
      <c r="J2798" t="s">
        <v>1</v>
      </c>
      <c r="K2798" t="s">
        <v>124</v>
      </c>
      <c r="L2798" t="s">
        <v>29</v>
      </c>
      <c r="M2798" t="s">
        <v>7747</v>
      </c>
      <c r="N2798">
        <v>6</v>
      </c>
      <c r="P2798">
        <v>1</v>
      </c>
    </row>
    <row r="2799" spans="1:16" x14ac:dyDescent="0.35">
      <c r="A2799" t="s">
        <v>3380</v>
      </c>
      <c r="B2799" t="s">
        <v>3381</v>
      </c>
      <c r="C2799" t="s">
        <v>1396</v>
      </c>
      <c r="D2799" t="s">
        <v>97</v>
      </c>
      <c r="E2799" t="s">
        <v>1397</v>
      </c>
      <c r="F2799" t="s">
        <v>3382</v>
      </c>
      <c r="H2799" s="1">
        <v>45773</v>
      </c>
      <c r="I2799" t="s">
        <v>195</v>
      </c>
      <c r="J2799" t="s">
        <v>1</v>
      </c>
      <c r="K2799" t="s">
        <v>124</v>
      </c>
      <c r="L2799" t="s">
        <v>29</v>
      </c>
      <c r="M2799" t="s">
        <v>7747</v>
      </c>
      <c r="N2799">
        <v>6</v>
      </c>
      <c r="P2799">
        <v>1</v>
      </c>
    </row>
    <row r="2800" spans="1:16" x14ac:dyDescent="0.35">
      <c r="A2800" t="s">
        <v>3383</v>
      </c>
      <c r="B2800" t="s">
        <v>3345</v>
      </c>
      <c r="C2800" t="s">
        <v>1396</v>
      </c>
      <c r="D2800" t="s">
        <v>97</v>
      </c>
      <c r="E2800" t="s">
        <v>1397</v>
      </c>
      <c r="F2800" t="s">
        <v>3384</v>
      </c>
      <c r="H2800" s="1">
        <v>45773</v>
      </c>
      <c r="I2800" t="s">
        <v>195</v>
      </c>
      <c r="J2800" t="s">
        <v>1</v>
      </c>
      <c r="K2800" t="s">
        <v>124</v>
      </c>
      <c r="L2800" t="s">
        <v>29</v>
      </c>
      <c r="M2800" t="s">
        <v>7747</v>
      </c>
      <c r="N2800">
        <v>6</v>
      </c>
      <c r="P2800">
        <v>1</v>
      </c>
    </row>
    <row r="2801" spans="1:16" x14ac:dyDescent="0.35">
      <c r="A2801" t="s">
        <v>3394</v>
      </c>
      <c r="B2801" t="s">
        <v>3395</v>
      </c>
      <c r="C2801" t="s">
        <v>1396</v>
      </c>
      <c r="D2801" t="s">
        <v>3300</v>
      </c>
      <c r="E2801" t="s">
        <v>1397</v>
      </c>
      <c r="F2801" t="s">
        <v>5983</v>
      </c>
      <c r="H2801" s="1">
        <v>45773</v>
      </c>
      <c r="I2801" t="s">
        <v>195</v>
      </c>
      <c r="J2801" t="s">
        <v>1</v>
      </c>
      <c r="K2801" t="s">
        <v>124</v>
      </c>
      <c r="L2801" t="s">
        <v>29</v>
      </c>
      <c r="M2801" t="s">
        <v>7747</v>
      </c>
      <c r="N2801">
        <v>6</v>
      </c>
      <c r="P2801">
        <v>1</v>
      </c>
    </row>
    <row r="2802" spans="1:16" x14ac:dyDescent="0.35">
      <c r="A2802" t="s">
        <v>3397</v>
      </c>
      <c r="B2802" t="s">
        <v>2450</v>
      </c>
      <c r="C2802" t="s">
        <v>1472</v>
      </c>
      <c r="D2802" t="s">
        <v>97</v>
      </c>
      <c r="E2802" t="s">
        <v>1397</v>
      </c>
      <c r="F2802" t="s">
        <v>5984</v>
      </c>
      <c r="H2802" s="1">
        <v>45773</v>
      </c>
      <c r="I2802" t="s">
        <v>195</v>
      </c>
      <c r="J2802" t="s">
        <v>1</v>
      </c>
      <c r="K2802" t="s">
        <v>124</v>
      </c>
      <c r="L2802" t="s">
        <v>29</v>
      </c>
      <c r="M2802" t="s">
        <v>1472</v>
      </c>
      <c r="N2802">
        <v>6</v>
      </c>
      <c r="P2802">
        <v>1</v>
      </c>
    </row>
    <row r="2803" spans="1:16" x14ac:dyDescent="0.35">
      <c r="A2803" t="s">
        <v>5985</v>
      </c>
      <c r="B2803" t="s">
        <v>1954</v>
      </c>
      <c r="C2803" t="s">
        <v>3117</v>
      </c>
      <c r="D2803" t="s">
        <v>1526</v>
      </c>
      <c r="E2803" t="s">
        <v>1512</v>
      </c>
      <c r="H2803" s="1">
        <v>45773</v>
      </c>
      <c r="I2803" t="s">
        <v>195</v>
      </c>
      <c r="J2803" t="s">
        <v>1</v>
      </c>
      <c r="K2803" t="s">
        <v>124</v>
      </c>
      <c r="L2803" t="s">
        <v>29</v>
      </c>
      <c r="M2803" t="s">
        <v>7747</v>
      </c>
      <c r="N2803">
        <v>6</v>
      </c>
      <c r="P2803">
        <v>1</v>
      </c>
    </row>
    <row r="2804" spans="1:16" x14ac:dyDescent="0.35">
      <c r="A2804" t="s">
        <v>5986</v>
      </c>
      <c r="B2804" t="s">
        <v>3638</v>
      </c>
      <c r="C2804" t="s">
        <v>5987</v>
      </c>
      <c r="D2804" t="s">
        <v>1526</v>
      </c>
      <c r="E2804" t="s">
        <v>1512</v>
      </c>
      <c r="H2804" s="1">
        <v>45773</v>
      </c>
      <c r="I2804" t="s">
        <v>195</v>
      </c>
      <c r="J2804" t="s">
        <v>1</v>
      </c>
      <c r="K2804" t="s">
        <v>124</v>
      </c>
      <c r="L2804" t="s">
        <v>29</v>
      </c>
      <c r="M2804" t="s">
        <v>1428</v>
      </c>
      <c r="N2804">
        <v>6</v>
      </c>
      <c r="P2804">
        <v>1</v>
      </c>
    </row>
    <row r="2805" spans="1:16" x14ac:dyDescent="0.35">
      <c r="A2805" t="s">
        <v>3399</v>
      </c>
      <c r="B2805" t="s">
        <v>3400</v>
      </c>
      <c r="C2805" t="s">
        <v>1396</v>
      </c>
      <c r="D2805" t="s">
        <v>3300</v>
      </c>
      <c r="E2805" t="s">
        <v>1397</v>
      </c>
      <c r="F2805" t="s">
        <v>3401</v>
      </c>
      <c r="H2805" s="1">
        <v>45773</v>
      </c>
      <c r="I2805" t="s">
        <v>195</v>
      </c>
      <c r="J2805" t="s">
        <v>1</v>
      </c>
      <c r="K2805" t="s">
        <v>124</v>
      </c>
      <c r="L2805" t="s">
        <v>29</v>
      </c>
      <c r="M2805" t="s">
        <v>7747</v>
      </c>
      <c r="N2805">
        <v>6</v>
      </c>
      <c r="P2805">
        <v>1</v>
      </c>
    </row>
    <row r="2806" spans="1:16" x14ac:dyDescent="0.35">
      <c r="A2806" t="s">
        <v>3399</v>
      </c>
      <c r="B2806" t="s">
        <v>2242</v>
      </c>
      <c r="C2806" t="s">
        <v>1402</v>
      </c>
      <c r="D2806" t="s">
        <v>3300</v>
      </c>
      <c r="E2806" t="s">
        <v>1397</v>
      </c>
      <c r="F2806" t="s">
        <v>5988</v>
      </c>
      <c r="H2806" s="1">
        <v>45773</v>
      </c>
      <c r="I2806" t="s">
        <v>195</v>
      </c>
      <c r="J2806" t="s">
        <v>1</v>
      </c>
      <c r="K2806" t="s">
        <v>124</v>
      </c>
      <c r="L2806" t="s">
        <v>29</v>
      </c>
      <c r="M2806" t="s">
        <v>7747</v>
      </c>
      <c r="N2806">
        <v>6</v>
      </c>
      <c r="P2806">
        <v>1</v>
      </c>
    </row>
    <row r="2807" spans="1:16" x14ac:dyDescent="0.35">
      <c r="A2807" t="s">
        <v>3403</v>
      </c>
      <c r="B2807" t="s">
        <v>3205</v>
      </c>
      <c r="C2807" t="s">
        <v>1402</v>
      </c>
      <c r="D2807" t="s">
        <v>97</v>
      </c>
      <c r="E2807" t="s">
        <v>1397</v>
      </c>
      <c r="F2807" t="s">
        <v>3404</v>
      </c>
      <c r="H2807" s="1">
        <v>45773</v>
      </c>
      <c r="I2807" t="s">
        <v>195</v>
      </c>
      <c r="J2807" t="s">
        <v>1</v>
      </c>
      <c r="K2807" t="s">
        <v>124</v>
      </c>
      <c r="L2807" t="s">
        <v>29</v>
      </c>
      <c r="M2807" t="s">
        <v>7747</v>
      </c>
      <c r="N2807">
        <v>6</v>
      </c>
      <c r="P2807">
        <v>1</v>
      </c>
    </row>
    <row r="2808" spans="1:16" x14ac:dyDescent="0.35">
      <c r="A2808" t="s">
        <v>3403</v>
      </c>
      <c r="B2808" t="s">
        <v>1546</v>
      </c>
      <c r="C2808" t="s">
        <v>1396</v>
      </c>
      <c r="D2808" t="s">
        <v>97</v>
      </c>
      <c r="E2808" t="s">
        <v>1397</v>
      </c>
      <c r="F2808" t="s">
        <v>3405</v>
      </c>
      <c r="H2808" s="1">
        <v>45773</v>
      </c>
      <c r="I2808" t="s">
        <v>195</v>
      </c>
      <c r="J2808" t="s">
        <v>1</v>
      </c>
      <c r="K2808" t="s">
        <v>124</v>
      </c>
      <c r="L2808" t="s">
        <v>29</v>
      </c>
      <c r="M2808" t="s">
        <v>7747</v>
      </c>
      <c r="N2808">
        <v>6</v>
      </c>
      <c r="P2808">
        <v>1</v>
      </c>
    </row>
    <row r="2809" spans="1:16" x14ac:dyDescent="0.35">
      <c r="A2809" t="s">
        <v>3406</v>
      </c>
      <c r="B2809" t="s">
        <v>3407</v>
      </c>
      <c r="C2809" t="s">
        <v>1402</v>
      </c>
      <c r="D2809" t="s">
        <v>97</v>
      </c>
      <c r="E2809" t="s">
        <v>1397</v>
      </c>
      <c r="F2809" t="s">
        <v>3411</v>
      </c>
      <c r="H2809" s="1">
        <v>45773</v>
      </c>
      <c r="I2809" t="s">
        <v>195</v>
      </c>
      <c r="J2809" t="s">
        <v>1</v>
      </c>
      <c r="K2809" t="s">
        <v>124</v>
      </c>
      <c r="L2809" t="s">
        <v>29</v>
      </c>
      <c r="M2809" t="s">
        <v>7747</v>
      </c>
      <c r="N2809">
        <v>6</v>
      </c>
      <c r="P2809">
        <v>1</v>
      </c>
    </row>
    <row r="2810" spans="1:16" x14ac:dyDescent="0.35">
      <c r="A2810" t="s">
        <v>3409</v>
      </c>
      <c r="B2810" t="s">
        <v>3410</v>
      </c>
      <c r="C2810" t="s">
        <v>1402</v>
      </c>
      <c r="D2810" t="s">
        <v>97</v>
      </c>
      <c r="E2810" t="s">
        <v>1397</v>
      </c>
      <c r="F2810" t="s">
        <v>3414</v>
      </c>
      <c r="H2810" s="1">
        <v>45773</v>
      </c>
      <c r="I2810" t="s">
        <v>195</v>
      </c>
      <c r="J2810" t="s">
        <v>1</v>
      </c>
      <c r="K2810" t="s">
        <v>124</v>
      </c>
      <c r="L2810" t="s">
        <v>29</v>
      </c>
      <c r="M2810" t="s">
        <v>7747</v>
      </c>
      <c r="N2810">
        <v>6</v>
      </c>
      <c r="P2810">
        <v>1</v>
      </c>
    </row>
    <row r="2811" spans="1:16" x14ac:dyDescent="0.35">
      <c r="A2811" t="s">
        <v>3412</v>
      </c>
      <c r="B2811" t="s">
        <v>3413</v>
      </c>
      <c r="C2811" t="s">
        <v>1396</v>
      </c>
      <c r="D2811" t="s">
        <v>97</v>
      </c>
      <c r="E2811" t="s">
        <v>1397</v>
      </c>
      <c r="F2811" t="s">
        <v>3408</v>
      </c>
      <c r="H2811" s="1">
        <v>45773</v>
      </c>
      <c r="I2811" t="s">
        <v>195</v>
      </c>
      <c r="J2811" t="s">
        <v>1</v>
      </c>
      <c r="K2811" t="s">
        <v>124</v>
      </c>
      <c r="L2811" t="s">
        <v>29</v>
      </c>
      <c r="M2811" t="s">
        <v>7747</v>
      </c>
      <c r="N2811">
        <v>6</v>
      </c>
      <c r="P2811">
        <v>1</v>
      </c>
    </row>
    <row r="2812" spans="1:16" x14ac:dyDescent="0.35">
      <c r="A2812" t="s">
        <v>3415</v>
      </c>
      <c r="B2812" t="s">
        <v>1485</v>
      </c>
      <c r="C2812" t="s">
        <v>1558</v>
      </c>
      <c r="D2812" t="s">
        <v>612</v>
      </c>
      <c r="E2812" t="s">
        <v>1397</v>
      </c>
      <c r="F2812" t="s">
        <v>5989</v>
      </c>
      <c r="H2812" s="1">
        <v>45773</v>
      </c>
      <c r="I2812" t="s">
        <v>195</v>
      </c>
      <c r="J2812" t="s">
        <v>1</v>
      </c>
      <c r="K2812" t="s">
        <v>124</v>
      </c>
      <c r="L2812" t="s">
        <v>29</v>
      </c>
      <c r="M2812" t="s">
        <v>7747</v>
      </c>
      <c r="N2812">
        <v>6</v>
      </c>
      <c r="P2812">
        <v>1</v>
      </c>
    </row>
    <row r="2813" spans="1:16" x14ac:dyDescent="0.35">
      <c r="A2813" t="s">
        <v>3417</v>
      </c>
      <c r="B2813" t="s">
        <v>3418</v>
      </c>
      <c r="C2813" t="s">
        <v>1402</v>
      </c>
      <c r="D2813" t="s">
        <v>97</v>
      </c>
      <c r="E2813" t="s">
        <v>1397</v>
      </c>
      <c r="F2813" t="s">
        <v>3419</v>
      </c>
      <c r="H2813" s="1">
        <v>45773</v>
      </c>
      <c r="I2813" t="s">
        <v>195</v>
      </c>
      <c r="J2813" t="s">
        <v>1</v>
      </c>
      <c r="K2813" t="s">
        <v>124</v>
      </c>
      <c r="L2813" t="s">
        <v>29</v>
      </c>
      <c r="M2813" t="s">
        <v>7747</v>
      </c>
      <c r="N2813">
        <v>6</v>
      </c>
      <c r="P2813">
        <v>1</v>
      </c>
    </row>
    <row r="2814" spans="1:16" x14ac:dyDescent="0.35">
      <c r="A2814" t="s">
        <v>3420</v>
      </c>
      <c r="B2814" t="s">
        <v>3421</v>
      </c>
      <c r="C2814" t="s">
        <v>1402</v>
      </c>
      <c r="D2814" t="s">
        <v>612</v>
      </c>
      <c r="E2814" t="s">
        <v>1397</v>
      </c>
      <c r="F2814" t="s">
        <v>5990</v>
      </c>
      <c r="H2814" s="1">
        <v>45773</v>
      </c>
      <c r="I2814" t="s">
        <v>195</v>
      </c>
      <c r="J2814" t="s">
        <v>1</v>
      </c>
      <c r="K2814" t="s">
        <v>124</v>
      </c>
      <c r="L2814" t="s">
        <v>29</v>
      </c>
      <c r="M2814" t="s">
        <v>7747</v>
      </c>
      <c r="N2814">
        <v>6</v>
      </c>
      <c r="P2814">
        <v>1</v>
      </c>
    </row>
    <row r="2815" spans="1:16" x14ac:dyDescent="0.35">
      <c r="A2815" t="s">
        <v>3423</v>
      </c>
      <c r="B2815" t="s">
        <v>2229</v>
      </c>
      <c r="C2815" t="s">
        <v>1396</v>
      </c>
      <c r="D2815" t="s">
        <v>3300</v>
      </c>
      <c r="E2815" t="s">
        <v>1397</v>
      </c>
      <c r="F2815" t="s">
        <v>3424</v>
      </c>
      <c r="H2815" s="1">
        <v>45773</v>
      </c>
      <c r="I2815" t="s">
        <v>195</v>
      </c>
      <c r="J2815" t="s">
        <v>1</v>
      </c>
      <c r="K2815" t="s">
        <v>124</v>
      </c>
      <c r="L2815" t="s">
        <v>29</v>
      </c>
      <c r="M2815" t="s">
        <v>7747</v>
      </c>
      <c r="N2815">
        <v>6</v>
      </c>
      <c r="P2815">
        <v>1</v>
      </c>
    </row>
    <row r="2816" spans="1:16" x14ac:dyDescent="0.35">
      <c r="A2816" t="s">
        <v>3433</v>
      </c>
      <c r="B2816" t="s">
        <v>3434</v>
      </c>
      <c r="C2816" t="s">
        <v>1472</v>
      </c>
      <c r="D2816" t="s">
        <v>3300</v>
      </c>
      <c r="E2816" t="s">
        <v>1397</v>
      </c>
      <c r="F2816" t="s">
        <v>5991</v>
      </c>
      <c r="H2816" s="1">
        <v>45773</v>
      </c>
      <c r="I2816" t="s">
        <v>195</v>
      </c>
      <c r="J2816" t="s">
        <v>1</v>
      </c>
      <c r="K2816" t="s">
        <v>124</v>
      </c>
      <c r="L2816" t="s">
        <v>29</v>
      </c>
      <c r="M2816" t="s">
        <v>1472</v>
      </c>
      <c r="N2816">
        <v>6</v>
      </c>
      <c r="P2816">
        <v>1</v>
      </c>
    </row>
    <row r="2817" spans="1:16" x14ac:dyDescent="0.35">
      <c r="A2817" t="s">
        <v>3436</v>
      </c>
      <c r="B2817" t="s">
        <v>3437</v>
      </c>
      <c r="C2817" t="s">
        <v>1472</v>
      </c>
      <c r="D2817" t="s">
        <v>97</v>
      </c>
      <c r="E2817" t="s">
        <v>1397</v>
      </c>
      <c r="F2817" t="s">
        <v>5992</v>
      </c>
      <c r="H2817" s="1">
        <v>45773</v>
      </c>
      <c r="I2817" t="s">
        <v>195</v>
      </c>
      <c r="J2817" t="s">
        <v>1</v>
      </c>
      <c r="K2817" t="s">
        <v>124</v>
      </c>
      <c r="L2817" t="s">
        <v>29</v>
      </c>
      <c r="M2817" t="s">
        <v>1472</v>
      </c>
      <c r="N2817">
        <v>6</v>
      </c>
      <c r="P2817">
        <v>1</v>
      </c>
    </row>
    <row r="2818" spans="1:16" x14ac:dyDescent="0.35">
      <c r="A2818" t="s">
        <v>3439</v>
      </c>
      <c r="B2818" t="s">
        <v>2325</v>
      </c>
      <c r="C2818" t="s">
        <v>1396</v>
      </c>
      <c r="D2818" t="s">
        <v>3300</v>
      </c>
      <c r="E2818" t="s">
        <v>1397</v>
      </c>
      <c r="F2818" t="s">
        <v>3440</v>
      </c>
      <c r="H2818" s="1">
        <v>45773</v>
      </c>
      <c r="I2818" t="s">
        <v>195</v>
      </c>
      <c r="J2818" t="s">
        <v>1</v>
      </c>
      <c r="K2818" t="s">
        <v>124</v>
      </c>
      <c r="L2818" t="s">
        <v>29</v>
      </c>
      <c r="M2818" t="s">
        <v>7747</v>
      </c>
      <c r="N2818">
        <v>6</v>
      </c>
      <c r="P2818">
        <v>1</v>
      </c>
    </row>
    <row r="2819" spans="1:16" x14ac:dyDescent="0.35">
      <c r="A2819" t="s">
        <v>3441</v>
      </c>
      <c r="B2819" t="s">
        <v>3442</v>
      </c>
      <c r="C2819" t="s">
        <v>1402</v>
      </c>
      <c r="D2819" t="s">
        <v>3300</v>
      </c>
      <c r="E2819" t="s">
        <v>1397</v>
      </c>
      <c r="F2819" t="s">
        <v>3443</v>
      </c>
      <c r="H2819" s="1">
        <v>45773</v>
      </c>
      <c r="I2819" t="s">
        <v>195</v>
      </c>
      <c r="J2819" t="s">
        <v>1</v>
      </c>
      <c r="K2819" t="s">
        <v>124</v>
      </c>
      <c r="L2819" t="s">
        <v>29</v>
      </c>
      <c r="M2819" t="s">
        <v>7747</v>
      </c>
      <c r="N2819">
        <v>6</v>
      </c>
      <c r="P2819">
        <v>1</v>
      </c>
    </row>
    <row r="2820" spans="1:16" x14ac:dyDescent="0.35">
      <c r="A2820" t="s">
        <v>3441</v>
      </c>
      <c r="B2820" t="s">
        <v>2969</v>
      </c>
      <c r="C2820" t="s">
        <v>1402</v>
      </c>
      <c r="D2820" t="s">
        <v>3300</v>
      </c>
      <c r="E2820" t="s">
        <v>1397</v>
      </c>
      <c r="F2820" t="s">
        <v>3444</v>
      </c>
      <c r="H2820" s="1">
        <v>45773</v>
      </c>
      <c r="I2820" t="s">
        <v>195</v>
      </c>
      <c r="J2820" t="s">
        <v>1</v>
      </c>
      <c r="K2820" t="s">
        <v>124</v>
      </c>
      <c r="L2820" t="s">
        <v>29</v>
      </c>
      <c r="M2820" t="s">
        <v>7747</v>
      </c>
      <c r="N2820">
        <v>6</v>
      </c>
      <c r="P2820">
        <v>1</v>
      </c>
    </row>
    <row r="2821" spans="1:16" x14ac:dyDescent="0.35">
      <c r="A2821" t="s">
        <v>3441</v>
      </c>
      <c r="B2821" t="s">
        <v>3445</v>
      </c>
      <c r="C2821" t="s">
        <v>1396</v>
      </c>
      <c r="D2821" t="s">
        <v>3300</v>
      </c>
      <c r="E2821" t="s">
        <v>1397</v>
      </c>
      <c r="F2821" t="s">
        <v>5993</v>
      </c>
      <c r="H2821" s="1">
        <v>45773</v>
      </c>
      <c r="I2821" t="s">
        <v>195</v>
      </c>
      <c r="J2821" t="s">
        <v>1</v>
      </c>
      <c r="K2821" t="s">
        <v>124</v>
      </c>
      <c r="L2821" t="s">
        <v>29</v>
      </c>
      <c r="M2821" t="s">
        <v>7747</v>
      </c>
      <c r="N2821">
        <v>6</v>
      </c>
      <c r="P2821">
        <v>1</v>
      </c>
    </row>
    <row r="2822" spans="1:16" x14ac:dyDescent="0.35">
      <c r="A2822" t="s">
        <v>3447</v>
      </c>
      <c r="B2822" t="s">
        <v>3448</v>
      </c>
      <c r="C2822" t="s">
        <v>1558</v>
      </c>
      <c r="D2822" t="s">
        <v>612</v>
      </c>
      <c r="E2822" t="s">
        <v>1397</v>
      </c>
      <c r="F2822" t="s">
        <v>3449</v>
      </c>
      <c r="H2822" s="1">
        <v>45773</v>
      </c>
      <c r="I2822" t="s">
        <v>195</v>
      </c>
      <c r="J2822" t="s">
        <v>1</v>
      </c>
      <c r="K2822" t="s">
        <v>124</v>
      </c>
      <c r="L2822" t="s">
        <v>29</v>
      </c>
      <c r="M2822" t="s">
        <v>7747</v>
      </c>
      <c r="N2822">
        <v>6</v>
      </c>
      <c r="P2822">
        <v>1</v>
      </c>
    </row>
    <row r="2823" spans="1:16" x14ac:dyDescent="0.35">
      <c r="A2823" t="s">
        <v>5994</v>
      </c>
      <c r="B2823" t="s">
        <v>1887</v>
      </c>
      <c r="C2823" t="s">
        <v>1402</v>
      </c>
      <c r="D2823" t="s">
        <v>385</v>
      </c>
      <c r="E2823" t="s">
        <v>1397</v>
      </c>
      <c r="F2823" t="s">
        <v>5995</v>
      </c>
      <c r="H2823" s="1">
        <v>45773</v>
      </c>
      <c r="I2823" t="s">
        <v>195</v>
      </c>
      <c r="J2823" t="s">
        <v>1</v>
      </c>
      <c r="K2823" t="s">
        <v>124</v>
      </c>
      <c r="L2823" t="s">
        <v>29</v>
      </c>
      <c r="M2823" t="s">
        <v>7747</v>
      </c>
      <c r="N2823">
        <v>6</v>
      </c>
      <c r="P2823">
        <v>1</v>
      </c>
    </row>
    <row r="2824" spans="1:16" x14ac:dyDescent="0.35">
      <c r="A2824" t="s">
        <v>3450</v>
      </c>
      <c r="B2824" t="s">
        <v>1442</v>
      </c>
      <c r="C2824" t="s">
        <v>1402</v>
      </c>
      <c r="D2824" t="s">
        <v>3300</v>
      </c>
      <c r="E2824" t="s">
        <v>1397</v>
      </c>
      <c r="F2824" t="s">
        <v>3451</v>
      </c>
      <c r="H2824" s="1">
        <v>45773</v>
      </c>
      <c r="I2824" t="s">
        <v>195</v>
      </c>
      <c r="J2824" t="s">
        <v>1</v>
      </c>
      <c r="K2824" t="s">
        <v>124</v>
      </c>
      <c r="L2824" t="s">
        <v>29</v>
      </c>
      <c r="M2824" t="s">
        <v>7747</v>
      </c>
      <c r="N2824">
        <v>6</v>
      </c>
      <c r="P2824">
        <v>1</v>
      </c>
    </row>
    <row r="2825" spans="1:16" x14ac:dyDescent="0.35">
      <c r="A2825" t="s">
        <v>3450</v>
      </c>
      <c r="B2825" t="s">
        <v>2666</v>
      </c>
      <c r="C2825" t="s">
        <v>1396</v>
      </c>
      <c r="D2825" t="s">
        <v>3300</v>
      </c>
      <c r="E2825" t="s">
        <v>1397</v>
      </c>
      <c r="F2825" t="s">
        <v>3452</v>
      </c>
      <c r="H2825" s="1">
        <v>45773</v>
      </c>
      <c r="I2825" t="s">
        <v>195</v>
      </c>
      <c r="J2825" t="s">
        <v>1</v>
      </c>
      <c r="K2825" t="s">
        <v>124</v>
      </c>
      <c r="L2825" t="s">
        <v>29</v>
      </c>
      <c r="M2825" t="s">
        <v>7747</v>
      </c>
      <c r="N2825">
        <v>6</v>
      </c>
      <c r="P2825">
        <v>1</v>
      </c>
    </row>
    <row r="2826" spans="1:16" x14ac:dyDescent="0.35">
      <c r="A2826" t="s">
        <v>3450</v>
      </c>
      <c r="B2826" t="s">
        <v>1990</v>
      </c>
      <c r="C2826" t="s">
        <v>1396</v>
      </c>
      <c r="D2826" t="s">
        <v>3300</v>
      </c>
      <c r="E2826" t="s">
        <v>1397</v>
      </c>
      <c r="F2826" t="s">
        <v>3453</v>
      </c>
      <c r="H2826" s="1">
        <v>45773</v>
      </c>
      <c r="I2826" t="s">
        <v>195</v>
      </c>
      <c r="J2826" t="s">
        <v>1</v>
      </c>
      <c r="K2826" t="s">
        <v>124</v>
      </c>
      <c r="L2826" t="s">
        <v>29</v>
      </c>
      <c r="M2826" t="s">
        <v>7747</v>
      </c>
      <c r="N2826">
        <v>6</v>
      </c>
      <c r="P2826">
        <v>1</v>
      </c>
    </row>
    <row r="2827" spans="1:16" x14ac:dyDescent="0.35">
      <c r="A2827" t="s">
        <v>3450</v>
      </c>
      <c r="B2827" t="s">
        <v>3454</v>
      </c>
      <c r="C2827" t="s">
        <v>1472</v>
      </c>
      <c r="D2827" t="s">
        <v>3300</v>
      </c>
      <c r="E2827" t="s">
        <v>1397</v>
      </c>
      <c r="F2827" t="s">
        <v>5996</v>
      </c>
      <c r="H2827" s="1">
        <v>45773</v>
      </c>
      <c r="I2827" t="s">
        <v>195</v>
      </c>
      <c r="J2827" t="s">
        <v>1</v>
      </c>
      <c r="K2827" t="s">
        <v>124</v>
      </c>
      <c r="L2827" t="s">
        <v>29</v>
      </c>
      <c r="M2827" t="s">
        <v>1472</v>
      </c>
      <c r="N2827">
        <v>6</v>
      </c>
      <c r="P2827">
        <v>1</v>
      </c>
    </row>
    <row r="2828" spans="1:16" x14ac:dyDescent="0.35">
      <c r="A2828" t="s">
        <v>3456</v>
      </c>
      <c r="B2828" t="s">
        <v>2325</v>
      </c>
      <c r="C2828" t="s">
        <v>1396</v>
      </c>
      <c r="D2828" t="s">
        <v>385</v>
      </c>
      <c r="E2828" t="s">
        <v>1397</v>
      </c>
      <c r="F2828" t="s">
        <v>3457</v>
      </c>
      <c r="H2828" s="1">
        <v>45773</v>
      </c>
      <c r="I2828" t="s">
        <v>195</v>
      </c>
      <c r="J2828" t="s">
        <v>1</v>
      </c>
      <c r="K2828" t="s">
        <v>124</v>
      </c>
      <c r="L2828" t="s">
        <v>29</v>
      </c>
      <c r="M2828" t="s">
        <v>7747</v>
      </c>
      <c r="N2828">
        <v>6</v>
      </c>
      <c r="P2828">
        <v>1</v>
      </c>
    </row>
    <row r="2829" spans="1:16" x14ac:dyDescent="0.35">
      <c r="A2829" t="s">
        <v>3462</v>
      </c>
      <c r="B2829" t="s">
        <v>3463</v>
      </c>
      <c r="C2829" t="s">
        <v>1396</v>
      </c>
      <c r="D2829" t="s">
        <v>97</v>
      </c>
      <c r="E2829" t="s">
        <v>1397</v>
      </c>
      <c r="F2829" t="s">
        <v>3464</v>
      </c>
      <c r="H2829" s="1">
        <v>45773</v>
      </c>
      <c r="I2829" t="s">
        <v>195</v>
      </c>
      <c r="J2829" t="s">
        <v>1</v>
      </c>
      <c r="K2829" t="s">
        <v>124</v>
      </c>
      <c r="L2829" t="s">
        <v>29</v>
      </c>
      <c r="M2829" t="s">
        <v>7747</v>
      </c>
      <c r="N2829">
        <v>6</v>
      </c>
      <c r="P2829">
        <v>1</v>
      </c>
    </row>
    <row r="2830" spans="1:16" x14ac:dyDescent="0.35">
      <c r="A2830" t="s">
        <v>3462</v>
      </c>
      <c r="B2830" t="s">
        <v>1878</v>
      </c>
      <c r="C2830" t="s">
        <v>1396</v>
      </c>
      <c r="D2830" t="s">
        <v>97</v>
      </c>
      <c r="E2830" t="s">
        <v>1397</v>
      </c>
      <c r="F2830" t="s">
        <v>3465</v>
      </c>
      <c r="H2830" s="1">
        <v>45773</v>
      </c>
      <c r="I2830" t="s">
        <v>195</v>
      </c>
      <c r="J2830" t="s">
        <v>1</v>
      </c>
      <c r="K2830" t="s">
        <v>124</v>
      </c>
      <c r="L2830" t="s">
        <v>29</v>
      </c>
      <c r="M2830" t="s">
        <v>7747</v>
      </c>
      <c r="N2830">
        <v>6</v>
      </c>
      <c r="P2830">
        <v>1</v>
      </c>
    </row>
    <row r="2831" spans="1:16" x14ac:dyDescent="0.35">
      <c r="A2831" t="s">
        <v>3462</v>
      </c>
      <c r="B2831" t="s">
        <v>3466</v>
      </c>
      <c r="C2831" t="s">
        <v>1402</v>
      </c>
      <c r="D2831" t="s">
        <v>97</v>
      </c>
      <c r="E2831" t="s">
        <v>1397</v>
      </c>
      <c r="F2831" t="s">
        <v>3467</v>
      </c>
      <c r="H2831" s="1">
        <v>45773</v>
      </c>
      <c r="I2831" t="s">
        <v>195</v>
      </c>
      <c r="J2831" t="s">
        <v>1</v>
      </c>
      <c r="K2831" t="s">
        <v>124</v>
      </c>
      <c r="L2831" t="s">
        <v>29</v>
      </c>
      <c r="M2831" t="s">
        <v>7747</v>
      </c>
      <c r="N2831">
        <v>6</v>
      </c>
      <c r="P2831">
        <v>1</v>
      </c>
    </row>
    <row r="2832" spans="1:16" x14ac:dyDescent="0.35">
      <c r="A2832" t="s">
        <v>3462</v>
      </c>
      <c r="B2832" t="s">
        <v>3361</v>
      </c>
      <c r="C2832" t="s">
        <v>1402</v>
      </c>
      <c r="D2832" t="s">
        <v>97</v>
      </c>
      <c r="E2832" t="s">
        <v>1397</v>
      </c>
      <c r="F2832" t="s">
        <v>3468</v>
      </c>
      <c r="H2832" s="1">
        <v>45773</v>
      </c>
      <c r="I2832" t="s">
        <v>195</v>
      </c>
      <c r="J2832" t="s">
        <v>1</v>
      </c>
      <c r="K2832" t="s">
        <v>124</v>
      </c>
      <c r="L2832" t="s">
        <v>29</v>
      </c>
      <c r="M2832" t="s">
        <v>7747</v>
      </c>
      <c r="N2832">
        <v>6</v>
      </c>
      <c r="P2832">
        <v>1</v>
      </c>
    </row>
    <row r="2833" spans="1:16" x14ac:dyDescent="0.35">
      <c r="A2833" t="s">
        <v>3462</v>
      </c>
      <c r="B2833" t="s">
        <v>3469</v>
      </c>
      <c r="C2833" t="s">
        <v>1428</v>
      </c>
      <c r="D2833" t="s">
        <v>97</v>
      </c>
      <c r="E2833" t="s">
        <v>1397</v>
      </c>
      <c r="F2833" t="s">
        <v>5997</v>
      </c>
      <c r="H2833" s="1">
        <v>45773</v>
      </c>
      <c r="I2833" t="s">
        <v>195</v>
      </c>
      <c r="J2833" t="s">
        <v>1</v>
      </c>
      <c r="K2833" t="s">
        <v>124</v>
      </c>
      <c r="L2833" t="s">
        <v>29</v>
      </c>
      <c r="M2833" t="s">
        <v>1428</v>
      </c>
      <c r="N2833">
        <v>6</v>
      </c>
      <c r="P2833">
        <v>1</v>
      </c>
    </row>
    <row r="2834" spans="1:16" x14ac:dyDescent="0.35">
      <c r="A2834" t="s">
        <v>3471</v>
      </c>
      <c r="B2834" t="s">
        <v>3472</v>
      </c>
      <c r="C2834" t="s">
        <v>1396</v>
      </c>
      <c r="D2834" t="s">
        <v>97</v>
      </c>
      <c r="E2834" t="s">
        <v>1397</v>
      </c>
      <c r="F2834" t="s">
        <v>3476</v>
      </c>
      <c r="H2834" s="1">
        <v>45773</v>
      </c>
      <c r="I2834" t="s">
        <v>195</v>
      </c>
      <c r="J2834" t="s">
        <v>1</v>
      </c>
      <c r="K2834" t="s">
        <v>124</v>
      </c>
      <c r="L2834" t="s">
        <v>29</v>
      </c>
      <c r="M2834" t="s">
        <v>7747</v>
      </c>
      <c r="N2834">
        <v>6</v>
      </c>
      <c r="P2834">
        <v>1</v>
      </c>
    </row>
    <row r="2835" spans="1:16" x14ac:dyDescent="0.35">
      <c r="A2835" t="s">
        <v>3471</v>
      </c>
      <c r="B2835" t="s">
        <v>3474</v>
      </c>
      <c r="C2835" t="s">
        <v>1402</v>
      </c>
      <c r="D2835" t="s">
        <v>97</v>
      </c>
      <c r="E2835" t="s">
        <v>1397</v>
      </c>
      <c r="F2835" t="s">
        <v>3475</v>
      </c>
      <c r="H2835" s="1">
        <v>45773</v>
      </c>
      <c r="I2835" t="s">
        <v>195</v>
      </c>
      <c r="J2835" t="s">
        <v>1</v>
      </c>
      <c r="K2835" t="s">
        <v>124</v>
      </c>
      <c r="L2835" t="s">
        <v>29</v>
      </c>
      <c r="M2835" t="s">
        <v>7747</v>
      </c>
      <c r="N2835">
        <v>6</v>
      </c>
      <c r="P2835">
        <v>1</v>
      </c>
    </row>
    <row r="2836" spans="1:16" x14ac:dyDescent="0.35">
      <c r="A2836" t="s">
        <v>3471</v>
      </c>
      <c r="B2836" t="s">
        <v>1778</v>
      </c>
      <c r="C2836" t="s">
        <v>1396</v>
      </c>
      <c r="D2836" t="s">
        <v>97</v>
      </c>
      <c r="E2836" t="s">
        <v>1397</v>
      </c>
      <c r="F2836" t="s">
        <v>3473</v>
      </c>
      <c r="H2836" s="1">
        <v>45773</v>
      </c>
      <c r="I2836" t="s">
        <v>195</v>
      </c>
      <c r="J2836" t="s">
        <v>1</v>
      </c>
      <c r="K2836" t="s">
        <v>124</v>
      </c>
      <c r="L2836" t="s">
        <v>29</v>
      </c>
      <c r="M2836" t="s">
        <v>7747</v>
      </c>
      <c r="N2836">
        <v>6</v>
      </c>
      <c r="P2836">
        <v>1</v>
      </c>
    </row>
    <row r="2837" spans="1:16" x14ac:dyDescent="0.35">
      <c r="A2837" t="s">
        <v>3477</v>
      </c>
      <c r="B2837" t="s">
        <v>3478</v>
      </c>
      <c r="C2837" t="s">
        <v>1402</v>
      </c>
      <c r="D2837" t="s">
        <v>97</v>
      </c>
      <c r="E2837" t="s">
        <v>1397</v>
      </c>
      <c r="F2837" t="s">
        <v>3479</v>
      </c>
      <c r="H2837" s="1">
        <v>45773</v>
      </c>
      <c r="I2837" t="s">
        <v>195</v>
      </c>
      <c r="J2837" t="s">
        <v>1</v>
      </c>
      <c r="K2837" t="s">
        <v>124</v>
      </c>
      <c r="L2837" t="s">
        <v>29</v>
      </c>
      <c r="M2837" t="s">
        <v>7747</v>
      </c>
      <c r="N2837">
        <v>6</v>
      </c>
      <c r="P2837">
        <v>1</v>
      </c>
    </row>
    <row r="2838" spans="1:16" x14ac:dyDescent="0.35">
      <c r="A2838" t="s">
        <v>3480</v>
      </c>
      <c r="B2838" t="s">
        <v>3481</v>
      </c>
      <c r="C2838" t="s">
        <v>1396</v>
      </c>
      <c r="D2838" t="s">
        <v>97</v>
      </c>
      <c r="E2838" t="s">
        <v>1397</v>
      </c>
      <c r="F2838" t="s">
        <v>5998</v>
      </c>
      <c r="H2838" s="1">
        <v>45773</v>
      </c>
      <c r="I2838" t="s">
        <v>195</v>
      </c>
      <c r="J2838" t="s">
        <v>1</v>
      </c>
      <c r="K2838" t="s">
        <v>124</v>
      </c>
      <c r="L2838" t="s">
        <v>29</v>
      </c>
      <c r="M2838" t="s">
        <v>7747</v>
      </c>
      <c r="N2838">
        <v>6</v>
      </c>
      <c r="P2838">
        <v>1</v>
      </c>
    </row>
    <row r="2839" spans="1:16" x14ac:dyDescent="0.35">
      <c r="A2839" t="s">
        <v>3483</v>
      </c>
      <c r="B2839" t="s">
        <v>2461</v>
      </c>
      <c r="C2839" t="s">
        <v>1396</v>
      </c>
      <c r="D2839" t="s">
        <v>97</v>
      </c>
      <c r="E2839" t="s">
        <v>1397</v>
      </c>
      <c r="F2839" t="s">
        <v>3484</v>
      </c>
      <c r="H2839" s="1">
        <v>45773</v>
      </c>
      <c r="I2839" t="s">
        <v>195</v>
      </c>
      <c r="J2839" t="s">
        <v>1</v>
      </c>
      <c r="K2839" t="s">
        <v>124</v>
      </c>
      <c r="L2839" t="s">
        <v>29</v>
      </c>
      <c r="M2839" t="s">
        <v>7747</v>
      </c>
      <c r="N2839">
        <v>6</v>
      </c>
      <c r="P2839">
        <v>1</v>
      </c>
    </row>
    <row r="2840" spans="1:16" x14ac:dyDescent="0.35">
      <c r="A2840" t="s">
        <v>3485</v>
      </c>
      <c r="B2840" t="s">
        <v>3486</v>
      </c>
      <c r="C2840" t="s">
        <v>1396</v>
      </c>
      <c r="D2840" t="s">
        <v>97</v>
      </c>
      <c r="E2840" t="s">
        <v>1397</v>
      </c>
      <c r="F2840" t="s">
        <v>5999</v>
      </c>
      <c r="H2840" s="1">
        <v>45773</v>
      </c>
      <c r="I2840" t="s">
        <v>195</v>
      </c>
      <c r="J2840" t="s">
        <v>1</v>
      </c>
      <c r="K2840" t="s">
        <v>124</v>
      </c>
      <c r="L2840" t="s">
        <v>29</v>
      </c>
      <c r="M2840" t="s">
        <v>7747</v>
      </c>
      <c r="N2840">
        <v>6</v>
      </c>
      <c r="P2840">
        <v>1</v>
      </c>
    </row>
    <row r="2841" spans="1:16" x14ac:dyDescent="0.35">
      <c r="A2841" t="s">
        <v>6000</v>
      </c>
      <c r="B2841" t="s">
        <v>2271</v>
      </c>
      <c r="C2841" t="s">
        <v>1396</v>
      </c>
      <c r="D2841" t="s">
        <v>385</v>
      </c>
      <c r="E2841" t="s">
        <v>1397</v>
      </c>
      <c r="F2841" t="s">
        <v>6001</v>
      </c>
      <c r="H2841" s="1">
        <v>45773</v>
      </c>
      <c r="I2841" t="s">
        <v>195</v>
      </c>
      <c r="J2841" t="s">
        <v>1</v>
      </c>
      <c r="K2841" t="s">
        <v>124</v>
      </c>
      <c r="L2841" t="s">
        <v>28</v>
      </c>
      <c r="M2841" t="s">
        <v>7747</v>
      </c>
      <c r="N2841">
        <v>6</v>
      </c>
      <c r="P2841">
        <v>1</v>
      </c>
    </row>
    <row r="2842" spans="1:16" x14ac:dyDescent="0.35">
      <c r="A2842" t="s">
        <v>6002</v>
      </c>
      <c r="B2842" t="s">
        <v>6003</v>
      </c>
      <c r="C2842" t="s">
        <v>1402</v>
      </c>
      <c r="D2842" t="s">
        <v>385</v>
      </c>
      <c r="E2842" t="s">
        <v>1397</v>
      </c>
      <c r="F2842" t="s">
        <v>6004</v>
      </c>
      <c r="H2842" s="1">
        <v>45773</v>
      </c>
      <c r="I2842" t="s">
        <v>195</v>
      </c>
      <c r="J2842" t="s">
        <v>1</v>
      </c>
      <c r="K2842" t="s">
        <v>124</v>
      </c>
      <c r="L2842" t="s">
        <v>28</v>
      </c>
      <c r="M2842" t="s">
        <v>7747</v>
      </c>
      <c r="N2842">
        <v>6</v>
      </c>
      <c r="P2842">
        <v>1</v>
      </c>
    </row>
    <row r="2843" spans="1:16" x14ac:dyDescent="0.35">
      <c r="A2843" t="s">
        <v>3491</v>
      </c>
      <c r="B2843" t="s">
        <v>3492</v>
      </c>
      <c r="C2843" t="s">
        <v>1402</v>
      </c>
      <c r="D2843" t="s">
        <v>97</v>
      </c>
      <c r="E2843" t="s">
        <v>1397</v>
      </c>
      <c r="F2843" t="s">
        <v>6005</v>
      </c>
      <c r="H2843" s="1">
        <v>45773</v>
      </c>
      <c r="I2843" t="s">
        <v>195</v>
      </c>
      <c r="J2843" t="s">
        <v>1</v>
      </c>
      <c r="K2843" t="s">
        <v>124</v>
      </c>
      <c r="L2843" t="s">
        <v>28</v>
      </c>
      <c r="M2843" t="s">
        <v>7747</v>
      </c>
      <c r="N2843">
        <v>6</v>
      </c>
      <c r="P2843">
        <v>1</v>
      </c>
    </row>
    <row r="2844" spans="1:16" x14ac:dyDescent="0.35">
      <c r="A2844" t="s">
        <v>2489</v>
      </c>
      <c r="B2844" t="s">
        <v>2490</v>
      </c>
      <c r="C2844" t="s">
        <v>1396</v>
      </c>
      <c r="D2844" t="s">
        <v>385</v>
      </c>
      <c r="E2844" t="s">
        <v>1397</v>
      </c>
      <c r="F2844" t="s">
        <v>6006</v>
      </c>
      <c r="H2844" s="1">
        <v>45773</v>
      </c>
      <c r="I2844" t="s">
        <v>195</v>
      </c>
      <c r="J2844" t="s">
        <v>1</v>
      </c>
      <c r="K2844" t="s">
        <v>124</v>
      </c>
      <c r="L2844" t="s">
        <v>28</v>
      </c>
      <c r="M2844" t="s">
        <v>7747</v>
      </c>
      <c r="N2844">
        <v>6</v>
      </c>
      <c r="P2844">
        <v>1</v>
      </c>
    </row>
    <row r="2845" spans="1:16" x14ac:dyDescent="0.35">
      <c r="A2845" t="s">
        <v>3494</v>
      </c>
      <c r="B2845" t="s">
        <v>3495</v>
      </c>
      <c r="C2845" t="s">
        <v>1396</v>
      </c>
      <c r="D2845" t="s">
        <v>3300</v>
      </c>
      <c r="E2845" t="s">
        <v>1397</v>
      </c>
      <c r="F2845" t="s">
        <v>3496</v>
      </c>
      <c r="H2845" s="1">
        <v>45773</v>
      </c>
      <c r="I2845" t="s">
        <v>195</v>
      </c>
      <c r="J2845" t="s">
        <v>1</v>
      </c>
      <c r="K2845" t="s">
        <v>124</v>
      </c>
      <c r="L2845" t="s">
        <v>28</v>
      </c>
      <c r="M2845" t="s">
        <v>7747</v>
      </c>
      <c r="N2845">
        <v>6</v>
      </c>
      <c r="P2845">
        <v>1</v>
      </c>
    </row>
    <row r="2846" spans="1:16" x14ac:dyDescent="0.35">
      <c r="A2846" t="s">
        <v>3497</v>
      </c>
      <c r="B2846" t="s">
        <v>3498</v>
      </c>
      <c r="C2846" t="s">
        <v>1472</v>
      </c>
      <c r="D2846" t="s">
        <v>97</v>
      </c>
      <c r="E2846" t="s">
        <v>1397</v>
      </c>
      <c r="F2846" t="s">
        <v>6007</v>
      </c>
      <c r="H2846" s="1">
        <v>45773</v>
      </c>
      <c r="I2846" t="s">
        <v>195</v>
      </c>
      <c r="J2846" t="s">
        <v>1</v>
      </c>
      <c r="K2846" t="s">
        <v>124</v>
      </c>
      <c r="L2846" t="s">
        <v>28</v>
      </c>
      <c r="M2846" t="s">
        <v>1472</v>
      </c>
      <c r="N2846">
        <v>6</v>
      </c>
      <c r="P2846">
        <v>1</v>
      </c>
    </row>
    <row r="2847" spans="1:16" x14ac:dyDescent="0.35">
      <c r="A2847" t="s">
        <v>3500</v>
      </c>
      <c r="B2847" t="s">
        <v>3469</v>
      </c>
      <c r="C2847" t="s">
        <v>1402</v>
      </c>
      <c r="D2847" t="s">
        <v>97</v>
      </c>
      <c r="E2847" t="s">
        <v>1397</v>
      </c>
      <c r="F2847" t="s">
        <v>3501</v>
      </c>
      <c r="H2847" s="1">
        <v>45773</v>
      </c>
      <c r="I2847" t="s">
        <v>195</v>
      </c>
      <c r="J2847" t="s">
        <v>1</v>
      </c>
      <c r="K2847" t="s">
        <v>124</v>
      </c>
      <c r="L2847" t="s">
        <v>28</v>
      </c>
      <c r="M2847" t="s">
        <v>7747</v>
      </c>
      <c r="N2847">
        <v>6</v>
      </c>
      <c r="P2847">
        <v>1</v>
      </c>
    </row>
    <row r="2848" spans="1:16" x14ac:dyDescent="0.35">
      <c r="A2848" t="s">
        <v>3502</v>
      </c>
      <c r="B2848" t="s">
        <v>3503</v>
      </c>
      <c r="C2848" t="s">
        <v>1396</v>
      </c>
      <c r="D2848" t="s">
        <v>3300</v>
      </c>
      <c r="E2848" t="s">
        <v>1397</v>
      </c>
      <c r="F2848" t="s">
        <v>6008</v>
      </c>
      <c r="H2848" s="1">
        <v>45773</v>
      </c>
      <c r="I2848" t="s">
        <v>195</v>
      </c>
      <c r="J2848" t="s">
        <v>1</v>
      </c>
      <c r="K2848" t="s">
        <v>124</v>
      </c>
      <c r="L2848" t="s">
        <v>28</v>
      </c>
      <c r="M2848" t="s">
        <v>7747</v>
      </c>
      <c r="N2848">
        <v>6</v>
      </c>
      <c r="P2848">
        <v>1</v>
      </c>
    </row>
    <row r="2849" spans="1:16" x14ac:dyDescent="0.35">
      <c r="A2849" t="s">
        <v>3505</v>
      </c>
      <c r="B2849" t="s">
        <v>3506</v>
      </c>
      <c r="C2849" t="s">
        <v>1402</v>
      </c>
      <c r="D2849" t="s">
        <v>3300</v>
      </c>
      <c r="E2849" t="s">
        <v>1397</v>
      </c>
      <c r="F2849" t="s">
        <v>3507</v>
      </c>
      <c r="H2849" s="1">
        <v>45773</v>
      </c>
      <c r="I2849" t="s">
        <v>195</v>
      </c>
      <c r="J2849" t="s">
        <v>1</v>
      </c>
      <c r="K2849" t="s">
        <v>124</v>
      </c>
      <c r="L2849" t="s">
        <v>28</v>
      </c>
      <c r="M2849" t="s">
        <v>7747</v>
      </c>
      <c r="N2849">
        <v>6</v>
      </c>
      <c r="P2849">
        <v>1</v>
      </c>
    </row>
    <row r="2850" spans="1:16" x14ac:dyDescent="0.35">
      <c r="A2850" t="s">
        <v>3508</v>
      </c>
      <c r="B2850" t="s">
        <v>2828</v>
      </c>
      <c r="C2850" t="s">
        <v>1396</v>
      </c>
      <c r="D2850" t="s">
        <v>3300</v>
      </c>
      <c r="E2850" t="s">
        <v>1397</v>
      </c>
      <c r="F2850" t="s">
        <v>3509</v>
      </c>
      <c r="H2850" s="1">
        <v>45773</v>
      </c>
      <c r="I2850" t="s">
        <v>195</v>
      </c>
      <c r="J2850" t="s">
        <v>1</v>
      </c>
      <c r="K2850" t="s">
        <v>124</v>
      </c>
      <c r="L2850" t="s">
        <v>28</v>
      </c>
      <c r="M2850" t="s">
        <v>7747</v>
      </c>
      <c r="N2850">
        <v>6</v>
      </c>
      <c r="P2850">
        <v>1</v>
      </c>
    </row>
    <row r="2851" spans="1:16" x14ac:dyDescent="0.35">
      <c r="A2851" t="s">
        <v>3510</v>
      </c>
      <c r="B2851" t="s">
        <v>3511</v>
      </c>
      <c r="C2851" t="s">
        <v>1396</v>
      </c>
      <c r="D2851" t="s">
        <v>97</v>
      </c>
      <c r="E2851" t="s">
        <v>1397</v>
      </c>
      <c r="F2851" t="s">
        <v>3512</v>
      </c>
      <c r="H2851" s="1">
        <v>45773</v>
      </c>
      <c r="I2851" t="s">
        <v>195</v>
      </c>
      <c r="J2851" t="s">
        <v>1</v>
      </c>
      <c r="K2851" t="s">
        <v>124</v>
      </c>
      <c r="L2851" t="s">
        <v>28</v>
      </c>
      <c r="M2851" t="s">
        <v>7747</v>
      </c>
      <c r="N2851">
        <v>6</v>
      </c>
      <c r="P2851">
        <v>1</v>
      </c>
    </row>
    <row r="2852" spans="1:16" x14ac:dyDescent="0.35">
      <c r="A2852" t="s">
        <v>3513</v>
      </c>
      <c r="B2852" t="s">
        <v>1972</v>
      </c>
      <c r="C2852" t="s">
        <v>1402</v>
      </c>
      <c r="D2852" t="s">
        <v>3300</v>
      </c>
      <c r="E2852" t="s">
        <v>1397</v>
      </c>
      <c r="F2852" t="s">
        <v>3514</v>
      </c>
      <c r="H2852" s="1">
        <v>45773</v>
      </c>
      <c r="I2852" t="s">
        <v>195</v>
      </c>
      <c r="J2852" t="s">
        <v>1</v>
      </c>
      <c r="K2852" t="s">
        <v>124</v>
      </c>
      <c r="L2852" t="s">
        <v>28</v>
      </c>
      <c r="M2852" t="s">
        <v>7747</v>
      </c>
      <c r="N2852">
        <v>6</v>
      </c>
      <c r="P2852">
        <v>1</v>
      </c>
    </row>
    <row r="2853" spans="1:16" x14ac:dyDescent="0.35">
      <c r="A2853" t="s">
        <v>3515</v>
      </c>
      <c r="B2853" t="s">
        <v>1831</v>
      </c>
      <c r="C2853" t="s">
        <v>1402</v>
      </c>
      <c r="D2853" t="s">
        <v>3300</v>
      </c>
      <c r="E2853" t="s">
        <v>1397</v>
      </c>
      <c r="F2853" t="s">
        <v>3516</v>
      </c>
      <c r="H2853" s="1">
        <v>45773</v>
      </c>
      <c r="I2853" t="s">
        <v>195</v>
      </c>
      <c r="J2853" t="s">
        <v>1</v>
      </c>
      <c r="K2853" t="s">
        <v>124</v>
      </c>
      <c r="L2853" t="s">
        <v>28</v>
      </c>
      <c r="M2853" t="s">
        <v>7747</v>
      </c>
      <c r="N2853">
        <v>6</v>
      </c>
      <c r="P2853">
        <v>1</v>
      </c>
    </row>
    <row r="2854" spans="1:16" x14ac:dyDescent="0.35">
      <c r="A2854" t="s">
        <v>3515</v>
      </c>
      <c r="B2854" t="s">
        <v>1518</v>
      </c>
      <c r="C2854" t="s">
        <v>1402</v>
      </c>
      <c r="D2854" t="s">
        <v>3300</v>
      </c>
      <c r="E2854" t="s">
        <v>1397</v>
      </c>
      <c r="F2854" t="s">
        <v>6009</v>
      </c>
      <c r="H2854" s="1">
        <v>45773</v>
      </c>
      <c r="I2854" t="s">
        <v>195</v>
      </c>
      <c r="J2854" t="s">
        <v>1</v>
      </c>
      <c r="K2854" t="s">
        <v>124</v>
      </c>
      <c r="L2854" t="s">
        <v>28</v>
      </c>
      <c r="M2854" t="s">
        <v>7747</v>
      </c>
      <c r="N2854">
        <v>6</v>
      </c>
      <c r="P2854">
        <v>1</v>
      </c>
    </row>
    <row r="2855" spans="1:16" x14ac:dyDescent="0.35">
      <c r="A2855" t="s">
        <v>3515</v>
      </c>
      <c r="B2855" t="s">
        <v>3294</v>
      </c>
      <c r="C2855" t="s">
        <v>1396</v>
      </c>
      <c r="D2855" t="s">
        <v>3300</v>
      </c>
      <c r="E2855" t="s">
        <v>1397</v>
      </c>
      <c r="F2855" t="s">
        <v>3517</v>
      </c>
      <c r="H2855" s="1">
        <v>45773</v>
      </c>
      <c r="I2855" t="s">
        <v>195</v>
      </c>
      <c r="J2855" t="s">
        <v>1</v>
      </c>
      <c r="K2855" t="s">
        <v>124</v>
      </c>
      <c r="L2855" t="s">
        <v>28</v>
      </c>
      <c r="M2855" t="s">
        <v>7747</v>
      </c>
      <c r="N2855">
        <v>6</v>
      </c>
      <c r="P2855">
        <v>1</v>
      </c>
    </row>
    <row r="2856" spans="1:16" x14ac:dyDescent="0.35">
      <c r="A2856" t="s">
        <v>3519</v>
      </c>
      <c r="B2856" t="s">
        <v>1941</v>
      </c>
      <c r="C2856" t="s">
        <v>1396</v>
      </c>
      <c r="D2856" t="s">
        <v>3300</v>
      </c>
      <c r="E2856" t="s">
        <v>1397</v>
      </c>
      <c r="F2856" t="s">
        <v>3520</v>
      </c>
      <c r="H2856" s="1">
        <v>45773</v>
      </c>
      <c r="I2856" t="s">
        <v>195</v>
      </c>
      <c r="J2856" t="s">
        <v>1</v>
      </c>
      <c r="K2856" t="s">
        <v>124</v>
      </c>
      <c r="L2856" t="s">
        <v>28</v>
      </c>
      <c r="M2856" t="s">
        <v>7747</v>
      </c>
      <c r="N2856">
        <v>6</v>
      </c>
      <c r="P2856">
        <v>1</v>
      </c>
    </row>
    <row r="2857" spans="1:16" x14ac:dyDescent="0.35">
      <c r="A2857" t="s">
        <v>3521</v>
      </c>
      <c r="B2857" t="s">
        <v>1800</v>
      </c>
      <c r="C2857" t="s">
        <v>1402</v>
      </c>
      <c r="D2857" t="s">
        <v>97</v>
      </c>
      <c r="E2857" t="s">
        <v>1397</v>
      </c>
      <c r="F2857" t="s">
        <v>6010</v>
      </c>
      <c r="H2857" s="1">
        <v>45773</v>
      </c>
      <c r="I2857" t="s">
        <v>195</v>
      </c>
      <c r="J2857" t="s">
        <v>1</v>
      </c>
      <c r="K2857" t="s">
        <v>124</v>
      </c>
      <c r="L2857" t="s">
        <v>28</v>
      </c>
      <c r="M2857" t="s">
        <v>7747</v>
      </c>
      <c r="N2857">
        <v>6</v>
      </c>
      <c r="P2857">
        <v>1</v>
      </c>
    </row>
    <row r="2858" spans="1:16" x14ac:dyDescent="0.35">
      <c r="A2858" t="s">
        <v>3521</v>
      </c>
      <c r="B2858" t="s">
        <v>2477</v>
      </c>
      <c r="C2858" t="s">
        <v>1472</v>
      </c>
      <c r="D2858" t="s">
        <v>97</v>
      </c>
      <c r="E2858" t="s">
        <v>1397</v>
      </c>
      <c r="F2858" t="s">
        <v>6011</v>
      </c>
      <c r="H2858" s="1">
        <v>45773</v>
      </c>
      <c r="I2858" t="s">
        <v>195</v>
      </c>
      <c r="J2858" t="s">
        <v>1</v>
      </c>
      <c r="K2858" t="s">
        <v>124</v>
      </c>
      <c r="L2858" t="s">
        <v>28</v>
      </c>
      <c r="M2858" t="s">
        <v>1472</v>
      </c>
      <c r="N2858">
        <v>6</v>
      </c>
      <c r="P2858">
        <v>1</v>
      </c>
    </row>
    <row r="2859" spans="1:16" x14ac:dyDescent="0.35">
      <c r="A2859" t="s">
        <v>3524</v>
      </c>
      <c r="B2859" t="s">
        <v>3525</v>
      </c>
      <c r="C2859" t="s">
        <v>1396</v>
      </c>
      <c r="D2859" t="s">
        <v>3300</v>
      </c>
      <c r="E2859" t="s">
        <v>1397</v>
      </c>
      <c r="F2859" t="s">
        <v>3526</v>
      </c>
      <c r="H2859" s="1">
        <v>45773</v>
      </c>
      <c r="I2859" t="s">
        <v>195</v>
      </c>
      <c r="J2859" t="s">
        <v>1</v>
      </c>
      <c r="K2859" t="s">
        <v>124</v>
      </c>
      <c r="L2859" t="s">
        <v>28</v>
      </c>
      <c r="M2859" t="s">
        <v>7747</v>
      </c>
      <c r="N2859">
        <v>6</v>
      </c>
      <c r="P2859">
        <v>1</v>
      </c>
    </row>
    <row r="2860" spans="1:16" x14ac:dyDescent="0.35">
      <c r="A2860" t="s">
        <v>3527</v>
      </c>
      <c r="B2860" t="s">
        <v>2452</v>
      </c>
      <c r="C2860" t="s">
        <v>1396</v>
      </c>
      <c r="D2860" t="s">
        <v>97</v>
      </c>
      <c r="E2860" t="s">
        <v>1397</v>
      </c>
      <c r="F2860" t="s">
        <v>3528</v>
      </c>
      <c r="H2860" s="1">
        <v>45773</v>
      </c>
      <c r="I2860" t="s">
        <v>195</v>
      </c>
      <c r="J2860" t="s">
        <v>1</v>
      </c>
      <c r="K2860" t="s">
        <v>124</v>
      </c>
      <c r="L2860" t="s">
        <v>28</v>
      </c>
      <c r="M2860" t="s">
        <v>7747</v>
      </c>
      <c r="N2860">
        <v>6</v>
      </c>
      <c r="P2860">
        <v>1</v>
      </c>
    </row>
    <row r="2861" spans="1:16" x14ac:dyDescent="0.35">
      <c r="A2861" t="s">
        <v>3529</v>
      </c>
      <c r="B2861" t="s">
        <v>3530</v>
      </c>
      <c r="C2861" t="s">
        <v>1396</v>
      </c>
      <c r="D2861" t="s">
        <v>97</v>
      </c>
      <c r="E2861" t="s">
        <v>1397</v>
      </c>
      <c r="F2861" t="s">
        <v>3531</v>
      </c>
      <c r="H2861" s="1">
        <v>45773</v>
      </c>
      <c r="I2861" t="s">
        <v>195</v>
      </c>
      <c r="J2861" t="s">
        <v>1</v>
      </c>
      <c r="K2861" t="s">
        <v>124</v>
      </c>
      <c r="L2861" t="s">
        <v>28</v>
      </c>
      <c r="M2861" t="s">
        <v>7747</v>
      </c>
      <c r="N2861">
        <v>6</v>
      </c>
      <c r="P2861">
        <v>1</v>
      </c>
    </row>
    <row r="2862" spans="1:16" x14ac:dyDescent="0.35">
      <c r="A2862" t="s">
        <v>3532</v>
      </c>
      <c r="B2862" t="s">
        <v>1811</v>
      </c>
      <c r="C2862" t="s">
        <v>1396</v>
      </c>
      <c r="D2862" t="s">
        <v>97</v>
      </c>
      <c r="E2862" t="s">
        <v>1397</v>
      </c>
      <c r="F2862" t="s">
        <v>3535</v>
      </c>
      <c r="H2862" s="1">
        <v>45773</v>
      </c>
      <c r="I2862" t="s">
        <v>195</v>
      </c>
      <c r="J2862" t="s">
        <v>1</v>
      </c>
      <c r="K2862" t="s">
        <v>124</v>
      </c>
      <c r="L2862" t="s">
        <v>28</v>
      </c>
      <c r="M2862" t="s">
        <v>7747</v>
      </c>
      <c r="N2862">
        <v>6</v>
      </c>
      <c r="P2862">
        <v>1</v>
      </c>
    </row>
    <row r="2863" spans="1:16" x14ac:dyDescent="0.35">
      <c r="A2863" t="s">
        <v>3532</v>
      </c>
      <c r="B2863" t="s">
        <v>3534</v>
      </c>
      <c r="C2863" t="s">
        <v>1402</v>
      </c>
      <c r="D2863" t="s">
        <v>97</v>
      </c>
      <c r="E2863" t="s">
        <v>1397</v>
      </c>
      <c r="F2863" t="s">
        <v>6012</v>
      </c>
      <c r="H2863" s="1">
        <v>45773</v>
      </c>
      <c r="I2863" t="s">
        <v>195</v>
      </c>
      <c r="J2863" t="s">
        <v>1</v>
      </c>
      <c r="K2863" t="s">
        <v>124</v>
      </c>
      <c r="L2863" t="s">
        <v>28</v>
      </c>
      <c r="M2863" t="s">
        <v>7747</v>
      </c>
      <c r="N2863">
        <v>6</v>
      </c>
      <c r="P2863">
        <v>1</v>
      </c>
    </row>
    <row r="2864" spans="1:16" x14ac:dyDescent="0.35">
      <c r="A2864" t="s">
        <v>3532</v>
      </c>
      <c r="B2864" t="s">
        <v>3536</v>
      </c>
      <c r="C2864" t="s">
        <v>1402</v>
      </c>
      <c r="D2864" t="s">
        <v>97</v>
      </c>
      <c r="E2864" t="s">
        <v>1397</v>
      </c>
      <c r="F2864" t="s">
        <v>3537</v>
      </c>
      <c r="H2864" s="1">
        <v>45773</v>
      </c>
      <c r="I2864" t="s">
        <v>195</v>
      </c>
      <c r="J2864" t="s">
        <v>1</v>
      </c>
      <c r="K2864" t="s">
        <v>124</v>
      </c>
      <c r="L2864" t="s">
        <v>28</v>
      </c>
      <c r="M2864" t="s">
        <v>7747</v>
      </c>
      <c r="N2864">
        <v>6</v>
      </c>
      <c r="P2864">
        <v>1</v>
      </c>
    </row>
    <row r="2865" spans="1:16" x14ac:dyDescent="0.35">
      <c r="A2865" t="s">
        <v>3532</v>
      </c>
      <c r="B2865" t="s">
        <v>3538</v>
      </c>
      <c r="C2865" t="s">
        <v>1472</v>
      </c>
      <c r="D2865" t="s">
        <v>97</v>
      </c>
      <c r="E2865" t="s">
        <v>1397</v>
      </c>
      <c r="F2865" t="s">
        <v>3533</v>
      </c>
      <c r="H2865" s="1">
        <v>45773</v>
      </c>
      <c r="I2865" t="s">
        <v>195</v>
      </c>
      <c r="J2865" t="s">
        <v>1</v>
      </c>
      <c r="K2865" t="s">
        <v>124</v>
      </c>
      <c r="L2865" t="s">
        <v>28</v>
      </c>
      <c r="M2865" t="s">
        <v>1472</v>
      </c>
      <c r="N2865">
        <v>6</v>
      </c>
      <c r="P2865">
        <v>1</v>
      </c>
    </row>
    <row r="2866" spans="1:16" x14ac:dyDescent="0.35">
      <c r="A2866" t="s">
        <v>3540</v>
      </c>
      <c r="B2866" t="s">
        <v>3541</v>
      </c>
      <c r="C2866" t="s">
        <v>1396</v>
      </c>
      <c r="D2866" t="s">
        <v>97</v>
      </c>
      <c r="E2866" t="s">
        <v>1397</v>
      </c>
      <c r="F2866" t="s">
        <v>3542</v>
      </c>
      <c r="H2866" s="1">
        <v>45773</v>
      </c>
      <c r="I2866" t="s">
        <v>195</v>
      </c>
      <c r="J2866" t="s">
        <v>1</v>
      </c>
      <c r="K2866" t="s">
        <v>124</v>
      </c>
      <c r="L2866" t="s">
        <v>28</v>
      </c>
      <c r="M2866" t="s">
        <v>7747</v>
      </c>
      <c r="N2866">
        <v>6</v>
      </c>
      <c r="P2866">
        <v>1</v>
      </c>
    </row>
    <row r="2867" spans="1:16" x14ac:dyDescent="0.35">
      <c r="A2867" t="s">
        <v>3545</v>
      </c>
      <c r="B2867" t="s">
        <v>3546</v>
      </c>
      <c r="C2867" t="s">
        <v>1396</v>
      </c>
      <c r="D2867" t="s">
        <v>97</v>
      </c>
      <c r="E2867" t="s">
        <v>1397</v>
      </c>
      <c r="F2867" t="s">
        <v>3547</v>
      </c>
      <c r="H2867" s="1">
        <v>45773</v>
      </c>
      <c r="I2867" t="s">
        <v>195</v>
      </c>
      <c r="J2867" t="s">
        <v>1</v>
      </c>
      <c r="K2867" t="s">
        <v>124</v>
      </c>
      <c r="L2867" t="s">
        <v>28</v>
      </c>
      <c r="M2867" t="s">
        <v>7747</v>
      </c>
      <c r="N2867">
        <v>6</v>
      </c>
      <c r="P2867">
        <v>1</v>
      </c>
    </row>
    <row r="2868" spans="1:16" x14ac:dyDescent="0.35">
      <c r="A2868" t="s">
        <v>3553</v>
      </c>
      <c r="B2868" t="s">
        <v>3186</v>
      </c>
      <c r="C2868" t="s">
        <v>1396</v>
      </c>
      <c r="D2868" t="s">
        <v>97</v>
      </c>
      <c r="E2868" t="s">
        <v>1397</v>
      </c>
      <c r="F2868" t="s">
        <v>6013</v>
      </c>
      <c r="H2868" s="1">
        <v>45773</v>
      </c>
      <c r="I2868" t="s">
        <v>195</v>
      </c>
      <c r="J2868" t="s">
        <v>1</v>
      </c>
      <c r="K2868" t="s">
        <v>124</v>
      </c>
      <c r="L2868" t="s">
        <v>28</v>
      </c>
      <c r="M2868" t="s">
        <v>7747</v>
      </c>
      <c r="N2868">
        <v>6</v>
      </c>
      <c r="P2868">
        <v>1</v>
      </c>
    </row>
    <row r="2869" spans="1:16" x14ac:dyDescent="0.35">
      <c r="A2869" t="s">
        <v>3555</v>
      </c>
      <c r="B2869" t="s">
        <v>3361</v>
      </c>
      <c r="C2869" t="s">
        <v>1402</v>
      </c>
      <c r="D2869" t="s">
        <v>97</v>
      </c>
      <c r="E2869" t="s">
        <v>1397</v>
      </c>
      <c r="F2869" t="s">
        <v>3556</v>
      </c>
      <c r="H2869" s="1">
        <v>45773</v>
      </c>
      <c r="I2869" t="s">
        <v>195</v>
      </c>
      <c r="J2869" t="s">
        <v>1</v>
      </c>
      <c r="K2869" t="s">
        <v>124</v>
      </c>
      <c r="L2869" t="s">
        <v>28</v>
      </c>
      <c r="M2869" t="s">
        <v>7747</v>
      </c>
      <c r="N2869">
        <v>6</v>
      </c>
      <c r="P2869">
        <v>1</v>
      </c>
    </row>
    <row r="2870" spans="1:16" x14ac:dyDescent="0.35">
      <c r="A2870" t="s">
        <v>3555</v>
      </c>
      <c r="B2870" t="s">
        <v>3557</v>
      </c>
      <c r="C2870" t="s">
        <v>1396</v>
      </c>
      <c r="D2870" t="s">
        <v>97</v>
      </c>
      <c r="E2870" t="s">
        <v>1397</v>
      </c>
      <c r="F2870" t="s">
        <v>6014</v>
      </c>
      <c r="H2870" s="1">
        <v>45773</v>
      </c>
      <c r="I2870" t="s">
        <v>195</v>
      </c>
      <c r="J2870" t="s">
        <v>1</v>
      </c>
      <c r="K2870" t="s">
        <v>124</v>
      </c>
      <c r="L2870" t="s">
        <v>28</v>
      </c>
      <c r="M2870" t="s">
        <v>7747</v>
      </c>
      <c r="N2870">
        <v>6</v>
      </c>
      <c r="P2870">
        <v>1</v>
      </c>
    </row>
    <row r="2871" spans="1:16" x14ac:dyDescent="0.35">
      <c r="A2871" t="s">
        <v>3555</v>
      </c>
      <c r="B2871" t="s">
        <v>3559</v>
      </c>
      <c r="C2871" t="s">
        <v>1402</v>
      </c>
      <c r="D2871" t="s">
        <v>97</v>
      </c>
      <c r="E2871" t="s">
        <v>1397</v>
      </c>
      <c r="F2871" t="s">
        <v>3560</v>
      </c>
      <c r="H2871" s="1">
        <v>45773</v>
      </c>
      <c r="I2871" t="s">
        <v>195</v>
      </c>
      <c r="J2871" t="s">
        <v>1</v>
      </c>
      <c r="K2871" t="s">
        <v>124</v>
      </c>
      <c r="L2871" t="s">
        <v>28</v>
      </c>
      <c r="M2871" t="s">
        <v>7747</v>
      </c>
      <c r="N2871">
        <v>6</v>
      </c>
      <c r="P2871">
        <v>1</v>
      </c>
    </row>
    <row r="2872" spans="1:16" x14ac:dyDescent="0.35">
      <c r="A2872" t="s">
        <v>3561</v>
      </c>
      <c r="B2872" t="s">
        <v>3562</v>
      </c>
      <c r="C2872" t="s">
        <v>1396</v>
      </c>
      <c r="D2872" t="s">
        <v>385</v>
      </c>
      <c r="E2872" t="s">
        <v>1397</v>
      </c>
      <c r="F2872" t="s">
        <v>3563</v>
      </c>
      <c r="H2872" s="1">
        <v>45773</v>
      </c>
      <c r="I2872" t="s">
        <v>195</v>
      </c>
      <c r="J2872" t="s">
        <v>1</v>
      </c>
      <c r="K2872" t="s">
        <v>124</v>
      </c>
      <c r="L2872" t="s">
        <v>28</v>
      </c>
      <c r="M2872" t="s">
        <v>7747</v>
      </c>
      <c r="N2872">
        <v>6</v>
      </c>
      <c r="P2872">
        <v>1</v>
      </c>
    </row>
    <row r="2873" spans="1:16" x14ac:dyDescent="0.35">
      <c r="A2873" t="s">
        <v>3564</v>
      </c>
      <c r="B2873" t="s">
        <v>1811</v>
      </c>
      <c r="C2873" t="s">
        <v>1396</v>
      </c>
      <c r="D2873" t="s">
        <v>97</v>
      </c>
      <c r="E2873" t="s">
        <v>1397</v>
      </c>
      <c r="F2873" t="s">
        <v>3565</v>
      </c>
      <c r="H2873" s="1">
        <v>45773</v>
      </c>
      <c r="I2873" t="s">
        <v>195</v>
      </c>
      <c r="J2873" t="s">
        <v>1</v>
      </c>
      <c r="K2873" t="s">
        <v>124</v>
      </c>
      <c r="L2873" t="s">
        <v>28</v>
      </c>
      <c r="M2873" t="s">
        <v>7747</v>
      </c>
      <c r="N2873">
        <v>6</v>
      </c>
      <c r="P2873">
        <v>1</v>
      </c>
    </row>
    <row r="2874" spans="1:16" x14ac:dyDescent="0.35">
      <c r="A2874" t="s">
        <v>3564</v>
      </c>
      <c r="B2874" t="s">
        <v>3492</v>
      </c>
      <c r="C2874" t="s">
        <v>1402</v>
      </c>
      <c r="D2874" t="s">
        <v>97</v>
      </c>
      <c r="E2874" t="s">
        <v>1397</v>
      </c>
      <c r="F2874" t="s">
        <v>3566</v>
      </c>
      <c r="H2874" s="1">
        <v>45773</v>
      </c>
      <c r="I2874" t="s">
        <v>195</v>
      </c>
      <c r="J2874" t="s">
        <v>1</v>
      </c>
      <c r="K2874" t="s">
        <v>124</v>
      </c>
      <c r="L2874" t="s">
        <v>28</v>
      </c>
      <c r="M2874" t="s">
        <v>7747</v>
      </c>
      <c r="N2874">
        <v>6</v>
      </c>
      <c r="P2874">
        <v>1</v>
      </c>
    </row>
    <row r="2875" spans="1:16" x14ac:dyDescent="0.35">
      <c r="A2875" t="s">
        <v>3567</v>
      </c>
      <c r="B2875" t="s">
        <v>3568</v>
      </c>
      <c r="C2875" t="s">
        <v>1396</v>
      </c>
      <c r="D2875" t="s">
        <v>385</v>
      </c>
      <c r="E2875" t="s">
        <v>1512</v>
      </c>
      <c r="H2875" s="1">
        <v>45773</v>
      </c>
      <c r="I2875" t="s">
        <v>195</v>
      </c>
      <c r="J2875" t="s">
        <v>1</v>
      </c>
      <c r="K2875" t="s">
        <v>124</v>
      </c>
      <c r="L2875" t="s">
        <v>28</v>
      </c>
      <c r="M2875" t="s">
        <v>7747</v>
      </c>
      <c r="N2875">
        <v>6</v>
      </c>
      <c r="P2875">
        <v>1</v>
      </c>
    </row>
    <row r="2876" spans="1:16" x14ac:dyDescent="0.35">
      <c r="A2876" t="s">
        <v>3570</v>
      </c>
      <c r="B2876" t="s">
        <v>3478</v>
      </c>
      <c r="C2876" t="s">
        <v>1402</v>
      </c>
      <c r="D2876" t="s">
        <v>97</v>
      </c>
      <c r="E2876" t="s">
        <v>1397</v>
      </c>
      <c r="F2876" t="s">
        <v>3571</v>
      </c>
      <c r="H2876" s="1">
        <v>45773</v>
      </c>
      <c r="I2876" t="s">
        <v>195</v>
      </c>
      <c r="J2876" t="s">
        <v>1</v>
      </c>
      <c r="K2876" t="s">
        <v>124</v>
      </c>
      <c r="L2876" t="s">
        <v>28</v>
      </c>
      <c r="M2876" t="s">
        <v>7747</v>
      </c>
      <c r="N2876">
        <v>6</v>
      </c>
      <c r="P2876">
        <v>1</v>
      </c>
    </row>
    <row r="2877" spans="1:16" x14ac:dyDescent="0.35">
      <c r="A2877" t="s">
        <v>3572</v>
      </c>
      <c r="B2877" t="s">
        <v>2030</v>
      </c>
      <c r="C2877" t="s">
        <v>1396</v>
      </c>
      <c r="D2877" t="s">
        <v>3300</v>
      </c>
      <c r="E2877" t="s">
        <v>1397</v>
      </c>
      <c r="F2877" t="s">
        <v>3573</v>
      </c>
      <c r="H2877" s="1">
        <v>45773</v>
      </c>
      <c r="I2877" t="s">
        <v>195</v>
      </c>
      <c r="J2877" t="s">
        <v>1</v>
      </c>
      <c r="K2877" t="s">
        <v>124</v>
      </c>
      <c r="L2877" t="s">
        <v>28</v>
      </c>
      <c r="M2877" t="s">
        <v>7747</v>
      </c>
      <c r="N2877">
        <v>6</v>
      </c>
      <c r="P2877">
        <v>1</v>
      </c>
    </row>
    <row r="2878" spans="1:16" x14ac:dyDescent="0.35">
      <c r="A2878" t="s">
        <v>3572</v>
      </c>
      <c r="B2878" t="s">
        <v>3574</v>
      </c>
      <c r="C2878" t="s">
        <v>1396</v>
      </c>
      <c r="D2878" t="s">
        <v>3300</v>
      </c>
      <c r="E2878" t="s">
        <v>1397</v>
      </c>
      <c r="F2878" t="s">
        <v>3575</v>
      </c>
      <c r="H2878" s="1">
        <v>45773</v>
      </c>
      <c r="I2878" t="s">
        <v>195</v>
      </c>
      <c r="J2878" t="s">
        <v>1</v>
      </c>
      <c r="K2878" t="s">
        <v>124</v>
      </c>
      <c r="L2878" t="s">
        <v>28</v>
      </c>
      <c r="M2878" t="s">
        <v>7747</v>
      </c>
      <c r="N2878">
        <v>6</v>
      </c>
      <c r="P2878">
        <v>1</v>
      </c>
    </row>
    <row r="2879" spans="1:16" x14ac:dyDescent="0.35">
      <c r="A2879" t="s">
        <v>3576</v>
      </c>
      <c r="B2879" t="s">
        <v>3577</v>
      </c>
      <c r="C2879" t="s">
        <v>3117</v>
      </c>
      <c r="D2879" t="s">
        <v>1526</v>
      </c>
      <c r="E2879" t="s">
        <v>1397</v>
      </c>
      <c r="F2879" t="s">
        <v>3578</v>
      </c>
      <c r="H2879" s="1">
        <v>45773</v>
      </c>
      <c r="I2879" t="s">
        <v>195</v>
      </c>
      <c r="J2879" t="s">
        <v>1</v>
      </c>
      <c r="K2879" t="s">
        <v>124</v>
      </c>
      <c r="L2879" t="s">
        <v>28</v>
      </c>
      <c r="M2879" t="s">
        <v>7747</v>
      </c>
      <c r="N2879">
        <v>6</v>
      </c>
      <c r="P2879">
        <v>1</v>
      </c>
    </row>
    <row r="2880" spans="1:16" x14ac:dyDescent="0.35">
      <c r="A2880" t="s">
        <v>3579</v>
      </c>
      <c r="B2880" t="s">
        <v>3580</v>
      </c>
      <c r="C2880" t="s">
        <v>1396</v>
      </c>
      <c r="D2880" t="s">
        <v>97</v>
      </c>
      <c r="E2880" t="s">
        <v>1397</v>
      </c>
      <c r="F2880" t="s">
        <v>6015</v>
      </c>
      <c r="H2880" s="1">
        <v>45773</v>
      </c>
      <c r="I2880" t="s">
        <v>195</v>
      </c>
      <c r="J2880" t="s">
        <v>1</v>
      </c>
      <c r="K2880" t="s">
        <v>124</v>
      </c>
      <c r="L2880" t="s">
        <v>28</v>
      </c>
      <c r="M2880" t="s">
        <v>7747</v>
      </c>
      <c r="N2880">
        <v>6</v>
      </c>
      <c r="P2880">
        <v>1</v>
      </c>
    </row>
    <row r="2881" spans="1:16" x14ac:dyDescent="0.35">
      <c r="A2881" t="s">
        <v>3582</v>
      </c>
      <c r="B2881" t="s">
        <v>3583</v>
      </c>
      <c r="C2881" t="s">
        <v>1558</v>
      </c>
      <c r="D2881" t="s">
        <v>612</v>
      </c>
      <c r="E2881" t="s">
        <v>1397</v>
      </c>
      <c r="F2881" t="s">
        <v>3584</v>
      </c>
      <c r="H2881" s="1">
        <v>45773</v>
      </c>
      <c r="I2881" t="s">
        <v>195</v>
      </c>
      <c r="J2881" t="s">
        <v>1</v>
      </c>
      <c r="K2881" t="s">
        <v>124</v>
      </c>
      <c r="L2881" t="s">
        <v>28</v>
      </c>
      <c r="M2881" t="s">
        <v>7747</v>
      </c>
      <c r="N2881">
        <v>6</v>
      </c>
      <c r="P2881">
        <v>1</v>
      </c>
    </row>
    <row r="2882" spans="1:16" x14ac:dyDescent="0.35">
      <c r="A2882" t="s">
        <v>3585</v>
      </c>
      <c r="B2882" t="s">
        <v>2450</v>
      </c>
      <c r="C2882" t="s">
        <v>1472</v>
      </c>
      <c r="D2882" t="s">
        <v>97</v>
      </c>
      <c r="E2882" t="s">
        <v>1397</v>
      </c>
      <c r="F2882" t="s">
        <v>6016</v>
      </c>
      <c r="H2882" s="1">
        <v>45773</v>
      </c>
      <c r="I2882" t="s">
        <v>195</v>
      </c>
      <c r="J2882" t="s">
        <v>1</v>
      </c>
      <c r="K2882" t="s">
        <v>124</v>
      </c>
      <c r="L2882" t="s">
        <v>28</v>
      </c>
      <c r="M2882" t="s">
        <v>1472</v>
      </c>
      <c r="N2882">
        <v>6</v>
      </c>
      <c r="P2882">
        <v>1</v>
      </c>
    </row>
    <row r="2883" spans="1:16" x14ac:dyDescent="0.35">
      <c r="A2883" t="s">
        <v>3585</v>
      </c>
      <c r="B2883" t="s">
        <v>3587</v>
      </c>
      <c r="C2883" t="s">
        <v>1402</v>
      </c>
      <c r="D2883" t="s">
        <v>97</v>
      </c>
      <c r="E2883" t="s">
        <v>1397</v>
      </c>
      <c r="F2883" t="s">
        <v>6017</v>
      </c>
      <c r="H2883" s="1">
        <v>45773</v>
      </c>
      <c r="I2883" t="s">
        <v>195</v>
      </c>
      <c r="J2883" t="s">
        <v>1</v>
      </c>
      <c r="K2883" t="s">
        <v>124</v>
      </c>
      <c r="L2883" t="s">
        <v>28</v>
      </c>
      <c r="M2883" t="s">
        <v>7747</v>
      </c>
      <c r="N2883">
        <v>6</v>
      </c>
      <c r="P2883">
        <v>1</v>
      </c>
    </row>
    <row r="2884" spans="1:16" x14ac:dyDescent="0.35">
      <c r="A2884" t="s">
        <v>3585</v>
      </c>
      <c r="B2884" t="s">
        <v>1546</v>
      </c>
      <c r="C2884" t="s">
        <v>1472</v>
      </c>
      <c r="D2884" t="s">
        <v>97</v>
      </c>
      <c r="E2884" t="s">
        <v>1397</v>
      </c>
      <c r="F2884" t="s">
        <v>6018</v>
      </c>
      <c r="H2884" s="1">
        <v>45773</v>
      </c>
      <c r="I2884" t="s">
        <v>195</v>
      </c>
      <c r="J2884" t="s">
        <v>1</v>
      </c>
      <c r="K2884" t="s">
        <v>124</v>
      </c>
      <c r="L2884" t="s">
        <v>28</v>
      </c>
      <c r="M2884" t="s">
        <v>1472</v>
      </c>
      <c r="N2884">
        <v>6</v>
      </c>
      <c r="P2884">
        <v>1</v>
      </c>
    </row>
    <row r="2885" spans="1:16" x14ac:dyDescent="0.35">
      <c r="A2885" t="s">
        <v>3590</v>
      </c>
      <c r="B2885" t="s">
        <v>3591</v>
      </c>
      <c r="C2885" t="s">
        <v>1396</v>
      </c>
      <c r="D2885" t="s">
        <v>97</v>
      </c>
      <c r="E2885" t="s">
        <v>1397</v>
      </c>
      <c r="F2885" t="s">
        <v>6019</v>
      </c>
      <c r="H2885" s="1">
        <v>45773</v>
      </c>
      <c r="I2885" t="s">
        <v>195</v>
      </c>
      <c r="J2885" t="s">
        <v>1</v>
      </c>
      <c r="K2885" t="s">
        <v>124</v>
      </c>
      <c r="L2885" t="s">
        <v>28</v>
      </c>
      <c r="M2885" t="s">
        <v>7747</v>
      </c>
      <c r="N2885">
        <v>6</v>
      </c>
      <c r="P2885">
        <v>1</v>
      </c>
    </row>
    <row r="2886" spans="1:16" x14ac:dyDescent="0.35">
      <c r="A2886" t="s">
        <v>3593</v>
      </c>
      <c r="B2886" t="s">
        <v>3594</v>
      </c>
      <c r="C2886" t="s">
        <v>1396</v>
      </c>
      <c r="D2886" t="s">
        <v>97</v>
      </c>
      <c r="E2886" t="s">
        <v>1397</v>
      </c>
      <c r="F2886" t="s">
        <v>3595</v>
      </c>
      <c r="H2886" s="1">
        <v>45773</v>
      </c>
      <c r="I2886" t="s">
        <v>195</v>
      </c>
      <c r="J2886" t="s">
        <v>1</v>
      </c>
      <c r="K2886" t="s">
        <v>124</v>
      </c>
      <c r="L2886" t="s">
        <v>28</v>
      </c>
      <c r="M2886" t="s">
        <v>7747</v>
      </c>
      <c r="N2886">
        <v>6</v>
      </c>
      <c r="P2886">
        <v>1</v>
      </c>
    </row>
    <row r="2887" spans="1:16" x14ac:dyDescent="0.35">
      <c r="A2887" t="s">
        <v>3596</v>
      </c>
      <c r="B2887" t="s">
        <v>2859</v>
      </c>
      <c r="C2887" t="s">
        <v>1396</v>
      </c>
      <c r="D2887" t="s">
        <v>3300</v>
      </c>
      <c r="E2887" t="s">
        <v>1397</v>
      </c>
      <c r="F2887" t="s">
        <v>3597</v>
      </c>
      <c r="H2887" s="1">
        <v>45773</v>
      </c>
      <c r="I2887" t="s">
        <v>195</v>
      </c>
      <c r="J2887" t="s">
        <v>1</v>
      </c>
      <c r="K2887" t="s">
        <v>124</v>
      </c>
      <c r="L2887" t="s">
        <v>28</v>
      </c>
      <c r="M2887" t="s">
        <v>7747</v>
      </c>
      <c r="N2887">
        <v>6</v>
      </c>
      <c r="P2887">
        <v>1</v>
      </c>
    </row>
    <row r="2888" spans="1:16" x14ac:dyDescent="0.35">
      <c r="A2888" t="s">
        <v>3598</v>
      </c>
      <c r="B2888" t="s">
        <v>2093</v>
      </c>
      <c r="C2888" t="s">
        <v>1396</v>
      </c>
      <c r="D2888" t="s">
        <v>3300</v>
      </c>
      <c r="E2888" t="s">
        <v>1397</v>
      </c>
      <c r="F2888" t="s">
        <v>3599</v>
      </c>
      <c r="H2888" s="1">
        <v>45773</v>
      </c>
      <c r="I2888" t="s">
        <v>195</v>
      </c>
      <c r="J2888" t="s">
        <v>1</v>
      </c>
      <c r="K2888" t="s">
        <v>124</v>
      </c>
      <c r="L2888" t="s">
        <v>28</v>
      </c>
      <c r="M2888" t="s">
        <v>7747</v>
      </c>
      <c r="N2888">
        <v>6</v>
      </c>
      <c r="P2888">
        <v>1</v>
      </c>
    </row>
    <row r="2889" spans="1:16" x14ac:dyDescent="0.35">
      <c r="A2889" t="s">
        <v>6020</v>
      </c>
      <c r="B2889" t="s">
        <v>2192</v>
      </c>
      <c r="C2889" t="s">
        <v>1396</v>
      </c>
      <c r="D2889" t="s">
        <v>385</v>
      </c>
      <c r="E2889" t="s">
        <v>1397</v>
      </c>
      <c r="F2889" t="s">
        <v>6021</v>
      </c>
      <c r="H2889" s="1">
        <v>45773</v>
      </c>
      <c r="I2889" t="s">
        <v>195</v>
      </c>
      <c r="J2889" t="s">
        <v>1</v>
      </c>
      <c r="K2889" t="s">
        <v>124</v>
      </c>
      <c r="L2889" t="s">
        <v>28</v>
      </c>
      <c r="M2889" t="s">
        <v>7747</v>
      </c>
      <c r="N2889">
        <v>6</v>
      </c>
      <c r="P2889">
        <v>1</v>
      </c>
    </row>
    <row r="2890" spans="1:16" x14ac:dyDescent="0.35">
      <c r="A2890" t="s">
        <v>6022</v>
      </c>
      <c r="B2890" t="s">
        <v>6023</v>
      </c>
      <c r="C2890" t="s">
        <v>1402</v>
      </c>
      <c r="D2890" t="s">
        <v>3122</v>
      </c>
      <c r="E2890" t="s">
        <v>1397</v>
      </c>
      <c r="F2890" t="s">
        <v>6024</v>
      </c>
      <c r="H2890" s="1">
        <v>45773</v>
      </c>
      <c r="I2890" t="s">
        <v>195</v>
      </c>
      <c r="J2890" t="s">
        <v>1</v>
      </c>
      <c r="K2890" t="s">
        <v>124</v>
      </c>
      <c r="L2890" t="s">
        <v>28</v>
      </c>
      <c r="M2890" t="s">
        <v>7747</v>
      </c>
      <c r="N2890">
        <v>6</v>
      </c>
      <c r="P2890">
        <v>1</v>
      </c>
    </row>
    <row r="2891" spans="1:16" x14ac:dyDescent="0.35">
      <c r="A2891" t="s">
        <v>3603</v>
      </c>
      <c r="B2891" t="s">
        <v>2362</v>
      </c>
      <c r="C2891" t="s">
        <v>3105</v>
      </c>
      <c r="D2891" t="s">
        <v>1526</v>
      </c>
      <c r="E2891" t="s">
        <v>1397</v>
      </c>
      <c r="F2891" t="s">
        <v>3604</v>
      </c>
      <c r="H2891" s="1">
        <v>45773</v>
      </c>
      <c r="I2891" t="s">
        <v>195</v>
      </c>
      <c r="J2891" t="s">
        <v>1</v>
      </c>
      <c r="K2891" t="s">
        <v>124</v>
      </c>
      <c r="L2891" t="s">
        <v>28</v>
      </c>
      <c r="M2891" t="s">
        <v>7747</v>
      </c>
      <c r="N2891">
        <v>6</v>
      </c>
      <c r="P2891">
        <v>1</v>
      </c>
    </row>
    <row r="2892" spans="1:16" x14ac:dyDescent="0.35">
      <c r="A2892" t="s">
        <v>3605</v>
      </c>
      <c r="B2892" t="s">
        <v>6025</v>
      </c>
      <c r="C2892" t="s">
        <v>3117</v>
      </c>
      <c r="D2892" t="s">
        <v>1526</v>
      </c>
      <c r="E2892" t="s">
        <v>1397</v>
      </c>
      <c r="F2892" t="s">
        <v>3607</v>
      </c>
      <c r="H2892" s="1">
        <v>45773</v>
      </c>
      <c r="I2892" t="s">
        <v>195</v>
      </c>
      <c r="J2892" t="s">
        <v>1</v>
      </c>
      <c r="K2892" t="s">
        <v>124</v>
      </c>
      <c r="L2892" t="s">
        <v>28</v>
      </c>
      <c r="M2892" t="s">
        <v>7747</v>
      </c>
      <c r="N2892">
        <v>6</v>
      </c>
      <c r="P2892">
        <v>1</v>
      </c>
    </row>
    <row r="2893" spans="1:16" x14ac:dyDescent="0.35">
      <c r="A2893" t="s">
        <v>3608</v>
      </c>
      <c r="B2893" t="s">
        <v>3609</v>
      </c>
      <c r="C2893" t="s">
        <v>1396</v>
      </c>
      <c r="D2893" t="s">
        <v>97</v>
      </c>
      <c r="E2893" t="s">
        <v>1397</v>
      </c>
      <c r="F2893" t="s">
        <v>3610</v>
      </c>
      <c r="H2893" s="1">
        <v>45773</v>
      </c>
      <c r="I2893" t="s">
        <v>195</v>
      </c>
      <c r="J2893" t="s">
        <v>1</v>
      </c>
      <c r="K2893" t="s">
        <v>124</v>
      </c>
      <c r="L2893" t="s">
        <v>28</v>
      </c>
      <c r="M2893" t="s">
        <v>7747</v>
      </c>
      <c r="N2893">
        <v>6</v>
      </c>
      <c r="P2893">
        <v>1</v>
      </c>
    </row>
    <row r="2894" spans="1:16" x14ac:dyDescent="0.35">
      <c r="A2894" t="s">
        <v>3611</v>
      </c>
      <c r="B2894" t="s">
        <v>1789</v>
      </c>
      <c r="C2894" t="s">
        <v>1402</v>
      </c>
      <c r="D2894" t="s">
        <v>97</v>
      </c>
      <c r="E2894" t="s">
        <v>1397</v>
      </c>
      <c r="F2894" t="s">
        <v>6026</v>
      </c>
      <c r="H2894" s="1">
        <v>45773</v>
      </c>
      <c r="I2894" t="s">
        <v>195</v>
      </c>
      <c r="J2894" t="s">
        <v>1</v>
      </c>
      <c r="K2894" t="s">
        <v>124</v>
      </c>
      <c r="L2894" t="s">
        <v>28</v>
      </c>
      <c r="M2894" t="s">
        <v>7747</v>
      </c>
      <c r="N2894">
        <v>6</v>
      </c>
      <c r="P2894">
        <v>1</v>
      </c>
    </row>
    <row r="2895" spans="1:16" x14ac:dyDescent="0.35">
      <c r="A2895" t="s">
        <v>3611</v>
      </c>
      <c r="B2895" t="s">
        <v>3469</v>
      </c>
      <c r="C2895" t="s">
        <v>1402</v>
      </c>
      <c r="D2895" t="s">
        <v>97</v>
      </c>
      <c r="E2895" t="s">
        <v>1397</v>
      </c>
      <c r="F2895" t="s">
        <v>6027</v>
      </c>
      <c r="H2895" s="1">
        <v>45773</v>
      </c>
      <c r="I2895" t="s">
        <v>195</v>
      </c>
      <c r="J2895" t="s">
        <v>1</v>
      </c>
      <c r="K2895" t="s">
        <v>124</v>
      </c>
      <c r="L2895" t="s">
        <v>28</v>
      </c>
      <c r="M2895" t="s">
        <v>7747</v>
      </c>
      <c r="N2895">
        <v>6</v>
      </c>
      <c r="P2895">
        <v>1</v>
      </c>
    </row>
    <row r="2896" spans="1:16" x14ac:dyDescent="0.35">
      <c r="A2896" t="s">
        <v>3611</v>
      </c>
      <c r="B2896" t="s">
        <v>2477</v>
      </c>
      <c r="C2896" t="s">
        <v>1402</v>
      </c>
      <c r="D2896" t="s">
        <v>97</v>
      </c>
      <c r="E2896" t="s">
        <v>1397</v>
      </c>
      <c r="F2896" t="s">
        <v>6028</v>
      </c>
      <c r="H2896" s="1">
        <v>45773</v>
      </c>
      <c r="I2896" t="s">
        <v>195</v>
      </c>
      <c r="J2896" t="s">
        <v>1</v>
      </c>
      <c r="K2896" t="s">
        <v>124</v>
      </c>
      <c r="L2896" t="s">
        <v>28</v>
      </c>
      <c r="M2896" t="s">
        <v>7747</v>
      </c>
      <c r="N2896">
        <v>6</v>
      </c>
      <c r="P2896">
        <v>1</v>
      </c>
    </row>
    <row r="2897" spans="1:16" x14ac:dyDescent="0.35">
      <c r="A2897" t="s">
        <v>3615</v>
      </c>
      <c r="B2897" t="s">
        <v>3616</v>
      </c>
      <c r="C2897" t="s">
        <v>1396</v>
      </c>
      <c r="D2897" t="s">
        <v>97</v>
      </c>
      <c r="E2897" t="s">
        <v>1397</v>
      </c>
      <c r="F2897" t="s">
        <v>6029</v>
      </c>
      <c r="H2897" s="1">
        <v>45773</v>
      </c>
      <c r="I2897" t="s">
        <v>195</v>
      </c>
      <c r="J2897" t="s">
        <v>1</v>
      </c>
      <c r="K2897" t="s">
        <v>124</v>
      </c>
      <c r="L2897" t="s">
        <v>28</v>
      </c>
      <c r="M2897" t="s">
        <v>7747</v>
      </c>
      <c r="N2897">
        <v>6</v>
      </c>
      <c r="P2897">
        <v>1</v>
      </c>
    </row>
    <row r="2898" spans="1:16" x14ac:dyDescent="0.35">
      <c r="A2898" t="s">
        <v>6030</v>
      </c>
      <c r="B2898" t="s">
        <v>6031</v>
      </c>
      <c r="C2898" t="s">
        <v>1402</v>
      </c>
      <c r="D2898" t="s">
        <v>3122</v>
      </c>
      <c r="E2898" t="s">
        <v>1397</v>
      </c>
      <c r="F2898" t="s">
        <v>6032</v>
      </c>
      <c r="H2898" s="1">
        <v>45773</v>
      </c>
      <c r="I2898" t="s">
        <v>195</v>
      </c>
      <c r="J2898" t="s">
        <v>1</v>
      </c>
      <c r="K2898" t="s">
        <v>124</v>
      </c>
      <c r="L2898" t="s">
        <v>28</v>
      </c>
      <c r="M2898" t="s">
        <v>7747</v>
      </c>
      <c r="N2898">
        <v>6</v>
      </c>
      <c r="P2898">
        <v>1</v>
      </c>
    </row>
    <row r="2899" spans="1:16" x14ac:dyDescent="0.35">
      <c r="A2899" t="s">
        <v>3618</v>
      </c>
      <c r="B2899" t="s">
        <v>1485</v>
      </c>
      <c r="C2899" t="s">
        <v>1396</v>
      </c>
      <c r="D2899" t="s">
        <v>3300</v>
      </c>
      <c r="E2899" t="s">
        <v>1397</v>
      </c>
      <c r="F2899" t="s">
        <v>3619</v>
      </c>
      <c r="H2899" s="1">
        <v>45773</v>
      </c>
      <c r="I2899" t="s">
        <v>195</v>
      </c>
      <c r="J2899" t="s">
        <v>1</v>
      </c>
      <c r="K2899" t="s">
        <v>124</v>
      </c>
      <c r="L2899" t="s">
        <v>28</v>
      </c>
      <c r="M2899" t="s">
        <v>7747</v>
      </c>
      <c r="N2899">
        <v>6</v>
      </c>
      <c r="P2899">
        <v>1</v>
      </c>
    </row>
    <row r="2900" spans="1:16" x14ac:dyDescent="0.35">
      <c r="A2900" t="s">
        <v>6033</v>
      </c>
      <c r="B2900" t="s">
        <v>6034</v>
      </c>
      <c r="C2900" t="s">
        <v>1396</v>
      </c>
      <c r="D2900" t="s">
        <v>385</v>
      </c>
      <c r="E2900" t="s">
        <v>1397</v>
      </c>
      <c r="F2900" t="s">
        <v>6035</v>
      </c>
      <c r="H2900" s="1">
        <v>45773</v>
      </c>
      <c r="I2900" t="s">
        <v>195</v>
      </c>
      <c r="J2900" t="s">
        <v>1</v>
      </c>
      <c r="K2900" t="s">
        <v>124</v>
      </c>
      <c r="L2900" t="s">
        <v>28</v>
      </c>
      <c r="M2900" t="s">
        <v>7747</v>
      </c>
      <c r="N2900">
        <v>6</v>
      </c>
      <c r="P2900">
        <v>1</v>
      </c>
    </row>
    <row r="2901" spans="1:16" x14ac:dyDescent="0.35">
      <c r="A2901" t="s">
        <v>3620</v>
      </c>
      <c r="B2901" t="s">
        <v>3621</v>
      </c>
      <c r="C2901" t="s">
        <v>1558</v>
      </c>
      <c r="D2901" t="s">
        <v>612</v>
      </c>
      <c r="E2901" t="s">
        <v>1397</v>
      </c>
      <c r="F2901" t="s">
        <v>3622</v>
      </c>
      <c r="H2901" s="1">
        <v>45773</v>
      </c>
      <c r="I2901" t="s">
        <v>195</v>
      </c>
      <c r="J2901" t="s">
        <v>1</v>
      </c>
      <c r="K2901" t="s">
        <v>124</v>
      </c>
      <c r="L2901" t="s">
        <v>28</v>
      </c>
      <c r="M2901" t="s">
        <v>7747</v>
      </c>
      <c r="N2901">
        <v>6</v>
      </c>
      <c r="P2901">
        <v>1</v>
      </c>
    </row>
    <row r="2902" spans="1:16" x14ac:dyDescent="0.35">
      <c r="A2902" t="s">
        <v>3623</v>
      </c>
      <c r="B2902" t="s">
        <v>1425</v>
      </c>
      <c r="C2902" t="s">
        <v>1402</v>
      </c>
      <c r="D2902" t="s">
        <v>612</v>
      </c>
      <c r="E2902" t="s">
        <v>1397</v>
      </c>
      <c r="F2902" t="s">
        <v>3624</v>
      </c>
      <c r="H2902" s="1">
        <v>45773</v>
      </c>
      <c r="I2902" t="s">
        <v>195</v>
      </c>
      <c r="J2902" t="s">
        <v>1</v>
      </c>
      <c r="K2902" t="s">
        <v>124</v>
      </c>
      <c r="L2902" t="s">
        <v>28</v>
      </c>
      <c r="M2902" t="s">
        <v>7747</v>
      </c>
      <c r="N2902">
        <v>6</v>
      </c>
      <c r="P2902">
        <v>1</v>
      </c>
    </row>
    <row r="2903" spans="1:16" x14ac:dyDescent="0.35">
      <c r="A2903" t="s">
        <v>3623</v>
      </c>
      <c r="B2903" t="s">
        <v>3625</v>
      </c>
      <c r="C2903" t="s">
        <v>1558</v>
      </c>
      <c r="D2903" t="s">
        <v>612</v>
      </c>
      <c r="E2903" t="s">
        <v>1397</v>
      </c>
      <c r="F2903" t="s">
        <v>6036</v>
      </c>
      <c r="H2903" s="1">
        <v>45773</v>
      </c>
      <c r="I2903" t="s">
        <v>195</v>
      </c>
      <c r="J2903" t="s">
        <v>1</v>
      </c>
      <c r="K2903" t="s">
        <v>124</v>
      </c>
      <c r="L2903" t="s">
        <v>28</v>
      </c>
      <c r="M2903" t="s">
        <v>7747</v>
      </c>
      <c r="N2903">
        <v>6</v>
      </c>
      <c r="P2903">
        <v>1</v>
      </c>
    </row>
    <row r="2904" spans="1:16" x14ac:dyDescent="0.35">
      <c r="A2904" t="s">
        <v>3623</v>
      </c>
      <c r="B2904" t="s">
        <v>3627</v>
      </c>
      <c r="C2904" t="s">
        <v>1472</v>
      </c>
      <c r="D2904" t="s">
        <v>612</v>
      </c>
      <c r="E2904" t="s">
        <v>1397</v>
      </c>
      <c r="F2904" t="s">
        <v>6037</v>
      </c>
      <c r="H2904" s="1">
        <v>45773</v>
      </c>
      <c r="I2904" t="s">
        <v>195</v>
      </c>
      <c r="J2904" t="s">
        <v>1</v>
      </c>
      <c r="K2904" t="s">
        <v>124</v>
      </c>
      <c r="L2904" t="s">
        <v>28</v>
      </c>
      <c r="M2904" t="s">
        <v>1472</v>
      </c>
      <c r="N2904">
        <v>6</v>
      </c>
      <c r="P2904">
        <v>1</v>
      </c>
    </row>
    <row r="2905" spans="1:16" x14ac:dyDescent="0.35">
      <c r="A2905" t="s">
        <v>3629</v>
      </c>
      <c r="B2905" t="s">
        <v>3630</v>
      </c>
      <c r="C2905" t="s">
        <v>1396</v>
      </c>
      <c r="D2905" t="s">
        <v>385</v>
      </c>
      <c r="E2905" t="s">
        <v>1397</v>
      </c>
      <c r="F2905" t="s">
        <v>3631</v>
      </c>
      <c r="H2905" s="1">
        <v>45773</v>
      </c>
      <c r="I2905" t="s">
        <v>195</v>
      </c>
      <c r="J2905" t="s">
        <v>1</v>
      </c>
      <c r="K2905" t="s">
        <v>124</v>
      </c>
      <c r="L2905" t="s">
        <v>28</v>
      </c>
      <c r="M2905" t="s">
        <v>7747</v>
      </c>
      <c r="N2905">
        <v>6</v>
      </c>
      <c r="P2905">
        <v>1</v>
      </c>
    </row>
    <row r="2906" spans="1:16" x14ac:dyDescent="0.35">
      <c r="A2906" t="s">
        <v>3632</v>
      </c>
      <c r="B2906" t="s">
        <v>1798</v>
      </c>
      <c r="C2906" t="s">
        <v>1396</v>
      </c>
      <c r="D2906" t="s">
        <v>97</v>
      </c>
      <c r="E2906" t="s">
        <v>1397</v>
      </c>
      <c r="F2906" t="s">
        <v>6038</v>
      </c>
      <c r="H2906" s="1">
        <v>45773</v>
      </c>
      <c r="I2906" t="s">
        <v>195</v>
      </c>
      <c r="J2906" t="s">
        <v>1</v>
      </c>
      <c r="K2906" t="s">
        <v>124</v>
      </c>
      <c r="L2906" t="s">
        <v>28</v>
      </c>
      <c r="M2906" t="s">
        <v>7747</v>
      </c>
      <c r="N2906">
        <v>6</v>
      </c>
      <c r="P2906">
        <v>1</v>
      </c>
    </row>
    <row r="2907" spans="1:16" x14ac:dyDescent="0.35">
      <c r="A2907" t="s">
        <v>3634</v>
      </c>
      <c r="B2907" t="s">
        <v>3635</v>
      </c>
      <c r="C2907" t="s">
        <v>1396</v>
      </c>
      <c r="D2907" t="s">
        <v>3300</v>
      </c>
      <c r="E2907" t="s">
        <v>1397</v>
      </c>
      <c r="F2907" t="s">
        <v>3636</v>
      </c>
      <c r="H2907" s="1">
        <v>45773</v>
      </c>
      <c r="I2907" t="s">
        <v>195</v>
      </c>
      <c r="J2907" t="s">
        <v>1</v>
      </c>
      <c r="K2907" t="s">
        <v>124</v>
      </c>
      <c r="L2907" t="s">
        <v>28</v>
      </c>
      <c r="M2907" t="s">
        <v>7747</v>
      </c>
      <c r="N2907">
        <v>6</v>
      </c>
      <c r="P2907">
        <v>1</v>
      </c>
    </row>
    <row r="2908" spans="1:16" x14ac:dyDescent="0.35">
      <c r="A2908" t="s">
        <v>3637</v>
      </c>
      <c r="B2908" t="s">
        <v>2800</v>
      </c>
      <c r="C2908" t="s">
        <v>1402</v>
      </c>
      <c r="D2908" t="s">
        <v>385</v>
      </c>
      <c r="E2908" t="s">
        <v>1397</v>
      </c>
      <c r="F2908" t="s">
        <v>3640</v>
      </c>
      <c r="H2908" s="1">
        <v>45773</v>
      </c>
      <c r="I2908" t="s">
        <v>195</v>
      </c>
      <c r="J2908" t="s">
        <v>1</v>
      </c>
      <c r="K2908" t="s">
        <v>124</v>
      </c>
      <c r="L2908" t="s">
        <v>28</v>
      </c>
      <c r="M2908" t="s">
        <v>7747</v>
      </c>
      <c r="N2908">
        <v>6</v>
      </c>
      <c r="P2908">
        <v>1</v>
      </c>
    </row>
    <row r="2909" spans="1:16" x14ac:dyDescent="0.35">
      <c r="A2909" t="s">
        <v>3637</v>
      </c>
      <c r="B2909" t="s">
        <v>3638</v>
      </c>
      <c r="C2909" t="s">
        <v>1396</v>
      </c>
      <c r="D2909" t="s">
        <v>385</v>
      </c>
      <c r="E2909" t="s">
        <v>1397</v>
      </c>
      <c r="F2909" t="s">
        <v>3639</v>
      </c>
      <c r="H2909" s="1">
        <v>45773</v>
      </c>
      <c r="I2909" t="s">
        <v>195</v>
      </c>
      <c r="J2909" t="s">
        <v>1</v>
      </c>
      <c r="K2909" t="s">
        <v>124</v>
      </c>
      <c r="L2909" t="s">
        <v>28</v>
      </c>
      <c r="M2909" t="s">
        <v>7747</v>
      </c>
      <c r="N2909">
        <v>6</v>
      </c>
      <c r="P2909">
        <v>1</v>
      </c>
    </row>
    <row r="2910" spans="1:16" x14ac:dyDescent="0.35">
      <c r="A2910" t="s">
        <v>3641</v>
      </c>
      <c r="B2910" t="s">
        <v>3642</v>
      </c>
      <c r="C2910" t="s">
        <v>1402</v>
      </c>
      <c r="D2910" t="s">
        <v>97</v>
      </c>
      <c r="E2910" t="s">
        <v>1397</v>
      </c>
      <c r="F2910" t="s">
        <v>3643</v>
      </c>
      <c r="H2910" s="1">
        <v>45773</v>
      </c>
      <c r="I2910" t="s">
        <v>195</v>
      </c>
      <c r="J2910" t="s">
        <v>1</v>
      </c>
      <c r="K2910" t="s">
        <v>124</v>
      </c>
      <c r="L2910" t="s">
        <v>28</v>
      </c>
      <c r="M2910" t="s">
        <v>7747</v>
      </c>
      <c r="N2910">
        <v>6</v>
      </c>
      <c r="P2910">
        <v>1</v>
      </c>
    </row>
    <row r="2911" spans="1:16" x14ac:dyDescent="0.35">
      <c r="A2911" t="s">
        <v>3641</v>
      </c>
      <c r="B2911" t="s">
        <v>3644</v>
      </c>
      <c r="C2911" t="s">
        <v>1428</v>
      </c>
      <c r="D2911" t="s">
        <v>97</v>
      </c>
      <c r="E2911" t="s">
        <v>1397</v>
      </c>
      <c r="F2911" t="s">
        <v>6039</v>
      </c>
      <c r="H2911" s="1">
        <v>45773</v>
      </c>
      <c r="I2911" t="s">
        <v>195</v>
      </c>
      <c r="J2911" t="s">
        <v>1</v>
      </c>
      <c r="K2911" t="s">
        <v>124</v>
      </c>
      <c r="L2911" t="s">
        <v>28</v>
      </c>
      <c r="M2911" t="s">
        <v>1428</v>
      </c>
      <c r="N2911">
        <v>6</v>
      </c>
      <c r="P2911">
        <v>1</v>
      </c>
    </row>
    <row r="2912" spans="1:16" x14ac:dyDescent="0.35">
      <c r="A2912" t="s">
        <v>3641</v>
      </c>
      <c r="B2912" t="s">
        <v>1546</v>
      </c>
      <c r="C2912" t="s">
        <v>1472</v>
      </c>
      <c r="D2912" t="s">
        <v>97</v>
      </c>
      <c r="E2912" t="s">
        <v>1397</v>
      </c>
      <c r="F2912" t="s">
        <v>6040</v>
      </c>
      <c r="H2912" s="1">
        <v>45773</v>
      </c>
      <c r="I2912" t="s">
        <v>195</v>
      </c>
      <c r="J2912" t="s">
        <v>1</v>
      </c>
      <c r="K2912" t="s">
        <v>124</v>
      </c>
      <c r="L2912" t="s">
        <v>28</v>
      </c>
      <c r="M2912" t="s">
        <v>1472</v>
      </c>
      <c r="N2912">
        <v>6</v>
      </c>
      <c r="P2912">
        <v>1</v>
      </c>
    </row>
    <row r="2913" spans="1:16" x14ac:dyDescent="0.35">
      <c r="A2913" t="s">
        <v>3647</v>
      </c>
      <c r="B2913" t="s">
        <v>1522</v>
      </c>
      <c r="C2913" t="s">
        <v>1472</v>
      </c>
      <c r="D2913" t="s">
        <v>97</v>
      </c>
      <c r="E2913" t="s">
        <v>1397</v>
      </c>
      <c r="F2913" t="s">
        <v>6041</v>
      </c>
      <c r="H2913" s="1">
        <v>45773</v>
      </c>
      <c r="I2913" t="s">
        <v>195</v>
      </c>
      <c r="J2913" t="s">
        <v>1</v>
      </c>
      <c r="K2913" t="s">
        <v>124</v>
      </c>
      <c r="L2913" t="s">
        <v>28</v>
      </c>
      <c r="M2913" t="s">
        <v>1472</v>
      </c>
      <c r="N2913">
        <v>6</v>
      </c>
      <c r="P2913">
        <v>1</v>
      </c>
    </row>
    <row r="2914" spans="1:16" x14ac:dyDescent="0.35">
      <c r="A2914" t="s">
        <v>6042</v>
      </c>
      <c r="B2914" t="s">
        <v>6043</v>
      </c>
      <c r="C2914" t="s">
        <v>1396</v>
      </c>
      <c r="D2914" t="s">
        <v>3122</v>
      </c>
      <c r="E2914" t="s">
        <v>1397</v>
      </c>
      <c r="F2914" t="s">
        <v>6044</v>
      </c>
      <c r="H2914" s="1">
        <v>45773</v>
      </c>
      <c r="I2914" t="s">
        <v>195</v>
      </c>
      <c r="J2914" t="s">
        <v>1</v>
      </c>
      <c r="K2914" t="s">
        <v>124</v>
      </c>
      <c r="L2914" t="s">
        <v>28</v>
      </c>
      <c r="M2914" t="s">
        <v>7747</v>
      </c>
      <c r="N2914">
        <v>6</v>
      </c>
      <c r="P2914">
        <v>1</v>
      </c>
    </row>
    <row r="2915" spans="1:16" x14ac:dyDescent="0.35">
      <c r="A2915" t="s">
        <v>3649</v>
      </c>
      <c r="B2915" t="s">
        <v>3297</v>
      </c>
      <c r="C2915" t="s">
        <v>1472</v>
      </c>
      <c r="D2915" t="s">
        <v>97</v>
      </c>
      <c r="E2915" t="s">
        <v>1397</v>
      </c>
      <c r="F2915" t="s">
        <v>6045</v>
      </c>
      <c r="H2915" s="1">
        <v>45773</v>
      </c>
      <c r="I2915" t="s">
        <v>195</v>
      </c>
      <c r="J2915" t="s">
        <v>1</v>
      </c>
      <c r="K2915" t="s">
        <v>124</v>
      </c>
      <c r="L2915" t="s">
        <v>28</v>
      </c>
      <c r="M2915" t="s">
        <v>1472</v>
      </c>
      <c r="N2915">
        <v>6</v>
      </c>
      <c r="P2915">
        <v>1</v>
      </c>
    </row>
    <row r="2916" spans="1:16" x14ac:dyDescent="0.35">
      <c r="A2916" t="s">
        <v>3653</v>
      </c>
      <c r="B2916" t="s">
        <v>3654</v>
      </c>
      <c r="C2916" t="s">
        <v>1396</v>
      </c>
      <c r="D2916" t="s">
        <v>97</v>
      </c>
      <c r="E2916" t="s">
        <v>1397</v>
      </c>
      <c r="F2916" t="s">
        <v>3655</v>
      </c>
      <c r="H2916" s="1">
        <v>45773</v>
      </c>
      <c r="I2916" t="s">
        <v>195</v>
      </c>
      <c r="J2916" t="s">
        <v>1</v>
      </c>
      <c r="K2916" t="s">
        <v>124</v>
      </c>
      <c r="L2916" t="s">
        <v>28</v>
      </c>
      <c r="M2916" t="s">
        <v>7747</v>
      </c>
      <c r="N2916">
        <v>6</v>
      </c>
      <c r="P2916">
        <v>1</v>
      </c>
    </row>
    <row r="2917" spans="1:16" x14ac:dyDescent="0.35">
      <c r="A2917" t="s">
        <v>3658</v>
      </c>
      <c r="B2917" t="s">
        <v>3659</v>
      </c>
      <c r="C2917" t="s">
        <v>1402</v>
      </c>
      <c r="D2917" t="s">
        <v>385</v>
      </c>
      <c r="E2917" t="s">
        <v>1397</v>
      </c>
      <c r="F2917" t="s">
        <v>3660</v>
      </c>
      <c r="H2917" s="1">
        <v>45773</v>
      </c>
      <c r="I2917" t="s">
        <v>195</v>
      </c>
      <c r="J2917" t="s">
        <v>1</v>
      </c>
      <c r="K2917" t="s">
        <v>124</v>
      </c>
      <c r="L2917" t="s">
        <v>28</v>
      </c>
      <c r="M2917" t="s">
        <v>7747</v>
      </c>
      <c r="N2917">
        <v>6</v>
      </c>
      <c r="P2917">
        <v>1</v>
      </c>
    </row>
    <row r="2918" spans="1:16" x14ac:dyDescent="0.35">
      <c r="A2918" t="s">
        <v>6046</v>
      </c>
      <c r="B2918" t="s">
        <v>5850</v>
      </c>
      <c r="C2918" t="s">
        <v>1396</v>
      </c>
      <c r="D2918" t="s">
        <v>3122</v>
      </c>
      <c r="E2918" t="s">
        <v>1397</v>
      </c>
      <c r="F2918" t="s">
        <v>6047</v>
      </c>
      <c r="H2918" s="1">
        <v>45773</v>
      </c>
      <c r="I2918" t="s">
        <v>195</v>
      </c>
      <c r="J2918" t="s">
        <v>1</v>
      </c>
      <c r="K2918" t="s">
        <v>124</v>
      </c>
      <c r="L2918" t="s">
        <v>28</v>
      </c>
      <c r="M2918" t="s">
        <v>7747</v>
      </c>
      <c r="N2918">
        <v>6</v>
      </c>
      <c r="P2918">
        <v>1</v>
      </c>
    </row>
    <row r="2919" spans="1:16" x14ac:dyDescent="0.35">
      <c r="A2919" t="s">
        <v>3661</v>
      </c>
      <c r="B2919" t="s">
        <v>2093</v>
      </c>
      <c r="C2919" t="s">
        <v>1396</v>
      </c>
      <c r="D2919" t="s">
        <v>3122</v>
      </c>
      <c r="E2919" t="s">
        <v>1397</v>
      </c>
      <c r="F2919" t="s">
        <v>3662</v>
      </c>
      <c r="H2919" s="1">
        <v>45773</v>
      </c>
      <c r="I2919" t="s">
        <v>195</v>
      </c>
      <c r="J2919" t="s">
        <v>1</v>
      </c>
      <c r="K2919" t="s">
        <v>124</v>
      </c>
      <c r="L2919" t="s">
        <v>28</v>
      </c>
      <c r="M2919" t="s">
        <v>7747</v>
      </c>
      <c r="N2919">
        <v>6</v>
      </c>
      <c r="P2919">
        <v>1</v>
      </c>
    </row>
    <row r="2920" spans="1:16" x14ac:dyDescent="0.35">
      <c r="A2920" t="s">
        <v>3663</v>
      </c>
      <c r="B2920" t="s">
        <v>3664</v>
      </c>
      <c r="C2920" t="s">
        <v>1396</v>
      </c>
      <c r="D2920" t="s">
        <v>97</v>
      </c>
      <c r="E2920" t="s">
        <v>1397</v>
      </c>
      <c r="F2920" t="s">
        <v>6048</v>
      </c>
      <c r="H2920" s="1">
        <v>45773</v>
      </c>
      <c r="I2920" t="s">
        <v>195</v>
      </c>
      <c r="J2920" t="s">
        <v>1</v>
      </c>
      <c r="K2920" t="s">
        <v>124</v>
      </c>
      <c r="L2920" t="s">
        <v>28</v>
      </c>
      <c r="M2920" t="s">
        <v>7747</v>
      </c>
      <c r="N2920">
        <v>6</v>
      </c>
      <c r="P2920">
        <v>1</v>
      </c>
    </row>
    <row r="2921" spans="1:16" x14ac:dyDescent="0.35">
      <c r="A2921" t="s">
        <v>3666</v>
      </c>
      <c r="B2921" t="s">
        <v>1692</v>
      </c>
      <c r="C2921" t="s">
        <v>1402</v>
      </c>
      <c r="D2921" t="s">
        <v>612</v>
      </c>
      <c r="E2921" t="s">
        <v>1397</v>
      </c>
      <c r="F2921" t="s">
        <v>3667</v>
      </c>
      <c r="H2921" s="1">
        <v>45773</v>
      </c>
      <c r="I2921" t="s">
        <v>195</v>
      </c>
      <c r="J2921" t="s">
        <v>1</v>
      </c>
      <c r="K2921" t="s">
        <v>124</v>
      </c>
      <c r="L2921" t="s">
        <v>28</v>
      </c>
      <c r="M2921" t="s">
        <v>7747</v>
      </c>
      <c r="N2921">
        <v>6</v>
      </c>
      <c r="P2921">
        <v>1</v>
      </c>
    </row>
    <row r="2922" spans="1:16" x14ac:dyDescent="0.35">
      <c r="A2922" t="s">
        <v>3666</v>
      </c>
      <c r="B2922" t="s">
        <v>2274</v>
      </c>
      <c r="C2922" t="s">
        <v>1472</v>
      </c>
      <c r="D2922" t="s">
        <v>612</v>
      </c>
      <c r="E2922" t="s">
        <v>1397</v>
      </c>
      <c r="F2922" t="s">
        <v>6049</v>
      </c>
      <c r="H2922" s="1">
        <v>45773</v>
      </c>
      <c r="I2922" t="s">
        <v>195</v>
      </c>
      <c r="J2922" t="s">
        <v>1</v>
      </c>
      <c r="K2922" t="s">
        <v>124</v>
      </c>
      <c r="L2922" t="s">
        <v>28</v>
      </c>
      <c r="M2922" t="s">
        <v>1472</v>
      </c>
      <c r="N2922">
        <v>6</v>
      </c>
      <c r="P2922">
        <v>1</v>
      </c>
    </row>
    <row r="2923" spans="1:16" x14ac:dyDescent="0.35">
      <c r="A2923" t="s">
        <v>3669</v>
      </c>
      <c r="B2923" t="s">
        <v>2477</v>
      </c>
      <c r="C2923" t="s">
        <v>1402</v>
      </c>
      <c r="D2923" t="s">
        <v>97</v>
      </c>
      <c r="E2923" t="s">
        <v>1397</v>
      </c>
      <c r="F2923" t="s">
        <v>6050</v>
      </c>
      <c r="H2923" s="1">
        <v>45773</v>
      </c>
      <c r="I2923" t="s">
        <v>195</v>
      </c>
      <c r="J2923" t="s">
        <v>1</v>
      </c>
      <c r="K2923" t="s">
        <v>124</v>
      </c>
      <c r="L2923" t="s">
        <v>28</v>
      </c>
      <c r="M2923" t="s">
        <v>7747</v>
      </c>
      <c r="N2923">
        <v>6</v>
      </c>
      <c r="P2923">
        <v>1</v>
      </c>
    </row>
    <row r="2924" spans="1:16" x14ac:dyDescent="0.35">
      <c r="A2924" t="s">
        <v>3669</v>
      </c>
      <c r="B2924" t="s">
        <v>1778</v>
      </c>
      <c r="C2924" t="s">
        <v>1396</v>
      </c>
      <c r="D2924" t="s">
        <v>97</v>
      </c>
      <c r="E2924" t="s">
        <v>1397</v>
      </c>
      <c r="F2924" t="s">
        <v>6051</v>
      </c>
      <c r="H2924" s="1">
        <v>45773</v>
      </c>
      <c r="I2924" t="s">
        <v>195</v>
      </c>
      <c r="J2924" t="s">
        <v>1</v>
      </c>
      <c r="K2924" t="s">
        <v>124</v>
      </c>
      <c r="L2924" t="s">
        <v>28</v>
      </c>
      <c r="M2924" t="s">
        <v>7747</v>
      </c>
      <c r="N2924">
        <v>6</v>
      </c>
      <c r="P2924">
        <v>1</v>
      </c>
    </row>
    <row r="2925" spans="1:16" x14ac:dyDescent="0.35">
      <c r="A2925" t="s">
        <v>3672</v>
      </c>
      <c r="B2925" t="s">
        <v>3673</v>
      </c>
      <c r="C2925" t="s">
        <v>1396</v>
      </c>
      <c r="D2925" t="s">
        <v>3300</v>
      </c>
      <c r="E2925" t="s">
        <v>1397</v>
      </c>
      <c r="F2925" t="s">
        <v>3674</v>
      </c>
      <c r="H2925" s="1">
        <v>45773</v>
      </c>
      <c r="I2925" t="s">
        <v>195</v>
      </c>
      <c r="J2925" t="s">
        <v>1</v>
      </c>
      <c r="K2925" t="s">
        <v>124</v>
      </c>
      <c r="L2925" t="s">
        <v>28</v>
      </c>
      <c r="M2925" t="s">
        <v>7747</v>
      </c>
      <c r="N2925">
        <v>6</v>
      </c>
      <c r="P2925">
        <v>1</v>
      </c>
    </row>
    <row r="2926" spans="1:16" x14ac:dyDescent="0.35">
      <c r="A2926" t="s">
        <v>3675</v>
      </c>
      <c r="B2926" t="s">
        <v>1990</v>
      </c>
      <c r="C2926" t="s">
        <v>1396</v>
      </c>
      <c r="D2926" t="s">
        <v>3122</v>
      </c>
      <c r="E2926" t="s">
        <v>1397</v>
      </c>
      <c r="F2926" t="s">
        <v>6052</v>
      </c>
      <c r="H2926" s="1">
        <v>45773</v>
      </c>
      <c r="I2926" t="s">
        <v>195</v>
      </c>
      <c r="J2926" t="s">
        <v>1</v>
      </c>
      <c r="K2926" t="s">
        <v>124</v>
      </c>
      <c r="L2926" t="s">
        <v>28</v>
      </c>
      <c r="M2926" t="s">
        <v>7747</v>
      </c>
      <c r="N2926">
        <v>6</v>
      </c>
      <c r="P2926">
        <v>1</v>
      </c>
    </row>
    <row r="2927" spans="1:16" x14ac:dyDescent="0.35">
      <c r="A2927" t="s">
        <v>3675</v>
      </c>
      <c r="B2927" t="s">
        <v>1439</v>
      </c>
      <c r="C2927" t="s">
        <v>1402</v>
      </c>
      <c r="D2927" t="s">
        <v>3122</v>
      </c>
      <c r="E2927" t="s">
        <v>1397</v>
      </c>
      <c r="F2927" t="s">
        <v>3677</v>
      </c>
      <c r="H2927" s="1">
        <v>45773</v>
      </c>
      <c r="I2927" t="s">
        <v>195</v>
      </c>
      <c r="J2927" t="s">
        <v>1</v>
      </c>
      <c r="K2927" t="s">
        <v>124</v>
      </c>
      <c r="L2927" t="s">
        <v>28</v>
      </c>
      <c r="M2927" t="s">
        <v>7747</v>
      </c>
      <c r="N2927">
        <v>6</v>
      </c>
      <c r="P2927">
        <v>1</v>
      </c>
    </row>
    <row r="2928" spans="1:16" x14ac:dyDescent="0.35">
      <c r="A2928" t="s">
        <v>3678</v>
      </c>
      <c r="B2928" t="s">
        <v>2496</v>
      </c>
      <c r="C2928" t="s">
        <v>1396</v>
      </c>
      <c r="D2928" t="s">
        <v>3300</v>
      </c>
      <c r="E2928" t="s">
        <v>1397</v>
      </c>
      <c r="F2928" t="s">
        <v>3679</v>
      </c>
      <c r="H2928" s="1">
        <v>45773</v>
      </c>
      <c r="I2928" t="s">
        <v>195</v>
      </c>
      <c r="J2928" t="s">
        <v>1</v>
      </c>
      <c r="K2928" t="s">
        <v>124</v>
      </c>
      <c r="L2928" t="s">
        <v>28</v>
      </c>
      <c r="M2928" t="s">
        <v>7747</v>
      </c>
      <c r="N2928">
        <v>6</v>
      </c>
      <c r="P2928">
        <v>1</v>
      </c>
    </row>
    <row r="2929" spans="1:16" x14ac:dyDescent="0.35">
      <c r="A2929" t="s">
        <v>3680</v>
      </c>
      <c r="B2929" t="s">
        <v>3681</v>
      </c>
      <c r="C2929" t="s">
        <v>1396</v>
      </c>
      <c r="D2929" t="s">
        <v>3300</v>
      </c>
      <c r="E2929" t="s">
        <v>1397</v>
      </c>
      <c r="F2929" t="s">
        <v>3682</v>
      </c>
      <c r="H2929" s="1">
        <v>45773</v>
      </c>
      <c r="I2929" t="s">
        <v>195</v>
      </c>
      <c r="J2929" t="s">
        <v>1</v>
      </c>
      <c r="K2929" t="s">
        <v>124</v>
      </c>
      <c r="L2929" t="s">
        <v>28</v>
      </c>
      <c r="M2929" t="s">
        <v>7747</v>
      </c>
      <c r="N2929">
        <v>6</v>
      </c>
      <c r="P2929">
        <v>1</v>
      </c>
    </row>
    <row r="2930" spans="1:16" x14ac:dyDescent="0.35">
      <c r="A2930" t="s">
        <v>3683</v>
      </c>
      <c r="B2930" t="s">
        <v>3684</v>
      </c>
      <c r="C2930" t="s">
        <v>1402</v>
      </c>
      <c r="D2930" t="s">
        <v>3300</v>
      </c>
      <c r="E2930" t="s">
        <v>1397</v>
      </c>
      <c r="F2930" t="s">
        <v>3685</v>
      </c>
      <c r="H2930" s="1">
        <v>45773</v>
      </c>
      <c r="I2930" t="s">
        <v>195</v>
      </c>
      <c r="J2930" t="s">
        <v>1</v>
      </c>
      <c r="K2930" t="s">
        <v>124</v>
      </c>
      <c r="L2930" t="s">
        <v>28</v>
      </c>
      <c r="M2930" t="s">
        <v>7747</v>
      </c>
      <c r="N2930">
        <v>6</v>
      </c>
      <c r="P2930">
        <v>1</v>
      </c>
    </row>
    <row r="2931" spans="1:16" x14ac:dyDescent="0.35">
      <c r="A2931" t="s">
        <v>3686</v>
      </c>
      <c r="B2931" t="s">
        <v>2042</v>
      </c>
      <c r="C2931" t="s">
        <v>1396</v>
      </c>
      <c r="D2931" t="s">
        <v>3300</v>
      </c>
      <c r="E2931" t="s">
        <v>1397</v>
      </c>
      <c r="F2931" t="s">
        <v>3687</v>
      </c>
      <c r="H2931" s="1">
        <v>45773</v>
      </c>
      <c r="I2931" t="s">
        <v>195</v>
      </c>
      <c r="J2931" t="s">
        <v>1</v>
      </c>
      <c r="K2931" t="s">
        <v>124</v>
      </c>
      <c r="L2931" t="s">
        <v>28</v>
      </c>
      <c r="M2931" t="s">
        <v>7747</v>
      </c>
      <c r="N2931">
        <v>6</v>
      </c>
      <c r="P2931">
        <v>1</v>
      </c>
    </row>
    <row r="2932" spans="1:16" x14ac:dyDescent="0.35">
      <c r="A2932" t="s">
        <v>6053</v>
      </c>
      <c r="B2932" t="s">
        <v>2229</v>
      </c>
      <c r="C2932" t="s">
        <v>1396</v>
      </c>
      <c r="D2932" t="s">
        <v>3122</v>
      </c>
      <c r="E2932" t="s">
        <v>1397</v>
      </c>
      <c r="F2932" t="s">
        <v>6054</v>
      </c>
      <c r="H2932" s="1">
        <v>45773</v>
      </c>
      <c r="I2932" t="s">
        <v>195</v>
      </c>
      <c r="J2932" t="s">
        <v>1</v>
      </c>
      <c r="K2932" t="s">
        <v>124</v>
      </c>
      <c r="L2932" t="s">
        <v>28</v>
      </c>
      <c r="M2932" t="s">
        <v>7747</v>
      </c>
      <c r="N2932">
        <v>6</v>
      </c>
      <c r="P2932">
        <v>1</v>
      </c>
    </row>
    <row r="2933" spans="1:16" x14ac:dyDescent="0.35">
      <c r="A2933" t="s">
        <v>3688</v>
      </c>
      <c r="B2933" t="s">
        <v>6055</v>
      </c>
      <c r="C2933" t="s">
        <v>1402</v>
      </c>
      <c r="D2933" t="s">
        <v>385</v>
      </c>
      <c r="E2933" t="s">
        <v>1512</v>
      </c>
      <c r="H2933" s="1">
        <v>45773</v>
      </c>
      <c r="I2933" t="s">
        <v>195</v>
      </c>
      <c r="J2933" t="s">
        <v>1</v>
      </c>
      <c r="K2933" t="s">
        <v>124</v>
      </c>
      <c r="L2933" t="s">
        <v>28</v>
      </c>
      <c r="M2933" t="s">
        <v>7747</v>
      </c>
      <c r="N2933">
        <v>6</v>
      </c>
      <c r="P2933">
        <v>1</v>
      </c>
    </row>
    <row r="2934" spans="1:16" x14ac:dyDescent="0.35">
      <c r="A2934" t="s">
        <v>3691</v>
      </c>
      <c r="B2934" t="s">
        <v>1489</v>
      </c>
      <c r="C2934" t="s">
        <v>1402</v>
      </c>
      <c r="D2934" t="s">
        <v>612</v>
      </c>
      <c r="E2934" t="s">
        <v>1397</v>
      </c>
      <c r="F2934" t="s">
        <v>3692</v>
      </c>
      <c r="H2934" s="1">
        <v>45773</v>
      </c>
      <c r="I2934" t="s">
        <v>195</v>
      </c>
      <c r="J2934" t="s">
        <v>1</v>
      </c>
      <c r="K2934" t="s">
        <v>124</v>
      </c>
      <c r="L2934" t="s">
        <v>28</v>
      </c>
      <c r="M2934" t="s">
        <v>7747</v>
      </c>
      <c r="N2934">
        <v>6</v>
      </c>
      <c r="P2934">
        <v>1</v>
      </c>
    </row>
    <row r="2935" spans="1:16" x14ac:dyDescent="0.35">
      <c r="A2935" t="s">
        <v>3693</v>
      </c>
      <c r="B2935" t="s">
        <v>1800</v>
      </c>
      <c r="C2935" t="s">
        <v>1402</v>
      </c>
      <c r="D2935" t="s">
        <v>97</v>
      </c>
      <c r="E2935" t="s">
        <v>1397</v>
      </c>
      <c r="F2935" t="s">
        <v>6056</v>
      </c>
      <c r="H2935" s="1">
        <v>45773</v>
      </c>
      <c r="I2935" t="s">
        <v>195</v>
      </c>
      <c r="J2935" t="s">
        <v>1</v>
      </c>
      <c r="K2935" t="s">
        <v>124</v>
      </c>
      <c r="L2935" t="s">
        <v>28</v>
      </c>
      <c r="M2935" t="s">
        <v>7747</v>
      </c>
      <c r="N2935">
        <v>6</v>
      </c>
      <c r="P2935">
        <v>1</v>
      </c>
    </row>
    <row r="2936" spans="1:16" x14ac:dyDescent="0.35">
      <c r="A2936" t="s">
        <v>3693</v>
      </c>
      <c r="B2936" t="s">
        <v>1878</v>
      </c>
      <c r="C2936" t="s">
        <v>1396</v>
      </c>
      <c r="D2936" t="s">
        <v>97</v>
      </c>
      <c r="E2936" t="s">
        <v>1397</v>
      </c>
      <c r="F2936" t="s">
        <v>6057</v>
      </c>
      <c r="H2936" s="1">
        <v>45773</v>
      </c>
      <c r="I2936" t="s">
        <v>195</v>
      </c>
      <c r="J2936" t="s">
        <v>1</v>
      </c>
      <c r="K2936" t="s">
        <v>124</v>
      </c>
      <c r="L2936" t="s">
        <v>28</v>
      </c>
      <c r="M2936" t="s">
        <v>7747</v>
      </c>
      <c r="N2936">
        <v>6</v>
      </c>
      <c r="P2936">
        <v>1</v>
      </c>
    </row>
    <row r="2937" spans="1:16" x14ac:dyDescent="0.35">
      <c r="A2937" t="s">
        <v>3696</v>
      </c>
      <c r="B2937" t="s">
        <v>3697</v>
      </c>
      <c r="C2937" t="s">
        <v>1396</v>
      </c>
      <c r="D2937" t="s">
        <v>97</v>
      </c>
      <c r="E2937" t="s">
        <v>1397</v>
      </c>
      <c r="F2937" t="s">
        <v>6058</v>
      </c>
      <c r="H2937" s="1">
        <v>45773</v>
      </c>
      <c r="I2937" t="s">
        <v>195</v>
      </c>
      <c r="J2937" t="s">
        <v>1</v>
      </c>
      <c r="K2937" t="s">
        <v>124</v>
      </c>
      <c r="L2937" t="s">
        <v>28</v>
      </c>
      <c r="M2937" t="s">
        <v>7747</v>
      </c>
      <c r="N2937">
        <v>6</v>
      </c>
      <c r="P2937">
        <v>1</v>
      </c>
    </row>
    <row r="2938" spans="1:16" x14ac:dyDescent="0.35">
      <c r="A2938" t="s">
        <v>3699</v>
      </c>
      <c r="B2938" t="s">
        <v>3700</v>
      </c>
      <c r="C2938" t="s">
        <v>1396</v>
      </c>
      <c r="D2938" t="s">
        <v>97</v>
      </c>
      <c r="E2938" t="s">
        <v>1397</v>
      </c>
      <c r="F2938" t="s">
        <v>3701</v>
      </c>
      <c r="H2938" s="1">
        <v>45773</v>
      </c>
      <c r="I2938" t="s">
        <v>195</v>
      </c>
      <c r="J2938" t="s">
        <v>1</v>
      </c>
      <c r="K2938" t="s">
        <v>124</v>
      </c>
      <c r="L2938" t="s">
        <v>28</v>
      </c>
      <c r="M2938" t="s">
        <v>7747</v>
      </c>
      <c r="N2938">
        <v>6</v>
      </c>
      <c r="P2938">
        <v>1</v>
      </c>
    </row>
    <row r="2939" spans="1:16" x14ac:dyDescent="0.35">
      <c r="A2939" t="s">
        <v>3702</v>
      </c>
      <c r="B2939" t="s">
        <v>3703</v>
      </c>
      <c r="C2939" t="s">
        <v>1396</v>
      </c>
      <c r="D2939" t="s">
        <v>97</v>
      </c>
      <c r="E2939" t="s">
        <v>1397</v>
      </c>
      <c r="F2939" t="s">
        <v>3704</v>
      </c>
      <c r="H2939" s="1">
        <v>45773</v>
      </c>
      <c r="I2939" t="s">
        <v>195</v>
      </c>
      <c r="J2939" t="s">
        <v>1</v>
      </c>
      <c r="K2939" t="s">
        <v>124</v>
      </c>
      <c r="L2939" t="s">
        <v>28</v>
      </c>
      <c r="M2939" t="s">
        <v>7747</v>
      </c>
      <c r="N2939">
        <v>6</v>
      </c>
      <c r="P2939">
        <v>1</v>
      </c>
    </row>
    <row r="2940" spans="1:16" x14ac:dyDescent="0.35">
      <c r="A2940" t="s">
        <v>6059</v>
      </c>
      <c r="B2940" t="s">
        <v>6060</v>
      </c>
      <c r="C2940" t="s">
        <v>1396</v>
      </c>
      <c r="D2940" t="s">
        <v>97</v>
      </c>
      <c r="E2940" t="s">
        <v>1397</v>
      </c>
      <c r="F2940" t="s">
        <v>6061</v>
      </c>
      <c r="H2940" s="1">
        <v>45773</v>
      </c>
      <c r="I2940" t="s">
        <v>194</v>
      </c>
      <c r="J2940" t="s">
        <v>124</v>
      </c>
      <c r="K2940" t="s">
        <v>1</v>
      </c>
      <c r="L2940" t="s">
        <v>28</v>
      </c>
      <c r="M2940" t="s">
        <v>7747</v>
      </c>
      <c r="N2940">
        <v>6</v>
      </c>
      <c r="P2940">
        <v>1</v>
      </c>
    </row>
    <row r="2941" spans="1:16" x14ac:dyDescent="0.35">
      <c r="A2941" t="s">
        <v>6062</v>
      </c>
      <c r="B2941" t="s">
        <v>6063</v>
      </c>
      <c r="C2941" t="s">
        <v>1396</v>
      </c>
      <c r="D2941" t="s">
        <v>385</v>
      </c>
      <c r="E2941" t="s">
        <v>1397</v>
      </c>
      <c r="F2941" t="s">
        <v>6064</v>
      </c>
      <c r="H2941" s="1">
        <v>45773</v>
      </c>
      <c r="I2941" t="s">
        <v>194</v>
      </c>
      <c r="J2941" t="s">
        <v>124</v>
      </c>
      <c r="K2941" t="s">
        <v>1</v>
      </c>
      <c r="L2941" t="s">
        <v>28</v>
      </c>
      <c r="M2941" t="s">
        <v>7747</v>
      </c>
      <c r="N2941">
        <v>6</v>
      </c>
      <c r="P2941">
        <v>1</v>
      </c>
    </row>
    <row r="2942" spans="1:16" x14ac:dyDescent="0.35">
      <c r="A2942" t="s">
        <v>6065</v>
      </c>
      <c r="B2942" t="s">
        <v>1884</v>
      </c>
      <c r="C2942" t="s">
        <v>1402</v>
      </c>
      <c r="D2942" t="s">
        <v>332</v>
      </c>
      <c r="E2942" t="s">
        <v>1397</v>
      </c>
      <c r="F2942" t="s">
        <v>6066</v>
      </c>
      <c r="H2942" s="1">
        <v>45773</v>
      </c>
      <c r="I2942" t="s">
        <v>194</v>
      </c>
      <c r="J2942" t="s">
        <v>124</v>
      </c>
      <c r="K2942" t="s">
        <v>1</v>
      </c>
      <c r="L2942" t="s">
        <v>28</v>
      </c>
      <c r="M2942" t="s">
        <v>7747</v>
      </c>
      <c r="N2942">
        <v>6</v>
      </c>
      <c r="P2942">
        <v>1</v>
      </c>
    </row>
    <row r="2943" spans="1:16" x14ac:dyDescent="0.35">
      <c r="A2943" t="s">
        <v>6067</v>
      </c>
      <c r="B2943" t="s">
        <v>6068</v>
      </c>
      <c r="C2943" t="s">
        <v>1402</v>
      </c>
      <c r="D2943" t="s">
        <v>332</v>
      </c>
      <c r="E2943" t="s">
        <v>1397</v>
      </c>
      <c r="F2943" t="s">
        <v>6069</v>
      </c>
      <c r="H2943" s="1">
        <v>45773</v>
      </c>
      <c r="I2943" t="s">
        <v>194</v>
      </c>
      <c r="J2943" t="s">
        <v>124</v>
      </c>
      <c r="K2943" t="s">
        <v>1</v>
      </c>
      <c r="L2943" t="s">
        <v>28</v>
      </c>
      <c r="M2943" t="s">
        <v>7747</v>
      </c>
      <c r="N2943">
        <v>6</v>
      </c>
      <c r="P2943">
        <v>1</v>
      </c>
    </row>
    <row r="2944" spans="1:16" x14ac:dyDescent="0.35">
      <c r="A2944" t="s">
        <v>6070</v>
      </c>
      <c r="B2944" t="s">
        <v>2719</v>
      </c>
      <c r="C2944" t="s">
        <v>1402</v>
      </c>
      <c r="D2944" t="s">
        <v>332</v>
      </c>
      <c r="E2944" t="s">
        <v>1397</v>
      </c>
      <c r="F2944" t="s">
        <v>6071</v>
      </c>
      <c r="H2944" s="1">
        <v>45773</v>
      </c>
      <c r="I2944" t="s">
        <v>194</v>
      </c>
      <c r="J2944" t="s">
        <v>124</v>
      </c>
      <c r="K2944" t="s">
        <v>1</v>
      </c>
      <c r="L2944" t="s">
        <v>28</v>
      </c>
      <c r="M2944" t="s">
        <v>7747</v>
      </c>
      <c r="N2944">
        <v>6</v>
      </c>
      <c r="P2944">
        <v>1</v>
      </c>
    </row>
    <row r="2945" spans="1:16" x14ac:dyDescent="0.35">
      <c r="A2945" t="s">
        <v>6072</v>
      </c>
      <c r="B2945" t="s">
        <v>2042</v>
      </c>
      <c r="C2945" t="s">
        <v>3105</v>
      </c>
      <c r="D2945" t="s">
        <v>1526</v>
      </c>
      <c r="E2945" t="s">
        <v>1397</v>
      </c>
      <c r="F2945" t="s">
        <v>6073</v>
      </c>
      <c r="H2945" s="1">
        <v>45773</v>
      </c>
      <c r="I2945" t="s">
        <v>194</v>
      </c>
      <c r="J2945" t="s">
        <v>124</v>
      </c>
      <c r="K2945" t="s">
        <v>1</v>
      </c>
      <c r="L2945" t="s">
        <v>28</v>
      </c>
      <c r="M2945" t="s">
        <v>7747</v>
      </c>
      <c r="N2945">
        <v>6</v>
      </c>
      <c r="P2945">
        <v>1</v>
      </c>
    </row>
    <row r="2946" spans="1:16" x14ac:dyDescent="0.35">
      <c r="A2946" t="s">
        <v>6074</v>
      </c>
      <c r="B2946" t="s">
        <v>6075</v>
      </c>
      <c r="C2946" t="s">
        <v>1396</v>
      </c>
      <c r="D2946" t="s">
        <v>97</v>
      </c>
      <c r="E2946" t="s">
        <v>1397</v>
      </c>
      <c r="F2946" t="s">
        <v>6076</v>
      </c>
      <c r="H2946" s="1">
        <v>45773</v>
      </c>
      <c r="I2946" t="s">
        <v>194</v>
      </c>
      <c r="J2946" t="s">
        <v>124</v>
      </c>
      <c r="K2946" t="s">
        <v>1</v>
      </c>
      <c r="L2946" t="s">
        <v>28</v>
      </c>
      <c r="M2946" t="s">
        <v>7747</v>
      </c>
      <c r="N2946">
        <v>6</v>
      </c>
      <c r="P2946">
        <v>1</v>
      </c>
    </row>
    <row r="2947" spans="1:16" x14ac:dyDescent="0.35">
      <c r="A2947" t="s">
        <v>6077</v>
      </c>
      <c r="B2947" t="s">
        <v>6078</v>
      </c>
      <c r="C2947" t="s">
        <v>1428</v>
      </c>
      <c r="D2947" t="s">
        <v>97</v>
      </c>
      <c r="E2947" t="s">
        <v>1397</v>
      </c>
      <c r="F2947" t="s">
        <v>6079</v>
      </c>
      <c r="G2947">
        <v>45224</v>
      </c>
      <c r="H2947" s="1">
        <v>45773</v>
      </c>
      <c r="I2947" t="s">
        <v>194</v>
      </c>
      <c r="J2947" t="s">
        <v>124</v>
      </c>
      <c r="K2947" t="s">
        <v>1</v>
      </c>
      <c r="L2947" t="s">
        <v>28</v>
      </c>
      <c r="M2947" t="s">
        <v>1428</v>
      </c>
      <c r="N2947">
        <v>6</v>
      </c>
      <c r="P2947">
        <v>1</v>
      </c>
    </row>
    <row r="2948" spans="1:16" x14ac:dyDescent="0.35">
      <c r="A2948" t="s">
        <v>6080</v>
      </c>
      <c r="B2948" t="s">
        <v>6081</v>
      </c>
      <c r="C2948" t="s">
        <v>1472</v>
      </c>
      <c r="D2948" t="s">
        <v>97</v>
      </c>
      <c r="E2948" t="s">
        <v>1397</v>
      </c>
      <c r="F2948" t="s">
        <v>6082</v>
      </c>
      <c r="G2948">
        <v>43831</v>
      </c>
      <c r="H2948" s="1">
        <v>45773</v>
      </c>
      <c r="I2948" t="s">
        <v>194</v>
      </c>
      <c r="J2948" t="s">
        <v>124</v>
      </c>
      <c r="K2948" t="s">
        <v>1</v>
      </c>
      <c r="L2948" t="s">
        <v>28</v>
      </c>
      <c r="M2948" t="s">
        <v>1472</v>
      </c>
      <c r="N2948">
        <v>6</v>
      </c>
      <c r="P2948">
        <v>1</v>
      </c>
    </row>
    <row r="2949" spans="1:16" x14ac:dyDescent="0.35">
      <c r="A2949" t="s">
        <v>6083</v>
      </c>
      <c r="B2949" t="s">
        <v>6084</v>
      </c>
      <c r="C2949" t="s">
        <v>1472</v>
      </c>
      <c r="D2949" t="s">
        <v>97</v>
      </c>
      <c r="E2949" t="s">
        <v>1397</v>
      </c>
      <c r="F2949" t="s">
        <v>6085</v>
      </c>
      <c r="G2949">
        <v>42994</v>
      </c>
      <c r="H2949" s="1">
        <v>45773</v>
      </c>
      <c r="I2949" t="s">
        <v>194</v>
      </c>
      <c r="J2949" t="s">
        <v>124</v>
      </c>
      <c r="K2949" t="s">
        <v>1</v>
      </c>
      <c r="L2949" t="s">
        <v>28</v>
      </c>
      <c r="M2949" t="s">
        <v>1472</v>
      </c>
      <c r="N2949">
        <v>6</v>
      </c>
      <c r="P2949">
        <v>1</v>
      </c>
    </row>
    <row r="2950" spans="1:16" x14ac:dyDescent="0.35">
      <c r="A2950" t="s">
        <v>6086</v>
      </c>
      <c r="B2950" t="s">
        <v>3361</v>
      </c>
      <c r="C2950" t="s">
        <v>1402</v>
      </c>
      <c r="D2950" t="s">
        <v>97</v>
      </c>
      <c r="E2950" t="s">
        <v>1397</v>
      </c>
      <c r="F2950" t="s">
        <v>6087</v>
      </c>
      <c r="H2950" s="1">
        <v>45773</v>
      </c>
      <c r="I2950" t="s">
        <v>194</v>
      </c>
      <c r="J2950" t="s">
        <v>124</v>
      </c>
      <c r="K2950" t="s">
        <v>1</v>
      </c>
      <c r="L2950" t="s">
        <v>28</v>
      </c>
      <c r="M2950" t="s">
        <v>7747</v>
      </c>
      <c r="N2950">
        <v>6</v>
      </c>
      <c r="P2950">
        <v>1</v>
      </c>
    </row>
    <row r="2951" spans="1:16" x14ac:dyDescent="0.35">
      <c r="A2951" t="s">
        <v>6088</v>
      </c>
      <c r="B2951" t="s">
        <v>1435</v>
      </c>
      <c r="C2951" t="s">
        <v>1396</v>
      </c>
      <c r="D2951" t="s">
        <v>385</v>
      </c>
      <c r="E2951" t="s">
        <v>1397</v>
      </c>
      <c r="F2951" t="s">
        <v>6089</v>
      </c>
      <c r="H2951" s="1">
        <v>45773</v>
      </c>
      <c r="I2951" t="s">
        <v>194</v>
      </c>
      <c r="J2951" t="s">
        <v>124</v>
      </c>
      <c r="K2951" t="s">
        <v>1</v>
      </c>
      <c r="L2951" t="s">
        <v>28</v>
      </c>
      <c r="M2951" t="s">
        <v>7747</v>
      </c>
      <c r="N2951">
        <v>6</v>
      </c>
      <c r="P2951">
        <v>1</v>
      </c>
    </row>
    <row r="2952" spans="1:16" x14ac:dyDescent="0.35">
      <c r="A2952" t="s">
        <v>6090</v>
      </c>
      <c r="B2952" t="s">
        <v>1870</v>
      </c>
      <c r="C2952" t="s">
        <v>1396</v>
      </c>
      <c r="D2952" t="s">
        <v>97</v>
      </c>
      <c r="E2952" t="s">
        <v>1512</v>
      </c>
      <c r="H2952" s="1">
        <v>45773</v>
      </c>
      <c r="I2952" t="s">
        <v>194</v>
      </c>
      <c r="J2952" t="s">
        <v>124</v>
      </c>
      <c r="K2952" t="s">
        <v>1</v>
      </c>
      <c r="L2952" t="s">
        <v>28</v>
      </c>
      <c r="M2952" t="s">
        <v>7747</v>
      </c>
      <c r="N2952">
        <v>6</v>
      </c>
      <c r="P2952">
        <v>1</v>
      </c>
    </row>
    <row r="2953" spans="1:16" x14ac:dyDescent="0.35">
      <c r="A2953" t="s">
        <v>6091</v>
      </c>
      <c r="B2953" t="s">
        <v>1870</v>
      </c>
      <c r="C2953" t="s">
        <v>1396</v>
      </c>
      <c r="D2953" t="s">
        <v>97</v>
      </c>
      <c r="E2953" t="s">
        <v>1397</v>
      </c>
      <c r="F2953" t="s">
        <v>6092</v>
      </c>
      <c r="H2953" s="1">
        <v>45773</v>
      </c>
      <c r="I2953" t="s">
        <v>194</v>
      </c>
      <c r="J2953" t="s">
        <v>124</v>
      </c>
      <c r="K2953" t="s">
        <v>1</v>
      </c>
      <c r="L2953" t="s">
        <v>28</v>
      </c>
      <c r="M2953" t="s">
        <v>7747</v>
      </c>
      <c r="N2953">
        <v>6</v>
      </c>
      <c r="P2953">
        <v>1</v>
      </c>
    </row>
    <row r="2954" spans="1:16" x14ac:dyDescent="0.35">
      <c r="A2954" t="s">
        <v>5191</v>
      </c>
      <c r="B2954" t="s">
        <v>3498</v>
      </c>
      <c r="C2954" t="s">
        <v>1396</v>
      </c>
      <c r="D2954" t="s">
        <v>97</v>
      </c>
      <c r="E2954" t="s">
        <v>1397</v>
      </c>
      <c r="F2954" t="s">
        <v>6093</v>
      </c>
      <c r="H2954" s="1">
        <v>45773</v>
      </c>
      <c r="I2954" t="s">
        <v>194</v>
      </c>
      <c r="J2954" t="s">
        <v>124</v>
      </c>
      <c r="K2954" t="s">
        <v>1</v>
      </c>
      <c r="L2954" t="s">
        <v>28</v>
      </c>
      <c r="M2954" t="s">
        <v>7747</v>
      </c>
      <c r="N2954">
        <v>6</v>
      </c>
      <c r="P2954">
        <v>1</v>
      </c>
    </row>
    <row r="2955" spans="1:16" x14ac:dyDescent="0.35">
      <c r="A2955" t="s">
        <v>6065</v>
      </c>
      <c r="B2955" t="s">
        <v>2822</v>
      </c>
      <c r="C2955" t="s">
        <v>1472</v>
      </c>
      <c r="D2955" t="s">
        <v>332</v>
      </c>
      <c r="E2955" t="s">
        <v>1397</v>
      </c>
      <c r="F2955" t="s">
        <v>6094</v>
      </c>
      <c r="G2955">
        <v>42558</v>
      </c>
      <c r="H2955" s="1">
        <v>45773</v>
      </c>
      <c r="I2955" t="s">
        <v>194</v>
      </c>
      <c r="J2955" t="s">
        <v>124</v>
      </c>
      <c r="K2955" t="s">
        <v>1</v>
      </c>
      <c r="L2955" t="s">
        <v>28</v>
      </c>
      <c r="M2955" t="s">
        <v>1472</v>
      </c>
      <c r="N2955">
        <v>6</v>
      </c>
      <c r="P2955">
        <v>1</v>
      </c>
    </row>
    <row r="2956" spans="1:16" x14ac:dyDescent="0.35">
      <c r="A2956" t="s">
        <v>6095</v>
      </c>
      <c r="B2956" t="s">
        <v>3638</v>
      </c>
      <c r="C2956" t="s">
        <v>1396</v>
      </c>
      <c r="D2956" t="s">
        <v>578</v>
      </c>
      <c r="E2956" t="s">
        <v>1397</v>
      </c>
      <c r="F2956" t="s">
        <v>6096</v>
      </c>
      <c r="H2956" s="1">
        <v>45773</v>
      </c>
      <c r="I2956" t="s">
        <v>194</v>
      </c>
      <c r="J2956" t="s">
        <v>124</v>
      </c>
      <c r="K2956" t="s">
        <v>1</v>
      </c>
      <c r="L2956" t="s">
        <v>28</v>
      </c>
      <c r="M2956" t="s">
        <v>7747</v>
      </c>
      <c r="N2956">
        <v>6</v>
      </c>
      <c r="P2956">
        <v>1</v>
      </c>
    </row>
    <row r="2957" spans="1:16" x14ac:dyDescent="0.35">
      <c r="A2957" t="s">
        <v>6097</v>
      </c>
      <c r="B2957" t="s">
        <v>6098</v>
      </c>
      <c r="C2957" t="s">
        <v>1396</v>
      </c>
      <c r="D2957" t="s">
        <v>97</v>
      </c>
      <c r="E2957" t="s">
        <v>1397</v>
      </c>
      <c r="F2957" t="s">
        <v>6099</v>
      </c>
      <c r="H2957" s="1">
        <v>45773</v>
      </c>
      <c r="I2957" t="s">
        <v>194</v>
      </c>
      <c r="J2957" t="s">
        <v>124</v>
      </c>
      <c r="K2957" t="s">
        <v>1</v>
      </c>
      <c r="L2957" t="s">
        <v>28</v>
      </c>
      <c r="M2957" t="s">
        <v>7747</v>
      </c>
      <c r="N2957">
        <v>6</v>
      </c>
      <c r="P2957">
        <v>1</v>
      </c>
    </row>
    <row r="2958" spans="1:16" x14ac:dyDescent="0.35">
      <c r="A2958" t="s">
        <v>6100</v>
      </c>
      <c r="B2958" t="s">
        <v>4191</v>
      </c>
      <c r="C2958" t="s">
        <v>1396</v>
      </c>
      <c r="D2958" t="s">
        <v>97</v>
      </c>
      <c r="E2958" t="s">
        <v>1397</v>
      </c>
      <c r="F2958" t="s">
        <v>6101</v>
      </c>
      <c r="H2958" s="1">
        <v>45773</v>
      </c>
      <c r="I2958" t="s">
        <v>194</v>
      </c>
      <c r="J2958" t="s">
        <v>124</v>
      </c>
      <c r="K2958" t="s">
        <v>1</v>
      </c>
      <c r="L2958" t="s">
        <v>28</v>
      </c>
      <c r="M2958" t="s">
        <v>7747</v>
      </c>
      <c r="N2958">
        <v>6</v>
      </c>
      <c r="P2958">
        <v>1</v>
      </c>
    </row>
    <row r="2959" spans="1:16" x14ac:dyDescent="0.35">
      <c r="A2959" t="s">
        <v>6102</v>
      </c>
      <c r="B2959" t="s">
        <v>1481</v>
      </c>
      <c r="C2959" t="s">
        <v>1396</v>
      </c>
      <c r="D2959" t="s">
        <v>385</v>
      </c>
      <c r="E2959" t="s">
        <v>1397</v>
      </c>
      <c r="F2959" t="s">
        <v>6103</v>
      </c>
      <c r="H2959" s="1">
        <v>45773</v>
      </c>
      <c r="I2959" t="s">
        <v>194</v>
      </c>
      <c r="J2959" t="s">
        <v>124</v>
      </c>
      <c r="K2959" t="s">
        <v>1</v>
      </c>
      <c r="L2959" t="s">
        <v>28</v>
      </c>
      <c r="M2959" t="s">
        <v>7747</v>
      </c>
      <c r="N2959">
        <v>6</v>
      </c>
      <c r="P2959">
        <v>1</v>
      </c>
    </row>
    <row r="2960" spans="1:16" x14ac:dyDescent="0.35">
      <c r="A2960" t="s">
        <v>6104</v>
      </c>
      <c r="B2960" t="s">
        <v>1846</v>
      </c>
      <c r="C2960" t="s">
        <v>1396</v>
      </c>
      <c r="D2960" t="s">
        <v>97</v>
      </c>
      <c r="E2960" t="s">
        <v>1397</v>
      </c>
      <c r="F2960" t="s">
        <v>6105</v>
      </c>
      <c r="H2960" s="1">
        <v>45773</v>
      </c>
      <c r="I2960" t="s">
        <v>194</v>
      </c>
      <c r="J2960" t="s">
        <v>124</v>
      </c>
      <c r="K2960" t="s">
        <v>1</v>
      </c>
      <c r="L2960" t="s">
        <v>28</v>
      </c>
      <c r="M2960" t="s">
        <v>7747</v>
      </c>
      <c r="N2960">
        <v>6</v>
      </c>
      <c r="P2960">
        <v>1</v>
      </c>
    </row>
    <row r="2961" spans="1:16" x14ac:dyDescent="0.35">
      <c r="A2961" t="s">
        <v>6106</v>
      </c>
      <c r="B2961" t="s">
        <v>4118</v>
      </c>
      <c r="C2961" t="s">
        <v>1396</v>
      </c>
      <c r="D2961" t="s">
        <v>97</v>
      </c>
      <c r="E2961" t="s">
        <v>1397</v>
      </c>
      <c r="F2961" t="s">
        <v>6107</v>
      </c>
      <c r="H2961" s="1">
        <v>45773</v>
      </c>
      <c r="I2961" t="s">
        <v>194</v>
      </c>
      <c r="J2961" t="s">
        <v>124</v>
      </c>
      <c r="K2961" t="s">
        <v>1</v>
      </c>
      <c r="L2961" t="s">
        <v>28</v>
      </c>
      <c r="M2961" t="s">
        <v>7747</v>
      </c>
      <c r="N2961">
        <v>6</v>
      </c>
      <c r="P2961">
        <v>1</v>
      </c>
    </row>
    <row r="2962" spans="1:16" x14ac:dyDescent="0.35">
      <c r="A2962" t="s">
        <v>6108</v>
      </c>
      <c r="B2962" t="s">
        <v>6109</v>
      </c>
      <c r="C2962" t="s">
        <v>1402</v>
      </c>
      <c r="D2962" t="s">
        <v>578</v>
      </c>
      <c r="E2962" t="s">
        <v>1397</v>
      </c>
      <c r="F2962" t="s">
        <v>6110</v>
      </c>
      <c r="H2962" s="1">
        <v>45773</v>
      </c>
      <c r="I2962" t="s">
        <v>194</v>
      </c>
      <c r="J2962" t="s">
        <v>124</v>
      </c>
      <c r="K2962" t="s">
        <v>1</v>
      </c>
      <c r="L2962" t="s">
        <v>28</v>
      </c>
      <c r="M2962" t="s">
        <v>7747</v>
      </c>
      <c r="N2962">
        <v>6</v>
      </c>
      <c r="P2962">
        <v>1</v>
      </c>
    </row>
    <row r="2963" spans="1:16" x14ac:dyDescent="0.35">
      <c r="A2963" t="s">
        <v>6111</v>
      </c>
      <c r="B2963" t="s">
        <v>6112</v>
      </c>
      <c r="C2963" t="s">
        <v>1396</v>
      </c>
      <c r="D2963" t="s">
        <v>97</v>
      </c>
      <c r="E2963" t="s">
        <v>1397</v>
      </c>
      <c r="F2963" t="s">
        <v>6113</v>
      </c>
      <c r="H2963" s="1">
        <v>45773</v>
      </c>
      <c r="I2963" t="s">
        <v>194</v>
      </c>
      <c r="J2963" t="s">
        <v>124</v>
      </c>
      <c r="K2963" t="s">
        <v>1</v>
      </c>
      <c r="L2963" t="s">
        <v>28</v>
      </c>
      <c r="M2963" t="s">
        <v>7747</v>
      </c>
      <c r="N2963">
        <v>6</v>
      </c>
      <c r="P2963">
        <v>1</v>
      </c>
    </row>
    <row r="2964" spans="1:16" x14ac:dyDescent="0.35">
      <c r="A2964" t="s">
        <v>3905</v>
      </c>
      <c r="B2964" t="s">
        <v>2800</v>
      </c>
      <c r="C2964" t="s">
        <v>1402</v>
      </c>
      <c r="D2964" t="s">
        <v>385</v>
      </c>
      <c r="E2964" t="s">
        <v>1397</v>
      </c>
      <c r="F2964" t="s">
        <v>6114</v>
      </c>
      <c r="H2964" s="1">
        <v>45773</v>
      </c>
      <c r="I2964" t="s">
        <v>194</v>
      </c>
      <c r="J2964" t="s">
        <v>124</v>
      </c>
      <c r="K2964" t="s">
        <v>1</v>
      </c>
      <c r="L2964" t="s">
        <v>28</v>
      </c>
      <c r="M2964" t="s">
        <v>7747</v>
      </c>
      <c r="N2964">
        <v>6</v>
      </c>
      <c r="P2964">
        <v>1</v>
      </c>
    </row>
    <row r="2965" spans="1:16" x14ac:dyDescent="0.35">
      <c r="A2965" t="s">
        <v>6115</v>
      </c>
      <c r="B2965" t="s">
        <v>3642</v>
      </c>
      <c r="C2965" t="s">
        <v>1402</v>
      </c>
      <c r="D2965" t="s">
        <v>97</v>
      </c>
      <c r="E2965" t="s">
        <v>1397</v>
      </c>
      <c r="F2965" t="s">
        <v>6116</v>
      </c>
      <c r="H2965" s="1">
        <v>45773</v>
      </c>
      <c r="I2965" t="s">
        <v>194</v>
      </c>
      <c r="J2965" t="s">
        <v>124</v>
      </c>
      <c r="K2965" t="s">
        <v>1</v>
      </c>
      <c r="L2965" t="s">
        <v>28</v>
      </c>
      <c r="M2965" t="s">
        <v>7747</v>
      </c>
      <c r="N2965">
        <v>6</v>
      </c>
      <c r="P2965">
        <v>1</v>
      </c>
    </row>
    <row r="2966" spans="1:16" x14ac:dyDescent="0.35">
      <c r="A2966" t="s">
        <v>6117</v>
      </c>
      <c r="B2966" t="s">
        <v>6118</v>
      </c>
      <c r="C2966" t="s">
        <v>1396</v>
      </c>
      <c r="D2966" t="s">
        <v>97</v>
      </c>
      <c r="E2966" t="s">
        <v>1397</v>
      </c>
      <c r="F2966" t="s">
        <v>6119</v>
      </c>
      <c r="H2966" s="1">
        <v>45773</v>
      </c>
      <c r="I2966" t="s">
        <v>194</v>
      </c>
      <c r="J2966" t="s">
        <v>124</v>
      </c>
      <c r="K2966" t="s">
        <v>1</v>
      </c>
      <c r="L2966" t="s">
        <v>28</v>
      </c>
      <c r="M2966" t="s">
        <v>7747</v>
      </c>
      <c r="N2966">
        <v>6</v>
      </c>
      <c r="P2966">
        <v>1</v>
      </c>
    </row>
    <row r="2967" spans="1:16" x14ac:dyDescent="0.35">
      <c r="A2967" t="s">
        <v>6120</v>
      </c>
      <c r="B2967" t="s">
        <v>6121</v>
      </c>
      <c r="C2967" t="s">
        <v>1402</v>
      </c>
      <c r="D2967" t="s">
        <v>97</v>
      </c>
      <c r="E2967" t="s">
        <v>1397</v>
      </c>
      <c r="F2967" t="s">
        <v>6122</v>
      </c>
      <c r="H2967" s="1">
        <v>45773</v>
      </c>
      <c r="I2967" t="s">
        <v>194</v>
      </c>
      <c r="J2967" t="s">
        <v>124</v>
      </c>
      <c r="K2967" t="s">
        <v>1</v>
      </c>
      <c r="L2967" t="s">
        <v>28</v>
      </c>
      <c r="M2967" t="s">
        <v>7747</v>
      </c>
      <c r="N2967">
        <v>6</v>
      </c>
      <c r="P2967">
        <v>1</v>
      </c>
    </row>
    <row r="2968" spans="1:16" x14ac:dyDescent="0.35">
      <c r="A2968" t="s">
        <v>6123</v>
      </c>
      <c r="B2968" t="s">
        <v>2274</v>
      </c>
      <c r="C2968" t="s">
        <v>1402</v>
      </c>
      <c r="D2968" t="s">
        <v>332</v>
      </c>
      <c r="E2968" t="s">
        <v>1397</v>
      </c>
      <c r="F2968" t="s">
        <v>6124</v>
      </c>
      <c r="H2968" s="1">
        <v>45773</v>
      </c>
      <c r="I2968" t="s">
        <v>194</v>
      </c>
      <c r="J2968" t="s">
        <v>124</v>
      </c>
      <c r="K2968" t="s">
        <v>1</v>
      </c>
      <c r="L2968" t="s">
        <v>28</v>
      </c>
      <c r="M2968" t="s">
        <v>7747</v>
      </c>
      <c r="N2968">
        <v>6</v>
      </c>
      <c r="P2968">
        <v>1</v>
      </c>
    </row>
    <row r="2969" spans="1:16" x14ac:dyDescent="0.35">
      <c r="A2969" t="s">
        <v>6077</v>
      </c>
      <c r="B2969" t="s">
        <v>3802</v>
      </c>
      <c r="C2969" t="s">
        <v>1472</v>
      </c>
      <c r="D2969" t="s">
        <v>97</v>
      </c>
      <c r="E2969" t="s">
        <v>1397</v>
      </c>
      <c r="F2969" t="s">
        <v>6125</v>
      </c>
      <c r="G2969">
        <v>42649</v>
      </c>
      <c r="H2969" s="1">
        <v>45773</v>
      </c>
      <c r="I2969" t="s">
        <v>194</v>
      </c>
      <c r="J2969" t="s">
        <v>124</v>
      </c>
      <c r="K2969" t="s">
        <v>1</v>
      </c>
      <c r="L2969" t="s">
        <v>28</v>
      </c>
      <c r="M2969" t="s">
        <v>1472</v>
      </c>
      <c r="N2969">
        <v>6</v>
      </c>
      <c r="P2969">
        <v>1</v>
      </c>
    </row>
    <row r="2970" spans="1:16" x14ac:dyDescent="0.35">
      <c r="A2970" t="s">
        <v>6126</v>
      </c>
      <c r="B2970" t="s">
        <v>6127</v>
      </c>
      <c r="C2970" t="s">
        <v>1402</v>
      </c>
      <c r="D2970" t="s">
        <v>97</v>
      </c>
      <c r="E2970" t="s">
        <v>1397</v>
      </c>
      <c r="F2970" t="s">
        <v>6128</v>
      </c>
      <c r="H2970" s="1">
        <v>45773</v>
      </c>
      <c r="I2970" t="s">
        <v>194</v>
      </c>
      <c r="J2970" t="s">
        <v>124</v>
      </c>
      <c r="K2970" t="s">
        <v>1</v>
      </c>
      <c r="L2970" t="s">
        <v>28</v>
      </c>
      <c r="M2970" t="s">
        <v>7747</v>
      </c>
      <c r="N2970">
        <v>6</v>
      </c>
      <c r="P2970">
        <v>1</v>
      </c>
    </row>
    <row r="2971" spans="1:16" x14ac:dyDescent="0.35">
      <c r="A2971" t="s">
        <v>6129</v>
      </c>
      <c r="B2971" t="s">
        <v>2319</v>
      </c>
      <c r="C2971" t="s">
        <v>1396</v>
      </c>
      <c r="D2971" t="s">
        <v>578</v>
      </c>
      <c r="E2971" t="s">
        <v>1397</v>
      </c>
      <c r="F2971" t="s">
        <v>6130</v>
      </c>
      <c r="H2971" s="1">
        <v>45773</v>
      </c>
      <c r="I2971" t="s">
        <v>194</v>
      </c>
      <c r="J2971" t="s">
        <v>124</v>
      </c>
      <c r="K2971" t="s">
        <v>1</v>
      </c>
      <c r="L2971" t="s">
        <v>28</v>
      </c>
      <c r="M2971" t="s">
        <v>7747</v>
      </c>
      <c r="N2971">
        <v>6</v>
      </c>
      <c r="P2971">
        <v>1</v>
      </c>
    </row>
    <row r="2972" spans="1:16" x14ac:dyDescent="0.35">
      <c r="A2972" t="s">
        <v>6131</v>
      </c>
      <c r="B2972" t="s">
        <v>2374</v>
      </c>
      <c r="C2972" t="s">
        <v>1558</v>
      </c>
      <c r="D2972" t="s">
        <v>332</v>
      </c>
      <c r="E2972" t="s">
        <v>1397</v>
      </c>
      <c r="F2972" t="s">
        <v>6132</v>
      </c>
      <c r="H2972" s="1">
        <v>45773</v>
      </c>
      <c r="I2972" t="s">
        <v>194</v>
      </c>
      <c r="J2972" t="s">
        <v>124</v>
      </c>
      <c r="K2972" t="s">
        <v>1</v>
      </c>
      <c r="L2972" t="s">
        <v>28</v>
      </c>
      <c r="M2972" t="s">
        <v>7747</v>
      </c>
      <c r="N2972">
        <v>6</v>
      </c>
      <c r="P2972">
        <v>1</v>
      </c>
    </row>
    <row r="2973" spans="1:16" x14ac:dyDescent="0.35">
      <c r="A2973" t="s">
        <v>6133</v>
      </c>
      <c r="B2973" t="s">
        <v>2355</v>
      </c>
      <c r="C2973" t="s">
        <v>1558</v>
      </c>
      <c r="D2973" t="s">
        <v>332</v>
      </c>
      <c r="E2973" t="s">
        <v>1397</v>
      </c>
      <c r="F2973" t="s">
        <v>6134</v>
      </c>
      <c r="H2973" s="1">
        <v>45773</v>
      </c>
      <c r="I2973" t="s">
        <v>194</v>
      </c>
      <c r="J2973" t="s">
        <v>124</v>
      </c>
      <c r="K2973" t="s">
        <v>1</v>
      </c>
      <c r="L2973" t="s">
        <v>28</v>
      </c>
      <c r="M2973" t="s">
        <v>7747</v>
      </c>
      <c r="N2973">
        <v>6</v>
      </c>
      <c r="P2973">
        <v>1</v>
      </c>
    </row>
    <row r="2974" spans="1:16" x14ac:dyDescent="0.35">
      <c r="A2974" t="s">
        <v>5193</v>
      </c>
      <c r="B2974" t="s">
        <v>6135</v>
      </c>
      <c r="C2974" t="s">
        <v>1396</v>
      </c>
      <c r="D2974" t="s">
        <v>97</v>
      </c>
      <c r="E2974" t="s">
        <v>1397</v>
      </c>
      <c r="F2974" t="s">
        <v>6136</v>
      </c>
      <c r="H2974" s="1">
        <v>45773</v>
      </c>
      <c r="I2974" t="s">
        <v>194</v>
      </c>
      <c r="J2974" t="s">
        <v>124</v>
      </c>
      <c r="K2974" t="s">
        <v>1</v>
      </c>
      <c r="L2974" t="s">
        <v>28</v>
      </c>
      <c r="M2974" t="s">
        <v>7747</v>
      </c>
      <c r="N2974">
        <v>6</v>
      </c>
      <c r="P2974">
        <v>1</v>
      </c>
    </row>
    <row r="2975" spans="1:16" x14ac:dyDescent="0.35">
      <c r="A2975" t="s">
        <v>6137</v>
      </c>
      <c r="B2975" t="s">
        <v>6138</v>
      </c>
      <c r="C2975" t="s">
        <v>1396</v>
      </c>
      <c r="D2975" t="s">
        <v>97</v>
      </c>
      <c r="E2975" t="s">
        <v>1397</v>
      </c>
      <c r="F2975" t="s">
        <v>6139</v>
      </c>
      <c r="H2975" s="1">
        <v>45773</v>
      </c>
      <c r="I2975" t="s">
        <v>194</v>
      </c>
      <c r="J2975" t="s">
        <v>124</v>
      </c>
      <c r="K2975" t="s">
        <v>1</v>
      </c>
      <c r="L2975" t="s">
        <v>28</v>
      </c>
      <c r="M2975" t="s">
        <v>7747</v>
      </c>
      <c r="N2975">
        <v>6</v>
      </c>
      <c r="P2975">
        <v>1</v>
      </c>
    </row>
    <row r="2976" spans="1:16" x14ac:dyDescent="0.35">
      <c r="A2976" t="s">
        <v>6140</v>
      </c>
      <c r="B2976" t="s">
        <v>6141</v>
      </c>
      <c r="C2976" t="s">
        <v>1402</v>
      </c>
      <c r="D2976" t="s">
        <v>332</v>
      </c>
      <c r="E2976" t="s">
        <v>1397</v>
      </c>
      <c r="F2976" t="s">
        <v>6142</v>
      </c>
      <c r="H2976" s="1">
        <v>45773</v>
      </c>
      <c r="I2976" t="s">
        <v>194</v>
      </c>
      <c r="J2976" t="s">
        <v>124</v>
      </c>
      <c r="K2976" t="s">
        <v>1</v>
      </c>
      <c r="L2976" t="s">
        <v>28</v>
      </c>
      <c r="M2976" t="s">
        <v>7747</v>
      </c>
      <c r="N2976">
        <v>6</v>
      </c>
      <c r="P2976">
        <v>1</v>
      </c>
    </row>
    <row r="2977" spans="1:16" x14ac:dyDescent="0.35">
      <c r="A2977" t="s">
        <v>6143</v>
      </c>
      <c r="B2977" t="s">
        <v>2060</v>
      </c>
      <c r="C2977" t="s">
        <v>1402</v>
      </c>
      <c r="D2977" t="s">
        <v>385</v>
      </c>
      <c r="E2977" t="s">
        <v>1397</v>
      </c>
      <c r="F2977" t="s">
        <v>6144</v>
      </c>
      <c r="H2977" s="1">
        <v>45773</v>
      </c>
      <c r="I2977" t="s">
        <v>194</v>
      </c>
      <c r="J2977" t="s">
        <v>124</v>
      </c>
      <c r="K2977" t="s">
        <v>1</v>
      </c>
      <c r="L2977" t="s">
        <v>28</v>
      </c>
      <c r="M2977" t="s">
        <v>7747</v>
      </c>
      <c r="N2977">
        <v>6</v>
      </c>
      <c r="P2977">
        <v>1</v>
      </c>
    </row>
    <row r="2978" spans="1:16" x14ac:dyDescent="0.35">
      <c r="A2978" t="s">
        <v>6145</v>
      </c>
      <c r="B2978" t="s">
        <v>4206</v>
      </c>
      <c r="C2978" t="s">
        <v>1402</v>
      </c>
      <c r="D2978" t="s">
        <v>97</v>
      </c>
      <c r="E2978" t="s">
        <v>1397</v>
      </c>
      <c r="F2978" t="s">
        <v>6146</v>
      </c>
      <c r="H2978" s="1">
        <v>45773</v>
      </c>
      <c r="I2978" t="s">
        <v>194</v>
      </c>
      <c r="J2978" t="s">
        <v>124</v>
      </c>
      <c r="K2978" t="s">
        <v>1</v>
      </c>
      <c r="L2978" t="s">
        <v>28</v>
      </c>
      <c r="M2978" t="s">
        <v>7747</v>
      </c>
      <c r="N2978">
        <v>6</v>
      </c>
      <c r="P2978">
        <v>1</v>
      </c>
    </row>
    <row r="2979" spans="1:16" x14ac:dyDescent="0.35">
      <c r="A2979" t="s">
        <v>6147</v>
      </c>
      <c r="B2979" t="s">
        <v>1800</v>
      </c>
      <c r="C2979" t="s">
        <v>1402</v>
      </c>
      <c r="D2979" t="s">
        <v>97</v>
      </c>
      <c r="E2979" t="s">
        <v>1397</v>
      </c>
      <c r="F2979" t="s">
        <v>6148</v>
      </c>
      <c r="H2979" s="1">
        <v>45773</v>
      </c>
      <c r="I2979" t="s">
        <v>194</v>
      </c>
      <c r="J2979" t="s">
        <v>124</v>
      </c>
      <c r="K2979" t="s">
        <v>1</v>
      </c>
      <c r="L2979" t="s">
        <v>28</v>
      </c>
      <c r="M2979" t="s">
        <v>7747</v>
      </c>
      <c r="N2979">
        <v>6</v>
      </c>
      <c r="P2979">
        <v>1</v>
      </c>
    </row>
    <row r="2980" spans="1:16" x14ac:dyDescent="0.35">
      <c r="A2980" t="s">
        <v>6149</v>
      </c>
      <c r="B2980" t="s">
        <v>1800</v>
      </c>
      <c r="C2980" t="s">
        <v>1402</v>
      </c>
      <c r="D2980" t="s">
        <v>97</v>
      </c>
      <c r="E2980" t="s">
        <v>1397</v>
      </c>
      <c r="F2980" t="s">
        <v>6150</v>
      </c>
      <c r="H2980" s="1">
        <v>45773</v>
      </c>
      <c r="I2980" t="s">
        <v>194</v>
      </c>
      <c r="J2980" t="s">
        <v>124</v>
      </c>
      <c r="K2980" t="s">
        <v>1</v>
      </c>
      <c r="L2980" t="s">
        <v>28</v>
      </c>
      <c r="M2980" t="s">
        <v>7747</v>
      </c>
      <c r="N2980">
        <v>6</v>
      </c>
      <c r="P2980">
        <v>1</v>
      </c>
    </row>
    <row r="2981" spans="1:16" x14ac:dyDescent="0.35">
      <c r="A2981" t="s">
        <v>6151</v>
      </c>
      <c r="B2981" t="s">
        <v>1485</v>
      </c>
      <c r="C2981" t="s">
        <v>1558</v>
      </c>
      <c r="D2981" t="s">
        <v>631</v>
      </c>
      <c r="E2981" t="s">
        <v>1397</v>
      </c>
      <c r="F2981" t="s">
        <v>6152</v>
      </c>
      <c r="H2981" s="1">
        <v>45773</v>
      </c>
      <c r="I2981" t="s">
        <v>194</v>
      </c>
      <c r="J2981" t="s">
        <v>124</v>
      </c>
      <c r="K2981" t="s">
        <v>1</v>
      </c>
      <c r="L2981" t="s">
        <v>28</v>
      </c>
      <c r="M2981" t="s">
        <v>7747</v>
      </c>
      <c r="N2981">
        <v>6</v>
      </c>
      <c r="P2981">
        <v>1</v>
      </c>
    </row>
    <row r="2982" spans="1:16" x14ac:dyDescent="0.35">
      <c r="A2982" t="s">
        <v>6153</v>
      </c>
      <c r="B2982" t="s">
        <v>1878</v>
      </c>
      <c r="C2982" t="s">
        <v>1396</v>
      </c>
      <c r="D2982" t="s">
        <v>97</v>
      </c>
      <c r="E2982" t="s">
        <v>1397</v>
      </c>
      <c r="F2982" t="s">
        <v>6154</v>
      </c>
      <c r="H2982" s="1">
        <v>45773</v>
      </c>
      <c r="I2982" t="s">
        <v>194</v>
      </c>
      <c r="J2982" t="s">
        <v>124</v>
      </c>
      <c r="K2982" t="s">
        <v>1</v>
      </c>
      <c r="L2982" t="s">
        <v>28</v>
      </c>
      <c r="M2982" t="s">
        <v>7747</v>
      </c>
      <c r="N2982">
        <v>6</v>
      </c>
      <c r="P2982">
        <v>1</v>
      </c>
    </row>
    <row r="2983" spans="1:16" x14ac:dyDescent="0.35">
      <c r="A2983" t="s">
        <v>6155</v>
      </c>
      <c r="B2983" t="s">
        <v>1551</v>
      </c>
      <c r="C2983" t="s">
        <v>1402</v>
      </c>
      <c r="D2983" t="s">
        <v>332</v>
      </c>
      <c r="E2983" t="s">
        <v>1397</v>
      </c>
      <c r="F2983" t="s">
        <v>6156</v>
      </c>
      <c r="H2983" s="1">
        <v>45773</v>
      </c>
      <c r="I2983" t="s">
        <v>194</v>
      </c>
      <c r="J2983" t="s">
        <v>124</v>
      </c>
      <c r="K2983" t="s">
        <v>1</v>
      </c>
      <c r="L2983" t="s">
        <v>28</v>
      </c>
      <c r="M2983" t="s">
        <v>7747</v>
      </c>
      <c r="N2983">
        <v>6</v>
      </c>
      <c r="P2983">
        <v>1</v>
      </c>
    </row>
    <row r="2984" spans="1:16" x14ac:dyDescent="0.35">
      <c r="A2984" t="s">
        <v>6157</v>
      </c>
      <c r="B2984" t="s">
        <v>1551</v>
      </c>
      <c r="C2984" t="s">
        <v>3117</v>
      </c>
      <c r="D2984" t="s">
        <v>631</v>
      </c>
      <c r="E2984" t="s">
        <v>1397</v>
      </c>
      <c r="F2984" t="s">
        <v>6158</v>
      </c>
      <c r="H2984" s="1">
        <v>45773</v>
      </c>
      <c r="I2984" t="s">
        <v>194</v>
      </c>
      <c r="J2984" t="s">
        <v>124</v>
      </c>
      <c r="K2984" t="s">
        <v>1</v>
      </c>
      <c r="L2984" t="s">
        <v>28</v>
      </c>
      <c r="M2984" t="s">
        <v>7747</v>
      </c>
      <c r="N2984">
        <v>6</v>
      </c>
      <c r="P2984">
        <v>1</v>
      </c>
    </row>
    <row r="2985" spans="1:16" x14ac:dyDescent="0.35">
      <c r="A2985" t="s">
        <v>6159</v>
      </c>
      <c r="B2985" t="s">
        <v>4165</v>
      </c>
      <c r="C2985" t="s">
        <v>1402</v>
      </c>
      <c r="D2985" t="s">
        <v>97</v>
      </c>
      <c r="E2985" t="s">
        <v>1397</v>
      </c>
      <c r="F2985" t="s">
        <v>6160</v>
      </c>
      <c r="H2985" s="1">
        <v>45773</v>
      </c>
      <c r="I2985" t="s">
        <v>194</v>
      </c>
      <c r="J2985" t="s">
        <v>124</v>
      </c>
      <c r="K2985" t="s">
        <v>1</v>
      </c>
      <c r="L2985" t="s">
        <v>28</v>
      </c>
      <c r="M2985" t="s">
        <v>7747</v>
      </c>
      <c r="N2985">
        <v>6</v>
      </c>
      <c r="P2985">
        <v>1</v>
      </c>
    </row>
    <row r="2986" spans="1:16" x14ac:dyDescent="0.35">
      <c r="A2986" t="s">
        <v>6161</v>
      </c>
      <c r="B2986" t="s">
        <v>4165</v>
      </c>
      <c r="C2986" t="s">
        <v>1402</v>
      </c>
      <c r="D2986" t="s">
        <v>97</v>
      </c>
      <c r="E2986" t="s">
        <v>1397</v>
      </c>
      <c r="F2986" t="s">
        <v>6162</v>
      </c>
      <c r="H2986" s="1">
        <v>45773</v>
      </c>
      <c r="I2986" t="s">
        <v>194</v>
      </c>
      <c r="J2986" t="s">
        <v>124</v>
      </c>
      <c r="K2986" t="s">
        <v>1</v>
      </c>
      <c r="L2986" t="s">
        <v>28</v>
      </c>
      <c r="M2986" t="s">
        <v>7747</v>
      </c>
      <c r="N2986">
        <v>6</v>
      </c>
      <c r="P2986">
        <v>1</v>
      </c>
    </row>
    <row r="2987" spans="1:16" x14ac:dyDescent="0.35">
      <c r="A2987" t="s">
        <v>6163</v>
      </c>
      <c r="B2987" t="s">
        <v>4165</v>
      </c>
      <c r="C2987" t="s">
        <v>1402</v>
      </c>
      <c r="D2987" t="s">
        <v>97</v>
      </c>
      <c r="E2987" t="s">
        <v>1397</v>
      </c>
      <c r="F2987" t="s">
        <v>6164</v>
      </c>
      <c r="H2987" s="1">
        <v>45773</v>
      </c>
      <c r="I2987" t="s">
        <v>194</v>
      </c>
      <c r="J2987" t="s">
        <v>124</v>
      </c>
      <c r="K2987" t="s">
        <v>1</v>
      </c>
      <c r="L2987" t="s">
        <v>28</v>
      </c>
      <c r="M2987" t="s">
        <v>7747</v>
      </c>
      <c r="N2987">
        <v>6</v>
      </c>
      <c r="P2987">
        <v>1</v>
      </c>
    </row>
    <row r="2988" spans="1:16" x14ac:dyDescent="0.35">
      <c r="A2988" t="s">
        <v>6165</v>
      </c>
      <c r="B2988" t="s">
        <v>4165</v>
      </c>
      <c r="C2988" t="s">
        <v>1402</v>
      </c>
      <c r="D2988" t="s">
        <v>97</v>
      </c>
      <c r="E2988" t="s">
        <v>1397</v>
      </c>
      <c r="F2988" t="s">
        <v>6166</v>
      </c>
      <c r="H2988" s="1">
        <v>45773</v>
      </c>
      <c r="I2988" t="s">
        <v>194</v>
      </c>
      <c r="J2988" t="s">
        <v>124</v>
      </c>
      <c r="K2988" t="s">
        <v>1</v>
      </c>
      <c r="L2988" t="s">
        <v>28</v>
      </c>
      <c r="M2988" t="s">
        <v>7747</v>
      </c>
      <c r="N2988">
        <v>6</v>
      </c>
      <c r="P2988">
        <v>1</v>
      </c>
    </row>
    <row r="2989" spans="1:16" x14ac:dyDescent="0.35">
      <c r="A2989" t="s">
        <v>6167</v>
      </c>
      <c r="B2989" t="s">
        <v>2005</v>
      </c>
      <c r="C2989" t="s">
        <v>1558</v>
      </c>
      <c r="D2989" t="s">
        <v>332</v>
      </c>
      <c r="E2989" t="s">
        <v>1397</v>
      </c>
      <c r="F2989" t="s">
        <v>6168</v>
      </c>
      <c r="H2989" s="1">
        <v>45773</v>
      </c>
      <c r="I2989" t="s">
        <v>194</v>
      </c>
      <c r="J2989" t="s">
        <v>124</v>
      </c>
      <c r="K2989" t="s">
        <v>1</v>
      </c>
      <c r="L2989" t="s">
        <v>28</v>
      </c>
      <c r="M2989" t="s">
        <v>7747</v>
      </c>
      <c r="N2989">
        <v>6</v>
      </c>
      <c r="P2989">
        <v>1</v>
      </c>
    </row>
    <row r="2990" spans="1:16" x14ac:dyDescent="0.35">
      <c r="A2990" t="s">
        <v>6169</v>
      </c>
      <c r="B2990" t="s">
        <v>6170</v>
      </c>
      <c r="C2990" t="s">
        <v>1396</v>
      </c>
      <c r="D2990" t="s">
        <v>97</v>
      </c>
      <c r="E2990" t="s">
        <v>1397</v>
      </c>
      <c r="F2990" t="s">
        <v>6171</v>
      </c>
      <c r="H2990" s="1">
        <v>45773</v>
      </c>
      <c r="I2990" t="s">
        <v>194</v>
      </c>
      <c r="J2990" t="s">
        <v>124</v>
      </c>
      <c r="K2990" t="s">
        <v>1</v>
      </c>
      <c r="L2990" t="s">
        <v>28</v>
      </c>
      <c r="M2990" t="s">
        <v>7747</v>
      </c>
      <c r="N2990">
        <v>6</v>
      </c>
      <c r="P2990">
        <v>1</v>
      </c>
    </row>
    <row r="2991" spans="1:16" x14ac:dyDescent="0.35">
      <c r="A2991" t="s">
        <v>6172</v>
      </c>
      <c r="B2991" t="s">
        <v>2726</v>
      </c>
      <c r="C2991" t="s">
        <v>3105</v>
      </c>
      <c r="D2991" t="s">
        <v>1526</v>
      </c>
      <c r="E2991" t="s">
        <v>1397</v>
      </c>
      <c r="F2991" t="s">
        <v>6173</v>
      </c>
      <c r="H2991" s="1">
        <v>45773</v>
      </c>
      <c r="I2991" t="s">
        <v>194</v>
      </c>
      <c r="J2991" t="s">
        <v>124</v>
      </c>
      <c r="K2991" t="s">
        <v>1</v>
      </c>
      <c r="L2991" t="s">
        <v>28</v>
      </c>
      <c r="M2991" t="s">
        <v>7747</v>
      </c>
      <c r="N2991">
        <v>6</v>
      </c>
      <c r="P2991">
        <v>1</v>
      </c>
    </row>
    <row r="2992" spans="1:16" x14ac:dyDescent="0.35">
      <c r="A2992" t="s">
        <v>3598</v>
      </c>
      <c r="B2992" t="s">
        <v>6174</v>
      </c>
      <c r="C2992" t="s">
        <v>1396</v>
      </c>
      <c r="D2992" t="s">
        <v>97</v>
      </c>
      <c r="E2992" t="s">
        <v>1397</v>
      </c>
      <c r="F2992" t="s">
        <v>6175</v>
      </c>
      <c r="H2992" s="1">
        <v>45773</v>
      </c>
      <c r="I2992" t="s">
        <v>194</v>
      </c>
      <c r="J2992" t="s">
        <v>124</v>
      </c>
      <c r="K2992" t="s">
        <v>1</v>
      </c>
      <c r="L2992" t="s">
        <v>28</v>
      </c>
      <c r="M2992" t="s">
        <v>7747</v>
      </c>
      <c r="N2992">
        <v>6</v>
      </c>
      <c r="P2992">
        <v>1</v>
      </c>
    </row>
    <row r="2993" spans="1:16" x14ac:dyDescent="0.35">
      <c r="A2993" t="s">
        <v>6176</v>
      </c>
      <c r="B2993" t="s">
        <v>6177</v>
      </c>
      <c r="C2993" t="s">
        <v>1402</v>
      </c>
      <c r="D2993" t="s">
        <v>631</v>
      </c>
      <c r="E2993" t="s">
        <v>1397</v>
      </c>
      <c r="F2993" t="s">
        <v>6178</v>
      </c>
      <c r="H2993" s="1">
        <v>45773</v>
      </c>
      <c r="I2993" t="s">
        <v>194</v>
      </c>
      <c r="J2993" t="s">
        <v>124</v>
      </c>
      <c r="K2993" t="s">
        <v>1</v>
      </c>
      <c r="L2993" t="s">
        <v>27</v>
      </c>
      <c r="M2993" t="s">
        <v>7747</v>
      </c>
      <c r="N2993">
        <v>6</v>
      </c>
      <c r="P2993">
        <v>1</v>
      </c>
    </row>
    <row r="2994" spans="1:16" x14ac:dyDescent="0.35">
      <c r="A2994" t="s">
        <v>6179</v>
      </c>
      <c r="B2994" t="s">
        <v>2117</v>
      </c>
      <c r="C2994" t="s">
        <v>1558</v>
      </c>
      <c r="D2994" t="s">
        <v>332</v>
      </c>
      <c r="E2994" t="s">
        <v>1397</v>
      </c>
      <c r="F2994" t="s">
        <v>6180</v>
      </c>
      <c r="H2994" s="1">
        <v>45773</v>
      </c>
      <c r="I2994" t="s">
        <v>194</v>
      </c>
      <c r="J2994" t="s">
        <v>124</v>
      </c>
      <c r="K2994" t="s">
        <v>1</v>
      </c>
      <c r="L2994" t="s">
        <v>27</v>
      </c>
      <c r="M2994" t="s">
        <v>7747</v>
      </c>
      <c r="N2994">
        <v>6</v>
      </c>
      <c r="P2994">
        <v>1</v>
      </c>
    </row>
    <row r="2995" spans="1:16" x14ac:dyDescent="0.35">
      <c r="A2995" t="s">
        <v>6181</v>
      </c>
      <c r="B2995" t="s">
        <v>6182</v>
      </c>
      <c r="C2995" t="s">
        <v>1402</v>
      </c>
      <c r="D2995" t="s">
        <v>97</v>
      </c>
      <c r="E2995" t="s">
        <v>1397</v>
      </c>
      <c r="F2995" t="s">
        <v>6183</v>
      </c>
      <c r="H2995" s="1">
        <v>45773</v>
      </c>
      <c r="I2995" t="s">
        <v>194</v>
      </c>
      <c r="J2995" t="s">
        <v>124</v>
      </c>
      <c r="K2995" t="s">
        <v>1</v>
      </c>
      <c r="L2995" t="s">
        <v>27</v>
      </c>
      <c r="M2995" t="s">
        <v>7747</v>
      </c>
      <c r="N2995">
        <v>6</v>
      </c>
      <c r="P2995">
        <v>1</v>
      </c>
    </row>
    <row r="2996" spans="1:16" x14ac:dyDescent="0.35">
      <c r="A2996" t="s">
        <v>6181</v>
      </c>
      <c r="B2996" t="s">
        <v>6184</v>
      </c>
      <c r="C2996" t="s">
        <v>1402</v>
      </c>
      <c r="D2996" t="s">
        <v>97</v>
      </c>
      <c r="E2996" t="s">
        <v>1397</v>
      </c>
      <c r="F2996" t="s">
        <v>6185</v>
      </c>
      <c r="H2996" s="1">
        <v>45773</v>
      </c>
      <c r="I2996" t="s">
        <v>194</v>
      </c>
      <c r="J2996" t="s">
        <v>124</v>
      </c>
      <c r="K2996" t="s">
        <v>1</v>
      </c>
      <c r="L2996" t="s">
        <v>27</v>
      </c>
      <c r="M2996" t="s">
        <v>7747</v>
      </c>
      <c r="N2996">
        <v>6</v>
      </c>
      <c r="P2996">
        <v>1</v>
      </c>
    </row>
    <row r="2997" spans="1:16" x14ac:dyDescent="0.35">
      <c r="A2997" t="s">
        <v>6186</v>
      </c>
      <c r="B2997" t="s">
        <v>6187</v>
      </c>
      <c r="C2997" t="s">
        <v>1472</v>
      </c>
      <c r="D2997" t="s">
        <v>332</v>
      </c>
      <c r="E2997" t="s">
        <v>1397</v>
      </c>
      <c r="F2997" t="s">
        <v>6188</v>
      </c>
      <c r="G2997" t="s">
        <v>6189</v>
      </c>
      <c r="H2997" s="1">
        <v>45773</v>
      </c>
      <c r="I2997" t="s">
        <v>194</v>
      </c>
      <c r="J2997" t="s">
        <v>124</v>
      </c>
      <c r="K2997" t="s">
        <v>1</v>
      </c>
      <c r="L2997" t="s">
        <v>27</v>
      </c>
      <c r="M2997" t="s">
        <v>1472</v>
      </c>
      <c r="N2997">
        <v>6</v>
      </c>
      <c r="P2997">
        <v>1</v>
      </c>
    </row>
    <row r="2998" spans="1:16" x14ac:dyDescent="0.35">
      <c r="A2998" t="s">
        <v>6176</v>
      </c>
      <c r="B2998" t="s">
        <v>2308</v>
      </c>
      <c r="C2998" t="s">
        <v>1472</v>
      </c>
      <c r="D2998" t="s">
        <v>631</v>
      </c>
      <c r="E2998" t="s">
        <v>1397</v>
      </c>
      <c r="F2998" t="s">
        <v>6190</v>
      </c>
      <c r="H2998" s="1">
        <v>45773</v>
      </c>
      <c r="I2998" t="s">
        <v>194</v>
      </c>
      <c r="J2998" t="s">
        <v>124</v>
      </c>
      <c r="K2998" t="s">
        <v>1</v>
      </c>
      <c r="L2998" t="s">
        <v>27</v>
      </c>
      <c r="M2998" t="s">
        <v>1472</v>
      </c>
      <c r="N2998">
        <v>6</v>
      </c>
      <c r="P2998">
        <v>1</v>
      </c>
    </row>
    <row r="2999" spans="1:16" x14ac:dyDescent="0.35">
      <c r="A2999" t="s">
        <v>6191</v>
      </c>
      <c r="B2999" t="s">
        <v>6192</v>
      </c>
      <c r="C2999" t="s">
        <v>1402</v>
      </c>
      <c r="D2999" t="s">
        <v>97</v>
      </c>
      <c r="E2999" t="s">
        <v>1397</v>
      </c>
      <c r="F2999" t="s">
        <v>6193</v>
      </c>
      <c r="H2999" s="1">
        <v>45773</v>
      </c>
      <c r="I2999" t="s">
        <v>194</v>
      </c>
      <c r="J2999" t="s">
        <v>124</v>
      </c>
      <c r="K2999" t="s">
        <v>1</v>
      </c>
      <c r="L2999" t="s">
        <v>27</v>
      </c>
      <c r="M2999" t="s">
        <v>7747</v>
      </c>
      <c r="N2999">
        <v>6</v>
      </c>
      <c r="P2999">
        <v>1</v>
      </c>
    </row>
    <row r="3000" spans="1:16" x14ac:dyDescent="0.35">
      <c r="A3000" t="s">
        <v>6147</v>
      </c>
      <c r="B3000" t="s">
        <v>6194</v>
      </c>
      <c r="C3000" t="s">
        <v>1472</v>
      </c>
      <c r="D3000" t="s">
        <v>97</v>
      </c>
      <c r="E3000" t="s">
        <v>1397</v>
      </c>
      <c r="F3000" t="s">
        <v>6195</v>
      </c>
      <c r="G3000">
        <v>41509</v>
      </c>
      <c r="H3000" s="1">
        <v>45773</v>
      </c>
      <c r="I3000" t="s">
        <v>194</v>
      </c>
      <c r="J3000" t="s">
        <v>124</v>
      </c>
      <c r="K3000" t="s">
        <v>1</v>
      </c>
      <c r="L3000" t="s">
        <v>27</v>
      </c>
      <c r="M3000" t="s">
        <v>1472</v>
      </c>
      <c r="N3000">
        <v>6</v>
      </c>
      <c r="P3000">
        <v>1</v>
      </c>
    </row>
    <row r="3001" spans="1:16" x14ac:dyDescent="0.35">
      <c r="A3001" t="s">
        <v>6080</v>
      </c>
      <c r="B3001" t="s">
        <v>1603</v>
      </c>
      <c r="C3001" t="s">
        <v>1428</v>
      </c>
      <c r="D3001" t="s">
        <v>97</v>
      </c>
      <c r="E3001" t="s">
        <v>1397</v>
      </c>
      <c r="F3001" t="s">
        <v>6196</v>
      </c>
      <c r="G3001">
        <v>45292</v>
      </c>
      <c r="H3001" s="1">
        <v>45773</v>
      </c>
      <c r="I3001" t="s">
        <v>194</v>
      </c>
      <c r="J3001" t="s">
        <v>124</v>
      </c>
      <c r="K3001" t="s">
        <v>1</v>
      </c>
      <c r="L3001" t="s">
        <v>27</v>
      </c>
      <c r="M3001" t="s">
        <v>1428</v>
      </c>
      <c r="N3001">
        <v>6</v>
      </c>
      <c r="P3001">
        <v>1</v>
      </c>
    </row>
    <row r="3002" spans="1:16" x14ac:dyDescent="0.35">
      <c r="A3002" t="s">
        <v>6197</v>
      </c>
      <c r="B3002" t="s">
        <v>4822</v>
      </c>
      <c r="C3002" t="s">
        <v>1402</v>
      </c>
      <c r="D3002" t="s">
        <v>385</v>
      </c>
      <c r="E3002" t="s">
        <v>1397</v>
      </c>
      <c r="F3002" t="s">
        <v>6198</v>
      </c>
      <c r="H3002" s="1">
        <v>45773</v>
      </c>
      <c r="I3002" t="s">
        <v>194</v>
      </c>
      <c r="J3002" t="s">
        <v>124</v>
      </c>
      <c r="K3002" t="s">
        <v>1</v>
      </c>
      <c r="L3002" t="s">
        <v>27</v>
      </c>
      <c r="M3002" t="s">
        <v>7747</v>
      </c>
      <c r="N3002">
        <v>6</v>
      </c>
      <c r="P3002">
        <v>1</v>
      </c>
    </row>
    <row r="3003" spans="1:16" x14ac:dyDescent="0.35">
      <c r="A3003" t="s">
        <v>6199</v>
      </c>
      <c r="B3003" t="s">
        <v>1939</v>
      </c>
      <c r="C3003" t="s">
        <v>1428</v>
      </c>
      <c r="D3003" t="s">
        <v>97</v>
      </c>
      <c r="E3003" t="s">
        <v>1397</v>
      </c>
      <c r="F3003" t="s">
        <v>6200</v>
      </c>
      <c r="G3003">
        <v>45387</v>
      </c>
      <c r="H3003" s="1">
        <v>45773</v>
      </c>
      <c r="I3003" t="s">
        <v>194</v>
      </c>
      <c r="J3003" t="s">
        <v>124</v>
      </c>
      <c r="K3003" t="s">
        <v>1</v>
      </c>
      <c r="L3003" t="s">
        <v>27</v>
      </c>
      <c r="M3003" t="s">
        <v>1428</v>
      </c>
      <c r="N3003">
        <v>6</v>
      </c>
      <c r="P3003">
        <v>1</v>
      </c>
    </row>
    <row r="3004" spans="1:16" x14ac:dyDescent="0.35">
      <c r="A3004" t="s">
        <v>3623</v>
      </c>
      <c r="B3004" t="s">
        <v>6201</v>
      </c>
      <c r="C3004" t="s">
        <v>1472</v>
      </c>
      <c r="D3004" t="s">
        <v>97</v>
      </c>
      <c r="E3004" t="s">
        <v>1397</v>
      </c>
      <c r="F3004" t="s">
        <v>6202</v>
      </c>
      <c r="G3004">
        <v>44357</v>
      </c>
      <c r="H3004" s="1">
        <v>45773</v>
      </c>
      <c r="I3004" t="s">
        <v>194</v>
      </c>
      <c r="J3004" t="s">
        <v>124</v>
      </c>
      <c r="K3004" t="s">
        <v>1</v>
      </c>
      <c r="L3004" t="s">
        <v>27</v>
      </c>
      <c r="M3004" t="s">
        <v>1472</v>
      </c>
      <c r="N3004">
        <v>6</v>
      </c>
      <c r="P3004">
        <v>1</v>
      </c>
    </row>
    <row r="3005" spans="1:16" x14ac:dyDescent="0.35">
      <c r="A3005" t="s">
        <v>6203</v>
      </c>
      <c r="B3005" t="s">
        <v>2496</v>
      </c>
      <c r="C3005" t="s">
        <v>4018</v>
      </c>
      <c r="D3005" t="s">
        <v>1526</v>
      </c>
      <c r="E3005" t="s">
        <v>1397</v>
      </c>
      <c r="F3005" t="s">
        <v>6204</v>
      </c>
      <c r="G3005" t="s">
        <v>6205</v>
      </c>
      <c r="H3005" s="1">
        <v>45773</v>
      </c>
      <c r="I3005" t="s">
        <v>194</v>
      </c>
      <c r="J3005" t="s">
        <v>124</v>
      </c>
      <c r="K3005" t="s">
        <v>1</v>
      </c>
      <c r="L3005" t="s">
        <v>27</v>
      </c>
      <c r="M3005" t="s">
        <v>1472</v>
      </c>
      <c r="N3005">
        <v>6</v>
      </c>
      <c r="P3005">
        <v>1</v>
      </c>
    </row>
    <row r="3006" spans="1:16" x14ac:dyDescent="0.35">
      <c r="A3006" t="s">
        <v>6206</v>
      </c>
      <c r="B3006" t="s">
        <v>6207</v>
      </c>
      <c r="C3006" t="s">
        <v>1396</v>
      </c>
      <c r="D3006" t="s">
        <v>97</v>
      </c>
      <c r="E3006" t="s">
        <v>1397</v>
      </c>
      <c r="F3006" t="s">
        <v>6208</v>
      </c>
      <c r="H3006" s="1">
        <v>45773</v>
      </c>
      <c r="I3006" t="s">
        <v>194</v>
      </c>
      <c r="J3006" t="s">
        <v>124</v>
      </c>
      <c r="K3006" t="s">
        <v>1</v>
      </c>
      <c r="L3006" t="s">
        <v>27</v>
      </c>
      <c r="M3006" t="s">
        <v>7747</v>
      </c>
      <c r="N3006">
        <v>6</v>
      </c>
      <c r="P3006">
        <v>1</v>
      </c>
    </row>
    <row r="3007" spans="1:16" x14ac:dyDescent="0.35">
      <c r="A3007" t="s">
        <v>6209</v>
      </c>
      <c r="B3007" t="s">
        <v>6210</v>
      </c>
      <c r="C3007" t="s">
        <v>3117</v>
      </c>
      <c r="D3007" t="s">
        <v>1526</v>
      </c>
      <c r="E3007" t="s">
        <v>1397</v>
      </c>
      <c r="F3007" t="s">
        <v>6211</v>
      </c>
      <c r="H3007" s="1">
        <v>45773</v>
      </c>
      <c r="I3007" t="s">
        <v>194</v>
      </c>
      <c r="J3007" t="s">
        <v>124</v>
      </c>
      <c r="K3007" t="s">
        <v>1</v>
      </c>
      <c r="L3007" t="s">
        <v>27</v>
      </c>
      <c r="M3007" t="s">
        <v>7747</v>
      </c>
      <c r="N3007">
        <v>6</v>
      </c>
      <c r="P3007">
        <v>1</v>
      </c>
    </row>
    <row r="3008" spans="1:16" x14ac:dyDescent="0.35">
      <c r="A3008" t="s">
        <v>6186</v>
      </c>
      <c r="B3008" t="s">
        <v>6212</v>
      </c>
      <c r="C3008" t="s">
        <v>1402</v>
      </c>
      <c r="D3008" t="s">
        <v>332</v>
      </c>
      <c r="E3008" t="s">
        <v>1397</v>
      </c>
      <c r="F3008" t="s">
        <v>6213</v>
      </c>
      <c r="H3008" s="1">
        <v>45773</v>
      </c>
      <c r="I3008" t="s">
        <v>194</v>
      </c>
      <c r="J3008" t="s">
        <v>124</v>
      </c>
      <c r="K3008" t="s">
        <v>1</v>
      </c>
      <c r="L3008" t="s">
        <v>27</v>
      </c>
      <c r="M3008" t="s">
        <v>7747</v>
      </c>
      <c r="N3008">
        <v>6</v>
      </c>
      <c r="P3008">
        <v>1</v>
      </c>
    </row>
    <row r="3009" spans="1:16" x14ac:dyDescent="0.35">
      <c r="A3009" t="s">
        <v>6214</v>
      </c>
      <c r="B3009" t="s">
        <v>5850</v>
      </c>
      <c r="C3009" t="s">
        <v>1558</v>
      </c>
      <c r="D3009" t="s">
        <v>332</v>
      </c>
      <c r="E3009" t="s">
        <v>1397</v>
      </c>
      <c r="F3009" t="s">
        <v>6215</v>
      </c>
      <c r="H3009" s="1">
        <v>45773</v>
      </c>
      <c r="I3009" t="s">
        <v>194</v>
      </c>
      <c r="J3009" t="s">
        <v>124</v>
      </c>
      <c r="K3009" t="s">
        <v>1</v>
      </c>
      <c r="L3009" t="s">
        <v>27</v>
      </c>
      <c r="M3009" t="s">
        <v>7747</v>
      </c>
      <c r="N3009">
        <v>6</v>
      </c>
      <c r="P3009">
        <v>1</v>
      </c>
    </row>
    <row r="3010" spans="1:16" x14ac:dyDescent="0.35">
      <c r="A3010" t="s">
        <v>6077</v>
      </c>
      <c r="B3010" t="s">
        <v>3410</v>
      </c>
      <c r="C3010" t="s">
        <v>1402</v>
      </c>
      <c r="D3010" t="s">
        <v>97</v>
      </c>
      <c r="E3010" t="s">
        <v>1397</v>
      </c>
      <c r="F3010" t="s">
        <v>6216</v>
      </c>
      <c r="H3010" s="1">
        <v>45773</v>
      </c>
      <c r="I3010" t="s">
        <v>194</v>
      </c>
      <c r="J3010" t="s">
        <v>124</v>
      </c>
      <c r="K3010" t="s">
        <v>1</v>
      </c>
      <c r="L3010" t="s">
        <v>27</v>
      </c>
      <c r="M3010" t="s">
        <v>7747</v>
      </c>
      <c r="N3010">
        <v>6</v>
      </c>
      <c r="P3010">
        <v>1</v>
      </c>
    </row>
    <row r="3011" spans="1:16" x14ac:dyDescent="0.35">
      <c r="A3011" t="s">
        <v>6080</v>
      </c>
      <c r="B3011" t="s">
        <v>1834</v>
      </c>
      <c r="C3011" t="s">
        <v>1396</v>
      </c>
      <c r="D3011" t="s">
        <v>97</v>
      </c>
      <c r="E3011" t="s">
        <v>1397</v>
      </c>
      <c r="F3011" t="s">
        <v>6217</v>
      </c>
      <c r="H3011" s="1">
        <v>45773</v>
      </c>
      <c r="I3011" t="s">
        <v>194</v>
      </c>
      <c r="J3011" t="s">
        <v>124</v>
      </c>
      <c r="K3011" t="s">
        <v>1</v>
      </c>
      <c r="L3011" t="s">
        <v>27</v>
      </c>
      <c r="M3011" t="s">
        <v>7747</v>
      </c>
      <c r="N3011">
        <v>6</v>
      </c>
      <c r="P3011">
        <v>1</v>
      </c>
    </row>
    <row r="3012" spans="1:16" x14ac:dyDescent="0.35">
      <c r="A3012" t="s">
        <v>6218</v>
      </c>
      <c r="B3012" t="s">
        <v>1735</v>
      </c>
      <c r="C3012" t="s">
        <v>1558</v>
      </c>
      <c r="D3012" t="s">
        <v>332</v>
      </c>
      <c r="E3012" t="s">
        <v>1397</v>
      </c>
      <c r="F3012" t="s">
        <v>6219</v>
      </c>
      <c r="H3012" s="1">
        <v>45773</v>
      </c>
      <c r="I3012" t="s">
        <v>194</v>
      </c>
      <c r="J3012" t="s">
        <v>124</v>
      </c>
      <c r="K3012" t="s">
        <v>1</v>
      </c>
      <c r="L3012" t="s">
        <v>27</v>
      </c>
      <c r="M3012" t="s">
        <v>7747</v>
      </c>
      <c r="N3012">
        <v>6</v>
      </c>
      <c r="P3012">
        <v>1</v>
      </c>
    </row>
    <row r="3013" spans="1:16" x14ac:dyDescent="0.35">
      <c r="A3013" t="s">
        <v>3311</v>
      </c>
      <c r="B3013" t="s">
        <v>2512</v>
      </c>
      <c r="C3013" t="s">
        <v>1396</v>
      </c>
      <c r="D3013" t="s">
        <v>97</v>
      </c>
      <c r="E3013" t="s">
        <v>1397</v>
      </c>
      <c r="F3013" t="s">
        <v>6220</v>
      </c>
      <c r="H3013" s="1">
        <v>45773</v>
      </c>
      <c r="I3013" t="s">
        <v>194</v>
      </c>
      <c r="J3013" t="s">
        <v>124</v>
      </c>
      <c r="K3013" t="s">
        <v>1</v>
      </c>
      <c r="L3013" t="s">
        <v>27</v>
      </c>
      <c r="M3013" t="s">
        <v>7747</v>
      </c>
      <c r="N3013">
        <v>6</v>
      </c>
      <c r="P3013">
        <v>1</v>
      </c>
    </row>
    <row r="3014" spans="1:16" x14ac:dyDescent="0.35">
      <c r="A3014" t="s">
        <v>6221</v>
      </c>
      <c r="B3014" t="s">
        <v>6222</v>
      </c>
      <c r="C3014" t="s">
        <v>1396</v>
      </c>
      <c r="D3014" t="s">
        <v>631</v>
      </c>
      <c r="E3014" t="s">
        <v>1397</v>
      </c>
      <c r="F3014" t="s">
        <v>6223</v>
      </c>
      <c r="H3014" s="1">
        <v>45773</v>
      </c>
      <c r="I3014" t="s">
        <v>194</v>
      </c>
      <c r="J3014" t="s">
        <v>124</v>
      </c>
      <c r="K3014" t="s">
        <v>1</v>
      </c>
      <c r="L3014" t="s">
        <v>27</v>
      </c>
      <c r="M3014" t="s">
        <v>7747</v>
      </c>
      <c r="N3014">
        <v>6</v>
      </c>
      <c r="P3014">
        <v>1</v>
      </c>
    </row>
    <row r="3015" spans="1:16" x14ac:dyDescent="0.35">
      <c r="A3015" t="s">
        <v>6176</v>
      </c>
      <c r="B3015" t="s">
        <v>1605</v>
      </c>
      <c r="C3015" t="s">
        <v>1472</v>
      </c>
      <c r="D3015" t="s">
        <v>631</v>
      </c>
      <c r="E3015" t="s">
        <v>1397</v>
      </c>
      <c r="F3015" t="s">
        <v>6224</v>
      </c>
      <c r="H3015" s="1">
        <v>45773</v>
      </c>
      <c r="I3015" t="s">
        <v>194</v>
      </c>
      <c r="J3015" t="s">
        <v>124</v>
      </c>
      <c r="K3015" t="s">
        <v>1</v>
      </c>
      <c r="L3015" t="s">
        <v>27</v>
      </c>
      <c r="M3015" t="s">
        <v>1472</v>
      </c>
      <c r="N3015">
        <v>6</v>
      </c>
      <c r="P3015">
        <v>1</v>
      </c>
    </row>
    <row r="3016" spans="1:16" x14ac:dyDescent="0.35">
      <c r="A3016" t="s">
        <v>6147</v>
      </c>
      <c r="B3016" t="s">
        <v>3469</v>
      </c>
      <c r="C3016" t="s">
        <v>1472</v>
      </c>
      <c r="D3016" t="s">
        <v>97</v>
      </c>
      <c r="E3016" t="s">
        <v>1397</v>
      </c>
      <c r="F3016" t="s">
        <v>6225</v>
      </c>
      <c r="G3016">
        <v>43991</v>
      </c>
      <c r="H3016" s="1">
        <v>45773</v>
      </c>
      <c r="I3016" t="s">
        <v>194</v>
      </c>
      <c r="J3016" t="s">
        <v>124</v>
      </c>
      <c r="K3016" t="s">
        <v>1</v>
      </c>
      <c r="L3016" t="s">
        <v>27</v>
      </c>
      <c r="M3016" t="s">
        <v>1472</v>
      </c>
      <c r="N3016">
        <v>6</v>
      </c>
      <c r="P3016">
        <v>1</v>
      </c>
    </row>
    <row r="3017" spans="1:16" x14ac:dyDescent="0.35">
      <c r="A3017" t="s">
        <v>6226</v>
      </c>
      <c r="B3017" t="s">
        <v>6227</v>
      </c>
      <c r="C3017" t="s">
        <v>1472</v>
      </c>
      <c r="D3017" t="s">
        <v>97</v>
      </c>
      <c r="E3017" t="s">
        <v>1397</v>
      </c>
      <c r="F3017" t="s">
        <v>6228</v>
      </c>
      <c r="G3017">
        <v>44560</v>
      </c>
      <c r="H3017" s="1">
        <v>45773</v>
      </c>
      <c r="I3017" t="s">
        <v>194</v>
      </c>
      <c r="J3017" t="s">
        <v>124</v>
      </c>
      <c r="K3017" t="s">
        <v>1</v>
      </c>
      <c r="L3017" t="s">
        <v>27</v>
      </c>
      <c r="M3017" t="s">
        <v>1472</v>
      </c>
      <c r="N3017">
        <v>6</v>
      </c>
      <c r="P3017">
        <v>1</v>
      </c>
    </row>
    <row r="3018" spans="1:16" x14ac:dyDescent="0.35">
      <c r="A3018" t="s">
        <v>6229</v>
      </c>
      <c r="B3018" t="s">
        <v>6230</v>
      </c>
      <c r="C3018" t="s">
        <v>1396</v>
      </c>
      <c r="D3018" t="s">
        <v>97</v>
      </c>
      <c r="E3018" t="s">
        <v>1397</v>
      </c>
      <c r="F3018" t="s">
        <v>6231</v>
      </c>
      <c r="H3018" s="1">
        <v>45773</v>
      </c>
      <c r="I3018" t="s">
        <v>194</v>
      </c>
      <c r="J3018" t="s">
        <v>124</v>
      </c>
      <c r="K3018" t="s">
        <v>1</v>
      </c>
      <c r="L3018" t="s">
        <v>27</v>
      </c>
      <c r="M3018" t="s">
        <v>7747</v>
      </c>
      <c r="N3018">
        <v>6</v>
      </c>
      <c r="P3018">
        <v>1</v>
      </c>
    </row>
    <row r="3019" spans="1:16" x14ac:dyDescent="0.35">
      <c r="A3019" t="s">
        <v>6232</v>
      </c>
      <c r="B3019" t="s">
        <v>6233</v>
      </c>
      <c r="C3019" t="s">
        <v>1396</v>
      </c>
      <c r="D3019" t="s">
        <v>631</v>
      </c>
      <c r="E3019" t="s">
        <v>1397</v>
      </c>
      <c r="F3019" t="s">
        <v>6234</v>
      </c>
      <c r="H3019" s="1">
        <v>45773</v>
      </c>
      <c r="I3019" t="s">
        <v>194</v>
      </c>
      <c r="J3019" t="s">
        <v>124</v>
      </c>
      <c r="K3019" t="s">
        <v>1</v>
      </c>
      <c r="L3019" t="s">
        <v>27</v>
      </c>
      <c r="M3019" t="s">
        <v>7747</v>
      </c>
      <c r="N3019">
        <v>6</v>
      </c>
      <c r="P3019">
        <v>1</v>
      </c>
    </row>
    <row r="3020" spans="1:16" x14ac:dyDescent="0.35">
      <c r="A3020" t="s">
        <v>6070</v>
      </c>
      <c r="B3020" t="s">
        <v>6235</v>
      </c>
      <c r="C3020" t="s">
        <v>1402</v>
      </c>
      <c r="D3020" t="s">
        <v>332</v>
      </c>
      <c r="E3020" t="s">
        <v>1397</v>
      </c>
      <c r="F3020" t="s">
        <v>6236</v>
      </c>
      <c r="H3020" s="1">
        <v>45773</v>
      </c>
      <c r="I3020" t="s">
        <v>194</v>
      </c>
      <c r="J3020" t="s">
        <v>124</v>
      </c>
      <c r="K3020" t="s">
        <v>1</v>
      </c>
      <c r="L3020" t="s">
        <v>27</v>
      </c>
      <c r="M3020" t="s">
        <v>7747</v>
      </c>
      <c r="N3020">
        <v>6</v>
      </c>
      <c r="P3020">
        <v>1</v>
      </c>
    </row>
    <row r="3021" spans="1:16" x14ac:dyDescent="0.35">
      <c r="A3021" t="s">
        <v>6237</v>
      </c>
      <c r="B3021" t="s">
        <v>2146</v>
      </c>
      <c r="C3021" t="s">
        <v>1402</v>
      </c>
      <c r="D3021" t="s">
        <v>332</v>
      </c>
      <c r="E3021" t="s">
        <v>1397</v>
      </c>
      <c r="F3021" t="s">
        <v>6238</v>
      </c>
      <c r="H3021" s="1">
        <v>45773</v>
      </c>
      <c r="I3021" t="s">
        <v>194</v>
      </c>
      <c r="J3021" t="s">
        <v>124</v>
      </c>
      <c r="K3021" t="s">
        <v>1</v>
      </c>
      <c r="L3021" t="s">
        <v>27</v>
      </c>
      <c r="M3021" t="s">
        <v>7747</v>
      </c>
      <c r="N3021">
        <v>6</v>
      </c>
      <c r="P3021">
        <v>1</v>
      </c>
    </row>
    <row r="3022" spans="1:16" x14ac:dyDescent="0.35">
      <c r="A3022" t="s">
        <v>6239</v>
      </c>
      <c r="B3022" t="s">
        <v>2146</v>
      </c>
      <c r="C3022" t="s">
        <v>3117</v>
      </c>
      <c r="D3022" t="s">
        <v>1526</v>
      </c>
      <c r="E3022" t="s">
        <v>1397</v>
      </c>
      <c r="F3022" t="s">
        <v>6240</v>
      </c>
      <c r="H3022" s="1">
        <v>45773</v>
      </c>
      <c r="I3022" t="s">
        <v>194</v>
      </c>
      <c r="J3022" t="s">
        <v>124</v>
      </c>
      <c r="K3022" t="s">
        <v>1</v>
      </c>
      <c r="L3022" t="s">
        <v>27</v>
      </c>
      <c r="M3022" t="s">
        <v>7747</v>
      </c>
      <c r="N3022">
        <v>6</v>
      </c>
      <c r="P3022">
        <v>1</v>
      </c>
    </row>
    <row r="3023" spans="1:16" x14ac:dyDescent="0.35">
      <c r="A3023" t="s">
        <v>6159</v>
      </c>
      <c r="B3023" t="s">
        <v>3534</v>
      </c>
      <c r="C3023" t="s">
        <v>1402</v>
      </c>
      <c r="D3023" t="s">
        <v>97</v>
      </c>
      <c r="E3023" t="s">
        <v>1397</v>
      </c>
      <c r="F3023" t="s">
        <v>6241</v>
      </c>
      <c r="H3023" s="1">
        <v>45773</v>
      </c>
      <c r="I3023" t="s">
        <v>194</v>
      </c>
      <c r="J3023" t="s">
        <v>124</v>
      </c>
      <c r="K3023" t="s">
        <v>1</v>
      </c>
      <c r="L3023" t="s">
        <v>27</v>
      </c>
      <c r="M3023" t="s">
        <v>7747</v>
      </c>
      <c r="N3023">
        <v>6</v>
      </c>
      <c r="P3023">
        <v>1</v>
      </c>
    </row>
    <row r="3024" spans="1:16" x14ac:dyDescent="0.35">
      <c r="A3024" t="s">
        <v>6242</v>
      </c>
      <c r="B3024" t="s">
        <v>3534</v>
      </c>
      <c r="C3024" t="s">
        <v>1402</v>
      </c>
      <c r="D3024" t="s">
        <v>97</v>
      </c>
      <c r="E3024" t="s">
        <v>1397</v>
      </c>
      <c r="F3024" t="s">
        <v>6243</v>
      </c>
      <c r="H3024" s="1">
        <v>45773</v>
      </c>
      <c r="I3024" t="s">
        <v>194</v>
      </c>
      <c r="J3024" t="s">
        <v>124</v>
      </c>
      <c r="K3024" t="s">
        <v>1</v>
      </c>
      <c r="L3024" t="s">
        <v>27</v>
      </c>
      <c r="M3024" t="s">
        <v>7747</v>
      </c>
      <c r="N3024">
        <v>6</v>
      </c>
      <c r="P3024">
        <v>1</v>
      </c>
    </row>
    <row r="3025" spans="1:16" x14ac:dyDescent="0.35">
      <c r="A3025" t="s">
        <v>3311</v>
      </c>
      <c r="B3025" t="s">
        <v>3407</v>
      </c>
      <c r="C3025" t="s">
        <v>1402</v>
      </c>
      <c r="D3025" t="s">
        <v>97</v>
      </c>
      <c r="E3025" t="s">
        <v>1397</v>
      </c>
      <c r="F3025" t="s">
        <v>6244</v>
      </c>
      <c r="H3025" s="1">
        <v>45773</v>
      </c>
      <c r="I3025" t="s">
        <v>194</v>
      </c>
      <c r="J3025" t="s">
        <v>124</v>
      </c>
      <c r="K3025" t="s">
        <v>1</v>
      </c>
      <c r="L3025" t="s">
        <v>27</v>
      </c>
      <c r="M3025" t="s">
        <v>7747</v>
      </c>
      <c r="N3025">
        <v>6</v>
      </c>
      <c r="P3025">
        <v>1</v>
      </c>
    </row>
    <row r="3026" spans="1:16" x14ac:dyDescent="0.35">
      <c r="A3026" t="s">
        <v>3623</v>
      </c>
      <c r="B3026" t="s">
        <v>3407</v>
      </c>
      <c r="C3026" t="s">
        <v>1402</v>
      </c>
      <c r="D3026" t="s">
        <v>97</v>
      </c>
      <c r="E3026" t="s">
        <v>1397</v>
      </c>
      <c r="F3026" t="s">
        <v>6245</v>
      </c>
      <c r="H3026" s="1">
        <v>45773</v>
      </c>
      <c r="I3026" t="s">
        <v>194</v>
      </c>
      <c r="J3026" t="s">
        <v>124</v>
      </c>
      <c r="K3026" t="s">
        <v>1</v>
      </c>
      <c r="L3026" t="s">
        <v>27</v>
      </c>
      <c r="M3026" t="s">
        <v>7747</v>
      </c>
      <c r="N3026">
        <v>6</v>
      </c>
      <c r="P3026">
        <v>1</v>
      </c>
    </row>
    <row r="3027" spans="1:16" x14ac:dyDescent="0.35">
      <c r="A3027" t="s">
        <v>3801</v>
      </c>
      <c r="B3027" t="s">
        <v>2716</v>
      </c>
      <c r="C3027" t="s">
        <v>1402</v>
      </c>
      <c r="D3027" t="s">
        <v>385</v>
      </c>
      <c r="E3027" t="s">
        <v>1397</v>
      </c>
      <c r="F3027" t="s">
        <v>6246</v>
      </c>
      <c r="H3027" s="1">
        <v>45773</v>
      </c>
      <c r="I3027" t="s">
        <v>194</v>
      </c>
      <c r="J3027" t="s">
        <v>124</v>
      </c>
      <c r="K3027" t="s">
        <v>1</v>
      </c>
      <c r="L3027" t="s">
        <v>27</v>
      </c>
      <c r="M3027" t="s">
        <v>7747</v>
      </c>
      <c r="N3027">
        <v>6</v>
      </c>
      <c r="P3027">
        <v>1</v>
      </c>
    </row>
    <row r="3028" spans="1:16" x14ac:dyDescent="0.35">
      <c r="A3028" t="s">
        <v>6247</v>
      </c>
      <c r="B3028" t="s">
        <v>1522</v>
      </c>
      <c r="C3028" t="s">
        <v>1396</v>
      </c>
      <c r="D3028" t="s">
        <v>97</v>
      </c>
      <c r="E3028" t="s">
        <v>1397</v>
      </c>
      <c r="F3028" t="s">
        <v>6248</v>
      </c>
      <c r="H3028" s="1">
        <v>45773</v>
      </c>
      <c r="I3028" t="s">
        <v>194</v>
      </c>
      <c r="J3028" t="s">
        <v>124</v>
      </c>
      <c r="K3028" t="s">
        <v>1</v>
      </c>
      <c r="L3028" t="s">
        <v>27</v>
      </c>
      <c r="M3028" t="s">
        <v>7747</v>
      </c>
      <c r="N3028">
        <v>6</v>
      </c>
      <c r="P3028">
        <v>1</v>
      </c>
    </row>
    <row r="3029" spans="1:16" x14ac:dyDescent="0.35">
      <c r="A3029" t="s">
        <v>6249</v>
      </c>
      <c r="B3029" t="s">
        <v>6250</v>
      </c>
      <c r="C3029" t="s">
        <v>1396</v>
      </c>
      <c r="D3029" t="s">
        <v>97</v>
      </c>
      <c r="E3029" t="s">
        <v>1397</v>
      </c>
      <c r="F3029" t="s">
        <v>6251</v>
      </c>
      <c r="H3029" s="1">
        <v>45773</v>
      </c>
      <c r="I3029" t="s">
        <v>194</v>
      </c>
      <c r="J3029" t="s">
        <v>124</v>
      </c>
      <c r="K3029" t="s">
        <v>1</v>
      </c>
      <c r="L3029" t="s">
        <v>27</v>
      </c>
      <c r="M3029" t="s">
        <v>7747</v>
      </c>
      <c r="N3029">
        <v>6</v>
      </c>
      <c r="P3029">
        <v>1</v>
      </c>
    </row>
    <row r="3030" spans="1:16" x14ac:dyDescent="0.35">
      <c r="A3030" t="s">
        <v>6252</v>
      </c>
      <c r="B3030" t="s">
        <v>6253</v>
      </c>
      <c r="C3030" t="s">
        <v>1396</v>
      </c>
      <c r="D3030" t="s">
        <v>385</v>
      </c>
      <c r="E3030" t="s">
        <v>1397</v>
      </c>
      <c r="F3030" t="s">
        <v>6254</v>
      </c>
      <c r="H3030" s="1">
        <v>45773</v>
      </c>
      <c r="I3030" t="s">
        <v>194</v>
      </c>
      <c r="J3030" t="s">
        <v>124</v>
      </c>
      <c r="K3030" t="s">
        <v>1</v>
      </c>
      <c r="L3030" t="s">
        <v>27</v>
      </c>
      <c r="M3030" t="s">
        <v>7747</v>
      </c>
      <c r="N3030">
        <v>6</v>
      </c>
      <c r="P3030">
        <v>1</v>
      </c>
    </row>
    <row r="3031" spans="1:16" x14ac:dyDescent="0.35">
      <c r="A3031" t="s">
        <v>6255</v>
      </c>
      <c r="B3031" t="s">
        <v>3630</v>
      </c>
      <c r="C3031" t="s">
        <v>1558</v>
      </c>
      <c r="D3031" t="s">
        <v>332</v>
      </c>
      <c r="E3031" t="s">
        <v>1397</v>
      </c>
      <c r="F3031" t="s">
        <v>6256</v>
      </c>
      <c r="H3031" s="1">
        <v>45773</v>
      </c>
      <c r="I3031" t="s">
        <v>194</v>
      </c>
      <c r="J3031" t="s">
        <v>124</v>
      </c>
      <c r="K3031" t="s">
        <v>1</v>
      </c>
      <c r="L3031" t="s">
        <v>27</v>
      </c>
      <c r="M3031" t="s">
        <v>7747</v>
      </c>
      <c r="N3031">
        <v>6</v>
      </c>
      <c r="P3031">
        <v>1</v>
      </c>
    </row>
    <row r="3032" spans="1:16" x14ac:dyDescent="0.35">
      <c r="A3032" t="s">
        <v>6083</v>
      </c>
      <c r="B3032" t="s">
        <v>6257</v>
      </c>
      <c r="C3032" t="s">
        <v>1402</v>
      </c>
      <c r="D3032" t="s">
        <v>97</v>
      </c>
      <c r="E3032" t="s">
        <v>1397</v>
      </c>
      <c r="F3032" t="s">
        <v>6258</v>
      </c>
      <c r="H3032" s="1">
        <v>45773</v>
      </c>
      <c r="I3032" t="s">
        <v>194</v>
      </c>
      <c r="J3032" t="s">
        <v>124</v>
      </c>
      <c r="K3032" t="s">
        <v>1</v>
      </c>
      <c r="L3032" t="s">
        <v>27</v>
      </c>
      <c r="M3032" t="s">
        <v>7747</v>
      </c>
      <c r="N3032">
        <v>6</v>
      </c>
      <c r="P3032">
        <v>1</v>
      </c>
    </row>
    <row r="3033" spans="1:16" x14ac:dyDescent="0.35">
      <c r="A3033" t="s">
        <v>6259</v>
      </c>
      <c r="B3033" t="s">
        <v>6260</v>
      </c>
      <c r="C3033" t="s">
        <v>1396</v>
      </c>
      <c r="D3033" t="s">
        <v>385</v>
      </c>
      <c r="E3033" t="s">
        <v>1397</v>
      </c>
      <c r="F3033" t="s">
        <v>6261</v>
      </c>
      <c r="H3033" s="1">
        <v>45773</v>
      </c>
      <c r="I3033" t="s">
        <v>194</v>
      </c>
      <c r="J3033" t="s">
        <v>124</v>
      </c>
      <c r="K3033" t="s">
        <v>1</v>
      </c>
      <c r="L3033" t="s">
        <v>27</v>
      </c>
      <c r="M3033" t="s">
        <v>7747</v>
      </c>
      <c r="N3033">
        <v>6</v>
      </c>
      <c r="P3033">
        <v>1</v>
      </c>
    </row>
    <row r="3034" spans="1:16" x14ac:dyDescent="0.35">
      <c r="A3034" t="s">
        <v>6199</v>
      </c>
      <c r="B3034" t="s">
        <v>3205</v>
      </c>
      <c r="C3034" t="s">
        <v>1402</v>
      </c>
      <c r="D3034" t="s">
        <v>97</v>
      </c>
      <c r="E3034" t="s">
        <v>1397</v>
      </c>
      <c r="F3034" t="s">
        <v>6262</v>
      </c>
      <c r="H3034" s="1">
        <v>45773</v>
      </c>
      <c r="I3034" t="s">
        <v>194</v>
      </c>
      <c r="J3034" t="s">
        <v>124</v>
      </c>
      <c r="K3034" t="s">
        <v>1</v>
      </c>
      <c r="L3034" t="s">
        <v>27</v>
      </c>
      <c r="M3034" t="s">
        <v>7747</v>
      </c>
      <c r="N3034">
        <v>6</v>
      </c>
      <c r="P3034">
        <v>1</v>
      </c>
    </row>
    <row r="3035" spans="1:16" x14ac:dyDescent="0.35">
      <c r="A3035" t="s">
        <v>6126</v>
      </c>
      <c r="B3035" t="s">
        <v>6263</v>
      </c>
      <c r="C3035" t="s">
        <v>1396</v>
      </c>
      <c r="D3035" t="s">
        <v>97</v>
      </c>
      <c r="E3035" t="s">
        <v>1397</v>
      </c>
      <c r="F3035" t="s">
        <v>6264</v>
      </c>
      <c r="H3035" s="1">
        <v>45773</v>
      </c>
      <c r="I3035" t="s">
        <v>194</v>
      </c>
      <c r="J3035" t="s">
        <v>124</v>
      </c>
      <c r="K3035" t="s">
        <v>1</v>
      </c>
      <c r="L3035" t="s">
        <v>27</v>
      </c>
      <c r="M3035" t="s">
        <v>7747</v>
      </c>
      <c r="N3035">
        <v>6</v>
      </c>
      <c r="P3035">
        <v>1</v>
      </c>
    </row>
    <row r="3036" spans="1:16" x14ac:dyDescent="0.35">
      <c r="A3036" t="s">
        <v>6265</v>
      </c>
      <c r="B3036" t="s">
        <v>2969</v>
      </c>
      <c r="C3036" t="s">
        <v>1402</v>
      </c>
      <c r="D3036" t="s">
        <v>332</v>
      </c>
      <c r="E3036" t="s">
        <v>1397</v>
      </c>
      <c r="F3036" t="s">
        <v>6266</v>
      </c>
      <c r="H3036" s="1">
        <v>45773</v>
      </c>
      <c r="I3036" t="s">
        <v>194</v>
      </c>
      <c r="J3036" t="s">
        <v>124</v>
      </c>
      <c r="K3036" t="s">
        <v>1</v>
      </c>
      <c r="L3036" t="s">
        <v>27</v>
      </c>
      <c r="M3036" t="s">
        <v>7747</v>
      </c>
      <c r="N3036">
        <v>6</v>
      </c>
      <c r="P3036">
        <v>1</v>
      </c>
    </row>
    <row r="3037" spans="1:16" x14ac:dyDescent="0.35">
      <c r="A3037" t="s">
        <v>6203</v>
      </c>
      <c r="B3037" t="s">
        <v>2969</v>
      </c>
      <c r="C3037" t="s">
        <v>3117</v>
      </c>
      <c r="D3037" t="s">
        <v>1526</v>
      </c>
      <c r="E3037" t="s">
        <v>1397</v>
      </c>
      <c r="F3037" t="s">
        <v>6267</v>
      </c>
      <c r="H3037" s="1">
        <v>45773</v>
      </c>
      <c r="I3037" t="s">
        <v>194</v>
      </c>
      <c r="J3037" t="s">
        <v>124</v>
      </c>
      <c r="K3037" t="s">
        <v>1</v>
      </c>
      <c r="L3037" t="s">
        <v>27</v>
      </c>
      <c r="M3037" t="s">
        <v>7747</v>
      </c>
      <c r="N3037">
        <v>6</v>
      </c>
      <c r="P3037">
        <v>1</v>
      </c>
    </row>
    <row r="3038" spans="1:16" x14ac:dyDescent="0.35">
      <c r="A3038" t="s">
        <v>6149</v>
      </c>
      <c r="B3038" t="s">
        <v>3559</v>
      </c>
      <c r="C3038" t="s">
        <v>1472</v>
      </c>
      <c r="D3038" t="s">
        <v>97</v>
      </c>
      <c r="E3038" t="s">
        <v>1397</v>
      </c>
      <c r="F3038" t="s">
        <v>6268</v>
      </c>
      <c r="G3038">
        <v>43216</v>
      </c>
      <c r="H3038" s="1">
        <v>45773</v>
      </c>
      <c r="I3038" t="s">
        <v>194</v>
      </c>
      <c r="J3038" t="s">
        <v>124</v>
      </c>
      <c r="K3038" t="s">
        <v>1</v>
      </c>
      <c r="L3038" t="s">
        <v>27</v>
      </c>
      <c r="M3038" t="s">
        <v>1472</v>
      </c>
      <c r="N3038">
        <v>6</v>
      </c>
      <c r="P3038">
        <v>1</v>
      </c>
    </row>
    <row r="3039" spans="1:16" x14ac:dyDescent="0.35">
      <c r="A3039" t="s">
        <v>6226</v>
      </c>
      <c r="B3039" t="s">
        <v>3559</v>
      </c>
      <c r="C3039" t="s">
        <v>1402</v>
      </c>
      <c r="D3039" t="s">
        <v>97</v>
      </c>
      <c r="E3039" t="s">
        <v>1397</v>
      </c>
      <c r="F3039" t="s">
        <v>6269</v>
      </c>
      <c r="H3039" s="1">
        <v>45773</v>
      </c>
      <c r="I3039" t="s">
        <v>194</v>
      </c>
      <c r="J3039" t="s">
        <v>124</v>
      </c>
      <c r="K3039" t="s">
        <v>1</v>
      </c>
      <c r="L3039" t="s">
        <v>27</v>
      </c>
      <c r="M3039" t="s">
        <v>7747</v>
      </c>
      <c r="N3039">
        <v>6</v>
      </c>
      <c r="P3039">
        <v>1</v>
      </c>
    </row>
    <row r="3040" spans="1:16" x14ac:dyDescent="0.35">
      <c r="A3040" t="s">
        <v>6270</v>
      </c>
      <c r="B3040" t="s">
        <v>6271</v>
      </c>
      <c r="C3040" t="s">
        <v>1402</v>
      </c>
      <c r="D3040" t="s">
        <v>97</v>
      </c>
      <c r="E3040" t="s">
        <v>1397</v>
      </c>
      <c r="F3040" t="s">
        <v>6272</v>
      </c>
      <c r="H3040" s="1">
        <v>45773</v>
      </c>
      <c r="I3040" t="s">
        <v>194</v>
      </c>
      <c r="J3040" t="s">
        <v>124</v>
      </c>
      <c r="K3040" t="s">
        <v>1</v>
      </c>
      <c r="L3040" t="s">
        <v>27</v>
      </c>
      <c r="M3040" t="s">
        <v>7747</v>
      </c>
      <c r="N3040">
        <v>6</v>
      </c>
      <c r="P3040">
        <v>1</v>
      </c>
    </row>
    <row r="3041" spans="1:16" x14ac:dyDescent="0.35">
      <c r="A3041" t="s">
        <v>3311</v>
      </c>
      <c r="B3041" t="s">
        <v>6273</v>
      </c>
      <c r="C3041" t="s">
        <v>1402</v>
      </c>
      <c r="D3041" t="s">
        <v>97</v>
      </c>
      <c r="E3041" t="s">
        <v>1397</v>
      </c>
      <c r="F3041" t="s">
        <v>6274</v>
      </c>
      <c r="H3041" s="1">
        <v>45773</v>
      </c>
      <c r="I3041" t="s">
        <v>194</v>
      </c>
      <c r="J3041" t="s">
        <v>124</v>
      </c>
      <c r="K3041" t="s">
        <v>1</v>
      </c>
      <c r="L3041" t="s">
        <v>27</v>
      </c>
      <c r="M3041" t="s">
        <v>7747</v>
      </c>
      <c r="N3041">
        <v>6</v>
      </c>
      <c r="P3041">
        <v>1</v>
      </c>
    </row>
    <row r="3042" spans="1:16" x14ac:dyDescent="0.35">
      <c r="A3042" t="s">
        <v>6275</v>
      </c>
      <c r="B3042" t="s">
        <v>6276</v>
      </c>
      <c r="C3042" t="s">
        <v>1402</v>
      </c>
      <c r="D3042" t="s">
        <v>332</v>
      </c>
      <c r="E3042" t="s">
        <v>1397</v>
      </c>
      <c r="F3042" t="s">
        <v>6277</v>
      </c>
      <c r="H3042" s="1">
        <v>45773</v>
      </c>
      <c r="I3042" t="s">
        <v>194</v>
      </c>
      <c r="J3042" t="s">
        <v>124</v>
      </c>
      <c r="K3042" t="s">
        <v>1</v>
      </c>
      <c r="L3042" t="s">
        <v>27</v>
      </c>
      <c r="M3042" t="s">
        <v>7747</v>
      </c>
      <c r="N3042">
        <v>6</v>
      </c>
      <c r="P3042">
        <v>1</v>
      </c>
    </row>
    <row r="3043" spans="1:16" x14ac:dyDescent="0.35">
      <c r="A3043" t="s">
        <v>6209</v>
      </c>
      <c r="B3043" t="s">
        <v>6278</v>
      </c>
      <c r="C3043" t="s">
        <v>5987</v>
      </c>
      <c r="D3043" t="s">
        <v>1526</v>
      </c>
      <c r="E3043" t="s">
        <v>1397</v>
      </c>
      <c r="F3043" t="s">
        <v>6279</v>
      </c>
      <c r="G3043" t="s">
        <v>6280</v>
      </c>
      <c r="H3043" s="1">
        <v>45773</v>
      </c>
      <c r="I3043" t="s">
        <v>194</v>
      </c>
      <c r="J3043" t="s">
        <v>124</v>
      </c>
      <c r="K3043" t="s">
        <v>1</v>
      </c>
      <c r="L3043" t="s">
        <v>27</v>
      </c>
      <c r="M3043" t="s">
        <v>1428</v>
      </c>
      <c r="N3043">
        <v>6</v>
      </c>
      <c r="P3043">
        <v>1</v>
      </c>
    </row>
    <row r="3044" spans="1:16" x14ac:dyDescent="0.35">
      <c r="A3044" t="s">
        <v>6159</v>
      </c>
      <c r="B3044" t="s">
        <v>6281</v>
      </c>
      <c r="C3044" t="s">
        <v>1396</v>
      </c>
      <c r="D3044" t="s">
        <v>97</v>
      </c>
      <c r="E3044" t="s">
        <v>1397</v>
      </c>
      <c r="F3044" t="s">
        <v>6282</v>
      </c>
      <c r="H3044" s="1">
        <v>45773</v>
      </c>
      <c r="I3044" t="s">
        <v>194</v>
      </c>
      <c r="J3044" t="s">
        <v>124</v>
      </c>
      <c r="K3044" t="s">
        <v>1</v>
      </c>
      <c r="L3044" t="s">
        <v>27</v>
      </c>
      <c r="M3044" t="s">
        <v>7747</v>
      </c>
      <c r="N3044">
        <v>6</v>
      </c>
      <c r="P3044">
        <v>1</v>
      </c>
    </row>
    <row r="3045" spans="1:16" x14ac:dyDescent="0.35">
      <c r="A3045" t="s">
        <v>6270</v>
      </c>
      <c r="B3045" t="s">
        <v>6283</v>
      </c>
      <c r="C3045" t="s">
        <v>1472</v>
      </c>
      <c r="D3045" t="s">
        <v>97</v>
      </c>
      <c r="E3045" t="s">
        <v>1397</v>
      </c>
      <c r="F3045" t="s">
        <v>6284</v>
      </c>
      <c r="G3045">
        <v>44142</v>
      </c>
      <c r="H3045" s="1">
        <v>45773</v>
      </c>
      <c r="I3045" t="s">
        <v>194</v>
      </c>
      <c r="J3045" t="s">
        <v>124</v>
      </c>
      <c r="K3045" t="s">
        <v>1</v>
      </c>
      <c r="L3045" t="s">
        <v>27</v>
      </c>
      <c r="M3045" t="s">
        <v>1472</v>
      </c>
      <c r="N3045">
        <v>6</v>
      </c>
      <c r="P3045">
        <v>1</v>
      </c>
    </row>
    <row r="3046" spans="1:16" x14ac:dyDescent="0.35">
      <c r="A3046" t="s">
        <v>3950</v>
      </c>
      <c r="B3046" t="s">
        <v>4138</v>
      </c>
      <c r="C3046" t="s">
        <v>1402</v>
      </c>
      <c r="D3046" t="s">
        <v>97</v>
      </c>
      <c r="E3046" t="s">
        <v>1397</v>
      </c>
      <c r="F3046" t="s">
        <v>6285</v>
      </c>
      <c r="H3046" s="1">
        <v>45773</v>
      </c>
      <c r="I3046" t="s">
        <v>194</v>
      </c>
      <c r="J3046" t="s">
        <v>124</v>
      </c>
      <c r="K3046" t="s">
        <v>1</v>
      </c>
      <c r="L3046" t="s">
        <v>27</v>
      </c>
      <c r="M3046" t="s">
        <v>7747</v>
      </c>
      <c r="N3046">
        <v>6</v>
      </c>
      <c r="P3046">
        <v>1</v>
      </c>
    </row>
    <row r="3047" spans="1:16" x14ac:dyDescent="0.35">
      <c r="A3047" t="s">
        <v>6155</v>
      </c>
      <c r="B3047" t="s">
        <v>1608</v>
      </c>
      <c r="C3047" t="s">
        <v>1402</v>
      </c>
      <c r="D3047" t="s">
        <v>332</v>
      </c>
      <c r="E3047" t="s">
        <v>1397</v>
      </c>
      <c r="F3047" t="s">
        <v>6286</v>
      </c>
      <c r="H3047" s="1">
        <v>45773</v>
      </c>
      <c r="I3047" t="s">
        <v>194</v>
      </c>
      <c r="J3047" t="s">
        <v>124</v>
      </c>
      <c r="K3047" t="s">
        <v>1</v>
      </c>
      <c r="L3047" t="s">
        <v>27</v>
      </c>
      <c r="M3047" t="s">
        <v>7747</v>
      </c>
      <c r="N3047">
        <v>6</v>
      </c>
      <c r="P3047">
        <v>1</v>
      </c>
    </row>
    <row r="3048" spans="1:16" x14ac:dyDescent="0.35">
      <c r="A3048" t="s">
        <v>6287</v>
      </c>
      <c r="B3048" t="s">
        <v>6288</v>
      </c>
      <c r="C3048" t="s">
        <v>1396</v>
      </c>
      <c r="D3048" t="s">
        <v>97</v>
      </c>
      <c r="E3048" t="s">
        <v>1397</v>
      </c>
      <c r="F3048" t="s">
        <v>6289</v>
      </c>
      <c r="H3048" s="1">
        <v>45773</v>
      </c>
      <c r="I3048" t="s">
        <v>194</v>
      </c>
      <c r="J3048" t="s">
        <v>124</v>
      </c>
      <c r="K3048" t="s">
        <v>1</v>
      </c>
      <c r="L3048" t="s">
        <v>27</v>
      </c>
      <c r="M3048" t="s">
        <v>7747</v>
      </c>
      <c r="N3048">
        <v>6</v>
      </c>
      <c r="P3048">
        <v>1</v>
      </c>
    </row>
    <row r="3049" spans="1:16" x14ac:dyDescent="0.35">
      <c r="A3049" t="s">
        <v>6290</v>
      </c>
      <c r="B3049" t="s">
        <v>2080</v>
      </c>
      <c r="C3049" t="s">
        <v>1396</v>
      </c>
      <c r="D3049" t="s">
        <v>385</v>
      </c>
      <c r="E3049" t="s">
        <v>1397</v>
      </c>
      <c r="F3049" t="s">
        <v>6291</v>
      </c>
      <c r="H3049" s="1">
        <v>45773</v>
      </c>
      <c r="I3049" t="s">
        <v>194</v>
      </c>
      <c r="J3049" t="s">
        <v>124</v>
      </c>
      <c r="K3049" t="s">
        <v>1</v>
      </c>
      <c r="L3049" t="s">
        <v>27</v>
      </c>
      <c r="M3049" t="s">
        <v>7747</v>
      </c>
      <c r="N3049">
        <v>6</v>
      </c>
      <c r="P3049">
        <v>1</v>
      </c>
    </row>
    <row r="3050" spans="1:16" x14ac:dyDescent="0.35">
      <c r="A3050" t="s">
        <v>6292</v>
      </c>
      <c r="B3050" t="s">
        <v>2080</v>
      </c>
      <c r="C3050" t="s">
        <v>3117</v>
      </c>
      <c r="D3050" t="s">
        <v>1526</v>
      </c>
      <c r="E3050" t="s">
        <v>1397</v>
      </c>
      <c r="F3050" t="s">
        <v>6293</v>
      </c>
      <c r="H3050" s="1">
        <v>45773</v>
      </c>
      <c r="I3050" t="s">
        <v>194</v>
      </c>
      <c r="J3050" t="s">
        <v>124</v>
      </c>
      <c r="K3050" t="s">
        <v>1</v>
      </c>
      <c r="L3050" t="s">
        <v>27</v>
      </c>
      <c r="M3050" t="s">
        <v>7747</v>
      </c>
      <c r="N3050">
        <v>6</v>
      </c>
      <c r="P3050">
        <v>1</v>
      </c>
    </row>
    <row r="3051" spans="1:16" x14ac:dyDescent="0.35">
      <c r="A3051" t="s">
        <v>6294</v>
      </c>
      <c r="B3051" t="s">
        <v>4130</v>
      </c>
      <c r="C3051" t="s">
        <v>1396</v>
      </c>
      <c r="D3051" t="s">
        <v>97</v>
      </c>
      <c r="E3051" t="s">
        <v>1397</v>
      </c>
      <c r="F3051" t="s">
        <v>6295</v>
      </c>
      <c r="H3051" s="1">
        <v>45773</v>
      </c>
      <c r="I3051" t="s">
        <v>194</v>
      </c>
      <c r="J3051" t="s">
        <v>124</v>
      </c>
      <c r="K3051" t="s">
        <v>1</v>
      </c>
      <c r="L3051" t="s">
        <v>27</v>
      </c>
      <c r="M3051" t="s">
        <v>7747</v>
      </c>
      <c r="N3051">
        <v>6</v>
      </c>
      <c r="P3051">
        <v>1</v>
      </c>
    </row>
    <row r="3052" spans="1:16" x14ac:dyDescent="0.35">
      <c r="A3052" t="s">
        <v>6296</v>
      </c>
      <c r="B3052" t="s">
        <v>6297</v>
      </c>
      <c r="C3052" t="s">
        <v>1396</v>
      </c>
      <c r="D3052" t="s">
        <v>97</v>
      </c>
      <c r="E3052" t="s">
        <v>1397</v>
      </c>
      <c r="F3052" t="s">
        <v>6298</v>
      </c>
      <c r="H3052" s="1">
        <v>45773</v>
      </c>
      <c r="I3052" t="s">
        <v>194</v>
      </c>
      <c r="J3052" t="s">
        <v>124</v>
      </c>
      <c r="K3052" t="s">
        <v>1</v>
      </c>
      <c r="L3052" t="s">
        <v>27</v>
      </c>
      <c r="M3052" t="s">
        <v>7747</v>
      </c>
      <c r="N3052">
        <v>6</v>
      </c>
      <c r="P3052">
        <v>1</v>
      </c>
    </row>
    <row r="3053" spans="1:16" x14ac:dyDescent="0.35">
      <c r="A3053" t="s">
        <v>3801</v>
      </c>
      <c r="B3053" t="s">
        <v>6299</v>
      </c>
      <c r="C3053" t="s">
        <v>1402</v>
      </c>
      <c r="D3053" t="s">
        <v>385</v>
      </c>
      <c r="E3053" t="s">
        <v>1397</v>
      </c>
      <c r="F3053" t="s">
        <v>6300</v>
      </c>
      <c r="H3053" s="1">
        <v>45773</v>
      </c>
      <c r="I3053" t="s">
        <v>194</v>
      </c>
      <c r="J3053" t="s">
        <v>124</v>
      </c>
      <c r="K3053" t="s">
        <v>1</v>
      </c>
      <c r="L3053" t="s">
        <v>27</v>
      </c>
      <c r="M3053" t="s">
        <v>7747</v>
      </c>
      <c r="N3053">
        <v>6</v>
      </c>
      <c r="P3053">
        <v>1</v>
      </c>
    </row>
    <row r="3054" spans="1:16" x14ac:dyDescent="0.35">
      <c r="A3054" t="s">
        <v>6080</v>
      </c>
      <c r="B3054" t="s">
        <v>6301</v>
      </c>
      <c r="C3054" t="s">
        <v>1402</v>
      </c>
      <c r="D3054" t="s">
        <v>97</v>
      </c>
      <c r="E3054" t="s">
        <v>1397</v>
      </c>
      <c r="F3054" t="s">
        <v>6302</v>
      </c>
      <c r="H3054" s="1">
        <v>45773</v>
      </c>
      <c r="I3054" t="s">
        <v>194</v>
      </c>
      <c r="J3054" t="s">
        <v>124</v>
      </c>
      <c r="K3054" t="s">
        <v>1</v>
      </c>
      <c r="L3054" t="s">
        <v>27</v>
      </c>
      <c r="M3054" t="s">
        <v>7747</v>
      </c>
      <c r="N3054">
        <v>6</v>
      </c>
      <c r="P3054">
        <v>1</v>
      </c>
    </row>
    <row r="3055" spans="1:16" x14ac:dyDescent="0.35">
      <c r="A3055" t="s">
        <v>6303</v>
      </c>
      <c r="B3055" t="s">
        <v>6301</v>
      </c>
      <c r="C3055" t="s">
        <v>1402</v>
      </c>
      <c r="D3055" t="s">
        <v>97</v>
      </c>
      <c r="E3055" t="s">
        <v>1397</v>
      </c>
      <c r="F3055" t="s">
        <v>6304</v>
      </c>
      <c r="H3055" s="1">
        <v>45773</v>
      </c>
      <c r="I3055" t="s">
        <v>194</v>
      </c>
      <c r="J3055" t="s">
        <v>124</v>
      </c>
      <c r="K3055" t="s">
        <v>1</v>
      </c>
      <c r="L3055" t="s">
        <v>27</v>
      </c>
      <c r="M3055" t="s">
        <v>7747</v>
      </c>
      <c r="N3055">
        <v>6</v>
      </c>
      <c r="P3055">
        <v>1</v>
      </c>
    </row>
    <row r="3056" spans="1:16" x14ac:dyDescent="0.35">
      <c r="A3056" t="s">
        <v>6305</v>
      </c>
      <c r="B3056" t="s">
        <v>6306</v>
      </c>
      <c r="C3056" t="s">
        <v>1402</v>
      </c>
      <c r="D3056" t="s">
        <v>332</v>
      </c>
      <c r="E3056" t="s">
        <v>1397</v>
      </c>
      <c r="F3056" t="s">
        <v>6307</v>
      </c>
      <c r="H3056" s="1">
        <v>45773</v>
      </c>
      <c r="I3056" t="s">
        <v>194</v>
      </c>
      <c r="J3056" t="s">
        <v>124</v>
      </c>
      <c r="K3056" t="s">
        <v>1</v>
      </c>
      <c r="L3056" t="s">
        <v>27</v>
      </c>
      <c r="M3056" t="s">
        <v>7747</v>
      </c>
      <c r="N3056">
        <v>6</v>
      </c>
      <c r="P3056">
        <v>1</v>
      </c>
    </row>
    <row r="3057" spans="1:16" x14ac:dyDescent="0.35">
      <c r="A3057" t="s">
        <v>6308</v>
      </c>
      <c r="B3057" t="s">
        <v>2134</v>
      </c>
      <c r="C3057" t="s">
        <v>3117</v>
      </c>
      <c r="D3057" t="s">
        <v>1526</v>
      </c>
      <c r="E3057" t="s">
        <v>1397</v>
      </c>
      <c r="F3057" t="s">
        <v>6309</v>
      </c>
      <c r="H3057" s="1">
        <v>45773</v>
      </c>
      <c r="I3057" t="s">
        <v>194</v>
      </c>
      <c r="J3057" t="s">
        <v>124</v>
      </c>
      <c r="K3057" t="s">
        <v>1</v>
      </c>
      <c r="L3057" t="s">
        <v>27</v>
      </c>
      <c r="M3057" t="s">
        <v>7747</v>
      </c>
      <c r="N3057">
        <v>6</v>
      </c>
      <c r="P3057">
        <v>1</v>
      </c>
    </row>
    <row r="3058" spans="1:16" x14ac:dyDescent="0.35">
      <c r="A3058" t="s">
        <v>6310</v>
      </c>
      <c r="B3058" t="s">
        <v>3474</v>
      </c>
      <c r="C3058" t="s">
        <v>1402</v>
      </c>
      <c r="D3058" t="s">
        <v>97</v>
      </c>
      <c r="E3058" t="s">
        <v>1397</v>
      </c>
      <c r="F3058" t="s">
        <v>6311</v>
      </c>
      <c r="H3058" s="1">
        <v>45773</v>
      </c>
      <c r="I3058" t="s">
        <v>194</v>
      </c>
      <c r="J3058" t="s">
        <v>124</v>
      </c>
      <c r="K3058" t="s">
        <v>1</v>
      </c>
      <c r="L3058" t="s">
        <v>27</v>
      </c>
      <c r="M3058" t="s">
        <v>7747</v>
      </c>
      <c r="N3058">
        <v>6</v>
      </c>
      <c r="P3058">
        <v>1</v>
      </c>
    </row>
    <row r="3059" spans="1:16" x14ac:dyDescent="0.35">
      <c r="A3059" t="s">
        <v>6312</v>
      </c>
      <c r="B3059" t="s">
        <v>3474</v>
      </c>
      <c r="C3059" t="s">
        <v>1402</v>
      </c>
      <c r="D3059" t="s">
        <v>97</v>
      </c>
      <c r="E3059" t="s">
        <v>1397</v>
      </c>
      <c r="F3059" t="s">
        <v>6313</v>
      </c>
      <c r="H3059" s="1">
        <v>45773</v>
      </c>
      <c r="I3059" t="s">
        <v>194</v>
      </c>
      <c r="J3059" t="s">
        <v>124</v>
      </c>
      <c r="K3059" t="s">
        <v>1</v>
      </c>
      <c r="L3059" t="s">
        <v>27</v>
      </c>
      <c r="M3059" t="s">
        <v>7747</v>
      </c>
      <c r="N3059">
        <v>6</v>
      </c>
      <c r="P3059">
        <v>1</v>
      </c>
    </row>
    <row r="3060" spans="1:16" x14ac:dyDescent="0.35">
      <c r="A3060" t="s">
        <v>6314</v>
      </c>
      <c r="B3060" t="s">
        <v>6315</v>
      </c>
      <c r="C3060" t="s">
        <v>1402</v>
      </c>
      <c r="D3060" t="s">
        <v>97</v>
      </c>
      <c r="E3060" t="s">
        <v>1397</v>
      </c>
      <c r="F3060" t="s">
        <v>6316</v>
      </c>
      <c r="H3060" s="1">
        <v>45773</v>
      </c>
      <c r="I3060" t="s">
        <v>194</v>
      </c>
      <c r="J3060" t="s">
        <v>124</v>
      </c>
      <c r="K3060" t="s">
        <v>1</v>
      </c>
      <c r="L3060" t="s">
        <v>27</v>
      </c>
      <c r="M3060" t="s">
        <v>7747</v>
      </c>
      <c r="N3060">
        <v>6</v>
      </c>
      <c r="P3060">
        <v>1</v>
      </c>
    </row>
    <row r="3061" spans="1:16" x14ac:dyDescent="0.35">
      <c r="A3061" t="s">
        <v>6317</v>
      </c>
      <c r="B3061" t="s">
        <v>6318</v>
      </c>
      <c r="C3061" t="s">
        <v>1402</v>
      </c>
      <c r="D3061" t="s">
        <v>631</v>
      </c>
      <c r="E3061" t="s">
        <v>1397</v>
      </c>
      <c r="F3061" t="s">
        <v>6319</v>
      </c>
      <c r="H3061" s="1">
        <v>45773</v>
      </c>
      <c r="I3061" t="s">
        <v>194</v>
      </c>
      <c r="J3061" t="s">
        <v>124</v>
      </c>
      <c r="K3061" t="s">
        <v>1</v>
      </c>
      <c r="L3061" t="s">
        <v>27</v>
      </c>
      <c r="M3061" t="s">
        <v>7747</v>
      </c>
      <c r="N3061">
        <v>6</v>
      </c>
      <c r="P3061">
        <v>1</v>
      </c>
    </row>
    <row r="3062" spans="1:16" x14ac:dyDescent="0.35">
      <c r="A3062" t="s">
        <v>6086</v>
      </c>
      <c r="B3062" t="s">
        <v>6320</v>
      </c>
      <c r="C3062" t="s">
        <v>1472</v>
      </c>
      <c r="D3062" t="s">
        <v>97</v>
      </c>
      <c r="E3062" t="s">
        <v>1397</v>
      </c>
      <c r="F3062" t="s">
        <v>6321</v>
      </c>
      <c r="G3062">
        <v>42940</v>
      </c>
      <c r="H3062" s="1">
        <v>45773</v>
      </c>
      <c r="I3062" t="s">
        <v>194</v>
      </c>
      <c r="J3062" t="s">
        <v>124</v>
      </c>
      <c r="K3062" t="s">
        <v>1</v>
      </c>
      <c r="L3062" t="s">
        <v>27</v>
      </c>
      <c r="M3062" t="s">
        <v>1472</v>
      </c>
      <c r="N3062">
        <v>6</v>
      </c>
      <c r="P3062">
        <v>1</v>
      </c>
    </row>
    <row r="3063" spans="1:16" x14ac:dyDescent="0.35">
      <c r="A3063" t="s">
        <v>6310</v>
      </c>
      <c r="B3063" t="s">
        <v>1637</v>
      </c>
      <c r="C3063" t="s">
        <v>1472</v>
      </c>
      <c r="D3063" t="s">
        <v>97</v>
      </c>
      <c r="E3063" t="s">
        <v>1397</v>
      </c>
      <c r="F3063" t="s">
        <v>6322</v>
      </c>
      <c r="G3063">
        <v>44398</v>
      </c>
      <c r="H3063" s="1">
        <v>45773</v>
      </c>
      <c r="I3063" t="s">
        <v>194</v>
      </c>
      <c r="J3063" t="s">
        <v>124</v>
      </c>
      <c r="K3063" t="s">
        <v>1</v>
      </c>
      <c r="L3063" t="s">
        <v>27</v>
      </c>
      <c r="M3063" t="s">
        <v>1472</v>
      </c>
      <c r="N3063">
        <v>6</v>
      </c>
      <c r="P3063">
        <v>1</v>
      </c>
    </row>
    <row r="3064" spans="1:16" x14ac:dyDescent="0.35">
      <c r="A3064" t="s">
        <v>6002</v>
      </c>
      <c r="B3064" t="s">
        <v>6323</v>
      </c>
      <c r="C3064" t="s">
        <v>1396</v>
      </c>
      <c r="D3064" t="s">
        <v>97</v>
      </c>
      <c r="E3064" t="s">
        <v>1397</v>
      </c>
      <c r="F3064" t="s">
        <v>6324</v>
      </c>
      <c r="H3064" s="1">
        <v>45773</v>
      </c>
      <c r="I3064" t="s">
        <v>194</v>
      </c>
      <c r="J3064" t="s">
        <v>124</v>
      </c>
      <c r="K3064" t="s">
        <v>1</v>
      </c>
      <c r="L3064" t="s">
        <v>27</v>
      </c>
      <c r="M3064" t="s">
        <v>7747</v>
      </c>
      <c r="N3064">
        <v>6</v>
      </c>
      <c r="P3064">
        <v>1</v>
      </c>
    </row>
    <row r="3065" spans="1:16" x14ac:dyDescent="0.35">
      <c r="A3065" t="s">
        <v>6325</v>
      </c>
      <c r="B3065" t="s">
        <v>1692</v>
      </c>
      <c r="C3065" t="s">
        <v>1402</v>
      </c>
      <c r="D3065" t="s">
        <v>385</v>
      </c>
      <c r="E3065" t="s">
        <v>1397</v>
      </c>
      <c r="F3065" t="s">
        <v>6326</v>
      </c>
      <c r="H3065" s="1">
        <v>45773</v>
      </c>
      <c r="I3065" t="s">
        <v>194</v>
      </c>
      <c r="J3065" t="s">
        <v>124</v>
      </c>
      <c r="K3065" t="s">
        <v>1</v>
      </c>
      <c r="L3065" t="s">
        <v>27</v>
      </c>
      <c r="M3065" t="s">
        <v>7747</v>
      </c>
      <c r="N3065">
        <v>6</v>
      </c>
      <c r="P3065">
        <v>1</v>
      </c>
    </row>
    <row r="3066" spans="1:16" x14ac:dyDescent="0.35">
      <c r="A3066" t="s">
        <v>6165</v>
      </c>
      <c r="B3066" t="s">
        <v>6327</v>
      </c>
      <c r="C3066" t="s">
        <v>1472</v>
      </c>
      <c r="D3066" t="s">
        <v>97</v>
      </c>
      <c r="E3066" t="s">
        <v>1397</v>
      </c>
      <c r="F3066" t="s">
        <v>6328</v>
      </c>
      <c r="G3066">
        <v>44979</v>
      </c>
      <c r="H3066" s="1">
        <v>45773</v>
      </c>
      <c r="I3066" t="s">
        <v>194</v>
      </c>
      <c r="J3066" t="s">
        <v>124</v>
      </c>
      <c r="K3066" t="s">
        <v>1</v>
      </c>
      <c r="L3066" t="s">
        <v>27</v>
      </c>
      <c r="M3066" t="s">
        <v>1472</v>
      </c>
      <c r="N3066">
        <v>6</v>
      </c>
      <c r="P3066">
        <v>1</v>
      </c>
    </row>
    <row r="3067" spans="1:16" x14ac:dyDescent="0.35">
      <c r="A3067" t="s">
        <v>6181</v>
      </c>
      <c r="B3067" t="s">
        <v>6329</v>
      </c>
      <c r="C3067" t="s">
        <v>1402</v>
      </c>
      <c r="D3067" t="s">
        <v>97</v>
      </c>
      <c r="E3067" t="s">
        <v>1397</v>
      </c>
      <c r="F3067" t="s">
        <v>6330</v>
      </c>
      <c r="H3067" s="1">
        <v>45773</v>
      </c>
      <c r="I3067" t="s">
        <v>194</v>
      </c>
      <c r="J3067" t="s">
        <v>124</v>
      </c>
      <c r="K3067" t="s">
        <v>1</v>
      </c>
      <c r="L3067" t="s">
        <v>27</v>
      </c>
      <c r="M3067" t="s">
        <v>7747</v>
      </c>
      <c r="N3067">
        <v>6</v>
      </c>
      <c r="P3067">
        <v>1</v>
      </c>
    </row>
    <row r="3068" spans="1:16" x14ac:dyDescent="0.35">
      <c r="A3068" t="s">
        <v>6331</v>
      </c>
      <c r="B3068" t="s">
        <v>6332</v>
      </c>
      <c r="C3068" t="s">
        <v>1396</v>
      </c>
      <c r="D3068" t="s">
        <v>97</v>
      </c>
      <c r="E3068" t="s">
        <v>1512</v>
      </c>
      <c r="H3068" s="1">
        <v>45773</v>
      </c>
      <c r="I3068" t="s">
        <v>194</v>
      </c>
      <c r="J3068" t="s">
        <v>124</v>
      </c>
      <c r="K3068" t="s">
        <v>1</v>
      </c>
      <c r="L3068" t="s">
        <v>27</v>
      </c>
      <c r="M3068" t="s">
        <v>7747</v>
      </c>
      <c r="N3068">
        <v>6</v>
      </c>
      <c r="P3068">
        <v>1</v>
      </c>
    </row>
    <row r="3069" spans="1:16" x14ac:dyDescent="0.35">
      <c r="A3069" t="s">
        <v>6290</v>
      </c>
      <c r="B3069" t="s">
        <v>2563</v>
      </c>
      <c r="C3069" t="s">
        <v>1396</v>
      </c>
      <c r="D3069" t="s">
        <v>385</v>
      </c>
      <c r="E3069" t="s">
        <v>1397</v>
      </c>
      <c r="F3069" t="s">
        <v>6333</v>
      </c>
      <c r="H3069" s="1">
        <v>45773</v>
      </c>
      <c r="I3069" t="s">
        <v>194</v>
      </c>
      <c r="J3069" t="s">
        <v>124</v>
      </c>
      <c r="K3069" t="s">
        <v>1</v>
      </c>
      <c r="L3069" t="s">
        <v>27</v>
      </c>
      <c r="M3069" t="s">
        <v>7747</v>
      </c>
      <c r="N3069">
        <v>6</v>
      </c>
      <c r="P3069">
        <v>1</v>
      </c>
    </row>
    <row r="3070" spans="1:16" x14ac:dyDescent="0.35">
      <c r="A3070" t="s">
        <v>6334</v>
      </c>
      <c r="B3070" t="s">
        <v>2192</v>
      </c>
      <c r="C3070" t="s">
        <v>1402</v>
      </c>
      <c r="D3070" t="s">
        <v>332</v>
      </c>
      <c r="E3070" t="s">
        <v>1397</v>
      </c>
      <c r="F3070" t="s">
        <v>6335</v>
      </c>
      <c r="H3070" s="1">
        <v>45773</v>
      </c>
      <c r="I3070" t="s">
        <v>194</v>
      </c>
      <c r="J3070" t="s">
        <v>124</v>
      </c>
      <c r="K3070" t="s">
        <v>1</v>
      </c>
      <c r="L3070" t="s">
        <v>27</v>
      </c>
      <c r="M3070" t="s">
        <v>7747</v>
      </c>
      <c r="N3070">
        <v>6</v>
      </c>
      <c r="P3070">
        <v>1</v>
      </c>
    </row>
    <row r="3071" spans="1:16" x14ac:dyDescent="0.35">
      <c r="A3071" t="s">
        <v>3801</v>
      </c>
      <c r="B3071" t="s">
        <v>3697</v>
      </c>
      <c r="C3071" t="s">
        <v>1396</v>
      </c>
      <c r="D3071" t="s">
        <v>97</v>
      </c>
      <c r="E3071" t="s">
        <v>1397</v>
      </c>
      <c r="F3071" t="s">
        <v>6336</v>
      </c>
      <c r="H3071" s="1">
        <v>45773</v>
      </c>
      <c r="I3071" t="s">
        <v>194</v>
      </c>
      <c r="J3071" t="s">
        <v>124</v>
      </c>
      <c r="K3071" t="s">
        <v>1</v>
      </c>
      <c r="L3071" t="s">
        <v>27</v>
      </c>
      <c r="M3071" t="s">
        <v>7747</v>
      </c>
      <c r="N3071">
        <v>6</v>
      </c>
      <c r="P3071">
        <v>1</v>
      </c>
    </row>
    <row r="3072" spans="1:16" x14ac:dyDescent="0.35">
      <c r="A3072" t="s">
        <v>6337</v>
      </c>
      <c r="B3072" t="s">
        <v>3681</v>
      </c>
      <c r="C3072" t="s">
        <v>1396</v>
      </c>
      <c r="D3072" t="s">
        <v>385</v>
      </c>
      <c r="E3072" t="s">
        <v>1397</v>
      </c>
      <c r="F3072" t="s">
        <v>6338</v>
      </c>
      <c r="H3072" s="1">
        <v>45773</v>
      </c>
      <c r="I3072" t="s">
        <v>194</v>
      </c>
      <c r="J3072" t="s">
        <v>124</v>
      </c>
      <c r="K3072" t="s">
        <v>1</v>
      </c>
      <c r="L3072" t="s">
        <v>27</v>
      </c>
      <c r="M3072" t="s">
        <v>7747</v>
      </c>
      <c r="N3072">
        <v>6</v>
      </c>
      <c r="P3072">
        <v>1</v>
      </c>
    </row>
    <row r="3073" spans="1:16" x14ac:dyDescent="0.35">
      <c r="A3073" t="s">
        <v>6339</v>
      </c>
      <c r="B3073" t="s">
        <v>4272</v>
      </c>
      <c r="C3073" t="s">
        <v>1558</v>
      </c>
      <c r="D3073" t="s">
        <v>332</v>
      </c>
      <c r="E3073" t="s">
        <v>1512</v>
      </c>
      <c r="H3073" s="1">
        <v>45773</v>
      </c>
      <c r="I3073" t="s">
        <v>194</v>
      </c>
      <c r="J3073" t="s">
        <v>124</v>
      </c>
      <c r="K3073" t="s">
        <v>1</v>
      </c>
      <c r="L3073" t="s">
        <v>27</v>
      </c>
      <c r="M3073" t="s">
        <v>7747</v>
      </c>
      <c r="N3073">
        <v>6</v>
      </c>
      <c r="P3073">
        <v>1</v>
      </c>
    </row>
    <row r="3074" spans="1:16" x14ac:dyDescent="0.35">
      <c r="A3074" t="s">
        <v>6340</v>
      </c>
      <c r="B3074" t="s">
        <v>4114</v>
      </c>
      <c r="C3074" t="s">
        <v>1396</v>
      </c>
      <c r="D3074" t="s">
        <v>97</v>
      </c>
      <c r="E3074" t="s">
        <v>1397</v>
      </c>
      <c r="F3074" t="s">
        <v>6341</v>
      </c>
      <c r="H3074" s="1">
        <v>45773</v>
      </c>
      <c r="I3074" t="s">
        <v>194</v>
      </c>
      <c r="J3074" t="s">
        <v>124</v>
      </c>
      <c r="K3074" t="s">
        <v>1</v>
      </c>
      <c r="L3074" t="s">
        <v>27</v>
      </c>
      <c r="M3074" t="s">
        <v>7747</v>
      </c>
      <c r="N3074">
        <v>6</v>
      </c>
      <c r="P3074">
        <v>1</v>
      </c>
    </row>
    <row r="3075" spans="1:16" x14ac:dyDescent="0.35">
      <c r="A3075" t="s">
        <v>6165</v>
      </c>
      <c r="B3075" t="s">
        <v>6342</v>
      </c>
      <c r="C3075" t="s">
        <v>1472</v>
      </c>
      <c r="D3075" t="s">
        <v>97</v>
      </c>
      <c r="E3075" t="s">
        <v>1397</v>
      </c>
      <c r="F3075" t="s">
        <v>6343</v>
      </c>
      <c r="G3075">
        <v>43397</v>
      </c>
      <c r="H3075" s="1">
        <v>45773</v>
      </c>
      <c r="I3075" t="s">
        <v>194</v>
      </c>
      <c r="J3075" t="s">
        <v>124</v>
      </c>
      <c r="K3075" t="s">
        <v>1</v>
      </c>
      <c r="L3075" t="s">
        <v>27</v>
      </c>
      <c r="M3075" t="s">
        <v>1472</v>
      </c>
      <c r="N3075">
        <v>6</v>
      </c>
      <c r="P3075">
        <v>1</v>
      </c>
    </row>
    <row r="3076" spans="1:16" x14ac:dyDescent="0.35">
      <c r="A3076" t="s">
        <v>6344</v>
      </c>
      <c r="B3076" t="s">
        <v>6345</v>
      </c>
      <c r="C3076" t="s">
        <v>1396</v>
      </c>
      <c r="D3076" t="s">
        <v>385</v>
      </c>
      <c r="E3076" t="s">
        <v>1397</v>
      </c>
      <c r="F3076" t="s">
        <v>6346</v>
      </c>
      <c r="H3076" s="1">
        <v>45773</v>
      </c>
      <c r="I3076" t="s">
        <v>194</v>
      </c>
      <c r="J3076" t="s">
        <v>124</v>
      </c>
      <c r="K3076" t="s">
        <v>1</v>
      </c>
      <c r="L3076" t="s">
        <v>27</v>
      </c>
      <c r="M3076" t="s">
        <v>7747</v>
      </c>
      <c r="N3076">
        <v>6</v>
      </c>
      <c r="P3076">
        <v>1</v>
      </c>
    </row>
    <row r="3077" spans="1:16" x14ac:dyDescent="0.35">
      <c r="A3077" t="s">
        <v>6347</v>
      </c>
      <c r="B3077" t="s">
        <v>6348</v>
      </c>
      <c r="C3077" t="s">
        <v>3117</v>
      </c>
      <c r="D3077" t="s">
        <v>1526</v>
      </c>
      <c r="E3077" t="s">
        <v>1397</v>
      </c>
      <c r="F3077" t="s">
        <v>6349</v>
      </c>
      <c r="H3077" s="1">
        <v>45773</v>
      </c>
      <c r="I3077" t="s">
        <v>194</v>
      </c>
      <c r="J3077" t="s">
        <v>124</v>
      </c>
      <c r="K3077" t="s">
        <v>1</v>
      </c>
      <c r="L3077" t="s">
        <v>27</v>
      </c>
      <c r="M3077" t="s">
        <v>7747</v>
      </c>
      <c r="N3077">
        <v>6</v>
      </c>
      <c r="P3077">
        <v>1</v>
      </c>
    </row>
    <row r="3078" spans="1:16" x14ac:dyDescent="0.35">
      <c r="A3078" t="s">
        <v>3905</v>
      </c>
      <c r="B3078" t="s">
        <v>6348</v>
      </c>
      <c r="C3078" t="s">
        <v>1402</v>
      </c>
      <c r="D3078" t="s">
        <v>385</v>
      </c>
      <c r="E3078" t="s">
        <v>1397</v>
      </c>
      <c r="F3078" t="s">
        <v>6350</v>
      </c>
      <c r="H3078" s="1">
        <v>45773</v>
      </c>
      <c r="I3078" t="s">
        <v>194</v>
      </c>
      <c r="J3078" t="s">
        <v>124</v>
      </c>
      <c r="K3078" t="s">
        <v>1</v>
      </c>
      <c r="L3078" t="s">
        <v>27</v>
      </c>
      <c r="M3078" t="s">
        <v>7747</v>
      </c>
      <c r="N3078">
        <v>6</v>
      </c>
      <c r="P3078">
        <v>1</v>
      </c>
    </row>
    <row r="3079" spans="1:16" x14ac:dyDescent="0.35">
      <c r="A3079" t="s">
        <v>6176</v>
      </c>
      <c r="B3079" t="s">
        <v>2189</v>
      </c>
      <c r="C3079" t="s">
        <v>1472</v>
      </c>
      <c r="D3079" t="s">
        <v>631</v>
      </c>
      <c r="E3079" t="s">
        <v>1397</v>
      </c>
      <c r="F3079" t="s">
        <v>6351</v>
      </c>
      <c r="H3079" s="1">
        <v>45773</v>
      </c>
      <c r="I3079" t="s">
        <v>194</v>
      </c>
      <c r="J3079" t="s">
        <v>124</v>
      </c>
      <c r="K3079" t="s">
        <v>1</v>
      </c>
      <c r="L3079" t="s">
        <v>27</v>
      </c>
      <c r="M3079" t="s">
        <v>1472</v>
      </c>
      <c r="N3079">
        <v>6</v>
      </c>
      <c r="P3079">
        <v>1</v>
      </c>
    </row>
    <row r="3080" spans="1:16" x14ac:dyDescent="0.35">
      <c r="A3080" t="s">
        <v>3801</v>
      </c>
      <c r="B3080" t="s">
        <v>2189</v>
      </c>
      <c r="C3080" t="s">
        <v>1428</v>
      </c>
      <c r="D3080" t="s">
        <v>385</v>
      </c>
      <c r="E3080" t="s">
        <v>1397</v>
      </c>
      <c r="F3080" t="s">
        <v>6352</v>
      </c>
      <c r="H3080" s="1">
        <v>45773</v>
      </c>
      <c r="I3080" t="s">
        <v>194</v>
      </c>
      <c r="J3080" t="s">
        <v>124</v>
      </c>
      <c r="K3080" t="s">
        <v>1</v>
      </c>
      <c r="L3080" t="s">
        <v>27</v>
      </c>
      <c r="M3080" t="s">
        <v>1428</v>
      </c>
      <c r="N3080">
        <v>6</v>
      </c>
      <c r="P3080">
        <v>1</v>
      </c>
    </row>
    <row r="3081" spans="1:16" x14ac:dyDescent="0.35">
      <c r="A3081" t="s">
        <v>6149</v>
      </c>
      <c r="B3081" t="s">
        <v>2456</v>
      </c>
      <c r="C3081" t="s">
        <v>1472</v>
      </c>
      <c r="D3081" t="s">
        <v>97</v>
      </c>
      <c r="E3081" t="s">
        <v>1397</v>
      </c>
      <c r="F3081" t="s">
        <v>6353</v>
      </c>
      <c r="G3081">
        <v>43216</v>
      </c>
      <c r="H3081" s="1">
        <v>45773</v>
      </c>
      <c r="I3081" t="s">
        <v>194</v>
      </c>
      <c r="J3081" t="s">
        <v>124</v>
      </c>
      <c r="K3081" t="s">
        <v>1</v>
      </c>
      <c r="L3081" t="s">
        <v>27</v>
      </c>
      <c r="M3081" t="s">
        <v>1472</v>
      </c>
      <c r="N3081">
        <v>6</v>
      </c>
      <c r="P3081">
        <v>1</v>
      </c>
    </row>
    <row r="3082" spans="1:16" x14ac:dyDescent="0.35">
      <c r="A3082" t="s">
        <v>6265</v>
      </c>
      <c r="B3082" t="s">
        <v>6354</v>
      </c>
      <c r="C3082" t="s">
        <v>1472</v>
      </c>
      <c r="D3082" t="s">
        <v>332</v>
      </c>
      <c r="E3082" t="s">
        <v>1397</v>
      </c>
      <c r="F3082" t="s">
        <v>6355</v>
      </c>
      <c r="G3082" t="s">
        <v>6356</v>
      </c>
      <c r="H3082" s="1">
        <v>45773</v>
      </c>
      <c r="I3082" t="s">
        <v>194</v>
      </c>
      <c r="J3082" t="s">
        <v>124</v>
      </c>
      <c r="K3082" t="s">
        <v>1</v>
      </c>
      <c r="L3082" t="s">
        <v>27</v>
      </c>
      <c r="M3082" t="s">
        <v>1472</v>
      </c>
      <c r="N3082">
        <v>6</v>
      </c>
      <c r="P3082">
        <v>1</v>
      </c>
    </row>
    <row r="3083" spans="1:16" x14ac:dyDescent="0.35">
      <c r="A3083" t="s">
        <v>6325</v>
      </c>
      <c r="B3083" t="s">
        <v>1719</v>
      </c>
      <c r="C3083" t="s">
        <v>1396</v>
      </c>
      <c r="D3083" t="s">
        <v>385</v>
      </c>
      <c r="E3083" t="s">
        <v>1397</v>
      </c>
      <c r="F3083" t="s">
        <v>6357</v>
      </c>
      <c r="H3083" s="1">
        <v>45773</v>
      </c>
      <c r="I3083" t="s">
        <v>194</v>
      </c>
      <c r="J3083" t="s">
        <v>124</v>
      </c>
      <c r="K3083" t="s">
        <v>1</v>
      </c>
      <c r="L3083" t="s">
        <v>27</v>
      </c>
      <c r="M3083" t="s">
        <v>7747</v>
      </c>
      <c r="N3083">
        <v>6</v>
      </c>
      <c r="P3083">
        <v>1</v>
      </c>
    </row>
    <row r="3084" spans="1:16" x14ac:dyDescent="0.35">
      <c r="A3084" t="s">
        <v>1944</v>
      </c>
      <c r="B3084" t="s">
        <v>4254</v>
      </c>
      <c r="C3084" t="s">
        <v>1396</v>
      </c>
      <c r="D3084" t="s">
        <v>97</v>
      </c>
      <c r="E3084" t="s">
        <v>1397</v>
      </c>
      <c r="F3084" t="s">
        <v>6358</v>
      </c>
      <c r="H3084" s="1">
        <v>45773</v>
      </c>
      <c r="I3084" t="s">
        <v>194</v>
      </c>
      <c r="J3084" t="s">
        <v>124</v>
      </c>
      <c r="K3084" t="s">
        <v>1</v>
      </c>
      <c r="L3084" t="s">
        <v>27</v>
      </c>
      <c r="M3084" t="s">
        <v>7747</v>
      </c>
      <c r="N3084">
        <v>6</v>
      </c>
      <c r="P3084">
        <v>1</v>
      </c>
    </row>
    <row r="3085" spans="1:16" x14ac:dyDescent="0.35">
      <c r="A3085" t="s">
        <v>6359</v>
      </c>
      <c r="B3085" t="s">
        <v>6360</v>
      </c>
      <c r="C3085" t="s">
        <v>1396</v>
      </c>
      <c r="D3085" t="s">
        <v>97</v>
      </c>
      <c r="E3085" t="s">
        <v>1397</v>
      </c>
      <c r="F3085" t="s">
        <v>6361</v>
      </c>
      <c r="H3085" s="1">
        <v>45773</v>
      </c>
      <c r="I3085" t="s">
        <v>194</v>
      </c>
      <c r="J3085" t="s">
        <v>124</v>
      </c>
      <c r="K3085" t="s">
        <v>1</v>
      </c>
      <c r="L3085" t="s">
        <v>27</v>
      </c>
      <c r="M3085" t="s">
        <v>7747</v>
      </c>
      <c r="N3085">
        <v>6</v>
      </c>
      <c r="P3085">
        <v>1</v>
      </c>
    </row>
    <row r="3086" spans="1:16" x14ac:dyDescent="0.35">
      <c r="A3086" t="s">
        <v>6362</v>
      </c>
      <c r="B3086" t="s">
        <v>6363</v>
      </c>
      <c r="C3086" t="s">
        <v>1396</v>
      </c>
      <c r="D3086" t="s">
        <v>97</v>
      </c>
      <c r="E3086" t="s">
        <v>1397</v>
      </c>
      <c r="F3086" t="s">
        <v>6364</v>
      </c>
      <c r="H3086" s="1">
        <v>45773</v>
      </c>
      <c r="I3086" t="s">
        <v>194</v>
      </c>
      <c r="J3086" t="s">
        <v>124</v>
      </c>
      <c r="K3086" t="s">
        <v>1</v>
      </c>
      <c r="L3086" t="s">
        <v>27</v>
      </c>
      <c r="M3086" t="s">
        <v>7747</v>
      </c>
      <c r="N3086">
        <v>6</v>
      </c>
      <c r="P3086">
        <v>1</v>
      </c>
    </row>
    <row r="3087" spans="1:16" x14ac:dyDescent="0.35">
      <c r="A3087" t="s">
        <v>2303</v>
      </c>
      <c r="B3087" t="s">
        <v>1510</v>
      </c>
      <c r="C3087" t="s">
        <v>1402</v>
      </c>
      <c r="D3087" t="s">
        <v>332</v>
      </c>
      <c r="E3087" t="s">
        <v>1397</v>
      </c>
      <c r="F3087" t="s">
        <v>6365</v>
      </c>
      <c r="H3087" s="1">
        <v>45773</v>
      </c>
      <c r="I3087" t="s">
        <v>194</v>
      </c>
      <c r="J3087" t="s">
        <v>124</v>
      </c>
      <c r="K3087" t="s">
        <v>1</v>
      </c>
      <c r="L3087" t="s">
        <v>27</v>
      </c>
      <c r="M3087" t="s">
        <v>7747</v>
      </c>
      <c r="N3087">
        <v>6</v>
      </c>
      <c r="P3087">
        <v>1</v>
      </c>
    </row>
    <row r="3088" spans="1:16" x14ac:dyDescent="0.35">
      <c r="A3088" t="s">
        <v>6366</v>
      </c>
      <c r="B3088" t="s">
        <v>1546</v>
      </c>
      <c r="C3088" t="s">
        <v>1472</v>
      </c>
      <c r="D3088" t="s">
        <v>97</v>
      </c>
      <c r="E3088" t="s">
        <v>1397</v>
      </c>
      <c r="F3088" t="s">
        <v>6367</v>
      </c>
      <c r="G3088">
        <v>42797</v>
      </c>
      <c r="H3088" s="1">
        <v>45773</v>
      </c>
      <c r="I3088" t="s">
        <v>194</v>
      </c>
      <c r="J3088" t="s">
        <v>124</v>
      </c>
      <c r="K3088" t="s">
        <v>1</v>
      </c>
      <c r="L3088" t="s">
        <v>27</v>
      </c>
      <c r="M3088" t="s">
        <v>1472</v>
      </c>
      <c r="N3088">
        <v>6</v>
      </c>
      <c r="P3088">
        <v>1</v>
      </c>
    </row>
    <row r="3089" spans="1:16" x14ac:dyDescent="0.35">
      <c r="A3089" t="s">
        <v>6265</v>
      </c>
      <c r="B3089" t="s">
        <v>6368</v>
      </c>
      <c r="C3089" t="s">
        <v>1472</v>
      </c>
      <c r="D3089" t="s">
        <v>332</v>
      </c>
      <c r="E3089" t="s">
        <v>1397</v>
      </c>
      <c r="F3089" t="s">
        <v>6369</v>
      </c>
      <c r="G3089">
        <v>41861</v>
      </c>
      <c r="H3089" s="1">
        <v>45773</v>
      </c>
      <c r="I3089" t="s">
        <v>194</v>
      </c>
      <c r="J3089" t="s">
        <v>124</v>
      </c>
      <c r="K3089" t="s">
        <v>1</v>
      </c>
      <c r="L3089" t="s">
        <v>27</v>
      </c>
      <c r="M3089" t="s">
        <v>1472</v>
      </c>
      <c r="N3089">
        <v>6</v>
      </c>
      <c r="P3089">
        <v>1</v>
      </c>
    </row>
    <row r="3090" spans="1:16" x14ac:dyDescent="0.35">
      <c r="A3090" t="s">
        <v>6317</v>
      </c>
      <c r="B3090" t="s">
        <v>6370</v>
      </c>
      <c r="C3090" t="s">
        <v>1472</v>
      </c>
      <c r="D3090" t="s">
        <v>631</v>
      </c>
      <c r="E3090" t="s">
        <v>1397</v>
      </c>
      <c r="F3090" t="s">
        <v>6371</v>
      </c>
      <c r="H3090" s="1">
        <v>45773</v>
      </c>
      <c r="I3090" t="s">
        <v>194</v>
      </c>
      <c r="J3090" t="s">
        <v>124</v>
      </c>
      <c r="K3090" t="s">
        <v>1</v>
      </c>
      <c r="L3090" t="s">
        <v>27</v>
      </c>
      <c r="M3090" t="s">
        <v>1472</v>
      </c>
      <c r="N3090">
        <v>6</v>
      </c>
      <c r="P3090">
        <v>1</v>
      </c>
    </row>
    <row r="3091" spans="1:16" x14ac:dyDescent="0.35">
      <c r="A3091" t="s">
        <v>6186</v>
      </c>
      <c r="B3091" t="s">
        <v>6372</v>
      </c>
      <c r="C3091" t="s">
        <v>1402</v>
      </c>
      <c r="D3091" t="s">
        <v>332</v>
      </c>
      <c r="E3091" t="s">
        <v>1397</v>
      </c>
      <c r="F3091" t="s">
        <v>6373</v>
      </c>
      <c r="H3091" s="1">
        <v>45773</v>
      </c>
      <c r="I3091" t="s">
        <v>194</v>
      </c>
      <c r="J3091" t="s">
        <v>124</v>
      </c>
      <c r="K3091" t="s">
        <v>1</v>
      </c>
      <c r="L3091" t="s">
        <v>27</v>
      </c>
      <c r="M3091" t="s">
        <v>7747</v>
      </c>
      <c r="N3091">
        <v>6</v>
      </c>
      <c r="P3091">
        <v>1</v>
      </c>
    </row>
    <row r="3092" spans="1:16" x14ac:dyDescent="0.35">
      <c r="A3092" t="s">
        <v>6374</v>
      </c>
      <c r="B3092" t="s">
        <v>6375</v>
      </c>
      <c r="C3092" t="s">
        <v>1558</v>
      </c>
      <c r="D3092" t="s">
        <v>332</v>
      </c>
      <c r="E3092" t="s">
        <v>1397</v>
      </c>
      <c r="F3092" t="s">
        <v>6376</v>
      </c>
      <c r="H3092" s="1">
        <v>45773</v>
      </c>
      <c r="I3092" t="s">
        <v>194</v>
      </c>
      <c r="J3092" t="s">
        <v>124</v>
      </c>
      <c r="K3092" t="s">
        <v>1</v>
      </c>
      <c r="L3092" t="s">
        <v>27</v>
      </c>
      <c r="M3092" t="s">
        <v>7747</v>
      </c>
      <c r="N3092">
        <v>6</v>
      </c>
      <c r="P3092">
        <v>1</v>
      </c>
    </row>
    <row r="3093" spans="1:16" x14ac:dyDescent="0.35">
      <c r="A3093" t="s">
        <v>4850</v>
      </c>
      <c r="B3093" t="s">
        <v>4851</v>
      </c>
      <c r="C3093" t="s">
        <v>1402</v>
      </c>
      <c r="D3093" t="s">
        <v>112</v>
      </c>
      <c r="E3093" t="s">
        <v>1397</v>
      </c>
      <c r="F3093" t="s">
        <v>6377</v>
      </c>
      <c r="H3093" s="1">
        <v>45774</v>
      </c>
      <c r="I3093" t="s">
        <v>193</v>
      </c>
      <c r="J3093" t="s">
        <v>1</v>
      </c>
      <c r="K3093" t="s">
        <v>2</v>
      </c>
      <c r="L3093" t="s">
        <v>27</v>
      </c>
      <c r="M3093" t="s">
        <v>7747</v>
      </c>
      <c r="N3093">
        <v>6</v>
      </c>
      <c r="P3093">
        <v>1</v>
      </c>
    </row>
    <row r="3094" spans="1:16" x14ac:dyDescent="0.35">
      <c r="A3094" t="s">
        <v>4850</v>
      </c>
      <c r="B3094" t="s">
        <v>4853</v>
      </c>
      <c r="C3094" t="s">
        <v>1396</v>
      </c>
      <c r="D3094" t="s">
        <v>112</v>
      </c>
      <c r="E3094" t="s">
        <v>1397</v>
      </c>
      <c r="F3094" t="s">
        <v>6378</v>
      </c>
      <c r="H3094" s="1">
        <v>45774</v>
      </c>
      <c r="I3094" t="s">
        <v>193</v>
      </c>
      <c r="J3094" t="s">
        <v>1</v>
      </c>
      <c r="K3094" t="s">
        <v>2</v>
      </c>
      <c r="L3094" t="s">
        <v>27</v>
      </c>
      <c r="M3094" t="s">
        <v>7747</v>
      </c>
      <c r="N3094">
        <v>6</v>
      </c>
      <c r="P3094">
        <v>1</v>
      </c>
    </row>
    <row r="3095" spans="1:16" x14ac:dyDescent="0.35">
      <c r="A3095" t="s">
        <v>4850</v>
      </c>
      <c r="B3095" t="s">
        <v>4855</v>
      </c>
      <c r="C3095" t="s">
        <v>1396</v>
      </c>
      <c r="D3095" t="s">
        <v>112</v>
      </c>
      <c r="E3095" t="s">
        <v>1397</v>
      </c>
      <c r="F3095" t="s">
        <v>6379</v>
      </c>
      <c r="H3095" s="1">
        <v>45774</v>
      </c>
      <c r="I3095" t="s">
        <v>193</v>
      </c>
      <c r="J3095" t="s">
        <v>1</v>
      </c>
      <c r="K3095" t="s">
        <v>2</v>
      </c>
      <c r="L3095" t="s">
        <v>27</v>
      </c>
      <c r="M3095" t="s">
        <v>7747</v>
      </c>
      <c r="N3095">
        <v>6</v>
      </c>
      <c r="P3095">
        <v>1</v>
      </c>
    </row>
    <row r="3096" spans="1:16" x14ac:dyDescent="0.35">
      <c r="A3096" t="s">
        <v>4882</v>
      </c>
      <c r="B3096" t="s">
        <v>1951</v>
      </c>
      <c r="C3096" t="s">
        <v>1402</v>
      </c>
      <c r="D3096" t="s">
        <v>112</v>
      </c>
      <c r="E3096" t="s">
        <v>1397</v>
      </c>
      <c r="F3096" t="s">
        <v>4883</v>
      </c>
      <c r="H3096" s="1">
        <v>45774</v>
      </c>
      <c r="I3096" t="s">
        <v>193</v>
      </c>
      <c r="J3096" t="s">
        <v>1</v>
      </c>
      <c r="K3096" t="s">
        <v>2</v>
      </c>
      <c r="L3096" t="s">
        <v>27</v>
      </c>
      <c r="M3096" t="s">
        <v>7747</v>
      </c>
      <c r="N3096">
        <v>6</v>
      </c>
      <c r="P3096">
        <v>1</v>
      </c>
    </row>
    <row r="3097" spans="1:16" x14ac:dyDescent="0.35">
      <c r="A3097" t="s">
        <v>4882</v>
      </c>
      <c r="B3097" t="s">
        <v>1481</v>
      </c>
      <c r="C3097" t="s">
        <v>1472</v>
      </c>
      <c r="D3097" t="s">
        <v>112</v>
      </c>
      <c r="E3097" t="s">
        <v>1397</v>
      </c>
      <c r="F3097" t="s">
        <v>6380</v>
      </c>
      <c r="H3097" s="1">
        <v>45774</v>
      </c>
      <c r="I3097" t="s">
        <v>193</v>
      </c>
      <c r="J3097" t="s">
        <v>1</v>
      </c>
      <c r="K3097" t="s">
        <v>2</v>
      </c>
      <c r="L3097" t="s">
        <v>27</v>
      </c>
      <c r="M3097" t="s">
        <v>1472</v>
      </c>
      <c r="N3097">
        <v>6</v>
      </c>
      <c r="P3097">
        <v>1</v>
      </c>
    </row>
    <row r="3098" spans="1:16" x14ac:dyDescent="0.35">
      <c r="A3098" t="s">
        <v>4882</v>
      </c>
      <c r="B3098" t="s">
        <v>1485</v>
      </c>
      <c r="C3098" t="s">
        <v>1472</v>
      </c>
      <c r="D3098" t="s">
        <v>112</v>
      </c>
      <c r="E3098" t="s">
        <v>1397</v>
      </c>
      <c r="F3098" t="s">
        <v>6381</v>
      </c>
      <c r="H3098" s="1">
        <v>45774</v>
      </c>
      <c r="I3098" t="s">
        <v>193</v>
      </c>
      <c r="J3098" t="s">
        <v>1</v>
      </c>
      <c r="K3098" t="s">
        <v>2</v>
      </c>
      <c r="L3098" t="s">
        <v>27</v>
      </c>
      <c r="M3098" t="s">
        <v>1472</v>
      </c>
      <c r="N3098">
        <v>6</v>
      </c>
      <c r="P3098">
        <v>1</v>
      </c>
    </row>
    <row r="3099" spans="1:16" x14ac:dyDescent="0.35">
      <c r="A3099" t="s">
        <v>4889</v>
      </c>
      <c r="B3099" t="s">
        <v>1475</v>
      </c>
      <c r="C3099" t="s">
        <v>1402</v>
      </c>
      <c r="D3099" t="s">
        <v>112</v>
      </c>
      <c r="E3099" t="s">
        <v>1397</v>
      </c>
      <c r="F3099" t="s">
        <v>4890</v>
      </c>
      <c r="H3099" s="1">
        <v>45774</v>
      </c>
      <c r="I3099" t="s">
        <v>193</v>
      </c>
      <c r="J3099" t="s">
        <v>1</v>
      </c>
      <c r="K3099" t="s">
        <v>2</v>
      </c>
      <c r="L3099" t="s">
        <v>27</v>
      </c>
      <c r="M3099" t="s">
        <v>7747</v>
      </c>
      <c r="N3099">
        <v>6</v>
      </c>
      <c r="P3099">
        <v>1</v>
      </c>
    </row>
    <row r="3100" spans="1:16" x14ac:dyDescent="0.35">
      <c r="A3100" t="s">
        <v>4897</v>
      </c>
      <c r="B3100" t="s">
        <v>3568</v>
      </c>
      <c r="C3100" t="s">
        <v>1396</v>
      </c>
      <c r="D3100" t="s">
        <v>112</v>
      </c>
      <c r="E3100" t="s">
        <v>1397</v>
      </c>
      <c r="F3100" t="s">
        <v>4898</v>
      </c>
      <c r="H3100" s="1">
        <v>45774</v>
      </c>
      <c r="I3100" t="s">
        <v>193</v>
      </c>
      <c r="J3100" t="s">
        <v>1</v>
      </c>
      <c r="K3100" t="s">
        <v>2</v>
      </c>
      <c r="L3100" t="s">
        <v>27</v>
      </c>
      <c r="M3100" t="s">
        <v>7747</v>
      </c>
      <c r="N3100">
        <v>6</v>
      </c>
      <c r="P3100">
        <v>1</v>
      </c>
    </row>
    <row r="3101" spans="1:16" x14ac:dyDescent="0.35">
      <c r="A3101" t="s">
        <v>4899</v>
      </c>
      <c r="B3101" t="s">
        <v>1395</v>
      </c>
      <c r="C3101" t="s">
        <v>1396</v>
      </c>
      <c r="D3101" t="s">
        <v>112</v>
      </c>
      <c r="E3101" t="s">
        <v>1397</v>
      </c>
      <c r="F3101" t="s">
        <v>4900</v>
      </c>
      <c r="H3101" s="1">
        <v>45774</v>
      </c>
      <c r="I3101" t="s">
        <v>193</v>
      </c>
      <c r="J3101" t="s">
        <v>1</v>
      </c>
      <c r="K3101" t="s">
        <v>2</v>
      </c>
      <c r="L3101" t="s">
        <v>27</v>
      </c>
      <c r="M3101" t="s">
        <v>7747</v>
      </c>
      <c r="N3101">
        <v>6</v>
      </c>
      <c r="P3101">
        <v>1</v>
      </c>
    </row>
    <row r="3102" spans="1:16" x14ac:dyDescent="0.35">
      <c r="A3102" t="s">
        <v>4914</v>
      </c>
      <c r="B3102" t="s">
        <v>4915</v>
      </c>
      <c r="C3102" t="s">
        <v>1396</v>
      </c>
      <c r="D3102" t="s">
        <v>112</v>
      </c>
      <c r="E3102" t="s">
        <v>1397</v>
      </c>
      <c r="F3102" t="s">
        <v>4916</v>
      </c>
      <c r="H3102" s="1">
        <v>45774</v>
      </c>
      <c r="I3102" t="s">
        <v>193</v>
      </c>
      <c r="J3102" t="s">
        <v>1</v>
      </c>
      <c r="K3102" t="s">
        <v>2</v>
      </c>
      <c r="L3102" t="s">
        <v>27</v>
      </c>
      <c r="M3102" t="s">
        <v>7747</v>
      </c>
      <c r="N3102">
        <v>6</v>
      </c>
      <c r="P3102">
        <v>1</v>
      </c>
    </row>
    <row r="3103" spans="1:16" x14ac:dyDescent="0.35">
      <c r="A3103" t="s">
        <v>4919</v>
      </c>
      <c r="B3103" t="s">
        <v>4920</v>
      </c>
      <c r="C3103" t="s">
        <v>1472</v>
      </c>
      <c r="D3103" t="s">
        <v>112</v>
      </c>
      <c r="E3103" t="s">
        <v>1397</v>
      </c>
      <c r="F3103" t="s">
        <v>6382</v>
      </c>
      <c r="H3103" s="1">
        <v>45774</v>
      </c>
      <c r="I3103" t="s">
        <v>193</v>
      </c>
      <c r="J3103" t="s">
        <v>1</v>
      </c>
      <c r="K3103" t="s">
        <v>2</v>
      </c>
      <c r="L3103" t="s">
        <v>27</v>
      </c>
      <c r="M3103" t="s">
        <v>1472</v>
      </c>
      <c r="N3103">
        <v>6</v>
      </c>
      <c r="P3103">
        <v>1</v>
      </c>
    </row>
    <row r="3104" spans="1:16" x14ac:dyDescent="0.35">
      <c r="A3104" t="s">
        <v>4919</v>
      </c>
      <c r="B3104" t="s">
        <v>3036</v>
      </c>
      <c r="C3104" t="s">
        <v>1472</v>
      </c>
      <c r="D3104" t="s">
        <v>112</v>
      </c>
      <c r="E3104" t="s">
        <v>1397</v>
      </c>
      <c r="F3104" t="s">
        <v>6383</v>
      </c>
      <c r="H3104" s="1">
        <v>45774</v>
      </c>
      <c r="I3104" t="s">
        <v>193</v>
      </c>
      <c r="J3104" t="s">
        <v>1</v>
      </c>
      <c r="K3104" t="s">
        <v>2</v>
      </c>
      <c r="L3104" t="s">
        <v>27</v>
      </c>
      <c r="M3104" t="s">
        <v>1472</v>
      </c>
      <c r="N3104">
        <v>6</v>
      </c>
      <c r="P3104">
        <v>1</v>
      </c>
    </row>
    <row r="3105" spans="1:16" x14ac:dyDescent="0.35">
      <c r="A3105" t="s">
        <v>4919</v>
      </c>
      <c r="B3105" t="s">
        <v>1492</v>
      </c>
      <c r="C3105" t="s">
        <v>1402</v>
      </c>
      <c r="D3105" t="s">
        <v>112</v>
      </c>
      <c r="E3105" t="s">
        <v>1397</v>
      </c>
      <c r="F3105" t="s">
        <v>4923</v>
      </c>
      <c r="H3105" s="1">
        <v>45774</v>
      </c>
      <c r="I3105" t="s">
        <v>193</v>
      </c>
      <c r="J3105" t="s">
        <v>1</v>
      </c>
      <c r="K3105" t="s">
        <v>2</v>
      </c>
      <c r="L3105" t="s">
        <v>27</v>
      </c>
      <c r="M3105" t="s">
        <v>7747</v>
      </c>
      <c r="N3105">
        <v>6</v>
      </c>
      <c r="P3105">
        <v>1</v>
      </c>
    </row>
    <row r="3106" spans="1:16" x14ac:dyDescent="0.35">
      <c r="A3106" t="s">
        <v>4509</v>
      </c>
      <c r="B3106" t="s">
        <v>4924</v>
      </c>
      <c r="C3106" t="s">
        <v>1402</v>
      </c>
      <c r="D3106" t="s">
        <v>112</v>
      </c>
      <c r="E3106" t="s">
        <v>1397</v>
      </c>
      <c r="F3106" t="s">
        <v>6384</v>
      </c>
      <c r="H3106" s="1">
        <v>45774</v>
      </c>
      <c r="I3106" t="s">
        <v>193</v>
      </c>
      <c r="J3106" t="s">
        <v>1</v>
      </c>
      <c r="K3106" t="s">
        <v>2</v>
      </c>
      <c r="L3106" t="s">
        <v>27</v>
      </c>
      <c r="M3106" t="s">
        <v>7747</v>
      </c>
      <c r="N3106">
        <v>6</v>
      </c>
      <c r="P3106">
        <v>1</v>
      </c>
    </row>
    <row r="3107" spans="1:16" x14ac:dyDescent="0.35">
      <c r="A3107" t="s">
        <v>4509</v>
      </c>
      <c r="B3107" t="s">
        <v>2945</v>
      </c>
      <c r="C3107" t="s">
        <v>1402</v>
      </c>
      <c r="D3107" t="s">
        <v>112</v>
      </c>
      <c r="E3107" t="s">
        <v>1397</v>
      </c>
      <c r="F3107" t="s">
        <v>6385</v>
      </c>
      <c r="H3107" s="1">
        <v>45774</v>
      </c>
      <c r="I3107" t="s">
        <v>193</v>
      </c>
      <c r="J3107" t="s">
        <v>1</v>
      </c>
      <c r="K3107" t="s">
        <v>2</v>
      </c>
      <c r="L3107" t="s">
        <v>27</v>
      </c>
      <c r="M3107" t="s">
        <v>7747</v>
      </c>
      <c r="N3107">
        <v>6</v>
      </c>
      <c r="P3107">
        <v>1</v>
      </c>
    </row>
    <row r="3108" spans="1:16" x14ac:dyDescent="0.35">
      <c r="A3108" t="s">
        <v>4931</v>
      </c>
      <c r="B3108" t="s">
        <v>4932</v>
      </c>
      <c r="C3108" t="s">
        <v>1402</v>
      </c>
      <c r="D3108" t="s">
        <v>112</v>
      </c>
      <c r="E3108" t="s">
        <v>1397</v>
      </c>
      <c r="F3108" t="s">
        <v>6386</v>
      </c>
      <c r="H3108" s="1">
        <v>45774</v>
      </c>
      <c r="I3108" t="s">
        <v>193</v>
      </c>
      <c r="J3108" t="s">
        <v>1</v>
      </c>
      <c r="K3108" t="s">
        <v>2</v>
      </c>
      <c r="L3108" t="s">
        <v>27</v>
      </c>
      <c r="M3108" t="s">
        <v>7747</v>
      </c>
      <c r="N3108">
        <v>6</v>
      </c>
      <c r="P3108">
        <v>1</v>
      </c>
    </row>
    <row r="3109" spans="1:16" x14ac:dyDescent="0.35">
      <c r="A3109" t="s">
        <v>4931</v>
      </c>
      <c r="B3109" t="s">
        <v>4934</v>
      </c>
      <c r="C3109" t="s">
        <v>1396</v>
      </c>
      <c r="D3109" t="s">
        <v>112</v>
      </c>
      <c r="E3109" t="s">
        <v>1397</v>
      </c>
      <c r="F3109" t="s">
        <v>6387</v>
      </c>
      <c r="H3109" s="1">
        <v>45774</v>
      </c>
      <c r="I3109" t="s">
        <v>193</v>
      </c>
      <c r="J3109" t="s">
        <v>1</v>
      </c>
      <c r="K3109" t="s">
        <v>2</v>
      </c>
      <c r="L3109" t="s">
        <v>27</v>
      </c>
      <c r="M3109" t="s">
        <v>7747</v>
      </c>
      <c r="N3109">
        <v>6</v>
      </c>
      <c r="P3109">
        <v>1</v>
      </c>
    </row>
    <row r="3110" spans="1:16" x14ac:dyDescent="0.35">
      <c r="A3110" t="s">
        <v>4535</v>
      </c>
      <c r="B3110" t="s">
        <v>2831</v>
      </c>
      <c r="C3110" t="s">
        <v>1396</v>
      </c>
      <c r="D3110" t="s">
        <v>112</v>
      </c>
      <c r="E3110" t="s">
        <v>1397</v>
      </c>
      <c r="F3110" t="s">
        <v>6388</v>
      </c>
      <c r="H3110" s="1">
        <v>45774</v>
      </c>
      <c r="I3110" t="s">
        <v>193</v>
      </c>
      <c r="J3110" t="s">
        <v>1</v>
      </c>
      <c r="K3110" t="s">
        <v>2</v>
      </c>
      <c r="L3110" t="s">
        <v>27</v>
      </c>
      <c r="M3110" t="s">
        <v>7747</v>
      </c>
      <c r="N3110">
        <v>6</v>
      </c>
      <c r="P3110">
        <v>1</v>
      </c>
    </row>
    <row r="3111" spans="1:16" x14ac:dyDescent="0.35">
      <c r="A3111" t="s">
        <v>4941</v>
      </c>
      <c r="B3111" t="s">
        <v>1951</v>
      </c>
      <c r="C3111" t="s">
        <v>1402</v>
      </c>
      <c r="D3111" t="s">
        <v>112</v>
      </c>
      <c r="E3111" t="s">
        <v>1397</v>
      </c>
      <c r="F3111" t="s">
        <v>6389</v>
      </c>
      <c r="H3111" s="1">
        <v>45774</v>
      </c>
      <c r="I3111" t="s">
        <v>193</v>
      </c>
      <c r="J3111" t="s">
        <v>1</v>
      </c>
      <c r="K3111" t="s">
        <v>2</v>
      </c>
      <c r="L3111" t="s">
        <v>27</v>
      </c>
      <c r="M3111" t="s">
        <v>7747</v>
      </c>
      <c r="N3111">
        <v>6</v>
      </c>
      <c r="P3111">
        <v>1</v>
      </c>
    </row>
    <row r="3112" spans="1:16" x14ac:dyDescent="0.35">
      <c r="A3112" t="s">
        <v>4941</v>
      </c>
      <c r="B3112" t="s">
        <v>1395</v>
      </c>
      <c r="C3112" t="s">
        <v>1472</v>
      </c>
      <c r="D3112" t="s">
        <v>112</v>
      </c>
      <c r="E3112" t="s">
        <v>1397</v>
      </c>
      <c r="F3112" t="s">
        <v>6390</v>
      </c>
      <c r="H3112" s="1">
        <v>45774</v>
      </c>
      <c r="I3112" t="s">
        <v>193</v>
      </c>
      <c r="J3112" t="s">
        <v>1</v>
      </c>
      <c r="K3112" t="s">
        <v>2</v>
      </c>
      <c r="L3112" t="s">
        <v>27</v>
      </c>
      <c r="M3112" t="s">
        <v>1472</v>
      </c>
      <c r="N3112">
        <v>6</v>
      </c>
      <c r="P3112">
        <v>1</v>
      </c>
    </row>
    <row r="3113" spans="1:16" x14ac:dyDescent="0.35">
      <c r="A3113" t="s">
        <v>4941</v>
      </c>
      <c r="B3113" t="s">
        <v>4944</v>
      </c>
      <c r="C3113" t="s">
        <v>1402</v>
      </c>
      <c r="D3113" t="s">
        <v>112</v>
      </c>
      <c r="E3113" t="s">
        <v>1397</v>
      </c>
      <c r="F3113" t="s">
        <v>6391</v>
      </c>
      <c r="H3113" s="1">
        <v>45774</v>
      </c>
      <c r="I3113" t="s">
        <v>193</v>
      </c>
      <c r="J3113" t="s">
        <v>1</v>
      </c>
      <c r="K3113" t="s">
        <v>2</v>
      </c>
      <c r="L3113" t="s">
        <v>27</v>
      </c>
      <c r="M3113" t="s">
        <v>7747</v>
      </c>
      <c r="N3113">
        <v>6</v>
      </c>
      <c r="P3113">
        <v>1</v>
      </c>
    </row>
    <row r="3114" spans="1:16" x14ac:dyDescent="0.35">
      <c r="A3114" t="s">
        <v>4946</v>
      </c>
      <c r="B3114" t="s">
        <v>4947</v>
      </c>
      <c r="C3114" t="s">
        <v>1396</v>
      </c>
      <c r="D3114" t="s">
        <v>112</v>
      </c>
      <c r="E3114" t="s">
        <v>1397</v>
      </c>
      <c r="F3114" t="s">
        <v>6392</v>
      </c>
      <c r="H3114" s="1">
        <v>45774</v>
      </c>
      <c r="I3114" t="s">
        <v>193</v>
      </c>
      <c r="J3114" t="s">
        <v>1</v>
      </c>
      <c r="K3114" t="s">
        <v>2</v>
      </c>
      <c r="L3114" t="s">
        <v>27</v>
      </c>
      <c r="M3114" t="s">
        <v>7747</v>
      </c>
      <c r="N3114">
        <v>6</v>
      </c>
      <c r="P3114">
        <v>1</v>
      </c>
    </row>
    <row r="3115" spans="1:16" x14ac:dyDescent="0.35">
      <c r="A3115" t="s">
        <v>4962</v>
      </c>
      <c r="B3115" t="s">
        <v>4963</v>
      </c>
      <c r="C3115" t="s">
        <v>1402</v>
      </c>
      <c r="D3115" t="s">
        <v>112</v>
      </c>
      <c r="E3115" t="s">
        <v>1397</v>
      </c>
      <c r="F3115" t="s">
        <v>6393</v>
      </c>
      <c r="H3115" s="1">
        <v>45774</v>
      </c>
      <c r="I3115" t="s">
        <v>193</v>
      </c>
      <c r="J3115" t="s">
        <v>1</v>
      </c>
      <c r="K3115" t="s">
        <v>2</v>
      </c>
      <c r="L3115" t="s">
        <v>27</v>
      </c>
      <c r="M3115" t="s">
        <v>7747</v>
      </c>
      <c r="N3115">
        <v>6</v>
      </c>
      <c r="P3115">
        <v>1</v>
      </c>
    </row>
    <row r="3116" spans="1:16" x14ac:dyDescent="0.35">
      <c r="A3116" t="s">
        <v>4962</v>
      </c>
      <c r="B3116" t="s">
        <v>4965</v>
      </c>
      <c r="C3116" t="s">
        <v>1402</v>
      </c>
      <c r="D3116" t="s">
        <v>112</v>
      </c>
      <c r="E3116" t="s">
        <v>1397</v>
      </c>
      <c r="F3116" t="s">
        <v>6394</v>
      </c>
      <c r="H3116" s="1">
        <v>45774</v>
      </c>
      <c r="I3116" t="s">
        <v>193</v>
      </c>
      <c r="J3116" t="s">
        <v>1</v>
      </c>
      <c r="K3116" t="s">
        <v>2</v>
      </c>
      <c r="L3116" t="s">
        <v>27</v>
      </c>
      <c r="M3116" t="s">
        <v>7747</v>
      </c>
      <c r="N3116">
        <v>6</v>
      </c>
      <c r="P3116">
        <v>1</v>
      </c>
    </row>
    <row r="3117" spans="1:16" x14ac:dyDescent="0.35">
      <c r="A3117" t="s">
        <v>4962</v>
      </c>
      <c r="B3117" t="s">
        <v>4967</v>
      </c>
      <c r="C3117" t="s">
        <v>1472</v>
      </c>
      <c r="D3117" t="s">
        <v>112</v>
      </c>
      <c r="E3117" t="s">
        <v>1397</v>
      </c>
      <c r="F3117" t="s">
        <v>6395</v>
      </c>
      <c r="H3117" s="1">
        <v>45774</v>
      </c>
      <c r="I3117" t="s">
        <v>193</v>
      </c>
      <c r="J3117" t="s">
        <v>1</v>
      </c>
      <c r="K3117" t="s">
        <v>2</v>
      </c>
      <c r="L3117" t="s">
        <v>27</v>
      </c>
      <c r="M3117" t="s">
        <v>1472</v>
      </c>
      <c r="N3117">
        <v>6</v>
      </c>
      <c r="P3117">
        <v>1</v>
      </c>
    </row>
    <row r="3118" spans="1:16" x14ac:dyDescent="0.35">
      <c r="A3118" t="s">
        <v>4962</v>
      </c>
      <c r="B3118" t="s">
        <v>4969</v>
      </c>
      <c r="C3118" t="s">
        <v>1402</v>
      </c>
      <c r="D3118" t="s">
        <v>112</v>
      </c>
      <c r="E3118" t="s">
        <v>1397</v>
      </c>
      <c r="F3118" t="s">
        <v>6396</v>
      </c>
      <c r="H3118" s="1">
        <v>45774</v>
      </c>
      <c r="I3118" t="s">
        <v>193</v>
      </c>
      <c r="J3118" t="s">
        <v>1</v>
      </c>
      <c r="K3118" t="s">
        <v>2</v>
      </c>
      <c r="L3118" t="s">
        <v>27</v>
      </c>
      <c r="M3118" t="s">
        <v>7747</v>
      </c>
      <c r="N3118">
        <v>6</v>
      </c>
      <c r="P3118">
        <v>1</v>
      </c>
    </row>
    <row r="3119" spans="1:16" x14ac:dyDescent="0.35">
      <c r="A3119" t="s">
        <v>2581</v>
      </c>
      <c r="B3119" t="s">
        <v>1418</v>
      </c>
      <c r="C3119" t="s">
        <v>1402</v>
      </c>
      <c r="D3119" t="s">
        <v>112</v>
      </c>
      <c r="E3119" t="s">
        <v>1397</v>
      </c>
      <c r="F3119" t="s">
        <v>6397</v>
      </c>
      <c r="H3119" s="1">
        <v>45774</v>
      </c>
      <c r="I3119" t="s">
        <v>193</v>
      </c>
      <c r="J3119" t="s">
        <v>1</v>
      </c>
      <c r="K3119" t="s">
        <v>2</v>
      </c>
      <c r="L3119" t="s">
        <v>27</v>
      </c>
      <c r="M3119" t="s">
        <v>7747</v>
      </c>
      <c r="N3119">
        <v>6</v>
      </c>
      <c r="P3119">
        <v>1</v>
      </c>
    </row>
    <row r="3120" spans="1:16" x14ac:dyDescent="0.35">
      <c r="A3120" t="s">
        <v>2581</v>
      </c>
      <c r="B3120" t="s">
        <v>2005</v>
      </c>
      <c r="C3120" t="s">
        <v>1472</v>
      </c>
      <c r="D3120" t="s">
        <v>112</v>
      </c>
      <c r="E3120" t="s">
        <v>1397</v>
      </c>
      <c r="F3120" t="s">
        <v>6398</v>
      </c>
      <c r="H3120" s="1">
        <v>45774</v>
      </c>
      <c r="I3120" t="s">
        <v>193</v>
      </c>
      <c r="J3120" t="s">
        <v>1</v>
      </c>
      <c r="K3120" t="s">
        <v>2</v>
      </c>
      <c r="L3120" t="s">
        <v>27</v>
      </c>
      <c r="M3120" t="s">
        <v>1472</v>
      </c>
      <c r="N3120">
        <v>6</v>
      </c>
      <c r="P3120">
        <v>1</v>
      </c>
    </row>
    <row r="3121" spans="1:16" x14ac:dyDescent="0.35">
      <c r="A3121" t="s">
        <v>2581</v>
      </c>
      <c r="B3121" t="s">
        <v>4973</v>
      </c>
      <c r="C3121" t="s">
        <v>1472</v>
      </c>
      <c r="D3121" t="s">
        <v>112</v>
      </c>
      <c r="E3121" t="s">
        <v>1397</v>
      </c>
      <c r="F3121" t="s">
        <v>6399</v>
      </c>
      <c r="H3121" s="1">
        <v>45774</v>
      </c>
      <c r="I3121" t="s">
        <v>193</v>
      </c>
      <c r="J3121" t="s">
        <v>1</v>
      </c>
      <c r="K3121" t="s">
        <v>2</v>
      </c>
      <c r="L3121" t="s">
        <v>27</v>
      </c>
      <c r="M3121" t="s">
        <v>1472</v>
      </c>
      <c r="N3121">
        <v>6</v>
      </c>
      <c r="P3121">
        <v>1</v>
      </c>
    </row>
    <row r="3122" spans="1:16" x14ac:dyDescent="0.35">
      <c r="A3122" t="s">
        <v>2581</v>
      </c>
      <c r="B3122" t="s">
        <v>1421</v>
      </c>
      <c r="C3122" t="s">
        <v>1402</v>
      </c>
      <c r="D3122" t="s">
        <v>112</v>
      </c>
      <c r="E3122" t="s">
        <v>1397</v>
      </c>
      <c r="F3122" t="s">
        <v>6400</v>
      </c>
      <c r="H3122" s="1">
        <v>45774</v>
      </c>
      <c r="I3122" t="s">
        <v>193</v>
      </c>
      <c r="J3122" t="s">
        <v>1</v>
      </c>
      <c r="K3122" t="s">
        <v>2</v>
      </c>
      <c r="L3122" t="s">
        <v>27</v>
      </c>
      <c r="M3122" t="s">
        <v>7747</v>
      </c>
      <c r="N3122">
        <v>6</v>
      </c>
      <c r="P3122">
        <v>1</v>
      </c>
    </row>
    <row r="3123" spans="1:16" x14ac:dyDescent="0.35">
      <c r="A3123" t="s">
        <v>4976</v>
      </c>
      <c r="B3123" t="s">
        <v>4977</v>
      </c>
      <c r="C3123" t="s">
        <v>1396</v>
      </c>
      <c r="D3123" t="s">
        <v>112</v>
      </c>
      <c r="E3123" t="s">
        <v>1397</v>
      </c>
      <c r="F3123" t="s">
        <v>6401</v>
      </c>
      <c r="H3123" s="1">
        <v>45774</v>
      </c>
      <c r="I3123" t="s">
        <v>193</v>
      </c>
      <c r="J3123" t="s">
        <v>1</v>
      </c>
      <c r="K3123" t="s">
        <v>2</v>
      </c>
      <c r="L3123" t="s">
        <v>27</v>
      </c>
      <c r="M3123" t="s">
        <v>7747</v>
      </c>
      <c r="N3123">
        <v>6</v>
      </c>
      <c r="P3123">
        <v>1</v>
      </c>
    </row>
    <row r="3124" spans="1:16" x14ac:dyDescent="0.35">
      <c r="A3124" t="s">
        <v>4979</v>
      </c>
      <c r="B3124" t="s">
        <v>4980</v>
      </c>
      <c r="C3124" t="s">
        <v>1402</v>
      </c>
      <c r="D3124" t="s">
        <v>112</v>
      </c>
      <c r="E3124" t="s">
        <v>1397</v>
      </c>
      <c r="F3124" t="s">
        <v>6402</v>
      </c>
      <c r="H3124" s="1">
        <v>45774</v>
      </c>
      <c r="I3124" t="s">
        <v>193</v>
      </c>
      <c r="J3124" t="s">
        <v>1</v>
      </c>
      <c r="K3124" t="s">
        <v>2</v>
      </c>
      <c r="L3124" t="s">
        <v>27</v>
      </c>
      <c r="M3124" t="s">
        <v>7747</v>
      </c>
      <c r="N3124">
        <v>6</v>
      </c>
      <c r="P3124">
        <v>1</v>
      </c>
    </row>
    <row r="3125" spans="1:16" x14ac:dyDescent="0.35">
      <c r="A3125" t="s">
        <v>4982</v>
      </c>
      <c r="B3125" t="s">
        <v>4983</v>
      </c>
      <c r="C3125" t="s">
        <v>1396</v>
      </c>
      <c r="D3125" t="s">
        <v>112</v>
      </c>
      <c r="E3125" t="s">
        <v>1397</v>
      </c>
      <c r="F3125" t="s">
        <v>6403</v>
      </c>
      <c r="H3125" s="1">
        <v>45774</v>
      </c>
      <c r="I3125" t="s">
        <v>193</v>
      </c>
      <c r="J3125" t="s">
        <v>1</v>
      </c>
      <c r="K3125" t="s">
        <v>2</v>
      </c>
      <c r="L3125" t="s">
        <v>27</v>
      </c>
      <c r="M3125" t="s">
        <v>7747</v>
      </c>
      <c r="N3125">
        <v>6</v>
      </c>
      <c r="P3125">
        <v>1</v>
      </c>
    </row>
    <row r="3126" spans="1:16" x14ac:dyDescent="0.35">
      <c r="A3126" t="s">
        <v>4985</v>
      </c>
      <c r="B3126" t="s">
        <v>4986</v>
      </c>
      <c r="C3126" t="s">
        <v>1396</v>
      </c>
      <c r="D3126" t="s">
        <v>112</v>
      </c>
      <c r="E3126" t="s">
        <v>1397</v>
      </c>
      <c r="F3126" t="s">
        <v>6404</v>
      </c>
      <c r="H3126" s="1">
        <v>45774</v>
      </c>
      <c r="I3126" t="s">
        <v>193</v>
      </c>
      <c r="J3126" t="s">
        <v>1</v>
      </c>
      <c r="K3126" t="s">
        <v>2</v>
      </c>
      <c r="L3126" t="s">
        <v>27</v>
      </c>
      <c r="M3126" t="s">
        <v>7747</v>
      </c>
      <c r="N3126">
        <v>6</v>
      </c>
      <c r="P3126">
        <v>1</v>
      </c>
    </row>
    <row r="3127" spans="1:16" x14ac:dyDescent="0.35">
      <c r="A3127" t="s">
        <v>4988</v>
      </c>
      <c r="B3127" t="s">
        <v>4989</v>
      </c>
      <c r="C3127" t="s">
        <v>1396</v>
      </c>
      <c r="D3127" t="s">
        <v>112</v>
      </c>
      <c r="E3127" t="s">
        <v>1397</v>
      </c>
      <c r="F3127" t="s">
        <v>6405</v>
      </c>
      <c r="H3127" s="1">
        <v>45774</v>
      </c>
      <c r="I3127" t="s">
        <v>193</v>
      </c>
      <c r="J3127" t="s">
        <v>1</v>
      </c>
      <c r="K3127" t="s">
        <v>2</v>
      </c>
      <c r="L3127" t="s">
        <v>27</v>
      </c>
      <c r="M3127" t="s">
        <v>7747</v>
      </c>
      <c r="N3127">
        <v>6</v>
      </c>
      <c r="P3127">
        <v>1</v>
      </c>
    </row>
    <row r="3128" spans="1:16" x14ac:dyDescent="0.35">
      <c r="A3128" t="s">
        <v>4988</v>
      </c>
      <c r="B3128" t="s">
        <v>4991</v>
      </c>
      <c r="C3128" t="s">
        <v>1402</v>
      </c>
      <c r="D3128" t="s">
        <v>112</v>
      </c>
      <c r="E3128" t="s">
        <v>1397</v>
      </c>
      <c r="F3128" t="s">
        <v>6406</v>
      </c>
      <c r="H3128" s="1">
        <v>45774</v>
      </c>
      <c r="I3128" t="s">
        <v>193</v>
      </c>
      <c r="J3128" t="s">
        <v>1</v>
      </c>
      <c r="K3128" t="s">
        <v>2</v>
      </c>
      <c r="L3128" t="s">
        <v>27</v>
      </c>
      <c r="M3128" t="s">
        <v>7747</v>
      </c>
      <c r="N3128">
        <v>6</v>
      </c>
      <c r="P3128">
        <v>1</v>
      </c>
    </row>
    <row r="3129" spans="1:16" x14ac:dyDescent="0.35">
      <c r="A3129" t="s">
        <v>5001</v>
      </c>
      <c r="B3129" t="s">
        <v>1435</v>
      </c>
      <c r="C3129" t="s">
        <v>1396</v>
      </c>
      <c r="D3129" t="s">
        <v>112</v>
      </c>
      <c r="E3129" t="s">
        <v>1397</v>
      </c>
      <c r="F3129" t="s">
        <v>5002</v>
      </c>
      <c r="H3129" s="1">
        <v>45774</v>
      </c>
      <c r="I3129" t="s">
        <v>193</v>
      </c>
      <c r="J3129" t="s">
        <v>1</v>
      </c>
      <c r="K3129" t="s">
        <v>2</v>
      </c>
      <c r="L3129" t="s">
        <v>27</v>
      </c>
      <c r="M3129" t="s">
        <v>7747</v>
      </c>
      <c r="N3129">
        <v>6</v>
      </c>
      <c r="P3129">
        <v>1</v>
      </c>
    </row>
    <row r="3130" spans="1:16" x14ac:dyDescent="0.35">
      <c r="A3130" t="s">
        <v>5003</v>
      </c>
      <c r="B3130" t="s">
        <v>1907</v>
      </c>
      <c r="C3130" t="s">
        <v>1402</v>
      </c>
      <c r="D3130" t="s">
        <v>112</v>
      </c>
      <c r="E3130" t="s">
        <v>1397</v>
      </c>
      <c r="F3130" t="s">
        <v>6407</v>
      </c>
      <c r="H3130" s="1">
        <v>45774</v>
      </c>
      <c r="I3130" t="s">
        <v>193</v>
      </c>
      <c r="J3130" t="s">
        <v>1</v>
      </c>
      <c r="K3130" t="s">
        <v>2</v>
      </c>
      <c r="L3130" t="s">
        <v>27</v>
      </c>
      <c r="M3130" t="s">
        <v>7747</v>
      </c>
      <c r="N3130">
        <v>6</v>
      </c>
      <c r="P3130">
        <v>1</v>
      </c>
    </row>
    <row r="3131" spans="1:16" x14ac:dyDescent="0.35">
      <c r="A3131" t="s">
        <v>5030</v>
      </c>
      <c r="B3131" t="s">
        <v>5031</v>
      </c>
      <c r="C3131" t="s">
        <v>1396</v>
      </c>
      <c r="D3131" t="s">
        <v>112</v>
      </c>
      <c r="E3131" t="s">
        <v>1397</v>
      </c>
      <c r="F3131" t="s">
        <v>6408</v>
      </c>
      <c r="H3131" s="1">
        <v>45774</v>
      </c>
      <c r="I3131" t="s">
        <v>193</v>
      </c>
      <c r="J3131" t="s">
        <v>1</v>
      </c>
      <c r="K3131" t="s">
        <v>2</v>
      </c>
      <c r="L3131" t="s">
        <v>27</v>
      </c>
      <c r="M3131" t="s">
        <v>7747</v>
      </c>
      <c r="N3131">
        <v>6</v>
      </c>
      <c r="P3131">
        <v>1</v>
      </c>
    </row>
    <row r="3132" spans="1:16" x14ac:dyDescent="0.35">
      <c r="A3132" t="s">
        <v>5033</v>
      </c>
      <c r="B3132" t="s">
        <v>5034</v>
      </c>
      <c r="C3132" t="s">
        <v>1396</v>
      </c>
      <c r="D3132" t="s">
        <v>112</v>
      </c>
      <c r="E3132" t="s">
        <v>1397</v>
      </c>
      <c r="F3132" t="s">
        <v>6409</v>
      </c>
      <c r="H3132" s="1">
        <v>45774</v>
      </c>
      <c r="I3132" t="s">
        <v>193</v>
      </c>
      <c r="J3132" t="s">
        <v>1</v>
      </c>
      <c r="K3132" t="s">
        <v>2</v>
      </c>
      <c r="L3132" t="s">
        <v>27</v>
      </c>
      <c r="M3132" t="s">
        <v>7747</v>
      </c>
      <c r="N3132">
        <v>6</v>
      </c>
      <c r="P3132">
        <v>1</v>
      </c>
    </row>
    <row r="3133" spans="1:16" x14ac:dyDescent="0.35">
      <c r="A3133" t="s">
        <v>2126</v>
      </c>
      <c r="B3133" t="s">
        <v>5036</v>
      </c>
      <c r="C3133" t="s">
        <v>1402</v>
      </c>
      <c r="D3133" t="s">
        <v>112</v>
      </c>
      <c r="E3133" t="s">
        <v>1397</v>
      </c>
      <c r="F3133" t="s">
        <v>6410</v>
      </c>
      <c r="H3133" s="1">
        <v>45774</v>
      </c>
      <c r="I3133" t="s">
        <v>193</v>
      </c>
      <c r="J3133" t="s">
        <v>1</v>
      </c>
      <c r="K3133" t="s">
        <v>2</v>
      </c>
      <c r="L3133" t="s">
        <v>27</v>
      </c>
      <c r="M3133" t="s">
        <v>7747</v>
      </c>
      <c r="N3133">
        <v>6</v>
      </c>
      <c r="P3133">
        <v>1</v>
      </c>
    </row>
    <row r="3134" spans="1:16" x14ac:dyDescent="0.35">
      <c r="A3134" t="s">
        <v>2126</v>
      </c>
      <c r="B3134" t="s">
        <v>5038</v>
      </c>
      <c r="C3134" t="s">
        <v>1472</v>
      </c>
      <c r="D3134" t="s">
        <v>112</v>
      </c>
      <c r="E3134" t="s">
        <v>1397</v>
      </c>
      <c r="F3134" t="s">
        <v>6411</v>
      </c>
      <c r="H3134" s="1">
        <v>45774</v>
      </c>
      <c r="I3134" t="s">
        <v>193</v>
      </c>
      <c r="J3134" t="s">
        <v>1</v>
      </c>
      <c r="K3134" t="s">
        <v>2</v>
      </c>
      <c r="L3134" t="s">
        <v>27</v>
      </c>
      <c r="M3134" t="s">
        <v>1472</v>
      </c>
      <c r="N3134">
        <v>6</v>
      </c>
      <c r="P3134">
        <v>1</v>
      </c>
    </row>
    <row r="3135" spans="1:16" x14ac:dyDescent="0.35">
      <c r="A3135" t="s">
        <v>5043</v>
      </c>
      <c r="B3135" t="s">
        <v>5044</v>
      </c>
      <c r="C3135" t="s">
        <v>1402</v>
      </c>
      <c r="D3135" t="s">
        <v>112</v>
      </c>
      <c r="E3135" t="s">
        <v>1397</v>
      </c>
      <c r="F3135" t="s">
        <v>6412</v>
      </c>
      <c r="H3135" s="1">
        <v>45774</v>
      </c>
      <c r="I3135" t="s">
        <v>193</v>
      </c>
      <c r="J3135" t="s">
        <v>1</v>
      </c>
      <c r="K3135" t="s">
        <v>2</v>
      </c>
      <c r="L3135" t="s">
        <v>27</v>
      </c>
      <c r="M3135" t="s">
        <v>7747</v>
      </c>
      <c r="N3135">
        <v>6</v>
      </c>
      <c r="P3135">
        <v>1</v>
      </c>
    </row>
    <row r="3136" spans="1:16" x14ac:dyDescent="0.35">
      <c r="A3136" t="s">
        <v>5046</v>
      </c>
      <c r="B3136" t="s">
        <v>5047</v>
      </c>
      <c r="C3136" t="s">
        <v>1396</v>
      </c>
      <c r="D3136" t="s">
        <v>112</v>
      </c>
      <c r="E3136" t="s">
        <v>1397</v>
      </c>
      <c r="F3136" t="s">
        <v>6413</v>
      </c>
      <c r="H3136" s="1">
        <v>45774</v>
      </c>
      <c r="I3136" t="s">
        <v>193</v>
      </c>
      <c r="J3136" t="s">
        <v>1</v>
      </c>
      <c r="K3136" t="s">
        <v>2</v>
      </c>
      <c r="L3136" t="s">
        <v>27</v>
      </c>
      <c r="M3136" t="s">
        <v>7747</v>
      </c>
      <c r="N3136">
        <v>6</v>
      </c>
      <c r="P3136">
        <v>1</v>
      </c>
    </row>
    <row r="3137" spans="1:16" x14ac:dyDescent="0.35">
      <c r="A3137" t="s">
        <v>5049</v>
      </c>
      <c r="B3137" t="s">
        <v>1535</v>
      </c>
      <c r="C3137" t="s">
        <v>1402</v>
      </c>
      <c r="D3137" t="s">
        <v>112</v>
      </c>
      <c r="E3137" t="s">
        <v>1397</v>
      </c>
      <c r="F3137" t="s">
        <v>5050</v>
      </c>
      <c r="H3137" s="1">
        <v>45774</v>
      </c>
      <c r="I3137" t="s">
        <v>193</v>
      </c>
      <c r="J3137" t="s">
        <v>1</v>
      </c>
      <c r="K3137" t="s">
        <v>2</v>
      </c>
      <c r="L3137" t="s">
        <v>27</v>
      </c>
      <c r="M3137" t="s">
        <v>7747</v>
      </c>
      <c r="N3137">
        <v>6</v>
      </c>
      <c r="P3137">
        <v>1</v>
      </c>
    </row>
    <row r="3138" spans="1:16" x14ac:dyDescent="0.35">
      <c r="A3138" t="s">
        <v>5049</v>
      </c>
      <c r="B3138" t="s">
        <v>5051</v>
      </c>
      <c r="C3138" t="s">
        <v>1396</v>
      </c>
      <c r="D3138" t="s">
        <v>112</v>
      </c>
      <c r="E3138" t="s">
        <v>1397</v>
      </c>
      <c r="F3138" t="s">
        <v>5052</v>
      </c>
      <c r="H3138" s="1">
        <v>45774</v>
      </c>
      <c r="I3138" t="s">
        <v>193</v>
      </c>
      <c r="J3138" t="s">
        <v>1</v>
      </c>
      <c r="K3138" t="s">
        <v>2</v>
      </c>
      <c r="L3138" t="s">
        <v>27</v>
      </c>
      <c r="M3138" t="s">
        <v>7747</v>
      </c>
      <c r="N3138">
        <v>6</v>
      </c>
      <c r="P3138">
        <v>1</v>
      </c>
    </row>
    <row r="3139" spans="1:16" x14ac:dyDescent="0.35">
      <c r="A3139" t="s">
        <v>5069</v>
      </c>
      <c r="B3139" t="s">
        <v>5070</v>
      </c>
      <c r="C3139" t="s">
        <v>1402</v>
      </c>
      <c r="D3139" t="s">
        <v>112</v>
      </c>
      <c r="E3139" t="s">
        <v>1397</v>
      </c>
      <c r="F3139" t="s">
        <v>6414</v>
      </c>
      <c r="H3139" s="1">
        <v>45774</v>
      </c>
      <c r="I3139" t="s">
        <v>193</v>
      </c>
      <c r="J3139" t="s">
        <v>1</v>
      </c>
      <c r="K3139" t="s">
        <v>2</v>
      </c>
      <c r="L3139" t="s">
        <v>27</v>
      </c>
      <c r="M3139" t="s">
        <v>7747</v>
      </c>
      <c r="N3139">
        <v>6</v>
      </c>
      <c r="P3139">
        <v>1</v>
      </c>
    </row>
    <row r="3140" spans="1:16" x14ac:dyDescent="0.35">
      <c r="A3140" t="s">
        <v>5072</v>
      </c>
      <c r="B3140" t="s">
        <v>5073</v>
      </c>
      <c r="C3140" t="s">
        <v>1396</v>
      </c>
      <c r="D3140" t="s">
        <v>112</v>
      </c>
      <c r="E3140" t="s">
        <v>1397</v>
      </c>
      <c r="F3140" t="s">
        <v>5074</v>
      </c>
      <c r="H3140" s="1">
        <v>45774</v>
      </c>
      <c r="I3140" t="s">
        <v>193</v>
      </c>
      <c r="J3140" t="s">
        <v>1</v>
      </c>
      <c r="K3140" t="s">
        <v>2</v>
      </c>
      <c r="L3140" t="s">
        <v>27</v>
      </c>
      <c r="M3140" t="s">
        <v>7747</v>
      </c>
      <c r="N3140">
        <v>6</v>
      </c>
      <c r="P3140">
        <v>1</v>
      </c>
    </row>
    <row r="3141" spans="1:16" x14ac:dyDescent="0.35">
      <c r="A3141" t="s">
        <v>5077</v>
      </c>
      <c r="B3141" t="s">
        <v>1421</v>
      </c>
      <c r="C3141" t="s">
        <v>1402</v>
      </c>
      <c r="D3141" t="s">
        <v>112</v>
      </c>
      <c r="E3141" t="s">
        <v>1397</v>
      </c>
      <c r="F3141" t="s">
        <v>5078</v>
      </c>
      <c r="H3141" s="1">
        <v>45774</v>
      </c>
      <c r="I3141" t="s">
        <v>193</v>
      </c>
      <c r="J3141" t="s">
        <v>1</v>
      </c>
      <c r="K3141" t="s">
        <v>2</v>
      </c>
      <c r="L3141" t="s">
        <v>27</v>
      </c>
      <c r="M3141" t="s">
        <v>7747</v>
      </c>
      <c r="N3141">
        <v>6</v>
      </c>
      <c r="P3141">
        <v>1</v>
      </c>
    </row>
    <row r="3142" spans="1:16" x14ac:dyDescent="0.35">
      <c r="A3142" t="s">
        <v>5079</v>
      </c>
      <c r="B3142" t="s">
        <v>2000</v>
      </c>
      <c r="C3142" t="s">
        <v>1396</v>
      </c>
      <c r="D3142" t="s">
        <v>112</v>
      </c>
      <c r="E3142" t="s">
        <v>1397</v>
      </c>
      <c r="F3142" t="s">
        <v>5080</v>
      </c>
      <c r="H3142" s="1">
        <v>45774</v>
      </c>
      <c r="I3142" t="s">
        <v>193</v>
      </c>
      <c r="J3142" t="s">
        <v>1</v>
      </c>
      <c r="K3142" t="s">
        <v>2</v>
      </c>
      <c r="L3142" t="s">
        <v>27</v>
      </c>
      <c r="M3142" t="s">
        <v>7747</v>
      </c>
      <c r="N3142">
        <v>6</v>
      </c>
      <c r="P3142">
        <v>1</v>
      </c>
    </row>
    <row r="3143" spans="1:16" x14ac:dyDescent="0.35">
      <c r="A3143" t="s">
        <v>5081</v>
      </c>
      <c r="B3143" t="s">
        <v>2179</v>
      </c>
      <c r="C3143" t="s">
        <v>1396</v>
      </c>
      <c r="D3143" t="s">
        <v>112</v>
      </c>
      <c r="E3143" t="s">
        <v>1397</v>
      </c>
      <c r="F3143" t="s">
        <v>5082</v>
      </c>
      <c r="H3143" s="1">
        <v>45774</v>
      </c>
      <c r="I3143" t="s">
        <v>193</v>
      </c>
      <c r="J3143" t="s">
        <v>1</v>
      </c>
      <c r="K3143" t="s">
        <v>2</v>
      </c>
      <c r="L3143" t="s">
        <v>27</v>
      </c>
      <c r="M3143" t="s">
        <v>7747</v>
      </c>
      <c r="N3143">
        <v>6</v>
      </c>
      <c r="P3143">
        <v>1</v>
      </c>
    </row>
    <row r="3144" spans="1:16" x14ac:dyDescent="0.35">
      <c r="A3144" t="s">
        <v>5085</v>
      </c>
      <c r="B3144" t="s">
        <v>5086</v>
      </c>
      <c r="C3144" t="s">
        <v>1396</v>
      </c>
      <c r="D3144" t="s">
        <v>112</v>
      </c>
      <c r="E3144" t="s">
        <v>1397</v>
      </c>
      <c r="F3144" t="s">
        <v>6415</v>
      </c>
      <c r="H3144" s="1">
        <v>45774</v>
      </c>
      <c r="I3144" t="s">
        <v>193</v>
      </c>
      <c r="J3144" t="s">
        <v>1</v>
      </c>
      <c r="K3144" t="s">
        <v>2</v>
      </c>
      <c r="L3144" t="s">
        <v>27</v>
      </c>
      <c r="M3144" t="s">
        <v>7747</v>
      </c>
      <c r="N3144">
        <v>6</v>
      </c>
      <c r="P3144">
        <v>1</v>
      </c>
    </row>
    <row r="3145" spans="1:16" x14ac:dyDescent="0.35">
      <c r="A3145" t="s">
        <v>5092</v>
      </c>
      <c r="B3145" t="s">
        <v>5093</v>
      </c>
      <c r="C3145" t="s">
        <v>1396</v>
      </c>
      <c r="D3145" t="s">
        <v>112</v>
      </c>
      <c r="E3145" t="s">
        <v>1397</v>
      </c>
      <c r="F3145" t="s">
        <v>6416</v>
      </c>
      <c r="H3145" s="1">
        <v>45774</v>
      </c>
      <c r="I3145" t="s">
        <v>193</v>
      </c>
      <c r="J3145" t="s">
        <v>1</v>
      </c>
      <c r="K3145" t="s">
        <v>2</v>
      </c>
      <c r="L3145" t="s">
        <v>27</v>
      </c>
      <c r="M3145" t="s">
        <v>7747</v>
      </c>
      <c r="N3145">
        <v>6</v>
      </c>
      <c r="P3145">
        <v>1</v>
      </c>
    </row>
    <row r="3146" spans="1:16" x14ac:dyDescent="0.35">
      <c r="A3146" t="s">
        <v>1488</v>
      </c>
      <c r="B3146" t="s">
        <v>2283</v>
      </c>
      <c r="C3146" t="s">
        <v>1402</v>
      </c>
      <c r="D3146" t="s">
        <v>112</v>
      </c>
      <c r="E3146" t="s">
        <v>1397</v>
      </c>
      <c r="F3146" t="s">
        <v>5117</v>
      </c>
      <c r="H3146" s="1">
        <v>45774</v>
      </c>
      <c r="I3146" t="s">
        <v>193</v>
      </c>
      <c r="J3146" t="s">
        <v>1</v>
      </c>
      <c r="K3146" t="s">
        <v>2</v>
      </c>
      <c r="L3146" t="s">
        <v>27</v>
      </c>
      <c r="M3146" t="s">
        <v>7747</v>
      </c>
      <c r="N3146">
        <v>6</v>
      </c>
      <c r="P3146">
        <v>1</v>
      </c>
    </row>
    <row r="3147" spans="1:16" x14ac:dyDescent="0.35">
      <c r="A3147" t="s">
        <v>1488</v>
      </c>
      <c r="B3147" t="s">
        <v>5118</v>
      </c>
      <c r="C3147" t="s">
        <v>1472</v>
      </c>
      <c r="D3147" t="s">
        <v>112</v>
      </c>
      <c r="E3147" t="s">
        <v>1397</v>
      </c>
      <c r="F3147" t="s">
        <v>6417</v>
      </c>
      <c r="H3147" s="1">
        <v>45774</v>
      </c>
      <c r="I3147" t="s">
        <v>193</v>
      </c>
      <c r="J3147" t="s">
        <v>1</v>
      </c>
      <c r="K3147" t="s">
        <v>2</v>
      </c>
      <c r="L3147" t="s">
        <v>27</v>
      </c>
      <c r="M3147" t="s">
        <v>1472</v>
      </c>
      <c r="N3147">
        <v>6</v>
      </c>
      <c r="P3147">
        <v>1</v>
      </c>
    </row>
    <row r="3148" spans="1:16" x14ac:dyDescent="0.35">
      <c r="A3148" t="s">
        <v>5127</v>
      </c>
      <c r="B3148" t="s">
        <v>3780</v>
      </c>
      <c r="C3148" t="s">
        <v>1396</v>
      </c>
      <c r="D3148" t="s">
        <v>112</v>
      </c>
      <c r="E3148" t="s">
        <v>1397</v>
      </c>
      <c r="F3148" t="s">
        <v>5128</v>
      </c>
      <c r="H3148" s="1">
        <v>45774</v>
      </c>
      <c r="I3148" t="s">
        <v>193</v>
      </c>
      <c r="J3148" t="s">
        <v>1</v>
      </c>
      <c r="K3148" t="s">
        <v>2</v>
      </c>
      <c r="L3148" t="s">
        <v>27</v>
      </c>
      <c r="M3148" t="s">
        <v>7747</v>
      </c>
      <c r="N3148">
        <v>6</v>
      </c>
      <c r="P3148">
        <v>1</v>
      </c>
    </row>
    <row r="3149" spans="1:16" x14ac:dyDescent="0.35">
      <c r="A3149" t="s">
        <v>5129</v>
      </c>
      <c r="B3149" t="s">
        <v>5130</v>
      </c>
      <c r="C3149" t="s">
        <v>1396</v>
      </c>
      <c r="D3149" t="s">
        <v>112</v>
      </c>
      <c r="E3149" t="s">
        <v>1397</v>
      </c>
      <c r="F3149" t="s">
        <v>6418</v>
      </c>
      <c r="H3149" s="1">
        <v>45774</v>
      </c>
      <c r="I3149" t="s">
        <v>193</v>
      </c>
      <c r="J3149" t="s">
        <v>1</v>
      </c>
      <c r="K3149" t="s">
        <v>2</v>
      </c>
      <c r="L3149" t="s">
        <v>27</v>
      </c>
      <c r="M3149" t="s">
        <v>7747</v>
      </c>
      <c r="N3149">
        <v>6</v>
      </c>
      <c r="P3149">
        <v>1</v>
      </c>
    </row>
    <row r="3150" spans="1:16" x14ac:dyDescent="0.35">
      <c r="A3150" t="s">
        <v>5134</v>
      </c>
      <c r="B3150" t="s">
        <v>2374</v>
      </c>
      <c r="C3150" t="s">
        <v>1396</v>
      </c>
      <c r="D3150" t="s">
        <v>112</v>
      </c>
      <c r="E3150" t="s">
        <v>1397</v>
      </c>
      <c r="F3150" t="s">
        <v>5135</v>
      </c>
      <c r="H3150" s="1">
        <v>45774</v>
      </c>
      <c r="I3150" t="s">
        <v>193</v>
      </c>
      <c r="J3150" t="s">
        <v>1</v>
      </c>
      <c r="K3150" t="s">
        <v>2</v>
      </c>
      <c r="L3150" t="s">
        <v>27</v>
      </c>
      <c r="M3150" t="s">
        <v>7747</v>
      </c>
      <c r="N3150">
        <v>6</v>
      </c>
      <c r="P3150">
        <v>1</v>
      </c>
    </row>
    <row r="3151" spans="1:16" x14ac:dyDescent="0.35">
      <c r="A3151" t="s">
        <v>5134</v>
      </c>
      <c r="B3151" t="s">
        <v>1439</v>
      </c>
      <c r="C3151" t="s">
        <v>1402</v>
      </c>
      <c r="D3151" t="s">
        <v>112</v>
      </c>
      <c r="E3151" t="s">
        <v>1397</v>
      </c>
      <c r="F3151" t="s">
        <v>5136</v>
      </c>
      <c r="H3151" s="1">
        <v>45774</v>
      </c>
      <c r="I3151" t="s">
        <v>193</v>
      </c>
      <c r="J3151" t="s">
        <v>1</v>
      </c>
      <c r="K3151" t="s">
        <v>2</v>
      </c>
      <c r="L3151" t="s">
        <v>27</v>
      </c>
      <c r="M3151" t="s">
        <v>7747</v>
      </c>
      <c r="N3151">
        <v>6</v>
      </c>
      <c r="P3151">
        <v>1</v>
      </c>
    </row>
    <row r="3152" spans="1:16" x14ac:dyDescent="0.35">
      <c r="A3152" t="s">
        <v>5134</v>
      </c>
      <c r="B3152" t="s">
        <v>1605</v>
      </c>
      <c r="C3152" t="s">
        <v>1472</v>
      </c>
      <c r="D3152" t="s">
        <v>112</v>
      </c>
      <c r="E3152" t="s">
        <v>1397</v>
      </c>
      <c r="F3152" t="s">
        <v>6419</v>
      </c>
      <c r="H3152" s="1">
        <v>45774</v>
      </c>
      <c r="I3152" t="s">
        <v>193</v>
      </c>
      <c r="J3152" t="s">
        <v>1</v>
      </c>
      <c r="K3152" t="s">
        <v>2</v>
      </c>
      <c r="L3152" t="s">
        <v>27</v>
      </c>
      <c r="M3152" t="s">
        <v>1472</v>
      </c>
      <c r="N3152">
        <v>6</v>
      </c>
      <c r="P3152">
        <v>1</v>
      </c>
    </row>
    <row r="3153" spans="1:16" x14ac:dyDescent="0.35">
      <c r="A3153" t="s">
        <v>5144</v>
      </c>
      <c r="B3153" t="s">
        <v>5145</v>
      </c>
      <c r="C3153" t="s">
        <v>1396</v>
      </c>
      <c r="D3153" t="s">
        <v>112</v>
      </c>
      <c r="E3153" t="s">
        <v>1397</v>
      </c>
      <c r="F3153" t="s">
        <v>6420</v>
      </c>
      <c r="H3153" s="1">
        <v>45774</v>
      </c>
      <c r="I3153" t="s">
        <v>193</v>
      </c>
      <c r="J3153" t="s">
        <v>1</v>
      </c>
      <c r="K3153" t="s">
        <v>2</v>
      </c>
      <c r="L3153" t="s">
        <v>27</v>
      </c>
      <c r="M3153" t="s">
        <v>7747</v>
      </c>
      <c r="N3153">
        <v>6</v>
      </c>
      <c r="P3153">
        <v>1</v>
      </c>
    </row>
    <row r="3154" spans="1:16" x14ac:dyDescent="0.35">
      <c r="A3154" t="s">
        <v>5147</v>
      </c>
      <c r="B3154" t="s">
        <v>2005</v>
      </c>
      <c r="C3154" t="s">
        <v>1396</v>
      </c>
      <c r="D3154" t="s">
        <v>112</v>
      </c>
      <c r="E3154" t="s">
        <v>1397</v>
      </c>
      <c r="F3154" t="s">
        <v>6421</v>
      </c>
      <c r="H3154" s="1">
        <v>45774</v>
      </c>
      <c r="I3154" t="s">
        <v>193</v>
      </c>
      <c r="J3154" t="s">
        <v>1</v>
      </c>
      <c r="K3154" t="s">
        <v>2</v>
      </c>
      <c r="L3154" t="s">
        <v>27</v>
      </c>
      <c r="M3154" t="s">
        <v>7747</v>
      </c>
      <c r="N3154">
        <v>6</v>
      </c>
      <c r="P3154">
        <v>1</v>
      </c>
    </row>
    <row r="3155" spans="1:16" x14ac:dyDescent="0.35">
      <c r="A3155" t="s">
        <v>5149</v>
      </c>
      <c r="B3155" t="s">
        <v>5150</v>
      </c>
      <c r="C3155" t="s">
        <v>1402</v>
      </c>
      <c r="D3155" t="s">
        <v>112</v>
      </c>
      <c r="E3155" t="s">
        <v>1397</v>
      </c>
      <c r="F3155" t="s">
        <v>6422</v>
      </c>
      <c r="H3155" s="1">
        <v>45774</v>
      </c>
      <c r="I3155" t="s">
        <v>193</v>
      </c>
      <c r="J3155" t="s">
        <v>1</v>
      </c>
      <c r="K3155" t="s">
        <v>2</v>
      </c>
      <c r="L3155" t="s">
        <v>27</v>
      </c>
      <c r="M3155" t="s">
        <v>7747</v>
      </c>
      <c r="N3155">
        <v>6</v>
      </c>
      <c r="P3155">
        <v>1</v>
      </c>
    </row>
    <row r="3156" spans="1:16" x14ac:dyDescent="0.35">
      <c r="A3156" t="s">
        <v>5149</v>
      </c>
      <c r="B3156" t="s">
        <v>2162</v>
      </c>
      <c r="C3156" t="s">
        <v>1396</v>
      </c>
      <c r="D3156" t="s">
        <v>112</v>
      </c>
      <c r="E3156" t="s">
        <v>1397</v>
      </c>
      <c r="F3156" t="s">
        <v>5152</v>
      </c>
      <c r="H3156" s="1">
        <v>45774</v>
      </c>
      <c r="I3156" t="s">
        <v>193</v>
      </c>
      <c r="J3156" t="s">
        <v>1</v>
      </c>
      <c r="K3156" t="s">
        <v>2</v>
      </c>
      <c r="L3156" t="s">
        <v>27</v>
      </c>
      <c r="M3156" t="s">
        <v>7747</v>
      </c>
      <c r="N3156">
        <v>6</v>
      </c>
      <c r="P3156">
        <v>1</v>
      </c>
    </row>
    <row r="3157" spans="1:16" x14ac:dyDescent="0.35">
      <c r="A3157" t="s">
        <v>5153</v>
      </c>
      <c r="B3157" t="s">
        <v>3783</v>
      </c>
      <c r="C3157" t="s">
        <v>1396</v>
      </c>
      <c r="D3157" t="s">
        <v>112</v>
      </c>
      <c r="E3157" t="s">
        <v>1397</v>
      </c>
      <c r="F3157" t="s">
        <v>5154</v>
      </c>
      <c r="H3157" s="1">
        <v>45774</v>
      </c>
      <c r="I3157" t="s">
        <v>193</v>
      </c>
      <c r="J3157" t="s">
        <v>1</v>
      </c>
      <c r="K3157" t="s">
        <v>2</v>
      </c>
      <c r="L3157" t="s">
        <v>27</v>
      </c>
      <c r="M3157" t="s">
        <v>7747</v>
      </c>
      <c r="N3157">
        <v>6</v>
      </c>
      <c r="P3157">
        <v>1</v>
      </c>
    </row>
    <row r="3158" spans="1:16" x14ac:dyDescent="0.35">
      <c r="A3158" t="s">
        <v>5155</v>
      </c>
      <c r="B3158" t="s">
        <v>3726</v>
      </c>
      <c r="C3158" t="s">
        <v>1396</v>
      </c>
      <c r="D3158" t="s">
        <v>112</v>
      </c>
      <c r="E3158" t="s">
        <v>1397</v>
      </c>
      <c r="F3158" t="s">
        <v>6423</v>
      </c>
      <c r="H3158" s="1">
        <v>45774</v>
      </c>
      <c r="I3158" t="s">
        <v>193</v>
      </c>
      <c r="J3158" t="s">
        <v>1</v>
      </c>
      <c r="K3158" t="s">
        <v>2</v>
      </c>
      <c r="L3158" t="s">
        <v>27</v>
      </c>
      <c r="M3158" t="s">
        <v>7747</v>
      </c>
      <c r="N3158">
        <v>6</v>
      </c>
      <c r="P3158">
        <v>1</v>
      </c>
    </row>
    <row r="3159" spans="1:16" x14ac:dyDescent="0.35">
      <c r="A3159" t="s">
        <v>5163</v>
      </c>
      <c r="B3159" t="s">
        <v>5164</v>
      </c>
      <c r="C3159" t="s">
        <v>1396</v>
      </c>
      <c r="D3159" t="s">
        <v>112</v>
      </c>
      <c r="E3159" t="s">
        <v>1397</v>
      </c>
      <c r="F3159" t="s">
        <v>5165</v>
      </c>
      <c r="H3159" s="1">
        <v>45774</v>
      </c>
      <c r="I3159" t="s">
        <v>193</v>
      </c>
      <c r="J3159" t="s">
        <v>1</v>
      </c>
      <c r="K3159" t="s">
        <v>2</v>
      </c>
      <c r="L3159" t="s">
        <v>27</v>
      </c>
      <c r="M3159" t="s">
        <v>7747</v>
      </c>
      <c r="N3159">
        <v>6</v>
      </c>
      <c r="P3159">
        <v>1</v>
      </c>
    </row>
    <row r="3160" spans="1:16" x14ac:dyDescent="0.35">
      <c r="A3160" t="s">
        <v>5168</v>
      </c>
      <c r="B3160" t="s">
        <v>2704</v>
      </c>
      <c r="C3160" t="s">
        <v>1396</v>
      </c>
      <c r="D3160" t="s">
        <v>112</v>
      </c>
      <c r="E3160" t="s">
        <v>1397</v>
      </c>
      <c r="F3160" t="s">
        <v>6424</v>
      </c>
      <c r="H3160" s="1">
        <v>45774</v>
      </c>
      <c r="I3160" t="s">
        <v>193</v>
      </c>
      <c r="J3160" t="s">
        <v>1</v>
      </c>
      <c r="K3160" t="s">
        <v>2</v>
      </c>
      <c r="L3160" t="s">
        <v>27</v>
      </c>
      <c r="M3160" t="s">
        <v>7747</v>
      </c>
      <c r="N3160">
        <v>6</v>
      </c>
      <c r="P3160">
        <v>1</v>
      </c>
    </row>
    <row r="3161" spans="1:16" x14ac:dyDescent="0.35">
      <c r="A3161" t="s">
        <v>5168</v>
      </c>
      <c r="B3161" t="s">
        <v>5170</v>
      </c>
      <c r="C3161" t="s">
        <v>1396</v>
      </c>
      <c r="D3161" t="s">
        <v>112</v>
      </c>
      <c r="E3161" t="s">
        <v>1397</v>
      </c>
      <c r="F3161" t="s">
        <v>6425</v>
      </c>
      <c r="H3161" s="1">
        <v>45774</v>
      </c>
      <c r="I3161" t="s">
        <v>193</v>
      </c>
      <c r="J3161" t="s">
        <v>1</v>
      </c>
      <c r="K3161" t="s">
        <v>2</v>
      </c>
      <c r="L3161" t="s">
        <v>27</v>
      </c>
      <c r="M3161" t="s">
        <v>7747</v>
      </c>
      <c r="N3161">
        <v>6</v>
      </c>
      <c r="P3161">
        <v>1</v>
      </c>
    </row>
    <row r="3162" spans="1:16" x14ac:dyDescent="0.35">
      <c r="A3162" t="s">
        <v>5168</v>
      </c>
      <c r="B3162" t="s">
        <v>5172</v>
      </c>
      <c r="C3162" t="s">
        <v>1402</v>
      </c>
      <c r="D3162" t="s">
        <v>112</v>
      </c>
      <c r="E3162" t="s">
        <v>1397</v>
      </c>
      <c r="F3162" t="s">
        <v>6426</v>
      </c>
      <c r="H3162" s="1">
        <v>45774</v>
      </c>
      <c r="I3162" t="s">
        <v>193</v>
      </c>
      <c r="J3162" t="s">
        <v>1</v>
      </c>
      <c r="K3162" t="s">
        <v>2</v>
      </c>
      <c r="L3162" t="s">
        <v>27</v>
      </c>
      <c r="M3162" t="s">
        <v>7747</v>
      </c>
      <c r="N3162">
        <v>6</v>
      </c>
      <c r="P3162">
        <v>1</v>
      </c>
    </row>
    <row r="3163" spans="1:16" x14ac:dyDescent="0.35">
      <c r="A3163" t="s">
        <v>5027</v>
      </c>
      <c r="B3163" t="s">
        <v>5028</v>
      </c>
      <c r="C3163" t="s">
        <v>1472</v>
      </c>
      <c r="D3163" t="s">
        <v>394</v>
      </c>
      <c r="E3163" t="s">
        <v>1397</v>
      </c>
      <c r="F3163" t="s">
        <v>6427</v>
      </c>
      <c r="H3163" s="1">
        <v>45774</v>
      </c>
      <c r="I3163" t="s">
        <v>193</v>
      </c>
      <c r="J3163" t="s">
        <v>1</v>
      </c>
      <c r="K3163" t="s">
        <v>2</v>
      </c>
      <c r="L3163" t="s">
        <v>27</v>
      </c>
      <c r="M3163" t="s">
        <v>1472</v>
      </c>
      <c r="N3163">
        <v>6</v>
      </c>
      <c r="P3163">
        <v>1</v>
      </c>
    </row>
    <row r="3164" spans="1:16" x14ac:dyDescent="0.35">
      <c r="A3164" t="s">
        <v>5025</v>
      </c>
      <c r="B3164" t="s">
        <v>2060</v>
      </c>
      <c r="C3164" t="s">
        <v>1402</v>
      </c>
      <c r="D3164" t="s">
        <v>394</v>
      </c>
      <c r="E3164" t="s">
        <v>1397</v>
      </c>
      <c r="F3164" t="s">
        <v>5026</v>
      </c>
      <c r="H3164" s="1">
        <v>45774</v>
      </c>
      <c r="I3164" t="s">
        <v>193</v>
      </c>
      <c r="J3164" t="s">
        <v>1</v>
      </c>
      <c r="K3164" t="s">
        <v>2</v>
      </c>
      <c r="L3164" t="s">
        <v>27</v>
      </c>
      <c r="M3164" t="s">
        <v>7747</v>
      </c>
      <c r="N3164">
        <v>6</v>
      </c>
      <c r="P3164">
        <v>1</v>
      </c>
    </row>
    <row r="3165" spans="1:16" x14ac:dyDescent="0.35">
      <c r="A3165" t="s">
        <v>4927</v>
      </c>
      <c r="B3165" t="s">
        <v>4928</v>
      </c>
      <c r="C3165" t="s">
        <v>1558</v>
      </c>
      <c r="D3165" t="s">
        <v>394</v>
      </c>
      <c r="E3165" t="s">
        <v>1397</v>
      </c>
      <c r="F3165" t="s">
        <v>6428</v>
      </c>
      <c r="H3165" s="1">
        <v>45774</v>
      </c>
      <c r="I3165" t="s">
        <v>193</v>
      </c>
      <c r="J3165" t="s">
        <v>1</v>
      </c>
      <c r="K3165" t="s">
        <v>2</v>
      </c>
      <c r="L3165" t="s">
        <v>26</v>
      </c>
      <c r="M3165" t="s">
        <v>7747</v>
      </c>
      <c r="N3165">
        <v>6</v>
      </c>
      <c r="P3165">
        <v>1</v>
      </c>
    </row>
    <row r="3166" spans="1:16" x14ac:dyDescent="0.35">
      <c r="A3166" t="s">
        <v>4955</v>
      </c>
      <c r="B3166" t="s">
        <v>4956</v>
      </c>
      <c r="C3166" t="s">
        <v>1472</v>
      </c>
      <c r="D3166" t="s">
        <v>394</v>
      </c>
      <c r="E3166" t="s">
        <v>1397</v>
      </c>
      <c r="F3166" t="s">
        <v>6429</v>
      </c>
      <c r="H3166" s="1">
        <v>45774</v>
      </c>
      <c r="I3166" t="s">
        <v>193</v>
      </c>
      <c r="J3166" t="s">
        <v>1</v>
      </c>
      <c r="K3166" t="s">
        <v>2</v>
      </c>
      <c r="L3166" t="s">
        <v>26</v>
      </c>
      <c r="M3166" t="s">
        <v>1472</v>
      </c>
      <c r="N3166">
        <v>6</v>
      </c>
      <c r="P3166">
        <v>1</v>
      </c>
    </row>
    <row r="3167" spans="1:16" x14ac:dyDescent="0.35">
      <c r="A3167" t="s">
        <v>4955</v>
      </c>
      <c r="B3167" t="s">
        <v>4958</v>
      </c>
      <c r="C3167" t="s">
        <v>1472</v>
      </c>
      <c r="D3167" t="s">
        <v>394</v>
      </c>
      <c r="E3167" t="s">
        <v>1397</v>
      </c>
      <c r="F3167" t="s">
        <v>6430</v>
      </c>
      <c r="H3167" s="1">
        <v>45774</v>
      </c>
      <c r="I3167" t="s">
        <v>193</v>
      </c>
      <c r="J3167" t="s">
        <v>1</v>
      </c>
      <c r="K3167" t="s">
        <v>2</v>
      </c>
      <c r="L3167" t="s">
        <v>26</v>
      </c>
      <c r="M3167" t="s">
        <v>1472</v>
      </c>
      <c r="N3167">
        <v>6</v>
      </c>
      <c r="P3167">
        <v>1</v>
      </c>
    </row>
    <row r="3168" spans="1:16" x14ac:dyDescent="0.35">
      <c r="A3168" t="s">
        <v>4905</v>
      </c>
      <c r="B3168" t="s">
        <v>4906</v>
      </c>
      <c r="C3168" t="s">
        <v>1558</v>
      </c>
      <c r="D3168" t="s">
        <v>394</v>
      </c>
      <c r="E3168" t="s">
        <v>1397</v>
      </c>
      <c r="F3168" t="s">
        <v>6431</v>
      </c>
      <c r="H3168" s="1">
        <v>45774</v>
      </c>
      <c r="I3168" t="s">
        <v>193</v>
      </c>
      <c r="J3168" t="s">
        <v>1</v>
      </c>
      <c r="K3168" t="s">
        <v>2</v>
      </c>
      <c r="L3168" t="s">
        <v>26</v>
      </c>
      <c r="M3168" t="s">
        <v>7747</v>
      </c>
      <c r="N3168">
        <v>6</v>
      </c>
      <c r="P3168">
        <v>1</v>
      </c>
    </row>
    <row r="3169" spans="1:16" x14ac:dyDescent="0.35">
      <c r="A3169" t="s">
        <v>4955</v>
      </c>
      <c r="B3169" t="s">
        <v>4960</v>
      </c>
      <c r="C3169" t="s">
        <v>1402</v>
      </c>
      <c r="D3169" t="s">
        <v>394</v>
      </c>
      <c r="E3169" t="s">
        <v>1397</v>
      </c>
      <c r="F3169" t="s">
        <v>6432</v>
      </c>
      <c r="H3169" s="1">
        <v>45774</v>
      </c>
      <c r="I3169" t="s">
        <v>193</v>
      </c>
      <c r="J3169" t="s">
        <v>1</v>
      </c>
      <c r="K3169" t="s">
        <v>2</v>
      </c>
      <c r="L3169" t="s">
        <v>26</v>
      </c>
      <c r="M3169" t="s">
        <v>7747</v>
      </c>
      <c r="N3169">
        <v>6</v>
      </c>
      <c r="P3169">
        <v>1</v>
      </c>
    </row>
    <row r="3170" spans="1:16" x14ac:dyDescent="0.35">
      <c r="A3170" t="s">
        <v>5010</v>
      </c>
      <c r="B3170" t="s">
        <v>5011</v>
      </c>
      <c r="C3170" t="s">
        <v>1472</v>
      </c>
      <c r="D3170" t="s">
        <v>394</v>
      </c>
      <c r="E3170" t="s">
        <v>1397</v>
      </c>
      <c r="F3170" t="s">
        <v>6433</v>
      </c>
      <c r="H3170" s="1">
        <v>45774</v>
      </c>
      <c r="I3170" t="s">
        <v>193</v>
      </c>
      <c r="J3170" t="s">
        <v>1</v>
      </c>
      <c r="K3170" t="s">
        <v>2</v>
      </c>
      <c r="L3170" t="s">
        <v>26</v>
      </c>
      <c r="M3170" t="s">
        <v>1472</v>
      </c>
      <c r="N3170">
        <v>6</v>
      </c>
      <c r="P3170">
        <v>1</v>
      </c>
    </row>
    <row r="3171" spans="1:16" x14ac:dyDescent="0.35">
      <c r="A3171" t="s">
        <v>5010</v>
      </c>
      <c r="B3171" t="s">
        <v>5013</v>
      </c>
      <c r="C3171" t="s">
        <v>1402</v>
      </c>
      <c r="D3171" t="s">
        <v>394</v>
      </c>
      <c r="E3171" t="s">
        <v>1397</v>
      </c>
      <c r="F3171" t="s">
        <v>6434</v>
      </c>
      <c r="H3171" s="1">
        <v>45774</v>
      </c>
      <c r="I3171" t="s">
        <v>193</v>
      </c>
      <c r="J3171" t="s">
        <v>1</v>
      </c>
      <c r="K3171" t="s">
        <v>2</v>
      </c>
      <c r="L3171" t="s">
        <v>26</v>
      </c>
      <c r="M3171" t="s">
        <v>7747</v>
      </c>
      <c r="N3171">
        <v>6</v>
      </c>
      <c r="P3171">
        <v>1</v>
      </c>
    </row>
    <row r="3172" spans="1:16" x14ac:dyDescent="0.35">
      <c r="A3172" t="s">
        <v>5005</v>
      </c>
      <c r="B3172" t="s">
        <v>5006</v>
      </c>
      <c r="C3172" t="s">
        <v>1402</v>
      </c>
      <c r="D3172" t="s">
        <v>394</v>
      </c>
      <c r="E3172" t="s">
        <v>1397</v>
      </c>
      <c r="F3172" t="s">
        <v>6435</v>
      </c>
      <c r="H3172" s="1">
        <v>45774</v>
      </c>
      <c r="I3172" t="s">
        <v>193</v>
      </c>
      <c r="J3172" t="s">
        <v>1</v>
      </c>
      <c r="K3172" t="s">
        <v>2</v>
      </c>
      <c r="L3172" t="s">
        <v>26</v>
      </c>
      <c r="M3172" t="s">
        <v>7747</v>
      </c>
      <c r="N3172">
        <v>6</v>
      </c>
      <c r="P3172">
        <v>1</v>
      </c>
    </row>
    <row r="3173" spans="1:16" x14ac:dyDescent="0.35">
      <c r="A3173" t="s">
        <v>5114</v>
      </c>
      <c r="B3173" t="s">
        <v>5115</v>
      </c>
      <c r="C3173" t="s">
        <v>1558</v>
      </c>
      <c r="D3173" t="s">
        <v>394</v>
      </c>
      <c r="E3173" t="s">
        <v>1397</v>
      </c>
      <c r="F3173" t="s">
        <v>6436</v>
      </c>
      <c r="H3173" s="1">
        <v>45774</v>
      </c>
      <c r="I3173" t="s">
        <v>193</v>
      </c>
      <c r="J3173" t="s">
        <v>1</v>
      </c>
      <c r="K3173" t="s">
        <v>2</v>
      </c>
      <c r="L3173" t="s">
        <v>26</v>
      </c>
      <c r="M3173" t="s">
        <v>7747</v>
      </c>
      <c r="N3173">
        <v>6</v>
      </c>
      <c r="P3173">
        <v>1</v>
      </c>
    </row>
    <row r="3174" spans="1:16" x14ac:dyDescent="0.35">
      <c r="A3174" t="s">
        <v>5120</v>
      </c>
      <c r="B3174" t="s">
        <v>5121</v>
      </c>
      <c r="C3174" t="s">
        <v>1472</v>
      </c>
      <c r="D3174" t="s">
        <v>394</v>
      </c>
      <c r="E3174" t="s">
        <v>1397</v>
      </c>
      <c r="F3174" t="s">
        <v>6437</v>
      </c>
      <c r="H3174" s="1">
        <v>45774</v>
      </c>
      <c r="I3174" t="s">
        <v>193</v>
      </c>
      <c r="J3174" t="s">
        <v>1</v>
      </c>
      <c r="K3174" t="s">
        <v>2</v>
      </c>
      <c r="L3174" t="s">
        <v>26</v>
      </c>
      <c r="M3174" t="s">
        <v>1472</v>
      </c>
      <c r="N3174">
        <v>6</v>
      </c>
      <c r="P3174">
        <v>1</v>
      </c>
    </row>
    <row r="3175" spans="1:16" x14ac:dyDescent="0.35">
      <c r="A3175" t="s">
        <v>5010</v>
      </c>
      <c r="B3175" t="s">
        <v>5015</v>
      </c>
      <c r="C3175" t="s">
        <v>1558</v>
      </c>
      <c r="D3175" t="s">
        <v>394</v>
      </c>
      <c r="E3175" t="s">
        <v>1397</v>
      </c>
      <c r="F3175" t="s">
        <v>6438</v>
      </c>
      <c r="H3175" s="1">
        <v>45774</v>
      </c>
      <c r="I3175" t="s">
        <v>193</v>
      </c>
      <c r="J3175" t="s">
        <v>1</v>
      </c>
      <c r="K3175" t="s">
        <v>2</v>
      </c>
      <c r="L3175" t="s">
        <v>26</v>
      </c>
      <c r="M3175" t="s">
        <v>7747</v>
      </c>
      <c r="N3175">
        <v>6</v>
      </c>
      <c r="P3175">
        <v>1</v>
      </c>
    </row>
    <row r="3176" spans="1:16" x14ac:dyDescent="0.35">
      <c r="A3176" t="s">
        <v>5120</v>
      </c>
      <c r="B3176" t="s">
        <v>5123</v>
      </c>
      <c r="C3176" t="s">
        <v>1402</v>
      </c>
      <c r="D3176" t="s">
        <v>394</v>
      </c>
      <c r="E3176" t="s">
        <v>1397</v>
      </c>
      <c r="F3176" t="s">
        <v>6439</v>
      </c>
      <c r="H3176" s="1">
        <v>45774</v>
      </c>
      <c r="I3176" t="s">
        <v>193</v>
      </c>
      <c r="J3176" t="s">
        <v>1</v>
      </c>
      <c r="K3176" t="s">
        <v>2</v>
      </c>
      <c r="L3176" t="s">
        <v>26</v>
      </c>
      <c r="M3176" t="s">
        <v>7747</v>
      </c>
      <c r="N3176">
        <v>6</v>
      </c>
      <c r="P3176">
        <v>1</v>
      </c>
    </row>
    <row r="3177" spans="1:16" x14ac:dyDescent="0.35">
      <c r="A3177" t="s">
        <v>5005</v>
      </c>
      <c r="B3177" t="s">
        <v>5008</v>
      </c>
      <c r="C3177" t="s">
        <v>1558</v>
      </c>
      <c r="D3177" t="s">
        <v>394</v>
      </c>
      <c r="E3177" t="s">
        <v>1397</v>
      </c>
      <c r="F3177" t="s">
        <v>6440</v>
      </c>
      <c r="H3177" s="1">
        <v>45774</v>
      </c>
      <c r="I3177" t="s">
        <v>193</v>
      </c>
      <c r="J3177" t="s">
        <v>1</v>
      </c>
      <c r="K3177" t="s">
        <v>2</v>
      </c>
      <c r="L3177" t="s">
        <v>26</v>
      </c>
      <c r="M3177" t="s">
        <v>7747</v>
      </c>
      <c r="N3177">
        <v>6</v>
      </c>
      <c r="P3177">
        <v>1</v>
      </c>
    </row>
    <row r="3178" spans="1:16" x14ac:dyDescent="0.35">
      <c r="A3178" t="s">
        <v>5111</v>
      </c>
      <c r="B3178" t="s">
        <v>5112</v>
      </c>
      <c r="C3178" t="s">
        <v>1402</v>
      </c>
      <c r="D3178" t="s">
        <v>394</v>
      </c>
      <c r="E3178" t="s">
        <v>1512</v>
      </c>
      <c r="F3178" t="s">
        <v>6441</v>
      </c>
      <c r="H3178" s="1">
        <v>45774</v>
      </c>
      <c r="I3178" t="s">
        <v>193</v>
      </c>
      <c r="J3178" t="s">
        <v>1</v>
      </c>
      <c r="K3178" t="s">
        <v>2</v>
      </c>
      <c r="L3178" t="s">
        <v>26</v>
      </c>
      <c r="M3178" t="s">
        <v>7747</v>
      </c>
      <c r="N3178">
        <v>6</v>
      </c>
      <c r="P3178">
        <v>1</v>
      </c>
    </row>
    <row r="3179" spans="1:16" x14ac:dyDescent="0.35">
      <c r="A3179" t="s">
        <v>4875</v>
      </c>
      <c r="B3179" t="s">
        <v>4876</v>
      </c>
      <c r="C3179" t="s">
        <v>1558</v>
      </c>
      <c r="D3179" t="s">
        <v>394</v>
      </c>
      <c r="E3179" t="s">
        <v>1397</v>
      </c>
      <c r="F3179" t="s">
        <v>6442</v>
      </c>
      <c r="H3179" s="1">
        <v>45774</v>
      </c>
      <c r="I3179" t="s">
        <v>193</v>
      </c>
      <c r="J3179" t="s">
        <v>1</v>
      </c>
      <c r="K3179" t="s">
        <v>2</v>
      </c>
      <c r="L3179" t="s">
        <v>26</v>
      </c>
      <c r="M3179" t="s">
        <v>7747</v>
      </c>
      <c r="N3179">
        <v>6</v>
      </c>
      <c r="P3179">
        <v>1</v>
      </c>
    </row>
    <row r="3180" spans="1:16" x14ac:dyDescent="0.35">
      <c r="A3180" t="s">
        <v>5120</v>
      </c>
      <c r="B3180" t="s">
        <v>5125</v>
      </c>
      <c r="C3180" t="s">
        <v>1472</v>
      </c>
      <c r="D3180" t="s">
        <v>394</v>
      </c>
      <c r="E3180" t="s">
        <v>1397</v>
      </c>
      <c r="F3180" t="s">
        <v>6443</v>
      </c>
      <c r="H3180" s="1">
        <v>45774</v>
      </c>
      <c r="I3180" t="s">
        <v>193</v>
      </c>
      <c r="J3180" t="s">
        <v>1</v>
      </c>
      <c r="K3180" t="s">
        <v>2</v>
      </c>
      <c r="L3180" t="s">
        <v>26</v>
      </c>
      <c r="M3180" t="s">
        <v>1472</v>
      </c>
      <c r="N3180">
        <v>6</v>
      </c>
      <c r="P3180">
        <v>1</v>
      </c>
    </row>
    <row r="3181" spans="1:16" x14ac:dyDescent="0.35">
      <c r="A3181" t="s">
        <v>5010</v>
      </c>
      <c r="B3181" t="s">
        <v>5017</v>
      </c>
      <c r="C3181" t="s">
        <v>1402</v>
      </c>
      <c r="D3181" t="s">
        <v>394</v>
      </c>
      <c r="E3181" t="s">
        <v>1397</v>
      </c>
      <c r="F3181" t="s">
        <v>6444</v>
      </c>
      <c r="H3181" s="1">
        <v>45774</v>
      </c>
      <c r="I3181" t="s">
        <v>193</v>
      </c>
      <c r="J3181" t="s">
        <v>1</v>
      </c>
      <c r="K3181" t="s">
        <v>2</v>
      </c>
      <c r="L3181" t="s">
        <v>26</v>
      </c>
      <c r="M3181" t="s">
        <v>7747</v>
      </c>
      <c r="N3181">
        <v>6</v>
      </c>
      <c r="P3181">
        <v>1</v>
      </c>
    </row>
    <row r="3182" spans="1:16" x14ac:dyDescent="0.35">
      <c r="A3182" t="s">
        <v>4857</v>
      </c>
      <c r="B3182" t="s">
        <v>4858</v>
      </c>
      <c r="C3182" t="s">
        <v>1558</v>
      </c>
      <c r="D3182" t="s">
        <v>394</v>
      </c>
      <c r="E3182" t="s">
        <v>1397</v>
      </c>
      <c r="F3182" t="s">
        <v>6445</v>
      </c>
      <c r="H3182" s="1">
        <v>45774</v>
      </c>
      <c r="I3182" t="s">
        <v>193</v>
      </c>
      <c r="J3182" t="s">
        <v>1</v>
      </c>
      <c r="K3182" t="s">
        <v>2</v>
      </c>
      <c r="L3182" t="s">
        <v>26</v>
      </c>
      <c r="M3182" t="s">
        <v>7747</v>
      </c>
      <c r="N3182">
        <v>6</v>
      </c>
      <c r="P3182">
        <v>1</v>
      </c>
    </row>
    <row r="3183" spans="1:16" x14ac:dyDescent="0.35">
      <c r="A3183" t="s">
        <v>5064</v>
      </c>
      <c r="B3183" t="s">
        <v>2221</v>
      </c>
      <c r="C3183" t="s">
        <v>1402</v>
      </c>
      <c r="D3183" t="s">
        <v>98</v>
      </c>
      <c r="E3183" t="s">
        <v>1397</v>
      </c>
      <c r="F3183" t="s">
        <v>5065</v>
      </c>
      <c r="H3183" s="1">
        <v>45774</v>
      </c>
      <c r="I3183" t="s">
        <v>193</v>
      </c>
      <c r="J3183" t="s">
        <v>1</v>
      </c>
      <c r="K3183" t="s">
        <v>2</v>
      </c>
      <c r="L3183" t="s">
        <v>26</v>
      </c>
      <c r="M3183" t="s">
        <v>7747</v>
      </c>
      <c r="N3183">
        <v>6</v>
      </c>
      <c r="P3183">
        <v>1</v>
      </c>
    </row>
    <row r="3184" spans="1:16" x14ac:dyDescent="0.35">
      <c r="A3184" t="s">
        <v>5064</v>
      </c>
      <c r="B3184" t="s">
        <v>2042</v>
      </c>
      <c r="C3184" t="s">
        <v>1558</v>
      </c>
      <c r="D3184" t="s">
        <v>98</v>
      </c>
      <c r="E3184" t="s">
        <v>1397</v>
      </c>
      <c r="F3184" t="s">
        <v>6446</v>
      </c>
      <c r="H3184" s="1">
        <v>45774</v>
      </c>
      <c r="I3184" t="s">
        <v>193</v>
      </c>
      <c r="J3184" t="s">
        <v>1</v>
      </c>
      <c r="K3184" t="s">
        <v>2</v>
      </c>
      <c r="L3184" t="s">
        <v>26</v>
      </c>
      <c r="M3184" t="s">
        <v>7747</v>
      </c>
      <c r="N3184">
        <v>6</v>
      </c>
      <c r="P3184">
        <v>1</v>
      </c>
    </row>
    <row r="3185" spans="1:16" x14ac:dyDescent="0.35">
      <c r="A3185" t="s">
        <v>5101</v>
      </c>
      <c r="B3185" t="s">
        <v>1485</v>
      </c>
      <c r="C3185" t="s">
        <v>1558</v>
      </c>
      <c r="D3185" t="s">
        <v>98</v>
      </c>
      <c r="E3185" t="s">
        <v>1397</v>
      </c>
      <c r="F3185" t="s">
        <v>6447</v>
      </c>
      <c r="H3185" s="1">
        <v>45774</v>
      </c>
      <c r="I3185" t="s">
        <v>193</v>
      </c>
      <c r="J3185" t="s">
        <v>1</v>
      </c>
      <c r="K3185" t="s">
        <v>2</v>
      </c>
      <c r="L3185" t="s">
        <v>26</v>
      </c>
      <c r="M3185" t="s">
        <v>7747</v>
      </c>
      <c r="N3185">
        <v>6</v>
      </c>
      <c r="P3185">
        <v>1</v>
      </c>
    </row>
    <row r="3186" spans="1:16" x14ac:dyDescent="0.35">
      <c r="A3186" t="s">
        <v>5132</v>
      </c>
      <c r="B3186" t="s">
        <v>1603</v>
      </c>
      <c r="C3186" t="s">
        <v>1558</v>
      </c>
      <c r="D3186" t="s">
        <v>98</v>
      </c>
      <c r="E3186" t="s">
        <v>1397</v>
      </c>
      <c r="F3186" t="s">
        <v>5133</v>
      </c>
      <c r="H3186" s="1">
        <v>45774</v>
      </c>
      <c r="I3186" t="s">
        <v>193</v>
      </c>
      <c r="J3186" t="s">
        <v>1</v>
      </c>
      <c r="K3186" t="s">
        <v>2</v>
      </c>
      <c r="L3186" t="s">
        <v>26</v>
      </c>
      <c r="M3186" t="s">
        <v>7747</v>
      </c>
      <c r="N3186">
        <v>6</v>
      </c>
      <c r="P3186">
        <v>1</v>
      </c>
    </row>
    <row r="3187" spans="1:16" x14ac:dyDescent="0.35">
      <c r="A3187" t="s">
        <v>5059</v>
      </c>
      <c r="B3187" t="s">
        <v>2242</v>
      </c>
      <c r="C3187" t="s">
        <v>1402</v>
      </c>
      <c r="D3187" t="s">
        <v>98</v>
      </c>
      <c r="E3187" t="s">
        <v>1397</v>
      </c>
      <c r="F3187" t="s">
        <v>5060</v>
      </c>
      <c r="H3187" s="1">
        <v>45774</v>
      </c>
      <c r="I3187" t="s">
        <v>193</v>
      </c>
      <c r="J3187" t="s">
        <v>1</v>
      </c>
      <c r="K3187" t="s">
        <v>2</v>
      </c>
      <c r="L3187" t="s">
        <v>26</v>
      </c>
      <c r="M3187" t="s">
        <v>7747</v>
      </c>
      <c r="N3187">
        <v>6</v>
      </c>
      <c r="P3187">
        <v>1</v>
      </c>
    </row>
    <row r="3188" spans="1:16" x14ac:dyDescent="0.35">
      <c r="A3188" t="s">
        <v>4844</v>
      </c>
      <c r="B3188" t="s">
        <v>2233</v>
      </c>
      <c r="C3188" t="s">
        <v>1558</v>
      </c>
      <c r="D3188" t="s">
        <v>98</v>
      </c>
      <c r="E3188" t="s">
        <v>1397</v>
      </c>
      <c r="F3188" t="s">
        <v>6448</v>
      </c>
      <c r="H3188" s="1">
        <v>45774</v>
      </c>
      <c r="I3188" t="s">
        <v>193</v>
      </c>
      <c r="J3188" t="s">
        <v>1</v>
      </c>
      <c r="K3188" t="s">
        <v>2</v>
      </c>
      <c r="L3188" t="s">
        <v>26</v>
      </c>
      <c r="M3188" t="s">
        <v>7747</v>
      </c>
      <c r="N3188">
        <v>6</v>
      </c>
      <c r="P3188">
        <v>1</v>
      </c>
    </row>
    <row r="3189" spans="1:16" x14ac:dyDescent="0.35">
      <c r="A3189" t="s">
        <v>5059</v>
      </c>
      <c r="B3189" t="s">
        <v>1939</v>
      </c>
      <c r="C3189" t="s">
        <v>1472</v>
      </c>
      <c r="D3189" t="s">
        <v>98</v>
      </c>
      <c r="E3189" t="s">
        <v>1397</v>
      </c>
      <c r="F3189" t="s">
        <v>6449</v>
      </c>
      <c r="H3189" s="1">
        <v>45774</v>
      </c>
      <c r="I3189" t="s">
        <v>193</v>
      </c>
      <c r="J3189" t="s">
        <v>1</v>
      </c>
      <c r="K3189" t="s">
        <v>2</v>
      </c>
      <c r="L3189" t="s">
        <v>26</v>
      </c>
      <c r="M3189" t="s">
        <v>1472</v>
      </c>
      <c r="N3189">
        <v>6</v>
      </c>
      <c r="P3189">
        <v>1</v>
      </c>
    </row>
    <row r="3190" spans="1:16" x14ac:dyDescent="0.35">
      <c r="A3190" t="s">
        <v>5059</v>
      </c>
      <c r="B3190" t="s">
        <v>2560</v>
      </c>
      <c r="C3190" t="s">
        <v>1558</v>
      </c>
      <c r="D3190" t="s">
        <v>98</v>
      </c>
      <c r="E3190" t="s">
        <v>1397</v>
      </c>
      <c r="F3190" t="s">
        <v>5062</v>
      </c>
      <c r="H3190" s="1">
        <v>45774</v>
      </c>
      <c r="I3190" t="s">
        <v>193</v>
      </c>
      <c r="J3190" t="s">
        <v>1</v>
      </c>
      <c r="K3190" t="s">
        <v>2</v>
      </c>
      <c r="L3190" t="s">
        <v>26</v>
      </c>
      <c r="M3190" t="s">
        <v>7747</v>
      </c>
      <c r="N3190">
        <v>6</v>
      </c>
      <c r="P3190">
        <v>1</v>
      </c>
    </row>
    <row r="3191" spans="1:16" x14ac:dyDescent="0.35">
      <c r="A3191" t="s">
        <v>5059</v>
      </c>
      <c r="B3191" t="s">
        <v>1481</v>
      </c>
      <c r="C3191" t="s">
        <v>1558</v>
      </c>
      <c r="D3191" t="s">
        <v>98</v>
      </c>
      <c r="E3191" t="s">
        <v>1397</v>
      </c>
      <c r="F3191" t="s">
        <v>5063</v>
      </c>
      <c r="H3191" s="1">
        <v>45774</v>
      </c>
      <c r="I3191" t="s">
        <v>193</v>
      </c>
      <c r="J3191" t="s">
        <v>1</v>
      </c>
      <c r="K3191" t="s">
        <v>2</v>
      </c>
      <c r="L3191" t="s">
        <v>26</v>
      </c>
      <c r="M3191" t="s">
        <v>7747</v>
      </c>
      <c r="N3191">
        <v>6</v>
      </c>
      <c r="P3191">
        <v>1</v>
      </c>
    </row>
    <row r="3192" spans="1:16" x14ac:dyDescent="0.35">
      <c r="A3192" t="s">
        <v>5075</v>
      </c>
      <c r="B3192" t="s">
        <v>1668</v>
      </c>
      <c r="C3192" t="s">
        <v>1558</v>
      </c>
      <c r="D3192" t="s">
        <v>98</v>
      </c>
      <c r="E3192" t="s">
        <v>1397</v>
      </c>
      <c r="F3192" t="s">
        <v>6450</v>
      </c>
      <c r="H3192" s="1">
        <v>45774</v>
      </c>
      <c r="I3192" t="s">
        <v>193</v>
      </c>
      <c r="J3192" t="s">
        <v>1</v>
      </c>
      <c r="K3192" t="s">
        <v>2</v>
      </c>
      <c r="L3192" t="s">
        <v>26</v>
      </c>
      <c r="M3192" t="s">
        <v>7747</v>
      </c>
      <c r="N3192">
        <v>6</v>
      </c>
      <c r="P3192">
        <v>1</v>
      </c>
    </row>
    <row r="3193" spans="1:16" x14ac:dyDescent="0.35">
      <c r="A3193" t="s">
        <v>5088</v>
      </c>
      <c r="B3193" t="s">
        <v>1439</v>
      </c>
      <c r="C3193" t="s">
        <v>1402</v>
      </c>
      <c r="D3193" t="s">
        <v>98</v>
      </c>
      <c r="E3193" t="s">
        <v>1397</v>
      </c>
      <c r="F3193" t="s">
        <v>5089</v>
      </c>
      <c r="H3193" s="1">
        <v>45774</v>
      </c>
      <c r="I3193" t="s">
        <v>193</v>
      </c>
      <c r="J3193" t="s">
        <v>1</v>
      </c>
      <c r="K3193" t="s">
        <v>2</v>
      </c>
      <c r="L3193" t="s">
        <v>26</v>
      </c>
      <c r="M3193" t="s">
        <v>7747</v>
      </c>
      <c r="N3193">
        <v>6</v>
      </c>
      <c r="P3193">
        <v>1</v>
      </c>
    </row>
    <row r="3194" spans="1:16" x14ac:dyDescent="0.35">
      <c r="A3194" t="s">
        <v>5088</v>
      </c>
      <c r="B3194" t="s">
        <v>3020</v>
      </c>
      <c r="C3194" t="s">
        <v>1558</v>
      </c>
      <c r="D3194" t="s">
        <v>98</v>
      </c>
      <c r="E3194" t="s">
        <v>1397</v>
      </c>
      <c r="F3194" t="s">
        <v>5090</v>
      </c>
      <c r="H3194" s="1">
        <v>45774</v>
      </c>
      <c r="I3194" t="s">
        <v>193</v>
      </c>
      <c r="J3194" t="s">
        <v>1</v>
      </c>
      <c r="K3194" t="s">
        <v>2</v>
      </c>
      <c r="L3194" t="s">
        <v>26</v>
      </c>
      <c r="M3194" t="s">
        <v>7747</v>
      </c>
      <c r="N3194">
        <v>6</v>
      </c>
      <c r="P3194">
        <v>1</v>
      </c>
    </row>
    <row r="3195" spans="1:16" x14ac:dyDescent="0.35">
      <c r="A3195" t="s">
        <v>5088</v>
      </c>
      <c r="B3195" t="s">
        <v>1410</v>
      </c>
      <c r="C3195" t="s">
        <v>1558</v>
      </c>
      <c r="D3195" t="s">
        <v>98</v>
      </c>
      <c r="E3195" t="s">
        <v>1397</v>
      </c>
      <c r="F3195" t="s">
        <v>5091</v>
      </c>
      <c r="H3195" s="1">
        <v>45774</v>
      </c>
      <c r="I3195" t="s">
        <v>193</v>
      </c>
      <c r="J3195" t="s">
        <v>1</v>
      </c>
      <c r="K3195" t="s">
        <v>2</v>
      </c>
      <c r="L3195" t="s">
        <v>26</v>
      </c>
      <c r="M3195" t="s">
        <v>7747</v>
      </c>
      <c r="N3195">
        <v>6</v>
      </c>
      <c r="P3195">
        <v>1</v>
      </c>
    </row>
    <row r="3196" spans="1:16" x14ac:dyDescent="0.35">
      <c r="A3196" t="s">
        <v>5020</v>
      </c>
      <c r="B3196" t="s">
        <v>5021</v>
      </c>
      <c r="C3196" t="s">
        <v>1402</v>
      </c>
      <c r="D3196" t="s">
        <v>98</v>
      </c>
      <c r="E3196" t="s">
        <v>1397</v>
      </c>
      <c r="F3196" t="s">
        <v>5022</v>
      </c>
      <c r="H3196" s="1">
        <v>45774</v>
      </c>
      <c r="I3196" t="s">
        <v>193</v>
      </c>
      <c r="J3196" t="s">
        <v>1</v>
      </c>
      <c r="K3196" t="s">
        <v>2</v>
      </c>
      <c r="L3196" t="s">
        <v>26</v>
      </c>
      <c r="M3196" t="s">
        <v>7747</v>
      </c>
      <c r="N3196">
        <v>6</v>
      </c>
      <c r="P3196">
        <v>1</v>
      </c>
    </row>
    <row r="3197" spans="1:16" x14ac:dyDescent="0.35">
      <c r="A3197" t="s">
        <v>4917</v>
      </c>
      <c r="B3197" t="s">
        <v>1496</v>
      </c>
      <c r="C3197" t="s">
        <v>1558</v>
      </c>
      <c r="D3197" t="s">
        <v>98</v>
      </c>
      <c r="E3197" t="s">
        <v>1397</v>
      </c>
      <c r="F3197" t="s">
        <v>6451</v>
      </c>
      <c r="H3197" s="1">
        <v>45774</v>
      </c>
      <c r="I3197" t="s">
        <v>193</v>
      </c>
      <c r="J3197" t="s">
        <v>1</v>
      </c>
      <c r="K3197" t="s">
        <v>2</v>
      </c>
      <c r="L3197" t="s">
        <v>26</v>
      </c>
      <c r="M3197" t="s">
        <v>7747</v>
      </c>
      <c r="N3197">
        <v>6</v>
      </c>
      <c r="P3197">
        <v>1</v>
      </c>
    </row>
    <row r="3198" spans="1:16" x14ac:dyDescent="0.35">
      <c r="A3198" t="s">
        <v>5020</v>
      </c>
      <c r="B3198" t="s">
        <v>3358</v>
      </c>
      <c r="C3198" t="s">
        <v>1402</v>
      </c>
      <c r="D3198" t="s">
        <v>98</v>
      </c>
      <c r="E3198" t="s">
        <v>1397</v>
      </c>
      <c r="F3198" t="s">
        <v>5023</v>
      </c>
      <c r="H3198" s="1">
        <v>45774</v>
      </c>
      <c r="I3198" t="s">
        <v>193</v>
      </c>
      <c r="J3198" t="s">
        <v>1</v>
      </c>
      <c r="K3198" t="s">
        <v>2</v>
      </c>
      <c r="L3198" t="s">
        <v>26</v>
      </c>
      <c r="M3198" t="s">
        <v>7747</v>
      </c>
      <c r="N3198">
        <v>6</v>
      </c>
      <c r="P3198">
        <v>1</v>
      </c>
    </row>
    <row r="3199" spans="1:16" x14ac:dyDescent="0.35">
      <c r="A3199" t="s">
        <v>5020</v>
      </c>
      <c r="B3199" t="s">
        <v>2219</v>
      </c>
      <c r="C3199" t="s">
        <v>1472</v>
      </c>
      <c r="D3199" t="s">
        <v>98</v>
      </c>
      <c r="E3199" t="s">
        <v>1397</v>
      </c>
      <c r="F3199" t="s">
        <v>6452</v>
      </c>
      <c r="H3199" s="1">
        <v>45774</v>
      </c>
      <c r="I3199" t="s">
        <v>193</v>
      </c>
      <c r="J3199" t="s">
        <v>1</v>
      </c>
      <c r="K3199" t="s">
        <v>2</v>
      </c>
      <c r="L3199" t="s">
        <v>26</v>
      </c>
      <c r="M3199" t="s">
        <v>1472</v>
      </c>
      <c r="N3199">
        <v>6</v>
      </c>
      <c r="P3199">
        <v>1</v>
      </c>
    </row>
    <row r="3200" spans="1:16" x14ac:dyDescent="0.35">
      <c r="A3200" t="s">
        <v>4891</v>
      </c>
      <c r="B3200" t="s">
        <v>2060</v>
      </c>
      <c r="C3200" t="s">
        <v>1402</v>
      </c>
      <c r="D3200" t="s">
        <v>98</v>
      </c>
      <c r="E3200" t="s">
        <v>1397</v>
      </c>
      <c r="F3200" t="s">
        <v>4892</v>
      </c>
      <c r="H3200" s="1">
        <v>45774</v>
      </c>
      <c r="I3200" t="s">
        <v>193</v>
      </c>
      <c r="J3200" t="s">
        <v>1</v>
      </c>
      <c r="K3200" t="s">
        <v>2</v>
      </c>
      <c r="L3200" t="s">
        <v>26</v>
      </c>
      <c r="M3200" t="s">
        <v>7747</v>
      </c>
      <c r="N3200">
        <v>6</v>
      </c>
      <c r="P3200">
        <v>1</v>
      </c>
    </row>
    <row r="3201" spans="1:16" x14ac:dyDescent="0.35">
      <c r="A3201" t="s">
        <v>4891</v>
      </c>
      <c r="B3201" t="s">
        <v>4893</v>
      </c>
      <c r="C3201" t="s">
        <v>1472</v>
      </c>
      <c r="D3201" t="s">
        <v>98</v>
      </c>
      <c r="E3201" t="s">
        <v>1397</v>
      </c>
      <c r="F3201" t="s">
        <v>6453</v>
      </c>
      <c r="H3201" s="1">
        <v>45774</v>
      </c>
      <c r="I3201" t="s">
        <v>193</v>
      </c>
      <c r="J3201" t="s">
        <v>1</v>
      </c>
      <c r="K3201" t="s">
        <v>2</v>
      </c>
      <c r="L3201" t="s">
        <v>26</v>
      </c>
      <c r="M3201" t="s">
        <v>1472</v>
      </c>
      <c r="N3201">
        <v>6</v>
      </c>
      <c r="P3201">
        <v>1</v>
      </c>
    </row>
    <row r="3202" spans="1:16" x14ac:dyDescent="0.35">
      <c r="A3202" t="s">
        <v>4891</v>
      </c>
      <c r="B3202" t="s">
        <v>2822</v>
      </c>
      <c r="C3202" t="s">
        <v>1472</v>
      </c>
      <c r="D3202" t="s">
        <v>98</v>
      </c>
      <c r="E3202" t="s">
        <v>1397</v>
      </c>
      <c r="F3202" t="s">
        <v>6454</v>
      </c>
      <c r="H3202" s="1">
        <v>45774</v>
      </c>
      <c r="I3202" t="s">
        <v>193</v>
      </c>
      <c r="J3202" t="s">
        <v>1</v>
      </c>
      <c r="K3202" t="s">
        <v>2</v>
      </c>
      <c r="L3202" t="s">
        <v>26</v>
      </c>
      <c r="M3202" t="s">
        <v>1472</v>
      </c>
      <c r="N3202">
        <v>6</v>
      </c>
      <c r="P3202">
        <v>1</v>
      </c>
    </row>
    <row r="3203" spans="1:16" x14ac:dyDescent="0.35">
      <c r="A3203" t="s">
        <v>4017</v>
      </c>
      <c r="B3203" t="s">
        <v>4846</v>
      </c>
      <c r="C3203" t="s">
        <v>1558</v>
      </c>
      <c r="D3203" t="s">
        <v>98</v>
      </c>
      <c r="E3203" t="s">
        <v>1397</v>
      </c>
      <c r="F3203" t="s">
        <v>4847</v>
      </c>
      <c r="H3203" s="1">
        <v>45774</v>
      </c>
      <c r="I3203" t="s">
        <v>193</v>
      </c>
      <c r="J3203" t="s">
        <v>1</v>
      </c>
      <c r="K3203" t="s">
        <v>2</v>
      </c>
      <c r="L3203" t="s">
        <v>26</v>
      </c>
      <c r="M3203" t="s">
        <v>7747</v>
      </c>
      <c r="N3203">
        <v>6</v>
      </c>
      <c r="P3203">
        <v>1</v>
      </c>
    </row>
    <row r="3204" spans="1:16" x14ac:dyDescent="0.35">
      <c r="A3204" t="s">
        <v>5159</v>
      </c>
      <c r="B3204" t="s">
        <v>3445</v>
      </c>
      <c r="C3204" t="s">
        <v>1558</v>
      </c>
      <c r="D3204" t="s">
        <v>98</v>
      </c>
      <c r="E3204" t="s">
        <v>1397</v>
      </c>
      <c r="F3204" t="s">
        <v>5160</v>
      </c>
      <c r="H3204" s="1">
        <v>45774</v>
      </c>
      <c r="I3204" t="s">
        <v>193</v>
      </c>
      <c r="J3204" t="s">
        <v>1</v>
      </c>
      <c r="K3204" t="s">
        <v>2</v>
      </c>
      <c r="L3204" t="s">
        <v>26</v>
      </c>
      <c r="M3204" t="s">
        <v>7747</v>
      </c>
      <c r="N3204">
        <v>6</v>
      </c>
      <c r="P3204">
        <v>1</v>
      </c>
    </row>
    <row r="3205" spans="1:16" x14ac:dyDescent="0.35">
      <c r="A3205" t="s">
        <v>5159</v>
      </c>
      <c r="B3205" t="s">
        <v>2242</v>
      </c>
      <c r="C3205" t="s">
        <v>1402</v>
      </c>
      <c r="D3205" t="s">
        <v>98</v>
      </c>
      <c r="E3205" t="s">
        <v>1397</v>
      </c>
      <c r="F3205" t="s">
        <v>5161</v>
      </c>
      <c r="H3205" s="1">
        <v>45774</v>
      </c>
      <c r="I3205" t="s">
        <v>193</v>
      </c>
      <c r="J3205" t="s">
        <v>1</v>
      </c>
      <c r="K3205" t="s">
        <v>2</v>
      </c>
      <c r="L3205" t="s">
        <v>26</v>
      </c>
      <c r="M3205" t="s">
        <v>7747</v>
      </c>
      <c r="N3205">
        <v>6</v>
      </c>
      <c r="P3205">
        <v>1</v>
      </c>
    </row>
    <row r="3206" spans="1:16" x14ac:dyDescent="0.35">
      <c r="A3206" t="s">
        <v>5166</v>
      </c>
      <c r="B3206" t="s">
        <v>1894</v>
      </c>
      <c r="C3206" t="s">
        <v>1558</v>
      </c>
      <c r="D3206" t="s">
        <v>98</v>
      </c>
      <c r="E3206" t="s">
        <v>1397</v>
      </c>
      <c r="F3206" t="s">
        <v>5167</v>
      </c>
      <c r="H3206" s="1">
        <v>45774</v>
      </c>
      <c r="I3206" t="s">
        <v>193</v>
      </c>
      <c r="J3206" t="s">
        <v>1</v>
      </c>
      <c r="K3206" t="s">
        <v>2</v>
      </c>
      <c r="L3206" t="s">
        <v>26</v>
      </c>
      <c r="M3206" t="s">
        <v>7747</v>
      </c>
      <c r="N3206">
        <v>6</v>
      </c>
      <c r="P3206">
        <v>1</v>
      </c>
    </row>
    <row r="3207" spans="1:16" x14ac:dyDescent="0.35">
      <c r="A3207" t="s">
        <v>5159</v>
      </c>
      <c r="B3207" t="s">
        <v>1439</v>
      </c>
      <c r="C3207" t="s">
        <v>1402</v>
      </c>
      <c r="D3207" t="s">
        <v>98</v>
      </c>
      <c r="E3207" t="s">
        <v>1397</v>
      </c>
      <c r="F3207" t="s">
        <v>5162</v>
      </c>
      <c r="H3207" s="1">
        <v>45774</v>
      </c>
      <c r="I3207" t="s">
        <v>193</v>
      </c>
      <c r="J3207" t="s">
        <v>1</v>
      </c>
      <c r="K3207" t="s">
        <v>2</v>
      </c>
      <c r="L3207" t="s">
        <v>26</v>
      </c>
      <c r="M3207" t="s">
        <v>7747</v>
      </c>
      <c r="N3207">
        <v>6</v>
      </c>
      <c r="P3207">
        <v>1</v>
      </c>
    </row>
    <row r="3208" spans="1:16" x14ac:dyDescent="0.35">
      <c r="A3208" t="s">
        <v>4891</v>
      </c>
      <c r="B3208" t="s">
        <v>3020</v>
      </c>
      <c r="C3208" t="s">
        <v>1558</v>
      </c>
      <c r="D3208" t="s">
        <v>98</v>
      </c>
      <c r="E3208" t="s">
        <v>1397</v>
      </c>
      <c r="F3208" t="s">
        <v>4896</v>
      </c>
      <c r="H3208" s="1">
        <v>45774</v>
      </c>
      <c r="I3208" t="s">
        <v>193</v>
      </c>
      <c r="J3208" t="s">
        <v>1</v>
      </c>
      <c r="K3208" t="s">
        <v>2</v>
      </c>
      <c r="L3208" t="s">
        <v>26</v>
      </c>
      <c r="M3208" t="s">
        <v>7747</v>
      </c>
      <c r="N3208">
        <v>6</v>
      </c>
      <c r="P3208">
        <v>1</v>
      </c>
    </row>
    <row r="3209" spans="1:16" x14ac:dyDescent="0.35">
      <c r="A3209" t="s">
        <v>4870</v>
      </c>
      <c r="B3209" t="s">
        <v>1439</v>
      </c>
      <c r="C3209" t="s">
        <v>1402</v>
      </c>
      <c r="D3209" t="s">
        <v>98</v>
      </c>
      <c r="E3209" t="s">
        <v>1397</v>
      </c>
      <c r="F3209" t="s">
        <v>4871</v>
      </c>
      <c r="H3209" s="1">
        <v>45774</v>
      </c>
      <c r="I3209" t="s">
        <v>193</v>
      </c>
      <c r="J3209" t="s">
        <v>1</v>
      </c>
      <c r="K3209" t="s">
        <v>2</v>
      </c>
      <c r="L3209" t="s">
        <v>26</v>
      </c>
      <c r="M3209" t="s">
        <v>7747</v>
      </c>
      <c r="N3209">
        <v>6</v>
      </c>
      <c r="P3209">
        <v>1</v>
      </c>
    </row>
    <row r="3210" spans="1:16" x14ac:dyDescent="0.35">
      <c r="A3210" t="s">
        <v>1986</v>
      </c>
      <c r="B3210" t="s">
        <v>1911</v>
      </c>
      <c r="C3210" t="s">
        <v>1558</v>
      </c>
      <c r="D3210" t="s">
        <v>98</v>
      </c>
      <c r="E3210" t="s">
        <v>1397</v>
      </c>
      <c r="F3210" t="s">
        <v>6455</v>
      </c>
      <c r="H3210" s="1">
        <v>45774</v>
      </c>
      <c r="I3210" t="s">
        <v>193</v>
      </c>
      <c r="J3210" t="s">
        <v>1</v>
      </c>
      <c r="K3210" t="s">
        <v>2</v>
      </c>
      <c r="L3210" t="s">
        <v>26</v>
      </c>
      <c r="M3210" t="s">
        <v>7747</v>
      </c>
      <c r="N3210">
        <v>6</v>
      </c>
      <c r="P3210">
        <v>1</v>
      </c>
    </row>
    <row r="3211" spans="1:16" x14ac:dyDescent="0.35">
      <c r="A3211" t="s">
        <v>5097</v>
      </c>
      <c r="B3211" t="s">
        <v>1932</v>
      </c>
      <c r="C3211" t="s">
        <v>1402</v>
      </c>
      <c r="D3211" t="s">
        <v>98</v>
      </c>
      <c r="E3211" t="s">
        <v>1397</v>
      </c>
      <c r="F3211" t="s">
        <v>5098</v>
      </c>
      <c r="H3211" s="1">
        <v>45774</v>
      </c>
      <c r="I3211" t="s">
        <v>193</v>
      </c>
      <c r="J3211" t="s">
        <v>1</v>
      </c>
      <c r="K3211" t="s">
        <v>2</v>
      </c>
      <c r="L3211" t="s">
        <v>26</v>
      </c>
      <c r="M3211" t="s">
        <v>7747</v>
      </c>
      <c r="N3211">
        <v>6</v>
      </c>
      <c r="P3211">
        <v>1</v>
      </c>
    </row>
    <row r="3212" spans="1:16" x14ac:dyDescent="0.35">
      <c r="A3212" t="s">
        <v>4886</v>
      </c>
      <c r="B3212" t="s">
        <v>4887</v>
      </c>
      <c r="C3212" t="s">
        <v>1558</v>
      </c>
      <c r="D3212" t="s">
        <v>98</v>
      </c>
      <c r="E3212" t="s">
        <v>1397</v>
      </c>
      <c r="F3212" t="s">
        <v>4888</v>
      </c>
      <c r="H3212" s="1">
        <v>45774</v>
      </c>
      <c r="I3212" t="s">
        <v>193</v>
      </c>
      <c r="J3212" t="s">
        <v>1</v>
      </c>
      <c r="K3212" t="s">
        <v>2</v>
      </c>
      <c r="L3212" t="s">
        <v>26</v>
      </c>
      <c r="M3212" t="s">
        <v>7747</v>
      </c>
      <c r="N3212">
        <v>6</v>
      </c>
      <c r="P3212">
        <v>1</v>
      </c>
    </row>
    <row r="3213" spans="1:16" x14ac:dyDescent="0.35">
      <c r="A3213" t="s">
        <v>6456</v>
      </c>
      <c r="B3213" t="s">
        <v>2719</v>
      </c>
      <c r="C3213" t="s">
        <v>1402</v>
      </c>
      <c r="D3213" t="s">
        <v>332</v>
      </c>
      <c r="E3213" t="s">
        <v>1397</v>
      </c>
      <c r="F3213" t="s">
        <v>6457</v>
      </c>
      <c r="H3213" s="1">
        <v>45774</v>
      </c>
      <c r="I3213" t="s">
        <v>193</v>
      </c>
      <c r="J3213" t="s">
        <v>1</v>
      </c>
      <c r="K3213" t="s">
        <v>2</v>
      </c>
      <c r="L3213" t="s">
        <v>26</v>
      </c>
      <c r="M3213" t="s">
        <v>7747</v>
      </c>
      <c r="N3213">
        <v>6</v>
      </c>
      <c r="P3213">
        <v>1</v>
      </c>
    </row>
    <row r="3214" spans="1:16" x14ac:dyDescent="0.35">
      <c r="A3214" t="s">
        <v>6456</v>
      </c>
      <c r="B3214" t="s">
        <v>6458</v>
      </c>
      <c r="C3214" t="s">
        <v>1402</v>
      </c>
      <c r="D3214" t="s">
        <v>332</v>
      </c>
      <c r="E3214" t="s">
        <v>1397</v>
      </c>
      <c r="F3214" t="s">
        <v>6459</v>
      </c>
      <c r="H3214" s="1">
        <v>45774</v>
      </c>
      <c r="I3214" t="s">
        <v>193</v>
      </c>
      <c r="J3214" t="s">
        <v>1</v>
      </c>
      <c r="K3214" t="s">
        <v>2</v>
      </c>
      <c r="L3214" t="s">
        <v>26</v>
      </c>
      <c r="M3214" t="s">
        <v>7747</v>
      </c>
      <c r="N3214">
        <v>6</v>
      </c>
      <c r="P3214">
        <v>1</v>
      </c>
    </row>
    <row r="3215" spans="1:16" x14ac:dyDescent="0.35">
      <c r="A3215" t="s">
        <v>6456</v>
      </c>
      <c r="B3215" t="s">
        <v>1442</v>
      </c>
      <c r="C3215" t="s">
        <v>1402</v>
      </c>
      <c r="D3215" t="s">
        <v>332</v>
      </c>
      <c r="E3215" t="s">
        <v>1397</v>
      </c>
      <c r="F3215" t="s">
        <v>6460</v>
      </c>
      <c r="H3215" s="1">
        <v>45774</v>
      </c>
      <c r="I3215" t="s">
        <v>193</v>
      </c>
      <c r="J3215" t="s">
        <v>1</v>
      </c>
      <c r="K3215" t="s">
        <v>2</v>
      </c>
      <c r="L3215" t="s">
        <v>26</v>
      </c>
      <c r="M3215" t="s">
        <v>7747</v>
      </c>
      <c r="N3215">
        <v>6</v>
      </c>
      <c r="P3215">
        <v>1</v>
      </c>
    </row>
    <row r="3216" spans="1:16" x14ac:dyDescent="0.35">
      <c r="A3216" t="s">
        <v>4060</v>
      </c>
      <c r="B3216" t="s">
        <v>1551</v>
      </c>
      <c r="C3216" t="s">
        <v>1402</v>
      </c>
      <c r="D3216" t="s">
        <v>332</v>
      </c>
      <c r="E3216" t="s">
        <v>1397</v>
      </c>
      <c r="F3216" t="s">
        <v>4061</v>
      </c>
      <c r="H3216" s="1">
        <v>45774</v>
      </c>
      <c r="I3216" t="s">
        <v>193</v>
      </c>
      <c r="J3216" t="s">
        <v>1</v>
      </c>
      <c r="K3216" t="s">
        <v>2</v>
      </c>
      <c r="L3216" t="s">
        <v>26</v>
      </c>
      <c r="M3216" t="s">
        <v>7747</v>
      </c>
      <c r="N3216">
        <v>6</v>
      </c>
      <c r="P3216">
        <v>1</v>
      </c>
    </row>
    <row r="3217" spans="1:16" x14ac:dyDescent="0.35">
      <c r="A3217" t="s">
        <v>4062</v>
      </c>
      <c r="B3217" t="s">
        <v>4063</v>
      </c>
      <c r="C3217" t="s">
        <v>1396</v>
      </c>
      <c r="D3217" t="s">
        <v>332</v>
      </c>
      <c r="E3217" t="s">
        <v>1397</v>
      </c>
      <c r="F3217" t="s">
        <v>4064</v>
      </c>
      <c r="H3217" s="1">
        <v>45774</v>
      </c>
      <c r="I3217" t="s">
        <v>193</v>
      </c>
      <c r="J3217" t="s">
        <v>1</v>
      </c>
      <c r="K3217" t="s">
        <v>2</v>
      </c>
      <c r="L3217" t="s">
        <v>26</v>
      </c>
      <c r="M3217" t="s">
        <v>7747</v>
      </c>
      <c r="N3217">
        <v>6</v>
      </c>
      <c r="P3217">
        <v>1</v>
      </c>
    </row>
    <row r="3218" spans="1:16" x14ac:dyDescent="0.35">
      <c r="A3218" t="s">
        <v>6461</v>
      </c>
      <c r="B3218" t="s">
        <v>6462</v>
      </c>
      <c r="C3218" t="s">
        <v>1396</v>
      </c>
      <c r="D3218" t="s">
        <v>332</v>
      </c>
      <c r="E3218" t="s">
        <v>1397</v>
      </c>
      <c r="F3218" t="s">
        <v>6463</v>
      </c>
      <c r="H3218" s="1">
        <v>45774</v>
      </c>
      <c r="I3218" t="s">
        <v>193</v>
      </c>
      <c r="J3218" t="s">
        <v>1</v>
      </c>
      <c r="K3218" t="s">
        <v>2</v>
      </c>
      <c r="L3218" t="s">
        <v>26</v>
      </c>
      <c r="M3218" t="s">
        <v>7747</v>
      </c>
      <c r="N3218">
        <v>6</v>
      </c>
      <c r="P3218">
        <v>1</v>
      </c>
    </row>
    <row r="3219" spans="1:16" x14ac:dyDescent="0.35">
      <c r="A3219" t="s">
        <v>4053</v>
      </c>
      <c r="B3219" t="s">
        <v>1972</v>
      </c>
      <c r="C3219" t="s">
        <v>1402</v>
      </c>
      <c r="D3219" t="s">
        <v>385</v>
      </c>
      <c r="E3219" t="s">
        <v>1397</v>
      </c>
      <c r="F3219" t="s">
        <v>4054</v>
      </c>
      <c r="H3219" s="1">
        <v>45774</v>
      </c>
      <c r="I3219" t="s">
        <v>193</v>
      </c>
      <c r="J3219" t="s">
        <v>1</v>
      </c>
      <c r="K3219" t="s">
        <v>2</v>
      </c>
      <c r="L3219" t="s">
        <v>26</v>
      </c>
      <c r="M3219" t="s">
        <v>7747</v>
      </c>
      <c r="N3219">
        <v>6</v>
      </c>
      <c r="P3219">
        <v>1</v>
      </c>
    </row>
    <row r="3220" spans="1:16" x14ac:dyDescent="0.35">
      <c r="A3220" t="s">
        <v>4022</v>
      </c>
      <c r="B3220" t="s">
        <v>4055</v>
      </c>
      <c r="C3220" t="s">
        <v>1396</v>
      </c>
      <c r="D3220" t="s">
        <v>385</v>
      </c>
      <c r="E3220" t="s">
        <v>1397</v>
      </c>
      <c r="F3220" t="s">
        <v>4056</v>
      </c>
      <c r="H3220" s="1">
        <v>45774</v>
      </c>
      <c r="I3220" t="s">
        <v>193</v>
      </c>
      <c r="J3220" t="s">
        <v>1</v>
      </c>
      <c r="K3220" t="s">
        <v>2</v>
      </c>
      <c r="L3220" t="s">
        <v>26</v>
      </c>
      <c r="M3220" t="s">
        <v>7747</v>
      </c>
      <c r="N3220">
        <v>6</v>
      </c>
      <c r="P3220">
        <v>1</v>
      </c>
    </row>
    <row r="3221" spans="1:16" x14ac:dyDescent="0.35">
      <c r="A3221" t="s">
        <v>6464</v>
      </c>
      <c r="B3221" t="s">
        <v>6235</v>
      </c>
      <c r="C3221" t="s">
        <v>1396</v>
      </c>
      <c r="D3221" t="s">
        <v>385</v>
      </c>
      <c r="E3221" t="s">
        <v>1397</v>
      </c>
      <c r="F3221" t="s">
        <v>6465</v>
      </c>
      <c r="H3221" s="1">
        <v>45774</v>
      </c>
      <c r="I3221" t="s">
        <v>193</v>
      </c>
      <c r="J3221" t="s">
        <v>1</v>
      </c>
      <c r="K3221" t="s">
        <v>2</v>
      </c>
      <c r="L3221" t="s">
        <v>26</v>
      </c>
      <c r="M3221" t="s">
        <v>7747</v>
      </c>
      <c r="N3221">
        <v>6</v>
      </c>
      <c r="P3221">
        <v>1</v>
      </c>
    </row>
    <row r="3222" spans="1:16" x14ac:dyDescent="0.35">
      <c r="A3222" t="s">
        <v>1420</v>
      </c>
      <c r="B3222" t="s">
        <v>2130</v>
      </c>
      <c r="C3222" t="s">
        <v>1402</v>
      </c>
      <c r="D3222" t="s">
        <v>385</v>
      </c>
      <c r="E3222" t="s">
        <v>1397</v>
      </c>
      <c r="F3222" t="s">
        <v>6466</v>
      </c>
      <c r="H3222" s="1">
        <v>45774</v>
      </c>
      <c r="I3222" t="s">
        <v>193</v>
      </c>
      <c r="J3222" t="s">
        <v>1</v>
      </c>
      <c r="K3222" t="s">
        <v>2</v>
      </c>
      <c r="L3222" t="s">
        <v>26</v>
      </c>
      <c r="M3222" t="s">
        <v>7747</v>
      </c>
      <c r="N3222">
        <v>6</v>
      </c>
      <c r="P3222">
        <v>1</v>
      </c>
    </row>
    <row r="3223" spans="1:16" x14ac:dyDescent="0.35">
      <c r="A3223" t="s">
        <v>6467</v>
      </c>
      <c r="B3223" t="s">
        <v>2201</v>
      </c>
      <c r="C3223" t="s">
        <v>1396</v>
      </c>
      <c r="D3223" t="s">
        <v>385</v>
      </c>
      <c r="E3223" t="s">
        <v>1397</v>
      </c>
      <c r="F3223" t="s">
        <v>6468</v>
      </c>
      <c r="H3223" s="1">
        <v>45774</v>
      </c>
      <c r="I3223" t="s">
        <v>193</v>
      </c>
      <c r="J3223" t="s">
        <v>1</v>
      </c>
      <c r="K3223" t="s">
        <v>2</v>
      </c>
      <c r="L3223" t="s">
        <v>26</v>
      </c>
      <c r="M3223" t="s">
        <v>7747</v>
      </c>
      <c r="N3223">
        <v>6</v>
      </c>
      <c r="P3223">
        <v>1</v>
      </c>
    </row>
    <row r="3224" spans="1:16" x14ac:dyDescent="0.35">
      <c r="A3224" t="s">
        <v>1556</v>
      </c>
      <c r="B3224" t="s">
        <v>1951</v>
      </c>
      <c r="C3224" t="s">
        <v>1402</v>
      </c>
      <c r="D3224" t="s">
        <v>385</v>
      </c>
      <c r="E3224" t="s">
        <v>1397</v>
      </c>
      <c r="F3224" t="s">
        <v>6469</v>
      </c>
      <c r="H3224" s="1">
        <v>45774</v>
      </c>
      <c r="I3224" t="s">
        <v>193</v>
      </c>
      <c r="J3224" t="s">
        <v>1</v>
      </c>
      <c r="K3224" t="s">
        <v>2</v>
      </c>
      <c r="L3224" t="s">
        <v>26</v>
      </c>
      <c r="M3224" t="s">
        <v>7747</v>
      </c>
      <c r="N3224">
        <v>6</v>
      </c>
      <c r="P3224">
        <v>1</v>
      </c>
    </row>
    <row r="3225" spans="1:16" x14ac:dyDescent="0.35">
      <c r="A3225" t="s">
        <v>4872</v>
      </c>
      <c r="B3225" t="s">
        <v>2248</v>
      </c>
      <c r="C3225" t="s">
        <v>1396</v>
      </c>
      <c r="D3225" t="s">
        <v>6470</v>
      </c>
      <c r="E3225" t="s">
        <v>1397</v>
      </c>
      <c r="F3225" t="s">
        <v>4873</v>
      </c>
      <c r="H3225" s="1">
        <v>45774</v>
      </c>
      <c r="I3225" t="s">
        <v>193</v>
      </c>
      <c r="J3225" t="s">
        <v>1</v>
      </c>
      <c r="K3225" t="s">
        <v>2</v>
      </c>
      <c r="L3225" t="s">
        <v>26</v>
      </c>
      <c r="M3225" t="s">
        <v>7747</v>
      </c>
      <c r="N3225">
        <v>6</v>
      </c>
      <c r="P3225">
        <v>1</v>
      </c>
    </row>
    <row r="3226" spans="1:16" x14ac:dyDescent="0.35">
      <c r="A3226" t="s">
        <v>4872</v>
      </c>
      <c r="B3226" t="s">
        <v>1481</v>
      </c>
      <c r="C3226" t="s">
        <v>1402</v>
      </c>
      <c r="D3226" t="s">
        <v>6470</v>
      </c>
      <c r="E3226" t="s">
        <v>1397</v>
      </c>
      <c r="F3226" t="s">
        <v>4874</v>
      </c>
      <c r="H3226" s="1">
        <v>45774</v>
      </c>
      <c r="I3226" t="s">
        <v>193</v>
      </c>
      <c r="J3226" t="s">
        <v>1</v>
      </c>
      <c r="K3226" t="s">
        <v>2</v>
      </c>
      <c r="L3226" t="s">
        <v>26</v>
      </c>
      <c r="M3226" t="s">
        <v>7747</v>
      </c>
      <c r="N3226">
        <v>6</v>
      </c>
      <c r="P3226">
        <v>1</v>
      </c>
    </row>
    <row r="3227" spans="1:16" x14ac:dyDescent="0.35">
      <c r="A3227" t="s">
        <v>4995</v>
      </c>
      <c r="B3227" t="s">
        <v>1425</v>
      </c>
      <c r="C3227" t="s">
        <v>1396</v>
      </c>
      <c r="D3227" t="s">
        <v>6470</v>
      </c>
      <c r="E3227" t="s">
        <v>1397</v>
      </c>
      <c r="F3227" t="s">
        <v>4996</v>
      </c>
      <c r="H3227" s="1">
        <v>45774</v>
      </c>
      <c r="I3227" t="s">
        <v>193</v>
      </c>
      <c r="J3227" t="s">
        <v>1</v>
      </c>
      <c r="K3227" t="s">
        <v>2</v>
      </c>
      <c r="L3227" t="s">
        <v>26</v>
      </c>
      <c r="M3227" t="s">
        <v>7747</v>
      </c>
      <c r="N3227">
        <v>6</v>
      </c>
      <c r="P3227">
        <v>1</v>
      </c>
    </row>
    <row r="3228" spans="1:16" x14ac:dyDescent="0.35">
      <c r="A3228" t="s">
        <v>5083</v>
      </c>
      <c r="B3228" t="s">
        <v>4785</v>
      </c>
      <c r="C3228" t="s">
        <v>1396</v>
      </c>
      <c r="D3228" t="s">
        <v>6470</v>
      </c>
      <c r="E3228" t="s">
        <v>1397</v>
      </c>
      <c r="F3228" t="s">
        <v>5084</v>
      </c>
      <c r="H3228" s="1">
        <v>45774</v>
      </c>
      <c r="I3228" t="s">
        <v>193</v>
      </c>
      <c r="J3228" t="s">
        <v>1</v>
      </c>
      <c r="K3228" t="s">
        <v>2</v>
      </c>
      <c r="L3228" t="s">
        <v>26</v>
      </c>
      <c r="M3228" t="s">
        <v>7747</v>
      </c>
      <c r="N3228">
        <v>6</v>
      </c>
      <c r="P3228">
        <v>1</v>
      </c>
    </row>
    <row r="3229" spans="1:16" x14ac:dyDescent="0.35">
      <c r="A3229" t="s">
        <v>4995</v>
      </c>
      <c r="B3229" t="s">
        <v>4997</v>
      </c>
      <c r="C3229" t="s">
        <v>1402</v>
      </c>
      <c r="D3229" t="s">
        <v>6470</v>
      </c>
      <c r="E3229" t="s">
        <v>1397</v>
      </c>
      <c r="F3229" t="s">
        <v>6471</v>
      </c>
      <c r="H3229" s="1">
        <v>45774</v>
      </c>
      <c r="I3229" t="s">
        <v>193</v>
      </c>
      <c r="J3229" t="s">
        <v>1</v>
      </c>
      <c r="K3229" t="s">
        <v>2</v>
      </c>
      <c r="L3229" t="s">
        <v>26</v>
      </c>
      <c r="M3229" t="s">
        <v>7747</v>
      </c>
      <c r="N3229">
        <v>6</v>
      </c>
      <c r="P3229">
        <v>1</v>
      </c>
    </row>
    <row r="3230" spans="1:16" x14ac:dyDescent="0.35">
      <c r="A3230" t="s">
        <v>5157</v>
      </c>
      <c r="B3230" t="s">
        <v>2723</v>
      </c>
      <c r="C3230" t="s">
        <v>1396</v>
      </c>
      <c r="D3230" t="s">
        <v>6470</v>
      </c>
      <c r="E3230" t="s">
        <v>1397</v>
      </c>
      <c r="F3230" t="s">
        <v>5158</v>
      </c>
      <c r="H3230" s="1">
        <v>45774</v>
      </c>
      <c r="I3230" t="s">
        <v>193</v>
      </c>
      <c r="J3230" t="s">
        <v>1</v>
      </c>
      <c r="K3230" t="s">
        <v>2</v>
      </c>
      <c r="L3230" t="s">
        <v>26</v>
      </c>
      <c r="M3230" t="s">
        <v>7747</v>
      </c>
      <c r="N3230">
        <v>6</v>
      </c>
      <c r="P3230">
        <v>1</v>
      </c>
    </row>
    <row r="3231" spans="1:16" x14ac:dyDescent="0.35">
      <c r="A3231" t="s">
        <v>4901</v>
      </c>
      <c r="B3231" t="s">
        <v>2060</v>
      </c>
      <c r="C3231" t="s">
        <v>1402</v>
      </c>
      <c r="D3231" t="s">
        <v>6470</v>
      </c>
      <c r="E3231" t="s">
        <v>1397</v>
      </c>
      <c r="F3231" t="s">
        <v>4902</v>
      </c>
      <c r="H3231" s="1">
        <v>45774</v>
      </c>
      <c r="I3231" t="s">
        <v>193</v>
      </c>
      <c r="J3231" t="s">
        <v>1</v>
      </c>
      <c r="K3231" t="s">
        <v>2</v>
      </c>
      <c r="L3231" t="s">
        <v>26</v>
      </c>
      <c r="M3231" t="s">
        <v>7747</v>
      </c>
      <c r="N3231">
        <v>6</v>
      </c>
      <c r="P3231">
        <v>1</v>
      </c>
    </row>
    <row r="3232" spans="1:16" x14ac:dyDescent="0.35">
      <c r="A3232" t="s">
        <v>4901</v>
      </c>
      <c r="B3232" t="s">
        <v>2233</v>
      </c>
      <c r="C3232" t="s">
        <v>1396</v>
      </c>
      <c r="D3232" t="s">
        <v>6470</v>
      </c>
      <c r="E3232" t="s">
        <v>1397</v>
      </c>
      <c r="F3232" t="s">
        <v>4903</v>
      </c>
      <c r="H3232" s="1">
        <v>45774</v>
      </c>
      <c r="I3232" t="s">
        <v>193</v>
      </c>
      <c r="J3232" t="s">
        <v>1</v>
      </c>
      <c r="K3232" t="s">
        <v>2</v>
      </c>
      <c r="L3232" t="s">
        <v>26</v>
      </c>
      <c r="M3232" t="s">
        <v>7747</v>
      </c>
      <c r="N3232">
        <v>6</v>
      </c>
      <c r="P3232">
        <v>1</v>
      </c>
    </row>
    <row r="3233" spans="1:16" x14ac:dyDescent="0.35">
      <c r="A3233" t="s">
        <v>4901</v>
      </c>
      <c r="B3233" t="s">
        <v>2306</v>
      </c>
      <c r="C3233" t="s">
        <v>1402</v>
      </c>
      <c r="D3233" t="s">
        <v>6470</v>
      </c>
      <c r="E3233" t="s">
        <v>1397</v>
      </c>
      <c r="F3233" t="s">
        <v>4904</v>
      </c>
      <c r="H3233" s="1">
        <v>45774</v>
      </c>
      <c r="I3233" t="s">
        <v>193</v>
      </c>
      <c r="J3233" t="s">
        <v>1</v>
      </c>
      <c r="K3233" t="s">
        <v>2</v>
      </c>
      <c r="L3233" t="s">
        <v>26</v>
      </c>
      <c r="M3233" t="s">
        <v>7747</v>
      </c>
      <c r="N3233">
        <v>6</v>
      </c>
      <c r="P3233">
        <v>1</v>
      </c>
    </row>
    <row r="3234" spans="1:16" x14ac:dyDescent="0.35">
      <c r="A3234" t="s">
        <v>5053</v>
      </c>
      <c r="B3234" t="s">
        <v>1608</v>
      </c>
      <c r="C3234" t="s">
        <v>1396</v>
      </c>
      <c r="D3234" t="s">
        <v>6470</v>
      </c>
      <c r="E3234" t="s">
        <v>1397</v>
      </c>
      <c r="F3234" t="s">
        <v>5054</v>
      </c>
      <c r="H3234" s="1">
        <v>45774</v>
      </c>
      <c r="I3234" t="s">
        <v>193</v>
      </c>
      <c r="J3234" t="s">
        <v>1</v>
      </c>
      <c r="K3234" t="s">
        <v>2</v>
      </c>
      <c r="L3234" t="s">
        <v>26</v>
      </c>
      <c r="M3234" t="s">
        <v>7747</v>
      </c>
      <c r="N3234">
        <v>6</v>
      </c>
      <c r="P3234">
        <v>1</v>
      </c>
    </row>
    <row r="3235" spans="1:16" x14ac:dyDescent="0.35">
      <c r="A3235" t="s">
        <v>4060</v>
      </c>
      <c r="B3235" t="s">
        <v>1887</v>
      </c>
      <c r="C3235" t="s">
        <v>1402</v>
      </c>
      <c r="D3235" t="s">
        <v>6470</v>
      </c>
      <c r="E3235" t="s">
        <v>1397</v>
      </c>
      <c r="F3235" t="s">
        <v>5018</v>
      </c>
      <c r="H3235" s="1">
        <v>45774</v>
      </c>
      <c r="I3235" t="s">
        <v>193</v>
      </c>
      <c r="J3235" t="s">
        <v>1</v>
      </c>
      <c r="K3235" t="s">
        <v>2</v>
      </c>
      <c r="L3235" t="s">
        <v>26</v>
      </c>
      <c r="M3235" t="s">
        <v>7747</v>
      </c>
      <c r="N3235">
        <v>6</v>
      </c>
      <c r="P3235">
        <v>1</v>
      </c>
    </row>
    <row r="3236" spans="1:16" x14ac:dyDescent="0.35">
      <c r="A3236" t="s">
        <v>4848</v>
      </c>
      <c r="B3236" t="s">
        <v>2319</v>
      </c>
      <c r="C3236" t="s">
        <v>1396</v>
      </c>
      <c r="D3236" t="s">
        <v>6470</v>
      </c>
      <c r="E3236" t="s">
        <v>1397</v>
      </c>
      <c r="F3236" t="s">
        <v>4849</v>
      </c>
      <c r="H3236" s="1">
        <v>45774</v>
      </c>
      <c r="I3236" t="s">
        <v>193</v>
      </c>
      <c r="J3236" t="s">
        <v>1</v>
      </c>
      <c r="K3236" t="s">
        <v>2</v>
      </c>
      <c r="L3236" t="s">
        <v>26</v>
      </c>
      <c r="M3236" t="s">
        <v>7747</v>
      </c>
      <c r="N3236">
        <v>6</v>
      </c>
      <c r="P3236">
        <v>1</v>
      </c>
    </row>
    <row r="3237" spans="1:16" x14ac:dyDescent="0.35">
      <c r="A3237" t="s">
        <v>4060</v>
      </c>
      <c r="B3237" t="s">
        <v>3196</v>
      </c>
      <c r="C3237" t="s">
        <v>1396</v>
      </c>
      <c r="D3237" t="s">
        <v>6470</v>
      </c>
      <c r="E3237" t="s">
        <v>1397</v>
      </c>
      <c r="F3237" t="s">
        <v>5019</v>
      </c>
      <c r="H3237" s="1">
        <v>45774</v>
      </c>
      <c r="I3237" t="s">
        <v>193</v>
      </c>
      <c r="J3237" t="s">
        <v>1</v>
      </c>
      <c r="K3237" t="s">
        <v>2</v>
      </c>
      <c r="L3237" t="s">
        <v>26</v>
      </c>
      <c r="M3237" t="s">
        <v>7747</v>
      </c>
      <c r="N3237">
        <v>6</v>
      </c>
      <c r="P3237">
        <v>1</v>
      </c>
    </row>
    <row r="3238" spans="1:16" x14ac:dyDescent="0.35">
      <c r="A3238" t="s">
        <v>4862</v>
      </c>
      <c r="B3238" t="s">
        <v>4482</v>
      </c>
      <c r="C3238" t="s">
        <v>1396</v>
      </c>
      <c r="D3238" t="s">
        <v>6470</v>
      </c>
      <c r="E3238" t="s">
        <v>1397</v>
      </c>
      <c r="F3238" t="s">
        <v>6472</v>
      </c>
      <c r="H3238" s="1">
        <v>45774</v>
      </c>
      <c r="I3238" t="s">
        <v>193</v>
      </c>
      <c r="J3238" t="s">
        <v>1</v>
      </c>
      <c r="K3238" t="s">
        <v>2</v>
      </c>
      <c r="L3238" t="s">
        <v>26</v>
      </c>
      <c r="M3238" t="s">
        <v>7747</v>
      </c>
      <c r="N3238">
        <v>6</v>
      </c>
      <c r="P3238">
        <v>1</v>
      </c>
    </row>
    <row r="3239" spans="1:16" x14ac:dyDescent="0.35">
      <c r="A3239" t="s">
        <v>5095</v>
      </c>
      <c r="B3239" t="s">
        <v>2194</v>
      </c>
      <c r="C3239" t="s">
        <v>1402</v>
      </c>
      <c r="D3239" t="s">
        <v>6470</v>
      </c>
      <c r="E3239" t="s">
        <v>1397</v>
      </c>
      <c r="F3239" t="s">
        <v>6473</v>
      </c>
      <c r="H3239" s="1">
        <v>45774</v>
      </c>
      <c r="I3239" t="s">
        <v>193</v>
      </c>
      <c r="J3239" t="s">
        <v>1</v>
      </c>
      <c r="K3239" t="s">
        <v>2</v>
      </c>
      <c r="L3239" t="s">
        <v>26</v>
      </c>
      <c r="M3239" t="s">
        <v>7747</v>
      </c>
      <c r="N3239">
        <v>6</v>
      </c>
      <c r="P3239">
        <v>1</v>
      </c>
    </row>
    <row r="3240" spans="1:16" x14ac:dyDescent="0.35">
      <c r="A3240" t="s">
        <v>4995</v>
      </c>
      <c r="B3240" t="s">
        <v>2325</v>
      </c>
      <c r="C3240" t="s">
        <v>1402</v>
      </c>
      <c r="D3240" t="s">
        <v>6470</v>
      </c>
      <c r="E3240" t="s">
        <v>1397</v>
      </c>
      <c r="F3240" t="s">
        <v>4999</v>
      </c>
      <c r="H3240" s="1">
        <v>45774</v>
      </c>
      <c r="I3240" t="s">
        <v>193</v>
      </c>
      <c r="J3240" t="s">
        <v>1</v>
      </c>
      <c r="K3240" t="s">
        <v>2</v>
      </c>
      <c r="L3240" t="s">
        <v>26</v>
      </c>
      <c r="M3240" t="s">
        <v>7747</v>
      </c>
      <c r="N3240">
        <v>6</v>
      </c>
      <c r="P3240">
        <v>1</v>
      </c>
    </row>
    <row r="3241" spans="1:16" x14ac:dyDescent="0.35">
      <c r="A3241" t="s">
        <v>5053</v>
      </c>
      <c r="B3241" t="s">
        <v>2312</v>
      </c>
      <c r="C3241" t="s">
        <v>1396</v>
      </c>
      <c r="D3241" t="s">
        <v>6470</v>
      </c>
      <c r="E3241" t="s">
        <v>1397</v>
      </c>
      <c r="F3241" t="s">
        <v>5055</v>
      </c>
      <c r="H3241" s="1">
        <v>45774</v>
      </c>
      <c r="I3241" t="s">
        <v>193</v>
      </c>
      <c r="J3241" t="s">
        <v>1</v>
      </c>
      <c r="K3241" t="s">
        <v>2</v>
      </c>
      <c r="L3241" t="s">
        <v>26</v>
      </c>
      <c r="M3241" t="s">
        <v>7747</v>
      </c>
      <c r="N3241">
        <v>6</v>
      </c>
      <c r="P3241">
        <v>1</v>
      </c>
    </row>
    <row r="3242" spans="1:16" x14ac:dyDescent="0.35">
      <c r="A3242" t="s">
        <v>4993</v>
      </c>
      <c r="B3242" t="s">
        <v>2030</v>
      </c>
      <c r="C3242" t="s">
        <v>1396</v>
      </c>
      <c r="D3242" t="s">
        <v>6470</v>
      </c>
      <c r="E3242" t="s">
        <v>1397</v>
      </c>
      <c r="F3242" t="s">
        <v>4994</v>
      </c>
      <c r="H3242" s="1">
        <v>45774</v>
      </c>
      <c r="I3242" t="s">
        <v>193</v>
      </c>
      <c r="J3242" t="s">
        <v>1</v>
      </c>
      <c r="K3242" t="s">
        <v>2</v>
      </c>
      <c r="L3242" t="s">
        <v>26</v>
      </c>
      <c r="M3242" t="s">
        <v>7747</v>
      </c>
      <c r="N3242">
        <v>6</v>
      </c>
      <c r="P3242">
        <v>1</v>
      </c>
    </row>
    <row r="3243" spans="1:16" x14ac:dyDescent="0.35">
      <c r="A3243" t="s">
        <v>4995</v>
      </c>
      <c r="B3243" t="s">
        <v>1421</v>
      </c>
      <c r="C3243" t="s">
        <v>1402</v>
      </c>
      <c r="D3243" t="s">
        <v>6470</v>
      </c>
      <c r="E3243" t="s">
        <v>1397</v>
      </c>
      <c r="F3243" t="s">
        <v>5000</v>
      </c>
      <c r="H3243" s="1">
        <v>45774</v>
      </c>
      <c r="I3243" t="s">
        <v>193</v>
      </c>
      <c r="J3243" t="s">
        <v>1</v>
      </c>
      <c r="K3243" t="s">
        <v>2</v>
      </c>
      <c r="L3243" t="s">
        <v>26</v>
      </c>
      <c r="M3243" t="s">
        <v>7747</v>
      </c>
      <c r="N3243">
        <v>6</v>
      </c>
      <c r="P3243">
        <v>1</v>
      </c>
    </row>
    <row r="3244" spans="1:16" x14ac:dyDescent="0.35">
      <c r="A3244" t="s">
        <v>5053</v>
      </c>
      <c r="B3244" t="s">
        <v>1972</v>
      </c>
      <c r="C3244" t="s">
        <v>1402</v>
      </c>
      <c r="D3244" t="s">
        <v>6470</v>
      </c>
      <c r="E3244" t="s">
        <v>1397</v>
      </c>
      <c r="F3244" t="s">
        <v>5056</v>
      </c>
      <c r="H3244" s="1">
        <v>45774</v>
      </c>
      <c r="I3244" t="s">
        <v>193</v>
      </c>
      <c r="J3244" t="s">
        <v>1</v>
      </c>
      <c r="K3244" t="s">
        <v>2</v>
      </c>
      <c r="L3244" t="s">
        <v>26</v>
      </c>
      <c r="M3244" t="s">
        <v>7747</v>
      </c>
      <c r="N3244">
        <v>6</v>
      </c>
      <c r="P3244">
        <v>1</v>
      </c>
    </row>
    <row r="3245" spans="1:16" x14ac:dyDescent="0.35">
      <c r="A3245" t="s">
        <v>4908</v>
      </c>
      <c r="B3245" t="s">
        <v>4909</v>
      </c>
      <c r="C3245" t="s">
        <v>1402</v>
      </c>
      <c r="D3245" t="s">
        <v>313</v>
      </c>
      <c r="E3245" t="s">
        <v>1397</v>
      </c>
      <c r="F3245" t="s">
        <v>4910</v>
      </c>
      <c r="H3245" s="1">
        <v>45774</v>
      </c>
      <c r="I3245" t="s">
        <v>193</v>
      </c>
      <c r="J3245" t="s">
        <v>1</v>
      </c>
      <c r="K3245" t="s">
        <v>2</v>
      </c>
      <c r="L3245" t="s">
        <v>26</v>
      </c>
      <c r="M3245" t="s">
        <v>7747</v>
      </c>
      <c r="N3245">
        <v>6</v>
      </c>
      <c r="P3245">
        <v>1</v>
      </c>
    </row>
    <row r="3246" spans="1:16" x14ac:dyDescent="0.35">
      <c r="A3246" t="s">
        <v>5138</v>
      </c>
      <c r="B3246" t="s">
        <v>4272</v>
      </c>
      <c r="C3246" t="s">
        <v>1396</v>
      </c>
      <c r="D3246" t="s">
        <v>313</v>
      </c>
      <c r="E3246" t="s">
        <v>1397</v>
      </c>
      <c r="F3246" t="s">
        <v>5139</v>
      </c>
      <c r="H3246" s="1">
        <v>45774</v>
      </c>
      <c r="I3246" t="s">
        <v>193</v>
      </c>
      <c r="J3246" t="s">
        <v>1</v>
      </c>
      <c r="K3246" t="s">
        <v>2</v>
      </c>
      <c r="L3246" t="s">
        <v>26</v>
      </c>
      <c r="M3246" t="s">
        <v>7747</v>
      </c>
      <c r="N3246">
        <v>6</v>
      </c>
      <c r="P3246">
        <v>1</v>
      </c>
    </row>
    <row r="3247" spans="1:16" x14ac:dyDescent="0.35">
      <c r="A3247" t="s">
        <v>4908</v>
      </c>
      <c r="B3247" t="s">
        <v>4911</v>
      </c>
      <c r="C3247" t="s">
        <v>1472</v>
      </c>
      <c r="D3247" t="s">
        <v>313</v>
      </c>
      <c r="E3247" t="s">
        <v>1397</v>
      </c>
      <c r="F3247" t="s">
        <v>6474</v>
      </c>
      <c r="H3247" s="1">
        <v>45774</v>
      </c>
      <c r="I3247" t="s">
        <v>193</v>
      </c>
      <c r="J3247" t="s">
        <v>1</v>
      </c>
      <c r="K3247" t="s">
        <v>2</v>
      </c>
      <c r="L3247" t="s">
        <v>26</v>
      </c>
      <c r="M3247" t="s">
        <v>1472</v>
      </c>
      <c r="N3247">
        <v>6</v>
      </c>
      <c r="P3247">
        <v>1</v>
      </c>
    </row>
    <row r="3248" spans="1:16" x14ac:dyDescent="0.35">
      <c r="A3248" t="s">
        <v>4908</v>
      </c>
      <c r="B3248" t="s">
        <v>2814</v>
      </c>
      <c r="C3248" t="s">
        <v>1472</v>
      </c>
      <c r="D3248" t="s">
        <v>313</v>
      </c>
      <c r="E3248" t="s">
        <v>1397</v>
      </c>
      <c r="F3248" t="s">
        <v>6475</v>
      </c>
      <c r="H3248" s="1">
        <v>45774</v>
      </c>
      <c r="I3248" t="s">
        <v>193</v>
      </c>
      <c r="J3248" t="s">
        <v>1</v>
      </c>
      <c r="K3248" t="s">
        <v>2</v>
      </c>
      <c r="L3248" t="s">
        <v>26</v>
      </c>
      <c r="M3248" t="s">
        <v>1472</v>
      </c>
      <c r="N3248">
        <v>6</v>
      </c>
      <c r="P3248">
        <v>1</v>
      </c>
    </row>
    <row r="3249" spans="1:16" x14ac:dyDescent="0.35">
      <c r="A3249" t="s">
        <v>4949</v>
      </c>
      <c r="B3249" t="s">
        <v>1425</v>
      </c>
      <c r="C3249" t="s">
        <v>1402</v>
      </c>
      <c r="D3249" t="s">
        <v>313</v>
      </c>
      <c r="E3249" t="s">
        <v>1397</v>
      </c>
      <c r="F3249" t="s">
        <v>6476</v>
      </c>
      <c r="H3249" s="1">
        <v>45774</v>
      </c>
      <c r="I3249" t="s">
        <v>193</v>
      </c>
      <c r="J3249" t="s">
        <v>1</v>
      </c>
      <c r="K3249" t="s">
        <v>2</v>
      </c>
      <c r="L3249" t="s">
        <v>26</v>
      </c>
      <c r="M3249" t="s">
        <v>7747</v>
      </c>
      <c r="N3249">
        <v>6</v>
      </c>
      <c r="P3249">
        <v>1</v>
      </c>
    </row>
    <row r="3250" spans="1:16" x14ac:dyDescent="0.35">
      <c r="A3250" t="s">
        <v>5057</v>
      </c>
      <c r="B3250" t="s">
        <v>2030</v>
      </c>
      <c r="C3250" t="s">
        <v>1396</v>
      </c>
      <c r="D3250" t="s">
        <v>313</v>
      </c>
      <c r="E3250" t="s">
        <v>1397</v>
      </c>
      <c r="F3250" t="s">
        <v>5058</v>
      </c>
      <c r="H3250" s="1">
        <v>45774</v>
      </c>
      <c r="I3250" t="s">
        <v>193</v>
      </c>
      <c r="J3250" t="s">
        <v>1</v>
      </c>
      <c r="K3250" t="s">
        <v>2</v>
      </c>
      <c r="L3250" t="s">
        <v>26</v>
      </c>
      <c r="M3250" t="s">
        <v>7747</v>
      </c>
      <c r="N3250">
        <v>6</v>
      </c>
      <c r="P3250">
        <v>1</v>
      </c>
    </row>
    <row r="3251" spans="1:16" x14ac:dyDescent="0.35">
      <c r="A3251" t="s">
        <v>4949</v>
      </c>
      <c r="B3251" t="s">
        <v>2283</v>
      </c>
      <c r="C3251" t="s">
        <v>1402</v>
      </c>
      <c r="D3251" t="s">
        <v>313</v>
      </c>
      <c r="E3251" t="s">
        <v>1397</v>
      </c>
      <c r="F3251" t="s">
        <v>6477</v>
      </c>
      <c r="H3251" s="1">
        <v>45774</v>
      </c>
      <c r="I3251" t="s">
        <v>193</v>
      </c>
      <c r="J3251" t="s">
        <v>1</v>
      </c>
      <c r="K3251" t="s">
        <v>2</v>
      </c>
      <c r="L3251" t="s">
        <v>26</v>
      </c>
      <c r="M3251" t="s">
        <v>7747</v>
      </c>
      <c r="N3251">
        <v>6</v>
      </c>
      <c r="P3251">
        <v>1</v>
      </c>
    </row>
    <row r="3252" spans="1:16" x14ac:dyDescent="0.35">
      <c r="A3252" t="s">
        <v>4949</v>
      </c>
      <c r="B3252" t="s">
        <v>2859</v>
      </c>
      <c r="C3252" t="s">
        <v>1396</v>
      </c>
      <c r="D3252" t="s">
        <v>313</v>
      </c>
      <c r="E3252" t="s">
        <v>1397</v>
      </c>
      <c r="F3252" t="s">
        <v>6478</v>
      </c>
      <c r="H3252" s="1">
        <v>45774</v>
      </c>
      <c r="I3252" t="s">
        <v>193</v>
      </c>
      <c r="J3252" t="s">
        <v>1</v>
      </c>
      <c r="K3252" t="s">
        <v>2</v>
      </c>
      <c r="L3252" t="s">
        <v>26</v>
      </c>
      <c r="M3252" t="s">
        <v>7747</v>
      </c>
      <c r="N3252">
        <v>6</v>
      </c>
      <c r="P3252">
        <v>1</v>
      </c>
    </row>
    <row r="3253" spans="1:16" x14ac:dyDescent="0.35">
      <c r="A3253" t="s">
        <v>4949</v>
      </c>
      <c r="B3253" t="s">
        <v>4953</v>
      </c>
      <c r="C3253" t="s">
        <v>1472</v>
      </c>
      <c r="D3253" t="s">
        <v>313</v>
      </c>
      <c r="E3253" t="s">
        <v>1397</v>
      </c>
      <c r="F3253" t="s">
        <v>6479</v>
      </c>
      <c r="H3253" s="1">
        <v>45774</v>
      </c>
      <c r="I3253" t="s">
        <v>193</v>
      </c>
      <c r="J3253" t="s">
        <v>1</v>
      </c>
      <c r="K3253" t="s">
        <v>2</v>
      </c>
      <c r="L3253" t="s">
        <v>26</v>
      </c>
      <c r="M3253" t="s">
        <v>1472</v>
      </c>
      <c r="N3253">
        <v>6</v>
      </c>
      <c r="P3253">
        <v>1</v>
      </c>
    </row>
    <row r="3254" spans="1:16" x14ac:dyDescent="0.35">
      <c r="A3254" t="s">
        <v>4864</v>
      </c>
      <c r="B3254" t="s">
        <v>4865</v>
      </c>
      <c r="C3254" t="s">
        <v>1402</v>
      </c>
      <c r="D3254" t="s">
        <v>313</v>
      </c>
      <c r="E3254" t="s">
        <v>1397</v>
      </c>
      <c r="F3254" t="s">
        <v>4866</v>
      </c>
      <c r="H3254" s="1">
        <v>45774</v>
      </c>
      <c r="I3254" t="s">
        <v>193</v>
      </c>
      <c r="J3254" t="s">
        <v>1</v>
      </c>
      <c r="K3254" t="s">
        <v>2</v>
      </c>
      <c r="L3254" t="s">
        <v>26</v>
      </c>
      <c r="M3254" t="s">
        <v>7747</v>
      </c>
      <c r="N3254">
        <v>6</v>
      </c>
      <c r="P3254">
        <v>1</v>
      </c>
    </row>
    <row r="3255" spans="1:16" x14ac:dyDescent="0.35">
      <c r="A3255" t="s">
        <v>5099</v>
      </c>
      <c r="B3255" t="s">
        <v>2374</v>
      </c>
      <c r="C3255" t="s">
        <v>1396</v>
      </c>
      <c r="D3255" t="s">
        <v>1511</v>
      </c>
      <c r="E3255" t="s">
        <v>1397</v>
      </c>
      <c r="F3255" t="s">
        <v>5100</v>
      </c>
      <c r="H3255" s="1">
        <v>45774</v>
      </c>
      <c r="I3255" t="s">
        <v>193</v>
      </c>
      <c r="J3255" t="s">
        <v>1</v>
      </c>
      <c r="K3255" t="s">
        <v>2</v>
      </c>
      <c r="L3255" t="s">
        <v>26</v>
      </c>
      <c r="M3255" t="s">
        <v>7747</v>
      </c>
      <c r="N3255">
        <v>6</v>
      </c>
      <c r="P3255">
        <v>1</v>
      </c>
    </row>
    <row r="3256" spans="1:16" x14ac:dyDescent="0.35">
      <c r="A3256" t="s">
        <v>4878</v>
      </c>
      <c r="B3256" t="s">
        <v>1972</v>
      </c>
      <c r="C3256" t="s">
        <v>1402</v>
      </c>
      <c r="D3256" t="s">
        <v>1511</v>
      </c>
      <c r="E3256" t="s">
        <v>1397</v>
      </c>
      <c r="F3256" t="s">
        <v>6480</v>
      </c>
      <c r="H3256" s="1">
        <v>45774</v>
      </c>
      <c r="I3256" t="s">
        <v>193</v>
      </c>
      <c r="J3256" t="s">
        <v>1</v>
      </c>
      <c r="K3256" t="s">
        <v>2</v>
      </c>
      <c r="L3256" t="s">
        <v>26</v>
      </c>
      <c r="M3256" t="s">
        <v>7747</v>
      </c>
      <c r="N3256">
        <v>6</v>
      </c>
      <c r="P3256">
        <v>1</v>
      </c>
    </row>
    <row r="3257" spans="1:16" x14ac:dyDescent="0.35">
      <c r="A3257" t="s">
        <v>4878</v>
      </c>
      <c r="B3257" t="s">
        <v>1735</v>
      </c>
      <c r="C3257" t="s">
        <v>1396</v>
      </c>
      <c r="D3257" t="s">
        <v>1511</v>
      </c>
      <c r="E3257" t="s">
        <v>1397</v>
      </c>
      <c r="F3257" t="s">
        <v>6481</v>
      </c>
      <c r="H3257" s="1">
        <v>45774</v>
      </c>
      <c r="I3257" t="s">
        <v>193</v>
      </c>
      <c r="J3257" t="s">
        <v>1</v>
      </c>
      <c r="K3257" t="s">
        <v>2</v>
      </c>
      <c r="L3257" t="s">
        <v>26</v>
      </c>
      <c r="M3257" t="s">
        <v>7747</v>
      </c>
      <c r="N3257">
        <v>6</v>
      </c>
      <c r="P3257">
        <v>1</v>
      </c>
    </row>
    <row r="3258" spans="1:16" x14ac:dyDescent="0.35">
      <c r="A3258" t="s">
        <v>4838</v>
      </c>
      <c r="B3258" t="s">
        <v>1492</v>
      </c>
      <c r="C3258" t="s">
        <v>1402</v>
      </c>
      <c r="D3258" t="s">
        <v>1511</v>
      </c>
      <c r="E3258" t="s">
        <v>1397</v>
      </c>
      <c r="F3258" t="s">
        <v>4840</v>
      </c>
      <c r="H3258" s="1">
        <v>45774</v>
      </c>
      <c r="I3258" t="s">
        <v>193</v>
      </c>
      <c r="J3258" t="s">
        <v>1</v>
      </c>
      <c r="K3258" t="s">
        <v>2</v>
      </c>
      <c r="L3258" t="s">
        <v>26</v>
      </c>
      <c r="M3258" t="s">
        <v>7747</v>
      </c>
      <c r="N3258">
        <v>6</v>
      </c>
      <c r="P3258">
        <v>1</v>
      </c>
    </row>
    <row r="3259" spans="1:16" x14ac:dyDescent="0.35">
      <c r="A3259" t="s">
        <v>4838</v>
      </c>
      <c r="B3259" t="s">
        <v>1418</v>
      </c>
      <c r="C3259" t="s">
        <v>1472</v>
      </c>
      <c r="D3259" t="s">
        <v>1511</v>
      </c>
      <c r="E3259" t="s">
        <v>1397</v>
      </c>
      <c r="F3259" t="s">
        <v>6482</v>
      </c>
      <c r="H3259" s="1">
        <v>45774</v>
      </c>
      <c r="I3259" t="s">
        <v>193</v>
      </c>
      <c r="J3259" t="s">
        <v>1</v>
      </c>
      <c r="K3259" t="s">
        <v>2</v>
      </c>
      <c r="L3259" t="s">
        <v>26</v>
      </c>
      <c r="M3259" t="s">
        <v>1472</v>
      </c>
      <c r="N3259">
        <v>6</v>
      </c>
      <c r="P3259">
        <v>1</v>
      </c>
    </row>
    <row r="3260" spans="1:16" x14ac:dyDescent="0.35">
      <c r="A3260" t="s">
        <v>4838</v>
      </c>
      <c r="B3260" t="s">
        <v>4842</v>
      </c>
      <c r="C3260" t="s">
        <v>1472</v>
      </c>
      <c r="D3260" t="s">
        <v>1511</v>
      </c>
      <c r="E3260" t="s">
        <v>1397</v>
      </c>
      <c r="F3260" t="s">
        <v>6483</v>
      </c>
      <c r="H3260" s="1">
        <v>45774</v>
      </c>
      <c r="I3260" t="s">
        <v>193</v>
      </c>
      <c r="J3260" t="s">
        <v>1</v>
      </c>
      <c r="K3260" t="s">
        <v>2</v>
      </c>
      <c r="L3260" t="s">
        <v>26</v>
      </c>
      <c r="M3260" t="s">
        <v>1472</v>
      </c>
      <c r="N3260">
        <v>6</v>
      </c>
      <c r="P3260">
        <v>1</v>
      </c>
    </row>
    <row r="3261" spans="1:16" x14ac:dyDescent="0.35">
      <c r="A3261" t="s">
        <v>4878</v>
      </c>
      <c r="B3261" t="s">
        <v>1987</v>
      </c>
      <c r="C3261" t="s">
        <v>1396</v>
      </c>
      <c r="D3261" t="s">
        <v>1511</v>
      </c>
      <c r="E3261" t="s">
        <v>1397</v>
      </c>
      <c r="F3261" t="s">
        <v>6484</v>
      </c>
      <c r="H3261" s="1">
        <v>45774</v>
      </c>
      <c r="I3261" t="s">
        <v>193</v>
      </c>
      <c r="J3261" t="s">
        <v>1</v>
      </c>
      <c r="K3261" t="s">
        <v>2</v>
      </c>
      <c r="L3261" t="s">
        <v>26</v>
      </c>
      <c r="M3261" t="s">
        <v>7747</v>
      </c>
      <c r="N3261">
        <v>6</v>
      </c>
      <c r="P3261">
        <v>1</v>
      </c>
    </row>
    <row r="3262" spans="1:16" x14ac:dyDescent="0.35">
      <c r="A3262" t="s">
        <v>5105</v>
      </c>
      <c r="B3262" t="s">
        <v>2146</v>
      </c>
      <c r="C3262" t="s">
        <v>1402</v>
      </c>
      <c r="D3262" t="s">
        <v>1511</v>
      </c>
      <c r="E3262" t="s">
        <v>1397</v>
      </c>
      <c r="F3262" t="s">
        <v>5106</v>
      </c>
      <c r="H3262" s="1">
        <v>45774</v>
      </c>
      <c r="I3262" t="s">
        <v>193</v>
      </c>
      <c r="J3262" t="s">
        <v>1</v>
      </c>
      <c r="K3262" t="s">
        <v>2</v>
      </c>
      <c r="L3262" t="s">
        <v>26</v>
      </c>
      <c r="M3262" t="s">
        <v>7747</v>
      </c>
      <c r="N3262">
        <v>6</v>
      </c>
      <c r="P3262">
        <v>1</v>
      </c>
    </row>
    <row r="3263" spans="1:16" x14ac:dyDescent="0.35">
      <c r="A3263" t="s">
        <v>5105</v>
      </c>
      <c r="B3263" t="s">
        <v>2726</v>
      </c>
      <c r="C3263" t="s">
        <v>1472</v>
      </c>
      <c r="D3263" t="s">
        <v>1511</v>
      </c>
      <c r="E3263" t="s">
        <v>1397</v>
      </c>
      <c r="F3263" t="s">
        <v>6485</v>
      </c>
      <c r="H3263" s="1">
        <v>45774</v>
      </c>
      <c r="I3263" t="s">
        <v>193</v>
      </c>
      <c r="J3263" t="s">
        <v>1</v>
      </c>
      <c r="K3263" t="s">
        <v>2</v>
      </c>
      <c r="L3263" t="s">
        <v>26</v>
      </c>
      <c r="M3263" t="s">
        <v>1472</v>
      </c>
      <c r="N3263">
        <v>6</v>
      </c>
      <c r="P3263">
        <v>1</v>
      </c>
    </row>
    <row r="3264" spans="1:16" x14ac:dyDescent="0.35">
      <c r="A3264" t="s">
        <v>5105</v>
      </c>
      <c r="B3264" t="s">
        <v>3294</v>
      </c>
      <c r="C3264" t="s">
        <v>1472</v>
      </c>
      <c r="D3264" t="s">
        <v>1511</v>
      </c>
      <c r="E3264" t="s">
        <v>1397</v>
      </c>
      <c r="F3264" t="s">
        <v>6486</v>
      </c>
      <c r="H3264" s="1">
        <v>45774</v>
      </c>
      <c r="I3264" t="s">
        <v>193</v>
      </c>
      <c r="J3264" t="s">
        <v>1</v>
      </c>
      <c r="K3264" t="s">
        <v>2</v>
      </c>
      <c r="L3264" t="s">
        <v>26</v>
      </c>
      <c r="M3264" t="s">
        <v>1472</v>
      </c>
      <c r="N3264">
        <v>6</v>
      </c>
      <c r="P3264">
        <v>1</v>
      </c>
    </row>
    <row r="3265" spans="1:16" x14ac:dyDescent="0.35">
      <c r="A3265" t="s">
        <v>5140</v>
      </c>
      <c r="B3265" t="s">
        <v>1439</v>
      </c>
      <c r="C3265" t="s">
        <v>1402</v>
      </c>
      <c r="D3265" t="s">
        <v>1511</v>
      </c>
      <c r="E3265" t="s">
        <v>1397</v>
      </c>
      <c r="F3265" t="s">
        <v>5141</v>
      </c>
      <c r="H3265" s="1">
        <v>45774</v>
      </c>
      <c r="I3265" t="s">
        <v>193</v>
      </c>
      <c r="J3265" t="s">
        <v>1</v>
      </c>
      <c r="K3265" t="s">
        <v>2</v>
      </c>
      <c r="L3265" t="s">
        <v>26</v>
      </c>
      <c r="M3265" t="s">
        <v>7747</v>
      </c>
      <c r="N3265">
        <v>6</v>
      </c>
      <c r="P3265">
        <v>1</v>
      </c>
    </row>
    <row r="3266" spans="1:16" x14ac:dyDescent="0.35">
      <c r="A3266" t="s">
        <v>4860</v>
      </c>
      <c r="B3266" t="s">
        <v>2374</v>
      </c>
      <c r="C3266" t="s">
        <v>1396</v>
      </c>
      <c r="D3266" t="s">
        <v>1511</v>
      </c>
      <c r="E3266" t="s">
        <v>1397</v>
      </c>
      <c r="F3266" t="s">
        <v>4861</v>
      </c>
      <c r="H3266" s="1">
        <v>45774</v>
      </c>
      <c r="I3266" t="s">
        <v>193</v>
      </c>
      <c r="J3266" t="s">
        <v>1</v>
      </c>
      <c r="K3266" t="s">
        <v>2</v>
      </c>
      <c r="L3266" t="s">
        <v>26</v>
      </c>
      <c r="M3266" t="s">
        <v>7747</v>
      </c>
      <c r="N3266">
        <v>6</v>
      </c>
      <c r="P3266">
        <v>1</v>
      </c>
    </row>
    <row r="3267" spans="1:16" x14ac:dyDescent="0.35">
      <c r="A3267" t="s">
        <v>5140</v>
      </c>
      <c r="B3267" t="s">
        <v>1954</v>
      </c>
      <c r="C3267" t="s">
        <v>1472</v>
      </c>
      <c r="D3267" t="s">
        <v>1511</v>
      </c>
      <c r="E3267" t="s">
        <v>1397</v>
      </c>
      <c r="F3267" t="s">
        <v>6487</v>
      </c>
      <c r="H3267" s="1">
        <v>45774</v>
      </c>
      <c r="I3267" t="s">
        <v>193</v>
      </c>
      <c r="J3267" t="s">
        <v>1</v>
      </c>
      <c r="K3267" t="s">
        <v>2</v>
      </c>
      <c r="L3267" t="s">
        <v>26</v>
      </c>
      <c r="M3267" t="s">
        <v>1472</v>
      </c>
      <c r="N3267">
        <v>6</v>
      </c>
      <c r="P3267">
        <v>1</v>
      </c>
    </row>
    <row r="3268" spans="1:16" x14ac:dyDescent="0.35">
      <c r="A3268" t="s">
        <v>5140</v>
      </c>
      <c r="B3268" t="s">
        <v>1481</v>
      </c>
      <c r="C3268" t="s">
        <v>1472</v>
      </c>
      <c r="D3268" t="s">
        <v>1511</v>
      </c>
      <c r="E3268" t="s">
        <v>1397</v>
      </c>
      <c r="F3268" t="s">
        <v>6488</v>
      </c>
      <c r="H3268" s="1">
        <v>45774</v>
      </c>
      <c r="I3268" t="s">
        <v>193</v>
      </c>
      <c r="J3268" t="s">
        <v>1</v>
      </c>
      <c r="K3268" t="s">
        <v>2</v>
      </c>
      <c r="L3268" t="s">
        <v>26</v>
      </c>
      <c r="M3268" t="s">
        <v>1472</v>
      </c>
      <c r="N3268">
        <v>6</v>
      </c>
      <c r="P3268">
        <v>1</v>
      </c>
    </row>
    <row r="3269" spans="1:16" x14ac:dyDescent="0.35">
      <c r="A3269" t="s">
        <v>5067</v>
      </c>
      <c r="B3269" t="s">
        <v>1805</v>
      </c>
      <c r="C3269" t="s">
        <v>1396</v>
      </c>
      <c r="D3269" t="s">
        <v>1511</v>
      </c>
      <c r="E3269" t="s">
        <v>1397</v>
      </c>
      <c r="F3269" t="s">
        <v>5068</v>
      </c>
      <c r="H3269" s="1">
        <v>45774</v>
      </c>
      <c r="I3269" t="s">
        <v>193</v>
      </c>
      <c r="J3269" t="s">
        <v>1</v>
      </c>
      <c r="K3269" t="s">
        <v>2</v>
      </c>
      <c r="L3269" t="s">
        <v>26</v>
      </c>
      <c r="M3269" t="s">
        <v>7747</v>
      </c>
      <c r="N3269">
        <v>6</v>
      </c>
      <c r="P3269">
        <v>1</v>
      </c>
    </row>
    <row r="3270" spans="1:16" x14ac:dyDescent="0.35">
      <c r="A3270" t="s">
        <v>4867</v>
      </c>
      <c r="B3270" t="s">
        <v>6489</v>
      </c>
      <c r="C3270" t="s">
        <v>1472</v>
      </c>
      <c r="D3270" t="s">
        <v>1511</v>
      </c>
      <c r="E3270" t="s">
        <v>1397</v>
      </c>
      <c r="F3270" t="s">
        <v>6490</v>
      </c>
      <c r="H3270" s="1">
        <v>45774</v>
      </c>
      <c r="I3270" t="s">
        <v>193</v>
      </c>
      <c r="J3270" t="s">
        <v>1</v>
      </c>
      <c r="K3270" t="s">
        <v>2</v>
      </c>
      <c r="L3270" t="s">
        <v>26</v>
      </c>
      <c r="M3270" t="s">
        <v>1472</v>
      </c>
      <c r="N3270">
        <v>6</v>
      </c>
      <c r="P3270">
        <v>1</v>
      </c>
    </row>
    <row r="3271" spans="1:16" x14ac:dyDescent="0.35">
      <c r="A3271" t="s">
        <v>5565</v>
      </c>
      <c r="B3271" t="s">
        <v>5566</v>
      </c>
      <c r="C3271" t="s">
        <v>1396</v>
      </c>
      <c r="D3271" t="s">
        <v>1511</v>
      </c>
      <c r="E3271" t="s">
        <v>1397</v>
      </c>
      <c r="F3271" t="s">
        <v>6491</v>
      </c>
      <c r="H3271" s="1">
        <v>45774</v>
      </c>
      <c r="I3271" t="s">
        <v>193</v>
      </c>
      <c r="J3271" t="s">
        <v>1</v>
      </c>
      <c r="K3271" t="s">
        <v>2</v>
      </c>
      <c r="L3271" t="s">
        <v>26</v>
      </c>
      <c r="M3271" t="s">
        <v>7747</v>
      </c>
      <c r="N3271">
        <v>6</v>
      </c>
      <c r="P3271">
        <v>1</v>
      </c>
    </row>
    <row r="3272" spans="1:16" x14ac:dyDescent="0.35">
      <c r="A3272" t="s">
        <v>6492</v>
      </c>
      <c r="B3272" t="s">
        <v>6493</v>
      </c>
      <c r="C3272" t="s">
        <v>1396</v>
      </c>
      <c r="D3272" t="s">
        <v>1511</v>
      </c>
      <c r="E3272" t="s">
        <v>1397</v>
      </c>
      <c r="F3272" t="s">
        <v>6494</v>
      </c>
      <c r="H3272" s="1">
        <v>45774</v>
      </c>
      <c r="I3272" t="s">
        <v>193</v>
      </c>
      <c r="J3272" t="s">
        <v>1</v>
      </c>
      <c r="K3272" t="s">
        <v>2</v>
      </c>
      <c r="L3272" t="s">
        <v>26</v>
      </c>
      <c r="M3272" t="s">
        <v>7747</v>
      </c>
      <c r="N3272">
        <v>6</v>
      </c>
      <c r="P3272">
        <v>1</v>
      </c>
    </row>
    <row r="3273" spans="1:16" x14ac:dyDescent="0.35">
      <c r="A3273" t="s">
        <v>2841</v>
      </c>
      <c r="B3273" t="s">
        <v>2844</v>
      </c>
      <c r="C3273" t="s">
        <v>1402</v>
      </c>
      <c r="D3273" t="s">
        <v>1511</v>
      </c>
      <c r="E3273" t="s">
        <v>1397</v>
      </c>
      <c r="F3273" t="s">
        <v>2845</v>
      </c>
      <c r="H3273" s="1">
        <v>45774</v>
      </c>
      <c r="I3273" t="s">
        <v>193</v>
      </c>
      <c r="J3273" t="s">
        <v>1</v>
      </c>
      <c r="K3273" t="s">
        <v>2</v>
      </c>
      <c r="L3273" t="s">
        <v>26</v>
      </c>
      <c r="M3273" t="s">
        <v>7747</v>
      </c>
      <c r="N3273">
        <v>6</v>
      </c>
      <c r="P3273">
        <v>1</v>
      </c>
    </row>
    <row r="3274" spans="1:16" x14ac:dyDescent="0.35">
      <c r="A3274" t="s">
        <v>2841</v>
      </c>
      <c r="B3274" t="s">
        <v>2846</v>
      </c>
      <c r="C3274" t="s">
        <v>1472</v>
      </c>
      <c r="D3274" t="s">
        <v>1511</v>
      </c>
      <c r="E3274" t="s">
        <v>1397</v>
      </c>
      <c r="F3274" t="s">
        <v>2847</v>
      </c>
      <c r="H3274" s="1">
        <v>45774</v>
      </c>
      <c r="I3274" t="s">
        <v>193</v>
      </c>
      <c r="J3274" t="s">
        <v>1</v>
      </c>
      <c r="K3274" t="s">
        <v>2</v>
      </c>
      <c r="L3274" t="s">
        <v>26</v>
      </c>
      <c r="M3274" t="s">
        <v>1472</v>
      </c>
      <c r="N3274">
        <v>6</v>
      </c>
      <c r="P3274">
        <v>1</v>
      </c>
    </row>
    <row r="3275" spans="1:16" x14ac:dyDescent="0.35">
      <c r="A3275" t="s">
        <v>4514</v>
      </c>
      <c r="B3275" t="s">
        <v>4515</v>
      </c>
      <c r="C3275" t="s">
        <v>1402</v>
      </c>
      <c r="D3275" t="s">
        <v>1226</v>
      </c>
      <c r="E3275" t="s">
        <v>1397</v>
      </c>
      <c r="F3275" t="s">
        <v>6495</v>
      </c>
      <c r="H3275" s="1">
        <v>45774</v>
      </c>
      <c r="I3275" t="s">
        <v>193</v>
      </c>
      <c r="J3275" t="s">
        <v>1</v>
      </c>
      <c r="K3275" t="s">
        <v>2</v>
      </c>
      <c r="L3275" t="s">
        <v>26</v>
      </c>
      <c r="M3275" t="s">
        <v>7747</v>
      </c>
      <c r="N3275">
        <v>6</v>
      </c>
      <c r="P3275">
        <v>1</v>
      </c>
    </row>
    <row r="3276" spans="1:16" x14ac:dyDescent="0.35">
      <c r="A3276" t="s">
        <v>2656</v>
      </c>
      <c r="B3276" t="s">
        <v>1435</v>
      </c>
      <c r="C3276" t="s">
        <v>1396</v>
      </c>
      <c r="D3276" t="s">
        <v>1226</v>
      </c>
      <c r="E3276" t="s">
        <v>1397</v>
      </c>
      <c r="F3276" t="s">
        <v>6496</v>
      </c>
      <c r="H3276" s="1">
        <v>45774</v>
      </c>
      <c r="I3276" t="s">
        <v>193</v>
      </c>
      <c r="J3276" t="s">
        <v>1</v>
      </c>
      <c r="K3276" t="s">
        <v>2</v>
      </c>
      <c r="L3276" t="s">
        <v>26</v>
      </c>
      <c r="M3276" t="s">
        <v>7747</v>
      </c>
      <c r="N3276">
        <v>6</v>
      </c>
      <c r="P3276">
        <v>1</v>
      </c>
    </row>
    <row r="3277" spans="1:16" x14ac:dyDescent="0.35">
      <c r="A3277" t="s">
        <v>6497</v>
      </c>
      <c r="B3277" t="s">
        <v>1442</v>
      </c>
      <c r="C3277" t="s">
        <v>1402</v>
      </c>
      <c r="D3277" t="s">
        <v>1226</v>
      </c>
      <c r="E3277" t="s">
        <v>1397</v>
      </c>
      <c r="F3277" t="s">
        <v>6498</v>
      </c>
      <c r="H3277" s="1">
        <v>45774</v>
      </c>
      <c r="I3277" t="s">
        <v>193</v>
      </c>
      <c r="J3277" t="s">
        <v>1</v>
      </c>
      <c r="K3277" t="s">
        <v>2</v>
      </c>
      <c r="L3277" t="s">
        <v>26</v>
      </c>
      <c r="M3277" t="s">
        <v>7747</v>
      </c>
      <c r="N3277">
        <v>6</v>
      </c>
      <c r="P3277">
        <v>1</v>
      </c>
    </row>
    <row r="3278" spans="1:16" x14ac:dyDescent="0.35">
      <c r="A3278" t="s">
        <v>6499</v>
      </c>
      <c r="B3278" t="s">
        <v>2233</v>
      </c>
      <c r="C3278" t="s">
        <v>1396</v>
      </c>
      <c r="D3278" t="s">
        <v>1226</v>
      </c>
      <c r="E3278" t="s">
        <v>1397</v>
      </c>
      <c r="F3278" t="s">
        <v>6500</v>
      </c>
      <c r="H3278" s="1">
        <v>45774</v>
      </c>
      <c r="I3278" t="s">
        <v>193</v>
      </c>
      <c r="J3278" t="s">
        <v>1</v>
      </c>
      <c r="K3278" t="s">
        <v>2</v>
      </c>
      <c r="L3278" t="s">
        <v>26</v>
      </c>
      <c r="M3278" t="s">
        <v>7747</v>
      </c>
      <c r="N3278">
        <v>6</v>
      </c>
      <c r="P3278">
        <v>1</v>
      </c>
    </row>
    <row r="3279" spans="1:16" x14ac:dyDescent="0.35">
      <c r="A3279" t="s">
        <v>6501</v>
      </c>
      <c r="B3279" t="s">
        <v>4066</v>
      </c>
      <c r="C3279" t="s">
        <v>1396</v>
      </c>
      <c r="D3279" t="s">
        <v>97</v>
      </c>
      <c r="E3279" t="s">
        <v>1397</v>
      </c>
      <c r="F3279" t="s">
        <v>6502</v>
      </c>
      <c r="H3279" s="1">
        <v>45772</v>
      </c>
      <c r="I3279" t="s">
        <v>191</v>
      </c>
      <c r="J3279" t="s">
        <v>1</v>
      </c>
      <c r="K3279" t="s">
        <v>4</v>
      </c>
      <c r="L3279" t="s">
        <v>26</v>
      </c>
      <c r="M3279" t="s">
        <v>7747</v>
      </c>
      <c r="N3279">
        <v>6</v>
      </c>
      <c r="P3279">
        <v>1</v>
      </c>
    </row>
    <row r="3280" spans="1:16" x14ac:dyDescent="0.35">
      <c r="A3280" t="s">
        <v>6503</v>
      </c>
      <c r="B3280" t="s">
        <v>4069</v>
      </c>
      <c r="C3280" t="s">
        <v>1396</v>
      </c>
      <c r="D3280" t="s">
        <v>97</v>
      </c>
      <c r="E3280" t="s">
        <v>1397</v>
      </c>
      <c r="F3280" t="s">
        <v>6504</v>
      </c>
      <c r="H3280" s="1">
        <v>45772</v>
      </c>
      <c r="I3280" t="s">
        <v>191</v>
      </c>
      <c r="J3280" t="s">
        <v>1</v>
      </c>
      <c r="K3280" t="s">
        <v>4</v>
      </c>
      <c r="L3280" t="s">
        <v>26</v>
      </c>
      <c r="M3280" t="s">
        <v>7747</v>
      </c>
      <c r="N3280">
        <v>6</v>
      </c>
      <c r="P3280">
        <v>1</v>
      </c>
    </row>
    <row r="3281" spans="1:16" x14ac:dyDescent="0.35">
      <c r="A3281" t="s">
        <v>4071</v>
      </c>
      <c r="B3281" t="s">
        <v>2271</v>
      </c>
      <c r="C3281" t="s">
        <v>1472</v>
      </c>
      <c r="D3281" t="s">
        <v>97</v>
      </c>
      <c r="E3281" t="s">
        <v>1397</v>
      </c>
      <c r="F3281" t="s">
        <v>4072</v>
      </c>
      <c r="G3281">
        <v>42331</v>
      </c>
      <c r="H3281" s="1">
        <v>45772</v>
      </c>
      <c r="I3281" t="s">
        <v>191</v>
      </c>
      <c r="J3281" t="s">
        <v>1</v>
      </c>
      <c r="K3281" t="s">
        <v>4</v>
      </c>
      <c r="L3281" t="s">
        <v>26</v>
      </c>
      <c r="M3281" t="s">
        <v>1472</v>
      </c>
      <c r="N3281">
        <v>6</v>
      </c>
      <c r="P3281">
        <v>1</v>
      </c>
    </row>
    <row r="3282" spans="1:16" x14ac:dyDescent="0.35">
      <c r="A3282" t="s">
        <v>4071</v>
      </c>
      <c r="B3282" t="s">
        <v>2814</v>
      </c>
      <c r="C3282" t="s">
        <v>1472</v>
      </c>
      <c r="D3282" t="s">
        <v>97</v>
      </c>
      <c r="E3282" t="s">
        <v>1397</v>
      </c>
      <c r="F3282" t="s">
        <v>4073</v>
      </c>
      <c r="G3282">
        <v>43307</v>
      </c>
      <c r="H3282" s="1">
        <v>45772</v>
      </c>
      <c r="I3282" t="s">
        <v>191</v>
      </c>
      <c r="J3282" t="s">
        <v>1</v>
      </c>
      <c r="K3282" t="s">
        <v>4</v>
      </c>
      <c r="L3282" t="s">
        <v>26</v>
      </c>
      <c r="M3282" t="s">
        <v>1472</v>
      </c>
      <c r="N3282">
        <v>6</v>
      </c>
      <c r="P3282">
        <v>1</v>
      </c>
    </row>
    <row r="3283" spans="1:16" x14ac:dyDescent="0.35">
      <c r="A3283" t="s">
        <v>4071</v>
      </c>
      <c r="B3283" t="s">
        <v>2242</v>
      </c>
      <c r="C3283" t="s">
        <v>1402</v>
      </c>
      <c r="D3283" t="s">
        <v>97</v>
      </c>
      <c r="E3283" t="s">
        <v>1397</v>
      </c>
      <c r="F3283" t="s">
        <v>4074</v>
      </c>
      <c r="H3283" s="1">
        <v>45772</v>
      </c>
      <c r="I3283" t="s">
        <v>191</v>
      </c>
      <c r="J3283" t="s">
        <v>1</v>
      </c>
      <c r="K3283" t="s">
        <v>4</v>
      </c>
      <c r="L3283" t="s">
        <v>26</v>
      </c>
      <c r="M3283" t="s">
        <v>7747</v>
      </c>
      <c r="N3283">
        <v>6</v>
      </c>
      <c r="P3283">
        <v>1</v>
      </c>
    </row>
    <row r="3284" spans="1:16" x14ac:dyDescent="0.35">
      <c r="A3284" t="s">
        <v>4078</v>
      </c>
      <c r="B3284" t="s">
        <v>2322</v>
      </c>
      <c r="C3284" t="s">
        <v>1396</v>
      </c>
      <c r="D3284" t="s">
        <v>97</v>
      </c>
      <c r="E3284" t="s">
        <v>1397</v>
      </c>
      <c r="F3284" t="s">
        <v>4079</v>
      </c>
      <c r="H3284" s="1">
        <v>45772</v>
      </c>
      <c r="I3284" t="s">
        <v>191</v>
      </c>
      <c r="J3284" t="s">
        <v>1</v>
      </c>
      <c r="K3284" t="s">
        <v>4</v>
      </c>
      <c r="L3284" t="s">
        <v>26</v>
      </c>
      <c r="M3284" t="s">
        <v>7747</v>
      </c>
      <c r="N3284">
        <v>6</v>
      </c>
      <c r="P3284">
        <v>1</v>
      </c>
    </row>
    <row r="3285" spans="1:16" x14ac:dyDescent="0.35">
      <c r="A3285" t="s">
        <v>4078</v>
      </c>
      <c r="B3285" t="s">
        <v>2248</v>
      </c>
      <c r="C3285" t="s">
        <v>1396</v>
      </c>
      <c r="D3285" t="s">
        <v>97</v>
      </c>
      <c r="E3285" t="s">
        <v>1397</v>
      </c>
      <c r="F3285" t="s">
        <v>4080</v>
      </c>
      <c r="H3285" s="1">
        <v>45772</v>
      </c>
      <c r="I3285" t="s">
        <v>191</v>
      </c>
      <c r="J3285" t="s">
        <v>1</v>
      </c>
      <c r="K3285" t="s">
        <v>4</v>
      </c>
      <c r="L3285" t="s">
        <v>26</v>
      </c>
      <c r="M3285" t="s">
        <v>7747</v>
      </c>
      <c r="N3285">
        <v>6</v>
      </c>
      <c r="P3285">
        <v>1</v>
      </c>
    </row>
    <row r="3286" spans="1:16" x14ac:dyDescent="0.35">
      <c r="A3286" t="s">
        <v>6505</v>
      </c>
      <c r="B3286" t="s">
        <v>4082</v>
      </c>
      <c r="C3286" t="s">
        <v>1396</v>
      </c>
      <c r="D3286" t="s">
        <v>97</v>
      </c>
      <c r="E3286" t="s">
        <v>1397</v>
      </c>
      <c r="F3286" t="s">
        <v>6506</v>
      </c>
      <c r="H3286" s="1">
        <v>45772</v>
      </c>
      <c r="I3286" t="s">
        <v>191</v>
      </c>
      <c r="J3286" t="s">
        <v>1</v>
      </c>
      <c r="K3286" t="s">
        <v>4</v>
      </c>
      <c r="L3286" t="s">
        <v>26</v>
      </c>
      <c r="M3286" t="s">
        <v>7747</v>
      </c>
      <c r="N3286">
        <v>6</v>
      </c>
      <c r="P3286">
        <v>1</v>
      </c>
    </row>
    <row r="3287" spans="1:16" x14ac:dyDescent="0.35">
      <c r="A3287" t="s">
        <v>2242</v>
      </c>
      <c r="B3287" t="s">
        <v>4078</v>
      </c>
      <c r="C3287" t="s">
        <v>1402</v>
      </c>
      <c r="D3287" t="s">
        <v>97</v>
      </c>
      <c r="E3287" t="s">
        <v>1397</v>
      </c>
      <c r="F3287" t="s">
        <v>4084</v>
      </c>
      <c r="H3287" s="1">
        <v>45772</v>
      </c>
      <c r="I3287" t="s">
        <v>191</v>
      </c>
      <c r="J3287" t="s">
        <v>1</v>
      </c>
      <c r="K3287" t="s">
        <v>4</v>
      </c>
      <c r="L3287" t="s">
        <v>26</v>
      </c>
      <c r="M3287" t="s">
        <v>7747</v>
      </c>
      <c r="N3287">
        <v>6</v>
      </c>
      <c r="P3287">
        <v>1</v>
      </c>
    </row>
    <row r="3288" spans="1:16" x14ac:dyDescent="0.35">
      <c r="A3288" t="s">
        <v>4085</v>
      </c>
      <c r="B3288" t="s">
        <v>4091</v>
      </c>
      <c r="C3288" t="s">
        <v>1396</v>
      </c>
      <c r="D3288" t="s">
        <v>97</v>
      </c>
      <c r="E3288" t="s">
        <v>1397</v>
      </c>
      <c r="F3288" t="s">
        <v>4092</v>
      </c>
      <c r="H3288" s="1">
        <v>45772</v>
      </c>
      <c r="I3288" t="s">
        <v>191</v>
      </c>
      <c r="J3288" t="s">
        <v>1</v>
      </c>
      <c r="K3288" t="s">
        <v>4</v>
      </c>
      <c r="L3288" t="s">
        <v>26</v>
      </c>
      <c r="M3288" t="s">
        <v>7747</v>
      </c>
      <c r="N3288">
        <v>6</v>
      </c>
      <c r="P3288">
        <v>1</v>
      </c>
    </row>
    <row r="3289" spans="1:16" x14ac:dyDescent="0.35">
      <c r="A3289" t="s">
        <v>4085</v>
      </c>
      <c r="B3289" t="s">
        <v>2969</v>
      </c>
      <c r="C3289" t="s">
        <v>1402</v>
      </c>
      <c r="D3289" t="s">
        <v>97</v>
      </c>
      <c r="E3289" t="s">
        <v>1397</v>
      </c>
      <c r="F3289" t="s">
        <v>4090</v>
      </c>
      <c r="H3289" s="1">
        <v>45772</v>
      </c>
      <c r="I3289" t="s">
        <v>191</v>
      </c>
      <c r="J3289" t="s">
        <v>1</v>
      </c>
      <c r="K3289" t="s">
        <v>4</v>
      </c>
      <c r="L3289" t="s">
        <v>26</v>
      </c>
      <c r="M3289" t="s">
        <v>7747</v>
      </c>
      <c r="N3289">
        <v>6</v>
      </c>
      <c r="P3289">
        <v>1</v>
      </c>
    </row>
    <row r="3290" spans="1:16" x14ac:dyDescent="0.35">
      <c r="A3290" t="s">
        <v>4085</v>
      </c>
      <c r="B3290" t="s">
        <v>4088</v>
      </c>
      <c r="C3290" t="s">
        <v>1402</v>
      </c>
      <c r="D3290" t="s">
        <v>97</v>
      </c>
      <c r="E3290" t="s">
        <v>1397</v>
      </c>
      <c r="F3290" t="s">
        <v>4089</v>
      </c>
      <c r="H3290" s="1">
        <v>45772</v>
      </c>
      <c r="I3290" t="s">
        <v>191</v>
      </c>
      <c r="J3290" t="s">
        <v>1</v>
      </c>
      <c r="K3290" t="s">
        <v>4</v>
      </c>
      <c r="L3290" t="s">
        <v>26</v>
      </c>
      <c r="M3290" t="s">
        <v>7747</v>
      </c>
      <c r="N3290">
        <v>6</v>
      </c>
      <c r="P3290">
        <v>1</v>
      </c>
    </row>
    <row r="3291" spans="1:16" x14ac:dyDescent="0.35">
      <c r="A3291" t="s">
        <v>4085</v>
      </c>
      <c r="B3291" t="s">
        <v>4086</v>
      </c>
      <c r="C3291" t="s">
        <v>1396</v>
      </c>
      <c r="D3291" t="s">
        <v>97</v>
      </c>
      <c r="E3291" t="s">
        <v>1397</v>
      </c>
      <c r="F3291" t="s">
        <v>4087</v>
      </c>
      <c r="H3291" s="1">
        <v>45772</v>
      </c>
      <c r="I3291" t="s">
        <v>191</v>
      </c>
      <c r="J3291" t="s">
        <v>1</v>
      </c>
      <c r="K3291" t="s">
        <v>4</v>
      </c>
      <c r="L3291" t="s">
        <v>26</v>
      </c>
      <c r="M3291" t="s">
        <v>7747</v>
      </c>
      <c r="N3291">
        <v>6</v>
      </c>
      <c r="P3291">
        <v>1</v>
      </c>
    </row>
    <row r="3292" spans="1:16" x14ac:dyDescent="0.35">
      <c r="A3292" t="s">
        <v>6507</v>
      </c>
      <c r="B3292" t="s">
        <v>2146</v>
      </c>
      <c r="C3292" t="s">
        <v>1402</v>
      </c>
      <c r="D3292" t="s">
        <v>97</v>
      </c>
      <c r="E3292" t="s">
        <v>1397</v>
      </c>
      <c r="F3292" t="s">
        <v>6508</v>
      </c>
      <c r="H3292" s="1">
        <v>45772</v>
      </c>
      <c r="I3292" t="s">
        <v>191</v>
      </c>
      <c r="J3292" t="s">
        <v>1</v>
      </c>
      <c r="K3292" t="s">
        <v>4</v>
      </c>
      <c r="L3292" t="s">
        <v>26</v>
      </c>
      <c r="M3292" t="s">
        <v>7747</v>
      </c>
      <c r="N3292">
        <v>6</v>
      </c>
      <c r="P3292">
        <v>1</v>
      </c>
    </row>
    <row r="3293" spans="1:16" x14ac:dyDescent="0.35">
      <c r="A3293" t="s">
        <v>4093</v>
      </c>
      <c r="B3293" t="s">
        <v>4094</v>
      </c>
      <c r="C3293" t="s">
        <v>1396</v>
      </c>
      <c r="D3293" t="s">
        <v>97</v>
      </c>
      <c r="E3293" t="s">
        <v>1397</v>
      </c>
      <c r="F3293" t="s">
        <v>6509</v>
      </c>
      <c r="H3293" s="1">
        <v>45772</v>
      </c>
      <c r="I3293" t="s">
        <v>191</v>
      </c>
      <c r="J3293" t="s">
        <v>1</v>
      </c>
      <c r="K3293" t="s">
        <v>4</v>
      </c>
      <c r="L3293" t="s">
        <v>26</v>
      </c>
      <c r="M3293" t="s">
        <v>7747</v>
      </c>
      <c r="N3293">
        <v>6</v>
      </c>
      <c r="P3293">
        <v>1</v>
      </c>
    </row>
    <row r="3294" spans="1:16" x14ac:dyDescent="0.35">
      <c r="A3294" t="s">
        <v>6510</v>
      </c>
      <c r="B3294" t="s">
        <v>2165</v>
      </c>
      <c r="C3294" t="s">
        <v>1396</v>
      </c>
      <c r="D3294" t="s">
        <v>97</v>
      </c>
      <c r="E3294" t="s">
        <v>1397</v>
      </c>
      <c r="F3294" t="s">
        <v>6511</v>
      </c>
      <c r="H3294" s="1">
        <v>45772</v>
      </c>
      <c r="I3294" t="s">
        <v>191</v>
      </c>
      <c r="J3294" t="s">
        <v>1</v>
      </c>
      <c r="K3294" t="s">
        <v>4</v>
      </c>
      <c r="L3294" t="s">
        <v>26</v>
      </c>
      <c r="M3294" t="s">
        <v>7747</v>
      </c>
      <c r="N3294">
        <v>6</v>
      </c>
      <c r="P3294">
        <v>1</v>
      </c>
    </row>
    <row r="3295" spans="1:16" x14ac:dyDescent="0.35">
      <c r="A3295" t="s">
        <v>6512</v>
      </c>
      <c r="B3295" t="s">
        <v>4097</v>
      </c>
      <c r="C3295" t="s">
        <v>1396</v>
      </c>
      <c r="D3295" t="s">
        <v>97</v>
      </c>
      <c r="E3295" t="s">
        <v>1397</v>
      </c>
      <c r="F3295" t="s">
        <v>6513</v>
      </c>
      <c r="H3295" s="1">
        <v>45772</v>
      </c>
      <c r="I3295" t="s">
        <v>191</v>
      </c>
      <c r="J3295" t="s">
        <v>1</v>
      </c>
      <c r="K3295" t="s">
        <v>4</v>
      </c>
      <c r="L3295" t="s">
        <v>26</v>
      </c>
      <c r="M3295" t="s">
        <v>7747</v>
      </c>
      <c r="N3295">
        <v>6</v>
      </c>
      <c r="P3295">
        <v>1</v>
      </c>
    </row>
    <row r="3296" spans="1:16" x14ac:dyDescent="0.35">
      <c r="A3296" t="s">
        <v>6512</v>
      </c>
      <c r="B3296" t="s">
        <v>4099</v>
      </c>
      <c r="C3296" t="s">
        <v>1396</v>
      </c>
      <c r="D3296" t="s">
        <v>97</v>
      </c>
      <c r="E3296" t="s">
        <v>1397</v>
      </c>
      <c r="F3296" t="s">
        <v>6514</v>
      </c>
      <c r="H3296" s="1">
        <v>45772</v>
      </c>
      <c r="I3296" t="s">
        <v>191</v>
      </c>
      <c r="J3296" t="s">
        <v>1</v>
      </c>
      <c r="K3296" t="s">
        <v>4</v>
      </c>
      <c r="L3296" t="s">
        <v>26</v>
      </c>
      <c r="M3296" t="s">
        <v>7747</v>
      </c>
      <c r="N3296">
        <v>6</v>
      </c>
      <c r="P3296">
        <v>1</v>
      </c>
    </row>
    <row r="3297" spans="1:16" x14ac:dyDescent="0.35">
      <c r="A3297" t="s">
        <v>6515</v>
      </c>
      <c r="B3297" t="s">
        <v>6516</v>
      </c>
      <c r="C3297" t="s">
        <v>1402</v>
      </c>
      <c r="D3297" t="s">
        <v>97</v>
      </c>
      <c r="E3297" t="s">
        <v>1397</v>
      </c>
      <c r="F3297" t="s">
        <v>6517</v>
      </c>
      <c r="H3297" s="1">
        <v>45772</v>
      </c>
      <c r="I3297" t="s">
        <v>191</v>
      </c>
      <c r="J3297" t="s">
        <v>1</v>
      </c>
      <c r="K3297" t="s">
        <v>4</v>
      </c>
      <c r="L3297" t="s">
        <v>26</v>
      </c>
      <c r="M3297" t="s">
        <v>7747</v>
      </c>
      <c r="N3297">
        <v>6</v>
      </c>
      <c r="P3297">
        <v>1</v>
      </c>
    </row>
    <row r="3298" spans="1:16" x14ac:dyDescent="0.35">
      <c r="A3298" t="s">
        <v>6515</v>
      </c>
      <c r="B3298" t="s">
        <v>4104</v>
      </c>
      <c r="C3298" t="s">
        <v>1396</v>
      </c>
      <c r="D3298" t="s">
        <v>97</v>
      </c>
      <c r="E3298" t="s">
        <v>1397</v>
      </c>
      <c r="F3298" t="s">
        <v>6518</v>
      </c>
      <c r="H3298" s="1">
        <v>45772</v>
      </c>
      <c r="I3298" t="s">
        <v>191</v>
      </c>
      <c r="J3298" t="s">
        <v>1</v>
      </c>
      <c r="K3298" t="s">
        <v>4</v>
      </c>
      <c r="L3298" t="s">
        <v>26</v>
      </c>
      <c r="M3298" t="s">
        <v>7747</v>
      </c>
      <c r="N3298">
        <v>6</v>
      </c>
      <c r="P3298">
        <v>1</v>
      </c>
    </row>
    <row r="3299" spans="1:16" x14ac:dyDescent="0.35">
      <c r="A3299" t="s">
        <v>6519</v>
      </c>
      <c r="B3299" t="s">
        <v>3642</v>
      </c>
      <c r="C3299" t="s">
        <v>1402</v>
      </c>
      <c r="D3299" t="s">
        <v>97</v>
      </c>
      <c r="E3299" t="s">
        <v>1397</v>
      </c>
      <c r="F3299" t="s">
        <v>6520</v>
      </c>
      <c r="H3299" s="1">
        <v>45772</v>
      </c>
      <c r="I3299" t="s">
        <v>191</v>
      </c>
      <c r="J3299" t="s">
        <v>1</v>
      </c>
      <c r="K3299" t="s">
        <v>4</v>
      </c>
      <c r="L3299" t="s">
        <v>26</v>
      </c>
      <c r="M3299" t="s">
        <v>7747</v>
      </c>
      <c r="N3299">
        <v>6</v>
      </c>
      <c r="P3299">
        <v>1</v>
      </c>
    </row>
    <row r="3300" spans="1:16" x14ac:dyDescent="0.35">
      <c r="A3300" t="s">
        <v>6519</v>
      </c>
      <c r="B3300" t="s">
        <v>3469</v>
      </c>
      <c r="C3300" t="s">
        <v>1472</v>
      </c>
      <c r="D3300" t="s">
        <v>97</v>
      </c>
      <c r="E3300" t="s">
        <v>1397</v>
      </c>
      <c r="F3300" t="s">
        <v>6521</v>
      </c>
      <c r="G3300">
        <v>43054</v>
      </c>
      <c r="H3300" s="1">
        <v>45772</v>
      </c>
      <c r="I3300" t="s">
        <v>191</v>
      </c>
      <c r="J3300" t="s">
        <v>1</v>
      </c>
      <c r="K3300" t="s">
        <v>4</v>
      </c>
      <c r="L3300" t="s">
        <v>26</v>
      </c>
      <c r="M3300" t="s">
        <v>1472</v>
      </c>
      <c r="N3300">
        <v>6</v>
      </c>
      <c r="P3300">
        <v>1</v>
      </c>
    </row>
    <row r="3301" spans="1:16" x14ac:dyDescent="0.35">
      <c r="A3301" t="s">
        <v>6522</v>
      </c>
      <c r="B3301" t="s">
        <v>1828</v>
      </c>
      <c r="C3301" t="s">
        <v>1396</v>
      </c>
      <c r="D3301" t="s">
        <v>97</v>
      </c>
      <c r="E3301" t="s">
        <v>1397</v>
      </c>
      <c r="F3301" t="s">
        <v>6523</v>
      </c>
      <c r="H3301" s="1">
        <v>45772</v>
      </c>
      <c r="I3301" t="s">
        <v>191</v>
      </c>
      <c r="J3301" t="s">
        <v>1</v>
      </c>
      <c r="K3301" t="s">
        <v>4</v>
      </c>
      <c r="L3301" t="s">
        <v>26</v>
      </c>
      <c r="M3301" t="s">
        <v>7747</v>
      </c>
      <c r="N3301">
        <v>6</v>
      </c>
      <c r="P3301">
        <v>1</v>
      </c>
    </row>
    <row r="3302" spans="1:16" x14ac:dyDescent="0.35">
      <c r="A3302" t="s">
        <v>6522</v>
      </c>
      <c r="B3302" t="s">
        <v>2477</v>
      </c>
      <c r="C3302" t="s">
        <v>1402</v>
      </c>
      <c r="D3302" t="s">
        <v>97</v>
      </c>
      <c r="E3302" t="s">
        <v>1397</v>
      </c>
      <c r="F3302" t="s">
        <v>6524</v>
      </c>
      <c r="H3302" s="1">
        <v>45772</v>
      </c>
      <c r="I3302" t="s">
        <v>191</v>
      </c>
      <c r="J3302" t="s">
        <v>1</v>
      </c>
      <c r="K3302" t="s">
        <v>4</v>
      </c>
      <c r="L3302" t="s">
        <v>26</v>
      </c>
      <c r="M3302" t="s">
        <v>7747</v>
      </c>
      <c r="N3302">
        <v>6</v>
      </c>
      <c r="P3302">
        <v>1</v>
      </c>
    </row>
    <row r="3303" spans="1:16" x14ac:dyDescent="0.35">
      <c r="A3303" t="s">
        <v>6522</v>
      </c>
      <c r="B3303" t="s">
        <v>3559</v>
      </c>
      <c r="C3303" t="s">
        <v>1402</v>
      </c>
      <c r="D3303" t="s">
        <v>97</v>
      </c>
      <c r="E3303" t="s">
        <v>1397</v>
      </c>
      <c r="F3303" t="s">
        <v>6525</v>
      </c>
      <c r="H3303" s="1">
        <v>45772</v>
      </c>
      <c r="I3303" t="s">
        <v>191</v>
      </c>
      <c r="J3303" t="s">
        <v>1</v>
      </c>
      <c r="K3303" t="s">
        <v>4</v>
      </c>
      <c r="L3303" t="s">
        <v>26</v>
      </c>
      <c r="M3303" t="s">
        <v>7747</v>
      </c>
      <c r="N3303">
        <v>6</v>
      </c>
      <c r="P3303">
        <v>1</v>
      </c>
    </row>
    <row r="3304" spans="1:16" x14ac:dyDescent="0.35">
      <c r="A3304" t="s">
        <v>6526</v>
      </c>
      <c r="B3304" t="s">
        <v>4114</v>
      </c>
      <c r="C3304" t="s">
        <v>1396</v>
      </c>
      <c r="D3304" t="s">
        <v>97</v>
      </c>
      <c r="E3304" t="s">
        <v>1397</v>
      </c>
      <c r="F3304" t="s">
        <v>6527</v>
      </c>
      <c r="G3304" t="s">
        <v>6528</v>
      </c>
      <c r="H3304" s="1">
        <v>45772</v>
      </c>
      <c r="I3304" t="s">
        <v>191</v>
      </c>
      <c r="J3304" t="s">
        <v>1</v>
      </c>
      <c r="K3304" t="s">
        <v>4</v>
      </c>
      <c r="L3304" t="s">
        <v>26</v>
      </c>
      <c r="M3304" t="s">
        <v>7747</v>
      </c>
      <c r="N3304">
        <v>6</v>
      </c>
      <c r="P3304">
        <v>1</v>
      </c>
    </row>
    <row r="3305" spans="1:16" x14ac:dyDescent="0.35">
      <c r="A3305" t="s">
        <v>6529</v>
      </c>
      <c r="B3305" t="s">
        <v>1662</v>
      </c>
      <c r="C3305" t="s">
        <v>1558</v>
      </c>
      <c r="D3305" t="s">
        <v>97</v>
      </c>
      <c r="E3305" t="s">
        <v>1397</v>
      </c>
      <c r="F3305" t="s">
        <v>6530</v>
      </c>
      <c r="H3305" s="1">
        <v>45772</v>
      </c>
      <c r="I3305" t="s">
        <v>191</v>
      </c>
      <c r="J3305" t="s">
        <v>1</v>
      </c>
      <c r="K3305" t="s">
        <v>4</v>
      </c>
      <c r="L3305" t="s">
        <v>26</v>
      </c>
      <c r="M3305" t="s">
        <v>7747</v>
      </c>
      <c r="N3305">
        <v>6</v>
      </c>
      <c r="P3305">
        <v>1</v>
      </c>
    </row>
    <row r="3306" spans="1:16" x14ac:dyDescent="0.35">
      <c r="A3306" t="s">
        <v>6531</v>
      </c>
      <c r="B3306" t="s">
        <v>1860</v>
      </c>
      <c r="C3306" t="s">
        <v>1396</v>
      </c>
      <c r="D3306" t="s">
        <v>97</v>
      </c>
      <c r="E3306" t="s">
        <v>1397</v>
      </c>
      <c r="F3306" t="s">
        <v>6532</v>
      </c>
      <c r="H3306" s="1">
        <v>45772</v>
      </c>
      <c r="I3306" t="s">
        <v>191</v>
      </c>
      <c r="J3306" t="s">
        <v>1</v>
      </c>
      <c r="K3306" t="s">
        <v>4</v>
      </c>
      <c r="L3306" t="s">
        <v>26</v>
      </c>
      <c r="M3306" t="s">
        <v>7747</v>
      </c>
      <c r="N3306">
        <v>6</v>
      </c>
      <c r="P3306">
        <v>1</v>
      </c>
    </row>
    <row r="3307" spans="1:16" x14ac:dyDescent="0.35">
      <c r="A3307" t="s">
        <v>6533</v>
      </c>
      <c r="B3307" t="s">
        <v>1410</v>
      </c>
      <c r="C3307" t="s">
        <v>1396</v>
      </c>
      <c r="D3307" t="s">
        <v>97</v>
      </c>
      <c r="E3307" t="s">
        <v>1397</v>
      </c>
      <c r="F3307" t="s">
        <v>6534</v>
      </c>
      <c r="H3307" s="1">
        <v>45772</v>
      </c>
      <c r="I3307" t="s">
        <v>191</v>
      </c>
      <c r="J3307" t="s">
        <v>1</v>
      </c>
      <c r="K3307" t="s">
        <v>4</v>
      </c>
      <c r="L3307" t="s">
        <v>26</v>
      </c>
      <c r="M3307" t="s">
        <v>7747</v>
      </c>
      <c r="N3307">
        <v>6</v>
      </c>
      <c r="P3307">
        <v>1</v>
      </c>
    </row>
    <row r="3308" spans="1:16" x14ac:dyDescent="0.35">
      <c r="A3308" t="s">
        <v>6535</v>
      </c>
      <c r="B3308" t="s">
        <v>4118</v>
      </c>
      <c r="C3308" t="s">
        <v>1396</v>
      </c>
      <c r="D3308" t="s">
        <v>97</v>
      </c>
      <c r="E3308" t="s">
        <v>1397</v>
      </c>
      <c r="F3308" t="s">
        <v>6536</v>
      </c>
      <c r="H3308" s="1">
        <v>45772</v>
      </c>
      <c r="I3308" t="s">
        <v>191</v>
      </c>
      <c r="J3308" t="s">
        <v>1</v>
      </c>
      <c r="K3308" t="s">
        <v>4</v>
      </c>
      <c r="L3308" t="s">
        <v>26</v>
      </c>
      <c r="M3308" t="s">
        <v>7747</v>
      </c>
      <c r="N3308">
        <v>6</v>
      </c>
      <c r="P3308">
        <v>1</v>
      </c>
    </row>
    <row r="3309" spans="1:16" x14ac:dyDescent="0.35">
      <c r="A3309" t="s">
        <v>6535</v>
      </c>
      <c r="B3309" t="s">
        <v>4120</v>
      </c>
      <c r="C3309" t="s">
        <v>1472</v>
      </c>
      <c r="D3309" t="s">
        <v>97</v>
      </c>
      <c r="E3309" t="s">
        <v>1397</v>
      </c>
      <c r="F3309" t="s">
        <v>6537</v>
      </c>
      <c r="G3309">
        <v>43916</v>
      </c>
      <c r="H3309" s="1">
        <v>45772</v>
      </c>
      <c r="I3309" t="s">
        <v>191</v>
      </c>
      <c r="J3309" t="s">
        <v>1</v>
      </c>
      <c r="K3309" t="s">
        <v>4</v>
      </c>
      <c r="L3309" t="s">
        <v>26</v>
      </c>
      <c r="M3309" t="s">
        <v>1472</v>
      </c>
      <c r="N3309">
        <v>6</v>
      </c>
      <c r="P3309">
        <v>1</v>
      </c>
    </row>
    <row r="3310" spans="1:16" x14ac:dyDescent="0.35">
      <c r="A3310" t="s">
        <v>6535</v>
      </c>
      <c r="B3310" t="s">
        <v>4122</v>
      </c>
      <c r="C3310" t="s">
        <v>1402</v>
      </c>
      <c r="D3310" t="s">
        <v>97</v>
      </c>
      <c r="E3310" t="s">
        <v>1397</v>
      </c>
      <c r="F3310" t="s">
        <v>6538</v>
      </c>
      <c r="H3310" s="1">
        <v>45772</v>
      </c>
      <c r="I3310" t="s">
        <v>191</v>
      </c>
      <c r="J3310" t="s">
        <v>1</v>
      </c>
      <c r="K3310" t="s">
        <v>4</v>
      </c>
      <c r="L3310" t="s">
        <v>26</v>
      </c>
      <c r="M3310" t="s">
        <v>7747</v>
      </c>
      <c r="N3310">
        <v>6</v>
      </c>
      <c r="P3310">
        <v>1</v>
      </c>
    </row>
    <row r="3311" spans="1:16" x14ac:dyDescent="0.35">
      <c r="A3311" t="s">
        <v>6535</v>
      </c>
      <c r="B3311" t="s">
        <v>4124</v>
      </c>
      <c r="C3311" t="s">
        <v>1472</v>
      </c>
      <c r="D3311" t="s">
        <v>97</v>
      </c>
      <c r="E3311" t="s">
        <v>1397</v>
      </c>
      <c r="F3311" t="s">
        <v>6539</v>
      </c>
      <c r="G3311">
        <v>42341</v>
      </c>
      <c r="H3311" s="1">
        <v>45772</v>
      </c>
      <c r="I3311" t="s">
        <v>191</v>
      </c>
      <c r="J3311" t="s">
        <v>1</v>
      </c>
      <c r="K3311" t="s">
        <v>4</v>
      </c>
      <c r="L3311" t="s">
        <v>26</v>
      </c>
      <c r="M3311" t="s">
        <v>1472</v>
      </c>
      <c r="N3311">
        <v>6</v>
      </c>
      <c r="P3311">
        <v>1</v>
      </c>
    </row>
    <row r="3312" spans="1:16" x14ac:dyDescent="0.35">
      <c r="A3312" t="s">
        <v>6540</v>
      </c>
      <c r="B3312" t="s">
        <v>4130</v>
      </c>
      <c r="C3312" t="s">
        <v>1396</v>
      </c>
      <c r="D3312" t="s">
        <v>97</v>
      </c>
      <c r="E3312" t="s">
        <v>1397</v>
      </c>
      <c r="F3312" t="s">
        <v>6541</v>
      </c>
      <c r="H3312" s="1">
        <v>45772</v>
      </c>
      <c r="I3312" t="s">
        <v>191</v>
      </c>
      <c r="J3312" t="s">
        <v>1</v>
      </c>
      <c r="K3312" t="s">
        <v>4</v>
      </c>
      <c r="L3312" t="s">
        <v>26</v>
      </c>
      <c r="M3312" t="s">
        <v>7747</v>
      </c>
      <c r="N3312">
        <v>6</v>
      </c>
      <c r="P3312">
        <v>1</v>
      </c>
    </row>
    <row r="3313" spans="1:16" x14ac:dyDescent="0.35">
      <c r="A3313" t="s">
        <v>6540</v>
      </c>
      <c r="B3313" t="s">
        <v>4132</v>
      </c>
      <c r="C3313" t="s">
        <v>1396</v>
      </c>
      <c r="D3313" t="s">
        <v>97</v>
      </c>
      <c r="E3313" t="s">
        <v>1397</v>
      </c>
      <c r="F3313" t="s">
        <v>6542</v>
      </c>
      <c r="H3313" s="1">
        <v>45772</v>
      </c>
      <c r="I3313" t="s">
        <v>191</v>
      </c>
      <c r="J3313" t="s">
        <v>1</v>
      </c>
      <c r="K3313" t="s">
        <v>4</v>
      </c>
      <c r="L3313" t="s">
        <v>26</v>
      </c>
      <c r="M3313" t="s">
        <v>7747</v>
      </c>
      <c r="N3313">
        <v>6</v>
      </c>
      <c r="P3313">
        <v>1</v>
      </c>
    </row>
    <row r="3314" spans="1:16" x14ac:dyDescent="0.35">
      <c r="A3314" t="s">
        <v>6543</v>
      </c>
      <c r="B3314" t="s">
        <v>4136</v>
      </c>
      <c r="C3314" t="s">
        <v>1402</v>
      </c>
      <c r="D3314" t="s">
        <v>97</v>
      </c>
      <c r="E3314" t="s">
        <v>1397</v>
      </c>
      <c r="F3314" t="s">
        <v>6544</v>
      </c>
      <c r="H3314" s="1">
        <v>45772</v>
      </c>
      <c r="I3314" t="s">
        <v>191</v>
      </c>
      <c r="J3314" t="s">
        <v>1</v>
      </c>
      <c r="K3314" t="s">
        <v>4</v>
      </c>
      <c r="L3314" t="s">
        <v>26</v>
      </c>
      <c r="M3314" t="s">
        <v>7747</v>
      </c>
      <c r="N3314">
        <v>6</v>
      </c>
      <c r="P3314">
        <v>1</v>
      </c>
    </row>
    <row r="3315" spans="1:16" x14ac:dyDescent="0.35">
      <c r="A3315" t="s">
        <v>6543</v>
      </c>
      <c r="B3315" t="s">
        <v>4138</v>
      </c>
      <c r="C3315" t="s">
        <v>1472</v>
      </c>
      <c r="D3315" t="s">
        <v>97</v>
      </c>
      <c r="E3315" t="s">
        <v>1397</v>
      </c>
      <c r="F3315" t="s">
        <v>6545</v>
      </c>
      <c r="G3315">
        <v>44889</v>
      </c>
      <c r="H3315" s="1">
        <v>45772</v>
      </c>
      <c r="I3315" t="s">
        <v>191</v>
      </c>
      <c r="J3315" t="s">
        <v>1</v>
      </c>
      <c r="K3315" t="s">
        <v>4</v>
      </c>
      <c r="L3315" t="s">
        <v>26</v>
      </c>
      <c r="M3315" t="s">
        <v>1472</v>
      </c>
      <c r="N3315">
        <v>6</v>
      </c>
      <c r="P3315">
        <v>1</v>
      </c>
    </row>
    <row r="3316" spans="1:16" x14ac:dyDescent="0.35">
      <c r="A3316" t="s">
        <v>6546</v>
      </c>
      <c r="B3316" t="s">
        <v>4141</v>
      </c>
      <c r="C3316" t="s">
        <v>1396</v>
      </c>
      <c r="D3316" t="s">
        <v>97</v>
      </c>
      <c r="E3316" t="s">
        <v>1397</v>
      </c>
      <c r="F3316" t="s">
        <v>6547</v>
      </c>
      <c r="H3316" s="1">
        <v>45772</v>
      </c>
      <c r="I3316" t="s">
        <v>191</v>
      </c>
      <c r="J3316" t="s">
        <v>1</v>
      </c>
      <c r="K3316" t="s">
        <v>4</v>
      </c>
      <c r="L3316" t="s">
        <v>26</v>
      </c>
      <c r="M3316" t="s">
        <v>7747</v>
      </c>
      <c r="N3316">
        <v>6</v>
      </c>
      <c r="P3316">
        <v>1</v>
      </c>
    </row>
    <row r="3317" spans="1:16" x14ac:dyDescent="0.35">
      <c r="A3317" t="s">
        <v>6548</v>
      </c>
      <c r="B3317" t="s">
        <v>3260</v>
      </c>
      <c r="C3317" t="s">
        <v>1472</v>
      </c>
      <c r="D3317" t="s">
        <v>97</v>
      </c>
      <c r="E3317" t="s">
        <v>1397</v>
      </c>
      <c r="F3317" t="s">
        <v>6549</v>
      </c>
      <c r="G3317">
        <v>42553</v>
      </c>
      <c r="H3317" s="1">
        <v>45772</v>
      </c>
      <c r="I3317" t="s">
        <v>191</v>
      </c>
      <c r="J3317" t="s">
        <v>1</v>
      </c>
      <c r="K3317" t="s">
        <v>4</v>
      </c>
      <c r="L3317" t="s">
        <v>26</v>
      </c>
      <c r="M3317" t="s">
        <v>1472</v>
      </c>
      <c r="N3317">
        <v>6</v>
      </c>
      <c r="P3317">
        <v>1</v>
      </c>
    </row>
    <row r="3318" spans="1:16" x14ac:dyDescent="0.35">
      <c r="A3318" t="s">
        <v>6548</v>
      </c>
      <c r="B3318" t="s">
        <v>1800</v>
      </c>
      <c r="C3318" t="s">
        <v>1472</v>
      </c>
      <c r="D3318" t="s">
        <v>97</v>
      </c>
      <c r="E3318" t="s">
        <v>1397</v>
      </c>
      <c r="F3318" t="s">
        <v>6550</v>
      </c>
      <c r="G3318">
        <v>43182</v>
      </c>
      <c r="H3318" s="1">
        <v>45772</v>
      </c>
      <c r="I3318" t="s">
        <v>191</v>
      </c>
      <c r="J3318" t="s">
        <v>1</v>
      </c>
      <c r="K3318" t="s">
        <v>4</v>
      </c>
      <c r="L3318" t="s">
        <v>26</v>
      </c>
      <c r="M3318" t="s">
        <v>1472</v>
      </c>
      <c r="N3318">
        <v>6</v>
      </c>
      <c r="P3318">
        <v>1</v>
      </c>
    </row>
    <row r="3319" spans="1:16" x14ac:dyDescent="0.35">
      <c r="A3319" t="s">
        <v>6548</v>
      </c>
      <c r="B3319" t="s">
        <v>4146</v>
      </c>
      <c r="C3319" t="s">
        <v>1402</v>
      </c>
      <c r="D3319" t="s">
        <v>97</v>
      </c>
      <c r="E3319" t="s">
        <v>1397</v>
      </c>
      <c r="F3319" t="s">
        <v>6551</v>
      </c>
      <c r="H3319" s="1">
        <v>45772</v>
      </c>
      <c r="I3319" t="s">
        <v>191</v>
      </c>
      <c r="J3319" t="s">
        <v>1</v>
      </c>
      <c r="K3319" t="s">
        <v>4</v>
      </c>
      <c r="L3319" t="s">
        <v>26</v>
      </c>
      <c r="M3319" t="s">
        <v>7747</v>
      </c>
      <c r="N3319">
        <v>6</v>
      </c>
      <c r="P3319">
        <v>1</v>
      </c>
    </row>
    <row r="3320" spans="1:16" x14ac:dyDescent="0.35">
      <c r="A3320" t="s">
        <v>6552</v>
      </c>
      <c r="B3320" t="s">
        <v>4149</v>
      </c>
      <c r="C3320" t="s">
        <v>1402</v>
      </c>
      <c r="D3320" t="s">
        <v>97</v>
      </c>
      <c r="E3320" t="s">
        <v>1397</v>
      </c>
      <c r="F3320" t="s">
        <v>6553</v>
      </c>
      <c r="H3320" s="1">
        <v>45772</v>
      </c>
      <c r="I3320" t="s">
        <v>191</v>
      </c>
      <c r="J3320" t="s">
        <v>1</v>
      </c>
      <c r="K3320" t="s">
        <v>4</v>
      </c>
      <c r="L3320" t="s">
        <v>26</v>
      </c>
      <c r="M3320" t="s">
        <v>7747</v>
      </c>
      <c r="N3320">
        <v>6</v>
      </c>
      <c r="P3320">
        <v>1</v>
      </c>
    </row>
    <row r="3321" spans="1:16" x14ac:dyDescent="0.35">
      <c r="A3321" t="s">
        <v>6554</v>
      </c>
      <c r="B3321" t="s">
        <v>6555</v>
      </c>
      <c r="C3321" t="s">
        <v>1402</v>
      </c>
      <c r="D3321" t="s">
        <v>97</v>
      </c>
      <c r="E3321" t="s">
        <v>1397</v>
      </c>
      <c r="F3321" t="s">
        <v>6556</v>
      </c>
      <c r="H3321" s="1">
        <v>45772</v>
      </c>
      <c r="I3321" t="s">
        <v>191</v>
      </c>
      <c r="J3321" t="s">
        <v>1</v>
      </c>
      <c r="K3321" t="s">
        <v>4</v>
      </c>
      <c r="L3321" t="s">
        <v>26</v>
      </c>
      <c r="M3321" t="s">
        <v>7747</v>
      </c>
      <c r="N3321">
        <v>6</v>
      </c>
      <c r="P3321">
        <v>1</v>
      </c>
    </row>
    <row r="3322" spans="1:16" x14ac:dyDescent="0.35">
      <c r="A3322" t="s">
        <v>6557</v>
      </c>
      <c r="B3322" t="s">
        <v>1846</v>
      </c>
      <c r="C3322" t="s">
        <v>1396</v>
      </c>
      <c r="D3322" t="s">
        <v>97</v>
      </c>
      <c r="E3322" t="s">
        <v>1397</v>
      </c>
      <c r="F3322" t="s">
        <v>6558</v>
      </c>
      <c r="H3322" s="1">
        <v>45772</v>
      </c>
      <c r="I3322" t="s">
        <v>191</v>
      </c>
      <c r="J3322" t="s">
        <v>1</v>
      </c>
      <c r="K3322" t="s">
        <v>4</v>
      </c>
      <c r="L3322" t="s">
        <v>26</v>
      </c>
      <c r="M3322" t="s">
        <v>7747</v>
      </c>
      <c r="N3322">
        <v>6</v>
      </c>
      <c r="P3322">
        <v>1</v>
      </c>
    </row>
    <row r="3323" spans="1:16" x14ac:dyDescent="0.35">
      <c r="A3323" t="s">
        <v>6559</v>
      </c>
      <c r="B3323" t="s">
        <v>4153</v>
      </c>
      <c r="C3323" t="s">
        <v>1396</v>
      </c>
      <c r="D3323" t="s">
        <v>97</v>
      </c>
      <c r="E3323" t="s">
        <v>1397</v>
      </c>
      <c r="F3323" t="s">
        <v>6560</v>
      </c>
      <c r="H3323" s="1">
        <v>45772</v>
      </c>
      <c r="I3323" t="s">
        <v>191</v>
      </c>
      <c r="J3323" t="s">
        <v>1</v>
      </c>
      <c r="K3323" t="s">
        <v>4</v>
      </c>
      <c r="L3323" t="s">
        <v>26</v>
      </c>
      <c r="M3323" t="s">
        <v>7747</v>
      </c>
      <c r="N3323">
        <v>6</v>
      </c>
      <c r="P3323">
        <v>1</v>
      </c>
    </row>
    <row r="3324" spans="1:16" x14ac:dyDescent="0.35">
      <c r="A3324" t="s">
        <v>6561</v>
      </c>
      <c r="B3324" t="s">
        <v>6562</v>
      </c>
      <c r="C3324" t="s">
        <v>1396</v>
      </c>
      <c r="D3324" t="s">
        <v>97</v>
      </c>
      <c r="E3324" t="s">
        <v>1397</v>
      </c>
      <c r="F3324" t="s">
        <v>6563</v>
      </c>
      <c r="H3324" s="1">
        <v>45772</v>
      </c>
      <c r="I3324" t="s">
        <v>191</v>
      </c>
      <c r="J3324" t="s">
        <v>1</v>
      </c>
      <c r="K3324" t="s">
        <v>4</v>
      </c>
      <c r="L3324" t="s">
        <v>26</v>
      </c>
      <c r="M3324" t="s">
        <v>7747</v>
      </c>
      <c r="N3324">
        <v>6</v>
      </c>
      <c r="P3324">
        <v>1</v>
      </c>
    </row>
    <row r="3325" spans="1:16" x14ac:dyDescent="0.35">
      <c r="A3325" t="s">
        <v>6564</v>
      </c>
      <c r="B3325" t="s">
        <v>4167</v>
      </c>
      <c r="C3325" t="s">
        <v>1402</v>
      </c>
      <c r="D3325" t="s">
        <v>97</v>
      </c>
      <c r="E3325" t="s">
        <v>1397</v>
      </c>
      <c r="F3325" t="s">
        <v>6565</v>
      </c>
      <c r="H3325" s="1">
        <v>45772</v>
      </c>
      <c r="I3325" t="s">
        <v>191</v>
      </c>
      <c r="J3325" t="s">
        <v>1</v>
      </c>
      <c r="K3325" t="s">
        <v>4</v>
      </c>
      <c r="L3325" t="s">
        <v>26</v>
      </c>
      <c r="M3325" t="s">
        <v>7747</v>
      </c>
      <c r="N3325">
        <v>6</v>
      </c>
      <c r="P3325">
        <v>1</v>
      </c>
    </row>
    <row r="3326" spans="1:16" x14ac:dyDescent="0.35">
      <c r="A3326" t="s">
        <v>6564</v>
      </c>
      <c r="B3326" t="s">
        <v>4165</v>
      </c>
      <c r="C3326" t="s">
        <v>1428</v>
      </c>
      <c r="D3326" t="s">
        <v>97</v>
      </c>
      <c r="E3326" t="s">
        <v>1397</v>
      </c>
      <c r="F3326" t="s">
        <v>6566</v>
      </c>
      <c r="G3326">
        <v>45050</v>
      </c>
      <c r="H3326" s="1">
        <v>45772</v>
      </c>
      <c r="I3326" t="s">
        <v>191</v>
      </c>
      <c r="J3326" t="s">
        <v>1</v>
      </c>
      <c r="K3326" t="s">
        <v>4</v>
      </c>
      <c r="L3326" t="s">
        <v>26</v>
      </c>
      <c r="M3326" t="s">
        <v>1428</v>
      </c>
      <c r="N3326">
        <v>6</v>
      </c>
      <c r="P3326">
        <v>1</v>
      </c>
    </row>
    <row r="3327" spans="1:16" x14ac:dyDescent="0.35">
      <c r="A3327" t="s">
        <v>6564</v>
      </c>
      <c r="B3327" t="s">
        <v>4169</v>
      </c>
      <c r="C3327" t="s">
        <v>1472</v>
      </c>
      <c r="D3327" t="s">
        <v>97</v>
      </c>
      <c r="E3327" t="s">
        <v>1397</v>
      </c>
      <c r="F3327" t="s">
        <v>6567</v>
      </c>
      <c r="G3327">
        <v>43970</v>
      </c>
      <c r="H3327" s="1">
        <v>45772</v>
      </c>
      <c r="I3327" t="s">
        <v>191</v>
      </c>
      <c r="J3327" t="s">
        <v>1</v>
      </c>
      <c r="K3327" t="s">
        <v>4</v>
      </c>
      <c r="L3327" t="s">
        <v>26</v>
      </c>
      <c r="M3327" t="s">
        <v>1472</v>
      </c>
      <c r="N3327">
        <v>6</v>
      </c>
      <c r="P3327">
        <v>1</v>
      </c>
    </row>
    <row r="3328" spans="1:16" x14ac:dyDescent="0.35">
      <c r="A3328" t="s">
        <v>6568</v>
      </c>
      <c r="B3328" t="s">
        <v>3297</v>
      </c>
      <c r="C3328" t="s">
        <v>1472</v>
      </c>
      <c r="D3328" t="s">
        <v>97</v>
      </c>
      <c r="E3328" t="s">
        <v>1397</v>
      </c>
      <c r="F3328" t="s">
        <v>6569</v>
      </c>
      <c r="G3328">
        <v>44115</v>
      </c>
      <c r="H3328" s="1">
        <v>45772</v>
      </c>
      <c r="I3328" t="s">
        <v>191</v>
      </c>
      <c r="J3328" t="s">
        <v>1</v>
      </c>
      <c r="K3328" t="s">
        <v>4</v>
      </c>
      <c r="L3328" t="s">
        <v>26</v>
      </c>
      <c r="M3328" t="s">
        <v>1472</v>
      </c>
      <c r="N3328">
        <v>6</v>
      </c>
      <c r="P3328">
        <v>1</v>
      </c>
    </row>
    <row r="3329" spans="1:16" x14ac:dyDescent="0.35">
      <c r="A3329" t="s">
        <v>6568</v>
      </c>
      <c r="B3329" t="s">
        <v>4176</v>
      </c>
      <c r="C3329" t="s">
        <v>1402</v>
      </c>
      <c r="D3329" t="s">
        <v>97</v>
      </c>
      <c r="E3329" t="s">
        <v>1397</v>
      </c>
      <c r="F3329" t="s">
        <v>6570</v>
      </c>
      <c r="H3329" s="1">
        <v>45772</v>
      </c>
      <c r="I3329" t="s">
        <v>191</v>
      </c>
      <c r="J3329" t="s">
        <v>1</v>
      </c>
      <c r="K3329" t="s">
        <v>4</v>
      </c>
      <c r="L3329" t="s">
        <v>26</v>
      </c>
      <c r="M3329" t="s">
        <v>7747</v>
      </c>
      <c r="N3329">
        <v>6</v>
      </c>
      <c r="P3329">
        <v>1</v>
      </c>
    </row>
    <row r="3330" spans="1:16" x14ac:dyDescent="0.35">
      <c r="A3330" t="s">
        <v>4178</v>
      </c>
      <c r="B3330" t="s">
        <v>1898</v>
      </c>
      <c r="C3330" t="s">
        <v>1402</v>
      </c>
      <c r="D3330" t="s">
        <v>97</v>
      </c>
      <c r="E3330" t="s">
        <v>1397</v>
      </c>
      <c r="F3330" t="s">
        <v>4181</v>
      </c>
      <c r="H3330" s="1">
        <v>45772</v>
      </c>
      <c r="I3330" t="s">
        <v>191</v>
      </c>
      <c r="J3330" t="s">
        <v>1</v>
      </c>
      <c r="K3330" t="s">
        <v>4</v>
      </c>
      <c r="L3330" t="s">
        <v>26</v>
      </c>
      <c r="M3330" t="s">
        <v>7747</v>
      </c>
      <c r="N3330">
        <v>6</v>
      </c>
      <c r="P3330">
        <v>1</v>
      </c>
    </row>
    <row r="3331" spans="1:16" x14ac:dyDescent="0.35">
      <c r="A3331" t="s">
        <v>4178</v>
      </c>
      <c r="B3331" t="s">
        <v>4179</v>
      </c>
      <c r="C3331" t="s">
        <v>1396</v>
      </c>
      <c r="D3331" t="s">
        <v>97</v>
      </c>
      <c r="E3331" t="s">
        <v>1397</v>
      </c>
      <c r="F3331" t="s">
        <v>4180</v>
      </c>
      <c r="H3331" s="1">
        <v>45772</v>
      </c>
      <c r="I3331" t="s">
        <v>191</v>
      </c>
      <c r="J3331" t="s">
        <v>1</v>
      </c>
      <c r="K3331" t="s">
        <v>4</v>
      </c>
      <c r="L3331" t="s">
        <v>26</v>
      </c>
      <c r="M3331" t="s">
        <v>7747</v>
      </c>
      <c r="N3331">
        <v>6</v>
      </c>
      <c r="P3331">
        <v>1</v>
      </c>
    </row>
    <row r="3332" spans="1:16" x14ac:dyDescent="0.35">
      <c r="A3332" t="s">
        <v>4182</v>
      </c>
      <c r="B3332" t="s">
        <v>3583</v>
      </c>
      <c r="C3332" t="s">
        <v>1558</v>
      </c>
      <c r="D3332" t="s">
        <v>97</v>
      </c>
      <c r="E3332" t="s">
        <v>1397</v>
      </c>
      <c r="F3332" t="s">
        <v>4183</v>
      </c>
      <c r="H3332" s="1">
        <v>45772</v>
      </c>
      <c r="I3332" t="s">
        <v>191</v>
      </c>
      <c r="J3332" t="s">
        <v>1</v>
      </c>
      <c r="K3332" t="s">
        <v>4</v>
      </c>
      <c r="L3332" t="s">
        <v>26</v>
      </c>
      <c r="M3332" t="s">
        <v>7747</v>
      </c>
      <c r="N3332">
        <v>6</v>
      </c>
      <c r="P3332">
        <v>1</v>
      </c>
    </row>
    <row r="3333" spans="1:16" x14ac:dyDescent="0.35">
      <c r="A3333" t="s">
        <v>6571</v>
      </c>
      <c r="B3333" t="s">
        <v>2503</v>
      </c>
      <c r="C3333" t="s">
        <v>1402</v>
      </c>
      <c r="D3333" t="s">
        <v>97</v>
      </c>
      <c r="E3333" t="s">
        <v>1397</v>
      </c>
      <c r="F3333" t="s">
        <v>6572</v>
      </c>
      <c r="H3333" s="1">
        <v>45772</v>
      </c>
      <c r="I3333" t="s">
        <v>191</v>
      </c>
      <c r="J3333" t="s">
        <v>1</v>
      </c>
      <c r="K3333" t="s">
        <v>4</v>
      </c>
      <c r="L3333" t="s">
        <v>26</v>
      </c>
      <c r="M3333" t="s">
        <v>7747</v>
      </c>
      <c r="N3333">
        <v>6</v>
      </c>
      <c r="P3333">
        <v>1</v>
      </c>
    </row>
    <row r="3334" spans="1:16" x14ac:dyDescent="0.35">
      <c r="A3334" t="s">
        <v>6573</v>
      </c>
      <c r="B3334" t="s">
        <v>3319</v>
      </c>
      <c r="C3334" t="s">
        <v>1396</v>
      </c>
      <c r="D3334" t="s">
        <v>97</v>
      </c>
      <c r="E3334" t="s">
        <v>1512</v>
      </c>
      <c r="H3334" s="1">
        <v>45772</v>
      </c>
      <c r="I3334" t="s">
        <v>191</v>
      </c>
      <c r="J3334" t="s">
        <v>1</v>
      </c>
      <c r="K3334" t="s">
        <v>4</v>
      </c>
      <c r="L3334" t="s">
        <v>26</v>
      </c>
      <c r="M3334" t="s">
        <v>7747</v>
      </c>
      <c r="N3334">
        <v>6</v>
      </c>
      <c r="P3334">
        <v>1</v>
      </c>
    </row>
    <row r="3335" spans="1:16" x14ac:dyDescent="0.35">
      <c r="A3335" t="s">
        <v>4186</v>
      </c>
      <c r="B3335" t="s">
        <v>2233</v>
      </c>
      <c r="C3335" t="s">
        <v>1558</v>
      </c>
      <c r="D3335" t="s">
        <v>97</v>
      </c>
      <c r="E3335" t="s">
        <v>1397</v>
      </c>
      <c r="F3335" t="s">
        <v>4187</v>
      </c>
      <c r="H3335" s="1">
        <v>45772</v>
      </c>
      <c r="I3335" t="s">
        <v>191</v>
      </c>
      <c r="J3335" t="s">
        <v>1</v>
      </c>
      <c r="K3335" t="s">
        <v>4</v>
      </c>
      <c r="L3335" t="s">
        <v>26</v>
      </c>
      <c r="M3335" t="s">
        <v>7747</v>
      </c>
      <c r="N3335">
        <v>6</v>
      </c>
      <c r="P3335">
        <v>1</v>
      </c>
    </row>
    <row r="3336" spans="1:16" x14ac:dyDescent="0.35">
      <c r="A3336" t="s">
        <v>6574</v>
      </c>
      <c r="B3336" t="s">
        <v>4191</v>
      </c>
      <c r="C3336" t="s">
        <v>1396</v>
      </c>
      <c r="D3336" t="s">
        <v>97</v>
      </c>
      <c r="E3336" t="s">
        <v>1397</v>
      </c>
      <c r="F3336" t="s">
        <v>6575</v>
      </c>
      <c r="H3336" s="1">
        <v>45772</v>
      </c>
      <c r="I3336" t="s">
        <v>191</v>
      </c>
      <c r="J3336" t="s">
        <v>1</v>
      </c>
      <c r="K3336" t="s">
        <v>4</v>
      </c>
      <c r="L3336" t="s">
        <v>26</v>
      </c>
      <c r="M3336" t="s">
        <v>7747</v>
      </c>
      <c r="N3336">
        <v>6</v>
      </c>
      <c r="P3336">
        <v>1</v>
      </c>
    </row>
    <row r="3337" spans="1:16" x14ac:dyDescent="0.35">
      <c r="A3337" t="s">
        <v>6576</v>
      </c>
      <c r="B3337" t="s">
        <v>6577</v>
      </c>
      <c r="C3337" t="s">
        <v>1402</v>
      </c>
      <c r="D3337" t="s">
        <v>97</v>
      </c>
      <c r="E3337" t="s">
        <v>1397</v>
      </c>
      <c r="F3337" t="s">
        <v>6578</v>
      </c>
      <c r="H3337" s="1">
        <v>45772</v>
      </c>
      <c r="I3337" t="s">
        <v>191</v>
      </c>
      <c r="J3337" t="s">
        <v>1</v>
      </c>
      <c r="K3337" t="s">
        <v>4</v>
      </c>
      <c r="L3337" t="s">
        <v>26</v>
      </c>
      <c r="M3337" t="s">
        <v>7747</v>
      </c>
      <c r="N3337">
        <v>6</v>
      </c>
      <c r="P3337">
        <v>1</v>
      </c>
    </row>
    <row r="3338" spans="1:16" x14ac:dyDescent="0.35">
      <c r="A3338" t="s">
        <v>6579</v>
      </c>
      <c r="B3338" t="s">
        <v>4198</v>
      </c>
      <c r="C3338" t="s">
        <v>1396</v>
      </c>
      <c r="D3338" t="s">
        <v>97</v>
      </c>
      <c r="E3338" t="s">
        <v>1397</v>
      </c>
      <c r="F3338" t="s">
        <v>6580</v>
      </c>
      <c r="H3338" s="1">
        <v>45772</v>
      </c>
      <c r="I3338" t="s">
        <v>191</v>
      </c>
      <c r="J3338" t="s">
        <v>1</v>
      </c>
      <c r="K3338" t="s">
        <v>4</v>
      </c>
      <c r="L3338" t="s">
        <v>26</v>
      </c>
      <c r="M3338" t="s">
        <v>7747</v>
      </c>
      <c r="N3338">
        <v>6</v>
      </c>
      <c r="P3338">
        <v>1</v>
      </c>
    </row>
    <row r="3339" spans="1:16" x14ac:dyDescent="0.35">
      <c r="A3339" t="s">
        <v>6579</v>
      </c>
      <c r="B3339" t="s">
        <v>3644</v>
      </c>
      <c r="C3339" t="s">
        <v>1472</v>
      </c>
      <c r="D3339" t="s">
        <v>97</v>
      </c>
      <c r="E3339" t="s">
        <v>1397</v>
      </c>
      <c r="F3339" t="s">
        <v>6581</v>
      </c>
      <c r="G3339">
        <v>43141</v>
      </c>
      <c r="H3339" s="1">
        <v>45772</v>
      </c>
      <c r="I3339" t="s">
        <v>191</v>
      </c>
      <c r="J3339" t="s">
        <v>1</v>
      </c>
      <c r="K3339" t="s">
        <v>4</v>
      </c>
      <c r="L3339" t="s">
        <v>26</v>
      </c>
      <c r="M3339" t="s">
        <v>1472</v>
      </c>
      <c r="N3339">
        <v>6</v>
      </c>
      <c r="P3339">
        <v>1</v>
      </c>
    </row>
    <row r="3340" spans="1:16" x14ac:dyDescent="0.35">
      <c r="A3340" t="s">
        <v>6582</v>
      </c>
      <c r="B3340" t="s">
        <v>6583</v>
      </c>
      <c r="C3340" t="s">
        <v>1396</v>
      </c>
      <c r="D3340" t="s">
        <v>97</v>
      </c>
      <c r="E3340" t="s">
        <v>1397</v>
      </c>
      <c r="F3340" t="s">
        <v>6584</v>
      </c>
      <c r="H3340" s="1">
        <v>45772</v>
      </c>
      <c r="I3340" t="s">
        <v>191</v>
      </c>
      <c r="J3340" t="s">
        <v>1</v>
      </c>
      <c r="K3340" t="s">
        <v>4</v>
      </c>
      <c r="L3340" t="s">
        <v>26</v>
      </c>
      <c r="M3340" t="s">
        <v>7747</v>
      </c>
      <c r="N3340">
        <v>6</v>
      </c>
      <c r="P3340">
        <v>1</v>
      </c>
    </row>
    <row r="3341" spans="1:16" x14ac:dyDescent="0.35">
      <c r="A3341" t="s">
        <v>6585</v>
      </c>
      <c r="B3341" t="s">
        <v>6586</v>
      </c>
      <c r="C3341" t="s">
        <v>1396</v>
      </c>
      <c r="D3341" t="s">
        <v>97</v>
      </c>
      <c r="E3341" t="s">
        <v>1397</v>
      </c>
      <c r="F3341" t="s">
        <v>6587</v>
      </c>
      <c r="H3341" s="1">
        <v>45772</v>
      </c>
      <c r="I3341" t="s">
        <v>191</v>
      </c>
      <c r="J3341" t="s">
        <v>1</v>
      </c>
      <c r="K3341" t="s">
        <v>4</v>
      </c>
      <c r="L3341" t="s">
        <v>26</v>
      </c>
      <c r="M3341" t="s">
        <v>7747</v>
      </c>
      <c r="N3341">
        <v>6</v>
      </c>
      <c r="P3341">
        <v>1</v>
      </c>
    </row>
    <row r="3342" spans="1:16" x14ac:dyDescent="0.35">
      <c r="A3342" t="s">
        <v>2478</v>
      </c>
      <c r="B3342" t="s">
        <v>2512</v>
      </c>
      <c r="C3342" t="s">
        <v>1396</v>
      </c>
      <c r="D3342" t="s">
        <v>97</v>
      </c>
      <c r="E3342" t="s">
        <v>1397</v>
      </c>
      <c r="F3342" t="s">
        <v>6588</v>
      </c>
      <c r="H3342" s="1">
        <v>45772</v>
      </c>
      <c r="I3342" t="s">
        <v>191</v>
      </c>
      <c r="J3342" t="s">
        <v>1</v>
      </c>
      <c r="K3342" t="s">
        <v>4</v>
      </c>
      <c r="L3342" t="s">
        <v>26</v>
      </c>
      <c r="M3342" t="s">
        <v>7747</v>
      </c>
      <c r="N3342">
        <v>6</v>
      </c>
      <c r="P3342">
        <v>1</v>
      </c>
    </row>
    <row r="3343" spans="1:16" x14ac:dyDescent="0.35">
      <c r="A3343" t="s">
        <v>6589</v>
      </c>
      <c r="B3343" t="s">
        <v>4206</v>
      </c>
      <c r="C3343" t="s">
        <v>1402</v>
      </c>
      <c r="D3343" t="s">
        <v>97</v>
      </c>
      <c r="E3343" t="s">
        <v>1397</v>
      </c>
      <c r="F3343" t="s">
        <v>6590</v>
      </c>
      <c r="H3343" s="1">
        <v>45772</v>
      </c>
      <c r="I3343" t="s">
        <v>191</v>
      </c>
      <c r="J3343" t="s">
        <v>1</v>
      </c>
      <c r="K3343" t="s">
        <v>4</v>
      </c>
      <c r="L3343" t="s">
        <v>26</v>
      </c>
      <c r="M3343" t="s">
        <v>7747</v>
      </c>
      <c r="N3343">
        <v>6</v>
      </c>
      <c r="P3343">
        <v>1</v>
      </c>
    </row>
    <row r="3344" spans="1:16" x14ac:dyDescent="0.35">
      <c r="A3344" t="s">
        <v>4208</v>
      </c>
      <c r="B3344" t="s">
        <v>4209</v>
      </c>
      <c r="C3344" t="s">
        <v>1472</v>
      </c>
      <c r="D3344" t="s">
        <v>97</v>
      </c>
      <c r="E3344" t="s">
        <v>1397</v>
      </c>
      <c r="F3344" t="s">
        <v>6591</v>
      </c>
      <c r="G3344">
        <v>42191</v>
      </c>
      <c r="H3344" s="1">
        <v>45772</v>
      </c>
      <c r="I3344" t="s">
        <v>191</v>
      </c>
      <c r="J3344" t="s">
        <v>1</v>
      </c>
      <c r="K3344" t="s">
        <v>4</v>
      </c>
      <c r="L3344" t="s">
        <v>26</v>
      </c>
      <c r="M3344" t="s">
        <v>1472</v>
      </c>
      <c r="N3344">
        <v>6</v>
      </c>
      <c r="P3344">
        <v>1</v>
      </c>
    </row>
    <row r="3345" spans="1:16" x14ac:dyDescent="0.35">
      <c r="A3345" t="s">
        <v>4208</v>
      </c>
      <c r="B3345" t="s">
        <v>4211</v>
      </c>
      <c r="C3345" t="s">
        <v>1472</v>
      </c>
      <c r="D3345" t="s">
        <v>97</v>
      </c>
      <c r="E3345" t="s">
        <v>1397</v>
      </c>
      <c r="F3345" t="s">
        <v>6592</v>
      </c>
      <c r="G3345">
        <v>44639</v>
      </c>
      <c r="H3345" s="1">
        <v>45772</v>
      </c>
      <c r="I3345" t="s">
        <v>191</v>
      </c>
      <c r="J3345" t="s">
        <v>1</v>
      </c>
      <c r="K3345" t="s">
        <v>4</v>
      </c>
      <c r="L3345" t="s">
        <v>26</v>
      </c>
      <c r="M3345" t="s">
        <v>1472</v>
      </c>
      <c r="N3345">
        <v>6</v>
      </c>
      <c r="P3345">
        <v>1</v>
      </c>
    </row>
    <row r="3346" spans="1:16" x14ac:dyDescent="0.35">
      <c r="A3346" t="s">
        <v>4208</v>
      </c>
      <c r="B3346" t="s">
        <v>4213</v>
      </c>
      <c r="C3346" t="s">
        <v>1402</v>
      </c>
      <c r="D3346" t="s">
        <v>97</v>
      </c>
      <c r="E3346" t="s">
        <v>1397</v>
      </c>
      <c r="F3346" t="s">
        <v>4214</v>
      </c>
      <c r="H3346" s="1">
        <v>45772</v>
      </c>
      <c r="I3346" t="s">
        <v>191</v>
      </c>
      <c r="J3346" t="s">
        <v>1</v>
      </c>
      <c r="K3346" t="s">
        <v>4</v>
      </c>
      <c r="L3346" t="s">
        <v>26</v>
      </c>
      <c r="M3346" t="s">
        <v>7747</v>
      </c>
      <c r="N3346">
        <v>6</v>
      </c>
      <c r="P3346">
        <v>1</v>
      </c>
    </row>
    <row r="3347" spans="1:16" x14ac:dyDescent="0.35">
      <c r="A3347" t="s">
        <v>6593</v>
      </c>
      <c r="B3347" t="s">
        <v>4216</v>
      </c>
      <c r="C3347" t="s">
        <v>1402</v>
      </c>
      <c r="D3347" t="s">
        <v>97</v>
      </c>
      <c r="E3347" t="s">
        <v>1397</v>
      </c>
      <c r="F3347" t="s">
        <v>6594</v>
      </c>
      <c r="H3347" s="1">
        <v>45772</v>
      </c>
      <c r="I3347" t="s">
        <v>191</v>
      </c>
      <c r="J3347" t="s">
        <v>1</v>
      </c>
      <c r="K3347" t="s">
        <v>4</v>
      </c>
      <c r="L3347" t="s">
        <v>26</v>
      </c>
      <c r="M3347" t="s">
        <v>7747</v>
      </c>
      <c r="N3347">
        <v>6</v>
      </c>
      <c r="P3347">
        <v>1</v>
      </c>
    </row>
    <row r="3348" spans="1:16" x14ac:dyDescent="0.35">
      <c r="A3348" t="s">
        <v>6595</v>
      </c>
      <c r="B3348" t="s">
        <v>4219</v>
      </c>
      <c r="C3348" t="s">
        <v>1428</v>
      </c>
      <c r="D3348" t="s">
        <v>97</v>
      </c>
      <c r="E3348" t="s">
        <v>1397</v>
      </c>
      <c r="F3348" t="s">
        <v>6596</v>
      </c>
      <c r="G3348">
        <v>45245</v>
      </c>
      <c r="H3348" s="1">
        <v>45772</v>
      </c>
      <c r="I3348" t="s">
        <v>191</v>
      </c>
      <c r="J3348" t="s">
        <v>1</v>
      </c>
      <c r="K3348" t="s">
        <v>4</v>
      </c>
      <c r="L3348" t="s">
        <v>29</v>
      </c>
      <c r="M3348" t="s">
        <v>1428</v>
      </c>
      <c r="N3348">
        <v>6</v>
      </c>
      <c r="P3348">
        <v>1</v>
      </c>
    </row>
    <row r="3349" spans="1:16" x14ac:dyDescent="0.35">
      <c r="A3349" t="s">
        <v>6597</v>
      </c>
      <c r="B3349" t="s">
        <v>4221</v>
      </c>
      <c r="C3349" t="s">
        <v>1396</v>
      </c>
      <c r="D3349" t="s">
        <v>97</v>
      </c>
      <c r="E3349" t="s">
        <v>1397</v>
      </c>
      <c r="F3349" t="s">
        <v>6598</v>
      </c>
      <c r="H3349" s="1">
        <v>45772</v>
      </c>
      <c r="I3349" t="s">
        <v>191</v>
      </c>
      <c r="J3349" t="s">
        <v>1</v>
      </c>
      <c r="K3349" t="s">
        <v>4</v>
      </c>
      <c r="L3349" t="s">
        <v>29</v>
      </c>
      <c r="M3349" t="s">
        <v>7747</v>
      </c>
      <c r="N3349">
        <v>6</v>
      </c>
      <c r="P3349">
        <v>1</v>
      </c>
    </row>
    <row r="3350" spans="1:16" x14ac:dyDescent="0.35">
      <c r="A3350" t="s">
        <v>6599</v>
      </c>
      <c r="B3350" t="s">
        <v>2971</v>
      </c>
      <c r="C3350" t="s">
        <v>1472</v>
      </c>
      <c r="D3350" t="s">
        <v>97</v>
      </c>
      <c r="E3350" t="s">
        <v>1397</v>
      </c>
      <c r="F3350" t="s">
        <v>6600</v>
      </c>
      <c r="H3350" s="1">
        <v>45772</v>
      </c>
      <c r="I3350" t="s">
        <v>191</v>
      </c>
      <c r="J3350" t="s">
        <v>1</v>
      </c>
      <c r="K3350" t="s">
        <v>4</v>
      </c>
      <c r="L3350" t="s">
        <v>29</v>
      </c>
      <c r="M3350" t="s">
        <v>1472</v>
      </c>
      <c r="N3350">
        <v>6</v>
      </c>
      <c r="P3350">
        <v>1</v>
      </c>
    </row>
    <row r="3351" spans="1:16" x14ac:dyDescent="0.35">
      <c r="A3351" t="s">
        <v>6599</v>
      </c>
      <c r="B3351" t="s">
        <v>1425</v>
      </c>
      <c r="C3351" t="s">
        <v>1396</v>
      </c>
      <c r="D3351" t="s">
        <v>97</v>
      </c>
      <c r="E3351" t="s">
        <v>1397</v>
      </c>
      <c r="F3351" t="s">
        <v>6601</v>
      </c>
      <c r="H3351" s="1">
        <v>45772</v>
      </c>
      <c r="I3351" t="s">
        <v>191</v>
      </c>
      <c r="J3351" t="s">
        <v>1</v>
      </c>
      <c r="K3351" t="s">
        <v>4</v>
      </c>
      <c r="L3351" t="s">
        <v>29</v>
      </c>
      <c r="M3351" t="s">
        <v>7747</v>
      </c>
      <c r="N3351">
        <v>6</v>
      </c>
      <c r="P3351">
        <v>1</v>
      </c>
    </row>
    <row r="3352" spans="1:16" x14ac:dyDescent="0.35">
      <c r="A3352" t="s">
        <v>6602</v>
      </c>
      <c r="B3352" t="s">
        <v>1605</v>
      </c>
      <c r="C3352" t="s">
        <v>1472</v>
      </c>
      <c r="D3352" t="s">
        <v>97</v>
      </c>
      <c r="E3352" t="s">
        <v>1397</v>
      </c>
      <c r="F3352" t="s">
        <v>6603</v>
      </c>
      <c r="H3352" s="1">
        <v>45772</v>
      </c>
      <c r="I3352" t="s">
        <v>191</v>
      </c>
      <c r="J3352" t="s">
        <v>1</v>
      </c>
      <c r="K3352" t="s">
        <v>4</v>
      </c>
      <c r="L3352" t="s">
        <v>29</v>
      </c>
      <c r="M3352" t="s">
        <v>1472</v>
      </c>
      <c r="N3352">
        <v>6</v>
      </c>
      <c r="P3352">
        <v>1</v>
      </c>
    </row>
    <row r="3353" spans="1:16" x14ac:dyDescent="0.35">
      <c r="A3353" t="s">
        <v>6604</v>
      </c>
      <c r="B3353" t="s">
        <v>2312</v>
      </c>
      <c r="C3353" t="s">
        <v>1396</v>
      </c>
      <c r="D3353" t="s">
        <v>97</v>
      </c>
      <c r="E3353" t="s">
        <v>1397</v>
      </c>
      <c r="F3353" t="s">
        <v>6605</v>
      </c>
      <c r="H3353" s="1">
        <v>45772</v>
      </c>
      <c r="I3353" t="s">
        <v>191</v>
      </c>
      <c r="J3353" t="s">
        <v>1</v>
      </c>
      <c r="K3353" t="s">
        <v>4</v>
      </c>
      <c r="L3353" t="s">
        <v>29</v>
      </c>
      <c r="M3353" t="s">
        <v>7747</v>
      </c>
      <c r="N3353">
        <v>6</v>
      </c>
      <c r="P3353">
        <v>1</v>
      </c>
    </row>
    <row r="3354" spans="1:16" x14ac:dyDescent="0.35">
      <c r="A3354" t="s">
        <v>6606</v>
      </c>
      <c r="B3354" t="s">
        <v>4430</v>
      </c>
      <c r="C3354" t="s">
        <v>1396</v>
      </c>
      <c r="D3354" t="s">
        <v>97</v>
      </c>
      <c r="E3354" t="s">
        <v>1397</v>
      </c>
      <c r="F3354" t="s">
        <v>6607</v>
      </c>
      <c r="H3354" s="1">
        <v>45772</v>
      </c>
      <c r="I3354" t="s">
        <v>191</v>
      </c>
      <c r="J3354" t="s">
        <v>1</v>
      </c>
      <c r="K3354" t="s">
        <v>4</v>
      </c>
      <c r="L3354" t="s">
        <v>29</v>
      </c>
      <c r="M3354" t="s">
        <v>7747</v>
      </c>
      <c r="N3354">
        <v>6</v>
      </c>
      <c r="P3354">
        <v>1</v>
      </c>
    </row>
    <row r="3355" spans="1:16" x14ac:dyDescent="0.35">
      <c r="A3355" t="s">
        <v>6608</v>
      </c>
      <c r="B3355" t="s">
        <v>4224</v>
      </c>
      <c r="C3355" t="s">
        <v>1396</v>
      </c>
      <c r="D3355" t="s">
        <v>97</v>
      </c>
      <c r="E3355" t="s">
        <v>1397</v>
      </c>
      <c r="F3355" t="s">
        <v>6609</v>
      </c>
      <c r="H3355" s="1">
        <v>45772</v>
      </c>
      <c r="I3355" t="s">
        <v>191</v>
      </c>
      <c r="J3355" t="s">
        <v>1</v>
      </c>
      <c r="K3355" t="s">
        <v>4</v>
      </c>
      <c r="L3355" t="s">
        <v>29</v>
      </c>
      <c r="M3355" t="s">
        <v>7747</v>
      </c>
      <c r="N3355">
        <v>6</v>
      </c>
      <c r="P3355">
        <v>1</v>
      </c>
    </row>
    <row r="3356" spans="1:16" x14ac:dyDescent="0.35">
      <c r="A3356" t="s">
        <v>6608</v>
      </c>
      <c r="B3356" t="s">
        <v>4226</v>
      </c>
      <c r="C3356" t="s">
        <v>1396</v>
      </c>
      <c r="D3356" t="s">
        <v>97</v>
      </c>
      <c r="E3356" t="s">
        <v>1397</v>
      </c>
      <c r="F3356" t="s">
        <v>6610</v>
      </c>
      <c r="H3356" s="1">
        <v>45772</v>
      </c>
      <c r="I3356" t="s">
        <v>191</v>
      </c>
      <c r="J3356" t="s">
        <v>1</v>
      </c>
      <c r="K3356" t="s">
        <v>4</v>
      </c>
      <c r="L3356" t="s">
        <v>29</v>
      </c>
      <c r="M3356" t="s">
        <v>7747</v>
      </c>
      <c r="N3356">
        <v>6</v>
      </c>
      <c r="P3356">
        <v>1</v>
      </c>
    </row>
    <row r="3357" spans="1:16" x14ac:dyDescent="0.35">
      <c r="A3357" t="s">
        <v>6608</v>
      </c>
      <c r="B3357" t="s">
        <v>3407</v>
      </c>
      <c r="C3357" t="s">
        <v>1402</v>
      </c>
      <c r="D3357" t="s">
        <v>97</v>
      </c>
      <c r="E3357" t="s">
        <v>1397</v>
      </c>
      <c r="F3357" t="s">
        <v>6611</v>
      </c>
      <c r="H3357" s="1">
        <v>45772</v>
      </c>
      <c r="I3357" t="s">
        <v>191</v>
      </c>
      <c r="J3357" t="s">
        <v>1</v>
      </c>
      <c r="K3357" t="s">
        <v>4</v>
      </c>
      <c r="L3357" t="s">
        <v>29</v>
      </c>
      <c r="M3357" t="s">
        <v>7747</v>
      </c>
      <c r="N3357">
        <v>6</v>
      </c>
      <c r="P3357">
        <v>1</v>
      </c>
    </row>
    <row r="3358" spans="1:16" x14ac:dyDescent="0.35">
      <c r="A3358" t="s">
        <v>6608</v>
      </c>
      <c r="B3358" t="s">
        <v>4229</v>
      </c>
      <c r="C3358" t="s">
        <v>1396</v>
      </c>
      <c r="D3358" t="s">
        <v>97</v>
      </c>
      <c r="E3358" t="s">
        <v>1397</v>
      </c>
      <c r="F3358" t="s">
        <v>6612</v>
      </c>
      <c r="H3358" s="1">
        <v>45772</v>
      </c>
      <c r="I3358" t="s">
        <v>191</v>
      </c>
      <c r="J3358" t="s">
        <v>1</v>
      </c>
      <c r="K3358" t="s">
        <v>4</v>
      </c>
      <c r="L3358" t="s">
        <v>29</v>
      </c>
      <c r="M3358" t="s">
        <v>7747</v>
      </c>
      <c r="N3358">
        <v>6</v>
      </c>
      <c r="P3358">
        <v>1</v>
      </c>
    </row>
    <row r="3359" spans="1:16" x14ac:dyDescent="0.35">
      <c r="A3359" t="s">
        <v>6608</v>
      </c>
      <c r="B3359" t="s">
        <v>4231</v>
      </c>
      <c r="C3359" t="s">
        <v>1402</v>
      </c>
      <c r="D3359" t="s">
        <v>97</v>
      </c>
      <c r="E3359" t="s">
        <v>1397</v>
      </c>
      <c r="F3359" t="s">
        <v>6613</v>
      </c>
      <c r="H3359" s="1">
        <v>45772</v>
      </c>
      <c r="I3359" t="s">
        <v>191</v>
      </c>
      <c r="J3359" t="s">
        <v>1</v>
      </c>
      <c r="K3359" t="s">
        <v>4</v>
      </c>
      <c r="L3359" t="s">
        <v>29</v>
      </c>
      <c r="M3359" t="s">
        <v>7747</v>
      </c>
      <c r="N3359">
        <v>6</v>
      </c>
      <c r="P3359">
        <v>1</v>
      </c>
    </row>
    <row r="3360" spans="1:16" x14ac:dyDescent="0.35">
      <c r="A3360" t="s">
        <v>6614</v>
      </c>
      <c r="B3360" t="s">
        <v>3697</v>
      </c>
      <c r="C3360" t="s">
        <v>1396</v>
      </c>
      <c r="D3360" t="s">
        <v>97</v>
      </c>
      <c r="E3360" t="s">
        <v>1397</v>
      </c>
      <c r="F3360" t="s">
        <v>6615</v>
      </c>
      <c r="H3360" s="1">
        <v>45772</v>
      </c>
      <c r="I3360" t="s">
        <v>191</v>
      </c>
      <c r="J3360" t="s">
        <v>1</v>
      </c>
      <c r="K3360" t="s">
        <v>4</v>
      </c>
      <c r="L3360" t="s">
        <v>29</v>
      </c>
      <c r="M3360" t="s">
        <v>7747</v>
      </c>
      <c r="N3360">
        <v>6</v>
      </c>
      <c r="P3360">
        <v>1</v>
      </c>
    </row>
    <row r="3361" spans="1:16" x14ac:dyDescent="0.35">
      <c r="A3361" t="s">
        <v>6616</v>
      </c>
      <c r="B3361" t="s">
        <v>2514</v>
      </c>
      <c r="C3361" t="s">
        <v>1396</v>
      </c>
      <c r="D3361" t="s">
        <v>97</v>
      </c>
      <c r="E3361" t="s">
        <v>1397</v>
      </c>
      <c r="F3361" t="s">
        <v>6617</v>
      </c>
      <c r="H3361" s="1">
        <v>45772</v>
      </c>
      <c r="I3361" t="s">
        <v>191</v>
      </c>
      <c r="J3361" t="s">
        <v>1</v>
      </c>
      <c r="K3361" t="s">
        <v>4</v>
      </c>
      <c r="L3361" t="s">
        <v>29</v>
      </c>
      <c r="M3361" t="s">
        <v>7747</v>
      </c>
      <c r="N3361">
        <v>6</v>
      </c>
      <c r="P3361">
        <v>1</v>
      </c>
    </row>
    <row r="3362" spans="1:16" x14ac:dyDescent="0.35">
      <c r="A3362" t="s">
        <v>6618</v>
      </c>
      <c r="B3362" t="s">
        <v>2146</v>
      </c>
      <c r="C3362" t="s">
        <v>1472</v>
      </c>
      <c r="D3362" t="s">
        <v>97</v>
      </c>
      <c r="E3362" t="s">
        <v>1397</v>
      </c>
      <c r="F3362" t="s">
        <v>6619</v>
      </c>
      <c r="G3362" t="s">
        <v>6620</v>
      </c>
      <c r="H3362" s="1">
        <v>45772</v>
      </c>
      <c r="I3362" t="s">
        <v>191</v>
      </c>
      <c r="J3362" t="s">
        <v>1</v>
      </c>
      <c r="K3362" t="s">
        <v>4</v>
      </c>
      <c r="L3362" t="s">
        <v>29</v>
      </c>
      <c r="M3362" t="s">
        <v>1472</v>
      </c>
      <c r="N3362">
        <v>6</v>
      </c>
      <c r="P3362">
        <v>1</v>
      </c>
    </row>
    <row r="3363" spans="1:16" x14ac:dyDescent="0.35">
      <c r="A3363" t="s">
        <v>6618</v>
      </c>
      <c r="B3363" t="s">
        <v>6621</v>
      </c>
      <c r="C3363" t="s">
        <v>1472</v>
      </c>
      <c r="D3363" t="s">
        <v>97</v>
      </c>
      <c r="E3363" t="s">
        <v>1397</v>
      </c>
      <c r="F3363" t="s">
        <v>6622</v>
      </c>
      <c r="G3363" t="s">
        <v>6623</v>
      </c>
      <c r="H3363" s="1">
        <v>45772</v>
      </c>
      <c r="I3363" t="s">
        <v>191</v>
      </c>
      <c r="J3363" t="s">
        <v>1</v>
      </c>
      <c r="K3363" t="s">
        <v>4</v>
      </c>
      <c r="L3363" t="s">
        <v>29</v>
      </c>
      <c r="M3363" t="s">
        <v>1472</v>
      </c>
      <c r="N3363">
        <v>6</v>
      </c>
      <c r="P3363">
        <v>1</v>
      </c>
    </row>
    <row r="3364" spans="1:16" x14ac:dyDescent="0.35">
      <c r="A3364" t="s">
        <v>6618</v>
      </c>
      <c r="B3364" t="s">
        <v>6624</v>
      </c>
      <c r="C3364" t="s">
        <v>1402</v>
      </c>
      <c r="D3364" t="s">
        <v>97</v>
      </c>
      <c r="E3364" t="s">
        <v>1397</v>
      </c>
      <c r="F3364" t="s">
        <v>6625</v>
      </c>
      <c r="H3364" s="1">
        <v>45772</v>
      </c>
      <c r="I3364" t="s">
        <v>191</v>
      </c>
      <c r="J3364" t="s">
        <v>1</v>
      </c>
      <c r="K3364" t="s">
        <v>4</v>
      </c>
      <c r="L3364" t="s">
        <v>29</v>
      </c>
      <c r="M3364" t="s">
        <v>7747</v>
      </c>
      <c r="N3364">
        <v>6</v>
      </c>
      <c r="P3364">
        <v>1</v>
      </c>
    </row>
    <row r="3365" spans="1:16" x14ac:dyDescent="0.35">
      <c r="A3365" t="s">
        <v>6626</v>
      </c>
      <c r="B3365" t="s">
        <v>4238</v>
      </c>
      <c r="C3365" t="s">
        <v>1472</v>
      </c>
      <c r="D3365" t="s">
        <v>97</v>
      </c>
      <c r="E3365" t="s">
        <v>1397</v>
      </c>
      <c r="F3365" t="s">
        <v>6627</v>
      </c>
      <c r="G3365">
        <v>42630</v>
      </c>
      <c r="H3365" s="1">
        <v>45772</v>
      </c>
      <c r="I3365" t="s">
        <v>191</v>
      </c>
      <c r="J3365" t="s">
        <v>1</v>
      </c>
      <c r="K3365" t="s">
        <v>4</v>
      </c>
      <c r="L3365" t="s">
        <v>29</v>
      </c>
      <c r="M3365" t="s">
        <v>1472</v>
      </c>
      <c r="N3365">
        <v>6</v>
      </c>
      <c r="P3365">
        <v>1</v>
      </c>
    </row>
    <row r="3366" spans="1:16" x14ac:dyDescent="0.35">
      <c r="A3366" t="s">
        <v>6628</v>
      </c>
      <c r="B3366" t="s">
        <v>3361</v>
      </c>
      <c r="C3366" t="s">
        <v>1402</v>
      </c>
      <c r="D3366" t="s">
        <v>97</v>
      </c>
      <c r="E3366" t="s">
        <v>1397</v>
      </c>
      <c r="F3366" t="s">
        <v>6629</v>
      </c>
      <c r="H3366" s="1">
        <v>45772</v>
      </c>
      <c r="I3366" t="s">
        <v>191</v>
      </c>
      <c r="J3366" t="s">
        <v>1</v>
      </c>
      <c r="K3366" t="s">
        <v>4</v>
      </c>
      <c r="L3366" t="s">
        <v>29</v>
      </c>
      <c r="M3366" t="s">
        <v>7747</v>
      </c>
      <c r="N3366">
        <v>6</v>
      </c>
      <c r="P3366">
        <v>1</v>
      </c>
    </row>
    <row r="3367" spans="1:16" x14ac:dyDescent="0.35">
      <c r="A3367" t="s">
        <v>6628</v>
      </c>
      <c r="B3367" t="s">
        <v>1522</v>
      </c>
      <c r="C3367" t="s">
        <v>1396</v>
      </c>
      <c r="D3367" t="s">
        <v>97</v>
      </c>
      <c r="E3367" t="s">
        <v>1397</v>
      </c>
      <c r="F3367" t="s">
        <v>6630</v>
      </c>
      <c r="H3367" s="1">
        <v>45772</v>
      </c>
      <c r="I3367" t="s">
        <v>191</v>
      </c>
      <c r="J3367" t="s">
        <v>1</v>
      </c>
      <c r="K3367" t="s">
        <v>4</v>
      </c>
      <c r="L3367" t="s">
        <v>29</v>
      </c>
      <c r="M3367" t="s">
        <v>7747</v>
      </c>
      <c r="N3367">
        <v>6</v>
      </c>
      <c r="P3367">
        <v>1</v>
      </c>
    </row>
    <row r="3368" spans="1:16" x14ac:dyDescent="0.35">
      <c r="A3368" t="s">
        <v>6631</v>
      </c>
      <c r="B3368" t="s">
        <v>1639</v>
      </c>
      <c r="C3368" t="s">
        <v>1402</v>
      </c>
      <c r="D3368" t="s">
        <v>97</v>
      </c>
      <c r="E3368" t="s">
        <v>1397</v>
      </c>
      <c r="F3368" t="s">
        <v>6632</v>
      </c>
      <c r="H3368" s="1">
        <v>45772</v>
      </c>
      <c r="I3368" t="s">
        <v>191</v>
      </c>
      <c r="J3368" t="s">
        <v>1</v>
      </c>
      <c r="K3368" t="s">
        <v>4</v>
      </c>
      <c r="L3368" t="s">
        <v>29</v>
      </c>
      <c r="M3368" t="s">
        <v>7747</v>
      </c>
      <c r="N3368">
        <v>6</v>
      </c>
      <c r="P3368">
        <v>1</v>
      </c>
    </row>
    <row r="3369" spans="1:16" x14ac:dyDescent="0.35">
      <c r="A3369" t="s">
        <v>6633</v>
      </c>
      <c r="B3369" t="s">
        <v>1941</v>
      </c>
      <c r="C3369" t="s">
        <v>1396</v>
      </c>
      <c r="D3369" t="s">
        <v>97</v>
      </c>
      <c r="E3369" t="s">
        <v>1397</v>
      </c>
      <c r="F3369" t="s">
        <v>6634</v>
      </c>
      <c r="H3369" s="1">
        <v>45772</v>
      </c>
      <c r="I3369" t="s">
        <v>191</v>
      </c>
      <c r="J3369" t="s">
        <v>1</v>
      </c>
      <c r="K3369" t="s">
        <v>4</v>
      </c>
      <c r="L3369" t="s">
        <v>29</v>
      </c>
      <c r="M3369" t="s">
        <v>7747</v>
      </c>
      <c r="N3369">
        <v>6</v>
      </c>
      <c r="P3369">
        <v>1</v>
      </c>
    </row>
    <row r="3370" spans="1:16" x14ac:dyDescent="0.35">
      <c r="A3370" t="s">
        <v>6633</v>
      </c>
      <c r="B3370" t="s">
        <v>2134</v>
      </c>
      <c r="C3370" t="s">
        <v>1402</v>
      </c>
      <c r="D3370" t="s">
        <v>97</v>
      </c>
      <c r="E3370" t="s">
        <v>1397</v>
      </c>
      <c r="F3370" t="s">
        <v>6635</v>
      </c>
      <c r="H3370" s="1">
        <v>45772</v>
      </c>
      <c r="I3370" t="s">
        <v>191</v>
      </c>
      <c r="J3370" t="s">
        <v>1</v>
      </c>
      <c r="K3370" t="s">
        <v>4</v>
      </c>
      <c r="L3370" t="s">
        <v>29</v>
      </c>
      <c r="M3370" t="s">
        <v>7747</v>
      </c>
      <c r="N3370">
        <v>6</v>
      </c>
      <c r="P3370">
        <v>1</v>
      </c>
    </row>
    <row r="3371" spans="1:16" x14ac:dyDescent="0.35">
      <c r="A3371" t="s">
        <v>6636</v>
      </c>
      <c r="B3371" t="s">
        <v>3511</v>
      </c>
      <c r="C3371" t="s">
        <v>1396</v>
      </c>
      <c r="D3371" t="s">
        <v>97</v>
      </c>
      <c r="E3371" t="s">
        <v>1397</v>
      </c>
      <c r="F3371" t="s">
        <v>6637</v>
      </c>
      <c r="H3371" s="1">
        <v>45772</v>
      </c>
      <c r="I3371" t="s">
        <v>191</v>
      </c>
      <c r="J3371" t="s">
        <v>1</v>
      </c>
      <c r="K3371" t="s">
        <v>4</v>
      </c>
      <c r="L3371" t="s">
        <v>29</v>
      </c>
      <c r="M3371" t="s">
        <v>7747</v>
      </c>
      <c r="N3371">
        <v>6</v>
      </c>
      <c r="P3371">
        <v>1</v>
      </c>
    </row>
    <row r="3372" spans="1:16" x14ac:dyDescent="0.35">
      <c r="A3372" t="s">
        <v>6638</v>
      </c>
      <c r="B3372" t="s">
        <v>4254</v>
      </c>
      <c r="C3372" t="s">
        <v>1396</v>
      </c>
      <c r="D3372" t="s">
        <v>97</v>
      </c>
      <c r="E3372" t="s">
        <v>1397</v>
      </c>
      <c r="F3372" t="s">
        <v>6639</v>
      </c>
      <c r="H3372" s="1">
        <v>45772</v>
      </c>
      <c r="I3372" t="s">
        <v>191</v>
      </c>
      <c r="J3372" t="s">
        <v>1</v>
      </c>
      <c r="K3372" t="s">
        <v>4</v>
      </c>
      <c r="L3372" t="s">
        <v>29</v>
      </c>
      <c r="M3372" t="s">
        <v>7747</v>
      </c>
      <c r="N3372">
        <v>6</v>
      </c>
      <c r="P3372">
        <v>1</v>
      </c>
    </row>
    <row r="3373" spans="1:16" x14ac:dyDescent="0.35">
      <c r="A3373" t="s">
        <v>6640</v>
      </c>
      <c r="B3373" t="s">
        <v>4102</v>
      </c>
      <c r="C3373" t="s">
        <v>1402</v>
      </c>
      <c r="D3373" t="s">
        <v>97</v>
      </c>
      <c r="E3373" t="s">
        <v>1397</v>
      </c>
      <c r="F3373" t="s">
        <v>6641</v>
      </c>
      <c r="H3373" s="1">
        <v>45772</v>
      </c>
      <c r="I3373" t="s">
        <v>191</v>
      </c>
      <c r="J3373" t="s">
        <v>1</v>
      </c>
      <c r="K3373" t="s">
        <v>4</v>
      </c>
      <c r="L3373" t="s">
        <v>29</v>
      </c>
      <c r="M3373" t="s">
        <v>7747</v>
      </c>
      <c r="N3373">
        <v>6</v>
      </c>
      <c r="P3373">
        <v>1</v>
      </c>
    </row>
    <row r="3374" spans="1:16" x14ac:dyDescent="0.35">
      <c r="A3374" t="s">
        <v>6640</v>
      </c>
      <c r="B3374" t="s">
        <v>3557</v>
      </c>
      <c r="C3374" t="s">
        <v>1472</v>
      </c>
      <c r="D3374" t="s">
        <v>97</v>
      </c>
      <c r="E3374" t="s">
        <v>1397</v>
      </c>
      <c r="F3374" t="s">
        <v>6642</v>
      </c>
      <c r="G3374">
        <v>44764</v>
      </c>
      <c r="H3374" s="1">
        <v>45772</v>
      </c>
      <c r="I3374" t="s">
        <v>191</v>
      </c>
      <c r="J3374" t="s">
        <v>1</v>
      </c>
      <c r="K3374" t="s">
        <v>4</v>
      </c>
      <c r="L3374" t="s">
        <v>29</v>
      </c>
      <c r="M3374" t="s">
        <v>1472</v>
      </c>
      <c r="N3374">
        <v>6</v>
      </c>
      <c r="P3374">
        <v>1</v>
      </c>
    </row>
    <row r="3375" spans="1:16" x14ac:dyDescent="0.35">
      <c r="A3375" t="s">
        <v>6640</v>
      </c>
      <c r="B3375" t="s">
        <v>4259</v>
      </c>
      <c r="C3375" t="s">
        <v>1472</v>
      </c>
      <c r="D3375" t="s">
        <v>97</v>
      </c>
      <c r="E3375" t="s">
        <v>1397</v>
      </c>
      <c r="F3375" t="s">
        <v>6643</v>
      </c>
      <c r="G3375">
        <v>43931</v>
      </c>
      <c r="H3375" s="1">
        <v>45772</v>
      </c>
      <c r="I3375" t="s">
        <v>191</v>
      </c>
      <c r="J3375" t="s">
        <v>1</v>
      </c>
      <c r="K3375" t="s">
        <v>4</v>
      </c>
      <c r="L3375" t="s">
        <v>29</v>
      </c>
      <c r="M3375" t="s">
        <v>1472</v>
      </c>
      <c r="N3375">
        <v>6</v>
      </c>
      <c r="P3375">
        <v>1</v>
      </c>
    </row>
    <row r="3376" spans="1:16" x14ac:dyDescent="0.35">
      <c r="A3376" t="s">
        <v>6644</v>
      </c>
      <c r="B3376" t="s">
        <v>2476</v>
      </c>
      <c r="C3376" t="s">
        <v>1396</v>
      </c>
      <c r="D3376" t="s">
        <v>97</v>
      </c>
      <c r="E3376" t="s">
        <v>1397</v>
      </c>
      <c r="F3376" t="s">
        <v>6645</v>
      </c>
      <c r="H3376" s="1">
        <v>45772</v>
      </c>
      <c r="I3376" t="s">
        <v>191</v>
      </c>
      <c r="J3376" t="s">
        <v>1</v>
      </c>
      <c r="K3376" t="s">
        <v>4</v>
      </c>
      <c r="L3376" t="s">
        <v>29</v>
      </c>
      <c r="M3376" t="s">
        <v>7747</v>
      </c>
      <c r="N3376">
        <v>6</v>
      </c>
      <c r="P3376">
        <v>1</v>
      </c>
    </row>
    <row r="3377" spans="1:16" x14ac:dyDescent="0.35">
      <c r="A3377" t="s">
        <v>6646</v>
      </c>
      <c r="B3377" t="s">
        <v>4254</v>
      </c>
      <c r="C3377" t="s">
        <v>1396</v>
      </c>
      <c r="D3377" t="s">
        <v>97</v>
      </c>
      <c r="E3377" t="s">
        <v>1397</v>
      </c>
      <c r="F3377" t="s">
        <v>6647</v>
      </c>
      <c r="H3377" s="1">
        <v>45772</v>
      </c>
      <c r="I3377" t="s">
        <v>191</v>
      </c>
      <c r="J3377" t="s">
        <v>1</v>
      </c>
      <c r="K3377" t="s">
        <v>4</v>
      </c>
      <c r="L3377" t="s">
        <v>29</v>
      </c>
      <c r="M3377" t="s">
        <v>7747</v>
      </c>
      <c r="N3377">
        <v>6</v>
      </c>
      <c r="P3377">
        <v>1</v>
      </c>
    </row>
    <row r="3378" spans="1:16" x14ac:dyDescent="0.35">
      <c r="A3378" t="s">
        <v>4264</v>
      </c>
      <c r="B3378" t="s">
        <v>1846</v>
      </c>
      <c r="C3378" t="s">
        <v>1396</v>
      </c>
      <c r="D3378" t="s">
        <v>97</v>
      </c>
      <c r="E3378" t="s">
        <v>1397</v>
      </c>
      <c r="F3378" t="s">
        <v>6648</v>
      </c>
      <c r="H3378" s="1">
        <v>45772</v>
      </c>
      <c r="I3378" t="s">
        <v>191</v>
      </c>
      <c r="J3378" t="s">
        <v>1</v>
      </c>
      <c r="K3378" t="s">
        <v>4</v>
      </c>
      <c r="L3378" t="s">
        <v>29</v>
      </c>
      <c r="M3378" t="s">
        <v>7747</v>
      </c>
      <c r="N3378">
        <v>6</v>
      </c>
      <c r="P3378">
        <v>1</v>
      </c>
    </row>
    <row r="3379" spans="1:16" x14ac:dyDescent="0.35">
      <c r="A3379" t="s">
        <v>4266</v>
      </c>
      <c r="B3379" t="s">
        <v>4267</v>
      </c>
      <c r="C3379" t="s">
        <v>1402</v>
      </c>
      <c r="D3379" t="s">
        <v>97</v>
      </c>
      <c r="E3379" t="s">
        <v>1397</v>
      </c>
      <c r="F3379" t="s">
        <v>6649</v>
      </c>
      <c r="H3379" s="1">
        <v>45772</v>
      </c>
      <c r="I3379" t="s">
        <v>191</v>
      </c>
      <c r="J3379" t="s">
        <v>1</v>
      </c>
      <c r="K3379" t="s">
        <v>4</v>
      </c>
      <c r="L3379" t="s">
        <v>29</v>
      </c>
      <c r="M3379" t="s">
        <v>7747</v>
      </c>
      <c r="N3379">
        <v>6</v>
      </c>
      <c r="P3379">
        <v>1</v>
      </c>
    </row>
    <row r="3380" spans="1:16" x14ac:dyDescent="0.35">
      <c r="A3380" t="s">
        <v>4266</v>
      </c>
      <c r="B3380" t="s">
        <v>4269</v>
      </c>
      <c r="C3380" t="s">
        <v>1402</v>
      </c>
      <c r="D3380" t="s">
        <v>97</v>
      </c>
      <c r="E3380" t="s">
        <v>1397</v>
      </c>
      <c r="F3380" t="s">
        <v>4270</v>
      </c>
      <c r="H3380" s="1">
        <v>45772</v>
      </c>
      <c r="I3380" t="s">
        <v>191</v>
      </c>
      <c r="J3380" t="s">
        <v>1</v>
      </c>
      <c r="K3380" t="s">
        <v>4</v>
      </c>
      <c r="L3380" t="s">
        <v>29</v>
      </c>
      <c r="M3380" t="s">
        <v>7747</v>
      </c>
      <c r="N3380">
        <v>6</v>
      </c>
      <c r="P3380">
        <v>1</v>
      </c>
    </row>
    <row r="3381" spans="1:16" x14ac:dyDescent="0.35">
      <c r="A3381" t="s">
        <v>4276</v>
      </c>
      <c r="B3381" t="s">
        <v>1867</v>
      </c>
      <c r="C3381" t="s">
        <v>1396</v>
      </c>
      <c r="D3381" t="s">
        <v>97</v>
      </c>
      <c r="E3381" t="s">
        <v>1397</v>
      </c>
      <c r="F3381" t="s">
        <v>6650</v>
      </c>
      <c r="H3381" s="1">
        <v>45772</v>
      </c>
      <c r="I3381" t="s">
        <v>191</v>
      </c>
      <c r="J3381" t="s">
        <v>1</v>
      </c>
      <c r="K3381" t="s">
        <v>4</v>
      </c>
      <c r="L3381" t="s">
        <v>29</v>
      </c>
      <c r="M3381" t="s">
        <v>7747</v>
      </c>
      <c r="N3381">
        <v>6</v>
      </c>
      <c r="P3381">
        <v>1</v>
      </c>
    </row>
    <row r="3382" spans="1:16" x14ac:dyDescent="0.35">
      <c r="A3382" t="s">
        <v>4281</v>
      </c>
      <c r="B3382" t="s">
        <v>1811</v>
      </c>
      <c r="C3382" t="s">
        <v>1396</v>
      </c>
      <c r="D3382" t="s">
        <v>97</v>
      </c>
      <c r="E3382" t="s">
        <v>1397</v>
      </c>
      <c r="F3382" t="s">
        <v>6651</v>
      </c>
      <c r="H3382" s="1">
        <v>45772</v>
      </c>
      <c r="I3382" t="s">
        <v>191</v>
      </c>
      <c r="J3382" t="s">
        <v>1</v>
      </c>
      <c r="K3382" t="s">
        <v>4</v>
      </c>
      <c r="L3382" t="s">
        <v>29</v>
      </c>
      <c r="M3382" t="s">
        <v>7747</v>
      </c>
      <c r="N3382">
        <v>6</v>
      </c>
      <c r="P3382">
        <v>1</v>
      </c>
    </row>
    <row r="3383" spans="1:16" x14ac:dyDescent="0.35">
      <c r="A3383" t="s">
        <v>6652</v>
      </c>
      <c r="B3383" t="s">
        <v>2920</v>
      </c>
      <c r="C3383" t="s">
        <v>1402</v>
      </c>
      <c r="D3383" t="s">
        <v>97</v>
      </c>
      <c r="E3383" t="s">
        <v>1397</v>
      </c>
      <c r="F3383" t="s">
        <v>6653</v>
      </c>
      <c r="H3383" s="1">
        <v>45772</v>
      </c>
      <c r="I3383" t="s">
        <v>191</v>
      </c>
      <c r="J3383" t="s">
        <v>1</v>
      </c>
      <c r="K3383" t="s">
        <v>4</v>
      </c>
      <c r="L3383" t="s">
        <v>29</v>
      </c>
      <c r="M3383" t="s">
        <v>7747</v>
      </c>
      <c r="N3383">
        <v>6</v>
      </c>
      <c r="P3383">
        <v>1</v>
      </c>
    </row>
    <row r="3384" spans="1:16" x14ac:dyDescent="0.35">
      <c r="A3384" t="s">
        <v>4290</v>
      </c>
      <c r="B3384" t="s">
        <v>4291</v>
      </c>
      <c r="C3384" t="s">
        <v>1396</v>
      </c>
      <c r="D3384" t="s">
        <v>97</v>
      </c>
      <c r="E3384" t="s">
        <v>1397</v>
      </c>
      <c r="F3384" t="s">
        <v>6654</v>
      </c>
      <c r="H3384" s="1">
        <v>45772</v>
      </c>
      <c r="I3384" t="s">
        <v>191</v>
      </c>
      <c r="J3384" t="s">
        <v>1</v>
      </c>
      <c r="K3384" t="s">
        <v>4</v>
      </c>
      <c r="L3384" t="s">
        <v>29</v>
      </c>
      <c r="M3384" t="s">
        <v>7747</v>
      </c>
      <c r="N3384">
        <v>6</v>
      </c>
      <c r="P3384">
        <v>1</v>
      </c>
    </row>
    <row r="3385" spans="1:16" x14ac:dyDescent="0.35">
      <c r="A3385" t="s">
        <v>4290</v>
      </c>
      <c r="B3385" t="s">
        <v>4293</v>
      </c>
      <c r="C3385" t="s">
        <v>1396</v>
      </c>
      <c r="D3385" t="s">
        <v>97</v>
      </c>
      <c r="E3385" t="s">
        <v>1397</v>
      </c>
      <c r="F3385" t="s">
        <v>6655</v>
      </c>
      <c r="H3385" s="1">
        <v>45772</v>
      </c>
      <c r="I3385" t="s">
        <v>191</v>
      </c>
      <c r="J3385" t="s">
        <v>1</v>
      </c>
      <c r="K3385" t="s">
        <v>4</v>
      </c>
      <c r="L3385" t="s">
        <v>29</v>
      </c>
      <c r="M3385" t="s">
        <v>7747</v>
      </c>
      <c r="N3385">
        <v>6</v>
      </c>
      <c r="P3385">
        <v>1</v>
      </c>
    </row>
    <row r="3386" spans="1:16" x14ac:dyDescent="0.35">
      <c r="A3386" t="s">
        <v>4295</v>
      </c>
      <c r="B3386" t="s">
        <v>4296</v>
      </c>
      <c r="C3386" t="s">
        <v>1396</v>
      </c>
      <c r="D3386" t="s">
        <v>97</v>
      </c>
      <c r="E3386" t="s">
        <v>1397</v>
      </c>
      <c r="F3386" t="s">
        <v>6656</v>
      </c>
      <c r="H3386" s="1">
        <v>45772</v>
      </c>
      <c r="I3386" t="s">
        <v>191</v>
      </c>
      <c r="J3386" t="s">
        <v>1</v>
      </c>
      <c r="K3386" t="s">
        <v>4</v>
      </c>
      <c r="L3386" t="s">
        <v>29</v>
      </c>
      <c r="M3386" t="s">
        <v>7747</v>
      </c>
      <c r="N3386">
        <v>6</v>
      </c>
      <c r="P3386">
        <v>1</v>
      </c>
    </row>
    <row r="3387" spans="1:16" x14ac:dyDescent="0.35">
      <c r="A3387" t="s">
        <v>4295</v>
      </c>
      <c r="B3387" t="s">
        <v>4298</v>
      </c>
      <c r="C3387" t="s">
        <v>1402</v>
      </c>
      <c r="D3387" t="s">
        <v>97</v>
      </c>
      <c r="E3387" t="s">
        <v>1397</v>
      </c>
      <c r="F3387" t="s">
        <v>6657</v>
      </c>
      <c r="H3387" s="1">
        <v>45772</v>
      </c>
      <c r="I3387" t="s">
        <v>191</v>
      </c>
      <c r="J3387" t="s">
        <v>1</v>
      </c>
      <c r="K3387" t="s">
        <v>4</v>
      </c>
      <c r="L3387" t="s">
        <v>29</v>
      </c>
      <c r="M3387" t="s">
        <v>7747</v>
      </c>
      <c r="N3387">
        <v>6</v>
      </c>
      <c r="P3387">
        <v>1</v>
      </c>
    </row>
    <row r="3388" spans="1:16" x14ac:dyDescent="0.35">
      <c r="A3388" t="s">
        <v>4300</v>
      </c>
      <c r="B3388" t="s">
        <v>4301</v>
      </c>
      <c r="C3388" t="s">
        <v>1396</v>
      </c>
      <c r="D3388" t="s">
        <v>97</v>
      </c>
      <c r="E3388" t="s">
        <v>1397</v>
      </c>
      <c r="F3388" t="s">
        <v>4302</v>
      </c>
      <c r="H3388" s="1">
        <v>45772</v>
      </c>
      <c r="I3388" t="s">
        <v>191</v>
      </c>
      <c r="J3388" t="s">
        <v>1</v>
      </c>
      <c r="K3388" t="s">
        <v>4</v>
      </c>
      <c r="L3388" t="s">
        <v>29</v>
      </c>
      <c r="M3388" t="s">
        <v>7747</v>
      </c>
      <c r="N3388">
        <v>6</v>
      </c>
      <c r="P3388">
        <v>1</v>
      </c>
    </row>
    <row r="3389" spans="1:16" x14ac:dyDescent="0.35">
      <c r="A3389" t="s">
        <v>4303</v>
      </c>
      <c r="B3389" t="s">
        <v>3407</v>
      </c>
      <c r="C3389" t="s">
        <v>1402</v>
      </c>
      <c r="D3389" t="s">
        <v>97</v>
      </c>
      <c r="E3389" t="s">
        <v>1397</v>
      </c>
      <c r="F3389" t="s">
        <v>6658</v>
      </c>
      <c r="H3389" s="1">
        <v>45772</v>
      </c>
      <c r="I3389" t="s">
        <v>191</v>
      </c>
      <c r="J3389" t="s">
        <v>1</v>
      </c>
      <c r="K3389" t="s">
        <v>4</v>
      </c>
      <c r="L3389" t="s">
        <v>29</v>
      </c>
      <c r="M3389" t="s">
        <v>7747</v>
      </c>
      <c r="N3389">
        <v>6</v>
      </c>
      <c r="P3389">
        <v>1</v>
      </c>
    </row>
    <row r="3390" spans="1:16" x14ac:dyDescent="0.35">
      <c r="A3390" t="s">
        <v>4305</v>
      </c>
      <c r="B3390" t="s">
        <v>4165</v>
      </c>
      <c r="C3390" t="s">
        <v>1402</v>
      </c>
      <c r="D3390" t="s">
        <v>97</v>
      </c>
      <c r="E3390" t="s">
        <v>1397</v>
      </c>
      <c r="F3390" t="s">
        <v>6659</v>
      </c>
      <c r="H3390" s="1">
        <v>45772</v>
      </c>
      <c r="I3390" t="s">
        <v>191</v>
      </c>
      <c r="J3390" t="s">
        <v>1</v>
      </c>
      <c r="K3390" t="s">
        <v>4</v>
      </c>
      <c r="L3390" t="s">
        <v>29</v>
      </c>
      <c r="M3390" t="s">
        <v>7747</v>
      </c>
      <c r="N3390">
        <v>6</v>
      </c>
      <c r="P3390">
        <v>1</v>
      </c>
    </row>
    <row r="3391" spans="1:16" x14ac:dyDescent="0.35">
      <c r="A3391" t="s">
        <v>4305</v>
      </c>
      <c r="B3391" t="s">
        <v>4307</v>
      </c>
      <c r="C3391" t="s">
        <v>1472</v>
      </c>
      <c r="D3391" t="s">
        <v>97</v>
      </c>
      <c r="E3391" t="s">
        <v>1397</v>
      </c>
      <c r="F3391" t="s">
        <v>6660</v>
      </c>
      <c r="G3391">
        <v>41656</v>
      </c>
      <c r="H3391" s="1">
        <v>45772</v>
      </c>
      <c r="I3391" t="s">
        <v>191</v>
      </c>
      <c r="J3391" t="s">
        <v>1</v>
      </c>
      <c r="K3391" t="s">
        <v>4</v>
      </c>
      <c r="L3391" t="s">
        <v>29</v>
      </c>
      <c r="M3391" t="s">
        <v>1472</v>
      </c>
      <c r="N3391">
        <v>6</v>
      </c>
      <c r="P3391">
        <v>1</v>
      </c>
    </row>
    <row r="3392" spans="1:16" x14ac:dyDescent="0.35">
      <c r="A3392" t="s">
        <v>4309</v>
      </c>
      <c r="B3392" t="s">
        <v>4310</v>
      </c>
      <c r="C3392" t="s">
        <v>1402</v>
      </c>
      <c r="D3392" t="s">
        <v>97</v>
      </c>
      <c r="E3392" t="s">
        <v>1397</v>
      </c>
      <c r="F3392" t="s">
        <v>6661</v>
      </c>
      <c r="G3392" t="s">
        <v>6662</v>
      </c>
      <c r="H3392" s="1">
        <v>45772</v>
      </c>
      <c r="I3392" t="s">
        <v>191</v>
      </c>
      <c r="J3392" t="s">
        <v>1</v>
      </c>
      <c r="K3392" t="s">
        <v>4</v>
      </c>
      <c r="L3392" t="s">
        <v>29</v>
      </c>
      <c r="M3392" t="s">
        <v>7747</v>
      </c>
      <c r="N3392">
        <v>6</v>
      </c>
      <c r="P3392">
        <v>1</v>
      </c>
    </row>
    <row r="3393" spans="1:16" x14ac:dyDescent="0.35">
      <c r="A3393" t="s">
        <v>4312</v>
      </c>
      <c r="B3393" t="s">
        <v>4313</v>
      </c>
      <c r="C3393" t="s">
        <v>1402</v>
      </c>
      <c r="D3393" t="s">
        <v>97</v>
      </c>
      <c r="E3393" t="s">
        <v>1397</v>
      </c>
      <c r="F3393" t="s">
        <v>6663</v>
      </c>
      <c r="H3393" s="1">
        <v>45772</v>
      </c>
      <c r="I3393" t="s">
        <v>191</v>
      </c>
      <c r="J3393" t="s">
        <v>1</v>
      </c>
      <c r="K3393" t="s">
        <v>4</v>
      </c>
      <c r="L3393" t="s">
        <v>29</v>
      </c>
      <c r="M3393" t="s">
        <v>7747</v>
      </c>
      <c r="N3393">
        <v>6</v>
      </c>
      <c r="P3393">
        <v>1</v>
      </c>
    </row>
    <row r="3394" spans="1:16" x14ac:dyDescent="0.35">
      <c r="A3394" t="s">
        <v>4312</v>
      </c>
      <c r="B3394" t="s">
        <v>1837</v>
      </c>
      <c r="C3394" t="s">
        <v>1472</v>
      </c>
      <c r="D3394" t="s">
        <v>97</v>
      </c>
      <c r="E3394" t="s">
        <v>1397</v>
      </c>
      <c r="F3394" t="s">
        <v>6664</v>
      </c>
      <c r="G3394">
        <v>42876</v>
      </c>
      <c r="H3394" s="1">
        <v>45772</v>
      </c>
      <c r="I3394" t="s">
        <v>191</v>
      </c>
      <c r="J3394" t="s">
        <v>1</v>
      </c>
      <c r="K3394" t="s">
        <v>4</v>
      </c>
      <c r="L3394" t="s">
        <v>29</v>
      </c>
      <c r="M3394" t="s">
        <v>1472</v>
      </c>
      <c r="N3394">
        <v>6</v>
      </c>
      <c r="P3394">
        <v>1</v>
      </c>
    </row>
    <row r="3395" spans="1:16" x14ac:dyDescent="0.35">
      <c r="A3395" t="s">
        <v>4312</v>
      </c>
      <c r="B3395" t="s">
        <v>1857</v>
      </c>
      <c r="C3395" t="s">
        <v>1402</v>
      </c>
      <c r="D3395" t="s">
        <v>97</v>
      </c>
      <c r="E3395" t="s">
        <v>1397</v>
      </c>
      <c r="F3395" t="s">
        <v>6665</v>
      </c>
      <c r="H3395" s="1">
        <v>45772</v>
      </c>
      <c r="I3395" t="s">
        <v>191</v>
      </c>
      <c r="J3395" t="s">
        <v>1</v>
      </c>
      <c r="K3395" t="s">
        <v>4</v>
      </c>
      <c r="L3395" t="s">
        <v>29</v>
      </c>
      <c r="M3395" t="s">
        <v>7747</v>
      </c>
      <c r="N3395">
        <v>6</v>
      </c>
      <c r="P3395">
        <v>1</v>
      </c>
    </row>
    <row r="3396" spans="1:16" x14ac:dyDescent="0.35">
      <c r="A3396" t="s">
        <v>4312</v>
      </c>
      <c r="B3396" t="s">
        <v>4317</v>
      </c>
      <c r="C3396" t="s">
        <v>1472</v>
      </c>
      <c r="D3396" t="s">
        <v>97</v>
      </c>
      <c r="E3396" t="s">
        <v>1397</v>
      </c>
      <c r="F3396" t="s">
        <v>6666</v>
      </c>
      <c r="G3396">
        <v>41933</v>
      </c>
      <c r="H3396" s="1">
        <v>45772</v>
      </c>
      <c r="I3396" t="s">
        <v>191</v>
      </c>
      <c r="J3396" t="s">
        <v>1</v>
      </c>
      <c r="K3396" t="s">
        <v>4</v>
      </c>
      <c r="L3396" t="s">
        <v>29</v>
      </c>
      <c r="M3396" t="s">
        <v>1472</v>
      </c>
      <c r="N3396">
        <v>6</v>
      </c>
      <c r="P3396">
        <v>1</v>
      </c>
    </row>
    <row r="3397" spans="1:16" x14ac:dyDescent="0.35">
      <c r="A3397" t="s">
        <v>6667</v>
      </c>
      <c r="B3397" t="s">
        <v>6668</v>
      </c>
      <c r="C3397" t="s">
        <v>1396</v>
      </c>
      <c r="D3397" t="s">
        <v>97</v>
      </c>
      <c r="E3397" t="s">
        <v>1397</v>
      </c>
      <c r="F3397" t="s">
        <v>6669</v>
      </c>
      <c r="H3397" s="1">
        <v>45772</v>
      </c>
      <c r="I3397" t="s">
        <v>191</v>
      </c>
      <c r="J3397" t="s">
        <v>1</v>
      </c>
      <c r="K3397" t="s">
        <v>4</v>
      </c>
      <c r="L3397" t="s">
        <v>29</v>
      </c>
      <c r="M3397" t="s">
        <v>7747</v>
      </c>
      <c r="N3397">
        <v>6</v>
      </c>
      <c r="P3397">
        <v>1</v>
      </c>
    </row>
    <row r="3398" spans="1:16" x14ac:dyDescent="0.35">
      <c r="A3398" t="s">
        <v>6667</v>
      </c>
      <c r="B3398" t="s">
        <v>3089</v>
      </c>
      <c r="C3398" t="s">
        <v>1396</v>
      </c>
      <c r="D3398" t="s">
        <v>97</v>
      </c>
      <c r="E3398" t="s">
        <v>1397</v>
      </c>
      <c r="F3398" t="s">
        <v>6670</v>
      </c>
      <c r="H3398" s="1">
        <v>45772</v>
      </c>
      <c r="I3398" t="s">
        <v>191</v>
      </c>
      <c r="J3398" t="s">
        <v>1</v>
      </c>
      <c r="K3398" t="s">
        <v>4</v>
      </c>
      <c r="L3398" t="s">
        <v>29</v>
      </c>
      <c r="M3398" t="s">
        <v>7747</v>
      </c>
      <c r="N3398">
        <v>6</v>
      </c>
      <c r="P3398">
        <v>1</v>
      </c>
    </row>
    <row r="3399" spans="1:16" x14ac:dyDescent="0.35">
      <c r="A3399" t="s">
        <v>6667</v>
      </c>
      <c r="B3399" t="s">
        <v>1551</v>
      </c>
      <c r="C3399" t="s">
        <v>1402</v>
      </c>
      <c r="D3399" t="s">
        <v>97</v>
      </c>
      <c r="E3399" t="s">
        <v>1397</v>
      </c>
      <c r="F3399" t="s">
        <v>6671</v>
      </c>
      <c r="H3399" s="1">
        <v>45772</v>
      </c>
      <c r="I3399" t="s">
        <v>191</v>
      </c>
      <c r="J3399" t="s">
        <v>1</v>
      </c>
      <c r="K3399" t="s">
        <v>4</v>
      </c>
      <c r="L3399" t="s">
        <v>29</v>
      </c>
      <c r="M3399" t="s">
        <v>7747</v>
      </c>
      <c r="N3399">
        <v>6</v>
      </c>
      <c r="P3399">
        <v>1</v>
      </c>
    </row>
    <row r="3400" spans="1:16" x14ac:dyDescent="0.35">
      <c r="A3400" t="s">
        <v>6667</v>
      </c>
      <c r="B3400" t="s">
        <v>2814</v>
      </c>
      <c r="C3400" t="s">
        <v>1402</v>
      </c>
      <c r="D3400" t="s">
        <v>97</v>
      </c>
      <c r="E3400" t="s">
        <v>1397</v>
      </c>
      <c r="F3400" t="s">
        <v>6672</v>
      </c>
      <c r="H3400" s="1">
        <v>45772</v>
      </c>
      <c r="I3400" t="s">
        <v>191</v>
      </c>
      <c r="J3400" t="s">
        <v>1</v>
      </c>
      <c r="K3400" t="s">
        <v>4</v>
      </c>
      <c r="L3400" t="s">
        <v>29</v>
      </c>
      <c r="M3400" t="s">
        <v>7747</v>
      </c>
      <c r="N3400">
        <v>6</v>
      </c>
      <c r="P3400">
        <v>1</v>
      </c>
    </row>
    <row r="3401" spans="1:16" x14ac:dyDescent="0.35">
      <c r="A3401" t="s">
        <v>6667</v>
      </c>
      <c r="B3401" t="s">
        <v>5118</v>
      </c>
      <c r="C3401" t="s">
        <v>1402</v>
      </c>
      <c r="D3401" t="s">
        <v>97</v>
      </c>
      <c r="E3401" t="s">
        <v>1397</v>
      </c>
      <c r="F3401" t="s">
        <v>6673</v>
      </c>
      <c r="H3401" s="1">
        <v>45772</v>
      </c>
      <c r="I3401" t="s">
        <v>191</v>
      </c>
      <c r="J3401" t="s">
        <v>1</v>
      </c>
      <c r="K3401" t="s">
        <v>4</v>
      </c>
      <c r="L3401" t="s">
        <v>29</v>
      </c>
      <c r="M3401" t="s">
        <v>7747</v>
      </c>
      <c r="N3401">
        <v>6</v>
      </c>
      <c r="P3401">
        <v>1</v>
      </c>
    </row>
    <row r="3402" spans="1:16" x14ac:dyDescent="0.35">
      <c r="A3402" t="s">
        <v>4319</v>
      </c>
      <c r="B3402" t="s">
        <v>4069</v>
      </c>
      <c r="C3402" t="s">
        <v>1396</v>
      </c>
      <c r="D3402" t="s">
        <v>97</v>
      </c>
      <c r="E3402" t="s">
        <v>1397</v>
      </c>
      <c r="F3402" t="s">
        <v>6674</v>
      </c>
      <c r="H3402" s="1">
        <v>45772</v>
      </c>
      <c r="I3402" t="s">
        <v>191</v>
      </c>
      <c r="J3402" t="s">
        <v>1</v>
      </c>
      <c r="K3402" t="s">
        <v>4</v>
      </c>
      <c r="L3402" t="s">
        <v>29</v>
      </c>
      <c r="M3402" t="s">
        <v>7747</v>
      </c>
      <c r="N3402">
        <v>6</v>
      </c>
      <c r="P3402">
        <v>1</v>
      </c>
    </row>
    <row r="3403" spans="1:16" x14ac:dyDescent="0.35">
      <c r="A3403" t="s">
        <v>4321</v>
      </c>
      <c r="B3403" t="s">
        <v>4322</v>
      </c>
      <c r="C3403" t="s">
        <v>1396</v>
      </c>
      <c r="D3403" t="s">
        <v>97</v>
      </c>
      <c r="E3403" t="s">
        <v>1397</v>
      </c>
      <c r="F3403" t="s">
        <v>6675</v>
      </c>
      <c r="H3403" s="1">
        <v>45772</v>
      </c>
      <c r="I3403" t="s">
        <v>191</v>
      </c>
      <c r="J3403" t="s">
        <v>1</v>
      </c>
      <c r="K3403" t="s">
        <v>4</v>
      </c>
      <c r="L3403" t="s">
        <v>29</v>
      </c>
      <c r="M3403" t="s">
        <v>7747</v>
      </c>
      <c r="N3403">
        <v>6</v>
      </c>
      <c r="P3403">
        <v>1</v>
      </c>
    </row>
    <row r="3404" spans="1:16" x14ac:dyDescent="0.35">
      <c r="A3404" t="s">
        <v>4324</v>
      </c>
      <c r="B3404" t="s">
        <v>4325</v>
      </c>
      <c r="C3404" t="s">
        <v>1396</v>
      </c>
      <c r="D3404" t="s">
        <v>97</v>
      </c>
      <c r="E3404" t="s">
        <v>1397</v>
      </c>
      <c r="F3404" t="s">
        <v>6676</v>
      </c>
      <c r="H3404" s="1">
        <v>45772</v>
      </c>
      <c r="I3404" t="s">
        <v>191</v>
      </c>
      <c r="J3404" t="s">
        <v>1</v>
      </c>
      <c r="K3404" t="s">
        <v>4</v>
      </c>
      <c r="L3404" t="s">
        <v>29</v>
      </c>
      <c r="M3404" t="s">
        <v>7747</v>
      </c>
      <c r="N3404">
        <v>6</v>
      </c>
      <c r="P3404">
        <v>1</v>
      </c>
    </row>
    <row r="3405" spans="1:16" x14ac:dyDescent="0.35">
      <c r="A3405" t="s">
        <v>4327</v>
      </c>
      <c r="B3405" t="s">
        <v>4130</v>
      </c>
      <c r="C3405" t="s">
        <v>1396</v>
      </c>
      <c r="D3405" t="s">
        <v>97</v>
      </c>
      <c r="E3405" t="s">
        <v>1397</v>
      </c>
      <c r="F3405" t="s">
        <v>6677</v>
      </c>
      <c r="H3405" s="1">
        <v>45772</v>
      </c>
      <c r="I3405" t="s">
        <v>191</v>
      </c>
      <c r="J3405" t="s">
        <v>1</v>
      </c>
      <c r="K3405" t="s">
        <v>4</v>
      </c>
      <c r="L3405" t="s">
        <v>29</v>
      </c>
      <c r="M3405" t="s">
        <v>7747</v>
      </c>
      <c r="N3405">
        <v>6</v>
      </c>
      <c r="P3405">
        <v>1</v>
      </c>
    </row>
    <row r="3406" spans="1:16" x14ac:dyDescent="0.35">
      <c r="A3406" t="s">
        <v>4329</v>
      </c>
      <c r="B3406" t="s">
        <v>2501</v>
      </c>
      <c r="C3406" t="s">
        <v>1396</v>
      </c>
      <c r="D3406" t="s">
        <v>394</v>
      </c>
      <c r="E3406" t="s">
        <v>1397</v>
      </c>
      <c r="F3406" t="s">
        <v>6678</v>
      </c>
      <c r="H3406" s="1">
        <v>45772</v>
      </c>
      <c r="I3406" t="s">
        <v>191</v>
      </c>
      <c r="J3406" t="s">
        <v>1</v>
      </c>
      <c r="K3406" t="s">
        <v>4</v>
      </c>
      <c r="L3406" t="s">
        <v>29</v>
      </c>
      <c r="M3406" t="s">
        <v>7747</v>
      </c>
      <c r="N3406">
        <v>6</v>
      </c>
      <c r="P3406">
        <v>1</v>
      </c>
    </row>
    <row r="3407" spans="1:16" x14ac:dyDescent="0.35">
      <c r="A3407" t="s">
        <v>4329</v>
      </c>
      <c r="B3407" t="s">
        <v>4331</v>
      </c>
      <c r="C3407" t="s">
        <v>1402</v>
      </c>
      <c r="D3407" t="s">
        <v>394</v>
      </c>
      <c r="E3407" t="s">
        <v>1397</v>
      </c>
      <c r="F3407" t="s">
        <v>6679</v>
      </c>
      <c r="H3407" s="1">
        <v>45772</v>
      </c>
      <c r="I3407" t="s">
        <v>191</v>
      </c>
      <c r="J3407" t="s">
        <v>1</v>
      </c>
      <c r="K3407" t="s">
        <v>4</v>
      </c>
      <c r="L3407" t="s">
        <v>29</v>
      </c>
      <c r="M3407" t="s">
        <v>7747</v>
      </c>
      <c r="N3407">
        <v>6</v>
      </c>
      <c r="P3407">
        <v>1</v>
      </c>
    </row>
    <row r="3408" spans="1:16" x14ac:dyDescent="0.35">
      <c r="A3408" t="s">
        <v>6680</v>
      </c>
      <c r="B3408" t="s">
        <v>2271</v>
      </c>
      <c r="C3408" t="s">
        <v>1396</v>
      </c>
      <c r="D3408" t="s">
        <v>394</v>
      </c>
      <c r="E3408" t="s">
        <v>1397</v>
      </c>
      <c r="F3408" t="s">
        <v>6681</v>
      </c>
      <c r="H3408" s="1">
        <v>45772</v>
      </c>
      <c r="I3408" t="s">
        <v>191</v>
      </c>
      <c r="J3408" t="s">
        <v>1</v>
      </c>
      <c r="K3408" t="s">
        <v>4</v>
      </c>
      <c r="L3408" t="s">
        <v>29</v>
      </c>
      <c r="M3408" t="s">
        <v>7747</v>
      </c>
      <c r="N3408">
        <v>6</v>
      </c>
      <c r="P3408">
        <v>1</v>
      </c>
    </row>
    <row r="3409" spans="1:16" x14ac:dyDescent="0.35">
      <c r="A3409" t="s">
        <v>6682</v>
      </c>
      <c r="B3409" t="s">
        <v>6683</v>
      </c>
      <c r="C3409" t="s">
        <v>1558</v>
      </c>
      <c r="D3409" t="s">
        <v>394</v>
      </c>
      <c r="E3409" t="s">
        <v>1397</v>
      </c>
      <c r="F3409" t="s">
        <v>6684</v>
      </c>
      <c r="H3409" s="1">
        <v>45772</v>
      </c>
      <c r="I3409" t="s">
        <v>191</v>
      </c>
      <c r="J3409" t="s">
        <v>1</v>
      </c>
      <c r="K3409" t="s">
        <v>4</v>
      </c>
      <c r="L3409" t="s">
        <v>29</v>
      </c>
      <c r="M3409" t="s">
        <v>7747</v>
      </c>
      <c r="N3409">
        <v>6</v>
      </c>
      <c r="P3409">
        <v>1</v>
      </c>
    </row>
    <row r="3410" spans="1:16" x14ac:dyDescent="0.35">
      <c r="A3410" t="s">
        <v>4336</v>
      </c>
      <c r="B3410" t="s">
        <v>3361</v>
      </c>
      <c r="C3410" t="s">
        <v>1472</v>
      </c>
      <c r="D3410" t="s">
        <v>394</v>
      </c>
      <c r="E3410" t="s">
        <v>1397</v>
      </c>
      <c r="F3410" t="s">
        <v>6685</v>
      </c>
      <c r="G3410">
        <v>42445</v>
      </c>
      <c r="H3410" s="1">
        <v>45772</v>
      </c>
      <c r="I3410" t="s">
        <v>191</v>
      </c>
      <c r="J3410" t="s">
        <v>1</v>
      </c>
      <c r="K3410" t="s">
        <v>4</v>
      </c>
      <c r="L3410" t="s">
        <v>29</v>
      </c>
      <c r="M3410" t="s">
        <v>1472</v>
      </c>
      <c r="N3410">
        <v>6</v>
      </c>
      <c r="P3410">
        <v>1</v>
      </c>
    </row>
    <row r="3411" spans="1:16" x14ac:dyDescent="0.35">
      <c r="A3411" t="s">
        <v>4336</v>
      </c>
      <c r="B3411" t="s">
        <v>4338</v>
      </c>
      <c r="C3411" t="s">
        <v>1396</v>
      </c>
      <c r="D3411" t="s">
        <v>394</v>
      </c>
      <c r="E3411" t="s">
        <v>1397</v>
      </c>
      <c r="F3411" t="s">
        <v>6686</v>
      </c>
      <c r="H3411" s="1">
        <v>45772</v>
      </c>
      <c r="I3411" t="s">
        <v>191</v>
      </c>
      <c r="J3411" t="s">
        <v>1</v>
      </c>
      <c r="K3411" t="s">
        <v>4</v>
      </c>
      <c r="L3411" t="s">
        <v>29</v>
      </c>
      <c r="M3411" t="s">
        <v>7747</v>
      </c>
      <c r="N3411">
        <v>6</v>
      </c>
      <c r="P3411">
        <v>1</v>
      </c>
    </row>
    <row r="3412" spans="1:16" x14ac:dyDescent="0.35">
      <c r="A3412" t="s">
        <v>4336</v>
      </c>
      <c r="B3412" t="s">
        <v>4340</v>
      </c>
      <c r="C3412" t="s">
        <v>1402</v>
      </c>
      <c r="D3412" t="s">
        <v>394</v>
      </c>
      <c r="E3412" t="s">
        <v>1397</v>
      </c>
      <c r="F3412" t="s">
        <v>6687</v>
      </c>
      <c r="H3412" s="1">
        <v>45772</v>
      </c>
      <c r="I3412" t="s">
        <v>191</v>
      </c>
      <c r="J3412" t="s">
        <v>1</v>
      </c>
      <c r="K3412" t="s">
        <v>4</v>
      </c>
      <c r="L3412" t="s">
        <v>29</v>
      </c>
      <c r="M3412" t="s">
        <v>7747</v>
      </c>
      <c r="N3412">
        <v>6</v>
      </c>
      <c r="P3412">
        <v>1</v>
      </c>
    </row>
    <row r="3413" spans="1:16" x14ac:dyDescent="0.35">
      <c r="A3413" t="s">
        <v>4342</v>
      </c>
      <c r="B3413" t="s">
        <v>4343</v>
      </c>
      <c r="C3413" t="s">
        <v>1402</v>
      </c>
      <c r="D3413" t="s">
        <v>394</v>
      </c>
      <c r="E3413" t="s">
        <v>1397</v>
      </c>
      <c r="F3413" t="s">
        <v>6688</v>
      </c>
      <c r="H3413" s="1">
        <v>45772</v>
      </c>
      <c r="I3413" t="s">
        <v>191</v>
      </c>
      <c r="J3413" t="s">
        <v>1</v>
      </c>
      <c r="K3413" t="s">
        <v>4</v>
      </c>
      <c r="L3413" t="s">
        <v>29</v>
      </c>
      <c r="M3413" t="s">
        <v>7747</v>
      </c>
      <c r="N3413">
        <v>6</v>
      </c>
      <c r="P3413">
        <v>1</v>
      </c>
    </row>
    <row r="3414" spans="1:16" x14ac:dyDescent="0.35">
      <c r="A3414" t="s">
        <v>4342</v>
      </c>
      <c r="B3414" t="s">
        <v>3407</v>
      </c>
      <c r="C3414" t="s">
        <v>1472</v>
      </c>
      <c r="D3414" t="s">
        <v>394</v>
      </c>
      <c r="E3414" t="s">
        <v>1397</v>
      </c>
      <c r="F3414" t="s">
        <v>6689</v>
      </c>
      <c r="G3414">
        <v>42095</v>
      </c>
      <c r="H3414" s="1">
        <v>45772</v>
      </c>
      <c r="I3414" t="s">
        <v>191</v>
      </c>
      <c r="J3414" t="s">
        <v>1</v>
      </c>
      <c r="K3414" t="s">
        <v>4</v>
      </c>
      <c r="L3414" t="s">
        <v>29</v>
      </c>
      <c r="M3414" t="s">
        <v>1472</v>
      </c>
      <c r="N3414">
        <v>6</v>
      </c>
      <c r="P3414">
        <v>1</v>
      </c>
    </row>
    <row r="3415" spans="1:16" x14ac:dyDescent="0.35">
      <c r="A3415" t="s">
        <v>4342</v>
      </c>
      <c r="B3415" t="s">
        <v>4254</v>
      </c>
      <c r="C3415" t="s">
        <v>1396</v>
      </c>
      <c r="D3415" t="s">
        <v>394</v>
      </c>
      <c r="E3415" t="s">
        <v>1397</v>
      </c>
      <c r="F3415" t="s">
        <v>6690</v>
      </c>
      <c r="H3415" s="1">
        <v>45772</v>
      </c>
      <c r="I3415" t="s">
        <v>191</v>
      </c>
      <c r="J3415" t="s">
        <v>1</v>
      </c>
      <c r="K3415" t="s">
        <v>4</v>
      </c>
      <c r="L3415" t="s">
        <v>29</v>
      </c>
      <c r="M3415" t="s">
        <v>7747</v>
      </c>
      <c r="N3415">
        <v>6</v>
      </c>
      <c r="P3415">
        <v>1</v>
      </c>
    </row>
    <row r="3416" spans="1:16" x14ac:dyDescent="0.35">
      <c r="A3416" t="s">
        <v>4347</v>
      </c>
      <c r="B3416" t="s">
        <v>4348</v>
      </c>
      <c r="C3416" t="s">
        <v>1396</v>
      </c>
      <c r="D3416" t="s">
        <v>385</v>
      </c>
      <c r="E3416" t="s">
        <v>1397</v>
      </c>
      <c r="F3416" t="s">
        <v>6691</v>
      </c>
      <c r="H3416" s="1">
        <v>45772</v>
      </c>
      <c r="I3416" t="s">
        <v>191</v>
      </c>
      <c r="J3416" t="s">
        <v>1</v>
      </c>
      <c r="K3416" t="s">
        <v>4</v>
      </c>
      <c r="L3416" t="s">
        <v>29</v>
      </c>
      <c r="M3416" t="s">
        <v>7747</v>
      </c>
      <c r="N3416">
        <v>6</v>
      </c>
      <c r="P3416">
        <v>1</v>
      </c>
    </row>
    <row r="3417" spans="1:16" x14ac:dyDescent="0.35">
      <c r="A3417" t="s">
        <v>2184</v>
      </c>
      <c r="B3417" t="s">
        <v>2242</v>
      </c>
      <c r="C3417" t="s">
        <v>1402</v>
      </c>
      <c r="D3417" t="s">
        <v>385</v>
      </c>
      <c r="E3417" t="s">
        <v>1397</v>
      </c>
      <c r="F3417" t="s">
        <v>4355</v>
      </c>
      <c r="H3417" s="1">
        <v>45772</v>
      </c>
      <c r="I3417" t="s">
        <v>191</v>
      </c>
      <c r="J3417" t="s">
        <v>1</v>
      </c>
      <c r="K3417" t="s">
        <v>4</v>
      </c>
      <c r="L3417" t="s">
        <v>29</v>
      </c>
      <c r="M3417" t="s">
        <v>7747</v>
      </c>
      <c r="N3417">
        <v>6</v>
      </c>
      <c r="P3417">
        <v>1</v>
      </c>
    </row>
    <row r="3418" spans="1:16" x14ac:dyDescent="0.35">
      <c r="A3418" t="s">
        <v>4356</v>
      </c>
      <c r="B3418" t="s">
        <v>1857</v>
      </c>
      <c r="C3418" t="s">
        <v>1472</v>
      </c>
      <c r="D3418" t="s">
        <v>385</v>
      </c>
      <c r="E3418" t="s">
        <v>1397</v>
      </c>
      <c r="F3418" t="s">
        <v>6692</v>
      </c>
      <c r="G3418">
        <v>41922</v>
      </c>
      <c r="H3418" s="1">
        <v>45772</v>
      </c>
      <c r="I3418" t="s">
        <v>191</v>
      </c>
      <c r="J3418" t="s">
        <v>1</v>
      </c>
      <c r="K3418" t="s">
        <v>4</v>
      </c>
      <c r="L3418" t="s">
        <v>29</v>
      </c>
      <c r="M3418" t="s">
        <v>1472</v>
      </c>
      <c r="N3418">
        <v>6</v>
      </c>
      <c r="P3418">
        <v>1</v>
      </c>
    </row>
    <row r="3419" spans="1:16" x14ac:dyDescent="0.35">
      <c r="A3419" t="s">
        <v>4356</v>
      </c>
      <c r="B3419" t="s">
        <v>4146</v>
      </c>
      <c r="C3419" t="s">
        <v>1402</v>
      </c>
      <c r="D3419" t="s">
        <v>385</v>
      </c>
      <c r="E3419" t="s">
        <v>1397</v>
      </c>
      <c r="F3419" t="s">
        <v>6693</v>
      </c>
      <c r="H3419" s="1">
        <v>45772</v>
      </c>
      <c r="I3419" t="s">
        <v>191</v>
      </c>
      <c r="J3419" t="s">
        <v>1</v>
      </c>
      <c r="K3419" t="s">
        <v>4</v>
      </c>
      <c r="L3419" t="s">
        <v>29</v>
      </c>
      <c r="M3419" t="s">
        <v>7747</v>
      </c>
      <c r="N3419">
        <v>6</v>
      </c>
      <c r="P3419">
        <v>1</v>
      </c>
    </row>
    <row r="3420" spans="1:16" x14ac:dyDescent="0.35">
      <c r="A3420" t="s">
        <v>6694</v>
      </c>
      <c r="B3420" t="s">
        <v>1551</v>
      </c>
      <c r="C3420" t="s">
        <v>1402</v>
      </c>
      <c r="D3420" t="s">
        <v>385</v>
      </c>
      <c r="E3420" t="s">
        <v>1397</v>
      </c>
      <c r="F3420" t="s">
        <v>6695</v>
      </c>
      <c r="H3420" s="1">
        <v>45772</v>
      </c>
      <c r="I3420" t="s">
        <v>191</v>
      </c>
      <c r="J3420" t="s">
        <v>1</v>
      </c>
      <c r="K3420" t="s">
        <v>4</v>
      </c>
      <c r="L3420" t="s">
        <v>29</v>
      </c>
      <c r="M3420" t="s">
        <v>7747</v>
      </c>
      <c r="N3420">
        <v>6</v>
      </c>
      <c r="P3420">
        <v>1</v>
      </c>
    </row>
    <row r="3421" spans="1:16" x14ac:dyDescent="0.35">
      <c r="A3421" t="s">
        <v>6694</v>
      </c>
      <c r="B3421" t="s">
        <v>6696</v>
      </c>
      <c r="C3421" t="s">
        <v>1558</v>
      </c>
      <c r="D3421" t="s">
        <v>385</v>
      </c>
      <c r="E3421" t="s">
        <v>1397</v>
      </c>
      <c r="F3421" t="s">
        <v>6697</v>
      </c>
      <c r="H3421" s="1">
        <v>45772</v>
      </c>
      <c r="I3421" t="s">
        <v>191</v>
      </c>
      <c r="J3421" t="s">
        <v>1</v>
      </c>
      <c r="K3421" t="s">
        <v>4</v>
      </c>
      <c r="L3421" t="s">
        <v>29</v>
      </c>
      <c r="M3421" t="s">
        <v>7747</v>
      </c>
      <c r="N3421">
        <v>6</v>
      </c>
      <c r="P3421">
        <v>1</v>
      </c>
    </row>
    <row r="3422" spans="1:16" x14ac:dyDescent="0.35">
      <c r="A3422" t="s">
        <v>4359</v>
      </c>
      <c r="B3422" t="s">
        <v>4360</v>
      </c>
      <c r="C3422" t="s">
        <v>1396</v>
      </c>
      <c r="D3422" t="s">
        <v>385</v>
      </c>
      <c r="E3422" t="s">
        <v>1397</v>
      </c>
      <c r="F3422" t="s">
        <v>6698</v>
      </c>
      <c r="H3422" s="1">
        <v>45772</v>
      </c>
      <c r="I3422" t="s">
        <v>191</v>
      </c>
      <c r="J3422" t="s">
        <v>1</v>
      </c>
      <c r="K3422" t="s">
        <v>4</v>
      </c>
      <c r="L3422" t="s">
        <v>29</v>
      </c>
      <c r="M3422" t="s">
        <v>7747</v>
      </c>
      <c r="N3422">
        <v>6</v>
      </c>
      <c r="P3422">
        <v>1</v>
      </c>
    </row>
    <row r="3423" spans="1:16" x14ac:dyDescent="0.35">
      <c r="A3423" t="s">
        <v>4359</v>
      </c>
      <c r="B3423" t="s">
        <v>1852</v>
      </c>
      <c r="C3423" t="s">
        <v>1402</v>
      </c>
      <c r="D3423" t="s">
        <v>385</v>
      </c>
      <c r="E3423" t="s">
        <v>1397</v>
      </c>
      <c r="F3423" t="s">
        <v>6699</v>
      </c>
      <c r="H3423" s="1">
        <v>45772</v>
      </c>
      <c r="I3423" t="s">
        <v>191</v>
      </c>
      <c r="J3423" t="s">
        <v>1</v>
      </c>
      <c r="K3423" t="s">
        <v>4</v>
      </c>
      <c r="L3423" t="s">
        <v>29</v>
      </c>
      <c r="M3423" t="s">
        <v>7747</v>
      </c>
      <c r="N3423">
        <v>6</v>
      </c>
      <c r="P3423">
        <v>1</v>
      </c>
    </row>
    <row r="3424" spans="1:16" x14ac:dyDescent="0.35">
      <c r="A3424" t="s">
        <v>4363</v>
      </c>
      <c r="B3424" t="s">
        <v>4364</v>
      </c>
      <c r="C3424" t="s">
        <v>1396</v>
      </c>
      <c r="D3424" t="s">
        <v>385</v>
      </c>
      <c r="E3424" t="s">
        <v>1397</v>
      </c>
      <c r="F3424" t="s">
        <v>6700</v>
      </c>
      <c r="H3424" s="1">
        <v>45772</v>
      </c>
      <c r="I3424" t="s">
        <v>191</v>
      </c>
      <c r="J3424" t="s">
        <v>1</v>
      </c>
      <c r="K3424" t="s">
        <v>4</v>
      </c>
      <c r="L3424" t="s">
        <v>29</v>
      </c>
      <c r="M3424" t="s">
        <v>7747</v>
      </c>
      <c r="N3424">
        <v>6</v>
      </c>
      <c r="P3424">
        <v>1</v>
      </c>
    </row>
    <row r="3425" spans="1:16" x14ac:dyDescent="0.35">
      <c r="A3425" t="s">
        <v>4363</v>
      </c>
      <c r="B3425" t="s">
        <v>4366</v>
      </c>
      <c r="C3425" t="s">
        <v>1396</v>
      </c>
      <c r="D3425" t="s">
        <v>385</v>
      </c>
      <c r="E3425" t="s">
        <v>1397</v>
      </c>
      <c r="F3425" t="s">
        <v>6701</v>
      </c>
      <c r="H3425" s="1">
        <v>45772</v>
      </c>
      <c r="I3425" t="s">
        <v>191</v>
      </c>
      <c r="J3425" t="s">
        <v>1</v>
      </c>
      <c r="K3425" t="s">
        <v>4</v>
      </c>
      <c r="L3425" t="s">
        <v>29</v>
      </c>
      <c r="M3425" t="s">
        <v>7747</v>
      </c>
      <c r="N3425">
        <v>6</v>
      </c>
      <c r="P3425">
        <v>1</v>
      </c>
    </row>
    <row r="3426" spans="1:16" x14ac:dyDescent="0.35">
      <c r="A3426" t="s">
        <v>4363</v>
      </c>
      <c r="B3426" t="s">
        <v>4368</v>
      </c>
      <c r="C3426" t="s">
        <v>1402</v>
      </c>
      <c r="D3426" t="s">
        <v>385</v>
      </c>
      <c r="E3426" t="s">
        <v>1397</v>
      </c>
      <c r="F3426" t="s">
        <v>6702</v>
      </c>
      <c r="H3426" s="1">
        <v>45772</v>
      </c>
      <c r="I3426" t="s">
        <v>191</v>
      </c>
      <c r="J3426" t="s">
        <v>1</v>
      </c>
      <c r="K3426" t="s">
        <v>4</v>
      </c>
      <c r="L3426" t="s">
        <v>29</v>
      </c>
      <c r="M3426" t="s">
        <v>7747</v>
      </c>
      <c r="N3426">
        <v>6</v>
      </c>
      <c r="P3426">
        <v>1</v>
      </c>
    </row>
    <row r="3427" spans="1:16" x14ac:dyDescent="0.35">
      <c r="A3427" t="s">
        <v>4370</v>
      </c>
      <c r="B3427" t="s">
        <v>4165</v>
      </c>
      <c r="C3427" t="s">
        <v>1402</v>
      </c>
      <c r="D3427" t="s">
        <v>385</v>
      </c>
      <c r="E3427" t="s">
        <v>1397</v>
      </c>
      <c r="F3427" t="s">
        <v>6703</v>
      </c>
      <c r="H3427" s="1">
        <v>45772</v>
      </c>
      <c r="I3427" t="s">
        <v>191</v>
      </c>
      <c r="J3427" t="s">
        <v>1</v>
      </c>
      <c r="K3427" t="s">
        <v>4</v>
      </c>
      <c r="L3427" t="s">
        <v>29</v>
      </c>
      <c r="M3427" t="s">
        <v>7747</v>
      </c>
      <c r="N3427">
        <v>6</v>
      </c>
      <c r="P3427">
        <v>1</v>
      </c>
    </row>
    <row r="3428" spans="1:16" x14ac:dyDescent="0.35">
      <c r="A3428" t="s">
        <v>4370</v>
      </c>
      <c r="B3428" t="s">
        <v>4372</v>
      </c>
      <c r="C3428" t="s">
        <v>1428</v>
      </c>
      <c r="D3428" t="s">
        <v>385</v>
      </c>
      <c r="E3428" t="s">
        <v>1397</v>
      </c>
      <c r="F3428" t="s">
        <v>6704</v>
      </c>
      <c r="G3428">
        <v>45287</v>
      </c>
      <c r="H3428" s="1">
        <v>45772</v>
      </c>
      <c r="I3428" t="s">
        <v>191</v>
      </c>
      <c r="J3428" t="s">
        <v>1</v>
      </c>
      <c r="K3428" t="s">
        <v>4</v>
      </c>
      <c r="L3428" t="s">
        <v>29</v>
      </c>
      <c r="M3428" t="s">
        <v>1428</v>
      </c>
      <c r="N3428">
        <v>6</v>
      </c>
      <c r="P3428">
        <v>1</v>
      </c>
    </row>
    <row r="3429" spans="1:16" x14ac:dyDescent="0.35">
      <c r="A3429" t="s">
        <v>4374</v>
      </c>
      <c r="B3429" t="s">
        <v>4375</v>
      </c>
      <c r="C3429" t="s">
        <v>1396</v>
      </c>
      <c r="D3429" t="s">
        <v>385</v>
      </c>
      <c r="E3429" t="s">
        <v>1397</v>
      </c>
      <c r="F3429" t="s">
        <v>6705</v>
      </c>
      <c r="H3429" s="1">
        <v>45772</v>
      </c>
      <c r="I3429" t="s">
        <v>191</v>
      </c>
      <c r="J3429" t="s">
        <v>1</v>
      </c>
      <c r="K3429" t="s">
        <v>4</v>
      </c>
      <c r="L3429" t="s">
        <v>29</v>
      </c>
      <c r="M3429" t="s">
        <v>7747</v>
      </c>
      <c r="N3429">
        <v>6</v>
      </c>
      <c r="P3429">
        <v>1</v>
      </c>
    </row>
    <row r="3430" spans="1:16" x14ac:dyDescent="0.35">
      <c r="A3430" t="s">
        <v>6706</v>
      </c>
      <c r="B3430" t="s">
        <v>1605</v>
      </c>
      <c r="C3430" t="s">
        <v>1402</v>
      </c>
      <c r="D3430" t="s">
        <v>385</v>
      </c>
      <c r="E3430" t="s">
        <v>1397</v>
      </c>
      <c r="F3430" t="s">
        <v>6707</v>
      </c>
      <c r="H3430" s="1">
        <v>45772</v>
      </c>
      <c r="I3430" t="s">
        <v>191</v>
      </c>
      <c r="J3430" t="s">
        <v>1</v>
      </c>
      <c r="K3430" t="s">
        <v>4</v>
      </c>
      <c r="L3430" t="s">
        <v>29</v>
      </c>
      <c r="M3430" t="s">
        <v>7747</v>
      </c>
      <c r="N3430">
        <v>6</v>
      </c>
      <c r="P3430">
        <v>1</v>
      </c>
    </row>
    <row r="3431" spans="1:16" x14ac:dyDescent="0.35">
      <c r="A3431" t="s">
        <v>6706</v>
      </c>
      <c r="B3431" t="s">
        <v>2480</v>
      </c>
      <c r="C3431" t="s">
        <v>1396</v>
      </c>
      <c r="D3431" t="s">
        <v>385</v>
      </c>
      <c r="E3431" t="s">
        <v>1397</v>
      </c>
      <c r="F3431" t="s">
        <v>6708</v>
      </c>
      <c r="H3431" s="1">
        <v>45772</v>
      </c>
      <c r="I3431" t="s">
        <v>191</v>
      </c>
      <c r="J3431" t="s">
        <v>1</v>
      </c>
      <c r="K3431" t="s">
        <v>4</v>
      </c>
      <c r="L3431" t="s">
        <v>29</v>
      </c>
      <c r="M3431" t="s">
        <v>7747</v>
      </c>
      <c r="N3431">
        <v>6</v>
      </c>
      <c r="P3431">
        <v>1</v>
      </c>
    </row>
    <row r="3432" spans="1:16" x14ac:dyDescent="0.35">
      <c r="A3432" t="s">
        <v>6706</v>
      </c>
      <c r="B3432" t="s">
        <v>2249</v>
      </c>
      <c r="C3432" t="s">
        <v>1402</v>
      </c>
      <c r="D3432" t="s">
        <v>385</v>
      </c>
      <c r="E3432" t="s">
        <v>1397</v>
      </c>
      <c r="F3432" t="s">
        <v>6709</v>
      </c>
      <c r="H3432" s="1">
        <v>45772</v>
      </c>
      <c r="I3432" t="s">
        <v>191</v>
      </c>
      <c r="J3432" t="s">
        <v>1</v>
      </c>
      <c r="K3432" t="s">
        <v>4</v>
      </c>
      <c r="L3432" t="s">
        <v>29</v>
      </c>
      <c r="M3432" t="s">
        <v>7747</v>
      </c>
      <c r="N3432">
        <v>6</v>
      </c>
      <c r="P3432">
        <v>1</v>
      </c>
    </row>
    <row r="3433" spans="1:16" x14ac:dyDescent="0.35">
      <c r="A3433" t="s">
        <v>4383</v>
      </c>
      <c r="B3433" t="s">
        <v>3511</v>
      </c>
      <c r="C3433" t="s">
        <v>1396</v>
      </c>
      <c r="D3433" t="s">
        <v>385</v>
      </c>
      <c r="E3433" t="s">
        <v>1397</v>
      </c>
      <c r="F3433" t="s">
        <v>6710</v>
      </c>
      <c r="H3433" s="1">
        <v>45772</v>
      </c>
      <c r="I3433" t="s">
        <v>191</v>
      </c>
      <c r="J3433" t="s">
        <v>1</v>
      </c>
      <c r="K3433" t="s">
        <v>4</v>
      </c>
      <c r="L3433" t="s">
        <v>29</v>
      </c>
      <c r="M3433" t="s">
        <v>7747</v>
      </c>
      <c r="N3433">
        <v>6</v>
      </c>
      <c r="P3433">
        <v>1</v>
      </c>
    </row>
    <row r="3434" spans="1:16" x14ac:dyDescent="0.35">
      <c r="A3434" t="s">
        <v>4385</v>
      </c>
      <c r="B3434" t="s">
        <v>4386</v>
      </c>
      <c r="C3434" t="s">
        <v>1472</v>
      </c>
      <c r="D3434" t="s">
        <v>385</v>
      </c>
      <c r="E3434" t="s">
        <v>1397</v>
      </c>
      <c r="F3434" t="s">
        <v>6711</v>
      </c>
      <c r="G3434">
        <v>42752</v>
      </c>
      <c r="H3434" s="1">
        <v>45772</v>
      </c>
      <c r="I3434" t="s">
        <v>191</v>
      </c>
      <c r="J3434" t="s">
        <v>1</v>
      </c>
      <c r="K3434" t="s">
        <v>4</v>
      </c>
      <c r="L3434" t="s">
        <v>29</v>
      </c>
      <c r="M3434" t="s">
        <v>1472</v>
      </c>
      <c r="N3434">
        <v>6</v>
      </c>
      <c r="P3434">
        <v>1</v>
      </c>
    </row>
    <row r="3435" spans="1:16" x14ac:dyDescent="0.35">
      <c r="A3435" t="s">
        <v>4385</v>
      </c>
      <c r="B3435" t="s">
        <v>4165</v>
      </c>
      <c r="C3435" t="s">
        <v>1402</v>
      </c>
      <c r="D3435" t="s">
        <v>385</v>
      </c>
      <c r="E3435" t="s">
        <v>1397</v>
      </c>
      <c r="F3435" t="s">
        <v>6712</v>
      </c>
      <c r="H3435" s="1">
        <v>45772</v>
      </c>
      <c r="I3435" t="s">
        <v>191</v>
      </c>
      <c r="J3435" t="s">
        <v>1</v>
      </c>
      <c r="K3435" t="s">
        <v>4</v>
      </c>
      <c r="L3435" t="s">
        <v>29</v>
      </c>
      <c r="M3435" t="s">
        <v>7747</v>
      </c>
      <c r="N3435">
        <v>6</v>
      </c>
      <c r="P3435">
        <v>1</v>
      </c>
    </row>
    <row r="3436" spans="1:16" x14ac:dyDescent="0.35">
      <c r="A3436" t="s">
        <v>4389</v>
      </c>
      <c r="B3436" t="s">
        <v>4390</v>
      </c>
      <c r="C3436" t="s">
        <v>1396</v>
      </c>
      <c r="D3436" t="s">
        <v>385</v>
      </c>
      <c r="E3436" t="s">
        <v>1397</v>
      </c>
      <c r="F3436" t="s">
        <v>6713</v>
      </c>
      <c r="H3436" s="1">
        <v>45772</v>
      </c>
      <c r="I3436" t="s">
        <v>191</v>
      </c>
      <c r="J3436" t="s">
        <v>1</v>
      </c>
      <c r="K3436" t="s">
        <v>4</v>
      </c>
      <c r="L3436" t="s">
        <v>29</v>
      </c>
      <c r="M3436" t="s">
        <v>7747</v>
      </c>
      <c r="N3436">
        <v>6</v>
      </c>
      <c r="P3436">
        <v>1</v>
      </c>
    </row>
    <row r="3437" spans="1:16" x14ac:dyDescent="0.35">
      <c r="A3437" t="s">
        <v>4392</v>
      </c>
      <c r="B3437" t="s">
        <v>4102</v>
      </c>
      <c r="C3437" t="s">
        <v>1472</v>
      </c>
      <c r="D3437" t="s">
        <v>385</v>
      </c>
      <c r="E3437" t="s">
        <v>1397</v>
      </c>
      <c r="F3437" t="s">
        <v>6714</v>
      </c>
      <c r="G3437">
        <v>44188</v>
      </c>
      <c r="H3437" s="1">
        <v>45772</v>
      </c>
      <c r="I3437" t="s">
        <v>191</v>
      </c>
      <c r="J3437" t="s">
        <v>1</v>
      </c>
      <c r="K3437" t="s">
        <v>4</v>
      </c>
      <c r="L3437" t="s">
        <v>29</v>
      </c>
      <c r="M3437" t="s">
        <v>1472</v>
      </c>
      <c r="N3437">
        <v>6</v>
      </c>
      <c r="P3437">
        <v>1</v>
      </c>
    </row>
    <row r="3438" spans="1:16" x14ac:dyDescent="0.35">
      <c r="A3438" t="s">
        <v>4392</v>
      </c>
      <c r="B3438" t="s">
        <v>1522</v>
      </c>
      <c r="C3438" t="s">
        <v>1472</v>
      </c>
      <c r="D3438" t="s">
        <v>385</v>
      </c>
      <c r="E3438" t="s">
        <v>1397</v>
      </c>
      <c r="F3438" t="s">
        <v>6715</v>
      </c>
      <c r="G3438">
        <v>43276</v>
      </c>
      <c r="H3438" s="1">
        <v>45772</v>
      </c>
      <c r="I3438" t="s">
        <v>191</v>
      </c>
      <c r="J3438" t="s">
        <v>1</v>
      </c>
      <c r="K3438" t="s">
        <v>4</v>
      </c>
      <c r="L3438" t="s">
        <v>29</v>
      </c>
      <c r="M3438" t="s">
        <v>1472</v>
      </c>
      <c r="N3438">
        <v>6</v>
      </c>
      <c r="P3438">
        <v>1</v>
      </c>
    </row>
    <row r="3439" spans="1:16" x14ac:dyDescent="0.35">
      <c r="A3439" t="s">
        <v>4392</v>
      </c>
      <c r="B3439" t="s">
        <v>4395</v>
      </c>
      <c r="C3439" t="s">
        <v>1402</v>
      </c>
      <c r="D3439" t="s">
        <v>385</v>
      </c>
      <c r="E3439" t="s">
        <v>1397</v>
      </c>
      <c r="F3439" t="s">
        <v>6716</v>
      </c>
      <c r="H3439" s="1">
        <v>45772</v>
      </c>
      <c r="I3439" t="s">
        <v>191</v>
      </c>
      <c r="J3439" t="s">
        <v>1</v>
      </c>
      <c r="K3439" t="s">
        <v>4</v>
      </c>
      <c r="L3439" t="s">
        <v>29</v>
      </c>
      <c r="M3439" t="s">
        <v>7747</v>
      </c>
      <c r="N3439">
        <v>6</v>
      </c>
      <c r="P3439">
        <v>1</v>
      </c>
    </row>
    <row r="3440" spans="1:16" x14ac:dyDescent="0.35">
      <c r="A3440" t="s">
        <v>4397</v>
      </c>
      <c r="B3440" t="s">
        <v>3478</v>
      </c>
      <c r="C3440" t="s">
        <v>1402</v>
      </c>
      <c r="D3440" t="s">
        <v>385</v>
      </c>
      <c r="E3440" t="s">
        <v>1397</v>
      </c>
      <c r="F3440" t="s">
        <v>6717</v>
      </c>
      <c r="H3440" s="1">
        <v>45772</v>
      </c>
      <c r="I3440" t="s">
        <v>191</v>
      </c>
      <c r="J3440" t="s">
        <v>1</v>
      </c>
      <c r="K3440" t="s">
        <v>4</v>
      </c>
      <c r="L3440" t="s">
        <v>29</v>
      </c>
      <c r="M3440" t="s">
        <v>7747</v>
      </c>
      <c r="N3440">
        <v>6</v>
      </c>
      <c r="P3440">
        <v>1</v>
      </c>
    </row>
    <row r="3441" spans="1:16" x14ac:dyDescent="0.35">
      <c r="A3441" t="s">
        <v>4399</v>
      </c>
      <c r="B3441" t="s">
        <v>3474</v>
      </c>
      <c r="C3441" t="s">
        <v>1402</v>
      </c>
      <c r="D3441" t="s">
        <v>385</v>
      </c>
      <c r="E3441" t="s">
        <v>1397</v>
      </c>
      <c r="F3441" t="s">
        <v>6718</v>
      </c>
      <c r="H3441" s="1">
        <v>45772</v>
      </c>
      <c r="I3441" t="s">
        <v>191</v>
      </c>
      <c r="J3441" t="s">
        <v>1</v>
      </c>
      <c r="K3441" t="s">
        <v>4</v>
      </c>
      <c r="L3441" t="s">
        <v>29</v>
      </c>
      <c r="M3441" t="s">
        <v>7747</v>
      </c>
      <c r="N3441">
        <v>6</v>
      </c>
      <c r="P3441">
        <v>1</v>
      </c>
    </row>
    <row r="3442" spans="1:16" x14ac:dyDescent="0.35">
      <c r="A3442" t="s">
        <v>4399</v>
      </c>
      <c r="B3442" t="s">
        <v>1778</v>
      </c>
      <c r="C3442" t="s">
        <v>1402</v>
      </c>
      <c r="D3442" t="s">
        <v>385</v>
      </c>
      <c r="E3442" t="s">
        <v>1397</v>
      </c>
      <c r="F3442" t="s">
        <v>6719</v>
      </c>
      <c r="H3442" s="1">
        <v>45772</v>
      </c>
      <c r="I3442" t="s">
        <v>191</v>
      </c>
      <c r="J3442" t="s">
        <v>1</v>
      </c>
      <c r="K3442" t="s">
        <v>4</v>
      </c>
      <c r="L3442" t="s">
        <v>29</v>
      </c>
      <c r="M3442" t="s">
        <v>7747</v>
      </c>
      <c r="N3442">
        <v>6</v>
      </c>
      <c r="P3442">
        <v>1</v>
      </c>
    </row>
    <row r="3443" spans="1:16" x14ac:dyDescent="0.35">
      <c r="A3443" t="s">
        <v>4402</v>
      </c>
      <c r="B3443" t="s">
        <v>4403</v>
      </c>
      <c r="C3443" t="s">
        <v>1396</v>
      </c>
      <c r="D3443" t="s">
        <v>385</v>
      </c>
      <c r="E3443" t="s">
        <v>1397</v>
      </c>
      <c r="F3443" t="s">
        <v>6720</v>
      </c>
      <c r="H3443" s="1">
        <v>45772</v>
      </c>
      <c r="I3443" t="s">
        <v>191</v>
      </c>
      <c r="J3443" t="s">
        <v>1</v>
      </c>
      <c r="K3443" t="s">
        <v>4</v>
      </c>
      <c r="L3443" t="s">
        <v>29</v>
      </c>
      <c r="M3443" t="s">
        <v>7747</v>
      </c>
      <c r="N3443">
        <v>6</v>
      </c>
      <c r="P3443">
        <v>1</v>
      </c>
    </row>
    <row r="3444" spans="1:16" x14ac:dyDescent="0.35">
      <c r="A3444" t="s">
        <v>4407</v>
      </c>
      <c r="B3444" t="s">
        <v>2477</v>
      </c>
      <c r="C3444" t="s">
        <v>1402</v>
      </c>
      <c r="D3444" t="s">
        <v>1526</v>
      </c>
      <c r="E3444" t="s">
        <v>1397</v>
      </c>
      <c r="F3444" t="s">
        <v>6721</v>
      </c>
      <c r="H3444" s="1">
        <v>45772</v>
      </c>
      <c r="I3444" t="s">
        <v>191</v>
      </c>
      <c r="J3444" t="s">
        <v>1</v>
      </c>
      <c r="K3444" t="s">
        <v>4</v>
      </c>
      <c r="L3444" t="s">
        <v>29</v>
      </c>
      <c r="M3444" t="s">
        <v>7747</v>
      </c>
      <c r="N3444">
        <v>6</v>
      </c>
      <c r="P3444">
        <v>1</v>
      </c>
    </row>
    <row r="3445" spans="1:16" x14ac:dyDescent="0.35">
      <c r="A3445" t="s">
        <v>4407</v>
      </c>
      <c r="B3445" t="s">
        <v>2516</v>
      </c>
      <c r="C3445" t="s">
        <v>1472</v>
      </c>
      <c r="D3445" t="s">
        <v>1526</v>
      </c>
      <c r="E3445" t="s">
        <v>1397</v>
      </c>
      <c r="F3445" t="s">
        <v>6722</v>
      </c>
      <c r="G3445">
        <v>45886</v>
      </c>
      <c r="H3445" s="1">
        <v>45772</v>
      </c>
      <c r="I3445" t="s">
        <v>191</v>
      </c>
      <c r="J3445" t="s">
        <v>1</v>
      </c>
      <c r="K3445" t="s">
        <v>4</v>
      </c>
      <c r="L3445" t="s">
        <v>29</v>
      </c>
      <c r="M3445" t="s">
        <v>1472</v>
      </c>
      <c r="N3445">
        <v>6</v>
      </c>
      <c r="P3445">
        <v>1</v>
      </c>
    </row>
    <row r="3446" spans="1:16" x14ac:dyDescent="0.35">
      <c r="A3446" t="s">
        <v>4412</v>
      </c>
      <c r="B3446" t="s">
        <v>4413</v>
      </c>
      <c r="C3446" t="s">
        <v>1558</v>
      </c>
      <c r="D3446" t="s">
        <v>1526</v>
      </c>
      <c r="E3446" t="s">
        <v>1397</v>
      </c>
      <c r="F3446" t="s">
        <v>6723</v>
      </c>
      <c r="H3446" s="1">
        <v>45772</v>
      </c>
      <c r="I3446" t="s">
        <v>191</v>
      </c>
      <c r="J3446" t="s">
        <v>1</v>
      </c>
      <c r="K3446" t="s">
        <v>4</v>
      </c>
      <c r="L3446" t="s">
        <v>29</v>
      </c>
      <c r="M3446" t="s">
        <v>7747</v>
      </c>
      <c r="N3446">
        <v>6</v>
      </c>
      <c r="P3446">
        <v>1</v>
      </c>
    </row>
    <row r="3447" spans="1:16" x14ac:dyDescent="0.35">
      <c r="A3447" t="s">
        <v>6724</v>
      </c>
      <c r="B3447" t="s">
        <v>6725</v>
      </c>
      <c r="C3447" t="s">
        <v>1558</v>
      </c>
      <c r="D3447" t="s">
        <v>1526</v>
      </c>
      <c r="E3447" t="s">
        <v>1397</v>
      </c>
      <c r="F3447" t="s">
        <v>6726</v>
      </c>
      <c r="H3447" s="1">
        <v>45772</v>
      </c>
      <c r="I3447" t="s">
        <v>191</v>
      </c>
      <c r="J3447" t="s">
        <v>1</v>
      </c>
      <c r="K3447" t="s">
        <v>4</v>
      </c>
      <c r="L3447" t="s">
        <v>29</v>
      </c>
      <c r="M3447" t="s">
        <v>7747</v>
      </c>
      <c r="N3447">
        <v>6</v>
      </c>
      <c r="P3447">
        <v>1</v>
      </c>
    </row>
    <row r="3448" spans="1:16" x14ac:dyDescent="0.35">
      <c r="A3448" t="s">
        <v>6727</v>
      </c>
      <c r="B3448" t="s">
        <v>2971</v>
      </c>
      <c r="C3448" t="s">
        <v>1396</v>
      </c>
      <c r="D3448" t="s">
        <v>1526</v>
      </c>
      <c r="E3448" t="s">
        <v>1397</v>
      </c>
      <c r="F3448" t="s">
        <v>6728</v>
      </c>
      <c r="H3448" s="1">
        <v>45772</v>
      </c>
      <c r="I3448" t="s">
        <v>191</v>
      </c>
      <c r="J3448" t="s">
        <v>1</v>
      </c>
      <c r="K3448" t="s">
        <v>4</v>
      </c>
      <c r="L3448" t="s">
        <v>29</v>
      </c>
      <c r="M3448" t="s">
        <v>7747</v>
      </c>
      <c r="N3448">
        <v>6</v>
      </c>
      <c r="P3448">
        <v>1</v>
      </c>
    </row>
    <row r="3449" spans="1:16" x14ac:dyDescent="0.35">
      <c r="A3449" t="s">
        <v>4415</v>
      </c>
      <c r="B3449" t="s">
        <v>1778</v>
      </c>
      <c r="C3449" t="s">
        <v>1396</v>
      </c>
      <c r="D3449" t="s">
        <v>1526</v>
      </c>
      <c r="E3449" t="s">
        <v>1397</v>
      </c>
      <c r="F3449" t="s">
        <v>6729</v>
      </c>
      <c r="H3449" s="1">
        <v>45772</v>
      </c>
      <c r="I3449" t="s">
        <v>191</v>
      </c>
      <c r="J3449" t="s">
        <v>1</v>
      </c>
      <c r="K3449" t="s">
        <v>4</v>
      </c>
      <c r="L3449" t="s">
        <v>29</v>
      </c>
      <c r="M3449" t="s">
        <v>7747</v>
      </c>
      <c r="N3449">
        <v>6</v>
      </c>
      <c r="P3449">
        <v>1</v>
      </c>
    </row>
    <row r="3450" spans="1:16" x14ac:dyDescent="0.35">
      <c r="A3450" t="s">
        <v>6730</v>
      </c>
      <c r="B3450" t="s">
        <v>6731</v>
      </c>
      <c r="C3450" t="s">
        <v>1402</v>
      </c>
      <c r="D3450" t="s">
        <v>1526</v>
      </c>
      <c r="E3450" t="s">
        <v>1397</v>
      </c>
      <c r="F3450" t="s">
        <v>6732</v>
      </c>
      <c r="H3450" s="1">
        <v>45772</v>
      </c>
      <c r="I3450" t="s">
        <v>191</v>
      </c>
      <c r="J3450" t="s">
        <v>1</v>
      </c>
      <c r="K3450" t="s">
        <v>4</v>
      </c>
      <c r="L3450" t="s">
        <v>29</v>
      </c>
      <c r="M3450" t="s">
        <v>7747</v>
      </c>
      <c r="N3450">
        <v>6</v>
      </c>
      <c r="P3450">
        <v>1</v>
      </c>
    </row>
    <row r="3451" spans="1:16" x14ac:dyDescent="0.35">
      <c r="A3451" t="s">
        <v>4420</v>
      </c>
      <c r="B3451" t="s">
        <v>4421</v>
      </c>
      <c r="C3451" t="s">
        <v>1402</v>
      </c>
      <c r="D3451" t="s">
        <v>1526</v>
      </c>
      <c r="E3451" t="s">
        <v>1397</v>
      </c>
      <c r="F3451" t="s">
        <v>6733</v>
      </c>
      <c r="H3451" s="1">
        <v>45772</v>
      </c>
      <c r="I3451" t="s">
        <v>191</v>
      </c>
      <c r="J3451" t="s">
        <v>1</v>
      </c>
      <c r="K3451" t="s">
        <v>4</v>
      </c>
      <c r="L3451" t="s">
        <v>29</v>
      </c>
      <c r="M3451" t="s">
        <v>7747</v>
      </c>
      <c r="N3451">
        <v>6</v>
      </c>
      <c r="P3451">
        <v>1</v>
      </c>
    </row>
    <row r="3452" spans="1:16" x14ac:dyDescent="0.35">
      <c r="A3452" t="s">
        <v>6734</v>
      </c>
      <c r="B3452" t="s">
        <v>2844</v>
      </c>
      <c r="C3452" t="s">
        <v>1402</v>
      </c>
      <c r="D3452" t="s">
        <v>332</v>
      </c>
      <c r="E3452" t="s">
        <v>1512</v>
      </c>
      <c r="H3452" s="1">
        <v>45772</v>
      </c>
      <c r="I3452" t="s">
        <v>191</v>
      </c>
      <c r="J3452" t="s">
        <v>1</v>
      </c>
      <c r="K3452" t="s">
        <v>4</v>
      </c>
      <c r="L3452" t="s">
        <v>29</v>
      </c>
      <c r="M3452" t="s">
        <v>7747</v>
      </c>
      <c r="N3452">
        <v>6</v>
      </c>
      <c r="P3452">
        <v>1</v>
      </c>
    </row>
    <row r="3453" spans="1:16" x14ac:dyDescent="0.35">
      <c r="A3453" t="s">
        <v>4423</v>
      </c>
      <c r="B3453" t="s">
        <v>3472</v>
      </c>
      <c r="C3453" t="s">
        <v>1396</v>
      </c>
      <c r="D3453" t="s">
        <v>332</v>
      </c>
      <c r="E3453" t="s">
        <v>1397</v>
      </c>
      <c r="F3453" t="s">
        <v>6735</v>
      </c>
      <c r="H3453" s="1">
        <v>45772</v>
      </c>
      <c r="I3453" t="s">
        <v>191</v>
      </c>
      <c r="J3453" t="s">
        <v>1</v>
      </c>
      <c r="K3453" t="s">
        <v>4</v>
      </c>
      <c r="L3453" t="s">
        <v>29</v>
      </c>
      <c r="M3453" t="s">
        <v>7747</v>
      </c>
      <c r="N3453">
        <v>6</v>
      </c>
      <c r="P3453">
        <v>1</v>
      </c>
    </row>
    <row r="3454" spans="1:16" x14ac:dyDescent="0.35">
      <c r="A3454" t="s">
        <v>4425</v>
      </c>
      <c r="B3454" t="s">
        <v>2421</v>
      </c>
      <c r="C3454" t="s">
        <v>1402</v>
      </c>
      <c r="D3454" t="s">
        <v>332</v>
      </c>
      <c r="E3454" t="s">
        <v>1397</v>
      </c>
      <c r="F3454" t="s">
        <v>6736</v>
      </c>
      <c r="H3454" s="1">
        <v>45772</v>
      </c>
      <c r="I3454" t="s">
        <v>191</v>
      </c>
      <c r="J3454" t="s">
        <v>1</v>
      </c>
      <c r="K3454" t="s">
        <v>4</v>
      </c>
      <c r="L3454" t="s">
        <v>29</v>
      </c>
      <c r="M3454" t="s">
        <v>7747</v>
      </c>
      <c r="N3454">
        <v>6</v>
      </c>
      <c r="P3454">
        <v>1</v>
      </c>
    </row>
    <row r="3455" spans="1:16" x14ac:dyDescent="0.35">
      <c r="A3455" t="s">
        <v>6737</v>
      </c>
      <c r="B3455" t="s">
        <v>6738</v>
      </c>
      <c r="C3455" t="s">
        <v>1558</v>
      </c>
      <c r="D3455" t="s">
        <v>332</v>
      </c>
      <c r="E3455" t="s">
        <v>1397</v>
      </c>
      <c r="F3455" t="s">
        <v>6739</v>
      </c>
      <c r="H3455" s="1">
        <v>45772</v>
      </c>
      <c r="I3455" t="s">
        <v>191</v>
      </c>
      <c r="J3455" t="s">
        <v>1</v>
      </c>
      <c r="K3455" t="s">
        <v>4</v>
      </c>
      <c r="L3455" t="s">
        <v>29</v>
      </c>
      <c r="M3455" t="s">
        <v>7747</v>
      </c>
      <c r="N3455">
        <v>6</v>
      </c>
      <c r="P3455">
        <v>1</v>
      </c>
    </row>
    <row r="3456" spans="1:16" x14ac:dyDescent="0.35">
      <c r="A3456" t="s">
        <v>4432</v>
      </c>
      <c r="B3456" t="s">
        <v>4433</v>
      </c>
      <c r="C3456" t="s">
        <v>1396</v>
      </c>
      <c r="D3456" t="s">
        <v>332</v>
      </c>
      <c r="E3456" t="s">
        <v>1397</v>
      </c>
      <c r="F3456" t="s">
        <v>6740</v>
      </c>
      <c r="H3456" s="1">
        <v>45772</v>
      </c>
      <c r="I3456" t="s">
        <v>191</v>
      </c>
      <c r="J3456" t="s">
        <v>1</v>
      </c>
      <c r="K3456" t="s">
        <v>4</v>
      </c>
      <c r="L3456" t="s">
        <v>29</v>
      </c>
      <c r="M3456" t="s">
        <v>7747</v>
      </c>
      <c r="N3456">
        <v>6</v>
      </c>
      <c r="P3456">
        <v>1</v>
      </c>
    </row>
    <row r="3457" spans="1:16" x14ac:dyDescent="0.35">
      <c r="A3457" t="s">
        <v>4435</v>
      </c>
      <c r="B3457" t="s">
        <v>3557</v>
      </c>
      <c r="C3457" t="s">
        <v>1396</v>
      </c>
      <c r="D3457" t="s">
        <v>332</v>
      </c>
      <c r="E3457" t="s">
        <v>1397</v>
      </c>
      <c r="F3457" t="s">
        <v>6741</v>
      </c>
      <c r="H3457" s="1">
        <v>45772</v>
      </c>
      <c r="I3457" t="s">
        <v>191</v>
      </c>
      <c r="J3457" t="s">
        <v>1</v>
      </c>
      <c r="K3457" t="s">
        <v>4</v>
      </c>
      <c r="L3457" t="s">
        <v>29</v>
      </c>
      <c r="M3457" t="s">
        <v>7747</v>
      </c>
      <c r="N3457">
        <v>6</v>
      </c>
      <c r="P3457">
        <v>1</v>
      </c>
    </row>
    <row r="3458" spans="1:16" x14ac:dyDescent="0.35">
      <c r="A3458" t="s">
        <v>4435</v>
      </c>
      <c r="B3458" t="s">
        <v>3407</v>
      </c>
      <c r="C3458" t="s">
        <v>1402</v>
      </c>
      <c r="D3458" t="s">
        <v>332</v>
      </c>
      <c r="E3458" t="s">
        <v>1397</v>
      </c>
      <c r="F3458" t="s">
        <v>6742</v>
      </c>
      <c r="H3458" s="1">
        <v>45772</v>
      </c>
      <c r="I3458" t="s">
        <v>191</v>
      </c>
      <c r="J3458" t="s">
        <v>1</v>
      </c>
      <c r="K3458" t="s">
        <v>4</v>
      </c>
      <c r="L3458" t="s">
        <v>29</v>
      </c>
      <c r="M3458" t="s">
        <v>7747</v>
      </c>
      <c r="N3458">
        <v>6</v>
      </c>
      <c r="P3458">
        <v>1</v>
      </c>
    </row>
    <row r="3459" spans="1:16" x14ac:dyDescent="0.35">
      <c r="A3459" t="s">
        <v>4435</v>
      </c>
      <c r="B3459" t="s">
        <v>2516</v>
      </c>
      <c r="C3459" t="s">
        <v>1396</v>
      </c>
      <c r="D3459" t="s">
        <v>332</v>
      </c>
      <c r="E3459" t="s">
        <v>1397</v>
      </c>
      <c r="F3459" t="s">
        <v>6743</v>
      </c>
      <c r="H3459" s="1">
        <v>45772</v>
      </c>
      <c r="I3459" t="s">
        <v>191</v>
      </c>
      <c r="J3459" t="s">
        <v>1</v>
      </c>
      <c r="K3459" t="s">
        <v>4</v>
      </c>
      <c r="L3459" t="s">
        <v>29</v>
      </c>
      <c r="M3459" t="s">
        <v>7747</v>
      </c>
      <c r="N3459">
        <v>6</v>
      </c>
      <c r="P3459">
        <v>1</v>
      </c>
    </row>
    <row r="3460" spans="1:16" x14ac:dyDescent="0.35">
      <c r="A3460" t="s">
        <v>4439</v>
      </c>
      <c r="B3460" t="s">
        <v>4440</v>
      </c>
      <c r="C3460" t="s">
        <v>1402</v>
      </c>
      <c r="D3460" t="s">
        <v>332</v>
      </c>
      <c r="E3460" t="s">
        <v>1397</v>
      </c>
      <c r="F3460" t="s">
        <v>6744</v>
      </c>
      <c r="H3460" s="1">
        <v>45772</v>
      </c>
      <c r="I3460" t="s">
        <v>191</v>
      </c>
      <c r="J3460" t="s">
        <v>1</v>
      </c>
      <c r="K3460" t="s">
        <v>4</v>
      </c>
      <c r="L3460" t="s">
        <v>29</v>
      </c>
      <c r="M3460" t="s">
        <v>7747</v>
      </c>
      <c r="N3460">
        <v>6</v>
      </c>
      <c r="P3460">
        <v>1</v>
      </c>
    </row>
    <row r="3461" spans="1:16" x14ac:dyDescent="0.35">
      <c r="A3461" t="s">
        <v>4439</v>
      </c>
      <c r="B3461" t="s">
        <v>4442</v>
      </c>
      <c r="C3461" t="s">
        <v>1402</v>
      </c>
      <c r="D3461" t="s">
        <v>332</v>
      </c>
      <c r="E3461" t="s">
        <v>1397</v>
      </c>
      <c r="F3461" t="s">
        <v>6745</v>
      </c>
      <c r="H3461" s="1">
        <v>45772</v>
      </c>
      <c r="I3461" t="s">
        <v>191</v>
      </c>
      <c r="J3461" t="s">
        <v>1</v>
      </c>
      <c r="K3461" t="s">
        <v>4</v>
      </c>
      <c r="L3461" t="s">
        <v>29</v>
      </c>
      <c r="M3461" t="s">
        <v>7747</v>
      </c>
      <c r="N3461">
        <v>6</v>
      </c>
      <c r="P3461">
        <v>1</v>
      </c>
    </row>
    <row r="3462" spans="1:16" x14ac:dyDescent="0.35">
      <c r="A3462" t="s">
        <v>4439</v>
      </c>
      <c r="B3462" t="s">
        <v>4444</v>
      </c>
      <c r="C3462" t="s">
        <v>1472</v>
      </c>
      <c r="D3462" t="s">
        <v>3122</v>
      </c>
      <c r="E3462" t="s">
        <v>1397</v>
      </c>
      <c r="F3462" t="s">
        <v>6746</v>
      </c>
      <c r="G3462">
        <v>42100</v>
      </c>
      <c r="H3462" s="1">
        <v>45772</v>
      </c>
      <c r="I3462" t="s">
        <v>191</v>
      </c>
      <c r="J3462" t="s">
        <v>1</v>
      </c>
      <c r="K3462" t="s">
        <v>4</v>
      </c>
      <c r="L3462" t="s">
        <v>29</v>
      </c>
      <c r="M3462" t="s">
        <v>1472</v>
      </c>
      <c r="N3462">
        <v>6</v>
      </c>
      <c r="P3462">
        <v>1</v>
      </c>
    </row>
    <row r="3463" spans="1:16" x14ac:dyDescent="0.35">
      <c r="A3463" t="s">
        <v>4439</v>
      </c>
      <c r="B3463" t="s">
        <v>6747</v>
      </c>
      <c r="C3463" t="s">
        <v>1472</v>
      </c>
      <c r="D3463" t="s">
        <v>3122</v>
      </c>
      <c r="E3463" t="s">
        <v>1397</v>
      </c>
      <c r="F3463" t="s">
        <v>6748</v>
      </c>
      <c r="G3463">
        <v>43811</v>
      </c>
      <c r="H3463" s="1">
        <v>45772</v>
      </c>
      <c r="I3463" t="s">
        <v>191</v>
      </c>
      <c r="J3463" t="s">
        <v>1</v>
      </c>
      <c r="K3463" t="s">
        <v>4</v>
      </c>
      <c r="L3463" t="s">
        <v>29</v>
      </c>
      <c r="M3463" t="s">
        <v>1472</v>
      </c>
      <c r="N3463">
        <v>6</v>
      </c>
      <c r="P3463">
        <v>1</v>
      </c>
    </row>
    <row r="3464" spans="1:16" x14ac:dyDescent="0.35">
      <c r="A3464" t="s">
        <v>4450</v>
      </c>
      <c r="B3464" t="s">
        <v>1778</v>
      </c>
      <c r="C3464" t="s">
        <v>1396</v>
      </c>
      <c r="D3464" t="s">
        <v>3122</v>
      </c>
      <c r="E3464" t="s">
        <v>1397</v>
      </c>
      <c r="F3464" t="s">
        <v>6749</v>
      </c>
      <c r="H3464" s="1">
        <v>45772</v>
      </c>
      <c r="I3464" t="s">
        <v>191</v>
      </c>
      <c r="J3464" t="s">
        <v>1</v>
      </c>
      <c r="K3464" t="s">
        <v>4</v>
      </c>
      <c r="L3464" t="s">
        <v>29</v>
      </c>
      <c r="M3464" t="s">
        <v>7747</v>
      </c>
      <c r="N3464">
        <v>6</v>
      </c>
      <c r="P3464">
        <v>1</v>
      </c>
    </row>
    <row r="3465" spans="1:16" x14ac:dyDescent="0.35">
      <c r="A3465" t="s">
        <v>4460</v>
      </c>
      <c r="B3465" t="s">
        <v>3407</v>
      </c>
      <c r="C3465" t="s">
        <v>1402</v>
      </c>
      <c r="D3465" t="s">
        <v>3122</v>
      </c>
      <c r="E3465" t="s">
        <v>1397</v>
      </c>
      <c r="F3465" t="s">
        <v>6750</v>
      </c>
      <c r="H3465" s="1">
        <v>45772</v>
      </c>
      <c r="I3465" t="s">
        <v>191</v>
      </c>
      <c r="J3465" t="s">
        <v>1</v>
      </c>
      <c r="K3465" t="s">
        <v>4</v>
      </c>
      <c r="L3465" t="s">
        <v>29</v>
      </c>
      <c r="M3465" t="s">
        <v>7747</v>
      </c>
      <c r="N3465">
        <v>6</v>
      </c>
      <c r="P3465">
        <v>1</v>
      </c>
    </row>
    <row r="3466" spans="1:16" x14ac:dyDescent="0.35">
      <c r="A3466" t="s">
        <v>4460</v>
      </c>
      <c r="B3466" t="s">
        <v>4360</v>
      </c>
      <c r="C3466" t="s">
        <v>1472</v>
      </c>
      <c r="D3466" t="s">
        <v>3122</v>
      </c>
      <c r="E3466" t="s">
        <v>1397</v>
      </c>
      <c r="F3466" t="s">
        <v>6751</v>
      </c>
      <c r="G3466">
        <v>43228</v>
      </c>
      <c r="H3466" s="1">
        <v>45772</v>
      </c>
      <c r="I3466" t="s">
        <v>191</v>
      </c>
      <c r="J3466" t="s">
        <v>1</v>
      </c>
      <c r="K3466" t="s">
        <v>4</v>
      </c>
      <c r="L3466" t="s">
        <v>29</v>
      </c>
      <c r="M3466" t="s">
        <v>1472</v>
      </c>
      <c r="N3466">
        <v>6</v>
      </c>
      <c r="P3466">
        <v>1</v>
      </c>
    </row>
    <row r="3467" spans="1:16" x14ac:dyDescent="0.35">
      <c r="A3467" t="s">
        <v>4460</v>
      </c>
      <c r="B3467" t="s">
        <v>2456</v>
      </c>
      <c r="C3467" t="s">
        <v>1472</v>
      </c>
      <c r="D3467" t="s">
        <v>3122</v>
      </c>
      <c r="E3467" t="s">
        <v>1397</v>
      </c>
      <c r="F3467" t="s">
        <v>6752</v>
      </c>
      <c r="G3467">
        <v>44287</v>
      </c>
      <c r="H3467" s="1">
        <v>45772</v>
      </c>
      <c r="I3467" t="s">
        <v>191</v>
      </c>
      <c r="J3467" t="s">
        <v>1</v>
      </c>
      <c r="K3467" t="s">
        <v>4</v>
      </c>
      <c r="L3467" t="s">
        <v>29</v>
      </c>
      <c r="M3467" t="s">
        <v>1472</v>
      </c>
      <c r="N3467">
        <v>6</v>
      </c>
      <c r="P3467">
        <v>1</v>
      </c>
    </row>
    <row r="3468" spans="1:16" x14ac:dyDescent="0.35">
      <c r="A3468" t="s">
        <v>6753</v>
      </c>
      <c r="B3468" t="s">
        <v>6754</v>
      </c>
      <c r="C3468" t="s">
        <v>1396</v>
      </c>
      <c r="D3468" t="s">
        <v>97</v>
      </c>
      <c r="E3468" t="s">
        <v>1397</v>
      </c>
      <c r="F3468" t="s">
        <v>6755</v>
      </c>
      <c r="H3468" s="1">
        <v>45772</v>
      </c>
      <c r="I3468" t="s">
        <v>190</v>
      </c>
      <c r="J3468" t="s">
        <v>4</v>
      </c>
      <c r="K3468" t="s">
        <v>1</v>
      </c>
      <c r="L3468" t="s">
        <v>29</v>
      </c>
      <c r="M3468" t="s">
        <v>7747</v>
      </c>
      <c r="N3468">
        <v>6</v>
      </c>
      <c r="O3468" t="s">
        <v>4</v>
      </c>
      <c r="P3468">
        <v>1</v>
      </c>
    </row>
    <row r="3469" spans="1:16" x14ac:dyDescent="0.35">
      <c r="A3469" t="s">
        <v>6756</v>
      </c>
      <c r="B3469" t="s">
        <v>3297</v>
      </c>
      <c r="C3469" t="s">
        <v>1396</v>
      </c>
      <c r="D3469" t="s">
        <v>97</v>
      </c>
      <c r="E3469" t="s">
        <v>1397</v>
      </c>
      <c r="F3469" t="s">
        <v>6757</v>
      </c>
      <c r="H3469" s="1">
        <v>45772</v>
      </c>
      <c r="I3469" t="s">
        <v>190</v>
      </c>
      <c r="J3469" t="s">
        <v>4</v>
      </c>
      <c r="K3469" t="s">
        <v>1</v>
      </c>
      <c r="L3469" t="s">
        <v>29</v>
      </c>
      <c r="M3469" t="s">
        <v>7747</v>
      </c>
      <c r="N3469">
        <v>6</v>
      </c>
      <c r="O3469" t="s">
        <v>4</v>
      </c>
      <c r="P3469">
        <v>1</v>
      </c>
    </row>
    <row r="3470" spans="1:16" x14ac:dyDescent="0.35">
      <c r="A3470" t="s">
        <v>6756</v>
      </c>
      <c r="B3470" t="s">
        <v>6758</v>
      </c>
      <c r="C3470" t="s">
        <v>1402</v>
      </c>
      <c r="D3470" t="s">
        <v>97</v>
      </c>
      <c r="E3470" t="s">
        <v>1397</v>
      </c>
      <c r="F3470" t="s">
        <v>6759</v>
      </c>
      <c r="H3470" s="1">
        <v>45772</v>
      </c>
      <c r="I3470" t="s">
        <v>190</v>
      </c>
      <c r="J3470" t="s">
        <v>4</v>
      </c>
      <c r="K3470" t="s">
        <v>1</v>
      </c>
      <c r="L3470" t="s">
        <v>29</v>
      </c>
      <c r="M3470" t="s">
        <v>7747</v>
      </c>
      <c r="N3470">
        <v>6</v>
      </c>
      <c r="O3470" t="s">
        <v>4</v>
      </c>
      <c r="P3470">
        <v>1</v>
      </c>
    </row>
    <row r="3471" spans="1:16" x14ac:dyDescent="0.35">
      <c r="A3471" t="s">
        <v>6756</v>
      </c>
      <c r="B3471" t="s">
        <v>4360</v>
      </c>
      <c r="C3471" t="s">
        <v>1396</v>
      </c>
      <c r="D3471" t="s">
        <v>97</v>
      </c>
      <c r="E3471" t="s">
        <v>1397</v>
      </c>
      <c r="F3471" t="s">
        <v>6760</v>
      </c>
      <c r="H3471" s="1">
        <v>45772</v>
      </c>
      <c r="I3471" t="s">
        <v>190</v>
      </c>
      <c r="J3471" t="s">
        <v>4</v>
      </c>
      <c r="K3471" t="s">
        <v>1</v>
      </c>
      <c r="L3471" t="s">
        <v>29</v>
      </c>
      <c r="M3471" t="s">
        <v>7747</v>
      </c>
      <c r="N3471">
        <v>6</v>
      </c>
      <c r="O3471" t="s">
        <v>4</v>
      </c>
      <c r="P3471">
        <v>1</v>
      </c>
    </row>
    <row r="3472" spans="1:16" x14ac:dyDescent="0.35">
      <c r="A3472" t="s">
        <v>6761</v>
      </c>
      <c r="B3472" t="s">
        <v>6762</v>
      </c>
      <c r="C3472" t="s">
        <v>1396</v>
      </c>
      <c r="D3472" t="s">
        <v>97</v>
      </c>
      <c r="E3472" t="s">
        <v>1397</v>
      </c>
      <c r="F3472" t="s">
        <v>6763</v>
      </c>
      <c r="H3472" s="1">
        <v>45772</v>
      </c>
      <c r="I3472" t="s">
        <v>190</v>
      </c>
      <c r="J3472" t="s">
        <v>4</v>
      </c>
      <c r="K3472" t="s">
        <v>1</v>
      </c>
      <c r="L3472" t="s">
        <v>29</v>
      </c>
      <c r="M3472" t="s">
        <v>7747</v>
      </c>
      <c r="N3472">
        <v>6</v>
      </c>
      <c r="O3472" t="s">
        <v>4</v>
      </c>
      <c r="P3472">
        <v>1</v>
      </c>
    </row>
    <row r="3473" spans="1:16" x14ac:dyDescent="0.35">
      <c r="A3473" t="s">
        <v>6764</v>
      </c>
      <c r="B3473" t="s">
        <v>6323</v>
      </c>
      <c r="C3473" t="s">
        <v>1396</v>
      </c>
      <c r="D3473" t="s">
        <v>97</v>
      </c>
      <c r="E3473" t="s">
        <v>1397</v>
      </c>
      <c r="F3473" t="s">
        <v>6765</v>
      </c>
      <c r="H3473" s="1">
        <v>45772</v>
      </c>
      <c r="I3473" t="s">
        <v>190</v>
      </c>
      <c r="J3473" t="s">
        <v>4</v>
      </c>
      <c r="K3473" t="s">
        <v>1</v>
      </c>
      <c r="L3473" t="s">
        <v>29</v>
      </c>
      <c r="M3473" t="s">
        <v>7747</v>
      </c>
      <c r="N3473">
        <v>6</v>
      </c>
      <c r="O3473" t="s">
        <v>4</v>
      </c>
      <c r="P3473">
        <v>1</v>
      </c>
    </row>
    <row r="3474" spans="1:16" x14ac:dyDescent="0.35">
      <c r="A3474" t="s">
        <v>6766</v>
      </c>
      <c r="B3474" t="s">
        <v>6194</v>
      </c>
      <c r="C3474" t="s">
        <v>1472</v>
      </c>
      <c r="D3474" t="s">
        <v>97</v>
      </c>
      <c r="E3474" t="s">
        <v>1397</v>
      </c>
      <c r="F3474" t="s">
        <v>6767</v>
      </c>
      <c r="G3474">
        <v>42957</v>
      </c>
      <c r="H3474" s="1">
        <v>45772</v>
      </c>
      <c r="I3474" t="s">
        <v>190</v>
      </c>
      <c r="J3474" t="s">
        <v>4</v>
      </c>
      <c r="K3474" t="s">
        <v>1</v>
      </c>
      <c r="L3474" t="s">
        <v>29</v>
      </c>
      <c r="M3474" t="s">
        <v>1472</v>
      </c>
      <c r="N3474">
        <v>6</v>
      </c>
      <c r="O3474" t="s">
        <v>4</v>
      </c>
      <c r="P3474">
        <v>1</v>
      </c>
    </row>
    <row r="3475" spans="1:16" x14ac:dyDescent="0.35">
      <c r="A3475" t="s">
        <v>6766</v>
      </c>
      <c r="B3475" t="s">
        <v>2477</v>
      </c>
      <c r="C3475" t="s">
        <v>1402</v>
      </c>
      <c r="D3475" t="s">
        <v>97</v>
      </c>
      <c r="E3475" t="s">
        <v>1397</v>
      </c>
      <c r="F3475" t="s">
        <v>6768</v>
      </c>
      <c r="H3475" s="1">
        <v>45772</v>
      </c>
      <c r="I3475" t="s">
        <v>190</v>
      </c>
      <c r="J3475" t="s">
        <v>4</v>
      </c>
      <c r="K3475" t="s">
        <v>1</v>
      </c>
      <c r="L3475" t="s">
        <v>29</v>
      </c>
      <c r="M3475" t="s">
        <v>7747</v>
      </c>
      <c r="N3475">
        <v>6</v>
      </c>
      <c r="O3475" t="s">
        <v>4</v>
      </c>
      <c r="P3475">
        <v>1</v>
      </c>
    </row>
    <row r="3476" spans="1:16" x14ac:dyDescent="0.35">
      <c r="A3476" t="s">
        <v>6769</v>
      </c>
      <c r="B3476" t="s">
        <v>6770</v>
      </c>
      <c r="C3476" t="s">
        <v>1402</v>
      </c>
      <c r="D3476" t="s">
        <v>97</v>
      </c>
      <c r="E3476" t="s">
        <v>1397</v>
      </c>
      <c r="F3476" t="s">
        <v>6771</v>
      </c>
      <c r="H3476" s="1">
        <v>45772</v>
      </c>
      <c r="I3476" t="s">
        <v>190</v>
      </c>
      <c r="J3476" t="s">
        <v>4</v>
      </c>
      <c r="K3476" t="s">
        <v>1</v>
      </c>
      <c r="L3476" t="s">
        <v>29</v>
      </c>
      <c r="M3476" t="s">
        <v>7747</v>
      </c>
      <c r="N3476">
        <v>6</v>
      </c>
      <c r="O3476" t="s">
        <v>4</v>
      </c>
      <c r="P3476">
        <v>1</v>
      </c>
    </row>
    <row r="3477" spans="1:16" x14ac:dyDescent="0.35">
      <c r="A3477" t="s">
        <v>5377</v>
      </c>
      <c r="B3477" t="s">
        <v>2319</v>
      </c>
      <c r="C3477" t="s">
        <v>1558</v>
      </c>
      <c r="D3477" t="s">
        <v>332</v>
      </c>
      <c r="E3477" t="s">
        <v>1397</v>
      </c>
      <c r="F3477" t="s">
        <v>6772</v>
      </c>
      <c r="H3477" s="1">
        <v>45772</v>
      </c>
      <c r="I3477" t="s">
        <v>190</v>
      </c>
      <c r="J3477" t="s">
        <v>4</v>
      </c>
      <c r="K3477" t="s">
        <v>1</v>
      </c>
      <c r="L3477" t="s">
        <v>29</v>
      </c>
      <c r="M3477" t="s">
        <v>7747</v>
      </c>
      <c r="N3477">
        <v>6</v>
      </c>
      <c r="O3477" t="s">
        <v>4</v>
      </c>
      <c r="P3477">
        <v>1</v>
      </c>
    </row>
    <row r="3478" spans="1:16" x14ac:dyDescent="0.35">
      <c r="A3478" t="s">
        <v>6773</v>
      </c>
      <c r="B3478" t="s">
        <v>6774</v>
      </c>
      <c r="C3478" t="s">
        <v>1402</v>
      </c>
      <c r="D3478" t="s">
        <v>97</v>
      </c>
      <c r="E3478" t="s">
        <v>1397</v>
      </c>
      <c r="F3478" t="s">
        <v>6775</v>
      </c>
      <c r="H3478" s="1">
        <v>45772</v>
      </c>
      <c r="I3478" t="s">
        <v>190</v>
      </c>
      <c r="J3478" t="s">
        <v>4</v>
      </c>
      <c r="K3478" t="s">
        <v>1</v>
      </c>
      <c r="L3478" t="s">
        <v>29</v>
      </c>
      <c r="M3478" t="s">
        <v>7747</v>
      </c>
      <c r="N3478">
        <v>6</v>
      </c>
      <c r="O3478" t="s">
        <v>4</v>
      </c>
      <c r="P3478">
        <v>1</v>
      </c>
    </row>
    <row r="3479" spans="1:16" x14ac:dyDescent="0.35">
      <c r="A3479" t="s">
        <v>2273</v>
      </c>
      <c r="B3479" t="s">
        <v>2496</v>
      </c>
      <c r="C3479" t="s">
        <v>1558</v>
      </c>
      <c r="D3479" t="s">
        <v>332</v>
      </c>
      <c r="E3479" t="s">
        <v>1397</v>
      </c>
      <c r="F3479" t="s">
        <v>6776</v>
      </c>
      <c r="H3479" s="1">
        <v>45772</v>
      </c>
      <c r="I3479" t="s">
        <v>190</v>
      </c>
      <c r="J3479" t="s">
        <v>4</v>
      </c>
      <c r="K3479" t="s">
        <v>1</v>
      </c>
      <c r="L3479" t="s">
        <v>29</v>
      </c>
      <c r="M3479" t="s">
        <v>7747</v>
      </c>
      <c r="N3479">
        <v>6</v>
      </c>
      <c r="O3479" t="s">
        <v>4</v>
      </c>
      <c r="P3479">
        <v>1</v>
      </c>
    </row>
    <row r="3480" spans="1:16" x14ac:dyDescent="0.35">
      <c r="A3480" t="s">
        <v>6777</v>
      </c>
      <c r="B3480" t="s">
        <v>6075</v>
      </c>
      <c r="C3480" t="s">
        <v>1396</v>
      </c>
      <c r="D3480" t="s">
        <v>97</v>
      </c>
      <c r="E3480" t="s">
        <v>1397</v>
      </c>
      <c r="F3480" t="s">
        <v>6778</v>
      </c>
      <c r="H3480" s="1">
        <v>45772</v>
      </c>
      <c r="I3480" t="s">
        <v>190</v>
      </c>
      <c r="J3480" t="s">
        <v>4</v>
      </c>
      <c r="K3480" t="s">
        <v>1</v>
      </c>
      <c r="L3480" t="s">
        <v>29</v>
      </c>
      <c r="M3480" t="s">
        <v>7747</v>
      </c>
      <c r="N3480">
        <v>6</v>
      </c>
      <c r="O3480" t="s">
        <v>4</v>
      </c>
      <c r="P3480">
        <v>1</v>
      </c>
    </row>
    <row r="3481" spans="1:16" x14ac:dyDescent="0.35">
      <c r="A3481" t="s">
        <v>6779</v>
      </c>
      <c r="B3481" t="s">
        <v>1764</v>
      </c>
      <c r="C3481" t="s">
        <v>1396</v>
      </c>
      <c r="D3481" t="s">
        <v>385</v>
      </c>
      <c r="E3481" t="s">
        <v>1397</v>
      </c>
      <c r="F3481" t="s">
        <v>6780</v>
      </c>
      <c r="H3481" s="1">
        <v>45772</v>
      </c>
      <c r="I3481" t="s">
        <v>190</v>
      </c>
      <c r="J3481" t="s">
        <v>4</v>
      </c>
      <c r="K3481" t="s">
        <v>1</v>
      </c>
      <c r="L3481" t="s">
        <v>29</v>
      </c>
      <c r="M3481" t="s">
        <v>7747</v>
      </c>
      <c r="N3481">
        <v>6</v>
      </c>
      <c r="O3481" t="s">
        <v>4</v>
      </c>
      <c r="P3481">
        <v>1</v>
      </c>
    </row>
    <row r="3482" spans="1:16" x14ac:dyDescent="0.35">
      <c r="A3482" t="s">
        <v>6781</v>
      </c>
      <c r="B3482" t="s">
        <v>4442</v>
      </c>
      <c r="C3482" t="s">
        <v>1402</v>
      </c>
      <c r="D3482" t="s">
        <v>97</v>
      </c>
      <c r="E3482" t="s">
        <v>1397</v>
      </c>
      <c r="F3482" t="s">
        <v>6782</v>
      </c>
      <c r="H3482" s="1">
        <v>45772</v>
      </c>
      <c r="I3482" t="s">
        <v>190</v>
      </c>
      <c r="J3482" t="s">
        <v>4</v>
      </c>
      <c r="K3482" t="s">
        <v>1</v>
      </c>
      <c r="L3482" t="s">
        <v>29</v>
      </c>
      <c r="M3482" t="s">
        <v>7747</v>
      </c>
      <c r="N3482">
        <v>6</v>
      </c>
      <c r="O3482" t="s">
        <v>4</v>
      </c>
      <c r="P3482">
        <v>1</v>
      </c>
    </row>
    <row r="3483" spans="1:16" x14ac:dyDescent="0.35">
      <c r="A3483" t="s">
        <v>6783</v>
      </c>
      <c r="B3483" t="s">
        <v>6784</v>
      </c>
      <c r="C3483" t="s">
        <v>1402</v>
      </c>
      <c r="D3483" t="s">
        <v>97</v>
      </c>
      <c r="E3483" t="s">
        <v>1397</v>
      </c>
      <c r="F3483" t="s">
        <v>6785</v>
      </c>
      <c r="H3483" s="1">
        <v>45772</v>
      </c>
      <c r="I3483" t="s">
        <v>190</v>
      </c>
      <c r="J3483" t="s">
        <v>4</v>
      </c>
      <c r="K3483" t="s">
        <v>1</v>
      </c>
      <c r="L3483" t="s">
        <v>29</v>
      </c>
      <c r="M3483" t="s">
        <v>7747</v>
      </c>
      <c r="N3483">
        <v>6</v>
      </c>
      <c r="O3483" t="s">
        <v>4</v>
      </c>
      <c r="P3483">
        <v>1</v>
      </c>
    </row>
    <row r="3484" spans="1:16" x14ac:dyDescent="0.35">
      <c r="A3484" t="s">
        <v>6786</v>
      </c>
      <c r="B3484" t="s">
        <v>2512</v>
      </c>
      <c r="C3484" t="s">
        <v>1396</v>
      </c>
      <c r="D3484" t="s">
        <v>97</v>
      </c>
      <c r="E3484" t="s">
        <v>1397</v>
      </c>
      <c r="F3484" t="s">
        <v>6787</v>
      </c>
      <c r="H3484" s="1">
        <v>45772</v>
      </c>
      <c r="I3484" t="s">
        <v>190</v>
      </c>
      <c r="J3484" t="s">
        <v>4</v>
      </c>
      <c r="K3484" t="s">
        <v>1</v>
      </c>
      <c r="L3484" t="s">
        <v>29</v>
      </c>
      <c r="M3484" t="s">
        <v>7747</v>
      </c>
      <c r="N3484">
        <v>6</v>
      </c>
      <c r="O3484" t="s">
        <v>4</v>
      </c>
      <c r="P3484">
        <v>1</v>
      </c>
    </row>
    <row r="3485" spans="1:16" x14ac:dyDescent="0.35">
      <c r="A3485" t="s">
        <v>6788</v>
      </c>
      <c r="B3485" t="s">
        <v>1831</v>
      </c>
      <c r="C3485" t="s">
        <v>1402</v>
      </c>
      <c r="D3485" t="s">
        <v>385</v>
      </c>
      <c r="E3485" t="s">
        <v>1397</v>
      </c>
      <c r="F3485" t="s">
        <v>6789</v>
      </c>
      <c r="H3485" s="1">
        <v>45772</v>
      </c>
      <c r="I3485" t="s">
        <v>190</v>
      </c>
      <c r="J3485" t="s">
        <v>4</v>
      </c>
      <c r="K3485" t="s">
        <v>1</v>
      </c>
      <c r="L3485" t="s">
        <v>29</v>
      </c>
      <c r="M3485" t="s">
        <v>7747</v>
      </c>
      <c r="N3485">
        <v>6</v>
      </c>
      <c r="O3485" t="s">
        <v>4</v>
      </c>
      <c r="P3485">
        <v>1</v>
      </c>
    </row>
    <row r="3486" spans="1:16" x14ac:dyDescent="0.35">
      <c r="A3486" t="s">
        <v>6790</v>
      </c>
      <c r="B3486" t="s">
        <v>6791</v>
      </c>
      <c r="C3486" t="s">
        <v>1396</v>
      </c>
      <c r="D3486" t="s">
        <v>97</v>
      </c>
      <c r="E3486" t="s">
        <v>1397</v>
      </c>
      <c r="F3486" t="s">
        <v>6792</v>
      </c>
      <c r="H3486" s="1">
        <v>45772</v>
      </c>
      <c r="I3486" t="s">
        <v>190</v>
      </c>
      <c r="J3486" t="s">
        <v>4</v>
      </c>
      <c r="K3486" t="s">
        <v>1</v>
      </c>
      <c r="L3486" t="s">
        <v>29</v>
      </c>
      <c r="M3486" t="s">
        <v>7747</v>
      </c>
      <c r="N3486">
        <v>6</v>
      </c>
      <c r="O3486" t="s">
        <v>4</v>
      </c>
      <c r="P3486">
        <v>1</v>
      </c>
    </row>
    <row r="3487" spans="1:16" x14ac:dyDescent="0.35">
      <c r="A3487" t="s">
        <v>6793</v>
      </c>
      <c r="B3487" t="s">
        <v>6271</v>
      </c>
      <c r="C3487" t="s">
        <v>1402</v>
      </c>
      <c r="D3487" t="s">
        <v>97</v>
      </c>
      <c r="E3487" t="s">
        <v>1397</v>
      </c>
      <c r="F3487" t="s">
        <v>6794</v>
      </c>
      <c r="H3487" s="1">
        <v>45772</v>
      </c>
      <c r="I3487" t="s">
        <v>190</v>
      </c>
      <c r="J3487" t="s">
        <v>4</v>
      </c>
      <c r="K3487" t="s">
        <v>1</v>
      </c>
      <c r="L3487" t="s">
        <v>29</v>
      </c>
      <c r="M3487" t="s">
        <v>7747</v>
      </c>
      <c r="N3487">
        <v>6</v>
      </c>
      <c r="O3487" t="s">
        <v>4</v>
      </c>
      <c r="P3487">
        <v>1</v>
      </c>
    </row>
    <row r="3488" spans="1:16" x14ac:dyDescent="0.35">
      <c r="A3488" t="s">
        <v>6795</v>
      </c>
      <c r="B3488" t="s">
        <v>6796</v>
      </c>
      <c r="C3488" t="s">
        <v>1472</v>
      </c>
      <c r="D3488" t="s">
        <v>97</v>
      </c>
      <c r="E3488" t="s">
        <v>1397</v>
      </c>
      <c r="F3488" t="s">
        <v>6797</v>
      </c>
      <c r="G3488">
        <v>43142</v>
      </c>
      <c r="H3488" s="1">
        <v>45772</v>
      </c>
      <c r="I3488" t="s">
        <v>190</v>
      </c>
      <c r="J3488" t="s">
        <v>4</v>
      </c>
      <c r="K3488" t="s">
        <v>1</v>
      </c>
      <c r="L3488" t="s">
        <v>29</v>
      </c>
      <c r="M3488" t="s">
        <v>1472</v>
      </c>
      <c r="N3488">
        <v>6</v>
      </c>
      <c r="O3488" t="s">
        <v>4</v>
      </c>
      <c r="P3488">
        <v>1</v>
      </c>
    </row>
    <row r="3489" spans="1:16" x14ac:dyDescent="0.35">
      <c r="A3489" t="s">
        <v>6795</v>
      </c>
      <c r="B3489" t="s">
        <v>1811</v>
      </c>
      <c r="C3489" t="s">
        <v>1472</v>
      </c>
      <c r="D3489" t="s">
        <v>97</v>
      </c>
      <c r="E3489" t="s">
        <v>1397</v>
      </c>
      <c r="F3489" t="s">
        <v>6798</v>
      </c>
      <c r="G3489">
        <v>43928</v>
      </c>
      <c r="H3489" s="1">
        <v>45772</v>
      </c>
      <c r="I3489" t="s">
        <v>190</v>
      </c>
      <c r="J3489" t="s">
        <v>4</v>
      </c>
      <c r="K3489" t="s">
        <v>1</v>
      </c>
      <c r="L3489" t="s">
        <v>29</v>
      </c>
      <c r="M3489" t="s">
        <v>1472</v>
      </c>
      <c r="N3489">
        <v>6</v>
      </c>
      <c r="O3489" t="s">
        <v>4</v>
      </c>
      <c r="P3489">
        <v>1</v>
      </c>
    </row>
    <row r="3490" spans="1:16" x14ac:dyDescent="0.35">
      <c r="A3490" t="s">
        <v>6795</v>
      </c>
      <c r="B3490" t="s">
        <v>4206</v>
      </c>
      <c r="C3490" t="s">
        <v>1402</v>
      </c>
      <c r="D3490" t="s">
        <v>97</v>
      </c>
      <c r="E3490" t="s">
        <v>1397</v>
      </c>
      <c r="F3490" t="s">
        <v>6799</v>
      </c>
      <c r="H3490" s="1">
        <v>45772</v>
      </c>
      <c r="I3490" t="s">
        <v>190</v>
      </c>
      <c r="J3490" t="s">
        <v>4</v>
      </c>
      <c r="K3490" t="s">
        <v>1</v>
      </c>
      <c r="L3490" t="s">
        <v>29</v>
      </c>
      <c r="M3490" t="s">
        <v>7747</v>
      </c>
      <c r="N3490">
        <v>6</v>
      </c>
      <c r="O3490" t="s">
        <v>4</v>
      </c>
      <c r="P3490">
        <v>1</v>
      </c>
    </row>
    <row r="3491" spans="1:16" x14ac:dyDescent="0.35">
      <c r="A3491" t="s">
        <v>6800</v>
      </c>
      <c r="B3491" t="s">
        <v>6801</v>
      </c>
      <c r="C3491" t="s">
        <v>1396</v>
      </c>
      <c r="D3491" t="s">
        <v>97</v>
      </c>
      <c r="E3491" t="s">
        <v>1397</v>
      </c>
      <c r="F3491" t="s">
        <v>6802</v>
      </c>
      <c r="H3491" s="1">
        <v>45772</v>
      </c>
      <c r="I3491" t="s">
        <v>190</v>
      </c>
      <c r="J3491" t="s">
        <v>4</v>
      </c>
      <c r="K3491" t="s">
        <v>1</v>
      </c>
      <c r="L3491" t="s">
        <v>29</v>
      </c>
      <c r="M3491" t="s">
        <v>7747</v>
      </c>
      <c r="N3491">
        <v>6</v>
      </c>
      <c r="O3491" t="s">
        <v>4</v>
      </c>
      <c r="P3491">
        <v>1</v>
      </c>
    </row>
    <row r="3492" spans="1:16" x14ac:dyDescent="0.35">
      <c r="A3492" t="s">
        <v>6803</v>
      </c>
      <c r="B3492" t="s">
        <v>1860</v>
      </c>
      <c r="C3492" t="s">
        <v>1396</v>
      </c>
      <c r="D3492" t="s">
        <v>97</v>
      </c>
      <c r="E3492" t="s">
        <v>1397</v>
      </c>
      <c r="F3492" t="s">
        <v>6804</v>
      </c>
      <c r="H3492" s="1">
        <v>45772</v>
      </c>
      <c r="I3492" t="s">
        <v>190</v>
      </c>
      <c r="J3492" t="s">
        <v>4</v>
      </c>
      <c r="K3492" t="s">
        <v>1</v>
      </c>
      <c r="L3492" t="s">
        <v>29</v>
      </c>
      <c r="M3492" t="s">
        <v>7747</v>
      </c>
      <c r="N3492">
        <v>6</v>
      </c>
      <c r="O3492" t="s">
        <v>4</v>
      </c>
      <c r="P3492">
        <v>1</v>
      </c>
    </row>
    <row r="3493" spans="1:16" x14ac:dyDescent="0.35">
      <c r="A3493" t="s">
        <v>6805</v>
      </c>
      <c r="B3493" t="s">
        <v>4114</v>
      </c>
      <c r="C3493" t="s">
        <v>1396</v>
      </c>
      <c r="D3493" t="s">
        <v>97</v>
      </c>
      <c r="E3493" t="s">
        <v>1397</v>
      </c>
      <c r="F3493" t="s">
        <v>6806</v>
      </c>
      <c r="H3493" s="1">
        <v>45772</v>
      </c>
      <c r="I3493" t="s">
        <v>190</v>
      </c>
      <c r="J3493" t="s">
        <v>4</v>
      </c>
      <c r="K3493" t="s">
        <v>1</v>
      </c>
      <c r="L3493" t="s">
        <v>29</v>
      </c>
      <c r="M3493" t="s">
        <v>7747</v>
      </c>
      <c r="N3493">
        <v>6</v>
      </c>
      <c r="O3493" t="s">
        <v>4</v>
      </c>
      <c r="P3493">
        <v>1</v>
      </c>
    </row>
    <row r="3494" spans="1:16" x14ac:dyDescent="0.35">
      <c r="A3494" t="s">
        <v>6807</v>
      </c>
      <c r="B3494" t="s">
        <v>6808</v>
      </c>
      <c r="C3494" t="s">
        <v>1402</v>
      </c>
      <c r="D3494" t="s">
        <v>97</v>
      </c>
      <c r="E3494" t="s">
        <v>1397</v>
      </c>
      <c r="F3494" t="s">
        <v>6809</v>
      </c>
      <c r="H3494" s="1">
        <v>45772</v>
      </c>
      <c r="I3494" t="s">
        <v>190</v>
      </c>
      <c r="J3494" t="s">
        <v>4</v>
      </c>
      <c r="K3494" t="s">
        <v>1</v>
      </c>
      <c r="L3494" t="s">
        <v>29</v>
      </c>
      <c r="M3494" t="s">
        <v>7747</v>
      </c>
      <c r="N3494">
        <v>6</v>
      </c>
      <c r="O3494" t="s">
        <v>4</v>
      </c>
      <c r="P3494">
        <v>1</v>
      </c>
    </row>
    <row r="3495" spans="1:16" x14ac:dyDescent="0.35">
      <c r="A3495" t="s">
        <v>6810</v>
      </c>
      <c r="B3495" t="s">
        <v>3642</v>
      </c>
      <c r="C3495" t="s">
        <v>1402</v>
      </c>
      <c r="D3495" t="s">
        <v>97</v>
      </c>
      <c r="E3495" t="s">
        <v>1397</v>
      </c>
      <c r="F3495" t="s">
        <v>6811</v>
      </c>
      <c r="H3495" s="1">
        <v>45772</v>
      </c>
      <c r="I3495" t="s">
        <v>190</v>
      </c>
      <c r="J3495" t="s">
        <v>4</v>
      </c>
      <c r="K3495" t="s">
        <v>1</v>
      </c>
      <c r="L3495" t="s">
        <v>29</v>
      </c>
      <c r="M3495" t="s">
        <v>7747</v>
      </c>
      <c r="N3495">
        <v>6</v>
      </c>
      <c r="O3495" t="s">
        <v>4</v>
      </c>
      <c r="P3495">
        <v>1</v>
      </c>
    </row>
    <row r="3496" spans="1:16" x14ac:dyDescent="0.35">
      <c r="A3496" t="s">
        <v>6810</v>
      </c>
      <c r="B3496" t="s">
        <v>6812</v>
      </c>
      <c r="C3496" t="s">
        <v>1472</v>
      </c>
      <c r="D3496" t="s">
        <v>97</v>
      </c>
      <c r="E3496" t="s">
        <v>1397</v>
      </c>
      <c r="F3496" t="s">
        <v>6813</v>
      </c>
      <c r="G3496">
        <v>41760</v>
      </c>
      <c r="H3496" s="1">
        <v>45772</v>
      </c>
      <c r="I3496" t="s">
        <v>190</v>
      </c>
      <c r="J3496" t="s">
        <v>4</v>
      </c>
      <c r="K3496" t="s">
        <v>1</v>
      </c>
      <c r="L3496" t="s">
        <v>29</v>
      </c>
      <c r="M3496" t="s">
        <v>1472</v>
      </c>
      <c r="N3496">
        <v>6</v>
      </c>
      <c r="O3496" t="s">
        <v>4</v>
      </c>
      <c r="P3496">
        <v>1</v>
      </c>
    </row>
    <row r="3497" spans="1:16" x14ac:dyDescent="0.35">
      <c r="A3497" t="s">
        <v>6814</v>
      </c>
      <c r="B3497" t="s">
        <v>6815</v>
      </c>
      <c r="C3497" t="s">
        <v>1396</v>
      </c>
      <c r="D3497" t="s">
        <v>97</v>
      </c>
      <c r="E3497" t="s">
        <v>1397</v>
      </c>
      <c r="F3497" t="s">
        <v>6816</v>
      </c>
      <c r="H3497" s="1">
        <v>45772</v>
      </c>
      <c r="I3497" t="s">
        <v>190</v>
      </c>
      <c r="J3497" t="s">
        <v>4</v>
      </c>
      <c r="K3497" t="s">
        <v>1</v>
      </c>
      <c r="L3497" t="s">
        <v>29</v>
      </c>
      <c r="M3497" t="s">
        <v>7747</v>
      </c>
      <c r="N3497">
        <v>6</v>
      </c>
      <c r="O3497" t="s">
        <v>4</v>
      </c>
      <c r="P3497">
        <v>1</v>
      </c>
    </row>
    <row r="3498" spans="1:16" x14ac:dyDescent="0.35">
      <c r="A3498" t="s">
        <v>6814</v>
      </c>
      <c r="B3498" t="s">
        <v>6817</v>
      </c>
      <c r="C3498" t="s">
        <v>1402</v>
      </c>
      <c r="D3498" t="s">
        <v>97</v>
      </c>
      <c r="E3498" t="s">
        <v>1397</v>
      </c>
      <c r="F3498" t="s">
        <v>6818</v>
      </c>
      <c r="H3498" s="1">
        <v>45772</v>
      </c>
      <c r="I3498" t="s">
        <v>190</v>
      </c>
      <c r="J3498" t="s">
        <v>4</v>
      </c>
      <c r="K3498" t="s">
        <v>1</v>
      </c>
      <c r="L3498" t="s">
        <v>29</v>
      </c>
      <c r="M3498" t="s">
        <v>7747</v>
      </c>
      <c r="N3498">
        <v>6</v>
      </c>
      <c r="O3498" t="s">
        <v>4</v>
      </c>
      <c r="P3498">
        <v>1</v>
      </c>
    </row>
    <row r="3499" spans="1:16" x14ac:dyDescent="0.35">
      <c r="A3499" t="s">
        <v>6819</v>
      </c>
      <c r="B3499" t="s">
        <v>4322</v>
      </c>
      <c r="C3499" t="s">
        <v>1396</v>
      </c>
      <c r="D3499" t="s">
        <v>97</v>
      </c>
      <c r="E3499" t="s">
        <v>1397</v>
      </c>
      <c r="F3499" t="s">
        <v>6820</v>
      </c>
      <c r="H3499" s="1">
        <v>45772</v>
      </c>
      <c r="I3499" t="s">
        <v>190</v>
      </c>
      <c r="J3499" t="s">
        <v>4</v>
      </c>
      <c r="K3499" t="s">
        <v>1</v>
      </c>
      <c r="L3499" t="s">
        <v>29</v>
      </c>
      <c r="M3499" t="s">
        <v>7747</v>
      </c>
      <c r="N3499">
        <v>6</v>
      </c>
      <c r="O3499" t="s">
        <v>4</v>
      </c>
      <c r="P3499">
        <v>1</v>
      </c>
    </row>
    <row r="3500" spans="1:16" x14ac:dyDescent="0.35">
      <c r="A3500" t="s">
        <v>6821</v>
      </c>
      <c r="B3500" t="s">
        <v>6822</v>
      </c>
      <c r="C3500" t="s">
        <v>1402</v>
      </c>
      <c r="D3500" t="s">
        <v>97</v>
      </c>
      <c r="E3500" t="s">
        <v>1397</v>
      </c>
      <c r="F3500" t="s">
        <v>6823</v>
      </c>
      <c r="H3500" s="1">
        <v>45772</v>
      </c>
      <c r="I3500" t="s">
        <v>190</v>
      </c>
      <c r="J3500" t="s">
        <v>4</v>
      </c>
      <c r="K3500" t="s">
        <v>1</v>
      </c>
      <c r="L3500" t="s">
        <v>29</v>
      </c>
      <c r="M3500" t="s">
        <v>7747</v>
      </c>
      <c r="N3500">
        <v>6</v>
      </c>
      <c r="O3500" t="s">
        <v>4</v>
      </c>
      <c r="P3500">
        <v>1</v>
      </c>
    </row>
    <row r="3501" spans="1:16" x14ac:dyDescent="0.35">
      <c r="A3501" t="s">
        <v>6824</v>
      </c>
      <c r="B3501" t="s">
        <v>6825</v>
      </c>
      <c r="C3501" t="s">
        <v>1396</v>
      </c>
      <c r="D3501" t="s">
        <v>97</v>
      </c>
      <c r="E3501" t="s">
        <v>1397</v>
      </c>
      <c r="F3501" t="s">
        <v>6826</v>
      </c>
      <c r="H3501" s="1">
        <v>45772</v>
      </c>
      <c r="I3501" t="s">
        <v>190</v>
      </c>
      <c r="J3501" t="s">
        <v>4</v>
      </c>
      <c r="K3501" t="s">
        <v>1</v>
      </c>
      <c r="L3501" t="s">
        <v>29</v>
      </c>
      <c r="M3501" t="s">
        <v>7747</v>
      </c>
      <c r="N3501">
        <v>6</v>
      </c>
      <c r="O3501" t="s">
        <v>4</v>
      </c>
      <c r="P3501">
        <v>1</v>
      </c>
    </row>
    <row r="3502" spans="1:16" x14ac:dyDescent="0.35">
      <c r="A3502" t="s">
        <v>6827</v>
      </c>
      <c r="B3502" t="s">
        <v>1898</v>
      </c>
      <c r="C3502" t="s">
        <v>1402</v>
      </c>
      <c r="D3502" t="s">
        <v>385</v>
      </c>
      <c r="E3502" t="s">
        <v>1397</v>
      </c>
      <c r="F3502" t="s">
        <v>6828</v>
      </c>
      <c r="H3502" s="1">
        <v>45772</v>
      </c>
      <c r="I3502" t="s">
        <v>190</v>
      </c>
      <c r="J3502" t="s">
        <v>4</v>
      </c>
      <c r="K3502" t="s">
        <v>1</v>
      </c>
      <c r="L3502" t="s">
        <v>29</v>
      </c>
      <c r="M3502" t="s">
        <v>7747</v>
      </c>
      <c r="N3502">
        <v>6</v>
      </c>
      <c r="O3502" t="s">
        <v>4</v>
      </c>
      <c r="P3502">
        <v>1</v>
      </c>
    </row>
    <row r="3503" spans="1:16" x14ac:dyDescent="0.35">
      <c r="A3503" t="s">
        <v>6829</v>
      </c>
      <c r="B3503" t="s">
        <v>1439</v>
      </c>
      <c r="C3503" t="s">
        <v>1402</v>
      </c>
      <c r="D3503" t="s">
        <v>332</v>
      </c>
      <c r="E3503" t="s">
        <v>1397</v>
      </c>
      <c r="F3503" t="s">
        <v>6830</v>
      </c>
      <c r="H3503" s="1">
        <v>45772</v>
      </c>
      <c r="I3503" t="s">
        <v>190</v>
      </c>
      <c r="J3503" t="s">
        <v>4</v>
      </c>
      <c r="K3503" t="s">
        <v>1</v>
      </c>
      <c r="L3503" t="s">
        <v>29</v>
      </c>
      <c r="M3503" t="s">
        <v>7747</v>
      </c>
      <c r="N3503">
        <v>6</v>
      </c>
      <c r="O3503" t="s">
        <v>4</v>
      </c>
      <c r="P3503">
        <v>1</v>
      </c>
    </row>
    <row r="3504" spans="1:16" x14ac:dyDescent="0.35">
      <c r="A3504" t="s">
        <v>6831</v>
      </c>
      <c r="B3504" t="s">
        <v>6832</v>
      </c>
      <c r="C3504" t="s">
        <v>1396</v>
      </c>
      <c r="D3504" t="s">
        <v>97</v>
      </c>
      <c r="E3504" t="s">
        <v>1397</v>
      </c>
      <c r="F3504" t="s">
        <v>6833</v>
      </c>
      <c r="H3504" s="1">
        <v>45772</v>
      </c>
      <c r="I3504" t="s">
        <v>190</v>
      </c>
      <c r="J3504" t="s">
        <v>4</v>
      </c>
      <c r="K3504" t="s">
        <v>1</v>
      </c>
      <c r="L3504" t="s">
        <v>29</v>
      </c>
      <c r="M3504" t="s">
        <v>7747</v>
      </c>
      <c r="N3504">
        <v>6</v>
      </c>
      <c r="O3504" t="s">
        <v>4</v>
      </c>
      <c r="P3504">
        <v>1</v>
      </c>
    </row>
    <row r="3505" spans="1:16" x14ac:dyDescent="0.35">
      <c r="A3505" t="s">
        <v>6834</v>
      </c>
      <c r="B3505" t="s">
        <v>4360</v>
      </c>
      <c r="C3505" t="s">
        <v>1396</v>
      </c>
      <c r="D3505" t="s">
        <v>97</v>
      </c>
      <c r="E3505" t="s">
        <v>1397</v>
      </c>
      <c r="F3505" t="s">
        <v>6835</v>
      </c>
      <c r="H3505" s="1">
        <v>45772</v>
      </c>
      <c r="I3505" t="s">
        <v>190</v>
      </c>
      <c r="J3505" t="s">
        <v>4</v>
      </c>
      <c r="K3505" t="s">
        <v>1</v>
      </c>
      <c r="L3505" t="s">
        <v>29</v>
      </c>
      <c r="M3505" t="s">
        <v>7747</v>
      </c>
      <c r="N3505">
        <v>6</v>
      </c>
      <c r="O3505" t="s">
        <v>4</v>
      </c>
      <c r="P3505">
        <v>1</v>
      </c>
    </row>
    <row r="3506" spans="1:16" x14ac:dyDescent="0.35">
      <c r="A3506" t="s">
        <v>6836</v>
      </c>
      <c r="B3506" t="s">
        <v>1395</v>
      </c>
      <c r="C3506" t="s">
        <v>1402</v>
      </c>
      <c r="D3506" t="s">
        <v>385</v>
      </c>
      <c r="E3506" t="s">
        <v>1397</v>
      </c>
      <c r="F3506" t="s">
        <v>6837</v>
      </c>
      <c r="H3506" s="1">
        <v>45772</v>
      </c>
      <c r="I3506" t="s">
        <v>190</v>
      </c>
      <c r="J3506" t="s">
        <v>4</v>
      </c>
      <c r="K3506" t="s">
        <v>1</v>
      </c>
      <c r="L3506" t="s">
        <v>29</v>
      </c>
      <c r="M3506" t="s">
        <v>7747</v>
      </c>
      <c r="N3506">
        <v>6</v>
      </c>
      <c r="O3506" t="s">
        <v>4</v>
      </c>
      <c r="P3506">
        <v>1</v>
      </c>
    </row>
    <row r="3507" spans="1:16" x14ac:dyDescent="0.35">
      <c r="A3507" t="s">
        <v>6838</v>
      </c>
      <c r="B3507" t="s">
        <v>3511</v>
      </c>
      <c r="C3507" t="s">
        <v>1396</v>
      </c>
      <c r="D3507" t="s">
        <v>97</v>
      </c>
      <c r="E3507" t="s">
        <v>1397</v>
      </c>
      <c r="F3507" t="s">
        <v>6839</v>
      </c>
      <c r="H3507" s="1">
        <v>45772</v>
      </c>
      <c r="I3507" t="s">
        <v>190</v>
      </c>
      <c r="J3507" t="s">
        <v>4</v>
      </c>
      <c r="K3507" t="s">
        <v>1</v>
      </c>
      <c r="L3507" t="s">
        <v>29</v>
      </c>
      <c r="M3507" t="s">
        <v>7747</v>
      </c>
      <c r="N3507">
        <v>6</v>
      </c>
      <c r="O3507" t="s">
        <v>4</v>
      </c>
      <c r="P3507">
        <v>1</v>
      </c>
    </row>
    <row r="3508" spans="1:16" x14ac:dyDescent="0.35">
      <c r="A3508" t="s">
        <v>6840</v>
      </c>
      <c r="B3508" t="s">
        <v>1837</v>
      </c>
      <c r="C3508" t="s">
        <v>1396</v>
      </c>
      <c r="D3508" t="s">
        <v>97</v>
      </c>
      <c r="E3508" t="s">
        <v>1397</v>
      </c>
      <c r="F3508" t="s">
        <v>6841</v>
      </c>
      <c r="H3508" s="1">
        <v>45772</v>
      </c>
      <c r="I3508" t="s">
        <v>190</v>
      </c>
      <c r="J3508" t="s">
        <v>4</v>
      </c>
      <c r="K3508" t="s">
        <v>1</v>
      </c>
      <c r="L3508" t="s">
        <v>29</v>
      </c>
      <c r="M3508" t="s">
        <v>7747</v>
      </c>
      <c r="N3508">
        <v>6</v>
      </c>
      <c r="O3508" t="s">
        <v>4</v>
      </c>
      <c r="P3508">
        <v>1</v>
      </c>
    </row>
    <row r="3509" spans="1:16" x14ac:dyDescent="0.35">
      <c r="A3509" t="s">
        <v>6842</v>
      </c>
      <c r="B3509" t="s">
        <v>1932</v>
      </c>
      <c r="C3509" t="s">
        <v>1402</v>
      </c>
      <c r="D3509" t="s">
        <v>332</v>
      </c>
      <c r="E3509" t="s">
        <v>1397</v>
      </c>
      <c r="F3509" t="s">
        <v>6843</v>
      </c>
      <c r="H3509" s="1">
        <v>45772</v>
      </c>
      <c r="I3509" t="s">
        <v>190</v>
      </c>
      <c r="J3509" t="s">
        <v>4</v>
      </c>
      <c r="K3509" t="s">
        <v>1</v>
      </c>
      <c r="L3509" t="s">
        <v>28</v>
      </c>
      <c r="M3509" t="s">
        <v>7747</v>
      </c>
      <c r="N3509">
        <v>6</v>
      </c>
      <c r="O3509" t="s">
        <v>4</v>
      </c>
      <c r="P3509">
        <v>1</v>
      </c>
    </row>
    <row r="3510" spans="1:16" x14ac:dyDescent="0.35">
      <c r="A3510" t="s">
        <v>6842</v>
      </c>
      <c r="B3510" t="s">
        <v>6844</v>
      </c>
      <c r="C3510" t="s">
        <v>1402</v>
      </c>
      <c r="D3510" t="s">
        <v>332</v>
      </c>
      <c r="E3510" t="s">
        <v>1397</v>
      </c>
      <c r="F3510" t="s">
        <v>6845</v>
      </c>
      <c r="H3510" s="1">
        <v>45772</v>
      </c>
      <c r="I3510" t="s">
        <v>190</v>
      </c>
      <c r="J3510" t="s">
        <v>4</v>
      </c>
      <c r="K3510" t="s">
        <v>1</v>
      </c>
      <c r="L3510" t="s">
        <v>28</v>
      </c>
      <c r="M3510" t="s">
        <v>7747</v>
      </c>
      <c r="N3510">
        <v>6</v>
      </c>
      <c r="O3510" t="s">
        <v>4</v>
      </c>
      <c r="P3510">
        <v>1</v>
      </c>
    </row>
    <row r="3511" spans="1:16" x14ac:dyDescent="0.35">
      <c r="A3511" t="s">
        <v>6846</v>
      </c>
      <c r="B3511" t="s">
        <v>6847</v>
      </c>
      <c r="C3511" t="s">
        <v>1402</v>
      </c>
      <c r="D3511" t="s">
        <v>332</v>
      </c>
      <c r="E3511" t="s">
        <v>1397</v>
      </c>
      <c r="F3511" t="s">
        <v>6848</v>
      </c>
      <c r="H3511" s="1">
        <v>45772</v>
      </c>
      <c r="I3511" t="s">
        <v>190</v>
      </c>
      <c r="J3511" t="s">
        <v>4</v>
      </c>
      <c r="K3511" t="s">
        <v>1</v>
      </c>
      <c r="L3511" t="s">
        <v>28</v>
      </c>
      <c r="M3511" t="s">
        <v>7747</v>
      </c>
      <c r="N3511">
        <v>6</v>
      </c>
      <c r="O3511" t="s">
        <v>4</v>
      </c>
      <c r="P3511">
        <v>1</v>
      </c>
    </row>
    <row r="3512" spans="1:16" x14ac:dyDescent="0.35">
      <c r="A3512" t="s">
        <v>6849</v>
      </c>
      <c r="B3512" t="s">
        <v>6850</v>
      </c>
      <c r="C3512" t="s">
        <v>1396</v>
      </c>
      <c r="D3512" t="s">
        <v>97</v>
      </c>
      <c r="E3512" t="s">
        <v>1397</v>
      </c>
      <c r="F3512" t="s">
        <v>6851</v>
      </c>
      <c r="H3512" s="1">
        <v>45772</v>
      </c>
      <c r="I3512" t="s">
        <v>190</v>
      </c>
      <c r="J3512" t="s">
        <v>4</v>
      </c>
      <c r="K3512" t="s">
        <v>1</v>
      </c>
      <c r="L3512" t="s">
        <v>28</v>
      </c>
      <c r="M3512" t="s">
        <v>7747</v>
      </c>
      <c r="N3512">
        <v>6</v>
      </c>
      <c r="O3512" t="s">
        <v>4</v>
      </c>
      <c r="P3512">
        <v>1</v>
      </c>
    </row>
    <row r="3513" spans="1:16" x14ac:dyDescent="0.35">
      <c r="A3513" t="s">
        <v>6852</v>
      </c>
      <c r="B3513" t="s">
        <v>6853</v>
      </c>
      <c r="C3513" t="s">
        <v>1472</v>
      </c>
      <c r="D3513" t="s">
        <v>97</v>
      </c>
      <c r="E3513" t="s">
        <v>1397</v>
      </c>
      <c r="F3513" t="s">
        <v>6854</v>
      </c>
      <c r="G3513">
        <v>44211</v>
      </c>
      <c r="H3513" s="1">
        <v>45772</v>
      </c>
      <c r="I3513" t="s">
        <v>190</v>
      </c>
      <c r="J3513" t="s">
        <v>4</v>
      </c>
      <c r="K3513" t="s">
        <v>1</v>
      </c>
      <c r="L3513" t="s">
        <v>28</v>
      </c>
      <c r="M3513" t="s">
        <v>1472</v>
      </c>
      <c r="N3513">
        <v>6</v>
      </c>
      <c r="O3513" t="s">
        <v>4</v>
      </c>
      <c r="P3513">
        <v>1</v>
      </c>
    </row>
    <row r="3514" spans="1:16" x14ac:dyDescent="0.35">
      <c r="A3514" t="s">
        <v>6852</v>
      </c>
      <c r="B3514" t="s">
        <v>6855</v>
      </c>
      <c r="C3514" t="s">
        <v>1472</v>
      </c>
      <c r="D3514" t="s">
        <v>97</v>
      </c>
      <c r="E3514" t="s">
        <v>1397</v>
      </c>
      <c r="F3514" t="s">
        <v>6856</v>
      </c>
      <c r="G3514">
        <v>44211</v>
      </c>
      <c r="H3514" s="1">
        <v>45772</v>
      </c>
      <c r="I3514" t="s">
        <v>190</v>
      </c>
      <c r="J3514" t="s">
        <v>4</v>
      </c>
      <c r="K3514" t="s">
        <v>1</v>
      </c>
      <c r="L3514" t="s">
        <v>28</v>
      </c>
      <c r="M3514" t="s">
        <v>1472</v>
      </c>
      <c r="N3514">
        <v>6</v>
      </c>
      <c r="O3514" t="s">
        <v>4</v>
      </c>
      <c r="P3514">
        <v>1</v>
      </c>
    </row>
    <row r="3515" spans="1:16" x14ac:dyDescent="0.35">
      <c r="A3515" t="s">
        <v>6857</v>
      </c>
      <c r="B3515" t="s">
        <v>3407</v>
      </c>
      <c r="C3515" t="s">
        <v>1402</v>
      </c>
      <c r="D3515" t="s">
        <v>97</v>
      </c>
      <c r="E3515" t="s">
        <v>1397</v>
      </c>
      <c r="F3515" t="s">
        <v>6858</v>
      </c>
      <c r="H3515" s="1">
        <v>45772</v>
      </c>
      <c r="I3515" t="s">
        <v>190</v>
      </c>
      <c r="J3515" t="s">
        <v>4</v>
      </c>
      <c r="K3515" t="s">
        <v>1</v>
      </c>
      <c r="L3515" t="s">
        <v>28</v>
      </c>
      <c r="M3515" t="s">
        <v>7747</v>
      </c>
      <c r="N3515">
        <v>6</v>
      </c>
      <c r="O3515" t="s">
        <v>4</v>
      </c>
      <c r="P3515">
        <v>1</v>
      </c>
    </row>
    <row r="3516" spans="1:16" x14ac:dyDescent="0.35">
      <c r="A3516" t="s">
        <v>6859</v>
      </c>
      <c r="B3516" t="s">
        <v>6860</v>
      </c>
      <c r="C3516" t="s">
        <v>1402</v>
      </c>
      <c r="D3516" t="s">
        <v>385</v>
      </c>
      <c r="E3516" t="s">
        <v>1397</v>
      </c>
      <c r="F3516" t="s">
        <v>6861</v>
      </c>
      <c r="H3516" s="1">
        <v>45772</v>
      </c>
      <c r="I3516" t="s">
        <v>190</v>
      </c>
      <c r="J3516" t="s">
        <v>4</v>
      </c>
      <c r="K3516" t="s">
        <v>1</v>
      </c>
      <c r="L3516" t="s">
        <v>28</v>
      </c>
      <c r="M3516" t="s">
        <v>7747</v>
      </c>
      <c r="N3516">
        <v>6</v>
      </c>
      <c r="O3516" t="s">
        <v>4</v>
      </c>
      <c r="P3516">
        <v>1</v>
      </c>
    </row>
    <row r="3517" spans="1:16" x14ac:dyDescent="0.35">
      <c r="A3517" t="s">
        <v>6862</v>
      </c>
      <c r="B3517" t="s">
        <v>3375</v>
      </c>
      <c r="C3517" t="s">
        <v>1396</v>
      </c>
      <c r="D3517" t="s">
        <v>97</v>
      </c>
      <c r="E3517" t="s">
        <v>1397</v>
      </c>
      <c r="F3517" t="s">
        <v>6863</v>
      </c>
      <c r="H3517" s="1">
        <v>45772</v>
      </c>
      <c r="I3517" t="s">
        <v>190</v>
      </c>
      <c r="J3517" t="s">
        <v>4</v>
      </c>
      <c r="K3517" t="s">
        <v>1</v>
      </c>
      <c r="L3517" t="s">
        <v>28</v>
      </c>
      <c r="M3517" t="s">
        <v>7747</v>
      </c>
      <c r="N3517">
        <v>6</v>
      </c>
      <c r="O3517" t="s">
        <v>4</v>
      </c>
      <c r="P3517">
        <v>1</v>
      </c>
    </row>
    <row r="3518" spans="1:16" x14ac:dyDescent="0.35">
      <c r="A3518" t="s">
        <v>6864</v>
      </c>
      <c r="B3518" t="s">
        <v>6865</v>
      </c>
      <c r="C3518" t="s">
        <v>1396</v>
      </c>
      <c r="D3518" t="s">
        <v>97</v>
      </c>
      <c r="E3518" t="s">
        <v>1397</v>
      </c>
      <c r="F3518" t="s">
        <v>6866</v>
      </c>
      <c r="H3518" s="1">
        <v>45772</v>
      </c>
      <c r="I3518" t="s">
        <v>190</v>
      </c>
      <c r="J3518" t="s">
        <v>4</v>
      </c>
      <c r="K3518" t="s">
        <v>1</v>
      </c>
      <c r="L3518" t="s">
        <v>28</v>
      </c>
      <c r="M3518" t="s">
        <v>7747</v>
      </c>
      <c r="N3518">
        <v>6</v>
      </c>
      <c r="O3518" t="s">
        <v>4</v>
      </c>
      <c r="P3518">
        <v>1</v>
      </c>
    </row>
    <row r="3519" spans="1:16" x14ac:dyDescent="0.35">
      <c r="A3519" t="s">
        <v>6864</v>
      </c>
      <c r="B3519" t="s">
        <v>6867</v>
      </c>
      <c r="C3519" t="s">
        <v>1396</v>
      </c>
      <c r="D3519" t="s">
        <v>97</v>
      </c>
      <c r="E3519" t="s">
        <v>1397</v>
      </c>
      <c r="F3519" t="s">
        <v>6868</v>
      </c>
      <c r="H3519" s="1">
        <v>45772</v>
      </c>
      <c r="I3519" t="s">
        <v>190</v>
      </c>
      <c r="J3519" t="s">
        <v>4</v>
      </c>
      <c r="K3519" t="s">
        <v>1</v>
      </c>
      <c r="L3519" t="s">
        <v>28</v>
      </c>
      <c r="M3519" t="s">
        <v>7747</v>
      </c>
      <c r="N3519">
        <v>6</v>
      </c>
      <c r="O3519" t="s">
        <v>4</v>
      </c>
      <c r="P3519">
        <v>1</v>
      </c>
    </row>
    <row r="3520" spans="1:16" x14ac:dyDescent="0.35">
      <c r="A3520" t="s">
        <v>6869</v>
      </c>
      <c r="B3520" t="s">
        <v>4360</v>
      </c>
      <c r="C3520" t="s">
        <v>1396</v>
      </c>
      <c r="D3520" t="s">
        <v>97</v>
      </c>
      <c r="E3520" t="s">
        <v>1397</v>
      </c>
      <c r="F3520" t="s">
        <v>6870</v>
      </c>
      <c r="H3520" s="1">
        <v>45772</v>
      </c>
      <c r="I3520" t="s">
        <v>190</v>
      </c>
      <c r="J3520" t="s">
        <v>4</v>
      </c>
      <c r="K3520" t="s">
        <v>1</v>
      </c>
      <c r="L3520" t="s">
        <v>28</v>
      </c>
      <c r="M3520" t="s">
        <v>7747</v>
      </c>
      <c r="N3520">
        <v>6</v>
      </c>
      <c r="O3520" t="s">
        <v>4</v>
      </c>
      <c r="P3520">
        <v>1</v>
      </c>
    </row>
    <row r="3521" spans="1:16" x14ac:dyDescent="0.35">
      <c r="A3521" t="s">
        <v>6871</v>
      </c>
      <c r="B3521" t="s">
        <v>4102</v>
      </c>
      <c r="C3521" t="s">
        <v>1402</v>
      </c>
      <c r="D3521" t="s">
        <v>97</v>
      </c>
      <c r="E3521" t="s">
        <v>1397</v>
      </c>
      <c r="F3521" t="s">
        <v>6872</v>
      </c>
      <c r="H3521" s="1">
        <v>45772</v>
      </c>
      <c r="I3521" t="s">
        <v>190</v>
      </c>
      <c r="J3521" t="s">
        <v>4</v>
      </c>
      <c r="K3521" t="s">
        <v>1</v>
      </c>
      <c r="L3521" t="s">
        <v>28</v>
      </c>
      <c r="M3521" t="s">
        <v>7747</v>
      </c>
      <c r="N3521">
        <v>6</v>
      </c>
      <c r="O3521" t="s">
        <v>4</v>
      </c>
      <c r="P3521">
        <v>1</v>
      </c>
    </row>
    <row r="3522" spans="1:16" x14ac:dyDescent="0.35">
      <c r="A3522" t="s">
        <v>6873</v>
      </c>
      <c r="B3522" t="s">
        <v>6874</v>
      </c>
      <c r="C3522" t="s">
        <v>1402</v>
      </c>
      <c r="D3522" t="s">
        <v>97</v>
      </c>
      <c r="E3522" t="s">
        <v>1397</v>
      </c>
      <c r="F3522" t="s">
        <v>6875</v>
      </c>
      <c r="H3522" s="1">
        <v>45772</v>
      </c>
      <c r="I3522" t="s">
        <v>190</v>
      </c>
      <c r="J3522" t="s">
        <v>4</v>
      </c>
      <c r="K3522" t="s">
        <v>1</v>
      </c>
      <c r="L3522" t="s">
        <v>28</v>
      </c>
      <c r="M3522" t="s">
        <v>7747</v>
      </c>
      <c r="N3522">
        <v>6</v>
      </c>
      <c r="O3522" t="s">
        <v>4</v>
      </c>
      <c r="P3522">
        <v>1</v>
      </c>
    </row>
    <row r="3523" spans="1:16" x14ac:dyDescent="0.35">
      <c r="A3523" t="s">
        <v>6873</v>
      </c>
      <c r="B3523" t="s">
        <v>1798</v>
      </c>
      <c r="C3523" t="s">
        <v>1396</v>
      </c>
      <c r="D3523" t="s">
        <v>97</v>
      </c>
      <c r="E3523" t="s">
        <v>1397</v>
      </c>
      <c r="F3523" t="s">
        <v>6876</v>
      </c>
      <c r="H3523" s="1">
        <v>45772</v>
      </c>
      <c r="I3523" t="s">
        <v>190</v>
      </c>
      <c r="J3523" t="s">
        <v>4</v>
      </c>
      <c r="K3523" t="s">
        <v>1</v>
      </c>
      <c r="L3523" t="s">
        <v>28</v>
      </c>
      <c r="M3523" t="s">
        <v>7747</v>
      </c>
      <c r="N3523">
        <v>6</v>
      </c>
      <c r="O3523" t="s">
        <v>4</v>
      </c>
      <c r="P3523">
        <v>1</v>
      </c>
    </row>
    <row r="3524" spans="1:16" x14ac:dyDescent="0.35">
      <c r="A3524" t="s">
        <v>6873</v>
      </c>
      <c r="B3524" t="s">
        <v>1878</v>
      </c>
      <c r="C3524" t="s">
        <v>1396</v>
      </c>
      <c r="D3524" t="s">
        <v>97</v>
      </c>
      <c r="E3524" t="s">
        <v>1397</v>
      </c>
      <c r="F3524" t="s">
        <v>6877</v>
      </c>
      <c r="H3524" s="1">
        <v>45772</v>
      </c>
      <c r="I3524" t="s">
        <v>190</v>
      </c>
      <c r="J3524" t="s">
        <v>4</v>
      </c>
      <c r="K3524" t="s">
        <v>1</v>
      </c>
      <c r="L3524" t="s">
        <v>28</v>
      </c>
      <c r="M3524" t="s">
        <v>7747</v>
      </c>
      <c r="N3524">
        <v>6</v>
      </c>
      <c r="O3524" t="s">
        <v>4</v>
      </c>
      <c r="P3524">
        <v>1</v>
      </c>
    </row>
    <row r="3525" spans="1:16" x14ac:dyDescent="0.35">
      <c r="A3525" t="s">
        <v>6878</v>
      </c>
      <c r="B3525" t="s">
        <v>1699</v>
      </c>
      <c r="C3525" t="s">
        <v>1402</v>
      </c>
      <c r="D3525" t="s">
        <v>332</v>
      </c>
      <c r="E3525" t="s">
        <v>1397</v>
      </c>
      <c r="F3525" t="s">
        <v>6879</v>
      </c>
      <c r="H3525" s="1">
        <v>45772</v>
      </c>
      <c r="I3525" t="s">
        <v>190</v>
      </c>
      <c r="J3525" t="s">
        <v>4</v>
      </c>
      <c r="K3525" t="s">
        <v>1</v>
      </c>
      <c r="L3525" t="s">
        <v>28</v>
      </c>
      <c r="M3525" t="s">
        <v>7747</v>
      </c>
      <c r="N3525">
        <v>6</v>
      </c>
      <c r="O3525" t="s">
        <v>4</v>
      </c>
      <c r="P3525">
        <v>1</v>
      </c>
    </row>
    <row r="3526" spans="1:16" x14ac:dyDescent="0.35">
      <c r="A3526" t="s">
        <v>6880</v>
      </c>
      <c r="B3526" t="s">
        <v>6881</v>
      </c>
      <c r="C3526" t="s">
        <v>1396</v>
      </c>
      <c r="D3526" t="s">
        <v>385</v>
      </c>
      <c r="E3526" t="s">
        <v>1397</v>
      </c>
      <c r="F3526" t="s">
        <v>6882</v>
      </c>
      <c r="H3526" s="1">
        <v>45772</v>
      </c>
      <c r="I3526" t="s">
        <v>190</v>
      </c>
      <c r="J3526" t="s">
        <v>4</v>
      </c>
      <c r="K3526" t="s">
        <v>1</v>
      </c>
      <c r="L3526" t="s">
        <v>28</v>
      </c>
      <c r="M3526" t="s">
        <v>7747</v>
      </c>
      <c r="N3526">
        <v>6</v>
      </c>
      <c r="O3526" t="s">
        <v>4</v>
      </c>
      <c r="P3526">
        <v>1</v>
      </c>
    </row>
    <row r="3527" spans="1:16" x14ac:dyDescent="0.35">
      <c r="A3527" t="s">
        <v>6883</v>
      </c>
      <c r="B3527" t="s">
        <v>6884</v>
      </c>
      <c r="C3527" t="s">
        <v>1402</v>
      </c>
      <c r="D3527" t="s">
        <v>97</v>
      </c>
      <c r="E3527" t="s">
        <v>1397</v>
      </c>
      <c r="F3527" t="s">
        <v>6885</v>
      </c>
      <c r="H3527" s="1">
        <v>45772</v>
      </c>
      <c r="I3527" t="s">
        <v>190</v>
      </c>
      <c r="J3527" t="s">
        <v>4</v>
      </c>
      <c r="K3527" t="s">
        <v>1</v>
      </c>
      <c r="L3527" t="s">
        <v>28</v>
      </c>
      <c r="M3527" t="s">
        <v>7747</v>
      </c>
      <c r="N3527">
        <v>6</v>
      </c>
      <c r="O3527" t="s">
        <v>4</v>
      </c>
      <c r="P3527">
        <v>1</v>
      </c>
    </row>
    <row r="3528" spans="1:16" x14ac:dyDescent="0.35">
      <c r="A3528" t="s">
        <v>6886</v>
      </c>
      <c r="B3528" t="s">
        <v>2450</v>
      </c>
      <c r="C3528" t="s">
        <v>1472</v>
      </c>
      <c r="D3528" t="s">
        <v>97</v>
      </c>
      <c r="E3528" t="s">
        <v>1397</v>
      </c>
      <c r="F3528" t="s">
        <v>6887</v>
      </c>
      <c r="G3528">
        <v>43683</v>
      </c>
      <c r="H3528" s="1">
        <v>45772</v>
      </c>
      <c r="I3528" t="s">
        <v>190</v>
      </c>
      <c r="J3528" t="s">
        <v>4</v>
      </c>
      <c r="K3528" t="s">
        <v>1</v>
      </c>
      <c r="L3528" t="s">
        <v>28</v>
      </c>
      <c r="M3528" t="s">
        <v>1472</v>
      </c>
      <c r="N3528">
        <v>6</v>
      </c>
      <c r="O3528" t="s">
        <v>4</v>
      </c>
      <c r="P3528">
        <v>1</v>
      </c>
    </row>
    <row r="3529" spans="1:16" x14ac:dyDescent="0.35">
      <c r="A3529" t="s">
        <v>6886</v>
      </c>
      <c r="B3529" t="s">
        <v>3559</v>
      </c>
      <c r="C3529" t="s">
        <v>1402</v>
      </c>
      <c r="D3529" t="s">
        <v>97</v>
      </c>
      <c r="E3529" t="s">
        <v>1397</v>
      </c>
      <c r="F3529" t="s">
        <v>6888</v>
      </c>
      <c r="H3529" s="1">
        <v>45772</v>
      </c>
      <c r="I3529" t="s">
        <v>190</v>
      </c>
      <c r="J3529" t="s">
        <v>4</v>
      </c>
      <c r="K3529" t="s">
        <v>1</v>
      </c>
      <c r="L3529" t="s">
        <v>28</v>
      </c>
      <c r="M3529" t="s">
        <v>7747</v>
      </c>
      <c r="N3529">
        <v>6</v>
      </c>
      <c r="O3529" t="s">
        <v>4</v>
      </c>
      <c r="P3529">
        <v>1</v>
      </c>
    </row>
    <row r="3530" spans="1:16" x14ac:dyDescent="0.35">
      <c r="A3530" t="s">
        <v>6889</v>
      </c>
      <c r="B3530" t="s">
        <v>6890</v>
      </c>
      <c r="C3530" t="s">
        <v>1396</v>
      </c>
      <c r="D3530" t="s">
        <v>97</v>
      </c>
      <c r="E3530" t="s">
        <v>1397</v>
      </c>
      <c r="F3530" t="s">
        <v>6891</v>
      </c>
      <c r="H3530" s="1">
        <v>45772</v>
      </c>
      <c r="I3530" t="s">
        <v>190</v>
      </c>
      <c r="J3530" t="s">
        <v>4</v>
      </c>
      <c r="K3530" t="s">
        <v>1</v>
      </c>
      <c r="L3530" t="s">
        <v>28</v>
      </c>
      <c r="M3530" t="s">
        <v>7747</v>
      </c>
      <c r="N3530">
        <v>6</v>
      </c>
      <c r="O3530" t="s">
        <v>4</v>
      </c>
      <c r="P3530">
        <v>1</v>
      </c>
    </row>
    <row r="3531" spans="1:16" x14ac:dyDescent="0.35">
      <c r="A3531" t="s">
        <v>4208</v>
      </c>
      <c r="B3531" t="s">
        <v>5865</v>
      </c>
      <c r="C3531" t="s">
        <v>1558</v>
      </c>
      <c r="D3531" t="s">
        <v>332</v>
      </c>
      <c r="E3531" t="s">
        <v>1397</v>
      </c>
      <c r="F3531" t="s">
        <v>6892</v>
      </c>
      <c r="H3531" s="1">
        <v>45772</v>
      </c>
      <c r="I3531" t="s">
        <v>190</v>
      </c>
      <c r="J3531" t="s">
        <v>4</v>
      </c>
      <c r="K3531" t="s">
        <v>1</v>
      </c>
      <c r="L3531" t="s">
        <v>28</v>
      </c>
      <c r="M3531" t="s">
        <v>7747</v>
      </c>
      <c r="N3531">
        <v>6</v>
      </c>
      <c r="O3531" t="s">
        <v>4</v>
      </c>
      <c r="P3531">
        <v>1</v>
      </c>
    </row>
    <row r="3532" spans="1:16" x14ac:dyDescent="0.35">
      <c r="A3532" t="s">
        <v>6893</v>
      </c>
      <c r="B3532" t="s">
        <v>6283</v>
      </c>
      <c r="C3532" t="s">
        <v>1402</v>
      </c>
      <c r="D3532" t="s">
        <v>97</v>
      </c>
      <c r="E3532" t="s">
        <v>1397</v>
      </c>
      <c r="F3532" t="s">
        <v>6894</v>
      </c>
      <c r="H3532" s="1">
        <v>45772</v>
      </c>
      <c r="I3532" t="s">
        <v>190</v>
      </c>
      <c r="J3532" t="s">
        <v>4</v>
      </c>
      <c r="K3532" t="s">
        <v>1</v>
      </c>
      <c r="L3532" t="s">
        <v>28</v>
      </c>
      <c r="M3532" t="s">
        <v>7747</v>
      </c>
      <c r="N3532">
        <v>6</v>
      </c>
      <c r="O3532" t="s">
        <v>4</v>
      </c>
      <c r="P3532">
        <v>1</v>
      </c>
    </row>
    <row r="3533" spans="1:16" x14ac:dyDescent="0.35">
      <c r="A3533" t="s">
        <v>6895</v>
      </c>
      <c r="B3533" t="s">
        <v>4191</v>
      </c>
      <c r="C3533" t="s">
        <v>1396</v>
      </c>
      <c r="D3533" t="s">
        <v>97</v>
      </c>
      <c r="E3533" t="s">
        <v>1397</v>
      </c>
      <c r="F3533" t="s">
        <v>6896</v>
      </c>
      <c r="H3533" s="1">
        <v>45772</v>
      </c>
      <c r="I3533" t="s">
        <v>190</v>
      </c>
      <c r="J3533" t="s">
        <v>4</v>
      </c>
      <c r="K3533" t="s">
        <v>1</v>
      </c>
      <c r="L3533" t="s">
        <v>28</v>
      </c>
      <c r="M3533" t="s">
        <v>7747</v>
      </c>
      <c r="N3533">
        <v>6</v>
      </c>
      <c r="O3533" t="s">
        <v>4</v>
      </c>
      <c r="P3533">
        <v>1</v>
      </c>
    </row>
    <row r="3534" spans="1:16" x14ac:dyDescent="0.35">
      <c r="A3534" t="s">
        <v>6897</v>
      </c>
      <c r="B3534" t="s">
        <v>2325</v>
      </c>
      <c r="C3534" t="s">
        <v>1396</v>
      </c>
      <c r="D3534" t="s">
        <v>385</v>
      </c>
      <c r="E3534" t="s">
        <v>1397</v>
      </c>
      <c r="F3534" t="s">
        <v>6898</v>
      </c>
      <c r="H3534" s="1">
        <v>45772</v>
      </c>
      <c r="I3534" t="s">
        <v>190</v>
      </c>
      <c r="J3534" t="s">
        <v>4</v>
      </c>
      <c r="K3534" t="s">
        <v>1</v>
      </c>
      <c r="L3534" t="s">
        <v>28</v>
      </c>
      <c r="M3534" t="s">
        <v>7747</v>
      </c>
      <c r="N3534">
        <v>6</v>
      </c>
      <c r="O3534" t="s">
        <v>4</v>
      </c>
      <c r="P3534">
        <v>1</v>
      </c>
    </row>
    <row r="3535" spans="1:16" x14ac:dyDescent="0.35">
      <c r="A3535" t="s">
        <v>6899</v>
      </c>
      <c r="B3535" t="s">
        <v>1800</v>
      </c>
      <c r="C3535" t="s">
        <v>1472</v>
      </c>
      <c r="D3535" t="s">
        <v>97</v>
      </c>
      <c r="E3535" t="s">
        <v>1397</v>
      </c>
      <c r="F3535" t="s">
        <v>6900</v>
      </c>
      <c r="G3535">
        <v>43641</v>
      </c>
      <c r="H3535" s="1">
        <v>45772</v>
      </c>
      <c r="I3535" t="s">
        <v>190</v>
      </c>
      <c r="J3535" t="s">
        <v>4</v>
      </c>
      <c r="K3535" t="s">
        <v>1</v>
      </c>
      <c r="L3535" t="s">
        <v>28</v>
      </c>
      <c r="M3535" t="s">
        <v>1472</v>
      </c>
      <c r="N3535">
        <v>6</v>
      </c>
      <c r="O3535" t="s">
        <v>4</v>
      </c>
      <c r="P3535">
        <v>1</v>
      </c>
    </row>
    <row r="3536" spans="1:16" x14ac:dyDescent="0.35">
      <c r="A3536" t="s">
        <v>6899</v>
      </c>
      <c r="B3536" t="s">
        <v>6901</v>
      </c>
      <c r="C3536" t="s">
        <v>1402</v>
      </c>
      <c r="D3536" t="s">
        <v>97</v>
      </c>
      <c r="E3536" t="s">
        <v>1397</v>
      </c>
      <c r="F3536" t="s">
        <v>6902</v>
      </c>
      <c r="H3536" s="1">
        <v>45772</v>
      </c>
      <c r="I3536" t="s">
        <v>190</v>
      </c>
      <c r="J3536" t="s">
        <v>4</v>
      </c>
      <c r="K3536" t="s">
        <v>1</v>
      </c>
      <c r="L3536" t="s">
        <v>28</v>
      </c>
      <c r="M3536" t="s">
        <v>7747</v>
      </c>
      <c r="N3536">
        <v>6</v>
      </c>
      <c r="O3536" t="s">
        <v>4</v>
      </c>
      <c r="P3536">
        <v>1</v>
      </c>
    </row>
    <row r="3537" spans="1:16" x14ac:dyDescent="0.35">
      <c r="A3537" t="s">
        <v>6903</v>
      </c>
      <c r="B3537" t="s">
        <v>1735</v>
      </c>
      <c r="C3537" t="s">
        <v>1558</v>
      </c>
      <c r="D3537" t="s">
        <v>332</v>
      </c>
      <c r="E3537" t="s">
        <v>1397</v>
      </c>
      <c r="F3537" t="s">
        <v>6904</v>
      </c>
      <c r="H3537" s="1">
        <v>45772</v>
      </c>
      <c r="I3537" t="s">
        <v>190</v>
      </c>
      <c r="J3537" t="s">
        <v>4</v>
      </c>
      <c r="K3537" t="s">
        <v>1</v>
      </c>
      <c r="L3537" t="s">
        <v>28</v>
      </c>
      <c r="M3537" t="s">
        <v>7747</v>
      </c>
      <c r="N3537">
        <v>6</v>
      </c>
      <c r="O3537" t="s">
        <v>4</v>
      </c>
      <c r="P3537">
        <v>1</v>
      </c>
    </row>
    <row r="3538" spans="1:16" x14ac:dyDescent="0.35">
      <c r="A3538" t="s">
        <v>6905</v>
      </c>
      <c r="B3538" t="s">
        <v>6906</v>
      </c>
      <c r="C3538" t="s">
        <v>1472</v>
      </c>
      <c r="D3538" t="s">
        <v>97</v>
      </c>
      <c r="E3538" t="s">
        <v>1397</v>
      </c>
      <c r="F3538" t="s">
        <v>6907</v>
      </c>
      <c r="G3538">
        <v>42536</v>
      </c>
      <c r="H3538" s="1">
        <v>45772</v>
      </c>
      <c r="I3538" t="s">
        <v>190</v>
      </c>
      <c r="J3538" t="s">
        <v>4</v>
      </c>
      <c r="K3538" t="s">
        <v>1</v>
      </c>
      <c r="L3538" t="s">
        <v>28</v>
      </c>
      <c r="M3538" t="s">
        <v>1472</v>
      </c>
      <c r="N3538">
        <v>6</v>
      </c>
      <c r="O3538" t="s">
        <v>4</v>
      </c>
      <c r="P3538">
        <v>1</v>
      </c>
    </row>
    <row r="3539" spans="1:16" x14ac:dyDescent="0.35">
      <c r="A3539" t="s">
        <v>6908</v>
      </c>
      <c r="B3539" t="s">
        <v>3407</v>
      </c>
      <c r="C3539" t="s">
        <v>1402</v>
      </c>
      <c r="D3539" t="s">
        <v>97</v>
      </c>
      <c r="E3539" t="s">
        <v>1397</v>
      </c>
      <c r="F3539" t="s">
        <v>6909</v>
      </c>
      <c r="H3539" s="1">
        <v>45772</v>
      </c>
      <c r="I3539" t="s">
        <v>190</v>
      </c>
      <c r="J3539" t="s">
        <v>4</v>
      </c>
      <c r="K3539" t="s">
        <v>1</v>
      </c>
      <c r="L3539" t="s">
        <v>28</v>
      </c>
      <c r="M3539" t="s">
        <v>7747</v>
      </c>
      <c r="N3539">
        <v>6</v>
      </c>
      <c r="O3539" t="s">
        <v>4</v>
      </c>
      <c r="P3539">
        <v>1</v>
      </c>
    </row>
    <row r="3540" spans="1:16" x14ac:dyDescent="0.35">
      <c r="A3540" t="s">
        <v>6910</v>
      </c>
      <c r="B3540" t="s">
        <v>6911</v>
      </c>
      <c r="C3540" t="s">
        <v>1396</v>
      </c>
      <c r="D3540" t="s">
        <v>1526</v>
      </c>
      <c r="E3540" t="s">
        <v>1397</v>
      </c>
      <c r="F3540" t="s">
        <v>6912</v>
      </c>
      <c r="H3540" s="1">
        <v>45772</v>
      </c>
      <c r="I3540" t="s">
        <v>190</v>
      </c>
      <c r="J3540" t="s">
        <v>4</v>
      </c>
      <c r="K3540" t="s">
        <v>1</v>
      </c>
      <c r="L3540" t="s">
        <v>28</v>
      </c>
      <c r="M3540" t="s">
        <v>7747</v>
      </c>
      <c r="N3540">
        <v>6</v>
      </c>
      <c r="O3540" t="s">
        <v>4</v>
      </c>
      <c r="P3540">
        <v>1</v>
      </c>
    </row>
    <row r="3541" spans="1:16" x14ac:dyDescent="0.35">
      <c r="A3541" t="s">
        <v>6913</v>
      </c>
      <c r="B3541" t="s">
        <v>3361</v>
      </c>
      <c r="C3541" t="s">
        <v>1402</v>
      </c>
      <c r="D3541" t="s">
        <v>97</v>
      </c>
      <c r="E3541" t="s">
        <v>1397</v>
      </c>
      <c r="F3541" t="s">
        <v>6914</v>
      </c>
      <c r="H3541" s="1">
        <v>45772</v>
      </c>
      <c r="I3541" t="s">
        <v>190</v>
      </c>
      <c r="J3541" t="s">
        <v>4</v>
      </c>
      <c r="K3541" t="s">
        <v>1</v>
      </c>
      <c r="L3541" t="s">
        <v>28</v>
      </c>
      <c r="M3541" t="s">
        <v>7747</v>
      </c>
      <c r="N3541">
        <v>6</v>
      </c>
      <c r="O3541" t="s">
        <v>4</v>
      </c>
      <c r="P3541">
        <v>1</v>
      </c>
    </row>
    <row r="3542" spans="1:16" x14ac:dyDescent="0.35">
      <c r="A3542" t="s">
        <v>6913</v>
      </c>
      <c r="B3542" t="s">
        <v>6915</v>
      </c>
      <c r="C3542" t="s">
        <v>1472</v>
      </c>
      <c r="D3542" t="s">
        <v>97</v>
      </c>
      <c r="E3542" t="s">
        <v>1397</v>
      </c>
      <c r="F3542" t="s">
        <v>6916</v>
      </c>
      <c r="G3542">
        <v>44132</v>
      </c>
      <c r="H3542" s="1">
        <v>45772</v>
      </c>
      <c r="I3542" t="s">
        <v>190</v>
      </c>
      <c r="J3542" t="s">
        <v>4</v>
      </c>
      <c r="K3542" t="s">
        <v>1</v>
      </c>
      <c r="L3542" t="s">
        <v>28</v>
      </c>
      <c r="M3542" t="s">
        <v>1472</v>
      </c>
      <c r="N3542">
        <v>6</v>
      </c>
      <c r="O3542" t="s">
        <v>4</v>
      </c>
      <c r="P3542">
        <v>1</v>
      </c>
    </row>
    <row r="3543" spans="1:16" x14ac:dyDescent="0.35">
      <c r="A3543" t="s">
        <v>6913</v>
      </c>
      <c r="B3543" t="s">
        <v>6917</v>
      </c>
      <c r="C3543" t="s">
        <v>1472</v>
      </c>
      <c r="D3543" t="s">
        <v>97</v>
      </c>
      <c r="E3543" t="s">
        <v>1397</v>
      </c>
      <c r="F3543" t="s">
        <v>6918</v>
      </c>
      <c r="G3543">
        <v>44809</v>
      </c>
      <c r="H3543" s="1">
        <v>45772</v>
      </c>
      <c r="I3543" t="s">
        <v>190</v>
      </c>
      <c r="J3543" t="s">
        <v>4</v>
      </c>
      <c r="K3543" t="s">
        <v>1</v>
      </c>
      <c r="L3543" t="s">
        <v>28</v>
      </c>
      <c r="M3543" t="s">
        <v>1472</v>
      </c>
      <c r="N3543">
        <v>6</v>
      </c>
      <c r="O3543" t="s">
        <v>4</v>
      </c>
      <c r="P3543">
        <v>1</v>
      </c>
    </row>
    <row r="3544" spans="1:16" x14ac:dyDescent="0.35">
      <c r="A3544" t="s">
        <v>6919</v>
      </c>
      <c r="B3544" t="s">
        <v>6920</v>
      </c>
      <c r="C3544" t="s">
        <v>1402</v>
      </c>
      <c r="D3544" t="s">
        <v>631</v>
      </c>
      <c r="E3544" t="s">
        <v>1397</v>
      </c>
      <c r="F3544" t="s">
        <v>6921</v>
      </c>
      <c r="H3544" s="1">
        <v>45772</v>
      </c>
      <c r="I3544" t="s">
        <v>190</v>
      </c>
      <c r="J3544" t="s">
        <v>4</v>
      </c>
      <c r="K3544" t="s">
        <v>1</v>
      </c>
      <c r="L3544" t="s">
        <v>28</v>
      </c>
      <c r="M3544" t="s">
        <v>7747</v>
      </c>
      <c r="N3544">
        <v>6</v>
      </c>
      <c r="O3544" t="s">
        <v>4</v>
      </c>
      <c r="P3544">
        <v>1</v>
      </c>
    </row>
    <row r="3545" spans="1:16" x14ac:dyDescent="0.35">
      <c r="A3545" t="s">
        <v>6922</v>
      </c>
      <c r="B3545" t="s">
        <v>6923</v>
      </c>
      <c r="C3545" t="s">
        <v>1558</v>
      </c>
      <c r="D3545" t="s">
        <v>332</v>
      </c>
      <c r="E3545" t="s">
        <v>1397</v>
      </c>
      <c r="F3545" t="s">
        <v>6924</v>
      </c>
      <c r="H3545" s="1">
        <v>45772</v>
      </c>
      <c r="I3545" t="s">
        <v>190</v>
      </c>
      <c r="J3545" t="s">
        <v>4</v>
      </c>
      <c r="K3545" t="s">
        <v>1</v>
      </c>
      <c r="L3545" t="s">
        <v>28</v>
      </c>
      <c r="M3545" t="s">
        <v>7747</v>
      </c>
      <c r="N3545">
        <v>6</v>
      </c>
      <c r="O3545" t="s">
        <v>4</v>
      </c>
      <c r="P3545">
        <v>1</v>
      </c>
    </row>
    <row r="3546" spans="1:16" x14ac:dyDescent="0.35">
      <c r="A3546" t="s">
        <v>6925</v>
      </c>
      <c r="B3546" t="s">
        <v>6926</v>
      </c>
      <c r="C3546" t="s">
        <v>1396</v>
      </c>
      <c r="D3546" t="s">
        <v>385</v>
      </c>
      <c r="E3546" t="s">
        <v>1397</v>
      </c>
      <c r="F3546" t="s">
        <v>6927</v>
      </c>
      <c r="H3546" s="1">
        <v>45772</v>
      </c>
      <c r="I3546" t="s">
        <v>190</v>
      </c>
      <c r="J3546" t="s">
        <v>4</v>
      </c>
      <c r="K3546" t="s">
        <v>1</v>
      </c>
      <c r="L3546" t="s">
        <v>28</v>
      </c>
      <c r="M3546" t="s">
        <v>7747</v>
      </c>
      <c r="N3546">
        <v>6</v>
      </c>
      <c r="O3546" t="s">
        <v>4</v>
      </c>
      <c r="P3546">
        <v>1</v>
      </c>
    </row>
    <row r="3547" spans="1:16" x14ac:dyDescent="0.35">
      <c r="A3547" t="s">
        <v>6928</v>
      </c>
      <c r="B3547" t="s">
        <v>6929</v>
      </c>
      <c r="C3547" t="s">
        <v>1396</v>
      </c>
      <c r="D3547" t="s">
        <v>1212</v>
      </c>
      <c r="E3547" t="s">
        <v>1397</v>
      </c>
      <c r="F3547" t="s">
        <v>6930</v>
      </c>
      <c r="H3547" s="1">
        <v>45772</v>
      </c>
      <c r="I3547" t="s">
        <v>190</v>
      </c>
      <c r="J3547" t="s">
        <v>4</v>
      </c>
      <c r="K3547" t="s">
        <v>1</v>
      </c>
      <c r="L3547" t="s">
        <v>28</v>
      </c>
      <c r="M3547" t="s">
        <v>7747</v>
      </c>
      <c r="N3547">
        <v>6</v>
      </c>
      <c r="O3547" t="s">
        <v>4</v>
      </c>
      <c r="P3547">
        <v>1</v>
      </c>
    </row>
    <row r="3548" spans="1:16" x14ac:dyDescent="0.35">
      <c r="A3548" t="s">
        <v>6931</v>
      </c>
      <c r="B3548" t="s">
        <v>6932</v>
      </c>
      <c r="C3548" t="s">
        <v>1396</v>
      </c>
      <c r="D3548" t="s">
        <v>97</v>
      </c>
      <c r="E3548" t="s">
        <v>1397</v>
      </c>
      <c r="F3548" t="s">
        <v>6933</v>
      </c>
      <c r="H3548" s="1">
        <v>45772</v>
      </c>
      <c r="I3548" t="s">
        <v>190</v>
      </c>
      <c r="J3548" t="s">
        <v>4</v>
      </c>
      <c r="K3548" t="s">
        <v>1</v>
      </c>
      <c r="L3548" t="s">
        <v>28</v>
      </c>
      <c r="M3548" t="s">
        <v>7747</v>
      </c>
      <c r="N3548">
        <v>6</v>
      </c>
      <c r="O3548" t="s">
        <v>4</v>
      </c>
      <c r="P3548">
        <v>1</v>
      </c>
    </row>
    <row r="3549" spans="1:16" x14ac:dyDescent="0.35">
      <c r="A3549" t="s">
        <v>6934</v>
      </c>
      <c r="B3549" t="s">
        <v>6935</v>
      </c>
      <c r="C3549" t="s">
        <v>1402</v>
      </c>
      <c r="D3549" t="s">
        <v>97</v>
      </c>
      <c r="E3549" t="s">
        <v>1397</v>
      </c>
      <c r="F3549" t="s">
        <v>6936</v>
      </c>
      <c r="H3549" s="1">
        <v>45772</v>
      </c>
      <c r="I3549" t="s">
        <v>190</v>
      </c>
      <c r="J3549" t="s">
        <v>4</v>
      </c>
      <c r="K3549" t="s">
        <v>1</v>
      </c>
      <c r="L3549" t="s">
        <v>28</v>
      </c>
      <c r="M3549" t="s">
        <v>7747</v>
      </c>
      <c r="N3549">
        <v>6</v>
      </c>
      <c r="O3549" t="s">
        <v>4</v>
      </c>
      <c r="P3549">
        <v>1</v>
      </c>
    </row>
    <row r="3550" spans="1:16" x14ac:dyDescent="0.35">
      <c r="A3550" t="s">
        <v>6937</v>
      </c>
      <c r="B3550" t="s">
        <v>2466</v>
      </c>
      <c r="C3550" t="s">
        <v>1402</v>
      </c>
      <c r="D3550" t="s">
        <v>97</v>
      </c>
      <c r="E3550" t="s">
        <v>1397</v>
      </c>
      <c r="F3550" t="s">
        <v>6938</v>
      </c>
      <c r="H3550" s="1">
        <v>45772</v>
      </c>
      <c r="I3550" t="s">
        <v>190</v>
      </c>
      <c r="J3550" t="s">
        <v>4</v>
      </c>
      <c r="K3550" t="s">
        <v>1</v>
      </c>
      <c r="L3550" t="s">
        <v>28</v>
      </c>
      <c r="M3550" t="s">
        <v>7747</v>
      </c>
      <c r="N3550">
        <v>6</v>
      </c>
      <c r="O3550" t="s">
        <v>4</v>
      </c>
      <c r="P3550">
        <v>1</v>
      </c>
    </row>
    <row r="3551" spans="1:16" x14ac:dyDescent="0.35">
      <c r="A3551" t="s">
        <v>6939</v>
      </c>
      <c r="B3551" t="s">
        <v>6940</v>
      </c>
      <c r="C3551" t="s">
        <v>1558</v>
      </c>
      <c r="D3551" t="s">
        <v>332</v>
      </c>
      <c r="E3551" t="s">
        <v>1397</v>
      </c>
      <c r="F3551" t="s">
        <v>6941</v>
      </c>
      <c r="H3551" s="1">
        <v>45772</v>
      </c>
      <c r="I3551" t="s">
        <v>190</v>
      </c>
      <c r="J3551" t="s">
        <v>4</v>
      </c>
      <c r="K3551" t="s">
        <v>1</v>
      </c>
      <c r="L3551" t="s">
        <v>28</v>
      </c>
      <c r="M3551" t="s">
        <v>7747</v>
      </c>
      <c r="N3551">
        <v>6</v>
      </c>
      <c r="O3551" t="s">
        <v>4</v>
      </c>
      <c r="P3551">
        <v>1</v>
      </c>
    </row>
    <row r="3552" spans="1:16" x14ac:dyDescent="0.35">
      <c r="A3552" t="s">
        <v>6942</v>
      </c>
      <c r="B3552" t="s">
        <v>4442</v>
      </c>
      <c r="C3552" t="s">
        <v>1402</v>
      </c>
      <c r="D3552" t="s">
        <v>97</v>
      </c>
      <c r="E3552" t="s">
        <v>1397</v>
      </c>
      <c r="F3552" t="s">
        <v>6943</v>
      </c>
      <c r="H3552" s="1">
        <v>45772</v>
      </c>
      <c r="I3552" t="s">
        <v>190</v>
      </c>
      <c r="J3552" t="s">
        <v>4</v>
      </c>
      <c r="K3552" t="s">
        <v>1</v>
      </c>
      <c r="L3552" t="s">
        <v>28</v>
      </c>
      <c r="M3552" t="s">
        <v>7747</v>
      </c>
      <c r="N3552">
        <v>6</v>
      </c>
      <c r="O3552" t="s">
        <v>4</v>
      </c>
      <c r="P3552">
        <v>1</v>
      </c>
    </row>
    <row r="3553" spans="1:16" x14ac:dyDescent="0.35">
      <c r="A3553" t="s">
        <v>6944</v>
      </c>
      <c r="B3553" t="s">
        <v>4340</v>
      </c>
      <c r="C3553" t="s">
        <v>1402</v>
      </c>
      <c r="D3553" t="s">
        <v>97</v>
      </c>
      <c r="E3553" t="s">
        <v>1397</v>
      </c>
      <c r="F3553" t="s">
        <v>6945</v>
      </c>
      <c r="H3553" s="1">
        <v>45772</v>
      </c>
      <c r="I3553" t="s">
        <v>190</v>
      </c>
      <c r="J3553" t="s">
        <v>4</v>
      </c>
      <c r="K3553" t="s">
        <v>1</v>
      </c>
      <c r="L3553" t="s">
        <v>28</v>
      </c>
      <c r="M3553" t="s">
        <v>7747</v>
      </c>
      <c r="N3553">
        <v>6</v>
      </c>
      <c r="O3553" t="s">
        <v>4</v>
      </c>
      <c r="P3553">
        <v>1</v>
      </c>
    </row>
    <row r="3554" spans="1:16" x14ac:dyDescent="0.35">
      <c r="A3554" t="s">
        <v>6944</v>
      </c>
      <c r="B3554" t="s">
        <v>6946</v>
      </c>
      <c r="C3554" t="s">
        <v>1428</v>
      </c>
      <c r="D3554" t="s">
        <v>97</v>
      </c>
      <c r="E3554" t="s">
        <v>1397</v>
      </c>
      <c r="F3554" t="s">
        <v>6947</v>
      </c>
      <c r="G3554">
        <v>45376</v>
      </c>
      <c r="H3554" s="1">
        <v>45772</v>
      </c>
      <c r="I3554" t="s">
        <v>190</v>
      </c>
      <c r="J3554" t="s">
        <v>4</v>
      </c>
      <c r="K3554" t="s">
        <v>1</v>
      </c>
      <c r="L3554" t="s">
        <v>28</v>
      </c>
      <c r="M3554" t="s">
        <v>1428</v>
      </c>
      <c r="N3554">
        <v>6</v>
      </c>
      <c r="O3554" t="s">
        <v>4</v>
      </c>
      <c r="P3554">
        <v>1</v>
      </c>
    </row>
    <row r="3555" spans="1:16" x14ac:dyDescent="0.35">
      <c r="A3555" t="s">
        <v>6948</v>
      </c>
      <c r="B3555" t="s">
        <v>1939</v>
      </c>
      <c r="C3555" t="s">
        <v>1402</v>
      </c>
      <c r="D3555" t="s">
        <v>332</v>
      </c>
      <c r="E3555" t="s">
        <v>1397</v>
      </c>
      <c r="F3555" t="s">
        <v>6949</v>
      </c>
      <c r="H3555" s="1">
        <v>45772</v>
      </c>
      <c r="I3555" t="s">
        <v>190</v>
      </c>
      <c r="J3555" t="s">
        <v>4</v>
      </c>
      <c r="K3555" t="s">
        <v>1</v>
      </c>
      <c r="L3555" t="s">
        <v>28</v>
      </c>
      <c r="M3555" t="s">
        <v>7747</v>
      </c>
      <c r="N3555">
        <v>6</v>
      </c>
      <c r="O3555" t="s">
        <v>4</v>
      </c>
      <c r="P3555">
        <v>1</v>
      </c>
    </row>
    <row r="3556" spans="1:16" x14ac:dyDescent="0.35">
      <c r="A3556" t="s">
        <v>6950</v>
      </c>
      <c r="B3556" t="s">
        <v>4206</v>
      </c>
      <c r="C3556" t="s">
        <v>1402</v>
      </c>
      <c r="D3556" t="s">
        <v>97</v>
      </c>
      <c r="E3556" t="s">
        <v>1397</v>
      </c>
      <c r="F3556" t="s">
        <v>6951</v>
      </c>
      <c r="H3556" s="1">
        <v>45772</v>
      </c>
      <c r="I3556" t="s">
        <v>190</v>
      </c>
      <c r="J3556" t="s">
        <v>4</v>
      </c>
      <c r="K3556" t="s">
        <v>1</v>
      </c>
      <c r="L3556" t="s">
        <v>28</v>
      </c>
      <c r="M3556" t="s">
        <v>7747</v>
      </c>
      <c r="N3556">
        <v>6</v>
      </c>
      <c r="O3556" t="s">
        <v>4</v>
      </c>
      <c r="P3556">
        <v>1</v>
      </c>
    </row>
    <row r="3557" spans="1:16" x14ac:dyDescent="0.35">
      <c r="A3557" t="s">
        <v>6952</v>
      </c>
      <c r="B3557" t="s">
        <v>4118</v>
      </c>
      <c r="C3557" t="s">
        <v>1396</v>
      </c>
      <c r="D3557" t="s">
        <v>97</v>
      </c>
      <c r="E3557" t="s">
        <v>1397</v>
      </c>
      <c r="F3557" t="s">
        <v>6953</v>
      </c>
      <c r="H3557" s="1">
        <v>45772</v>
      </c>
      <c r="I3557" t="s">
        <v>190</v>
      </c>
      <c r="J3557" t="s">
        <v>4</v>
      </c>
      <c r="K3557" t="s">
        <v>1</v>
      </c>
      <c r="L3557" t="s">
        <v>28</v>
      </c>
      <c r="M3557" t="s">
        <v>7747</v>
      </c>
      <c r="N3557">
        <v>6</v>
      </c>
      <c r="O3557" t="s">
        <v>4</v>
      </c>
      <c r="P3557">
        <v>1</v>
      </c>
    </row>
    <row r="3558" spans="1:16" x14ac:dyDescent="0.35">
      <c r="A3558" t="s">
        <v>6954</v>
      </c>
      <c r="B3558" t="s">
        <v>6955</v>
      </c>
      <c r="C3558" t="s">
        <v>1402</v>
      </c>
      <c r="D3558" t="s">
        <v>385</v>
      </c>
      <c r="E3558" t="s">
        <v>1397</v>
      </c>
      <c r="F3558" t="s">
        <v>6956</v>
      </c>
      <c r="H3558" s="1">
        <v>45772</v>
      </c>
      <c r="I3558" t="s">
        <v>190</v>
      </c>
      <c r="J3558" t="s">
        <v>4</v>
      </c>
      <c r="K3558" t="s">
        <v>1</v>
      </c>
      <c r="L3558" t="s">
        <v>28</v>
      </c>
      <c r="M3558" t="s">
        <v>7747</v>
      </c>
      <c r="N3558">
        <v>6</v>
      </c>
      <c r="O3558" t="s">
        <v>4</v>
      </c>
      <c r="P3558">
        <v>1</v>
      </c>
    </row>
    <row r="3559" spans="1:16" x14ac:dyDescent="0.35">
      <c r="A3559" t="s">
        <v>6957</v>
      </c>
      <c r="B3559" t="s">
        <v>4360</v>
      </c>
      <c r="C3559" t="s">
        <v>1396</v>
      </c>
      <c r="D3559" t="s">
        <v>97</v>
      </c>
      <c r="E3559" t="s">
        <v>1397</v>
      </c>
      <c r="F3559" t="s">
        <v>6958</v>
      </c>
      <c r="H3559" s="1">
        <v>45772</v>
      </c>
      <c r="I3559" t="s">
        <v>190</v>
      </c>
      <c r="J3559" t="s">
        <v>4</v>
      </c>
      <c r="K3559" t="s">
        <v>1</v>
      </c>
      <c r="L3559" t="s">
        <v>28</v>
      </c>
      <c r="M3559" t="s">
        <v>7747</v>
      </c>
      <c r="N3559">
        <v>6</v>
      </c>
      <c r="O3559" t="s">
        <v>4</v>
      </c>
      <c r="P3559">
        <v>1</v>
      </c>
    </row>
    <row r="3560" spans="1:16" x14ac:dyDescent="0.35">
      <c r="A3560" t="s">
        <v>6959</v>
      </c>
      <c r="B3560" t="s">
        <v>3407</v>
      </c>
      <c r="C3560" t="s">
        <v>1402</v>
      </c>
      <c r="D3560" t="s">
        <v>97</v>
      </c>
      <c r="E3560" t="s">
        <v>1397</v>
      </c>
      <c r="F3560" t="s">
        <v>6960</v>
      </c>
      <c r="H3560" s="1">
        <v>45772</v>
      </c>
      <c r="I3560" t="s">
        <v>190</v>
      </c>
      <c r="J3560" t="s">
        <v>4</v>
      </c>
      <c r="K3560" t="s">
        <v>1</v>
      </c>
      <c r="L3560" t="s">
        <v>28</v>
      </c>
      <c r="M3560" t="s">
        <v>7747</v>
      </c>
      <c r="N3560">
        <v>6</v>
      </c>
      <c r="O3560" t="s">
        <v>4</v>
      </c>
      <c r="P3560">
        <v>1</v>
      </c>
    </row>
    <row r="3561" spans="1:16" x14ac:dyDescent="0.35">
      <c r="A3561" t="s">
        <v>6961</v>
      </c>
      <c r="B3561" t="s">
        <v>2496</v>
      </c>
      <c r="C3561" t="s">
        <v>1558</v>
      </c>
      <c r="D3561" t="s">
        <v>499</v>
      </c>
      <c r="E3561" t="s">
        <v>1397</v>
      </c>
      <c r="F3561" t="s">
        <v>6962</v>
      </c>
      <c r="H3561" s="1">
        <v>45772</v>
      </c>
      <c r="I3561" t="s">
        <v>190</v>
      </c>
      <c r="J3561" t="s">
        <v>4</v>
      </c>
      <c r="K3561" t="s">
        <v>1</v>
      </c>
      <c r="L3561" t="s">
        <v>28</v>
      </c>
      <c r="M3561" t="s">
        <v>7747</v>
      </c>
      <c r="N3561">
        <v>6</v>
      </c>
      <c r="O3561" t="s">
        <v>4</v>
      </c>
      <c r="P3561">
        <v>1</v>
      </c>
    </row>
    <row r="3562" spans="1:16" x14ac:dyDescent="0.35">
      <c r="A3562" t="s">
        <v>6963</v>
      </c>
      <c r="B3562" t="s">
        <v>4091</v>
      </c>
      <c r="C3562" t="s">
        <v>1396</v>
      </c>
      <c r="D3562" t="s">
        <v>385</v>
      </c>
      <c r="E3562" t="s">
        <v>1397</v>
      </c>
      <c r="F3562" t="s">
        <v>6964</v>
      </c>
      <c r="H3562" s="1">
        <v>45772</v>
      </c>
      <c r="I3562" t="s">
        <v>190</v>
      </c>
      <c r="J3562" t="s">
        <v>4</v>
      </c>
      <c r="K3562" t="s">
        <v>1</v>
      </c>
      <c r="L3562" t="s">
        <v>28</v>
      </c>
      <c r="M3562" t="s">
        <v>7747</v>
      </c>
      <c r="N3562">
        <v>6</v>
      </c>
      <c r="O3562" t="s">
        <v>4</v>
      </c>
      <c r="P3562">
        <v>1</v>
      </c>
    </row>
    <row r="3563" spans="1:16" x14ac:dyDescent="0.35">
      <c r="A3563" t="s">
        <v>3524</v>
      </c>
      <c r="B3563" t="s">
        <v>1941</v>
      </c>
      <c r="C3563" t="s">
        <v>1396</v>
      </c>
      <c r="D3563" t="s">
        <v>385</v>
      </c>
      <c r="E3563" t="s">
        <v>1397</v>
      </c>
      <c r="F3563" t="s">
        <v>6965</v>
      </c>
      <c r="H3563" s="1">
        <v>45772</v>
      </c>
      <c r="I3563" t="s">
        <v>190</v>
      </c>
      <c r="J3563" t="s">
        <v>4</v>
      </c>
      <c r="K3563" t="s">
        <v>1</v>
      </c>
      <c r="L3563" t="s">
        <v>28</v>
      </c>
      <c r="M3563" t="s">
        <v>7747</v>
      </c>
      <c r="N3563">
        <v>6</v>
      </c>
      <c r="O3563" t="s">
        <v>4</v>
      </c>
      <c r="P3563">
        <v>1</v>
      </c>
    </row>
    <row r="3564" spans="1:16" x14ac:dyDescent="0.35">
      <c r="A3564" t="s">
        <v>3524</v>
      </c>
      <c r="B3564" t="s">
        <v>2177</v>
      </c>
      <c r="C3564" t="s">
        <v>1402</v>
      </c>
      <c r="D3564" t="s">
        <v>385</v>
      </c>
      <c r="E3564" t="s">
        <v>1397</v>
      </c>
      <c r="F3564" t="s">
        <v>6966</v>
      </c>
      <c r="H3564" s="1">
        <v>45772</v>
      </c>
      <c r="I3564" t="s">
        <v>190</v>
      </c>
      <c r="J3564" t="s">
        <v>4</v>
      </c>
      <c r="K3564" t="s">
        <v>1</v>
      </c>
      <c r="L3564" t="s">
        <v>28</v>
      </c>
      <c r="M3564" t="s">
        <v>7747</v>
      </c>
      <c r="N3564">
        <v>6</v>
      </c>
      <c r="O3564" t="s">
        <v>4</v>
      </c>
      <c r="P3564">
        <v>1</v>
      </c>
    </row>
    <row r="3565" spans="1:16" x14ac:dyDescent="0.35">
      <c r="A3565" t="s">
        <v>3524</v>
      </c>
      <c r="B3565" t="s">
        <v>2259</v>
      </c>
      <c r="C3565" t="s">
        <v>1402</v>
      </c>
      <c r="D3565" t="s">
        <v>385</v>
      </c>
      <c r="E3565" t="s">
        <v>1397</v>
      </c>
      <c r="F3565" t="s">
        <v>6967</v>
      </c>
      <c r="H3565" s="1">
        <v>45772</v>
      </c>
      <c r="I3565" t="s">
        <v>190</v>
      </c>
      <c r="J3565" t="s">
        <v>4</v>
      </c>
      <c r="K3565" t="s">
        <v>1</v>
      </c>
      <c r="L3565" t="s">
        <v>28</v>
      </c>
      <c r="M3565" t="s">
        <v>7747</v>
      </c>
      <c r="N3565">
        <v>6</v>
      </c>
      <c r="O3565" t="s">
        <v>4</v>
      </c>
      <c r="P3565">
        <v>1</v>
      </c>
    </row>
    <row r="3566" spans="1:16" x14ac:dyDescent="0.35">
      <c r="A3566" t="s">
        <v>6968</v>
      </c>
      <c r="B3566" t="s">
        <v>6969</v>
      </c>
      <c r="C3566" t="s">
        <v>1402</v>
      </c>
      <c r="D3566" t="s">
        <v>385</v>
      </c>
      <c r="E3566" t="s">
        <v>1397</v>
      </c>
      <c r="F3566" t="s">
        <v>6970</v>
      </c>
      <c r="H3566" s="1">
        <v>45772</v>
      </c>
      <c r="I3566" t="s">
        <v>190</v>
      </c>
      <c r="J3566" t="s">
        <v>4</v>
      </c>
      <c r="K3566" t="s">
        <v>1</v>
      </c>
      <c r="L3566" t="s">
        <v>28</v>
      </c>
      <c r="M3566" t="s">
        <v>7747</v>
      </c>
      <c r="N3566">
        <v>6</v>
      </c>
      <c r="O3566" t="s">
        <v>4</v>
      </c>
      <c r="P3566">
        <v>1</v>
      </c>
    </row>
    <row r="3567" spans="1:16" x14ac:dyDescent="0.35">
      <c r="A3567" t="s">
        <v>2138</v>
      </c>
      <c r="B3567" t="s">
        <v>2560</v>
      </c>
      <c r="C3567" t="s">
        <v>1558</v>
      </c>
      <c r="D3567" t="s">
        <v>332</v>
      </c>
      <c r="E3567" t="s">
        <v>1397</v>
      </c>
      <c r="F3567" t="s">
        <v>6971</v>
      </c>
      <c r="H3567" s="1">
        <v>45772</v>
      </c>
      <c r="I3567" t="s">
        <v>190</v>
      </c>
      <c r="J3567" t="s">
        <v>4</v>
      </c>
      <c r="K3567" t="s">
        <v>1</v>
      </c>
      <c r="L3567" t="s">
        <v>28</v>
      </c>
      <c r="M3567" t="s">
        <v>7747</v>
      </c>
      <c r="N3567">
        <v>6</v>
      </c>
      <c r="O3567" t="s">
        <v>4</v>
      </c>
      <c r="P3567">
        <v>1</v>
      </c>
    </row>
    <row r="3568" spans="1:16" x14ac:dyDescent="0.35">
      <c r="A3568" t="s">
        <v>5046</v>
      </c>
      <c r="B3568" t="s">
        <v>1475</v>
      </c>
      <c r="C3568" t="s">
        <v>1402</v>
      </c>
      <c r="D3568" t="s">
        <v>1526</v>
      </c>
      <c r="E3568" t="s">
        <v>1397</v>
      </c>
      <c r="F3568" t="s">
        <v>6972</v>
      </c>
      <c r="H3568" s="1">
        <v>45772</v>
      </c>
      <c r="I3568" t="s">
        <v>190</v>
      </c>
      <c r="J3568" t="s">
        <v>4</v>
      </c>
      <c r="K3568" t="s">
        <v>1</v>
      </c>
      <c r="L3568" t="s">
        <v>28</v>
      </c>
      <c r="M3568" t="s">
        <v>7747</v>
      </c>
      <c r="N3568">
        <v>6</v>
      </c>
      <c r="O3568" t="s">
        <v>4</v>
      </c>
      <c r="P3568">
        <v>1</v>
      </c>
    </row>
    <row r="3569" spans="1:16" x14ac:dyDescent="0.35">
      <c r="A3569" t="s">
        <v>6973</v>
      </c>
      <c r="B3569" t="s">
        <v>6974</v>
      </c>
      <c r="C3569" t="s">
        <v>1402</v>
      </c>
      <c r="D3569" t="s">
        <v>97</v>
      </c>
      <c r="E3569" t="s">
        <v>1397</v>
      </c>
      <c r="F3569" t="s">
        <v>6975</v>
      </c>
      <c r="H3569" s="1">
        <v>45772</v>
      </c>
      <c r="I3569" t="s">
        <v>190</v>
      </c>
      <c r="J3569" t="s">
        <v>4</v>
      </c>
      <c r="K3569" t="s">
        <v>1</v>
      </c>
      <c r="L3569" t="s">
        <v>28</v>
      </c>
      <c r="M3569" t="s">
        <v>7747</v>
      </c>
      <c r="N3569">
        <v>6</v>
      </c>
      <c r="O3569" t="s">
        <v>4</v>
      </c>
      <c r="P3569">
        <v>1</v>
      </c>
    </row>
    <row r="3570" spans="1:16" x14ac:dyDescent="0.35">
      <c r="A3570" t="s">
        <v>6973</v>
      </c>
      <c r="B3570" t="s">
        <v>2499</v>
      </c>
      <c r="C3570" t="s">
        <v>1428</v>
      </c>
      <c r="D3570" t="s">
        <v>97</v>
      </c>
      <c r="E3570" t="s">
        <v>1397</v>
      </c>
      <c r="F3570" t="s">
        <v>6976</v>
      </c>
      <c r="G3570">
        <v>45198</v>
      </c>
      <c r="H3570" s="1">
        <v>45772</v>
      </c>
      <c r="I3570" t="s">
        <v>190</v>
      </c>
      <c r="J3570" t="s">
        <v>4</v>
      </c>
      <c r="K3570" t="s">
        <v>1</v>
      </c>
      <c r="L3570" t="s">
        <v>28</v>
      </c>
      <c r="M3570" t="s">
        <v>1428</v>
      </c>
      <c r="N3570">
        <v>6</v>
      </c>
      <c r="O3570" t="s">
        <v>4</v>
      </c>
      <c r="P3570">
        <v>1</v>
      </c>
    </row>
    <row r="3571" spans="1:16" x14ac:dyDescent="0.35">
      <c r="A3571" t="s">
        <v>6973</v>
      </c>
      <c r="B3571" t="s">
        <v>3534</v>
      </c>
      <c r="C3571" t="s">
        <v>1472</v>
      </c>
      <c r="D3571" t="s">
        <v>97</v>
      </c>
      <c r="E3571" t="s">
        <v>1397</v>
      </c>
      <c r="F3571" t="s">
        <v>6977</v>
      </c>
      <c r="G3571">
        <v>43812</v>
      </c>
      <c r="H3571" s="1">
        <v>45772</v>
      </c>
      <c r="I3571" t="s">
        <v>190</v>
      </c>
      <c r="J3571" t="s">
        <v>4</v>
      </c>
      <c r="K3571" t="s">
        <v>1</v>
      </c>
      <c r="L3571" t="s">
        <v>28</v>
      </c>
      <c r="M3571" t="s">
        <v>1472</v>
      </c>
      <c r="N3571">
        <v>6</v>
      </c>
      <c r="O3571" t="s">
        <v>4</v>
      </c>
      <c r="P3571">
        <v>1</v>
      </c>
    </row>
    <row r="3572" spans="1:16" x14ac:dyDescent="0.35">
      <c r="A3572" t="s">
        <v>6978</v>
      </c>
      <c r="B3572" t="s">
        <v>6979</v>
      </c>
      <c r="C3572" t="s">
        <v>1402</v>
      </c>
      <c r="D3572" t="s">
        <v>97</v>
      </c>
      <c r="E3572" t="s">
        <v>1397</v>
      </c>
      <c r="F3572" t="s">
        <v>6980</v>
      </c>
      <c r="H3572" s="1">
        <v>45772</v>
      </c>
      <c r="I3572" t="s">
        <v>190</v>
      </c>
      <c r="J3572" t="s">
        <v>4</v>
      </c>
      <c r="K3572" t="s">
        <v>1</v>
      </c>
      <c r="L3572" t="s">
        <v>28</v>
      </c>
      <c r="M3572" t="s">
        <v>7747</v>
      </c>
      <c r="N3572">
        <v>6</v>
      </c>
      <c r="O3572" t="s">
        <v>4</v>
      </c>
      <c r="P3572">
        <v>1</v>
      </c>
    </row>
    <row r="3573" spans="1:16" x14ac:dyDescent="0.35">
      <c r="A3573" t="s">
        <v>6978</v>
      </c>
      <c r="B3573" t="s">
        <v>6981</v>
      </c>
      <c r="C3573" t="s">
        <v>1472</v>
      </c>
      <c r="D3573" t="s">
        <v>97</v>
      </c>
      <c r="E3573" t="s">
        <v>1397</v>
      </c>
      <c r="F3573" t="s">
        <v>6982</v>
      </c>
      <c r="G3573">
        <v>42745</v>
      </c>
      <c r="H3573" s="1">
        <v>45772</v>
      </c>
      <c r="I3573" t="s">
        <v>190</v>
      </c>
      <c r="J3573" t="s">
        <v>4</v>
      </c>
      <c r="K3573" t="s">
        <v>1</v>
      </c>
      <c r="L3573" t="s">
        <v>28</v>
      </c>
      <c r="M3573" t="s">
        <v>1472</v>
      </c>
      <c r="N3573">
        <v>6</v>
      </c>
      <c r="O3573" t="s">
        <v>4</v>
      </c>
      <c r="P3573">
        <v>1</v>
      </c>
    </row>
    <row r="3574" spans="1:16" x14ac:dyDescent="0.35">
      <c r="A3574" t="s">
        <v>6978</v>
      </c>
      <c r="B3574" t="s">
        <v>6983</v>
      </c>
      <c r="C3574" t="s">
        <v>1402</v>
      </c>
      <c r="D3574" t="s">
        <v>97</v>
      </c>
      <c r="E3574" t="s">
        <v>1397</v>
      </c>
      <c r="F3574" t="s">
        <v>6984</v>
      </c>
      <c r="H3574" s="1">
        <v>45772</v>
      </c>
      <c r="I3574" t="s">
        <v>190</v>
      </c>
      <c r="J3574" t="s">
        <v>4</v>
      </c>
      <c r="K3574" t="s">
        <v>1</v>
      </c>
      <c r="L3574" t="s">
        <v>28</v>
      </c>
      <c r="M3574" t="s">
        <v>7747</v>
      </c>
      <c r="N3574">
        <v>6</v>
      </c>
      <c r="O3574" t="s">
        <v>4</v>
      </c>
      <c r="P3574">
        <v>1</v>
      </c>
    </row>
    <row r="3575" spans="1:16" x14ac:dyDescent="0.35">
      <c r="A3575" t="s">
        <v>6985</v>
      </c>
      <c r="B3575" t="s">
        <v>3511</v>
      </c>
      <c r="C3575" t="s">
        <v>1396</v>
      </c>
      <c r="D3575" t="s">
        <v>97</v>
      </c>
      <c r="E3575" t="s">
        <v>1397</v>
      </c>
      <c r="F3575" t="s">
        <v>6986</v>
      </c>
      <c r="H3575" s="1">
        <v>45772</v>
      </c>
      <c r="I3575" t="s">
        <v>190</v>
      </c>
      <c r="J3575" t="s">
        <v>4</v>
      </c>
      <c r="K3575" t="s">
        <v>1</v>
      </c>
      <c r="L3575" t="s">
        <v>28</v>
      </c>
      <c r="M3575" t="s">
        <v>7747</v>
      </c>
      <c r="N3575">
        <v>6</v>
      </c>
      <c r="O3575" t="s">
        <v>4</v>
      </c>
      <c r="P3575">
        <v>1</v>
      </c>
    </row>
    <row r="3576" spans="1:16" x14ac:dyDescent="0.35">
      <c r="A3576" t="s">
        <v>6987</v>
      </c>
      <c r="B3576" t="s">
        <v>3020</v>
      </c>
      <c r="C3576" t="s">
        <v>1472</v>
      </c>
      <c r="D3576" t="s">
        <v>332</v>
      </c>
      <c r="E3576" t="s">
        <v>1397</v>
      </c>
      <c r="F3576" t="s">
        <v>6988</v>
      </c>
      <c r="G3576" t="s">
        <v>6989</v>
      </c>
      <c r="H3576" s="1">
        <v>45772</v>
      </c>
      <c r="I3576" t="s">
        <v>190</v>
      </c>
      <c r="J3576" t="s">
        <v>4</v>
      </c>
      <c r="K3576" t="s">
        <v>1</v>
      </c>
      <c r="L3576" t="s">
        <v>28</v>
      </c>
      <c r="M3576" t="s">
        <v>1472</v>
      </c>
      <c r="N3576">
        <v>6</v>
      </c>
      <c r="O3576" t="s">
        <v>4</v>
      </c>
      <c r="P3576">
        <v>1</v>
      </c>
    </row>
    <row r="3577" spans="1:16" x14ac:dyDescent="0.35">
      <c r="A3577" t="s">
        <v>6987</v>
      </c>
      <c r="B3577" t="s">
        <v>2189</v>
      </c>
      <c r="C3577" t="s">
        <v>1402</v>
      </c>
      <c r="D3577" t="s">
        <v>332</v>
      </c>
      <c r="E3577" t="s">
        <v>1397</v>
      </c>
      <c r="F3577" t="s">
        <v>6990</v>
      </c>
      <c r="H3577" s="1">
        <v>45772</v>
      </c>
      <c r="I3577" t="s">
        <v>190</v>
      </c>
      <c r="J3577" t="s">
        <v>4</v>
      </c>
      <c r="K3577" t="s">
        <v>1</v>
      </c>
      <c r="L3577" t="s">
        <v>28</v>
      </c>
      <c r="M3577" t="s">
        <v>7747</v>
      </c>
      <c r="N3577">
        <v>6</v>
      </c>
      <c r="O3577" t="s">
        <v>4</v>
      </c>
      <c r="P3577">
        <v>1</v>
      </c>
    </row>
    <row r="3578" spans="1:16" x14ac:dyDescent="0.35">
      <c r="A3578" t="s">
        <v>6991</v>
      </c>
      <c r="B3578" t="s">
        <v>3700</v>
      </c>
      <c r="C3578" t="s">
        <v>1396</v>
      </c>
      <c r="D3578" t="s">
        <v>97</v>
      </c>
      <c r="E3578" t="s">
        <v>1397</v>
      </c>
      <c r="F3578" t="s">
        <v>6992</v>
      </c>
      <c r="H3578" s="1">
        <v>45772</v>
      </c>
      <c r="I3578" t="s">
        <v>190</v>
      </c>
      <c r="J3578" t="s">
        <v>4</v>
      </c>
      <c r="K3578" t="s">
        <v>1</v>
      </c>
      <c r="L3578" t="s">
        <v>28</v>
      </c>
      <c r="M3578" t="s">
        <v>7747</v>
      </c>
      <c r="N3578">
        <v>6</v>
      </c>
      <c r="O3578" t="s">
        <v>4</v>
      </c>
      <c r="P3578">
        <v>1</v>
      </c>
    </row>
    <row r="3579" spans="1:16" x14ac:dyDescent="0.35">
      <c r="A3579" t="s">
        <v>6993</v>
      </c>
      <c r="B3579" t="s">
        <v>6994</v>
      </c>
      <c r="C3579" t="s">
        <v>1396</v>
      </c>
      <c r="D3579" t="s">
        <v>97</v>
      </c>
      <c r="E3579" t="s">
        <v>1397</v>
      </c>
      <c r="F3579" t="s">
        <v>6995</v>
      </c>
      <c r="H3579" s="1">
        <v>45772</v>
      </c>
      <c r="I3579" t="s">
        <v>190</v>
      </c>
      <c r="J3579" t="s">
        <v>4</v>
      </c>
      <c r="K3579" t="s">
        <v>1</v>
      </c>
      <c r="L3579" t="s">
        <v>28</v>
      </c>
      <c r="M3579" t="s">
        <v>7747</v>
      </c>
      <c r="N3579">
        <v>6</v>
      </c>
      <c r="O3579" t="s">
        <v>4</v>
      </c>
      <c r="P3579">
        <v>1</v>
      </c>
    </row>
    <row r="3580" spans="1:16" x14ac:dyDescent="0.35">
      <c r="A3580" t="s">
        <v>6996</v>
      </c>
      <c r="B3580" t="s">
        <v>3463</v>
      </c>
      <c r="C3580" t="s">
        <v>1396</v>
      </c>
      <c r="D3580" t="s">
        <v>97</v>
      </c>
      <c r="E3580" t="s">
        <v>1397</v>
      </c>
      <c r="F3580" t="s">
        <v>6997</v>
      </c>
      <c r="H3580" s="1">
        <v>45772</v>
      </c>
      <c r="I3580" t="s">
        <v>190</v>
      </c>
      <c r="J3580" t="s">
        <v>4</v>
      </c>
      <c r="K3580" t="s">
        <v>1</v>
      </c>
      <c r="L3580" t="s">
        <v>28</v>
      </c>
      <c r="M3580" t="s">
        <v>7747</v>
      </c>
      <c r="N3580">
        <v>6</v>
      </c>
      <c r="O3580" t="s">
        <v>4</v>
      </c>
      <c r="P3580">
        <v>1</v>
      </c>
    </row>
    <row r="3581" spans="1:16" x14ac:dyDescent="0.35">
      <c r="A3581" t="s">
        <v>6998</v>
      </c>
      <c r="B3581" t="s">
        <v>4254</v>
      </c>
      <c r="C3581" t="s">
        <v>1396</v>
      </c>
      <c r="D3581" t="s">
        <v>97</v>
      </c>
      <c r="E3581" t="s">
        <v>1397</v>
      </c>
      <c r="F3581" t="s">
        <v>6999</v>
      </c>
      <c r="H3581" s="1">
        <v>45772</v>
      </c>
      <c r="I3581" t="s">
        <v>190</v>
      </c>
      <c r="J3581" t="s">
        <v>4</v>
      </c>
      <c r="K3581" t="s">
        <v>1</v>
      </c>
      <c r="L3581" t="s">
        <v>28</v>
      </c>
      <c r="M3581" t="s">
        <v>7747</v>
      </c>
      <c r="N3581">
        <v>6</v>
      </c>
      <c r="O3581" t="s">
        <v>4</v>
      </c>
      <c r="P3581">
        <v>1</v>
      </c>
    </row>
    <row r="3582" spans="1:16" x14ac:dyDescent="0.35">
      <c r="A3582" t="s">
        <v>7000</v>
      </c>
      <c r="B3582" t="s">
        <v>7001</v>
      </c>
      <c r="C3582" t="s">
        <v>1396</v>
      </c>
      <c r="D3582" t="s">
        <v>97</v>
      </c>
      <c r="E3582" t="s">
        <v>1397</v>
      </c>
      <c r="F3582" t="s">
        <v>7002</v>
      </c>
      <c r="H3582" s="1">
        <v>45772</v>
      </c>
      <c r="I3582" t="s">
        <v>190</v>
      </c>
      <c r="J3582" t="s">
        <v>4</v>
      </c>
      <c r="K3582" t="s">
        <v>1</v>
      </c>
      <c r="L3582" t="s">
        <v>28</v>
      </c>
      <c r="M3582" t="s">
        <v>7747</v>
      </c>
      <c r="N3582">
        <v>6</v>
      </c>
      <c r="O3582" t="s">
        <v>4</v>
      </c>
      <c r="P3582">
        <v>1</v>
      </c>
    </row>
    <row r="3583" spans="1:16" x14ac:dyDescent="0.35">
      <c r="A3583" t="s">
        <v>7000</v>
      </c>
      <c r="B3583" t="s">
        <v>2514</v>
      </c>
      <c r="C3583" t="s">
        <v>1396</v>
      </c>
      <c r="D3583" t="s">
        <v>97</v>
      </c>
      <c r="E3583" t="s">
        <v>1397</v>
      </c>
      <c r="F3583" t="s">
        <v>7003</v>
      </c>
      <c r="H3583" s="1">
        <v>45772</v>
      </c>
      <c r="I3583" t="s">
        <v>190</v>
      </c>
      <c r="J3583" t="s">
        <v>4</v>
      </c>
      <c r="K3583" t="s">
        <v>1</v>
      </c>
      <c r="L3583" t="s">
        <v>28</v>
      </c>
      <c r="M3583" t="s">
        <v>7747</v>
      </c>
      <c r="N3583">
        <v>6</v>
      </c>
      <c r="O3583" t="s">
        <v>4</v>
      </c>
      <c r="P3583">
        <v>1</v>
      </c>
    </row>
    <row r="3584" spans="1:16" x14ac:dyDescent="0.35">
      <c r="A3584" t="s">
        <v>7000</v>
      </c>
      <c r="B3584" t="s">
        <v>1639</v>
      </c>
      <c r="C3584" t="s">
        <v>1402</v>
      </c>
      <c r="D3584" t="s">
        <v>97</v>
      </c>
      <c r="E3584" t="s">
        <v>1397</v>
      </c>
      <c r="F3584" t="s">
        <v>7004</v>
      </c>
      <c r="H3584" s="1">
        <v>45772</v>
      </c>
      <c r="I3584" t="s">
        <v>190</v>
      </c>
      <c r="J3584" t="s">
        <v>4</v>
      </c>
      <c r="K3584" t="s">
        <v>1</v>
      </c>
      <c r="L3584" t="s">
        <v>28</v>
      </c>
      <c r="M3584" t="s">
        <v>7747</v>
      </c>
      <c r="N3584">
        <v>6</v>
      </c>
      <c r="O3584" t="s">
        <v>4</v>
      </c>
      <c r="P3584">
        <v>1</v>
      </c>
    </row>
    <row r="3585" spans="1:16" x14ac:dyDescent="0.35">
      <c r="A3585" t="s">
        <v>7005</v>
      </c>
      <c r="B3585" t="s">
        <v>5034</v>
      </c>
      <c r="C3585" t="s">
        <v>1558</v>
      </c>
      <c r="D3585" t="s">
        <v>332</v>
      </c>
      <c r="E3585" t="s">
        <v>1397</v>
      </c>
      <c r="F3585" t="s">
        <v>7006</v>
      </c>
      <c r="H3585" s="1">
        <v>45772</v>
      </c>
      <c r="I3585" t="s">
        <v>190</v>
      </c>
      <c r="J3585" t="s">
        <v>4</v>
      </c>
      <c r="K3585" t="s">
        <v>1</v>
      </c>
      <c r="L3585" t="s">
        <v>28</v>
      </c>
      <c r="M3585" t="s">
        <v>7747</v>
      </c>
      <c r="N3585">
        <v>6</v>
      </c>
      <c r="O3585" t="s">
        <v>4</v>
      </c>
      <c r="P3585">
        <v>1</v>
      </c>
    </row>
    <row r="3586" spans="1:16" x14ac:dyDescent="0.35">
      <c r="A3586" t="s">
        <v>7007</v>
      </c>
      <c r="B3586" t="s">
        <v>1811</v>
      </c>
      <c r="C3586" t="s">
        <v>1396</v>
      </c>
      <c r="D3586" t="s">
        <v>97</v>
      </c>
      <c r="E3586" t="s">
        <v>1397</v>
      </c>
      <c r="F3586" t="s">
        <v>7008</v>
      </c>
      <c r="H3586" s="1">
        <v>45772</v>
      </c>
      <c r="I3586" t="s">
        <v>190</v>
      </c>
      <c r="J3586" t="s">
        <v>4</v>
      </c>
      <c r="K3586" t="s">
        <v>1</v>
      </c>
      <c r="L3586" t="s">
        <v>28</v>
      </c>
      <c r="M3586" t="s">
        <v>7747</v>
      </c>
      <c r="N3586">
        <v>6</v>
      </c>
      <c r="O3586" t="s">
        <v>4</v>
      </c>
      <c r="P3586">
        <v>1</v>
      </c>
    </row>
    <row r="3587" spans="1:16" x14ac:dyDescent="0.35">
      <c r="A3587" t="s">
        <v>7009</v>
      </c>
      <c r="B3587" t="s">
        <v>3750</v>
      </c>
      <c r="C3587" t="s">
        <v>1402</v>
      </c>
      <c r="D3587" t="s">
        <v>385</v>
      </c>
      <c r="E3587" t="s">
        <v>1397</v>
      </c>
      <c r="F3587" t="s">
        <v>7010</v>
      </c>
      <c r="H3587" s="1">
        <v>45772</v>
      </c>
      <c r="I3587" t="s">
        <v>190</v>
      </c>
      <c r="J3587" t="s">
        <v>4</v>
      </c>
      <c r="K3587" t="s">
        <v>1</v>
      </c>
      <c r="L3587" t="s">
        <v>28</v>
      </c>
      <c r="M3587" t="s">
        <v>7747</v>
      </c>
      <c r="N3587">
        <v>6</v>
      </c>
      <c r="O3587" t="s">
        <v>4</v>
      </c>
      <c r="P3587">
        <v>1</v>
      </c>
    </row>
    <row r="3588" spans="1:16" x14ac:dyDescent="0.35">
      <c r="A3588" t="s">
        <v>7009</v>
      </c>
      <c r="B3588" t="s">
        <v>2042</v>
      </c>
      <c r="C3588" t="s">
        <v>1402</v>
      </c>
      <c r="D3588" t="s">
        <v>385</v>
      </c>
      <c r="E3588" t="s">
        <v>1397</v>
      </c>
      <c r="F3588" t="s">
        <v>7011</v>
      </c>
      <c r="H3588" s="1">
        <v>45772</v>
      </c>
      <c r="I3588" t="s">
        <v>190</v>
      </c>
      <c r="J3588" t="s">
        <v>4</v>
      </c>
      <c r="K3588" t="s">
        <v>1</v>
      </c>
      <c r="L3588" t="s">
        <v>28</v>
      </c>
      <c r="M3588" t="s">
        <v>7747</v>
      </c>
      <c r="N3588">
        <v>6</v>
      </c>
      <c r="O3588" t="s">
        <v>4</v>
      </c>
      <c r="P3588">
        <v>1</v>
      </c>
    </row>
    <row r="3589" spans="1:16" x14ac:dyDescent="0.35">
      <c r="A3589" t="s">
        <v>7012</v>
      </c>
      <c r="B3589" t="s">
        <v>3361</v>
      </c>
      <c r="C3589" t="s">
        <v>1402</v>
      </c>
      <c r="D3589" t="s">
        <v>97</v>
      </c>
      <c r="E3589" t="s">
        <v>1397</v>
      </c>
      <c r="F3589" t="s">
        <v>7013</v>
      </c>
      <c r="H3589" s="1">
        <v>45772</v>
      </c>
      <c r="I3589" t="s">
        <v>190</v>
      </c>
      <c r="J3589" t="s">
        <v>4</v>
      </c>
      <c r="K3589" t="s">
        <v>1</v>
      </c>
      <c r="L3589" t="s">
        <v>28</v>
      </c>
      <c r="M3589" t="s">
        <v>7747</v>
      </c>
      <c r="N3589">
        <v>6</v>
      </c>
      <c r="O3589" t="s">
        <v>4</v>
      </c>
      <c r="P3589">
        <v>1</v>
      </c>
    </row>
    <row r="3590" spans="1:16" x14ac:dyDescent="0.35">
      <c r="A3590" t="s">
        <v>7014</v>
      </c>
      <c r="B3590" t="s">
        <v>1911</v>
      </c>
      <c r="C3590" t="s">
        <v>1396</v>
      </c>
      <c r="D3590" t="s">
        <v>385</v>
      </c>
      <c r="E3590" t="s">
        <v>1397</v>
      </c>
      <c r="F3590" t="s">
        <v>7015</v>
      </c>
      <c r="H3590" s="1">
        <v>45772</v>
      </c>
      <c r="I3590" t="s">
        <v>190</v>
      </c>
      <c r="J3590" t="s">
        <v>4</v>
      </c>
      <c r="K3590" t="s">
        <v>1</v>
      </c>
      <c r="L3590" t="s">
        <v>28</v>
      </c>
      <c r="M3590" t="s">
        <v>7747</v>
      </c>
      <c r="N3590">
        <v>6</v>
      </c>
      <c r="O3590" t="s">
        <v>4</v>
      </c>
      <c r="P3590">
        <v>1</v>
      </c>
    </row>
    <row r="3591" spans="1:16" x14ac:dyDescent="0.35">
      <c r="A3591" t="s">
        <v>7016</v>
      </c>
      <c r="B3591" t="s">
        <v>1911</v>
      </c>
      <c r="C3591" t="s">
        <v>1402</v>
      </c>
      <c r="D3591" t="s">
        <v>1526</v>
      </c>
      <c r="E3591" t="s">
        <v>1397</v>
      </c>
      <c r="F3591" t="s">
        <v>7017</v>
      </c>
      <c r="H3591" s="1">
        <v>45772</v>
      </c>
      <c r="I3591" t="s">
        <v>190</v>
      </c>
      <c r="J3591" t="s">
        <v>4</v>
      </c>
      <c r="K3591" t="s">
        <v>1</v>
      </c>
      <c r="L3591" t="s">
        <v>28</v>
      </c>
      <c r="M3591" t="s">
        <v>7747</v>
      </c>
      <c r="N3591">
        <v>6</v>
      </c>
      <c r="O3591" t="s">
        <v>4</v>
      </c>
      <c r="P3591">
        <v>1</v>
      </c>
    </row>
    <row r="3592" spans="1:16" x14ac:dyDescent="0.35">
      <c r="A3592" t="s">
        <v>7018</v>
      </c>
      <c r="B3592" t="s">
        <v>7019</v>
      </c>
      <c r="C3592" t="s">
        <v>1396</v>
      </c>
      <c r="D3592" t="s">
        <v>97</v>
      </c>
      <c r="E3592" t="s">
        <v>1397</v>
      </c>
      <c r="F3592" t="s">
        <v>7020</v>
      </c>
      <c r="H3592" s="1">
        <v>45772</v>
      </c>
      <c r="I3592" t="s">
        <v>190</v>
      </c>
      <c r="J3592" t="s">
        <v>4</v>
      </c>
      <c r="K3592" t="s">
        <v>1</v>
      </c>
      <c r="L3592" t="s">
        <v>28</v>
      </c>
      <c r="M3592" t="s">
        <v>7747</v>
      </c>
      <c r="N3592">
        <v>6</v>
      </c>
      <c r="O3592" t="s">
        <v>4</v>
      </c>
      <c r="P3592">
        <v>1</v>
      </c>
    </row>
    <row r="3593" spans="1:16" x14ac:dyDescent="0.35">
      <c r="A3593" t="s">
        <v>7021</v>
      </c>
      <c r="B3593" t="s">
        <v>7022</v>
      </c>
      <c r="C3593" t="s">
        <v>1402</v>
      </c>
      <c r="D3593" t="s">
        <v>1212</v>
      </c>
      <c r="E3593" t="s">
        <v>1397</v>
      </c>
      <c r="F3593" t="s">
        <v>7023</v>
      </c>
      <c r="H3593" s="1">
        <v>45772</v>
      </c>
      <c r="I3593" t="s">
        <v>190</v>
      </c>
      <c r="J3593" t="s">
        <v>4</v>
      </c>
      <c r="K3593" t="s">
        <v>1</v>
      </c>
      <c r="L3593" t="s">
        <v>28</v>
      </c>
      <c r="M3593" t="s">
        <v>7747</v>
      </c>
      <c r="N3593">
        <v>6</v>
      </c>
      <c r="O3593" t="s">
        <v>4</v>
      </c>
      <c r="P3593">
        <v>1</v>
      </c>
    </row>
    <row r="3594" spans="1:16" x14ac:dyDescent="0.35">
      <c r="A3594" t="s">
        <v>7024</v>
      </c>
      <c r="B3594" t="s">
        <v>2920</v>
      </c>
      <c r="C3594" t="s">
        <v>1402</v>
      </c>
      <c r="D3594" t="s">
        <v>385</v>
      </c>
      <c r="E3594" t="s">
        <v>1397</v>
      </c>
      <c r="F3594" t="s">
        <v>7025</v>
      </c>
      <c r="H3594" s="1">
        <v>45772</v>
      </c>
      <c r="I3594" t="s">
        <v>190</v>
      </c>
      <c r="J3594" t="s">
        <v>4</v>
      </c>
      <c r="K3594" t="s">
        <v>1</v>
      </c>
      <c r="L3594" t="s">
        <v>28</v>
      </c>
      <c r="M3594" t="s">
        <v>7747</v>
      </c>
      <c r="N3594">
        <v>6</v>
      </c>
      <c r="O3594" t="s">
        <v>4</v>
      </c>
      <c r="P3594">
        <v>1</v>
      </c>
    </row>
    <row r="3595" spans="1:16" x14ac:dyDescent="0.35">
      <c r="A3595" t="s">
        <v>7024</v>
      </c>
      <c r="B3595" t="s">
        <v>1831</v>
      </c>
      <c r="C3595" t="s">
        <v>1402</v>
      </c>
      <c r="D3595" t="s">
        <v>385</v>
      </c>
      <c r="E3595" t="s">
        <v>1397</v>
      </c>
      <c r="F3595" t="s">
        <v>7026</v>
      </c>
      <c r="H3595" s="1">
        <v>45772</v>
      </c>
      <c r="I3595" t="s">
        <v>190</v>
      </c>
      <c r="J3595" t="s">
        <v>4</v>
      </c>
      <c r="K3595" t="s">
        <v>1</v>
      </c>
      <c r="L3595" t="s">
        <v>28</v>
      </c>
      <c r="M3595" t="s">
        <v>7747</v>
      </c>
      <c r="N3595">
        <v>6</v>
      </c>
      <c r="O3595" t="s">
        <v>4</v>
      </c>
      <c r="P3595">
        <v>1</v>
      </c>
    </row>
    <row r="3596" spans="1:16" x14ac:dyDescent="0.35">
      <c r="A3596" t="s">
        <v>7027</v>
      </c>
      <c r="B3596" t="s">
        <v>2501</v>
      </c>
      <c r="C3596" t="s">
        <v>1396</v>
      </c>
      <c r="D3596" t="s">
        <v>97</v>
      </c>
      <c r="E3596" t="s">
        <v>1397</v>
      </c>
      <c r="F3596" t="s">
        <v>7028</v>
      </c>
      <c r="H3596" s="1">
        <v>45772</v>
      </c>
      <c r="I3596" t="s">
        <v>190</v>
      </c>
      <c r="J3596" t="s">
        <v>4</v>
      </c>
      <c r="K3596" t="s">
        <v>1</v>
      </c>
      <c r="L3596" t="s">
        <v>28</v>
      </c>
      <c r="M3596" t="s">
        <v>7747</v>
      </c>
      <c r="N3596">
        <v>6</v>
      </c>
      <c r="O3596" t="s">
        <v>4</v>
      </c>
      <c r="P3596">
        <v>1</v>
      </c>
    </row>
    <row r="3597" spans="1:16" x14ac:dyDescent="0.35">
      <c r="A3597" t="s">
        <v>7029</v>
      </c>
      <c r="B3597" t="s">
        <v>1481</v>
      </c>
      <c r="C3597" t="s">
        <v>1558</v>
      </c>
      <c r="D3597" t="s">
        <v>332</v>
      </c>
      <c r="E3597" t="s">
        <v>1397</v>
      </c>
      <c r="F3597" t="s">
        <v>7030</v>
      </c>
      <c r="H3597" s="1">
        <v>45772</v>
      </c>
      <c r="I3597" t="s">
        <v>190</v>
      </c>
      <c r="J3597" t="s">
        <v>4</v>
      </c>
      <c r="K3597" t="s">
        <v>1</v>
      </c>
      <c r="L3597" t="s">
        <v>28</v>
      </c>
      <c r="M3597" t="s">
        <v>7747</v>
      </c>
      <c r="N3597">
        <v>6</v>
      </c>
      <c r="O3597" t="s">
        <v>4</v>
      </c>
      <c r="P3597">
        <v>1</v>
      </c>
    </row>
    <row r="3598" spans="1:16" x14ac:dyDescent="0.35">
      <c r="A3598" t="s">
        <v>7031</v>
      </c>
      <c r="B3598" t="s">
        <v>3361</v>
      </c>
      <c r="C3598" t="s">
        <v>1402</v>
      </c>
      <c r="D3598" t="s">
        <v>97</v>
      </c>
      <c r="E3598" t="s">
        <v>1397</v>
      </c>
      <c r="F3598" t="s">
        <v>7032</v>
      </c>
      <c r="H3598" s="1">
        <v>45772</v>
      </c>
      <c r="I3598" t="s">
        <v>190</v>
      </c>
      <c r="J3598" t="s">
        <v>4</v>
      </c>
      <c r="K3598" t="s">
        <v>1</v>
      </c>
      <c r="L3598" t="s">
        <v>28</v>
      </c>
      <c r="M3598" t="s">
        <v>7747</v>
      </c>
      <c r="N3598">
        <v>6</v>
      </c>
      <c r="O3598" t="s">
        <v>4</v>
      </c>
      <c r="P3598">
        <v>1</v>
      </c>
    </row>
    <row r="3599" spans="1:16" x14ac:dyDescent="0.35">
      <c r="A3599" t="s">
        <v>7031</v>
      </c>
      <c r="B3599" t="s">
        <v>4386</v>
      </c>
      <c r="C3599" t="s">
        <v>1472</v>
      </c>
      <c r="D3599" t="s">
        <v>97</v>
      </c>
      <c r="E3599" t="s">
        <v>1397</v>
      </c>
      <c r="F3599" t="s">
        <v>7033</v>
      </c>
      <c r="G3599">
        <v>44776</v>
      </c>
      <c r="H3599" s="1">
        <v>45772</v>
      </c>
      <c r="I3599" t="s">
        <v>190</v>
      </c>
      <c r="J3599" t="s">
        <v>4</v>
      </c>
      <c r="K3599" t="s">
        <v>1</v>
      </c>
      <c r="L3599" t="s">
        <v>28</v>
      </c>
      <c r="M3599" t="s">
        <v>1472</v>
      </c>
      <c r="N3599">
        <v>6</v>
      </c>
      <c r="O3599" t="s">
        <v>4</v>
      </c>
      <c r="P3599">
        <v>1</v>
      </c>
    </row>
    <row r="3600" spans="1:16" x14ac:dyDescent="0.35">
      <c r="A3600" t="s">
        <v>7031</v>
      </c>
      <c r="B3600" t="s">
        <v>6271</v>
      </c>
      <c r="C3600" t="s">
        <v>1472</v>
      </c>
      <c r="D3600" t="s">
        <v>97</v>
      </c>
      <c r="E3600" t="s">
        <v>1397</v>
      </c>
      <c r="F3600" t="s">
        <v>7034</v>
      </c>
      <c r="G3600">
        <v>43814</v>
      </c>
      <c r="H3600" s="1">
        <v>45772</v>
      </c>
      <c r="I3600" t="s">
        <v>190</v>
      </c>
      <c r="J3600" t="s">
        <v>4</v>
      </c>
      <c r="K3600" t="s">
        <v>1</v>
      </c>
      <c r="L3600" t="s">
        <v>28</v>
      </c>
      <c r="M3600" t="s">
        <v>1472</v>
      </c>
      <c r="N3600">
        <v>6</v>
      </c>
      <c r="O3600" t="s">
        <v>4</v>
      </c>
      <c r="P3600">
        <v>1</v>
      </c>
    </row>
    <row r="3601" spans="1:16" x14ac:dyDescent="0.35">
      <c r="A3601" t="s">
        <v>7035</v>
      </c>
      <c r="B3601" t="s">
        <v>7036</v>
      </c>
      <c r="C3601" t="s">
        <v>1396</v>
      </c>
      <c r="D3601" t="s">
        <v>385</v>
      </c>
      <c r="E3601" t="s">
        <v>1397</v>
      </c>
      <c r="F3601" t="s">
        <v>7037</v>
      </c>
      <c r="H3601" s="1">
        <v>45772</v>
      </c>
      <c r="I3601" t="s">
        <v>190</v>
      </c>
      <c r="J3601" t="s">
        <v>4</v>
      </c>
      <c r="K3601" t="s">
        <v>1</v>
      </c>
      <c r="L3601" t="s">
        <v>28</v>
      </c>
      <c r="M3601" t="s">
        <v>7747</v>
      </c>
      <c r="N3601">
        <v>6</v>
      </c>
      <c r="O3601" t="s">
        <v>4</v>
      </c>
      <c r="P3601">
        <v>1</v>
      </c>
    </row>
    <row r="3602" spans="1:16" x14ac:dyDescent="0.35">
      <c r="A3602" t="s">
        <v>7038</v>
      </c>
      <c r="B3602" t="s">
        <v>7039</v>
      </c>
      <c r="C3602" t="s">
        <v>1402</v>
      </c>
      <c r="D3602" t="s">
        <v>97</v>
      </c>
      <c r="E3602" t="s">
        <v>1397</v>
      </c>
      <c r="F3602" t="s">
        <v>7040</v>
      </c>
      <c r="H3602" s="1">
        <v>45772</v>
      </c>
      <c r="I3602" t="s">
        <v>190</v>
      </c>
      <c r="J3602" t="s">
        <v>4</v>
      </c>
      <c r="K3602" t="s">
        <v>1</v>
      </c>
      <c r="L3602" t="s">
        <v>28</v>
      </c>
      <c r="M3602" t="s">
        <v>7747</v>
      </c>
      <c r="N3602">
        <v>6</v>
      </c>
      <c r="O3602" t="s">
        <v>4</v>
      </c>
      <c r="P3602">
        <v>1</v>
      </c>
    </row>
    <row r="3603" spans="1:16" x14ac:dyDescent="0.35">
      <c r="A3603" t="s">
        <v>7038</v>
      </c>
      <c r="B3603" t="s">
        <v>6263</v>
      </c>
      <c r="C3603" t="s">
        <v>1472</v>
      </c>
      <c r="D3603" t="s">
        <v>97</v>
      </c>
      <c r="E3603" t="s">
        <v>1397</v>
      </c>
      <c r="F3603" t="s">
        <v>7041</v>
      </c>
      <c r="G3603">
        <v>42292</v>
      </c>
      <c r="H3603" s="1">
        <v>45772</v>
      </c>
      <c r="I3603" t="s">
        <v>190</v>
      </c>
      <c r="J3603" t="s">
        <v>4</v>
      </c>
      <c r="K3603" t="s">
        <v>1</v>
      </c>
      <c r="L3603" t="s">
        <v>28</v>
      </c>
      <c r="M3603" t="s">
        <v>1472</v>
      </c>
      <c r="N3603">
        <v>6</v>
      </c>
      <c r="O3603" t="s">
        <v>4</v>
      </c>
      <c r="P3603">
        <v>1</v>
      </c>
    </row>
    <row r="3604" spans="1:16" x14ac:dyDescent="0.35">
      <c r="A3604" t="s">
        <v>7042</v>
      </c>
      <c r="B3604" t="s">
        <v>7043</v>
      </c>
      <c r="C3604" t="s">
        <v>1396</v>
      </c>
      <c r="D3604" t="s">
        <v>97</v>
      </c>
      <c r="E3604" t="s">
        <v>1397</v>
      </c>
      <c r="F3604" t="s">
        <v>7044</v>
      </c>
      <c r="H3604" s="1">
        <v>45772</v>
      </c>
      <c r="I3604" t="s">
        <v>190</v>
      </c>
      <c r="J3604" t="s">
        <v>4</v>
      </c>
      <c r="K3604" t="s">
        <v>1</v>
      </c>
      <c r="L3604" t="s">
        <v>28</v>
      </c>
      <c r="M3604" t="s">
        <v>7747</v>
      </c>
      <c r="N3604">
        <v>6</v>
      </c>
      <c r="O3604" t="s">
        <v>4</v>
      </c>
      <c r="P3604">
        <v>1</v>
      </c>
    </row>
    <row r="3605" spans="1:16" x14ac:dyDescent="0.35">
      <c r="A3605" t="s">
        <v>7045</v>
      </c>
      <c r="B3605" t="s">
        <v>7046</v>
      </c>
      <c r="C3605" t="s">
        <v>1396</v>
      </c>
      <c r="D3605" t="s">
        <v>385</v>
      </c>
      <c r="E3605" t="s">
        <v>1397</v>
      </c>
      <c r="F3605" t="s">
        <v>7047</v>
      </c>
      <c r="H3605" s="1">
        <v>45772</v>
      </c>
      <c r="I3605" t="s">
        <v>190</v>
      </c>
      <c r="J3605" t="s">
        <v>4</v>
      </c>
      <c r="K3605" t="s">
        <v>1</v>
      </c>
      <c r="L3605" t="s">
        <v>28</v>
      </c>
      <c r="M3605" t="s">
        <v>7747</v>
      </c>
      <c r="N3605">
        <v>6</v>
      </c>
      <c r="O3605" t="s">
        <v>4</v>
      </c>
      <c r="P3605">
        <v>1</v>
      </c>
    </row>
    <row r="3606" spans="1:16" x14ac:dyDescent="0.35">
      <c r="A3606" t="s">
        <v>7048</v>
      </c>
      <c r="B3606" t="s">
        <v>7049</v>
      </c>
      <c r="C3606" t="s">
        <v>1396</v>
      </c>
      <c r="D3606" t="s">
        <v>97</v>
      </c>
      <c r="E3606" t="s">
        <v>1397</v>
      </c>
      <c r="F3606" t="s">
        <v>7050</v>
      </c>
      <c r="H3606" s="1">
        <v>45772</v>
      </c>
      <c r="I3606" t="s">
        <v>190</v>
      </c>
      <c r="J3606" t="s">
        <v>4</v>
      </c>
      <c r="K3606" t="s">
        <v>1</v>
      </c>
      <c r="L3606" t="s">
        <v>28</v>
      </c>
      <c r="M3606" t="s">
        <v>7747</v>
      </c>
      <c r="N3606">
        <v>6</v>
      </c>
      <c r="O3606" t="s">
        <v>4</v>
      </c>
      <c r="P3606">
        <v>1</v>
      </c>
    </row>
    <row r="3607" spans="1:16" x14ac:dyDescent="0.35">
      <c r="A3607" t="s">
        <v>7048</v>
      </c>
      <c r="B3607" t="s">
        <v>1637</v>
      </c>
      <c r="C3607" t="s">
        <v>1402</v>
      </c>
      <c r="D3607" t="s">
        <v>97</v>
      </c>
      <c r="E3607" t="s">
        <v>1397</v>
      </c>
      <c r="F3607" t="s">
        <v>7051</v>
      </c>
      <c r="H3607" s="1">
        <v>45772</v>
      </c>
      <c r="I3607" t="s">
        <v>190</v>
      </c>
      <c r="J3607" t="s">
        <v>4</v>
      </c>
      <c r="K3607" t="s">
        <v>1</v>
      </c>
      <c r="L3607" t="s">
        <v>28</v>
      </c>
      <c r="M3607" t="s">
        <v>7747</v>
      </c>
      <c r="N3607">
        <v>6</v>
      </c>
      <c r="O3607" t="s">
        <v>4</v>
      </c>
      <c r="P3607">
        <v>1</v>
      </c>
    </row>
    <row r="3608" spans="1:16" x14ac:dyDescent="0.35">
      <c r="A3608" t="s">
        <v>7048</v>
      </c>
      <c r="B3608" t="s">
        <v>7052</v>
      </c>
      <c r="C3608" t="s">
        <v>1396</v>
      </c>
      <c r="D3608" t="s">
        <v>97</v>
      </c>
      <c r="E3608" t="s">
        <v>1397</v>
      </c>
      <c r="F3608" t="s">
        <v>7053</v>
      </c>
      <c r="H3608" s="1">
        <v>45772</v>
      </c>
      <c r="I3608" t="s">
        <v>190</v>
      </c>
      <c r="J3608" t="s">
        <v>4</v>
      </c>
      <c r="K3608" t="s">
        <v>1</v>
      </c>
      <c r="L3608" t="s">
        <v>28</v>
      </c>
      <c r="M3608" t="s">
        <v>7747</v>
      </c>
      <c r="N3608">
        <v>6</v>
      </c>
      <c r="O3608" t="s">
        <v>4</v>
      </c>
      <c r="P3608">
        <v>1</v>
      </c>
    </row>
    <row r="3609" spans="1:16" x14ac:dyDescent="0.35">
      <c r="A3609" t="s">
        <v>7054</v>
      </c>
      <c r="B3609" t="s">
        <v>1498</v>
      </c>
      <c r="C3609" t="s">
        <v>1402</v>
      </c>
      <c r="D3609" t="s">
        <v>332</v>
      </c>
      <c r="E3609" t="s">
        <v>1397</v>
      </c>
      <c r="F3609" t="s">
        <v>7055</v>
      </c>
      <c r="H3609" s="1">
        <v>45772</v>
      </c>
      <c r="I3609" t="s">
        <v>190</v>
      </c>
      <c r="J3609" t="s">
        <v>4</v>
      </c>
      <c r="K3609" t="s">
        <v>1</v>
      </c>
      <c r="L3609" t="s">
        <v>28</v>
      </c>
      <c r="M3609" t="s">
        <v>7747</v>
      </c>
      <c r="N3609">
        <v>6</v>
      </c>
      <c r="O3609" t="s">
        <v>4</v>
      </c>
      <c r="P3609">
        <v>1</v>
      </c>
    </row>
    <row r="3610" spans="1:16" x14ac:dyDescent="0.35">
      <c r="A3610" t="s">
        <v>4799</v>
      </c>
      <c r="B3610" t="s">
        <v>1939</v>
      </c>
      <c r="C3610" t="s">
        <v>1402</v>
      </c>
      <c r="D3610" t="s">
        <v>631</v>
      </c>
      <c r="E3610" t="s">
        <v>1397</v>
      </c>
      <c r="F3610" t="s">
        <v>7056</v>
      </c>
      <c r="H3610" s="1">
        <v>45772</v>
      </c>
      <c r="I3610" t="s">
        <v>190</v>
      </c>
      <c r="J3610" t="s">
        <v>4</v>
      </c>
      <c r="K3610" t="s">
        <v>1</v>
      </c>
      <c r="L3610" t="s">
        <v>28</v>
      </c>
      <c r="M3610" t="s">
        <v>7747</v>
      </c>
      <c r="N3610">
        <v>6</v>
      </c>
      <c r="O3610" t="s">
        <v>4</v>
      </c>
      <c r="P3610">
        <v>1</v>
      </c>
    </row>
    <row r="3611" spans="1:16" x14ac:dyDescent="0.35">
      <c r="A3611" t="s">
        <v>4799</v>
      </c>
      <c r="B3611" t="s">
        <v>7057</v>
      </c>
      <c r="C3611" t="s">
        <v>1472</v>
      </c>
      <c r="D3611" t="s">
        <v>631</v>
      </c>
      <c r="E3611" t="s">
        <v>1397</v>
      </c>
      <c r="F3611" t="s">
        <v>7058</v>
      </c>
      <c r="H3611" s="1">
        <v>45772</v>
      </c>
      <c r="I3611" t="s">
        <v>190</v>
      </c>
      <c r="J3611" t="s">
        <v>4</v>
      </c>
      <c r="K3611" t="s">
        <v>1</v>
      </c>
      <c r="L3611" t="s">
        <v>28</v>
      </c>
      <c r="M3611" t="s">
        <v>1472</v>
      </c>
      <c r="N3611">
        <v>6</v>
      </c>
      <c r="O3611" t="s">
        <v>4</v>
      </c>
      <c r="P3611">
        <v>1</v>
      </c>
    </row>
    <row r="3612" spans="1:16" x14ac:dyDescent="0.35">
      <c r="A3612" t="s">
        <v>3623</v>
      </c>
      <c r="B3612" t="s">
        <v>3635</v>
      </c>
      <c r="C3612" t="s">
        <v>1558</v>
      </c>
      <c r="D3612" t="s">
        <v>332</v>
      </c>
      <c r="E3612" t="s">
        <v>1397</v>
      </c>
      <c r="F3612" t="s">
        <v>7059</v>
      </c>
      <c r="H3612" s="1">
        <v>45772</v>
      </c>
      <c r="I3612" t="s">
        <v>190</v>
      </c>
      <c r="J3612" t="s">
        <v>4</v>
      </c>
      <c r="K3612" t="s">
        <v>1</v>
      </c>
      <c r="L3612" t="s">
        <v>28</v>
      </c>
      <c r="M3612" t="s">
        <v>7747</v>
      </c>
      <c r="N3612">
        <v>6</v>
      </c>
      <c r="O3612" t="s">
        <v>4</v>
      </c>
      <c r="P3612">
        <v>1</v>
      </c>
    </row>
    <row r="3613" spans="1:16" x14ac:dyDescent="0.35">
      <c r="A3613" t="s">
        <v>7060</v>
      </c>
      <c r="B3613" t="s">
        <v>2374</v>
      </c>
      <c r="C3613" t="s">
        <v>1558</v>
      </c>
      <c r="D3613" t="s">
        <v>332</v>
      </c>
      <c r="E3613" t="s">
        <v>1397</v>
      </c>
      <c r="F3613" t="s">
        <v>7061</v>
      </c>
      <c r="H3613" s="1">
        <v>45772</v>
      </c>
      <c r="I3613" t="s">
        <v>190</v>
      </c>
      <c r="J3613" t="s">
        <v>4</v>
      </c>
      <c r="K3613" t="s">
        <v>1</v>
      </c>
      <c r="L3613" t="s">
        <v>28</v>
      </c>
      <c r="M3613" t="s">
        <v>7747</v>
      </c>
      <c r="N3613">
        <v>6</v>
      </c>
      <c r="O3613" t="s">
        <v>4</v>
      </c>
      <c r="P3613">
        <v>1</v>
      </c>
    </row>
    <row r="3614" spans="1:16" x14ac:dyDescent="0.35">
      <c r="A3614" t="s">
        <v>7062</v>
      </c>
      <c r="B3614" t="s">
        <v>2920</v>
      </c>
      <c r="C3614" t="s">
        <v>1402</v>
      </c>
      <c r="D3614" t="s">
        <v>332</v>
      </c>
      <c r="E3614" t="s">
        <v>1397</v>
      </c>
      <c r="F3614" t="s">
        <v>7063</v>
      </c>
      <c r="H3614" s="1">
        <v>45772</v>
      </c>
      <c r="I3614" t="s">
        <v>190</v>
      </c>
      <c r="J3614" t="s">
        <v>4</v>
      </c>
      <c r="K3614" t="s">
        <v>1</v>
      </c>
      <c r="L3614" t="s">
        <v>28</v>
      </c>
      <c r="M3614" t="s">
        <v>7747</v>
      </c>
      <c r="N3614">
        <v>6</v>
      </c>
      <c r="O3614" t="s">
        <v>4</v>
      </c>
      <c r="P3614">
        <v>1</v>
      </c>
    </row>
    <row r="3615" spans="1:16" x14ac:dyDescent="0.35">
      <c r="A3615" t="s">
        <v>7064</v>
      </c>
      <c r="B3615" t="s">
        <v>7065</v>
      </c>
      <c r="C3615" t="s">
        <v>1396</v>
      </c>
      <c r="D3615" t="s">
        <v>97</v>
      </c>
      <c r="E3615" t="s">
        <v>1397</v>
      </c>
      <c r="F3615" t="s">
        <v>7066</v>
      </c>
      <c r="H3615" s="1">
        <v>45772</v>
      </c>
      <c r="I3615" t="s">
        <v>190</v>
      </c>
      <c r="J3615" t="s">
        <v>4</v>
      </c>
      <c r="K3615" t="s">
        <v>1</v>
      </c>
      <c r="L3615" t="s">
        <v>28</v>
      </c>
      <c r="M3615" t="s">
        <v>7747</v>
      </c>
      <c r="N3615">
        <v>6</v>
      </c>
      <c r="O3615" t="s">
        <v>4</v>
      </c>
      <c r="P3615">
        <v>1</v>
      </c>
    </row>
    <row r="3616" spans="1:16" x14ac:dyDescent="0.35">
      <c r="A3616" t="s">
        <v>7067</v>
      </c>
      <c r="B3616" t="s">
        <v>4442</v>
      </c>
      <c r="C3616" t="s">
        <v>1402</v>
      </c>
      <c r="D3616" t="s">
        <v>97</v>
      </c>
      <c r="E3616" t="s">
        <v>1397</v>
      </c>
      <c r="F3616" t="s">
        <v>7068</v>
      </c>
      <c r="H3616" s="1">
        <v>45772</v>
      </c>
      <c r="I3616" t="s">
        <v>190</v>
      </c>
      <c r="J3616" t="s">
        <v>4</v>
      </c>
      <c r="K3616" t="s">
        <v>1</v>
      </c>
      <c r="L3616" t="s">
        <v>28</v>
      </c>
      <c r="M3616" t="s">
        <v>7747</v>
      </c>
      <c r="N3616">
        <v>6</v>
      </c>
      <c r="O3616" t="s">
        <v>4</v>
      </c>
      <c r="P3616">
        <v>1</v>
      </c>
    </row>
    <row r="3617" spans="1:16" x14ac:dyDescent="0.35">
      <c r="A3617" t="s">
        <v>7067</v>
      </c>
      <c r="B3617" t="s">
        <v>3642</v>
      </c>
      <c r="C3617" t="s">
        <v>1402</v>
      </c>
      <c r="D3617" t="s">
        <v>97</v>
      </c>
      <c r="E3617" t="s">
        <v>1397</v>
      </c>
      <c r="F3617" t="s">
        <v>7069</v>
      </c>
      <c r="H3617" s="1">
        <v>45772</v>
      </c>
      <c r="I3617" t="s">
        <v>190</v>
      </c>
      <c r="J3617" t="s">
        <v>4</v>
      </c>
      <c r="K3617" t="s">
        <v>1</v>
      </c>
      <c r="L3617" t="s">
        <v>28</v>
      </c>
      <c r="M3617" t="s">
        <v>7747</v>
      </c>
      <c r="N3617">
        <v>6</v>
      </c>
      <c r="O3617" t="s">
        <v>4</v>
      </c>
      <c r="P3617">
        <v>1</v>
      </c>
    </row>
    <row r="3618" spans="1:16" x14ac:dyDescent="0.35">
      <c r="A3618" t="s">
        <v>4383</v>
      </c>
      <c r="B3618" t="s">
        <v>6060</v>
      </c>
      <c r="C3618" t="s">
        <v>1396</v>
      </c>
      <c r="D3618" t="s">
        <v>97</v>
      </c>
      <c r="E3618" t="s">
        <v>1397</v>
      </c>
      <c r="F3618" t="s">
        <v>7070</v>
      </c>
      <c r="H3618" s="1">
        <v>45772</v>
      </c>
      <c r="I3618" t="s">
        <v>190</v>
      </c>
      <c r="J3618" t="s">
        <v>4</v>
      </c>
      <c r="K3618" t="s">
        <v>1</v>
      </c>
      <c r="L3618" t="s">
        <v>28</v>
      </c>
      <c r="M3618" t="s">
        <v>7747</v>
      </c>
      <c r="N3618">
        <v>6</v>
      </c>
      <c r="O3618" t="s">
        <v>4</v>
      </c>
      <c r="P3618">
        <v>1</v>
      </c>
    </row>
    <row r="3619" spans="1:16" x14ac:dyDescent="0.35">
      <c r="A3619" t="s">
        <v>2992</v>
      </c>
      <c r="B3619" t="s">
        <v>4609</v>
      </c>
      <c r="C3619" t="s">
        <v>1402</v>
      </c>
      <c r="D3619" t="s">
        <v>332</v>
      </c>
      <c r="E3619" t="s">
        <v>1397</v>
      </c>
      <c r="F3619" t="s">
        <v>7071</v>
      </c>
      <c r="H3619" s="1">
        <v>45772</v>
      </c>
      <c r="I3619" t="s">
        <v>190</v>
      </c>
      <c r="J3619" t="s">
        <v>4</v>
      </c>
      <c r="K3619" t="s">
        <v>1</v>
      </c>
      <c r="L3619" t="s">
        <v>28</v>
      </c>
      <c r="M3619" t="s">
        <v>7747</v>
      </c>
      <c r="N3619">
        <v>6</v>
      </c>
      <c r="O3619" t="s">
        <v>4</v>
      </c>
      <c r="P3619">
        <v>1</v>
      </c>
    </row>
    <row r="3620" spans="1:16" x14ac:dyDescent="0.35">
      <c r="A3620" t="s">
        <v>7072</v>
      </c>
      <c r="B3620" t="s">
        <v>7073</v>
      </c>
      <c r="C3620" t="s">
        <v>1396</v>
      </c>
      <c r="D3620" t="s">
        <v>97</v>
      </c>
      <c r="E3620" t="s">
        <v>1397</v>
      </c>
      <c r="F3620" t="s">
        <v>7074</v>
      </c>
      <c r="H3620" s="1">
        <v>45772</v>
      </c>
      <c r="I3620" t="s">
        <v>190</v>
      </c>
      <c r="J3620" t="s">
        <v>4</v>
      </c>
      <c r="K3620" t="s">
        <v>1</v>
      </c>
      <c r="L3620" t="s">
        <v>28</v>
      </c>
      <c r="M3620" t="s">
        <v>7747</v>
      </c>
      <c r="N3620">
        <v>6</v>
      </c>
      <c r="O3620" t="s">
        <v>4</v>
      </c>
      <c r="P3620">
        <v>1</v>
      </c>
    </row>
    <row r="3621" spans="1:16" x14ac:dyDescent="0.35">
      <c r="A3621" t="s">
        <v>7075</v>
      </c>
      <c r="B3621" t="s">
        <v>4130</v>
      </c>
      <c r="C3621" t="s">
        <v>1396</v>
      </c>
      <c r="D3621" t="s">
        <v>97</v>
      </c>
      <c r="E3621" t="s">
        <v>1397</v>
      </c>
      <c r="F3621" t="s">
        <v>7076</v>
      </c>
      <c r="H3621" s="1">
        <v>45772</v>
      </c>
      <c r="I3621" t="s">
        <v>190</v>
      </c>
      <c r="J3621" t="s">
        <v>4</v>
      </c>
      <c r="K3621" t="s">
        <v>1</v>
      </c>
      <c r="L3621" t="s">
        <v>28</v>
      </c>
      <c r="M3621" t="s">
        <v>7747</v>
      </c>
      <c r="N3621">
        <v>6</v>
      </c>
      <c r="O3621" t="s">
        <v>4</v>
      </c>
      <c r="P3621">
        <v>1</v>
      </c>
    </row>
    <row r="3622" spans="1:16" x14ac:dyDescent="0.35">
      <c r="A3622" t="s">
        <v>3647</v>
      </c>
      <c r="B3622" t="s">
        <v>7077</v>
      </c>
      <c r="C3622" t="s">
        <v>1402</v>
      </c>
      <c r="D3622" t="s">
        <v>97</v>
      </c>
      <c r="E3622" t="s">
        <v>1397</v>
      </c>
      <c r="F3622" t="s">
        <v>7078</v>
      </c>
      <c r="H3622" s="1">
        <v>45772</v>
      </c>
      <c r="I3622" t="s">
        <v>190</v>
      </c>
      <c r="J3622" t="s">
        <v>4</v>
      </c>
      <c r="K3622" t="s">
        <v>1</v>
      </c>
      <c r="L3622" t="s">
        <v>28</v>
      </c>
      <c r="M3622" t="s">
        <v>7747</v>
      </c>
      <c r="N3622">
        <v>6</v>
      </c>
      <c r="O3622" t="s">
        <v>4</v>
      </c>
      <c r="P3622">
        <v>1</v>
      </c>
    </row>
    <row r="3623" spans="1:16" x14ac:dyDescent="0.35">
      <c r="A3623" t="s">
        <v>7079</v>
      </c>
      <c r="B3623" t="s">
        <v>2421</v>
      </c>
      <c r="C3623" t="s">
        <v>1396</v>
      </c>
      <c r="D3623" t="s">
        <v>97</v>
      </c>
      <c r="E3623" t="s">
        <v>1397</v>
      </c>
      <c r="F3623" t="s">
        <v>7080</v>
      </c>
      <c r="H3623" s="1">
        <v>45772</v>
      </c>
      <c r="I3623" t="s">
        <v>190</v>
      </c>
      <c r="J3623" t="s">
        <v>4</v>
      </c>
      <c r="K3623" t="s">
        <v>1</v>
      </c>
      <c r="L3623" t="s">
        <v>28</v>
      </c>
      <c r="M3623" t="s">
        <v>7747</v>
      </c>
      <c r="N3623">
        <v>6</v>
      </c>
      <c r="O3623" t="s">
        <v>4</v>
      </c>
      <c r="P3623">
        <v>1</v>
      </c>
    </row>
    <row r="3624" spans="1:16" x14ac:dyDescent="0.35">
      <c r="A3624" t="s">
        <v>7081</v>
      </c>
      <c r="B3624" t="s">
        <v>7082</v>
      </c>
      <c r="C3624" t="s">
        <v>1402</v>
      </c>
      <c r="D3624" t="s">
        <v>97</v>
      </c>
      <c r="E3624" t="s">
        <v>1397</v>
      </c>
      <c r="F3624" t="s">
        <v>7083</v>
      </c>
      <c r="H3624" s="1">
        <v>45772</v>
      </c>
      <c r="I3624" t="s">
        <v>190</v>
      </c>
      <c r="J3624" t="s">
        <v>4</v>
      </c>
      <c r="K3624" t="s">
        <v>1</v>
      </c>
      <c r="L3624" t="s">
        <v>28</v>
      </c>
      <c r="M3624" t="s">
        <v>7747</v>
      </c>
      <c r="N3624">
        <v>6</v>
      </c>
      <c r="O3624" t="s">
        <v>4</v>
      </c>
      <c r="P3624">
        <v>1</v>
      </c>
    </row>
    <row r="3625" spans="1:16" x14ac:dyDescent="0.35">
      <c r="A3625" t="s">
        <v>7084</v>
      </c>
      <c r="B3625" t="s">
        <v>7085</v>
      </c>
      <c r="C3625" t="s">
        <v>1396</v>
      </c>
      <c r="D3625" t="s">
        <v>97</v>
      </c>
      <c r="E3625" t="s">
        <v>1397</v>
      </c>
      <c r="F3625" t="s">
        <v>7086</v>
      </c>
      <c r="H3625" s="1">
        <v>45772</v>
      </c>
      <c r="I3625" t="s">
        <v>190</v>
      </c>
      <c r="J3625" t="s">
        <v>4</v>
      </c>
      <c r="K3625" t="s">
        <v>1</v>
      </c>
      <c r="L3625" t="s">
        <v>28</v>
      </c>
      <c r="M3625" t="s">
        <v>7747</v>
      </c>
      <c r="N3625">
        <v>6</v>
      </c>
      <c r="O3625" t="s">
        <v>4</v>
      </c>
      <c r="P3625">
        <v>1</v>
      </c>
    </row>
    <row r="3626" spans="1:16" x14ac:dyDescent="0.35">
      <c r="A3626" t="s">
        <v>7087</v>
      </c>
      <c r="B3626" t="s">
        <v>1972</v>
      </c>
      <c r="C3626" t="s">
        <v>1402</v>
      </c>
      <c r="D3626" t="s">
        <v>385</v>
      </c>
      <c r="E3626" t="s">
        <v>1397</v>
      </c>
      <c r="F3626" t="s">
        <v>7088</v>
      </c>
      <c r="H3626" s="1">
        <v>45772</v>
      </c>
      <c r="I3626" t="s">
        <v>190</v>
      </c>
      <c r="J3626" t="s">
        <v>4</v>
      </c>
      <c r="K3626" t="s">
        <v>1</v>
      </c>
      <c r="L3626" t="s">
        <v>28</v>
      </c>
      <c r="M3626" t="s">
        <v>7747</v>
      </c>
      <c r="N3626">
        <v>6</v>
      </c>
      <c r="O3626" t="s">
        <v>4</v>
      </c>
      <c r="P3626">
        <v>1</v>
      </c>
    </row>
    <row r="3627" spans="1:16" x14ac:dyDescent="0.35">
      <c r="A3627" t="s">
        <v>7087</v>
      </c>
      <c r="B3627" t="s">
        <v>3659</v>
      </c>
      <c r="C3627" t="s">
        <v>1402</v>
      </c>
      <c r="D3627" t="s">
        <v>1526</v>
      </c>
      <c r="E3627" t="s">
        <v>1397</v>
      </c>
      <c r="F3627" t="s">
        <v>7089</v>
      </c>
      <c r="H3627" s="1">
        <v>45772</v>
      </c>
      <c r="I3627" t="s">
        <v>190</v>
      </c>
      <c r="J3627" t="s">
        <v>4</v>
      </c>
      <c r="K3627" t="s">
        <v>1</v>
      </c>
      <c r="L3627" t="s">
        <v>28</v>
      </c>
      <c r="M3627" t="s">
        <v>7747</v>
      </c>
      <c r="N3627">
        <v>6</v>
      </c>
      <c r="O3627" t="s">
        <v>4</v>
      </c>
      <c r="P3627">
        <v>1</v>
      </c>
    </row>
    <row r="3628" spans="1:16" x14ac:dyDescent="0.35">
      <c r="A3628" t="s">
        <v>7090</v>
      </c>
      <c r="B3628" t="s">
        <v>2516</v>
      </c>
      <c r="C3628" t="s">
        <v>1396</v>
      </c>
      <c r="D3628" t="s">
        <v>97</v>
      </c>
      <c r="E3628" t="s">
        <v>1397</v>
      </c>
      <c r="F3628" t="s">
        <v>7091</v>
      </c>
      <c r="H3628" s="1">
        <v>45772</v>
      </c>
      <c r="I3628" t="s">
        <v>190</v>
      </c>
      <c r="J3628" t="s">
        <v>4</v>
      </c>
      <c r="K3628" t="s">
        <v>1</v>
      </c>
      <c r="L3628" t="s">
        <v>28</v>
      </c>
      <c r="M3628" t="s">
        <v>7747</v>
      </c>
      <c r="N3628">
        <v>6</v>
      </c>
      <c r="O3628" t="s">
        <v>4</v>
      </c>
      <c r="P3628">
        <v>1</v>
      </c>
    </row>
    <row r="3629" spans="1:16" x14ac:dyDescent="0.35">
      <c r="A3629" t="s">
        <v>7092</v>
      </c>
      <c r="B3629" t="s">
        <v>7093</v>
      </c>
      <c r="C3629" t="s">
        <v>1402</v>
      </c>
      <c r="D3629" t="s">
        <v>97</v>
      </c>
      <c r="E3629" t="s">
        <v>1397</v>
      </c>
      <c r="F3629" t="s">
        <v>7094</v>
      </c>
      <c r="H3629" s="1">
        <v>45772</v>
      </c>
      <c r="I3629" t="s">
        <v>190</v>
      </c>
      <c r="J3629" t="s">
        <v>4</v>
      </c>
      <c r="K3629" t="s">
        <v>1</v>
      </c>
      <c r="L3629" t="s">
        <v>28</v>
      </c>
      <c r="M3629" t="s">
        <v>7747</v>
      </c>
      <c r="N3629">
        <v>6</v>
      </c>
      <c r="O3629" t="s">
        <v>4</v>
      </c>
      <c r="P3629">
        <v>1</v>
      </c>
    </row>
    <row r="3630" spans="1:16" x14ac:dyDescent="0.35">
      <c r="A3630" t="s">
        <v>7095</v>
      </c>
      <c r="B3630" t="s">
        <v>3478</v>
      </c>
      <c r="C3630" t="s">
        <v>1402</v>
      </c>
      <c r="D3630" t="s">
        <v>97</v>
      </c>
      <c r="E3630" t="s">
        <v>1397</v>
      </c>
      <c r="F3630" t="s">
        <v>7096</v>
      </c>
      <c r="H3630" s="1">
        <v>45772</v>
      </c>
      <c r="I3630" t="s">
        <v>190</v>
      </c>
      <c r="J3630" t="s">
        <v>4</v>
      </c>
      <c r="K3630" t="s">
        <v>1</v>
      </c>
      <c r="L3630" t="s">
        <v>28</v>
      </c>
      <c r="M3630" t="s">
        <v>7747</v>
      </c>
      <c r="N3630">
        <v>6</v>
      </c>
      <c r="O3630" t="s">
        <v>4</v>
      </c>
      <c r="P3630">
        <v>1</v>
      </c>
    </row>
    <row r="3631" spans="1:16" x14ac:dyDescent="0.35">
      <c r="A3631" t="s">
        <v>7095</v>
      </c>
      <c r="B3631" t="s">
        <v>6983</v>
      </c>
      <c r="C3631" t="s">
        <v>1472</v>
      </c>
      <c r="D3631" t="s">
        <v>97</v>
      </c>
      <c r="E3631" t="s">
        <v>1397</v>
      </c>
      <c r="F3631" t="s">
        <v>7097</v>
      </c>
      <c r="G3631">
        <v>41504</v>
      </c>
      <c r="H3631" s="1">
        <v>45772</v>
      </c>
      <c r="I3631" t="s">
        <v>190</v>
      </c>
      <c r="J3631" t="s">
        <v>4</v>
      </c>
      <c r="K3631" t="s">
        <v>1</v>
      </c>
      <c r="L3631" t="s">
        <v>28</v>
      </c>
      <c r="M3631" t="s">
        <v>1472</v>
      </c>
      <c r="N3631">
        <v>6</v>
      </c>
      <c r="O3631" t="s">
        <v>4</v>
      </c>
      <c r="P3631">
        <v>1</v>
      </c>
    </row>
    <row r="3632" spans="1:16" x14ac:dyDescent="0.35">
      <c r="A3632" t="s">
        <v>7095</v>
      </c>
      <c r="B3632" t="s">
        <v>3474</v>
      </c>
      <c r="C3632" t="s">
        <v>1472</v>
      </c>
      <c r="D3632" t="s">
        <v>97</v>
      </c>
      <c r="E3632" t="s">
        <v>1397</v>
      </c>
      <c r="F3632" t="s">
        <v>7098</v>
      </c>
      <c r="G3632">
        <v>42184</v>
      </c>
      <c r="H3632" s="1">
        <v>45772</v>
      </c>
      <c r="I3632" t="s">
        <v>190</v>
      </c>
      <c r="J3632" t="s">
        <v>4</v>
      </c>
      <c r="K3632" t="s">
        <v>1</v>
      </c>
      <c r="L3632" t="s">
        <v>28</v>
      </c>
      <c r="M3632" t="s">
        <v>1472</v>
      </c>
      <c r="N3632">
        <v>6</v>
      </c>
      <c r="O3632" t="s">
        <v>4</v>
      </c>
      <c r="P3632">
        <v>1</v>
      </c>
    </row>
    <row r="3633" spans="1:16" x14ac:dyDescent="0.35">
      <c r="A3633" t="s">
        <v>7099</v>
      </c>
      <c r="B3633" t="s">
        <v>7100</v>
      </c>
      <c r="C3633" t="s">
        <v>1396</v>
      </c>
      <c r="D3633" t="s">
        <v>97</v>
      </c>
      <c r="E3633" t="s">
        <v>1397</v>
      </c>
      <c r="F3633" t="s">
        <v>7101</v>
      </c>
      <c r="H3633" s="1">
        <v>45772</v>
      </c>
      <c r="I3633" t="s">
        <v>190</v>
      </c>
      <c r="J3633" t="s">
        <v>4</v>
      </c>
      <c r="K3633" t="s">
        <v>1</v>
      </c>
      <c r="L3633" t="s">
        <v>28</v>
      </c>
      <c r="M3633" t="s">
        <v>7747</v>
      </c>
      <c r="N3633">
        <v>6</v>
      </c>
      <c r="O3633" t="s">
        <v>4</v>
      </c>
      <c r="P3633">
        <v>1</v>
      </c>
    </row>
    <row r="3634" spans="1:16" x14ac:dyDescent="0.35">
      <c r="A3634" t="s">
        <v>7102</v>
      </c>
      <c r="B3634" t="s">
        <v>1894</v>
      </c>
      <c r="C3634" t="s">
        <v>1402</v>
      </c>
      <c r="D3634" t="s">
        <v>332</v>
      </c>
      <c r="E3634" t="s">
        <v>1397</v>
      </c>
      <c r="F3634" t="s">
        <v>7103</v>
      </c>
      <c r="H3634" s="1">
        <v>45772</v>
      </c>
      <c r="I3634" t="s">
        <v>190</v>
      </c>
      <c r="J3634" t="s">
        <v>4</v>
      </c>
      <c r="K3634" t="s">
        <v>1</v>
      </c>
      <c r="L3634" t="s">
        <v>28</v>
      </c>
      <c r="M3634" t="s">
        <v>7747</v>
      </c>
      <c r="N3634">
        <v>6</v>
      </c>
      <c r="O3634" t="s">
        <v>4</v>
      </c>
      <c r="P3634">
        <v>1</v>
      </c>
    </row>
    <row r="3635" spans="1:16" x14ac:dyDescent="0.35">
      <c r="A3635" t="s">
        <v>7104</v>
      </c>
      <c r="B3635" t="s">
        <v>7105</v>
      </c>
      <c r="C3635" t="s">
        <v>1396</v>
      </c>
      <c r="D3635" t="s">
        <v>97</v>
      </c>
      <c r="E3635" t="s">
        <v>1397</v>
      </c>
      <c r="F3635" t="s">
        <v>7106</v>
      </c>
      <c r="H3635" s="1">
        <v>45772</v>
      </c>
      <c r="I3635" t="s">
        <v>190</v>
      </c>
      <c r="J3635" t="s">
        <v>4</v>
      </c>
      <c r="K3635" t="s">
        <v>1</v>
      </c>
      <c r="L3635" t="s">
        <v>28</v>
      </c>
      <c r="M3635" t="s">
        <v>7747</v>
      </c>
      <c r="N3635">
        <v>6</v>
      </c>
      <c r="O3635" t="s">
        <v>4</v>
      </c>
      <c r="P3635">
        <v>1</v>
      </c>
    </row>
    <row r="3636" spans="1:16" x14ac:dyDescent="0.35">
      <c r="A3636" t="s">
        <v>7107</v>
      </c>
      <c r="B3636" t="s">
        <v>4165</v>
      </c>
      <c r="C3636" t="s">
        <v>1402</v>
      </c>
      <c r="D3636" t="s">
        <v>97</v>
      </c>
      <c r="E3636" t="s">
        <v>1397</v>
      </c>
      <c r="F3636" t="s">
        <v>7108</v>
      </c>
      <c r="H3636" s="1">
        <v>45772</v>
      </c>
      <c r="I3636" t="s">
        <v>190</v>
      </c>
      <c r="J3636" t="s">
        <v>4</v>
      </c>
      <c r="K3636" t="s">
        <v>1</v>
      </c>
      <c r="L3636" t="s">
        <v>28</v>
      </c>
      <c r="M3636" t="s">
        <v>7747</v>
      </c>
      <c r="N3636">
        <v>6</v>
      </c>
      <c r="O3636" t="s">
        <v>4</v>
      </c>
      <c r="P3636">
        <v>1</v>
      </c>
    </row>
    <row r="3637" spans="1:16" x14ac:dyDescent="0.35">
      <c r="A3637" t="s">
        <v>7109</v>
      </c>
      <c r="B3637" t="s">
        <v>7110</v>
      </c>
      <c r="C3637" t="s">
        <v>1396</v>
      </c>
      <c r="D3637" t="s">
        <v>97</v>
      </c>
      <c r="E3637" t="s">
        <v>1397</v>
      </c>
      <c r="F3637" t="s">
        <v>7111</v>
      </c>
      <c r="H3637" s="1">
        <v>45772</v>
      </c>
      <c r="I3637" t="s">
        <v>190</v>
      </c>
      <c r="J3637" t="s">
        <v>4</v>
      </c>
      <c r="K3637" t="s">
        <v>1</v>
      </c>
      <c r="L3637" t="s">
        <v>28</v>
      </c>
      <c r="M3637" t="s">
        <v>7747</v>
      </c>
      <c r="N3637">
        <v>6</v>
      </c>
      <c r="O3637" t="s">
        <v>4</v>
      </c>
      <c r="P3637">
        <v>1</v>
      </c>
    </row>
    <row r="3638" spans="1:16" x14ac:dyDescent="0.35">
      <c r="A3638" t="s">
        <v>7112</v>
      </c>
      <c r="B3638" t="s">
        <v>4313</v>
      </c>
      <c r="C3638" t="s">
        <v>1402</v>
      </c>
      <c r="D3638" t="s">
        <v>97</v>
      </c>
      <c r="E3638" t="s">
        <v>1397</v>
      </c>
      <c r="F3638" t="s">
        <v>7113</v>
      </c>
      <c r="H3638" s="1">
        <v>45772</v>
      </c>
      <c r="I3638" t="s">
        <v>190</v>
      </c>
      <c r="J3638" t="s">
        <v>4</v>
      </c>
      <c r="K3638" t="s">
        <v>1</v>
      </c>
      <c r="L3638" t="s">
        <v>28</v>
      </c>
      <c r="M3638" t="s">
        <v>7747</v>
      </c>
      <c r="N3638">
        <v>6</v>
      </c>
      <c r="O3638" t="s">
        <v>4</v>
      </c>
      <c r="P3638">
        <v>1</v>
      </c>
    </row>
    <row r="3639" spans="1:16" x14ac:dyDescent="0.35">
      <c r="A3639" t="s">
        <v>7114</v>
      </c>
      <c r="B3639" t="s">
        <v>1887</v>
      </c>
      <c r="C3639" t="s">
        <v>1402</v>
      </c>
      <c r="D3639" t="s">
        <v>332</v>
      </c>
      <c r="E3639" t="s">
        <v>1397</v>
      </c>
      <c r="F3639" t="s">
        <v>7115</v>
      </c>
      <c r="H3639" s="1">
        <v>45772</v>
      </c>
      <c r="I3639" t="s">
        <v>190</v>
      </c>
      <c r="J3639" t="s">
        <v>4</v>
      </c>
      <c r="K3639" t="s">
        <v>1</v>
      </c>
      <c r="L3639" t="s">
        <v>28</v>
      </c>
      <c r="M3639" t="s">
        <v>7747</v>
      </c>
      <c r="N3639">
        <v>6</v>
      </c>
      <c r="O3639" t="s">
        <v>4</v>
      </c>
      <c r="P3639">
        <v>1</v>
      </c>
    </row>
    <row r="3640" spans="1:16" x14ac:dyDescent="0.35">
      <c r="A3640" t="s">
        <v>7116</v>
      </c>
      <c r="B3640" t="s">
        <v>6796</v>
      </c>
      <c r="C3640" t="s">
        <v>1402</v>
      </c>
      <c r="D3640" t="s">
        <v>97</v>
      </c>
      <c r="E3640" t="s">
        <v>1397</v>
      </c>
      <c r="F3640" t="s">
        <v>7117</v>
      </c>
      <c r="H3640" s="1">
        <v>45772</v>
      </c>
      <c r="I3640" t="s">
        <v>190</v>
      </c>
      <c r="J3640" t="s">
        <v>4</v>
      </c>
      <c r="K3640" t="s">
        <v>1</v>
      </c>
      <c r="L3640" t="s">
        <v>28</v>
      </c>
      <c r="M3640" t="s">
        <v>7747</v>
      </c>
      <c r="N3640">
        <v>6</v>
      </c>
      <c r="O3640" t="s">
        <v>4</v>
      </c>
      <c r="P3640">
        <v>1</v>
      </c>
    </row>
    <row r="3641" spans="1:16" x14ac:dyDescent="0.35">
      <c r="A3641" t="s">
        <v>7116</v>
      </c>
      <c r="B3641" t="s">
        <v>1857</v>
      </c>
      <c r="C3641" t="s">
        <v>1402</v>
      </c>
      <c r="D3641" t="s">
        <v>97</v>
      </c>
      <c r="E3641" t="s">
        <v>1397</v>
      </c>
      <c r="F3641" t="s">
        <v>7118</v>
      </c>
      <c r="H3641" s="1">
        <v>45772</v>
      </c>
      <c r="I3641" t="s">
        <v>190</v>
      </c>
      <c r="J3641" t="s">
        <v>4</v>
      </c>
      <c r="K3641" t="s">
        <v>1</v>
      </c>
      <c r="L3641" t="s">
        <v>28</v>
      </c>
      <c r="M3641" t="s">
        <v>7747</v>
      </c>
      <c r="N3641">
        <v>6</v>
      </c>
      <c r="O3641" t="s">
        <v>4</v>
      </c>
      <c r="P3641">
        <v>1</v>
      </c>
    </row>
    <row r="3642" spans="1:16" x14ac:dyDescent="0.35">
      <c r="A3642" t="s">
        <v>7116</v>
      </c>
      <c r="B3642" t="s">
        <v>4259</v>
      </c>
      <c r="C3642" t="s">
        <v>1402</v>
      </c>
      <c r="D3642" t="s">
        <v>97</v>
      </c>
      <c r="E3642" t="s">
        <v>1397</v>
      </c>
      <c r="F3642" t="s">
        <v>7119</v>
      </c>
      <c r="H3642" s="1">
        <v>45772</v>
      </c>
      <c r="I3642" t="s">
        <v>190</v>
      </c>
      <c r="J3642" t="s">
        <v>4</v>
      </c>
      <c r="K3642" t="s">
        <v>1</v>
      </c>
      <c r="L3642" t="s">
        <v>28</v>
      </c>
      <c r="M3642" t="s">
        <v>7747</v>
      </c>
      <c r="N3642">
        <v>6</v>
      </c>
      <c r="O3642" t="s">
        <v>4</v>
      </c>
      <c r="P3642">
        <v>1</v>
      </c>
    </row>
    <row r="3643" spans="1:16" x14ac:dyDescent="0.35">
      <c r="A3643" t="s">
        <v>7120</v>
      </c>
      <c r="B3643" t="s">
        <v>7121</v>
      </c>
      <c r="C3643" t="s">
        <v>1402</v>
      </c>
      <c r="D3643" t="s">
        <v>332</v>
      </c>
      <c r="E3643" t="s">
        <v>1397</v>
      </c>
      <c r="F3643" t="s">
        <v>7122</v>
      </c>
      <c r="H3643" s="1">
        <v>45772</v>
      </c>
      <c r="I3643" t="s">
        <v>190</v>
      </c>
      <c r="J3643" t="s">
        <v>4</v>
      </c>
      <c r="K3643" t="s">
        <v>1</v>
      </c>
      <c r="L3643" t="s">
        <v>28</v>
      </c>
      <c r="M3643" t="s">
        <v>7747</v>
      </c>
      <c r="N3643">
        <v>6</v>
      </c>
      <c r="O3643" t="s">
        <v>4</v>
      </c>
      <c r="P3643">
        <v>1</v>
      </c>
    </row>
    <row r="3644" spans="1:16" x14ac:dyDescent="0.35">
      <c r="A3644" t="s">
        <v>7123</v>
      </c>
      <c r="B3644" t="s">
        <v>1699</v>
      </c>
      <c r="C3644" t="s">
        <v>1402</v>
      </c>
      <c r="D3644" t="s">
        <v>499</v>
      </c>
      <c r="E3644" t="s">
        <v>1397</v>
      </c>
      <c r="F3644" t="s">
        <v>7124</v>
      </c>
      <c r="H3644" s="1">
        <v>45772</v>
      </c>
      <c r="I3644" t="s">
        <v>190</v>
      </c>
      <c r="J3644" t="s">
        <v>4</v>
      </c>
      <c r="K3644" t="s">
        <v>1</v>
      </c>
      <c r="L3644" t="s">
        <v>28</v>
      </c>
      <c r="M3644" t="s">
        <v>7747</v>
      </c>
      <c r="N3644">
        <v>6</v>
      </c>
      <c r="O3644" t="s">
        <v>4</v>
      </c>
      <c r="P3644">
        <v>1</v>
      </c>
    </row>
    <row r="3645" spans="1:16" x14ac:dyDescent="0.35">
      <c r="A3645" t="s">
        <v>7125</v>
      </c>
      <c r="B3645" t="s">
        <v>2512</v>
      </c>
      <c r="C3645" t="s">
        <v>1396</v>
      </c>
      <c r="D3645" t="s">
        <v>97</v>
      </c>
      <c r="E3645" t="s">
        <v>1397</v>
      </c>
      <c r="F3645" t="s">
        <v>7126</v>
      </c>
      <c r="H3645" s="1">
        <v>45772</v>
      </c>
      <c r="I3645" t="s">
        <v>190</v>
      </c>
      <c r="J3645" t="s">
        <v>4</v>
      </c>
      <c r="K3645" t="s">
        <v>1</v>
      </c>
      <c r="L3645" t="s">
        <v>28</v>
      </c>
      <c r="M3645" t="s">
        <v>7747</v>
      </c>
      <c r="N3645">
        <v>6</v>
      </c>
      <c r="O3645" t="s">
        <v>4</v>
      </c>
      <c r="P3645">
        <v>1</v>
      </c>
    </row>
    <row r="3646" spans="1:16" x14ac:dyDescent="0.35">
      <c r="A3646" t="s">
        <v>7127</v>
      </c>
      <c r="B3646" t="s">
        <v>7128</v>
      </c>
      <c r="C3646" t="s">
        <v>1396</v>
      </c>
      <c r="D3646" t="s">
        <v>97</v>
      </c>
      <c r="E3646" t="s">
        <v>1397</v>
      </c>
      <c r="F3646" t="s">
        <v>7129</v>
      </c>
      <c r="H3646" s="1">
        <v>45772</v>
      </c>
      <c r="I3646" t="s">
        <v>190</v>
      </c>
      <c r="J3646" t="s">
        <v>4</v>
      </c>
      <c r="K3646" t="s">
        <v>1</v>
      </c>
      <c r="L3646" t="s">
        <v>28</v>
      </c>
      <c r="M3646" t="s">
        <v>7747</v>
      </c>
      <c r="N3646">
        <v>6</v>
      </c>
      <c r="O3646" t="s">
        <v>4</v>
      </c>
      <c r="P3646">
        <v>1</v>
      </c>
    </row>
    <row r="3647" spans="1:16" x14ac:dyDescent="0.35">
      <c r="A3647" t="s">
        <v>7130</v>
      </c>
      <c r="B3647" t="s">
        <v>7131</v>
      </c>
      <c r="C3647" t="s">
        <v>1396</v>
      </c>
      <c r="D3647" t="s">
        <v>97</v>
      </c>
      <c r="E3647" t="s">
        <v>1397</v>
      </c>
      <c r="F3647" t="s">
        <v>7132</v>
      </c>
      <c r="H3647" s="1">
        <v>45772</v>
      </c>
      <c r="I3647" t="s">
        <v>190</v>
      </c>
      <c r="J3647" t="s">
        <v>4</v>
      </c>
      <c r="K3647" t="s">
        <v>1</v>
      </c>
      <c r="L3647" t="s">
        <v>28</v>
      </c>
      <c r="M3647" t="s">
        <v>7747</v>
      </c>
      <c r="N3647">
        <v>6</v>
      </c>
      <c r="O3647" t="s">
        <v>4</v>
      </c>
      <c r="P3647">
        <v>1</v>
      </c>
    </row>
    <row r="3648" spans="1:16" x14ac:dyDescent="0.35">
      <c r="A3648" t="s">
        <v>7133</v>
      </c>
      <c r="B3648" t="s">
        <v>7134</v>
      </c>
      <c r="C3648" t="s">
        <v>1396</v>
      </c>
      <c r="D3648" t="s">
        <v>1526</v>
      </c>
      <c r="E3648" t="s">
        <v>1397</v>
      </c>
      <c r="F3648" t="s">
        <v>7135</v>
      </c>
      <c r="H3648" s="1">
        <v>45772</v>
      </c>
      <c r="I3648" t="s">
        <v>190</v>
      </c>
      <c r="J3648" t="s">
        <v>4</v>
      </c>
      <c r="K3648" t="s">
        <v>1</v>
      </c>
      <c r="L3648" t="s">
        <v>28</v>
      </c>
      <c r="M3648" t="s">
        <v>7747</v>
      </c>
      <c r="N3648">
        <v>6</v>
      </c>
      <c r="O3648" t="s">
        <v>4</v>
      </c>
      <c r="P3648">
        <v>1</v>
      </c>
    </row>
    <row r="3649" spans="1:16" x14ac:dyDescent="0.35">
      <c r="A3649" t="s">
        <v>7136</v>
      </c>
      <c r="B3649" t="s">
        <v>3709</v>
      </c>
      <c r="C3649" t="s">
        <v>1402</v>
      </c>
      <c r="D3649" t="s">
        <v>332</v>
      </c>
      <c r="E3649" t="s">
        <v>1397</v>
      </c>
      <c r="F3649" t="s">
        <v>7137</v>
      </c>
      <c r="H3649" s="1">
        <v>45772</v>
      </c>
      <c r="I3649" t="s">
        <v>190</v>
      </c>
      <c r="J3649" t="s">
        <v>4</v>
      </c>
      <c r="K3649" t="s">
        <v>1</v>
      </c>
      <c r="L3649" t="s">
        <v>28</v>
      </c>
      <c r="M3649" t="s">
        <v>7747</v>
      </c>
      <c r="N3649">
        <v>6</v>
      </c>
      <c r="O3649" t="s">
        <v>4</v>
      </c>
      <c r="P3649">
        <v>1</v>
      </c>
    </row>
    <row r="3650" spans="1:16" x14ac:dyDescent="0.35">
      <c r="A3650" t="s">
        <v>7138</v>
      </c>
      <c r="B3650" t="s">
        <v>7139</v>
      </c>
      <c r="C3650" t="s">
        <v>1396</v>
      </c>
      <c r="E3650" t="s">
        <v>5371</v>
      </c>
      <c r="F3650" t="s">
        <v>7140</v>
      </c>
      <c r="H3650" s="1">
        <v>45772</v>
      </c>
      <c r="I3650" t="s">
        <v>190</v>
      </c>
      <c r="J3650" t="s">
        <v>4</v>
      </c>
      <c r="K3650" t="s">
        <v>1</v>
      </c>
      <c r="L3650" t="s">
        <v>28</v>
      </c>
      <c r="M3650" t="s">
        <v>7747</v>
      </c>
      <c r="N3650">
        <v>6</v>
      </c>
      <c r="O3650" t="s">
        <v>4</v>
      </c>
      <c r="P3650">
        <v>1</v>
      </c>
    </row>
    <row r="3651" spans="1:16" x14ac:dyDescent="0.35">
      <c r="A3651" t="s">
        <v>7141</v>
      </c>
      <c r="B3651" t="s">
        <v>1884</v>
      </c>
      <c r="C3651" t="s">
        <v>1402</v>
      </c>
      <c r="D3651" t="s">
        <v>477</v>
      </c>
      <c r="E3651" t="s">
        <v>1397</v>
      </c>
      <c r="F3651" t="s">
        <v>7142</v>
      </c>
      <c r="H3651" s="1">
        <v>45772</v>
      </c>
      <c r="I3651" t="s">
        <v>447</v>
      </c>
      <c r="J3651" t="s">
        <v>2</v>
      </c>
      <c r="K3651" t="s">
        <v>1</v>
      </c>
      <c r="L3651" t="s">
        <v>28</v>
      </c>
      <c r="M3651" t="s">
        <v>7747</v>
      </c>
      <c r="N3651">
        <v>6</v>
      </c>
      <c r="O3651" t="s">
        <v>2</v>
      </c>
      <c r="P3651">
        <v>1</v>
      </c>
    </row>
    <row r="3652" spans="1:16" x14ac:dyDescent="0.35">
      <c r="A3652" t="s">
        <v>7141</v>
      </c>
      <c r="B3652" t="s">
        <v>7143</v>
      </c>
      <c r="C3652" t="s">
        <v>1472</v>
      </c>
      <c r="D3652" t="s">
        <v>477</v>
      </c>
      <c r="E3652" t="s">
        <v>1397</v>
      </c>
      <c r="F3652" t="s">
        <v>7144</v>
      </c>
      <c r="G3652">
        <v>42180</v>
      </c>
      <c r="H3652" s="1">
        <v>45772</v>
      </c>
      <c r="I3652" t="s">
        <v>447</v>
      </c>
      <c r="J3652" t="s">
        <v>2</v>
      </c>
      <c r="K3652" t="s">
        <v>1</v>
      </c>
      <c r="L3652" t="s">
        <v>28</v>
      </c>
      <c r="M3652" t="s">
        <v>1472</v>
      </c>
      <c r="N3652">
        <v>6</v>
      </c>
      <c r="O3652" t="s">
        <v>2</v>
      </c>
      <c r="P3652">
        <v>1</v>
      </c>
    </row>
    <row r="3653" spans="1:16" x14ac:dyDescent="0.35">
      <c r="A3653" t="s">
        <v>7141</v>
      </c>
      <c r="B3653" t="s">
        <v>1951</v>
      </c>
      <c r="C3653" t="s">
        <v>1472</v>
      </c>
      <c r="D3653" t="s">
        <v>477</v>
      </c>
      <c r="E3653" t="s">
        <v>1397</v>
      </c>
      <c r="F3653" t="s">
        <v>7145</v>
      </c>
      <c r="G3653">
        <v>42776</v>
      </c>
      <c r="H3653" s="1">
        <v>45772</v>
      </c>
      <c r="I3653" t="s">
        <v>447</v>
      </c>
      <c r="J3653" t="s">
        <v>2</v>
      </c>
      <c r="K3653" t="s">
        <v>1</v>
      </c>
      <c r="L3653" t="s">
        <v>28</v>
      </c>
      <c r="M3653" t="s">
        <v>1472</v>
      </c>
      <c r="N3653">
        <v>6</v>
      </c>
      <c r="O3653" t="s">
        <v>2</v>
      </c>
      <c r="P3653">
        <v>1</v>
      </c>
    </row>
    <row r="3654" spans="1:16" x14ac:dyDescent="0.35">
      <c r="A3654" t="s">
        <v>3907</v>
      </c>
      <c r="B3654" t="s">
        <v>7146</v>
      </c>
      <c r="C3654" t="s">
        <v>1558</v>
      </c>
      <c r="D3654" t="s">
        <v>98</v>
      </c>
      <c r="E3654" t="s">
        <v>1397</v>
      </c>
      <c r="F3654" t="s">
        <v>7147</v>
      </c>
      <c r="H3654" s="1">
        <v>45772</v>
      </c>
      <c r="I3654" t="s">
        <v>447</v>
      </c>
      <c r="J3654" t="s">
        <v>2</v>
      </c>
      <c r="K3654" t="s">
        <v>1</v>
      </c>
      <c r="L3654" t="s">
        <v>28</v>
      </c>
      <c r="M3654" t="s">
        <v>7747</v>
      </c>
      <c r="N3654">
        <v>6</v>
      </c>
      <c r="O3654" t="s">
        <v>2</v>
      </c>
      <c r="P3654">
        <v>1</v>
      </c>
    </row>
    <row r="3655" spans="1:16" x14ac:dyDescent="0.35">
      <c r="A3655" t="s">
        <v>7148</v>
      </c>
      <c r="B3655" t="s">
        <v>7149</v>
      </c>
      <c r="C3655" t="s">
        <v>1402</v>
      </c>
      <c r="D3655" t="s">
        <v>332</v>
      </c>
      <c r="E3655" t="s">
        <v>1397</v>
      </c>
      <c r="F3655" t="s">
        <v>7150</v>
      </c>
      <c r="H3655" s="1">
        <v>45772</v>
      </c>
      <c r="I3655" t="s">
        <v>447</v>
      </c>
      <c r="J3655" t="s">
        <v>2</v>
      </c>
      <c r="K3655" t="s">
        <v>1</v>
      </c>
      <c r="L3655" t="s">
        <v>28</v>
      </c>
      <c r="M3655" t="s">
        <v>7747</v>
      </c>
      <c r="N3655">
        <v>6</v>
      </c>
      <c r="O3655" t="s">
        <v>2</v>
      </c>
      <c r="P3655">
        <v>1</v>
      </c>
    </row>
    <row r="3656" spans="1:16" x14ac:dyDescent="0.35">
      <c r="A3656" t="s">
        <v>7148</v>
      </c>
      <c r="B3656" t="s">
        <v>1608</v>
      </c>
      <c r="C3656" t="s">
        <v>1402</v>
      </c>
      <c r="D3656" t="s">
        <v>332</v>
      </c>
      <c r="E3656" t="s">
        <v>1397</v>
      </c>
      <c r="F3656" t="s">
        <v>7151</v>
      </c>
      <c r="H3656" s="1">
        <v>45772</v>
      </c>
      <c r="I3656" t="s">
        <v>447</v>
      </c>
      <c r="J3656" t="s">
        <v>2</v>
      </c>
      <c r="K3656" t="s">
        <v>1</v>
      </c>
      <c r="L3656" t="s">
        <v>28</v>
      </c>
      <c r="M3656" t="s">
        <v>7747</v>
      </c>
      <c r="N3656">
        <v>6</v>
      </c>
      <c r="O3656" t="s">
        <v>2</v>
      </c>
      <c r="P3656">
        <v>1</v>
      </c>
    </row>
    <row r="3657" spans="1:16" x14ac:dyDescent="0.35">
      <c r="A3657" t="s">
        <v>7148</v>
      </c>
      <c r="B3657" t="s">
        <v>2134</v>
      </c>
      <c r="C3657" t="s">
        <v>1402</v>
      </c>
      <c r="D3657" t="s">
        <v>332</v>
      </c>
      <c r="E3657" t="s">
        <v>1397</v>
      </c>
      <c r="F3657" t="s">
        <v>7152</v>
      </c>
      <c r="H3657" s="1">
        <v>45772</v>
      </c>
      <c r="I3657" t="s">
        <v>447</v>
      </c>
      <c r="J3657" t="s">
        <v>2</v>
      </c>
      <c r="K3657" t="s">
        <v>1</v>
      </c>
      <c r="L3657" t="s">
        <v>28</v>
      </c>
      <c r="M3657" t="s">
        <v>7747</v>
      </c>
      <c r="N3657">
        <v>6</v>
      </c>
      <c r="O3657" t="s">
        <v>2</v>
      </c>
      <c r="P3657">
        <v>1</v>
      </c>
    </row>
    <row r="3658" spans="1:16" x14ac:dyDescent="0.35">
      <c r="A3658" t="s">
        <v>7153</v>
      </c>
      <c r="B3658" t="s">
        <v>2716</v>
      </c>
      <c r="C3658" t="s">
        <v>1558</v>
      </c>
      <c r="D3658" t="s">
        <v>332</v>
      </c>
      <c r="E3658" t="s">
        <v>1397</v>
      </c>
      <c r="F3658" t="s">
        <v>7154</v>
      </c>
      <c r="H3658" s="1">
        <v>45772</v>
      </c>
      <c r="I3658" t="s">
        <v>447</v>
      </c>
      <c r="J3658" t="s">
        <v>2</v>
      </c>
      <c r="K3658" t="s">
        <v>1</v>
      </c>
      <c r="L3658" t="s">
        <v>28</v>
      </c>
      <c r="M3658" t="s">
        <v>7747</v>
      </c>
      <c r="N3658">
        <v>6</v>
      </c>
      <c r="O3658" t="s">
        <v>2</v>
      </c>
      <c r="P3658">
        <v>1</v>
      </c>
    </row>
    <row r="3659" spans="1:16" x14ac:dyDescent="0.35">
      <c r="A3659" t="s">
        <v>7155</v>
      </c>
      <c r="B3659" t="s">
        <v>1939</v>
      </c>
      <c r="C3659" t="s">
        <v>3117</v>
      </c>
      <c r="D3659" t="s">
        <v>1526</v>
      </c>
      <c r="E3659" t="s">
        <v>1397</v>
      </c>
      <c r="F3659" t="s">
        <v>7156</v>
      </c>
      <c r="H3659" s="1">
        <v>45772</v>
      </c>
      <c r="I3659" t="s">
        <v>447</v>
      </c>
      <c r="J3659" t="s">
        <v>2</v>
      </c>
      <c r="K3659" t="s">
        <v>1</v>
      </c>
      <c r="L3659" t="s">
        <v>28</v>
      </c>
      <c r="M3659" t="s">
        <v>7747</v>
      </c>
      <c r="N3659">
        <v>6</v>
      </c>
      <c r="O3659" t="s">
        <v>2</v>
      </c>
      <c r="P3659">
        <v>1</v>
      </c>
    </row>
    <row r="3660" spans="1:16" x14ac:dyDescent="0.35">
      <c r="A3660" t="s">
        <v>7157</v>
      </c>
      <c r="B3660" t="s">
        <v>5070</v>
      </c>
      <c r="C3660" t="s">
        <v>1402</v>
      </c>
      <c r="D3660" t="s">
        <v>98</v>
      </c>
      <c r="E3660" t="s">
        <v>1397</v>
      </c>
      <c r="F3660" t="s">
        <v>7158</v>
      </c>
      <c r="H3660" s="1">
        <v>45772</v>
      </c>
      <c r="I3660" t="s">
        <v>447</v>
      </c>
      <c r="J3660" t="s">
        <v>2</v>
      </c>
      <c r="K3660" t="s">
        <v>1</v>
      </c>
      <c r="L3660" t="s">
        <v>28</v>
      </c>
      <c r="M3660" t="s">
        <v>7747</v>
      </c>
      <c r="N3660">
        <v>6</v>
      </c>
      <c r="O3660" t="s">
        <v>2</v>
      </c>
      <c r="P3660">
        <v>1</v>
      </c>
    </row>
    <row r="3661" spans="1:16" x14ac:dyDescent="0.35">
      <c r="A3661" t="s">
        <v>7157</v>
      </c>
      <c r="B3661" t="s">
        <v>7159</v>
      </c>
      <c r="C3661" t="s">
        <v>1558</v>
      </c>
      <c r="D3661" t="s">
        <v>98</v>
      </c>
      <c r="E3661" t="s">
        <v>1397</v>
      </c>
      <c r="F3661" t="s">
        <v>7160</v>
      </c>
      <c r="H3661" s="1">
        <v>45772</v>
      </c>
      <c r="I3661" t="s">
        <v>447</v>
      </c>
      <c r="J3661" t="s">
        <v>2</v>
      </c>
      <c r="K3661" t="s">
        <v>1</v>
      </c>
      <c r="L3661" t="s">
        <v>28</v>
      </c>
      <c r="M3661" t="s">
        <v>7747</v>
      </c>
      <c r="N3661">
        <v>6</v>
      </c>
      <c r="O3661" t="s">
        <v>2</v>
      </c>
      <c r="P3661">
        <v>1</v>
      </c>
    </row>
    <row r="3662" spans="1:16" x14ac:dyDescent="0.35">
      <c r="A3662" t="s">
        <v>7157</v>
      </c>
      <c r="B3662" t="s">
        <v>5028</v>
      </c>
      <c r="C3662" t="s">
        <v>1402</v>
      </c>
      <c r="D3662" t="s">
        <v>98</v>
      </c>
      <c r="E3662" t="s">
        <v>1397</v>
      </c>
      <c r="F3662" t="s">
        <v>7161</v>
      </c>
      <c r="H3662" s="1">
        <v>45772</v>
      </c>
      <c r="I3662" t="s">
        <v>447</v>
      </c>
      <c r="J3662" t="s">
        <v>2</v>
      </c>
      <c r="K3662" t="s">
        <v>1</v>
      </c>
      <c r="L3662" t="s">
        <v>28</v>
      </c>
      <c r="M3662" t="s">
        <v>7747</v>
      </c>
      <c r="N3662">
        <v>6</v>
      </c>
      <c r="O3662" t="s">
        <v>2</v>
      </c>
      <c r="P3662">
        <v>1</v>
      </c>
    </row>
    <row r="3663" spans="1:16" x14ac:dyDescent="0.35">
      <c r="A3663" t="s">
        <v>7157</v>
      </c>
      <c r="B3663" t="s">
        <v>7162</v>
      </c>
      <c r="C3663" t="s">
        <v>1472</v>
      </c>
      <c r="D3663" t="s">
        <v>98</v>
      </c>
      <c r="E3663" t="s">
        <v>1397</v>
      </c>
      <c r="F3663" t="s">
        <v>7163</v>
      </c>
      <c r="H3663" s="1">
        <v>45772</v>
      </c>
      <c r="I3663" t="s">
        <v>447</v>
      </c>
      <c r="J3663" t="s">
        <v>2</v>
      </c>
      <c r="K3663" t="s">
        <v>1</v>
      </c>
      <c r="L3663" t="s">
        <v>28</v>
      </c>
      <c r="M3663" t="s">
        <v>1472</v>
      </c>
      <c r="N3663">
        <v>6</v>
      </c>
      <c r="O3663" t="s">
        <v>2</v>
      </c>
      <c r="P3663">
        <v>1</v>
      </c>
    </row>
    <row r="3664" spans="1:16" x14ac:dyDescent="0.35">
      <c r="A3664" t="s">
        <v>7157</v>
      </c>
      <c r="B3664" t="s">
        <v>7164</v>
      </c>
      <c r="C3664" t="s">
        <v>1472</v>
      </c>
      <c r="D3664" t="s">
        <v>98</v>
      </c>
      <c r="E3664" t="s">
        <v>1397</v>
      </c>
      <c r="F3664" t="s">
        <v>7165</v>
      </c>
      <c r="H3664" s="1">
        <v>45772</v>
      </c>
      <c r="I3664" t="s">
        <v>447</v>
      </c>
      <c r="J3664" t="s">
        <v>2</v>
      </c>
      <c r="K3664" t="s">
        <v>1</v>
      </c>
      <c r="L3664" t="s">
        <v>28</v>
      </c>
      <c r="M3664" t="s">
        <v>1472</v>
      </c>
      <c r="N3664">
        <v>6</v>
      </c>
      <c r="O3664" t="s">
        <v>2</v>
      </c>
      <c r="P3664">
        <v>1</v>
      </c>
    </row>
    <row r="3665" spans="1:16" x14ac:dyDescent="0.35">
      <c r="A3665" t="s">
        <v>7166</v>
      </c>
      <c r="B3665" t="s">
        <v>7167</v>
      </c>
      <c r="C3665" t="s">
        <v>1558</v>
      </c>
      <c r="D3665" t="s">
        <v>332</v>
      </c>
      <c r="E3665" t="s">
        <v>1397</v>
      </c>
      <c r="F3665" t="s">
        <v>7168</v>
      </c>
      <c r="H3665" s="1">
        <v>45772</v>
      </c>
      <c r="I3665" t="s">
        <v>447</v>
      </c>
      <c r="J3665" t="s">
        <v>2</v>
      </c>
      <c r="K3665" t="s">
        <v>1</v>
      </c>
      <c r="L3665" t="s">
        <v>28</v>
      </c>
      <c r="M3665" t="s">
        <v>7747</v>
      </c>
      <c r="N3665">
        <v>6</v>
      </c>
      <c r="O3665" t="s">
        <v>2</v>
      </c>
      <c r="P3665">
        <v>1</v>
      </c>
    </row>
    <row r="3666" spans="1:16" x14ac:dyDescent="0.35">
      <c r="A3666" t="s">
        <v>7169</v>
      </c>
      <c r="B3666" t="s">
        <v>1764</v>
      </c>
      <c r="C3666" t="s">
        <v>1558</v>
      </c>
      <c r="D3666" t="s">
        <v>477</v>
      </c>
      <c r="E3666" t="s">
        <v>1397</v>
      </c>
      <c r="F3666" t="s">
        <v>7170</v>
      </c>
      <c r="H3666" s="1">
        <v>45772</v>
      </c>
      <c r="I3666" t="s">
        <v>447</v>
      </c>
      <c r="J3666" t="s">
        <v>2</v>
      </c>
      <c r="K3666" t="s">
        <v>1</v>
      </c>
      <c r="L3666" t="s">
        <v>28</v>
      </c>
      <c r="M3666" t="s">
        <v>7747</v>
      </c>
      <c r="N3666">
        <v>6</v>
      </c>
      <c r="O3666" t="s">
        <v>2</v>
      </c>
      <c r="P3666">
        <v>1</v>
      </c>
    </row>
    <row r="3667" spans="1:16" x14ac:dyDescent="0.35">
      <c r="A3667" t="s">
        <v>7143</v>
      </c>
      <c r="B3667" t="s">
        <v>7171</v>
      </c>
      <c r="C3667" t="s">
        <v>3117</v>
      </c>
      <c r="D3667" t="s">
        <v>1526</v>
      </c>
      <c r="E3667" t="s">
        <v>1397</v>
      </c>
      <c r="F3667" t="s">
        <v>7172</v>
      </c>
      <c r="H3667" s="1">
        <v>45772</v>
      </c>
      <c r="I3667" t="s">
        <v>447</v>
      </c>
      <c r="J3667" t="s">
        <v>2</v>
      </c>
      <c r="K3667" t="s">
        <v>1</v>
      </c>
      <c r="L3667" t="s">
        <v>28</v>
      </c>
      <c r="M3667" t="s">
        <v>7747</v>
      </c>
      <c r="N3667">
        <v>6</v>
      </c>
      <c r="O3667" t="s">
        <v>2</v>
      </c>
      <c r="P3667">
        <v>1</v>
      </c>
    </row>
    <row r="3668" spans="1:16" x14ac:dyDescent="0.35">
      <c r="A3668" t="s">
        <v>7173</v>
      </c>
      <c r="B3668" t="s">
        <v>7174</v>
      </c>
      <c r="C3668" t="s">
        <v>1402</v>
      </c>
      <c r="D3668" t="s">
        <v>1212</v>
      </c>
      <c r="E3668" t="s">
        <v>1397</v>
      </c>
      <c r="F3668" t="s">
        <v>7175</v>
      </c>
      <c r="H3668" s="1">
        <v>45772</v>
      </c>
      <c r="I3668" t="s">
        <v>447</v>
      </c>
      <c r="J3668" t="s">
        <v>2</v>
      </c>
      <c r="K3668" t="s">
        <v>1</v>
      </c>
      <c r="L3668" t="s">
        <v>28</v>
      </c>
      <c r="M3668" t="s">
        <v>7747</v>
      </c>
      <c r="N3668">
        <v>6</v>
      </c>
      <c r="O3668" t="s">
        <v>2</v>
      </c>
      <c r="P3668">
        <v>1</v>
      </c>
    </row>
    <row r="3669" spans="1:16" x14ac:dyDescent="0.35">
      <c r="A3669" t="s">
        <v>7173</v>
      </c>
      <c r="B3669" t="s">
        <v>7176</v>
      </c>
      <c r="C3669" t="s">
        <v>1396</v>
      </c>
      <c r="D3669" t="s">
        <v>1212</v>
      </c>
      <c r="E3669" t="s">
        <v>1397</v>
      </c>
      <c r="F3669" t="s">
        <v>7177</v>
      </c>
      <c r="H3669" s="1">
        <v>45772</v>
      </c>
      <c r="I3669" t="s">
        <v>447</v>
      </c>
      <c r="J3669" t="s">
        <v>2</v>
      </c>
      <c r="K3669" t="s">
        <v>1</v>
      </c>
      <c r="L3669" t="s">
        <v>28</v>
      </c>
      <c r="M3669" t="s">
        <v>7747</v>
      </c>
      <c r="N3669">
        <v>6</v>
      </c>
      <c r="O3669" t="s">
        <v>2</v>
      </c>
      <c r="P3669">
        <v>1</v>
      </c>
    </row>
    <row r="3670" spans="1:16" x14ac:dyDescent="0.35">
      <c r="A3670" t="s">
        <v>7178</v>
      </c>
      <c r="B3670" t="s">
        <v>1972</v>
      </c>
      <c r="C3670" t="s">
        <v>1472</v>
      </c>
      <c r="D3670" t="s">
        <v>394</v>
      </c>
      <c r="E3670" t="s">
        <v>1397</v>
      </c>
      <c r="F3670" t="s">
        <v>7179</v>
      </c>
      <c r="G3670">
        <v>41715</v>
      </c>
      <c r="H3670" s="1">
        <v>45772</v>
      </c>
      <c r="I3670" t="s">
        <v>447</v>
      </c>
      <c r="J3670" t="s">
        <v>2</v>
      </c>
      <c r="K3670" t="s">
        <v>1</v>
      </c>
      <c r="L3670" t="s">
        <v>28</v>
      </c>
      <c r="M3670" t="s">
        <v>1472</v>
      </c>
      <c r="N3670">
        <v>6</v>
      </c>
      <c r="O3670" t="s">
        <v>2</v>
      </c>
      <c r="P3670">
        <v>1</v>
      </c>
    </row>
    <row r="3671" spans="1:16" x14ac:dyDescent="0.35">
      <c r="A3671" t="s">
        <v>7178</v>
      </c>
      <c r="B3671" t="s">
        <v>1831</v>
      </c>
      <c r="C3671" t="s">
        <v>1402</v>
      </c>
      <c r="D3671" t="s">
        <v>394</v>
      </c>
      <c r="E3671" t="s">
        <v>1397</v>
      </c>
      <c r="F3671" t="s">
        <v>7180</v>
      </c>
      <c r="H3671" s="1">
        <v>45772</v>
      </c>
      <c r="I3671" t="s">
        <v>447</v>
      </c>
      <c r="J3671" t="s">
        <v>2</v>
      </c>
      <c r="K3671" t="s">
        <v>1</v>
      </c>
      <c r="L3671" t="s">
        <v>28</v>
      </c>
      <c r="M3671" t="s">
        <v>7747</v>
      </c>
      <c r="N3671">
        <v>6</v>
      </c>
      <c r="O3671" t="s">
        <v>2</v>
      </c>
      <c r="P3671">
        <v>1</v>
      </c>
    </row>
    <row r="3672" spans="1:16" x14ac:dyDescent="0.35">
      <c r="A3672" t="s">
        <v>7178</v>
      </c>
      <c r="B3672" t="s">
        <v>2312</v>
      </c>
      <c r="C3672" t="s">
        <v>1558</v>
      </c>
      <c r="D3672" t="s">
        <v>394</v>
      </c>
      <c r="E3672" t="s">
        <v>1397</v>
      </c>
      <c r="F3672" t="s">
        <v>7181</v>
      </c>
      <c r="H3672" s="1">
        <v>45772</v>
      </c>
      <c r="I3672" t="s">
        <v>447</v>
      </c>
      <c r="J3672" t="s">
        <v>2</v>
      </c>
      <c r="K3672" t="s">
        <v>1</v>
      </c>
      <c r="L3672" t="s">
        <v>28</v>
      </c>
      <c r="M3672" t="s">
        <v>7747</v>
      </c>
      <c r="N3672">
        <v>6</v>
      </c>
      <c r="O3672" t="s">
        <v>2</v>
      </c>
      <c r="P3672">
        <v>1</v>
      </c>
    </row>
    <row r="3673" spans="1:16" x14ac:dyDescent="0.35">
      <c r="A3673" t="s">
        <v>7182</v>
      </c>
      <c r="B3673" t="s">
        <v>7183</v>
      </c>
      <c r="C3673" t="s">
        <v>1558</v>
      </c>
      <c r="D3673" t="s">
        <v>394</v>
      </c>
      <c r="E3673" t="s">
        <v>1397</v>
      </c>
      <c r="F3673" t="s">
        <v>7184</v>
      </c>
      <c r="H3673" s="1">
        <v>45772</v>
      </c>
      <c r="I3673" t="s">
        <v>447</v>
      </c>
      <c r="J3673" t="s">
        <v>2</v>
      </c>
      <c r="K3673" t="s">
        <v>1</v>
      </c>
      <c r="L3673" t="s">
        <v>28</v>
      </c>
      <c r="M3673" t="s">
        <v>7747</v>
      </c>
      <c r="N3673">
        <v>6</v>
      </c>
      <c r="O3673" t="s">
        <v>2</v>
      </c>
      <c r="P3673">
        <v>1</v>
      </c>
    </row>
    <row r="3674" spans="1:16" x14ac:dyDescent="0.35">
      <c r="A3674" t="s">
        <v>7185</v>
      </c>
      <c r="B3674" t="s">
        <v>7186</v>
      </c>
      <c r="C3674" t="s">
        <v>1558</v>
      </c>
      <c r="D3674" t="s">
        <v>394</v>
      </c>
      <c r="E3674" t="s">
        <v>1397</v>
      </c>
      <c r="F3674" t="s">
        <v>7187</v>
      </c>
      <c r="H3674" s="1">
        <v>45772</v>
      </c>
      <c r="I3674" t="s">
        <v>447</v>
      </c>
      <c r="J3674" t="s">
        <v>2</v>
      </c>
      <c r="K3674" t="s">
        <v>1</v>
      </c>
      <c r="L3674" t="s">
        <v>28</v>
      </c>
      <c r="M3674" t="s">
        <v>7747</v>
      </c>
      <c r="N3674">
        <v>6</v>
      </c>
      <c r="O3674" t="s">
        <v>2</v>
      </c>
      <c r="P3674">
        <v>1</v>
      </c>
    </row>
    <row r="3675" spans="1:16" x14ac:dyDescent="0.35">
      <c r="A3675" t="s">
        <v>7188</v>
      </c>
      <c r="B3675" t="s">
        <v>2325</v>
      </c>
      <c r="C3675" t="s">
        <v>1396</v>
      </c>
      <c r="D3675" t="s">
        <v>385</v>
      </c>
      <c r="E3675" t="s">
        <v>1397</v>
      </c>
      <c r="F3675" t="s">
        <v>7189</v>
      </c>
      <c r="H3675" s="1">
        <v>45772</v>
      </c>
      <c r="I3675" t="s">
        <v>447</v>
      </c>
      <c r="J3675" t="s">
        <v>2</v>
      </c>
      <c r="K3675" t="s">
        <v>1</v>
      </c>
      <c r="L3675" t="s">
        <v>28</v>
      </c>
      <c r="M3675" t="s">
        <v>7747</v>
      </c>
      <c r="N3675">
        <v>6</v>
      </c>
      <c r="O3675" t="s">
        <v>2</v>
      </c>
      <c r="P3675">
        <v>1</v>
      </c>
    </row>
    <row r="3676" spans="1:16" x14ac:dyDescent="0.35">
      <c r="A3676" t="s">
        <v>7190</v>
      </c>
      <c r="B3676" t="s">
        <v>1489</v>
      </c>
      <c r="C3676" t="s">
        <v>3117</v>
      </c>
      <c r="D3676" t="s">
        <v>1526</v>
      </c>
      <c r="E3676" t="s">
        <v>1397</v>
      </c>
      <c r="F3676" t="s">
        <v>7191</v>
      </c>
      <c r="H3676" s="1">
        <v>45772</v>
      </c>
      <c r="I3676" t="s">
        <v>447</v>
      </c>
      <c r="J3676" t="s">
        <v>2</v>
      </c>
      <c r="K3676" t="s">
        <v>1</v>
      </c>
      <c r="L3676" t="s">
        <v>28</v>
      </c>
      <c r="M3676" t="s">
        <v>7747</v>
      </c>
      <c r="N3676">
        <v>6</v>
      </c>
      <c r="O3676" t="s">
        <v>2</v>
      </c>
      <c r="P3676">
        <v>1</v>
      </c>
    </row>
    <row r="3677" spans="1:16" x14ac:dyDescent="0.35">
      <c r="A3677" t="s">
        <v>7190</v>
      </c>
      <c r="B3677" t="s">
        <v>2942</v>
      </c>
      <c r="C3677" t="s">
        <v>4018</v>
      </c>
      <c r="D3677" t="s">
        <v>1526</v>
      </c>
      <c r="E3677" t="s">
        <v>1397</v>
      </c>
      <c r="F3677" t="s">
        <v>7192</v>
      </c>
      <c r="G3677" t="s">
        <v>7193</v>
      </c>
      <c r="H3677" s="1">
        <v>45772</v>
      </c>
      <c r="I3677" t="s">
        <v>447</v>
      </c>
      <c r="J3677" t="s">
        <v>2</v>
      </c>
      <c r="K3677" t="s">
        <v>1</v>
      </c>
      <c r="L3677" t="s">
        <v>28</v>
      </c>
      <c r="M3677" t="s">
        <v>1472</v>
      </c>
      <c r="N3677">
        <v>6</v>
      </c>
      <c r="O3677" t="s">
        <v>2</v>
      </c>
      <c r="P3677">
        <v>1</v>
      </c>
    </row>
    <row r="3678" spans="1:16" x14ac:dyDescent="0.35">
      <c r="A3678" t="s">
        <v>7194</v>
      </c>
      <c r="B3678" t="s">
        <v>7195</v>
      </c>
      <c r="C3678" t="s">
        <v>1558</v>
      </c>
      <c r="D3678" t="s">
        <v>332</v>
      </c>
      <c r="E3678" t="s">
        <v>1397</v>
      </c>
      <c r="F3678" t="s">
        <v>7196</v>
      </c>
      <c r="H3678" s="1">
        <v>45772</v>
      </c>
      <c r="I3678" t="s">
        <v>447</v>
      </c>
      <c r="J3678" t="s">
        <v>2</v>
      </c>
      <c r="K3678" t="s">
        <v>1</v>
      </c>
      <c r="L3678" t="s">
        <v>28</v>
      </c>
      <c r="M3678" t="s">
        <v>7747</v>
      </c>
      <c r="N3678">
        <v>6</v>
      </c>
      <c r="O3678" t="s">
        <v>2</v>
      </c>
      <c r="P3678">
        <v>1</v>
      </c>
    </row>
    <row r="3679" spans="1:16" x14ac:dyDescent="0.35">
      <c r="A3679" t="s">
        <v>7197</v>
      </c>
      <c r="B3679" t="s">
        <v>7198</v>
      </c>
      <c r="C3679" t="s">
        <v>1402</v>
      </c>
      <c r="D3679" t="s">
        <v>477</v>
      </c>
      <c r="E3679" t="s">
        <v>1397</v>
      </c>
      <c r="F3679" t="s">
        <v>7199</v>
      </c>
      <c r="H3679" s="1">
        <v>45772</v>
      </c>
      <c r="I3679" t="s">
        <v>447</v>
      </c>
      <c r="J3679" t="s">
        <v>2</v>
      </c>
      <c r="K3679" t="s">
        <v>1</v>
      </c>
      <c r="L3679" t="s">
        <v>28</v>
      </c>
      <c r="M3679" t="s">
        <v>7747</v>
      </c>
      <c r="N3679">
        <v>6</v>
      </c>
      <c r="O3679" t="s">
        <v>2</v>
      </c>
      <c r="P3679">
        <v>1</v>
      </c>
    </row>
    <row r="3680" spans="1:16" x14ac:dyDescent="0.35">
      <c r="A3680" t="s">
        <v>5388</v>
      </c>
      <c r="B3680" t="s">
        <v>7200</v>
      </c>
      <c r="C3680" t="s">
        <v>1402</v>
      </c>
      <c r="D3680" t="s">
        <v>477</v>
      </c>
      <c r="E3680" t="s">
        <v>1397</v>
      </c>
      <c r="F3680" t="s">
        <v>7201</v>
      </c>
      <c r="H3680" s="1">
        <v>45772</v>
      </c>
      <c r="I3680" t="s">
        <v>447</v>
      </c>
      <c r="J3680" t="s">
        <v>2</v>
      </c>
      <c r="K3680" t="s">
        <v>1</v>
      </c>
      <c r="L3680" t="s">
        <v>28</v>
      </c>
      <c r="M3680" t="s">
        <v>7747</v>
      </c>
      <c r="N3680">
        <v>6</v>
      </c>
      <c r="O3680" t="s">
        <v>2</v>
      </c>
      <c r="P3680">
        <v>1</v>
      </c>
    </row>
    <row r="3681" spans="1:16" x14ac:dyDescent="0.35">
      <c r="A3681" t="s">
        <v>5388</v>
      </c>
      <c r="B3681" t="s">
        <v>2971</v>
      </c>
      <c r="C3681" t="s">
        <v>1472</v>
      </c>
      <c r="D3681" t="s">
        <v>477</v>
      </c>
      <c r="E3681" t="s">
        <v>1397</v>
      </c>
      <c r="F3681" t="s">
        <v>7202</v>
      </c>
      <c r="G3681">
        <v>43781</v>
      </c>
      <c r="H3681" s="1">
        <v>45772</v>
      </c>
      <c r="I3681" t="s">
        <v>447</v>
      </c>
      <c r="J3681" t="s">
        <v>2</v>
      </c>
      <c r="K3681" t="s">
        <v>1</v>
      </c>
      <c r="L3681" t="s">
        <v>28</v>
      </c>
      <c r="M3681" t="s">
        <v>1472</v>
      </c>
      <c r="N3681">
        <v>6</v>
      </c>
      <c r="O3681" t="s">
        <v>2</v>
      </c>
      <c r="P3681">
        <v>1</v>
      </c>
    </row>
    <row r="3682" spans="1:16" x14ac:dyDescent="0.35">
      <c r="A3682" t="s">
        <v>7203</v>
      </c>
      <c r="B3682" t="s">
        <v>7204</v>
      </c>
      <c r="C3682" t="s">
        <v>1558</v>
      </c>
      <c r="D3682" t="s">
        <v>394</v>
      </c>
      <c r="E3682" t="s">
        <v>1397</v>
      </c>
      <c r="F3682" t="s">
        <v>7205</v>
      </c>
      <c r="H3682" s="1">
        <v>45772</v>
      </c>
      <c r="I3682" t="s">
        <v>447</v>
      </c>
      <c r="J3682" t="s">
        <v>2</v>
      </c>
      <c r="K3682" t="s">
        <v>1</v>
      </c>
      <c r="L3682" t="s">
        <v>28</v>
      </c>
      <c r="M3682" t="s">
        <v>7747</v>
      </c>
      <c r="N3682">
        <v>6</v>
      </c>
      <c r="O3682" t="s">
        <v>2</v>
      </c>
      <c r="P3682">
        <v>1</v>
      </c>
    </row>
    <row r="3683" spans="1:16" x14ac:dyDescent="0.35">
      <c r="A3683" t="s">
        <v>3212</v>
      </c>
      <c r="B3683" t="s">
        <v>1425</v>
      </c>
      <c r="C3683" t="s">
        <v>1402</v>
      </c>
      <c r="D3683" t="s">
        <v>477</v>
      </c>
      <c r="E3683" t="s">
        <v>1397</v>
      </c>
      <c r="F3683" t="s">
        <v>7206</v>
      </c>
      <c r="H3683" s="1">
        <v>45772</v>
      </c>
      <c r="I3683" t="s">
        <v>447</v>
      </c>
      <c r="J3683" t="s">
        <v>2</v>
      </c>
      <c r="K3683" t="s">
        <v>1</v>
      </c>
      <c r="L3683" t="s">
        <v>28</v>
      </c>
      <c r="M3683" t="s">
        <v>7747</v>
      </c>
      <c r="N3683">
        <v>6</v>
      </c>
      <c r="O3683" t="s">
        <v>2</v>
      </c>
      <c r="P3683">
        <v>1</v>
      </c>
    </row>
    <row r="3684" spans="1:16" x14ac:dyDescent="0.35">
      <c r="A3684" t="s">
        <v>3212</v>
      </c>
      <c r="B3684" t="s">
        <v>1603</v>
      </c>
      <c r="C3684" t="s">
        <v>1558</v>
      </c>
      <c r="D3684" t="s">
        <v>477</v>
      </c>
      <c r="E3684" t="s">
        <v>1397</v>
      </c>
      <c r="F3684" t="s">
        <v>7207</v>
      </c>
      <c r="H3684" s="1">
        <v>45772</v>
      </c>
      <c r="I3684" t="s">
        <v>447</v>
      </c>
      <c r="J3684" t="s">
        <v>2</v>
      </c>
      <c r="K3684" t="s">
        <v>1</v>
      </c>
      <c r="L3684" t="s">
        <v>28</v>
      </c>
      <c r="M3684" t="s">
        <v>7747</v>
      </c>
      <c r="N3684">
        <v>6</v>
      </c>
      <c r="O3684" t="s">
        <v>2</v>
      </c>
      <c r="P3684">
        <v>1</v>
      </c>
    </row>
    <row r="3685" spans="1:16" x14ac:dyDescent="0.35">
      <c r="A3685" t="s">
        <v>7208</v>
      </c>
      <c r="B3685" t="s">
        <v>2283</v>
      </c>
      <c r="C3685" t="s">
        <v>1402</v>
      </c>
      <c r="D3685" t="s">
        <v>477</v>
      </c>
      <c r="E3685" t="s">
        <v>1397</v>
      </c>
      <c r="F3685" t="s">
        <v>7209</v>
      </c>
      <c r="H3685" s="1">
        <v>45772</v>
      </c>
      <c r="I3685" t="s">
        <v>447</v>
      </c>
      <c r="J3685" t="s">
        <v>2</v>
      </c>
      <c r="K3685" t="s">
        <v>1</v>
      </c>
      <c r="L3685" t="s">
        <v>28</v>
      </c>
      <c r="M3685" t="s">
        <v>7747</v>
      </c>
      <c r="N3685">
        <v>6</v>
      </c>
      <c r="O3685" t="s">
        <v>2</v>
      </c>
      <c r="P3685">
        <v>1</v>
      </c>
    </row>
    <row r="3686" spans="1:16" x14ac:dyDescent="0.35">
      <c r="A3686" t="s">
        <v>7210</v>
      </c>
      <c r="B3686" t="s">
        <v>3767</v>
      </c>
      <c r="C3686" t="s">
        <v>3105</v>
      </c>
      <c r="D3686" t="s">
        <v>1526</v>
      </c>
      <c r="E3686" t="s">
        <v>1397</v>
      </c>
      <c r="F3686" t="s">
        <v>7211</v>
      </c>
      <c r="H3686" s="1">
        <v>45772</v>
      </c>
      <c r="I3686" t="s">
        <v>447</v>
      </c>
      <c r="J3686" t="s">
        <v>2</v>
      </c>
      <c r="K3686" t="s">
        <v>1</v>
      </c>
      <c r="L3686" t="s">
        <v>28</v>
      </c>
      <c r="M3686" t="s">
        <v>7747</v>
      </c>
      <c r="N3686">
        <v>6</v>
      </c>
      <c r="O3686" t="s">
        <v>2</v>
      </c>
      <c r="P3686">
        <v>1</v>
      </c>
    </row>
    <row r="3687" spans="1:16" x14ac:dyDescent="0.35">
      <c r="A3687" t="s">
        <v>7212</v>
      </c>
      <c r="B3687" t="s">
        <v>2229</v>
      </c>
      <c r="C3687" t="s">
        <v>1396</v>
      </c>
      <c r="D3687" t="s">
        <v>385</v>
      </c>
      <c r="E3687" t="s">
        <v>1397</v>
      </c>
      <c r="F3687" t="s">
        <v>7213</v>
      </c>
      <c r="H3687" s="1">
        <v>45772</v>
      </c>
      <c r="I3687" t="s">
        <v>447</v>
      </c>
      <c r="J3687" t="s">
        <v>2</v>
      </c>
      <c r="K3687" t="s">
        <v>1</v>
      </c>
      <c r="L3687" t="s">
        <v>28</v>
      </c>
      <c r="M3687" t="s">
        <v>7747</v>
      </c>
      <c r="N3687">
        <v>6</v>
      </c>
      <c r="O3687" t="s">
        <v>2</v>
      </c>
      <c r="P3687">
        <v>1</v>
      </c>
    </row>
    <row r="3688" spans="1:16" x14ac:dyDescent="0.35">
      <c r="A3688" t="s">
        <v>7214</v>
      </c>
      <c r="B3688" t="s">
        <v>1914</v>
      </c>
      <c r="C3688" t="s">
        <v>1472</v>
      </c>
      <c r="D3688" t="s">
        <v>3122</v>
      </c>
      <c r="E3688" t="s">
        <v>1397</v>
      </c>
      <c r="F3688" t="s">
        <v>7215</v>
      </c>
      <c r="H3688" s="1">
        <v>45772</v>
      </c>
      <c r="I3688" t="s">
        <v>447</v>
      </c>
      <c r="J3688" t="s">
        <v>2</v>
      </c>
      <c r="K3688" t="s">
        <v>1</v>
      </c>
      <c r="L3688" t="s">
        <v>28</v>
      </c>
      <c r="M3688" t="s">
        <v>1472</v>
      </c>
      <c r="N3688">
        <v>6</v>
      </c>
      <c r="O3688" t="s">
        <v>2</v>
      </c>
      <c r="P3688">
        <v>1</v>
      </c>
    </row>
    <row r="3689" spans="1:16" x14ac:dyDescent="0.35">
      <c r="A3689" t="s">
        <v>7214</v>
      </c>
      <c r="B3689" t="s">
        <v>1553</v>
      </c>
      <c r="C3689" t="s">
        <v>1472</v>
      </c>
      <c r="D3689" t="s">
        <v>3122</v>
      </c>
      <c r="E3689" t="s">
        <v>1397</v>
      </c>
      <c r="F3689" t="s">
        <v>7216</v>
      </c>
      <c r="H3689" s="1">
        <v>45772</v>
      </c>
      <c r="I3689" t="s">
        <v>447</v>
      </c>
      <c r="J3689" t="s">
        <v>2</v>
      </c>
      <c r="K3689" t="s">
        <v>1</v>
      </c>
      <c r="L3689" t="s">
        <v>28</v>
      </c>
      <c r="M3689" t="s">
        <v>1472</v>
      </c>
      <c r="N3689">
        <v>6</v>
      </c>
      <c r="O3689" t="s">
        <v>2</v>
      </c>
      <c r="P3689">
        <v>1</v>
      </c>
    </row>
    <row r="3690" spans="1:16" x14ac:dyDescent="0.35">
      <c r="A3690" t="s">
        <v>7214</v>
      </c>
      <c r="B3690" t="s">
        <v>1972</v>
      </c>
      <c r="C3690" t="s">
        <v>1402</v>
      </c>
      <c r="D3690" t="s">
        <v>3122</v>
      </c>
      <c r="E3690" t="s">
        <v>1397</v>
      </c>
      <c r="F3690" t="s">
        <v>7217</v>
      </c>
      <c r="H3690" s="1">
        <v>45772</v>
      </c>
      <c r="I3690" t="s">
        <v>447</v>
      </c>
      <c r="J3690" t="s">
        <v>2</v>
      </c>
      <c r="K3690" t="s">
        <v>1</v>
      </c>
      <c r="L3690" t="s">
        <v>28</v>
      </c>
      <c r="M3690" t="s">
        <v>7747</v>
      </c>
      <c r="N3690">
        <v>6</v>
      </c>
      <c r="O3690" t="s">
        <v>2</v>
      </c>
      <c r="P3690">
        <v>1</v>
      </c>
    </row>
    <row r="3691" spans="1:16" x14ac:dyDescent="0.35">
      <c r="A3691" t="s">
        <v>7218</v>
      </c>
      <c r="B3691" t="s">
        <v>7219</v>
      </c>
      <c r="C3691" t="s">
        <v>1402</v>
      </c>
      <c r="D3691" t="s">
        <v>312</v>
      </c>
      <c r="E3691" t="s">
        <v>1397</v>
      </c>
      <c r="F3691" t="s">
        <v>7220</v>
      </c>
      <c r="H3691" s="1">
        <v>45772</v>
      </c>
      <c r="I3691" t="s">
        <v>447</v>
      </c>
      <c r="J3691" t="s">
        <v>2</v>
      </c>
      <c r="K3691" t="s">
        <v>1</v>
      </c>
      <c r="L3691" t="s">
        <v>28</v>
      </c>
      <c r="M3691" t="s">
        <v>7747</v>
      </c>
      <c r="N3691">
        <v>6</v>
      </c>
      <c r="O3691" t="s">
        <v>2</v>
      </c>
      <c r="P3691">
        <v>1</v>
      </c>
    </row>
    <row r="3692" spans="1:16" x14ac:dyDescent="0.35">
      <c r="A3692" t="s">
        <v>7218</v>
      </c>
      <c r="B3692" t="s">
        <v>7221</v>
      </c>
      <c r="C3692" t="s">
        <v>1472</v>
      </c>
      <c r="D3692" t="s">
        <v>312</v>
      </c>
      <c r="E3692" t="s">
        <v>1397</v>
      </c>
      <c r="F3692" t="s">
        <v>7222</v>
      </c>
      <c r="H3692" s="1">
        <v>45772</v>
      </c>
      <c r="I3692" t="s">
        <v>447</v>
      </c>
      <c r="J3692" t="s">
        <v>2</v>
      </c>
      <c r="K3692" t="s">
        <v>1</v>
      </c>
      <c r="L3692" t="s">
        <v>28</v>
      </c>
      <c r="M3692" t="s">
        <v>1472</v>
      </c>
      <c r="N3692">
        <v>6</v>
      </c>
      <c r="O3692" t="s">
        <v>2</v>
      </c>
      <c r="P3692">
        <v>1</v>
      </c>
    </row>
    <row r="3693" spans="1:16" x14ac:dyDescent="0.35">
      <c r="A3693" t="s">
        <v>7218</v>
      </c>
      <c r="B3693" t="s">
        <v>7223</v>
      </c>
      <c r="C3693" t="s">
        <v>1396</v>
      </c>
      <c r="D3693" t="s">
        <v>312</v>
      </c>
      <c r="E3693" t="s">
        <v>1397</v>
      </c>
      <c r="F3693" t="s">
        <v>7224</v>
      </c>
      <c r="H3693" s="1">
        <v>45772</v>
      </c>
      <c r="I3693" t="s">
        <v>447</v>
      </c>
      <c r="J3693" t="s">
        <v>2</v>
      </c>
      <c r="K3693" t="s">
        <v>1</v>
      </c>
      <c r="L3693" t="s">
        <v>28</v>
      </c>
      <c r="M3693" t="s">
        <v>7747</v>
      </c>
      <c r="N3693">
        <v>6</v>
      </c>
      <c r="O3693" t="s">
        <v>2</v>
      </c>
      <c r="P3693">
        <v>1</v>
      </c>
    </row>
    <row r="3694" spans="1:16" x14ac:dyDescent="0.35">
      <c r="A3694" t="s">
        <v>4178</v>
      </c>
      <c r="B3694" t="s">
        <v>3568</v>
      </c>
      <c r="C3694" t="s">
        <v>1558</v>
      </c>
      <c r="D3694" t="s">
        <v>394</v>
      </c>
      <c r="E3694" t="s">
        <v>1397</v>
      </c>
      <c r="F3694" t="s">
        <v>7225</v>
      </c>
      <c r="H3694" s="1">
        <v>45772</v>
      </c>
      <c r="I3694" t="s">
        <v>447</v>
      </c>
      <c r="J3694" t="s">
        <v>2</v>
      </c>
      <c r="K3694" t="s">
        <v>1</v>
      </c>
      <c r="L3694" t="s">
        <v>28</v>
      </c>
      <c r="M3694" t="s">
        <v>7747</v>
      </c>
      <c r="N3694">
        <v>6</v>
      </c>
      <c r="O3694" t="s">
        <v>2</v>
      </c>
      <c r="P3694">
        <v>1</v>
      </c>
    </row>
    <row r="3695" spans="1:16" x14ac:dyDescent="0.35">
      <c r="A3695" t="s">
        <v>1979</v>
      </c>
      <c r="B3695" t="s">
        <v>1421</v>
      </c>
      <c r="C3695" t="s">
        <v>1402</v>
      </c>
      <c r="D3695" t="s">
        <v>385</v>
      </c>
      <c r="E3695" t="s">
        <v>1397</v>
      </c>
      <c r="F3695" t="s">
        <v>7226</v>
      </c>
      <c r="H3695" s="1">
        <v>45772</v>
      </c>
      <c r="I3695" t="s">
        <v>447</v>
      </c>
      <c r="J3695" t="s">
        <v>2</v>
      </c>
      <c r="K3695" t="s">
        <v>1</v>
      </c>
      <c r="L3695" t="s">
        <v>29</v>
      </c>
      <c r="M3695" t="s">
        <v>7747</v>
      </c>
      <c r="N3695">
        <v>1</v>
      </c>
      <c r="O3695" t="s">
        <v>2</v>
      </c>
      <c r="P3695">
        <v>1</v>
      </c>
    </row>
    <row r="3696" spans="1:16" x14ac:dyDescent="0.35">
      <c r="A3696" t="s">
        <v>2311</v>
      </c>
      <c r="B3696" t="s">
        <v>1551</v>
      </c>
      <c r="C3696" t="s">
        <v>1402</v>
      </c>
      <c r="D3696" t="s">
        <v>385</v>
      </c>
      <c r="E3696" t="s">
        <v>1397</v>
      </c>
      <c r="F3696" t="s">
        <v>7227</v>
      </c>
      <c r="H3696" s="1">
        <v>45772</v>
      </c>
      <c r="I3696" t="s">
        <v>447</v>
      </c>
      <c r="J3696" t="s">
        <v>2</v>
      </c>
      <c r="K3696" t="s">
        <v>1</v>
      </c>
      <c r="L3696" t="s">
        <v>29</v>
      </c>
      <c r="M3696" t="s">
        <v>7747</v>
      </c>
      <c r="N3696">
        <v>1</v>
      </c>
      <c r="O3696" t="s">
        <v>2</v>
      </c>
      <c r="P3696">
        <v>1</v>
      </c>
    </row>
    <row r="3697" spans="1:16" x14ac:dyDescent="0.35">
      <c r="A3697" t="s">
        <v>7228</v>
      </c>
      <c r="B3697" t="s">
        <v>7229</v>
      </c>
      <c r="C3697" t="s">
        <v>1402</v>
      </c>
      <c r="D3697" t="s">
        <v>394</v>
      </c>
      <c r="E3697" t="s">
        <v>1397</v>
      </c>
      <c r="F3697" t="s">
        <v>7230</v>
      </c>
      <c r="H3697" s="1">
        <v>45772</v>
      </c>
      <c r="I3697" t="s">
        <v>447</v>
      </c>
      <c r="J3697" t="s">
        <v>2</v>
      </c>
      <c r="K3697" t="s">
        <v>1</v>
      </c>
      <c r="L3697" t="s">
        <v>29</v>
      </c>
      <c r="M3697" t="s">
        <v>7747</v>
      </c>
      <c r="N3697">
        <v>1</v>
      </c>
      <c r="O3697" t="s">
        <v>2</v>
      </c>
      <c r="P3697">
        <v>1</v>
      </c>
    </row>
    <row r="3698" spans="1:16" x14ac:dyDescent="0.35">
      <c r="A3698" t="s">
        <v>7231</v>
      </c>
      <c r="B3698" t="s">
        <v>7232</v>
      </c>
      <c r="C3698" t="s">
        <v>1402</v>
      </c>
      <c r="D3698" t="s">
        <v>394</v>
      </c>
      <c r="E3698" t="s">
        <v>1397</v>
      </c>
      <c r="F3698" t="s">
        <v>7233</v>
      </c>
      <c r="H3698" s="1">
        <v>45772</v>
      </c>
      <c r="I3698" t="s">
        <v>447</v>
      </c>
      <c r="J3698" t="s">
        <v>2</v>
      </c>
      <c r="K3698" t="s">
        <v>1</v>
      </c>
      <c r="L3698" t="s">
        <v>29</v>
      </c>
      <c r="M3698" t="s">
        <v>7747</v>
      </c>
      <c r="N3698">
        <v>1</v>
      </c>
      <c r="O3698" t="s">
        <v>2</v>
      </c>
      <c r="P3698">
        <v>1</v>
      </c>
    </row>
    <row r="3699" spans="1:16" x14ac:dyDescent="0.35">
      <c r="A3699" t="s">
        <v>7234</v>
      </c>
      <c r="B3699" t="s">
        <v>1435</v>
      </c>
      <c r="C3699" t="s">
        <v>1558</v>
      </c>
      <c r="D3699" t="s">
        <v>332</v>
      </c>
      <c r="E3699" t="s">
        <v>1397</v>
      </c>
      <c r="F3699" t="s">
        <v>7235</v>
      </c>
      <c r="H3699" s="1">
        <v>45772</v>
      </c>
      <c r="I3699" t="s">
        <v>447</v>
      </c>
      <c r="J3699" t="s">
        <v>2</v>
      </c>
      <c r="K3699" t="s">
        <v>1</v>
      </c>
      <c r="L3699" t="s">
        <v>29</v>
      </c>
      <c r="M3699" t="s">
        <v>7747</v>
      </c>
      <c r="N3699">
        <v>1</v>
      </c>
      <c r="O3699" t="s">
        <v>2</v>
      </c>
      <c r="P3699">
        <v>1</v>
      </c>
    </row>
    <row r="3700" spans="1:16" x14ac:dyDescent="0.35">
      <c r="A3700" t="s">
        <v>7236</v>
      </c>
      <c r="B3700" t="s">
        <v>6078</v>
      </c>
      <c r="C3700" t="s">
        <v>1558</v>
      </c>
      <c r="D3700" t="s">
        <v>332</v>
      </c>
      <c r="E3700" t="s">
        <v>1397</v>
      </c>
      <c r="F3700" t="s">
        <v>7237</v>
      </c>
      <c r="H3700" s="1">
        <v>45772</v>
      </c>
      <c r="I3700" t="s">
        <v>447</v>
      </c>
      <c r="J3700" t="s">
        <v>2</v>
      </c>
      <c r="K3700" t="s">
        <v>1</v>
      </c>
      <c r="L3700" t="s">
        <v>29</v>
      </c>
      <c r="M3700" t="s">
        <v>7747</v>
      </c>
      <c r="N3700">
        <v>1</v>
      </c>
      <c r="O3700" t="s">
        <v>2</v>
      </c>
      <c r="P3700">
        <v>1</v>
      </c>
    </row>
    <row r="3701" spans="1:16" x14ac:dyDescent="0.35">
      <c r="A3701" t="s">
        <v>7236</v>
      </c>
      <c r="B3701" t="s">
        <v>7238</v>
      </c>
      <c r="C3701" t="s">
        <v>1558</v>
      </c>
      <c r="D3701" t="s">
        <v>332</v>
      </c>
      <c r="E3701" t="s">
        <v>1397</v>
      </c>
      <c r="F3701" t="s">
        <v>7239</v>
      </c>
      <c r="H3701" s="1">
        <v>45772</v>
      </c>
      <c r="I3701" t="s">
        <v>447</v>
      </c>
      <c r="J3701" t="s">
        <v>2</v>
      </c>
      <c r="K3701" t="s">
        <v>1</v>
      </c>
      <c r="L3701" t="s">
        <v>29</v>
      </c>
      <c r="M3701" t="s">
        <v>7747</v>
      </c>
      <c r="N3701">
        <v>1</v>
      </c>
      <c r="O3701" t="s">
        <v>2</v>
      </c>
      <c r="P3701">
        <v>1</v>
      </c>
    </row>
    <row r="3702" spans="1:16" x14ac:dyDescent="0.35">
      <c r="A3702" t="s">
        <v>7236</v>
      </c>
      <c r="B3702" t="s">
        <v>7240</v>
      </c>
      <c r="C3702" t="s">
        <v>1402</v>
      </c>
      <c r="D3702" t="s">
        <v>332</v>
      </c>
      <c r="E3702" t="s">
        <v>1397</v>
      </c>
      <c r="F3702" t="s">
        <v>7241</v>
      </c>
      <c r="H3702" s="1">
        <v>45772</v>
      </c>
      <c r="I3702" t="s">
        <v>447</v>
      </c>
      <c r="J3702" t="s">
        <v>2</v>
      </c>
      <c r="K3702" t="s">
        <v>1</v>
      </c>
      <c r="L3702" t="s">
        <v>29</v>
      </c>
      <c r="M3702" t="s">
        <v>7747</v>
      </c>
      <c r="N3702">
        <v>1</v>
      </c>
      <c r="O3702" t="s">
        <v>2</v>
      </c>
      <c r="P3702">
        <v>1</v>
      </c>
    </row>
    <row r="3703" spans="1:16" x14ac:dyDescent="0.35">
      <c r="A3703" t="s">
        <v>7242</v>
      </c>
      <c r="B3703" t="s">
        <v>7243</v>
      </c>
      <c r="C3703" t="s">
        <v>1558</v>
      </c>
      <c r="D3703" t="s">
        <v>477</v>
      </c>
      <c r="E3703" t="s">
        <v>1397</v>
      </c>
      <c r="F3703" t="s">
        <v>7244</v>
      </c>
      <c r="H3703" s="1">
        <v>45772</v>
      </c>
      <c r="I3703" t="s">
        <v>447</v>
      </c>
      <c r="J3703" t="s">
        <v>2</v>
      </c>
      <c r="K3703" t="s">
        <v>1</v>
      </c>
      <c r="L3703" t="s">
        <v>29</v>
      </c>
      <c r="M3703" t="s">
        <v>7747</v>
      </c>
      <c r="N3703">
        <v>1</v>
      </c>
      <c r="O3703" t="s">
        <v>2</v>
      </c>
      <c r="P3703">
        <v>1</v>
      </c>
    </row>
    <row r="3704" spans="1:16" x14ac:dyDescent="0.35">
      <c r="A3704" t="s">
        <v>7245</v>
      </c>
      <c r="B3704" t="s">
        <v>2224</v>
      </c>
      <c r="C3704" t="s">
        <v>3117</v>
      </c>
      <c r="D3704" t="s">
        <v>1526</v>
      </c>
      <c r="E3704" t="s">
        <v>1397</v>
      </c>
      <c r="F3704" t="s">
        <v>7246</v>
      </c>
      <c r="H3704" s="1">
        <v>45772</v>
      </c>
      <c r="I3704" t="s">
        <v>447</v>
      </c>
      <c r="J3704" t="s">
        <v>2</v>
      </c>
      <c r="K3704" t="s">
        <v>1</v>
      </c>
      <c r="L3704" t="s">
        <v>29</v>
      </c>
      <c r="M3704" t="s">
        <v>7747</v>
      </c>
      <c r="N3704">
        <v>1</v>
      </c>
      <c r="O3704" t="s">
        <v>2</v>
      </c>
      <c r="P3704">
        <v>1</v>
      </c>
    </row>
    <row r="3705" spans="1:16" x14ac:dyDescent="0.35">
      <c r="A3705" t="s">
        <v>7247</v>
      </c>
      <c r="B3705" t="s">
        <v>3833</v>
      </c>
      <c r="C3705" t="s">
        <v>1558</v>
      </c>
      <c r="D3705" t="s">
        <v>477</v>
      </c>
      <c r="E3705" t="s">
        <v>1397</v>
      </c>
      <c r="F3705" t="s">
        <v>7248</v>
      </c>
      <c r="H3705" s="1">
        <v>45772</v>
      </c>
      <c r="I3705" t="s">
        <v>447</v>
      </c>
      <c r="J3705" t="s">
        <v>2</v>
      </c>
      <c r="K3705" t="s">
        <v>1</v>
      </c>
      <c r="L3705" t="s">
        <v>29</v>
      </c>
      <c r="M3705" t="s">
        <v>7747</v>
      </c>
      <c r="N3705">
        <v>1</v>
      </c>
      <c r="O3705" t="s">
        <v>2</v>
      </c>
      <c r="P3705">
        <v>1</v>
      </c>
    </row>
    <row r="3706" spans="1:16" x14ac:dyDescent="0.35">
      <c r="A3706" t="s">
        <v>7249</v>
      </c>
      <c r="B3706" t="s">
        <v>1551</v>
      </c>
      <c r="C3706" t="s">
        <v>1402</v>
      </c>
      <c r="D3706" t="s">
        <v>477</v>
      </c>
      <c r="E3706" t="s">
        <v>1397</v>
      </c>
      <c r="F3706" t="s">
        <v>7250</v>
      </c>
      <c r="H3706" s="1">
        <v>45772</v>
      </c>
      <c r="I3706" t="s">
        <v>447</v>
      </c>
      <c r="J3706" t="s">
        <v>2</v>
      </c>
      <c r="K3706" t="s">
        <v>1</v>
      </c>
      <c r="L3706" t="s">
        <v>29</v>
      </c>
      <c r="M3706" t="s">
        <v>7747</v>
      </c>
      <c r="N3706">
        <v>1</v>
      </c>
      <c r="O3706" t="s">
        <v>2</v>
      </c>
      <c r="P3706">
        <v>1</v>
      </c>
    </row>
    <row r="3707" spans="1:16" x14ac:dyDescent="0.35">
      <c r="A3707" t="s">
        <v>7249</v>
      </c>
      <c r="B3707" t="s">
        <v>7251</v>
      </c>
      <c r="C3707" t="s">
        <v>1472</v>
      </c>
      <c r="D3707" t="s">
        <v>477</v>
      </c>
      <c r="E3707" t="s">
        <v>1397</v>
      </c>
      <c r="F3707" t="s">
        <v>7252</v>
      </c>
      <c r="G3707">
        <v>42444</v>
      </c>
      <c r="H3707" s="1">
        <v>45772</v>
      </c>
      <c r="I3707" t="s">
        <v>447</v>
      </c>
      <c r="J3707" t="s">
        <v>2</v>
      </c>
      <c r="K3707" t="s">
        <v>1</v>
      </c>
      <c r="L3707" t="s">
        <v>29</v>
      </c>
      <c r="M3707" t="s">
        <v>1472</v>
      </c>
      <c r="N3707">
        <v>1</v>
      </c>
      <c r="O3707" t="s">
        <v>2</v>
      </c>
      <c r="P3707">
        <v>1</v>
      </c>
    </row>
    <row r="3708" spans="1:16" x14ac:dyDescent="0.35">
      <c r="A3708" t="s">
        <v>7253</v>
      </c>
      <c r="B3708" t="s">
        <v>7254</v>
      </c>
      <c r="C3708" t="s">
        <v>1558</v>
      </c>
      <c r="D3708" t="s">
        <v>497</v>
      </c>
      <c r="E3708" t="s">
        <v>1397</v>
      </c>
      <c r="F3708" t="s">
        <v>7255</v>
      </c>
      <c r="H3708" s="1">
        <v>45772</v>
      </c>
      <c r="I3708" t="s">
        <v>447</v>
      </c>
      <c r="J3708" t="s">
        <v>2</v>
      </c>
      <c r="K3708" t="s">
        <v>1</v>
      </c>
      <c r="L3708" t="s">
        <v>29</v>
      </c>
      <c r="M3708" t="s">
        <v>7747</v>
      </c>
      <c r="N3708">
        <v>1</v>
      </c>
      <c r="O3708" t="s">
        <v>2</v>
      </c>
      <c r="P3708">
        <v>1</v>
      </c>
    </row>
    <row r="3709" spans="1:16" x14ac:dyDescent="0.35">
      <c r="A3709" t="s">
        <v>7253</v>
      </c>
      <c r="B3709" t="s">
        <v>7256</v>
      </c>
      <c r="C3709" t="s">
        <v>1402</v>
      </c>
      <c r="D3709" t="s">
        <v>497</v>
      </c>
      <c r="E3709" t="s">
        <v>1397</v>
      </c>
      <c r="F3709" t="s">
        <v>7257</v>
      </c>
      <c r="H3709" s="1">
        <v>45772</v>
      </c>
      <c r="I3709" t="s">
        <v>447</v>
      </c>
      <c r="J3709" t="s">
        <v>2</v>
      </c>
      <c r="K3709" t="s">
        <v>1</v>
      </c>
      <c r="L3709" t="s">
        <v>29</v>
      </c>
      <c r="M3709" t="s">
        <v>7747</v>
      </c>
      <c r="N3709">
        <v>1</v>
      </c>
      <c r="O3709" t="s">
        <v>2</v>
      </c>
      <c r="P3709">
        <v>1</v>
      </c>
    </row>
    <row r="3710" spans="1:16" x14ac:dyDescent="0.35">
      <c r="A3710" t="s">
        <v>7258</v>
      </c>
      <c r="B3710" t="s">
        <v>2267</v>
      </c>
      <c r="C3710" t="s">
        <v>1402</v>
      </c>
      <c r="D3710" t="s">
        <v>497</v>
      </c>
      <c r="E3710" t="s">
        <v>1397</v>
      </c>
      <c r="F3710" t="s">
        <v>7259</v>
      </c>
      <c r="H3710" s="1">
        <v>45772</v>
      </c>
      <c r="I3710" t="s">
        <v>447</v>
      </c>
      <c r="J3710" t="s">
        <v>2</v>
      </c>
      <c r="K3710" t="s">
        <v>1</v>
      </c>
      <c r="L3710" t="s">
        <v>29</v>
      </c>
      <c r="M3710" t="s">
        <v>7747</v>
      </c>
      <c r="N3710">
        <v>1</v>
      </c>
      <c r="O3710" t="s">
        <v>2</v>
      </c>
      <c r="P3710">
        <v>1</v>
      </c>
    </row>
    <row r="3711" spans="1:16" x14ac:dyDescent="0.35">
      <c r="A3711" t="s">
        <v>7258</v>
      </c>
      <c r="B3711" t="s">
        <v>7260</v>
      </c>
      <c r="C3711" t="s">
        <v>1554</v>
      </c>
      <c r="D3711" t="s">
        <v>497</v>
      </c>
      <c r="E3711" t="s">
        <v>1397</v>
      </c>
      <c r="F3711" t="s">
        <v>7261</v>
      </c>
      <c r="G3711" t="s">
        <v>7262</v>
      </c>
      <c r="H3711" s="1">
        <v>45772</v>
      </c>
      <c r="I3711" t="s">
        <v>447</v>
      </c>
      <c r="J3711" t="s">
        <v>2</v>
      </c>
      <c r="K3711" t="s">
        <v>1</v>
      </c>
      <c r="L3711" t="s">
        <v>29</v>
      </c>
      <c r="M3711" t="s">
        <v>1472</v>
      </c>
      <c r="N3711">
        <v>1</v>
      </c>
      <c r="O3711" t="s">
        <v>2</v>
      </c>
      <c r="P3711">
        <v>1</v>
      </c>
    </row>
    <row r="3712" spans="1:16" x14ac:dyDescent="0.35">
      <c r="A3712" t="s">
        <v>7258</v>
      </c>
      <c r="B3712" t="s">
        <v>1605</v>
      </c>
      <c r="C3712" t="s">
        <v>1402</v>
      </c>
      <c r="D3712" t="s">
        <v>497</v>
      </c>
      <c r="E3712" t="s">
        <v>1397</v>
      </c>
      <c r="F3712" t="s">
        <v>7263</v>
      </c>
      <c r="H3712" s="1">
        <v>45772</v>
      </c>
      <c r="I3712" t="s">
        <v>447</v>
      </c>
      <c r="J3712" t="s">
        <v>2</v>
      </c>
      <c r="K3712" t="s">
        <v>1</v>
      </c>
      <c r="L3712" t="s">
        <v>29</v>
      </c>
      <c r="M3712" t="s">
        <v>7747</v>
      </c>
      <c r="N3712">
        <v>1</v>
      </c>
      <c r="O3712" t="s">
        <v>2</v>
      </c>
      <c r="P3712">
        <v>1</v>
      </c>
    </row>
    <row r="3713" spans="1:16" x14ac:dyDescent="0.35">
      <c r="A3713" t="s">
        <v>7264</v>
      </c>
      <c r="B3713" t="s">
        <v>1535</v>
      </c>
      <c r="C3713" t="s">
        <v>1402</v>
      </c>
      <c r="D3713" t="s">
        <v>477</v>
      </c>
      <c r="E3713" t="s">
        <v>1397</v>
      </c>
      <c r="F3713" t="s">
        <v>7265</v>
      </c>
      <c r="H3713" s="1">
        <v>45772</v>
      </c>
      <c r="I3713" t="s">
        <v>447</v>
      </c>
      <c r="J3713" t="s">
        <v>2</v>
      </c>
      <c r="K3713" t="s">
        <v>1</v>
      </c>
      <c r="L3713" t="s">
        <v>29</v>
      </c>
      <c r="M3713" t="s">
        <v>7747</v>
      </c>
      <c r="N3713">
        <v>1</v>
      </c>
      <c r="O3713" t="s">
        <v>2</v>
      </c>
      <c r="P3713">
        <v>1</v>
      </c>
    </row>
    <row r="3714" spans="1:16" x14ac:dyDescent="0.35">
      <c r="A3714" t="s">
        <v>7264</v>
      </c>
      <c r="B3714" t="s">
        <v>1605</v>
      </c>
      <c r="C3714" t="s">
        <v>1472</v>
      </c>
      <c r="D3714" t="s">
        <v>477</v>
      </c>
      <c r="E3714" t="s">
        <v>1397</v>
      </c>
      <c r="F3714" t="s">
        <v>7266</v>
      </c>
      <c r="G3714">
        <v>43529</v>
      </c>
      <c r="H3714" s="1">
        <v>45772</v>
      </c>
      <c r="I3714" t="s">
        <v>447</v>
      </c>
      <c r="J3714" t="s">
        <v>2</v>
      </c>
      <c r="K3714" t="s">
        <v>1</v>
      </c>
      <c r="L3714" t="s">
        <v>29</v>
      </c>
      <c r="M3714" t="s">
        <v>1472</v>
      </c>
      <c r="N3714">
        <v>1</v>
      </c>
      <c r="O3714" t="s">
        <v>2</v>
      </c>
      <c r="P3714">
        <v>1</v>
      </c>
    </row>
    <row r="3715" spans="1:16" x14ac:dyDescent="0.35">
      <c r="A3715" t="s">
        <v>7264</v>
      </c>
      <c r="B3715" t="s">
        <v>2814</v>
      </c>
      <c r="C3715" t="s">
        <v>1472</v>
      </c>
      <c r="D3715" t="s">
        <v>477</v>
      </c>
      <c r="E3715" t="s">
        <v>1397</v>
      </c>
      <c r="F3715" t="s">
        <v>7267</v>
      </c>
      <c r="G3715">
        <v>42596</v>
      </c>
      <c r="H3715" s="1">
        <v>45772</v>
      </c>
      <c r="I3715" t="s">
        <v>447</v>
      </c>
      <c r="J3715" t="s">
        <v>2</v>
      </c>
      <c r="K3715" t="s">
        <v>1</v>
      </c>
      <c r="L3715" t="s">
        <v>29</v>
      </c>
      <c r="M3715" t="s">
        <v>1472</v>
      </c>
      <c r="N3715">
        <v>1</v>
      </c>
      <c r="O3715" t="s">
        <v>2</v>
      </c>
      <c r="P3715">
        <v>1</v>
      </c>
    </row>
    <row r="3716" spans="1:16" x14ac:dyDescent="0.35">
      <c r="A3716" t="s">
        <v>1438</v>
      </c>
      <c r="B3716" t="s">
        <v>1395</v>
      </c>
      <c r="C3716" t="s">
        <v>1558</v>
      </c>
      <c r="D3716" t="s">
        <v>477</v>
      </c>
      <c r="E3716" t="s">
        <v>1397</v>
      </c>
      <c r="F3716" t="s">
        <v>7268</v>
      </c>
      <c r="H3716" s="1">
        <v>45772</v>
      </c>
      <c r="I3716" t="s">
        <v>447</v>
      </c>
      <c r="J3716" t="s">
        <v>2</v>
      </c>
      <c r="K3716" t="s">
        <v>1</v>
      </c>
      <c r="L3716" t="s">
        <v>29</v>
      </c>
      <c r="M3716" t="s">
        <v>7747</v>
      </c>
      <c r="N3716">
        <v>1</v>
      </c>
      <c r="O3716" t="s">
        <v>2</v>
      </c>
      <c r="P3716">
        <v>1</v>
      </c>
    </row>
    <row r="3717" spans="1:16" x14ac:dyDescent="0.35">
      <c r="A3717" t="s">
        <v>1438</v>
      </c>
      <c r="B3717" t="s">
        <v>7269</v>
      </c>
      <c r="C3717" t="s">
        <v>1402</v>
      </c>
      <c r="D3717" t="s">
        <v>477</v>
      </c>
      <c r="E3717" t="s">
        <v>1397</v>
      </c>
      <c r="F3717" t="s">
        <v>7270</v>
      </c>
      <c r="H3717" s="1">
        <v>45772</v>
      </c>
      <c r="I3717" t="s">
        <v>447</v>
      </c>
      <c r="J3717" t="s">
        <v>2</v>
      </c>
      <c r="K3717" t="s">
        <v>1</v>
      </c>
      <c r="L3717" t="s">
        <v>29</v>
      </c>
      <c r="M3717" t="s">
        <v>7747</v>
      </c>
      <c r="N3717">
        <v>1</v>
      </c>
      <c r="O3717" t="s">
        <v>2</v>
      </c>
      <c r="P3717">
        <v>1</v>
      </c>
    </row>
    <row r="3718" spans="1:16" x14ac:dyDescent="0.35">
      <c r="A3718" t="s">
        <v>7271</v>
      </c>
      <c r="B3718" t="s">
        <v>5031</v>
      </c>
      <c r="C3718" t="s">
        <v>1472</v>
      </c>
      <c r="D3718" t="s">
        <v>394</v>
      </c>
      <c r="E3718" t="s">
        <v>1397</v>
      </c>
      <c r="F3718" t="s">
        <v>7272</v>
      </c>
      <c r="G3718">
        <v>43090</v>
      </c>
      <c r="H3718" s="1">
        <v>45772</v>
      </c>
      <c r="I3718" t="s">
        <v>447</v>
      </c>
      <c r="J3718" t="s">
        <v>2</v>
      </c>
      <c r="K3718" t="s">
        <v>1</v>
      </c>
      <c r="L3718" t="s">
        <v>29</v>
      </c>
      <c r="M3718" t="s">
        <v>1472</v>
      </c>
      <c r="N3718">
        <v>1</v>
      </c>
      <c r="O3718" t="s">
        <v>2</v>
      </c>
      <c r="P3718">
        <v>1</v>
      </c>
    </row>
    <row r="3719" spans="1:16" x14ac:dyDescent="0.35">
      <c r="A3719" t="s">
        <v>7271</v>
      </c>
      <c r="B3719" t="s">
        <v>7273</v>
      </c>
      <c r="C3719" t="s">
        <v>1472</v>
      </c>
      <c r="D3719" t="s">
        <v>394</v>
      </c>
      <c r="E3719" t="s">
        <v>1397</v>
      </c>
      <c r="F3719" t="s">
        <v>7274</v>
      </c>
      <c r="G3719">
        <v>43661</v>
      </c>
      <c r="H3719" s="1">
        <v>45772</v>
      </c>
      <c r="I3719" t="s">
        <v>447</v>
      </c>
      <c r="J3719" t="s">
        <v>2</v>
      </c>
      <c r="K3719" t="s">
        <v>1</v>
      </c>
      <c r="L3719" t="s">
        <v>29</v>
      </c>
      <c r="M3719" t="s">
        <v>1472</v>
      </c>
      <c r="N3719">
        <v>1</v>
      </c>
      <c r="O3719" t="s">
        <v>2</v>
      </c>
      <c r="P3719">
        <v>1</v>
      </c>
    </row>
    <row r="3720" spans="1:16" x14ac:dyDescent="0.35">
      <c r="A3720" t="s">
        <v>7271</v>
      </c>
      <c r="B3720" t="s">
        <v>5044</v>
      </c>
      <c r="C3720" t="s">
        <v>1402</v>
      </c>
      <c r="D3720" t="s">
        <v>394</v>
      </c>
      <c r="E3720" t="s">
        <v>1397</v>
      </c>
      <c r="F3720" t="s">
        <v>7275</v>
      </c>
      <c r="H3720" s="1">
        <v>45772</v>
      </c>
      <c r="I3720" t="s">
        <v>447</v>
      </c>
      <c r="J3720" t="s">
        <v>2</v>
      </c>
      <c r="K3720" t="s">
        <v>1</v>
      </c>
      <c r="L3720" t="s">
        <v>29</v>
      </c>
      <c r="M3720" t="s">
        <v>7747</v>
      </c>
      <c r="N3720">
        <v>1</v>
      </c>
      <c r="O3720" t="s">
        <v>2</v>
      </c>
      <c r="P3720">
        <v>1</v>
      </c>
    </row>
    <row r="3721" spans="1:16" x14ac:dyDescent="0.35">
      <c r="A3721" t="s">
        <v>7276</v>
      </c>
      <c r="B3721" t="s">
        <v>3726</v>
      </c>
      <c r="C3721" t="s">
        <v>1558</v>
      </c>
      <c r="D3721" t="s">
        <v>98</v>
      </c>
      <c r="E3721" t="s">
        <v>1397</v>
      </c>
      <c r="F3721" t="s">
        <v>7277</v>
      </c>
      <c r="H3721" s="1">
        <v>45772</v>
      </c>
      <c r="I3721" t="s">
        <v>447</v>
      </c>
      <c r="J3721" t="s">
        <v>2</v>
      </c>
      <c r="K3721" t="s">
        <v>1</v>
      </c>
      <c r="L3721" t="s">
        <v>29</v>
      </c>
      <c r="M3721" t="s">
        <v>7747</v>
      </c>
      <c r="N3721">
        <v>1</v>
      </c>
      <c r="O3721" t="s">
        <v>2</v>
      </c>
      <c r="P3721">
        <v>1</v>
      </c>
    </row>
    <row r="3722" spans="1:16" x14ac:dyDescent="0.35">
      <c r="A3722" t="s">
        <v>7278</v>
      </c>
      <c r="B3722" t="s">
        <v>7279</v>
      </c>
      <c r="C3722" t="s">
        <v>1558</v>
      </c>
      <c r="D3722" t="s">
        <v>312</v>
      </c>
      <c r="E3722" t="s">
        <v>1397</v>
      </c>
      <c r="F3722" t="s">
        <v>7280</v>
      </c>
      <c r="H3722" s="1">
        <v>45772</v>
      </c>
      <c r="I3722" t="s">
        <v>447</v>
      </c>
      <c r="J3722" t="s">
        <v>2</v>
      </c>
      <c r="K3722" t="s">
        <v>1</v>
      </c>
      <c r="L3722" t="s">
        <v>29</v>
      </c>
      <c r="M3722" t="s">
        <v>7747</v>
      </c>
      <c r="N3722">
        <v>1</v>
      </c>
      <c r="O3722" t="s">
        <v>2</v>
      </c>
      <c r="P3722">
        <v>1</v>
      </c>
    </row>
    <row r="3723" spans="1:16" x14ac:dyDescent="0.35">
      <c r="A3723" t="s">
        <v>7281</v>
      </c>
      <c r="B3723" t="s">
        <v>7282</v>
      </c>
      <c r="C3723" t="s">
        <v>1558</v>
      </c>
      <c r="D3723" t="s">
        <v>332</v>
      </c>
      <c r="E3723" t="s">
        <v>1397</v>
      </c>
      <c r="F3723" t="s">
        <v>7283</v>
      </c>
      <c r="H3723" s="1">
        <v>45772</v>
      </c>
      <c r="I3723" t="s">
        <v>447</v>
      </c>
      <c r="J3723" t="s">
        <v>2</v>
      </c>
      <c r="K3723" t="s">
        <v>1</v>
      </c>
      <c r="L3723" t="s">
        <v>29</v>
      </c>
      <c r="M3723" t="s">
        <v>7747</v>
      </c>
      <c r="N3723">
        <v>1</v>
      </c>
      <c r="O3723" t="s">
        <v>2</v>
      </c>
      <c r="P3723">
        <v>1</v>
      </c>
    </row>
    <row r="3724" spans="1:16" x14ac:dyDescent="0.35">
      <c r="A3724" t="s">
        <v>7284</v>
      </c>
      <c r="B3724" t="s">
        <v>2117</v>
      </c>
      <c r="C3724" t="s">
        <v>1402</v>
      </c>
      <c r="D3724" t="s">
        <v>385</v>
      </c>
      <c r="E3724" t="s">
        <v>1397</v>
      </c>
      <c r="F3724" t="s">
        <v>7285</v>
      </c>
      <c r="H3724" s="1">
        <v>45772</v>
      </c>
      <c r="I3724" t="s">
        <v>447</v>
      </c>
      <c r="J3724" t="s">
        <v>2</v>
      </c>
      <c r="K3724" t="s">
        <v>1</v>
      </c>
      <c r="L3724" t="s">
        <v>29</v>
      </c>
      <c r="M3724" t="s">
        <v>7747</v>
      </c>
      <c r="N3724">
        <v>1</v>
      </c>
      <c r="O3724" t="s">
        <v>2</v>
      </c>
      <c r="P3724">
        <v>1</v>
      </c>
    </row>
    <row r="3725" spans="1:16" x14ac:dyDescent="0.35">
      <c r="A3725" t="s">
        <v>7286</v>
      </c>
      <c r="B3725" t="s">
        <v>1920</v>
      </c>
      <c r="C3725" t="s">
        <v>3117</v>
      </c>
      <c r="D3725" t="s">
        <v>1526</v>
      </c>
      <c r="E3725" t="s">
        <v>1397</v>
      </c>
      <c r="F3725" t="s">
        <v>7287</v>
      </c>
      <c r="H3725" s="1">
        <v>45772</v>
      </c>
      <c r="I3725" t="s">
        <v>447</v>
      </c>
      <c r="J3725" t="s">
        <v>2</v>
      </c>
      <c r="K3725" t="s">
        <v>1</v>
      </c>
      <c r="L3725" t="s">
        <v>29</v>
      </c>
      <c r="M3725" t="s">
        <v>7747</v>
      </c>
      <c r="N3725">
        <v>1</v>
      </c>
      <c r="O3725" t="s">
        <v>2</v>
      </c>
      <c r="P3725">
        <v>1</v>
      </c>
    </row>
    <row r="3726" spans="1:16" x14ac:dyDescent="0.35">
      <c r="A3726" t="s">
        <v>7288</v>
      </c>
      <c r="B3726" t="s">
        <v>1435</v>
      </c>
      <c r="C3726" t="s">
        <v>1558</v>
      </c>
      <c r="D3726" t="s">
        <v>332</v>
      </c>
      <c r="E3726" t="s">
        <v>1397</v>
      </c>
      <c r="F3726" t="s">
        <v>7289</v>
      </c>
      <c r="H3726" s="1">
        <v>45772</v>
      </c>
      <c r="I3726" t="s">
        <v>447</v>
      </c>
      <c r="J3726" t="s">
        <v>2</v>
      </c>
      <c r="K3726" t="s">
        <v>1</v>
      </c>
      <c r="L3726" t="s">
        <v>29</v>
      </c>
      <c r="M3726" t="s">
        <v>7747</v>
      </c>
      <c r="N3726">
        <v>1</v>
      </c>
      <c r="O3726" t="s">
        <v>2</v>
      </c>
      <c r="P3726">
        <v>1</v>
      </c>
    </row>
    <row r="3727" spans="1:16" x14ac:dyDescent="0.35">
      <c r="A3727" t="s">
        <v>7288</v>
      </c>
      <c r="B3727" t="s">
        <v>1551</v>
      </c>
      <c r="C3727" t="s">
        <v>1402</v>
      </c>
      <c r="D3727" t="s">
        <v>332</v>
      </c>
      <c r="E3727" t="s">
        <v>1397</v>
      </c>
      <c r="F3727" t="s">
        <v>7290</v>
      </c>
      <c r="H3727" s="1">
        <v>45772</v>
      </c>
      <c r="I3727" t="s">
        <v>447</v>
      </c>
      <c r="J3727" t="s">
        <v>2</v>
      </c>
      <c r="K3727" t="s">
        <v>1</v>
      </c>
      <c r="L3727" t="s">
        <v>29</v>
      </c>
      <c r="M3727" t="s">
        <v>7747</v>
      </c>
      <c r="N3727">
        <v>1</v>
      </c>
      <c r="O3727" t="s">
        <v>2</v>
      </c>
      <c r="P3727">
        <v>1</v>
      </c>
    </row>
    <row r="3728" spans="1:16" x14ac:dyDescent="0.35">
      <c r="A3728" t="s">
        <v>7288</v>
      </c>
      <c r="B3728" t="s">
        <v>1939</v>
      </c>
      <c r="C3728" t="s">
        <v>1402</v>
      </c>
      <c r="D3728" t="s">
        <v>332</v>
      </c>
      <c r="E3728" t="s">
        <v>1397</v>
      </c>
      <c r="F3728" t="s">
        <v>7291</v>
      </c>
      <c r="H3728" s="1">
        <v>45772</v>
      </c>
      <c r="I3728" t="s">
        <v>447</v>
      </c>
      <c r="J3728" t="s">
        <v>2</v>
      </c>
      <c r="K3728" t="s">
        <v>1</v>
      </c>
      <c r="L3728" t="s">
        <v>29</v>
      </c>
      <c r="M3728" t="s">
        <v>7747</v>
      </c>
      <c r="N3728">
        <v>1</v>
      </c>
      <c r="O3728" t="s">
        <v>2</v>
      </c>
      <c r="P3728">
        <v>1</v>
      </c>
    </row>
    <row r="3729" spans="1:16" x14ac:dyDescent="0.35">
      <c r="A3729" t="s">
        <v>7288</v>
      </c>
      <c r="B3729" t="s">
        <v>4488</v>
      </c>
      <c r="C3729" t="s">
        <v>1472</v>
      </c>
      <c r="D3729" t="s">
        <v>332</v>
      </c>
      <c r="E3729" t="s">
        <v>1397</v>
      </c>
      <c r="F3729" t="s">
        <v>7292</v>
      </c>
      <c r="G3729" t="s">
        <v>7293</v>
      </c>
      <c r="H3729" s="1">
        <v>45772</v>
      </c>
      <c r="I3729" t="s">
        <v>447</v>
      </c>
      <c r="J3729" t="s">
        <v>2</v>
      </c>
      <c r="K3729" t="s">
        <v>1</v>
      </c>
      <c r="L3729" t="s">
        <v>29</v>
      </c>
      <c r="M3729" t="s">
        <v>1472</v>
      </c>
      <c r="N3729">
        <v>1</v>
      </c>
      <c r="O3729" t="s">
        <v>2</v>
      </c>
      <c r="P3729">
        <v>1</v>
      </c>
    </row>
    <row r="3730" spans="1:16" x14ac:dyDescent="0.35">
      <c r="A3730" t="s">
        <v>7288</v>
      </c>
      <c r="B3730" t="s">
        <v>1421</v>
      </c>
      <c r="C3730" t="s">
        <v>1402</v>
      </c>
      <c r="D3730" t="s">
        <v>332</v>
      </c>
      <c r="E3730" t="s">
        <v>1397</v>
      </c>
      <c r="F3730" t="s">
        <v>7294</v>
      </c>
      <c r="H3730" s="1">
        <v>45772</v>
      </c>
      <c r="I3730" t="s">
        <v>447</v>
      </c>
      <c r="J3730" t="s">
        <v>2</v>
      </c>
      <c r="K3730" t="s">
        <v>1</v>
      </c>
      <c r="L3730" t="s">
        <v>29</v>
      </c>
      <c r="M3730" t="s">
        <v>7747</v>
      </c>
      <c r="N3730">
        <v>1</v>
      </c>
      <c r="O3730" t="s">
        <v>2</v>
      </c>
      <c r="P3730">
        <v>1</v>
      </c>
    </row>
    <row r="3731" spans="1:16" x14ac:dyDescent="0.35">
      <c r="A3731" t="s">
        <v>2117</v>
      </c>
      <c r="B3731" t="s">
        <v>7284</v>
      </c>
      <c r="C3731" t="s">
        <v>1402</v>
      </c>
      <c r="D3731" t="s">
        <v>385</v>
      </c>
      <c r="E3731" t="s">
        <v>1397</v>
      </c>
      <c r="F3731" t="s">
        <v>7295</v>
      </c>
      <c r="H3731" s="1">
        <v>45772</v>
      </c>
      <c r="I3731" t="s">
        <v>447</v>
      </c>
      <c r="J3731" t="s">
        <v>2</v>
      </c>
      <c r="K3731" t="s">
        <v>1</v>
      </c>
      <c r="L3731" t="s">
        <v>29</v>
      </c>
      <c r="M3731" t="s">
        <v>7747</v>
      </c>
      <c r="N3731">
        <v>1</v>
      </c>
      <c r="O3731" t="s">
        <v>2</v>
      </c>
      <c r="P3731">
        <v>1</v>
      </c>
    </row>
    <row r="3732" spans="1:16" x14ac:dyDescent="0.35">
      <c r="A3732" t="s">
        <v>7296</v>
      </c>
      <c r="B3732" t="s">
        <v>1626</v>
      </c>
      <c r="C3732" t="s">
        <v>1558</v>
      </c>
      <c r="D3732" t="s">
        <v>332</v>
      </c>
      <c r="E3732" t="s">
        <v>1397</v>
      </c>
      <c r="F3732" t="s">
        <v>7297</v>
      </c>
      <c r="H3732" s="1">
        <v>45772</v>
      </c>
      <c r="I3732" t="s">
        <v>447</v>
      </c>
      <c r="J3732" t="s">
        <v>2</v>
      </c>
      <c r="K3732" t="s">
        <v>1</v>
      </c>
      <c r="L3732" t="s">
        <v>29</v>
      </c>
      <c r="M3732" t="s">
        <v>7747</v>
      </c>
      <c r="N3732">
        <v>1</v>
      </c>
      <c r="O3732" t="s">
        <v>2</v>
      </c>
      <c r="P3732">
        <v>1</v>
      </c>
    </row>
    <row r="3733" spans="1:16" x14ac:dyDescent="0.35">
      <c r="A3733" t="s">
        <v>2086</v>
      </c>
      <c r="B3733" t="s">
        <v>7298</v>
      </c>
      <c r="C3733" t="s">
        <v>1402</v>
      </c>
      <c r="D3733" t="s">
        <v>477</v>
      </c>
      <c r="E3733" t="s">
        <v>1397</v>
      </c>
      <c r="F3733" t="s">
        <v>7299</v>
      </c>
      <c r="H3733" s="1">
        <v>45772</v>
      </c>
      <c r="I3733" t="s">
        <v>447</v>
      </c>
      <c r="J3733" t="s">
        <v>2</v>
      </c>
      <c r="K3733" t="s">
        <v>1</v>
      </c>
      <c r="L3733" t="s">
        <v>29</v>
      </c>
      <c r="M3733" t="s">
        <v>7747</v>
      </c>
      <c r="N3733">
        <v>1</v>
      </c>
      <c r="O3733" t="s">
        <v>2</v>
      </c>
      <c r="P3733">
        <v>1</v>
      </c>
    </row>
    <row r="3734" spans="1:16" x14ac:dyDescent="0.35">
      <c r="A3734" t="s">
        <v>2086</v>
      </c>
      <c r="B3734" t="s">
        <v>2242</v>
      </c>
      <c r="C3734" t="s">
        <v>1472</v>
      </c>
      <c r="D3734" t="s">
        <v>477</v>
      </c>
      <c r="E3734" t="s">
        <v>1397</v>
      </c>
      <c r="F3734" t="s">
        <v>7300</v>
      </c>
      <c r="G3734">
        <v>43476</v>
      </c>
      <c r="H3734" s="1">
        <v>45772</v>
      </c>
      <c r="I3734" t="s">
        <v>447</v>
      </c>
      <c r="J3734" t="s">
        <v>2</v>
      </c>
      <c r="K3734" t="s">
        <v>1</v>
      </c>
      <c r="L3734" t="s">
        <v>29</v>
      </c>
      <c r="M3734" t="s">
        <v>1472</v>
      </c>
      <c r="N3734">
        <v>1</v>
      </c>
      <c r="O3734" t="s">
        <v>2</v>
      </c>
      <c r="P3734">
        <v>1</v>
      </c>
    </row>
    <row r="3735" spans="1:16" x14ac:dyDescent="0.35">
      <c r="A3735" t="s">
        <v>2086</v>
      </c>
      <c r="B3735" t="s">
        <v>2219</v>
      </c>
      <c r="C3735" t="s">
        <v>1472</v>
      </c>
      <c r="D3735" t="s">
        <v>477</v>
      </c>
      <c r="E3735" t="s">
        <v>1397</v>
      </c>
      <c r="F3735" t="s">
        <v>7301</v>
      </c>
      <c r="G3735">
        <v>44762</v>
      </c>
      <c r="H3735" s="1">
        <v>45772</v>
      </c>
      <c r="I3735" t="s">
        <v>447</v>
      </c>
      <c r="J3735" t="s">
        <v>2</v>
      </c>
      <c r="K3735" t="s">
        <v>1</v>
      </c>
      <c r="L3735" t="s">
        <v>29</v>
      </c>
      <c r="M3735" t="s">
        <v>1472</v>
      </c>
      <c r="N3735">
        <v>1</v>
      </c>
      <c r="O3735" t="s">
        <v>2</v>
      </c>
      <c r="P3735">
        <v>1</v>
      </c>
    </row>
    <row r="3736" spans="1:16" x14ac:dyDescent="0.35">
      <c r="A3736" t="s">
        <v>7302</v>
      </c>
      <c r="B3736" t="s">
        <v>7303</v>
      </c>
      <c r="C3736" t="s">
        <v>1558</v>
      </c>
      <c r="D3736" t="s">
        <v>477</v>
      </c>
      <c r="E3736" t="s">
        <v>1397</v>
      </c>
      <c r="F3736" t="s">
        <v>7304</v>
      </c>
      <c r="H3736" s="1">
        <v>45772</v>
      </c>
      <c r="I3736" t="s">
        <v>447</v>
      </c>
      <c r="J3736" t="s">
        <v>2</v>
      </c>
      <c r="K3736" t="s">
        <v>1</v>
      </c>
      <c r="L3736" t="s">
        <v>29</v>
      </c>
      <c r="M3736" t="s">
        <v>7747</v>
      </c>
      <c r="N3736">
        <v>1</v>
      </c>
      <c r="O3736" t="s">
        <v>2</v>
      </c>
      <c r="P3736">
        <v>1</v>
      </c>
    </row>
    <row r="3737" spans="1:16" x14ac:dyDescent="0.35">
      <c r="A3737" t="s">
        <v>7305</v>
      </c>
      <c r="B3737" t="s">
        <v>3577</v>
      </c>
      <c r="C3737" t="s">
        <v>1402</v>
      </c>
      <c r="D3737" t="s">
        <v>394</v>
      </c>
      <c r="E3737" t="s">
        <v>1397</v>
      </c>
      <c r="F3737" t="s">
        <v>7306</v>
      </c>
      <c r="H3737" s="1">
        <v>45772</v>
      </c>
      <c r="I3737" t="s">
        <v>447</v>
      </c>
      <c r="J3737" t="s">
        <v>2</v>
      </c>
      <c r="K3737" t="s">
        <v>1</v>
      </c>
      <c r="L3737" t="s">
        <v>29</v>
      </c>
      <c r="M3737" t="s">
        <v>7747</v>
      </c>
      <c r="N3737">
        <v>1</v>
      </c>
      <c r="O3737" t="s">
        <v>2</v>
      </c>
      <c r="P3737">
        <v>1</v>
      </c>
    </row>
    <row r="3738" spans="1:16" x14ac:dyDescent="0.35">
      <c r="A3738" t="s">
        <v>7307</v>
      </c>
      <c r="B3738" t="s">
        <v>2279</v>
      </c>
      <c r="C3738" t="s">
        <v>1558</v>
      </c>
      <c r="D3738" t="s">
        <v>394</v>
      </c>
      <c r="E3738" t="s">
        <v>1397</v>
      </c>
      <c r="F3738" t="s">
        <v>7308</v>
      </c>
      <c r="H3738" s="1">
        <v>45772</v>
      </c>
      <c r="I3738" t="s">
        <v>447</v>
      </c>
      <c r="J3738" t="s">
        <v>2</v>
      </c>
      <c r="K3738" t="s">
        <v>1</v>
      </c>
      <c r="L3738" t="s">
        <v>29</v>
      </c>
      <c r="M3738" t="s">
        <v>7747</v>
      </c>
      <c r="N3738">
        <v>1</v>
      </c>
      <c r="O3738" t="s">
        <v>2</v>
      </c>
      <c r="P3738">
        <v>1</v>
      </c>
    </row>
    <row r="3739" spans="1:16" x14ac:dyDescent="0.35">
      <c r="A3739" t="s">
        <v>7309</v>
      </c>
      <c r="B3739" t="s">
        <v>7310</v>
      </c>
      <c r="C3739" t="s">
        <v>1402</v>
      </c>
      <c r="D3739" t="s">
        <v>394</v>
      </c>
      <c r="E3739" t="s">
        <v>1397</v>
      </c>
      <c r="F3739" t="s">
        <v>7311</v>
      </c>
      <c r="H3739" s="1">
        <v>45772</v>
      </c>
      <c r="I3739" t="s">
        <v>447</v>
      </c>
      <c r="J3739" t="s">
        <v>2</v>
      </c>
      <c r="K3739" t="s">
        <v>1</v>
      </c>
      <c r="L3739" t="s">
        <v>29</v>
      </c>
      <c r="M3739" t="s">
        <v>7747</v>
      </c>
      <c r="N3739">
        <v>1</v>
      </c>
      <c r="O3739" t="s">
        <v>2</v>
      </c>
      <c r="P3739">
        <v>1</v>
      </c>
    </row>
    <row r="3740" spans="1:16" x14ac:dyDescent="0.35">
      <c r="A3740" t="s">
        <v>7309</v>
      </c>
      <c r="B3740" t="s">
        <v>7312</v>
      </c>
      <c r="C3740" t="s">
        <v>1558</v>
      </c>
      <c r="D3740" t="s">
        <v>394</v>
      </c>
      <c r="E3740" t="s">
        <v>1397</v>
      </c>
      <c r="F3740" t="s">
        <v>7313</v>
      </c>
      <c r="H3740" s="1">
        <v>45772</v>
      </c>
      <c r="I3740" t="s">
        <v>447</v>
      </c>
      <c r="J3740" t="s">
        <v>2</v>
      </c>
      <c r="K3740" t="s">
        <v>1</v>
      </c>
      <c r="L3740" t="s">
        <v>29</v>
      </c>
      <c r="M3740" t="s">
        <v>7747</v>
      </c>
      <c r="N3740">
        <v>1</v>
      </c>
      <c r="O3740" t="s">
        <v>2</v>
      </c>
      <c r="P3740">
        <v>1</v>
      </c>
    </row>
    <row r="3741" spans="1:16" x14ac:dyDescent="0.35">
      <c r="A3741" t="s">
        <v>7314</v>
      </c>
      <c r="B3741" t="s">
        <v>7315</v>
      </c>
      <c r="C3741" t="s">
        <v>1558</v>
      </c>
      <c r="D3741" t="s">
        <v>394</v>
      </c>
      <c r="E3741" t="s">
        <v>1397</v>
      </c>
      <c r="F3741" t="s">
        <v>7316</v>
      </c>
      <c r="H3741" s="1">
        <v>45772</v>
      </c>
      <c r="I3741" t="s">
        <v>447</v>
      </c>
      <c r="J3741" t="s">
        <v>2</v>
      </c>
      <c r="K3741" t="s">
        <v>1</v>
      </c>
      <c r="L3741" t="s">
        <v>29</v>
      </c>
      <c r="M3741" t="s">
        <v>7747</v>
      </c>
      <c r="N3741">
        <v>1</v>
      </c>
      <c r="O3741" t="s">
        <v>2</v>
      </c>
      <c r="P3741">
        <v>1</v>
      </c>
    </row>
    <row r="3742" spans="1:16" x14ac:dyDescent="0.35">
      <c r="A3742" t="s">
        <v>7314</v>
      </c>
      <c r="B3742" t="s">
        <v>7317</v>
      </c>
      <c r="C3742" t="s">
        <v>1558</v>
      </c>
      <c r="D3742" t="s">
        <v>394</v>
      </c>
      <c r="E3742" t="s">
        <v>1397</v>
      </c>
      <c r="F3742" t="s">
        <v>7318</v>
      </c>
      <c r="H3742" s="1">
        <v>45772</v>
      </c>
      <c r="I3742" t="s">
        <v>447</v>
      </c>
      <c r="J3742" t="s">
        <v>2</v>
      </c>
      <c r="K3742" t="s">
        <v>1</v>
      </c>
      <c r="L3742" t="s">
        <v>29</v>
      </c>
      <c r="M3742" t="s">
        <v>7747</v>
      </c>
      <c r="N3742">
        <v>1</v>
      </c>
      <c r="O3742" t="s">
        <v>2</v>
      </c>
      <c r="P3742">
        <v>1</v>
      </c>
    </row>
    <row r="3743" spans="1:16" x14ac:dyDescent="0.35">
      <c r="A3743" t="s">
        <v>7319</v>
      </c>
      <c r="B3743" t="s">
        <v>7254</v>
      </c>
      <c r="C3743" t="s">
        <v>3105</v>
      </c>
      <c r="D3743" t="s">
        <v>1526</v>
      </c>
      <c r="E3743" t="s">
        <v>1397</v>
      </c>
      <c r="F3743" t="s">
        <v>7320</v>
      </c>
      <c r="H3743" s="1">
        <v>45772</v>
      </c>
      <c r="I3743" t="s">
        <v>447</v>
      </c>
      <c r="J3743" t="s">
        <v>2</v>
      </c>
      <c r="K3743" t="s">
        <v>1</v>
      </c>
      <c r="L3743" t="s">
        <v>29</v>
      </c>
      <c r="M3743" t="s">
        <v>7747</v>
      </c>
      <c r="N3743">
        <v>1</v>
      </c>
      <c r="O3743" t="s">
        <v>2</v>
      </c>
      <c r="P3743">
        <v>1</v>
      </c>
    </row>
    <row r="3744" spans="1:16" x14ac:dyDescent="0.35">
      <c r="A3744" t="s">
        <v>7321</v>
      </c>
      <c r="B3744" t="s">
        <v>7322</v>
      </c>
      <c r="C3744" t="s">
        <v>1472</v>
      </c>
      <c r="D3744" t="s">
        <v>98</v>
      </c>
      <c r="E3744" t="s">
        <v>1397</v>
      </c>
      <c r="F3744" t="s">
        <v>7323</v>
      </c>
      <c r="G3744" t="s">
        <v>7324</v>
      </c>
      <c r="H3744" s="1">
        <v>45772</v>
      </c>
      <c r="I3744" t="s">
        <v>447</v>
      </c>
      <c r="J3744" t="s">
        <v>2</v>
      </c>
      <c r="K3744" t="s">
        <v>1</v>
      </c>
      <c r="L3744" t="s">
        <v>29</v>
      </c>
      <c r="M3744" t="s">
        <v>1472</v>
      </c>
      <c r="N3744">
        <v>1</v>
      </c>
      <c r="O3744" t="s">
        <v>2</v>
      </c>
      <c r="P3744">
        <v>1</v>
      </c>
    </row>
    <row r="3745" spans="1:16" x14ac:dyDescent="0.35">
      <c r="A3745" t="s">
        <v>7325</v>
      </c>
      <c r="B3745" t="s">
        <v>7326</v>
      </c>
      <c r="C3745" t="s">
        <v>1558</v>
      </c>
      <c r="D3745" t="s">
        <v>394</v>
      </c>
      <c r="E3745" t="s">
        <v>1397</v>
      </c>
      <c r="F3745" t="s">
        <v>7327</v>
      </c>
      <c r="H3745" s="1">
        <v>45772</v>
      </c>
      <c r="I3745" t="s">
        <v>447</v>
      </c>
      <c r="J3745" t="s">
        <v>2</v>
      </c>
      <c r="K3745" t="s">
        <v>1</v>
      </c>
      <c r="L3745" t="s">
        <v>29</v>
      </c>
      <c r="M3745" t="s">
        <v>7747</v>
      </c>
      <c r="N3745">
        <v>1</v>
      </c>
      <c r="O3745" t="s">
        <v>2</v>
      </c>
      <c r="P3745">
        <v>1</v>
      </c>
    </row>
    <row r="3746" spans="1:16" x14ac:dyDescent="0.35">
      <c r="A3746" t="s">
        <v>7328</v>
      </c>
      <c r="B3746" t="s">
        <v>3750</v>
      </c>
      <c r="C3746" t="s">
        <v>1402</v>
      </c>
      <c r="D3746" t="s">
        <v>394</v>
      </c>
      <c r="E3746" t="s">
        <v>1397</v>
      </c>
      <c r="F3746" t="s">
        <v>7329</v>
      </c>
      <c r="H3746" s="1">
        <v>45772</v>
      </c>
      <c r="I3746" t="s">
        <v>447</v>
      </c>
      <c r="J3746" t="s">
        <v>2</v>
      </c>
      <c r="K3746" t="s">
        <v>1</v>
      </c>
      <c r="L3746" t="s">
        <v>29</v>
      </c>
      <c r="M3746" t="s">
        <v>7747</v>
      </c>
      <c r="N3746">
        <v>1</v>
      </c>
      <c r="O3746" t="s">
        <v>2</v>
      </c>
      <c r="P3746">
        <v>1</v>
      </c>
    </row>
    <row r="3747" spans="1:16" x14ac:dyDescent="0.35">
      <c r="A3747" t="s">
        <v>7330</v>
      </c>
      <c r="B3747" t="s">
        <v>7331</v>
      </c>
      <c r="C3747" t="s">
        <v>1396</v>
      </c>
      <c r="D3747" t="s">
        <v>1212</v>
      </c>
      <c r="E3747" t="s">
        <v>1397</v>
      </c>
      <c r="F3747" t="s">
        <v>7332</v>
      </c>
      <c r="H3747" s="1">
        <v>45772</v>
      </c>
      <c r="I3747" t="s">
        <v>447</v>
      </c>
      <c r="J3747" t="s">
        <v>2</v>
      </c>
      <c r="K3747" t="s">
        <v>1</v>
      </c>
      <c r="L3747" t="s">
        <v>29</v>
      </c>
      <c r="M3747" t="s">
        <v>7747</v>
      </c>
      <c r="N3747">
        <v>1</v>
      </c>
      <c r="O3747" t="s">
        <v>2</v>
      </c>
      <c r="P3747">
        <v>1</v>
      </c>
    </row>
    <row r="3748" spans="1:16" x14ac:dyDescent="0.35">
      <c r="A3748" t="s">
        <v>7330</v>
      </c>
      <c r="B3748" t="s">
        <v>7333</v>
      </c>
      <c r="C3748" t="s">
        <v>1396</v>
      </c>
      <c r="D3748" t="s">
        <v>1212</v>
      </c>
      <c r="E3748" t="s">
        <v>1397</v>
      </c>
      <c r="F3748" t="s">
        <v>7334</v>
      </c>
      <c r="H3748" s="1">
        <v>45772</v>
      </c>
      <c r="I3748" t="s">
        <v>447</v>
      </c>
      <c r="J3748" t="s">
        <v>2</v>
      </c>
      <c r="K3748" t="s">
        <v>1</v>
      </c>
      <c r="L3748" t="s">
        <v>29</v>
      </c>
      <c r="M3748" t="s">
        <v>7747</v>
      </c>
      <c r="N3748">
        <v>1</v>
      </c>
      <c r="O3748" t="s">
        <v>2</v>
      </c>
      <c r="P3748">
        <v>1</v>
      </c>
    </row>
    <row r="3749" spans="1:16" x14ac:dyDescent="0.35">
      <c r="A3749" t="s">
        <v>7335</v>
      </c>
      <c r="B3749" t="s">
        <v>7336</v>
      </c>
      <c r="C3749" t="s">
        <v>1472</v>
      </c>
      <c r="D3749" t="s">
        <v>394</v>
      </c>
      <c r="E3749" t="s">
        <v>1397</v>
      </c>
      <c r="F3749" t="s">
        <v>7337</v>
      </c>
      <c r="G3749">
        <v>44421</v>
      </c>
      <c r="H3749" s="1">
        <v>45772</v>
      </c>
      <c r="I3749" t="s">
        <v>447</v>
      </c>
      <c r="J3749" t="s">
        <v>2</v>
      </c>
      <c r="K3749" t="s">
        <v>1</v>
      </c>
      <c r="L3749" t="s">
        <v>29</v>
      </c>
      <c r="M3749" t="s">
        <v>1472</v>
      </c>
      <c r="N3749">
        <v>1</v>
      </c>
      <c r="O3749" t="s">
        <v>2</v>
      </c>
      <c r="P3749">
        <v>1</v>
      </c>
    </row>
    <row r="3750" spans="1:16" x14ac:dyDescent="0.35">
      <c r="A3750" t="s">
        <v>7335</v>
      </c>
      <c r="B3750" t="s">
        <v>1907</v>
      </c>
      <c r="C3750" t="s">
        <v>1402</v>
      </c>
      <c r="D3750" t="s">
        <v>394</v>
      </c>
      <c r="E3750" t="s">
        <v>1397</v>
      </c>
      <c r="F3750" t="s">
        <v>7338</v>
      </c>
      <c r="H3750" s="1">
        <v>45772</v>
      </c>
      <c r="I3750" t="s">
        <v>447</v>
      </c>
      <c r="J3750" t="s">
        <v>2</v>
      </c>
      <c r="K3750" t="s">
        <v>1</v>
      </c>
      <c r="L3750" t="s">
        <v>29</v>
      </c>
      <c r="M3750" t="s">
        <v>7747</v>
      </c>
      <c r="N3750">
        <v>1</v>
      </c>
      <c r="O3750" t="s">
        <v>2</v>
      </c>
      <c r="P3750">
        <v>1</v>
      </c>
    </row>
    <row r="3751" spans="1:16" x14ac:dyDescent="0.35">
      <c r="A3751" t="s">
        <v>3941</v>
      </c>
      <c r="B3751" t="s">
        <v>2233</v>
      </c>
      <c r="C3751" t="s">
        <v>1558</v>
      </c>
      <c r="D3751" t="s">
        <v>477</v>
      </c>
      <c r="E3751" t="s">
        <v>1397</v>
      </c>
      <c r="F3751" t="s">
        <v>7339</v>
      </c>
      <c r="H3751" s="1">
        <v>45772</v>
      </c>
      <c r="I3751" t="s">
        <v>447</v>
      </c>
      <c r="J3751" t="s">
        <v>2</v>
      </c>
      <c r="K3751" t="s">
        <v>1</v>
      </c>
      <c r="L3751" t="s">
        <v>29</v>
      </c>
      <c r="M3751" t="s">
        <v>7747</v>
      </c>
      <c r="N3751">
        <v>1</v>
      </c>
      <c r="O3751" t="s">
        <v>2</v>
      </c>
      <c r="P3751">
        <v>1</v>
      </c>
    </row>
    <row r="3752" spans="1:16" x14ac:dyDescent="0.35">
      <c r="A3752" t="s">
        <v>7340</v>
      </c>
      <c r="B3752" t="s">
        <v>1642</v>
      </c>
      <c r="C3752" t="s">
        <v>1558</v>
      </c>
      <c r="D3752" t="s">
        <v>477</v>
      </c>
      <c r="E3752" t="s">
        <v>1397</v>
      </c>
      <c r="F3752" t="s">
        <v>7341</v>
      </c>
      <c r="H3752" s="1">
        <v>45772</v>
      </c>
      <c r="I3752" t="s">
        <v>447</v>
      </c>
      <c r="J3752" t="s">
        <v>2</v>
      </c>
      <c r="K3752" t="s">
        <v>1</v>
      </c>
      <c r="L3752" t="s">
        <v>29</v>
      </c>
      <c r="M3752" t="s">
        <v>7747</v>
      </c>
      <c r="N3752">
        <v>1</v>
      </c>
      <c r="O3752" t="s">
        <v>2</v>
      </c>
      <c r="P3752">
        <v>1</v>
      </c>
    </row>
    <row r="3753" spans="1:16" x14ac:dyDescent="0.35">
      <c r="A3753" t="s">
        <v>7340</v>
      </c>
      <c r="B3753" t="s">
        <v>2042</v>
      </c>
      <c r="C3753" t="s">
        <v>3105</v>
      </c>
      <c r="D3753" t="s">
        <v>1526</v>
      </c>
      <c r="E3753" t="s">
        <v>1397</v>
      </c>
      <c r="F3753" t="s">
        <v>7342</v>
      </c>
      <c r="H3753" s="1">
        <v>45772</v>
      </c>
      <c r="I3753" t="s">
        <v>447</v>
      </c>
      <c r="J3753" t="s">
        <v>2</v>
      </c>
      <c r="K3753" t="s">
        <v>1</v>
      </c>
      <c r="L3753" t="s">
        <v>29</v>
      </c>
      <c r="M3753" t="s">
        <v>7747</v>
      </c>
      <c r="N3753">
        <v>1</v>
      </c>
      <c r="O3753" t="s">
        <v>2</v>
      </c>
      <c r="P3753">
        <v>1</v>
      </c>
    </row>
    <row r="3754" spans="1:16" x14ac:dyDescent="0.35">
      <c r="A3754" t="s">
        <v>7340</v>
      </c>
      <c r="B3754" t="s">
        <v>6847</v>
      </c>
      <c r="C3754" t="s">
        <v>3117</v>
      </c>
      <c r="D3754" t="s">
        <v>1526</v>
      </c>
      <c r="E3754" t="s">
        <v>1397</v>
      </c>
      <c r="F3754" t="s">
        <v>7343</v>
      </c>
      <c r="H3754" s="1">
        <v>45772</v>
      </c>
      <c r="I3754" t="s">
        <v>447</v>
      </c>
      <c r="J3754" t="s">
        <v>2</v>
      </c>
      <c r="K3754" t="s">
        <v>1</v>
      </c>
      <c r="L3754" t="s">
        <v>29</v>
      </c>
      <c r="M3754" t="s">
        <v>7747</v>
      </c>
      <c r="N3754">
        <v>1</v>
      </c>
      <c r="O3754" t="s">
        <v>2</v>
      </c>
      <c r="P3754">
        <v>1</v>
      </c>
    </row>
    <row r="3755" spans="1:16" x14ac:dyDescent="0.35">
      <c r="A3755" t="s">
        <v>7340</v>
      </c>
      <c r="B3755" t="s">
        <v>7344</v>
      </c>
      <c r="C3755" t="s">
        <v>3117</v>
      </c>
      <c r="D3755" t="s">
        <v>1526</v>
      </c>
      <c r="E3755" t="s">
        <v>1397</v>
      </c>
      <c r="F3755" t="s">
        <v>7345</v>
      </c>
      <c r="H3755" s="1">
        <v>45772</v>
      </c>
      <c r="I3755" t="s">
        <v>447</v>
      </c>
      <c r="J3755" t="s">
        <v>2</v>
      </c>
      <c r="K3755" t="s">
        <v>1</v>
      </c>
      <c r="L3755" t="s">
        <v>29</v>
      </c>
      <c r="M3755" t="s">
        <v>7747</v>
      </c>
      <c r="N3755">
        <v>1</v>
      </c>
      <c r="O3755" t="s">
        <v>2</v>
      </c>
      <c r="P3755">
        <v>1</v>
      </c>
    </row>
    <row r="3756" spans="1:16" x14ac:dyDescent="0.35">
      <c r="A3756" t="s">
        <v>7346</v>
      </c>
      <c r="B3756" t="s">
        <v>4980</v>
      </c>
      <c r="C3756" t="s">
        <v>1402</v>
      </c>
      <c r="D3756" t="s">
        <v>98</v>
      </c>
      <c r="E3756" t="s">
        <v>1397</v>
      </c>
      <c r="F3756" t="s">
        <v>7347</v>
      </c>
      <c r="H3756" s="1">
        <v>45772</v>
      </c>
      <c r="I3756" t="s">
        <v>447</v>
      </c>
      <c r="J3756" t="s">
        <v>2</v>
      </c>
      <c r="K3756" t="s">
        <v>1</v>
      </c>
      <c r="L3756" t="s">
        <v>29</v>
      </c>
      <c r="M3756" t="s">
        <v>7747</v>
      </c>
      <c r="N3756">
        <v>1</v>
      </c>
      <c r="O3756" t="s">
        <v>2</v>
      </c>
      <c r="P3756">
        <v>1</v>
      </c>
    </row>
    <row r="3757" spans="1:16" x14ac:dyDescent="0.35">
      <c r="A3757" t="s">
        <v>7346</v>
      </c>
      <c r="B3757" t="s">
        <v>7348</v>
      </c>
      <c r="C3757" t="s">
        <v>1558</v>
      </c>
      <c r="D3757" t="s">
        <v>98</v>
      </c>
      <c r="E3757" t="s">
        <v>1397</v>
      </c>
      <c r="F3757" t="s">
        <v>7349</v>
      </c>
      <c r="H3757" s="1">
        <v>45772</v>
      </c>
      <c r="I3757" t="s">
        <v>447</v>
      </c>
      <c r="J3757" t="s">
        <v>2</v>
      </c>
      <c r="K3757" t="s">
        <v>1</v>
      </c>
      <c r="L3757" t="s">
        <v>29</v>
      </c>
      <c r="M3757" t="s">
        <v>7747</v>
      </c>
      <c r="N3757">
        <v>1</v>
      </c>
      <c r="O3757" t="s">
        <v>2</v>
      </c>
      <c r="P3757">
        <v>1</v>
      </c>
    </row>
    <row r="3758" spans="1:16" x14ac:dyDescent="0.35">
      <c r="A3758" t="s">
        <v>7350</v>
      </c>
      <c r="B3758" t="s">
        <v>7351</v>
      </c>
      <c r="C3758" t="s">
        <v>1558</v>
      </c>
      <c r="D3758" t="s">
        <v>98</v>
      </c>
      <c r="E3758" t="s">
        <v>1397</v>
      </c>
      <c r="F3758" t="s">
        <v>7352</v>
      </c>
      <c r="H3758" s="1">
        <v>45772</v>
      </c>
      <c r="I3758" t="s">
        <v>447</v>
      </c>
      <c r="J3758" t="s">
        <v>2</v>
      </c>
      <c r="K3758" t="s">
        <v>1</v>
      </c>
      <c r="L3758" t="s">
        <v>29</v>
      </c>
      <c r="M3758" t="s">
        <v>7747</v>
      </c>
      <c r="N3758">
        <v>1</v>
      </c>
      <c r="O3758" t="s">
        <v>2</v>
      </c>
      <c r="P3758">
        <v>1</v>
      </c>
    </row>
    <row r="3759" spans="1:16" x14ac:dyDescent="0.35">
      <c r="A3759" t="s">
        <v>7353</v>
      </c>
      <c r="B3759" t="s">
        <v>7354</v>
      </c>
      <c r="C3759" t="s">
        <v>1558</v>
      </c>
      <c r="D3759" t="s">
        <v>477</v>
      </c>
      <c r="E3759" t="s">
        <v>1397</v>
      </c>
      <c r="F3759" t="s">
        <v>7355</v>
      </c>
      <c r="H3759" s="1">
        <v>45772</v>
      </c>
      <c r="I3759" t="s">
        <v>447</v>
      </c>
      <c r="J3759" t="s">
        <v>2</v>
      </c>
      <c r="K3759" t="s">
        <v>1</v>
      </c>
      <c r="L3759" t="s">
        <v>29</v>
      </c>
      <c r="M3759" t="s">
        <v>7747</v>
      </c>
      <c r="N3759">
        <v>1</v>
      </c>
      <c r="O3759" t="s">
        <v>2</v>
      </c>
      <c r="P3759">
        <v>1</v>
      </c>
    </row>
    <row r="3760" spans="1:16" x14ac:dyDescent="0.35">
      <c r="A3760" t="s">
        <v>7356</v>
      </c>
      <c r="B3760" t="s">
        <v>7357</v>
      </c>
      <c r="C3760" t="s">
        <v>1558</v>
      </c>
      <c r="D3760" t="s">
        <v>98</v>
      </c>
      <c r="E3760" t="s">
        <v>1397</v>
      </c>
      <c r="F3760" t="s">
        <v>7358</v>
      </c>
      <c r="H3760" s="1">
        <v>45772</v>
      </c>
      <c r="I3760" t="s">
        <v>447</v>
      </c>
      <c r="J3760" t="s">
        <v>2</v>
      </c>
      <c r="K3760" t="s">
        <v>1</v>
      </c>
      <c r="L3760" t="s">
        <v>29</v>
      </c>
      <c r="M3760" t="s">
        <v>7747</v>
      </c>
      <c r="N3760">
        <v>1</v>
      </c>
      <c r="O3760" t="s">
        <v>2</v>
      </c>
      <c r="P3760">
        <v>1</v>
      </c>
    </row>
    <row r="3761" spans="1:16" x14ac:dyDescent="0.35">
      <c r="A3761" t="s">
        <v>7359</v>
      </c>
      <c r="B3761" t="s">
        <v>7360</v>
      </c>
      <c r="C3761" t="s">
        <v>1558</v>
      </c>
      <c r="D3761" t="s">
        <v>98</v>
      </c>
      <c r="E3761" t="s">
        <v>1397</v>
      </c>
      <c r="F3761" t="s">
        <v>7361</v>
      </c>
      <c r="H3761" s="1">
        <v>45772</v>
      </c>
      <c r="I3761" t="s">
        <v>447</v>
      </c>
      <c r="J3761" t="s">
        <v>2</v>
      </c>
      <c r="K3761" t="s">
        <v>1</v>
      </c>
      <c r="L3761" t="s">
        <v>29</v>
      </c>
      <c r="M3761" t="s">
        <v>7747</v>
      </c>
      <c r="N3761">
        <v>1</v>
      </c>
      <c r="O3761" t="s">
        <v>2</v>
      </c>
      <c r="P3761">
        <v>1</v>
      </c>
    </row>
    <row r="3762" spans="1:16" x14ac:dyDescent="0.35">
      <c r="A3762" t="s">
        <v>7362</v>
      </c>
      <c r="B3762" t="s">
        <v>2403</v>
      </c>
      <c r="C3762" t="s">
        <v>1558</v>
      </c>
      <c r="D3762" t="s">
        <v>312</v>
      </c>
      <c r="E3762" t="s">
        <v>1397</v>
      </c>
      <c r="F3762" t="s">
        <v>7363</v>
      </c>
      <c r="H3762" s="1">
        <v>45772</v>
      </c>
      <c r="I3762" t="s">
        <v>447</v>
      </c>
      <c r="J3762" t="s">
        <v>2</v>
      </c>
      <c r="K3762" t="s">
        <v>1</v>
      </c>
      <c r="L3762" t="s">
        <v>29</v>
      </c>
      <c r="M3762" t="s">
        <v>7747</v>
      </c>
      <c r="N3762">
        <v>1</v>
      </c>
      <c r="O3762" t="s">
        <v>2</v>
      </c>
      <c r="P3762">
        <v>1</v>
      </c>
    </row>
    <row r="3763" spans="1:16" x14ac:dyDescent="0.35">
      <c r="A3763" t="s">
        <v>7364</v>
      </c>
      <c r="B3763" t="s">
        <v>7365</v>
      </c>
      <c r="C3763" t="s">
        <v>1558</v>
      </c>
      <c r="D3763" t="s">
        <v>394</v>
      </c>
      <c r="E3763" t="s">
        <v>1397</v>
      </c>
      <c r="F3763" t="s">
        <v>7366</v>
      </c>
      <c r="H3763" s="1">
        <v>45772</v>
      </c>
      <c r="I3763" t="s">
        <v>447</v>
      </c>
      <c r="J3763" t="s">
        <v>2</v>
      </c>
      <c r="K3763" t="s">
        <v>1</v>
      </c>
      <c r="L3763" t="s">
        <v>29</v>
      </c>
      <c r="M3763" t="s">
        <v>7747</v>
      </c>
      <c r="N3763">
        <v>1</v>
      </c>
      <c r="O3763" t="s">
        <v>2</v>
      </c>
      <c r="P3763">
        <v>1</v>
      </c>
    </row>
    <row r="3764" spans="1:16" x14ac:dyDescent="0.35">
      <c r="A3764" t="s">
        <v>7367</v>
      </c>
      <c r="B3764" t="s">
        <v>7368</v>
      </c>
      <c r="C3764" t="s">
        <v>1558</v>
      </c>
      <c r="D3764" t="s">
        <v>394</v>
      </c>
      <c r="E3764" t="s">
        <v>1397</v>
      </c>
      <c r="F3764" t="s">
        <v>7369</v>
      </c>
      <c r="H3764" s="1">
        <v>45772</v>
      </c>
      <c r="I3764" t="s">
        <v>447</v>
      </c>
      <c r="J3764" t="s">
        <v>2</v>
      </c>
      <c r="K3764" t="s">
        <v>1</v>
      </c>
      <c r="L3764" t="s">
        <v>29</v>
      </c>
      <c r="M3764" t="s">
        <v>7747</v>
      </c>
      <c r="N3764">
        <v>1</v>
      </c>
      <c r="O3764" t="s">
        <v>2</v>
      </c>
      <c r="P3764">
        <v>1</v>
      </c>
    </row>
    <row r="3765" spans="1:16" x14ac:dyDescent="0.35">
      <c r="A3765" t="s">
        <v>7370</v>
      </c>
      <c r="B3765" t="s">
        <v>7371</v>
      </c>
      <c r="C3765" t="s">
        <v>1558</v>
      </c>
      <c r="D3765" t="s">
        <v>98</v>
      </c>
      <c r="E3765" t="s">
        <v>1397</v>
      </c>
      <c r="F3765" t="s">
        <v>7372</v>
      </c>
      <c r="H3765" s="1">
        <v>45772</v>
      </c>
      <c r="I3765" t="s">
        <v>447</v>
      </c>
      <c r="J3765" t="s">
        <v>2</v>
      </c>
      <c r="K3765" t="s">
        <v>1</v>
      </c>
      <c r="L3765" t="s">
        <v>29</v>
      </c>
      <c r="M3765" t="s">
        <v>7747</v>
      </c>
      <c r="N3765">
        <v>1</v>
      </c>
      <c r="O3765" t="s">
        <v>2</v>
      </c>
      <c r="P3765">
        <v>1</v>
      </c>
    </row>
    <row r="3766" spans="1:16" x14ac:dyDescent="0.35">
      <c r="A3766" t="s">
        <v>7373</v>
      </c>
      <c r="B3766" t="s">
        <v>7374</v>
      </c>
      <c r="C3766" t="s">
        <v>1472</v>
      </c>
      <c r="D3766" t="s">
        <v>394</v>
      </c>
      <c r="E3766" t="s">
        <v>1397</v>
      </c>
      <c r="F3766" t="s">
        <v>7375</v>
      </c>
      <c r="G3766">
        <v>44068</v>
      </c>
      <c r="H3766" s="1">
        <v>45772</v>
      </c>
      <c r="I3766" t="s">
        <v>447</v>
      </c>
      <c r="J3766" t="s">
        <v>2</v>
      </c>
      <c r="K3766" t="s">
        <v>1</v>
      </c>
      <c r="L3766" t="s">
        <v>29</v>
      </c>
      <c r="M3766" t="s">
        <v>1472</v>
      </c>
      <c r="N3766">
        <v>1</v>
      </c>
      <c r="O3766" t="s">
        <v>2</v>
      </c>
      <c r="P3766">
        <v>1</v>
      </c>
    </row>
    <row r="3767" spans="1:16" x14ac:dyDescent="0.35">
      <c r="A3767" t="s">
        <v>7373</v>
      </c>
      <c r="B3767" t="s">
        <v>7376</v>
      </c>
      <c r="C3767" t="s">
        <v>1472</v>
      </c>
      <c r="D3767" t="s">
        <v>394</v>
      </c>
      <c r="E3767" t="s">
        <v>1397</v>
      </c>
      <c r="F3767" t="s">
        <v>7377</v>
      </c>
      <c r="G3767">
        <v>44710</v>
      </c>
      <c r="H3767" s="1">
        <v>45772</v>
      </c>
      <c r="I3767" t="s">
        <v>447</v>
      </c>
      <c r="J3767" t="s">
        <v>2</v>
      </c>
      <c r="K3767" t="s">
        <v>1</v>
      </c>
      <c r="L3767" t="s">
        <v>29</v>
      </c>
      <c r="M3767" t="s">
        <v>1472</v>
      </c>
      <c r="N3767">
        <v>1</v>
      </c>
      <c r="O3767" t="s">
        <v>2</v>
      </c>
      <c r="P3767">
        <v>1</v>
      </c>
    </row>
    <row r="3768" spans="1:16" x14ac:dyDescent="0.35">
      <c r="A3768" t="s">
        <v>7373</v>
      </c>
      <c r="B3768" t="s">
        <v>4969</v>
      </c>
      <c r="C3768" t="s">
        <v>1402</v>
      </c>
      <c r="D3768" t="s">
        <v>394</v>
      </c>
      <c r="E3768" t="s">
        <v>1397</v>
      </c>
      <c r="F3768" t="s">
        <v>7378</v>
      </c>
      <c r="H3768" s="1">
        <v>45772</v>
      </c>
      <c r="I3768" t="s">
        <v>447</v>
      </c>
      <c r="J3768" t="s">
        <v>2</v>
      </c>
      <c r="K3768" t="s">
        <v>1</v>
      </c>
      <c r="L3768" t="s">
        <v>29</v>
      </c>
      <c r="M3768" t="s">
        <v>7747</v>
      </c>
      <c r="N3768">
        <v>1</v>
      </c>
      <c r="O3768" t="s">
        <v>2</v>
      </c>
      <c r="P3768">
        <v>1</v>
      </c>
    </row>
    <row r="3769" spans="1:16" x14ac:dyDescent="0.35">
      <c r="A3769" t="s">
        <v>7379</v>
      </c>
      <c r="B3769" t="s">
        <v>7380</v>
      </c>
      <c r="C3769" t="s">
        <v>1396</v>
      </c>
      <c r="D3769" t="s">
        <v>385</v>
      </c>
      <c r="E3769" t="s">
        <v>1397</v>
      </c>
      <c r="F3769" t="s">
        <v>7381</v>
      </c>
      <c r="H3769" s="1">
        <v>45772</v>
      </c>
      <c r="I3769" t="s">
        <v>447</v>
      </c>
      <c r="J3769" t="s">
        <v>2</v>
      </c>
      <c r="K3769" t="s">
        <v>1</v>
      </c>
      <c r="L3769" t="s">
        <v>29</v>
      </c>
      <c r="M3769" t="s">
        <v>7747</v>
      </c>
      <c r="N3769">
        <v>1</v>
      </c>
      <c r="O3769" t="s">
        <v>2</v>
      </c>
      <c r="P3769">
        <v>1</v>
      </c>
    </row>
    <row r="3770" spans="1:16" x14ac:dyDescent="0.35">
      <c r="A3770" t="s">
        <v>7382</v>
      </c>
      <c r="B3770" t="s">
        <v>1699</v>
      </c>
      <c r="C3770" t="s">
        <v>1402</v>
      </c>
      <c r="D3770" t="s">
        <v>332</v>
      </c>
      <c r="E3770" t="s">
        <v>1397</v>
      </c>
      <c r="F3770" t="s">
        <v>7383</v>
      </c>
      <c r="H3770" s="1">
        <v>45772</v>
      </c>
      <c r="I3770" t="s">
        <v>447</v>
      </c>
      <c r="J3770" t="s">
        <v>2</v>
      </c>
      <c r="K3770" t="s">
        <v>1</v>
      </c>
      <c r="L3770" t="s">
        <v>29</v>
      </c>
      <c r="M3770" t="s">
        <v>7747</v>
      </c>
      <c r="N3770">
        <v>1</v>
      </c>
      <c r="O3770" t="s">
        <v>2</v>
      </c>
      <c r="P3770">
        <v>1</v>
      </c>
    </row>
    <row r="3771" spans="1:16" x14ac:dyDescent="0.35">
      <c r="A3771" t="s">
        <v>7384</v>
      </c>
      <c r="B3771" t="s">
        <v>3630</v>
      </c>
      <c r="C3771" t="s">
        <v>1396</v>
      </c>
      <c r="D3771" t="s">
        <v>3122</v>
      </c>
      <c r="E3771" t="s">
        <v>1397</v>
      </c>
      <c r="F3771" t="s">
        <v>7385</v>
      </c>
      <c r="H3771" s="1">
        <v>45772</v>
      </c>
      <c r="I3771" t="s">
        <v>447</v>
      </c>
      <c r="J3771" t="s">
        <v>2</v>
      </c>
      <c r="K3771" t="s">
        <v>1</v>
      </c>
      <c r="L3771" t="s">
        <v>29</v>
      </c>
      <c r="M3771" t="s">
        <v>7747</v>
      </c>
      <c r="N3771">
        <v>1</v>
      </c>
      <c r="O3771" t="s">
        <v>2</v>
      </c>
      <c r="P3771">
        <v>1</v>
      </c>
    </row>
    <row r="3772" spans="1:16" x14ac:dyDescent="0.35">
      <c r="A3772" t="s">
        <v>7386</v>
      </c>
      <c r="B3772" t="s">
        <v>1410</v>
      </c>
      <c r="C3772" t="s">
        <v>1558</v>
      </c>
      <c r="D3772" t="s">
        <v>477</v>
      </c>
      <c r="E3772" t="s">
        <v>1397</v>
      </c>
      <c r="F3772" t="s">
        <v>7387</v>
      </c>
      <c r="H3772" s="1">
        <v>45772</v>
      </c>
      <c r="I3772" t="s">
        <v>447</v>
      </c>
      <c r="J3772" t="s">
        <v>2</v>
      </c>
      <c r="K3772" t="s">
        <v>1</v>
      </c>
      <c r="L3772" t="s">
        <v>29</v>
      </c>
      <c r="M3772" t="s">
        <v>7747</v>
      </c>
      <c r="N3772">
        <v>1</v>
      </c>
      <c r="O3772" t="s">
        <v>2</v>
      </c>
      <c r="P3772">
        <v>1</v>
      </c>
    </row>
    <row r="3773" spans="1:16" x14ac:dyDescent="0.35">
      <c r="A3773" t="s">
        <v>7388</v>
      </c>
      <c r="B3773" t="s">
        <v>7389</v>
      </c>
      <c r="C3773" t="s">
        <v>1558</v>
      </c>
      <c r="D3773" t="s">
        <v>98</v>
      </c>
      <c r="E3773" t="s">
        <v>1397</v>
      </c>
      <c r="F3773" t="s">
        <v>7390</v>
      </c>
      <c r="H3773" s="1">
        <v>45772</v>
      </c>
      <c r="I3773" t="s">
        <v>447</v>
      </c>
      <c r="J3773" t="s">
        <v>2</v>
      </c>
      <c r="K3773" t="s">
        <v>1</v>
      </c>
      <c r="L3773" t="s">
        <v>29</v>
      </c>
      <c r="M3773" t="s">
        <v>7747</v>
      </c>
      <c r="N3773">
        <v>1</v>
      </c>
      <c r="O3773" t="s">
        <v>2</v>
      </c>
      <c r="P3773">
        <v>1</v>
      </c>
    </row>
    <row r="3774" spans="1:16" x14ac:dyDescent="0.35">
      <c r="A3774" t="s">
        <v>1463</v>
      </c>
      <c r="B3774" t="s">
        <v>3760</v>
      </c>
      <c r="C3774" t="s">
        <v>1396</v>
      </c>
      <c r="D3774" t="s">
        <v>385</v>
      </c>
      <c r="E3774" t="s">
        <v>1397</v>
      </c>
      <c r="F3774" t="s">
        <v>7391</v>
      </c>
      <c r="H3774" s="1">
        <v>45772</v>
      </c>
      <c r="I3774" t="s">
        <v>447</v>
      </c>
      <c r="J3774" t="s">
        <v>2</v>
      </c>
      <c r="K3774" t="s">
        <v>1</v>
      </c>
      <c r="L3774" t="s">
        <v>29</v>
      </c>
      <c r="M3774" t="s">
        <v>7747</v>
      </c>
      <c r="N3774">
        <v>1</v>
      </c>
      <c r="O3774" t="s">
        <v>2</v>
      </c>
      <c r="P3774">
        <v>1</v>
      </c>
    </row>
    <row r="3775" spans="1:16" x14ac:dyDescent="0.35">
      <c r="A3775" t="s">
        <v>3829</v>
      </c>
      <c r="B3775" t="s">
        <v>7392</v>
      </c>
      <c r="C3775" t="s">
        <v>1402</v>
      </c>
      <c r="D3775" t="s">
        <v>98</v>
      </c>
      <c r="E3775" t="s">
        <v>1397</v>
      </c>
      <c r="F3775" t="s">
        <v>7393</v>
      </c>
      <c r="H3775" s="1">
        <v>45772</v>
      </c>
      <c r="I3775" t="s">
        <v>447</v>
      </c>
      <c r="J3775" t="s">
        <v>2</v>
      </c>
      <c r="K3775" t="s">
        <v>1</v>
      </c>
      <c r="L3775" t="s">
        <v>29</v>
      </c>
      <c r="M3775" t="s">
        <v>7747</v>
      </c>
      <c r="N3775">
        <v>1</v>
      </c>
      <c r="O3775" t="s">
        <v>2</v>
      </c>
      <c r="P3775">
        <v>1</v>
      </c>
    </row>
    <row r="3776" spans="1:16" x14ac:dyDescent="0.35">
      <c r="A3776" t="s">
        <v>7394</v>
      </c>
      <c r="B3776" t="s">
        <v>1735</v>
      </c>
      <c r="C3776" t="s">
        <v>1396</v>
      </c>
      <c r="D3776" t="s">
        <v>385</v>
      </c>
      <c r="E3776" t="s">
        <v>1397</v>
      </c>
      <c r="F3776" t="s">
        <v>7395</v>
      </c>
      <c r="H3776" s="1">
        <v>45772</v>
      </c>
      <c r="I3776" t="s">
        <v>447</v>
      </c>
      <c r="J3776" t="s">
        <v>2</v>
      </c>
      <c r="K3776" t="s">
        <v>1</v>
      </c>
      <c r="L3776" t="s">
        <v>29</v>
      </c>
      <c r="M3776" t="s">
        <v>7747</v>
      </c>
      <c r="N3776">
        <v>1</v>
      </c>
      <c r="O3776" t="s">
        <v>2</v>
      </c>
      <c r="P3776">
        <v>1</v>
      </c>
    </row>
    <row r="3777" spans="1:16" x14ac:dyDescent="0.35">
      <c r="A3777" t="s">
        <v>3904</v>
      </c>
      <c r="B3777" t="s">
        <v>3635</v>
      </c>
      <c r="C3777" t="s">
        <v>1396</v>
      </c>
      <c r="D3777" t="s">
        <v>385</v>
      </c>
      <c r="E3777" t="s">
        <v>1397</v>
      </c>
      <c r="F3777" t="s">
        <v>7396</v>
      </c>
      <c r="H3777" s="1">
        <v>45772</v>
      </c>
      <c r="I3777" t="s">
        <v>447</v>
      </c>
      <c r="J3777" t="s">
        <v>2</v>
      </c>
      <c r="K3777" t="s">
        <v>1</v>
      </c>
      <c r="L3777" t="s">
        <v>29</v>
      </c>
      <c r="M3777" t="s">
        <v>7747</v>
      </c>
      <c r="N3777">
        <v>1</v>
      </c>
      <c r="O3777" t="s">
        <v>2</v>
      </c>
      <c r="P3777">
        <v>1</v>
      </c>
    </row>
    <row r="3778" spans="1:16" x14ac:dyDescent="0.35">
      <c r="A3778" t="s">
        <v>7397</v>
      </c>
      <c r="B3778" t="s">
        <v>7398</v>
      </c>
      <c r="C3778" t="s">
        <v>1396</v>
      </c>
      <c r="D3778" t="s">
        <v>1212</v>
      </c>
      <c r="E3778" t="s">
        <v>1397</v>
      </c>
      <c r="F3778" t="s">
        <v>7399</v>
      </c>
      <c r="H3778" s="1">
        <v>45772</v>
      </c>
      <c r="I3778" t="s">
        <v>447</v>
      </c>
      <c r="J3778" t="s">
        <v>2</v>
      </c>
      <c r="K3778" t="s">
        <v>1</v>
      </c>
      <c r="L3778" t="s">
        <v>29</v>
      </c>
      <c r="M3778" t="s">
        <v>7747</v>
      </c>
      <c r="N3778">
        <v>1</v>
      </c>
      <c r="O3778" t="s">
        <v>2</v>
      </c>
      <c r="P3778">
        <v>1</v>
      </c>
    </row>
    <row r="3779" spans="1:16" x14ac:dyDescent="0.35">
      <c r="A3779" t="s">
        <v>7400</v>
      </c>
      <c r="B3779" t="s">
        <v>7401</v>
      </c>
      <c r="C3779" t="s">
        <v>1558</v>
      </c>
      <c r="D3779" t="s">
        <v>497</v>
      </c>
      <c r="E3779" t="s">
        <v>1397</v>
      </c>
      <c r="F3779" t="s">
        <v>7402</v>
      </c>
      <c r="H3779" s="1">
        <v>45772</v>
      </c>
      <c r="I3779" t="s">
        <v>447</v>
      </c>
      <c r="J3779" t="s">
        <v>2</v>
      </c>
      <c r="K3779" t="s">
        <v>1</v>
      </c>
      <c r="L3779" t="s">
        <v>29</v>
      </c>
      <c r="M3779" t="s">
        <v>7747</v>
      </c>
      <c r="N3779">
        <v>1</v>
      </c>
      <c r="O3779" t="s">
        <v>2</v>
      </c>
      <c r="P3779">
        <v>1</v>
      </c>
    </row>
    <row r="3780" spans="1:16" x14ac:dyDescent="0.35">
      <c r="A3780" t="s">
        <v>7403</v>
      </c>
      <c r="B3780" t="s">
        <v>5865</v>
      </c>
      <c r="C3780" t="s">
        <v>1558</v>
      </c>
      <c r="D3780" t="s">
        <v>332</v>
      </c>
      <c r="E3780" t="s">
        <v>1397</v>
      </c>
      <c r="F3780" t="s">
        <v>7404</v>
      </c>
      <c r="H3780" s="1">
        <v>45772</v>
      </c>
      <c r="I3780" t="s">
        <v>447</v>
      </c>
      <c r="J3780" t="s">
        <v>2</v>
      </c>
      <c r="K3780" t="s">
        <v>1</v>
      </c>
      <c r="L3780" t="s">
        <v>29</v>
      </c>
      <c r="M3780" t="s">
        <v>7747</v>
      </c>
      <c r="N3780">
        <v>1</v>
      </c>
      <c r="O3780" t="s">
        <v>2</v>
      </c>
      <c r="P3780">
        <v>1</v>
      </c>
    </row>
    <row r="3781" spans="1:16" x14ac:dyDescent="0.35">
      <c r="A3781" t="s">
        <v>7405</v>
      </c>
      <c r="B3781" t="s">
        <v>7143</v>
      </c>
      <c r="C3781" t="s">
        <v>1402</v>
      </c>
      <c r="D3781" t="s">
        <v>385</v>
      </c>
      <c r="E3781" t="s">
        <v>1397</v>
      </c>
      <c r="F3781" t="s">
        <v>7406</v>
      </c>
      <c r="H3781" s="1">
        <v>45772</v>
      </c>
      <c r="I3781" t="s">
        <v>447</v>
      </c>
      <c r="J3781" t="s">
        <v>2</v>
      </c>
      <c r="K3781" t="s">
        <v>1</v>
      </c>
      <c r="L3781" t="s">
        <v>29</v>
      </c>
      <c r="M3781" t="s">
        <v>7747</v>
      </c>
      <c r="N3781">
        <v>1</v>
      </c>
      <c r="O3781" t="s">
        <v>2</v>
      </c>
      <c r="P3781">
        <v>1</v>
      </c>
    </row>
    <row r="3782" spans="1:16" x14ac:dyDescent="0.35">
      <c r="A3782" t="s">
        <v>7405</v>
      </c>
      <c r="B3782" t="s">
        <v>1418</v>
      </c>
      <c r="C3782" t="s">
        <v>1402</v>
      </c>
      <c r="D3782" t="s">
        <v>385</v>
      </c>
      <c r="E3782" t="s">
        <v>1397</v>
      </c>
      <c r="F3782" t="s">
        <v>7407</v>
      </c>
      <c r="H3782" s="1">
        <v>45772</v>
      </c>
      <c r="I3782" t="s">
        <v>447</v>
      </c>
      <c r="J3782" t="s">
        <v>2</v>
      </c>
      <c r="K3782" t="s">
        <v>1</v>
      </c>
      <c r="L3782" t="s">
        <v>29</v>
      </c>
      <c r="M3782" t="s">
        <v>7747</v>
      </c>
      <c r="N3782">
        <v>1</v>
      </c>
      <c r="O3782" t="s">
        <v>2</v>
      </c>
      <c r="P3782">
        <v>1</v>
      </c>
    </row>
    <row r="3783" spans="1:16" x14ac:dyDescent="0.35">
      <c r="A3783" t="s">
        <v>7405</v>
      </c>
      <c r="B3783" t="s">
        <v>7408</v>
      </c>
      <c r="C3783" t="s">
        <v>1402</v>
      </c>
      <c r="D3783" t="s">
        <v>385</v>
      </c>
      <c r="E3783" t="s">
        <v>1397</v>
      </c>
      <c r="F3783" t="s">
        <v>7409</v>
      </c>
      <c r="H3783" s="1">
        <v>45772</v>
      </c>
      <c r="I3783" t="s">
        <v>447</v>
      </c>
      <c r="J3783" t="s">
        <v>2</v>
      </c>
      <c r="K3783" t="s">
        <v>1</v>
      </c>
      <c r="L3783" t="s">
        <v>29</v>
      </c>
      <c r="M3783" t="s">
        <v>7747</v>
      </c>
      <c r="N3783">
        <v>1</v>
      </c>
      <c r="O3783" t="s">
        <v>2</v>
      </c>
      <c r="P3783">
        <v>1</v>
      </c>
    </row>
    <row r="3784" spans="1:16" x14ac:dyDescent="0.35">
      <c r="A3784" t="s">
        <v>7405</v>
      </c>
      <c r="B3784" t="s">
        <v>2822</v>
      </c>
      <c r="C3784" t="s">
        <v>1402</v>
      </c>
      <c r="D3784" t="s">
        <v>385</v>
      </c>
      <c r="E3784" t="s">
        <v>1397</v>
      </c>
      <c r="F3784" t="s">
        <v>7410</v>
      </c>
      <c r="H3784" s="1">
        <v>45772</v>
      </c>
      <c r="I3784" t="s">
        <v>447</v>
      </c>
      <c r="J3784" t="s">
        <v>2</v>
      </c>
      <c r="K3784" t="s">
        <v>1</v>
      </c>
      <c r="L3784" t="s">
        <v>29</v>
      </c>
      <c r="M3784" t="s">
        <v>7747</v>
      </c>
      <c r="N3784">
        <v>1</v>
      </c>
      <c r="O3784" t="s">
        <v>2</v>
      </c>
      <c r="P3784">
        <v>1</v>
      </c>
    </row>
    <row r="3785" spans="1:16" x14ac:dyDescent="0.35">
      <c r="A3785" t="s">
        <v>7411</v>
      </c>
      <c r="B3785" t="s">
        <v>1439</v>
      </c>
      <c r="C3785" t="s">
        <v>1402</v>
      </c>
      <c r="D3785" t="s">
        <v>332</v>
      </c>
      <c r="E3785" t="s">
        <v>1397</v>
      </c>
      <c r="F3785" t="s">
        <v>7412</v>
      </c>
      <c r="H3785" s="1">
        <v>45772</v>
      </c>
      <c r="I3785" t="s">
        <v>447</v>
      </c>
      <c r="J3785" t="s">
        <v>2</v>
      </c>
      <c r="K3785" t="s">
        <v>1</v>
      </c>
      <c r="L3785" t="s">
        <v>29</v>
      </c>
      <c r="M3785" t="s">
        <v>7747</v>
      </c>
      <c r="N3785">
        <v>1</v>
      </c>
      <c r="O3785" t="s">
        <v>2</v>
      </c>
      <c r="P3785">
        <v>1</v>
      </c>
    </row>
    <row r="3786" spans="1:16" x14ac:dyDescent="0.35">
      <c r="A3786" t="s">
        <v>7413</v>
      </c>
      <c r="B3786" t="s">
        <v>2117</v>
      </c>
      <c r="C3786" t="s">
        <v>1402</v>
      </c>
      <c r="D3786" t="s">
        <v>477</v>
      </c>
      <c r="E3786" t="s">
        <v>1397</v>
      </c>
      <c r="F3786" t="s">
        <v>7414</v>
      </c>
      <c r="H3786" s="1">
        <v>45772</v>
      </c>
      <c r="I3786" t="s">
        <v>447</v>
      </c>
      <c r="J3786" t="s">
        <v>2</v>
      </c>
      <c r="K3786" t="s">
        <v>1</v>
      </c>
      <c r="L3786" t="s">
        <v>29</v>
      </c>
      <c r="M3786" t="s">
        <v>7747</v>
      </c>
      <c r="N3786">
        <v>1</v>
      </c>
      <c r="O3786" t="s">
        <v>2</v>
      </c>
      <c r="P3786">
        <v>1</v>
      </c>
    </row>
    <row r="3787" spans="1:16" x14ac:dyDescent="0.35">
      <c r="A3787" t="s">
        <v>7413</v>
      </c>
      <c r="B3787" t="s">
        <v>1692</v>
      </c>
      <c r="C3787" t="s">
        <v>1402</v>
      </c>
      <c r="D3787" t="s">
        <v>477</v>
      </c>
      <c r="E3787" t="s">
        <v>1397</v>
      </c>
      <c r="F3787" t="s">
        <v>7415</v>
      </c>
      <c r="H3787" s="1">
        <v>45772</v>
      </c>
      <c r="I3787" t="s">
        <v>447</v>
      </c>
      <c r="J3787" t="s">
        <v>2</v>
      </c>
      <c r="K3787" t="s">
        <v>1</v>
      </c>
      <c r="L3787" t="s">
        <v>29</v>
      </c>
      <c r="M3787" t="s">
        <v>7747</v>
      </c>
      <c r="N3787">
        <v>1</v>
      </c>
      <c r="O3787" t="s">
        <v>2</v>
      </c>
      <c r="P3787">
        <v>1</v>
      </c>
    </row>
    <row r="3788" spans="1:16" x14ac:dyDescent="0.35">
      <c r="A3788" t="s">
        <v>7413</v>
      </c>
      <c r="B3788" t="s">
        <v>2114</v>
      </c>
      <c r="C3788" t="s">
        <v>1402</v>
      </c>
      <c r="D3788" t="s">
        <v>477</v>
      </c>
      <c r="E3788" t="s">
        <v>1397</v>
      </c>
      <c r="F3788" t="s">
        <v>7416</v>
      </c>
      <c r="H3788" s="1">
        <v>45772</v>
      </c>
      <c r="I3788" t="s">
        <v>447</v>
      </c>
      <c r="J3788" t="s">
        <v>2</v>
      </c>
      <c r="K3788" t="s">
        <v>1</v>
      </c>
      <c r="L3788" t="s">
        <v>29</v>
      </c>
      <c r="M3788" t="s">
        <v>7747</v>
      </c>
      <c r="N3788">
        <v>1</v>
      </c>
      <c r="O3788" t="s">
        <v>2</v>
      </c>
      <c r="P3788">
        <v>1</v>
      </c>
    </row>
    <row r="3789" spans="1:16" x14ac:dyDescent="0.35">
      <c r="A3789" t="s">
        <v>7417</v>
      </c>
      <c r="B3789" t="s">
        <v>7418</v>
      </c>
      <c r="C3789" t="s">
        <v>1558</v>
      </c>
      <c r="D3789" t="s">
        <v>332</v>
      </c>
      <c r="E3789" t="s">
        <v>1397</v>
      </c>
      <c r="F3789" t="s">
        <v>7419</v>
      </c>
      <c r="H3789" s="1">
        <v>45772</v>
      </c>
      <c r="I3789" t="s">
        <v>447</v>
      </c>
      <c r="J3789" t="s">
        <v>2</v>
      </c>
      <c r="K3789" t="s">
        <v>1</v>
      </c>
      <c r="L3789" t="s">
        <v>29</v>
      </c>
      <c r="M3789" t="s">
        <v>7747</v>
      </c>
      <c r="N3789">
        <v>1</v>
      </c>
      <c r="O3789" t="s">
        <v>2</v>
      </c>
      <c r="P3789">
        <v>1</v>
      </c>
    </row>
    <row r="3790" spans="1:16" x14ac:dyDescent="0.35">
      <c r="A3790" t="s">
        <v>5109</v>
      </c>
      <c r="B3790" t="s">
        <v>7420</v>
      </c>
      <c r="C3790" t="s">
        <v>1558</v>
      </c>
      <c r="D3790" t="s">
        <v>394</v>
      </c>
      <c r="E3790" t="s">
        <v>1397</v>
      </c>
      <c r="F3790" t="s">
        <v>7421</v>
      </c>
      <c r="H3790" s="1">
        <v>45772</v>
      </c>
      <c r="I3790" t="s">
        <v>447</v>
      </c>
      <c r="J3790" t="s">
        <v>2</v>
      </c>
      <c r="K3790" t="s">
        <v>1</v>
      </c>
      <c r="L3790" t="s">
        <v>29</v>
      </c>
      <c r="M3790" t="s">
        <v>7747</v>
      </c>
      <c r="N3790">
        <v>1</v>
      </c>
      <c r="O3790" t="s">
        <v>2</v>
      </c>
      <c r="P3790">
        <v>1</v>
      </c>
    </row>
    <row r="3791" spans="1:16" x14ac:dyDescent="0.35">
      <c r="A3791" t="s">
        <v>7422</v>
      </c>
      <c r="B3791" t="s">
        <v>2480</v>
      </c>
      <c r="C3791" t="s">
        <v>1558</v>
      </c>
      <c r="D3791" t="s">
        <v>477</v>
      </c>
      <c r="E3791" t="s">
        <v>1397</v>
      </c>
      <c r="F3791" t="s">
        <v>7423</v>
      </c>
      <c r="H3791" s="1">
        <v>45772</v>
      </c>
      <c r="I3791" t="s">
        <v>447</v>
      </c>
      <c r="J3791" t="s">
        <v>2</v>
      </c>
      <c r="K3791" t="s">
        <v>1</v>
      </c>
      <c r="L3791" t="s">
        <v>29</v>
      </c>
      <c r="M3791" t="s">
        <v>7747</v>
      </c>
      <c r="N3791">
        <v>1</v>
      </c>
      <c r="O3791" t="s">
        <v>2</v>
      </c>
      <c r="P3791">
        <v>1</v>
      </c>
    </row>
    <row r="3792" spans="1:16" x14ac:dyDescent="0.35">
      <c r="A3792" t="s">
        <v>7424</v>
      </c>
      <c r="B3792" t="s">
        <v>7425</v>
      </c>
      <c r="C3792" t="s">
        <v>1558</v>
      </c>
      <c r="D3792" t="s">
        <v>312</v>
      </c>
      <c r="E3792" t="s">
        <v>1397</v>
      </c>
      <c r="F3792" t="s">
        <v>7426</v>
      </c>
      <c r="H3792" s="1">
        <v>45772</v>
      </c>
      <c r="I3792" t="s">
        <v>447</v>
      </c>
      <c r="J3792" t="s">
        <v>2</v>
      </c>
      <c r="K3792" t="s">
        <v>1</v>
      </c>
      <c r="L3792" t="s">
        <v>29</v>
      </c>
      <c r="M3792" t="s">
        <v>7747</v>
      </c>
      <c r="N3792">
        <v>1</v>
      </c>
      <c r="O3792" t="s">
        <v>2</v>
      </c>
      <c r="P3792">
        <v>1</v>
      </c>
    </row>
    <row r="3793" spans="1:16" x14ac:dyDescent="0.35">
      <c r="A3793" t="s">
        <v>1488</v>
      </c>
      <c r="B3793" t="s">
        <v>7427</v>
      </c>
      <c r="C3793" t="s">
        <v>1396</v>
      </c>
      <c r="D3793" t="s">
        <v>1212</v>
      </c>
      <c r="E3793" t="s">
        <v>1397</v>
      </c>
      <c r="F3793" t="s">
        <v>7428</v>
      </c>
      <c r="H3793" s="1">
        <v>45772</v>
      </c>
      <c r="I3793" t="s">
        <v>447</v>
      </c>
      <c r="J3793" t="s">
        <v>2</v>
      </c>
      <c r="K3793" t="s">
        <v>1</v>
      </c>
      <c r="L3793" t="s">
        <v>29</v>
      </c>
      <c r="M3793" t="s">
        <v>7747</v>
      </c>
      <c r="N3793">
        <v>1</v>
      </c>
      <c r="O3793" t="s">
        <v>2</v>
      </c>
      <c r="P3793">
        <v>1</v>
      </c>
    </row>
    <row r="3794" spans="1:16" x14ac:dyDescent="0.35">
      <c r="A3794" t="s">
        <v>4405</v>
      </c>
      <c r="B3794" t="s">
        <v>7429</v>
      </c>
      <c r="C3794" t="s">
        <v>1402</v>
      </c>
      <c r="D3794" t="s">
        <v>477</v>
      </c>
      <c r="E3794" t="s">
        <v>1397</v>
      </c>
      <c r="F3794" t="s">
        <v>7430</v>
      </c>
      <c r="H3794" s="1">
        <v>45772</v>
      </c>
      <c r="I3794" t="s">
        <v>447</v>
      </c>
      <c r="J3794" t="s">
        <v>2</v>
      </c>
      <c r="K3794" t="s">
        <v>1</v>
      </c>
      <c r="L3794" t="s">
        <v>29</v>
      </c>
      <c r="M3794" t="s">
        <v>7747</v>
      </c>
      <c r="N3794">
        <v>1</v>
      </c>
      <c r="O3794" t="s">
        <v>2</v>
      </c>
      <c r="P3794">
        <v>1</v>
      </c>
    </row>
    <row r="3795" spans="1:16" x14ac:dyDescent="0.35">
      <c r="A3795" t="s">
        <v>7431</v>
      </c>
      <c r="B3795" t="s">
        <v>2819</v>
      </c>
      <c r="C3795" t="s">
        <v>1402</v>
      </c>
      <c r="D3795" t="s">
        <v>332</v>
      </c>
      <c r="E3795" t="s">
        <v>1397</v>
      </c>
      <c r="F3795" t="s">
        <v>7432</v>
      </c>
      <c r="H3795" s="1">
        <v>45772</v>
      </c>
      <c r="I3795" t="s">
        <v>447</v>
      </c>
      <c r="J3795" t="s">
        <v>2</v>
      </c>
      <c r="K3795" t="s">
        <v>1</v>
      </c>
      <c r="L3795" t="s">
        <v>29</v>
      </c>
      <c r="M3795" t="s">
        <v>7747</v>
      </c>
      <c r="N3795">
        <v>1</v>
      </c>
      <c r="O3795" t="s">
        <v>2</v>
      </c>
      <c r="P3795">
        <v>1</v>
      </c>
    </row>
    <row r="3796" spans="1:16" x14ac:dyDescent="0.35">
      <c r="A3796" t="s">
        <v>7433</v>
      </c>
      <c r="B3796" t="s">
        <v>7434</v>
      </c>
      <c r="C3796" t="s">
        <v>1402</v>
      </c>
      <c r="D3796" t="s">
        <v>98</v>
      </c>
      <c r="E3796" t="s">
        <v>1397</v>
      </c>
      <c r="F3796" t="s">
        <v>7435</v>
      </c>
      <c r="H3796" s="1">
        <v>45772</v>
      </c>
      <c r="I3796" t="s">
        <v>447</v>
      </c>
      <c r="J3796" t="s">
        <v>2</v>
      </c>
      <c r="K3796" t="s">
        <v>1</v>
      </c>
      <c r="L3796" t="s">
        <v>29</v>
      </c>
      <c r="M3796" t="s">
        <v>7747</v>
      </c>
      <c r="N3796">
        <v>1</v>
      </c>
      <c r="O3796" t="s">
        <v>2</v>
      </c>
      <c r="P3796">
        <v>1</v>
      </c>
    </row>
    <row r="3797" spans="1:16" x14ac:dyDescent="0.35">
      <c r="A3797" t="s">
        <v>7436</v>
      </c>
      <c r="B3797" t="s">
        <v>2158</v>
      </c>
      <c r="C3797" t="s">
        <v>1558</v>
      </c>
      <c r="D3797" t="s">
        <v>477</v>
      </c>
      <c r="E3797" t="s">
        <v>1397</v>
      </c>
      <c r="F3797" t="s">
        <v>7437</v>
      </c>
      <c r="H3797" s="1">
        <v>45772</v>
      </c>
      <c r="I3797" t="s">
        <v>447</v>
      </c>
      <c r="J3797" t="s">
        <v>2</v>
      </c>
      <c r="K3797" t="s">
        <v>1</v>
      </c>
      <c r="L3797" t="s">
        <v>29</v>
      </c>
      <c r="M3797" t="s">
        <v>7747</v>
      </c>
      <c r="N3797">
        <v>1</v>
      </c>
      <c r="O3797" t="s">
        <v>2</v>
      </c>
      <c r="P3797">
        <v>1</v>
      </c>
    </row>
    <row r="3798" spans="1:16" x14ac:dyDescent="0.35">
      <c r="A3798" t="s">
        <v>7438</v>
      </c>
      <c r="B3798" t="s">
        <v>2224</v>
      </c>
      <c r="C3798" t="s">
        <v>1396</v>
      </c>
      <c r="D3798" t="s">
        <v>385</v>
      </c>
      <c r="E3798" t="s">
        <v>1397</v>
      </c>
      <c r="F3798" t="s">
        <v>7439</v>
      </c>
      <c r="H3798" s="1">
        <v>45772</v>
      </c>
      <c r="I3798" t="s">
        <v>447</v>
      </c>
      <c r="J3798" t="s">
        <v>2</v>
      </c>
      <c r="K3798" t="s">
        <v>1</v>
      </c>
      <c r="L3798" t="s">
        <v>29</v>
      </c>
      <c r="M3798" t="s">
        <v>7747</v>
      </c>
      <c r="N3798">
        <v>1</v>
      </c>
      <c r="O3798" t="s">
        <v>2</v>
      </c>
      <c r="P3798">
        <v>1</v>
      </c>
    </row>
    <row r="3799" spans="1:16" x14ac:dyDescent="0.35">
      <c r="A3799" t="s">
        <v>7440</v>
      </c>
      <c r="B3799" t="s">
        <v>7371</v>
      </c>
      <c r="C3799" t="s">
        <v>1558</v>
      </c>
      <c r="D3799" t="s">
        <v>394</v>
      </c>
      <c r="E3799" t="s">
        <v>1397</v>
      </c>
      <c r="F3799" t="s">
        <v>7441</v>
      </c>
      <c r="H3799" s="1">
        <v>45772</v>
      </c>
      <c r="I3799" t="s">
        <v>447</v>
      </c>
      <c r="J3799" t="s">
        <v>2</v>
      </c>
      <c r="K3799" t="s">
        <v>1</v>
      </c>
      <c r="L3799" t="s">
        <v>29</v>
      </c>
      <c r="M3799" t="s">
        <v>7747</v>
      </c>
      <c r="N3799">
        <v>1</v>
      </c>
      <c r="O3799" t="s">
        <v>2</v>
      </c>
      <c r="P3799">
        <v>1</v>
      </c>
    </row>
    <row r="3800" spans="1:16" x14ac:dyDescent="0.35">
      <c r="A3800" t="s">
        <v>3681</v>
      </c>
      <c r="B3800" t="s">
        <v>2101</v>
      </c>
      <c r="C3800" t="s">
        <v>1558</v>
      </c>
      <c r="D3800" t="s">
        <v>332</v>
      </c>
      <c r="E3800" t="s">
        <v>1397</v>
      </c>
      <c r="F3800" t="s">
        <v>7442</v>
      </c>
      <c r="H3800" s="1">
        <v>45772</v>
      </c>
      <c r="I3800" t="s">
        <v>447</v>
      </c>
      <c r="J3800" t="s">
        <v>2</v>
      </c>
      <c r="K3800" t="s">
        <v>1</v>
      </c>
      <c r="L3800" t="s">
        <v>29</v>
      </c>
      <c r="M3800" t="s">
        <v>7747</v>
      </c>
      <c r="N3800">
        <v>1</v>
      </c>
      <c r="O3800" t="s">
        <v>2</v>
      </c>
      <c r="P3800">
        <v>1</v>
      </c>
    </row>
    <row r="3801" spans="1:16" x14ac:dyDescent="0.35">
      <c r="A3801" t="s">
        <v>7443</v>
      </c>
      <c r="B3801" t="s">
        <v>7444</v>
      </c>
      <c r="C3801" t="s">
        <v>1402</v>
      </c>
      <c r="D3801" t="s">
        <v>394</v>
      </c>
      <c r="E3801" t="s">
        <v>1397</v>
      </c>
      <c r="F3801" t="s">
        <v>7445</v>
      </c>
      <c r="H3801" s="1">
        <v>45772</v>
      </c>
      <c r="I3801" t="s">
        <v>447</v>
      </c>
      <c r="J3801" t="s">
        <v>2</v>
      </c>
      <c r="K3801" t="s">
        <v>1</v>
      </c>
      <c r="L3801" t="s">
        <v>29</v>
      </c>
      <c r="M3801" t="s">
        <v>7747</v>
      </c>
      <c r="N3801">
        <v>1</v>
      </c>
      <c r="O3801" t="s">
        <v>2</v>
      </c>
      <c r="P3801">
        <v>1</v>
      </c>
    </row>
    <row r="3802" spans="1:16" x14ac:dyDescent="0.35">
      <c r="A3802" t="s">
        <v>7446</v>
      </c>
      <c r="B3802" t="s">
        <v>1421</v>
      </c>
      <c r="C3802" t="s">
        <v>1402</v>
      </c>
      <c r="D3802" t="s">
        <v>497</v>
      </c>
      <c r="E3802" t="s">
        <v>1397</v>
      </c>
      <c r="F3802" t="s">
        <v>7447</v>
      </c>
      <c r="H3802" s="1">
        <v>45772</v>
      </c>
      <c r="I3802" t="s">
        <v>447</v>
      </c>
      <c r="J3802" t="s">
        <v>2</v>
      </c>
      <c r="K3802" t="s">
        <v>1</v>
      </c>
      <c r="L3802" t="s">
        <v>29</v>
      </c>
      <c r="M3802" t="s">
        <v>7747</v>
      </c>
      <c r="N3802">
        <v>1</v>
      </c>
      <c r="O3802" t="s">
        <v>2</v>
      </c>
      <c r="P3802">
        <v>1</v>
      </c>
    </row>
    <row r="3803" spans="1:16" x14ac:dyDescent="0.35">
      <c r="A3803" t="s">
        <v>7446</v>
      </c>
      <c r="B3803" t="s">
        <v>4911</v>
      </c>
      <c r="C3803" t="s">
        <v>1472</v>
      </c>
      <c r="D3803" t="s">
        <v>497</v>
      </c>
      <c r="E3803" t="s">
        <v>1397</v>
      </c>
      <c r="F3803" t="s">
        <v>7448</v>
      </c>
      <c r="G3803" t="s">
        <v>7449</v>
      </c>
      <c r="H3803" s="1">
        <v>45772</v>
      </c>
      <c r="I3803" t="s">
        <v>447</v>
      </c>
      <c r="J3803" t="s">
        <v>2</v>
      </c>
      <c r="K3803" t="s">
        <v>1</v>
      </c>
      <c r="L3803" t="s">
        <v>29</v>
      </c>
      <c r="M3803" t="s">
        <v>1472</v>
      </c>
      <c r="N3803">
        <v>1</v>
      </c>
      <c r="O3803" t="s">
        <v>2</v>
      </c>
      <c r="P3803">
        <v>1</v>
      </c>
    </row>
    <row r="3804" spans="1:16" x14ac:dyDescent="0.35">
      <c r="A3804" t="s">
        <v>7446</v>
      </c>
      <c r="B3804" t="s">
        <v>2795</v>
      </c>
      <c r="C3804" t="s">
        <v>1402</v>
      </c>
      <c r="D3804" t="s">
        <v>497</v>
      </c>
      <c r="E3804" t="s">
        <v>1397</v>
      </c>
      <c r="F3804" t="s">
        <v>7450</v>
      </c>
      <c r="H3804" s="1">
        <v>45772</v>
      </c>
      <c r="I3804" t="s">
        <v>447</v>
      </c>
      <c r="J3804" t="s">
        <v>2</v>
      </c>
      <c r="K3804" t="s">
        <v>1</v>
      </c>
      <c r="L3804" t="s">
        <v>29</v>
      </c>
      <c r="M3804" t="s">
        <v>7747</v>
      </c>
      <c r="N3804">
        <v>1</v>
      </c>
      <c r="O3804" t="s">
        <v>2</v>
      </c>
      <c r="P3804">
        <v>1</v>
      </c>
    </row>
    <row r="3805" spans="1:16" x14ac:dyDescent="0.35">
      <c r="A3805" t="s">
        <v>7446</v>
      </c>
      <c r="B3805" t="s">
        <v>1907</v>
      </c>
      <c r="C3805" t="s">
        <v>1402</v>
      </c>
      <c r="D3805" t="s">
        <v>497</v>
      </c>
      <c r="E3805" t="s">
        <v>1397</v>
      </c>
      <c r="F3805" t="s">
        <v>7451</v>
      </c>
      <c r="H3805" s="1">
        <v>45772</v>
      </c>
      <c r="I3805" t="s">
        <v>447</v>
      </c>
      <c r="J3805" t="s">
        <v>2</v>
      </c>
      <c r="K3805" t="s">
        <v>1</v>
      </c>
      <c r="L3805" t="s">
        <v>29</v>
      </c>
      <c r="M3805" t="s">
        <v>7747</v>
      </c>
      <c r="N3805">
        <v>1</v>
      </c>
      <c r="O3805" t="s">
        <v>2</v>
      </c>
      <c r="P3805">
        <v>1</v>
      </c>
    </row>
    <row r="3806" spans="1:16" x14ac:dyDescent="0.35">
      <c r="A3806" t="s">
        <v>7452</v>
      </c>
      <c r="B3806" t="s">
        <v>2563</v>
      </c>
      <c r="C3806" t="s">
        <v>1558</v>
      </c>
      <c r="D3806" t="s">
        <v>332</v>
      </c>
      <c r="E3806" t="s">
        <v>1397</v>
      </c>
      <c r="F3806" t="s">
        <v>7453</v>
      </c>
      <c r="H3806" s="1">
        <v>45772</v>
      </c>
      <c r="I3806" t="s">
        <v>447</v>
      </c>
      <c r="J3806" t="s">
        <v>2</v>
      </c>
      <c r="K3806" t="s">
        <v>1</v>
      </c>
      <c r="L3806" t="s">
        <v>29</v>
      </c>
      <c r="M3806" t="s">
        <v>7747</v>
      </c>
      <c r="N3806">
        <v>1</v>
      </c>
      <c r="O3806" t="s">
        <v>2</v>
      </c>
      <c r="P3806">
        <v>1</v>
      </c>
    </row>
    <row r="3807" spans="1:16" x14ac:dyDescent="0.35">
      <c r="A3807" t="s">
        <v>7454</v>
      </c>
      <c r="B3807" t="s">
        <v>1951</v>
      </c>
      <c r="C3807" t="s">
        <v>3117</v>
      </c>
      <c r="D3807" t="s">
        <v>1526</v>
      </c>
      <c r="E3807" t="s">
        <v>1397</v>
      </c>
      <c r="F3807" t="s">
        <v>7455</v>
      </c>
      <c r="H3807" s="1">
        <v>45772</v>
      </c>
      <c r="I3807" t="s">
        <v>447</v>
      </c>
      <c r="J3807" t="s">
        <v>2</v>
      </c>
      <c r="K3807" t="s">
        <v>1</v>
      </c>
      <c r="L3807" t="s">
        <v>29</v>
      </c>
      <c r="M3807" t="s">
        <v>7747</v>
      </c>
      <c r="N3807">
        <v>1</v>
      </c>
      <c r="O3807" t="s">
        <v>2</v>
      </c>
      <c r="P3807">
        <v>1</v>
      </c>
    </row>
    <row r="3808" spans="1:16" x14ac:dyDescent="0.35">
      <c r="A3808" t="s">
        <v>7454</v>
      </c>
      <c r="B3808" t="s">
        <v>3894</v>
      </c>
      <c r="C3808" t="s">
        <v>3117</v>
      </c>
      <c r="D3808" t="s">
        <v>1526</v>
      </c>
      <c r="E3808" t="s">
        <v>1397</v>
      </c>
      <c r="F3808" t="s">
        <v>7456</v>
      </c>
      <c r="H3808" s="1">
        <v>45772</v>
      </c>
      <c r="I3808" t="s">
        <v>447</v>
      </c>
      <c r="J3808" t="s">
        <v>2</v>
      </c>
      <c r="K3808" t="s">
        <v>1</v>
      </c>
      <c r="L3808" t="s">
        <v>29</v>
      </c>
      <c r="M3808" t="s">
        <v>7747</v>
      </c>
      <c r="N3808">
        <v>1</v>
      </c>
      <c r="O3808" t="s">
        <v>2</v>
      </c>
      <c r="P3808">
        <v>1</v>
      </c>
    </row>
    <row r="3809" spans="1:16" x14ac:dyDescent="0.35">
      <c r="A3809" t="s">
        <v>7457</v>
      </c>
      <c r="B3809" t="s">
        <v>1551</v>
      </c>
      <c r="C3809" t="s">
        <v>1402</v>
      </c>
      <c r="D3809" t="s">
        <v>477</v>
      </c>
      <c r="E3809" t="s">
        <v>1397</v>
      </c>
      <c r="F3809" t="s">
        <v>7458</v>
      </c>
      <c r="H3809" s="1">
        <v>45772</v>
      </c>
      <c r="I3809" t="s">
        <v>447</v>
      </c>
      <c r="J3809" t="s">
        <v>2</v>
      </c>
      <c r="K3809" t="s">
        <v>1</v>
      </c>
      <c r="L3809" t="s">
        <v>29</v>
      </c>
      <c r="M3809" t="s">
        <v>7747</v>
      </c>
      <c r="N3809">
        <v>1</v>
      </c>
      <c r="O3809" t="s">
        <v>2</v>
      </c>
      <c r="P3809">
        <v>1</v>
      </c>
    </row>
    <row r="3810" spans="1:16" x14ac:dyDescent="0.35">
      <c r="A3810" t="s">
        <v>7457</v>
      </c>
      <c r="B3810" t="s">
        <v>7459</v>
      </c>
      <c r="C3810" t="s">
        <v>1472</v>
      </c>
      <c r="D3810" t="s">
        <v>477</v>
      </c>
      <c r="E3810" t="s">
        <v>1397</v>
      </c>
      <c r="F3810" t="s">
        <v>7460</v>
      </c>
      <c r="G3810">
        <v>43588</v>
      </c>
      <c r="H3810" s="1">
        <v>45772</v>
      </c>
      <c r="I3810" t="s">
        <v>447</v>
      </c>
      <c r="J3810" t="s">
        <v>2</v>
      </c>
      <c r="K3810" t="s">
        <v>1</v>
      </c>
      <c r="L3810" t="s">
        <v>29</v>
      </c>
      <c r="M3810" t="s">
        <v>1472</v>
      </c>
      <c r="N3810">
        <v>1</v>
      </c>
      <c r="O3810" t="s">
        <v>2</v>
      </c>
      <c r="P3810">
        <v>1</v>
      </c>
    </row>
    <row r="3811" spans="1:16" x14ac:dyDescent="0.35">
      <c r="A3811" t="s">
        <v>7457</v>
      </c>
      <c r="B3811" t="s">
        <v>1418</v>
      </c>
      <c r="C3811" t="s">
        <v>1402</v>
      </c>
      <c r="D3811" t="s">
        <v>477</v>
      </c>
      <c r="E3811" t="s">
        <v>1397</v>
      </c>
      <c r="F3811" t="s">
        <v>7461</v>
      </c>
      <c r="H3811" s="1">
        <v>45772</v>
      </c>
      <c r="I3811" t="s">
        <v>447</v>
      </c>
      <c r="J3811" t="s">
        <v>2</v>
      </c>
      <c r="K3811" t="s">
        <v>1</v>
      </c>
      <c r="L3811" t="s">
        <v>29</v>
      </c>
      <c r="M3811" t="s">
        <v>7747</v>
      </c>
      <c r="N3811">
        <v>1</v>
      </c>
      <c r="O3811" t="s">
        <v>2</v>
      </c>
      <c r="P3811">
        <v>1</v>
      </c>
    </row>
    <row r="3812" spans="1:16" x14ac:dyDescent="0.35">
      <c r="A3812" t="s">
        <v>7457</v>
      </c>
      <c r="B3812" t="s">
        <v>7462</v>
      </c>
      <c r="C3812" t="s">
        <v>1558</v>
      </c>
      <c r="D3812" t="s">
        <v>477</v>
      </c>
      <c r="E3812" t="s">
        <v>1397</v>
      </c>
      <c r="F3812" t="s">
        <v>7463</v>
      </c>
      <c r="H3812" s="1">
        <v>45772</v>
      </c>
      <c r="I3812" t="s">
        <v>447</v>
      </c>
      <c r="J3812" t="s">
        <v>2</v>
      </c>
      <c r="K3812" t="s">
        <v>1</v>
      </c>
      <c r="L3812" t="s">
        <v>29</v>
      </c>
      <c r="M3812" t="s">
        <v>7747</v>
      </c>
      <c r="N3812">
        <v>1</v>
      </c>
      <c r="O3812" t="s">
        <v>2</v>
      </c>
      <c r="P3812">
        <v>1</v>
      </c>
    </row>
    <row r="3813" spans="1:16" x14ac:dyDescent="0.35">
      <c r="A3813" t="s">
        <v>7457</v>
      </c>
      <c r="B3813" t="s">
        <v>5651</v>
      </c>
      <c r="C3813" t="s">
        <v>1402</v>
      </c>
      <c r="D3813" t="s">
        <v>477</v>
      </c>
      <c r="E3813" t="s">
        <v>1397</v>
      </c>
      <c r="F3813" t="s">
        <v>7464</v>
      </c>
      <c r="H3813" s="1">
        <v>45772</v>
      </c>
      <c r="I3813" t="s">
        <v>447</v>
      </c>
      <c r="J3813" t="s">
        <v>2</v>
      </c>
      <c r="K3813" t="s">
        <v>1</v>
      </c>
      <c r="L3813" t="s">
        <v>29</v>
      </c>
      <c r="M3813" t="s">
        <v>7747</v>
      </c>
      <c r="N3813">
        <v>1</v>
      </c>
      <c r="O3813" t="s">
        <v>2</v>
      </c>
      <c r="P3813">
        <v>1</v>
      </c>
    </row>
    <row r="3814" spans="1:16" x14ac:dyDescent="0.35">
      <c r="A3814" t="s">
        <v>7457</v>
      </c>
      <c r="B3814" t="s">
        <v>7465</v>
      </c>
      <c r="C3814" t="s">
        <v>1472</v>
      </c>
      <c r="D3814" t="s">
        <v>477</v>
      </c>
      <c r="E3814" t="s">
        <v>1397</v>
      </c>
      <c r="F3814" t="s">
        <v>7466</v>
      </c>
      <c r="G3814">
        <v>42696</v>
      </c>
      <c r="H3814" s="1">
        <v>45772</v>
      </c>
      <c r="I3814" t="s">
        <v>447</v>
      </c>
      <c r="J3814" t="s">
        <v>2</v>
      </c>
      <c r="K3814" t="s">
        <v>1</v>
      </c>
      <c r="L3814" t="s">
        <v>29</v>
      </c>
      <c r="M3814" t="s">
        <v>1472</v>
      </c>
      <c r="N3814">
        <v>1</v>
      </c>
      <c r="O3814" t="s">
        <v>2</v>
      </c>
      <c r="P3814">
        <v>1</v>
      </c>
    </row>
    <row r="3815" spans="1:16" x14ac:dyDescent="0.35">
      <c r="A3815" t="s">
        <v>7457</v>
      </c>
      <c r="B3815" t="s">
        <v>2607</v>
      </c>
      <c r="C3815" t="s">
        <v>1402</v>
      </c>
      <c r="D3815" t="s">
        <v>385</v>
      </c>
      <c r="E3815" t="s">
        <v>1397</v>
      </c>
      <c r="F3815" t="s">
        <v>7467</v>
      </c>
      <c r="H3815" s="1">
        <v>45772</v>
      </c>
      <c r="I3815" t="s">
        <v>447</v>
      </c>
      <c r="J3815" t="s">
        <v>2</v>
      </c>
      <c r="K3815" t="s">
        <v>1</v>
      </c>
      <c r="L3815" t="s">
        <v>29</v>
      </c>
      <c r="M3815" t="s">
        <v>7747</v>
      </c>
      <c r="N3815">
        <v>1</v>
      </c>
      <c r="O3815" t="s">
        <v>2</v>
      </c>
      <c r="P3815">
        <v>1</v>
      </c>
    </row>
    <row r="3816" spans="1:16" x14ac:dyDescent="0.35">
      <c r="A3816" t="s">
        <v>7468</v>
      </c>
      <c r="B3816" t="s">
        <v>2325</v>
      </c>
      <c r="C3816" t="s">
        <v>1558</v>
      </c>
      <c r="D3816" t="s">
        <v>477</v>
      </c>
      <c r="E3816" t="s">
        <v>1397</v>
      </c>
      <c r="F3816" t="s">
        <v>7469</v>
      </c>
      <c r="H3816" s="1">
        <v>45772</v>
      </c>
      <c r="I3816" t="s">
        <v>447</v>
      </c>
      <c r="J3816" t="s">
        <v>2</v>
      </c>
      <c r="K3816" t="s">
        <v>1</v>
      </c>
      <c r="L3816" t="s">
        <v>29</v>
      </c>
      <c r="M3816" t="s">
        <v>7747</v>
      </c>
      <c r="N3816">
        <v>1</v>
      </c>
      <c r="O3816" t="s">
        <v>2</v>
      </c>
      <c r="P3816">
        <v>1</v>
      </c>
    </row>
    <row r="3817" spans="1:16" x14ac:dyDescent="0.35">
      <c r="A3817" t="s">
        <v>7470</v>
      </c>
      <c r="B3817" t="s">
        <v>2319</v>
      </c>
      <c r="C3817" t="s">
        <v>1558</v>
      </c>
      <c r="D3817" t="s">
        <v>394</v>
      </c>
      <c r="E3817" t="s">
        <v>1397</v>
      </c>
      <c r="F3817" t="s">
        <v>7471</v>
      </c>
      <c r="H3817" s="1">
        <v>45772</v>
      </c>
      <c r="I3817" t="s">
        <v>447</v>
      </c>
      <c r="J3817" t="s">
        <v>2</v>
      </c>
      <c r="K3817" t="s">
        <v>1</v>
      </c>
      <c r="L3817" t="s">
        <v>29</v>
      </c>
      <c r="M3817" t="s">
        <v>7747</v>
      </c>
      <c r="N3817">
        <v>1</v>
      </c>
      <c r="O3817" t="s">
        <v>2</v>
      </c>
      <c r="P3817">
        <v>1</v>
      </c>
    </row>
    <row r="3818" spans="1:16" x14ac:dyDescent="0.35">
      <c r="A3818" t="s">
        <v>7472</v>
      </c>
      <c r="B3818" t="s">
        <v>7473</v>
      </c>
      <c r="C3818" t="s">
        <v>1402</v>
      </c>
      <c r="D3818" t="s">
        <v>98</v>
      </c>
      <c r="E3818" t="s">
        <v>1397</v>
      </c>
      <c r="F3818" t="s">
        <v>7474</v>
      </c>
      <c r="H3818" s="1">
        <v>45772</v>
      </c>
      <c r="I3818" t="s">
        <v>447</v>
      </c>
      <c r="J3818" t="s">
        <v>2</v>
      </c>
      <c r="K3818" t="s">
        <v>1</v>
      </c>
      <c r="L3818" t="s">
        <v>29</v>
      </c>
      <c r="M3818" t="s">
        <v>7747</v>
      </c>
      <c r="N3818">
        <v>1</v>
      </c>
      <c r="O3818" t="s">
        <v>2</v>
      </c>
      <c r="P3818">
        <v>1</v>
      </c>
    </row>
    <row r="3819" spans="1:16" x14ac:dyDescent="0.35">
      <c r="A3819" t="s">
        <v>7472</v>
      </c>
      <c r="B3819" t="s">
        <v>2704</v>
      </c>
      <c r="C3819" t="s">
        <v>1472</v>
      </c>
      <c r="D3819" t="s">
        <v>98</v>
      </c>
      <c r="E3819" t="s">
        <v>1397</v>
      </c>
      <c r="F3819" t="s">
        <v>7475</v>
      </c>
      <c r="H3819" s="1">
        <v>45772</v>
      </c>
      <c r="I3819" t="s">
        <v>447</v>
      </c>
      <c r="J3819" t="s">
        <v>2</v>
      </c>
      <c r="K3819" t="s">
        <v>1</v>
      </c>
      <c r="L3819" t="s">
        <v>29</v>
      </c>
      <c r="M3819" t="s">
        <v>1472</v>
      </c>
      <c r="N3819">
        <v>1</v>
      </c>
      <c r="O3819" t="s">
        <v>2</v>
      </c>
      <c r="P3819">
        <v>1</v>
      </c>
    </row>
    <row r="3820" spans="1:16" x14ac:dyDescent="0.35">
      <c r="A3820" t="s">
        <v>5149</v>
      </c>
      <c r="B3820" t="s">
        <v>7444</v>
      </c>
      <c r="C3820" t="s">
        <v>1402</v>
      </c>
      <c r="D3820" t="s">
        <v>98</v>
      </c>
      <c r="E3820" t="s">
        <v>1397</v>
      </c>
      <c r="F3820" t="s">
        <v>7476</v>
      </c>
      <c r="H3820" s="1">
        <v>45772</v>
      </c>
      <c r="I3820" t="s">
        <v>447</v>
      </c>
      <c r="J3820" t="s">
        <v>2</v>
      </c>
      <c r="K3820" t="s">
        <v>1</v>
      </c>
      <c r="L3820" t="s">
        <v>29</v>
      </c>
      <c r="M3820" t="s">
        <v>7747</v>
      </c>
      <c r="N3820">
        <v>1</v>
      </c>
      <c r="O3820" t="s">
        <v>2</v>
      </c>
      <c r="P3820">
        <v>1</v>
      </c>
    </row>
    <row r="3821" spans="1:16" x14ac:dyDescent="0.35">
      <c r="A3821" t="s">
        <v>3085</v>
      </c>
      <c r="B3821" t="s">
        <v>7477</v>
      </c>
      <c r="C3821" t="s">
        <v>1558</v>
      </c>
      <c r="D3821" t="s">
        <v>394</v>
      </c>
      <c r="E3821" t="s">
        <v>1397</v>
      </c>
      <c r="F3821" t="s">
        <v>7478</v>
      </c>
      <c r="H3821" s="1">
        <v>45772</v>
      </c>
      <c r="I3821" t="s">
        <v>447</v>
      </c>
      <c r="J3821" t="s">
        <v>2</v>
      </c>
      <c r="K3821" t="s">
        <v>1</v>
      </c>
      <c r="L3821" t="s">
        <v>29</v>
      </c>
      <c r="M3821" t="s">
        <v>7747</v>
      </c>
      <c r="N3821">
        <v>1</v>
      </c>
      <c r="O3821" t="s">
        <v>2</v>
      </c>
      <c r="P3821">
        <v>1</v>
      </c>
    </row>
    <row r="3822" spans="1:16" x14ac:dyDescent="0.35">
      <c r="A3822" t="s">
        <v>7479</v>
      </c>
      <c r="B3822" t="s">
        <v>7480</v>
      </c>
      <c r="C3822" t="s">
        <v>1402</v>
      </c>
      <c r="D3822" t="s">
        <v>312</v>
      </c>
      <c r="E3822" t="s">
        <v>1397</v>
      </c>
      <c r="F3822" t="s">
        <v>7481</v>
      </c>
      <c r="H3822" s="1">
        <v>45772</v>
      </c>
      <c r="I3822" t="s">
        <v>447</v>
      </c>
      <c r="J3822" t="s">
        <v>2</v>
      </c>
      <c r="K3822" t="s">
        <v>1</v>
      </c>
      <c r="L3822" t="s">
        <v>29</v>
      </c>
      <c r="M3822" t="s">
        <v>7747</v>
      </c>
      <c r="N3822">
        <v>1</v>
      </c>
      <c r="O3822" t="s">
        <v>2</v>
      </c>
      <c r="P3822">
        <v>1</v>
      </c>
    </row>
    <row r="3823" spans="1:16" x14ac:dyDescent="0.35">
      <c r="A3823" t="s">
        <v>7479</v>
      </c>
      <c r="B3823" t="s">
        <v>7482</v>
      </c>
      <c r="C3823" t="s">
        <v>1402</v>
      </c>
      <c r="D3823" t="s">
        <v>312</v>
      </c>
      <c r="E3823" t="s">
        <v>1397</v>
      </c>
      <c r="F3823" t="s">
        <v>7483</v>
      </c>
      <c r="H3823" s="1">
        <v>45772</v>
      </c>
      <c r="I3823" t="s">
        <v>447</v>
      </c>
      <c r="J3823" t="s">
        <v>2</v>
      </c>
      <c r="K3823" t="s">
        <v>1</v>
      </c>
      <c r="L3823" t="s">
        <v>29</v>
      </c>
      <c r="M3823" t="s">
        <v>7747</v>
      </c>
      <c r="N3823">
        <v>1</v>
      </c>
      <c r="O3823" t="s">
        <v>2</v>
      </c>
      <c r="P3823">
        <v>1</v>
      </c>
    </row>
    <row r="3824" spans="1:16" x14ac:dyDescent="0.35">
      <c r="A3824" t="s">
        <v>7484</v>
      </c>
      <c r="B3824" t="s">
        <v>2831</v>
      </c>
      <c r="C3824" t="s">
        <v>1558</v>
      </c>
      <c r="D3824" t="s">
        <v>312</v>
      </c>
      <c r="E3824" t="s">
        <v>1397</v>
      </c>
      <c r="F3824" t="s">
        <v>7485</v>
      </c>
      <c r="H3824" s="1">
        <v>45772</v>
      </c>
      <c r="I3824" t="s">
        <v>447</v>
      </c>
      <c r="J3824" t="s">
        <v>2</v>
      </c>
      <c r="K3824" t="s">
        <v>1</v>
      </c>
      <c r="L3824" t="s">
        <v>29</v>
      </c>
      <c r="M3824" t="s">
        <v>7747</v>
      </c>
      <c r="N3824">
        <v>1</v>
      </c>
      <c r="O3824" t="s">
        <v>2</v>
      </c>
      <c r="P3824">
        <v>1</v>
      </c>
    </row>
    <row r="3825" spans="1:16" x14ac:dyDescent="0.35">
      <c r="A3825" t="s">
        <v>7486</v>
      </c>
      <c r="B3825" t="s">
        <v>7487</v>
      </c>
      <c r="C3825" t="s">
        <v>1558</v>
      </c>
      <c r="D3825" t="s">
        <v>394</v>
      </c>
      <c r="E3825" t="s">
        <v>1397</v>
      </c>
      <c r="F3825" t="s">
        <v>7488</v>
      </c>
      <c r="H3825" s="1">
        <v>45772</v>
      </c>
      <c r="I3825" t="s">
        <v>447</v>
      </c>
      <c r="J3825" t="s">
        <v>2</v>
      </c>
      <c r="K3825" t="s">
        <v>1</v>
      </c>
      <c r="L3825" t="s">
        <v>29</v>
      </c>
      <c r="M3825" t="s">
        <v>7747</v>
      </c>
      <c r="N3825">
        <v>1</v>
      </c>
      <c r="O3825" t="s">
        <v>2</v>
      </c>
      <c r="P3825">
        <v>1</v>
      </c>
    </row>
    <row r="3826" spans="1:16" x14ac:dyDescent="0.35">
      <c r="A3826" t="s">
        <v>7489</v>
      </c>
      <c r="B3826" t="s">
        <v>2167</v>
      </c>
      <c r="C3826" t="s">
        <v>3105</v>
      </c>
      <c r="D3826" t="s">
        <v>1526</v>
      </c>
      <c r="E3826" t="s">
        <v>1397</v>
      </c>
      <c r="F3826" t="s">
        <v>7490</v>
      </c>
      <c r="H3826" s="1">
        <v>45772</v>
      </c>
      <c r="I3826" t="s">
        <v>447</v>
      </c>
      <c r="J3826" t="s">
        <v>2</v>
      </c>
      <c r="K3826" t="s">
        <v>1</v>
      </c>
      <c r="L3826" t="s">
        <v>29</v>
      </c>
      <c r="M3826" t="s">
        <v>7747</v>
      </c>
      <c r="N3826">
        <v>1</v>
      </c>
      <c r="O3826" t="s">
        <v>2</v>
      </c>
      <c r="P3826">
        <v>1</v>
      </c>
    </row>
    <row r="3827" spans="1:16" x14ac:dyDescent="0.35">
      <c r="A3827" t="s">
        <v>7491</v>
      </c>
      <c r="B3827" t="s">
        <v>1418</v>
      </c>
      <c r="C3827" t="s">
        <v>1402</v>
      </c>
      <c r="D3827" t="s">
        <v>4483</v>
      </c>
      <c r="E3827" t="s">
        <v>1397</v>
      </c>
      <c r="F3827" t="s">
        <v>7492</v>
      </c>
      <c r="H3827" s="1">
        <v>45772</v>
      </c>
      <c r="I3827" t="s">
        <v>479</v>
      </c>
      <c r="J3827" t="s">
        <v>2</v>
      </c>
      <c r="K3827" t="s">
        <v>1</v>
      </c>
      <c r="L3827" t="s">
        <v>29</v>
      </c>
      <c r="M3827" t="s">
        <v>7747</v>
      </c>
      <c r="N3827">
        <v>1</v>
      </c>
      <c r="O3827" t="s">
        <v>2</v>
      </c>
      <c r="P3827">
        <v>1</v>
      </c>
    </row>
    <row r="3828" spans="1:16" x14ac:dyDescent="0.35">
      <c r="A3828" t="s">
        <v>7493</v>
      </c>
      <c r="B3828" t="s">
        <v>3750</v>
      </c>
      <c r="C3828" t="s">
        <v>1402</v>
      </c>
      <c r="D3828" t="s">
        <v>312</v>
      </c>
      <c r="E3828" t="s">
        <v>1512</v>
      </c>
      <c r="F3828" t="s">
        <v>1175</v>
      </c>
      <c r="H3828" s="1">
        <v>45772</v>
      </c>
      <c r="I3828" t="s">
        <v>479</v>
      </c>
      <c r="J3828" t="s">
        <v>2</v>
      </c>
      <c r="K3828" t="s">
        <v>1</v>
      </c>
      <c r="L3828" t="s">
        <v>29</v>
      </c>
      <c r="M3828" t="s">
        <v>7747</v>
      </c>
      <c r="N3828">
        <v>1</v>
      </c>
      <c r="O3828" t="s">
        <v>2</v>
      </c>
      <c r="P3828">
        <v>1</v>
      </c>
    </row>
    <row r="3829" spans="1:16" x14ac:dyDescent="0.35">
      <c r="A3829" t="s">
        <v>7493</v>
      </c>
      <c r="B3829" t="s">
        <v>1608</v>
      </c>
      <c r="C3829" t="s">
        <v>1402</v>
      </c>
      <c r="D3829" t="s">
        <v>312</v>
      </c>
      <c r="E3829" t="s">
        <v>1397</v>
      </c>
      <c r="F3829" t="s">
        <v>7494</v>
      </c>
      <c r="H3829" s="1">
        <v>45772</v>
      </c>
      <c r="I3829" t="s">
        <v>479</v>
      </c>
      <c r="J3829" t="s">
        <v>2</v>
      </c>
      <c r="K3829" t="s">
        <v>1</v>
      </c>
      <c r="L3829" t="s">
        <v>29</v>
      </c>
      <c r="M3829" t="s">
        <v>7747</v>
      </c>
      <c r="N3829">
        <v>1</v>
      </c>
      <c r="O3829" t="s">
        <v>2</v>
      </c>
      <c r="P3829">
        <v>1</v>
      </c>
    </row>
    <row r="3830" spans="1:16" x14ac:dyDescent="0.35">
      <c r="A3830" t="s">
        <v>7493</v>
      </c>
      <c r="B3830" t="s">
        <v>7495</v>
      </c>
      <c r="C3830" t="s">
        <v>1402</v>
      </c>
      <c r="D3830" t="s">
        <v>312</v>
      </c>
      <c r="E3830" t="s">
        <v>1397</v>
      </c>
      <c r="F3830" t="s">
        <v>7496</v>
      </c>
      <c r="H3830" s="1">
        <v>45772</v>
      </c>
      <c r="I3830" t="s">
        <v>479</v>
      </c>
      <c r="J3830" t="s">
        <v>2</v>
      </c>
      <c r="K3830" t="s">
        <v>1</v>
      </c>
      <c r="L3830" t="s">
        <v>29</v>
      </c>
      <c r="M3830" t="s">
        <v>7747</v>
      </c>
      <c r="N3830">
        <v>1</v>
      </c>
      <c r="O3830" t="s">
        <v>2</v>
      </c>
      <c r="P3830">
        <v>1</v>
      </c>
    </row>
    <row r="3831" spans="1:16" x14ac:dyDescent="0.35">
      <c r="A3831" t="s">
        <v>7497</v>
      </c>
      <c r="B3831" t="s">
        <v>1951</v>
      </c>
      <c r="C3831" t="s">
        <v>1402</v>
      </c>
      <c r="D3831" t="s">
        <v>4483</v>
      </c>
      <c r="E3831" t="s">
        <v>1397</v>
      </c>
      <c r="F3831" t="s">
        <v>7498</v>
      </c>
      <c r="H3831" s="1">
        <v>45772</v>
      </c>
      <c r="I3831" t="s">
        <v>479</v>
      </c>
      <c r="J3831" t="s">
        <v>2</v>
      </c>
      <c r="K3831" t="s">
        <v>1</v>
      </c>
      <c r="L3831" t="s">
        <v>29</v>
      </c>
      <c r="M3831" t="s">
        <v>7747</v>
      </c>
      <c r="N3831">
        <v>1</v>
      </c>
      <c r="O3831" t="s">
        <v>2</v>
      </c>
      <c r="P3831">
        <v>1</v>
      </c>
    </row>
    <row r="3832" spans="1:16" x14ac:dyDescent="0.35">
      <c r="A3832" t="s">
        <v>7499</v>
      </c>
      <c r="B3832" t="s">
        <v>7500</v>
      </c>
      <c r="C3832" t="s">
        <v>1402</v>
      </c>
      <c r="D3832" t="s">
        <v>312</v>
      </c>
      <c r="E3832" t="s">
        <v>1397</v>
      </c>
      <c r="F3832" t="s">
        <v>7501</v>
      </c>
      <c r="H3832" s="1">
        <v>45772</v>
      </c>
      <c r="I3832" t="s">
        <v>479</v>
      </c>
      <c r="J3832" t="s">
        <v>2</v>
      </c>
      <c r="K3832" t="s">
        <v>1</v>
      </c>
      <c r="L3832" t="s">
        <v>29</v>
      </c>
      <c r="M3832" t="s">
        <v>7747</v>
      </c>
      <c r="N3832">
        <v>1</v>
      </c>
      <c r="O3832" t="s">
        <v>2</v>
      </c>
      <c r="P3832">
        <v>1</v>
      </c>
    </row>
    <row r="3833" spans="1:16" x14ac:dyDescent="0.35">
      <c r="A3833" t="s">
        <v>7499</v>
      </c>
      <c r="B3833" t="s">
        <v>7502</v>
      </c>
      <c r="C3833" t="s">
        <v>1402</v>
      </c>
      <c r="D3833" t="s">
        <v>312</v>
      </c>
      <c r="E3833" t="s">
        <v>1397</v>
      </c>
      <c r="F3833" t="s">
        <v>7503</v>
      </c>
      <c r="H3833" s="1">
        <v>45772</v>
      </c>
      <c r="I3833" t="s">
        <v>479</v>
      </c>
      <c r="J3833" t="s">
        <v>2</v>
      </c>
      <c r="K3833" t="s">
        <v>1</v>
      </c>
      <c r="L3833" t="s">
        <v>29</v>
      </c>
      <c r="M3833" t="s">
        <v>7747</v>
      </c>
      <c r="N3833">
        <v>1</v>
      </c>
      <c r="O3833" t="s">
        <v>2</v>
      </c>
      <c r="P3833">
        <v>1</v>
      </c>
    </row>
    <row r="3834" spans="1:16" x14ac:dyDescent="0.35">
      <c r="A3834" t="s">
        <v>7504</v>
      </c>
      <c r="B3834" t="s">
        <v>1435</v>
      </c>
      <c r="C3834" t="s">
        <v>3117</v>
      </c>
      <c r="D3834" t="s">
        <v>1526</v>
      </c>
      <c r="E3834" t="s">
        <v>1397</v>
      </c>
      <c r="F3834" t="s">
        <v>7505</v>
      </c>
      <c r="H3834" s="1">
        <v>45772</v>
      </c>
      <c r="I3834" t="s">
        <v>479</v>
      </c>
      <c r="J3834" t="s">
        <v>2</v>
      </c>
      <c r="K3834" t="s">
        <v>1</v>
      </c>
      <c r="L3834" t="s">
        <v>29</v>
      </c>
      <c r="M3834" t="s">
        <v>7747</v>
      </c>
      <c r="N3834">
        <v>1</v>
      </c>
      <c r="O3834" t="s">
        <v>2</v>
      </c>
      <c r="P3834">
        <v>1</v>
      </c>
    </row>
    <row r="3835" spans="1:16" x14ac:dyDescent="0.35">
      <c r="A3835" t="s">
        <v>7506</v>
      </c>
      <c r="B3835" t="s">
        <v>2499</v>
      </c>
      <c r="C3835" t="s">
        <v>1558</v>
      </c>
      <c r="D3835" t="s">
        <v>312</v>
      </c>
      <c r="E3835" t="s">
        <v>1397</v>
      </c>
      <c r="F3835" t="s">
        <v>7507</v>
      </c>
      <c r="H3835" s="1">
        <v>45772</v>
      </c>
      <c r="I3835" t="s">
        <v>479</v>
      </c>
      <c r="J3835" t="s">
        <v>2</v>
      </c>
      <c r="K3835" t="s">
        <v>1</v>
      </c>
      <c r="L3835" t="s">
        <v>29</v>
      </c>
      <c r="M3835" t="s">
        <v>7747</v>
      </c>
      <c r="N3835">
        <v>1</v>
      </c>
      <c r="O3835" t="s">
        <v>2</v>
      </c>
      <c r="P3835">
        <v>1</v>
      </c>
    </row>
    <row r="3836" spans="1:16" x14ac:dyDescent="0.35">
      <c r="A3836" t="s">
        <v>7506</v>
      </c>
      <c r="B3836" t="s">
        <v>7508</v>
      </c>
      <c r="C3836" t="s">
        <v>1558</v>
      </c>
      <c r="D3836" t="s">
        <v>312</v>
      </c>
      <c r="E3836" t="s">
        <v>1397</v>
      </c>
      <c r="F3836" t="s">
        <v>7509</v>
      </c>
      <c r="H3836" s="1">
        <v>45772</v>
      </c>
      <c r="I3836" t="s">
        <v>479</v>
      </c>
      <c r="J3836" t="s">
        <v>2</v>
      </c>
      <c r="K3836" t="s">
        <v>1</v>
      </c>
      <c r="L3836" t="s">
        <v>29</v>
      </c>
      <c r="M3836" t="s">
        <v>7747</v>
      </c>
      <c r="N3836">
        <v>1</v>
      </c>
      <c r="O3836" t="s">
        <v>2</v>
      </c>
      <c r="P3836">
        <v>1</v>
      </c>
    </row>
    <row r="3837" spans="1:16" x14ac:dyDescent="0.35">
      <c r="A3837" t="s">
        <v>7506</v>
      </c>
      <c r="B3837" t="s">
        <v>1920</v>
      </c>
      <c r="C3837" t="s">
        <v>1402</v>
      </c>
      <c r="D3837" t="s">
        <v>312</v>
      </c>
      <c r="E3837" t="s">
        <v>1397</v>
      </c>
      <c r="F3837" t="s">
        <v>7510</v>
      </c>
      <c r="H3837" s="1">
        <v>45772</v>
      </c>
      <c r="I3837" t="s">
        <v>479</v>
      </c>
      <c r="J3837" t="s">
        <v>2</v>
      </c>
      <c r="K3837" t="s">
        <v>1</v>
      </c>
      <c r="L3837" t="s">
        <v>29</v>
      </c>
      <c r="M3837" t="s">
        <v>7747</v>
      </c>
      <c r="N3837">
        <v>1</v>
      </c>
      <c r="O3837" t="s">
        <v>2</v>
      </c>
      <c r="P3837">
        <v>1</v>
      </c>
    </row>
    <row r="3838" spans="1:16" x14ac:dyDescent="0.35">
      <c r="A3838" t="s">
        <v>3212</v>
      </c>
      <c r="B3838" t="s">
        <v>1489</v>
      </c>
      <c r="C3838" t="s">
        <v>1402</v>
      </c>
      <c r="D3838" t="s">
        <v>4483</v>
      </c>
      <c r="E3838" t="s">
        <v>1512</v>
      </c>
      <c r="F3838" t="s">
        <v>1175</v>
      </c>
      <c r="H3838" s="1">
        <v>45772</v>
      </c>
      <c r="I3838" t="s">
        <v>479</v>
      </c>
      <c r="J3838" t="s">
        <v>2</v>
      </c>
      <c r="K3838" t="s">
        <v>1</v>
      </c>
      <c r="L3838" t="s">
        <v>29</v>
      </c>
      <c r="M3838" t="s">
        <v>7747</v>
      </c>
      <c r="N3838">
        <v>1</v>
      </c>
      <c r="O3838" t="s">
        <v>2</v>
      </c>
      <c r="P3838">
        <v>1</v>
      </c>
    </row>
    <row r="3839" spans="1:16" x14ac:dyDescent="0.35">
      <c r="A3839" t="s">
        <v>7511</v>
      </c>
      <c r="B3839" t="s">
        <v>1887</v>
      </c>
      <c r="C3839" t="s">
        <v>3117</v>
      </c>
      <c r="D3839" t="s">
        <v>1526</v>
      </c>
      <c r="E3839" t="s">
        <v>1397</v>
      </c>
      <c r="F3839" t="s">
        <v>7512</v>
      </c>
      <c r="H3839" s="1">
        <v>45772</v>
      </c>
      <c r="I3839" t="s">
        <v>479</v>
      </c>
      <c r="J3839" t="s">
        <v>2</v>
      </c>
      <c r="K3839" t="s">
        <v>1</v>
      </c>
      <c r="L3839" t="s">
        <v>29</v>
      </c>
      <c r="M3839" t="s">
        <v>7747</v>
      </c>
      <c r="N3839">
        <v>1</v>
      </c>
      <c r="O3839" t="s">
        <v>2</v>
      </c>
      <c r="P3839">
        <v>1</v>
      </c>
    </row>
    <row r="3840" spans="1:16" x14ac:dyDescent="0.35">
      <c r="A3840" t="s">
        <v>7511</v>
      </c>
      <c r="B3840" t="s">
        <v>1535</v>
      </c>
      <c r="C3840" t="s">
        <v>3117</v>
      </c>
      <c r="D3840" t="s">
        <v>1526</v>
      </c>
      <c r="E3840" t="s">
        <v>1397</v>
      </c>
      <c r="F3840" t="s">
        <v>7513</v>
      </c>
      <c r="H3840" s="1">
        <v>45772</v>
      </c>
      <c r="I3840" t="s">
        <v>479</v>
      </c>
      <c r="J3840" t="s">
        <v>2</v>
      </c>
      <c r="K3840" t="s">
        <v>1</v>
      </c>
      <c r="L3840" t="s">
        <v>29</v>
      </c>
      <c r="M3840" t="s">
        <v>7747</v>
      </c>
      <c r="N3840">
        <v>1</v>
      </c>
      <c r="O3840" t="s">
        <v>2</v>
      </c>
      <c r="P3840">
        <v>1</v>
      </c>
    </row>
    <row r="3841" spans="1:16" x14ac:dyDescent="0.35">
      <c r="A3841" t="s">
        <v>7511</v>
      </c>
      <c r="B3841" t="s">
        <v>7514</v>
      </c>
      <c r="C3841" t="s">
        <v>3117</v>
      </c>
      <c r="D3841" t="s">
        <v>1526</v>
      </c>
      <c r="E3841" t="s">
        <v>1397</v>
      </c>
      <c r="F3841" t="s">
        <v>7515</v>
      </c>
      <c r="H3841" s="1">
        <v>45772</v>
      </c>
      <c r="I3841" t="s">
        <v>479</v>
      </c>
      <c r="J3841" t="s">
        <v>2</v>
      </c>
      <c r="K3841" t="s">
        <v>1</v>
      </c>
      <c r="L3841" t="s">
        <v>29</v>
      </c>
      <c r="M3841" t="s">
        <v>7747</v>
      </c>
      <c r="N3841">
        <v>1</v>
      </c>
      <c r="O3841" t="s">
        <v>2</v>
      </c>
      <c r="P3841">
        <v>1</v>
      </c>
    </row>
    <row r="3842" spans="1:16" x14ac:dyDescent="0.35">
      <c r="A3842" t="s">
        <v>7516</v>
      </c>
      <c r="B3842" t="s">
        <v>7517</v>
      </c>
      <c r="C3842" t="s">
        <v>1402</v>
      </c>
      <c r="D3842" t="s">
        <v>312</v>
      </c>
      <c r="E3842" t="s">
        <v>1397</v>
      </c>
      <c r="F3842" t="s">
        <v>7518</v>
      </c>
      <c r="H3842" s="1">
        <v>45772</v>
      </c>
      <c r="I3842" t="s">
        <v>479</v>
      </c>
      <c r="J3842" t="s">
        <v>2</v>
      </c>
      <c r="K3842" t="s">
        <v>1</v>
      </c>
      <c r="L3842" t="s">
        <v>29</v>
      </c>
      <c r="M3842" t="s">
        <v>7747</v>
      </c>
      <c r="N3842">
        <v>1</v>
      </c>
      <c r="O3842" t="s">
        <v>2</v>
      </c>
      <c r="P3842">
        <v>1</v>
      </c>
    </row>
    <row r="3843" spans="1:16" x14ac:dyDescent="0.35">
      <c r="A3843" t="s">
        <v>7519</v>
      </c>
      <c r="B3843" t="s">
        <v>2179</v>
      </c>
      <c r="C3843" t="s">
        <v>3117</v>
      </c>
      <c r="D3843" t="s">
        <v>1526</v>
      </c>
      <c r="E3843" t="s">
        <v>1397</v>
      </c>
      <c r="F3843" t="s">
        <v>7520</v>
      </c>
      <c r="H3843" s="1">
        <v>45772</v>
      </c>
      <c r="I3843" t="s">
        <v>479</v>
      </c>
      <c r="J3843" t="s">
        <v>2</v>
      </c>
      <c r="K3843" t="s">
        <v>1</v>
      </c>
      <c r="L3843" t="s">
        <v>29</v>
      </c>
      <c r="M3843" t="s">
        <v>7747</v>
      </c>
      <c r="N3843">
        <v>1</v>
      </c>
      <c r="O3843" t="s">
        <v>2</v>
      </c>
      <c r="P3843">
        <v>1</v>
      </c>
    </row>
    <row r="3844" spans="1:16" x14ac:dyDescent="0.35">
      <c r="A3844" t="s">
        <v>7521</v>
      </c>
      <c r="B3844" t="s">
        <v>2319</v>
      </c>
      <c r="C3844" t="s">
        <v>1558</v>
      </c>
      <c r="D3844" t="s">
        <v>4483</v>
      </c>
      <c r="E3844" t="s">
        <v>1397</v>
      </c>
      <c r="F3844" t="s">
        <v>7522</v>
      </c>
      <c r="H3844" s="1">
        <v>45772</v>
      </c>
      <c r="I3844" t="s">
        <v>479</v>
      </c>
      <c r="J3844" t="s">
        <v>2</v>
      </c>
      <c r="K3844" t="s">
        <v>1</v>
      </c>
      <c r="L3844" t="s">
        <v>29</v>
      </c>
      <c r="M3844" t="s">
        <v>7747</v>
      </c>
      <c r="N3844">
        <v>1</v>
      </c>
      <c r="O3844" t="s">
        <v>2</v>
      </c>
      <c r="P3844">
        <v>1</v>
      </c>
    </row>
    <row r="3845" spans="1:16" x14ac:dyDescent="0.35">
      <c r="A3845" t="s">
        <v>7523</v>
      </c>
      <c r="B3845" t="s">
        <v>1418</v>
      </c>
      <c r="C3845" t="s">
        <v>1402</v>
      </c>
      <c r="D3845" t="s">
        <v>4483</v>
      </c>
      <c r="E3845" t="s">
        <v>1512</v>
      </c>
      <c r="F3845" t="s">
        <v>1175</v>
      </c>
      <c r="H3845" s="1">
        <v>45772</v>
      </c>
      <c r="I3845" t="s">
        <v>479</v>
      </c>
      <c r="J3845" t="s">
        <v>2</v>
      </c>
      <c r="K3845" t="s">
        <v>1</v>
      </c>
      <c r="L3845" t="s">
        <v>29</v>
      </c>
      <c r="M3845" t="s">
        <v>7747</v>
      </c>
      <c r="N3845">
        <v>1</v>
      </c>
      <c r="O3845" t="s">
        <v>2</v>
      </c>
      <c r="P3845">
        <v>1</v>
      </c>
    </row>
    <row r="3846" spans="1:16" x14ac:dyDescent="0.35">
      <c r="A3846" t="s">
        <v>7523</v>
      </c>
      <c r="B3846" t="s">
        <v>2800</v>
      </c>
      <c r="C3846" t="s">
        <v>1472</v>
      </c>
      <c r="D3846" t="s">
        <v>4483</v>
      </c>
      <c r="E3846" t="s">
        <v>1512</v>
      </c>
      <c r="F3846" t="s">
        <v>1175</v>
      </c>
      <c r="H3846" s="1">
        <v>45772</v>
      </c>
      <c r="I3846" t="s">
        <v>479</v>
      </c>
      <c r="J3846" t="s">
        <v>2</v>
      </c>
      <c r="K3846" t="s">
        <v>1</v>
      </c>
      <c r="L3846" t="s">
        <v>29</v>
      </c>
      <c r="M3846" t="s">
        <v>1472</v>
      </c>
      <c r="N3846">
        <v>1</v>
      </c>
      <c r="O3846" t="s">
        <v>2</v>
      </c>
      <c r="P3846">
        <v>1</v>
      </c>
    </row>
    <row r="3847" spans="1:16" x14ac:dyDescent="0.35">
      <c r="A3847" t="s">
        <v>7524</v>
      </c>
      <c r="B3847" t="s">
        <v>2371</v>
      </c>
      <c r="C3847" t="s">
        <v>1558</v>
      </c>
      <c r="D3847" t="s">
        <v>312</v>
      </c>
      <c r="E3847" t="s">
        <v>1397</v>
      </c>
      <c r="F3847" t="s">
        <v>7525</v>
      </c>
      <c r="H3847" s="1">
        <v>45772</v>
      </c>
      <c r="I3847" t="s">
        <v>479</v>
      </c>
      <c r="J3847" t="s">
        <v>2</v>
      </c>
      <c r="K3847" t="s">
        <v>1</v>
      </c>
      <c r="L3847" t="s">
        <v>29</v>
      </c>
      <c r="M3847" t="s">
        <v>7747</v>
      </c>
      <c r="N3847">
        <v>1</v>
      </c>
      <c r="O3847" t="s">
        <v>2</v>
      </c>
      <c r="P3847">
        <v>1</v>
      </c>
    </row>
    <row r="3848" spans="1:16" x14ac:dyDescent="0.35">
      <c r="A3848" t="s">
        <v>7526</v>
      </c>
      <c r="B3848" t="s">
        <v>7527</v>
      </c>
      <c r="C3848" t="s">
        <v>1558</v>
      </c>
      <c r="D3848" t="s">
        <v>312</v>
      </c>
      <c r="E3848" t="s">
        <v>1397</v>
      </c>
      <c r="F3848" t="s">
        <v>7528</v>
      </c>
      <c r="H3848" s="1">
        <v>45772</v>
      </c>
      <c r="I3848" t="s">
        <v>479</v>
      </c>
      <c r="J3848" t="s">
        <v>2</v>
      </c>
      <c r="K3848" t="s">
        <v>1</v>
      </c>
      <c r="L3848" t="s">
        <v>29</v>
      </c>
      <c r="M3848" t="s">
        <v>7747</v>
      </c>
      <c r="N3848">
        <v>1</v>
      </c>
      <c r="O3848" t="s">
        <v>2</v>
      </c>
      <c r="P3848">
        <v>1</v>
      </c>
    </row>
    <row r="3849" spans="1:16" x14ac:dyDescent="0.35">
      <c r="A3849" t="s">
        <v>1625</v>
      </c>
      <c r="B3849" t="s">
        <v>7529</v>
      </c>
      <c r="C3849" t="s">
        <v>1558</v>
      </c>
      <c r="D3849" t="s">
        <v>4483</v>
      </c>
      <c r="E3849" t="s">
        <v>1397</v>
      </c>
      <c r="F3849" t="s">
        <v>7530</v>
      </c>
      <c r="H3849" s="1">
        <v>45772</v>
      </c>
      <c r="I3849" t="s">
        <v>479</v>
      </c>
      <c r="J3849" t="s">
        <v>2</v>
      </c>
      <c r="K3849" t="s">
        <v>1</v>
      </c>
      <c r="L3849" t="s">
        <v>29</v>
      </c>
      <c r="M3849" t="s">
        <v>7747</v>
      </c>
      <c r="N3849">
        <v>1</v>
      </c>
      <c r="O3849" t="s">
        <v>2</v>
      </c>
      <c r="P3849">
        <v>1</v>
      </c>
    </row>
    <row r="3850" spans="1:16" x14ac:dyDescent="0.35">
      <c r="A3850" t="s">
        <v>7531</v>
      </c>
      <c r="B3850" t="s">
        <v>1395</v>
      </c>
      <c r="C3850" t="s">
        <v>1558</v>
      </c>
      <c r="D3850" t="s">
        <v>312</v>
      </c>
      <c r="E3850" t="s">
        <v>1397</v>
      </c>
      <c r="F3850" t="s">
        <v>7532</v>
      </c>
      <c r="H3850" s="1">
        <v>45772</v>
      </c>
      <c r="I3850" t="s">
        <v>479</v>
      </c>
      <c r="J3850" t="s">
        <v>2</v>
      </c>
      <c r="K3850" t="s">
        <v>1</v>
      </c>
      <c r="L3850" t="s">
        <v>29</v>
      </c>
      <c r="M3850" t="s">
        <v>7747</v>
      </c>
      <c r="N3850">
        <v>1</v>
      </c>
      <c r="O3850" t="s">
        <v>2</v>
      </c>
      <c r="P3850">
        <v>1</v>
      </c>
    </row>
    <row r="3851" spans="1:16" x14ac:dyDescent="0.35">
      <c r="A3851" t="s">
        <v>7533</v>
      </c>
      <c r="B3851" t="s">
        <v>1890</v>
      </c>
      <c r="C3851" t="s">
        <v>1558</v>
      </c>
      <c r="D3851" t="s">
        <v>312</v>
      </c>
      <c r="E3851" t="s">
        <v>1397</v>
      </c>
      <c r="F3851" t="s">
        <v>7534</v>
      </c>
      <c r="H3851" s="1">
        <v>45772</v>
      </c>
      <c r="I3851" t="s">
        <v>479</v>
      </c>
      <c r="J3851" t="s">
        <v>2</v>
      </c>
      <c r="K3851" t="s">
        <v>1</v>
      </c>
      <c r="L3851" t="s">
        <v>29</v>
      </c>
      <c r="M3851" t="s">
        <v>7747</v>
      </c>
      <c r="N3851">
        <v>1</v>
      </c>
      <c r="O3851" t="s">
        <v>2</v>
      </c>
      <c r="P3851">
        <v>1</v>
      </c>
    </row>
    <row r="3852" spans="1:16" x14ac:dyDescent="0.35">
      <c r="A3852" t="s">
        <v>7535</v>
      </c>
      <c r="B3852" t="s">
        <v>7536</v>
      </c>
      <c r="C3852" t="s">
        <v>1558</v>
      </c>
      <c r="D3852" t="s">
        <v>4483</v>
      </c>
      <c r="E3852" t="s">
        <v>1397</v>
      </c>
      <c r="F3852" t="s">
        <v>7537</v>
      </c>
      <c r="H3852" s="1">
        <v>45772</v>
      </c>
      <c r="I3852" t="s">
        <v>479</v>
      </c>
      <c r="J3852" t="s">
        <v>2</v>
      </c>
      <c r="K3852" t="s">
        <v>1</v>
      </c>
      <c r="L3852" t="s">
        <v>29</v>
      </c>
      <c r="M3852" t="s">
        <v>7747</v>
      </c>
      <c r="N3852">
        <v>1</v>
      </c>
      <c r="O3852" t="s">
        <v>2</v>
      </c>
      <c r="P3852">
        <v>1</v>
      </c>
    </row>
    <row r="3853" spans="1:16" x14ac:dyDescent="0.35">
      <c r="A3853" t="s">
        <v>7538</v>
      </c>
      <c r="B3853" t="s">
        <v>7539</v>
      </c>
      <c r="C3853" t="s">
        <v>1558</v>
      </c>
      <c r="D3853" t="s">
        <v>4483</v>
      </c>
      <c r="E3853" t="s">
        <v>1397</v>
      </c>
      <c r="F3853" t="s">
        <v>7540</v>
      </c>
      <c r="H3853" s="1">
        <v>45772</v>
      </c>
      <c r="I3853" t="s">
        <v>479</v>
      </c>
      <c r="J3853" t="s">
        <v>2</v>
      </c>
      <c r="K3853" t="s">
        <v>1</v>
      </c>
      <c r="L3853" t="s">
        <v>29</v>
      </c>
      <c r="M3853" t="s">
        <v>7747</v>
      </c>
      <c r="N3853">
        <v>1</v>
      </c>
      <c r="O3853" t="s">
        <v>2</v>
      </c>
      <c r="P3853">
        <v>1</v>
      </c>
    </row>
    <row r="3854" spans="1:16" x14ac:dyDescent="0.35">
      <c r="A3854" t="s">
        <v>7541</v>
      </c>
      <c r="B3854" t="s">
        <v>2920</v>
      </c>
      <c r="C3854" t="s">
        <v>3117</v>
      </c>
      <c r="D3854" t="s">
        <v>1526</v>
      </c>
      <c r="E3854" t="s">
        <v>1397</v>
      </c>
      <c r="F3854" t="s">
        <v>7542</v>
      </c>
      <c r="H3854" s="1">
        <v>45772</v>
      </c>
      <c r="I3854" t="s">
        <v>479</v>
      </c>
      <c r="J3854" t="s">
        <v>2</v>
      </c>
      <c r="K3854" t="s">
        <v>1</v>
      </c>
      <c r="L3854" t="s">
        <v>29</v>
      </c>
      <c r="M3854" t="s">
        <v>7747</v>
      </c>
      <c r="N3854">
        <v>1</v>
      </c>
      <c r="O3854" t="s">
        <v>2</v>
      </c>
      <c r="P3854">
        <v>1</v>
      </c>
    </row>
    <row r="3855" spans="1:16" x14ac:dyDescent="0.35">
      <c r="A3855" t="s">
        <v>7543</v>
      </c>
      <c r="B3855" t="s">
        <v>7544</v>
      </c>
      <c r="C3855" t="s">
        <v>3117</v>
      </c>
      <c r="D3855" t="s">
        <v>1526</v>
      </c>
      <c r="E3855" t="s">
        <v>1397</v>
      </c>
      <c r="F3855" t="s">
        <v>7545</v>
      </c>
      <c r="H3855" s="1">
        <v>45772</v>
      </c>
      <c r="I3855" t="s">
        <v>479</v>
      </c>
      <c r="J3855" t="s">
        <v>2</v>
      </c>
      <c r="K3855" t="s">
        <v>1</v>
      </c>
      <c r="L3855" t="s">
        <v>29</v>
      </c>
      <c r="M3855" t="s">
        <v>7747</v>
      </c>
      <c r="N3855">
        <v>1</v>
      </c>
      <c r="O3855" t="s">
        <v>2</v>
      </c>
      <c r="P3855">
        <v>1</v>
      </c>
    </row>
    <row r="3856" spans="1:16" x14ac:dyDescent="0.35">
      <c r="A3856" t="s">
        <v>4350</v>
      </c>
      <c r="B3856" t="s">
        <v>7546</v>
      </c>
      <c r="C3856" t="s">
        <v>1558</v>
      </c>
      <c r="D3856" t="s">
        <v>312</v>
      </c>
      <c r="E3856" t="s">
        <v>1397</v>
      </c>
      <c r="F3856" t="s">
        <v>7547</v>
      </c>
      <c r="H3856" s="1">
        <v>45772</v>
      </c>
      <c r="I3856" t="s">
        <v>479</v>
      </c>
      <c r="J3856" t="s">
        <v>2</v>
      </c>
      <c r="K3856" t="s">
        <v>1</v>
      </c>
      <c r="L3856" t="s">
        <v>29</v>
      </c>
      <c r="M3856" t="s">
        <v>7747</v>
      </c>
      <c r="N3856">
        <v>1</v>
      </c>
      <c r="O3856" t="s">
        <v>2</v>
      </c>
      <c r="P3856">
        <v>1</v>
      </c>
    </row>
    <row r="3857" spans="1:16" x14ac:dyDescent="0.35">
      <c r="A3857" t="s">
        <v>5088</v>
      </c>
      <c r="B3857" t="s">
        <v>7548</v>
      </c>
      <c r="C3857" t="s">
        <v>1558</v>
      </c>
      <c r="D3857" t="s">
        <v>4483</v>
      </c>
      <c r="E3857" t="s">
        <v>1397</v>
      </c>
      <c r="F3857" t="s">
        <v>7549</v>
      </c>
      <c r="H3857" s="1">
        <v>45772</v>
      </c>
      <c r="I3857" t="s">
        <v>479</v>
      </c>
      <c r="J3857" t="s">
        <v>2</v>
      </c>
      <c r="K3857" t="s">
        <v>1</v>
      </c>
      <c r="L3857" t="s">
        <v>29</v>
      </c>
      <c r="M3857" t="s">
        <v>7747</v>
      </c>
      <c r="N3857">
        <v>1</v>
      </c>
      <c r="O3857" t="s">
        <v>2</v>
      </c>
      <c r="P3857">
        <v>1</v>
      </c>
    </row>
    <row r="3858" spans="1:16" x14ac:dyDescent="0.35">
      <c r="A3858" t="s">
        <v>7550</v>
      </c>
      <c r="B3858" t="s">
        <v>1608</v>
      </c>
      <c r="C3858" t="s">
        <v>3117</v>
      </c>
      <c r="D3858" t="s">
        <v>1526</v>
      </c>
      <c r="E3858" t="s">
        <v>1397</v>
      </c>
      <c r="F3858" t="s">
        <v>7551</v>
      </c>
      <c r="H3858" s="1">
        <v>45772</v>
      </c>
      <c r="I3858" t="s">
        <v>479</v>
      </c>
      <c r="J3858" t="s">
        <v>2</v>
      </c>
      <c r="K3858" t="s">
        <v>1</v>
      </c>
      <c r="L3858" t="s">
        <v>29</v>
      </c>
      <c r="M3858" t="s">
        <v>7747</v>
      </c>
      <c r="N3858">
        <v>1</v>
      </c>
      <c r="O3858" t="s">
        <v>2</v>
      </c>
      <c r="P3858">
        <v>1</v>
      </c>
    </row>
    <row r="3859" spans="1:16" x14ac:dyDescent="0.35">
      <c r="A3859" t="s">
        <v>7552</v>
      </c>
      <c r="B3859" t="s">
        <v>3874</v>
      </c>
      <c r="C3859" t="s">
        <v>1558</v>
      </c>
      <c r="D3859" t="s">
        <v>4483</v>
      </c>
      <c r="E3859" t="s">
        <v>1397</v>
      </c>
      <c r="F3859" t="s">
        <v>7553</v>
      </c>
      <c r="H3859" s="1">
        <v>45772</v>
      </c>
      <c r="I3859" t="s">
        <v>479</v>
      </c>
      <c r="J3859" t="s">
        <v>2</v>
      </c>
      <c r="K3859" t="s">
        <v>1</v>
      </c>
      <c r="L3859" t="s">
        <v>29</v>
      </c>
      <c r="M3859" t="s">
        <v>7747</v>
      </c>
      <c r="N3859">
        <v>1</v>
      </c>
      <c r="O3859" t="s">
        <v>2</v>
      </c>
      <c r="P3859">
        <v>1</v>
      </c>
    </row>
    <row r="3860" spans="1:16" x14ac:dyDescent="0.35">
      <c r="A3860" t="s">
        <v>7552</v>
      </c>
      <c r="B3860" t="s">
        <v>1475</v>
      </c>
      <c r="C3860" t="s">
        <v>1402</v>
      </c>
      <c r="D3860" t="s">
        <v>4483</v>
      </c>
      <c r="E3860" t="s">
        <v>1397</v>
      </c>
      <c r="F3860" t="s">
        <v>7554</v>
      </c>
      <c r="H3860" s="1">
        <v>45772</v>
      </c>
      <c r="I3860" t="s">
        <v>479</v>
      </c>
      <c r="J3860" t="s">
        <v>2</v>
      </c>
      <c r="K3860" t="s">
        <v>1</v>
      </c>
      <c r="L3860" t="s">
        <v>29</v>
      </c>
      <c r="M3860" t="s">
        <v>7747</v>
      </c>
      <c r="N3860">
        <v>1</v>
      </c>
      <c r="O3860" t="s">
        <v>2</v>
      </c>
      <c r="P3860">
        <v>1</v>
      </c>
    </row>
    <row r="3861" spans="1:16" x14ac:dyDescent="0.35">
      <c r="A3861" t="s">
        <v>7552</v>
      </c>
      <c r="B3861" t="s">
        <v>1421</v>
      </c>
      <c r="C3861" t="s">
        <v>1402</v>
      </c>
      <c r="D3861" t="s">
        <v>4483</v>
      </c>
      <c r="E3861" t="s">
        <v>1397</v>
      </c>
      <c r="F3861" t="s">
        <v>7555</v>
      </c>
      <c r="H3861" s="1">
        <v>45772</v>
      </c>
      <c r="I3861" t="s">
        <v>479</v>
      </c>
      <c r="J3861" t="s">
        <v>2</v>
      </c>
      <c r="K3861" t="s">
        <v>1</v>
      </c>
      <c r="L3861" t="s">
        <v>29</v>
      </c>
      <c r="M3861" t="s">
        <v>7747</v>
      </c>
      <c r="N3861">
        <v>1</v>
      </c>
      <c r="O3861" t="s">
        <v>2</v>
      </c>
      <c r="P3861">
        <v>1</v>
      </c>
    </row>
    <row r="3862" spans="1:16" x14ac:dyDescent="0.35">
      <c r="A3862" t="s">
        <v>4351</v>
      </c>
      <c r="B3862" t="s">
        <v>7556</v>
      </c>
      <c r="C3862" t="s">
        <v>1402</v>
      </c>
      <c r="D3862" t="s">
        <v>312</v>
      </c>
      <c r="E3862" t="s">
        <v>1397</v>
      </c>
      <c r="F3862" t="s">
        <v>7557</v>
      </c>
      <c r="H3862" s="1">
        <v>45772</v>
      </c>
      <c r="I3862" t="s">
        <v>479</v>
      </c>
      <c r="J3862" t="s">
        <v>2</v>
      </c>
      <c r="K3862" t="s">
        <v>1</v>
      </c>
      <c r="L3862" t="s">
        <v>29</v>
      </c>
      <c r="M3862" t="s">
        <v>7747</v>
      </c>
      <c r="N3862">
        <v>1</v>
      </c>
      <c r="O3862" t="s">
        <v>2</v>
      </c>
      <c r="P3862">
        <v>1</v>
      </c>
    </row>
    <row r="3863" spans="1:16" x14ac:dyDescent="0.35">
      <c r="A3863" t="s">
        <v>7558</v>
      </c>
      <c r="B3863" t="s">
        <v>7559</v>
      </c>
      <c r="C3863" t="s">
        <v>1558</v>
      </c>
      <c r="D3863" t="s">
        <v>312</v>
      </c>
      <c r="E3863" t="s">
        <v>1397</v>
      </c>
      <c r="F3863" t="s">
        <v>7560</v>
      </c>
      <c r="H3863" s="1">
        <v>45772</v>
      </c>
      <c r="I3863" t="s">
        <v>479</v>
      </c>
      <c r="J3863" t="s">
        <v>2</v>
      </c>
      <c r="K3863" t="s">
        <v>1</v>
      </c>
      <c r="L3863" t="s">
        <v>29</v>
      </c>
      <c r="M3863" t="s">
        <v>7747</v>
      </c>
      <c r="N3863">
        <v>1</v>
      </c>
      <c r="O3863" t="s">
        <v>2</v>
      </c>
      <c r="P3863">
        <v>1</v>
      </c>
    </row>
    <row r="3864" spans="1:16" x14ac:dyDescent="0.35">
      <c r="A3864" t="s">
        <v>7561</v>
      </c>
      <c r="B3864" t="s">
        <v>4127</v>
      </c>
      <c r="C3864" t="s">
        <v>1402</v>
      </c>
      <c r="D3864" t="s">
        <v>312</v>
      </c>
      <c r="E3864" t="s">
        <v>1397</v>
      </c>
      <c r="F3864" t="s">
        <v>7562</v>
      </c>
      <c r="H3864" s="1">
        <v>45772</v>
      </c>
      <c r="I3864" t="s">
        <v>479</v>
      </c>
      <c r="J3864" t="s">
        <v>2</v>
      </c>
      <c r="K3864" t="s">
        <v>1</v>
      </c>
      <c r="L3864" t="s">
        <v>29</v>
      </c>
      <c r="M3864" t="s">
        <v>7747</v>
      </c>
      <c r="N3864">
        <v>1</v>
      </c>
      <c r="O3864" t="s">
        <v>2</v>
      </c>
      <c r="P3864">
        <v>1</v>
      </c>
    </row>
    <row r="3865" spans="1:16" x14ac:dyDescent="0.35">
      <c r="A3865" t="s">
        <v>7561</v>
      </c>
      <c r="B3865" t="s">
        <v>2859</v>
      </c>
      <c r="C3865" t="s">
        <v>1558</v>
      </c>
      <c r="D3865" t="s">
        <v>312</v>
      </c>
      <c r="E3865" t="s">
        <v>1397</v>
      </c>
      <c r="F3865" t="s">
        <v>7563</v>
      </c>
      <c r="H3865" s="1">
        <v>45772</v>
      </c>
      <c r="I3865" t="s">
        <v>479</v>
      </c>
      <c r="J3865" t="s">
        <v>2</v>
      </c>
      <c r="K3865" t="s">
        <v>1</v>
      </c>
      <c r="L3865" t="s">
        <v>29</v>
      </c>
      <c r="M3865" t="s">
        <v>7747</v>
      </c>
      <c r="N3865">
        <v>1</v>
      </c>
      <c r="O3865" t="s">
        <v>2</v>
      </c>
      <c r="P3865">
        <v>1</v>
      </c>
    </row>
    <row r="3866" spans="1:16" x14ac:dyDescent="0.35">
      <c r="A3866" t="s">
        <v>7564</v>
      </c>
      <c r="B3866" t="s">
        <v>7565</v>
      </c>
      <c r="C3866" t="s">
        <v>1558</v>
      </c>
      <c r="D3866" t="s">
        <v>478</v>
      </c>
      <c r="E3866" t="s">
        <v>1397</v>
      </c>
      <c r="F3866" t="s">
        <v>7566</v>
      </c>
      <c r="H3866" s="1">
        <v>45772</v>
      </c>
      <c r="I3866" t="s">
        <v>654</v>
      </c>
      <c r="J3866" t="s">
        <v>294</v>
      </c>
      <c r="K3866" t="s">
        <v>1</v>
      </c>
      <c r="L3866" t="s">
        <v>29</v>
      </c>
      <c r="M3866" t="s">
        <v>7747</v>
      </c>
      <c r="N3866">
        <v>1</v>
      </c>
      <c r="O3866" t="s">
        <v>294</v>
      </c>
      <c r="P3866">
        <v>1</v>
      </c>
    </row>
    <row r="3867" spans="1:16" x14ac:dyDescent="0.35">
      <c r="A3867" t="s">
        <v>7567</v>
      </c>
      <c r="B3867" t="s">
        <v>3777</v>
      </c>
      <c r="C3867" t="s">
        <v>1402</v>
      </c>
      <c r="D3867" t="s">
        <v>478</v>
      </c>
      <c r="E3867" t="s">
        <v>1397</v>
      </c>
      <c r="F3867" t="s">
        <v>7568</v>
      </c>
      <c r="H3867" s="1">
        <v>45772</v>
      </c>
      <c r="I3867" t="s">
        <v>654</v>
      </c>
      <c r="J3867" t="s">
        <v>294</v>
      </c>
      <c r="K3867" t="s">
        <v>1</v>
      </c>
      <c r="L3867" t="s">
        <v>29</v>
      </c>
      <c r="M3867" t="s">
        <v>7747</v>
      </c>
      <c r="N3867">
        <v>1</v>
      </c>
      <c r="O3867" t="s">
        <v>294</v>
      </c>
      <c r="P3867">
        <v>1</v>
      </c>
    </row>
    <row r="3868" spans="1:16" x14ac:dyDescent="0.35">
      <c r="A3868" t="s">
        <v>7567</v>
      </c>
      <c r="B3868" t="s">
        <v>4562</v>
      </c>
      <c r="C3868" t="s">
        <v>1472</v>
      </c>
      <c r="D3868" t="s">
        <v>478</v>
      </c>
      <c r="E3868" t="s">
        <v>1512</v>
      </c>
      <c r="G3868">
        <v>41552</v>
      </c>
      <c r="H3868" s="1">
        <v>45772</v>
      </c>
      <c r="I3868" t="s">
        <v>654</v>
      </c>
      <c r="J3868" t="s">
        <v>294</v>
      </c>
      <c r="K3868" t="s">
        <v>1</v>
      </c>
      <c r="L3868" t="s">
        <v>29</v>
      </c>
      <c r="M3868" t="s">
        <v>1472</v>
      </c>
      <c r="N3868">
        <v>1</v>
      </c>
      <c r="O3868" t="s">
        <v>294</v>
      </c>
      <c r="P3868">
        <v>1</v>
      </c>
    </row>
    <row r="3869" spans="1:16" x14ac:dyDescent="0.35">
      <c r="A3869" t="s">
        <v>7567</v>
      </c>
      <c r="B3869" t="s">
        <v>2271</v>
      </c>
      <c r="C3869" t="s">
        <v>1558</v>
      </c>
      <c r="D3869" t="s">
        <v>478</v>
      </c>
      <c r="E3869" t="s">
        <v>1397</v>
      </c>
      <c r="F3869" t="s">
        <v>7569</v>
      </c>
      <c r="H3869" s="1">
        <v>45772</v>
      </c>
      <c r="I3869" t="s">
        <v>654</v>
      </c>
      <c r="J3869" t="s">
        <v>294</v>
      </c>
      <c r="K3869" t="s">
        <v>1</v>
      </c>
      <c r="L3869" t="s">
        <v>29</v>
      </c>
      <c r="M3869" t="s">
        <v>7747</v>
      </c>
      <c r="N3869">
        <v>1</v>
      </c>
      <c r="O3869" t="s">
        <v>294</v>
      </c>
      <c r="P3869">
        <v>1</v>
      </c>
    </row>
    <row r="3870" spans="1:16" x14ac:dyDescent="0.35">
      <c r="A3870" t="s">
        <v>7570</v>
      </c>
      <c r="B3870" t="s">
        <v>2346</v>
      </c>
      <c r="C3870" t="s">
        <v>3105</v>
      </c>
      <c r="D3870" t="s">
        <v>1526</v>
      </c>
      <c r="E3870" t="s">
        <v>1397</v>
      </c>
      <c r="F3870" t="s">
        <v>7571</v>
      </c>
      <c r="H3870" s="1">
        <v>45772</v>
      </c>
      <c r="I3870" t="s">
        <v>654</v>
      </c>
      <c r="J3870" t="s">
        <v>294</v>
      </c>
      <c r="K3870" t="s">
        <v>1</v>
      </c>
      <c r="L3870" t="s">
        <v>29</v>
      </c>
      <c r="M3870" t="s">
        <v>7747</v>
      </c>
      <c r="N3870">
        <v>1</v>
      </c>
      <c r="O3870" t="s">
        <v>294</v>
      </c>
      <c r="P3870">
        <v>1</v>
      </c>
    </row>
    <row r="3871" spans="1:16" x14ac:dyDescent="0.35">
      <c r="A3871" t="s">
        <v>7572</v>
      </c>
      <c r="B3871" t="s">
        <v>1492</v>
      </c>
      <c r="C3871" t="s">
        <v>1402</v>
      </c>
      <c r="D3871" t="s">
        <v>478</v>
      </c>
      <c r="E3871" t="s">
        <v>1397</v>
      </c>
      <c r="F3871" t="s">
        <v>7573</v>
      </c>
      <c r="H3871" s="1">
        <v>45772</v>
      </c>
      <c r="I3871" t="s">
        <v>654</v>
      </c>
      <c r="J3871" t="s">
        <v>294</v>
      </c>
      <c r="K3871" t="s">
        <v>1</v>
      </c>
      <c r="L3871" t="s">
        <v>29</v>
      </c>
      <c r="M3871" t="s">
        <v>7747</v>
      </c>
      <c r="N3871">
        <v>1</v>
      </c>
      <c r="O3871" t="s">
        <v>294</v>
      </c>
      <c r="P3871">
        <v>1</v>
      </c>
    </row>
    <row r="3872" spans="1:16" x14ac:dyDescent="0.35">
      <c r="A3872" t="s">
        <v>7572</v>
      </c>
      <c r="B3872" t="s">
        <v>2189</v>
      </c>
      <c r="C3872" t="s">
        <v>1428</v>
      </c>
      <c r="D3872" t="s">
        <v>478</v>
      </c>
      <c r="E3872" t="s">
        <v>1512</v>
      </c>
      <c r="G3872" t="s">
        <v>7574</v>
      </c>
      <c r="H3872" s="1">
        <v>45772</v>
      </c>
      <c r="I3872" t="s">
        <v>654</v>
      </c>
      <c r="J3872" t="s">
        <v>294</v>
      </c>
      <c r="K3872" t="s">
        <v>1</v>
      </c>
      <c r="L3872" t="s">
        <v>29</v>
      </c>
      <c r="M3872" t="s">
        <v>1428</v>
      </c>
      <c r="N3872">
        <v>1</v>
      </c>
      <c r="O3872" t="s">
        <v>294</v>
      </c>
      <c r="P3872">
        <v>1</v>
      </c>
    </row>
    <row r="3873" spans="1:16" x14ac:dyDescent="0.35">
      <c r="A3873" t="s">
        <v>7575</v>
      </c>
      <c r="B3873" t="s">
        <v>7576</v>
      </c>
      <c r="C3873" t="s">
        <v>1402</v>
      </c>
      <c r="D3873" t="s">
        <v>478</v>
      </c>
      <c r="E3873" t="s">
        <v>1397</v>
      </c>
      <c r="F3873" t="s">
        <v>7577</v>
      </c>
      <c r="H3873" s="1">
        <v>45772</v>
      </c>
      <c r="I3873" t="s">
        <v>654</v>
      </c>
      <c r="J3873" t="s">
        <v>294</v>
      </c>
      <c r="K3873" t="s">
        <v>1</v>
      </c>
      <c r="L3873" t="s">
        <v>28</v>
      </c>
      <c r="M3873" t="s">
        <v>7747</v>
      </c>
      <c r="N3873">
        <v>1</v>
      </c>
      <c r="O3873" t="s">
        <v>294</v>
      </c>
      <c r="P3873">
        <v>1</v>
      </c>
    </row>
    <row r="3874" spans="1:16" x14ac:dyDescent="0.35">
      <c r="A3874" t="s">
        <v>7578</v>
      </c>
      <c r="B3874" t="s">
        <v>2563</v>
      </c>
      <c r="C3874" t="s">
        <v>1558</v>
      </c>
      <c r="D3874" t="s">
        <v>478</v>
      </c>
      <c r="E3874" t="s">
        <v>1397</v>
      </c>
      <c r="F3874" t="s">
        <v>7579</v>
      </c>
      <c r="H3874" s="1">
        <v>45772</v>
      </c>
      <c r="I3874" t="s">
        <v>654</v>
      </c>
      <c r="J3874" t="s">
        <v>294</v>
      </c>
      <c r="K3874" t="s">
        <v>1</v>
      </c>
      <c r="L3874" t="s">
        <v>28</v>
      </c>
      <c r="M3874" t="s">
        <v>7747</v>
      </c>
      <c r="N3874">
        <v>1</v>
      </c>
      <c r="O3874" t="s">
        <v>294</v>
      </c>
      <c r="P3874">
        <v>1</v>
      </c>
    </row>
    <row r="3875" spans="1:16" x14ac:dyDescent="0.35">
      <c r="A3875" t="s">
        <v>7580</v>
      </c>
      <c r="B3875" t="s">
        <v>2563</v>
      </c>
      <c r="C3875" t="s">
        <v>1558</v>
      </c>
      <c r="D3875" t="s">
        <v>478</v>
      </c>
      <c r="E3875" t="s">
        <v>1397</v>
      </c>
      <c r="F3875" t="s">
        <v>7581</v>
      </c>
      <c r="H3875" s="1">
        <v>45772</v>
      </c>
      <c r="I3875" t="s">
        <v>654</v>
      </c>
      <c r="J3875" t="s">
        <v>294</v>
      </c>
      <c r="K3875" t="s">
        <v>1</v>
      </c>
      <c r="L3875" t="s">
        <v>28</v>
      </c>
      <c r="M3875" t="s">
        <v>7747</v>
      </c>
      <c r="N3875">
        <v>1</v>
      </c>
      <c r="O3875" t="s">
        <v>294</v>
      </c>
      <c r="P3875">
        <v>1</v>
      </c>
    </row>
    <row r="3876" spans="1:16" x14ac:dyDescent="0.35">
      <c r="A3876" t="s">
        <v>7582</v>
      </c>
      <c r="B3876" t="s">
        <v>1410</v>
      </c>
      <c r="C3876" t="s">
        <v>1558</v>
      </c>
      <c r="D3876" t="s">
        <v>478</v>
      </c>
      <c r="E3876" t="s">
        <v>1397</v>
      </c>
      <c r="F3876" t="s">
        <v>7583</v>
      </c>
      <c r="H3876" s="1">
        <v>45772</v>
      </c>
      <c r="I3876" t="s">
        <v>654</v>
      </c>
      <c r="J3876" t="s">
        <v>294</v>
      </c>
      <c r="K3876" t="s">
        <v>1</v>
      </c>
      <c r="L3876" t="s">
        <v>28</v>
      </c>
      <c r="M3876" t="s">
        <v>7747</v>
      </c>
      <c r="N3876">
        <v>1</v>
      </c>
      <c r="O3876" t="s">
        <v>294</v>
      </c>
      <c r="P3876">
        <v>1</v>
      </c>
    </row>
    <row r="3877" spans="1:16" x14ac:dyDescent="0.35">
      <c r="A3877" t="s">
        <v>7584</v>
      </c>
      <c r="B3877" t="s">
        <v>7585</v>
      </c>
      <c r="C3877" t="s">
        <v>1558</v>
      </c>
      <c r="D3877" t="s">
        <v>478</v>
      </c>
      <c r="E3877" t="s">
        <v>1397</v>
      </c>
      <c r="F3877" t="s">
        <v>7586</v>
      </c>
      <c r="H3877" s="1">
        <v>45772</v>
      </c>
      <c r="I3877" t="s">
        <v>654</v>
      </c>
      <c r="J3877" t="s">
        <v>294</v>
      </c>
      <c r="K3877" t="s">
        <v>1</v>
      </c>
      <c r="L3877" t="s">
        <v>28</v>
      </c>
      <c r="M3877" t="s">
        <v>7747</v>
      </c>
      <c r="N3877">
        <v>1</v>
      </c>
      <c r="O3877" t="s">
        <v>294</v>
      </c>
      <c r="P3877">
        <v>1</v>
      </c>
    </row>
    <row r="3878" spans="1:16" x14ac:dyDescent="0.35">
      <c r="A3878" t="s">
        <v>7587</v>
      </c>
      <c r="B3878" t="s">
        <v>2406</v>
      </c>
      <c r="C3878" t="s">
        <v>1558</v>
      </c>
      <c r="D3878" t="s">
        <v>478</v>
      </c>
      <c r="E3878" t="s">
        <v>1397</v>
      </c>
      <c r="F3878" t="s">
        <v>7588</v>
      </c>
      <c r="H3878" s="1">
        <v>45772</v>
      </c>
      <c r="I3878" t="s">
        <v>654</v>
      </c>
      <c r="J3878" t="s">
        <v>294</v>
      </c>
      <c r="K3878" t="s">
        <v>1</v>
      </c>
      <c r="L3878" t="s">
        <v>28</v>
      </c>
      <c r="M3878" t="s">
        <v>7747</v>
      </c>
      <c r="N3878">
        <v>1</v>
      </c>
      <c r="O3878" t="s">
        <v>294</v>
      </c>
      <c r="P3878">
        <v>1</v>
      </c>
    </row>
    <row r="3879" spans="1:16" x14ac:dyDescent="0.35">
      <c r="A3879" t="s">
        <v>7589</v>
      </c>
      <c r="B3879" t="s">
        <v>2274</v>
      </c>
      <c r="C3879" t="s">
        <v>1402</v>
      </c>
      <c r="D3879" t="s">
        <v>478</v>
      </c>
      <c r="E3879" t="s">
        <v>1397</v>
      </c>
      <c r="F3879" t="s">
        <v>7590</v>
      </c>
      <c r="H3879" s="1">
        <v>45772</v>
      </c>
      <c r="I3879" t="s">
        <v>654</v>
      </c>
      <c r="J3879" t="s">
        <v>294</v>
      </c>
      <c r="K3879" t="s">
        <v>1</v>
      </c>
      <c r="L3879" t="s">
        <v>28</v>
      </c>
      <c r="M3879" t="s">
        <v>7747</v>
      </c>
      <c r="N3879">
        <v>1</v>
      </c>
      <c r="O3879" t="s">
        <v>294</v>
      </c>
      <c r="P3879">
        <v>1</v>
      </c>
    </row>
    <row r="3880" spans="1:16" x14ac:dyDescent="0.35">
      <c r="A3880" t="s">
        <v>7589</v>
      </c>
      <c r="B3880" t="s">
        <v>3020</v>
      </c>
      <c r="C3880" t="s">
        <v>1472</v>
      </c>
      <c r="D3880" t="s">
        <v>478</v>
      </c>
      <c r="E3880" t="s">
        <v>1512</v>
      </c>
      <c r="G3880" t="s">
        <v>7591</v>
      </c>
      <c r="H3880" s="1">
        <v>45772</v>
      </c>
      <c r="I3880" t="s">
        <v>654</v>
      </c>
      <c r="J3880" t="s">
        <v>294</v>
      </c>
      <c r="K3880" t="s">
        <v>1</v>
      </c>
      <c r="L3880" t="s">
        <v>28</v>
      </c>
      <c r="M3880" t="s">
        <v>1472</v>
      </c>
      <c r="N3880">
        <v>1</v>
      </c>
      <c r="O3880" t="s">
        <v>294</v>
      </c>
      <c r="P3880">
        <v>1</v>
      </c>
    </row>
    <row r="3881" spans="1:16" x14ac:dyDescent="0.35">
      <c r="A3881" t="s">
        <v>7589</v>
      </c>
      <c r="B3881" t="s">
        <v>4091</v>
      </c>
      <c r="C3881" t="s">
        <v>1472</v>
      </c>
      <c r="D3881" t="s">
        <v>478</v>
      </c>
      <c r="E3881" t="s">
        <v>1512</v>
      </c>
      <c r="G3881" t="s">
        <v>7591</v>
      </c>
      <c r="H3881" s="1">
        <v>45772</v>
      </c>
      <c r="I3881" t="s">
        <v>654</v>
      </c>
      <c r="J3881" t="s">
        <v>294</v>
      </c>
      <c r="K3881" t="s">
        <v>1</v>
      </c>
      <c r="L3881" t="s">
        <v>28</v>
      </c>
      <c r="M3881" t="s">
        <v>1472</v>
      </c>
      <c r="N3881">
        <v>1</v>
      </c>
      <c r="O3881" t="s">
        <v>294</v>
      </c>
      <c r="P3881">
        <v>1</v>
      </c>
    </row>
    <row r="3882" spans="1:16" x14ac:dyDescent="0.35">
      <c r="A3882" t="s">
        <v>7589</v>
      </c>
      <c r="B3882" t="s">
        <v>3905</v>
      </c>
      <c r="C3882" t="s">
        <v>1402</v>
      </c>
      <c r="D3882" t="s">
        <v>478</v>
      </c>
      <c r="E3882" t="s">
        <v>1397</v>
      </c>
      <c r="F3882" t="s">
        <v>7592</v>
      </c>
      <c r="H3882" s="1">
        <v>45772</v>
      </c>
      <c r="I3882" t="s">
        <v>654</v>
      </c>
      <c r="J3882" t="s">
        <v>294</v>
      </c>
      <c r="K3882" t="s">
        <v>1</v>
      </c>
      <c r="L3882" t="s">
        <v>28</v>
      </c>
      <c r="M3882" t="s">
        <v>7747</v>
      </c>
      <c r="N3882">
        <v>1</v>
      </c>
      <c r="O3882" t="s">
        <v>294</v>
      </c>
      <c r="P3882">
        <v>1</v>
      </c>
    </row>
    <row r="3883" spans="1:16" x14ac:dyDescent="0.35">
      <c r="A3883" t="s">
        <v>7593</v>
      </c>
      <c r="B3883" t="s">
        <v>1464</v>
      </c>
      <c r="C3883" t="s">
        <v>1558</v>
      </c>
      <c r="D3883" t="s">
        <v>478</v>
      </c>
      <c r="E3883" t="s">
        <v>1397</v>
      </c>
      <c r="F3883" t="s">
        <v>7594</v>
      </c>
      <c r="H3883" s="1">
        <v>45772</v>
      </c>
      <c r="I3883" t="s">
        <v>654</v>
      </c>
      <c r="J3883" t="s">
        <v>294</v>
      </c>
      <c r="K3883" t="s">
        <v>1</v>
      </c>
      <c r="L3883" t="s">
        <v>28</v>
      </c>
      <c r="M3883" t="s">
        <v>7747</v>
      </c>
      <c r="N3883">
        <v>1</v>
      </c>
      <c r="O3883" t="s">
        <v>294</v>
      </c>
      <c r="P3883">
        <v>1</v>
      </c>
    </row>
    <row r="3884" spans="1:16" x14ac:dyDescent="0.35">
      <c r="A3884" t="s">
        <v>7595</v>
      </c>
      <c r="B3884" t="s">
        <v>1941</v>
      </c>
      <c r="C3884" t="s">
        <v>1558</v>
      </c>
      <c r="D3884" t="s">
        <v>478</v>
      </c>
      <c r="E3884" t="s">
        <v>1397</v>
      </c>
      <c r="F3884" t="s">
        <v>7596</v>
      </c>
      <c r="H3884" s="1">
        <v>45772</v>
      </c>
      <c r="I3884" t="s">
        <v>654</v>
      </c>
      <c r="J3884" t="s">
        <v>294</v>
      </c>
      <c r="K3884" t="s">
        <v>1</v>
      </c>
      <c r="L3884" t="s">
        <v>28</v>
      </c>
      <c r="M3884" t="s">
        <v>7747</v>
      </c>
      <c r="N3884">
        <v>1</v>
      </c>
      <c r="O3884" t="s">
        <v>294</v>
      </c>
      <c r="P3884">
        <v>1</v>
      </c>
    </row>
    <row r="3885" spans="1:16" x14ac:dyDescent="0.35">
      <c r="A3885" t="s">
        <v>7597</v>
      </c>
      <c r="B3885" t="s">
        <v>1719</v>
      </c>
      <c r="C3885" t="s">
        <v>1558</v>
      </c>
      <c r="D3885" t="s">
        <v>478</v>
      </c>
      <c r="E3885" t="s">
        <v>1397</v>
      </c>
      <c r="F3885" t="s">
        <v>7598</v>
      </c>
      <c r="H3885" s="1">
        <v>45772</v>
      </c>
      <c r="I3885" t="s">
        <v>654</v>
      </c>
      <c r="J3885" t="s">
        <v>294</v>
      </c>
      <c r="K3885" t="s">
        <v>1</v>
      </c>
      <c r="L3885" t="s">
        <v>28</v>
      </c>
      <c r="M3885" t="s">
        <v>7747</v>
      </c>
      <c r="N3885">
        <v>1</v>
      </c>
      <c r="O3885" t="s">
        <v>294</v>
      </c>
      <c r="P3885">
        <v>1</v>
      </c>
    </row>
    <row r="3886" spans="1:16" x14ac:dyDescent="0.35">
      <c r="A3886" t="s">
        <v>7599</v>
      </c>
      <c r="B3886" t="s">
        <v>7576</v>
      </c>
      <c r="C3886" t="s">
        <v>1402</v>
      </c>
      <c r="D3886" t="s">
        <v>478</v>
      </c>
      <c r="E3886" t="s">
        <v>1397</v>
      </c>
      <c r="F3886" t="s">
        <v>7600</v>
      </c>
      <c r="H3886" s="1">
        <v>45772</v>
      </c>
      <c r="I3886" t="s">
        <v>654</v>
      </c>
      <c r="J3886" t="s">
        <v>294</v>
      </c>
      <c r="K3886" t="s">
        <v>1</v>
      </c>
      <c r="L3886" t="s">
        <v>28</v>
      </c>
      <c r="M3886" t="s">
        <v>7747</v>
      </c>
      <c r="N3886">
        <v>1</v>
      </c>
      <c r="O3886" t="s">
        <v>294</v>
      </c>
      <c r="P3886">
        <v>1</v>
      </c>
    </row>
    <row r="3887" spans="1:16" x14ac:dyDescent="0.35">
      <c r="A3887" t="s">
        <v>7599</v>
      </c>
      <c r="B3887" t="s">
        <v>5890</v>
      </c>
      <c r="C3887" t="s">
        <v>1558</v>
      </c>
      <c r="D3887" t="s">
        <v>478</v>
      </c>
      <c r="E3887" t="s">
        <v>1397</v>
      </c>
      <c r="F3887" t="s">
        <v>7601</v>
      </c>
      <c r="H3887" s="1">
        <v>45772</v>
      </c>
      <c r="I3887" t="s">
        <v>654</v>
      </c>
      <c r="J3887" t="s">
        <v>294</v>
      </c>
      <c r="K3887" t="s">
        <v>1</v>
      </c>
      <c r="L3887" t="s">
        <v>28</v>
      </c>
      <c r="M3887" t="s">
        <v>7747</v>
      </c>
      <c r="N3887">
        <v>1</v>
      </c>
      <c r="O3887" t="s">
        <v>294</v>
      </c>
      <c r="P3887">
        <v>1</v>
      </c>
    </row>
    <row r="3888" spans="1:16" x14ac:dyDescent="0.35">
      <c r="A3888" t="s">
        <v>7602</v>
      </c>
      <c r="B3888" t="s">
        <v>7603</v>
      </c>
      <c r="C3888" t="s">
        <v>1558</v>
      </c>
      <c r="D3888" t="s">
        <v>478</v>
      </c>
      <c r="E3888" t="s">
        <v>1397</v>
      </c>
      <c r="F3888" t="s">
        <v>7604</v>
      </c>
      <c r="H3888" s="1">
        <v>45772</v>
      </c>
      <c r="I3888" t="s">
        <v>654</v>
      </c>
      <c r="J3888" t="s">
        <v>294</v>
      </c>
      <c r="K3888" t="s">
        <v>1</v>
      </c>
      <c r="L3888" t="s">
        <v>28</v>
      </c>
      <c r="M3888" t="s">
        <v>7747</v>
      </c>
      <c r="N3888">
        <v>1</v>
      </c>
      <c r="O3888" t="s">
        <v>294</v>
      </c>
      <c r="P3888">
        <v>1</v>
      </c>
    </row>
    <row r="3889" spans="1:16" x14ac:dyDescent="0.35">
      <c r="A3889" t="s">
        <v>7605</v>
      </c>
      <c r="B3889" t="s">
        <v>1911</v>
      </c>
      <c r="C3889" t="s">
        <v>1558</v>
      </c>
      <c r="D3889" t="s">
        <v>478</v>
      </c>
      <c r="E3889" t="s">
        <v>1397</v>
      </c>
      <c r="F3889" t="s">
        <v>7606</v>
      </c>
      <c r="H3889" s="1">
        <v>45772</v>
      </c>
      <c r="I3889" t="s">
        <v>654</v>
      </c>
      <c r="J3889" t="s">
        <v>294</v>
      </c>
      <c r="K3889" t="s">
        <v>1</v>
      </c>
      <c r="L3889" t="s">
        <v>28</v>
      </c>
      <c r="M3889" t="s">
        <v>7747</v>
      </c>
      <c r="N3889">
        <v>1</v>
      </c>
      <c r="O3889" t="s">
        <v>294</v>
      </c>
      <c r="P3889">
        <v>1</v>
      </c>
    </row>
    <row r="3890" spans="1:16" x14ac:dyDescent="0.35">
      <c r="A3890" t="s">
        <v>7607</v>
      </c>
      <c r="B3890" t="s">
        <v>7608</v>
      </c>
      <c r="C3890" t="s">
        <v>1402</v>
      </c>
      <c r="D3890" t="s">
        <v>478</v>
      </c>
      <c r="E3890" t="s">
        <v>1397</v>
      </c>
      <c r="F3890" t="s">
        <v>7609</v>
      </c>
      <c r="H3890" s="1">
        <v>45772</v>
      </c>
      <c r="I3890" t="s">
        <v>654</v>
      </c>
      <c r="J3890" t="s">
        <v>294</v>
      </c>
      <c r="K3890" t="s">
        <v>1</v>
      </c>
      <c r="L3890" t="s">
        <v>28</v>
      </c>
      <c r="M3890" t="s">
        <v>7747</v>
      </c>
      <c r="N3890">
        <v>1</v>
      </c>
      <c r="O3890" t="s">
        <v>294</v>
      </c>
      <c r="P3890">
        <v>1</v>
      </c>
    </row>
    <row r="3891" spans="1:16" x14ac:dyDescent="0.35">
      <c r="A3891" t="s">
        <v>7610</v>
      </c>
      <c r="B3891" t="s">
        <v>2831</v>
      </c>
      <c r="C3891" t="s">
        <v>1558</v>
      </c>
      <c r="D3891" t="s">
        <v>478</v>
      </c>
      <c r="E3891" t="s">
        <v>1397</v>
      </c>
      <c r="F3891" t="s">
        <v>7611</v>
      </c>
      <c r="H3891" s="1">
        <v>45772</v>
      </c>
      <c r="I3891" t="s">
        <v>654</v>
      </c>
      <c r="J3891" t="s">
        <v>294</v>
      </c>
      <c r="K3891" t="s">
        <v>1</v>
      </c>
      <c r="L3891" t="s">
        <v>28</v>
      </c>
      <c r="M3891" t="s">
        <v>7747</v>
      </c>
      <c r="N3891">
        <v>1</v>
      </c>
      <c r="O3891" t="s">
        <v>294</v>
      </c>
      <c r="P3891">
        <v>1</v>
      </c>
    </row>
    <row r="3892" spans="1:16" x14ac:dyDescent="0.35">
      <c r="A3892" t="s">
        <v>7610</v>
      </c>
      <c r="B3892" t="s">
        <v>1831</v>
      </c>
      <c r="C3892" t="s">
        <v>1402</v>
      </c>
      <c r="D3892" t="s">
        <v>478</v>
      </c>
      <c r="E3892" t="s">
        <v>1397</v>
      </c>
      <c r="F3892" t="s">
        <v>7612</v>
      </c>
      <c r="H3892" s="1">
        <v>45772</v>
      </c>
      <c r="I3892" t="s">
        <v>654</v>
      </c>
      <c r="J3892" t="s">
        <v>294</v>
      </c>
      <c r="K3892" t="s">
        <v>1</v>
      </c>
      <c r="L3892" t="s">
        <v>28</v>
      </c>
      <c r="M3892" t="s">
        <v>7747</v>
      </c>
      <c r="N3892">
        <v>1</v>
      </c>
      <c r="O3892" t="s">
        <v>294</v>
      </c>
      <c r="P3892">
        <v>1</v>
      </c>
    </row>
    <row r="3893" spans="1:16" x14ac:dyDescent="0.35">
      <c r="A3893" t="s">
        <v>7613</v>
      </c>
      <c r="B3893" t="s">
        <v>2042</v>
      </c>
      <c r="C3893" t="s">
        <v>1558</v>
      </c>
      <c r="D3893" t="s">
        <v>478</v>
      </c>
      <c r="E3893" t="s">
        <v>1397</v>
      </c>
      <c r="F3893" t="s">
        <v>7614</v>
      </c>
      <c r="H3893" s="1">
        <v>45772</v>
      </c>
      <c r="I3893" t="s">
        <v>654</v>
      </c>
      <c r="J3893" t="s">
        <v>294</v>
      </c>
      <c r="K3893" t="s">
        <v>1</v>
      </c>
      <c r="L3893" t="s">
        <v>28</v>
      </c>
      <c r="M3893" t="s">
        <v>7747</v>
      </c>
      <c r="N3893">
        <v>1</v>
      </c>
      <c r="O3893" t="s">
        <v>294</v>
      </c>
      <c r="P3893">
        <v>1</v>
      </c>
    </row>
    <row r="3894" spans="1:16" x14ac:dyDescent="0.35">
      <c r="A3894" t="s">
        <v>7615</v>
      </c>
      <c r="B3894" t="s">
        <v>7616</v>
      </c>
      <c r="C3894" t="s">
        <v>1402</v>
      </c>
      <c r="D3894" t="s">
        <v>478</v>
      </c>
      <c r="E3894" t="s">
        <v>1397</v>
      </c>
      <c r="F3894" t="s">
        <v>7617</v>
      </c>
      <c r="H3894" s="1">
        <v>45772</v>
      </c>
      <c r="I3894" t="s">
        <v>654</v>
      </c>
      <c r="J3894" t="s">
        <v>294</v>
      </c>
      <c r="K3894" t="s">
        <v>1</v>
      </c>
      <c r="L3894" t="s">
        <v>28</v>
      </c>
      <c r="M3894" t="s">
        <v>7747</v>
      </c>
      <c r="N3894">
        <v>1</v>
      </c>
      <c r="O3894" t="s">
        <v>294</v>
      </c>
      <c r="P3894">
        <v>1</v>
      </c>
    </row>
    <row r="3895" spans="1:16" x14ac:dyDescent="0.35">
      <c r="A3895" t="s">
        <v>7618</v>
      </c>
      <c r="B3895" t="s">
        <v>2330</v>
      </c>
      <c r="C3895" t="s">
        <v>1558</v>
      </c>
      <c r="D3895" t="s">
        <v>478</v>
      </c>
      <c r="E3895" t="s">
        <v>1397</v>
      </c>
      <c r="F3895" t="s">
        <v>7619</v>
      </c>
      <c r="H3895" s="1">
        <v>45772</v>
      </c>
      <c r="I3895" t="s">
        <v>654</v>
      </c>
      <c r="J3895" t="s">
        <v>294</v>
      </c>
      <c r="K3895" t="s">
        <v>1</v>
      </c>
      <c r="L3895" t="s">
        <v>28</v>
      </c>
      <c r="M3895" t="s">
        <v>7747</v>
      </c>
      <c r="N3895">
        <v>1</v>
      </c>
      <c r="O3895" t="s">
        <v>294</v>
      </c>
      <c r="P3895">
        <v>1</v>
      </c>
    </row>
    <row r="3896" spans="1:16" x14ac:dyDescent="0.35">
      <c r="A3896" t="s">
        <v>7620</v>
      </c>
      <c r="B3896" t="s">
        <v>7621</v>
      </c>
      <c r="C3896" t="s">
        <v>1558</v>
      </c>
      <c r="D3896" t="s">
        <v>478</v>
      </c>
      <c r="E3896" t="s">
        <v>1397</v>
      </c>
      <c r="F3896" t="s">
        <v>7622</v>
      </c>
      <c r="H3896" s="1">
        <v>45772</v>
      </c>
      <c r="I3896" t="s">
        <v>654</v>
      </c>
      <c r="J3896" t="s">
        <v>294</v>
      </c>
      <c r="K3896" t="s">
        <v>1</v>
      </c>
      <c r="L3896" t="s">
        <v>28</v>
      </c>
      <c r="M3896" t="s">
        <v>7747</v>
      </c>
      <c r="N3896">
        <v>1</v>
      </c>
      <c r="O3896" t="s">
        <v>294</v>
      </c>
      <c r="P3896">
        <v>1</v>
      </c>
    </row>
    <row r="3897" spans="1:16" x14ac:dyDescent="0.35">
      <c r="A3897" t="s">
        <v>7623</v>
      </c>
      <c r="B3897" t="s">
        <v>2249</v>
      </c>
      <c r="C3897" t="s">
        <v>1402</v>
      </c>
      <c r="D3897" t="s">
        <v>478</v>
      </c>
      <c r="E3897" t="s">
        <v>1397</v>
      </c>
      <c r="F3897" t="s">
        <v>7624</v>
      </c>
      <c r="H3897" s="1">
        <v>45772</v>
      </c>
      <c r="I3897" t="s">
        <v>654</v>
      </c>
      <c r="J3897" t="s">
        <v>294</v>
      </c>
      <c r="K3897" t="s">
        <v>1</v>
      </c>
      <c r="L3897" t="s">
        <v>28</v>
      </c>
      <c r="M3897" t="s">
        <v>7747</v>
      </c>
      <c r="N3897">
        <v>1</v>
      </c>
      <c r="O3897" t="s">
        <v>294</v>
      </c>
      <c r="P3897">
        <v>1</v>
      </c>
    </row>
    <row r="3898" spans="1:16" x14ac:dyDescent="0.35">
      <c r="A3898" t="s">
        <v>7625</v>
      </c>
      <c r="B3898" t="s">
        <v>7626</v>
      </c>
      <c r="C3898" t="s">
        <v>1558</v>
      </c>
      <c r="D3898" t="s">
        <v>478</v>
      </c>
      <c r="E3898" t="s">
        <v>1397</v>
      </c>
      <c r="F3898" t="s">
        <v>7627</v>
      </c>
      <c r="H3898" s="1">
        <v>45772</v>
      </c>
      <c r="I3898" t="s">
        <v>654</v>
      </c>
      <c r="J3898" t="s">
        <v>294</v>
      </c>
      <c r="K3898" t="s">
        <v>1</v>
      </c>
      <c r="L3898" t="s">
        <v>28</v>
      </c>
      <c r="M3898" t="s">
        <v>7747</v>
      </c>
      <c r="N3898">
        <v>1</v>
      </c>
      <c r="O3898" t="s">
        <v>294</v>
      </c>
      <c r="P3898">
        <v>1</v>
      </c>
    </row>
    <row r="3899" spans="1:16" x14ac:dyDescent="0.35">
      <c r="A3899" t="s">
        <v>7628</v>
      </c>
      <c r="B3899" t="s">
        <v>7629</v>
      </c>
      <c r="C3899" t="s">
        <v>1558</v>
      </c>
      <c r="D3899" t="s">
        <v>478</v>
      </c>
      <c r="E3899" t="s">
        <v>1397</v>
      </c>
      <c r="F3899" t="s">
        <v>7630</v>
      </c>
      <c r="H3899" s="1">
        <v>45772</v>
      </c>
      <c r="I3899" t="s">
        <v>654</v>
      </c>
      <c r="J3899" t="s">
        <v>294</v>
      </c>
      <c r="K3899" t="s">
        <v>1</v>
      </c>
      <c r="L3899" t="s">
        <v>28</v>
      </c>
      <c r="M3899" t="s">
        <v>7747</v>
      </c>
      <c r="N3899">
        <v>1</v>
      </c>
      <c r="O3899" t="s">
        <v>294</v>
      </c>
      <c r="P3899">
        <v>1</v>
      </c>
    </row>
    <row r="3900" spans="1:16" x14ac:dyDescent="0.35">
      <c r="A3900" t="s">
        <v>2621</v>
      </c>
      <c r="B3900" t="s">
        <v>1939</v>
      </c>
      <c r="C3900" t="s">
        <v>1402</v>
      </c>
      <c r="D3900" t="s">
        <v>478</v>
      </c>
      <c r="E3900" t="s">
        <v>1397</v>
      </c>
      <c r="F3900" t="s">
        <v>7631</v>
      </c>
      <c r="H3900" s="1">
        <v>45772</v>
      </c>
      <c r="I3900" t="s">
        <v>654</v>
      </c>
      <c r="J3900" t="s">
        <v>294</v>
      </c>
      <c r="K3900" t="s">
        <v>1</v>
      </c>
      <c r="L3900" t="s">
        <v>28</v>
      </c>
      <c r="M3900" t="s">
        <v>7747</v>
      </c>
      <c r="N3900">
        <v>1</v>
      </c>
      <c r="O3900" t="s">
        <v>294</v>
      </c>
      <c r="P3900">
        <v>1</v>
      </c>
    </row>
    <row r="3901" spans="1:16" x14ac:dyDescent="0.35">
      <c r="A3901" t="s">
        <v>7632</v>
      </c>
      <c r="B3901" t="s">
        <v>7633</v>
      </c>
      <c r="C3901" t="s">
        <v>1558</v>
      </c>
      <c r="D3901" t="s">
        <v>478</v>
      </c>
      <c r="E3901" t="s">
        <v>1397</v>
      </c>
      <c r="F3901" t="s">
        <v>7634</v>
      </c>
      <c r="H3901" s="1">
        <v>45772</v>
      </c>
      <c r="I3901" t="s">
        <v>654</v>
      </c>
      <c r="J3901" t="s">
        <v>294</v>
      </c>
      <c r="K3901" t="s">
        <v>1</v>
      </c>
      <c r="L3901" t="s">
        <v>28</v>
      </c>
      <c r="M3901" t="s">
        <v>7747</v>
      </c>
      <c r="N3901">
        <v>1</v>
      </c>
      <c r="O3901" t="s">
        <v>294</v>
      </c>
      <c r="P3901">
        <v>1</v>
      </c>
    </row>
    <row r="3902" spans="1:16" x14ac:dyDescent="0.35">
      <c r="A3902" t="s">
        <v>7635</v>
      </c>
      <c r="B3902" t="s">
        <v>7636</v>
      </c>
      <c r="C3902" t="s">
        <v>1402</v>
      </c>
      <c r="D3902" t="s">
        <v>478</v>
      </c>
      <c r="E3902" t="s">
        <v>1397</v>
      </c>
      <c r="F3902" t="s">
        <v>7637</v>
      </c>
      <c r="H3902" s="1">
        <v>45772</v>
      </c>
      <c r="I3902" t="s">
        <v>654</v>
      </c>
      <c r="J3902" t="s">
        <v>294</v>
      </c>
      <c r="K3902" t="s">
        <v>1</v>
      </c>
      <c r="L3902" t="s">
        <v>28</v>
      </c>
      <c r="M3902" t="s">
        <v>7747</v>
      </c>
      <c r="N3902">
        <v>1</v>
      </c>
      <c r="O3902" t="s">
        <v>294</v>
      </c>
      <c r="P3902">
        <v>1</v>
      </c>
    </row>
    <row r="3903" spans="1:16" x14ac:dyDescent="0.35">
      <c r="A3903" t="s">
        <v>7635</v>
      </c>
      <c r="B3903" t="s">
        <v>2920</v>
      </c>
      <c r="C3903" t="s">
        <v>1402</v>
      </c>
      <c r="D3903" t="s">
        <v>478</v>
      </c>
      <c r="E3903" t="s">
        <v>1397</v>
      </c>
      <c r="F3903" t="s">
        <v>7638</v>
      </c>
      <c r="H3903" s="1">
        <v>45772</v>
      </c>
      <c r="I3903" t="s">
        <v>654</v>
      </c>
      <c r="J3903" t="s">
        <v>294</v>
      </c>
      <c r="K3903" t="s">
        <v>1</v>
      </c>
      <c r="L3903" t="s">
        <v>28</v>
      </c>
      <c r="M3903" t="s">
        <v>7747</v>
      </c>
      <c r="N3903">
        <v>1</v>
      </c>
      <c r="O3903" t="s">
        <v>294</v>
      </c>
      <c r="P3903">
        <v>1</v>
      </c>
    </row>
    <row r="3904" spans="1:16" x14ac:dyDescent="0.35">
      <c r="A3904" t="s">
        <v>7639</v>
      </c>
      <c r="B3904" t="s">
        <v>7640</v>
      </c>
      <c r="C3904" t="s">
        <v>1558</v>
      </c>
      <c r="D3904" t="s">
        <v>478</v>
      </c>
      <c r="E3904" t="s">
        <v>1397</v>
      </c>
      <c r="F3904" t="s">
        <v>7641</v>
      </c>
      <c r="H3904" s="1">
        <v>45772</v>
      </c>
      <c r="I3904" t="s">
        <v>654</v>
      </c>
      <c r="J3904" t="s">
        <v>294</v>
      </c>
      <c r="K3904" t="s">
        <v>1</v>
      </c>
      <c r="L3904" t="s">
        <v>28</v>
      </c>
      <c r="M3904" t="s">
        <v>7747</v>
      </c>
      <c r="N3904">
        <v>1</v>
      </c>
      <c r="O3904" t="s">
        <v>294</v>
      </c>
      <c r="P3904">
        <v>1</v>
      </c>
    </row>
    <row r="3905" spans="1:16" x14ac:dyDescent="0.35">
      <c r="A3905" t="s">
        <v>7642</v>
      </c>
      <c r="B3905" t="s">
        <v>1939</v>
      </c>
      <c r="C3905" t="s">
        <v>1402</v>
      </c>
      <c r="D3905" t="s">
        <v>478</v>
      </c>
      <c r="E3905" t="s">
        <v>1397</v>
      </c>
      <c r="F3905" t="s">
        <v>7643</v>
      </c>
      <c r="H3905" s="1">
        <v>45772</v>
      </c>
      <c r="I3905" t="s">
        <v>654</v>
      </c>
      <c r="J3905" t="s">
        <v>294</v>
      </c>
      <c r="K3905" t="s">
        <v>1</v>
      </c>
      <c r="L3905" t="s">
        <v>28</v>
      </c>
      <c r="M3905" t="s">
        <v>7747</v>
      </c>
      <c r="N3905">
        <v>1</v>
      </c>
      <c r="O3905" t="s">
        <v>294</v>
      </c>
      <c r="P3905">
        <v>1</v>
      </c>
    </row>
    <row r="3906" spans="1:16" x14ac:dyDescent="0.35">
      <c r="A3906" t="s">
        <v>7644</v>
      </c>
      <c r="B3906" t="s">
        <v>7645</v>
      </c>
      <c r="C3906" t="s">
        <v>1558</v>
      </c>
      <c r="D3906" t="s">
        <v>478</v>
      </c>
      <c r="E3906" t="s">
        <v>1397</v>
      </c>
      <c r="F3906" t="s">
        <v>7646</v>
      </c>
      <c r="H3906" s="1">
        <v>45772</v>
      </c>
      <c r="I3906" t="s">
        <v>654</v>
      </c>
      <c r="J3906" t="s">
        <v>294</v>
      </c>
      <c r="K3906" t="s">
        <v>1</v>
      </c>
      <c r="L3906" t="s">
        <v>28</v>
      </c>
      <c r="M3906" t="s">
        <v>7747</v>
      </c>
      <c r="N3906">
        <v>1</v>
      </c>
      <c r="O3906" t="s">
        <v>294</v>
      </c>
      <c r="P3906">
        <v>1</v>
      </c>
    </row>
    <row r="3907" spans="1:16" x14ac:dyDescent="0.35">
      <c r="A3907" t="s">
        <v>7647</v>
      </c>
      <c r="B3907" t="s">
        <v>1990</v>
      </c>
      <c r="C3907" t="s">
        <v>1558</v>
      </c>
      <c r="D3907" t="s">
        <v>478</v>
      </c>
      <c r="E3907" t="s">
        <v>1397</v>
      </c>
      <c r="F3907" t="s">
        <v>7648</v>
      </c>
      <c r="H3907" s="1">
        <v>45772</v>
      </c>
      <c r="I3907" t="s">
        <v>654</v>
      </c>
      <c r="J3907" t="s">
        <v>294</v>
      </c>
      <c r="K3907" t="s">
        <v>1</v>
      </c>
      <c r="L3907" t="s">
        <v>28</v>
      </c>
      <c r="M3907" t="s">
        <v>7747</v>
      </c>
      <c r="N3907">
        <v>1</v>
      </c>
      <c r="O3907" t="s">
        <v>294</v>
      </c>
      <c r="P3907">
        <v>1</v>
      </c>
    </row>
    <row r="3908" spans="1:16" x14ac:dyDescent="0.35">
      <c r="A3908" t="s">
        <v>7647</v>
      </c>
      <c r="B3908" t="s">
        <v>1551</v>
      </c>
      <c r="C3908" t="s">
        <v>1402</v>
      </c>
      <c r="D3908" t="s">
        <v>478</v>
      </c>
      <c r="E3908" t="s">
        <v>1397</v>
      </c>
      <c r="F3908" t="s">
        <v>7649</v>
      </c>
      <c r="H3908" s="1">
        <v>45772</v>
      </c>
      <c r="I3908" t="s">
        <v>654</v>
      </c>
      <c r="J3908" t="s">
        <v>294</v>
      </c>
      <c r="K3908" t="s">
        <v>1</v>
      </c>
      <c r="L3908" t="s">
        <v>28</v>
      </c>
      <c r="M3908" t="s">
        <v>7747</v>
      </c>
      <c r="N3908">
        <v>1</v>
      </c>
      <c r="O3908" t="s">
        <v>294</v>
      </c>
      <c r="P3908">
        <v>1</v>
      </c>
    </row>
    <row r="3909" spans="1:16" x14ac:dyDescent="0.35">
      <c r="A3909" t="s">
        <v>7647</v>
      </c>
      <c r="B3909" t="s">
        <v>1418</v>
      </c>
      <c r="C3909" t="s">
        <v>1402</v>
      </c>
      <c r="D3909" t="s">
        <v>478</v>
      </c>
      <c r="E3909" t="s">
        <v>1397</v>
      </c>
      <c r="F3909" t="s">
        <v>7650</v>
      </c>
      <c r="H3909" s="1">
        <v>45772</v>
      </c>
      <c r="I3909" t="s">
        <v>654</v>
      </c>
      <c r="J3909" t="s">
        <v>294</v>
      </c>
      <c r="K3909" t="s">
        <v>1</v>
      </c>
      <c r="L3909" t="s">
        <v>28</v>
      </c>
      <c r="M3909" t="s">
        <v>7747</v>
      </c>
      <c r="N3909">
        <v>1</v>
      </c>
      <c r="O3909" t="s">
        <v>294</v>
      </c>
      <c r="P3909">
        <v>1</v>
      </c>
    </row>
    <row r="3910" spans="1:16" x14ac:dyDescent="0.35">
      <c r="A3910" t="s">
        <v>7651</v>
      </c>
      <c r="B3910" t="s">
        <v>2117</v>
      </c>
      <c r="C3910" t="s">
        <v>1402</v>
      </c>
      <c r="D3910" t="s">
        <v>478</v>
      </c>
      <c r="E3910" t="s">
        <v>1397</v>
      </c>
      <c r="F3910" t="s">
        <v>7652</v>
      </c>
      <c r="H3910" s="1">
        <v>45772</v>
      </c>
      <c r="I3910" t="s">
        <v>654</v>
      </c>
      <c r="J3910" t="s">
        <v>294</v>
      </c>
      <c r="K3910" t="s">
        <v>1</v>
      </c>
      <c r="L3910" t="s">
        <v>28</v>
      </c>
      <c r="M3910" t="s">
        <v>7747</v>
      </c>
      <c r="N3910">
        <v>1</v>
      </c>
      <c r="O3910" t="s">
        <v>294</v>
      </c>
      <c r="P3910">
        <v>1</v>
      </c>
    </row>
    <row r="3911" spans="1:16" x14ac:dyDescent="0.35">
      <c r="A3911" t="s">
        <v>7653</v>
      </c>
      <c r="B3911" t="s">
        <v>2134</v>
      </c>
      <c r="C3911" t="s">
        <v>1402</v>
      </c>
      <c r="D3911" t="s">
        <v>478</v>
      </c>
      <c r="E3911" t="s">
        <v>1397</v>
      </c>
      <c r="F3911" t="s">
        <v>7654</v>
      </c>
      <c r="H3911" s="1">
        <v>45772</v>
      </c>
      <c r="I3911" t="s">
        <v>654</v>
      </c>
      <c r="J3911" t="s">
        <v>294</v>
      </c>
      <c r="K3911" t="s">
        <v>1</v>
      </c>
      <c r="L3911" t="s">
        <v>28</v>
      </c>
      <c r="M3911" t="s">
        <v>7747</v>
      </c>
      <c r="N3911">
        <v>1</v>
      </c>
      <c r="O3911" t="s">
        <v>294</v>
      </c>
      <c r="P3911">
        <v>1</v>
      </c>
    </row>
    <row r="3912" spans="1:16" x14ac:dyDescent="0.35">
      <c r="A3912" t="s">
        <v>7653</v>
      </c>
      <c r="B3912" t="s">
        <v>3568</v>
      </c>
      <c r="C3912" t="s">
        <v>1558</v>
      </c>
      <c r="D3912" t="s">
        <v>478</v>
      </c>
      <c r="E3912" t="s">
        <v>1397</v>
      </c>
      <c r="F3912" t="s">
        <v>7655</v>
      </c>
      <c r="H3912" s="1">
        <v>45772</v>
      </c>
      <c r="I3912" t="s">
        <v>654</v>
      </c>
      <c r="J3912" t="s">
        <v>294</v>
      </c>
      <c r="K3912" t="s">
        <v>1</v>
      </c>
      <c r="L3912" t="s">
        <v>28</v>
      </c>
      <c r="M3912" t="s">
        <v>7747</v>
      </c>
      <c r="N3912">
        <v>1</v>
      </c>
      <c r="O3912" t="s">
        <v>294</v>
      </c>
      <c r="P3912">
        <v>1</v>
      </c>
    </row>
    <row r="3913" spans="1:16" x14ac:dyDescent="0.35">
      <c r="A3913" t="s">
        <v>7653</v>
      </c>
      <c r="B3913" t="s">
        <v>2523</v>
      </c>
      <c r="C3913" t="s">
        <v>1402</v>
      </c>
      <c r="D3913" t="s">
        <v>478</v>
      </c>
      <c r="E3913" t="s">
        <v>1397</v>
      </c>
      <c r="F3913" t="s">
        <v>7656</v>
      </c>
      <c r="H3913" s="1">
        <v>45772</v>
      </c>
      <c r="I3913" t="s">
        <v>654</v>
      </c>
      <c r="J3913" t="s">
        <v>294</v>
      </c>
      <c r="K3913" t="s">
        <v>1</v>
      </c>
      <c r="L3913" t="s">
        <v>28</v>
      </c>
      <c r="M3913" t="s">
        <v>7747</v>
      </c>
      <c r="N3913">
        <v>1</v>
      </c>
      <c r="O3913" t="s">
        <v>294</v>
      </c>
      <c r="P3913">
        <v>1</v>
      </c>
    </row>
    <row r="3914" spans="1:16" x14ac:dyDescent="0.35">
      <c r="A3914" t="s">
        <v>7653</v>
      </c>
      <c r="B3914" t="s">
        <v>2271</v>
      </c>
      <c r="C3914" t="s">
        <v>1558</v>
      </c>
      <c r="D3914" t="s">
        <v>478</v>
      </c>
      <c r="E3914" t="s">
        <v>1397</v>
      </c>
      <c r="F3914" t="s">
        <v>7657</v>
      </c>
      <c r="H3914" s="1">
        <v>45772</v>
      </c>
      <c r="I3914" t="s">
        <v>654</v>
      </c>
      <c r="J3914" t="s">
        <v>294</v>
      </c>
      <c r="K3914" t="s">
        <v>1</v>
      </c>
      <c r="L3914" t="s">
        <v>28</v>
      </c>
      <c r="M3914" t="s">
        <v>7747</v>
      </c>
      <c r="N3914">
        <v>1</v>
      </c>
      <c r="O3914" t="s">
        <v>294</v>
      </c>
      <c r="P3914">
        <v>1</v>
      </c>
    </row>
    <row r="3915" spans="1:16" x14ac:dyDescent="0.35">
      <c r="A3915" t="s">
        <v>5261</v>
      </c>
      <c r="B3915" t="s">
        <v>3877</v>
      </c>
      <c r="C3915" t="s">
        <v>1558</v>
      </c>
      <c r="D3915" t="s">
        <v>478</v>
      </c>
      <c r="E3915" t="s">
        <v>1397</v>
      </c>
      <c r="F3915" t="s">
        <v>7658</v>
      </c>
      <c r="H3915" s="1">
        <v>45772</v>
      </c>
      <c r="I3915" t="s">
        <v>654</v>
      </c>
      <c r="J3915" t="s">
        <v>294</v>
      </c>
      <c r="K3915" t="s">
        <v>1</v>
      </c>
      <c r="L3915" t="s">
        <v>28</v>
      </c>
      <c r="M3915" t="s">
        <v>7747</v>
      </c>
      <c r="N3915">
        <v>1</v>
      </c>
      <c r="O3915" t="s">
        <v>294</v>
      </c>
      <c r="P3915">
        <v>1</v>
      </c>
    </row>
    <row r="3916" spans="1:16" x14ac:dyDescent="0.35">
      <c r="A3916" t="s">
        <v>5261</v>
      </c>
      <c r="B3916" t="s">
        <v>7659</v>
      </c>
      <c r="C3916" t="s">
        <v>1558</v>
      </c>
      <c r="D3916" t="s">
        <v>478</v>
      </c>
      <c r="E3916" t="s">
        <v>1397</v>
      </c>
      <c r="F3916" t="s">
        <v>7660</v>
      </c>
      <c r="H3916" s="1">
        <v>45772</v>
      </c>
      <c r="I3916" t="s">
        <v>654</v>
      </c>
      <c r="J3916" t="s">
        <v>294</v>
      </c>
      <c r="K3916" t="s">
        <v>1</v>
      </c>
      <c r="L3916" t="s">
        <v>28</v>
      </c>
      <c r="M3916" t="s">
        <v>7747</v>
      </c>
      <c r="N3916">
        <v>1</v>
      </c>
      <c r="O3916" t="s">
        <v>294</v>
      </c>
      <c r="P3916">
        <v>1</v>
      </c>
    </row>
    <row r="3917" spans="1:16" x14ac:dyDescent="0.35">
      <c r="A3917" t="s">
        <v>7661</v>
      </c>
      <c r="B3917" t="s">
        <v>7662</v>
      </c>
      <c r="C3917" t="s">
        <v>1558</v>
      </c>
      <c r="D3917" t="s">
        <v>478</v>
      </c>
      <c r="E3917" t="s">
        <v>1397</v>
      </c>
      <c r="F3917" t="s">
        <v>7663</v>
      </c>
      <c r="H3917" s="1">
        <v>45772</v>
      </c>
      <c r="I3917" t="s">
        <v>654</v>
      </c>
      <c r="J3917" t="s">
        <v>294</v>
      </c>
      <c r="K3917" t="s">
        <v>1</v>
      </c>
      <c r="L3917" t="s">
        <v>28</v>
      </c>
      <c r="M3917" t="s">
        <v>7747</v>
      </c>
      <c r="N3917">
        <v>1</v>
      </c>
      <c r="O3917" t="s">
        <v>294</v>
      </c>
      <c r="P3917">
        <v>1</v>
      </c>
    </row>
    <row r="3918" spans="1:16" x14ac:dyDescent="0.35">
      <c r="A3918" t="s">
        <v>7664</v>
      </c>
      <c r="B3918" t="s">
        <v>3874</v>
      </c>
      <c r="C3918" t="s">
        <v>1558</v>
      </c>
      <c r="D3918" t="s">
        <v>478</v>
      </c>
      <c r="E3918" t="s">
        <v>1397</v>
      </c>
      <c r="F3918" t="s">
        <v>7665</v>
      </c>
      <c r="H3918" s="1">
        <v>45772</v>
      </c>
      <c r="I3918" t="s">
        <v>654</v>
      </c>
      <c r="J3918" t="s">
        <v>294</v>
      </c>
      <c r="K3918" t="s">
        <v>1</v>
      </c>
      <c r="L3918" t="s">
        <v>28</v>
      </c>
      <c r="M3918" t="s">
        <v>7747</v>
      </c>
      <c r="N3918">
        <v>1</v>
      </c>
      <c r="O3918" t="s">
        <v>294</v>
      </c>
      <c r="P3918">
        <v>1</v>
      </c>
    </row>
    <row r="3919" spans="1:16" x14ac:dyDescent="0.35">
      <c r="A3919" t="s">
        <v>7666</v>
      </c>
      <c r="B3919" t="s">
        <v>1719</v>
      </c>
      <c r="C3919" t="s">
        <v>1558</v>
      </c>
      <c r="D3919" t="s">
        <v>478</v>
      </c>
      <c r="E3919" t="s">
        <v>1397</v>
      </c>
      <c r="F3919" t="s">
        <v>7667</v>
      </c>
      <c r="H3919" s="1">
        <v>45772</v>
      </c>
      <c r="I3919" t="s">
        <v>654</v>
      </c>
      <c r="J3919" t="s">
        <v>294</v>
      </c>
      <c r="K3919" t="s">
        <v>1</v>
      </c>
      <c r="L3919" t="s">
        <v>28</v>
      </c>
      <c r="M3919" t="s">
        <v>7747</v>
      </c>
      <c r="N3919">
        <v>1</v>
      </c>
      <c r="O3919" t="s">
        <v>294</v>
      </c>
      <c r="P3919">
        <v>1</v>
      </c>
    </row>
    <row r="3920" spans="1:16" x14ac:dyDescent="0.35">
      <c r="A3920" t="s">
        <v>7668</v>
      </c>
      <c r="B3920" t="s">
        <v>1435</v>
      </c>
      <c r="C3920" t="s">
        <v>1558</v>
      </c>
      <c r="D3920" t="s">
        <v>478</v>
      </c>
      <c r="E3920" t="s">
        <v>1397</v>
      </c>
      <c r="F3920" t="s">
        <v>7669</v>
      </c>
      <c r="H3920" s="1">
        <v>45772</v>
      </c>
      <c r="I3920" t="s">
        <v>654</v>
      </c>
      <c r="J3920" t="s">
        <v>294</v>
      </c>
      <c r="K3920" t="s">
        <v>1</v>
      </c>
      <c r="L3920" t="s">
        <v>28</v>
      </c>
      <c r="M3920" t="s">
        <v>7747</v>
      </c>
      <c r="N3920">
        <v>1</v>
      </c>
      <c r="O3920" t="s">
        <v>294</v>
      </c>
      <c r="P3920">
        <v>1</v>
      </c>
    </row>
    <row r="3921" spans="1:16" x14ac:dyDescent="0.35">
      <c r="A3921" t="s">
        <v>7670</v>
      </c>
      <c r="B3921" t="s">
        <v>7671</v>
      </c>
      <c r="C3921" t="s">
        <v>1402</v>
      </c>
      <c r="D3921" t="s">
        <v>478</v>
      </c>
      <c r="E3921" t="s">
        <v>1397</v>
      </c>
      <c r="F3921" t="s">
        <v>7672</v>
      </c>
      <c r="H3921" s="1">
        <v>45772</v>
      </c>
      <c r="I3921" t="s">
        <v>654</v>
      </c>
      <c r="J3921" t="s">
        <v>294</v>
      </c>
      <c r="K3921" t="s">
        <v>1</v>
      </c>
      <c r="L3921" t="s">
        <v>28</v>
      </c>
      <c r="M3921" t="s">
        <v>7747</v>
      </c>
      <c r="N3921">
        <v>1</v>
      </c>
      <c r="O3921" t="s">
        <v>294</v>
      </c>
      <c r="P3921">
        <v>1</v>
      </c>
    </row>
    <row r="3922" spans="1:16" x14ac:dyDescent="0.35">
      <c r="A3922" t="s">
        <v>2184</v>
      </c>
      <c r="B3922" t="s">
        <v>7673</v>
      </c>
      <c r="C3922" t="s">
        <v>1402</v>
      </c>
      <c r="D3922" t="s">
        <v>478</v>
      </c>
      <c r="E3922" t="s">
        <v>1397</v>
      </c>
      <c r="F3922" t="s">
        <v>7674</v>
      </c>
      <c r="G3922" t="s">
        <v>7675</v>
      </c>
      <c r="H3922" s="1">
        <v>45772</v>
      </c>
      <c r="I3922" t="s">
        <v>654</v>
      </c>
      <c r="J3922" t="s">
        <v>294</v>
      </c>
      <c r="K3922" t="s">
        <v>1</v>
      </c>
      <c r="L3922" t="s">
        <v>28</v>
      </c>
      <c r="M3922" t="s">
        <v>7747</v>
      </c>
      <c r="N3922">
        <v>1</v>
      </c>
      <c r="O3922" t="s">
        <v>294</v>
      </c>
      <c r="P3922">
        <v>1</v>
      </c>
    </row>
    <row r="3923" spans="1:16" x14ac:dyDescent="0.35">
      <c r="A3923" t="s">
        <v>7676</v>
      </c>
      <c r="B3923" t="s">
        <v>7677</v>
      </c>
      <c r="C3923" t="s">
        <v>1558</v>
      </c>
      <c r="D3923" t="s">
        <v>478</v>
      </c>
      <c r="E3923" t="s">
        <v>1397</v>
      </c>
      <c r="F3923" t="s">
        <v>7678</v>
      </c>
      <c r="H3923" s="1">
        <v>45772</v>
      </c>
      <c r="I3923" t="s">
        <v>654</v>
      </c>
      <c r="J3923" t="s">
        <v>294</v>
      </c>
      <c r="K3923" t="s">
        <v>1</v>
      </c>
      <c r="L3923" t="s">
        <v>28</v>
      </c>
      <c r="M3923" t="s">
        <v>7747</v>
      </c>
      <c r="N3923">
        <v>1</v>
      </c>
      <c r="O3923" t="s">
        <v>294</v>
      </c>
      <c r="P3923">
        <v>1</v>
      </c>
    </row>
    <row r="3924" spans="1:16" x14ac:dyDescent="0.35">
      <c r="A3924" t="s">
        <v>7679</v>
      </c>
      <c r="B3924" t="s">
        <v>7680</v>
      </c>
      <c r="C3924" t="s">
        <v>1472</v>
      </c>
      <c r="D3924" t="s">
        <v>478</v>
      </c>
      <c r="E3924" t="s">
        <v>1512</v>
      </c>
      <c r="G3924" t="s">
        <v>7681</v>
      </c>
      <c r="H3924" s="1">
        <v>45772</v>
      </c>
      <c r="I3924" t="s">
        <v>654</v>
      </c>
      <c r="J3924" t="s">
        <v>294</v>
      </c>
      <c r="K3924" t="s">
        <v>1</v>
      </c>
      <c r="L3924" t="s">
        <v>28</v>
      </c>
      <c r="M3924" t="s">
        <v>1472</v>
      </c>
      <c r="N3924">
        <v>1</v>
      </c>
      <c r="O3924" t="s">
        <v>294</v>
      </c>
      <c r="P3924">
        <v>1</v>
      </c>
    </row>
    <row r="3925" spans="1:16" x14ac:dyDescent="0.35">
      <c r="A3925" t="s">
        <v>7679</v>
      </c>
      <c r="B3925" t="s">
        <v>7682</v>
      </c>
      <c r="C3925" t="s">
        <v>1558</v>
      </c>
      <c r="D3925" t="s">
        <v>478</v>
      </c>
      <c r="E3925" t="s">
        <v>1397</v>
      </c>
      <c r="F3925" t="s">
        <v>7683</v>
      </c>
      <c r="H3925" s="1">
        <v>45772</v>
      </c>
      <c r="I3925" t="s">
        <v>654</v>
      </c>
      <c r="J3925" t="s">
        <v>294</v>
      </c>
      <c r="K3925" t="s">
        <v>1</v>
      </c>
      <c r="L3925" t="s">
        <v>28</v>
      </c>
      <c r="M3925" t="s">
        <v>7747</v>
      </c>
      <c r="N3925">
        <v>1</v>
      </c>
      <c r="O3925" t="s">
        <v>294</v>
      </c>
      <c r="P3925">
        <v>1</v>
      </c>
    </row>
    <row r="3926" spans="1:16" x14ac:dyDescent="0.35">
      <c r="A3926" t="s">
        <v>7679</v>
      </c>
      <c r="B3926" t="s">
        <v>1699</v>
      </c>
      <c r="C3926" t="s">
        <v>1402</v>
      </c>
      <c r="D3926" t="s">
        <v>478</v>
      </c>
      <c r="E3926" t="s">
        <v>1397</v>
      </c>
      <c r="F3926" t="s">
        <v>7684</v>
      </c>
      <c r="H3926" s="1">
        <v>45772</v>
      </c>
      <c r="I3926" t="s">
        <v>654</v>
      </c>
      <c r="J3926" t="s">
        <v>294</v>
      </c>
      <c r="K3926" t="s">
        <v>1</v>
      </c>
      <c r="L3926" t="s">
        <v>28</v>
      </c>
      <c r="M3926" t="s">
        <v>7747</v>
      </c>
      <c r="N3926">
        <v>1</v>
      </c>
      <c r="O3926" t="s">
        <v>294</v>
      </c>
      <c r="P3926">
        <v>1</v>
      </c>
    </row>
    <row r="3927" spans="1:16" x14ac:dyDescent="0.35">
      <c r="A3927" t="s">
        <v>7679</v>
      </c>
      <c r="B3927" t="s">
        <v>2814</v>
      </c>
      <c r="C3927" t="s">
        <v>1402</v>
      </c>
      <c r="D3927" t="s">
        <v>478</v>
      </c>
      <c r="E3927" t="s">
        <v>1397</v>
      </c>
      <c r="F3927" t="s">
        <v>7685</v>
      </c>
      <c r="H3927" s="1">
        <v>45772</v>
      </c>
      <c r="I3927" t="s">
        <v>654</v>
      </c>
      <c r="J3927" t="s">
        <v>294</v>
      </c>
      <c r="K3927" t="s">
        <v>1</v>
      </c>
      <c r="L3927" t="s">
        <v>28</v>
      </c>
      <c r="M3927" t="s">
        <v>7747</v>
      </c>
      <c r="N3927">
        <v>1</v>
      </c>
      <c r="O3927" t="s">
        <v>294</v>
      </c>
      <c r="P3927">
        <v>1</v>
      </c>
    </row>
    <row r="3928" spans="1:16" x14ac:dyDescent="0.35">
      <c r="A3928" t="s">
        <v>7679</v>
      </c>
      <c r="B3928" t="s">
        <v>7686</v>
      </c>
      <c r="C3928" t="s">
        <v>1402</v>
      </c>
      <c r="D3928" t="s">
        <v>478</v>
      </c>
      <c r="E3928" t="s">
        <v>1397</v>
      </c>
      <c r="F3928" t="s">
        <v>7687</v>
      </c>
      <c r="H3928" s="1">
        <v>45772</v>
      </c>
      <c r="I3928" t="s">
        <v>654</v>
      </c>
      <c r="J3928" t="s">
        <v>294</v>
      </c>
      <c r="K3928" t="s">
        <v>1</v>
      </c>
      <c r="L3928" t="s">
        <v>28</v>
      </c>
      <c r="M3928" t="s">
        <v>7747</v>
      </c>
      <c r="N3928">
        <v>1</v>
      </c>
      <c r="O3928" t="s">
        <v>294</v>
      </c>
      <c r="P3928">
        <v>1</v>
      </c>
    </row>
    <row r="3929" spans="1:16" x14ac:dyDescent="0.35">
      <c r="A3929" t="s">
        <v>7688</v>
      </c>
      <c r="B3929" t="s">
        <v>1911</v>
      </c>
      <c r="C3929" t="s">
        <v>1558</v>
      </c>
      <c r="D3929" t="s">
        <v>478</v>
      </c>
      <c r="E3929" t="s">
        <v>1397</v>
      </c>
      <c r="F3929" t="s">
        <v>7689</v>
      </c>
      <c r="G3929" t="s">
        <v>7675</v>
      </c>
      <c r="H3929" s="1">
        <v>45772</v>
      </c>
      <c r="I3929" t="s">
        <v>654</v>
      </c>
      <c r="J3929" t="s">
        <v>294</v>
      </c>
      <c r="K3929" t="s">
        <v>1</v>
      </c>
      <c r="L3929" t="s">
        <v>28</v>
      </c>
      <c r="M3929" t="s">
        <v>7747</v>
      </c>
      <c r="N3929">
        <v>1</v>
      </c>
      <c r="O3929" t="s">
        <v>294</v>
      </c>
      <c r="P3929">
        <v>1</v>
      </c>
    </row>
    <row r="3930" spans="1:16" x14ac:dyDescent="0.35">
      <c r="A3930" t="s">
        <v>7690</v>
      </c>
      <c r="B3930" t="s">
        <v>2179</v>
      </c>
      <c r="C3930" t="s">
        <v>1558</v>
      </c>
      <c r="D3930" t="s">
        <v>478</v>
      </c>
      <c r="E3930" t="s">
        <v>1397</v>
      </c>
      <c r="F3930" t="s">
        <v>7691</v>
      </c>
      <c r="H3930" s="1">
        <v>45772</v>
      </c>
      <c r="I3930" t="s">
        <v>654</v>
      </c>
      <c r="J3930" t="s">
        <v>294</v>
      </c>
      <c r="K3930" t="s">
        <v>1</v>
      </c>
      <c r="L3930" t="s">
        <v>28</v>
      </c>
      <c r="M3930" t="s">
        <v>7747</v>
      </c>
      <c r="N3930">
        <v>1</v>
      </c>
      <c r="O3930" t="s">
        <v>294</v>
      </c>
      <c r="P3930">
        <v>1</v>
      </c>
    </row>
    <row r="3931" spans="1:16" x14ac:dyDescent="0.35">
      <c r="A3931" t="s">
        <v>5286</v>
      </c>
      <c r="B3931" t="s">
        <v>4865</v>
      </c>
      <c r="C3931" t="s">
        <v>1402</v>
      </c>
      <c r="D3931" t="s">
        <v>478</v>
      </c>
      <c r="E3931" t="s">
        <v>1397</v>
      </c>
      <c r="F3931" t="s">
        <v>7692</v>
      </c>
      <c r="G3931" t="s">
        <v>7675</v>
      </c>
      <c r="H3931" s="1">
        <v>45772</v>
      </c>
      <c r="I3931" t="s">
        <v>654</v>
      </c>
      <c r="J3931" t="s">
        <v>294</v>
      </c>
      <c r="K3931" t="s">
        <v>1</v>
      </c>
      <c r="L3931" t="s">
        <v>28</v>
      </c>
      <c r="M3931" t="s">
        <v>7747</v>
      </c>
      <c r="N3931">
        <v>1</v>
      </c>
      <c r="O3931" t="s">
        <v>294</v>
      </c>
      <c r="P3931">
        <v>1</v>
      </c>
    </row>
    <row r="3932" spans="1:16" x14ac:dyDescent="0.35">
      <c r="A3932" t="s">
        <v>5286</v>
      </c>
      <c r="B3932" t="s">
        <v>7693</v>
      </c>
      <c r="C3932" t="s">
        <v>1472</v>
      </c>
      <c r="D3932" t="s">
        <v>478</v>
      </c>
      <c r="E3932" t="s">
        <v>1512</v>
      </c>
      <c r="G3932" t="s">
        <v>7675</v>
      </c>
      <c r="H3932" s="1">
        <v>45772</v>
      </c>
      <c r="I3932" t="s">
        <v>654</v>
      </c>
      <c r="J3932" t="s">
        <v>294</v>
      </c>
      <c r="K3932" t="s">
        <v>1</v>
      </c>
      <c r="L3932" t="s">
        <v>28</v>
      </c>
      <c r="M3932" t="s">
        <v>1472</v>
      </c>
      <c r="N3932">
        <v>1</v>
      </c>
      <c r="O3932" t="s">
        <v>294</v>
      </c>
      <c r="P3932">
        <v>1</v>
      </c>
    </row>
    <row r="3933" spans="1:16" x14ac:dyDescent="0.35">
      <c r="A3933" t="s">
        <v>7694</v>
      </c>
      <c r="B3933" t="s">
        <v>3032</v>
      </c>
      <c r="C3933" t="s">
        <v>3117</v>
      </c>
      <c r="D3933" t="s">
        <v>1526</v>
      </c>
      <c r="E3933" t="s">
        <v>1397</v>
      </c>
      <c r="F3933" t="s">
        <v>7695</v>
      </c>
      <c r="H3933" s="1">
        <v>45772</v>
      </c>
      <c r="I3933" t="s">
        <v>654</v>
      </c>
      <c r="J3933" t="s">
        <v>294</v>
      </c>
      <c r="K3933" t="s">
        <v>1</v>
      </c>
      <c r="L3933" t="s">
        <v>28</v>
      </c>
      <c r="M3933" t="s">
        <v>7747</v>
      </c>
      <c r="N3933">
        <v>1</v>
      </c>
      <c r="O3933" t="s">
        <v>294</v>
      </c>
      <c r="P3933">
        <v>1</v>
      </c>
    </row>
    <row r="3934" spans="1:16" x14ac:dyDescent="0.35">
      <c r="A3934" t="s">
        <v>7696</v>
      </c>
      <c r="B3934" t="s">
        <v>1492</v>
      </c>
      <c r="C3934" t="s">
        <v>1402</v>
      </c>
      <c r="D3934" t="s">
        <v>478</v>
      </c>
      <c r="E3934" t="s">
        <v>1397</v>
      </c>
      <c r="F3934" t="s">
        <v>7697</v>
      </c>
      <c r="H3934" s="1">
        <v>45772</v>
      </c>
      <c r="I3934" t="s">
        <v>654</v>
      </c>
      <c r="J3934" t="s">
        <v>294</v>
      </c>
      <c r="K3934" t="s">
        <v>1</v>
      </c>
      <c r="L3934" t="s">
        <v>28</v>
      </c>
      <c r="M3934" t="s">
        <v>7747</v>
      </c>
      <c r="N3934">
        <v>1</v>
      </c>
      <c r="O3934" t="s">
        <v>294</v>
      </c>
      <c r="P3934">
        <v>1</v>
      </c>
    </row>
    <row r="3935" spans="1:16" x14ac:dyDescent="0.35">
      <c r="A3935" t="s">
        <v>7698</v>
      </c>
      <c r="B3935" t="s">
        <v>7699</v>
      </c>
      <c r="C3935" t="s">
        <v>1558</v>
      </c>
      <c r="D3935" t="s">
        <v>478</v>
      </c>
      <c r="E3935" t="s">
        <v>1397</v>
      </c>
      <c r="F3935" t="s">
        <v>7700</v>
      </c>
      <c r="H3935" s="1">
        <v>45772</v>
      </c>
      <c r="I3935" t="s">
        <v>654</v>
      </c>
      <c r="J3935" t="s">
        <v>294</v>
      </c>
      <c r="K3935" t="s">
        <v>1</v>
      </c>
      <c r="L3935" t="s">
        <v>28</v>
      </c>
      <c r="M3935" t="s">
        <v>7747</v>
      </c>
      <c r="N3935">
        <v>1</v>
      </c>
      <c r="O3935" t="s">
        <v>294</v>
      </c>
      <c r="P3935">
        <v>1</v>
      </c>
    </row>
    <row r="3936" spans="1:16" x14ac:dyDescent="0.35">
      <c r="A3936" t="s">
        <v>7701</v>
      </c>
      <c r="B3936" t="s">
        <v>7702</v>
      </c>
      <c r="C3936" t="s">
        <v>1402</v>
      </c>
      <c r="D3936" t="s">
        <v>478</v>
      </c>
      <c r="E3936" t="s">
        <v>1397</v>
      </c>
      <c r="F3936" t="s">
        <v>7703</v>
      </c>
      <c r="H3936" s="1">
        <v>45772</v>
      </c>
      <c r="I3936" t="s">
        <v>654</v>
      </c>
      <c r="J3936" t="s">
        <v>294</v>
      </c>
      <c r="K3936" t="s">
        <v>1</v>
      </c>
      <c r="L3936" t="s">
        <v>28</v>
      </c>
      <c r="M3936" t="s">
        <v>7747</v>
      </c>
      <c r="N3936">
        <v>1</v>
      </c>
      <c r="O3936" t="s">
        <v>294</v>
      </c>
      <c r="P3936">
        <v>1</v>
      </c>
    </row>
    <row r="3937" spans="1:16" x14ac:dyDescent="0.35">
      <c r="A3937" t="s">
        <v>5296</v>
      </c>
      <c r="B3937" t="s">
        <v>7704</v>
      </c>
      <c r="C3937" t="s">
        <v>1402</v>
      </c>
      <c r="D3937" t="s">
        <v>478</v>
      </c>
      <c r="E3937" t="s">
        <v>1397</v>
      </c>
      <c r="F3937" t="s">
        <v>7705</v>
      </c>
      <c r="H3937" s="1">
        <v>45772</v>
      </c>
      <c r="I3937" t="s">
        <v>654</v>
      </c>
      <c r="J3937" t="s">
        <v>294</v>
      </c>
      <c r="K3937" t="s">
        <v>1</v>
      </c>
      <c r="L3937" t="s">
        <v>28</v>
      </c>
      <c r="M3937" t="s">
        <v>7747</v>
      </c>
      <c r="N3937">
        <v>1</v>
      </c>
      <c r="O3937" t="s">
        <v>294</v>
      </c>
      <c r="P3937">
        <v>1</v>
      </c>
    </row>
    <row r="3938" spans="1:16" x14ac:dyDescent="0.35">
      <c r="A3938" t="s">
        <v>5296</v>
      </c>
      <c r="B3938" t="s">
        <v>7706</v>
      </c>
      <c r="C3938" t="s">
        <v>1402</v>
      </c>
      <c r="D3938" t="s">
        <v>478</v>
      </c>
      <c r="E3938" t="s">
        <v>1397</v>
      </c>
      <c r="F3938" t="s">
        <v>7707</v>
      </c>
      <c r="H3938" s="1">
        <v>45772</v>
      </c>
      <c r="I3938" t="s">
        <v>654</v>
      </c>
      <c r="J3938" t="s">
        <v>294</v>
      </c>
      <c r="K3938" t="s">
        <v>1</v>
      </c>
      <c r="L3938" t="s">
        <v>28</v>
      </c>
      <c r="M3938" t="s">
        <v>7747</v>
      </c>
      <c r="N3938">
        <v>1</v>
      </c>
      <c r="O3938" t="s">
        <v>294</v>
      </c>
      <c r="P3938">
        <v>1</v>
      </c>
    </row>
    <row r="3939" spans="1:16" x14ac:dyDescent="0.35">
      <c r="A3939" t="s">
        <v>7708</v>
      </c>
      <c r="B3939" t="s">
        <v>2177</v>
      </c>
      <c r="C3939" t="s">
        <v>1402</v>
      </c>
      <c r="D3939" t="s">
        <v>478</v>
      </c>
      <c r="E3939" t="s">
        <v>1397</v>
      </c>
      <c r="F3939" t="s">
        <v>7709</v>
      </c>
      <c r="H3939" s="1">
        <v>45772</v>
      </c>
      <c r="I3939" t="s">
        <v>654</v>
      </c>
      <c r="J3939" t="s">
        <v>294</v>
      </c>
      <c r="K3939" t="s">
        <v>1</v>
      </c>
      <c r="L3939" t="s">
        <v>28</v>
      </c>
      <c r="M3939" t="s">
        <v>7747</v>
      </c>
      <c r="N3939">
        <v>1</v>
      </c>
      <c r="O3939" t="s">
        <v>294</v>
      </c>
      <c r="P3939">
        <v>1</v>
      </c>
    </row>
    <row r="3940" spans="1:16" x14ac:dyDescent="0.35">
      <c r="A3940" t="s">
        <v>7708</v>
      </c>
      <c r="B3940" t="s">
        <v>6847</v>
      </c>
      <c r="C3940" t="s">
        <v>1402</v>
      </c>
      <c r="D3940" t="s">
        <v>478</v>
      </c>
      <c r="E3940" t="s">
        <v>1397</v>
      </c>
      <c r="F3940" t="s">
        <v>7710</v>
      </c>
      <c r="H3940" s="1">
        <v>45772</v>
      </c>
      <c r="I3940" t="s">
        <v>654</v>
      </c>
      <c r="J3940" t="s">
        <v>294</v>
      </c>
      <c r="K3940" t="s">
        <v>1</v>
      </c>
      <c r="L3940" t="s">
        <v>28</v>
      </c>
      <c r="M3940" t="s">
        <v>7747</v>
      </c>
      <c r="N3940">
        <v>1</v>
      </c>
      <c r="O3940" t="s">
        <v>294</v>
      </c>
      <c r="P3940">
        <v>1</v>
      </c>
    </row>
    <row r="3941" spans="1:16" x14ac:dyDescent="0.35">
      <c r="A3941" t="s">
        <v>7711</v>
      </c>
      <c r="B3941" t="s">
        <v>7712</v>
      </c>
      <c r="C3941" t="s">
        <v>1402</v>
      </c>
      <c r="D3941" t="s">
        <v>478</v>
      </c>
      <c r="E3941" t="s">
        <v>1397</v>
      </c>
      <c r="F3941" t="s">
        <v>7713</v>
      </c>
      <c r="H3941" s="1">
        <v>45772</v>
      </c>
      <c r="I3941" t="s">
        <v>654</v>
      </c>
      <c r="J3941" t="s">
        <v>294</v>
      </c>
      <c r="K3941" t="s">
        <v>1</v>
      </c>
      <c r="L3941" t="s">
        <v>28</v>
      </c>
      <c r="M3941" t="s">
        <v>7747</v>
      </c>
      <c r="N3941">
        <v>1</v>
      </c>
      <c r="O3941" t="s">
        <v>294</v>
      </c>
      <c r="P3941">
        <v>1</v>
      </c>
    </row>
    <row r="3942" spans="1:16" x14ac:dyDescent="0.35">
      <c r="A3942" t="s">
        <v>7711</v>
      </c>
      <c r="B3942" t="s">
        <v>3902</v>
      </c>
      <c r="C3942" t="s">
        <v>1402</v>
      </c>
      <c r="D3942" t="s">
        <v>478</v>
      </c>
      <c r="E3942" t="s">
        <v>1397</v>
      </c>
      <c r="F3942" t="s">
        <v>7714</v>
      </c>
      <c r="H3942" s="1">
        <v>45772</v>
      </c>
      <c r="I3942" t="s">
        <v>654</v>
      </c>
      <c r="J3942" t="s">
        <v>294</v>
      </c>
      <c r="K3942" t="s">
        <v>1</v>
      </c>
      <c r="L3942" t="s">
        <v>28</v>
      </c>
      <c r="M3942" t="s">
        <v>7747</v>
      </c>
      <c r="N3942">
        <v>1</v>
      </c>
      <c r="O3942" t="s">
        <v>294</v>
      </c>
      <c r="P3942">
        <v>1</v>
      </c>
    </row>
    <row r="3943" spans="1:16" x14ac:dyDescent="0.35">
      <c r="A3943" t="s">
        <v>7711</v>
      </c>
      <c r="B3943" t="s">
        <v>7715</v>
      </c>
      <c r="C3943" t="s">
        <v>1472</v>
      </c>
      <c r="D3943" t="s">
        <v>478</v>
      </c>
      <c r="E3943" t="s">
        <v>1397</v>
      </c>
      <c r="G3943" t="s">
        <v>7716</v>
      </c>
      <c r="H3943" s="1">
        <v>45772</v>
      </c>
      <c r="I3943" t="s">
        <v>654</v>
      </c>
      <c r="J3943" t="s">
        <v>294</v>
      </c>
      <c r="K3943" t="s">
        <v>1</v>
      </c>
      <c r="L3943" t="s">
        <v>28</v>
      </c>
      <c r="M3943" t="s">
        <v>1472</v>
      </c>
      <c r="N3943">
        <v>1</v>
      </c>
      <c r="O3943" t="s">
        <v>294</v>
      </c>
      <c r="P3943">
        <v>1</v>
      </c>
    </row>
    <row r="3944" spans="1:16" x14ac:dyDescent="0.35">
      <c r="A3944" t="s">
        <v>7717</v>
      </c>
      <c r="B3944" t="s">
        <v>1608</v>
      </c>
      <c r="C3944" t="s">
        <v>1402</v>
      </c>
      <c r="D3944" t="s">
        <v>478</v>
      </c>
      <c r="E3944" t="s">
        <v>1397</v>
      </c>
      <c r="F3944" t="s">
        <v>7718</v>
      </c>
      <c r="H3944" s="1">
        <v>45772</v>
      </c>
      <c r="I3944" t="s">
        <v>654</v>
      </c>
      <c r="J3944" t="s">
        <v>294</v>
      </c>
      <c r="K3944" t="s">
        <v>1</v>
      </c>
      <c r="L3944" t="s">
        <v>28</v>
      </c>
      <c r="M3944" t="s">
        <v>7747</v>
      </c>
      <c r="N3944">
        <v>1</v>
      </c>
      <c r="O3944" t="s">
        <v>294</v>
      </c>
      <c r="P3944">
        <v>1</v>
      </c>
    </row>
    <row r="3945" spans="1:16" x14ac:dyDescent="0.35">
      <c r="A3945" t="s">
        <v>7717</v>
      </c>
      <c r="B3945" t="s">
        <v>7719</v>
      </c>
      <c r="C3945" t="s">
        <v>1472</v>
      </c>
      <c r="D3945" t="s">
        <v>478</v>
      </c>
      <c r="E3945" t="s">
        <v>1512</v>
      </c>
      <c r="G3945" t="s">
        <v>7720</v>
      </c>
      <c r="H3945" s="1">
        <v>45772</v>
      </c>
      <c r="I3945" t="s">
        <v>654</v>
      </c>
      <c r="J3945" t="s">
        <v>294</v>
      </c>
      <c r="K3945" t="s">
        <v>1</v>
      </c>
      <c r="L3945" t="s">
        <v>28</v>
      </c>
      <c r="M3945" t="s">
        <v>1472</v>
      </c>
      <c r="N3945">
        <v>1</v>
      </c>
      <c r="O3945" t="s">
        <v>294</v>
      </c>
      <c r="P3945">
        <v>1</v>
      </c>
    </row>
    <row r="3946" spans="1:16" x14ac:dyDescent="0.35">
      <c r="A3946" t="s">
        <v>7717</v>
      </c>
      <c r="B3946" t="s">
        <v>7721</v>
      </c>
      <c r="C3946" t="s">
        <v>1472</v>
      </c>
      <c r="D3946" t="s">
        <v>478</v>
      </c>
      <c r="E3946" t="s">
        <v>1512</v>
      </c>
      <c r="G3946" t="s">
        <v>7722</v>
      </c>
      <c r="H3946" s="1">
        <v>45772</v>
      </c>
      <c r="I3946" t="s">
        <v>654</v>
      </c>
      <c r="J3946" t="s">
        <v>294</v>
      </c>
      <c r="K3946" t="s">
        <v>1</v>
      </c>
      <c r="L3946" t="s">
        <v>28</v>
      </c>
      <c r="M3946" t="s">
        <v>1472</v>
      </c>
      <c r="N3946">
        <v>1</v>
      </c>
      <c r="O3946" t="s">
        <v>294</v>
      </c>
      <c r="P3946">
        <v>1</v>
      </c>
    </row>
    <row r="3947" spans="1:16" x14ac:dyDescent="0.35">
      <c r="A3947" t="s">
        <v>7723</v>
      </c>
      <c r="B3947" t="s">
        <v>3089</v>
      </c>
      <c r="C3947" t="s">
        <v>1558</v>
      </c>
      <c r="D3947" t="s">
        <v>478</v>
      </c>
      <c r="E3947" t="s">
        <v>1397</v>
      </c>
      <c r="F3947" t="s">
        <v>7724</v>
      </c>
      <c r="H3947" s="1">
        <v>45772</v>
      </c>
      <c r="I3947" t="s">
        <v>654</v>
      </c>
      <c r="J3947" t="s">
        <v>294</v>
      </c>
      <c r="K3947" t="s">
        <v>1</v>
      </c>
      <c r="L3947" t="s">
        <v>28</v>
      </c>
      <c r="M3947" t="s">
        <v>7747</v>
      </c>
      <c r="N3947">
        <v>1</v>
      </c>
      <c r="O3947" t="s">
        <v>294</v>
      </c>
      <c r="P3947">
        <v>1</v>
      </c>
    </row>
    <row r="3948" spans="1:16" x14ac:dyDescent="0.35">
      <c r="A3948" t="s">
        <v>7725</v>
      </c>
      <c r="B3948" t="s">
        <v>7726</v>
      </c>
      <c r="D3948" t="s">
        <v>478</v>
      </c>
      <c r="E3948" t="s">
        <v>1397</v>
      </c>
      <c r="F3948" t="s">
        <v>7727</v>
      </c>
      <c r="H3948" s="1">
        <v>45772</v>
      </c>
      <c r="I3948" t="s">
        <v>654</v>
      </c>
      <c r="J3948" t="s">
        <v>294</v>
      </c>
      <c r="K3948" t="s">
        <v>1</v>
      </c>
      <c r="L3948" t="s">
        <v>28</v>
      </c>
      <c r="M3948" t="s">
        <v>7747</v>
      </c>
      <c r="N3948">
        <v>1</v>
      </c>
      <c r="O3948" t="s">
        <v>294</v>
      </c>
      <c r="P3948">
        <v>1</v>
      </c>
    </row>
    <row r="3949" spans="1:16" x14ac:dyDescent="0.35">
      <c r="A3949" t="s">
        <v>4062</v>
      </c>
      <c r="B3949" t="s">
        <v>2330</v>
      </c>
      <c r="C3949" t="s">
        <v>1558</v>
      </c>
      <c r="D3949" t="s">
        <v>478</v>
      </c>
      <c r="E3949" t="s">
        <v>1397</v>
      </c>
      <c r="F3949" t="s">
        <v>7728</v>
      </c>
      <c r="H3949" s="1">
        <v>45772</v>
      </c>
      <c r="I3949" t="s">
        <v>654</v>
      </c>
      <c r="J3949" t="s">
        <v>294</v>
      </c>
      <c r="K3949" t="s">
        <v>1</v>
      </c>
      <c r="L3949" t="s">
        <v>28</v>
      </c>
      <c r="M3949" t="s">
        <v>7747</v>
      </c>
      <c r="N3949">
        <v>1</v>
      </c>
      <c r="O3949" t="s">
        <v>294</v>
      </c>
      <c r="P3949">
        <v>1</v>
      </c>
    </row>
    <row r="3950" spans="1:16" x14ac:dyDescent="0.35">
      <c r="A3950" t="s">
        <v>7729</v>
      </c>
      <c r="B3950" t="s">
        <v>1485</v>
      </c>
      <c r="C3950" t="s">
        <v>1558</v>
      </c>
      <c r="D3950" t="s">
        <v>478</v>
      </c>
      <c r="E3950" t="s">
        <v>1397</v>
      </c>
      <c r="F3950" t="s">
        <v>7730</v>
      </c>
      <c r="H3950" s="1">
        <v>45772</v>
      </c>
      <c r="I3950" t="s">
        <v>654</v>
      </c>
      <c r="J3950" t="s">
        <v>294</v>
      </c>
      <c r="K3950" t="s">
        <v>1</v>
      </c>
      <c r="L3950" t="s">
        <v>28</v>
      </c>
      <c r="M3950" t="s">
        <v>7747</v>
      </c>
      <c r="N3950">
        <v>1</v>
      </c>
      <c r="O3950" t="s">
        <v>294</v>
      </c>
      <c r="P3950">
        <v>1</v>
      </c>
    </row>
    <row r="3951" spans="1:16" x14ac:dyDescent="0.35">
      <c r="A3951" t="s">
        <v>7731</v>
      </c>
      <c r="B3951" t="s">
        <v>7732</v>
      </c>
      <c r="C3951" t="s">
        <v>1558</v>
      </c>
      <c r="D3951" t="s">
        <v>478</v>
      </c>
      <c r="E3951" t="s">
        <v>1397</v>
      </c>
      <c r="F3951" t="s">
        <v>7733</v>
      </c>
      <c r="H3951" s="1">
        <v>45772</v>
      </c>
      <c r="I3951" t="s">
        <v>654</v>
      </c>
      <c r="J3951" t="s">
        <v>294</v>
      </c>
      <c r="K3951" t="s">
        <v>1</v>
      </c>
      <c r="L3951" t="s">
        <v>28</v>
      </c>
      <c r="M3951" t="s">
        <v>7747</v>
      </c>
      <c r="N3951">
        <v>1</v>
      </c>
      <c r="O3951" t="s">
        <v>294</v>
      </c>
      <c r="P3951">
        <v>1</v>
      </c>
    </row>
    <row r="3952" spans="1:16" x14ac:dyDescent="0.35">
      <c r="A3952" t="s">
        <v>7734</v>
      </c>
      <c r="B3952" t="s">
        <v>7735</v>
      </c>
      <c r="C3952" t="s">
        <v>1402</v>
      </c>
      <c r="D3952" t="s">
        <v>478</v>
      </c>
      <c r="E3952" t="s">
        <v>1397</v>
      </c>
      <c r="F3952" t="s">
        <v>7736</v>
      </c>
      <c r="H3952" s="1">
        <v>45772</v>
      </c>
      <c r="I3952" t="s">
        <v>654</v>
      </c>
      <c r="J3952" t="s">
        <v>294</v>
      </c>
      <c r="K3952" t="s">
        <v>1</v>
      </c>
      <c r="L3952" t="s">
        <v>28</v>
      </c>
      <c r="M3952" t="s">
        <v>7747</v>
      </c>
      <c r="N3952">
        <v>1</v>
      </c>
      <c r="O3952" t="s">
        <v>294</v>
      </c>
      <c r="P3952">
        <v>1</v>
      </c>
    </row>
    <row r="3953" spans="1:16" x14ac:dyDescent="0.35">
      <c r="A3953" t="s">
        <v>7734</v>
      </c>
      <c r="B3953" t="s">
        <v>7737</v>
      </c>
      <c r="C3953" t="s">
        <v>1402</v>
      </c>
      <c r="D3953" t="s">
        <v>478</v>
      </c>
      <c r="E3953" t="s">
        <v>1397</v>
      </c>
      <c r="F3953" t="s">
        <v>7738</v>
      </c>
      <c r="H3953" s="1">
        <v>45772</v>
      </c>
      <c r="I3953" t="s">
        <v>654</v>
      </c>
      <c r="J3953" t="s">
        <v>294</v>
      </c>
      <c r="K3953" t="s">
        <v>1</v>
      </c>
      <c r="L3953" t="s">
        <v>28</v>
      </c>
      <c r="M3953" t="s">
        <v>7747</v>
      </c>
      <c r="N3953">
        <v>1</v>
      </c>
      <c r="O3953" t="s">
        <v>294</v>
      </c>
      <c r="P3953">
        <v>1</v>
      </c>
    </row>
    <row r="3954" spans="1:16" x14ac:dyDescent="0.35">
      <c r="A3954" t="s">
        <v>7734</v>
      </c>
      <c r="B3954" t="s">
        <v>7739</v>
      </c>
      <c r="C3954" t="s">
        <v>1558</v>
      </c>
      <c r="D3954" t="s">
        <v>478</v>
      </c>
      <c r="E3954" t="s">
        <v>1397</v>
      </c>
      <c r="F3954" t="s">
        <v>7740</v>
      </c>
      <c r="H3954" s="1">
        <v>45772</v>
      </c>
      <c r="I3954" t="s">
        <v>654</v>
      </c>
      <c r="J3954" t="s">
        <v>294</v>
      </c>
      <c r="K3954" t="s">
        <v>1</v>
      </c>
      <c r="L3954" t="s">
        <v>28</v>
      </c>
      <c r="M3954" t="s">
        <v>7747</v>
      </c>
      <c r="N3954">
        <v>1</v>
      </c>
      <c r="O3954" t="s">
        <v>294</v>
      </c>
      <c r="P3954">
        <v>1</v>
      </c>
    </row>
    <row r="3955" spans="1:16" x14ac:dyDescent="0.35">
      <c r="A3955" t="s">
        <v>7741</v>
      </c>
      <c r="B3955" t="s">
        <v>1435</v>
      </c>
      <c r="C3955" t="s">
        <v>1558</v>
      </c>
      <c r="D3955" t="s">
        <v>478</v>
      </c>
      <c r="E3955" t="s">
        <v>1397</v>
      </c>
      <c r="F3955" t="s">
        <v>7742</v>
      </c>
      <c r="H3955" s="1">
        <v>45772</v>
      </c>
      <c r="I3955" t="s">
        <v>654</v>
      </c>
      <c r="J3955" t="s">
        <v>294</v>
      </c>
      <c r="K3955" t="s">
        <v>1</v>
      </c>
      <c r="L3955" t="s">
        <v>28</v>
      </c>
      <c r="M3955" t="s">
        <v>7747</v>
      </c>
      <c r="N3955">
        <v>1</v>
      </c>
      <c r="O3955" t="s">
        <v>294</v>
      </c>
      <c r="P3955">
        <v>1</v>
      </c>
    </row>
    <row r="3956" spans="1:16" x14ac:dyDescent="0.35">
      <c r="A3956" t="s">
        <v>7743</v>
      </c>
      <c r="B3956" t="s">
        <v>2480</v>
      </c>
      <c r="C3956" t="s">
        <v>1558</v>
      </c>
      <c r="D3956" t="s">
        <v>478</v>
      </c>
      <c r="E3956" t="s">
        <v>1397</v>
      </c>
      <c r="F3956" t="s">
        <v>7744</v>
      </c>
      <c r="H3956" s="1">
        <v>45772</v>
      </c>
      <c r="I3956" t="s">
        <v>654</v>
      </c>
      <c r="J3956" t="s">
        <v>294</v>
      </c>
      <c r="K3956" t="s">
        <v>1</v>
      </c>
      <c r="L3956" t="s">
        <v>28</v>
      </c>
      <c r="M3956" t="s">
        <v>7747</v>
      </c>
      <c r="N3956">
        <v>1</v>
      </c>
      <c r="O3956" t="s">
        <v>294</v>
      </c>
      <c r="P3956">
        <v>1</v>
      </c>
    </row>
    <row r="3957" spans="1:16" x14ac:dyDescent="0.35">
      <c r="A3957" t="s">
        <v>7745</v>
      </c>
      <c r="B3957" t="s">
        <v>1485</v>
      </c>
      <c r="C3957" t="s">
        <v>1558</v>
      </c>
      <c r="D3957" t="s">
        <v>478</v>
      </c>
      <c r="E3957" t="s">
        <v>1397</v>
      </c>
      <c r="F3957" t="s">
        <v>7746</v>
      </c>
      <c r="G3957" t="s">
        <v>7675</v>
      </c>
      <c r="H3957" s="1">
        <v>45772</v>
      </c>
      <c r="I3957" t="s">
        <v>654</v>
      </c>
      <c r="J3957" t="s">
        <v>294</v>
      </c>
      <c r="K3957" t="s">
        <v>1</v>
      </c>
      <c r="L3957" t="s">
        <v>28</v>
      </c>
      <c r="M3957" t="s">
        <v>7747</v>
      </c>
      <c r="N3957">
        <v>1</v>
      </c>
      <c r="O3957" t="s">
        <v>294</v>
      </c>
      <c r="P3957">
        <v>1</v>
      </c>
    </row>
    <row r="3958" spans="1:16" x14ac:dyDescent="0.35">
      <c r="L3958" t="s">
        <v>28</v>
      </c>
      <c r="M3958" t="s">
        <v>7747</v>
      </c>
      <c r="N3958">
        <v>1</v>
      </c>
      <c r="P3958">
        <v>1</v>
      </c>
    </row>
    <row r="3959" spans="1:16" x14ac:dyDescent="0.35">
      <c r="L3959" t="s">
        <v>28</v>
      </c>
      <c r="M3959" t="s">
        <v>7747</v>
      </c>
      <c r="N3959">
        <v>1</v>
      </c>
      <c r="P3959">
        <v>1</v>
      </c>
    </row>
    <row r="3960" spans="1:16" x14ac:dyDescent="0.35">
      <c r="L3960" t="s">
        <v>28</v>
      </c>
      <c r="M3960" t="s">
        <v>7747</v>
      </c>
      <c r="N3960">
        <v>1</v>
      </c>
      <c r="P3960">
        <v>1</v>
      </c>
    </row>
    <row r="3961" spans="1:16" x14ac:dyDescent="0.35">
      <c r="L3961" t="s">
        <v>28</v>
      </c>
      <c r="M3961" t="s">
        <v>7747</v>
      </c>
      <c r="N3961">
        <v>1</v>
      </c>
      <c r="P3961">
        <v>1</v>
      </c>
    </row>
    <row r="3962" spans="1:16" x14ac:dyDescent="0.35">
      <c r="L3962" t="s">
        <v>28</v>
      </c>
      <c r="M3962" t="s">
        <v>7747</v>
      </c>
      <c r="N3962">
        <v>1</v>
      </c>
      <c r="P3962">
        <v>1</v>
      </c>
    </row>
    <row r="3963" spans="1:16" x14ac:dyDescent="0.35">
      <c r="L3963" t="s">
        <v>28</v>
      </c>
      <c r="M3963" t="s">
        <v>7747</v>
      </c>
      <c r="N3963">
        <v>1</v>
      </c>
      <c r="P3963">
        <v>1</v>
      </c>
    </row>
    <row r="3964" spans="1:16" x14ac:dyDescent="0.35">
      <c r="L3964" t="s">
        <v>28</v>
      </c>
      <c r="M3964" t="s">
        <v>7747</v>
      </c>
      <c r="N3964">
        <v>1</v>
      </c>
      <c r="P3964">
        <v>1</v>
      </c>
    </row>
    <row r="3965" spans="1:16" x14ac:dyDescent="0.35">
      <c r="L3965" t="s">
        <v>28</v>
      </c>
      <c r="M3965" t="s">
        <v>7747</v>
      </c>
      <c r="N3965">
        <v>1</v>
      </c>
      <c r="P3965">
        <v>1</v>
      </c>
    </row>
    <row r="3966" spans="1:16" x14ac:dyDescent="0.35">
      <c r="L3966" t="s">
        <v>28</v>
      </c>
      <c r="M3966" t="s">
        <v>7747</v>
      </c>
      <c r="N3966">
        <v>1</v>
      </c>
      <c r="P3966">
        <v>1</v>
      </c>
    </row>
    <row r="3967" spans="1:16" x14ac:dyDescent="0.35">
      <c r="L3967" t="s">
        <v>28</v>
      </c>
      <c r="M3967" t="s">
        <v>7747</v>
      </c>
      <c r="N3967">
        <v>1</v>
      </c>
      <c r="P3967">
        <v>1</v>
      </c>
    </row>
    <row r="3968" spans="1:16" x14ac:dyDescent="0.35">
      <c r="L3968" t="s">
        <v>28</v>
      </c>
      <c r="M3968" t="s">
        <v>7747</v>
      </c>
      <c r="N3968">
        <v>1</v>
      </c>
      <c r="P3968">
        <v>1</v>
      </c>
    </row>
    <row r="3969" spans="12:16" x14ac:dyDescent="0.35">
      <c r="L3969" t="s">
        <v>28</v>
      </c>
      <c r="M3969" t="s">
        <v>7747</v>
      </c>
      <c r="N3969">
        <v>1</v>
      </c>
      <c r="P3969">
        <v>1</v>
      </c>
    </row>
    <row r="3970" spans="12:16" x14ac:dyDescent="0.35">
      <c r="L3970" t="s">
        <v>28</v>
      </c>
      <c r="M3970" t="s">
        <v>7747</v>
      </c>
      <c r="N3970">
        <v>1</v>
      </c>
      <c r="P3970">
        <v>1</v>
      </c>
    </row>
    <row r="3971" spans="12:16" x14ac:dyDescent="0.35">
      <c r="L3971" t="s">
        <v>28</v>
      </c>
      <c r="M3971" t="s">
        <v>7747</v>
      </c>
      <c r="N3971">
        <v>1</v>
      </c>
      <c r="P3971">
        <v>1</v>
      </c>
    </row>
    <row r="3972" spans="12:16" x14ac:dyDescent="0.35">
      <c r="L3972" t="s">
        <v>28</v>
      </c>
      <c r="M3972" t="s">
        <v>7747</v>
      </c>
      <c r="N3972">
        <v>1</v>
      </c>
      <c r="P3972">
        <v>1</v>
      </c>
    </row>
    <row r="3973" spans="12:16" x14ac:dyDescent="0.35">
      <c r="L3973" t="s">
        <v>28</v>
      </c>
      <c r="M3973" t="s">
        <v>7747</v>
      </c>
      <c r="N3973">
        <v>1</v>
      </c>
      <c r="P3973">
        <v>1</v>
      </c>
    </row>
    <row r="3974" spans="12:16" x14ac:dyDescent="0.35">
      <c r="L3974" t="s">
        <v>28</v>
      </c>
      <c r="M3974" t="s">
        <v>7747</v>
      </c>
      <c r="N3974">
        <v>1</v>
      </c>
      <c r="P3974">
        <v>1</v>
      </c>
    </row>
    <row r="3975" spans="12:16" x14ac:dyDescent="0.35">
      <c r="L3975" t="s">
        <v>28</v>
      </c>
      <c r="M3975" t="s">
        <v>7747</v>
      </c>
      <c r="N3975">
        <v>1</v>
      </c>
      <c r="P3975">
        <v>1</v>
      </c>
    </row>
    <row r="3976" spans="12:16" x14ac:dyDescent="0.35">
      <c r="L3976" t="s">
        <v>28</v>
      </c>
      <c r="M3976" t="s">
        <v>7747</v>
      </c>
      <c r="N3976">
        <v>1</v>
      </c>
      <c r="P3976">
        <v>1</v>
      </c>
    </row>
    <row r="3977" spans="12:16" x14ac:dyDescent="0.35">
      <c r="L3977" t="s">
        <v>28</v>
      </c>
      <c r="M3977" t="s">
        <v>7747</v>
      </c>
      <c r="N3977">
        <v>1</v>
      </c>
      <c r="P3977">
        <v>1</v>
      </c>
    </row>
    <row r="3978" spans="12:16" x14ac:dyDescent="0.35">
      <c r="L3978" t="s">
        <v>28</v>
      </c>
      <c r="M3978" t="s">
        <v>7747</v>
      </c>
      <c r="N3978">
        <v>1</v>
      </c>
      <c r="P3978">
        <v>1</v>
      </c>
    </row>
    <row r="3979" spans="12:16" x14ac:dyDescent="0.35">
      <c r="L3979" t="s">
        <v>28</v>
      </c>
      <c r="M3979" t="s">
        <v>7747</v>
      </c>
      <c r="N3979">
        <v>1</v>
      </c>
      <c r="P3979">
        <v>1</v>
      </c>
    </row>
    <row r="3980" spans="12:16" x14ac:dyDescent="0.35">
      <c r="L3980" t="s">
        <v>28</v>
      </c>
      <c r="M3980" t="s">
        <v>7747</v>
      </c>
      <c r="N3980">
        <v>1</v>
      </c>
      <c r="P3980">
        <v>1</v>
      </c>
    </row>
    <row r="3981" spans="12:16" x14ac:dyDescent="0.35">
      <c r="L3981" t="s">
        <v>28</v>
      </c>
      <c r="M3981" t="s">
        <v>7747</v>
      </c>
      <c r="N3981">
        <v>1</v>
      </c>
      <c r="P3981">
        <v>1</v>
      </c>
    </row>
    <row r="3982" spans="12:16" x14ac:dyDescent="0.35">
      <c r="L3982" t="s">
        <v>28</v>
      </c>
      <c r="M3982" t="s">
        <v>7747</v>
      </c>
      <c r="N3982">
        <v>1</v>
      </c>
      <c r="P3982">
        <v>1</v>
      </c>
    </row>
    <row r="3983" spans="12:16" x14ac:dyDescent="0.35">
      <c r="L3983" t="s">
        <v>28</v>
      </c>
      <c r="M3983" t="s">
        <v>7747</v>
      </c>
      <c r="N3983">
        <v>1</v>
      </c>
      <c r="P3983">
        <v>1</v>
      </c>
    </row>
    <row r="3984" spans="12:16" x14ac:dyDescent="0.35">
      <c r="L3984" t="s">
        <v>28</v>
      </c>
      <c r="M3984" t="s">
        <v>7747</v>
      </c>
      <c r="N3984">
        <v>1</v>
      </c>
      <c r="P3984">
        <v>1</v>
      </c>
    </row>
    <row r="3985" spans="12:16" x14ac:dyDescent="0.35">
      <c r="L3985" t="s">
        <v>28</v>
      </c>
      <c r="M3985" t="s">
        <v>7747</v>
      </c>
      <c r="N3985">
        <v>1</v>
      </c>
      <c r="P3985">
        <v>1</v>
      </c>
    </row>
    <row r="3986" spans="12:16" x14ac:dyDescent="0.35">
      <c r="L3986" t="s">
        <v>28</v>
      </c>
      <c r="M3986" t="s">
        <v>7747</v>
      </c>
      <c r="N3986">
        <v>1</v>
      </c>
      <c r="P3986">
        <v>1</v>
      </c>
    </row>
    <row r="3987" spans="12:16" x14ac:dyDescent="0.35">
      <c r="L3987" t="s">
        <v>28</v>
      </c>
      <c r="M3987" t="s">
        <v>7747</v>
      </c>
      <c r="N3987">
        <v>1</v>
      </c>
      <c r="P3987">
        <v>1</v>
      </c>
    </row>
    <row r="3988" spans="12:16" x14ac:dyDescent="0.35">
      <c r="L3988" t="s">
        <v>28</v>
      </c>
      <c r="M3988" t="s">
        <v>7747</v>
      </c>
      <c r="N3988">
        <v>1</v>
      </c>
      <c r="P3988">
        <v>1</v>
      </c>
    </row>
    <row r="3989" spans="12:16" x14ac:dyDescent="0.35">
      <c r="L3989" t="s">
        <v>28</v>
      </c>
      <c r="M3989" t="s">
        <v>7747</v>
      </c>
      <c r="N3989">
        <v>1</v>
      </c>
      <c r="P3989">
        <v>1</v>
      </c>
    </row>
    <row r="3990" spans="12:16" x14ac:dyDescent="0.35">
      <c r="L3990" t="s">
        <v>28</v>
      </c>
      <c r="M3990" t="s">
        <v>7747</v>
      </c>
      <c r="N3990">
        <v>1</v>
      </c>
      <c r="P3990">
        <v>1</v>
      </c>
    </row>
    <row r="3991" spans="12:16" x14ac:dyDescent="0.35">
      <c r="L3991" t="s">
        <v>28</v>
      </c>
      <c r="M3991" t="s">
        <v>7747</v>
      </c>
      <c r="N3991">
        <v>1</v>
      </c>
      <c r="P3991">
        <v>1</v>
      </c>
    </row>
    <row r="3992" spans="12:16" x14ac:dyDescent="0.35">
      <c r="L3992" t="s">
        <v>28</v>
      </c>
      <c r="M3992" t="s">
        <v>7747</v>
      </c>
      <c r="N3992">
        <v>1</v>
      </c>
      <c r="P3992">
        <v>1</v>
      </c>
    </row>
    <row r="3993" spans="12:16" x14ac:dyDescent="0.35">
      <c r="L3993" t="s">
        <v>28</v>
      </c>
      <c r="M3993" t="s">
        <v>7747</v>
      </c>
      <c r="N3993">
        <v>1</v>
      </c>
      <c r="P3993">
        <v>1</v>
      </c>
    </row>
    <row r="3994" spans="12:16" x14ac:dyDescent="0.35">
      <c r="L3994" t="s">
        <v>28</v>
      </c>
      <c r="M3994" t="s">
        <v>7747</v>
      </c>
      <c r="N3994">
        <v>1</v>
      </c>
      <c r="P3994">
        <v>1</v>
      </c>
    </row>
    <row r="3995" spans="12:16" x14ac:dyDescent="0.35">
      <c r="L3995" t="s">
        <v>28</v>
      </c>
      <c r="M3995" t="s">
        <v>7747</v>
      </c>
      <c r="N3995">
        <v>1</v>
      </c>
      <c r="P3995">
        <v>1</v>
      </c>
    </row>
    <row r="3996" spans="12:16" x14ac:dyDescent="0.35">
      <c r="L3996" t="s">
        <v>28</v>
      </c>
      <c r="M3996" t="s">
        <v>7747</v>
      </c>
      <c r="N3996">
        <v>1</v>
      </c>
      <c r="P3996">
        <v>1</v>
      </c>
    </row>
    <row r="3997" spans="12:16" x14ac:dyDescent="0.35">
      <c r="L3997" t="s">
        <v>28</v>
      </c>
      <c r="M3997" t="s">
        <v>7747</v>
      </c>
      <c r="N3997">
        <v>1</v>
      </c>
      <c r="P3997">
        <v>1</v>
      </c>
    </row>
    <row r="3998" spans="12:16" x14ac:dyDescent="0.35">
      <c r="L3998" t="s">
        <v>28</v>
      </c>
      <c r="M3998" t="s">
        <v>7747</v>
      </c>
      <c r="N3998">
        <v>1</v>
      </c>
      <c r="P3998">
        <v>1</v>
      </c>
    </row>
    <row r="3999" spans="12:16" x14ac:dyDescent="0.35">
      <c r="L3999" t="s">
        <v>28</v>
      </c>
      <c r="M3999" t="s">
        <v>7747</v>
      </c>
      <c r="N3999">
        <v>1</v>
      </c>
      <c r="P3999">
        <v>1</v>
      </c>
    </row>
    <row r="4000" spans="12:16" x14ac:dyDescent="0.35">
      <c r="L4000" t="s">
        <v>28</v>
      </c>
      <c r="M4000" t="s">
        <v>7747</v>
      </c>
      <c r="N4000">
        <v>1</v>
      </c>
      <c r="P4000">
        <v>1</v>
      </c>
    </row>
    <row r="4001" spans="12:16" x14ac:dyDescent="0.35">
      <c r="L4001" t="s">
        <v>28</v>
      </c>
      <c r="M4001" t="s">
        <v>7747</v>
      </c>
      <c r="N4001">
        <v>1</v>
      </c>
      <c r="P4001">
        <v>1</v>
      </c>
    </row>
    <row r="4002" spans="12:16" x14ac:dyDescent="0.35">
      <c r="L4002" t="s">
        <v>28</v>
      </c>
      <c r="M4002" t="s">
        <v>7747</v>
      </c>
      <c r="N4002">
        <v>1</v>
      </c>
      <c r="P4002">
        <v>1</v>
      </c>
    </row>
    <row r="4003" spans="12:16" x14ac:dyDescent="0.35">
      <c r="L4003" t="s">
        <v>28</v>
      </c>
      <c r="M4003" t="s">
        <v>7747</v>
      </c>
      <c r="N4003">
        <v>1</v>
      </c>
      <c r="P4003">
        <v>1</v>
      </c>
    </row>
    <row r="4004" spans="12:16" x14ac:dyDescent="0.35">
      <c r="L4004" t="s">
        <v>28</v>
      </c>
      <c r="M4004" t="s">
        <v>7747</v>
      </c>
      <c r="N4004">
        <v>1</v>
      </c>
      <c r="P4004">
        <v>1</v>
      </c>
    </row>
    <row r="4005" spans="12:16" x14ac:dyDescent="0.35">
      <c r="L4005" t="s">
        <v>28</v>
      </c>
      <c r="M4005" t="s">
        <v>7747</v>
      </c>
      <c r="N4005">
        <v>1</v>
      </c>
      <c r="P4005">
        <v>1</v>
      </c>
    </row>
    <row r="4006" spans="12:16" x14ac:dyDescent="0.35">
      <c r="L4006" t="s">
        <v>28</v>
      </c>
      <c r="M4006" t="s">
        <v>7747</v>
      </c>
      <c r="N4006">
        <v>1</v>
      </c>
      <c r="P4006">
        <v>1</v>
      </c>
    </row>
    <row r="4007" spans="12:16" x14ac:dyDescent="0.35">
      <c r="L4007" t="s">
        <v>28</v>
      </c>
      <c r="M4007" t="s">
        <v>7747</v>
      </c>
      <c r="N4007">
        <v>1</v>
      </c>
      <c r="P4007">
        <v>1</v>
      </c>
    </row>
    <row r="4008" spans="12:16" x14ac:dyDescent="0.35">
      <c r="L4008" t="s">
        <v>28</v>
      </c>
      <c r="M4008" t="s">
        <v>7747</v>
      </c>
      <c r="N4008">
        <v>1</v>
      </c>
      <c r="P4008">
        <v>1</v>
      </c>
    </row>
    <row r="4009" spans="12:16" x14ac:dyDescent="0.35">
      <c r="L4009" t="s">
        <v>28</v>
      </c>
      <c r="M4009" t="s">
        <v>7747</v>
      </c>
      <c r="N4009">
        <v>1</v>
      </c>
      <c r="P4009">
        <v>1</v>
      </c>
    </row>
    <row r="4010" spans="12:16" x14ac:dyDescent="0.35">
      <c r="L4010" t="s">
        <v>28</v>
      </c>
      <c r="M4010" t="s">
        <v>7747</v>
      </c>
      <c r="N4010">
        <v>1</v>
      </c>
      <c r="P4010">
        <v>1</v>
      </c>
    </row>
    <row r="4011" spans="12:16" x14ac:dyDescent="0.35">
      <c r="L4011" t="s">
        <v>28</v>
      </c>
      <c r="M4011" t="s">
        <v>7747</v>
      </c>
      <c r="N4011">
        <v>1</v>
      </c>
      <c r="P4011">
        <v>1</v>
      </c>
    </row>
    <row r="4012" spans="12:16" x14ac:dyDescent="0.35">
      <c r="L4012" t="s">
        <v>28</v>
      </c>
      <c r="M4012" t="s">
        <v>7747</v>
      </c>
      <c r="N4012">
        <v>1</v>
      </c>
      <c r="P4012">
        <v>1</v>
      </c>
    </row>
    <row r="4013" spans="12:16" x14ac:dyDescent="0.35">
      <c r="L4013" t="s">
        <v>28</v>
      </c>
      <c r="M4013" t="s">
        <v>7747</v>
      </c>
      <c r="N4013">
        <v>1</v>
      </c>
      <c r="P4013">
        <v>1</v>
      </c>
    </row>
    <row r="4014" spans="12:16" x14ac:dyDescent="0.35">
      <c r="L4014" t="s">
        <v>28</v>
      </c>
      <c r="M4014" t="s">
        <v>7747</v>
      </c>
      <c r="N4014">
        <v>1</v>
      </c>
      <c r="P4014">
        <v>1</v>
      </c>
    </row>
    <row r="4015" spans="12:16" x14ac:dyDescent="0.35">
      <c r="L4015" t="s">
        <v>28</v>
      </c>
      <c r="M4015" t="s">
        <v>7747</v>
      </c>
      <c r="N4015">
        <v>1</v>
      </c>
      <c r="P4015">
        <v>1</v>
      </c>
    </row>
    <row r="4016" spans="12:16" x14ac:dyDescent="0.35">
      <c r="L4016" t="s">
        <v>28</v>
      </c>
      <c r="M4016" t="s">
        <v>7747</v>
      </c>
      <c r="N4016">
        <v>1</v>
      </c>
      <c r="P4016">
        <v>1</v>
      </c>
    </row>
    <row r="4017" spans="12:16" x14ac:dyDescent="0.35">
      <c r="L4017" t="s">
        <v>28</v>
      </c>
      <c r="M4017" t="s">
        <v>7747</v>
      </c>
      <c r="N4017">
        <v>1</v>
      </c>
      <c r="P4017">
        <v>1</v>
      </c>
    </row>
    <row r="4018" spans="12:16" x14ac:dyDescent="0.35">
      <c r="L4018" t="s">
        <v>28</v>
      </c>
      <c r="M4018" t="s">
        <v>7747</v>
      </c>
      <c r="N4018">
        <v>1</v>
      </c>
      <c r="P4018">
        <v>1</v>
      </c>
    </row>
    <row r="4019" spans="12:16" x14ac:dyDescent="0.35">
      <c r="L4019" t="s">
        <v>28</v>
      </c>
      <c r="M4019" t="s">
        <v>7747</v>
      </c>
      <c r="N4019">
        <v>1</v>
      </c>
      <c r="P4019">
        <v>1</v>
      </c>
    </row>
    <row r="4020" spans="12:16" x14ac:dyDescent="0.35">
      <c r="L4020" t="s">
        <v>28</v>
      </c>
      <c r="M4020" t="s">
        <v>7747</v>
      </c>
      <c r="N4020">
        <v>1</v>
      </c>
      <c r="P4020">
        <v>1</v>
      </c>
    </row>
    <row r="4021" spans="12:16" x14ac:dyDescent="0.35">
      <c r="L4021" t="s">
        <v>28</v>
      </c>
      <c r="M4021" t="s">
        <v>7747</v>
      </c>
      <c r="N4021">
        <v>1</v>
      </c>
      <c r="P4021">
        <v>1</v>
      </c>
    </row>
    <row r="4022" spans="12:16" x14ac:dyDescent="0.35">
      <c r="L4022" t="s">
        <v>28</v>
      </c>
      <c r="M4022" t="s">
        <v>7747</v>
      </c>
      <c r="N4022">
        <v>1</v>
      </c>
      <c r="P4022">
        <v>1</v>
      </c>
    </row>
    <row r="4023" spans="12:16" x14ac:dyDescent="0.35">
      <c r="L4023" t="s">
        <v>28</v>
      </c>
      <c r="M4023" t="s">
        <v>7747</v>
      </c>
      <c r="N4023">
        <v>1</v>
      </c>
      <c r="P4023">
        <v>1</v>
      </c>
    </row>
    <row r="4024" spans="12:16" x14ac:dyDescent="0.35">
      <c r="L4024" t="s">
        <v>28</v>
      </c>
      <c r="M4024" t="s">
        <v>7747</v>
      </c>
      <c r="N4024">
        <v>1</v>
      </c>
      <c r="P4024">
        <v>1</v>
      </c>
    </row>
    <row r="4025" spans="12:16" x14ac:dyDescent="0.35">
      <c r="L4025" t="s">
        <v>28</v>
      </c>
      <c r="M4025" t="s">
        <v>7747</v>
      </c>
      <c r="N4025">
        <v>1</v>
      </c>
      <c r="P4025">
        <v>1</v>
      </c>
    </row>
    <row r="4026" spans="12:16" x14ac:dyDescent="0.35">
      <c r="L4026" t="s">
        <v>28</v>
      </c>
      <c r="M4026" t="s">
        <v>7747</v>
      </c>
      <c r="N4026">
        <v>1</v>
      </c>
      <c r="P4026">
        <v>1</v>
      </c>
    </row>
    <row r="4027" spans="12:16" x14ac:dyDescent="0.35">
      <c r="L4027" t="s">
        <v>28</v>
      </c>
      <c r="M4027" t="s">
        <v>7747</v>
      </c>
      <c r="N4027">
        <v>1</v>
      </c>
      <c r="P4027">
        <v>1</v>
      </c>
    </row>
    <row r="4028" spans="12:16" x14ac:dyDescent="0.35">
      <c r="L4028" t="s">
        <v>28</v>
      </c>
      <c r="M4028" t="s">
        <v>7747</v>
      </c>
      <c r="N4028">
        <v>1</v>
      </c>
      <c r="P4028">
        <v>1</v>
      </c>
    </row>
    <row r="4029" spans="12:16" x14ac:dyDescent="0.35">
      <c r="L4029" t="s">
        <v>28</v>
      </c>
      <c r="M4029" t="s">
        <v>7747</v>
      </c>
      <c r="N4029">
        <v>1</v>
      </c>
      <c r="P4029">
        <v>1</v>
      </c>
    </row>
    <row r="4030" spans="12:16" x14ac:dyDescent="0.35">
      <c r="L4030" t="s">
        <v>28</v>
      </c>
      <c r="M4030" t="s">
        <v>7747</v>
      </c>
      <c r="N4030">
        <v>1</v>
      </c>
      <c r="P4030">
        <v>1</v>
      </c>
    </row>
    <row r="4031" spans="12:16" x14ac:dyDescent="0.35">
      <c r="L4031" t="s">
        <v>28</v>
      </c>
      <c r="M4031" t="s">
        <v>7747</v>
      </c>
      <c r="N4031">
        <v>1</v>
      </c>
      <c r="P4031">
        <v>1</v>
      </c>
    </row>
    <row r="4032" spans="12:16" x14ac:dyDescent="0.35">
      <c r="L4032" t="s">
        <v>28</v>
      </c>
      <c r="M4032" t="s">
        <v>7747</v>
      </c>
      <c r="N4032">
        <v>1</v>
      </c>
      <c r="P4032">
        <v>1</v>
      </c>
    </row>
    <row r="4033" spans="12:16" x14ac:dyDescent="0.35">
      <c r="L4033" t="s">
        <v>28</v>
      </c>
      <c r="M4033" t="s">
        <v>7747</v>
      </c>
      <c r="N4033">
        <v>1</v>
      </c>
      <c r="P4033">
        <v>1</v>
      </c>
    </row>
    <row r="4034" spans="12:16" x14ac:dyDescent="0.35">
      <c r="L4034" t="s">
        <v>28</v>
      </c>
      <c r="M4034" t="s">
        <v>7747</v>
      </c>
      <c r="N4034">
        <v>1</v>
      </c>
      <c r="P4034">
        <v>1</v>
      </c>
    </row>
    <row r="4035" spans="12:16" x14ac:dyDescent="0.35">
      <c r="L4035" t="s">
        <v>28</v>
      </c>
      <c r="M4035" t="s">
        <v>7747</v>
      </c>
      <c r="N4035">
        <v>1</v>
      </c>
      <c r="P4035">
        <v>1</v>
      </c>
    </row>
    <row r="4036" spans="12:16" x14ac:dyDescent="0.35">
      <c r="L4036" t="s">
        <v>28</v>
      </c>
      <c r="M4036" t="s">
        <v>7747</v>
      </c>
      <c r="N4036">
        <v>1</v>
      </c>
      <c r="P4036">
        <v>1</v>
      </c>
    </row>
    <row r="4037" spans="12:16" x14ac:dyDescent="0.35">
      <c r="L4037" t="s">
        <v>28</v>
      </c>
      <c r="M4037" t="s">
        <v>7747</v>
      </c>
      <c r="N4037">
        <v>1</v>
      </c>
      <c r="P4037">
        <v>1</v>
      </c>
    </row>
    <row r="4038" spans="12:16" x14ac:dyDescent="0.35">
      <c r="L4038" t="s">
        <v>28</v>
      </c>
      <c r="M4038" t="s">
        <v>7747</v>
      </c>
      <c r="N4038">
        <v>1</v>
      </c>
      <c r="P4038">
        <v>1</v>
      </c>
    </row>
    <row r="4039" spans="12:16" x14ac:dyDescent="0.35">
      <c r="L4039" t="s">
        <v>28</v>
      </c>
      <c r="M4039" t="s">
        <v>7747</v>
      </c>
      <c r="N4039">
        <v>1</v>
      </c>
      <c r="P4039">
        <v>1</v>
      </c>
    </row>
    <row r="4040" spans="12:16" x14ac:dyDescent="0.35">
      <c r="L4040" t="s">
        <v>28</v>
      </c>
      <c r="M4040" t="s">
        <v>7747</v>
      </c>
      <c r="N4040">
        <v>1</v>
      </c>
      <c r="P4040">
        <v>1</v>
      </c>
    </row>
    <row r="4041" spans="12:16" x14ac:dyDescent="0.35">
      <c r="L4041" t="s">
        <v>28</v>
      </c>
      <c r="M4041" t="s">
        <v>7747</v>
      </c>
      <c r="N4041">
        <v>1</v>
      </c>
      <c r="P4041">
        <v>1</v>
      </c>
    </row>
    <row r="4042" spans="12:16" x14ac:dyDescent="0.35">
      <c r="L4042" t="s">
        <v>28</v>
      </c>
      <c r="M4042" t="s">
        <v>7747</v>
      </c>
      <c r="N4042">
        <v>1</v>
      </c>
      <c r="P4042">
        <v>1</v>
      </c>
    </row>
    <row r="4043" spans="12:16" x14ac:dyDescent="0.35">
      <c r="L4043" t="s">
        <v>28</v>
      </c>
      <c r="M4043" t="s">
        <v>7747</v>
      </c>
      <c r="N4043">
        <v>1</v>
      </c>
      <c r="P4043">
        <v>1</v>
      </c>
    </row>
    <row r="4044" spans="12:16" x14ac:dyDescent="0.35">
      <c r="L4044" t="s">
        <v>28</v>
      </c>
      <c r="M4044" t="s">
        <v>7747</v>
      </c>
      <c r="N4044">
        <v>1</v>
      </c>
      <c r="P4044">
        <v>1</v>
      </c>
    </row>
    <row r="4045" spans="12:16" x14ac:dyDescent="0.35">
      <c r="L4045" t="s">
        <v>28</v>
      </c>
      <c r="M4045" t="s">
        <v>7747</v>
      </c>
      <c r="N4045">
        <v>1</v>
      </c>
      <c r="P4045">
        <v>1</v>
      </c>
    </row>
    <row r="4046" spans="12:16" x14ac:dyDescent="0.35">
      <c r="L4046" t="s">
        <v>28</v>
      </c>
      <c r="M4046" t="s">
        <v>7747</v>
      </c>
      <c r="N4046">
        <v>1</v>
      </c>
      <c r="P4046">
        <v>1</v>
      </c>
    </row>
    <row r="4047" spans="12:16" x14ac:dyDescent="0.35">
      <c r="L4047" t="s">
        <v>28</v>
      </c>
      <c r="M4047" t="s">
        <v>7747</v>
      </c>
      <c r="N4047">
        <v>1</v>
      </c>
      <c r="P4047">
        <v>1</v>
      </c>
    </row>
    <row r="4048" spans="12:16" x14ac:dyDescent="0.35">
      <c r="L4048" t="s">
        <v>28</v>
      </c>
      <c r="M4048" t="s">
        <v>7747</v>
      </c>
      <c r="N4048">
        <v>1</v>
      </c>
      <c r="P4048">
        <v>1</v>
      </c>
    </row>
    <row r="4049" spans="12:16" x14ac:dyDescent="0.35">
      <c r="L4049" t="s">
        <v>28</v>
      </c>
      <c r="M4049" t="s">
        <v>7747</v>
      </c>
      <c r="N4049">
        <v>1</v>
      </c>
      <c r="P4049">
        <v>1</v>
      </c>
    </row>
    <row r="4050" spans="12:16" x14ac:dyDescent="0.35">
      <c r="L4050" t="s">
        <v>28</v>
      </c>
      <c r="M4050" t="s">
        <v>7747</v>
      </c>
      <c r="N4050">
        <v>1</v>
      </c>
      <c r="P4050">
        <v>1</v>
      </c>
    </row>
    <row r="4051" spans="12:16" x14ac:dyDescent="0.35">
      <c r="L4051" t="s">
        <v>75</v>
      </c>
      <c r="M4051" t="s">
        <v>7747</v>
      </c>
      <c r="N4051">
        <v>2</v>
      </c>
      <c r="P4051">
        <v>1</v>
      </c>
    </row>
    <row r="4052" spans="12:16" x14ac:dyDescent="0.35">
      <c r="L4052" t="s">
        <v>75</v>
      </c>
      <c r="M4052" t="s">
        <v>7747</v>
      </c>
      <c r="N4052">
        <v>2</v>
      </c>
      <c r="P4052">
        <v>1</v>
      </c>
    </row>
    <row r="4053" spans="12:16" x14ac:dyDescent="0.35">
      <c r="L4053" t="s">
        <v>75</v>
      </c>
      <c r="M4053" t="s">
        <v>7747</v>
      </c>
      <c r="N4053">
        <v>2</v>
      </c>
      <c r="P4053">
        <v>1</v>
      </c>
    </row>
    <row r="4054" spans="12:16" x14ac:dyDescent="0.35">
      <c r="L4054" t="s">
        <v>75</v>
      </c>
      <c r="M4054" t="s">
        <v>7747</v>
      </c>
      <c r="N4054">
        <v>2</v>
      </c>
      <c r="P4054">
        <v>1</v>
      </c>
    </row>
    <row r="4055" spans="12:16" x14ac:dyDescent="0.35">
      <c r="L4055" t="s">
        <v>75</v>
      </c>
      <c r="M4055" t="s">
        <v>7747</v>
      </c>
      <c r="N4055">
        <v>2</v>
      </c>
      <c r="P4055">
        <v>1</v>
      </c>
    </row>
    <row r="4056" spans="12:16" x14ac:dyDescent="0.35">
      <c r="L4056" t="s">
        <v>75</v>
      </c>
      <c r="M4056" t="s">
        <v>7747</v>
      </c>
      <c r="N4056">
        <v>2</v>
      </c>
      <c r="P4056">
        <v>1</v>
      </c>
    </row>
    <row r="4057" spans="12:16" x14ac:dyDescent="0.35">
      <c r="L4057" t="s">
        <v>75</v>
      </c>
      <c r="M4057" t="s">
        <v>7747</v>
      </c>
      <c r="N4057">
        <v>2</v>
      </c>
      <c r="P4057">
        <v>1</v>
      </c>
    </row>
    <row r="4058" spans="12:16" x14ac:dyDescent="0.35">
      <c r="L4058" t="s">
        <v>75</v>
      </c>
      <c r="M4058" t="s">
        <v>7747</v>
      </c>
      <c r="N4058">
        <v>2</v>
      </c>
      <c r="P4058">
        <v>1</v>
      </c>
    </row>
    <row r="4059" spans="12:16" x14ac:dyDescent="0.35">
      <c r="L4059" t="s">
        <v>75</v>
      </c>
      <c r="M4059" t="s">
        <v>7747</v>
      </c>
      <c r="N4059">
        <v>2</v>
      </c>
      <c r="P4059">
        <v>1</v>
      </c>
    </row>
    <row r="4060" spans="12:16" x14ac:dyDescent="0.35">
      <c r="L4060" t="s">
        <v>75</v>
      </c>
      <c r="M4060" t="s">
        <v>7747</v>
      </c>
      <c r="N4060">
        <v>2</v>
      </c>
      <c r="P4060">
        <v>1</v>
      </c>
    </row>
    <row r="4061" spans="12:16" x14ac:dyDescent="0.35">
      <c r="L4061" t="s">
        <v>75</v>
      </c>
      <c r="M4061" t="s">
        <v>7747</v>
      </c>
      <c r="N4061">
        <v>2</v>
      </c>
      <c r="P4061">
        <v>1</v>
      </c>
    </row>
    <row r="4062" spans="12:16" x14ac:dyDescent="0.35">
      <c r="L4062" t="s">
        <v>75</v>
      </c>
      <c r="M4062" t="s">
        <v>7747</v>
      </c>
      <c r="N4062">
        <v>2</v>
      </c>
      <c r="P4062">
        <v>1</v>
      </c>
    </row>
    <row r="4063" spans="12:16" x14ac:dyDescent="0.35">
      <c r="L4063" t="s">
        <v>75</v>
      </c>
      <c r="M4063" t="s">
        <v>7747</v>
      </c>
      <c r="N4063">
        <v>2</v>
      </c>
      <c r="P4063">
        <v>1</v>
      </c>
    </row>
    <row r="4064" spans="12:16" x14ac:dyDescent="0.35">
      <c r="L4064" t="s">
        <v>75</v>
      </c>
      <c r="M4064" t="s">
        <v>7747</v>
      </c>
      <c r="N4064">
        <v>2</v>
      </c>
      <c r="P4064">
        <v>1</v>
      </c>
    </row>
    <row r="4065" spans="12:16" x14ac:dyDescent="0.35">
      <c r="L4065" t="s">
        <v>75</v>
      </c>
      <c r="M4065" t="s">
        <v>7747</v>
      </c>
      <c r="N4065">
        <v>2</v>
      </c>
      <c r="P4065">
        <v>1</v>
      </c>
    </row>
    <row r="4066" spans="12:16" x14ac:dyDescent="0.35">
      <c r="L4066" t="s">
        <v>75</v>
      </c>
      <c r="M4066" t="s">
        <v>7747</v>
      </c>
      <c r="N4066">
        <v>2</v>
      </c>
      <c r="P4066">
        <v>1</v>
      </c>
    </row>
    <row r="4067" spans="12:16" x14ac:dyDescent="0.35">
      <c r="L4067" t="s">
        <v>75</v>
      </c>
      <c r="M4067" t="s">
        <v>7747</v>
      </c>
      <c r="N4067">
        <v>2</v>
      </c>
      <c r="P4067">
        <v>1</v>
      </c>
    </row>
    <row r="4068" spans="12:16" x14ac:dyDescent="0.35">
      <c r="L4068" t="s">
        <v>75</v>
      </c>
      <c r="M4068" t="s">
        <v>7747</v>
      </c>
      <c r="N4068">
        <v>2</v>
      </c>
      <c r="P4068">
        <v>1</v>
      </c>
    </row>
    <row r="4069" spans="12:16" x14ac:dyDescent="0.35">
      <c r="L4069" t="s">
        <v>75</v>
      </c>
      <c r="M4069" t="s">
        <v>7747</v>
      </c>
      <c r="N4069">
        <v>2</v>
      </c>
      <c r="P4069">
        <v>1</v>
      </c>
    </row>
    <row r="4070" spans="12:16" x14ac:dyDescent="0.35">
      <c r="L4070" t="s">
        <v>75</v>
      </c>
      <c r="M4070" t="s">
        <v>7747</v>
      </c>
      <c r="N4070">
        <v>2</v>
      </c>
      <c r="P4070">
        <v>1</v>
      </c>
    </row>
    <row r="4071" spans="12:16" x14ac:dyDescent="0.35">
      <c r="L4071" t="s">
        <v>75</v>
      </c>
      <c r="M4071" t="s">
        <v>7747</v>
      </c>
      <c r="N4071">
        <v>2</v>
      </c>
      <c r="P4071">
        <v>1</v>
      </c>
    </row>
    <row r="4072" spans="12:16" x14ac:dyDescent="0.35">
      <c r="L4072" t="s">
        <v>75</v>
      </c>
      <c r="M4072" t="s">
        <v>7747</v>
      </c>
      <c r="N4072">
        <v>2</v>
      </c>
      <c r="P4072">
        <v>1</v>
      </c>
    </row>
    <row r="4073" spans="12:16" x14ac:dyDescent="0.35">
      <c r="L4073" t="s">
        <v>75</v>
      </c>
      <c r="M4073" t="s">
        <v>7747</v>
      </c>
      <c r="N4073">
        <v>2</v>
      </c>
      <c r="P4073">
        <v>1</v>
      </c>
    </row>
    <row r="4074" spans="12:16" x14ac:dyDescent="0.35">
      <c r="L4074" t="s">
        <v>75</v>
      </c>
      <c r="M4074" t="s">
        <v>7747</v>
      </c>
      <c r="N4074">
        <v>2</v>
      </c>
      <c r="P4074">
        <v>1</v>
      </c>
    </row>
    <row r="4075" spans="12:16" x14ac:dyDescent="0.35">
      <c r="L4075" t="s">
        <v>75</v>
      </c>
      <c r="M4075" t="s">
        <v>7747</v>
      </c>
      <c r="N4075">
        <v>2</v>
      </c>
      <c r="P4075">
        <v>1</v>
      </c>
    </row>
    <row r="4076" spans="12:16" x14ac:dyDescent="0.35">
      <c r="L4076" t="s">
        <v>75</v>
      </c>
      <c r="M4076" t="s">
        <v>7747</v>
      </c>
      <c r="N4076">
        <v>2</v>
      </c>
      <c r="P4076">
        <v>1</v>
      </c>
    </row>
    <row r="4077" spans="12:16" x14ac:dyDescent="0.35">
      <c r="L4077" t="s">
        <v>75</v>
      </c>
      <c r="M4077" t="s">
        <v>7747</v>
      </c>
      <c r="N4077">
        <v>2</v>
      </c>
      <c r="P4077">
        <v>1</v>
      </c>
    </row>
    <row r="4078" spans="12:16" x14ac:dyDescent="0.35">
      <c r="L4078" t="s">
        <v>75</v>
      </c>
      <c r="M4078" t="s">
        <v>7747</v>
      </c>
      <c r="N4078">
        <v>2</v>
      </c>
      <c r="P4078">
        <v>1</v>
      </c>
    </row>
    <row r="4079" spans="12:16" x14ac:dyDescent="0.35">
      <c r="L4079" t="s">
        <v>75</v>
      </c>
      <c r="M4079" t="s">
        <v>7747</v>
      </c>
      <c r="N4079">
        <v>2</v>
      </c>
      <c r="P4079">
        <v>1</v>
      </c>
    </row>
    <row r="4080" spans="12:16" x14ac:dyDescent="0.35">
      <c r="L4080" t="s">
        <v>75</v>
      </c>
      <c r="M4080" t="s">
        <v>7747</v>
      </c>
      <c r="N4080">
        <v>2</v>
      </c>
      <c r="P4080">
        <v>1</v>
      </c>
    </row>
    <row r="4081" spans="12:16" x14ac:dyDescent="0.35">
      <c r="L4081" t="s">
        <v>75</v>
      </c>
      <c r="M4081" t="s">
        <v>7747</v>
      </c>
      <c r="N4081">
        <v>2</v>
      </c>
      <c r="P4081">
        <v>1</v>
      </c>
    </row>
    <row r="4082" spans="12:16" x14ac:dyDescent="0.35">
      <c r="L4082" t="s">
        <v>75</v>
      </c>
      <c r="M4082" t="s">
        <v>7747</v>
      </c>
      <c r="N4082">
        <v>2</v>
      </c>
      <c r="P4082">
        <v>1</v>
      </c>
    </row>
    <row r="4083" spans="12:16" x14ac:dyDescent="0.35">
      <c r="L4083" t="s">
        <v>75</v>
      </c>
      <c r="M4083" t="s">
        <v>7747</v>
      </c>
      <c r="N4083">
        <v>2</v>
      </c>
      <c r="P4083">
        <v>1</v>
      </c>
    </row>
    <row r="4084" spans="12:16" x14ac:dyDescent="0.35">
      <c r="L4084" t="s">
        <v>75</v>
      </c>
      <c r="M4084" t="s">
        <v>7747</v>
      </c>
      <c r="N4084">
        <v>2</v>
      </c>
      <c r="P4084">
        <v>1</v>
      </c>
    </row>
    <row r="4085" spans="12:16" x14ac:dyDescent="0.35">
      <c r="L4085" t="s">
        <v>75</v>
      </c>
      <c r="M4085" t="s">
        <v>7747</v>
      </c>
      <c r="N4085">
        <v>2</v>
      </c>
      <c r="P4085">
        <v>1</v>
      </c>
    </row>
    <row r="4086" spans="12:16" x14ac:dyDescent="0.35">
      <c r="L4086" t="s">
        <v>75</v>
      </c>
      <c r="M4086" t="s">
        <v>7747</v>
      </c>
      <c r="N4086">
        <v>2</v>
      </c>
      <c r="P4086">
        <v>1</v>
      </c>
    </row>
    <row r="4087" spans="12:16" x14ac:dyDescent="0.35">
      <c r="L4087" t="s">
        <v>75</v>
      </c>
      <c r="M4087" t="s">
        <v>7747</v>
      </c>
      <c r="N4087">
        <v>2</v>
      </c>
      <c r="P4087">
        <v>1</v>
      </c>
    </row>
    <row r="4088" spans="12:16" x14ac:dyDescent="0.35">
      <c r="L4088" t="s">
        <v>75</v>
      </c>
      <c r="M4088" t="s">
        <v>7747</v>
      </c>
      <c r="N4088">
        <v>2</v>
      </c>
      <c r="P4088">
        <v>1</v>
      </c>
    </row>
    <row r="4089" spans="12:16" x14ac:dyDescent="0.35">
      <c r="L4089" t="s">
        <v>75</v>
      </c>
      <c r="M4089" t="s">
        <v>7747</v>
      </c>
      <c r="N4089">
        <v>2</v>
      </c>
      <c r="P4089">
        <v>1</v>
      </c>
    </row>
    <row r="4090" spans="12:16" x14ac:dyDescent="0.35">
      <c r="L4090" t="s">
        <v>75</v>
      </c>
      <c r="M4090" t="s">
        <v>7747</v>
      </c>
      <c r="N4090">
        <v>2</v>
      </c>
      <c r="P4090">
        <v>1</v>
      </c>
    </row>
    <row r="4091" spans="12:16" x14ac:dyDescent="0.35">
      <c r="L4091" t="s">
        <v>75</v>
      </c>
      <c r="M4091" t="s">
        <v>7747</v>
      </c>
      <c r="N4091">
        <v>2</v>
      </c>
      <c r="P4091">
        <v>1</v>
      </c>
    </row>
    <row r="4092" spans="12:16" x14ac:dyDescent="0.35">
      <c r="L4092" t="s">
        <v>75</v>
      </c>
      <c r="M4092" t="s">
        <v>7747</v>
      </c>
      <c r="N4092">
        <v>2</v>
      </c>
      <c r="P4092">
        <v>1</v>
      </c>
    </row>
    <row r="4093" spans="12:16" x14ac:dyDescent="0.35">
      <c r="L4093" t="s">
        <v>75</v>
      </c>
      <c r="M4093" t="s">
        <v>7747</v>
      </c>
      <c r="N4093">
        <v>2</v>
      </c>
      <c r="P4093">
        <v>1</v>
      </c>
    </row>
    <row r="4094" spans="12:16" x14ac:dyDescent="0.35">
      <c r="L4094" t="s">
        <v>75</v>
      </c>
      <c r="M4094" t="s">
        <v>7747</v>
      </c>
      <c r="N4094">
        <v>2</v>
      </c>
      <c r="P4094">
        <v>1</v>
      </c>
    </row>
    <row r="4095" spans="12:16" x14ac:dyDescent="0.35">
      <c r="L4095" t="s">
        <v>75</v>
      </c>
      <c r="M4095" t="s">
        <v>7747</v>
      </c>
      <c r="N4095">
        <v>2</v>
      </c>
      <c r="P4095">
        <v>1</v>
      </c>
    </row>
    <row r="4096" spans="12:16" x14ac:dyDescent="0.35">
      <c r="L4096" t="s">
        <v>75</v>
      </c>
      <c r="M4096" t="s">
        <v>7747</v>
      </c>
      <c r="N4096">
        <v>2</v>
      </c>
      <c r="P4096">
        <v>1</v>
      </c>
    </row>
    <row r="4097" spans="12:16" x14ac:dyDescent="0.35">
      <c r="L4097" t="s">
        <v>75</v>
      </c>
      <c r="M4097" t="s">
        <v>7747</v>
      </c>
      <c r="N4097">
        <v>2</v>
      </c>
      <c r="P4097">
        <v>1</v>
      </c>
    </row>
    <row r="4098" spans="12:16" x14ac:dyDescent="0.35">
      <c r="L4098" t="s">
        <v>75</v>
      </c>
      <c r="M4098" t="s">
        <v>7747</v>
      </c>
      <c r="N4098">
        <v>2</v>
      </c>
      <c r="P4098">
        <v>1</v>
      </c>
    </row>
    <row r="4099" spans="12:16" x14ac:dyDescent="0.35">
      <c r="L4099" t="s">
        <v>75</v>
      </c>
      <c r="M4099" t="s">
        <v>7747</v>
      </c>
      <c r="N4099">
        <v>2</v>
      </c>
      <c r="P4099">
        <v>1</v>
      </c>
    </row>
    <row r="4100" spans="12:16" x14ac:dyDescent="0.35">
      <c r="L4100" t="s">
        <v>75</v>
      </c>
      <c r="M4100" t="s">
        <v>7747</v>
      </c>
      <c r="N4100">
        <v>2</v>
      </c>
      <c r="P4100">
        <v>1</v>
      </c>
    </row>
    <row r="4101" spans="12:16" x14ac:dyDescent="0.35">
      <c r="L4101" t="s">
        <v>75</v>
      </c>
      <c r="M4101" t="s">
        <v>7747</v>
      </c>
      <c r="N4101">
        <v>2</v>
      </c>
      <c r="P4101">
        <v>1</v>
      </c>
    </row>
    <row r="4102" spans="12:16" x14ac:dyDescent="0.35">
      <c r="L4102" t="s">
        <v>75</v>
      </c>
      <c r="M4102" t="s">
        <v>7747</v>
      </c>
      <c r="N4102">
        <v>2</v>
      </c>
      <c r="P4102">
        <v>1</v>
      </c>
    </row>
    <row r="4103" spans="12:16" x14ac:dyDescent="0.35">
      <c r="L4103" t="s">
        <v>75</v>
      </c>
      <c r="M4103" t="s">
        <v>7747</v>
      </c>
      <c r="N4103">
        <v>2</v>
      </c>
      <c r="P4103">
        <v>1</v>
      </c>
    </row>
    <row r="4104" spans="12:16" x14ac:dyDescent="0.35">
      <c r="L4104" t="s">
        <v>75</v>
      </c>
      <c r="M4104" t="s">
        <v>7747</v>
      </c>
      <c r="N4104">
        <v>2</v>
      </c>
      <c r="P4104">
        <v>1</v>
      </c>
    </row>
    <row r="4105" spans="12:16" x14ac:dyDescent="0.35">
      <c r="L4105" t="s">
        <v>75</v>
      </c>
      <c r="M4105" t="s">
        <v>7747</v>
      </c>
      <c r="N4105">
        <v>2</v>
      </c>
      <c r="P4105">
        <v>1</v>
      </c>
    </row>
    <row r="4106" spans="12:16" x14ac:dyDescent="0.35">
      <c r="L4106" t="s">
        <v>75</v>
      </c>
      <c r="M4106" t="s">
        <v>7747</v>
      </c>
      <c r="N4106">
        <v>2</v>
      </c>
      <c r="P4106">
        <v>1</v>
      </c>
    </row>
    <row r="4107" spans="12:16" x14ac:dyDescent="0.35">
      <c r="L4107" t="s">
        <v>75</v>
      </c>
      <c r="M4107" t="s">
        <v>7747</v>
      </c>
      <c r="N4107">
        <v>2</v>
      </c>
      <c r="P4107">
        <v>1</v>
      </c>
    </row>
    <row r="4108" spans="12:16" x14ac:dyDescent="0.35">
      <c r="L4108" t="s">
        <v>75</v>
      </c>
      <c r="M4108" t="s">
        <v>7747</v>
      </c>
      <c r="N4108">
        <v>2</v>
      </c>
      <c r="P4108">
        <v>1</v>
      </c>
    </row>
    <row r="4109" spans="12:16" x14ac:dyDescent="0.35">
      <c r="L4109" t="s">
        <v>75</v>
      </c>
      <c r="M4109" t="s">
        <v>7747</v>
      </c>
      <c r="N4109">
        <v>2</v>
      </c>
      <c r="P4109">
        <v>1</v>
      </c>
    </row>
    <row r="4110" spans="12:16" x14ac:dyDescent="0.35">
      <c r="L4110" t="s">
        <v>75</v>
      </c>
      <c r="M4110" t="s">
        <v>7747</v>
      </c>
      <c r="N4110">
        <v>2</v>
      </c>
      <c r="P4110">
        <v>1</v>
      </c>
    </row>
    <row r="4111" spans="12:16" x14ac:dyDescent="0.35">
      <c r="L4111" t="s">
        <v>75</v>
      </c>
      <c r="M4111" t="s">
        <v>7747</v>
      </c>
      <c r="N4111">
        <v>2</v>
      </c>
      <c r="P4111">
        <v>1</v>
      </c>
    </row>
    <row r="4112" spans="12:16" x14ac:dyDescent="0.35">
      <c r="L4112" t="s">
        <v>75</v>
      </c>
      <c r="M4112" t="s">
        <v>7747</v>
      </c>
      <c r="N4112">
        <v>2</v>
      </c>
      <c r="P4112">
        <v>1</v>
      </c>
    </row>
    <row r="4113" spans="12:16" x14ac:dyDescent="0.35">
      <c r="L4113" t="s">
        <v>75</v>
      </c>
      <c r="M4113" t="s">
        <v>7747</v>
      </c>
      <c r="N4113">
        <v>2</v>
      </c>
      <c r="P4113">
        <v>1</v>
      </c>
    </row>
    <row r="4114" spans="12:16" x14ac:dyDescent="0.35">
      <c r="L4114" t="s">
        <v>75</v>
      </c>
      <c r="M4114" t="s">
        <v>7747</v>
      </c>
      <c r="N4114">
        <v>2</v>
      </c>
      <c r="P4114">
        <v>1</v>
      </c>
    </row>
    <row r="4115" spans="12:16" x14ac:dyDescent="0.35">
      <c r="L4115" t="s">
        <v>75</v>
      </c>
      <c r="M4115" t="s">
        <v>7747</v>
      </c>
      <c r="N4115">
        <v>2</v>
      </c>
      <c r="P4115">
        <v>1</v>
      </c>
    </row>
    <row r="4116" spans="12:16" x14ac:dyDescent="0.35">
      <c r="L4116" t="s">
        <v>75</v>
      </c>
      <c r="M4116" t="s">
        <v>7747</v>
      </c>
      <c r="N4116">
        <v>2</v>
      </c>
      <c r="P4116">
        <v>1</v>
      </c>
    </row>
    <row r="4117" spans="12:16" x14ac:dyDescent="0.35">
      <c r="L4117" t="s">
        <v>75</v>
      </c>
      <c r="M4117" t="s">
        <v>7747</v>
      </c>
      <c r="N4117">
        <v>2</v>
      </c>
      <c r="P4117">
        <v>1</v>
      </c>
    </row>
    <row r="4118" spans="12:16" x14ac:dyDescent="0.35">
      <c r="L4118" t="s">
        <v>75</v>
      </c>
      <c r="M4118" t="s">
        <v>7747</v>
      </c>
      <c r="N4118">
        <v>2</v>
      </c>
      <c r="P4118">
        <v>1</v>
      </c>
    </row>
    <row r="4119" spans="12:16" x14ac:dyDescent="0.35">
      <c r="L4119" t="s">
        <v>75</v>
      </c>
      <c r="M4119" t="s">
        <v>7747</v>
      </c>
      <c r="N4119">
        <v>2</v>
      </c>
      <c r="P4119">
        <v>1</v>
      </c>
    </row>
    <row r="4120" spans="12:16" x14ac:dyDescent="0.35">
      <c r="L4120" t="s">
        <v>75</v>
      </c>
      <c r="M4120" t="s">
        <v>7747</v>
      </c>
      <c r="N4120">
        <v>2</v>
      </c>
      <c r="P4120">
        <v>1</v>
      </c>
    </row>
    <row r="4121" spans="12:16" x14ac:dyDescent="0.35">
      <c r="L4121" t="s">
        <v>75</v>
      </c>
      <c r="M4121" t="s">
        <v>7747</v>
      </c>
      <c r="N4121">
        <v>2</v>
      </c>
      <c r="P4121">
        <v>1</v>
      </c>
    </row>
    <row r="4122" spans="12:16" x14ac:dyDescent="0.35">
      <c r="L4122" t="s">
        <v>75</v>
      </c>
      <c r="M4122" t="s">
        <v>7747</v>
      </c>
      <c r="N4122">
        <v>2</v>
      </c>
      <c r="P4122">
        <v>1</v>
      </c>
    </row>
    <row r="4123" spans="12:16" x14ac:dyDescent="0.35">
      <c r="L4123" t="s">
        <v>75</v>
      </c>
      <c r="M4123" t="s">
        <v>7747</v>
      </c>
      <c r="N4123">
        <v>2</v>
      </c>
      <c r="P4123">
        <v>1</v>
      </c>
    </row>
    <row r="4124" spans="12:16" x14ac:dyDescent="0.35">
      <c r="L4124" t="s">
        <v>75</v>
      </c>
      <c r="M4124" t="s">
        <v>7747</v>
      </c>
      <c r="N4124">
        <v>2</v>
      </c>
      <c r="P4124">
        <v>1</v>
      </c>
    </row>
    <row r="4125" spans="12:16" x14ac:dyDescent="0.35">
      <c r="L4125" t="s">
        <v>75</v>
      </c>
      <c r="M4125" t="s">
        <v>7747</v>
      </c>
      <c r="N4125">
        <v>2</v>
      </c>
      <c r="P4125">
        <v>1</v>
      </c>
    </row>
    <row r="4126" spans="12:16" x14ac:dyDescent="0.35">
      <c r="L4126" t="s">
        <v>75</v>
      </c>
      <c r="M4126" t="s">
        <v>7747</v>
      </c>
      <c r="N4126">
        <v>2</v>
      </c>
      <c r="P4126">
        <v>1</v>
      </c>
    </row>
    <row r="4127" spans="12:16" x14ac:dyDescent="0.35">
      <c r="L4127" t="s">
        <v>75</v>
      </c>
      <c r="M4127" t="s">
        <v>7747</v>
      </c>
      <c r="N4127">
        <v>2</v>
      </c>
      <c r="P4127">
        <v>1</v>
      </c>
    </row>
    <row r="4128" spans="12:16" x14ac:dyDescent="0.35">
      <c r="L4128" t="s">
        <v>75</v>
      </c>
      <c r="M4128" t="s">
        <v>7747</v>
      </c>
      <c r="N4128">
        <v>2</v>
      </c>
      <c r="P4128">
        <v>1</v>
      </c>
    </row>
    <row r="4129" spans="12:16" x14ac:dyDescent="0.35">
      <c r="L4129" t="s">
        <v>75</v>
      </c>
      <c r="M4129" t="s">
        <v>7747</v>
      </c>
      <c r="N4129">
        <v>2</v>
      </c>
      <c r="P4129">
        <v>1</v>
      </c>
    </row>
    <row r="4130" spans="12:16" x14ac:dyDescent="0.35">
      <c r="L4130" t="s">
        <v>75</v>
      </c>
      <c r="M4130" t="s">
        <v>7747</v>
      </c>
      <c r="N4130">
        <v>2</v>
      </c>
      <c r="P4130">
        <v>1</v>
      </c>
    </row>
    <row r="4131" spans="12:16" x14ac:dyDescent="0.35">
      <c r="L4131" t="s">
        <v>75</v>
      </c>
      <c r="M4131" t="s">
        <v>7747</v>
      </c>
      <c r="N4131">
        <v>2</v>
      </c>
      <c r="P4131">
        <v>1</v>
      </c>
    </row>
    <row r="4132" spans="12:16" x14ac:dyDescent="0.35">
      <c r="L4132" t="s">
        <v>75</v>
      </c>
      <c r="M4132" t="s">
        <v>7747</v>
      </c>
      <c r="N4132">
        <v>2</v>
      </c>
      <c r="P4132">
        <v>1</v>
      </c>
    </row>
    <row r="4133" spans="12:16" x14ac:dyDescent="0.35">
      <c r="L4133" t="s">
        <v>75</v>
      </c>
      <c r="M4133" t="s">
        <v>7747</v>
      </c>
      <c r="N4133">
        <v>2</v>
      </c>
      <c r="P4133">
        <v>1</v>
      </c>
    </row>
    <row r="4134" spans="12:16" x14ac:dyDescent="0.35">
      <c r="L4134" t="s">
        <v>75</v>
      </c>
      <c r="M4134" t="s">
        <v>7747</v>
      </c>
      <c r="N4134">
        <v>2</v>
      </c>
      <c r="P4134">
        <v>1</v>
      </c>
    </row>
    <row r="4135" spans="12:16" x14ac:dyDescent="0.35">
      <c r="L4135" t="s">
        <v>75</v>
      </c>
      <c r="M4135" t="s">
        <v>7747</v>
      </c>
      <c r="N4135">
        <v>2</v>
      </c>
      <c r="P4135">
        <v>1</v>
      </c>
    </row>
    <row r="4136" spans="12:16" x14ac:dyDescent="0.35">
      <c r="L4136" t="s">
        <v>75</v>
      </c>
      <c r="M4136" t="s">
        <v>7747</v>
      </c>
      <c r="N4136">
        <v>2</v>
      </c>
      <c r="P4136">
        <v>1</v>
      </c>
    </row>
    <row r="4137" spans="12:16" x14ac:dyDescent="0.35">
      <c r="L4137" t="s">
        <v>75</v>
      </c>
      <c r="M4137" t="s">
        <v>7747</v>
      </c>
      <c r="N4137">
        <v>2</v>
      </c>
      <c r="P4137">
        <v>1</v>
      </c>
    </row>
    <row r="4138" spans="12:16" x14ac:dyDescent="0.35">
      <c r="L4138" t="s">
        <v>75</v>
      </c>
      <c r="M4138" t="s">
        <v>7747</v>
      </c>
      <c r="N4138">
        <v>2</v>
      </c>
      <c r="P4138">
        <v>1</v>
      </c>
    </row>
    <row r="4139" spans="12:16" x14ac:dyDescent="0.35">
      <c r="L4139" t="s">
        <v>75</v>
      </c>
      <c r="M4139" t="s">
        <v>7747</v>
      </c>
      <c r="N4139">
        <v>2</v>
      </c>
      <c r="P4139">
        <v>1</v>
      </c>
    </row>
    <row r="4140" spans="12:16" x14ac:dyDescent="0.35">
      <c r="L4140" t="s">
        <v>75</v>
      </c>
      <c r="M4140" t="s">
        <v>7747</v>
      </c>
      <c r="N4140">
        <v>2</v>
      </c>
      <c r="P4140">
        <v>1</v>
      </c>
    </row>
    <row r="4141" spans="12:16" x14ac:dyDescent="0.35">
      <c r="L4141" t="s">
        <v>75</v>
      </c>
      <c r="M4141" t="s">
        <v>7747</v>
      </c>
      <c r="N4141">
        <v>2</v>
      </c>
      <c r="P4141">
        <v>1</v>
      </c>
    </row>
    <row r="4142" spans="12:16" x14ac:dyDescent="0.35">
      <c r="L4142" t="s">
        <v>75</v>
      </c>
      <c r="M4142" t="s">
        <v>7747</v>
      </c>
      <c r="N4142">
        <v>2</v>
      </c>
      <c r="P4142">
        <v>1</v>
      </c>
    </row>
    <row r="4143" spans="12:16" x14ac:dyDescent="0.35">
      <c r="L4143" t="s">
        <v>75</v>
      </c>
      <c r="M4143" t="s">
        <v>7747</v>
      </c>
      <c r="N4143">
        <v>2</v>
      </c>
      <c r="P4143">
        <v>1</v>
      </c>
    </row>
    <row r="4144" spans="12:16" x14ac:dyDescent="0.35">
      <c r="L4144" t="s">
        <v>75</v>
      </c>
      <c r="M4144" t="s">
        <v>7747</v>
      </c>
      <c r="N4144">
        <v>2</v>
      </c>
      <c r="P4144">
        <v>1</v>
      </c>
    </row>
    <row r="4145" spans="12:16" x14ac:dyDescent="0.35">
      <c r="L4145" t="s">
        <v>75</v>
      </c>
      <c r="M4145" t="s">
        <v>7747</v>
      </c>
      <c r="N4145">
        <v>2</v>
      </c>
      <c r="P4145">
        <v>1</v>
      </c>
    </row>
    <row r="4146" spans="12:16" x14ac:dyDescent="0.35">
      <c r="L4146" t="s">
        <v>75</v>
      </c>
      <c r="M4146" t="s">
        <v>7747</v>
      </c>
      <c r="N4146">
        <v>2</v>
      </c>
      <c r="P4146">
        <v>1</v>
      </c>
    </row>
    <row r="4147" spans="12:16" x14ac:dyDescent="0.35">
      <c r="L4147" t="s">
        <v>75</v>
      </c>
      <c r="M4147" t="s">
        <v>7747</v>
      </c>
      <c r="N4147">
        <v>2</v>
      </c>
      <c r="P4147">
        <v>1</v>
      </c>
    </row>
    <row r="4148" spans="12:16" x14ac:dyDescent="0.35">
      <c r="L4148" t="s">
        <v>75</v>
      </c>
      <c r="M4148" t="s">
        <v>7747</v>
      </c>
      <c r="N4148">
        <v>2</v>
      </c>
      <c r="P4148">
        <v>1</v>
      </c>
    </row>
    <row r="4149" spans="12:16" x14ac:dyDescent="0.35">
      <c r="L4149" t="s">
        <v>75</v>
      </c>
      <c r="M4149" t="s">
        <v>7747</v>
      </c>
      <c r="N4149">
        <v>2</v>
      </c>
      <c r="P4149">
        <v>1</v>
      </c>
    </row>
    <row r="4150" spans="12:16" x14ac:dyDescent="0.35">
      <c r="L4150" t="s">
        <v>75</v>
      </c>
      <c r="M4150" t="s">
        <v>7747</v>
      </c>
      <c r="N4150">
        <v>2</v>
      </c>
      <c r="P4150">
        <v>1</v>
      </c>
    </row>
    <row r="4151" spans="12:16" x14ac:dyDescent="0.35">
      <c r="L4151" t="s">
        <v>75</v>
      </c>
      <c r="M4151" t="s">
        <v>7747</v>
      </c>
      <c r="N4151">
        <v>2</v>
      </c>
      <c r="P4151">
        <v>1</v>
      </c>
    </row>
    <row r="4152" spans="12:16" x14ac:dyDescent="0.35">
      <c r="L4152" t="s">
        <v>75</v>
      </c>
      <c r="M4152" t="s">
        <v>7747</v>
      </c>
      <c r="N4152">
        <v>2</v>
      </c>
      <c r="P4152">
        <v>1</v>
      </c>
    </row>
    <row r="4153" spans="12:16" x14ac:dyDescent="0.35">
      <c r="L4153" t="s">
        <v>75</v>
      </c>
      <c r="M4153" t="s">
        <v>7747</v>
      </c>
      <c r="N4153">
        <v>2</v>
      </c>
      <c r="P4153">
        <v>1</v>
      </c>
    </row>
    <row r="4154" spans="12:16" x14ac:dyDescent="0.35">
      <c r="L4154" t="s">
        <v>75</v>
      </c>
      <c r="M4154" t="s">
        <v>7747</v>
      </c>
      <c r="N4154">
        <v>2</v>
      </c>
      <c r="P4154">
        <v>1</v>
      </c>
    </row>
    <row r="4155" spans="12:16" x14ac:dyDescent="0.35">
      <c r="L4155" t="s">
        <v>75</v>
      </c>
      <c r="M4155" t="s">
        <v>7747</v>
      </c>
      <c r="N4155">
        <v>2</v>
      </c>
      <c r="P4155">
        <v>1</v>
      </c>
    </row>
    <row r="4156" spans="12:16" x14ac:dyDescent="0.35">
      <c r="L4156" t="s">
        <v>75</v>
      </c>
      <c r="M4156" t="s">
        <v>7747</v>
      </c>
      <c r="N4156">
        <v>2</v>
      </c>
      <c r="P4156">
        <v>1</v>
      </c>
    </row>
    <row r="4157" spans="12:16" x14ac:dyDescent="0.35">
      <c r="L4157" t="s">
        <v>75</v>
      </c>
      <c r="M4157" t="s">
        <v>7747</v>
      </c>
      <c r="N4157">
        <v>2</v>
      </c>
      <c r="P4157">
        <v>1</v>
      </c>
    </row>
    <row r="4158" spans="12:16" x14ac:dyDescent="0.35">
      <c r="L4158" t="s">
        <v>75</v>
      </c>
      <c r="M4158" t="s">
        <v>7747</v>
      </c>
      <c r="N4158">
        <v>2</v>
      </c>
      <c r="P4158">
        <v>1</v>
      </c>
    </row>
    <row r="4159" spans="12:16" x14ac:dyDescent="0.35">
      <c r="L4159" t="s">
        <v>75</v>
      </c>
      <c r="M4159" t="s">
        <v>7747</v>
      </c>
      <c r="N4159">
        <v>2</v>
      </c>
      <c r="P4159">
        <v>1</v>
      </c>
    </row>
    <row r="4160" spans="12:16" x14ac:dyDescent="0.35">
      <c r="L4160" t="s">
        <v>75</v>
      </c>
      <c r="M4160" t="s">
        <v>7747</v>
      </c>
      <c r="N4160">
        <v>2</v>
      </c>
      <c r="P4160">
        <v>1</v>
      </c>
    </row>
    <row r="4161" spans="12:16" x14ac:dyDescent="0.35">
      <c r="L4161" t="s">
        <v>75</v>
      </c>
      <c r="M4161" t="s">
        <v>7747</v>
      </c>
      <c r="N4161">
        <v>2</v>
      </c>
      <c r="P4161">
        <v>1</v>
      </c>
    </row>
    <row r="4162" spans="12:16" x14ac:dyDescent="0.35">
      <c r="L4162" t="s">
        <v>75</v>
      </c>
      <c r="M4162" t="s">
        <v>7747</v>
      </c>
      <c r="N4162">
        <v>2</v>
      </c>
      <c r="P4162">
        <v>1</v>
      </c>
    </row>
    <row r="4163" spans="12:16" x14ac:dyDescent="0.35">
      <c r="L4163" t="s">
        <v>75</v>
      </c>
      <c r="M4163" t="s">
        <v>7747</v>
      </c>
      <c r="N4163">
        <v>2</v>
      </c>
      <c r="P4163">
        <v>1</v>
      </c>
    </row>
    <row r="4164" spans="12:16" x14ac:dyDescent="0.35">
      <c r="L4164" t="s">
        <v>75</v>
      </c>
      <c r="M4164" t="s">
        <v>7747</v>
      </c>
      <c r="N4164">
        <v>2</v>
      </c>
      <c r="P4164">
        <v>1</v>
      </c>
    </row>
    <row r="4165" spans="12:16" x14ac:dyDescent="0.35">
      <c r="L4165" t="s">
        <v>75</v>
      </c>
      <c r="M4165" t="s">
        <v>7747</v>
      </c>
      <c r="N4165">
        <v>2</v>
      </c>
      <c r="P4165">
        <v>1</v>
      </c>
    </row>
    <row r="4166" spans="12:16" x14ac:dyDescent="0.35">
      <c r="L4166" t="s">
        <v>75</v>
      </c>
      <c r="M4166" t="s">
        <v>7747</v>
      </c>
      <c r="N4166">
        <v>2</v>
      </c>
      <c r="P4166">
        <v>1</v>
      </c>
    </row>
    <row r="4167" spans="12:16" x14ac:dyDescent="0.35">
      <c r="L4167" t="s">
        <v>75</v>
      </c>
      <c r="M4167" t="s">
        <v>7747</v>
      </c>
      <c r="N4167">
        <v>2</v>
      </c>
      <c r="P4167">
        <v>1</v>
      </c>
    </row>
    <row r="4168" spans="12:16" x14ac:dyDescent="0.35">
      <c r="L4168" t="s">
        <v>75</v>
      </c>
      <c r="M4168" t="s">
        <v>7747</v>
      </c>
      <c r="N4168">
        <v>2</v>
      </c>
      <c r="P4168">
        <v>1</v>
      </c>
    </row>
    <row r="4169" spans="12:16" x14ac:dyDescent="0.35">
      <c r="L4169" t="s">
        <v>75</v>
      </c>
      <c r="M4169" t="s">
        <v>7747</v>
      </c>
      <c r="N4169">
        <v>2</v>
      </c>
      <c r="P4169">
        <v>1</v>
      </c>
    </row>
    <row r="4170" spans="12:16" x14ac:dyDescent="0.35">
      <c r="L4170" t="s">
        <v>75</v>
      </c>
      <c r="M4170" t="s">
        <v>7747</v>
      </c>
      <c r="N4170">
        <v>2</v>
      </c>
      <c r="P4170">
        <v>1</v>
      </c>
    </row>
    <row r="4171" spans="12:16" x14ac:dyDescent="0.35">
      <c r="L4171" t="s">
        <v>75</v>
      </c>
      <c r="M4171" t="s">
        <v>7747</v>
      </c>
      <c r="N4171">
        <v>2</v>
      </c>
      <c r="P4171">
        <v>1</v>
      </c>
    </row>
    <row r="4172" spans="12:16" x14ac:dyDescent="0.35">
      <c r="L4172" t="s">
        <v>75</v>
      </c>
      <c r="M4172" t="s">
        <v>7747</v>
      </c>
      <c r="N4172">
        <v>2</v>
      </c>
      <c r="P4172">
        <v>1</v>
      </c>
    </row>
    <row r="4173" spans="12:16" x14ac:dyDescent="0.35">
      <c r="L4173" t="s">
        <v>75</v>
      </c>
      <c r="M4173" t="s">
        <v>7747</v>
      </c>
      <c r="N4173">
        <v>2</v>
      </c>
      <c r="P4173">
        <v>1</v>
      </c>
    </row>
    <row r="4174" spans="12:16" x14ac:dyDescent="0.35">
      <c r="L4174" t="s">
        <v>75</v>
      </c>
      <c r="M4174" t="s">
        <v>7747</v>
      </c>
      <c r="N4174">
        <v>2</v>
      </c>
      <c r="P4174">
        <v>1</v>
      </c>
    </row>
    <row r="4175" spans="12:16" x14ac:dyDescent="0.35">
      <c r="L4175" t="s">
        <v>75</v>
      </c>
      <c r="M4175" t="s">
        <v>7747</v>
      </c>
      <c r="N4175">
        <v>2</v>
      </c>
      <c r="P4175">
        <v>1</v>
      </c>
    </row>
    <row r="4176" spans="12:16" x14ac:dyDescent="0.35">
      <c r="L4176" t="s">
        <v>75</v>
      </c>
      <c r="M4176" t="s">
        <v>7747</v>
      </c>
      <c r="N4176">
        <v>2</v>
      </c>
      <c r="P4176">
        <v>1</v>
      </c>
    </row>
    <row r="4177" spans="12:16" x14ac:dyDescent="0.35">
      <c r="L4177" t="s">
        <v>75</v>
      </c>
      <c r="M4177" t="s">
        <v>7747</v>
      </c>
      <c r="N4177">
        <v>2</v>
      </c>
      <c r="P4177">
        <v>1</v>
      </c>
    </row>
    <row r="4178" spans="12:16" x14ac:dyDescent="0.35">
      <c r="L4178" t="s">
        <v>75</v>
      </c>
      <c r="M4178" t="s">
        <v>7747</v>
      </c>
      <c r="N4178">
        <v>2</v>
      </c>
      <c r="P4178">
        <v>1</v>
      </c>
    </row>
    <row r="4179" spans="12:16" x14ac:dyDescent="0.35">
      <c r="L4179" t="s">
        <v>75</v>
      </c>
      <c r="M4179" t="s">
        <v>7747</v>
      </c>
      <c r="N4179">
        <v>2</v>
      </c>
      <c r="P4179">
        <v>1</v>
      </c>
    </row>
    <row r="4180" spans="12:16" x14ac:dyDescent="0.35">
      <c r="L4180" t="s">
        <v>75</v>
      </c>
      <c r="M4180" t="s">
        <v>7747</v>
      </c>
      <c r="N4180">
        <v>2</v>
      </c>
      <c r="P4180">
        <v>1</v>
      </c>
    </row>
    <row r="4181" spans="12:16" x14ac:dyDescent="0.35">
      <c r="L4181" t="s">
        <v>75</v>
      </c>
      <c r="M4181" t="s">
        <v>7747</v>
      </c>
      <c r="N4181">
        <v>2</v>
      </c>
      <c r="P4181">
        <v>1</v>
      </c>
    </row>
    <row r="4182" spans="12:16" x14ac:dyDescent="0.35">
      <c r="L4182" t="s">
        <v>75</v>
      </c>
      <c r="M4182" t="s">
        <v>7747</v>
      </c>
      <c r="N4182">
        <v>2</v>
      </c>
      <c r="P4182">
        <v>1</v>
      </c>
    </row>
    <row r="4183" spans="12:16" x14ac:dyDescent="0.35">
      <c r="L4183" t="s">
        <v>75</v>
      </c>
      <c r="M4183" t="s">
        <v>7747</v>
      </c>
      <c r="N4183">
        <v>2</v>
      </c>
      <c r="P4183">
        <v>1</v>
      </c>
    </row>
    <row r="4184" spans="12:16" x14ac:dyDescent="0.35">
      <c r="L4184" t="s">
        <v>75</v>
      </c>
      <c r="M4184" t="s">
        <v>7747</v>
      </c>
      <c r="N4184">
        <v>2</v>
      </c>
      <c r="P4184">
        <v>1</v>
      </c>
    </row>
    <row r="4185" spans="12:16" x14ac:dyDescent="0.35">
      <c r="L4185" t="s">
        <v>75</v>
      </c>
      <c r="M4185" t="s">
        <v>7747</v>
      </c>
      <c r="N4185">
        <v>2</v>
      </c>
      <c r="P4185">
        <v>1</v>
      </c>
    </row>
    <row r="4186" spans="12:16" x14ac:dyDescent="0.35">
      <c r="L4186" t="s">
        <v>75</v>
      </c>
      <c r="M4186" t="s">
        <v>7747</v>
      </c>
      <c r="N4186">
        <v>2</v>
      </c>
      <c r="P4186">
        <v>1</v>
      </c>
    </row>
    <row r="4187" spans="12:16" x14ac:dyDescent="0.35">
      <c r="L4187" t="s">
        <v>75</v>
      </c>
      <c r="M4187" t="s">
        <v>7747</v>
      </c>
      <c r="N4187">
        <v>2</v>
      </c>
      <c r="P4187">
        <v>1</v>
      </c>
    </row>
    <row r="4188" spans="12:16" x14ac:dyDescent="0.35">
      <c r="L4188" t="s">
        <v>75</v>
      </c>
      <c r="M4188" t="s">
        <v>7747</v>
      </c>
      <c r="N4188">
        <v>2</v>
      </c>
      <c r="P4188">
        <v>1</v>
      </c>
    </row>
    <row r="4189" spans="12:16" x14ac:dyDescent="0.35">
      <c r="L4189" t="s">
        <v>75</v>
      </c>
      <c r="M4189" t="s">
        <v>7747</v>
      </c>
      <c r="N4189">
        <v>2</v>
      </c>
      <c r="P4189">
        <v>1</v>
      </c>
    </row>
    <row r="4190" spans="12:16" x14ac:dyDescent="0.35">
      <c r="L4190" t="s">
        <v>75</v>
      </c>
      <c r="M4190" t="s">
        <v>7747</v>
      </c>
      <c r="N4190">
        <v>2</v>
      </c>
      <c r="P4190">
        <v>1</v>
      </c>
    </row>
    <row r="4191" spans="12:16" x14ac:dyDescent="0.35">
      <c r="L4191" t="s">
        <v>75</v>
      </c>
      <c r="M4191" t="s">
        <v>7747</v>
      </c>
      <c r="N4191">
        <v>2</v>
      </c>
      <c r="P4191">
        <v>1</v>
      </c>
    </row>
    <row r="4192" spans="12:16" x14ac:dyDescent="0.35">
      <c r="L4192" t="s">
        <v>75</v>
      </c>
      <c r="M4192" t="s">
        <v>7747</v>
      </c>
      <c r="N4192">
        <v>2</v>
      </c>
      <c r="P4192">
        <v>1</v>
      </c>
    </row>
    <row r="4193" spans="12:16" x14ac:dyDescent="0.35">
      <c r="L4193" t="s">
        <v>75</v>
      </c>
      <c r="M4193" t="s">
        <v>7747</v>
      </c>
      <c r="N4193">
        <v>2</v>
      </c>
      <c r="P4193">
        <v>1</v>
      </c>
    </row>
    <row r="4194" spans="12:16" x14ac:dyDescent="0.35">
      <c r="L4194" t="s">
        <v>75</v>
      </c>
      <c r="M4194" t="s">
        <v>7747</v>
      </c>
      <c r="N4194">
        <v>2</v>
      </c>
      <c r="P4194">
        <v>1</v>
      </c>
    </row>
    <row r="4195" spans="12:16" x14ac:dyDescent="0.35">
      <c r="L4195" t="s">
        <v>75</v>
      </c>
      <c r="M4195" t="s">
        <v>7747</v>
      </c>
      <c r="N4195">
        <v>2</v>
      </c>
      <c r="P4195">
        <v>1</v>
      </c>
    </row>
    <row r="4196" spans="12:16" x14ac:dyDescent="0.35">
      <c r="L4196" t="s">
        <v>75</v>
      </c>
      <c r="M4196" t="s">
        <v>7747</v>
      </c>
      <c r="N4196">
        <v>2</v>
      </c>
      <c r="P4196">
        <v>1</v>
      </c>
    </row>
    <row r="4197" spans="12:16" x14ac:dyDescent="0.35">
      <c r="L4197" t="s">
        <v>75</v>
      </c>
      <c r="M4197" t="s">
        <v>7747</v>
      </c>
      <c r="N4197">
        <v>2</v>
      </c>
      <c r="P4197">
        <v>1</v>
      </c>
    </row>
    <row r="4198" spans="12:16" x14ac:dyDescent="0.35">
      <c r="L4198" t="s">
        <v>75</v>
      </c>
      <c r="M4198" t="s">
        <v>7747</v>
      </c>
      <c r="N4198">
        <v>2</v>
      </c>
      <c r="P4198">
        <v>1</v>
      </c>
    </row>
    <row r="4199" spans="12:16" x14ac:dyDescent="0.35">
      <c r="L4199" t="s">
        <v>75</v>
      </c>
      <c r="M4199" t="s">
        <v>7747</v>
      </c>
      <c r="N4199">
        <v>2</v>
      </c>
      <c r="P4199">
        <v>1</v>
      </c>
    </row>
    <row r="4200" spans="12:16" x14ac:dyDescent="0.35">
      <c r="L4200" t="s">
        <v>75</v>
      </c>
      <c r="M4200" t="s">
        <v>7747</v>
      </c>
      <c r="N4200">
        <v>2</v>
      </c>
      <c r="P4200">
        <v>1</v>
      </c>
    </row>
    <row r="4201" spans="12:16" x14ac:dyDescent="0.35">
      <c r="L4201" t="s">
        <v>75</v>
      </c>
      <c r="M4201" t="s">
        <v>7747</v>
      </c>
      <c r="N4201">
        <v>2</v>
      </c>
      <c r="P4201">
        <v>1</v>
      </c>
    </row>
    <row r="4202" spans="12:16" x14ac:dyDescent="0.35">
      <c r="L4202" t="s">
        <v>75</v>
      </c>
      <c r="M4202" t="s">
        <v>7747</v>
      </c>
      <c r="N4202">
        <v>2</v>
      </c>
      <c r="P4202">
        <v>1</v>
      </c>
    </row>
    <row r="4203" spans="12:16" x14ac:dyDescent="0.35">
      <c r="L4203" t="s">
        <v>75</v>
      </c>
      <c r="M4203" t="s">
        <v>7747</v>
      </c>
      <c r="N4203">
        <v>2</v>
      </c>
      <c r="P4203">
        <v>1</v>
      </c>
    </row>
    <row r="4204" spans="12:16" x14ac:dyDescent="0.35">
      <c r="L4204" t="s">
        <v>75</v>
      </c>
      <c r="M4204" t="s">
        <v>7747</v>
      </c>
      <c r="N4204">
        <v>2</v>
      </c>
      <c r="P4204">
        <v>1</v>
      </c>
    </row>
    <row r="4205" spans="12:16" x14ac:dyDescent="0.35">
      <c r="L4205" t="s">
        <v>75</v>
      </c>
      <c r="M4205" t="s">
        <v>7747</v>
      </c>
      <c r="N4205">
        <v>2</v>
      </c>
      <c r="P4205">
        <v>1</v>
      </c>
    </row>
    <row r="4206" spans="12:16" x14ac:dyDescent="0.35">
      <c r="L4206" t="s">
        <v>75</v>
      </c>
      <c r="M4206" t="s">
        <v>7747</v>
      </c>
      <c r="N4206">
        <v>2</v>
      </c>
      <c r="P4206">
        <v>1</v>
      </c>
    </row>
    <row r="4207" spans="12:16" x14ac:dyDescent="0.35">
      <c r="L4207" t="s">
        <v>75</v>
      </c>
      <c r="M4207" t="s">
        <v>7747</v>
      </c>
      <c r="N4207">
        <v>2</v>
      </c>
      <c r="P4207">
        <v>1</v>
      </c>
    </row>
    <row r="4208" spans="12:16" x14ac:dyDescent="0.35">
      <c r="L4208" t="s">
        <v>75</v>
      </c>
      <c r="M4208" t="s">
        <v>7747</v>
      </c>
      <c r="N4208">
        <v>2</v>
      </c>
      <c r="P4208">
        <v>1</v>
      </c>
    </row>
    <row r="4209" spans="12:16" x14ac:dyDescent="0.35">
      <c r="L4209" t="s">
        <v>75</v>
      </c>
      <c r="M4209" t="s">
        <v>7747</v>
      </c>
      <c r="N4209">
        <v>2</v>
      </c>
      <c r="P4209">
        <v>1</v>
      </c>
    </row>
    <row r="4210" spans="12:16" x14ac:dyDescent="0.35">
      <c r="L4210" t="s">
        <v>75</v>
      </c>
      <c r="M4210" t="s">
        <v>7747</v>
      </c>
      <c r="N4210">
        <v>2</v>
      </c>
      <c r="P4210">
        <v>1</v>
      </c>
    </row>
    <row r="4211" spans="12:16" x14ac:dyDescent="0.35">
      <c r="L4211" t="s">
        <v>75</v>
      </c>
      <c r="M4211" t="s">
        <v>7747</v>
      </c>
      <c r="N4211">
        <v>2</v>
      </c>
      <c r="P4211">
        <v>1</v>
      </c>
    </row>
    <row r="4212" spans="12:16" x14ac:dyDescent="0.35">
      <c r="L4212" t="s">
        <v>75</v>
      </c>
      <c r="M4212" t="s">
        <v>7747</v>
      </c>
      <c r="N4212">
        <v>2</v>
      </c>
      <c r="P4212">
        <v>1</v>
      </c>
    </row>
    <row r="4213" spans="12:16" x14ac:dyDescent="0.35">
      <c r="L4213" t="s">
        <v>75</v>
      </c>
      <c r="M4213" t="s">
        <v>7747</v>
      </c>
      <c r="N4213">
        <v>2</v>
      </c>
      <c r="P4213">
        <v>1</v>
      </c>
    </row>
    <row r="4214" spans="12:16" x14ac:dyDescent="0.35">
      <c r="L4214" t="s">
        <v>75</v>
      </c>
      <c r="M4214" t="s">
        <v>7747</v>
      </c>
      <c r="N4214">
        <v>2</v>
      </c>
      <c r="P4214">
        <v>1</v>
      </c>
    </row>
    <row r="4215" spans="12:16" x14ac:dyDescent="0.35">
      <c r="L4215" t="s">
        <v>75</v>
      </c>
      <c r="M4215" t="s">
        <v>7747</v>
      </c>
      <c r="N4215">
        <v>2</v>
      </c>
      <c r="P4215">
        <v>1</v>
      </c>
    </row>
    <row r="4216" spans="12:16" x14ac:dyDescent="0.35">
      <c r="L4216" t="s">
        <v>75</v>
      </c>
      <c r="M4216" t="s">
        <v>7747</v>
      </c>
      <c r="N4216">
        <v>2</v>
      </c>
      <c r="P4216">
        <v>1</v>
      </c>
    </row>
    <row r="4217" spans="12:16" x14ac:dyDescent="0.35">
      <c r="L4217" t="s">
        <v>75</v>
      </c>
      <c r="M4217" t="s">
        <v>7747</v>
      </c>
      <c r="N4217">
        <v>2</v>
      </c>
      <c r="P4217">
        <v>1</v>
      </c>
    </row>
    <row r="4218" spans="12:16" x14ac:dyDescent="0.35">
      <c r="L4218" t="s">
        <v>75</v>
      </c>
      <c r="M4218" t="s">
        <v>7747</v>
      </c>
      <c r="N4218">
        <v>2</v>
      </c>
      <c r="P4218">
        <v>1</v>
      </c>
    </row>
    <row r="4219" spans="12:16" x14ac:dyDescent="0.35">
      <c r="L4219" t="s">
        <v>75</v>
      </c>
      <c r="M4219" t="s">
        <v>7747</v>
      </c>
      <c r="N4219">
        <v>2</v>
      </c>
      <c r="P4219">
        <v>1</v>
      </c>
    </row>
    <row r="4220" spans="12:16" x14ac:dyDescent="0.35">
      <c r="L4220" t="s">
        <v>75</v>
      </c>
      <c r="M4220" t="s">
        <v>7747</v>
      </c>
      <c r="N4220">
        <v>2</v>
      </c>
      <c r="P4220">
        <v>1</v>
      </c>
    </row>
    <row r="4221" spans="12:16" x14ac:dyDescent="0.35">
      <c r="L4221" t="s">
        <v>75</v>
      </c>
      <c r="M4221" t="s">
        <v>7747</v>
      </c>
      <c r="N4221">
        <v>2</v>
      </c>
      <c r="P4221">
        <v>1</v>
      </c>
    </row>
    <row r="4222" spans="12:16" x14ac:dyDescent="0.35">
      <c r="L4222" t="s">
        <v>75</v>
      </c>
      <c r="M4222" t="s">
        <v>7747</v>
      </c>
      <c r="N4222">
        <v>2</v>
      </c>
      <c r="P4222">
        <v>1</v>
      </c>
    </row>
    <row r="4223" spans="12:16" x14ac:dyDescent="0.35">
      <c r="L4223" t="s">
        <v>75</v>
      </c>
      <c r="M4223" t="s">
        <v>7747</v>
      </c>
      <c r="N4223">
        <v>2</v>
      </c>
      <c r="P4223">
        <v>1</v>
      </c>
    </row>
    <row r="4224" spans="12:16" x14ac:dyDescent="0.35">
      <c r="L4224" t="s">
        <v>75</v>
      </c>
      <c r="M4224" t="s">
        <v>7747</v>
      </c>
      <c r="N4224">
        <v>2</v>
      </c>
      <c r="P4224">
        <v>1</v>
      </c>
    </row>
    <row r="4225" spans="12:16" x14ac:dyDescent="0.35">
      <c r="L4225" t="s">
        <v>75</v>
      </c>
      <c r="M4225" t="s">
        <v>7747</v>
      </c>
      <c r="N4225">
        <v>2</v>
      </c>
      <c r="P4225">
        <v>1</v>
      </c>
    </row>
    <row r="4226" spans="12:16" x14ac:dyDescent="0.35">
      <c r="L4226" t="s">
        <v>75</v>
      </c>
      <c r="M4226" t="s">
        <v>7747</v>
      </c>
      <c r="N4226">
        <v>2</v>
      </c>
      <c r="P4226">
        <v>1</v>
      </c>
    </row>
    <row r="4227" spans="12:16" x14ac:dyDescent="0.35">
      <c r="L4227" t="s">
        <v>75</v>
      </c>
      <c r="M4227" t="s">
        <v>7747</v>
      </c>
      <c r="N4227">
        <v>2</v>
      </c>
      <c r="P4227">
        <v>1</v>
      </c>
    </row>
    <row r="4228" spans="12:16" x14ac:dyDescent="0.35">
      <c r="L4228" t="s">
        <v>75</v>
      </c>
      <c r="M4228" t="s">
        <v>7747</v>
      </c>
      <c r="N4228">
        <v>2</v>
      </c>
      <c r="P4228">
        <v>1</v>
      </c>
    </row>
    <row r="4229" spans="12:16" x14ac:dyDescent="0.35">
      <c r="L4229" t="s">
        <v>75</v>
      </c>
      <c r="M4229" t="s">
        <v>7747</v>
      </c>
      <c r="N4229">
        <v>2</v>
      </c>
      <c r="P4229">
        <v>1</v>
      </c>
    </row>
    <row r="4230" spans="12:16" x14ac:dyDescent="0.35">
      <c r="L4230" t="s">
        <v>75</v>
      </c>
      <c r="M4230" t="s">
        <v>7747</v>
      </c>
      <c r="N4230">
        <v>2</v>
      </c>
      <c r="P4230">
        <v>1</v>
      </c>
    </row>
    <row r="4231" spans="12:16" x14ac:dyDescent="0.35">
      <c r="L4231" t="s">
        <v>75</v>
      </c>
      <c r="M4231" t="s">
        <v>7747</v>
      </c>
      <c r="N4231">
        <v>2</v>
      </c>
      <c r="P4231">
        <v>1</v>
      </c>
    </row>
    <row r="4232" spans="12:16" x14ac:dyDescent="0.35">
      <c r="L4232" t="s">
        <v>75</v>
      </c>
      <c r="M4232" t="s">
        <v>7747</v>
      </c>
      <c r="N4232">
        <v>2</v>
      </c>
      <c r="P4232">
        <v>1</v>
      </c>
    </row>
    <row r="4233" spans="12:16" x14ac:dyDescent="0.35">
      <c r="L4233" t="s">
        <v>75</v>
      </c>
      <c r="M4233" t="s">
        <v>7747</v>
      </c>
      <c r="N4233">
        <v>2</v>
      </c>
      <c r="P4233">
        <v>1</v>
      </c>
    </row>
    <row r="4234" spans="12:16" x14ac:dyDescent="0.35">
      <c r="L4234" t="s">
        <v>75</v>
      </c>
      <c r="M4234" t="s">
        <v>7747</v>
      </c>
      <c r="N4234">
        <v>2</v>
      </c>
      <c r="P4234">
        <v>1</v>
      </c>
    </row>
    <row r="4235" spans="12:16" x14ac:dyDescent="0.35">
      <c r="L4235" t="s">
        <v>75</v>
      </c>
      <c r="M4235" t="s">
        <v>7747</v>
      </c>
      <c r="N4235">
        <v>2</v>
      </c>
      <c r="P4235">
        <v>1</v>
      </c>
    </row>
    <row r="4236" spans="12:16" x14ac:dyDescent="0.35">
      <c r="L4236" t="s">
        <v>75</v>
      </c>
      <c r="M4236" t="s">
        <v>7747</v>
      </c>
      <c r="N4236">
        <v>2</v>
      </c>
      <c r="P4236">
        <v>1</v>
      </c>
    </row>
    <row r="4237" spans="12:16" x14ac:dyDescent="0.35">
      <c r="L4237" t="s">
        <v>75</v>
      </c>
      <c r="M4237" t="s">
        <v>7747</v>
      </c>
      <c r="N4237">
        <v>2</v>
      </c>
      <c r="P4237">
        <v>1</v>
      </c>
    </row>
    <row r="4238" spans="12:16" x14ac:dyDescent="0.35">
      <c r="L4238" t="s">
        <v>75</v>
      </c>
      <c r="M4238" t="s">
        <v>7747</v>
      </c>
      <c r="N4238">
        <v>2</v>
      </c>
      <c r="P4238">
        <v>1</v>
      </c>
    </row>
    <row r="4239" spans="12:16" x14ac:dyDescent="0.35">
      <c r="L4239" t="s">
        <v>75</v>
      </c>
      <c r="M4239" t="s">
        <v>7747</v>
      </c>
      <c r="N4239">
        <v>2</v>
      </c>
      <c r="P4239">
        <v>1</v>
      </c>
    </row>
    <row r="4240" spans="12:16" x14ac:dyDescent="0.35">
      <c r="L4240" t="s">
        <v>75</v>
      </c>
      <c r="M4240" t="s">
        <v>7747</v>
      </c>
      <c r="N4240">
        <v>2</v>
      </c>
      <c r="P4240">
        <v>1</v>
      </c>
    </row>
    <row r="4241" spans="12:16" x14ac:dyDescent="0.35">
      <c r="L4241" t="s">
        <v>79</v>
      </c>
      <c r="M4241" t="s">
        <v>7747</v>
      </c>
      <c r="N4241">
        <v>2</v>
      </c>
      <c r="P4241">
        <v>1</v>
      </c>
    </row>
    <row r="4242" spans="12:16" x14ac:dyDescent="0.35">
      <c r="L4242" t="s">
        <v>79</v>
      </c>
      <c r="M4242" t="s">
        <v>7747</v>
      </c>
      <c r="N4242">
        <v>2</v>
      </c>
      <c r="P4242">
        <v>1</v>
      </c>
    </row>
    <row r="4243" spans="12:16" x14ac:dyDescent="0.35">
      <c r="L4243" t="s">
        <v>79</v>
      </c>
      <c r="M4243" t="s">
        <v>7747</v>
      </c>
      <c r="N4243">
        <v>2</v>
      </c>
      <c r="P4243">
        <v>1</v>
      </c>
    </row>
    <row r="4244" spans="12:16" x14ac:dyDescent="0.35">
      <c r="L4244" t="s">
        <v>79</v>
      </c>
      <c r="M4244" t="s">
        <v>7747</v>
      </c>
      <c r="N4244">
        <v>2</v>
      </c>
      <c r="P4244">
        <v>1</v>
      </c>
    </row>
    <row r="4245" spans="12:16" x14ac:dyDescent="0.35">
      <c r="L4245" t="s">
        <v>79</v>
      </c>
      <c r="M4245" t="s">
        <v>7747</v>
      </c>
      <c r="N4245">
        <v>2</v>
      </c>
      <c r="P4245">
        <v>1</v>
      </c>
    </row>
    <row r="4246" spans="12:16" x14ac:dyDescent="0.35">
      <c r="L4246" t="s">
        <v>79</v>
      </c>
      <c r="M4246" t="s">
        <v>7747</v>
      </c>
      <c r="N4246">
        <v>2</v>
      </c>
      <c r="P4246">
        <v>1</v>
      </c>
    </row>
    <row r="4247" spans="12:16" x14ac:dyDescent="0.35">
      <c r="L4247" t="s">
        <v>79</v>
      </c>
      <c r="M4247" t="s">
        <v>7747</v>
      </c>
      <c r="N4247">
        <v>2</v>
      </c>
      <c r="P4247">
        <v>1</v>
      </c>
    </row>
    <row r="4248" spans="12:16" x14ac:dyDescent="0.35">
      <c r="L4248" t="s">
        <v>79</v>
      </c>
      <c r="M4248" t="s">
        <v>7747</v>
      </c>
      <c r="N4248">
        <v>2</v>
      </c>
      <c r="P4248">
        <v>1</v>
      </c>
    </row>
    <row r="4249" spans="12:16" x14ac:dyDescent="0.35">
      <c r="L4249" t="s">
        <v>79</v>
      </c>
      <c r="M4249" t="s">
        <v>7747</v>
      </c>
      <c r="N4249">
        <v>2</v>
      </c>
      <c r="P4249">
        <v>1</v>
      </c>
    </row>
    <row r="4250" spans="12:16" x14ac:dyDescent="0.35">
      <c r="L4250" t="s">
        <v>79</v>
      </c>
      <c r="M4250" t="s">
        <v>7747</v>
      </c>
      <c r="N4250">
        <v>2</v>
      </c>
      <c r="P4250">
        <v>1</v>
      </c>
    </row>
    <row r="4251" spans="12:16" x14ac:dyDescent="0.35">
      <c r="L4251" t="s">
        <v>79</v>
      </c>
      <c r="M4251" t="s">
        <v>7747</v>
      </c>
      <c r="N4251">
        <v>2</v>
      </c>
      <c r="P4251">
        <v>1</v>
      </c>
    </row>
    <row r="4252" spans="12:16" x14ac:dyDescent="0.35">
      <c r="L4252" t="s">
        <v>79</v>
      </c>
      <c r="M4252" t="s">
        <v>7747</v>
      </c>
      <c r="N4252">
        <v>2</v>
      </c>
      <c r="P4252">
        <v>1</v>
      </c>
    </row>
    <row r="4253" spans="12:16" x14ac:dyDescent="0.35">
      <c r="L4253" t="s">
        <v>79</v>
      </c>
      <c r="M4253" t="s">
        <v>7747</v>
      </c>
      <c r="N4253">
        <v>2</v>
      </c>
      <c r="P4253">
        <v>1</v>
      </c>
    </row>
    <row r="4254" spans="12:16" x14ac:dyDescent="0.35">
      <c r="L4254" t="s">
        <v>79</v>
      </c>
      <c r="M4254" t="s">
        <v>7747</v>
      </c>
      <c r="N4254">
        <v>2</v>
      </c>
      <c r="P4254">
        <v>1</v>
      </c>
    </row>
    <row r="4255" spans="12:16" x14ac:dyDescent="0.35">
      <c r="L4255" t="s">
        <v>79</v>
      </c>
      <c r="M4255" t="s">
        <v>7747</v>
      </c>
      <c r="N4255">
        <v>2</v>
      </c>
      <c r="P4255">
        <v>1</v>
      </c>
    </row>
    <row r="4256" spans="12:16" x14ac:dyDescent="0.35">
      <c r="L4256" t="s">
        <v>79</v>
      </c>
      <c r="M4256" t="s">
        <v>7747</v>
      </c>
      <c r="N4256">
        <v>2</v>
      </c>
      <c r="P4256">
        <v>1</v>
      </c>
    </row>
    <row r="4257" spans="12:16" x14ac:dyDescent="0.35">
      <c r="L4257" t="s">
        <v>79</v>
      </c>
      <c r="M4257" t="s">
        <v>7747</v>
      </c>
      <c r="N4257">
        <v>2</v>
      </c>
      <c r="P4257">
        <v>1</v>
      </c>
    </row>
    <row r="4258" spans="12:16" x14ac:dyDescent="0.35">
      <c r="L4258" t="s">
        <v>79</v>
      </c>
      <c r="M4258" t="s">
        <v>7747</v>
      </c>
      <c r="N4258">
        <v>2</v>
      </c>
      <c r="P4258">
        <v>1</v>
      </c>
    </row>
    <row r="4259" spans="12:16" x14ac:dyDescent="0.35">
      <c r="L4259" t="s">
        <v>79</v>
      </c>
      <c r="M4259" t="s">
        <v>7747</v>
      </c>
      <c r="N4259">
        <v>2</v>
      </c>
      <c r="P4259">
        <v>1</v>
      </c>
    </row>
    <row r="4260" spans="12:16" x14ac:dyDescent="0.35">
      <c r="L4260" t="s">
        <v>79</v>
      </c>
      <c r="M4260" t="s">
        <v>7747</v>
      </c>
      <c r="N4260">
        <v>2</v>
      </c>
      <c r="P4260">
        <v>1</v>
      </c>
    </row>
    <row r="4261" spans="12:16" x14ac:dyDescent="0.35">
      <c r="L4261" t="s">
        <v>79</v>
      </c>
      <c r="M4261" t="s">
        <v>7747</v>
      </c>
      <c r="N4261">
        <v>2</v>
      </c>
      <c r="P4261">
        <v>1</v>
      </c>
    </row>
    <row r="4262" spans="12:16" x14ac:dyDescent="0.35">
      <c r="L4262" t="s">
        <v>79</v>
      </c>
      <c r="M4262" t="s">
        <v>7747</v>
      </c>
      <c r="N4262">
        <v>2</v>
      </c>
      <c r="P4262">
        <v>1</v>
      </c>
    </row>
    <row r="4263" spans="12:16" x14ac:dyDescent="0.35">
      <c r="L4263" t="s">
        <v>79</v>
      </c>
      <c r="M4263" t="s">
        <v>7747</v>
      </c>
      <c r="N4263">
        <v>2</v>
      </c>
      <c r="P4263">
        <v>1</v>
      </c>
    </row>
    <row r="4264" spans="12:16" x14ac:dyDescent="0.35">
      <c r="L4264" t="s">
        <v>79</v>
      </c>
      <c r="M4264" t="s">
        <v>7747</v>
      </c>
      <c r="N4264">
        <v>2</v>
      </c>
      <c r="P4264">
        <v>1</v>
      </c>
    </row>
    <row r="4265" spans="12:16" x14ac:dyDescent="0.35">
      <c r="L4265" t="s">
        <v>79</v>
      </c>
      <c r="M4265" t="s">
        <v>7747</v>
      </c>
      <c r="N4265">
        <v>2</v>
      </c>
      <c r="P4265">
        <v>1</v>
      </c>
    </row>
    <row r="4266" spans="12:16" x14ac:dyDescent="0.35">
      <c r="L4266" t="s">
        <v>79</v>
      </c>
      <c r="M4266" t="s">
        <v>7747</v>
      </c>
      <c r="N4266">
        <v>2</v>
      </c>
      <c r="P4266">
        <v>1</v>
      </c>
    </row>
    <row r="4267" spans="12:16" x14ac:dyDescent="0.35">
      <c r="L4267" t="s">
        <v>79</v>
      </c>
      <c r="M4267" t="s">
        <v>7747</v>
      </c>
      <c r="N4267">
        <v>2</v>
      </c>
      <c r="P4267">
        <v>1</v>
      </c>
    </row>
    <row r="4268" spans="12:16" x14ac:dyDescent="0.35">
      <c r="L4268" t="s">
        <v>79</v>
      </c>
      <c r="M4268" t="s">
        <v>7747</v>
      </c>
      <c r="N4268">
        <v>2</v>
      </c>
      <c r="P4268">
        <v>1</v>
      </c>
    </row>
    <row r="4269" spans="12:16" x14ac:dyDescent="0.35">
      <c r="L4269" t="s">
        <v>79</v>
      </c>
      <c r="M4269" t="s">
        <v>7747</v>
      </c>
      <c r="N4269">
        <v>2</v>
      </c>
      <c r="P4269">
        <v>1</v>
      </c>
    </row>
    <row r="4270" spans="12:16" x14ac:dyDescent="0.35">
      <c r="L4270" t="s">
        <v>79</v>
      </c>
      <c r="M4270" t="s">
        <v>7747</v>
      </c>
      <c r="N4270">
        <v>2</v>
      </c>
      <c r="P4270">
        <v>1</v>
      </c>
    </row>
    <row r="4271" spans="12:16" x14ac:dyDescent="0.35">
      <c r="L4271" t="s">
        <v>79</v>
      </c>
      <c r="M4271" t="s">
        <v>7747</v>
      </c>
      <c r="N4271">
        <v>2</v>
      </c>
      <c r="P4271">
        <v>1</v>
      </c>
    </row>
    <row r="4272" spans="12:16" x14ac:dyDescent="0.35">
      <c r="L4272" t="s">
        <v>79</v>
      </c>
      <c r="M4272" t="s">
        <v>7747</v>
      </c>
      <c r="N4272">
        <v>2</v>
      </c>
      <c r="P4272">
        <v>1</v>
      </c>
    </row>
    <row r="4273" spans="12:16" x14ac:dyDescent="0.35">
      <c r="L4273" t="s">
        <v>79</v>
      </c>
      <c r="M4273" t="s">
        <v>7747</v>
      </c>
      <c r="N4273">
        <v>2</v>
      </c>
      <c r="P4273">
        <v>1</v>
      </c>
    </row>
    <row r="4274" spans="12:16" x14ac:dyDescent="0.35">
      <c r="L4274" t="s">
        <v>79</v>
      </c>
      <c r="M4274" t="s">
        <v>7747</v>
      </c>
      <c r="N4274">
        <v>2</v>
      </c>
      <c r="P4274">
        <v>1</v>
      </c>
    </row>
    <row r="4275" spans="12:16" x14ac:dyDescent="0.35">
      <c r="L4275" t="s">
        <v>79</v>
      </c>
      <c r="M4275" t="s">
        <v>7747</v>
      </c>
      <c r="N4275">
        <v>2</v>
      </c>
      <c r="P4275">
        <v>1</v>
      </c>
    </row>
    <row r="4276" spans="12:16" x14ac:dyDescent="0.35">
      <c r="L4276" t="s">
        <v>79</v>
      </c>
      <c r="M4276" t="s">
        <v>7747</v>
      </c>
      <c r="N4276">
        <v>2</v>
      </c>
      <c r="P4276">
        <v>1</v>
      </c>
    </row>
    <row r="4277" spans="12:16" x14ac:dyDescent="0.35">
      <c r="L4277" t="s">
        <v>79</v>
      </c>
      <c r="M4277" t="s">
        <v>7747</v>
      </c>
      <c r="N4277">
        <v>2</v>
      </c>
      <c r="P4277">
        <v>1</v>
      </c>
    </row>
    <row r="4278" spans="12:16" x14ac:dyDescent="0.35">
      <c r="L4278" t="s">
        <v>79</v>
      </c>
      <c r="M4278" t="s">
        <v>7747</v>
      </c>
      <c r="N4278">
        <v>2</v>
      </c>
      <c r="P4278">
        <v>1</v>
      </c>
    </row>
    <row r="4279" spans="12:16" x14ac:dyDescent="0.35">
      <c r="L4279" t="s">
        <v>79</v>
      </c>
      <c r="M4279" t="s">
        <v>7747</v>
      </c>
      <c r="N4279">
        <v>2</v>
      </c>
      <c r="P4279">
        <v>1</v>
      </c>
    </row>
    <row r="4280" spans="12:16" x14ac:dyDescent="0.35">
      <c r="L4280" t="s">
        <v>79</v>
      </c>
      <c r="M4280" t="s">
        <v>7747</v>
      </c>
      <c r="N4280">
        <v>2</v>
      </c>
      <c r="P4280">
        <v>1</v>
      </c>
    </row>
    <row r="4281" spans="12:16" x14ac:dyDescent="0.35">
      <c r="L4281" t="s">
        <v>79</v>
      </c>
      <c r="M4281" t="s">
        <v>7747</v>
      </c>
      <c r="N4281">
        <v>2</v>
      </c>
      <c r="P4281">
        <v>1</v>
      </c>
    </row>
    <row r="4282" spans="12:16" x14ac:dyDescent="0.35">
      <c r="L4282" t="s">
        <v>79</v>
      </c>
      <c r="M4282" t="s">
        <v>7747</v>
      </c>
      <c r="N4282">
        <v>2</v>
      </c>
      <c r="P4282">
        <v>1</v>
      </c>
    </row>
    <row r="4283" spans="12:16" x14ac:dyDescent="0.35">
      <c r="L4283" t="s">
        <v>79</v>
      </c>
      <c r="M4283" t="s">
        <v>7747</v>
      </c>
      <c r="N4283">
        <v>2</v>
      </c>
      <c r="P4283">
        <v>1</v>
      </c>
    </row>
    <row r="4284" spans="12:16" x14ac:dyDescent="0.35">
      <c r="L4284" t="s">
        <v>79</v>
      </c>
      <c r="M4284" t="s">
        <v>7747</v>
      </c>
      <c r="N4284">
        <v>2</v>
      </c>
      <c r="P4284">
        <v>1</v>
      </c>
    </row>
    <row r="4285" spans="12:16" x14ac:dyDescent="0.35">
      <c r="L4285" t="s">
        <v>79</v>
      </c>
      <c r="M4285" t="s">
        <v>7747</v>
      </c>
      <c r="N4285">
        <v>2</v>
      </c>
      <c r="P4285">
        <v>1</v>
      </c>
    </row>
    <row r="4286" spans="12:16" x14ac:dyDescent="0.35">
      <c r="L4286" t="s">
        <v>79</v>
      </c>
      <c r="M4286" t="s">
        <v>7747</v>
      </c>
      <c r="N4286">
        <v>2</v>
      </c>
      <c r="P4286">
        <v>1</v>
      </c>
    </row>
    <row r="4287" spans="12:16" x14ac:dyDescent="0.35">
      <c r="L4287" t="s">
        <v>79</v>
      </c>
      <c r="M4287" t="s">
        <v>7747</v>
      </c>
      <c r="N4287">
        <v>2</v>
      </c>
      <c r="P4287">
        <v>1</v>
      </c>
    </row>
    <row r="4288" spans="12:16" x14ac:dyDescent="0.35">
      <c r="L4288" t="s">
        <v>79</v>
      </c>
      <c r="M4288" t="s">
        <v>7747</v>
      </c>
      <c r="N4288">
        <v>2</v>
      </c>
      <c r="P4288">
        <v>1</v>
      </c>
    </row>
    <row r="4289" spans="12:16" x14ac:dyDescent="0.35">
      <c r="L4289" t="s">
        <v>79</v>
      </c>
      <c r="M4289" t="s">
        <v>7747</v>
      </c>
      <c r="N4289">
        <v>2</v>
      </c>
      <c r="P4289">
        <v>1</v>
      </c>
    </row>
    <row r="4290" spans="12:16" x14ac:dyDescent="0.35">
      <c r="L4290" t="s">
        <v>79</v>
      </c>
      <c r="M4290" t="s">
        <v>7747</v>
      </c>
      <c r="N4290">
        <v>2</v>
      </c>
      <c r="P4290">
        <v>1</v>
      </c>
    </row>
    <row r="4291" spans="12:16" x14ac:dyDescent="0.35">
      <c r="L4291" t="s">
        <v>79</v>
      </c>
      <c r="M4291" t="s">
        <v>7747</v>
      </c>
      <c r="N4291">
        <v>2</v>
      </c>
      <c r="P4291">
        <v>1</v>
      </c>
    </row>
    <row r="4292" spans="12:16" x14ac:dyDescent="0.35">
      <c r="L4292" t="s">
        <v>79</v>
      </c>
      <c r="M4292" t="s">
        <v>7747</v>
      </c>
      <c r="N4292">
        <v>2</v>
      </c>
      <c r="P4292">
        <v>1</v>
      </c>
    </row>
    <row r="4293" spans="12:16" x14ac:dyDescent="0.35">
      <c r="L4293" t="s">
        <v>79</v>
      </c>
      <c r="M4293" t="s">
        <v>7747</v>
      </c>
      <c r="N4293">
        <v>2</v>
      </c>
      <c r="P4293">
        <v>1</v>
      </c>
    </row>
    <row r="4294" spans="12:16" x14ac:dyDescent="0.35">
      <c r="L4294" t="s">
        <v>79</v>
      </c>
      <c r="M4294" t="s">
        <v>7747</v>
      </c>
      <c r="N4294">
        <v>2</v>
      </c>
      <c r="P4294">
        <v>1</v>
      </c>
    </row>
    <row r="4295" spans="12:16" x14ac:dyDescent="0.35">
      <c r="L4295" t="s">
        <v>79</v>
      </c>
      <c r="M4295" t="s">
        <v>7747</v>
      </c>
      <c r="N4295">
        <v>2</v>
      </c>
      <c r="P4295">
        <v>1</v>
      </c>
    </row>
    <row r="4296" spans="12:16" x14ac:dyDescent="0.35">
      <c r="L4296" t="s">
        <v>79</v>
      </c>
      <c r="M4296" t="s">
        <v>7747</v>
      </c>
      <c r="N4296">
        <v>2</v>
      </c>
      <c r="P4296">
        <v>1</v>
      </c>
    </row>
    <row r="4297" spans="12:16" x14ac:dyDescent="0.35">
      <c r="L4297" t="s">
        <v>79</v>
      </c>
      <c r="M4297" t="s">
        <v>7747</v>
      </c>
      <c r="N4297">
        <v>2</v>
      </c>
      <c r="P4297">
        <v>1</v>
      </c>
    </row>
    <row r="4298" spans="12:16" x14ac:dyDescent="0.35">
      <c r="L4298" t="s">
        <v>79</v>
      </c>
      <c r="M4298" t="s">
        <v>7747</v>
      </c>
      <c r="N4298">
        <v>2</v>
      </c>
      <c r="P4298">
        <v>1</v>
      </c>
    </row>
    <row r="4299" spans="12:16" x14ac:dyDescent="0.35">
      <c r="L4299" t="s">
        <v>79</v>
      </c>
      <c r="M4299" t="s">
        <v>7747</v>
      </c>
      <c r="N4299">
        <v>2</v>
      </c>
      <c r="P4299">
        <v>1</v>
      </c>
    </row>
    <row r="4300" spans="12:16" x14ac:dyDescent="0.35">
      <c r="L4300" t="s">
        <v>79</v>
      </c>
      <c r="M4300" t="s">
        <v>7747</v>
      </c>
      <c r="N4300">
        <v>2</v>
      </c>
      <c r="P4300">
        <v>1</v>
      </c>
    </row>
    <row r="4301" spans="12:16" x14ac:dyDescent="0.35">
      <c r="L4301" t="s">
        <v>79</v>
      </c>
      <c r="M4301" t="s">
        <v>7747</v>
      </c>
      <c r="N4301">
        <v>2</v>
      </c>
      <c r="P4301">
        <v>1</v>
      </c>
    </row>
    <row r="4302" spans="12:16" x14ac:dyDescent="0.35">
      <c r="L4302" t="s">
        <v>79</v>
      </c>
      <c r="M4302" t="s">
        <v>7747</v>
      </c>
      <c r="N4302">
        <v>2</v>
      </c>
      <c r="P4302">
        <v>1</v>
      </c>
    </row>
    <row r="4303" spans="12:16" x14ac:dyDescent="0.35">
      <c r="L4303" t="s">
        <v>79</v>
      </c>
      <c r="M4303" t="s">
        <v>7747</v>
      </c>
      <c r="N4303">
        <v>2</v>
      </c>
      <c r="P4303">
        <v>1</v>
      </c>
    </row>
    <row r="4304" spans="12:16" x14ac:dyDescent="0.35">
      <c r="L4304" t="s">
        <v>79</v>
      </c>
      <c r="M4304" t="s">
        <v>7747</v>
      </c>
      <c r="N4304">
        <v>2</v>
      </c>
      <c r="P4304">
        <v>1</v>
      </c>
    </row>
    <row r="4305" spans="12:16" x14ac:dyDescent="0.35">
      <c r="L4305" t="s">
        <v>79</v>
      </c>
      <c r="M4305" t="s">
        <v>7747</v>
      </c>
      <c r="N4305">
        <v>2</v>
      </c>
      <c r="P4305">
        <v>1</v>
      </c>
    </row>
    <row r="4306" spans="12:16" x14ac:dyDescent="0.35">
      <c r="L4306" t="s">
        <v>79</v>
      </c>
      <c r="M4306" t="s">
        <v>7747</v>
      </c>
      <c r="N4306">
        <v>2</v>
      </c>
      <c r="P4306">
        <v>1</v>
      </c>
    </row>
    <row r="4307" spans="12:16" x14ac:dyDescent="0.35">
      <c r="L4307" t="s">
        <v>79</v>
      </c>
      <c r="M4307" t="s">
        <v>7747</v>
      </c>
      <c r="N4307">
        <v>2</v>
      </c>
      <c r="P4307">
        <v>1</v>
      </c>
    </row>
    <row r="4308" spans="12:16" x14ac:dyDescent="0.35">
      <c r="L4308" t="s">
        <v>79</v>
      </c>
      <c r="M4308" t="s">
        <v>7747</v>
      </c>
      <c r="N4308">
        <v>2</v>
      </c>
      <c r="P4308">
        <v>1</v>
      </c>
    </row>
    <row r="4309" spans="12:16" x14ac:dyDescent="0.35">
      <c r="L4309" t="s">
        <v>79</v>
      </c>
      <c r="M4309" t="s">
        <v>7747</v>
      </c>
      <c r="N4309">
        <v>2</v>
      </c>
      <c r="P4309">
        <v>1</v>
      </c>
    </row>
    <row r="4310" spans="12:16" x14ac:dyDescent="0.35">
      <c r="L4310" t="s">
        <v>79</v>
      </c>
      <c r="M4310" t="s">
        <v>7747</v>
      </c>
      <c r="N4310">
        <v>2</v>
      </c>
      <c r="P4310">
        <v>1</v>
      </c>
    </row>
    <row r="4311" spans="12:16" x14ac:dyDescent="0.35">
      <c r="L4311" t="s">
        <v>79</v>
      </c>
      <c r="M4311" t="s">
        <v>7747</v>
      </c>
      <c r="N4311">
        <v>2</v>
      </c>
      <c r="P4311">
        <v>1</v>
      </c>
    </row>
    <row r="4312" spans="12:16" x14ac:dyDescent="0.35">
      <c r="L4312" t="s">
        <v>79</v>
      </c>
      <c r="M4312" t="s">
        <v>7747</v>
      </c>
      <c r="N4312">
        <v>2</v>
      </c>
      <c r="P4312">
        <v>1</v>
      </c>
    </row>
    <row r="4313" spans="12:16" x14ac:dyDescent="0.35">
      <c r="L4313" t="s">
        <v>79</v>
      </c>
      <c r="M4313" t="s">
        <v>7747</v>
      </c>
      <c r="N4313">
        <v>2</v>
      </c>
      <c r="P4313">
        <v>1</v>
      </c>
    </row>
    <row r="4314" spans="12:16" x14ac:dyDescent="0.35">
      <c r="L4314" t="s">
        <v>79</v>
      </c>
      <c r="M4314" t="s">
        <v>7747</v>
      </c>
      <c r="N4314">
        <v>2</v>
      </c>
      <c r="P4314">
        <v>1</v>
      </c>
    </row>
    <row r="4315" spans="12:16" x14ac:dyDescent="0.35">
      <c r="L4315" t="s">
        <v>79</v>
      </c>
      <c r="M4315" t="s">
        <v>7747</v>
      </c>
      <c r="N4315">
        <v>2</v>
      </c>
      <c r="P4315">
        <v>1</v>
      </c>
    </row>
    <row r="4316" spans="12:16" x14ac:dyDescent="0.35">
      <c r="L4316" t="s">
        <v>79</v>
      </c>
      <c r="M4316" t="s">
        <v>7747</v>
      </c>
      <c r="N4316">
        <v>2</v>
      </c>
      <c r="P4316">
        <v>1</v>
      </c>
    </row>
    <row r="4317" spans="12:16" x14ac:dyDescent="0.35">
      <c r="L4317" t="s">
        <v>79</v>
      </c>
      <c r="M4317" t="s">
        <v>7747</v>
      </c>
      <c r="N4317">
        <v>2</v>
      </c>
      <c r="P4317">
        <v>1</v>
      </c>
    </row>
    <row r="4318" spans="12:16" x14ac:dyDescent="0.35">
      <c r="L4318" t="s">
        <v>79</v>
      </c>
      <c r="M4318" t="s">
        <v>7747</v>
      </c>
      <c r="N4318">
        <v>2</v>
      </c>
      <c r="P4318">
        <v>1</v>
      </c>
    </row>
    <row r="4319" spans="12:16" x14ac:dyDescent="0.35">
      <c r="L4319" t="s">
        <v>79</v>
      </c>
      <c r="M4319" t="s">
        <v>7747</v>
      </c>
      <c r="N4319">
        <v>2</v>
      </c>
      <c r="P4319">
        <v>1</v>
      </c>
    </row>
    <row r="4320" spans="12:16" x14ac:dyDescent="0.35">
      <c r="L4320" t="s">
        <v>79</v>
      </c>
      <c r="M4320" t="s">
        <v>7747</v>
      </c>
      <c r="N4320">
        <v>2</v>
      </c>
      <c r="P4320">
        <v>1</v>
      </c>
    </row>
    <row r="4321" spans="12:16" x14ac:dyDescent="0.35">
      <c r="L4321" t="s">
        <v>79</v>
      </c>
      <c r="M4321" t="s">
        <v>7747</v>
      </c>
      <c r="N4321">
        <v>2</v>
      </c>
      <c r="P4321">
        <v>1</v>
      </c>
    </row>
    <row r="4322" spans="12:16" x14ac:dyDescent="0.35">
      <c r="L4322" t="s">
        <v>79</v>
      </c>
      <c r="M4322" t="s">
        <v>7747</v>
      </c>
      <c r="N4322">
        <v>2</v>
      </c>
      <c r="P4322">
        <v>1</v>
      </c>
    </row>
    <row r="4323" spans="12:16" x14ac:dyDescent="0.35">
      <c r="L4323" t="s">
        <v>79</v>
      </c>
      <c r="M4323" t="s">
        <v>7747</v>
      </c>
      <c r="N4323">
        <v>2</v>
      </c>
      <c r="P4323">
        <v>1</v>
      </c>
    </row>
    <row r="4324" spans="12:16" x14ac:dyDescent="0.35">
      <c r="L4324" t="s">
        <v>79</v>
      </c>
      <c r="M4324" t="s">
        <v>7747</v>
      </c>
      <c r="N4324">
        <v>2</v>
      </c>
      <c r="P4324">
        <v>1</v>
      </c>
    </row>
    <row r="4325" spans="12:16" x14ac:dyDescent="0.35">
      <c r="L4325" t="s">
        <v>79</v>
      </c>
      <c r="M4325" t="s">
        <v>7747</v>
      </c>
      <c r="N4325">
        <v>2</v>
      </c>
      <c r="P4325">
        <v>1</v>
      </c>
    </row>
    <row r="4326" spans="12:16" x14ac:dyDescent="0.35">
      <c r="L4326" t="s">
        <v>79</v>
      </c>
      <c r="M4326" t="s">
        <v>7747</v>
      </c>
      <c r="N4326">
        <v>2</v>
      </c>
      <c r="P4326">
        <v>1</v>
      </c>
    </row>
    <row r="4327" spans="12:16" x14ac:dyDescent="0.35">
      <c r="L4327" t="s">
        <v>79</v>
      </c>
      <c r="M4327" t="s">
        <v>7747</v>
      </c>
      <c r="N4327">
        <v>2</v>
      </c>
      <c r="P4327">
        <v>1</v>
      </c>
    </row>
    <row r="4328" spans="12:16" x14ac:dyDescent="0.35">
      <c r="L4328" t="s">
        <v>79</v>
      </c>
      <c r="M4328" t="s">
        <v>7747</v>
      </c>
      <c r="N4328">
        <v>2</v>
      </c>
      <c r="P4328">
        <v>1</v>
      </c>
    </row>
    <row r="4329" spans="12:16" x14ac:dyDescent="0.35">
      <c r="L4329" t="s">
        <v>79</v>
      </c>
      <c r="M4329" t="s">
        <v>7747</v>
      </c>
      <c r="N4329">
        <v>2</v>
      </c>
      <c r="P4329">
        <v>1</v>
      </c>
    </row>
    <row r="4330" spans="12:16" x14ac:dyDescent="0.35">
      <c r="L4330" t="s">
        <v>79</v>
      </c>
      <c r="M4330" t="s">
        <v>7747</v>
      </c>
      <c r="N4330">
        <v>2</v>
      </c>
      <c r="P4330">
        <v>1</v>
      </c>
    </row>
    <row r="4331" spans="12:16" x14ac:dyDescent="0.35">
      <c r="L4331" t="s">
        <v>79</v>
      </c>
      <c r="M4331" t="s">
        <v>7747</v>
      </c>
      <c r="N4331">
        <v>2</v>
      </c>
      <c r="P4331">
        <v>1</v>
      </c>
    </row>
    <row r="4332" spans="12:16" x14ac:dyDescent="0.35">
      <c r="L4332" t="s">
        <v>79</v>
      </c>
      <c r="M4332" t="s">
        <v>7747</v>
      </c>
      <c r="N4332">
        <v>2</v>
      </c>
      <c r="P4332">
        <v>1</v>
      </c>
    </row>
    <row r="4333" spans="12:16" x14ac:dyDescent="0.35">
      <c r="L4333" t="s">
        <v>79</v>
      </c>
      <c r="M4333" t="s">
        <v>7747</v>
      </c>
      <c r="N4333">
        <v>2</v>
      </c>
      <c r="P4333">
        <v>1</v>
      </c>
    </row>
    <row r="4334" spans="12:16" x14ac:dyDescent="0.35">
      <c r="L4334" t="s">
        <v>79</v>
      </c>
      <c r="M4334" t="s">
        <v>7747</v>
      </c>
      <c r="N4334">
        <v>2</v>
      </c>
      <c r="P4334">
        <v>1</v>
      </c>
    </row>
    <row r="4335" spans="12:16" x14ac:dyDescent="0.35">
      <c r="L4335" t="s">
        <v>79</v>
      </c>
      <c r="M4335" t="s">
        <v>7747</v>
      </c>
      <c r="N4335">
        <v>2</v>
      </c>
      <c r="P4335">
        <v>1</v>
      </c>
    </row>
    <row r="4336" spans="12:16" x14ac:dyDescent="0.35">
      <c r="L4336" t="s">
        <v>29</v>
      </c>
      <c r="M4336" t="s">
        <v>7747</v>
      </c>
      <c r="N4336">
        <v>6</v>
      </c>
      <c r="P4336">
        <v>1</v>
      </c>
    </row>
    <row r="4337" spans="12:16" x14ac:dyDescent="0.35">
      <c r="L4337" t="s">
        <v>29</v>
      </c>
      <c r="M4337" t="s">
        <v>7747</v>
      </c>
      <c r="N4337">
        <v>6</v>
      </c>
      <c r="P4337">
        <v>1</v>
      </c>
    </row>
    <row r="4338" spans="12:16" x14ac:dyDescent="0.35">
      <c r="L4338" t="s">
        <v>29</v>
      </c>
      <c r="M4338" t="s">
        <v>7747</v>
      </c>
      <c r="N4338">
        <v>6</v>
      </c>
      <c r="P4338">
        <v>1</v>
      </c>
    </row>
    <row r="4339" spans="12:16" x14ac:dyDescent="0.35">
      <c r="L4339" t="s">
        <v>29</v>
      </c>
      <c r="M4339" t="s">
        <v>7747</v>
      </c>
      <c r="N4339">
        <v>6</v>
      </c>
      <c r="P4339">
        <v>1</v>
      </c>
    </row>
    <row r="4340" spans="12:16" x14ac:dyDescent="0.35">
      <c r="L4340" t="s">
        <v>29</v>
      </c>
      <c r="M4340" t="s">
        <v>7747</v>
      </c>
      <c r="N4340">
        <v>6</v>
      </c>
      <c r="P4340">
        <v>1</v>
      </c>
    </row>
    <row r="4341" spans="12:16" x14ac:dyDescent="0.35">
      <c r="L4341" t="s">
        <v>29</v>
      </c>
      <c r="M4341" t="s">
        <v>7747</v>
      </c>
      <c r="N4341">
        <v>6</v>
      </c>
      <c r="P4341">
        <v>1</v>
      </c>
    </row>
    <row r="4342" spans="12:16" x14ac:dyDescent="0.35">
      <c r="L4342" t="s">
        <v>29</v>
      </c>
      <c r="M4342" t="s">
        <v>7747</v>
      </c>
      <c r="N4342">
        <v>6</v>
      </c>
      <c r="P4342">
        <v>1</v>
      </c>
    </row>
    <row r="4343" spans="12:16" x14ac:dyDescent="0.35">
      <c r="L4343" t="s">
        <v>29</v>
      </c>
      <c r="M4343" t="s">
        <v>7747</v>
      </c>
      <c r="N4343">
        <v>6</v>
      </c>
      <c r="P4343">
        <v>1</v>
      </c>
    </row>
    <row r="4344" spans="12:16" x14ac:dyDescent="0.35">
      <c r="L4344" t="s">
        <v>29</v>
      </c>
      <c r="M4344" t="s">
        <v>7747</v>
      </c>
      <c r="N4344">
        <v>6</v>
      </c>
      <c r="P4344">
        <v>1</v>
      </c>
    </row>
    <row r="4345" spans="12:16" x14ac:dyDescent="0.35">
      <c r="L4345" t="s">
        <v>29</v>
      </c>
      <c r="M4345" t="s">
        <v>7747</v>
      </c>
      <c r="N4345">
        <v>6</v>
      </c>
      <c r="P4345">
        <v>1</v>
      </c>
    </row>
    <row r="4346" spans="12:16" x14ac:dyDescent="0.35">
      <c r="L4346" t="s">
        <v>29</v>
      </c>
      <c r="M4346" t="s">
        <v>7747</v>
      </c>
      <c r="N4346">
        <v>6</v>
      </c>
      <c r="P4346">
        <v>1</v>
      </c>
    </row>
    <row r="4347" spans="12:16" x14ac:dyDescent="0.35">
      <c r="L4347" t="s">
        <v>29</v>
      </c>
      <c r="M4347" t="s">
        <v>7747</v>
      </c>
      <c r="N4347">
        <v>6</v>
      </c>
      <c r="P4347">
        <v>1</v>
      </c>
    </row>
    <row r="4348" spans="12:16" x14ac:dyDescent="0.35">
      <c r="L4348" t="s">
        <v>29</v>
      </c>
      <c r="M4348" t="s">
        <v>7747</v>
      </c>
      <c r="N4348">
        <v>6</v>
      </c>
      <c r="P4348">
        <v>1</v>
      </c>
    </row>
    <row r="4349" spans="12:16" x14ac:dyDescent="0.35">
      <c r="L4349" t="s">
        <v>29</v>
      </c>
      <c r="M4349" t="s">
        <v>7747</v>
      </c>
      <c r="N4349">
        <v>6</v>
      </c>
      <c r="P4349">
        <v>1</v>
      </c>
    </row>
    <row r="4350" spans="12:16" x14ac:dyDescent="0.35">
      <c r="L4350" t="s">
        <v>29</v>
      </c>
      <c r="M4350" t="s">
        <v>7747</v>
      </c>
      <c r="N4350">
        <v>6</v>
      </c>
      <c r="P4350">
        <v>1</v>
      </c>
    </row>
    <row r="4351" spans="12:16" x14ac:dyDescent="0.35">
      <c r="L4351" t="s">
        <v>29</v>
      </c>
      <c r="M4351" t="s">
        <v>7747</v>
      </c>
      <c r="N4351">
        <v>6</v>
      </c>
      <c r="P4351">
        <v>1</v>
      </c>
    </row>
    <row r="4352" spans="12:16" x14ac:dyDescent="0.35">
      <c r="L4352" t="s">
        <v>29</v>
      </c>
      <c r="M4352" t="s">
        <v>7747</v>
      </c>
      <c r="N4352">
        <v>6</v>
      </c>
      <c r="P4352">
        <v>1</v>
      </c>
    </row>
    <row r="4353" spans="12:16" x14ac:dyDescent="0.35">
      <c r="L4353" t="s">
        <v>29</v>
      </c>
      <c r="M4353" t="s">
        <v>7747</v>
      </c>
      <c r="N4353">
        <v>6</v>
      </c>
      <c r="P4353">
        <v>1</v>
      </c>
    </row>
    <row r="4354" spans="12:16" x14ac:dyDescent="0.35">
      <c r="L4354" t="s">
        <v>29</v>
      </c>
      <c r="M4354" t="s">
        <v>7747</v>
      </c>
      <c r="N4354">
        <v>6</v>
      </c>
      <c r="P4354">
        <v>1</v>
      </c>
    </row>
    <row r="4355" spans="12:16" x14ac:dyDescent="0.35">
      <c r="L4355" t="s">
        <v>29</v>
      </c>
      <c r="M4355" t="s">
        <v>7747</v>
      </c>
      <c r="N4355">
        <v>6</v>
      </c>
      <c r="P4355">
        <v>1</v>
      </c>
    </row>
    <row r="4356" spans="12:16" x14ac:dyDescent="0.35">
      <c r="L4356" t="s">
        <v>29</v>
      </c>
      <c r="M4356" t="s">
        <v>7747</v>
      </c>
      <c r="N4356">
        <v>6</v>
      </c>
      <c r="P4356">
        <v>1</v>
      </c>
    </row>
    <row r="4357" spans="12:16" x14ac:dyDescent="0.35">
      <c r="L4357" t="s">
        <v>29</v>
      </c>
      <c r="M4357" t="s">
        <v>7747</v>
      </c>
      <c r="N4357">
        <v>6</v>
      </c>
      <c r="P4357">
        <v>1</v>
      </c>
    </row>
    <row r="4358" spans="12:16" x14ac:dyDescent="0.35">
      <c r="L4358" t="s">
        <v>29</v>
      </c>
      <c r="M4358" t="s">
        <v>7747</v>
      </c>
      <c r="N4358">
        <v>6</v>
      </c>
      <c r="P4358">
        <v>1</v>
      </c>
    </row>
    <row r="4359" spans="12:16" x14ac:dyDescent="0.35">
      <c r="L4359" t="s">
        <v>29</v>
      </c>
      <c r="M4359" t="s">
        <v>7747</v>
      </c>
      <c r="N4359">
        <v>6</v>
      </c>
      <c r="P4359">
        <v>1</v>
      </c>
    </row>
    <row r="4360" spans="12:16" x14ac:dyDescent="0.35">
      <c r="L4360" t="s">
        <v>29</v>
      </c>
      <c r="M4360" t="s">
        <v>7747</v>
      </c>
      <c r="N4360">
        <v>6</v>
      </c>
      <c r="P4360">
        <v>1</v>
      </c>
    </row>
    <row r="4361" spans="12:16" x14ac:dyDescent="0.35">
      <c r="L4361" t="s">
        <v>29</v>
      </c>
      <c r="M4361" t="s">
        <v>7747</v>
      </c>
      <c r="N4361">
        <v>6</v>
      </c>
      <c r="P4361">
        <v>1</v>
      </c>
    </row>
    <row r="4362" spans="12:16" x14ac:dyDescent="0.35">
      <c r="L4362" t="s">
        <v>29</v>
      </c>
      <c r="M4362" t="s">
        <v>7747</v>
      </c>
      <c r="N4362">
        <v>6</v>
      </c>
      <c r="P4362">
        <v>1</v>
      </c>
    </row>
    <row r="4363" spans="12:16" x14ac:dyDescent="0.35">
      <c r="L4363" t="s">
        <v>29</v>
      </c>
      <c r="M4363" t="s">
        <v>7747</v>
      </c>
      <c r="N4363">
        <v>6</v>
      </c>
      <c r="P4363">
        <v>1</v>
      </c>
    </row>
    <row r="4364" spans="12:16" x14ac:dyDescent="0.35">
      <c r="L4364" t="s">
        <v>29</v>
      </c>
      <c r="M4364" t="s">
        <v>7747</v>
      </c>
      <c r="N4364">
        <v>6</v>
      </c>
      <c r="P4364">
        <v>1</v>
      </c>
    </row>
    <row r="4365" spans="12:16" x14ac:dyDescent="0.35">
      <c r="L4365" t="s">
        <v>29</v>
      </c>
      <c r="M4365" t="s">
        <v>7747</v>
      </c>
      <c r="N4365">
        <v>6</v>
      </c>
      <c r="P4365">
        <v>1</v>
      </c>
    </row>
    <row r="4366" spans="12:16" x14ac:dyDescent="0.35">
      <c r="L4366" t="s">
        <v>29</v>
      </c>
      <c r="M4366" t="s">
        <v>7747</v>
      </c>
      <c r="N4366">
        <v>6</v>
      </c>
      <c r="P4366">
        <v>1</v>
      </c>
    </row>
    <row r="4367" spans="12:16" x14ac:dyDescent="0.35">
      <c r="L4367" t="s">
        <v>29</v>
      </c>
      <c r="M4367" t="s">
        <v>7747</v>
      </c>
      <c r="N4367">
        <v>6</v>
      </c>
      <c r="P4367">
        <v>1</v>
      </c>
    </row>
    <row r="4368" spans="12:16" x14ac:dyDescent="0.35">
      <c r="L4368" t="s">
        <v>29</v>
      </c>
      <c r="M4368" t="s">
        <v>7747</v>
      </c>
      <c r="N4368">
        <v>6</v>
      </c>
      <c r="P4368">
        <v>1</v>
      </c>
    </row>
    <row r="4369" spans="12:16" x14ac:dyDescent="0.35">
      <c r="L4369" t="s">
        <v>29</v>
      </c>
      <c r="M4369" t="s">
        <v>7747</v>
      </c>
      <c r="N4369">
        <v>6</v>
      </c>
      <c r="P4369">
        <v>1</v>
      </c>
    </row>
    <row r="4370" spans="12:16" x14ac:dyDescent="0.35">
      <c r="L4370" t="s">
        <v>29</v>
      </c>
      <c r="M4370" t="s">
        <v>7747</v>
      </c>
      <c r="N4370">
        <v>6</v>
      </c>
      <c r="P4370">
        <v>1</v>
      </c>
    </row>
    <row r="4371" spans="12:16" x14ac:dyDescent="0.35">
      <c r="L4371" t="s">
        <v>29</v>
      </c>
      <c r="M4371" t="s">
        <v>7747</v>
      </c>
      <c r="N4371">
        <v>6</v>
      </c>
      <c r="P4371">
        <v>1</v>
      </c>
    </row>
    <row r="4372" spans="12:16" x14ac:dyDescent="0.35">
      <c r="L4372" t="s">
        <v>29</v>
      </c>
      <c r="M4372" t="s">
        <v>7747</v>
      </c>
      <c r="N4372">
        <v>6</v>
      </c>
      <c r="P4372">
        <v>1</v>
      </c>
    </row>
    <row r="4373" spans="12:16" x14ac:dyDescent="0.35">
      <c r="L4373" t="s">
        <v>29</v>
      </c>
      <c r="M4373" t="s">
        <v>7747</v>
      </c>
      <c r="N4373">
        <v>6</v>
      </c>
      <c r="P4373">
        <v>1</v>
      </c>
    </row>
    <row r="4374" spans="12:16" x14ac:dyDescent="0.35">
      <c r="L4374" t="s">
        <v>29</v>
      </c>
      <c r="M4374" t="s">
        <v>7747</v>
      </c>
      <c r="N4374">
        <v>6</v>
      </c>
      <c r="P4374">
        <v>1</v>
      </c>
    </row>
    <row r="4375" spans="12:16" x14ac:dyDescent="0.35">
      <c r="L4375" t="s">
        <v>29</v>
      </c>
      <c r="M4375" t="s">
        <v>7747</v>
      </c>
      <c r="N4375">
        <v>6</v>
      </c>
      <c r="P4375">
        <v>1</v>
      </c>
    </row>
    <row r="4376" spans="12:16" x14ac:dyDescent="0.35">
      <c r="L4376" t="s">
        <v>29</v>
      </c>
      <c r="M4376" t="s">
        <v>7747</v>
      </c>
      <c r="N4376">
        <v>6</v>
      </c>
      <c r="P4376">
        <v>1</v>
      </c>
    </row>
    <row r="4377" spans="12:16" x14ac:dyDescent="0.35">
      <c r="L4377" t="s">
        <v>29</v>
      </c>
      <c r="M4377" t="s">
        <v>7747</v>
      </c>
      <c r="N4377">
        <v>6</v>
      </c>
      <c r="P4377">
        <v>1</v>
      </c>
    </row>
    <row r="4378" spans="12:16" x14ac:dyDescent="0.35">
      <c r="L4378" t="s">
        <v>29</v>
      </c>
      <c r="M4378" t="s">
        <v>7747</v>
      </c>
      <c r="N4378">
        <v>6</v>
      </c>
      <c r="P4378">
        <v>1</v>
      </c>
    </row>
    <row r="4379" spans="12:16" x14ac:dyDescent="0.35">
      <c r="L4379" t="s">
        <v>29</v>
      </c>
      <c r="M4379" t="s">
        <v>7747</v>
      </c>
      <c r="N4379">
        <v>6</v>
      </c>
      <c r="P4379">
        <v>1</v>
      </c>
    </row>
    <row r="4380" spans="12:16" x14ac:dyDescent="0.35">
      <c r="L4380" t="s">
        <v>29</v>
      </c>
      <c r="M4380" t="s">
        <v>7747</v>
      </c>
      <c r="N4380">
        <v>6</v>
      </c>
      <c r="P4380">
        <v>1</v>
      </c>
    </row>
    <row r="4381" spans="12:16" x14ac:dyDescent="0.35">
      <c r="L4381" t="s">
        <v>29</v>
      </c>
      <c r="M4381" t="s">
        <v>7747</v>
      </c>
      <c r="N4381">
        <v>6</v>
      </c>
      <c r="P4381">
        <v>1</v>
      </c>
    </row>
    <row r="4382" spans="12:16" x14ac:dyDescent="0.35">
      <c r="L4382" t="s">
        <v>29</v>
      </c>
      <c r="M4382" t="s">
        <v>7747</v>
      </c>
      <c r="N4382">
        <v>6</v>
      </c>
      <c r="P4382">
        <v>1</v>
      </c>
    </row>
    <row r="4383" spans="12:16" x14ac:dyDescent="0.35">
      <c r="L4383" t="s">
        <v>29</v>
      </c>
      <c r="M4383" t="s">
        <v>7747</v>
      </c>
      <c r="N4383">
        <v>6</v>
      </c>
      <c r="P4383">
        <v>1</v>
      </c>
    </row>
    <row r="4384" spans="12:16" x14ac:dyDescent="0.35">
      <c r="L4384" t="s">
        <v>29</v>
      </c>
      <c r="M4384" t="s">
        <v>7747</v>
      </c>
      <c r="N4384">
        <v>6</v>
      </c>
      <c r="P4384">
        <v>1</v>
      </c>
    </row>
    <row r="4385" spans="12:16" x14ac:dyDescent="0.35">
      <c r="L4385" t="s">
        <v>29</v>
      </c>
      <c r="M4385" t="s">
        <v>7747</v>
      </c>
      <c r="N4385">
        <v>6</v>
      </c>
      <c r="P4385">
        <v>1</v>
      </c>
    </row>
    <row r="4386" spans="12:16" x14ac:dyDescent="0.35">
      <c r="L4386" t="s">
        <v>29</v>
      </c>
      <c r="M4386" t="s">
        <v>7747</v>
      </c>
      <c r="N4386">
        <v>6</v>
      </c>
      <c r="P4386">
        <v>1</v>
      </c>
    </row>
    <row r="4387" spans="12:16" x14ac:dyDescent="0.35">
      <c r="L4387" t="s">
        <v>29</v>
      </c>
      <c r="M4387" t="s">
        <v>7747</v>
      </c>
      <c r="N4387">
        <v>6</v>
      </c>
      <c r="P4387">
        <v>1</v>
      </c>
    </row>
    <row r="4388" spans="12:16" x14ac:dyDescent="0.35">
      <c r="L4388" t="s">
        <v>29</v>
      </c>
      <c r="M4388" t="s">
        <v>7747</v>
      </c>
      <c r="N4388">
        <v>6</v>
      </c>
      <c r="P4388">
        <v>1</v>
      </c>
    </row>
    <row r="4389" spans="12:16" x14ac:dyDescent="0.35">
      <c r="L4389" t="s">
        <v>29</v>
      </c>
      <c r="M4389" t="s">
        <v>7747</v>
      </c>
      <c r="N4389">
        <v>6</v>
      </c>
      <c r="P4389">
        <v>1</v>
      </c>
    </row>
    <row r="4390" spans="12:16" x14ac:dyDescent="0.35">
      <c r="L4390" t="s">
        <v>29</v>
      </c>
      <c r="M4390" t="s">
        <v>7747</v>
      </c>
      <c r="N4390">
        <v>6</v>
      </c>
      <c r="P4390">
        <v>1</v>
      </c>
    </row>
    <row r="4391" spans="12:16" x14ac:dyDescent="0.35">
      <c r="L4391" t="s">
        <v>29</v>
      </c>
      <c r="M4391" t="s">
        <v>7747</v>
      </c>
      <c r="N4391">
        <v>6</v>
      </c>
      <c r="P4391">
        <v>1</v>
      </c>
    </row>
    <row r="4392" spans="12:16" x14ac:dyDescent="0.35">
      <c r="L4392" t="s">
        <v>29</v>
      </c>
      <c r="M4392" t="s">
        <v>7747</v>
      </c>
      <c r="N4392">
        <v>6</v>
      </c>
      <c r="P4392">
        <v>1</v>
      </c>
    </row>
    <row r="4393" spans="12:16" x14ac:dyDescent="0.35">
      <c r="L4393" t="s">
        <v>29</v>
      </c>
      <c r="M4393" t="s">
        <v>7747</v>
      </c>
      <c r="N4393">
        <v>6</v>
      </c>
      <c r="P4393">
        <v>1</v>
      </c>
    </row>
    <row r="4394" spans="12:16" x14ac:dyDescent="0.35">
      <c r="L4394" t="s">
        <v>29</v>
      </c>
      <c r="M4394" t="s">
        <v>7747</v>
      </c>
      <c r="N4394">
        <v>6</v>
      </c>
      <c r="P4394">
        <v>1</v>
      </c>
    </row>
    <row r="4395" spans="12:16" x14ac:dyDescent="0.35">
      <c r="L4395" t="s">
        <v>29</v>
      </c>
      <c r="M4395" t="s">
        <v>7747</v>
      </c>
      <c r="N4395">
        <v>6</v>
      </c>
      <c r="P4395">
        <v>1</v>
      </c>
    </row>
    <row r="4396" spans="12:16" x14ac:dyDescent="0.35">
      <c r="L4396" t="s">
        <v>29</v>
      </c>
      <c r="M4396" t="s">
        <v>7747</v>
      </c>
      <c r="N4396">
        <v>6</v>
      </c>
      <c r="P4396">
        <v>1</v>
      </c>
    </row>
    <row r="4397" spans="12:16" x14ac:dyDescent="0.35">
      <c r="L4397" t="s">
        <v>29</v>
      </c>
      <c r="M4397" t="s">
        <v>7747</v>
      </c>
      <c r="N4397">
        <v>6</v>
      </c>
      <c r="P4397">
        <v>1</v>
      </c>
    </row>
    <row r="4398" spans="12:16" x14ac:dyDescent="0.35">
      <c r="L4398" t="s">
        <v>29</v>
      </c>
      <c r="M4398" t="s">
        <v>7747</v>
      </c>
      <c r="N4398">
        <v>6</v>
      </c>
      <c r="P4398">
        <v>1</v>
      </c>
    </row>
    <row r="4399" spans="12:16" x14ac:dyDescent="0.35">
      <c r="L4399" t="s">
        <v>29</v>
      </c>
      <c r="M4399" t="s">
        <v>7747</v>
      </c>
      <c r="N4399">
        <v>6</v>
      </c>
      <c r="P4399">
        <v>1</v>
      </c>
    </row>
    <row r="4400" spans="12:16" x14ac:dyDescent="0.35">
      <c r="L4400" t="s">
        <v>29</v>
      </c>
      <c r="M4400" t="s">
        <v>7747</v>
      </c>
      <c r="N4400">
        <v>6</v>
      </c>
      <c r="P4400">
        <v>1</v>
      </c>
    </row>
    <row r="4401" spans="12:16" x14ac:dyDescent="0.35">
      <c r="L4401" t="s">
        <v>29</v>
      </c>
      <c r="M4401" t="s">
        <v>7747</v>
      </c>
      <c r="N4401">
        <v>6</v>
      </c>
      <c r="P4401">
        <v>1</v>
      </c>
    </row>
    <row r="4402" spans="12:16" x14ac:dyDescent="0.35">
      <c r="L4402" t="s">
        <v>29</v>
      </c>
      <c r="M4402" t="s">
        <v>7747</v>
      </c>
      <c r="N4402">
        <v>6</v>
      </c>
      <c r="P4402">
        <v>1</v>
      </c>
    </row>
    <row r="4403" spans="12:16" x14ac:dyDescent="0.35">
      <c r="L4403" t="s">
        <v>29</v>
      </c>
      <c r="M4403" t="s">
        <v>7747</v>
      </c>
      <c r="N4403">
        <v>6</v>
      </c>
      <c r="P4403">
        <v>1</v>
      </c>
    </row>
    <row r="4404" spans="12:16" x14ac:dyDescent="0.35">
      <c r="L4404" t="s">
        <v>29</v>
      </c>
      <c r="M4404" t="s">
        <v>7747</v>
      </c>
      <c r="N4404">
        <v>6</v>
      </c>
      <c r="P4404">
        <v>1</v>
      </c>
    </row>
    <row r="4405" spans="12:16" x14ac:dyDescent="0.35">
      <c r="L4405" t="s">
        <v>29</v>
      </c>
      <c r="M4405" t="s">
        <v>7747</v>
      </c>
      <c r="N4405">
        <v>6</v>
      </c>
      <c r="P4405">
        <v>1</v>
      </c>
    </row>
    <row r="4406" spans="12:16" x14ac:dyDescent="0.35">
      <c r="L4406" t="s">
        <v>29</v>
      </c>
      <c r="M4406" t="s">
        <v>7747</v>
      </c>
      <c r="N4406">
        <v>6</v>
      </c>
      <c r="P4406">
        <v>1</v>
      </c>
    </row>
    <row r="4407" spans="12:16" x14ac:dyDescent="0.35">
      <c r="L4407" t="s">
        <v>29</v>
      </c>
      <c r="M4407" t="s">
        <v>7747</v>
      </c>
      <c r="N4407">
        <v>6</v>
      </c>
      <c r="P4407">
        <v>1</v>
      </c>
    </row>
    <row r="4408" spans="12:16" x14ac:dyDescent="0.35">
      <c r="L4408" t="s">
        <v>29</v>
      </c>
      <c r="M4408" t="s">
        <v>7747</v>
      </c>
      <c r="N4408">
        <v>6</v>
      </c>
      <c r="P4408">
        <v>1</v>
      </c>
    </row>
    <row r="4409" spans="12:16" x14ac:dyDescent="0.35">
      <c r="L4409" t="s">
        <v>29</v>
      </c>
      <c r="M4409" t="s">
        <v>7747</v>
      </c>
      <c r="N4409">
        <v>6</v>
      </c>
      <c r="P4409">
        <v>1</v>
      </c>
    </row>
    <row r="4410" spans="12:16" x14ac:dyDescent="0.35">
      <c r="L4410" t="s">
        <v>29</v>
      </c>
      <c r="M4410" t="s">
        <v>7747</v>
      </c>
      <c r="N4410">
        <v>6</v>
      </c>
      <c r="P4410">
        <v>1</v>
      </c>
    </row>
    <row r="4411" spans="12:16" x14ac:dyDescent="0.35">
      <c r="L4411" t="s">
        <v>29</v>
      </c>
      <c r="M4411" t="s">
        <v>7747</v>
      </c>
      <c r="N4411">
        <v>6</v>
      </c>
      <c r="P4411">
        <v>1</v>
      </c>
    </row>
    <row r="4412" spans="12:16" x14ac:dyDescent="0.35">
      <c r="L4412" t="s">
        <v>29</v>
      </c>
      <c r="M4412" t="s">
        <v>7747</v>
      </c>
      <c r="N4412">
        <v>6</v>
      </c>
      <c r="P4412">
        <v>1</v>
      </c>
    </row>
    <row r="4413" spans="12:16" x14ac:dyDescent="0.35">
      <c r="L4413" t="s">
        <v>29</v>
      </c>
      <c r="M4413" t="s">
        <v>7747</v>
      </c>
      <c r="N4413">
        <v>6</v>
      </c>
      <c r="P4413">
        <v>1</v>
      </c>
    </row>
    <row r="4414" spans="12:16" x14ac:dyDescent="0.35">
      <c r="L4414" t="s">
        <v>29</v>
      </c>
      <c r="M4414" t="s">
        <v>7747</v>
      </c>
      <c r="N4414">
        <v>6</v>
      </c>
      <c r="P4414">
        <v>1</v>
      </c>
    </row>
    <row r="4415" spans="12:16" x14ac:dyDescent="0.35">
      <c r="L4415" t="s">
        <v>29</v>
      </c>
      <c r="M4415" t="s">
        <v>7747</v>
      </c>
      <c r="N4415">
        <v>6</v>
      </c>
      <c r="P4415">
        <v>1</v>
      </c>
    </row>
    <row r="4416" spans="12:16" x14ac:dyDescent="0.35">
      <c r="L4416" t="s">
        <v>29</v>
      </c>
      <c r="M4416" t="s">
        <v>7747</v>
      </c>
      <c r="N4416">
        <v>6</v>
      </c>
      <c r="P4416">
        <v>1</v>
      </c>
    </row>
    <row r="4417" spans="12:16" x14ac:dyDescent="0.35">
      <c r="L4417" t="s">
        <v>29</v>
      </c>
      <c r="M4417" t="s">
        <v>7747</v>
      </c>
      <c r="N4417">
        <v>6</v>
      </c>
      <c r="P4417">
        <v>1</v>
      </c>
    </row>
    <row r="4418" spans="12:16" x14ac:dyDescent="0.35">
      <c r="L4418" t="s">
        <v>29</v>
      </c>
      <c r="M4418" t="s">
        <v>7747</v>
      </c>
      <c r="N4418">
        <v>6</v>
      </c>
      <c r="P4418">
        <v>1</v>
      </c>
    </row>
    <row r="4419" spans="12:16" x14ac:dyDescent="0.35">
      <c r="L4419" t="s">
        <v>29</v>
      </c>
      <c r="M4419" t="s">
        <v>7747</v>
      </c>
      <c r="N4419">
        <v>6</v>
      </c>
      <c r="P4419">
        <v>1</v>
      </c>
    </row>
    <row r="4420" spans="12:16" x14ac:dyDescent="0.35">
      <c r="L4420" t="s">
        <v>29</v>
      </c>
      <c r="M4420" t="s">
        <v>7747</v>
      </c>
      <c r="N4420">
        <v>6</v>
      </c>
      <c r="P4420">
        <v>1</v>
      </c>
    </row>
    <row r="4421" spans="12:16" x14ac:dyDescent="0.35">
      <c r="L4421" t="s">
        <v>29</v>
      </c>
      <c r="M4421" t="s">
        <v>7747</v>
      </c>
      <c r="N4421">
        <v>6</v>
      </c>
      <c r="P4421">
        <v>1</v>
      </c>
    </row>
    <row r="4422" spans="12:16" x14ac:dyDescent="0.35">
      <c r="L4422" t="s">
        <v>29</v>
      </c>
      <c r="M4422" t="s">
        <v>7747</v>
      </c>
      <c r="N4422">
        <v>6</v>
      </c>
      <c r="P4422">
        <v>1</v>
      </c>
    </row>
    <row r="4423" spans="12:16" x14ac:dyDescent="0.35">
      <c r="L4423" t="s">
        <v>29</v>
      </c>
      <c r="M4423" t="s">
        <v>7747</v>
      </c>
      <c r="N4423">
        <v>6</v>
      </c>
      <c r="P4423">
        <v>1</v>
      </c>
    </row>
    <row r="4424" spans="12:16" x14ac:dyDescent="0.35">
      <c r="L4424" t="s">
        <v>29</v>
      </c>
      <c r="M4424" t="s">
        <v>7747</v>
      </c>
      <c r="N4424">
        <v>6</v>
      </c>
      <c r="P4424">
        <v>1</v>
      </c>
    </row>
    <row r="4425" spans="12:16" x14ac:dyDescent="0.35">
      <c r="L4425" t="s">
        <v>29</v>
      </c>
      <c r="M4425" t="s">
        <v>7747</v>
      </c>
      <c r="N4425">
        <v>6</v>
      </c>
      <c r="P4425">
        <v>1</v>
      </c>
    </row>
    <row r="4426" spans="12:16" x14ac:dyDescent="0.35">
      <c r="L4426" t="s">
        <v>29</v>
      </c>
      <c r="M4426" t="s">
        <v>7747</v>
      </c>
      <c r="N4426">
        <v>6</v>
      </c>
      <c r="P4426">
        <v>1</v>
      </c>
    </row>
    <row r="4427" spans="12:16" x14ac:dyDescent="0.35">
      <c r="L4427" t="s">
        <v>29</v>
      </c>
      <c r="M4427" t="s">
        <v>7747</v>
      </c>
      <c r="N4427">
        <v>6</v>
      </c>
      <c r="P4427">
        <v>1</v>
      </c>
    </row>
    <row r="4428" spans="12:16" x14ac:dyDescent="0.35">
      <c r="L4428" t="s">
        <v>29</v>
      </c>
      <c r="M4428" t="s">
        <v>7747</v>
      </c>
      <c r="N4428">
        <v>6</v>
      </c>
      <c r="P4428">
        <v>1</v>
      </c>
    </row>
    <row r="4429" spans="12:16" x14ac:dyDescent="0.35">
      <c r="L4429" t="s">
        <v>29</v>
      </c>
      <c r="M4429" t="s">
        <v>7747</v>
      </c>
      <c r="N4429">
        <v>6</v>
      </c>
      <c r="P4429">
        <v>1</v>
      </c>
    </row>
    <row r="4430" spans="12:16" x14ac:dyDescent="0.35">
      <c r="L4430" t="s">
        <v>29</v>
      </c>
      <c r="M4430" t="s">
        <v>7747</v>
      </c>
      <c r="N4430">
        <v>6</v>
      </c>
      <c r="P4430">
        <v>1</v>
      </c>
    </row>
    <row r="4431" spans="12:16" x14ac:dyDescent="0.35">
      <c r="L4431" t="s">
        <v>29</v>
      </c>
      <c r="M4431" t="s">
        <v>7747</v>
      </c>
      <c r="N4431">
        <v>6</v>
      </c>
      <c r="P4431">
        <v>1</v>
      </c>
    </row>
    <row r="4432" spans="12:16" x14ac:dyDescent="0.35">
      <c r="L4432" t="s">
        <v>29</v>
      </c>
      <c r="M4432" t="s">
        <v>7747</v>
      </c>
      <c r="N4432">
        <v>6</v>
      </c>
      <c r="P4432">
        <v>1</v>
      </c>
    </row>
    <row r="4433" spans="12:16" x14ac:dyDescent="0.35">
      <c r="L4433" t="s">
        <v>29</v>
      </c>
      <c r="M4433" t="s">
        <v>7747</v>
      </c>
      <c r="N4433">
        <v>6</v>
      </c>
      <c r="P4433">
        <v>1</v>
      </c>
    </row>
    <row r="4434" spans="12:16" x14ac:dyDescent="0.35">
      <c r="L4434" t="s">
        <v>29</v>
      </c>
      <c r="M4434" t="s">
        <v>7747</v>
      </c>
      <c r="N4434">
        <v>6</v>
      </c>
      <c r="P4434">
        <v>1</v>
      </c>
    </row>
    <row r="4435" spans="12:16" x14ac:dyDescent="0.35">
      <c r="L4435" t="s">
        <v>29</v>
      </c>
      <c r="M4435" t="s">
        <v>7747</v>
      </c>
      <c r="N4435">
        <v>6</v>
      </c>
      <c r="P4435">
        <v>1</v>
      </c>
    </row>
    <row r="4436" spans="12:16" x14ac:dyDescent="0.35">
      <c r="L4436" t="s">
        <v>29</v>
      </c>
      <c r="M4436" t="s">
        <v>7747</v>
      </c>
      <c r="N4436">
        <v>6</v>
      </c>
      <c r="P4436">
        <v>1</v>
      </c>
    </row>
    <row r="4437" spans="12:16" x14ac:dyDescent="0.35">
      <c r="L4437" t="s">
        <v>29</v>
      </c>
      <c r="M4437" t="s">
        <v>7747</v>
      </c>
      <c r="N4437">
        <v>6</v>
      </c>
      <c r="P4437">
        <v>1</v>
      </c>
    </row>
    <row r="4438" spans="12:16" x14ac:dyDescent="0.35">
      <c r="L4438" t="s">
        <v>29</v>
      </c>
      <c r="M4438" t="s">
        <v>7747</v>
      </c>
      <c r="N4438">
        <v>6</v>
      </c>
      <c r="P4438">
        <v>1</v>
      </c>
    </row>
    <row r="4439" spans="12:16" x14ac:dyDescent="0.35">
      <c r="L4439" t="s">
        <v>29</v>
      </c>
      <c r="M4439" t="s">
        <v>7747</v>
      </c>
      <c r="N4439">
        <v>6</v>
      </c>
      <c r="P4439">
        <v>1</v>
      </c>
    </row>
    <row r="4440" spans="12:16" x14ac:dyDescent="0.35">
      <c r="L4440" t="s">
        <v>29</v>
      </c>
      <c r="M4440" t="s">
        <v>7747</v>
      </c>
      <c r="N4440">
        <v>6</v>
      </c>
      <c r="P4440">
        <v>1</v>
      </c>
    </row>
    <row r="4441" spans="12:16" x14ac:dyDescent="0.35">
      <c r="L4441" t="s">
        <v>29</v>
      </c>
      <c r="M4441" t="s">
        <v>7747</v>
      </c>
      <c r="N4441">
        <v>6</v>
      </c>
      <c r="P4441">
        <v>1</v>
      </c>
    </row>
    <row r="4442" spans="12:16" x14ac:dyDescent="0.35">
      <c r="L4442" t="s">
        <v>29</v>
      </c>
      <c r="M4442" t="s">
        <v>7747</v>
      </c>
      <c r="N4442">
        <v>6</v>
      </c>
      <c r="P4442">
        <v>1</v>
      </c>
    </row>
    <row r="4443" spans="12:16" x14ac:dyDescent="0.35">
      <c r="L4443" t="s">
        <v>29</v>
      </c>
      <c r="M4443" t="s">
        <v>7747</v>
      </c>
      <c r="N4443">
        <v>6</v>
      </c>
      <c r="P4443">
        <v>1</v>
      </c>
    </row>
    <row r="4444" spans="12:16" x14ac:dyDescent="0.35">
      <c r="L4444" t="s">
        <v>29</v>
      </c>
      <c r="M4444" t="s">
        <v>7747</v>
      </c>
      <c r="N4444">
        <v>6</v>
      </c>
      <c r="P4444">
        <v>1</v>
      </c>
    </row>
    <row r="4445" spans="12:16" x14ac:dyDescent="0.35">
      <c r="L4445" t="s">
        <v>29</v>
      </c>
      <c r="M4445" t="s">
        <v>7747</v>
      </c>
      <c r="N4445">
        <v>6</v>
      </c>
      <c r="P4445">
        <v>1</v>
      </c>
    </row>
    <row r="4446" spans="12:16" x14ac:dyDescent="0.35">
      <c r="L4446" t="s">
        <v>29</v>
      </c>
      <c r="M4446" t="s">
        <v>7747</v>
      </c>
      <c r="N4446">
        <v>6</v>
      </c>
      <c r="P4446">
        <v>1</v>
      </c>
    </row>
    <row r="4447" spans="12:16" x14ac:dyDescent="0.35">
      <c r="L4447" t="s">
        <v>29</v>
      </c>
      <c r="M4447" t="s">
        <v>7747</v>
      </c>
      <c r="N4447">
        <v>6</v>
      </c>
      <c r="P4447">
        <v>1</v>
      </c>
    </row>
    <row r="4448" spans="12:16" x14ac:dyDescent="0.35">
      <c r="L4448" t="s">
        <v>29</v>
      </c>
      <c r="M4448" t="s">
        <v>7747</v>
      </c>
      <c r="N4448">
        <v>6</v>
      </c>
      <c r="P4448">
        <v>1</v>
      </c>
    </row>
    <row r="4449" spans="12:16" x14ac:dyDescent="0.35">
      <c r="L4449" t="s">
        <v>29</v>
      </c>
      <c r="M4449" t="s">
        <v>7747</v>
      </c>
      <c r="N4449">
        <v>6</v>
      </c>
      <c r="P4449">
        <v>1</v>
      </c>
    </row>
    <row r="4450" spans="12:16" x14ac:dyDescent="0.35">
      <c r="L4450" t="s">
        <v>29</v>
      </c>
      <c r="M4450" t="s">
        <v>7747</v>
      </c>
      <c r="N4450">
        <v>6</v>
      </c>
      <c r="P4450">
        <v>1</v>
      </c>
    </row>
    <row r="4451" spans="12:16" x14ac:dyDescent="0.35">
      <c r="L4451" t="s">
        <v>29</v>
      </c>
      <c r="M4451" t="s">
        <v>7747</v>
      </c>
      <c r="N4451">
        <v>6</v>
      </c>
      <c r="P4451">
        <v>1</v>
      </c>
    </row>
    <row r="4452" spans="12:16" x14ac:dyDescent="0.35">
      <c r="L4452" t="s">
        <v>29</v>
      </c>
      <c r="M4452" t="s">
        <v>7747</v>
      </c>
      <c r="N4452">
        <v>6</v>
      </c>
      <c r="P4452">
        <v>1</v>
      </c>
    </row>
    <row r="4453" spans="12:16" x14ac:dyDescent="0.35">
      <c r="L4453" t="s">
        <v>29</v>
      </c>
      <c r="M4453" t="s">
        <v>7747</v>
      </c>
      <c r="N4453">
        <v>6</v>
      </c>
      <c r="P4453">
        <v>1</v>
      </c>
    </row>
    <row r="4454" spans="12:16" x14ac:dyDescent="0.35">
      <c r="L4454" t="s">
        <v>29</v>
      </c>
      <c r="M4454" t="s">
        <v>7747</v>
      </c>
      <c r="N4454">
        <v>6</v>
      </c>
      <c r="P4454">
        <v>1</v>
      </c>
    </row>
    <row r="4455" spans="12:16" x14ac:dyDescent="0.35">
      <c r="L4455" t="s">
        <v>29</v>
      </c>
      <c r="M4455" t="s">
        <v>7747</v>
      </c>
      <c r="N4455">
        <v>6</v>
      </c>
      <c r="P4455">
        <v>1</v>
      </c>
    </row>
    <row r="4456" spans="12:16" x14ac:dyDescent="0.35">
      <c r="L4456" t="s">
        <v>29</v>
      </c>
      <c r="M4456" t="s">
        <v>7747</v>
      </c>
      <c r="N4456">
        <v>6</v>
      </c>
      <c r="P4456">
        <v>1</v>
      </c>
    </row>
    <row r="4457" spans="12:16" x14ac:dyDescent="0.35">
      <c r="L4457" t="s">
        <v>29</v>
      </c>
      <c r="M4457" t="s">
        <v>7747</v>
      </c>
      <c r="N4457">
        <v>6</v>
      </c>
      <c r="P4457">
        <v>1</v>
      </c>
    </row>
    <row r="4458" spans="12:16" x14ac:dyDescent="0.35">
      <c r="L4458" t="s">
        <v>29</v>
      </c>
      <c r="M4458" t="s">
        <v>7747</v>
      </c>
      <c r="N4458">
        <v>6</v>
      </c>
      <c r="P4458">
        <v>1</v>
      </c>
    </row>
    <row r="4459" spans="12:16" x14ac:dyDescent="0.35">
      <c r="L4459" t="s">
        <v>29</v>
      </c>
      <c r="M4459" t="s">
        <v>7747</v>
      </c>
      <c r="N4459">
        <v>6</v>
      </c>
      <c r="P4459">
        <v>1</v>
      </c>
    </row>
    <row r="4460" spans="12:16" x14ac:dyDescent="0.35">
      <c r="L4460" t="s">
        <v>29</v>
      </c>
      <c r="M4460" t="s">
        <v>7747</v>
      </c>
      <c r="N4460">
        <v>6</v>
      </c>
      <c r="P4460">
        <v>1</v>
      </c>
    </row>
    <row r="4461" spans="12:16" x14ac:dyDescent="0.35">
      <c r="L4461" t="s">
        <v>29</v>
      </c>
      <c r="M4461" t="s">
        <v>7747</v>
      </c>
      <c r="N4461">
        <v>6</v>
      </c>
      <c r="P4461">
        <v>1</v>
      </c>
    </row>
    <row r="4462" spans="12:16" x14ac:dyDescent="0.35">
      <c r="L4462" t="s">
        <v>29</v>
      </c>
      <c r="M4462" t="s">
        <v>7747</v>
      </c>
      <c r="N4462">
        <v>6</v>
      </c>
      <c r="P4462">
        <v>1</v>
      </c>
    </row>
    <row r="4463" spans="12:16" x14ac:dyDescent="0.35">
      <c r="L4463" t="s">
        <v>29</v>
      </c>
      <c r="M4463" t="s">
        <v>7747</v>
      </c>
      <c r="N4463">
        <v>6</v>
      </c>
      <c r="P4463">
        <v>1</v>
      </c>
    </row>
    <row r="4464" spans="12:16" x14ac:dyDescent="0.35">
      <c r="L4464" t="s">
        <v>29</v>
      </c>
      <c r="M4464" t="s">
        <v>7747</v>
      </c>
      <c r="N4464">
        <v>6</v>
      </c>
      <c r="P4464">
        <v>1</v>
      </c>
    </row>
    <row r="4465" spans="12:16" x14ac:dyDescent="0.35">
      <c r="L4465" t="s">
        <v>29</v>
      </c>
      <c r="M4465" t="s">
        <v>7747</v>
      </c>
      <c r="N4465">
        <v>6</v>
      </c>
      <c r="P4465">
        <v>1</v>
      </c>
    </row>
    <row r="4466" spans="12:16" x14ac:dyDescent="0.35">
      <c r="L4466" t="s">
        <v>29</v>
      </c>
      <c r="M4466" t="s">
        <v>7747</v>
      </c>
      <c r="N4466">
        <v>6</v>
      </c>
      <c r="P4466">
        <v>1</v>
      </c>
    </row>
    <row r="4467" spans="12:16" x14ac:dyDescent="0.35">
      <c r="L4467" t="s">
        <v>29</v>
      </c>
      <c r="M4467" t="s">
        <v>7747</v>
      </c>
      <c r="N4467">
        <v>6</v>
      </c>
      <c r="P4467">
        <v>1</v>
      </c>
    </row>
    <row r="4468" spans="12:16" x14ac:dyDescent="0.35">
      <c r="L4468" t="s">
        <v>29</v>
      </c>
      <c r="M4468" t="s">
        <v>7747</v>
      </c>
      <c r="N4468">
        <v>6</v>
      </c>
      <c r="P4468">
        <v>1</v>
      </c>
    </row>
    <row r="4469" spans="12:16" x14ac:dyDescent="0.35">
      <c r="L4469" t="s">
        <v>29</v>
      </c>
      <c r="M4469" t="s">
        <v>7747</v>
      </c>
      <c r="N4469">
        <v>6</v>
      </c>
      <c r="P4469">
        <v>1</v>
      </c>
    </row>
    <row r="4470" spans="12:16" x14ac:dyDescent="0.35">
      <c r="L4470" t="s">
        <v>29</v>
      </c>
      <c r="M4470" t="s">
        <v>7747</v>
      </c>
      <c r="N4470">
        <v>6</v>
      </c>
      <c r="P4470">
        <v>1</v>
      </c>
    </row>
    <row r="4471" spans="12:16" x14ac:dyDescent="0.35">
      <c r="L4471" t="s">
        <v>29</v>
      </c>
      <c r="M4471" t="s">
        <v>7747</v>
      </c>
      <c r="N4471">
        <v>6</v>
      </c>
      <c r="P4471">
        <v>1</v>
      </c>
    </row>
    <row r="4472" spans="12:16" x14ac:dyDescent="0.35">
      <c r="L4472" t="s">
        <v>29</v>
      </c>
      <c r="M4472" t="s">
        <v>7747</v>
      </c>
      <c r="N4472">
        <v>6</v>
      </c>
      <c r="P4472">
        <v>1</v>
      </c>
    </row>
    <row r="4473" spans="12:16" x14ac:dyDescent="0.35">
      <c r="L4473" t="s">
        <v>29</v>
      </c>
      <c r="M4473" t="s">
        <v>7747</v>
      </c>
      <c r="N4473">
        <v>6</v>
      </c>
      <c r="P4473">
        <v>1</v>
      </c>
    </row>
    <row r="4474" spans="12:16" x14ac:dyDescent="0.35">
      <c r="L4474" t="s">
        <v>29</v>
      </c>
      <c r="M4474" t="s">
        <v>7747</v>
      </c>
      <c r="N4474">
        <v>6</v>
      </c>
      <c r="P4474">
        <v>1</v>
      </c>
    </row>
    <row r="4475" spans="12:16" x14ac:dyDescent="0.35">
      <c r="L4475" t="s">
        <v>29</v>
      </c>
      <c r="M4475" t="s">
        <v>7747</v>
      </c>
      <c r="N4475">
        <v>6</v>
      </c>
      <c r="P4475">
        <v>1</v>
      </c>
    </row>
    <row r="4476" spans="12:16" x14ac:dyDescent="0.35">
      <c r="L4476" t="s">
        <v>29</v>
      </c>
      <c r="M4476" t="s">
        <v>7747</v>
      </c>
      <c r="N4476">
        <v>6</v>
      </c>
      <c r="P4476">
        <v>1</v>
      </c>
    </row>
    <row r="4477" spans="12:16" x14ac:dyDescent="0.35">
      <c r="L4477" t="s">
        <v>29</v>
      </c>
      <c r="M4477" t="s">
        <v>7747</v>
      </c>
      <c r="N4477">
        <v>6</v>
      </c>
      <c r="P4477">
        <v>1</v>
      </c>
    </row>
    <row r="4478" spans="12:16" x14ac:dyDescent="0.35">
      <c r="L4478" t="s">
        <v>29</v>
      </c>
      <c r="M4478" t="s">
        <v>7747</v>
      </c>
      <c r="N4478">
        <v>6</v>
      </c>
      <c r="P4478">
        <v>1</v>
      </c>
    </row>
    <row r="4479" spans="12:16" x14ac:dyDescent="0.35">
      <c r="L4479" t="s">
        <v>29</v>
      </c>
      <c r="M4479" t="s">
        <v>7747</v>
      </c>
      <c r="N4479">
        <v>6</v>
      </c>
      <c r="P4479">
        <v>1</v>
      </c>
    </row>
    <row r="4480" spans="12:16" x14ac:dyDescent="0.35">
      <c r="L4480" t="s">
        <v>29</v>
      </c>
      <c r="M4480" t="s">
        <v>7747</v>
      </c>
      <c r="N4480">
        <v>6</v>
      </c>
      <c r="P4480">
        <v>1</v>
      </c>
    </row>
    <row r="4481" spans="12:16" x14ac:dyDescent="0.35">
      <c r="L4481" t="s">
        <v>29</v>
      </c>
      <c r="M4481" t="s">
        <v>7747</v>
      </c>
      <c r="N4481">
        <v>6</v>
      </c>
      <c r="P4481">
        <v>1</v>
      </c>
    </row>
    <row r="4482" spans="12:16" x14ac:dyDescent="0.35">
      <c r="L4482" t="s">
        <v>29</v>
      </c>
      <c r="M4482" t="s">
        <v>7747</v>
      </c>
      <c r="N4482">
        <v>6</v>
      </c>
      <c r="P4482">
        <v>1</v>
      </c>
    </row>
    <row r="4483" spans="12:16" x14ac:dyDescent="0.35">
      <c r="L4483" t="s">
        <v>29</v>
      </c>
      <c r="M4483" t="s">
        <v>7747</v>
      </c>
      <c r="N4483">
        <v>6</v>
      </c>
      <c r="P4483">
        <v>1</v>
      </c>
    </row>
    <row r="4484" spans="12:16" x14ac:dyDescent="0.35">
      <c r="L4484" t="s">
        <v>29</v>
      </c>
      <c r="M4484" t="s">
        <v>7747</v>
      </c>
      <c r="N4484">
        <v>6</v>
      </c>
      <c r="P4484">
        <v>1</v>
      </c>
    </row>
    <row r="4485" spans="12:16" x14ac:dyDescent="0.35">
      <c r="L4485" t="s">
        <v>29</v>
      </c>
      <c r="M4485" t="s">
        <v>7747</v>
      </c>
      <c r="N4485">
        <v>6</v>
      </c>
      <c r="P4485">
        <v>1</v>
      </c>
    </row>
    <row r="4486" spans="12:16" x14ac:dyDescent="0.35">
      <c r="L4486" t="s">
        <v>29</v>
      </c>
      <c r="M4486" t="s">
        <v>7747</v>
      </c>
      <c r="N4486">
        <v>6</v>
      </c>
      <c r="P4486">
        <v>1</v>
      </c>
    </row>
    <row r="4487" spans="12:16" x14ac:dyDescent="0.35">
      <c r="L4487" t="s">
        <v>29</v>
      </c>
      <c r="M4487" t="s">
        <v>7747</v>
      </c>
      <c r="N4487">
        <v>6</v>
      </c>
      <c r="P4487">
        <v>1</v>
      </c>
    </row>
    <row r="4488" spans="12:16" x14ac:dyDescent="0.35">
      <c r="L4488" t="s">
        <v>29</v>
      </c>
      <c r="M4488" t="s">
        <v>7747</v>
      </c>
      <c r="N4488">
        <v>6</v>
      </c>
      <c r="P4488">
        <v>1</v>
      </c>
    </row>
    <row r="4489" spans="12:16" x14ac:dyDescent="0.35">
      <c r="L4489" t="s">
        <v>29</v>
      </c>
      <c r="M4489" t="s">
        <v>7747</v>
      </c>
      <c r="N4489">
        <v>6</v>
      </c>
      <c r="P4489">
        <v>1</v>
      </c>
    </row>
    <row r="4490" spans="12:16" x14ac:dyDescent="0.35">
      <c r="L4490" t="s">
        <v>29</v>
      </c>
      <c r="M4490" t="s">
        <v>7747</v>
      </c>
      <c r="N4490">
        <v>6</v>
      </c>
      <c r="P4490">
        <v>1</v>
      </c>
    </row>
    <row r="4491" spans="12:16" x14ac:dyDescent="0.35">
      <c r="L4491" t="s">
        <v>29</v>
      </c>
      <c r="M4491" t="s">
        <v>7747</v>
      </c>
      <c r="N4491">
        <v>6</v>
      </c>
      <c r="P4491">
        <v>1</v>
      </c>
    </row>
    <row r="4492" spans="12:16" x14ac:dyDescent="0.35">
      <c r="L4492" t="s">
        <v>29</v>
      </c>
      <c r="M4492" t="s">
        <v>7747</v>
      </c>
      <c r="N4492">
        <v>6</v>
      </c>
      <c r="P4492">
        <v>1</v>
      </c>
    </row>
    <row r="4493" spans="12:16" x14ac:dyDescent="0.35">
      <c r="L4493" t="s">
        <v>29</v>
      </c>
      <c r="M4493" t="s">
        <v>7747</v>
      </c>
      <c r="N4493">
        <v>6</v>
      </c>
      <c r="P4493">
        <v>1</v>
      </c>
    </row>
    <row r="4494" spans="12:16" x14ac:dyDescent="0.35">
      <c r="L4494" t="s">
        <v>29</v>
      </c>
      <c r="M4494" t="s">
        <v>7747</v>
      </c>
      <c r="N4494">
        <v>6</v>
      </c>
      <c r="P4494">
        <v>1</v>
      </c>
    </row>
    <row r="4495" spans="12:16" x14ac:dyDescent="0.35">
      <c r="L4495" t="s">
        <v>29</v>
      </c>
      <c r="M4495" t="s">
        <v>7747</v>
      </c>
      <c r="N4495">
        <v>6</v>
      </c>
      <c r="P4495">
        <v>1</v>
      </c>
    </row>
    <row r="4496" spans="12:16" x14ac:dyDescent="0.35">
      <c r="L4496" t="s">
        <v>29</v>
      </c>
      <c r="M4496" t="s">
        <v>7747</v>
      </c>
      <c r="N4496">
        <v>6</v>
      </c>
      <c r="P4496">
        <v>1</v>
      </c>
    </row>
    <row r="4497" spans="12:16" x14ac:dyDescent="0.35">
      <c r="L4497" t="s">
        <v>29</v>
      </c>
      <c r="M4497" t="s">
        <v>7747</v>
      </c>
      <c r="N4497">
        <v>6</v>
      </c>
      <c r="P4497">
        <v>1</v>
      </c>
    </row>
    <row r="4498" spans="12:16" x14ac:dyDescent="0.35">
      <c r="L4498" t="s">
        <v>29</v>
      </c>
      <c r="M4498" t="s">
        <v>7747</v>
      </c>
      <c r="N4498">
        <v>6</v>
      </c>
      <c r="P4498">
        <v>1</v>
      </c>
    </row>
    <row r="4499" spans="12:16" x14ac:dyDescent="0.35">
      <c r="L4499" t="s">
        <v>29</v>
      </c>
      <c r="M4499" t="s">
        <v>7747</v>
      </c>
      <c r="N4499">
        <v>6</v>
      </c>
      <c r="P4499">
        <v>1</v>
      </c>
    </row>
    <row r="4500" spans="12:16" x14ac:dyDescent="0.35">
      <c r="L4500" t="s">
        <v>29</v>
      </c>
      <c r="M4500" t="s">
        <v>7747</v>
      </c>
      <c r="N4500">
        <v>6</v>
      </c>
      <c r="P4500">
        <v>1</v>
      </c>
    </row>
    <row r="4501" spans="12:16" x14ac:dyDescent="0.35">
      <c r="L4501" t="s">
        <v>29</v>
      </c>
      <c r="M4501" t="s">
        <v>7747</v>
      </c>
      <c r="N4501">
        <v>6</v>
      </c>
      <c r="P4501">
        <v>1</v>
      </c>
    </row>
    <row r="4502" spans="12:16" x14ac:dyDescent="0.35">
      <c r="L4502" t="s">
        <v>29</v>
      </c>
      <c r="M4502" t="s">
        <v>7747</v>
      </c>
      <c r="N4502">
        <v>6</v>
      </c>
      <c r="P4502">
        <v>1</v>
      </c>
    </row>
    <row r="4503" spans="12:16" x14ac:dyDescent="0.35">
      <c r="L4503" t="s">
        <v>29</v>
      </c>
      <c r="M4503" t="s">
        <v>7747</v>
      </c>
      <c r="N4503">
        <v>6</v>
      </c>
      <c r="P4503">
        <v>1</v>
      </c>
    </row>
    <row r="4504" spans="12:16" x14ac:dyDescent="0.35">
      <c r="L4504" t="s">
        <v>29</v>
      </c>
      <c r="M4504" t="s">
        <v>7747</v>
      </c>
      <c r="N4504">
        <v>6</v>
      </c>
      <c r="P4504">
        <v>1</v>
      </c>
    </row>
    <row r="4505" spans="12:16" x14ac:dyDescent="0.35">
      <c r="L4505" t="s">
        <v>29</v>
      </c>
      <c r="M4505" t="s">
        <v>7747</v>
      </c>
      <c r="N4505">
        <v>6</v>
      </c>
      <c r="P4505">
        <v>1</v>
      </c>
    </row>
    <row r="4506" spans="12:16" x14ac:dyDescent="0.35">
      <c r="L4506" t="s">
        <v>29</v>
      </c>
      <c r="M4506" t="s">
        <v>7747</v>
      </c>
      <c r="N4506">
        <v>6</v>
      </c>
      <c r="P4506">
        <v>1</v>
      </c>
    </row>
    <row r="4507" spans="12:16" x14ac:dyDescent="0.35">
      <c r="L4507" t="s">
        <v>29</v>
      </c>
      <c r="M4507" t="s">
        <v>7747</v>
      </c>
      <c r="N4507">
        <v>6</v>
      </c>
      <c r="P4507">
        <v>1</v>
      </c>
    </row>
    <row r="4508" spans="12:16" x14ac:dyDescent="0.35">
      <c r="L4508" t="s">
        <v>29</v>
      </c>
      <c r="M4508" t="s">
        <v>7747</v>
      </c>
      <c r="N4508">
        <v>6</v>
      </c>
      <c r="P4508">
        <v>1</v>
      </c>
    </row>
    <row r="4509" spans="12:16" x14ac:dyDescent="0.35">
      <c r="L4509" t="s">
        <v>29</v>
      </c>
      <c r="M4509" t="s">
        <v>7747</v>
      </c>
      <c r="N4509">
        <v>6</v>
      </c>
      <c r="P4509">
        <v>1</v>
      </c>
    </row>
    <row r="4510" spans="12:16" x14ac:dyDescent="0.35">
      <c r="L4510" t="s">
        <v>29</v>
      </c>
      <c r="M4510" t="s">
        <v>7747</v>
      </c>
      <c r="N4510">
        <v>6</v>
      </c>
      <c r="P4510">
        <v>1</v>
      </c>
    </row>
    <row r="4511" spans="12:16" x14ac:dyDescent="0.35">
      <c r="L4511" t="s">
        <v>29</v>
      </c>
      <c r="M4511" t="s">
        <v>7747</v>
      </c>
      <c r="N4511">
        <v>6</v>
      </c>
      <c r="P4511">
        <v>1</v>
      </c>
    </row>
    <row r="4512" spans="12:16" x14ac:dyDescent="0.35">
      <c r="L4512" t="s">
        <v>29</v>
      </c>
      <c r="M4512" t="s">
        <v>7747</v>
      </c>
      <c r="N4512">
        <v>6</v>
      </c>
      <c r="P4512">
        <v>1</v>
      </c>
    </row>
    <row r="4513" spans="12:16" x14ac:dyDescent="0.35">
      <c r="L4513" t="s">
        <v>29</v>
      </c>
      <c r="M4513" t="s">
        <v>7747</v>
      </c>
      <c r="N4513">
        <v>6</v>
      </c>
      <c r="P4513">
        <v>1</v>
      </c>
    </row>
    <row r="4514" spans="12:16" x14ac:dyDescent="0.35">
      <c r="L4514" t="s">
        <v>29</v>
      </c>
      <c r="M4514" t="s">
        <v>7747</v>
      </c>
      <c r="N4514">
        <v>6</v>
      </c>
      <c r="P4514">
        <v>1</v>
      </c>
    </row>
    <row r="4515" spans="12:16" x14ac:dyDescent="0.35">
      <c r="L4515" t="s">
        <v>29</v>
      </c>
      <c r="M4515" t="s">
        <v>7747</v>
      </c>
      <c r="N4515">
        <v>6</v>
      </c>
      <c r="P4515">
        <v>1</v>
      </c>
    </row>
    <row r="4516" spans="12:16" x14ac:dyDescent="0.35">
      <c r="L4516" t="s">
        <v>29</v>
      </c>
      <c r="M4516" t="s">
        <v>7747</v>
      </c>
      <c r="N4516">
        <v>6</v>
      </c>
      <c r="P4516">
        <v>1</v>
      </c>
    </row>
    <row r="4517" spans="12:16" x14ac:dyDescent="0.35">
      <c r="L4517" t="s">
        <v>29</v>
      </c>
      <c r="M4517" t="s">
        <v>7747</v>
      </c>
      <c r="N4517">
        <v>6</v>
      </c>
      <c r="P4517">
        <v>1</v>
      </c>
    </row>
    <row r="4518" spans="12:16" x14ac:dyDescent="0.35">
      <c r="L4518" t="s">
        <v>29</v>
      </c>
      <c r="M4518" t="s">
        <v>7747</v>
      </c>
      <c r="N4518">
        <v>6</v>
      </c>
      <c r="P4518">
        <v>1</v>
      </c>
    </row>
    <row r="4519" spans="12:16" x14ac:dyDescent="0.35">
      <c r="L4519" t="s">
        <v>29</v>
      </c>
      <c r="M4519" t="s">
        <v>7747</v>
      </c>
      <c r="N4519">
        <v>6</v>
      </c>
      <c r="P4519">
        <v>1</v>
      </c>
    </row>
    <row r="4520" spans="12:16" x14ac:dyDescent="0.35">
      <c r="L4520" t="s">
        <v>28</v>
      </c>
      <c r="M4520" t="s">
        <v>7747</v>
      </c>
      <c r="N4520">
        <v>6</v>
      </c>
      <c r="P4520">
        <v>1</v>
      </c>
    </row>
    <row r="4521" spans="12:16" x14ac:dyDescent="0.35">
      <c r="L4521" t="s">
        <v>28</v>
      </c>
      <c r="M4521" t="s">
        <v>7747</v>
      </c>
      <c r="N4521">
        <v>6</v>
      </c>
      <c r="P4521">
        <v>1</v>
      </c>
    </row>
    <row r="4522" spans="12:16" x14ac:dyDescent="0.35">
      <c r="L4522" t="s">
        <v>28</v>
      </c>
      <c r="M4522" t="s">
        <v>7747</v>
      </c>
      <c r="N4522">
        <v>6</v>
      </c>
      <c r="P4522">
        <v>1</v>
      </c>
    </row>
    <row r="4523" spans="12:16" x14ac:dyDescent="0.35">
      <c r="L4523" t="s">
        <v>28</v>
      </c>
      <c r="M4523" t="s">
        <v>7747</v>
      </c>
      <c r="N4523">
        <v>6</v>
      </c>
      <c r="P4523">
        <v>1</v>
      </c>
    </row>
    <row r="4524" spans="12:16" x14ac:dyDescent="0.35">
      <c r="L4524" t="s">
        <v>28</v>
      </c>
      <c r="M4524" t="s">
        <v>7747</v>
      </c>
      <c r="N4524">
        <v>6</v>
      </c>
      <c r="P4524">
        <v>1</v>
      </c>
    </row>
    <row r="4525" spans="12:16" x14ac:dyDescent="0.35">
      <c r="L4525" t="s">
        <v>28</v>
      </c>
      <c r="M4525" t="s">
        <v>7747</v>
      </c>
      <c r="N4525">
        <v>6</v>
      </c>
      <c r="P4525">
        <v>1</v>
      </c>
    </row>
    <row r="4526" spans="12:16" x14ac:dyDescent="0.35">
      <c r="L4526" t="s">
        <v>28</v>
      </c>
      <c r="M4526" t="s">
        <v>7747</v>
      </c>
      <c r="N4526">
        <v>6</v>
      </c>
      <c r="P4526">
        <v>1</v>
      </c>
    </row>
    <row r="4527" spans="12:16" x14ac:dyDescent="0.35">
      <c r="L4527" t="s">
        <v>28</v>
      </c>
      <c r="M4527" t="s">
        <v>7747</v>
      </c>
      <c r="N4527">
        <v>6</v>
      </c>
      <c r="P4527">
        <v>1</v>
      </c>
    </row>
    <row r="4528" spans="12:16" x14ac:dyDescent="0.35">
      <c r="L4528" t="s">
        <v>28</v>
      </c>
      <c r="M4528" t="s">
        <v>7747</v>
      </c>
      <c r="N4528">
        <v>6</v>
      </c>
      <c r="P4528">
        <v>1</v>
      </c>
    </row>
    <row r="4529" spans="12:16" x14ac:dyDescent="0.35">
      <c r="L4529" t="s">
        <v>28</v>
      </c>
      <c r="M4529" t="s">
        <v>7747</v>
      </c>
      <c r="N4529">
        <v>6</v>
      </c>
      <c r="P4529">
        <v>1</v>
      </c>
    </row>
    <row r="4530" spans="12:16" x14ac:dyDescent="0.35">
      <c r="L4530" t="s">
        <v>28</v>
      </c>
      <c r="M4530" t="s">
        <v>7747</v>
      </c>
      <c r="N4530">
        <v>6</v>
      </c>
      <c r="P4530">
        <v>1</v>
      </c>
    </row>
    <row r="4531" spans="12:16" x14ac:dyDescent="0.35">
      <c r="L4531" t="s">
        <v>28</v>
      </c>
      <c r="M4531" t="s">
        <v>7747</v>
      </c>
      <c r="N4531">
        <v>6</v>
      </c>
      <c r="P4531">
        <v>1</v>
      </c>
    </row>
    <row r="4532" spans="12:16" x14ac:dyDescent="0.35">
      <c r="L4532" t="s">
        <v>28</v>
      </c>
      <c r="M4532" t="s">
        <v>7747</v>
      </c>
      <c r="N4532">
        <v>6</v>
      </c>
      <c r="P4532">
        <v>1</v>
      </c>
    </row>
    <row r="4533" spans="12:16" x14ac:dyDescent="0.35">
      <c r="L4533" t="s">
        <v>28</v>
      </c>
      <c r="M4533" t="s">
        <v>7747</v>
      </c>
      <c r="N4533">
        <v>6</v>
      </c>
      <c r="P4533">
        <v>1</v>
      </c>
    </row>
    <row r="4534" spans="12:16" x14ac:dyDescent="0.35">
      <c r="L4534" t="s">
        <v>28</v>
      </c>
      <c r="M4534" t="s">
        <v>7747</v>
      </c>
      <c r="N4534">
        <v>6</v>
      </c>
      <c r="P4534">
        <v>1</v>
      </c>
    </row>
    <row r="4535" spans="12:16" x14ac:dyDescent="0.35">
      <c r="L4535" t="s">
        <v>28</v>
      </c>
      <c r="M4535" t="s">
        <v>7747</v>
      </c>
      <c r="N4535">
        <v>6</v>
      </c>
      <c r="P4535">
        <v>1</v>
      </c>
    </row>
    <row r="4536" spans="12:16" x14ac:dyDescent="0.35">
      <c r="L4536" t="s">
        <v>28</v>
      </c>
      <c r="M4536" t="s">
        <v>7747</v>
      </c>
      <c r="N4536">
        <v>6</v>
      </c>
      <c r="P4536">
        <v>1</v>
      </c>
    </row>
    <row r="4537" spans="12:16" x14ac:dyDescent="0.35">
      <c r="L4537" t="s">
        <v>28</v>
      </c>
      <c r="M4537" t="s">
        <v>7747</v>
      </c>
      <c r="N4537">
        <v>6</v>
      </c>
      <c r="P4537">
        <v>1</v>
      </c>
    </row>
    <row r="4538" spans="12:16" x14ac:dyDescent="0.35">
      <c r="L4538" t="s">
        <v>28</v>
      </c>
      <c r="M4538" t="s">
        <v>7747</v>
      </c>
      <c r="N4538">
        <v>6</v>
      </c>
      <c r="P4538">
        <v>1</v>
      </c>
    </row>
    <row r="4539" spans="12:16" x14ac:dyDescent="0.35">
      <c r="L4539" t="s">
        <v>28</v>
      </c>
      <c r="M4539" t="s">
        <v>7747</v>
      </c>
      <c r="N4539">
        <v>6</v>
      </c>
      <c r="P4539">
        <v>1</v>
      </c>
    </row>
    <row r="4540" spans="12:16" x14ac:dyDescent="0.35">
      <c r="L4540" t="s">
        <v>28</v>
      </c>
      <c r="M4540" t="s">
        <v>7747</v>
      </c>
      <c r="N4540">
        <v>6</v>
      </c>
      <c r="P4540">
        <v>1</v>
      </c>
    </row>
    <row r="4541" spans="12:16" x14ac:dyDescent="0.35">
      <c r="L4541" t="s">
        <v>28</v>
      </c>
      <c r="M4541" t="s">
        <v>7747</v>
      </c>
      <c r="N4541">
        <v>6</v>
      </c>
      <c r="P4541">
        <v>1</v>
      </c>
    </row>
    <row r="4542" spans="12:16" x14ac:dyDescent="0.35">
      <c r="L4542" t="s">
        <v>28</v>
      </c>
      <c r="M4542" t="s">
        <v>7747</v>
      </c>
      <c r="N4542">
        <v>6</v>
      </c>
      <c r="P4542">
        <v>1</v>
      </c>
    </row>
    <row r="4543" spans="12:16" x14ac:dyDescent="0.35">
      <c r="L4543" t="s">
        <v>28</v>
      </c>
      <c r="M4543" t="s">
        <v>7747</v>
      </c>
      <c r="N4543">
        <v>6</v>
      </c>
      <c r="P4543">
        <v>1</v>
      </c>
    </row>
    <row r="4544" spans="12:16" x14ac:dyDescent="0.35">
      <c r="L4544" t="s">
        <v>28</v>
      </c>
      <c r="M4544" t="s">
        <v>7747</v>
      </c>
      <c r="N4544">
        <v>6</v>
      </c>
      <c r="P4544">
        <v>1</v>
      </c>
    </row>
    <row r="4545" spans="12:16" x14ac:dyDescent="0.35">
      <c r="L4545" t="s">
        <v>28</v>
      </c>
      <c r="M4545" t="s">
        <v>7747</v>
      </c>
      <c r="N4545">
        <v>6</v>
      </c>
      <c r="P4545">
        <v>1</v>
      </c>
    </row>
    <row r="4546" spans="12:16" x14ac:dyDescent="0.35">
      <c r="L4546" t="s">
        <v>28</v>
      </c>
      <c r="M4546" t="s">
        <v>7747</v>
      </c>
      <c r="N4546">
        <v>6</v>
      </c>
      <c r="P4546">
        <v>1</v>
      </c>
    </row>
    <row r="4547" spans="12:16" x14ac:dyDescent="0.35">
      <c r="L4547" t="s">
        <v>28</v>
      </c>
      <c r="M4547" t="s">
        <v>7747</v>
      </c>
      <c r="N4547">
        <v>6</v>
      </c>
      <c r="P4547">
        <v>1</v>
      </c>
    </row>
    <row r="4548" spans="12:16" x14ac:dyDescent="0.35">
      <c r="L4548" t="s">
        <v>28</v>
      </c>
      <c r="M4548" t="s">
        <v>7747</v>
      </c>
      <c r="N4548">
        <v>6</v>
      </c>
      <c r="P4548">
        <v>1</v>
      </c>
    </row>
    <row r="4549" spans="12:16" x14ac:dyDescent="0.35">
      <c r="L4549" t="s">
        <v>28</v>
      </c>
      <c r="M4549" t="s">
        <v>7747</v>
      </c>
      <c r="N4549">
        <v>6</v>
      </c>
      <c r="P4549">
        <v>1</v>
      </c>
    </row>
    <row r="4550" spans="12:16" x14ac:dyDescent="0.35">
      <c r="L4550" t="s">
        <v>28</v>
      </c>
      <c r="M4550" t="s">
        <v>7747</v>
      </c>
      <c r="N4550">
        <v>6</v>
      </c>
      <c r="P4550">
        <v>1</v>
      </c>
    </row>
    <row r="4551" spans="12:16" x14ac:dyDescent="0.35">
      <c r="L4551" t="s">
        <v>28</v>
      </c>
      <c r="M4551" t="s">
        <v>7747</v>
      </c>
      <c r="N4551">
        <v>6</v>
      </c>
      <c r="P4551">
        <v>1</v>
      </c>
    </row>
    <row r="4552" spans="12:16" x14ac:dyDescent="0.35">
      <c r="L4552" t="s">
        <v>28</v>
      </c>
      <c r="M4552" t="s">
        <v>7747</v>
      </c>
      <c r="N4552">
        <v>6</v>
      </c>
      <c r="P4552">
        <v>1</v>
      </c>
    </row>
    <row r="4553" spans="12:16" x14ac:dyDescent="0.35">
      <c r="L4553" t="s">
        <v>28</v>
      </c>
      <c r="M4553" t="s">
        <v>7747</v>
      </c>
      <c r="N4553">
        <v>6</v>
      </c>
      <c r="P4553">
        <v>1</v>
      </c>
    </row>
    <row r="4554" spans="12:16" x14ac:dyDescent="0.35">
      <c r="L4554" t="s">
        <v>28</v>
      </c>
      <c r="M4554" t="s">
        <v>7747</v>
      </c>
      <c r="N4554">
        <v>6</v>
      </c>
      <c r="P4554">
        <v>1</v>
      </c>
    </row>
    <row r="4555" spans="12:16" x14ac:dyDescent="0.35">
      <c r="L4555" t="s">
        <v>28</v>
      </c>
      <c r="M4555" t="s">
        <v>7747</v>
      </c>
      <c r="N4555">
        <v>6</v>
      </c>
      <c r="P4555">
        <v>1</v>
      </c>
    </row>
    <row r="4556" spans="12:16" x14ac:dyDescent="0.35">
      <c r="L4556" t="s">
        <v>28</v>
      </c>
      <c r="M4556" t="s">
        <v>7747</v>
      </c>
      <c r="N4556">
        <v>6</v>
      </c>
      <c r="P4556">
        <v>1</v>
      </c>
    </row>
    <row r="4557" spans="12:16" x14ac:dyDescent="0.35">
      <c r="L4557" t="s">
        <v>28</v>
      </c>
      <c r="M4557" t="s">
        <v>7747</v>
      </c>
      <c r="N4557">
        <v>6</v>
      </c>
      <c r="P4557">
        <v>1</v>
      </c>
    </row>
    <row r="4558" spans="12:16" x14ac:dyDescent="0.35">
      <c r="L4558" t="s">
        <v>28</v>
      </c>
      <c r="M4558" t="s">
        <v>7747</v>
      </c>
      <c r="N4558">
        <v>6</v>
      </c>
      <c r="P4558">
        <v>1</v>
      </c>
    </row>
    <row r="4559" spans="12:16" x14ac:dyDescent="0.35">
      <c r="L4559" t="s">
        <v>28</v>
      </c>
      <c r="M4559" t="s">
        <v>7747</v>
      </c>
      <c r="N4559">
        <v>6</v>
      </c>
      <c r="P4559">
        <v>1</v>
      </c>
    </row>
    <row r="4560" spans="12:16" x14ac:dyDescent="0.35">
      <c r="L4560" t="s">
        <v>28</v>
      </c>
      <c r="M4560" t="s">
        <v>7747</v>
      </c>
      <c r="N4560">
        <v>6</v>
      </c>
      <c r="P4560">
        <v>1</v>
      </c>
    </row>
    <row r="4561" spans="12:16" x14ac:dyDescent="0.35">
      <c r="L4561" t="s">
        <v>28</v>
      </c>
      <c r="M4561" t="s">
        <v>7747</v>
      </c>
      <c r="N4561">
        <v>6</v>
      </c>
      <c r="P4561">
        <v>1</v>
      </c>
    </row>
    <row r="4562" spans="12:16" x14ac:dyDescent="0.35">
      <c r="L4562" t="s">
        <v>28</v>
      </c>
      <c r="M4562" t="s">
        <v>7747</v>
      </c>
      <c r="N4562">
        <v>6</v>
      </c>
      <c r="P4562">
        <v>1</v>
      </c>
    </row>
    <row r="4563" spans="12:16" x14ac:dyDescent="0.35">
      <c r="L4563" t="s">
        <v>28</v>
      </c>
      <c r="M4563" t="s">
        <v>7747</v>
      </c>
      <c r="N4563">
        <v>6</v>
      </c>
      <c r="P4563">
        <v>1</v>
      </c>
    </row>
    <row r="4564" spans="12:16" x14ac:dyDescent="0.35">
      <c r="L4564" t="s">
        <v>28</v>
      </c>
      <c r="M4564" t="s">
        <v>7747</v>
      </c>
      <c r="N4564">
        <v>6</v>
      </c>
      <c r="P4564">
        <v>1</v>
      </c>
    </row>
    <row r="4565" spans="12:16" x14ac:dyDescent="0.35">
      <c r="L4565" t="s">
        <v>28</v>
      </c>
      <c r="M4565" t="s">
        <v>7747</v>
      </c>
      <c r="N4565">
        <v>6</v>
      </c>
      <c r="P4565">
        <v>1</v>
      </c>
    </row>
    <row r="4566" spans="12:16" x14ac:dyDescent="0.35">
      <c r="L4566" t="s">
        <v>28</v>
      </c>
      <c r="M4566" t="s">
        <v>7747</v>
      </c>
      <c r="N4566">
        <v>6</v>
      </c>
      <c r="P4566">
        <v>1</v>
      </c>
    </row>
    <row r="4567" spans="12:16" x14ac:dyDescent="0.35">
      <c r="L4567" t="s">
        <v>28</v>
      </c>
      <c r="M4567" t="s">
        <v>7747</v>
      </c>
      <c r="N4567">
        <v>6</v>
      </c>
      <c r="P4567">
        <v>1</v>
      </c>
    </row>
    <row r="4568" spans="12:16" x14ac:dyDescent="0.35">
      <c r="L4568" t="s">
        <v>28</v>
      </c>
      <c r="M4568" t="s">
        <v>7747</v>
      </c>
      <c r="N4568">
        <v>6</v>
      </c>
      <c r="P4568">
        <v>1</v>
      </c>
    </row>
    <row r="4569" spans="12:16" x14ac:dyDescent="0.35">
      <c r="L4569" t="s">
        <v>28</v>
      </c>
      <c r="M4569" t="s">
        <v>7747</v>
      </c>
      <c r="N4569">
        <v>6</v>
      </c>
      <c r="P4569">
        <v>1</v>
      </c>
    </row>
    <row r="4570" spans="12:16" x14ac:dyDescent="0.35">
      <c r="L4570" t="s">
        <v>28</v>
      </c>
      <c r="M4570" t="s">
        <v>7747</v>
      </c>
      <c r="N4570">
        <v>6</v>
      </c>
      <c r="P4570">
        <v>1</v>
      </c>
    </row>
    <row r="4571" spans="12:16" x14ac:dyDescent="0.35">
      <c r="L4571" t="s">
        <v>28</v>
      </c>
      <c r="M4571" t="s">
        <v>7747</v>
      </c>
      <c r="N4571">
        <v>6</v>
      </c>
      <c r="P4571">
        <v>1</v>
      </c>
    </row>
    <row r="4572" spans="12:16" x14ac:dyDescent="0.35">
      <c r="L4572" t="s">
        <v>28</v>
      </c>
      <c r="M4572" t="s">
        <v>7747</v>
      </c>
      <c r="N4572">
        <v>6</v>
      </c>
      <c r="P4572">
        <v>1</v>
      </c>
    </row>
    <row r="4573" spans="12:16" x14ac:dyDescent="0.35">
      <c r="L4573" t="s">
        <v>28</v>
      </c>
      <c r="M4573" t="s">
        <v>7747</v>
      </c>
      <c r="N4573">
        <v>6</v>
      </c>
      <c r="P4573">
        <v>1</v>
      </c>
    </row>
    <row r="4574" spans="12:16" x14ac:dyDescent="0.35">
      <c r="L4574" t="s">
        <v>28</v>
      </c>
      <c r="M4574" t="s">
        <v>7747</v>
      </c>
      <c r="N4574">
        <v>6</v>
      </c>
      <c r="P4574">
        <v>1</v>
      </c>
    </row>
    <row r="4575" spans="12:16" x14ac:dyDescent="0.35">
      <c r="L4575" t="s">
        <v>28</v>
      </c>
      <c r="M4575" t="s">
        <v>7747</v>
      </c>
      <c r="N4575">
        <v>6</v>
      </c>
      <c r="P4575">
        <v>1</v>
      </c>
    </row>
    <row r="4576" spans="12:16" x14ac:dyDescent="0.35">
      <c r="L4576" t="s">
        <v>28</v>
      </c>
      <c r="M4576" t="s">
        <v>7747</v>
      </c>
      <c r="N4576">
        <v>6</v>
      </c>
      <c r="P4576">
        <v>1</v>
      </c>
    </row>
    <row r="4577" spans="12:16" x14ac:dyDescent="0.35">
      <c r="L4577" t="s">
        <v>28</v>
      </c>
      <c r="M4577" t="s">
        <v>7747</v>
      </c>
      <c r="N4577">
        <v>6</v>
      </c>
      <c r="P4577">
        <v>1</v>
      </c>
    </row>
    <row r="4578" spans="12:16" x14ac:dyDescent="0.35">
      <c r="L4578" t="s">
        <v>28</v>
      </c>
      <c r="M4578" t="s">
        <v>7747</v>
      </c>
      <c r="N4578">
        <v>6</v>
      </c>
      <c r="P4578">
        <v>1</v>
      </c>
    </row>
    <row r="4579" spans="12:16" x14ac:dyDescent="0.35">
      <c r="L4579" t="s">
        <v>28</v>
      </c>
      <c r="M4579" t="s">
        <v>7747</v>
      </c>
      <c r="N4579">
        <v>6</v>
      </c>
      <c r="P4579">
        <v>1</v>
      </c>
    </row>
    <row r="4580" spans="12:16" x14ac:dyDescent="0.35">
      <c r="L4580" t="s">
        <v>28</v>
      </c>
      <c r="M4580" t="s">
        <v>7747</v>
      </c>
      <c r="N4580">
        <v>6</v>
      </c>
      <c r="P4580">
        <v>1</v>
      </c>
    </row>
    <row r="4581" spans="12:16" x14ac:dyDescent="0.35">
      <c r="L4581" t="s">
        <v>28</v>
      </c>
      <c r="M4581" t="s">
        <v>7747</v>
      </c>
      <c r="N4581">
        <v>6</v>
      </c>
      <c r="P4581">
        <v>1</v>
      </c>
    </row>
    <row r="4582" spans="12:16" x14ac:dyDescent="0.35">
      <c r="L4582" t="s">
        <v>28</v>
      </c>
      <c r="M4582" t="s">
        <v>7747</v>
      </c>
      <c r="N4582">
        <v>6</v>
      </c>
      <c r="P4582">
        <v>1</v>
      </c>
    </row>
    <row r="4583" spans="12:16" x14ac:dyDescent="0.35">
      <c r="L4583" t="s">
        <v>28</v>
      </c>
      <c r="M4583" t="s">
        <v>7747</v>
      </c>
      <c r="N4583">
        <v>6</v>
      </c>
      <c r="P4583">
        <v>1</v>
      </c>
    </row>
    <row r="4584" spans="12:16" x14ac:dyDescent="0.35">
      <c r="L4584" t="s">
        <v>28</v>
      </c>
      <c r="M4584" t="s">
        <v>7747</v>
      </c>
      <c r="N4584">
        <v>6</v>
      </c>
      <c r="P4584">
        <v>1</v>
      </c>
    </row>
    <row r="4585" spans="12:16" x14ac:dyDescent="0.35">
      <c r="L4585" t="s">
        <v>28</v>
      </c>
      <c r="M4585" t="s">
        <v>7747</v>
      </c>
      <c r="N4585">
        <v>6</v>
      </c>
      <c r="P4585">
        <v>1</v>
      </c>
    </row>
    <row r="4586" spans="12:16" x14ac:dyDescent="0.35">
      <c r="L4586" t="s">
        <v>28</v>
      </c>
      <c r="M4586" t="s">
        <v>7747</v>
      </c>
      <c r="N4586">
        <v>6</v>
      </c>
      <c r="P4586">
        <v>1</v>
      </c>
    </row>
    <row r="4587" spans="12:16" x14ac:dyDescent="0.35">
      <c r="L4587" t="s">
        <v>28</v>
      </c>
      <c r="M4587" t="s">
        <v>7747</v>
      </c>
      <c r="N4587">
        <v>6</v>
      </c>
      <c r="P4587">
        <v>1</v>
      </c>
    </row>
    <row r="4588" spans="12:16" x14ac:dyDescent="0.35">
      <c r="L4588" t="s">
        <v>28</v>
      </c>
      <c r="M4588" t="s">
        <v>7747</v>
      </c>
      <c r="N4588">
        <v>6</v>
      </c>
      <c r="P4588">
        <v>1</v>
      </c>
    </row>
    <row r="4589" spans="12:16" x14ac:dyDescent="0.35">
      <c r="L4589" t="s">
        <v>28</v>
      </c>
      <c r="M4589" t="s">
        <v>7747</v>
      </c>
      <c r="N4589">
        <v>6</v>
      </c>
      <c r="P4589">
        <v>1</v>
      </c>
    </row>
    <row r="4590" spans="12:16" x14ac:dyDescent="0.35">
      <c r="L4590" t="s">
        <v>28</v>
      </c>
      <c r="M4590" t="s">
        <v>7747</v>
      </c>
      <c r="N4590">
        <v>6</v>
      </c>
      <c r="P4590">
        <v>1</v>
      </c>
    </row>
    <row r="4591" spans="12:16" x14ac:dyDescent="0.35">
      <c r="L4591" t="s">
        <v>28</v>
      </c>
      <c r="M4591" t="s">
        <v>7747</v>
      </c>
      <c r="N4591">
        <v>6</v>
      </c>
      <c r="P4591">
        <v>1</v>
      </c>
    </row>
    <row r="4592" spans="12:16" x14ac:dyDescent="0.35">
      <c r="L4592" t="s">
        <v>28</v>
      </c>
      <c r="M4592" t="s">
        <v>7747</v>
      </c>
      <c r="N4592">
        <v>6</v>
      </c>
      <c r="P4592">
        <v>1</v>
      </c>
    </row>
    <row r="4593" spans="12:16" x14ac:dyDescent="0.35">
      <c r="L4593" t="s">
        <v>28</v>
      </c>
      <c r="M4593" t="s">
        <v>7747</v>
      </c>
      <c r="N4593">
        <v>6</v>
      </c>
      <c r="P4593">
        <v>1</v>
      </c>
    </row>
    <row r="4594" spans="12:16" x14ac:dyDescent="0.35">
      <c r="L4594" t="s">
        <v>28</v>
      </c>
      <c r="M4594" t="s">
        <v>7747</v>
      </c>
      <c r="N4594">
        <v>6</v>
      </c>
      <c r="P4594">
        <v>1</v>
      </c>
    </row>
    <row r="4595" spans="12:16" x14ac:dyDescent="0.35">
      <c r="L4595" t="s">
        <v>28</v>
      </c>
      <c r="M4595" t="s">
        <v>7747</v>
      </c>
      <c r="N4595">
        <v>6</v>
      </c>
      <c r="P4595">
        <v>1</v>
      </c>
    </row>
    <row r="4596" spans="12:16" x14ac:dyDescent="0.35">
      <c r="L4596" t="s">
        <v>28</v>
      </c>
      <c r="M4596" t="s">
        <v>7747</v>
      </c>
      <c r="N4596">
        <v>6</v>
      </c>
      <c r="P4596">
        <v>1</v>
      </c>
    </row>
    <row r="4597" spans="12:16" x14ac:dyDescent="0.35">
      <c r="L4597" t="s">
        <v>28</v>
      </c>
      <c r="M4597" t="s">
        <v>7747</v>
      </c>
      <c r="N4597">
        <v>6</v>
      </c>
      <c r="P4597">
        <v>1</v>
      </c>
    </row>
    <row r="4598" spans="12:16" x14ac:dyDescent="0.35">
      <c r="L4598" t="s">
        <v>28</v>
      </c>
      <c r="M4598" t="s">
        <v>7747</v>
      </c>
      <c r="N4598">
        <v>6</v>
      </c>
      <c r="P4598">
        <v>1</v>
      </c>
    </row>
    <row r="4599" spans="12:16" x14ac:dyDescent="0.35">
      <c r="L4599" t="s">
        <v>28</v>
      </c>
      <c r="M4599" t="s">
        <v>7747</v>
      </c>
      <c r="N4599">
        <v>6</v>
      </c>
      <c r="P4599">
        <v>1</v>
      </c>
    </row>
    <row r="4600" spans="12:16" x14ac:dyDescent="0.35">
      <c r="L4600" t="s">
        <v>28</v>
      </c>
      <c r="M4600" t="s">
        <v>7747</v>
      </c>
      <c r="N4600">
        <v>6</v>
      </c>
      <c r="P4600">
        <v>1</v>
      </c>
    </row>
    <row r="4601" spans="12:16" x14ac:dyDescent="0.35">
      <c r="L4601" t="s">
        <v>28</v>
      </c>
      <c r="M4601" t="s">
        <v>7747</v>
      </c>
      <c r="N4601">
        <v>6</v>
      </c>
      <c r="P4601">
        <v>1</v>
      </c>
    </row>
    <row r="4602" spans="12:16" x14ac:dyDescent="0.35">
      <c r="L4602" t="s">
        <v>28</v>
      </c>
      <c r="M4602" t="s">
        <v>7747</v>
      </c>
      <c r="N4602">
        <v>6</v>
      </c>
      <c r="P4602">
        <v>1</v>
      </c>
    </row>
    <row r="4603" spans="12:16" x14ac:dyDescent="0.35">
      <c r="L4603" t="s">
        <v>28</v>
      </c>
      <c r="M4603" t="s">
        <v>7747</v>
      </c>
      <c r="N4603">
        <v>6</v>
      </c>
      <c r="P4603">
        <v>1</v>
      </c>
    </row>
    <row r="4604" spans="12:16" x14ac:dyDescent="0.35">
      <c r="L4604" t="s">
        <v>28</v>
      </c>
      <c r="M4604" t="s">
        <v>7747</v>
      </c>
      <c r="N4604">
        <v>6</v>
      </c>
      <c r="P4604">
        <v>1</v>
      </c>
    </row>
    <row r="4605" spans="12:16" x14ac:dyDescent="0.35">
      <c r="L4605" t="s">
        <v>28</v>
      </c>
      <c r="M4605" t="s">
        <v>7747</v>
      </c>
      <c r="N4605">
        <v>6</v>
      </c>
      <c r="P4605">
        <v>1</v>
      </c>
    </row>
    <row r="4606" spans="12:16" x14ac:dyDescent="0.35">
      <c r="L4606" t="s">
        <v>28</v>
      </c>
      <c r="M4606" t="s">
        <v>7747</v>
      </c>
      <c r="N4606">
        <v>6</v>
      </c>
      <c r="P4606">
        <v>1</v>
      </c>
    </row>
    <row r="4607" spans="12:16" x14ac:dyDescent="0.35">
      <c r="L4607" t="s">
        <v>28</v>
      </c>
      <c r="M4607" t="s">
        <v>7747</v>
      </c>
      <c r="N4607">
        <v>6</v>
      </c>
      <c r="P4607">
        <v>1</v>
      </c>
    </row>
    <row r="4608" spans="12:16" x14ac:dyDescent="0.35">
      <c r="L4608" t="s">
        <v>28</v>
      </c>
      <c r="M4608" t="s">
        <v>7747</v>
      </c>
      <c r="N4608">
        <v>6</v>
      </c>
      <c r="P4608">
        <v>1</v>
      </c>
    </row>
    <row r="4609" spans="12:16" x14ac:dyDescent="0.35">
      <c r="L4609" t="s">
        <v>28</v>
      </c>
      <c r="M4609" t="s">
        <v>7747</v>
      </c>
      <c r="N4609">
        <v>6</v>
      </c>
      <c r="P4609">
        <v>1</v>
      </c>
    </row>
    <row r="4610" spans="12:16" x14ac:dyDescent="0.35">
      <c r="L4610" t="s">
        <v>28</v>
      </c>
      <c r="M4610" t="s">
        <v>7747</v>
      </c>
      <c r="N4610">
        <v>6</v>
      </c>
      <c r="P4610">
        <v>1</v>
      </c>
    </row>
    <row r="4611" spans="12:16" x14ac:dyDescent="0.35">
      <c r="L4611" t="s">
        <v>28</v>
      </c>
      <c r="M4611" t="s">
        <v>7747</v>
      </c>
      <c r="N4611">
        <v>6</v>
      </c>
      <c r="P4611">
        <v>1</v>
      </c>
    </row>
    <row r="4612" spans="12:16" x14ac:dyDescent="0.35">
      <c r="L4612" t="s">
        <v>28</v>
      </c>
      <c r="M4612" t="s">
        <v>7747</v>
      </c>
      <c r="N4612">
        <v>6</v>
      </c>
      <c r="P4612">
        <v>1</v>
      </c>
    </row>
    <row r="4613" spans="12:16" x14ac:dyDescent="0.35">
      <c r="L4613" t="s">
        <v>28</v>
      </c>
      <c r="M4613" t="s">
        <v>7747</v>
      </c>
      <c r="N4613">
        <v>6</v>
      </c>
      <c r="P4613">
        <v>1</v>
      </c>
    </row>
    <row r="4614" spans="12:16" x14ac:dyDescent="0.35">
      <c r="L4614" t="s">
        <v>28</v>
      </c>
      <c r="M4614" t="s">
        <v>7747</v>
      </c>
      <c r="N4614">
        <v>6</v>
      </c>
      <c r="P4614">
        <v>1</v>
      </c>
    </row>
    <row r="4615" spans="12:16" x14ac:dyDescent="0.35">
      <c r="L4615" t="s">
        <v>28</v>
      </c>
      <c r="M4615" t="s">
        <v>7747</v>
      </c>
      <c r="N4615">
        <v>6</v>
      </c>
      <c r="P4615">
        <v>1</v>
      </c>
    </row>
    <row r="4616" spans="12:16" x14ac:dyDescent="0.35">
      <c r="L4616" t="s">
        <v>28</v>
      </c>
      <c r="M4616" t="s">
        <v>7747</v>
      </c>
      <c r="N4616">
        <v>6</v>
      </c>
      <c r="P4616">
        <v>1</v>
      </c>
    </row>
    <row r="4617" spans="12:16" x14ac:dyDescent="0.35">
      <c r="L4617" t="s">
        <v>28</v>
      </c>
      <c r="M4617" t="s">
        <v>7747</v>
      </c>
      <c r="N4617">
        <v>6</v>
      </c>
      <c r="P4617">
        <v>1</v>
      </c>
    </row>
    <row r="4618" spans="12:16" x14ac:dyDescent="0.35">
      <c r="L4618" t="s">
        <v>28</v>
      </c>
      <c r="M4618" t="s">
        <v>7747</v>
      </c>
      <c r="N4618">
        <v>6</v>
      </c>
      <c r="P4618">
        <v>1</v>
      </c>
    </row>
    <row r="4619" spans="12:16" x14ac:dyDescent="0.35">
      <c r="L4619" t="s">
        <v>28</v>
      </c>
      <c r="M4619" t="s">
        <v>7747</v>
      </c>
      <c r="N4619">
        <v>6</v>
      </c>
      <c r="P4619">
        <v>1</v>
      </c>
    </row>
    <row r="4620" spans="12:16" x14ac:dyDescent="0.35">
      <c r="L4620" t="s">
        <v>28</v>
      </c>
      <c r="M4620" t="s">
        <v>7747</v>
      </c>
      <c r="N4620">
        <v>6</v>
      </c>
      <c r="P4620">
        <v>1</v>
      </c>
    </row>
    <row r="4621" spans="12:16" x14ac:dyDescent="0.35">
      <c r="L4621" t="s">
        <v>28</v>
      </c>
      <c r="M4621" t="s">
        <v>7747</v>
      </c>
      <c r="N4621">
        <v>6</v>
      </c>
      <c r="P4621">
        <v>1</v>
      </c>
    </row>
    <row r="4622" spans="12:16" x14ac:dyDescent="0.35">
      <c r="L4622" t="s">
        <v>28</v>
      </c>
      <c r="M4622" t="s">
        <v>7747</v>
      </c>
      <c r="N4622">
        <v>6</v>
      </c>
      <c r="P4622">
        <v>1</v>
      </c>
    </row>
    <row r="4623" spans="12:16" x14ac:dyDescent="0.35">
      <c r="L4623" t="s">
        <v>28</v>
      </c>
      <c r="M4623" t="s">
        <v>7747</v>
      </c>
      <c r="N4623">
        <v>6</v>
      </c>
      <c r="P4623">
        <v>1</v>
      </c>
    </row>
    <row r="4624" spans="12:16" x14ac:dyDescent="0.35">
      <c r="L4624" t="s">
        <v>28</v>
      </c>
      <c r="M4624" t="s">
        <v>7747</v>
      </c>
      <c r="N4624">
        <v>6</v>
      </c>
      <c r="P4624">
        <v>1</v>
      </c>
    </row>
    <row r="4625" spans="12:16" x14ac:dyDescent="0.35">
      <c r="L4625" t="s">
        <v>28</v>
      </c>
      <c r="M4625" t="s">
        <v>7747</v>
      </c>
      <c r="N4625">
        <v>6</v>
      </c>
      <c r="P4625">
        <v>1</v>
      </c>
    </row>
    <row r="4626" spans="12:16" x14ac:dyDescent="0.35">
      <c r="L4626" t="s">
        <v>28</v>
      </c>
      <c r="M4626" t="s">
        <v>7747</v>
      </c>
      <c r="N4626">
        <v>6</v>
      </c>
      <c r="P4626">
        <v>1</v>
      </c>
    </row>
    <row r="4627" spans="12:16" x14ac:dyDescent="0.35">
      <c r="L4627" t="s">
        <v>28</v>
      </c>
      <c r="M4627" t="s">
        <v>7747</v>
      </c>
      <c r="N4627">
        <v>6</v>
      </c>
      <c r="P4627">
        <v>1</v>
      </c>
    </row>
    <row r="4628" spans="12:16" x14ac:dyDescent="0.35">
      <c r="L4628" t="s">
        <v>28</v>
      </c>
      <c r="M4628" t="s">
        <v>7747</v>
      </c>
      <c r="N4628">
        <v>6</v>
      </c>
      <c r="P4628">
        <v>1</v>
      </c>
    </row>
    <row r="4629" spans="12:16" x14ac:dyDescent="0.35">
      <c r="L4629" t="s">
        <v>28</v>
      </c>
      <c r="M4629" t="s">
        <v>7747</v>
      </c>
      <c r="N4629">
        <v>6</v>
      </c>
      <c r="P4629">
        <v>1</v>
      </c>
    </row>
    <row r="4630" spans="12:16" x14ac:dyDescent="0.35">
      <c r="L4630" t="s">
        <v>28</v>
      </c>
      <c r="M4630" t="s">
        <v>7747</v>
      </c>
      <c r="N4630">
        <v>6</v>
      </c>
      <c r="P4630">
        <v>1</v>
      </c>
    </row>
    <row r="4631" spans="12:16" x14ac:dyDescent="0.35">
      <c r="L4631" t="s">
        <v>28</v>
      </c>
      <c r="M4631" t="s">
        <v>7747</v>
      </c>
      <c r="N4631">
        <v>6</v>
      </c>
      <c r="P4631">
        <v>1</v>
      </c>
    </row>
    <row r="4632" spans="12:16" x14ac:dyDescent="0.35">
      <c r="L4632" t="s">
        <v>28</v>
      </c>
      <c r="M4632" t="s">
        <v>7747</v>
      </c>
      <c r="N4632">
        <v>6</v>
      </c>
      <c r="P4632">
        <v>1</v>
      </c>
    </row>
    <row r="4633" spans="12:16" x14ac:dyDescent="0.35">
      <c r="L4633" t="s">
        <v>28</v>
      </c>
      <c r="M4633" t="s">
        <v>7747</v>
      </c>
      <c r="N4633">
        <v>6</v>
      </c>
      <c r="P4633">
        <v>1</v>
      </c>
    </row>
    <row r="4634" spans="12:16" x14ac:dyDescent="0.35">
      <c r="L4634" t="s">
        <v>28</v>
      </c>
      <c r="M4634" t="s">
        <v>7747</v>
      </c>
      <c r="N4634">
        <v>6</v>
      </c>
      <c r="P4634">
        <v>1</v>
      </c>
    </row>
    <row r="4635" spans="12:16" x14ac:dyDescent="0.35">
      <c r="L4635" t="s">
        <v>28</v>
      </c>
      <c r="M4635" t="s">
        <v>7747</v>
      </c>
      <c r="N4635">
        <v>6</v>
      </c>
      <c r="P4635">
        <v>1</v>
      </c>
    </row>
    <row r="4636" spans="12:16" x14ac:dyDescent="0.35">
      <c r="L4636" t="s">
        <v>28</v>
      </c>
      <c r="M4636" t="s">
        <v>7747</v>
      </c>
      <c r="N4636">
        <v>6</v>
      </c>
      <c r="P4636">
        <v>1</v>
      </c>
    </row>
    <row r="4637" spans="12:16" x14ac:dyDescent="0.35">
      <c r="L4637" t="s">
        <v>27</v>
      </c>
      <c r="M4637" t="s">
        <v>7747</v>
      </c>
      <c r="N4637">
        <v>6</v>
      </c>
      <c r="P4637">
        <v>1</v>
      </c>
    </row>
    <row r="4638" spans="12:16" x14ac:dyDescent="0.35">
      <c r="L4638" t="s">
        <v>27</v>
      </c>
      <c r="M4638" t="s">
        <v>7747</v>
      </c>
      <c r="N4638">
        <v>6</v>
      </c>
      <c r="P4638">
        <v>1</v>
      </c>
    </row>
    <row r="4639" spans="12:16" x14ac:dyDescent="0.35">
      <c r="L4639" t="s">
        <v>27</v>
      </c>
      <c r="M4639" t="s">
        <v>7747</v>
      </c>
      <c r="N4639">
        <v>6</v>
      </c>
      <c r="P4639">
        <v>1</v>
      </c>
    </row>
    <row r="4640" spans="12:16" x14ac:dyDescent="0.35">
      <c r="L4640" t="s">
        <v>27</v>
      </c>
      <c r="M4640" t="s">
        <v>7747</v>
      </c>
      <c r="N4640">
        <v>6</v>
      </c>
      <c r="P4640">
        <v>1</v>
      </c>
    </row>
    <row r="4641" spans="12:16" x14ac:dyDescent="0.35">
      <c r="L4641" t="s">
        <v>27</v>
      </c>
      <c r="M4641" t="s">
        <v>7747</v>
      </c>
      <c r="N4641">
        <v>6</v>
      </c>
      <c r="P4641">
        <v>1</v>
      </c>
    </row>
    <row r="4642" spans="12:16" x14ac:dyDescent="0.35">
      <c r="L4642" t="s">
        <v>27</v>
      </c>
      <c r="M4642" t="s">
        <v>7747</v>
      </c>
      <c r="N4642">
        <v>6</v>
      </c>
      <c r="P4642">
        <v>1</v>
      </c>
    </row>
    <row r="4643" spans="12:16" x14ac:dyDescent="0.35">
      <c r="L4643" t="s">
        <v>27</v>
      </c>
      <c r="M4643" t="s">
        <v>7747</v>
      </c>
      <c r="N4643">
        <v>6</v>
      </c>
      <c r="P4643">
        <v>1</v>
      </c>
    </row>
    <row r="4644" spans="12:16" x14ac:dyDescent="0.35">
      <c r="L4644" t="s">
        <v>27</v>
      </c>
      <c r="M4644" t="s">
        <v>7747</v>
      </c>
      <c r="N4644">
        <v>6</v>
      </c>
      <c r="P4644">
        <v>1</v>
      </c>
    </row>
    <row r="4645" spans="12:16" x14ac:dyDescent="0.35">
      <c r="L4645" t="s">
        <v>27</v>
      </c>
      <c r="M4645" t="s">
        <v>7747</v>
      </c>
      <c r="N4645">
        <v>6</v>
      </c>
      <c r="P4645">
        <v>1</v>
      </c>
    </row>
    <row r="4646" spans="12:16" x14ac:dyDescent="0.35">
      <c r="L4646" t="s">
        <v>27</v>
      </c>
      <c r="M4646" t="s">
        <v>7747</v>
      </c>
      <c r="N4646">
        <v>6</v>
      </c>
      <c r="P4646">
        <v>1</v>
      </c>
    </row>
    <row r="4647" spans="12:16" x14ac:dyDescent="0.35">
      <c r="L4647" t="s">
        <v>27</v>
      </c>
      <c r="M4647" t="s">
        <v>7747</v>
      </c>
      <c r="N4647">
        <v>6</v>
      </c>
      <c r="P4647">
        <v>1</v>
      </c>
    </row>
    <row r="4648" spans="12:16" x14ac:dyDescent="0.35">
      <c r="L4648" t="s">
        <v>27</v>
      </c>
      <c r="M4648" t="s">
        <v>7747</v>
      </c>
      <c r="N4648">
        <v>6</v>
      </c>
      <c r="P4648">
        <v>1</v>
      </c>
    </row>
    <row r="4649" spans="12:16" x14ac:dyDescent="0.35">
      <c r="L4649" t="s">
        <v>27</v>
      </c>
      <c r="M4649" t="s">
        <v>7747</v>
      </c>
      <c r="N4649">
        <v>6</v>
      </c>
      <c r="P4649">
        <v>1</v>
      </c>
    </row>
    <row r="4650" spans="12:16" x14ac:dyDescent="0.35">
      <c r="L4650" t="s">
        <v>27</v>
      </c>
      <c r="M4650" t="s">
        <v>7747</v>
      </c>
      <c r="N4650">
        <v>6</v>
      </c>
      <c r="P4650">
        <v>1</v>
      </c>
    </row>
    <row r="4651" spans="12:16" x14ac:dyDescent="0.35">
      <c r="L4651" t="s">
        <v>27</v>
      </c>
      <c r="M4651" t="s">
        <v>7747</v>
      </c>
      <c r="N4651">
        <v>6</v>
      </c>
      <c r="P4651">
        <v>1</v>
      </c>
    </row>
    <row r="4652" spans="12:16" x14ac:dyDescent="0.35">
      <c r="L4652" t="s">
        <v>27</v>
      </c>
      <c r="M4652" t="s">
        <v>7747</v>
      </c>
      <c r="N4652">
        <v>6</v>
      </c>
      <c r="P4652">
        <v>1</v>
      </c>
    </row>
    <row r="4653" spans="12:16" x14ac:dyDescent="0.35">
      <c r="L4653" t="s">
        <v>27</v>
      </c>
      <c r="M4653" t="s">
        <v>7747</v>
      </c>
      <c r="N4653">
        <v>6</v>
      </c>
      <c r="P4653">
        <v>1</v>
      </c>
    </row>
    <row r="4654" spans="12:16" x14ac:dyDescent="0.35">
      <c r="L4654" t="s">
        <v>27</v>
      </c>
      <c r="M4654" t="s">
        <v>7747</v>
      </c>
      <c r="N4654">
        <v>6</v>
      </c>
      <c r="P4654">
        <v>1</v>
      </c>
    </row>
    <row r="4655" spans="12:16" x14ac:dyDescent="0.35">
      <c r="L4655" t="s">
        <v>27</v>
      </c>
      <c r="M4655" t="s">
        <v>7747</v>
      </c>
      <c r="N4655">
        <v>6</v>
      </c>
      <c r="P4655">
        <v>1</v>
      </c>
    </row>
    <row r="4656" spans="12:16" x14ac:dyDescent="0.35">
      <c r="L4656" t="s">
        <v>27</v>
      </c>
      <c r="M4656" t="s">
        <v>7747</v>
      </c>
      <c r="N4656">
        <v>6</v>
      </c>
      <c r="P4656">
        <v>1</v>
      </c>
    </row>
    <row r="4657" spans="12:16" x14ac:dyDescent="0.35">
      <c r="L4657" t="s">
        <v>27</v>
      </c>
      <c r="M4657" t="s">
        <v>7747</v>
      </c>
      <c r="N4657">
        <v>6</v>
      </c>
      <c r="P4657">
        <v>1</v>
      </c>
    </row>
    <row r="4658" spans="12:16" x14ac:dyDescent="0.35">
      <c r="L4658" t="s">
        <v>27</v>
      </c>
      <c r="M4658" t="s">
        <v>7747</v>
      </c>
      <c r="N4658">
        <v>6</v>
      </c>
      <c r="P4658">
        <v>1</v>
      </c>
    </row>
    <row r="4659" spans="12:16" x14ac:dyDescent="0.35">
      <c r="L4659" t="s">
        <v>27</v>
      </c>
      <c r="M4659" t="s">
        <v>7747</v>
      </c>
      <c r="N4659">
        <v>6</v>
      </c>
      <c r="P4659">
        <v>1</v>
      </c>
    </row>
    <row r="4660" spans="12:16" x14ac:dyDescent="0.35">
      <c r="L4660" t="s">
        <v>27</v>
      </c>
      <c r="M4660" t="s">
        <v>7747</v>
      </c>
      <c r="N4660">
        <v>6</v>
      </c>
      <c r="P4660">
        <v>1</v>
      </c>
    </row>
    <row r="4661" spans="12:16" x14ac:dyDescent="0.35">
      <c r="L4661" t="s">
        <v>27</v>
      </c>
      <c r="M4661" t="s">
        <v>7747</v>
      </c>
      <c r="N4661">
        <v>6</v>
      </c>
      <c r="P4661">
        <v>1</v>
      </c>
    </row>
    <row r="4662" spans="12:16" x14ac:dyDescent="0.35">
      <c r="L4662" t="s">
        <v>27</v>
      </c>
      <c r="M4662" t="s">
        <v>7747</v>
      </c>
      <c r="N4662">
        <v>6</v>
      </c>
      <c r="P4662">
        <v>1</v>
      </c>
    </row>
    <row r="4663" spans="12:16" x14ac:dyDescent="0.35">
      <c r="L4663" t="s">
        <v>27</v>
      </c>
      <c r="M4663" t="s">
        <v>7747</v>
      </c>
      <c r="N4663">
        <v>6</v>
      </c>
      <c r="P4663">
        <v>1</v>
      </c>
    </row>
    <row r="4664" spans="12:16" x14ac:dyDescent="0.35">
      <c r="L4664" t="s">
        <v>27</v>
      </c>
      <c r="M4664" t="s">
        <v>7747</v>
      </c>
      <c r="N4664">
        <v>6</v>
      </c>
      <c r="P4664">
        <v>1</v>
      </c>
    </row>
    <row r="4665" spans="12:16" x14ac:dyDescent="0.35">
      <c r="L4665" t="s">
        <v>27</v>
      </c>
      <c r="M4665" t="s">
        <v>7747</v>
      </c>
      <c r="N4665">
        <v>6</v>
      </c>
      <c r="P4665">
        <v>1</v>
      </c>
    </row>
    <row r="4666" spans="12:16" x14ac:dyDescent="0.35">
      <c r="L4666" t="s">
        <v>27</v>
      </c>
      <c r="M4666" t="s">
        <v>7747</v>
      </c>
      <c r="N4666">
        <v>6</v>
      </c>
      <c r="P4666">
        <v>1</v>
      </c>
    </row>
    <row r="4667" spans="12:16" x14ac:dyDescent="0.35">
      <c r="L4667" t="s">
        <v>27</v>
      </c>
      <c r="M4667" t="s">
        <v>7747</v>
      </c>
      <c r="N4667">
        <v>6</v>
      </c>
      <c r="P4667">
        <v>1</v>
      </c>
    </row>
    <row r="4668" spans="12:16" x14ac:dyDescent="0.35">
      <c r="L4668" t="s">
        <v>27</v>
      </c>
      <c r="M4668" t="s">
        <v>7747</v>
      </c>
      <c r="N4668">
        <v>6</v>
      </c>
      <c r="P4668">
        <v>1</v>
      </c>
    </row>
    <row r="4669" spans="12:16" x14ac:dyDescent="0.35">
      <c r="L4669" t="s">
        <v>27</v>
      </c>
      <c r="M4669" t="s">
        <v>7747</v>
      </c>
      <c r="N4669">
        <v>6</v>
      </c>
      <c r="P4669">
        <v>1</v>
      </c>
    </row>
    <row r="4670" spans="12:16" x14ac:dyDescent="0.35">
      <c r="L4670" t="s">
        <v>27</v>
      </c>
      <c r="M4670" t="s">
        <v>7747</v>
      </c>
      <c r="N4670">
        <v>6</v>
      </c>
      <c r="P4670">
        <v>1</v>
      </c>
    </row>
    <row r="4671" spans="12:16" x14ac:dyDescent="0.35">
      <c r="L4671" t="s">
        <v>27</v>
      </c>
      <c r="M4671" t="s">
        <v>7747</v>
      </c>
      <c r="N4671">
        <v>6</v>
      </c>
      <c r="P4671">
        <v>1</v>
      </c>
    </row>
    <row r="4672" spans="12:16" x14ac:dyDescent="0.35">
      <c r="L4672" t="s">
        <v>27</v>
      </c>
      <c r="M4672" t="s">
        <v>7747</v>
      </c>
      <c r="N4672">
        <v>6</v>
      </c>
      <c r="P4672">
        <v>1</v>
      </c>
    </row>
    <row r="4673" spans="12:16" x14ac:dyDescent="0.35">
      <c r="L4673" t="s">
        <v>27</v>
      </c>
      <c r="M4673" t="s">
        <v>7747</v>
      </c>
      <c r="N4673">
        <v>6</v>
      </c>
      <c r="P4673">
        <v>1</v>
      </c>
    </row>
    <row r="4674" spans="12:16" x14ac:dyDescent="0.35">
      <c r="L4674" t="s">
        <v>27</v>
      </c>
      <c r="M4674" t="s">
        <v>7747</v>
      </c>
      <c r="N4674">
        <v>6</v>
      </c>
      <c r="P4674">
        <v>1</v>
      </c>
    </row>
    <row r="4675" spans="12:16" x14ac:dyDescent="0.35">
      <c r="L4675" t="s">
        <v>27</v>
      </c>
      <c r="M4675" t="s">
        <v>7747</v>
      </c>
      <c r="N4675">
        <v>6</v>
      </c>
      <c r="P4675">
        <v>1</v>
      </c>
    </row>
    <row r="4676" spans="12:16" x14ac:dyDescent="0.35">
      <c r="L4676" t="s">
        <v>27</v>
      </c>
      <c r="M4676" t="s">
        <v>7747</v>
      </c>
      <c r="N4676">
        <v>6</v>
      </c>
      <c r="P4676">
        <v>1</v>
      </c>
    </row>
    <row r="4677" spans="12:16" x14ac:dyDescent="0.35">
      <c r="L4677" t="s">
        <v>27</v>
      </c>
      <c r="M4677" t="s">
        <v>7747</v>
      </c>
      <c r="N4677">
        <v>6</v>
      </c>
      <c r="P4677">
        <v>1</v>
      </c>
    </row>
    <row r="4678" spans="12:16" x14ac:dyDescent="0.35">
      <c r="L4678" t="s">
        <v>27</v>
      </c>
      <c r="M4678" t="s">
        <v>7747</v>
      </c>
      <c r="N4678">
        <v>6</v>
      </c>
      <c r="P4678">
        <v>1</v>
      </c>
    </row>
    <row r="4679" spans="12:16" x14ac:dyDescent="0.35">
      <c r="L4679" t="s">
        <v>27</v>
      </c>
      <c r="M4679" t="s">
        <v>7747</v>
      </c>
      <c r="N4679">
        <v>6</v>
      </c>
      <c r="P4679">
        <v>1</v>
      </c>
    </row>
    <row r="4680" spans="12:16" x14ac:dyDescent="0.35">
      <c r="L4680" t="s">
        <v>27</v>
      </c>
      <c r="M4680" t="s">
        <v>7747</v>
      </c>
      <c r="N4680">
        <v>6</v>
      </c>
      <c r="P4680">
        <v>1</v>
      </c>
    </row>
    <row r="4681" spans="12:16" x14ac:dyDescent="0.35">
      <c r="L4681" t="s">
        <v>27</v>
      </c>
      <c r="M4681" t="s">
        <v>7747</v>
      </c>
      <c r="N4681">
        <v>6</v>
      </c>
      <c r="P4681">
        <v>1</v>
      </c>
    </row>
    <row r="4682" spans="12:16" x14ac:dyDescent="0.35">
      <c r="L4682" t="s">
        <v>27</v>
      </c>
      <c r="M4682" t="s">
        <v>7747</v>
      </c>
      <c r="N4682">
        <v>6</v>
      </c>
      <c r="P4682">
        <v>1</v>
      </c>
    </row>
    <row r="4683" spans="12:16" x14ac:dyDescent="0.35">
      <c r="L4683" t="s">
        <v>27</v>
      </c>
      <c r="M4683" t="s">
        <v>7747</v>
      </c>
      <c r="N4683">
        <v>6</v>
      </c>
      <c r="P4683">
        <v>1</v>
      </c>
    </row>
    <row r="4684" spans="12:16" x14ac:dyDescent="0.35">
      <c r="L4684" t="s">
        <v>27</v>
      </c>
      <c r="M4684" t="s">
        <v>7747</v>
      </c>
      <c r="N4684">
        <v>6</v>
      </c>
      <c r="P4684">
        <v>1</v>
      </c>
    </row>
    <row r="4685" spans="12:16" x14ac:dyDescent="0.35">
      <c r="L4685" t="s">
        <v>27</v>
      </c>
      <c r="M4685" t="s">
        <v>7747</v>
      </c>
      <c r="N4685">
        <v>6</v>
      </c>
      <c r="P4685">
        <v>1</v>
      </c>
    </row>
    <row r="4686" spans="12:16" x14ac:dyDescent="0.35">
      <c r="L4686" t="s">
        <v>27</v>
      </c>
      <c r="M4686" t="s">
        <v>7747</v>
      </c>
      <c r="N4686">
        <v>6</v>
      </c>
      <c r="P4686">
        <v>1</v>
      </c>
    </row>
    <row r="4687" spans="12:16" x14ac:dyDescent="0.35">
      <c r="L4687" t="s">
        <v>27</v>
      </c>
      <c r="M4687" t="s">
        <v>7747</v>
      </c>
      <c r="N4687">
        <v>6</v>
      </c>
      <c r="P4687">
        <v>1</v>
      </c>
    </row>
    <row r="4688" spans="12:16" x14ac:dyDescent="0.35">
      <c r="L4688" t="s">
        <v>27</v>
      </c>
      <c r="M4688" t="s">
        <v>7747</v>
      </c>
      <c r="N4688">
        <v>6</v>
      </c>
      <c r="P4688">
        <v>1</v>
      </c>
    </row>
    <row r="4689" spans="12:16" x14ac:dyDescent="0.35">
      <c r="L4689" t="s">
        <v>27</v>
      </c>
      <c r="M4689" t="s">
        <v>7747</v>
      </c>
      <c r="N4689">
        <v>6</v>
      </c>
      <c r="P4689">
        <v>1</v>
      </c>
    </row>
    <row r="4690" spans="12:16" x14ac:dyDescent="0.35">
      <c r="L4690" t="s">
        <v>27</v>
      </c>
      <c r="M4690" t="s">
        <v>7747</v>
      </c>
      <c r="N4690">
        <v>6</v>
      </c>
      <c r="P4690">
        <v>1</v>
      </c>
    </row>
    <row r="4691" spans="12:16" x14ac:dyDescent="0.35">
      <c r="L4691" t="s">
        <v>27</v>
      </c>
      <c r="M4691" t="s">
        <v>7747</v>
      </c>
      <c r="N4691">
        <v>6</v>
      </c>
      <c r="P4691">
        <v>1</v>
      </c>
    </row>
    <row r="4692" spans="12:16" x14ac:dyDescent="0.35">
      <c r="L4692" t="s">
        <v>27</v>
      </c>
      <c r="M4692" t="s">
        <v>7747</v>
      </c>
      <c r="N4692">
        <v>6</v>
      </c>
      <c r="P4692">
        <v>1</v>
      </c>
    </row>
    <row r="4693" spans="12:16" x14ac:dyDescent="0.35">
      <c r="L4693" t="s">
        <v>27</v>
      </c>
      <c r="M4693" t="s">
        <v>7747</v>
      </c>
      <c r="N4693">
        <v>6</v>
      </c>
      <c r="P4693">
        <v>1</v>
      </c>
    </row>
    <row r="4694" spans="12:16" x14ac:dyDescent="0.35">
      <c r="L4694" t="s">
        <v>27</v>
      </c>
      <c r="M4694" t="s">
        <v>7747</v>
      </c>
      <c r="N4694">
        <v>6</v>
      </c>
      <c r="P4694">
        <v>1</v>
      </c>
    </row>
    <row r="4695" spans="12:16" x14ac:dyDescent="0.35">
      <c r="L4695" t="s">
        <v>27</v>
      </c>
      <c r="M4695" t="s">
        <v>7747</v>
      </c>
      <c r="N4695">
        <v>6</v>
      </c>
      <c r="P4695">
        <v>1</v>
      </c>
    </row>
    <row r="4696" spans="12:16" x14ac:dyDescent="0.35">
      <c r="L4696" t="s">
        <v>27</v>
      </c>
      <c r="M4696" t="s">
        <v>7747</v>
      </c>
      <c r="N4696">
        <v>6</v>
      </c>
      <c r="P4696">
        <v>1</v>
      </c>
    </row>
    <row r="4697" spans="12:16" x14ac:dyDescent="0.35">
      <c r="L4697" t="s">
        <v>27</v>
      </c>
      <c r="M4697" t="s">
        <v>7747</v>
      </c>
      <c r="N4697">
        <v>6</v>
      </c>
      <c r="P4697">
        <v>1</v>
      </c>
    </row>
    <row r="4698" spans="12:16" x14ac:dyDescent="0.35">
      <c r="L4698" t="s">
        <v>27</v>
      </c>
      <c r="M4698" t="s">
        <v>7747</v>
      </c>
      <c r="N4698">
        <v>6</v>
      </c>
      <c r="P4698">
        <v>1</v>
      </c>
    </row>
    <row r="4699" spans="12:16" x14ac:dyDescent="0.35">
      <c r="L4699" t="s">
        <v>27</v>
      </c>
      <c r="M4699" t="s">
        <v>7747</v>
      </c>
      <c r="N4699">
        <v>6</v>
      </c>
      <c r="P4699">
        <v>1</v>
      </c>
    </row>
    <row r="4700" spans="12:16" x14ac:dyDescent="0.35">
      <c r="L4700" t="s">
        <v>27</v>
      </c>
      <c r="M4700" t="s">
        <v>7747</v>
      </c>
      <c r="N4700">
        <v>6</v>
      </c>
      <c r="P4700">
        <v>1</v>
      </c>
    </row>
    <row r="4701" spans="12:16" x14ac:dyDescent="0.35">
      <c r="L4701" t="s">
        <v>27</v>
      </c>
      <c r="M4701" t="s">
        <v>7747</v>
      </c>
      <c r="N4701">
        <v>6</v>
      </c>
      <c r="P4701">
        <v>1</v>
      </c>
    </row>
    <row r="4702" spans="12:16" x14ac:dyDescent="0.35">
      <c r="L4702" t="s">
        <v>27</v>
      </c>
      <c r="M4702" t="s">
        <v>7747</v>
      </c>
      <c r="N4702">
        <v>6</v>
      </c>
      <c r="P4702">
        <v>1</v>
      </c>
    </row>
    <row r="4703" spans="12:16" x14ac:dyDescent="0.35">
      <c r="L4703" t="s">
        <v>27</v>
      </c>
      <c r="M4703" t="s">
        <v>7747</v>
      </c>
      <c r="N4703">
        <v>6</v>
      </c>
      <c r="P4703">
        <v>1</v>
      </c>
    </row>
    <row r="4704" spans="12:16" x14ac:dyDescent="0.35">
      <c r="L4704" t="s">
        <v>27</v>
      </c>
      <c r="M4704" t="s">
        <v>7747</v>
      </c>
      <c r="N4704">
        <v>6</v>
      </c>
      <c r="P4704">
        <v>1</v>
      </c>
    </row>
    <row r="4705" spans="12:16" x14ac:dyDescent="0.35">
      <c r="L4705" t="s">
        <v>27</v>
      </c>
      <c r="M4705" t="s">
        <v>7747</v>
      </c>
      <c r="N4705">
        <v>6</v>
      </c>
      <c r="P4705">
        <v>1</v>
      </c>
    </row>
    <row r="4706" spans="12:16" x14ac:dyDescent="0.35">
      <c r="L4706" t="s">
        <v>27</v>
      </c>
      <c r="M4706" t="s">
        <v>7747</v>
      </c>
      <c r="N4706">
        <v>6</v>
      </c>
      <c r="P4706">
        <v>1</v>
      </c>
    </row>
    <row r="4707" spans="12:16" x14ac:dyDescent="0.35">
      <c r="L4707" t="s">
        <v>27</v>
      </c>
      <c r="M4707" t="s">
        <v>7747</v>
      </c>
      <c r="N4707">
        <v>6</v>
      </c>
      <c r="P4707">
        <v>1</v>
      </c>
    </row>
    <row r="4708" spans="12:16" x14ac:dyDescent="0.35">
      <c r="L4708" t="s">
        <v>27</v>
      </c>
      <c r="M4708" t="s">
        <v>7747</v>
      </c>
      <c r="N4708">
        <v>6</v>
      </c>
      <c r="P4708">
        <v>1</v>
      </c>
    </row>
    <row r="4709" spans="12:16" x14ac:dyDescent="0.35">
      <c r="L4709" t="s">
        <v>27</v>
      </c>
      <c r="M4709" t="s">
        <v>7747</v>
      </c>
      <c r="N4709">
        <v>6</v>
      </c>
      <c r="P4709">
        <v>1</v>
      </c>
    </row>
    <row r="4710" spans="12:16" x14ac:dyDescent="0.35">
      <c r="L4710" t="s">
        <v>27</v>
      </c>
      <c r="M4710" t="s">
        <v>7747</v>
      </c>
      <c r="N4710">
        <v>6</v>
      </c>
      <c r="P4710">
        <v>1</v>
      </c>
    </row>
    <row r="4711" spans="12:16" x14ac:dyDescent="0.35">
      <c r="L4711" t="s">
        <v>27</v>
      </c>
      <c r="M4711" t="s">
        <v>7747</v>
      </c>
      <c r="N4711">
        <v>6</v>
      </c>
      <c r="P4711">
        <v>1</v>
      </c>
    </row>
    <row r="4712" spans="12:16" x14ac:dyDescent="0.35">
      <c r="L4712" t="s">
        <v>27</v>
      </c>
      <c r="M4712" t="s">
        <v>7747</v>
      </c>
      <c r="N4712">
        <v>6</v>
      </c>
      <c r="P4712">
        <v>1</v>
      </c>
    </row>
    <row r="4713" spans="12:16" x14ac:dyDescent="0.35">
      <c r="L4713" t="s">
        <v>27</v>
      </c>
      <c r="M4713" t="s">
        <v>7747</v>
      </c>
      <c r="N4713">
        <v>6</v>
      </c>
      <c r="P4713">
        <v>1</v>
      </c>
    </row>
    <row r="4714" spans="12:16" x14ac:dyDescent="0.35">
      <c r="L4714" t="s">
        <v>27</v>
      </c>
      <c r="M4714" t="s">
        <v>7747</v>
      </c>
      <c r="N4714">
        <v>6</v>
      </c>
      <c r="P4714">
        <v>1</v>
      </c>
    </row>
    <row r="4715" spans="12:16" x14ac:dyDescent="0.35">
      <c r="L4715" t="s">
        <v>27</v>
      </c>
      <c r="M4715" t="s">
        <v>7747</v>
      </c>
      <c r="N4715">
        <v>6</v>
      </c>
      <c r="P4715">
        <v>1</v>
      </c>
    </row>
    <row r="4716" spans="12:16" x14ac:dyDescent="0.35">
      <c r="L4716" t="s">
        <v>27</v>
      </c>
      <c r="M4716" t="s">
        <v>7747</v>
      </c>
      <c r="N4716">
        <v>6</v>
      </c>
      <c r="P4716">
        <v>1</v>
      </c>
    </row>
    <row r="4717" spans="12:16" x14ac:dyDescent="0.35">
      <c r="L4717" t="s">
        <v>27</v>
      </c>
      <c r="M4717" t="s">
        <v>7747</v>
      </c>
      <c r="N4717">
        <v>6</v>
      </c>
      <c r="P4717">
        <v>1</v>
      </c>
    </row>
    <row r="4718" spans="12:16" x14ac:dyDescent="0.35">
      <c r="L4718" t="s">
        <v>27</v>
      </c>
      <c r="M4718" t="s">
        <v>7747</v>
      </c>
      <c r="N4718">
        <v>6</v>
      </c>
      <c r="P4718">
        <v>1</v>
      </c>
    </row>
    <row r="4719" spans="12:16" x14ac:dyDescent="0.35">
      <c r="L4719" t="s">
        <v>27</v>
      </c>
      <c r="M4719" t="s">
        <v>7747</v>
      </c>
      <c r="N4719">
        <v>6</v>
      </c>
      <c r="P4719">
        <v>1</v>
      </c>
    </row>
    <row r="4720" spans="12:16" x14ac:dyDescent="0.35">
      <c r="L4720" t="s">
        <v>27</v>
      </c>
      <c r="M4720" t="s">
        <v>7747</v>
      </c>
      <c r="N4720">
        <v>6</v>
      </c>
      <c r="P4720">
        <v>1</v>
      </c>
    </row>
    <row r="4721" spans="12:16" x14ac:dyDescent="0.35">
      <c r="L4721" t="s">
        <v>27</v>
      </c>
      <c r="M4721" t="s">
        <v>7747</v>
      </c>
      <c r="N4721">
        <v>6</v>
      </c>
      <c r="P4721">
        <v>1</v>
      </c>
    </row>
    <row r="4722" spans="12:16" x14ac:dyDescent="0.35">
      <c r="L4722" t="s">
        <v>27</v>
      </c>
      <c r="M4722" t="s">
        <v>7747</v>
      </c>
      <c r="N4722">
        <v>6</v>
      </c>
      <c r="P4722">
        <v>1</v>
      </c>
    </row>
    <row r="4723" spans="12:16" x14ac:dyDescent="0.35">
      <c r="L4723" t="s">
        <v>27</v>
      </c>
      <c r="M4723" t="s">
        <v>7747</v>
      </c>
      <c r="N4723">
        <v>6</v>
      </c>
      <c r="P4723">
        <v>1</v>
      </c>
    </row>
    <row r="4724" spans="12:16" x14ac:dyDescent="0.35">
      <c r="L4724" t="s">
        <v>27</v>
      </c>
      <c r="M4724" t="s">
        <v>7747</v>
      </c>
      <c r="N4724">
        <v>6</v>
      </c>
      <c r="P4724">
        <v>1</v>
      </c>
    </row>
    <row r="4725" spans="12:16" x14ac:dyDescent="0.35">
      <c r="L4725" t="s">
        <v>27</v>
      </c>
      <c r="M4725" t="s">
        <v>7747</v>
      </c>
      <c r="N4725">
        <v>6</v>
      </c>
      <c r="P4725">
        <v>1</v>
      </c>
    </row>
    <row r="4726" spans="12:16" x14ac:dyDescent="0.35">
      <c r="L4726" t="s">
        <v>27</v>
      </c>
      <c r="M4726" t="s">
        <v>7747</v>
      </c>
      <c r="N4726">
        <v>6</v>
      </c>
      <c r="P4726">
        <v>1</v>
      </c>
    </row>
    <row r="4727" spans="12:16" x14ac:dyDescent="0.35">
      <c r="L4727" t="s">
        <v>27</v>
      </c>
      <c r="M4727" t="s">
        <v>7747</v>
      </c>
      <c r="N4727">
        <v>6</v>
      </c>
      <c r="P4727">
        <v>1</v>
      </c>
    </row>
    <row r="4728" spans="12:16" x14ac:dyDescent="0.35">
      <c r="L4728" t="s">
        <v>27</v>
      </c>
      <c r="M4728" t="s">
        <v>7747</v>
      </c>
      <c r="N4728">
        <v>6</v>
      </c>
      <c r="P4728">
        <v>1</v>
      </c>
    </row>
    <row r="4729" spans="12:16" x14ac:dyDescent="0.35">
      <c r="L4729" t="s">
        <v>27</v>
      </c>
      <c r="M4729" t="s">
        <v>7747</v>
      </c>
      <c r="N4729">
        <v>6</v>
      </c>
      <c r="P4729">
        <v>1</v>
      </c>
    </row>
    <row r="4730" spans="12:16" x14ac:dyDescent="0.35">
      <c r="L4730" t="s">
        <v>27</v>
      </c>
      <c r="M4730" t="s">
        <v>7747</v>
      </c>
      <c r="N4730">
        <v>6</v>
      </c>
      <c r="P4730">
        <v>1</v>
      </c>
    </row>
    <row r="4731" spans="12:16" x14ac:dyDescent="0.35">
      <c r="L4731" t="s">
        <v>27</v>
      </c>
      <c r="M4731" t="s">
        <v>7747</v>
      </c>
      <c r="N4731">
        <v>6</v>
      </c>
      <c r="P4731">
        <v>1</v>
      </c>
    </row>
    <row r="4732" spans="12:16" x14ac:dyDescent="0.35">
      <c r="L4732" t="s">
        <v>27</v>
      </c>
      <c r="M4732" t="s">
        <v>7747</v>
      </c>
      <c r="N4732">
        <v>6</v>
      </c>
      <c r="P4732">
        <v>1</v>
      </c>
    </row>
    <row r="4733" spans="12:16" x14ac:dyDescent="0.35">
      <c r="L4733" t="s">
        <v>27</v>
      </c>
      <c r="M4733" t="s">
        <v>7747</v>
      </c>
      <c r="N4733">
        <v>6</v>
      </c>
      <c r="P4733">
        <v>1</v>
      </c>
    </row>
    <row r="4734" spans="12:16" x14ac:dyDescent="0.35">
      <c r="L4734" t="s">
        <v>27</v>
      </c>
      <c r="M4734" t="s">
        <v>7747</v>
      </c>
      <c r="N4734">
        <v>6</v>
      </c>
      <c r="P4734">
        <v>1</v>
      </c>
    </row>
    <row r="4735" spans="12:16" x14ac:dyDescent="0.35">
      <c r="L4735" t="s">
        <v>27</v>
      </c>
      <c r="M4735" t="s">
        <v>7747</v>
      </c>
      <c r="N4735">
        <v>6</v>
      </c>
      <c r="P4735">
        <v>1</v>
      </c>
    </row>
    <row r="4736" spans="12:16" x14ac:dyDescent="0.35">
      <c r="L4736" t="s">
        <v>27</v>
      </c>
      <c r="M4736" t="s">
        <v>7747</v>
      </c>
      <c r="N4736">
        <v>6</v>
      </c>
      <c r="P4736">
        <v>1</v>
      </c>
    </row>
    <row r="4737" spans="12:16" x14ac:dyDescent="0.35">
      <c r="L4737" t="s">
        <v>27</v>
      </c>
      <c r="M4737" t="s">
        <v>7747</v>
      </c>
      <c r="N4737">
        <v>6</v>
      </c>
      <c r="P4737">
        <v>1</v>
      </c>
    </row>
    <row r="4738" spans="12:16" x14ac:dyDescent="0.35">
      <c r="L4738" t="s">
        <v>27</v>
      </c>
      <c r="M4738" t="s">
        <v>7747</v>
      </c>
      <c r="N4738">
        <v>6</v>
      </c>
      <c r="P4738">
        <v>1</v>
      </c>
    </row>
    <row r="4739" spans="12:16" x14ac:dyDescent="0.35">
      <c r="L4739" t="s">
        <v>27</v>
      </c>
      <c r="M4739" t="s">
        <v>7747</v>
      </c>
      <c r="N4739">
        <v>6</v>
      </c>
      <c r="P4739">
        <v>1</v>
      </c>
    </row>
    <row r="4740" spans="12:16" x14ac:dyDescent="0.35">
      <c r="L4740" t="s">
        <v>27</v>
      </c>
      <c r="M4740" t="s">
        <v>7747</v>
      </c>
      <c r="N4740">
        <v>6</v>
      </c>
      <c r="P4740">
        <v>1</v>
      </c>
    </row>
    <row r="4741" spans="12:16" x14ac:dyDescent="0.35">
      <c r="L4741" t="s">
        <v>27</v>
      </c>
      <c r="M4741" t="s">
        <v>7747</v>
      </c>
      <c r="N4741">
        <v>6</v>
      </c>
      <c r="P4741">
        <v>1</v>
      </c>
    </row>
    <row r="4742" spans="12:16" x14ac:dyDescent="0.35">
      <c r="L4742" t="s">
        <v>27</v>
      </c>
      <c r="M4742" t="s">
        <v>7747</v>
      </c>
      <c r="N4742">
        <v>6</v>
      </c>
      <c r="P4742">
        <v>1</v>
      </c>
    </row>
    <row r="4743" spans="12:16" x14ac:dyDescent="0.35">
      <c r="L4743" t="s">
        <v>27</v>
      </c>
      <c r="M4743" t="s">
        <v>7747</v>
      </c>
      <c r="N4743">
        <v>6</v>
      </c>
      <c r="P4743">
        <v>1</v>
      </c>
    </row>
    <row r="4744" spans="12:16" x14ac:dyDescent="0.35">
      <c r="L4744" t="s">
        <v>27</v>
      </c>
      <c r="M4744" t="s">
        <v>7747</v>
      </c>
      <c r="N4744">
        <v>6</v>
      </c>
      <c r="P4744">
        <v>1</v>
      </c>
    </row>
    <row r="4745" spans="12:16" x14ac:dyDescent="0.35">
      <c r="L4745" t="s">
        <v>27</v>
      </c>
      <c r="M4745" t="s">
        <v>7747</v>
      </c>
      <c r="N4745">
        <v>6</v>
      </c>
      <c r="P4745">
        <v>1</v>
      </c>
    </row>
    <row r="4746" spans="12:16" x14ac:dyDescent="0.35">
      <c r="L4746" t="s">
        <v>27</v>
      </c>
      <c r="M4746" t="s">
        <v>7747</v>
      </c>
      <c r="N4746">
        <v>6</v>
      </c>
      <c r="P4746">
        <v>1</v>
      </c>
    </row>
    <row r="4747" spans="12:16" x14ac:dyDescent="0.35">
      <c r="L4747" t="s">
        <v>27</v>
      </c>
      <c r="M4747" t="s">
        <v>7747</v>
      </c>
      <c r="N4747">
        <v>6</v>
      </c>
      <c r="P4747">
        <v>1</v>
      </c>
    </row>
    <row r="4748" spans="12:16" x14ac:dyDescent="0.35">
      <c r="L4748" t="s">
        <v>27</v>
      </c>
      <c r="M4748" t="s">
        <v>7747</v>
      </c>
      <c r="N4748">
        <v>6</v>
      </c>
      <c r="P4748">
        <v>1</v>
      </c>
    </row>
    <row r="4749" spans="12:16" x14ac:dyDescent="0.35">
      <c r="L4749" t="s">
        <v>27</v>
      </c>
      <c r="M4749" t="s">
        <v>7747</v>
      </c>
      <c r="N4749">
        <v>6</v>
      </c>
      <c r="P4749">
        <v>1</v>
      </c>
    </row>
    <row r="4750" spans="12:16" x14ac:dyDescent="0.35">
      <c r="L4750" t="s">
        <v>27</v>
      </c>
      <c r="M4750" t="s">
        <v>7747</v>
      </c>
      <c r="N4750">
        <v>6</v>
      </c>
      <c r="P4750">
        <v>1</v>
      </c>
    </row>
    <row r="4751" spans="12:16" x14ac:dyDescent="0.35">
      <c r="L4751" t="s">
        <v>27</v>
      </c>
      <c r="M4751" t="s">
        <v>7747</v>
      </c>
      <c r="N4751">
        <v>6</v>
      </c>
      <c r="P4751">
        <v>1</v>
      </c>
    </row>
    <row r="4752" spans="12:16" x14ac:dyDescent="0.35">
      <c r="L4752" t="s">
        <v>27</v>
      </c>
      <c r="M4752" t="s">
        <v>7747</v>
      </c>
      <c r="N4752">
        <v>6</v>
      </c>
      <c r="P4752">
        <v>1</v>
      </c>
    </row>
    <row r="4753" spans="12:16" x14ac:dyDescent="0.35">
      <c r="L4753" t="s">
        <v>27</v>
      </c>
      <c r="M4753" t="s">
        <v>7747</v>
      </c>
      <c r="N4753">
        <v>6</v>
      </c>
      <c r="P4753">
        <v>1</v>
      </c>
    </row>
    <row r="4754" spans="12:16" x14ac:dyDescent="0.35">
      <c r="L4754" t="s">
        <v>27</v>
      </c>
      <c r="M4754" t="s">
        <v>7747</v>
      </c>
      <c r="N4754">
        <v>6</v>
      </c>
      <c r="P4754">
        <v>1</v>
      </c>
    </row>
    <row r="4755" spans="12:16" x14ac:dyDescent="0.35">
      <c r="L4755" t="s">
        <v>27</v>
      </c>
      <c r="M4755" t="s">
        <v>7747</v>
      </c>
      <c r="N4755">
        <v>6</v>
      </c>
      <c r="P4755">
        <v>1</v>
      </c>
    </row>
    <row r="4756" spans="12:16" x14ac:dyDescent="0.35">
      <c r="L4756" t="s">
        <v>27</v>
      </c>
      <c r="M4756" t="s">
        <v>7747</v>
      </c>
      <c r="N4756">
        <v>6</v>
      </c>
      <c r="P4756">
        <v>1</v>
      </c>
    </row>
    <row r="4757" spans="12:16" x14ac:dyDescent="0.35">
      <c r="L4757" t="s">
        <v>27</v>
      </c>
      <c r="M4757" t="s">
        <v>7747</v>
      </c>
      <c r="N4757">
        <v>6</v>
      </c>
      <c r="P4757">
        <v>1</v>
      </c>
    </row>
    <row r="4758" spans="12:16" x14ac:dyDescent="0.35">
      <c r="L4758" t="s">
        <v>27</v>
      </c>
      <c r="M4758" t="s">
        <v>7747</v>
      </c>
      <c r="N4758">
        <v>6</v>
      </c>
      <c r="P4758">
        <v>1</v>
      </c>
    </row>
    <row r="4759" spans="12:16" x14ac:dyDescent="0.35">
      <c r="L4759" t="s">
        <v>27</v>
      </c>
      <c r="M4759" t="s">
        <v>7747</v>
      </c>
      <c r="N4759">
        <v>6</v>
      </c>
      <c r="P4759">
        <v>1</v>
      </c>
    </row>
    <row r="4760" spans="12:16" x14ac:dyDescent="0.35">
      <c r="L4760" t="s">
        <v>27</v>
      </c>
      <c r="M4760" t="s">
        <v>7747</v>
      </c>
      <c r="N4760">
        <v>6</v>
      </c>
      <c r="P4760">
        <v>1</v>
      </c>
    </row>
    <row r="4761" spans="12:16" x14ac:dyDescent="0.35">
      <c r="L4761" t="s">
        <v>27</v>
      </c>
      <c r="M4761" t="s">
        <v>7747</v>
      </c>
      <c r="N4761">
        <v>6</v>
      </c>
      <c r="P4761">
        <v>1</v>
      </c>
    </row>
    <row r="4762" spans="12:16" x14ac:dyDescent="0.35">
      <c r="L4762" t="s">
        <v>27</v>
      </c>
      <c r="M4762" t="s">
        <v>7747</v>
      </c>
      <c r="N4762">
        <v>6</v>
      </c>
      <c r="P4762">
        <v>1</v>
      </c>
    </row>
    <row r="4763" spans="12:16" x14ac:dyDescent="0.35">
      <c r="L4763" t="s">
        <v>27</v>
      </c>
      <c r="M4763" t="s">
        <v>7747</v>
      </c>
      <c r="N4763">
        <v>6</v>
      </c>
      <c r="P4763">
        <v>1</v>
      </c>
    </row>
    <row r="4764" spans="12:16" x14ac:dyDescent="0.35">
      <c r="L4764" t="s">
        <v>27</v>
      </c>
      <c r="M4764" t="s">
        <v>7747</v>
      </c>
      <c r="N4764">
        <v>6</v>
      </c>
      <c r="P4764">
        <v>1</v>
      </c>
    </row>
    <row r="4765" spans="12:16" x14ac:dyDescent="0.35">
      <c r="L4765" t="s">
        <v>27</v>
      </c>
      <c r="M4765" t="s">
        <v>7747</v>
      </c>
      <c r="N4765">
        <v>6</v>
      </c>
      <c r="P4765">
        <v>1</v>
      </c>
    </row>
    <row r="4766" spans="12:16" x14ac:dyDescent="0.35">
      <c r="L4766" t="s">
        <v>27</v>
      </c>
      <c r="M4766" t="s">
        <v>7747</v>
      </c>
      <c r="N4766">
        <v>6</v>
      </c>
      <c r="P4766">
        <v>1</v>
      </c>
    </row>
    <row r="4767" spans="12:16" x14ac:dyDescent="0.35">
      <c r="L4767" t="s">
        <v>27</v>
      </c>
      <c r="M4767" t="s">
        <v>7747</v>
      </c>
      <c r="N4767">
        <v>6</v>
      </c>
      <c r="P4767">
        <v>1</v>
      </c>
    </row>
    <row r="4768" spans="12:16" x14ac:dyDescent="0.35">
      <c r="L4768" t="s">
        <v>27</v>
      </c>
      <c r="M4768" t="s">
        <v>7747</v>
      </c>
      <c r="N4768">
        <v>6</v>
      </c>
      <c r="P4768">
        <v>1</v>
      </c>
    </row>
    <row r="4769" spans="12:16" x14ac:dyDescent="0.35">
      <c r="L4769" t="s">
        <v>27</v>
      </c>
      <c r="M4769" t="s">
        <v>7747</v>
      </c>
      <c r="N4769">
        <v>6</v>
      </c>
      <c r="P4769">
        <v>1</v>
      </c>
    </row>
    <row r="4770" spans="12:16" x14ac:dyDescent="0.35">
      <c r="L4770" t="s">
        <v>27</v>
      </c>
      <c r="M4770" t="s">
        <v>7747</v>
      </c>
      <c r="N4770">
        <v>6</v>
      </c>
      <c r="P4770">
        <v>1</v>
      </c>
    </row>
    <row r="4771" spans="12:16" x14ac:dyDescent="0.35">
      <c r="L4771" t="s">
        <v>27</v>
      </c>
      <c r="M4771" t="s">
        <v>7747</v>
      </c>
      <c r="N4771">
        <v>6</v>
      </c>
      <c r="P4771">
        <v>1</v>
      </c>
    </row>
    <row r="4772" spans="12:16" x14ac:dyDescent="0.35">
      <c r="L4772" t="s">
        <v>27</v>
      </c>
      <c r="M4772" t="s">
        <v>7747</v>
      </c>
      <c r="N4772">
        <v>6</v>
      </c>
      <c r="P4772">
        <v>1</v>
      </c>
    </row>
    <row r="4773" spans="12:16" x14ac:dyDescent="0.35">
      <c r="L4773" t="s">
        <v>27</v>
      </c>
      <c r="M4773" t="s">
        <v>7747</v>
      </c>
      <c r="N4773">
        <v>6</v>
      </c>
      <c r="P4773">
        <v>1</v>
      </c>
    </row>
    <row r="4774" spans="12:16" x14ac:dyDescent="0.35">
      <c r="L4774" t="s">
        <v>27</v>
      </c>
      <c r="M4774" t="s">
        <v>7747</v>
      </c>
      <c r="N4774">
        <v>6</v>
      </c>
      <c r="P4774">
        <v>1</v>
      </c>
    </row>
    <row r="4775" spans="12:16" x14ac:dyDescent="0.35">
      <c r="L4775" t="s">
        <v>27</v>
      </c>
      <c r="M4775" t="s">
        <v>7747</v>
      </c>
      <c r="N4775">
        <v>6</v>
      </c>
      <c r="P4775">
        <v>1</v>
      </c>
    </row>
    <row r="4776" spans="12:16" x14ac:dyDescent="0.35">
      <c r="L4776" t="s">
        <v>27</v>
      </c>
      <c r="M4776" t="s">
        <v>7747</v>
      </c>
      <c r="N4776">
        <v>6</v>
      </c>
      <c r="P4776">
        <v>1</v>
      </c>
    </row>
    <row r="4777" spans="12:16" x14ac:dyDescent="0.35">
      <c r="L4777" t="s">
        <v>27</v>
      </c>
      <c r="M4777" t="s">
        <v>7747</v>
      </c>
      <c r="N4777">
        <v>6</v>
      </c>
      <c r="P4777">
        <v>1</v>
      </c>
    </row>
    <row r="4778" spans="12:16" x14ac:dyDescent="0.35">
      <c r="L4778" t="s">
        <v>27</v>
      </c>
      <c r="M4778" t="s">
        <v>7747</v>
      </c>
      <c r="N4778">
        <v>6</v>
      </c>
      <c r="P4778">
        <v>1</v>
      </c>
    </row>
    <row r="4779" spans="12:16" x14ac:dyDescent="0.35">
      <c r="L4779" t="s">
        <v>27</v>
      </c>
      <c r="M4779" t="s">
        <v>7747</v>
      </c>
      <c r="N4779">
        <v>6</v>
      </c>
      <c r="P4779">
        <v>1</v>
      </c>
    </row>
    <row r="4780" spans="12:16" x14ac:dyDescent="0.35">
      <c r="L4780" t="s">
        <v>27</v>
      </c>
      <c r="M4780" t="s">
        <v>7747</v>
      </c>
      <c r="N4780">
        <v>6</v>
      </c>
      <c r="P4780">
        <v>1</v>
      </c>
    </row>
    <row r="4781" spans="12:16" x14ac:dyDescent="0.35">
      <c r="L4781" t="s">
        <v>27</v>
      </c>
      <c r="M4781" t="s">
        <v>7747</v>
      </c>
      <c r="N4781">
        <v>6</v>
      </c>
      <c r="P4781">
        <v>1</v>
      </c>
    </row>
    <row r="4782" spans="12:16" x14ac:dyDescent="0.35">
      <c r="L4782" t="s">
        <v>27</v>
      </c>
      <c r="M4782" t="s">
        <v>7747</v>
      </c>
      <c r="N4782">
        <v>6</v>
      </c>
      <c r="P4782">
        <v>1</v>
      </c>
    </row>
    <row r="4783" spans="12:16" x14ac:dyDescent="0.35">
      <c r="L4783" t="s">
        <v>27</v>
      </c>
      <c r="M4783" t="s">
        <v>7747</v>
      </c>
      <c r="N4783">
        <v>6</v>
      </c>
      <c r="P4783">
        <v>1</v>
      </c>
    </row>
    <row r="4784" spans="12:16" x14ac:dyDescent="0.35">
      <c r="L4784" t="s">
        <v>27</v>
      </c>
      <c r="M4784" t="s">
        <v>7747</v>
      </c>
      <c r="N4784">
        <v>6</v>
      </c>
      <c r="P4784">
        <v>1</v>
      </c>
    </row>
    <row r="4785" spans="12:16" x14ac:dyDescent="0.35">
      <c r="L4785" t="s">
        <v>27</v>
      </c>
      <c r="M4785" t="s">
        <v>7747</v>
      </c>
      <c r="N4785">
        <v>6</v>
      </c>
      <c r="P4785">
        <v>1</v>
      </c>
    </row>
    <row r="4786" spans="12:16" x14ac:dyDescent="0.35">
      <c r="L4786" t="s">
        <v>27</v>
      </c>
      <c r="M4786" t="s">
        <v>7747</v>
      </c>
      <c r="N4786">
        <v>6</v>
      </c>
      <c r="P4786">
        <v>1</v>
      </c>
    </row>
    <row r="4787" spans="12:16" x14ac:dyDescent="0.35">
      <c r="L4787" t="s">
        <v>27</v>
      </c>
      <c r="M4787" t="s">
        <v>7747</v>
      </c>
      <c r="N4787">
        <v>6</v>
      </c>
      <c r="P4787">
        <v>1</v>
      </c>
    </row>
    <row r="4788" spans="12:16" x14ac:dyDescent="0.35">
      <c r="L4788" t="s">
        <v>27</v>
      </c>
      <c r="M4788" t="s">
        <v>7747</v>
      </c>
      <c r="N4788">
        <v>6</v>
      </c>
      <c r="P4788">
        <v>1</v>
      </c>
    </row>
    <row r="4789" spans="12:16" x14ac:dyDescent="0.35">
      <c r="L4789" t="s">
        <v>27</v>
      </c>
      <c r="M4789" t="s">
        <v>7747</v>
      </c>
      <c r="N4789">
        <v>6</v>
      </c>
      <c r="P4789">
        <v>1</v>
      </c>
    </row>
    <row r="4790" spans="12:16" x14ac:dyDescent="0.35">
      <c r="L4790" t="s">
        <v>27</v>
      </c>
      <c r="M4790" t="s">
        <v>7747</v>
      </c>
      <c r="N4790">
        <v>6</v>
      </c>
      <c r="P4790">
        <v>1</v>
      </c>
    </row>
    <row r="4791" spans="12:16" x14ac:dyDescent="0.35">
      <c r="L4791" t="s">
        <v>27</v>
      </c>
      <c r="M4791" t="s">
        <v>7747</v>
      </c>
      <c r="N4791">
        <v>6</v>
      </c>
      <c r="P4791">
        <v>1</v>
      </c>
    </row>
    <row r="4792" spans="12:16" x14ac:dyDescent="0.35">
      <c r="L4792" t="s">
        <v>27</v>
      </c>
      <c r="M4792" t="s">
        <v>7747</v>
      </c>
      <c r="N4792">
        <v>6</v>
      </c>
      <c r="P4792">
        <v>1</v>
      </c>
    </row>
    <row r="4793" spans="12:16" x14ac:dyDescent="0.35">
      <c r="L4793" t="s">
        <v>27</v>
      </c>
      <c r="M4793" t="s">
        <v>7747</v>
      </c>
      <c r="N4793">
        <v>6</v>
      </c>
      <c r="P4793">
        <v>1</v>
      </c>
    </row>
    <row r="4794" spans="12:16" x14ac:dyDescent="0.35">
      <c r="L4794" t="s">
        <v>27</v>
      </c>
      <c r="M4794" t="s">
        <v>7747</v>
      </c>
      <c r="N4794">
        <v>6</v>
      </c>
      <c r="P4794">
        <v>1</v>
      </c>
    </row>
    <row r="4795" spans="12:16" x14ac:dyDescent="0.35">
      <c r="L4795" t="s">
        <v>27</v>
      </c>
      <c r="M4795" t="s">
        <v>7747</v>
      </c>
      <c r="N4795">
        <v>6</v>
      </c>
      <c r="P4795">
        <v>1</v>
      </c>
    </row>
    <row r="4796" spans="12:16" x14ac:dyDescent="0.35">
      <c r="L4796" t="s">
        <v>27</v>
      </c>
      <c r="M4796" t="s">
        <v>7747</v>
      </c>
      <c r="N4796">
        <v>6</v>
      </c>
      <c r="P4796">
        <v>1</v>
      </c>
    </row>
    <row r="4797" spans="12:16" x14ac:dyDescent="0.35">
      <c r="L4797" t="s">
        <v>27</v>
      </c>
      <c r="M4797" t="s">
        <v>7747</v>
      </c>
      <c r="N4797">
        <v>6</v>
      </c>
      <c r="P4797">
        <v>1</v>
      </c>
    </row>
    <row r="4798" spans="12:16" x14ac:dyDescent="0.35">
      <c r="L4798" t="s">
        <v>27</v>
      </c>
      <c r="M4798" t="s">
        <v>7747</v>
      </c>
      <c r="N4798">
        <v>6</v>
      </c>
      <c r="P4798">
        <v>1</v>
      </c>
    </row>
    <row r="4799" spans="12:16" x14ac:dyDescent="0.35">
      <c r="L4799" t="s">
        <v>27</v>
      </c>
      <c r="M4799" t="s">
        <v>7747</v>
      </c>
      <c r="N4799">
        <v>6</v>
      </c>
      <c r="P4799">
        <v>1</v>
      </c>
    </row>
    <row r="4800" spans="12:16" x14ac:dyDescent="0.35">
      <c r="L4800" t="s">
        <v>27</v>
      </c>
      <c r="M4800" t="s">
        <v>7747</v>
      </c>
      <c r="N4800">
        <v>6</v>
      </c>
      <c r="P4800">
        <v>1</v>
      </c>
    </row>
    <row r="4801" spans="12:16" x14ac:dyDescent="0.35">
      <c r="L4801" t="s">
        <v>27</v>
      </c>
      <c r="M4801" t="s">
        <v>7747</v>
      </c>
      <c r="N4801">
        <v>6</v>
      </c>
      <c r="P4801">
        <v>1</v>
      </c>
    </row>
    <row r="4802" spans="12:16" x14ac:dyDescent="0.35">
      <c r="L4802" t="s">
        <v>27</v>
      </c>
      <c r="M4802" t="s">
        <v>7747</v>
      </c>
      <c r="N4802">
        <v>6</v>
      </c>
      <c r="P4802">
        <v>1</v>
      </c>
    </row>
    <row r="4803" spans="12:16" x14ac:dyDescent="0.35">
      <c r="L4803" t="s">
        <v>27</v>
      </c>
      <c r="M4803" t="s">
        <v>7747</v>
      </c>
      <c r="N4803">
        <v>6</v>
      </c>
      <c r="P4803">
        <v>1</v>
      </c>
    </row>
    <row r="4804" spans="12:16" x14ac:dyDescent="0.35">
      <c r="L4804" t="s">
        <v>27</v>
      </c>
      <c r="M4804" t="s">
        <v>7747</v>
      </c>
      <c r="N4804">
        <v>6</v>
      </c>
      <c r="P4804">
        <v>1</v>
      </c>
    </row>
    <row r="4805" spans="12:16" x14ac:dyDescent="0.35">
      <c r="L4805" t="s">
        <v>27</v>
      </c>
      <c r="M4805" t="s">
        <v>7747</v>
      </c>
      <c r="N4805">
        <v>6</v>
      </c>
      <c r="P4805">
        <v>1</v>
      </c>
    </row>
    <row r="4806" spans="12:16" x14ac:dyDescent="0.35">
      <c r="L4806" t="s">
        <v>27</v>
      </c>
      <c r="M4806" t="s">
        <v>7747</v>
      </c>
      <c r="N4806">
        <v>6</v>
      </c>
      <c r="P4806">
        <v>1</v>
      </c>
    </row>
    <row r="4807" spans="12:16" x14ac:dyDescent="0.35">
      <c r="L4807" t="s">
        <v>27</v>
      </c>
      <c r="M4807" t="s">
        <v>7747</v>
      </c>
      <c r="N4807">
        <v>6</v>
      </c>
      <c r="P4807">
        <v>1</v>
      </c>
    </row>
    <row r="4808" spans="12:16" x14ac:dyDescent="0.35">
      <c r="L4808" t="s">
        <v>27</v>
      </c>
      <c r="M4808" t="s">
        <v>7747</v>
      </c>
      <c r="N4808">
        <v>6</v>
      </c>
      <c r="P4808">
        <v>1</v>
      </c>
    </row>
    <row r="4809" spans="12:16" x14ac:dyDescent="0.35">
      <c r="L4809" t="s">
        <v>27</v>
      </c>
      <c r="M4809" t="s">
        <v>7747</v>
      </c>
      <c r="N4809">
        <v>6</v>
      </c>
      <c r="P4809">
        <v>1</v>
      </c>
    </row>
    <row r="4810" spans="12:16" x14ac:dyDescent="0.35">
      <c r="L4810" t="s">
        <v>27</v>
      </c>
      <c r="M4810" t="s">
        <v>7747</v>
      </c>
      <c r="N4810">
        <v>6</v>
      </c>
      <c r="P4810">
        <v>1</v>
      </c>
    </row>
    <row r="4811" spans="12:16" x14ac:dyDescent="0.35">
      <c r="L4811" t="s">
        <v>27</v>
      </c>
      <c r="M4811" t="s">
        <v>7747</v>
      </c>
      <c r="N4811">
        <v>6</v>
      </c>
      <c r="P4811">
        <v>1</v>
      </c>
    </row>
    <row r="4812" spans="12:16" x14ac:dyDescent="0.35">
      <c r="L4812" t="s">
        <v>27</v>
      </c>
      <c r="M4812" t="s">
        <v>7747</v>
      </c>
      <c r="N4812">
        <v>6</v>
      </c>
      <c r="P4812">
        <v>1</v>
      </c>
    </row>
    <row r="4813" spans="12:16" x14ac:dyDescent="0.35">
      <c r="L4813" t="s">
        <v>27</v>
      </c>
      <c r="M4813" t="s">
        <v>7747</v>
      </c>
      <c r="N4813">
        <v>6</v>
      </c>
      <c r="P4813">
        <v>1</v>
      </c>
    </row>
    <row r="4814" spans="12:16" x14ac:dyDescent="0.35">
      <c r="L4814" t="s">
        <v>27</v>
      </c>
      <c r="M4814" t="s">
        <v>7747</v>
      </c>
      <c r="N4814">
        <v>6</v>
      </c>
      <c r="P4814">
        <v>1</v>
      </c>
    </row>
    <row r="4815" spans="12:16" x14ac:dyDescent="0.35">
      <c r="L4815" t="s">
        <v>27</v>
      </c>
      <c r="M4815" t="s">
        <v>7747</v>
      </c>
      <c r="N4815">
        <v>6</v>
      </c>
      <c r="P4815">
        <v>1</v>
      </c>
    </row>
    <row r="4816" spans="12:16" x14ac:dyDescent="0.35">
      <c r="L4816" t="s">
        <v>27</v>
      </c>
      <c r="M4816" t="s">
        <v>7747</v>
      </c>
      <c r="N4816">
        <v>6</v>
      </c>
      <c r="P4816">
        <v>1</v>
      </c>
    </row>
    <row r="4817" spans="12:16" x14ac:dyDescent="0.35">
      <c r="L4817" t="s">
        <v>27</v>
      </c>
      <c r="M4817" t="s">
        <v>7747</v>
      </c>
      <c r="N4817">
        <v>6</v>
      </c>
      <c r="P4817">
        <v>1</v>
      </c>
    </row>
    <row r="4818" spans="12:16" x14ac:dyDescent="0.35">
      <c r="L4818" t="s">
        <v>27</v>
      </c>
      <c r="M4818" t="s">
        <v>7747</v>
      </c>
      <c r="N4818">
        <v>6</v>
      </c>
      <c r="P4818">
        <v>1</v>
      </c>
    </row>
    <row r="4819" spans="12:16" x14ac:dyDescent="0.35">
      <c r="L4819" t="s">
        <v>27</v>
      </c>
      <c r="M4819" t="s">
        <v>7747</v>
      </c>
      <c r="N4819">
        <v>6</v>
      </c>
      <c r="P4819">
        <v>1</v>
      </c>
    </row>
    <row r="4820" spans="12:16" x14ac:dyDescent="0.35">
      <c r="L4820" t="s">
        <v>27</v>
      </c>
      <c r="M4820" t="s">
        <v>7747</v>
      </c>
      <c r="N4820">
        <v>6</v>
      </c>
      <c r="P4820">
        <v>1</v>
      </c>
    </row>
    <row r="4821" spans="12:16" x14ac:dyDescent="0.35">
      <c r="L4821" t="s">
        <v>27</v>
      </c>
      <c r="M4821" t="s">
        <v>7747</v>
      </c>
      <c r="N4821">
        <v>6</v>
      </c>
      <c r="P4821">
        <v>1</v>
      </c>
    </row>
    <row r="4822" spans="12:16" x14ac:dyDescent="0.35">
      <c r="L4822" t="s">
        <v>27</v>
      </c>
      <c r="M4822" t="s">
        <v>7747</v>
      </c>
      <c r="N4822">
        <v>6</v>
      </c>
      <c r="P4822">
        <v>1</v>
      </c>
    </row>
    <row r="4823" spans="12:16" x14ac:dyDescent="0.35">
      <c r="L4823" t="s">
        <v>27</v>
      </c>
      <c r="M4823" t="s">
        <v>7747</v>
      </c>
      <c r="N4823">
        <v>6</v>
      </c>
      <c r="P4823">
        <v>1</v>
      </c>
    </row>
    <row r="4824" spans="12:16" x14ac:dyDescent="0.35">
      <c r="L4824" t="s">
        <v>27</v>
      </c>
      <c r="M4824" t="s">
        <v>7747</v>
      </c>
      <c r="N4824">
        <v>6</v>
      </c>
      <c r="P4824">
        <v>1</v>
      </c>
    </row>
    <row r="4825" spans="12:16" x14ac:dyDescent="0.35">
      <c r="L4825" t="s">
        <v>27</v>
      </c>
      <c r="M4825" t="s">
        <v>7747</v>
      </c>
      <c r="N4825">
        <v>6</v>
      </c>
      <c r="P4825">
        <v>1</v>
      </c>
    </row>
    <row r="4826" spans="12:16" x14ac:dyDescent="0.35">
      <c r="L4826" t="s">
        <v>27</v>
      </c>
      <c r="M4826" t="s">
        <v>7747</v>
      </c>
      <c r="N4826">
        <v>6</v>
      </c>
      <c r="P4826">
        <v>1</v>
      </c>
    </row>
    <row r="4827" spans="12:16" x14ac:dyDescent="0.35">
      <c r="L4827" t="s">
        <v>26</v>
      </c>
      <c r="M4827" t="s">
        <v>7747</v>
      </c>
      <c r="N4827">
        <v>6</v>
      </c>
      <c r="P4827">
        <v>1</v>
      </c>
    </row>
    <row r="4828" spans="12:16" x14ac:dyDescent="0.35">
      <c r="L4828" t="s">
        <v>26</v>
      </c>
      <c r="M4828" t="s">
        <v>7747</v>
      </c>
      <c r="N4828">
        <v>6</v>
      </c>
      <c r="P4828">
        <v>1</v>
      </c>
    </row>
    <row r="4829" spans="12:16" x14ac:dyDescent="0.35">
      <c r="L4829" t="s">
        <v>26</v>
      </c>
      <c r="M4829" t="s">
        <v>7747</v>
      </c>
      <c r="N4829">
        <v>6</v>
      </c>
      <c r="P4829">
        <v>1</v>
      </c>
    </row>
    <row r="4830" spans="12:16" x14ac:dyDescent="0.35">
      <c r="L4830" t="s">
        <v>26</v>
      </c>
      <c r="M4830" t="s">
        <v>7747</v>
      </c>
      <c r="N4830">
        <v>6</v>
      </c>
      <c r="P4830">
        <v>1</v>
      </c>
    </row>
    <row r="4831" spans="12:16" x14ac:dyDescent="0.35">
      <c r="L4831" t="s">
        <v>26</v>
      </c>
      <c r="M4831" t="s">
        <v>7747</v>
      </c>
      <c r="N4831">
        <v>6</v>
      </c>
      <c r="P4831">
        <v>1</v>
      </c>
    </row>
    <row r="4832" spans="12:16" x14ac:dyDescent="0.35">
      <c r="L4832" t="s">
        <v>26</v>
      </c>
      <c r="M4832" t="s">
        <v>7747</v>
      </c>
      <c r="N4832">
        <v>6</v>
      </c>
      <c r="P4832">
        <v>1</v>
      </c>
    </row>
    <row r="4833" spans="12:16" x14ac:dyDescent="0.35">
      <c r="L4833" t="s">
        <v>26</v>
      </c>
      <c r="M4833" t="s">
        <v>7747</v>
      </c>
      <c r="N4833">
        <v>6</v>
      </c>
      <c r="P4833">
        <v>1</v>
      </c>
    </row>
    <row r="4834" spans="12:16" x14ac:dyDescent="0.35">
      <c r="L4834" t="s">
        <v>26</v>
      </c>
      <c r="M4834" t="s">
        <v>7747</v>
      </c>
      <c r="N4834">
        <v>6</v>
      </c>
      <c r="P4834">
        <v>1</v>
      </c>
    </row>
    <row r="4835" spans="12:16" x14ac:dyDescent="0.35">
      <c r="L4835" t="s">
        <v>26</v>
      </c>
      <c r="M4835" t="s">
        <v>7747</v>
      </c>
      <c r="N4835">
        <v>6</v>
      </c>
      <c r="P4835">
        <v>1</v>
      </c>
    </row>
    <row r="4836" spans="12:16" x14ac:dyDescent="0.35">
      <c r="L4836" t="s">
        <v>26</v>
      </c>
      <c r="M4836" t="s">
        <v>7747</v>
      </c>
      <c r="N4836">
        <v>6</v>
      </c>
      <c r="P4836">
        <v>1</v>
      </c>
    </row>
    <row r="4837" spans="12:16" x14ac:dyDescent="0.35">
      <c r="L4837" t="s">
        <v>26</v>
      </c>
      <c r="M4837" t="s">
        <v>7747</v>
      </c>
      <c r="N4837">
        <v>6</v>
      </c>
      <c r="P4837">
        <v>1</v>
      </c>
    </row>
    <row r="4838" spans="12:16" x14ac:dyDescent="0.35">
      <c r="L4838" t="s">
        <v>26</v>
      </c>
      <c r="M4838" t="s">
        <v>7747</v>
      </c>
      <c r="N4838">
        <v>6</v>
      </c>
      <c r="P4838">
        <v>1</v>
      </c>
    </row>
    <row r="4839" spans="12:16" x14ac:dyDescent="0.35">
      <c r="L4839" t="s">
        <v>26</v>
      </c>
      <c r="M4839" t="s">
        <v>7747</v>
      </c>
      <c r="N4839">
        <v>6</v>
      </c>
      <c r="P4839">
        <v>1</v>
      </c>
    </row>
    <row r="4840" spans="12:16" x14ac:dyDescent="0.35">
      <c r="L4840" t="s">
        <v>26</v>
      </c>
      <c r="M4840" t="s">
        <v>7747</v>
      </c>
      <c r="N4840">
        <v>6</v>
      </c>
      <c r="P4840">
        <v>1</v>
      </c>
    </row>
    <row r="4841" spans="12:16" x14ac:dyDescent="0.35">
      <c r="L4841" t="s">
        <v>26</v>
      </c>
      <c r="M4841" t="s">
        <v>7747</v>
      </c>
      <c r="N4841">
        <v>6</v>
      </c>
      <c r="P4841">
        <v>1</v>
      </c>
    </row>
    <row r="4842" spans="12:16" x14ac:dyDescent="0.35">
      <c r="L4842" t="s">
        <v>26</v>
      </c>
      <c r="M4842" t="s">
        <v>7747</v>
      </c>
      <c r="N4842">
        <v>6</v>
      </c>
      <c r="P4842">
        <v>1</v>
      </c>
    </row>
    <row r="4843" spans="12:16" x14ac:dyDescent="0.35">
      <c r="L4843" t="s">
        <v>26</v>
      </c>
      <c r="M4843" t="s">
        <v>7747</v>
      </c>
      <c r="N4843">
        <v>6</v>
      </c>
      <c r="P4843">
        <v>1</v>
      </c>
    </row>
    <row r="4844" spans="12:16" x14ac:dyDescent="0.35">
      <c r="L4844" t="s">
        <v>26</v>
      </c>
      <c r="M4844" t="s">
        <v>7747</v>
      </c>
      <c r="N4844">
        <v>6</v>
      </c>
      <c r="P4844">
        <v>1</v>
      </c>
    </row>
    <row r="4845" spans="12:16" x14ac:dyDescent="0.35">
      <c r="L4845" t="s">
        <v>26</v>
      </c>
      <c r="M4845" t="s">
        <v>7747</v>
      </c>
      <c r="N4845">
        <v>6</v>
      </c>
      <c r="P4845">
        <v>1</v>
      </c>
    </row>
    <row r="4846" spans="12:16" x14ac:dyDescent="0.35">
      <c r="L4846" t="s">
        <v>26</v>
      </c>
      <c r="M4846" t="s">
        <v>7747</v>
      </c>
      <c r="N4846">
        <v>6</v>
      </c>
      <c r="P4846">
        <v>1</v>
      </c>
    </row>
    <row r="4847" spans="12:16" x14ac:dyDescent="0.35">
      <c r="L4847" t="s">
        <v>26</v>
      </c>
      <c r="M4847" t="s">
        <v>7747</v>
      </c>
      <c r="N4847">
        <v>6</v>
      </c>
      <c r="P4847">
        <v>1</v>
      </c>
    </row>
    <row r="4848" spans="12:16" x14ac:dyDescent="0.35">
      <c r="L4848" t="s">
        <v>26</v>
      </c>
      <c r="M4848" t="s">
        <v>7747</v>
      </c>
      <c r="N4848">
        <v>6</v>
      </c>
      <c r="P4848">
        <v>1</v>
      </c>
    </row>
    <row r="4849" spans="12:16" x14ac:dyDescent="0.35">
      <c r="L4849" t="s">
        <v>26</v>
      </c>
      <c r="M4849" t="s">
        <v>7747</v>
      </c>
      <c r="N4849">
        <v>6</v>
      </c>
      <c r="P4849">
        <v>1</v>
      </c>
    </row>
    <row r="4850" spans="12:16" x14ac:dyDescent="0.35">
      <c r="L4850" t="s">
        <v>26</v>
      </c>
      <c r="M4850" t="s">
        <v>7747</v>
      </c>
      <c r="N4850">
        <v>6</v>
      </c>
      <c r="P4850">
        <v>1</v>
      </c>
    </row>
    <row r="4851" spans="12:16" x14ac:dyDescent="0.35">
      <c r="L4851" t="s">
        <v>26</v>
      </c>
      <c r="M4851" t="s">
        <v>7747</v>
      </c>
      <c r="N4851">
        <v>6</v>
      </c>
      <c r="P4851">
        <v>1</v>
      </c>
    </row>
    <row r="4852" spans="12:16" x14ac:dyDescent="0.35">
      <c r="L4852" t="s">
        <v>26</v>
      </c>
      <c r="M4852" t="s">
        <v>7747</v>
      </c>
      <c r="N4852">
        <v>6</v>
      </c>
      <c r="P4852">
        <v>1</v>
      </c>
    </row>
    <row r="4853" spans="12:16" x14ac:dyDescent="0.35">
      <c r="L4853" t="s">
        <v>26</v>
      </c>
      <c r="M4853" t="s">
        <v>7747</v>
      </c>
      <c r="N4853">
        <v>6</v>
      </c>
      <c r="P4853">
        <v>1</v>
      </c>
    </row>
    <row r="4854" spans="12:16" x14ac:dyDescent="0.35">
      <c r="L4854" t="s">
        <v>26</v>
      </c>
      <c r="M4854" t="s">
        <v>7747</v>
      </c>
      <c r="N4854">
        <v>6</v>
      </c>
      <c r="P4854">
        <v>1</v>
      </c>
    </row>
    <row r="4855" spans="12:16" x14ac:dyDescent="0.35">
      <c r="L4855" t="s">
        <v>26</v>
      </c>
      <c r="M4855" t="s">
        <v>7747</v>
      </c>
      <c r="N4855">
        <v>6</v>
      </c>
      <c r="P4855">
        <v>1</v>
      </c>
    </row>
    <row r="4856" spans="12:16" x14ac:dyDescent="0.35">
      <c r="L4856" t="s">
        <v>26</v>
      </c>
      <c r="M4856" t="s">
        <v>7747</v>
      </c>
      <c r="N4856">
        <v>6</v>
      </c>
      <c r="P4856">
        <v>1</v>
      </c>
    </row>
    <row r="4857" spans="12:16" x14ac:dyDescent="0.35">
      <c r="L4857" t="s">
        <v>26</v>
      </c>
      <c r="M4857" t="s">
        <v>7747</v>
      </c>
      <c r="N4857">
        <v>6</v>
      </c>
      <c r="P4857">
        <v>1</v>
      </c>
    </row>
    <row r="4858" spans="12:16" x14ac:dyDescent="0.35">
      <c r="L4858" t="s">
        <v>26</v>
      </c>
      <c r="M4858" t="s">
        <v>7747</v>
      </c>
      <c r="N4858">
        <v>6</v>
      </c>
      <c r="P4858">
        <v>1</v>
      </c>
    </row>
    <row r="4859" spans="12:16" x14ac:dyDescent="0.35">
      <c r="L4859" t="s">
        <v>26</v>
      </c>
      <c r="M4859" t="s">
        <v>7747</v>
      </c>
      <c r="N4859">
        <v>6</v>
      </c>
      <c r="P4859">
        <v>1</v>
      </c>
    </row>
    <row r="4860" spans="12:16" x14ac:dyDescent="0.35">
      <c r="L4860" t="s">
        <v>26</v>
      </c>
      <c r="M4860" t="s">
        <v>7747</v>
      </c>
      <c r="N4860">
        <v>6</v>
      </c>
      <c r="P4860">
        <v>1</v>
      </c>
    </row>
    <row r="4861" spans="12:16" x14ac:dyDescent="0.35">
      <c r="L4861" t="s">
        <v>26</v>
      </c>
      <c r="M4861" t="s">
        <v>7747</v>
      </c>
      <c r="N4861">
        <v>6</v>
      </c>
      <c r="P4861">
        <v>1</v>
      </c>
    </row>
    <row r="4862" spans="12:16" x14ac:dyDescent="0.35">
      <c r="L4862" t="s">
        <v>26</v>
      </c>
      <c r="M4862" t="s">
        <v>7747</v>
      </c>
      <c r="N4862">
        <v>6</v>
      </c>
      <c r="P4862">
        <v>1</v>
      </c>
    </row>
    <row r="4863" spans="12:16" x14ac:dyDescent="0.35">
      <c r="L4863" t="s">
        <v>26</v>
      </c>
      <c r="M4863" t="s">
        <v>7747</v>
      </c>
      <c r="N4863">
        <v>6</v>
      </c>
      <c r="P4863">
        <v>1</v>
      </c>
    </row>
    <row r="4864" spans="12:16" x14ac:dyDescent="0.35">
      <c r="L4864" t="s">
        <v>26</v>
      </c>
      <c r="M4864" t="s">
        <v>7747</v>
      </c>
      <c r="N4864">
        <v>6</v>
      </c>
      <c r="P4864">
        <v>1</v>
      </c>
    </row>
    <row r="4865" spans="12:16" x14ac:dyDescent="0.35">
      <c r="L4865" t="s">
        <v>26</v>
      </c>
      <c r="M4865" t="s">
        <v>7747</v>
      </c>
      <c r="N4865">
        <v>6</v>
      </c>
      <c r="P4865">
        <v>1</v>
      </c>
    </row>
    <row r="4866" spans="12:16" x14ac:dyDescent="0.35">
      <c r="L4866" t="s">
        <v>26</v>
      </c>
      <c r="M4866" t="s">
        <v>7747</v>
      </c>
      <c r="N4866">
        <v>6</v>
      </c>
      <c r="P4866">
        <v>1</v>
      </c>
    </row>
    <row r="4867" spans="12:16" x14ac:dyDescent="0.35">
      <c r="L4867" t="s">
        <v>26</v>
      </c>
      <c r="M4867" t="s">
        <v>7747</v>
      </c>
      <c r="N4867">
        <v>6</v>
      </c>
      <c r="P4867">
        <v>1</v>
      </c>
    </row>
    <row r="4868" spans="12:16" x14ac:dyDescent="0.35">
      <c r="L4868" t="s">
        <v>26</v>
      </c>
      <c r="M4868" t="s">
        <v>7747</v>
      </c>
      <c r="N4868">
        <v>6</v>
      </c>
      <c r="P4868">
        <v>1</v>
      </c>
    </row>
    <row r="4869" spans="12:16" x14ac:dyDescent="0.35">
      <c r="L4869" t="s">
        <v>26</v>
      </c>
      <c r="M4869" t="s">
        <v>7747</v>
      </c>
      <c r="N4869">
        <v>6</v>
      </c>
      <c r="P4869">
        <v>1</v>
      </c>
    </row>
    <row r="4870" spans="12:16" x14ac:dyDescent="0.35">
      <c r="L4870" t="s">
        <v>26</v>
      </c>
      <c r="M4870" t="s">
        <v>7747</v>
      </c>
      <c r="N4870">
        <v>6</v>
      </c>
      <c r="P4870">
        <v>1</v>
      </c>
    </row>
    <row r="4871" spans="12:16" x14ac:dyDescent="0.35">
      <c r="L4871" t="s">
        <v>26</v>
      </c>
      <c r="M4871" t="s">
        <v>7747</v>
      </c>
      <c r="N4871">
        <v>6</v>
      </c>
      <c r="P4871">
        <v>1</v>
      </c>
    </row>
    <row r="4872" spans="12:16" x14ac:dyDescent="0.35">
      <c r="L4872" t="s">
        <v>26</v>
      </c>
      <c r="M4872" t="s">
        <v>7747</v>
      </c>
      <c r="N4872">
        <v>6</v>
      </c>
      <c r="P4872">
        <v>1</v>
      </c>
    </row>
    <row r="4873" spans="12:16" x14ac:dyDescent="0.35">
      <c r="L4873" t="s">
        <v>26</v>
      </c>
      <c r="M4873" t="s">
        <v>7747</v>
      </c>
      <c r="N4873">
        <v>6</v>
      </c>
      <c r="P4873">
        <v>1</v>
      </c>
    </row>
    <row r="4874" spans="12:16" x14ac:dyDescent="0.35">
      <c r="L4874" t="s">
        <v>26</v>
      </c>
      <c r="M4874" t="s">
        <v>7747</v>
      </c>
      <c r="N4874">
        <v>6</v>
      </c>
      <c r="P4874">
        <v>1</v>
      </c>
    </row>
    <row r="4875" spans="12:16" x14ac:dyDescent="0.35">
      <c r="L4875" t="s">
        <v>26</v>
      </c>
      <c r="M4875" t="s">
        <v>7747</v>
      </c>
      <c r="N4875">
        <v>6</v>
      </c>
      <c r="P4875">
        <v>1</v>
      </c>
    </row>
    <row r="4876" spans="12:16" x14ac:dyDescent="0.35">
      <c r="L4876" t="s">
        <v>26</v>
      </c>
      <c r="M4876" t="s">
        <v>7747</v>
      </c>
      <c r="N4876">
        <v>6</v>
      </c>
      <c r="P4876">
        <v>1</v>
      </c>
    </row>
    <row r="4877" spans="12:16" x14ac:dyDescent="0.35">
      <c r="L4877" t="s">
        <v>26</v>
      </c>
      <c r="M4877" t="s">
        <v>7747</v>
      </c>
      <c r="N4877">
        <v>6</v>
      </c>
      <c r="P4877">
        <v>1</v>
      </c>
    </row>
    <row r="4878" spans="12:16" x14ac:dyDescent="0.35">
      <c r="L4878" t="s">
        <v>26</v>
      </c>
      <c r="M4878" t="s">
        <v>7747</v>
      </c>
      <c r="N4878">
        <v>6</v>
      </c>
      <c r="P4878">
        <v>1</v>
      </c>
    </row>
    <row r="4879" spans="12:16" x14ac:dyDescent="0.35">
      <c r="L4879" t="s">
        <v>26</v>
      </c>
      <c r="M4879" t="s">
        <v>7747</v>
      </c>
      <c r="N4879">
        <v>6</v>
      </c>
      <c r="P4879">
        <v>1</v>
      </c>
    </row>
    <row r="4880" spans="12:16" x14ac:dyDescent="0.35">
      <c r="L4880" t="s">
        <v>26</v>
      </c>
      <c r="M4880" t="s">
        <v>7747</v>
      </c>
      <c r="N4880">
        <v>6</v>
      </c>
      <c r="P4880">
        <v>1</v>
      </c>
    </row>
    <row r="4881" spans="12:16" x14ac:dyDescent="0.35">
      <c r="L4881" t="s">
        <v>26</v>
      </c>
      <c r="M4881" t="s">
        <v>7747</v>
      </c>
      <c r="N4881">
        <v>6</v>
      </c>
      <c r="P4881">
        <v>1</v>
      </c>
    </row>
    <row r="4882" spans="12:16" x14ac:dyDescent="0.35">
      <c r="L4882" t="s">
        <v>26</v>
      </c>
      <c r="M4882" t="s">
        <v>7747</v>
      </c>
      <c r="N4882">
        <v>6</v>
      </c>
      <c r="P4882">
        <v>1</v>
      </c>
    </row>
    <row r="4883" spans="12:16" x14ac:dyDescent="0.35">
      <c r="L4883" t="s">
        <v>26</v>
      </c>
      <c r="M4883" t="s">
        <v>7747</v>
      </c>
      <c r="N4883">
        <v>6</v>
      </c>
      <c r="P4883">
        <v>1</v>
      </c>
    </row>
    <row r="4884" spans="12:16" x14ac:dyDescent="0.35">
      <c r="L4884" t="s">
        <v>26</v>
      </c>
      <c r="M4884" t="s">
        <v>7747</v>
      </c>
      <c r="N4884">
        <v>6</v>
      </c>
      <c r="P4884">
        <v>1</v>
      </c>
    </row>
    <row r="4885" spans="12:16" x14ac:dyDescent="0.35">
      <c r="L4885" t="s">
        <v>26</v>
      </c>
      <c r="M4885" t="s">
        <v>7747</v>
      </c>
      <c r="N4885">
        <v>6</v>
      </c>
      <c r="P4885">
        <v>1</v>
      </c>
    </row>
    <row r="4886" spans="12:16" x14ac:dyDescent="0.35">
      <c r="L4886" t="s">
        <v>26</v>
      </c>
      <c r="M4886" t="s">
        <v>7747</v>
      </c>
      <c r="N4886">
        <v>6</v>
      </c>
      <c r="P4886">
        <v>1</v>
      </c>
    </row>
    <row r="4887" spans="12:16" x14ac:dyDescent="0.35">
      <c r="L4887" t="s">
        <v>26</v>
      </c>
      <c r="M4887" t="s">
        <v>7747</v>
      </c>
      <c r="N4887">
        <v>6</v>
      </c>
      <c r="P4887">
        <v>1</v>
      </c>
    </row>
    <row r="4888" spans="12:16" x14ac:dyDescent="0.35">
      <c r="L4888" t="s">
        <v>26</v>
      </c>
      <c r="M4888" t="s">
        <v>7747</v>
      </c>
      <c r="N4888">
        <v>6</v>
      </c>
      <c r="P4888">
        <v>1</v>
      </c>
    </row>
    <row r="4889" spans="12:16" x14ac:dyDescent="0.35">
      <c r="L4889" t="s">
        <v>26</v>
      </c>
      <c r="M4889" t="s">
        <v>7747</v>
      </c>
      <c r="N4889">
        <v>6</v>
      </c>
      <c r="P4889">
        <v>1</v>
      </c>
    </row>
    <row r="4890" spans="12:16" x14ac:dyDescent="0.35">
      <c r="L4890" t="s">
        <v>26</v>
      </c>
      <c r="M4890" t="s">
        <v>7747</v>
      </c>
      <c r="N4890">
        <v>6</v>
      </c>
      <c r="P4890">
        <v>1</v>
      </c>
    </row>
    <row r="4891" spans="12:16" x14ac:dyDescent="0.35">
      <c r="L4891" t="s">
        <v>26</v>
      </c>
      <c r="M4891" t="s">
        <v>7747</v>
      </c>
      <c r="N4891">
        <v>6</v>
      </c>
      <c r="P4891">
        <v>1</v>
      </c>
    </row>
    <row r="4892" spans="12:16" x14ac:dyDescent="0.35">
      <c r="L4892" t="s">
        <v>26</v>
      </c>
      <c r="M4892" t="s">
        <v>7747</v>
      </c>
      <c r="N4892">
        <v>6</v>
      </c>
      <c r="P4892">
        <v>1</v>
      </c>
    </row>
    <row r="4893" spans="12:16" x14ac:dyDescent="0.35">
      <c r="L4893" t="s">
        <v>26</v>
      </c>
      <c r="M4893" t="s">
        <v>7747</v>
      </c>
      <c r="N4893">
        <v>6</v>
      </c>
      <c r="P4893">
        <v>1</v>
      </c>
    </row>
    <row r="4894" spans="12:16" x14ac:dyDescent="0.35">
      <c r="L4894" t="s">
        <v>26</v>
      </c>
      <c r="M4894" t="s">
        <v>7747</v>
      </c>
      <c r="N4894">
        <v>6</v>
      </c>
      <c r="P4894">
        <v>1</v>
      </c>
    </row>
    <row r="4895" spans="12:16" x14ac:dyDescent="0.35">
      <c r="L4895" t="s">
        <v>26</v>
      </c>
      <c r="M4895" t="s">
        <v>7747</v>
      </c>
      <c r="N4895">
        <v>6</v>
      </c>
      <c r="P4895">
        <v>1</v>
      </c>
    </row>
    <row r="4896" spans="12:16" x14ac:dyDescent="0.35">
      <c r="L4896" t="s">
        <v>26</v>
      </c>
      <c r="M4896" t="s">
        <v>7747</v>
      </c>
      <c r="N4896">
        <v>6</v>
      </c>
      <c r="P4896">
        <v>1</v>
      </c>
    </row>
    <row r="4897" spans="12:16" x14ac:dyDescent="0.35">
      <c r="L4897" t="s">
        <v>26</v>
      </c>
      <c r="M4897" t="s">
        <v>7747</v>
      </c>
      <c r="N4897">
        <v>6</v>
      </c>
      <c r="P4897">
        <v>1</v>
      </c>
    </row>
    <row r="4898" spans="12:16" x14ac:dyDescent="0.35">
      <c r="L4898" t="s">
        <v>26</v>
      </c>
      <c r="M4898" t="s">
        <v>7747</v>
      </c>
      <c r="N4898">
        <v>6</v>
      </c>
      <c r="P4898">
        <v>1</v>
      </c>
    </row>
    <row r="4899" spans="12:16" x14ac:dyDescent="0.35">
      <c r="L4899" t="s">
        <v>26</v>
      </c>
      <c r="M4899" t="s">
        <v>7747</v>
      </c>
      <c r="N4899">
        <v>6</v>
      </c>
      <c r="P4899">
        <v>1</v>
      </c>
    </row>
    <row r="4900" spans="12:16" x14ac:dyDescent="0.35">
      <c r="L4900" t="s">
        <v>26</v>
      </c>
      <c r="M4900" t="s">
        <v>7747</v>
      </c>
      <c r="N4900">
        <v>6</v>
      </c>
      <c r="P4900">
        <v>1</v>
      </c>
    </row>
    <row r="4901" spans="12:16" x14ac:dyDescent="0.35">
      <c r="L4901" t="s">
        <v>26</v>
      </c>
      <c r="M4901" t="s">
        <v>7747</v>
      </c>
      <c r="N4901">
        <v>6</v>
      </c>
      <c r="P4901">
        <v>1</v>
      </c>
    </row>
    <row r="4902" spans="12:16" x14ac:dyDescent="0.35">
      <c r="L4902" t="s">
        <v>26</v>
      </c>
      <c r="M4902" t="s">
        <v>7747</v>
      </c>
      <c r="N4902">
        <v>6</v>
      </c>
      <c r="P4902">
        <v>1</v>
      </c>
    </row>
    <row r="4903" spans="12:16" x14ac:dyDescent="0.35">
      <c r="L4903" t="s">
        <v>26</v>
      </c>
      <c r="M4903" t="s">
        <v>7747</v>
      </c>
      <c r="N4903">
        <v>6</v>
      </c>
      <c r="P4903">
        <v>1</v>
      </c>
    </row>
    <row r="4904" spans="12:16" x14ac:dyDescent="0.35">
      <c r="L4904" t="s">
        <v>26</v>
      </c>
      <c r="M4904" t="s">
        <v>7747</v>
      </c>
      <c r="N4904">
        <v>6</v>
      </c>
      <c r="P4904">
        <v>1</v>
      </c>
    </row>
    <row r="4905" spans="12:16" x14ac:dyDescent="0.35">
      <c r="L4905" t="s">
        <v>26</v>
      </c>
      <c r="M4905" t="s">
        <v>7747</v>
      </c>
      <c r="N4905">
        <v>6</v>
      </c>
      <c r="P4905">
        <v>1</v>
      </c>
    </row>
    <row r="4906" spans="12:16" x14ac:dyDescent="0.35">
      <c r="L4906" t="s">
        <v>26</v>
      </c>
      <c r="M4906" t="s">
        <v>7747</v>
      </c>
      <c r="N4906">
        <v>6</v>
      </c>
      <c r="P4906">
        <v>1</v>
      </c>
    </row>
    <row r="4907" spans="12:16" x14ac:dyDescent="0.35">
      <c r="L4907" t="s">
        <v>26</v>
      </c>
      <c r="M4907" t="s">
        <v>7747</v>
      </c>
      <c r="N4907">
        <v>6</v>
      </c>
      <c r="P4907">
        <v>1</v>
      </c>
    </row>
    <row r="4908" spans="12:16" x14ac:dyDescent="0.35">
      <c r="L4908" t="s">
        <v>26</v>
      </c>
      <c r="M4908" t="s">
        <v>7747</v>
      </c>
      <c r="N4908">
        <v>6</v>
      </c>
      <c r="P4908">
        <v>1</v>
      </c>
    </row>
    <row r="4909" spans="12:16" x14ac:dyDescent="0.35">
      <c r="L4909" t="s">
        <v>26</v>
      </c>
      <c r="M4909" t="s">
        <v>7747</v>
      </c>
      <c r="N4909">
        <v>6</v>
      </c>
      <c r="P4909">
        <v>1</v>
      </c>
    </row>
    <row r="4910" spans="12:16" x14ac:dyDescent="0.35">
      <c r="L4910" t="s">
        <v>26</v>
      </c>
      <c r="M4910" t="s">
        <v>7747</v>
      </c>
      <c r="N4910">
        <v>6</v>
      </c>
      <c r="P4910">
        <v>1</v>
      </c>
    </row>
    <row r="4911" spans="12:16" x14ac:dyDescent="0.35">
      <c r="L4911" t="s">
        <v>26</v>
      </c>
      <c r="M4911" t="s">
        <v>7747</v>
      </c>
      <c r="N4911">
        <v>6</v>
      </c>
      <c r="P4911">
        <v>1</v>
      </c>
    </row>
    <row r="4912" spans="12:16" x14ac:dyDescent="0.35">
      <c r="L4912" t="s">
        <v>26</v>
      </c>
      <c r="M4912" t="s">
        <v>7747</v>
      </c>
      <c r="N4912">
        <v>6</v>
      </c>
      <c r="P4912">
        <v>1</v>
      </c>
    </row>
    <row r="4913" spans="12:16" x14ac:dyDescent="0.35">
      <c r="L4913" t="s">
        <v>26</v>
      </c>
      <c r="M4913" t="s">
        <v>7747</v>
      </c>
      <c r="N4913">
        <v>6</v>
      </c>
      <c r="P4913">
        <v>1</v>
      </c>
    </row>
    <row r="4914" spans="12:16" x14ac:dyDescent="0.35">
      <c r="L4914" t="s">
        <v>26</v>
      </c>
      <c r="M4914" t="s">
        <v>7747</v>
      </c>
      <c r="N4914">
        <v>6</v>
      </c>
      <c r="P4914">
        <v>1</v>
      </c>
    </row>
    <row r="4915" spans="12:16" x14ac:dyDescent="0.35">
      <c r="L4915" t="s">
        <v>26</v>
      </c>
      <c r="M4915" t="s">
        <v>7747</v>
      </c>
      <c r="N4915">
        <v>6</v>
      </c>
      <c r="P4915">
        <v>1</v>
      </c>
    </row>
    <row r="4916" spans="12:16" x14ac:dyDescent="0.35">
      <c r="L4916" t="s">
        <v>26</v>
      </c>
      <c r="M4916" t="s">
        <v>7747</v>
      </c>
      <c r="N4916">
        <v>6</v>
      </c>
      <c r="P4916">
        <v>1</v>
      </c>
    </row>
    <row r="4917" spans="12:16" x14ac:dyDescent="0.35">
      <c r="L4917" t="s">
        <v>26</v>
      </c>
      <c r="M4917" t="s">
        <v>7747</v>
      </c>
      <c r="N4917">
        <v>6</v>
      </c>
      <c r="P4917">
        <v>1</v>
      </c>
    </row>
    <row r="4918" spans="12:16" x14ac:dyDescent="0.35">
      <c r="L4918" t="s">
        <v>26</v>
      </c>
      <c r="M4918" t="s">
        <v>7747</v>
      </c>
      <c r="N4918">
        <v>6</v>
      </c>
      <c r="P4918">
        <v>1</v>
      </c>
    </row>
    <row r="4919" spans="12:16" x14ac:dyDescent="0.35">
      <c r="L4919" t="s">
        <v>26</v>
      </c>
      <c r="M4919" t="s">
        <v>7747</v>
      </c>
      <c r="N4919">
        <v>6</v>
      </c>
      <c r="P4919">
        <v>1</v>
      </c>
    </row>
    <row r="4920" spans="12:16" x14ac:dyDescent="0.35">
      <c r="L4920" t="s">
        <v>26</v>
      </c>
      <c r="M4920" t="s">
        <v>7747</v>
      </c>
      <c r="N4920">
        <v>6</v>
      </c>
      <c r="P4920">
        <v>1</v>
      </c>
    </row>
    <row r="4921" spans="12:16" x14ac:dyDescent="0.35">
      <c r="L4921" t="s">
        <v>26</v>
      </c>
      <c r="M4921" t="s">
        <v>7747</v>
      </c>
      <c r="N4921">
        <v>6</v>
      </c>
      <c r="P4921">
        <v>1</v>
      </c>
    </row>
    <row r="4922" spans="12:16" x14ac:dyDescent="0.35">
      <c r="L4922" t="s">
        <v>26</v>
      </c>
      <c r="M4922" t="s">
        <v>7747</v>
      </c>
      <c r="N4922">
        <v>6</v>
      </c>
      <c r="P4922">
        <v>1</v>
      </c>
    </row>
    <row r="4923" spans="12:16" x14ac:dyDescent="0.35">
      <c r="L4923" t="s">
        <v>26</v>
      </c>
      <c r="M4923" t="s">
        <v>7747</v>
      </c>
      <c r="N4923">
        <v>6</v>
      </c>
      <c r="P4923">
        <v>1</v>
      </c>
    </row>
    <row r="4924" spans="12:16" x14ac:dyDescent="0.35">
      <c r="L4924" t="s">
        <v>26</v>
      </c>
      <c r="M4924" t="s">
        <v>7747</v>
      </c>
      <c r="N4924">
        <v>6</v>
      </c>
      <c r="P4924">
        <v>1</v>
      </c>
    </row>
    <row r="4925" spans="12:16" x14ac:dyDescent="0.35">
      <c r="L4925" t="s">
        <v>26</v>
      </c>
      <c r="M4925" t="s">
        <v>7747</v>
      </c>
      <c r="N4925">
        <v>6</v>
      </c>
      <c r="P4925">
        <v>1</v>
      </c>
    </row>
    <row r="4926" spans="12:16" x14ac:dyDescent="0.35">
      <c r="L4926" t="s">
        <v>26</v>
      </c>
      <c r="M4926" t="s">
        <v>7747</v>
      </c>
      <c r="N4926">
        <v>6</v>
      </c>
      <c r="P4926">
        <v>1</v>
      </c>
    </row>
    <row r="4927" spans="12:16" x14ac:dyDescent="0.35">
      <c r="L4927" t="s">
        <v>26</v>
      </c>
      <c r="M4927" t="s">
        <v>7747</v>
      </c>
      <c r="N4927">
        <v>6</v>
      </c>
      <c r="P4927">
        <v>1</v>
      </c>
    </row>
    <row r="4928" spans="12:16" x14ac:dyDescent="0.35">
      <c r="L4928" t="s">
        <v>26</v>
      </c>
      <c r="M4928" t="s">
        <v>7747</v>
      </c>
      <c r="N4928">
        <v>6</v>
      </c>
      <c r="P4928">
        <v>1</v>
      </c>
    </row>
    <row r="4929" spans="12:16" x14ac:dyDescent="0.35">
      <c r="L4929" t="s">
        <v>26</v>
      </c>
      <c r="M4929" t="s">
        <v>7747</v>
      </c>
      <c r="N4929">
        <v>6</v>
      </c>
      <c r="P4929">
        <v>1</v>
      </c>
    </row>
    <row r="4930" spans="12:16" x14ac:dyDescent="0.35">
      <c r="L4930" t="s">
        <v>26</v>
      </c>
      <c r="M4930" t="s">
        <v>7747</v>
      </c>
      <c r="N4930">
        <v>6</v>
      </c>
      <c r="P4930">
        <v>1</v>
      </c>
    </row>
    <row r="4931" spans="12:16" x14ac:dyDescent="0.35">
      <c r="L4931" t="s">
        <v>26</v>
      </c>
      <c r="M4931" t="s">
        <v>7747</v>
      </c>
      <c r="N4931">
        <v>6</v>
      </c>
      <c r="P4931">
        <v>1</v>
      </c>
    </row>
    <row r="4932" spans="12:16" x14ac:dyDescent="0.35">
      <c r="L4932" t="s">
        <v>26</v>
      </c>
      <c r="M4932" t="s">
        <v>7747</v>
      </c>
      <c r="N4932">
        <v>6</v>
      </c>
      <c r="P4932">
        <v>1</v>
      </c>
    </row>
    <row r="4933" spans="12:16" x14ac:dyDescent="0.35">
      <c r="L4933" t="s">
        <v>26</v>
      </c>
      <c r="M4933" t="s">
        <v>7747</v>
      </c>
      <c r="N4933">
        <v>6</v>
      </c>
      <c r="P4933">
        <v>1</v>
      </c>
    </row>
    <row r="4934" spans="12:16" x14ac:dyDescent="0.35">
      <c r="L4934" t="s">
        <v>26</v>
      </c>
      <c r="M4934" t="s">
        <v>7747</v>
      </c>
      <c r="N4934">
        <v>6</v>
      </c>
      <c r="P4934">
        <v>1</v>
      </c>
    </row>
    <row r="4935" spans="12:16" x14ac:dyDescent="0.35">
      <c r="L4935" t="s">
        <v>26</v>
      </c>
      <c r="M4935" t="s">
        <v>7747</v>
      </c>
      <c r="N4935">
        <v>6</v>
      </c>
      <c r="P4935">
        <v>1</v>
      </c>
    </row>
    <row r="4936" spans="12:16" x14ac:dyDescent="0.35">
      <c r="L4936" t="s">
        <v>26</v>
      </c>
      <c r="M4936" t="s">
        <v>7747</v>
      </c>
      <c r="N4936">
        <v>6</v>
      </c>
      <c r="P4936">
        <v>1</v>
      </c>
    </row>
    <row r="4937" spans="12:16" x14ac:dyDescent="0.35">
      <c r="L4937" t="s">
        <v>26</v>
      </c>
      <c r="M4937" t="s">
        <v>7747</v>
      </c>
      <c r="N4937">
        <v>6</v>
      </c>
      <c r="P4937">
        <v>1</v>
      </c>
    </row>
    <row r="4938" spans="12:16" x14ac:dyDescent="0.35">
      <c r="L4938" t="s">
        <v>26</v>
      </c>
      <c r="M4938" t="s">
        <v>7747</v>
      </c>
      <c r="N4938">
        <v>6</v>
      </c>
      <c r="P4938">
        <v>1</v>
      </c>
    </row>
    <row r="4939" spans="12:16" x14ac:dyDescent="0.35">
      <c r="L4939" t="s">
        <v>26</v>
      </c>
      <c r="M4939" t="s">
        <v>7747</v>
      </c>
      <c r="N4939">
        <v>6</v>
      </c>
      <c r="P4939">
        <v>1</v>
      </c>
    </row>
    <row r="4940" spans="12:16" x14ac:dyDescent="0.35">
      <c r="L4940" t="s">
        <v>26</v>
      </c>
      <c r="M4940" t="s">
        <v>7747</v>
      </c>
      <c r="N4940">
        <v>6</v>
      </c>
      <c r="P4940">
        <v>1</v>
      </c>
    </row>
    <row r="4941" spans="12:16" x14ac:dyDescent="0.35">
      <c r="L4941" t="s">
        <v>26</v>
      </c>
      <c r="M4941" t="s">
        <v>7747</v>
      </c>
      <c r="N4941">
        <v>6</v>
      </c>
      <c r="P4941">
        <v>1</v>
      </c>
    </row>
    <row r="4942" spans="12:16" x14ac:dyDescent="0.35">
      <c r="L4942" t="s">
        <v>26</v>
      </c>
      <c r="M4942" t="s">
        <v>7747</v>
      </c>
      <c r="N4942">
        <v>6</v>
      </c>
      <c r="P4942">
        <v>1</v>
      </c>
    </row>
    <row r="4943" spans="12:16" x14ac:dyDescent="0.35">
      <c r="L4943" t="s">
        <v>26</v>
      </c>
      <c r="M4943" t="s">
        <v>7747</v>
      </c>
      <c r="N4943">
        <v>6</v>
      </c>
      <c r="P4943">
        <v>1</v>
      </c>
    </row>
    <row r="4944" spans="12:16" x14ac:dyDescent="0.35">
      <c r="L4944" t="s">
        <v>26</v>
      </c>
      <c r="M4944" t="s">
        <v>7747</v>
      </c>
      <c r="N4944">
        <v>6</v>
      </c>
      <c r="P4944">
        <v>1</v>
      </c>
    </row>
    <row r="4945" spans="12:16" x14ac:dyDescent="0.35">
      <c r="L4945" t="s">
        <v>26</v>
      </c>
      <c r="M4945" t="s">
        <v>7747</v>
      </c>
      <c r="N4945">
        <v>6</v>
      </c>
      <c r="P4945">
        <v>1</v>
      </c>
    </row>
    <row r="4946" spans="12:16" x14ac:dyDescent="0.35">
      <c r="L4946" t="s">
        <v>26</v>
      </c>
      <c r="M4946" t="s">
        <v>7747</v>
      </c>
      <c r="N4946">
        <v>6</v>
      </c>
      <c r="P4946">
        <v>1</v>
      </c>
    </row>
    <row r="4947" spans="12:16" x14ac:dyDescent="0.35">
      <c r="L4947" t="s">
        <v>26</v>
      </c>
      <c r="M4947" t="s">
        <v>7747</v>
      </c>
      <c r="N4947">
        <v>6</v>
      </c>
      <c r="P4947">
        <v>1</v>
      </c>
    </row>
    <row r="4948" spans="12:16" x14ac:dyDescent="0.35">
      <c r="L4948" t="s">
        <v>26</v>
      </c>
      <c r="M4948" t="s">
        <v>7747</v>
      </c>
      <c r="N4948">
        <v>6</v>
      </c>
      <c r="P4948">
        <v>1</v>
      </c>
    </row>
    <row r="4949" spans="12:16" x14ac:dyDescent="0.35">
      <c r="L4949" t="s">
        <v>26</v>
      </c>
      <c r="M4949" t="s">
        <v>7747</v>
      </c>
      <c r="N4949">
        <v>6</v>
      </c>
      <c r="P4949">
        <v>1</v>
      </c>
    </row>
    <row r="4950" spans="12:16" x14ac:dyDescent="0.35">
      <c r="L4950" t="s">
        <v>26</v>
      </c>
      <c r="M4950" t="s">
        <v>7747</v>
      </c>
      <c r="N4950">
        <v>6</v>
      </c>
      <c r="P4950">
        <v>1</v>
      </c>
    </row>
    <row r="4951" spans="12:16" x14ac:dyDescent="0.35">
      <c r="L4951" t="s">
        <v>26</v>
      </c>
      <c r="M4951" t="s">
        <v>7747</v>
      </c>
      <c r="N4951">
        <v>6</v>
      </c>
      <c r="P4951">
        <v>1</v>
      </c>
    </row>
    <row r="4952" spans="12:16" x14ac:dyDescent="0.35">
      <c r="L4952" t="s">
        <v>26</v>
      </c>
      <c r="M4952" t="s">
        <v>7747</v>
      </c>
      <c r="N4952">
        <v>6</v>
      </c>
      <c r="P4952">
        <v>1</v>
      </c>
    </row>
    <row r="4953" spans="12:16" x14ac:dyDescent="0.35">
      <c r="L4953" t="s">
        <v>26</v>
      </c>
      <c r="M4953" t="s">
        <v>7747</v>
      </c>
      <c r="N4953">
        <v>6</v>
      </c>
      <c r="P4953">
        <v>1</v>
      </c>
    </row>
    <row r="4954" spans="12:16" x14ac:dyDescent="0.35">
      <c r="L4954" t="s">
        <v>26</v>
      </c>
      <c r="M4954" t="s">
        <v>7747</v>
      </c>
      <c r="N4954">
        <v>6</v>
      </c>
      <c r="P4954">
        <v>1</v>
      </c>
    </row>
    <row r="4955" spans="12:16" x14ac:dyDescent="0.35">
      <c r="L4955" t="s">
        <v>26</v>
      </c>
      <c r="M4955" t="s">
        <v>7747</v>
      </c>
      <c r="N4955">
        <v>6</v>
      </c>
      <c r="P4955">
        <v>1</v>
      </c>
    </row>
    <row r="4956" spans="12:16" x14ac:dyDescent="0.35">
      <c r="L4956" t="s">
        <v>26</v>
      </c>
      <c r="M4956" t="s">
        <v>7747</v>
      </c>
      <c r="N4956">
        <v>6</v>
      </c>
      <c r="P4956">
        <v>1</v>
      </c>
    </row>
    <row r="4957" spans="12:16" x14ac:dyDescent="0.35">
      <c r="L4957" t="s">
        <v>26</v>
      </c>
      <c r="M4957" t="s">
        <v>7747</v>
      </c>
      <c r="N4957">
        <v>6</v>
      </c>
      <c r="P4957">
        <v>1</v>
      </c>
    </row>
    <row r="4958" spans="12:16" x14ac:dyDescent="0.35">
      <c r="L4958" t="s">
        <v>26</v>
      </c>
      <c r="M4958" t="s">
        <v>7747</v>
      </c>
      <c r="N4958">
        <v>6</v>
      </c>
      <c r="P4958">
        <v>1</v>
      </c>
    </row>
    <row r="4959" spans="12:16" x14ac:dyDescent="0.35">
      <c r="L4959" t="s">
        <v>26</v>
      </c>
      <c r="M4959" t="s">
        <v>7747</v>
      </c>
      <c r="N4959">
        <v>6</v>
      </c>
      <c r="P4959">
        <v>1</v>
      </c>
    </row>
    <row r="4960" spans="12:16" x14ac:dyDescent="0.35">
      <c r="L4960" t="s">
        <v>26</v>
      </c>
      <c r="M4960" t="s">
        <v>7747</v>
      </c>
      <c r="N4960">
        <v>6</v>
      </c>
      <c r="P4960">
        <v>1</v>
      </c>
    </row>
    <row r="4961" spans="12:16" x14ac:dyDescent="0.35">
      <c r="L4961" t="s">
        <v>26</v>
      </c>
      <c r="M4961" t="s">
        <v>7747</v>
      </c>
      <c r="N4961">
        <v>6</v>
      </c>
      <c r="P4961">
        <v>1</v>
      </c>
    </row>
    <row r="4962" spans="12:16" x14ac:dyDescent="0.35">
      <c r="L4962" t="s">
        <v>26</v>
      </c>
      <c r="M4962" t="s">
        <v>7747</v>
      </c>
      <c r="N4962">
        <v>6</v>
      </c>
      <c r="P4962">
        <v>1</v>
      </c>
    </row>
    <row r="4963" spans="12:16" x14ac:dyDescent="0.35">
      <c r="L4963" t="s">
        <v>26</v>
      </c>
      <c r="M4963" t="s">
        <v>7747</v>
      </c>
      <c r="N4963">
        <v>6</v>
      </c>
      <c r="P4963">
        <v>1</v>
      </c>
    </row>
    <row r="4964" spans="12:16" x14ac:dyDescent="0.35">
      <c r="L4964" t="s">
        <v>26</v>
      </c>
      <c r="M4964" t="s">
        <v>7747</v>
      </c>
      <c r="N4964">
        <v>6</v>
      </c>
      <c r="P4964">
        <v>1</v>
      </c>
    </row>
    <row r="4965" spans="12:16" x14ac:dyDescent="0.35">
      <c r="L4965" t="s">
        <v>26</v>
      </c>
      <c r="M4965" t="s">
        <v>7747</v>
      </c>
      <c r="N4965">
        <v>6</v>
      </c>
      <c r="P4965">
        <v>1</v>
      </c>
    </row>
    <row r="4966" spans="12:16" x14ac:dyDescent="0.35">
      <c r="L4966" t="s">
        <v>26</v>
      </c>
      <c r="M4966" t="s">
        <v>7747</v>
      </c>
      <c r="N4966">
        <v>6</v>
      </c>
      <c r="P4966">
        <v>1</v>
      </c>
    </row>
    <row r="4967" spans="12:16" x14ac:dyDescent="0.35">
      <c r="L4967" t="s">
        <v>26</v>
      </c>
      <c r="M4967" t="s">
        <v>7747</v>
      </c>
      <c r="N4967">
        <v>6</v>
      </c>
      <c r="P4967">
        <v>1</v>
      </c>
    </row>
    <row r="4968" spans="12:16" x14ac:dyDescent="0.35">
      <c r="L4968" t="s">
        <v>26</v>
      </c>
      <c r="M4968" t="s">
        <v>7747</v>
      </c>
      <c r="N4968">
        <v>6</v>
      </c>
      <c r="P4968">
        <v>1</v>
      </c>
    </row>
    <row r="4969" spans="12:16" x14ac:dyDescent="0.35">
      <c r="L4969" t="s">
        <v>26</v>
      </c>
      <c r="M4969" t="s">
        <v>7747</v>
      </c>
      <c r="N4969">
        <v>6</v>
      </c>
      <c r="P4969">
        <v>1</v>
      </c>
    </row>
    <row r="4970" spans="12:16" x14ac:dyDescent="0.35">
      <c r="L4970" t="s">
        <v>26</v>
      </c>
      <c r="M4970" t="s">
        <v>7747</v>
      </c>
      <c r="N4970">
        <v>6</v>
      </c>
      <c r="P4970">
        <v>1</v>
      </c>
    </row>
    <row r="4971" spans="12:16" x14ac:dyDescent="0.35">
      <c r="L4971" t="s">
        <v>26</v>
      </c>
      <c r="M4971" t="s">
        <v>7747</v>
      </c>
      <c r="N4971">
        <v>6</v>
      </c>
      <c r="P4971">
        <v>1</v>
      </c>
    </row>
    <row r="4972" spans="12:16" x14ac:dyDescent="0.35">
      <c r="L4972" t="s">
        <v>26</v>
      </c>
      <c r="M4972" t="s">
        <v>7747</v>
      </c>
      <c r="N4972">
        <v>6</v>
      </c>
      <c r="P4972">
        <v>1</v>
      </c>
    </row>
    <row r="4973" spans="12:16" x14ac:dyDescent="0.35">
      <c r="L4973" t="s">
        <v>26</v>
      </c>
      <c r="M4973" t="s">
        <v>7747</v>
      </c>
      <c r="N4973">
        <v>6</v>
      </c>
      <c r="P4973">
        <v>1</v>
      </c>
    </row>
    <row r="4974" spans="12:16" x14ac:dyDescent="0.35">
      <c r="L4974" t="s">
        <v>26</v>
      </c>
      <c r="M4974" t="s">
        <v>7747</v>
      </c>
      <c r="N4974">
        <v>6</v>
      </c>
      <c r="P4974">
        <v>1</v>
      </c>
    </row>
    <row r="4975" spans="12:16" x14ac:dyDescent="0.35">
      <c r="L4975" t="s">
        <v>26</v>
      </c>
      <c r="M4975" t="s">
        <v>7747</v>
      </c>
      <c r="N4975">
        <v>6</v>
      </c>
      <c r="P4975">
        <v>1</v>
      </c>
    </row>
    <row r="4976" spans="12:16" x14ac:dyDescent="0.35">
      <c r="L4976" t="s">
        <v>26</v>
      </c>
      <c r="M4976" t="s">
        <v>7747</v>
      </c>
      <c r="N4976">
        <v>6</v>
      </c>
      <c r="P4976">
        <v>1</v>
      </c>
    </row>
    <row r="4977" spans="12:16" x14ac:dyDescent="0.35">
      <c r="L4977" t="s">
        <v>26</v>
      </c>
      <c r="M4977" t="s">
        <v>7747</v>
      </c>
      <c r="N4977">
        <v>6</v>
      </c>
      <c r="P4977">
        <v>1</v>
      </c>
    </row>
    <row r="4978" spans="12:16" x14ac:dyDescent="0.35">
      <c r="L4978" t="s">
        <v>26</v>
      </c>
      <c r="M4978" t="s">
        <v>7747</v>
      </c>
      <c r="N4978">
        <v>6</v>
      </c>
      <c r="P4978">
        <v>1</v>
      </c>
    </row>
    <row r="4979" spans="12:16" x14ac:dyDescent="0.35">
      <c r="L4979" t="s">
        <v>26</v>
      </c>
      <c r="M4979" t="s">
        <v>7747</v>
      </c>
      <c r="N4979">
        <v>6</v>
      </c>
      <c r="P4979">
        <v>1</v>
      </c>
    </row>
    <row r="4980" spans="12:16" x14ac:dyDescent="0.35">
      <c r="L4980" t="s">
        <v>26</v>
      </c>
      <c r="M4980" t="s">
        <v>7747</v>
      </c>
      <c r="N4980">
        <v>6</v>
      </c>
      <c r="P4980">
        <v>1</v>
      </c>
    </row>
    <row r="4981" spans="12:16" x14ac:dyDescent="0.35">
      <c r="L4981" t="s">
        <v>26</v>
      </c>
      <c r="M4981" t="s">
        <v>7747</v>
      </c>
      <c r="N4981">
        <v>6</v>
      </c>
      <c r="P4981">
        <v>1</v>
      </c>
    </row>
    <row r="4982" spans="12:16" x14ac:dyDescent="0.35">
      <c r="L4982" t="s">
        <v>26</v>
      </c>
      <c r="M4982" t="s">
        <v>7747</v>
      </c>
      <c r="N4982">
        <v>6</v>
      </c>
      <c r="P4982">
        <v>1</v>
      </c>
    </row>
    <row r="4983" spans="12:16" x14ac:dyDescent="0.35">
      <c r="L4983" t="s">
        <v>26</v>
      </c>
      <c r="M4983" t="s">
        <v>7747</v>
      </c>
      <c r="N4983">
        <v>6</v>
      </c>
      <c r="P4983">
        <v>1</v>
      </c>
    </row>
    <row r="4984" spans="12:16" x14ac:dyDescent="0.35">
      <c r="L4984" t="s">
        <v>26</v>
      </c>
      <c r="M4984" t="s">
        <v>7747</v>
      </c>
      <c r="N4984">
        <v>6</v>
      </c>
      <c r="P4984">
        <v>1</v>
      </c>
    </row>
    <row r="4985" spans="12:16" x14ac:dyDescent="0.35">
      <c r="L4985" t="s">
        <v>26</v>
      </c>
      <c r="M4985" t="s">
        <v>7747</v>
      </c>
      <c r="N4985">
        <v>6</v>
      </c>
      <c r="P4985">
        <v>1</v>
      </c>
    </row>
    <row r="4986" spans="12:16" x14ac:dyDescent="0.35">
      <c r="L4986" t="s">
        <v>26</v>
      </c>
      <c r="M4986" t="s">
        <v>7747</v>
      </c>
      <c r="N4986">
        <v>6</v>
      </c>
      <c r="P4986">
        <v>1</v>
      </c>
    </row>
    <row r="4987" spans="12:16" x14ac:dyDescent="0.35">
      <c r="L4987" t="s">
        <v>26</v>
      </c>
      <c r="M4987" t="s">
        <v>7747</v>
      </c>
      <c r="N4987">
        <v>6</v>
      </c>
      <c r="P4987">
        <v>1</v>
      </c>
    </row>
    <row r="4988" spans="12:16" x14ac:dyDescent="0.35">
      <c r="L4988" t="s">
        <v>29</v>
      </c>
      <c r="M4988" t="s">
        <v>7747</v>
      </c>
      <c r="N4988">
        <v>6</v>
      </c>
      <c r="P4988">
        <v>1</v>
      </c>
    </row>
    <row r="4989" spans="12:16" x14ac:dyDescent="0.35">
      <c r="L4989" t="s">
        <v>29</v>
      </c>
      <c r="M4989" t="s">
        <v>7747</v>
      </c>
      <c r="N4989">
        <v>6</v>
      </c>
      <c r="P4989">
        <v>1</v>
      </c>
    </row>
    <row r="4990" spans="12:16" x14ac:dyDescent="0.35">
      <c r="L4990" t="s">
        <v>29</v>
      </c>
      <c r="M4990" t="s">
        <v>7747</v>
      </c>
      <c r="N4990">
        <v>6</v>
      </c>
      <c r="P4990">
        <v>1</v>
      </c>
    </row>
    <row r="4991" spans="12:16" x14ac:dyDescent="0.35">
      <c r="L4991" t="s">
        <v>29</v>
      </c>
      <c r="M4991" t="s">
        <v>7747</v>
      </c>
      <c r="N4991">
        <v>6</v>
      </c>
      <c r="P4991">
        <v>1</v>
      </c>
    </row>
    <row r="4992" spans="12:16" x14ac:dyDescent="0.35">
      <c r="L4992" t="s">
        <v>29</v>
      </c>
      <c r="M4992" t="s">
        <v>7747</v>
      </c>
      <c r="N4992">
        <v>6</v>
      </c>
      <c r="P4992">
        <v>1</v>
      </c>
    </row>
    <row r="4993" spans="12:16" x14ac:dyDescent="0.35">
      <c r="L4993" t="s">
        <v>29</v>
      </c>
      <c r="M4993" t="s">
        <v>7747</v>
      </c>
      <c r="N4993">
        <v>6</v>
      </c>
      <c r="P4993">
        <v>1</v>
      </c>
    </row>
    <row r="4994" spans="12:16" x14ac:dyDescent="0.35">
      <c r="L4994" t="s">
        <v>29</v>
      </c>
      <c r="M4994" t="s">
        <v>7747</v>
      </c>
      <c r="N4994">
        <v>6</v>
      </c>
      <c r="P4994">
        <v>1</v>
      </c>
    </row>
    <row r="4995" spans="12:16" x14ac:dyDescent="0.35">
      <c r="L4995" t="s">
        <v>29</v>
      </c>
      <c r="M4995" t="s">
        <v>7747</v>
      </c>
      <c r="N4995">
        <v>6</v>
      </c>
      <c r="P4995">
        <v>1</v>
      </c>
    </row>
    <row r="4996" spans="12:16" x14ac:dyDescent="0.35">
      <c r="L4996" t="s">
        <v>29</v>
      </c>
      <c r="M4996" t="s">
        <v>7747</v>
      </c>
      <c r="N4996">
        <v>6</v>
      </c>
      <c r="P4996">
        <v>1</v>
      </c>
    </row>
    <row r="4997" spans="12:16" x14ac:dyDescent="0.35">
      <c r="L4997" t="s">
        <v>29</v>
      </c>
      <c r="M4997" t="s">
        <v>7747</v>
      </c>
      <c r="N4997">
        <v>6</v>
      </c>
      <c r="P4997">
        <v>1</v>
      </c>
    </row>
    <row r="4998" spans="12:16" x14ac:dyDescent="0.35">
      <c r="L4998" t="s">
        <v>29</v>
      </c>
      <c r="M4998" t="s">
        <v>7747</v>
      </c>
      <c r="N4998">
        <v>6</v>
      </c>
      <c r="P4998">
        <v>1</v>
      </c>
    </row>
    <row r="4999" spans="12:16" x14ac:dyDescent="0.35">
      <c r="L4999" t="s">
        <v>29</v>
      </c>
      <c r="M4999" t="s">
        <v>7747</v>
      </c>
      <c r="N4999">
        <v>6</v>
      </c>
      <c r="P4999">
        <v>1</v>
      </c>
    </row>
    <row r="5000" spans="12:16" x14ac:dyDescent="0.35">
      <c r="L5000" t="s">
        <v>29</v>
      </c>
      <c r="M5000" t="s">
        <v>7747</v>
      </c>
      <c r="N5000">
        <v>6</v>
      </c>
      <c r="P5000">
        <v>1</v>
      </c>
    </row>
    <row r="5001" spans="12:16" x14ac:dyDescent="0.35">
      <c r="L5001" t="s">
        <v>29</v>
      </c>
      <c r="M5001" t="s">
        <v>7747</v>
      </c>
      <c r="N5001">
        <v>6</v>
      </c>
      <c r="P5001">
        <v>1</v>
      </c>
    </row>
    <row r="5002" spans="12:16" x14ac:dyDescent="0.35">
      <c r="L5002" t="s">
        <v>29</v>
      </c>
      <c r="M5002" t="s">
        <v>7747</v>
      </c>
      <c r="N5002">
        <v>6</v>
      </c>
      <c r="P5002">
        <v>1</v>
      </c>
    </row>
    <row r="5003" spans="12:16" x14ac:dyDescent="0.35">
      <c r="L5003" t="s">
        <v>29</v>
      </c>
      <c r="M5003" t="s">
        <v>7747</v>
      </c>
      <c r="N5003">
        <v>6</v>
      </c>
      <c r="P5003">
        <v>1</v>
      </c>
    </row>
    <row r="5004" spans="12:16" x14ac:dyDescent="0.35">
      <c r="L5004" t="s">
        <v>29</v>
      </c>
      <c r="M5004" t="s">
        <v>7747</v>
      </c>
      <c r="N5004">
        <v>6</v>
      </c>
      <c r="P5004">
        <v>1</v>
      </c>
    </row>
    <row r="5005" spans="12:16" x14ac:dyDescent="0.35">
      <c r="L5005" t="s">
        <v>29</v>
      </c>
      <c r="M5005" t="s">
        <v>7747</v>
      </c>
      <c r="N5005">
        <v>6</v>
      </c>
      <c r="P5005">
        <v>1</v>
      </c>
    </row>
    <row r="5006" spans="12:16" x14ac:dyDescent="0.35">
      <c r="L5006" t="s">
        <v>29</v>
      </c>
      <c r="M5006" t="s">
        <v>7747</v>
      </c>
      <c r="N5006">
        <v>6</v>
      </c>
      <c r="P5006">
        <v>1</v>
      </c>
    </row>
    <row r="5007" spans="12:16" x14ac:dyDescent="0.35">
      <c r="L5007" t="s">
        <v>29</v>
      </c>
      <c r="M5007" t="s">
        <v>7747</v>
      </c>
      <c r="N5007">
        <v>6</v>
      </c>
      <c r="P5007">
        <v>1</v>
      </c>
    </row>
    <row r="5008" spans="12:16" x14ac:dyDescent="0.35">
      <c r="L5008" t="s">
        <v>29</v>
      </c>
      <c r="M5008" t="s">
        <v>7747</v>
      </c>
      <c r="N5008">
        <v>6</v>
      </c>
      <c r="P5008">
        <v>1</v>
      </c>
    </row>
    <row r="5009" spans="12:16" x14ac:dyDescent="0.35">
      <c r="L5009" t="s">
        <v>29</v>
      </c>
      <c r="M5009" t="s">
        <v>7747</v>
      </c>
      <c r="N5009">
        <v>6</v>
      </c>
      <c r="P5009">
        <v>1</v>
      </c>
    </row>
    <row r="5010" spans="12:16" x14ac:dyDescent="0.35">
      <c r="L5010" t="s">
        <v>29</v>
      </c>
      <c r="M5010" t="s">
        <v>7747</v>
      </c>
      <c r="N5010">
        <v>6</v>
      </c>
      <c r="P5010">
        <v>1</v>
      </c>
    </row>
    <row r="5011" spans="12:16" x14ac:dyDescent="0.35">
      <c r="L5011" t="s">
        <v>29</v>
      </c>
      <c r="M5011" t="s">
        <v>7747</v>
      </c>
      <c r="N5011">
        <v>6</v>
      </c>
      <c r="P5011">
        <v>1</v>
      </c>
    </row>
    <row r="5012" spans="12:16" x14ac:dyDescent="0.35">
      <c r="L5012" t="s">
        <v>29</v>
      </c>
      <c r="M5012" t="s">
        <v>7747</v>
      </c>
      <c r="N5012">
        <v>6</v>
      </c>
      <c r="P5012">
        <v>1</v>
      </c>
    </row>
    <row r="5013" spans="12:16" x14ac:dyDescent="0.35">
      <c r="L5013" t="s">
        <v>29</v>
      </c>
      <c r="M5013" t="s">
        <v>7747</v>
      </c>
      <c r="N5013">
        <v>6</v>
      </c>
      <c r="P5013">
        <v>1</v>
      </c>
    </row>
    <row r="5014" spans="12:16" x14ac:dyDescent="0.35">
      <c r="L5014" t="s">
        <v>29</v>
      </c>
      <c r="M5014" t="s">
        <v>7747</v>
      </c>
      <c r="N5014">
        <v>6</v>
      </c>
      <c r="P5014">
        <v>1</v>
      </c>
    </row>
    <row r="5015" spans="12:16" x14ac:dyDescent="0.35">
      <c r="L5015" t="s">
        <v>29</v>
      </c>
      <c r="M5015" t="s">
        <v>7747</v>
      </c>
      <c r="N5015">
        <v>6</v>
      </c>
      <c r="P5015">
        <v>1</v>
      </c>
    </row>
    <row r="5016" spans="12:16" x14ac:dyDescent="0.35">
      <c r="L5016" t="s">
        <v>29</v>
      </c>
      <c r="M5016" t="s">
        <v>7747</v>
      </c>
      <c r="N5016">
        <v>6</v>
      </c>
      <c r="P5016">
        <v>1</v>
      </c>
    </row>
    <row r="5017" spans="12:16" x14ac:dyDescent="0.35">
      <c r="L5017" t="s">
        <v>29</v>
      </c>
      <c r="M5017" t="s">
        <v>7747</v>
      </c>
      <c r="N5017">
        <v>6</v>
      </c>
      <c r="P5017">
        <v>1</v>
      </c>
    </row>
    <row r="5018" spans="12:16" x14ac:dyDescent="0.35">
      <c r="L5018" t="s">
        <v>29</v>
      </c>
      <c r="M5018" t="s">
        <v>7747</v>
      </c>
      <c r="N5018">
        <v>6</v>
      </c>
      <c r="P5018">
        <v>1</v>
      </c>
    </row>
    <row r="5019" spans="12:16" x14ac:dyDescent="0.35">
      <c r="L5019" t="s">
        <v>29</v>
      </c>
      <c r="M5019" t="s">
        <v>7747</v>
      </c>
      <c r="N5019">
        <v>6</v>
      </c>
      <c r="P5019">
        <v>1</v>
      </c>
    </row>
    <row r="5020" spans="12:16" x14ac:dyDescent="0.35">
      <c r="L5020" t="s">
        <v>29</v>
      </c>
      <c r="M5020" t="s">
        <v>7747</v>
      </c>
      <c r="N5020">
        <v>6</v>
      </c>
      <c r="P5020">
        <v>1</v>
      </c>
    </row>
    <row r="5021" spans="12:16" x14ac:dyDescent="0.35">
      <c r="L5021" t="s">
        <v>29</v>
      </c>
      <c r="M5021" t="s">
        <v>7747</v>
      </c>
      <c r="N5021">
        <v>6</v>
      </c>
      <c r="P5021">
        <v>1</v>
      </c>
    </row>
    <row r="5022" spans="12:16" x14ac:dyDescent="0.35">
      <c r="L5022" t="s">
        <v>29</v>
      </c>
      <c r="M5022" t="s">
        <v>7747</v>
      </c>
      <c r="N5022">
        <v>6</v>
      </c>
      <c r="P5022">
        <v>1</v>
      </c>
    </row>
    <row r="5023" spans="12:16" x14ac:dyDescent="0.35">
      <c r="L5023" t="s">
        <v>29</v>
      </c>
      <c r="M5023" t="s">
        <v>7747</v>
      </c>
      <c r="N5023">
        <v>6</v>
      </c>
      <c r="P5023">
        <v>1</v>
      </c>
    </row>
    <row r="5024" spans="12:16" x14ac:dyDescent="0.35">
      <c r="L5024" t="s">
        <v>29</v>
      </c>
      <c r="M5024" t="s">
        <v>7747</v>
      </c>
      <c r="N5024">
        <v>6</v>
      </c>
      <c r="P5024">
        <v>1</v>
      </c>
    </row>
    <row r="5025" spans="12:16" x14ac:dyDescent="0.35">
      <c r="L5025" t="s">
        <v>29</v>
      </c>
      <c r="M5025" t="s">
        <v>7747</v>
      </c>
      <c r="N5025">
        <v>6</v>
      </c>
      <c r="P5025">
        <v>1</v>
      </c>
    </row>
    <row r="5026" spans="12:16" x14ac:dyDescent="0.35">
      <c r="L5026" t="s">
        <v>29</v>
      </c>
      <c r="M5026" t="s">
        <v>7747</v>
      </c>
      <c r="N5026">
        <v>6</v>
      </c>
      <c r="P5026">
        <v>1</v>
      </c>
    </row>
    <row r="5027" spans="12:16" x14ac:dyDescent="0.35">
      <c r="L5027" t="s">
        <v>29</v>
      </c>
      <c r="M5027" t="s">
        <v>7747</v>
      </c>
      <c r="N5027">
        <v>6</v>
      </c>
      <c r="P5027">
        <v>1</v>
      </c>
    </row>
    <row r="5028" spans="12:16" x14ac:dyDescent="0.35">
      <c r="L5028" t="s">
        <v>29</v>
      </c>
      <c r="M5028" t="s">
        <v>7747</v>
      </c>
      <c r="N5028">
        <v>6</v>
      </c>
      <c r="P5028">
        <v>1</v>
      </c>
    </row>
    <row r="5029" spans="12:16" x14ac:dyDescent="0.35">
      <c r="L5029" t="s">
        <v>29</v>
      </c>
      <c r="M5029" t="s">
        <v>7747</v>
      </c>
      <c r="N5029">
        <v>6</v>
      </c>
      <c r="P5029">
        <v>1</v>
      </c>
    </row>
    <row r="5030" spans="12:16" x14ac:dyDescent="0.35">
      <c r="L5030" t="s">
        <v>29</v>
      </c>
      <c r="M5030" t="s">
        <v>7747</v>
      </c>
      <c r="N5030">
        <v>6</v>
      </c>
      <c r="P5030">
        <v>1</v>
      </c>
    </row>
    <row r="5031" spans="12:16" x14ac:dyDescent="0.35">
      <c r="L5031" t="s">
        <v>29</v>
      </c>
      <c r="M5031" t="s">
        <v>7747</v>
      </c>
      <c r="N5031">
        <v>6</v>
      </c>
      <c r="P5031">
        <v>1</v>
      </c>
    </row>
    <row r="5032" spans="12:16" x14ac:dyDescent="0.35">
      <c r="L5032" t="s">
        <v>29</v>
      </c>
      <c r="M5032" t="s">
        <v>7747</v>
      </c>
      <c r="N5032">
        <v>6</v>
      </c>
      <c r="P5032">
        <v>1</v>
      </c>
    </row>
    <row r="5033" spans="12:16" x14ac:dyDescent="0.35">
      <c r="L5033" t="s">
        <v>29</v>
      </c>
      <c r="M5033" t="s">
        <v>7747</v>
      </c>
      <c r="N5033">
        <v>6</v>
      </c>
      <c r="P5033">
        <v>1</v>
      </c>
    </row>
    <row r="5034" spans="12:16" x14ac:dyDescent="0.35">
      <c r="L5034" t="s">
        <v>29</v>
      </c>
      <c r="M5034" t="s">
        <v>7747</v>
      </c>
      <c r="N5034">
        <v>6</v>
      </c>
      <c r="P5034">
        <v>1</v>
      </c>
    </row>
    <row r="5035" spans="12:16" x14ac:dyDescent="0.35">
      <c r="L5035" t="s">
        <v>29</v>
      </c>
      <c r="M5035" t="s">
        <v>7747</v>
      </c>
      <c r="N5035">
        <v>6</v>
      </c>
      <c r="P5035">
        <v>1</v>
      </c>
    </row>
    <row r="5036" spans="12:16" x14ac:dyDescent="0.35">
      <c r="L5036" t="s">
        <v>29</v>
      </c>
      <c r="M5036" t="s">
        <v>7747</v>
      </c>
      <c r="N5036">
        <v>6</v>
      </c>
      <c r="P5036">
        <v>1</v>
      </c>
    </row>
    <row r="5037" spans="12:16" x14ac:dyDescent="0.35">
      <c r="L5037" t="s">
        <v>29</v>
      </c>
      <c r="M5037" t="s">
        <v>7747</v>
      </c>
      <c r="N5037">
        <v>6</v>
      </c>
      <c r="P5037">
        <v>1</v>
      </c>
    </row>
    <row r="5038" spans="12:16" x14ac:dyDescent="0.35">
      <c r="L5038" t="s">
        <v>29</v>
      </c>
      <c r="M5038" t="s">
        <v>7747</v>
      </c>
      <c r="N5038">
        <v>6</v>
      </c>
      <c r="P5038">
        <v>1</v>
      </c>
    </row>
    <row r="5039" spans="12:16" x14ac:dyDescent="0.35">
      <c r="L5039" t="s">
        <v>29</v>
      </c>
      <c r="M5039" t="s">
        <v>7747</v>
      </c>
      <c r="N5039">
        <v>6</v>
      </c>
      <c r="P5039">
        <v>1</v>
      </c>
    </row>
    <row r="5040" spans="12:16" x14ac:dyDescent="0.35">
      <c r="L5040" t="s">
        <v>29</v>
      </c>
      <c r="M5040" t="s">
        <v>7747</v>
      </c>
      <c r="N5040">
        <v>6</v>
      </c>
      <c r="P5040">
        <v>1</v>
      </c>
    </row>
    <row r="5041" spans="12:16" x14ac:dyDescent="0.35">
      <c r="L5041" t="s">
        <v>29</v>
      </c>
      <c r="M5041" t="s">
        <v>7747</v>
      </c>
      <c r="N5041">
        <v>6</v>
      </c>
      <c r="P5041">
        <v>1</v>
      </c>
    </row>
    <row r="5042" spans="12:16" x14ac:dyDescent="0.35">
      <c r="L5042" t="s">
        <v>29</v>
      </c>
      <c r="M5042" t="s">
        <v>7747</v>
      </c>
      <c r="N5042">
        <v>6</v>
      </c>
      <c r="P5042">
        <v>1</v>
      </c>
    </row>
    <row r="5043" spans="12:16" x14ac:dyDescent="0.35">
      <c r="L5043" t="s">
        <v>29</v>
      </c>
      <c r="M5043" t="s">
        <v>7747</v>
      </c>
      <c r="N5043">
        <v>6</v>
      </c>
      <c r="P5043">
        <v>1</v>
      </c>
    </row>
    <row r="5044" spans="12:16" x14ac:dyDescent="0.35">
      <c r="L5044" t="s">
        <v>29</v>
      </c>
      <c r="M5044" t="s">
        <v>7747</v>
      </c>
      <c r="N5044">
        <v>6</v>
      </c>
      <c r="P5044">
        <v>1</v>
      </c>
    </row>
    <row r="5045" spans="12:16" x14ac:dyDescent="0.35">
      <c r="L5045" t="s">
        <v>29</v>
      </c>
      <c r="M5045" t="s">
        <v>7747</v>
      </c>
      <c r="N5045">
        <v>6</v>
      </c>
      <c r="P5045">
        <v>1</v>
      </c>
    </row>
    <row r="5046" spans="12:16" x14ac:dyDescent="0.35">
      <c r="L5046" t="s">
        <v>29</v>
      </c>
      <c r="M5046" t="s">
        <v>7747</v>
      </c>
      <c r="N5046">
        <v>6</v>
      </c>
      <c r="P5046">
        <v>1</v>
      </c>
    </row>
    <row r="5047" spans="12:16" x14ac:dyDescent="0.35">
      <c r="L5047" t="s">
        <v>29</v>
      </c>
      <c r="M5047" t="s">
        <v>7747</v>
      </c>
      <c r="N5047">
        <v>6</v>
      </c>
      <c r="P5047">
        <v>1</v>
      </c>
    </row>
    <row r="5048" spans="12:16" x14ac:dyDescent="0.35">
      <c r="L5048" t="s">
        <v>29</v>
      </c>
      <c r="M5048" t="s">
        <v>7747</v>
      </c>
      <c r="N5048">
        <v>6</v>
      </c>
      <c r="P5048">
        <v>1</v>
      </c>
    </row>
    <row r="5049" spans="12:16" x14ac:dyDescent="0.35">
      <c r="L5049" t="s">
        <v>29</v>
      </c>
      <c r="M5049" t="s">
        <v>7747</v>
      </c>
      <c r="N5049">
        <v>6</v>
      </c>
      <c r="P5049">
        <v>1</v>
      </c>
    </row>
    <row r="5050" spans="12:16" x14ac:dyDescent="0.35">
      <c r="L5050" t="s">
        <v>29</v>
      </c>
      <c r="M5050" t="s">
        <v>7747</v>
      </c>
      <c r="N5050">
        <v>6</v>
      </c>
      <c r="P5050">
        <v>1</v>
      </c>
    </row>
    <row r="5051" spans="12:16" x14ac:dyDescent="0.35">
      <c r="L5051" t="s">
        <v>29</v>
      </c>
      <c r="M5051" t="s">
        <v>7747</v>
      </c>
      <c r="N5051">
        <v>6</v>
      </c>
      <c r="P5051">
        <v>1</v>
      </c>
    </row>
    <row r="5052" spans="12:16" x14ac:dyDescent="0.35">
      <c r="L5052" t="s">
        <v>29</v>
      </c>
      <c r="M5052" t="s">
        <v>7747</v>
      </c>
      <c r="N5052">
        <v>6</v>
      </c>
      <c r="P5052">
        <v>1</v>
      </c>
    </row>
    <row r="5053" spans="12:16" x14ac:dyDescent="0.35">
      <c r="L5053" t="s">
        <v>29</v>
      </c>
      <c r="M5053" t="s">
        <v>7747</v>
      </c>
      <c r="N5053">
        <v>6</v>
      </c>
      <c r="P5053">
        <v>1</v>
      </c>
    </row>
    <row r="5054" spans="12:16" x14ac:dyDescent="0.35">
      <c r="L5054" t="s">
        <v>29</v>
      </c>
      <c r="M5054" t="s">
        <v>7747</v>
      </c>
      <c r="N5054">
        <v>6</v>
      </c>
      <c r="P5054">
        <v>1</v>
      </c>
    </row>
    <row r="5055" spans="12:16" x14ac:dyDescent="0.35">
      <c r="L5055" t="s">
        <v>29</v>
      </c>
      <c r="M5055" t="s">
        <v>7747</v>
      </c>
      <c r="N5055">
        <v>6</v>
      </c>
      <c r="P5055">
        <v>1</v>
      </c>
    </row>
    <row r="5056" spans="12:16" x14ac:dyDescent="0.35">
      <c r="L5056" t="s">
        <v>29</v>
      </c>
      <c r="M5056" t="s">
        <v>7747</v>
      </c>
      <c r="N5056">
        <v>6</v>
      </c>
      <c r="P5056">
        <v>1</v>
      </c>
    </row>
    <row r="5057" spans="12:16" x14ac:dyDescent="0.35">
      <c r="L5057" t="s">
        <v>29</v>
      </c>
      <c r="M5057" t="s">
        <v>7747</v>
      </c>
      <c r="N5057">
        <v>6</v>
      </c>
      <c r="P5057">
        <v>1</v>
      </c>
    </row>
    <row r="5058" spans="12:16" x14ac:dyDescent="0.35">
      <c r="L5058" t="s">
        <v>29</v>
      </c>
      <c r="M5058" t="s">
        <v>7747</v>
      </c>
      <c r="N5058">
        <v>6</v>
      </c>
      <c r="P5058">
        <v>1</v>
      </c>
    </row>
    <row r="5059" spans="12:16" x14ac:dyDescent="0.35">
      <c r="L5059" t="s">
        <v>29</v>
      </c>
      <c r="M5059" t="s">
        <v>7747</v>
      </c>
      <c r="N5059">
        <v>6</v>
      </c>
      <c r="P5059">
        <v>1</v>
      </c>
    </row>
    <row r="5060" spans="12:16" x14ac:dyDescent="0.35">
      <c r="L5060" t="s">
        <v>29</v>
      </c>
      <c r="M5060" t="s">
        <v>7747</v>
      </c>
      <c r="N5060">
        <v>6</v>
      </c>
      <c r="P5060">
        <v>1</v>
      </c>
    </row>
    <row r="5061" spans="12:16" x14ac:dyDescent="0.35">
      <c r="L5061" t="s">
        <v>29</v>
      </c>
      <c r="M5061" t="s">
        <v>7747</v>
      </c>
      <c r="N5061">
        <v>6</v>
      </c>
      <c r="P5061">
        <v>1</v>
      </c>
    </row>
    <row r="5062" spans="12:16" x14ac:dyDescent="0.35">
      <c r="L5062" t="s">
        <v>29</v>
      </c>
      <c r="M5062" t="s">
        <v>7747</v>
      </c>
      <c r="N5062">
        <v>6</v>
      </c>
      <c r="P5062">
        <v>1</v>
      </c>
    </row>
    <row r="5063" spans="12:16" x14ac:dyDescent="0.35">
      <c r="L5063" t="s">
        <v>29</v>
      </c>
      <c r="M5063" t="s">
        <v>7747</v>
      </c>
      <c r="N5063">
        <v>6</v>
      </c>
      <c r="P5063">
        <v>1</v>
      </c>
    </row>
    <row r="5064" spans="12:16" x14ac:dyDescent="0.35">
      <c r="L5064" t="s">
        <v>29</v>
      </c>
      <c r="M5064" t="s">
        <v>7747</v>
      </c>
      <c r="N5064">
        <v>6</v>
      </c>
      <c r="P5064">
        <v>1</v>
      </c>
    </row>
    <row r="5065" spans="12:16" x14ac:dyDescent="0.35">
      <c r="L5065" t="s">
        <v>29</v>
      </c>
      <c r="M5065" t="s">
        <v>7747</v>
      </c>
      <c r="N5065">
        <v>6</v>
      </c>
      <c r="P5065">
        <v>1</v>
      </c>
    </row>
    <row r="5066" spans="12:16" x14ac:dyDescent="0.35">
      <c r="L5066" t="s">
        <v>29</v>
      </c>
      <c r="M5066" t="s">
        <v>7747</v>
      </c>
      <c r="N5066">
        <v>6</v>
      </c>
      <c r="P5066">
        <v>1</v>
      </c>
    </row>
    <row r="5067" spans="12:16" x14ac:dyDescent="0.35">
      <c r="L5067" t="s">
        <v>29</v>
      </c>
      <c r="M5067" t="s">
        <v>7747</v>
      </c>
      <c r="N5067">
        <v>6</v>
      </c>
      <c r="P5067">
        <v>1</v>
      </c>
    </row>
    <row r="5068" spans="12:16" x14ac:dyDescent="0.35">
      <c r="L5068" t="s">
        <v>29</v>
      </c>
      <c r="M5068" t="s">
        <v>7747</v>
      </c>
      <c r="N5068">
        <v>6</v>
      </c>
      <c r="P5068">
        <v>1</v>
      </c>
    </row>
    <row r="5069" spans="12:16" x14ac:dyDescent="0.35">
      <c r="L5069" t="s">
        <v>29</v>
      </c>
      <c r="M5069" t="s">
        <v>7747</v>
      </c>
      <c r="N5069">
        <v>6</v>
      </c>
      <c r="P5069">
        <v>1</v>
      </c>
    </row>
    <row r="5070" spans="12:16" x14ac:dyDescent="0.35">
      <c r="L5070" t="s">
        <v>29</v>
      </c>
      <c r="M5070" t="s">
        <v>7747</v>
      </c>
      <c r="N5070">
        <v>6</v>
      </c>
      <c r="P5070">
        <v>1</v>
      </c>
    </row>
    <row r="5071" spans="12:16" x14ac:dyDescent="0.35">
      <c r="L5071" t="s">
        <v>29</v>
      </c>
      <c r="M5071" t="s">
        <v>7747</v>
      </c>
      <c r="N5071">
        <v>6</v>
      </c>
      <c r="P5071">
        <v>1</v>
      </c>
    </row>
    <row r="5072" spans="12:16" x14ac:dyDescent="0.35">
      <c r="L5072" t="s">
        <v>29</v>
      </c>
      <c r="M5072" t="s">
        <v>7747</v>
      </c>
      <c r="N5072">
        <v>6</v>
      </c>
      <c r="P5072">
        <v>1</v>
      </c>
    </row>
    <row r="5073" spans="12:16" x14ac:dyDescent="0.35">
      <c r="L5073" t="s">
        <v>29</v>
      </c>
      <c r="M5073" t="s">
        <v>7747</v>
      </c>
      <c r="N5073">
        <v>6</v>
      </c>
      <c r="P5073">
        <v>1</v>
      </c>
    </row>
    <row r="5074" spans="12:16" x14ac:dyDescent="0.35">
      <c r="L5074" t="s">
        <v>29</v>
      </c>
      <c r="M5074" t="s">
        <v>7747</v>
      </c>
      <c r="N5074">
        <v>6</v>
      </c>
      <c r="P5074">
        <v>1</v>
      </c>
    </row>
    <row r="5075" spans="12:16" x14ac:dyDescent="0.35">
      <c r="L5075" t="s">
        <v>29</v>
      </c>
      <c r="M5075" t="s">
        <v>7747</v>
      </c>
      <c r="N5075">
        <v>6</v>
      </c>
      <c r="P5075">
        <v>1</v>
      </c>
    </row>
    <row r="5076" spans="12:16" x14ac:dyDescent="0.35">
      <c r="L5076" t="s">
        <v>29</v>
      </c>
      <c r="M5076" t="s">
        <v>7747</v>
      </c>
      <c r="N5076">
        <v>6</v>
      </c>
      <c r="P5076">
        <v>1</v>
      </c>
    </row>
    <row r="5077" spans="12:16" x14ac:dyDescent="0.35">
      <c r="L5077" t="s">
        <v>29</v>
      </c>
      <c r="M5077" t="s">
        <v>7747</v>
      </c>
      <c r="N5077">
        <v>6</v>
      </c>
      <c r="P5077">
        <v>1</v>
      </c>
    </row>
    <row r="5078" spans="12:16" x14ac:dyDescent="0.35">
      <c r="L5078" t="s">
        <v>29</v>
      </c>
      <c r="M5078" t="s">
        <v>7747</v>
      </c>
      <c r="N5078">
        <v>6</v>
      </c>
      <c r="P5078">
        <v>1</v>
      </c>
    </row>
    <row r="5079" spans="12:16" x14ac:dyDescent="0.35">
      <c r="L5079" t="s">
        <v>29</v>
      </c>
      <c r="M5079" t="s">
        <v>7747</v>
      </c>
      <c r="N5079">
        <v>6</v>
      </c>
      <c r="P5079">
        <v>1</v>
      </c>
    </row>
    <row r="5080" spans="12:16" x14ac:dyDescent="0.35">
      <c r="L5080" t="s">
        <v>29</v>
      </c>
      <c r="M5080" t="s">
        <v>7747</v>
      </c>
      <c r="N5080">
        <v>6</v>
      </c>
      <c r="P5080">
        <v>1</v>
      </c>
    </row>
    <row r="5081" spans="12:16" x14ac:dyDescent="0.35">
      <c r="L5081" t="s">
        <v>29</v>
      </c>
      <c r="M5081" t="s">
        <v>7747</v>
      </c>
      <c r="N5081">
        <v>6</v>
      </c>
      <c r="P5081">
        <v>1</v>
      </c>
    </row>
    <row r="5082" spans="12:16" x14ac:dyDescent="0.35">
      <c r="L5082" t="s">
        <v>29</v>
      </c>
      <c r="M5082" t="s">
        <v>7747</v>
      </c>
      <c r="N5082">
        <v>6</v>
      </c>
      <c r="P5082">
        <v>1</v>
      </c>
    </row>
    <row r="5083" spans="12:16" x14ac:dyDescent="0.35">
      <c r="L5083" t="s">
        <v>29</v>
      </c>
      <c r="M5083" t="s">
        <v>7747</v>
      </c>
      <c r="N5083">
        <v>6</v>
      </c>
      <c r="P5083">
        <v>1</v>
      </c>
    </row>
    <row r="5084" spans="12:16" x14ac:dyDescent="0.35">
      <c r="L5084" t="s">
        <v>29</v>
      </c>
      <c r="M5084" t="s">
        <v>7747</v>
      </c>
      <c r="N5084">
        <v>6</v>
      </c>
      <c r="P5084">
        <v>1</v>
      </c>
    </row>
    <row r="5085" spans="12:16" x14ac:dyDescent="0.35">
      <c r="L5085" t="s">
        <v>29</v>
      </c>
      <c r="M5085" t="s">
        <v>7747</v>
      </c>
      <c r="N5085">
        <v>6</v>
      </c>
      <c r="P5085">
        <v>1</v>
      </c>
    </row>
    <row r="5086" spans="12:16" x14ac:dyDescent="0.35">
      <c r="L5086" t="s">
        <v>29</v>
      </c>
      <c r="M5086" t="s">
        <v>7747</v>
      </c>
      <c r="N5086">
        <v>6</v>
      </c>
      <c r="P5086">
        <v>1</v>
      </c>
    </row>
    <row r="5087" spans="12:16" x14ac:dyDescent="0.35">
      <c r="L5087" t="s">
        <v>29</v>
      </c>
      <c r="M5087" t="s">
        <v>7747</v>
      </c>
      <c r="N5087">
        <v>6</v>
      </c>
      <c r="P5087">
        <v>1</v>
      </c>
    </row>
    <row r="5088" spans="12:16" x14ac:dyDescent="0.35">
      <c r="L5088" t="s">
        <v>29</v>
      </c>
      <c r="M5088" t="s">
        <v>7747</v>
      </c>
      <c r="N5088">
        <v>6</v>
      </c>
      <c r="P5088">
        <v>1</v>
      </c>
    </row>
    <row r="5089" spans="12:16" x14ac:dyDescent="0.35">
      <c r="L5089" t="s">
        <v>29</v>
      </c>
      <c r="M5089" t="s">
        <v>7747</v>
      </c>
      <c r="N5089">
        <v>6</v>
      </c>
      <c r="P5089">
        <v>1</v>
      </c>
    </row>
    <row r="5090" spans="12:16" x14ac:dyDescent="0.35">
      <c r="L5090" t="s">
        <v>29</v>
      </c>
      <c r="M5090" t="s">
        <v>7747</v>
      </c>
      <c r="N5090">
        <v>6</v>
      </c>
      <c r="P5090">
        <v>1</v>
      </c>
    </row>
    <row r="5091" spans="12:16" x14ac:dyDescent="0.35">
      <c r="L5091" t="s">
        <v>29</v>
      </c>
      <c r="M5091" t="s">
        <v>7747</v>
      </c>
      <c r="N5091">
        <v>6</v>
      </c>
      <c r="P5091">
        <v>1</v>
      </c>
    </row>
    <row r="5092" spans="12:16" x14ac:dyDescent="0.35">
      <c r="L5092" t="s">
        <v>29</v>
      </c>
      <c r="M5092" t="s">
        <v>7747</v>
      </c>
      <c r="N5092">
        <v>6</v>
      </c>
      <c r="P5092">
        <v>1</v>
      </c>
    </row>
    <row r="5093" spans="12:16" x14ac:dyDescent="0.35">
      <c r="L5093" t="s">
        <v>29</v>
      </c>
      <c r="M5093" t="s">
        <v>7747</v>
      </c>
      <c r="N5093">
        <v>6</v>
      </c>
      <c r="P5093">
        <v>1</v>
      </c>
    </row>
    <row r="5094" spans="12:16" x14ac:dyDescent="0.35">
      <c r="L5094" t="s">
        <v>29</v>
      </c>
      <c r="M5094" t="s">
        <v>7747</v>
      </c>
      <c r="N5094">
        <v>6</v>
      </c>
      <c r="P5094">
        <v>1</v>
      </c>
    </row>
    <row r="5095" spans="12:16" x14ac:dyDescent="0.35">
      <c r="L5095" t="s">
        <v>29</v>
      </c>
      <c r="M5095" t="s">
        <v>7747</v>
      </c>
      <c r="N5095">
        <v>6</v>
      </c>
      <c r="P5095">
        <v>1</v>
      </c>
    </row>
    <row r="5096" spans="12:16" x14ac:dyDescent="0.35">
      <c r="L5096" t="s">
        <v>29</v>
      </c>
      <c r="M5096" t="s">
        <v>7747</v>
      </c>
      <c r="N5096">
        <v>6</v>
      </c>
      <c r="P5096">
        <v>1</v>
      </c>
    </row>
    <row r="5097" spans="12:16" x14ac:dyDescent="0.35">
      <c r="L5097" t="s">
        <v>29</v>
      </c>
      <c r="M5097" t="s">
        <v>7747</v>
      </c>
      <c r="N5097">
        <v>6</v>
      </c>
      <c r="P5097">
        <v>1</v>
      </c>
    </row>
    <row r="5098" spans="12:16" x14ac:dyDescent="0.35">
      <c r="L5098" t="s">
        <v>29</v>
      </c>
      <c r="M5098" t="s">
        <v>7747</v>
      </c>
      <c r="N5098">
        <v>6</v>
      </c>
      <c r="P5098">
        <v>1</v>
      </c>
    </row>
    <row r="5099" spans="12:16" x14ac:dyDescent="0.35">
      <c r="L5099" t="s">
        <v>29</v>
      </c>
      <c r="M5099" t="s">
        <v>7747</v>
      </c>
      <c r="N5099">
        <v>6</v>
      </c>
      <c r="P5099">
        <v>1</v>
      </c>
    </row>
    <row r="5100" spans="12:16" x14ac:dyDescent="0.35">
      <c r="L5100" t="s">
        <v>29</v>
      </c>
      <c r="M5100" t="s">
        <v>7747</v>
      </c>
      <c r="N5100">
        <v>6</v>
      </c>
      <c r="P5100">
        <v>1</v>
      </c>
    </row>
    <row r="5101" spans="12:16" x14ac:dyDescent="0.35">
      <c r="L5101" t="s">
        <v>29</v>
      </c>
      <c r="M5101" t="s">
        <v>7747</v>
      </c>
      <c r="N5101">
        <v>6</v>
      </c>
      <c r="P5101">
        <v>1</v>
      </c>
    </row>
    <row r="5102" spans="12:16" x14ac:dyDescent="0.35">
      <c r="L5102" t="s">
        <v>29</v>
      </c>
      <c r="M5102" t="s">
        <v>7747</v>
      </c>
      <c r="N5102">
        <v>6</v>
      </c>
      <c r="P5102">
        <v>1</v>
      </c>
    </row>
    <row r="5103" spans="12:16" x14ac:dyDescent="0.35">
      <c r="L5103" t="s">
        <v>29</v>
      </c>
      <c r="M5103" t="s">
        <v>7747</v>
      </c>
      <c r="N5103">
        <v>6</v>
      </c>
      <c r="P5103">
        <v>1</v>
      </c>
    </row>
    <row r="5104" spans="12:16" x14ac:dyDescent="0.35">
      <c r="L5104" t="s">
        <v>29</v>
      </c>
      <c r="M5104" t="s">
        <v>7747</v>
      </c>
      <c r="N5104">
        <v>6</v>
      </c>
      <c r="P5104">
        <v>1</v>
      </c>
    </row>
    <row r="5105" spans="12:16" x14ac:dyDescent="0.35">
      <c r="L5105" t="s">
        <v>29</v>
      </c>
      <c r="M5105" t="s">
        <v>7747</v>
      </c>
      <c r="N5105">
        <v>6</v>
      </c>
      <c r="P5105">
        <v>1</v>
      </c>
    </row>
    <row r="5106" spans="12:16" x14ac:dyDescent="0.35">
      <c r="L5106" t="s">
        <v>29</v>
      </c>
      <c r="M5106" t="s">
        <v>7747</v>
      </c>
      <c r="N5106">
        <v>6</v>
      </c>
      <c r="P5106">
        <v>1</v>
      </c>
    </row>
    <row r="5107" spans="12:16" x14ac:dyDescent="0.35">
      <c r="L5107" t="s">
        <v>29</v>
      </c>
      <c r="M5107" t="s">
        <v>7747</v>
      </c>
      <c r="N5107">
        <v>6</v>
      </c>
      <c r="P5107">
        <v>1</v>
      </c>
    </row>
    <row r="5108" spans="12:16" x14ac:dyDescent="0.35">
      <c r="L5108" t="s">
        <v>29</v>
      </c>
      <c r="M5108" t="s">
        <v>7747</v>
      </c>
      <c r="N5108">
        <v>6</v>
      </c>
      <c r="P5108">
        <v>1</v>
      </c>
    </row>
    <row r="5109" spans="12:16" x14ac:dyDescent="0.35">
      <c r="L5109" t="s">
        <v>29</v>
      </c>
      <c r="M5109" t="s">
        <v>7747</v>
      </c>
      <c r="N5109">
        <v>6</v>
      </c>
      <c r="P5109">
        <v>1</v>
      </c>
    </row>
    <row r="5110" spans="12:16" x14ac:dyDescent="0.35">
      <c r="L5110" t="s">
        <v>29</v>
      </c>
      <c r="M5110" t="s">
        <v>7747</v>
      </c>
      <c r="N5110">
        <v>6</v>
      </c>
      <c r="P5110">
        <v>1</v>
      </c>
    </row>
    <row r="5111" spans="12:16" x14ac:dyDescent="0.35">
      <c r="L5111" t="s">
        <v>29</v>
      </c>
      <c r="M5111" t="s">
        <v>7747</v>
      </c>
      <c r="N5111">
        <v>6</v>
      </c>
      <c r="P5111">
        <v>1</v>
      </c>
    </row>
    <row r="5112" spans="12:16" x14ac:dyDescent="0.35">
      <c r="L5112" t="s">
        <v>29</v>
      </c>
      <c r="M5112" t="s">
        <v>7747</v>
      </c>
      <c r="N5112">
        <v>6</v>
      </c>
      <c r="P5112">
        <v>1</v>
      </c>
    </row>
    <row r="5113" spans="12:16" x14ac:dyDescent="0.35">
      <c r="L5113" t="s">
        <v>29</v>
      </c>
      <c r="M5113" t="s">
        <v>7747</v>
      </c>
      <c r="N5113">
        <v>6</v>
      </c>
      <c r="P5113">
        <v>1</v>
      </c>
    </row>
    <row r="5114" spans="12:16" x14ac:dyDescent="0.35">
      <c r="L5114" t="s">
        <v>29</v>
      </c>
      <c r="M5114" t="s">
        <v>7747</v>
      </c>
      <c r="N5114">
        <v>6</v>
      </c>
      <c r="P5114">
        <v>1</v>
      </c>
    </row>
    <row r="5115" spans="12:16" x14ac:dyDescent="0.35">
      <c r="L5115" t="s">
        <v>29</v>
      </c>
      <c r="M5115" t="s">
        <v>7747</v>
      </c>
      <c r="N5115">
        <v>6</v>
      </c>
      <c r="P5115">
        <v>1</v>
      </c>
    </row>
    <row r="5116" spans="12:16" x14ac:dyDescent="0.35">
      <c r="L5116" t="s">
        <v>29</v>
      </c>
      <c r="M5116" t="s">
        <v>7747</v>
      </c>
      <c r="N5116">
        <v>6</v>
      </c>
      <c r="P5116">
        <v>1</v>
      </c>
    </row>
    <row r="5117" spans="12:16" x14ac:dyDescent="0.35">
      <c r="L5117" t="s">
        <v>29</v>
      </c>
      <c r="M5117" t="s">
        <v>7747</v>
      </c>
      <c r="N5117">
        <v>6</v>
      </c>
      <c r="P5117">
        <v>1</v>
      </c>
    </row>
    <row r="5118" spans="12:16" x14ac:dyDescent="0.35">
      <c r="L5118" t="s">
        <v>29</v>
      </c>
      <c r="M5118" t="s">
        <v>7747</v>
      </c>
      <c r="N5118">
        <v>6</v>
      </c>
      <c r="P5118">
        <v>1</v>
      </c>
    </row>
    <row r="5119" spans="12:16" x14ac:dyDescent="0.35">
      <c r="L5119" t="s">
        <v>29</v>
      </c>
      <c r="M5119" t="s">
        <v>7747</v>
      </c>
      <c r="N5119">
        <v>6</v>
      </c>
      <c r="P5119">
        <v>1</v>
      </c>
    </row>
    <row r="5120" spans="12:16" x14ac:dyDescent="0.35">
      <c r="L5120" t="s">
        <v>29</v>
      </c>
      <c r="M5120" t="s">
        <v>7747</v>
      </c>
      <c r="N5120">
        <v>6</v>
      </c>
      <c r="P5120">
        <v>1</v>
      </c>
    </row>
    <row r="5121" spans="12:16" x14ac:dyDescent="0.35">
      <c r="L5121" t="s">
        <v>29</v>
      </c>
      <c r="M5121" t="s">
        <v>7747</v>
      </c>
      <c r="N5121">
        <v>6</v>
      </c>
      <c r="P5121">
        <v>1</v>
      </c>
    </row>
    <row r="5122" spans="12:16" x14ac:dyDescent="0.35">
      <c r="L5122" t="s">
        <v>29</v>
      </c>
      <c r="M5122" t="s">
        <v>7747</v>
      </c>
      <c r="N5122">
        <v>6</v>
      </c>
      <c r="P5122">
        <v>1</v>
      </c>
    </row>
    <row r="5123" spans="12:16" x14ac:dyDescent="0.35">
      <c r="L5123" t="s">
        <v>29</v>
      </c>
      <c r="M5123" t="s">
        <v>7747</v>
      </c>
      <c r="N5123">
        <v>6</v>
      </c>
      <c r="P5123">
        <v>1</v>
      </c>
    </row>
    <row r="5124" spans="12:16" x14ac:dyDescent="0.35">
      <c r="L5124" t="s">
        <v>29</v>
      </c>
      <c r="M5124" t="s">
        <v>7747</v>
      </c>
      <c r="N5124">
        <v>6</v>
      </c>
      <c r="P5124">
        <v>1</v>
      </c>
    </row>
    <row r="5125" spans="12:16" x14ac:dyDescent="0.35">
      <c r="L5125" t="s">
        <v>29</v>
      </c>
      <c r="M5125" t="s">
        <v>7747</v>
      </c>
      <c r="N5125">
        <v>6</v>
      </c>
      <c r="P5125">
        <v>1</v>
      </c>
    </row>
    <row r="5126" spans="12:16" x14ac:dyDescent="0.35">
      <c r="L5126" t="s">
        <v>29</v>
      </c>
      <c r="M5126" t="s">
        <v>7747</v>
      </c>
      <c r="N5126">
        <v>6</v>
      </c>
      <c r="P5126">
        <v>1</v>
      </c>
    </row>
    <row r="5127" spans="12:16" x14ac:dyDescent="0.35">
      <c r="L5127" t="s">
        <v>29</v>
      </c>
      <c r="M5127" t="s">
        <v>7747</v>
      </c>
      <c r="N5127">
        <v>6</v>
      </c>
      <c r="P5127">
        <v>1</v>
      </c>
    </row>
    <row r="5128" spans="12:16" x14ac:dyDescent="0.35">
      <c r="L5128" t="s">
        <v>29</v>
      </c>
      <c r="M5128" t="s">
        <v>7747</v>
      </c>
      <c r="N5128">
        <v>6</v>
      </c>
      <c r="P5128">
        <v>1</v>
      </c>
    </row>
    <row r="5129" spans="12:16" x14ac:dyDescent="0.35">
      <c r="L5129" t="s">
        <v>29</v>
      </c>
      <c r="M5129" t="s">
        <v>7747</v>
      </c>
      <c r="N5129">
        <v>6</v>
      </c>
      <c r="P5129">
        <v>1</v>
      </c>
    </row>
    <row r="5130" spans="12:16" x14ac:dyDescent="0.35">
      <c r="L5130" t="s">
        <v>29</v>
      </c>
      <c r="M5130" t="s">
        <v>7747</v>
      </c>
      <c r="N5130">
        <v>6</v>
      </c>
      <c r="P5130">
        <v>1</v>
      </c>
    </row>
    <row r="5131" spans="12:16" x14ac:dyDescent="0.35">
      <c r="L5131" t="s">
        <v>29</v>
      </c>
      <c r="M5131" t="s">
        <v>7747</v>
      </c>
      <c r="N5131">
        <v>6</v>
      </c>
      <c r="P5131">
        <v>1</v>
      </c>
    </row>
    <row r="5132" spans="12:16" x14ac:dyDescent="0.35">
      <c r="L5132" t="s">
        <v>29</v>
      </c>
      <c r="M5132" t="s">
        <v>7747</v>
      </c>
      <c r="N5132">
        <v>6</v>
      </c>
      <c r="P5132">
        <v>1</v>
      </c>
    </row>
    <row r="5133" spans="12:16" x14ac:dyDescent="0.35">
      <c r="L5133" t="s">
        <v>29</v>
      </c>
      <c r="M5133" t="s">
        <v>7747</v>
      </c>
      <c r="N5133">
        <v>6</v>
      </c>
      <c r="P5133">
        <v>1</v>
      </c>
    </row>
    <row r="5134" spans="12:16" x14ac:dyDescent="0.35">
      <c r="L5134" t="s">
        <v>29</v>
      </c>
      <c r="M5134" t="s">
        <v>7747</v>
      </c>
      <c r="N5134">
        <v>6</v>
      </c>
      <c r="P5134">
        <v>1</v>
      </c>
    </row>
    <row r="5135" spans="12:16" x14ac:dyDescent="0.35">
      <c r="L5135" t="s">
        <v>29</v>
      </c>
      <c r="M5135" t="s">
        <v>7747</v>
      </c>
      <c r="N5135">
        <v>6</v>
      </c>
      <c r="P5135">
        <v>1</v>
      </c>
    </row>
    <row r="5136" spans="12:16" x14ac:dyDescent="0.35">
      <c r="L5136" t="s">
        <v>29</v>
      </c>
      <c r="M5136" t="s">
        <v>7747</v>
      </c>
      <c r="N5136">
        <v>6</v>
      </c>
      <c r="P5136">
        <v>1</v>
      </c>
    </row>
    <row r="5137" spans="12:16" x14ac:dyDescent="0.35">
      <c r="L5137" t="s">
        <v>29</v>
      </c>
      <c r="M5137" t="s">
        <v>7747</v>
      </c>
      <c r="N5137">
        <v>6</v>
      </c>
      <c r="P5137">
        <v>1</v>
      </c>
    </row>
    <row r="5138" spans="12:16" x14ac:dyDescent="0.35">
      <c r="L5138" t="s">
        <v>29</v>
      </c>
      <c r="M5138" t="s">
        <v>7747</v>
      </c>
      <c r="N5138">
        <v>6</v>
      </c>
      <c r="P5138">
        <v>1</v>
      </c>
    </row>
    <row r="5139" spans="12:16" x14ac:dyDescent="0.35">
      <c r="L5139" t="s">
        <v>29</v>
      </c>
      <c r="M5139" t="s">
        <v>7747</v>
      </c>
      <c r="N5139">
        <v>6</v>
      </c>
      <c r="P5139">
        <v>1</v>
      </c>
    </row>
    <row r="5140" spans="12:16" x14ac:dyDescent="0.35">
      <c r="L5140" t="s">
        <v>29</v>
      </c>
      <c r="M5140" t="s">
        <v>7747</v>
      </c>
      <c r="N5140">
        <v>6</v>
      </c>
      <c r="P5140">
        <v>1</v>
      </c>
    </row>
    <row r="5141" spans="12:16" x14ac:dyDescent="0.35">
      <c r="L5141" t="s">
        <v>29</v>
      </c>
      <c r="M5141" t="s">
        <v>7747</v>
      </c>
      <c r="N5141">
        <v>6</v>
      </c>
      <c r="P5141">
        <v>1</v>
      </c>
    </row>
    <row r="5142" spans="12:16" x14ac:dyDescent="0.35">
      <c r="L5142" t="s">
        <v>29</v>
      </c>
      <c r="M5142" t="s">
        <v>7747</v>
      </c>
      <c r="N5142">
        <v>6</v>
      </c>
      <c r="P5142">
        <v>1</v>
      </c>
    </row>
    <row r="5143" spans="12:16" x14ac:dyDescent="0.35">
      <c r="L5143" t="s">
        <v>29</v>
      </c>
      <c r="M5143" t="s">
        <v>7747</v>
      </c>
      <c r="N5143">
        <v>6</v>
      </c>
      <c r="P5143">
        <v>1</v>
      </c>
    </row>
    <row r="5144" spans="12:16" x14ac:dyDescent="0.35">
      <c r="L5144" t="s">
        <v>29</v>
      </c>
      <c r="M5144" t="s">
        <v>7747</v>
      </c>
      <c r="N5144">
        <v>6</v>
      </c>
      <c r="P5144">
        <v>1</v>
      </c>
    </row>
    <row r="5145" spans="12:16" x14ac:dyDescent="0.35">
      <c r="L5145" t="s">
        <v>29</v>
      </c>
      <c r="M5145" t="s">
        <v>7747</v>
      </c>
      <c r="N5145">
        <v>6</v>
      </c>
      <c r="P5145">
        <v>1</v>
      </c>
    </row>
    <row r="5146" spans="12:16" x14ac:dyDescent="0.35">
      <c r="L5146" t="s">
        <v>29</v>
      </c>
      <c r="M5146" t="s">
        <v>7747</v>
      </c>
      <c r="N5146">
        <v>6</v>
      </c>
      <c r="P5146">
        <v>1</v>
      </c>
    </row>
    <row r="5147" spans="12:16" x14ac:dyDescent="0.35">
      <c r="L5147" t="s">
        <v>29</v>
      </c>
      <c r="M5147" t="s">
        <v>7747</v>
      </c>
      <c r="N5147">
        <v>6</v>
      </c>
      <c r="P5147">
        <v>1</v>
      </c>
    </row>
    <row r="5148" spans="12:16" x14ac:dyDescent="0.35">
      <c r="L5148" t="s">
        <v>29</v>
      </c>
      <c r="M5148" t="s">
        <v>7747</v>
      </c>
      <c r="N5148">
        <v>6</v>
      </c>
      <c r="P5148">
        <v>1</v>
      </c>
    </row>
    <row r="5149" spans="12:16" x14ac:dyDescent="0.35">
      <c r="L5149" t="s">
        <v>29</v>
      </c>
      <c r="M5149" t="s">
        <v>7747</v>
      </c>
      <c r="N5149">
        <v>6</v>
      </c>
      <c r="P5149">
        <v>1</v>
      </c>
    </row>
    <row r="5150" spans="12:16" x14ac:dyDescent="0.35">
      <c r="L5150" t="s">
        <v>29</v>
      </c>
      <c r="M5150" t="s">
        <v>7747</v>
      </c>
      <c r="N5150">
        <v>6</v>
      </c>
      <c r="P5150">
        <v>1</v>
      </c>
    </row>
    <row r="5151" spans="12:16" x14ac:dyDescent="0.35">
      <c r="L5151" t="s">
        <v>29</v>
      </c>
      <c r="M5151" t="s">
        <v>7747</v>
      </c>
      <c r="N5151">
        <v>6</v>
      </c>
      <c r="P5151">
        <v>1</v>
      </c>
    </row>
    <row r="5152" spans="12:16" x14ac:dyDescent="0.35">
      <c r="L5152" t="s">
        <v>29</v>
      </c>
      <c r="M5152" t="s">
        <v>7747</v>
      </c>
      <c r="N5152">
        <v>6</v>
      </c>
      <c r="P5152">
        <v>1</v>
      </c>
    </row>
    <row r="5153" spans="12:16" x14ac:dyDescent="0.35">
      <c r="L5153" t="s">
        <v>29</v>
      </c>
      <c r="M5153" t="s">
        <v>7747</v>
      </c>
      <c r="N5153">
        <v>6</v>
      </c>
      <c r="P5153">
        <v>1</v>
      </c>
    </row>
    <row r="5154" spans="12:16" x14ac:dyDescent="0.35">
      <c r="L5154" t="s">
        <v>29</v>
      </c>
      <c r="M5154" t="s">
        <v>7747</v>
      </c>
      <c r="N5154">
        <v>6</v>
      </c>
      <c r="P5154">
        <v>1</v>
      </c>
    </row>
    <row r="5155" spans="12:16" x14ac:dyDescent="0.35">
      <c r="L5155" t="s">
        <v>29</v>
      </c>
      <c r="M5155" t="s">
        <v>7747</v>
      </c>
      <c r="N5155">
        <v>6</v>
      </c>
      <c r="P5155">
        <v>1</v>
      </c>
    </row>
    <row r="5156" spans="12:16" x14ac:dyDescent="0.35">
      <c r="L5156" t="s">
        <v>29</v>
      </c>
      <c r="M5156" t="s">
        <v>7747</v>
      </c>
      <c r="N5156">
        <v>6</v>
      </c>
      <c r="P5156">
        <v>1</v>
      </c>
    </row>
    <row r="5157" spans="12:16" x14ac:dyDescent="0.35">
      <c r="L5157" t="s">
        <v>29</v>
      </c>
      <c r="M5157" t="s">
        <v>7747</v>
      </c>
      <c r="N5157">
        <v>6</v>
      </c>
      <c r="P5157">
        <v>1</v>
      </c>
    </row>
    <row r="5158" spans="12:16" x14ac:dyDescent="0.35">
      <c r="L5158" t="s">
        <v>29</v>
      </c>
      <c r="M5158" t="s">
        <v>7747</v>
      </c>
      <c r="N5158">
        <v>6</v>
      </c>
      <c r="P5158">
        <v>1</v>
      </c>
    </row>
    <row r="5159" spans="12:16" x14ac:dyDescent="0.35">
      <c r="L5159" t="s">
        <v>29</v>
      </c>
      <c r="M5159" t="s">
        <v>7747</v>
      </c>
      <c r="N5159">
        <v>6</v>
      </c>
      <c r="P5159">
        <v>1</v>
      </c>
    </row>
    <row r="5160" spans="12:16" x14ac:dyDescent="0.35">
      <c r="L5160" t="s">
        <v>29</v>
      </c>
      <c r="M5160" t="s">
        <v>7747</v>
      </c>
      <c r="N5160">
        <v>6</v>
      </c>
      <c r="P5160">
        <v>1</v>
      </c>
    </row>
    <row r="5161" spans="12:16" x14ac:dyDescent="0.35">
      <c r="L5161" t="s">
        <v>29</v>
      </c>
      <c r="M5161" t="s">
        <v>7747</v>
      </c>
      <c r="N5161">
        <v>6</v>
      </c>
      <c r="P5161">
        <v>1</v>
      </c>
    </row>
    <row r="5162" spans="12:16" x14ac:dyDescent="0.35">
      <c r="L5162" t="s">
        <v>29</v>
      </c>
      <c r="M5162" t="s">
        <v>7747</v>
      </c>
      <c r="N5162">
        <v>6</v>
      </c>
      <c r="P5162">
        <v>1</v>
      </c>
    </row>
    <row r="5163" spans="12:16" x14ac:dyDescent="0.35">
      <c r="L5163" t="s">
        <v>29</v>
      </c>
      <c r="M5163" t="s">
        <v>7747</v>
      </c>
      <c r="N5163">
        <v>6</v>
      </c>
      <c r="P5163">
        <v>1</v>
      </c>
    </row>
    <row r="5164" spans="12:16" x14ac:dyDescent="0.35">
      <c r="L5164" t="s">
        <v>29</v>
      </c>
      <c r="M5164" t="s">
        <v>7747</v>
      </c>
      <c r="N5164">
        <v>6</v>
      </c>
      <c r="P5164">
        <v>1</v>
      </c>
    </row>
    <row r="5165" spans="12:16" x14ac:dyDescent="0.35">
      <c r="L5165" t="s">
        <v>29</v>
      </c>
      <c r="M5165" t="s">
        <v>7747</v>
      </c>
      <c r="N5165">
        <v>6</v>
      </c>
      <c r="P5165">
        <v>1</v>
      </c>
    </row>
    <row r="5166" spans="12:16" x14ac:dyDescent="0.35">
      <c r="L5166" t="s">
        <v>29</v>
      </c>
      <c r="M5166" t="s">
        <v>7747</v>
      </c>
      <c r="N5166">
        <v>6</v>
      </c>
      <c r="P5166">
        <v>1</v>
      </c>
    </row>
    <row r="5167" spans="12:16" x14ac:dyDescent="0.35">
      <c r="L5167" t="s">
        <v>29</v>
      </c>
      <c r="M5167" t="s">
        <v>7747</v>
      </c>
      <c r="N5167">
        <v>6</v>
      </c>
      <c r="P5167">
        <v>1</v>
      </c>
    </row>
    <row r="5168" spans="12:16" x14ac:dyDescent="0.35">
      <c r="L5168" t="s">
        <v>29</v>
      </c>
      <c r="M5168" t="s">
        <v>7747</v>
      </c>
      <c r="N5168">
        <v>6</v>
      </c>
      <c r="P5168">
        <v>1</v>
      </c>
    </row>
    <row r="5169" spans="12:16" x14ac:dyDescent="0.35">
      <c r="L5169" t="s">
        <v>29</v>
      </c>
      <c r="M5169" t="s">
        <v>7747</v>
      </c>
      <c r="N5169">
        <v>6</v>
      </c>
      <c r="P5169">
        <v>1</v>
      </c>
    </row>
    <row r="5170" spans="12:16" x14ac:dyDescent="0.35">
      <c r="L5170" t="s">
        <v>29</v>
      </c>
      <c r="M5170" t="s">
        <v>7747</v>
      </c>
      <c r="N5170">
        <v>6</v>
      </c>
      <c r="P5170">
        <v>1</v>
      </c>
    </row>
    <row r="5171" spans="12:16" x14ac:dyDescent="0.35">
      <c r="L5171" t="s">
        <v>29</v>
      </c>
      <c r="M5171" t="s">
        <v>7747</v>
      </c>
      <c r="N5171">
        <v>6</v>
      </c>
      <c r="P5171">
        <v>1</v>
      </c>
    </row>
    <row r="5172" spans="12:16" x14ac:dyDescent="0.35">
      <c r="L5172" t="s">
        <v>29</v>
      </c>
      <c r="M5172" t="s">
        <v>7747</v>
      </c>
      <c r="N5172">
        <v>6</v>
      </c>
      <c r="P5172">
        <v>1</v>
      </c>
    </row>
    <row r="5173" spans="12:16" x14ac:dyDescent="0.35">
      <c r="L5173" t="s">
        <v>29</v>
      </c>
      <c r="M5173" t="s">
        <v>7747</v>
      </c>
      <c r="N5173">
        <v>6</v>
      </c>
      <c r="P5173">
        <v>1</v>
      </c>
    </row>
    <row r="5174" spans="12:16" x14ac:dyDescent="0.35">
      <c r="L5174" t="s">
        <v>29</v>
      </c>
      <c r="M5174" t="s">
        <v>7747</v>
      </c>
      <c r="N5174">
        <v>6</v>
      </c>
      <c r="P5174">
        <v>1</v>
      </c>
    </row>
    <row r="5175" spans="12:16" x14ac:dyDescent="0.35">
      <c r="L5175" t="s">
        <v>29</v>
      </c>
      <c r="M5175" t="s">
        <v>7747</v>
      </c>
      <c r="N5175">
        <v>6</v>
      </c>
      <c r="P5175">
        <v>1</v>
      </c>
    </row>
    <row r="5176" spans="12:16" x14ac:dyDescent="0.35">
      <c r="L5176" t="s">
        <v>29</v>
      </c>
      <c r="M5176" t="s">
        <v>7747</v>
      </c>
      <c r="N5176">
        <v>6</v>
      </c>
      <c r="P5176">
        <v>1</v>
      </c>
    </row>
    <row r="5177" spans="12:16" x14ac:dyDescent="0.35">
      <c r="L5177" t="s">
        <v>29</v>
      </c>
      <c r="M5177" t="s">
        <v>7747</v>
      </c>
      <c r="N5177">
        <v>6</v>
      </c>
      <c r="P5177">
        <v>1</v>
      </c>
    </row>
    <row r="5178" spans="12:16" x14ac:dyDescent="0.35">
      <c r="L5178" t="s">
        <v>28</v>
      </c>
      <c r="M5178" t="s">
        <v>7747</v>
      </c>
      <c r="N5178">
        <v>6</v>
      </c>
      <c r="P5178">
        <v>1</v>
      </c>
    </row>
    <row r="5179" spans="12:16" x14ac:dyDescent="0.35">
      <c r="L5179" t="s">
        <v>28</v>
      </c>
      <c r="M5179" t="s">
        <v>7747</v>
      </c>
      <c r="N5179">
        <v>6</v>
      </c>
      <c r="P5179">
        <v>1</v>
      </c>
    </row>
    <row r="5180" spans="12:16" x14ac:dyDescent="0.35">
      <c r="L5180" t="s">
        <v>28</v>
      </c>
      <c r="M5180" t="s">
        <v>7747</v>
      </c>
      <c r="N5180">
        <v>6</v>
      </c>
      <c r="P5180">
        <v>1</v>
      </c>
    </row>
    <row r="5181" spans="12:16" x14ac:dyDescent="0.35">
      <c r="L5181" t="s">
        <v>28</v>
      </c>
      <c r="M5181" t="s">
        <v>7747</v>
      </c>
      <c r="N5181">
        <v>6</v>
      </c>
      <c r="P5181">
        <v>1</v>
      </c>
    </row>
    <row r="5182" spans="12:16" x14ac:dyDescent="0.35">
      <c r="L5182" t="s">
        <v>28</v>
      </c>
      <c r="M5182" t="s">
        <v>7747</v>
      </c>
      <c r="N5182">
        <v>6</v>
      </c>
      <c r="P5182">
        <v>1</v>
      </c>
    </row>
    <row r="5183" spans="12:16" x14ac:dyDescent="0.35">
      <c r="L5183" t="s">
        <v>28</v>
      </c>
      <c r="M5183" t="s">
        <v>7747</v>
      </c>
      <c r="N5183">
        <v>6</v>
      </c>
      <c r="P5183">
        <v>1</v>
      </c>
    </row>
    <row r="5184" spans="12:16" x14ac:dyDescent="0.35">
      <c r="L5184" t="s">
        <v>28</v>
      </c>
      <c r="M5184" t="s">
        <v>7747</v>
      </c>
      <c r="N5184">
        <v>6</v>
      </c>
      <c r="P5184">
        <v>1</v>
      </c>
    </row>
    <row r="5185" spans="12:16" x14ac:dyDescent="0.35">
      <c r="L5185" t="s">
        <v>28</v>
      </c>
      <c r="M5185" t="s">
        <v>7747</v>
      </c>
      <c r="N5185">
        <v>6</v>
      </c>
      <c r="P5185">
        <v>1</v>
      </c>
    </row>
    <row r="5186" spans="12:16" x14ac:dyDescent="0.35">
      <c r="L5186" t="s">
        <v>28</v>
      </c>
      <c r="M5186" t="s">
        <v>7747</v>
      </c>
      <c r="N5186">
        <v>6</v>
      </c>
      <c r="P5186">
        <v>1</v>
      </c>
    </row>
    <row r="5187" spans="12:16" x14ac:dyDescent="0.35">
      <c r="L5187" t="s">
        <v>28</v>
      </c>
      <c r="M5187" t="s">
        <v>7747</v>
      </c>
      <c r="N5187">
        <v>6</v>
      </c>
      <c r="P5187">
        <v>1</v>
      </c>
    </row>
    <row r="5188" spans="12:16" x14ac:dyDescent="0.35">
      <c r="L5188" t="s">
        <v>28</v>
      </c>
      <c r="M5188" t="s">
        <v>7747</v>
      </c>
      <c r="N5188">
        <v>6</v>
      </c>
      <c r="P5188">
        <v>1</v>
      </c>
    </row>
    <row r="5189" spans="12:16" x14ac:dyDescent="0.35">
      <c r="L5189" t="s">
        <v>28</v>
      </c>
      <c r="M5189" t="s">
        <v>7747</v>
      </c>
      <c r="N5189">
        <v>6</v>
      </c>
      <c r="P5189">
        <v>1</v>
      </c>
    </row>
    <row r="5190" spans="12:16" x14ac:dyDescent="0.35">
      <c r="L5190" t="s">
        <v>28</v>
      </c>
      <c r="M5190" t="s">
        <v>7747</v>
      </c>
      <c r="N5190">
        <v>6</v>
      </c>
      <c r="P5190">
        <v>1</v>
      </c>
    </row>
    <row r="5191" spans="12:16" x14ac:dyDescent="0.35">
      <c r="L5191" t="s">
        <v>28</v>
      </c>
      <c r="M5191" t="s">
        <v>7747</v>
      </c>
      <c r="N5191">
        <v>6</v>
      </c>
      <c r="P5191">
        <v>1</v>
      </c>
    </row>
    <row r="5192" spans="12:16" x14ac:dyDescent="0.35">
      <c r="L5192" t="s">
        <v>28</v>
      </c>
      <c r="M5192" t="s">
        <v>7747</v>
      </c>
      <c r="N5192">
        <v>6</v>
      </c>
      <c r="P5192">
        <v>1</v>
      </c>
    </row>
    <row r="5193" spans="12:16" x14ac:dyDescent="0.35">
      <c r="L5193" t="s">
        <v>28</v>
      </c>
      <c r="M5193" t="s">
        <v>7747</v>
      </c>
      <c r="N5193">
        <v>6</v>
      </c>
      <c r="P5193">
        <v>1</v>
      </c>
    </row>
    <row r="5194" spans="12:16" x14ac:dyDescent="0.35">
      <c r="L5194" t="s">
        <v>28</v>
      </c>
      <c r="M5194" t="s">
        <v>7747</v>
      </c>
      <c r="N5194">
        <v>6</v>
      </c>
      <c r="P5194">
        <v>1</v>
      </c>
    </row>
    <row r="5195" spans="12:16" x14ac:dyDescent="0.35">
      <c r="L5195" t="s">
        <v>28</v>
      </c>
      <c r="M5195" t="s">
        <v>7747</v>
      </c>
      <c r="N5195">
        <v>6</v>
      </c>
      <c r="P5195">
        <v>1</v>
      </c>
    </row>
    <row r="5196" spans="12:16" x14ac:dyDescent="0.35">
      <c r="L5196" t="s">
        <v>28</v>
      </c>
      <c r="M5196" t="s">
        <v>7747</v>
      </c>
      <c r="N5196">
        <v>6</v>
      </c>
      <c r="P5196">
        <v>1</v>
      </c>
    </row>
    <row r="5197" spans="12:16" x14ac:dyDescent="0.35">
      <c r="L5197" t="s">
        <v>28</v>
      </c>
      <c r="M5197" t="s">
        <v>7747</v>
      </c>
      <c r="N5197">
        <v>6</v>
      </c>
      <c r="P5197">
        <v>1</v>
      </c>
    </row>
    <row r="5198" spans="12:16" x14ac:dyDescent="0.35">
      <c r="L5198" t="s">
        <v>28</v>
      </c>
      <c r="M5198" t="s">
        <v>7747</v>
      </c>
      <c r="N5198">
        <v>6</v>
      </c>
      <c r="P5198">
        <v>1</v>
      </c>
    </row>
    <row r="5199" spans="12:16" x14ac:dyDescent="0.35">
      <c r="L5199" t="s">
        <v>28</v>
      </c>
      <c r="M5199" t="s">
        <v>7747</v>
      </c>
      <c r="N5199">
        <v>6</v>
      </c>
      <c r="P5199">
        <v>1</v>
      </c>
    </row>
    <row r="5200" spans="12:16" x14ac:dyDescent="0.35">
      <c r="L5200" t="s">
        <v>28</v>
      </c>
      <c r="M5200" t="s">
        <v>7747</v>
      </c>
      <c r="N5200">
        <v>6</v>
      </c>
      <c r="P5200">
        <v>1</v>
      </c>
    </row>
    <row r="5201" spans="12:16" x14ac:dyDescent="0.35">
      <c r="L5201" t="s">
        <v>28</v>
      </c>
      <c r="M5201" t="s">
        <v>7747</v>
      </c>
      <c r="N5201">
        <v>6</v>
      </c>
      <c r="P5201">
        <v>1</v>
      </c>
    </row>
    <row r="5202" spans="12:16" x14ac:dyDescent="0.35">
      <c r="L5202" t="s">
        <v>28</v>
      </c>
      <c r="M5202" t="s">
        <v>7747</v>
      </c>
      <c r="N5202">
        <v>6</v>
      </c>
      <c r="P5202">
        <v>1</v>
      </c>
    </row>
    <row r="5203" spans="12:16" x14ac:dyDescent="0.35">
      <c r="L5203" t="s">
        <v>28</v>
      </c>
      <c r="M5203" t="s">
        <v>7747</v>
      </c>
      <c r="N5203">
        <v>6</v>
      </c>
      <c r="P5203">
        <v>1</v>
      </c>
    </row>
    <row r="5204" spans="12:16" x14ac:dyDescent="0.35">
      <c r="L5204" t="s">
        <v>28</v>
      </c>
      <c r="M5204" t="s">
        <v>7747</v>
      </c>
      <c r="N5204">
        <v>6</v>
      </c>
      <c r="P5204">
        <v>1</v>
      </c>
    </row>
    <row r="5205" spans="12:16" x14ac:dyDescent="0.35">
      <c r="L5205" t="s">
        <v>28</v>
      </c>
      <c r="M5205" t="s">
        <v>7747</v>
      </c>
      <c r="N5205">
        <v>6</v>
      </c>
      <c r="P5205">
        <v>1</v>
      </c>
    </row>
    <row r="5206" spans="12:16" x14ac:dyDescent="0.35">
      <c r="L5206" t="s">
        <v>28</v>
      </c>
      <c r="M5206" t="s">
        <v>7747</v>
      </c>
      <c r="N5206">
        <v>6</v>
      </c>
      <c r="P5206">
        <v>1</v>
      </c>
    </row>
    <row r="5207" spans="12:16" x14ac:dyDescent="0.35">
      <c r="L5207" t="s">
        <v>28</v>
      </c>
      <c r="M5207" t="s">
        <v>7747</v>
      </c>
      <c r="N5207">
        <v>6</v>
      </c>
      <c r="P5207">
        <v>1</v>
      </c>
    </row>
    <row r="5208" spans="12:16" x14ac:dyDescent="0.35">
      <c r="L5208" t="s">
        <v>28</v>
      </c>
      <c r="M5208" t="s">
        <v>7747</v>
      </c>
      <c r="N5208">
        <v>6</v>
      </c>
      <c r="P5208">
        <v>1</v>
      </c>
    </row>
    <row r="5209" spans="12:16" x14ac:dyDescent="0.35">
      <c r="L5209" t="s">
        <v>28</v>
      </c>
      <c r="M5209" t="s">
        <v>7747</v>
      </c>
      <c r="N5209">
        <v>6</v>
      </c>
      <c r="P5209">
        <v>1</v>
      </c>
    </row>
    <row r="5210" spans="12:16" x14ac:dyDescent="0.35">
      <c r="L5210" t="s">
        <v>28</v>
      </c>
      <c r="M5210" t="s">
        <v>7747</v>
      </c>
      <c r="N5210">
        <v>6</v>
      </c>
      <c r="P5210">
        <v>1</v>
      </c>
    </row>
    <row r="5211" spans="12:16" x14ac:dyDescent="0.35">
      <c r="L5211" t="s">
        <v>28</v>
      </c>
      <c r="M5211" t="s">
        <v>7747</v>
      </c>
      <c r="N5211">
        <v>6</v>
      </c>
      <c r="P5211">
        <v>1</v>
      </c>
    </row>
    <row r="5212" spans="12:16" x14ac:dyDescent="0.35">
      <c r="L5212" t="s">
        <v>28</v>
      </c>
      <c r="M5212" t="s">
        <v>7747</v>
      </c>
      <c r="N5212">
        <v>6</v>
      </c>
      <c r="P5212">
        <v>1</v>
      </c>
    </row>
    <row r="5213" spans="12:16" x14ac:dyDescent="0.35">
      <c r="L5213" t="s">
        <v>28</v>
      </c>
      <c r="M5213" t="s">
        <v>7747</v>
      </c>
      <c r="N5213">
        <v>6</v>
      </c>
      <c r="P5213">
        <v>1</v>
      </c>
    </row>
    <row r="5214" spans="12:16" x14ac:dyDescent="0.35">
      <c r="L5214" t="s">
        <v>28</v>
      </c>
      <c r="M5214" t="s">
        <v>7747</v>
      </c>
      <c r="N5214">
        <v>6</v>
      </c>
      <c r="P5214">
        <v>1</v>
      </c>
    </row>
    <row r="5215" spans="12:16" x14ac:dyDescent="0.35">
      <c r="L5215" t="s">
        <v>28</v>
      </c>
      <c r="M5215" t="s">
        <v>7747</v>
      </c>
      <c r="N5215">
        <v>6</v>
      </c>
      <c r="P5215">
        <v>1</v>
      </c>
    </row>
    <row r="5216" spans="12:16" x14ac:dyDescent="0.35">
      <c r="L5216" t="s">
        <v>28</v>
      </c>
      <c r="M5216" t="s">
        <v>7747</v>
      </c>
      <c r="N5216">
        <v>6</v>
      </c>
      <c r="P5216">
        <v>1</v>
      </c>
    </row>
    <row r="5217" spans="12:16" x14ac:dyDescent="0.35">
      <c r="L5217" t="s">
        <v>28</v>
      </c>
      <c r="M5217" t="s">
        <v>7747</v>
      </c>
      <c r="N5217">
        <v>6</v>
      </c>
      <c r="P5217">
        <v>1</v>
      </c>
    </row>
    <row r="5218" spans="12:16" x14ac:dyDescent="0.35">
      <c r="L5218" t="s">
        <v>28</v>
      </c>
      <c r="M5218" t="s">
        <v>7747</v>
      </c>
      <c r="N5218">
        <v>6</v>
      </c>
      <c r="P5218">
        <v>1</v>
      </c>
    </row>
    <row r="5219" spans="12:16" x14ac:dyDescent="0.35">
      <c r="L5219" t="s">
        <v>28</v>
      </c>
      <c r="M5219" t="s">
        <v>7747</v>
      </c>
      <c r="N5219">
        <v>6</v>
      </c>
      <c r="P5219">
        <v>1</v>
      </c>
    </row>
    <row r="5220" spans="12:16" x14ac:dyDescent="0.35">
      <c r="L5220" t="s">
        <v>28</v>
      </c>
      <c r="M5220" t="s">
        <v>7747</v>
      </c>
      <c r="N5220">
        <v>6</v>
      </c>
      <c r="P5220">
        <v>1</v>
      </c>
    </row>
    <row r="5221" spans="12:16" x14ac:dyDescent="0.35">
      <c r="L5221" t="s">
        <v>28</v>
      </c>
      <c r="M5221" t="s">
        <v>7747</v>
      </c>
      <c r="N5221">
        <v>6</v>
      </c>
      <c r="P5221">
        <v>1</v>
      </c>
    </row>
    <row r="5222" spans="12:16" x14ac:dyDescent="0.35">
      <c r="L5222" t="s">
        <v>28</v>
      </c>
      <c r="M5222" t="s">
        <v>7747</v>
      </c>
      <c r="N5222">
        <v>6</v>
      </c>
      <c r="P5222">
        <v>1</v>
      </c>
    </row>
    <row r="5223" spans="12:16" x14ac:dyDescent="0.35">
      <c r="L5223" t="s">
        <v>28</v>
      </c>
      <c r="M5223" t="s">
        <v>7747</v>
      </c>
      <c r="N5223">
        <v>6</v>
      </c>
      <c r="P5223">
        <v>1</v>
      </c>
    </row>
    <row r="5224" spans="12:16" x14ac:dyDescent="0.35">
      <c r="L5224" t="s">
        <v>28</v>
      </c>
      <c r="M5224" t="s">
        <v>7747</v>
      </c>
      <c r="N5224">
        <v>6</v>
      </c>
      <c r="P5224">
        <v>1</v>
      </c>
    </row>
    <row r="5225" spans="12:16" x14ac:dyDescent="0.35">
      <c r="L5225" t="s">
        <v>28</v>
      </c>
      <c r="M5225" t="s">
        <v>7747</v>
      </c>
      <c r="N5225">
        <v>6</v>
      </c>
      <c r="P5225">
        <v>1</v>
      </c>
    </row>
    <row r="5226" spans="12:16" x14ac:dyDescent="0.35">
      <c r="L5226" t="s">
        <v>28</v>
      </c>
      <c r="M5226" t="s">
        <v>7747</v>
      </c>
      <c r="N5226">
        <v>6</v>
      </c>
      <c r="P5226">
        <v>1</v>
      </c>
    </row>
    <row r="5227" spans="12:16" x14ac:dyDescent="0.35">
      <c r="L5227" t="s">
        <v>28</v>
      </c>
      <c r="M5227" t="s">
        <v>7747</v>
      </c>
      <c r="N5227">
        <v>6</v>
      </c>
      <c r="P5227">
        <v>1</v>
      </c>
    </row>
    <row r="5228" spans="12:16" x14ac:dyDescent="0.35">
      <c r="L5228" t="s">
        <v>28</v>
      </c>
      <c r="M5228" t="s">
        <v>7747</v>
      </c>
      <c r="N5228">
        <v>6</v>
      </c>
      <c r="P5228">
        <v>1</v>
      </c>
    </row>
    <row r="5229" spans="12:16" x14ac:dyDescent="0.35">
      <c r="L5229" t="s">
        <v>28</v>
      </c>
      <c r="M5229" t="s">
        <v>7747</v>
      </c>
      <c r="N5229">
        <v>6</v>
      </c>
      <c r="P5229">
        <v>1</v>
      </c>
    </row>
    <row r="5230" spans="12:16" x14ac:dyDescent="0.35">
      <c r="L5230" t="s">
        <v>28</v>
      </c>
      <c r="M5230" t="s">
        <v>7747</v>
      </c>
      <c r="N5230">
        <v>6</v>
      </c>
      <c r="P5230">
        <v>1</v>
      </c>
    </row>
    <row r="5231" spans="12:16" x14ac:dyDescent="0.35">
      <c r="L5231" t="s">
        <v>28</v>
      </c>
      <c r="M5231" t="s">
        <v>7747</v>
      </c>
      <c r="N5231">
        <v>6</v>
      </c>
      <c r="P5231">
        <v>1</v>
      </c>
    </row>
    <row r="5232" spans="12:16" x14ac:dyDescent="0.35">
      <c r="L5232" t="s">
        <v>28</v>
      </c>
      <c r="M5232" t="s">
        <v>7747</v>
      </c>
      <c r="N5232">
        <v>6</v>
      </c>
      <c r="P5232">
        <v>1</v>
      </c>
    </row>
    <row r="5233" spans="12:16" x14ac:dyDescent="0.35">
      <c r="L5233" t="s">
        <v>28</v>
      </c>
      <c r="M5233" t="s">
        <v>7747</v>
      </c>
      <c r="N5233">
        <v>6</v>
      </c>
      <c r="P5233">
        <v>1</v>
      </c>
    </row>
    <row r="5234" spans="12:16" x14ac:dyDescent="0.35">
      <c r="L5234" t="s">
        <v>28</v>
      </c>
      <c r="M5234" t="s">
        <v>7747</v>
      </c>
      <c r="N5234">
        <v>6</v>
      </c>
      <c r="P5234">
        <v>1</v>
      </c>
    </row>
    <row r="5235" spans="12:16" x14ac:dyDescent="0.35">
      <c r="L5235" t="s">
        <v>28</v>
      </c>
      <c r="M5235" t="s">
        <v>7747</v>
      </c>
      <c r="N5235">
        <v>6</v>
      </c>
      <c r="P5235">
        <v>1</v>
      </c>
    </row>
    <row r="5236" spans="12:16" x14ac:dyDescent="0.35">
      <c r="L5236" t="s">
        <v>28</v>
      </c>
      <c r="M5236" t="s">
        <v>7747</v>
      </c>
      <c r="N5236">
        <v>6</v>
      </c>
      <c r="P5236">
        <v>1</v>
      </c>
    </row>
    <row r="5237" spans="12:16" x14ac:dyDescent="0.35">
      <c r="L5237" t="s">
        <v>28</v>
      </c>
      <c r="M5237" t="s">
        <v>7747</v>
      </c>
      <c r="N5237">
        <v>6</v>
      </c>
      <c r="P5237">
        <v>1</v>
      </c>
    </row>
    <row r="5238" spans="12:16" x14ac:dyDescent="0.35">
      <c r="L5238" t="s">
        <v>28</v>
      </c>
      <c r="M5238" t="s">
        <v>7747</v>
      </c>
      <c r="N5238">
        <v>6</v>
      </c>
      <c r="P5238">
        <v>1</v>
      </c>
    </row>
    <row r="5239" spans="12:16" x14ac:dyDescent="0.35">
      <c r="L5239" t="s">
        <v>28</v>
      </c>
      <c r="M5239" t="s">
        <v>7747</v>
      </c>
      <c r="N5239">
        <v>6</v>
      </c>
      <c r="P5239">
        <v>1</v>
      </c>
    </row>
    <row r="5240" spans="12:16" x14ac:dyDescent="0.35">
      <c r="L5240" t="s">
        <v>28</v>
      </c>
      <c r="M5240" t="s">
        <v>7747</v>
      </c>
      <c r="N5240">
        <v>6</v>
      </c>
      <c r="P5240">
        <v>1</v>
      </c>
    </row>
    <row r="5241" spans="12:16" x14ac:dyDescent="0.35">
      <c r="L5241" t="s">
        <v>28</v>
      </c>
      <c r="M5241" t="s">
        <v>7747</v>
      </c>
      <c r="N5241">
        <v>6</v>
      </c>
      <c r="P5241">
        <v>1</v>
      </c>
    </row>
    <row r="5242" spans="12:16" x14ac:dyDescent="0.35">
      <c r="L5242" t="s">
        <v>28</v>
      </c>
      <c r="M5242" t="s">
        <v>7747</v>
      </c>
      <c r="N5242">
        <v>6</v>
      </c>
      <c r="P5242">
        <v>1</v>
      </c>
    </row>
    <row r="5243" spans="12:16" x14ac:dyDescent="0.35">
      <c r="L5243" t="s">
        <v>28</v>
      </c>
      <c r="M5243" t="s">
        <v>7747</v>
      </c>
      <c r="N5243">
        <v>6</v>
      </c>
      <c r="P5243">
        <v>1</v>
      </c>
    </row>
    <row r="5244" spans="12:16" x14ac:dyDescent="0.35">
      <c r="L5244" t="s">
        <v>28</v>
      </c>
      <c r="M5244" t="s">
        <v>7747</v>
      </c>
      <c r="N5244">
        <v>6</v>
      </c>
      <c r="P5244">
        <v>1</v>
      </c>
    </row>
    <row r="5245" spans="12:16" x14ac:dyDescent="0.35">
      <c r="L5245" t="s">
        <v>28</v>
      </c>
      <c r="M5245" t="s">
        <v>7747</v>
      </c>
      <c r="N5245">
        <v>6</v>
      </c>
      <c r="P5245">
        <v>1</v>
      </c>
    </row>
    <row r="5246" spans="12:16" x14ac:dyDescent="0.35">
      <c r="L5246" t="s">
        <v>28</v>
      </c>
      <c r="M5246" t="s">
        <v>7747</v>
      </c>
      <c r="N5246">
        <v>6</v>
      </c>
      <c r="P5246">
        <v>1</v>
      </c>
    </row>
    <row r="5247" spans="12:16" x14ac:dyDescent="0.35">
      <c r="L5247" t="s">
        <v>28</v>
      </c>
      <c r="M5247" t="s">
        <v>7747</v>
      </c>
      <c r="N5247">
        <v>6</v>
      </c>
      <c r="P5247">
        <v>1</v>
      </c>
    </row>
    <row r="5248" spans="12:16" x14ac:dyDescent="0.35">
      <c r="L5248" t="s">
        <v>28</v>
      </c>
      <c r="M5248" t="s">
        <v>7747</v>
      </c>
      <c r="N5248">
        <v>6</v>
      </c>
      <c r="P5248">
        <v>1</v>
      </c>
    </row>
    <row r="5249" spans="12:16" x14ac:dyDescent="0.35">
      <c r="L5249" t="s">
        <v>28</v>
      </c>
      <c r="M5249" t="s">
        <v>7747</v>
      </c>
      <c r="N5249">
        <v>6</v>
      </c>
      <c r="P5249">
        <v>1</v>
      </c>
    </row>
    <row r="5250" spans="12:16" x14ac:dyDescent="0.35">
      <c r="L5250" t="s">
        <v>28</v>
      </c>
      <c r="M5250" t="s">
        <v>7747</v>
      </c>
      <c r="N5250">
        <v>6</v>
      </c>
      <c r="P5250">
        <v>1</v>
      </c>
    </row>
    <row r="5251" spans="12:16" x14ac:dyDescent="0.35">
      <c r="L5251" t="s">
        <v>28</v>
      </c>
      <c r="M5251" t="s">
        <v>7747</v>
      </c>
      <c r="N5251">
        <v>6</v>
      </c>
      <c r="P5251">
        <v>1</v>
      </c>
    </row>
    <row r="5252" spans="12:16" x14ac:dyDescent="0.35">
      <c r="L5252" t="s">
        <v>28</v>
      </c>
      <c r="M5252" t="s">
        <v>7747</v>
      </c>
      <c r="N5252">
        <v>6</v>
      </c>
      <c r="P5252">
        <v>1</v>
      </c>
    </row>
    <row r="5253" spans="12:16" x14ac:dyDescent="0.35">
      <c r="L5253" t="s">
        <v>28</v>
      </c>
      <c r="M5253" t="s">
        <v>7747</v>
      </c>
      <c r="N5253">
        <v>6</v>
      </c>
      <c r="P5253">
        <v>1</v>
      </c>
    </row>
    <row r="5254" spans="12:16" x14ac:dyDescent="0.35">
      <c r="L5254" t="s">
        <v>28</v>
      </c>
      <c r="M5254" t="s">
        <v>7747</v>
      </c>
      <c r="N5254">
        <v>6</v>
      </c>
      <c r="P5254">
        <v>1</v>
      </c>
    </row>
    <row r="5255" spans="12:16" x14ac:dyDescent="0.35">
      <c r="L5255" t="s">
        <v>28</v>
      </c>
      <c r="M5255" t="s">
        <v>7747</v>
      </c>
      <c r="N5255">
        <v>6</v>
      </c>
      <c r="P5255">
        <v>1</v>
      </c>
    </row>
    <row r="5256" spans="12:16" x14ac:dyDescent="0.35">
      <c r="L5256" t="s">
        <v>28</v>
      </c>
      <c r="M5256" t="s">
        <v>7747</v>
      </c>
      <c r="N5256">
        <v>6</v>
      </c>
      <c r="P5256">
        <v>1</v>
      </c>
    </row>
    <row r="5257" spans="12:16" x14ac:dyDescent="0.35">
      <c r="L5257" t="s">
        <v>28</v>
      </c>
      <c r="M5257" t="s">
        <v>7747</v>
      </c>
      <c r="N5257">
        <v>6</v>
      </c>
      <c r="P5257">
        <v>1</v>
      </c>
    </row>
    <row r="5258" spans="12:16" x14ac:dyDescent="0.35">
      <c r="L5258" t="s">
        <v>28</v>
      </c>
      <c r="M5258" t="s">
        <v>7747</v>
      </c>
      <c r="N5258">
        <v>6</v>
      </c>
      <c r="P5258">
        <v>1</v>
      </c>
    </row>
    <row r="5259" spans="12:16" x14ac:dyDescent="0.35">
      <c r="L5259" t="s">
        <v>28</v>
      </c>
      <c r="M5259" t="s">
        <v>7747</v>
      </c>
      <c r="N5259">
        <v>6</v>
      </c>
      <c r="P5259">
        <v>1</v>
      </c>
    </row>
    <row r="5260" spans="12:16" x14ac:dyDescent="0.35">
      <c r="L5260" t="s">
        <v>28</v>
      </c>
      <c r="M5260" t="s">
        <v>7747</v>
      </c>
      <c r="N5260">
        <v>6</v>
      </c>
      <c r="P5260">
        <v>1</v>
      </c>
    </row>
    <row r="5261" spans="12:16" x14ac:dyDescent="0.35">
      <c r="L5261" t="s">
        <v>28</v>
      </c>
      <c r="M5261" t="s">
        <v>7747</v>
      </c>
      <c r="N5261">
        <v>6</v>
      </c>
      <c r="P5261">
        <v>1</v>
      </c>
    </row>
    <row r="5262" spans="12:16" x14ac:dyDescent="0.35">
      <c r="L5262" t="s">
        <v>28</v>
      </c>
      <c r="M5262" t="s">
        <v>7747</v>
      </c>
      <c r="N5262">
        <v>6</v>
      </c>
      <c r="P5262">
        <v>1</v>
      </c>
    </row>
    <row r="5263" spans="12:16" x14ac:dyDescent="0.35">
      <c r="L5263" t="s">
        <v>28</v>
      </c>
      <c r="M5263" t="s">
        <v>7747</v>
      </c>
      <c r="N5263">
        <v>6</v>
      </c>
      <c r="P5263">
        <v>1</v>
      </c>
    </row>
    <row r="5264" spans="12:16" x14ac:dyDescent="0.35">
      <c r="L5264" t="s">
        <v>28</v>
      </c>
      <c r="M5264" t="s">
        <v>7747</v>
      </c>
      <c r="N5264">
        <v>6</v>
      </c>
      <c r="P5264">
        <v>1</v>
      </c>
    </row>
    <row r="5265" spans="12:16" x14ac:dyDescent="0.35">
      <c r="L5265" t="s">
        <v>28</v>
      </c>
      <c r="M5265" t="s">
        <v>7747</v>
      </c>
      <c r="N5265">
        <v>6</v>
      </c>
      <c r="P5265">
        <v>1</v>
      </c>
    </row>
    <row r="5266" spans="12:16" x14ac:dyDescent="0.35">
      <c r="L5266" t="s">
        <v>28</v>
      </c>
      <c r="M5266" t="s">
        <v>7747</v>
      </c>
      <c r="N5266">
        <v>6</v>
      </c>
      <c r="P5266">
        <v>1</v>
      </c>
    </row>
    <row r="5267" spans="12:16" x14ac:dyDescent="0.35">
      <c r="L5267" t="s">
        <v>28</v>
      </c>
      <c r="M5267" t="s">
        <v>7747</v>
      </c>
      <c r="N5267">
        <v>6</v>
      </c>
      <c r="P5267">
        <v>1</v>
      </c>
    </row>
    <row r="5268" spans="12:16" x14ac:dyDescent="0.35">
      <c r="L5268" t="s">
        <v>28</v>
      </c>
      <c r="M5268" t="s">
        <v>7747</v>
      </c>
      <c r="N5268">
        <v>6</v>
      </c>
      <c r="P5268">
        <v>1</v>
      </c>
    </row>
    <row r="5269" spans="12:16" x14ac:dyDescent="0.35">
      <c r="L5269" t="s">
        <v>28</v>
      </c>
      <c r="M5269" t="s">
        <v>7747</v>
      </c>
      <c r="N5269">
        <v>6</v>
      </c>
      <c r="P5269">
        <v>1</v>
      </c>
    </row>
    <row r="5270" spans="12:16" x14ac:dyDescent="0.35">
      <c r="L5270" t="s">
        <v>28</v>
      </c>
      <c r="M5270" t="s">
        <v>7747</v>
      </c>
      <c r="N5270">
        <v>6</v>
      </c>
      <c r="P5270">
        <v>1</v>
      </c>
    </row>
    <row r="5271" spans="12:16" x14ac:dyDescent="0.35">
      <c r="L5271" t="s">
        <v>28</v>
      </c>
      <c r="M5271" t="s">
        <v>7747</v>
      </c>
      <c r="N5271">
        <v>6</v>
      </c>
      <c r="P5271">
        <v>1</v>
      </c>
    </row>
    <row r="5272" spans="12:16" x14ac:dyDescent="0.35">
      <c r="L5272" t="s">
        <v>28</v>
      </c>
      <c r="M5272" t="s">
        <v>7747</v>
      </c>
      <c r="N5272">
        <v>6</v>
      </c>
      <c r="P5272">
        <v>1</v>
      </c>
    </row>
    <row r="5273" spans="12:16" x14ac:dyDescent="0.35">
      <c r="L5273" t="s">
        <v>28</v>
      </c>
      <c r="M5273" t="s">
        <v>7747</v>
      </c>
      <c r="N5273">
        <v>6</v>
      </c>
      <c r="P5273">
        <v>1</v>
      </c>
    </row>
    <row r="5274" spans="12:16" x14ac:dyDescent="0.35">
      <c r="L5274" t="s">
        <v>28</v>
      </c>
      <c r="M5274" t="s">
        <v>7747</v>
      </c>
      <c r="N5274">
        <v>6</v>
      </c>
      <c r="P5274">
        <v>1</v>
      </c>
    </row>
    <row r="5275" spans="12:16" x14ac:dyDescent="0.35">
      <c r="L5275" t="s">
        <v>28</v>
      </c>
      <c r="M5275" t="s">
        <v>7747</v>
      </c>
      <c r="N5275">
        <v>6</v>
      </c>
      <c r="P5275">
        <v>1</v>
      </c>
    </row>
    <row r="5276" spans="12:16" x14ac:dyDescent="0.35">
      <c r="L5276" t="s">
        <v>28</v>
      </c>
      <c r="M5276" t="s">
        <v>7747</v>
      </c>
      <c r="N5276">
        <v>6</v>
      </c>
      <c r="P5276">
        <v>1</v>
      </c>
    </row>
    <row r="5277" spans="12:16" x14ac:dyDescent="0.35">
      <c r="L5277" t="s">
        <v>28</v>
      </c>
      <c r="M5277" t="s">
        <v>7747</v>
      </c>
      <c r="N5277">
        <v>6</v>
      </c>
      <c r="P5277">
        <v>1</v>
      </c>
    </row>
    <row r="5278" spans="12:16" x14ac:dyDescent="0.35">
      <c r="L5278" t="s">
        <v>28</v>
      </c>
      <c r="M5278" t="s">
        <v>7747</v>
      </c>
      <c r="N5278">
        <v>6</v>
      </c>
      <c r="P5278">
        <v>1</v>
      </c>
    </row>
    <row r="5279" spans="12:16" x14ac:dyDescent="0.35">
      <c r="L5279" t="s">
        <v>28</v>
      </c>
      <c r="M5279" t="s">
        <v>7747</v>
      </c>
      <c r="N5279">
        <v>6</v>
      </c>
      <c r="P5279">
        <v>1</v>
      </c>
    </row>
    <row r="5280" spans="12:16" x14ac:dyDescent="0.35">
      <c r="L5280" t="s">
        <v>28</v>
      </c>
      <c r="M5280" t="s">
        <v>7747</v>
      </c>
      <c r="N5280">
        <v>6</v>
      </c>
      <c r="P5280">
        <v>1</v>
      </c>
    </row>
    <row r="5281" spans="12:16" x14ac:dyDescent="0.35">
      <c r="L5281" t="s">
        <v>28</v>
      </c>
      <c r="M5281" t="s">
        <v>7747</v>
      </c>
      <c r="N5281">
        <v>6</v>
      </c>
      <c r="P5281">
        <v>1</v>
      </c>
    </row>
    <row r="5282" spans="12:16" x14ac:dyDescent="0.35">
      <c r="L5282" t="s">
        <v>28</v>
      </c>
      <c r="M5282" t="s">
        <v>7747</v>
      </c>
      <c r="N5282">
        <v>6</v>
      </c>
      <c r="P5282">
        <v>1</v>
      </c>
    </row>
    <row r="5283" spans="12:16" x14ac:dyDescent="0.35">
      <c r="L5283" t="s">
        <v>28</v>
      </c>
      <c r="M5283" t="s">
        <v>7747</v>
      </c>
      <c r="N5283">
        <v>6</v>
      </c>
      <c r="P5283">
        <v>1</v>
      </c>
    </row>
    <row r="5284" spans="12:16" x14ac:dyDescent="0.35">
      <c r="L5284" t="s">
        <v>28</v>
      </c>
      <c r="M5284" t="s">
        <v>7747</v>
      </c>
      <c r="N5284">
        <v>6</v>
      </c>
      <c r="P5284">
        <v>1</v>
      </c>
    </row>
    <row r="5285" spans="12:16" x14ac:dyDescent="0.35">
      <c r="L5285" t="s">
        <v>28</v>
      </c>
      <c r="M5285" t="s">
        <v>7747</v>
      </c>
      <c r="N5285">
        <v>6</v>
      </c>
      <c r="P5285">
        <v>1</v>
      </c>
    </row>
    <row r="5286" spans="12:16" x14ac:dyDescent="0.35">
      <c r="L5286" t="s">
        <v>28</v>
      </c>
      <c r="M5286" t="s">
        <v>7747</v>
      </c>
      <c r="N5286">
        <v>6</v>
      </c>
      <c r="P5286">
        <v>1</v>
      </c>
    </row>
    <row r="5287" spans="12:16" x14ac:dyDescent="0.35">
      <c r="L5287" t="s">
        <v>28</v>
      </c>
      <c r="M5287" t="s">
        <v>7747</v>
      </c>
      <c r="N5287">
        <v>6</v>
      </c>
      <c r="P5287">
        <v>1</v>
      </c>
    </row>
    <row r="5288" spans="12:16" x14ac:dyDescent="0.35">
      <c r="L5288" t="s">
        <v>28</v>
      </c>
      <c r="M5288" t="s">
        <v>7747</v>
      </c>
      <c r="N5288">
        <v>6</v>
      </c>
      <c r="P5288">
        <v>1</v>
      </c>
    </row>
    <row r="5289" spans="12:16" x14ac:dyDescent="0.35">
      <c r="L5289" t="s">
        <v>28</v>
      </c>
      <c r="M5289" t="s">
        <v>7747</v>
      </c>
      <c r="N5289">
        <v>6</v>
      </c>
      <c r="P5289">
        <v>1</v>
      </c>
    </row>
    <row r="5290" spans="12:16" x14ac:dyDescent="0.35">
      <c r="L5290" t="s">
        <v>28</v>
      </c>
      <c r="M5290" t="s">
        <v>7747</v>
      </c>
      <c r="N5290">
        <v>6</v>
      </c>
      <c r="P5290">
        <v>1</v>
      </c>
    </row>
    <row r="5291" spans="12:16" x14ac:dyDescent="0.35">
      <c r="L5291" t="s">
        <v>28</v>
      </c>
      <c r="M5291" t="s">
        <v>7747</v>
      </c>
      <c r="N5291">
        <v>6</v>
      </c>
      <c r="P5291">
        <v>1</v>
      </c>
    </row>
    <row r="5292" spans="12:16" x14ac:dyDescent="0.35">
      <c r="L5292" t="s">
        <v>28</v>
      </c>
      <c r="M5292" t="s">
        <v>7747</v>
      </c>
      <c r="N5292">
        <v>6</v>
      </c>
      <c r="P5292">
        <v>1</v>
      </c>
    </row>
    <row r="5293" spans="12:16" x14ac:dyDescent="0.35">
      <c r="L5293" t="s">
        <v>28</v>
      </c>
      <c r="M5293" t="s">
        <v>7747</v>
      </c>
      <c r="N5293">
        <v>6</v>
      </c>
      <c r="P5293">
        <v>1</v>
      </c>
    </row>
    <row r="5294" spans="12:16" x14ac:dyDescent="0.35">
      <c r="L5294" t="s">
        <v>28</v>
      </c>
      <c r="M5294" t="s">
        <v>7747</v>
      </c>
      <c r="N5294">
        <v>6</v>
      </c>
      <c r="P5294">
        <v>1</v>
      </c>
    </row>
    <row r="5295" spans="12:16" x14ac:dyDescent="0.35">
      <c r="L5295" t="s">
        <v>28</v>
      </c>
      <c r="M5295" t="s">
        <v>7747</v>
      </c>
      <c r="N5295">
        <v>6</v>
      </c>
      <c r="P5295">
        <v>1</v>
      </c>
    </row>
    <row r="5296" spans="12:16" x14ac:dyDescent="0.35">
      <c r="L5296" t="s">
        <v>28</v>
      </c>
      <c r="M5296" t="s">
        <v>7747</v>
      </c>
      <c r="N5296">
        <v>6</v>
      </c>
      <c r="P5296">
        <v>1</v>
      </c>
    </row>
    <row r="5297" spans="12:16" x14ac:dyDescent="0.35">
      <c r="L5297" t="s">
        <v>28</v>
      </c>
      <c r="M5297" t="s">
        <v>7747</v>
      </c>
      <c r="N5297">
        <v>6</v>
      </c>
      <c r="P5297">
        <v>1</v>
      </c>
    </row>
    <row r="5298" spans="12:16" x14ac:dyDescent="0.35">
      <c r="L5298" t="s">
        <v>28</v>
      </c>
      <c r="M5298" t="s">
        <v>7747</v>
      </c>
      <c r="N5298">
        <v>6</v>
      </c>
      <c r="P5298">
        <v>1</v>
      </c>
    </row>
    <row r="5299" spans="12:16" x14ac:dyDescent="0.35">
      <c r="L5299" t="s">
        <v>28</v>
      </c>
      <c r="M5299" t="s">
        <v>7747</v>
      </c>
      <c r="N5299">
        <v>6</v>
      </c>
      <c r="P5299">
        <v>1</v>
      </c>
    </row>
    <row r="5300" spans="12:16" x14ac:dyDescent="0.35">
      <c r="L5300" t="s">
        <v>28</v>
      </c>
      <c r="M5300" t="s">
        <v>7747</v>
      </c>
      <c r="N5300">
        <v>6</v>
      </c>
      <c r="P5300">
        <v>1</v>
      </c>
    </row>
    <row r="5301" spans="12:16" x14ac:dyDescent="0.35">
      <c r="L5301" t="s">
        <v>28</v>
      </c>
      <c r="M5301" t="s">
        <v>7747</v>
      </c>
      <c r="N5301">
        <v>6</v>
      </c>
      <c r="P5301">
        <v>1</v>
      </c>
    </row>
    <row r="5302" spans="12:16" x14ac:dyDescent="0.35">
      <c r="L5302" t="s">
        <v>28</v>
      </c>
      <c r="M5302" t="s">
        <v>7747</v>
      </c>
      <c r="N5302">
        <v>6</v>
      </c>
      <c r="P5302">
        <v>1</v>
      </c>
    </row>
    <row r="5303" spans="12:16" x14ac:dyDescent="0.35">
      <c r="L5303" t="s">
        <v>28</v>
      </c>
      <c r="M5303" t="s">
        <v>7747</v>
      </c>
      <c r="N5303">
        <v>6</v>
      </c>
      <c r="P5303">
        <v>1</v>
      </c>
    </row>
    <row r="5304" spans="12:16" x14ac:dyDescent="0.35">
      <c r="L5304" t="s">
        <v>28</v>
      </c>
      <c r="M5304" t="s">
        <v>7747</v>
      </c>
      <c r="N5304">
        <v>6</v>
      </c>
      <c r="P5304">
        <v>1</v>
      </c>
    </row>
    <row r="5305" spans="12:16" x14ac:dyDescent="0.35">
      <c r="L5305" t="s">
        <v>28</v>
      </c>
      <c r="M5305" t="s">
        <v>7747</v>
      </c>
      <c r="N5305">
        <v>6</v>
      </c>
      <c r="P5305">
        <v>1</v>
      </c>
    </row>
    <row r="5306" spans="12:16" x14ac:dyDescent="0.35">
      <c r="L5306" t="s">
        <v>28</v>
      </c>
      <c r="M5306" t="s">
        <v>7747</v>
      </c>
      <c r="N5306">
        <v>6</v>
      </c>
      <c r="P5306">
        <v>1</v>
      </c>
    </row>
    <row r="5307" spans="12:16" x14ac:dyDescent="0.35">
      <c r="L5307" t="s">
        <v>28</v>
      </c>
      <c r="M5307" t="s">
        <v>7747</v>
      </c>
      <c r="N5307">
        <v>6</v>
      </c>
      <c r="P5307">
        <v>1</v>
      </c>
    </row>
    <row r="5308" spans="12:16" x14ac:dyDescent="0.35">
      <c r="L5308" t="s">
        <v>28</v>
      </c>
      <c r="M5308" t="s">
        <v>7747</v>
      </c>
      <c r="N5308">
        <v>6</v>
      </c>
      <c r="P5308">
        <v>1</v>
      </c>
    </row>
    <row r="5309" spans="12:16" x14ac:dyDescent="0.35">
      <c r="L5309" t="s">
        <v>28</v>
      </c>
      <c r="M5309" t="s">
        <v>7747</v>
      </c>
      <c r="N5309">
        <v>6</v>
      </c>
      <c r="P5309">
        <v>1</v>
      </c>
    </row>
    <row r="5310" spans="12:16" x14ac:dyDescent="0.35">
      <c r="L5310" t="s">
        <v>28</v>
      </c>
      <c r="M5310" t="s">
        <v>7747</v>
      </c>
      <c r="N5310">
        <v>6</v>
      </c>
      <c r="P5310">
        <v>1</v>
      </c>
    </row>
    <row r="5311" spans="12:16" x14ac:dyDescent="0.35">
      <c r="L5311" t="s">
        <v>28</v>
      </c>
      <c r="M5311" t="s">
        <v>7747</v>
      </c>
      <c r="N5311">
        <v>6</v>
      </c>
      <c r="P5311">
        <v>1</v>
      </c>
    </row>
    <row r="5312" spans="12:16" x14ac:dyDescent="0.35">
      <c r="L5312" t="s">
        <v>28</v>
      </c>
      <c r="M5312" t="s">
        <v>7747</v>
      </c>
      <c r="N5312">
        <v>6</v>
      </c>
      <c r="P5312">
        <v>1</v>
      </c>
    </row>
    <row r="5313" spans="12:16" x14ac:dyDescent="0.35">
      <c r="L5313" t="s">
        <v>28</v>
      </c>
      <c r="M5313" t="s">
        <v>7747</v>
      </c>
      <c r="N5313">
        <v>6</v>
      </c>
      <c r="P5313">
        <v>1</v>
      </c>
    </row>
    <row r="5314" spans="12:16" x14ac:dyDescent="0.35">
      <c r="L5314" t="s">
        <v>28</v>
      </c>
      <c r="M5314" t="s">
        <v>7747</v>
      </c>
      <c r="N5314">
        <v>6</v>
      </c>
      <c r="P5314">
        <v>1</v>
      </c>
    </row>
    <row r="5315" spans="12:16" x14ac:dyDescent="0.35">
      <c r="L5315" t="s">
        <v>28</v>
      </c>
      <c r="M5315" t="s">
        <v>7747</v>
      </c>
      <c r="N5315">
        <v>6</v>
      </c>
      <c r="P5315">
        <v>1</v>
      </c>
    </row>
    <row r="5316" spans="12:16" x14ac:dyDescent="0.35">
      <c r="L5316" t="s">
        <v>28</v>
      </c>
      <c r="M5316" t="s">
        <v>7747</v>
      </c>
      <c r="N5316">
        <v>6</v>
      </c>
      <c r="P5316">
        <v>1</v>
      </c>
    </row>
    <row r="5317" spans="12:16" x14ac:dyDescent="0.35">
      <c r="L5317" t="s">
        <v>28</v>
      </c>
      <c r="M5317" t="s">
        <v>7747</v>
      </c>
      <c r="N5317">
        <v>6</v>
      </c>
      <c r="P5317">
        <v>1</v>
      </c>
    </row>
    <row r="5318" spans="12:16" x14ac:dyDescent="0.35">
      <c r="L5318" t="s">
        <v>28</v>
      </c>
      <c r="M5318" t="s">
        <v>7747</v>
      </c>
      <c r="N5318">
        <v>6</v>
      </c>
      <c r="P5318">
        <v>1</v>
      </c>
    </row>
    <row r="5319" spans="12:16" x14ac:dyDescent="0.35">
      <c r="L5319" t="s">
        <v>28</v>
      </c>
      <c r="M5319" t="s">
        <v>7747</v>
      </c>
      <c r="N5319">
        <v>6</v>
      </c>
      <c r="P5319">
        <v>1</v>
      </c>
    </row>
    <row r="5320" spans="12:16" x14ac:dyDescent="0.35">
      <c r="L5320" t="s">
        <v>28</v>
      </c>
      <c r="M5320" t="s">
        <v>7747</v>
      </c>
      <c r="N5320">
        <v>6</v>
      </c>
      <c r="P5320">
        <v>1</v>
      </c>
    </row>
    <row r="5321" spans="12:16" x14ac:dyDescent="0.35">
      <c r="L5321" t="s">
        <v>28</v>
      </c>
      <c r="M5321" t="s">
        <v>7747</v>
      </c>
      <c r="N5321">
        <v>6</v>
      </c>
      <c r="P5321">
        <v>1</v>
      </c>
    </row>
    <row r="5322" spans="12:16" x14ac:dyDescent="0.35">
      <c r="L5322" t="s">
        <v>28</v>
      </c>
      <c r="M5322" t="s">
        <v>7747</v>
      </c>
      <c r="N5322">
        <v>6</v>
      </c>
      <c r="P5322">
        <v>1</v>
      </c>
    </row>
    <row r="5323" spans="12:16" x14ac:dyDescent="0.35">
      <c r="L5323" t="s">
        <v>28</v>
      </c>
      <c r="M5323" t="s">
        <v>7747</v>
      </c>
      <c r="N5323">
        <v>6</v>
      </c>
      <c r="P5323">
        <v>1</v>
      </c>
    </row>
    <row r="5324" spans="12:16" x14ac:dyDescent="0.35">
      <c r="L5324" t="s">
        <v>28</v>
      </c>
      <c r="M5324" t="s">
        <v>7747</v>
      </c>
      <c r="N5324">
        <v>6</v>
      </c>
      <c r="P5324">
        <v>1</v>
      </c>
    </row>
    <row r="5325" spans="12:16" x14ac:dyDescent="0.35">
      <c r="L5325" t="s">
        <v>28</v>
      </c>
      <c r="M5325" t="s">
        <v>7747</v>
      </c>
      <c r="N5325">
        <v>6</v>
      </c>
      <c r="P5325">
        <v>1</v>
      </c>
    </row>
    <row r="5326" spans="12:16" x14ac:dyDescent="0.35">
      <c r="L5326" t="s">
        <v>29</v>
      </c>
      <c r="M5326" t="s">
        <v>7747</v>
      </c>
      <c r="N5326">
        <v>1</v>
      </c>
      <c r="P5326">
        <v>1</v>
      </c>
    </row>
    <row r="5327" spans="12:16" x14ac:dyDescent="0.35">
      <c r="L5327" t="s">
        <v>29</v>
      </c>
      <c r="M5327" t="s">
        <v>7747</v>
      </c>
      <c r="N5327">
        <v>1</v>
      </c>
      <c r="P5327">
        <v>1</v>
      </c>
    </row>
    <row r="5328" spans="12:16" x14ac:dyDescent="0.35">
      <c r="L5328" t="s">
        <v>29</v>
      </c>
      <c r="M5328" t="s">
        <v>7747</v>
      </c>
      <c r="N5328">
        <v>1</v>
      </c>
      <c r="P5328">
        <v>1</v>
      </c>
    </row>
    <row r="5329" spans="12:16" x14ac:dyDescent="0.35">
      <c r="L5329" t="s">
        <v>29</v>
      </c>
      <c r="M5329" t="s">
        <v>7747</v>
      </c>
      <c r="N5329">
        <v>1</v>
      </c>
      <c r="P5329">
        <v>1</v>
      </c>
    </row>
    <row r="5330" spans="12:16" x14ac:dyDescent="0.35">
      <c r="L5330" t="s">
        <v>29</v>
      </c>
      <c r="M5330" t="s">
        <v>7747</v>
      </c>
      <c r="N5330">
        <v>1</v>
      </c>
      <c r="P5330">
        <v>1</v>
      </c>
    </row>
    <row r="5331" spans="12:16" x14ac:dyDescent="0.35">
      <c r="L5331" t="s">
        <v>29</v>
      </c>
      <c r="M5331" t="s">
        <v>7747</v>
      </c>
      <c r="N5331">
        <v>1</v>
      </c>
      <c r="P5331">
        <v>1</v>
      </c>
    </row>
    <row r="5332" spans="12:16" x14ac:dyDescent="0.35">
      <c r="L5332" t="s">
        <v>29</v>
      </c>
      <c r="M5332" t="s">
        <v>7747</v>
      </c>
      <c r="N5332">
        <v>1</v>
      </c>
      <c r="P5332">
        <v>1</v>
      </c>
    </row>
    <row r="5333" spans="12:16" x14ac:dyDescent="0.35">
      <c r="L5333" t="s">
        <v>29</v>
      </c>
      <c r="M5333" t="s">
        <v>7747</v>
      </c>
      <c r="N5333">
        <v>1</v>
      </c>
      <c r="P5333">
        <v>1</v>
      </c>
    </row>
    <row r="5334" spans="12:16" x14ac:dyDescent="0.35">
      <c r="L5334" t="s">
        <v>29</v>
      </c>
      <c r="M5334" t="s">
        <v>7747</v>
      </c>
      <c r="N5334">
        <v>1</v>
      </c>
      <c r="P5334">
        <v>1</v>
      </c>
    </row>
    <row r="5335" spans="12:16" x14ac:dyDescent="0.35">
      <c r="L5335" t="s">
        <v>29</v>
      </c>
      <c r="M5335" t="s">
        <v>7747</v>
      </c>
      <c r="N5335">
        <v>1</v>
      </c>
      <c r="P5335">
        <v>1</v>
      </c>
    </row>
    <row r="5336" spans="12:16" x14ac:dyDescent="0.35">
      <c r="L5336" t="s">
        <v>29</v>
      </c>
      <c r="M5336" t="s">
        <v>7747</v>
      </c>
      <c r="N5336">
        <v>1</v>
      </c>
      <c r="P5336">
        <v>1</v>
      </c>
    </row>
    <row r="5337" spans="12:16" x14ac:dyDescent="0.35">
      <c r="L5337" t="s">
        <v>29</v>
      </c>
      <c r="M5337" t="s">
        <v>7747</v>
      </c>
      <c r="N5337">
        <v>1</v>
      </c>
      <c r="P5337">
        <v>1</v>
      </c>
    </row>
    <row r="5338" spans="12:16" x14ac:dyDescent="0.35">
      <c r="L5338" t="s">
        <v>29</v>
      </c>
      <c r="M5338" t="s">
        <v>7747</v>
      </c>
      <c r="N5338">
        <v>1</v>
      </c>
      <c r="P5338">
        <v>1</v>
      </c>
    </row>
    <row r="5339" spans="12:16" x14ac:dyDescent="0.35">
      <c r="L5339" t="s">
        <v>29</v>
      </c>
      <c r="M5339" t="s">
        <v>7747</v>
      </c>
      <c r="N5339">
        <v>1</v>
      </c>
      <c r="P5339">
        <v>1</v>
      </c>
    </row>
    <row r="5340" spans="12:16" x14ac:dyDescent="0.35">
      <c r="L5340" t="s">
        <v>29</v>
      </c>
      <c r="M5340" t="s">
        <v>7747</v>
      </c>
      <c r="N5340">
        <v>1</v>
      </c>
      <c r="P5340">
        <v>1</v>
      </c>
    </row>
    <row r="5341" spans="12:16" x14ac:dyDescent="0.35">
      <c r="L5341" t="s">
        <v>29</v>
      </c>
      <c r="M5341" t="s">
        <v>7747</v>
      </c>
      <c r="N5341">
        <v>1</v>
      </c>
      <c r="P5341">
        <v>1</v>
      </c>
    </row>
    <row r="5342" spans="12:16" x14ac:dyDescent="0.35">
      <c r="L5342" t="s">
        <v>29</v>
      </c>
      <c r="M5342" t="s">
        <v>7747</v>
      </c>
      <c r="N5342">
        <v>1</v>
      </c>
      <c r="P5342">
        <v>1</v>
      </c>
    </row>
    <row r="5343" spans="12:16" x14ac:dyDescent="0.35">
      <c r="L5343" t="s">
        <v>29</v>
      </c>
      <c r="M5343" t="s">
        <v>7747</v>
      </c>
      <c r="N5343">
        <v>1</v>
      </c>
      <c r="P5343">
        <v>1</v>
      </c>
    </row>
    <row r="5344" spans="12:16" x14ac:dyDescent="0.35">
      <c r="L5344" t="s">
        <v>29</v>
      </c>
      <c r="M5344" t="s">
        <v>7747</v>
      </c>
      <c r="N5344">
        <v>1</v>
      </c>
      <c r="P5344">
        <v>1</v>
      </c>
    </row>
    <row r="5345" spans="12:16" x14ac:dyDescent="0.35">
      <c r="L5345" t="s">
        <v>29</v>
      </c>
      <c r="M5345" t="s">
        <v>7747</v>
      </c>
      <c r="N5345">
        <v>1</v>
      </c>
      <c r="P5345">
        <v>1</v>
      </c>
    </row>
    <row r="5346" spans="12:16" x14ac:dyDescent="0.35">
      <c r="L5346" t="s">
        <v>29</v>
      </c>
      <c r="M5346" t="s">
        <v>7747</v>
      </c>
      <c r="N5346">
        <v>1</v>
      </c>
      <c r="P5346">
        <v>1</v>
      </c>
    </row>
    <row r="5347" spans="12:16" x14ac:dyDescent="0.35">
      <c r="L5347" t="s">
        <v>29</v>
      </c>
      <c r="M5347" t="s">
        <v>7747</v>
      </c>
      <c r="N5347">
        <v>1</v>
      </c>
      <c r="P5347">
        <v>1</v>
      </c>
    </row>
    <row r="5348" spans="12:16" x14ac:dyDescent="0.35">
      <c r="L5348" t="s">
        <v>29</v>
      </c>
      <c r="M5348" t="s">
        <v>7747</v>
      </c>
      <c r="N5348">
        <v>1</v>
      </c>
      <c r="P5348">
        <v>1</v>
      </c>
    </row>
    <row r="5349" spans="12:16" x14ac:dyDescent="0.35">
      <c r="L5349" t="s">
        <v>29</v>
      </c>
      <c r="M5349" t="s">
        <v>7747</v>
      </c>
      <c r="N5349">
        <v>1</v>
      </c>
      <c r="P5349">
        <v>1</v>
      </c>
    </row>
    <row r="5350" spans="12:16" x14ac:dyDescent="0.35">
      <c r="L5350" t="s">
        <v>29</v>
      </c>
      <c r="M5350" t="s">
        <v>7747</v>
      </c>
      <c r="N5350">
        <v>1</v>
      </c>
      <c r="P5350">
        <v>1</v>
      </c>
    </row>
    <row r="5351" spans="12:16" x14ac:dyDescent="0.35">
      <c r="L5351" t="s">
        <v>29</v>
      </c>
      <c r="M5351" t="s">
        <v>7747</v>
      </c>
      <c r="N5351">
        <v>1</v>
      </c>
      <c r="P5351">
        <v>1</v>
      </c>
    </row>
    <row r="5352" spans="12:16" x14ac:dyDescent="0.35">
      <c r="L5352" t="s">
        <v>29</v>
      </c>
      <c r="M5352" t="s">
        <v>7747</v>
      </c>
      <c r="N5352">
        <v>1</v>
      </c>
      <c r="P5352">
        <v>1</v>
      </c>
    </row>
    <row r="5353" spans="12:16" x14ac:dyDescent="0.35">
      <c r="L5353" t="s">
        <v>29</v>
      </c>
      <c r="M5353" t="s">
        <v>7747</v>
      </c>
      <c r="N5353">
        <v>1</v>
      </c>
      <c r="P5353">
        <v>1</v>
      </c>
    </row>
    <row r="5354" spans="12:16" x14ac:dyDescent="0.35">
      <c r="L5354" t="s">
        <v>29</v>
      </c>
      <c r="M5354" t="s">
        <v>7747</v>
      </c>
      <c r="N5354">
        <v>1</v>
      </c>
      <c r="P5354">
        <v>1</v>
      </c>
    </row>
    <row r="5355" spans="12:16" x14ac:dyDescent="0.35">
      <c r="L5355" t="s">
        <v>29</v>
      </c>
      <c r="M5355" t="s">
        <v>7747</v>
      </c>
      <c r="N5355">
        <v>1</v>
      </c>
      <c r="P5355">
        <v>1</v>
      </c>
    </row>
    <row r="5356" spans="12:16" x14ac:dyDescent="0.35">
      <c r="L5356" t="s">
        <v>29</v>
      </c>
      <c r="M5356" t="s">
        <v>7747</v>
      </c>
      <c r="N5356">
        <v>1</v>
      </c>
      <c r="P5356">
        <v>1</v>
      </c>
    </row>
    <row r="5357" spans="12:16" x14ac:dyDescent="0.35">
      <c r="L5357" t="s">
        <v>29</v>
      </c>
      <c r="M5357" t="s">
        <v>7747</v>
      </c>
      <c r="N5357">
        <v>1</v>
      </c>
      <c r="P5357">
        <v>1</v>
      </c>
    </row>
    <row r="5358" spans="12:16" x14ac:dyDescent="0.35">
      <c r="L5358" t="s">
        <v>29</v>
      </c>
      <c r="M5358" t="s">
        <v>7747</v>
      </c>
      <c r="N5358">
        <v>1</v>
      </c>
      <c r="P5358">
        <v>1</v>
      </c>
    </row>
    <row r="5359" spans="12:16" x14ac:dyDescent="0.35">
      <c r="L5359" t="s">
        <v>29</v>
      </c>
      <c r="M5359" t="s">
        <v>7747</v>
      </c>
      <c r="N5359">
        <v>1</v>
      </c>
      <c r="P5359">
        <v>1</v>
      </c>
    </row>
    <row r="5360" spans="12:16" x14ac:dyDescent="0.35">
      <c r="L5360" t="s">
        <v>29</v>
      </c>
      <c r="M5360" t="s">
        <v>7747</v>
      </c>
      <c r="N5360">
        <v>1</v>
      </c>
      <c r="P5360">
        <v>1</v>
      </c>
    </row>
    <row r="5361" spans="12:16" x14ac:dyDescent="0.35">
      <c r="L5361" t="s">
        <v>29</v>
      </c>
      <c r="M5361" t="s">
        <v>7747</v>
      </c>
      <c r="N5361">
        <v>1</v>
      </c>
      <c r="P5361">
        <v>1</v>
      </c>
    </row>
    <row r="5362" spans="12:16" x14ac:dyDescent="0.35">
      <c r="L5362" t="s">
        <v>29</v>
      </c>
      <c r="M5362" t="s">
        <v>7747</v>
      </c>
      <c r="N5362">
        <v>1</v>
      </c>
      <c r="P5362">
        <v>1</v>
      </c>
    </row>
    <row r="5363" spans="12:16" x14ac:dyDescent="0.35">
      <c r="L5363" t="s">
        <v>29</v>
      </c>
      <c r="M5363" t="s">
        <v>7747</v>
      </c>
      <c r="N5363">
        <v>1</v>
      </c>
      <c r="P5363">
        <v>1</v>
      </c>
    </row>
    <row r="5364" spans="12:16" x14ac:dyDescent="0.35">
      <c r="L5364" t="s">
        <v>29</v>
      </c>
      <c r="M5364" t="s">
        <v>7747</v>
      </c>
      <c r="N5364">
        <v>1</v>
      </c>
      <c r="P5364">
        <v>1</v>
      </c>
    </row>
    <row r="5365" spans="12:16" x14ac:dyDescent="0.35">
      <c r="L5365" t="s">
        <v>29</v>
      </c>
      <c r="M5365" t="s">
        <v>7747</v>
      </c>
      <c r="N5365">
        <v>1</v>
      </c>
      <c r="P5365">
        <v>1</v>
      </c>
    </row>
    <row r="5366" spans="12:16" x14ac:dyDescent="0.35">
      <c r="L5366" t="s">
        <v>29</v>
      </c>
      <c r="M5366" t="s">
        <v>7747</v>
      </c>
      <c r="N5366">
        <v>1</v>
      </c>
      <c r="P5366">
        <v>1</v>
      </c>
    </row>
    <row r="5367" spans="12:16" x14ac:dyDescent="0.35">
      <c r="L5367" t="s">
        <v>29</v>
      </c>
      <c r="M5367" t="s">
        <v>7747</v>
      </c>
      <c r="N5367">
        <v>1</v>
      </c>
      <c r="P5367">
        <v>1</v>
      </c>
    </row>
    <row r="5368" spans="12:16" x14ac:dyDescent="0.35">
      <c r="L5368" t="s">
        <v>29</v>
      </c>
      <c r="M5368" t="s">
        <v>7747</v>
      </c>
      <c r="N5368">
        <v>1</v>
      </c>
      <c r="P5368">
        <v>1</v>
      </c>
    </row>
    <row r="5369" spans="12:16" x14ac:dyDescent="0.35">
      <c r="L5369" t="s">
        <v>29</v>
      </c>
      <c r="M5369" t="s">
        <v>7747</v>
      </c>
      <c r="N5369">
        <v>1</v>
      </c>
      <c r="P5369">
        <v>1</v>
      </c>
    </row>
    <row r="5370" spans="12:16" x14ac:dyDescent="0.35">
      <c r="L5370" t="s">
        <v>29</v>
      </c>
      <c r="M5370" t="s">
        <v>7747</v>
      </c>
      <c r="N5370">
        <v>1</v>
      </c>
      <c r="P5370">
        <v>1</v>
      </c>
    </row>
    <row r="5371" spans="12:16" x14ac:dyDescent="0.35">
      <c r="L5371" t="s">
        <v>29</v>
      </c>
      <c r="M5371" t="s">
        <v>7747</v>
      </c>
      <c r="N5371">
        <v>1</v>
      </c>
      <c r="P5371">
        <v>1</v>
      </c>
    </row>
    <row r="5372" spans="12:16" x14ac:dyDescent="0.35">
      <c r="L5372" t="s">
        <v>29</v>
      </c>
      <c r="M5372" t="s">
        <v>7747</v>
      </c>
      <c r="N5372">
        <v>1</v>
      </c>
      <c r="P5372">
        <v>1</v>
      </c>
    </row>
    <row r="5373" spans="12:16" x14ac:dyDescent="0.35">
      <c r="L5373" t="s">
        <v>29</v>
      </c>
      <c r="M5373" t="s">
        <v>7747</v>
      </c>
      <c r="N5373">
        <v>1</v>
      </c>
      <c r="P5373">
        <v>1</v>
      </c>
    </row>
    <row r="5374" spans="12:16" x14ac:dyDescent="0.35">
      <c r="L5374" t="s">
        <v>29</v>
      </c>
      <c r="M5374" t="s">
        <v>7747</v>
      </c>
      <c r="N5374">
        <v>1</v>
      </c>
      <c r="P5374">
        <v>1</v>
      </c>
    </row>
    <row r="5375" spans="12:16" x14ac:dyDescent="0.35">
      <c r="L5375" t="s">
        <v>29</v>
      </c>
      <c r="M5375" t="s">
        <v>7747</v>
      </c>
      <c r="N5375">
        <v>1</v>
      </c>
      <c r="P5375">
        <v>1</v>
      </c>
    </row>
    <row r="5376" spans="12:16" x14ac:dyDescent="0.35">
      <c r="L5376" t="s">
        <v>29</v>
      </c>
      <c r="M5376" t="s">
        <v>7747</v>
      </c>
      <c r="N5376">
        <v>1</v>
      </c>
      <c r="P5376">
        <v>1</v>
      </c>
    </row>
    <row r="5377" spans="12:16" x14ac:dyDescent="0.35">
      <c r="L5377" t="s">
        <v>29</v>
      </c>
      <c r="M5377" t="s">
        <v>7747</v>
      </c>
      <c r="N5377">
        <v>1</v>
      </c>
      <c r="P5377">
        <v>1</v>
      </c>
    </row>
    <row r="5378" spans="12:16" x14ac:dyDescent="0.35">
      <c r="L5378" t="s">
        <v>29</v>
      </c>
      <c r="M5378" t="s">
        <v>7747</v>
      </c>
      <c r="N5378">
        <v>1</v>
      </c>
      <c r="P5378">
        <v>1</v>
      </c>
    </row>
    <row r="5379" spans="12:16" x14ac:dyDescent="0.35">
      <c r="L5379" t="s">
        <v>29</v>
      </c>
      <c r="M5379" t="s">
        <v>7747</v>
      </c>
      <c r="N5379">
        <v>1</v>
      </c>
      <c r="P5379">
        <v>1</v>
      </c>
    </row>
    <row r="5380" spans="12:16" x14ac:dyDescent="0.35">
      <c r="L5380" t="s">
        <v>29</v>
      </c>
      <c r="M5380" t="s">
        <v>7747</v>
      </c>
      <c r="N5380">
        <v>1</v>
      </c>
      <c r="P5380">
        <v>1</v>
      </c>
    </row>
    <row r="5381" spans="12:16" x14ac:dyDescent="0.35">
      <c r="L5381" t="s">
        <v>29</v>
      </c>
      <c r="M5381" t="s">
        <v>7747</v>
      </c>
      <c r="N5381">
        <v>1</v>
      </c>
      <c r="P5381">
        <v>1</v>
      </c>
    </row>
    <row r="5382" spans="12:16" x14ac:dyDescent="0.35">
      <c r="L5382" t="s">
        <v>29</v>
      </c>
      <c r="M5382" t="s">
        <v>7747</v>
      </c>
      <c r="N5382">
        <v>1</v>
      </c>
      <c r="P5382">
        <v>1</v>
      </c>
    </row>
    <row r="5383" spans="12:16" x14ac:dyDescent="0.35">
      <c r="L5383" t="s">
        <v>29</v>
      </c>
      <c r="M5383" t="s">
        <v>7747</v>
      </c>
      <c r="N5383">
        <v>1</v>
      </c>
      <c r="P5383">
        <v>1</v>
      </c>
    </row>
    <row r="5384" spans="12:16" x14ac:dyDescent="0.35">
      <c r="L5384" t="s">
        <v>29</v>
      </c>
      <c r="M5384" t="s">
        <v>7747</v>
      </c>
      <c r="N5384">
        <v>1</v>
      </c>
      <c r="P5384">
        <v>1</v>
      </c>
    </row>
    <row r="5385" spans="12:16" x14ac:dyDescent="0.35">
      <c r="L5385" t="s">
        <v>29</v>
      </c>
      <c r="M5385" t="s">
        <v>7747</v>
      </c>
      <c r="N5385">
        <v>1</v>
      </c>
      <c r="P5385">
        <v>1</v>
      </c>
    </row>
    <row r="5386" spans="12:16" x14ac:dyDescent="0.35">
      <c r="L5386" t="s">
        <v>29</v>
      </c>
      <c r="M5386" t="s">
        <v>7747</v>
      </c>
      <c r="N5386">
        <v>1</v>
      </c>
      <c r="P5386">
        <v>1</v>
      </c>
    </row>
    <row r="5387" spans="12:16" x14ac:dyDescent="0.35">
      <c r="L5387" t="s">
        <v>29</v>
      </c>
      <c r="M5387" t="s">
        <v>7747</v>
      </c>
      <c r="N5387">
        <v>1</v>
      </c>
      <c r="P5387">
        <v>1</v>
      </c>
    </row>
    <row r="5388" spans="12:16" x14ac:dyDescent="0.35">
      <c r="L5388" t="s">
        <v>29</v>
      </c>
      <c r="M5388" t="s">
        <v>7747</v>
      </c>
      <c r="N5388">
        <v>1</v>
      </c>
      <c r="P5388">
        <v>1</v>
      </c>
    </row>
    <row r="5389" spans="12:16" x14ac:dyDescent="0.35">
      <c r="L5389" t="s">
        <v>29</v>
      </c>
      <c r="M5389" t="s">
        <v>7747</v>
      </c>
      <c r="N5389">
        <v>1</v>
      </c>
      <c r="P5389">
        <v>1</v>
      </c>
    </row>
    <row r="5390" spans="12:16" x14ac:dyDescent="0.35">
      <c r="L5390" t="s">
        <v>29</v>
      </c>
      <c r="M5390" t="s">
        <v>7747</v>
      </c>
      <c r="N5390">
        <v>1</v>
      </c>
      <c r="P5390">
        <v>1</v>
      </c>
    </row>
    <row r="5391" spans="12:16" x14ac:dyDescent="0.35">
      <c r="L5391" t="s">
        <v>29</v>
      </c>
      <c r="M5391" t="s">
        <v>7747</v>
      </c>
      <c r="N5391">
        <v>1</v>
      </c>
      <c r="P5391">
        <v>1</v>
      </c>
    </row>
    <row r="5392" spans="12:16" x14ac:dyDescent="0.35">
      <c r="L5392" t="s">
        <v>29</v>
      </c>
      <c r="M5392" t="s">
        <v>7747</v>
      </c>
      <c r="N5392">
        <v>1</v>
      </c>
      <c r="P5392">
        <v>1</v>
      </c>
    </row>
    <row r="5393" spans="12:16" x14ac:dyDescent="0.35">
      <c r="L5393" t="s">
        <v>29</v>
      </c>
      <c r="M5393" t="s">
        <v>7747</v>
      </c>
      <c r="N5393">
        <v>1</v>
      </c>
      <c r="P5393">
        <v>1</v>
      </c>
    </row>
    <row r="5394" spans="12:16" x14ac:dyDescent="0.35">
      <c r="L5394" t="s">
        <v>29</v>
      </c>
      <c r="M5394" t="s">
        <v>7747</v>
      </c>
      <c r="N5394">
        <v>1</v>
      </c>
      <c r="P5394">
        <v>1</v>
      </c>
    </row>
    <row r="5395" spans="12:16" x14ac:dyDescent="0.35">
      <c r="L5395" t="s">
        <v>29</v>
      </c>
      <c r="M5395" t="s">
        <v>7747</v>
      </c>
      <c r="N5395">
        <v>1</v>
      </c>
      <c r="P5395">
        <v>1</v>
      </c>
    </row>
    <row r="5396" spans="12:16" x14ac:dyDescent="0.35">
      <c r="L5396" t="s">
        <v>29</v>
      </c>
      <c r="M5396" t="s">
        <v>7747</v>
      </c>
      <c r="N5396">
        <v>1</v>
      </c>
      <c r="P5396">
        <v>1</v>
      </c>
    </row>
    <row r="5397" spans="12:16" x14ac:dyDescent="0.35">
      <c r="L5397" t="s">
        <v>29</v>
      </c>
      <c r="M5397" t="s">
        <v>7747</v>
      </c>
      <c r="N5397">
        <v>1</v>
      </c>
      <c r="P5397">
        <v>1</v>
      </c>
    </row>
    <row r="5398" spans="12:16" x14ac:dyDescent="0.35">
      <c r="L5398" t="s">
        <v>29</v>
      </c>
      <c r="M5398" t="s">
        <v>7747</v>
      </c>
      <c r="N5398">
        <v>1</v>
      </c>
      <c r="P5398">
        <v>1</v>
      </c>
    </row>
    <row r="5399" spans="12:16" x14ac:dyDescent="0.35">
      <c r="L5399" t="s">
        <v>29</v>
      </c>
      <c r="M5399" t="s">
        <v>7747</v>
      </c>
      <c r="N5399">
        <v>1</v>
      </c>
      <c r="P5399">
        <v>1</v>
      </c>
    </row>
    <row r="5400" spans="12:16" x14ac:dyDescent="0.35">
      <c r="L5400" t="s">
        <v>29</v>
      </c>
      <c r="M5400" t="s">
        <v>7747</v>
      </c>
      <c r="N5400">
        <v>1</v>
      </c>
      <c r="P5400">
        <v>1</v>
      </c>
    </row>
    <row r="5401" spans="12:16" x14ac:dyDescent="0.35">
      <c r="L5401" t="s">
        <v>29</v>
      </c>
      <c r="M5401" t="s">
        <v>7747</v>
      </c>
      <c r="N5401">
        <v>1</v>
      </c>
      <c r="P5401">
        <v>1</v>
      </c>
    </row>
    <row r="5402" spans="12:16" x14ac:dyDescent="0.35">
      <c r="L5402" t="s">
        <v>29</v>
      </c>
      <c r="M5402" t="s">
        <v>7747</v>
      </c>
      <c r="N5402">
        <v>1</v>
      </c>
      <c r="P5402">
        <v>1</v>
      </c>
    </row>
    <row r="5403" spans="12:16" x14ac:dyDescent="0.35">
      <c r="L5403" t="s">
        <v>29</v>
      </c>
      <c r="M5403" t="s">
        <v>7747</v>
      </c>
      <c r="N5403">
        <v>1</v>
      </c>
      <c r="P5403">
        <v>1</v>
      </c>
    </row>
    <row r="5404" spans="12:16" x14ac:dyDescent="0.35">
      <c r="L5404" t="s">
        <v>29</v>
      </c>
      <c r="M5404" t="s">
        <v>7747</v>
      </c>
      <c r="N5404">
        <v>1</v>
      </c>
      <c r="P5404">
        <v>1</v>
      </c>
    </row>
    <row r="5405" spans="12:16" x14ac:dyDescent="0.35">
      <c r="L5405" t="s">
        <v>29</v>
      </c>
      <c r="M5405" t="s">
        <v>7747</v>
      </c>
      <c r="N5405">
        <v>1</v>
      </c>
      <c r="P5405">
        <v>1</v>
      </c>
    </row>
    <row r="5406" spans="12:16" x14ac:dyDescent="0.35">
      <c r="L5406" t="s">
        <v>29</v>
      </c>
      <c r="M5406" t="s">
        <v>7747</v>
      </c>
      <c r="N5406">
        <v>1</v>
      </c>
      <c r="P5406">
        <v>1</v>
      </c>
    </row>
    <row r="5407" spans="12:16" x14ac:dyDescent="0.35">
      <c r="L5407" t="s">
        <v>29</v>
      </c>
      <c r="M5407" t="s">
        <v>7747</v>
      </c>
      <c r="N5407">
        <v>1</v>
      </c>
      <c r="P5407">
        <v>1</v>
      </c>
    </row>
    <row r="5408" spans="12:16" x14ac:dyDescent="0.35">
      <c r="L5408" t="s">
        <v>29</v>
      </c>
      <c r="M5408" t="s">
        <v>7747</v>
      </c>
      <c r="N5408">
        <v>1</v>
      </c>
      <c r="P5408">
        <v>1</v>
      </c>
    </row>
    <row r="5409" spans="12:16" x14ac:dyDescent="0.35">
      <c r="L5409" t="s">
        <v>29</v>
      </c>
      <c r="M5409" t="s">
        <v>7747</v>
      </c>
      <c r="N5409">
        <v>1</v>
      </c>
      <c r="P5409">
        <v>1</v>
      </c>
    </row>
    <row r="5410" spans="12:16" x14ac:dyDescent="0.35">
      <c r="L5410" t="s">
        <v>29</v>
      </c>
      <c r="M5410" t="s">
        <v>7747</v>
      </c>
      <c r="N5410">
        <v>1</v>
      </c>
      <c r="P5410">
        <v>1</v>
      </c>
    </row>
    <row r="5411" spans="12:16" x14ac:dyDescent="0.35">
      <c r="L5411" t="s">
        <v>29</v>
      </c>
      <c r="M5411" t="s">
        <v>7747</v>
      </c>
      <c r="N5411">
        <v>1</v>
      </c>
      <c r="P5411">
        <v>1</v>
      </c>
    </row>
    <row r="5412" spans="12:16" x14ac:dyDescent="0.35">
      <c r="L5412" t="s">
        <v>29</v>
      </c>
      <c r="M5412" t="s">
        <v>7747</v>
      </c>
      <c r="N5412">
        <v>1</v>
      </c>
      <c r="P5412">
        <v>1</v>
      </c>
    </row>
    <row r="5413" spans="12:16" x14ac:dyDescent="0.35">
      <c r="L5413" t="s">
        <v>29</v>
      </c>
      <c r="M5413" t="s">
        <v>7747</v>
      </c>
      <c r="N5413">
        <v>1</v>
      </c>
      <c r="P5413">
        <v>1</v>
      </c>
    </row>
    <row r="5414" spans="12:16" x14ac:dyDescent="0.35">
      <c r="L5414" t="s">
        <v>29</v>
      </c>
      <c r="M5414" t="s">
        <v>7747</v>
      </c>
      <c r="N5414">
        <v>1</v>
      </c>
      <c r="P5414">
        <v>1</v>
      </c>
    </row>
    <row r="5415" spans="12:16" x14ac:dyDescent="0.35">
      <c r="L5415" t="s">
        <v>29</v>
      </c>
      <c r="M5415" t="s">
        <v>7747</v>
      </c>
      <c r="N5415">
        <v>1</v>
      </c>
      <c r="P5415">
        <v>1</v>
      </c>
    </row>
    <row r="5416" spans="12:16" x14ac:dyDescent="0.35">
      <c r="L5416" t="s">
        <v>29</v>
      </c>
      <c r="M5416" t="s">
        <v>7747</v>
      </c>
      <c r="N5416">
        <v>1</v>
      </c>
      <c r="P5416">
        <v>1</v>
      </c>
    </row>
    <row r="5417" spans="12:16" x14ac:dyDescent="0.35">
      <c r="L5417" t="s">
        <v>29</v>
      </c>
      <c r="M5417" t="s">
        <v>7747</v>
      </c>
      <c r="N5417">
        <v>1</v>
      </c>
      <c r="P5417">
        <v>1</v>
      </c>
    </row>
    <row r="5418" spans="12:16" x14ac:dyDescent="0.35">
      <c r="L5418" t="s">
        <v>29</v>
      </c>
      <c r="M5418" t="s">
        <v>7747</v>
      </c>
      <c r="N5418">
        <v>1</v>
      </c>
      <c r="P5418">
        <v>1</v>
      </c>
    </row>
    <row r="5419" spans="12:16" x14ac:dyDescent="0.35">
      <c r="L5419" t="s">
        <v>29</v>
      </c>
      <c r="M5419" t="s">
        <v>7747</v>
      </c>
      <c r="N5419">
        <v>1</v>
      </c>
      <c r="P5419">
        <v>1</v>
      </c>
    </row>
    <row r="5420" spans="12:16" x14ac:dyDescent="0.35">
      <c r="L5420" t="s">
        <v>29</v>
      </c>
      <c r="M5420" t="s">
        <v>7747</v>
      </c>
      <c r="N5420">
        <v>1</v>
      </c>
      <c r="P5420">
        <v>1</v>
      </c>
    </row>
    <row r="5421" spans="12:16" x14ac:dyDescent="0.35">
      <c r="L5421" t="s">
        <v>29</v>
      </c>
      <c r="M5421" t="s">
        <v>7747</v>
      </c>
      <c r="N5421">
        <v>1</v>
      </c>
      <c r="P5421">
        <v>1</v>
      </c>
    </row>
    <row r="5422" spans="12:16" x14ac:dyDescent="0.35">
      <c r="L5422" t="s">
        <v>29</v>
      </c>
      <c r="M5422" t="s">
        <v>7747</v>
      </c>
      <c r="N5422">
        <v>1</v>
      </c>
      <c r="P5422">
        <v>1</v>
      </c>
    </row>
    <row r="5423" spans="12:16" x14ac:dyDescent="0.35">
      <c r="L5423" t="s">
        <v>29</v>
      </c>
      <c r="M5423" t="s">
        <v>7747</v>
      </c>
      <c r="N5423">
        <v>1</v>
      </c>
      <c r="P5423">
        <v>1</v>
      </c>
    </row>
    <row r="5424" spans="12:16" x14ac:dyDescent="0.35">
      <c r="L5424" t="s">
        <v>29</v>
      </c>
      <c r="M5424" t="s">
        <v>7747</v>
      </c>
      <c r="N5424">
        <v>1</v>
      </c>
      <c r="P5424">
        <v>1</v>
      </c>
    </row>
    <row r="5425" spans="12:16" x14ac:dyDescent="0.35">
      <c r="L5425" t="s">
        <v>29</v>
      </c>
      <c r="M5425" t="s">
        <v>7747</v>
      </c>
      <c r="N5425">
        <v>1</v>
      </c>
      <c r="P5425">
        <v>1</v>
      </c>
    </row>
    <row r="5426" spans="12:16" x14ac:dyDescent="0.35">
      <c r="L5426" t="s">
        <v>29</v>
      </c>
      <c r="M5426" t="s">
        <v>7747</v>
      </c>
      <c r="N5426">
        <v>1</v>
      </c>
      <c r="P5426">
        <v>1</v>
      </c>
    </row>
    <row r="5427" spans="12:16" x14ac:dyDescent="0.35">
      <c r="L5427" t="s">
        <v>29</v>
      </c>
      <c r="M5427" t="s">
        <v>7747</v>
      </c>
      <c r="N5427">
        <v>1</v>
      </c>
      <c r="P5427">
        <v>1</v>
      </c>
    </row>
    <row r="5428" spans="12:16" x14ac:dyDescent="0.35">
      <c r="L5428" t="s">
        <v>29</v>
      </c>
      <c r="M5428" t="s">
        <v>7747</v>
      </c>
      <c r="N5428">
        <v>1</v>
      </c>
      <c r="P5428">
        <v>1</v>
      </c>
    </row>
    <row r="5429" spans="12:16" x14ac:dyDescent="0.35">
      <c r="L5429" t="s">
        <v>29</v>
      </c>
      <c r="M5429" t="s">
        <v>7747</v>
      </c>
      <c r="N5429">
        <v>1</v>
      </c>
      <c r="P5429">
        <v>1</v>
      </c>
    </row>
    <row r="5430" spans="12:16" x14ac:dyDescent="0.35">
      <c r="L5430" t="s">
        <v>29</v>
      </c>
      <c r="M5430" t="s">
        <v>7747</v>
      </c>
      <c r="N5430">
        <v>1</v>
      </c>
      <c r="P5430">
        <v>1</v>
      </c>
    </row>
    <row r="5431" spans="12:16" x14ac:dyDescent="0.35">
      <c r="L5431" t="s">
        <v>29</v>
      </c>
      <c r="M5431" t="s">
        <v>7747</v>
      </c>
      <c r="N5431">
        <v>1</v>
      </c>
      <c r="P5431">
        <v>1</v>
      </c>
    </row>
    <row r="5432" spans="12:16" x14ac:dyDescent="0.35">
      <c r="L5432" t="s">
        <v>29</v>
      </c>
      <c r="M5432" t="s">
        <v>7747</v>
      </c>
      <c r="N5432">
        <v>1</v>
      </c>
      <c r="P5432">
        <v>1</v>
      </c>
    </row>
    <row r="5433" spans="12:16" x14ac:dyDescent="0.35">
      <c r="L5433" t="s">
        <v>29</v>
      </c>
      <c r="M5433" t="s">
        <v>7747</v>
      </c>
      <c r="N5433">
        <v>1</v>
      </c>
      <c r="P5433">
        <v>1</v>
      </c>
    </row>
    <row r="5434" spans="12:16" x14ac:dyDescent="0.35">
      <c r="L5434" t="s">
        <v>29</v>
      </c>
      <c r="M5434" t="s">
        <v>7747</v>
      </c>
      <c r="N5434">
        <v>1</v>
      </c>
      <c r="P5434">
        <v>1</v>
      </c>
    </row>
    <row r="5435" spans="12:16" x14ac:dyDescent="0.35">
      <c r="L5435" t="s">
        <v>29</v>
      </c>
      <c r="M5435" t="s">
        <v>7747</v>
      </c>
      <c r="N5435">
        <v>1</v>
      </c>
      <c r="P5435">
        <v>1</v>
      </c>
    </row>
    <row r="5436" spans="12:16" x14ac:dyDescent="0.35">
      <c r="L5436" t="s">
        <v>29</v>
      </c>
      <c r="M5436" t="s">
        <v>7747</v>
      </c>
      <c r="N5436">
        <v>1</v>
      </c>
      <c r="P5436">
        <v>1</v>
      </c>
    </row>
    <row r="5437" spans="12:16" x14ac:dyDescent="0.35">
      <c r="L5437" t="s">
        <v>29</v>
      </c>
      <c r="M5437" t="s">
        <v>7747</v>
      </c>
      <c r="N5437">
        <v>1</v>
      </c>
      <c r="P5437">
        <v>1</v>
      </c>
    </row>
    <row r="5438" spans="12:16" x14ac:dyDescent="0.35">
      <c r="L5438" t="s">
        <v>29</v>
      </c>
      <c r="M5438" t="s">
        <v>7747</v>
      </c>
      <c r="N5438">
        <v>1</v>
      </c>
      <c r="P5438">
        <v>1</v>
      </c>
    </row>
    <row r="5439" spans="12:16" x14ac:dyDescent="0.35">
      <c r="L5439" t="s">
        <v>29</v>
      </c>
      <c r="M5439" t="s">
        <v>7747</v>
      </c>
      <c r="N5439">
        <v>1</v>
      </c>
      <c r="P5439">
        <v>1</v>
      </c>
    </row>
    <row r="5440" spans="12:16" x14ac:dyDescent="0.35">
      <c r="L5440" t="s">
        <v>29</v>
      </c>
      <c r="M5440" t="s">
        <v>7747</v>
      </c>
      <c r="N5440">
        <v>1</v>
      </c>
      <c r="P5440">
        <v>1</v>
      </c>
    </row>
    <row r="5441" spans="12:16" x14ac:dyDescent="0.35">
      <c r="L5441" t="s">
        <v>29</v>
      </c>
      <c r="M5441" t="s">
        <v>7747</v>
      </c>
      <c r="N5441">
        <v>1</v>
      </c>
      <c r="P5441">
        <v>1</v>
      </c>
    </row>
    <row r="5442" spans="12:16" x14ac:dyDescent="0.35">
      <c r="L5442" t="s">
        <v>29</v>
      </c>
      <c r="M5442" t="s">
        <v>7747</v>
      </c>
      <c r="N5442">
        <v>1</v>
      </c>
      <c r="P5442">
        <v>1</v>
      </c>
    </row>
    <row r="5443" spans="12:16" x14ac:dyDescent="0.35">
      <c r="L5443" t="s">
        <v>29</v>
      </c>
      <c r="M5443" t="s">
        <v>7747</v>
      </c>
      <c r="N5443">
        <v>1</v>
      </c>
      <c r="P5443">
        <v>1</v>
      </c>
    </row>
    <row r="5444" spans="12:16" x14ac:dyDescent="0.35">
      <c r="L5444" t="s">
        <v>29</v>
      </c>
      <c r="M5444" t="s">
        <v>7747</v>
      </c>
      <c r="N5444">
        <v>1</v>
      </c>
      <c r="P5444">
        <v>1</v>
      </c>
    </row>
    <row r="5445" spans="12:16" x14ac:dyDescent="0.35">
      <c r="L5445" t="s">
        <v>29</v>
      </c>
      <c r="M5445" t="s">
        <v>7747</v>
      </c>
      <c r="N5445">
        <v>1</v>
      </c>
      <c r="P5445">
        <v>1</v>
      </c>
    </row>
    <row r="5446" spans="12:16" x14ac:dyDescent="0.35">
      <c r="L5446" t="s">
        <v>29</v>
      </c>
      <c r="M5446" t="s">
        <v>7747</v>
      </c>
      <c r="N5446">
        <v>1</v>
      </c>
      <c r="P5446">
        <v>1</v>
      </c>
    </row>
    <row r="5447" spans="12:16" x14ac:dyDescent="0.35">
      <c r="L5447" t="s">
        <v>29</v>
      </c>
      <c r="M5447" t="s">
        <v>7747</v>
      </c>
      <c r="N5447">
        <v>1</v>
      </c>
      <c r="P5447">
        <v>1</v>
      </c>
    </row>
    <row r="5448" spans="12:16" x14ac:dyDescent="0.35">
      <c r="L5448" t="s">
        <v>29</v>
      </c>
      <c r="M5448" t="s">
        <v>7747</v>
      </c>
      <c r="N5448">
        <v>1</v>
      </c>
      <c r="P5448">
        <v>1</v>
      </c>
    </row>
    <row r="5449" spans="12:16" x14ac:dyDescent="0.35">
      <c r="L5449" t="s">
        <v>29</v>
      </c>
      <c r="M5449" t="s">
        <v>7747</v>
      </c>
      <c r="N5449">
        <v>1</v>
      </c>
      <c r="P5449">
        <v>1</v>
      </c>
    </row>
    <row r="5450" spans="12:16" x14ac:dyDescent="0.35">
      <c r="L5450" t="s">
        <v>29</v>
      </c>
      <c r="M5450" t="s">
        <v>7747</v>
      </c>
      <c r="N5450">
        <v>1</v>
      </c>
      <c r="P5450">
        <v>1</v>
      </c>
    </row>
    <row r="5451" spans="12:16" x14ac:dyDescent="0.35">
      <c r="L5451" t="s">
        <v>29</v>
      </c>
      <c r="M5451" t="s">
        <v>7747</v>
      </c>
      <c r="N5451">
        <v>1</v>
      </c>
      <c r="P5451">
        <v>1</v>
      </c>
    </row>
    <row r="5452" spans="12:16" x14ac:dyDescent="0.35">
      <c r="L5452" t="s">
        <v>29</v>
      </c>
      <c r="M5452" t="s">
        <v>7747</v>
      </c>
      <c r="N5452">
        <v>1</v>
      </c>
      <c r="P5452">
        <v>1</v>
      </c>
    </row>
    <row r="5453" spans="12:16" x14ac:dyDescent="0.35">
      <c r="L5453" t="s">
        <v>29</v>
      </c>
      <c r="M5453" t="s">
        <v>7747</v>
      </c>
      <c r="N5453">
        <v>1</v>
      </c>
      <c r="P5453">
        <v>1</v>
      </c>
    </row>
    <row r="5454" spans="12:16" x14ac:dyDescent="0.35">
      <c r="L5454" t="s">
        <v>29</v>
      </c>
      <c r="M5454" t="s">
        <v>7747</v>
      </c>
      <c r="N5454">
        <v>1</v>
      </c>
      <c r="P5454">
        <v>1</v>
      </c>
    </row>
    <row r="5455" spans="12:16" x14ac:dyDescent="0.35">
      <c r="L5455" t="s">
        <v>29</v>
      </c>
      <c r="M5455" t="s">
        <v>7747</v>
      </c>
      <c r="N5455">
        <v>1</v>
      </c>
      <c r="P5455">
        <v>1</v>
      </c>
    </row>
    <row r="5456" spans="12:16" x14ac:dyDescent="0.35">
      <c r="L5456" t="s">
        <v>29</v>
      </c>
      <c r="M5456" t="s">
        <v>7747</v>
      </c>
      <c r="N5456">
        <v>1</v>
      </c>
      <c r="P5456">
        <v>1</v>
      </c>
    </row>
    <row r="5457" spans="12:16" x14ac:dyDescent="0.35">
      <c r="L5457" t="s">
        <v>29</v>
      </c>
      <c r="M5457" t="s">
        <v>7747</v>
      </c>
      <c r="N5457">
        <v>1</v>
      </c>
      <c r="P5457">
        <v>1</v>
      </c>
    </row>
    <row r="5458" spans="12:16" x14ac:dyDescent="0.35">
      <c r="L5458" t="s">
        <v>29</v>
      </c>
      <c r="M5458" t="s">
        <v>7747</v>
      </c>
      <c r="N5458">
        <v>1</v>
      </c>
      <c r="P5458">
        <v>1</v>
      </c>
    </row>
    <row r="5459" spans="12:16" x14ac:dyDescent="0.35">
      <c r="L5459" t="s">
        <v>29</v>
      </c>
      <c r="M5459" t="s">
        <v>7747</v>
      </c>
      <c r="N5459">
        <v>1</v>
      </c>
      <c r="P5459">
        <v>1</v>
      </c>
    </row>
    <row r="5460" spans="12:16" x14ac:dyDescent="0.35">
      <c r="L5460" t="s">
        <v>29</v>
      </c>
      <c r="M5460" t="s">
        <v>7747</v>
      </c>
      <c r="N5460">
        <v>1</v>
      </c>
      <c r="P5460">
        <v>1</v>
      </c>
    </row>
    <row r="5461" spans="12:16" x14ac:dyDescent="0.35">
      <c r="L5461" t="s">
        <v>29</v>
      </c>
      <c r="M5461" t="s">
        <v>7747</v>
      </c>
      <c r="N5461">
        <v>1</v>
      </c>
      <c r="P5461">
        <v>1</v>
      </c>
    </row>
    <row r="5462" spans="12:16" x14ac:dyDescent="0.35">
      <c r="L5462" t="s">
        <v>29</v>
      </c>
      <c r="M5462" t="s">
        <v>7747</v>
      </c>
      <c r="N5462">
        <v>1</v>
      </c>
      <c r="P5462">
        <v>1</v>
      </c>
    </row>
    <row r="5463" spans="12:16" x14ac:dyDescent="0.35">
      <c r="L5463" t="s">
        <v>29</v>
      </c>
      <c r="M5463" t="s">
        <v>7747</v>
      </c>
      <c r="N5463">
        <v>1</v>
      </c>
      <c r="P5463">
        <v>1</v>
      </c>
    </row>
    <row r="5464" spans="12:16" x14ac:dyDescent="0.35">
      <c r="L5464" t="s">
        <v>29</v>
      </c>
      <c r="M5464" t="s">
        <v>7747</v>
      </c>
      <c r="N5464">
        <v>1</v>
      </c>
      <c r="P5464">
        <v>1</v>
      </c>
    </row>
    <row r="5465" spans="12:16" x14ac:dyDescent="0.35">
      <c r="L5465" t="s">
        <v>29</v>
      </c>
      <c r="M5465" t="s">
        <v>7747</v>
      </c>
      <c r="N5465">
        <v>1</v>
      </c>
      <c r="P5465">
        <v>1</v>
      </c>
    </row>
    <row r="5466" spans="12:16" x14ac:dyDescent="0.35">
      <c r="L5466" t="s">
        <v>29</v>
      </c>
      <c r="M5466" t="s">
        <v>7747</v>
      </c>
      <c r="N5466">
        <v>1</v>
      </c>
      <c r="P5466">
        <v>1</v>
      </c>
    </row>
    <row r="5467" spans="12:16" x14ac:dyDescent="0.35">
      <c r="L5467" t="s">
        <v>29</v>
      </c>
      <c r="M5467" t="s">
        <v>7747</v>
      </c>
      <c r="N5467">
        <v>1</v>
      </c>
      <c r="P5467">
        <v>1</v>
      </c>
    </row>
    <row r="5468" spans="12:16" x14ac:dyDescent="0.35">
      <c r="L5468" t="s">
        <v>29</v>
      </c>
      <c r="M5468" t="s">
        <v>7747</v>
      </c>
      <c r="N5468">
        <v>1</v>
      </c>
      <c r="P5468">
        <v>1</v>
      </c>
    </row>
    <row r="5469" spans="12:16" x14ac:dyDescent="0.35">
      <c r="L5469" t="s">
        <v>29</v>
      </c>
      <c r="M5469" t="s">
        <v>7747</v>
      </c>
      <c r="N5469">
        <v>1</v>
      </c>
      <c r="P5469">
        <v>1</v>
      </c>
    </row>
    <row r="5470" spans="12:16" x14ac:dyDescent="0.35">
      <c r="L5470" t="s">
        <v>29</v>
      </c>
      <c r="M5470" t="s">
        <v>7747</v>
      </c>
      <c r="N5470">
        <v>1</v>
      </c>
      <c r="P5470">
        <v>1</v>
      </c>
    </row>
    <row r="5471" spans="12:16" x14ac:dyDescent="0.35">
      <c r="L5471" t="s">
        <v>29</v>
      </c>
      <c r="M5471" t="s">
        <v>7747</v>
      </c>
      <c r="N5471">
        <v>1</v>
      </c>
      <c r="P5471">
        <v>1</v>
      </c>
    </row>
    <row r="5472" spans="12:16" x14ac:dyDescent="0.35">
      <c r="L5472" t="s">
        <v>29</v>
      </c>
      <c r="M5472" t="s">
        <v>7747</v>
      </c>
      <c r="N5472">
        <v>1</v>
      </c>
      <c r="P5472">
        <v>1</v>
      </c>
    </row>
    <row r="5473" spans="12:16" x14ac:dyDescent="0.35">
      <c r="L5473" t="s">
        <v>29</v>
      </c>
      <c r="M5473" t="s">
        <v>7747</v>
      </c>
      <c r="N5473">
        <v>1</v>
      </c>
      <c r="P5473">
        <v>1</v>
      </c>
    </row>
    <row r="5474" spans="12:16" x14ac:dyDescent="0.35">
      <c r="L5474" t="s">
        <v>29</v>
      </c>
      <c r="M5474" t="s">
        <v>7747</v>
      </c>
      <c r="N5474">
        <v>1</v>
      </c>
      <c r="P5474">
        <v>1</v>
      </c>
    </row>
    <row r="5475" spans="12:16" x14ac:dyDescent="0.35">
      <c r="L5475" t="s">
        <v>29</v>
      </c>
      <c r="M5475" t="s">
        <v>7747</v>
      </c>
      <c r="N5475">
        <v>1</v>
      </c>
      <c r="P5475">
        <v>1</v>
      </c>
    </row>
    <row r="5476" spans="12:16" x14ac:dyDescent="0.35">
      <c r="L5476" t="s">
        <v>29</v>
      </c>
      <c r="M5476" t="s">
        <v>7747</v>
      </c>
      <c r="N5476">
        <v>1</v>
      </c>
      <c r="P5476">
        <v>1</v>
      </c>
    </row>
    <row r="5477" spans="12:16" x14ac:dyDescent="0.35">
      <c r="L5477" t="s">
        <v>29</v>
      </c>
      <c r="M5477" t="s">
        <v>7747</v>
      </c>
      <c r="N5477">
        <v>1</v>
      </c>
      <c r="P5477">
        <v>1</v>
      </c>
    </row>
    <row r="5478" spans="12:16" x14ac:dyDescent="0.35">
      <c r="L5478" t="s">
        <v>29</v>
      </c>
      <c r="M5478" t="s">
        <v>7747</v>
      </c>
      <c r="N5478">
        <v>1</v>
      </c>
      <c r="P5478">
        <v>1</v>
      </c>
    </row>
    <row r="5479" spans="12:16" x14ac:dyDescent="0.35">
      <c r="L5479" t="s">
        <v>29</v>
      </c>
      <c r="M5479" t="s">
        <v>7747</v>
      </c>
      <c r="N5479">
        <v>1</v>
      </c>
      <c r="P5479">
        <v>1</v>
      </c>
    </row>
    <row r="5480" spans="12:16" x14ac:dyDescent="0.35">
      <c r="L5480" t="s">
        <v>29</v>
      </c>
      <c r="M5480" t="s">
        <v>7747</v>
      </c>
      <c r="N5480">
        <v>1</v>
      </c>
      <c r="P5480">
        <v>1</v>
      </c>
    </row>
    <row r="5481" spans="12:16" x14ac:dyDescent="0.35">
      <c r="L5481" t="s">
        <v>29</v>
      </c>
      <c r="M5481" t="s">
        <v>7747</v>
      </c>
      <c r="N5481">
        <v>1</v>
      </c>
      <c r="P5481">
        <v>1</v>
      </c>
    </row>
    <row r="5482" spans="12:16" x14ac:dyDescent="0.35">
      <c r="L5482" t="s">
        <v>29</v>
      </c>
      <c r="M5482" t="s">
        <v>7747</v>
      </c>
      <c r="N5482">
        <v>1</v>
      </c>
      <c r="P5482">
        <v>1</v>
      </c>
    </row>
    <row r="5483" spans="12:16" x14ac:dyDescent="0.35">
      <c r="L5483" t="s">
        <v>29</v>
      </c>
      <c r="M5483" t="s">
        <v>7747</v>
      </c>
      <c r="N5483">
        <v>1</v>
      </c>
      <c r="P5483">
        <v>1</v>
      </c>
    </row>
    <row r="5484" spans="12:16" x14ac:dyDescent="0.35">
      <c r="L5484" t="s">
        <v>29</v>
      </c>
      <c r="M5484" t="s">
        <v>7747</v>
      </c>
      <c r="N5484">
        <v>1</v>
      </c>
      <c r="P5484">
        <v>1</v>
      </c>
    </row>
    <row r="5485" spans="12:16" x14ac:dyDescent="0.35">
      <c r="L5485" t="s">
        <v>29</v>
      </c>
      <c r="M5485" t="s">
        <v>7747</v>
      </c>
      <c r="N5485">
        <v>1</v>
      </c>
      <c r="P5485">
        <v>1</v>
      </c>
    </row>
    <row r="5486" spans="12:16" x14ac:dyDescent="0.35">
      <c r="L5486" t="s">
        <v>29</v>
      </c>
      <c r="M5486" t="s">
        <v>7747</v>
      </c>
      <c r="N5486">
        <v>1</v>
      </c>
      <c r="P5486">
        <v>1</v>
      </c>
    </row>
    <row r="5487" spans="12:16" x14ac:dyDescent="0.35">
      <c r="L5487" t="s">
        <v>29</v>
      </c>
      <c r="M5487" t="s">
        <v>7747</v>
      </c>
      <c r="N5487">
        <v>1</v>
      </c>
      <c r="P5487">
        <v>1</v>
      </c>
    </row>
    <row r="5488" spans="12:16" x14ac:dyDescent="0.35">
      <c r="L5488" t="s">
        <v>29</v>
      </c>
      <c r="M5488" t="s">
        <v>7747</v>
      </c>
      <c r="N5488">
        <v>1</v>
      </c>
      <c r="P5488">
        <v>1</v>
      </c>
    </row>
    <row r="5489" spans="12:16" x14ac:dyDescent="0.35">
      <c r="L5489" t="s">
        <v>29</v>
      </c>
      <c r="M5489" t="s">
        <v>7747</v>
      </c>
      <c r="N5489">
        <v>1</v>
      </c>
      <c r="P5489">
        <v>1</v>
      </c>
    </row>
    <row r="5490" spans="12:16" x14ac:dyDescent="0.35">
      <c r="L5490" t="s">
        <v>29</v>
      </c>
      <c r="M5490" t="s">
        <v>7747</v>
      </c>
      <c r="N5490">
        <v>1</v>
      </c>
      <c r="P5490">
        <v>1</v>
      </c>
    </row>
    <row r="5491" spans="12:16" x14ac:dyDescent="0.35">
      <c r="L5491" t="s">
        <v>29</v>
      </c>
      <c r="M5491" t="s">
        <v>7747</v>
      </c>
      <c r="N5491">
        <v>1</v>
      </c>
      <c r="P5491">
        <v>1</v>
      </c>
    </row>
    <row r="5492" spans="12:16" x14ac:dyDescent="0.35">
      <c r="L5492" t="s">
        <v>29</v>
      </c>
      <c r="M5492" t="s">
        <v>7747</v>
      </c>
      <c r="N5492">
        <v>1</v>
      </c>
      <c r="P5492">
        <v>1</v>
      </c>
    </row>
    <row r="5493" spans="12:16" x14ac:dyDescent="0.35">
      <c r="L5493" t="s">
        <v>29</v>
      </c>
      <c r="M5493" t="s">
        <v>7747</v>
      </c>
      <c r="N5493">
        <v>1</v>
      </c>
      <c r="P5493">
        <v>1</v>
      </c>
    </row>
    <row r="5494" spans="12:16" x14ac:dyDescent="0.35">
      <c r="L5494" t="s">
        <v>29</v>
      </c>
      <c r="M5494" t="s">
        <v>7747</v>
      </c>
      <c r="N5494">
        <v>1</v>
      </c>
      <c r="P5494">
        <v>1</v>
      </c>
    </row>
    <row r="5495" spans="12:16" x14ac:dyDescent="0.35">
      <c r="L5495" t="s">
        <v>29</v>
      </c>
      <c r="M5495" t="s">
        <v>7747</v>
      </c>
      <c r="N5495">
        <v>1</v>
      </c>
      <c r="P5495">
        <v>1</v>
      </c>
    </row>
    <row r="5496" spans="12:16" x14ac:dyDescent="0.35">
      <c r="L5496" t="s">
        <v>29</v>
      </c>
      <c r="M5496" t="s">
        <v>7747</v>
      </c>
      <c r="N5496">
        <v>1</v>
      </c>
      <c r="P5496">
        <v>1</v>
      </c>
    </row>
    <row r="5497" spans="12:16" x14ac:dyDescent="0.35">
      <c r="L5497" t="s">
        <v>29</v>
      </c>
      <c r="M5497" t="s">
        <v>7747</v>
      </c>
      <c r="N5497">
        <v>1</v>
      </c>
      <c r="P5497">
        <v>1</v>
      </c>
    </row>
    <row r="5498" spans="12:16" x14ac:dyDescent="0.35">
      <c r="L5498" t="s">
        <v>29</v>
      </c>
      <c r="M5498" t="s">
        <v>7747</v>
      </c>
      <c r="N5498">
        <v>1</v>
      </c>
      <c r="P5498">
        <v>1</v>
      </c>
    </row>
    <row r="5499" spans="12:16" x14ac:dyDescent="0.35">
      <c r="L5499" t="s">
        <v>29</v>
      </c>
      <c r="M5499" t="s">
        <v>7747</v>
      </c>
      <c r="N5499">
        <v>1</v>
      </c>
      <c r="P5499">
        <v>1</v>
      </c>
    </row>
    <row r="5500" spans="12:16" x14ac:dyDescent="0.35">
      <c r="L5500" t="s">
        <v>29</v>
      </c>
      <c r="M5500" t="s">
        <v>7747</v>
      </c>
      <c r="N5500">
        <v>1</v>
      </c>
      <c r="P5500">
        <v>1</v>
      </c>
    </row>
    <row r="5501" spans="12:16" x14ac:dyDescent="0.35">
      <c r="L5501" t="s">
        <v>29</v>
      </c>
      <c r="M5501" t="s">
        <v>7747</v>
      </c>
      <c r="N5501">
        <v>1</v>
      </c>
      <c r="P5501">
        <v>1</v>
      </c>
    </row>
    <row r="5502" spans="12:16" x14ac:dyDescent="0.35">
      <c r="L5502" t="s">
        <v>28</v>
      </c>
      <c r="M5502" t="s">
        <v>7747</v>
      </c>
      <c r="N5502">
        <v>1</v>
      </c>
      <c r="P5502">
        <v>1</v>
      </c>
    </row>
    <row r="5503" spans="12:16" x14ac:dyDescent="0.35">
      <c r="L5503" t="s">
        <v>28</v>
      </c>
      <c r="M5503" t="s">
        <v>7747</v>
      </c>
      <c r="N5503">
        <v>1</v>
      </c>
      <c r="P5503">
        <v>1</v>
      </c>
    </row>
    <row r="5504" spans="12:16" x14ac:dyDescent="0.35">
      <c r="L5504" t="s">
        <v>28</v>
      </c>
      <c r="M5504" t="s">
        <v>7747</v>
      </c>
      <c r="N5504">
        <v>1</v>
      </c>
      <c r="P5504">
        <v>1</v>
      </c>
    </row>
    <row r="5505" spans="12:16" x14ac:dyDescent="0.35">
      <c r="L5505" t="s">
        <v>28</v>
      </c>
      <c r="M5505" t="s">
        <v>7747</v>
      </c>
      <c r="N5505">
        <v>1</v>
      </c>
      <c r="P5505">
        <v>1</v>
      </c>
    </row>
    <row r="5506" spans="12:16" x14ac:dyDescent="0.35">
      <c r="L5506" t="s">
        <v>28</v>
      </c>
      <c r="M5506" t="s">
        <v>7747</v>
      </c>
      <c r="N5506">
        <v>1</v>
      </c>
      <c r="P5506">
        <v>1</v>
      </c>
    </row>
    <row r="5507" spans="12:16" x14ac:dyDescent="0.35">
      <c r="L5507" t="s">
        <v>28</v>
      </c>
      <c r="M5507" t="s">
        <v>7747</v>
      </c>
      <c r="N5507">
        <v>1</v>
      </c>
      <c r="P5507">
        <v>1</v>
      </c>
    </row>
    <row r="5508" spans="12:16" x14ac:dyDescent="0.35">
      <c r="L5508" t="s">
        <v>28</v>
      </c>
      <c r="M5508" t="s">
        <v>7747</v>
      </c>
      <c r="N5508">
        <v>1</v>
      </c>
      <c r="P5508">
        <v>1</v>
      </c>
    </row>
    <row r="5509" spans="12:16" x14ac:dyDescent="0.35">
      <c r="L5509" t="s">
        <v>28</v>
      </c>
      <c r="M5509" t="s">
        <v>7747</v>
      </c>
      <c r="N5509">
        <v>1</v>
      </c>
      <c r="P5509">
        <v>1</v>
      </c>
    </row>
    <row r="5510" spans="12:16" x14ac:dyDescent="0.35">
      <c r="L5510" t="s">
        <v>28</v>
      </c>
      <c r="M5510" t="s">
        <v>7747</v>
      </c>
      <c r="N5510">
        <v>1</v>
      </c>
      <c r="P5510">
        <v>1</v>
      </c>
    </row>
    <row r="5511" spans="12:16" x14ac:dyDescent="0.35">
      <c r="L5511" t="s">
        <v>28</v>
      </c>
      <c r="M5511" t="s">
        <v>7747</v>
      </c>
      <c r="N5511">
        <v>1</v>
      </c>
      <c r="P5511">
        <v>1</v>
      </c>
    </row>
    <row r="5512" spans="12:16" x14ac:dyDescent="0.35">
      <c r="L5512" t="s">
        <v>28</v>
      </c>
      <c r="M5512" t="s">
        <v>7747</v>
      </c>
      <c r="N5512">
        <v>1</v>
      </c>
      <c r="P5512">
        <v>1</v>
      </c>
    </row>
    <row r="5513" spans="12:16" x14ac:dyDescent="0.35">
      <c r="L5513" t="s">
        <v>28</v>
      </c>
      <c r="M5513" t="s">
        <v>7747</v>
      </c>
      <c r="N5513">
        <v>1</v>
      </c>
      <c r="P5513">
        <v>1</v>
      </c>
    </row>
    <row r="5514" spans="12:16" x14ac:dyDescent="0.35">
      <c r="L5514" t="s">
        <v>28</v>
      </c>
      <c r="M5514" t="s">
        <v>7747</v>
      </c>
      <c r="N5514">
        <v>1</v>
      </c>
      <c r="P5514">
        <v>1</v>
      </c>
    </row>
    <row r="5515" spans="12:16" x14ac:dyDescent="0.35">
      <c r="L5515" t="s">
        <v>28</v>
      </c>
      <c r="M5515" t="s">
        <v>7747</v>
      </c>
      <c r="N5515">
        <v>1</v>
      </c>
      <c r="P5515">
        <v>1</v>
      </c>
    </row>
    <row r="5516" spans="12:16" x14ac:dyDescent="0.35">
      <c r="L5516" t="s">
        <v>28</v>
      </c>
      <c r="M5516" t="s">
        <v>7747</v>
      </c>
      <c r="N5516">
        <v>1</v>
      </c>
      <c r="P5516">
        <v>1</v>
      </c>
    </row>
    <row r="5517" spans="12:16" x14ac:dyDescent="0.35">
      <c r="L5517" t="s">
        <v>28</v>
      </c>
      <c r="M5517" t="s">
        <v>7747</v>
      </c>
      <c r="N5517">
        <v>1</v>
      </c>
      <c r="P5517">
        <v>1</v>
      </c>
    </row>
    <row r="5518" spans="12:16" x14ac:dyDescent="0.35">
      <c r="L5518" t="s">
        <v>28</v>
      </c>
      <c r="M5518" t="s">
        <v>7747</v>
      </c>
      <c r="N5518">
        <v>1</v>
      </c>
      <c r="P5518">
        <v>1</v>
      </c>
    </row>
    <row r="5519" spans="12:16" x14ac:dyDescent="0.35">
      <c r="L5519" t="s">
        <v>28</v>
      </c>
      <c r="M5519" t="s">
        <v>7747</v>
      </c>
      <c r="N5519">
        <v>1</v>
      </c>
      <c r="P5519">
        <v>1</v>
      </c>
    </row>
    <row r="5520" spans="12:16" x14ac:dyDescent="0.35">
      <c r="L5520" t="s">
        <v>28</v>
      </c>
      <c r="M5520" t="s">
        <v>7747</v>
      </c>
      <c r="N5520">
        <v>1</v>
      </c>
      <c r="P5520">
        <v>1</v>
      </c>
    </row>
    <row r="5521" spans="12:16" x14ac:dyDescent="0.35">
      <c r="L5521" t="s">
        <v>28</v>
      </c>
      <c r="M5521" t="s">
        <v>7747</v>
      </c>
      <c r="N5521">
        <v>1</v>
      </c>
      <c r="P5521">
        <v>1</v>
      </c>
    </row>
    <row r="5522" spans="12:16" x14ac:dyDescent="0.35">
      <c r="L5522" t="s">
        <v>28</v>
      </c>
      <c r="M5522" t="s">
        <v>7747</v>
      </c>
      <c r="N5522">
        <v>1</v>
      </c>
      <c r="P5522">
        <v>1</v>
      </c>
    </row>
    <row r="5523" spans="12:16" x14ac:dyDescent="0.35">
      <c r="L5523" t="s">
        <v>28</v>
      </c>
      <c r="M5523" t="s">
        <v>7747</v>
      </c>
      <c r="N5523">
        <v>1</v>
      </c>
      <c r="P5523">
        <v>1</v>
      </c>
    </row>
    <row r="5524" spans="12:16" x14ac:dyDescent="0.35">
      <c r="L5524" t="s">
        <v>28</v>
      </c>
      <c r="M5524" t="s">
        <v>7747</v>
      </c>
      <c r="N5524">
        <v>1</v>
      </c>
      <c r="P5524">
        <v>1</v>
      </c>
    </row>
    <row r="5525" spans="12:16" x14ac:dyDescent="0.35">
      <c r="L5525" t="s">
        <v>28</v>
      </c>
      <c r="M5525" t="s">
        <v>7747</v>
      </c>
      <c r="N5525">
        <v>1</v>
      </c>
      <c r="P5525">
        <v>1</v>
      </c>
    </row>
    <row r="5526" spans="12:16" x14ac:dyDescent="0.35">
      <c r="L5526" t="s">
        <v>28</v>
      </c>
      <c r="M5526" t="s">
        <v>7747</v>
      </c>
      <c r="N5526">
        <v>1</v>
      </c>
      <c r="P5526">
        <v>1</v>
      </c>
    </row>
    <row r="5527" spans="12:16" x14ac:dyDescent="0.35">
      <c r="L5527" t="s">
        <v>28</v>
      </c>
      <c r="M5527" t="s">
        <v>7747</v>
      </c>
      <c r="N5527">
        <v>1</v>
      </c>
      <c r="P5527">
        <v>1</v>
      </c>
    </row>
    <row r="5528" spans="12:16" x14ac:dyDescent="0.35">
      <c r="L5528" t="s">
        <v>28</v>
      </c>
      <c r="M5528" t="s">
        <v>7747</v>
      </c>
      <c r="N5528">
        <v>1</v>
      </c>
      <c r="P5528">
        <v>1</v>
      </c>
    </row>
    <row r="5529" spans="12:16" x14ac:dyDescent="0.35">
      <c r="L5529" t="s">
        <v>28</v>
      </c>
      <c r="M5529" t="s">
        <v>7747</v>
      </c>
      <c r="N5529">
        <v>1</v>
      </c>
      <c r="P5529">
        <v>1</v>
      </c>
    </row>
    <row r="5530" spans="12:16" x14ac:dyDescent="0.35">
      <c r="L5530" t="s">
        <v>28</v>
      </c>
      <c r="M5530" t="s">
        <v>7747</v>
      </c>
      <c r="N5530">
        <v>1</v>
      </c>
      <c r="P5530">
        <v>1</v>
      </c>
    </row>
    <row r="5531" spans="12:16" x14ac:dyDescent="0.35">
      <c r="L5531" t="s">
        <v>28</v>
      </c>
      <c r="M5531" t="s">
        <v>7747</v>
      </c>
      <c r="N5531">
        <v>1</v>
      </c>
      <c r="P5531">
        <v>1</v>
      </c>
    </row>
    <row r="5532" spans="12:16" x14ac:dyDescent="0.35">
      <c r="L5532" t="s">
        <v>28</v>
      </c>
      <c r="M5532" t="s">
        <v>7747</v>
      </c>
      <c r="N5532">
        <v>1</v>
      </c>
      <c r="P5532">
        <v>1</v>
      </c>
    </row>
    <row r="5533" spans="12:16" x14ac:dyDescent="0.35">
      <c r="L5533" t="s">
        <v>28</v>
      </c>
      <c r="M5533" t="s">
        <v>7747</v>
      </c>
      <c r="N5533">
        <v>1</v>
      </c>
      <c r="P5533">
        <v>1</v>
      </c>
    </row>
    <row r="5534" spans="12:16" x14ac:dyDescent="0.35">
      <c r="L5534" t="s">
        <v>28</v>
      </c>
      <c r="M5534" t="s">
        <v>7747</v>
      </c>
      <c r="N5534">
        <v>1</v>
      </c>
      <c r="P5534">
        <v>1</v>
      </c>
    </row>
    <row r="5535" spans="12:16" x14ac:dyDescent="0.35">
      <c r="L5535" t="s">
        <v>28</v>
      </c>
      <c r="M5535" t="s">
        <v>7747</v>
      </c>
      <c r="N5535">
        <v>1</v>
      </c>
      <c r="P5535">
        <v>1</v>
      </c>
    </row>
    <row r="5536" spans="12:16" x14ac:dyDescent="0.35">
      <c r="L5536" t="s">
        <v>28</v>
      </c>
      <c r="M5536" t="s">
        <v>7747</v>
      </c>
      <c r="N5536">
        <v>1</v>
      </c>
      <c r="P5536">
        <v>1</v>
      </c>
    </row>
    <row r="5537" spans="12:16" x14ac:dyDescent="0.35">
      <c r="L5537" t="s">
        <v>28</v>
      </c>
      <c r="M5537" t="s">
        <v>7747</v>
      </c>
      <c r="N5537">
        <v>1</v>
      </c>
      <c r="P5537">
        <v>1</v>
      </c>
    </row>
    <row r="5538" spans="12:16" x14ac:dyDescent="0.35">
      <c r="L5538" t="s">
        <v>28</v>
      </c>
      <c r="M5538" t="s">
        <v>7747</v>
      </c>
      <c r="N5538">
        <v>1</v>
      </c>
      <c r="P5538">
        <v>1</v>
      </c>
    </row>
    <row r="5539" spans="12:16" x14ac:dyDescent="0.35">
      <c r="L5539" t="s">
        <v>28</v>
      </c>
      <c r="M5539" t="s">
        <v>7747</v>
      </c>
      <c r="N5539">
        <v>1</v>
      </c>
      <c r="P5539">
        <v>1</v>
      </c>
    </row>
    <row r="5540" spans="12:16" x14ac:dyDescent="0.35">
      <c r="L5540" t="s">
        <v>28</v>
      </c>
      <c r="M5540" t="s">
        <v>7747</v>
      </c>
      <c r="N5540">
        <v>1</v>
      </c>
      <c r="P5540">
        <v>1</v>
      </c>
    </row>
    <row r="5541" spans="12:16" x14ac:dyDescent="0.35">
      <c r="L5541" t="s">
        <v>28</v>
      </c>
      <c r="M5541" t="s">
        <v>7747</v>
      </c>
      <c r="N5541">
        <v>1</v>
      </c>
      <c r="P5541">
        <v>1</v>
      </c>
    </row>
    <row r="5542" spans="12:16" x14ac:dyDescent="0.35">
      <c r="L5542" t="s">
        <v>28</v>
      </c>
      <c r="M5542" t="s">
        <v>7747</v>
      </c>
      <c r="N5542">
        <v>1</v>
      </c>
      <c r="P5542">
        <v>1</v>
      </c>
    </row>
    <row r="5543" spans="12:16" x14ac:dyDescent="0.35">
      <c r="L5543" t="s">
        <v>28</v>
      </c>
      <c r="M5543" t="s">
        <v>7747</v>
      </c>
      <c r="N5543">
        <v>1</v>
      </c>
      <c r="P5543">
        <v>1</v>
      </c>
    </row>
    <row r="5544" spans="12:16" x14ac:dyDescent="0.35">
      <c r="L5544" t="s">
        <v>28</v>
      </c>
      <c r="M5544" t="s">
        <v>7747</v>
      </c>
      <c r="N5544">
        <v>1</v>
      </c>
      <c r="P5544">
        <v>1</v>
      </c>
    </row>
    <row r="5545" spans="12:16" x14ac:dyDescent="0.35">
      <c r="L5545" t="s">
        <v>28</v>
      </c>
      <c r="M5545" t="s">
        <v>7747</v>
      </c>
      <c r="N5545">
        <v>1</v>
      </c>
      <c r="P5545">
        <v>1</v>
      </c>
    </row>
    <row r="5546" spans="12:16" x14ac:dyDescent="0.35">
      <c r="L5546" t="s">
        <v>28</v>
      </c>
      <c r="M5546" t="s">
        <v>7747</v>
      </c>
      <c r="N5546">
        <v>1</v>
      </c>
      <c r="P5546">
        <v>1</v>
      </c>
    </row>
    <row r="5547" spans="12:16" x14ac:dyDescent="0.35">
      <c r="L5547" t="s">
        <v>28</v>
      </c>
      <c r="M5547" t="s">
        <v>7747</v>
      </c>
      <c r="N5547">
        <v>1</v>
      </c>
      <c r="P5547">
        <v>1</v>
      </c>
    </row>
    <row r="5548" spans="12:16" x14ac:dyDescent="0.35">
      <c r="L5548" t="s">
        <v>28</v>
      </c>
      <c r="M5548" t="s">
        <v>7747</v>
      </c>
      <c r="N5548">
        <v>1</v>
      </c>
      <c r="P5548">
        <v>1</v>
      </c>
    </row>
    <row r="5549" spans="12:16" x14ac:dyDescent="0.35">
      <c r="L5549" t="s">
        <v>28</v>
      </c>
      <c r="M5549" t="s">
        <v>7747</v>
      </c>
      <c r="N5549">
        <v>1</v>
      </c>
      <c r="P5549">
        <v>1</v>
      </c>
    </row>
    <row r="5550" spans="12:16" x14ac:dyDescent="0.35">
      <c r="L5550" t="s">
        <v>28</v>
      </c>
      <c r="M5550" t="s">
        <v>7747</v>
      </c>
      <c r="N5550">
        <v>1</v>
      </c>
      <c r="P5550">
        <v>1</v>
      </c>
    </row>
    <row r="5551" spans="12:16" x14ac:dyDescent="0.35">
      <c r="L5551" t="s">
        <v>28</v>
      </c>
      <c r="M5551" t="s">
        <v>7747</v>
      </c>
      <c r="N5551">
        <v>1</v>
      </c>
      <c r="P5551">
        <v>1</v>
      </c>
    </row>
    <row r="5552" spans="12:16" x14ac:dyDescent="0.35">
      <c r="L5552" t="s">
        <v>28</v>
      </c>
      <c r="M5552" t="s">
        <v>7747</v>
      </c>
      <c r="N5552">
        <v>1</v>
      </c>
      <c r="P5552">
        <v>1</v>
      </c>
    </row>
    <row r="5553" spans="12:16" x14ac:dyDescent="0.35">
      <c r="L5553" t="s">
        <v>28</v>
      </c>
      <c r="M5553" t="s">
        <v>7747</v>
      </c>
      <c r="N5553">
        <v>1</v>
      </c>
      <c r="P5553">
        <v>1</v>
      </c>
    </row>
    <row r="5554" spans="12:16" x14ac:dyDescent="0.35">
      <c r="L5554" t="s">
        <v>28</v>
      </c>
      <c r="M5554" t="s">
        <v>7747</v>
      </c>
      <c r="N5554">
        <v>1</v>
      </c>
      <c r="P5554">
        <v>1</v>
      </c>
    </row>
    <row r="5555" spans="12:16" x14ac:dyDescent="0.35">
      <c r="L5555" t="s">
        <v>28</v>
      </c>
      <c r="M5555" t="s">
        <v>7747</v>
      </c>
      <c r="N5555">
        <v>1</v>
      </c>
      <c r="P5555">
        <v>1</v>
      </c>
    </row>
    <row r="5556" spans="12:16" x14ac:dyDescent="0.35">
      <c r="L5556" t="s">
        <v>28</v>
      </c>
      <c r="M5556" t="s">
        <v>7747</v>
      </c>
      <c r="N5556">
        <v>1</v>
      </c>
      <c r="P5556">
        <v>1</v>
      </c>
    </row>
    <row r="5557" spans="12:16" x14ac:dyDescent="0.35">
      <c r="L5557" t="s">
        <v>28</v>
      </c>
      <c r="M5557" t="s">
        <v>7747</v>
      </c>
      <c r="N5557">
        <v>1</v>
      </c>
      <c r="P5557">
        <v>1</v>
      </c>
    </row>
    <row r="5558" spans="12:16" x14ac:dyDescent="0.35">
      <c r="L5558" t="s">
        <v>28</v>
      </c>
      <c r="M5558" t="s">
        <v>7747</v>
      </c>
      <c r="N5558">
        <v>1</v>
      </c>
      <c r="P5558">
        <v>1</v>
      </c>
    </row>
    <row r="5559" spans="12:16" x14ac:dyDescent="0.35">
      <c r="L5559" t="s">
        <v>28</v>
      </c>
      <c r="M5559" t="s">
        <v>7747</v>
      </c>
      <c r="N5559">
        <v>1</v>
      </c>
      <c r="P5559">
        <v>1</v>
      </c>
    </row>
    <row r="5560" spans="12:16" x14ac:dyDescent="0.35">
      <c r="L5560" t="s">
        <v>28</v>
      </c>
      <c r="M5560" t="s">
        <v>7747</v>
      </c>
      <c r="N5560">
        <v>1</v>
      </c>
      <c r="P5560">
        <v>1</v>
      </c>
    </row>
    <row r="5561" spans="12:16" x14ac:dyDescent="0.35">
      <c r="L5561" t="s">
        <v>28</v>
      </c>
      <c r="M5561" t="s">
        <v>7747</v>
      </c>
      <c r="N5561">
        <v>1</v>
      </c>
      <c r="P5561">
        <v>1</v>
      </c>
    </row>
    <row r="5562" spans="12:16" x14ac:dyDescent="0.35">
      <c r="L5562" t="s">
        <v>28</v>
      </c>
      <c r="M5562" t="s">
        <v>7747</v>
      </c>
      <c r="N5562">
        <v>1</v>
      </c>
      <c r="P5562">
        <v>1</v>
      </c>
    </row>
    <row r="5563" spans="12:16" x14ac:dyDescent="0.35">
      <c r="L5563" t="s">
        <v>28</v>
      </c>
      <c r="M5563" t="s">
        <v>7747</v>
      </c>
      <c r="N5563">
        <v>1</v>
      </c>
      <c r="P5563">
        <v>1</v>
      </c>
    </row>
    <row r="5564" spans="12:16" x14ac:dyDescent="0.35">
      <c r="L5564" t="s">
        <v>28</v>
      </c>
      <c r="M5564" t="s">
        <v>7747</v>
      </c>
      <c r="N5564">
        <v>1</v>
      </c>
      <c r="P5564">
        <v>1</v>
      </c>
    </row>
    <row r="5565" spans="12:16" x14ac:dyDescent="0.35">
      <c r="L5565" t="s">
        <v>28</v>
      </c>
      <c r="M5565" t="s">
        <v>7747</v>
      </c>
      <c r="N5565">
        <v>1</v>
      </c>
      <c r="P5565">
        <v>1</v>
      </c>
    </row>
    <row r="5566" spans="12:16" x14ac:dyDescent="0.35">
      <c r="L5566" t="s">
        <v>28</v>
      </c>
      <c r="M5566" t="s">
        <v>7747</v>
      </c>
      <c r="N5566">
        <v>1</v>
      </c>
      <c r="P5566">
        <v>1</v>
      </c>
    </row>
    <row r="5567" spans="12:16" x14ac:dyDescent="0.35">
      <c r="L5567" t="s">
        <v>28</v>
      </c>
      <c r="M5567" t="s">
        <v>7747</v>
      </c>
      <c r="N5567">
        <v>1</v>
      </c>
      <c r="P5567">
        <v>1</v>
      </c>
    </row>
    <row r="5568" spans="12:16" x14ac:dyDescent="0.35">
      <c r="L5568" t="s">
        <v>28</v>
      </c>
      <c r="M5568" t="s">
        <v>7747</v>
      </c>
      <c r="N5568">
        <v>1</v>
      </c>
      <c r="P5568">
        <v>1</v>
      </c>
    </row>
    <row r="5569" spans="12:16" x14ac:dyDescent="0.35">
      <c r="L5569" t="s">
        <v>28</v>
      </c>
      <c r="M5569" t="s">
        <v>7747</v>
      </c>
      <c r="N5569">
        <v>1</v>
      </c>
      <c r="P5569">
        <v>1</v>
      </c>
    </row>
    <row r="5570" spans="12:16" x14ac:dyDescent="0.35">
      <c r="L5570" t="s">
        <v>28</v>
      </c>
      <c r="M5570" t="s">
        <v>7747</v>
      </c>
      <c r="N5570">
        <v>1</v>
      </c>
      <c r="P5570">
        <v>1</v>
      </c>
    </row>
    <row r="5571" spans="12:16" x14ac:dyDescent="0.35">
      <c r="L5571" t="s">
        <v>28</v>
      </c>
      <c r="M5571" t="s">
        <v>7747</v>
      </c>
      <c r="N5571">
        <v>1</v>
      </c>
      <c r="P5571">
        <v>1</v>
      </c>
    </row>
    <row r="5572" spans="12:16" x14ac:dyDescent="0.35">
      <c r="L5572" t="s">
        <v>28</v>
      </c>
      <c r="M5572" t="s">
        <v>7747</v>
      </c>
      <c r="N5572">
        <v>1</v>
      </c>
      <c r="P5572">
        <v>1</v>
      </c>
    </row>
    <row r="5573" spans="12:16" x14ac:dyDescent="0.35">
      <c r="L5573" t="s">
        <v>28</v>
      </c>
      <c r="M5573" t="s">
        <v>7747</v>
      </c>
      <c r="N5573">
        <v>1</v>
      </c>
      <c r="P5573">
        <v>1</v>
      </c>
    </row>
    <row r="5574" spans="12:16" x14ac:dyDescent="0.35">
      <c r="L5574" t="s">
        <v>28</v>
      </c>
      <c r="M5574" t="s">
        <v>7747</v>
      </c>
      <c r="N5574">
        <v>1</v>
      </c>
      <c r="P5574">
        <v>1</v>
      </c>
    </row>
    <row r="5575" spans="12:16" x14ac:dyDescent="0.35">
      <c r="L5575" t="s">
        <v>28</v>
      </c>
      <c r="M5575" t="s">
        <v>7747</v>
      </c>
      <c r="N5575">
        <v>1</v>
      </c>
      <c r="P5575">
        <v>1</v>
      </c>
    </row>
    <row r="5576" spans="12:16" x14ac:dyDescent="0.35">
      <c r="L5576" t="s">
        <v>28</v>
      </c>
      <c r="M5576" t="s">
        <v>7747</v>
      </c>
      <c r="N5576">
        <v>1</v>
      </c>
      <c r="P5576">
        <v>1</v>
      </c>
    </row>
    <row r="5577" spans="12:16" x14ac:dyDescent="0.35">
      <c r="L5577" t="s">
        <v>28</v>
      </c>
      <c r="M5577" t="s">
        <v>7747</v>
      </c>
      <c r="N5577">
        <v>1</v>
      </c>
      <c r="P5577">
        <v>1</v>
      </c>
    </row>
    <row r="5578" spans="12:16" x14ac:dyDescent="0.35">
      <c r="L5578" t="s">
        <v>28</v>
      </c>
      <c r="M5578" t="s">
        <v>7747</v>
      </c>
      <c r="N5578">
        <v>1</v>
      </c>
      <c r="P5578">
        <v>1</v>
      </c>
    </row>
    <row r="5579" spans="12:16" x14ac:dyDescent="0.35">
      <c r="L5579" t="s">
        <v>28</v>
      </c>
      <c r="M5579" t="s">
        <v>7747</v>
      </c>
      <c r="N5579">
        <v>1</v>
      </c>
      <c r="P5579">
        <v>1</v>
      </c>
    </row>
    <row r="5580" spans="12:16" x14ac:dyDescent="0.35">
      <c r="L5580" t="s">
        <v>28</v>
      </c>
      <c r="M5580" t="s">
        <v>7747</v>
      </c>
      <c r="N5580">
        <v>1</v>
      </c>
      <c r="P5580">
        <v>1</v>
      </c>
    </row>
    <row r="5581" spans="12:16" x14ac:dyDescent="0.35">
      <c r="L5581" t="s">
        <v>28</v>
      </c>
      <c r="M5581" t="s">
        <v>7747</v>
      </c>
      <c r="N5581">
        <v>1</v>
      </c>
      <c r="P5581">
        <v>1</v>
      </c>
    </row>
    <row r="5582" spans="12:16" x14ac:dyDescent="0.35">
      <c r="L5582" t="s">
        <v>28</v>
      </c>
      <c r="M5582" t="s">
        <v>7747</v>
      </c>
      <c r="N5582">
        <v>1</v>
      </c>
      <c r="P5582">
        <v>1</v>
      </c>
    </row>
    <row r="5583" spans="12:16" x14ac:dyDescent="0.35">
      <c r="L5583" t="s">
        <v>28</v>
      </c>
      <c r="M5583" t="s">
        <v>7747</v>
      </c>
      <c r="N5583">
        <v>1</v>
      </c>
      <c r="P5583">
        <v>1</v>
      </c>
    </row>
    <row r="5584" spans="12:16" x14ac:dyDescent="0.35">
      <c r="L5584" t="s">
        <v>28</v>
      </c>
      <c r="M5584" t="s">
        <v>7747</v>
      </c>
      <c r="N5584">
        <v>1</v>
      </c>
      <c r="P5584">
        <v>1</v>
      </c>
    </row>
    <row r="5585" spans="12:16" x14ac:dyDescent="0.35">
      <c r="L5585" t="s">
        <v>28</v>
      </c>
      <c r="M5585" t="s">
        <v>7747</v>
      </c>
      <c r="N5585">
        <v>1</v>
      </c>
      <c r="P5585">
        <v>1</v>
      </c>
    </row>
    <row r="5586" spans="12:16" x14ac:dyDescent="0.35">
      <c r="L5586" t="s">
        <v>28</v>
      </c>
      <c r="M5586" t="s">
        <v>7747</v>
      </c>
      <c r="N5586">
        <v>1</v>
      </c>
      <c r="P5586">
        <v>1</v>
      </c>
    </row>
    <row r="5587" spans="12:16" x14ac:dyDescent="0.35">
      <c r="L5587" t="s">
        <v>28</v>
      </c>
      <c r="M5587" t="s">
        <v>7747</v>
      </c>
      <c r="N5587">
        <v>1</v>
      </c>
      <c r="P5587">
        <v>1</v>
      </c>
    </row>
    <row r="5588" spans="12:16" x14ac:dyDescent="0.35">
      <c r="L5588" t="s">
        <v>28</v>
      </c>
      <c r="M5588" t="s">
        <v>7747</v>
      </c>
      <c r="N5588">
        <v>1</v>
      </c>
      <c r="P5588">
        <v>1</v>
      </c>
    </row>
    <row r="5589" spans="12:16" x14ac:dyDescent="0.35">
      <c r="L5589" t="s">
        <v>28</v>
      </c>
      <c r="M5589" t="s">
        <v>7747</v>
      </c>
      <c r="N5589">
        <v>1</v>
      </c>
      <c r="P5589">
        <v>1</v>
      </c>
    </row>
    <row r="5590" spans="12:16" x14ac:dyDescent="0.35">
      <c r="L5590" t="s">
        <v>28</v>
      </c>
      <c r="M5590" t="s">
        <v>7747</v>
      </c>
      <c r="N5590">
        <v>1</v>
      </c>
      <c r="P5590">
        <v>1</v>
      </c>
    </row>
    <row r="5591" spans="12:16" x14ac:dyDescent="0.35">
      <c r="L5591" t="s">
        <v>28</v>
      </c>
      <c r="M5591" t="s">
        <v>7747</v>
      </c>
      <c r="N5591">
        <v>1</v>
      </c>
      <c r="P5591">
        <v>1</v>
      </c>
    </row>
    <row r="5592" spans="12:16" x14ac:dyDescent="0.35">
      <c r="L5592" t="s">
        <v>28</v>
      </c>
      <c r="M5592" t="s">
        <v>7747</v>
      </c>
      <c r="N5592">
        <v>1</v>
      </c>
      <c r="P5592">
        <v>1</v>
      </c>
    </row>
    <row r="5593" spans="12:16" x14ac:dyDescent="0.35">
      <c r="L5593" t="s">
        <v>28</v>
      </c>
      <c r="M5593" t="s">
        <v>7747</v>
      </c>
      <c r="N5593">
        <v>1</v>
      </c>
      <c r="P5593">
        <v>1</v>
      </c>
    </row>
    <row r="5594" spans="12:16" x14ac:dyDescent="0.35">
      <c r="L5594" t="s">
        <v>28</v>
      </c>
      <c r="M5594" t="s">
        <v>7747</v>
      </c>
      <c r="N5594">
        <v>1</v>
      </c>
      <c r="P5594">
        <v>1</v>
      </c>
    </row>
    <row r="5595" spans="12:16" x14ac:dyDescent="0.35">
      <c r="L5595" t="s">
        <v>28</v>
      </c>
      <c r="M5595" t="s">
        <v>7747</v>
      </c>
      <c r="N5595">
        <v>1</v>
      </c>
      <c r="P5595">
        <v>1</v>
      </c>
    </row>
    <row r="5596" spans="12:16" x14ac:dyDescent="0.35">
      <c r="L5596" t="s">
        <v>28</v>
      </c>
      <c r="M5596" t="s">
        <v>7747</v>
      </c>
      <c r="N5596">
        <v>1</v>
      </c>
      <c r="P5596">
        <v>1</v>
      </c>
    </row>
    <row r="5597" spans="12:16" x14ac:dyDescent="0.35">
      <c r="L5597" t="s">
        <v>28</v>
      </c>
      <c r="M5597" t="s">
        <v>7747</v>
      </c>
      <c r="N5597">
        <v>1</v>
      </c>
      <c r="P5597">
        <v>1</v>
      </c>
    </row>
    <row r="5598" spans="12:16" x14ac:dyDescent="0.35">
      <c r="L5598" t="s">
        <v>28</v>
      </c>
      <c r="M5598" t="s">
        <v>7747</v>
      </c>
      <c r="N5598">
        <v>1</v>
      </c>
      <c r="P5598">
        <v>1</v>
      </c>
    </row>
    <row r="5599" spans="12:16" x14ac:dyDescent="0.35">
      <c r="L5599" t="s">
        <v>28</v>
      </c>
      <c r="M5599" t="s">
        <v>7747</v>
      </c>
      <c r="N5599">
        <v>1</v>
      </c>
      <c r="P5599">
        <v>1</v>
      </c>
    </row>
    <row r="5600" spans="12:16" x14ac:dyDescent="0.35">
      <c r="L5600" t="s">
        <v>28</v>
      </c>
      <c r="M5600" t="s">
        <v>7747</v>
      </c>
      <c r="N5600">
        <v>1</v>
      </c>
      <c r="P5600">
        <v>1</v>
      </c>
    </row>
    <row r="5601" spans="12:16" x14ac:dyDescent="0.35">
      <c r="L5601" t="s">
        <v>28</v>
      </c>
      <c r="M5601" t="s">
        <v>7747</v>
      </c>
      <c r="N5601">
        <v>1</v>
      </c>
      <c r="P5601">
        <v>1</v>
      </c>
    </row>
    <row r="5602" spans="12:16" x14ac:dyDescent="0.35">
      <c r="L5602" t="s">
        <v>28</v>
      </c>
      <c r="M5602" t="s">
        <v>7747</v>
      </c>
      <c r="N5602">
        <v>1</v>
      </c>
      <c r="P5602">
        <v>1</v>
      </c>
    </row>
    <row r="5603" spans="12:16" x14ac:dyDescent="0.35">
      <c r="L5603" t="s">
        <v>28</v>
      </c>
      <c r="M5603" t="s">
        <v>7747</v>
      </c>
      <c r="N5603">
        <v>1</v>
      </c>
      <c r="P5603">
        <v>1</v>
      </c>
    </row>
    <row r="5604" spans="12:16" x14ac:dyDescent="0.35">
      <c r="L5604" t="s">
        <v>28</v>
      </c>
      <c r="M5604" t="s">
        <v>7747</v>
      </c>
      <c r="N5604">
        <v>1</v>
      </c>
      <c r="P5604">
        <v>1</v>
      </c>
    </row>
    <row r="5605" spans="12:16" x14ac:dyDescent="0.35">
      <c r="L5605" t="s">
        <v>28</v>
      </c>
      <c r="M5605" t="s">
        <v>7747</v>
      </c>
      <c r="N5605">
        <v>1</v>
      </c>
      <c r="P5605">
        <v>1</v>
      </c>
    </row>
    <row r="5606" spans="12:16" x14ac:dyDescent="0.35">
      <c r="L5606" t="s">
        <v>28</v>
      </c>
      <c r="M5606" t="s">
        <v>7747</v>
      </c>
      <c r="N5606">
        <v>1</v>
      </c>
      <c r="P5606">
        <v>1</v>
      </c>
    </row>
    <row r="5607" spans="12:16" x14ac:dyDescent="0.35">
      <c r="L5607" t="s">
        <v>28</v>
      </c>
      <c r="M5607" t="s">
        <v>7747</v>
      </c>
      <c r="N5607">
        <v>1</v>
      </c>
      <c r="P5607">
        <v>1</v>
      </c>
    </row>
    <row r="5608" spans="12:16" x14ac:dyDescent="0.35">
      <c r="L5608" t="s">
        <v>28</v>
      </c>
      <c r="M5608" t="s">
        <v>7747</v>
      </c>
      <c r="N5608">
        <v>1</v>
      </c>
      <c r="P5608">
        <v>1</v>
      </c>
    </row>
    <row r="5609" spans="12:16" x14ac:dyDescent="0.35">
      <c r="L5609" t="s">
        <v>28</v>
      </c>
      <c r="M5609" t="s">
        <v>7747</v>
      </c>
      <c r="N5609">
        <v>1</v>
      </c>
      <c r="P5609">
        <v>1</v>
      </c>
    </row>
    <row r="5610" spans="12:16" x14ac:dyDescent="0.35">
      <c r="L5610" t="s">
        <v>28</v>
      </c>
      <c r="M5610" t="s">
        <v>7747</v>
      </c>
      <c r="N5610">
        <v>1</v>
      </c>
      <c r="P5610">
        <v>1</v>
      </c>
    </row>
    <row r="5611" spans="12:16" x14ac:dyDescent="0.35">
      <c r="L5611" t="s">
        <v>28</v>
      </c>
      <c r="M5611" t="s">
        <v>7747</v>
      </c>
      <c r="N5611">
        <v>1</v>
      </c>
      <c r="P5611">
        <v>1</v>
      </c>
    </row>
    <row r="5612" spans="12:16" x14ac:dyDescent="0.35">
      <c r="L5612" t="s">
        <v>28</v>
      </c>
      <c r="M5612" t="s">
        <v>7747</v>
      </c>
      <c r="N5612">
        <v>1</v>
      </c>
      <c r="P5612">
        <v>1</v>
      </c>
    </row>
    <row r="5613" spans="12:16" x14ac:dyDescent="0.35">
      <c r="L5613" t="s">
        <v>28</v>
      </c>
      <c r="M5613" t="s">
        <v>7747</v>
      </c>
      <c r="N5613">
        <v>1</v>
      </c>
      <c r="P5613">
        <v>1</v>
      </c>
    </row>
    <row r="5614" spans="12:16" x14ac:dyDescent="0.35">
      <c r="L5614" t="s">
        <v>75</v>
      </c>
      <c r="M5614" t="s">
        <v>7747</v>
      </c>
      <c r="N5614">
        <v>2</v>
      </c>
      <c r="P5614">
        <v>1</v>
      </c>
    </row>
    <row r="5615" spans="12:16" x14ac:dyDescent="0.35">
      <c r="L5615" t="s">
        <v>75</v>
      </c>
      <c r="M5615" t="s">
        <v>7747</v>
      </c>
      <c r="N5615">
        <v>2</v>
      </c>
      <c r="P5615">
        <v>1</v>
      </c>
    </row>
    <row r="5616" spans="12:16" x14ac:dyDescent="0.35">
      <c r="L5616" t="s">
        <v>75</v>
      </c>
      <c r="M5616" t="s">
        <v>7747</v>
      </c>
      <c r="N5616">
        <v>2</v>
      </c>
      <c r="P5616">
        <v>1</v>
      </c>
    </row>
    <row r="5617" spans="12:16" x14ac:dyDescent="0.35">
      <c r="L5617" t="s">
        <v>75</v>
      </c>
      <c r="M5617" t="s">
        <v>7747</v>
      </c>
      <c r="N5617">
        <v>2</v>
      </c>
      <c r="P5617">
        <v>1</v>
      </c>
    </row>
    <row r="5618" spans="12:16" x14ac:dyDescent="0.35">
      <c r="L5618" t="s">
        <v>75</v>
      </c>
      <c r="M5618" t="s">
        <v>7747</v>
      </c>
      <c r="N5618">
        <v>2</v>
      </c>
      <c r="P5618">
        <v>1</v>
      </c>
    </row>
    <row r="5619" spans="12:16" x14ac:dyDescent="0.35">
      <c r="L5619" t="s">
        <v>75</v>
      </c>
      <c r="M5619" t="s">
        <v>7747</v>
      </c>
      <c r="N5619">
        <v>2</v>
      </c>
      <c r="P5619">
        <v>1</v>
      </c>
    </row>
    <row r="5620" spans="12:16" x14ac:dyDescent="0.35">
      <c r="L5620" t="s">
        <v>75</v>
      </c>
      <c r="M5620" t="s">
        <v>7747</v>
      </c>
      <c r="N5620">
        <v>2</v>
      </c>
      <c r="P5620">
        <v>1</v>
      </c>
    </row>
    <row r="5621" spans="12:16" x14ac:dyDescent="0.35">
      <c r="L5621" t="s">
        <v>75</v>
      </c>
      <c r="M5621" t="s">
        <v>7747</v>
      </c>
      <c r="N5621">
        <v>2</v>
      </c>
      <c r="P5621">
        <v>1</v>
      </c>
    </row>
    <row r="5622" spans="12:16" x14ac:dyDescent="0.35">
      <c r="L5622" t="s">
        <v>75</v>
      </c>
      <c r="M5622" t="s">
        <v>7747</v>
      </c>
      <c r="N5622">
        <v>2</v>
      </c>
      <c r="P5622">
        <v>1</v>
      </c>
    </row>
    <row r="5623" spans="12:16" x14ac:dyDescent="0.35">
      <c r="L5623" t="s">
        <v>75</v>
      </c>
      <c r="M5623" t="s">
        <v>7747</v>
      </c>
      <c r="N5623">
        <v>2</v>
      </c>
      <c r="P5623">
        <v>1</v>
      </c>
    </row>
    <row r="5624" spans="12:16" x14ac:dyDescent="0.35">
      <c r="L5624" t="s">
        <v>75</v>
      </c>
      <c r="M5624" t="s">
        <v>7747</v>
      </c>
      <c r="N5624">
        <v>2</v>
      </c>
      <c r="P5624">
        <v>1</v>
      </c>
    </row>
    <row r="5625" spans="12:16" x14ac:dyDescent="0.35">
      <c r="L5625" t="s">
        <v>75</v>
      </c>
      <c r="M5625" t="s">
        <v>7747</v>
      </c>
      <c r="N5625">
        <v>2</v>
      </c>
      <c r="P5625">
        <v>1</v>
      </c>
    </row>
    <row r="5626" spans="12:16" x14ac:dyDescent="0.35">
      <c r="L5626" t="s">
        <v>75</v>
      </c>
      <c r="M5626" t="s">
        <v>7747</v>
      </c>
      <c r="N5626">
        <v>2</v>
      </c>
      <c r="P5626">
        <v>1</v>
      </c>
    </row>
    <row r="5627" spans="12:16" x14ac:dyDescent="0.35">
      <c r="L5627" t="s">
        <v>75</v>
      </c>
      <c r="M5627" t="s">
        <v>7747</v>
      </c>
      <c r="N5627">
        <v>2</v>
      </c>
      <c r="P5627">
        <v>1</v>
      </c>
    </row>
    <row r="5628" spans="12:16" x14ac:dyDescent="0.35">
      <c r="L5628" t="s">
        <v>75</v>
      </c>
      <c r="M5628" t="s">
        <v>7747</v>
      </c>
      <c r="N5628">
        <v>2</v>
      </c>
      <c r="P5628">
        <v>1</v>
      </c>
    </row>
    <row r="5629" spans="12:16" x14ac:dyDescent="0.35">
      <c r="L5629" t="s">
        <v>75</v>
      </c>
      <c r="M5629" t="s">
        <v>7747</v>
      </c>
      <c r="N5629">
        <v>2</v>
      </c>
      <c r="P5629">
        <v>1</v>
      </c>
    </row>
    <row r="5630" spans="12:16" x14ac:dyDescent="0.35">
      <c r="L5630" t="s">
        <v>75</v>
      </c>
      <c r="M5630" t="s">
        <v>7747</v>
      </c>
      <c r="N5630">
        <v>2</v>
      </c>
      <c r="P5630">
        <v>1</v>
      </c>
    </row>
    <row r="5631" spans="12:16" x14ac:dyDescent="0.35">
      <c r="L5631" t="s">
        <v>75</v>
      </c>
      <c r="M5631" t="s">
        <v>7747</v>
      </c>
      <c r="N5631">
        <v>2</v>
      </c>
      <c r="P5631">
        <v>1</v>
      </c>
    </row>
    <row r="5632" spans="12:16" x14ac:dyDescent="0.35">
      <c r="L5632" t="s">
        <v>75</v>
      </c>
      <c r="M5632" t="s">
        <v>7747</v>
      </c>
      <c r="N5632">
        <v>2</v>
      </c>
      <c r="P5632">
        <v>1</v>
      </c>
    </row>
    <row r="5633" spans="12:16" x14ac:dyDescent="0.35">
      <c r="L5633" t="s">
        <v>75</v>
      </c>
      <c r="M5633" t="s">
        <v>7747</v>
      </c>
      <c r="N5633">
        <v>2</v>
      </c>
      <c r="P5633">
        <v>1</v>
      </c>
    </row>
    <row r="5634" spans="12:16" x14ac:dyDescent="0.35">
      <c r="L5634" t="s">
        <v>75</v>
      </c>
      <c r="M5634" t="s">
        <v>7747</v>
      </c>
      <c r="N5634">
        <v>2</v>
      </c>
      <c r="P5634">
        <v>1</v>
      </c>
    </row>
    <row r="5635" spans="12:16" x14ac:dyDescent="0.35">
      <c r="L5635" t="s">
        <v>75</v>
      </c>
      <c r="M5635" t="s">
        <v>7747</v>
      </c>
      <c r="N5635">
        <v>2</v>
      </c>
      <c r="P5635">
        <v>1</v>
      </c>
    </row>
    <row r="5636" spans="12:16" x14ac:dyDescent="0.35">
      <c r="L5636" t="s">
        <v>75</v>
      </c>
      <c r="M5636" t="s">
        <v>7747</v>
      </c>
      <c r="N5636">
        <v>2</v>
      </c>
      <c r="P5636">
        <v>1</v>
      </c>
    </row>
    <row r="5637" spans="12:16" x14ac:dyDescent="0.35">
      <c r="L5637" t="s">
        <v>75</v>
      </c>
      <c r="M5637" t="s">
        <v>7747</v>
      </c>
      <c r="N5637">
        <v>2</v>
      </c>
      <c r="P5637">
        <v>1</v>
      </c>
    </row>
    <row r="5638" spans="12:16" x14ac:dyDescent="0.35">
      <c r="L5638" t="s">
        <v>75</v>
      </c>
      <c r="M5638" t="s">
        <v>7747</v>
      </c>
      <c r="N5638">
        <v>2</v>
      </c>
      <c r="P5638">
        <v>1</v>
      </c>
    </row>
    <row r="5639" spans="12:16" x14ac:dyDescent="0.35">
      <c r="L5639" t="s">
        <v>75</v>
      </c>
      <c r="M5639" t="s">
        <v>7747</v>
      </c>
      <c r="N5639">
        <v>2</v>
      </c>
      <c r="P5639">
        <v>1</v>
      </c>
    </row>
    <row r="5640" spans="12:16" x14ac:dyDescent="0.35">
      <c r="L5640" t="s">
        <v>75</v>
      </c>
      <c r="M5640" t="s">
        <v>7747</v>
      </c>
      <c r="N5640">
        <v>2</v>
      </c>
      <c r="P5640">
        <v>1</v>
      </c>
    </row>
    <row r="5641" spans="12:16" x14ac:dyDescent="0.35">
      <c r="L5641" t="s">
        <v>75</v>
      </c>
      <c r="M5641" t="s">
        <v>7747</v>
      </c>
      <c r="N5641">
        <v>2</v>
      </c>
      <c r="P5641">
        <v>1</v>
      </c>
    </row>
    <row r="5642" spans="12:16" x14ac:dyDescent="0.35">
      <c r="L5642" t="s">
        <v>75</v>
      </c>
      <c r="M5642" t="s">
        <v>7747</v>
      </c>
      <c r="N5642">
        <v>2</v>
      </c>
      <c r="P5642">
        <v>1</v>
      </c>
    </row>
    <row r="5643" spans="12:16" x14ac:dyDescent="0.35">
      <c r="L5643" t="s">
        <v>75</v>
      </c>
      <c r="M5643" t="s">
        <v>7747</v>
      </c>
      <c r="N5643">
        <v>2</v>
      </c>
      <c r="P5643">
        <v>1</v>
      </c>
    </row>
    <row r="5644" spans="12:16" x14ac:dyDescent="0.35">
      <c r="L5644" t="s">
        <v>75</v>
      </c>
      <c r="M5644" t="s">
        <v>7747</v>
      </c>
      <c r="N5644">
        <v>2</v>
      </c>
      <c r="P5644">
        <v>1</v>
      </c>
    </row>
    <row r="5645" spans="12:16" x14ac:dyDescent="0.35">
      <c r="L5645" t="s">
        <v>75</v>
      </c>
      <c r="M5645" t="s">
        <v>7747</v>
      </c>
      <c r="N5645">
        <v>2</v>
      </c>
      <c r="P5645">
        <v>1</v>
      </c>
    </row>
    <row r="5646" spans="12:16" x14ac:dyDescent="0.35">
      <c r="L5646" t="s">
        <v>75</v>
      </c>
      <c r="M5646" t="s">
        <v>7747</v>
      </c>
      <c r="N5646">
        <v>2</v>
      </c>
      <c r="P5646">
        <v>1</v>
      </c>
    </row>
    <row r="5647" spans="12:16" x14ac:dyDescent="0.35">
      <c r="L5647" t="s">
        <v>75</v>
      </c>
      <c r="M5647" t="s">
        <v>7747</v>
      </c>
      <c r="N5647">
        <v>2</v>
      </c>
      <c r="P5647">
        <v>1</v>
      </c>
    </row>
    <row r="5648" spans="12:16" x14ac:dyDescent="0.35">
      <c r="L5648" t="s">
        <v>75</v>
      </c>
      <c r="M5648" t="s">
        <v>7747</v>
      </c>
      <c r="N5648">
        <v>2</v>
      </c>
      <c r="P5648">
        <v>1</v>
      </c>
    </row>
    <row r="5649" spans="12:16" x14ac:dyDescent="0.35">
      <c r="L5649" t="s">
        <v>75</v>
      </c>
      <c r="M5649" t="s">
        <v>7747</v>
      </c>
      <c r="N5649">
        <v>2</v>
      </c>
      <c r="P5649">
        <v>1</v>
      </c>
    </row>
    <row r="5650" spans="12:16" x14ac:dyDescent="0.35">
      <c r="L5650" t="s">
        <v>75</v>
      </c>
      <c r="M5650" t="s">
        <v>7747</v>
      </c>
      <c r="N5650">
        <v>2</v>
      </c>
      <c r="P5650">
        <v>1</v>
      </c>
    </row>
    <row r="5651" spans="12:16" x14ac:dyDescent="0.35">
      <c r="L5651" t="s">
        <v>75</v>
      </c>
      <c r="M5651" t="s">
        <v>7747</v>
      </c>
      <c r="N5651">
        <v>2</v>
      </c>
      <c r="P5651">
        <v>1</v>
      </c>
    </row>
    <row r="5652" spans="12:16" x14ac:dyDescent="0.35">
      <c r="L5652" t="s">
        <v>75</v>
      </c>
      <c r="M5652" t="s">
        <v>7747</v>
      </c>
      <c r="N5652">
        <v>2</v>
      </c>
      <c r="P5652">
        <v>1</v>
      </c>
    </row>
    <row r="5653" spans="12:16" x14ac:dyDescent="0.35">
      <c r="L5653" t="s">
        <v>75</v>
      </c>
      <c r="M5653" t="s">
        <v>7747</v>
      </c>
      <c r="N5653">
        <v>2</v>
      </c>
      <c r="P5653">
        <v>1</v>
      </c>
    </row>
    <row r="5654" spans="12:16" x14ac:dyDescent="0.35">
      <c r="L5654" t="s">
        <v>75</v>
      </c>
      <c r="M5654" t="s">
        <v>7747</v>
      </c>
      <c r="N5654">
        <v>2</v>
      </c>
      <c r="P5654">
        <v>1</v>
      </c>
    </row>
    <row r="5655" spans="12:16" x14ac:dyDescent="0.35">
      <c r="L5655" t="s">
        <v>75</v>
      </c>
      <c r="M5655" t="s">
        <v>7747</v>
      </c>
      <c r="N5655">
        <v>2</v>
      </c>
      <c r="P5655">
        <v>1</v>
      </c>
    </row>
    <row r="5656" spans="12:16" x14ac:dyDescent="0.35">
      <c r="L5656" t="s">
        <v>75</v>
      </c>
      <c r="M5656" t="s">
        <v>7747</v>
      </c>
      <c r="N5656">
        <v>2</v>
      </c>
      <c r="P5656">
        <v>1</v>
      </c>
    </row>
    <row r="5657" spans="12:16" x14ac:dyDescent="0.35">
      <c r="L5657" t="s">
        <v>75</v>
      </c>
      <c r="M5657" t="s">
        <v>7747</v>
      </c>
      <c r="N5657">
        <v>2</v>
      </c>
      <c r="P5657">
        <v>1</v>
      </c>
    </row>
    <row r="5658" spans="12:16" x14ac:dyDescent="0.35">
      <c r="L5658" t="s">
        <v>75</v>
      </c>
      <c r="M5658" t="s">
        <v>7747</v>
      </c>
      <c r="N5658">
        <v>2</v>
      </c>
      <c r="P5658">
        <v>1</v>
      </c>
    </row>
    <row r="5659" spans="12:16" x14ac:dyDescent="0.35">
      <c r="L5659" t="s">
        <v>75</v>
      </c>
      <c r="M5659" t="s">
        <v>7747</v>
      </c>
      <c r="N5659">
        <v>2</v>
      </c>
      <c r="P5659">
        <v>1</v>
      </c>
    </row>
    <row r="5660" spans="12:16" x14ac:dyDescent="0.35">
      <c r="L5660" t="s">
        <v>75</v>
      </c>
      <c r="M5660" t="s">
        <v>7747</v>
      </c>
      <c r="N5660">
        <v>2</v>
      </c>
      <c r="P5660">
        <v>1</v>
      </c>
    </row>
    <row r="5661" spans="12:16" x14ac:dyDescent="0.35">
      <c r="L5661" t="s">
        <v>75</v>
      </c>
      <c r="M5661" t="s">
        <v>7747</v>
      </c>
      <c r="N5661">
        <v>2</v>
      </c>
      <c r="P5661">
        <v>1</v>
      </c>
    </row>
    <row r="5662" spans="12:16" x14ac:dyDescent="0.35">
      <c r="L5662" t="s">
        <v>75</v>
      </c>
      <c r="M5662" t="s">
        <v>7747</v>
      </c>
      <c r="N5662">
        <v>2</v>
      </c>
      <c r="P5662">
        <v>1</v>
      </c>
    </row>
    <row r="5663" spans="12:16" x14ac:dyDescent="0.35">
      <c r="L5663" t="s">
        <v>75</v>
      </c>
      <c r="M5663" t="s">
        <v>7747</v>
      </c>
      <c r="N5663">
        <v>2</v>
      </c>
      <c r="P5663">
        <v>1</v>
      </c>
    </row>
    <row r="5664" spans="12:16" x14ac:dyDescent="0.35">
      <c r="L5664" t="s">
        <v>75</v>
      </c>
      <c r="M5664" t="s">
        <v>7747</v>
      </c>
      <c r="N5664">
        <v>2</v>
      </c>
      <c r="P5664">
        <v>1</v>
      </c>
    </row>
    <row r="5665" spans="12:16" x14ac:dyDescent="0.35">
      <c r="L5665" t="s">
        <v>75</v>
      </c>
      <c r="M5665" t="s">
        <v>7747</v>
      </c>
      <c r="N5665">
        <v>2</v>
      </c>
      <c r="P5665">
        <v>1</v>
      </c>
    </row>
    <row r="5666" spans="12:16" x14ac:dyDescent="0.35">
      <c r="L5666" t="s">
        <v>75</v>
      </c>
      <c r="M5666" t="s">
        <v>7747</v>
      </c>
      <c r="N5666">
        <v>2</v>
      </c>
      <c r="P5666">
        <v>1</v>
      </c>
    </row>
    <row r="5667" spans="12:16" x14ac:dyDescent="0.35">
      <c r="L5667" t="s">
        <v>75</v>
      </c>
      <c r="M5667" t="s">
        <v>7747</v>
      </c>
      <c r="N5667">
        <v>2</v>
      </c>
      <c r="P5667">
        <v>1</v>
      </c>
    </row>
    <row r="5668" spans="12:16" x14ac:dyDescent="0.35">
      <c r="L5668" t="s">
        <v>75</v>
      </c>
      <c r="M5668" t="s">
        <v>7747</v>
      </c>
      <c r="N5668">
        <v>2</v>
      </c>
      <c r="P5668">
        <v>1</v>
      </c>
    </row>
    <row r="5669" spans="12:16" x14ac:dyDescent="0.35">
      <c r="L5669" t="s">
        <v>75</v>
      </c>
      <c r="M5669" t="s">
        <v>7747</v>
      </c>
      <c r="N5669">
        <v>2</v>
      </c>
      <c r="P5669">
        <v>1</v>
      </c>
    </row>
    <row r="5670" spans="12:16" x14ac:dyDescent="0.35">
      <c r="L5670" t="s">
        <v>75</v>
      </c>
      <c r="M5670" t="s">
        <v>7747</v>
      </c>
      <c r="N5670">
        <v>2</v>
      </c>
      <c r="P5670">
        <v>1</v>
      </c>
    </row>
    <row r="5671" spans="12:16" x14ac:dyDescent="0.35">
      <c r="L5671" t="s">
        <v>75</v>
      </c>
      <c r="M5671" t="s">
        <v>7747</v>
      </c>
      <c r="N5671">
        <v>2</v>
      </c>
      <c r="P5671">
        <v>1</v>
      </c>
    </row>
    <row r="5672" spans="12:16" x14ac:dyDescent="0.35">
      <c r="L5672" t="s">
        <v>75</v>
      </c>
      <c r="M5672" t="s">
        <v>7747</v>
      </c>
      <c r="N5672">
        <v>2</v>
      </c>
      <c r="P5672">
        <v>1</v>
      </c>
    </row>
    <row r="5673" spans="12:16" x14ac:dyDescent="0.35">
      <c r="L5673" t="s">
        <v>75</v>
      </c>
      <c r="M5673" t="s">
        <v>7747</v>
      </c>
      <c r="N5673">
        <v>2</v>
      </c>
      <c r="P5673">
        <v>1</v>
      </c>
    </row>
    <row r="5674" spans="12:16" x14ac:dyDescent="0.35">
      <c r="L5674" t="s">
        <v>75</v>
      </c>
      <c r="M5674" t="s">
        <v>7747</v>
      </c>
      <c r="N5674">
        <v>2</v>
      </c>
      <c r="P5674">
        <v>1</v>
      </c>
    </row>
    <row r="5675" spans="12:16" x14ac:dyDescent="0.35">
      <c r="L5675" t="s">
        <v>75</v>
      </c>
      <c r="M5675" t="s">
        <v>7747</v>
      </c>
      <c r="N5675">
        <v>2</v>
      </c>
      <c r="P5675">
        <v>1</v>
      </c>
    </row>
    <row r="5676" spans="12:16" x14ac:dyDescent="0.35">
      <c r="L5676" t="s">
        <v>75</v>
      </c>
      <c r="M5676" t="s">
        <v>7747</v>
      </c>
      <c r="N5676">
        <v>2</v>
      </c>
      <c r="P5676">
        <v>1</v>
      </c>
    </row>
    <row r="5677" spans="12:16" x14ac:dyDescent="0.35">
      <c r="L5677" t="s">
        <v>75</v>
      </c>
      <c r="M5677" t="s">
        <v>7747</v>
      </c>
      <c r="N5677">
        <v>2</v>
      </c>
      <c r="P5677">
        <v>1</v>
      </c>
    </row>
    <row r="5678" spans="12:16" x14ac:dyDescent="0.35">
      <c r="L5678" t="s">
        <v>75</v>
      </c>
      <c r="M5678" t="s">
        <v>7747</v>
      </c>
      <c r="N5678">
        <v>2</v>
      </c>
      <c r="P5678">
        <v>1</v>
      </c>
    </row>
    <row r="5679" spans="12:16" x14ac:dyDescent="0.35">
      <c r="L5679" t="s">
        <v>75</v>
      </c>
      <c r="M5679" t="s">
        <v>7747</v>
      </c>
      <c r="N5679">
        <v>2</v>
      </c>
      <c r="P5679">
        <v>1</v>
      </c>
    </row>
    <row r="5680" spans="12:16" x14ac:dyDescent="0.35">
      <c r="L5680" t="s">
        <v>75</v>
      </c>
      <c r="M5680" t="s">
        <v>7747</v>
      </c>
      <c r="N5680">
        <v>2</v>
      </c>
      <c r="P5680">
        <v>1</v>
      </c>
    </row>
    <row r="5681" spans="12:16" x14ac:dyDescent="0.35">
      <c r="L5681" t="s">
        <v>75</v>
      </c>
      <c r="M5681" t="s">
        <v>7747</v>
      </c>
      <c r="N5681">
        <v>2</v>
      </c>
      <c r="P5681">
        <v>1</v>
      </c>
    </row>
    <row r="5682" spans="12:16" x14ac:dyDescent="0.35">
      <c r="L5682" t="s">
        <v>75</v>
      </c>
      <c r="M5682" t="s">
        <v>7747</v>
      </c>
      <c r="N5682">
        <v>2</v>
      </c>
      <c r="P5682">
        <v>1</v>
      </c>
    </row>
    <row r="5683" spans="12:16" x14ac:dyDescent="0.35">
      <c r="L5683" t="s">
        <v>75</v>
      </c>
      <c r="M5683" t="s">
        <v>7747</v>
      </c>
      <c r="N5683">
        <v>2</v>
      </c>
      <c r="P5683">
        <v>1</v>
      </c>
    </row>
    <row r="5684" spans="12:16" x14ac:dyDescent="0.35">
      <c r="L5684" t="s">
        <v>75</v>
      </c>
      <c r="M5684" t="s">
        <v>7747</v>
      </c>
      <c r="N5684">
        <v>2</v>
      </c>
      <c r="P5684">
        <v>1</v>
      </c>
    </row>
    <row r="5685" spans="12:16" x14ac:dyDescent="0.35">
      <c r="L5685" t="s">
        <v>75</v>
      </c>
      <c r="M5685" t="s">
        <v>7747</v>
      </c>
      <c r="N5685">
        <v>2</v>
      </c>
      <c r="P5685">
        <v>1</v>
      </c>
    </row>
    <row r="5686" spans="12:16" x14ac:dyDescent="0.35">
      <c r="L5686" t="s">
        <v>75</v>
      </c>
      <c r="M5686" t="s">
        <v>7747</v>
      </c>
      <c r="N5686">
        <v>2</v>
      </c>
      <c r="P5686">
        <v>1</v>
      </c>
    </row>
    <row r="5687" spans="12:16" x14ac:dyDescent="0.35">
      <c r="L5687" t="s">
        <v>75</v>
      </c>
      <c r="M5687" t="s">
        <v>7747</v>
      </c>
      <c r="N5687">
        <v>2</v>
      </c>
      <c r="P5687">
        <v>1</v>
      </c>
    </row>
    <row r="5688" spans="12:16" x14ac:dyDescent="0.35">
      <c r="L5688" t="s">
        <v>75</v>
      </c>
      <c r="M5688" t="s">
        <v>7747</v>
      </c>
      <c r="N5688">
        <v>2</v>
      </c>
      <c r="P5688">
        <v>1</v>
      </c>
    </row>
    <row r="5689" spans="12:16" x14ac:dyDescent="0.35">
      <c r="L5689" t="s">
        <v>75</v>
      </c>
      <c r="M5689" t="s">
        <v>7747</v>
      </c>
      <c r="N5689">
        <v>2</v>
      </c>
      <c r="P5689">
        <v>1</v>
      </c>
    </row>
    <row r="5690" spans="12:16" x14ac:dyDescent="0.35">
      <c r="L5690" t="s">
        <v>75</v>
      </c>
      <c r="M5690" t="s">
        <v>7747</v>
      </c>
      <c r="N5690">
        <v>2</v>
      </c>
      <c r="P5690">
        <v>1</v>
      </c>
    </row>
    <row r="5691" spans="12:16" x14ac:dyDescent="0.35">
      <c r="L5691" t="s">
        <v>75</v>
      </c>
      <c r="M5691" t="s">
        <v>7747</v>
      </c>
      <c r="N5691">
        <v>2</v>
      </c>
      <c r="P5691">
        <v>1</v>
      </c>
    </row>
    <row r="5692" spans="12:16" x14ac:dyDescent="0.35">
      <c r="L5692" t="s">
        <v>75</v>
      </c>
      <c r="M5692" t="s">
        <v>7747</v>
      </c>
      <c r="N5692">
        <v>2</v>
      </c>
      <c r="P5692">
        <v>1</v>
      </c>
    </row>
    <row r="5693" spans="12:16" x14ac:dyDescent="0.35">
      <c r="L5693" t="s">
        <v>75</v>
      </c>
      <c r="M5693" t="s">
        <v>7747</v>
      </c>
      <c r="N5693">
        <v>2</v>
      </c>
      <c r="P5693">
        <v>1</v>
      </c>
    </row>
    <row r="5694" spans="12:16" x14ac:dyDescent="0.35">
      <c r="L5694" t="s">
        <v>75</v>
      </c>
      <c r="M5694" t="s">
        <v>7747</v>
      </c>
      <c r="N5694">
        <v>2</v>
      </c>
      <c r="P5694">
        <v>1</v>
      </c>
    </row>
    <row r="5695" spans="12:16" x14ac:dyDescent="0.35">
      <c r="L5695" t="s">
        <v>75</v>
      </c>
      <c r="M5695" t="s">
        <v>7747</v>
      </c>
      <c r="N5695">
        <v>2</v>
      </c>
      <c r="P5695">
        <v>1</v>
      </c>
    </row>
    <row r="5696" spans="12:16" x14ac:dyDescent="0.35">
      <c r="L5696" t="s">
        <v>75</v>
      </c>
      <c r="M5696" t="s">
        <v>7747</v>
      </c>
      <c r="N5696">
        <v>2</v>
      </c>
      <c r="P5696">
        <v>1</v>
      </c>
    </row>
    <row r="5697" spans="12:16" x14ac:dyDescent="0.35">
      <c r="L5697" t="s">
        <v>75</v>
      </c>
      <c r="M5697" t="s">
        <v>7747</v>
      </c>
      <c r="N5697">
        <v>2</v>
      </c>
      <c r="P5697">
        <v>1</v>
      </c>
    </row>
    <row r="5698" spans="12:16" x14ac:dyDescent="0.35">
      <c r="L5698" t="s">
        <v>75</v>
      </c>
      <c r="M5698" t="s">
        <v>7747</v>
      </c>
      <c r="N5698">
        <v>2</v>
      </c>
      <c r="P5698">
        <v>1</v>
      </c>
    </row>
    <row r="5699" spans="12:16" x14ac:dyDescent="0.35">
      <c r="L5699" t="s">
        <v>75</v>
      </c>
      <c r="M5699" t="s">
        <v>7747</v>
      </c>
      <c r="N5699">
        <v>2</v>
      </c>
      <c r="P5699">
        <v>1</v>
      </c>
    </row>
    <row r="5700" spans="12:16" x14ac:dyDescent="0.35">
      <c r="L5700" t="s">
        <v>75</v>
      </c>
      <c r="M5700" t="s">
        <v>7747</v>
      </c>
      <c r="N5700">
        <v>2</v>
      </c>
      <c r="P5700">
        <v>1</v>
      </c>
    </row>
    <row r="5701" spans="12:16" x14ac:dyDescent="0.35">
      <c r="L5701" t="s">
        <v>75</v>
      </c>
      <c r="M5701" t="s">
        <v>7747</v>
      </c>
      <c r="N5701">
        <v>2</v>
      </c>
      <c r="P5701">
        <v>1</v>
      </c>
    </row>
    <row r="5702" spans="12:16" x14ac:dyDescent="0.35">
      <c r="L5702" t="s">
        <v>75</v>
      </c>
      <c r="M5702" t="s">
        <v>7747</v>
      </c>
      <c r="N5702">
        <v>2</v>
      </c>
      <c r="P5702">
        <v>1</v>
      </c>
    </row>
    <row r="5703" spans="12:16" x14ac:dyDescent="0.35">
      <c r="L5703" t="s">
        <v>75</v>
      </c>
      <c r="M5703" t="s">
        <v>7747</v>
      </c>
      <c r="N5703">
        <v>2</v>
      </c>
      <c r="P5703">
        <v>1</v>
      </c>
    </row>
    <row r="5704" spans="12:16" x14ac:dyDescent="0.35">
      <c r="L5704" t="s">
        <v>75</v>
      </c>
      <c r="M5704" t="s">
        <v>7747</v>
      </c>
      <c r="N5704">
        <v>2</v>
      </c>
      <c r="P5704">
        <v>1</v>
      </c>
    </row>
    <row r="5705" spans="12:16" x14ac:dyDescent="0.35">
      <c r="L5705" t="s">
        <v>75</v>
      </c>
      <c r="M5705" t="s">
        <v>7747</v>
      </c>
      <c r="N5705">
        <v>2</v>
      </c>
      <c r="P5705">
        <v>1</v>
      </c>
    </row>
    <row r="5706" spans="12:16" x14ac:dyDescent="0.35">
      <c r="L5706" t="s">
        <v>75</v>
      </c>
      <c r="M5706" t="s">
        <v>7747</v>
      </c>
      <c r="N5706">
        <v>2</v>
      </c>
      <c r="P5706">
        <v>1</v>
      </c>
    </row>
    <row r="5707" spans="12:16" x14ac:dyDescent="0.35">
      <c r="L5707" t="s">
        <v>75</v>
      </c>
      <c r="M5707" t="s">
        <v>7747</v>
      </c>
      <c r="N5707">
        <v>2</v>
      </c>
      <c r="P5707">
        <v>1</v>
      </c>
    </row>
    <row r="5708" spans="12:16" x14ac:dyDescent="0.35">
      <c r="L5708" t="s">
        <v>75</v>
      </c>
      <c r="M5708" t="s">
        <v>7747</v>
      </c>
      <c r="N5708">
        <v>2</v>
      </c>
      <c r="P5708">
        <v>1</v>
      </c>
    </row>
    <row r="5709" spans="12:16" x14ac:dyDescent="0.35">
      <c r="L5709" t="s">
        <v>75</v>
      </c>
      <c r="M5709" t="s">
        <v>7747</v>
      </c>
      <c r="N5709">
        <v>2</v>
      </c>
      <c r="P5709">
        <v>1</v>
      </c>
    </row>
    <row r="5710" spans="12:16" x14ac:dyDescent="0.35">
      <c r="L5710" t="s">
        <v>75</v>
      </c>
      <c r="M5710" t="s">
        <v>7747</v>
      </c>
      <c r="N5710">
        <v>2</v>
      </c>
      <c r="P5710">
        <v>1</v>
      </c>
    </row>
    <row r="5711" spans="12:16" x14ac:dyDescent="0.35">
      <c r="L5711" t="s">
        <v>75</v>
      </c>
      <c r="M5711" t="s">
        <v>7747</v>
      </c>
      <c r="N5711">
        <v>2</v>
      </c>
      <c r="P5711">
        <v>1</v>
      </c>
    </row>
    <row r="5712" spans="12:16" x14ac:dyDescent="0.35">
      <c r="L5712" t="s">
        <v>75</v>
      </c>
      <c r="M5712" t="s">
        <v>7747</v>
      </c>
      <c r="N5712">
        <v>2</v>
      </c>
      <c r="P5712">
        <v>1</v>
      </c>
    </row>
    <row r="5713" spans="12:16" x14ac:dyDescent="0.35">
      <c r="L5713" t="s">
        <v>75</v>
      </c>
      <c r="M5713" t="s">
        <v>7747</v>
      </c>
      <c r="N5713">
        <v>2</v>
      </c>
      <c r="P5713">
        <v>1</v>
      </c>
    </row>
    <row r="5714" spans="12:16" x14ac:dyDescent="0.35">
      <c r="L5714" t="s">
        <v>75</v>
      </c>
      <c r="M5714" t="s">
        <v>7747</v>
      </c>
      <c r="N5714">
        <v>2</v>
      </c>
      <c r="P5714">
        <v>1</v>
      </c>
    </row>
    <row r="5715" spans="12:16" x14ac:dyDescent="0.35">
      <c r="L5715" t="s">
        <v>75</v>
      </c>
      <c r="M5715" t="s">
        <v>7747</v>
      </c>
      <c r="N5715">
        <v>2</v>
      </c>
      <c r="P5715">
        <v>1</v>
      </c>
    </row>
    <row r="5716" spans="12:16" x14ac:dyDescent="0.35">
      <c r="L5716" t="s">
        <v>75</v>
      </c>
      <c r="M5716" t="s">
        <v>7747</v>
      </c>
      <c r="N5716">
        <v>2</v>
      </c>
      <c r="P5716">
        <v>1</v>
      </c>
    </row>
    <row r="5717" spans="12:16" x14ac:dyDescent="0.35">
      <c r="L5717" t="s">
        <v>75</v>
      </c>
      <c r="M5717" t="s">
        <v>7747</v>
      </c>
      <c r="N5717">
        <v>2</v>
      </c>
      <c r="P5717">
        <v>1</v>
      </c>
    </row>
    <row r="5718" spans="12:16" x14ac:dyDescent="0.35">
      <c r="L5718" t="s">
        <v>75</v>
      </c>
      <c r="M5718" t="s">
        <v>7747</v>
      </c>
      <c r="N5718">
        <v>2</v>
      </c>
      <c r="P5718">
        <v>1</v>
      </c>
    </row>
    <row r="5719" spans="12:16" x14ac:dyDescent="0.35">
      <c r="L5719" t="s">
        <v>75</v>
      </c>
      <c r="M5719" t="s">
        <v>7747</v>
      </c>
      <c r="N5719">
        <v>2</v>
      </c>
      <c r="P5719">
        <v>1</v>
      </c>
    </row>
    <row r="5720" spans="12:16" x14ac:dyDescent="0.35">
      <c r="L5720" t="s">
        <v>75</v>
      </c>
      <c r="M5720" t="s">
        <v>7747</v>
      </c>
      <c r="N5720">
        <v>2</v>
      </c>
      <c r="P5720">
        <v>1</v>
      </c>
    </row>
    <row r="5721" spans="12:16" x14ac:dyDescent="0.35">
      <c r="L5721" t="s">
        <v>75</v>
      </c>
      <c r="M5721" t="s">
        <v>7747</v>
      </c>
      <c r="N5721">
        <v>2</v>
      </c>
      <c r="P5721">
        <v>1</v>
      </c>
    </row>
    <row r="5722" spans="12:16" x14ac:dyDescent="0.35">
      <c r="L5722" t="s">
        <v>75</v>
      </c>
      <c r="M5722" t="s">
        <v>7747</v>
      </c>
      <c r="N5722">
        <v>2</v>
      </c>
      <c r="P5722">
        <v>1</v>
      </c>
    </row>
    <row r="5723" spans="12:16" x14ac:dyDescent="0.35">
      <c r="L5723" t="s">
        <v>75</v>
      </c>
      <c r="M5723" t="s">
        <v>7747</v>
      </c>
      <c r="N5723">
        <v>2</v>
      </c>
      <c r="P5723">
        <v>1</v>
      </c>
    </row>
    <row r="5724" spans="12:16" x14ac:dyDescent="0.35">
      <c r="L5724" t="s">
        <v>75</v>
      </c>
      <c r="M5724" t="s">
        <v>7747</v>
      </c>
      <c r="N5724">
        <v>2</v>
      </c>
      <c r="P5724">
        <v>1</v>
      </c>
    </row>
    <row r="5725" spans="12:16" x14ac:dyDescent="0.35">
      <c r="L5725" t="s">
        <v>75</v>
      </c>
      <c r="M5725" t="s">
        <v>7747</v>
      </c>
      <c r="N5725">
        <v>2</v>
      </c>
      <c r="P5725">
        <v>1</v>
      </c>
    </row>
    <row r="5726" spans="12:16" x14ac:dyDescent="0.35">
      <c r="L5726" t="s">
        <v>75</v>
      </c>
      <c r="M5726" t="s">
        <v>7747</v>
      </c>
      <c r="N5726">
        <v>2</v>
      </c>
      <c r="P5726">
        <v>1</v>
      </c>
    </row>
    <row r="5727" spans="12:16" x14ac:dyDescent="0.35">
      <c r="L5727" t="s">
        <v>75</v>
      </c>
      <c r="M5727" t="s">
        <v>7747</v>
      </c>
      <c r="N5727">
        <v>2</v>
      </c>
      <c r="P5727">
        <v>1</v>
      </c>
    </row>
    <row r="5728" spans="12:16" x14ac:dyDescent="0.35">
      <c r="L5728" t="s">
        <v>75</v>
      </c>
      <c r="M5728" t="s">
        <v>7747</v>
      </c>
      <c r="N5728">
        <v>2</v>
      </c>
      <c r="P5728">
        <v>1</v>
      </c>
    </row>
    <row r="5729" spans="12:16" x14ac:dyDescent="0.35">
      <c r="L5729" t="s">
        <v>75</v>
      </c>
      <c r="M5729" t="s">
        <v>7747</v>
      </c>
      <c r="N5729">
        <v>2</v>
      </c>
      <c r="P5729">
        <v>1</v>
      </c>
    </row>
    <row r="5730" spans="12:16" x14ac:dyDescent="0.35">
      <c r="L5730" t="s">
        <v>75</v>
      </c>
      <c r="M5730" t="s">
        <v>7747</v>
      </c>
      <c r="N5730">
        <v>2</v>
      </c>
      <c r="P5730">
        <v>1</v>
      </c>
    </row>
    <row r="5731" spans="12:16" x14ac:dyDescent="0.35">
      <c r="L5731" t="s">
        <v>75</v>
      </c>
      <c r="M5731" t="s">
        <v>7747</v>
      </c>
      <c r="N5731">
        <v>2</v>
      </c>
      <c r="P5731">
        <v>1</v>
      </c>
    </row>
    <row r="5732" spans="12:16" x14ac:dyDescent="0.35">
      <c r="L5732" t="s">
        <v>75</v>
      </c>
      <c r="M5732" t="s">
        <v>7747</v>
      </c>
      <c r="N5732">
        <v>2</v>
      </c>
      <c r="P5732">
        <v>1</v>
      </c>
    </row>
    <row r="5733" spans="12:16" x14ac:dyDescent="0.35">
      <c r="L5733" t="s">
        <v>75</v>
      </c>
      <c r="M5733" t="s">
        <v>7747</v>
      </c>
      <c r="N5733">
        <v>2</v>
      </c>
      <c r="P5733">
        <v>1</v>
      </c>
    </row>
    <row r="5734" spans="12:16" x14ac:dyDescent="0.35">
      <c r="L5734" t="s">
        <v>75</v>
      </c>
      <c r="M5734" t="s">
        <v>7747</v>
      </c>
      <c r="N5734">
        <v>2</v>
      </c>
      <c r="P5734">
        <v>1</v>
      </c>
    </row>
    <row r="5735" spans="12:16" x14ac:dyDescent="0.35">
      <c r="L5735" t="s">
        <v>75</v>
      </c>
      <c r="M5735" t="s">
        <v>7747</v>
      </c>
      <c r="N5735">
        <v>2</v>
      </c>
      <c r="P5735">
        <v>1</v>
      </c>
    </row>
    <row r="5736" spans="12:16" x14ac:dyDescent="0.35">
      <c r="L5736" t="s">
        <v>75</v>
      </c>
      <c r="M5736" t="s">
        <v>7747</v>
      </c>
      <c r="N5736">
        <v>2</v>
      </c>
      <c r="P5736">
        <v>1</v>
      </c>
    </row>
    <row r="5737" spans="12:16" x14ac:dyDescent="0.35">
      <c r="L5737" t="s">
        <v>75</v>
      </c>
      <c r="M5737" t="s">
        <v>7747</v>
      </c>
      <c r="N5737">
        <v>2</v>
      </c>
      <c r="P5737">
        <v>1</v>
      </c>
    </row>
    <row r="5738" spans="12:16" x14ac:dyDescent="0.35">
      <c r="L5738" t="s">
        <v>75</v>
      </c>
      <c r="M5738" t="s">
        <v>7747</v>
      </c>
      <c r="N5738">
        <v>2</v>
      </c>
      <c r="P5738">
        <v>1</v>
      </c>
    </row>
    <row r="5739" spans="12:16" x14ac:dyDescent="0.35">
      <c r="L5739" t="s">
        <v>75</v>
      </c>
      <c r="M5739" t="s">
        <v>7747</v>
      </c>
      <c r="N5739">
        <v>2</v>
      </c>
      <c r="P5739">
        <v>1</v>
      </c>
    </row>
    <row r="5740" spans="12:16" x14ac:dyDescent="0.35">
      <c r="L5740" t="s">
        <v>75</v>
      </c>
      <c r="M5740" t="s">
        <v>7747</v>
      </c>
      <c r="N5740">
        <v>2</v>
      </c>
      <c r="P5740">
        <v>1</v>
      </c>
    </row>
    <row r="5741" spans="12:16" x14ac:dyDescent="0.35">
      <c r="L5741" t="s">
        <v>75</v>
      </c>
      <c r="M5741" t="s">
        <v>7747</v>
      </c>
      <c r="N5741">
        <v>2</v>
      </c>
      <c r="P5741">
        <v>1</v>
      </c>
    </row>
    <row r="5742" spans="12:16" x14ac:dyDescent="0.35">
      <c r="L5742" t="s">
        <v>75</v>
      </c>
      <c r="M5742" t="s">
        <v>7747</v>
      </c>
      <c r="N5742">
        <v>2</v>
      </c>
      <c r="P5742">
        <v>1</v>
      </c>
    </row>
    <row r="5743" spans="12:16" x14ac:dyDescent="0.35">
      <c r="L5743" t="s">
        <v>75</v>
      </c>
      <c r="M5743" t="s">
        <v>7747</v>
      </c>
      <c r="N5743">
        <v>2</v>
      </c>
      <c r="P5743">
        <v>1</v>
      </c>
    </row>
    <row r="5744" spans="12:16" x14ac:dyDescent="0.35">
      <c r="L5744" t="s">
        <v>75</v>
      </c>
      <c r="M5744" t="s">
        <v>7747</v>
      </c>
      <c r="N5744">
        <v>2</v>
      </c>
      <c r="P5744">
        <v>1</v>
      </c>
    </row>
    <row r="5745" spans="12:16" x14ac:dyDescent="0.35">
      <c r="L5745" t="s">
        <v>75</v>
      </c>
      <c r="M5745" t="s">
        <v>7747</v>
      </c>
      <c r="N5745">
        <v>2</v>
      </c>
      <c r="P5745">
        <v>1</v>
      </c>
    </row>
    <row r="5746" spans="12:16" x14ac:dyDescent="0.35">
      <c r="L5746" t="s">
        <v>75</v>
      </c>
      <c r="M5746" t="s">
        <v>7747</v>
      </c>
      <c r="N5746">
        <v>2</v>
      </c>
      <c r="P5746">
        <v>1</v>
      </c>
    </row>
    <row r="5747" spans="12:16" x14ac:dyDescent="0.35">
      <c r="L5747" t="s">
        <v>75</v>
      </c>
      <c r="M5747" t="s">
        <v>7747</v>
      </c>
      <c r="N5747">
        <v>2</v>
      </c>
      <c r="P5747">
        <v>1</v>
      </c>
    </row>
    <row r="5748" spans="12:16" x14ac:dyDescent="0.35">
      <c r="L5748" t="s">
        <v>75</v>
      </c>
      <c r="M5748" t="s">
        <v>7747</v>
      </c>
      <c r="N5748">
        <v>2</v>
      </c>
      <c r="P5748">
        <v>1</v>
      </c>
    </row>
    <row r="5749" spans="12:16" x14ac:dyDescent="0.35">
      <c r="L5749" t="s">
        <v>75</v>
      </c>
      <c r="M5749" t="s">
        <v>7747</v>
      </c>
      <c r="N5749">
        <v>2</v>
      </c>
      <c r="P5749">
        <v>1</v>
      </c>
    </row>
    <row r="5750" spans="12:16" x14ac:dyDescent="0.35">
      <c r="L5750" t="s">
        <v>75</v>
      </c>
      <c r="M5750" t="s">
        <v>7747</v>
      </c>
      <c r="N5750">
        <v>2</v>
      </c>
      <c r="P5750">
        <v>1</v>
      </c>
    </row>
    <row r="5751" spans="12:16" x14ac:dyDescent="0.35">
      <c r="L5751" t="s">
        <v>75</v>
      </c>
      <c r="M5751" t="s">
        <v>7747</v>
      </c>
      <c r="N5751">
        <v>2</v>
      </c>
      <c r="P5751">
        <v>1</v>
      </c>
    </row>
    <row r="5752" spans="12:16" x14ac:dyDescent="0.35">
      <c r="L5752" t="s">
        <v>75</v>
      </c>
      <c r="M5752" t="s">
        <v>7747</v>
      </c>
      <c r="N5752">
        <v>2</v>
      </c>
      <c r="P5752">
        <v>1</v>
      </c>
    </row>
    <row r="5753" spans="12:16" x14ac:dyDescent="0.35">
      <c r="L5753" t="s">
        <v>75</v>
      </c>
      <c r="M5753" t="s">
        <v>7747</v>
      </c>
      <c r="N5753">
        <v>2</v>
      </c>
      <c r="P5753">
        <v>1</v>
      </c>
    </row>
    <row r="5754" spans="12:16" x14ac:dyDescent="0.35">
      <c r="L5754" t="s">
        <v>75</v>
      </c>
      <c r="M5754" t="s">
        <v>7747</v>
      </c>
      <c r="N5754">
        <v>2</v>
      </c>
      <c r="P5754">
        <v>1</v>
      </c>
    </row>
    <row r="5755" spans="12:16" x14ac:dyDescent="0.35">
      <c r="L5755" t="s">
        <v>75</v>
      </c>
      <c r="M5755" t="s">
        <v>7747</v>
      </c>
      <c r="N5755">
        <v>2</v>
      </c>
      <c r="P5755">
        <v>1</v>
      </c>
    </row>
    <row r="5756" spans="12:16" x14ac:dyDescent="0.35">
      <c r="L5756" t="s">
        <v>75</v>
      </c>
      <c r="M5756" t="s">
        <v>7747</v>
      </c>
      <c r="N5756">
        <v>2</v>
      </c>
      <c r="P5756">
        <v>1</v>
      </c>
    </row>
    <row r="5757" spans="12:16" x14ac:dyDescent="0.35">
      <c r="L5757" t="s">
        <v>75</v>
      </c>
      <c r="M5757" t="s">
        <v>7747</v>
      </c>
      <c r="N5757">
        <v>2</v>
      </c>
      <c r="P5757">
        <v>1</v>
      </c>
    </row>
    <row r="5758" spans="12:16" x14ac:dyDescent="0.35">
      <c r="L5758" t="s">
        <v>75</v>
      </c>
      <c r="M5758" t="s">
        <v>7747</v>
      </c>
      <c r="N5758">
        <v>2</v>
      </c>
      <c r="P5758">
        <v>1</v>
      </c>
    </row>
    <row r="5759" spans="12:16" x14ac:dyDescent="0.35">
      <c r="L5759" t="s">
        <v>75</v>
      </c>
      <c r="M5759" t="s">
        <v>7747</v>
      </c>
      <c r="N5759">
        <v>2</v>
      </c>
      <c r="P5759">
        <v>1</v>
      </c>
    </row>
    <row r="5760" spans="12:16" x14ac:dyDescent="0.35">
      <c r="L5760" t="s">
        <v>75</v>
      </c>
      <c r="M5760" t="s">
        <v>7747</v>
      </c>
      <c r="N5760">
        <v>2</v>
      </c>
      <c r="P5760">
        <v>1</v>
      </c>
    </row>
    <row r="5761" spans="12:16" x14ac:dyDescent="0.35">
      <c r="L5761" t="s">
        <v>75</v>
      </c>
      <c r="M5761" t="s">
        <v>7747</v>
      </c>
      <c r="N5761">
        <v>2</v>
      </c>
      <c r="P5761">
        <v>1</v>
      </c>
    </row>
    <row r="5762" spans="12:16" x14ac:dyDescent="0.35">
      <c r="L5762" t="s">
        <v>75</v>
      </c>
      <c r="M5762" t="s">
        <v>7747</v>
      </c>
      <c r="N5762">
        <v>2</v>
      </c>
      <c r="P5762">
        <v>1</v>
      </c>
    </row>
    <row r="5763" spans="12:16" x14ac:dyDescent="0.35">
      <c r="L5763" t="s">
        <v>75</v>
      </c>
      <c r="M5763" t="s">
        <v>7747</v>
      </c>
      <c r="N5763">
        <v>2</v>
      </c>
      <c r="P5763">
        <v>1</v>
      </c>
    </row>
    <row r="5764" spans="12:16" x14ac:dyDescent="0.35">
      <c r="L5764" t="s">
        <v>75</v>
      </c>
      <c r="M5764" t="s">
        <v>7747</v>
      </c>
      <c r="N5764">
        <v>2</v>
      </c>
      <c r="P5764">
        <v>1</v>
      </c>
    </row>
    <row r="5765" spans="12:16" x14ac:dyDescent="0.35">
      <c r="L5765" t="s">
        <v>75</v>
      </c>
      <c r="M5765" t="s">
        <v>7747</v>
      </c>
      <c r="N5765">
        <v>2</v>
      </c>
      <c r="P5765">
        <v>1</v>
      </c>
    </row>
    <row r="5766" spans="12:16" x14ac:dyDescent="0.35">
      <c r="L5766" t="s">
        <v>75</v>
      </c>
      <c r="M5766" t="s">
        <v>7747</v>
      </c>
      <c r="N5766">
        <v>2</v>
      </c>
      <c r="P5766">
        <v>1</v>
      </c>
    </row>
    <row r="5767" spans="12:16" x14ac:dyDescent="0.35">
      <c r="L5767" t="s">
        <v>75</v>
      </c>
      <c r="M5767" t="s">
        <v>7747</v>
      </c>
      <c r="N5767">
        <v>2</v>
      </c>
      <c r="P5767">
        <v>1</v>
      </c>
    </row>
    <row r="5768" spans="12:16" x14ac:dyDescent="0.35">
      <c r="L5768" t="s">
        <v>75</v>
      </c>
      <c r="M5768" t="s">
        <v>7747</v>
      </c>
      <c r="N5768">
        <v>2</v>
      </c>
      <c r="P5768">
        <v>1</v>
      </c>
    </row>
    <row r="5769" spans="12:16" x14ac:dyDescent="0.35">
      <c r="L5769" t="s">
        <v>75</v>
      </c>
      <c r="M5769" t="s">
        <v>7747</v>
      </c>
      <c r="N5769">
        <v>2</v>
      </c>
      <c r="P5769">
        <v>1</v>
      </c>
    </row>
    <row r="5770" spans="12:16" x14ac:dyDescent="0.35">
      <c r="L5770" t="s">
        <v>75</v>
      </c>
      <c r="M5770" t="s">
        <v>7747</v>
      </c>
      <c r="N5770">
        <v>2</v>
      </c>
      <c r="P5770">
        <v>1</v>
      </c>
    </row>
    <row r="5771" spans="12:16" x14ac:dyDescent="0.35">
      <c r="L5771" t="s">
        <v>75</v>
      </c>
      <c r="M5771" t="s">
        <v>7747</v>
      </c>
      <c r="N5771">
        <v>2</v>
      </c>
      <c r="P5771">
        <v>1</v>
      </c>
    </row>
    <row r="5772" spans="12:16" x14ac:dyDescent="0.35">
      <c r="L5772" t="s">
        <v>75</v>
      </c>
      <c r="M5772" t="s">
        <v>7747</v>
      </c>
      <c r="N5772">
        <v>2</v>
      </c>
      <c r="P5772">
        <v>1</v>
      </c>
    </row>
    <row r="5773" spans="12:16" x14ac:dyDescent="0.35">
      <c r="L5773" t="s">
        <v>75</v>
      </c>
      <c r="M5773" t="s">
        <v>7747</v>
      </c>
      <c r="N5773">
        <v>2</v>
      </c>
      <c r="P5773">
        <v>1</v>
      </c>
    </row>
    <row r="5774" spans="12:16" x14ac:dyDescent="0.35">
      <c r="L5774" t="s">
        <v>75</v>
      </c>
      <c r="M5774" t="s">
        <v>7747</v>
      </c>
      <c r="N5774">
        <v>2</v>
      </c>
      <c r="P5774">
        <v>1</v>
      </c>
    </row>
    <row r="5775" spans="12:16" x14ac:dyDescent="0.35">
      <c r="L5775" t="s">
        <v>75</v>
      </c>
      <c r="M5775" t="s">
        <v>7747</v>
      </c>
      <c r="N5775">
        <v>2</v>
      </c>
      <c r="P5775">
        <v>1</v>
      </c>
    </row>
    <row r="5776" spans="12:16" x14ac:dyDescent="0.35">
      <c r="L5776" t="s">
        <v>75</v>
      </c>
      <c r="M5776" t="s">
        <v>7747</v>
      </c>
      <c r="N5776">
        <v>2</v>
      </c>
      <c r="P5776">
        <v>1</v>
      </c>
    </row>
    <row r="5777" spans="12:16" x14ac:dyDescent="0.35">
      <c r="L5777" t="s">
        <v>75</v>
      </c>
      <c r="M5777" t="s">
        <v>7747</v>
      </c>
      <c r="N5777">
        <v>2</v>
      </c>
      <c r="P5777">
        <v>1</v>
      </c>
    </row>
    <row r="5778" spans="12:16" x14ac:dyDescent="0.35">
      <c r="L5778" t="s">
        <v>75</v>
      </c>
      <c r="M5778" t="s">
        <v>7747</v>
      </c>
      <c r="N5778">
        <v>2</v>
      </c>
      <c r="P5778">
        <v>1</v>
      </c>
    </row>
    <row r="5779" spans="12:16" x14ac:dyDescent="0.35">
      <c r="L5779" t="s">
        <v>75</v>
      </c>
      <c r="M5779" t="s">
        <v>7747</v>
      </c>
      <c r="N5779">
        <v>2</v>
      </c>
      <c r="P5779">
        <v>1</v>
      </c>
    </row>
    <row r="5780" spans="12:16" x14ac:dyDescent="0.35">
      <c r="L5780" t="s">
        <v>75</v>
      </c>
      <c r="M5780" t="s">
        <v>7747</v>
      </c>
      <c r="N5780">
        <v>2</v>
      </c>
      <c r="P5780">
        <v>1</v>
      </c>
    </row>
    <row r="5781" spans="12:16" x14ac:dyDescent="0.35">
      <c r="L5781" t="s">
        <v>75</v>
      </c>
      <c r="M5781" t="s">
        <v>7747</v>
      </c>
      <c r="N5781">
        <v>2</v>
      </c>
      <c r="P5781">
        <v>1</v>
      </c>
    </row>
    <row r="5782" spans="12:16" x14ac:dyDescent="0.35">
      <c r="L5782" t="s">
        <v>75</v>
      </c>
      <c r="M5782" t="s">
        <v>7747</v>
      </c>
      <c r="N5782">
        <v>2</v>
      </c>
      <c r="P5782">
        <v>1</v>
      </c>
    </row>
    <row r="5783" spans="12:16" x14ac:dyDescent="0.35">
      <c r="L5783" t="s">
        <v>75</v>
      </c>
      <c r="M5783" t="s">
        <v>7747</v>
      </c>
      <c r="N5783">
        <v>2</v>
      </c>
      <c r="P5783">
        <v>1</v>
      </c>
    </row>
    <row r="5784" spans="12:16" x14ac:dyDescent="0.35">
      <c r="L5784" t="s">
        <v>75</v>
      </c>
      <c r="M5784" t="s">
        <v>7747</v>
      </c>
      <c r="N5784">
        <v>2</v>
      </c>
      <c r="P5784">
        <v>1</v>
      </c>
    </row>
    <row r="5785" spans="12:16" x14ac:dyDescent="0.35">
      <c r="L5785" t="s">
        <v>75</v>
      </c>
      <c r="M5785" t="s">
        <v>7747</v>
      </c>
      <c r="N5785">
        <v>2</v>
      </c>
      <c r="P5785">
        <v>1</v>
      </c>
    </row>
    <row r="5786" spans="12:16" x14ac:dyDescent="0.35">
      <c r="L5786" t="s">
        <v>75</v>
      </c>
      <c r="M5786" t="s">
        <v>7747</v>
      </c>
      <c r="N5786">
        <v>2</v>
      </c>
      <c r="P5786">
        <v>1</v>
      </c>
    </row>
    <row r="5787" spans="12:16" x14ac:dyDescent="0.35">
      <c r="L5787" t="s">
        <v>75</v>
      </c>
      <c r="M5787" t="s">
        <v>7747</v>
      </c>
      <c r="N5787">
        <v>2</v>
      </c>
      <c r="P5787">
        <v>1</v>
      </c>
    </row>
    <row r="5788" spans="12:16" x14ac:dyDescent="0.35">
      <c r="L5788" t="s">
        <v>75</v>
      </c>
      <c r="M5788" t="s">
        <v>7747</v>
      </c>
      <c r="N5788">
        <v>2</v>
      </c>
      <c r="P5788">
        <v>1</v>
      </c>
    </row>
    <row r="5789" spans="12:16" x14ac:dyDescent="0.35">
      <c r="L5789" t="s">
        <v>75</v>
      </c>
      <c r="M5789" t="s">
        <v>7747</v>
      </c>
      <c r="N5789">
        <v>2</v>
      </c>
      <c r="P5789">
        <v>1</v>
      </c>
    </row>
    <row r="5790" spans="12:16" x14ac:dyDescent="0.35">
      <c r="L5790" t="s">
        <v>75</v>
      </c>
      <c r="M5790" t="s">
        <v>7747</v>
      </c>
      <c r="N5790">
        <v>2</v>
      </c>
      <c r="P5790">
        <v>1</v>
      </c>
    </row>
    <row r="5791" spans="12:16" x14ac:dyDescent="0.35">
      <c r="L5791" t="s">
        <v>75</v>
      </c>
      <c r="M5791" t="s">
        <v>7747</v>
      </c>
      <c r="N5791">
        <v>2</v>
      </c>
      <c r="P5791">
        <v>1</v>
      </c>
    </row>
    <row r="5792" spans="12:16" x14ac:dyDescent="0.35">
      <c r="L5792" t="s">
        <v>75</v>
      </c>
      <c r="M5792" t="s">
        <v>7747</v>
      </c>
      <c r="N5792">
        <v>2</v>
      </c>
      <c r="P5792">
        <v>1</v>
      </c>
    </row>
    <row r="5793" spans="12:16" x14ac:dyDescent="0.35">
      <c r="L5793" t="s">
        <v>75</v>
      </c>
      <c r="M5793" t="s">
        <v>7747</v>
      </c>
      <c r="N5793">
        <v>2</v>
      </c>
      <c r="P5793">
        <v>1</v>
      </c>
    </row>
    <row r="5794" spans="12:16" x14ac:dyDescent="0.35">
      <c r="L5794" t="s">
        <v>75</v>
      </c>
      <c r="M5794" t="s">
        <v>7747</v>
      </c>
      <c r="N5794">
        <v>2</v>
      </c>
      <c r="P5794">
        <v>1</v>
      </c>
    </row>
    <row r="5795" spans="12:16" x14ac:dyDescent="0.35">
      <c r="L5795" t="s">
        <v>75</v>
      </c>
      <c r="M5795" t="s">
        <v>7747</v>
      </c>
      <c r="N5795">
        <v>2</v>
      </c>
      <c r="P5795">
        <v>1</v>
      </c>
    </row>
    <row r="5796" spans="12:16" x14ac:dyDescent="0.35">
      <c r="L5796" t="s">
        <v>79</v>
      </c>
      <c r="M5796" t="s">
        <v>7747</v>
      </c>
      <c r="N5796">
        <v>2</v>
      </c>
      <c r="P5796">
        <v>1</v>
      </c>
    </row>
    <row r="5797" spans="12:16" x14ac:dyDescent="0.35">
      <c r="L5797" t="s">
        <v>79</v>
      </c>
      <c r="M5797" t="s">
        <v>7747</v>
      </c>
      <c r="N5797">
        <v>2</v>
      </c>
      <c r="P5797">
        <v>1</v>
      </c>
    </row>
    <row r="5798" spans="12:16" x14ac:dyDescent="0.35">
      <c r="L5798" t="s">
        <v>79</v>
      </c>
      <c r="M5798" t="s">
        <v>7747</v>
      </c>
      <c r="N5798">
        <v>2</v>
      </c>
      <c r="P5798">
        <v>1</v>
      </c>
    </row>
    <row r="5799" spans="12:16" x14ac:dyDescent="0.35">
      <c r="L5799" t="s">
        <v>79</v>
      </c>
      <c r="M5799" t="s">
        <v>7747</v>
      </c>
      <c r="N5799">
        <v>2</v>
      </c>
      <c r="P5799">
        <v>1</v>
      </c>
    </row>
    <row r="5800" spans="12:16" x14ac:dyDescent="0.35">
      <c r="L5800" t="s">
        <v>79</v>
      </c>
      <c r="M5800" t="s">
        <v>7747</v>
      </c>
      <c r="N5800">
        <v>2</v>
      </c>
      <c r="P5800">
        <v>1</v>
      </c>
    </row>
    <row r="5801" spans="12:16" x14ac:dyDescent="0.35">
      <c r="L5801" t="s">
        <v>79</v>
      </c>
      <c r="M5801" t="s">
        <v>7747</v>
      </c>
      <c r="N5801">
        <v>2</v>
      </c>
      <c r="P5801">
        <v>1</v>
      </c>
    </row>
    <row r="5802" spans="12:16" x14ac:dyDescent="0.35">
      <c r="L5802" t="s">
        <v>79</v>
      </c>
      <c r="M5802" t="s">
        <v>7747</v>
      </c>
      <c r="N5802">
        <v>2</v>
      </c>
      <c r="P5802">
        <v>1</v>
      </c>
    </row>
    <row r="5803" spans="12:16" x14ac:dyDescent="0.35">
      <c r="L5803" t="s">
        <v>79</v>
      </c>
      <c r="M5803" t="s">
        <v>7747</v>
      </c>
      <c r="N5803">
        <v>2</v>
      </c>
      <c r="P5803">
        <v>1</v>
      </c>
    </row>
    <row r="5804" spans="12:16" x14ac:dyDescent="0.35">
      <c r="L5804" t="s">
        <v>79</v>
      </c>
      <c r="M5804" t="s">
        <v>7747</v>
      </c>
      <c r="N5804">
        <v>2</v>
      </c>
      <c r="P5804">
        <v>1</v>
      </c>
    </row>
    <row r="5805" spans="12:16" x14ac:dyDescent="0.35">
      <c r="L5805" t="s">
        <v>79</v>
      </c>
      <c r="M5805" t="s">
        <v>7747</v>
      </c>
      <c r="N5805">
        <v>2</v>
      </c>
      <c r="P5805">
        <v>1</v>
      </c>
    </row>
    <row r="5806" spans="12:16" x14ac:dyDescent="0.35">
      <c r="L5806" t="s">
        <v>79</v>
      </c>
      <c r="M5806" t="s">
        <v>7747</v>
      </c>
      <c r="N5806">
        <v>2</v>
      </c>
      <c r="P5806">
        <v>1</v>
      </c>
    </row>
    <row r="5807" spans="12:16" x14ac:dyDescent="0.35">
      <c r="L5807" t="s">
        <v>79</v>
      </c>
      <c r="M5807" t="s">
        <v>7747</v>
      </c>
      <c r="N5807">
        <v>2</v>
      </c>
      <c r="P5807">
        <v>1</v>
      </c>
    </row>
    <row r="5808" spans="12:16" x14ac:dyDescent="0.35">
      <c r="L5808" t="s">
        <v>79</v>
      </c>
      <c r="M5808" t="s">
        <v>7747</v>
      </c>
      <c r="N5808">
        <v>2</v>
      </c>
      <c r="P5808">
        <v>1</v>
      </c>
    </row>
    <row r="5809" spans="12:16" x14ac:dyDescent="0.35">
      <c r="L5809" t="s">
        <v>79</v>
      </c>
      <c r="M5809" t="s">
        <v>7747</v>
      </c>
      <c r="N5809">
        <v>2</v>
      </c>
      <c r="P5809">
        <v>1</v>
      </c>
    </row>
    <row r="5810" spans="12:16" x14ac:dyDescent="0.35">
      <c r="L5810" t="s">
        <v>79</v>
      </c>
      <c r="M5810" t="s">
        <v>7747</v>
      </c>
      <c r="N5810">
        <v>2</v>
      </c>
      <c r="P5810">
        <v>1</v>
      </c>
    </row>
    <row r="5811" spans="12:16" x14ac:dyDescent="0.35">
      <c r="L5811" t="s">
        <v>79</v>
      </c>
      <c r="M5811" t="s">
        <v>7747</v>
      </c>
      <c r="N5811">
        <v>2</v>
      </c>
      <c r="P5811">
        <v>1</v>
      </c>
    </row>
    <row r="5812" spans="12:16" x14ac:dyDescent="0.35">
      <c r="L5812" t="s">
        <v>79</v>
      </c>
      <c r="M5812" t="s">
        <v>7747</v>
      </c>
      <c r="N5812">
        <v>2</v>
      </c>
      <c r="P5812">
        <v>1</v>
      </c>
    </row>
    <row r="5813" spans="12:16" x14ac:dyDescent="0.35">
      <c r="L5813" t="s">
        <v>79</v>
      </c>
      <c r="M5813" t="s">
        <v>7747</v>
      </c>
      <c r="N5813">
        <v>2</v>
      </c>
      <c r="P5813">
        <v>1</v>
      </c>
    </row>
    <row r="5814" spans="12:16" x14ac:dyDescent="0.35">
      <c r="L5814" t="s">
        <v>79</v>
      </c>
      <c r="M5814" t="s">
        <v>7747</v>
      </c>
      <c r="N5814">
        <v>2</v>
      </c>
      <c r="P5814">
        <v>1</v>
      </c>
    </row>
    <row r="5815" spans="12:16" x14ac:dyDescent="0.35">
      <c r="L5815" t="s">
        <v>79</v>
      </c>
      <c r="M5815" t="s">
        <v>7747</v>
      </c>
      <c r="N5815">
        <v>2</v>
      </c>
      <c r="P5815">
        <v>1</v>
      </c>
    </row>
    <row r="5816" spans="12:16" x14ac:dyDescent="0.35">
      <c r="L5816" t="s">
        <v>79</v>
      </c>
      <c r="M5816" t="s">
        <v>7747</v>
      </c>
      <c r="N5816">
        <v>2</v>
      </c>
      <c r="P5816">
        <v>1</v>
      </c>
    </row>
    <row r="5817" spans="12:16" x14ac:dyDescent="0.35">
      <c r="L5817" t="s">
        <v>79</v>
      </c>
      <c r="M5817" t="s">
        <v>7747</v>
      </c>
      <c r="N5817">
        <v>2</v>
      </c>
      <c r="P5817">
        <v>1</v>
      </c>
    </row>
    <row r="5818" spans="12:16" x14ac:dyDescent="0.35">
      <c r="L5818" t="s">
        <v>79</v>
      </c>
      <c r="M5818" t="s">
        <v>7747</v>
      </c>
      <c r="N5818">
        <v>2</v>
      </c>
      <c r="P5818">
        <v>1</v>
      </c>
    </row>
    <row r="5819" spans="12:16" x14ac:dyDescent="0.35">
      <c r="L5819" t="s">
        <v>79</v>
      </c>
      <c r="M5819" t="s">
        <v>7747</v>
      </c>
      <c r="N5819">
        <v>2</v>
      </c>
      <c r="P5819">
        <v>1</v>
      </c>
    </row>
    <row r="5820" spans="12:16" x14ac:dyDescent="0.35">
      <c r="L5820" t="s">
        <v>79</v>
      </c>
      <c r="M5820" t="s">
        <v>7747</v>
      </c>
      <c r="N5820">
        <v>2</v>
      </c>
      <c r="P5820">
        <v>1</v>
      </c>
    </row>
    <row r="5821" spans="12:16" x14ac:dyDescent="0.35">
      <c r="L5821" t="s">
        <v>79</v>
      </c>
      <c r="M5821" t="s">
        <v>7747</v>
      </c>
      <c r="N5821">
        <v>2</v>
      </c>
      <c r="P5821">
        <v>1</v>
      </c>
    </row>
    <row r="5822" spans="12:16" x14ac:dyDescent="0.35">
      <c r="L5822" t="s">
        <v>79</v>
      </c>
      <c r="M5822" t="s">
        <v>7747</v>
      </c>
      <c r="N5822">
        <v>2</v>
      </c>
      <c r="P5822">
        <v>1</v>
      </c>
    </row>
    <row r="5823" spans="12:16" x14ac:dyDescent="0.35">
      <c r="L5823" t="s">
        <v>79</v>
      </c>
      <c r="M5823" t="s">
        <v>7747</v>
      </c>
      <c r="N5823">
        <v>2</v>
      </c>
      <c r="P5823">
        <v>1</v>
      </c>
    </row>
    <row r="5824" spans="12:16" x14ac:dyDescent="0.35">
      <c r="L5824" t="s">
        <v>79</v>
      </c>
      <c r="M5824" t="s">
        <v>7747</v>
      </c>
      <c r="N5824">
        <v>2</v>
      </c>
      <c r="P5824">
        <v>1</v>
      </c>
    </row>
    <row r="5825" spans="12:16" x14ac:dyDescent="0.35">
      <c r="L5825" t="s">
        <v>79</v>
      </c>
      <c r="M5825" t="s">
        <v>7747</v>
      </c>
      <c r="N5825">
        <v>2</v>
      </c>
      <c r="P5825">
        <v>1</v>
      </c>
    </row>
    <row r="5826" spans="12:16" x14ac:dyDescent="0.35">
      <c r="L5826" t="s">
        <v>79</v>
      </c>
      <c r="M5826" t="s">
        <v>7747</v>
      </c>
      <c r="N5826">
        <v>2</v>
      </c>
      <c r="P5826">
        <v>1</v>
      </c>
    </row>
    <row r="5827" spans="12:16" x14ac:dyDescent="0.35">
      <c r="L5827" t="s">
        <v>79</v>
      </c>
      <c r="M5827" t="s">
        <v>7747</v>
      </c>
      <c r="N5827">
        <v>2</v>
      </c>
      <c r="P5827">
        <v>1</v>
      </c>
    </row>
    <row r="5828" spans="12:16" x14ac:dyDescent="0.35">
      <c r="L5828" t="s">
        <v>79</v>
      </c>
      <c r="M5828" t="s">
        <v>7747</v>
      </c>
      <c r="N5828">
        <v>2</v>
      </c>
      <c r="P5828">
        <v>1</v>
      </c>
    </row>
    <row r="5829" spans="12:16" x14ac:dyDescent="0.35">
      <c r="L5829" t="s">
        <v>79</v>
      </c>
      <c r="M5829" t="s">
        <v>7747</v>
      </c>
      <c r="N5829">
        <v>2</v>
      </c>
      <c r="P5829">
        <v>1</v>
      </c>
    </row>
    <row r="5830" spans="12:16" x14ac:dyDescent="0.35">
      <c r="L5830" t="s">
        <v>79</v>
      </c>
      <c r="M5830" t="s">
        <v>7747</v>
      </c>
      <c r="N5830">
        <v>2</v>
      </c>
      <c r="P5830">
        <v>1</v>
      </c>
    </row>
    <row r="5831" spans="12:16" x14ac:dyDescent="0.35">
      <c r="L5831" t="s">
        <v>29</v>
      </c>
      <c r="M5831" t="s">
        <v>7747</v>
      </c>
      <c r="N5831">
        <v>6</v>
      </c>
      <c r="P5831">
        <v>1</v>
      </c>
    </row>
    <row r="5832" spans="12:16" x14ac:dyDescent="0.35">
      <c r="L5832" t="s">
        <v>29</v>
      </c>
      <c r="M5832" t="s">
        <v>7747</v>
      </c>
      <c r="N5832">
        <v>6</v>
      </c>
      <c r="P5832">
        <v>1</v>
      </c>
    </row>
    <row r="5833" spans="12:16" x14ac:dyDescent="0.35">
      <c r="L5833" t="s">
        <v>29</v>
      </c>
      <c r="M5833" t="s">
        <v>7747</v>
      </c>
      <c r="N5833">
        <v>6</v>
      </c>
      <c r="P5833">
        <v>1</v>
      </c>
    </row>
    <row r="5834" spans="12:16" x14ac:dyDescent="0.35">
      <c r="L5834" t="s">
        <v>29</v>
      </c>
      <c r="M5834" t="s">
        <v>7747</v>
      </c>
      <c r="N5834">
        <v>6</v>
      </c>
      <c r="P5834">
        <v>1</v>
      </c>
    </row>
    <row r="5835" spans="12:16" x14ac:dyDescent="0.35">
      <c r="L5835" t="s">
        <v>29</v>
      </c>
      <c r="M5835" t="s">
        <v>7747</v>
      </c>
      <c r="N5835">
        <v>6</v>
      </c>
      <c r="P5835">
        <v>1</v>
      </c>
    </row>
    <row r="5836" spans="12:16" x14ac:dyDescent="0.35">
      <c r="L5836" t="s">
        <v>29</v>
      </c>
      <c r="M5836" t="s">
        <v>7747</v>
      </c>
      <c r="N5836">
        <v>6</v>
      </c>
      <c r="P5836">
        <v>1</v>
      </c>
    </row>
    <row r="5837" spans="12:16" x14ac:dyDescent="0.35">
      <c r="L5837" t="s">
        <v>29</v>
      </c>
      <c r="M5837" t="s">
        <v>7747</v>
      </c>
      <c r="N5837">
        <v>6</v>
      </c>
      <c r="P5837">
        <v>1</v>
      </c>
    </row>
    <row r="5838" spans="12:16" x14ac:dyDescent="0.35">
      <c r="L5838" t="s">
        <v>29</v>
      </c>
      <c r="M5838" t="s">
        <v>7747</v>
      </c>
      <c r="N5838">
        <v>6</v>
      </c>
      <c r="P5838">
        <v>1</v>
      </c>
    </row>
    <row r="5839" spans="12:16" x14ac:dyDescent="0.35">
      <c r="L5839" t="s">
        <v>29</v>
      </c>
      <c r="M5839" t="s">
        <v>7747</v>
      </c>
      <c r="N5839">
        <v>6</v>
      </c>
      <c r="P5839">
        <v>1</v>
      </c>
    </row>
    <row r="5840" spans="12:16" x14ac:dyDescent="0.35">
      <c r="L5840" t="s">
        <v>29</v>
      </c>
      <c r="M5840" t="s">
        <v>7747</v>
      </c>
      <c r="N5840">
        <v>6</v>
      </c>
      <c r="P5840">
        <v>1</v>
      </c>
    </row>
    <row r="5841" spans="12:16" x14ac:dyDescent="0.35">
      <c r="L5841" t="s">
        <v>29</v>
      </c>
      <c r="M5841" t="s">
        <v>7747</v>
      </c>
      <c r="N5841">
        <v>6</v>
      </c>
      <c r="P5841">
        <v>1</v>
      </c>
    </row>
    <row r="5842" spans="12:16" x14ac:dyDescent="0.35">
      <c r="L5842" t="s">
        <v>29</v>
      </c>
      <c r="M5842" t="s">
        <v>7747</v>
      </c>
      <c r="N5842">
        <v>6</v>
      </c>
      <c r="P5842">
        <v>1</v>
      </c>
    </row>
    <row r="5843" spans="12:16" x14ac:dyDescent="0.35">
      <c r="L5843" t="s">
        <v>29</v>
      </c>
      <c r="M5843" t="s">
        <v>7747</v>
      </c>
      <c r="N5843">
        <v>6</v>
      </c>
      <c r="P5843">
        <v>1</v>
      </c>
    </row>
    <row r="5844" spans="12:16" x14ac:dyDescent="0.35">
      <c r="L5844" t="s">
        <v>29</v>
      </c>
      <c r="M5844" t="s">
        <v>7747</v>
      </c>
      <c r="N5844">
        <v>6</v>
      </c>
      <c r="P5844">
        <v>1</v>
      </c>
    </row>
    <row r="5845" spans="12:16" x14ac:dyDescent="0.35">
      <c r="L5845" t="s">
        <v>29</v>
      </c>
      <c r="M5845" t="s">
        <v>7747</v>
      </c>
      <c r="N5845">
        <v>6</v>
      </c>
      <c r="P5845">
        <v>1</v>
      </c>
    </row>
    <row r="5846" spans="12:16" x14ac:dyDescent="0.35">
      <c r="L5846" t="s">
        <v>29</v>
      </c>
      <c r="M5846" t="s">
        <v>7747</v>
      </c>
      <c r="N5846">
        <v>6</v>
      </c>
      <c r="P5846">
        <v>1</v>
      </c>
    </row>
    <row r="5847" spans="12:16" x14ac:dyDescent="0.35">
      <c r="L5847" t="s">
        <v>29</v>
      </c>
      <c r="M5847" t="s">
        <v>7747</v>
      </c>
      <c r="N5847">
        <v>6</v>
      </c>
      <c r="P5847">
        <v>1</v>
      </c>
    </row>
    <row r="5848" spans="12:16" x14ac:dyDescent="0.35">
      <c r="L5848" t="s">
        <v>29</v>
      </c>
      <c r="M5848" t="s">
        <v>7747</v>
      </c>
      <c r="N5848">
        <v>6</v>
      </c>
      <c r="P5848">
        <v>1</v>
      </c>
    </row>
    <row r="5849" spans="12:16" x14ac:dyDescent="0.35">
      <c r="L5849" t="s">
        <v>29</v>
      </c>
      <c r="M5849" t="s">
        <v>7747</v>
      </c>
      <c r="N5849">
        <v>6</v>
      </c>
      <c r="P5849">
        <v>1</v>
      </c>
    </row>
    <row r="5850" spans="12:16" x14ac:dyDescent="0.35">
      <c r="L5850" t="s">
        <v>29</v>
      </c>
      <c r="M5850" t="s">
        <v>7747</v>
      </c>
      <c r="N5850">
        <v>6</v>
      </c>
      <c r="P5850">
        <v>1</v>
      </c>
    </row>
    <row r="5851" spans="12:16" x14ac:dyDescent="0.35">
      <c r="L5851" t="s">
        <v>29</v>
      </c>
      <c r="M5851" t="s">
        <v>7747</v>
      </c>
      <c r="N5851">
        <v>6</v>
      </c>
      <c r="P5851">
        <v>1</v>
      </c>
    </row>
    <row r="5852" spans="12:16" x14ac:dyDescent="0.35">
      <c r="L5852" t="s">
        <v>29</v>
      </c>
      <c r="M5852" t="s">
        <v>7747</v>
      </c>
      <c r="N5852">
        <v>6</v>
      </c>
      <c r="P5852">
        <v>1</v>
      </c>
    </row>
    <row r="5853" spans="12:16" x14ac:dyDescent="0.35">
      <c r="L5853" t="s">
        <v>29</v>
      </c>
      <c r="M5853" t="s">
        <v>7747</v>
      </c>
      <c r="N5853">
        <v>6</v>
      </c>
      <c r="P5853">
        <v>1</v>
      </c>
    </row>
    <row r="5854" spans="12:16" x14ac:dyDescent="0.35">
      <c r="L5854" t="s">
        <v>29</v>
      </c>
      <c r="M5854" t="s">
        <v>7747</v>
      </c>
      <c r="N5854">
        <v>6</v>
      </c>
      <c r="P5854">
        <v>1</v>
      </c>
    </row>
    <row r="5855" spans="12:16" x14ac:dyDescent="0.35">
      <c r="L5855" t="s">
        <v>29</v>
      </c>
      <c r="M5855" t="s">
        <v>7747</v>
      </c>
      <c r="N5855">
        <v>6</v>
      </c>
      <c r="P5855">
        <v>1</v>
      </c>
    </row>
    <row r="5856" spans="12:16" x14ac:dyDescent="0.35">
      <c r="L5856" t="s">
        <v>29</v>
      </c>
      <c r="M5856" t="s">
        <v>7747</v>
      </c>
      <c r="N5856">
        <v>6</v>
      </c>
      <c r="P5856">
        <v>1</v>
      </c>
    </row>
    <row r="5857" spans="12:16" x14ac:dyDescent="0.35">
      <c r="L5857" t="s">
        <v>29</v>
      </c>
      <c r="M5857" t="s">
        <v>7747</v>
      </c>
      <c r="N5857">
        <v>6</v>
      </c>
      <c r="P5857">
        <v>1</v>
      </c>
    </row>
    <row r="5858" spans="12:16" x14ac:dyDescent="0.35">
      <c r="L5858" t="s">
        <v>29</v>
      </c>
      <c r="M5858" t="s">
        <v>7747</v>
      </c>
      <c r="N5858">
        <v>6</v>
      </c>
      <c r="P5858">
        <v>1</v>
      </c>
    </row>
    <row r="5859" spans="12:16" x14ac:dyDescent="0.35">
      <c r="L5859" t="s">
        <v>29</v>
      </c>
      <c r="M5859" t="s">
        <v>7747</v>
      </c>
      <c r="N5859">
        <v>6</v>
      </c>
      <c r="P5859">
        <v>1</v>
      </c>
    </row>
    <row r="5860" spans="12:16" x14ac:dyDescent="0.35">
      <c r="L5860" t="s">
        <v>29</v>
      </c>
      <c r="M5860" t="s">
        <v>7747</v>
      </c>
      <c r="N5860">
        <v>6</v>
      </c>
      <c r="P5860">
        <v>1</v>
      </c>
    </row>
    <row r="5861" spans="12:16" x14ac:dyDescent="0.35">
      <c r="L5861" t="s">
        <v>29</v>
      </c>
      <c r="M5861" t="s">
        <v>7747</v>
      </c>
      <c r="N5861">
        <v>6</v>
      </c>
      <c r="P5861">
        <v>1</v>
      </c>
    </row>
    <row r="5862" spans="12:16" x14ac:dyDescent="0.35">
      <c r="L5862" t="s">
        <v>29</v>
      </c>
      <c r="M5862" t="s">
        <v>7747</v>
      </c>
      <c r="N5862">
        <v>6</v>
      </c>
      <c r="P5862">
        <v>1</v>
      </c>
    </row>
    <row r="5863" spans="12:16" x14ac:dyDescent="0.35">
      <c r="L5863" t="s">
        <v>29</v>
      </c>
      <c r="M5863" t="s">
        <v>7747</v>
      </c>
      <c r="N5863">
        <v>6</v>
      </c>
      <c r="P5863">
        <v>1</v>
      </c>
    </row>
    <row r="5864" spans="12:16" x14ac:dyDescent="0.35">
      <c r="L5864" t="s">
        <v>29</v>
      </c>
      <c r="M5864" t="s">
        <v>7747</v>
      </c>
      <c r="N5864">
        <v>6</v>
      </c>
      <c r="P5864">
        <v>1</v>
      </c>
    </row>
    <row r="5865" spans="12:16" x14ac:dyDescent="0.35">
      <c r="L5865" t="s">
        <v>29</v>
      </c>
      <c r="M5865" t="s">
        <v>7747</v>
      </c>
      <c r="N5865">
        <v>6</v>
      </c>
      <c r="P5865">
        <v>1</v>
      </c>
    </row>
    <row r="5866" spans="12:16" x14ac:dyDescent="0.35">
      <c r="L5866" t="s">
        <v>29</v>
      </c>
      <c r="M5866" t="s">
        <v>7747</v>
      </c>
      <c r="N5866">
        <v>6</v>
      </c>
      <c r="P5866">
        <v>1</v>
      </c>
    </row>
    <row r="5867" spans="12:16" x14ac:dyDescent="0.35">
      <c r="L5867" t="s">
        <v>29</v>
      </c>
      <c r="M5867" t="s">
        <v>7747</v>
      </c>
      <c r="N5867">
        <v>6</v>
      </c>
      <c r="P5867">
        <v>1</v>
      </c>
    </row>
    <row r="5868" spans="12:16" x14ac:dyDescent="0.35">
      <c r="L5868" t="s">
        <v>29</v>
      </c>
      <c r="M5868" t="s">
        <v>7747</v>
      </c>
      <c r="N5868">
        <v>6</v>
      </c>
      <c r="P5868">
        <v>1</v>
      </c>
    </row>
    <row r="5869" spans="12:16" x14ac:dyDescent="0.35">
      <c r="L5869" t="s">
        <v>29</v>
      </c>
      <c r="M5869" t="s">
        <v>7747</v>
      </c>
      <c r="N5869">
        <v>6</v>
      </c>
      <c r="P5869">
        <v>1</v>
      </c>
    </row>
    <row r="5870" spans="12:16" x14ac:dyDescent="0.35">
      <c r="L5870" t="s">
        <v>29</v>
      </c>
      <c r="M5870" t="s">
        <v>7747</v>
      </c>
      <c r="N5870">
        <v>6</v>
      </c>
      <c r="P5870">
        <v>1</v>
      </c>
    </row>
    <row r="5871" spans="12:16" x14ac:dyDescent="0.35">
      <c r="L5871" t="s">
        <v>29</v>
      </c>
      <c r="M5871" t="s">
        <v>7747</v>
      </c>
      <c r="N5871">
        <v>6</v>
      </c>
      <c r="P5871">
        <v>1</v>
      </c>
    </row>
    <row r="5872" spans="12:16" x14ac:dyDescent="0.35">
      <c r="L5872" t="s">
        <v>29</v>
      </c>
      <c r="M5872" t="s">
        <v>7747</v>
      </c>
      <c r="N5872">
        <v>6</v>
      </c>
      <c r="P5872">
        <v>1</v>
      </c>
    </row>
    <row r="5873" spans="12:16" x14ac:dyDescent="0.35">
      <c r="L5873" t="s">
        <v>29</v>
      </c>
      <c r="M5873" t="s">
        <v>7747</v>
      </c>
      <c r="N5873">
        <v>6</v>
      </c>
      <c r="P5873">
        <v>1</v>
      </c>
    </row>
    <row r="5874" spans="12:16" x14ac:dyDescent="0.35">
      <c r="L5874" t="s">
        <v>29</v>
      </c>
      <c r="M5874" t="s">
        <v>7747</v>
      </c>
      <c r="N5874">
        <v>6</v>
      </c>
      <c r="P5874">
        <v>1</v>
      </c>
    </row>
    <row r="5875" spans="12:16" x14ac:dyDescent="0.35">
      <c r="L5875" t="s">
        <v>29</v>
      </c>
      <c r="M5875" t="s">
        <v>7747</v>
      </c>
      <c r="N5875">
        <v>6</v>
      </c>
      <c r="P5875">
        <v>1</v>
      </c>
    </row>
    <row r="5876" spans="12:16" x14ac:dyDescent="0.35">
      <c r="L5876" t="s">
        <v>29</v>
      </c>
      <c r="M5876" t="s">
        <v>7747</v>
      </c>
      <c r="N5876">
        <v>6</v>
      </c>
      <c r="P5876">
        <v>1</v>
      </c>
    </row>
    <row r="5877" spans="12:16" x14ac:dyDescent="0.35">
      <c r="L5877" t="s">
        <v>29</v>
      </c>
      <c r="M5877" t="s">
        <v>7747</v>
      </c>
      <c r="N5877">
        <v>6</v>
      </c>
      <c r="P5877">
        <v>1</v>
      </c>
    </row>
    <row r="5878" spans="12:16" x14ac:dyDescent="0.35">
      <c r="L5878" t="s">
        <v>29</v>
      </c>
      <c r="M5878" t="s">
        <v>7747</v>
      </c>
      <c r="N5878">
        <v>6</v>
      </c>
      <c r="P5878">
        <v>1</v>
      </c>
    </row>
    <row r="5879" spans="12:16" x14ac:dyDescent="0.35">
      <c r="L5879" t="s">
        <v>29</v>
      </c>
      <c r="M5879" t="s">
        <v>7747</v>
      </c>
      <c r="N5879">
        <v>6</v>
      </c>
      <c r="P5879">
        <v>1</v>
      </c>
    </row>
    <row r="5880" spans="12:16" x14ac:dyDescent="0.35">
      <c r="L5880" t="s">
        <v>29</v>
      </c>
      <c r="M5880" t="s">
        <v>7747</v>
      </c>
      <c r="N5880">
        <v>6</v>
      </c>
      <c r="P5880">
        <v>1</v>
      </c>
    </row>
    <row r="5881" spans="12:16" x14ac:dyDescent="0.35">
      <c r="L5881" t="s">
        <v>29</v>
      </c>
      <c r="M5881" t="s">
        <v>7747</v>
      </c>
      <c r="N5881">
        <v>6</v>
      </c>
      <c r="P5881">
        <v>1</v>
      </c>
    </row>
    <row r="5882" spans="12:16" x14ac:dyDescent="0.35">
      <c r="L5882" t="s">
        <v>29</v>
      </c>
      <c r="M5882" t="s">
        <v>7747</v>
      </c>
      <c r="N5882">
        <v>6</v>
      </c>
      <c r="P5882">
        <v>1</v>
      </c>
    </row>
    <row r="5883" spans="12:16" x14ac:dyDescent="0.35">
      <c r="L5883" t="s">
        <v>29</v>
      </c>
      <c r="M5883" t="s">
        <v>7747</v>
      </c>
      <c r="N5883">
        <v>6</v>
      </c>
      <c r="P5883">
        <v>1</v>
      </c>
    </row>
    <row r="5884" spans="12:16" x14ac:dyDescent="0.35">
      <c r="L5884" t="s">
        <v>29</v>
      </c>
      <c r="M5884" t="s">
        <v>7747</v>
      </c>
      <c r="N5884">
        <v>6</v>
      </c>
      <c r="P5884">
        <v>1</v>
      </c>
    </row>
    <row r="5885" spans="12:16" x14ac:dyDescent="0.35">
      <c r="L5885" t="s">
        <v>29</v>
      </c>
      <c r="M5885" t="s">
        <v>7747</v>
      </c>
      <c r="N5885">
        <v>6</v>
      </c>
      <c r="P5885">
        <v>1</v>
      </c>
    </row>
    <row r="5886" spans="12:16" x14ac:dyDescent="0.35">
      <c r="L5886" t="s">
        <v>29</v>
      </c>
      <c r="M5886" t="s">
        <v>7747</v>
      </c>
      <c r="N5886">
        <v>6</v>
      </c>
      <c r="P5886">
        <v>1</v>
      </c>
    </row>
    <row r="5887" spans="12:16" x14ac:dyDescent="0.35">
      <c r="L5887" t="s">
        <v>29</v>
      </c>
      <c r="M5887" t="s">
        <v>7747</v>
      </c>
      <c r="N5887">
        <v>6</v>
      </c>
      <c r="P5887">
        <v>1</v>
      </c>
    </row>
    <row r="5888" spans="12:16" x14ac:dyDescent="0.35">
      <c r="L5888" t="s">
        <v>29</v>
      </c>
      <c r="M5888" t="s">
        <v>7747</v>
      </c>
      <c r="N5888">
        <v>6</v>
      </c>
      <c r="P5888">
        <v>1</v>
      </c>
    </row>
    <row r="5889" spans="12:16" x14ac:dyDescent="0.35">
      <c r="L5889" t="s">
        <v>29</v>
      </c>
      <c r="M5889" t="s">
        <v>7747</v>
      </c>
      <c r="N5889">
        <v>6</v>
      </c>
      <c r="P5889">
        <v>1</v>
      </c>
    </row>
    <row r="5890" spans="12:16" x14ac:dyDescent="0.35">
      <c r="L5890" t="s">
        <v>29</v>
      </c>
      <c r="M5890" t="s">
        <v>7747</v>
      </c>
      <c r="N5890">
        <v>6</v>
      </c>
      <c r="P5890">
        <v>1</v>
      </c>
    </row>
    <row r="5891" spans="12:16" x14ac:dyDescent="0.35">
      <c r="L5891" t="s">
        <v>29</v>
      </c>
      <c r="M5891" t="s">
        <v>7747</v>
      </c>
      <c r="N5891">
        <v>6</v>
      </c>
      <c r="P5891">
        <v>1</v>
      </c>
    </row>
    <row r="5892" spans="12:16" x14ac:dyDescent="0.35">
      <c r="L5892" t="s">
        <v>29</v>
      </c>
      <c r="M5892" t="s">
        <v>7747</v>
      </c>
      <c r="N5892">
        <v>6</v>
      </c>
      <c r="P5892">
        <v>1</v>
      </c>
    </row>
    <row r="5893" spans="12:16" x14ac:dyDescent="0.35">
      <c r="L5893" t="s">
        <v>29</v>
      </c>
      <c r="M5893" t="s">
        <v>7747</v>
      </c>
      <c r="N5893">
        <v>6</v>
      </c>
      <c r="P5893">
        <v>1</v>
      </c>
    </row>
    <row r="5894" spans="12:16" x14ac:dyDescent="0.35">
      <c r="L5894" t="s">
        <v>29</v>
      </c>
      <c r="M5894" t="s">
        <v>7747</v>
      </c>
      <c r="N5894">
        <v>6</v>
      </c>
      <c r="P5894">
        <v>1</v>
      </c>
    </row>
    <row r="5895" spans="12:16" x14ac:dyDescent="0.35">
      <c r="L5895" t="s">
        <v>29</v>
      </c>
      <c r="M5895" t="s">
        <v>7747</v>
      </c>
      <c r="N5895">
        <v>6</v>
      </c>
      <c r="P5895">
        <v>1</v>
      </c>
    </row>
    <row r="5896" spans="12:16" x14ac:dyDescent="0.35">
      <c r="L5896" t="s">
        <v>29</v>
      </c>
      <c r="M5896" t="s">
        <v>7747</v>
      </c>
      <c r="N5896">
        <v>6</v>
      </c>
      <c r="P5896">
        <v>1</v>
      </c>
    </row>
    <row r="5897" spans="12:16" x14ac:dyDescent="0.35">
      <c r="L5897" t="s">
        <v>29</v>
      </c>
      <c r="M5897" t="s">
        <v>7747</v>
      </c>
      <c r="N5897">
        <v>6</v>
      </c>
      <c r="P5897">
        <v>1</v>
      </c>
    </row>
    <row r="5898" spans="12:16" x14ac:dyDescent="0.35">
      <c r="L5898" t="s">
        <v>29</v>
      </c>
      <c r="M5898" t="s">
        <v>7747</v>
      </c>
      <c r="N5898">
        <v>6</v>
      </c>
      <c r="P5898">
        <v>1</v>
      </c>
    </row>
    <row r="5899" spans="12:16" x14ac:dyDescent="0.35">
      <c r="L5899" t="s">
        <v>29</v>
      </c>
      <c r="M5899" t="s">
        <v>7747</v>
      </c>
      <c r="N5899">
        <v>6</v>
      </c>
      <c r="P5899">
        <v>1</v>
      </c>
    </row>
    <row r="5900" spans="12:16" x14ac:dyDescent="0.35">
      <c r="L5900" t="s">
        <v>29</v>
      </c>
      <c r="M5900" t="s">
        <v>7747</v>
      </c>
      <c r="N5900">
        <v>6</v>
      </c>
      <c r="P5900">
        <v>1</v>
      </c>
    </row>
    <row r="5901" spans="12:16" x14ac:dyDescent="0.35">
      <c r="L5901" t="s">
        <v>29</v>
      </c>
      <c r="M5901" t="s">
        <v>7747</v>
      </c>
      <c r="N5901">
        <v>6</v>
      </c>
      <c r="P5901">
        <v>1</v>
      </c>
    </row>
    <row r="5902" spans="12:16" x14ac:dyDescent="0.35">
      <c r="L5902" t="s">
        <v>29</v>
      </c>
      <c r="M5902" t="s">
        <v>7747</v>
      </c>
      <c r="N5902">
        <v>6</v>
      </c>
      <c r="P5902">
        <v>1</v>
      </c>
    </row>
    <row r="5903" spans="12:16" x14ac:dyDescent="0.35">
      <c r="L5903" t="s">
        <v>29</v>
      </c>
      <c r="M5903" t="s">
        <v>7747</v>
      </c>
      <c r="N5903">
        <v>6</v>
      </c>
      <c r="P5903">
        <v>1</v>
      </c>
    </row>
    <row r="5904" spans="12:16" x14ac:dyDescent="0.35">
      <c r="L5904" t="s">
        <v>29</v>
      </c>
      <c r="M5904" t="s">
        <v>7747</v>
      </c>
      <c r="N5904">
        <v>6</v>
      </c>
      <c r="P5904">
        <v>1</v>
      </c>
    </row>
    <row r="5905" spans="12:16" x14ac:dyDescent="0.35">
      <c r="L5905" t="s">
        <v>29</v>
      </c>
      <c r="M5905" t="s">
        <v>7747</v>
      </c>
      <c r="N5905">
        <v>6</v>
      </c>
      <c r="P5905">
        <v>1</v>
      </c>
    </row>
    <row r="5906" spans="12:16" x14ac:dyDescent="0.35">
      <c r="L5906" t="s">
        <v>29</v>
      </c>
      <c r="M5906" t="s">
        <v>7747</v>
      </c>
      <c r="N5906">
        <v>6</v>
      </c>
      <c r="P5906">
        <v>1</v>
      </c>
    </row>
    <row r="5907" spans="12:16" x14ac:dyDescent="0.35">
      <c r="L5907" t="s">
        <v>29</v>
      </c>
      <c r="M5907" t="s">
        <v>7747</v>
      </c>
      <c r="N5907">
        <v>6</v>
      </c>
      <c r="P5907">
        <v>1</v>
      </c>
    </row>
    <row r="5908" spans="12:16" x14ac:dyDescent="0.35">
      <c r="L5908" t="s">
        <v>29</v>
      </c>
      <c r="M5908" t="s">
        <v>7747</v>
      </c>
      <c r="N5908">
        <v>6</v>
      </c>
      <c r="P5908">
        <v>1</v>
      </c>
    </row>
    <row r="5909" spans="12:16" x14ac:dyDescent="0.35">
      <c r="L5909" t="s">
        <v>29</v>
      </c>
      <c r="M5909" t="s">
        <v>7747</v>
      </c>
      <c r="N5909">
        <v>6</v>
      </c>
      <c r="P5909">
        <v>1</v>
      </c>
    </row>
    <row r="5910" spans="12:16" x14ac:dyDescent="0.35">
      <c r="L5910" t="s">
        <v>29</v>
      </c>
      <c r="M5910" t="s">
        <v>7747</v>
      </c>
      <c r="N5910">
        <v>6</v>
      </c>
      <c r="P5910">
        <v>1</v>
      </c>
    </row>
    <row r="5911" spans="12:16" x14ac:dyDescent="0.35">
      <c r="L5911" t="s">
        <v>29</v>
      </c>
      <c r="M5911" t="s">
        <v>7747</v>
      </c>
      <c r="N5911">
        <v>6</v>
      </c>
      <c r="P5911">
        <v>1</v>
      </c>
    </row>
    <row r="5912" spans="12:16" x14ac:dyDescent="0.35">
      <c r="L5912" t="s">
        <v>29</v>
      </c>
      <c r="M5912" t="s">
        <v>7747</v>
      </c>
      <c r="N5912">
        <v>6</v>
      </c>
      <c r="P5912">
        <v>1</v>
      </c>
    </row>
    <row r="5913" spans="12:16" x14ac:dyDescent="0.35">
      <c r="L5913" t="s">
        <v>29</v>
      </c>
      <c r="M5913" t="s">
        <v>7747</v>
      </c>
      <c r="N5913">
        <v>6</v>
      </c>
      <c r="P5913">
        <v>1</v>
      </c>
    </row>
    <row r="5914" spans="12:16" x14ac:dyDescent="0.35">
      <c r="L5914" t="s">
        <v>29</v>
      </c>
      <c r="M5914" t="s">
        <v>7747</v>
      </c>
      <c r="N5914">
        <v>6</v>
      </c>
      <c r="P5914">
        <v>1</v>
      </c>
    </row>
    <row r="5915" spans="12:16" x14ac:dyDescent="0.35">
      <c r="L5915" t="s">
        <v>29</v>
      </c>
      <c r="M5915" t="s">
        <v>7747</v>
      </c>
      <c r="N5915">
        <v>6</v>
      </c>
      <c r="P5915">
        <v>1</v>
      </c>
    </row>
    <row r="5916" spans="12:16" x14ac:dyDescent="0.35">
      <c r="L5916" t="s">
        <v>29</v>
      </c>
      <c r="M5916" t="s">
        <v>7747</v>
      </c>
      <c r="N5916">
        <v>6</v>
      </c>
      <c r="P5916">
        <v>1</v>
      </c>
    </row>
    <row r="5917" spans="12:16" x14ac:dyDescent="0.35">
      <c r="L5917" t="s">
        <v>29</v>
      </c>
      <c r="M5917" t="s">
        <v>7747</v>
      </c>
      <c r="N5917">
        <v>6</v>
      </c>
      <c r="P5917">
        <v>1</v>
      </c>
    </row>
    <row r="5918" spans="12:16" x14ac:dyDescent="0.35">
      <c r="L5918" t="s">
        <v>29</v>
      </c>
      <c r="M5918" t="s">
        <v>7747</v>
      </c>
      <c r="N5918">
        <v>6</v>
      </c>
      <c r="P5918">
        <v>1</v>
      </c>
    </row>
    <row r="5919" spans="12:16" x14ac:dyDescent="0.35">
      <c r="L5919" t="s">
        <v>29</v>
      </c>
      <c r="M5919" t="s">
        <v>7747</v>
      </c>
      <c r="N5919">
        <v>6</v>
      </c>
      <c r="P5919">
        <v>1</v>
      </c>
    </row>
    <row r="5920" spans="12:16" x14ac:dyDescent="0.35">
      <c r="L5920" t="s">
        <v>29</v>
      </c>
      <c r="M5920" t="s">
        <v>7747</v>
      </c>
      <c r="N5920">
        <v>6</v>
      </c>
      <c r="P5920">
        <v>1</v>
      </c>
    </row>
    <row r="5921" spans="12:16" x14ac:dyDescent="0.35">
      <c r="L5921" t="s">
        <v>29</v>
      </c>
      <c r="M5921" t="s">
        <v>7747</v>
      </c>
      <c r="N5921">
        <v>6</v>
      </c>
      <c r="P5921">
        <v>1</v>
      </c>
    </row>
    <row r="5922" spans="12:16" x14ac:dyDescent="0.35">
      <c r="L5922" t="s">
        <v>29</v>
      </c>
      <c r="M5922" t="s">
        <v>7747</v>
      </c>
      <c r="N5922">
        <v>6</v>
      </c>
      <c r="P5922">
        <v>1</v>
      </c>
    </row>
    <row r="5923" spans="12:16" x14ac:dyDescent="0.35">
      <c r="L5923" t="s">
        <v>29</v>
      </c>
      <c r="M5923" t="s">
        <v>7747</v>
      </c>
      <c r="N5923">
        <v>6</v>
      </c>
      <c r="P5923">
        <v>1</v>
      </c>
    </row>
    <row r="5924" spans="12:16" x14ac:dyDescent="0.35">
      <c r="L5924" t="s">
        <v>29</v>
      </c>
      <c r="M5924" t="s">
        <v>7747</v>
      </c>
      <c r="N5924">
        <v>6</v>
      </c>
      <c r="P5924">
        <v>1</v>
      </c>
    </row>
    <row r="5925" spans="12:16" x14ac:dyDescent="0.35">
      <c r="L5925" t="s">
        <v>29</v>
      </c>
      <c r="M5925" t="s">
        <v>7747</v>
      </c>
      <c r="N5925">
        <v>6</v>
      </c>
      <c r="P5925">
        <v>1</v>
      </c>
    </row>
    <row r="5926" spans="12:16" x14ac:dyDescent="0.35">
      <c r="L5926" t="s">
        <v>29</v>
      </c>
      <c r="M5926" t="s">
        <v>7747</v>
      </c>
      <c r="N5926">
        <v>6</v>
      </c>
      <c r="P5926">
        <v>1</v>
      </c>
    </row>
    <row r="5927" spans="12:16" x14ac:dyDescent="0.35">
      <c r="L5927" t="s">
        <v>29</v>
      </c>
      <c r="M5927" t="s">
        <v>7747</v>
      </c>
      <c r="N5927">
        <v>6</v>
      </c>
      <c r="P5927">
        <v>1</v>
      </c>
    </row>
    <row r="5928" spans="12:16" x14ac:dyDescent="0.35">
      <c r="L5928" t="s">
        <v>29</v>
      </c>
      <c r="M5928" t="s">
        <v>7747</v>
      </c>
      <c r="N5928">
        <v>6</v>
      </c>
      <c r="P5928">
        <v>1</v>
      </c>
    </row>
    <row r="5929" spans="12:16" x14ac:dyDescent="0.35">
      <c r="L5929" t="s">
        <v>29</v>
      </c>
      <c r="M5929" t="s">
        <v>7747</v>
      </c>
      <c r="N5929">
        <v>6</v>
      </c>
      <c r="P5929">
        <v>1</v>
      </c>
    </row>
    <row r="5930" spans="12:16" x14ac:dyDescent="0.35">
      <c r="L5930" t="s">
        <v>29</v>
      </c>
      <c r="M5930" t="s">
        <v>7747</v>
      </c>
      <c r="N5930">
        <v>6</v>
      </c>
      <c r="P5930">
        <v>1</v>
      </c>
    </row>
    <row r="5931" spans="12:16" x14ac:dyDescent="0.35">
      <c r="L5931" t="s">
        <v>29</v>
      </c>
      <c r="M5931" t="s">
        <v>7747</v>
      </c>
      <c r="N5931">
        <v>6</v>
      </c>
      <c r="P5931">
        <v>1</v>
      </c>
    </row>
    <row r="5932" spans="12:16" x14ac:dyDescent="0.35">
      <c r="L5932" t="s">
        <v>29</v>
      </c>
      <c r="M5932" t="s">
        <v>7747</v>
      </c>
      <c r="N5932">
        <v>6</v>
      </c>
      <c r="P5932">
        <v>1</v>
      </c>
    </row>
    <row r="5933" spans="12:16" x14ac:dyDescent="0.35">
      <c r="L5933" t="s">
        <v>29</v>
      </c>
      <c r="M5933" t="s">
        <v>7747</v>
      </c>
      <c r="N5933">
        <v>6</v>
      </c>
      <c r="P5933">
        <v>1</v>
      </c>
    </row>
    <row r="5934" spans="12:16" x14ac:dyDescent="0.35">
      <c r="L5934" t="s">
        <v>29</v>
      </c>
      <c r="M5934" t="s">
        <v>7747</v>
      </c>
      <c r="N5934">
        <v>6</v>
      </c>
      <c r="P5934">
        <v>1</v>
      </c>
    </row>
    <row r="5935" spans="12:16" x14ac:dyDescent="0.35">
      <c r="L5935" t="s">
        <v>29</v>
      </c>
      <c r="M5935" t="s">
        <v>7747</v>
      </c>
      <c r="N5935">
        <v>6</v>
      </c>
      <c r="P5935">
        <v>1</v>
      </c>
    </row>
    <row r="5936" spans="12:16" x14ac:dyDescent="0.35">
      <c r="L5936" t="s">
        <v>29</v>
      </c>
      <c r="M5936" t="s">
        <v>7747</v>
      </c>
      <c r="N5936">
        <v>6</v>
      </c>
      <c r="P5936">
        <v>1</v>
      </c>
    </row>
    <row r="5937" spans="12:16" x14ac:dyDescent="0.35">
      <c r="L5937" t="s">
        <v>29</v>
      </c>
      <c r="M5937" t="s">
        <v>7747</v>
      </c>
      <c r="N5937">
        <v>6</v>
      </c>
      <c r="P5937">
        <v>1</v>
      </c>
    </row>
    <row r="5938" spans="12:16" x14ac:dyDescent="0.35">
      <c r="L5938" t="s">
        <v>29</v>
      </c>
      <c r="M5938" t="s">
        <v>7747</v>
      </c>
      <c r="N5938">
        <v>6</v>
      </c>
      <c r="P5938">
        <v>1</v>
      </c>
    </row>
    <row r="5939" spans="12:16" x14ac:dyDescent="0.35">
      <c r="L5939" t="s">
        <v>29</v>
      </c>
      <c r="M5939" t="s">
        <v>7747</v>
      </c>
      <c r="N5939">
        <v>6</v>
      </c>
      <c r="P5939">
        <v>1</v>
      </c>
    </row>
    <row r="5940" spans="12:16" x14ac:dyDescent="0.35">
      <c r="L5940" t="s">
        <v>29</v>
      </c>
      <c r="M5940" t="s">
        <v>7747</v>
      </c>
      <c r="N5940">
        <v>6</v>
      </c>
      <c r="P5940">
        <v>1</v>
      </c>
    </row>
    <row r="5941" spans="12:16" x14ac:dyDescent="0.35">
      <c r="L5941" t="s">
        <v>29</v>
      </c>
      <c r="M5941" t="s">
        <v>7747</v>
      </c>
      <c r="N5941">
        <v>6</v>
      </c>
      <c r="P5941">
        <v>1</v>
      </c>
    </row>
    <row r="5942" spans="12:16" x14ac:dyDescent="0.35">
      <c r="L5942" t="s">
        <v>29</v>
      </c>
      <c r="M5942" t="s">
        <v>7747</v>
      </c>
      <c r="N5942">
        <v>6</v>
      </c>
      <c r="P5942">
        <v>1</v>
      </c>
    </row>
    <row r="5943" spans="12:16" x14ac:dyDescent="0.35">
      <c r="L5943" t="s">
        <v>29</v>
      </c>
      <c r="M5943" t="s">
        <v>7747</v>
      </c>
      <c r="N5943">
        <v>6</v>
      </c>
      <c r="P5943">
        <v>1</v>
      </c>
    </row>
    <row r="5944" spans="12:16" x14ac:dyDescent="0.35">
      <c r="L5944" t="s">
        <v>29</v>
      </c>
      <c r="M5944" t="s">
        <v>7747</v>
      </c>
      <c r="N5944">
        <v>6</v>
      </c>
      <c r="P5944">
        <v>1</v>
      </c>
    </row>
    <row r="5945" spans="12:16" x14ac:dyDescent="0.35">
      <c r="L5945" t="s">
        <v>29</v>
      </c>
      <c r="M5945" t="s">
        <v>7747</v>
      </c>
      <c r="N5945">
        <v>6</v>
      </c>
      <c r="P5945">
        <v>1</v>
      </c>
    </row>
    <row r="5946" spans="12:16" x14ac:dyDescent="0.35">
      <c r="L5946" t="s">
        <v>29</v>
      </c>
      <c r="M5946" t="s">
        <v>7747</v>
      </c>
      <c r="N5946">
        <v>6</v>
      </c>
      <c r="P5946">
        <v>1</v>
      </c>
    </row>
    <row r="5947" spans="12:16" x14ac:dyDescent="0.35">
      <c r="L5947" t="s">
        <v>29</v>
      </c>
      <c r="M5947" t="s">
        <v>7747</v>
      </c>
      <c r="N5947">
        <v>6</v>
      </c>
      <c r="P5947">
        <v>1</v>
      </c>
    </row>
    <row r="5948" spans="12:16" x14ac:dyDescent="0.35">
      <c r="L5948" t="s">
        <v>29</v>
      </c>
      <c r="M5948" t="s">
        <v>7747</v>
      </c>
      <c r="N5948">
        <v>6</v>
      </c>
      <c r="P5948">
        <v>1</v>
      </c>
    </row>
    <row r="5949" spans="12:16" x14ac:dyDescent="0.35">
      <c r="L5949" t="s">
        <v>29</v>
      </c>
      <c r="M5949" t="s">
        <v>7747</v>
      </c>
      <c r="N5949">
        <v>6</v>
      </c>
      <c r="P5949">
        <v>1</v>
      </c>
    </row>
    <row r="5950" spans="12:16" x14ac:dyDescent="0.35">
      <c r="L5950" t="s">
        <v>29</v>
      </c>
      <c r="M5950" t="s">
        <v>7747</v>
      </c>
      <c r="N5950">
        <v>6</v>
      </c>
      <c r="P5950">
        <v>1</v>
      </c>
    </row>
    <row r="5951" spans="12:16" x14ac:dyDescent="0.35">
      <c r="L5951" t="s">
        <v>29</v>
      </c>
      <c r="M5951" t="s">
        <v>7747</v>
      </c>
      <c r="N5951">
        <v>6</v>
      </c>
      <c r="P5951">
        <v>1</v>
      </c>
    </row>
    <row r="5952" spans="12:16" x14ac:dyDescent="0.35">
      <c r="L5952" t="s">
        <v>29</v>
      </c>
      <c r="M5952" t="s">
        <v>7747</v>
      </c>
      <c r="N5952">
        <v>6</v>
      </c>
      <c r="P5952">
        <v>1</v>
      </c>
    </row>
    <row r="5953" spans="12:16" x14ac:dyDescent="0.35">
      <c r="L5953" t="s">
        <v>29</v>
      </c>
      <c r="M5953" t="s">
        <v>7747</v>
      </c>
      <c r="N5953">
        <v>6</v>
      </c>
      <c r="P5953">
        <v>1</v>
      </c>
    </row>
    <row r="5954" spans="12:16" x14ac:dyDescent="0.35">
      <c r="L5954" t="s">
        <v>29</v>
      </c>
      <c r="M5954" t="s">
        <v>7747</v>
      </c>
      <c r="N5954">
        <v>6</v>
      </c>
      <c r="P5954">
        <v>1</v>
      </c>
    </row>
    <row r="5955" spans="12:16" x14ac:dyDescent="0.35">
      <c r="L5955" t="s">
        <v>29</v>
      </c>
      <c r="M5955" t="s">
        <v>7747</v>
      </c>
      <c r="N5955">
        <v>6</v>
      </c>
      <c r="P5955">
        <v>1</v>
      </c>
    </row>
    <row r="5956" spans="12:16" x14ac:dyDescent="0.35">
      <c r="L5956" t="s">
        <v>29</v>
      </c>
      <c r="M5956" t="s">
        <v>7747</v>
      </c>
      <c r="N5956">
        <v>6</v>
      </c>
      <c r="P5956">
        <v>1</v>
      </c>
    </row>
    <row r="5957" spans="12:16" x14ac:dyDescent="0.35">
      <c r="L5957" t="s">
        <v>29</v>
      </c>
      <c r="M5957" t="s">
        <v>7747</v>
      </c>
      <c r="N5957">
        <v>6</v>
      </c>
      <c r="P5957">
        <v>1</v>
      </c>
    </row>
    <row r="5958" spans="12:16" x14ac:dyDescent="0.35">
      <c r="L5958" t="s">
        <v>29</v>
      </c>
      <c r="M5958" t="s">
        <v>7747</v>
      </c>
      <c r="N5958">
        <v>6</v>
      </c>
      <c r="P5958">
        <v>1</v>
      </c>
    </row>
    <row r="5959" spans="12:16" x14ac:dyDescent="0.35">
      <c r="L5959" t="s">
        <v>29</v>
      </c>
      <c r="M5959" t="s">
        <v>7747</v>
      </c>
      <c r="N5959">
        <v>6</v>
      </c>
      <c r="P5959">
        <v>1</v>
      </c>
    </row>
    <row r="5960" spans="12:16" x14ac:dyDescent="0.35">
      <c r="L5960" t="s">
        <v>29</v>
      </c>
      <c r="M5960" t="s">
        <v>7747</v>
      </c>
      <c r="N5960">
        <v>6</v>
      </c>
      <c r="P5960">
        <v>1</v>
      </c>
    </row>
    <row r="5961" spans="12:16" x14ac:dyDescent="0.35">
      <c r="L5961" t="s">
        <v>29</v>
      </c>
      <c r="M5961" t="s">
        <v>7747</v>
      </c>
      <c r="N5961">
        <v>6</v>
      </c>
      <c r="P5961">
        <v>1</v>
      </c>
    </row>
    <row r="5962" spans="12:16" x14ac:dyDescent="0.35">
      <c r="L5962" t="s">
        <v>29</v>
      </c>
      <c r="M5962" t="s">
        <v>7747</v>
      </c>
      <c r="N5962">
        <v>6</v>
      </c>
      <c r="P5962">
        <v>1</v>
      </c>
    </row>
    <row r="5963" spans="12:16" x14ac:dyDescent="0.35">
      <c r="L5963" t="s">
        <v>29</v>
      </c>
      <c r="M5963" t="s">
        <v>7747</v>
      </c>
      <c r="N5963">
        <v>6</v>
      </c>
      <c r="P5963">
        <v>1</v>
      </c>
    </row>
    <row r="5964" spans="12:16" x14ac:dyDescent="0.35">
      <c r="L5964" t="s">
        <v>29</v>
      </c>
      <c r="M5964" t="s">
        <v>7747</v>
      </c>
      <c r="N5964">
        <v>6</v>
      </c>
      <c r="P5964">
        <v>1</v>
      </c>
    </row>
    <row r="5965" spans="12:16" x14ac:dyDescent="0.35">
      <c r="L5965" t="s">
        <v>29</v>
      </c>
      <c r="M5965" t="s">
        <v>7747</v>
      </c>
      <c r="N5965">
        <v>6</v>
      </c>
      <c r="P5965">
        <v>1</v>
      </c>
    </row>
    <row r="5966" spans="12:16" x14ac:dyDescent="0.35">
      <c r="L5966" t="s">
        <v>29</v>
      </c>
      <c r="M5966" t="s">
        <v>7747</v>
      </c>
      <c r="N5966">
        <v>6</v>
      </c>
      <c r="P5966">
        <v>1</v>
      </c>
    </row>
    <row r="5967" spans="12:16" x14ac:dyDescent="0.35">
      <c r="L5967" t="s">
        <v>29</v>
      </c>
      <c r="M5967" t="s">
        <v>7747</v>
      </c>
      <c r="N5967">
        <v>6</v>
      </c>
      <c r="P5967">
        <v>1</v>
      </c>
    </row>
    <row r="5968" spans="12:16" x14ac:dyDescent="0.35">
      <c r="L5968" t="s">
        <v>29</v>
      </c>
      <c r="M5968" t="s">
        <v>7747</v>
      </c>
      <c r="N5968">
        <v>6</v>
      </c>
      <c r="P5968">
        <v>1</v>
      </c>
    </row>
    <row r="5969" spans="12:16" x14ac:dyDescent="0.35">
      <c r="L5969" t="s">
        <v>29</v>
      </c>
      <c r="M5969" t="s">
        <v>7747</v>
      </c>
      <c r="N5969">
        <v>6</v>
      </c>
      <c r="P5969">
        <v>1</v>
      </c>
    </row>
    <row r="5970" spans="12:16" x14ac:dyDescent="0.35">
      <c r="L5970" t="s">
        <v>29</v>
      </c>
      <c r="M5970" t="s">
        <v>7747</v>
      </c>
      <c r="N5970">
        <v>6</v>
      </c>
      <c r="P5970">
        <v>1</v>
      </c>
    </row>
    <row r="5971" spans="12:16" x14ac:dyDescent="0.35">
      <c r="L5971" t="s">
        <v>29</v>
      </c>
      <c r="M5971" t="s">
        <v>7747</v>
      </c>
      <c r="N5971">
        <v>6</v>
      </c>
      <c r="P5971">
        <v>1</v>
      </c>
    </row>
    <row r="5972" spans="12:16" x14ac:dyDescent="0.35">
      <c r="L5972" t="s">
        <v>29</v>
      </c>
      <c r="M5972" t="s">
        <v>7747</v>
      </c>
      <c r="N5972">
        <v>6</v>
      </c>
      <c r="P5972">
        <v>1</v>
      </c>
    </row>
    <row r="5973" spans="12:16" x14ac:dyDescent="0.35">
      <c r="L5973" t="s">
        <v>29</v>
      </c>
      <c r="M5973" t="s">
        <v>7747</v>
      </c>
      <c r="N5973">
        <v>6</v>
      </c>
      <c r="P5973">
        <v>1</v>
      </c>
    </row>
    <row r="5974" spans="12:16" x14ac:dyDescent="0.35">
      <c r="L5974" t="s">
        <v>29</v>
      </c>
      <c r="M5974" t="s">
        <v>7747</v>
      </c>
      <c r="N5974">
        <v>6</v>
      </c>
      <c r="P5974">
        <v>1</v>
      </c>
    </row>
    <row r="5975" spans="12:16" x14ac:dyDescent="0.35">
      <c r="L5975" t="s">
        <v>29</v>
      </c>
      <c r="M5975" t="s">
        <v>7747</v>
      </c>
      <c r="N5975">
        <v>6</v>
      </c>
      <c r="P5975">
        <v>1</v>
      </c>
    </row>
    <row r="5976" spans="12:16" x14ac:dyDescent="0.35">
      <c r="L5976" t="s">
        <v>29</v>
      </c>
      <c r="M5976" t="s">
        <v>7747</v>
      </c>
      <c r="N5976">
        <v>6</v>
      </c>
      <c r="P5976">
        <v>1</v>
      </c>
    </row>
    <row r="5977" spans="12:16" x14ac:dyDescent="0.35">
      <c r="L5977" t="s">
        <v>29</v>
      </c>
      <c r="M5977" t="s">
        <v>7747</v>
      </c>
      <c r="N5977">
        <v>6</v>
      </c>
      <c r="P5977">
        <v>1</v>
      </c>
    </row>
    <row r="5978" spans="12:16" x14ac:dyDescent="0.35">
      <c r="L5978" t="s">
        <v>29</v>
      </c>
      <c r="M5978" t="s">
        <v>7747</v>
      </c>
      <c r="N5978">
        <v>6</v>
      </c>
      <c r="P5978">
        <v>1</v>
      </c>
    </row>
    <row r="5979" spans="12:16" x14ac:dyDescent="0.35">
      <c r="L5979" t="s">
        <v>29</v>
      </c>
      <c r="M5979" t="s">
        <v>7747</v>
      </c>
      <c r="N5979">
        <v>6</v>
      </c>
      <c r="P5979">
        <v>1</v>
      </c>
    </row>
    <row r="5980" spans="12:16" x14ac:dyDescent="0.35">
      <c r="L5980" t="s">
        <v>29</v>
      </c>
      <c r="M5980" t="s">
        <v>7747</v>
      </c>
      <c r="N5980">
        <v>6</v>
      </c>
      <c r="P5980">
        <v>1</v>
      </c>
    </row>
    <row r="5981" spans="12:16" x14ac:dyDescent="0.35">
      <c r="L5981" t="s">
        <v>29</v>
      </c>
      <c r="M5981" t="s">
        <v>7747</v>
      </c>
      <c r="N5981">
        <v>6</v>
      </c>
      <c r="P5981">
        <v>1</v>
      </c>
    </row>
    <row r="5982" spans="12:16" x14ac:dyDescent="0.35">
      <c r="L5982" t="s">
        <v>29</v>
      </c>
      <c r="M5982" t="s">
        <v>7747</v>
      </c>
      <c r="N5982">
        <v>6</v>
      </c>
      <c r="P5982">
        <v>1</v>
      </c>
    </row>
    <row r="5983" spans="12:16" x14ac:dyDescent="0.35">
      <c r="L5983" t="s">
        <v>29</v>
      </c>
      <c r="M5983" t="s">
        <v>7747</v>
      </c>
      <c r="N5983">
        <v>6</v>
      </c>
      <c r="P5983">
        <v>1</v>
      </c>
    </row>
    <row r="5984" spans="12:16" x14ac:dyDescent="0.35">
      <c r="L5984" t="s">
        <v>29</v>
      </c>
      <c r="M5984" t="s">
        <v>7747</v>
      </c>
      <c r="N5984">
        <v>6</v>
      </c>
      <c r="P5984">
        <v>1</v>
      </c>
    </row>
    <row r="5985" spans="12:16" x14ac:dyDescent="0.35">
      <c r="L5985" t="s">
        <v>29</v>
      </c>
      <c r="M5985" t="s">
        <v>7747</v>
      </c>
      <c r="N5985">
        <v>6</v>
      </c>
      <c r="P5985">
        <v>1</v>
      </c>
    </row>
    <row r="5986" spans="12:16" x14ac:dyDescent="0.35">
      <c r="L5986" t="s">
        <v>29</v>
      </c>
      <c r="M5986" t="s">
        <v>7747</v>
      </c>
      <c r="N5986">
        <v>6</v>
      </c>
      <c r="P5986">
        <v>1</v>
      </c>
    </row>
    <row r="5987" spans="12:16" x14ac:dyDescent="0.35">
      <c r="L5987" t="s">
        <v>29</v>
      </c>
      <c r="M5987" t="s">
        <v>7747</v>
      </c>
      <c r="N5987">
        <v>6</v>
      </c>
      <c r="P5987">
        <v>1</v>
      </c>
    </row>
    <row r="5988" spans="12:16" x14ac:dyDescent="0.35">
      <c r="L5988" t="s">
        <v>29</v>
      </c>
      <c r="M5988" t="s">
        <v>7747</v>
      </c>
      <c r="N5988">
        <v>6</v>
      </c>
      <c r="P5988">
        <v>1</v>
      </c>
    </row>
    <row r="5989" spans="12:16" x14ac:dyDescent="0.35">
      <c r="L5989" t="s">
        <v>29</v>
      </c>
      <c r="M5989" t="s">
        <v>7747</v>
      </c>
      <c r="N5989">
        <v>6</v>
      </c>
      <c r="P5989">
        <v>1</v>
      </c>
    </row>
    <row r="5990" spans="12:16" x14ac:dyDescent="0.35">
      <c r="L5990" t="s">
        <v>29</v>
      </c>
      <c r="M5990" t="s">
        <v>7747</v>
      </c>
      <c r="N5990">
        <v>6</v>
      </c>
      <c r="P5990">
        <v>1</v>
      </c>
    </row>
    <row r="5991" spans="12:16" x14ac:dyDescent="0.35">
      <c r="L5991" t="s">
        <v>29</v>
      </c>
      <c r="M5991" t="s">
        <v>7747</v>
      </c>
      <c r="N5991">
        <v>6</v>
      </c>
      <c r="P5991">
        <v>1</v>
      </c>
    </row>
    <row r="5992" spans="12:16" x14ac:dyDescent="0.35">
      <c r="L5992" t="s">
        <v>29</v>
      </c>
      <c r="M5992" t="s">
        <v>7747</v>
      </c>
      <c r="N5992">
        <v>6</v>
      </c>
      <c r="P5992">
        <v>1</v>
      </c>
    </row>
    <row r="5993" spans="12:16" x14ac:dyDescent="0.35">
      <c r="L5993" t="s">
        <v>29</v>
      </c>
      <c r="M5993" t="s">
        <v>7747</v>
      </c>
      <c r="N5993">
        <v>6</v>
      </c>
      <c r="P5993">
        <v>1</v>
      </c>
    </row>
    <row r="5994" spans="12:16" x14ac:dyDescent="0.35">
      <c r="L5994" t="s">
        <v>29</v>
      </c>
      <c r="M5994" t="s">
        <v>7747</v>
      </c>
      <c r="N5994">
        <v>6</v>
      </c>
      <c r="P5994">
        <v>1</v>
      </c>
    </row>
    <row r="5995" spans="12:16" x14ac:dyDescent="0.35">
      <c r="L5995" t="s">
        <v>28</v>
      </c>
      <c r="M5995" t="s">
        <v>7747</v>
      </c>
      <c r="N5995">
        <v>6</v>
      </c>
      <c r="P5995">
        <v>1</v>
      </c>
    </row>
    <row r="5996" spans="12:16" x14ac:dyDescent="0.35">
      <c r="L5996" t="s">
        <v>28</v>
      </c>
      <c r="M5996" t="s">
        <v>7747</v>
      </c>
      <c r="N5996">
        <v>6</v>
      </c>
      <c r="P5996">
        <v>1</v>
      </c>
    </row>
    <row r="5997" spans="12:16" x14ac:dyDescent="0.35">
      <c r="L5997" t="s">
        <v>28</v>
      </c>
      <c r="M5997" t="s">
        <v>7747</v>
      </c>
      <c r="N5997">
        <v>6</v>
      </c>
      <c r="P5997">
        <v>1</v>
      </c>
    </row>
    <row r="5998" spans="12:16" x14ac:dyDescent="0.35">
      <c r="L5998" t="s">
        <v>28</v>
      </c>
      <c r="M5998" t="s">
        <v>7747</v>
      </c>
      <c r="N5998">
        <v>6</v>
      </c>
      <c r="P5998">
        <v>1</v>
      </c>
    </row>
    <row r="5999" spans="12:16" x14ac:dyDescent="0.35">
      <c r="L5999" t="s">
        <v>28</v>
      </c>
      <c r="M5999" t="s">
        <v>7747</v>
      </c>
      <c r="N5999">
        <v>6</v>
      </c>
      <c r="P5999">
        <v>1</v>
      </c>
    </row>
    <row r="6000" spans="12:16" x14ac:dyDescent="0.35">
      <c r="L6000" t="s">
        <v>28</v>
      </c>
      <c r="M6000" t="s">
        <v>7747</v>
      </c>
      <c r="N6000">
        <v>6</v>
      </c>
      <c r="P6000">
        <v>1</v>
      </c>
    </row>
    <row r="6001" spans="12:16" x14ac:dyDescent="0.35">
      <c r="L6001" t="s">
        <v>28</v>
      </c>
      <c r="M6001" t="s">
        <v>7747</v>
      </c>
      <c r="N6001">
        <v>6</v>
      </c>
      <c r="P6001">
        <v>1</v>
      </c>
    </row>
    <row r="6002" spans="12:16" x14ac:dyDescent="0.35">
      <c r="L6002" t="s">
        <v>28</v>
      </c>
      <c r="M6002" t="s">
        <v>7747</v>
      </c>
      <c r="N6002">
        <v>6</v>
      </c>
      <c r="P6002">
        <v>1</v>
      </c>
    </row>
    <row r="6003" spans="12:16" x14ac:dyDescent="0.35">
      <c r="L6003" t="s">
        <v>28</v>
      </c>
      <c r="M6003" t="s">
        <v>7747</v>
      </c>
      <c r="N6003">
        <v>6</v>
      </c>
      <c r="P6003">
        <v>1</v>
      </c>
    </row>
    <row r="6004" spans="12:16" x14ac:dyDescent="0.35">
      <c r="L6004" t="s">
        <v>28</v>
      </c>
      <c r="M6004" t="s">
        <v>7747</v>
      </c>
      <c r="N6004">
        <v>6</v>
      </c>
      <c r="P6004">
        <v>1</v>
      </c>
    </row>
    <row r="6005" spans="12:16" x14ac:dyDescent="0.35">
      <c r="L6005" t="s">
        <v>28</v>
      </c>
      <c r="M6005" t="s">
        <v>7747</v>
      </c>
      <c r="N6005">
        <v>6</v>
      </c>
      <c r="P6005">
        <v>1</v>
      </c>
    </row>
    <row r="6006" spans="12:16" x14ac:dyDescent="0.35">
      <c r="L6006" t="s">
        <v>28</v>
      </c>
      <c r="M6006" t="s">
        <v>7747</v>
      </c>
      <c r="N6006">
        <v>6</v>
      </c>
      <c r="P6006">
        <v>1</v>
      </c>
    </row>
    <row r="6007" spans="12:16" x14ac:dyDescent="0.35">
      <c r="L6007" t="s">
        <v>28</v>
      </c>
      <c r="M6007" t="s">
        <v>7747</v>
      </c>
      <c r="N6007">
        <v>6</v>
      </c>
      <c r="P6007">
        <v>1</v>
      </c>
    </row>
    <row r="6008" spans="12:16" x14ac:dyDescent="0.35">
      <c r="L6008" t="s">
        <v>28</v>
      </c>
      <c r="M6008" t="s">
        <v>7747</v>
      </c>
      <c r="N6008">
        <v>6</v>
      </c>
      <c r="P6008">
        <v>1</v>
      </c>
    </row>
    <row r="6009" spans="12:16" x14ac:dyDescent="0.35">
      <c r="L6009" t="s">
        <v>28</v>
      </c>
      <c r="M6009" t="s">
        <v>7747</v>
      </c>
      <c r="N6009">
        <v>6</v>
      </c>
      <c r="P6009">
        <v>1</v>
      </c>
    </row>
    <row r="6010" spans="12:16" x14ac:dyDescent="0.35">
      <c r="L6010" t="s">
        <v>28</v>
      </c>
      <c r="M6010" t="s">
        <v>7747</v>
      </c>
      <c r="N6010">
        <v>6</v>
      </c>
      <c r="P6010">
        <v>1</v>
      </c>
    </row>
    <row r="6011" spans="12:16" x14ac:dyDescent="0.35">
      <c r="L6011" t="s">
        <v>28</v>
      </c>
      <c r="M6011" t="s">
        <v>7747</v>
      </c>
      <c r="N6011">
        <v>6</v>
      </c>
      <c r="P6011">
        <v>1</v>
      </c>
    </row>
    <row r="6012" spans="12:16" x14ac:dyDescent="0.35">
      <c r="L6012" t="s">
        <v>28</v>
      </c>
      <c r="M6012" t="s">
        <v>7747</v>
      </c>
      <c r="N6012">
        <v>6</v>
      </c>
      <c r="P6012">
        <v>1</v>
      </c>
    </row>
    <row r="6013" spans="12:16" x14ac:dyDescent="0.35">
      <c r="L6013" t="s">
        <v>28</v>
      </c>
      <c r="M6013" t="s">
        <v>7747</v>
      </c>
      <c r="N6013">
        <v>6</v>
      </c>
      <c r="P6013">
        <v>1</v>
      </c>
    </row>
    <row r="6014" spans="12:16" x14ac:dyDescent="0.35">
      <c r="L6014" t="s">
        <v>28</v>
      </c>
      <c r="M6014" t="s">
        <v>7747</v>
      </c>
      <c r="N6014">
        <v>6</v>
      </c>
      <c r="P6014">
        <v>1</v>
      </c>
    </row>
    <row r="6015" spans="12:16" x14ac:dyDescent="0.35">
      <c r="L6015" t="s">
        <v>28</v>
      </c>
      <c r="M6015" t="s">
        <v>7747</v>
      </c>
      <c r="N6015">
        <v>6</v>
      </c>
      <c r="P6015">
        <v>1</v>
      </c>
    </row>
    <row r="6016" spans="12:16" x14ac:dyDescent="0.35">
      <c r="L6016" t="s">
        <v>28</v>
      </c>
      <c r="M6016" t="s">
        <v>7747</v>
      </c>
      <c r="N6016">
        <v>6</v>
      </c>
      <c r="P6016">
        <v>1</v>
      </c>
    </row>
    <row r="6017" spans="12:16" x14ac:dyDescent="0.35">
      <c r="L6017" t="s">
        <v>28</v>
      </c>
      <c r="M6017" t="s">
        <v>7747</v>
      </c>
      <c r="N6017">
        <v>6</v>
      </c>
      <c r="P6017">
        <v>1</v>
      </c>
    </row>
    <row r="6018" spans="12:16" x14ac:dyDescent="0.35">
      <c r="L6018" t="s">
        <v>28</v>
      </c>
      <c r="M6018" t="s">
        <v>7747</v>
      </c>
      <c r="N6018">
        <v>6</v>
      </c>
      <c r="P6018">
        <v>1</v>
      </c>
    </row>
    <row r="6019" spans="12:16" x14ac:dyDescent="0.35">
      <c r="L6019" t="s">
        <v>28</v>
      </c>
      <c r="M6019" t="s">
        <v>7747</v>
      </c>
      <c r="N6019">
        <v>6</v>
      </c>
      <c r="P6019">
        <v>1</v>
      </c>
    </row>
    <row r="6020" spans="12:16" x14ac:dyDescent="0.35">
      <c r="L6020" t="s">
        <v>28</v>
      </c>
      <c r="M6020" t="s">
        <v>7747</v>
      </c>
      <c r="N6020">
        <v>6</v>
      </c>
      <c r="P6020">
        <v>1</v>
      </c>
    </row>
    <row r="6021" spans="12:16" x14ac:dyDescent="0.35">
      <c r="L6021" t="s">
        <v>28</v>
      </c>
      <c r="M6021" t="s">
        <v>7747</v>
      </c>
      <c r="N6021">
        <v>6</v>
      </c>
      <c r="P6021">
        <v>1</v>
      </c>
    </row>
    <row r="6022" spans="12:16" x14ac:dyDescent="0.35">
      <c r="L6022" t="s">
        <v>28</v>
      </c>
      <c r="M6022" t="s">
        <v>7747</v>
      </c>
      <c r="N6022">
        <v>6</v>
      </c>
      <c r="P6022">
        <v>1</v>
      </c>
    </row>
    <row r="6023" spans="12:16" x14ac:dyDescent="0.35">
      <c r="L6023" t="s">
        <v>28</v>
      </c>
      <c r="M6023" t="s">
        <v>7747</v>
      </c>
      <c r="N6023">
        <v>6</v>
      </c>
      <c r="P6023">
        <v>1</v>
      </c>
    </row>
    <row r="6024" spans="12:16" x14ac:dyDescent="0.35">
      <c r="L6024" t="s">
        <v>28</v>
      </c>
      <c r="M6024" t="s">
        <v>7747</v>
      </c>
      <c r="N6024">
        <v>6</v>
      </c>
      <c r="P6024">
        <v>1</v>
      </c>
    </row>
    <row r="6025" spans="12:16" x14ac:dyDescent="0.35">
      <c r="L6025" t="s">
        <v>28</v>
      </c>
      <c r="M6025" t="s">
        <v>7747</v>
      </c>
      <c r="N6025">
        <v>6</v>
      </c>
      <c r="P6025">
        <v>1</v>
      </c>
    </row>
    <row r="6026" spans="12:16" x14ac:dyDescent="0.35">
      <c r="L6026" t="s">
        <v>28</v>
      </c>
      <c r="M6026" t="s">
        <v>7747</v>
      </c>
      <c r="N6026">
        <v>6</v>
      </c>
      <c r="P6026">
        <v>1</v>
      </c>
    </row>
    <row r="6027" spans="12:16" x14ac:dyDescent="0.35">
      <c r="L6027" t="s">
        <v>28</v>
      </c>
      <c r="M6027" t="s">
        <v>7747</v>
      </c>
      <c r="N6027">
        <v>6</v>
      </c>
      <c r="P6027">
        <v>1</v>
      </c>
    </row>
    <row r="6028" spans="12:16" x14ac:dyDescent="0.35">
      <c r="L6028" t="s">
        <v>28</v>
      </c>
      <c r="M6028" t="s">
        <v>7747</v>
      </c>
      <c r="N6028">
        <v>6</v>
      </c>
      <c r="P6028">
        <v>1</v>
      </c>
    </row>
    <row r="6029" spans="12:16" x14ac:dyDescent="0.35">
      <c r="L6029" t="s">
        <v>28</v>
      </c>
      <c r="M6029" t="s">
        <v>7747</v>
      </c>
      <c r="N6029">
        <v>6</v>
      </c>
      <c r="P6029">
        <v>1</v>
      </c>
    </row>
    <row r="6030" spans="12:16" x14ac:dyDescent="0.35">
      <c r="L6030" t="s">
        <v>28</v>
      </c>
      <c r="M6030" t="s">
        <v>7747</v>
      </c>
      <c r="N6030">
        <v>6</v>
      </c>
      <c r="P6030">
        <v>1</v>
      </c>
    </row>
    <row r="6031" spans="12:16" x14ac:dyDescent="0.35">
      <c r="L6031" t="s">
        <v>28</v>
      </c>
      <c r="M6031" t="s">
        <v>7747</v>
      </c>
      <c r="N6031">
        <v>6</v>
      </c>
      <c r="P6031">
        <v>1</v>
      </c>
    </row>
    <row r="6032" spans="12:16" x14ac:dyDescent="0.35">
      <c r="L6032" t="s">
        <v>28</v>
      </c>
      <c r="M6032" t="s">
        <v>7747</v>
      </c>
      <c r="N6032">
        <v>6</v>
      </c>
      <c r="P6032">
        <v>1</v>
      </c>
    </row>
    <row r="6033" spans="12:16" x14ac:dyDescent="0.35">
      <c r="L6033" t="s">
        <v>28</v>
      </c>
      <c r="M6033" t="s">
        <v>7747</v>
      </c>
      <c r="N6033">
        <v>6</v>
      </c>
      <c r="P6033">
        <v>1</v>
      </c>
    </row>
    <row r="6034" spans="12:16" x14ac:dyDescent="0.35">
      <c r="L6034" t="s">
        <v>28</v>
      </c>
      <c r="M6034" t="s">
        <v>7747</v>
      </c>
      <c r="N6034">
        <v>6</v>
      </c>
      <c r="P6034">
        <v>1</v>
      </c>
    </row>
    <row r="6035" spans="12:16" x14ac:dyDescent="0.35">
      <c r="L6035" t="s">
        <v>28</v>
      </c>
      <c r="M6035" t="s">
        <v>7747</v>
      </c>
      <c r="N6035">
        <v>6</v>
      </c>
      <c r="P6035">
        <v>1</v>
      </c>
    </row>
    <row r="6036" spans="12:16" x14ac:dyDescent="0.35">
      <c r="L6036" t="s">
        <v>28</v>
      </c>
      <c r="M6036" t="s">
        <v>7747</v>
      </c>
      <c r="N6036">
        <v>6</v>
      </c>
      <c r="P6036">
        <v>1</v>
      </c>
    </row>
    <row r="6037" spans="12:16" x14ac:dyDescent="0.35">
      <c r="L6037" t="s">
        <v>28</v>
      </c>
      <c r="M6037" t="s">
        <v>7747</v>
      </c>
      <c r="N6037">
        <v>6</v>
      </c>
      <c r="P6037">
        <v>1</v>
      </c>
    </row>
    <row r="6038" spans="12:16" x14ac:dyDescent="0.35">
      <c r="L6038" t="s">
        <v>28</v>
      </c>
      <c r="M6038" t="s">
        <v>7747</v>
      </c>
      <c r="N6038">
        <v>6</v>
      </c>
      <c r="P6038">
        <v>1</v>
      </c>
    </row>
    <row r="6039" spans="12:16" x14ac:dyDescent="0.35">
      <c r="L6039" t="s">
        <v>28</v>
      </c>
      <c r="M6039" t="s">
        <v>7747</v>
      </c>
      <c r="N6039">
        <v>6</v>
      </c>
      <c r="P6039">
        <v>1</v>
      </c>
    </row>
    <row r="6040" spans="12:16" x14ac:dyDescent="0.35">
      <c r="L6040" t="s">
        <v>28</v>
      </c>
      <c r="M6040" t="s">
        <v>7747</v>
      </c>
      <c r="N6040">
        <v>6</v>
      </c>
      <c r="P6040">
        <v>1</v>
      </c>
    </row>
    <row r="6041" spans="12:16" x14ac:dyDescent="0.35">
      <c r="L6041" t="s">
        <v>28</v>
      </c>
      <c r="M6041" t="s">
        <v>7747</v>
      </c>
      <c r="N6041">
        <v>6</v>
      </c>
      <c r="P6041">
        <v>1</v>
      </c>
    </row>
    <row r="6042" spans="12:16" x14ac:dyDescent="0.35">
      <c r="L6042" t="s">
        <v>28</v>
      </c>
      <c r="M6042" t="s">
        <v>7747</v>
      </c>
      <c r="N6042">
        <v>6</v>
      </c>
      <c r="P6042">
        <v>1</v>
      </c>
    </row>
    <row r="6043" spans="12:16" x14ac:dyDescent="0.35">
      <c r="L6043" t="s">
        <v>28</v>
      </c>
      <c r="M6043" t="s">
        <v>7747</v>
      </c>
      <c r="N6043">
        <v>6</v>
      </c>
      <c r="P6043">
        <v>1</v>
      </c>
    </row>
    <row r="6044" spans="12:16" x14ac:dyDescent="0.35">
      <c r="L6044" t="s">
        <v>28</v>
      </c>
      <c r="M6044" t="s">
        <v>7747</v>
      </c>
      <c r="N6044">
        <v>6</v>
      </c>
      <c r="P6044">
        <v>1</v>
      </c>
    </row>
    <row r="6045" spans="12:16" x14ac:dyDescent="0.35">
      <c r="L6045" t="s">
        <v>28</v>
      </c>
      <c r="M6045" t="s">
        <v>7747</v>
      </c>
      <c r="N6045">
        <v>6</v>
      </c>
      <c r="P6045">
        <v>1</v>
      </c>
    </row>
    <row r="6046" spans="12:16" x14ac:dyDescent="0.35">
      <c r="L6046" t="s">
        <v>28</v>
      </c>
      <c r="M6046" t="s">
        <v>7747</v>
      </c>
      <c r="N6046">
        <v>6</v>
      </c>
      <c r="P6046">
        <v>1</v>
      </c>
    </row>
    <row r="6047" spans="12:16" x14ac:dyDescent="0.35">
      <c r="L6047" t="s">
        <v>28</v>
      </c>
      <c r="M6047" t="s">
        <v>7747</v>
      </c>
      <c r="N6047">
        <v>6</v>
      </c>
      <c r="P6047">
        <v>1</v>
      </c>
    </row>
    <row r="6048" spans="12:16" x14ac:dyDescent="0.35">
      <c r="L6048" t="s">
        <v>28</v>
      </c>
      <c r="M6048" t="s">
        <v>7747</v>
      </c>
      <c r="N6048">
        <v>6</v>
      </c>
      <c r="P6048">
        <v>1</v>
      </c>
    </row>
    <row r="6049" spans="12:16" x14ac:dyDescent="0.35">
      <c r="L6049" t="s">
        <v>28</v>
      </c>
      <c r="M6049" t="s">
        <v>7747</v>
      </c>
      <c r="N6049">
        <v>6</v>
      </c>
      <c r="P6049">
        <v>1</v>
      </c>
    </row>
    <row r="6050" spans="12:16" x14ac:dyDescent="0.35">
      <c r="L6050" t="s">
        <v>28</v>
      </c>
      <c r="M6050" t="s">
        <v>7747</v>
      </c>
      <c r="N6050">
        <v>6</v>
      </c>
      <c r="P6050">
        <v>1</v>
      </c>
    </row>
    <row r="6051" spans="12:16" x14ac:dyDescent="0.35">
      <c r="L6051" t="s">
        <v>28</v>
      </c>
      <c r="M6051" t="s">
        <v>7747</v>
      </c>
      <c r="N6051">
        <v>6</v>
      </c>
      <c r="P6051">
        <v>1</v>
      </c>
    </row>
    <row r="6052" spans="12:16" x14ac:dyDescent="0.35">
      <c r="L6052" t="s">
        <v>28</v>
      </c>
      <c r="M6052" t="s">
        <v>7747</v>
      </c>
      <c r="N6052">
        <v>6</v>
      </c>
      <c r="P6052">
        <v>1</v>
      </c>
    </row>
    <row r="6053" spans="12:16" x14ac:dyDescent="0.35">
      <c r="L6053" t="s">
        <v>28</v>
      </c>
      <c r="M6053" t="s">
        <v>7747</v>
      </c>
      <c r="N6053">
        <v>6</v>
      </c>
      <c r="P6053">
        <v>1</v>
      </c>
    </row>
    <row r="6054" spans="12:16" x14ac:dyDescent="0.35">
      <c r="L6054" t="s">
        <v>28</v>
      </c>
      <c r="M6054" t="s">
        <v>7747</v>
      </c>
      <c r="N6054">
        <v>6</v>
      </c>
      <c r="P6054">
        <v>1</v>
      </c>
    </row>
    <row r="6055" spans="12:16" x14ac:dyDescent="0.35">
      <c r="L6055" t="s">
        <v>28</v>
      </c>
      <c r="M6055" t="s">
        <v>7747</v>
      </c>
      <c r="N6055">
        <v>6</v>
      </c>
      <c r="P6055">
        <v>1</v>
      </c>
    </row>
    <row r="6056" spans="12:16" x14ac:dyDescent="0.35">
      <c r="L6056" t="s">
        <v>28</v>
      </c>
      <c r="M6056" t="s">
        <v>7747</v>
      </c>
      <c r="N6056">
        <v>6</v>
      </c>
      <c r="P6056">
        <v>1</v>
      </c>
    </row>
    <row r="6057" spans="12:16" x14ac:dyDescent="0.35">
      <c r="L6057" t="s">
        <v>28</v>
      </c>
      <c r="M6057" t="s">
        <v>7747</v>
      </c>
      <c r="N6057">
        <v>6</v>
      </c>
      <c r="P6057">
        <v>1</v>
      </c>
    </row>
    <row r="6058" spans="12:16" x14ac:dyDescent="0.35">
      <c r="L6058" t="s">
        <v>28</v>
      </c>
      <c r="M6058" t="s">
        <v>7747</v>
      </c>
      <c r="N6058">
        <v>6</v>
      </c>
      <c r="P6058">
        <v>1</v>
      </c>
    </row>
    <row r="6059" spans="12:16" x14ac:dyDescent="0.35">
      <c r="L6059" t="s">
        <v>28</v>
      </c>
      <c r="M6059" t="s">
        <v>7747</v>
      </c>
      <c r="N6059">
        <v>6</v>
      </c>
      <c r="P6059">
        <v>1</v>
      </c>
    </row>
    <row r="6060" spans="12:16" x14ac:dyDescent="0.35">
      <c r="L6060" t="s">
        <v>28</v>
      </c>
      <c r="M6060" t="s">
        <v>7747</v>
      </c>
      <c r="N6060">
        <v>6</v>
      </c>
      <c r="P6060">
        <v>1</v>
      </c>
    </row>
    <row r="6061" spans="12:16" x14ac:dyDescent="0.35">
      <c r="L6061" t="s">
        <v>28</v>
      </c>
      <c r="M6061" t="s">
        <v>7747</v>
      </c>
      <c r="N6061">
        <v>6</v>
      </c>
      <c r="P6061">
        <v>1</v>
      </c>
    </row>
    <row r="6062" spans="12:16" x14ac:dyDescent="0.35">
      <c r="L6062" t="s">
        <v>28</v>
      </c>
      <c r="M6062" t="s">
        <v>7747</v>
      </c>
      <c r="N6062">
        <v>6</v>
      </c>
      <c r="P6062">
        <v>1</v>
      </c>
    </row>
    <row r="6063" spans="12:16" x14ac:dyDescent="0.35">
      <c r="L6063" t="s">
        <v>28</v>
      </c>
      <c r="M6063" t="s">
        <v>7747</v>
      </c>
      <c r="N6063">
        <v>6</v>
      </c>
      <c r="P6063">
        <v>1</v>
      </c>
    </row>
    <row r="6064" spans="12:16" x14ac:dyDescent="0.35">
      <c r="L6064" t="s">
        <v>28</v>
      </c>
      <c r="M6064" t="s">
        <v>7747</v>
      </c>
      <c r="N6064">
        <v>6</v>
      </c>
      <c r="P6064">
        <v>1</v>
      </c>
    </row>
    <row r="6065" spans="12:16" x14ac:dyDescent="0.35">
      <c r="L6065" t="s">
        <v>28</v>
      </c>
      <c r="M6065" t="s">
        <v>7747</v>
      </c>
      <c r="N6065">
        <v>6</v>
      </c>
      <c r="P6065">
        <v>1</v>
      </c>
    </row>
    <row r="6066" spans="12:16" x14ac:dyDescent="0.35">
      <c r="L6066" t="s">
        <v>28</v>
      </c>
      <c r="M6066" t="s">
        <v>7747</v>
      </c>
      <c r="N6066">
        <v>6</v>
      </c>
      <c r="P6066">
        <v>1</v>
      </c>
    </row>
    <row r="6067" spans="12:16" x14ac:dyDescent="0.35">
      <c r="L6067" t="s">
        <v>28</v>
      </c>
      <c r="M6067" t="s">
        <v>7747</v>
      </c>
      <c r="N6067">
        <v>6</v>
      </c>
      <c r="P6067">
        <v>1</v>
      </c>
    </row>
    <row r="6068" spans="12:16" x14ac:dyDescent="0.35">
      <c r="L6068" t="s">
        <v>28</v>
      </c>
      <c r="M6068" t="s">
        <v>7747</v>
      </c>
      <c r="N6068">
        <v>6</v>
      </c>
      <c r="P6068">
        <v>1</v>
      </c>
    </row>
    <row r="6069" spans="12:16" x14ac:dyDescent="0.35">
      <c r="L6069" t="s">
        <v>28</v>
      </c>
      <c r="M6069" t="s">
        <v>7747</v>
      </c>
      <c r="N6069">
        <v>6</v>
      </c>
      <c r="P6069">
        <v>1</v>
      </c>
    </row>
    <row r="6070" spans="12:16" x14ac:dyDescent="0.35">
      <c r="L6070" t="s">
        <v>28</v>
      </c>
      <c r="M6070" t="s">
        <v>7747</v>
      </c>
      <c r="N6070">
        <v>6</v>
      </c>
      <c r="P6070">
        <v>1</v>
      </c>
    </row>
    <row r="6071" spans="12:16" x14ac:dyDescent="0.35">
      <c r="L6071" t="s">
        <v>28</v>
      </c>
      <c r="M6071" t="s">
        <v>7747</v>
      </c>
      <c r="N6071">
        <v>6</v>
      </c>
      <c r="P6071">
        <v>1</v>
      </c>
    </row>
    <row r="6072" spans="12:16" x14ac:dyDescent="0.35">
      <c r="L6072" t="s">
        <v>28</v>
      </c>
      <c r="M6072" t="s">
        <v>7747</v>
      </c>
      <c r="N6072">
        <v>6</v>
      </c>
      <c r="P6072">
        <v>1</v>
      </c>
    </row>
    <row r="6073" spans="12:16" x14ac:dyDescent="0.35">
      <c r="L6073" t="s">
        <v>28</v>
      </c>
      <c r="M6073" t="s">
        <v>7747</v>
      </c>
      <c r="N6073">
        <v>6</v>
      </c>
      <c r="P6073">
        <v>1</v>
      </c>
    </row>
    <row r="6074" spans="12:16" x14ac:dyDescent="0.35">
      <c r="L6074" t="s">
        <v>28</v>
      </c>
      <c r="M6074" t="s">
        <v>7747</v>
      </c>
      <c r="N6074">
        <v>6</v>
      </c>
      <c r="P6074">
        <v>1</v>
      </c>
    </row>
    <row r="6075" spans="12:16" x14ac:dyDescent="0.35">
      <c r="L6075" t="s">
        <v>28</v>
      </c>
      <c r="M6075" t="s">
        <v>7747</v>
      </c>
      <c r="N6075">
        <v>6</v>
      </c>
      <c r="P6075">
        <v>1</v>
      </c>
    </row>
    <row r="6076" spans="12:16" x14ac:dyDescent="0.35">
      <c r="L6076" t="s">
        <v>28</v>
      </c>
      <c r="M6076" t="s">
        <v>7747</v>
      </c>
      <c r="N6076">
        <v>6</v>
      </c>
      <c r="P6076">
        <v>1</v>
      </c>
    </row>
    <row r="6077" spans="12:16" x14ac:dyDescent="0.35">
      <c r="L6077" t="s">
        <v>28</v>
      </c>
      <c r="M6077" t="s">
        <v>7747</v>
      </c>
      <c r="N6077">
        <v>6</v>
      </c>
      <c r="P6077">
        <v>1</v>
      </c>
    </row>
    <row r="6078" spans="12:16" x14ac:dyDescent="0.35">
      <c r="L6078" t="s">
        <v>28</v>
      </c>
      <c r="M6078" t="s">
        <v>7747</v>
      </c>
      <c r="N6078">
        <v>6</v>
      </c>
      <c r="P6078">
        <v>1</v>
      </c>
    </row>
    <row r="6079" spans="12:16" x14ac:dyDescent="0.35">
      <c r="L6079" t="s">
        <v>28</v>
      </c>
      <c r="M6079" t="s">
        <v>7747</v>
      </c>
      <c r="N6079">
        <v>6</v>
      </c>
      <c r="P6079">
        <v>1</v>
      </c>
    </row>
    <row r="6080" spans="12:16" x14ac:dyDescent="0.35">
      <c r="L6080" t="s">
        <v>28</v>
      </c>
      <c r="M6080" t="s">
        <v>7747</v>
      </c>
      <c r="N6080">
        <v>6</v>
      </c>
      <c r="P6080">
        <v>1</v>
      </c>
    </row>
    <row r="6081" spans="12:16" x14ac:dyDescent="0.35">
      <c r="L6081" t="s">
        <v>28</v>
      </c>
      <c r="M6081" t="s">
        <v>7747</v>
      </c>
      <c r="N6081">
        <v>6</v>
      </c>
      <c r="P6081">
        <v>1</v>
      </c>
    </row>
    <row r="6082" spans="12:16" x14ac:dyDescent="0.35">
      <c r="L6082" t="s">
        <v>28</v>
      </c>
      <c r="M6082" t="s">
        <v>7747</v>
      </c>
      <c r="N6082">
        <v>6</v>
      </c>
      <c r="P6082">
        <v>1</v>
      </c>
    </row>
    <row r="6083" spans="12:16" x14ac:dyDescent="0.35">
      <c r="L6083" t="s">
        <v>28</v>
      </c>
      <c r="M6083" t="s">
        <v>7747</v>
      </c>
      <c r="N6083">
        <v>6</v>
      </c>
      <c r="P6083">
        <v>1</v>
      </c>
    </row>
    <row r="6084" spans="12:16" x14ac:dyDescent="0.35">
      <c r="L6084" t="s">
        <v>28</v>
      </c>
      <c r="M6084" t="s">
        <v>7747</v>
      </c>
      <c r="N6084">
        <v>6</v>
      </c>
      <c r="P6084">
        <v>1</v>
      </c>
    </row>
    <row r="6085" spans="12:16" x14ac:dyDescent="0.35">
      <c r="L6085" t="s">
        <v>28</v>
      </c>
      <c r="M6085" t="s">
        <v>7747</v>
      </c>
      <c r="N6085">
        <v>6</v>
      </c>
      <c r="P6085">
        <v>1</v>
      </c>
    </row>
    <row r="6086" spans="12:16" x14ac:dyDescent="0.35">
      <c r="L6086" t="s">
        <v>28</v>
      </c>
      <c r="M6086" t="s">
        <v>7747</v>
      </c>
      <c r="N6086">
        <v>6</v>
      </c>
      <c r="P6086">
        <v>1</v>
      </c>
    </row>
    <row r="6087" spans="12:16" x14ac:dyDescent="0.35">
      <c r="L6087" t="s">
        <v>28</v>
      </c>
      <c r="M6087" t="s">
        <v>7747</v>
      </c>
      <c r="N6087">
        <v>6</v>
      </c>
      <c r="P6087">
        <v>1</v>
      </c>
    </row>
    <row r="6088" spans="12:16" x14ac:dyDescent="0.35">
      <c r="L6088" t="s">
        <v>28</v>
      </c>
      <c r="M6088" t="s">
        <v>7747</v>
      </c>
      <c r="N6088">
        <v>6</v>
      </c>
      <c r="P6088">
        <v>1</v>
      </c>
    </row>
    <row r="6089" spans="12:16" x14ac:dyDescent="0.35">
      <c r="L6089" t="s">
        <v>28</v>
      </c>
      <c r="M6089" t="s">
        <v>7747</v>
      </c>
      <c r="N6089">
        <v>6</v>
      </c>
      <c r="P6089">
        <v>1</v>
      </c>
    </row>
    <row r="6090" spans="12:16" x14ac:dyDescent="0.35">
      <c r="L6090" t="s">
        <v>28</v>
      </c>
      <c r="M6090" t="s">
        <v>7747</v>
      </c>
      <c r="N6090">
        <v>6</v>
      </c>
      <c r="P6090">
        <v>1</v>
      </c>
    </row>
    <row r="6091" spans="12:16" x14ac:dyDescent="0.35">
      <c r="L6091" t="s">
        <v>28</v>
      </c>
      <c r="M6091" t="s">
        <v>7747</v>
      </c>
      <c r="N6091">
        <v>6</v>
      </c>
      <c r="P6091">
        <v>1</v>
      </c>
    </row>
    <row r="6092" spans="12:16" x14ac:dyDescent="0.35">
      <c r="L6092" t="s">
        <v>28</v>
      </c>
      <c r="M6092" t="s">
        <v>7747</v>
      </c>
      <c r="N6092">
        <v>6</v>
      </c>
      <c r="P6092">
        <v>1</v>
      </c>
    </row>
    <row r="6093" spans="12:16" x14ac:dyDescent="0.35">
      <c r="L6093" t="s">
        <v>28</v>
      </c>
      <c r="M6093" t="s">
        <v>7747</v>
      </c>
      <c r="N6093">
        <v>6</v>
      </c>
      <c r="P6093">
        <v>1</v>
      </c>
    </row>
    <row r="6094" spans="12:16" x14ac:dyDescent="0.35">
      <c r="L6094" t="s">
        <v>28</v>
      </c>
      <c r="M6094" t="s">
        <v>7747</v>
      </c>
      <c r="N6094">
        <v>6</v>
      </c>
      <c r="P6094">
        <v>1</v>
      </c>
    </row>
    <row r="6095" spans="12:16" x14ac:dyDescent="0.35">
      <c r="L6095" t="s">
        <v>28</v>
      </c>
      <c r="M6095" t="s">
        <v>7747</v>
      </c>
      <c r="N6095">
        <v>6</v>
      </c>
      <c r="P6095">
        <v>1</v>
      </c>
    </row>
    <row r="6096" spans="12:16" x14ac:dyDescent="0.35">
      <c r="L6096" t="s">
        <v>28</v>
      </c>
      <c r="M6096" t="s">
        <v>7747</v>
      </c>
      <c r="N6096">
        <v>6</v>
      </c>
      <c r="P6096">
        <v>1</v>
      </c>
    </row>
    <row r="6097" spans="12:16" x14ac:dyDescent="0.35">
      <c r="L6097" t="s">
        <v>28</v>
      </c>
      <c r="M6097" t="s">
        <v>7747</v>
      </c>
      <c r="N6097">
        <v>6</v>
      </c>
      <c r="P6097">
        <v>1</v>
      </c>
    </row>
    <row r="6098" spans="12:16" x14ac:dyDescent="0.35">
      <c r="L6098" t="s">
        <v>28</v>
      </c>
      <c r="M6098" t="s">
        <v>7747</v>
      </c>
      <c r="N6098">
        <v>6</v>
      </c>
      <c r="P6098">
        <v>1</v>
      </c>
    </row>
    <row r="6099" spans="12:16" x14ac:dyDescent="0.35">
      <c r="L6099" t="s">
        <v>28</v>
      </c>
      <c r="M6099" t="s">
        <v>7747</v>
      </c>
      <c r="N6099">
        <v>6</v>
      </c>
      <c r="P6099">
        <v>1</v>
      </c>
    </row>
    <row r="6100" spans="12:16" x14ac:dyDescent="0.35">
      <c r="L6100" t="s">
        <v>28</v>
      </c>
      <c r="M6100" t="s">
        <v>7747</v>
      </c>
      <c r="N6100">
        <v>6</v>
      </c>
      <c r="P6100">
        <v>1</v>
      </c>
    </row>
    <row r="6101" spans="12:16" x14ac:dyDescent="0.35">
      <c r="L6101" t="s">
        <v>28</v>
      </c>
      <c r="M6101" t="s">
        <v>7747</v>
      </c>
      <c r="N6101">
        <v>6</v>
      </c>
      <c r="P6101">
        <v>1</v>
      </c>
    </row>
    <row r="6102" spans="12:16" x14ac:dyDescent="0.35">
      <c r="L6102" t="s">
        <v>28</v>
      </c>
      <c r="M6102" t="s">
        <v>7747</v>
      </c>
      <c r="N6102">
        <v>6</v>
      </c>
      <c r="P6102">
        <v>1</v>
      </c>
    </row>
    <row r="6103" spans="12:16" x14ac:dyDescent="0.35">
      <c r="L6103" t="s">
        <v>28</v>
      </c>
      <c r="M6103" t="s">
        <v>7747</v>
      </c>
      <c r="N6103">
        <v>6</v>
      </c>
      <c r="P6103">
        <v>1</v>
      </c>
    </row>
    <row r="6104" spans="12:16" x14ac:dyDescent="0.35">
      <c r="L6104" t="s">
        <v>28</v>
      </c>
      <c r="M6104" t="s">
        <v>7747</v>
      </c>
      <c r="N6104">
        <v>6</v>
      </c>
      <c r="P6104">
        <v>1</v>
      </c>
    </row>
    <row r="6105" spans="12:16" x14ac:dyDescent="0.35">
      <c r="L6105" t="s">
        <v>28</v>
      </c>
      <c r="M6105" t="s">
        <v>7747</v>
      </c>
      <c r="N6105">
        <v>6</v>
      </c>
      <c r="P6105">
        <v>1</v>
      </c>
    </row>
    <row r="6106" spans="12:16" x14ac:dyDescent="0.35">
      <c r="L6106" t="s">
        <v>28</v>
      </c>
      <c r="M6106" t="s">
        <v>7747</v>
      </c>
      <c r="N6106">
        <v>6</v>
      </c>
      <c r="P6106">
        <v>1</v>
      </c>
    </row>
    <row r="6107" spans="12:16" x14ac:dyDescent="0.35">
      <c r="L6107" t="s">
        <v>28</v>
      </c>
      <c r="M6107" t="s">
        <v>7747</v>
      </c>
      <c r="N6107">
        <v>6</v>
      </c>
      <c r="P6107">
        <v>1</v>
      </c>
    </row>
    <row r="6108" spans="12:16" x14ac:dyDescent="0.35">
      <c r="L6108" t="s">
        <v>28</v>
      </c>
      <c r="M6108" t="s">
        <v>7747</v>
      </c>
      <c r="N6108">
        <v>6</v>
      </c>
      <c r="P6108">
        <v>1</v>
      </c>
    </row>
    <row r="6109" spans="12:16" x14ac:dyDescent="0.35">
      <c r="L6109" t="s">
        <v>28</v>
      </c>
      <c r="M6109" t="s">
        <v>7747</v>
      </c>
      <c r="N6109">
        <v>6</v>
      </c>
      <c r="P6109">
        <v>1</v>
      </c>
    </row>
    <row r="6110" spans="12:16" x14ac:dyDescent="0.35">
      <c r="L6110" t="s">
        <v>28</v>
      </c>
      <c r="M6110" t="s">
        <v>7747</v>
      </c>
      <c r="N6110">
        <v>6</v>
      </c>
      <c r="P6110">
        <v>1</v>
      </c>
    </row>
    <row r="6111" spans="12:16" x14ac:dyDescent="0.35">
      <c r="L6111" t="s">
        <v>28</v>
      </c>
      <c r="M6111" t="s">
        <v>7747</v>
      </c>
      <c r="N6111">
        <v>6</v>
      </c>
      <c r="P6111">
        <v>1</v>
      </c>
    </row>
    <row r="6112" spans="12:16" x14ac:dyDescent="0.35">
      <c r="L6112" t="s">
        <v>28</v>
      </c>
      <c r="M6112" t="s">
        <v>7747</v>
      </c>
      <c r="N6112">
        <v>6</v>
      </c>
      <c r="P6112">
        <v>1</v>
      </c>
    </row>
    <row r="6113" spans="12:16" x14ac:dyDescent="0.35">
      <c r="L6113" t="s">
        <v>28</v>
      </c>
      <c r="M6113" t="s">
        <v>7747</v>
      </c>
      <c r="N6113">
        <v>6</v>
      </c>
      <c r="P6113">
        <v>1</v>
      </c>
    </row>
    <row r="6114" spans="12:16" x14ac:dyDescent="0.35">
      <c r="L6114" t="s">
        <v>28</v>
      </c>
      <c r="M6114" t="s">
        <v>7747</v>
      </c>
      <c r="N6114">
        <v>6</v>
      </c>
      <c r="P6114">
        <v>1</v>
      </c>
    </row>
    <row r="6115" spans="12:16" x14ac:dyDescent="0.35">
      <c r="L6115" t="s">
        <v>28</v>
      </c>
      <c r="M6115" t="s">
        <v>7747</v>
      </c>
      <c r="N6115">
        <v>6</v>
      </c>
      <c r="P6115">
        <v>1</v>
      </c>
    </row>
    <row r="6116" spans="12:16" x14ac:dyDescent="0.35">
      <c r="L6116" t="s">
        <v>28</v>
      </c>
      <c r="M6116" t="s">
        <v>7747</v>
      </c>
      <c r="N6116">
        <v>6</v>
      </c>
      <c r="P6116">
        <v>1</v>
      </c>
    </row>
    <row r="6117" spans="12:16" x14ac:dyDescent="0.35">
      <c r="L6117" t="s">
        <v>28</v>
      </c>
      <c r="M6117" t="s">
        <v>7747</v>
      </c>
      <c r="N6117">
        <v>6</v>
      </c>
      <c r="P6117">
        <v>1</v>
      </c>
    </row>
    <row r="6118" spans="12:16" x14ac:dyDescent="0.35">
      <c r="L6118" t="s">
        <v>28</v>
      </c>
      <c r="M6118" t="s">
        <v>7747</v>
      </c>
      <c r="N6118">
        <v>6</v>
      </c>
      <c r="P6118">
        <v>1</v>
      </c>
    </row>
    <row r="6119" spans="12:16" x14ac:dyDescent="0.35">
      <c r="L6119" t="s">
        <v>27</v>
      </c>
      <c r="M6119" t="s">
        <v>7747</v>
      </c>
      <c r="N6119">
        <v>6</v>
      </c>
      <c r="P6119">
        <v>1</v>
      </c>
    </row>
    <row r="6120" spans="12:16" x14ac:dyDescent="0.35">
      <c r="L6120" t="s">
        <v>27</v>
      </c>
      <c r="M6120" t="s">
        <v>7747</v>
      </c>
      <c r="N6120">
        <v>6</v>
      </c>
      <c r="P6120">
        <v>1</v>
      </c>
    </row>
    <row r="6121" spans="12:16" x14ac:dyDescent="0.35">
      <c r="L6121" t="s">
        <v>27</v>
      </c>
      <c r="M6121" t="s">
        <v>7747</v>
      </c>
      <c r="N6121">
        <v>6</v>
      </c>
      <c r="P6121">
        <v>1</v>
      </c>
    </row>
    <row r="6122" spans="12:16" x14ac:dyDescent="0.35">
      <c r="L6122" t="s">
        <v>27</v>
      </c>
      <c r="M6122" t="s">
        <v>7747</v>
      </c>
      <c r="N6122">
        <v>6</v>
      </c>
      <c r="P6122">
        <v>1</v>
      </c>
    </row>
    <row r="6123" spans="12:16" x14ac:dyDescent="0.35">
      <c r="L6123" t="s">
        <v>27</v>
      </c>
      <c r="M6123" t="s">
        <v>7747</v>
      </c>
      <c r="N6123">
        <v>6</v>
      </c>
      <c r="P6123">
        <v>1</v>
      </c>
    </row>
    <row r="6124" spans="12:16" x14ac:dyDescent="0.35">
      <c r="L6124" t="s">
        <v>27</v>
      </c>
      <c r="M6124" t="s">
        <v>7747</v>
      </c>
      <c r="N6124">
        <v>6</v>
      </c>
      <c r="P6124">
        <v>1</v>
      </c>
    </row>
    <row r="6125" spans="12:16" x14ac:dyDescent="0.35">
      <c r="L6125" t="s">
        <v>27</v>
      </c>
      <c r="M6125" t="s">
        <v>7747</v>
      </c>
      <c r="N6125">
        <v>6</v>
      </c>
      <c r="P6125">
        <v>1</v>
      </c>
    </row>
    <row r="6126" spans="12:16" x14ac:dyDescent="0.35">
      <c r="L6126" t="s">
        <v>27</v>
      </c>
      <c r="M6126" t="s">
        <v>7747</v>
      </c>
      <c r="N6126">
        <v>6</v>
      </c>
      <c r="P6126">
        <v>1</v>
      </c>
    </row>
    <row r="6127" spans="12:16" x14ac:dyDescent="0.35">
      <c r="L6127" t="s">
        <v>27</v>
      </c>
      <c r="M6127" t="s">
        <v>7747</v>
      </c>
      <c r="N6127">
        <v>6</v>
      </c>
      <c r="P6127">
        <v>1</v>
      </c>
    </row>
    <row r="6128" spans="12:16" x14ac:dyDescent="0.35">
      <c r="L6128" t="s">
        <v>27</v>
      </c>
      <c r="M6128" t="s">
        <v>7747</v>
      </c>
      <c r="N6128">
        <v>6</v>
      </c>
      <c r="P6128">
        <v>1</v>
      </c>
    </row>
    <row r="6129" spans="12:16" x14ac:dyDescent="0.35">
      <c r="L6129" t="s">
        <v>27</v>
      </c>
      <c r="M6129" t="s">
        <v>7747</v>
      </c>
      <c r="N6129">
        <v>6</v>
      </c>
      <c r="P6129">
        <v>1</v>
      </c>
    </row>
    <row r="6130" spans="12:16" x14ac:dyDescent="0.35">
      <c r="L6130" t="s">
        <v>27</v>
      </c>
      <c r="M6130" t="s">
        <v>7747</v>
      </c>
      <c r="N6130">
        <v>6</v>
      </c>
      <c r="P6130">
        <v>1</v>
      </c>
    </row>
    <row r="6131" spans="12:16" x14ac:dyDescent="0.35">
      <c r="L6131" t="s">
        <v>27</v>
      </c>
      <c r="M6131" t="s">
        <v>7747</v>
      </c>
      <c r="N6131">
        <v>6</v>
      </c>
      <c r="P6131">
        <v>1</v>
      </c>
    </row>
    <row r="6132" spans="12:16" x14ac:dyDescent="0.35">
      <c r="L6132" t="s">
        <v>27</v>
      </c>
      <c r="M6132" t="s">
        <v>7747</v>
      </c>
      <c r="N6132">
        <v>6</v>
      </c>
      <c r="P6132">
        <v>1</v>
      </c>
    </row>
    <row r="6133" spans="12:16" x14ac:dyDescent="0.35">
      <c r="L6133" t="s">
        <v>27</v>
      </c>
      <c r="M6133" t="s">
        <v>7747</v>
      </c>
      <c r="N6133">
        <v>6</v>
      </c>
      <c r="P6133">
        <v>1</v>
      </c>
    </row>
    <row r="6134" spans="12:16" x14ac:dyDescent="0.35">
      <c r="L6134" t="s">
        <v>27</v>
      </c>
      <c r="M6134" t="s">
        <v>7747</v>
      </c>
      <c r="N6134">
        <v>6</v>
      </c>
      <c r="P6134">
        <v>1</v>
      </c>
    </row>
    <row r="6135" spans="12:16" x14ac:dyDescent="0.35">
      <c r="L6135" t="s">
        <v>27</v>
      </c>
      <c r="M6135" t="s">
        <v>7747</v>
      </c>
      <c r="N6135">
        <v>6</v>
      </c>
      <c r="P6135">
        <v>1</v>
      </c>
    </row>
    <row r="6136" spans="12:16" x14ac:dyDescent="0.35">
      <c r="L6136" t="s">
        <v>27</v>
      </c>
      <c r="M6136" t="s">
        <v>7747</v>
      </c>
      <c r="N6136">
        <v>6</v>
      </c>
      <c r="P6136">
        <v>1</v>
      </c>
    </row>
    <row r="6137" spans="12:16" x14ac:dyDescent="0.35">
      <c r="L6137" t="s">
        <v>27</v>
      </c>
      <c r="M6137" t="s">
        <v>7747</v>
      </c>
      <c r="N6137">
        <v>6</v>
      </c>
      <c r="P6137">
        <v>1</v>
      </c>
    </row>
    <row r="6138" spans="12:16" x14ac:dyDescent="0.35">
      <c r="L6138" t="s">
        <v>27</v>
      </c>
      <c r="M6138" t="s">
        <v>7747</v>
      </c>
      <c r="N6138">
        <v>6</v>
      </c>
      <c r="P6138">
        <v>1</v>
      </c>
    </row>
    <row r="6139" spans="12:16" x14ac:dyDescent="0.35">
      <c r="L6139" t="s">
        <v>27</v>
      </c>
      <c r="M6139" t="s">
        <v>7747</v>
      </c>
      <c r="N6139">
        <v>6</v>
      </c>
      <c r="P6139">
        <v>1</v>
      </c>
    </row>
    <row r="6140" spans="12:16" x14ac:dyDescent="0.35">
      <c r="L6140" t="s">
        <v>27</v>
      </c>
      <c r="M6140" t="s">
        <v>7747</v>
      </c>
      <c r="N6140">
        <v>6</v>
      </c>
      <c r="P6140">
        <v>1</v>
      </c>
    </row>
    <row r="6141" spans="12:16" x14ac:dyDescent="0.35">
      <c r="L6141" t="s">
        <v>27</v>
      </c>
      <c r="M6141" t="s">
        <v>7747</v>
      </c>
      <c r="N6141">
        <v>6</v>
      </c>
      <c r="P6141">
        <v>1</v>
      </c>
    </row>
    <row r="6142" spans="12:16" x14ac:dyDescent="0.35">
      <c r="L6142" t="s">
        <v>27</v>
      </c>
      <c r="M6142" t="s">
        <v>7747</v>
      </c>
      <c r="N6142">
        <v>6</v>
      </c>
      <c r="P6142">
        <v>1</v>
      </c>
    </row>
    <row r="6143" spans="12:16" x14ac:dyDescent="0.35">
      <c r="L6143" t="s">
        <v>27</v>
      </c>
      <c r="M6143" t="s">
        <v>7747</v>
      </c>
      <c r="N6143">
        <v>6</v>
      </c>
      <c r="P6143">
        <v>1</v>
      </c>
    </row>
    <row r="6144" spans="12:16" x14ac:dyDescent="0.35">
      <c r="L6144" t="s">
        <v>27</v>
      </c>
      <c r="M6144" t="s">
        <v>7747</v>
      </c>
      <c r="N6144">
        <v>6</v>
      </c>
      <c r="P6144">
        <v>1</v>
      </c>
    </row>
    <row r="6145" spans="12:16" x14ac:dyDescent="0.35">
      <c r="L6145" t="s">
        <v>27</v>
      </c>
      <c r="M6145" t="s">
        <v>7747</v>
      </c>
      <c r="N6145">
        <v>6</v>
      </c>
      <c r="P6145">
        <v>1</v>
      </c>
    </row>
    <row r="6146" spans="12:16" x14ac:dyDescent="0.35">
      <c r="L6146" t="s">
        <v>27</v>
      </c>
      <c r="M6146" t="s">
        <v>7747</v>
      </c>
      <c r="N6146">
        <v>6</v>
      </c>
      <c r="P6146">
        <v>1</v>
      </c>
    </row>
    <row r="6147" spans="12:16" x14ac:dyDescent="0.35">
      <c r="L6147" t="s">
        <v>27</v>
      </c>
      <c r="M6147" t="s">
        <v>7747</v>
      </c>
      <c r="N6147">
        <v>6</v>
      </c>
      <c r="P6147">
        <v>1</v>
      </c>
    </row>
    <row r="6148" spans="12:16" x14ac:dyDescent="0.35">
      <c r="L6148" t="s">
        <v>27</v>
      </c>
      <c r="M6148" t="s">
        <v>7747</v>
      </c>
      <c r="N6148">
        <v>6</v>
      </c>
      <c r="P6148">
        <v>1</v>
      </c>
    </row>
    <row r="6149" spans="12:16" x14ac:dyDescent="0.35">
      <c r="L6149" t="s">
        <v>27</v>
      </c>
      <c r="M6149" t="s">
        <v>7747</v>
      </c>
      <c r="N6149">
        <v>6</v>
      </c>
      <c r="P6149">
        <v>1</v>
      </c>
    </row>
    <row r="6150" spans="12:16" x14ac:dyDescent="0.35">
      <c r="L6150" t="s">
        <v>27</v>
      </c>
      <c r="M6150" t="s">
        <v>7747</v>
      </c>
      <c r="N6150">
        <v>6</v>
      </c>
      <c r="P6150">
        <v>1</v>
      </c>
    </row>
    <row r="6151" spans="12:16" x14ac:dyDescent="0.35">
      <c r="L6151" t="s">
        <v>27</v>
      </c>
      <c r="M6151" t="s">
        <v>7747</v>
      </c>
      <c r="N6151">
        <v>6</v>
      </c>
      <c r="P6151">
        <v>1</v>
      </c>
    </row>
    <row r="6152" spans="12:16" x14ac:dyDescent="0.35">
      <c r="L6152" t="s">
        <v>27</v>
      </c>
      <c r="M6152" t="s">
        <v>7747</v>
      </c>
      <c r="N6152">
        <v>6</v>
      </c>
      <c r="P6152">
        <v>1</v>
      </c>
    </row>
    <row r="6153" spans="12:16" x14ac:dyDescent="0.35">
      <c r="L6153" t="s">
        <v>27</v>
      </c>
      <c r="M6153" t="s">
        <v>7747</v>
      </c>
      <c r="N6153">
        <v>6</v>
      </c>
      <c r="P6153">
        <v>1</v>
      </c>
    </row>
    <row r="6154" spans="12:16" x14ac:dyDescent="0.35">
      <c r="L6154" t="s">
        <v>27</v>
      </c>
      <c r="M6154" t="s">
        <v>7747</v>
      </c>
      <c r="N6154">
        <v>6</v>
      </c>
      <c r="P6154">
        <v>1</v>
      </c>
    </row>
    <row r="6155" spans="12:16" x14ac:dyDescent="0.35">
      <c r="L6155" t="s">
        <v>27</v>
      </c>
      <c r="M6155" t="s">
        <v>7747</v>
      </c>
      <c r="N6155">
        <v>6</v>
      </c>
      <c r="P6155">
        <v>1</v>
      </c>
    </row>
    <row r="6156" spans="12:16" x14ac:dyDescent="0.35">
      <c r="L6156" t="s">
        <v>27</v>
      </c>
      <c r="M6156" t="s">
        <v>7747</v>
      </c>
      <c r="N6156">
        <v>6</v>
      </c>
      <c r="P6156">
        <v>1</v>
      </c>
    </row>
    <row r="6157" spans="12:16" x14ac:dyDescent="0.35">
      <c r="L6157" t="s">
        <v>27</v>
      </c>
      <c r="M6157" t="s">
        <v>7747</v>
      </c>
      <c r="N6157">
        <v>6</v>
      </c>
      <c r="P6157">
        <v>1</v>
      </c>
    </row>
    <row r="6158" spans="12:16" x14ac:dyDescent="0.35">
      <c r="L6158" t="s">
        <v>27</v>
      </c>
      <c r="M6158" t="s">
        <v>7747</v>
      </c>
      <c r="N6158">
        <v>6</v>
      </c>
      <c r="P6158">
        <v>1</v>
      </c>
    </row>
    <row r="6159" spans="12:16" x14ac:dyDescent="0.35">
      <c r="L6159" t="s">
        <v>27</v>
      </c>
      <c r="M6159" t="s">
        <v>7747</v>
      </c>
      <c r="N6159">
        <v>6</v>
      </c>
      <c r="P6159">
        <v>1</v>
      </c>
    </row>
    <row r="6160" spans="12:16" x14ac:dyDescent="0.35">
      <c r="L6160" t="s">
        <v>27</v>
      </c>
      <c r="M6160" t="s">
        <v>7747</v>
      </c>
      <c r="N6160">
        <v>6</v>
      </c>
      <c r="P6160">
        <v>1</v>
      </c>
    </row>
    <row r="6161" spans="12:16" x14ac:dyDescent="0.35">
      <c r="L6161" t="s">
        <v>27</v>
      </c>
      <c r="M6161" t="s">
        <v>7747</v>
      </c>
      <c r="N6161">
        <v>6</v>
      </c>
      <c r="P6161">
        <v>1</v>
      </c>
    </row>
    <row r="6162" spans="12:16" x14ac:dyDescent="0.35">
      <c r="L6162" t="s">
        <v>27</v>
      </c>
      <c r="M6162" t="s">
        <v>7747</v>
      </c>
      <c r="N6162">
        <v>6</v>
      </c>
      <c r="P6162">
        <v>1</v>
      </c>
    </row>
    <row r="6163" spans="12:16" x14ac:dyDescent="0.35">
      <c r="L6163" t="s">
        <v>27</v>
      </c>
      <c r="M6163" t="s">
        <v>7747</v>
      </c>
      <c r="N6163">
        <v>6</v>
      </c>
      <c r="P6163">
        <v>1</v>
      </c>
    </row>
    <row r="6164" spans="12:16" x14ac:dyDescent="0.35">
      <c r="L6164" t="s">
        <v>27</v>
      </c>
      <c r="M6164" t="s">
        <v>7747</v>
      </c>
      <c r="N6164">
        <v>6</v>
      </c>
      <c r="P6164">
        <v>1</v>
      </c>
    </row>
    <row r="6165" spans="12:16" x14ac:dyDescent="0.35">
      <c r="L6165" t="s">
        <v>27</v>
      </c>
      <c r="M6165" t="s">
        <v>7747</v>
      </c>
      <c r="N6165">
        <v>6</v>
      </c>
      <c r="P6165">
        <v>1</v>
      </c>
    </row>
    <row r="6166" spans="12:16" x14ac:dyDescent="0.35">
      <c r="L6166" t="s">
        <v>27</v>
      </c>
      <c r="M6166" t="s">
        <v>7747</v>
      </c>
      <c r="N6166">
        <v>6</v>
      </c>
      <c r="P6166">
        <v>1</v>
      </c>
    </row>
    <row r="6167" spans="12:16" x14ac:dyDescent="0.35">
      <c r="L6167" t="s">
        <v>27</v>
      </c>
      <c r="M6167" t="s">
        <v>7747</v>
      </c>
      <c r="N6167">
        <v>6</v>
      </c>
      <c r="P6167">
        <v>1</v>
      </c>
    </row>
    <row r="6168" spans="12:16" x14ac:dyDescent="0.35">
      <c r="L6168" t="s">
        <v>27</v>
      </c>
      <c r="M6168" t="s">
        <v>7747</v>
      </c>
      <c r="N6168">
        <v>6</v>
      </c>
      <c r="P6168">
        <v>1</v>
      </c>
    </row>
    <row r="6169" spans="12:16" x14ac:dyDescent="0.35">
      <c r="L6169" t="s">
        <v>27</v>
      </c>
      <c r="M6169" t="s">
        <v>7747</v>
      </c>
      <c r="N6169">
        <v>6</v>
      </c>
      <c r="P6169">
        <v>1</v>
      </c>
    </row>
    <row r="6170" spans="12:16" x14ac:dyDescent="0.35">
      <c r="L6170" t="s">
        <v>27</v>
      </c>
      <c r="M6170" t="s">
        <v>7747</v>
      </c>
      <c r="N6170">
        <v>6</v>
      </c>
      <c r="P6170">
        <v>1</v>
      </c>
    </row>
    <row r="6171" spans="12:16" x14ac:dyDescent="0.35">
      <c r="L6171" t="s">
        <v>27</v>
      </c>
      <c r="M6171" t="s">
        <v>7747</v>
      </c>
      <c r="N6171">
        <v>6</v>
      </c>
      <c r="P6171">
        <v>1</v>
      </c>
    </row>
    <row r="6172" spans="12:16" x14ac:dyDescent="0.35">
      <c r="L6172" t="s">
        <v>27</v>
      </c>
      <c r="M6172" t="s">
        <v>7747</v>
      </c>
      <c r="N6172">
        <v>6</v>
      </c>
      <c r="P6172">
        <v>1</v>
      </c>
    </row>
    <row r="6173" spans="12:16" x14ac:dyDescent="0.35">
      <c r="L6173" t="s">
        <v>27</v>
      </c>
      <c r="M6173" t="s">
        <v>7747</v>
      </c>
      <c r="N6173">
        <v>6</v>
      </c>
      <c r="P6173">
        <v>1</v>
      </c>
    </row>
    <row r="6174" spans="12:16" x14ac:dyDescent="0.35">
      <c r="L6174" t="s">
        <v>27</v>
      </c>
      <c r="M6174" t="s">
        <v>7747</v>
      </c>
      <c r="N6174">
        <v>6</v>
      </c>
      <c r="P6174">
        <v>1</v>
      </c>
    </row>
    <row r="6175" spans="12:16" x14ac:dyDescent="0.35">
      <c r="L6175" t="s">
        <v>27</v>
      </c>
      <c r="M6175" t="s">
        <v>7747</v>
      </c>
      <c r="N6175">
        <v>6</v>
      </c>
      <c r="P6175">
        <v>1</v>
      </c>
    </row>
    <row r="6176" spans="12:16" x14ac:dyDescent="0.35">
      <c r="L6176" t="s">
        <v>27</v>
      </c>
      <c r="M6176" t="s">
        <v>7747</v>
      </c>
      <c r="N6176">
        <v>6</v>
      </c>
      <c r="P6176">
        <v>1</v>
      </c>
    </row>
    <row r="6177" spans="12:16" x14ac:dyDescent="0.35">
      <c r="L6177" t="s">
        <v>27</v>
      </c>
      <c r="M6177" t="s">
        <v>7747</v>
      </c>
      <c r="N6177">
        <v>6</v>
      </c>
      <c r="P6177">
        <v>1</v>
      </c>
    </row>
    <row r="6178" spans="12:16" x14ac:dyDescent="0.35">
      <c r="L6178" t="s">
        <v>27</v>
      </c>
      <c r="M6178" t="s">
        <v>7747</v>
      </c>
      <c r="N6178">
        <v>6</v>
      </c>
      <c r="P6178">
        <v>1</v>
      </c>
    </row>
    <row r="6179" spans="12:16" x14ac:dyDescent="0.35">
      <c r="L6179" t="s">
        <v>27</v>
      </c>
      <c r="M6179" t="s">
        <v>7747</v>
      </c>
      <c r="N6179">
        <v>6</v>
      </c>
      <c r="P6179">
        <v>1</v>
      </c>
    </row>
    <row r="6180" spans="12:16" x14ac:dyDescent="0.35">
      <c r="L6180" t="s">
        <v>27</v>
      </c>
      <c r="M6180" t="s">
        <v>7747</v>
      </c>
      <c r="N6180">
        <v>6</v>
      </c>
      <c r="P6180">
        <v>1</v>
      </c>
    </row>
    <row r="6181" spans="12:16" x14ac:dyDescent="0.35">
      <c r="L6181" t="s">
        <v>27</v>
      </c>
      <c r="M6181" t="s">
        <v>7747</v>
      </c>
      <c r="N6181">
        <v>6</v>
      </c>
      <c r="P6181">
        <v>1</v>
      </c>
    </row>
    <row r="6182" spans="12:16" x14ac:dyDescent="0.35">
      <c r="L6182" t="s">
        <v>27</v>
      </c>
      <c r="M6182" t="s">
        <v>7747</v>
      </c>
      <c r="N6182">
        <v>6</v>
      </c>
      <c r="P6182">
        <v>1</v>
      </c>
    </row>
    <row r="6183" spans="12:16" x14ac:dyDescent="0.35">
      <c r="L6183" t="s">
        <v>27</v>
      </c>
      <c r="M6183" t="s">
        <v>7747</v>
      </c>
      <c r="N6183">
        <v>6</v>
      </c>
      <c r="P6183">
        <v>1</v>
      </c>
    </row>
    <row r="6184" spans="12:16" x14ac:dyDescent="0.35">
      <c r="L6184" t="s">
        <v>27</v>
      </c>
      <c r="M6184" t="s">
        <v>7747</v>
      </c>
      <c r="N6184">
        <v>6</v>
      </c>
      <c r="P6184">
        <v>1</v>
      </c>
    </row>
    <row r="6185" spans="12:16" x14ac:dyDescent="0.35">
      <c r="L6185" t="s">
        <v>27</v>
      </c>
      <c r="M6185" t="s">
        <v>7747</v>
      </c>
      <c r="N6185">
        <v>6</v>
      </c>
      <c r="P6185">
        <v>1</v>
      </c>
    </row>
    <row r="6186" spans="12:16" x14ac:dyDescent="0.35">
      <c r="L6186" t="s">
        <v>27</v>
      </c>
      <c r="M6186" t="s">
        <v>7747</v>
      </c>
      <c r="N6186">
        <v>6</v>
      </c>
      <c r="P6186">
        <v>1</v>
      </c>
    </row>
    <row r="6187" spans="12:16" x14ac:dyDescent="0.35">
      <c r="L6187" t="s">
        <v>27</v>
      </c>
      <c r="M6187" t="s">
        <v>7747</v>
      </c>
      <c r="N6187">
        <v>6</v>
      </c>
      <c r="P6187">
        <v>1</v>
      </c>
    </row>
    <row r="6188" spans="12:16" x14ac:dyDescent="0.35">
      <c r="L6188" t="s">
        <v>27</v>
      </c>
      <c r="M6188" t="s">
        <v>7747</v>
      </c>
      <c r="N6188">
        <v>6</v>
      </c>
      <c r="P6188">
        <v>1</v>
      </c>
    </row>
    <row r="6189" spans="12:16" x14ac:dyDescent="0.35">
      <c r="L6189" t="s">
        <v>27</v>
      </c>
      <c r="M6189" t="s">
        <v>7747</v>
      </c>
      <c r="N6189">
        <v>6</v>
      </c>
      <c r="P6189">
        <v>1</v>
      </c>
    </row>
    <row r="6190" spans="12:16" x14ac:dyDescent="0.35">
      <c r="L6190" t="s">
        <v>27</v>
      </c>
      <c r="M6190" t="s">
        <v>7747</v>
      </c>
      <c r="N6190">
        <v>6</v>
      </c>
      <c r="P6190">
        <v>1</v>
      </c>
    </row>
    <row r="6191" spans="12:16" x14ac:dyDescent="0.35">
      <c r="L6191" t="s">
        <v>27</v>
      </c>
      <c r="M6191" t="s">
        <v>7747</v>
      </c>
      <c r="N6191">
        <v>6</v>
      </c>
      <c r="P6191">
        <v>1</v>
      </c>
    </row>
    <row r="6192" spans="12:16" x14ac:dyDescent="0.35">
      <c r="L6192" t="s">
        <v>27</v>
      </c>
      <c r="M6192" t="s">
        <v>7747</v>
      </c>
      <c r="N6192">
        <v>6</v>
      </c>
      <c r="P6192">
        <v>1</v>
      </c>
    </row>
    <row r="6193" spans="12:16" x14ac:dyDescent="0.35">
      <c r="L6193" t="s">
        <v>27</v>
      </c>
      <c r="M6193" t="s">
        <v>7747</v>
      </c>
      <c r="N6193">
        <v>6</v>
      </c>
      <c r="P6193">
        <v>1</v>
      </c>
    </row>
    <row r="6194" spans="12:16" x14ac:dyDescent="0.35">
      <c r="L6194" t="s">
        <v>27</v>
      </c>
      <c r="M6194" t="s">
        <v>7747</v>
      </c>
      <c r="N6194">
        <v>6</v>
      </c>
      <c r="P6194">
        <v>1</v>
      </c>
    </row>
    <row r="6195" spans="12:16" x14ac:dyDescent="0.35">
      <c r="L6195" t="s">
        <v>27</v>
      </c>
      <c r="M6195" t="s">
        <v>7747</v>
      </c>
      <c r="N6195">
        <v>6</v>
      </c>
      <c r="P6195">
        <v>1</v>
      </c>
    </row>
    <row r="6196" spans="12:16" x14ac:dyDescent="0.35">
      <c r="L6196" t="s">
        <v>27</v>
      </c>
      <c r="M6196" t="s">
        <v>7747</v>
      </c>
      <c r="N6196">
        <v>6</v>
      </c>
      <c r="P6196">
        <v>1</v>
      </c>
    </row>
    <row r="6197" spans="12:16" x14ac:dyDescent="0.35">
      <c r="L6197" t="s">
        <v>27</v>
      </c>
      <c r="M6197" t="s">
        <v>7747</v>
      </c>
      <c r="N6197">
        <v>6</v>
      </c>
      <c r="P6197">
        <v>1</v>
      </c>
    </row>
    <row r="6198" spans="12:16" x14ac:dyDescent="0.35">
      <c r="L6198" t="s">
        <v>27</v>
      </c>
      <c r="M6198" t="s">
        <v>7747</v>
      </c>
      <c r="N6198">
        <v>6</v>
      </c>
      <c r="P6198">
        <v>1</v>
      </c>
    </row>
    <row r="6199" spans="12:16" x14ac:dyDescent="0.35">
      <c r="L6199" t="s">
        <v>27</v>
      </c>
      <c r="M6199" t="s">
        <v>7747</v>
      </c>
      <c r="N6199">
        <v>6</v>
      </c>
      <c r="P6199">
        <v>1</v>
      </c>
    </row>
    <row r="6200" spans="12:16" x14ac:dyDescent="0.35">
      <c r="L6200" t="s">
        <v>27</v>
      </c>
      <c r="M6200" t="s">
        <v>7747</v>
      </c>
      <c r="N6200">
        <v>6</v>
      </c>
      <c r="P6200">
        <v>1</v>
      </c>
    </row>
    <row r="6201" spans="12:16" x14ac:dyDescent="0.35">
      <c r="L6201" t="s">
        <v>27</v>
      </c>
      <c r="M6201" t="s">
        <v>7747</v>
      </c>
      <c r="N6201">
        <v>6</v>
      </c>
      <c r="P6201">
        <v>1</v>
      </c>
    </row>
    <row r="6202" spans="12:16" x14ac:dyDescent="0.35">
      <c r="L6202" t="s">
        <v>27</v>
      </c>
      <c r="M6202" t="s">
        <v>7747</v>
      </c>
      <c r="N6202">
        <v>6</v>
      </c>
      <c r="P6202">
        <v>1</v>
      </c>
    </row>
    <row r="6203" spans="12:16" x14ac:dyDescent="0.35">
      <c r="L6203" t="s">
        <v>27</v>
      </c>
      <c r="M6203" t="s">
        <v>7747</v>
      </c>
      <c r="N6203">
        <v>6</v>
      </c>
      <c r="P6203">
        <v>1</v>
      </c>
    </row>
    <row r="6204" spans="12:16" x14ac:dyDescent="0.35">
      <c r="L6204" t="s">
        <v>27</v>
      </c>
      <c r="M6204" t="s">
        <v>7747</v>
      </c>
      <c r="N6204">
        <v>6</v>
      </c>
      <c r="P6204">
        <v>1</v>
      </c>
    </row>
    <row r="6205" spans="12:16" x14ac:dyDescent="0.35">
      <c r="L6205" t="s">
        <v>27</v>
      </c>
      <c r="M6205" t="s">
        <v>7747</v>
      </c>
      <c r="N6205">
        <v>6</v>
      </c>
      <c r="P6205">
        <v>1</v>
      </c>
    </row>
    <row r="6206" spans="12:16" x14ac:dyDescent="0.35">
      <c r="L6206" t="s">
        <v>27</v>
      </c>
      <c r="M6206" t="s">
        <v>7747</v>
      </c>
      <c r="N6206">
        <v>6</v>
      </c>
      <c r="P6206">
        <v>1</v>
      </c>
    </row>
    <row r="6207" spans="12:16" x14ac:dyDescent="0.35">
      <c r="L6207" t="s">
        <v>27</v>
      </c>
      <c r="M6207" t="s">
        <v>7747</v>
      </c>
      <c r="N6207">
        <v>6</v>
      </c>
      <c r="P6207">
        <v>1</v>
      </c>
    </row>
    <row r="6208" spans="12:16" x14ac:dyDescent="0.35">
      <c r="L6208" t="s">
        <v>27</v>
      </c>
      <c r="M6208" t="s">
        <v>7747</v>
      </c>
      <c r="N6208">
        <v>6</v>
      </c>
      <c r="P6208">
        <v>1</v>
      </c>
    </row>
    <row r="6209" spans="12:16" x14ac:dyDescent="0.35">
      <c r="L6209" t="s">
        <v>27</v>
      </c>
      <c r="M6209" t="s">
        <v>7747</v>
      </c>
      <c r="N6209">
        <v>6</v>
      </c>
      <c r="P6209">
        <v>1</v>
      </c>
    </row>
    <row r="6210" spans="12:16" x14ac:dyDescent="0.35">
      <c r="L6210" t="s">
        <v>27</v>
      </c>
      <c r="M6210" t="s">
        <v>7747</v>
      </c>
      <c r="N6210">
        <v>6</v>
      </c>
      <c r="P6210">
        <v>1</v>
      </c>
    </row>
    <row r="6211" spans="12:16" x14ac:dyDescent="0.35">
      <c r="L6211" t="s">
        <v>27</v>
      </c>
      <c r="M6211" t="s">
        <v>7747</v>
      </c>
      <c r="N6211">
        <v>6</v>
      </c>
      <c r="P6211">
        <v>1</v>
      </c>
    </row>
    <row r="6212" spans="12:16" x14ac:dyDescent="0.35">
      <c r="L6212" t="s">
        <v>27</v>
      </c>
      <c r="M6212" t="s">
        <v>7747</v>
      </c>
      <c r="N6212">
        <v>6</v>
      </c>
      <c r="P6212">
        <v>1</v>
      </c>
    </row>
    <row r="6213" spans="12:16" x14ac:dyDescent="0.35">
      <c r="L6213" t="s">
        <v>27</v>
      </c>
      <c r="M6213" t="s">
        <v>7747</v>
      </c>
      <c r="N6213">
        <v>6</v>
      </c>
      <c r="P6213">
        <v>1</v>
      </c>
    </row>
    <row r="6214" spans="12:16" x14ac:dyDescent="0.35">
      <c r="L6214" t="s">
        <v>27</v>
      </c>
      <c r="M6214" t="s">
        <v>7747</v>
      </c>
      <c r="N6214">
        <v>6</v>
      </c>
      <c r="P6214">
        <v>1</v>
      </c>
    </row>
    <row r="6215" spans="12:16" x14ac:dyDescent="0.35">
      <c r="L6215" t="s">
        <v>27</v>
      </c>
      <c r="M6215" t="s">
        <v>7747</v>
      </c>
      <c r="N6215">
        <v>6</v>
      </c>
      <c r="P6215">
        <v>1</v>
      </c>
    </row>
    <row r="6216" spans="12:16" x14ac:dyDescent="0.35">
      <c r="L6216" t="s">
        <v>27</v>
      </c>
      <c r="M6216" t="s">
        <v>7747</v>
      </c>
      <c r="N6216">
        <v>6</v>
      </c>
      <c r="P6216">
        <v>1</v>
      </c>
    </row>
    <row r="6217" spans="12:16" x14ac:dyDescent="0.35">
      <c r="L6217" t="s">
        <v>27</v>
      </c>
      <c r="M6217" t="s">
        <v>7747</v>
      </c>
      <c r="N6217">
        <v>6</v>
      </c>
      <c r="P6217">
        <v>1</v>
      </c>
    </row>
    <row r="6218" spans="12:16" x14ac:dyDescent="0.35">
      <c r="L6218" t="s">
        <v>27</v>
      </c>
      <c r="M6218" t="s">
        <v>7747</v>
      </c>
      <c r="N6218">
        <v>6</v>
      </c>
      <c r="P6218">
        <v>1</v>
      </c>
    </row>
    <row r="6219" spans="12:16" x14ac:dyDescent="0.35">
      <c r="L6219" t="s">
        <v>27</v>
      </c>
      <c r="M6219" t="s">
        <v>7747</v>
      </c>
      <c r="N6219">
        <v>6</v>
      </c>
      <c r="P6219">
        <v>1</v>
      </c>
    </row>
    <row r="6220" spans="12:16" x14ac:dyDescent="0.35">
      <c r="L6220" t="s">
        <v>27</v>
      </c>
      <c r="M6220" t="s">
        <v>7747</v>
      </c>
      <c r="N6220">
        <v>6</v>
      </c>
      <c r="P6220">
        <v>1</v>
      </c>
    </row>
    <row r="6221" spans="12:16" x14ac:dyDescent="0.35">
      <c r="L6221" t="s">
        <v>27</v>
      </c>
      <c r="M6221" t="s">
        <v>7747</v>
      </c>
      <c r="N6221">
        <v>6</v>
      </c>
      <c r="P6221">
        <v>1</v>
      </c>
    </row>
    <row r="6222" spans="12:16" x14ac:dyDescent="0.35">
      <c r="L6222" t="s">
        <v>27</v>
      </c>
      <c r="M6222" t="s">
        <v>7747</v>
      </c>
      <c r="N6222">
        <v>6</v>
      </c>
      <c r="P6222">
        <v>1</v>
      </c>
    </row>
    <row r="6223" spans="12:16" x14ac:dyDescent="0.35">
      <c r="L6223" t="s">
        <v>27</v>
      </c>
      <c r="M6223" t="s">
        <v>7747</v>
      </c>
      <c r="N6223">
        <v>6</v>
      </c>
      <c r="P6223">
        <v>1</v>
      </c>
    </row>
    <row r="6224" spans="12:16" x14ac:dyDescent="0.35">
      <c r="L6224" t="s">
        <v>27</v>
      </c>
      <c r="M6224" t="s">
        <v>7747</v>
      </c>
      <c r="N6224">
        <v>6</v>
      </c>
      <c r="P6224">
        <v>1</v>
      </c>
    </row>
    <row r="6225" spans="12:16" x14ac:dyDescent="0.35">
      <c r="L6225" t="s">
        <v>27</v>
      </c>
      <c r="M6225" t="s">
        <v>7747</v>
      </c>
      <c r="N6225">
        <v>6</v>
      </c>
      <c r="P6225">
        <v>1</v>
      </c>
    </row>
    <row r="6226" spans="12:16" x14ac:dyDescent="0.35">
      <c r="L6226" t="s">
        <v>27</v>
      </c>
      <c r="M6226" t="s">
        <v>7747</v>
      </c>
      <c r="N6226">
        <v>6</v>
      </c>
      <c r="P6226">
        <v>1</v>
      </c>
    </row>
    <row r="6227" spans="12:16" x14ac:dyDescent="0.35">
      <c r="L6227" t="s">
        <v>27</v>
      </c>
      <c r="M6227" t="s">
        <v>7747</v>
      </c>
      <c r="N6227">
        <v>6</v>
      </c>
      <c r="P6227">
        <v>1</v>
      </c>
    </row>
    <row r="6228" spans="12:16" x14ac:dyDescent="0.35">
      <c r="L6228" t="s">
        <v>27</v>
      </c>
      <c r="M6228" t="s">
        <v>7747</v>
      </c>
      <c r="N6228">
        <v>6</v>
      </c>
      <c r="P6228">
        <v>1</v>
      </c>
    </row>
    <row r="6229" spans="12:16" x14ac:dyDescent="0.35">
      <c r="L6229" t="s">
        <v>27</v>
      </c>
      <c r="M6229" t="s">
        <v>7747</v>
      </c>
      <c r="N6229">
        <v>6</v>
      </c>
      <c r="P6229">
        <v>1</v>
      </c>
    </row>
    <row r="6230" spans="12:16" x14ac:dyDescent="0.35">
      <c r="L6230" t="s">
        <v>27</v>
      </c>
      <c r="M6230" t="s">
        <v>7747</v>
      </c>
      <c r="N6230">
        <v>6</v>
      </c>
      <c r="P6230">
        <v>1</v>
      </c>
    </row>
    <row r="6231" spans="12:16" x14ac:dyDescent="0.35">
      <c r="L6231" t="s">
        <v>27</v>
      </c>
      <c r="M6231" t="s">
        <v>7747</v>
      </c>
      <c r="N6231">
        <v>6</v>
      </c>
      <c r="P6231">
        <v>1</v>
      </c>
    </row>
    <row r="6232" spans="12:16" x14ac:dyDescent="0.35">
      <c r="L6232" t="s">
        <v>27</v>
      </c>
      <c r="M6232" t="s">
        <v>7747</v>
      </c>
      <c r="N6232">
        <v>6</v>
      </c>
      <c r="P6232">
        <v>1</v>
      </c>
    </row>
    <row r="6233" spans="12:16" x14ac:dyDescent="0.35">
      <c r="L6233" t="s">
        <v>27</v>
      </c>
      <c r="M6233" t="s">
        <v>7747</v>
      </c>
      <c r="N6233">
        <v>6</v>
      </c>
      <c r="P6233">
        <v>1</v>
      </c>
    </row>
    <row r="6234" spans="12:16" x14ac:dyDescent="0.35">
      <c r="L6234" t="s">
        <v>27</v>
      </c>
      <c r="M6234" t="s">
        <v>7747</v>
      </c>
      <c r="N6234">
        <v>6</v>
      </c>
      <c r="P6234">
        <v>1</v>
      </c>
    </row>
    <row r="6235" spans="12:16" x14ac:dyDescent="0.35">
      <c r="L6235" t="s">
        <v>27</v>
      </c>
      <c r="M6235" t="s">
        <v>7747</v>
      </c>
      <c r="N6235">
        <v>6</v>
      </c>
      <c r="P6235">
        <v>1</v>
      </c>
    </row>
    <row r="6236" spans="12:16" x14ac:dyDescent="0.35">
      <c r="L6236" t="s">
        <v>27</v>
      </c>
      <c r="M6236" t="s">
        <v>7747</v>
      </c>
      <c r="N6236">
        <v>6</v>
      </c>
      <c r="P6236">
        <v>1</v>
      </c>
    </row>
    <row r="6237" spans="12:16" x14ac:dyDescent="0.35">
      <c r="L6237" t="s">
        <v>27</v>
      </c>
      <c r="M6237" t="s">
        <v>7747</v>
      </c>
      <c r="N6237">
        <v>6</v>
      </c>
      <c r="P6237">
        <v>1</v>
      </c>
    </row>
    <row r="6238" spans="12:16" x14ac:dyDescent="0.35">
      <c r="L6238" t="s">
        <v>27</v>
      </c>
      <c r="M6238" t="s">
        <v>7747</v>
      </c>
      <c r="N6238">
        <v>6</v>
      </c>
      <c r="P6238">
        <v>1</v>
      </c>
    </row>
    <row r="6239" spans="12:16" x14ac:dyDescent="0.35">
      <c r="L6239" t="s">
        <v>27</v>
      </c>
      <c r="M6239" t="s">
        <v>7747</v>
      </c>
      <c r="N6239">
        <v>6</v>
      </c>
      <c r="P6239">
        <v>1</v>
      </c>
    </row>
    <row r="6240" spans="12:16" x14ac:dyDescent="0.35">
      <c r="L6240" t="s">
        <v>27</v>
      </c>
      <c r="M6240" t="s">
        <v>7747</v>
      </c>
      <c r="N6240">
        <v>6</v>
      </c>
      <c r="P6240">
        <v>1</v>
      </c>
    </row>
    <row r="6241" spans="12:16" x14ac:dyDescent="0.35">
      <c r="L6241" t="s">
        <v>27</v>
      </c>
      <c r="M6241" t="s">
        <v>7747</v>
      </c>
      <c r="N6241">
        <v>6</v>
      </c>
      <c r="P6241">
        <v>1</v>
      </c>
    </row>
    <row r="6242" spans="12:16" x14ac:dyDescent="0.35">
      <c r="L6242" t="s">
        <v>27</v>
      </c>
      <c r="M6242" t="s">
        <v>7747</v>
      </c>
      <c r="N6242">
        <v>6</v>
      </c>
      <c r="P6242">
        <v>1</v>
      </c>
    </row>
    <row r="6243" spans="12:16" x14ac:dyDescent="0.35">
      <c r="L6243" t="s">
        <v>27</v>
      </c>
      <c r="M6243" t="s">
        <v>7747</v>
      </c>
      <c r="N6243">
        <v>6</v>
      </c>
      <c r="P6243">
        <v>1</v>
      </c>
    </row>
    <row r="6244" spans="12:16" x14ac:dyDescent="0.35">
      <c r="L6244" t="s">
        <v>27</v>
      </c>
      <c r="M6244" t="s">
        <v>7747</v>
      </c>
      <c r="N6244">
        <v>6</v>
      </c>
      <c r="P6244">
        <v>1</v>
      </c>
    </row>
    <row r="6245" spans="12:16" x14ac:dyDescent="0.35">
      <c r="L6245" t="s">
        <v>27</v>
      </c>
      <c r="M6245" t="s">
        <v>7747</v>
      </c>
      <c r="N6245">
        <v>6</v>
      </c>
      <c r="P6245">
        <v>1</v>
      </c>
    </row>
    <row r="6246" spans="12:16" x14ac:dyDescent="0.35">
      <c r="L6246" t="s">
        <v>27</v>
      </c>
      <c r="M6246" t="s">
        <v>7747</v>
      </c>
      <c r="N6246">
        <v>6</v>
      </c>
      <c r="P6246">
        <v>1</v>
      </c>
    </row>
    <row r="6247" spans="12:16" x14ac:dyDescent="0.35">
      <c r="L6247" t="s">
        <v>27</v>
      </c>
      <c r="M6247" t="s">
        <v>7747</v>
      </c>
      <c r="N6247">
        <v>6</v>
      </c>
      <c r="P6247">
        <v>1</v>
      </c>
    </row>
    <row r="6248" spans="12:16" x14ac:dyDescent="0.35">
      <c r="L6248" t="s">
        <v>27</v>
      </c>
      <c r="M6248" t="s">
        <v>7747</v>
      </c>
      <c r="N6248">
        <v>6</v>
      </c>
      <c r="P6248">
        <v>1</v>
      </c>
    </row>
    <row r="6249" spans="12:16" x14ac:dyDescent="0.35">
      <c r="L6249" t="s">
        <v>27</v>
      </c>
      <c r="M6249" t="s">
        <v>7747</v>
      </c>
      <c r="N6249">
        <v>6</v>
      </c>
      <c r="P6249">
        <v>1</v>
      </c>
    </row>
    <row r="6250" spans="12:16" x14ac:dyDescent="0.35">
      <c r="L6250" t="s">
        <v>27</v>
      </c>
      <c r="M6250" t="s">
        <v>7747</v>
      </c>
      <c r="N6250">
        <v>6</v>
      </c>
      <c r="P6250">
        <v>1</v>
      </c>
    </row>
    <row r="6251" spans="12:16" x14ac:dyDescent="0.35">
      <c r="L6251" t="s">
        <v>27</v>
      </c>
      <c r="M6251" t="s">
        <v>7747</v>
      </c>
      <c r="N6251">
        <v>6</v>
      </c>
      <c r="P6251">
        <v>1</v>
      </c>
    </row>
    <row r="6252" spans="12:16" x14ac:dyDescent="0.35">
      <c r="L6252" t="s">
        <v>27</v>
      </c>
      <c r="M6252" t="s">
        <v>7747</v>
      </c>
      <c r="N6252">
        <v>6</v>
      </c>
      <c r="P6252">
        <v>1</v>
      </c>
    </row>
    <row r="6253" spans="12:16" x14ac:dyDescent="0.35">
      <c r="L6253" t="s">
        <v>27</v>
      </c>
      <c r="M6253" t="s">
        <v>7747</v>
      </c>
      <c r="N6253">
        <v>6</v>
      </c>
      <c r="P6253">
        <v>1</v>
      </c>
    </row>
    <row r="6254" spans="12:16" x14ac:dyDescent="0.35">
      <c r="L6254" t="s">
        <v>27</v>
      </c>
      <c r="M6254" t="s">
        <v>7747</v>
      </c>
      <c r="N6254">
        <v>6</v>
      </c>
      <c r="P6254">
        <v>1</v>
      </c>
    </row>
    <row r="6255" spans="12:16" x14ac:dyDescent="0.35">
      <c r="L6255" t="s">
        <v>27</v>
      </c>
      <c r="M6255" t="s">
        <v>7747</v>
      </c>
      <c r="N6255">
        <v>6</v>
      </c>
      <c r="P6255">
        <v>1</v>
      </c>
    </row>
    <row r="6256" spans="12:16" x14ac:dyDescent="0.35">
      <c r="L6256" t="s">
        <v>27</v>
      </c>
      <c r="M6256" t="s">
        <v>7747</v>
      </c>
      <c r="N6256">
        <v>6</v>
      </c>
      <c r="P6256">
        <v>1</v>
      </c>
    </row>
    <row r="6257" spans="12:16" x14ac:dyDescent="0.35">
      <c r="L6257" t="s">
        <v>27</v>
      </c>
      <c r="M6257" t="s">
        <v>7747</v>
      </c>
      <c r="N6257">
        <v>6</v>
      </c>
      <c r="P6257">
        <v>1</v>
      </c>
    </row>
    <row r="6258" spans="12:16" x14ac:dyDescent="0.35">
      <c r="L6258" t="s">
        <v>27</v>
      </c>
      <c r="M6258" t="s">
        <v>7747</v>
      </c>
      <c r="N6258">
        <v>6</v>
      </c>
      <c r="P6258">
        <v>1</v>
      </c>
    </row>
    <row r="6259" spans="12:16" x14ac:dyDescent="0.35">
      <c r="L6259" t="s">
        <v>27</v>
      </c>
      <c r="M6259" t="s">
        <v>7747</v>
      </c>
      <c r="N6259">
        <v>6</v>
      </c>
      <c r="P6259">
        <v>1</v>
      </c>
    </row>
    <row r="6260" spans="12:16" x14ac:dyDescent="0.35">
      <c r="L6260" t="s">
        <v>27</v>
      </c>
      <c r="M6260" t="s">
        <v>7747</v>
      </c>
      <c r="N6260">
        <v>6</v>
      </c>
      <c r="P6260">
        <v>1</v>
      </c>
    </row>
    <row r="6261" spans="12:16" x14ac:dyDescent="0.35">
      <c r="L6261" t="s">
        <v>27</v>
      </c>
      <c r="M6261" t="s">
        <v>7747</v>
      </c>
      <c r="N6261">
        <v>6</v>
      </c>
      <c r="P6261">
        <v>1</v>
      </c>
    </row>
    <row r="6262" spans="12:16" x14ac:dyDescent="0.35">
      <c r="L6262" t="s">
        <v>27</v>
      </c>
      <c r="M6262" t="s">
        <v>7747</v>
      </c>
      <c r="N6262">
        <v>6</v>
      </c>
      <c r="P6262">
        <v>1</v>
      </c>
    </row>
    <row r="6263" spans="12:16" x14ac:dyDescent="0.35">
      <c r="L6263" t="s">
        <v>27</v>
      </c>
      <c r="M6263" t="s">
        <v>7747</v>
      </c>
      <c r="N6263">
        <v>6</v>
      </c>
      <c r="P6263">
        <v>1</v>
      </c>
    </row>
    <row r="6264" spans="12:16" x14ac:dyDescent="0.35">
      <c r="L6264" t="s">
        <v>27</v>
      </c>
      <c r="M6264" t="s">
        <v>7747</v>
      </c>
      <c r="N6264">
        <v>6</v>
      </c>
      <c r="P6264">
        <v>1</v>
      </c>
    </row>
    <row r="6265" spans="12:16" x14ac:dyDescent="0.35">
      <c r="L6265" t="s">
        <v>27</v>
      </c>
      <c r="M6265" t="s">
        <v>7747</v>
      </c>
      <c r="N6265">
        <v>6</v>
      </c>
      <c r="P6265">
        <v>1</v>
      </c>
    </row>
    <row r="6266" spans="12:16" x14ac:dyDescent="0.35">
      <c r="L6266" t="s">
        <v>27</v>
      </c>
      <c r="M6266" t="s">
        <v>7747</v>
      </c>
      <c r="N6266">
        <v>6</v>
      </c>
      <c r="P6266">
        <v>1</v>
      </c>
    </row>
    <row r="6267" spans="12:16" x14ac:dyDescent="0.35">
      <c r="L6267" t="s">
        <v>27</v>
      </c>
      <c r="M6267" t="s">
        <v>7747</v>
      </c>
      <c r="N6267">
        <v>6</v>
      </c>
      <c r="P6267">
        <v>1</v>
      </c>
    </row>
    <row r="6268" spans="12:16" x14ac:dyDescent="0.35">
      <c r="L6268" t="s">
        <v>27</v>
      </c>
      <c r="M6268" t="s">
        <v>7747</v>
      </c>
      <c r="N6268">
        <v>6</v>
      </c>
      <c r="P6268">
        <v>1</v>
      </c>
    </row>
    <row r="6269" spans="12:16" x14ac:dyDescent="0.35">
      <c r="L6269" t="s">
        <v>27</v>
      </c>
      <c r="M6269" t="s">
        <v>7747</v>
      </c>
      <c r="N6269">
        <v>6</v>
      </c>
      <c r="P6269">
        <v>1</v>
      </c>
    </row>
    <row r="6270" spans="12:16" x14ac:dyDescent="0.35">
      <c r="L6270" t="s">
        <v>27</v>
      </c>
      <c r="M6270" t="s">
        <v>7747</v>
      </c>
      <c r="N6270">
        <v>6</v>
      </c>
      <c r="P6270">
        <v>1</v>
      </c>
    </row>
    <row r="6271" spans="12:16" x14ac:dyDescent="0.35">
      <c r="L6271" t="s">
        <v>27</v>
      </c>
      <c r="M6271" t="s">
        <v>7747</v>
      </c>
      <c r="N6271">
        <v>6</v>
      </c>
      <c r="P6271">
        <v>1</v>
      </c>
    </row>
    <row r="6272" spans="12:16" x14ac:dyDescent="0.35">
      <c r="L6272" t="s">
        <v>27</v>
      </c>
      <c r="M6272" t="s">
        <v>7747</v>
      </c>
      <c r="N6272">
        <v>6</v>
      </c>
      <c r="P6272">
        <v>1</v>
      </c>
    </row>
    <row r="6273" spans="12:16" x14ac:dyDescent="0.35">
      <c r="L6273" t="s">
        <v>27</v>
      </c>
      <c r="M6273" t="s">
        <v>7747</v>
      </c>
      <c r="N6273">
        <v>6</v>
      </c>
      <c r="P6273">
        <v>1</v>
      </c>
    </row>
    <row r="6274" spans="12:16" x14ac:dyDescent="0.35">
      <c r="L6274" t="s">
        <v>27</v>
      </c>
      <c r="M6274" t="s">
        <v>7747</v>
      </c>
      <c r="N6274">
        <v>6</v>
      </c>
      <c r="P6274">
        <v>1</v>
      </c>
    </row>
    <row r="6275" spans="12:16" x14ac:dyDescent="0.35">
      <c r="L6275" t="s">
        <v>27</v>
      </c>
      <c r="M6275" t="s">
        <v>7747</v>
      </c>
      <c r="N6275">
        <v>6</v>
      </c>
      <c r="P6275">
        <v>1</v>
      </c>
    </row>
    <row r="6276" spans="12:16" x14ac:dyDescent="0.35">
      <c r="L6276" t="s">
        <v>27</v>
      </c>
      <c r="M6276" t="s">
        <v>7747</v>
      </c>
      <c r="N6276">
        <v>6</v>
      </c>
      <c r="P6276">
        <v>1</v>
      </c>
    </row>
    <row r="6277" spans="12:16" x14ac:dyDescent="0.35">
      <c r="L6277" t="s">
        <v>27</v>
      </c>
      <c r="M6277" t="s">
        <v>7747</v>
      </c>
      <c r="N6277">
        <v>6</v>
      </c>
      <c r="P6277">
        <v>1</v>
      </c>
    </row>
    <row r="6278" spans="12:16" x14ac:dyDescent="0.35">
      <c r="L6278" t="s">
        <v>27</v>
      </c>
      <c r="M6278" t="s">
        <v>7747</v>
      </c>
      <c r="N6278">
        <v>6</v>
      </c>
      <c r="P6278">
        <v>1</v>
      </c>
    </row>
    <row r="6279" spans="12:16" x14ac:dyDescent="0.35">
      <c r="L6279" t="s">
        <v>27</v>
      </c>
      <c r="M6279" t="s">
        <v>7747</v>
      </c>
      <c r="N6279">
        <v>6</v>
      </c>
      <c r="P6279">
        <v>1</v>
      </c>
    </row>
    <row r="6280" spans="12:16" x14ac:dyDescent="0.35">
      <c r="L6280" t="s">
        <v>27</v>
      </c>
      <c r="M6280" t="s">
        <v>7747</v>
      </c>
      <c r="N6280">
        <v>6</v>
      </c>
      <c r="P6280">
        <v>1</v>
      </c>
    </row>
    <row r="6281" spans="12:16" x14ac:dyDescent="0.35">
      <c r="L6281" t="s">
        <v>27</v>
      </c>
      <c r="M6281" t="s">
        <v>7747</v>
      </c>
      <c r="N6281">
        <v>6</v>
      </c>
      <c r="P6281">
        <v>1</v>
      </c>
    </row>
    <row r="6282" spans="12:16" x14ac:dyDescent="0.35">
      <c r="L6282" t="s">
        <v>27</v>
      </c>
      <c r="M6282" t="s">
        <v>7747</v>
      </c>
      <c r="N6282">
        <v>6</v>
      </c>
      <c r="P6282">
        <v>1</v>
      </c>
    </row>
    <row r="6283" spans="12:16" x14ac:dyDescent="0.35">
      <c r="L6283" t="s">
        <v>27</v>
      </c>
      <c r="M6283" t="s">
        <v>7747</v>
      </c>
      <c r="N6283">
        <v>6</v>
      </c>
      <c r="P6283">
        <v>1</v>
      </c>
    </row>
    <row r="6284" spans="12:16" x14ac:dyDescent="0.35">
      <c r="L6284" t="s">
        <v>27</v>
      </c>
      <c r="M6284" t="s">
        <v>7747</v>
      </c>
      <c r="N6284">
        <v>6</v>
      </c>
      <c r="P6284">
        <v>1</v>
      </c>
    </row>
    <row r="6285" spans="12:16" x14ac:dyDescent="0.35">
      <c r="L6285" t="s">
        <v>27</v>
      </c>
      <c r="M6285" t="s">
        <v>7747</v>
      </c>
      <c r="N6285">
        <v>6</v>
      </c>
      <c r="P6285">
        <v>1</v>
      </c>
    </row>
    <row r="6286" spans="12:16" x14ac:dyDescent="0.35">
      <c r="L6286" t="s">
        <v>27</v>
      </c>
      <c r="M6286" t="s">
        <v>7747</v>
      </c>
      <c r="N6286">
        <v>6</v>
      </c>
      <c r="P6286">
        <v>1</v>
      </c>
    </row>
    <row r="6287" spans="12:16" x14ac:dyDescent="0.35">
      <c r="L6287" t="s">
        <v>27</v>
      </c>
      <c r="M6287" t="s">
        <v>7747</v>
      </c>
      <c r="N6287">
        <v>6</v>
      </c>
      <c r="P6287">
        <v>1</v>
      </c>
    </row>
    <row r="6288" spans="12:16" x14ac:dyDescent="0.35">
      <c r="L6288" t="s">
        <v>27</v>
      </c>
      <c r="M6288" t="s">
        <v>7747</v>
      </c>
      <c r="N6288">
        <v>6</v>
      </c>
      <c r="P6288">
        <v>1</v>
      </c>
    </row>
    <row r="6289" spans="12:16" x14ac:dyDescent="0.35">
      <c r="L6289" t="s">
        <v>27</v>
      </c>
      <c r="M6289" t="s">
        <v>7747</v>
      </c>
      <c r="N6289">
        <v>6</v>
      </c>
      <c r="P6289">
        <v>1</v>
      </c>
    </row>
    <row r="6290" spans="12:16" x14ac:dyDescent="0.35">
      <c r="L6290" t="s">
        <v>27</v>
      </c>
      <c r="M6290" t="s">
        <v>7747</v>
      </c>
      <c r="N6290">
        <v>6</v>
      </c>
      <c r="P6290">
        <v>1</v>
      </c>
    </row>
    <row r="6291" spans="12:16" x14ac:dyDescent="0.35">
      <c r="L6291" t="s">
        <v>27</v>
      </c>
      <c r="M6291" t="s">
        <v>7747</v>
      </c>
      <c r="N6291">
        <v>6</v>
      </c>
      <c r="P6291">
        <v>1</v>
      </c>
    </row>
    <row r="6292" spans="12:16" x14ac:dyDescent="0.35">
      <c r="L6292" t="s">
        <v>27</v>
      </c>
      <c r="M6292" t="s">
        <v>7747</v>
      </c>
      <c r="N6292">
        <v>6</v>
      </c>
      <c r="P6292">
        <v>1</v>
      </c>
    </row>
    <row r="6293" spans="12:16" x14ac:dyDescent="0.35">
      <c r="L6293" t="s">
        <v>27</v>
      </c>
      <c r="M6293" t="s">
        <v>7747</v>
      </c>
      <c r="N6293">
        <v>6</v>
      </c>
      <c r="P6293">
        <v>1</v>
      </c>
    </row>
    <row r="6294" spans="12:16" x14ac:dyDescent="0.35">
      <c r="L6294" t="s">
        <v>27</v>
      </c>
      <c r="M6294" t="s">
        <v>7747</v>
      </c>
      <c r="N6294">
        <v>6</v>
      </c>
      <c r="P6294">
        <v>1</v>
      </c>
    </row>
    <row r="6295" spans="12:16" x14ac:dyDescent="0.35">
      <c r="L6295" t="s">
        <v>27</v>
      </c>
      <c r="M6295" t="s">
        <v>7747</v>
      </c>
      <c r="N6295">
        <v>6</v>
      </c>
      <c r="P6295">
        <v>1</v>
      </c>
    </row>
    <row r="6296" spans="12:16" x14ac:dyDescent="0.35">
      <c r="L6296" t="s">
        <v>27</v>
      </c>
      <c r="M6296" t="s">
        <v>7747</v>
      </c>
      <c r="N6296">
        <v>6</v>
      </c>
      <c r="P6296">
        <v>1</v>
      </c>
    </row>
    <row r="6297" spans="12:16" x14ac:dyDescent="0.35">
      <c r="L6297" t="s">
        <v>27</v>
      </c>
      <c r="M6297" t="s">
        <v>7747</v>
      </c>
      <c r="N6297">
        <v>6</v>
      </c>
      <c r="P6297">
        <v>1</v>
      </c>
    </row>
    <row r="6298" spans="12:16" x14ac:dyDescent="0.35">
      <c r="L6298" t="s">
        <v>27</v>
      </c>
      <c r="M6298" t="s">
        <v>7747</v>
      </c>
      <c r="N6298">
        <v>6</v>
      </c>
      <c r="P6298">
        <v>1</v>
      </c>
    </row>
    <row r="6299" spans="12:16" x14ac:dyDescent="0.35">
      <c r="L6299" t="s">
        <v>27</v>
      </c>
      <c r="M6299" t="s">
        <v>7747</v>
      </c>
      <c r="N6299">
        <v>6</v>
      </c>
      <c r="P6299">
        <v>1</v>
      </c>
    </row>
    <row r="6300" spans="12:16" x14ac:dyDescent="0.35">
      <c r="L6300" t="s">
        <v>27</v>
      </c>
      <c r="M6300" t="s">
        <v>7747</v>
      </c>
      <c r="N6300">
        <v>6</v>
      </c>
      <c r="P6300">
        <v>1</v>
      </c>
    </row>
    <row r="6301" spans="12:16" x14ac:dyDescent="0.35">
      <c r="L6301" t="s">
        <v>26</v>
      </c>
      <c r="M6301" t="s">
        <v>7747</v>
      </c>
      <c r="N6301">
        <v>6</v>
      </c>
      <c r="P6301">
        <v>1</v>
      </c>
    </row>
    <row r="6302" spans="12:16" x14ac:dyDescent="0.35">
      <c r="L6302" t="s">
        <v>26</v>
      </c>
      <c r="M6302" t="s">
        <v>7747</v>
      </c>
      <c r="N6302">
        <v>6</v>
      </c>
      <c r="P6302">
        <v>1</v>
      </c>
    </row>
    <row r="6303" spans="12:16" x14ac:dyDescent="0.35">
      <c r="L6303" t="s">
        <v>26</v>
      </c>
      <c r="M6303" t="s">
        <v>7747</v>
      </c>
      <c r="N6303">
        <v>6</v>
      </c>
      <c r="P6303">
        <v>1</v>
      </c>
    </row>
    <row r="6304" spans="12:16" x14ac:dyDescent="0.35">
      <c r="L6304" t="s">
        <v>26</v>
      </c>
      <c r="M6304" t="s">
        <v>7747</v>
      </c>
      <c r="N6304">
        <v>6</v>
      </c>
      <c r="P6304">
        <v>1</v>
      </c>
    </row>
    <row r="6305" spans="12:16" x14ac:dyDescent="0.35">
      <c r="L6305" t="s">
        <v>26</v>
      </c>
      <c r="M6305" t="s">
        <v>7747</v>
      </c>
      <c r="N6305">
        <v>6</v>
      </c>
      <c r="P6305">
        <v>1</v>
      </c>
    </row>
    <row r="6306" spans="12:16" x14ac:dyDescent="0.35">
      <c r="L6306" t="s">
        <v>26</v>
      </c>
      <c r="M6306" t="s">
        <v>7747</v>
      </c>
      <c r="N6306">
        <v>6</v>
      </c>
      <c r="P6306">
        <v>1</v>
      </c>
    </row>
    <row r="6307" spans="12:16" x14ac:dyDescent="0.35">
      <c r="L6307" t="s">
        <v>26</v>
      </c>
      <c r="M6307" t="s">
        <v>7747</v>
      </c>
      <c r="N6307">
        <v>6</v>
      </c>
      <c r="P6307">
        <v>1</v>
      </c>
    </row>
    <row r="6308" spans="12:16" x14ac:dyDescent="0.35">
      <c r="L6308" t="s">
        <v>26</v>
      </c>
      <c r="M6308" t="s">
        <v>7747</v>
      </c>
      <c r="N6308">
        <v>6</v>
      </c>
      <c r="P6308">
        <v>1</v>
      </c>
    </row>
    <row r="6309" spans="12:16" x14ac:dyDescent="0.35">
      <c r="L6309" t="s">
        <v>26</v>
      </c>
      <c r="M6309" t="s">
        <v>7747</v>
      </c>
      <c r="N6309">
        <v>6</v>
      </c>
      <c r="P6309">
        <v>1</v>
      </c>
    </row>
    <row r="6310" spans="12:16" x14ac:dyDescent="0.35">
      <c r="L6310" t="s">
        <v>26</v>
      </c>
      <c r="M6310" t="s">
        <v>7747</v>
      </c>
      <c r="N6310">
        <v>6</v>
      </c>
      <c r="P6310">
        <v>1</v>
      </c>
    </row>
    <row r="6311" spans="12:16" x14ac:dyDescent="0.35">
      <c r="L6311" t="s">
        <v>26</v>
      </c>
      <c r="M6311" t="s">
        <v>7747</v>
      </c>
      <c r="N6311">
        <v>6</v>
      </c>
      <c r="P6311">
        <v>1</v>
      </c>
    </row>
    <row r="6312" spans="12:16" x14ac:dyDescent="0.35">
      <c r="L6312" t="s">
        <v>26</v>
      </c>
      <c r="M6312" t="s">
        <v>7747</v>
      </c>
      <c r="N6312">
        <v>6</v>
      </c>
      <c r="P6312">
        <v>1</v>
      </c>
    </row>
    <row r="6313" spans="12:16" x14ac:dyDescent="0.35">
      <c r="L6313" t="s">
        <v>26</v>
      </c>
      <c r="M6313" t="s">
        <v>7747</v>
      </c>
      <c r="N6313">
        <v>6</v>
      </c>
      <c r="P6313">
        <v>1</v>
      </c>
    </row>
    <row r="6314" spans="12:16" x14ac:dyDescent="0.35">
      <c r="L6314" t="s">
        <v>26</v>
      </c>
      <c r="M6314" t="s">
        <v>7747</v>
      </c>
      <c r="N6314">
        <v>6</v>
      </c>
      <c r="P6314">
        <v>1</v>
      </c>
    </row>
    <row r="6315" spans="12:16" x14ac:dyDescent="0.35">
      <c r="L6315" t="s">
        <v>26</v>
      </c>
      <c r="M6315" t="s">
        <v>7747</v>
      </c>
      <c r="N6315">
        <v>6</v>
      </c>
      <c r="P6315">
        <v>1</v>
      </c>
    </row>
    <row r="6316" spans="12:16" x14ac:dyDescent="0.35">
      <c r="L6316" t="s">
        <v>26</v>
      </c>
      <c r="M6316" t="s">
        <v>7747</v>
      </c>
      <c r="N6316">
        <v>6</v>
      </c>
      <c r="P6316">
        <v>1</v>
      </c>
    </row>
    <row r="6317" spans="12:16" x14ac:dyDescent="0.35">
      <c r="L6317" t="s">
        <v>26</v>
      </c>
      <c r="M6317" t="s">
        <v>7747</v>
      </c>
      <c r="N6317">
        <v>6</v>
      </c>
      <c r="P6317">
        <v>1</v>
      </c>
    </row>
    <row r="6318" spans="12:16" x14ac:dyDescent="0.35">
      <c r="L6318" t="s">
        <v>26</v>
      </c>
      <c r="M6318" t="s">
        <v>7747</v>
      </c>
      <c r="N6318">
        <v>6</v>
      </c>
      <c r="P6318">
        <v>1</v>
      </c>
    </row>
    <row r="6319" spans="12:16" x14ac:dyDescent="0.35">
      <c r="L6319" t="s">
        <v>26</v>
      </c>
      <c r="M6319" t="s">
        <v>7747</v>
      </c>
      <c r="N6319">
        <v>6</v>
      </c>
      <c r="P6319">
        <v>1</v>
      </c>
    </row>
    <row r="6320" spans="12:16" x14ac:dyDescent="0.35">
      <c r="L6320" t="s">
        <v>26</v>
      </c>
      <c r="M6320" t="s">
        <v>7747</v>
      </c>
      <c r="N6320">
        <v>6</v>
      </c>
      <c r="P6320">
        <v>1</v>
      </c>
    </row>
    <row r="6321" spans="12:16" x14ac:dyDescent="0.35">
      <c r="L6321" t="s">
        <v>26</v>
      </c>
      <c r="M6321" t="s">
        <v>7747</v>
      </c>
      <c r="N6321">
        <v>6</v>
      </c>
      <c r="P6321">
        <v>1</v>
      </c>
    </row>
    <row r="6322" spans="12:16" x14ac:dyDescent="0.35">
      <c r="L6322" t="s">
        <v>26</v>
      </c>
      <c r="M6322" t="s">
        <v>7747</v>
      </c>
      <c r="N6322">
        <v>6</v>
      </c>
      <c r="P6322">
        <v>1</v>
      </c>
    </row>
    <row r="6323" spans="12:16" x14ac:dyDescent="0.35">
      <c r="L6323" t="s">
        <v>26</v>
      </c>
      <c r="M6323" t="s">
        <v>7747</v>
      </c>
      <c r="N6323">
        <v>6</v>
      </c>
      <c r="P6323">
        <v>1</v>
      </c>
    </row>
    <row r="6324" spans="12:16" x14ac:dyDescent="0.35">
      <c r="L6324" t="s">
        <v>26</v>
      </c>
      <c r="M6324" t="s">
        <v>7747</v>
      </c>
      <c r="N6324">
        <v>6</v>
      </c>
      <c r="P6324">
        <v>1</v>
      </c>
    </row>
    <row r="6325" spans="12:16" x14ac:dyDescent="0.35">
      <c r="L6325" t="s">
        <v>26</v>
      </c>
      <c r="M6325" t="s">
        <v>7747</v>
      </c>
      <c r="N6325">
        <v>6</v>
      </c>
      <c r="P6325">
        <v>1</v>
      </c>
    </row>
    <row r="6326" spans="12:16" x14ac:dyDescent="0.35">
      <c r="L6326" t="s">
        <v>26</v>
      </c>
      <c r="M6326" t="s">
        <v>7747</v>
      </c>
      <c r="N6326">
        <v>6</v>
      </c>
      <c r="P6326">
        <v>1</v>
      </c>
    </row>
    <row r="6327" spans="12:16" x14ac:dyDescent="0.35">
      <c r="L6327" t="s">
        <v>26</v>
      </c>
      <c r="M6327" t="s">
        <v>7747</v>
      </c>
      <c r="N6327">
        <v>6</v>
      </c>
      <c r="P6327">
        <v>1</v>
      </c>
    </row>
    <row r="6328" spans="12:16" x14ac:dyDescent="0.35">
      <c r="L6328" t="s">
        <v>26</v>
      </c>
      <c r="M6328" t="s">
        <v>7747</v>
      </c>
      <c r="N6328">
        <v>6</v>
      </c>
      <c r="P6328">
        <v>1</v>
      </c>
    </row>
    <row r="6329" spans="12:16" x14ac:dyDescent="0.35">
      <c r="L6329" t="s">
        <v>26</v>
      </c>
      <c r="M6329" t="s">
        <v>7747</v>
      </c>
      <c r="N6329">
        <v>6</v>
      </c>
      <c r="P6329">
        <v>1</v>
      </c>
    </row>
    <row r="6330" spans="12:16" x14ac:dyDescent="0.35">
      <c r="L6330" t="s">
        <v>26</v>
      </c>
      <c r="M6330" t="s">
        <v>7747</v>
      </c>
      <c r="N6330">
        <v>6</v>
      </c>
      <c r="P6330">
        <v>1</v>
      </c>
    </row>
    <row r="6331" spans="12:16" x14ac:dyDescent="0.35">
      <c r="L6331" t="s">
        <v>26</v>
      </c>
      <c r="M6331" t="s">
        <v>7747</v>
      </c>
      <c r="N6331">
        <v>6</v>
      </c>
      <c r="P6331">
        <v>1</v>
      </c>
    </row>
    <row r="6332" spans="12:16" x14ac:dyDescent="0.35">
      <c r="L6332" t="s">
        <v>26</v>
      </c>
      <c r="M6332" t="s">
        <v>7747</v>
      </c>
      <c r="N6332">
        <v>6</v>
      </c>
      <c r="P6332">
        <v>1</v>
      </c>
    </row>
    <row r="6333" spans="12:16" x14ac:dyDescent="0.35">
      <c r="L6333" t="s">
        <v>26</v>
      </c>
      <c r="M6333" t="s">
        <v>7747</v>
      </c>
      <c r="N6333">
        <v>6</v>
      </c>
      <c r="P6333">
        <v>1</v>
      </c>
    </row>
    <row r="6334" spans="12:16" x14ac:dyDescent="0.35">
      <c r="L6334" t="s">
        <v>26</v>
      </c>
      <c r="M6334" t="s">
        <v>7747</v>
      </c>
      <c r="N6334">
        <v>6</v>
      </c>
      <c r="P6334">
        <v>1</v>
      </c>
    </row>
    <row r="6335" spans="12:16" x14ac:dyDescent="0.35">
      <c r="L6335" t="s">
        <v>26</v>
      </c>
      <c r="M6335" t="s">
        <v>7747</v>
      </c>
      <c r="N6335">
        <v>6</v>
      </c>
      <c r="P6335">
        <v>1</v>
      </c>
    </row>
    <row r="6336" spans="12:16" x14ac:dyDescent="0.35">
      <c r="L6336" t="s">
        <v>26</v>
      </c>
      <c r="M6336" t="s">
        <v>7747</v>
      </c>
      <c r="N6336">
        <v>6</v>
      </c>
      <c r="P6336">
        <v>1</v>
      </c>
    </row>
    <row r="6337" spans="12:16" x14ac:dyDescent="0.35">
      <c r="L6337" t="s">
        <v>26</v>
      </c>
      <c r="M6337" t="s">
        <v>7747</v>
      </c>
      <c r="N6337">
        <v>6</v>
      </c>
      <c r="P6337">
        <v>1</v>
      </c>
    </row>
    <row r="6338" spans="12:16" x14ac:dyDescent="0.35">
      <c r="L6338" t="s">
        <v>26</v>
      </c>
      <c r="M6338" t="s">
        <v>7747</v>
      </c>
      <c r="N6338">
        <v>6</v>
      </c>
      <c r="P6338">
        <v>1</v>
      </c>
    </row>
    <row r="6339" spans="12:16" x14ac:dyDescent="0.35">
      <c r="L6339" t="s">
        <v>26</v>
      </c>
      <c r="M6339" t="s">
        <v>7747</v>
      </c>
      <c r="N6339">
        <v>6</v>
      </c>
      <c r="P6339">
        <v>1</v>
      </c>
    </row>
    <row r="6340" spans="12:16" x14ac:dyDescent="0.35">
      <c r="L6340" t="s">
        <v>26</v>
      </c>
      <c r="M6340" t="s">
        <v>7747</v>
      </c>
      <c r="N6340">
        <v>6</v>
      </c>
      <c r="P6340">
        <v>1</v>
      </c>
    </row>
    <row r="6341" spans="12:16" x14ac:dyDescent="0.35">
      <c r="L6341" t="s">
        <v>26</v>
      </c>
      <c r="M6341" t="s">
        <v>7747</v>
      </c>
      <c r="N6341">
        <v>6</v>
      </c>
      <c r="P6341">
        <v>1</v>
      </c>
    </row>
    <row r="6342" spans="12:16" x14ac:dyDescent="0.35">
      <c r="L6342" t="s">
        <v>26</v>
      </c>
      <c r="M6342" t="s">
        <v>7747</v>
      </c>
      <c r="N6342">
        <v>6</v>
      </c>
      <c r="P6342">
        <v>1</v>
      </c>
    </row>
    <row r="6343" spans="12:16" x14ac:dyDescent="0.35">
      <c r="L6343" t="s">
        <v>26</v>
      </c>
      <c r="M6343" t="s">
        <v>7747</v>
      </c>
      <c r="N6343">
        <v>6</v>
      </c>
      <c r="P6343">
        <v>1</v>
      </c>
    </row>
    <row r="6344" spans="12:16" x14ac:dyDescent="0.35">
      <c r="L6344" t="s">
        <v>26</v>
      </c>
      <c r="M6344" t="s">
        <v>7747</v>
      </c>
      <c r="N6344">
        <v>6</v>
      </c>
      <c r="P6344">
        <v>1</v>
      </c>
    </row>
    <row r="6345" spans="12:16" x14ac:dyDescent="0.35">
      <c r="L6345" t="s">
        <v>26</v>
      </c>
      <c r="M6345" t="s">
        <v>7747</v>
      </c>
      <c r="N6345">
        <v>6</v>
      </c>
      <c r="P6345">
        <v>1</v>
      </c>
    </row>
    <row r="6346" spans="12:16" x14ac:dyDescent="0.35">
      <c r="L6346" t="s">
        <v>26</v>
      </c>
      <c r="M6346" t="s">
        <v>7747</v>
      </c>
      <c r="N6346">
        <v>6</v>
      </c>
      <c r="P6346">
        <v>1</v>
      </c>
    </row>
    <row r="6347" spans="12:16" x14ac:dyDescent="0.35">
      <c r="L6347" t="s">
        <v>26</v>
      </c>
      <c r="M6347" t="s">
        <v>7747</v>
      </c>
      <c r="N6347">
        <v>6</v>
      </c>
      <c r="P6347">
        <v>1</v>
      </c>
    </row>
    <row r="6348" spans="12:16" x14ac:dyDescent="0.35">
      <c r="L6348" t="s">
        <v>26</v>
      </c>
      <c r="M6348" t="s">
        <v>7747</v>
      </c>
      <c r="N6348">
        <v>6</v>
      </c>
      <c r="P6348">
        <v>1</v>
      </c>
    </row>
    <row r="6349" spans="12:16" x14ac:dyDescent="0.35">
      <c r="L6349" t="s">
        <v>26</v>
      </c>
      <c r="M6349" t="s">
        <v>7747</v>
      </c>
      <c r="N6349">
        <v>6</v>
      </c>
      <c r="P6349">
        <v>1</v>
      </c>
    </row>
    <row r="6350" spans="12:16" x14ac:dyDescent="0.35">
      <c r="L6350" t="s">
        <v>26</v>
      </c>
      <c r="M6350" t="s">
        <v>7747</v>
      </c>
      <c r="N6350">
        <v>6</v>
      </c>
      <c r="P6350">
        <v>1</v>
      </c>
    </row>
    <row r="6351" spans="12:16" x14ac:dyDescent="0.35">
      <c r="L6351" t="s">
        <v>26</v>
      </c>
      <c r="M6351" t="s">
        <v>7747</v>
      </c>
      <c r="N6351">
        <v>6</v>
      </c>
      <c r="P6351">
        <v>1</v>
      </c>
    </row>
    <row r="6352" spans="12:16" x14ac:dyDescent="0.35">
      <c r="L6352" t="s">
        <v>26</v>
      </c>
      <c r="M6352" t="s">
        <v>7747</v>
      </c>
      <c r="N6352">
        <v>6</v>
      </c>
      <c r="P6352">
        <v>1</v>
      </c>
    </row>
    <row r="6353" spans="12:16" x14ac:dyDescent="0.35">
      <c r="L6353" t="s">
        <v>26</v>
      </c>
      <c r="M6353" t="s">
        <v>7747</v>
      </c>
      <c r="N6353">
        <v>6</v>
      </c>
      <c r="P6353">
        <v>1</v>
      </c>
    </row>
    <row r="6354" spans="12:16" x14ac:dyDescent="0.35">
      <c r="L6354" t="s">
        <v>26</v>
      </c>
      <c r="M6354" t="s">
        <v>7747</v>
      </c>
      <c r="N6354">
        <v>6</v>
      </c>
      <c r="P6354">
        <v>1</v>
      </c>
    </row>
    <row r="6355" spans="12:16" x14ac:dyDescent="0.35">
      <c r="L6355" t="s">
        <v>26</v>
      </c>
      <c r="M6355" t="s">
        <v>7747</v>
      </c>
      <c r="N6355">
        <v>6</v>
      </c>
      <c r="P6355">
        <v>1</v>
      </c>
    </row>
    <row r="6356" spans="12:16" x14ac:dyDescent="0.35">
      <c r="L6356" t="s">
        <v>26</v>
      </c>
      <c r="M6356" t="s">
        <v>7747</v>
      </c>
      <c r="N6356">
        <v>6</v>
      </c>
      <c r="P6356">
        <v>1</v>
      </c>
    </row>
    <row r="6357" spans="12:16" x14ac:dyDescent="0.35">
      <c r="L6357" t="s">
        <v>26</v>
      </c>
      <c r="M6357" t="s">
        <v>7747</v>
      </c>
      <c r="N6357">
        <v>6</v>
      </c>
      <c r="P6357">
        <v>1</v>
      </c>
    </row>
    <row r="6358" spans="12:16" x14ac:dyDescent="0.35">
      <c r="L6358" t="s">
        <v>26</v>
      </c>
      <c r="M6358" t="s">
        <v>7747</v>
      </c>
      <c r="N6358">
        <v>6</v>
      </c>
      <c r="P6358">
        <v>1</v>
      </c>
    </row>
    <row r="6359" spans="12:16" x14ac:dyDescent="0.35">
      <c r="L6359" t="s">
        <v>26</v>
      </c>
      <c r="M6359" t="s">
        <v>7747</v>
      </c>
      <c r="N6359">
        <v>6</v>
      </c>
      <c r="P6359">
        <v>1</v>
      </c>
    </row>
    <row r="6360" spans="12:16" x14ac:dyDescent="0.35">
      <c r="L6360" t="s">
        <v>26</v>
      </c>
      <c r="M6360" t="s">
        <v>7747</v>
      </c>
      <c r="N6360">
        <v>6</v>
      </c>
      <c r="P6360">
        <v>1</v>
      </c>
    </row>
    <row r="6361" spans="12:16" x14ac:dyDescent="0.35">
      <c r="L6361" t="s">
        <v>26</v>
      </c>
      <c r="M6361" t="s">
        <v>7747</v>
      </c>
      <c r="N6361">
        <v>6</v>
      </c>
      <c r="P6361">
        <v>1</v>
      </c>
    </row>
    <row r="6362" spans="12:16" x14ac:dyDescent="0.35">
      <c r="L6362" t="s">
        <v>26</v>
      </c>
      <c r="M6362" t="s">
        <v>7747</v>
      </c>
      <c r="N6362">
        <v>6</v>
      </c>
      <c r="P6362">
        <v>1</v>
      </c>
    </row>
    <row r="6363" spans="12:16" x14ac:dyDescent="0.35">
      <c r="L6363" t="s">
        <v>26</v>
      </c>
      <c r="M6363" t="s">
        <v>7747</v>
      </c>
      <c r="N6363">
        <v>6</v>
      </c>
      <c r="P6363">
        <v>1</v>
      </c>
    </row>
    <row r="6364" spans="12:16" x14ac:dyDescent="0.35">
      <c r="L6364" t="s">
        <v>26</v>
      </c>
      <c r="M6364" t="s">
        <v>7747</v>
      </c>
      <c r="N6364">
        <v>6</v>
      </c>
      <c r="P6364">
        <v>1</v>
      </c>
    </row>
    <row r="6365" spans="12:16" x14ac:dyDescent="0.35">
      <c r="L6365" t="s">
        <v>26</v>
      </c>
      <c r="M6365" t="s">
        <v>7747</v>
      </c>
      <c r="N6365">
        <v>6</v>
      </c>
      <c r="P6365">
        <v>1</v>
      </c>
    </row>
    <row r="6366" spans="12:16" x14ac:dyDescent="0.35">
      <c r="L6366" t="s">
        <v>26</v>
      </c>
      <c r="M6366" t="s">
        <v>7747</v>
      </c>
      <c r="N6366">
        <v>6</v>
      </c>
      <c r="P6366">
        <v>1</v>
      </c>
    </row>
    <row r="6367" spans="12:16" x14ac:dyDescent="0.35">
      <c r="L6367" t="s">
        <v>26</v>
      </c>
      <c r="M6367" t="s">
        <v>7747</v>
      </c>
      <c r="N6367">
        <v>6</v>
      </c>
      <c r="P6367">
        <v>1</v>
      </c>
    </row>
    <row r="6368" spans="12:16" x14ac:dyDescent="0.35">
      <c r="L6368" t="s">
        <v>26</v>
      </c>
      <c r="M6368" t="s">
        <v>7747</v>
      </c>
      <c r="N6368">
        <v>6</v>
      </c>
      <c r="P6368">
        <v>1</v>
      </c>
    </row>
    <row r="6369" spans="12:16" x14ac:dyDescent="0.35">
      <c r="L6369" t="s">
        <v>26</v>
      </c>
      <c r="M6369" t="s">
        <v>7747</v>
      </c>
      <c r="N6369">
        <v>6</v>
      </c>
      <c r="P6369">
        <v>1</v>
      </c>
    </row>
    <row r="6370" spans="12:16" x14ac:dyDescent="0.35">
      <c r="L6370" t="s">
        <v>26</v>
      </c>
      <c r="M6370" t="s">
        <v>7747</v>
      </c>
      <c r="N6370">
        <v>6</v>
      </c>
      <c r="P6370">
        <v>1</v>
      </c>
    </row>
    <row r="6371" spans="12:16" x14ac:dyDescent="0.35">
      <c r="L6371" t="s">
        <v>26</v>
      </c>
      <c r="M6371" t="s">
        <v>7747</v>
      </c>
      <c r="N6371">
        <v>6</v>
      </c>
      <c r="P6371">
        <v>1</v>
      </c>
    </row>
    <row r="6372" spans="12:16" x14ac:dyDescent="0.35">
      <c r="L6372" t="s">
        <v>26</v>
      </c>
      <c r="M6372" t="s">
        <v>7747</v>
      </c>
      <c r="N6372">
        <v>6</v>
      </c>
      <c r="P6372">
        <v>1</v>
      </c>
    </row>
    <row r="6373" spans="12:16" x14ac:dyDescent="0.35">
      <c r="L6373" t="s">
        <v>26</v>
      </c>
      <c r="M6373" t="s">
        <v>7747</v>
      </c>
      <c r="N6373">
        <v>6</v>
      </c>
      <c r="P6373">
        <v>1</v>
      </c>
    </row>
    <row r="6374" spans="12:16" x14ac:dyDescent="0.35">
      <c r="L6374" t="s">
        <v>26</v>
      </c>
      <c r="M6374" t="s">
        <v>7747</v>
      </c>
      <c r="N6374">
        <v>6</v>
      </c>
      <c r="P6374">
        <v>1</v>
      </c>
    </row>
    <row r="6375" spans="12:16" x14ac:dyDescent="0.35">
      <c r="L6375" t="s">
        <v>26</v>
      </c>
      <c r="M6375" t="s">
        <v>7747</v>
      </c>
      <c r="N6375">
        <v>6</v>
      </c>
      <c r="P6375">
        <v>1</v>
      </c>
    </row>
    <row r="6376" spans="12:16" x14ac:dyDescent="0.35">
      <c r="L6376" t="s">
        <v>26</v>
      </c>
      <c r="M6376" t="s">
        <v>7747</v>
      </c>
      <c r="N6376">
        <v>6</v>
      </c>
      <c r="P6376">
        <v>1</v>
      </c>
    </row>
    <row r="6377" spans="12:16" x14ac:dyDescent="0.35">
      <c r="L6377" t="s">
        <v>26</v>
      </c>
      <c r="M6377" t="s">
        <v>7747</v>
      </c>
      <c r="N6377">
        <v>6</v>
      </c>
      <c r="P6377">
        <v>1</v>
      </c>
    </row>
    <row r="6378" spans="12:16" x14ac:dyDescent="0.35">
      <c r="L6378" t="s">
        <v>26</v>
      </c>
      <c r="M6378" t="s">
        <v>7747</v>
      </c>
      <c r="N6378">
        <v>6</v>
      </c>
      <c r="P6378">
        <v>1</v>
      </c>
    </row>
    <row r="6379" spans="12:16" x14ac:dyDescent="0.35">
      <c r="L6379" t="s">
        <v>26</v>
      </c>
      <c r="M6379" t="s">
        <v>7747</v>
      </c>
      <c r="N6379">
        <v>6</v>
      </c>
      <c r="P6379">
        <v>1</v>
      </c>
    </row>
    <row r="6380" spans="12:16" x14ac:dyDescent="0.35">
      <c r="L6380" t="s">
        <v>26</v>
      </c>
      <c r="M6380" t="s">
        <v>7747</v>
      </c>
      <c r="N6380">
        <v>6</v>
      </c>
      <c r="P6380">
        <v>1</v>
      </c>
    </row>
    <row r="6381" spans="12:16" x14ac:dyDescent="0.35">
      <c r="L6381" t="s">
        <v>26</v>
      </c>
      <c r="M6381" t="s">
        <v>7747</v>
      </c>
      <c r="N6381">
        <v>6</v>
      </c>
      <c r="P6381">
        <v>1</v>
      </c>
    </row>
    <row r="6382" spans="12:16" x14ac:dyDescent="0.35">
      <c r="L6382" t="s">
        <v>26</v>
      </c>
      <c r="M6382" t="s">
        <v>7747</v>
      </c>
      <c r="N6382">
        <v>6</v>
      </c>
      <c r="P6382">
        <v>1</v>
      </c>
    </row>
    <row r="6383" spans="12:16" x14ac:dyDescent="0.35">
      <c r="L6383" t="s">
        <v>26</v>
      </c>
      <c r="M6383" t="s">
        <v>7747</v>
      </c>
      <c r="N6383">
        <v>6</v>
      </c>
      <c r="P6383">
        <v>1</v>
      </c>
    </row>
    <row r="6384" spans="12:16" x14ac:dyDescent="0.35">
      <c r="L6384" t="s">
        <v>26</v>
      </c>
      <c r="M6384" t="s">
        <v>7747</v>
      </c>
      <c r="N6384">
        <v>6</v>
      </c>
      <c r="P6384">
        <v>1</v>
      </c>
    </row>
    <row r="6385" spans="12:16" x14ac:dyDescent="0.35">
      <c r="L6385" t="s">
        <v>26</v>
      </c>
      <c r="M6385" t="s">
        <v>7747</v>
      </c>
      <c r="N6385">
        <v>6</v>
      </c>
      <c r="P6385">
        <v>1</v>
      </c>
    </row>
    <row r="6386" spans="12:16" x14ac:dyDescent="0.35">
      <c r="L6386" t="s">
        <v>26</v>
      </c>
      <c r="M6386" t="s">
        <v>7747</v>
      </c>
      <c r="N6386">
        <v>6</v>
      </c>
      <c r="P6386">
        <v>1</v>
      </c>
    </row>
    <row r="6387" spans="12:16" x14ac:dyDescent="0.35">
      <c r="L6387" t="s">
        <v>26</v>
      </c>
      <c r="M6387" t="s">
        <v>7747</v>
      </c>
      <c r="N6387">
        <v>6</v>
      </c>
      <c r="P6387">
        <v>1</v>
      </c>
    </row>
    <row r="6388" spans="12:16" x14ac:dyDescent="0.35">
      <c r="L6388" t="s">
        <v>26</v>
      </c>
      <c r="M6388" t="s">
        <v>7747</v>
      </c>
      <c r="N6388">
        <v>6</v>
      </c>
      <c r="P6388">
        <v>1</v>
      </c>
    </row>
    <row r="6389" spans="12:16" x14ac:dyDescent="0.35">
      <c r="L6389" t="s">
        <v>26</v>
      </c>
      <c r="M6389" t="s">
        <v>7747</v>
      </c>
      <c r="N6389">
        <v>6</v>
      </c>
      <c r="P6389">
        <v>1</v>
      </c>
    </row>
    <row r="6390" spans="12:16" x14ac:dyDescent="0.35">
      <c r="L6390" t="s">
        <v>26</v>
      </c>
      <c r="M6390" t="s">
        <v>7747</v>
      </c>
      <c r="N6390">
        <v>6</v>
      </c>
      <c r="P6390">
        <v>1</v>
      </c>
    </row>
    <row r="6391" spans="12:16" x14ac:dyDescent="0.35">
      <c r="L6391" t="s">
        <v>26</v>
      </c>
      <c r="M6391" t="s">
        <v>7747</v>
      </c>
      <c r="N6391">
        <v>6</v>
      </c>
      <c r="P6391">
        <v>1</v>
      </c>
    </row>
    <row r="6392" spans="12:16" x14ac:dyDescent="0.35">
      <c r="L6392" t="s">
        <v>26</v>
      </c>
      <c r="M6392" t="s">
        <v>7747</v>
      </c>
      <c r="N6392">
        <v>6</v>
      </c>
      <c r="P6392">
        <v>1</v>
      </c>
    </row>
    <row r="6393" spans="12:16" x14ac:dyDescent="0.35">
      <c r="L6393" t="s">
        <v>26</v>
      </c>
      <c r="M6393" t="s">
        <v>7747</v>
      </c>
      <c r="N6393">
        <v>6</v>
      </c>
      <c r="P6393">
        <v>1</v>
      </c>
    </row>
    <row r="6394" spans="12:16" x14ac:dyDescent="0.35">
      <c r="L6394" t="s">
        <v>26</v>
      </c>
      <c r="M6394" t="s">
        <v>7747</v>
      </c>
      <c r="N6394">
        <v>6</v>
      </c>
      <c r="P6394">
        <v>1</v>
      </c>
    </row>
    <row r="6395" spans="12:16" x14ac:dyDescent="0.35">
      <c r="L6395" t="s">
        <v>26</v>
      </c>
      <c r="M6395" t="s">
        <v>7747</v>
      </c>
      <c r="N6395">
        <v>6</v>
      </c>
      <c r="P6395">
        <v>1</v>
      </c>
    </row>
    <row r="6396" spans="12:16" x14ac:dyDescent="0.35">
      <c r="L6396" t="s">
        <v>26</v>
      </c>
      <c r="M6396" t="s">
        <v>7747</v>
      </c>
      <c r="N6396">
        <v>6</v>
      </c>
      <c r="P6396">
        <v>1</v>
      </c>
    </row>
    <row r="6397" spans="12:16" x14ac:dyDescent="0.35">
      <c r="L6397" t="s">
        <v>26</v>
      </c>
      <c r="M6397" t="s">
        <v>7747</v>
      </c>
      <c r="N6397">
        <v>6</v>
      </c>
      <c r="P6397">
        <v>1</v>
      </c>
    </row>
    <row r="6398" spans="12:16" x14ac:dyDescent="0.35">
      <c r="L6398" t="s">
        <v>26</v>
      </c>
      <c r="M6398" t="s">
        <v>7747</v>
      </c>
      <c r="N6398">
        <v>6</v>
      </c>
      <c r="P6398">
        <v>1</v>
      </c>
    </row>
    <row r="6399" spans="12:16" x14ac:dyDescent="0.35">
      <c r="L6399" t="s">
        <v>26</v>
      </c>
      <c r="M6399" t="s">
        <v>7747</v>
      </c>
      <c r="N6399">
        <v>6</v>
      </c>
      <c r="P6399">
        <v>1</v>
      </c>
    </row>
    <row r="6400" spans="12:16" x14ac:dyDescent="0.35">
      <c r="L6400" t="s">
        <v>26</v>
      </c>
      <c r="M6400" t="s">
        <v>7747</v>
      </c>
      <c r="N6400">
        <v>6</v>
      </c>
      <c r="P6400">
        <v>1</v>
      </c>
    </row>
    <row r="6401" spans="12:16" x14ac:dyDescent="0.35">
      <c r="L6401" t="s">
        <v>26</v>
      </c>
      <c r="M6401" t="s">
        <v>7747</v>
      </c>
      <c r="N6401">
        <v>6</v>
      </c>
      <c r="P6401">
        <v>1</v>
      </c>
    </row>
    <row r="6402" spans="12:16" x14ac:dyDescent="0.35">
      <c r="L6402" t="s">
        <v>26</v>
      </c>
      <c r="M6402" t="s">
        <v>7747</v>
      </c>
      <c r="N6402">
        <v>6</v>
      </c>
      <c r="P6402">
        <v>1</v>
      </c>
    </row>
    <row r="6403" spans="12:16" x14ac:dyDescent="0.35">
      <c r="L6403" t="s">
        <v>26</v>
      </c>
      <c r="M6403" t="s">
        <v>7747</v>
      </c>
      <c r="N6403">
        <v>6</v>
      </c>
      <c r="P6403">
        <v>1</v>
      </c>
    </row>
    <row r="6404" spans="12:16" x14ac:dyDescent="0.35">
      <c r="L6404" t="s">
        <v>26</v>
      </c>
      <c r="M6404" t="s">
        <v>7747</v>
      </c>
      <c r="N6404">
        <v>6</v>
      </c>
      <c r="P6404">
        <v>1</v>
      </c>
    </row>
    <row r="6405" spans="12:16" x14ac:dyDescent="0.35">
      <c r="L6405" t="s">
        <v>26</v>
      </c>
      <c r="M6405" t="s">
        <v>7747</v>
      </c>
      <c r="N6405">
        <v>6</v>
      </c>
      <c r="P6405">
        <v>1</v>
      </c>
    </row>
    <row r="6406" spans="12:16" x14ac:dyDescent="0.35">
      <c r="L6406" t="s">
        <v>26</v>
      </c>
      <c r="M6406" t="s">
        <v>7747</v>
      </c>
      <c r="N6406">
        <v>6</v>
      </c>
      <c r="P6406">
        <v>1</v>
      </c>
    </row>
    <row r="6407" spans="12:16" x14ac:dyDescent="0.35">
      <c r="L6407" t="s">
        <v>26</v>
      </c>
      <c r="M6407" t="s">
        <v>7747</v>
      </c>
      <c r="N6407">
        <v>6</v>
      </c>
      <c r="P6407">
        <v>1</v>
      </c>
    </row>
    <row r="6408" spans="12:16" x14ac:dyDescent="0.35">
      <c r="L6408" t="s">
        <v>26</v>
      </c>
      <c r="M6408" t="s">
        <v>7747</v>
      </c>
      <c r="N6408">
        <v>6</v>
      </c>
      <c r="P6408">
        <v>1</v>
      </c>
    </row>
    <row r="6409" spans="12:16" x14ac:dyDescent="0.35">
      <c r="L6409" t="s">
        <v>26</v>
      </c>
      <c r="M6409" t="s">
        <v>7747</v>
      </c>
      <c r="N6409">
        <v>6</v>
      </c>
      <c r="P6409">
        <v>1</v>
      </c>
    </row>
    <row r="6410" spans="12:16" x14ac:dyDescent="0.35">
      <c r="L6410" t="s">
        <v>26</v>
      </c>
      <c r="M6410" t="s">
        <v>7747</v>
      </c>
      <c r="N6410">
        <v>6</v>
      </c>
      <c r="P6410">
        <v>1</v>
      </c>
    </row>
    <row r="6411" spans="12:16" x14ac:dyDescent="0.35">
      <c r="L6411" t="s">
        <v>26</v>
      </c>
      <c r="M6411" t="s">
        <v>7747</v>
      </c>
      <c r="N6411">
        <v>6</v>
      </c>
      <c r="P6411">
        <v>1</v>
      </c>
    </row>
    <row r="6412" spans="12:16" x14ac:dyDescent="0.35">
      <c r="L6412" t="s">
        <v>26</v>
      </c>
      <c r="M6412" t="s">
        <v>7747</v>
      </c>
      <c r="N6412">
        <v>6</v>
      </c>
      <c r="P6412">
        <v>1</v>
      </c>
    </row>
    <row r="6413" spans="12:16" x14ac:dyDescent="0.35">
      <c r="L6413" t="s">
        <v>26</v>
      </c>
      <c r="M6413" t="s">
        <v>7747</v>
      </c>
      <c r="N6413">
        <v>6</v>
      </c>
      <c r="P6413">
        <v>1</v>
      </c>
    </row>
    <row r="6414" spans="12:16" x14ac:dyDescent="0.35">
      <c r="L6414" t="s">
        <v>26</v>
      </c>
      <c r="M6414" t="s">
        <v>7747</v>
      </c>
      <c r="N6414">
        <v>6</v>
      </c>
      <c r="P6414">
        <v>1</v>
      </c>
    </row>
    <row r="6415" spans="12:16" x14ac:dyDescent="0.35">
      <c r="L6415" t="s">
        <v>26</v>
      </c>
      <c r="M6415" t="s">
        <v>7747</v>
      </c>
      <c r="N6415">
        <v>6</v>
      </c>
      <c r="P6415">
        <v>1</v>
      </c>
    </row>
    <row r="6416" spans="12:16" x14ac:dyDescent="0.35">
      <c r="L6416" t="s">
        <v>26</v>
      </c>
      <c r="M6416" t="s">
        <v>7747</v>
      </c>
      <c r="N6416">
        <v>6</v>
      </c>
      <c r="P6416">
        <v>1</v>
      </c>
    </row>
    <row r="6417" spans="12:16" x14ac:dyDescent="0.35">
      <c r="L6417" t="s">
        <v>26</v>
      </c>
      <c r="M6417" t="s">
        <v>7747</v>
      </c>
      <c r="N6417">
        <v>6</v>
      </c>
      <c r="P6417">
        <v>1</v>
      </c>
    </row>
    <row r="6418" spans="12:16" x14ac:dyDescent="0.35">
      <c r="L6418" t="s">
        <v>26</v>
      </c>
      <c r="M6418" t="s">
        <v>7747</v>
      </c>
      <c r="N6418">
        <v>6</v>
      </c>
      <c r="P6418">
        <v>1</v>
      </c>
    </row>
    <row r="6419" spans="12:16" x14ac:dyDescent="0.35">
      <c r="L6419" t="s">
        <v>26</v>
      </c>
      <c r="M6419" t="s">
        <v>7747</v>
      </c>
      <c r="N6419">
        <v>6</v>
      </c>
      <c r="P6419">
        <v>1</v>
      </c>
    </row>
    <row r="6420" spans="12:16" x14ac:dyDescent="0.35">
      <c r="L6420" t="s">
        <v>26</v>
      </c>
      <c r="M6420" t="s">
        <v>7747</v>
      </c>
      <c r="N6420">
        <v>6</v>
      </c>
      <c r="P6420">
        <v>1</v>
      </c>
    </row>
    <row r="6421" spans="12:16" x14ac:dyDescent="0.35">
      <c r="L6421" t="s">
        <v>26</v>
      </c>
      <c r="M6421" t="s">
        <v>7747</v>
      </c>
      <c r="N6421">
        <v>6</v>
      </c>
      <c r="P6421">
        <v>1</v>
      </c>
    </row>
    <row r="6422" spans="12:16" x14ac:dyDescent="0.35">
      <c r="L6422" t="s">
        <v>26</v>
      </c>
      <c r="M6422" t="s">
        <v>7747</v>
      </c>
      <c r="N6422">
        <v>6</v>
      </c>
      <c r="P6422">
        <v>1</v>
      </c>
    </row>
    <row r="6423" spans="12:16" x14ac:dyDescent="0.35">
      <c r="L6423" t="s">
        <v>26</v>
      </c>
      <c r="M6423" t="s">
        <v>7747</v>
      </c>
      <c r="N6423">
        <v>6</v>
      </c>
      <c r="P6423">
        <v>1</v>
      </c>
    </row>
    <row r="6424" spans="12:16" x14ac:dyDescent="0.35">
      <c r="L6424" t="s">
        <v>26</v>
      </c>
      <c r="M6424" t="s">
        <v>7747</v>
      </c>
      <c r="N6424">
        <v>6</v>
      </c>
      <c r="P6424">
        <v>1</v>
      </c>
    </row>
    <row r="6425" spans="12:16" x14ac:dyDescent="0.35">
      <c r="L6425" t="s">
        <v>26</v>
      </c>
      <c r="M6425" t="s">
        <v>7747</v>
      </c>
      <c r="N6425">
        <v>6</v>
      </c>
      <c r="P6425">
        <v>1</v>
      </c>
    </row>
    <row r="6426" spans="12:16" x14ac:dyDescent="0.35">
      <c r="L6426" t="s">
        <v>26</v>
      </c>
      <c r="M6426" t="s">
        <v>7747</v>
      </c>
      <c r="N6426">
        <v>6</v>
      </c>
      <c r="P6426">
        <v>1</v>
      </c>
    </row>
    <row r="6427" spans="12:16" x14ac:dyDescent="0.35">
      <c r="L6427" t="s">
        <v>26</v>
      </c>
      <c r="M6427" t="s">
        <v>7747</v>
      </c>
      <c r="N6427">
        <v>6</v>
      </c>
      <c r="P6427">
        <v>1</v>
      </c>
    </row>
    <row r="6428" spans="12:16" x14ac:dyDescent="0.35">
      <c r="L6428" t="s">
        <v>26</v>
      </c>
      <c r="M6428" t="s">
        <v>7747</v>
      </c>
      <c r="N6428">
        <v>6</v>
      </c>
      <c r="P6428">
        <v>1</v>
      </c>
    </row>
    <row r="6429" spans="12:16" x14ac:dyDescent="0.35">
      <c r="L6429" t="s">
        <v>26</v>
      </c>
      <c r="M6429" t="s">
        <v>7747</v>
      </c>
      <c r="N6429">
        <v>6</v>
      </c>
      <c r="P6429">
        <v>1</v>
      </c>
    </row>
    <row r="6430" spans="12:16" x14ac:dyDescent="0.35">
      <c r="L6430" t="s">
        <v>26</v>
      </c>
      <c r="M6430" t="s">
        <v>7747</v>
      </c>
      <c r="N6430">
        <v>6</v>
      </c>
      <c r="P6430">
        <v>1</v>
      </c>
    </row>
    <row r="6431" spans="12:16" x14ac:dyDescent="0.35">
      <c r="L6431" t="s">
        <v>26</v>
      </c>
      <c r="M6431" t="s">
        <v>7747</v>
      </c>
      <c r="N6431">
        <v>6</v>
      </c>
      <c r="P6431">
        <v>1</v>
      </c>
    </row>
    <row r="6432" spans="12:16" x14ac:dyDescent="0.35">
      <c r="L6432" t="s">
        <v>26</v>
      </c>
      <c r="M6432" t="s">
        <v>7747</v>
      </c>
      <c r="N6432">
        <v>6</v>
      </c>
      <c r="P6432">
        <v>1</v>
      </c>
    </row>
    <row r="6433" spans="12:16" x14ac:dyDescent="0.35">
      <c r="L6433" t="s">
        <v>26</v>
      </c>
      <c r="M6433" t="s">
        <v>7747</v>
      </c>
      <c r="N6433">
        <v>6</v>
      </c>
      <c r="P6433">
        <v>1</v>
      </c>
    </row>
    <row r="6434" spans="12:16" x14ac:dyDescent="0.35">
      <c r="L6434" t="s">
        <v>26</v>
      </c>
      <c r="M6434" t="s">
        <v>7747</v>
      </c>
      <c r="N6434">
        <v>6</v>
      </c>
      <c r="P6434">
        <v>1</v>
      </c>
    </row>
    <row r="6435" spans="12:16" x14ac:dyDescent="0.35">
      <c r="L6435" t="s">
        <v>26</v>
      </c>
      <c r="M6435" t="s">
        <v>7747</v>
      </c>
      <c r="N6435">
        <v>6</v>
      </c>
      <c r="P6435">
        <v>1</v>
      </c>
    </row>
    <row r="6436" spans="12:16" x14ac:dyDescent="0.35">
      <c r="L6436" t="s">
        <v>26</v>
      </c>
      <c r="M6436" t="s">
        <v>7747</v>
      </c>
      <c r="N6436">
        <v>6</v>
      </c>
      <c r="P6436">
        <v>1</v>
      </c>
    </row>
    <row r="6437" spans="12:16" x14ac:dyDescent="0.35">
      <c r="L6437" t="s">
        <v>26</v>
      </c>
      <c r="M6437" t="s">
        <v>7747</v>
      </c>
      <c r="N6437">
        <v>6</v>
      </c>
      <c r="P6437">
        <v>1</v>
      </c>
    </row>
    <row r="6438" spans="12:16" x14ac:dyDescent="0.35">
      <c r="L6438" t="s">
        <v>26</v>
      </c>
      <c r="M6438" t="s">
        <v>7747</v>
      </c>
      <c r="N6438">
        <v>6</v>
      </c>
      <c r="P6438">
        <v>1</v>
      </c>
    </row>
    <row r="6439" spans="12:16" x14ac:dyDescent="0.35">
      <c r="L6439" t="s">
        <v>26</v>
      </c>
      <c r="M6439" t="s">
        <v>7747</v>
      </c>
      <c r="N6439">
        <v>6</v>
      </c>
      <c r="P6439">
        <v>1</v>
      </c>
    </row>
    <row r="6440" spans="12:16" x14ac:dyDescent="0.35">
      <c r="L6440" t="s">
        <v>26</v>
      </c>
      <c r="M6440" t="s">
        <v>7747</v>
      </c>
      <c r="N6440">
        <v>6</v>
      </c>
      <c r="P6440">
        <v>1</v>
      </c>
    </row>
    <row r="6441" spans="12:16" x14ac:dyDescent="0.35">
      <c r="L6441" t="s">
        <v>26</v>
      </c>
      <c r="M6441" t="s">
        <v>7747</v>
      </c>
      <c r="N6441">
        <v>6</v>
      </c>
      <c r="P6441">
        <v>1</v>
      </c>
    </row>
    <row r="6442" spans="12:16" x14ac:dyDescent="0.35">
      <c r="L6442" t="s">
        <v>26</v>
      </c>
      <c r="M6442" t="s">
        <v>7747</v>
      </c>
      <c r="N6442">
        <v>6</v>
      </c>
      <c r="P6442">
        <v>1</v>
      </c>
    </row>
    <row r="6443" spans="12:16" x14ac:dyDescent="0.35">
      <c r="L6443" t="s">
        <v>26</v>
      </c>
      <c r="M6443" t="s">
        <v>7747</v>
      </c>
      <c r="N6443">
        <v>6</v>
      </c>
      <c r="P6443">
        <v>1</v>
      </c>
    </row>
    <row r="6444" spans="12:16" x14ac:dyDescent="0.35">
      <c r="L6444" t="s">
        <v>26</v>
      </c>
      <c r="M6444" t="s">
        <v>7747</v>
      </c>
      <c r="N6444">
        <v>6</v>
      </c>
      <c r="P6444">
        <v>1</v>
      </c>
    </row>
    <row r="6445" spans="12:16" x14ac:dyDescent="0.35">
      <c r="L6445" t="s">
        <v>26</v>
      </c>
      <c r="M6445" t="s">
        <v>7747</v>
      </c>
      <c r="N6445">
        <v>6</v>
      </c>
      <c r="P6445">
        <v>1</v>
      </c>
    </row>
    <row r="6446" spans="12:16" x14ac:dyDescent="0.35">
      <c r="L6446" t="s">
        <v>26</v>
      </c>
      <c r="M6446" t="s">
        <v>7747</v>
      </c>
      <c r="N6446">
        <v>6</v>
      </c>
      <c r="P6446">
        <v>1</v>
      </c>
    </row>
    <row r="6447" spans="12:16" x14ac:dyDescent="0.35">
      <c r="L6447" t="s">
        <v>26</v>
      </c>
      <c r="M6447" t="s">
        <v>7747</v>
      </c>
      <c r="N6447">
        <v>6</v>
      </c>
      <c r="P6447">
        <v>1</v>
      </c>
    </row>
    <row r="6448" spans="12:16" x14ac:dyDescent="0.35">
      <c r="L6448" t="s">
        <v>26</v>
      </c>
      <c r="M6448" t="s">
        <v>7747</v>
      </c>
      <c r="N6448">
        <v>6</v>
      </c>
      <c r="P6448">
        <v>1</v>
      </c>
    </row>
    <row r="6449" spans="12:16" x14ac:dyDescent="0.35">
      <c r="L6449" t="s">
        <v>26</v>
      </c>
      <c r="M6449" t="s">
        <v>7747</v>
      </c>
      <c r="N6449">
        <v>6</v>
      </c>
      <c r="P6449">
        <v>1</v>
      </c>
    </row>
    <row r="6450" spans="12:16" x14ac:dyDescent="0.35">
      <c r="L6450" t="s">
        <v>26</v>
      </c>
      <c r="M6450" t="s">
        <v>7747</v>
      </c>
      <c r="N6450">
        <v>6</v>
      </c>
      <c r="P6450">
        <v>1</v>
      </c>
    </row>
    <row r="6451" spans="12:16" x14ac:dyDescent="0.35">
      <c r="L6451" t="s">
        <v>26</v>
      </c>
      <c r="M6451" t="s">
        <v>7747</v>
      </c>
      <c r="N6451">
        <v>6</v>
      </c>
      <c r="P6451">
        <v>1</v>
      </c>
    </row>
    <row r="6452" spans="12:16" x14ac:dyDescent="0.35">
      <c r="L6452" t="s">
        <v>26</v>
      </c>
      <c r="M6452" t="s">
        <v>7747</v>
      </c>
      <c r="N6452">
        <v>6</v>
      </c>
      <c r="P6452">
        <v>1</v>
      </c>
    </row>
    <row r="6453" spans="12:16" x14ac:dyDescent="0.35">
      <c r="L6453" t="s">
        <v>26</v>
      </c>
      <c r="M6453" t="s">
        <v>7747</v>
      </c>
      <c r="N6453">
        <v>6</v>
      </c>
      <c r="P6453">
        <v>1</v>
      </c>
    </row>
    <row r="6454" spans="12:16" x14ac:dyDescent="0.35">
      <c r="L6454" t="s">
        <v>26</v>
      </c>
      <c r="M6454" t="s">
        <v>7747</v>
      </c>
      <c r="N6454">
        <v>6</v>
      </c>
      <c r="P6454">
        <v>1</v>
      </c>
    </row>
    <row r="6455" spans="12:16" x14ac:dyDescent="0.35">
      <c r="L6455" t="s">
        <v>26</v>
      </c>
      <c r="M6455" t="s">
        <v>7747</v>
      </c>
      <c r="N6455">
        <v>6</v>
      </c>
      <c r="P6455">
        <v>1</v>
      </c>
    </row>
    <row r="6456" spans="12:16" x14ac:dyDescent="0.35">
      <c r="L6456" t="s">
        <v>26</v>
      </c>
      <c r="M6456" t="s">
        <v>7747</v>
      </c>
      <c r="N6456">
        <v>6</v>
      </c>
      <c r="P6456">
        <v>1</v>
      </c>
    </row>
    <row r="6457" spans="12:16" x14ac:dyDescent="0.35">
      <c r="L6457" t="s">
        <v>26</v>
      </c>
      <c r="M6457" t="s">
        <v>7747</v>
      </c>
      <c r="N6457">
        <v>6</v>
      </c>
      <c r="P6457">
        <v>1</v>
      </c>
    </row>
    <row r="6458" spans="12:16" x14ac:dyDescent="0.35">
      <c r="L6458" t="s">
        <v>26</v>
      </c>
      <c r="M6458" t="s">
        <v>7747</v>
      </c>
      <c r="N6458">
        <v>6</v>
      </c>
      <c r="P6458">
        <v>1</v>
      </c>
    </row>
    <row r="6459" spans="12:16" x14ac:dyDescent="0.35">
      <c r="L6459" t="s">
        <v>26</v>
      </c>
      <c r="M6459" t="s">
        <v>7747</v>
      </c>
      <c r="N6459">
        <v>6</v>
      </c>
      <c r="P6459">
        <v>1</v>
      </c>
    </row>
    <row r="6460" spans="12:16" x14ac:dyDescent="0.35">
      <c r="L6460" t="s">
        <v>26</v>
      </c>
      <c r="M6460" t="s">
        <v>7747</v>
      </c>
      <c r="N6460">
        <v>6</v>
      </c>
      <c r="P6460">
        <v>1</v>
      </c>
    </row>
    <row r="6461" spans="12:16" x14ac:dyDescent="0.35">
      <c r="L6461" t="s">
        <v>26</v>
      </c>
      <c r="M6461" t="s">
        <v>7747</v>
      </c>
      <c r="N6461">
        <v>6</v>
      </c>
      <c r="P6461">
        <v>1</v>
      </c>
    </row>
    <row r="6462" spans="12:16" x14ac:dyDescent="0.35">
      <c r="L6462" t="s">
        <v>26</v>
      </c>
      <c r="M6462" t="s">
        <v>7747</v>
      </c>
      <c r="N6462">
        <v>6</v>
      </c>
      <c r="P6462">
        <v>1</v>
      </c>
    </row>
    <row r="6463" spans="12:16" x14ac:dyDescent="0.35">
      <c r="L6463" t="s">
        <v>26</v>
      </c>
      <c r="M6463" t="s">
        <v>7747</v>
      </c>
      <c r="N6463">
        <v>6</v>
      </c>
      <c r="P6463">
        <v>1</v>
      </c>
    </row>
    <row r="6464" spans="12:16" x14ac:dyDescent="0.35">
      <c r="L6464" t="s">
        <v>26</v>
      </c>
      <c r="M6464" t="s">
        <v>7747</v>
      </c>
      <c r="N6464">
        <v>6</v>
      </c>
      <c r="P6464">
        <v>1</v>
      </c>
    </row>
    <row r="6465" spans="12:16" x14ac:dyDescent="0.35">
      <c r="L6465" t="s">
        <v>26</v>
      </c>
      <c r="M6465" t="s">
        <v>7747</v>
      </c>
      <c r="N6465">
        <v>6</v>
      </c>
      <c r="P6465">
        <v>1</v>
      </c>
    </row>
    <row r="6466" spans="12:16" x14ac:dyDescent="0.35">
      <c r="L6466" t="s">
        <v>26</v>
      </c>
      <c r="M6466" t="s">
        <v>7747</v>
      </c>
      <c r="N6466">
        <v>6</v>
      </c>
      <c r="P6466">
        <v>1</v>
      </c>
    </row>
    <row r="6467" spans="12:16" x14ac:dyDescent="0.35">
      <c r="L6467" t="s">
        <v>26</v>
      </c>
      <c r="M6467" t="s">
        <v>7747</v>
      </c>
      <c r="N6467">
        <v>6</v>
      </c>
      <c r="P6467">
        <v>1</v>
      </c>
    </row>
    <row r="6468" spans="12:16" x14ac:dyDescent="0.35">
      <c r="L6468" t="s">
        <v>26</v>
      </c>
      <c r="M6468" t="s">
        <v>7747</v>
      </c>
      <c r="N6468">
        <v>6</v>
      </c>
      <c r="P6468">
        <v>1</v>
      </c>
    </row>
    <row r="6469" spans="12:16" x14ac:dyDescent="0.35">
      <c r="L6469" t="s">
        <v>26</v>
      </c>
      <c r="M6469" t="s">
        <v>7747</v>
      </c>
      <c r="N6469">
        <v>6</v>
      </c>
      <c r="P6469">
        <v>1</v>
      </c>
    </row>
    <row r="6470" spans="12:16" x14ac:dyDescent="0.35">
      <c r="L6470" t="s">
        <v>26</v>
      </c>
      <c r="M6470" t="s">
        <v>7747</v>
      </c>
      <c r="N6470">
        <v>6</v>
      </c>
      <c r="P6470">
        <v>1</v>
      </c>
    </row>
    <row r="6471" spans="12:16" x14ac:dyDescent="0.35">
      <c r="L6471" t="s">
        <v>26</v>
      </c>
      <c r="M6471" t="s">
        <v>7747</v>
      </c>
      <c r="N6471">
        <v>6</v>
      </c>
      <c r="P6471">
        <v>1</v>
      </c>
    </row>
    <row r="6472" spans="12:16" x14ac:dyDescent="0.35">
      <c r="L6472" t="s">
        <v>26</v>
      </c>
      <c r="M6472" t="s">
        <v>7747</v>
      </c>
      <c r="N6472">
        <v>6</v>
      </c>
      <c r="P6472">
        <v>1</v>
      </c>
    </row>
    <row r="6473" spans="12:16" x14ac:dyDescent="0.35">
      <c r="L6473" t="s">
        <v>26</v>
      </c>
      <c r="M6473" t="s">
        <v>7747</v>
      </c>
      <c r="N6473">
        <v>6</v>
      </c>
      <c r="P6473">
        <v>1</v>
      </c>
    </row>
    <row r="6474" spans="12:16" x14ac:dyDescent="0.35">
      <c r="L6474" t="s">
        <v>26</v>
      </c>
      <c r="M6474" t="s">
        <v>7747</v>
      </c>
      <c r="N6474">
        <v>6</v>
      </c>
      <c r="P6474">
        <v>1</v>
      </c>
    </row>
    <row r="6475" spans="12:16" x14ac:dyDescent="0.35">
      <c r="L6475" t="s">
        <v>26</v>
      </c>
      <c r="M6475" t="s">
        <v>7747</v>
      </c>
      <c r="N6475">
        <v>6</v>
      </c>
      <c r="P6475">
        <v>1</v>
      </c>
    </row>
    <row r="6476" spans="12:16" x14ac:dyDescent="0.35">
      <c r="L6476" t="s">
        <v>26</v>
      </c>
      <c r="M6476" t="s">
        <v>7747</v>
      </c>
      <c r="N6476">
        <v>6</v>
      </c>
      <c r="P6476">
        <v>1</v>
      </c>
    </row>
    <row r="6477" spans="12:16" x14ac:dyDescent="0.35">
      <c r="L6477" t="s">
        <v>26</v>
      </c>
      <c r="M6477" t="s">
        <v>7747</v>
      </c>
      <c r="N6477">
        <v>6</v>
      </c>
      <c r="P6477">
        <v>1</v>
      </c>
    </row>
    <row r="6478" spans="12:16" x14ac:dyDescent="0.35">
      <c r="L6478" t="s">
        <v>28</v>
      </c>
      <c r="M6478" t="s">
        <v>7747</v>
      </c>
      <c r="N6478">
        <v>6</v>
      </c>
      <c r="P6478">
        <v>1</v>
      </c>
    </row>
    <row r="6479" spans="12:16" x14ac:dyDescent="0.35">
      <c r="L6479" t="s">
        <v>28</v>
      </c>
      <c r="M6479" t="s">
        <v>7747</v>
      </c>
      <c r="N6479">
        <v>6</v>
      </c>
      <c r="P6479">
        <v>1</v>
      </c>
    </row>
    <row r="6480" spans="12:16" x14ac:dyDescent="0.35">
      <c r="L6480" t="s">
        <v>28</v>
      </c>
      <c r="M6480" t="s">
        <v>7747</v>
      </c>
      <c r="N6480">
        <v>6</v>
      </c>
      <c r="P6480">
        <v>1</v>
      </c>
    </row>
    <row r="6481" spans="12:16" x14ac:dyDescent="0.35">
      <c r="L6481" t="s">
        <v>28</v>
      </c>
      <c r="M6481" t="s">
        <v>7747</v>
      </c>
      <c r="N6481">
        <v>6</v>
      </c>
      <c r="P6481">
        <v>1</v>
      </c>
    </row>
    <row r="6482" spans="12:16" x14ac:dyDescent="0.35">
      <c r="L6482" t="s">
        <v>28</v>
      </c>
      <c r="M6482" t="s">
        <v>7747</v>
      </c>
      <c r="N6482">
        <v>6</v>
      </c>
      <c r="P6482">
        <v>1</v>
      </c>
    </row>
    <row r="6483" spans="12:16" x14ac:dyDescent="0.35">
      <c r="L6483" t="s">
        <v>28</v>
      </c>
      <c r="M6483" t="s">
        <v>7747</v>
      </c>
      <c r="N6483">
        <v>6</v>
      </c>
      <c r="P6483">
        <v>1</v>
      </c>
    </row>
    <row r="6484" spans="12:16" x14ac:dyDescent="0.35">
      <c r="L6484" t="s">
        <v>28</v>
      </c>
      <c r="M6484" t="s">
        <v>7747</v>
      </c>
      <c r="N6484">
        <v>6</v>
      </c>
      <c r="P6484">
        <v>1</v>
      </c>
    </row>
    <row r="6485" spans="12:16" x14ac:dyDescent="0.35">
      <c r="L6485" t="s">
        <v>28</v>
      </c>
      <c r="M6485" t="s">
        <v>7747</v>
      </c>
      <c r="N6485">
        <v>6</v>
      </c>
      <c r="P6485">
        <v>1</v>
      </c>
    </row>
    <row r="6486" spans="12:16" x14ac:dyDescent="0.35">
      <c r="L6486" t="s">
        <v>28</v>
      </c>
      <c r="M6486" t="s">
        <v>7747</v>
      </c>
      <c r="N6486">
        <v>6</v>
      </c>
      <c r="P6486">
        <v>1</v>
      </c>
    </row>
    <row r="6487" spans="12:16" x14ac:dyDescent="0.35">
      <c r="L6487" t="s">
        <v>28</v>
      </c>
      <c r="M6487" t="s">
        <v>7747</v>
      </c>
      <c r="N6487">
        <v>6</v>
      </c>
      <c r="P6487">
        <v>1</v>
      </c>
    </row>
    <row r="6488" spans="12:16" x14ac:dyDescent="0.35">
      <c r="L6488" t="s">
        <v>28</v>
      </c>
      <c r="M6488" t="s">
        <v>7747</v>
      </c>
      <c r="N6488">
        <v>6</v>
      </c>
      <c r="P6488">
        <v>1</v>
      </c>
    </row>
    <row r="6489" spans="12:16" x14ac:dyDescent="0.35">
      <c r="L6489" t="s">
        <v>28</v>
      </c>
      <c r="M6489" t="s">
        <v>7747</v>
      </c>
      <c r="N6489">
        <v>6</v>
      </c>
      <c r="P6489">
        <v>1</v>
      </c>
    </row>
    <row r="6490" spans="12:16" x14ac:dyDescent="0.35">
      <c r="L6490" t="s">
        <v>28</v>
      </c>
      <c r="M6490" t="s">
        <v>7747</v>
      </c>
      <c r="N6490">
        <v>6</v>
      </c>
      <c r="P6490">
        <v>1</v>
      </c>
    </row>
    <row r="6491" spans="12:16" x14ac:dyDescent="0.35">
      <c r="L6491" t="s">
        <v>28</v>
      </c>
      <c r="M6491" t="s">
        <v>7747</v>
      </c>
      <c r="N6491">
        <v>6</v>
      </c>
      <c r="P6491">
        <v>1</v>
      </c>
    </row>
    <row r="6492" spans="12:16" x14ac:dyDescent="0.35">
      <c r="L6492" t="s">
        <v>28</v>
      </c>
      <c r="M6492" t="s">
        <v>7747</v>
      </c>
      <c r="N6492">
        <v>6</v>
      </c>
      <c r="P6492">
        <v>1</v>
      </c>
    </row>
    <row r="6493" spans="12:16" x14ac:dyDescent="0.35">
      <c r="L6493" t="s">
        <v>28</v>
      </c>
      <c r="M6493" t="s">
        <v>7747</v>
      </c>
      <c r="N6493">
        <v>6</v>
      </c>
      <c r="P6493">
        <v>1</v>
      </c>
    </row>
    <row r="6494" spans="12:16" x14ac:dyDescent="0.35">
      <c r="L6494" t="s">
        <v>28</v>
      </c>
      <c r="M6494" t="s">
        <v>7747</v>
      </c>
      <c r="N6494">
        <v>6</v>
      </c>
      <c r="P6494">
        <v>1</v>
      </c>
    </row>
    <row r="6495" spans="12:16" x14ac:dyDescent="0.35">
      <c r="L6495" t="s">
        <v>28</v>
      </c>
      <c r="M6495" t="s">
        <v>7747</v>
      </c>
      <c r="N6495">
        <v>6</v>
      </c>
      <c r="P6495">
        <v>1</v>
      </c>
    </row>
    <row r="6496" spans="12:16" x14ac:dyDescent="0.35">
      <c r="L6496" t="s">
        <v>28</v>
      </c>
      <c r="M6496" t="s">
        <v>7747</v>
      </c>
      <c r="N6496">
        <v>6</v>
      </c>
      <c r="P6496">
        <v>1</v>
      </c>
    </row>
    <row r="6497" spans="12:16" x14ac:dyDescent="0.35">
      <c r="L6497" t="s">
        <v>28</v>
      </c>
      <c r="M6497" t="s">
        <v>7747</v>
      </c>
      <c r="N6497">
        <v>6</v>
      </c>
      <c r="P6497">
        <v>1</v>
      </c>
    </row>
    <row r="6498" spans="12:16" x14ac:dyDescent="0.35">
      <c r="L6498" t="s">
        <v>28</v>
      </c>
      <c r="M6498" t="s">
        <v>7747</v>
      </c>
      <c r="N6498">
        <v>6</v>
      </c>
      <c r="P6498">
        <v>1</v>
      </c>
    </row>
    <row r="6499" spans="12:16" x14ac:dyDescent="0.35">
      <c r="L6499" t="s">
        <v>28</v>
      </c>
      <c r="M6499" t="s">
        <v>7747</v>
      </c>
      <c r="N6499">
        <v>6</v>
      </c>
      <c r="P6499">
        <v>1</v>
      </c>
    </row>
    <row r="6500" spans="12:16" x14ac:dyDescent="0.35">
      <c r="L6500" t="s">
        <v>28</v>
      </c>
      <c r="M6500" t="s">
        <v>7747</v>
      </c>
      <c r="N6500">
        <v>6</v>
      </c>
      <c r="P6500">
        <v>1</v>
      </c>
    </row>
    <row r="6501" spans="12:16" x14ac:dyDescent="0.35">
      <c r="L6501" t="s">
        <v>28</v>
      </c>
      <c r="M6501" t="s">
        <v>7747</v>
      </c>
      <c r="N6501">
        <v>6</v>
      </c>
      <c r="P6501">
        <v>1</v>
      </c>
    </row>
    <row r="6502" spans="12:16" x14ac:dyDescent="0.35">
      <c r="L6502" t="s">
        <v>28</v>
      </c>
      <c r="M6502" t="s">
        <v>7747</v>
      </c>
      <c r="N6502">
        <v>6</v>
      </c>
      <c r="P6502">
        <v>1</v>
      </c>
    </row>
    <row r="6503" spans="12:16" x14ac:dyDescent="0.35">
      <c r="L6503" t="s">
        <v>28</v>
      </c>
      <c r="M6503" t="s">
        <v>7747</v>
      </c>
      <c r="N6503">
        <v>6</v>
      </c>
      <c r="P6503">
        <v>1</v>
      </c>
    </row>
    <row r="6504" spans="12:16" x14ac:dyDescent="0.35">
      <c r="L6504" t="s">
        <v>28</v>
      </c>
      <c r="M6504" t="s">
        <v>7747</v>
      </c>
      <c r="N6504">
        <v>6</v>
      </c>
      <c r="P6504">
        <v>1</v>
      </c>
    </row>
    <row r="6505" spans="12:16" x14ac:dyDescent="0.35">
      <c r="L6505" t="s">
        <v>28</v>
      </c>
      <c r="M6505" t="s">
        <v>7747</v>
      </c>
      <c r="N6505">
        <v>6</v>
      </c>
      <c r="P6505">
        <v>1</v>
      </c>
    </row>
    <row r="6506" spans="12:16" x14ac:dyDescent="0.35">
      <c r="L6506" t="s">
        <v>28</v>
      </c>
      <c r="M6506" t="s">
        <v>7747</v>
      </c>
      <c r="N6506">
        <v>6</v>
      </c>
      <c r="P6506">
        <v>1</v>
      </c>
    </row>
    <row r="6507" spans="12:16" x14ac:dyDescent="0.35">
      <c r="L6507" t="s">
        <v>28</v>
      </c>
      <c r="M6507" t="s">
        <v>7747</v>
      </c>
      <c r="N6507">
        <v>6</v>
      </c>
      <c r="P6507">
        <v>1</v>
      </c>
    </row>
    <row r="6508" spans="12:16" x14ac:dyDescent="0.35">
      <c r="L6508" t="s">
        <v>28</v>
      </c>
      <c r="M6508" t="s">
        <v>7747</v>
      </c>
      <c r="N6508">
        <v>6</v>
      </c>
      <c r="P6508">
        <v>1</v>
      </c>
    </row>
    <row r="6509" spans="12:16" x14ac:dyDescent="0.35">
      <c r="L6509" t="s">
        <v>28</v>
      </c>
      <c r="M6509" t="s">
        <v>7747</v>
      </c>
      <c r="N6509">
        <v>6</v>
      </c>
      <c r="P6509">
        <v>1</v>
      </c>
    </row>
    <row r="6510" spans="12:16" x14ac:dyDescent="0.35">
      <c r="L6510" t="s">
        <v>28</v>
      </c>
      <c r="M6510" t="s">
        <v>7747</v>
      </c>
      <c r="N6510">
        <v>6</v>
      </c>
      <c r="P6510">
        <v>1</v>
      </c>
    </row>
    <row r="6511" spans="12:16" x14ac:dyDescent="0.35">
      <c r="L6511" t="s">
        <v>28</v>
      </c>
      <c r="M6511" t="s">
        <v>7747</v>
      </c>
      <c r="N6511">
        <v>6</v>
      </c>
      <c r="P6511">
        <v>1</v>
      </c>
    </row>
    <row r="6512" spans="12:16" x14ac:dyDescent="0.35">
      <c r="L6512" t="s">
        <v>28</v>
      </c>
      <c r="M6512" t="s">
        <v>7747</v>
      </c>
      <c r="N6512">
        <v>6</v>
      </c>
      <c r="P6512">
        <v>1</v>
      </c>
    </row>
    <row r="6513" spans="12:16" x14ac:dyDescent="0.35">
      <c r="L6513" t="s">
        <v>28</v>
      </c>
      <c r="M6513" t="s">
        <v>7747</v>
      </c>
      <c r="N6513">
        <v>6</v>
      </c>
      <c r="P6513">
        <v>1</v>
      </c>
    </row>
    <row r="6514" spans="12:16" x14ac:dyDescent="0.35">
      <c r="L6514" t="s">
        <v>28</v>
      </c>
      <c r="M6514" t="s">
        <v>7747</v>
      </c>
      <c r="N6514">
        <v>6</v>
      </c>
      <c r="P6514">
        <v>1</v>
      </c>
    </row>
    <row r="6515" spans="12:16" x14ac:dyDescent="0.35">
      <c r="L6515" t="s">
        <v>28</v>
      </c>
      <c r="M6515" t="s">
        <v>7747</v>
      </c>
      <c r="N6515">
        <v>6</v>
      </c>
      <c r="P6515">
        <v>1</v>
      </c>
    </row>
    <row r="6516" spans="12:16" x14ac:dyDescent="0.35">
      <c r="L6516" t="s">
        <v>28</v>
      </c>
      <c r="M6516" t="s">
        <v>7747</v>
      </c>
      <c r="N6516">
        <v>6</v>
      </c>
      <c r="P6516">
        <v>1</v>
      </c>
    </row>
    <row r="6517" spans="12:16" x14ac:dyDescent="0.35">
      <c r="L6517" t="s">
        <v>28</v>
      </c>
      <c r="M6517" t="s">
        <v>7747</v>
      </c>
      <c r="N6517">
        <v>6</v>
      </c>
      <c r="P6517">
        <v>1</v>
      </c>
    </row>
    <row r="6518" spans="12:16" x14ac:dyDescent="0.35">
      <c r="L6518" t="s">
        <v>28</v>
      </c>
      <c r="M6518" t="s">
        <v>7747</v>
      </c>
      <c r="N6518">
        <v>6</v>
      </c>
      <c r="P6518">
        <v>1</v>
      </c>
    </row>
    <row r="6519" spans="12:16" x14ac:dyDescent="0.35">
      <c r="L6519" t="s">
        <v>28</v>
      </c>
      <c r="M6519" t="s">
        <v>7747</v>
      </c>
      <c r="N6519">
        <v>6</v>
      </c>
      <c r="P6519">
        <v>1</v>
      </c>
    </row>
    <row r="6520" spans="12:16" x14ac:dyDescent="0.35">
      <c r="L6520" t="s">
        <v>28</v>
      </c>
      <c r="M6520" t="s">
        <v>7747</v>
      </c>
      <c r="N6520">
        <v>6</v>
      </c>
      <c r="P6520">
        <v>1</v>
      </c>
    </row>
    <row r="6521" spans="12:16" x14ac:dyDescent="0.35">
      <c r="L6521" t="s">
        <v>28</v>
      </c>
      <c r="M6521" t="s">
        <v>7747</v>
      </c>
      <c r="N6521">
        <v>6</v>
      </c>
      <c r="P6521">
        <v>1</v>
      </c>
    </row>
    <row r="6522" spans="12:16" x14ac:dyDescent="0.35">
      <c r="L6522" t="s">
        <v>28</v>
      </c>
      <c r="M6522" t="s">
        <v>7747</v>
      </c>
      <c r="N6522">
        <v>6</v>
      </c>
      <c r="P6522">
        <v>1</v>
      </c>
    </row>
    <row r="6523" spans="12:16" x14ac:dyDescent="0.35">
      <c r="L6523" t="s">
        <v>28</v>
      </c>
      <c r="M6523" t="s">
        <v>7747</v>
      </c>
      <c r="N6523">
        <v>6</v>
      </c>
      <c r="P6523">
        <v>1</v>
      </c>
    </row>
    <row r="6524" spans="12:16" x14ac:dyDescent="0.35">
      <c r="L6524" t="s">
        <v>28</v>
      </c>
      <c r="M6524" t="s">
        <v>7747</v>
      </c>
      <c r="N6524">
        <v>6</v>
      </c>
      <c r="P6524">
        <v>1</v>
      </c>
    </row>
    <row r="6525" spans="12:16" x14ac:dyDescent="0.35">
      <c r="L6525" t="s">
        <v>28</v>
      </c>
      <c r="M6525" t="s">
        <v>7747</v>
      </c>
      <c r="N6525">
        <v>6</v>
      </c>
      <c r="P6525">
        <v>1</v>
      </c>
    </row>
    <row r="6526" spans="12:16" x14ac:dyDescent="0.35">
      <c r="L6526" t="s">
        <v>28</v>
      </c>
      <c r="M6526" t="s">
        <v>7747</v>
      </c>
      <c r="N6526">
        <v>6</v>
      </c>
      <c r="P6526">
        <v>1</v>
      </c>
    </row>
    <row r="6527" spans="12:16" x14ac:dyDescent="0.35">
      <c r="L6527" t="s">
        <v>28</v>
      </c>
      <c r="M6527" t="s">
        <v>7747</v>
      </c>
      <c r="N6527">
        <v>6</v>
      </c>
      <c r="P6527">
        <v>1</v>
      </c>
    </row>
    <row r="6528" spans="12:16" x14ac:dyDescent="0.35">
      <c r="L6528" t="s">
        <v>28</v>
      </c>
      <c r="M6528" t="s">
        <v>7747</v>
      </c>
      <c r="N6528">
        <v>6</v>
      </c>
      <c r="P6528">
        <v>1</v>
      </c>
    </row>
    <row r="6529" spans="12:16" x14ac:dyDescent="0.35">
      <c r="L6529" t="s">
        <v>28</v>
      </c>
      <c r="M6529" t="s">
        <v>7747</v>
      </c>
      <c r="N6529">
        <v>6</v>
      </c>
      <c r="P6529">
        <v>1</v>
      </c>
    </row>
    <row r="6530" spans="12:16" x14ac:dyDescent="0.35">
      <c r="L6530" t="s">
        <v>28</v>
      </c>
      <c r="M6530" t="s">
        <v>7747</v>
      </c>
      <c r="N6530">
        <v>6</v>
      </c>
      <c r="P6530">
        <v>1</v>
      </c>
    </row>
    <row r="6531" spans="12:16" x14ac:dyDescent="0.35">
      <c r="L6531" t="s">
        <v>28</v>
      </c>
      <c r="M6531" t="s">
        <v>7747</v>
      </c>
      <c r="N6531">
        <v>6</v>
      </c>
      <c r="P6531">
        <v>1</v>
      </c>
    </row>
    <row r="6532" spans="12:16" x14ac:dyDescent="0.35">
      <c r="L6532" t="s">
        <v>28</v>
      </c>
      <c r="M6532" t="s">
        <v>7747</v>
      </c>
      <c r="N6532">
        <v>6</v>
      </c>
      <c r="P6532">
        <v>1</v>
      </c>
    </row>
    <row r="6533" spans="12:16" x14ac:dyDescent="0.35">
      <c r="L6533" t="s">
        <v>28</v>
      </c>
      <c r="M6533" t="s">
        <v>7747</v>
      </c>
      <c r="N6533">
        <v>6</v>
      </c>
      <c r="P6533">
        <v>1</v>
      </c>
    </row>
    <row r="6534" spans="12:16" x14ac:dyDescent="0.35">
      <c r="L6534" t="s">
        <v>28</v>
      </c>
      <c r="M6534" t="s">
        <v>7747</v>
      </c>
      <c r="N6534">
        <v>6</v>
      </c>
      <c r="P6534">
        <v>1</v>
      </c>
    </row>
    <row r="6535" spans="12:16" x14ac:dyDescent="0.35">
      <c r="L6535" t="s">
        <v>28</v>
      </c>
      <c r="M6535" t="s">
        <v>7747</v>
      </c>
      <c r="N6535">
        <v>6</v>
      </c>
      <c r="P6535">
        <v>1</v>
      </c>
    </row>
    <row r="6536" spans="12:16" x14ac:dyDescent="0.35">
      <c r="L6536" t="s">
        <v>28</v>
      </c>
      <c r="M6536" t="s">
        <v>7747</v>
      </c>
      <c r="N6536">
        <v>6</v>
      </c>
      <c r="P6536">
        <v>1</v>
      </c>
    </row>
    <row r="6537" spans="12:16" x14ac:dyDescent="0.35">
      <c r="L6537" t="s">
        <v>28</v>
      </c>
      <c r="M6537" t="s">
        <v>7747</v>
      </c>
      <c r="N6537">
        <v>6</v>
      </c>
      <c r="P6537">
        <v>1</v>
      </c>
    </row>
    <row r="6538" spans="12:16" x14ac:dyDescent="0.35">
      <c r="L6538" t="s">
        <v>28</v>
      </c>
      <c r="M6538" t="s">
        <v>7747</v>
      </c>
      <c r="N6538">
        <v>6</v>
      </c>
      <c r="P6538">
        <v>1</v>
      </c>
    </row>
    <row r="6539" spans="12:16" x14ac:dyDescent="0.35">
      <c r="L6539" t="s">
        <v>28</v>
      </c>
      <c r="M6539" t="s">
        <v>7747</v>
      </c>
      <c r="N6539">
        <v>6</v>
      </c>
      <c r="P6539">
        <v>1</v>
      </c>
    </row>
    <row r="6540" spans="12:16" x14ac:dyDescent="0.35">
      <c r="L6540" t="s">
        <v>28</v>
      </c>
      <c r="M6540" t="s">
        <v>7747</v>
      </c>
      <c r="N6540">
        <v>6</v>
      </c>
      <c r="P6540">
        <v>1</v>
      </c>
    </row>
    <row r="6541" spans="12:16" x14ac:dyDescent="0.35">
      <c r="L6541" t="s">
        <v>28</v>
      </c>
      <c r="M6541" t="s">
        <v>7747</v>
      </c>
      <c r="N6541">
        <v>6</v>
      </c>
      <c r="P6541">
        <v>1</v>
      </c>
    </row>
    <row r="6542" spans="12:16" x14ac:dyDescent="0.35">
      <c r="L6542" t="s">
        <v>28</v>
      </c>
      <c r="M6542" t="s">
        <v>7747</v>
      </c>
      <c r="N6542">
        <v>6</v>
      </c>
      <c r="P6542">
        <v>1</v>
      </c>
    </row>
    <row r="6543" spans="12:16" x14ac:dyDescent="0.35">
      <c r="L6543" t="s">
        <v>28</v>
      </c>
      <c r="M6543" t="s">
        <v>7747</v>
      </c>
      <c r="N6543">
        <v>6</v>
      </c>
      <c r="P6543">
        <v>1</v>
      </c>
    </row>
    <row r="6544" spans="12:16" x14ac:dyDescent="0.35">
      <c r="L6544" t="s">
        <v>28</v>
      </c>
      <c r="M6544" t="s">
        <v>7747</v>
      </c>
      <c r="N6544">
        <v>6</v>
      </c>
      <c r="P6544">
        <v>1</v>
      </c>
    </row>
    <row r="6545" spans="12:16" x14ac:dyDescent="0.35">
      <c r="L6545" t="s">
        <v>28</v>
      </c>
      <c r="M6545" t="s">
        <v>7747</v>
      </c>
      <c r="N6545">
        <v>6</v>
      </c>
      <c r="P6545">
        <v>1</v>
      </c>
    </row>
    <row r="6546" spans="12:16" x14ac:dyDescent="0.35">
      <c r="L6546" t="s">
        <v>28</v>
      </c>
      <c r="M6546" t="s">
        <v>7747</v>
      </c>
      <c r="N6546">
        <v>6</v>
      </c>
      <c r="P6546">
        <v>1</v>
      </c>
    </row>
    <row r="6547" spans="12:16" x14ac:dyDescent="0.35">
      <c r="L6547" t="s">
        <v>28</v>
      </c>
      <c r="M6547" t="s">
        <v>7747</v>
      </c>
      <c r="N6547">
        <v>6</v>
      </c>
      <c r="P6547">
        <v>1</v>
      </c>
    </row>
    <row r="6548" spans="12:16" x14ac:dyDescent="0.35">
      <c r="L6548" t="s">
        <v>28</v>
      </c>
      <c r="M6548" t="s">
        <v>7747</v>
      </c>
      <c r="N6548">
        <v>6</v>
      </c>
      <c r="P6548">
        <v>1</v>
      </c>
    </row>
    <row r="6549" spans="12:16" x14ac:dyDescent="0.35">
      <c r="L6549" t="s">
        <v>28</v>
      </c>
      <c r="M6549" t="s">
        <v>7747</v>
      </c>
      <c r="N6549">
        <v>6</v>
      </c>
      <c r="P6549">
        <v>1</v>
      </c>
    </row>
    <row r="6550" spans="12:16" x14ac:dyDescent="0.35">
      <c r="L6550" t="s">
        <v>28</v>
      </c>
      <c r="M6550" t="s">
        <v>7747</v>
      </c>
      <c r="N6550">
        <v>6</v>
      </c>
      <c r="P6550">
        <v>1</v>
      </c>
    </row>
    <row r="6551" spans="12:16" x14ac:dyDescent="0.35">
      <c r="L6551" t="s">
        <v>28</v>
      </c>
      <c r="M6551" t="s">
        <v>7747</v>
      </c>
      <c r="N6551">
        <v>6</v>
      </c>
      <c r="P6551">
        <v>1</v>
      </c>
    </row>
    <row r="6552" spans="12:16" x14ac:dyDescent="0.35">
      <c r="L6552" t="s">
        <v>28</v>
      </c>
      <c r="M6552" t="s">
        <v>7747</v>
      </c>
      <c r="N6552">
        <v>6</v>
      </c>
      <c r="P6552">
        <v>1</v>
      </c>
    </row>
    <row r="6553" spans="12:16" x14ac:dyDescent="0.35">
      <c r="L6553" t="s">
        <v>28</v>
      </c>
      <c r="M6553" t="s">
        <v>7747</v>
      </c>
      <c r="N6553">
        <v>6</v>
      </c>
      <c r="P6553">
        <v>1</v>
      </c>
    </row>
    <row r="6554" spans="12:16" x14ac:dyDescent="0.35">
      <c r="L6554" t="s">
        <v>28</v>
      </c>
      <c r="M6554" t="s">
        <v>7747</v>
      </c>
      <c r="N6554">
        <v>6</v>
      </c>
      <c r="P6554">
        <v>1</v>
      </c>
    </row>
    <row r="6555" spans="12:16" x14ac:dyDescent="0.35">
      <c r="L6555" t="s">
        <v>28</v>
      </c>
      <c r="M6555" t="s">
        <v>7747</v>
      </c>
      <c r="N6555">
        <v>6</v>
      </c>
      <c r="P6555">
        <v>1</v>
      </c>
    </row>
    <row r="6556" spans="12:16" x14ac:dyDescent="0.35">
      <c r="L6556" t="s">
        <v>28</v>
      </c>
      <c r="M6556" t="s">
        <v>7747</v>
      </c>
      <c r="N6556">
        <v>6</v>
      </c>
      <c r="P6556">
        <v>1</v>
      </c>
    </row>
    <row r="6557" spans="12:16" x14ac:dyDescent="0.35">
      <c r="L6557" t="s">
        <v>28</v>
      </c>
      <c r="M6557" t="s">
        <v>7747</v>
      </c>
      <c r="N6557">
        <v>6</v>
      </c>
      <c r="P6557">
        <v>1</v>
      </c>
    </row>
    <row r="6558" spans="12:16" x14ac:dyDescent="0.35">
      <c r="L6558" t="s">
        <v>28</v>
      </c>
      <c r="M6558" t="s">
        <v>7747</v>
      </c>
      <c r="N6558">
        <v>6</v>
      </c>
      <c r="P6558">
        <v>1</v>
      </c>
    </row>
    <row r="6559" spans="12:16" x14ac:dyDescent="0.35">
      <c r="L6559" t="s">
        <v>28</v>
      </c>
      <c r="M6559" t="s">
        <v>7747</v>
      </c>
      <c r="N6559">
        <v>6</v>
      </c>
      <c r="P6559">
        <v>1</v>
      </c>
    </row>
    <row r="6560" spans="12:16" x14ac:dyDescent="0.35">
      <c r="L6560" t="s">
        <v>28</v>
      </c>
      <c r="M6560" t="s">
        <v>7747</v>
      </c>
      <c r="N6560">
        <v>6</v>
      </c>
      <c r="P6560">
        <v>1</v>
      </c>
    </row>
    <row r="6561" spans="12:16" x14ac:dyDescent="0.35">
      <c r="L6561" t="s">
        <v>28</v>
      </c>
      <c r="M6561" t="s">
        <v>7747</v>
      </c>
      <c r="N6561">
        <v>6</v>
      </c>
      <c r="P6561">
        <v>1</v>
      </c>
    </row>
    <row r="6562" spans="12:16" x14ac:dyDescent="0.35">
      <c r="L6562" t="s">
        <v>28</v>
      </c>
      <c r="M6562" t="s">
        <v>7747</v>
      </c>
      <c r="N6562">
        <v>6</v>
      </c>
      <c r="P6562">
        <v>1</v>
      </c>
    </row>
    <row r="6563" spans="12:16" x14ac:dyDescent="0.35">
      <c r="L6563" t="s">
        <v>28</v>
      </c>
      <c r="M6563" t="s">
        <v>7747</v>
      </c>
      <c r="N6563">
        <v>6</v>
      </c>
      <c r="P6563">
        <v>1</v>
      </c>
    </row>
    <row r="6564" spans="12:16" x14ac:dyDescent="0.35">
      <c r="L6564" t="s">
        <v>28</v>
      </c>
      <c r="M6564" t="s">
        <v>7747</v>
      </c>
      <c r="N6564">
        <v>6</v>
      </c>
      <c r="P6564">
        <v>1</v>
      </c>
    </row>
    <row r="6565" spans="12:16" x14ac:dyDescent="0.35">
      <c r="L6565" t="s">
        <v>28</v>
      </c>
      <c r="M6565" t="s">
        <v>7747</v>
      </c>
      <c r="N6565">
        <v>6</v>
      </c>
      <c r="P6565">
        <v>1</v>
      </c>
    </row>
    <row r="6566" spans="12:16" x14ac:dyDescent="0.35">
      <c r="L6566" t="s">
        <v>28</v>
      </c>
      <c r="M6566" t="s">
        <v>7747</v>
      </c>
      <c r="N6566">
        <v>6</v>
      </c>
      <c r="P6566">
        <v>1</v>
      </c>
    </row>
    <row r="6567" spans="12:16" x14ac:dyDescent="0.35">
      <c r="L6567" t="s">
        <v>28</v>
      </c>
      <c r="M6567" t="s">
        <v>7747</v>
      </c>
      <c r="N6567">
        <v>6</v>
      </c>
      <c r="P6567">
        <v>1</v>
      </c>
    </row>
    <row r="6568" spans="12:16" x14ac:dyDescent="0.35">
      <c r="L6568" t="s">
        <v>28</v>
      </c>
      <c r="M6568" t="s">
        <v>7747</v>
      </c>
      <c r="N6568">
        <v>6</v>
      </c>
      <c r="P6568">
        <v>1</v>
      </c>
    </row>
    <row r="6569" spans="12:16" x14ac:dyDescent="0.35">
      <c r="L6569" t="s">
        <v>28</v>
      </c>
      <c r="M6569" t="s">
        <v>7747</v>
      </c>
      <c r="N6569">
        <v>6</v>
      </c>
      <c r="P6569">
        <v>1</v>
      </c>
    </row>
    <row r="6570" spans="12:16" x14ac:dyDescent="0.35">
      <c r="L6570" t="s">
        <v>28</v>
      </c>
      <c r="M6570" t="s">
        <v>7747</v>
      </c>
      <c r="N6570">
        <v>6</v>
      </c>
      <c r="P6570">
        <v>1</v>
      </c>
    </row>
    <row r="6571" spans="12:16" x14ac:dyDescent="0.35">
      <c r="L6571" t="s">
        <v>28</v>
      </c>
      <c r="M6571" t="s">
        <v>7747</v>
      </c>
      <c r="N6571">
        <v>6</v>
      </c>
      <c r="P6571">
        <v>1</v>
      </c>
    </row>
    <row r="6572" spans="12:16" x14ac:dyDescent="0.35">
      <c r="L6572" t="s">
        <v>28</v>
      </c>
      <c r="M6572" t="s">
        <v>7747</v>
      </c>
      <c r="N6572">
        <v>6</v>
      </c>
      <c r="P6572">
        <v>1</v>
      </c>
    </row>
    <row r="6573" spans="12:16" x14ac:dyDescent="0.35">
      <c r="L6573" t="s">
        <v>28</v>
      </c>
      <c r="M6573" t="s">
        <v>7747</v>
      </c>
      <c r="N6573">
        <v>6</v>
      </c>
      <c r="P6573">
        <v>1</v>
      </c>
    </row>
    <row r="6574" spans="12:16" x14ac:dyDescent="0.35">
      <c r="L6574" t="s">
        <v>28</v>
      </c>
      <c r="M6574" t="s">
        <v>7747</v>
      </c>
      <c r="N6574">
        <v>6</v>
      </c>
      <c r="P6574">
        <v>1</v>
      </c>
    </row>
    <row r="6575" spans="12:16" x14ac:dyDescent="0.35">
      <c r="L6575" t="s">
        <v>28</v>
      </c>
      <c r="M6575" t="s">
        <v>7747</v>
      </c>
      <c r="N6575">
        <v>6</v>
      </c>
      <c r="P6575">
        <v>1</v>
      </c>
    </row>
    <row r="6576" spans="12:16" x14ac:dyDescent="0.35">
      <c r="L6576" t="s">
        <v>28</v>
      </c>
      <c r="M6576" t="s">
        <v>7747</v>
      </c>
      <c r="N6576">
        <v>6</v>
      </c>
      <c r="P6576">
        <v>1</v>
      </c>
    </row>
    <row r="6577" spans="12:16" x14ac:dyDescent="0.35">
      <c r="L6577" t="s">
        <v>28</v>
      </c>
      <c r="M6577" t="s">
        <v>7747</v>
      </c>
      <c r="N6577">
        <v>6</v>
      </c>
      <c r="P6577">
        <v>1</v>
      </c>
    </row>
    <row r="6578" spans="12:16" x14ac:dyDescent="0.35">
      <c r="L6578" t="s">
        <v>28</v>
      </c>
      <c r="M6578" t="s">
        <v>7747</v>
      </c>
      <c r="N6578">
        <v>6</v>
      </c>
      <c r="P6578">
        <v>1</v>
      </c>
    </row>
    <row r="6579" spans="12:16" x14ac:dyDescent="0.35">
      <c r="L6579" t="s">
        <v>28</v>
      </c>
      <c r="M6579" t="s">
        <v>7747</v>
      </c>
      <c r="N6579">
        <v>6</v>
      </c>
      <c r="P6579">
        <v>1</v>
      </c>
    </row>
    <row r="6580" spans="12:16" x14ac:dyDescent="0.35">
      <c r="L6580" t="s">
        <v>28</v>
      </c>
      <c r="M6580" t="s">
        <v>7747</v>
      </c>
      <c r="N6580">
        <v>6</v>
      </c>
      <c r="P6580">
        <v>1</v>
      </c>
    </row>
    <row r="6581" spans="12:16" x14ac:dyDescent="0.35">
      <c r="L6581" t="s">
        <v>28</v>
      </c>
      <c r="M6581" t="s">
        <v>7747</v>
      </c>
      <c r="N6581">
        <v>6</v>
      </c>
      <c r="P6581">
        <v>1</v>
      </c>
    </row>
    <row r="6582" spans="12:16" x14ac:dyDescent="0.35">
      <c r="L6582" t="s">
        <v>28</v>
      </c>
      <c r="M6582" t="s">
        <v>7747</v>
      </c>
      <c r="N6582">
        <v>6</v>
      </c>
      <c r="P6582">
        <v>1</v>
      </c>
    </row>
    <row r="6583" spans="12:16" x14ac:dyDescent="0.35">
      <c r="L6583" t="s">
        <v>28</v>
      </c>
      <c r="M6583" t="s">
        <v>7747</v>
      </c>
      <c r="N6583">
        <v>6</v>
      </c>
      <c r="P6583">
        <v>1</v>
      </c>
    </row>
    <row r="6584" spans="12:16" x14ac:dyDescent="0.35">
      <c r="L6584" t="s">
        <v>28</v>
      </c>
      <c r="M6584" t="s">
        <v>7747</v>
      </c>
      <c r="N6584">
        <v>6</v>
      </c>
      <c r="P6584">
        <v>1</v>
      </c>
    </row>
    <row r="6585" spans="12:16" x14ac:dyDescent="0.35">
      <c r="L6585" t="s">
        <v>28</v>
      </c>
      <c r="M6585" t="s">
        <v>7747</v>
      </c>
      <c r="N6585">
        <v>6</v>
      </c>
      <c r="P6585">
        <v>1</v>
      </c>
    </row>
    <row r="6586" spans="12:16" x14ac:dyDescent="0.35">
      <c r="L6586" t="s">
        <v>28</v>
      </c>
      <c r="M6586" t="s">
        <v>7747</v>
      </c>
      <c r="N6586">
        <v>6</v>
      </c>
      <c r="P6586">
        <v>1</v>
      </c>
    </row>
    <row r="6587" spans="12:16" x14ac:dyDescent="0.35">
      <c r="L6587" t="s">
        <v>28</v>
      </c>
      <c r="M6587" t="s">
        <v>7747</v>
      </c>
      <c r="N6587">
        <v>6</v>
      </c>
      <c r="P6587">
        <v>1</v>
      </c>
    </row>
    <row r="6588" spans="12:16" x14ac:dyDescent="0.35">
      <c r="L6588" t="s">
        <v>28</v>
      </c>
      <c r="M6588" t="s">
        <v>7747</v>
      </c>
      <c r="N6588">
        <v>6</v>
      </c>
      <c r="P6588">
        <v>1</v>
      </c>
    </row>
    <row r="6589" spans="12:16" x14ac:dyDescent="0.35">
      <c r="L6589" t="s">
        <v>28</v>
      </c>
      <c r="M6589" t="s">
        <v>7747</v>
      </c>
      <c r="N6589">
        <v>6</v>
      </c>
      <c r="P6589">
        <v>1</v>
      </c>
    </row>
    <row r="6590" spans="12:16" x14ac:dyDescent="0.35">
      <c r="L6590" t="s">
        <v>28</v>
      </c>
      <c r="M6590" t="s">
        <v>7747</v>
      </c>
      <c r="N6590">
        <v>6</v>
      </c>
      <c r="P6590">
        <v>1</v>
      </c>
    </row>
    <row r="6591" spans="12:16" x14ac:dyDescent="0.35">
      <c r="L6591" t="s">
        <v>28</v>
      </c>
      <c r="M6591" t="s">
        <v>7747</v>
      </c>
      <c r="N6591">
        <v>6</v>
      </c>
      <c r="P6591">
        <v>1</v>
      </c>
    </row>
    <row r="6592" spans="12:16" x14ac:dyDescent="0.35">
      <c r="L6592" t="s">
        <v>28</v>
      </c>
      <c r="M6592" t="s">
        <v>7747</v>
      </c>
      <c r="N6592">
        <v>6</v>
      </c>
      <c r="P6592">
        <v>1</v>
      </c>
    </row>
    <row r="6593" spans="12:16" x14ac:dyDescent="0.35">
      <c r="L6593" t="s">
        <v>28</v>
      </c>
      <c r="M6593" t="s">
        <v>7747</v>
      </c>
      <c r="N6593">
        <v>6</v>
      </c>
      <c r="P6593">
        <v>1</v>
      </c>
    </row>
    <row r="6594" spans="12:16" x14ac:dyDescent="0.35">
      <c r="L6594" t="s">
        <v>28</v>
      </c>
      <c r="M6594" t="s">
        <v>7747</v>
      </c>
      <c r="N6594">
        <v>6</v>
      </c>
      <c r="P6594">
        <v>1</v>
      </c>
    </row>
    <row r="6595" spans="12:16" x14ac:dyDescent="0.35">
      <c r="L6595" t="s">
        <v>28</v>
      </c>
      <c r="M6595" t="s">
        <v>7747</v>
      </c>
      <c r="N6595">
        <v>6</v>
      </c>
      <c r="P6595">
        <v>1</v>
      </c>
    </row>
    <row r="6596" spans="12:16" x14ac:dyDescent="0.35">
      <c r="L6596" t="s">
        <v>28</v>
      </c>
      <c r="M6596" t="s">
        <v>7747</v>
      </c>
      <c r="N6596">
        <v>6</v>
      </c>
      <c r="P6596">
        <v>1</v>
      </c>
    </row>
    <row r="6597" spans="12:16" x14ac:dyDescent="0.35">
      <c r="L6597" t="s">
        <v>28</v>
      </c>
      <c r="M6597" t="s">
        <v>7747</v>
      </c>
      <c r="N6597">
        <v>6</v>
      </c>
      <c r="P6597">
        <v>1</v>
      </c>
    </row>
    <row r="6598" spans="12:16" x14ac:dyDescent="0.35">
      <c r="L6598" t="s">
        <v>28</v>
      </c>
      <c r="M6598" t="s">
        <v>7747</v>
      </c>
      <c r="N6598">
        <v>6</v>
      </c>
      <c r="P6598">
        <v>1</v>
      </c>
    </row>
    <row r="6599" spans="12:16" x14ac:dyDescent="0.35">
      <c r="L6599" t="s">
        <v>28</v>
      </c>
      <c r="M6599" t="s">
        <v>7747</v>
      </c>
      <c r="N6599">
        <v>6</v>
      </c>
      <c r="P6599">
        <v>1</v>
      </c>
    </row>
    <row r="6600" spans="12:16" x14ac:dyDescent="0.35">
      <c r="L6600" t="s">
        <v>28</v>
      </c>
      <c r="M6600" t="s">
        <v>7747</v>
      </c>
      <c r="N6600">
        <v>6</v>
      </c>
      <c r="P6600">
        <v>1</v>
      </c>
    </row>
    <row r="6601" spans="12:16" x14ac:dyDescent="0.35">
      <c r="L6601" t="s">
        <v>28</v>
      </c>
      <c r="M6601" t="s">
        <v>7747</v>
      </c>
      <c r="N6601">
        <v>6</v>
      </c>
      <c r="P6601">
        <v>1</v>
      </c>
    </row>
    <row r="6602" spans="12:16" x14ac:dyDescent="0.35">
      <c r="L6602" t="s">
        <v>28</v>
      </c>
      <c r="M6602" t="s">
        <v>7747</v>
      </c>
      <c r="N6602">
        <v>6</v>
      </c>
      <c r="P6602">
        <v>1</v>
      </c>
    </row>
    <row r="6603" spans="12:16" x14ac:dyDescent="0.35">
      <c r="L6603" t="s">
        <v>28</v>
      </c>
      <c r="M6603" t="s">
        <v>7747</v>
      </c>
      <c r="N6603">
        <v>6</v>
      </c>
      <c r="P6603">
        <v>1</v>
      </c>
    </row>
    <row r="6604" spans="12:16" x14ac:dyDescent="0.35">
      <c r="L6604" t="s">
        <v>28</v>
      </c>
      <c r="M6604" t="s">
        <v>7747</v>
      </c>
      <c r="N6604">
        <v>6</v>
      </c>
      <c r="P6604">
        <v>1</v>
      </c>
    </row>
    <row r="6605" spans="12:16" x14ac:dyDescent="0.35">
      <c r="L6605" t="s">
        <v>28</v>
      </c>
      <c r="M6605" t="s">
        <v>7747</v>
      </c>
      <c r="N6605">
        <v>6</v>
      </c>
      <c r="P6605">
        <v>1</v>
      </c>
    </row>
    <row r="6606" spans="12:16" x14ac:dyDescent="0.35">
      <c r="L6606" t="s">
        <v>28</v>
      </c>
      <c r="M6606" t="s">
        <v>7747</v>
      </c>
      <c r="N6606">
        <v>6</v>
      </c>
      <c r="P6606">
        <v>1</v>
      </c>
    </row>
    <row r="6607" spans="12:16" x14ac:dyDescent="0.35">
      <c r="L6607" t="s">
        <v>28</v>
      </c>
      <c r="M6607" t="s">
        <v>7747</v>
      </c>
      <c r="N6607">
        <v>6</v>
      </c>
      <c r="P6607">
        <v>1</v>
      </c>
    </row>
    <row r="6608" spans="12:16" x14ac:dyDescent="0.35">
      <c r="L6608" t="s">
        <v>28</v>
      </c>
      <c r="M6608" t="s">
        <v>7747</v>
      </c>
      <c r="N6608">
        <v>6</v>
      </c>
      <c r="P6608">
        <v>1</v>
      </c>
    </row>
    <row r="6609" spans="12:16" x14ac:dyDescent="0.35">
      <c r="L6609" t="s">
        <v>28</v>
      </c>
      <c r="M6609" t="s">
        <v>7747</v>
      </c>
      <c r="N6609">
        <v>6</v>
      </c>
      <c r="P6609">
        <v>1</v>
      </c>
    </row>
    <row r="6610" spans="12:16" x14ac:dyDescent="0.35">
      <c r="L6610" t="s">
        <v>28</v>
      </c>
      <c r="M6610" t="s">
        <v>7747</v>
      </c>
      <c r="N6610">
        <v>6</v>
      </c>
      <c r="P6610">
        <v>1</v>
      </c>
    </row>
    <row r="6611" spans="12:16" x14ac:dyDescent="0.35">
      <c r="L6611" t="s">
        <v>28</v>
      </c>
      <c r="M6611" t="s">
        <v>7747</v>
      </c>
      <c r="N6611">
        <v>6</v>
      </c>
      <c r="P6611">
        <v>1</v>
      </c>
    </row>
    <row r="6612" spans="12:16" x14ac:dyDescent="0.35">
      <c r="L6612" t="s">
        <v>28</v>
      </c>
      <c r="M6612" t="s">
        <v>7747</v>
      </c>
      <c r="N6612">
        <v>6</v>
      </c>
      <c r="P6612">
        <v>1</v>
      </c>
    </row>
    <row r="6613" spans="12:16" x14ac:dyDescent="0.35">
      <c r="L6613" t="s">
        <v>28</v>
      </c>
      <c r="M6613" t="s">
        <v>7747</v>
      </c>
      <c r="N6613">
        <v>6</v>
      </c>
      <c r="P6613">
        <v>1</v>
      </c>
    </row>
    <row r="6614" spans="12:16" x14ac:dyDescent="0.35">
      <c r="L6614" t="s">
        <v>28</v>
      </c>
      <c r="M6614" t="s">
        <v>7747</v>
      </c>
      <c r="N6614">
        <v>6</v>
      </c>
      <c r="P6614">
        <v>1</v>
      </c>
    </row>
    <row r="6615" spans="12:16" x14ac:dyDescent="0.35">
      <c r="L6615" t="s">
        <v>28</v>
      </c>
      <c r="M6615" t="s">
        <v>7747</v>
      </c>
      <c r="N6615">
        <v>6</v>
      </c>
      <c r="P6615">
        <v>1</v>
      </c>
    </row>
    <row r="6616" spans="12:16" x14ac:dyDescent="0.35">
      <c r="L6616" t="s">
        <v>28</v>
      </c>
      <c r="M6616" t="s">
        <v>7747</v>
      </c>
      <c r="N6616">
        <v>6</v>
      </c>
      <c r="P6616">
        <v>1</v>
      </c>
    </row>
    <row r="6617" spans="12:16" x14ac:dyDescent="0.35">
      <c r="L6617" t="s">
        <v>28</v>
      </c>
      <c r="M6617" t="s">
        <v>7747</v>
      </c>
      <c r="N6617">
        <v>6</v>
      </c>
      <c r="P6617">
        <v>1</v>
      </c>
    </row>
    <row r="6618" spans="12:16" x14ac:dyDescent="0.35">
      <c r="L6618" t="s">
        <v>28</v>
      </c>
      <c r="M6618" t="s">
        <v>7747</v>
      </c>
      <c r="N6618">
        <v>6</v>
      </c>
      <c r="P6618">
        <v>1</v>
      </c>
    </row>
    <row r="6619" spans="12:16" x14ac:dyDescent="0.35">
      <c r="L6619" t="s">
        <v>28</v>
      </c>
      <c r="M6619" t="s">
        <v>7747</v>
      </c>
      <c r="N6619">
        <v>6</v>
      </c>
      <c r="P6619">
        <v>1</v>
      </c>
    </row>
    <row r="6620" spans="12:16" x14ac:dyDescent="0.35">
      <c r="L6620" t="s">
        <v>28</v>
      </c>
      <c r="M6620" t="s">
        <v>7747</v>
      </c>
      <c r="N6620">
        <v>6</v>
      </c>
      <c r="P6620">
        <v>1</v>
      </c>
    </row>
    <row r="6621" spans="12:16" x14ac:dyDescent="0.35">
      <c r="L6621" t="s">
        <v>28</v>
      </c>
      <c r="M6621" t="s">
        <v>7747</v>
      </c>
      <c r="N6621">
        <v>6</v>
      </c>
      <c r="P6621">
        <v>1</v>
      </c>
    </row>
    <row r="6622" spans="12:16" x14ac:dyDescent="0.35">
      <c r="L6622" t="s">
        <v>28</v>
      </c>
      <c r="M6622" t="s">
        <v>7747</v>
      </c>
      <c r="N6622">
        <v>6</v>
      </c>
      <c r="P6622">
        <v>1</v>
      </c>
    </row>
    <row r="6623" spans="12:16" x14ac:dyDescent="0.35">
      <c r="L6623" t="s">
        <v>28</v>
      </c>
      <c r="M6623" t="s">
        <v>7747</v>
      </c>
      <c r="N6623">
        <v>6</v>
      </c>
      <c r="P6623">
        <v>1</v>
      </c>
    </row>
    <row r="6624" spans="12:16" x14ac:dyDescent="0.35">
      <c r="L6624" t="s">
        <v>28</v>
      </c>
      <c r="M6624" t="s">
        <v>7747</v>
      </c>
      <c r="N6624">
        <v>6</v>
      </c>
      <c r="P6624">
        <v>1</v>
      </c>
    </row>
    <row r="6625" spans="12:16" x14ac:dyDescent="0.35">
      <c r="L6625" t="s">
        <v>28</v>
      </c>
      <c r="M6625" t="s">
        <v>7747</v>
      </c>
      <c r="N6625">
        <v>6</v>
      </c>
      <c r="P6625">
        <v>1</v>
      </c>
    </row>
    <row r="6626" spans="12:16" x14ac:dyDescent="0.35">
      <c r="L6626" t="s">
        <v>28</v>
      </c>
      <c r="M6626" t="s">
        <v>7747</v>
      </c>
      <c r="N6626">
        <v>6</v>
      </c>
      <c r="P6626">
        <v>1</v>
      </c>
    </row>
    <row r="6627" spans="12:16" x14ac:dyDescent="0.35">
      <c r="L6627" t="s">
        <v>28</v>
      </c>
      <c r="M6627" t="s">
        <v>7747</v>
      </c>
      <c r="N6627">
        <v>6</v>
      </c>
      <c r="P6627">
        <v>1</v>
      </c>
    </row>
    <row r="6628" spans="12:16" x14ac:dyDescent="0.35">
      <c r="L6628" t="s">
        <v>28</v>
      </c>
      <c r="M6628" t="s">
        <v>7747</v>
      </c>
      <c r="N6628">
        <v>6</v>
      </c>
      <c r="P6628">
        <v>1</v>
      </c>
    </row>
    <row r="6629" spans="12:16" x14ac:dyDescent="0.35">
      <c r="L6629" t="s">
        <v>28</v>
      </c>
      <c r="M6629" t="s">
        <v>7747</v>
      </c>
      <c r="N6629">
        <v>6</v>
      </c>
      <c r="P6629">
        <v>1</v>
      </c>
    </row>
    <row r="6630" spans="12:16" x14ac:dyDescent="0.35">
      <c r="L6630" t="s">
        <v>28</v>
      </c>
      <c r="M6630" t="s">
        <v>7747</v>
      </c>
      <c r="N6630">
        <v>6</v>
      </c>
      <c r="P6630">
        <v>1</v>
      </c>
    </row>
    <row r="6631" spans="12:16" x14ac:dyDescent="0.35">
      <c r="L6631" t="s">
        <v>28</v>
      </c>
      <c r="M6631" t="s">
        <v>7747</v>
      </c>
      <c r="N6631">
        <v>6</v>
      </c>
      <c r="P6631">
        <v>1</v>
      </c>
    </row>
    <row r="6632" spans="12:16" x14ac:dyDescent="0.35">
      <c r="L6632" t="s">
        <v>28</v>
      </c>
      <c r="M6632" t="s">
        <v>7747</v>
      </c>
      <c r="N6632">
        <v>6</v>
      </c>
      <c r="P6632">
        <v>1</v>
      </c>
    </row>
    <row r="6633" spans="12:16" x14ac:dyDescent="0.35">
      <c r="L6633" t="s">
        <v>28</v>
      </c>
      <c r="M6633" t="s">
        <v>7747</v>
      </c>
      <c r="N6633">
        <v>6</v>
      </c>
      <c r="P6633">
        <v>1</v>
      </c>
    </row>
    <row r="6634" spans="12:16" x14ac:dyDescent="0.35">
      <c r="L6634" t="s">
        <v>28</v>
      </c>
      <c r="M6634" t="s">
        <v>7747</v>
      </c>
      <c r="N6634">
        <v>6</v>
      </c>
      <c r="P6634">
        <v>1</v>
      </c>
    </row>
    <row r="6635" spans="12:16" x14ac:dyDescent="0.35">
      <c r="L6635" t="s">
        <v>28</v>
      </c>
      <c r="M6635" t="s">
        <v>7747</v>
      </c>
      <c r="N6635">
        <v>6</v>
      </c>
      <c r="P6635">
        <v>1</v>
      </c>
    </row>
    <row r="6636" spans="12:16" x14ac:dyDescent="0.35">
      <c r="L6636" t="s">
        <v>28</v>
      </c>
      <c r="M6636" t="s">
        <v>7747</v>
      </c>
      <c r="N6636">
        <v>6</v>
      </c>
      <c r="P6636">
        <v>1</v>
      </c>
    </row>
    <row r="6637" spans="12:16" x14ac:dyDescent="0.35">
      <c r="L6637" t="s">
        <v>28</v>
      </c>
      <c r="M6637" t="s">
        <v>7747</v>
      </c>
      <c r="N6637">
        <v>6</v>
      </c>
      <c r="P6637">
        <v>1</v>
      </c>
    </row>
    <row r="6638" spans="12:16" x14ac:dyDescent="0.35">
      <c r="L6638" t="s">
        <v>28</v>
      </c>
      <c r="M6638" t="s">
        <v>7747</v>
      </c>
      <c r="N6638">
        <v>6</v>
      </c>
      <c r="P6638">
        <v>1</v>
      </c>
    </row>
    <row r="6639" spans="12:16" x14ac:dyDescent="0.35">
      <c r="L6639" t="s">
        <v>28</v>
      </c>
      <c r="M6639" t="s">
        <v>7747</v>
      </c>
      <c r="N6639">
        <v>6</v>
      </c>
      <c r="P6639">
        <v>1</v>
      </c>
    </row>
    <row r="6640" spans="12:16" x14ac:dyDescent="0.35">
      <c r="L6640" t="s">
        <v>28</v>
      </c>
      <c r="M6640" t="s">
        <v>7747</v>
      </c>
      <c r="N6640">
        <v>6</v>
      </c>
      <c r="P6640">
        <v>1</v>
      </c>
    </row>
    <row r="6641" spans="12:16" x14ac:dyDescent="0.35">
      <c r="L6641" t="s">
        <v>28</v>
      </c>
      <c r="M6641" t="s">
        <v>7747</v>
      </c>
      <c r="N6641">
        <v>6</v>
      </c>
      <c r="P6641">
        <v>1</v>
      </c>
    </row>
    <row r="6642" spans="12:16" x14ac:dyDescent="0.35">
      <c r="L6642" t="s">
        <v>28</v>
      </c>
      <c r="M6642" t="s">
        <v>7747</v>
      </c>
      <c r="N6642">
        <v>6</v>
      </c>
      <c r="P6642">
        <v>1</v>
      </c>
    </row>
    <row r="6643" spans="12:16" x14ac:dyDescent="0.35">
      <c r="L6643" t="s">
        <v>28</v>
      </c>
      <c r="M6643" t="s">
        <v>7747</v>
      </c>
      <c r="N6643">
        <v>6</v>
      </c>
      <c r="P6643">
        <v>1</v>
      </c>
    </row>
    <row r="6644" spans="12:16" x14ac:dyDescent="0.35">
      <c r="L6644" t="s">
        <v>28</v>
      </c>
      <c r="M6644" t="s">
        <v>7747</v>
      </c>
      <c r="N6644">
        <v>6</v>
      </c>
      <c r="P6644">
        <v>1</v>
      </c>
    </row>
    <row r="6645" spans="12:16" x14ac:dyDescent="0.35">
      <c r="L6645" t="s">
        <v>28</v>
      </c>
      <c r="M6645" t="s">
        <v>7747</v>
      </c>
      <c r="N6645">
        <v>6</v>
      </c>
      <c r="P6645">
        <v>1</v>
      </c>
    </row>
    <row r="6646" spans="12:16" x14ac:dyDescent="0.35">
      <c r="L6646" t="s">
        <v>28</v>
      </c>
      <c r="M6646" t="s">
        <v>7747</v>
      </c>
      <c r="N6646">
        <v>6</v>
      </c>
      <c r="P6646">
        <v>1</v>
      </c>
    </row>
    <row r="6647" spans="12:16" x14ac:dyDescent="0.35">
      <c r="L6647" t="s">
        <v>28</v>
      </c>
      <c r="M6647" t="s">
        <v>7747</v>
      </c>
      <c r="N6647">
        <v>6</v>
      </c>
      <c r="P6647">
        <v>1</v>
      </c>
    </row>
    <row r="6648" spans="12:16" x14ac:dyDescent="0.35">
      <c r="L6648" t="s">
        <v>28</v>
      </c>
      <c r="M6648" t="s">
        <v>7747</v>
      </c>
      <c r="N6648">
        <v>6</v>
      </c>
      <c r="P6648">
        <v>1</v>
      </c>
    </row>
    <row r="6649" spans="12:16" x14ac:dyDescent="0.35">
      <c r="L6649" t="s">
        <v>28</v>
      </c>
      <c r="M6649" t="s">
        <v>7747</v>
      </c>
      <c r="N6649">
        <v>6</v>
      </c>
      <c r="P6649">
        <v>1</v>
      </c>
    </row>
    <row r="6650" spans="12:16" x14ac:dyDescent="0.35">
      <c r="L6650" t="s">
        <v>28</v>
      </c>
      <c r="M6650" t="s">
        <v>7747</v>
      </c>
      <c r="N6650">
        <v>6</v>
      </c>
      <c r="P6650">
        <v>1</v>
      </c>
    </row>
    <row r="6651" spans="12:16" x14ac:dyDescent="0.35">
      <c r="L6651" t="s">
        <v>28</v>
      </c>
      <c r="M6651" t="s">
        <v>7747</v>
      </c>
      <c r="N6651">
        <v>6</v>
      </c>
      <c r="P6651">
        <v>1</v>
      </c>
    </row>
    <row r="6652" spans="12:16" x14ac:dyDescent="0.35">
      <c r="L6652" t="s">
        <v>28</v>
      </c>
      <c r="M6652" t="s">
        <v>7747</v>
      </c>
      <c r="N6652">
        <v>6</v>
      </c>
      <c r="P6652">
        <v>1</v>
      </c>
    </row>
    <row r="6653" spans="12:16" x14ac:dyDescent="0.35">
      <c r="L6653" t="s">
        <v>28</v>
      </c>
      <c r="M6653" t="s">
        <v>7747</v>
      </c>
      <c r="N6653">
        <v>6</v>
      </c>
      <c r="P6653">
        <v>1</v>
      </c>
    </row>
    <row r="6654" spans="12:16" x14ac:dyDescent="0.35">
      <c r="L6654" t="s">
        <v>28</v>
      </c>
      <c r="M6654" t="s">
        <v>7747</v>
      </c>
      <c r="N6654">
        <v>6</v>
      </c>
      <c r="P6654">
        <v>1</v>
      </c>
    </row>
    <row r="6655" spans="12:16" x14ac:dyDescent="0.35">
      <c r="L6655" t="s">
        <v>28</v>
      </c>
      <c r="M6655" t="s">
        <v>7747</v>
      </c>
      <c r="N6655">
        <v>6</v>
      </c>
      <c r="P6655">
        <v>1</v>
      </c>
    </row>
    <row r="6656" spans="12:16" x14ac:dyDescent="0.35">
      <c r="L6656" t="s">
        <v>28</v>
      </c>
      <c r="M6656" t="s">
        <v>7747</v>
      </c>
      <c r="N6656">
        <v>6</v>
      </c>
      <c r="P6656">
        <v>1</v>
      </c>
    </row>
    <row r="6657" spans="12:16" x14ac:dyDescent="0.35">
      <c r="L6657" t="s">
        <v>28</v>
      </c>
      <c r="M6657" t="s">
        <v>7747</v>
      </c>
      <c r="N6657">
        <v>6</v>
      </c>
      <c r="P6657">
        <v>1</v>
      </c>
    </row>
    <row r="6658" spans="12:16" x14ac:dyDescent="0.35">
      <c r="L6658" t="s">
        <v>29</v>
      </c>
      <c r="M6658" t="s">
        <v>7747</v>
      </c>
      <c r="N6658">
        <v>6</v>
      </c>
      <c r="P6658">
        <v>1</v>
      </c>
    </row>
    <row r="6659" spans="12:16" x14ac:dyDescent="0.35">
      <c r="L6659" t="s">
        <v>29</v>
      </c>
      <c r="M6659" t="s">
        <v>7747</v>
      </c>
      <c r="N6659">
        <v>6</v>
      </c>
      <c r="P6659">
        <v>1</v>
      </c>
    </row>
    <row r="6660" spans="12:16" x14ac:dyDescent="0.35">
      <c r="L6660" t="s">
        <v>29</v>
      </c>
      <c r="M6660" t="s">
        <v>7747</v>
      </c>
      <c r="N6660">
        <v>6</v>
      </c>
      <c r="P6660">
        <v>1</v>
      </c>
    </row>
    <row r="6661" spans="12:16" x14ac:dyDescent="0.35">
      <c r="L6661" t="s">
        <v>29</v>
      </c>
      <c r="M6661" t="s">
        <v>7747</v>
      </c>
      <c r="N6661">
        <v>6</v>
      </c>
      <c r="P6661">
        <v>1</v>
      </c>
    </row>
    <row r="6662" spans="12:16" x14ac:dyDescent="0.35">
      <c r="L6662" t="s">
        <v>29</v>
      </c>
      <c r="M6662" t="s">
        <v>7747</v>
      </c>
      <c r="N6662">
        <v>6</v>
      </c>
      <c r="P6662">
        <v>1</v>
      </c>
    </row>
    <row r="6663" spans="12:16" x14ac:dyDescent="0.35">
      <c r="L6663" t="s">
        <v>29</v>
      </c>
      <c r="M6663" t="s">
        <v>7747</v>
      </c>
      <c r="N6663">
        <v>6</v>
      </c>
      <c r="P6663">
        <v>1</v>
      </c>
    </row>
    <row r="6664" spans="12:16" x14ac:dyDescent="0.35">
      <c r="L6664" t="s">
        <v>29</v>
      </c>
      <c r="M6664" t="s">
        <v>7747</v>
      </c>
      <c r="N6664">
        <v>6</v>
      </c>
      <c r="P6664">
        <v>1</v>
      </c>
    </row>
    <row r="6665" spans="12:16" x14ac:dyDescent="0.35">
      <c r="L6665" t="s">
        <v>29</v>
      </c>
      <c r="M6665" t="s">
        <v>7747</v>
      </c>
      <c r="N6665">
        <v>6</v>
      </c>
      <c r="P6665">
        <v>1</v>
      </c>
    </row>
    <row r="6666" spans="12:16" x14ac:dyDescent="0.35">
      <c r="L6666" t="s">
        <v>29</v>
      </c>
      <c r="M6666" t="s">
        <v>7747</v>
      </c>
      <c r="N6666">
        <v>6</v>
      </c>
      <c r="P6666">
        <v>1</v>
      </c>
    </row>
    <row r="6667" spans="12:16" x14ac:dyDescent="0.35">
      <c r="L6667" t="s">
        <v>29</v>
      </c>
      <c r="M6667" t="s">
        <v>7747</v>
      </c>
      <c r="N6667">
        <v>6</v>
      </c>
      <c r="P6667">
        <v>1</v>
      </c>
    </row>
    <row r="6668" spans="12:16" x14ac:dyDescent="0.35">
      <c r="L6668" t="s">
        <v>29</v>
      </c>
      <c r="M6668" t="s">
        <v>7747</v>
      </c>
      <c r="N6668">
        <v>6</v>
      </c>
      <c r="P6668">
        <v>1</v>
      </c>
    </row>
    <row r="6669" spans="12:16" x14ac:dyDescent="0.35">
      <c r="L6669" t="s">
        <v>29</v>
      </c>
      <c r="M6669" t="s">
        <v>7747</v>
      </c>
      <c r="N6669">
        <v>6</v>
      </c>
      <c r="P6669">
        <v>1</v>
      </c>
    </row>
    <row r="6670" spans="12:16" x14ac:dyDescent="0.35">
      <c r="L6670" t="s">
        <v>29</v>
      </c>
      <c r="M6670" t="s">
        <v>7747</v>
      </c>
      <c r="N6670">
        <v>6</v>
      </c>
      <c r="P6670">
        <v>1</v>
      </c>
    </row>
    <row r="6671" spans="12:16" x14ac:dyDescent="0.35">
      <c r="L6671" t="s">
        <v>29</v>
      </c>
      <c r="M6671" t="s">
        <v>7747</v>
      </c>
      <c r="N6671">
        <v>6</v>
      </c>
      <c r="P6671">
        <v>1</v>
      </c>
    </row>
    <row r="6672" spans="12:16" x14ac:dyDescent="0.35">
      <c r="L6672" t="s">
        <v>29</v>
      </c>
      <c r="M6672" t="s">
        <v>7747</v>
      </c>
      <c r="N6672">
        <v>6</v>
      </c>
      <c r="P6672">
        <v>1</v>
      </c>
    </row>
    <row r="6673" spans="12:16" x14ac:dyDescent="0.35">
      <c r="L6673" t="s">
        <v>29</v>
      </c>
      <c r="M6673" t="s">
        <v>7747</v>
      </c>
      <c r="N6673">
        <v>6</v>
      </c>
      <c r="P6673">
        <v>1</v>
      </c>
    </row>
    <row r="6674" spans="12:16" x14ac:dyDescent="0.35">
      <c r="L6674" t="s">
        <v>29</v>
      </c>
      <c r="M6674" t="s">
        <v>7747</v>
      </c>
      <c r="N6674">
        <v>6</v>
      </c>
      <c r="P6674">
        <v>1</v>
      </c>
    </row>
    <row r="6675" spans="12:16" x14ac:dyDescent="0.35">
      <c r="L6675" t="s">
        <v>29</v>
      </c>
      <c r="M6675" t="s">
        <v>7747</v>
      </c>
      <c r="N6675">
        <v>6</v>
      </c>
      <c r="P6675">
        <v>1</v>
      </c>
    </row>
    <row r="6676" spans="12:16" x14ac:dyDescent="0.35">
      <c r="L6676" t="s">
        <v>29</v>
      </c>
      <c r="M6676" t="s">
        <v>7747</v>
      </c>
      <c r="N6676">
        <v>6</v>
      </c>
      <c r="P6676">
        <v>1</v>
      </c>
    </row>
    <row r="6677" spans="12:16" x14ac:dyDescent="0.35">
      <c r="L6677" t="s">
        <v>29</v>
      </c>
      <c r="M6677" t="s">
        <v>7747</v>
      </c>
      <c r="N6677">
        <v>6</v>
      </c>
      <c r="P6677">
        <v>1</v>
      </c>
    </row>
    <row r="6678" spans="12:16" x14ac:dyDescent="0.35">
      <c r="L6678" t="s">
        <v>29</v>
      </c>
      <c r="M6678" t="s">
        <v>7747</v>
      </c>
      <c r="N6678">
        <v>6</v>
      </c>
      <c r="P6678">
        <v>1</v>
      </c>
    </row>
    <row r="6679" spans="12:16" x14ac:dyDescent="0.35">
      <c r="L6679" t="s">
        <v>29</v>
      </c>
      <c r="M6679" t="s">
        <v>7747</v>
      </c>
      <c r="N6679">
        <v>6</v>
      </c>
      <c r="P6679">
        <v>1</v>
      </c>
    </row>
    <row r="6680" spans="12:16" x14ac:dyDescent="0.35">
      <c r="L6680" t="s">
        <v>29</v>
      </c>
      <c r="M6680" t="s">
        <v>7747</v>
      </c>
      <c r="N6680">
        <v>6</v>
      </c>
      <c r="P6680">
        <v>1</v>
      </c>
    </row>
    <row r="6681" spans="12:16" x14ac:dyDescent="0.35">
      <c r="L6681" t="s">
        <v>29</v>
      </c>
      <c r="M6681" t="s">
        <v>7747</v>
      </c>
      <c r="N6681">
        <v>6</v>
      </c>
      <c r="P6681">
        <v>1</v>
      </c>
    </row>
    <row r="6682" spans="12:16" x14ac:dyDescent="0.35">
      <c r="L6682" t="s">
        <v>29</v>
      </c>
      <c r="M6682" t="s">
        <v>7747</v>
      </c>
      <c r="N6682">
        <v>6</v>
      </c>
      <c r="P6682">
        <v>1</v>
      </c>
    </row>
    <row r="6683" spans="12:16" x14ac:dyDescent="0.35">
      <c r="L6683" t="s">
        <v>29</v>
      </c>
      <c r="M6683" t="s">
        <v>7747</v>
      </c>
      <c r="N6683">
        <v>6</v>
      </c>
      <c r="P6683">
        <v>1</v>
      </c>
    </row>
    <row r="6684" spans="12:16" x14ac:dyDescent="0.35">
      <c r="L6684" t="s">
        <v>29</v>
      </c>
      <c r="M6684" t="s">
        <v>7747</v>
      </c>
      <c r="N6684">
        <v>6</v>
      </c>
      <c r="P6684">
        <v>1</v>
      </c>
    </row>
    <row r="6685" spans="12:16" x14ac:dyDescent="0.35">
      <c r="L6685" t="s">
        <v>29</v>
      </c>
      <c r="M6685" t="s">
        <v>7747</v>
      </c>
      <c r="N6685">
        <v>6</v>
      </c>
      <c r="P6685">
        <v>1</v>
      </c>
    </row>
    <row r="6686" spans="12:16" x14ac:dyDescent="0.35">
      <c r="L6686" t="s">
        <v>29</v>
      </c>
      <c r="M6686" t="s">
        <v>7747</v>
      </c>
      <c r="N6686">
        <v>6</v>
      </c>
      <c r="P6686">
        <v>1</v>
      </c>
    </row>
    <row r="6687" spans="12:16" x14ac:dyDescent="0.35">
      <c r="L6687" t="s">
        <v>29</v>
      </c>
      <c r="M6687" t="s">
        <v>7747</v>
      </c>
      <c r="N6687">
        <v>6</v>
      </c>
      <c r="P6687">
        <v>1</v>
      </c>
    </row>
    <row r="6688" spans="12:16" x14ac:dyDescent="0.35">
      <c r="L6688" t="s">
        <v>29</v>
      </c>
      <c r="M6688" t="s">
        <v>7747</v>
      </c>
      <c r="N6688">
        <v>6</v>
      </c>
      <c r="P6688">
        <v>1</v>
      </c>
    </row>
    <row r="6689" spans="12:16" x14ac:dyDescent="0.35">
      <c r="L6689" t="s">
        <v>29</v>
      </c>
      <c r="M6689" t="s">
        <v>7747</v>
      </c>
      <c r="N6689">
        <v>6</v>
      </c>
      <c r="P6689">
        <v>1</v>
      </c>
    </row>
    <row r="6690" spans="12:16" x14ac:dyDescent="0.35">
      <c r="L6690" t="s">
        <v>29</v>
      </c>
      <c r="M6690" t="s">
        <v>7747</v>
      </c>
      <c r="N6690">
        <v>6</v>
      </c>
      <c r="P6690">
        <v>1</v>
      </c>
    </row>
    <row r="6691" spans="12:16" x14ac:dyDescent="0.35">
      <c r="L6691" t="s">
        <v>29</v>
      </c>
      <c r="M6691" t="s">
        <v>7747</v>
      </c>
      <c r="N6691">
        <v>6</v>
      </c>
      <c r="P6691">
        <v>1</v>
      </c>
    </row>
    <row r="6692" spans="12:16" x14ac:dyDescent="0.35">
      <c r="L6692" t="s">
        <v>29</v>
      </c>
      <c r="M6692" t="s">
        <v>7747</v>
      </c>
      <c r="N6692">
        <v>6</v>
      </c>
      <c r="P6692">
        <v>1</v>
      </c>
    </row>
    <row r="6693" spans="12:16" x14ac:dyDescent="0.35">
      <c r="L6693" t="s">
        <v>29</v>
      </c>
      <c r="M6693" t="s">
        <v>7747</v>
      </c>
      <c r="N6693">
        <v>6</v>
      </c>
      <c r="P6693">
        <v>1</v>
      </c>
    </row>
    <row r="6694" spans="12:16" x14ac:dyDescent="0.35">
      <c r="L6694" t="s">
        <v>29</v>
      </c>
      <c r="M6694" t="s">
        <v>7747</v>
      </c>
      <c r="N6694">
        <v>6</v>
      </c>
      <c r="P6694">
        <v>1</v>
      </c>
    </row>
    <row r="6695" spans="12:16" x14ac:dyDescent="0.35">
      <c r="L6695" t="s">
        <v>29</v>
      </c>
      <c r="M6695" t="s">
        <v>7747</v>
      </c>
      <c r="N6695">
        <v>6</v>
      </c>
      <c r="P6695">
        <v>1</v>
      </c>
    </row>
    <row r="6696" spans="12:16" x14ac:dyDescent="0.35">
      <c r="L6696" t="s">
        <v>29</v>
      </c>
      <c r="M6696" t="s">
        <v>7747</v>
      </c>
      <c r="N6696">
        <v>6</v>
      </c>
      <c r="P6696">
        <v>1</v>
      </c>
    </row>
    <row r="6697" spans="12:16" x14ac:dyDescent="0.35">
      <c r="L6697" t="s">
        <v>29</v>
      </c>
      <c r="M6697" t="s">
        <v>7747</v>
      </c>
      <c r="N6697">
        <v>6</v>
      </c>
      <c r="P6697">
        <v>1</v>
      </c>
    </row>
    <row r="6698" spans="12:16" x14ac:dyDescent="0.35">
      <c r="L6698" t="s">
        <v>29</v>
      </c>
      <c r="M6698" t="s">
        <v>7747</v>
      </c>
      <c r="N6698">
        <v>6</v>
      </c>
      <c r="P6698">
        <v>1</v>
      </c>
    </row>
    <row r="6699" spans="12:16" x14ac:dyDescent="0.35">
      <c r="L6699" t="s">
        <v>29</v>
      </c>
      <c r="M6699" t="s">
        <v>7747</v>
      </c>
      <c r="N6699">
        <v>6</v>
      </c>
      <c r="P6699">
        <v>1</v>
      </c>
    </row>
    <row r="6700" spans="12:16" x14ac:dyDescent="0.35">
      <c r="L6700" t="s">
        <v>29</v>
      </c>
      <c r="M6700" t="s">
        <v>7747</v>
      </c>
      <c r="N6700">
        <v>6</v>
      </c>
      <c r="P6700">
        <v>1</v>
      </c>
    </row>
    <row r="6701" spans="12:16" x14ac:dyDescent="0.35">
      <c r="L6701" t="s">
        <v>29</v>
      </c>
      <c r="M6701" t="s">
        <v>7747</v>
      </c>
      <c r="N6701">
        <v>6</v>
      </c>
      <c r="P6701">
        <v>1</v>
      </c>
    </row>
    <row r="6702" spans="12:16" x14ac:dyDescent="0.35">
      <c r="L6702" t="s">
        <v>29</v>
      </c>
      <c r="M6702" t="s">
        <v>7747</v>
      </c>
      <c r="N6702">
        <v>6</v>
      </c>
      <c r="P6702">
        <v>1</v>
      </c>
    </row>
    <row r="6703" spans="12:16" x14ac:dyDescent="0.35">
      <c r="L6703" t="s">
        <v>29</v>
      </c>
      <c r="M6703" t="s">
        <v>7747</v>
      </c>
      <c r="N6703">
        <v>6</v>
      </c>
      <c r="P6703">
        <v>1</v>
      </c>
    </row>
    <row r="6704" spans="12:16" x14ac:dyDescent="0.35">
      <c r="L6704" t="s">
        <v>29</v>
      </c>
      <c r="M6704" t="s">
        <v>7747</v>
      </c>
      <c r="N6704">
        <v>6</v>
      </c>
      <c r="P6704">
        <v>1</v>
      </c>
    </row>
    <row r="6705" spans="12:16" x14ac:dyDescent="0.35">
      <c r="L6705" t="s">
        <v>29</v>
      </c>
      <c r="M6705" t="s">
        <v>7747</v>
      </c>
      <c r="N6705">
        <v>6</v>
      </c>
      <c r="P6705">
        <v>1</v>
      </c>
    </row>
    <row r="6706" spans="12:16" x14ac:dyDescent="0.35">
      <c r="L6706" t="s">
        <v>29</v>
      </c>
      <c r="M6706" t="s">
        <v>7747</v>
      </c>
      <c r="N6706">
        <v>6</v>
      </c>
      <c r="P6706">
        <v>1</v>
      </c>
    </row>
    <row r="6707" spans="12:16" x14ac:dyDescent="0.35">
      <c r="L6707" t="s">
        <v>29</v>
      </c>
      <c r="M6707" t="s">
        <v>7747</v>
      </c>
      <c r="N6707">
        <v>6</v>
      </c>
      <c r="P6707">
        <v>1</v>
      </c>
    </row>
    <row r="6708" spans="12:16" x14ac:dyDescent="0.35">
      <c r="L6708" t="s">
        <v>29</v>
      </c>
      <c r="M6708" t="s">
        <v>7747</v>
      </c>
      <c r="N6708">
        <v>6</v>
      </c>
      <c r="P6708">
        <v>1</v>
      </c>
    </row>
    <row r="6709" spans="12:16" x14ac:dyDescent="0.35">
      <c r="L6709" t="s">
        <v>29</v>
      </c>
      <c r="M6709" t="s">
        <v>7747</v>
      </c>
      <c r="N6709">
        <v>6</v>
      </c>
      <c r="P6709">
        <v>1</v>
      </c>
    </row>
    <row r="6710" spans="12:16" x14ac:dyDescent="0.35">
      <c r="L6710" t="s">
        <v>29</v>
      </c>
      <c r="M6710" t="s">
        <v>7747</v>
      </c>
      <c r="N6710">
        <v>6</v>
      </c>
      <c r="P6710">
        <v>1</v>
      </c>
    </row>
    <row r="6711" spans="12:16" x14ac:dyDescent="0.35">
      <c r="L6711" t="s">
        <v>29</v>
      </c>
      <c r="M6711" t="s">
        <v>7747</v>
      </c>
      <c r="N6711">
        <v>6</v>
      </c>
      <c r="P6711">
        <v>1</v>
      </c>
    </row>
    <row r="6712" spans="12:16" x14ac:dyDescent="0.35">
      <c r="L6712" t="s">
        <v>29</v>
      </c>
      <c r="M6712" t="s">
        <v>7747</v>
      </c>
      <c r="N6712">
        <v>6</v>
      </c>
      <c r="P6712">
        <v>1</v>
      </c>
    </row>
    <row r="6713" spans="12:16" x14ac:dyDescent="0.35">
      <c r="L6713" t="s">
        <v>29</v>
      </c>
      <c r="M6713" t="s">
        <v>7747</v>
      </c>
      <c r="N6713">
        <v>6</v>
      </c>
      <c r="P6713">
        <v>1</v>
      </c>
    </row>
    <row r="6714" spans="12:16" x14ac:dyDescent="0.35">
      <c r="L6714" t="s">
        <v>29</v>
      </c>
      <c r="M6714" t="s">
        <v>7747</v>
      </c>
      <c r="N6714">
        <v>6</v>
      </c>
      <c r="P6714">
        <v>1</v>
      </c>
    </row>
    <row r="6715" spans="12:16" x14ac:dyDescent="0.35">
      <c r="L6715" t="s">
        <v>29</v>
      </c>
      <c r="M6715" t="s">
        <v>7747</v>
      </c>
      <c r="N6715">
        <v>6</v>
      </c>
      <c r="P6715">
        <v>1</v>
      </c>
    </row>
    <row r="6716" spans="12:16" x14ac:dyDescent="0.35">
      <c r="L6716" t="s">
        <v>29</v>
      </c>
      <c r="M6716" t="s">
        <v>7747</v>
      </c>
      <c r="N6716">
        <v>6</v>
      </c>
      <c r="P6716">
        <v>1</v>
      </c>
    </row>
    <row r="6717" spans="12:16" x14ac:dyDescent="0.35">
      <c r="L6717" t="s">
        <v>29</v>
      </c>
      <c r="M6717" t="s">
        <v>7747</v>
      </c>
      <c r="N6717">
        <v>6</v>
      </c>
      <c r="P6717">
        <v>1</v>
      </c>
    </row>
    <row r="6718" spans="12:16" x14ac:dyDescent="0.35">
      <c r="L6718" t="s">
        <v>29</v>
      </c>
      <c r="M6718" t="s">
        <v>7747</v>
      </c>
      <c r="N6718">
        <v>6</v>
      </c>
      <c r="P6718">
        <v>1</v>
      </c>
    </row>
    <row r="6719" spans="12:16" x14ac:dyDescent="0.35">
      <c r="L6719" t="s">
        <v>29</v>
      </c>
      <c r="M6719" t="s">
        <v>7747</v>
      </c>
      <c r="N6719">
        <v>6</v>
      </c>
      <c r="P6719">
        <v>1</v>
      </c>
    </row>
    <row r="6720" spans="12:16" x14ac:dyDescent="0.35">
      <c r="L6720" t="s">
        <v>29</v>
      </c>
      <c r="M6720" t="s">
        <v>7747</v>
      </c>
      <c r="N6720">
        <v>6</v>
      </c>
      <c r="P6720">
        <v>1</v>
      </c>
    </row>
    <row r="6721" spans="12:16" x14ac:dyDescent="0.35">
      <c r="L6721" t="s">
        <v>29</v>
      </c>
      <c r="M6721" t="s">
        <v>7747</v>
      </c>
      <c r="N6721">
        <v>6</v>
      </c>
      <c r="P6721">
        <v>1</v>
      </c>
    </row>
    <row r="6722" spans="12:16" x14ac:dyDescent="0.35">
      <c r="L6722" t="s">
        <v>29</v>
      </c>
      <c r="M6722" t="s">
        <v>7747</v>
      </c>
      <c r="N6722">
        <v>6</v>
      </c>
      <c r="P6722">
        <v>1</v>
      </c>
    </row>
    <row r="6723" spans="12:16" x14ac:dyDescent="0.35">
      <c r="L6723" t="s">
        <v>29</v>
      </c>
      <c r="M6723" t="s">
        <v>7747</v>
      </c>
      <c r="N6723">
        <v>6</v>
      </c>
      <c r="P6723">
        <v>1</v>
      </c>
    </row>
    <row r="6724" spans="12:16" x14ac:dyDescent="0.35">
      <c r="L6724" t="s">
        <v>29</v>
      </c>
      <c r="M6724" t="s">
        <v>7747</v>
      </c>
      <c r="N6724">
        <v>6</v>
      </c>
      <c r="P6724">
        <v>1</v>
      </c>
    </row>
    <row r="6725" spans="12:16" x14ac:dyDescent="0.35">
      <c r="L6725" t="s">
        <v>29</v>
      </c>
      <c r="M6725" t="s">
        <v>7747</v>
      </c>
      <c r="N6725">
        <v>6</v>
      </c>
      <c r="P6725">
        <v>1</v>
      </c>
    </row>
    <row r="6726" spans="12:16" x14ac:dyDescent="0.35">
      <c r="L6726" t="s">
        <v>29</v>
      </c>
      <c r="M6726" t="s">
        <v>7747</v>
      </c>
      <c r="N6726">
        <v>6</v>
      </c>
      <c r="P6726">
        <v>1</v>
      </c>
    </row>
    <row r="6727" spans="12:16" x14ac:dyDescent="0.35">
      <c r="L6727" t="s">
        <v>29</v>
      </c>
      <c r="M6727" t="s">
        <v>7747</v>
      </c>
      <c r="N6727">
        <v>6</v>
      </c>
      <c r="P6727">
        <v>1</v>
      </c>
    </row>
    <row r="6728" spans="12:16" x14ac:dyDescent="0.35">
      <c r="L6728" t="s">
        <v>29</v>
      </c>
      <c r="M6728" t="s">
        <v>7747</v>
      </c>
      <c r="N6728">
        <v>6</v>
      </c>
      <c r="P6728">
        <v>1</v>
      </c>
    </row>
    <row r="6729" spans="12:16" x14ac:dyDescent="0.35">
      <c r="L6729" t="s">
        <v>29</v>
      </c>
      <c r="M6729" t="s">
        <v>7747</v>
      </c>
      <c r="N6729">
        <v>6</v>
      </c>
      <c r="P6729">
        <v>1</v>
      </c>
    </row>
    <row r="6730" spans="12:16" x14ac:dyDescent="0.35">
      <c r="L6730" t="s">
        <v>29</v>
      </c>
      <c r="M6730" t="s">
        <v>7747</v>
      </c>
      <c r="N6730">
        <v>6</v>
      </c>
      <c r="P6730">
        <v>1</v>
      </c>
    </row>
    <row r="6731" spans="12:16" x14ac:dyDescent="0.35">
      <c r="L6731" t="s">
        <v>29</v>
      </c>
      <c r="M6731" t="s">
        <v>7747</v>
      </c>
      <c r="N6731">
        <v>6</v>
      </c>
      <c r="P6731">
        <v>1</v>
      </c>
    </row>
    <row r="6732" spans="12:16" x14ac:dyDescent="0.35">
      <c r="L6732" t="s">
        <v>29</v>
      </c>
      <c r="M6732" t="s">
        <v>7747</v>
      </c>
      <c r="N6732">
        <v>6</v>
      </c>
      <c r="P6732">
        <v>1</v>
      </c>
    </row>
    <row r="6733" spans="12:16" x14ac:dyDescent="0.35">
      <c r="L6733" t="s">
        <v>29</v>
      </c>
      <c r="M6733" t="s">
        <v>7747</v>
      </c>
      <c r="N6733">
        <v>6</v>
      </c>
      <c r="P6733">
        <v>1</v>
      </c>
    </row>
    <row r="6734" spans="12:16" x14ac:dyDescent="0.35">
      <c r="L6734" t="s">
        <v>29</v>
      </c>
      <c r="M6734" t="s">
        <v>7747</v>
      </c>
      <c r="N6734">
        <v>6</v>
      </c>
      <c r="P6734">
        <v>1</v>
      </c>
    </row>
    <row r="6735" spans="12:16" x14ac:dyDescent="0.35">
      <c r="L6735" t="s">
        <v>29</v>
      </c>
      <c r="M6735" t="s">
        <v>7747</v>
      </c>
      <c r="N6735">
        <v>6</v>
      </c>
      <c r="P6735">
        <v>1</v>
      </c>
    </row>
    <row r="6736" spans="12:16" x14ac:dyDescent="0.35">
      <c r="L6736" t="s">
        <v>29</v>
      </c>
      <c r="M6736" t="s">
        <v>7747</v>
      </c>
      <c r="N6736">
        <v>6</v>
      </c>
      <c r="P6736">
        <v>1</v>
      </c>
    </row>
    <row r="6737" spans="12:16" x14ac:dyDescent="0.35">
      <c r="L6737" t="s">
        <v>29</v>
      </c>
      <c r="M6737" t="s">
        <v>7747</v>
      </c>
      <c r="N6737">
        <v>6</v>
      </c>
      <c r="P6737">
        <v>1</v>
      </c>
    </row>
    <row r="6738" spans="12:16" x14ac:dyDescent="0.35">
      <c r="L6738" t="s">
        <v>29</v>
      </c>
      <c r="M6738" t="s">
        <v>7747</v>
      </c>
      <c r="N6738">
        <v>6</v>
      </c>
      <c r="P6738">
        <v>1</v>
      </c>
    </row>
    <row r="6739" spans="12:16" x14ac:dyDescent="0.35">
      <c r="L6739" t="s">
        <v>29</v>
      </c>
      <c r="M6739" t="s">
        <v>7747</v>
      </c>
      <c r="N6739">
        <v>6</v>
      </c>
      <c r="P6739">
        <v>1</v>
      </c>
    </row>
    <row r="6740" spans="12:16" x14ac:dyDescent="0.35">
      <c r="L6740" t="s">
        <v>29</v>
      </c>
      <c r="M6740" t="s">
        <v>7747</v>
      </c>
      <c r="N6740">
        <v>6</v>
      </c>
      <c r="P6740">
        <v>1</v>
      </c>
    </row>
    <row r="6741" spans="12:16" x14ac:dyDescent="0.35">
      <c r="L6741" t="s">
        <v>29</v>
      </c>
      <c r="M6741" t="s">
        <v>7747</v>
      </c>
      <c r="N6741">
        <v>6</v>
      </c>
      <c r="P6741">
        <v>1</v>
      </c>
    </row>
    <row r="6742" spans="12:16" x14ac:dyDescent="0.35">
      <c r="L6742" t="s">
        <v>29</v>
      </c>
      <c r="M6742" t="s">
        <v>7747</v>
      </c>
      <c r="N6742">
        <v>6</v>
      </c>
      <c r="P6742">
        <v>1</v>
      </c>
    </row>
    <row r="6743" spans="12:16" x14ac:dyDescent="0.35">
      <c r="L6743" t="s">
        <v>29</v>
      </c>
      <c r="M6743" t="s">
        <v>7747</v>
      </c>
      <c r="N6743">
        <v>6</v>
      </c>
      <c r="P6743">
        <v>1</v>
      </c>
    </row>
    <row r="6744" spans="12:16" x14ac:dyDescent="0.35">
      <c r="L6744" t="s">
        <v>29</v>
      </c>
      <c r="M6744" t="s">
        <v>7747</v>
      </c>
      <c r="N6744">
        <v>6</v>
      </c>
      <c r="P6744">
        <v>1</v>
      </c>
    </row>
    <row r="6745" spans="12:16" x14ac:dyDescent="0.35">
      <c r="L6745" t="s">
        <v>29</v>
      </c>
      <c r="M6745" t="s">
        <v>7747</v>
      </c>
      <c r="N6745">
        <v>6</v>
      </c>
      <c r="P6745">
        <v>1</v>
      </c>
    </row>
    <row r="6746" spans="12:16" x14ac:dyDescent="0.35">
      <c r="L6746" t="s">
        <v>29</v>
      </c>
      <c r="M6746" t="s">
        <v>7747</v>
      </c>
      <c r="N6746">
        <v>6</v>
      </c>
      <c r="P6746">
        <v>1</v>
      </c>
    </row>
    <row r="6747" spans="12:16" x14ac:dyDescent="0.35">
      <c r="L6747" t="s">
        <v>29</v>
      </c>
      <c r="M6747" t="s">
        <v>7747</v>
      </c>
      <c r="N6747">
        <v>6</v>
      </c>
      <c r="P6747">
        <v>1</v>
      </c>
    </row>
    <row r="6748" spans="12:16" x14ac:dyDescent="0.35">
      <c r="L6748" t="s">
        <v>29</v>
      </c>
      <c r="M6748" t="s">
        <v>7747</v>
      </c>
      <c r="N6748">
        <v>6</v>
      </c>
      <c r="P6748">
        <v>1</v>
      </c>
    </row>
    <row r="6749" spans="12:16" x14ac:dyDescent="0.35">
      <c r="L6749" t="s">
        <v>29</v>
      </c>
      <c r="M6749" t="s">
        <v>7747</v>
      </c>
      <c r="N6749">
        <v>6</v>
      </c>
      <c r="P6749">
        <v>1</v>
      </c>
    </row>
    <row r="6750" spans="12:16" x14ac:dyDescent="0.35">
      <c r="L6750" t="s">
        <v>29</v>
      </c>
      <c r="M6750" t="s">
        <v>7747</v>
      </c>
      <c r="N6750">
        <v>6</v>
      </c>
      <c r="P6750">
        <v>1</v>
      </c>
    </row>
    <row r="6751" spans="12:16" x14ac:dyDescent="0.35">
      <c r="L6751" t="s">
        <v>29</v>
      </c>
      <c r="M6751" t="s">
        <v>7747</v>
      </c>
      <c r="N6751">
        <v>6</v>
      </c>
      <c r="P6751">
        <v>1</v>
      </c>
    </row>
    <row r="6752" spans="12:16" x14ac:dyDescent="0.35">
      <c r="L6752" t="s">
        <v>29</v>
      </c>
      <c r="M6752" t="s">
        <v>7747</v>
      </c>
      <c r="N6752">
        <v>6</v>
      </c>
      <c r="P6752">
        <v>1</v>
      </c>
    </row>
    <row r="6753" spans="12:16" x14ac:dyDescent="0.35">
      <c r="L6753" t="s">
        <v>29</v>
      </c>
      <c r="M6753" t="s">
        <v>7747</v>
      </c>
      <c r="N6753">
        <v>6</v>
      </c>
      <c r="P6753">
        <v>1</v>
      </c>
    </row>
    <row r="6754" spans="12:16" x14ac:dyDescent="0.35">
      <c r="L6754" t="s">
        <v>29</v>
      </c>
      <c r="M6754" t="s">
        <v>7747</v>
      </c>
      <c r="N6754">
        <v>6</v>
      </c>
      <c r="P6754">
        <v>1</v>
      </c>
    </row>
    <row r="6755" spans="12:16" x14ac:dyDescent="0.35">
      <c r="L6755" t="s">
        <v>29</v>
      </c>
      <c r="M6755" t="s">
        <v>7747</v>
      </c>
      <c r="N6755">
        <v>6</v>
      </c>
      <c r="P6755">
        <v>1</v>
      </c>
    </row>
    <row r="6756" spans="12:16" x14ac:dyDescent="0.35">
      <c r="L6756" t="s">
        <v>29</v>
      </c>
      <c r="M6756" t="s">
        <v>7747</v>
      </c>
      <c r="N6756">
        <v>6</v>
      </c>
      <c r="P6756">
        <v>1</v>
      </c>
    </row>
    <row r="6757" spans="12:16" x14ac:dyDescent="0.35">
      <c r="L6757" t="s">
        <v>29</v>
      </c>
      <c r="M6757" t="s">
        <v>7747</v>
      </c>
      <c r="N6757">
        <v>6</v>
      </c>
      <c r="P6757">
        <v>1</v>
      </c>
    </row>
    <row r="6758" spans="12:16" x14ac:dyDescent="0.35">
      <c r="L6758" t="s">
        <v>29</v>
      </c>
      <c r="M6758" t="s">
        <v>7747</v>
      </c>
      <c r="N6758">
        <v>6</v>
      </c>
      <c r="P6758">
        <v>1</v>
      </c>
    </row>
    <row r="6759" spans="12:16" x14ac:dyDescent="0.35">
      <c r="L6759" t="s">
        <v>29</v>
      </c>
      <c r="M6759" t="s">
        <v>7747</v>
      </c>
      <c r="N6759">
        <v>6</v>
      </c>
      <c r="P6759">
        <v>1</v>
      </c>
    </row>
    <row r="6760" spans="12:16" x14ac:dyDescent="0.35">
      <c r="L6760" t="s">
        <v>29</v>
      </c>
      <c r="M6760" t="s">
        <v>7747</v>
      </c>
      <c r="N6760">
        <v>6</v>
      </c>
      <c r="P6760">
        <v>1</v>
      </c>
    </row>
    <row r="6761" spans="12:16" x14ac:dyDescent="0.35">
      <c r="L6761" t="s">
        <v>29</v>
      </c>
      <c r="M6761" t="s">
        <v>7747</v>
      </c>
      <c r="N6761">
        <v>6</v>
      </c>
      <c r="P6761">
        <v>1</v>
      </c>
    </row>
    <row r="6762" spans="12:16" x14ac:dyDescent="0.35">
      <c r="L6762" t="s">
        <v>29</v>
      </c>
      <c r="M6762" t="s">
        <v>7747</v>
      </c>
      <c r="N6762">
        <v>6</v>
      </c>
      <c r="P6762">
        <v>1</v>
      </c>
    </row>
    <row r="6763" spans="12:16" x14ac:dyDescent="0.35">
      <c r="L6763" t="s">
        <v>29</v>
      </c>
      <c r="M6763" t="s">
        <v>7747</v>
      </c>
      <c r="N6763">
        <v>6</v>
      </c>
      <c r="P6763">
        <v>1</v>
      </c>
    </row>
    <row r="6764" spans="12:16" x14ac:dyDescent="0.35">
      <c r="L6764" t="s">
        <v>29</v>
      </c>
      <c r="M6764" t="s">
        <v>7747</v>
      </c>
      <c r="N6764">
        <v>6</v>
      </c>
      <c r="P6764">
        <v>1</v>
      </c>
    </row>
    <row r="6765" spans="12:16" x14ac:dyDescent="0.35">
      <c r="L6765" t="s">
        <v>29</v>
      </c>
      <c r="M6765" t="s">
        <v>7747</v>
      </c>
      <c r="N6765">
        <v>6</v>
      </c>
      <c r="P6765">
        <v>1</v>
      </c>
    </row>
    <row r="6766" spans="12:16" x14ac:dyDescent="0.35">
      <c r="L6766" t="s">
        <v>29</v>
      </c>
      <c r="M6766" t="s">
        <v>7747</v>
      </c>
      <c r="N6766">
        <v>6</v>
      </c>
      <c r="P6766">
        <v>1</v>
      </c>
    </row>
    <row r="6767" spans="12:16" x14ac:dyDescent="0.35">
      <c r="L6767" t="s">
        <v>29</v>
      </c>
      <c r="M6767" t="s">
        <v>7747</v>
      </c>
      <c r="N6767">
        <v>6</v>
      </c>
      <c r="P6767">
        <v>1</v>
      </c>
    </row>
    <row r="6768" spans="12:16" x14ac:dyDescent="0.35">
      <c r="L6768" t="s">
        <v>29</v>
      </c>
      <c r="M6768" t="s">
        <v>7747</v>
      </c>
      <c r="N6768">
        <v>6</v>
      </c>
      <c r="P6768">
        <v>1</v>
      </c>
    </row>
    <row r="6769" spans="12:16" x14ac:dyDescent="0.35">
      <c r="L6769" t="s">
        <v>29</v>
      </c>
      <c r="M6769" t="s">
        <v>7747</v>
      </c>
      <c r="N6769">
        <v>6</v>
      </c>
      <c r="P6769">
        <v>1</v>
      </c>
    </row>
    <row r="6770" spans="12:16" x14ac:dyDescent="0.35">
      <c r="L6770" t="s">
        <v>29</v>
      </c>
      <c r="M6770" t="s">
        <v>7747</v>
      </c>
      <c r="N6770">
        <v>6</v>
      </c>
      <c r="P6770">
        <v>1</v>
      </c>
    </row>
    <row r="6771" spans="12:16" x14ac:dyDescent="0.35">
      <c r="L6771" t="s">
        <v>29</v>
      </c>
      <c r="M6771" t="s">
        <v>7747</v>
      </c>
      <c r="N6771">
        <v>6</v>
      </c>
      <c r="P6771">
        <v>1</v>
      </c>
    </row>
    <row r="6772" spans="12:16" x14ac:dyDescent="0.35">
      <c r="L6772" t="s">
        <v>29</v>
      </c>
      <c r="M6772" t="s">
        <v>7747</v>
      </c>
      <c r="N6772">
        <v>6</v>
      </c>
      <c r="P6772">
        <v>1</v>
      </c>
    </row>
    <row r="6773" spans="12:16" x14ac:dyDescent="0.35">
      <c r="L6773" t="s">
        <v>29</v>
      </c>
      <c r="M6773" t="s">
        <v>7747</v>
      </c>
      <c r="N6773">
        <v>6</v>
      </c>
      <c r="P6773">
        <v>1</v>
      </c>
    </row>
    <row r="6774" spans="12:16" x14ac:dyDescent="0.35">
      <c r="L6774" t="s">
        <v>29</v>
      </c>
      <c r="M6774" t="s">
        <v>7747</v>
      </c>
      <c r="N6774">
        <v>6</v>
      </c>
      <c r="P6774">
        <v>1</v>
      </c>
    </row>
    <row r="6775" spans="12:16" x14ac:dyDescent="0.35">
      <c r="L6775" t="s">
        <v>29</v>
      </c>
      <c r="M6775" t="s">
        <v>7747</v>
      </c>
      <c r="N6775">
        <v>6</v>
      </c>
      <c r="P6775">
        <v>1</v>
      </c>
    </row>
    <row r="6776" spans="12:16" x14ac:dyDescent="0.35">
      <c r="L6776" t="s">
        <v>29</v>
      </c>
      <c r="M6776" t="s">
        <v>7747</v>
      </c>
      <c r="N6776">
        <v>6</v>
      </c>
      <c r="P6776">
        <v>1</v>
      </c>
    </row>
    <row r="6777" spans="12:16" x14ac:dyDescent="0.35">
      <c r="L6777" t="s">
        <v>29</v>
      </c>
      <c r="M6777" t="s">
        <v>7747</v>
      </c>
      <c r="N6777">
        <v>6</v>
      </c>
      <c r="P6777">
        <v>1</v>
      </c>
    </row>
    <row r="6778" spans="12:16" x14ac:dyDescent="0.35">
      <c r="L6778" t="s">
        <v>29</v>
      </c>
      <c r="M6778" t="s">
        <v>7747</v>
      </c>
      <c r="N6778">
        <v>6</v>
      </c>
      <c r="P6778">
        <v>1</v>
      </c>
    </row>
    <row r="6779" spans="12:16" x14ac:dyDescent="0.35">
      <c r="L6779" t="s">
        <v>29</v>
      </c>
      <c r="M6779" t="s">
        <v>7747</v>
      </c>
      <c r="N6779">
        <v>6</v>
      </c>
      <c r="P6779">
        <v>1</v>
      </c>
    </row>
    <row r="6780" spans="12:16" x14ac:dyDescent="0.35">
      <c r="L6780" t="s">
        <v>29</v>
      </c>
      <c r="M6780" t="s">
        <v>7747</v>
      </c>
      <c r="N6780">
        <v>6</v>
      </c>
      <c r="P6780">
        <v>1</v>
      </c>
    </row>
    <row r="6781" spans="12:16" x14ac:dyDescent="0.35">
      <c r="L6781" t="s">
        <v>29</v>
      </c>
      <c r="M6781" t="s">
        <v>7747</v>
      </c>
      <c r="N6781">
        <v>6</v>
      </c>
      <c r="P6781">
        <v>1</v>
      </c>
    </row>
    <row r="6782" spans="12:16" x14ac:dyDescent="0.35">
      <c r="L6782" t="s">
        <v>29</v>
      </c>
      <c r="M6782" t="s">
        <v>7747</v>
      </c>
      <c r="N6782">
        <v>6</v>
      </c>
      <c r="P6782">
        <v>1</v>
      </c>
    </row>
    <row r="6783" spans="12:16" x14ac:dyDescent="0.35">
      <c r="L6783" t="s">
        <v>29</v>
      </c>
      <c r="M6783" t="s">
        <v>7747</v>
      </c>
      <c r="N6783">
        <v>6</v>
      </c>
      <c r="P6783">
        <v>1</v>
      </c>
    </row>
    <row r="6784" spans="12:16" x14ac:dyDescent="0.35">
      <c r="L6784" t="s">
        <v>29</v>
      </c>
      <c r="M6784" t="s">
        <v>7747</v>
      </c>
      <c r="N6784">
        <v>6</v>
      </c>
      <c r="P6784">
        <v>1</v>
      </c>
    </row>
    <row r="6785" spans="12:16" x14ac:dyDescent="0.35">
      <c r="L6785" t="s">
        <v>29</v>
      </c>
      <c r="M6785" t="s">
        <v>7747</v>
      </c>
      <c r="N6785">
        <v>6</v>
      </c>
      <c r="P6785">
        <v>1</v>
      </c>
    </row>
    <row r="6786" spans="12:16" x14ac:dyDescent="0.35">
      <c r="L6786" t="s">
        <v>29</v>
      </c>
      <c r="M6786" t="s">
        <v>7747</v>
      </c>
      <c r="N6786">
        <v>6</v>
      </c>
      <c r="P6786">
        <v>1</v>
      </c>
    </row>
    <row r="6787" spans="12:16" x14ac:dyDescent="0.35">
      <c r="L6787" t="s">
        <v>29</v>
      </c>
      <c r="M6787" t="s">
        <v>7747</v>
      </c>
      <c r="N6787">
        <v>6</v>
      </c>
      <c r="P6787">
        <v>1</v>
      </c>
    </row>
    <row r="6788" spans="12:16" x14ac:dyDescent="0.35">
      <c r="L6788" t="s">
        <v>29</v>
      </c>
      <c r="M6788" t="s">
        <v>7747</v>
      </c>
      <c r="N6788">
        <v>6</v>
      </c>
      <c r="P6788">
        <v>1</v>
      </c>
    </row>
    <row r="6789" spans="12:16" x14ac:dyDescent="0.35">
      <c r="L6789" t="s">
        <v>29</v>
      </c>
      <c r="M6789" t="s">
        <v>7747</v>
      </c>
      <c r="N6789">
        <v>6</v>
      </c>
      <c r="P6789">
        <v>1</v>
      </c>
    </row>
    <row r="6790" spans="12:16" x14ac:dyDescent="0.35">
      <c r="L6790" t="s">
        <v>29</v>
      </c>
      <c r="M6790" t="s">
        <v>7747</v>
      </c>
      <c r="N6790">
        <v>6</v>
      </c>
      <c r="P6790">
        <v>1</v>
      </c>
    </row>
    <row r="6791" spans="12:16" x14ac:dyDescent="0.35">
      <c r="L6791" t="s">
        <v>29</v>
      </c>
      <c r="M6791" t="s">
        <v>7747</v>
      </c>
      <c r="N6791">
        <v>6</v>
      </c>
      <c r="P6791">
        <v>1</v>
      </c>
    </row>
    <row r="6792" spans="12:16" x14ac:dyDescent="0.35">
      <c r="L6792" t="s">
        <v>29</v>
      </c>
      <c r="M6792" t="s">
        <v>7747</v>
      </c>
      <c r="N6792">
        <v>6</v>
      </c>
      <c r="P6792">
        <v>1</v>
      </c>
    </row>
    <row r="6793" spans="12:16" x14ac:dyDescent="0.35">
      <c r="L6793" t="s">
        <v>29</v>
      </c>
      <c r="M6793" t="s">
        <v>7747</v>
      </c>
      <c r="N6793">
        <v>6</v>
      </c>
      <c r="P6793">
        <v>1</v>
      </c>
    </row>
    <row r="6794" spans="12:16" x14ac:dyDescent="0.35">
      <c r="L6794" t="s">
        <v>29</v>
      </c>
      <c r="M6794" t="s">
        <v>7747</v>
      </c>
      <c r="N6794">
        <v>6</v>
      </c>
      <c r="P6794">
        <v>1</v>
      </c>
    </row>
    <row r="6795" spans="12:16" x14ac:dyDescent="0.35">
      <c r="L6795" t="s">
        <v>29</v>
      </c>
      <c r="M6795" t="s">
        <v>7747</v>
      </c>
      <c r="N6795">
        <v>6</v>
      </c>
      <c r="P6795">
        <v>1</v>
      </c>
    </row>
    <row r="6796" spans="12:16" x14ac:dyDescent="0.35">
      <c r="L6796" t="s">
        <v>29</v>
      </c>
      <c r="M6796" t="s">
        <v>7747</v>
      </c>
      <c r="N6796">
        <v>6</v>
      </c>
      <c r="P6796">
        <v>1</v>
      </c>
    </row>
    <row r="6797" spans="12:16" x14ac:dyDescent="0.35">
      <c r="L6797" t="s">
        <v>29</v>
      </c>
      <c r="M6797" t="s">
        <v>7747</v>
      </c>
      <c r="N6797">
        <v>6</v>
      </c>
      <c r="P6797">
        <v>1</v>
      </c>
    </row>
    <row r="6798" spans="12:16" x14ac:dyDescent="0.35">
      <c r="L6798" t="s">
        <v>29</v>
      </c>
      <c r="M6798" t="s">
        <v>7747</v>
      </c>
      <c r="N6798">
        <v>6</v>
      </c>
      <c r="P6798">
        <v>1</v>
      </c>
    </row>
    <row r="6799" spans="12:16" x14ac:dyDescent="0.35">
      <c r="L6799" t="s">
        <v>29</v>
      </c>
      <c r="M6799" t="s">
        <v>7747</v>
      </c>
      <c r="N6799">
        <v>6</v>
      </c>
      <c r="P6799">
        <v>1</v>
      </c>
    </row>
    <row r="6800" spans="12:16" x14ac:dyDescent="0.35">
      <c r="L6800" t="s">
        <v>29</v>
      </c>
      <c r="M6800" t="s">
        <v>7747</v>
      </c>
      <c r="N6800">
        <v>6</v>
      </c>
      <c r="P6800">
        <v>1</v>
      </c>
    </row>
    <row r="6801" spans="12:16" x14ac:dyDescent="0.35">
      <c r="L6801" t="s">
        <v>29</v>
      </c>
      <c r="M6801" t="s">
        <v>7747</v>
      </c>
      <c r="N6801">
        <v>6</v>
      </c>
      <c r="P6801">
        <v>1</v>
      </c>
    </row>
    <row r="6802" spans="12:16" x14ac:dyDescent="0.35">
      <c r="L6802" t="s">
        <v>29</v>
      </c>
      <c r="M6802" t="s">
        <v>7747</v>
      </c>
      <c r="N6802">
        <v>6</v>
      </c>
      <c r="P6802">
        <v>1</v>
      </c>
    </row>
    <row r="6803" spans="12:16" x14ac:dyDescent="0.35">
      <c r="L6803" t="s">
        <v>29</v>
      </c>
      <c r="M6803" t="s">
        <v>7747</v>
      </c>
      <c r="N6803">
        <v>6</v>
      </c>
      <c r="P6803">
        <v>1</v>
      </c>
    </row>
    <row r="6804" spans="12:16" x14ac:dyDescent="0.35">
      <c r="L6804" t="s">
        <v>29</v>
      </c>
      <c r="M6804" t="s">
        <v>7747</v>
      </c>
      <c r="N6804">
        <v>6</v>
      </c>
      <c r="P6804">
        <v>1</v>
      </c>
    </row>
    <row r="6805" spans="12:16" x14ac:dyDescent="0.35">
      <c r="L6805" t="s">
        <v>29</v>
      </c>
      <c r="M6805" t="s">
        <v>7747</v>
      </c>
      <c r="N6805">
        <v>6</v>
      </c>
      <c r="P6805">
        <v>1</v>
      </c>
    </row>
    <row r="6806" spans="12:16" x14ac:dyDescent="0.35">
      <c r="L6806" t="s">
        <v>29</v>
      </c>
      <c r="M6806" t="s">
        <v>7747</v>
      </c>
      <c r="N6806">
        <v>6</v>
      </c>
      <c r="P6806">
        <v>1</v>
      </c>
    </row>
    <row r="6807" spans="12:16" x14ac:dyDescent="0.35">
      <c r="L6807" t="s">
        <v>29</v>
      </c>
      <c r="M6807" t="s">
        <v>7747</v>
      </c>
      <c r="N6807">
        <v>6</v>
      </c>
      <c r="P6807">
        <v>1</v>
      </c>
    </row>
    <row r="6808" spans="12:16" x14ac:dyDescent="0.35">
      <c r="L6808" t="s">
        <v>29</v>
      </c>
      <c r="M6808" t="s">
        <v>7747</v>
      </c>
      <c r="N6808">
        <v>6</v>
      </c>
      <c r="P6808">
        <v>1</v>
      </c>
    </row>
    <row r="6809" spans="12:16" x14ac:dyDescent="0.35">
      <c r="L6809" t="s">
        <v>29</v>
      </c>
      <c r="M6809" t="s">
        <v>7747</v>
      </c>
      <c r="N6809">
        <v>6</v>
      </c>
      <c r="P6809">
        <v>1</v>
      </c>
    </row>
    <row r="6810" spans="12:16" x14ac:dyDescent="0.35">
      <c r="L6810" t="s">
        <v>29</v>
      </c>
      <c r="M6810" t="s">
        <v>7747</v>
      </c>
      <c r="N6810">
        <v>6</v>
      </c>
      <c r="P6810">
        <v>1</v>
      </c>
    </row>
    <row r="6811" spans="12:16" x14ac:dyDescent="0.35">
      <c r="L6811" t="s">
        <v>29</v>
      </c>
      <c r="M6811" t="s">
        <v>7747</v>
      </c>
      <c r="N6811">
        <v>6</v>
      </c>
      <c r="P6811">
        <v>1</v>
      </c>
    </row>
    <row r="6812" spans="12:16" x14ac:dyDescent="0.35">
      <c r="L6812" t="s">
        <v>29</v>
      </c>
      <c r="M6812" t="s">
        <v>7747</v>
      </c>
      <c r="N6812">
        <v>6</v>
      </c>
      <c r="P6812">
        <v>1</v>
      </c>
    </row>
    <row r="6813" spans="12:16" x14ac:dyDescent="0.35">
      <c r="L6813" t="s">
        <v>29</v>
      </c>
      <c r="M6813" t="s">
        <v>7747</v>
      </c>
      <c r="N6813">
        <v>6</v>
      </c>
      <c r="P6813">
        <v>1</v>
      </c>
    </row>
    <row r="6814" spans="12:16" x14ac:dyDescent="0.35">
      <c r="L6814" t="s">
        <v>29</v>
      </c>
      <c r="M6814" t="s">
        <v>7747</v>
      </c>
      <c r="N6814">
        <v>6</v>
      </c>
      <c r="P6814">
        <v>1</v>
      </c>
    </row>
    <row r="6815" spans="12:16" x14ac:dyDescent="0.35">
      <c r="L6815" t="s">
        <v>29</v>
      </c>
      <c r="M6815" t="s">
        <v>7747</v>
      </c>
      <c r="N6815">
        <v>6</v>
      </c>
      <c r="P6815">
        <v>1</v>
      </c>
    </row>
    <row r="6816" spans="12:16" x14ac:dyDescent="0.35">
      <c r="L6816" t="s">
        <v>29</v>
      </c>
      <c r="M6816" t="s">
        <v>7747</v>
      </c>
      <c r="N6816">
        <v>6</v>
      </c>
      <c r="P6816">
        <v>1</v>
      </c>
    </row>
    <row r="6817" spans="12:16" x14ac:dyDescent="0.35">
      <c r="L6817" t="s">
        <v>29</v>
      </c>
      <c r="M6817" t="s">
        <v>7747</v>
      </c>
      <c r="N6817">
        <v>6</v>
      </c>
      <c r="P6817">
        <v>1</v>
      </c>
    </row>
    <row r="6818" spans="12:16" x14ac:dyDescent="0.35">
      <c r="L6818" t="s">
        <v>29</v>
      </c>
      <c r="M6818" t="s">
        <v>7747</v>
      </c>
      <c r="N6818">
        <v>6</v>
      </c>
      <c r="P6818">
        <v>1</v>
      </c>
    </row>
    <row r="6819" spans="12:16" x14ac:dyDescent="0.35">
      <c r="L6819" t="s">
        <v>29</v>
      </c>
      <c r="M6819" t="s">
        <v>7747</v>
      </c>
      <c r="N6819">
        <v>6</v>
      </c>
      <c r="P6819">
        <v>1</v>
      </c>
    </row>
    <row r="6820" spans="12:16" x14ac:dyDescent="0.35">
      <c r="L6820" t="s">
        <v>29</v>
      </c>
      <c r="M6820" t="s">
        <v>7747</v>
      </c>
      <c r="N6820">
        <v>6</v>
      </c>
      <c r="P6820">
        <v>1</v>
      </c>
    </row>
    <row r="6821" spans="12:16" x14ac:dyDescent="0.35">
      <c r="L6821" t="s">
        <v>29</v>
      </c>
      <c r="M6821" t="s">
        <v>7747</v>
      </c>
      <c r="N6821">
        <v>6</v>
      </c>
      <c r="P6821">
        <v>1</v>
      </c>
    </row>
    <row r="6822" spans="12:16" x14ac:dyDescent="0.35">
      <c r="L6822" t="s">
        <v>29</v>
      </c>
      <c r="M6822" t="s">
        <v>7747</v>
      </c>
      <c r="N6822">
        <v>6</v>
      </c>
      <c r="P6822">
        <v>1</v>
      </c>
    </row>
    <row r="6823" spans="12:16" x14ac:dyDescent="0.35">
      <c r="L6823" t="s">
        <v>29</v>
      </c>
      <c r="M6823" t="s">
        <v>7747</v>
      </c>
      <c r="N6823">
        <v>6</v>
      </c>
      <c r="P6823">
        <v>1</v>
      </c>
    </row>
    <row r="6824" spans="12:16" x14ac:dyDescent="0.35">
      <c r="L6824" t="s">
        <v>29</v>
      </c>
      <c r="M6824" t="s">
        <v>7747</v>
      </c>
      <c r="N6824">
        <v>6</v>
      </c>
      <c r="P6824">
        <v>1</v>
      </c>
    </row>
    <row r="6825" spans="12:16" x14ac:dyDescent="0.35">
      <c r="L6825" t="s">
        <v>29</v>
      </c>
      <c r="M6825" t="s">
        <v>7747</v>
      </c>
      <c r="N6825">
        <v>6</v>
      </c>
      <c r="P6825">
        <v>1</v>
      </c>
    </row>
    <row r="6826" spans="12:16" x14ac:dyDescent="0.35">
      <c r="L6826" t="s">
        <v>29</v>
      </c>
      <c r="M6826" t="s">
        <v>7747</v>
      </c>
      <c r="N6826">
        <v>6</v>
      </c>
      <c r="P6826">
        <v>1</v>
      </c>
    </row>
    <row r="6827" spans="12:16" x14ac:dyDescent="0.35">
      <c r="L6827" t="s">
        <v>29</v>
      </c>
      <c r="M6827" t="s">
        <v>7747</v>
      </c>
      <c r="N6827">
        <v>6</v>
      </c>
      <c r="P6827">
        <v>1</v>
      </c>
    </row>
    <row r="6828" spans="12:16" x14ac:dyDescent="0.35">
      <c r="L6828" t="s">
        <v>29</v>
      </c>
      <c r="M6828" t="s">
        <v>7747</v>
      </c>
      <c r="N6828">
        <v>6</v>
      </c>
      <c r="P6828">
        <v>1</v>
      </c>
    </row>
    <row r="6829" spans="12:16" x14ac:dyDescent="0.35">
      <c r="L6829" t="s">
        <v>29</v>
      </c>
      <c r="M6829" t="s">
        <v>7747</v>
      </c>
      <c r="N6829">
        <v>6</v>
      </c>
      <c r="P6829">
        <v>1</v>
      </c>
    </row>
    <row r="6830" spans="12:16" x14ac:dyDescent="0.35">
      <c r="L6830" t="s">
        <v>29</v>
      </c>
      <c r="M6830" t="s">
        <v>7747</v>
      </c>
      <c r="N6830">
        <v>6</v>
      </c>
      <c r="P6830">
        <v>1</v>
      </c>
    </row>
    <row r="6831" spans="12:16" x14ac:dyDescent="0.35">
      <c r="L6831" t="s">
        <v>29</v>
      </c>
      <c r="M6831" t="s">
        <v>7747</v>
      </c>
      <c r="N6831">
        <v>6</v>
      </c>
      <c r="P6831">
        <v>1</v>
      </c>
    </row>
    <row r="6832" spans="12:16" x14ac:dyDescent="0.35">
      <c r="L6832" t="s">
        <v>29</v>
      </c>
      <c r="M6832" t="s">
        <v>7747</v>
      </c>
      <c r="N6832">
        <v>6</v>
      </c>
      <c r="P6832">
        <v>1</v>
      </c>
    </row>
    <row r="6833" spans="12:16" x14ac:dyDescent="0.35">
      <c r="L6833" t="s">
        <v>29</v>
      </c>
      <c r="M6833" t="s">
        <v>7747</v>
      </c>
      <c r="N6833">
        <v>6</v>
      </c>
      <c r="P6833">
        <v>1</v>
      </c>
    </row>
    <row r="6834" spans="12:16" x14ac:dyDescent="0.35">
      <c r="L6834" t="s">
        <v>29</v>
      </c>
      <c r="M6834" t="s">
        <v>7747</v>
      </c>
      <c r="N6834">
        <v>6</v>
      </c>
      <c r="P6834">
        <v>1</v>
      </c>
    </row>
    <row r="6835" spans="12:16" x14ac:dyDescent="0.35">
      <c r="L6835" t="s">
        <v>29</v>
      </c>
      <c r="M6835" t="s">
        <v>7747</v>
      </c>
      <c r="N6835">
        <v>6</v>
      </c>
      <c r="P6835">
        <v>1</v>
      </c>
    </row>
    <row r="6836" spans="12:16" x14ac:dyDescent="0.35">
      <c r="L6836" t="s">
        <v>29</v>
      </c>
      <c r="M6836" t="s">
        <v>7747</v>
      </c>
      <c r="N6836">
        <v>6</v>
      </c>
      <c r="P6836">
        <v>1</v>
      </c>
    </row>
    <row r="6837" spans="12:16" x14ac:dyDescent="0.35">
      <c r="L6837" t="s">
        <v>29</v>
      </c>
      <c r="M6837" t="s">
        <v>7747</v>
      </c>
      <c r="N6837">
        <v>1</v>
      </c>
      <c r="P6837">
        <v>1</v>
      </c>
    </row>
    <row r="6838" spans="12:16" x14ac:dyDescent="0.35">
      <c r="L6838" t="s">
        <v>29</v>
      </c>
      <c r="M6838" t="s">
        <v>7747</v>
      </c>
      <c r="N6838">
        <v>1</v>
      </c>
      <c r="P6838">
        <v>1</v>
      </c>
    </row>
    <row r="6839" spans="12:16" x14ac:dyDescent="0.35">
      <c r="L6839" t="s">
        <v>29</v>
      </c>
      <c r="M6839" t="s">
        <v>7747</v>
      </c>
      <c r="N6839">
        <v>1</v>
      </c>
      <c r="P6839">
        <v>1</v>
      </c>
    </row>
    <row r="6840" spans="12:16" x14ac:dyDescent="0.35">
      <c r="L6840" t="s">
        <v>29</v>
      </c>
      <c r="M6840" t="s">
        <v>7747</v>
      </c>
      <c r="N6840">
        <v>1</v>
      </c>
      <c r="P6840">
        <v>1</v>
      </c>
    </row>
    <row r="6841" spans="12:16" x14ac:dyDescent="0.35">
      <c r="L6841" t="s">
        <v>29</v>
      </c>
      <c r="M6841" t="s">
        <v>7747</v>
      </c>
      <c r="N6841">
        <v>1</v>
      </c>
      <c r="P6841">
        <v>1</v>
      </c>
    </row>
    <row r="6842" spans="12:16" x14ac:dyDescent="0.35">
      <c r="L6842" t="s">
        <v>29</v>
      </c>
      <c r="M6842" t="s">
        <v>7747</v>
      </c>
      <c r="N6842">
        <v>1</v>
      </c>
      <c r="P6842">
        <v>1</v>
      </c>
    </row>
    <row r="6843" spans="12:16" x14ac:dyDescent="0.35">
      <c r="L6843" t="s">
        <v>29</v>
      </c>
      <c r="M6843" t="s">
        <v>7747</v>
      </c>
      <c r="N6843">
        <v>1</v>
      </c>
      <c r="P6843">
        <v>1</v>
      </c>
    </row>
    <row r="6844" spans="12:16" x14ac:dyDescent="0.35">
      <c r="L6844" t="s">
        <v>29</v>
      </c>
      <c r="M6844" t="s">
        <v>7747</v>
      </c>
      <c r="N6844">
        <v>1</v>
      </c>
      <c r="P6844">
        <v>1</v>
      </c>
    </row>
    <row r="6845" spans="12:16" x14ac:dyDescent="0.35">
      <c r="L6845" t="s">
        <v>29</v>
      </c>
      <c r="M6845" t="s">
        <v>7747</v>
      </c>
      <c r="N6845">
        <v>1</v>
      </c>
      <c r="P6845">
        <v>1</v>
      </c>
    </row>
    <row r="6846" spans="12:16" x14ac:dyDescent="0.35">
      <c r="L6846" t="s">
        <v>29</v>
      </c>
      <c r="M6846" t="s">
        <v>7747</v>
      </c>
      <c r="N6846">
        <v>1</v>
      </c>
      <c r="P6846">
        <v>1</v>
      </c>
    </row>
    <row r="6847" spans="12:16" x14ac:dyDescent="0.35">
      <c r="L6847" t="s">
        <v>29</v>
      </c>
      <c r="M6847" t="s">
        <v>7747</v>
      </c>
      <c r="N6847">
        <v>1</v>
      </c>
      <c r="P6847">
        <v>1</v>
      </c>
    </row>
    <row r="6848" spans="12:16" x14ac:dyDescent="0.35">
      <c r="L6848" t="s">
        <v>29</v>
      </c>
      <c r="M6848" t="s">
        <v>7747</v>
      </c>
      <c r="N6848">
        <v>1</v>
      </c>
      <c r="P6848">
        <v>1</v>
      </c>
    </row>
    <row r="6849" spans="12:16" x14ac:dyDescent="0.35">
      <c r="L6849" t="s">
        <v>29</v>
      </c>
      <c r="M6849" t="s">
        <v>7747</v>
      </c>
      <c r="N6849">
        <v>1</v>
      </c>
      <c r="P6849">
        <v>1</v>
      </c>
    </row>
    <row r="6850" spans="12:16" x14ac:dyDescent="0.35">
      <c r="L6850" t="s">
        <v>29</v>
      </c>
      <c r="M6850" t="s">
        <v>7747</v>
      </c>
      <c r="N6850">
        <v>1</v>
      </c>
      <c r="P6850">
        <v>1</v>
      </c>
    </row>
    <row r="6851" spans="12:16" x14ac:dyDescent="0.35">
      <c r="L6851" t="s">
        <v>29</v>
      </c>
      <c r="M6851" t="s">
        <v>7747</v>
      </c>
      <c r="N6851">
        <v>1</v>
      </c>
      <c r="P6851">
        <v>1</v>
      </c>
    </row>
    <row r="6852" spans="12:16" x14ac:dyDescent="0.35">
      <c r="L6852" t="s">
        <v>29</v>
      </c>
      <c r="M6852" t="s">
        <v>7747</v>
      </c>
      <c r="N6852">
        <v>1</v>
      </c>
      <c r="P6852">
        <v>1</v>
      </c>
    </row>
    <row r="6853" spans="12:16" x14ac:dyDescent="0.35">
      <c r="L6853" t="s">
        <v>29</v>
      </c>
      <c r="M6853" t="s">
        <v>7747</v>
      </c>
      <c r="N6853">
        <v>1</v>
      </c>
      <c r="P6853">
        <v>1</v>
      </c>
    </row>
    <row r="6854" spans="12:16" x14ac:dyDescent="0.35">
      <c r="L6854" t="s">
        <v>29</v>
      </c>
      <c r="M6854" t="s">
        <v>7747</v>
      </c>
      <c r="N6854">
        <v>1</v>
      </c>
      <c r="P6854">
        <v>1</v>
      </c>
    </row>
    <row r="6855" spans="12:16" x14ac:dyDescent="0.35">
      <c r="L6855" t="s">
        <v>29</v>
      </c>
      <c r="M6855" t="s">
        <v>7747</v>
      </c>
      <c r="N6855">
        <v>1</v>
      </c>
      <c r="P6855">
        <v>1</v>
      </c>
    </row>
    <row r="6856" spans="12:16" x14ac:dyDescent="0.35">
      <c r="L6856" t="s">
        <v>29</v>
      </c>
      <c r="M6856" t="s">
        <v>7747</v>
      </c>
      <c r="N6856">
        <v>1</v>
      </c>
      <c r="P6856">
        <v>1</v>
      </c>
    </row>
    <row r="6857" spans="12:16" x14ac:dyDescent="0.35">
      <c r="L6857" t="s">
        <v>29</v>
      </c>
      <c r="M6857" t="s">
        <v>7747</v>
      </c>
      <c r="N6857">
        <v>1</v>
      </c>
      <c r="P6857">
        <v>1</v>
      </c>
    </row>
    <row r="6858" spans="12:16" x14ac:dyDescent="0.35">
      <c r="L6858" t="s">
        <v>29</v>
      </c>
      <c r="M6858" t="s">
        <v>7747</v>
      </c>
      <c r="N6858">
        <v>1</v>
      </c>
      <c r="P6858">
        <v>1</v>
      </c>
    </row>
    <row r="6859" spans="12:16" x14ac:dyDescent="0.35">
      <c r="L6859" t="s">
        <v>29</v>
      </c>
      <c r="M6859" t="s">
        <v>7747</v>
      </c>
      <c r="N6859">
        <v>1</v>
      </c>
      <c r="P6859">
        <v>1</v>
      </c>
    </row>
    <row r="6860" spans="12:16" x14ac:dyDescent="0.35">
      <c r="L6860" t="s">
        <v>29</v>
      </c>
      <c r="M6860" t="s">
        <v>7747</v>
      </c>
      <c r="N6860">
        <v>1</v>
      </c>
      <c r="P6860">
        <v>1</v>
      </c>
    </row>
    <row r="6861" spans="12:16" x14ac:dyDescent="0.35">
      <c r="L6861" t="s">
        <v>29</v>
      </c>
      <c r="M6861" t="s">
        <v>7747</v>
      </c>
      <c r="N6861">
        <v>1</v>
      </c>
      <c r="P6861">
        <v>1</v>
      </c>
    </row>
    <row r="6862" spans="12:16" x14ac:dyDescent="0.35">
      <c r="L6862" t="s">
        <v>29</v>
      </c>
      <c r="M6862" t="s">
        <v>7747</v>
      </c>
      <c r="N6862">
        <v>1</v>
      </c>
      <c r="P6862">
        <v>1</v>
      </c>
    </row>
    <row r="6863" spans="12:16" x14ac:dyDescent="0.35">
      <c r="L6863" t="s">
        <v>29</v>
      </c>
      <c r="M6863" t="s">
        <v>7747</v>
      </c>
      <c r="N6863">
        <v>1</v>
      </c>
      <c r="P6863">
        <v>1</v>
      </c>
    </row>
    <row r="6864" spans="12:16" x14ac:dyDescent="0.35">
      <c r="L6864" t="s">
        <v>29</v>
      </c>
      <c r="M6864" t="s">
        <v>7747</v>
      </c>
      <c r="N6864">
        <v>1</v>
      </c>
      <c r="P6864">
        <v>1</v>
      </c>
    </row>
    <row r="6865" spans="12:16" x14ac:dyDescent="0.35">
      <c r="L6865" t="s">
        <v>29</v>
      </c>
      <c r="M6865" t="s">
        <v>7747</v>
      </c>
      <c r="N6865">
        <v>1</v>
      </c>
      <c r="P6865">
        <v>1</v>
      </c>
    </row>
    <row r="6866" spans="12:16" x14ac:dyDescent="0.35">
      <c r="L6866" t="s">
        <v>29</v>
      </c>
      <c r="M6866" t="s">
        <v>7747</v>
      </c>
      <c r="N6866">
        <v>1</v>
      </c>
      <c r="P6866">
        <v>1</v>
      </c>
    </row>
    <row r="6867" spans="12:16" x14ac:dyDescent="0.35">
      <c r="L6867" t="s">
        <v>29</v>
      </c>
      <c r="M6867" t="s">
        <v>7747</v>
      </c>
      <c r="N6867">
        <v>1</v>
      </c>
      <c r="P6867">
        <v>1</v>
      </c>
    </row>
    <row r="6868" spans="12:16" x14ac:dyDescent="0.35">
      <c r="L6868" t="s">
        <v>29</v>
      </c>
      <c r="M6868" t="s">
        <v>7747</v>
      </c>
      <c r="N6868">
        <v>1</v>
      </c>
      <c r="P6868">
        <v>1</v>
      </c>
    </row>
    <row r="6869" spans="12:16" x14ac:dyDescent="0.35">
      <c r="L6869" t="s">
        <v>29</v>
      </c>
      <c r="M6869" t="s">
        <v>7747</v>
      </c>
      <c r="N6869">
        <v>1</v>
      </c>
      <c r="P6869">
        <v>1</v>
      </c>
    </row>
    <row r="6870" spans="12:16" x14ac:dyDescent="0.35">
      <c r="L6870" t="s">
        <v>29</v>
      </c>
      <c r="M6870" t="s">
        <v>7747</v>
      </c>
      <c r="N6870">
        <v>1</v>
      </c>
      <c r="P6870">
        <v>1</v>
      </c>
    </row>
    <row r="6871" spans="12:16" x14ac:dyDescent="0.35">
      <c r="L6871" t="s">
        <v>29</v>
      </c>
      <c r="M6871" t="s">
        <v>7747</v>
      </c>
      <c r="N6871">
        <v>1</v>
      </c>
      <c r="P6871">
        <v>1</v>
      </c>
    </row>
    <row r="6872" spans="12:16" x14ac:dyDescent="0.35">
      <c r="L6872" t="s">
        <v>29</v>
      </c>
      <c r="M6872" t="s">
        <v>7747</v>
      </c>
      <c r="N6872">
        <v>1</v>
      </c>
      <c r="P6872">
        <v>1</v>
      </c>
    </row>
    <row r="6873" spans="12:16" x14ac:dyDescent="0.35">
      <c r="L6873" t="s">
        <v>29</v>
      </c>
      <c r="M6873" t="s">
        <v>7747</v>
      </c>
      <c r="N6873">
        <v>1</v>
      </c>
      <c r="P6873">
        <v>1</v>
      </c>
    </row>
    <row r="6874" spans="12:16" x14ac:dyDescent="0.35">
      <c r="L6874" t="s">
        <v>29</v>
      </c>
      <c r="M6874" t="s">
        <v>7747</v>
      </c>
      <c r="N6874">
        <v>1</v>
      </c>
      <c r="P6874">
        <v>1</v>
      </c>
    </row>
    <row r="6875" spans="12:16" x14ac:dyDescent="0.35">
      <c r="L6875" t="s">
        <v>29</v>
      </c>
      <c r="M6875" t="s">
        <v>7747</v>
      </c>
      <c r="N6875">
        <v>1</v>
      </c>
      <c r="P6875">
        <v>1</v>
      </c>
    </row>
    <row r="6876" spans="12:16" x14ac:dyDescent="0.35">
      <c r="L6876" t="s">
        <v>29</v>
      </c>
      <c r="M6876" t="s">
        <v>7747</v>
      </c>
      <c r="N6876">
        <v>1</v>
      </c>
      <c r="P6876">
        <v>1</v>
      </c>
    </row>
    <row r="6877" spans="12:16" x14ac:dyDescent="0.35">
      <c r="L6877" t="s">
        <v>29</v>
      </c>
      <c r="M6877" t="s">
        <v>7747</v>
      </c>
      <c r="N6877">
        <v>1</v>
      </c>
      <c r="P6877">
        <v>1</v>
      </c>
    </row>
    <row r="6878" spans="12:16" x14ac:dyDescent="0.35">
      <c r="L6878" t="s">
        <v>29</v>
      </c>
      <c r="M6878" t="s">
        <v>7747</v>
      </c>
      <c r="N6878">
        <v>1</v>
      </c>
      <c r="P6878">
        <v>1</v>
      </c>
    </row>
    <row r="6879" spans="12:16" x14ac:dyDescent="0.35">
      <c r="L6879" t="s">
        <v>29</v>
      </c>
      <c r="M6879" t="s">
        <v>7747</v>
      </c>
      <c r="N6879">
        <v>1</v>
      </c>
      <c r="P6879">
        <v>1</v>
      </c>
    </row>
    <row r="6880" spans="12:16" x14ac:dyDescent="0.35">
      <c r="L6880" t="s">
        <v>29</v>
      </c>
      <c r="M6880" t="s">
        <v>7747</v>
      </c>
      <c r="N6880">
        <v>1</v>
      </c>
      <c r="P6880">
        <v>1</v>
      </c>
    </row>
    <row r="6881" spans="12:16" x14ac:dyDescent="0.35">
      <c r="L6881" t="s">
        <v>29</v>
      </c>
      <c r="M6881" t="s">
        <v>7747</v>
      </c>
      <c r="N6881">
        <v>1</v>
      </c>
      <c r="P6881">
        <v>1</v>
      </c>
    </row>
    <row r="6882" spans="12:16" x14ac:dyDescent="0.35">
      <c r="L6882" t="s">
        <v>29</v>
      </c>
      <c r="M6882" t="s">
        <v>7747</v>
      </c>
      <c r="N6882">
        <v>1</v>
      </c>
      <c r="P6882">
        <v>1</v>
      </c>
    </row>
    <row r="6883" spans="12:16" x14ac:dyDescent="0.35">
      <c r="L6883" t="s">
        <v>29</v>
      </c>
      <c r="M6883" t="s">
        <v>7747</v>
      </c>
      <c r="N6883">
        <v>1</v>
      </c>
      <c r="P6883">
        <v>1</v>
      </c>
    </row>
    <row r="6884" spans="12:16" x14ac:dyDescent="0.35">
      <c r="L6884" t="s">
        <v>29</v>
      </c>
      <c r="M6884" t="s">
        <v>7747</v>
      </c>
      <c r="N6884">
        <v>1</v>
      </c>
      <c r="P6884">
        <v>1</v>
      </c>
    </row>
    <row r="6885" spans="12:16" x14ac:dyDescent="0.35">
      <c r="L6885" t="s">
        <v>29</v>
      </c>
      <c r="M6885" t="s">
        <v>7747</v>
      </c>
      <c r="N6885">
        <v>1</v>
      </c>
      <c r="P6885">
        <v>1</v>
      </c>
    </row>
    <row r="6886" spans="12:16" x14ac:dyDescent="0.35">
      <c r="L6886" t="s">
        <v>29</v>
      </c>
      <c r="M6886" t="s">
        <v>7747</v>
      </c>
      <c r="N6886">
        <v>1</v>
      </c>
      <c r="P6886">
        <v>1</v>
      </c>
    </row>
    <row r="6887" spans="12:16" x14ac:dyDescent="0.35">
      <c r="L6887" t="s">
        <v>29</v>
      </c>
      <c r="M6887" t="s">
        <v>7747</v>
      </c>
      <c r="N6887">
        <v>1</v>
      </c>
      <c r="P6887">
        <v>1</v>
      </c>
    </row>
    <row r="6888" spans="12:16" x14ac:dyDescent="0.35">
      <c r="L6888" t="s">
        <v>29</v>
      </c>
      <c r="M6888" t="s">
        <v>7747</v>
      </c>
      <c r="N6888">
        <v>1</v>
      </c>
      <c r="P6888">
        <v>1</v>
      </c>
    </row>
    <row r="6889" spans="12:16" x14ac:dyDescent="0.35">
      <c r="L6889" t="s">
        <v>29</v>
      </c>
      <c r="M6889" t="s">
        <v>7747</v>
      </c>
      <c r="N6889">
        <v>1</v>
      </c>
      <c r="P6889">
        <v>1</v>
      </c>
    </row>
    <row r="6890" spans="12:16" x14ac:dyDescent="0.35">
      <c r="L6890" t="s">
        <v>29</v>
      </c>
      <c r="M6890" t="s">
        <v>7747</v>
      </c>
      <c r="N6890">
        <v>1</v>
      </c>
      <c r="P6890">
        <v>1</v>
      </c>
    </row>
    <row r="6891" spans="12:16" x14ac:dyDescent="0.35">
      <c r="L6891" t="s">
        <v>29</v>
      </c>
      <c r="M6891" t="s">
        <v>7747</v>
      </c>
      <c r="N6891">
        <v>1</v>
      </c>
      <c r="P6891">
        <v>1</v>
      </c>
    </row>
    <row r="6892" spans="12:16" x14ac:dyDescent="0.35">
      <c r="L6892" t="s">
        <v>29</v>
      </c>
      <c r="M6892" t="s">
        <v>7747</v>
      </c>
      <c r="N6892">
        <v>1</v>
      </c>
      <c r="P6892">
        <v>1</v>
      </c>
    </row>
    <row r="6893" spans="12:16" x14ac:dyDescent="0.35">
      <c r="L6893" t="s">
        <v>29</v>
      </c>
      <c r="M6893" t="s">
        <v>7747</v>
      </c>
      <c r="N6893">
        <v>1</v>
      </c>
      <c r="P6893">
        <v>1</v>
      </c>
    </row>
    <row r="6894" spans="12:16" x14ac:dyDescent="0.35">
      <c r="L6894" t="s">
        <v>29</v>
      </c>
      <c r="M6894" t="s">
        <v>7747</v>
      </c>
      <c r="N6894">
        <v>1</v>
      </c>
      <c r="P6894">
        <v>1</v>
      </c>
    </row>
    <row r="6895" spans="12:16" x14ac:dyDescent="0.35">
      <c r="L6895" t="s">
        <v>29</v>
      </c>
      <c r="M6895" t="s">
        <v>7747</v>
      </c>
      <c r="N6895">
        <v>1</v>
      </c>
      <c r="P6895">
        <v>1</v>
      </c>
    </row>
    <row r="6896" spans="12:16" x14ac:dyDescent="0.35">
      <c r="L6896" t="s">
        <v>29</v>
      </c>
      <c r="M6896" t="s">
        <v>7747</v>
      </c>
      <c r="N6896">
        <v>1</v>
      </c>
      <c r="P6896">
        <v>1</v>
      </c>
    </row>
    <row r="6897" spans="12:16" x14ac:dyDescent="0.35">
      <c r="L6897" t="s">
        <v>29</v>
      </c>
      <c r="M6897" t="s">
        <v>7747</v>
      </c>
      <c r="N6897">
        <v>1</v>
      </c>
      <c r="P6897">
        <v>1</v>
      </c>
    </row>
    <row r="6898" spans="12:16" x14ac:dyDescent="0.35">
      <c r="L6898" t="s">
        <v>29</v>
      </c>
      <c r="M6898" t="s">
        <v>7747</v>
      </c>
      <c r="N6898">
        <v>1</v>
      </c>
      <c r="P6898">
        <v>1</v>
      </c>
    </row>
    <row r="6899" spans="12:16" x14ac:dyDescent="0.35">
      <c r="L6899" t="s">
        <v>29</v>
      </c>
      <c r="M6899" t="s">
        <v>7747</v>
      </c>
      <c r="N6899">
        <v>1</v>
      </c>
      <c r="P6899">
        <v>1</v>
      </c>
    </row>
    <row r="6900" spans="12:16" x14ac:dyDescent="0.35">
      <c r="L6900" t="s">
        <v>29</v>
      </c>
      <c r="M6900" t="s">
        <v>7747</v>
      </c>
      <c r="N6900">
        <v>1</v>
      </c>
      <c r="P6900">
        <v>1</v>
      </c>
    </row>
    <row r="6901" spans="12:16" x14ac:dyDescent="0.35">
      <c r="L6901" t="s">
        <v>29</v>
      </c>
      <c r="M6901" t="s">
        <v>7747</v>
      </c>
      <c r="N6901">
        <v>1</v>
      </c>
      <c r="P6901">
        <v>1</v>
      </c>
    </row>
    <row r="6902" spans="12:16" x14ac:dyDescent="0.35">
      <c r="L6902" t="s">
        <v>29</v>
      </c>
      <c r="M6902" t="s">
        <v>7747</v>
      </c>
      <c r="N6902">
        <v>1</v>
      </c>
      <c r="P6902">
        <v>1</v>
      </c>
    </row>
    <row r="6903" spans="12:16" x14ac:dyDescent="0.35">
      <c r="L6903" t="s">
        <v>29</v>
      </c>
      <c r="M6903" t="s">
        <v>7747</v>
      </c>
      <c r="N6903">
        <v>1</v>
      </c>
      <c r="P6903">
        <v>1</v>
      </c>
    </row>
    <row r="6904" spans="12:16" x14ac:dyDescent="0.35">
      <c r="L6904" t="s">
        <v>29</v>
      </c>
      <c r="M6904" t="s">
        <v>7747</v>
      </c>
      <c r="N6904">
        <v>1</v>
      </c>
      <c r="P6904">
        <v>1</v>
      </c>
    </row>
    <row r="6905" spans="12:16" x14ac:dyDescent="0.35">
      <c r="L6905" t="s">
        <v>29</v>
      </c>
      <c r="M6905" t="s">
        <v>7747</v>
      </c>
      <c r="N6905">
        <v>1</v>
      </c>
      <c r="P6905">
        <v>1</v>
      </c>
    </row>
    <row r="6906" spans="12:16" x14ac:dyDescent="0.35">
      <c r="L6906" t="s">
        <v>29</v>
      </c>
      <c r="M6906" t="s">
        <v>7747</v>
      </c>
      <c r="N6906">
        <v>1</v>
      </c>
      <c r="P6906">
        <v>1</v>
      </c>
    </row>
    <row r="6907" spans="12:16" x14ac:dyDescent="0.35">
      <c r="L6907" t="s">
        <v>29</v>
      </c>
      <c r="M6907" t="s">
        <v>7747</v>
      </c>
      <c r="N6907">
        <v>1</v>
      </c>
      <c r="P6907">
        <v>1</v>
      </c>
    </row>
    <row r="6908" spans="12:16" x14ac:dyDescent="0.35">
      <c r="L6908" t="s">
        <v>29</v>
      </c>
      <c r="M6908" t="s">
        <v>7747</v>
      </c>
      <c r="N6908">
        <v>1</v>
      </c>
      <c r="P6908">
        <v>1</v>
      </c>
    </row>
    <row r="6909" spans="12:16" x14ac:dyDescent="0.35">
      <c r="L6909" t="s">
        <v>29</v>
      </c>
      <c r="M6909" t="s">
        <v>7747</v>
      </c>
      <c r="N6909">
        <v>1</v>
      </c>
      <c r="P6909">
        <v>1</v>
      </c>
    </row>
    <row r="6910" spans="12:16" x14ac:dyDescent="0.35">
      <c r="L6910" t="s">
        <v>29</v>
      </c>
      <c r="M6910" t="s">
        <v>7747</v>
      </c>
      <c r="N6910">
        <v>1</v>
      </c>
      <c r="P6910">
        <v>1</v>
      </c>
    </row>
    <row r="6911" spans="12:16" x14ac:dyDescent="0.35">
      <c r="L6911" t="s">
        <v>29</v>
      </c>
      <c r="M6911" t="s">
        <v>7747</v>
      </c>
      <c r="N6911">
        <v>1</v>
      </c>
      <c r="P6911">
        <v>1</v>
      </c>
    </row>
    <row r="6912" spans="12:16" x14ac:dyDescent="0.35">
      <c r="L6912" t="s">
        <v>29</v>
      </c>
      <c r="M6912" t="s">
        <v>7747</v>
      </c>
      <c r="N6912">
        <v>1</v>
      </c>
      <c r="P6912">
        <v>1</v>
      </c>
    </row>
    <row r="6913" spans="12:16" x14ac:dyDescent="0.35">
      <c r="L6913" t="s">
        <v>29</v>
      </c>
      <c r="M6913" t="s">
        <v>7747</v>
      </c>
      <c r="N6913">
        <v>1</v>
      </c>
      <c r="P6913">
        <v>1</v>
      </c>
    </row>
    <row r="6914" spans="12:16" x14ac:dyDescent="0.35">
      <c r="L6914" t="s">
        <v>29</v>
      </c>
      <c r="M6914" t="s">
        <v>7747</v>
      </c>
      <c r="N6914">
        <v>1</v>
      </c>
      <c r="P6914">
        <v>1</v>
      </c>
    </row>
    <row r="6915" spans="12:16" x14ac:dyDescent="0.35">
      <c r="L6915" t="s">
        <v>29</v>
      </c>
      <c r="M6915" t="s">
        <v>7747</v>
      </c>
      <c r="N6915">
        <v>1</v>
      </c>
      <c r="P6915">
        <v>1</v>
      </c>
    </row>
    <row r="6916" spans="12:16" x14ac:dyDescent="0.35">
      <c r="L6916" t="s">
        <v>29</v>
      </c>
      <c r="M6916" t="s">
        <v>7747</v>
      </c>
      <c r="N6916">
        <v>1</v>
      </c>
      <c r="P6916">
        <v>1</v>
      </c>
    </row>
    <row r="6917" spans="12:16" x14ac:dyDescent="0.35">
      <c r="L6917" t="s">
        <v>29</v>
      </c>
      <c r="M6917" t="s">
        <v>7747</v>
      </c>
      <c r="N6917">
        <v>1</v>
      </c>
      <c r="P6917">
        <v>1</v>
      </c>
    </row>
    <row r="6918" spans="12:16" x14ac:dyDescent="0.35">
      <c r="L6918" t="s">
        <v>29</v>
      </c>
      <c r="M6918" t="s">
        <v>7747</v>
      </c>
      <c r="N6918">
        <v>1</v>
      </c>
      <c r="P6918">
        <v>1</v>
      </c>
    </row>
    <row r="6919" spans="12:16" x14ac:dyDescent="0.35">
      <c r="L6919" t="s">
        <v>29</v>
      </c>
      <c r="M6919" t="s">
        <v>7747</v>
      </c>
      <c r="N6919">
        <v>1</v>
      </c>
      <c r="P6919">
        <v>1</v>
      </c>
    </row>
    <row r="6920" spans="12:16" x14ac:dyDescent="0.35">
      <c r="L6920" t="s">
        <v>29</v>
      </c>
      <c r="M6920" t="s">
        <v>7747</v>
      </c>
      <c r="N6920">
        <v>1</v>
      </c>
      <c r="P6920">
        <v>1</v>
      </c>
    </row>
    <row r="6921" spans="12:16" x14ac:dyDescent="0.35">
      <c r="L6921" t="s">
        <v>29</v>
      </c>
      <c r="M6921" t="s">
        <v>7747</v>
      </c>
      <c r="N6921">
        <v>1</v>
      </c>
      <c r="P6921">
        <v>1</v>
      </c>
    </row>
    <row r="6922" spans="12:16" x14ac:dyDescent="0.35">
      <c r="L6922" t="s">
        <v>29</v>
      </c>
      <c r="M6922" t="s">
        <v>7747</v>
      </c>
      <c r="N6922">
        <v>1</v>
      </c>
      <c r="P6922">
        <v>1</v>
      </c>
    </row>
    <row r="6923" spans="12:16" x14ac:dyDescent="0.35">
      <c r="L6923" t="s">
        <v>29</v>
      </c>
      <c r="M6923" t="s">
        <v>7747</v>
      </c>
      <c r="N6923">
        <v>1</v>
      </c>
      <c r="P6923">
        <v>1</v>
      </c>
    </row>
    <row r="6924" spans="12:16" x14ac:dyDescent="0.35">
      <c r="L6924" t="s">
        <v>29</v>
      </c>
      <c r="M6924" t="s">
        <v>7747</v>
      </c>
      <c r="N6924">
        <v>1</v>
      </c>
      <c r="P6924">
        <v>1</v>
      </c>
    </row>
    <row r="6925" spans="12:16" x14ac:dyDescent="0.35">
      <c r="L6925" t="s">
        <v>29</v>
      </c>
      <c r="M6925" t="s">
        <v>7747</v>
      </c>
      <c r="N6925">
        <v>1</v>
      </c>
      <c r="P6925">
        <v>1</v>
      </c>
    </row>
    <row r="6926" spans="12:16" x14ac:dyDescent="0.35">
      <c r="L6926" t="s">
        <v>29</v>
      </c>
      <c r="M6926" t="s">
        <v>7747</v>
      </c>
      <c r="N6926">
        <v>1</v>
      </c>
      <c r="P6926">
        <v>1</v>
      </c>
    </row>
    <row r="6927" spans="12:16" x14ac:dyDescent="0.35">
      <c r="L6927" t="s">
        <v>29</v>
      </c>
      <c r="M6927" t="s">
        <v>7747</v>
      </c>
      <c r="N6927">
        <v>1</v>
      </c>
      <c r="P6927">
        <v>1</v>
      </c>
    </row>
    <row r="6928" spans="12:16" x14ac:dyDescent="0.35">
      <c r="L6928" t="s">
        <v>29</v>
      </c>
      <c r="M6928" t="s">
        <v>7747</v>
      </c>
      <c r="N6928">
        <v>1</v>
      </c>
      <c r="P6928">
        <v>1</v>
      </c>
    </row>
    <row r="6929" spans="12:16" x14ac:dyDescent="0.35">
      <c r="L6929" t="s">
        <v>29</v>
      </c>
      <c r="M6929" t="s">
        <v>7747</v>
      </c>
      <c r="N6929">
        <v>1</v>
      </c>
      <c r="P6929">
        <v>1</v>
      </c>
    </row>
    <row r="6930" spans="12:16" x14ac:dyDescent="0.35">
      <c r="L6930" t="s">
        <v>29</v>
      </c>
      <c r="M6930" t="s">
        <v>7747</v>
      </c>
      <c r="N6930">
        <v>1</v>
      </c>
      <c r="P6930">
        <v>1</v>
      </c>
    </row>
    <row r="6931" spans="12:16" x14ac:dyDescent="0.35">
      <c r="L6931" t="s">
        <v>29</v>
      </c>
      <c r="M6931" t="s">
        <v>7747</v>
      </c>
      <c r="N6931">
        <v>1</v>
      </c>
      <c r="P6931">
        <v>1</v>
      </c>
    </row>
    <row r="6932" spans="12:16" x14ac:dyDescent="0.35">
      <c r="L6932" t="s">
        <v>29</v>
      </c>
      <c r="M6932" t="s">
        <v>7747</v>
      </c>
      <c r="N6932">
        <v>1</v>
      </c>
      <c r="P6932">
        <v>1</v>
      </c>
    </row>
    <row r="6933" spans="12:16" x14ac:dyDescent="0.35">
      <c r="L6933" t="s">
        <v>29</v>
      </c>
      <c r="M6933" t="s">
        <v>7747</v>
      </c>
      <c r="N6933">
        <v>1</v>
      </c>
      <c r="P6933">
        <v>1</v>
      </c>
    </row>
    <row r="6934" spans="12:16" x14ac:dyDescent="0.35">
      <c r="L6934" t="s">
        <v>29</v>
      </c>
      <c r="M6934" t="s">
        <v>7747</v>
      </c>
      <c r="N6934">
        <v>1</v>
      </c>
      <c r="P6934">
        <v>1</v>
      </c>
    </row>
    <row r="6935" spans="12:16" x14ac:dyDescent="0.35">
      <c r="L6935" t="s">
        <v>29</v>
      </c>
      <c r="M6935" t="s">
        <v>7747</v>
      </c>
      <c r="N6935">
        <v>1</v>
      </c>
      <c r="P6935">
        <v>1</v>
      </c>
    </row>
    <row r="6936" spans="12:16" x14ac:dyDescent="0.35">
      <c r="L6936" t="s">
        <v>29</v>
      </c>
      <c r="M6936" t="s">
        <v>7747</v>
      </c>
      <c r="N6936">
        <v>1</v>
      </c>
      <c r="P6936">
        <v>1</v>
      </c>
    </row>
    <row r="6937" spans="12:16" x14ac:dyDescent="0.35">
      <c r="L6937" t="s">
        <v>29</v>
      </c>
      <c r="M6937" t="s">
        <v>7747</v>
      </c>
      <c r="N6937">
        <v>1</v>
      </c>
      <c r="P6937">
        <v>1</v>
      </c>
    </row>
    <row r="6938" spans="12:16" x14ac:dyDescent="0.35">
      <c r="L6938" t="s">
        <v>29</v>
      </c>
      <c r="M6938" t="s">
        <v>7747</v>
      </c>
      <c r="N6938">
        <v>1</v>
      </c>
      <c r="P6938">
        <v>1</v>
      </c>
    </row>
    <row r="6939" spans="12:16" x14ac:dyDescent="0.35">
      <c r="L6939" t="s">
        <v>29</v>
      </c>
      <c r="M6939" t="s">
        <v>7747</v>
      </c>
      <c r="N6939">
        <v>1</v>
      </c>
      <c r="P6939">
        <v>1</v>
      </c>
    </row>
    <row r="6940" spans="12:16" x14ac:dyDescent="0.35">
      <c r="L6940" t="s">
        <v>29</v>
      </c>
      <c r="M6940" t="s">
        <v>7747</v>
      </c>
      <c r="N6940">
        <v>1</v>
      </c>
      <c r="P6940">
        <v>1</v>
      </c>
    </row>
    <row r="6941" spans="12:16" x14ac:dyDescent="0.35">
      <c r="L6941" t="s">
        <v>29</v>
      </c>
      <c r="M6941" t="s">
        <v>7747</v>
      </c>
      <c r="N6941">
        <v>1</v>
      </c>
      <c r="P6941">
        <v>1</v>
      </c>
    </row>
    <row r="6942" spans="12:16" x14ac:dyDescent="0.35">
      <c r="L6942" t="s">
        <v>29</v>
      </c>
      <c r="M6942" t="s">
        <v>7747</v>
      </c>
      <c r="N6942">
        <v>1</v>
      </c>
      <c r="P6942">
        <v>1</v>
      </c>
    </row>
    <row r="6943" spans="12:16" x14ac:dyDescent="0.35">
      <c r="L6943" t="s">
        <v>29</v>
      </c>
      <c r="M6943" t="s">
        <v>7747</v>
      </c>
      <c r="N6943">
        <v>1</v>
      </c>
      <c r="P6943">
        <v>1</v>
      </c>
    </row>
    <row r="6944" spans="12:16" x14ac:dyDescent="0.35">
      <c r="L6944" t="s">
        <v>29</v>
      </c>
      <c r="M6944" t="s">
        <v>7747</v>
      </c>
      <c r="N6944">
        <v>1</v>
      </c>
      <c r="P6944">
        <v>1</v>
      </c>
    </row>
    <row r="6945" spans="12:16" x14ac:dyDescent="0.35">
      <c r="L6945" t="s">
        <v>29</v>
      </c>
      <c r="M6945" t="s">
        <v>7747</v>
      </c>
      <c r="N6945">
        <v>1</v>
      </c>
      <c r="P6945">
        <v>1</v>
      </c>
    </row>
    <row r="6946" spans="12:16" x14ac:dyDescent="0.35">
      <c r="L6946" t="s">
        <v>29</v>
      </c>
      <c r="M6946" t="s">
        <v>7747</v>
      </c>
      <c r="N6946">
        <v>1</v>
      </c>
      <c r="P6946">
        <v>1</v>
      </c>
    </row>
    <row r="6947" spans="12:16" x14ac:dyDescent="0.35">
      <c r="L6947" t="s">
        <v>29</v>
      </c>
      <c r="M6947" t="s">
        <v>7747</v>
      </c>
      <c r="N6947">
        <v>1</v>
      </c>
      <c r="P6947">
        <v>1</v>
      </c>
    </row>
    <row r="6948" spans="12:16" x14ac:dyDescent="0.35">
      <c r="L6948" t="s">
        <v>29</v>
      </c>
      <c r="M6948" t="s">
        <v>7747</v>
      </c>
      <c r="N6948">
        <v>1</v>
      </c>
      <c r="P6948">
        <v>1</v>
      </c>
    </row>
    <row r="6949" spans="12:16" x14ac:dyDescent="0.35">
      <c r="L6949" t="s">
        <v>29</v>
      </c>
      <c r="M6949" t="s">
        <v>7747</v>
      </c>
      <c r="N6949">
        <v>1</v>
      </c>
      <c r="P6949">
        <v>1</v>
      </c>
    </row>
    <row r="6950" spans="12:16" x14ac:dyDescent="0.35">
      <c r="L6950" t="s">
        <v>29</v>
      </c>
      <c r="M6950" t="s">
        <v>7747</v>
      </c>
      <c r="N6950">
        <v>1</v>
      </c>
      <c r="P6950">
        <v>1</v>
      </c>
    </row>
    <row r="6951" spans="12:16" x14ac:dyDescent="0.35">
      <c r="L6951" t="s">
        <v>29</v>
      </c>
      <c r="M6951" t="s">
        <v>7747</v>
      </c>
      <c r="N6951">
        <v>1</v>
      </c>
      <c r="P6951">
        <v>1</v>
      </c>
    </row>
    <row r="6952" spans="12:16" x14ac:dyDescent="0.35">
      <c r="L6952" t="s">
        <v>29</v>
      </c>
      <c r="M6952" t="s">
        <v>7747</v>
      </c>
      <c r="N6952">
        <v>1</v>
      </c>
      <c r="P6952">
        <v>1</v>
      </c>
    </row>
    <row r="6953" spans="12:16" x14ac:dyDescent="0.35">
      <c r="L6953" t="s">
        <v>29</v>
      </c>
      <c r="M6953" t="s">
        <v>7747</v>
      </c>
      <c r="N6953">
        <v>1</v>
      </c>
      <c r="P6953">
        <v>1</v>
      </c>
    </row>
    <row r="6954" spans="12:16" x14ac:dyDescent="0.35">
      <c r="L6954" t="s">
        <v>29</v>
      </c>
      <c r="M6954" t="s">
        <v>7747</v>
      </c>
      <c r="N6954">
        <v>1</v>
      </c>
      <c r="P6954">
        <v>1</v>
      </c>
    </row>
    <row r="6955" spans="12:16" x14ac:dyDescent="0.35">
      <c r="L6955" t="s">
        <v>29</v>
      </c>
      <c r="M6955" t="s">
        <v>7747</v>
      </c>
      <c r="N6955">
        <v>1</v>
      </c>
      <c r="P6955">
        <v>1</v>
      </c>
    </row>
    <row r="6956" spans="12:16" x14ac:dyDescent="0.35">
      <c r="L6956" t="s">
        <v>29</v>
      </c>
      <c r="M6956" t="s">
        <v>7747</v>
      </c>
      <c r="N6956">
        <v>1</v>
      </c>
      <c r="P6956">
        <v>1</v>
      </c>
    </row>
    <row r="6957" spans="12:16" x14ac:dyDescent="0.35">
      <c r="L6957" t="s">
        <v>29</v>
      </c>
      <c r="M6957" t="s">
        <v>7747</v>
      </c>
      <c r="N6957">
        <v>1</v>
      </c>
      <c r="P6957">
        <v>1</v>
      </c>
    </row>
    <row r="6958" spans="12:16" x14ac:dyDescent="0.35">
      <c r="L6958" t="s">
        <v>29</v>
      </c>
      <c r="M6958" t="s">
        <v>7747</v>
      </c>
      <c r="N6958">
        <v>1</v>
      </c>
      <c r="P6958">
        <v>1</v>
      </c>
    </row>
    <row r="6959" spans="12:16" x14ac:dyDescent="0.35">
      <c r="L6959" t="s">
        <v>29</v>
      </c>
      <c r="M6959" t="s">
        <v>7747</v>
      </c>
      <c r="N6959">
        <v>1</v>
      </c>
      <c r="P6959">
        <v>1</v>
      </c>
    </row>
    <row r="6960" spans="12:16" x14ac:dyDescent="0.35">
      <c r="L6960" t="s">
        <v>29</v>
      </c>
      <c r="M6960" t="s">
        <v>7747</v>
      </c>
      <c r="N6960">
        <v>1</v>
      </c>
      <c r="P6960">
        <v>1</v>
      </c>
    </row>
    <row r="6961" spans="12:16" x14ac:dyDescent="0.35">
      <c r="L6961" t="s">
        <v>29</v>
      </c>
      <c r="M6961" t="s">
        <v>7747</v>
      </c>
      <c r="N6961">
        <v>1</v>
      </c>
      <c r="P6961">
        <v>1</v>
      </c>
    </row>
    <row r="6962" spans="12:16" x14ac:dyDescent="0.35">
      <c r="L6962" t="s">
        <v>29</v>
      </c>
      <c r="M6962" t="s">
        <v>7747</v>
      </c>
      <c r="N6962">
        <v>1</v>
      </c>
      <c r="P6962">
        <v>1</v>
      </c>
    </row>
    <row r="6963" spans="12:16" x14ac:dyDescent="0.35">
      <c r="L6963" t="s">
        <v>29</v>
      </c>
      <c r="M6963" t="s">
        <v>7747</v>
      </c>
      <c r="N6963">
        <v>1</v>
      </c>
      <c r="P6963">
        <v>1</v>
      </c>
    </row>
    <row r="6964" spans="12:16" x14ac:dyDescent="0.35">
      <c r="L6964" t="s">
        <v>29</v>
      </c>
      <c r="M6964" t="s">
        <v>7747</v>
      </c>
      <c r="N6964">
        <v>1</v>
      </c>
      <c r="P6964">
        <v>1</v>
      </c>
    </row>
    <row r="6965" spans="12:16" x14ac:dyDescent="0.35">
      <c r="L6965" t="s">
        <v>29</v>
      </c>
      <c r="M6965" t="s">
        <v>7747</v>
      </c>
      <c r="N6965">
        <v>1</v>
      </c>
      <c r="P6965">
        <v>1</v>
      </c>
    </row>
    <row r="6966" spans="12:16" x14ac:dyDescent="0.35">
      <c r="L6966" t="s">
        <v>29</v>
      </c>
      <c r="M6966" t="s">
        <v>7747</v>
      </c>
      <c r="N6966">
        <v>1</v>
      </c>
      <c r="P6966">
        <v>1</v>
      </c>
    </row>
    <row r="6967" spans="12:16" x14ac:dyDescent="0.35">
      <c r="L6967" t="s">
        <v>29</v>
      </c>
      <c r="M6967" t="s">
        <v>7747</v>
      </c>
      <c r="N6967">
        <v>1</v>
      </c>
      <c r="P6967">
        <v>1</v>
      </c>
    </row>
    <row r="6968" spans="12:16" x14ac:dyDescent="0.35">
      <c r="L6968" t="s">
        <v>29</v>
      </c>
      <c r="M6968" t="s">
        <v>7747</v>
      </c>
      <c r="N6968">
        <v>1</v>
      </c>
      <c r="P6968">
        <v>1</v>
      </c>
    </row>
    <row r="6969" spans="12:16" x14ac:dyDescent="0.35">
      <c r="L6969" t="s">
        <v>29</v>
      </c>
      <c r="M6969" t="s">
        <v>7747</v>
      </c>
      <c r="N6969">
        <v>1</v>
      </c>
      <c r="P6969">
        <v>1</v>
      </c>
    </row>
    <row r="6970" spans="12:16" x14ac:dyDescent="0.35">
      <c r="L6970" t="s">
        <v>29</v>
      </c>
      <c r="M6970" t="s">
        <v>7747</v>
      </c>
      <c r="N6970">
        <v>1</v>
      </c>
      <c r="P6970">
        <v>1</v>
      </c>
    </row>
    <row r="6971" spans="12:16" x14ac:dyDescent="0.35">
      <c r="L6971" t="s">
        <v>29</v>
      </c>
      <c r="M6971" t="s">
        <v>7747</v>
      </c>
      <c r="N6971">
        <v>1</v>
      </c>
      <c r="P6971">
        <v>1</v>
      </c>
    </row>
    <row r="6972" spans="12:16" x14ac:dyDescent="0.35">
      <c r="L6972" t="s">
        <v>29</v>
      </c>
      <c r="M6972" t="s">
        <v>7747</v>
      </c>
      <c r="N6972">
        <v>1</v>
      </c>
      <c r="P6972">
        <v>1</v>
      </c>
    </row>
    <row r="6973" spans="12:16" x14ac:dyDescent="0.35">
      <c r="L6973" t="s">
        <v>29</v>
      </c>
      <c r="M6973" t="s">
        <v>7747</v>
      </c>
      <c r="N6973">
        <v>1</v>
      </c>
      <c r="P6973">
        <v>1</v>
      </c>
    </row>
    <row r="6974" spans="12:16" x14ac:dyDescent="0.35">
      <c r="L6974" t="s">
        <v>29</v>
      </c>
      <c r="M6974" t="s">
        <v>7747</v>
      </c>
      <c r="N6974">
        <v>1</v>
      </c>
      <c r="P6974">
        <v>1</v>
      </c>
    </row>
    <row r="6975" spans="12:16" x14ac:dyDescent="0.35">
      <c r="L6975" t="s">
        <v>29</v>
      </c>
      <c r="M6975" t="s">
        <v>7747</v>
      </c>
      <c r="N6975">
        <v>1</v>
      </c>
      <c r="P6975">
        <v>1</v>
      </c>
    </row>
    <row r="6976" spans="12:16" x14ac:dyDescent="0.35">
      <c r="L6976" t="s">
        <v>29</v>
      </c>
      <c r="M6976" t="s">
        <v>7747</v>
      </c>
      <c r="N6976">
        <v>1</v>
      </c>
      <c r="P6976">
        <v>1</v>
      </c>
    </row>
    <row r="6977" spans="12:16" x14ac:dyDescent="0.35">
      <c r="L6977" t="s">
        <v>29</v>
      </c>
      <c r="M6977" t="s">
        <v>7747</v>
      </c>
      <c r="N6977">
        <v>1</v>
      </c>
      <c r="P6977">
        <v>1</v>
      </c>
    </row>
    <row r="6978" spans="12:16" x14ac:dyDescent="0.35">
      <c r="L6978" t="s">
        <v>29</v>
      </c>
      <c r="M6978" t="s">
        <v>7747</v>
      </c>
      <c r="N6978">
        <v>1</v>
      </c>
      <c r="P6978">
        <v>1</v>
      </c>
    </row>
    <row r="6979" spans="12:16" x14ac:dyDescent="0.35">
      <c r="L6979" t="s">
        <v>28</v>
      </c>
      <c r="M6979" t="s">
        <v>7747</v>
      </c>
      <c r="N6979">
        <v>1</v>
      </c>
      <c r="P6979">
        <v>1</v>
      </c>
    </row>
    <row r="6980" spans="12:16" x14ac:dyDescent="0.35">
      <c r="L6980" t="s">
        <v>28</v>
      </c>
      <c r="M6980" t="s">
        <v>7747</v>
      </c>
      <c r="N6980">
        <v>1</v>
      </c>
      <c r="P6980">
        <v>1</v>
      </c>
    </row>
    <row r="6981" spans="12:16" x14ac:dyDescent="0.35">
      <c r="L6981" t="s">
        <v>28</v>
      </c>
      <c r="M6981" t="s">
        <v>7747</v>
      </c>
      <c r="N6981">
        <v>1</v>
      </c>
      <c r="P6981">
        <v>1</v>
      </c>
    </row>
    <row r="6982" spans="12:16" x14ac:dyDescent="0.35">
      <c r="L6982" t="s">
        <v>28</v>
      </c>
      <c r="M6982" t="s">
        <v>7747</v>
      </c>
      <c r="N6982">
        <v>1</v>
      </c>
      <c r="P6982">
        <v>1</v>
      </c>
    </row>
    <row r="6983" spans="12:16" x14ac:dyDescent="0.35">
      <c r="L6983" t="s">
        <v>28</v>
      </c>
      <c r="M6983" t="s">
        <v>7747</v>
      </c>
      <c r="N6983">
        <v>1</v>
      </c>
      <c r="P6983">
        <v>1</v>
      </c>
    </row>
    <row r="6984" spans="12:16" x14ac:dyDescent="0.35">
      <c r="L6984" t="s">
        <v>28</v>
      </c>
      <c r="M6984" t="s">
        <v>7747</v>
      </c>
      <c r="N6984">
        <v>1</v>
      </c>
      <c r="P6984">
        <v>1</v>
      </c>
    </row>
    <row r="6985" spans="12:16" x14ac:dyDescent="0.35">
      <c r="L6985" t="s">
        <v>28</v>
      </c>
      <c r="M6985" t="s">
        <v>7747</v>
      </c>
      <c r="N6985">
        <v>1</v>
      </c>
      <c r="P6985">
        <v>1</v>
      </c>
    </row>
    <row r="6986" spans="12:16" x14ac:dyDescent="0.35">
      <c r="L6986" t="s">
        <v>28</v>
      </c>
      <c r="M6986" t="s">
        <v>7747</v>
      </c>
      <c r="N6986">
        <v>1</v>
      </c>
      <c r="P6986">
        <v>1</v>
      </c>
    </row>
    <row r="6987" spans="12:16" x14ac:dyDescent="0.35">
      <c r="L6987" t="s">
        <v>28</v>
      </c>
      <c r="M6987" t="s">
        <v>7747</v>
      </c>
      <c r="N6987">
        <v>1</v>
      </c>
      <c r="P6987">
        <v>1</v>
      </c>
    </row>
    <row r="6988" spans="12:16" x14ac:dyDescent="0.35">
      <c r="L6988" t="s">
        <v>28</v>
      </c>
      <c r="M6988" t="s">
        <v>7747</v>
      </c>
      <c r="N6988">
        <v>1</v>
      </c>
      <c r="P6988">
        <v>1</v>
      </c>
    </row>
    <row r="6989" spans="12:16" x14ac:dyDescent="0.35">
      <c r="L6989" t="s">
        <v>28</v>
      </c>
      <c r="M6989" t="s">
        <v>7747</v>
      </c>
      <c r="N6989">
        <v>1</v>
      </c>
      <c r="P6989">
        <v>1</v>
      </c>
    </row>
    <row r="6990" spans="12:16" x14ac:dyDescent="0.35">
      <c r="L6990" t="s">
        <v>28</v>
      </c>
      <c r="M6990" t="s">
        <v>7747</v>
      </c>
      <c r="N6990">
        <v>1</v>
      </c>
      <c r="P6990">
        <v>1</v>
      </c>
    </row>
    <row r="6991" spans="12:16" x14ac:dyDescent="0.35">
      <c r="L6991" t="s">
        <v>28</v>
      </c>
      <c r="M6991" t="s">
        <v>7747</v>
      </c>
      <c r="N6991">
        <v>1</v>
      </c>
      <c r="P6991">
        <v>1</v>
      </c>
    </row>
    <row r="6992" spans="12:16" x14ac:dyDescent="0.35">
      <c r="L6992" t="s">
        <v>28</v>
      </c>
      <c r="M6992" t="s">
        <v>7747</v>
      </c>
      <c r="N6992">
        <v>1</v>
      </c>
      <c r="P6992">
        <v>1</v>
      </c>
    </row>
    <row r="6993" spans="12:16" x14ac:dyDescent="0.35">
      <c r="L6993" t="s">
        <v>28</v>
      </c>
      <c r="M6993" t="s">
        <v>7747</v>
      </c>
      <c r="N6993">
        <v>1</v>
      </c>
      <c r="P6993">
        <v>1</v>
      </c>
    </row>
    <row r="6994" spans="12:16" x14ac:dyDescent="0.35">
      <c r="L6994" t="s">
        <v>28</v>
      </c>
      <c r="M6994" t="s">
        <v>7747</v>
      </c>
      <c r="N6994">
        <v>1</v>
      </c>
      <c r="P6994">
        <v>1</v>
      </c>
    </row>
    <row r="6995" spans="12:16" x14ac:dyDescent="0.35">
      <c r="L6995" t="s">
        <v>28</v>
      </c>
      <c r="M6995" t="s">
        <v>7747</v>
      </c>
      <c r="N6995">
        <v>1</v>
      </c>
      <c r="P6995">
        <v>1</v>
      </c>
    </row>
    <row r="6996" spans="12:16" x14ac:dyDescent="0.35">
      <c r="L6996" t="s">
        <v>28</v>
      </c>
      <c r="M6996" t="s">
        <v>7747</v>
      </c>
      <c r="N6996">
        <v>1</v>
      </c>
      <c r="P6996">
        <v>1</v>
      </c>
    </row>
    <row r="6997" spans="12:16" x14ac:dyDescent="0.35">
      <c r="L6997" t="s">
        <v>28</v>
      </c>
      <c r="M6997" t="s">
        <v>7747</v>
      </c>
      <c r="N6997">
        <v>1</v>
      </c>
      <c r="P6997">
        <v>1</v>
      </c>
    </row>
    <row r="6998" spans="12:16" x14ac:dyDescent="0.35">
      <c r="L6998" t="s">
        <v>28</v>
      </c>
      <c r="M6998" t="s">
        <v>7747</v>
      </c>
      <c r="N6998">
        <v>1</v>
      </c>
      <c r="P6998">
        <v>1</v>
      </c>
    </row>
    <row r="6999" spans="12:16" x14ac:dyDescent="0.35">
      <c r="L6999" t="s">
        <v>28</v>
      </c>
      <c r="M6999" t="s">
        <v>7747</v>
      </c>
      <c r="N6999">
        <v>1</v>
      </c>
      <c r="P6999">
        <v>1</v>
      </c>
    </row>
    <row r="7000" spans="12:16" x14ac:dyDescent="0.35">
      <c r="L7000" t="s">
        <v>28</v>
      </c>
      <c r="M7000" t="s">
        <v>7747</v>
      </c>
      <c r="N7000">
        <v>1</v>
      </c>
      <c r="P7000">
        <v>1</v>
      </c>
    </row>
    <row r="7001" spans="12:16" x14ac:dyDescent="0.35">
      <c r="L7001" t="s">
        <v>28</v>
      </c>
      <c r="M7001" t="s">
        <v>7747</v>
      </c>
      <c r="N7001">
        <v>1</v>
      </c>
      <c r="P7001">
        <v>1</v>
      </c>
    </row>
    <row r="7002" spans="12:16" x14ac:dyDescent="0.35">
      <c r="L7002" t="s">
        <v>28</v>
      </c>
      <c r="M7002" t="s">
        <v>7747</v>
      </c>
      <c r="N7002">
        <v>1</v>
      </c>
      <c r="P7002">
        <v>1</v>
      </c>
    </row>
    <row r="7003" spans="12:16" x14ac:dyDescent="0.35">
      <c r="L7003" t="s">
        <v>28</v>
      </c>
      <c r="M7003" t="s">
        <v>7747</v>
      </c>
      <c r="N7003">
        <v>1</v>
      </c>
      <c r="P7003">
        <v>1</v>
      </c>
    </row>
    <row r="7004" spans="12:16" x14ac:dyDescent="0.35">
      <c r="L7004" t="s">
        <v>28</v>
      </c>
      <c r="M7004" t="s">
        <v>7747</v>
      </c>
      <c r="N7004">
        <v>1</v>
      </c>
      <c r="P7004">
        <v>1</v>
      </c>
    </row>
    <row r="7005" spans="12:16" x14ac:dyDescent="0.35">
      <c r="L7005" t="s">
        <v>28</v>
      </c>
      <c r="M7005" t="s">
        <v>7747</v>
      </c>
      <c r="N7005">
        <v>1</v>
      </c>
      <c r="P7005">
        <v>1</v>
      </c>
    </row>
    <row r="7006" spans="12:16" x14ac:dyDescent="0.35">
      <c r="L7006" t="s">
        <v>28</v>
      </c>
      <c r="M7006" t="s">
        <v>7747</v>
      </c>
      <c r="N7006">
        <v>1</v>
      </c>
      <c r="P7006">
        <v>1</v>
      </c>
    </row>
    <row r="7007" spans="12:16" x14ac:dyDescent="0.35">
      <c r="L7007" t="s">
        <v>28</v>
      </c>
      <c r="M7007" t="s">
        <v>7747</v>
      </c>
      <c r="N7007">
        <v>1</v>
      </c>
      <c r="P7007">
        <v>1</v>
      </c>
    </row>
    <row r="7008" spans="12:16" x14ac:dyDescent="0.35">
      <c r="L7008" t="s">
        <v>28</v>
      </c>
      <c r="M7008" t="s">
        <v>7747</v>
      </c>
      <c r="N7008">
        <v>1</v>
      </c>
      <c r="P7008">
        <v>1</v>
      </c>
    </row>
    <row r="7009" spans="12:16" x14ac:dyDescent="0.35">
      <c r="L7009" t="s">
        <v>28</v>
      </c>
      <c r="M7009" t="s">
        <v>7747</v>
      </c>
      <c r="N7009">
        <v>1</v>
      </c>
      <c r="P7009">
        <v>1</v>
      </c>
    </row>
    <row r="7010" spans="12:16" x14ac:dyDescent="0.35">
      <c r="L7010" t="s">
        <v>28</v>
      </c>
      <c r="M7010" t="s">
        <v>7747</v>
      </c>
      <c r="N7010">
        <v>1</v>
      </c>
      <c r="P7010">
        <v>1</v>
      </c>
    </row>
    <row r="7011" spans="12:16" x14ac:dyDescent="0.35">
      <c r="L7011" t="s">
        <v>28</v>
      </c>
      <c r="M7011" t="s">
        <v>7747</v>
      </c>
      <c r="N7011">
        <v>1</v>
      </c>
      <c r="P7011">
        <v>1</v>
      </c>
    </row>
    <row r="7012" spans="12:16" x14ac:dyDescent="0.35">
      <c r="L7012" t="s">
        <v>28</v>
      </c>
      <c r="M7012" t="s">
        <v>7747</v>
      </c>
      <c r="N7012">
        <v>1</v>
      </c>
      <c r="P7012">
        <v>1</v>
      </c>
    </row>
    <row r="7013" spans="12:16" x14ac:dyDescent="0.35">
      <c r="L7013" t="s">
        <v>28</v>
      </c>
      <c r="M7013" t="s">
        <v>7747</v>
      </c>
      <c r="N7013">
        <v>1</v>
      </c>
      <c r="P7013">
        <v>1</v>
      </c>
    </row>
    <row r="7014" spans="12:16" x14ac:dyDescent="0.35">
      <c r="L7014" t="s">
        <v>28</v>
      </c>
      <c r="M7014" t="s">
        <v>7747</v>
      </c>
      <c r="N7014">
        <v>1</v>
      </c>
      <c r="P7014">
        <v>1</v>
      </c>
    </row>
    <row r="7015" spans="12:16" x14ac:dyDescent="0.35">
      <c r="L7015" t="s">
        <v>28</v>
      </c>
      <c r="M7015" t="s">
        <v>7747</v>
      </c>
      <c r="N7015">
        <v>1</v>
      </c>
      <c r="P7015">
        <v>1</v>
      </c>
    </row>
    <row r="7016" spans="12:16" x14ac:dyDescent="0.35">
      <c r="L7016" t="s">
        <v>28</v>
      </c>
      <c r="M7016" t="s">
        <v>7747</v>
      </c>
      <c r="N7016">
        <v>1</v>
      </c>
      <c r="P7016">
        <v>1</v>
      </c>
    </row>
    <row r="7017" spans="12:16" x14ac:dyDescent="0.35">
      <c r="L7017" t="s">
        <v>28</v>
      </c>
      <c r="M7017" t="s">
        <v>7747</v>
      </c>
      <c r="N7017">
        <v>1</v>
      </c>
      <c r="P7017">
        <v>1</v>
      </c>
    </row>
    <row r="7018" spans="12:16" x14ac:dyDescent="0.35">
      <c r="L7018" t="s">
        <v>28</v>
      </c>
      <c r="M7018" t="s">
        <v>7747</v>
      </c>
      <c r="N7018">
        <v>1</v>
      </c>
      <c r="P7018">
        <v>1</v>
      </c>
    </row>
    <row r="7019" spans="12:16" x14ac:dyDescent="0.35">
      <c r="L7019" t="s">
        <v>28</v>
      </c>
      <c r="M7019" t="s">
        <v>7747</v>
      </c>
      <c r="N7019">
        <v>1</v>
      </c>
      <c r="P7019">
        <v>1</v>
      </c>
    </row>
    <row r="7020" spans="12:16" x14ac:dyDescent="0.35">
      <c r="L7020" t="s">
        <v>28</v>
      </c>
      <c r="M7020" t="s">
        <v>7747</v>
      </c>
      <c r="N7020">
        <v>1</v>
      </c>
      <c r="P7020">
        <v>1</v>
      </c>
    </row>
    <row r="7021" spans="12:16" x14ac:dyDescent="0.35">
      <c r="L7021" t="s">
        <v>28</v>
      </c>
      <c r="M7021" t="s">
        <v>7747</v>
      </c>
      <c r="N7021">
        <v>1</v>
      </c>
      <c r="P7021">
        <v>1</v>
      </c>
    </row>
    <row r="7022" spans="12:16" x14ac:dyDescent="0.35">
      <c r="L7022" t="s">
        <v>28</v>
      </c>
      <c r="M7022" t="s">
        <v>7747</v>
      </c>
      <c r="N7022">
        <v>1</v>
      </c>
      <c r="P7022">
        <v>1</v>
      </c>
    </row>
    <row r="7023" spans="12:16" x14ac:dyDescent="0.35">
      <c r="L7023" t="s">
        <v>28</v>
      </c>
      <c r="M7023" t="s">
        <v>7747</v>
      </c>
      <c r="N7023">
        <v>1</v>
      </c>
      <c r="P7023">
        <v>1</v>
      </c>
    </row>
    <row r="7024" spans="12:16" x14ac:dyDescent="0.35">
      <c r="L7024" t="s">
        <v>28</v>
      </c>
      <c r="M7024" t="s">
        <v>7747</v>
      </c>
      <c r="N7024">
        <v>1</v>
      </c>
      <c r="P7024">
        <v>1</v>
      </c>
    </row>
    <row r="7025" spans="12:16" x14ac:dyDescent="0.35">
      <c r="L7025" t="s">
        <v>28</v>
      </c>
      <c r="M7025" t="s">
        <v>7747</v>
      </c>
      <c r="N7025">
        <v>1</v>
      </c>
      <c r="P7025">
        <v>1</v>
      </c>
    </row>
    <row r="7026" spans="12:16" x14ac:dyDescent="0.35">
      <c r="L7026" t="s">
        <v>28</v>
      </c>
      <c r="M7026" t="s">
        <v>7747</v>
      </c>
      <c r="N7026">
        <v>1</v>
      </c>
      <c r="P7026">
        <v>1</v>
      </c>
    </row>
    <row r="7027" spans="12:16" x14ac:dyDescent="0.35">
      <c r="L7027" t="s">
        <v>28</v>
      </c>
      <c r="M7027" t="s">
        <v>7747</v>
      </c>
      <c r="N7027">
        <v>1</v>
      </c>
      <c r="P7027">
        <v>1</v>
      </c>
    </row>
    <row r="7028" spans="12:16" x14ac:dyDescent="0.35">
      <c r="L7028" t="s">
        <v>28</v>
      </c>
      <c r="M7028" t="s">
        <v>7747</v>
      </c>
      <c r="N7028">
        <v>1</v>
      </c>
      <c r="P7028">
        <v>1</v>
      </c>
    </row>
    <row r="7029" spans="12:16" x14ac:dyDescent="0.35">
      <c r="L7029" t="s">
        <v>28</v>
      </c>
      <c r="M7029" t="s">
        <v>7747</v>
      </c>
      <c r="N7029">
        <v>1</v>
      </c>
      <c r="P7029">
        <v>1</v>
      </c>
    </row>
    <row r="7030" spans="12:16" x14ac:dyDescent="0.35">
      <c r="L7030" t="s">
        <v>28</v>
      </c>
      <c r="M7030" t="s">
        <v>7747</v>
      </c>
      <c r="N7030">
        <v>1</v>
      </c>
      <c r="P7030">
        <v>1</v>
      </c>
    </row>
    <row r="7031" spans="12:16" x14ac:dyDescent="0.35">
      <c r="L7031" t="s">
        <v>28</v>
      </c>
      <c r="M7031" t="s">
        <v>7747</v>
      </c>
      <c r="N7031">
        <v>1</v>
      </c>
      <c r="P7031">
        <v>1</v>
      </c>
    </row>
    <row r="7032" spans="12:16" x14ac:dyDescent="0.35">
      <c r="L7032" t="s">
        <v>28</v>
      </c>
      <c r="M7032" t="s">
        <v>7747</v>
      </c>
      <c r="N7032">
        <v>1</v>
      </c>
      <c r="P7032">
        <v>1</v>
      </c>
    </row>
    <row r="7033" spans="12:16" x14ac:dyDescent="0.35">
      <c r="L7033" t="s">
        <v>28</v>
      </c>
      <c r="M7033" t="s">
        <v>7747</v>
      </c>
      <c r="N7033">
        <v>1</v>
      </c>
      <c r="P7033">
        <v>1</v>
      </c>
    </row>
    <row r="7034" spans="12:16" x14ac:dyDescent="0.35">
      <c r="L7034" t="s">
        <v>28</v>
      </c>
      <c r="M7034" t="s">
        <v>7747</v>
      </c>
      <c r="N7034">
        <v>1</v>
      </c>
      <c r="P7034">
        <v>1</v>
      </c>
    </row>
    <row r="7035" spans="12:16" x14ac:dyDescent="0.35">
      <c r="L7035" t="s">
        <v>28</v>
      </c>
      <c r="M7035" t="s">
        <v>7747</v>
      </c>
      <c r="N7035">
        <v>1</v>
      </c>
      <c r="P7035">
        <v>1</v>
      </c>
    </row>
    <row r="7036" spans="12:16" x14ac:dyDescent="0.35">
      <c r="L7036" t="s">
        <v>28</v>
      </c>
      <c r="M7036" t="s">
        <v>7747</v>
      </c>
      <c r="N7036">
        <v>1</v>
      </c>
      <c r="P7036">
        <v>1</v>
      </c>
    </row>
    <row r="7037" spans="12:16" x14ac:dyDescent="0.35">
      <c r="L7037" t="s">
        <v>28</v>
      </c>
      <c r="M7037" t="s">
        <v>7747</v>
      </c>
      <c r="N7037">
        <v>1</v>
      </c>
      <c r="P7037">
        <v>1</v>
      </c>
    </row>
    <row r="7038" spans="12:16" x14ac:dyDescent="0.35">
      <c r="L7038" t="s">
        <v>28</v>
      </c>
      <c r="M7038" t="s">
        <v>7747</v>
      </c>
      <c r="N7038">
        <v>1</v>
      </c>
      <c r="P7038">
        <v>1</v>
      </c>
    </row>
    <row r="7039" spans="12:16" x14ac:dyDescent="0.35">
      <c r="L7039" t="s">
        <v>28</v>
      </c>
      <c r="M7039" t="s">
        <v>7747</v>
      </c>
      <c r="N7039">
        <v>1</v>
      </c>
      <c r="P7039">
        <v>1</v>
      </c>
    </row>
    <row r="7040" spans="12:16" x14ac:dyDescent="0.35">
      <c r="L7040" t="s">
        <v>28</v>
      </c>
      <c r="M7040" t="s">
        <v>7747</v>
      </c>
      <c r="N7040">
        <v>1</v>
      </c>
      <c r="P7040">
        <v>1</v>
      </c>
    </row>
    <row r="7041" spans="12:16" x14ac:dyDescent="0.35">
      <c r="L7041" t="s">
        <v>28</v>
      </c>
      <c r="M7041" t="s">
        <v>7747</v>
      </c>
      <c r="N7041">
        <v>1</v>
      </c>
      <c r="P7041">
        <v>1</v>
      </c>
    </row>
    <row r="7042" spans="12:16" x14ac:dyDescent="0.35">
      <c r="L7042" t="s">
        <v>28</v>
      </c>
      <c r="M7042" t="s">
        <v>7747</v>
      </c>
      <c r="N7042">
        <v>1</v>
      </c>
      <c r="P7042">
        <v>1</v>
      </c>
    </row>
    <row r="7043" spans="12:16" x14ac:dyDescent="0.35">
      <c r="L7043" t="s">
        <v>28</v>
      </c>
      <c r="M7043" t="s">
        <v>7747</v>
      </c>
      <c r="N7043">
        <v>1</v>
      </c>
      <c r="P7043">
        <v>1</v>
      </c>
    </row>
    <row r="7044" spans="12:16" x14ac:dyDescent="0.35">
      <c r="L7044" t="s">
        <v>28</v>
      </c>
      <c r="M7044" t="s">
        <v>7747</v>
      </c>
      <c r="N7044">
        <v>1</v>
      </c>
      <c r="P7044">
        <v>1</v>
      </c>
    </row>
    <row r="7045" spans="12:16" x14ac:dyDescent="0.35">
      <c r="L7045" t="s">
        <v>28</v>
      </c>
      <c r="M7045" t="s">
        <v>7747</v>
      </c>
      <c r="N7045">
        <v>1</v>
      </c>
      <c r="P7045">
        <v>1</v>
      </c>
    </row>
    <row r="7046" spans="12:16" x14ac:dyDescent="0.35">
      <c r="L7046" t="s">
        <v>28</v>
      </c>
      <c r="M7046" t="s">
        <v>7747</v>
      </c>
      <c r="N7046">
        <v>1</v>
      </c>
      <c r="P7046">
        <v>1</v>
      </c>
    </row>
    <row r="7047" spans="12:16" x14ac:dyDescent="0.35">
      <c r="L7047" t="s">
        <v>28</v>
      </c>
      <c r="M7047" t="s">
        <v>7747</v>
      </c>
      <c r="N7047">
        <v>1</v>
      </c>
      <c r="P7047">
        <v>1</v>
      </c>
    </row>
    <row r="7048" spans="12:16" x14ac:dyDescent="0.35">
      <c r="L7048" t="s">
        <v>28</v>
      </c>
      <c r="M7048" t="s">
        <v>7747</v>
      </c>
      <c r="N7048">
        <v>1</v>
      </c>
      <c r="P7048">
        <v>1</v>
      </c>
    </row>
    <row r="7049" spans="12:16" x14ac:dyDescent="0.35">
      <c r="L7049" t="s">
        <v>28</v>
      </c>
      <c r="M7049" t="s">
        <v>7747</v>
      </c>
      <c r="N7049">
        <v>1</v>
      </c>
      <c r="P7049">
        <v>1</v>
      </c>
    </row>
    <row r="7050" spans="12:16" x14ac:dyDescent="0.35">
      <c r="L7050" t="s">
        <v>28</v>
      </c>
      <c r="M7050" t="s">
        <v>7747</v>
      </c>
      <c r="N7050">
        <v>1</v>
      </c>
      <c r="P7050">
        <v>1</v>
      </c>
    </row>
    <row r="7051" spans="12:16" x14ac:dyDescent="0.35">
      <c r="L7051" t="s">
        <v>28</v>
      </c>
      <c r="M7051" t="s">
        <v>7747</v>
      </c>
      <c r="N7051">
        <v>1</v>
      </c>
      <c r="P7051">
        <v>1</v>
      </c>
    </row>
    <row r="7052" spans="12:16" x14ac:dyDescent="0.35">
      <c r="L7052" t="s">
        <v>28</v>
      </c>
      <c r="M7052" t="s">
        <v>7747</v>
      </c>
      <c r="N7052">
        <v>1</v>
      </c>
      <c r="P7052">
        <v>1</v>
      </c>
    </row>
    <row r="7053" spans="12:16" x14ac:dyDescent="0.35">
      <c r="L7053" t="s">
        <v>28</v>
      </c>
      <c r="M7053" t="s">
        <v>7747</v>
      </c>
      <c r="N7053">
        <v>1</v>
      </c>
      <c r="P7053">
        <v>1</v>
      </c>
    </row>
    <row r="7054" spans="12:16" x14ac:dyDescent="0.35">
      <c r="L7054" t="s">
        <v>28</v>
      </c>
      <c r="M7054" t="s">
        <v>7747</v>
      </c>
      <c r="N7054">
        <v>1</v>
      </c>
      <c r="P7054">
        <v>1</v>
      </c>
    </row>
    <row r="7055" spans="12:16" x14ac:dyDescent="0.35">
      <c r="L7055" t="s">
        <v>28</v>
      </c>
      <c r="M7055" t="s">
        <v>7747</v>
      </c>
      <c r="N7055">
        <v>1</v>
      </c>
      <c r="P7055">
        <v>1</v>
      </c>
    </row>
    <row r="7056" spans="12:16" x14ac:dyDescent="0.35">
      <c r="L7056" t="s">
        <v>28</v>
      </c>
      <c r="M7056" t="s">
        <v>7747</v>
      </c>
      <c r="N7056">
        <v>1</v>
      </c>
      <c r="P7056">
        <v>1</v>
      </c>
    </row>
    <row r="7057" spans="12:16" x14ac:dyDescent="0.35">
      <c r="L7057" t="s">
        <v>28</v>
      </c>
      <c r="M7057" t="s">
        <v>7747</v>
      </c>
      <c r="N7057">
        <v>1</v>
      </c>
      <c r="P7057">
        <v>1</v>
      </c>
    </row>
    <row r="7058" spans="12:16" x14ac:dyDescent="0.35">
      <c r="L7058" t="s">
        <v>28</v>
      </c>
      <c r="M7058" t="s">
        <v>7747</v>
      </c>
      <c r="N7058">
        <v>1</v>
      </c>
      <c r="P7058">
        <v>1</v>
      </c>
    </row>
    <row r="7059" spans="12:16" x14ac:dyDescent="0.35">
      <c r="L7059" t="s">
        <v>28</v>
      </c>
      <c r="M7059" t="s">
        <v>7747</v>
      </c>
      <c r="N7059">
        <v>1</v>
      </c>
      <c r="P7059">
        <v>1</v>
      </c>
    </row>
    <row r="7060" spans="12:16" x14ac:dyDescent="0.35">
      <c r="L7060" t="s">
        <v>28</v>
      </c>
      <c r="M7060" t="s">
        <v>7747</v>
      </c>
      <c r="N7060">
        <v>1</v>
      </c>
      <c r="P7060">
        <v>1</v>
      </c>
    </row>
    <row r="7061" spans="12:16" x14ac:dyDescent="0.35">
      <c r="L7061" t="s">
        <v>28</v>
      </c>
      <c r="M7061" t="s">
        <v>7747</v>
      </c>
      <c r="N7061">
        <v>1</v>
      </c>
      <c r="P7061">
        <v>1</v>
      </c>
    </row>
    <row r="7062" spans="12:16" x14ac:dyDescent="0.35">
      <c r="L7062" t="s">
        <v>28</v>
      </c>
      <c r="M7062" t="s">
        <v>7747</v>
      </c>
      <c r="N7062">
        <v>1</v>
      </c>
      <c r="P7062">
        <v>1</v>
      </c>
    </row>
    <row r="7063" spans="12:16" x14ac:dyDescent="0.35">
      <c r="L7063" t="s">
        <v>28</v>
      </c>
      <c r="M7063" t="s">
        <v>7747</v>
      </c>
      <c r="N7063">
        <v>1</v>
      </c>
      <c r="P7063">
        <v>1</v>
      </c>
    </row>
    <row r="7064" spans="12:16" x14ac:dyDescent="0.35">
      <c r="L7064" t="s">
        <v>28</v>
      </c>
      <c r="M7064" t="s">
        <v>7747</v>
      </c>
      <c r="N7064">
        <v>1</v>
      </c>
      <c r="P7064">
        <v>1</v>
      </c>
    </row>
    <row r="7065" spans="12:16" x14ac:dyDescent="0.35">
      <c r="L7065" t="s">
        <v>28</v>
      </c>
      <c r="M7065" t="s">
        <v>7747</v>
      </c>
      <c r="N7065">
        <v>1</v>
      </c>
      <c r="P7065">
        <v>1</v>
      </c>
    </row>
    <row r="7066" spans="12:16" x14ac:dyDescent="0.35">
      <c r="L7066" t="s">
        <v>28</v>
      </c>
      <c r="M7066" t="s">
        <v>7747</v>
      </c>
      <c r="N7066">
        <v>1</v>
      </c>
      <c r="P7066">
        <v>1</v>
      </c>
    </row>
    <row r="7067" spans="12:16" x14ac:dyDescent="0.35">
      <c r="L7067" t="s">
        <v>28</v>
      </c>
      <c r="M7067" t="s">
        <v>7747</v>
      </c>
      <c r="N7067">
        <v>1</v>
      </c>
      <c r="P7067">
        <v>1</v>
      </c>
    </row>
    <row r="7068" spans="12:16" x14ac:dyDescent="0.35">
      <c r="L7068" t="s">
        <v>28</v>
      </c>
      <c r="M7068" t="s">
        <v>7747</v>
      </c>
      <c r="N7068">
        <v>1</v>
      </c>
      <c r="P7068">
        <v>1</v>
      </c>
    </row>
    <row r="7069" spans="12:16" x14ac:dyDescent="0.35">
      <c r="L7069" t="s">
        <v>28</v>
      </c>
      <c r="M7069" t="s">
        <v>7747</v>
      </c>
      <c r="N7069">
        <v>1</v>
      </c>
      <c r="P7069">
        <v>1</v>
      </c>
    </row>
    <row r="7070" spans="12:16" x14ac:dyDescent="0.35">
      <c r="L7070" t="s">
        <v>28</v>
      </c>
      <c r="M7070" t="s">
        <v>7747</v>
      </c>
      <c r="N7070">
        <v>1</v>
      </c>
      <c r="P7070">
        <v>1</v>
      </c>
    </row>
    <row r="7071" spans="12:16" x14ac:dyDescent="0.35">
      <c r="L7071" t="s">
        <v>28</v>
      </c>
      <c r="M7071" t="s">
        <v>7747</v>
      </c>
      <c r="N7071">
        <v>1</v>
      </c>
      <c r="P7071">
        <v>1</v>
      </c>
    </row>
    <row r="7072" spans="12:16" x14ac:dyDescent="0.35">
      <c r="L7072" t="s">
        <v>28</v>
      </c>
      <c r="M7072" t="s">
        <v>7747</v>
      </c>
      <c r="N7072">
        <v>1</v>
      </c>
      <c r="P7072">
        <v>1</v>
      </c>
    </row>
    <row r="7073" spans="12:16" x14ac:dyDescent="0.35">
      <c r="L7073" t="s">
        <v>28</v>
      </c>
      <c r="M7073" t="s">
        <v>7747</v>
      </c>
      <c r="N7073">
        <v>1</v>
      </c>
      <c r="P7073">
        <v>1</v>
      </c>
    </row>
    <row r="7074" spans="12:16" x14ac:dyDescent="0.35">
      <c r="L7074" t="s">
        <v>28</v>
      </c>
      <c r="M7074" t="s">
        <v>7747</v>
      </c>
      <c r="N7074">
        <v>1</v>
      </c>
      <c r="P7074">
        <v>1</v>
      </c>
    </row>
    <row r="7075" spans="12:16" x14ac:dyDescent="0.35">
      <c r="L7075" t="s">
        <v>28</v>
      </c>
      <c r="M7075" t="s">
        <v>7747</v>
      </c>
      <c r="N7075">
        <v>1</v>
      </c>
      <c r="P7075">
        <v>1</v>
      </c>
    </row>
    <row r="7076" spans="12:16" x14ac:dyDescent="0.35">
      <c r="L7076" t="s">
        <v>28</v>
      </c>
      <c r="M7076" t="s">
        <v>7747</v>
      </c>
      <c r="N7076">
        <v>1</v>
      </c>
      <c r="P7076">
        <v>1</v>
      </c>
    </row>
    <row r="7077" spans="12:16" x14ac:dyDescent="0.35">
      <c r="L7077" t="s">
        <v>28</v>
      </c>
      <c r="M7077" t="s">
        <v>7747</v>
      </c>
      <c r="N7077">
        <v>1</v>
      </c>
      <c r="P7077">
        <v>1</v>
      </c>
    </row>
    <row r="7078" spans="12:16" x14ac:dyDescent="0.35">
      <c r="L7078" t="s">
        <v>28</v>
      </c>
      <c r="M7078" t="s">
        <v>7747</v>
      </c>
      <c r="N7078">
        <v>1</v>
      </c>
      <c r="P7078">
        <v>1</v>
      </c>
    </row>
    <row r="7079" spans="12:16" x14ac:dyDescent="0.35">
      <c r="L7079" t="s">
        <v>28</v>
      </c>
      <c r="M7079" t="s">
        <v>7747</v>
      </c>
      <c r="N7079">
        <v>1</v>
      </c>
      <c r="P7079">
        <v>1</v>
      </c>
    </row>
    <row r="7080" spans="12:16" x14ac:dyDescent="0.35">
      <c r="L7080" t="s">
        <v>28</v>
      </c>
      <c r="M7080" t="s">
        <v>7747</v>
      </c>
      <c r="N7080">
        <v>1</v>
      </c>
      <c r="P7080">
        <v>1</v>
      </c>
    </row>
    <row r="7081" spans="12:16" x14ac:dyDescent="0.35">
      <c r="L7081" t="s">
        <v>28</v>
      </c>
      <c r="M7081" t="s">
        <v>7747</v>
      </c>
      <c r="N7081">
        <v>1</v>
      </c>
      <c r="P7081">
        <v>1</v>
      </c>
    </row>
    <row r="7082" spans="12:16" x14ac:dyDescent="0.35">
      <c r="L7082" t="s">
        <v>28</v>
      </c>
      <c r="M7082" t="s">
        <v>7747</v>
      </c>
      <c r="N7082">
        <v>1</v>
      </c>
      <c r="P7082">
        <v>1</v>
      </c>
    </row>
    <row r="7083" spans="12:16" x14ac:dyDescent="0.35">
      <c r="L7083" t="s">
        <v>28</v>
      </c>
      <c r="M7083" t="s">
        <v>7747</v>
      </c>
      <c r="N7083">
        <v>1</v>
      </c>
      <c r="P7083">
        <v>1</v>
      </c>
    </row>
    <row r="7084" spans="12:16" x14ac:dyDescent="0.35">
      <c r="L7084" t="s">
        <v>28</v>
      </c>
      <c r="M7084" t="s">
        <v>7747</v>
      </c>
      <c r="N7084">
        <v>1</v>
      </c>
      <c r="P7084">
        <v>1</v>
      </c>
    </row>
    <row r="7085" spans="12:16" x14ac:dyDescent="0.35">
      <c r="L7085" t="s">
        <v>28</v>
      </c>
      <c r="M7085" t="s">
        <v>7747</v>
      </c>
      <c r="N7085">
        <v>1</v>
      </c>
      <c r="P7085">
        <v>1</v>
      </c>
    </row>
    <row r="7086" spans="12:16" x14ac:dyDescent="0.35">
      <c r="L7086" t="s">
        <v>29</v>
      </c>
      <c r="M7086" t="s">
        <v>7747</v>
      </c>
      <c r="N7086">
        <v>6</v>
      </c>
      <c r="P7086">
        <v>1</v>
      </c>
    </row>
    <row r="7087" spans="12:16" x14ac:dyDescent="0.35">
      <c r="L7087" t="s">
        <v>29</v>
      </c>
      <c r="M7087" t="s">
        <v>7747</v>
      </c>
      <c r="N7087">
        <v>6</v>
      </c>
      <c r="P7087">
        <v>1</v>
      </c>
    </row>
    <row r="7088" spans="12:16" x14ac:dyDescent="0.35">
      <c r="L7088" t="s">
        <v>29</v>
      </c>
      <c r="M7088" t="s">
        <v>7747</v>
      </c>
      <c r="N7088">
        <v>6</v>
      </c>
      <c r="P7088">
        <v>1</v>
      </c>
    </row>
    <row r="7089" spans="12:16" x14ac:dyDescent="0.35">
      <c r="L7089" t="s">
        <v>29</v>
      </c>
      <c r="M7089" t="s">
        <v>7747</v>
      </c>
      <c r="N7089">
        <v>6</v>
      </c>
      <c r="P7089">
        <v>1</v>
      </c>
    </row>
    <row r="7090" spans="12:16" x14ac:dyDescent="0.35">
      <c r="L7090" t="s">
        <v>29</v>
      </c>
      <c r="M7090" t="s">
        <v>7747</v>
      </c>
      <c r="N7090">
        <v>6</v>
      </c>
      <c r="P7090">
        <v>1</v>
      </c>
    </row>
    <row r="7091" spans="12:16" x14ac:dyDescent="0.35">
      <c r="L7091" t="s">
        <v>29</v>
      </c>
      <c r="M7091" t="s">
        <v>7747</v>
      </c>
      <c r="N7091">
        <v>6</v>
      </c>
      <c r="P7091">
        <v>1</v>
      </c>
    </row>
    <row r="7092" spans="12:16" x14ac:dyDescent="0.35">
      <c r="L7092" t="s">
        <v>29</v>
      </c>
      <c r="M7092" t="s">
        <v>7747</v>
      </c>
      <c r="N7092">
        <v>6</v>
      </c>
      <c r="P7092">
        <v>1</v>
      </c>
    </row>
    <row r="7093" spans="12:16" x14ac:dyDescent="0.35">
      <c r="L7093" t="s">
        <v>29</v>
      </c>
      <c r="M7093" t="s">
        <v>7747</v>
      </c>
      <c r="N7093">
        <v>6</v>
      </c>
      <c r="P7093">
        <v>1</v>
      </c>
    </row>
    <row r="7094" spans="12:16" x14ac:dyDescent="0.35">
      <c r="L7094" t="s">
        <v>29</v>
      </c>
      <c r="M7094" t="s">
        <v>7747</v>
      </c>
      <c r="N7094">
        <v>6</v>
      </c>
      <c r="P7094">
        <v>1</v>
      </c>
    </row>
    <row r="7095" spans="12:16" x14ac:dyDescent="0.35">
      <c r="L7095" t="s">
        <v>29</v>
      </c>
      <c r="M7095" t="s">
        <v>7747</v>
      </c>
      <c r="N7095">
        <v>6</v>
      </c>
      <c r="P7095">
        <v>1</v>
      </c>
    </row>
    <row r="7096" spans="12:16" x14ac:dyDescent="0.35">
      <c r="L7096" t="s">
        <v>29</v>
      </c>
      <c r="M7096" t="s">
        <v>7747</v>
      </c>
      <c r="N7096">
        <v>6</v>
      </c>
      <c r="P7096">
        <v>1</v>
      </c>
    </row>
    <row r="7097" spans="12:16" x14ac:dyDescent="0.35">
      <c r="L7097" t="s">
        <v>29</v>
      </c>
      <c r="M7097" t="s">
        <v>7747</v>
      </c>
      <c r="N7097">
        <v>6</v>
      </c>
      <c r="P7097">
        <v>1</v>
      </c>
    </row>
    <row r="7098" spans="12:16" x14ac:dyDescent="0.35">
      <c r="L7098" t="s">
        <v>29</v>
      </c>
      <c r="M7098" t="s">
        <v>7747</v>
      </c>
      <c r="N7098">
        <v>6</v>
      </c>
      <c r="P7098">
        <v>1</v>
      </c>
    </row>
    <row r="7099" spans="12:16" x14ac:dyDescent="0.35">
      <c r="L7099" t="s">
        <v>29</v>
      </c>
      <c r="M7099" t="s">
        <v>7747</v>
      </c>
      <c r="N7099">
        <v>6</v>
      </c>
      <c r="P7099">
        <v>1</v>
      </c>
    </row>
    <row r="7100" spans="12:16" x14ac:dyDescent="0.35">
      <c r="L7100" t="s">
        <v>29</v>
      </c>
      <c r="M7100" t="s">
        <v>7747</v>
      </c>
      <c r="N7100">
        <v>6</v>
      </c>
      <c r="P7100">
        <v>1</v>
      </c>
    </row>
    <row r="7101" spans="12:16" x14ac:dyDescent="0.35">
      <c r="L7101" t="s">
        <v>29</v>
      </c>
      <c r="M7101" t="s">
        <v>7747</v>
      </c>
      <c r="N7101">
        <v>6</v>
      </c>
      <c r="P7101">
        <v>1</v>
      </c>
    </row>
    <row r="7102" spans="12:16" x14ac:dyDescent="0.35">
      <c r="L7102" t="s">
        <v>29</v>
      </c>
      <c r="M7102" t="s">
        <v>7747</v>
      </c>
      <c r="N7102">
        <v>6</v>
      </c>
      <c r="P7102">
        <v>1</v>
      </c>
    </row>
    <row r="7103" spans="12:16" x14ac:dyDescent="0.35">
      <c r="L7103" t="s">
        <v>29</v>
      </c>
      <c r="M7103" t="s">
        <v>7747</v>
      </c>
      <c r="N7103">
        <v>6</v>
      </c>
      <c r="P7103">
        <v>1</v>
      </c>
    </row>
    <row r="7104" spans="12:16" x14ac:dyDescent="0.35">
      <c r="L7104" t="s">
        <v>29</v>
      </c>
      <c r="M7104" t="s">
        <v>7747</v>
      </c>
      <c r="N7104">
        <v>6</v>
      </c>
      <c r="P7104">
        <v>1</v>
      </c>
    </row>
    <row r="7105" spans="12:16" x14ac:dyDescent="0.35">
      <c r="L7105" t="s">
        <v>29</v>
      </c>
      <c r="M7105" t="s">
        <v>7747</v>
      </c>
      <c r="N7105">
        <v>6</v>
      </c>
      <c r="P7105">
        <v>1</v>
      </c>
    </row>
    <row r="7106" spans="12:16" x14ac:dyDescent="0.35">
      <c r="L7106" t="s">
        <v>29</v>
      </c>
      <c r="M7106" t="s">
        <v>7747</v>
      </c>
      <c r="N7106">
        <v>6</v>
      </c>
      <c r="P7106">
        <v>1</v>
      </c>
    </row>
    <row r="7107" spans="12:16" x14ac:dyDescent="0.35">
      <c r="L7107" t="s">
        <v>29</v>
      </c>
      <c r="M7107" t="s">
        <v>7747</v>
      </c>
      <c r="N7107">
        <v>6</v>
      </c>
      <c r="P7107">
        <v>1</v>
      </c>
    </row>
    <row r="7108" spans="12:16" x14ac:dyDescent="0.35">
      <c r="L7108" t="s">
        <v>29</v>
      </c>
      <c r="M7108" t="s">
        <v>7747</v>
      </c>
      <c r="N7108">
        <v>6</v>
      </c>
      <c r="P7108">
        <v>1</v>
      </c>
    </row>
    <row r="7109" spans="12:16" x14ac:dyDescent="0.35">
      <c r="L7109" t="s">
        <v>29</v>
      </c>
      <c r="M7109" t="s">
        <v>7747</v>
      </c>
      <c r="N7109">
        <v>6</v>
      </c>
      <c r="P7109">
        <v>1</v>
      </c>
    </row>
    <row r="7110" spans="12:16" x14ac:dyDescent="0.35">
      <c r="L7110" t="s">
        <v>29</v>
      </c>
      <c r="M7110" t="s">
        <v>7747</v>
      </c>
      <c r="N7110">
        <v>6</v>
      </c>
      <c r="P7110">
        <v>1</v>
      </c>
    </row>
    <row r="7111" spans="12:16" x14ac:dyDescent="0.35">
      <c r="L7111" t="s">
        <v>29</v>
      </c>
      <c r="M7111" t="s">
        <v>7747</v>
      </c>
      <c r="N7111">
        <v>6</v>
      </c>
      <c r="P7111">
        <v>1</v>
      </c>
    </row>
    <row r="7112" spans="12:16" x14ac:dyDescent="0.35">
      <c r="L7112" t="s">
        <v>29</v>
      </c>
      <c r="M7112" t="s">
        <v>7747</v>
      </c>
      <c r="N7112">
        <v>6</v>
      </c>
      <c r="P7112">
        <v>1</v>
      </c>
    </row>
    <row r="7113" spans="12:16" x14ac:dyDescent="0.35">
      <c r="L7113" t="s">
        <v>29</v>
      </c>
      <c r="M7113" t="s">
        <v>7747</v>
      </c>
      <c r="N7113">
        <v>6</v>
      </c>
      <c r="P7113">
        <v>1</v>
      </c>
    </row>
    <row r="7114" spans="12:16" x14ac:dyDescent="0.35">
      <c r="L7114" t="s">
        <v>29</v>
      </c>
      <c r="M7114" t="s">
        <v>7747</v>
      </c>
      <c r="N7114">
        <v>6</v>
      </c>
      <c r="P7114">
        <v>1</v>
      </c>
    </row>
    <row r="7115" spans="12:16" x14ac:dyDescent="0.35">
      <c r="L7115" t="s">
        <v>29</v>
      </c>
      <c r="M7115" t="s">
        <v>7747</v>
      </c>
      <c r="N7115">
        <v>6</v>
      </c>
      <c r="P7115">
        <v>1</v>
      </c>
    </row>
    <row r="7116" spans="12:16" x14ac:dyDescent="0.35">
      <c r="L7116" t="s">
        <v>29</v>
      </c>
      <c r="M7116" t="s">
        <v>7747</v>
      </c>
      <c r="N7116">
        <v>6</v>
      </c>
      <c r="P7116">
        <v>1</v>
      </c>
    </row>
    <row r="7117" spans="12:16" x14ac:dyDescent="0.35">
      <c r="L7117" t="s">
        <v>29</v>
      </c>
      <c r="M7117" t="s">
        <v>7747</v>
      </c>
      <c r="N7117">
        <v>6</v>
      </c>
      <c r="P7117">
        <v>1</v>
      </c>
    </row>
    <row r="7118" spans="12:16" x14ac:dyDescent="0.35">
      <c r="L7118" t="s">
        <v>29</v>
      </c>
      <c r="M7118" t="s">
        <v>7747</v>
      </c>
      <c r="N7118">
        <v>6</v>
      </c>
      <c r="P7118">
        <v>1</v>
      </c>
    </row>
    <row r="7119" spans="12:16" x14ac:dyDescent="0.35">
      <c r="L7119" t="s">
        <v>29</v>
      </c>
      <c r="M7119" t="s">
        <v>7747</v>
      </c>
      <c r="N7119">
        <v>6</v>
      </c>
      <c r="P7119">
        <v>1</v>
      </c>
    </row>
    <row r="7120" spans="12:16" x14ac:dyDescent="0.35">
      <c r="L7120" t="s">
        <v>29</v>
      </c>
      <c r="M7120" t="s">
        <v>7747</v>
      </c>
      <c r="N7120">
        <v>6</v>
      </c>
      <c r="P7120">
        <v>1</v>
      </c>
    </row>
    <row r="7121" spans="12:16" x14ac:dyDescent="0.35">
      <c r="L7121" t="s">
        <v>29</v>
      </c>
      <c r="M7121" t="s">
        <v>7747</v>
      </c>
      <c r="N7121">
        <v>6</v>
      </c>
      <c r="P7121">
        <v>1</v>
      </c>
    </row>
    <row r="7122" spans="12:16" x14ac:dyDescent="0.35">
      <c r="L7122" t="s">
        <v>29</v>
      </c>
      <c r="M7122" t="s">
        <v>7747</v>
      </c>
      <c r="N7122">
        <v>6</v>
      </c>
      <c r="P7122">
        <v>1</v>
      </c>
    </row>
    <row r="7123" spans="12:16" x14ac:dyDescent="0.35">
      <c r="L7123" t="s">
        <v>29</v>
      </c>
      <c r="M7123" t="s">
        <v>7747</v>
      </c>
      <c r="N7123">
        <v>6</v>
      </c>
      <c r="P7123">
        <v>1</v>
      </c>
    </row>
    <row r="7124" spans="12:16" x14ac:dyDescent="0.35">
      <c r="L7124" t="s">
        <v>29</v>
      </c>
      <c r="M7124" t="s">
        <v>7747</v>
      </c>
      <c r="N7124">
        <v>6</v>
      </c>
      <c r="P7124">
        <v>1</v>
      </c>
    </row>
    <row r="7125" spans="12:16" x14ac:dyDescent="0.35">
      <c r="L7125" t="s">
        <v>29</v>
      </c>
      <c r="M7125" t="s">
        <v>7747</v>
      </c>
      <c r="N7125">
        <v>6</v>
      </c>
      <c r="P7125">
        <v>1</v>
      </c>
    </row>
    <row r="7126" spans="12:16" x14ac:dyDescent="0.35">
      <c r="L7126" t="s">
        <v>29</v>
      </c>
      <c r="M7126" t="s">
        <v>7747</v>
      </c>
      <c r="N7126">
        <v>6</v>
      </c>
      <c r="P7126">
        <v>1</v>
      </c>
    </row>
    <row r="7127" spans="12:16" x14ac:dyDescent="0.35">
      <c r="L7127" t="s">
        <v>29</v>
      </c>
      <c r="M7127" t="s">
        <v>7747</v>
      </c>
      <c r="N7127">
        <v>6</v>
      </c>
      <c r="P7127">
        <v>1</v>
      </c>
    </row>
    <row r="7128" spans="12:16" x14ac:dyDescent="0.35">
      <c r="L7128" t="s">
        <v>29</v>
      </c>
      <c r="M7128" t="s">
        <v>7747</v>
      </c>
      <c r="N7128">
        <v>6</v>
      </c>
      <c r="P7128">
        <v>1</v>
      </c>
    </row>
    <row r="7129" spans="12:16" x14ac:dyDescent="0.35">
      <c r="L7129" t="s">
        <v>29</v>
      </c>
      <c r="M7129" t="s">
        <v>7747</v>
      </c>
      <c r="N7129">
        <v>6</v>
      </c>
      <c r="P7129">
        <v>1</v>
      </c>
    </row>
    <row r="7130" spans="12:16" x14ac:dyDescent="0.35">
      <c r="L7130" t="s">
        <v>29</v>
      </c>
      <c r="M7130" t="s">
        <v>7747</v>
      </c>
      <c r="N7130">
        <v>6</v>
      </c>
      <c r="P7130">
        <v>1</v>
      </c>
    </row>
    <row r="7131" spans="12:16" x14ac:dyDescent="0.35">
      <c r="L7131" t="s">
        <v>29</v>
      </c>
      <c r="M7131" t="s">
        <v>7747</v>
      </c>
      <c r="N7131">
        <v>6</v>
      </c>
      <c r="P7131">
        <v>1</v>
      </c>
    </row>
    <row r="7132" spans="12:16" x14ac:dyDescent="0.35">
      <c r="L7132" t="s">
        <v>29</v>
      </c>
      <c r="M7132" t="s">
        <v>7747</v>
      </c>
      <c r="N7132">
        <v>6</v>
      </c>
      <c r="P7132">
        <v>1</v>
      </c>
    </row>
    <row r="7133" spans="12:16" x14ac:dyDescent="0.35">
      <c r="L7133" t="s">
        <v>29</v>
      </c>
      <c r="M7133" t="s">
        <v>7747</v>
      </c>
      <c r="N7133">
        <v>6</v>
      </c>
      <c r="P7133">
        <v>1</v>
      </c>
    </row>
    <row r="7134" spans="12:16" x14ac:dyDescent="0.35">
      <c r="L7134" t="s">
        <v>29</v>
      </c>
      <c r="M7134" t="s">
        <v>7747</v>
      </c>
      <c r="N7134">
        <v>6</v>
      </c>
      <c r="P7134">
        <v>1</v>
      </c>
    </row>
    <row r="7135" spans="12:16" x14ac:dyDescent="0.35">
      <c r="L7135" t="s">
        <v>29</v>
      </c>
      <c r="M7135" t="s">
        <v>7747</v>
      </c>
      <c r="N7135">
        <v>6</v>
      </c>
      <c r="P7135">
        <v>1</v>
      </c>
    </row>
    <row r="7136" spans="12:16" x14ac:dyDescent="0.35">
      <c r="L7136" t="s">
        <v>29</v>
      </c>
      <c r="M7136" t="s">
        <v>7747</v>
      </c>
      <c r="N7136">
        <v>6</v>
      </c>
      <c r="P7136">
        <v>1</v>
      </c>
    </row>
    <row r="7137" spans="12:16" x14ac:dyDescent="0.35">
      <c r="L7137" t="s">
        <v>29</v>
      </c>
      <c r="M7137" t="s">
        <v>7747</v>
      </c>
      <c r="N7137">
        <v>6</v>
      </c>
      <c r="P7137">
        <v>1</v>
      </c>
    </row>
    <row r="7138" spans="12:16" x14ac:dyDescent="0.35">
      <c r="L7138" t="s">
        <v>29</v>
      </c>
      <c r="M7138" t="s">
        <v>7747</v>
      </c>
      <c r="N7138">
        <v>6</v>
      </c>
      <c r="P7138">
        <v>1</v>
      </c>
    </row>
    <row r="7139" spans="12:16" x14ac:dyDescent="0.35">
      <c r="L7139" t="s">
        <v>29</v>
      </c>
      <c r="M7139" t="s">
        <v>7747</v>
      </c>
      <c r="N7139">
        <v>6</v>
      </c>
      <c r="P7139">
        <v>1</v>
      </c>
    </row>
    <row r="7140" spans="12:16" x14ac:dyDescent="0.35">
      <c r="L7140" t="s">
        <v>29</v>
      </c>
      <c r="M7140" t="s">
        <v>7747</v>
      </c>
      <c r="N7140">
        <v>6</v>
      </c>
      <c r="P7140">
        <v>1</v>
      </c>
    </row>
    <row r="7141" spans="12:16" x14ac:dyDescent="0.35">
      <c r="L7141" t="s">
        <v>29</v>
      </c>
      <c r="M7141" t="s">
        <v>7747</v>
      </c>
      <c r="N7141">
        <v>6</v>
      </c>
      <c r="P7141">
        <v>1</v>
      </c>
    </row>
    <row r="7142" spans="12:16" x14ac:dyDescent="0.35">
      <c r="L7142" t="s">
        <v>29</v>
      </c>
      <c r="M7142" t="s">
        <v>7747</v>
      </c>
      <c r="N7142">
        <v>6</v>
      </c>
      <c r="P7142">
        <v>1</v>
      </c>
    </row>
    <row r="7143" spans="12:16" x14ac:dyDescent="0.35">
      <c r="L7143" t="s">
        <v>29</v>
      </c>
      <c r="M7143" t="s">
        <v>7747</v>
      </c>
      <c r="N7143">
        <v>6</v>
      </c>
      <c r="P7143">
        <v>1</v>
      </c>
    </row>
    <row r="7144" spans="12:16" x14ac:dyDescent="0.35">
      <c r="L7144" t="s">
        <v>29</v>
      </c>
      <c r="M7144" t="s">
        <v>7747</v>
      </c>
      <c r="N7144">
        <v>6</v>
      </c>
      <c r="P7144">
        <v>1</v>
      </c>
    </row>
    <row r="7145" spans="12:16" x14ac:dyDescent="0.35">
      <c r="L7145" t="s">
        <v>29</v>
      </c>
      <c r="M7145" t="s">
        <v>7747</v>
      </c>
      <c r="N7145">
        <v>6</v>
      </c>
      <c r="P7145">
        <v>1</v>
      </c>
    </row>
    <row r="7146" spans="12:16" x14ac:dyDescent="0.35">
      <c r="L7146" t="s">
        <v>29</v>
      </c>
      <c r="M7146" t="s">
        <v>7747</v>
      </c>
      <c r="N7146">
        <v>6</v>
      </c>
      <c r="P7146">
        <v>1</v>
      </c>
    </row>
    <row r="7147" spans="12:16" x14ac:dyDescent="0.35">
      <c r="L7147" t="s">
        <v>29</v>
      </c>
      <c r="M7147" t="s">
        <v>7747</v>
      </c>
      <c r="N7147">
        <v>6</v>
      </c>
      <c r="P7147">
        <v>1</v>
      </c>
    </row>
    <row r="7148" spans="12:16" x14ac:dyDescent="0.35">
      <c r="L7148" t="s">
        <v>29</v>
      </c>
      <c r="M7148" t="s">
        <v>7747</v>
      </c>
      <c r="N7148">
        <v>6</v>
      </c>
      <c r="P7148">
        <v>1</v>
      </c>
    </row>
    <row r="7149" spans="12:16" x14ac:dyDescent="0.35">
      <c r="L7149" t="s">
        <v>29</v>
      </c>
      <c r="M7149" t="s">
        <v>7747</v>
      </c>
      <c r="N7149">
        <v>6</v>
      </c>
      <c r="P7149">
        <v>1</v>
      </c>
    </row>
    <row r="7150" spans="12:16" x14ac:dyDescent="0.35">
      <c r="L7150" t="s">
        <v>29</v>
      </c>
      <c r="M7150" t="s">
        <v>7747</v>
      </c>
      <c r="N7150">
        <v>6</v>
      </c>
      <c r="P7150">
        <v>1</v>
      </c>
    </row>
    <row r="7151" spans="12:16" x14ac:dyDescent="0.35">
      <c r="L7151" t="s">
        <v>29</v>
      </c>
      <c r="M7151" t="s">
        <v>7747</v>
      </c>
      <c r="N7151">
        <v>6</v>
      </c>
      <c r="P7151">
        <v>1</v>
      </c>
    </row>
    <row r="7152" spans="12:16" x14ac:dyDescent="0.35">
      <c r="L7152" t="s">
        <v>29</v>
      </c>
      <c r="M7152" t="s">
        <v>7747</v>
      </c>
      <c r="N7152">
        <v>6</v>
      </c>
      <c r="P7152">
        <v>1</v>
      </c>
    </row>
    <row r="7153" spans="12:16" x14ac:dyDescent="0.35">
      <c r="L7153" t="s">
        <v>29</v>
      </c>
      <c r="M7153" t="s">
        <v>7747</v>
      </c>
      <c r="N7153">
        <v>6</v>
      </c>
      <c r="P7153">
        <v>1</v>
      </c>
    </row>
    <row r="7154" spans="12:16" x14ac:dyDescent="0.35">
      <c r="L7154" t="s">
        <v>29</v>
      </c>
      <c r="M7154" t="s">
        <v>7747</v>
      </c>
      <c r="N7154">
        <v>6</v>
      </c>
      <c r="P7154">
        <v>1</v>
      </c>
    </row>
    <row r="7155" spans="12:16" x14ac:dyDescent="0.35">
      <c r="L7155" t="s">
        <v>29</v>
      </c>
      <c r="M7155" t="s">
        <v>7747</v>
      </c>
      <c r="N7155">
        <v>6</v>
      </c>
      <c r="P7155">
        <v>1</v>
      </c>
    </row>
    <row r="7156" spans="12:16" x14ac:dyDescent="0.35">
      <c r="L7156" t="s">
        <v>29</v>
      </c>
      <c r="M7156" t="s">
        <v>7747</v>
      </c>
      <c r="N7156">
        <v>6</v>
      </c>
      <c r="P7156">
        <v>1</v>
      </c>
    </row>
    <row r="7157" spans="12:16" x14ac:dyDescent="0.35">
      <c r="L7157" t="s">
        <v>29</v>
      </c>
      <c r="M7157" t="s">
        <v>7747</v>
      </c>
      <c r="N7157">
        <v>6</v>
      </c>
      <c r="P7157">
        <v>1</v>
      </c>
    </row>
    <row r="7158" spans="12:16" x14ac:dyDescent="0.35">
      <c r="L7158" t="s">
        <v>29</v>
      </c>
      <c r="M7158" t="s">
        <v>7747</v>
      </c>
      <c r="N7158">
        <v>6</v>
      </c>
      <c r="P7158">
        <v>1</v>
      </c>
    </row>
    <row r="7159" spans="12:16" x14ac:dyDescent="0.35">
      <c r="L7159" t="s">
        <v>29</v>
      </c>
      <c r="M7159" t="s">
        <v>7747</v>
      </c>
      <c r="N7159">
        <v>6</v>
      </c>
      <c r="P7159">
        <v>1</v>
      </c>
    </row>
    <row r="7160" spans="12:16" x14ac:dyDescent="0.35">
      <c r="L7160" t="s">
        <v>29</v>
      </c>
      <c r="M7160" t="s">
        <v>7747</v>
      </c>
      <c r="N7160">
        <v>6</v>
      </c>
      <c r="P7160">
        <v>1</v>
      </c>
    </row>
    <row r="7161" spans="12:16" x14ac:dyDescent="0.35">
      <c r="L7161" t="s">
        <v>29</v>
      </c>
      <c r="M7161" t="s">
        <v>7747</v>
      </c>
      <c r="N7161">
        <v>6</v>
      </c>
      <c r="P7161">
        <v>1</v>
      </c>
    </row>
    <row r="7162" spans="12:16" x14ac:dyDescent="0.35">
      <c r="L7162" t="s">
        <v>29</v>
      </c>
      <c r="M7162" t="s">
        <v>7747</v>
      </c>
      <c r="N7162">
        <v>6</v>
      </c>
      <c r="P7162">
        <v>1</v>
      </c>
    </row>
    <row r="7163" spans="12:16" x14ac:dyDescent="0.35">
      <c r="L7163" t="s">
        <v>29</v>
      </c>
      <c r="M7163" t="s">
        <v>7747</v>
      </c>
      <c r="N7163">
        <v>6</v>
      </c>
      <c r="P7163">
        <v>1</v>
      </c>
    </row>
    <row r="7164" spans="12:16" x14ac:dyDescent="0.35">
      <c r="L7164" t="s">
        <v>29</v>
      </c>
      <c r="M7164" t="s">
        <v>7747</v>
      </c>
      <c r="N7164">
        <v>6</v>
      </c>
      <c r="P7164">
        <v>1</v>
      </c>
    </row>
    <row r="7165" spans="12:16" x14ac:dyDescent="0.35">
      <c r="L7165" t="s">
        <v>29</v>
      </c>
      <c r="M7165" t="s">
        <v>7747</v>
      </c>
      <c r="N7165">
        <v>6</v>
      </c>
      <c r="P7165">
        <v>1</v>
      </c>
    </row>
    <row r="7166" spans="12:16" x14ac:dyDescent="0.35">
      <c r="L7166" t="s">
        <v>29</v>
      </c>
      <c r="M7166" t="s">
        <v>7747</v>
      </c>
      <c r="N7166">
        <v>6</v>
      </c>
      <c r="P7166">
        <v>1</v>
      </c>
    </row>
    <row r="7167" spans="12:16" x14ac:dyDescent="0.35">
      <c r="L7167" t="s">
        <v>29</v>
      </c>
      <c r="M7167" t="s">
        <v>7747</v>
      </c>
      <c r="N7167">
        <v>6</v>
      </c>
      <c r="P7167">
        <v>1</v>
      </c>
    </row>
    <row r="7168" spans="12:16" x14ac:dyDescent="0.35">
      <c r="L7168" t="s">
        <v>29</v>
      </c>
      <c r="M7168" t="s">
        <v>7747</v>
      </c>
      <c r="N7168">
        <v>6</v>
      </c>
      <c r="P7168">
        <v>1</v>
      </c>
    </row>
    <row r="7169" spans="12:16" x14ac:dyDescent="0.35">
      <c r="L7169" t="s">
        <v>29</v>
      </c>
      <c r="M7169" t="s">
        <v>7747</v>
      </c>
      <c r="N7169">
        <v>6</v>
      </c>
      <c r="P7169">
        <v>1</v>
      </c>
    </row>
    <row r="7170" spans="12:16" x14ac:dyDescent="0.35">
      <c r="L7170" t="s">
        <v>29</v>
      </c>
      <c r="M7170" t="s">
        <v>7747</v>
      </c>
      <c r="N7170">
        <v>6</v>
      </c>
      <c r="P7170">
        <v>1</v>
      </c>
    </row>
    <row r="7171" spans="12:16" x14ac:dyDescent="0.35">
      <c r="L7171" t="s">
        <v>29</v>
      </c>
      <c r="M7171" t="s">
        <v>7747</v>
      </c>
      <c r="N7171">
        <v>6</v>
      </c>
      <c r="P7171">
        <v>1</v>
      </c>
    </row>
    <row r="7172" spans="12:16" x14ac:dyDescent="0.35">
      <c r="L7172" t="s">
        <v>29</v>
      </c>
      <c r="M7172" t="s">
        <v>7747</v>
      </c>
      <c r="N7172">
        <v>6</v>
      </c>
      <c r="P7172">
        <v>1</v>
      </c>
    </row>
    <row r="7173" spans="12:16" x14ac:dyDescent="0.35">
      <c r="L7173" t="s">
        <v>29</v>
      </c>
      <c r="M7173" t="s">
        <v>7747</v>
      </c>
      <c r="N7173">
        <v>6</v>
      </c>
      <c r="P7173">
        <v>1</v>
      </c>
    </row>
    <row r="7174" spans="12:16" x14ac:dyDescent="0.35">
      <c r="L7174" t="s">
        <v>29</v>
      </c>
      <c r="M7174" t="s">
        <v>7747</v>
      </c>
      <c r="N7174">
        <v>6</v>
      </c>
      <c r="P7174">
        <v>1</v>
      </c>
    </row>
    <row r="7175" spans="12:16" x14ac:dyDescent="0.35">
      <c r="L7175" t="s">
        <v>29</v>
      </c>
      <c r="M7175" t="s">
        <v>7747</v>
      </c>
      <c r="N7175">
        <v>6</v>
      </c>
      <c r="P7175">
        <v>1</v>
      </c>
    </row>
    <row r="7176" spans="12:16" x14ac:dyDescent="0.35">
      <c r="L7176" t="s">
        <v>29</v>
      </c>
      <c r="M7176" t="s">
        <v>7747</v>
      </c>
      <c r="N7176">
        <v>6</v>
      </c>
      <c r="P7176">
        <v>1</v>
      </c>
    </row>
    <row r="7177" spans="12:16" x14ac:dyDescent="0.35">
      <c r="L7177" t="s">
        <v>29</v>
      </c>
      <c r="M7177" t="s">
        <v>7747</v>
      </c>
      <c r="N7177">
        <v>6</v>
      </c>
      <c r="P7177">
        <v>1</v>
      </c>
    </row>
    <row r="7178" spans="12:16" x14ac:dyDescent="0.35">
      <c r="L7178" t="s">
        <v>29</v>
      </c>
      <c r="M7178" t="s">
        <v>7747</v>
      </c>
      <c r="N7178">
        <v>6</v>
      </c>
      <c r="P7178">
        <v>1</v>
      </c>
    </row>
    <row r="7179" spans="12:16" x14ac:dyDescent="0.35">
      <c r="L7179" t="s">
        <v>29</v>
      </c>
      <c r="M7179" t="s">
        <v>7747</v>
      </c>
      <c r="N7179">
        <v>6</v>
      </c>
      <c r="P7179">
        <v>1</v>
      </c>
    </row>
    <row r="7180" spans="12:16" x14ac:dyDescent="0.35">
      <c r="L7180" t="s">
        <v>29</v>
      </c>
      <c r="M7180" t="s">
        <v>7747</v>
      </c>
      <c r="N7180">
        <v>6</v>
      </c>
      <c r="P7180">
        <v>1</v>
      </c>
    </row>
    <row r="7181" spans="12:16" x14ac:dyDescent="0.35">
      <c r="L7181" t="s">
        <v>29</v>
      </c>
      <c r="M7181" t="s">
        <v>7747</v>
      </c>
      <c r="N7181">
        <v>6</v>
      </c>
      <c r="P7181">
        <v>1</v>
      </c>
    </row>
    <row r="7182" spans="12:16" x14ac:dyDescent="0.35">
      <c r="L7182" t="s">
        <v>29</v>
      </c>
      <c r="M7182" t="s">
        <v>7747</v>
      </c>
      <c r="N7182">
        <v>6</v>
      </c>
      <c r="P7182">
        <v>1</v>
      </c>
    </row>
    <row r="7183" spans="12:16" x14ac:dyDescent="0.35">
      <c r="L7183" t="s">
        <v>29</v>
      </c>
      <c r="M7183" t="s">
        <v>7747</v>
      </c>
      <c r="N7183">
        <v>6</v>
      </c>
      <c r="P7183">
        <v>1</v>
      </c>
    </row>
    <row r="7184" spans="12:16" x14ac:dyDescent="0.35">
      <c r="L7184" t="s">
        <v>29</v>
      </c>
      <c r="M7184" t="s">
        <v>7747</v>
      </c>
      <c r="N7184">
        <v>6</v>
      </c>
      <c r="P7184">
        <v>1</v>
      </c>
    </row>
    <row r="7185" spans="12:16" x14ac:dyDescent="0.35">
      <c r="L7185" t="s">
        <v>29</v>
      </c>
      <c r="M7185" t="s">
        <v>7747</v>
      </c>
      <c r="N7185">
        <v>6</v>
      </c>
      <c r="P7185">
        <v>1</v>
      </c>
    </row>
    <row r="7186" spans="12:16" x14ac:dyDescent="0.35">
      <c r="L7186" t="s">
        <v>29</v>
      </c>
      <c r="M7186" t="s">
        <v>7747</v>
      </c>
      <c r="N7186">
        <v>6</v>
      </c>
      <c r="P7186">
        <v>1</v>
      </c>
    </row>
    <row r="7187" spans="12:16" x14ac:dyDescent="0.35">
      <c r="L7187" t="s">
        <v>29</v>
      </c>
      <c r="M7187" t="s">
        <v>7747</v>
      </c>
      <c r="N7187">
        <v>6</v>
      </c>
      <c r="P7187">
        <v>1</v>
      </c>
    </row>
    <row r="7188" spans="12:16" x14ac:dyDescent="0.35">
      <c r="L7188" t="s">
        <v>29</v>
      </c>
      <c r="M7188" t="s">
        <v>7747</v>
      </c>
      <c r="N7188">
        <v>6</v>
      </c>
      <c r="P7188">
        <v>1</v>
      </c>
    </row>
    <row r="7189" spans="12:16" x14ac:dyDescent="0.35">
      <c r="L7189" t="s">
        <v>29</v>
      </c>
      <c r="M7189" t="s">
        <v>7747</v>
      </c>
      <c r="N7189">
        <v>6</v>
      </c>
      <c r="P7189">
        <v>1</v>
      </c>
    </row>
    <row r="7190" spans="12:16" x14ac:dyDescent="0.35">
      <c r="L7190" t="s">
        <v>29</v>
      </c>
      <c r="M7190" t="s">
        <v>7747</v>
      </c>
      <c r="N7190">
        <v>6</v>
      </c>
      <c r="P7190">
        <v>1</v>
      </c>
    </row>
    <row r="7191" spans="12:16" x14ac:dyDescent="0.35">
      <c r="L7191" t="s">
        <v>29</v>
      </c>
      <c r="M7191" t="s">
        <v>7747</v>
      </c>
      <c r="N7191">
        <v>6</v>
      </c>
      <c r="P7191">
        <v>1</v>
      </c>
    </row>
    <row r="7192" spans="12:16" x14ac:dyDescent="0.35">
      <c r="L7192" t="s">
        <v>29</v>
      </c>
      <c r="M7192" t="s">
        <v>7747</v>
      </c>
      <c r="N7192">
        <v>6</v>
      </c>
      <c r="P7192">
        <v>1</v>
      </c>
    </row>
    <row r="7193" spans="12:16" x14ac:dyDescent="0.35">
      <c r="L7193" t="s">
        <v>29</v>
      </c>
      <c r="M7193" t="s">
        <v>7747</v>
      </c>
      <c r="N7193">
        <v>6</v>
      </c>
      <c r="P7193">
        <v>1</v>
      </c>
    </row>
    <row r="7194" spans="12:16" x14ac:dyDescent="0.35">
      <c r="L7194" t="s">
        <v>29</v>
      </c>
      <c r="M7194" t="s">
        <v>7747</v>
      </c>
      <c r="N7194">
        <v>6</v>
      </c>
      <c r="P7194">
        <v>1</v>
      </c>
    </row>
    <row r="7195" spans="12:16" x14ac:dyDescent="0.35">
      <c r="L7195" t="s">
        <v>29</v>
      </c>
      <c r="M7195" t="s">
        <v>7747</v>
      </c>
      <c r="N7195">
        <v>6</v>
      </c>
      <c r="P7195">
        <v>1</v>
      </c>
    </row>
    <row r="7196" spans="12:16" x14ac:dyDescent="0.35">
      <c r="L7196" t="s">
        <v>29</v>
      </c>
      <c r="M7196" t="s">
        <v>7747</v>
      </c>
      <c r="N7196">
        <v>6</v>
      </c>
      <c r="P7196">
        <v>1</v>
      </c>
    </row>
    <row r="7197" spans="12:16" x14ac:dyDescent="0.35">
      <c r="L7197" t="s">
        <v>29</v>
      </c>
      <c r="M7197" t="s">
        <v>7747</v>
      </c>
      <c r="N7197">
        <v>6</v>
      </c>
      <c r="P7197">
        <v>1</v>
      </c>
    </row>
    <row r="7198" spans="12:16" x14ac:dyDescent="0.35">
      <c r="L7198" t="s">
        <v>29</v>
      </c>
      <c r="M7198" t="s">
        <v>7747</v>
      </c>
      <c r="N7198">
        <v>6</v>
      </c>
      <c r="P7198">
        <v>1</v>
      </c>
    </row>
    <row r="7199" spans="12:16" x14ac:dyDescent="0.35">
      <c r="L7199" t="s">
        <v>29</v>
      </c>
      <c r="M7199" t="s">
        <v>7747</v>
      </c>
      <c r="N7199">
        <v>6</v>
      </c>
      <c r="P7199">
        <v>1</v>
      </c>
    </row>
    <row r="7200" spans="12:16" x14ac:dyDescent="0.35">
      <c r="L7200" t="s">
        <v>29</v>
      </c>
      <c r="M7200" t="s">
        <v>7747</v>
      </c>
      <c r="N7200">
        <v>6</v>
      </c>
      <c r="P7200">
        <v>1</v>
      </c>
    </row>
    <row r="7201" spans="12:16" x14ac:dyDescent="0.35">
      <c r="L7201" t="s">
        <v>29</v>
      </c>
      <c r="M7201" t="s">
        <v>7747</v>
      </c>
      <c r="N7201">
        <v>6</v>
      </c>
      <c r="P7201">
        <v>1</v>
      </c>
    </row>
    <row r="7202" spans="12:16" x14ac:dyDescent="0.35">
      <c r="L7202" t="s">
        <v>29</v>
      </c>
      <c r="M7202" t="s">
        <v>7747</v>
      </c>
      <c r="N7202">
        <v>6</v>
      </c>
      <c r="P7202">
        <v>1</v>
      </c>
    </row>
    <row r="7203" spans="12:16" x14ac:dyDescent="0.35">
      <c r="L7203" t="s">
        <v>29</v>
      </c>
      <c r="M7203" t="s">
        <v>7747</v>
      </c>
      <c r="N7203">
        <v>6</v>
      </c>
      <c r="P7203">
        <v>1</v>
      </c>
    </row>
    <row r="7204" spans="12:16" x14ac:dyDescent="0.35">
      <c r="L7204" t="s">
        <v>29</v>
      </c>
      <c r="M7204" t="s">
        <v>7747</v>
      </c>
      <c r="N7204">
        <v>6</v>
      </c>
      <c r="P7204">
        <v>1</v>
      </c>
    </row>
    <row r="7205" spans="12:16" x14ac:dyDescent="0.35">
      <c r="L7205" t="s">
        <v>29</v>
      </c>
      <c r="M7205" t="s">
        <v>7747</v>
      </c>
      <c r="N7205">
        <v>6</v>
      </c>
      <c r="P7205">
        <v>1</v>
      </c>
    </row>
    <row r="7206" spans="12:16" x14ac:dyDescent="0.35">
      <c r="L7206" t="s">
        <v>29</v>
      </c>
      <c r="M7206" t="s">
        <v>7747</v>
      </c>
      <c r="N7206">
        <v>6</v>
      </c>
      <c r="P7206">
        <v>1</v>
      </c>
    </row>
    <row r="7207" spans="12:16" x14ac:dyDescent="0.35">
      <c r="L7207" t="s">
        <v>29</v>
      </c>
      <c r="M7207" t="s">
        <v>7747</v>
      </c>
      <c r="N7207">
        <v>6</v>
      </c>
      <c r="P7207">
        <v>1</v>
      </c>
    </row>
    <row r="7208" spans="12:16" x14ac:dyDescent="0.35">
      <c r="L7208" t="s">
        <v>29</v>
      </c>
      <c r="M7208" t="s">
        <v>7747</v>
      </c>
      <c r="N7208">
        <v>6</v>
      </c>
      <c r="P7208">
        <v>1</v>
      </c>
    </row>
    <row r="7209" spans="12:16" x14ac:dyDescent="0.35">
      <c r="L7209" t="s">
        <v>29</v>
      </c>
      <c r="M7209" t="s">
        <v>7747</v>
      </c>
      <c r="N7209">
        <v>6</v>
      </c>
      <c r="P7209">
        <v>1</v>
      </c>
    </row>
    <row r="7210" spans="12:16" x14ac:dyDescent="0.35">
      <c r="L7210" t="s">
        <v>29</v>
      </c>
      <c r="M7210" t="s">
        <v>7747</v>
      </c>
      <c r="N7210">
        <v>6</v>
      </c>
      <c r="P7210">
        <v>1</v>
      </c>
    </row>
    <row r="7211" spans="12:16" x14ac:dyDescent="0.35">
      <c r="L7211" t="s">
        <v>29</v>
      </c>
      <c r="M7211" t="s">
        <v>7747</v>
      </c>
      <c r="N7211">
        <v>6</v>
      </c>
      <c r="P7211">
        <v>1</v>
      </c>
    </row>
    <row r="7212" spans="12:16" x14ac:dyDescent="0.35">
      <c r="L7212" t="s">
        <v>29</v>
      </c>
      <c r="M7212" t="s">
        <v>7747</v>
      </c>
      <c r="N7212">
        <v>6</v>
      </c>
      <c r="P7212">
        <v>1</v>
      </c>
    </row>
    <row r="7213" spans="12:16" x14ac:dyDescent="0.35">
      <c r="L7213" t="s">
        <v>29</v>
      </c>
      <c r="M7213" t="s">
        <v>7747</v>
      </c>
      <c r="N7213">
        <v>6</v>
      </c>
      <c r="P7213">
        <v>1</v>
      </c>
    </row>
    <row r="7214" spans="12:16" x14ac:dyDescent="0.35">
      <c r="L7214" t="s">
        <v>29</v>
      </c>
      <c r="M7214" t="s">
        <v>7747</v>
      </c>
      <c r="N7214">
        <v>6</v>
      </c>
      <c r="P7214">
        <v>1</v>
      </c>
    </row>
    <row r="7215" spans="12:16" x14ac:dyDescent="0.35">
      <c r="L7215" t="s">
        <v>29</v>
      </c>
      <c r="M7215" t="s">
        <v>7747</v>
      </c>
      <c r="N7215">
        <v>6</v>
      </c>
      <c r="P7215">
        <v>1</v>
      </c>
    </row>
    <row r="7216" spans="12:16" x14ac:dyDescent="0.35">
      <c r="L7216" t="s">
        <v>29</v>
      </c>
      <c r="M7216" t="s">
        <v>7747</v>
      </c>
      <c r="N7216">
        <v>6</v>
      </c>
      <c r="P7216">
        <v>1</v>
      </c>
    </row>
    <row r="7217" spans="12:16" x14ac:dyDescent="0.35">
      <c r="L7217" t="s">
        <v>29</v>
      </c>
      <c r="M7217" t="s">
        <v>7747</v>
      </c>
      <c r="N7217">
        <v>6</v>
      </c>
      <c r="P7217">
        <v>1</v>
      </c>
    </row>
    <row r="7218" spans="12:16" x14ac:dyDescent="0.35">
      <c r="L7218" t="s">
        <v>29</v>
      </c>
      <c r="M7218" t="s">
        <v>7747</v>
      </c>
      <c r="N7218">
        <v>6</v>
      </c>
      <c r="P7218">
        <v>1</v>
      </c>
    </row>
    <row r="7219" spans="12:16" x14ac:dyDescent="0.35">
      <c r="L7219" t="s">
        <v>29</v>
      </c>
      <c r="M7219" t="s">
        <v>7747</v>
      </c>
      <c r="N7219">
        <v>6</v>
      </c>
      <c r="P7219">
        <v>1</v>
      </c>
    </row>
    <row r="7220" spans="12:16" x14ac:dyDescent="0.35">
      <c r="L7220" t="s">
        <v>29</v>
      </c>
      <c r="M7220" t="s">
        <v>7747</v>
      </c>
      <c r="N7220">
        <v>6</v>
      </c>
      <c r="P7220">
        <v>1</v>
      </c>
    </row>
    <row r="7221" spans="12:16" x14ac:dyDescent="0.35">
      <c r="L7221" t="s">
        <v>29</v>
      </c>
      <c r="M7221" t="s">
        <v>7747</v>
      </c>
      <c r="N7221">
        <v>6</v>
      </c>
      <c r="P7221">
        <v>1</v>
      </c>
    </row>
    <row r="7222" spans="12:16" x14ac:dyDescent="0.35">
      <c r="L7222" t="s">
        <v>29</v>
      </c>
      <c r="M7222" t="s">
        <v>7747</v>
      </c>
      <c r="N7222">
        <v>6</v>
      </c>
      <c r="P7222">
        <v>1</v>
      </c>
    </row>
    <row r="7223" spans="12:16" x14ac:dyDescent="0.35">
      <c r="L7223" t="s">
        <v>29</v>
      </c>
      <c r="M7223" t="s">
        <v>7747</v>
      </c>
      <c r="N7223">
        <v>6</v>
      </c>
      <c r="P7223">
        <v>1</v>
      </c>
    </row>
    <row r="7224" spans="12:16" x14ac:dyDescent="0.35">
      <c r="L7224" t="s">
        <v>29</v>
      </c>
      <c r="M7224" t="s">
        <v>7747</v>
      </c>
      <c r="N7224">
        <v>6</v>
      </c>
      <c r="P7224">
        <v>1</v>
      </c>
    </row>
    <row r="7225" spans="12:16" x14ac:dyDescent="0.35">
      <c r="L7225" t="s">
        <v>29</v>
      </c>
      <c r="M7225" t="s">
        <v>7747</v>
      </c>
      <c r="N7225">
        <v>6</v>
      </c>
      <c r="P7225">
        <v>1</v>
      </c>
    </row>
    <row r="7226" spans="12:16" x14ac:dyDescent="0.35">
      <c r="L7226" t="s">
        <v>29</v>
      </c>
      <c r="M7226" t="s">
        <v>7747</v>
      </c>
      <c r="N7226">
        <v>6</v>
      </c>
      <c r="P7226">
        <v>1</v>
      </c>
    </row>
    <row r="7227" spans="12:16" x14ac:dyDescent="0.35">
      <c r="L7227" t="s">
        <v>29</v>
      </c>
      <c r="M7227" t="s">
        <v>7747</v>
      </c>
      <c r="N7227">
        <v>6</v>
      </c>
      <c r="P7227">
        <v>1</v>
      </c>
    </row>
    <row r="7228" spans="12:16" x14ac:dyDescent="0.35">
      <c r="L7228" t="s">
        <v>29</v>
      </c>
      <c r="M7228" t="s">
        <v>7747</v>
      </c>
      <c r="N7228">
        <v>6</v>
      </c>
      <c r="P7228">
        <v>1</v>
      </c>
    </row>
    <row r="7229" spans="12:16" x14ac:dyDescent="0.35">
      <c r="L7229" t="s">
        <v>29</v>
      </c>
      <c r="M7229" t="s">
        <v>7747</v>
      </c>
      <c r="N7229">
        <v>6</v>
      </c>
      <c r="P7229">
        <v>1</v>
      </c>
    </row>
    <row r="7230" spans="12:16" x14ac:dyDescent="0.35">
      <c r="L7230" t="s">
        <v>29</v>
      </c>
      <c r="M7230" t="s">
        <v>7747</v>
      </c>
      <c r="N7230">
        <v>6</v>
      </c>
      <c r="P7230">
        <v>1</v>
      </c>
    </row>
    <row r="7231" spans="12:16" x14ac:dyDescent="0.35">
      <c r="L7231" t="s">
        <v>29</v>
      </c>
      <c r="M7231" t="s">
        <v>7747</v>
      </c>
      <c r="N7231">
        <v>6</v>
      </c>
      <c r="P7231">
        <v>1</v>
      </c>
    </row>
    <row r="7232" spans="12:16" x14ac:dyDescent="0.35">
      <c r="L7232" t="s">
        <v>29</v>
      </c>
      <c r="M7232" t="s">
        <v>7747</v>
      </c>
      <c r="N7232">
        <v>6</v>
      </c>
      <c r="P7232">
        <v>1</v>
      </c>
    </row>
    <row r="7233" spans="12:16" x14ac:dyDescent="0.35">
      <c r="L7233" t="s">
        <v>29</v>
      </c>
      <c r="M7233" t="s">
        <v>7747</v>
      </c>
      <c r="N7233">
        <v>6</v>
      </c>
      <c r="P7233">
        <v>1</v>
      </c>
    </row>
    <row r="7234" spans="12:16" x14ac:dyDescent="0.35">
      <c r="L7234" t="s">
        <v>29</v>
      </c>
      <c r="M7234" t="s">
        <v>7747</v>
      </c>
      <c r="N7234">
        <v>6</v>
      </c>
      <c r="P7234">
        <v>1</v>
      </c>
    </row>
    <row r="7235" spans="12:16" x14ac:dyDescent="0.35">
      <c r="L7235" t="s">
        <v>29</v>
      </c>
      <c r="M7235" t="s">
        <v>7747</v>
      </c>
      <c r="N7235">
        <v>6</v>
      </c>
      <c r="P7235">
        <v>1</v>
      </c>
    </row>
    <row r="7236" spans="12:16" x14ac:dyDescent="0.35">
      <c r="L7236" t="s">
        <v>29</v>
      </c>
      <c r="M7236" t="s">
        <v>7747</v>
      </c>
      <c r="N7236">
        <v>6</v>
      </c>
      <c r="P7236">
        <v>1</v>
      </c>
    </row>
    <row r="7237" spans="12:16" x14ac:dyDescent="0.35">
      <c r="L7237" t="s">
        <v>29</v>
      </c>
      <c r="M7237" t="s">
        <v>7747</v>
      </c>
      <c r="N7237">
        <v>6</v>
      </c>
      <c r="P7237">
        <v>1</v>
      </c>
    </row>
    <row r="7238" spans="12:16" x14ac:dyDescent="0.35">
      <c r="L7238" t="s">
        <v>29</v>
      </c>
      <c r="M7238" t="s">
        <v>7747</v>
      </c>
      <c r="N7238">
        <v>6</v>
      </c>
      <c r="P7238">
        <v>1</v>
      </c>
    </row>
    <row r="7239" spans="12:16" x14ac:dyDescent="0.35">
      <c r="L7239" t="s">
        <v>29</v>
      </c>
      <c r="M7239" t="s">
        <v>7747</v>
      </c>
      <c r="N7239">
        <v>6</v>
      </c>
      <c r="P7239">
        <v>1</v>
      </c>
    </row>
    <row r="7240" spans="12:16" x14ac:dyDescent="0.35">
      <c r="L7240" t="s">
        <v>29</v>
      </c>
      <c r="M7240" t="s">
        <v>7747</v>
      </c>
      <c r="N7240">
        <v>6</v>
      </c>
      <c r="P7240">
        <v>1</v>
      </c>
    </row>
    <row r="7241" spans="12:16" x14ac:dyDescent="0.35">
      <c r="L7241" t="s">
        <v>29</v>
      </c>
      <c r="M7241" t="s">
        <v>7747</v>
      </c>
      <c r="N7241">
        <v>6</v>
      </c>
      <c r="P7241">
        <v>1</v>
      </c>
    </row>
    <row r="7242" spans="12:16" x14ac:dyDescent="0.35">
      <c r="L7242" t="s">
        <v>29</v>
      </c>
      <c r="M7242" t="s">
        <v>7747</v>
      </c>
      <c r="N7242">
        <v>6</v>
      </c>
      <c r="P7242">
        <v>1</v>
      </c>
    </row>
    <row r="7243" spans="12:16" x14ac:dyDescent="0.35">
      <c r="L7243" t="s">
        <v>29</v>
      </c>
      <c r="M7243" t="s">
        <v>7747</v>
      </c>
      <c r="N7243">
        <v>6</v>
      </c>
      <c r="P7243">
        <v>1</v>
      </c>
    </row>
    <row r="7244" spans="12:16" x14ac:dyDescent="0.35">
      <c r="L7244" t="s">
        <v>29</v>
      </c>
      <c r="M7244" t="s">
        <v>7747</v>
      </c>
      <c r="N7244">
        <v>6</v>
      </c>
      <c r="P7244">
        <v>1</v>
      </c>
    </row>
    <row r="7245" spans="12:16" x14ac:dyDescent="0.35">
      <c r="L7245" t="s">
        <v>29</v>
      </c>
      <c r="M7245" t="s">
        <v>7747</v>
      </c>
      <c r="N7245">
        <v>6</v>
      </c>
      <c r="P7245">
        <v>1</v>
      </c>
    </row>
    <row r="7246" spans="12:16" x14ac:dyDescent="0.35">
      <c r="L7246" t="s">
        <v>29</v>
      </c>
      <c r="M7246" t="s">
        <v>7747</v>
      </c>
      <c r="N7246">
        <v>6</v>
      </c>
      <c r="P7246">
        <v>1</v>
      </c>
    </row>
    <row r="7247" spans="12:16" x14ac:dyDescent="0.35">
      <c r="L7247" t="s">
        <v>29</v>
      </c>
      <c r="M7247" t="s">
        <v>7747</v>
      </c>
      <c r="N7247">
        <v>6</v>
      </c>
      <c r="P7247">
        <v>1</v>
      </c>
    </row>
    <row r="7248" spans="12:16" x14ac:dyDescent="0.35">
      <c r="L7248" t="s">
        <v>29</v>
      </c>
      <c r="M7248" t="s">
        <v>7747</v>
      </c>
      <c r="N7248">
        <v>6</v>
      </c>
      <c r="P7248">
        <v>1</v>
      </c>
    </row>
    <row r="7249" spans="12:16" x14ac:dyDescent="0.35">
      <c r="L7249" t="s">
        <v>29</v>
      </c>
      <c r="M7249" t="s">
        <v>7747</v>
      </c>
      <c r="N7249">
        <v>6</v>
      </c>
      <c r="P7249">
        <v>1</v>
      </c>
    </row>
    <row r="7250" spans="12:16" x14ac:dyDescent="0.35">
      <c r="L7250" t="s">
        <v>29</v>
      </c>
      <c r="M7250" t="s">
        <v>7747</v>
      </c>
      <c r="N7250">
        <v>6</v>
      </c>
      <c r="P7250">
        <v>1</v>
      </c>
    </row>
    <row r="7251" spans="12:16" x14ac:dyDescent="0.35">
      <c r="L7251" t="s">
        <v>29</v>
      </c>
      <c r="M7251" t="s">
        <v>7747</v>
      </c>
      <c r="N7251">
        <v>6</v>
      </c>
      <c r="P7251">
        <v>1</v>
      </c>
    </row>
    <row r="7252" spans="12:16" x14ac:dyDescent="0.35">
      <c r="L7252" t="s">
        <v>29</v>
      </c>
      <c r="M7252" t="s">
        <v>7747</v>
      </c>
      <c r="N7252">
        <v>6</v>
      </c>
      <c r="P7252">
        <v>1</v>
      </c>
    </row>
    <row r="7253" spans="12:16" x14ac:dyDescent="0.35">
      <c r="L7253" t="s">
        <v>29</v>
      </c>
      <c r="M7253" t="s">
        <v>7747</v>
      </c>
      <c r="N7253">
        <v>6</v>
      </c>
      <c r="P7253">
        <v>1</v>
      </c>
    </row>
    <row r="7254" spans="12:16" x14ac:dyDescent="0.35">
      <c r="L7254" t="s">
        <v>29</v>
      </c>
      <c r="M7254" t="s">
        <v>7747</v>
      </c>
      <c r="N7254">
        <v>6</v>
      </c>
      <c r="P7254">
        <v>1</v>
      </c>
    </row>
    <row r="7255" spans="12:16" x14ac:dyDescent="0.35">
      <c r="L7255" t="s">
        <v>29</v>
      </c>
      <c r="M7255" t="s">
        <v>7747</v>
      </c>
      <c r="N7255">
        <v>6</v>
      </c>
      <c r="P7255">
        <v>1</v>
      </c>
    </row>
    <row r="7256" spans="12:16" x14ac:dyDescent="0.35">
      <c r="L7256" t="s">
        <v>29</v>
      </c>
      <c r="M7256" t="s">
        <v>7747</v>
      </c>
      <c r="N7256">
        <v>6</v>
      </c>
      <c r="P7256">
        <v>1</v>
      </c>
    </row>
    <row r="7257" spans="12:16" x14ac:dyDescent="0.35">
      <c r="L7257" t="s">
        <v>29</v>
      </c>
      <c r="M7257" t="s">
        <v>7747</v>
      </c>
      <c r="N7257">
        <v>6</v>
      </c>
      <c r="P7257">
        <v>1</v>
      </c>
    </row>
    <row r="7258" spans="12:16" x14ac:dyDescent="0.35">
      <c r="L7258" t="s">
        <v>29</v>
      </c>
      <c r="M7258" t="s">
        <v>7747</v>
      </c>
      <c r="N7258">
        <v>6</v>
      </c>
      <c r="P7258">
        <v>1</v>
      </c>
    </row>
    <row r="7259" spans="12:16" x14ac:dyDescent="0.35">
      <c r="L7259" t="s">
        <v>29</v>
      </c>
      <c r="M7259" t="s">
        <v>7747</v>
      </c>
      <c r="N7259">
        <v>6</v>
      </c>
      <c r="P7259">
        <v>1</v>
      </c>
    </row>
    <row r="7260" spans="12:16" x14ac:dyDescent="0.35">
      <c r="L7260" t="s">
        <v>29</v>
      </c>
      <c r="M7260" t="s">
        <v>7747</v>
      </c>
      <c r="N7260">
        <v>6</v>
      </c>
      <c r="P7260">
        <v>1</v>
      </c>
    </row>
    <row r="7261" spans="12:16" x14ac:dyDescent="0.35">
      <c r="L7261" t="s">
        <v>29</v>
      </c>
      <c r="M7261" t="s">
        <v>7747</v>
      </c>
      <c r="N7261">
        <v>6</v>
      </c>
      <c r="P7261">
        <v>1</v>
      </c>
    </row>
    <row r="7262" spans="12:16" x14ac:dyDescent="0.35">
      <c r="L7262" t="s">
        <v>29</v>
      </c>
      <c r="M7262" t="s">
        <v>7747</v>
      </c>
      <c r="N7262">
        <v>6</v>
      </c>
      <c r="P7262">
        <v>1</v>
      </c>
    </row>
    <row r="7263" spans="12:16" x14ac:dyDescent="0.35">
      <c r="L7263" t="s">
        <v>29</v>
      </c>
      <c r="M7263" t="s">
        <v>7747</v>
      </c>
      <c r="N7263">
        <v>6</v>
      </c>
      <c r="P7263">
        <v>1</v>
      </c>
    </row>
    <row r="7264" spans="12:16" x14ac:dyDescent="0.35">
      <c r="L7264" t="s">
        <v>29</v>
      </c>
      <c r="M7264" t="s">
        <v>7747</v>
      </c>
      <c r="N7264">
        <v>6</v>
      </c>
      <c r="P7264">
        <v>1</v>
      </c>
    </row>
    <row r="7265" spans="12:16" x14ac:dyDescent="0.35">
      <c r="L7265" t="s">
        <v>29</v>
      </c>
      <c r="M7265" t="s">
        <v>7747</v>
      </c>
      <c r="N7265">
        <v>6</v>
      </c>
      <c r="P7265">
        <v>1</v>
      </c>
    </row>
    <row r="7266" spans="12:16" x14ac:dyDescent="0.35">
      <c r="L7266" t="s">
        <v>29</v>
      </c>
      <c r="M7266" t="s">
        <v>7747</v>
      </c>
      <c r="N7266">
        <v>6</v>
      </c>
      <c r="P7266">
        <v>1</v>
      </c>
    </row>
    <row r="7267" spans="12:16" x14ac:dyDescent="0.35">
      <c r="L7267" t="s">
        <v>29</v>
      </c>
      <c r="M7267" t="s">
        <v>7747</v>
      </c>
      <c r="N7267">
        <v>6</v>
      </c>
      <c r="P7267">
        <v>1</v>
      </c>
    </row>
    <row r="7268" spans="12:16" x14ac:dyDescent="0.35">
      <c r="L7268" t="s">
        <v>29</v>
      </c>
      <c r="M7268" t="s">
        <v>7747</v>
      </c>
      <c r="N7268">
        <v>6</v>
      </c>
      <c r="P7268">
        <v>1</v>
      </c>
    </row>
    <row r="7269" spans="12:16" x14ac:dyDescent="0.35">
      <c r="L7269" t="s">
        <v>29</v>
      </c>
      <c r="M7269" t="s">
        <v>7747</v>
      </c>
      <c r="N7269">
        <v>6</v>
      </c>
      <c r="P7269">
        <v>1</v>
      </c>
    </row>
    <row r="7270" spans="12:16" x14ac:dyDescent="0.35">
      <c r="L7270" t="s">
        <v>29</v>
      </c>
      <c r="M7270" t="s">
        <v>7747</v>
      </c>
      <c r="N7270">
        <v>6</v>
      </c>
      <c r="P7270">
        <v>1</v>
      </c>
    </row>
    <row r="7271" spans="12:16" x14ac:dyDescent="0.35">
      <c r="L7271" t="s">
        <v>29</v>
      </c>
      <c r="M7271" t="s">
        <v>7747</v>
      </c>
      <c r="N7271">
        <v>6</v>
      </c>
      <c r="P7271">
        <v>1</v>
      </c>
    </row>
    <row r="7272" spans="12:16" x14ac:dyDescent="0.35">
      <c r="L7272" t="s">
        <v>29</v>
      </c>
      <c r="M7272" t="s">
        <v>7747</v>
      </c>
      <c r="N7272">
        <v>6</v>
      </c>
      <c r="P7272">
        <v>1</v>
      </c>
    </row>
    <row r="7273" spans="12:16" x14ac:dyDescent="0.35">
      <c r="L7273" t="s">
        <v>29</v>
      </c>
      <c r="M7273" t="s">
        <v>7747</v>
      </c>
      <c r="N7273">
        <v>6</v>
      </c>
      <c r="P7273">
        <v>1</v>
      </c>
    </row>
    <row r="7274" spans="12:16" x14ac:dyDescent="0.35">
      <c r="L7274" t="s">
        <v>29</v>
      </c>
      <c r="M7274" t="s">
        <v>7747</v>
      </c>
      <c r="N7274">
        <v>6</v>
      </c>
      <c r="P7274">
        <v>1</v>
      </c>
    </row>
    <row r="7275" spans="12:16" x14ac:dyDescent="0.35">
      <c r="L7275" t="s">
        <v>29</v>
      </c>
      <c r="M7275" t="s">
        <v>7747</v>
      </c>
      <c r="N7275">
        <v>6</v>
      </c>
      <c r="P7275">
        <v>1</v>
      </c>
    </row>
    <row r="7276" spans="12:16" x14ac:dyDescent="0.35">
      <c r="L7276" t="s">
        <v>29</v>
      </c>
      <c r="M7276" t="s">
        <v>7747</v>
      </c>
      <c r="N7276">
        <v>6</v>
      </c>
      <c r="P7276">
        <v>1</v>
      </c>
    </row>
    <row r="7277" spans="12:16" x14ac:dyDescent="0.35">
      <c r="L7277" t="s">
        <v>29</v>
      </c>
      <c r="M7277" t="s">
        <v>7747</v>
      </c>
      <c r="N7277">
        <v>6</v>
      </c>
      <c r="P7277">
        <v>1</v>
      </c>
    </row>
    <row r="7278" spans="12:16" x14ac:dyDescent="0.35">
      <c r="L7278" t="s">
        <v>29</v>
      </c>
      <c r="M7278" t="s">
        <v>7747</v>
      </c>
      <c r="N7278">
        <v>6</v>
      </c>
      <c r="P7278">
        <v>1</v>
      </c>
    </row>
    <row r="7279" spans="12:16" x14ac:dyDescent="0.35">
      <c r="L7279" t="s">
        <v>29</v>
      </c>
      <c r="M7279" t="s">
        <v>7747</v>
      </c>
      <c r="N7279">
        <v>6</v>
      </c>
      <c r="P7279">
        <v>1</v>
      </c>
    </row>
    <row r="7280" spans="12:16" x14ac:dyDescent="0.35">
      <c r="L7280" t="s">
        <v>29</v>
      </c>
      <c r="M7280" t="s">
        <v>7747</v>
      </c>
      <c r="N7280">
        <v>6</v>
      </c>
      <c r="P7280">
        <v>1</v>
      </c>
    </row>
    <row r="7281" spans="12:16" x14ac:dyDescent="0.35">
      <c r="L7281" t="s">
        <v>29</v>
      </c>
      <c r="M7281" t="s">
        <v>7747</v>
      </c>
      <c r="N7281">
        <v>6</v>
      </c>
      <c r="P7281">
        <v>1</v>
      </c>
    </row>
    <row r="7282" spans="12:16" x14ac:dyDescent="0.35">
      <c r="L7282" t="s">
        <v>29</v>
      </c>
      <c r="M7282" t="s">
        <v>7747</v>
      </c>
      <c r="N7282">
        <v>6</v>
      </c>
      <c r="P7282">
        <v>1</v>
      </c>
    </row>
    <row r="7283" spans="12:16" x14ac:dyDescent="0.35">
      <c r="L7283" t="s">
        <v>29</v>
      </c>
      <c r="M7283" t="s">
        <v>7747</v>
      </c>
      <c r="N7283">
        <v>6</v>
      </c>
      <c r="P7283">
        <v>1</v>
      </c>
    </row>
    <row r="7284" spans="12:16" x14ac:dyDescent="0.35">
      <c r="L7284" t="s">
        <v>29</v>
      </c>
      <c r="M7284" t="s">
        <v>7747</v>
      </c>
      <c r="N7284">
        <v>6</v>
      </c>
      <c r="P7284">
        <v>1</v>
      </c>
    </row>
    <row r="7285" spans="12:16" x14ac:dyDescent="0.35">
      <c r="L7285" t="s">
        <v>29</v>
      </c>
      <c r="M7285" t="s">
        <v>7747</v>
      </c>
      <c r="N7285">
        <v>6</v>
      </c>
      <c r="P7285">
        <v>1</v>
      </c>
    </row>
    <row r="7286" spans="12:16" x14ac:dyDescent="0.35">
      <c r="L7286" t="s">
        <v>29</v>
      </c>
      <c r="M7286" t="s">
        <v>7747</v>
      </c>
      <c r="N7286">
        <v>6</v>
      </c>
      <c r="P7286">
        <v>1</v>
      </c>
    </row>
    <row r="7287" spans="12:16" x14ac:dyDescent="0.35">
      <c r="L7287" t="s">
        <v>29</v>
      </c>
      <c r="M7287" t="s">
        <v>7747</v>
      </c>
      <c r="N7287">
        <v>6</v>
      </c>
      <c r="P7287">
        <v>1</v>
      </c>
    </row>
    <row r="7288" spans="12:16" x14ac:dyDescent="0.35">
      <c r="L7288" t="s">
        <v>29</v>
      </c>
      <c r="M7288" t="s">
        <v>7747</v>
      </c>
      <c r="N7288">
        <v>6</v>
      </c>
      <c r="P7288">
        <v>1</v>
      </c>
    </row>
    <row r="7289" spans="12:16" x14ac:dyDescent="0.35">
      <c r="L7289" t="s">
        <v>29</v>
      </c>
      <c r="M7289" t="s">
        <v>7747</v>
      </c>
      <c r="N7289">
        <v>6</v>
      </c>
      <c r="P7289">
        <v>1</v>
      </c>
    </row>
    <row r="7290" spans="12:16" x14ac:dyDescent="0.35">
      <c r="L7290" t="s">
        <v>29</v>
      </c>
      <c r="M7290" t="s">
        <v>7747</v>
      </c>
      <c r="N7290">
        <v>6</v>
      </c>
      <c r="P7290">
        <v>1</v>
      </c>
    </row>
    <row r="7291" spans="12:16" x14ac:dyDescent="0.35">
      <c r="L7291" t="s">
        <v>29</v>
      </c>
      <c r="M7291" t="s">
        <v>7747</v>
      </c>
      <c r="N7291">
        <v>6</v>
      </c>
      <c r="P7291">
        <v>1</v>
      </c>
    </row>
    <row r="7292" spans="12:16" x14ac:dyDescent="0.35">
      <c r="L7292" t="s">
        <v>29</v>
      </c>
      <c r="M7292" t="s">
        <v>7747</v>
      </c>
      <c r="N7292">
        <v>6</v>
      </c>
      <c r="P7292">
        <v>1</v>
      </c>
    </row>
    <row r="7293" spans="12:16" x14ac:dyDescent="0.35">
      <c r="L7293" t="s">
        <v>29</v>
      </c>
      <c r="M7293" t="s">
        <v>7747</v>
      </c>
      <c r="N7293">
        <v>6</v>
      </c>
      <c r="P7293">
        <v>1</v>
      </c>
    </row>
    <row r="7294" spans="12:16" x14ac:dyDescent="0.35">
      <c r="L7294" t="s">
        <v>29</v>
      </c>
      <c r="M7294" t="s">
        <v>7747</v>
      </c>
      <c r="N7294">
        <v>6</v>
      </c>
      <c r="P7294">
        <v>1</v>
      </c>
    </row>
    <row r="7295" spans="12:16" x14ac:dyDescent="0.35">
      <c r="L7295" t="s">
        <v>29</v>
      </c>
      <c r="M7295" t="s">
        <v>7747</v>
      </c>
      <c r="N7295">
        <v>6</v>
      </c>
      <c r="P7295">
        <v>1</v>
      </c>
    </row>
    <row r="7296" spans="12:16" x14ac:dyDescent="0.35">
      <c r="L7296" t="s">
        <v>29</v>
      </c>
      <c r="M7296" t="s">
        <v>7747</v>
      </c>
      <c r="N7296">
        <v>6</v>
      </c>
      <c r="P7296">
        <v>1</v>
      </c>
    </row>
    <row r="7297" spans="12:16" x14ac:dyDescent="0.35">
      <c r="L7297" t="s">
        <v>29</v>
      </c>
      <c r="M7297" t="s">
        <v>7747</v>
      </c>
      <c r="N7297">
        <v>6</v>
      </c>
      <c r="P7297">
        <v>1</v>
      </c>
    </row>
    <row r="7298" spans="12:16" x14ac:dyDescent="0.35">
      <c r="L7298" t="s">
        <v>29</v>
      </c>
      <c r="M7298" t="s">
        <v>7747</v>
      </c>
      <c r="N7298">
        <v>6</v>
      </c>
      <c r="P7298">
        <v>1</v>
      </c>
    </row>
    <row r="7299" spans="12:16" x14ac:dyDescent="0.35">
      <c r="L7299" t="s">
        <v>29</v>
      </c>
      <c r="M7299" t="s">
        <v>7747</v>
      </c>
      <c r="N7299">
        <v>6</v>
      </c>
      <c r="P7299">
        <v>1</v>
      </c>
    </row>
    <row r="7300" spans="12:16" x14ac:dyDescent="0.35">
      <c r="L7300" t="s">
        <v>29</v>
      </c>
      <c r="M7300" t="s">
        <v>7747</v>
      </c>
      <c r="N7300">
        <v>6</v>
      </c>
      <c r="P7300">
        <v>1</v>
      </c>
    </row>
    <row r="7301" spans="12:16" x14ac:dyDescent="0.35">
      <c r="L7301" t="s">
        <v>29</v>
      </c>
      <c r="M7301" t="s">
        <v>7747</v>
      </c>
      <c r="N7301">
        <v>6</v>
      </c>
      <c r="P7301">
        <v>1</v>
      </c>
    </row>
    <row r="7302" spans="12:16" x14ac:dyDescent="0.35">
      <c r="L7302" t="s">
        <v>29</v>
      </c>
      <c r="M7302" t="s">
        <v>7747</v>
      </c>
      <c r="N7302">
        <v>6</v>
      </c>
      <c r="P7302">
        <v>1</v>
      </c>
    </row>
    <row r="7303" spans="12:16" x14ac:dyDescent="0.35">
      <c r="L7303" t="s">
        <v>29</v>
      </c>
      <c r="M7303" t="s">
        <v>7747</v>
      </c>
      <c r="N7303">
        <v>6</v>
      </c>
      <c r="P7303">
        <v>1</v>
      </c>
    </row>
    <row r="7304" spans="12:16" x14ac:dyDescent="0.35">
      <c r="L7304" t="s">
        <v>29</v>
      </c>
      <c r="M7304" t="s">
        <v>7747</v>
      </c>
      <c r="N7304">
        <v>6</v>
      </c>
      <c r="P7304">
        <v>1</v>
      </c>
    </row>
    <row r="7305" spans="12:16" x14ac:dyDescent="0.35">
      <c r="L7305" t="s">
        <v>29</v>
      </c>
      <c r="M7305" t="s">
        <v>7747</v>
      </c>
      <c r="N7305">
        <v>6</v>
      </c>
      <c r="P7305">
        <v>1</v>
      </c>
    </row>
    <row r="7306" spans="12:16" x14ac:dyDescent="0.35">
      <c r="L7306" t="s">
        <v>29</v>
      </c>
      <c r="M7306" t="s">
        <v>7747</v>
      </c>
      <c r="N7306">
        <v>6</v>
      </c>
      <c r="P7306">
        <v>1</v>
      </c>
    </row>
    <row r="7307" spans="12:16" x14ac:dyDescent="0.35">
      <c r="L7307" t="s">
        <v>29</v>
      </c>
      <c r="M7307" t="s">
        <v>7747</v>
      </c>
      <c r="N7307">
        <v>6</v>
      </c>
      <c r="P7307">
        <v>1</v>
      </c>
    </row>
    <row r="7308" spans="12:16" x14ac:dyDescent="0.35">
      <c r="L7308" t="s">
        <v>29</v>
      </c>
      <c r="M7308" t="s">
        <v>7747</v>
      </c>
      <c r="N7308">
        <v>6</v>
      </c>
      <c r="P7308">
        <v>1</v>
      </c>
    </row>
    <row r="7309" spans="12:16" x14ac:dyDescent="0.35">
      <c r="L7309" t="s">
        <v>29</v>
      </c>
      <c r="M7309" t="s">
        <v>7747</v>
      </c>
      <c r="N7309">
        <v>6</v>
      </c>
      <c r="P7309">
        <v>1</v>
      </c>
    </row>
    <row r="7310" spans="12:16" x14ac:dyDescent="0.35">
      <c r="L7310" t="s">
        <v>29</v>
      </c>
      <c r="M7310" t="s">
        <v>7747</v>
      </c>
      <c r="N7310">
        <v>6</v>
      </c>
      <c r="P7310">
        <v>1</v>
      </c>
    </row>
    <row r="7311" spans="12:16" x14ac:dyDescent="0.35">
      <c r="L7311" t="s">
        <v>29</v>
      </c>
      <c r="M7311" t="s">
        <v>7747</v>
      </c>
      <c r="N7311">
        <v>6</v>
      </c>
      <c r="P7311">
        <v>1</v>
      </c>
    </row>
    <row r="7312" spans="12:16" x14ac:dyDescent="0.35">
      <c r="L7312" t="s">
        <v>29</v>
      </c>
      <c r="M7312" t="s">
        <v>7747</v>
      </c>
      <c r="N7312">
        <v>6</v>
      </c>
      <c r="P7312">
        <v>1</v>
      </c>
    </row>
    <row r="7313" spans="12:16" x14ac:dyDescent="0.35">
      <c r="L7313" t="s">
        <v>29</v>
      </c>
      <c r="M7313" t="s">
        <v>7747</v>
      </c>
      <c r="N7313">
        <v>6</v>
      </c>
      <c r="P7313">
        <v>1</v>
      </c>
    </row>
    <row r="7314" spans="12:16" x14ac:dyDescent="0.35">
      <c r="L7314" t="s">
        <v>29</v>
      </c>
      <c r="M7314" t="s">
        <v>7747</v>
      </c>
      <c r="N7314">
        <v>6</v>
      </c>
      <c r="P7314">
        <v>1</v>
      </c>
    </row>
    <row r="7315" spans="12:16" x14ac:dyDescent="0.35">
      <c r="L7315" t="s">
        <v>29</v>
      </c>
      <c r="M7315" t="s">
        <v>7747</v>
      </c>
      <c r="N7315">
        <v>6</v>
      </c>
      <c r="P7315">
        <v>1</v>
      </c>
    </row>
    <row r="7316" spans="12:16" x14ac:dyDescent="0.35">
      <c r="L7316" t="s">
        <v>29</v>
      </c>
      <c r="M7316" t="s">
        <v>7747</v>
      </c>
      <c r="N7316">
        <v>6</v>
      </c>
      <c r="P7316">
        <v>1</v>
      </c>
    </row>
    <row r="7317" spans="12:16" x14ac:dyDescent="0.35">
      <c r="L7317" t="s">
        <v>29</v>
      </c>
      <c r="M7317" t="s">
        <v>7747</v>
      </c>
      <c r="N7317">
        <v>6</v>
      </c>
      <c r="P7317">
        <v>1</v>
      </c>
    </row>
    <row r="7318" spans="12:16" x14ac:dyDescent="0.35">
      <c r="L7318" t="s">
        <v>29</v>
      </c>
      <c r="M7318" t="s">
        <v>7747</v>
      </c>
      <c r="N7318">
        <v>6</v>
      </c>
      <c r="P7318">
        <v>1</v>
      </c>
    </row>
    <row r="7319" spans="12:16" x14ac:dyDescent="0.35">
      <c r="L7319" t="s">
        <v>29</v>
      </c>
      <c r="M7319" t="s">
        <v>7747</v>
      </c>
      <c r="N7319">
        <v>6</v>
      </c>
      <c r="P7319">
        <v>1</v>
      </c>
    </row>
    <row r="7320" spans="12:16" x14ac:dyDescent="0.35">
      <c r="L7320" t="s">
        <v>29</v>
      </c>
      <c r="M7320" t="s">
        <v>7747</v>
      </c>
      <c r="N7320">
        <v>6</v>
      </c>
      <c r="P7320">
        <v>1</v>
      </c>
    </row>
    <row r="7321" spans="12:16" x14ac:dyDescent="0.35">
      <c r="L7321" t="s">
        <v>29</v>
      </c>
      <c r="M7321" t="s">
        <v>7747</v>
      </c>
      <c r="N7321">
        <v>6</v>
      </c>
      <c r="P7321">
        <v>1</v>
      </c>
    </row>
    <row r="7322" spans="12:16" x14ac:dyDescent="0.35">
      <c r="L7322" t="s">
        <v>29</v>
      </c>
      <c r="M7322" t="s">
        <v>7747</v>
      </c>
      <c r="N7322">
        <v>6</v>
      </c>
      <c r="P7322">
        <v>1</v>
      </c>
    </row>
    <row r="7323" spans="12:16" x14ac:dyDescent="0.35">
      <c r="L7323" t="s">
        <v>29</v>
      </c>
      <c r="M7323" t="s">
        <v>7747</v>
      </c>
      <c r="N7323">
        <v>6</v>
      </c>
      <c r="P7323">
        <v>1</v>
      </c>
    </row>
    <row r="7324" spans="12:16" x14ac:dyDescent="0.35">
      <c r="L7324" t="s">
        <v>29</v>
      </c>
      <c r="M7324" t="s">
        <v>7747</v>
      </c>
      <c r="N7324">
        <v>6</v>
      </c>
      <c r="P7324">
        <v>1</v>
      </c>
    </row>
    <row r="7325" spans="12:16" x14ac:dyDescent="0.35">
      <c r="L7325" t="s">
        <v>29</v>
      </c>
      <c r="M7325" t="s">
        <v>7747</v>
      </c>
      <c r="N7325">
        <v>6</v>
      </c>
      <c r="P7325">
        <v>1</v>
      </c>
    </row>
    <row r="7326" spans="12:16" x14ac:dyDescent="0.35">
      <c r="L7326" t="s">
        <v>29</v>
      </c>
      <c r="M7326" t="s">
        <v>7747</v>
      </c>
      <c r="N7326">
        <v>6</v>
      </c>
      <c r="P7326">
        <v>1</v>
      </c>
    </row>
    <row r="7327" spans="12:16" x14ac:dyDescent="0.35">
      <c r="L7327" t="s">
        <v>29</v>
      </c>
      <c r="M7327" t="s">
        <v>7747</v>
      </c>
      <c r="N7327">
        <v>6</v>
      </c>
      <c r="P7327">
        <v>1</v>
      </c>
    </row>
    <row r="7328" spans="12:16" x14ac:dyDescent="0.35">
      <c r="L7328" t="s">
        <v>29</v>
      </c>
      <c r="M7328" t="s">
        <v>7747</v>
      </c>
      <c r="N7328">
        <v>6</v>
      </c>
      <c r="P7328">
        <v>1</v>
      </c>
    </row>
    <row r="7329" spans="12:16" x14ac:dyDescent="0.35">
      <c r="L7329" t="s">
        <v>29</v>
      </c>
      <c r="M7329" t="s">
        <v>7747</v>
      </c>
      <c r="N7329">
        <v>6</v>
      </c>
      <c r="P7329">
        <v>1</v>
      </c>
    </row>
    <row r="7330" spans="12:16" x14ac:dyDescent="0.35">
      <c r="L7330" t="s">
        <v>29</v>
      </c>
      <c r="M7330" t="s">
        <v>7747</v>
      </c>
      <c r="N7330">
        <v>6</v>
      </c>
      <c r="P7330">
        <v>1</v>
      </c>
    </row>
    <row r="7331" spans="12:16" x14ac:dyDescent="0.35">
      <c r="L7331" t="s">
        <v>29</v>
      </c>
      <c r="M7331" t="s">
        <v>7747</v>
      </c>
      <c r="N7331">
        <v>6</v>
      </c>
      <c r="P7331">
        <v>1</v>
      </c>
    </row>
    <row r="7332" spans="12:16" x14ac:dyDescent="0.35">
      <c r="L7332" t="s">
        <v>29</v>
      </c>
      <c r="M7332" t="s">
        <v>7747</v>
      </c>
      <c r="N7332">
        <v>6</v>
      </c>
      <c r="P7332">
        <v>1</v>
      </c>
    </row>
    <row r="7333" spans="12:16" x14ac:dyDescent="0.35">
      <c r="L7333" t="s">
        <v>29</v>
      </c>
      <c r="M7333" t="s">
        <v>7747</v>
      </c>
      <c r="N7333">
        <v>6</v>
      </c>
      <c r="P7333">
        <v>1</v>
      </c>
    </row>
    <row r="7334" spans="12:16" x14ac:dyDescent="0.35">
      <c r="L7334" t="s">
        <v>29</v>
      </c>
      <c r="M7334" t="s">
        <v>7747</v>
      </c>
      <c r="N7334">
        <v>6</v>
      </c>
      <c r="P7334">
        <v>1</v>
      </c>
    </row>
    <row r="7335" spans="12:16" x14ac:dyDescent="0.35">
      <c r="L7335" t="s">
        <v>29</v>
      </c>
      <c r="M7335" t="s">
        <v>7747</v>
      </c>
      <c r="N7335">
        <v>6</v>
      </c>
      <c r="P7335">
        <v>1</v>
      </c>
    </row>
    <row r="7336" spans="12:16" x14ac:dyDescent="0.35">
      <c r="L7336" t="s">
        <v>29</v>
      </c>
      <c r="M7336" t="s">
        <v>7747</v>
      </c>
      <c r="N7336">
        <v>6</v>
      </c>
      <c r="P7336">
        <v>1</v>
      </c>
    </row>
    <row r="7337" spans="12:16" x14ac:dyDescent="0.35">
      <c r="L7337" t="s">
        <v>29</v>
      </c>
      <c r="M7337" t="s">
        <v>7747</v>
      </c>
      <c r="N7337">
        <v>6</v>
      </c>
      <c r="P7337">
        <v>1</v>
      </c>
    </row>
    <row r="7338" spans="12:16" x14ac:dyDescent="0.35">
      <c r="L7338" t="s">
        <v>29</v>
      </c>
      <c r="M7338" t="s">
        <v>7747</v>
      </c>
      <c r="N7338">
        <v>6</v>
      </c>
      <c r="P7338">
        <v>1</v>
      </c>
    </row>
    <row r="7339" spans="12:16" x14ac:dyDescent="0.35">
      <c r="L7339" t="s">
        <v>29</v>
      </c>
      <c r="M7339" t="s">
        <v>7747</v>
      </c>
      <c r="N7339">
        <v>6</v>
      </c>
      <c r="P7339">
        <v>1</v>
      </c>
    </row>
    <row r="7340" spans="12:16" x14ac:dyDescent="0.35">
      <c r="L7340" t="s">
        <v>29</v>
      </c>
      <c r="M7340" t="s">
        <v>7747</v>
      </c>
      <c r="N7340">
        <v>6</v>
      </c>
      <c r="P7340">
        <v>1</v>
      </c>
    </row>
    <row r="7341" spans="12:16" x14ac:dyDescent="0.35">
      <c r="L7341" t="s">
        <v>29</v>
      </c>
      <c r="M7341" t="s">
        <v>7747</v>
      </c>
      <c r="N7341">
        <v>6</v>
      </c>
      <c r="P7341">
        <v>1</v>
      </c>
    </row>
    <row r="7342" spans="12:16" x14ac:dyDescent="0.35">
      <c r="L7342" t="s">
        <v>29</v>
      </c>
      <c r="M7342" t="s">
        <v>7747</v>
      </c>
      <c r="N7342">
        <v>6</v>
      </c>
      <c r="P7342">
        <v>1</v>
      </c>
    </row>
    <row r="7343" spans="12:16" x14ac:dyDescent="0.35">
      <c r="L7343" t="s">
        <v>29</v>
      </c>
      <c r="M7343" t="s">
        <v>7747</v>
      </c>
      <c r="N7343">
        <v>6</v>
      </c>
      <c r="P7343">
        <v>1</v>
      </c>
    </row>
    <row r="7344" spans="12:16" x14ac:dyDescent="0.35">
      <c r="L7344" t="s">
        <v>29</v>
      </c>
      <c r="M7344" t="s">
        <v>7747</v>
      </c>
      <c r="N7344">
        <v>6</v>
      </c>
      <c r="P7344">
        <v>1</v>
      </c>
    </row>
    <row r="7345" spans="12:16" x14ac:dyDescent="0.35">
      <c r="L7345" t="s">
        <v>29</v>
      </c>
      <c r="M7345" t="s">
        <v>7747</v>
      </c>
      <c r="N7345">
        <v>6</v>
      </c>
      <c r="P7345">
        <v>1</v>
      </c>
    </row>
    <row r="7346" spans="12:16" x14ac:dyDescent="0.35">
      <c r="L7346" t="s">
        <v>29</v>
      </c>
      <c r="M7346" t="s">
        <v>7747</v>
      </c>
      <c r="N7346">
        <v>6</v>
      </c>
      <c r="P7346">
        <v>1</v>
      </c>
    </row>
    <row r="7347" spans="12:16" x14ac:dyDescent="0.35">
      <c r="L7347" t="s">
        <v>29</v>
      </c>
      <c r="M7347" t="s">
        <v>7747</v>
      </c>
      <c r="N7347">
        <v>6</v>
      </c>
      <c r="P7347">
        <v>1</v>
      </c>
    </row>
    <row r="7348" spans="12:16" x14ac:dyDescent="0.35">
      <c r="L7348" t="s">
        <v>29</v>
      </c>
      <c r="M7348" t="s">
        <v>7747</v>
      </c>
      <c r="N7348">
        <v>6</v>
      </c>
      <c r="P7348">
        <v>1</v>
      </c>
    </row>
    <row r="7349" spans="12:16" x14ac:dyDescent="0.35">
      <c r="L7349" t="s">
        <v>29</v>
      </c>
      <c r="M7349" t="s">
        <v>7747</v>
      </c>
      <c r="N7349">
        <v>6</v>
      </c>
      <c r="P7349">
        <v>1</v>
      </c>
    </row>
    <row r="7350" spans="12:16" x14ac:dyDescent="0.35">
      <c r="L7350" t="s">
        <v>29</v>
      </c>
      <c r="M7350" t="s">
        <v>7747</v>
      </c>
      <c r="N7350">
        <v>6</v>
      </c>
      <c r="P7350">
        <v>1</v>
      </c>
    </row>
    <row r="7351" spans="12:16" x14ac:dyDescent="0.35">
      <c r="L7351" t="s">
        <v>29</v>
      </c>
      <c r="M7351" t="s">
        <v>7747</v>
      </c>
      <c r="N7351">
        <v>6</v>
      </c>
      <c r="P7351">
        <v>1</v>
      </c>
    </row>
    <row r="7352" spans="12:16" x14ac:dyDescent="0.35">
      <c r="L7352" t="s">
        <v>29</v>
      </c>
      <c r="M7352" t="s">
        <v>7747</v>
      </c>
      <c r="N7352">
        <v>6</v>
      </c>
      <c r="P7352">
        <v>1</v>
      </c>
    </row>
    <row r="7353" spans="12:16" x14ac:dyDescent="0.35">
      <c r="L7353" t="s">
        <v>29</v>
      </c>
      <c r="M7353" t="s">
        <v>7747</v>
      </c>
      <c r="N7353">
        <v>6</v>
      </c>
      <c r="P7353">
        <v>1</v>
      </c>
    </row>
    <row r="7354" spans="12:16" x14ac:dyDescent="0.35">
      <c r="L7354" t="s">
        <v>29</v>
      </c>
      <c r="M7354" t="s">
        <v>7747</v>
      </c>
      <c r="N7354">
        <v>6</v>
      </c>
      <c r="P7354">
        <v>1</v>
      </c>
    </row>
    <row r="7355" spans="12:16" x14ac:dyDescent="0.35">
      <c r="L7355" t="s">
        <v>29</v>
      </c>
      <c r="M7355" t="s">
        <v>7747</v>
      </c>
      <c r="N7355">
        <v>6</v>
      </c>
      <c r="P7355">
        <v>1</v>
      </c>
    </row>
    <row r="7356" spans="12:16" x14ac:dyDescent="0.35">
      <c r="L7356" t="s">
        <v>29</v>
      </c>
      <c r="M7356" t="s">
        <v>7747</v>
      </c>
      <c r="N7356">
        <v>6</v>
      </c>
      <c r="P7356">
        <v>1</v>
      </c>
    </row>
    <row r="7357" spans="12:16" x14ac:dyDescent="0.35">
      <c r="L7357" t="s">
        <v>29</v>
      </c>
      <c r="M7357" t="s">
        <v>7747</v>
      </c>
      <c r="N7357">
        <v>6</v>
      </c>
      <c r="P7357">
        <v>1</v>
      </c>
    </row>
    <row r="7358" spans="12:16" x14ac:dyDescent="0.35">
      <c r="L7358" t="s">
        <v>29</v>
      </c>
      <c r="M7358" t="s">
        <v>7747</v>
      </c>
      <c r="N7358">
        <v>6</v>
      </c>
      <c r="P7358">
        <v>1</v>
      </c>
    </row>
    <row r="7359" spans="12:16" x14ac:dyDescent="0.35">
      <c r="L7359" t="s">
        <v>29</v>
      </c>
      <c r="M7359" t="s">
        <v>7747</v>
      </c>
      <c r="N7359">
        <v>6</v>
      </c>
      <c r="P7359">
        <v>1</v>
      </c>
    </row>
    <row r="7360" spans="12:16" x14ac:dyDescent="0.35">
      <c r="L7360" t="s">
        <v>29</v>
      </c>
      <c r="M7360" t="s">
        <v>7747</v>
      </c>
      <c r="N7360">
        <v>6</v>
      </c>
      <c r="P7360">
        <v>1</v>
      </c>
    </row>
    <row r="7361" spans="12:16" x14ac:dyDescent="0.35">
      <c r="L7361" t="s">
        <v>29</v>
      </c>
      <c r="M7361" t="s">
        <v>7747</v>
      </c>
      <c r="N7361">
        <v>6</v>
      </c>
      <c r="P7361">
        <v>1</v>
      </c>
    </row>
    <row r="7362" spans="12:16" x14ac:dyDescent="0.35">
      <c r="L7362" t="s">
        <v>29</v>
      </c>
      <c r="M7362" t="s">
        <v>7747</v>
      </c>
      <c r="N7362">
        <v>6</v>
      </c>
      <c r="P7362">
        <v>1</v>
      </c>
    </row>
    <row r="7363" spans="12:16" x14ac:dyDescent="0.35">
      <c r="L7363" t="s">
        <v>29</v>
      </c>
      <c r="M7363" t="s">
        <v>7747</v>
      </c>
      <c r="N7363">
        <v>6</v>
      </c>
      <c r="P7363">
        <v>1</v>
      </c>
    </row>
    <row r="7364" spans="12:16" x14ac:dyDescent="0.35">
      <c r="L7364" t="s">
        <v>29</v>
      </c>
      <c r="M7364" t="s">
        <v>7747</v>
      </c>
      <c r="N7364">
        <v>6</v>
      </c>
      <c r="P7364">
        <v>1</v>
      </c>
    </row>
    <row r="7365" spans="12:16" x14ac:dyDescent="0.35">
      <c r="L7365" t="s">
        <v>29</v>
      </c>
      <c r="M7365" t="s">
        <v>7747</v>
      </c>
      <c r="N7365">
        <v>6</v>
      </c>
      <c r="P7365">
        <v>1</v>
      </c>
    </row>
    <row r="7366" spans="12:16" x14ac:dyDescent="0.35">
      <c r="L7366" t="s">
        <v>29</v>
      </c>
      <c r="M7366" t="s">
        <v>7747</v>
      </c>
      <c r="N7366">
        <v>6</v>
      </c>
      <c r="P7366">
        <v>1</v>
      </c>
    </row>
    <row r="7367" spans="12:16" x14ac:dyDescent="0.35">
      <c r="L7367" t="s">
        <v>29</v>
      </c>
      <c r="M7367" t="s">
        <v>7747</v>
      </c>
      <c r="N7367">
        <v>6</v>
      </c>
      <c r="P7367">
        <v>1</v>
      </c>
    </row>
    <row r="7368" spans="12:16" x14ac:dyDescent="0.35">
      <c r="L7368" t="s">
        <v>29</v>
      </c>
      <c r="M7368" t="s">
        <v>7747</v>
      </c>
      <c r="N7368">
        <v>6</v>
      </c>
      <c r="P7368">
        <v>1</v>
      </c>
    </row>
    <row r="7369" spans="12:16" x14ac:dyDescent="0.35">
      <c r="L7369" t="s">
        <v>29</v>
      </c>
      <c r="M7369" t="s">
        <v>7747</v>
      </c>
      <c r="N7369">
        <v>6</v>
      </c>
      <c r="P7369">
        <v>1</v>
      </c>
    </row>
    <row r="7370" spans="12:16" x14ac:dyDescent="0.35">
      <c r="L7370" t="s">
        <v>29</v>
      </c>
      <c r="M7370" t="s">
        <v>7747</v>
      </c>
      <c r="N7370">
        <v>6</v>
      </c>
      <c r="P7370">
        <v>1</v>
      </c>
    </row>
    <row r="7371" spans="12:16" x14ac:dyDescent="0.35">
      <c r="L7371" t="s">
        <v>29</v>
      </c>
      <c r="M7371" t="s">
        <v>7747</v>
      </c>
      <c r="N7371">
        <v>6</v>
      </c>
      <c r="P7371">
        <v>1</v>
      </c>
    </row>
    <row r="7372" spans="12:16" x14ac:dyDescent="0.35">
      <c r="L7372" t="s">
        <v>29</v>
      </c>
      <c r="M7372" t="s">
        <v>7747</v>
      </c>
      <c r="N7372">
        <v>6</v>
      </c>
      <c r="P7372">
        <v>1</v>
      </c>
    </row>
    <row r="7373" spans="12:16" x14ac:dyDescent="0.35">
      <c r="L7373" t="s">
        <v>29</v>
      </c>
      <c r="M7373" t="s">
        <v>7747</v>
      </c>
      <c r="N7373">
        <v>6</v>
      </c>
      <c r="P7373">
        <v>1</v>
      </c>
    </row>
    <row r="7374" spans="12:16" x14ac:dyDescent="0.35">
      <c r="L7374" t="s">
        <v>29</v>
      </c>
      <c r="M7374" t="s">
        <v>7747</v>
      </c>
      <c r="N7374">
        <v>6</v>
      </c>
      <c r="P7374">
        <v>1</v>
      </c>
    </row>
    <row r="7375" spans="12:16" x14ac:dyDescent="0.35">
      <c r="L7375" t="s">
        <v>29</v>
      </c>
      <c r="M7375" t="s">
        <v>7747</v>
      </c>
      <c r="N7375">
        <v>6</v>
      </c>
      <c r="P7375">
        <v>1</v>
      </c>
    </row>
    <row r="7376" spans="12:16" x14ac:dyDescent="0.35">
      <c r="L7376" t="s">
        <v>29</v>
      </c>
      <c r="M7376" t="s">
        <v>7747</v>
      </c>
      <c r="N7376">
        <v>6</v>
      </c>
      <c r="P7376">
        <v>1</v>
      </c>
    </row>
    <row r="7377" spans="12:16" x14ac:dyDescent="0.35">
      <c r="L7377" t="s">
        <v>29</v>
      </c>
      <c r="M7377" t="s">
        <v>7747</v>
      </c>
      <c r="N7377">
        <v>6</v>
      </c>
      <c r="P7377">
        <v>1</v>
      </c>
    </row>
    <row r="7378" spans="12:16" x14ac:dyDescent="0.35">
      <c r="L7378" t="s">
        <v>29</v>
      </c>
      <c r="M7378" t="s">
        <v>7747</v>
      </c>
      <c r="N7378">
        <v>6</v>
      </c>
      <c r="P7378">
        <v>1</v>
      </c>
    </row>
    <row r="7379" spans="12:16" x14ac:dyDescent="0.35">
      <c r="L7379" t="s">
        <v>29</v>
      </c>
      <c r="M7379" t="s">
        <v>7747</v>
      </c>
      <c r="N7379">
        <v>6</v>
      </c>
      <c r="P7379">
        <v>1</v>
      </c>
    </row>
    <row r="7380" spans="12:16" x14ac:dyDescent="0.35">
      <c r="L7380" t="s">
        <v>29</v>
      </c>
      <c r="M7380" t="s">
        <v>7747</v>
      </c>
      <c r="N7380">
        <v>6</v>
      </c>
      <c r="P7380">
        <v>1</v>
      </c>
    </row>
    <row r="7381" spans="12:16" x14ac:dyDescent="0.35">
      <c r="L7381" t="s">
        <v>29</v>
      </c>
      <c r="M7381" t="s">
        <v>7747</v>
      </c>
      <c r="N7381">
        <v>6</v>
      </c>
      <c r="P7381">
        <v>1</v>
      </c>
    </row>
    <row r="7382" spans="12:16" x14ac:dyDescent="0.35">
      <c r="L7382" t="s">
        <v>29</v>
      </c>
      <c r="M7382" t="s">
        <v>7747</v>
      </c>
      <c r="N7382">
        <v>6</v>
      </c>
      <c r="P7382">
        <v>1</v>
      </c>
    </row>
    <row r="7383" spans="12:16" x14ac:dyDescent="0.35">
      <c r="L7383" t="s">
        <v>29</v>
      </c>
      <c r="M7383" t="s">
        <v>7747</v>
      </c>
      <c r="N7383">
        <v>6</v>
      </c>
      <c r="P7383">
        <v>1</v>
      </c>
    </row>
    <row r="7384" spans="12:16" x14ac:dyDescent="0.35">
      <c r="L7384" t="s">
        <v>29</v>
      </c>
      <c r="M7384" t="s">
        <v>7747</v>
      </c>
      <c r="N7384">
        <v>6</v>
      </c>
      <c r="P7384">
        <v>1</v>
      </c>
    </row>
    <row r="7385" spans="12:16" x14ac:dyDescent="0.35">
      <c r="L7385" t="s">
        <v>29</v>
      </c>
      <c r="M7385" t="s">
        <v>7747</v>
      </c>
      <c r="N7385">
        <v>6</v>
      </c>
      <c r="P7385">
        <v>1</v>
      </c>
    </row>
    <row r="7386" spans="12:16" x14ac:dyDescent="0.35">
      <c r="L7386" t="s">
        <v>29</v>
      </c>
      <c r="M7386" t="s">
        <v>7747</v>
      </c>
      <c r="N7386">
        <v>6</v>
      </c>
      <c r="P7386">
        <v>1</v>
      </c>
    </row>
    <row r="7387" spans="12:16" x14ac:dyDescent="0.35">
      <c r="L7387" t="s">
        <v>29</v>
      </c>
      <c r="M7387" t="s">
        <v>7747</v>
      </c>
      <c r="N7387">
        <v>6</v>
      </c>
      <c r="P7387">
        <v>1</v>
      </c>
    </row>
    <row r="7388" spans="12:16" x14ac:dyDescent="0.35">
      <c r="L7388" t="s">
        <v>29</v>
      </c>
      <c r="M7388" t="s">
        <v>7747</v>
      </c>
      <c r="N7388">
        <v>6</v>
      </c>
      <c r="P7388">
        <v>1</v>
      </c>
    </row>
    <row r="7389" spans="12:16" x14ac:dyDescent="0.35">
      <c r="L7389" t="s">
        <v>29</v>
      </c>
      <c r="M7389" t="s">
        <v>7747</v>
      </c>
      <c r="N7389">
        <v>6</v>
      </c>
      <c r="P7389">
        <v>1</v>
      </c>
    </row>
    <row r="7390" spans="12:16" x14ac:dyDescent="0.35">
      <c r="L7390" t="s">
        <v>29</v>
      </c>
      <c r="M7390" t="s">
        <v>7747</v>
      </c>
      <c r="N7390">
        <v>6</v>
      </c>
      <c r="P7390">
        <v>1</v>
      </c>
    </row>
    <row r="7391" spans="12:16" x14ac:dyDescent="0.35">
      <c r="L7391" t="s">
        <v>29</v>
      </c>
      <c r="M7391" t="s">
        <v>7747</v>
      </c>
      <c r="N7391">
        <v>6</v>
      </c>
      <c r="P7391">
        <v>1</v>
      </c>
    </row>
    <row r="7392" spans="12:16" x14ac:dyDescent="0.35">
      <c r="L7392" t="s">
        <v>29</v>
      </c>
      <c r="M7392" t="s">
        <v>7747</v>
      </c>
      <c r="N7392">
        <v>6</v>
      </c>
      <c r="P7392">
        <v>1</v>
      </c>
    </row>
    <row r="7393" spans="12:16" x14ac:dyDescent="0.35">
      <c r="L7393" t="s">
        <v>29</v>
      </c>
      <c r="M7393" t="s">
        <v>7747</v>
      </c>
      <c r="N7393">
        <v>6</v>
      </c>
      <c r="P7393">
        <v>1</v>
      </c>
    </row>
    <row r="7394" spans="12:16" x14ac:dyDescent="0.35">
      <c r="L7394" t="s">
        <v>29</v>
      </c>
      <c r="M7394" t="s">
        <v>7747</v>
      </c>
      <c r="N7394">
        <v>6</v>
      </c>
      <c r="P7394">
        <v>1</v>
      </c>
    </row>
    <row r="7395" spans="12:16" x14ac:dyDescent="0.35">
      <c r="L7395" t="s">
        <v>29</v>
      </c>
      <c r="M7395" t="s">
        <v>7747</v>
      </c>
      <c r="N7395">
        <v>6</v>
      </c>
      <c r="P7395">
        <v>1</v>
      </c>
    </row>
    <row r="7396" spans="12:16" x14ac:dyDescent="0.35">
      <c r="L7396" t="s">
        <v>29</v>
      </c>
      <c r="M7396" t="s">
        <v>7747</v>
      </c>
      <c r="N7396">
        <v>6</v>
      </c>
      <c r="P7396">
        <v>1</v>
      </c>
    </row>
    <row r="7397" spans="12:16" x14ac:dyDescent="0.35">
      <c r="L7397" t="s">
        <v>29</v>
      </c>
      <c r="M7397" t="s">
        <v>7747</v>
      </c>
      <c r="N7397">
        <v>6</v>
      </c>
      <c r="P7397">
        <v>1</v>
      </c>
    </row>
    <row r="7398" spans="12:16" x14ac:dyDescent="0.35">
      <c r="L7398" t="s">
        <v>29</v>
      </c>
      <c r="M7398" t="s">
        <v>7747</v>
      </c>
      <c r="N7398">
        <v>6</v>
      </c>
      <c r="P7398">
        <v>1</v>
      </c>
    </row>
    <row r="7399" spans="12:16" x14ac:dyDescent="0.35">
      <c r="L7399" t="s">
        <v>29</v>
      </c>
      <c r="M7399" t="s">
        <v>7747</v>
      </c>
      <c r="N7399">
        <v>6</v>
      </c>
      <c r="P7399">
        <v>1</v>
      </c>
    </row>
    <row r="7400" spans="12:16" x14ac:dyDescent="0.35">
      <c r="L7400" t="s">
        <v>29</v>
      </c>
      <c r="M7400" t="s">
        <v>7747</v>
      </c>
      <c r="N7400">
        <v>6</v>
      </c>
      <c r="P7400">
        <v>1</v>
      </c>
    </row>
    <row r="7401" spans="12:16" x14ac:dyDescent="0.35">
      <c r="L7401" t="s">
        <v>29</v>
      </c>
      <c r="M7401" t="s">
        <v>7747</v>
      </c>
      <c r="N7401">
        <v>6</v>
      </c>
      <c r="P7401">
        <v>1</v>
      </c>
    </row>
    <row r="7402" spans="12:16" x14ac:dyDescent="0.35">
      <c r="L7402" t="s">
        <v>29</v>
      </c>
      <c r="M7402" t="s">
        <v>7747</v>
      </c>
      <c r="N7402">
        <v>6</v>
      </c>
      <c r="P7402">
        <v>1</v>
      </c>
    </row>
    <row r="7403" spans="12:16" x14ac:dyDescent="0.35">
      <c r="L7403" t="s">
        <v>29</v>
      </c>
      <c r="M7403" t="s">
        <v>7747</v>
      </c>
      <c r="N7403">
        <v>6</v>
      </c>
      <c r="P7403">
        <v>1</v>
      </c>
    </row>
    <row r="7404" spans="12:16" x14ac:dyDescent="0.35">
      <c r="L7404" t="s">
        <v>29</v>
      </c>
      <c r="M7404" t="s">
        <v>7747</v>
      </c>
      <c r="N7404">
        <v>6</v>
      </c>
      <c r="P7404">
        <v>1</v>
      </c>
    </row>
    <row r="7405" spans="12:16" x14ac:dyDescent="0.35">
      <c r="L7405" t="s">
        <v>29</v>
      </c>
      <c r="M7405" t="s">
        <v>7747</v>
      </c>
      <c r="N7405">
        <v>6</v>
      </c>
      <c r="P7405">
        <v>1</v>
      </c>
    </row>
    <row r="7406" spans="12:16" x14ac:dyDescent="0.35">
      <c r="L7406" t="s">
        <v>29</v>
      </c>
      <c r="M7406" t="s">
        <v>7747</v>
      </c>
      <c r="N7406">
        <v>6</v>
      </c>
      <c r="P7406">
        <v>1</v>
      </c>
    </row>
    <row r="7407" spans="12:16" x14ac:dyDescent="0.35">
      <c r="L7407" t="s">
        <v>29</v>
      </c>
      <c r="M7407" t="s">
        <v>7747</v>
      </c>
      <c r="N7407">
        <v>6</v>
      </c>
      <c r="P7407">
        <v>1</v>
      </c>
    </row>
    <row r="7408" spans="12:16" x14ac:dyDescent="0.35">
      <c r="L7408" t="s">
        <v>29</v>
      </c>
      <c r="M7408" t="s">
        <v>7747</v>
      </c>
      <c r="N7408">
        <v>6</v>
      </c>
      <c r="P7408">
        <v>1</v>
      </c>
    </row>
    <row r="7409" spans="12:16" x14ac:dyDescent="0.35">
      <c r="L7409" t="s">
        <v>29</v>
      </c>
      <c r="M7409" t="s">
        <v>7747</v>
      </c>
      <c r="N7409">
        <v>6</v>
      </c>
      <c r="P7409">
        <v>1</v>
      </c>
    </row>
    <row r="7410" spans="12:16" x14ac:dyDescent="0.35">
      <c r="L7410" t="s">
        <v>29</v>
      </c>
      <c r="M7410" t="s">
        <v>7747</v>
      </c>
      <c r="N7410">
        <v>6</v>
      </c>
      <c r="P7410">
        <v>1</v>
      </c>
    </row>
    <row r="7411" spans="12:16" x14ac:dyDescent="0.35">
      <c r="L7411" t="s">
        <v>29</v>
      </c>
      <c r="M7411" t="s">
        <v>7747</v>
      </c>
      <c r="N7411">
        <v>6</v>
      </c>
      <c r="P7411">
        <v>1</v>
      </c>
    </row>
    <row r="7412" spans="12:16" x14ac:dyDescent="0.35">
      <c r="L7412" t="s">
        <v>29</v>
      </c>
      <c r="M7412" t="s">
        <v>7747</v>
      </c>
      <c r="N7412">
        <v>6</v>
      </c>
      <c r="P7412">
        <v>1</v>
      </c>
    </row>
    <row r="7413" spans="12:16" x14ac:dyDescent="0.35">
      <c r="L7413" t="s">
        <v>29</v>
      </c>
      <c r="M7413" t="s">
        <v>7747</v>
      </c>
      <c r="N7413">
        <v>6</v>
      </c>
      <c r="P7413">
        <v>1</v>
      </c>
    </row>
    <row r="7414" spans="12:16" x14ac:dyDescent="0.35">
      <c r="L7414" t="s">
        <v>29</v>
      </c>
      <c r="M7414" t="s">
        <v>7747</v>
      </c>
      <c r="N7414">
        <v>6</v>
      </c>
      <c r="P7414">
        <v>1</v>
      </c>
    </row>
    <row r="7415" spans="12:16" x14ac:dyDescent="0.35">
      <c r="L7415" t="s">
        <v>29</v>
      </c>
      <c r="M7415" t="s">
        <v>7747</v>
      </c>
      <c r="N7415">
        <v>6</v>
      </c>
      <c r="P7415">
        <v>1</v>
      </c>
    </row>
    <row r="7416" spans="12:16" x14ac:dyDescent="0.35">
      <c r="L7416" t="s">
        <v>29</v>
      </c>
      <c r="M7416" t="s">
        <v>7747</v>
      </c>
      <c r="N7416">
        <v>6</v>
      </c>
      <c r="P7416">
        <v>1</v>
      </c>
    </row>
    <row r="7417" spans="12:16" x14ac:dyDescent="0.35">
      <c r="L7417" t="s">
        <v>29</v>
      </c>
      <c r="M7417" t="s">
        <v>7747</v>
      </c>
      <c r="N7417">
        <v>6</v>
      </c>
      <c r="P7417">
        <v>1</v>
      </c>
    </row>
    <row r="7418" spans="12:16" x14ac:dyDescent="0.35">
      <c r="L7418" t="s">
        <v>29</v>
      </c>
      <c r="M7418" t="s">
        <v>7747</v>
      </c>
      <c r="N7418">
        <v>6</v>
      </c>
      <c r="P7418">
        <v>1</v>
      </c>
    </row>
    <row r="7419" spans="12:16" x14ac:dyDescent="0.35">
      <c r="L7419" t="s">
        <v>29</v>
      </c>
      <c r="M7419" t="s">
        <v>7747</v>
      </c>
      <c r="N7419">
        <v>6</v>
      </c>
      <c r="P7419">
        <v>1</v>
      </c>
    </row>
    <row r="7420" spans="12:16" x14ac:dyDescent="0.35">
      <c r="L7420" t="s">
        <v>29</v>
      </c>
      <c r="M7420" t="s">
        <v>7747</v>
      </c>
      <c r="N7420">
        <v>6</v>
      </c>
      <c r="P7420">
        <v>1</v>
      </c>
    </row>
    <row r="7421" spans="12:16" x14ac:dyDescent="0.35">
      <c r="L7421" t="s">
        <v>29</v>
      </c>
      <c r="M7421" t="s">
        <v>7747</v>
      </c>
      <c r="N7421">
        <v>6</v>
      </c>
      <c r="P7421">
        <v>1</v>
      </c>
    </row>
    <row r="7422" spans="12:16" x14ac:dyDescent="0.35">
      <c r="L7422" t="s">
        <v>29</v>
      </c>
      <c r="M7422" t="s">
        <v>7747</v>
      </c>
      <c r="N7422">
        <v>6</v>
      </c>
      <c r="P7422">
        <v>1</v>
      </c>
    </row>
    <row r="7423" spans="12:16" x14ac:dyDescent="0.35">
      <c r="L7423" t="s">
        <v>29</v>
      </c>
      <c r="M7423" t="s">
        <v>7747</v>
      </c>
      <c r="N7423">
        <v>6</v>
      </c>
      <c r="P7423">
        <v>1</v>
      </c>
    </row>
    <row r="7424" spans="12:16" x14ac:dyDescent="0.35">
      <c r="L7424" t="s">
        <v>29</v>
      </c>
      <c r="M7424" t="s">
        <v>7747</v>
      </c>
      <c r="N7424">
        <v>6</v>
      </c>
      <c r="P7424">
        <v>1</v>
      </c>
    </row>
    <row r="7425" spans="12:16" x14ac:dyDescent="0.35">
      <c r="L7425" t="s">
        <v>29</v>
      </c>
      <c r="M7425" t="s">
        <v>7747</v>
      </c>
      <c r="N7425">
        <v>6</v>
      </c>
      <c r="P7425">
        <v>1</v>
      </c>
    </row>
    <row r="7426" spans="12:16" x14ac:dyDescent="0.35">
      <c r="L7426" t="s">
        <v>29</v>
      </c>
      <c r="M7426" t="s">
        <v>7747</v>
      </c>
      <c r="N7426">
        <v>6</v>
      </c>
      <c r="P7426">
        <v>1</v>
      </c>
    </row>
    <row r="7427" spans="12:16" x14ac:dyDescent="0.35">
      <c r="L7427" t="s">
        <v>29</v>
      </c>
      <c r="M7427" t="s">
        <v>7747</v>
      </c>
      <c r="N7427">
        <v>6</v>
      </c>
      <c r="P7427">
        <v>1</v>
      </c>
    </row>
    <row r="7428" spans="12:16" x14ac:dyDescent="0.35">
      <c r="L7428" t="s">
        <v>29</v>
      </c>
      <c r="M7428" t="s">
        <v>7747</v>
      </c>
      <c r="N7428">
        <v>6</v>
      </c>
      <c r="P7428">
        <v>1</v>
      </c>
    </row>
    <row r="7429" spans="12:16" x14ac:dyDescent="0.35">
      <c r="L7429" t="s">
        <v>29</v>
      </c>
      <c r="M7429" t="s">
        <v>7747</v>
      </c>
      <c r="N7429">
        <v>6</v>
      </c>
      <c r="P7429">
        <v>1</v>
      </c>
    </row>
    <row r="7430" spans="12:16" x14ac:dyDescent="0.35">
      <c r="L7430" t="s">
        <v>29</v>
      </c>
      <c r="M7430" t="s">
        <v>7747</v>
      </c>
      <c r="N7430">
        <v>6</v>
      </c>
      <c r="P7430">
        <v>1</v>
      </c>
    </row>
    <row r="7431" spans="12:16" x14ac:dyDescent="0.35">
      <c r="L7431" t="s">
        <v>29</v>
      </c>
      <c r="M7431" t="s">
        <v>7747</v>
      </c>
      <c r="N7431">
        <v>6</v>
      </c>
      <c r="P7431">
        <v>1</v>
      </c>
    </row>
    <row r="7432" spans="12:16" x14ac:dyDescent="0.35">
      <c r="L7432" t="s">
        <v>28</v>
      </c>
      <c r="M7432" t="s">
        <v>7747</v>
      </c>
      <c r="N7432">
        <v>6</v>
      </c>
      <c r="P7432">
        <v>1</v>
      </c>
    </row>
    <row r="7433" spans="12:16" x14ac:dyDescent="0.35">
      <c r="L7433" t="s">
        <v>28</v>
      </c>
      <c r="M7433" t="s">
        <v>7747</v>
      </c>
      <c r="N7433">
        <v>6</v>
      </c>
      <c r="P7433">
        <v>1</v>
      </c>
    </row>
    <row r="7434" spans="12:16" x14ac:dyDescent="0.35">
      <c r="L7434" t="s">
        <v>28</v>
      </c>
      <c r="M7434" t="s">
        <v>7747</v>
      </c>
      <c r="N7434">
        <v>6</v>
      </c>
      <c r="P7434">
        <v>1</v>
      </c>
    </row>
    <row r="7435" spans="12:16" x14ac:dyDescent="0.35">
      <c r="L7435" t="s">
        <v>28</v>
      </c>
      <c r="M7435" t="s">
        <v>7747</v>
      </c>
      <c r="N7435">
        <v>6</v>
      </c>
      <c r="P7435">
        <v>1</v>
      </c>
    </row>
    <row r="7436" spans="12:16" x14ac:dyDescent="0.35">
      <c r="L7436" t="s">
        <v>28</v>
      </c>
      <c r="M7436" t="s">
        <v>7747</v>
      </c>
      <c r="N7436">
        <v>6</v>
      </c>
      <c r="P7436">
        <v>1</v>
      </c>
    </row>
    <row r="7437" spans="12:16" x14ac:dyDescent="0.35">
      <c r="L7437" t="s">
        <v>28</v>
      </c>
      <c r="M7437" t="s">
        <v>7747</v>
      </c>
      <c r="N7437">
        <v>6</v>
      </c>
      <c r="P7437">
        <v>1</v>
      </c>
    </row>
    <row r="7438" spans="12:16" x14ac:dyDescent="0.35">
      <c r="L7438" t="s">
        <v>28</v>
      </c>
      <c r="M7438" t="s">
        <v>7747</v>
      </c>
      <c r="N7438">
        <v>6</v>
      </c>
      <c r="P7438">
        <v>1</v>
      </c>
    </row>
    <row r="7439" spans="12:16" x14ac:dyDescent="0.35">
      <c r="L7439" t="s">
        <v>28</v>
      </c>
      <c r="M7439" t="s">
        <v>7747</v>
      </c>
      <c r="N7439">
        <v>6</v>
      </c>
      <c r="P7439">
        <v>1</v>
      </c>
    </row>
    <row r="7440" spans="12:16" x14ac:dyDescent="0.35">
      <c r="L7440" t="s">
        <v>28</v>
      </c>
      <c r="M7440" t="s">
        <v>7747</v>
      </c>
      <c r="N7440">
        <v>6</v>
      </c>
      <c r="P7440">
        <v>1</v>
      </c>
    </row>
    <row r="7441" spans="12:16" x14ac:dyDescent="0.35">
      <c r="L7441" t="s">
        <v>28</v>
      </c>
      <c r="M7441" t="s">
        <v>7747</v>
      </c>
      <c r="N7441">
        <v>6</v>
      </c>
      <c r="P7441">
        <v>1</v>
      </c>
    </row>
    <row r="7442" spans="12:16" x14ac:dyDescent="0.35">
      <c r="L7442" t="s">
        <v>28</v>
      </c>
      <c r="M7442" t="s">
        <v>7747</v>
      </c>
      <c r="N7442">
        <v>6</v>
      </c>
      <c r="P7442">
        <v>1</v>
      </c>
    </row>
    <row r="7443" spans="12:16" x14ac:dyDescent="0.35">
      <c r="L7443" t="s">
        <v>28</v>
      </c>
      <c r="M7443" t="s">
        <v>7747</v>
      </c>
      <c r="N7443">
        <v>6</v>
      </c>
      <c r="P7443">
        <v>1</v>
      </c>
    </row>
    <row r="7444" spans="12:16" x14ac:dyDescent="0.35">
      <c r="L7444" t="s">
        <v>28</v>
      </c>
      <c r="M7444" t="s">
        <v>7747</v>
      </c>
      <c r="N7444">
        <v>6</v>
      </c>
      <c r="P7444">
        <v>1</v>
      </c>
    </row>
    <row r="7445" spans="12:16" x14ac:dyDescent="0.35">
      <c r="L7445" t="s">
        <v>28</v>
      </c>
      <c r="M7445" t="s">
        <v>7747</v>
      </c>
      <c r="N7445">
        <v>6</v>
      </c>
      <c r="P7445">
        <v>1</v>
      </c>
    </row>
    <row r="7446" spans="12:16" x14ac:dyDescent="0.35">
      <c r="L7446" t="s">
        <v>28</v>
      </c>
      <c r="M7446" t="s">
        <v>7747</v>
      </c>
      <c r="N7446">
        <v>6</v>
      </c>
      <c r="P7446">
        <v>1</v>
      </c>
    </row>
    <row r="7447" spans="12:16" x14ac:dyDescent="0.35">
      <c r="L7447" t="s">
        <v>28</v>
      </c>
      <c r="M7447" t="s">
        <v>7747</v>
      </c>
      <c r="N7447">
        <v>6</v>
      </c>
      <c r="P7447">
        <v>1</v>
      </c>
    </row>
    <row r="7448" spans="12:16" x14ac:dyDescent="0.35">
      <c r="L7448" t="s">
        <v>28</v>
      </c>
      <c r="M7448" t="s">
        <v>7747</v>
      </c>
      <c r="N7448">
        <v>6</v>
      </c>
      <c r="P7448">
        <v>1</v>
      </c>
    </row>
    <row r="7449" spans="12:16" x14ac:dyDescent="0.35">
      <c r="L7449" t="s">
        <v>28</v>
      </c>
      <c r="M7449" t="s">
        <v>7747</v>
      </c>
      <c r="N7449">
        <v>6</v>
      </c>
      <c r="P7449">
        <v>1</v>
      </c>
    </row>
    <row r="7450" spans="12:16" x14ac:dyDescent="0.35">
      <c r="L7450" t="s">
        <v>28</v>
      </c>
      <c r="M7450" t="s">
        <v>7747</v>
      </c>
      <c r="N7450">
        <v>6</v>
      </c>
      <c r="P7450">
        <v>1</v>
      </c>
    </row>
    <row r="7451" spans="12:16" x14ac:dyDescent="0.35">
      <c r="L7451" t="s">
        <v>28</v>
      </c>
      <c r="M7451" t="s">
        <v>7747</v>
      </c>
      <c r="N7451">
        <v>6</v>
      </c>
      <c r="P7451">
        <v>1</v>
      </c>
    </row>
    <row r="7452" spans="12:16" x14ac:dyDescent="0.35">
      <c r="L7452" t="s">
        <v>28</v>
      </c>
      <c r="M7452" t="s">
        <v>7747</v>
      </c>
      <c r="N7452">
        <v>6</v>
      </c>
      <c r="P7452">
        <v>1</v>
      </c>
    </row>
    <row r="7453" spans="12:16" x14ac:dyDescent="0.35">
      <c r="L7453" t="s">
        <v>28</v>
      </c>
      <c r="M7453" t="s">
        <v>7747</v>
      </c>
      <c r="N7453">
        <v>6</v>
      </c>
      <c r="P7453">
        <v>1</v>
      </c>
    </row>
    <row r="7454" spans="12:16" x14ac:dyDescent="0.35">
      <c r="L7454" t="s">
        <v>28</v>
      </c>
      <c r="M7454" t="s">
        <v>7747</v>
      </c>
      <c r="N7454">
        <v>6</v>
      </c>
      <c r="P7454">
        <v>1</v>
      </c>
    </row>
    <row r="7455" spans="12:16" x14ac:dyDescent="0.35">
      <c r="L7455" t="s">
        <v>28</v>
      </c>
      <c r="M7455" t="s">
        <v>7747</v>
      </c>
      <c r="N7455">
        <v>6</v>
      </c>
      <c r="P7455">
        <v>1</v>
      </c>
    </row>
    <row r="7456" spans="12:16" x14ac:dyDescent="0.35">
      <c r="L7456" t="s">
        <v>28</v>
      </c>
      <c r="M7456" t="s">
        <v>7747</v>
      </c>
      <c r="N7456">
        <v>6</v>
      </c>
      <c r="P7456">
        <v>1</v>
      </c>
    </row>
    <row r="7457" spans="12:16" x14ac:dyDescent="0.35">
      <c r="L7457" t="s">
        <v>28</v>
      </c>
      <c r="M7457" t="s">
        <v>7747</v>
      </c>
      <c r="N7457">
        <v>6</v>
      </c>
      <c r="P7457">
        <v>1</v>
      </c>
    </row>
    <row r="7458" spans="12:16" x14ac:dyDescent="0.35">
      <c r="L7458" t="s">
        <v>28</v>
      </c>
      <c r="M7458" t="s">
        <v>7747</v>
      </c>
      <c r="N7458">
        <v>6</v>
      </c>
      <c r="P7458">
        <v>1</v>
      </c>
    </row>
    <row r="7459" spans="12:16" x14ac:dyDescent="0.35">
      <c r="L7459" t="s">
        <v>28</v>
      </c>
      <c r="M7459" t="s">
        <v>7747</v>
      </c>
      <c r="N7459">
        <v>6</v>
      </c>
      <c r="P7459">
        <v>1</v>
      </c>
    </row>
    <row r="7460" spans="12:16" x14ac:dyDescent="0.35">
      <c r="L7460" t="s">
        <v>28</v>
      </c>
      <c r="M7460" t="s">
        <v>7747</v>
      </c>
      <c r="N7460">
        <v>6</v>
      </c>
      <c r="P7460">
        <v>1</v>
      </c>
    </row>
    <row r="7461" spans="12:16" x14ac:dyDescent="0.35">
      <c r="L7461" t="s">
        <v>28</v>
      </c>
      <c r="M7461" t="s">
        <v>7747</v>
      </c>
      <c r="N7461">
        <v>6</v>
      </c>
      <c r="P7461">
        <v>1</v>
      </c>
    </row>
    <row r="7462" spans="12:16" x14ac:dyDescent="0.35">
      <c r="L7462" t="s">
        <v>28</v>
      </c>
      <c r="M7462" t="s">
        <v>7747</v>
      </c>
      <c r="N7462">
        <v>6</v>
      </c>
      <c r="P7462">
        <v>1</v>
      </c>
    </row>
    <row r="7463" spans="12:16" x14ac:dyDescent="0.35">
      <c r="L7463" t="s">
        <v>28</v>
      </c>
      <c r="M7463" t="s">
        <v>7747</v>
      </c>
      <c r="N7463">
        <v>6</v>
      </c>
      <c r="P7463">
        <v>1</v>
      </c>
    </row>
    <row r="7464" spans="12:16" x14ac:dyDescent="0.35">
      <c r="L7464" t="s">
        <v>28</v>
      </c>
      <c r="M7464" t="s">
        <v>7747</v>
      </c>
      <c r="N7464">
        <v>6</v>
      </c>
      <c r="P7464">
        <v>1</v>
      </c>
    </row>
    <row r="7465" spans="12:16" x14ac:dyDescent="0.35">
      <c r="L7465" t="s">
        <v>28</v>
      </c>
      <c r="M7465" t="s">
        <v>7747</v>
      </c>
      <c r="N7465">
        <v>6</v>
      </c>
      <c r="P7465">
        <v>1</v>
      </c>
    </row>
    <row r="7466" spans="12:16" x14ac:dyDescent="0.35">
      <c r="L7466" t="s">
        <v>28</v>
      </c>
      <c r="M7466" t="s">
        <v>7747</v>
      </c>
      <c r="N7466">
        <v>6</v>
      </c>
      <c r="P7466">
        <v>1</v>
      </c>
    </row>
    <row r="7467" spans="12:16" x14ac:dyDescent="0.35">
      <c r="L7467" t="s">
        <v>28</v>
      </c>
      <c r="M7467" t="s">
        <v>7747</v>
      </c>
      <c r="N7467">
        <v>6</v>
      </c>
      <c r="P7467">
        <v>1</v>
      </c>
    </row>
    <row r="7468" spans="12:16" x14ac:dyDescent="0.35">
      <c r="L7468" t="s">
        <v>28</v>
      </c>
      <c r="M7468" t="s">
        <v>7747</v>
      </c>
      <c r="N7468">
        <v>6</v>
      </c>
      <c r="P7468">
        <v>1</v>
      </c>
    </row>
    <row r="7469" spans="12:16" x14ac:dyDescent="0.35">
      <c r="L7469" t="s">
        <v>28</v>
      </c>
      <c r="M7469" t="s">
        <v>7747</v>
      </c>
      <c r="N7469">
        <v>6</v>
      </c>
      <c r="P7469">
        <v>1</v>
      </c>
    </row>
    <row r="7470" spans="12:16" x14ac:dyDescent="0.35">
      <c r="L7470" t="s">
        <v>28</v>
      </c>
      <c r="M7470" t="s">
        <v>7747</v>
      </c>
      <c r="N7470">
        <v>6</v>
      </c>
      <c r="P7470">
        <v>1</v>
      </c>
    </row>
    <row r="7471" spans="12:16" x14ac:dyDescent="0.35">
      <c r="L7471" t="s">
        <v>28</v>
      </c>
      <c r="M7471" t="s">
        <v>7747</v>
      </c>
      <c r="N7471">
        <v>6</v>
      </c>
      <c r="P7471">
        <v>1</v>
      </c>
    </row>
    <row r="7472" spans="12:16" x14ac:dyDescent="0.35">
      <c r="L7472" t="s">
        <v>28</v>
      </c>
      <c r="M7472" t="s">
        <v>7747</v>
      </c>
      <c r="N7472">
        <v>6</v>
      </c>
      <c r="P7472">
        <v>1</v>
      </c>
    </row>
    <row r="7473" spans="12:16" x14ac:dyDescent="0.35">
      <c r="L7473" t="s">
        <v>28</v>
      </c>
      <c r="M7473" t="s">
        <v>7747</v>
      </c>
      <c r="N7473">
        <v>6</v>
      </c>
      <c r="P7473">
        <v>1</v>
      </c>
    </row>
    <row r="7474" spans="12:16" x14ac:dyDescent="0.35">
      <c r="L7474" t="s">
        <v>28</v>
      </c>
      <c r="M7474" t="s">
        <v>7747</v>
      </c>
      <c r="N7474">
        <v>6</v>
      </c>
      <c r="P7474">
        <v>1</v>
      </c>
    </row>
    <row r="7475" spans="12:16" x14ac:dyDescent="0.35">
      <c r="L7475" t="s">
        <v>28</v>
      </c>
      <c r="M7475" t="s">
        <v>7747</v>
      </c>
      <c r="N7475">
        <v>6</v>
      </c>
      <c r="P7475">
        <v>1</v>
      </c>
    </row>
    <row r="7476" spans="12:16" x14ac:dyDescent="0.35">
      <c r="L7476" t="s">
        <v>28</v>
      </c>
      <c r="M7476" t="s">
        <v>7747</v>
      </c>
      <c r="N7476">
        <v>6</v>
      </c>
      <c r="P7476">
        <v>1</v>
      </c>
    </row>
    <row r="7477" spans="12:16" x14ac:dyDescent="0.35">
      <c r="L7477" t="s">
        <v>28</v>
      </c>
      <c r="M7477" t="s">
        <v>7747</v>
      </c>
      <c r="N7477">
        <v>6</v>
      </c>
      <c r="P7477">
        <v>1</v>
      </c>
    </row>
    <row r="7478" spans="12:16" x14ac:dyDescent="0.35">
      <c r="L7478" t="s">
        <v>28</v>
      </c>
      <c r="M7478" t="s">
        <v>7747</v>
      </c>
      <c r="N7478">
        <v>6</v>
      </c>
      <c r="P7478">
        <v>1</v>
      </c>
    </row>
    <row r="7479" spans="12:16" x14ac:dyDescent="0.35">
      <c r="L7479" t="s">
        <v>28</v>
      </c>
      <c r="M7479" t="s">
        <v>7747</v>
      </c>
      <c r="N7479">
        <v>6</v>
      </c>
      <c r="P7479">
        <v>1</v>
      </c>
    </row>
    <row r="7480" spans="12:16" x14ac:dyDescent="0.35">
      <c r="L7480" t="s">
        <v>28</v>
      </c>
      <c r="M7480" t="s">
        <v>7747</v>
      </c>
      <c r="N7480">
        <v>6</v>
      </c>
      <c r="P7480">
        <v>1</v>
      </c>
    </row>
    <row r="7481" spans="12:16" x14ac:dyDescent="0.35">
      <c r="L7481" t="s">
        <v>28</v>
      </c>
      <c r="M7481" t="s">
        <v>7747</v>
      </c>
      <c r="N7481">
        <v>6</v>
      </c>
      <c r="P7481">
        <v>1</v>
      </c>
    </row>
    <row r="7482" spans="12:16" x14ac:dyDescent="0.35">
      <c r="L7482" t="s">
        <v>28</v>
      </c>
      <c r="M7482" t="s">
        <v>7747</v>
      </c>
      <c r="N7482">
        <v>6</v>
      </c>
      <c r="P7482">
        <v>1</v>
      </c>
    </row>
    <row r="7483" spans="12:16" x14ac:dyDescent="0.35">
      <c r="L7483" t="s">
        <v>28</v>
      </c>
      <c r="M7483" t="s">
        <v>7747</v>
      </c>
      <c r="N7483">
        <v>6</v>
      </c>
      <c r="P7483">
        <v>1</v>
      </c>
    </row>
    <row r="7484" spans="12:16" x14ac:dyDescent="0.35">
      <c r="L7484" t="s">
        <v>28</v>
      </c>
      <c r="M7484" t="s">
        <v>7747</v>
      </c>
      <c r="N7484">
        <v>6</v>
      </c>
      <c r="P7484">
        <v>1</v>
      </c>
    </row>
    <row r="7485" spans="12:16" x14ac:dyDescent="0.35">
      <c r="L7485" t="s">
        <v>28</v>
      </c>
      <c r="M7485" t="s">
        <v>7747</v>
      </c>
      <c r="N7485">
        <v>6</v>
      </c>
      <c r="P7485">
        <v>1</v>
      </c>
    </row>
    <row r="7486" spans="12:16" x14ac:dyDescent="0.35">
      <c r="L7486" t="s">
        <v>28</v>
      </c>
      <c r="M7486" t="s">
        <v>7747</v>
      </c>
      <c r="N7486">
        <v>6</v>
      </c>
      <c r="P7486">
        <v>1</v>
      </c>
    </row>
    <row r="7487" spans="12:16" x14ac:dyDescent="0.35">
      <c r="L7487" t="s">
        <v>28</v>
      </c>
      <c r="M7487" t="s">
        <v>7747</v>
      </c>
      <c r="N7487">
        <v>6</v>
      </c>
      <c r="P7487">
        <v>1</v>
      </c>
    </row>
    <row r="7488" spans="12:16" x14ac:dyDescent="0.35">
      <c r="L7488" t="s">
        <v>28</v>
      </c>
      <c r="M7488" t="s">
        <v>7747</v>
      </c>
      <c r="N7488">
        <v>6</v>
      </c>
      <c r="P7488">
        <v>1</v>
      </c>
    </row>
    <row r="7489" spans="12:16" x14ac:dyDescent="0.35">
      <c r="L7489" t="s">
        <v>28</v>
      </c>
      <c r="M7489" t="s">
        <v>7747</v>
      </c>
      <c r="N7489">
        <v>6</v>
      </c>
      <c r="P7489">
        <v>1</v>
      </c>
    </row>
    <row r="7490" spans="12:16" x14ac:dyDescent="0.35">
      <c r="L7490" t="s">
        <v>28</v>
      </c>
      <c r="M7490" t="s">
        <v>7747</v>
      </c>
      <c r="N7490">
        <v>6</v>
      </c>
      <c r="P7490">
        <v>1</v>
      </c>
    </row>
    <row r="7491" spans="12:16" x14ac:dyDescent="0.35">
      <c r="L7491" t="s">
        <v>28</v>
      </c>
      <c r="M7491" t="s">
        <v>7747</v>
      </c>
      <c r="N7491">
        <v>6</v>
      </c>
      <c r="P7491">
        <v>1</v>
      </c>
    </row>
    <row r="7492" spans="12:16" x14ac:dyDescent="0.35">
      <c r="L7492" t="s">
        <v>28</v>
      </c>
      <c r="M7492" t="s">
        <v>7747</v>
      </c>
      <c r="N7492">
        <v>6</v>
      </c>
      <c r="P7492">
        <v>1</v>
      </c>
    </row>
    <row r="7493" spans="12:16" x14ac:dyDescent="0.35">
      <c r="L7493" t="s">
        <v>28</v>
      </c>
      <c r="M7493" t="s">
        <v>7747</v>
      </c>
      <c r="N7493">
        <v>6</v>
      </c>
      <c r="P7493">
        <v>1</v>
      </c>
    </row>
    <row r="7494" spans="12:16" x14ac:dyDescent="0.35">
      <c r="L7494" t="s">
        <v>28</v>
      </c>
      <c r="M7494" t="s">
        <v>7747</v>
      </c>
      <c r="N7494">
        <v>6</v>
      </c>
      <c r="P7494">
        <v>1</v>
      </c>
    </row>
    <row r="7495" spans="12:16" x14ac:dyDescent="0.35">
      <c r="L7495" t="s">
        <v>28</v>
      </c>
      <c r="M7495" t="s">
        <v>7747</v>
      </c>
      <c r="N7495">
        <v>6</v>
      </c>
      <c r="P7495">
        <v>1</v>
      </c>
    </row>
    <row r="7496" spans="12:16" x14ac:dyDescent="0.35">
      <c r="L7496" t="s">
        <v>28</v>
      </c>
      <c r="M7496" t="s">
        <v>7747</v>
      </c>
      <c r="N7496">
        <v>6</v>
      </c>
      <c r="P7496">
        <v>1</v>
      </c>
    </row>
    <row r="7497" spans="12:16" x14ac:dyDescent="0.35">
      <c r="L7497" t="s">
        <v>28</v>
      </c>
      <c r="M7497" t="s">
        <v>7747</v>
      </c>
      <c r="N7497">
        <v>6</v>
      </c>
      <c r="P7497">
        <v>1</v>
      </c>
    </row>
    <row r="7498" spans="12:16" x14ac:dyDescent="0.35">
      <c r="L7498" t="s">
        <v>28</v>
      </c>
      <c r="M7498" t="s">
        <v>7747</v>
      </c>
      <c r="N7498">
        <v>6</v>
      </c>
      <c r="P7498">
        <v>1</v>
      </c>
    </row>
    <row r="7499" spans="12:16" x14ac:dyDescent="0.35">
      <c r="L7499" t="s">
        <v>28</v>
      </c>
      <c r="M7499" t="s">
        <v>7747</v>
      </c>
      <c r="N7499">
        <v>6</v>
      </c>
      <c r="P7499">
        <v>1</v>
      </c>
    </row>
    <row r="7500" spans="12:16" x14ac:dyDescent="0.35">
      <c r="L7500" t="s">
        <v>28</v>
      </c>
      <c r="M7500" t="s">
        <v>7747</v>
      </c>
      <c r="N7500">
        <v>6</v>
      </c>
      <c r="P7500">
        <v>1</v>
      </c>
    </row>
    <row r="7501" spans="12:16" x14ac:dyDescent="0.35">
      <c r="L7501" t="s">
        <v>28</v>
      </c>
      <c r="M7501" t="s">
        <v>7747</v>
      </c>
      <c r="N7501">
        <v>6</v>
      </c>
      <c r="P7501">
        <v>1</v>
      </c>
    </row>
    <row r="7502" spans="12:16" x14ac:dyDescent="0.35">
      <c r="L7502" t="s">
        <v>28</v>
      </c>
      <c r="M7502" t="s">
        <v>7747</v>
      </c>
      <c r="N7502">
        <v>6</v>
      </c>
      <c r="P7502">
        <v>1</v>
      </c>
    </row>
    <row r="7503" spans="12:16" x14ac:dyDescent="0.35">
      <c r="L7503" t="s">
        <v>28</v>
      </c>
      <c r="M7503" t="s">
        <v>7747</v>
      </c>
      <c r="N7503">
        <v>6</v>
      </c>
      <c r="P7503">
        <v>1</v>
      </c>
    </row>
    <row r="7504" spans="12:16" x14ac:dyDescent="0.35">
      <c r="L7504" t="s">
        <v>28</v>
      </c>
      <c r="M7504" t="s">
        <v>7747</v>
      </c>
      <c r="N7504">
        <v>6</v>
      </c>
      <c r="P7504">
        <v>1</v>
      </c>
    </row>
    <row r="7505" spans="12:16" x14ac:dyDescent="0.35">
      <c r="L7505" t="s">
        <v>28</v>
      </c>
      <c r="M7505" t="s">
        <v>7747</v>
      </c>
      <c r="N7505">
        <v>6</v>
      </c>
      <c r="P7505">
        <v>1</v>
      </c>
    </row>
    <row r="7506" spans="12:16" x14ac:dyDescent="0.35">
      <c r="L7506" t="s">
        <v>28</v>
      </c>
      <c r="M7506" t="s">
        <v>7747</v>
      </c>
      <c r="N7506">
        <v>6</v>
      </c>
      <c r="P7506">
        <v>1</v>
      </c>
    </row>
    <row r="7507" spans="12:16" x14ac:dyDescent="0.35">
      <c r="L7507" t="s">
        <v>28</v>
      </c>
      <c r="M7507" t="s">
        <v>7747</v>
      </c>
      <c r="N7507">
        <v>6</v>
      </c>
      <c r="P7507">
        <v>1</v>
      </c>
    </row>
    <row r="7508" spans="12:16" x14ac:dyDescent="0.35">
      <c r="L7508" t="s">
        <v>28</v>
      </c>
      <c r="M7508" t="s">
        <v>7747</v>
      </c>
      <c r="N7508">
        <v>6</v>
      </c>
      <c r="P7508">
        <v>1</v>
      </c>
    </row>
    <row r="7509" spans="12:16" x14ac:dyDescent="0.35">
      <c r="L7509" t="s">
        <v>28</v>
      </c>
      <c r="M7509" t="s">
        <v>7747</v>
      </c>
      <c r="N7509">
        <v>6</v>
      </c>
      <c r="P7509">
        <v>1</v>
      </c>
    </row>
    <row r="7510" spans="12:16" x14ac:dyDescent="0.35">
      <c r="L7510" t="s">
        <v>28</v>
      </c>
      <c r="M7510" t="s">
        <v>7747</v>
      </c>
      <c r="N7510">
        <v>6</v>
      </c>
      <c r="P7510">
        <v>1</v>
      </c>
    </row>
    <row r="7511" spans="12:16" x14ac:dyDescent="0.35">
      <c r="L7511" t="s">
        <v>28</v>
      </c>
      <c r="M7511" t="s">
        <v>7747</v>
      </c>
      <c r="N7511">
        <v>6</v>
      </c>
      <c r="P7511">
        <v>1</v>
      </c>
    </row>
    <row r="7512" spans="12:16" x14ac:dyDescent="0.35">
      <c r="L7512" t="s">
        <v>28</v>
      </c>
      <c r="M7512" t="s">
        <v>7747</v>
      </c>
      <c r="N7512">
        <v>6</v>
      </c>
      <c r="P7512">
        <v>1</v>
      </c>
    </row>
    <row r="7513" spans="12:16" x14ac:dyDescent="0.35">
      <c r="L7513" t="s">
        <v>28</v>
      </c>
      <c r="M7513" t="s">
        <v>7747</v>
      </c>
      <c r="N7513">
        <v>6</v>
      </c>
      <c r="P7513">
        <v>1</v>
      </c>
    </row>
    <row r="7514" spans="12:16" x14ac:dyDescent="0.35">
      <c r="L7514" t="s">
        <v>28</v>
      </c>
      <c r="M7514" t="s">
        <v>7747</v>
      </c>
      <c r="N7514">
        <v>6</v>
      </c>
      <c r="P7514">
        <v>1</v>
      </c>
    </row>
    <row r="7515" spans="12:16" x14ac:dyDescent="0.35">
      <c r="L7515" t="s">
        <v>28</v>
      </c>
      <c r="M7515" t="s">
        <v>7747</v>
      </c>
      <c r="N7515">
        <v>6</v>
      </c>
      <c r="P7515">
        <v>1</v>
      </c>
    </row>
    <row r="7516" spans="12:16" x14ac:dyDescent="0.35">
      <c r="L7516" t="s">
        <v>28</v>
      </c>
      <c r="M7516" t="s">
        <v>7747</v>
      </c>
      <c r="N7516">
        <v>6</v>
      </c>
      <c r="P7516">
        <v>1</v>
      </c>
    </row>
    <row r="7517" spans="12:16" x14ac:dyDescent="0.35">
      <c r="L7517" t="s">
        <v>28</v>
      </c>
      <c r="M7517" t="s">
        <v>7747</v>
      </c>
      <c r="N7517">
        <v>6</v>
      </c>
      <c r="P7517">
        <v>1</v>
      </c>
    </row>
    <row r="7518" spans="12:16" x14ac:dyDescent="0.35">
      <c r="L7518" t="s">
        <v>28</v>
      </c>
      <c r="M7518" t="s">
        <v>7747</v>
      </c>
      <c r="N7518">
        <v>6</v>
      </c>
      <c r="P7518">
        <v>1</v>
      </c>
    </row>
    <row r="7519" spans="12:16" x14ac:dyDescent="0.35">
      <c r="L7519" t="s">
        <v>28</v>
      </c>
      <c r="M7519" t="s">
        <v>7747</v>
      </c>
      <c r="N7519">
        <v>6</v>
      </c>
      <c r="P7519">
        <v>1</v>
      </c>
    </row>
    <row r="7520" spans="12:16" x14ac:dyDescent="0.35">
      <c r="L7520" t="s">
        <v>28</v>
      </c>
      <c r="M7520" t="s">
        <v>7747</v>
      </c>
      <c r="N7520">
        <v>6</v>
      </c>
      <c r="P7520">
        <v>1</v>
      </c>
    </row>
    <row r="7521" spans="12:16" x14ac:dyDescent="0.35">
      <c r="L7521" t="s">
        <v>28</v>
      </c>
      <c r="M7521" t="s">
        <v>7747</v>
      </c>
      <c r="N7521">
        <v>6</v>
      </c>
      <c r="P7521">
        <v>1</v>
      </c>
    </row>
    <row r="7522" spans="12:16" x14ac:dyDescent="0.35">
      <c r="L7522" t="s">
        <v>28</v>
      </c>
      <c r="M7522" t="s">
        <v>7747</v>
      </c>
      <c r="N7522">
        <v>6</v>
      </c>
      <c r="P7522">
        <v>1</v>
      </c>
    </row>
    <row r="7523" spans="12:16" x14ac:dyDescent="0.35">
      <c r="L7523" t="s">
        <v>28</v>
      </c>
      <c r="M7523" t="s">
        <v>7747</v>
      </c>
      <c r="N7523">
        <v>6</v>
      </c>
      <c r="P7523">
        <v>1</v>
      </c>
    </row>
    <row r="7524" spans="12:16" x14ac:dyDescent="0.35">
      <c r="L7524" t="s">
        <v>28</v>
      </c>
      <c r="M7524" t="s">
        <v>7747</v>
      </c>
      <c r="N7524">
        <v>6</v>
      </c>
      <c r="P7524">
        <v>1</v>
      </c>
    </row>
    <row r="7525" spans="12:16" x14ac:dyDescent="0.35">
      <c r="L7525" t="s">
        <v>28</v>
      </c>
      <c r="M7525" t="s">
        <v>7747</v>
      </c>
      <c r="N7525">
        <v>6</v>
      </c>
      <c r="P7525">
        <v>1</v>
      </c>
    </row>
    <row r="7526" spans="12:16" x14ac:dyDescent="0.35">
      <c r="L7526" t="s">
        <v>28</v>
      </c>
      <c r="M7526" t="s">
        <v>7747</v>
      </c>
      <c r="N7526">
        <v>6</v>
      </c>
      <c r="P7526">
        <v>1</v>
      </c>
    </row>
    <row r="7527" spans="12:16" x14ac:dyDescent="0.35">
      <c r="L7527" t="s">
        <v>28</v>
      </c>
      <c r="M7527" t="s">
        <v>7747</v>
      </c>
      <c r="N7527">
        <v>6</v>
      </c>
      <c r="P7527">
        <v>1</v>
      </c>
    </row>
    <row r="7528" spans="12:16" x14ac:dyDescent="0.35">
      <c r="L7528" t="s">
        <v>28</v>
      </c>
      <c r="M7528" t="s">
        <v>7747</v>
      </c>
      <c r="N7528">
        <v>6</v>
      </c>
      <c r="P7528">
        <v>1</v>
      </c>
    </row>
    <row r="7529" spans="12:16" x14ac:dyDescent="0.35">
      <c r="L7529" t="s">
        <v>27</v>
      </c>
      <c r="M7529" t="s">
        <v>7747</v>
      </c>
      <c r="N7529">
        <v>6</v>
      </c>
      <c r="P7529">
        <v>1</v>
      </c>
    </row>
    <row r="7530" spans="12:16" x14ac:dyDescent="0.35">
      <c r="L7530" t="s">
        <v>27</v>
      </c>
      <c r="M7530" t="s">
        <v>7747</v>
      </c>
      <c r="N7530">
        <v>6</v>
      </c>
      <c r="P7530">
        <v>1</v>
      </c>
    </row>
    <row r="7531" spans="12:16" x14ac:dyDescent="0.35">
      <c r="L7531" t="s">
        <v>27</v>
      </c>
      <c r="M7531" t="s">
        <v>7747</v>
      </c>
      <c r="N7531">
        <v>6</v>
      </c>
      <c r="P7531">
        <v>1</v>
      </c>
    </row>
    <row r="7532" spans="12:16" x14ac:dyDescent="0.35">
      <c r="L7532" t="s">
        <v>27</v>
      </c>
      <c r="M7532" t="s">
        <v>7747</v>
      </c>
      <c r="N7532">
        <v>6</v>
      </c>
      <c r="P7532">
        <v>1</v>
      </c>
    </row>
    <row r="7533" spans="12:16" x14ac:dyDescent="0.35">
      <c r="L7533" t="s">
        <v>27</v>
      </c>
      <c r="M7533" t="s">
        <v>7747</v>
      </c>
      <c r="N7533">
        <v>6</v>
      </c>
      <c r="P7533">
        <v>1</v>
      </c>
    </row>
    <row r="7534" spans="12:16" x14ac:dyDescent="0.35">
      <c r="L7534" t="s">
        <v>27</v>
      </c>
      <c r="M7534" t="s">
        <v>7747</v>
      </c>
      <c r="N7534">
        <v>6</v>
      </c>
      <c r="P7534">
        <v>1</v>
      </c>
    </row>
    <row r="7535" spans="12:16" x14ac:dyDescent="0.35">
      <c r="L7535" t="s">
        <v>27</v>
      </c>
      <c r="M7535" t="s">
        <v>7747</v>
      </c>
      <c r="N7535">
        <v>6</v>
      </c>
      <c r="P7535">
        <v>1</v>
      </c>
    </row>
    <row r="7536" spans="12:16" x14ac:dyDescent="0.35">
      <c r="L7536" t="s">
        <v>27</v>
      </c>
      <c r="M7536" t="s">
        <v>7747</v>
      </c>
      <c r="N7536">
        <v>6</v>
      </c>
      <c r="P7536">
        <v>1</v>
      </c>
    </row>
    <row r="7537" spans="12:16" x14ac:dyDescent="0.35">
      <c r="L7537" t="s">
        <v>27</v>
      </c>
      <c r="M7537" t="s">
        <v>7747</v>
      </c>
      <c r="N7537">
        <v>6</v>
      </c>
      <c r="P7537">
        <v>1</v>
      </c>
    </row>
    <row r="7538" spans="12:16" x14ac:dyDescent="0.35">
      <c r="L7538" t="s">
        <v>27</v>
      </c>
      <c r="M7538" t="s">
        <v>7747</v>
      </c>
      <c r="N7538">
        <v>6</v>
      </c>
      <c r="P7538">
        <v>1</v>
      </c>
    </row>
    <row r="7539" spans="12:16" x14ac:dyDescent="0.35">
      <c r="L7539" t="s">
        <v>27</v>
      </c>
      <c r="M7539" t="s">
        <v>7747</v>
      </c>
      <c r="N7539">
        <v>6</v>
      </c>
      <c r="P7539">
        <v>1</v>
      </c>
    </row>
    <row r="7540" spans="12:16" x14ac:dyDescent="0.35">
      <c r="L7540" t="s">
        <v>27</v>
      </c>
      <c r="M7540" t="s">
        <v>7747</v>
      </c>
      <c r="N7540">
        <v>6</v>
      </c>
      <c r="P7540">
        <v>1</v>
      </c>
    </row>
    <row r="7541" spans="12:16" x14ac:dyDescent="0.35">
      <c r="L7541" t="s">
        <v>27</v>
      </c>
      <c r="M7541" t="s">
        <v>7747</v>
      </c>
      <c r="N7541">
        <v>6</v>
      </c>
      <c r="P7541">
        <v>1</v>
      </c>
    </row>
    <row r="7542" spans="12:16" x14ac:dyDescent="0.35">
      <c r="L7542" t="s">
        <v>27</v>
      </c>
      <c r="M7542" t="s">
        <v>7747</v>
      </c>
      <c r="N7542">
        <v>6</v>
      </c>
      <c r="P7542">
        <v>1</v>
      </c>
    </row>
    <row r="7543" spans="12:16" x14ac:dyDescent="0.35">
      <c r="L7543" t="s">
        <v>27</v>
      </c>
      <c r="M7543" t="s">
        <v>7747</v>
      </c>
      <c r="N7543">
        <v>6</v>
      </c>
      <c r="P7543">
        <v>1</v>
      </c>
    </row>
    <row r="7544" spans="12:16" x14ac:dyDescent="0.35">
      <c r="L7544" t="s">
        <v>27</v>
      </c>
      <c r="M7544" t="s">
        <v>7747</v>
      </c>
      <c r="N7544">
        <v>6</v>
      </c>
      <c r="P7544">
        <v>1</v>
      </c>
    </row>
    <row r="7545" spans="12:16" x14ac:dyDescent="0.35">
      <c r="L7545" t="s">
        <v>27</v>
      </c>
      <c r="M7545" t="s">
        <v>7747</v>
      </c>
      <c r="N7545">
        <v>6</v>
      </c>
      <c r="P7545">
        <v>1</v>
      </c>
    </row>
    <row r="7546" spans="12:16" x14ac:dyDescent="0.35">
      <c r="L7546" t="s">
        <v>27</v>
      </c>
      <c r="M7546" t="s">
        <v>7747</v>
      </c>
      <c r="N7546">
        <v>6</v>
      </c>
      <c r="P7546">
        <v>1</v>
      </c>
    </row>
    <row r="7547" spans="12:16" x14ac:dyDescent="0.35">
      <c r="L7547" t="s">
        <v>27</v>
      </c>
      <c r="M7547" t="s">
        <v>7747</v>
      </c>
      <c r="N7547">
        <v>6</v>
      </c>
      <c r="P7547">
        <v>1</v>
      </c>
    </row>
    <row r="7548" spans="12:16" x14ac:dyDescent="0.35">
      <c r="L7548" t="s">
        <v>27</v>
      </c>
      <c r="M7548" t="s">
        <v>7747</v>
      </c>
      <c r="N7548">
        <v>6</v>
      </c>
      <c r="P7548">
        <v>1</v>
      </c>
    </row>
    <row r="7549" spans="12:16" x14ac:dyDescent="0.35">
      <c r="L7549" t="s">
        <v>27</v>
      </c>
      <c r="M7549" t="s">
        <v>7747</v>
      </c>
      <c r="N7549">
        <v>6</v>
      </c>
      <c r="P7549">
        <v>1</v>
      </c>
    </row>
    <row r="7550" spans="12:16" x14ac:dyDescent="0.35">
      <c r="L7550" t="s">
        <v>27</v>
      </c>
      <c r="M7550" t="s">
        <v>7747</v>
      </c>
      <c r="N7550">
        <v>6</v>
      </c>
      <c r="P7550">
        <v>1</v>
      </c>
    </row>
    <row r="7551" spans="12:16" x14ac:dyDescent="0.35">
      <c r="L7551" t="s">
        <v>27</v>
      </c>
      <c r="M7551" t="s">
        <v>7747</v>
      </c>
      <c r="N7551">
        <v>6</v>
      </c>
      <c r="P7551">
        <v>1</v>
      </c>
    </row>
    <row r="7552" spans="12:16" x14ac:dyDescent="0.35">
      <c r="L7552" t="s">
        <v>27</v>
      </c>
      <c r="M7552" t="s">
        <v>7747</v>
      </c>
      <c r="N7552">
        <v>6</v>
      </c>
      <c r="P7552">
        <v>1</v>
      </c>
    </row>
    <row r="7553" spans="12:16" x14ac:dyDescent="0.35">
      <c r="L7553" t="s">
        <v>27</v>
      </c>
      <c r="M7553" t="s">
        <v>7747</v>
      </c>
      <c r="N7553">
        <v>6</v>
      </c>
      <c r="P7553">
        <v>1</v>
      </c>
    </row>
    <row r="7554" spans="12:16" x14ac:dyDescent="0.35">
      <c r="L7554" t="s">
        <v>27</v>
      </c>
      <c r="M7554" t="s">
        <v>7747</v>
      </c>
      <c r="N7554">
        <v>6</v>
      </c>
      <c r="P7554">
        <v>1</v>
      </c>
    </row>
    <row r="7555" spans="12:16" x14ac:dyDescent="0.35">
      <c r="L7555" t="s">
        <v>27</v>
      </c>
      <c r="M7555" t="s">
        <v>7747</v>
      </c>
      <c r="N7555">
        <v>6</v>
      </c>
      <c r="P7555">
        <v>1</v>
      </c>
    </row>
    <row r="7556" spans="12:16" x14ac:dyDescent="0.35">
      <c r="L7556" t="s">
        <v>27</v>
      </c>
      <c r="M7556" t="s">
        <v>7747</v>
      </c>
      <c r="N7556">
        <v>6</v>
      </c>
      <c r="P7556">
        <v>1</v>
      </c>
    </row>
    <row r="7557" spans="12:16" x14ac:dyDescent="0.35">
      <c r="L7557" t="s">
        <v>27</v>
      </c>
      <c r="M7557" t="s">
        <v>7747</v>
      </c>
      <c r="N7557">
        <v>6</v>
      </c>
      <c r="P7557">
        <v>1</v>
      </c>
    </row>
    <row r="7558" spans="12:16" x14ac:dyDescent="0.35">
      <c r="L7558" t="s">
        <v>27</v>
      </c>
      <c r="M7558" t="s">
        <v>7747</v>
      </c>
      <c r="N7558">
        <v>6</v>
      </c>
      <c r="P7558">
        <v>1</v>
      </c>
    </row>
    <row r="7559" spans="12:16" x14ac:dyDescent="0.35">
      <c r="L7559" t="s">
        <v>27</v>
      </c>
      <c r="M7559" t="s">
        <v>7747</v>
      </c>
      <c r="N7559">
        <v>6</v>
      </c>
      <c r="P7559">
        <v>1</v>
      </c>
    </row>
    <row r="7560" spans="12:16" x14ac:dyDescent="0.35">
      <c r="L7560" t="s">
        <v>27</v>
      </c>
      <c r="M7560" t="s">
        <v>7747</v>
      </c>
      <c r="N7560">
        <v>6</v>
      </c>
      <c r="P7560">
        <v>1</v>
      </c>
    </row>
    <row r="7561" spans="12:16" x14ac:dyDescent="0.35">
      <c r="L7561" t="s">
        <v>27</v>
      </c>
      <c r="M7561" t="s">
        <v>7747</v>
      </c>
      <c r="N7561">
        <v>6</v>
      </c>
      <c r="P7561">
        <v>1</v>
      </c>
    </row>
    <row r="7562" spans="12:16" x14ac:dyDescent="0.35">
      <c r="L7562" t="s">
        <v>27</v>
      </c>
      <c r="M7562" t="s">
        <v>7747</v>
      </c>
      <c r="N7562">
        <v>6</v>
      </c>
      <c r="P7562">
        <v>1</v>
      </c>
    </row>
    <row r="7563" spans="12:16" x14ac:dyDescent="0.35">
      <c r="L7563" t="s">
        <v>27</v>
      </c>
      <c r="M7563" t="s">
        <v>7747</v>
      </c>
      <c r="N7563">
        <v>6</v>
      </c>
      <c r="P7563">
        <v>1</v>
      </c>
    </row>
    <row r="7564" spans="12:16" x14ac:dyDescent="0.35">
      <c r="L7564" t="s">
        <v>27</v>
      </c>
      <c r="M7564" t="s">
        <v>7747</v>
      </c>
      <c r="N7564">
        <v>6</v>
      </c>
      <c r="P7564">
        <v>1</v>
      </c>
    </row>
    <row r="7565" spans="12:16" x14ac:dyDescent="0.35">
      <c r="L7565" t="s">
        <v>27</v>
      </c>
      <c r="M7565" t="s">
        <v>7747</v>
      </c>
      <c r="N7565">
        <v>6</v>
      </c>
      <c r="P7565">
        <v>1</v>
      </c>
    </row>
    <row r="7566" spans="12:16" x14ac:dyDescent="0.35">
      <c r="L7566" t="s">
        <v>27</v>
      </c>
      <c r="M7566" t="s">
        <v>7747</v>
      </c>
      <c r="N7566">
        <v>6</v>
      </c>
      <c r="P7566">
        <v>1</v>
      </c>
    </row>
    <row r="7567" spans="12:16" x14ac:dyDescent="0.35">
      <c r="L7567" t="s">
        <v>27</v>
      </c>
      <c r="M7567" t="s">
        <v>7747</v>
      </c>
      <c r="N7567">
        <v>6</v>
      </c>
      <c r="P7567">
        <v>1</v>
      </c>
    </row>
    <row r="7568" spans="12:16" x14ac:dyDescent="0.35">
      <c r="L7568" t="s">
        <v>27</v>
      </c>
      <c r="M7568" t="s">
        <v>7747</v>
      </c>
      <c r="N7568">
        <v>6</v>
      </c>
      <c r="P7568">
        <v>1</v>
      </c>
    </row>
    <row r="7569" spans="12:16" x14ac:dyDescent="0.35">
      <c r="L7569" t="s">
        <v>27</v>
      </c>
      <c r="M7569" t="s">
        <v>7747</v>
      </c>
      <c r="N7569">
        <v>6</v>
      </c>
      <c r="P7569">
        <v>1</v>
      </c>
    </row>
    <row r="7570" spans="12:16" x14ac:dyDescent="0.35">
      <c r="L7570" t="s">
        <v>27</v>
      </c>
      <c r="M7570" t="s">
        <v>7747</v>
      </c>
      <c r="N7570">
        <v>6</v>
      </c>
      <c r="P7570">
        <v>1</v>
      </c>
    </row>
    <row r="7571" spans="12:16" x14ac:dyDescent="0.35">
      <c r="L7571" t="s">
        <v>27</v>
      </c>
      <c r="M7571" t="s">
        <v>7747</v>
      </c>
      <c r="N7571">
        <v>6</v>
      </c>
      <c r="P7571">
        <v>1</v>
      </c>
    </row>
    <row r="7572" spans="12:16" x14ac:dyDescent="0.35">
      <c r="L7572" t="s">
        <v>27</v>
      </c>
      <c r="M7572" t="s">
        <v>7747</v>
      </c>
      <c r="N7572">
        <v>6</v>
      </c>
      <c r="P7572">
        <v>1</v>
      </c>
    </row>
    <row r="7573" spans="12:16" x14ac:dyDescent="0.35">
      <c r="L7573" t="s">
        <v>27</v>
      </c>
      <c r="M7573" t="s">
        <v>7747</v>
      </c>
      <c r="N7573">
        <v>6</v>
      </c>
      <c r="P7573">
        <v>1</v>
      </c>
    </row>
    <row r="7574" spans="12:16" x14ac:dyDescent="0.35">
      <c r="L7574" t="s">
        <v>27</v>
      </c>
      <c r="M7574" t="s">
        <v>7747</v>
      </c>
      <c r="N7574">
        <v>6</v>
      </c>
      <c r="P7574">
        <v>1</v>
      </c>
    </row>
    <row r="7575" spans="12:16" x14ac:dyDescent="0.35">
      <c r="L7575" t="s">
        <v>27</v>
      </c>
      <c r="M7575" t="s">
        <v>7747</v>
      </c>
      <c r="N7575">
        <v>6</v>
      </c>
      <c r="P7575">
        <v>1</v>
      </c>
    </row>
    <row r="7576" spans="12:16" x14ac:dyDescent="0.35">
      <c r="L7576" t="s">
        <v>27</v>
      </c>
      <c r="M7576" t="s">
        <v>7747</v>
      </c>
      <c r="N7576">
        <v>6</v>
      </c>
      <c r="P7576">
        <v>1</v>
      </c>
    </row>
    <row r="7577" spans="12:16" x14ac:dyDescent="0.35">
      <c r="L7577" t="s">
        <v>27</v>
      </c>
      <c r="M7577" t="s">
        <v>7747</v>
      </c>
      <c r="N7577">
        <v>6</v>
      </c>
      <c r="P7577">
        <v>1</v>
      </c>
    </row>
    <row r="7578" spans="12:16" x14ac:dyDescent="0.35">
      <c r="L7578" t="s">
        <v>27</v>
      </c>
      <c r="M7578" t="s">
        <v>7747</v>
      </c>
      <c r="N7578">
        <v>6</v>
      </c>
      <c r="P7578">
        <v>1</v>
      </c>
    </row>
    <row r="7579" spans="12:16" x14ac:dyDescent="0.35">
      <c r="L7579" t="s">
        <v>27</v>
      </c>
      <c r="M7579" t="s">
        <v>7747</v>
      </c>
      <c r="N7579">
        <v>6</v>
      </c>
      <c r="P7579">
        <v>1</v>
      </c>
    </row>
    <row r="7580" spans="12:16" x14ac:dyDescent="0.35">
      <c r="L7580" t="s">
        <v>27</v>
      </c>
      <c r="M7580" t="s">
        <v>7747</v>
      </c>
      <c r="N7580">
        <v>6</v>
      </c>
      <c r="P7580">
        <v>1</v>
      </c>
    </row>
    <row r="7581" spans="12:16" x14ac:dyDescent="0.35">
      <c r="L7581" t="s">
        <v>27</v>
      </c>
      <c r="M7581" t="s">
        <v>7747</v>
      </c>
      <c r="N7581">
        <v>6</v>
      </c>
      <c r="P7581">
        <v>1</v>
      </c>
    </row>
    <row r="7582" spans="12:16" x14ac:dyDescent="0.35">
      <c r="L7582" t="s">
        <v>27</v>
      </c>
      <c r="M7582" t="s">
        <v>7747</v>
      </c>
      <c r="N7582">
        <v>6</v>
      </c>
      <c r="P7582">
        <v>1</v>
      </c>
    </row>
    <row r="7583" spans="12:16" x14ac:dyDescent="0.35">
      <c r="L7583" t="s">
        <v>27</v>
      </c>
      <c r="M7583" t="s">
        <v>7747</v>
      </c>
      <c r="N7583">
        <v>6</v>
      </c>
      <c r="P7583">
        <v>1</v>
      </c>
    </row>
    <row r="7584" spans="12:16" x14ac:dyDescent="0.35">
      <c r="L7584" t="s">
        <v>27</v>
      </c>
      <c r="M7584" t="s">
        <v>7747</v>
      </c>
      <c r="N7584">
        <v>6</v>
      </c>
      <c r="P7584">
        <v>1</v>
      </c>
    </row>
    <row r="7585" spans="12:16" x14ac:dyDescent="0.35">
      <c r="L7585" t="s">
        <v>27</v>
      </c>
      <c r="M7585" t="s">
        <v>7747</v>
      </c>
      <c r="N7585">
        <v>6</v>
      </c>
      <c r="P7585">
        <v>1</v>
      </c>
    </row>
    <row r="7586" spans="12:16" x14ac:dyDescent="0.35">
      <c r="L7586" t="s">
        <v>27</v>
      </c>
      <c r="M7586" t="s">
        <v>7747</v>
      </c>
      <c r="N7586">
        <v>6</v>
      </c>
      <c r="P7586">
        <v>1</v>
      </c>
    </row>
    <row r="7587" spans="12:16" x14ac:dyDescent="0.35">
      <c r="L7587" t="s">
        <v>27</v>
      </c>
      <c r="M7587" t="s">
        <v>7747</v>
      </c>
      <c r="N7587">
        <v>6</v>
      </c>
      <c r="P7587">
        <v>1</v>
      </c>
    </row>
    <row r="7588" spans="12:16" x14ac:dyDescent="0.35">
      <c r="L7588" t="s">
        <v>27</v>
      </c>
      <c r="M7588" t="s">
        <v>7747</v>
      </c>
      <c r="N7588">
        <v>6</v>
      </c>
      <c r="P7588">
        <v>1</v>
      </c>
    </row>
    <row r="7589" spans="12:16" x14ac:dyDescent="0.35">
      <c r="L7589" t="s">
        <v>27</v>
      </c>
      <c r="M7589" t="s">
        <v>7747</v>
      </c>
      <c r="N7589">
        <v>6</v>
      </c>
      <c r="P7589">
        <v>1</v>
      </c>
    </row>
    <row r="7590" spans="12:16" x14ac:dyDescent="0.35">
      <c r="L7590" t="s">
        <v>27</v>
      </c>
      <c r="M7590" t="s">
        <v>7747</v>
      </c>
      <c r="N7590">
        <v>6</v>
      </c>
      <c r="P7590">
        <v>1</v>
      </c>
    </row>
    <row r="7591" spans="12:16" x14ac:dyDescent="0.35">
      <c r="L7591" t="s">
        <v>27</v>
      </c>
      <c r="M7591" t="s">
        <v>7747</v>
      </c>
      <c r="N7591">
        <v>6</v>
      </c>
      <c r="P7591">
        <v>1</v>
      </c>
    </row>
    <row r="7592" spans="12:16" x14ac:dyDescent="0.35">
      <c r="L7592" t="s">
        <v>27</v>
      </c>
      <c r="M7592" t="s">
        <v>7747</v>
      </c>
      <c r="N7592">
        <v>6</v>
      </c>
      <c r="P7592">
        <v>1</v>
      </c>
    </row>
    <row r="7593" spans="12:16" x14ac:dyDescent="0.35">
      <c r="L7593" t="s">
        <v>27</v>
      </c>
      <c r="M7593" t="s">
        <v>7747</v>
      </c>
      <c r="N7593">
        <v>6</v>
      </c>
      <c r="P7593">
        <v>1</v>
      </c>
    </row>
    <row r="7594" spans="12:16" x14ac:dyDescent="0.35">
      <c r="L7594" t="s">
        <v>27</v>
      </c>
      <c r="M7594" t="s">
        <v>7747</v>
      </c>
      <c r="N7594">
        <v>6</v>
      </c>
      <c r="P7594">
        <v>1</v>
      </c>
    </row>
    <row r="7595" spans="12:16" x14ac:dyDescent="0.35">
      <c r="L7595" t="s">
        <v>27</v>
      </c>
      <c r="M7595" t="s">
        <v>7747</v>
      </c>
      <c r="N7595">
        <v>6</v>
      </c>
      <c r="P7595">
        <v>1</v>
      </c>
    </row>
    <row r="7596" spans="12:16" x14ac:dyDescent="0.35">
      <c r="L7596" t="s">
        <v>27</v>
      </c>
      <c r="M7596" t="s">
        <v>7747</v>
      </c>
      <c r="N7596">
        <v>6</v>
      </c>
      <c r="P7596">
        <v>1</v>
      </c>
    </row>
    <row r="7597" spans="12:16" x14ac:dyDescent="0.35">
      <c r="L7597" t="s">
        <v>27</v>
      </c>
      <c r="M7597" t="s">
        <v>7747</v>
      </c>
      <c r="N7597">
        <v>6</v>
      </c>
      <c r="P7597">
        <v>1</v>
      </c>
    </row>
    <row r="7598" spans="12:16" x14ac:dyDescent="0.35">
      <c r="L7598" t="s">
        <v>27</v>
      </c>
      <c r="M7598" t="s">
        <v>7747</v>
      </c>
      <c r="N7598">
        <v>6</v>
      </c>
      <c r="P7598">
        <v>1</v>
      </c>
    </row>
    <row r="7599" spans="12:16" x14ac:dyDescent="0.35">
      <c r="L7599" t="s">
        <v>27</v>
      </c>
      <c r="M7599" t="s">
        <v>7747</v>
      </c>
      <c r="N7599">
        <v>6</v>
      </c>
      <c r="P7599">
        <v>1</v>
      </c>
    </row>
    <row r="7600" spans="12:16" x14ac:dyDescent="0.35">
      <c r="L7600" t="s">
        <v>27</v>
      </c>
      <c r="M7600" t="s">
        <v>7747</v>
      </c>
      <c r="N7600">
        <v>6</v>
      </c>
      <c r="P7600">
        <v>1</v>
      </c>
    </row>
    <row r="7601" spans="12:16" x14ac:dyDescent="0.35">
      <c r="L7601" t="s">
        <v>27</v>
      </c>
      <c r="M7601" t="s">
        <v>7747</v>
      </c>
      <c r="N7601">
        <v>6</v>
      </c>
      <c r="P7601">
        <v>1</v>
      </c>
    </row>
    <row r="7602" spans="12:16" x14ac:dyDescent="0.35">
      <c r="L7602" t="s">
        <v>27</v>
      </c>
      <c r="M7602" t="s">
        <v>7747</v>
      </c>
      <c r="N7602">
        <v>6</v>
      </c>
      <c r="P7602">
        <v>1</v>
      </c>
    </row>
    <row r="7603" spans="12:16" x14ac:dyDescent="0.35">
      <c r="L7603" t="s">
        <v>27</v>
      </c>
      <c r="M7603" t="s">
        <v>7747</v>
      </c>
      <c r="N7603">
        <v>6</v>
      </c>
      <c r="P7603">
        <v>1</v>
      </c>
    </row>
    <row r="7604" spans="12:16" x14ac:dyDescent="0.35">
      <c r="L7604" t="s">
        <v>27</v>
      </c>
      <c r="M7604" t="s">
        <v>7747</v>
      </c>
      <c r="N7604">
        <v>6</v>
      </c>
      <c r="P7604">
        <v>1</v>
      </c>
    </row>
    <row r="7605" spans="12:16" x14ac:dyDescent="0.35">
      <c r="L7605" t="s">
        <v>27</v>
      </c>
      <c r="M7605" t="s">
        <v>7747</v>
      </c>
      <c r="N7605">
        <v>6</v>
      </c>
      <c r="P7605">
        <v>1</v>
      </c>
    </row>
    <row r="7606" spans="12:16" x14ac:dyDescent="0.35">
      <c r="L7606" t="s">
        <v>27</v>
      </c>
      <c r="M7606" t="s">
        <v>7747</v>
      </c>
      <c r="N7606">
        <v>6</v>
      </c>
      <c r="P7606">
        <v>1</v>
      </c>
    </row>
    <row r="7607" spans="12:16" x14ac:dyDescent="0.35">
      <c r="L7607" t="s">
        <v>27</v>
      </c>
      <c r="M7607" t="s">
        <v>7747</v>
      </c>
      <c r="N7607">
        <v>6</v>
      </c>
      <c r="P7607">
        <v>1</v>
      </c>
    </row>
    <row r="7608" spans="12:16" x14ac:dyDescent="0.35">
      <c r="L7608" t="s">
        <v>27</v>
      </c>
      <c r="M7608" t="s">
        <v>7747</v>
      </c>
      <c r="N7608">
        <v>6</v>
      </c>
      <c r="P7608">
        <v>1</v>
      </c>
    </row>
    <row r="7609" spans="12:16" x14ac:dyDescent="0.35">
      <c r="L7609" t="s">
        <v>27</v>
      </c>
      <c r="M7609" t="s">
        <v>7747</v>
      </c>
      <c r="N7609">
        <v>6</v>
      </c>
      <c r="P7609">
        <v>1</v>
      </c>
    </row>
    <row r="7610" spans="12:16" x14ac:dyDescent="0.35">
      <c r="L7610" t="s">
        <v>27</v>
      </c>
      <c r="M7610" t="s">
        <v>7747</v>
      </c>
      <c r="N7610">
        <v>6</v>
      </c>
      <c r="P7610">
        <v>1</v>
      </c>
    </row>
    <row r="7611" spans="12:16" x14ac:dyDescent="0.35">
      <c r="L7611" t="s">
        <v>27</v>
      </c>
      <c r="M7611" t="s">
        <v>7747</v>
      </c>
      <c r="N7611">
        <v>6</v>
      </c>
      <c r="P7611">
        <v>1</v>
      </c>
    </row>
    <row r="7612" spans="12:16" x14ac:dyDescent="0.35">
      <c r="L7612" t="s">
        <v>27</v>
      </c>
      <c r="M7612" t="s">
        <v>7747</v>
      </c>
      <c r="N7612">
        <v>6</v>
      </c>
      <c r="P7612">
        <v>1</v>
      </c>
    </row>
    <row r="7613" spans="12:16" x14ac:dyDescent="0.35">
      <c r="L7613" t="s">
        <v>27</v>
      </c>
      <c r="M7613" t="s">
        <v>7747</v>
      </c>
      <c r="N7613">
        <v>6</v>
      </c>
      <c r="P7613">
        <v>1</v>
      </c>
    </row>
    <row r="7614" spans="12:16" x14ac:dyDescent="0.35">
      <c r="L7614" t="s">
        <v>27</v>
      </c>
      <c r="M7614" t="s">
        <v>7747</v>
      </c>
      <c r="N7614">
        <v>6</v>
      </c>
      <c r="P7614">
        <v>1</v>
      </c>
    </row>
    <row r="7615" spans="12:16" x14ac:dyDescent="0.35">
      <c r="L7615" t="s">
        <v>27</v>
      </c>
      <c r="M7615" t="s">
        <v>7747</v>
      </c>
      <c r="N7615">
        <v>6</v>
      </c>
      <c r="P7615">
        <v>1</v>
      </c>
    </row>
    <row r="7616" spans="12:16" x14ac:dyDescent="0.35">
      <c r="L7616" t="s">
        <v>27</v>
      </c>
      <c r="M7616" t="s">
        <v>7747</v>
      </c>
      <c r="N7616">
        <v>6</v>
      </c>
      <c r="P7616">
        <v>1</v>
      </c>
    </row>
    <row r="7617" spans="12:16" x14ac:dyDescent="0.35">
      <c r="L7617" t="s">
        <v>27</v>
      </c>
      <c r="M7617" t="s">
        <v>7747</v>
      </c>
      <c r="N7617">
        <v>6</v>
      </c>
      <c r="P7617">
        <v>1</v>
      </c>
    </row>
    <row r="7618" spans="12:16" x14ac:dyDescent="0.35">
      <c r="L7618" t="s">
        <v>27</v>
      </c>
      <c r="M7618" t="s">
        <v>7747</v>
      </c>
      <c r="N7618">
        <v>6</v>
      </c>
      <c r="P7618">
        <v>1</v>
      </c>
    </row>
    <row r="7619" spans="12:16" x14ac:dyDescent="0.35">
      <c r="L7619" t="s">
        <v>27</v>
      </c>
      <c r="M7619" t="s">
        <v>7747</v>
      </c>
      <c r="N7619">
        <v>6</v>
      </c>
      <c r="P7619">
        <v>1</v>
      </c>
    </row>
    <row r="7620" spans="12:16" x14ac:dyDescent="0.35">
      <c r="L7620" t="s">
        <v>27</v>
      </c>
      <c r="M7620" t="s">
        <v>7747</v>
      </c>
      <c r="N7620">
        <v>6</v>
      </c>
      <c r="P7620">
        <v>1</v>
      </c>
    </row>
    <row r="7621" spans="12:16" x14ac:dyDescent="0.35">
      <c r="L7621" t="s">
        <v>27</v>
      </c>
      <c r="M7621" t="s">
        <v>7747</v>
      </c>
      <c r="N7621">
        <v>6</v>
      </c>
      <c r="P7621">
        <v>1</v>
      </c>
    </row>
    <row r="7622" spans="12:16" x14ac:dyDescent="0.35">
      <c r="L7622" t="s">
        <v>27</v>
      </c>
      <c r="M7622" t="s">
        <v>7747</v>
      </c>
      <c r="N7622">
        <v>6</v>
      </c>
      <c r="P7622">
        <v>1</v>
      </c>
    </row>
    <row r="7623" spans="12:16" x14ac:dyDescent="0.35">
      <c r="L7623" t="s">
        <v>27</v>
      </c>
      <c r="M7623" t="s">
        <v>7747</v>
      </c>
      <c r="N7623">
        <v>6</v>
      </c>
      <c r="P7623">
        <v>1</v>
      </c>
    </row>
    <row r="7624" spans="12:16" x14ac:dyDescent="0.35">
      <c r="L7624" t="s">
        <v>27</v>
      </c>
      <c r="M7624" t="s">
        <v>7747</v>
      </c>
      <c r="N7624">
        <v>6</v>
      </c>
      <c r="P7624">
        <v>1</v>
      </c>
    </row>
    <row r="7625" spans="12:16" x14ac:dyDescent="0.35">
      <c r="L7625" t="s">
        <v>27</v>
      </c>
      <c r="M7625" t="s">
        <v>7747</v>
      </c>
      <c r="N7625">
        <v>6</v>
      </c>
      <c r="P7625">
        <v>1</v>
      </c>
    </row>
    <row r="7626" spans="12:16" x14ac:dyDescent="0.35">
      <c r="L7626" t="s">
        <v>27</v>
      </c>
      <c r="M7626" t="s">
        <v>7747</v>
      </c>
      <c r="N7626">
        <v>6</v>
      </c>
      <c r="P7626">
        <v>1</v>
      </c>
    </row>
    <row r="7627" spans="12:16" x14ac:dyDescent="0.35">
      <c r="L7627" t="s">
        <v>27</v>
      </c>
      <c r="M7627" t="s">
        <v>7747</v>
      </c>
      <c r="N7627">
        <v>6</v>
      </c>
      <c r="P7627">
        <v>1</v>
      </c>
    </row>
    <row r="7628" spans="12:16" x14ac:dyDescent="0.35">
      <c r="L7628" t="s">
        <v>27</v>
      </c>
      <c r="M7628" t="s">
        <v>7747</v>
      </c>
      <c r="N7628">
        <v>6</v>
      </c>
      <c r="P7628">
        <v>1</v>
      </c>
    </row>
    <row r="7629" spans="12:16" x14ac:dyDescent="0.35">
      <c r="L7629" t="s">
        <v>27</v>
      </c>
      <c r="M7629" t="s">
        <v>7747</v>
      </c>
      <c r="N7629">
        <v>6</v>
      </c>
      <c r="P7629">
        <v>1</v>
      </c>
    </row>
    <row r="7630" spans="12:16" x14ac:dyDescent="0.35">
      <c r="L7630" t="s">
        <v>27</v>
      </c>
      <c r="M7630" t="s">
        <v>7747</v>
      </c>
      <c r="N7630">
        <v>6</v>
      </c>
      <c r="P7630">
        <v>1</v>
      </c>
    </row>
    <row r="7631" spans="12:16" x14ac:dyDescent="0.35">
      <c r="L7631" t="s">
        <v>27</v>
      </c>
      <c r="M7631" t="s">
        <v>7747</v>
      </c>
      <c r="N7631">
        <v>6</v>
      </c>
      <c r="P7631">
        <v>1</v>
      </c>
    </row>
    <row r="7632" spans="12:16" x14ac:dyDescent="0.35">
      <c r="L7632" t="s">
        <v>27</v>
      </c>
      <c r="M7632" t="s">
        <v>7747</v>
      </c>
      <c r="N7632">
        <v>6</v>
      </c>
      <c r="P7632">
        <v>1</v>
      </c>
    </row>
    <row r="7633" spans="12:16" x14ac:dyDescent="0.35">
      <c r="L7633" t="s">
        <v>27</v>
      </c>
      <c r="M7633" t="s">
        <v>7747</v>
      </c>
      <c r="N7633">
        <v>6</v>
      </c>
      <c r="P7633">
        <v>1</v>
      </c>
    </row>
    <row r="7634" spans="12:16" x14ac:dyDescent="0.35">
      <c r="L7634" t="s">
        <v>27</v>
      </c>
      <c r="M7634" t="s">
        <v>7747</v>
      </c>
      <c r="N7634">
        <v>6</v>
      </c>
      <c r="P7634">
        <v>1</v>
      </c>
    </row>
    <row r="7635" spans="12:16" x14ac:dyDescent="0.35">
      <c r="L7635" t="s">
        <v>27</v>
      </c>
      <c r="M7635" t="s">
        <v>7747</v>
      </c>
      <c r="N7635">
        <v>6</v>
      </c>
      <c r="P7635">
        <v>1</v>
      </c>
    </row>
    <row r="7636" spans="12:16" x14ac:dyDescent="0.35">
      <c r="L7636" t="s">
        <v>27</v>
      </c>
      <c r="M7636" t="s">
        <v>7747</v>
      </c>
      <c r="N7636">
        <v>6</v>
      </c>
      <c r="P7636">
        <v>1</v>
      </c>
    </row>
    <row r="7637" spans="12:16" x14ac:dyDescent="0.35">
      <c r="L7637" t="s">
        <v>27</v>
      </c>
      <c r="M7637" t="s">
        <v>7747</v>
      </c>
      <c r="N7637">
        <v>6</v>
      </c>
      <c r="P7637">
        <v>1</v>
      </c>
    </row>
    <row r="7638" spans="12:16" x14ac:dyDescent="0.35">
      <c r="L7638" t="s">
        <v>27</v>
      </c>
      <c r="M7638" t="s">
        <v>7747</v>
      </c>
      <c r="N7638">
        <v>6</v>
      </c>
      <c r="P7638">
        <v>1</v>
      </c>
    </row>
    <row r="7639" spans="12:16" x14ac:dyDescent="0.35">
      <c r="L7639" t="s">
        <v>27</v>
      </c>
      <c r="M7639" t="s">
        <v>7747</v>
      </c>
      <c r="N7639">
        <v>6</v>
      </c>
      <c r="P7639">
        <v>1</v>
      </c>
    </row>
    <row r="7640" spans="12:16" x14ac:dyDescent="0.35">
      <c r="L7640" t="s">
        <v>27</v>
      </c>
      <c r="M7640" t="s">
        <v>7747</v>
      </c>
      <c r="N7640">
        <v>6</v>
      </c>
      <c r="P7640">
        <v>1</v>
      </c>
    </row>
    <row r="7641" spans="12:16" x14ac:dyDescent="0.35">
      <c r="L7641" t="s">
        <v>27</v>
      </c>
      <c r="M7641" t="s">
        <v>7747</v>
      </c>
      <c r="N7641">
        <v>6</v>
      </c>
      <c r="P7641">
        <v>1</v>
      </c>
    </row>
    <row r="7642" spans="12:16" x14ac:dyDescent="0.35">
      <c r="L7642" t="s">
        <v>27</v>
      </c>
      <c r="M7642" t="s">
        <v>7747</v>
      </c>
      <c r="N7642">
        <v>6</v>
      </c>
      <c r="P7642">
        <v>1</v>
      </c>
    </row>
    <row r="7643" spans="12:16" x14ac:dyDescent="0.35">
      <c r="L7643" t="s">
        <v>27</v>
      </c>
      <c r="M7643" t="s">
        <v>7747</v>
      </c>
      <c r="N7643">
        <v>6</v>
      </c>
      <c r="P7643">
        <v>1</v>
      </c>
    </row>
    <row r="7644" spans="12:16" x14ac:dyDescent="0.35">
      <c r="L7644" t="s">
        <v>27</v>
      </c>
      <c r="M7644" t="s">
        <v>7747</v>
      </c>
      <c r="N7644">
        <v>6</v>
      </c>
      <c r="P7644">
        <v>1</v>
      </c>
    </row>
    <row r="7645" spans="12:16" x14ac:dyDescent="0.35">
      <c r="L7645" t="s">
        <v>27</v>
      </c>
      <c r="M7645" t="s">
        <v>7747</v>
      </c>
      <c r="N7645">
        <v>6</v>
      </c>
      <c r="P7645">
        <v>1</v>
      </c>
    </row>
    <row r="7646" spans="12:16" x14ac:dyDescent="0.35">
      <c r="L7646" t="s">
        <v>27</v>
      </c>
      <c r="M7646" t="s">
        <v>7747</v>
      </c>
      <c r="N7646">
        <v>6</v>
      </c>
      <c r="P7646">
        <v>1</v>
      </c>
    </row>
    <row r="7647" spans="12:16" x14ac:dyDescent="0.35">
      <c r="L7647" t="s">
        <v>27</v>
      </c>
      <c r="M7647" t="s">
        <v>7747</v>
      </c>
      <c r="N7647">
        <v>6</v>
      </c>
      <c r="P7647">
        <v>1</v>
      </c>
    </row>
    <row r="7648" spans="12:16" x14ac:dyDescent="0.35">
      <c r="L7648" t="s">
        <v>27</v>
      </c>
      <c r="M7648" t="s">
        <v>7747</v>
      </c>
      <c r="N7648">
        <v>6</v>
      </c>
      <c r="P7648">
        <v>1</v>
      </c>
    </row>
    <row r="7649" spans="12:16" x14ac:dyDescent="0.35">
      <c r="L7649" t="s">
        <v>27</v>
      </c>
      <c r="M7649" t="s">
        <v>7747</v>
      </c>
      <c r="N7649">
        <v>6</v>
      </c>
      <c r="P7649">
        <v>1</v>
      </c>
    </row>
    <row r="7650" spans="12:16" x14ac:dyDescent="0.35">
      <c r="L7650" t="s">
        <v>27</v>
      </c>
      <c r="M7650" t="s">
        <v>7747</v>
      </c>
      <c r="N7650">
        <v>6</v>
      </c>
      <c r="P7650">
        <v>1</v>
      </c>
    </row>
    <row r="7651" spans="12:16" x14ac:dyDescent="0.35">
      <c r="L7651" t="s">
        <v>27</v>
      </c>
      <c r="M7651" t="s">
        <v>7747</v>
      </c>
      <c r="N7651">
        <v>6</v>
      </c>
      <c r="P7651">
        <v>1</v>
      </c>
    </row>
    <row r="7652" spans="12:16" x14ac:dyDescent="0.35">
      <c r="L7652" t="s">
        <v>27</v>
      </c>
      <c r="M7652" t="s">
        <v>7747</v>
      </c>
      <c r="N7652">
        <v>6</v>
      </c>
      <c r="P7652">
        <v>1</v>
      </c>
    </row>
    <row r="7653" spans="12:16" x14ac:dyDescent="0.35">
      <c r="L7653" t="s">
        <v>27</v>
      </c>
      <c r="M7653" t="s">
        <v>7747</v>
      </c>
      <c r="N7653">
        <v>6</v>
      </c>
      <c r="P7653">
        <v>1</v>
      </c>
    </row>
    <row r="7654" spans="12:16" x14ac:dyDescent="0.35">
      <c r="L7654" t="s">
        <v>27</v>
      </c>
      <c r="M7654" t="s">
        <v>7747</v>
      </c>
      <c r="N7654">
        <v>6</v>
      </c>
      <c r="P7654">
        <v>1</v>
      </c>
    </row>
    <row r="7655" spans="12:16" x14ac:dyDescent="0.35">
      <c r="L7655" t="s">
        <v>27</v>
      </c>
      <c r="M7655" t="s">
        <v>7747</v>
      </c>
      <c r="N7655">
        <v>6</v>
      </c>
      <c r="P7655">
        <v>1</v>
      </c>
    </row>
    <row r="7656" spans="12:16" x14ac:dyDescent="0.35">
      <c r="L7656" t="s">
        <v>27</v>
      </c>
      <c r="M7656" t="s">
        <v>7747</v>
      </c>
      <c r="N7656">
        <v>6</v>
      </c>
      <c r="P7656">
        <v>1</v>
      </c>
    </row>
    <row r="7657" spans="12:16" x14ac:dyDescent="0.35">
      <c r="L7657" t="s">
        <v>27</v>
      </c>
      <c r="M7657" t="s">
        <v>7747</v>
      </c>
      <c r="N7657">
        <v>6</v>
      </c>
      <c r="P7657">
        <v>1</v>
      </c>
    </row>
    <row r="7658" spans="12:16" x14ac:dyDescent="0.35">
      <c r="L7658" t="s">
        <v>27</v>
      </c>
      <c r="M7658" t="s">
        <v>7747</v>
      </c>
      <c r="N7658">
        <v>6</v>
      </c>
      <c r="P7658">
        <v>1</v>
      </c>
    </row>
    <row r="7659" spans="12:16" x14ac:dyDescent="0.35">
      <c r="L7659" t="s">
        <v>27</v>
      </c>
      <c r="M7659" t="s">
        <v>7747</v>
      </c>
      <c r="N7659">
        <v>6</v>
      </c>
      <c r="P7659">
        <v>1</v>
      </c>
    </row>
    <row r="7660" spans="12:16" x14ac:dyDescent="0.35">
      <c r="L7660" t="s">
        <v>27</v>
      </c>
      <c r="M7660" t="s">
        <v>7747</v>
      </c>
      <c r="N7660">
        <v>6</v>
      </c>
      <c r="P7660">
        <v>1</v>
      </c>
    </row>
    <row r="7661" spans="12:16" x14ac:dyDescent="0.35">
      <c r="L7661" t="s">
        <v>27</v>
      </c>
      <c r="M7661" t="s">
        <v>7747</v>
      </c>
      <c r="N7661">
        <v>6</v>
      </c>
      <c r="P7661">
        <v>1</v>
      </c>
    </row>
    <row r="7662" spans="12:16" x14ac:dyDescent="0.35">
      <c r="L7662" t="s">
        <v>27</v>
      </c>
      <c r="M7662" t="s">
        <v>7747</v>
      </c>
      <c r="N7662">
        <v>6</v>
      </c>
      <c r="P7662">
        <v>1</v>
      </c>
    </row>
    <row r="7663" spans="12:16" x14ac:dyDescent="0.35">
      <c r="L7663" t="s">
        <v>27</v>
      </c>
      <c r="M7663" t="s">
        <v>7747</v>
      </c>
      <c r="N7663">
        <v>6</v>
      </c>
      <c r="P7663">
        <v>1</v>
      </c>
    </row>
    <row r="7664" spans="12:16" x14ac:dyDescent="0.35">
      <c r="L7664" t="s">
        <v>27</v>
      </c>
      <c r="M7664" t="s">
        <v>7747</v>
      </c>
      <c r="N7664">
        <v>6</v>
      </c>
      <c r="P7664">
        <v>1</v>
      </c>
    </row>
    <row r="7665" spans="12:16" x14ac:dyDescent="0.35">
      <c r="L7665" t="s">
        <v>27</v>
      </c>
      <c r="M7665" t="s">
        <v>7747</v>
      </c>
      <c r="N7665">
        <v>6</v>
      </c>
      <c r="P7665">
        <v>1</v>
      </c>
    </row>
    <row r="7666" spans="12:16" x14ac:dyDescent="0.35">
      <c r="L7666" t="s">
        <v>27</v>
      </c>
      <c r="M7666" t="s">
        <v>7747</v>
      </c>
      <c r="N7666">
        <v>6</v>
      </c>
      <c r="P7666">
        <v>1</v>
      </c>
    </row>
    <row r="7667" spans="12:16" x14ac:dyDescent="0.35">
      <c r="L7667" t="s">
        <v>27</v>
      </c>
      <c r="M7667" t="s">
        <v>7747</v>
      </c>
      <c r="N7667">
        <v>6</v>
      </c>
      <c r="P7667">
        <v>1</v>
      </c>
    </row>
    <row r="7668" spans="12:16" x14ac:dyDescent="0.35">
      <c r="L7668" t="s">
        <v>27</v>
      </c>
      <c r="M7668" t="s">
        <v>7747</v>
      </c>
      <c r="N7668">
        <v>6</v>
      </c>
      <c r="P7668">
        <v>1</v>
      </c>
    </row>
    <row r="7669" spans="12:16" x14ac:dyDescent="0.35">
      <c r="L7669" t="s">
        <v>27</v>
      </c>
      <c r="M7669" t="s">
        <v>7747</v>
      </c>
      <c r="N7669">
        <v>6</v>
      </c>
      <c r="P7669">
        <v>1</v>
      </c>
    </row>
    <row r="7670" spans="12:16" x14ac:dyDescent="0.35">
      <c r="L7670" t="s">
        <v>27</v>
      </c>
      <c r="M7670" t="s">
        <v>7747</v>
      </c>
      <c r="N7670">
        <v>6</v>
      </c>
      <c r="P7670">
        <v>1</v>
      </c>
    </row>
    <row r="7671" spans="12:16" x14ac:dyDescent="0.35">
      <c r="L7671" t="s">
        <v>27</v>
      </c>
      <c r="M7671" t="s">
        <v>7747</v>
      </c>
      <c r="N7671">
        <v>6</v>
      </c>
      <c r="P7671">
        <v>1</v>
      </c>
    </row>
    <row r="7672" spans="12:16" x14ac:dyDescent="0.35">
      <c r="L7672" t="s">
        <v>27</v>
      </c>
      <c r="M7672" t="s">
        <v>7747</v>
      </c>
      <c r="N7672">
        <v>6</v>
      </c>
      <c r="P7672">
        <v>1</v>
      </c>
    </row>
    <row r="7673" spans="12:16" x14ac:dyDescent="0.35">
      <c r="L7673" t="s">
        <v>27</v>
      </c>
      <c r="M7673" t="s">
        <v>7747</v>
      </c>
      <c r="N7673">
        <v>6</v>
      </c>
      <c r="P7673">
        <v>1</v>
      </c>
    </row>
    <row r="7674" spans="12:16" x14ac:dyDescent="0.35">
      <c r="L7674" t="s">
        <v>27</v>
      </c>
      <c r="M7674" t="s">
        <v>7747</v>
      </c>
      <c r="N7674">
        <v>6</v>
      </c>
      <c r="P7674">
        <v>1</v>
      </c>
    </row>
    <row r="7675" spans="12:16" x14ac:dyDescent="0.35">
      <c r="L7675" t="s">
        <v>27</v>
      </c>
      <c r="M7675" t="s">
        <v>7747</v>
      </c>
      <c r="N7675">
        <v>6</v>
      </c>
      <c r="P7675">
        <v>1</v>
      </c>
    </row>
    <row r="7676" spans="12:16" x14ac:dyDescent="0.35">
      <c r="L7676" t="s">
        <v>27</v>
      </c>
      <c r="M7676" t="s">
        <v>7747</v>
      </c>
      <c r="N7676">
        <v>6</v>
      </c>
      <c r="P7676">
        <v>1</v>
      </c>
    </row>
    <row r="7677" spans="12:16" x14ac:dyDescent="0.35">
      <c r="L7677" t="s">
        <v>27</v>
      </c>
      <c r="M7677" t="s">
        <v>7747</v>
      </c>
      <c r="N7677">
        <v>6</v>
      </c>
      <c r="P7677">
        <v>1</v>
      </c>
    </row>
    <row r="7678" spans="12:16" x14ac:dyDescent="0.35">
      <c r="L7678" t="s">
        <v>27</v>
      </c>
      <c r="M7678" t="s">
        <v>7747</v>
      </c>
      <c r="N7678">
        <v>6</v>
      </c>
      <c r="P7678">
        <v>1</v>
      </c>
    </row>
    <row r="7679" spans="12:16" x14ac:dyDescent="0.35">
      <c r="L7679" t="s">
        <v>27</v>
      </c>
      <c r="M7679" t="s">
        <v>7747</v>
      </c>
      <c r="N7679">
        <v>6</v>
      </c>
      <c r="P7679">
        <v>1</v>
      </c>
    </row>
    <row r="7680" spans="12:16" x14ac:dyDescent="0.35">
      <c r="L7680" t="s">
        <v>27</v>
      </c>
      <c r="M7680" t="s">
        <v>7747</v>
      </c>
      <c r="N7680">
        <v>6</v>
      </c>
      <c r="P7680">
        <v>1</v>
      </c>
    </row>
    <row r="7681" spans="12:16" x14ac:dyDescent="0.35">
      <c r="L7681" t="s">
        <v>27</v>
      </c>
      <c r="M7681" t="s">
        <v>7747</v>
      </c>
      <c r="N7681">
        <v>6</v>
      </c>
      <c r="P7681">
        <v>1</v>
      </c>
    </row>
    <row r="7682" spans="12:16" x14ac:dyDescent="0.35">
      <c r="L7682" t="s">
        <v>27</v>
      </c>
      <c r="M7682" t="s">
        <v>7747</v>
      </c>
      <c r="N7682">
        <v>6</v>
      </c>
      <c r="P7682">
        <v>1</v>
      </c>
    </row>
    <row r="7683" spans="12:16" x14ac:dyDescent="0.35">
      <c r="L7683" t="s">
        <v>27</v>
      </c>
      <c r="M7683" t="s">
        <v>7747</v>
      </c>
      <c r="N7683">
        <v>6</v>
      </c>
      <c r="P7683">
        <v>1</v>
      </c>
    </row>
    <row r="7684" spans="12:16" x14ac:dyDescent="0.35">
      <c r="L7684" t="s">
        <v>27</v>
      </c>
      <c r="M7684" t="s">
        <v>7747</v>
      </c>
      <c r="N7684">
        <v>6</v>
      </c>
      <c r="P7684">
        <v>1</v>
      </c>
    </row>
    <row r="7685" spans="12:16" x14ac:dyDescent="0.35">
      <c r="L7685" t="s">
        <v>27</v>
      </c>
      <c r="M7685" t="s">
        <v>7747</v>
      </c>
      <c r="N7685">
        <v>6</v>
      </c>
      <c r="P7685">
        <v>1</v>
      </c>
    </row>
    <row r="7686" spans="12:16" x14ac:dyDescent="0.35">
      <c r="L7686" t="s">
        <v>27</v>
      </c>
      <c r="M7686" t="s">
        <v>7747</v>
      </c>
      <c r="N7686">
        <v>6</v>
      </c>
      <c r="P7686">
        <v>1</v>
      </c>
    </row>
    <row r="7687" spans="12:16" x14ac:dyDescent="0.35">
      <c r="L7687" t="s">
        <v>27</v>
      </c>
      <c r="M7687" t="s">
        <v>7747</v>
      </c>
      <c r="N7687">
        <v>6</v>
      </c>
      <c r="P7687">
        <v>1</v>
      </c>
    </row>
    <row r="7688" spans="12:16" x14ac:dyDescent="0.35">
      <c r="L7688" t="s">
        <v>27</v>
      </c>
      <c r="M7688" t="s">
        <v>7747</v>
      </c>
      <c r="N7688">
        <v>6</v>
      </c>
      <c r="P7688">
        <v>1</v>
      </c>
    </row>
    <row r="7689" spans="12:16" x14ac:dyDescent="0.35">
      <c r="L7689" t="s">
        <v>27</v>
      </c>
      <c r="M7689" t="s">
        <v>7747</v>
      </c>
      <c r="N7689">
        <v>6</v>
      </c>
      <c r="P7689">
        <v>1</v>
      </c>
    </row>
    <row r="7690" spans="12:16" x14ac:dyDescent="0.35">
      <c r="L7690" t="s">
        <v>27</v>
      </c>
      <c r="M7690" t="s">
        <v>7747</v>
      </c>
      <c r="N7690">
        <v>6</v>
      </c>
      <c r="P7690">
        <v>1</v>
      </c>
    </row>
    <row r="7691" spans="12:16" x14ac:dyDescent="0.35">
      <c r="L7691" t="s">
        <v>27</v>
      </c>
      <c r="M7691" t="s">
        <v>7747</v>
      </c>
      <c r="N7691">
        <v>6</v>
      </c>
      <c r="P7691">
        <v>1</v>
      </c>
    </row>
    <row r="7692" spans="12:16" x14ac:dyDescent="0.35">
      <c r="L7692" t="s">
        <v>27</v>
      </c>
      <c r="M7692" t="s">
        <v>7747</v>
      </c>
      <c r="N7692">
        <v>6</v>
      </c>
      <c r="P7692">
        <v>1</v>
      </c>
    </row>
    <row r="7693" spans="12:16" x14ac:dyDescent="0.35">
      <c r="L7693" t="s">
        <v>27</v>
      </c>
      <c r="M7693" t="s">
        <v>7747</v>
      </c>
      <c r="N7693">
        <v>6</v>
      </c>
      <c r="P7693">
        <v>1</v>
      </c>
    </row>
    <row r="7694" spans="12:16" x14ac:dyDescent="0.35">
      <c r="L7694" t="s">
        <v>27</v>
      </c>
      <c r="M7694" t="s">
        <v>7747</v>
      </c>
      <c r="N7694">
        <v>6</v>
      </c>
      <c r="P7694">
        <v>1</v>
      </c>
    </row>
    <row r="7695" spans="12:16" x14ac:dyDescent="0.35">
      <c r="L7695" t="s">
        <v>27</v>
      </c>
      <c r="M7695" t="s">
        <v>7747</v>
      </c>
      <c r="N7695">
        <v>6</v>
      </c>
      <c r="P7695">
        <v>1</v>
      </c>
    </row>
    <row r="7696" spans="12:16" x14ac:dyDescent="0.35">
      <c r="L7696" t="s">
        <v>27</v>
      </c>
      <c r="M7696" t="s">
        <v>7747</v>
      </c>
      <c r="N7696">
        <v>6</v>
      </c>
      <c r="P7696">
        <v>1</v>
      </c>
    </row>
    <row r="7697" spans="12:16" x14ac:dyDescent="0.35">
      <c r="L7697" t="s">
        <v>27</v>
      </c>
      <c r="M7697" t="s">
        <v>7747</v>
      </c>
      <c r="N7697">
        <v>6</v>
      </c>
      <c r="P7697">
        <v>1</v>
      </c>
    </row>
    <row r="7698" spans="12:16" x14ac:dyDescent="0.35">
      <c r="L7698" t="s">
        <v>27</v>
      </c>
      <c r="M7698" t="s">
        <v>7747</v>
      </c>
      <c r="N7698">
        <v>6</v>
      </c>
      <c r="P7698">
        <v>1</v>
      </c>
    </row>
    <row r="7699" spans="12:16" x14ac:dyDescent="0.35">
      <c r="L7699" t="s">
        <v>27</v>
      </c>
      <c r="M7699" t="s">
        <v>7747</v>
      </c>
      <c r="N7699">
        <v>6</v>
      </c>
      <c r="P7699">
        <v>1</v>
      </c>
    </row>
    <row r="7700" spans="12:16" x14ac:dyDescent="0.35">
      <c r="L7700" t="s">
        <v>27</v>
      </c>
      <c r="M7700" t="s">
        <v>7747</v>
      </c>
      <c r="N7700">
        <v>6</v>
      </c>
      <c r="P7700">
        <v>1</v>
      </c>
    </row>
    <row r="7701" spans="12:16" x14ac:dyDescent="0.35">
      <c r="L7701" t="s">
        <v>27</v>
      </c>
      <c r="M7701" t="s">
        <v>7747</v>
      </c>
      <c r="N7701">
        <v>6</v>
      </c>
      <c r="P7701">
        <v>1</v>
      </c>
    </row>
    <row r="7702" spans="12:16" x14ac:dyDescent="0.35">
      <c r="L7702" t="s">
        <v>27</v>
      </c>
      <c r="M7702" t="s">
        <v>7747</v>
      </c>
      <c r="N7702">
        <v>6</v>
      </c>
      <c r="P7702">
        <v>1</v>
      </c>
    </row>
    <row r="7703" spans="12:16" x14ac:dyDescent="0.35">
      <c r="L7703" t="s">
        <v>27</v>
      </c>
      <c r="M7703" t="s">
        <v>7747</v>
      </c>
      <c r="N7703">
        <v>6</v>
      </c>
      <c r="P7703">
        <v>1</v>
      </c>
    </row>
    <row r="7704" spans="12:16" x14ac:dyDescent="0.35">
      <c r="L7704" t="s">
        <v>26</v>
      </c>
      <c r="M7704" t="s">
        <v>7747</v>
      </c>
      <c r="N7704">
        <v>6</v>
      </c>
      <c r="P7704">
        <v>1</v>
      </c>
    </row>
    <row r="7705" spans="12:16" x14ac:dyDescent="0.35">
      <c r="L7705" t="s">
        <v>26</v>
      </c>
      <c r="M7705" t="s">
        <v>7747</v>
      </c>
      <c r="N7705">
        <v>6</v>
      </c>
      <c r="P7705">
        <v>1</v>
      </c>
    </row>
    <row r="7706" spans="12:16" x14ac:dyDescent="0.35">
      <c r="L7706" t="s">
        <v>26</v>
      </c>
      <c r="M7706" t="s">
        <v>7747</v>
      </c>
      <c r="N7706">
        <v>6</v>
      </c>
      <c r="P7706">
        <v>1</v>
      </c>
    </row>
    <row r="7707" spans="12:16" x14ac:dyDescent="0.35">
      <c r="L7707" t="s">
        <v>26</v>
      </c>
      <c r="M7707" t="s">
        <v>7747</v>
      </c>
      <c r="N7707">
        <v>6</v>
      </c>
      <c r="P7707">
        <v>1</v>
      </c>
    </row>
    <row r="7708" spans="12:16" x14ac:dyDescent="0.35">
      <c r="L7708" t="s">
        <v>26</v>
      </c>
      <c r="M7708" t="s">
        <v>7747</v>
      </c>
      <c r="N7708">
        <v>6</v>
      </c>
      <c r="P7708">
        <v>1</v>
      </c>
    </row>
    <row r="7709" spans="12:16" x14ac:dyDescent="0.35">
      <c r="L7709" t="s">
        <v>26</v>
      </c>
      <c r="M7709" t="s">
        <v>7747</v>
      </c>
      <c r="N7709">
        <v>6</v>
      </c>
      <c r="P7709">
        <v>1</v>
      </c>
    </row>
    <row r="7710" spans="12:16" x14ac:dyDescent="0.35">
      <c r="L7710" t="s">
        <v>26</v>
      </c>
      <c r="M7710" t="s">
        <v>7747</v>
      </c>
      <c r="N7710">
        <v>6</v>
      </c>
      <c r="P7710">
        <v>1</v>
      </c>
    </row>
    <row r="7711" spans="12:16" x14ac:dyDescent="0.35">
      <c r="L7711" t="s">
        <v>26</v>
      </c>
      <c r="M7711" t="s">
        <v>7747</v>
      </c>
      <c r="N7711">
        <v>6</v>
      </c>
      <c r="P7711">
        <v>1</v>
      </c>
    </row>
    <row r="7712" spans="12:16" x14ac:dyDescent="0.35">
      <c r="L7712" t="s">
        <v>26</v>
      </c>
      <c r="M7712" t="s">
        <v>7747</v>
      </c>
      <c r="N7712">
        <v>6</v>
      </c>
      <c r="P7712">
        <v>1</v>
      </c>
    </row>
    <row r="7713" spans="12:16" x14ac:dyDescent="0.35">
      <c r="L7713" t="s">
        <v>26</v>
      </c>
      <c r="M7713" t="s">
        <v>7747</v>
      </c>
      <c r="N7713">
        <v>6</v>
      </c>
      <c r="P7713">
        <v>1</v>
      </c>
    </row>
    <row r="7714" spans="12:16" x14ac:dyDescent="0.35">
      <c r="L7714" t="s">
        <v>26</v>
      </c>
      <c r="M7714" t="s">
        <v>7747</v>
      </c>
      <c r="N7714">
        <v>6</v>
      </c>
      <c r="P7714">
        <v>1</v>
      </c>
    </row>
    <row r="7715" spans="12:16" x14ac:dyDescent="0.35">
      <c r="L7715" t="s">
        <v>26</v>
      </c>
      <c r="M7715" t="s">
        <v>7747</v>
      </c>
      <c r="N7715">
        <v>6</v>
      </c>
      <c r="P7715">
        <v>1</v>
      </c>
    </row>
    <row r="7716" spans="12:16" x14ac:dyDescent="0.35">
      <c r="L7716" t="s">
        <v>26</v>
      </c>
      <c r="M7716" t="s">
        <v>7747</v>
      </c>
      <c r="N7716">
        <v>6</v>
      </c>
      <c r="P7716">
        <v>1</v>
      </c>
    </row>
    <row r="7717" spans="12:16" x14ac:dyDescent="0.35">
      <c r="L7717" t="s">
        <v>26</v>
      </c>
      <c r="M7717" t="s">
        <v>7747</v>
      </c>
      <c r="N7717">
        <v>6</v>
      </c>
      <c r="P7717">
        <v>1</v>
      </c>
    </row>
    <row r="7718" spans="12:16" x14ac:dyDescent="0.35">
      <c r="L7718" t="s">
        <v>26</v>
      </c>
      <c r="M7718" t="s">
        <v>7747</v>
      </c>
      <c r="N7718">
        <v>6</v>
      </c>
      <c r="P7718">
        <v>1</v>
      </c>
    </row>
    <row r="7719" spans="12:16" x14ac:dyDescent="0.35">
      <c r="L7719" t="s">
        <v>26</v>
      </c>
      <c r="M7719" t="s">
        <v>7747</v>
      </c>
      <c r="N7719">
        <v>6</v>
      </c>
      <c r="P7719">
        <v>1</v>
      </c>
    </row>
    <row r="7720" spans="12:16" x14ac:dyDescent="0.35">
      <c r="L7720" t="s">
        <v>26</v>
      </c>
      <c r="M7720" t="s">
        <v>7747</v>
      </c>
      <c r="N7720">
        <v>6</v>
      </c>
      <c r="P7720">
        <v>1</v>
      </c>
    </row>
    <row r="7721" spans="12:16" x14ac:dyDescent="0.35">
      <c r="L7721" t="s">
        <v>26</v>
      </c>
      <c r="M7721" t="s">
        <v>7747</v>
      </c>
      <c r="N7721">
        <v>6</v>
      </c>
      <c r="P7721">
        <v>1</v>
      </c>
    </row>
    <row r="7722" spans="12:16" x14ac:dyDescent="0.35">
      <c r="L7722" t="s">
        <v>26</v>
      </c>
      <c r="M7722" t="s">
        <v>7747</v>
      </c>
      <c r="N7722">
        <v>6</v>
      </c>
      <c r="P7722">
        <v>1</v>
      </c>
    </row>
    <row r="7723" spans="12:16" x14ac:dyDescent="0.35">
      <c r="L7723" t="s">
        <v>26</v>
      </c>
      <c r="M7723" t="s">
        <v>7747</v>
      </c>
      <c r="N7723">
        <v>6</v>
      </c>
      <c r="P7723">
        <v>1</v>
      </c>
    </row>
    <row r="7724" spans="12:16" x14ac:dyDescent="0.35">
      <c r="L7724" t="s">
        <v>26</v>
      </c>
      <c r="M7724" t="s">
        <v>7747</v>
      </c>
      <c r="N7724">
        <v>6</v>
      </c>
      <c r="P7724">
        <v>1</v>
      </c>
    </row>
    <row r="7725" spans="12:16" x14ac:dyDescent="0.35">
      <c r="L7725" t="s">
        <v>26</v>
      </c>
      <c r="M7725" t="s">
        <v>7747</v>
      </c>
      <c r="N7725">
        <v>6</v>
      </c>
      <c r="P7725">
        <v>1</v>
      </c>
    </row>
    <row r="7726" spans="12:16" x14ac:dyDescent="0.35">
      <c r="L7726" t="s">
        <v>26</v>
      </c>
      <c r="M7726" t="s">
        <v>7747</v>
      </c>
      <c r="N7726">
        <v>6</v>
      </c>
      <c r="P7726">
        <v>1</v>
      </c>
    </row>
    <row r="7727" spans="12:16" x14ac:dyDescent="0.35">
      <c r="L7727" t="s">
        <v>26</v>
      </c>
      <c r="M7727" t="s">
        <v>7747</v>
      </c>
      <c r="N7727">
        <v>6</v>
      </c>
      <c r="P7727">
        <v>1</v>
      </c>
    </row>
    <row r="7728" spans="12:16" x14ac:dyDescent="0.35">
      <c r="L7728" t="s">
        <v>26</v>
      </c>
      <c r="M7728" t="s">
        <v>7747</v>
      </c>
      <c r="N7728">
        <v>6</v>
      </c>
      <c r="P7728">
        <v>1</v>
      </c>
    </row>
    <row r="7729" spans="12:16" x14ac:dyDescent="0.35">
      <c r="L7729" t="s">
        <v>26</v>
      </c>
      <c r="M7729" t="s">
        <v>7747</v>
      </c>
      <c r="N7729">
        <v>6</v>
      </c>
      <c r="P7729">
        <v>1</v>
      </c>
    </row>
    <row r="7730" spans="12:16" x14ac:dyDescent="0.35">
      <c r="L7730" t="s">
        <v>26</v>
      </c>
      <c r="M7730" t="s">
        <v>7747</v>
      </c>
      <c r="N7730">
        <v>6</v>
      </c>
      <c r="P7730">
        <v>1</v>
      </c>
    </row>
    <row r="7731" spans="12:16" x14ac:dyDescent="0.35">
      <c r="L7731" t="s">
        <v>26</v>
      </c>
      <c r="M7731" t="s">
        <v>7747</v>
      </c>
      <c r="N7731">
        <v>6</v>
      </c>
      <c r="P7731">
        <v>1</v>
      </c>
    </row>
    <row r="7732" spans="12:16" x14ac:dyDescent="0.35">
      <c r="L7732" t="s">
        <v>26</v>
      </c>
      <c r="M7732" t="s">
        <v>7747</v>
      </c>
      <c r="N7732">
        <v>6</v>
      </c>
      <c r="P7732">
        <v>1</v>
      </c>
    </row>
    <row r="7733" spans="12:16" x14ac:dyDescent="0.35">
      <c r="L7733" t="s">
        <v>26</v>
      </c>
      <c r="M7733" t="s">
        <v>7747</v>
      </c>
      <c r="N7733">
        <v>6</v>
      </c>
      <c r="P7733">
        <v>1</v>
      </c>
    </row>
    <row r="7734" spans="12:16" x14ac:dyDescent="0.35">
      <c r="L7734" t="s">
        <v>26</v>
      </c>
      <c r="M7734" t="s">
        <v>7747</v>
      </c>
      <c r="N7734">
        <v>6</v>
      </c>
      <c r="P7734">
        <v>1</v>
      </c>
    </row>
    <row r="7735" spans="12:16" x14ac:dyDescent="0.35">
      <c r="L7735" t="s">
        <v>26</v>
      </c>
      <c r="M7735" t="s">
        <v>7747</v>
      </c>
      <c r="N7735">
        <v>6</v>
      </c>
      <c r="P7735">
        <v>1</v>
      </c>
    </row>
    <row r="7736" spans="12:16" x14ac:dyDescent="0.35">
      <c r="L7736" t="s">
        <v>26</v>
      </c>
      <c r="M7736" t="s">
        <v>7747</v>
      </c>
      <c r="N7736">
        <v>6</v>
      </c>
      <c r="P7736">
        <v>1</v>
      </c>
    </row>
    <row r="7737" spans="12:16" x14ac:dyDescent="0.35">
      <c r="L7737" t="s">
        <v>26</v>
      </c>
      <c r="M7737" t="s">
        <v>7747</v>
      </c>
      <c r="N7737">
        <v>6</v>
      </c>
      <c r="P7737">
        <v>1</v>
      </c>
    </row>
    <row r="7738" spans="12:16" x14ac:dyDescent="0.35">
      <c r="L7738" t="s">
        <v>26</v>
      </c>
      <c r="M7738" t="s">
        <v>7747</v>
      </c>
      <c r="N7738">
        <v>6</v>
      </c>
      <c r="P7738">
        <v>1</v>
      </c>
    </row>
    <row r="7739" spans="12:16" x14ac:dyDescent="0.35">
      <c r="L7739" t="s">
        <v>26</v>
      </c>
      <c r="M7739" t="s">
        <v>7747</v>
      </c>
      <c r="N7739">
        <v>6</v>
      </c>
      <c r="P7739">
        <v>1</v>
      </c>
    </row>
    <row r="7740" spans="12:16" x14ac:dyDescent="0.35">
      <c r="L7740" t="s">
        <v>26</v>
      </c>
      <c r="M7740" t="s">
        <v>7747</v>
      </c>
      <c r="N7740">
        <v>6</v>
      </c>
      <c r="P7740">
        <v>1</v>
      </c>
    </row>
    <row r="7741" spans="12:16" x14ac:dyDescent="0.35">
      <c r="L7741" t="s">
        <v>26</v>
      </c>
      <c r="M7741" t="s">
        <v>7747</v>
      </c>
      <c r="N7741">
        <v>6</v>
      </c>
      <c r="P7741">
        <v>1</v>
      </c>
    </row>
    <row r="7742" spans="12:16" x14ac:dyDescent="0.35">
      <c r="L7742" t="s">
        <v>26</v>
      </c>
      <c r="M7742" t="s">
        <v>7747</v>
      </c>
      <c r="N7742">
        <v>6</v>
      </c>
      <c r="P7742">
        <v>1</v>
      </c>
    </row>
    <row r="7743" spans="12:16" x14ac:dyDescent="0.35">
      <c r="L7743" t="s">
        <v>26</v>
      </c>
      <c r="M7743" t="s">
        <v>7747</v>
      </c>
      <c r="N7743">
        <v>6</v>
      </c>
      <c r="P7743">
        <v>1</v>
      </c>
    </row>
    <row r="7744" spans="12:16" x14ac:dyDescent="0.35">
      <c r="L7744" t="s">
        <v>26</v>
      </c>
      <c r="M7744" t="s">
        <v>7747</v>
      </c>
      <c r="N7744">
        <v>6</v>
      </c>
      <c r="P7744">
        <v>1</v>
      </c>
    </row>
    <row r="7745" spans="12:16" x14ac:dyDescent="0.35">
      <c r="L7745" t="s">
        <v>26</v>
      </c>
      <c r="M7745" t="s">
        <v>7747</v>
      </c>
      <c r="N7745">
        <v>6</v>
      </c>
      <c r="P7745">
        <v>1</v>
      </c>
    </row>
    <row r="7746" spans="12:16" x14ac:dyDescent="0.35">
      <c r="L7746" t="s">
        <v>26</v>
      </c>
      <c r="M7746" t="s">
        <v>7747</v>
      </c>
      <c r="N7746">
        <v>6</v>
      </c>
      <c r="P7746">
        <v>1</v>
      </c>
    </row>
    <row r="7747" spans="12:16" x14ac:dyDescent="0.35">
      <c r="L7747" t="s">
        <v>26</v>
      </c>
      <c r="M7747" t="s">
        <v>7747</v>
      </c>
      <c r="N7747">
        <v>6</v>
      </c>
      <c r="P7747">
        <v>1</v>
      </c>
    </row>
    <row r="7748" spans="12:16" x14ac:dyDescent="0.35">
      <c r="L7748" t="s">
        <v>26</v>
      </c>
      <c r="M7748" t="s">
        <v>7747</v>
      </c>
      <c r="N7748">
        <v>6</v>
      </c>
      <c r="P7748">
        <v>1</v>
      </c>
    </row>
    <row r="7749" spans="12:16" x14ac:dyDescent="0.35">
      <c r="L7749" t="s">
        <v>26</v>
      </c>
      <c r="M7749" t="s">
        <v>7747</v>
      </c>
      <c r="N7749">
        <v>6</v>
      </c>
      <c r="P7749">
        <v>1</v>
      </c>
    </row>
    <row r="7750" spans="12:16" x14ac:dyDescent="0.35">
      <c r="L7750" t="s">
        <v>26</v>
      </c>
      <c r="M7750" t="s">
        <v>7747</v>
      </c>
      <c r="N7750">
        <v>6</v>
      </c>
      <c r="P7750">
        <v>1</v>
      </c>
    </row>
    <row r="7751" spans="12:16" x14ac:dyDescent="0.35">
      <c r="L7751" t="s">
        <v>26</v>
      </c>
      <c r="M7751" t="s">
        <v>7747</v>
      </c>
      <c r="N7751">
        <v>6</v>
      </c>
      <c r="P7751">
        <v>1</v>
      </c>
    </row>
    <row r="7752" spans="12:16" x14ac:dyDescent="0.35">
      <c r="L7752" t="s">
        <v>26</v>
      </c>
      <c r="M7752" t="s">
        <v>7747</v>
      </c>
      <c r="N7752">
        <v>6</v>
      </c>
      <c r="P7752">
        <v>1</v>
      </c>
    </row>
    <row r="7753" spans="12:16" x14ac:dyDescent="0.35">
      <c r="L7753" t="s">
        <v>26</v>
      </c>
      <c r="M7753" t="s">
        <v>7747</v>
      </c>
      <c r="N7753">
        <v>6</v>
      </c>
      <c r="P7753">
        <v>1</v>
      </c>
    </row>
    <row r="7754" spans="12:16" x14ac:dyDescent="0.35">
      <c r="L7754" t="s">
        <v>26</v>
      </c>
      <c r="M7754" t="s">
        <v>7747</v>
      </c>
      <c r="N7754">
        <v>6</v>
      </c>
      <c r="P7754">
        <v>1</v>
      </c>
    </row>
    <row r="7755" spans="12:16" x14ac:dyDescent="0.35">
      <c r="L7755" t="s">
        <v>26</v>
      </c>
      <c r="M7755" t="s">
        <v>7747</v>
      </c>
      <c r="N7755">
        <v>6</v>
      </c>
      <c r="P7755">
        <v>1</v>
      </c>
    </row>
    <row r="7756" spans="12:16" x14ac:dyDescent="0.35">
      <c r="L7756" t="s">
        <v>26</v>
      </c>
      <c r="M7756" t="s">
        <v>7747</v>
      </c>
      <c r="N7756">
        <v>6</v>
      </c>
      <c r="P7756">
        <v>1</v>
      </c>
    </row>
    <row r="7757" spans="12:16" x14ac:dyDescent="0.35">
      <c r="L7757" t="s">
        <v>26</v>
      </c>
      <c r="M7757" t="s">
        <v>7747</v>
      </c>
      <c r="N7757">
        <v>6</v>
      </c>
      <c r="P7757">
        <v>1</v>
      </c>
    </row>
    <row r="7758" spans="12:16" x14ac:dyDescent="0.35">
      <c r="L7758" t="s">
        <v>26</v>
      </c>
      <c r="M7758" t="s">
        <v>7747</v>
      </c>
      <c r="N7758">
        <v>6</v>
      </c>
      <c r="P7758">
        <v>1</v>
      </c>
    </row>
    <row r="7759" spans="12:16" x14ac:dyDescent="0.35">
      <c r="L7759" t="s">
        <v>26</v>
      </c>
      <c r="M7759" t="s">
        <v>7747</v>
      </c>
      <c r="N7759">
        <v>6</v>
      </c>
      <c r="P7759">
        <v>1</v>
      </c>
    </row>
    <row r="7760" spans="12:16" x14ac:dyDescent="0.35">
      <c r="L7760" t="s">
        <v>26</v>
      </c>
      <c r="M7760" t="s">
        <v>7747</v>
      </c>
      <c r="N7760">
        <v>6</v>
      </c>
      <c r="P7760">
        <v>1</v>
      </c>
    </row>
    <row r="7761" spans="12:16" x14ac:dyDescent="0.35">
      <c r="L7761" t="s">
        <v>26</v>
      </c>
      <c r="M7761" t="s">
        <v>7747</v>
      </c>
      <c r="N7761">
        <v>6</v>
      </c>
      <c r="P7761">
        <v>1</v>
      </c>
    </row>
    <row r="7762" spans="12:16" x14ac:dyDescent="0.35">
      <c r="L7762" t="s">
        <v>26</v>
      </c>
      <c r="M7762" t="s">
        <v>7747</v>
      </c>
      <c r="N7762">
        <v>6</v>
      </c>
      <c r="P7762">
        <v>1</v>
      </c>
    </row>
    <row r="7763" spans="12:16" x14ac:dyDescent="0.35">
      <c r="L7763" t="s">
        <v>26</v>
      </c>
      <c r="M7763" t="s">
        <v>7747</v>
      </c>
      <c r="N7763">
        <v>6</v>
      </c>
      <c r="P7763">
        <v>1</v>
      </c>
    </row>
    <row r="7764" spans="12:16" x14ac:dyDescent="0.35">
      <c r="L7764" t="s">
        <v>26</v>
      </c>
      <c r="M7764" t="s">
        <v>7747</v>
      </c>
      <c r="N7764">
        <v>6</v>
      </c>
      <c r="P7764">
        <v>1</v>
      </c>
    </row>
    <row r="7765" spans="12:16" x14ac:dyDescent="0.35">
      <c r="L7765" t="s">
        <v>26</v>
      </c>
      <c r="M7765" t="s">
        <v>7747</v>
      </c>
      <c r="N7765">
        <v>6</v>
      </c>
      <c r="P7765">
        <v>1</v>
      </c>
    </row>
    <row r="7766" spans="12:16" x14ac:dyDescent="0.35">
      <c r="L7766" t="s">
        <v>26</v>
      </c>
      <c r="M7766" t="s">
        <v>7747</v>
      </c>
      <c r="N7766">
        <v>6</v>
      </c>
      <c r="P7766">
        <v>1</v>
      </c>
    </row>
    <row r="7767" spans="12:16" x14ac:dyDescent="0.35">
      <c r="L7767" t="s">
        <v>26</v>
      </c>
      <c r="M7767" t="s">
        <v>7747</v>
      </c>
      <c r="N7767">
        <v>6</v>
      </c>
      <c r="P7767">
        <v>1</v>
      </c>
    </row>
    <row r="7768" spans="12:16" x14ac:dyDescent="0.35">
      <c r="L7768" t="s">
        <v>26</v>
      </c>
      <c r="M7768" t="s">
        <v>7747</v>
      </c>
      <c r="N7768">
        <v>6</v>
      </c>
      <c r="P7768">
        <v>1</v>
      </c>
    </row>
    <row r="7769" spans="12:16" x14ac:dyDescent="0.35">
      <c r="L7769" t="s">
        <v>26</v>
      </c>
      <c r="M7769" t="s">
        <v>7747</v>
      </c>
      <c r="N7769">
        <v>6</v>
      </c>
      <c r="P7769">
        <v>1</v>
      </c>
    </row>
    <row r="7770" spans="12:16" x14ac:dyDescent="0.35">
      <c r="L7770" t="s">
        <v>26</v>
      </c>
      <c r="M7770" t="s">
        <v>7747</v>
      </c>
      <c r="N7770">
        <v>6</v>
      </c>
      <c r="P7770">
        <v>1</v>
      </c>
    </row>
    <row r="7771" spans="12:16" x14ac:dyDescent="0.35">
      <c r="L7771" t="s">
        <v>26</v>
      </c>
      <c r="M7771" t="s">
        <v>7747</v>
      </c>
      <c r="N7771">
        <v>6</v>
      </c>
      <c r="P7771">
        <v>1</v>
      </c>
    </row>
    <row r="7772" spans="12:16" x14ac:dyDescent="0.35">
      <c r="L7772" t="s">
        <v>26</v>
      </c>
      <c r="M7772" t="s">
        <v>7747</v>
      </c>
      <c r="N7772">
        <v>6</v>
      </c>
      <c r="P7772">
        <v>1</v>
      </c>
    </row>
    <row r="7773" spans="12:16" x14ac:dyDescent="0.35">
      <c r="L7773" t="s">
        <v>26</v>
      </c>
      <c r="M7773" t="s">
        <v>7747</v>
      </c>
      <c r="N7773">
        <v>6</v>
      </c>
      <c r="P7773">
        <v>1</v>
      </c>
    </row>
    <row r="7774" spans="12:16" x14ac:dyDescent="0.35">
      <c r="L7774" t="s">
        <v>26</v>
      </c>
      <c r="M7774" t="s">
        <v>7747</v>
      </c>
      <c r="N7774">
        <v>6</v>
      </c>
      <c r="P7774">
        <v>1</v>
      </c>
    </row>
    <row r="7775" spans="12:16" x14ac:dyDescent="0.35">
      <c r="L7775" t="s">
        <v>26</v>
      </c>
      <c r="M7775" t="s">
        <v>7747</v>
      </c>
      <c r="N7775">
        <v>6</v>
      </c>
      <c r="P7775">
        <v>1</v>
      </c>
    </row>
    <row r="7776" spans="12:16" x14ac:dyDescent="0.35">
      <c r="L7776" t="s">
        <v>26</v>
      </c>
      <c r="M7776" t="s">
        <v>7747</v>
      </c>
      <c r="N7776">
        <v>6</v>
      </c>
      <c r="P7776">
        <v>1</v>
      </c>
    </row>
    <row r="7777" spans="12:16" x14ac:dyDescent="0.35">
      <c r="L7777" t="s">
        <v>26</v>
      </c>
      <c r="M7777" t="s">
        <v>7747</v>
      </c>
      <c r="N7777">
        <v>6</v>
      </c>
      <c r="P7777">
        <v>1</v>
      </c>
    </row>
    <row r="7778" spans="12:16" x14ac:dyDescent="0.35">
      <c r="L7778" t="s">
        <v>26</v>
      </c>
      <c r="M7778" t="s">
        <v>7747</v>
      </c>
      <c r="N7778">
        <v>6</v>
      </c>
      <c r="P7778">
        <v>1</v>
      </c>
    </row>
    <row r="7779" spans="12:16" x14ac:dyDescent="0.35">
      <c r="L7779" t="s">
        <v>26</v>
      </c>
      <c r="M7779" t="s">
        <v>7747</v>
      </c>
      <c r="N7779">
        <v>6</v>
      </c>
      <c r="P7779">
        <v>1</v>
      </c>
    </row>
    <row r="7780" spans="12:16" x14ac:dyDescent="0.35">
      <c r="L7780" t="s">
        <v>26</v>
      </c>
      <c r="M7780" t="s">
        <v>7747</v>
      </c>
      <c r="N7780">
        <v>6</v>
      </c>
      <c r="P7780">
        <v>1</v>
      </c>
    </row>
    <row r="7781" spans="12:16" x14ac:dyDescent="0.35">
      <c r="L7781" t="s">
        <v>26</v>
      </c>
      <c r="M7781" t="s">
        <v>7747</v>
      </c>
      <c r="N7781">
        <v>6</v>
      </c>
      <c r="P7781">
        <v>1</v>
      </c>
    </row>
    <row r="7782" spans="12:16" x14ac:dyDescent="0.35">
      <c r="L7782" t="s">
        <v>26</v>
      </c>
      <c r="M7782" t="s">
        <v>7747</v>
      </c>
      <c r="N7782">
        <v>6</v>
      </c>
      <c r="P7782">
        <v>1</v>
      </c>
    </row>
    <row r="7783" spans="12:16" x14ac:dyDescent="0.35">
      <c r="L7783" t="s">
        <v>26</v>
      </c>
      <c r="M7783" t="s">
        <v>7747</v>
      </c>
      <c r="N7783">
        <v>6</v>
      </c>
      <c r="P7783">
        <v>1</v>
      </c>
    </row>
    <row r="7784" spans="12:16" x14ac:dyDescent="0.35">
      <c r="L7784" t="s">
        <v>26</v>
      </c>
      <c r="M7784" t="s">
        <v>7747</v>
      </c>
      <c r="N7784">
        <v>6</v>
      </c>
      <c r="P7784">
        <v>1</v>
      </c>
    </row>
    <row r="7785" spans="12:16" x14ac:dyDescent="0.35">
      <c r="L7785" t="s">
        <v>26</v>
      </c>
      <c r="M7785" t="s">
        <v>7747</v>
      </c>
      <c r="N7785">
        <v>6</v>
      </c>
      <c r="P7785">
        <v>1</v>
      </c>
    </row>
    <row r="7786" spans="12:16" x14ac:dyDescent="0.35">
      <c r="L7786" t="s">
        <v>26</v>
      </c>
      <c r="M7786" t="s">
        <v>7747</v>
      </c>
      <c r="N7786">
        <v>6</v>
      </c>
      <c r="P7786">
        <v>1</v>
      </c>
    </row>
    <row r="7787" spans="12:16" x14ac:dyDescent="0.35">
      <c r="L7787" t="s">
        <v>26</v>
      </c>
      <c r="M7787" t="s">
        <v>7747</v>
      </c>
      <c r="N7787">
        <v>6</v>
      </c>
      <c r="P7787">
        <v>1</v>
      </c>
    </row>
    <row r="7788" spans="12:16" x14ac:dyDescent="0.35">
      <c r="L7788" t="s">
        <v>26</v>
      </c>
      <c r="M7788" t="s">
        <v>7747</v>
      </c>
      <c r="N7788">
        <v>6</v>
      </c>
      <c r="P7788">
        <v>1</v>
      </c>
    </row>
    <row r="7789" spans="12:16" x14ac:dyDescent="0.35">
      <c r="L7789" t="s">
        <v>26</v>
      </c>
      <c r="M7789" t="s">
        <v>7747</v>
      </c>
      <c r="N7789">
        <v>6</v>
      </c>
      <c r="P7789">
        <v>1</v>
      </c>
    </row>
    <row r="7790" spans="12:16" x14ac:dyDescent="0.35">
      <c r="L7790" t="s">
        <v>26</v>
      </c>
      <c r="M7790" t="s">
        <v>7747</v>
      </c>
      <c r="N7790">
        <v>6</v>
      </c>
      <c r="P7790">
        <v>1</v>
      </c>
    </row>
    <row r="7791" spans="12:16" x14ac:dyDescent="0.35">
      <c r="L7791" t="s">
        <v>26</v>
      </c>
      <c r="M7791" t="s">
        <v>7747</v>
      </c>
      <c r="N7791">
        <v>6</v>
      </c>
      <c r="P7791">
        <v>1</v>
      </c>
    </row>
    <row r="7792" spans="12:16" x14ac:dyDescent="0.35">
      <c r="L7792" t="s">
        <v>26</v>
      </c>
      <c r="M7792" t="s">
        <v>7747</v>
      </c>
      <c r="N7792">
        <v>6</v>
      </c>
      <c r="P7792">
        <v>1</v>
      </c>
    </row>
    <row r="7793" spans="12:16" x14ac:dyDescent="0.35">
      <c r="L7793" t="s">
        <v>26</v>
      </c>
      <c r="M7793" t="s">
        <v>7747</v>
      </c>
      <c r="N7793">
        <v>6</v>
      </c>
      <c r="P7793">
        <v>1</v>
      </c>
    </row>
    <row r="7794" spans="12:16" x14ac:dyDescent="0.35">
      <c r="L7794" t="s">
        <v>26</v>
      </c>
      <c r="M7794" t="s">
        <v>7747</v>
      </c>
      <c r="N7794">
        <v>6</v>
      </c>
      <c r="P7794">
        <v>1</v>
      </c>
    </row>
    <row r="7795" spans="12:16" x14ac:dyDescent="0.35">
      <c r="L7795" t="s">
        <v>26</v>
      </c>
      <c r="M7795" t="s">
        <v>7747</v>
      </c>
      <c r="N7795">
        <v>6</v>
      </c>
      <c r="P7795">
        <v>1</v>
      </c>
    </row>
    <row r="7796" spans="12:16" x14ac:dyDescent="0.35">
      <c r="L7796" t="s">
        <v>26</v>
      </c>
      <c r="M7796" t="s">
        <v>7747</v>
      </c>
      <c r="N7796">
        <v>6</v>
      </c>
      <c r="P7796">
        <v>1</v>
      </c>
    </row>
    <row r="7797" spans="12:16" x14ac:dyDescent="0.35">
      <c r="L7797" t="s">
        <v>26</v>
      </c>
      <c r="M7797" t="s">
        <v>7747</v>
      </c>
      <c r="N7797">
        <v>6</v>
      </c>
      <c r="P7797">
        <v>1</v>
      </c>
    </row>
    <row r="7798" spans="12:16" x14ac:dyDescent="0.35">
      <c r="L7798" t="s">
        <v>26</v>
      </c>
      <c r="M7798" t="s">
        <v>7747</v>
      </c>
      <c r="N7798">
        <v>6</v>
      </c>
      <c r="P7798">
        <v>1</v>
      </c>
    </row>
    <row r="7799" spans="12:16" x14ac:dyDescent="0.35">
      <c r="L7799" t="s">
        <v>26</v>
      </c>
      <c r="M7799" t="s">
        <v>7747</v>
      </c>
      <c r="N7799">
        <v>6</v>
      </c>
      <c r="P7799">
        <v>1</v>
      </c>
    </row>
    <row r="7800" spans="12:16" x14ac:dyDescent="0.35">
      <c r="L7800" t="s">
        <v>26</v>
      </c>
      <c r="M7800" t="s">
        <v>7747</v>
      </c>
      <c r="N7800">
        <v>6</v>
      </c>
      <c r="P7800">
        <v>1</v>
      </c>
    </row>
    <row r="7801" spans="12:16" x14ac:dyDescent="0.35">
      <c r="L7801" t="s">
        <v>26</v>
      </c>
      <c r="M7801" t="s">
        <v>7747</v>
      </c>
      <c r="N7801">
        <v>6</v>
      </c>
      <c r="P7801">
        <v>1</v>
      </c>
    </row>
    <row r="7802" spans="12:16" x14ac:dyDescent="0.35">
      <c r="L7802" t="s">
        <v>26</v>
      </c>
      <c r="M7802" t="s">
        <v>7747</v>
      </c>
      <c r="N7802">
        <v>6</v>
      </c>
      <c r="P7802">
        <v>1</v>
      </c>
    </row>
    <row r="7803" spans="12:16" x14ac:dyDescent="0.35">
      <c r="L7803" t="s">
        <v>26</v>
      </c>
      <c r="M7803" t="s">
        <v>7747</v>
      </c>
      <c r="N7803">
        <v>6</v>
      </c>
      <c r="P7803">
        <v>1</v>
      </c>
    </row>
    <row r="7804" spans="12:16" x14ac:dyDescent="0.35">
      <c r="L7804" t="s">
        <v>26</v>
      </c>
      <c r="M7804" t="s">
        <v>7747</v>
      </c>
      <c r="N7804">
        <v>6</v>
      </c>
      <c r="P7804">
        <v>1</v>
      </c>
    </row>
    <row r="7805" spans="12:16" x14ac:dyDescent="0.35">
      <c r="L7805" t="s">
        <v>26</v>
      </c>
      <c r="M7805" t="s">
        <v>7747</v>
      </c>
      <c r="N7805">
        <v>6</v>
      </c>
      <c r="P7805">
        <v>1</v>
      </c>
    </row>
    <row r="7806" spans="12:16" x14ac:dyDescent="0.35">
      <c r="L7806" t="s">
        <v>26</v>
      </c>
      <c r="M7806" t="s">
        <v>7747</v>
      </c>
      <c r="N7806">
        <v>6</v>
      </c>
      <c r="P7806">
        <v>1</v>
      </c>
    </row>
    <row r="7807" spans="12:16" x14ac:dyDescent="0.35">
      <c r="L7807" t="s">
        <v>26</v>
      </c>
      <c r="M7807" t="s">
        <v>7747</v>
      </c>
      <c r="N7807">
        <v>6</v>
      </c>
      <c r="P7807">
        <v>1</v>
      </c>
    </row>
    <row r="7808" spans="12:16" x14ac:dyDescent="0.35">
      <c r="L7808" t="s">
        <v>26</v>
      </c>
      <c r="M7808" t="s">
        <v>7747</v>
      </c>
      <c r="N7808">
        <v>6</v>
      </c>
      <c r="P7808">
        <v>1</v>
      </c>
    </row>
    <row r="7809" spans="12:16" x14ac:dyDescent="0.35">
      <c r="L7809" t="s">
        <v>26</v>
      </c>
      <c r="M7809" t="s">
        <v>7747</v>
      </c>
      <c r="N7809">
        <v>6</v>
      </c>
      <c r="P7809">
        <v>1</v>
      </c>
    </row>
    <row r="7810" spans="12:16" x14ac:dyDescent="0.35">
      <c r="L7810" t="s">
        <v>26</v>
      </c>
      <c r="M7810" t="s">
        <v>7747</v>
      </c>
      <c r="N7810">
        <v>6</v>
      </c>
      <c r="P7810">
        <v>1</v>
      </c>
    </row>
    <row r="7811" spans="12:16" x14ac:dyDescent="0.35">
      <c r="L7811" t="s">
        <v>26</v>
      </c>
      <c r="M7811" t="s">
        <v>7747</v>
      </c>
      <c r="N7811">
        <v>6</v>
      </c>
      <c r="P7811">
        <v>1</v>
      </c>
    </row>
    <row r="7812" spans="12:16" x14ac:dyDescent="0.35">
      <c r="L7812" t="s">
        <v>26</v>
      </c>
      <c r="M7812" t="s">
        <v>7747</v>
      </c>
      <c r="N7812">
        <v>6</v>
      </c>
      <c r="P7812">
        <v>1</v>
      </c>
    </row>
    <row r="7813" spans="12:16" x14ac:dyDescent="0.35">
      <c r="L7813" t="s">
        <v>26</v>
      </c>
      <c r="M7813" t="s">
        <v>7747</v>
      </c>
      <c r="N7813">
        <v>6</v>
      </c>
      <c r="P7813">
        <v>1</v>
      </c>
    </row>
    <row r="7814" spans="12:16" x14ac:dyDescent="0.35">
      <c r="L7814" t="s">
        <v>26</v>
      </c>
      <c r="M7814" t="s">
        <v>7747</v>
      </c>
      <c r="N7814">
        <v>6</v>
      </c>
      <c r="P7814">
        <v>1</v>
      </c>
    </row>
    <row r="7815" spans="12:16" x14ac:dyDescent="0.35">
      <c r="L7815" t="s">
        <v>26</v>
      </c>
      <c r="M7815" t="s">
        <v>7747</v>
      </c>
      <c r="N7815">
        <v>6</v>
      </c>
      <c r="P7815">
        <v>1</v>
      </c>
    </row>
    <row r="7816" spans="12:16" x14ac:dyDescent="0.35">
      <c r="L7816" t="s">
        <v>26</v>
      </c>
      <c r="M7816" t="s">
        <v>7747</v>
      </c>
      <c r="N7816">
        <v>6</v>
      </c>
      <c r="P7816">
        <v>1</v>
      </c>
    </row>
    <row r="7817" spans="12:16" x14ac:dyDescent="0.35">
      <c r="L7817" t="s">
        <v>26</v>
      </c>
      <c r="M7817" t="s">
        <v>7747</v>
      </c>
      <c r="N7817">
        <v>6</v>
      </c>
      <c r="P7817">
        <v>1</v>
      </c>
    </row>
    <row r="7818" spans="12:16" x14ac:dyDescent="0.35">
      <c r="L7818" t="s">
        <v>26</v>
      </c>
      <c r="M7818" t="s">
        <v>7747</v>
      </c>
      <c r="N7818">
        <v>6</v>
      </c>
      <c r="P7818">
        <v>1</v>
      </c>
    </row>
    <row r="7819" spans="12:16" x14ac:dyDescent="0.35">
      <c r="L7819" t="s">
        <v>26</v>
      </c>
      <c r="M7819" t="s">
        <v>7747</v>
      </c>
      <c r="N7819">
        <v>6</v>
      </c>
      <c r="P7819">
        <v>1</v>
      </c>
    </row>
    <row r="7820" spans="12:16" x14ac:dyDescent="0.35">
      <c r="L7820" t="s">
        <v>26</v>
      </c>
      <c r="M7820" t="s">
        <v>7747</v>
      </c>
      <c r="N7820">
        <v>6</v>
      </c>
      <c r="P7820">
        <v>1</v>
      </c>
    </row>
    <row r="7821" spans="12:16" x14ac:dyDescent="0.35">
      <c r="L7821" t="s">
        <v>26</v>
      </c>
      <c r="M7821" t="s">
        <v>7747</v>
      </c>
      <c r="N7821">
        <v>6</v>
      </c>
      <c r="P7821">
        <v>1</v>
      </c>
    </row>
    <row r="7822" spans="12:16" x14ac:dyDescent="0.35">
      <c r="L7822" t="s">
        <v>26</v>
      </c>
      <c r="M7822" t="s">
        <v>7747</v>
      </c>
      <c r="N7822">
        <v>6</v>
      </c>
      <c r="P7822">
        <v>1</v>
      </c>
    </row>
    <row r="7823" spans="12:16" x14ac:dyDescent="0.35">
      <c r="L7823" t="s">
        <v>26</v>
      </c>
      <c r="M7823" t="s">
        <v>7747</v>
      </c>
      <c r="N7823">
        <v>6</v>
      </c>
      <c r="P7823">
        <v>1</v>
      </c>
    </row>
    <row r="7824" spans="12:16" x14ac:dyDescent="0.35">
      <c r="L7824" t="s">
        <v>26</v>
      </c>
      <c r="M7824" t="s">
        <v>7747</v>
      </c>
      <c r="N7824">
        <v>6</v>
      </c>
      <c r="P7824">
        <v>1</v>
      </c>
    </row>
    <row r="7825" spans="12:16" x14ac:dyDescent="0.35">
      <c r="L7825" t="s">
        <v>26</v>
      </c>
      <c r="M7825" t="s">
        <v>7747</v>
      </c>
      <c r="N7825">
        <v>6</v>
      </c>
      <c r="P7825">
        <v>1</v>
      </c>
    </row>
    <row r="7826" spans="12:16" x14ac:dyDescent="0.35">
      <c r="L7826" t="s">
        <v>26</v>
      </c>
      <c r="M7826" t="s">
        <v>7747</v>
      </c>
      <c r="N7826">
        <v>6</v>
      </c>
      <c r="P7826">
        <v>1</v>
      </c>
    </row>
    <row r="7827" spans="12:16" x14ac:dyDescent="0.35">
      <c r="L7827" t="s">
        <v>26</v>
      </c>
      <c r="M7827" t="s">
        <v>7747</v>
      </c>
      <c r="N7827">
        <v>6</v>
      </c>
      <c r="P7827">
        <v>1</v>
      </c>
    </row>
    <row r="7828" spans="12:16" x14ac:dyDescent="0.35">
      <c r="L7828" t="s">
        <v>26</v>
      </c>
      <c r="M7828" t="s">
        <v>7747</v>
      </c>
      <c r="N7828">
        <v>6</v>
      </c>
      <c r="P7828">
        <v>1</v>
      </c>
    </row>
    <row r="7829" spans="12:16" x14ac:dyDescent="0.35">
      <c r="L7829" t="s">
        <v>26</v>
      </c>
      <c r="M7829" t="s">
        <v>7747</v>
      </c>
      <c r="N7829">
        <v>6</v>
      </c>
      <c r="P7829">
        <v>1</v>
      </c>
    </row>
    <row r="7830" spans="12:16" x14ac:dyDescent="0.35">
      <c r="L7830" t="s">
        <v>26</v>
      </c>
      <c r="M7830" t="s">
        <v>7747</v>
      </c>
      <c r="N7830">
        <v>6</v>
      </c>
      <c r="P7830">
        <v>1</v>
      </c>
    </row>
    <row r="7831" spans="12:16" x14ac:dyDescent="0.35">
      <c r="L7831" t="s">
        <v>26</v>
      </c>
      <c r="M7831" t="s">
        <v>7747</v>
      </c>
      <c r="N7831">
        <v>6</v>
      </c>
      <c r="P7831">
        <v>1</v>
      </c>
    </row>
    <row r="7832" spans="12:16" x14ac:dyDescent="0.35">
      <c r="L7832" t="s">
        <v>26</v>
      </c>
      <c r="M7832" t="s">
        <v>7747</v>
      </c>
      <c r="N7832">
        <v>6</v>
      </c>
      <c r="P7832">
        <v>1</v>
      </c>
    </row>
    <row r="7833" spans="12:16" x14ac:dyDescent="0.35">
      <c r="L7833" t="s">
        <v>26</v>
      </c>
      <c r="M7833" t="s">
        <v>7747</v>
      </c>
      <c r="N7833">
        <v>6</v>
      </c>
      <c r="P7833">
        <v>1</v>
      </c>
    </row>
    <row r="7834" spans="12:16" x14ac:dyDescent="0.35">
      <c r="L7834" t="s">
        <v>26</v>
      </c>
      <c r="M7834" t="s">
        <v>7747</v>
      </c>
      <c r="N7834">
        <v>6</v>
      </c>
      <c r="P7834">
        <v>1</v>
      </c>
    </row>
    <row r="7835" spans="12:16" x14ac:dyDescent="0.35">
      <c r="L7835" t="s">
        <v>26</v>
      </c>
      <c r="M7835" t="s">
        <v>7747</v>
      </c>
      <c r="N7835">
        <v>6</v>
      </c>
      <c r="P7835">
        <v>1</v>
      </c>
    </row>
    <row r="7836" spans="12:16" x14ac:dyDescent="0.35">
      <c r="L7836" t="s">
        <v>26</v>
      </c>
      <c r="M7836" t="s">
        <v>7747</v>
      </c>
      <c r="N7836">
        <v>6</v>
      </c>
      <c r="P7836">
        <v>1</v>
      </c>
    </row>
    <row r="7837" spans="12:16" x14ac:dyDescent="0.35">
      <c r="L7837" t="s">
        <v>26</v>
      </c>
      <c r="M7837" t="s">
        <v>7747</v>
      </c>
      <c r="N7837">
        <v>6</v>
      </c>
      <c r="P7837">
        <v>1</v>
      </c>
    </row>
    <row r="7838" spans="12:16" x14ac:dyDescent="0.35">
      <c r="L7838" t="s">
        <v>26</v>
      </c>
      <c r="M7838" t="s">
        <v>7747</v>
      </c>
      <c r="N7838">
        <v>6</v>
      </c>
      <c r="P7838">
        <v>1</v>
      </c>
    </row>
    <row r="7839" spans="12:16" x14ac:dyDescent="0.35">
      <c r="L7839" t="s">
        <v>26</v>
      </c>
      <c r="M7839" t="s">
        <v>7747</v>
      </c>
      <c r="N7839">
        <v>6</v>
      </c>
      <c r="P7839">
        <v>1</v>
      </c>
    </row>
    <row r="7840" spans="12:16" x14ac:dyDescent="0.35">
      <c r="L7840" t="s">
        <v>26</v>
      </c>
      <c r="M7840" t="s">
        <v>7747</v>
      </c>
      <c r="N7840">
        <v>6</v>
      </c>
      <c r="P7840">
        <v>1</v>
      </c>
    </row>
    <row r="7841" spans="12:16" x14ac:dyDescent="0.35">
      <c r="L7841" t="s">
        <v>26</v>
      </c>
      <c r="M7841" t="s">
        <v>7747</v>
      </c>
      <c r="N7841">
        <v>6</v>
      </c>
      <c r="P7841">
        <v>1</v>
      </c>
    </row>
    <row r="7842" spans="12:16" x14ac:dyDescent="0.35">
      <c r="L7842" t="s">
        <v>26</v>
      </c>
      <c r="M7842" t="s">
        <v>7747</v>
      </c>
      <c r="N7842">
        <v>6</v>
      </c>
      <c r="P7842">
        <v>1</v>
      </c>
    </row>
    <row r="7843" spans="12:16" x14ac:dyDescent="0.35">
      <c r="L7843" t="s">
        <v>26</v>
      </c>
      <c r="M7843" t="s">
        <v>7747</v>
      </c>
      <c r="N7843">
        <v>6</v>
      </c>
      <c r="P7843">
        <v>1</v>
      </c>
    </row>
    <row r="7844" spans="12:16" x14ac:dyDescent="0.35">
      <c r="L7844" t="s">
        <v>26</v>
      </c>
      <c r="M7844" t="s">
        <v>7747</v>
      </c>
      <c r="N7844">
        <v>6</v>
      </c>
      <c r="P7844">
        <v>1</v>
      </c>
    </row>
    <row r="7845" spans="12:16" x14ac:dyDescent="0.35">
      <c r="L7845" t="s">
        <v>26</v>
      </c>
      <c r="M7845" t="s">
        <v>7747</v>
      </c>
      <c r="N7845">
        <v>6</v>
      </c>
      <c r="P7845">
        <v>1</v>
      </c>
    </row>
    <row r="7846" spans="12:16" x14ac:dyDescent="0.35">
      <c r="L7846" t="s">
        <v>26</v>
      </c>
      <c r="M7846" t="s">
        <v>7747</v>
      </c>
      <c r="N7846">
        <v>6</v>
      </c>
      <c r="P7846">
        <v>1</v>
      </c>
    </row>
    <row r="7847" spans="12:16" x14ac:dyDescent="0.35">
      <c r="L7847" t="s">
        <v>26</v>
      </c>
      <c r="M7847" t="s">
        <v>7747</v>
      </c>
      <c r="N7847">
        <v>6</v>
      </c>
      <c r="P7847">
        <v>1</v>
      </c>
    </row>
    <row r="7848" spans="12:16" x14ac:dyDescent="0.35">
      <c r="L7848" t="s">
        <v>26</v>
      </c>
      <c r="M7848" t="s">
        <v>7747</v>
      </c>
      <c r="N7848">
        <v>6</v>
      </c>
      <c r="P7848">
        <v>1</v>
      </c>
    </row>
    <row r="7849" spans="12:16" x14ac:dyDescent="0.35">
      <c r="L7849" t="s">
        <v>26</v>
      </c>
      <c r="M7849" t="s">
        <v>7747</v>
      </c>
      <c r="N7849">
        <v>6</v>
      </c>
      <c r="P7849">
        <v>1</v>
      </c>
    </row>
    <row r="7850" spans="12:16" x14ac:dyDescent="0.35">
      <c r="L7850" t="s">
        <v>26</v>
      </c>
      <c r="M7850" t="s">
        <v>7747</v>
      </c>
      <c r="N7850">
        <v>6</v>
      </c>
      <c r="P7850">
        <v>1</v>
      </c>
    </row>
    <row r="7851" spans="12:16" x14ac:dyDescent="0.35">
      <c r="L7851" t="s">
        <v>26</v>
      </c>
      <c r="M7851" t="s">
        <v>7747</v>
      </c>
      <c r="N7851">
        <v>6</v>
      </c>
      <c r="P7851">
        <v>1</v>
      </c>
    </row>
    <row r="7852" spans="12:16" x14ac:dyDescent="0.35">
      <c r="L7852" t="s">
        <v>26</v>
      </c>
      <c r="M7852" t="s">
        <v>7747</v>
      </c>
      <c r="N7852">
        <v>6</v>
      </c>
      <c r="P7852">
        <v>1</v>
      </c>
    </row>
    <row r="7853" spans="12:16" x14ac:dyDescent="0.35">
      <c r="L7853" t="s">
        <v>26</v>
      </c>
      <c r="M7853" t="s">
        <v>7747</v>
      </c>
      <c r="N7853">
        <v>6</v>
      </c>
      <c r="P7853">
        <v>1</v>
      </c>
    </row>
    <row r="7854" spans="12:16" x14ac:dyDescent="0.35">
      <c r="L7854" t="s">
        <v>26</v>
      </c>
      <c r="M7854" t="s">
        <v>7747</v>
      </c>
      <c r="N7854">
        <v>6</v>
      </c>
      <c r="P7854">
        <v>1</v>
      </c>
    </row>
    <row r="7855" spans="12:16" x14ac:dyDescent="0.35">
      <c r="L7855" t="s">
        <v>26</v>
      </c>
      <c r="M7855" t="s">
        <v>7747</v>
      </c>
      <c r="N7855">
        <v>6</v>
      </c>
      <c r="P7855">
        <v>1</v>
      </c>
    </row>
    <row r="7856" spans="12:16" x14ac:dyDescent="0.35">
      <c r="L7856" t="s">
        <v>29</v>
      </c>
      <c r="M7856" t="s">
        <v>7747</v>
      </c>
      <c r="N7856">
        <v>6</v>
      </c>
      <c r="P7856">
        <v>1</v>
      </c>
    </row>
    <row r="7857" spans="12:16" x14ac:dyDescent="0.35">
      <c r="L7857" t="s">
        <v>29</v>
      </c>
      <c r="M7857" t="s">
        <v>7747</v>
      </c>
      <c r="N7857">
        <v>6</v>
      </c>
      <c r="P7857">
        <v>1</v>
      </c>
    </row>
    <row r="7858" spans="12:16" x14ac:dyDescent="0.35">
      <c r="L7858" t="s">
        <v>29</v>
      </c>
      <c r="M7858" t="s">
        <v>7747</v>
      </c>
      <c r="N7858">
        <v>6</v>
      </c>
      <c r="P7858">
        <v>1</v>
      </c>
    </row>
    <row r="7859" spans="12:16" x14ac:dyDescent="0.35">
      <c r="L7859" t="s">
        <v>29</v>
      </c>
      <c r="M7859" t="s">
        <v>7747</v>
      </c>
      <c r="N7859">
        <v>6</v>
      </c>
      <c r="P7859">
        <v>1</v>
      </c>
    </row>
    <row r="7860" spans="12:16" x14ac:dyDescent="0.35">
      <c r="L7860" t="s">
        <v>29</v>
      </c>
      <c r="M7860" t="s">
        <v>7747</v>
      </c>
      <c r="N7860">
        <v>6</v>
      </c>
      <c r="P7860">
        <v>1</v>
      </c>
    </row>
    <row r="7861" spans="12:16" x14ac:dyDescent="0.35">
      <c r="L7861" t="s">
        <v>29</v>
      </c>
      <c r="M7861" t="s">
        <v>7747</v>
      </c>
      <c r="N7861">
        <v>6</v>
      </c>
      <c r="P7861">
        <v>1</v>
      </c>
    </row>
    <row r="7862" spans="12:16" x14ac:dyDescent="0.35">
      <c r="L7862" t="s">
        <v>29</v>
      </c>
      <c r="M7862" t="s">
        <v>7747</v>
      </c>
      <c r="N7862">
        <v>6</v>
      </c>
      <c r="P7862">
        <v>1</v>
      </c>
    </row>
    <row r="7863" spans="12:16" x14ac:dyDescent="0.35">
      <c r="L7863" t="s">
        <v>29</v>
      </c>
      <c r="M7863" t="s">
        <v>7747</v>
      </c>
      <c r="N7863">
        <v>6</v>
      </c>
      <c r="P7863">
        <v>1</v>
      </c>
    </row>
    <row r="7864" spans="12:16" x14ac:dyDescent="0.35">
      <c r="L7864" t="s">
        <v>29</v>
      </c>
      <c r="M7864" t="s">
        <v>7747</v>
      </c>
      <c r="N7864">
        <v>6</v>
      </c>
      <c r="P7864">
        <v>1</v>
      </c>
    </row>
    <row r="7865" spans="12:16" x14ac:dyDescent="0.35">
      <c r="L7865" t="s">
        <v>29</v>
      </c>
      <c r="M7865" t="s">
        <v>7747</v>
      </c>
      <c r="N7865">
        <v>6</v>
      </c>
      <c r="P7865">
        <v>1</v>
      </c>
    </row>
    <row r="7866" spans="12:16" x14ac:dyDescent="0.35">
      <c r="L7866" t="s">
        <v>29</v>
      </c>
      <c r="M7866" t="s">
        <v>7747</v>
      </c>
      <c r="N7866">
        <v>6</v>
      </c>
      <c r="P7866">
        <v>1</v>
      </c>
    </row>
    <row r="7867" spans="12:16" x14ac:dyDescent="0.35">
      <c r="L7867" t="s">
        <v>29</v>
      </c>
      <c r="M7867" t="s">
        <v>7747</v>
      </c>
      <c r="N7867">
        <v>6</v>
      </c>
      <c r="P7867">
        <v>1</v>
      </c>
    </row>
    <row r="7868" spans="12:16" x14ac:dyDescent="0.35">
      <c r="L7868" t="s">
        <v>29</v>
      </c>
      <c r="M7868" t="s">
        <v>7747</v>
      </c>
      <c r="N7868">
        <v>6</v>
      </c>
      <c r="P7868">
        <v>1</v>
      </c>
    </row>
    <row r="7869" spans="12:16" x14ac:dyDescent="0.35">
      <c r="L7869" t="s">
        <v>29</v>
      </c>
      <c r="M7869" t="s">
        <v>7747</v>
      </c>
      <c r="N7869">
        <v>6</v>
      </c>
      <c r="P7869">
        <v>1</v>
      </c>
    </row>
    <row r="7870" spans="12:16" x14ac:dyDescent="0.35">
      <c r="L7870" t="s">
        <v>29</v>
      </c>
      <c r="M7870" t="s">
        <v>7747</v>
      </c>
      <c r="N7870">
        <v>6</v>
      </c>
      <c r="P7870">
        <v>1</v>
      </c>
    </row>
    <row r="7871" spans="12:16" x14ac:dyDescent="0.35">
      <c r="L7871" t="s">
        <v>29</v>
      </c>
      <c r="M7871" t="s">
        <v>7747</v>
      </c>
      <c r="N7871">
        <v>6</v>
      </c>
      <c r="P7871">
        <v>1</v>
      </c>
    </row>
    <row r="7872" spans="12:16" x14ac:dyDescent="0.35">
      <c r="L7872" t="s">
        <v>29</v>
      </c>
      <c r="M7872" t="s">
        <v>7747</v>
      </c>
      <c r="N7872">
        <v>6</v>
      </c>
      <c r="P7872">
        <v>1</v>
      </c>
    </row>
    <row r="7873" spans="12:16" x14ac:dyDescent="0.35">
      <c r="L7873" t="s">
        <v>29</v>
      </c>
      <c r="M7873" t="s">
        <v>7747</v>
      </c>
      <c r="N7873">
        <v>6</v>
      </c>
      <c r="P7873">
        <v>1</v>
      </c>
    </row>
    <row r="7874" spans="12:16" x14ac:dyDescent="0.35">
      <c r="L7874" t="s">
        <v>29</v>
      </c>
      <c r="M7874" t="s">
        <v>7747</v>
      </c>
      <c r="N7874">
        <v>6</v>
      </c>
      <c r="P7874">
        <v>1</v>
      </c>
    </row>
    <row r="7875" spans="12:16" x14ac:dyDescent="0.35">
      <c r="L7875" t="s">
        <v>29</v>
      </c>
      <c r="M7875" t="s">
        <v>7747</v>
      </c>
      <c r="N7875">
        <v>6</v>
      </c>
      <c r="P7875">
        <v>1</v>
      </c>
    </row>
    <row r="7876" spans="12:16" x14ac:dyDescent="0.35">
      <c r="L7876" t="s">
        <v>29</v>
      </c>
      <c r="M7876" t="s">
        <v>7747</v>
      </c>
      <c r="N7876">
        <v>6</v>
      </c>
      <c r="P7876">
        <v>1</v>
      </c>
    </row>
    <row r="7877" spans="12:16" x14ac:dyDescent="0.35">
      <c r="L7877" t="s">
        <v>29</v>
      </c>
      <c r="M7877" t="s">
        <v>7747</v>
      </c>
      <c r="N7877">
        <v>6</v>
      </c>
      <c r="P7877">
        <v>1</v>
      </c>
    </row>
    <row r="7878" spans="12:16" x14ac:dyDescent="0.35">
      <c r="L7878" t="s">
        <v>29</v>
      </c>
      <c r="M7878" t="s">
        <v>7747</v>
      </c>
      <c r="N7878">
        <v>6</v>
      </c>
      <c r="P7878">
        <v>1</v>
      </c>
    </row>
    <row r="7879" spans="12:16" x14ac:dyDescent="0.35">
      <c r="L7879" t="s">
        <v>29</v>
      </c>
      <c r="M7879" t="s">
        <v>7747</v>
      </c>
      <c r="N7879">
        <v>6</v>
      </c>
      <c r="P7879">
        <v>1</v>
      </c>
    </row>
    <row r="7880" spans="12:16" x14ac:dyDescent="0.35">
      <c r="L7880" t="s">
        <v>29</v>
      </c>
      <c r="M7880" t="s">
        <v>7747</v>
      </c>
      <c r="N7880">
        <v>6</v>
      </c>
      <c r="P7880">
        <v>1</v>
      </c>
    </row>
    <row r="7881" spans="12:16" x14ac:dyDescent="0.35">
      <c r="L7881" t="s">
        <v>29</v>
      </c>
      <c r="M7881" t="s">
        <v>7747</v>
      </c>
      <c r="N7881">
        <v>6</v>
      </c>
      <c r="P7881">
        <v>1</v>
      </c>
    </row>
    <row r="7882" spans="12:16" x14ac:dyDescent="0.35">
      <c r="L7882" t="s">
        <v>29</v>
      </c>
      <c r="M7882" t="s">
        <v>7747</v>
      </c>
      <c r="N7882">
        <v>6</v>
      </c>
      <c r="P7882">
        <v>1</v>
      </c>
    </row>
    <row r="7883" spans="12:16" x14ac:dyDescent="0.35">
      <c r="L7883" t="s">
        <v>29</v>
      </c>
      <c r="M7883" t="s">
        <v>7747</v>
      </c>
      <c r="N7883">
        <v>6</v>
      </c>
      <c r="P7883">
        <v>1</v>
      </c>
    </row>
    <row r="7884" spans="12:16" x14ac:dyDescent="0.35">
      <c r="L7884" t="s">
        <v>29</v>
      </c>
      <c r="M7884" t="s">
        <v>7747</v>
      </c>
      <c r="N7884">
        <v>6</v>
      </c>
      <c r="P7884">
        <v>1</v>
      </c>
    </row>
    <row r="7885" spans="12:16" x14ac:dyDescent="0.35">
      <c r="L7885" t="s">
        <v>29</v>
      </c>
      <c r="M7885" t="s">
        <v>7747</v>
      </c>
      <c r="N7885">
        <v>6</v>
      </c>
      <c r="P7885">
        <v>1</v>
      </c>
    </row>
    <row r="7886" spans="12:16" x14ac:dyDescent="0.35">
      <c r="L7886" t="s">
        <v>29</v>
      </c>
      <c r="M7886" t="s">
        <v>7747</v>
      </c>
      <c r="N7886">
        <v>6</v>
      </c>
      <c r="P7886">
        <v>1</v>
      </c>
    </row>
    <row r="7887" spans="12:16" x14ac:dyDescent="0.35">
      <c r="L7887" t="s">
        <v>29</v>
      </c>
      <c r="M7887" t="s">
        <v>7747</v>
      </c>
      <c r="N7887">
        <v>6</v>
      </c>
      <c r="P7887">
        <v>1</v>
      </c>
    </row>
    <row r="7888" spans="12:16" x14ac:dyDescent="0.35">
      <c r="L7888" t="s">
        <v>29</v>
      </c>
      <c r="M7888" t="s">
        <v>7747</v>
      </c>
      <c r="N7888">
        <v>6</v>
      </c>
      <c r="P7888">
        <v>1</v>
      </c>
    </row>
    <row r="7889" spans="12:16" x14ac:dyDescent="0.35">
      <c r="L7889" t="s">
        <v>29</v>
      </c>
      <c r="M7889" t="s">
        <v>7747</v>
      </c>
      <c r="N7889">
        <v>6</v>
      </c>
      <c r="P7889">
        <v>1</v>
      </c>
    </row>
    <row r="7890" spans="12:16" x14ac:dyDescent="0.35">
      <c r="L7890" t="s">
        <v>29</v>
      </c>
      <c r="M7890" t="s">
        <v>7747</v>
      </c>
      <c r="N7890">
        <v>6</v>
      </c>
      <c r="P7890">
        <v>1</v>
      </c>
    </row>
    <row r="7891" spans="12:16" x14ac:dyDescent="0.35">
      <c r="L7891" t="s">
        <v>29</v>
      </c>
      <c r="M7891" t="s">
        <v>7747</v>
      </c>
      <c r="N7891">
        <v>6</v>
      </c>
      <c r="P7891">
        <v>1</v>
      </c>
    </row>
    <row r="7892" spans="12:16" x14ac:dyDescent="0.35">
      <c r="L7892" t="s">
        <v>29</v>
      </c>
      <c r="M7892" t="s">
        <v>7747</v>
      </c>
      <c r="N7892">
        <v>6</v>
      </c>
      <c r="P7892">
        <v>1</v>
      </c>
    </row>
    <row r="7893" spans="12:16" x14ac:dyDescent="0.35">
      <c r="L7893" t="s">
        <v>29</v>
      </c>
      <c r="M7893" t="s">
        <v>7747</v>
      </c>
      <c r="N7893">
        <v>6</v>
      </c>
      <c r="P7893">
        <v>1</v>
      </c>
    </row>
    <row r="7894" spans="12:16" x14ac:dyDescent="0.35">
      <c r="L7894" t="s">
        <v>29</v>
      </c>
      <c r="M7894" t="s">
        <v>7747</v>
      </c>
      <c r="N7894">
        <v>6</v>
      </c>
      <c r="P7894">
        <v>1</v>
      </c>
    </row>
    <row r="7895" spans="12:16" x14ac:dyDescent="0.35">
      <c r="L7895" t="s">
        <v>29</v>
      </c>
      <c r="M7895" t="s">
        <v>7747</v>
      </c>
      <c r="N7895">
        <v>6</v>
      </c>
      <c r="P7895">
        <v>1</v>
      </c>
    </row>
    <row r="7896" spans="12:16" x14ac:dyDescent="0.35">
      <c r="L7896" t="s">
        <v>29</v>
      </c>
      <c r="M7896" t="s">
        <v>7747</v>
      </c>
      <c r="N7896">
        <v>6</v>
      </c>
      <c r="P7896">
        <v>1</v>
      </c>
    </row>
    <row r="7897" spans="12:16" x14ac:dyDescent="0.35">
      <c r="L7897" t="s">
        <v>29</v>
      </c>
      <c r="M7897" t="s">
        <v>7747</v>
      </c>
      <c r="N7897">
        <v>6</v>
      </c>
      <c r="P7897">
        <v>1</v>
      </c>
    </row>
    <row r="7898" spans="12:16" x14ac:dyDescent="0.35">
      <c r="L7898" t="s">
        <v>29</v>
      </c>
      <c r="M7898" t="s">
        <v>7747</v>
      </c>
      <c r="N7898">
        <v>6</v>
      </c>
      <c r="P7898">
        <v>1</v>
      </c>
    </row>
    <row r="7899" spans="12:16" x14ac:dyDescent="0.35">
      <c r="L7899" t="s">
        <v>29</v>
      </c>
      <c r="M7899" t="s">
        <v>7747</v>
      </c>
      <c r="N7899">
        <v>6</v>
      </c>
      <c r="P7899">
        <v>1</v>
      </c>
    </row>
    <row r="7900" spans="12:16" x14ac:dyDescent="0.35">
      <c r="L7900" t="s">
        <v>29</v>
      </c>
      <c r="M7900" t="s">
        <v>7747</v>
      </c>
      <c r="N7900">
        <v>6</v>
      </c>
      <c r="P7900">
        <v>1</v>
      </c>
    </row>
    <row r="7901" spans="12:16" x14ac:dyDescent="0.35">
      <c r="L7901" t="s">
        <v>29</v>
      </c>
      <c r="M7901" t="s">
        <v>7747</v>
      </c>
      <c r="N7901">
        <v>6</v>
      </c>
      <c r="P7901">
        <v>1</v>
      </c>
    </row>
    <row r="7902" spans="12:16" x14ac:dyDescent="0.35">
      <c r="L7902" t="s">
        <v>29</v>
      </c>
      <c r="M7902" t="s">
        <v>7747</v>
      </c>
      <c r="N7902">
        <v>6</v>
      </c>
      <c r="P7902">
        <v>1</v>
      </c>
    </row>
    <row r="7903" spans="12:16" x14ac:dyDescent="0.35">
      <c r="L7903" t="s">
        <v>29</v>
      </c>
      <c r="M7903" t="s">
        <v>7747</v>
      </c>
      <c r="N7903">
        <v>6</v>
      </c>
      <c r="P7903">
        <v>1</v>
      </c>
    </row>
    <row r="7904" spans="12:16" x14ac:dyDescent="0.35">
      <c r="L7904" t="s">
        <v>29</v>
      </c>
      <c r="M7904" t="s">
        <v>7747</v>
      </c>
      <c r="N7904">
        <v>6</v>
      </c>
      <c r="P7904">
        <v>1</v>
      </c>
    </row>
    <row r="7905" spans="12:16" x14ac:dyDescent="0.35">
      <c r="L7905" t="s">
        <v>29</v>
      </c>
      <c r="M7905" t="s">
        <v>7747</v>
      </c>
      <c r="N7905">
        <v>6</v>
      </c>
      <c r="P7905">
        <v>1</v>
      </c>
    </row>
    <row r="7906" spans="12:16" x14ac:dyDescent="0.35">
      <c r="L7906" t="s">
        <v>29</v>
      </c>
      <c r="M7906" t="s">
        <v>7747</v>
      </c>
      <c r="N7906">
        <v>6</v>
      </c>
      <c r="P7906">
        <v>1</v>
      </c>
    </row>
    <row r="7907" spans="12:16" x14ac:dyDescent="0.35">
      <c r="L7907" t="s">
        <v>29</v>
      </c>
      <c r="M7907" t="s">
        <v>7747</v>
      </c>
      <c r="N7907">
        <v>6</v>
      </c>
      <c r="P7907">
        <v>1</v>
      </c>
    </row>
    <row r="7908" spans="12:16" x14ac:dyDescent="0.35">
      <c r="L7908" t="s">
        <v>29</v>
      </c>
      <c r="M7908" t="s">
        <v>7747</v>
      </c>
      <c r="N7908">
        <v>6</v>
      </c>
      <c r="P7908">
        <v>1</v>
      </c>
    </row>
    <row r="7909" spans="12:16" x14ac:dyDescent="0.35">
      <c r="L7909" t="s">
        <v>29</v>
      </c>
      <c r="M7909" t="s">
        <v>7747</v>
      </c>
      <c r="N7909">
        <v>6</v>
      </c>
      <c r="P7909">
        <v>1</v>
      </c>
    </row>
    <row r="7910" spans="12:16" x14ac:dyDescent="0.35">
      <c r="L7910" t="s">
        <v>29</v>
      </c>
      <c r="M7910" t="s">
        <v>7747</v>
      </c>
      <c r="N7910">
        <v>6</v>
      </c>
      <c r="P7910">
        <v>1</v>
      </c>
    </row>
    <row r="7911" spans="12:16" x14ac:dyDescent="0.35">
      <c r="L7911" t="s">
        <v>29</v>
      </c>
      <c r="M7911" t="s">
        <v>7747</v>
      </c>
      <c r="N7911">
        <v>6</v>
      </c>
      <c r="P7911">
        <v>1</v>
      </c>
    </row>
    <row r="7912" spans="12:16" x14ac:dyDescent="0.35">
      <c r="L7912" t="s">
        <v>29</v>
      </c>
      <c r="M7912" t="s">
        <v>7747</v>
      </c>
      <c r="N7912">
        <v>6</v>
      </c>
      <c r="P7912">
        <v>1</v>
      </c>
    </row>
    <row r="7913" spans="12:16" x14ac:dyDescent="0.35">
      <c r="L7913" t="s">
        <v>29</v>
      </c>
      <c r="M7913" t="s">
        <v>7747</v>
      </c>
      <c r="N7913">
        <v>6</v>
      </c>
      <c r="P7913">
        <v>1</v>
      </c>
    </row>
    <row r="7914" spans="12:16" x14ac:dyDescent="0.35">
      <c r="L7914" t="s">
        <v>29</v>
      </c>
      <c r="M7914" t="s">
        <v>7747</v>
      </c>
      <c r="N7914">
        <v>6</v>
      </c>
      <c r="P7914">
        <v>1</v>
      </c>
    </row>
    <row r="7915" spans="12:16" x14ac:dyDescent="0.35">
      <c r="L7915" t="s">
        <v>29</v>
      </c>
      <c r="M7915" t="s">
        <v>7747</v>
      </c>
      <c r="N7915">
        <v>6</v>
      </c>
      <c r="P7915">
        <v>1</v>
      </c>
    </row>
    <row r="7916" spans="12:16" x14ac:dyDescent="0.35">
      <c r="L7916" t="s">
        <v>29</v>
      </c>
      <c r="M7916" t="s">
        <v>7747</v>
      </c>
      <c r="N7916">
        <v>6</v>
      </c>
      <c r="P7916">
        <v>1</v>
      </c>
    </row>
    <row r="7917" spans="12:16" x14ac:dyDescent="0.35">
      <c r="L7917" t="s">
        <v>29</v>
      </c>
      <c r="M7917" t="s">
        <v>7747</v>
      </c>
      <c r="N7917">
        <v>6</v>
      </c>
      <c r="P7917">
        <v>1</v>
      </c>
    </row>
    <row r="7918" spans="12:16" x14ac:dyDescent="0.35">
      <c r="L7918" t="s">
        <v>29</v>
      </c>
      <c r="M7918" t="s">
        <v>7747</v>
      </c>
      <c r="N7918">
        <v>6</v>
      </c>
      <c r="P7918">
        <v>1</v>
      </c>
    </row>
    <row r="7919" spans="12:16" x14ac:dyDescent="0.35">
      <c r="L7919" t="s">
        <v>29</v>
      </c>
      <c r="M7919" t="s">
        <v>7747</v>
      </c>
      <c r="N7919">
        <v>6</v>
      </c>
      <c r="P7919">
        <v>1</v>
      </c>
    </row>
    <row r="7920" spans="12:16" x14ac:dyDescent="0.35">
      <c r="L7920" t="s">
        <v>29</v>
      </c>
      <c r="M7920" t="s">
        <v>7747</v>
      </c>
      <c r="N7920">
        <v>6</v>
      </c>
      <c r="P7920">
        <v>1</v>
      </c>
    </row>
    <row r="7921" spans="12:16" x14ac:dyDescent="0.35">
      <c r="L7921" t="s">
        <v>29</v>
      </c>
      <c r="M7921" t="s">
        <v>7747</v>
      </c>
      <c r="N7921">
        <v>6</v>
      </c>
      <c r="P7921">
        <v>1</v>
      </c>
    </row>
    <row r="7922" spans="12:16" x14ac:dyDescent="0.35">
      <c r="L7922" t="s">
        <v>29</v>
      </c>
      <c r="M7922" t="s">
        <v>7747</v>
      </c>
      <c r="N7922">
        <v>6</v>
      </c>
      <c r="P7922">
        <v>1</v>
      </c>
    </row>
    <row r="7923" spans="12:16" x14ac:dyDescent="0.35">
      <c r="L7923" t="s">
        <v>29</v>
      </c>
      <c r="M7923" t="s">
        <v>7747</v>
      </c>
      <c r="N7923">
        <v>6</v>
      </c>
      <c r="P7923">
        <v>1</v>
      </c>
    </row>
    <row r="7924" spans="12:16" x14ac:dyDescent="0.35">
      <c r="L7924" t="s">
        <v>29</v>
      </c>
      <c r="M7924" t="s">
        <v>7747</v>
      </c>
      <c r="N7924">
        <v>6</v>
      </c>
      <c r="P7924">
        <v>1</v>
      </c>
    </row>
    <row r="7925" spans="12:16" x14ac:dyDescent="0.35">
      <c r="L7925" t="s">
        <v>29</v>
      </c>
      <c r="M7925" t="s">
        <v>7747</v>
      </c>
      <c r="N7925">
        <v>6</v>
      </c>
      <c r="P7925">
        <v>1</v>
      </c>
    </row>
    <row r="7926" spans="12:16" x14ac:dyDescent="0.35">
      <c r="L7926" t="s">
        <v>29</v>
      </c>
      <c r="M7926" t="s">
        <v>7747</v>
      </c>
      <c r="N7926">
        <v>6</v>
      </c>
      <c r="P7926">
        <v>1</v>
      </c>
    </row>
    <row r="7927" spans="12:16" x14ac:dyDescent="0.35">
      <c r="L7927" t="s">
        <v>29</v>
      </c>
      <c r="M7927" t="s">
        <v>7747</v>
      </c>
      <c r="N7927">
        <v>6</v>
      </c>
      <c r="P7927">
        <v>1</v>
      </c>
    </row>
    <row r="7928" spans="12:16" x14ac:dyDescent="0.35">
      <c r="L7928" t="s">
        <v>29</v>
      </c>
      <c r="M7928" t="s">
        <v>7747</v>
      </c>
      <c r="N7928">
        <v>6</v>
      </c>
      <c r="P7928">
        <v>1</v>
      </c>
    </row>
    <row r="7929" spans="12:16" x14ac:dyDescent="0.35">
      <c r="L7929" t="s">
        <v>29</v>
      </c>
      <c r="M7929" t="s">
        <v>7747</v>
      </c>
      <c r="N7929">
        <v>6</v>
      </c>
      <c r="P7929">
        <v>1</v>
      </c>
    </row>
    <row r="7930" spans="12:16" x14ac:dyDescent="0.35">
      <c r="L7930" t="s">
        <v>29</v>
      </c>
      <c r="M7930" t="s">
        <v>7747</v>
      </c>
      <c r="N7930">
        <v>6</v>
      </c>
      <c r="P7930">
        <v>1</v>
      </c>
    </row>
    <row r="7931" spans="12:16" x14ac:dyDescent="0.35">
      <c r="L7931" t="s">
        <v>29</v>
      </c>
      <c r="M7931" t="s">
        <v>7747</v>
      </c>
      <c r="N7931">
        <v>6</v>
      </c>
      <c r="P7931">
        <v>1</v>
      </c>
    </row>
    <row r="7932" spans="12:16" x14ac:dyDescent="0.35">
      <c r="L7932" t="s">
        <v>29</v>
      </c>
      <c r="M7932" t="s">
        <v>7747</v>
      </c>
      <c r="N7932">
        <v>6</v>
      </c>
      <c r="P7932">
        <v>1</v>
      </c>
    </row>
    <row r="7933" spans="12:16" x14ac:dyDescent="0.35">
      <c r="L7933" t="s">
        <v>29</v>
      </c>
      <c r="M7933" t="s">
        <v>7747</v>
      </c>
      <c r="N7933">
        <v>6</v>
      </c>
      <c r="P7933">
        <v>1</v>
      </c>
    </row>
    <row r="7934" spans="12:16" x14ac:dyDescent="0.35">
      <c r="L7934" t="s">
        <v>29</v>
      </c>
      <c r="M7934" t="s">
        <v>7747</v>
      </c>
      <c r="N7934">
        <v>6</v>
      </c>
      <c r="P7934">
        <v>1</v>
      </c>
    </row>
    <row r="7935" spans="12:16" x14ac:dyDescent="0.35">
      <c r="L7935" t="s">
        <v>29</v>
      </c>
      <c r="M7935" t="s">
        <v>7747</v>
      </c>
      <c r="N7935">
        <v>6</v>
      </c>
      <c r="P7935">
        <v>1</v>
      </c>
    </row>
    <row r="7936" spans="12:16" x14ac:dyDescent="0.35">
      <c r="L7936" t="s">
        <v>29</v>
      </c>
      <c r="M7936" t="s">
        <v>7747</v>
      </c>
      <c r="N7936">
        <v>6</v>
      </c>
      <c r="P7936">
        <v>1</v>
      </c>
    </row>
    <row r="7937" spans="12:16" x14ac:dyDescent="0.35">
      <c r="L7937" t="s">
        <v>29</v>
      </c>
      <c r="M7937" t="s">
        <v>7747</v>
      </c>
      <c r="N7937">
        <v>6</v>
      </c>
      <c r="P7937">
        <v>1</v>
      </c>
    </row>
    <row r="7938" spans="12:16" x14ac:dyDescent="0.35">
      <c r="L7938" t="s">
        <v>29</v>
      </c>
      <c r="M7938" t="s">
        <v>7747</v>
      </c>
      <c r="N7938">
        <v>6</v>
      </c>
      <c r="P7938">
        <v>1</v>
      </c>
    </row>
    <row r="7939" spans="12:16" x14ac:dyDescent="0.35">
      <c r="L7939" t="s">
        <v>29</v>
      </c>
      <c r="M7939" t="s">
        <v>7747</v>
      </c>
      <c r="N7939">
        <v>6</v>
      </c>
      <c r="P7939">
        <v>1</v>
      </c>
    </row>
    <row r="7940" spans="12:16" x14ac:dyDescent="0.35">
      <c r="L7940" t="s">
        <v>29</v>
      </c>
      <c r="M7940" t="s">
        <v>7747</v>
      </c>
      <c r="N7940">
        <v>6</v>
      </c>
      <c r="P7940">
        <v>1</v>
      </c>
    </row>
    <row r="7941" spans="12:16" x14ac:dyDescent="0.35">
      <c r="L7941" t="s">
        <v>29</v>
      </c>
      <c r="M7941" t="s">
        <v>7747</v>
      </c>
      <c r="N7941">
        <v>6</v>
      </c>
      <c r="P7941">
        <v>1</v>
      </c>
    </row>
    <row r="7942" spans="12:16" x14ac:dyDescent="0.35">
      <c r="L7942" t="s">
        <v>29</v>
      </c>
      <c r="M7942" t="s">
        <v>7747</v>
      </c>
      <c r="N7942">
        <v>6</v>
      </c>
      <c r="P7942">
        <v>1</v>
      </c>
    </row>
    <row r="7943" spans="12:16" x14ac:dyDescent="0.35">
      <c r="L7943" t="s">
        <v>29</v>
      </c>
      <c r="M7943" t="s">
        <v>7747</v>
      </c>
      <c r="N7943">
        <v>6</v>
      </c>
      <c r="P7943">
        <v>1</v>
      </c>
    </row>
    <row r="7944" spans="12:16" x14ac:dyDescent="0.35">
      <c r="L7944" t="s">
        <v>29</v>
      </c>
      <c r="M7944" t="s">
        <v>7747</v>
      </c>
      <c r="N7944">
        <v>6</v>
      </c>
      <c r="P7944">
        <v>1</v>
      </c>
    </row>
    <row r="7945" spans="12:16" x14ac:dyDescent="0.35">
      <c r="L7945" t="s">
        <v>29</v>
      </c>
      <c r="M7945" t="s">
        <v>7747</v>
      </c>
      <c r="N7945">
        <v>6</v>
      </c>
      <c r="P7945">
        <v>1</v>
      </c>
    </row>
    <row r="7946" spans="12:16" x14ac:dyDescent="0.35">
      <c r="L7946" t="s">
        <v>29</v>
      </c>
      <c r="M7946" t="s">
        <v>7747</v>
      </c>
      <c r="N7946">
        <v>6</v>
      </c>
      <c r="P7946">
        <v>1</v>
      </c>
    </row>
    <row r="7947" spans="12:16" x14ac:dyDescent="0.35">
      <c r="L7947" t="s">
        <v>29</v>
      </c>
      <c r="M7947" t="s">
        <v>7747</v>
      </c>
      <c r="N7947">
        <v>6</v>
      </c>
      <c r="P7947">
        <v>1</v>
      </c>
    </row>
    <row r="7948" spans="12:16" x14ac:dyDescent="0.35">
      <c r="L7948" t="s">
        <v>29</v>
      </c>
      <c r="M7948" t="s">
        <v>7747</v>
      </c>
      <c r="N7948">
        <v>6</v>
      </c>
      <c r="P7948">
        <v>1</v>
      </c>
    </row>
    <row r="7949" spans="12:16" x14ac:dyDescent="0.35">
      <c r="L7949" t="s">
        <v>29</v>
      </c>
      <c r="M7949" t="s">
        <v>7747</v>
      </c>
      <c r="N7949">
        <v>6</v>
      </c>
      <c r="P7949">
        <v>1</v>
      </c>
    </row>
    <row r="7950" spans="12:16" x14ac:dyDescent="0.35">
      <c r="L7950" t="s">
        <v>29</v>
      </c>
      <c r="M7950" t="s">
        <v>7747</v>
      </c>
      <c r="N7950">
        <v>6</v>
      </c>
      <c r="P7950">
        <v>1</v>
      </c>
    </row>
    <row r="7951" spans="12:16" x14ac:dyDescent="0.35">
      <c r="L7951" t="s">
        <v>29</v>
      </c>
      <c r="M7951" t="s">
        <v>7747</v>
      </c>
      <c r="N7951">
        <v>6</v>
      </c>
      <c r="P7951">
        <v>1</v>
      </c>
    </row>
    <row r="7952" spans="12:16" x14ac:dyDescent="0.35">
      <c r="L7952" t="s">
        <v>29</v>
      </c>
      <c r="M7952" t="s">
        <v>7747</v>
      </c>
      <c r="N7952">
        <v>6</v>
      </c>
      <c r="P7952">
        <v>1</v>
      </c>
    </row>
    <row r="7953" spans="12:16" x14ac:dyDescent="0.35">
      <c r="L7953" t="s">
        <v>29</v>
      </c>
      <c r="M7953" t="s">
        <v>7747</v>
      </c>
      <c r="N7953">
        <v>6</v>
      </c>
      <c r="P7953">
        <v>1</v>
      </c>
    </row>
    <row r="7954" spans="12:16" x14ac:dyDescent="0.35">
      <c r="L7954" t="s">
        <v>28</v>
      </c>
      <c r="M7954" t="s">
        <v>7747</v>
      </c>
      <c r="N7954">
        <v>6</v>
      </c>
      <c r="P7954">
        <v>1</v>
      </c>
    </row>
    <row r="7955" spans="12:16" x14ac:dyDescent="0.35">
      <c r="L7955" t="s">
        <v>28</v>
      </c>
      <c r="M7955" t="s">
        <v>7747</v>
      </c>
      <c r="N7955">
        <v>6</v>
      </c>
      <c r="P7955">
        <v>1</v>
      </c>
    </row>
    <row r="7956" spans="12:16" x14ac:dyDescent="0.35">
      <c r="L7956" t="s">
        <v>28</v>
      </c>
      <c r="M7956" t="s">
        <v>7747</v>
      </c>
      <c r="N7956">
        <v>6</v>
      </c>
      <c r="P7956">
        <v>1</v>
      </c>
    </row>
    <row r="7957" spans="12:16" x14ac:dyDescent="0.35">
      <c r="L7957" t="s">
        <v>28</v>
      </c>
      <c r="M7957" t="s">
        <v>7747</v>
      </c>
      <c r="N7957">
        <v>6</v>
      </c>
      <c r="P7957">
        <v>1</v>
      </c>
    </row>
    <row r="7958" spans="12:16" x14ac:dyDescent="0.35">
      <c r="L7958" t="s">
        <v>28</v>
      </c>
      <c r="M7958" t="s">
        <v>7747</v>
      </c>
      <c r="N7958">
        <v>6</v>
      </c>
      <c r="P7958">
        <v>1</v>
      </c>
    </row>
    <row r="7959" spans="12:16" x14ac:dyDescent="0.35">
      <c r="L7959" t="s">
        <v>28</v>
      </c>
      <c r="M7959" t="s">
        <v>7747</v>
      </c>
      <c r="N7959">
        <v>6</v>
      </c>
      <c r="P7959">
        <v>1</v>
      </c>
    </row>
    <row r="7960" spans="12:16" x14ac:dyDescent="0.35">
      <c r="L7960" t="s">
        <v>28</v>
      </c>
      <c r="M7960" t="s">
        <v>7747</v>
      </c>
      <c r="N7960">
        <v>6</v>
      </c>
      <c r="P7960">
        <v>1</v>
      </c>
    </row>
    <row r="7961" spans="12:16" x14ac:dyDescent="0.35">
      <c r="L7961" t="s">
        <v>28</v>
      </c>
      <c r="M7961" t="s">
        <v>7747</v>
      </c>
      <c r="N7961">
        <v>6</v>
      </c>
      <c r="P7961">
        <v>1</v>
      </c>
    </row>
    <row r="7962" spans="12:16" x14ac:dyDescent="0.35">
      <c r="L7962" t="s">
        <v>28</v>
      </c>
      <c r="M7962" t="s">
        <v>7747</v>
      </c>
      <c r="N7962">
        <v>6</v>
      </c>
      <c r="P7962">
        <v>1</v>
      </c>
    </row>
    <row r="7963" spans="12:16" x14ac:dyDescent="0.35">
      <c r="L7963" t="s">
        <v>28</v>
      </c>
      <c r="M7963" t="s">
        <v>7747</v>
      </c>
      <c r="N7963">
        <v>6</v>
      </c>
      <c r="P7963">
        <v>1</v>
      </c>
    </row>
    <row r="7964" spans="12:16" x14ac:dyDescent="0.35">
      <c r="L7964" t="s">
        <v>28</v>
      </c>
      <c r="M7964" t="s">
        <v>7747</v>
      </c>
      <c r="N7964">
        <v>6</v>
      </c>
      <c r="P7964">
        <v>1</v>
      </c>
    </row>
    <row r="7965" spans="12:16" x14ac:dyDescent="0.35">
      <c r="L7965" t="s">
        <v>28</v>
      </c>
      <c r="M7965" t="s">
        <v>7747</v>
      </c>
      <c r="N7965">
        <v>6</v>
      </c>
      <c r="P7965">
        <v>1</v>
      </c>
    </row>
    <row r="7966" spans="12:16" x14ac:dyDescent="0.35">
      <c r="L7966" t="s">
        <v>28</v>
      </c>
      <c r="M7966" t="s">
        <v>7747</v>
      </c>
      <c r="N7966">
        <v>6</v>
      </c>
      <c r="P7966">
        <v>1</v>
      </c>
    </row>
    <row r="7967" spans="12:16" x14ac:dyDescent="0.35">
      <c r="L7967" t="s">
        <v>28</v>
      </c>
      <c r="M7967" t="s">
        <v>7747</v>
      </c>
      <c r="N7967">
        <v>6</v>
      </c>
      <c r="P7967">
        <v>1</v>
      </c>
    </row>
    <row r="7968" spans="12:16" x14ac:dyDescent="0.35">
      <c r="L7968" t="s">
        <v>28</v>
      </c>
      <c r="M7968" t="s">
        <v>7747</v>
      </c>
      <c r="N7968">
        <v>6</v>
      </c>
      <c r="P7968">
        <v>1</v>
      </c>
    </row>
    <row r="7969" spans="12:16" x14ac:dyDescent="0.35">
      <c r="L7969" t="s">
        <v>28</v>
      </c>
      <c r="M7969" t="s">
        <v>7747</v>
      </c>
      <c r="N7969">
        <v>6</v>
      </c>
      <c r="P7969">
        <v>1</v>
      </c>
    </row>
    <row r="7970" spans="12:16" x14ac:dyDescent="0.35">
      <c r="L7970" t="s">
        <v>28</v>
      </c>
      <c r="M7970" t="s">
        <v>7747</v>
      </c>
      <c r="N7970">
        <v>6</v>
      </c>
      <c r="P7970">
        <v>1</v>
      </c>
    </row>
    <row r="7971" spans="12:16" x14ac:dyDescent="0.35">
      <c r="L7971" t="s">
        <v>28</v>
      </c>
      <c r="M7971" t="s">
        <v>7747</v>
      </c>
      <c r="N7971">
        <v>6</v>
      </c>
      <c r="P7971">
        <v>1</v>
      </c>
    </row>
    <row r="7972" spans="12:16" x14ac:dyDescent="0.35">
      <c r="L7972" t="s">
        <v>28</v>
      </c>
      <c r="M7972" t="s">
        <v>7747</v>
      </c>
      <c r="N7972">
        <v>6</v>
      </c>
      <c r="P7972">
        <v>1</v>
      </c>
    </row>
    <row r="7973" spans="12:16" x14ac:dyDescent="0.35">
      <c r="L7973" t="s">
        <v>28</v>
      </c>
      <c r="M7973" t="s">
        <v>7747</v>
      </c>
      <c r="N7973">
        <v>6</v>
      </c>
      <c r="P7973">
        <v>1</v>
      </c>
    </row>
    <row r="7974" spans="12:16" x14ac:dyDescent="0.35">
      <c r="L7974" t="s">
        <v>28</v>
      </c>
      <c r="M7974" t="s">
        <v>7747</v>
      </c>
      <c r="N7974">
        <v>6</v>
      </c>
      <c r="P7974">
        <v>1</v>
      </c>
    </row>
    <row r="7975" spans="12:16" x14ac:dyDescent="0.35">
      <c r="L7975" t="s">
        <v>28</v>
      </c>
      <c r="M7975" t="s">
        <v>7747</v>
      </c>
      <c r="N7975">
        <v>6</v>
      </c>
      <c r="P7975">
        <v>1</v>
      </c>
    </row>
    <row r="7976" spans="12:16" x14ac:dyDescent="0.35">
      <c r="L7976" t="s">
        <v>28</v>
      </c>
      <c r="M7976" t="s">
        <v>7747</v>
      </c>
      <c r="N7976">
        <v>6</v>
      </c>
      <c r="P7976">
        <v>1</v>
      </c>
    </row>
    <row r="7977" spans="12:16" x14ac:dyDescent="0.35">
      <c r="L7977" t="s">
        <v>28</v>
      </c>
      <c r="M7977" t="s">
        <v>7747</v>
      </c>
      <c r="N7977">
        <v>6</v>
      </c>
      <c r="P7977">
        <v>1</v>
      </c>
    </row>
    <row r="7978" spans="12:16" x14ac:dyDescent="0.35">
      <c r="L7978" t="s">
        <v>28</v>
      </c>
      <c r="M7978" t="s">
        <v>7747</v>
      </c>
      <c r="N7978">
        <v>6</v>
      </c>
      <c r="P7978">
        <v>1</v>
      </c>
    </row>
    <row r="7979" spans="12:16" x14ac:dyDescent="0.35">
      <c r="L7979" t="s">
        <v>28</v>
      </c>
      <c r="M7979" t="s">
        <v>7747</v>
      </c>
      <c r="N7979">
        <v>6</v>
      </c>
      <c r="P7979">
        <v>1</v>
      </c>
    </row>
    <row r="7980" spans="12:16" x14ac:dyDescent="0.35">
      <c r="L7980" t="s">
        <v>28</v>
      </c>
      <c r="M7980" t="s">
        <v>7747</v>
      </c>
      <c r="N7980">
        <v>6</v>
      </c>
      <c r="P7980">
        <v>1</v>
      </c>
    </row>
    <row r="7981" spans="12:16" x14ac:dyDescent="0.35">
      <c r="L7981" t="s">
        <v>28</v>
      </c>
      <c r="M7981" t="s">
        <v>7747</v>
      </c>
      <c r="N7981">
        <v>6</v>
      </c>
      <c r="P7981">
        <v>1</v>
      </c>
    </row>
    <row r="7982" spans="12:16" x14ac:dyDescent="0.35">
      <c r="L7982" t="s">
        <v>28</v>
      </c>
      <c r="M7982" t="s">
        <v>7747</v>
      </c>
      <c r="N7982">
        <v>6</v>
      </c>
      <c r="P7982">
        <v>1</v>
      </c>
    </row>
    <row r="7983" spans="12:16" x14ac:dyDescent="0.35">
      <c r="L7983" t="s">
        <v>28</v>
      </c>
      <c r="M7983" t="s">
        <v>7747</v>
      </c>
      <c r="N7983">
        <v>6</v>
      </c>
      <c r="P7983">
        <v>1</v>
      </c>
    </row>
    <row r="7984" spans="12:16" x14ac:dyDescent="0.35">
      <c r="L7984" t="s">
        <v>28</v>
      </c>
      <c r="M7984" t="s">
        <v>7747</v>
      </c>
      <c r="N7984">
        <v>6</v>
      </c>
      <c r="P7984">
        <v>1</v>
      </c>
    </row>
    <row r="7985" spans="12:16" x14ac:dyDescent="0.35">
      <c r="L7985" t="s">
        <v>28</v>
      </c>
      <c r="M7985" t="s">
        <v>7747</v>
      </c>
      <c r="N7985">
        <v>6</v>
      </c>
      <c r="P7985">
        <v>1</v>
      </c>
    </row>
    <row r="7986" spans="12:16" x14ac:dyDescent="0.35">
      <c r="L7986" t="s">
        <v>28</v>
      </c>
      <c r="M7986" t="s">
        <v>7747</v>
      </c>
      <c r="N7986">
        <v>6</v>
      </c>
      <c r="P7986">
        <v>1</v>
      </c>
    </row>
    <row r="7987" spans="12:16" x14ac:dyDescent="0.35">
      <c r="L7987" t="s">
        <v>28</v>
      </c>
      <c r="M7987" t="s">
        <v>7747</v>
      </c>
      <c r="N7987">
        <v>6</v>
      </c>
      <c r="P7987">
        <v>1</v>
      </c>
    </row>
    <row r="7988" spans="12:16" x14ac:dyDescent="0.35">
      <c r="L7988" t="s">
        <v>28</v>
      </c>
      <c r="M7988" t="s">
        <v>7747</v>
      </c>
      <c r="N7988">
        <v>6</v>
      </c>
      <c r="P7988">
        <v>1</v>
      </c>
    </row>
    <row r="7989" spans="12:16" x14ac:dyDescent="0.35">
      <c r="L7989" t="s">
        <v>28</v>
      </c>
      <c r="M7989" t="s">
        <v>7747</v>
      </c>
      <c r="N7989">
        <v>6</v>
      </c>
      <c r="P7989">
        <v>1</v>
      </c>
    </row>
    <row r="7990" spans="12:16" x14ac:dyDescent="0.35">
      <c r="L7990" t="s">
        <v>28</v>
      </c>
      <c r="M7990" t="s">
        <v>7747</v>
      </c>
      <c r="N7990">
        <v>6</v>
      </c>
      <c r="P7990">
        <v>1</v>
      </c>
    </row>
    <row r="7991" spans="12:16" x14ac:dyDescent="0.35">
      <c r="L7991" t="s">
        <v>28</v>
      </c>
      <c r="M7991" t="s">
        <v>7747</v>
      </c>
      <c r="N7991">
        <v>6</v>
      </c>
      <c r="P7991">
        <v>1</v>
      </c>
    </row>
    <row r="7992" spans="12:16" x14ac:dyDescent="0.35">
      <c r="L7992" t="s">
        <v>28</v>
      </c>
      <c r="M7992" t="s">
        <v>7747</v>
      </c>
      <c r="N7992">
        <v>6</v>
      </c>
      <c r="P7992">
        <v>1</v>
      </c>
    </row>
    <row r="7993" spans="12:16" x14ac:dyDescent="0.35">
      <c r="L7993" t="s">
        <v>28</v>
      </c>
      <c r="M7993" t="s">
        <v>7747</v>
      </c>
      <c r="N7993">
        <v>6</v>
      </c>
      <c r="P7993">
        <v>1</v>
      </c>
    </row>
    <row r="7994" spans="12:16" x14ac:dyDescent="0.35">
      <c r="L7994" t="s">
        <v>28</v>
      </c>
      <c r="M7994" t="s">
        <v>7747</v>
      </c>
      <c r="N7994">
        <v>6</v>
      </c>
      <c r="P7994">
        <v>1</v>
      </c>
    </row>
    <row r="7995" spans="12:16" x14ac:dyDescent="0.35">
      <c r="L7995" t="s">
        <v>28</v>
      </c>
      <c r="M7995" t="s">
        <v>7747</v>
      </c>
      <c r="N7995">
        <v>6</v>
      </c>
      <c r="P7995">
        <v>1</v>
      </c>
    </row>
    <row r="7996" spans="12:16" x14ac:dyDescent="0.35">
      <c r="L7996" t="s">
        <v>28</v>
      </c>
      <c r="M7996" t="s">
        <v>7747</v>
      </c>
      <c r="N7996">
        <v>6</v>
      </c>
      <c r="P7996">
        <v>1</v>
      </c>
    </row>
    <row r="7997" spans="12:16" x14ac:dyDescent="0.35">
      <c r="L7997" t="s">
        <v>28</v>
      </c>
      <c r="M7997" t="s">
        <v>7747</v>
      </c>
      <c r="N7997">
        <v>6</v>
      </c>
      <c r="P7997">
        <v>1</v>
      </c>
    </row>
    <row r="7998" spans="12:16" x14ac:dyDescent="0.35">
      <c r="L7998" t="s">
        <v>28</v>
      </c>
      <c r="M7998" t="s">
        <v>7747</v>
      </c>
      <c r="N7998">
        <v>6</v>
      </c>
      <c r="P7998">
        <v>1</v>
      </c>
    </row>
    <row r="7999" spans="12:16" x14ac:dyDescent="0.35">
      <c r="L7999" t="s">
        <v>28</v>
      </c>
      <c r="M7999" t="s">
        <v>7747</v>
      </c>
      <c r="N7999">
        <v>6</v>
      </c>
      <c r="P7999">
        <v>1</v>
      </c>
    </row>
    <row r="8000" spans="12:16" x14ac:dyDescent="0.35">
      <c r="L8000" t="s">
        <v>28</v>
      </c>
      <c r="M8000" t="s">
        <v>7747</v>
      </c>
      <c r="N8000">
        <v>6</v>
      </c>
      <c r="P8000">
        <v>1</v>
      </c>
    </row>
    <row r="8001" spans="12:16" x14ac:dyDescent="0.35">
      <c r="L8001" t="s">
        <v>28</v>
      </c>
      <c r="M8001" t="s">
        <v>7747</v>
      </c>
      <c r="N8001">
        <v>6</v>
      </c>
      <c r="P8001">
        <v>1</v>
      </c>
    </row>
    <row r="8002" spans="12:16" x14ac:dyDescent="0.35">
      <c r="L8002" t="s">
        <v>28</v>
      </c>
      <c r="M8002" t="s">
        <v>7747</v>
      </c>
      <c r="N8002">
        <v>6</v>
      </c>
      <c r="P8002">
        <v>1</v>
      </c>
    </row>
    <row r="8003" spans="12:16" x14ac:dyDescent="0.35">
      <c r="L8003" t="s">
        <v>28</v>
      </c>
      <c r="M8003" t="s">
        <v>7747</v>
      </c>
      <c r="N8003">
        <v>6</v>
      </c>
      <c r="P8003">
        <v>1</v>
      </c>
    </row>
    <row r="8004" spans="12:16" x14ac:dyDescent="0.35">
      <c r="L8004" t="s">
        <v>28</v>
      </c>
      <c r="M8004" t="s">
        <v>7747</v>
      </c>
      <c r="N8004">
        <v>6</v>
      </c>
      <c r="P8004">
        <v>1</v>
      </c>
    </row>
    <row r="8005" spans="12:16" x14ac:dyDescent="0.35">
      <c r="L8005" t="s">
        <v>27</v>
      </c>
      <c r="M8005" t="s">
        <v>7747</v>
      </c>
      <c r="N8005">
        <v>6</v>
      </c>
      <c r="P8005">
        <v>1</v>
      </c>
    </row>
    <row r="8006" spans="12:16" x14ac:dyDescent="0.35">
      <c r="L8006" t="s">
        <v>27</v>
      </c>
      <c r="M8006" t="s">
        <v>7747</v>
      </c>
      <c r="N8006">
        <v>6</v>
      </c>
      <c r="P8006">
        <v>1</v>
      </c>
    </row>
    <row r="8007" spans="12:16" x14ac:dyDescent="0.35">
      <c r="L8007" t="s">
        <v>27</v>
      </c>
      <c r="M8007" t="s">
        <v>7747</v>
      </c>
      <c r="N8007">
        <v>6</v>
      </c>
      <c r="P8007">
        <v>1</v>
      </c>
    </row>
    <row r="8008" spans="12:16" x14ac:dyDescent="0.35">
      <c r="L8008" t="s">
        <v>27</v>
      </c>
      <c r="M8008" t="s">
        <v>7747</v>
      </c>
      <c r="N8008">
        <v>6</v>
      </c>
      <c r="P8008">
        <v>1</v>
      </c>
    </row>
    <row r="8009" spans="12:16" x14ac:dyDescent="0.35">
      <c r="L8009" t="s">
        <v>27</v>
      </c>
      <c r="M8009" t="s">
        <v>7747</v>
      </c>
      <c r="N8009">
        <v>6</v>
      </c>
      <c r="P8009">
        <v>1</v>
      </c>
    </row>
    <row r="8010" spans="12:16" x14ac:dyDescent="0.35">
      <c r="L8010" t="s">
        <v>27</v>
      </c>
      <c r="M8010" t="s">
        <v>7747</v>
      </c>
      <c r="N8010">
        <v>6</v>
      </c>
      <c r="P8010">
        <v>1</v>
      </c>
    </row>
    <row r="8011" spans="12:16" x14ac:dyDescent="0.35">
      <c r="L8011" t="s">
        <v>27</v>
      </c>
      <c r="M8011" t="s">
        <v>7747</v>
      </c>
      <c r="N8011">
        <v>6</v>
      </c>
      <c r="P8011">
        <v>1</v>
      </c>
    </row>
    <row r="8012" spans="12:16" x14ac:dyDescent="0.35">
      <c r="L8012" t="s">
        <v>27</v>
      </c>
      <c r="M8012" t="s">
        <v>7747</v>
      </c>
      <c r="N8012">
        <v>6</v>
      </c>
      <c r="P8012">
        <v>1</v>
      </c>
    </row>
    <row r="8013" spans="12:16" x14ac:dyDescent="0.35">
      <c r="L8013" t="s">
        <v>27</v>
      </c>
      <c r="M8013" t="s">
        <v>7747</v>
      </c>
      <c r="N8013">
        <v>6</v>
      </c>
      <c r="P8013">
        <v>1</v>
      </c>
    </row>
    <row r="8014" spans="12:16" x14ac:dyDescent="0.35">
      <c r="L8014" t="s">
        <v>27</v>
      </c>
      <c r="M8014" t="s">
        <v>7747</v>
      </c>
      <c r="N8014">
        <v>6</v>
      </c>
      <c r="P8014">
        <v>1</v>
      </c>
    </row>
    <row r="8015" spans="12:16" x14ac:dyDescent="0.35">
      <c r="L8015" t="s">
        <v>27</v>
      </c>
      <c r="M8015" t="s">
        <v>7747</v>
      </c>
      <c r="N8015">
        <v>6</v>
      </c>
      <c r="P8015">
        <v>1</v>
      </c>
    </row>
    <row r="8016" spans="12:16" x14ac:dyDescent="0.35">
      <c r="L8016" t="s">
        <v>27</v>
      </c>
      <c r="M8016" t="s">
        <v>7747</v>
      </c>
      <c r="N8016">
        <v>6</v>
      </c>
      <c r="P8016">
        <v>1</v>
      </c>
    </row>
    <row r="8017" spans="12:16" x14ac:dyDescent="0.35">
      <c r="L8017" t="s">
        <v>27</v>
      </c>
      <c r="M8017" t="s">
        <v>7747</v>
      </c>
      <c r="N8017">
        <v>6</v>
      </c>
      <c r="P8017">
        <v>1</v>
      </c>
    </row>
    <row r="8018" spans="12:16" x14ac:dyDescent="0.35">
      <c r="L8018" t="s">
        <v>27</v>
      </c>
      <c r="M8018" t="s">
        <v>7747</v>
      </c>
      <c r="N8018">
        <v>6</v>
      </c>
      <c r="P8018">
        <v>1</v>
      </c>
    </row>
    <row r="8019" spans="12:16" x14ac:dyDescent="0.35">
      <c r="L8019" t="s">
        <v>27</v>
      </c>
      <c r="M8019" t="s">
        <v>7747</v>
      </c>
      <c r="N8019">
        <v>6</v>
      </c>
      <c r="P8019">
        <v>1</v>
      </c>
    </row>
    <row r="8020" spans="12:16" x14ac:dyDescent="0.35">
      <c r="L8020" t="s">
        <v>27</v>
      </c>
      <c r="M8020" t="s">
        <v>7747</v>
      </c>
      <c r="N8020">
        <v>6</v>
      </c>
      <c r="P8020">
        <v>1</v>
      </c>
    </row>
    <row r="8021" spans="12:16" x14ac:dyDescent="0.35">
      <c r="L8021" t="s">
        <v>27</v>
      </c>
      <c r="M8021" t="s">
        <v>7747</v>
      </c>
      <c r="N8021">
        <v>6</v>
      </c>
      <c r="P8021">
        <v>1</v>
      </c>
    </row>
    <row r="8022" spans="12:16" x14ac:dyDescent="0.35">
      <c r="L8022" t="s">
        <v>27</v>
      </c>
      <c r="M8022" t="s">
        <v>7747</v>
      </c>
      <c r="N8022">
        <v>6</v>
      </c>
      <c r="P8022">
        <v>1</v>
      </c>
    </row>
    <row r="8023" spans="12:16" x14ac:dyDescent="0.35">
      <c r="L8023" t="s">
        <v>27</v>
      </c>
      <c r="M8023" t="s">
        <v>7747</v>
      </c>
      <c r="N8023">
        <v>6</v>
      </c>
      <c r="P8023">
        <v>1</v>
      </c>
    </row>
    <row r="8024" spans="12:16" x14ac:dyDescent="0.35">
      <c r="L8024" t="s">
        <v>27</v>
      </c>
      <c r="M8024" t="s">
        <v>7747</v>
      </c>
      <c r="N8024">
        <v>6</v>
      </c>
      <c r="P8024">
        <v>1</v>
      </c>
    </row>
    <row r="8025" spans="12:16" x14ac:dyDescent="0.35">
      <c r="L8025" t="s">
        <v>27</v>
      </c>
      <c r="M8025" t="s">
        <v>7747</v>
      </c>
      <c r="N8025">
        <v>6</v>
      </c>
      <c r="P8025">
        <v>1</v>
      </c>
    </row>
    <row r="8026" spans="12:16" x14ac:dyDescent="0.35">
      <c r="L8026" t="s">
        <v>27</v>
      </c>
      <c r="M8026" t="s">
        <v>7747</v>
      </c>
      <c r="N8026">
        <v>6</v>
      </c>
      <c r="P8026">
        <v>1</v>
      </c>
    </row>
    <row r="8027" spans="12:16" x14ac:dyDescent="0.35">
      <c r="L8027" t="s">
        <v>27</v>
      </c>
      <c r="M8027" t="s">
        <v>7747</v>
      </c>
      <c r="N8027">
        <v>6</v>
      </c>
      <c r="P8027">
        <v>1</v>
      </c>
    </row>
    <row r="8028" spans="12:16" x14ac:dyDescent="0.35">
      <c r="L8028" t="s">
        <v>27</v>
      </c>
      <c r="M8028" t="s">
        <v>7747</v>
      </c>
      <c r="N8028">
        <v>6</v>
      </c>
      <c r="P8028">
        <v>1</v>
      </c>
    </row>
    <row r="8029" spans="12:16" x14ac:dyDescent="0.35">
      <c r="L8029" t="s">
        <v>27</v>
      </c>
      <c r="M8029" t="s">
        <v>7747</v>
      </c>
      <c r="N8029">
        <v>6</v>
      </c>
      <c r="P8029">
        <v>1</v>
      </c>
    </row>
    <row r="8030" spans="12:16" x14ac:dyDescent="0.35">
      <c r="L8030" t="s">
        <v>27</v>
      </c>
      <c r="M8030" t="s">
        <v>7747</v>
      </c>
      <c r="N8030">
        <v>6</v>
      </c>
      <c r="P8030">
        <v>1</v>
      </c>
    </row>
    <row r="8031" spans="12:16" x14ac:dyDescent="0.35">
      <c r="L8031" t="s">
        <v>27</v>
      </c>
      <c r="M8031" t="s">
        <v>7747</v>
      </c>
      <c r="N8031">
        <v>6</v>
      </c>
      <c r="P8031">
        <v>1</v>
      </c>
    </row>
    <row r="8032" spans="12:16" x14ac:dyDescent="0.35">
      <c r="L8032" t="s">
        <v>27</v>
      </c>
      <c r="M8032" t="s">
        <v>7747</v>
      </c>
      <c r="N8032">
        <v>6</v>
      </c>
      <c r="P8032">
        <v>1</v>
      </c>
    </row>
    <row r="8033" spans="12:16" x14ac:dyDescent="0.35">
      <c r="L8033" t="s">
        <v>27</v>
      </c>
      <c r="M8033" t="s">
        <v>7747</v>
      </c>
      <c r="N8033">
        <v>6</v>
      </c>
      <c r="P8033">
        <v>1</v>
      </c>
    </row>
    <row r="8034" spans="12:16" x14ac:dyDescent="0.35">
      <c r="L8034" t="s">
        <v>27</v>
      </c>
      <c r="M8034" t="s">
        <v>7747</v>
      </c>
      <c r="N8034">
        <v>6</v>
      </c>
      <c r="P8034">
        <v>1</v>
      </c>
    </row>
    <row r="8035" spans="12:16" x14ac:dyDescent="0.35">
      <c r="L8035" t="s">
        <v>27</v>
      </c>
      <c r="M8035" t="s">
        <v>7747</v>
      </c>
      <c r="N8035">
        <v>6</v>
      </c>
      <c r="P8035">
        <v>1</v>
      </c>
    </row>
    <row r="8036" spans="12:16" x14ac:dyDescent="0.35">
      <c r="L8036" t="s">
        <v>27</v>
      </c>
      <c r="M8036" t="s">
        <v>7747</v>
      </c>
      <c r="N8036">
        <v>6</v>
      </c>
      <c r="P8036">
        <v>1</v>
      </c>
    </row>
    <row r="8037" spans="12:16" x14ac:dyDescent="0.35">
      <c r="L8037" t="s">
        <v>27</v>
      </c>
      <c r="M8037" t="s">
        <v>7747</v>
      </c>
      <c r="N8037">
        <v>6</v>
      </c>
      <c r="P8037">
        <v>1</v>
      </c>
    </row>
    <row r="8038" spans="12:16" x14ac:dyDescent="0.35">
      <c r="L8038" t="s">
        <v>27</v>
      </c>
      <c r="M8038" t="s">
        <v>7747</v>
      </c>
      <c r="N8038">
        <v>6</v>
      </c>
      <c r="P8038">
        <v>1</v>
      </c>
    </row>
    <row r="8039" spans="12:16" x14ac:dyDescent="0.35">
      <c r="L8039" t="s">
        <v>27</v>
      </c>
      <c r="M8039" t="s">
        <v>7747</v>
      </c>
      <c r="N8039">
        <v>6</v>
      </c>
      <c r="P8039">
        <v>1</v>
      </c>
    </row>
    <row r="8040" spans="12:16" x14ac:dyDescent="0.35">
      <c r="L8040" t="s">
        <v>27</v>
      </c>
      <c r="M8040" t="s">
        <v>7747</v>
      </c>
      <c r="N8040">
        <v>6</v>
      </c>
      <c r="P8040">
        <v>1</v>
      </c>
    </row>
    <row r="8041" spans="12:16" x14ac:dyDescent="0.35">
      <c r="L8041" t="s">
        <v>27</v>
      </c>
      <c r="M8041" t="s">
        <v>7747</v>
      </c>
      <c r="N8041">
        <v>6</v>
      </c>
      <c r="P8041">
        <v>1</v>
      </c>
    </row>
    <row r="8042" spans="12:16" x14ac:dyDescent="0.35">
      <c r="L8042" t="s">
        <v>27</v>
      </c>
      <c r="M8042" t="s">
        <v>7747</v>
      </c>
      <c r="N8042">
        <v>6</v>
      </c>
      <c r="P8042">
        <v>1</v>
      </c>
    </row>
    <row r="8043" spans="12:16" x14ac:dyDescent="0.35">
      <c r="L8043" t="s">
        <v>27</v>
      </c>
      <c r="M8043" t="s">
        <v>7747</v>
      </c>
      <c r="N8043">
        <v>6</v>
      </c>
      <c r="P8043">
        <v>1</v>
      </c>
    </row>
    <row r="8044" spans="12:16" x14ac:dyDescent="0.35">
      <c r="L8044" t="s">
        <v>27</v>
      </c>
      <c r="M8044" t="s">
        <v>7747</v>
      </c>
      <c r="N8044">
        <v>6</v>
      </c>
      <c r="P8044">
        <v>1</v>
      </c>
    </row>
    <row r="8045" spans="12:16" x14ac:dyDescent="0.35">
      <c r="L8045" t="s">
        <v>27</v>
      </c>
      <c r="M8045" t="s">
        <v>7747</v>
      </c>
      <c r="N8045">
        <v>6</v>
      </c>
      <c r="P8045">
        <v>1</v>
      </c>
    </row>
    <row r="8046" spans="12:16" x14ac:dyDescent="0.35">
      <c r="L8046" t="s">
        <v>27</v>
      </c>
      <c r="M8046" t="s">
        <v>7747</v>
      </c>
      <c r="N8046">
        <v>6</v>
      </c>
      <c r="P8046">
        <v>1</v>
      </c>
    </row>
    <row r="8047" spans="12:16" x14ac:dyDescent="0.35">
      <c r="L8047" t="s">
        <v>27</v>
      </c>
      <c r="M8047" t="s">
        <v>7747</v>
      </c>
      <c r="N8047">
        <v>6</v>
      </c>
      <c r="P8047">
        <v>1</v>
      </c>
    </row>
    <row r="8048" spans="12:16" x14ac:dyDescent="0.35">
      <c r="L8048" t="s">
        <v>27</v>
      </c>
      <c r="M8048" t="s">
        <v>7747</v>
      </c>
      <c r="N8048">
        <v>6</v>
      </c>
      <c r="P8048">
        <v>1</v>
      </c>
    </row>
    <row r="8049" spans="12:16" x14ac:dyDescent="0.35">
      <c r="L8049" t="s">
        <v>27</v>
      </c>
      <c r="M8049" t="s">
        <v>7747</v>
      </c>
      <c r="N8049">
        <v>6</v>
      </c>
      <c r="P8049">
        <v>1</v>
      </c>
    </row>
    <row r="8050" spans="12:16" x14ac:dyDescent="0.35">
      <c r="L8050" t="s">
        <v>27</v>
      </c>
      <c r="M8050" t="s">
        <v>7747</v>
      </c>
      <c r="N8050">
        <v>6</v>
      </c>
      <c r="P8050">
        <v>1</v>
      </c>
    </row>
    <row r="8051" spans="12:16" x14ac:dyDescent="0.35">
      <c r="L8051" t="s">
        <v>27</v>
      </c>
      <c r="M8051" t="s">
        <v>7747</v>
      </c>
      <c r="N8051">
        <v>6</v>
      </c>
      <c r="P8051">
        <v>1</v>
      </c>
    </row>
    <row r="8052" spans="12:16" x14ac:dyDescent="0.35">
      <c r="L8052" t="s">
        <v>27</v>
      </c>
      <c r="M8052" t="s">
        <v>7747</v>
      </c>
      <c r="N8052">
        <v>6</v>
      </c>
      <c r="P8052">
        <v>1</v>
      </c>
    </row>
    <row r="8053" spans="12:16" x14ac:dyDescent="0.35">
      <c r="L8053" t="s">
        <v>27</v>
      </c>
      <c r="M8053" t="s">
        <v>7747</v>
      </c>
      <c r="N8053">
        <v>6</v>
      </c>
      <c r="P8053">
        <v>1</v>
      </c>
    </row>
    <row r="8054" spans="12:16" x14ac:dyDescent="0.35">
      <c r="L8054" t="s">
        <v>27</v>
      </c>
      <c r="M8054" t="s">
        <v>7747</v>
      </c>
      <c r="N8054">
        <v>6</v>
      </c>
      <c r="P8054">
        <v>1</v>
      </c>
    </row>
    <row r="8055" spans="12:16" x14ac:dyDescent="0.35">
      <c r="L8055" t="s">
        <v>27</v>
      </c>
      <c r="M8055" t="s">
        <v>7747</v>
      </c>
      <c r="N8055">
        <v>6</v>
      </c>
      <c r="P8055">
        <v>1</v>
      </c>
    </row>
    <row r="8056" spans="12:16" x14ac:dyDescent="0.35">
      <c r="L8056" t="s">
        <v>27</v>
      </c>
      <c r="M8056" t="s">
        <v>7747</v>
      </c>
      <c r="N8056">
        <v>6</v>
      </c>
      <c r="P8056">
        <v>1</v>
      </c>
    </row>
    <row r="8057" spans="12:16" x14ac:dyDescent="0.35">
      <c r="L8057" t="s">
        <v>27</v>
      </c>
      <c r="M8057" t="s">
        <v>7747</v>
      </c>
      <c r="N8057">
        <v>6</v>
      </c>
      <c r="P8057">
        <v>1</v>
      </c>
    </row>
    <row r="8058" spans="12:16" x14ac:dyDescent="0.35">
      <c r="L8058" t="s">
        <v>27</v>
      </c>
      <c r="M8058" t="s">
        <v>7747</v>
      </c>
      <c r="N8058">
        <v>6</v>
      </c>
      <c r="P8058">
        <v>1</v>
      </c>
    </row>
    <row r="8059" spans="12:16" x14ac:dyDescent="0.35">
      <c r="L8059" t="s">
        <v>27</v>
      </c>
      <c r="M8059" t="s">
        <v>7747</v>
      </c>
      <c r="N8059">
        <v>6</v>
      </c>
      <c r="P8059">
        <v>1</v>
      </c>
    </row>
    <row r="8060" spans="12:16" x14ac:dyDescent="0.35">
      <c r="L8060" t="s">
        <v>27</v>
      </c>
      <c r="M8060" t="s">
        <v>7747</v>
      </c>
      <c r="N8060">
        <v>6</v>
      </c>
      <c r="P8060">
        <v>1</v>
      </c>
    </row>
    <row r="8061" spans="12:16" x14ac:dyDescent="0.35">
      <c r="L8061" t="s">
        <v>27</v>
      </c>
      <c r="M8061" t="s">
        <v>7747</v>
      </c>
      <c r="N8061">
        <v>6</v>
      </c>
      <c r="P8061">
        <v>1</v>
      </c>
    </row>
    <row r="8062" spans="12:16" x14ac:dyDescent="0.35">
      <c r="L8062" t="s">
        <v>27</v>
      </c>
      <c r="M8062" t="s">
        <v>7747</v>
      </c>
      <c r="N8062">
        <v>6</v>
      </c>
      <c r="P8062">
        <v>1</v>
      </c>
    </row>
    <row r="8063" spans="12:16" x14ac:dyDescent="0.35">
      <c r="L8063" t="s">
        <v>27</v>
      </c>
      <c r="M8063" t="s">
        <v>7747</v>
      </c>
      <c r="N8063">
        <v>6</v>
      </c>
      <c r="P8063">
        <v>1</v>
      </c>
    </row>
    <row r="8064" spans="12:16" x14ac:dyDescent="0.35">
      <c r="L8064" t="s">
        <v>27</v>
      </c>
      <c r="M8064" t="s">
        <v>7747</v>
      </c>
      <c r="N8064">
        <v>6</v>
      </c>
      <c r="P8064">
        <v>1</v>
      </c>
    </row>
    <row r="8065" spans="12:16" x14ac:dyDescent="0.35">
      <c r="L8065" t="s">
        <v>27</v>
      </c>
      <c r="M8065" t="s">
        <v>7747</v>
      </c>
      <c r="N8065">
        <v>6</v>
      </c>
      <c r="P8065">
        <v>1</v>
      </c>
    </row>
    <row r="8066" spans="12:16" x14ac:dyDescent="0.35">
      <c r="L8066" t="s">
        <v>27</v>
      </c>
      <c r="M8066" t="s">
        <v>7747</v>
      </c>
      <c r="N8066">
        <v>6</v>
      </c>
      <c r="P8066">
        <v>1</v>
      </c>
    </row>
    <row r="8067" spans="12:16" x14ac:dyDescent="0.35">
      <c r="L8067" t="s">
        <v>27</v>
      </c>
      <c r="M8067" t="s">
        <v>7747</v>
      </c>
      <c r="N8067">
        <v>6</v>
      </c>
      <c r="P8067">
        <v>1</v>
      </c>
    </row>
    <row r="8068" spans="12:16" x14ac:dyDescent="0.35">
      <c r="L8068" t="s">
        <v>27</v>
      </c>
      <c r="M8068" t="s">
        <v>7747</v>
      </c>
      <c r="N8068">
        <v>6</v>
      </c>
      <c r="P8068">
        <v>1</v>
      </c>
    </row>
    <row r="8069" spans="12:16" x14ac:dyDescent="0.35">
      <c r="L8069" t="s">
        <v>27</v>
      </c>
      <c r="M8069" t="s">
        <v>7747</v>
      </c>
      <c r="N8069">
        <v>6</v>
      </c>
      <c r="P8069">
        <v>1</v>
      </c>
    </row>
    <row r="8070" spans="12:16" x14ac:dyDescent="0.35">
      <c r="L8070" t="s">
        <v>27</v>
      </c>
      <c r="M8070" t="s">
        <v>7747</v>
      </c>
      <c r="N8070">
        <v>6</v>
      </c>
      <c r="P8070">
        <v>1</v>
      </c>
    </row>
    <row r="8071" spans="12:16" x14ac:dyDescent="0.35">
      <c r="L8071" t="s">
        <v>27</v>
      </c>
      <c r="M8071" t="s">
        <v>7747</v>
      </c>
      <c r="N8071">
        <v>6</v>
      </c>
      <c r="P8071">
        <v>1</v>
      </c>
    </row>
    <row r="8072" spans="12:16" x14ac:dyDescent="0.35">
      <c r="L8072" t="s">
        <v>27</v>
      </c>
      <c r="M8072" t="s">
        <v>7747</v>
      </c>
      <c r="N8072">
        <v>6</v>
      </c>
      <c r="P8072">
        <v>1</v>
      </c>
    </row>
    <row r="8073" spans="12:16" x14ac:dyDescent="0.35">
      <c r="L8073" t="s">
        <v>27</v>
      </c>
      <c r="M8073" t="s">
        <v>7747</v>
      </c>
      <c r="N8073">
        <v>6</v>
      </c>
      <c r="P8073">
        <v>1</v>
      </c>
    </row>
    <row r="8074" spans="12:16" x14ac:dyDescent="0.35">
      <c r="L8074" t="s">
        <v>27</v>
      </c>
      <c r="M8074" t="s">
        <v>7747</v>
      </c>
      <c r="N8074">
        <v>6</v>
      </c>
      <c r="P8074">
        <v>1</v>
      </c>
    </row>
    <row r="8075" spans="12:16" x14ac:dyDescent="0.35">
      <c r="L8075" t="s">
        <v>27</v>
      </c>
      <c r="M8075" t="s">
        <v>7747</v>
      </c>
      <c r="N8075">
        <v>6</v>
      </c>
      <c r="P8075">
        <v>1</v>
      </c>
    </row>
    <row r="8076" spans="12:16" x14ac:dyDescent="0.35">
      <c r="L8076" t="s">
        <v>27</v>
      </c>
      <c r="M8076" t="s">
        <v>7747</v>
      </c>
      <c r="N8076">
        <v>6</v>
      </c>
      <c r="P8076">
        <v>1</v>
      </c>
    </row>
    <row r="8077" spans="12:16" x14ac:dyDescent="0.35">
      <c r="L8077" t="s">
        <v>27</v>
      </c>
      <c r="M8077" t="s">
        <v>7747</v>
      </c>
      <c r="N8077">
        <v>6</v>
      </c>
      <c r="P8077">
        <v>1</v>
      </c>
    </row>
    <row r="8078" spans="12:16" x14ac:dyDescent="0.35">
      <c r="L8078" t="s">
        <v>27</v>
      </c>
      <c r="M8078" t="s">
        <v>7747</v>
      </c>
      <c r="N8078">
        <v>6</v>
      </c>
      <c r="P8078">
        <v>1</v>
      </c>
    </row>
    <row r="8079" spans="12:16" x14ac:dyDescent="0.35">
      <c r="L8079" t="s">
        <v>27</v>
      </c>
      <c r="M8079" t="s">
        <v>7747</v>
      </c>
      <c r="N8079">
        <v>6</v>
      </c>
      <c r="P8079">
        <v>1</v>
      </c>
    </row>
    <row r="8080" spans="12:16" x14ac:dyDescent="0.35">
      <c r="L8080" t="s">
        <v>27</v>
      </c>
      <c r="M8080" t="s">
        <v>7747</v>
      </c>
      <c r="N8080">
        <v>6</v>
      </c>
      <c r="P8080">
        <v>1</v>
      </c>
    </row>
    <row r="8081" spans="12:16" x14ac:dyDescent="0.35">
      <c r="L8081" t="s">
        <v>27</v>
      </c>
      <c r="M8081" t="s">
        <v>7747</v>
      </c>
      <c r="N8081">
        <v>6</v>
      </c>
      <c r="P8081">
        <v>1</v>
      </c>
    </row>
    <row r="8082" spans="12:16" x14ac:dyDescent="0.35">
      <c r="L8082" t="s">
        <v>27</v>
      </c>
      <c r="M8082" t="s">
        <v>7747</v>
      </c>
      <c r="N8082">
        <v>6</v>
      </c>
      <c r="P8082">
        <v>1</v>
      </c>
    </row>
    <row r="8083" spans="12:16" x14ac:dyDescent="0.35">
      <c r="L8083" t="s">
        <v>27</v>
      </c>
      <c r="M8083" t="s">
        <v>7747</v>
      </c>
      <c r="N8083">
        <v>6</v>
      </c>
      <c r="P8083">
        <v>1</v>
      </c>
    </row>
    <row r="8084" spans="12:16" x14ac:dyDescent="0.35">
      <c r="L8084" t="s">
        <v>27</v>
      </c>
      <c r="M8084" t="s">
        <v>7747</v>
      </c>
      <c r="N8084">
        <v>6</v>
      </c>
      <c r="P8084">
        <v>1</v>
      </c>
    </row>
    <row r="8085" spans="12:16" x14ac:dyDescent="0.35">
      <c r="L8085" t="s">
        <v>27</v>
      </c>
      <c r="M8085" t="s">
        <v>7747</v>
      </c>
      <c r="N8085">
        <v>6</v>
      </c>
      <c r="P8085">
        <v>1</v>
      </c>
    </row>
    <row r="8086" spans="12:16" x14ac:dyDescent="0.35">
      <c r="L8086" t="s">
        <v>27</v>
      </c>
      <c r="M8086" t="s">
        <v>7747</v>
      </c>
      <c r="N8086">
        <v>6</v>
      </c>
      <c r="P8086">
        <v>1</v>
      </c>
    </row>
    <row r="8087" spans="12:16" x14ac:dyDescent="0.35">
      <c r="L8087" t="s">
        <v>27</v>
      </c>
      <c r="M8087" t="s">
        <v>7747</v>
      </c>
      <c r="N8087">
        <v>6</v>
      </c>
      <c r="P8087">
        <v>1</v>
      </c>
    </row>
    <row r="8088" spans="12:16" x14ac:dyDescent="0.35">
      <c r="L8088" t="s">
        <v>27</v>
      </c>
      <c r="M8088" t="s">
        <v>7747</v>
      </c>
      <c r="N8088">
        <v>6</v>
      </c>
      <c r="P8088">
        <v>1</v>
      </c>
    </row>
    <row r="8089" spans="12:16" x14ac:dyDescent="0.35">
      <c r="L8089" t="s">
        <v>27</v>
      </c>
      <c r="M8089" t="s">
        <v>7747</v>
      </c>
      <c r="N8089">
        <v>6</v>
      </c>
      <c r="P8089">
        <v>1</v>
      </c>
    </row>
    <row r="8090" spans="12:16" x14ac:dyDescent="0.35">
      <c r="L8090" t="s">
        <v>27</v>
      </c>
      <c r="M8090" t="s">
        <v>7747</v>
      </c>
      <c r="N8090">
        <v>6</v>
      </c>
      <c r="P8090">
        <v>1</v>
      </c>
    </row>
    <row r="8091" spans="12:16" x14ac:dyDescent="0.35">
      <c r="L8091" t="s">
        <v>27</v>
      </c>
      <c r="M8091" t="s">
        <v>7747</v>
      </c>
      <c r="N8091">
        <v>6</v>
      </c>
      <c r="P8091">
        <v>1</v>
      </c>
    </row>
    <row r="8092" spans="12:16" x14ac:dyDescent="0.35">
      <c r="L8092" t="s">
        <v>27</v>
      </c>
      <c r="M8092" t="s">
        <v>7747</v>
      </c>
      <c r="N8092">
        <v>6</v>
      </c>
      <c r="P8092">
        <v>1</v>
      </c>
    </row>
    <row r="8093" spans="12:16" x14ac:dyDescent="0.35">
      <c r="L8093" t="s">
        <v>27</v>
      </c>
      <c r="M8093" t="s">
        <v>7747</v>
      </c>
      <c r="N8093">
        <v>6</v>
      </c>
      <c r="P8093">
        <v>1</v>
      </c>
    </row>
    <row r="8094" spans="12:16" x14ac:dyDescent="0.35">
      <c r="L8094" t="s">
        <v>27</v>
      </c>
      <c r="M8094" t="s">
        <v>7747</v>
      </c>
      <c r="N8094">
        <v>6</v>
      </c>
      <c r="P8094">
        <v>1</v>
      </c>
    </row>
    <row r="8095" spans="12:16" x14ac:dyDescent="0.35">
      <c r="L8095" t="s">
        <v>27</v>
      </c>
      <c r="M8095" t="s">
        <v>7747</v>
      </c>
      <c r="N8095">
        <v>6</v>
      </c>
      <c r="P8095">
        <v>1</v>
      </c>
    </row>
    <row r="8096" spans="12:16" x14ac:dyDescent="0.35">
      <c r="L8096" t="s">
        <v>27</v>
      </c>
      <c r="M8096" t="s">
        <v>7747</v>
      </c>
      <c r="N8096">
        <v>6</v>
      </c>
      <c r="P8096">
        <v>1</v>
      </c>
    </row>
    <row r="8097" spans="12:16" x14ac:dyDescent="0.35">
      <c r="L8097" t="s">
        <v>27</v>
      </c>
      <c r="M8097" t="s">
        <v>7747</v>
      </c>
      <c r="N8097">
        <v>6</v>
      </c>
      <c r="P8097">
        <v>1</v>
      </c>
    </row>
    <row r="8098" spans="12:16" x14ac:dyDescent="0.35">
      <c r="L8098" t="s">
        <v>27</v>
      </c>
      <c r="M8098" t="s">
        <v>7747</v>
      </c>
      <c r="N8098">
        <v>6</v>
      </c>
      <c r="P8098">
        <v>1</v>
      </c>
    </row>
    <row r="8099" spans="12:16" x14ac:dyDescent="0.35">
      <c r="L8099" t="s">
        <v>27</v>
      </c>
      <c r="M8099" t="s">
        <v>7747</v>
      </c>
      <c r="N8099">
        <v>6</v>
      </c>
      <c r="P8099">
        <v>1</v>
      </c>
    </row>
    <row r="8100" spans="12:16" x14ac:dyDescent="0.35">
      <c r="L8100" t="s">
        <v>27</v>
      </c>
      <c r="M8100" t="s">
        <v>7747</v>
      </c>
      <c r="N8100">
        <v>6</v>
      </c>
      <c r="P8100">
        <v>1</v>
      </c>
    </row>
    <row r="8101" spans="12:16" x14ac:dyDescent="0.35">
      <c r="L8101" t="s">
        <v>27</v>
      </c>
      <c r="M8101" t="s">
        <v>7747</v>
      </c>
      <c r="N8101">
        <v>6</v>
      </c>
      <c r="P8101">
        <v>1</v>
      </c>
    </row>
    <row r="8102" spans="12:16" x14ac:dyDescent="0.35">
      <c r="L8102" t="s">
        <v>27</v>
      </c>
      <c r="M8102" t="s">
        <v>7747</v>
      </c>
      <c r="N8102">
        <v>6</v>
      </c>
      <c r="P8102">
        <v>1</v>
      </c>
    </row>
    <row r="8103" spans="12:16" x14ac:dyDescent="0.35">
      <c r="L8103" t="s">
        <v>27</v>
      </c>
      <c r="M8103" t="s">
        <v>7747</v>
      </c>
      <c r="N8103">
        <v>6</v>
      </c>
      <c r="P8103">
        <v>1</v>
      </c>
    </row>
    <row r="8104" spans="12:16" x14ac:dyDescent="0.35">
      <c r="L8104" t="s">
        <v>27</v>
      </c>
      <c r="M8104" t="s">
        <v>7747</v>
      </c>
      <c r="N8104">
        <v>6</v>
      </c>
      <c r="P8104">
        <v>1</v>
      </c>
    </row>
    <row r="8105" spans="12:16" x14ac:dyDescent="0.35">
      <c r="L8105" t="s">
        <v>27</v>
      </c>
      <c r="M8105" t="s">
        <v>7747</v>
      </c>
      <c r="N8105">
        <v>6</v>
      </c>
      <c r="P8105">
        <v>1</v>
      </c>
    </row>
    <row r="8106" spans="12:16" x14ac:dyDescent="0.35">
      <c r="L8106" t="s">
        <v>27</v>
      </c>
      <c r="M8106" t="s">
        <v>7747</v>
      </c>
      <c r="N8106">
        <v>6</v>
      </c>
      <c r="P8106">
        <v>1</v>
      </c>
    </row>
    <row r="8107" spans="12:16" x14ac:dyDescent="0.35">
      <c r="L8107" t="s">
        <v>27</v>
      </c>
      <c r="M8107" t="s">
        <v>7747</v>
      </c>
      <c r="N8107">
        <v>6</v>
      </c>
      <c r="P8107">
        <v>1</v>
      </c>
    </row>
    <row r="8108" spans="12:16" x14ac:dyDescent="0.35">
      <c r="L8108" t="s">
        <v>27</v>
      </c>
      <c r="M8108" t="s">
        <v>7747</v>
      </c>
      <c r="N8108">
        <v>6</v>
      </c>
      <c r="P8108">
        <v>1</v>
      </c>
    </row>
    <row r="8109" spans="12:16" x14ac:dyDescent="0.35">
      <c r="L8109" t="s">
        <v>27</v>
      </c>
      <c r="M8109" t="s">
        <v>7747</v>
      </c>
      <c r="N8109">
        <v>6</v>
      </c>
      <c r="P8109">
        <v>1</v>
      </c>
    </row>
    <row r="8110" spans="12:16" x14ac:dyDescent="0.35">
      <c r="L8110" t="s">
        <v>27</v>
      </c>
      <c r="M8110" t="s">
        <v>7747</v>
      </c>
      <c r="N8110">
        <v>6</v>
      </c>
      <c r="P8110">
        <v>1</v>
      </c>
    </row>
    <row r="8111" spans="12:16" x14ac:dyDescent="0.35">
      <c r="L8111" t="s">
        <v>27</v>
      </c>
      <c r="M8111" t="s">
        <v>7747</v>
      </c>
      <c r="N8111">
        <v>6</v>
      </c>
      <c r="P8111">
        <v>1</v>
      </c>
    </row>
    <row r="8112" spans="12:16" x14ac:dyDescent="0.35">
      <c r="L8112" t="s">
        <v>27</v>
      </c>
      <c r="M8112" t="s">
        <v>7747</v>
      </c>
      <c r="N8112">
        <v>6</v>
      </c>
      <c r="P8112">
        <v>1</v>
      </c>
    </row>
    <row r="8113" spans="12:16" x14ac:dyDescent="0.35">
      <c r="L8113" t="s">
        <v>27</v>
      </c>
      <c r="M8113" t="s">
        <v>7747</v>
      </c>
      <c r="N8113">
        <v>6</v>
      </c>
      <c r="P8113">
        <v>1</v>
      </c>
    </row>
    <row r="8114" spans="12:16" x14ac:dyDescent="0.35">
      <c r="L8114" t="s">
        <v>27</v>
      </c>
      <c r="M8114" t="s">
        <v>7747</v>
      </c>
      <c r="N8114">
        <v>6</v>
      </c>
      <c r="P8114">
        <v>1</v>
      </c>
    </row>
    <row r="8115" spans="12:16" x14ac:dyDescent="0.35">
      <c r="L8115" t="s">
        <v>27</v>
      </c>
      <c r="M8115" t="s">
        <v>7747</v>
      </c>
      <c r="N8115">
        <v>6</v>
      </c>
      <c r="P8115">
        <v>1</v>
      </c>
    </row>
    <row r="8116" spans="12:16" x14ac:dyDescent="0.35">
      <c r="L8116" t="s">
        <v>27</v>
      </c>
      <c r="M8116" t="s">
        <v>7747</v>
      </c>
      <c r="N8116">
        <v>6</v>
      </c>
      <c r="P8116">
        <v>1</v>
      </c>
    </row>
    <row r="8117" spans="12:16" x14ac:dyDescent="0.35">
      <c r="L8117" t="s">
        <v>27</v>
      </c>
      <c r="M8117" t="s">
        <v>7747</v>
      </c>
      <c r="N8117">
        <v>6</v>
      </c>
      <c r="P8117">
        <v>1</v>
      </c>
    </row>
    <row r="8118" spans="12:16" x14ac:dyDescent="0.35">
      <c r="L8118" t="s">
        <v>27</v>
      </c>
      <c r="M8118" t="s">
        <v>7747</v>
      </c>
      <c r="N8118">
        <v>6</v>
      </c>
      <c r="P8118">
        <v>1</v>
      </c>
    </row>
    <row r="8119" spans="12:16" x14ac:dyDescent="0.35">
      <c r="L8119" t="s">
        <v>27</v>
      </c>
      <c r="M8119" t="s">
        <v>7747</v>
      </c>
      <c r="N8119">
        <v>6</v>
      </c>
      <c r="P8119">
        <v>1</v>
      </c>
    </row>
    <row r="8120" spans="12:16" x14ac:dyDescent="0.35">
      <c r="L8120" t="s">
        <v>27</v>
      </c>
      <c r="M8120" t="s">
        <v>7747</v>
      </c>
      <c r="N8120">
        <v>6</v>
      </c>
      <c r="P8120">
        <v>1</v>
      </c>
    </row>
    <row r="8121" spans="12:16" x14ac:dyDescent="0.35">
      <c r="L8121" t="s">
        <v>27</v>
      </c>
      <c r="M8121" t="s">
        <v>7747</v>
      </c>
      <c r="N8121">
        <v>6</v>
      </c>
      <c r="P8121">
        <v>1</v>
      </c>
    </row>
    <row r="8122" spans="12:16" x14ac:dyDescent="0.35">
      <c r="L8122" t="s">
        <v>27</v>
      </c>
      <c r="M8122" t="s">
        <v>7747</v>
      </c>
      <c r="N8122">
        <v>6</v>
      </c>
      <c r="P8122">
        <v>1</v>
      </c>
    </row>
    <row r="8123" spans="12:16" x14ac:dyDescent="0.35">
      <c r="L8123" t="s">
        <v>27</v>
      </c>
      <c r="M8123" t="s">
        <v>7747</v>
      </c>
      <c r="N8123">
        <v>6</v>
      </c>
      <c r="P8123">
        <v>1</v>
      </c>
    </row>
    <row r="8124" spans="12:16" x14ac:dyDescent="0.35">
      <c r="L8124" t="s">
        <v>27</v>
      </c>
      <c r="M8124" t="s">
        <v>7747</v>
      </c>
      <c r="N8124">
        <v>6</v>
      </c>
      <c r="P8124">
        <v>1</v>
      </c>
    </row>
    <row r="8125" spans="12:16" x14ac:dyDescent="0.35">
      <c r="L8125" t="s">
        <v>27</v>
      </c>
      <c r="M8125" t="s">
        <v>7747</v>
      </c>
      <c r="N8125">
        <v>6</v>
      </c>
      <c r="P8125">
        <v>1</v>
      </c>
    </row>
    <row r="8126" spans="12:16" x14ac:dyDescent="0.35">
      <c r="L8126" t="s">
        <v>27</v>
      </c>
      <c r="M8126" t="s">
        <v>7747</v>
      </c>
      <c r="N8126">
        <v>6</v>
      </c>
      <c r="P8126">
        <v>1</v>
      </c>
    </row>
    <row r="8127" spans="12:16" x14ac:dyDescent="0.35">
      <c r="L8127" t="s">
        <v>27</v>
      </c>
      <c r="M8127" t="s">
        <v>7747</v>
      </c>
      <c r="N8127">
        <v>6</v>
      </c>
      <c r="P8127">
        <v>1</v>
      </c>
    </row>
    <row r="8128" spans="12:16" x14ac:dyDescent="0.35">
      <c r="L8128" t="s">
        <v>27</v>
      </c>
      <c r="M8128" t="s">
        <v>7747</v>
      </c>
      <c r="N8128">
        <v>6</v>
      </c>
      <c r="P8128">
        <v>1</v>
      </c>
    </row>
    <row r="8129" spans="12:16" x14ac:dyDescent="0.35">
      <c r="L8129" t="s">
        <v>27</v>
      </c>
      <c r="M8129" t="s">
        <v>7747</v>
      </c>
      <c r="N8129">
        <v>6</v>
      </c>
      <c r="P8129">
        <v>1</v>
      </c>
    </row>
    <row r="8130" spans="12:16" x14ac:dyDescent="0.35">
      <c r="L8130" t="s">
        <v>27</v>
      </c>
      <c r="M8130" t="s">
        <v>7747</v>
      </c>
      <c r="N8130">
        <v>6</v>
      </c>
      <c r="P8130">
        <v>1</v>
      </c>
    </row>
    <row r="8131" spans="12:16" x14ac:dyDescent="0.35">
      <c r="L8131" t="s">
        <v>27</v>
      </c>
      <c r="M8131" t="s">
        <v>7747</v>
      </c>
      <c r="N8131">
        <v>6</v>
      </c>
      <c r="P8131">
        <v>1</v>
      </c>
    </row>
    <row r="8132" spans="12:16" x14ac:dyDescent="0.35">
      <c r="L8132" t="s">
        <v>27</v>
      </c>
      <c r="M8132" t="s">
        <v>7747</v>
      </c>
      <c r="N8132">
        <v>6</v>
      </c>
      <c r="P8132">
        <v>1</v>
      </c>
    </row>
    <row r="8133" spans="12:16" x14ac:dyDescent="0.35">
      <c r="L8133" t="s">
        <v>27</v>
      </c>
      <c r="M8133" t="s">
        <v>7747</v>
      </c>
      <c r="N8133">
        <v>6</v>
      </c>
      <c r="P8133">
        <v>1</v>
      </c>
    </row>
    <row r="8134" spans="12:16" x14ac:dyDescent="0.35">
      <c r="L8134" t="s">
        <v>27</v>
      </c>
      <c r="M8134" t="s">
        <v>7747</v>
      </c>
      <c r="N8134">
        <v>6</v>
      </c>
      <c r="P8134">
        <v>1</v>
      </c>
    </row>
    <row r="8135" spans="12:16" x14ac:dyDescent="0.35">
      <c r="L8135" t="s">
        <v>27</v>
      </c>
      <c r="M8135" t="s">
        <v>7747</v>
      </c>
      <c r="N8135">
        <v>6</v>
      </c>
      <c r="P8135">
        <v>1</v>
      </c>
    </row>
    <row r="8136" spans="12:16" x14ac:dyDescent="0.35">
      <c r="L8136" t="s">
        <v>27</v>
      </c>
      <c r="M8136" t="s">
        <v>7747</v>
      </c>
      <c r="N8136">
        <v>6</v>
      </c>
      <c r="P8136">
        <v>1</v>
      </c>
    </row>
    <row r="8137" spans="12:16" x14ac:dyDescent="0.35">
      <c r="L8137" t="s">
        <v>27</v>
      </c>
      <c r="M8137" t="s">
        <v>7747</v>
      </c>
      <c r="N8137">
        <v>6</v>
      </c>
      <c r="P8137">
        <v>1</v>
      </c>
    </row>
    <row r="8138" spans="12:16" x14ac:dyDescent="0.35">
      <c r="L8138" t="s">
        <v>27</v>
      </c>
      <c r="M8138" t="s">
        <v>7747</v>
      </c>
      <c r="N8138">
        <v>6</v>
      </c>
      <c r="P8138">
        <v>1</v>
      </c>
    </row>
    <row r="8139" spans="12:16" x14ac:dyDescent="0.35">
      <c r="L8139" t="s">
        <v>27</v>
      </c>
      <c r="M8139" t="s">
        <v>7747</v>
      </c>
      <c r="N8139">
        <v>6</v>
      </c>
      <c r="P8139">
        <v>1</v>
      </c>
    </row>
    <row r="8140" spans="12:16" x14ac:dyDescent="0.35">
      <c r="L8140" t="s">
        <v>27</v>
      </c>
      <c r="M8140" t="s">
        <v>7747</v>
      </c>
      <c r="N8140">
        <v>6</v>
      </c>
      <c r="P8140">
        <v>1</v>
      </c>
    </row>
    <row r="8141" spans="12:16" x14ac:dyDescent="0.35">
      <c r="L8141" t="s">
        <v>27</v>
      </c>
      <c r="M8141" t="s">
        <v>7747</v>
      </c>
      <c r="N8141">
        <v>6</v>
      </c>
      <c r="P8141">
        <v>1</v>
      </c>
    </row>
    <row r="8142" spans="12:16" x14ac:dyDescent="0.35">
      <c r="L8142" t="s">
        <v>27</v>
      </c>
      <c r="M8142" t="s">
        <v>7747</v>
      </c>
      <c r="N8142">
        <v>6</v>
      </c>
      <c r="P8142">
        <v>1</v>
      </c>
    </row>
    <row r="8143" spans="12:16" x14ac:dyDescent="0.35">
      <c r="L8143" t="s">
        <v>27</v>
      </c>
      <c r="M8143" t="s">
        <v>7747</v>
      </c>
      <c r="N8143">
        <v>6</v>
      </c>
      <c r="P8143">
        <v>1</v>
      </c>
    </row>
    <row r="8144" spans="12:16" x14ac:dyDescent="0.35">
      <c r="L8144" t="s">
        <v>27</v>
      </c>
      <c r="M8144" t="s">
        <v>7747</v>
      </c>
      <c r="N8144">
        <v>6</v>
      </c>
      <c r="P8144">
        <v>1</v>
      </c>
    </row>
    <row r="8145" spans="12:16" x14ac:dyDescent="0.35">
      <c r="L8145" t="s">
        <v>27</v>
      </c>
      <c r="M8145" t="s">
        <v>7747</v>
      </c>
      <c r="N8145">
        <v>6</v>
      </c>
      <c r="P8145">
        <v>1</v>
      </c>
    </row>
    <row r="8146" spans="12:16" x14ac:dyDescent="0.35">
      <c r="L8146" t="s">
        <v>27</v>
      </c>
      <c r="M8146" t="s">
        <v>7747</v>
      </c>
      <c r="N8146">
        <v>6</v>
      </c>
      <c r="P8146">
        <v>1</v>
      </c>
    </row>
    <row r="8147" spans="12:16" x14ac:dyDescent="0.35">
      <c r="L8147" t="s">
        <v>27</v>
      </c>
      <c r="M8147" t="s">
        <v>7747</v>
      </c>
      <c r="N8147">
        <v>6</v>
      </c>
      <c r="P8147">
        <v>1</v>
      </c>
    </row>
    <row r="8148" spans="12:16" x14ac:dyDescent="0.35">
      <c r="L8148" t="s">
        <v>27</v>
      </c>
      <c r="M8148" t="s">
        <v>7747</v>
      </c>
      <c r="N8148">
        <v>6</v>
      </c>
      <c r="P8148">
        <v>1</v>
      </c>
    </row>
    <row r="8149" spans="12:16" x14ac:dyDescent="0.35">
      <c r="L8149" t="s">
        <v>27</v>
      </c>
      <c r="M8149" t="s">
        <v>7747</v>
      </c>
      <c r="N8149">
        <v>6</v>
      </c>
      <c r="P8149">
        <v>1</v>
      </c>
    </row>
    <row r="8150" spans="12:16" x14ac:dyDescent="0.35">
      <c r="L8150" t="s">
        <v>27</v>
      </c>
      <c r="M8150" t="s">
        <v>7747</v>
      </c>
      <c r="N8150">
        <v>6</v>
      </c>
      <c r="P8150">
        <v>1</v>
      </c>
    </row>
    <row r="8151" spans="12:16" x14ac:dyDescent="0.35">
      <c r="L8151" t="s">
        <v>27</v>
      </c>
      <c r="M8151" t="s">
        <v>7747</v>
      </c>
      <c r="N8151">
        <v>6</v>
      </c>
      <c r="P8151">
        <v>1</v>
      </c>
    </row>
    <row r="8152" spans="12:16" x14ac:dyDescent="0.35">
      <c r="L8152" t="s">
        <v>27</v>
      </c>
      <c r="M8152" t="s">
        <v>7747</v>
      </c>
      <c r="N8152">
        <v>6</v>
      </c>
      <c r="P8152">
        <v>1</v>
      </c>
    </row>
    <row r="8153" spans="12:16" x14ac:dyDescent="0.35">
      <c r="L8153" t="s">
        <v>27</v>
      </c>
      <c r="M8153" t="s">
        <v>7747</v>
      </c>
      <c r="N8153">
        <v>6</v>
      </c>
      <c r="P8153">
        <v>1</v>
      </c>
    </row>
    <row r="8154" spans="12:16" x14ac:dyDescent="0.35">
      <c r="L8154" t="s">
        <v>27</v>
      </c>
      <c r="M8154" t="s">
        <v>7747</v>
      </c>
      <c r="N8154">
        <v>6</v>
      </c>
      <c r="P8154">
        <v>1</v>
      </c>
    </row>
    <row r="8155" spans="12:16" x14ac:dyDescent="0.35">
      <c r="L8155" t="s">
        <v>27</v>
      </c>
      <c r="M8155" t="s">
        <v>7747</v>
      </c>
      <c r="N8155">
        <v>6</v>
      </c>
      <c r="P8155">
        <v>1</v>
      </c>
    </row>
    <row r="8156" spans="12:16" x14ac:dyDescent="0.35">
      <c r="L8156" t="s">
        <v>27</v>
      </c>
      <c r="M8156" t="s">
        <v>7747</v>
      </c>
      <c r="N8156">
        <v>6</v>
      </c>
      <c r="P8156">
        <v>1</v>
      </c>
    </row>
    <row r="8157" spans="12:16" x14ac:dyDescent="0.35">
      <c r="L8157" t="s">
        <v>27</v>
      </c>
      <c r="M8157" t="s">
        <v>7747</v>
      </c>
      <c r="N8157">
        <v>6</v>
      </c>
      <c r="P8157">
        <v>1</v>
      </c>
    </row>
    <row r="8158" spans="12:16" x14ac:dyDescent="0.35">
      <c r="L8158" t="s">
        <v>27</v>
      </c>
      <c r="M8158" t="s">
        <v>7747</v>
      </c>
      <c r="N8158">
        <v>6</v>
      </c>
      <c r="P8158">
        <v>1</v>
      </c>
    </row>
    <row r="8159" spans="12:16" x14ac:dyDescent="0.35">
      <c r="L8159" t="s">
        <v>27</v>
      </c>
      <c r="M8159" t="s">
        <v>7747</v>
      </c>
      <c r="N8159">
        <v>6</v>
      </c>
      <c r="P8159">
        <v>1</v>
      </c>
    </row>
    <row r="8160" spans="12:16" x14ac:dyDescent="0.35">
      <c r="L8160" t="s">
        <v>27</v>
      </c>
      <c r="M8160" t="s">
        <v>7747</v>
      </c>
      <c r="N8160">
        <v>6</v>
      </c>
      <c r="P8160">
        <v>1</v>
      </c>
    </row>
    <row r="8161" spans="12:16" x14ac:dyDescent="0.35">
      <c r="L8161" t="s">
        <v>27</v>
      </c>
      <c r="M8161" t="s">
        <v>7747</v>
      </c>
      <c r="N8161">
        <v>6</v>
      </c>
      <c r="P8161">
        <v>1</v>
      </c>
    </row>
    <row r="8162" spans="12:16" x14ac:dyDescent="0.35">
      <c r="L8162" t="s">
        <v>26</v>
      </c>
      <c r="M8162" t="s">
        <v>7747</v>
      </c>
      <c r="N8162">
        <v>6</v>
      </c>
      <c r="P8162">
        <v>1</v>
      </c>
    </row>
    <row r="8163" spans="12:16" x14ac:dyDescent="0.35">
      <c r="L8163" t="s">
        <v>26</v>
      </c>
      <c r="M8163" t="s">
        <v>7747</v>
      </c>
      <c r="N8163">
        <v>6</v>
      </c>
      <c r="P8163">
        <v>1</v>
      </c>
    </row>
    <row r="8164" spans="12:16" x14ac:dyDescent="0.35">
      <c r="L8164" t="s">
        <v>26</v>
      </c>
      <c r="M8164" t="s">
        <v>7747</v>
      </c>
      <c r="N8164">
        <v>6</v>
      </c>
      <c r="P8164">
        <v>1</v>
      </c>
    </row>
    <row r="8165" spans="12:16" x14ac:dyDescent="0.35">
      <c r="L8165" t="s">
        <v>26</v>
      </c>
      <c r="M8165" t="s">
        <v>7747</v>
      </c>
      <c r="N8165">
        <v>6</v>
      </c>
      <c r="P8165">
        <v>1</v>
      </c>
    </row>
    <row r="8166" spans="12:16" x14ac:dyDescent="0.35">
      <c r="L8166" t="s">
        <v>26</v>
      </c>
      <c r="M8166" t="s">
        <v>7747</v>
      </c>
      <c r="N8166">
        <v>6</v>
      </c>
      <c r="P8166">
        <v>1</v>
      </c>
    </row>
    <row r="8167" spans="12:16" x14ac:dyDescent="0.35">
      <c r="L8167" t="s">
        <v>26</v>
      </c>
      <c r="M8167" t="s">
        <v>7747</v>
      </c>
      <c r="N8167">
        <v>6</v>
      </c>
      <c r="P8167">
        <v>1</v>
      </c>
    </row>
    <row r="8168" spans="12:16" x14ac:dyDescent="0.35">
      <c r="L8168" t="s">
        <v>26</v>
      </c>
      <c r="M8168" t="s">
        <v>7747</v>
      </c>
      <c r="N8168">
        <v>6</v>
      </c>
      <c r="P8168">
        <v>1</v>
      </c>
    </row>
    <row r="8169" spans="12:16" x14ac:dyDescent="0.35">
      <c r="L8169" t="s">
        <v>26</v>
      </c>
      <c r="M8169" t="s">
        <v>7747</v>
      </c>
      <c r="N8169">
        <v>6</v>
      </c>
      <c r="P8169">
        <v>1</v>
      </c>
    </row>
    <row r="8170" spans="12:16" x14ac:dyDescent="0.35">
      <c r="L8170" t="s">
        <v>26</v>
      </c>
      <c r="M8170" t="s">
        <v>7747</v>
      </c>
      <c r="N8170">
        <v>6</v>
      </c>
      <c r="P8170">
        <v>1</v>
      </c>
    </row>
    <row r="8171" spans="12:16" x14ac:dyDescent="0.35">
      <c r="L8171" t="s">
        <v>26</v>
      </c>
      <c r="M8171" t="s">
        <v>7747</v>
      </c>
      <c r="N8171">
        <v>6</v>
      </c>
      <c r="P8171">
        <v>1</v>
      </c>
    </row>
    <row r="8172" spans="12:16" x14ac:dyDescent="0.35">
      <c r="L8172" t="s">
        <v>26</v>
      </c>
      <c r="M8172" t="s">
        <v>7747</v>
      </c>
      <c r="N8172">
        <v>6</v>
      </c>
      <c r="P8172">
        <v>1</v>
      </c>
    </row>
    <row r="8173" spans="12:16" x14ac:dyDescent="0.35">
      <c r="L8173" t="s">
        <v>26</v>
      </c>
      <c r="M8173" t="s">
        <v>7747</v>
      </c>
      <c r="N8173">
        <v>6</v>
      </c>
      <c r="P8173">
        <v>1</v>
      </c>
    </row>
    <row r="8174" spans="12:16" x14ac:dyDescent="0.35">
      <c r="L8174" t="s">
        <v>26</v>
      </c>
      <c r="M8174" t="s">
        <v>7747</v>
      </c>
      <c r="N8174">
        <v>6</v>
      </c>
      <c r="P8174">
        <v>1</v>
      </c>
    </row>
    <row r="8175" spans="12:16" x14ac:dyDescent="0.35">
      <c r="L8175" t="s">
        <v>26</v>
      </c>
      <c r="M8175" t="s">
        <v>7747</v>
      </c>
      <c r="N8175">
        <v>6</v>
      </c>
      <c r="P8175">
        <v>1</v>
      </c>
    </row>
    <row r="8176" spans="12:16" x14ac:dyDescent="0.35">
      <c r="L8176" t="s">
        <v>26</v>
      </c>
      <c r="M8176" t="s">
        <v>7747</v>
      </c>
      <c r="N8176">
        <v>6</v>
      </c>
      <c r="P8176">
        <v>1</v>
      </c>
    </row>
    <row r="8177" spans="12:16" x14ac:dyDescent="0.35">
      <c r="L8177" t="s">
        <v>26</v>
      </c>
      <c r="M8177" t="s">
        <v>7747</v>
      </c>
      <c r="N8177">
        <v>6</v>
      </c>
      <c r="P8177">
        <v>1</v>
      </c>
    </row>
    <row r="8178" spans="12:16" x14ac:dyDescent="0.35">
      <c r="L8178" t="s">
        <v>26</v>
      </c>
      <c r="M8178" t="s">
        <v>7747</v>
      </c>
      <c r="N8178">
        <v>6</v>
      </c>
      <c r="P8178">
        <v>1</v>
      </c>
    </row>
    <row r="8179" spans="12:16" x14ac:dyDescent="0.35">
      <c r="L8179" t="s">
        <v>26</v>
      </c>
      <c r="M8179" t="s">
        <v>7747</v>
      </c>
      <c r="N8179">
        <v>6</v>
      </c>
      <c r="P8179">
        <v>1</v>
      </c>
    </row>
    <row r="8180" spans="12:16" x14ac:dyDescent="0.35">
      <c r="L8180" t="s">
        <v>26</v>
      </c>
      <c r="M8180" t="s">
        <v>7747</v>
      </c>
      <c r="N8180">
        <v>6</v>
      </c>
      <c r="P8180">
        <v>1</v>
      </c>
    </row>
    <row r="8181" spans="12:16" x14ac:dyDescent="0.35">
      <c r="L8181" t="s">
        <v>26</v>
      </c>
      <c r="M8181" t="s">
        <v>7747</v>
      </c>
      <c r="N8181">
        <v>6</v>
      </c>
      <c r="P8181">
        <v>1</v>
      </c>
    </row>
    <row r="8182" spans="12:16" x14ac:dyDescent="0.35">
      <c r="L8182" t="s">
        <v>26</v>
      </c>
      <c r="M8182" t="s">
        <v>7747</v>
      </c>
      <c r="N8182">
        <v>6</v>
      </c>
      <c r="P8182">
        <v>1</v>
      </c>
    </row>
    <row r="8183" spans="12:16" x14ac:dyDescent="0.35">
      <c r="L8183" t="s">
        <v>26</v>
      </c>
      <c r="M8183" t="s">
        <v>7747</v>
      </c>
      <c r="N8183">
        <v>6</v>
      </c>
      <c r="P8183">
        <v>1</v>
      </c>
    </row>
    <row r="8184" spans="12:16" x14ac:dyDescent="0.35">
      <c r="L8184" t="s">
        <v>26</v>
      </c>
      <c r="M8184" t="s">
        <v>7747</v>
      </c>
      <c r="N8184">
        <v>6</v>
      </c>
      <c r="P8184">
        <v>1</v>
      </c>
    </row>
    <row r="8185" spans="12:16" x14ac:dyDescent="0.35">
      <c r="L8185" t="s">
        <v>26</v>
      </c>
      <c r="M8185" t="s">
        <v>7747</v>
      </c>
      <c r="N8185">
        <v>6</v>
      </c>
      <c r="P8185">
        <v>1</v>
      </c>
    </row>
    <row r="8186" spans="12:16" x14ac:dyDescent="0.35">
      <c r="L8186" t="s">
        <v>26</v>
      </c>
      <c r="M8186" t="s">
        <v>7747</v>
      </c>
      <c r="N8186">
        <v>6</v>
      </c>
      <c r="P8186">
        <v>1</v>
      </c>
    </row>
    <row r="8187" spans="12:16" x14ac:dyDescent="0.35">
      <c r="L8187" t="s">
        <v>26</v>
      </c>
      <c r="M8187" t="s">
        <v>7747</v>
      </c>
      <c r="N8187">
        <v>6</v>
      </c>
      <c r="P8187">
        <v>1</v>
      </c>
    </row>
    <row r="8188" spans="12:16" x14ac:dyDescent="0.35">
      <c r="L8188" t="s">
        <v>26</v>
      </c>
      <c r="M8188" t="s">
        <v>7747</v>
      </c>
      <c r="N8188">
        <v>6</v>
      </c>
      <c r="P8188">
        <v>1</v>
      </c>
    </row>
    <row r="8189" spans="12:16" x14ac:dyDescent="0.35">
      <c r="L8189" t="s">
        <v>26</v>
      </c>
      <c r="M8189" t="s">
        <v>7747</v>
      </c>
      <c r="N8189">
        <v>6</v>
      </c>
      <c r="P8189">
        <v>1</v>
      </c>
    </row>
    <row r="8190" spans="12:16" x14ac:dyDescent="0.35">
      <c r="L8190" t="s">
        <v>26</v>
      </c>
      <c r="M8190" t="s">
        <v>7747</v>
      </c>
      <c r="N8190">
        <v>6</v>
      </c>
      <c r="P8190">
        <v>1</v>
      </c>
    </row>
    <row r="8191" spans="12:16" x14ac:dyDescent="0.35">
      <c r="L8191" t="s">
        <v>26</v>
      </c>
      <c r="M8191" t="s">
        <v>7747</v>
      </c>
      <c r="N8191">
        <v>6</v>
      </c>
      <c r="P8191">
        <v>1</v>
      </c>
    </row>
    <row r="8192" spans="12:16" x14ac:dyDescent="0.35">
      <c r="L8192" t="s">
        <v>26</v>
      </c>
      <c r="M8192" t="s">
        <v>7747</v>
      </c>
      <c r="N8192">
        <v>6</v>
      </c>
      <c r="P8192">
        <v>1</v>
      </c>
    </row>
    <row r="8193" spans="12:16" x14ac:dyDescent="0.35">
      <c r="L8193" t="s">
        <v>26</v>
      </c>
      <c r="M8193" t="s">
        <v>7747</v>
      </c>
      <c r="N8193">
        <v>6</v>
      </c>
      <c r="P8193">
        <v>1</v>
      </c>
    </row>
    <row r="8194" spans="12:16" x14ac:dyDescent="0.35">
      <c r="L8194" t="s">
        <v>26</v>
      </c>
      <c r="M8194" t="s">
        <v>7747</v>
      </c>
      <c r="N8194">
        <v>6</v>
      </c>
      <c r="P8194">
        <v>1</v>
      </c>
    </row>
    <row r="8195" spans="12:16" x14ac:dyDescent="0.35">
      <c r="L8195" t="s">
        <v>26</v>
      </c>
      <c r="M8195" t="s">
        <v>7747</v>
      </c>
      <c r="N8195">
        <v>6</v>
      </c>
      <c r="P8195">
        <v>1</v>
      </c>
    </row>
    <row r="8196" spans="12:16" x14ac:dyDescent="0.35">
      <c r="L8196" t="s">
        <v>26</v>
      </c>
      <c r="M8196" t="s">
        <v>7747</v>
      </c>
      <c r="N8196">
        <v>6</v>
      </c>
      <c r="P8196">
        <v>1</v>
      </c>
    </row>
    <row r="8197" spans="12:16" x14ac:dyDescent="0.35">
      <c r="L8197" t="s">
        <v>26</v>
      </c>
      <c r="M8197" t="s">
        <v>7747</v>
      </c>
      <c r="N8197">
        <v>6</v>
      </c>
      <c r="P8197">
        <v>1</v>
      </c>
    </row>
    <row r="8198" spans="12:16" x14ac:dyDescent="0.35">
      <c r="L8198" t="s">
        <v>26</v>
      </c>
      <c r="M8198" t="s">
        <v>7747</v>
      </c>
      <c r="N8198">
        <v>6</v>
      </c>
      <c r="P8198">
        <v>1</v>
      </c>
    </row>
    <row r="8199" spans="12:16" x14ac:dyDescent="0.35">
      <c r="L8199" t="s">
        <v>26</v>
      </c>
      <c r="M8199" t="s">
        <v>7747</v>
      </c>
      <c r="N8199">
        <v>6</v>
      </c>
      <c r="P8199">
        <v>1</v>
      </c>
    </row>
    <row r="8200" spans="12:16" x14ac:dyDescent="0.35">
      <c r="L8200" t="s">
        <v>26</v>
      </c>
      <c r="M8200" t="s">
        <v>7747</v>
      </c>
      <c r="N8200">
        <v>6</v>
      </c>
      <c r="P8200">
        <v>1</v>
      </c>
    </row>
    <row r="8201" spans="12:16" x14ac:dyDescent="0.35">
      <c r="L8201" t="s">
        <v>27</v>
      </c>
      <c r="M8201" t="s">
        <v>7747</v>
      </c>
      <c r="N8201">
        <v>6</v>
      </c>
      <c r="P8201">
        <v>1</v>
      </c>
    </row>
    <row r="8202" spans="12:16" x14ac:dyDescent="0.35">
      <c r="L8202" t="s">
        <v>27</v>
      </c>
      <c r="M8202" t="s">
        <v>7747</v>
      </c>
      <c r="N8202">
        <v>6</v>
      </c>
      <c r="P8202">
        <v>1</v>
      </c>
    </row>
    <row r="8203" spans="12:16" x14ac:dyDescent="0.35">
      <c r="L8203" t="s">
        <v>27</v>
      </c>
      <c r="M8203" t="s">
        <v>7747</v>
      </c>
      <c r="N8203">
        <v>6</v>
      </c>
      <c r="P8203">
        <v>1</v>
      </c>
    </row>
    <row r="8204" spans="12:16" x14ac:dyDescent="0.35">
      <c r="L8204" t="s">
        <v>27</v>
      </c>
      <c r="M8204" t="s">
        <v>7747</v>
      </c>
      <c r="N8204">
        <v>6</v>
      </c>
      <c r="P8204">
        <v>1</v>
      </c>
    </row>
    <row r="8205" spans="12:16" x14ac:dyDescent="0.35">
      <c r="L8205" t="s">
        <v>27</v>
      </c>
      <c r="M8205" t="s">
        <v>7747</v>
      </c>
      <c r="N8205">
        <v>6</v>
      </c>
      <c r="P8205">
        <v>1</v>
      </c>
    </row>
    <row r="8206" spans="12:16" x14ac:dyDescent="0.35">
      <c r="L8206" t="s">
        <v>27</v>
      </c>
      <c r="M8206" t="s">
        <v>7747</v>
      </c>
      <c r="N8206">
        <v>6</v>
      </c>
      <c r="P8206">
        <v>1</v>
      </c>
    </row>
    <row r="8207" spans="12:16" x14ac:dyDescent="0.35">
      <c r="L8207" t="s">
        <v>27</v>
      </c>
      <c r="M8207" t="s">
        <v>7747</v>
      </c>
      <c r="N8207">
        <v>6</v>
      </c>
      <c r="P8207">
        <v>1</v>
      </c>
    </row>
    <row r="8208" spans="12:16" x14ac:dyDescent="0.35">
      <c r="L8208" t="s">
        <v>27</v>
      </c>
      <c r="M8208" t="s">
        <v>7747</v>
      </c>
      <c r="N8208">
        <v>6</v>
      </c>
      <c r="P8208">
        <v>1</v>
      </c>
    </row>
    <row r="8209" spans="12:16" x14ac:dyDescent="0.35">
      <c r="L8209" t="s">
        <v>27</v>
      </c>
      <c r="M8209" t="s">
        <v>7747</v>
      </c>
      <c r="N8209">
        <v>6</v>
      </c>
      <c r="P8209">
        <v>1</v>
      </c>
    </row>
    <row r="8210" spans="12:16" x14ac:dyDescent="0.35">
      <c r="L8210" t="s">
        <v>27</v>
      </c>
      <c r="M8210" t="s">
        <v>7747</v>
      </c>
      <c r="N8210">
        <v>6</v>
      </c>
      <c r="P8210">
        <v>1</v>
      </c>
    </row>
    <row r="8211" spans="12:16" x14ac:dyDescent="0.35">
      <c r="L8211" t="s">
        <v>27</v>
      </c>
      <c r="M8211" t="s">
        <v>7747</v>
      </c>
      <c r="N8211">
        <v>6</v>
      </c>
      <c r="P8211">
        <v>1</v>
      </c>
    </row>
    <row r="8212" spans="12:16" x14ac:dyDescent="0.35">
      <c r="L8212" t="s">
        <v>27</v>
      </c>
      <c r="M8212" t="s">
        <v>7747</v>
      </c>
      <c r="N8212">
        <v>6</v>
      </c>
      <c r="P8212">
        <v>1</v>
      </c>
    </row>
    <row r="8213" spans="12:16" x14ac:dyDescent="0.35">
      <c r="L8213" t="s">
        <v>27</v>
      </c>
      <c r="M8213" t="s">
        <v>7747</v>
      </c>
      <c r="N8213">
        <v>6</v>
      </c>
      <c r="P8213">
        <v>1</v>
      </c>
    </row>
    <row r="8214" spans="12:16" x14ac:dyDescent="0.35">
      <c r="L8214" t="s">
        <v>27</v>
      </c>
      <c r="M8214" t="s">
        <v>7747</v>
      </c>
      <c r="N8214">
        <v>6</v>
      </c>
      <c r="P8214">
        <v>1</v>
      </c>
    </row>
    <row r="8215" spans="12:16" x14ac:dyDescent="0.35">
      <c r="L8215" t="s">
        <v>27</v>
      </c>
      <c r="M8215" t="s">
        <v>7747</v>
      </c>
      <c r="N8215">
        <v>6</v>
      </c>
      <c r="P8215">
        <v>1</v>
      </c>
    </row>
    <row r="8216" spans="12:16" x14ac:dyDescent="0.35">
      <c r="L8216" t="s">
        <v>27</v>
      </c>
      <c r="M8216" t="s">
        <v>7747</v>
      </c>
      <c r="N8216">
        <v>6</v>
      </c>
      <c r="P8216">
        <v>1</v>
      </c>
    </row>
    <row r="8217" spans="12:16" x14ac:dyDescent="0.35">
      <c r="L8217" t="s">
        <v>27</v>
      </c>
      <c r="M8217" t="s">
        <v>7747</v>
      </c>
      <c r="N8217">
        <v>6</v>
      </c>
      <c r="P8217">
        <v>1</v>
      </c>
    </row>
    <row r="8218" spans="12:16" x14ac:dyDescent="0.35">
      <c r="L8218" t="s">
        <v>27</v>
      </c>
      <c r="M8218" t="s">
        <v>7747</v>
      </c>
      <c r="N8218">
        <v>6</v>
      </c>
      <c r="P8218">
        <v>1</v>
      </c>
    </row>
    <row r="8219" spans="12:16" x14ac:dyDescent="0.35">
      <c r="L8219" t="s">
        <v>27</v>
      </c>
      <c r="M8219" t="s">
        <v>7747</v>
      </c>
      <c r="N8219">
        <v>6</v>
      </c>
      <c r="P8219">
        <v>1</v>
      </c>
    </row>
    <row r="8220" spans="12:16" x14ac:dyDescent="0.35">
      <c r="L8220" t="s">
        <v>27</v>
      </c>
      <c r="M8220" t="s">
        <v>7747</v>
      </c>
      <c r="N8220">
        <v>6</v>
      </c>
      <c r="P8220">
        <v>1</v>
      </c>
    </row>
    <row r="8221" spans="12:16" x14ac:dyDescent="0.35">
      <c r="L8221" t="s">
        <v>27</v>
      </c>
      <c r="M8221" t="s">
        <v>7747</v>
      </c>
      <c r="N8221">
        <v>6</v>
      </c>
      <c r="P8221">
        <v>1</v>
      </c>
    </row>
    <row r="8222" spans="12:16" x14ac:dyDescent="0.35">
      <c r="L8222" t="s">
        <v>27</v>
      </c>
      <c r="M8222" t="s">
        <v>7747</v>
      </c>
      <c r="N8222">
        <v>6</v>
      </c>
      <c r="P8222">
        <v>1</v>
      </c>
    </row>
    <row r="8223" spans="12:16" x14ac:dyDescent="0.35">
      <c r="L8223" t="s">
        <v>27</v>
      </c>
      <c r="M8223" t="s">
        <v>7747</v>
      </c>
      <c r="N8223">
        <v>6</v>
      </c>
      <c r="P8223">
        <v>1</v>
      </c>
    </row>
    <row r="8224" spans="12:16" x14ac:dyDescent="0.35">
      <c r="L8224" t="s">
        <v>27</v>
      </c>
      <c r="M8224" t="s">
        <v>7747</v>
      </c>
      <c r="N8224">
        <v>6</v>
      </c>
      <c r="P8224">
        <v>1</v>
      </c>
    </row>
    <row r="8225" spans="12:16" x14ac:dyDescent="0.35">
      <c r="L8225" t="s">
        <v>27</v>
      </c>
      <c r="M8225" t="s">
        <v>7747</v>
      </c>
      <c r="N8225">
        <v>6</v>
      </c>
      <c r="P8225">
        <v>1</v>
      </c>
    </row>
    <row r="8226" spans="12:16" x14ac:dyDescent="0.35">
      <c r="L8226" t="s">
        <v>27</v>
      </c>
      <c r="M8226" t="s">
        <v>7747</v>
      </c>
      <c r="N8226">
        <v>6</v>
      </c>
      <c r="P8226">
        <v>1</v>
      </c>
    </row>
    <row r="8227" spans="12:16" x14ac:dyDescent="0.35">
      <c r="L8227" t="s">
        <v>27</v>
      </c>
      <c r="M8227" t="s">
        <v>7747</v>
      </c>
      <c r="N8227">
        <v>6</v>
      </c>
      <c r="P8227">
        <v>1</v>
      </c>
    </row>
    <row r="8228" spans="12:16" x14ac:dyDescent="0.35">
      <c r="L8228" t="s">
        <v>27</v>
      </c>
      <c r="M8228" t="s">
        <v>7747</v>
      </c>
      <c r="N8228">
        <v>6</v>
      </c>
      <c r="P8228">
        <v>1</v>
      </c>
    </row>
    <row r="8229" spans="12:16" x14ac:dyDescent="0.35">
      <c r="L8229" t="s">
        <v>27</v>
      </c>
      <c r="M8229" t="s">
        <v>7747</v>
      </c>
      <c r="N8229">
        <v>6</v>
      </c>
      <c r="P8229">
        <v>1</v>
      </c>
    </row>
    <row r="8230" spans="12:16" x14ac:dyDescent="0.35">
      <c r="L8230" t="s">
        <v>27</v>
      </c>
      <c r="M8230" t="s">
        <v>7747</v>
      </c>
      <c r="N8230">
        <v>6</v>
      </c>
      <c r="P8230">
        <v>1</v>
      </c>
    </row>
    <row r="8231" spans="12:16" x14ac:dyDescent="0.35">
      <c r="L8231" t="s">
        <v>27</v>
      </c>
      <c r="M8231" t="s">
        <v>7747</v>
      </c>
      <c r="N8231">
        <v>6</v>
      </c>
      <c r="P8231">
        <v>1</v>
      </c>
    </row>
    <row r="8232" spans="12:16" x14ac:dyDescent="0.35">
      <c r="L8232" t="s">
        <v>27</v>
      </c>
      <c r="M8232" t="s">
        <v>7747</v>
      </c>
      <c r="N8232">
        <v>6</v>
      </c>
      <c r="P8232">
        <v>1</v>
      </c>
    </row>
    <row r="8233" spans="12:16" x14ac:dyDescent="0.35">
      <c r="L8233" t="s">
        <v>27</v>
      </c>
      <c r="M8233" t="s">
        <v>7747</v>
      </c>
      <c r="N8233">
        <v>6</v>
      </c>
      <c r="P8233">
        <v>1</v>
      </c>
    </row>
    <row r="8234" spans="12:16" x14ac:dyDescent="0.35">
      <c r="L8234" t="s">
        <v>27</v>
      </c>
      <c r="M8234" t="s">
        <v>7747</v>
      </c>
      <c r="N8234">
        <v>6</v>
      </c>
      <c r="P8234">
        <v>1</v>
      </c>
    </row>
    <row r="8235" spans="12:16" x14ac:dyDescent="0.35">
      <c r="L8235" t="s">
        <v>27</v>
      </c>
      <c r="M8235" t="s">
        <v>7747</v>
      </c>
      <c r="N8235">
        <v>6</v>
      </c>
      <c r="P8235">
        <v>1</v>
      </c>
    </row>
    <row r="8236" spans="12:16" x14ac:dyDescent="0.35">
      <c r="L8236" t="s">
        <v>27</v>
      </c>
      <c r="M8236" t="s">
        <v>7747</v>
      </c>
      <c r="N8236">
        <v>6</v>
      </c>
      <c r="P8236">
        <v>1</v>
      </c>
    </row>
    <row r="8237" spans="12:16" x14ac:dyDescent="0.35">
      <c r="L8237" t="s">
        <v>27</v>
      </c>
      <c r="M8237" t="s">
        <v>7747</v>
      </c>
      <c r="N8237">
        <v>6</v>
      </c>
      <c r="P8237">
        <v>1</v>
      </c>
    </row>
    <row r="8238" spans="12:16" x14ac:dyDescent="0.35">
      <c r="L8238" t="s">
        <v>27</v>
      </c>
      <c r="M8238" t="s">
        <v>7747</v>
      </c>
      <c r="N8238">
        <v>6</v>
      </c>
      <c r="P8238">
        <v>1</v>
      </c>
    </row>
    <row r="8239" spans="12:16" x14ac:dyDescent="0.35">
      <c r="L8239" t="s">
        <v>27</v>
      </c>
      <c r="M8239" t="s">
        <v>7747</v>
      </c>
      <c r="N8239">
        <v>6</v>
      </c>
      <c r="P8239">
        <v>1</v>
      </c>
    </row>
    <row r="8240" spans="12:16" x14ac:dyDescent="0.35">
      <c r="L8240" t="s">
        <v>27</v>
      </c>
      <c r="M8240" t="s">
        <v>7747</v>
      </c>
      <c r="N8240">
        <v>6</v>
      </c>
      <c r="P8240">
        <v>1</v>
      </c>
    </row>
    <row r="8241" spans="12:16" x14ac:dyDescent="0.35">
      <c r="L8241" t="s">
        <v>27</v>
      </c>
      <c r="M8241" t="s">
        <v>7747</v>
      </c>
      <c r="N8241">
        <v>6</v>
      </c>
      <c r="P8241">
        <v>1</v>
      </c>
    </row>
    <row r="8242" spans="12:16" x14ac:dyDescent="0.35">
      <c r="L8242" t="s">
        <v>27</v>
      </c>
      <c r="M8242" t="s">
        <v>7747</v>
      </c>
      <c r="N8242">
        <v>6</v>
      </c>
      <c r="P8242">
        <v>1</v>
      </c>
    </row>
    <row r="8243" spans="12:16" x14ac:dyDescent="0.35">
      <c r="L8243" t="s">
        <v>27</v>
      </c>
      <c r="M8243" t="s">
        <v>7747</v>
      </c>
      <c r="N8243">
        <v>6</v>
      </c>
      <c r="P8243">
        <v>1</v>
      </c>
    </row>
    <row r="8244" spans="12:16" x14ac:dyDescent="0.35">
      <c r="L8244" t="s">
        <v>27</v>
      </c>
      <c r="M8244" t="s">
        <v>7747</v>
      </c>
      <c r="N8244">
        <v>6</v>
      </c>
      <c r="P8244">
        <v>1</v>
      </c>
    </row>
    <row r="8245" spans="12:16" x14ac:dyDescent="0.35">
      <c r="L8245" t="s">
        <v>27</v>
      </c>
      <c r="M8245" t="s">
        <v>7747</v>
      </c>
      <c r="N8245">
        <v>6</v>
      </c>
      <c r="P8245">
        <v>1</v>
      </c>
    </row>
    <row r="8246" spans="12:16" x14ac:dyDescent="0.35">
      <c r="L8246" t="s">
        <v>27</v>
      </c>
      <c r="M8246" t="s">
        <v>7747</v>
      </c>
      <c r="N8246">
        <v>6</v>
      </c>
      <c r="P8246">
        <v>1</v>
      </c>
    </row>
    <row r="8247" spans="12:16" x14ac:dyDescent="0.35">
      <c r="L8247" t="s">
        <v>27</v>
      </c>
      <c r="M8247" t="s">
        <v>7747</v>
      </c>
      <c r="N8247">
        <v>6</v>
      </c>
      <c r="P8247">
        <v>1</v>
      </c>
    </row>
    <row r="8248" spans="12:16" x14ac:dyDescent="0.35">
      <c r="L8248" t="s">
        <v>27</v>
      </c>
      <c r="M8248" t="s">
        <v>7747</v>
      </c>
      <c r="N8248">
        <v>6</v>
      </c>
      <c r="P8248">
        <v>1</v>
      </c>
    </row>
    <row r="8249" spans="12:16" x14ac:dyDescent="0.35">
      <c r="L8249" t="s">
        <v>27</v>
      </c>
      <c r="M8249" t="s">
        <v>7747</v>
      </c>
      <c r="N8249">
        <v>6</v>
      </c>
      <c r="P8249">
        <v>1</v>
      </c>
    </row>
    <row r="8250" spans="12:16" x14ac:dyDescent="0.35">
      <c r="L8250" t="s">
        <v>27</v>
      </c>
      <c r="M8250" t="s">
        <v>7747</v>
      </c>
      <c r="N8250">
        <v>6</v>
      </c>
      <c r="P8250">
        <v>1</v>
      </c>
    </row>
    <row r="8251" spans="12:16" x14ac:dyDescent="0.35">
      <c r="L8251" t="s">
        <v>27</v>
      </c>
      <c r="M8251" t="s">
        <v>7747</v>
      </c>
      <c r="N8251">
        <v>6</v>
      </c>
      <c r="P8251">
        <v>1</v>
      </c>
    </row>
    <row r="8252" spans="12:16" x14ac:dyDescent="0.35">
      <c r="L8252" t="s">
        <v>27</v>
      </c>
      <c r="M8252" t="s">
        <v>7747</v>
      </c>
      <c r="N8252">
        <v>6</v>
      </c>
      <c r="P8252">
        <v>1</v>
      </c>
    </row>
    <row r="8253" spans="12:16" x14ac:dyDescent="0.35">
      <c r="L8253" t="s">
        <v>27</v>
      </c>
      <c r="M8253" t="s">
        <v>7747</v>
      </c>
      <c r="N8253">
        <v>6</v>
      </c>
      <c r="P8253">
        <v>1</v>
      </c>
    </row>
    <row r="8254" spans="12:16" x14ac:dyDescent="0.35">
      <c r="L8254" t="s">
        <v>27</v>
      </c>
      <c r="M8254" t="s">
        <v>7747</v>
      </c>
      <c r="N8254">
        <v>6</v>
      </c>
      <c r="P8254">
        <v>1</v>
      </c>
    </row>
    <row r="8255" spans="12:16" x14ac:dyDescent="0.35">
      <c r="L8255" t="s">
        <v>27</v>
      </c>
      <c r="M8255" t="s">
        <v>7747</v>
      </c>
      <c r="N8255">
        <v>6</v>
      </c>
      <c r="P8255">
        <v>1</v>
      </c>
    </row>
    <row r="8256" spans="12:16" x14ac:dyDescent="0.35">
      <c r="L8256" t="s">
        <v>27</v>
      </c>
      <c r="M8256" t="s">
        <v>7747</v>
      </c>
      <c r="N8256">
        <v>6</v>
      </c>
      <c r="P8256">
        <v>1</v>
      </c>
    </row>
    <row r="8257" spans="12:16" x14ac:dyDescent="0.35">
      <c r="L8257" t="s">
        <v>27</v>
      </c>
      <c r="M8257" t="s">
        <v>7747</v>
      </c>
      <c r="N8257">
        <v>6</v>
      </c>
      <c r="P8257">
        <v>1</v>
      </c>
    </row>
    <row r="8258" spans="12:16" x14ac:dyDescent="0.35">
      <c r="L8258" t="s">
        <v>27</v>
      </c>
      <c r="M8258" t="s">
        <v>7747</v>
      </c>
      <c r="N8258">
        <v>6</v>
      </c>
      <c r="P8258">
        <v>1</v>
      </c>
    </row>
    <row r="8259" spans="12:16" x14ac:dyDescent="0.35">
      <c r="L8259" t="s">
        <v>27</v>
      </c>
      <c r="M8259" t="s">
        <v>7747</v>
      </c>
      <c r="N8259">
        <v>6</v>
      </c>
      <c r="P8259">
        <v>1</v>
      </c>
    </row>
    <row r="8260" spans="12:16" x14ac:dyDescent="0.35">
      <c r="L8260" t="s">
        <v>27</v>
      </c>
      <c r="M8260" t="s">
        <v>7747</v>
      </c>
      <c r="N8260">
        <v>6</v>
      </c>
      <c r="P8260">
        <v>1</v>
      </c>
    </row>
    <row r="8261" spans="12:16" x14ac:dyDescent="0.35">
      <c r="L8261" t="s">
        <v>27</v>
      </c>
      <c r="M8261" t="s">
        <v>7747</v>
      </c>
      <c r="N8261">
        <v>6</v>
      </c>
      <c r="P8261">
        <v>1</v>
      </c>
    </row>
    <row r="8262" spans="12:16" x14ac:dyDescent="0.35">
      <c r="L8262" t="s">
        <v>27</v>
      </c>
      <c r="M8262" t="s">
        <v>7747</v>
      </c>
      <c r="N8262">
        <v>6</v>
      </c>
      <c r="P8262">
        <v>1</v>
      </c>
    </row>
    <row r="8263" spans="12:16" x14ac:dyDescent="0.35">
      <c r="L8263" t="s">
        <v>27</v>
      </c>
      <c r="M8263" t="s">
        <v>7747</v>
      </c>
      <c r="N8263">
        <v>6</v>
      </c>
      <c r="P8263">
        <v>1</v>
      </c>
    </row>
    <row r="8264" spans="12:16" x14ac:dyDescent="0.35">
      <c r="L8264" t="s">
        <v>27</v>
      </c>
      <c r="M8264" t="s">
        <v>7747</v>
      </c>
      <c r="N8264">
        <v>6</v>
      </c>
      <c r="P8264">
        <v>1</v>
      </c>
    </row>
    <row r="8265" spans="12:16" x14ac:dyDescent="0.35">
      <c r="L8265" t="s">
        <v>27</v>
      </c>
      <c r="M8265" t="s">
        <v>7747</v>
      </c>
      <c r="N8265">
        <v>6</v>
      </c>
      <c r="P8265">
        <v>1</v>
      </c>
    </row>
    <row r="8266" spans="12:16" x14ac:dyDescent="0.35">
      <c r="L8266" t="s">
        <v>27</v>
      </c>
      <c r="M8266" t="s">
        <v>7747</v>
      </c>
      <c r="N8266">
        <v>6</v>
      </c>
      <c r="P8266">
        <v>1</v>
      </c>
    </row>
    <row r="8267" spans="12:16" x14ac:dyDescent="0.35">
      <c r="L8267" t="s">
        <v>27</v>
      </c>
      <c r="M8267" t="s">
        <v>7747</v>
      </c>
      <c r="N8267">
        <v>6</v>
      </c>
      <c r="P8267">
        <v>1</v>
      </c>
    </row>
    <row r="8268" spans="12:16" x14ac:dyDescent="0.35">
      <c r="L8268" t="s">
        <v>27</v>
      </c>
      <c r="M8268" t="s">
        <v>7747</v>
      </c>
      <c r="N8268">
        <v>6</v>
      </c>
      <c r="P8268">
        <v>1</v>
      </c>
    </row>
    <row r="8269" spans="12:16" x14ac:dyDescent="0.35">
      <c r="L8269" t="s">
        <v>27</v>
      </c>
      <c r="M8269" t="s">
        <v>7747</v>
      </c>
      <c r="N8269">
        <v>6</v>
      </c>
      <c r="P8269">
        <v>1</v>
      </c>
    </row>
    <row r="8270" spans="12:16" x14ac:dyDescent="0.35">
      <c r="L8270" t="s">
        <v>27</v>
      </c>
      <c r="M8270" t="s">
        <v>7747</v>
      </c>
      <c r="N8270">
        <v>6</v>
      </c>
      <c r="P8270">
        <v>1</v>
      </c>
    </row>
    <row r="8271" spans="12:16" x14ac:dyDescent="0.35">
      <c r="L8271" t="s">
        <v>27</v>
      </c>
      <c r="M8271" t="s">
        <v>7747</v>
      </c>
      <c r="N8271">
        <v>6</v>
      </c>
      <c r="P8271">
        <v>1</v>
      </c>
    </row>
    <row r="8272" spans="12:16" x14ac:dyDescent="0.35">
      <c r="L8272" t="s">
        <v>27</v>
      </c>
      <c r="M8272" t="s">
        <v>7747</v>
      </c>
      <c r="N8272">
        <v>6</v>
      </c>
      <c r="P8272">
        <v>1</v>
      </c>
    </row>
    <row r="8273" spans="12:16" x14ac:dyDescent="0.35">
      <c r="L8273" t="s">
        <v>27</v>
      </c>
      <c r="M8273" t="s">
        <v>7747</v>
      </c>
      <c r="N8273">
        <v>6</v>
      </c>
      <c r="P8273">
        <v>1</v>
      </c>
    </row>
    <row r="8274" spans="12:16" x14ac:dyDescent="0.35">
      <c r="L8274" t="s">
        <v>27</v>
      </c>
      <c r="M8274" t="s">
        <v>7747</v>
      </c>
      <c r="N8274">
        <v>6</v>
      </c>
      <c r="P8274">
        <v>1</v>
      </c>
    </row>
    <row r="8275" spans="12:16" x14ac:dyDescent="0.35">
      <c r="L8275" t="s">
        <v>26</v>
      </c>
      <c r="M8275" t="s">
        <v>7747</v>
      </c>
      <c r="N8275">
        <v>6</v>
      </c>
      <c r="P8275">
        <v>1</v>
      </c>
    </row>
    <row r="8276" spans="12:16" x14ac:dyDescent="0.35">
      <c r="L8276" t="s">
        <v>26</v>
      </c>
      <c r="M8276" t="s">
        <v>7747</v>
      </c>
      <c r="N8276">
        <v>6</v>
      </c>
      <c r="P8276">
        <v>1</v>
      </c>
    </row>
    <row r="8277" spans="12:16" x14ac:dyDescent="0.35">
      <c r="L8277" t="s">
        <v>26</v>
      </c>
      <c r="M8277" t="s">
        <v>7747</v>
      </c>
      <c r="N8277">
        <v>6</v>
      </c>
      <c r="P8277">
        <v>1</v>
      </c>
    </row>
    <row r="8278" spans="12:16" x14ac:dyDescent="0.35">
      <c r="L8278" t="s">
        <v>26</v>
      </c>
      <c r="M8278" t="s">
        <v>7747</v>
      </c>
      <c r="N8278">
        <v>6</v>
      </c>
      <c r="P8278">
        <v>1</v>
      </c>
    </row>
    <row r="8279" spans="12:16" x14ac:dyDescent="0.35">
      <c r="L8279" t="s">
        <v>26</v>
      </c>
      <c r="M8279" t="s">
        <v>7747</v>
      </c>
      <c r="N8279">
        <v>6</v>
      </c>
      <c r="P8279">
        <v>1</v>
      </c>
    </row>
    <row r="8280" spans="12:16" x14ac:dyDescent="0.35">
      <c r="L8280" t="s">
        <v>26</v>
      </c>
      <c r="M8280" t="s">
        <v>7747</v>
      </c>
      <c r="N8280">
        <v>6</v>
      </c>
      <c r="P8280">
        <v>1</v>
      </c>
    </row>
    <row r="8281" spans="12:16" x14ac:dyDescent="0.35">
      <c r="L8281" t="s">
        <v>26</v>
      </c>
      <c r="M8281" t="s">
        <v>7747</v>
      </c>
      <c r="N8281">
        <v>6</v>
      </c>
      <c r="P8281">
        <v>1</v>
      </c>
    </row>
    <row r="8282" spans="12:16" x14ac:dyDescent="0.35">
      <c r="L8282" t="s">
        <v>26</v>
      </c>
      <c r="M8282" t="s">
        <v>7747</v>
      </c>
      <c r="N8282">
        <v>6</v>
      </c>
      <c r="P8282">
        <v>1</v>
      </c>
    </row>
    <row r="8283" spans="12:16" x14ac:dyDescent="0.35">
      <c r="L8283" t="s">
        <v>26</v>
      </c>
      <c r="M8283" t="s">
        <v>7747</v>
      </c>
      <c r="N8283">
        <v>6</v>
      </c>
      <c r="P8283">
        <v>1</v>
      </c>
    </row>
    <row r="8284" spans="12:16" x14ac:dyDescent="0.35">
      <c r="L8284" t="s">
        <v>26</v>
      </c>
      <c r="M8284" t="s">
        <v>7747</v>
      </c>
      <c r="N8284">
        <v>6</v>
      </c>
      <c r="P8284">
        <v>1</v>
      </c>
    </row>
    <row r="8285" spans="12:16" x14ac:dyDescent="0.35">
      <c r="L8285" t="s">
        <v>26</v>
      </c>
      <c r="M8285" t="s">
        <v>7747</v>
      </c>
      <c r="N8285">
        <v>6</v>
      </c>
      <c r="P8285">
        <v>1</v>
      </c>
    </row>
    <row r="8286" spans="12:16" x14ac:dyDescent="0.35">
      <c r="L8286" t="s">
        <v>26</v>
      </c>
      <c r="M8286" t="s">
        <v>7747</v>
      </c>
      <c r="N8286">
        <v>6</v>
      </c>
      <c r="P8286">
        <v>1</v>
      </c>
    </row>
    <row r="8287" spans="12:16" x14ac:dyDescent="0.35">
      <c r="L8287" t="s">
        <v>26</v>
      </c>
      <c r="M8287" t="s">
        <v>7747</v>
      </c>
      <c r="N8287">
        <v>6</v>
      </c>
      <c r="P8287">
        <v>1</v>
      </c>
    </row>
    <row r="8288" spans="12:16" x14ac:dyDescent="0.35">
      <c r="L8288" t="s">
        <v>26</v>
      </c>
      <c r="M8288" t="s">
        <v>7747</v>
      </c>
      <c r="N8288">
        <v>6</v>
      </c>
      <c r="P8288">
        <v>1</v>
      </c>
    </row>
    <row r="8289" spans="12:16" x14ac:dyDescent="0.35">
      <c r="L8289" t="s">
        <v>26</v>
      </c>
      <c r="M8289" t="s">
        <v>7747</v>
      </c>
      <c r="N8289">
        <v>6</v>
      </c>
      <c r="P8289">
        <v>1</v>
      </c>
    </row>
    <row r="8290" spans="12:16" x14ac:dyDescent="0.35">
      <c r="L8290" t="s">
        <v>26</v>
      </c>
      <c r="M8290" t="s">
        <v>7747</v>
      </c>
      <c r="N8290">
        <v>6</v>
      </c>
      <c r="P8290">
        <v>1</v>
      </c>
    </row>
    <row r="8291" spans="12:16" x14ac:dyDescent="0.35">
      <c r="L8291" t="s">
        <v>26</v>
      </c>
      <c r="M8291" t="s">
        <v>7747</v>
      </c>
      <c r="N8291">
        <v>6</v>
      </c>
      <c r="P8291">
        <v>1</v>
      </c>
    </row>
    <row r="8292" spans="12:16" x14ac:dyDescent="0.35">
      <c r="L8292" t="s">
        <v>26</v>
      </c>
      <c r="M8292" t="s">
        <v>7747</v>
      </c>
      <c r="N8292">
        <v>6</v>
      </c>
      <c r="P8292">
        <v>1</v>
      </c>
    </row>
    <row r="8293" spans="12:16" x14ac:dyDescent="0.35">
      <c r="L8293" t="s">
        <v>26</v>
      </c>
      <c r="M8293" t="s">
        <v>7747</v>
      </c>
      <c r="N8293">
        <v>6</v>
      </c>
      <c r="P8293">
        <v>1</v>
      </c>
    </row>
    <row r="8294" spans="12:16" x14ac:dyDescent="0.35">
      <c r="L8294" t="s">
        <v>26</v>
      </c>
      <c r="M8294" t="s">
        <v>7747</v>
      </c>
      <c r="N8294">
        <v>6</v>
      </c>
      <c r="P8294">
        <v>1</v>
      </c>
    </row>
    <row r="8295" spans="12:16" x14ac:dyDescent="0.35">
      <c r="L8295" t="s">
        <v>26</v>
      </c>
      <c r="M8295" t="s">
        <v>7747</v>
      </c>
      <c r="N8295">
        <v>6</v>
      </c>
      <c r="P8295">
        <v>1</v>
      </c>
    </row>
    <row r="8296" spans="12:16" x14ac:dyDescent="0.35">
      <c r="L8296" t="s">
        <v>26</v>
      </c>
      <c r="M8296" t="s">
        <v>7747</v>
      </c>
      <c r="N8296">
        <v>6</v>
      </c>
      <c r="P8296">
        <v>1</v>
      </c>
    </row>
    <row r="8297" spans="12:16" x14ac:dyDescent="0.35">
      <c r="L8297" t="s">
        <v>26</v>
      </c>
      <c r="M8297" t="s">
        <v>7747</v>
      </c>
      <c r="N8297">
        <v>6</v>
      </c>
      <c r="P8297">
        <v>1</v>
      </c>
    </row>
    <row r="8298" spans="12:16" x14ac:dyDescent="0.35">
      <c r="L8298" t="s">
        <v>26</v>
      </c>
      <c r="M8298" t="s">
        <v>7747</v>
      </c>
      <c r="N8298">
        <v>6</v>
      </c>
      <c r="P8298">
        <v>1</v>
      </c>
    </row>
    <row r="8299" spans="12:16" x14ac:dyDescent="0.35">
      <c r="L8299" t="s">
        <v>26</v>
      </c>
      <c r="M8299" t="s">
        <v>7747</v>
      </c>
      <c r="N8299">
        <v>6</v>
      </c>
      <c r="P8299">
        <v>1</v>
      </c>
    </row>
    <row r="8300" spans="12:16" x14ac:dyDescent="0.35">
      <c r="L8300" t="s">
        <v>26</v>
      </c>
      <c r="M8300" t="s">
        <v>7747</v>
      </c>
      <c r="N8300">
        <v>6</v>
      </c>
      <c r="P8300">
        <v>1</v>
      </c>
    </row>
    <row r="8301" spans="12:16" x14ac:dyDescent="0.35">
      <c r="L8301" t="s">
        <v>26</v>
      </c>
      <c r="M8301" t="s">
        <v>7747</v>
      </c>
      <c r="N8301">
        <v>6</v>
      </c>
      <c r="P8301">
        <v>1</v>
      </c>
    </row>
    <row r="8302" spans="12:16" x14ac:dyDescent="0.35">
      <c r="L8302" t="s">
        <v>26</v>
      </c>
      <c r="M8302" t="s">
        <v>7747</v>
      </c>
      <c r="N8302">
        <v>6</v>
      </c>
      <c r="P8302">
        <v>1</v>
      </c>
    </row>
    <row r="8303" spans="12:16" x14ac:dyDescent="0.35">
      <c r="L8303" t="s">
        <v>26</v>
      </c>
      <c r="M8303" t="s">
        <v>7747</v>
      </c>
      <c r="N8303">
        <v>6</v>
      </c>
      <c r="P8303">
        <v>1</v>
      </c>
    </row>
    <row r="8304" spans="12:16" x14ac:dyDescent="0.35">
      <c r="L8304" t="s">
        <v>26</v>
      </c>
      <c r="M8304" t="s">
        <v>7747</v>
      </c>
      <c r="N8304">
        <v>6</v>
      </c>
      <c r="P8304">
        <v>1</v>
      </c>
    </row>
    <row r="8305" spans="12:16" x14ac:dyDescent="0.35">
      <c r="L8305" t="s">
        <v>26</v>
      </c>
      <c r="M8305" t="s">
        <v>7747</v>
      </c>
      <c r="N8305">
        <v>6</v>
      </c>
      <c r="P8305">
        <v>1</v>
      </c>
    </row>
    <row r="8306" spans="12:16" x14ac:dyDescent="0.35">
      <c r="L8306" t="s">
        <v>26</v>
      </c>
      <c r="M8306" t="s">
        <v>7747</v>
      </c>
      <c r="N8306">
        <v>6</v>
      </c>
      <c r="P8306">
        <v>1</v>
      </c>
    </row>
    <row r="8307" spans="12:16" x14ac:dyDescent="0.35">
      <c r="L8307" t="s">
        <v>26</v>
      </c>
      <c r="M8307" t="s">
        <v>7747</v>
      </c>
      <c r="N8307">
        <v>6</v>
      </c>
      <c r="P8307">
        <v>1</v>
      </c>
    </row>
    <row r="8308" spans="12:16" x14ac:dyDescent="0.35">
      <c r="L8308" t="s">
        <v>26</v>
      </c>
      <c r="M8308" t="s">
        <v>7747</v>
      </c>
      <c r="N8308">
        <v>6</v>
      </c>
      <c r="P8308">
        <v>1</v>
      </c>
    </row>
    <row r="8309" spans="12:16" x14ac:dyDescent="0.35">
      <c r="L8309" t="s">
        <v>26</v>
      </c>
      <c r="M8309" t="s">
        <v>7747</v>
      </c>
      <c r="N8309">
        <v>6</v>
      </c>
      <c r="P8309">
        <v>1</v>
      </c>
    </row>
    <row r="8310" spans="12:16" x14ac:dyDescent="0.35">
      <c r="L8310" t="s">
        <v>26</v>
      </c>
      <c r="M8310" t="s">
        <v>7747</v>
      </c>
      <c r="N8310">
        <v>6</v>
      </c>
      <c r="P8310">
        <v>1</v>
      </c>
    </row>
    <row r="8311" spans="12:16" x14ac:dyDescent="0.35">
      <c r="L8311" t="s">
        <v>26</v>
      </c>
      <c r="M8311" t="s">
        <v>7747</v>
      </c>
      <c r="N8311">
        <v>6</v>
      </c>
      <c r="P8311">
        <v>1</v>
      </c>
    </row>
    <row r="8312" spans="12:16" x14ac:dyDescent="0.35">
      <c r="L8312" t="s">
        <v>26</v>
      </c>
      <c r="M8312" t="s">
        <v>7747</v>
      </c>
      <c r="N8312">
        <v>6</v>
      </c>
      <c r="P8312">
        <v>1</v>
      </c>
    </row>
    <row r="8313" spans="12:16" x14ac:dyDescent="0.35">
      <c r="L8313" t="s">
        <v>26</v>
      </c>
      <c r="M8313" t="s">
        <v>7747</v>
      </c>
      <c r="N8313">
        <v>6</v>
      </c>
      <c r="P8313">
        <v>1</v>
      </c>
    </row>
    <row r="8314" spans="12:16" x14ac:dyDescent="0.35">
      <c r="L8314" t="s">
        <v>26</v>
      </c>
      <c r="M8314" t="s">
        <v>7747</v>
      </c>
      <c r="N8314">
        <v>6</v>
      </c>
      <c r="P8314">
        <v>1</v>
      </c>
    </row>
    <row r="8315" spans="12:16" x14ac:dyDescent="0.35">
      <c r="L8315" t="s">
        <v>26</v>
      </c>
      <c r="M8315" t="s">
        <v>7747</v>
      </c>
      <c r="N8315">
        <v>6</v>
      </c>
      <c r="P8315">
        <v>1</v>
      </c>
    </row>
    <row r="8316" spans="12:16" x14ac:dyDescent="0.35">
      <c r="L8316" t="s">
        <v>26</v>
      </c>
      <c r="M8316" t="s">
        <v>7747</v>
      </c>
      <c r="N8316">
        <v>6</v>
      </c>
      <c r="P8316">
        <v>1</v>
      </c>
    </row>
    <row r="8317" spans="12:16" x14ac:dyDescent="0.35">
      <c r="L8317" t="s">
        <v>26</v>
      </c>
      <c r="M8317" t="s">
        <v>7747</v>
      </c>
      <c r="N8317">
        <v>6</v>
      </c>
      <c r="P8317">
        <v>1</v>
      </c>
    </row>
    <row r="8318" spans="12:16" x14ac:dyDescent="0.35">
      <c r="L8318" t="s">
        <v>26</v>
      </c>
      <c r="M8318" t="s">
        <v>7747</v>
      </c>
      <c r="N8318">
        <v>6</v>
      </c>
      <c r="P8318">
        <v>1</v>
      </c>
    </row>
    <row r="8319" spans="12:16" x14ac:dyDescent="0.35">
      <c r="L8319" t="s">
        <v>26</v>
      </c>
      <c r="M8319" t="s">
        <v>7747</v>
      </c>
      <c r="N8319">
        <v>6</v>
      </c>
      <c r="P8319">
        <v>1</v>
      </c>
    </row>
    <row r="8320" spans="12:16" x14ac:dyDescent="0.35">
      <c r="L8320" t="s">
        <v>26</v>
      </c>
      <c r="M8320" t="s">
        <v>7747</v>
      </c>
      <c r="N8320">
        <v>6</v>
      </c>
      <c r="P8320">
        <v>1</v>
      </c>
    </row>
    <row r="8321" spans="12:16" x14ac:dyDescent="0.35">
      <c r="L8321" t="s">
        <v>26</v>
      </c>
      <c r="M8321" t="s">
        <v>7747</v>
      </c>
      <c r="N8321">
        <v>6</v>
      </c>
      <c r="P8321">
        <v>1</v>
      </c>
    </row>
    <row r="8322" spans="12:16" x14ac:dyDescent="0.35">
      <c r="L8322" t="s">
        <v>26</v>
      </c>
      <c r="M8322" t="s">
        <v>7747</v>
      </c>
      <c r="N8322">
        <v>6</v>
      </c>
      <c r="P8322">
        <v>1</v>
      </c>
    </row>
    <row r="8323" spans="12:16" x14ac:dyDescent="0.35">
      <c r="L8323" t="s">
        <v>26</v>
      </c>
      <c r="M8323" t="s">
        <v>7747</v>
      </c>
      <c r="N8323">
        <v>6</v>
      </c>
      <c r="P8323">
        <v>1</v>
      </c>
    </row>
    <row r="8324" spans="12:16" x14ac:dyDescent="0.35">
      <c r="L8324" t="s">
        <v>26</v>
      </c>
      <c r="M8324" t="s">
        <v>7747</v>
      </c>
      <c r="N8324">
        <v>6</v>
      </c>
      <c r="P8324">
        <v>1</v>
      </c>
    </row>
    <row r="8325" spans="12:16" x14ac:dyDescent="0.35">
      <c r="L8325" t="s">
        <v>26</v>
      </c>
      <c r="M8325" t="s">
        <v>7747</v>
      </c>
      <c r="N8325">
        <v>6</v>
      </c>
      <c r="P8325">
        <v>1</v>
      </c>
    </row>
    <row r="8326" spans="12:16" x14ac:dyDescent="0.35">
      <c r="L8326" t="s">
        <v>26</v>
      </c>
      <c r="M8326" t="s">
        <v>7747</v>
      </c>
      <c r="N8326">
        <v>6</v>
      </c>
      <c r="P8326">
        <v>1</v>
      </c>
    </row>
    <row r="8327" spans="12:16" x14ac:dyDescent="0.35">
      <c r="L8327" t="s">
        <v>26</v>
      </c>
      <c r="M8327" t="s">
        <v>7747</v>
      </c>
      <c r="N8327">
        <v>6</v>
      </c>
      <c r="P8327">
        <v>1</v>
      </c>
    </row>
    <row r="8328" spans="12:16" x14ac:dyDescent="0.35">
      <c r="L8328" t="s">
        <v>26</v>
      </c>
      <c r="M8328" t="s">
        <v>7747</v>
      </c>
      <c r="N8328">
        <v>6</v>
      </c>
      <c r="P8328">
        <v>1</v>
      </c>
    </row>
    <row r="8329" spans="12:16" x14ac:dyDescent="0.35">
      <c r="L8329" t="s">
        <v>26</v>
      </c>
      <c r="M8329" t="s">
        <v>7747</v>
      </c>
      <c r="N8329">
        <v>6</v>
      </c>
      <c r="P8329">
        <v>1</v>
      </c>
    </row>
    <row r="8330" spans="12:16" x14ac:dyDescent="0.35">
      <c r="L8330" t="s">
        <v>26</v>
      </c>
      <c r="M8330" t="s">
        <v>7747</v>
      </c>
      <c r="N8330">
        <v>6</v>
      </c>
      <c r="P8330">
        <v>1</v>
      </c>
    </row>
    <row r="8331" spans="12:16" x14ac:dyDescent="0.35">
      <c r="L8331" t="s">
        <v>26</v>
      </c>
      <c r="M8331" t="s">
        <v>7747</v>
      </c>
      <c r="N8331">
        <v>6</v>
      </c>
      <c r="P8331">
        <v>1</v>
      </c>
    </row>
    <row r="8332" spans="12:16" x14ac:dyDescent="0.35">
      <c r="L8332" t="s">
        <v>26</v>
      </c>
      <c r="M8332" t="s">
        <v>7747</v>
      </c>
      <c r="N8332">
        <v>6</v>
      </c>
      <c r="P8332">
        <v>1</v>
      </c>
    </row>
    <row r="8333" spans="12:16" x14ac:dyDescent="0.35">
      <c r="L8333" t="s">
        <v>26</v>
      </c>
      <c r="M8333" t="s">
        <v>7747</v>
      </c>
      <c r="N8333">
        <v>6</v>
      </c>
      <c r="P8333">
        <v>1</v>
      </c>
    </row>
    <row r="8334" spans="12:16" x14ac:dyDescent="0.35">
      <c r="L8334" t="s">
        <v>26</v>
      </c>
      <c r="M8334" t="s">
        <v>7747</v>
      </c>
      <c r="N8334">
        <v>6</v>
      </c>
      <c r="P8334">
        <v>1</v>
      </c>
    </row>
    <row r="8335" spans="12:16" x14ac:dyDescent="0.35">
      <c r="L8335" t="s">
        <v>26</v>
      </c>
      <c r="M8335" t="s">
        <v>7747</v>
      </c>
      <c r="N8335">
        <v>6</v>
      </c>
      <c r="P8335">
        <v>1</v>
      </c>
    </row>
    <row r="8336" spans="12:16" x14ac:dyDescent="0.35">
      <c r="L8336" t="s">
        <v>26</v>
      </c>
      <c r="M8336" t="s">
        <v>7747</v>
      </c>
      <c r="N8336">
        <v>6</v>
      </c>
      <c r="P8336">
        <v>1</v>
      </c>
    </row>
    <row r="8337" spans="12:16" x14ac:dyDescent="0.35">
      <c r="L8337" t="s">
        <v>26</v>
      </c>
      <c r="M8337" t="s">
        <v>7747</v>
      </c>
      <c r="N8337">
        <v>6</v>
      </c>
      <c r="P8337">
        <v>1</v>
      </c>
    </row>
    <row r="8338" spans="12:16" x14ac:dyDescent="0.35">
      <c r="L8338" t="s">
        <v>26</v>
      </c>
      <c r="M8338" t="s">
        <v>7747</v>
      </c>
      <c r="N8338">
        <v>6</v>
      </c>
      <c r="P8338">
        <v>1</v>
      </c>
    </row>
    <row r="8339" spans="12:16" x14ac:dyDescent="0.35">
      <c r="L8339" t="s">
        <v>26</v>
      </c>
      <c r="M8339" t="s">
        <v>7747</v>
      </c>
      <c r="N8339">
        <v>6</v>
      </c>
      <c r="P8339">
        <v>1</v>
      </c>
    </row>
    <row r="8340" spans="12:16" x14ac:dyDescent="0.35">
      <c r="L8340" t="s">
        <v>26</v>
      </c>
      <c r="M8340" t="s">
        <v>7747</v>
      </c>
      <c r="N8340">
        <v>6</v>
      </c>
      <c r="P8340">
        <v>1</v>
      </c>
    </row>
    <row r="8341" spans="12:16" x14ac:dyDescent="0.35">
      <c r="L8341" t="s">
        <v>26</v>
      </c>
      <c r="M8341" t="s">
        <v>7747</v>
      </c>
      <c r="N8341">
        <v>6</v>
      </c>
      <c r="P8341">
        <v>1</v>
      </c>
    </row>
    <row r="8342" spans="12:16" x14ac:dyDescent="0.35">
      <c r="L8342" t="s">
        <v>26</v>
      </c>
      <c r="M8342" t="s">
        <v>7747</v>
      </c>
      <c r="N8342">
        <v>6</v>
      </c>
      <c r="P8342">
        <v>1</v>
      </c>
    </row>
    <row r="8343" spans="12:16" x14ac:dyDescent="0.35">
      <c r="L8343" t="s">
        <v>26</v>
      </c>
      <c r="M8343" t="s">
        <v>7747</v>
      </c>
      <c r="N8343">
        <v>6</v>
      </c>
      <c r="P8343">
        <v>1</v>
      </c>
    </row>
    <row r="8344" spans="12:16" x14ac:dyDescent="0.35">
      <c r="L8344" t="s">
        <v>26</v>
      </c>
      <c r="M8344" t="s">
        <v>7747</v>
      </c>
      <c r="N8344">
        <v>6</v>
      </c>
      <c r="P8344">
        <v>1</v>
      </c>
    </row>
    <row r="8345" spans="12:16" x14ac:dyDescent="0.35">
      <c r="L8345" t="s">
        <v>26</v>
      </c>
      <c r="M8345" t="s">
        <v>7747</v>
      </c>
      <c r="N8345">
        <v>6</v>
      </c>
      <c r="P8345">
        <v>1</v>
      </c>
    </row>
    <row r="8346" spans="12:16" x14ac:dyDescent="0.35">
      <c r="L8346" t="s">
        <v>26</v>
      </c>
      <c r="M8346" t="s">
        <v>7747</v>
      </c>
      <c r="N8346">
        <v>6</v>
      </c>
      <c r="P8346">
        <v>1</v>
      </c>
    </row>
    <row r="8347" spans="12:16" x14ac:dyDescent="0.35">
      <c r="L8347" t="s">
        <v>26</v>
      </c>
      <c r="M8347" t="s">
        <v>7747</v>
      </c>
      <c r="N8347">
        <v>6</v>
      </c>
      <c r="P8347">
        <v>1</v>
      </c>
    </row>
    <row r="8348" spans="12:16" x14ac:dyDescent="0.35">
      <c r="L8348" t="s">
        <v>26</v>
      </c>
      <c r="M8348" t="s">
        <v>7747</v>
      </c>
      <c r="N8348">
        <v>6</v>
      </c>
      <c r="P8348">
        <v>1</v>
      </c>
    </row>
    <row r="8349" spans="12:16" x14ac:dyDescent="0.35">
      <c r="L8349" t="s">
        <v>26</v>
      </c>
      <c r="M8349" t="s">
        <v>7747</v>
      </c>
      <c r="N8349">
        <v>6</v>
      </c>
      <c r="P8349">
        <v>1</v>
      </c>
    </row>
    <row r="8350" spans="12:16" x14ac:dyDescent="0.35">
      <c r="L8350" t="s">
        <v>26</v>
      </c>
      <c r="M8350" t="s">
        <v>7747</v>
      </c>
      <c r="N8350">
        <v>6</v>
      </c>
      <c r="P8350">
        <v>1</v>
      </c>
    </row>
    <row r="8351" spans="12:16" x14ac:dyDescent="0.35">
      <c r="L8351" t="s">
        <v>26</v>
      </c>
      <c r="M8351" t="s">
        <v>7747</v>
      </c>
      <c r="N8351">
        <v>6</v>
      </c>
      <c r="P8351">
        <v>1</v>
      </c>
    </row>
    <row r="8352" spans="12:16" x14ac:dyDescent="0.35">
      <c r="L8352" t="s">
        <v>26</v>
      </c>
      <c r="M8352" t="s">
        <v>7747</v>
      </c>
      <c r="N8352">
        <v>6</v>
      </c>
      <c r="P8352">
        <v>1</v>
      </c>
    </row>
    <row r="8353" spans="12:16" x14ac:dyDescent="0.35">
      <c r="L8353" t="s">
        <v>26</v>
      </c>
      <c r="M8353" t="s">
        <v>7747</v>
      </c>
      <c r="N8353">
        <v>6</v>
      </c>
      <c r="P8353">
        <v>1</v>
      </c>
    </row>
    <row r="8354" spans="12:16" x14ac:dyDescent="0.35">
      <c r="L8354" t="s">
        <v>26</v>
      </c>
      <c r="M8354" t="s">
        <v>7747</v>
      </c>
      <c r="N8354">
        <v>6</v>
      </c>
      <c r="P8354">
        <v>1</v>
      </c>
    </row>
    <row r="8355" spans="12:16" x14ac:dyDescent="0.35">
      <c r="L8355" t="s">
        <v>26</v>
      </c>
      <c r="M8355" t="s">
        <v>7747</v>
      </c>
      <c r="N8355">
        <v>6</v>
      </c>
      <c r="P8355">
        <v>1</v>
      </c>
    </row>
    <row r="8356" spans="12:16" x14ac:dyDescent="0.35">
      <c r="L8356" t="s">
        <v>26</v>
      </c>
      <c r="M8356" t="s">
        <v>7747</v>
      </c>
      <c r="N8356">
        <v>6</v>
      </c>
      <c r="P8356">
        <v>1</v>
      </c>
    </row>
    <row r="8357" spans="12:16" x14ac:dyDescent="0.35">
      <c r="L8357" t="s">
        <v>26</v>
      </c>
      <c r="M8357" t="s">
        <v>7747</v>
      </c>
      <c r="N8357">
        <v>6</v>
      </c>
      <c r="P8357">
        <v>1</v>
      </c>
    </row>
    <row r="8358" spans="12:16" x14ac:dyDescent="0.35">
      <c r="L8358" t="s">
        <v>26</v>
      </c>
      <c r="M8358" t="s">
        <v>7747</v>
      </c>
      <c r="N8358">
        <v>6</v>
      </c>
      <c r="P8358">
        <v>1</v>
      </c>
    </row>
    <row r="8359" spans="12:16" x14ac:dyDescent="0.35">
      <c r="L8359" t="s">
        <v>26</v>
      </c>
      <c r="M8359" t="s">
        <v>7747</v>
      </c>
      <c r="N8359">
        <v>6</v>
      </c>
      <c r="P8359">
        <v>1</v>
      </c>
    </row>
    <row r="8360" spans="12:16" x14ac:dyDescent="0.35">
      <c r="L8360" t="s">
        <v>26</v>
      </c>
      <c r="M8360" t="s">
        <v>7747</v>
      </c>
      <c r="N8360">
        <v>6</v>
      </c>
      <c r="P8360">
        <v>1</v>
      </c>
    </row>
    <row r="8361" spans="12:16" x14ac:dyDescent="0.35">
      <c r="L8361" t="s">
        <v>26</v>
      </c>
      <c r="M8361" t="s">
        <v>7747</v>
      </c>
      <c r="N8361">
        <v>6</v>
      </c>
      <c r="P8361">
        <v>1</v>
      </c>
    </row>
    <row r="8362" spans="12:16" x14ac:dyDescent="0.35">
      <c r="L8362" t="s">
        <v>26</v>
      </c>
      <c r="M8362" t="s">
        <v>7747</v>
      </c>
      <c r="N8362">
        <v>6</v>
      </c>
      <c r="P8362">
        <v>1</v>
      </c>
    </row>
    <row r="8363" spans="12:16" x14ac:dyDescent="0.35">
      <c r="L8363" t="s">
        <v>26</v>
      </c>
      <c r="M8363" t="s">
        <v>7747</v>
      </c>
      <c r="N8363">
        <v>6</v>
      </c>
      <c r="P8363">
        <v>1</v>
      </c>
    </row>
    <row r="8364" spans="12:16" x14ac:dyDescent="0.35">
      <c r="L8364" t="s">
        <v>26</v>
      </c>
      <c r="M8364" t="s">
        <v>7747</v>
      </c>
      <c r="N8364">
        <v>6</v>
      </c>
      <c r="P8364">
        <v>1</v>
      </c>
    </row>
    <row r="8365" spans="12:16" x14ac:dyDescent="0.35">
      <c r="L8365" t="s">
        <v>26</v>
      </c>
      <c r="M8365" t="s">
        <v>7747</v>
      </c>
      <c r="N8365">
        <v>6</v>
      </c>
      <c r="P8365">
        <v>1</v>
      </c>
    </row>
    <row r="8366" spans="12:16" x14ac:dyDescent="0.35">
      <c r="L8366" t="s">
        <v>26</v>
      </c>
      <c r="M8366" t="s">
        <v>7747</v>
      </c>
      <c r="N8366">
        <v>6</v>
      </c>
      <c r="P8366">
        <v>1</v>
      </c>
    </row>
    <row r="8367" spans="12:16" x14ac:dyDescent="0.35">
      <c r="L8367" t="s">
        <v>26</v>
      </c>
      <c r="M8367" t="s">
        <v>7747</v>
      </c>
      <c r="N8367">
        <v>6</v>
      </c>
      <c r="P8367">
        <v>1</v>
      </c>
    </row>
    <row r="8368" spans="12:16" x14ac:dyDescent="0.35">
      <c r="L8368" t="s">
        <v>26</v>
      </c>
      <c r="M8368" t="s">
        <v>7747</v>
      </c>
      <c r="N8368">
        <v>6</v>
      </c>
      <c r="P8368">
        <v>1</v>
      </c>
    </row>
    <row r="8369" spans="12:16" x14ac:dyDescent="0.35">
      <c r="L8369" t="s">
        <v>26</v>
      </c>
      <c r="M8369" t="s">
        <v>7747</v>
      </c>
      <c r="N8369">
        <v>6</v>
      </c>
      <c r="P8369">
        <v>1</v>
      </c>
    </row>
    <row r="8370" spans="12:16" x14ac:dyDescent="0.35">
      <c r="L8370" t="s">
        <v>26</v>
      </c>
      <c r="M8370" t="s">
        <v>7747</v>
      </c>
      <c r="N8370">
        <v>6</v>
      </c>
      <c r="P8370">
        <v>1</v>
      </c>
    </row>
    <row r="8371" spans="12:16" x14ac:dyDescent="0.35">
      <c r="L8371" t="s">
        <v>26</v>
      </c>
      <c r="M8371" t="s">
        <v>7747</v>
      </c>
      <c r="N8371">
        <v>6</v>
      </c>
      <c r="P8371">
        <v>1</v>
      </c>
    </row>
    <row r="8372" spans="12:16" x14ac:dyDescent="0.35">
      <c r="L8372" t="s">
        <v>26</v>
      </c>
      <c r="M8372" t="s">
        <v>7747</v>
      </c>
      <c r="N8372">
        <v>6</v>
      </c>
      <c r="P8372">
        <v>1</v>
      </c>
    </row>
    <row r="8373" spans="12:16" x14ac:dyDescent="0.35">
      <c r="L8373" t="s">
        <v>26</v>
      </c>
      <c r="M8373" t="s">
        <v>7747</v>
      </c>
      <c r="N8373">
        <v>6</v>
      </c>
      <c r="P8373">
        <v>1</v>
      </c>
    </row>
    <row r="8374" spans="12:16" x14ac:dyDescent="0.35">
      <c r="L8374" t="s">
        <v>26</v>
      </c>
      <c r="M8374" t="s">
        <v>7747</v>
      </c>
      <c r="N8374">
        <v>6</v>
      </c>
      <c r="P8374">
        <v>1</v>
      </c>
    </row>
    <row r="8375" spans="12:16" x14ac:dyDescent="0.35">
      <c r="L8375" t="s">
        <v>26</v>
      </c>
      <c r="M8375" t="s">
        <v>7747</v>
      </c>
      <c r="N8375">
        <v>6</v>
      </c>
      <c r="P8375">
        <v>1</v>
      </c>
    </row>
    <row r="8376" spans="12:16" x14ac:dyDescent="0.35">
      <c r="L8376" t="s">
        <v>26</v>
      </c>
      <c r="M8376" t="s">
        <v>7747</v>
      </c>
      <c r="N8376">
        <v>6</v>
      </c>
      <c r="P8376">
        <v>1</v>
      </c>
    </row>
    <row r="8377" spans="12:16" x14ac:dyDescent="0.35">
      <c r="L8377" t="s">
        <v>26</v>
      </c>
      <c r="M8377" t="s">
        <v>7747</v>
      </c>
      <c r="N8377">
        <v>6</v>
      </c>
      <c r="P8377">
        <v>1</v>
      </c>
    </row>
    <row r="8378" spans="12:16" x14ac:dyDescent="0.35">
      <c r="L8378" t="s">
        <v>26</v>
      </c>
      <c r="M8378" t="s">
        <v>7747</v>
      </c>
      <c r="N8378">
        <v>6</v>
      </c>
      <c r="P8378">
        <v>1</v>
      </c>
    </row>
    <row r="8379" spans="12:16" x14ac:dyDescent="0.35">
      <c r="L8379" t="s">
        <v>26</v>
      </c>
      <c r="M8379" t="s">
        <v>7747</v>
      </c>
      <c r="N8379">
        <v>6</v>
      </c>
      <c r="P8379">
        <v>1</v>
      </c>
    </row>
    <row r="8380" spans="12:16" x14ac:dyDescent="0.35">
      <c r="L8380" t="s">
        <v>26</v>
      </c>
      <c r="M8380" t="s">
        <v>7747</v>
      </c>
      <c r="N8380">
        <v>6</v>
      </c>
      <c r="P8380">
        <v>1</v>
      </c>
    </row>
    <row r="8381" spans="12:16" x14ac:dyDescent="0.35">
      <c r="L8381" t="s">
        <v>26</v>
      </c>
      <c r="M8381" t="s">
        <v>7747</v>
      </c>
      <c r="N8381">
        <v>6</v>
      </c>
      <c r="P8381">
        <v>1</v>
      </c>
    </row>
    <row r="8382" spans="12:16" x14ac:dyDescent="0.35">
      <c r="L8382" t="s">
        <v>26</v>
      </c>
      <c r="M8382" t="s">
        <v>7747</v>
      </c>
      <c r="N8382">
        <v>6</v>
      </c>
      <c r="P8382">
        <v>1</v>
      </c>
    </row>
    <row r="8383" spans="12:16" x14ac:dyDescent="0.35">
      <c r="L8383" t="s">
        <v>26</v>
      </c>
      <c r="M8383" t="s">
        <v>7747</v>
      </c>
      <c r="N8383">
        <v>6</v>
      </c>
      <c r="P8383">
        <v>1</v>
      </c>
    </row>
    <row r="8384" spans="12:16" x14ac:dyDescent="0.35">
      <c r="L8384" t="s">
        <v>26</v>
      </c>
      <c r="M8384" t="s">
        <v>7747</v>
      </c>
      <c r="N8384">
        <v>6</v>
      </c>
      <c r="P8384">
        <v>1</v>
      </c>
    </row>
    <row r="8385" spans="12:16" x14ac:dyDescent="0.35">
      <c r="L8385" t="s">
        <v>26</v>
      </c>
      <c r="M8385" t="s">
        <v>7747</v>
      </c>
      <c r="N8385">
        <v>6</v>
      </c>
      <c r="P8385">
        <v>1</v>
      </c>
    </row>
    <row r="8386" spans="12:16" x14ac:dyDescent="0.35">
      <c r="L8386" t="s">
        <v>26</v>
      </c>
      <c r="M8386" t="s">
        <v>7747</v>
      </c>
      <c r="N8386">
        <v>6</v>
      </c>
      <c r="P8386">
        <v>1</v>
      </c>
    </row>
    <row r="8387" spans="12:16" x14ac:dyDescent="0.35">
      <c r="L8387" t="s">
        <v>26</v>
      </c>
      <c r="M8387" t="s">
        <v>7747</v>
      </c>
      <c r="N8387">
        <v>6</v>
      </c>
      <c r="P8387">
        <v>1</v>
      </c>
    </row>
    <row r="8388" spans="12:16" x14ac:dyDescent="0.35">
      <c r="L8388" t="s">
        <v>26</v>
      </c>
      <c r="M8388" t="s">
        <v>7747</v>
      </c>
      <c r="N8388">
        <v>6</v>
      </c>
      <c r="P8388">
        <v>1</v>
      </c>
    </row>
    <row r="8389" spans="12:16" x14ac:dyDescent="0.35">
      <c r="L8389" t="s">
        <v>26</v>
      </c>
      <c r="M8389" t="s">
        <v>7747</v>
      </c>
      <c r="N8389">
        <v>6</v>
      </c>
      <c r="P8389">
        <v>1</v>
      </c>
    </row>
    <row r="8390" spans="12:16" x14ac:dyDescent="0.35">
      <c r="L8390" t="s">
        <v>26</v>
      </c>
      <c r="M8390" t="s">
        <v>7747</v>
      </c>
      <c r="N8390">
        <v>6</v>
      </c>
      <c r="P8390">
        <v>1</v>
      </c>
    </row>
    <row r="8391" spans="12:16" x14ac:dyDescent="0.35">
      <c r="L8391" t="s">
        <v>26</v>
      </c>
      <c r="M8391" t="s">
        <v>7747</v>
      </c>
      <c r="N8391">
        <v>6</v>
      </c>
      <c r="P8391">
        <v>1</v>
      </c>
    </row>
    <row r="8392" spans="12:16" x14ac:dyDescent="0.35">
      <c r="L8392" t="s">
        <v>26</v>
      </c>
      <c r="M8392" t="s">
        <v>7747</v>
      </c>
      <c r="N8392">
        <v>6</v>
      </c>
      <c r="P8392">
        <v>1</v>
      </c>
    </row>
    <row r="8393" spans="12:16" x14ac:dyDescent="0.35">
      <c r="L8393" t="s">
        <v>26</v>
      </c>
      <c r="M8393" t="s">
        <v>7747</v>
      </c>
      <c r="N8393">
        <v>6</v>
      </c>
      <c r="P8393">
        <v>1</v>
      </c>
    </row>
    <row r="8394" spans="12:16" x14ac:dyDescent="0.35">
      <c r="L8394" t="s">
        <v>26</v>
      </c>
      <c r="M8394" t="s">
        <v>7747</v>
      </c>
      <c r="N8394">
        <v>6</v>
      </c>
      <c r="P8394">
        <v>1</v>
      </c>
    </row>
    <row r="8395" spans="12:16" x14ac:dyDescent="0.35">
      <c r="L8395" t="s">
        <v>26</v>
      </c>
      <c r="M8395" t="s">
        <v>7747</v>
      </c>
      <c r="N8395">
        <v>6</v>
      </c>
      <c r="P8395">
        <v>1</v>
      </c>
    </row>
    <row r="8396" spans="12:16" x14ac:dyDescent="0.35">
      <c r="L8396" t="s">
        <v>26</v>
      </c>
      <c r="M8396" t="s">
        <v>7747</v>
      </c>
      <c r="N8396">
        <v>6</v>
      </c>
      <c r="P8396">
        <v>1</v>
      </c>
    </row>
    <row r="8397" spans="12:16" x14ac:dyDescent="0.35">
      <c r="L8397" t="s">
        <v>26</v>
      </c>
      <c r="M8397" t="s">
        <v>7747</v>
      </c>
      <c r="N8397">
        <v>6</v>
      </c>
      <c r="P8397">
        <v>1</v>
      </c>
    </row>
    <row r="8398" spans="12:16" x14ac:dyDescent="0.35">
      <c r="L8398" t="s">
        <v>26</v>
      </c>
      <c r="M8398" t="s">
        <v>7747</v>
      </c>
      <c r="N8398">
        <v>6</v>
      </c>
      <c r="P8398">
        <v>1</v>
      </c>
    </row>
    <row r="8399" spans="12:16" x14ac:dyDescent="0.35">
      <c r="L8399" t="s">
        <v>26</v>
      </c>
      <c r="M8399" t="s">
        <v>7747</v>
      </c>
      <c r="N8399">
        <v>6</v>
      </c>
      <c r="P8399">
        <v>1</v>
      </c>
    </row>
    <row r="8400" spans="12:16" x14ac:dyDescent="0.35">
      <c r="L8400" t="s">
        <v>26</v>
      </c>
      <c r="M8400" t="s">
        <v>7747</v>
      </c>
      <c r="N8400">
        <v>6</v>
      </c>
      <c r="P8400">
        <v>1</v>
      </c>
    </row>
    <row r="8401" spans="12:16" x14ac:dyDescent="0.35">
      <c r="L8401" t="s">
        <v>26</v>
      </c>
      <c r="M8401" t="s">
        <v>7747</v>
      </c>
      <c r="N8401">
        <v>6</v>
      </c>
      <c r="P8401">
        <v>1</v>
      </c>
    </row>
    <row r="8402" spans="12:16" x14ac:dyDescent="0.35">
      <c r="L8402" t="s">
        <v>26</v>
      </c>
      <c r="M8402" t="s">
        <v>7747</v>
      </c>
      <c r="N8402">
        <v>6</v>
      </c>
      <c r="P8402">
        <v>1</v>
      </c>
    </row>
    <row r="8403" spans="12:16" x14ac:dyDescent="0.35">
      <c r="L8403" t="s">
        <v>26</v>
      </c>
      <c r="M8403" t="s">
        <v>7747</v>
      </c>
      <c r="N8403">
        <v>6</v>
      </c>
      <c r="P8403">
        <v>1</v>
      </c>
    </row>
    <row r="8404" spans="12:16" x14ac:dyDescent="0.35">
      <c r="L8404" t="s">
        <v>26</v>
      </c>
      <c r="M8404" t="s">
        <v>7747</v>
      </c>
      <c r="N8404">
        <v>6</v>
      </c>
      <c r="P8404">
        <v>1</v>
      </c>
    </row>
    <row r="8405" spans="12:16" x14ac:dyDescent="0.35">
      <c r="L8405" t="s">
        <v>26</v>
      </c>
      <c r="M8405" t="s">
        <v>7747</v>
      </c>
      <c r="N8405">
        <v>6</v>
      </c>
      <c r="P8405">
        <v>1</v>
      </c>
    </row>
    <row r="8406" spans="12:16" x14ac:dyDescent="0.35">
      <c r="L8406" t="s">
        <v>26</v>
      </c>
      <c r="M8406" t="s">
        <v>7747</v>
      </c>
      <c r="N8406">
        <v>6</v>
      </c>
      <c r="P8406">
        <v>1</v>
      </c>
    </row>
    <row r="8407" spans="12:16" x14ac:dyDescent="0.35">
      <c r="L8407" t="s">
        <v>26</v>
      </c>
      <c r="M8407" t="s">
        <v>7747</v>
      </c>
      <c r="N8407">
        <v>6</v>
      </c>
      <c r="P8407">
        <v>1</v>
      </c>
    </row>
    <row r="8408" spans="12:16" x14ac:dyDescent="0.35">
      <c r="L8408" t="s">
        <v>26</v>
      </c>
      <c r="M8408" t="s">
        <v>7747</v>
      </c>
      <c r="N8408">
        <v>6</v>
      </c>
      <c r="P8408">
        <v>1</v>
      </c>
    </row>
    <row r="8409" spans="12:16" x14ac:dyDescent="0.35">
      <c r="L8409" t="s">
        <v>26</v>
      </c>
      <c r="M8409" t="s">
        <v>7747</v>
      </c>
      <c r="N8409">
        <v>6</v>
      </c>
      <c r="P8409">
        <v>1</v>
      </c>
    </row>
    <row r="8410" spans="12:16" x14ac:dyDescent="0.35">
      <c r="L8410" t="s">
        <v>26</v>
      </c>
      <c r="M8410" t="s">
        <v>7747</v>
      </c>
      <c r="N8410">
        <v>6</v>
      </c>
      <c r="P8410">
        <v>1</v>
      </c>
    </row>
    <row r="8411" spans="12:16" x14ac:dyDescent="0.35">
      <c r="L8411" t="s">
        <v>26</v>
      </c>
      <c r="M8411" t="s">
        <v>7747</v>
      </c>
      <c r="N8411">
        <v>6</v>
      </c>
      <c r="P8411">
        <v>1</v>
      </c>
    </row>
    <row r="8412" spans="12:16" x14ac:dyDescent="0.35">
      <c r="L8412" t="s">
        <v>26</v>
      </c>
      <c r="M8412" t="s">
        <v>7747</v>
      </c>
      <c r="N8412">
        <v>6</v>
      </c>
      <c r="P8412">
        <v>1</v>
      </c>
    </row>
    <row r="8413" spans="12:16" x14ac:dyDescent="0.35">
      <c r="L8413" t="s">
        <v>26</v>
      </c>
      <c r="M8413" t="s">
        <v>7747</v>
      </c>
      <c r="N8413">
        <v>6</v>
      </c>
      <c r="P8413">
        <v>1</v>
      </c>
    </row>
    <row r="8414" spans="12:16" x14ac:dyDescent="0.35">
      <c r="L8414" t="s">
        <v>26</v>
      </c>
      <c r="M8414" t="s">
        <v>7747</v>
      </c>
      <c r="N8414">
        <v>6</v>
      </c>
      <c r="P8414">
        <v>1</v>
      </c>
    </row>
    <row r="8415" spans="12:16" x14ac:dyDescent="0.35">
      <c r="L8415" t="s">
        <v>26</v>
      </c>
      <c r="M8415" t="s">
        <v>7747</v>
      </c>
      <c r="N8415">
        <v>6</v>
      </c>
      <c r="P8415">
        <v>1</v>
      </c>
    </row>
    <row r="8416" spans="12:16" x14ac:dyDescent="0.35">
      <c r="L8416" t="s">
        <v>26</v>
      </c>
      <c r="M8416" t="s">
        <v>7747</v>
      </c>
      <c r="N8416">
        <v>6</v>
      </c>
      <c r="P8416">
        <v>1</v>
      </c>
    </row>
    <row r="8417" spans="12:16" x14ac:dyDescent="0.35">
      <c r="L8417" t="s">
        <v>26</v>
      </c>
      <c r="M8417" t="s">
        <v>7747</v>
      </c>
      <c r="N8417">
        <v>6</v>
      </c>
      <c r="P8417">
        <v>1</v>
      </c>
    </row>
    <row r="8418" spans="12:16" x14ac:dyDescent="0.35">
      <c r="L8418" t="s">
        <v>27</v>
      </c>
      <c r="M8418" t="s">
        <v>7747</v>
      </c>
      <c r="N8418">
        <v>6</v>
      </c>
      <c r="P8418">
        <v>1</v>
      </c>
    </row>
    <row r="8419" spans="12:16" x14ac:dyDescent="0.35">
      <c r="L8419" t="s">
        <v>27</v>
      </c>
      <c r="M8419" t="s">
        <v>7747</v>
      </c>
      <c r="N8419">
        <v>6</v>
      </c>
      <c r="P8419">
        <v>1</v>
      </c>
    </row>
    <row r="8420" spans="12:16" x14ac:dyDescent="0.35">
      <c r="L8420" t="s">
        <v>27</v>
      </c>
      <c r="M8420" t="s">
        <v>7747</v>
      </c>
      <c r="N8420">
        <v>6</v>
      </c>
      <c r="P8420">
        <v>1</v>
      </c>
    </row>
    <row r="8421" spans="12:16" x14ac:dyDescent="0.35">
      <c r="L8421" t="s">
        <v>27</v>
      </c>
      <c r="M8421" t="s">
        <v>7747</v>
      </c>
      <c r="N8421">
        <v>6</v>
      </c>
      <c r="P8421">
        <v>1</v>
      </c>
    </row>
    <row r="8422" spans="12:16" x14ac:dyDescent="0.35">
      <c r="L8422" t="s">
        <v>27</v>
      </c>
      <c r="M8422" t="s">
        <v>7747</v>
      </c>
      <c r="N8422">
        <v>6</v>
      </c>
      <c r="P8422">
        <v>1</v>
      </c>
    </row>
    <row r="8423" spans="12:16" x14ac:dyDescent="0.35">
      <c r="L8423" t="s">
        <v>27</v>
      </c>
      <c r="M8423" t="s">
        <v>7747</v>
      </c>
      <c r="N8423">
        <v>6</v>
      </c>
      <c r="P8423">
        <v>1</v>
      </c>
    </row>
    <row r="8424" spans="12:16" x14ac:dyDescent="0.35">
      <c r="L8424" t="s">
        <v>27</v>
      </c>
      <c r="M8424" t="s">
        <v>7747</v>
      </c>
      <c r="N8424">
        <v>6</v>
      </c>
      <c r="P8424">
        <v>1</v>
      </c>
    </row>
    <row r="8425" spans="12:16" x14ac:dyDescent="0.35">
      <c r="L8425" t="s">
        <v>27</v>
      </c>
      <c r="M8425" t="s">
        <v>7747</v>
      </c>
      <c r="N8425">
        <v>6</v>
      </c>
      <c r="P8425">
        <v>1</v>
      </c>
    </row>
    <row r="8426" spans="12:16" x14ac:dyDescent="0.35">
      <c r="L8426" t="s">
        <v>27</v>
      </c>
      <c r="M8426" t="s">
        <v>7747</v>
      </c>
      <c r="N8426">
        <v>6</v>
      </c>
      <c r="P8426">
        <v>1</v>
      </c>
    </row>
    <row r="8427" spans="12:16" x14ac:dyDescent="0.35">
      <c r="L8427" t="s">
        <v>27</v>
      </c>
      <c r="M8427" t="s">
        <v>7747</v>
      </c>
      <c r="N8427">
        <v>6</v>
      </c>
      <c r="P8427">
        <v>1</v>
      </c>
    </row>
    <row r="8428" spans="12:16" x14ac:dyDescent="0.35">
      <c r="L8428" t="s">
        <v>27</v>
      </c>
      <c r="M8428" t="s">
        <v>7747</v>
      </c>
      <c r="N8428">
        <v>6</v>
      </c>
      <c r="P8428">
        <v>1</v>
      </c>
    </row>
    <row r="8429" spans="12:16" x14ac:dyDescent="0.35">
      <c r="L8429" t="s">
        <v>27</v>
      </c>
      <c r="M8429" t="s">
        <v>7747</v>
      </c>
      <c r="N8429">
        <v>6</v>
      </c>
      <c r="P8429">
        <v>1</v>
      </c>
    </row>
    <row r="8430" spans="12:16" x14ac:dyDescent="0.35">
      <c r="L8430" t="s">
        <v>27</v>
      </c>
      <c r="M8430" t="s">
        <v>7747</v>
      </c>
      <c r="N8430">
        <v>6</v>
      </c>
      <c r="P8430">
        <v>1</v>
      </c>
    </row>
    <row r="8431" spans="12:16" x14ac:dyDescent="0.35">
      <c r="L8431" t="s">
        <v>27</v>
      </c>
      <c r="M8431" t="s">
        <v>7747</v>
      </c>
      <c r="N8431">
        <v>6</v>
      </c>
      <c r="P8431">
        <v>1</v>
      </c>
    </row>
    <row r="8432" spans="12:16" x14ac:dyDescent="0.35">
      <c r="L8432" t="s">
        <v>27</v>
      </c>
      <c r="M8432" t="s">
        <v>7747</v>
      </c>
      <c r="N8432">
        <v>6</v>
      </c>
      <c r="P8432">
        <v>1</v>
      </c>
    </row>
    <row r="8433" spans="12:16" x14ac:dyDescent="0.35">
      <c r="L8433" t="s">
        <v>27</v>
      </c>
      <c r="M8433" t="s">
        <v>7747</v>
      </c>
      <c r="N8433">
        <v>6</v>
      </c>
      <c r="P8433">
        <v>1</v>
      </c>
    </row>
    <row r="8434" spans="12:16" x14ac:dyDescent="0.35">
      <c r="L8434" t="s">
        <v>27</v>
      </c>
      <c r="M8434" t="s">
        <v>7747</v>
      </c>
      <c r="N8434">
        <v>6</v>
      </c>
      <c r="P8434">
        <v>1</v>
      </c>
    </row>
    <row r="8435" spans="12:16" x14ac:dyDescent="0.35">
      <c r="L8435" t="s">
        <v>27</v>
      </c>
      <c r="M8435" t="s">
        <v>7747</v>
      </c>
      <c r="N8435">
        <v>6</v>
      </c>
      <c r="P8435">
        <v>1</v>
      </c>
    </row>
    <row r="8436" spans="12:16" x14ac:dyDescent="0.35">
      <c r="L8436" t="s">
        <v>27</v>
      </c>
      <c r="M8436" t="s">
        <v>7747</v>
      </c>
      <c r="N8436">
        <v>6</v>
      </c>
      <c r="P8436">
        <v>1</v>
      </c>
    </row>
    <row r="8437" spans="12:16" x14ac:dyDescent="0.35">
      <c r="L8437" t="s">
        <v>27</v>
      </c>
      <c r="M8437" t="s">
        <v>7747</v>
      </c>
      <c r="N8437">
        <v>6</v>
      </c>
      <c r="P8437">
        <v>1</v>
      </c>
    </row>
    <row r="8438" spans="12:16" x14ac:dyDescent="0.35">
      <c r="L8438" t="s">
        <v>27</v>
      </c>
      <c r="M8438" t="s">
        <v>7747</v>
      </c>
      <c r="N8438">
        <v>6</v>
      </c>
      <c r="P8438">
        <v>1</v>
      </c>
    </row>
    <row r="8439" spans="12:16" x14ac:dyDescent="0.35">
      <c r="L8439" t="s">
        <v>27</v>
      </c>
      <c r="M8439" t="s">
        <v>7747</v>
      </c>
      <c r="N8439">
        <v>6</v>
      </c>
      <c r="P8439">
        <v>1</v>
      </c>
    </row>
    <row r="8440" spans="12:16" x14ac:dyDescent="0.35">
      <c r="L8440" t="s">
        <v>27</v>
      </c>
      <c r="M8440" t="s">
        <v>7747</v>
      </c>
      <c r="N8440">
        <v>6</v>
      </c>
      <c r="P8440">
        <v>1</v>
      </c>
    </row>
    <row r="8441" spans="12:16" x14ac:dyDescent="0.35">
      <c r="L8441" t="s">
        <v>27</v>
      </c>
      <c r="M8441" t="s">
        <v>7747</v>
      </c>
      <c r="N8441">
        <v>6</v>
      </c>
      <c r="P8441">
        <v>1</v>
      </c>
    </row>
    <row r="8442" spans="12:16" x14ac:dyDescent="0.35">
      <c r="L8442" t="s">
        <v>27</v>
      </c>
      <c r="M8442" t="s">
        <v>7747</v>
      </c>
      <c r="N8442">
        <v>6</v>
      </c>
      <c r="P8442">
        <v>1</v>
      </c>
    </row>
    <row r="8443" spans="12:16" x14ac:dyDescent="0.35">
      <c r="L8443" t="s">
        <v>27</v>
      </c>
      <c r="M8443" t="s">
        <v>7747</v>
      </c>
      <c r="N8443">
        <v>6</v>
      </c>
      <c r="P8443">
        <v>1</v>
      </c>
    </row>
    <row r="8444" spans="12:16" x14ac:dyDescent="0.35">
      <c r="L8444" t="s">
        <v>27</v>
      </c>
      <c r="M8444" t="s">
        <v>7747</v>
      </c>
      <c r="N8444">
        <v>6</v>
      </c>
      <c r="P8444">
        <v>1</v>
      </c>
    </row>
    <row r="8445" spans="12:16" x14ac:dyDescent="0.35">
      <c r="L8445" t="s">
        <v>27</v>
      </c>
      <c r="M8445" t="s">
        <v>7747</v>
      </c>
      <c r="N8445">
        <v>6</v>
      </c>
      <c r="P8445">
        <v>1</v>
      </c>
    </row>
    <row r="8446" spans="12:16" x14ac:dyDescent="0.35">
      <c r="L8446" t="s">
        <v>27</v>
      </c>
      <c r="M8446" t="s">
        <v>7747</v>
      </c>
      <c r="N8446">
        <v>6</v>
      </c>
      <c r="P8446">
        <v>1</v>
      </c>
    </row>
    <row r="8447" spans="12:16" x14ac:dyDescent="0.35">
      <c r="L8447" t="s">
        <v>27</v>
      </c>
      <c r="M8447" t="s">
        <v>7747</v>
      </c>
      <c r="N8447">
        <v>6</v>
      </c>
      <c r="P8447">
        <v>1</v>
      </c>
    </row>
    <row r="8448" spans="12:16" x14ac:dyDescent="0.35">
      <c r="L8448" t="s">
        <v>27</v>
      </c>
      <c r="M8448" t="s">
        <v>7747</v>
      </c>
      <c r="N8448">
        <v>6</v>
      </c>
      <c r="P8448">
        <v>1</v>
      </c>
    </row>
    <row r="8449" spans="12:16" x14ac:dyDescent="0.35">
      <c r="L8449" t="s">
        <v>27</v>
      </c>
      <c r="M8449" t="s">
        <v>7747</v>
      </c>
      <c r="N8449">
        <v>6</v>
      </c>
      <c r="P8449">
        <v>1</v>
      </c>
    </row>
    <row r="8450" spans="12:16" x14ac:dyDescent="0.35">
      <c r="L8450" t="s">
        <v>27</v>
      </c>
      <c r="M8450" t="s">
        <v>7747</v>
      </c>
      <c r="N8450">
        <v>6</v>
      </c>
      <c r="P8450">
        <v>1</v>
      </c>
    </row>
    <row r="8451" spans="12:16" x14ac:dyDescent="0.35">
      <c r="L8451" t="s">
        <v>27</v>
      </c>
      <c r="M8451" t="s">
        <v>7747</v>
      </c>
      <c r="N8451">
        <v>6</v>
      </c>
      <c r="P8451">
        <v>1</v>
      </c>
    </row>
    <row r="8452" spans="12:16" x14ac:dyDescent="0.35">
      <c r="L8452" t="s">
        <v>27</v>
      </c>
      <c r="M8452" t="s">
        <v>7747</v>
      </c>
      <c r="N8452">
        <v>6</v>
      </c>
      <c r="P8452">
        <v>1</v>
      </c>
    </row>
    <row r="8453" spans="12:16" x14ac:dyDescent="0.35">
      <c r="L8453" t="s">
        <v>27</v>
      </c>
      <c r="M8453" t="s">
        <v>7747</v>
      </c>
      <c r="N8453">
        <v>6</v>
      </c>
      <c r="P8453">
        <v>1</v>
      </c>
    </row>
    <row r="8454" spans="12:16" x14ac:dyDescent="0.35">
      <c r="L8454" t="s">
        <v>27</v>
      </c>
      <c r="M8454" t="s">
        <v>7747</v>
      </c>
      <c r="N8454">
        <v>6</v>
      </c>
      <c r="P8454">
        <v>1</v>
      </c>
    </row>
    <row r="8455" spans="12:16" x14ac:dyDescent="0.35">
      <c r="L8455" t="s">
        <v>27</v>
      </c>
      <c r="M8455" t="s">
        <v>7747</v>
      </c>
      <c r="N8455">
        <v>6</v>
      </c>
      <c r="P8455">
        <v>1</v>
      </c>
    </row>
    <row r="8456" spans="12:16" x14ac:dyDescent="0.35">
      <c r="L8456" t="s">
        <v>27</v>
      </c>
      <c r="M8456" t="s">
        <v>7747</v>
      </c>
      <c r="N8456">
        <v>6</v>
      </c>
      <c r="P8456">
        <v>1</v>
      </c>
    </row>
    <row r="8457" spans="12:16" x14ac:dyDescent="0.35">
      <c r="L8457" t="s">
        <v>27</v>
      </c>
      <c r="M8457" t="s">
        <v>7747</v>
      </c>
      <c r="N8457">
        <v>6</v>
      </c>
      <c r="P8457">
        <v>1</v>
      </c>
    </row>
    <row r="8458" spans="12:16" x14ac:dyDescent="0.35">
      <c r="L8458" t="s">
        <v>27</v>
      </c>
      <c r="M8458" t="s">
        <v>7747</v>
      </c>
      <c r="N8458">
        <v>6</v>
      </c>
      <c r="P8458">
        <v>1</v>
      </c>
    </row>
    <row r="8459" spans="12:16" x14ac:dyDescent="0.35">
      <c r="L8459" t="s">
        <v>27</v>
      </c>
      <c r="M8459" t="s">
        <v>7747</v>
      </c>
      <c r="N8459">
        <v>6</v>
      </c>
      <c r="P8459">
        <v>1</v>
      </c>
    </row>
    <row r="8460" spans="12:16" x14ac:dyDescent="0.35">
      <c r="L8460" t="s">
        <v>27</v>
      </c>
      <c r="M8460" t="s">
        <v>7747</v>
      </c>
      <c r="N8460">
        <v>6</v>
      </c>
      <c r="P8460">
        <v>1</v>
      </c>
    </row>
    <row r="8461" spans="12:16" x14ac:dyDescent="0.35">
      <c r="L8461" t="s">
        <v>27</v>
      </c>
      <c r="M8461" t="s">
        <v>7747</v>
      </c>
      <c r="N8461">
        <v>6</v>
      </c>
      <c r="P8461">
        <v>1</v>
      </c>
    </row>
    <row r="8462" spans="12:16" x14ac:dyDescent="0.35">
      <c r="L8462" t="s">
        <v>27</v>
      </c>
      <c r="M8462" t="s">
        <v>7747</v>
      </c>
      <c r="N8462">
        <v>6</v>
      </c>
      <c r="P8462">
        <v>1</v>
      </c>
    </row>
    <row r="8463" spans="12:16" x14ac:dyDescent="0.35">
      <c r="L8463" t="s">
        <v>27</v>
      </c>
      <c r="M8463" t="s">
        <v>7747</v>
      </c>
      <c r="N8463">
        <v>6</v>
      </c>
      <c r="P8463">
        <v>1</v>
      </c>
    </row>
    <row r="8464" spans="12:16" x14ac:dyDescent="0.35">
      <c r="L8464" t="s">
        <v>27</v>
      </c>
      <c r="M8464" t="s">
        <v>7747</v>
      </c>
      <c r="N8464">
        <v>6</v>
      </c>
      <c r="P8464">
        <v>1</v>
      </c>
    </row>
    <row r="8465" spans="12:16" x14ac:dyDescent="0.35">
      <c r="L8465" t="s">
        <v>27</v>
      </c>
      <c r="M8465" t="s">
        <v>7747</v>
      </c>
      <c r="N8465">
        <v>6</v>
      </c>
      <c r="P8465">
        <v>1</v>
      </c>
    </row>
    <row r="8466" spans="12:16" x14ac:dyDescent="0.35">
      <c r="L8466" t="s">
        <v>27</v>
      </c>
      <c r="M8466" t="s">
        <v>7747</v>
      </c>
      <c r="N8466">
        <v>6</v>
      </c>
      <c r="P8466">
        <v>1</v>
      </c>
    </row>
    <row r="8467" spans="12:16" x14ac:dyDescent="0.35">
      <c r="L8467" t="s">
        <v>27</v>
      </c>
      <c r="M8467" t="s">
        <v>7747</v>
      </c>
      <c r="N8467">
        <v>6</v>
      </c>
      <c r="P8467">
        <v>1</v>
      </c>
    </row>
    <row r="8468" spans="12:16" x14ac:dyDescent="0.35">
      <c r="L8468" t="s">
        <v>27</v>
      </c>
      <c r="M8468" t="s">
        <v>7747</v>
      </c>
      <c r="N8468">
        <v>6</v>
      </c>
      <c r="P8468">
        <v>1</v>
      </c>
    </row>
    <row r="8469" spans="12:16" x14ac:dyDescent="0.35">
      <c r="L8469" t="s">
        <v>27</v>
      </c>
      <c r="M8469" t="s">
        <v>7747</v>
      </c>
      <c r="N8469">
        <v>6</v>
      </c>
      <c r="P8469">
        <v>1</v>
      </c>
    </row>
    <row r="8470" spans="12:16" x14ac:dyDescent="0.35">
      <c r="L8470" t="s">
        <v>27</v>
      </c>
      <c r="M8470" t="s">
        <v>7747</v>
      </c>
      <c r="N8470">
        <v>6</v>
      </c>
      <c r="P8470">
        <v>1</v>
      </c>
    </row>
    <row r="8471" spans="12:16" x14ac:dyDescent="0.35">
      <c r="L8471" t="s">
        <v>27</v>
      </c>
      <c r="M8471" t="s">
        <v>7747</v>
      </c>
      <c r="N8471">
        <v>6</v>
      </c>
      <c r="P8471">
        <v>1</v>
      </c>
    </row>
    <row r="8472" spans="12:16" x14ac:dyDescent="0.35">
      <c r="L8472" t="s">
        <v>27</v>
      </c>
      <c r="M8472" t="s">
        <v>7747</v>
      </c>
      <c r="N8472">
        <v>6</v>
      </c>
      <c r="P8472">
        <v>1</v>
      </c>
    </row>
    <row r="8473" spans="12:16" x14ac:dyDescent="0.35">
      <c r="L8473" t="s">
        <v>27</v>
      </c>
      <c r="M8473" t="s">
        <v>7747</v>
      </c>
      <c r="N8473">
        <v>6</v>
      </c>
      <c r="P8473">
        <v>1</v>
      </c>
    </row>
    <row r="8474" spans="12:16" x14ac:dyDescent="0.35">
      <c r="L8474" t="s">
        <v>27</v>
      </c>
      <c r="M8474" t="s">
        <v>7747</v>
      </c>
      <c r="N8474">
        <v>6</v>
      </c>
      <c r="P8474">
        <v>1</v>
      </c>
    </row>
    <row r="8475" spans="12:16" x14ac:dyDescent="0.35">
      <c r="L8475" t="s">
        <v>27</v>
      </c>
      <c r="M8475" t="s">
        <v>7747</v>
      </c>
      <c r="N8475">
        <v>6</v>
      </c>
      <c r="P8475">
        <v>1</v>
      </c>
    </row>
    <row r="8476" spans="12:16" x14ac:dyDescent="0.35">
      <c r="L8476" t="s">
        <v>27</v>
      </c>
      <c r="M8476" t="s">
        <v>7747</v>
      </c>
      <c r="N8476">
        <v>6</v>
      </c>
      <c r="P8476">
        <v>1</v>
      </c>
    </row>
    <row r="8477" spans="12:16" x14ac:dyDescent="0.35">
      <c r="L8477" t="s">
        <v>27</v>
      </c>
      <c r="M8477" t="s">
        <v>7747</v>
      </c>
      <c r="N8477">
        <v>6</v>
      </c>
      <c r="P8477">
        <v>1</v>
      </c>
    </row>
    <row r="8478" spans="12:16" x14ac:dyDescent="0.35">
      <c r="L8478" t="s">
        <v>27</v>
      </c>
      <c r="M8478" t="s">
        <v>7747</v>
      </c>
      <c r="N8478">
        <v>6</v>
      </c>
      <c r="P8478">
        <v>1</v>
      </c>
    </row>
    <row r="8479" spans="12:16" x14ac:dyDescent="0.35">
      <c r="L8479" t="s">
        <v>27</v>
      </c>
      <c r="M8479" t="s">
        <v>7747</v>
      </c>
      <c r="N8479">
        <v>6</v>
      </c>
      <c r="P8479">
        <v>1</v>
      </c>
    </row>
    <row r="8480" spans="12:16" x14ac:dyDescent="0.35">
      <c r="L8480" t="s">
        <v>27</v>
      </c>
      <c r="M8480" t="s">
        <v>7747</v>
      </c>
      <c r="N8480">
        <v>6</v>
      </c>
      <c r="P8480">
        <v>1</v>
      </c>
    </row>
    <row r="8481" spans="12:16" x14ac:dyDescent="0.35">
      <c r="L8481" t="s">
        <v>27</v>
      </c>
      <c r="M8481" t="s">
        <v>7747</v>
      </c>
      <c r="N8481">
        <v>6</v>
      </c>
      <c r="P8481">
        <v>1</v>
      </c>
    </row>
    <row r="8482" spans="12:16" x14ac:dyDescent="0.35">
      <c r="L8482" t="s">
        <v>27</v>
      </c>
      <c r="M8482" t="s">
        <v>7747</v>
      </c>
      <c r="N8482">
        <v>6</v>
      </c>
      <c r="P8482">
        <v>1</v>
      </c>
    </row>
    <row r="8483" spans="12:16" x14ac:dyDescent="0.35">
      <c r="L8483" t="s">
        <v>27</v>
      </c>
      <c r="M8483" t="s">
        <v>7747</v>
      </c>
      <c r="N8483">
        <v>6</v>
      </c>
      <c r="P8483">
        <v>1</v>
      </c>
    </row>
    <row r="8484" spans="12:16" x14ac:dyDescent="0.35">
      <c r="L8484" t="s">
        <v>27</v>
      </c>
      <c r="M8484" t="s">
        <v>7747</v>
      </c>
      <c r="N8484">
        <v>6</v>
      </c>
      <c r="P8484">
        <v>1</v>
      </c>
    </row>
    <row r="8485" spans="12:16" x14ac:dyDescent="0.35">
      <c r="L8485" t="s">
        <v>27</v>
      </c>
      <c r="M8485" t="s">
        <v>7747</v>
      </c>
      <c r="N8485">
        <v>6</v>
      </c>
      <c r="P8485">
        <v>1</v>
      </c>
    </row>
    <row r="8486" spans="12:16" x14ac:dyDescent="0.35">
      <c r="L8486" t="s">
        <v>27</v>
      </c>
      <c r="M8486" t="s">
        <v>7747</v>
      </c>
      <c r="N8486">
        <v>6</v>
      </c>
      <c r="P8486">
        <v>1</v>
      </c>
    </row>
    <row r="8487" spans="12:16" x14ac:dyDescent="0.35">
      <c r="L8487" t="s">
        <v>27</v>
      </c>
      <c r="M8487" t="s">
        <v>7747</v>
      </c>
      <c r="N8487">
        <v>6</v>
      </c>
      <c r="P8487">
        <v>1</v>
      </c>
    </row>
    <row r="8488" spans="12:16" x14ac:dyDescent="0.35">
      <c r="L8488" t="s">
        <v>27</v>
      </c>
      <c r="M8488" t="s">
        <v>7747</v>
      </c>
      <c r="N8488">
        <v>6</v>
      </c>
      <c r="P8488">
        <v>1</v>
      </c>
    </row>
    <row r="8489" spans="12:16" x14ac:dyDescent="0.35">
      <c r="L8489" t="s">
        <v>27</v>
      </c>
      <c r="M8489" t="s">
        <v>7747</v>
      </c>
      <c r="N8489">
        <v>6</v>
      </c>
      <c r="P8489">
        <v>1</v>
      </c>
    </row>
    <row r="8490" spans="12:16" x14ac:dyDescent="0.35">
      <c r="L8490" t="s">
        <v>27</v>
      </c>
      <c r="M8490" t="s">
        <v>7747</v>
      </c>
      <c r="N8490">
        <v>6</v>
      </c>
      <c r="P8490">
        <v>1</v>
      </c>
    </row>
    <row r="8491" spans="12:16" x14ac:dyDescent="0.35">
      <c r="L8491" t="s">
        <v>27</v>
      </c>
      <c r="M8491" t="s">
        <v>7747</v>
      </c>
      <c r="N8491">
        <v>6</v>
      </c>
      <c r="P8491">
        <v>1</v>
      </c>
    </row>
    <row r="8492" spans="12:16" x14ac:dyDescent="0.35">
      <c r="L8492" t="s">
        <v>27</v>
      </c>
      <c r="M8492" t="s">
        <v>7747</v>
      </c>
      <c r="N8492">
        <v>6</v>
      </c>
      <c r="P8492">
        <v>1</v>
      </c>
    </row>
    <row r="8493" spans="12:16" x14ac:dyDescent="0.35">
      <c r="L8493" t="s">
        <v>27</v>
      </c>
      <c r="M8493" t="s">
        <v>7747</v>
      </c>
      <c r="N8493">
        <v>6</v>
      </c>
      <c r="P8493">
        <v>1</v>
      </c>
    </row>
    <row r="8494" spans="12:16" x14ac:dyDescent="0.35">
      <c r="L8494" t="s">
        <v>27</v>
      </c>
      <c r="M8494" t="s">
        <v>7747</v>
      </c>
      <c r="N8494">
        <v>6</v>
      </c>
      <c r="P8494">
        <v>1</v>
      </c>
    </row>
    <row r="8495" spans="12:16" x14ac:dyDescent="0.35">
      <c r="L8495" t="s">
        <v>27</v>
      </c>
      <c r="M8495" t="s">
        <v>7747</v>
      </c>
      <c r="N8495">
        <v>6</v>
      </c>
      <c r="P8495">
        <v>1</v>
      </c>
    </row>
    <row r="8496" spans="12:16" x14ac:dyDescent="0.35">
      <c r="L8496" t="s">
        <v>27</v>
      </c>
      <c r="M8496" t="s">
        <v>7747</v>
      </c>
      <c r="N8496">
        <v>6</v>
      </c>
      <c r="P8496">
        <v>1</v>
      </c>
    </row>
    <row r="8497" spans="12:16" x14ac:dyDescent="0.35">
      <c r="L8497" t="s">
        <v>27</v>
      </c>
      <c r="M8497" t="s">
        <v>7747</v>
      </c>
      <c r="N8497">
        <v>6</v>
      </c>
      <c r="P8497">
        <v>1</v>
      </c>
    </row>
    <row r="8498" spans="12:16" x14ac:dyDescent="0.35">
      <c r="L8498" t="s">
        <v>27</v>
      </c>
      <c r="M8498" t="s">
        <v>7747</v>
      </c>
      <c r="N8498">
        <v>6</v>
      </c>
      <c r="P8498">
        <v>1</v>
      </c>
    </row>
    <row r="8499" spans="12:16" x14ac:dyDescent="0.35">
      <c r="L8499" t="s">
        <v>27</v>
      </c>
      <c r="M8499" t="s">
        <v>7747</v>
      </c>
      <c r="N8499">
        <v>6</v>
      </c>
      <c r="P8499">
        <v>1</v>
      </c>
    </row>
    <row r="8500" spans="12:16" x14ac:dyDescent="0.35">
      <c r="L8500" t="s">
        <v>27</v>
      </c>
      <c r="M8500" t="s">
        <v>7747</v>
      </c>
      <c r="N8500">
        <v>6</v>
      </c>
      <c r="P8500">
        <v>1</v>
      </c>
    </row>
    <row r="8501" spans="12:16" x14ac:dyDescent="0.35">
      <c r="L8501" t="s">
        <v>27</v>
      </c>
      <c r="M8501" t="s">
        <v>7747</v>
      </c>
      <c r="N8501">
        <v>6</v>
      </c>
      <c r="P8501">
        <v>1</v>
      </c>
    </row>
    <row r="8502" spans="12:16" x14ac:dyDescent="0.35">
      <c r="L8502" t="s">
        <v>27</v>
      </c>
      <c r="M8502" t="s">
        <v>7747</v>
      </c>
      <c r="N8502">
        <v>6</v>
      </c>
      <c r="P8502">
        <v>1</v>
      </c>
    </row>
    <row r="8503" spans="12:16" x14ac:dyDescent="0.35">
      <c r="L8503" t="s">
        <v>27</v>
      </c>
      <c r="M8503" t="s">
        <v>7747</v>
      </c>
      <c r="N8503">
        <v>6</v>
      </c>
      <c r="P8503">
        <v>1</v>
      </c>
    </row>
    <row r="8504" spans="12:16" x14ac:dyDescent="0.35">
      <c r="L8504" t="s">
        <v>27</v>
      </c>
      <c r="M8504" t="s">
        <v>7747</v>
      </c>
      <c r="N8504">
        <v>6</v>
      </c>
      <c r="P8504">
        <v>1</v>
      </c>
    </row>
    <row r="8505" spans="12:16" x14ac:dyDescent="0.35">
      <c r="L8505" t="s">
        <v>27</v>
      </c>
      <c r="M8505" t="s">
        <v>7747</v>
      </c>
      <c r="N8505">
        <v>6</v>
      </c>
      <c r="P8505">
        <v>1</v>
      </c>
    </row>
    <row r="8506" spans="12:16" x14ac:dyDescent="0.35">
      <c r="L8506" t="s">
        <v>27</v>
      </c>
      <c r="M8506" t="s">
        <v>7747</v>
      </c>
      <c r="N8506">
        <v>6</v>
      </c>
      <c r="P8506">
        <v>1</v>
      </c>
    </row>
    <row r="8507" spans="12:16" x14ac:dyDescent="0.35">
      <c r="L8507" t="s">
        <v>27</v>
      </c>
      <c r="M8507" t="s">
        <v>7747</v>
      </c>
      <c r="N8507">
        <v>6</v>
      </c>
      <c r="P8507">
        <v>1</v>
      </c>
    </row>
    <row r="8508" spans="12:16" x14ac:dyDescent="0.35">
      <c r="L8508" t="s">
        <v>27</v>
      </c>
      <c r="M8508" t="s">
        <v>7747</v>
      </c>
      <c r="N8508">
        <v>6</v>
      </c>
      <c r="P8508">
        <v>1</v>
      </c>
    </row>
    <row r="8509" spans="12:16" x14ac:dyDescent="0.35">
      <c r="L8509" t="s">
        <v>27</v>
      </c>
      <c r="M8509" t="s">
        <v>7747</v>
      </c>
      <c r="N8509">
        <v>6</v>
      </c>
      <c r="P8509">
        <v>1</v>
      </c>
    </row>
    <row r="8510" spans="12:16" x14ac:dyDescent="0.35">
      <c r="L8510" t="s">
        <v>27</v>
      </c>
      <c r="M8510" t="s">
        <v>7747</v>
      </c>
      <c r="N8510">
        <v>6</v>
      </c>
      <c r="P8510">
        <v>1</v>
      </c>
    </row>
    <row r="8511" spans="12:16" x14ac:dyDescent="0.35">
      <c r="L8511" t="s">
        <v>27</v>
      </c>
      <c r="M8511" t="s">
        <v>7747</v>
      </c>
      <c r="N8511">
        <v>6</v>
      </c>
      <c r="P8511">
        <v>1</v>
      </c>
    </row>
    <row r="8512" spans="12:16" x14ac:dyDescent="0.35">
      <c r="L8512" t="s">
        <v>27</v>
      </c>
      <c r="M8512" t="s">
        <v>7747</v>
      </c>
      <c r="N8512">
        <v>6</v>
      </c>
      <c r="P8512">
        <v>1</v>
      </c>
    </row>
    <row r="8513" spans="12:16" x14ac:dyDescent="0.35">
      <c r="L8513" t="s">
        <v>27</v>
      </c>
      <c r="M8513" t="s">
        <v>7747</v>
      </c>
      <c r="N8513">
        <v>6</v>
      </c>
      <c r="P8513">
        <v>1</v>
      </c>
    </row>
    <row r="8514" spans="12:16" x14ac:dyDescent="0.35">
      <c r="L8514" t="s">
        <v>27</v>
      </c>
      <c r="M8514" t="s">
        <v>7747</v>
      </c>
      <c r="N8514">
        <v>6</v>
      </c>
      <c r="P8514">
        <v>1</v>
      </c>
    </row>
    <row r="8515" spans="12:16" x14ac:dyDescent="0.35">
      <c r="L8515" t="s">
        <v>27</v>
      </c>
      <c r="M8515" t="s">
        <v>7747</v>
      </c>
      <c r="N8515">
        <v>6</v>
      </c>
      <c r="P8515">
        <v>1</v>
      </c>
    </row>
    <row r="8516" spans="12:16" x14ac:dyDescent="0.35">
      <c r="L8516" t="s">
        <v>27</v>
      </c>
      <c r="M8516" t="s">
        <v>7747</v>
      </c>
      <c r="N8516">
        <v>6</v>
      </c>
      <c r="P8516">
        <v>1</v>
      </c>
    </row>
    <row r="8517" spans="12:16" x14ac:dyDescent="0.35">
      <c r="L8517" t="s">
        <v>27</v>
      </c>
      <c r="M8517" t="s">
        <v>7747</v>
      </c>
      <c r="N8517">
        <v>6</v>
      </c>
      <c r="P8517">
        <v>1</v>
      </c>
    </row>
    <row r="8518" spans="12:16" x14ac:dyDescent="0.35">
      <c r="L8518" t="s">
        <v>27</v>
      </c>
      <c r="M8518" t="s">
        <v>7747</v>
      </c>
      <c r="N8518">
        <v>6</v>
      </c>
      <c r="P8518">
        <v>1</v>
      </c>
    </row>
    <row r="8519" spans="12:16" x14ac:dyDescent="0.35">
      <c r="L8519" t="s">
        <v>27</v>
      </c>
      <c r="M8519" t="s">
        <v>7747</v>
      </c>
      <c r="N8519">
        <v>6</v>
      </c>
      <c r="P8519">
        <v>1</v>
      </c>
    </row>
    <row r="8520" spans="12:16" x14ac:dyDescent="0.35">
      <c r="L8520" t="s">
        <v>27</v>
      </c>
      <c r="M8520" t="s">
        <v>7747</v>
      </c>
      <c r="N8520">
        <v>6</v>
      </c>
      <c r="P8520">
        <v>1</v>
      </c>
    </row>
    <row r="8521" spans="12:16" x14ac:dyDescent="0.35">
      <c r="L8521" t="s">
        <v>27</v>
      </c>
      <c r="M8521" t="s">
        <v>7747</v>
      </c>
      <c r="N8521">
        <v>6</v>
      </c>
      <c r="P8521">
        <v>1</v>
      </c>
    </row>
    <row r="8522" spans="12:16" x14ac:dyDescent="0.35">
      <c r="L8522" t="s">
        <v>27</v>
      </c>
      <c r="M8522" t="s">
        <v>7747</v>
      </c>
      <c r="N8522">
        <v>6</v>
      </c>
      <c r="P8522">
        <v>1</v>
      </c>
    </row>
    <row r="8523" spans="12:16" x14ac:dyDescent="0.35">
      <c r="L8523" t="s">
        <v>27</v>
      </c>
      <c r="M8523" t="s">
        <v>7747</v>
      </c>
      <c r="N8523">
        <v>6</v>
      </c>
      <c r="P8523">
        <v>1</v>
      </c>
    </row>
    <row r="8524" spans="12:16" x14ac:dyDescent="0.35">
      <c r="L8524" t="s">
        <v>27</v>
      </c>
      <c r="M8524" t="s">
        <v>7747</v>
      </c>
      <c r="N8524">
        <v>6</v>
      </c>
      <c r="P8524">
        <v>1</v>
      </c>
    </row>
    <row r="8525" spans="12:16" x14ac:dyDescent="0.35">
      <c r="L8525" t="s">
        <v>27</v>
      </c>
      <c r="M8525" t="s">
        <v>7747</v>
      </c>
      <c r="N8525">
        <v>6</v>
      </c>
      <c r="P8525">
        <v>1</v>
      </c>
    </row>
    <row r="8526" spans="12:16" x14ac:dyDescent="0.35">
      <c r="L8526" t="s">
        <v>27</v>
      </c>
      <c r="M8526" t="s">
        <v>7747</v>
      </c>
      <c r="N8526">
        <v>6</v>
      </c>
      <c r="P8526">
        <v>1</v>
      </c>
    </row>
    <row r="8527" spans="12:16" x14ac:dyDescent="0.35">
      <c r="L8527" t="s">
        <v>27</v>
      </c>
      <c r="M8527" t="s">
        <v>7747</v>
      </c>
      <c r="N8527">
        <v>6</v>
      </c>
      <c r="P8527">
        <v>1</v>
      </c>
    </row>
    <row r="8528" spans="12:16" x14ac:dyDescent="0.35">
      <c r="L8528" t="s">
        <v>27</v>
      </c>
      <c r="M8528" t="s">
        <v>7747</v>
      </c>
      <c r="N8528">
        <v>6</v>
      </c>
      <c r="P8528">
        <v>1</v>
      </c>
    </row>
    <row r="8529" spans="12:16" x14ac:dyDescent="0.35">
      <c r="L8529" t="s">
        <v>27</v>
      </c>
      <c r="M8529" t="s">
        <v>7747</v>
      </c>
      <c r="N8529">
        <v>6</v>
      </c>
      <c r="P8529">
        <v>1</v>
      </c>
    </row>
    <row r="8530" spans="12:16" x14ac:dyDescent="0.35">
      <c r="L8530" t="s">
        <v>27</v>
      </c>
      <c r="M8530" t="s">
        <v>7747</v>
      </c>
      <c r="N8530">
        <v>6</v>
      </c>
      <c r="P8530">
        <v>1</v>
      </c>
    </row>
    <row r="8531" spans="12:16" x14ac:dyDescent="0.35">
      <c r="L8531" t="s">
        <v>27</v>
      </c>
      <c r="M8531" t="s">
        <v>7747</v>
      </c>
      <c r="N8531">
        <v>6</v>
      </c>
      <c r="P8531">
        <v>1</v>
      </c>
    </row>
    <row r="8532" spans="12:16" x14ac:dyDescent="0.35">
      <c r="L8532" t="s">
        <v>27</v>
      </c>
      <c r="M8532" t="s">
        <v>7747</v>
      </c>
      <c r="N8532">
        <v>6</v>
      </c>
      <c r="P8532">
        <v>1</v>
      </c>
    </row>
    <row r="8533" spans="12:16" x14ac:dyDescent="0.35">
      <c r="L8533" t="s">
        <v>27</v>
      </c>
      <c r="M8533" t="s">
        <v>7747</v>
      </c>
      <c r="N8533">
        <v>6</v>
      </c>
      <c r="P8533">
        <v>1</v>
      </c>
    </row>
    <row r="8534" spans="12:16" x14ac:dyDescent="0.35">
      <c r="L8534" t="s">
        <v>27</v>
      </c>
      <c r="M8534" t="s">
        <v>7747</v>
      </c>
      <c r="N8534">
        <v>6</v>
      </c>
      <c r="P8534">
        <v>1</v>
      </c>
    </row>
    <row r="8535" spans="12:16" x14ac:dyDescent="0.35">
      <c r="L8535" t="s">
        <v>27</v>
      </c>
      <c r="M8535" t="s">
        <v>7747</v>
      </c>
      <c r="N8535">
        <v>6</v>
      </c>
      <c r="P8535">
        <v>1</v>
      </c>
    </row>
    <row r="8536" spans="12:16" x14ac:dyDescent="0.35">
      <c r="L8536" t="s">
        <v>27</v>
      </c>
      <c r="M8536" t="s">
        <v>7747</v>
      </c>
      <c r="N8536">
        <v>6</v>
      </c>
      <c r="P8536">
        <v>1</v>
      </c>
    </row>
    <row r="8537" spans="12:16" x14ac:dyDescent="0.35">
      <c r="L8537" t="s">
        <v>27</v>
      </c>
      <c r="M8537" t="s">
        <v>7747</v>
      </c>
      <c r="N8537">
        <v>6</v>
      </c>
      <c r="P8537">
        <v>1</v>
      </c>
    </row>
    <row r="8538" spans="12:16" x14ac:dyDescent="0.35">
      <c r="L8538" t="s">
        <v>27</v>
      </c>
      <c r="M8538" t="s">
        <v>7747</v>
      </c>
      <c r="N8538">
        <v>6</v>
      </c>
      <c r="P8538">
        <v>1</v>
      </c>
    </row>
    <row r="8539" spans="12:16" x14ac:dyDescent="0.35">
      <c r="L8539" t="s">
        <v>27</v>
      </c>
      <c r="M8539" t="s">
        <v>7747</v>
      </c>
      <c r="N8539">
        <v>6</v>
      </c>
      <c r="P8539">
        <v>1</v>
      </c>
    </row>
    <row r="8540" spans="12:16" x14ac:dyDescent="0.35">
      <c r="L8540" t="s">
        <v>27</v>
      </c>
      <c r="M8540" t="s">
        <v>7747</v>
      </c>
      <c r="N8540">
        <v>6</v>
      </c>
      <c r="P8540">
        <v>1</v>
      </c>
    </row>
    <row r="8541" spans="12:16" x14ac:dyDescent="0.35">
      <c r="L8541" t="s">
        <v>27</v>
      </c>
      <c r="M8541" t="s">
        <v>7747</v>
      </c>
      <c r="N8541">
        <v>6</v>
      </c>
      <c r="P8541">
        <v>1</v>
      </c>
    </row>
    <row r="8542" spans="12:16" x14ac:dyDescent="0.35">
      <c r="L8542" t="s">
        <v>27</v>
      </c>
      <c r="M8542" t="s">
        <v>7747</v>
      </c>
      <c r="N8542">
        <v>6</v>
      </c>
      <c r="P8542">
        <v>1</v>
      </c>
    </row>
    <row r="8543" spans="12:16" x14ac:dyDescent="0.35">
      <c r="L8543" t="s">
        <v>27</v>
      </c>
      <c r="M8543" t="s">
        <v>7747</v>
      </c>
      <c r="N8543">
        <v>6</v>
      </c>
      <c r="P8543">
        <v>1</v>
      </c>
    </row>
    <row r="8544" spans="12:16" x14ac:dyDescent="0.35">
      <c r="L8544" t="s">
        <v>27</v>
      </c>
      <c r="M8544" t="s">
        <v>7747</v>
      </c>
      <c r="N8544">
        <v>6</v>
      </c>
      <c r="P8544">
        <v>1</v>
      </c>
    </row>
    <row r="8545" spans="12:16" x14ac:dyDescent="0.35">
      <c r="L8545" t="s">
        <v>27</v>
      </c>
      <c r="M8545" t="s">
        <v>7747</v>
      </c>
      <c r="N8545">
        <v>6</v>
      </c>
      <c r="P8545">
        <v>1</v>
      </c>
    </row>
    <row r="8546" spans="12:16" x14ac:dyDescent="0.35">
      <c r="L8546" t="s">
        <v>27</v>
      </c>
      <c r="M8546" t="s">
        <v>7747</v>
      </c>
      <c r="N8546">
        <v>6</v>
      </c>
      <c r="P8546">
        <v>1</v>
      </c>
    </row>
    <row r="8547" spans="12:16" x14ac:dyDescent="0.35">
      <c r="L8547" t="s">
        <v>27</v>
      </c>
      <c r="M8547" t="s">
        <v>7747</v>
      </c>
      <c r="N8547">
        <v>6</v>
      </c>
      <c r="P8547">
        <v>1</v>
      </c>
    </row>
    <row r="8548" spans="12:16" x14ac:dyDescent="0.35">
      <c r="L8548" t="s">
        <v>27</v>
      </c>
      <c r="M8548" t="s">
        <v>7747</v>
      </c>
      <c r="N8548">
        <v>6</v>
      </c>
      <c r="P8548">
        <v>1</v>
      </c>
    </row>
    <row r="8549" spans="12:16" x14ac:dyDescent="0.35">
      <c r="L8549" t="s">
        <v>27</v>
      </c>
      <c r="M8549" t="s">
        <v>7747</v>
      </c>
      <c r="N8549">
        <v>6</v>
      </c>
      <c r="P8549">
        <v>1</v>
      </c>
    </row>
    <row r="8550" spans="12:16" x14ac:dyDescent="0.35">
      <c r="L8550" t="s">
        <v>27</v>
      </c>
      <c r="M8550" t="s">
        <v>7747</v>
      </c>
      <c r="N8550">
        <v>6</v>
      </c>
      <c r="P8550">
        <v>1</v>
      </c>
    </row>
    <row r="8551" spans="12:16" x14ac:dyDescent="0.35">
      <c r="L8551" t="s">
        <v>27</v>
      </c>
      <c r="M8551" t="s">
        <v>7747</v>
      </c>
      <c r="N8551">
        <v>6</v>
      </c>
      <c r="P8551">
        <v>1</v>
      </c>
    </row>
    <row r="8552" spans="12:16" x14ac:dyDescent="0.35">
      <c r="L8552" t="s">
        <v>26</v>
      </c>
      <c r="M8552" t="s">
        <v>7747</v>
      </c>
      <c r="N8552">
        <v>6</v>
      </c>
      <c r="P8552">
        <v>1</v>
      </c>
    </row>
    <row r="8553" spans="12:16" x14ac:dyDescent="0.35">
      <c r="L8553" t="s">
        <v>26</v>
      </c>
      <c r="M8553" t="s">
        <v>7747</v>
      </c>
      <c r="N8553">
        <v>6</v>
      </c>
      <c r="P8553">
        <v>1</v>
      </c>
    </row>
    <row r="8554" spans="12:16" x14ac:dyDescent="0.35">
      <c r="L8554" t="s">
        <v>26</v>
      </c>
      <c r="M8554" t="s">
        <v>7747</v>
      </c>
      <c r="N8554">
        <v>6</v>
      </c>
      <c r="P8554">
        <v>1</v>
      </c>
    </row>
    <row r="8555" spans="12:16" x14ac:dyDescent="0.35">
      <c r="L8555" t="s">
        <v>26</v>
      </c>
      <c r="M8555" t="s">
        <v>7747</v>
      </c>
      <c r="N8555">
        <v>6</v>
      </c>
      <c r="P8555">
        <v>1</v>
      </c>
    </row>
    <row r="8556" spans="12:16" x14ac:dyDescent="0.35">
      <c r="L8556" t="s">
        <v>26</v>
      </c>
      <c r="M8556" t="s">
        <v>7747</v>
      </c>
      <c r="N8556">
        <v>6</v>
      </c>
      <c r="P8556">
        <v>1</v>
      </c>
    </row>
    <row r="8557" spans="12:16" x14ac:dyDescent="0.35">
      <c r="L8557" t="s">
        <v>26</v>
      </c>
      <c r="M8557" t="s">
        <v>7747</v>
      </c>
      <c r="N8557">
        <v>6</v>
      </c>
      <c r="P8557">
        <v>1</v>
      </c>
    </row>
    <row r="8558" spans="12:16" x14ac:dyDescent="0.35">
      <c r="L8558" t="s">
        <v>26</v>
      </c>
      <c r="M8558" t="s">
        <v>7747</v>
      </c>
      <c r="N8558">
        <v>6</v>
      </c>
      <c r="P8558">
        <v>1</v>
      </c>
    </row>
    <row r="8559" spans="12:16" x14ac:dyDescent="0.35">
      <c r="L8559" t="s">
        <v>26</v>
      </c>
      <c r="M8559" t="s">
        <v>7747</v>
      </c>
      <c r="N8559">
        <v>6</v>
      </c>
      <c r="P8559">
        <v>1</v>
      </c>
    </row>
    <row r="8560" spans="12:16" x14ac:dyDescent="0.35">
      <c r="L8560" t="s">
        <v>26</v>
      </c>
      <c r="M8560" t="s">
        <v>7747</v>
      </c>
      <c r="N8560">
        <v>6</v>
      </c>
      <c r="P8560">
        <v>1</v>
      </c>
    </row>
    <row r="8561" spans="12:16" x14ac:dyDescent="0.35">
      <c r="L8561" t="s">
        <v>26</v>
      </c>
      <c r="M8561" t="s">
        <v>7747</v>
      </c>
      <c r="N8561">
        <v>6</v>
      </c>
      <c r="P8561">
        <v>1</v>
      </c>
    </row>
    <row r="8562" spans="12:16" x14ac:dyDescent="0.35">
      <c r="L8562" t="s">
        <v>26</v>
      </c>
      <c r="M8562" t="s">
        <v>7747</v>
      </c>
      <c r="N8562">
        <v>6</v>
      </c>
      <c r="P8562">
        <v>1</v>
      </c>
    </row>
    <row r="8563" spans="12:16" x14ac:dyDescent="0.35">
      <c r="L8563" t="s">
        <v>26</v>
      </c>
      <c r="M8563" t="s">
        <v>7747</v>
      </c>
      <c r="N8563">
        <v>6</v>
      </c>
      <c r="P8563">
        <v>1</v>
      </c>
    </row>
    <row r="8564" spans="12:16" x14ac:dyDescent="0.35">
      <c r="L8564" t="s">
        <v>26</v>
      </c>
      <c r="M8564" t="s">
        <v>7747</v>
      </c>
      <c r="N8564">
        <v>6</v>
      </c>
      <c r="P8564">
        <v>1</v>
      </c>
    </row>
    <row r="8565" spans="12:16" x14ac:dyDescent="0.35">
      <c r="L8565" t="s">
        <v>26</v>
      </c>
      <c r="M8565" t="s">
        <v>7747</v>
      </c>
      <c r="N8565">
        <v>6</v>
      </c>
      <c r="P8565">
        <v>1</v>
      </c>
    </row>
    <row r="8566" spans="12:16" x14ac:dyDescent="0.35">
      <c r="L8566" t="s">
        <v>26</v>
      </c>
      <c r="M8566" t="s">
        <v>7747</v>
      </c>
      <c r="N8566">
        <v>6</v>
      </c>
      <c r="P8566">
        <v>1</v>
      </c>
    </row>
    <row r="8567" spans="12:16" x14ac:dyDescent="0.35">
      <c r="L8567" t="s">
        <v>26</v>
      </c>
      <c r="M8567" t="s">
        <v>7747</v>
      </c>
      <c r="N8567">
        <v>6</v>
      </c>
      <c r="P8567">
        <v>1</v>
      </c>
    </row>
    <row r="8568" spans="12:16" x14ac:dyDescent="0.35">
      <c r="L8568" t="s">
        <v>26</v>
      </c>
      <c r="M8568" t="s">
        <v>7747</v>
      </c>
      <c r="N8568">
        <v>6</v>
      </c>
      <c r="P8568">
        <v>1</v>
      </c>
    </row>
    <row r="8569" spans="12:16" x14ac:dyDescent="0.35">
      <c r="L8569" t="s">
        <v>26</v>
      </c>
      <c r="M8569" t="s">
        <v>7747</v>
      </c>
      <c r="N8569">
        <v>6</v>
      </c>
      <c r="P8569">
        <v>1</v>
      </c>
    </row>
    <row r="8570" spans="12:16" x14ac:dyDescent="0.35">
      <c r="L8570" t="s">
        <v>26</v>
      </c>
      <c r="M8570" t="s">
        <v>7747</v>
      </c>
      <c r="N8570">
        <v>6</v>
      </c>
      <c r="P8570">
        <v>1</v>
      </c>
    </row>
    <row r="8571" spans="12:16" x14ac:dyDescent="0.35">
      <c r="L8571" t="s">
        <v>26</v>
      </c>
      <c r="M8571" t="s">
        <v>7747</v>
      </c>
      <c r="N8571">
        <v>6</v>
      </c>
      <c r="P8571">
        <v>1</v>
      </c>
    </row>
    <row r="8572" spans="12:16" x14ac:dyDescent="0.35">
      <c r="L8572" t="s">
        <v>26</v>
      </c>
      <c r="M8572" t="s">
        <v>7747</v>
      </c>
      <c r="N8572">
        <v>6</v>
      </c>
      <c r="P8572">
        <v>1</v>
      </c>
    </row>
    <row r="8573" spans="12:16" x14ac:dyDescent="0.35">
      <c r="L8573" t="s">
        <v>26</v>
      </c>
      <c r="M8573" t="s">
        <v>7747</v>
      </c>
      <c r="N8573">
        <v>6</v>
      </c>
      <c r="P8573">
        <v>1</v>
      </c>
    </row>
    <row r="8574" spans="12:16" x14ac:dyDescent="0.35">
      <c r="L8574" t="s">
        <v>26</v>
      </c>
      <c r="M8574" t="s">
        <v>7747</v>
      </c>
      <c r="N8574">
        <v>6</v>
      </c>
      <c r="P8574">
        <v>1</v>
      </c>
    </row>
    <row r="8575" spans="12:16" x14ac:dyDescent="0.35">
      <c r="L8575" t="s">
        <v>26</v>
      </c>
      <c r="M8575" t="s">
        <v>7747</v>
      </c>
      <c r="N8575">
        <v>6</v>
      </c>
      <c r="P8575">
        <v>1</v>
      </c>
    </row>
    <row r="8576" spans="12:16" x14ac:dyDescent="0.35">
      <c r="L8576" t="s">
        <v>26</v>
      </c>
      <c r="M8576" t="s">
        <v>7747</v>
      </c>
      <c r="N8576">
        <v>6</v>
      </c>
      <c r="P8576">
        <v>1</v>
      </c>
    </row>
    <row r="8577" spans="12:16" x14ac:dyDescent="0.35">
      <c r="L8577" t="s">
        <v>26</v>
      </c>
      <c r="M8577" t="s">
        <v>7747</v>
      </c>
      <c r="N8577">
        <v>6</v>
      </c>
      <c r="P8577">
        <v>1</v>
      </c>
    </row>
    <row r="8578" spans="12:16" x14ac:dyDescent="0.35">
      <c r="L8578" t="s">
        <v>26</v>
      </c>
      <c r="M8578" t="s">
        <v>7747</v>
      </c>
      <c r="N8578">
        <v>6</v>
      </c>
      <c r="P8578">
        <v>1</v>
      </c>
    </row>
    <row r="8579" spans="12:16" x14ac:dyDescent="0.35">
      <c r="L8579" t="s">
        <v>26</v>
      </c>
      <c r="M8579" t="s">
        <v>7747</v>
      </c>
      <c r="N8579">
        <v>6</v>
      </c>
      <c r="P8579">
        <v>1</v>
      </c>
    </row>
    <row r="8580" spans="12:16" x14ac:dyDescent="0.35">
      <c r="L8580" t="s">
        <v>26</v>
      </c>
      <c r="M8580" t="s">
        <v>7747</v>
      </c>
      <c r="N8580">
        <v>6</v>
      </c>
      <c r="P8580">
        <v>1</v>
      </c>
    </row>
    <row r="8581" spans="12:16" x14ac:dyDescent="0.35">
      <c r="L8581" t="s">
        <v>26</v>
      </c>
      <c r="M8581" t="s">
        <v>7747</v>
      </c>
      <c r="N8581">
        <v>6</v>
      </c>
      <c r="P8581">
        <v>1</v>
      </c>
    </row>
    <row r="8582" spans="12:16" x14ac:dyDescent="0.35">
      <c r="L8582" t="s">
        <v>26</v>
      </c>
      <c r="M8582" t="s">
        <v>7747</v>
      </c>
      <c r="N8582">
        <v>6</v>
      </c>
      <c r="P8582">
        <v>1</v>
      </c>
    </row>
    <row r="8583" spans="12:16" x14ac:dyDescent="0.35">
      <c r="L8583" t="s">
        <v>26</v>
      </c>
      <c r="M8583" t="s">
        <v>7747</v>
      </c>
      <c r="N8583">
        <v>6</v>
      </c>
      <c r="P8583">
        <v>1</v>
      </c>
    </row>
    <row r="8584" spans="12:16" x14ac:dyDescent="0.35">
      <c r="L8584" t="s">
        <v>26</v>
      </c>
      <c r="M8584" t="s">
        <v>7747</v>
      </c>
      <c r="N8584">
        <v>6</v>
      </c>
      <c r="P8584">
        <v>1</v>
      </c>
    </row>
    <row r="8585" spans="12:16" x14ac:dyDescent="0.35">
      <c r="L8585" t="s">
        <v>26</v>
      </c>
      <c r="M8585" t="s">
        <v>7747</v>
      </c>
      <c r="N8585">
        <v>6</v>
      </c>
      <c r="P8585">
        <v>1</v>
      </c>
    </row>
    <row r="8586" spans="12:16" x14ac:dyDescent="0.35">
      <c r="L8586" t="s">
        <v>26</v>
      </c>
      <c r="M8586" t="s">
        <v>7747</v>
      </c>
      <c r="N8586">
        <v>6</v>
      </c>
      <c r="P8586">
        <v>1</v>
      </c>
    </row>
    <row r="8587" spans="12:16" x14ac:dyDescent="0.35">
      <c r="L8587" t="s">
        <v>26</v>
      </c>
      <c r="M8587" t="s">
        <v>7747</v>
      </c>
      <c r="N8587">
        <v>6</v>
      </c>
      <c r="P8587">
        <v>1</v>
      </c>
    </row>
    <row r="8588" spans="12:16" x14ac:dyDescent="0.35">
      <c r="L8588" t="s">
        <v>26</v>
      </c>
      <c r="M8588" t="s">
        <v>7747</v>
      </c>
      <c r="N8588">
        <v>6</v>
      </c>
      <c r="P8588">
        <v>1</v>
      </c>
    </row>
    <row r="8589" spans="12:16" x14ac:dyDescent="0.35">
      <c r="L8589" t="s">
        <v>26</v>
      </c>
      <c r="M8589" t="s">
        <v>7747</v>
      </c>
      <c r="N8589">
        <v>6</v>
      </c>
      <c r="P8589">
        <v>1</v>
      </c>
    </row>
    <row r="8590" spans="12:16" x14ac:dyDescent="0.35">
      <c r="L8590" t="s">
        <v>26</v>
      </c>
      <c r="M8590" t="s">
        <v>7747</v>
      </c>
      <c r="N8590">
        <v>6</v>
      </c>
      <c r="P8590">
        <v>1</v>
      </c>
    </row>
    <row r="8591" spans="12:16" x14ac:dyDescent="0.35">
      <c r="L8591" t="s">
        <v>26</v>
      </c>
      <c r="M8591" t="s">
        <v>7747</v>
      </c>
      <c r="N8591">
        <v>6</v>
      </c>
      <c r="P8591">
        <v>1</v>
      </c>
    </row>
    <row r="8592" spans="12:16" x14ac:dyDescent="0.35">
      <c r="L8592" t="s">
        <v>26</v>
      </c>
      <c r="M8592" t="s">
        <v>7747</v>
      </c>
      <c r="N8592">
        <v>6</v>
      </c>
      <c r="P8592">
        <v>1</v>
      </c>
    </row>
    <row r="8593" spans="12:16" x14ac:dyDescent="0.35">
      <c r="L8593" t="s">
        <v>26</v>
      </c>
      <c r="M8593" t="s">
        <v>7747</v>
      </c>
      <c r="N8593">
        <v>6</v>
      </c>
      <c r="P8593">
        <v>1</v>
      </c>
    </row>
    <row r="8594" spans="12:16" x14ac:dyDescent="0.35">
      <c r="L8594" t="s">
        <v>26</v>
      </c>
      <c r="M8594" t="s">
        <v>7747</v>
      </c>
      <c r="N8594">
        <v>6</v>
      </c>
      <c r="P8594">
        <v>1</v>
      </c>
    </row>
    <row r="8595" spans="12:16" x14ac:dyDescent="0.35">
      <c r="L8595" t="s">
        <v>26</v>
      </c>
      <c r="M8595" t="s">
        <v>7747</v>
      </c>
      <c r="N8595">
        <v>6</v>
      </c>
      <c r="P8595">
        <v>1</v>
      </c>
    </row>
    <row r="8596" spans="12:16" x14ac:dyDescent="0.35">
      <c r="L8596" t="s">
        <v>26</v>
      </c>
      <c r="M8596" t="s">
        <v>7747</v>
      </c>
      <c r="N8596">
        <v>6</v>
      </c>
      <c r="P8596">
        <v>1</v>
      </c>
    </row>
    <row r="8597" spans="12:16" x14ac:dyDescent="0.35">
      <c r="L8597" t="s">
        <v>26</v>
      </c>
      <c r="M8597" t="s">
        <v>7747</v>
      </c>
      <c r="N8597">
        <v>6</v>
      </c>
      <c r="P8597">
        <v>1</v>
      </c>
    </row>
    <row r="8598" spans="12:16" x14ac:dyDescent="0.35">
      <c r="L8598" t="s">
        <v>26</v>
      </c>
      <c r="M8598" t="s">
        <v>7747</v>
      </c>
      <c r="N8598">
        <v>6</v>
      </c>
      <c r="P8598">
        <v>1</v>
      </c>
    </row>
    <row r="8599" spans="12:16" x14ac:dyDescent="0.35">
      <c r="L8599" t="s">
        <v>26</v>
      </c>
      <c r="M8599" t="s">
        <v>7747</v>
      </c>
      <c r="N8599">
        <v>6</v>
      </c>
      <c r="P8599">
        <v>1</v>
      </c>
    </row>
    <row r="8600" spans="12:16" x14ac:dyDescent="0.35">
      <c r="L8600" t="s">
        <v>26</v>
      </c>
      <c r="M8600" t="s">
        <v>7747</v>
      </c>
      <c r="N8600">
        <v>6</v>
      </c>
      <c r="P8600">
        <v>1</v>
      </c>
    </row>
    <row r="8601" spans="12:16" x14ac:dyDescent="0.35">
      <c r="L8601" t="s">
        <v>26</v>
      </c>
      <c r="M8601" t="s">
        <v>7747</v>
      </c>
      <c r="N8601">
        <v>6</v>
      </c>
      <c r="P8601">
        <v>1</v>
      </c>
    </row>
    <row r="8602" spans="12:16" x14ac:dyDescent="0.35">
      <c r="L8602" t="s">
        <v>26</v>
      </c>
      <c r="M8602" t="s">
        <v>7747</v>
      </c>
      <c r="N8602">
        <v>6</v>
      </c>
      <c r="P8602">
        <v>1</v>
      </c>
    </row>
    <row r="8603" spans="12:16" x14ac:dyDescent="0.35">
      <c r="L8603" t="s">
        <v>26</v>
      </c>
      <c r="M8603" t="s">
        <v>7747</v>
      </c>
      <c r="N8603">
        <v>6</v>
      </c>
      <c r="P8603">
        <v>1</v>
      </c>
    </row>
    <row r="8604" spans="12:16" x14ac:dyDescent="0.35">
      <c r="L8604" t="s">
        <v>26</v>
      </c>
      <c r="M8604" t="s">
        <v>7747</v>
      </c>
      <c r="N8604">
        <v>6</v>
      </c>
      <c r="P8604">
        <v>1</v>
      </c>
    </row>
    <row r="8605" spans="12:16" x14ac:dyDescent="0.35">
      <c r="L8605" t="s">
        <v>26</v>
      </c>
      <c r="M8605" t="s">
        <v>7747</v>
      </c>
      <c r="N8605">
        <v>6</v>
      </c>
      <c r="P8605">
        <v>1</v>
      </c>
    </row>
    <row r="8606" spans="12:16" x14ac:dyDescent="0.35">
      <c r="L8606" t="s">
        <v>26</v>
      </c>
      <c r="M8606" t="s">
        <v>7747</v>
      </c>
      <c r="N8606">
        <v>6</v>
      </c>
      <c r="P8606">
        <v>1</v>
      </c>
    </row>
    <row r="8607" spans="12:16" x14ac:dyDescent="0.35">
      <c r="L8607" t="s">
        <v>26</v>
      </c>
      <c r="M8607" t="s">
        <v>7747</v>
      </c>
      <c r="N8607">
        <v>6</v>
      </c>
      <c r="P8607">
        <v>1</v>
      </c>
    </row>
    <row r="8608" spans="12:16" x14ac:dyDescent="0.35">
      <c r="L8608" t="s">
        <v>26</v>
      </c>
      <c r="M8608" t="s">
        <v>7747</v>
      </c>
      <c r="N8608">
        <v>6</v>
      </c>
      <c r="P8608">
        <v>1</v>
      </c>
    </row>
    <row r="8609" spans="12:16" x14ac:dyDescent="0.35">
      <c r="L8609" t="s">
        <v>26</v>
      </c>
      <c r="M8609" t="s">
        <v>7747</v>
      </c>
      <c r="N8609">
        <v>6</v>
      </c>
      <c r="P8609">
        <v>1</v>
      </c>
    </row>
    <row r="8610" spans="12:16" x14ac:dyDescent="0.35">
      <c r="L8610" t="s">
        <v>26</v>
      </c>
      <c r="M8610" t="s">
        <v>7747</v>
      </c>
      <c r="N8610">
        <v>6</v>
      </c>
      <c r="P8610">
        <v>1</v>
      </c>
    </row>
    <row r="8611" spans="12:16" x14ac:dyDescent="0.35">
      <c r="L8611" t="s">
        <v>26</v>
      </c>
      <c r="M8611" t="s">
        <v>7747</v>
      </c>
      <c r="N8611">
        <v>6</v>
      </c>
      <c r="P8611">
        <v>1</v>
      </c>
    </row>
    <row r="8612" spans="12:16" x14ac:dyDescent="0.35">
      <c r="L8612" t="s">
        <v>26</v>
      </c>
      <c r="M8612" t="s">
        <v>7747</v>
      </c>
      <c r="N8612">
        <v>6</v>
      </c>
      <c r="P8612">
        <v>1</v>
      </c>
    </row>
    <row r="8613" spans="12:16" x14ac:dyDescent="0.35">
      <c r="L8613" t="s">
        <v>26</v>
      </c>
      <c r="M8613" t="s">
        <v>7747</v>
      </c>
      <c r="N8613">
        <v>6</v>
      </c>
      <c r="P8613">
        <v>1</v>
      </c>
    </row>
    <row r="8614" spans="12:16" x14ac:dyDescent="0.35">
      <c r="L8614" t="s">
        <v>26</v>
      </c>
      <c r="M8614" t="s">
        <v>7747</v>
      </c>
      <c r="N8614">
        <v>6</v>
      </c>
      <c r="P8614">
        <v>1</v>
      </c>
    </row>
    <row r="8615" spans="12:16" x14ac:dyDescent="0.35">
      <c r="L8615" t="s">
        <v>26</v>
      </c>
      <c r="M8615" t="s">
        <v>7747</v>
      </c>
      <c r="N8615">
        <v>6</v>
      </c>
      <c r="P8615">
        <v>1</v>
      </c>
    </row>
    <row r="8616" spans="12:16" x14ac:dyDescent="0.35">
      <c r="L8616" t="s">
        <v>26</v>
      </c>
      <c r="M8616" t="s">
        <v>7747</v>
      </c>
      <c r="N8616">
        <v>6</v>
      </c>
      <c r="P8616">
        <v>1</v>
      </c>
    </row>
    <row r="8617" spans="12:16" x14ac:dyDescent="0.35">
      <c r="L8617" t="s">
        <v>26</v>
      </c>
      <c r="M8617" t="s">
        <v>7747</v>
      </c>
      <c r="N8617">
        <v>6</v>
      </c>
      <c r="P8617">
        <v>1</v>
      </c>
    </row>
    <row r="8618" spans="12:16" x14ac:dyDescent="0.35">
      <c r="L8618" t="s">
        <v>26</v>
      </c>
      <c r="M8618" t="s">
        <v>7747</v>
      </c>
      <c r="N8618">
        <v>6</v>
      </c>
      <c r="P8618">
        <v>1</v>
      </c>
    </row>
    <row r="8619" spans="12:16" x14ac:dyDescent="0.35">
      <c r="L8619" t="s">
        <v>26</v>
      </c>
      <c r="M8619" t="s">
        <v>7747</v>
      </c>
      <c r="N8619">
        <v>6</v>
      </c>
      <c r="P8619">
        <v>1</v>
      </c>
    </row>
    <row r="8620" spans="12:16" x14ac:dyDescent="0.35">
      <c r="L8620" t="s">
        <v>26</v>
      </c>
      <c r="M8620" t="s">
        <v>7747</v>
      </c>
      <c r="N8620">
        <v>6</v>
      </c>
      <c r="P8620">
        <v>1</v>
      </c>
    </row>
    <row r="8621" spans="12:16" x14ac:dyDescent="0.35">
      <c r="L8621" t="s">
        <v>26</v>
      </c>
      <c r="M8621" t="s">
        <v>7747</v>
      </c>
      <c r="N8621">
        <v>6</v>
      </c>
      <c r="P8621">
        <v>1</v>
      </c>
    </row>
    <row r="8622" spans="12:16" x14ac:dyDescent="0.35">
      <c r="L8622" t="s">
        <v>26</v>
      </c>
      <c r="M8622" t="s">
        <v>7747</v>
      </c>
      <c r="N8622">
        <v>6</v>
      </c>
      <c r="P8622">
        <v>1</v>
      </c>
    </row>
    <row r="8623" spans="12:16" x14ac:dyDescent="0.35">
      <c r="L8623" t="s">
        <v>26</v>
      </c>
      <c r="M8623" t="s">
        <v>7747</v>
      </c>
      <c r="N8623">
        <v>6</v>
      </c>
      <c r="P8623">
        <v>1</v>
      </c>
    </row>
    <row r="8624" spans="12:16" x14ac:dyDescent="0.35">
      <c r="L8624" t="s">
        <v>26</v>
      </c>
      <c r="M8624" t="s">
        <v>7747</v>
      </c>
      <c r="N8624">
        <v>6</v>
      </c>
      <c r="P8624">
        <v>1</v>
      </c>
    </row>
    <row r="8625" spans="12:16" x14ac:dyDescent="0.35">
      <c r="L8625" t="s">
        <v>26</v>
      </c>
      <c r="M8625" t="s">
        <v>7747</v>
      </c>
      <c r="N8625">
        <v>6</v>
      </c>
      <c r="P8625">
        <v>1</v>
      </c>
    </row>
    <row r="8626" spans="12:16" x14ac:dyDescent="0.35">
      <c r="L8626" t="s">
        <v>26</v>
      </c>
      <c r="M8626" t="s">
        <v>7747</v>
      </c>
      <c r="N8626">
        <v>6</v>
      </c>
      <c r="P8626">
        <v>1</v>
      </c>
    </row>
    <row r="8627" spans="12:16" x14ac:dyDescent="0.35">
      <c r="L8627" t="s">
        <v>26</v>
      </c>
      <c r="M8627" t="s">
        <v>7747</v>
      </c>
      <c r="N8627">
        <v>6</v>
      </c>
      <c r="P8627">
        <v>1</v>
      </c>
    </row>
    <row r="8628" spans="12:16" x14ac:dyDescent="0.35">
      <c r="L8628" t="s">
        <v>26</v>
      </c>
      <c r="M8628" t="s">
        <v>7747</v>
      </c>
      <c r="N8628">
        <v>6</v>
      </c>
      <c r="P8628">
        <v>1</v>
      </c>
    </row>
    <row r="8629" spans="12:16" x14ac:dyDescent="0.35">
      <c r="L8629" t="s">
        <v>26</v>
      </c>
      <c r="M8629" t="s">
        <v>7747</v>
      </c>
      <c r="N8629">
        <v>6</v>
      </c>
      <c r="P8629">
        <v>1</v>
      </c>
    </row>
    <row r="8630" spans="12:16" x14ac:dyDescent="0.35">
      <c r="L8630" t="s">
        <v>26</v>
      </c>
      <c r="M8630" t="s">
        <v>7747</v>
      </c>
      <c r="N8630">
        <v>6</v>
      </c>
      <c r="P8630">
        <v>1</v>
      </c>
    </row>
    <row r="8631" spans="12:16" x14ac:dyDescent="0.35">
      <c r="L8631" t="s">
        <v>26</v>
      </c>
      <c r="M8631" t="s">
        <v>7747</v>
      </c>
      <c r="N8631">
        <v>6</v>
      </c>
      <c r="P8631">
        <v>1</v>
      </c>
    </row>
    <row r="8632" spans="12:16" x14ac:dyDescent="0.35">
      <c r="L8632" t="s">
        <v>26</v>
      </c>
      <c r="M8632" t="s">
        <v>7747</v>
      </c>
      <c r="N8632">
        <v>6</v>
      </c>
      <c r="P8632">
        <v>1</v>
      </c>
    </row>
    <row r="8633" spans="12:16" x14ac:dyDescent="0.35">
      <c r="L8633" t="s">
        <v>26</v>
      </c>
      <c r="M8633" t="s">
        <v>7747</v>
      </c>
      <c r="N8633">
        <v>6</v>
      </c>
      <c r="P8633">
        <v>1</v>
      </c>
    </row>
    <row r="8634" spans="12:16" x14ac:dyDescent="0.35">
      <c r="L8634" t="s">
        <v>26</v>
      </c>
      <c r="M8634" t="s">
        <v>7747</v>
      </c>
      <c r="N8634">
        <v>6</v>
      </c>
      <c r="P8634">
        <v>1</v>
      </c>
    </row>
    <row r="8635" spans="12:16" x14ac:dyDescent="0.35">
      <c r="L8635" t="s">
        <v>26</v>
      </c>
      <c r="M8635" t="s">
        <v>7747</v>
      </c>
      <c r="N8635">
        <v>6</v>
      </c>
      <c r="P8635">
        <v>1</v>
      </c>
    </row>
    <row r="8636" spans="12:16" x14ac:dyDescent="0.35">
      <c r="L8636" t="s">
        <v>26</v>
      </c>
      <c r="M8636" t="s">
        <v>7747</v>
      </c>
      <c r="N8636">
        <v>6</v>
      </c>
      <c r="P8636">
        <v>1</v>
      </c>
    </row>
    <row r="8637" spans="12:16" x14ac:dyDescent="0.35">
      <c r="L8637" t="s">
        <v>26</v>
      </c>
      <c r="M8637" t="s">
        <v>7747</v>
      </c>
      <c r="N8637">
        <v>6</v>
      </c>
      <c r="P8637">
        <v>1</v>
      </c>
    </row>
    <row r="8638" spans="12:16" x14ac:dyDescent="0.35">
      <c r="L8638" t="s">
        <v>26</v>
      </c>
      <c r="M8638" t="s">
        <v>7747</v>
      </c>
      <c r="N8638">
        <v>6</v>
      </c>
      <c r="P8638">
        <v>1</v>
      </c>
    </row>
    <row r="8639" spans="12:16" x14ac:dyDescent="0.35">
      <c r="L8639" t="s">
        <v>26</v>
      </c>
      <c r="M8639" t="s">
        <v>7747</v>
      </c>
      <c r="N8639">
        <v>6</v>
      </c>
      <c r="P8639">
        <v>1</v>
      </c>
    </row>
    <row r="8640" spans="12:16" x14ac:dyDescent="0.35">
      <c r="L8640" t="s">
        <v>26</v>
      </c>
      <c r="M8640" t="s">
        <v>7747</v>
      </c>
      <c r="N8640">
        <v>6</v>
      </c>
      <c r="P8640">
        <v>1</v>
      </c>
    </row>
    <row r="8641" spans="12:16" x14ac:dyDescent="0.35">
      <c r="L8641" t="s">
        <v>26</v>
      </c>
      <c r="M8641" t="s">
        <v>7747</v>
      </c>
      <c r="N8641">
        <v>6</v>
      </c>
      <c r="P8641">
        <v>1</v>
      </c>
    </row>
    <row r="8642" spans="12:16" x14ac:dyDescent="0.35">
      <c r="L8642" t="s">
        <v>26</v>
      </c>
      <c r="M8642" t="s">
        <v>7747</v>
      </c>
      <c r="N8642">
        <v>6</v>
      </c>
      <c r="P8642">
        <v>1</v>
      </c>
    </row>
    <row r="8643" spans="12:16" x14ac:dyDescent="0.35">
      <c r="L8643" t="s">
        <v>26</v>
      </c>
      <c r="M8643" t="s">
        <v>7747</v>
      </c>
      <c r="N8643">
        <v>6</v>
      </c>
      <c r="P8643">
        <v>1</v>
      </c>
    </row>
    <row r="8644" spans="12:16" x14ac:dyDescent="0.35">
      <c r="L8644" t="s">
        <v>26</v>
      </c>
      <c r="M8644" t="s">
        <v>7747</v>
      </c>
      <c r="N8644">
        <v>6</v>
      </c>
      <c r="P8644">
        <v>1</v>
      </c>
    </row>
    <row r="8645" spans="12:16" x14ac:dyDescent="0.35">
      <c r="L8645" t="s">
        <v>26</v>
      </c>
      <c r="M8645" t="s">
        <v>7747</v>
      </c>
      <c r="N8645">
        <v>6</v>
      </c>
      <c r="P8645">
        <v>1</v>
      </c>
    </row>
    <row r="8646" spans="12:16" x14ac:dyDescent="0.35">
      <c r="L8646" t="s">
        <v>26</v>
      </c>
      <c r="M8646" t="s">
        <v>7747</v>
      </c>
      <c r="N8646">
        <v>6</v>
      </c>
      <c r="P8646">
        <v>1</v>
      </c>
    </row>
    <row r="8647" spans="12:16" x14ac:dyDescent="0.35">
      <c r="L8647" t="s">
        <v>26</v>
      </c>
      <c r="M8647" t="s">
        <v>7747</v>
      </c>
      <c r="N8647">
        <v>6</v>
      </c>
      <c r="P8647">
        <v>1</v>
      </c>
    </row>
    <row r="8648" spans="12:16" x14ac:dyDescent="0.35">
      <c r="L8648" t="s">
        <v>26</v>
      </c>
      <c r="M8648" t="s">
        <v>7747</v>
      </c>
      <c r="N8648">
        <v>6</v>
      </c>
      <c r="P8648">
        <v>1</v>
      </c>
    </row>
    <row r="8649" spans="12:16" x14ac:dyDescent="0.35">
      <c r="L8649" t="s">
        <v>26</v>
      </c>
      <c r="M8649" t="s">
        <v>7747</v>
      </c>
      <c r="N8649">
        <v>6</v>
      </c>
      <c r="P8649">
        <v>1</v>
      </c>
    </row>
    <row r="8650" spans="12:16" x14ac:dyDescent="0.35">
      <c r="L8650" t="s">
        <v>26</v>
      </c>
      <c r="M8650" t="s">
        <v>7747</v>
      </c>
      <c r="N8650">
        <v>6</v>
      </c>
      <c r="P8650">
        <v>1</v>
      </c>
    </row>
    <row r="8651" spans="12:16" x14ac:dyDescent="0.35">
      <c r="L8651" t="s">
        <v>26</v>
      </c>
      <c r="M8651" t="s">
        <v>7747</v>
      </c>
      <c r="N8651">
        <v>6</v>
      </c>
      <c r="P8651">
        <v>1</v>
      </c>
    </row>
    <row r="8652" spans="12:16" x14ac:dyDescent="0.35">
      <c r="L8652" t="s">
        <v>26</v>
      </c>
      <c r="M8652" t="s">
        <v>7747</v>
      </c>
      <c r="N8652">
        <v>6</v>
      </c>
      <c r="P8652">
        <v>1</v>
      </c>
    </row>
    <row r="8653" spans="12:16" x14ac:dyDescent="0.35">
      <c r="L8653" t="s">
        <v>26</v>
      </c>
      <c r="M8653" t="s">
        <v>7747</v>
      </c>
      <c r="N8653">
        <v>6</v>
      </c>
      <c r="P8653">
        <v>1</v>
      </c>
    </row>
    <row r="8654" spans="12:16" x14ac:dyDescent="0.35">
      <c r="L8654" t="s">
        <v>26</v>
      </c>
      <c r="M8654" t="s">
        <v>7747</v>
      </c>
      <c r="N8654">
        <v>6</v>
      </c>
      <c r="P8654">
        <v>1</v>
      </c>
    </row>
    <row r="8655" spans="12:16" x14ac:dyDescent="0.35">
      <c r="L8655" t="s">
        <v>26</v>
      </c>
      <c r="M8655" t="s">
        <v>7747</v>
      </c>
      <c r="N8655">
        <v>6</v>
      </c>
      <c r="P8655">
        <v>1</v>
      </c>
    </row>
    <row r="8656" spans="12:16" x14ac:dyDescent="0.35">
      <c r="L8656" t="s">
        <v>26</v>
      </c>
      <c r="M8656" t="s">
        <v>7747</v>
      </c>
      <c r="N8656">
        <v>6</v>
      </c>
      <c r="P8656">
        <v>1</v>
      </c>
    </row>
    <row r="8657" spans="12:16" x14ac:dyDescent="0.35">
      <c r="L8657" t="s">
        <v>26</v>
      </c>
      <c r="M8657" t="s">
        <v>7747</v>
      </c>
      <c r="N8657">
        <v>6</v>
      </c>
      <c r="P8657">
        <v>1</v>
      </c>
    </row>
    <row r="8658" spans="12:16" x14ac:dyDescent="0.35">
      <c r="L8658" t="s">
        <v>26</v>
      </c>
      <c r="M8658" t="s">
        <v>7747</v>
      </c>
      <c r="N8658">
        <v>6</v>
      </c>
      <c r="P8658">
        <v>1</v>
      </c>
    </row>
    <row r="8659" spans="12:16" x14ac:dyDescent="0.35">
      <c r="L8659" t="s">
        <v>26</v>
      </c>
      <c r="M8659" t="s">
        <v>7747</v>
      </c>
      <c r="N8659">
        <v>6</v>
      </c>
      <c r="P8659">
        <v>1</v>
      </c>
    </row>
    <row r="8660" spans="12:16" x14ac:dyDescent="0.35">
      <c r="L8660" t="s">
        <v>26</v>
      </c>
      <c r="M8660" t="s">
        <v>7747</v>
      </c>
      <c r="N8660">
        <v>6</v>
      </c>
      <c r="P8660">
        <v>1</v>
      </c>
    </row>
    <row r="8661" spans="12:16" x14ac:dyDescent="0.35">
      <c r="L8661" t="s">
        <v>26</v>
      </c>
      <c r="M8661" t="s">
        <v>7747</v>
      </c>
      <c r="N8661">
        <v>6</v>
      </c>
      <c r="P8661">
        <v>1</v>
      </c>
    </row>
    <row r="8662" spans="12:16" x14ac:dyDescent="0.35">
      <c r="L8662" t="s">
        <v>26</v>
      </c>
      <c r="M8662" t="s">
        <v>7747</v>
      </c>
      <c r="N8662">
        <v>6</v>
      </c>
      <c r="P8662">
        <v>1</v>
      </c>
    </row>
    <row r="8663" spans="12:16" x14ac:dyDescent="0.35">
      <c r="L8663" t="s">
        <v>26</v>
      </c>
      <c r="M8663" t="s">
        <v>7747</v>
      </c>
      <c r="N8663">
        <v>6</v>
      </c>
      <c r="P8663">
        <v>1</v>
      </c>
    </row>
    <row r="8664" spans="12:16" x14ac:dyDescent="0.35">
      <c r="L8664" t="s">
        <v>26</v>
      </c>
      <c r="M8664" t="s">
        <v>7747</v>
      </c>
      <c r="N8664">
        <v>6</v>
      </c>
      <c r="P8664">
        <v>1</v>
      </c>
    </row>
    <row r="8665" spans="12:16" x14ac:dyDescent="0.35">
      <c r="L8665" t="s">
        <v>26</v>
      </c>
      <c r="M8665" t="s">
        <v>7747</v>
      </c>
      <c r="N8665">
        <v>6</v>
      </c>
      <c r="P8665">
        <v>1</v>
      </c>
    </row>
    <row r="8666" spans="12:16" x14ac:dyDescent="0.35">
      <c r="L8666" t="s">
        <v>26</v>
      </c>
      <c r="M8666" t="s">
        <v>7747</v>
      </c>
      <c r="N8666">
        <v>6</v>
      </c>
      <c r="P8666">
        <v>1</v>
      </c>
    </row>
    <row r="8667" spans="12:16" x14ac:dyDescent="0.35">
      <c r="L8667" t="s">
        <v>26</v>
      </c>
      <c r="M8667" t="s">
        <v>7747</v>
      </c>
      <c r="N8667">
        <v>6</v>
      </c>
      <c r="P8667">
        <v>1</v>
      </c>
    </row>
    <row r="8668" spans="12:16" x14ac:dyDescent="0.35">
      <c r="L8668" t="s">
        <v>26</v>
      </c>
      <c r="M8668" t="s">
        <v>7747</v>
      </c>
      <c r="N8668">
        <v>6</v>
      </c>
      <c r="P8668">
        <v>1</v>
      </c>
    </row>
    <row r="8669" spans="12:16" x14ac:dyDescent="0.35">
      <c r="L8669" t="s">
        <v>26</v>
      </c>
      <c r="M8669" t="s">
        <v>7747</v>
      </c>
      <c r="N8669">
        <v>6</v>
      </c>
      <c r="P8669">
        <v>1</v>
      </c>
    </row>
    <row r="8670" spans="12:16" x14ac:dyDescent="0.35">
      <c r="L8670" t="s">
        <v>26</v>
      </c>
      <c r="M8670" t="s">
        <v>7747</v>
      </c>
      <c r="N8670">
        <v>6</v>
      </c>
      <c r="P8670">
        <v>1</v>
      </c>
    </row>
    <row r="8671" spans="12:16" x14ac:dyDescent="0.35">
      <c r="L8671" t="s">
        <v>26</v>
      </c>
      <c r="M8671" t="s">
        <v>7747</v>
      </c>
      <c r="N8671">
        <v>6</v>
      </c>
      <c r="P8671">
        <v>1</v>
      </c>
    </row>
    <row r="8672" spans="12:16" x14ac:dyDescent="0.35">
      <c r="L8672" t="s">
        <v>26</v>
      </c>
      <c r="M8672" t="s">
        <v>7747</v>
      </c>
      <c r="N8672">
        <v>6</v>
      </c>
      <c r="P8672">
        <v>1</v>
      </c>
    </row>
    <row r="8673" spans="12:16" x14ac:dyDescent="0.35">
      <c r="L8673" t="s">
        <v>26</v>
      </c>
      <c r="M8673" t="s">
        <v>7747</v>
      </c>
      <c r="N8673">
        <v>6</v>
      </c>
      <c r="P8673">
        <v>1</v>
      </c>
    </row>
    <row r="8674" spans="12:16" x14ac:dyDescent="0.35">
      <c r="L8674" t="s">
        <v>26</v>
      </c>
      <c r="M8674" t="s">
        <v>7747</v>
      </c>
      <c r="N8674">
        <v>6</v>
      </c>
      <c r="P8674">
        <v>1</v>
      </c>
    </row>
    <row r="8675" spans="12:16" x14ac:dyDescent="0.35">
      <c r="L8675" t="s">
        <v>26</v>
      </c>
      <c r="M8675" t="s">
        <v>7747</v>
      </c>
      <c r="N8675">
        <v>6</v>
      </c>
      <c r="P8675">
        <v>1</v>
      </c>
    </row>
    <row r="8676" spans="12:16" x14ac:dyDescent="0.35">
      <c r="L8676" t="s">
        <v>26</v>
      </c>
      <c r="M8676" t="s">
        <v>7747</v>
      </c>
      <c r="N8676">
        <v>6</v>
      </c>
      <c r="P8676">
        <v>1</v>
      </c>
    </row>
    <row r="8677" spans="12:16" x14ac:dyDescent="0.35">
      <c r="L8677" t="s">
        <v>26</v>
      </c>
      <c r="M8677" t="s">
        <v>7747</v>
      </c>
      <c r="N8677">
        <v>6</v>
      </c>
      <c r="P8677">
        <v>1</v>
      </c>
    </row>
    <row r="8678" spans="12:16" x14ac:dyDescent="0.35">
      <c r="L8678" t="s">
        <v>26</v>
      </c>
      <c r="M8678" t="s">
        <v>7747</v>
      </c>
      <c r="N8678">
        <v>6</v>
      </c>
      <c r="P8678">
        <v>1</v>
      </c>
    </row>
    <row r="8679" spans="12:16" x14ac:dyDescent="0.35">
      <c r="L8679" t="s">
        <v>26</v>
      </c>
      <c r="M8679" t="s">
        <v>7747</v>
      </c>
      <c r="N8679">
        <v>6</v>
      </c>
      <c r="P8679">
        <v>1</v>
      </c>
    </row>
    <row r="8680" spans="12:16" x14ac:dyDescent="0.35">
      <c r="L8680" t="s">
        <v>26</v>
      </c>
      <c r="M8680" t="s">
        <v>7747</v>
      </c>
      <c r="N8680">
        <v>6</v>
      </c>
      <c r="P8680">
        <v>1</v>
      </c>
    </row>
    <row r="8681" spans="12:16" x14ac:dyDescent="0.35">
      <c r="L8681" t="s">
        <v>26</v>
      </c>
      <c r="M8681" t="s">
        <v>7747</v>
      </c>
      <c r="N8681">
        <v>6</v>
      </c>
      <c r="P8681">
        <v>1</v>
      </c>
    </row>
    <row r="8682" spans="12:16" x14ac:dyDescent="0.35">
      <c r="L8682" t="s">
        <v>26</v>
      </c>
      <c r="M8682" t="s">
        <v>7747</v>
      </c>
      <c r="N8682">
        <v>6</v>
      </c>
      <c r="P8682">
        <v>1</v>
      </c>
    </row>
    <row r="8683" spans="12:16" x14ac:dyDescent="0.35">
      <c r="L8683" t="s">
        <v>26</v>
      </c>
      <c r="M8683" t="s">
        <v>7747</v>
      </c>
      <c r="N8683">
        <v>6</v>
      </c>
      <c r="P8683">
        <v>1</v>
      </c>
    </row>
    <row r="8684" spans="12:16" x14ac:dyDescent="0.35">
      <c r="L8684" t="s">
        <v>26</v>
      </c>
      <c r="M8684" t="s">
        <v>7747</v>
      </c>
      <c r="N8684">
        <v>6</v>
      </c>
      <c r="P8684">
        <v>1</v>
      </c>
    </row>
    <row r="8685" spans="12:16" x14ac:dyDescent="0.35">
      <c r="L8685" t="s">
        <v>26</v>
      </c>
      <c r="M8685" t="s">
        <v>7747</v>
      </c>
      <c r="N8685">
        <v>6</v>
      </c>
      <c r="P8685">
        <v>1</v>
      </c>
    </row>
    <row r="8686" spans="12:16" x14ac:dyDescent="0.35">
      <c r="L8686" t="s">
        <v>26</v>
      </c>
      <c r="M8686" t="s">
        <v>7747</v>
      </c>
      <c r="N8686">
        <v>6</v>
      </c>
      <c r="P8686">
        <v>1</v>
      </c>
    </row>
    <row r="8687" spans="12:16" x14ac:dyDescent="0.35">
      <c r="L8687" t="s">
        <v>26</v>
      </c>
      <c r="M8687" t="s">
        <v>7747</v>
      </c>
      <c r="N8687">
        <v>6</v>
      </c>
      <c r="P8687">
        <v>1</v>
      </c>
    </row>
    <row r="8688" spans="12:16" x14ac:dyDescent="0.35">
      <c r="L8688" t="s">
        <v>27</v>
      </c>
      <c r="M8688" t="s">
        <v>7747</v>
      </c>
      <c r="N8688">
        <v>6</v>
      </c>
      <c r="P8688">
        <v>1</v>
      </c>
    </row>
    <row r="8689" spans="12:16" x14ac:dyDescent="0.35">
      <c r="L8689" t="s">
        <v>27</v>
      </c>
      <c r="M8689" t="s">
        <v>7747</v>
      </c>
      <c r="N8689">
        <v>6</v>
      </c>
      <c r="P8689">
        <v>1</v>
      </c>
    </row>
    <row r="8690" spans="12:16" x14ac:dyDescent="0.35">
      <c r="L8690" t="s">
        <v>27</v>
      </c>
      <c r="M8690" t="s">
        <v>7747</v>
      </c>
      <c r="N8690">
        <v>6</v>
      </c>
      <c r="P8690">
        <v>1</v>
      </c>
    </row>
    <row r="8691" spans="12:16" x14ac:dyDescent="0.35">
      <c r="L8691" t="s">
        <v>27</v>
      </c>
      <c r="M8691" t="s">
        <v>7747</v>
      </c>
      <c r="N8691">
        <v>6</v>
      </c>
      <c r="P8691">
        <v>1</v>
      </c>
    </row>
    <row r="8692" spans="12:16" x14ac:dyDescent="0.35">
      <c r="L8692" t="s">
        <v>27</v>
      </c>
      <c r="M8692" t="s">
        <v>7747</v>
      </c>
      <c r="N8692">
        <v>6</v>
      </c>
      <c r="P8692">
        <v>1</v>
      </c>
    </row>
    <row r="8693" spans="12:16" x14ac:dyDescent="0.35">
      <c r="L8693" t="s">
        <v>27</v>
      </c>
      <c r="M8693" t="s">
        <v>7747</v>
      </c>
      <c r="N8693">
        <v>6</v>
      </c>
      <c r="P8693">
        <v>1</v>
      </c>
    </row>
    <row r="8694" spans="12:16" x14ac:dyDescent="0.35">
      <c r="L8694" t="s">
        <v>27</v>
      </c>
      <c r="M8694" t="s">
        <v>7747</v>
      </c>
      <c r="N8694">
        <v>6</v>
      </c>
      <c r="P8694">
        <v>1</v>
      </c>
    </row>
    <row r="8695" spans="12:16" x14ac:dyDescent="0.35">
      <c r="L8695" t="s">
        <v>27</v>
      </c>
      <c r="M8695" t="s">
        <v>7747</v>
      </c>
      <c r="N8695">
        <v>6</v>
      </c>
      <c r="P8695">
        <v>1</v>
      </c>
    </row>
    <row r="8696" spans="12:16" x14ac:dyDescent="0.35">
      <c r="L8696" t="s">
        <v>27</v>
      </c>
      <c r="M8696" t="s">
        <v>7747</v>
      </c>
      <c r="N8696">
        <v>6</v>
      </c>
      <c r="P8696">
        <v>1</v>
      </c>
    </row>
    <row r="8697" spans="12:16" x14ac:dyDescent="0.35">
      <c r="L8697" t="s">
        <v>27</v>
      </c>
      <c r="M8697" t="s">
        <v>7747</v>
      </c>
      <c r="N8697">
        <v>6</v>
      </c>
      <c r="P8697">
        <v>1</v>
      </c>
    </row>
    <row r="8698" spans="12:16" x14ac:dyDescent="0.35">
      <c r="L8698" t="s">
        <v>27</v>
      </c>
      <c r="M8698" t="s">
        <v>7747</v>
      </c>
      <c r="N8698">
        <v>6</v>
      </c>
      <c r="P8698">
        <v>1</v>
      </c>
    </row>
    <row r="8699" spans="12:16" x14ac:dyDescent="0.35">
      <c r="L8699" t="s">
        <v>27</v>
      </c>
      <c r="M8699" t="s">
        <v>7747</v>
      </c>
      <c r="N8699">
        <v>6</v>
      </c>
      <c r="P8699">
        <v>1</v>
      </c>
    </row>
    <row r="8700" spans="12:16" x14ac:dyDescent="0.35">
      <c r="L8700" t="s">
        <v>27</v>
      </c>
      <c r="M8700" t="s">
        <v>7747</v>
      </c>
      <c r="N8700">
        <v>6</v>
      </c>
      <c r="P8700">
        <v>1</v>
      </c>
    </row>
    <row r="8701" spans="12:16" x14ac:dyDescent="0.35">
      <c r="L8701" t="s">
        <v>27</v>
      </c>
      <c r="M8701" t="s">
        <v>7747</v>
      </c>
      <c r="N8701">
        <v>6</v>
      </c>
      <c r="P8701">
        <v>1</v>
      </c>
    </row>
    <row r="8702" spans="12:16" x14ac:dyDescent="0.35">
      <c r="L8702" t="s">
        <v>27</v>
      </c>
      <c r="M8702" t="s">
        <v>7747</v>
      </c>
      <c r="N8702">
        <v>6</v>
      </c>
      <c r="P8702">
        <v>1</v>
      </c>
    </row>
    <row r="8703" spans="12:16" x14ac:dyDescent="0.35">
      <c r="L8703" t="s">
        <v>27</v>
      </c>
      <c r="M8703" t="s">
        <v>7747</v>
      </c>
      <c r="N8703">
        <v>6</v>
      </c>
      <c r="P8703">
        <v>1</v>
      </c>
    </row>
    <row r="8704" spans="12:16" x14ac:dyDescent="0.35">
      <c r="L8704" t="s">
        <v>27</v>
      </c>
      <c r="M8704" t="s">
        <v>7747</v>
      </c>
      <c r="N8704">
        <v>6</v>
      </c>
      <c r="P8704">
        <v>1</v>
      </c>
    </row>
    <row r="8705" spans="12:16" x14ac:dyDescent="0.35">
      <c r="L8705" t="s">
        <v>27</v>
      </c>
      <c r="M8705" t="s">
        <v>7747</v>
      </c>
      <c r="N8705">
        <v>6</v>
      </c>
      <c r="P8705">
        <v>1</v>
      </c>
    </row>
    <row r="8706" spans="12:16" x14ac:dyDescent="0.35">
      <c r="L8706" t="s">
        <v>27</v>
      </c>
      <c r="M8706" t="s">
        <v>7747</v>
      </c>
      <c r="N8706">
        <v>6</v>
      </c>
      <c r="P8706">
        <v>1</v>
      </c>
    </row>
    <row r="8707" spans="12:16" x14ac:dyDescent="0.35">
      <c r="L8707" t="s">
        <v>27</v>
      </c>
      <c r="M8707" t="s">
        <v>7747</v>
      </c>
      <c r="N8707">
        <v>6</v>
      </c>
      <c r="P8707">
        <v>1</v>
      </c>
    </row>
    <row r="8708" spans="12:16" x14ac:dyDescent="0.35">
      <c r="L8708" t="s">
        <v>27</v>
      </c>
      <c r="M8708" t="s">
        <v>7747</v>
      </c>
      <c r="N8708">
        <v>6</v>
      </c>
      <c r="P8708">
        <v>1</v>
      </c>
    </row>
    <row r="8709" spans="12:16" x14ac:dyDescent="0.35">
      <c r="L8709" t="s">
        <v>27</v>
      </c>
      <c r="M8709" t="s">
        <v>7747</v>
      </c>
      <c r="N8709">
        <v>6</v>
      </c>
      <c r="P8709">
        <v>1</v>
      </c>
    </row>
    <row r="8710" spans="12:16" x14ac:dyDescent="0.35">
      <c r="L8710" t="s">
        <v>27</v>
      </c>
      <c r="M8710" t="s">
        <v>7747</v>
      </c>
      <c r="N8710">
        <v>6</v>
      </c>
      <c r="P8710">
        <v>1</v>
      </c>
    </row>
    <row r="8711" spans="12:16" x14ac:dyDescent="0.35">
      <c r="L8711" t="s">
        <v>27</v>
      </c>
      <c r="M8711" t="s">
        <v>7747</v>
      </c>
      <c r="N8711">
        <v>6</v>
      </c>
      <c r="P8711">
        <v>1</v>
      </c>
    </row>
    <row r="8712" spans="12:16" x14ac:dyDescent="0.35">
      <c r="L8712" t="s">
        <v>27</v>
      </c>
      <c r="M8712" t="s">
        <v>7747</v>
      </c>
      <c r="N8712">
        <v>6</v>
      </c>
      <c r="P8712">
        <v>1</v>
      </c>
    </row>
    <row r="8713" spans="12:16" x14ac:dyDescent="0.35">
      <c r="L8713" t="s">
        <v>27</v>
      </c>
      <c r="M8713" t="s">
        <v>7747</v>
      </c>
      <c r="N8713">
        <v>6</v>
      </c>
      <c r="P8713">
        <v>1</v>
      </c>
    </row>
    <row r="8714" spans="12:16" x14ac:dyDescent="0.35">
      <c r="L8714" t="s">
        <v>27</v>
      </c>
      <c r="M8714" t="s">
        <v>7747</v>
      </c>
      <c r="N8714">
        <v>6</v>
      </c>
      <c r="P8714">
        <v>1</v>
      </c>
    </row>
    <row r="8715" spans="12:16" x14ac:dyDescent="0.35">
      <c r="L8715" t="s">
        <v>27</v>
      </c>
      <c r="M8715" t="s">
        <v>7747</v>
      </c>
      <c r="N8715">
        <v>6</v>
      </c>
      <c r="P8715">
        <v>1</v>
      </c>
    </row>
    <row r="8716" spans="12:16" x14ac:dyDescent="0.35">
      <c r="L8716" t="s">
        <v>27</v>
      </c>
      <c r="M8716" t="s">
        <v>7747</v>
      </c>
      <c r="N8716">
        <v>6</v>
      </c>
      <c r="P8716">
        <v>1</v>
      </c>
    </row>
    <row r="8717" spans="12:16" x14ac:dyDescent="0.35">
      <c r="L8717" t="s">
        <v>27</v>
      </c>
      <c r="M8717" t="s">
        <v>7747</v>
      </c>
      <c r="N8717">
        <v>6</v>
      </c>
      <c r="P8717">
        <v>1</v>
      </c>
    </row>
    <row r="8718" spans="12:16" x14ac:dyDescent="0.35">
      <c r="L8718" t="s">
        <v>27</v>
      </c>
      <c r="M8718" t="s">
        <v>7747</v>
      </c>
      <c r="N8718">
        <v>6</v>
      </c>
      <c r="P8718">
        <v>1</v>
      </c>
    </row>
    <row r="8719" spans="12:16" x14ac:dyDescent="0.35">
      <c r="L8719" t="s">
        <v>27</v>
      </c>
      <c r="M8719" t="s">
        <v>7747</v>
      </c>
      <c r="N8719">
        <v>6</v>
      </c>
      <c r="P8719">
        <v>1</v>
      </c>
    </row>
    <row r="8720" spans="12:16" x14ac:dyDescent="0.35">
      <c r="L8720" t="s">
        <v>27</v>
      </c>
      <c r="M8720" t="s">
        <v>7747</v>
      </c>
      <c r="N8720">
        <v>6</v>
      </c>
      <c r="P8720">
        <v>1</v>
      </c>
    </row>
    <row r="8721" spans="12:16" x14ac:dyDescent="0.35">
      <c r="L8721" t="s">
        <v>27</v>
      </c>
      <c r="M8721" t="s">
        <v>7747</v>
      </c>
      <c r="N8721">
        <v>6</v>
      </c>
      <c r="P8721">
        <v>1</v>
      </c>
    </row>
    <row r="8722" spans="12:16" x14ac:dyDescent="0.35">
      <c r="L8722" t="s">
        <v>27</v>
      </c>
      <c r="M8722" t="s">
        <v>7747</v>
      </c>
      <c r="N8722">
        <v>6</v>
      </c>
      <c r="P8722">
        <v>1</v>
      </c>
    </row>
    <row r="8723" spans="12:16" x14ac:dyDescent="0.35">
      <c r="L8723" t="s">
        <v>27</v>
      </c>
      <c r="M8723" t="s">
        <v>7747</v>
      </c>
      <c r="N8723">
        <v>6</v>
      </c>
      <c r="P8723">
        <v>1</v>
      </c>
    </row>
    <row r="8724" spans="12:16" x14ac:dyDescent="0.35">
      <c r="L8724" t="s">
        <v>27</v>
      </c>
      <c r="M8724" t="s">
        <v>7747</v>
      </c>
      <c r="N8724">
        <v>6</v>
      </c>
      <c r="P8724">
        <v>1</v>
      </c>
    </row>
    <row r="8725" spans="12:16" x14ac:dyDescent="0.35">
      <c r="L8725" t="s">
        <v>27</v>
      </c>
      <c r="M8725" t="s">
        <v>7747</v>
      </c>
      <c r="N8725">
        <v>6</v>
      </c>
      <c r="P8725">
        <v>1</v>
      </c>
    </row>
    <row r="8726" spans="12:16" x14ac:dyDescent="0.35">
      <c r="L8726" t="s">
        <v>27</v>
      </c>
      <c r="M8726" t="s">
        <v>7747</v>
      </c>
      <c r="N8726">
        <v>6</v>
      </c>
      <c r="P8726">
        <v>1</v>
      </c>
    </row>
    <row r="8727" spans="12:16" x14ac:dyDescent="0.35">
      <c r="L8727" t="s">
        <v>27</v>
      </c>
      <c r="M8727" t="s">
        <v>7747</v>
      </c>
      <c r="N8727">
        <v>6</v>
      </c>
      <c r="P8727">
        <v>1</v>
      </c>
    </row>
    <row r="8728" spans="12:16" x14ac:dyDescent="0.35">
      <c r="L8728" t="s">
        <v>27</v>
      </c>
      <c r="M8728" t="s">
        <v>7747</v>
      </c>
      <c r="N8728">
        <v>6</v>
      </c>
      <c r="P8728">
        <v>1</v>
      </c>
    </row>
    <row r="8729" spans="12:16" x14ac:dyDescent="0.35">
      <c r="L8729" t="s">
        <v>27</v>
      </c>
      <c r="M8729" t="s">
        <v>7747</v>
      </c>
      <c r="N8729">
        <v>6</v>
      </c>
      <c r="P8729">
        <v>1</v>
      </c>
    </row>
    <row r="8730" spans="12:16" x14ac:dyDescent="0.35">
      <c r="L8730" t="s">
        <v>27</v>
      </c>
      <c r="M8730" t="s">
        <v>7747</v>
      </c>
      <c r="N8730">
        <v>6</v>
      </c>
      <c r="P8730">
        <v>1</v>
      </c>
    </row>
    <row r="8731" spans="12:16" x14ac:dyDescent="0.35">
      <c r="L8731" t="s">
        <v>27</v>
      </c>
      <c r="M8731" t="s">
        <v>7747</v>
      </c>
      <c r="N8731">
        <v>6</v>
      </c>
      <c r="P8731">
        <v>1</v>
      </c>
    </row>
    <row r="8732" spans="12:16" x14ac:dyDescent="0.35">
      <c r="L8732" t="s">
        <v>27</v>
      </c>
      <c r="M8732" t="s">
        <v>7747</v>
      </c>
      <c r="N8732">
        <v>6</v>
      </c>
      <c r="P8732">
        <v>1</v>
      </c>
    </row>
    <row r="8733" spans="12:16" x14ac:dyDescent="0.35">
      <c r="L8733" t="s">
        <v>27</v>
      </c>
      <c r="M8733" t="s">
        <v>7747</v>
      </c>
      <c r="N8733">
        <v>6</v>
      </c>
      <c r="P8733">
        <v>1</v>
      </c>
    </row>
    <row r="8734" spans="12:16" x14ac:dyDescent="0.35">
      <c r="L8734" t="s">
        <v>27</v>
      </c>
      <c r="M8734" t="s">
        <v>7747</v>
      </c>
      <c r="N8734">
        <v>6</v>
      </c>
      <c r="P8734">
        <v>1</v>
      </c>
    </row>
    <row r="8735" spans="12:16" x14ac:dyDescent="0.35">
      <c r="L8735" t="s">
        <v>27</v>
      </c>
      <c r="M8735" t="s">
        <v>7747</v>
      </c>
      <c r="N8735">
        <v>6</v>
      </c>
      <c r="P8735">
        <v>1</v>
      </c>
    </row>
    <row r="8736" spans="12:16" x14ac:dyDescent="0.35">
      <c r="L8736" t="s">
        <v>27</v>
      </c>
      <c r="M8736" t="s">
        <v>7747</v>
      </c>
      <c r="N8736">
        <v>6</v>
      </c>
      <c r="P8736">
        <v>1</v>
      </c>
    </row>
    <row r="8737" spans="12:16" x14ac:dyDescent="0.35">
      <c r="L8737" t="s">
        <v>27</v>
      </c>
      <c r="M8737" t="s">
        <v>7747</v>
      </c>
      <c r="N8737">
        <v>6</v>
      </c>
      <c r="P8737">
        <v>1</v>
      </c>
    </row>
    <row r="8738" spans="12:16" x14ac:dyDescent="0.35">
      <c r="L8738" t="s">
        <v>27</v>
      </c>
      <c r="M8738" t="s">
        <v>7747</v>
      </c>
      <c r="N8738">
        <v>6</v>
      </c>
      <c r="P8738">
        <v>1</v>
      </c>
    </row>
    <row r="8739" spans="12:16" x14ac:dyDescent="0.35">
      <c r="L8739" t="s">
        <v>27</v>
      </c>
      <c r="M8739" t="s">
        <v>7747</v>
      </c>
      <c r="N8739">
        <v>6</v>
      </c>
      <c r="P8739">
        <v>1</v>
      </c>
    </row>
    <row r="8740" spans="12:16" x14ac:dyDescent="0.35">
      <c r="L8740" t="s">
        <v>27</v>
      </c>
      <c r="M8740" t="s">
        <v>7747</v>
      </c>
      <c r="N8740">
        <v>6</v>
      </c>
      <c r="P8740">
        <v>1</v>
      </c>
    </row>
    <row r="8741" spans="12:16" x14ac:dyDescent="0.35">
      <c r="L8741" t="s">
        <v>27</v>
      </c>
      <c r="M8741" t="s">
        <v>7747</v>
      </c>
      <c r="N8741">
        <v>6</v>
      </c>
      <c r="P8741">
        <v>1</v>
      </c>
    </row>
    <row r="8742" spans="12:16" x14ac:dyDescent="0.35">
      <c r="L8742" t="s">
        <v>27</v>
      </c>
      <c r="M8742" t="s">
        <v>7747</v>
      </c>
      <c r="N8742">
        <v>6</v>
      </c>
      <c r="P8742">
        <v>1</v>
      </c>
    </row>
    <row r="8743" spans="12:16" x14ac:dyDescent="0.35">
      <c r="L8743" t="s">
        <v>27</v>
      </c>
      <c r="M8743" t="s">
        <v>7747</v>
      </c>
      <c r="N8743">
        <v>6</v>
      </c>
      <c r="P8743">
        <v>1</v>
      </c>
    </row>
    <row r="8744" spans="12:16" x14ac:dyDescent="0.35">
      <c r="L8744" t="s">
        <v>27</v>
      </c>
      <c r="M8744" t="s">
        <v>7747</v>
      </c>
      <c r="N8744">
        <v>6</v>
      </c>
      <c r="P8744">
        <v>1</v>
      </c>
    </row>
    <row r="8745" spans="12:16" x14ac:dyDescent="0.35">
      <c r="L8745" t="s">
        <v>27</v>
      </c>
      <c r="M8745" t="s">
        <v>7747</v>
      </c>
      <c r="N8745">
        <v>6</v>
      </c>
      <c r="P8745">
        <v>1</v>
      </c>
    </row>
    <row r="8746" spans="12:16" x14ac:dyDescent="0.35">
      <c r="L8746" t="s">
        <v>27</v>
      </c>
      <c r="M8746" t="s">
        <v>7747</v>
      </c>
      <c r="N8746">
        <v>6</v>
      </c>
      <c r="P8746">
        <v>1</v>
      </c>
    </row>
    <row r="8747" spans="12:16" x14ac:dyDescent="0.35">
      <c r="L8747" t="s">
        <v>27</v>
      </c>
      <c r="M8747" t="s">
        <v>7747</v>
      </c>
      <c r="N8747">
        <v>6</v>
      </c>
      <c r="P8747">
        <v>1</v>
      </c>
    </row>
    <row r="8748" spans="12:16" x14ac:dyDescent="0.35">
      <c r="L8748" t="s">
        <v>27</v>
      </c>
      <c r="M8748" t="s">
        <v>7747</v>
      </c>
      <c r="N8748">
        <v>6</v>
      </c>
      <c r="P8748">
        <v>1</v>
      </c>
    </row>
    <row r="8749" spans="12:16" x14ac:dyDescent="0.35">
      <c r="L8749" t="s">
        <v>27</v>
      </c>
      <c r="M8749" t="s">
        <v>7747</v>
      </c>
      <c r="N8749">
        <v>6</v>
      </c>
      <c r="P8749">
        <v>1</v>
      </c>
    </row>
    <row r="8750" spans="12:16" x14ac:dyDescent="0.35">
      <c r="L8750" t="s">
        <v>27</v>
      </c>
      <c r="M8750" t="s">
        <v>7747</v>
      </c>
      <c r="N8750">
        <v>6</v>
      </c>
      <c r="P8750">
        <v>1</v>
      </c>
    </row>
    <row r="8751" spans="12:16" x14ac:dyDescent="0.35">
      <c r="L8751" t="s">
        <v>27</v>
      </c>
      <c r="M8751" t="s">
        <v>7747</v>
      </c>
      <c r="N8751">
        <v>6</v>
      </c>
      <c r="P8751">
        <v>1</v>
      </c>
    </row>
    <row r="8752" spans="12:16" x14ac:dyDescent="0.35">
      <c r="L8752" t="s">
        <v>27</v>
      </c>
      <c r="M8752" t="s">
        <v>7747</v>
      </c>
      <c r="N8752">
        <v>6</v>
      </c>
      <c r="P8752">
        <v>1</v>
      </c>
    </row>
    <row r="8753" spans="12:16" x14ac:dyDescent="0.35">
      <c r="L8753" t="s">
        <v>27</v>
      </c>
      <c r="M8753" t="s">
        <v>7747</v>
      </c>
      <c r="N8753">
        <v>6</v>
      </c>
      <c r="P8753">
        <v>1</v>
      </c>
    </row>
    <row r="8754" spans="12:16" x14ac:dyDescent="0.35">
      <c r="L8754" t="s">
        <v>27</v>
      </c>
      <c r="M8754" t="s">
        <v>7747</v>
      </c>
      <c r="N8754">
        <v>6</v>
      </c>
      <c r="P8754">
        <v>1</v>
      </c>
    </row>
    <row r="8755" spans="12:16" x14ac:dyDescent="0.35">
      <c r="L8755" t="s">
        <v>27</v>
      </c>
      <c r="M8755" t="s">
        <v>7747</v>
      </c>
      <c r="N8755">
        <v>6</v>
      </c>
      <c r="P8755">
        <v>1</v>
      </c>
    </row>
    <row r="8756" spans="12:16" x14ac:dyDescent="0.35">
      <c r="L8756" t="s">
        <v>27</v>
      </c>
      <c r="M8756" t="s">
        <v>7747</v>
      </c>
      <c r="N8756">
        <v>6</v>
      </c>
      <c r="P8756">
        <v>1</v>
      </c>
    </row>
    <row r="8757" spans="12:16" x14ac:dyDescent="0.35">
      <c r="L8757" t="s">
        <v>27</v>
      </c>
      <c r="M8757" t="s">
        <v>7747</v>
      </c>
      <c r="N8757">
        <v>6</v>
      </c>
      <c r="P8757">
        <v>1</v>
      </c>
    </row>
    <row r="8758" spans="12:16" x14ac:dyDescent="0.35">
      <c r="L8758" t="s">
        <v>27</v>
      </c>
      <c r="M8758" t="s">
        <v>7747</v>
      </c>
      <c r="N8758">
        <v>6</v>
      </c>
      <c r="P8758">
        <v>1</v>
      </c>
    </row>
    <row r="8759" spans="12:16" x14ac:dyDescent="0.35">
      <c r="L8759" t="s">
        <v>27</v>
      </c>
      <c r="M8759" t="s">
        <v>7747</v>
      </c>
      <c r="N8759">
        <v>6</v>
      </c>
      <c r="P8759">
        <v>1</v>
      </c>
    </row>
    <row r="8760" spans="12:16" x14ac:dyDescent="0.35">
      <c r="L8760" t="s">
        <v>27</v>
      </c>
      <c r="M8760" t="s">
        <v>7747</v>
      </c>
      <c r="N8760">
        <v>6</v>
      </c>
      <c r="P8760">
        <v>1</v>
      </c>
    </row>
    <row r="8761" spans="12:16" x14ac:dyDescent="0.35">
      <c r="L8761" t="s">
        <v>27</v>
      </c>
      <c r="M8761" t="s">
        <v>7747</v>
      </c>
      <c r="N8761">
        <v>6</v>
      </c>
      <c r="P8761">
        <v>1</v>
      </c>
    </row>
    <row r="8762" spans="12:16" x14ac:dyDescent="0.35">
      <c r="L8762" t="s">
        <v>27</v>
      </c>
      <c r="M8762" t="s">
        <v>7747</v>
      </c>
      <c r="N8762">
        <v>6</v>
      </c>
      <c r="P8762">
        <v>1</v>
      </c>
    </row>
    <row r="8763" spans="12:16" x14ac:dyDescent="0.35">
      <c r="L8763" t="s">
        <v>27</v>
      </c>
      <c r="M8763" t="s">
        <v>7747</v>
      </c>
      <c r="N8763">
        <v>6</v>
      </c>
      <c r="P8763">
        <v>1</v>
      </c>
    </row>
    <row r="8764" spans="12:16" x14ac:dyDescent="0.35">
      <c r="L8764" t="s">
        <v>27</v>
      </c>
      <c r="M8764" t="s">
        <v>7747</v>
      </c>
      <c r="N8764">
        <v>6</v>
      </c>
      <c r="P8764">
        <v>1</v>
      </c>
    </row>
    <row r="8765" spans="12:16" x14ac:dyDescent="0.35">
      <c r="L8765" t="s">
        <v>27</v>
      </c>
      <c r="M8765" t="s">
        <v>7747</v>
      </c>
      <c r="N8765">
        <v>6</v>
      </c>
      <c r="P8765">
        <v>1</v>
      </c>
    </row>
    <row r="8766" spans="12:16" x14ac:dyDescent="0.35">
      <c r="L8766" t="s">
        <v>27</v>
      </c>
      <c r="M8766" t="s">
        <v>7747</v>
      </c>
      <c r="N8766">
        <v>6</v>
      </c>
      <c r="P8766">
        <v>1</v>
      </c>
    </row>
    <row r="8767" spans="12:16" x14ac:dyDescent="0.35">
      <c r="L8767" t="s">
        <v>27</v>
      </c>
      <c r="M8767" t="s">
        <v>7747</v>
      </c>
      <c r="N8767">
        <v>6</v>
      </c>
      <c r="P8767">
        <v>1</v>
      </c>
    </row>
    <row r="8768" spans="12:16" x14ac:dyDescent="0.35">
      <c r="L8768" t="s">
        <v>27</v>
      </c>
      <c r="M8768" t="s">
        <v>7747</v>
      </c>
      <c r="N8768">
        <v>6</v>
      </c>
      <c r="P8768">
        <v>1</v>
      </c>
    </row>
    <row r="8769" spans="12:16" x14ac:dyDescent="0.35">
      <c r="L8769" t="s">
        <v>27</v>
      </c>
      <c r="M8769" t="s">
        <v>7747</v>
      </c>
      <c r="N8769">
        <v>6</v>
      </c>
      <c r="P8769">
        <v>1</v>
      </c>
    </row>
    <row r="8770" spans="12:16" x14ac:dyDescent="0.35">
      <c r="L8770" t="s">
        <v>27</v>
      </c>
      <c r="M8770" t="s">
        <v>7747</v>
      </c>
      <c r="N8770">
        <v>6</v>
      </c>
      <c r="P8770">
        <v>1</v>
      </c>
    </row>
    <row r="8771" spans="12:16" x14ac:dyDescent="0.35">
      <c r="L8771" t="s">
        <v>27</v>
      </c>
      <c r="M8771" t="s">
        <v>7747</v>
      </c>
      <c r="N8771">
        <v>6</v>
      </c>
      <c r="P8771">
        <v>1</v>
      </c>
    </row>
    <row r="8772" spans="12:16" x14ac:dyDescent="0.35">
      <c r="L8772" t="s">
        <v>27</v>
      </c>
      <c r="M8772" t="s">
        <v>7747</v>
      </c>
      <c r="N8772">
        <v>6</v>
      </c>
      <c r="P8772">
        <v>1</v>
      </c>
    </row>
    <row r="8773" spans="12:16" x14ac:dyDescent="0.35">
      <c r="L8773" t="s">
        <v>27</v>
      </c>
      <c r="M8773" t="s">
        <v>7747</v>
      </c>
      <c r="N8773">
        <v>6</v>
      </c>
      <c r="P8773">
        <v>1</v>
      </c>
    </row>
    <row r="8774" spans="12:16" x14ac:dyDescent="0.35">
      <c r="L8774" t="s">
        <v>27</v>
      </c>
      <c r="M8774" t="s">
        <v>7747</v>
      </c>
      <c r="N8774">
        <v>6</v>
      </c>
      <c r="P8774">
        <v>1</v>
      </c>
    </row>
    <row r="8775" spans="12:16" x14ac:dyDescent="0.35">
      <c r="L8775" t="s">
        <v>27</v>
      </c>
      <c r="M8775" t="s">
        <v>7747</v>
      </c>
      <c r="N8775">
        <v>6</v>
      </c>
      <c r="P8775">
        <v>1</v>
      </c>
    </row>
    <row r="8776" spans="12:16" x14ac:dyDescent="0.35">
      <c r="L8776" t="s">
        <v>27</v>
      </c>
      <c r="M8776" t="s">
        <v>7747</v>
      </c>
      <c r="N8776">
        <v>6</v>
      </c>
      <c r="P8776">
        <v>1</v>
      </c>
    </row>
    <row r="8777" spans="12:16" x14ac:dyDescent="0.35">
      <c r="L8777" t="s">
        <v>27</v>
      </c>
      <c r="M8777" t="s">
        <v>7747</v>
      </c>
      <c r="N8777">
        <v>6</v>
      </c>
      <c r="P8777">
        <v>1</v>
      </c>
    </row>
    <row r="8778" spans="12:16" x14ac:dyDescent="0.35">
      <c r="L8778" t="s">
        <v>27</v>
      </c>
      <c r="M8778" t="s">
        <v>7747</v>
      </c>
      <c r="N8778">
        <v>6</v>
      </c>
      <c r="P8778">
        <v>1</v>
      </c>
    </row>
    <row r="8779" spans="12:16" x14ac:dyDescent="0.35">
      <c r="L8779" t="s">
        <v>27</v>
      </c>
      <c r="M8779" t="s">
        <v>7747</v>
      </c>
      <c r="N8779">
        <v>6</v>
      </c>
      <c r="P8779">
        <v>1</v>
      </c>
    </row>
    <row r="8780" spans="12:16" x14ac:dyDescent="0.35">
      <c r="L8780" t="s">
        <v>27</v>
      </c>
      <c r="M8780" t="s">
        <v>7747</v>
      </c>
      <c r="N8780">
        <v>6</v>
      </c>
      <c r="P8780">
        <v>1</v>
      </c>
    </row>
    <row r="8781" spans="12:16" x14ac:dyDescent="0.35">
      <c r="L8781" t="s">
        <v>27</v>
      </c>
      <c r="M8781" t="s">
        <v>7747</v>
      </c>
      <c r="N8781">
        <v>6</v>
      </c>
      <c r="P8781">
        <v>1</v>
      </c>
    </row>
    <row r="8782" spans="12:16" x14ac:dyDescent="0.35">
      <c r="L8782" t="s">
        <v>27</v>
      </c>
      <c r="M8782" t="s">
        <v>7747</v>
      </c>
      <c r="N8782">
        <v>6</v>
      </c>
      <c r="P8782">
        <v>1</v>
      </c>
    </row>
    <row r="8783" spans="12:16" x14ac:dyDescent="0.35">
      <c r="L8783" t="s">
        <v>27</v>
      </c>
      <c r="M8783" t="s">
        <v>7747</v>
      </c>
      <c r="N8783">
        <v>6</v>
      </c>
      <c r="P8783">
        <v>1</v>
      </c>
    </row>
    <row r="8784" spans="12:16" x14ac:dyDescent="0.35">
      <c r="L8784" t="s">
        <v>27</v>
      </c>
      <c r="M8784" t="s">
        <v>7747</v>
      </c>
      <c r="N8784">
        <v>6</v>
      </c>
      <c r="P8784">
        <v>1</v>
      </c>
    </row>
    <row r="8785" spans="12:16" x14ac:dyDescent="0.35">
      <c r="L8785" t="s">
        <v>27</v>
      </c>
      <c r="M8785" t="s">
        <v>7747</v>
      </c>
      <c r="N8785">
        <v>6</v>
      </c>
      <c r="P8785">
        <v>1</v>
      </c>
    </row>
    <row r="8786" spans="12:16" x14ac:dyDescent="0.35">
      <c r="L8786" t="s">
        <v>27</v>
      </c>
      <c r="M8786" t="s">
        <v>7747</v>
      </c>
      <c r="N8786">
        <v>6</v>
      </c>
      <c r="P8786">
        <v>1</v>
      </c>
    </row>
    <row r="8787" spans="12:16" x14ac:dyDescent="0.35">
      <c r="L8787" t="s">
        <v>27</v>
      </c>
      <c r="M8787" t="s">
        <v>7747</v>
      </c>
      <c r="N8787">
        <v>6</v>
      </c>
      <c r="P8787">
        <v>1</v>
      </c>
    </row>
    <row r="8788" spans="12:16" x14ac:dyDescent="0.35">
      <c r="L8788" t="s">
        <v>27</v>
      </c>
      <c r="M8788" t="s">
        <v>7747</v>
      </c>
      <c r="N8788">
        <v>6</v>
      </c>
      <c r="P8788">
        <v>1</v>
      </c>
    </row>
    <row r="8789" spans="12:16" x14ac:dyDescent="0.35">
      <c r="L8789" t="s">
        <v>26</v>
      </c>
      <c r="M8789" t="s">
        <v>7747</v>
      </c>
      <c r="N8789">
        <v>6</v>
      </c>
      <c r="P8789">
        <v>1</v>
      </c>
    </row>
    <row r="8790" spans="12:16" x14ac:dyDescent="0.35">
      <c r="L8790" t="s">
        <v>26</v>
      </c>
      <c r="M8790" t="s">
        <v>7747</v>
      </c>
      <c r="N8790">
        <v>6</v>
      </c>
      <c r="P8790">
        <v>1</v>
      </c>
    </row>
    <row r="8791" spans="12:16" x14ac:dyDescent="0.35">
      <c r="L8791" t="s">
        <v>26</v>
      </c>
      <c r="M8791" t="s">
        <v>7747</v>
      </c>
      <c r="N8791">
        <v>6</v>
      </c>
      <c r="P8791">
        <v>1</v>
      </c>
    </row>
    <row r="8792" spans="12:16" x14ac:dyDescent="0.35">
      <c r="L8792" t="s">
        <v>26</v>
      </c>
      <c r="M8792" t="s">
        <v>7747</v>
      </c>
      <c r="N8792">
        <v>6</v>
      </c>
      <c r="P8792">
        <v>1</v>
      </c>
    </row>
    <row r="8793" spans="12:16" x14ac:dyDescent="0.35">
      <c r="L8793" t="s">
        <v>26</v>
      </c>
      <c r="M8793" t="s">
        <v>7747</v>
      </c>
      <c r="N8793">
        <v>6</v>
      </c>
      <c r="P8793">
        <v>1</v>
      </c>
    </row>
    <row r="8794" spans="12:16" x14ac:dyDescent="0.35">
      <c r="L8794" t="s">
        <v>26</v>
      </c>
      <c r="M8794" t="s">
        <v>7747</v>
      </c>
      <c r="N8794">
        <v>6</v>
      </c>
      <c r="P8794">
        <v>1</v>
      </c>
    </row>
    <row r="8795" spans="12:16" x14ac:dyDescent="0.35">
      <c r="L8795" t="s">
        <v>26</v>
      </c>
      <c r="M8795" t="s">
        <v>7747</v>
      </c>
      <c r="N8795">
        <v>6</v>
      </c>
      <c r="P8795">
        <v>1</v>
      </c>
    </row>
    <row r="8796" spans="12:16" x14ac:dyDescent="0.35">
      <c r="L8796" t="s">
        <v>26</v>
      </c>
      <c r="M8796" t="s">
        <v>7747</v>
      </c>
      <c r="N8796">
        <v>6</v>
      </c>
      <c r="P8796">
        <v>1</v>
      </c>
    </row>
    <row r="8797" spans="12:16" x14ac:dyDescent="0.35">
      <c r="L8797" t="s">
        <v>26</v>
      </c>
      <c r="M8797" t="s">
        <v>7747</v>
      </c>
      <c r="N8797">
        <v>6</v>
      </c>
      <c r="P8797">
        <v>1</v>
      </c>
    </row>
    <row r="8798" spans="12:16" x14ac:dyDescent="0.35">
      <c r="L8798" t="s">
        <v>26</v>
      </c>
      <c r="M8798" t="s">
        <v>7747</v>
      </c>
      <c r="N8798">
        <v>6</v>
      </c>
      <c r="P8798">
        <v>1</v>
      </c>
    </row>
    <row r="8799" spans="12:16" x14ac:dyDescent="0.35">
      <c r="L8799" t="s">
        <v>26</v>
      </c>
      <c r="M8799" t="s">
        <v>7747</v>
      </c>
      <c r="N8799">
        <v>6</v>
      </c>
      <c r="P8799">
        <v>1</v>
      </c>
    </row>
    <row r="8800" spans="12:16" x14ac:dyDescent="0.35">
      <c r="L8800" t="s">
        <v>26</v>
      </c>
      <c r="M8800" t="s">
        <v>7747</v>
      </c>
      <c r="N8800">
        <v>6</v>
      </c>
      <c r="P8800">
        <v>1</v>
      </c>
    </row>
    <row r="8801" spans="12:16" x14ac:dyDescent="0.35">
      <c r="L8801" t="s">
        <v>26</v>
      </c>
      <c r="M8801" t="s">
        <v>7747</v>
      </c>
      <c r="N8801">
        <v>6</v>
      </c>
      <c r="P8801">
        <v>1</v>
      </c>
    </row>
    <row r="8802" spans="12:16" x14ac:dyDescent="0.35">
      <c r="L8802" t="s">
        <v>26</v>
      </c>
      <c r="M8802" t="s">
        <v>7747</v>
      </c>
      <c r="N8802">
        <v>6</v>
      </c>
      <c r="P8802">
        <v>1</v>
      </c>
    </row>
    <row r="8803" spans="12:16" x14ac:dyDescent="0.35">
      <c r="L8803" t="s">
        <v>26</v>
      </c>
      <c r="M8803" t="s">
        <v>7747</v>
      </c>
      <c r="N8803">
        <v>6</v>
      </c>
      <c r="P8803">
        <v>1</v>
      </c>
    </row>
    <row r="8804" spans="12:16" x14ac:dyDescent="0.35">
      <c r="L8804" t="s">
        <v>26</v>
      </c>
      <c r="M8804" t="s">
        <v>7747</v>
      </c>
      <c r="N8804">
        <v>6</v>
      </c>
      <c r="P8804">
        <v>1</v>
      </c>
    </row>
    <row r="8805" spans="12:16" x14ac:dyDescent="0.35">
      <c r="L8805" t="s">
        <v>26</v>
      </c>
      <c r="M8805" t="s">
        <v>7747</v>
      </c>
      <c r="N8805">
        <v>6</v>
      </c>
      <c r="P8805">
        <v>1</v>
      </c>
    </row>
    <row r="8806" spans="12:16" x14ac:dyDescent="0.35">
      <c r="L8806" t="s">
        <v>26</v>
      </c>
      <c r="M8806" t="s">
        <v>7747</v>
      </c>
      <c r="N8806">
        <v>6</v>
      </c>
      <c r="P8806">
        <v>1</v>
      </c>
    </row>
    <row r="8807" spans="12:16" x14ac:dyDescent="0.35">
      <c r="L8807" t="s">
        <v>26</v>
      </c>
      <c r="M8807" t="s">
        <v>7747</v>
      </c>
      <c r="N8807">
        <v>6</v>
      </c>
      <c r="P8807">
        <v>1</v>
      </c>
    </row>
    <row r="8808" spans="12:16" x14ac:dyDescent="0.35">
      <c r="L8808" t="s">
        <v>26</v>
      </c>
      <c r="M8808" t="s">
        <v>7747</v>
      </c>
      <c r="N8808">
        <v>6</v>
      </c>
      <c r="P8808">
        <v>1</v>
      </c>
    </row>
    <row r="8809" spans="12:16" x14ac:dyDescent="0.35">
      <c r="L8809" t="s">
        <v>26</v>
      </c>
      <c r="M8809" t="s">
        <v>7747</v>
      </c>
      <c r="N8809">
        <v>6</v>
      </c>
      <c r="P8809">
        <v>1</v>
      </c>
    </row>
    <row r="8810" spans="12:16" x14ac:dyDescent="0.35">
      <c r="L8810" t="s">
        <v>26</v>
      </c>
      <c r="M8810" t="s">
        <v>7747</v>
      </c>
      <c r="N8810">
        <v>6</v>
      </c>
      <c r="P8810">
        <v>1</v>
      </c>
    </row>
    <row r="8811" spans="12:16" x14ac:dyDescent="0.35">
      <c r="L8811" t="s">
        <v>26</v>
      </c>
      <c r="M8811" t="s">
        <v>7747</v>
      </c>
      <c r="N8811">
        <v>6</v>
      </c>
      <c r="P8811">
        <v>1</v>
      </c>
    </row>
    <row r="8812" spans="12:16" x14ac:dyDescent="0.35">
      <c r="L8812" t="s">
        <v>26</v>
      </c>
      <c r="M8812" t="s">
        <v>7747</v>
      </c>
      <c r="N8812">
        <v>6</v>
      </c>
      <c r="P8812">
        <v>1</v>
      </c>
    </row>
    <row r="8813" spans="12:16" x14ac:dyDescent="0.35">
      <c r="L8813" t="s">
        <v>26</v>
      </c>
      <c r="M8813" t="s">
        <v>7747</v>
      </c>
      <c r="N8813">
        <v>6</v>
      </c>
      <c r="P8813">
        <v>1</v>
      </c>
    </row>
    <row r="8814" spans="12:16" x14ac:dyDescent="0.35">
      <c r="L8814" t="s">
        <v>26</v>
      </c>
      <c r="M8814" t="s">
        <v>7747</v>
      </c>
      <c r="N8814">
        <v>6</v>
      </c>
      <c r="P8814">
        <v>1</v>
      </c>
    </row>
    <row r="8815" spans="12:16" x14ac:dyDescent="0.35">
      <c r="L8815" t="s">
        <v>26</v>
      </c>
      <c r="M8815" t="s">
        <v>7747</v>
      </c>
      <c r="N8815">
        <v>6</v>
      </c>
      <c r="P8815">
        <v>1</v>
      </c>
    </row>
    <row r="8816" spans="12:16" x14ac:dyDescent="0.35">
      <c r="L8816" t="s">
        <v>26</v>
      </c>
      <c r="M8816" t="s">
        <v>7747</v>
      </c>
      <c r="N8816">
        <v>6</v>
      </c>
      <c r="P8816">
        <v>1</v>
      </c>
    </row>
    <row r="8817" spans="12:16" x14ac:dyDescent="0.35">
      <c r="L8817" t="s">
        <v>26</v>
      </c>
      <c r="M8817" t="s">
        <v>7747</v>
      </c>
      <c r="N8817">
        <v>6</v>
      </c>
      <c r="P8817">
        <v>1</v>
      </c>
    </row>
    <row r="8818" spans="12:16" x14ac:dyDescent="0.35">
      <c r="L8818" t="s">
        <v>26</v>
      </c>
      <c r="M8818" t="s">
        <v>7747</v>
      </c>
      <c r="N8818">
        <v>6</v>
      </c>
      <c r="P8818">
        <v>1</v>
      </c>
    </row>
    <row r="8819" spans="12:16" x14ac:dyDescent="0.35">
      <c r="L8819" t="s">
        <v>26</v>
      </c>
      <c r="M8819" t="s">
        <v>7747</v>
      </c>
      <c r="N8819">
        <v>6</v>
      </c>
      <c r="P8819">
        <v>1</v>
      </c>
    </row>
    <row r="8820" spans="12:16" x14ac:dyDescent="0.35">
      <c r="L8820" t="s">
        <v>26</v>
      </c>
      <c r="M8820" t="s">
        <v>7747</v>
      </c>
      <c r="N8820">
        <v>6</v>
      </c>
      <c r="P8820">
        <v>1</v>
      </c>
    </row>
    <row r="8821" spans="12:16" x14ac:dyDescent="0.35">
      <c r="L8821" t="s">
        <v>26</v>
      </c>
      <c r="M8821" t="s">
        <v>7747</v>
      </c>
      <c r="N8821">
        <v>6</v>
      </c>
      <c r="P8821">
        <v>1</v>
      </c>
    </row>
    <row r="8822" spans="12:16" x14ac:dyDescent="0.35">
      <c r="L8822" t="s">
        <v>26</v>
      </c>
      <c r="M8822" t="s">
        <v>7747</v>
      </c>
      <c r="N8822">
        <v>6</v>
      </c>
      <c r="P8822">
        <v>1</v>
      </c>
    </row>
    <row r="8823" spans="12:16" x14ac:dyDescent="0.35">
      <c r="L8823" t="s">
        <v>26</v>
      </c>
      <c r="M8823" t="s">
        <v>7747</v>
      </c>
      <c r="N8823">
        <v>6</v>
      </c>
      <c r="P8823">
        <v>1</v>
      </c>
    </row>
    <row r="8824" spans="12:16" x14ac:dyDescent="0.35">
      <c r="L8824" t="s">
        <v>26</v>
      </c>
      <c r="M8824" t="s">
        <v>7747</v>
      </c>
      <c r="N8824">
        <v>6</v>
      </c>
      <c r="P8824">
        <v>1</v>
      </c>
    </row>
    <row r="8825" spans="12:16" x14ac:dyDescent="0.35">
      <c r="L8825" t="s">
        <v>26</v>
      </c>
      <c r="M8825" t="s">
        <v>7747</v>
      </c>
      <c r="N8825">
        <v>6</v>
      </c>
      <c r="P8825">
        <v>1</v>
      </c>
    </row>
    <row r="8826" spans="12:16" x14ac:dyDescent="0.35">
      <c r="L8826" t="s">
        <v>26</v>
      </c>
      <c r="M8826" t="s">
        <v>7747</v>
      </c>
      <c r="N8826">
        <v>6</v>
      </c>
      <c r="P8826">
        <v>1</v>
      </c>
    </row>
    <row r="8827" spans="12:16" x14ac:dyDescent="0.35">
      <c r="L8827" t="s">
        <v>26</v>
      </c>
      <c r="M8827" t="s">
        <v>7747</v>
      </c>
      <c r="N8827">
        <v>6</v>
      </c>
      <c r="P8827">
        <v>1</v>
      </c>
    </row>
    <row r="8828" spans="12:16" x14ac:dyDescent="0.35">
      <c r="L8828" t="s">
        <v>26</v>
      </c>
      <c r="M8828" t="s">
        <v>7747</v>
      </c>
      <c r="N8828">
        <v>6</v>
      </c>
      <c r="P8828">
        <v>1</v>
      </c>
    </row>
    <row r="8829" spans="12:16" x14ac:dyDescent="0.35">
      <c r="L8829" t="s">
        <v>26</v>
      </c>
      <c r="M8829" t="s">
        <v>7747</v>
      </c>
      <c r="N8829">
        <v>6</v>
      </c>
      <c r="P8829">
        <v>1</v>
      </c>
    </row>
    <row r="8830" spans="12:16" x14ac:dyDescent="0.35">
      <c r="L8830" t="s">
        <v>26</v>
      </c>
      <c r="M8830" t="s">
        <v>7747</v>
      </c>
      <c r="N8830">
        <v>6</v>
      </c>
      <c r="P8830">
        <v>1</v>
      </c>
    </row>
    <row r="8831" spans="12:16" x14ac:dyDescent="0.35">
      <c r="L8831" t="s">
        <v>26</v>
      </c>
      <c r="M8831" t="s">
        <v>7747</v>
      </c>
      <c r="N8831">
        <v>6</v>
      </c>
      <c r="P8831">
        <v>1</v>
      </c>
    </row>
    <row r="8832" spans="12:16" x14ac:dyDescent="0.35">
      <c r="L8832" t="s">
        <v>26</v>
      </c>
      <c r="M8832" t="s">
        <v>7747</v>
      </c>
      <c r="N8832">
        <v>6</v>
      </c>
      <c r="P8832">
        <v>1</v>
      </c>
    </row>
    <row r="8833" spans="12:16" x14ac:dyDescent="0.35">
      <c r="L8833" t="s">
        <v>26</v>
      </c>
      <c r="M8833" t="s">
        <v>7747</v>
      </c>
      <c r="N8833">
        <v>6</v>
      </c>
      <c r="P8833">
        <v>1</v>
      </c>
    </row>
    <row r="8834" spans="12:16" x14ac:dyDescent="0.35">
      <c r="L8834" t="s">
        <v>26</v>
      </c>
      <c r="M8834" t="s">
        <v>7747</v>
      </c>
      <c r="N8834">
        <v>6</v>
      </c>
      <c r="P8834">
        <v>1</v>
      </c>
    </row>
    <row r="8835" spans="12:16" x14ac:dyDescent="0.35">
      <c r="L8835" t="s">
        <v>26</v>
      </c>
      <c r="M8835" t="s">
        <v>7747</v>
      </c>
      <c r="N8835">
        <v>6</v>
      </c>
      <c r="P8835">
        <v>1</v>
      </c>
    </row>
    <row r="8836" spans="12:16" x14ac:dyDescent="0.35">
      <c r="L8836" t="s">
        <v>26</v>
      </c>
      <c r="M8836" t="s">
        <v>7747</v>
      </c>
      <c r="N8836">
        <v>6</v>
      </c>
      <c r="P8836">
        <v>1</v>
      </c>
    </row>
    <row r="8837" spans="12:16" x14ac:dyDescent="0.35">
      <c r="L8837" t="s">
        <v>26</v>
      </c>
      <c r="M8837" t="s">
        <v>7747</v>
      </c>
      <c r="N8837">
        <v>6</v>
      </c>
      <c r="P8837">
        <v>1</v>
      </c>
    </row>
    <row r="8838" spans="12:16" x14ac:dyDescent="0.35">
      <c r="L8838" t="s">
        <v>26</v>
      </c>
      <c r="M8838" t="s">
        <v>7747</v>
      </c>
      <c r="N8838">
        <v>6</v>
      </c>
      <c r="P8838">
        <v>1</v>
      </c>
    </row>
    <row r="8839" spans="12:16" x14ac:dyDescent="0.35">
      <c r="L8839" t="s">
        <v>26</v>
      </c>
      <c r="M8839" t="s">
        <v>7747</v>
      </c>
      <c r="N8839">
        <v>6</v>
      </c>
      <c r="P8839">
        <v>1</v>
      </c>
    </row>
    <row r="8840" spans="12:16" x14ac:dyDescent="0.35">
      <c r="L8840" t="s">
        <v>26</v>
      </c>
      <c r="M8840" t="s">
        <v>7747</v>
      </c>
      <c r="N8840">
        <v>6</v>
      </c>
      <c r="P8840">
        <v>1</v>
      </c>
    </row>
    <row r="8841" spans="12:16" x14ac:dyDescent="0.35">
      <c r="L8841" t="s">
        <v>26</v>
      </c>
      <c r="M8841" t="s">
        <v>7747</v>
      </c>
      <c r="N8841">
        <v>6</v>
      </c>
      <c r="P8841">
        <v>1</v>
      </c>
    </row>
    <row r="8842" spans="12:16" x14ac:dyDescent="0.35">
      <c r="L8842" t="s">
        <v>26</v>
      </c>
      <c r="M8842" t="s">
        <v>7747</v>
      </c>
      <c r="N8842">
        <v>6</v>
      </c>
      <c r="P8842">
        <v>1</v>
      </c>
    </row>
    <row r="8843" spans="12:16" x14ac:dyDescent="0.35">
      <c r="L8843" t="s">
        <v>26</v>
      </c>
      <c r="M8843" t="s">
        <v>7747</v>
      </c>
      <c r="N8843">
        <v>6</v>
      </c>
      <c r="P8843">
        <v>1</v>
      </c>
    </row>
    <row r="8844" spans="12:16" x14ac:dyDescent="0.35">
      <c r="L8844" t="s">
        <v>26</v>
      </c>
      <c r="M8844" t="s">
        <v>7747</v>
      </c>
      <c r="N8844">
        <v>6</v>
      </c>
      <c r="P8844">
        <v>1</v>
      </c>
    </row>
    <row r="8845" spans="12:16" x14ac:dyDescent="0.35">
      <c r="L8845" t="s">
        <v>26</v>
      </c>
      <c r="M8845" t="s">
        <v>7747</v>
      </c>
      <c r="N8845">
        <v>6</v>
      </c>
      <c r="P8845">
        <v>1</v>
      </c>
    </row>
    <row r="8846" spans="12:16" x14ac:dyDescent="0.35">
      <c r="L8846" t="s">
        <v>26</v>
      </c>
      <c r="M8846" t="s">
        <v>7747</v>
      </c>
      <c r="N8846">
        <v>6</v>
      </c>
      <c r="P8846">
        <v>1</v>
      </c>
    </row>
    <row r="8847" spans="12:16" x14ac:dyDescent="0.35">
      <c r="L8847" t="s">
        <v>26</v>
      </c>
      <c r="M8847" t="s">
        <v>7747</v>
      </c>
      <c r="N8847">
        <v>6</v>
      </c>
      <c r="P8847">
        <v>1</v>
      </c>
    </row>
    <row r="8848" spans="12:16" x14ac:dyDescent="0.35">
      <c r="L8848" t="s">
        <v>26</v>
      </c>
      <c r="M8848" t="s">
        <v>7747</v>
      </c>
      <c r="N8848">
        <v>6</v>
      </c>
      <c r="P8848">
        <v>1</v>
      </c>
    </row>
    <row r="8849" spans="12:16" x14ac:dyDescent="0.35">
      <c r="L8849" t="s">
        <v>26</v>
      </c>
      <c r="M8849" t="s">
        <v>7747</v>
      </c>
      <c r="N8849">
        <v>6</v>
      </c>
      <c r="P8849">
        <v>1</v>
      </c>
    </row>
    <row r="8850" spans="12:16" x14ac:dyDescent="0.35">
      <c r="L8850" t="s">
        <v>26</v>
      </c>
      <c r="M8850" t="s">
        <v>7747</v>
      </c>
      <c r="N8850">
        <v>6</v>
      </c>
      <c r="P8850">
        <v>1</v>
      </c>
    </row>
    <row r="8851" spans="12:16" x14ac:dyDescent="0.35">
      <c r="L8851" t="s">
        <v>26</v>
      </c>
      <c r="M8851" t="s">
        <v>7747</v>
      </c>
      <c r="N8851">
        <v>6</v>
      </c>
      <c r="P8851">
        <v>1</v>
      </c>
    </row>
    <row r="8852" spans="12:16" x14ac:dyDescent="0.35">
      <c r="L8852" t="s">
        <v>26</v>
      </c>
      <c r="M8852" t="s">
        <v>7747</v>
      </c>
      <c r="N8852">
        <v>6</v>
      </c>
      <c r="P8852">
        <v>1</v>
      </c>
    </row>
    <row r="8853" spans="12:16" x14ac:dyDescent="0.35">
      <c r="L8853" t="s">
        <v>26</v>
      </c>
      <c r="M8853" t="s">
        <v>7747</v>
      </c>
      <c r="N8853">
        <v>6</v>
      </c>
      <c r="P8853">
        <v>1</v>
      </c>
    </row>
    <row r="8854" spans="12:16" x14ac:dyDescent="0.35">
      <c r="L8854" t="s">
        <v>26</v>
      </c>
      <c r="M8854" t="s">
        <v>7747</v>
      </c>
      <c r="N8854">
        <v>6</v>
      </c>
      <c r="P8854">
        <v>1</v>
      </c>
    </row>
    <row r="8855" spans="12:16" x14ac:dyDescent="0.35">
      <c r="L8855" t="s">
        <v>26</v>
      </c>
      <c r="M8855" t="s">
        <v>7747</v>
      </c>
      <c r="N8855">
        <v>6</v>
      </c>
      <c r="P8855">
        <v>1</v>
      </c>
    </row>
    <row r="8856" spans="12:16" x14ac:dyDescent="0.35">
      <c r="L8856" t="s">
        <v>26</v>
      </c>
      <c r="M8856" t="s">
        <v>7747</v>
      </c>
      <c r="N8856">
        <v>6</v>
      </c>
      <c r="P8856">
        <v>1</v>
      </c>
    </row>
    <row r="8857" spans="12:16" x14ac:dyDescent="0.35">
      <c r="L8857" t="s">
        <v>26</v>
      </c>
      <c r="M8857" t="s">
        <v>7747</v>
      </c>
      <c r="N8857">
        <v>6</v>
      </c>
      <c r="P8857">
        <v>1</v>
      </c>
    </row>
    <row r="8858" spans="12:16" x14ac:dyDescent="0.35">
      <c r="L8858" t="s">
        <v>26</v>
      </c>
      <c r="M8858" t="s">
        <v>7747</v>
      </c>
      <c r="N8858">
        <v>6</v>
      </c>
      <c r="P8858">
        <v>1</v>
      </c>
    </row>
    <row r="8859" spans="12:16" x14ac:dyDescent="0.35">
      <c r="L8859" t="s">
        <v>26</v>
      </c>
      <c r="M8859" t="s">
        <v>7747</v>
      </c>
      <c r="N8859">
        <v>6</v>
      </c>
      <c r="P8859">
        <v>1</v>
      </c>
    </row>
    <row r="8860" spans="12:16" x14ac:dyDescent="0.35">
      <c r="L8860" t="s">
        <v>26</v>
      </c>
      <c r="M8860" t="s">
        <v>7747</v>
      </c>
      <c r="N8860">
        <v>6</v>
      </c>
      <c r="P8860">
        <v>1</v>
      </c>
    </row>
    <row r="8861" spans="12:16" x14ac:dyDescent="0.35">
      <c r="L8861" t="s">
        <v>26</v>
      </c>
      <c r="M8861" t="s">
        <v>7747</v>
      </c>
      <c r="N8861">
        <v>6</v>
      </c>
      <c r="P8861">
        <v>1</v>
      </c>
    </row>
    <row r="8862" spans="12:16" x14ac:dyDescent="0.35">
      <c r="L8862" t="s">
        <v>26</v>
      </c>
      <c r="M8862" t="s">
        <v>7747</v>
      </c>
      <c r="N8862">
        <v>6</v>
      </c>
      <c r="P8862">
        <v>1</v>
      </c>
    </row>
    <row r="8863" spans="12:16" x14ac:dyDescent="0.35">
      <c r="L8863" t="s">
        <v>26</v>
      </c>
      <c r="M8863" t="s">
        <v>7747</v>
      </c>
      <c r="N8863">
        <v>6</v>
      </c>
      <c r="P8863">
        <v>1</v>
      </c>
    </row>
    <row r="8864" spans="12:16" x14ac:dyDescent="0.35">
      <c r="L8864" t="s">
        <v>26</v>
      </c>
      <c r="M8864" t="s">
        <v>7747</v>
      </c>
      <c r="N8864">
        <v>6</v>
      </c>
      <c r="P8864">
        <v>1</v>
      </c>
    </row>
    <row r="8865" spans="12:16" x14ac:dyDescent="0.35">
      <c r="L8865" t="s">
        <v>26</v>
      </c>
      <c r="M8865" t="s">
        <v>7747</v>
      </c>
      <c r="N8865">
        <v>6</v>
      </c>
      <c r="P8865">
        <v>1</v>
      </c>
    </row>
    <row r="8866" spans="12:16" x14ac:dyDescent="0.35">
      <c r="L8866" t="s">
        <v>26</v>
      </c>
      <c r="M8866" t="s">
        <v>7747</v>
      </c>
      <c r="N8866">
        <v>6</v>
      </c>
      <c r="P8866">
        <v>1</v>
      </c>
    </row>
    <row r="8867" spans="12:16" x14ac:dyDescent="0.35">
      <c r="L8867" t="s">
        <v>26</v>
      </c>
      <c r="M8867" t="s">
        <v>7747</v>
      </c>
      <c r="N8867">
        <v>6</v>
      </c>
      <c r="P8867">
        <v>1</v>
      </c>
    </row>
    <row r="8868" spans="12:16" x14ac:dyDescent="0.35">
      <c r="L8868" t="s">
        <v>26</v>
      </c>
      <c r="M8868" t="s">
        <v>7747</v>
      </c>
      <c r="N8868">
        <v>6</v>
      </c>
      <c r="P8868">
        <v>1</v>
      </c>
    </row>
    <row r="8869" spans="12:16" x14ac:dyDescent="0.35">
      <c r="L8869" t="s">
        <v>26</v>
      </c>
      <c r="M8869" t="s">
        <v>7747</v>
      </c>
      <c r="N8869">
        <v>6</v>
      </c>
      <c r="P8869">
        <v>1</v>
      </c>
    </row>
    <row r="8870" spans="12:16" x14ac:dyDescent="0.35">
      <c r="L8870" t="s">
        <v>26</v>
      </c>
      <c r="M8870" t="s">
        <v>7747</v>
      </c>
      <c r="N8870">
        <v>6</v>
      </c>
      <c r="P8870">
        <v>1</v>
      </c>
    </row>
    <row r="8871" spans="12:16" x14ac:dyDescent="0.35">
      <c r="L8871" t="s">
        <v>26</v>
      </c>
      <c r="M8871" t="s">
        <v>7747</v>
      </c>
      <c r="N8871">
        <v>6</v>
      </c>
      <c r="P8871">
        <v>1</v>
      </c>
    </row>
    <row r="8872" spans="12:16" x14ac:dyDescent="0.35">
      <c r="L8872" t="s">
        <v>26</v>
      </c>
      <c r="M8872" t="s">
        <v>7747</v>
      </c>
      <c r="N8872">
        <v>6</v>
      </c>
      <c r="P8872">
        <v>1</v>
      </c>
    </row>
    <row r="8873" spans="12:16" x14ac:dyDescent="0.35">
      <c r="L8873" t="s">
        <v>26</v>
      </c>
      <c r="M8873" t="s">
        <v>7747</v>
      </c>
      <c r="N8873">
        <v>6</v>
      </c>
      <c r="P8873">
        <v>1</v>
      </c>
    </row>
    <row r="8874" spans="12:16" x14ac:dyDescent="0.35">
      <c r="L8874" t="s">
        <v>26</v>
      </c>
      <c r="M8874" t="s">
        <v>7747</v>
      </c>
      <c r="N8874">
        <v>6</v>
      </c>
      <c r="P8874">
        <v>1</v>
      </c>
    </row>
    <row r="8875" spans="12:16" x14ac:dyDescent="0.35">
      <c r="L8875" t="s">
        <v>26</v>
      </c>
      <c r="M8875" t="s">
        <v>7747</v>
      </c>
      <c r="N8875">
        <v>6</v>
      </c>
      <c r="P8875">
        <v>1</v>
      </c>
    </row>
    <row r="8876" spans="12:16" x14ac:dyDescent="0.35">
      <c r="L8876" t="s">
        <v>26</v>
      </c>
      <c r="M8876" t="s">
        <v>7747</v>
      </c>
      <c r="N8876">
        <v>6</v>
      </c>
      <c r="P8876">
        <v>1</v>
      </c>
    </row>
    <row r="8877" spans="12:16" x14ac:dyDescent="0.35">
      <c r="L8877" t="s">
        <v>26</v>
      </c>
      <c r="M8877" t="s">
        <v>7747</v>
      </c>
      <c r="N8877">
        <v>6</v>
      </c>
      <c r="P8877">
        <v>1</v>
      </c>
    </row>
    <row r="8878" spans="12:16" x14ac:dyDescent="0.35">
      <c r="L8878" t="s">
        <v>26</v>
      </c>
      <c r="M8878" t="s">
        <v>7747</v>
      </c>
      <c r="N8878">
        <v>6</v>
      </c>
      <c r="P8878">
        <v>1</v>
      </c>
    </row>
    <row r="8879" spans="12:16" x14ac:dyDescent="0.35">
      <c r="L8879" t="s">
        <v>26</v>
      </c>
      <c r="M8879" t="s">
        <v>7747</v>
      </c>
      <c r="N8879">
        <v>6</v>
      </c>
      <c r="P8879">
        <v>1</v>
      </c>
    </row>
    <row r="8880" spans="12:16" x14ac:dyDescent="0.35">
      <c r="L8880" t="s">
        <v>26</v>
      </c>
      <c r="M8880" t="s">
        <v>7747</v>
      </c>
      <c r="N8880">
        <v>6</v>
      </c>
      <c r="P8880">
        <v>1</v>
      </c>
    </row>
    <row r="8881" spans="12:16" x14ac:dyDescent="0.35">
      <c r="L8881" t="s">
        <v>26</v>
      </c>
      <c r="M8881" t="s">
        <v>7747</v>
      </c>
      <c r="N8881">
        <v>6</v>
      </c>
      <c r="P8881">
        <v>1</v>
      </c>
    </row>
    <row r="8882" spans="12:16" x14ac:dyDescent="0.35">
      <c r="L8882" t="s">
        <v>26</v>
      </c>
      <c r="M8882" t="s">
        <v>7747</v>
      </c>
      <c r="N8882">
        <v>6</v>
      </c>
      <c r="P8882">
        <v>1</v>
      </c>
    </row>
    <row r="8883" spans="12:16" x14ac:dyDescent="0.35">
      <c r="L8883" t="s">
        <v>26</v>
      </c>
      <c r="M8883" t="s">
        <v>7747</v>
      </c>
      <c r="N8883">
        <v>6</v>
      </c>
      <c r="P8883">
        <v>1</v>
      </c>
    </row>
    <row r="8884" spans="12:16" x14ac:dyDescent="0.35">
      <c r="L8884" t="s">
        <v>26</v>
      </c>
      <c r="M8884" t="s">
        <v>7747</v>
      </c>
      <c r="N8884">
        <v>6</v>
      </c>
      <c r="P8884">
        <v>1</v>
      </c>
    </row>
    <row r="8885" spans="12:16" x14ac:dyDescent="0.35">
      <c r="L8885" t="s">
        <v>26</v>
      </c>
      <c r="M8885" t="s">
        <v>7747</v>
      </c>
      <c r="N8885">
        <v>6</v>
      </c>
      <c r="P8885">
        <v>1</v>
      </c>
    </row>
    <row r="8886" spans="12:16" x14ac:dyDescent="0.35">
      <c r="L8886" t="s">
        <v>26</v>
      </c>
      <c r="M8886" t="s">
        <v>7747</v>
      </c>
      <c r="N8886">
        <v>6</v>
      </c>
      <c r="P8886">
        <v>1</v>
      </c>
    </row>
    <row r="8887" spans="12:16" x14ac:dyDescent="0.35">
      <c r="L8887" t="s">
        <v>26</v>
      </c>
      <c r="M8887" t="s">
        <v>7747</v>
      </c>
      <c r="N8887">
        <v>6</v>
      </c>
      <c r="P8887">
        <v>1</v>
      </c>
    </row>
    <row r="8888" spans="12:16" x14ac:dyDescent="0.35">
      <c r="L8888" t="s">
        <v>26</v>
      </c>
      <c r="M8888" t="s">
        <v>7747</v>
      </c>
      <c r="N8888">
        <v>6</v>
      </c>
      <c r="P8888">
        <v>1</v>
      </c>
    </row>
    <row r="8889" spans="12:16" x14ac:dyDescent="0.35">
      <c r="L8889" t="s">
        <v>26</v>
      </c>
      <c r="M8889" t="s">
        <v>7747</v>
      </c>
      <c r="N8889">
        <v>6</v>
      </c>
      <c r="P8889">
        <v>1</v>
      </c>
    </row>
    <row r="8890" spans="12:16" x14ac:dyDescent="0.35">
      <c r="L8890" t="s">
        <v>26</v>
      </c>
      <c r="M8890" t="s">
        <v>7747</v>
      </c>
      <c r="N8890">
        <v>6</v>
      </c>
      <c r="P8890">
        <v>1</v>
      </c>
    </row>
    <row r="8891" spans="12:16" x14ac:dyDescent="0.35">
      <c r="L8891" t="s">
        <v>26</v>
      </c>
      <c r="M8891" t="s">
        <v>7747</v>
      </c>
      <c r="N8891">
        <v>6</v>
      </c>
      <c r="P8891">
        <v>1</v>
      </c>
    </row>
    <row r="8892" spans="12:16" x14ac:dyDescent="0.35">
      <c r="L8892" t="s">
        <v>26</v>
      </c>
      <c r="M8892" t="s">
        <v>7747</v>
      </c>
      <c r="N8892">
        <v>6</v>
      </c>
      <c r="P8892">
        <v>1</v>
      </c>
    </row>
    <row r="8893" spans="12:16" x14ac:dyDescent="0.35">
      <c r="L8893" t="s">
        <v>26</v>
      </c>
      <c r="M8893" t="s">
        <v>7747</v>
      </c>
      <c r="N8893">
        <v>6</v>
      </c>
      <c r="P8893">
        <v>1</v>
      </c>
    </row>
    <row r="8894" spans="12:16" x14ac:dyDescent="0.35">
      <c r="L8894" t="s">
        <v>26</v>
      </c>
      <c r="M8894" t="s">
        <v>7747</v>
      </c>
      <c r="N8894">
        <v>6</v>
      </c>
      <c r="P8894">
        <v>1</v>
      </c>
    </row>
    <row r="8895" spans="12:16" x14ac:dyDescent="0.35">
      <c r="L8895" t="s">
        <v>26</v>
      </c>
      <c r="M8895" t="s">
        <v>7747</v>
      </c>
      <c r="N8895">
        <v>6</v>
      </c>
      <c r="P8895">
        <v>1</v>
      </c>
    </row>
    <row r="8896" spans="12:16" x14ac:dyDescent="0.35">
      <c r="L8896" t="s">
        <v>26</v>
      </c>
      <c r="M8896" t="s">
        <v>7747</v>
      </c>
      <c r="N8896">
        <v>6</v>
      </c>
      <c r="P8896">
        <v>1</v>
      </c>
    </row>
    <row r="8897" spans="12:16" x14ac:dyDescent="0.35">
      <c r="L8897" t="s">
        <v>26</v>
      </c>
      <c r="M8897" t="s">
        <v>7747</v>
      </c>
      <c r="N8897">
        <v>6</v>
      </c>
      <c r="P8897">
        <v>1</v>
      </c>
    </row>
    <row r="8898" spans="12:16" x14ac:dyDescent="0.35">
      <c r="L8898" t="s">
        <v>26</v>
      </c>
      <c r="M8898" t="s">
        <v>7747</v>
      </c>
      <c r="N8898">
        <v>6</v>
      </c>
      <c r="P8898">
        <v>1</v>
      </c>
    </row>
    <row r="8899" spans="12:16" x14ac:dyDescent="0.35">
      <c r="L8899" t="s">
        <v>26</v>
      </c>
      <c r="M8899" t="s">
        <v>7747</v>
      </c>
      <c r="N8899">
        <v>6</v>
      </c>
      <c r="P8899">
        <v>1</v>
      </c>
    </row>
    <row r="8900" spans="12:16" x14ac:dyDescent="0.35">
      <c r="L8900" t="s">
        <v>26</v>
      </c>
      <c r="M8900" t="s">
        <v>7747</v>
      </c>
      <c r="N8900">
        <v>6</v>
      </c>
      <c r="P8900">
        <v>1</v>
      </c>
    </row>
    <row r="8901" spans="12:16" x14ac:dyDescent="0.35">
      <c r="L8901" t="s">
        <v>26</v>
      </c>
      <c r="M8901" t="s">
        <v>7747</v>
      </c>
      <c r="N8901">
        <v>6</v>
      </c>
      <c r="P8901">
        <v>1</v>
      </c>
    </row>
    <row r="8902" spans="12:16" x14ac:dyDescent="0.35">
      <c r="L8902" t="s">
        <v>26</v>
      </c>
      <c r="M8902" t="s">
        <v>7747</v>
      </c>
      <c r="N8902">
        <v>6</v>
      </c>
      <c r="P8902">
        <v>1</v>
      </c>
    </row>
    <row r="8903" spans="12:16" x14ac:dyDescent="0.35">
      <c r="L8903" t="s">
        <v>26</v>
      </c>
      <c r="M8903" t="s">
        <v>7747</v>
      </c>
      <c r="N8903">
        <v>6</v>
      </c>
      <c r="P8903">
        <v>1</v>
      </c>
    </row>
    <row r="8904" spans="12:16" x14ac:dyDescent="0.35">
      <c r="L8904" t="s">
        <v>26</v>
      </c>
      <c r="M8904" t="s">
        <v>7747</v>
      </c>
      <c r="N8904">
        <v>6</v>
      </c>
      <c r="P8904">
        <v>1</v>
      </c>
    </row>
    <row r="8905" spans="12:16" x14ac:dyDescent="0.35">
      <c r="L8905" t="s">
        <v>26</v>
      </c>
      <c r="M8905" t="s">
        <v>7747</v>
      </c>
      <c r="N8905">
        <v>6</v>
      </c>
      <c r="P8905">
        <v>1</v>
      </c>
    </row>
    <row r="8906" spans="12:16" x14ac:dyDescent="0.35">
      <c r="L8906" t="s">
        <v>26</v>
      </c>
      <c r="M8906" t="s">
        <v>7747</v>
      </c>
      <c r="N8906">
        <v>6</v>
      </c>
      <c r="P8906">
        <v>1</v>
      </c>
    </row>
    <row r="8907" spans="12:16" x14ac:dyDescent="0.35">
      <c r="L8907" t="s">
        <v>26</v>
      </c>
      <c r="M8907" t="s">
        <v>7747</v>
      </c>
      <c r="N8907">
        <v>6</v>
      </c>
      <c r="P8907">
        <v>1</v>
      </c>
    </row>
    <row r="8908" spans="12:16" x14ac:dyDescent="0.35">
      <c r="L8908" t="s">
        <v>26</v>
      </c>
      <c r="M8908" t="s">
        <v>7747</v>
      </c>
      <c r="N8908">
        <v>6</v>
      </c>
      <c r="P8908">
        <v>1</v>
      </c>
    </row>
    <row r="8909" spans="12:16" x14ac:dyDescent="0.35">
      <c r="L8909" t="s">
        <v>26</v>
      </c>
      <c r="M8909" t="s">
        <v>7747</v>
      </c>
      <c r="N8909">
        <v>6</v>
      </c>
      <c r="P8909">
        <v>1</v>
      </c>
    </row>
    <row r="8910" spans="12:16" x14ac:dyDescent="0.35">
      <c r="L8910" t="s">
        <v>26</v>
      </c>
      <c r="M8910" t="s">
        <v>7747</v>
      </c>
      <c r="N8910">
        <v>6</v>
      </c>
      <c r="P8910">
        <v>1</v>
      </c>
    </row>
    <row r="8911" spans="12:16" x14ac:dyDescent="0.35">
      <c r="L8911" t="s">
        <v>26</v>
      </c>
      <c r="M8911" t="s">
        <v>7747</v>
      </c>
      <c r="N8911">
        <v>6</v>
      </c>
      <c r="P8911">
        <v>1</v>
      </c>
    </row>
    <row r="8912" spans="12:16" x14ac:dyDescent="0.35">
      <c r="L8912" t="s">
        <v>26</v>
      </c>
      <c r="M8912" t="s">
        <v>7747</v>
      </c>
      <c r="N8912">
        <v>6</v>
      </c>
      <c r="P8912">
        <v>1</v>
      </c>
    </row>
    <row r="8913" spans="12:16" x14ac:dyDescent="0.35">
      <c r="L8913" t="s">
        <v>26</v>
      </c>
      <c r="M8913" t="s">
        <v>7747</v>
      </c>
      <c r="N8913">
        <v>6</v>
      </c>
      <c r="P8913">
        <v>1</v>
      </c>
    </row>
    <row r="8914" spans="12:16" x14ac:dyDescent="0.35">
      <c r="L8914" t="s">
        <v>26</v>
      </c>
      <c r="M8914" t="s">
        <v>7747</v>
      </c>
      <c r="N8914">
        <v>6</v>
      </c>
      <c r="P8914">
        <v>1</v>
      </c>
    </row>
    <row r="8915" spans="12:16" x14ac:dyDescent="0.35">
      <c r="L8915" t="s">
        <v>26</v>
      </c>
      <c r="M8915" t="s">
        <v>7747</v>
      </c>
      <c r="N8915">
        <v>6</v>
      </c>
      <c r="P8915">
        <v>1</v>
      </c>
    </row>
    <row r="8916" spans="12:16" x14ac:dyDescent="0.35">
      <c r="L8916" t="s">
        <v>26</v>
      </c>
      <c r="M8916" t="s">
        <v>7747</v>
      </c>
      <c r="N8916">
        <v>6</v>
      </c>
      <c r="P8916">
        <v>1</v>
      </c>
    </row>
    <row r="8917" spans="12:16" x14ac:dyDescent="0.35">
      <c r="L8917" t="s">
        <v>26</v>
      </c>
      <c r="M8917" t="s">
        <v>7747</v>
      </c>
      <c r="N8917">
        <v>6</v>
      </c>
      <c r="P8917">
        <v>1</v>
      </c>
    </row>
    <row r="8918" spans="12:16" x14ac:dyDescent="0.35">
      <c r="L8918" t="s">
        <v>26</v>
      </c>
      <c r="M8918" t="s">
        <v>7747</v>
      </c>
      <c r="N8918">
        <v>6</v>
      </c>
      <c r="P8918">
        <v>1</v>
      </c>
    </row>
    <row r="8919" spans="12:16" x14ac:dyDescent="0.35">
      <c r="L8919" t="s">
        <v>26</v>
      </c>
      <c r="M8919" t="s">
        <v>7747</v>
      </c>
      <c r="N8919">
        <v>6</v>
      </c>
      <c r="P8919">
        <v>1</v>
      </c>
    </row>
    <row r="8920" spans="12:16" x14ac:dyDescent="0.35">
      <c r="L8920" t="s">
        <v>26</v>
      </c>
      <c r="M8920" t="s">
        <v>7747</v>
      </c>
      <c r="N8920">
        <v>6</v>
      </c>
      <c r="P8920">
        <v>1</v>
      </c>
    </row>
    <row r="8921" spans="12:16" x14ac:dyDescent="0.35">
      <c r="L8921" t="s">
        <v>26</v>
      </c>
      <c r="M8921" t="s">
        <v>7747</v>
      </c>
      <c r="N8921">
        <v>6</v>
      </c>
      <c r="P8921">
        <v>1</v>
      </c>
    </row>
    <row r="8922" spans="12:16" x14ac:dyDescent="0.35">
      <c r="L8922" t="s">
        <v>26</v>
      </c>
      <c r="M8922" t="s">
        <v>7747</v>
      </c>
      <c r="N8922">
        <v>6</v>
      </c>
      <c r="P8922">
        <v>1</v>
      </c>
    </row>
    <row r="8923" spans="12:16" x14ac:dyDescent="0.35">
      <c r="L8923" t="s">
        <v>26</v>
      </c>
      <c r="M8923" t="s">
        <v>7747</v>
      </c>
      <c r="N8923">
        <v>6</v>
      </c>
      <c r="P8923">
        <v>1</v>
      </c>
    </row>
    <row r="8924" spans="12:16" x14ac:dyDescent="0.35">
      <c r="L8924" t="s">
        <v>26</v>
      </c>
      <c r="M8924" t="s">
        <v>7747</v>
      </c>
      <c r="N8924">
        <v>6</v>
      </c>
      <c r="P8924">
        <v>1</v>
      </c>
    </row>
    <row r="8925" spans="12:16" x14ac:dyDescent="0.35">
      <c r="L8925" t="s">
        <v>26</v>
      </c>
      <c r="M8925" t="s">
        <v>7747</v>
      </c>
      <c r="N8925">
        <v>6</v>
      </c>
      <c r="P8925">
        <v>1</v>
      </c>
    </row>
    <row r="8926" spans="12:16" x14ac:dyDescent="0.35">
      <c r="L8926" t="s">
        <v>26</v>
      </c>
      <c r="M8926" t="s">
        <v>7747</v>
      </c>
      <c r="N8926">
        <v>6</v>
      </c>
      <c r="P8926">
        <v>1</v>
      </c>
    </row>
    <row r="8927" spans="12:16" x14ac:dyDescent="0.35">
      <c r="L8927" t="s">
        <v>26</v>
      </c>
      <c r="M8927" t="s">
        <v>7747</v>
      </c>
      <c r="N8927">
        <v>6</v>
      </c>
      <c r="P8927">
        <v>1</v>
      </c>
    </row>
    <row r="8928" spans="12:16" x14ac:dyDescent="0.35">
      <c r="L8928" t="s">
        <v>26</v>
      </c>
      <c r="M8928" t="s">
        <v>7747</v>
      </c>
      <c r="N8928">
        <v>6</v>
      </c>
      <c r="P8928">
        <v>1</v>
      </c>
    </row>
    <row r="8929" spans="12:16" x14ac:dyDescent="0.35">
      <c r="L8929" t="s">
        <v>26</v>
      </c>
      <c r="M8929" t="s">
        <v>7747</v>
      </c>
      <c r="N8929">
        <v>6</v>
      </c>
      <c r="P8929">
        <v>1</v>
      </c>
    </row>
    <row r="8930" spans="12:16" x14ac:dyDescent="0.35">
      <c r="L8930" t="s">
        <v>26</v>
      </c>
      <c r="M8930" t="s">
        <v>7747</v>
      </c>
      <c r="N8930">
        <v>6</v>
      </c>
      <c r="P8930">
        <v>1</v>
      </c>
    </row>
    <row r="8931" spans="12:16" x14ac:dyDescent="0.35">
      <c r="L8931" t="s">
        <v>26</v>
      </c>
      <c r="M8931" t="s">
        <v>7747</v>
      </c>
      <c r="N8931">
        <v>6</v>
      </c>
      <c r="P8931">
        <v>1</v>
      </c>
    </row>
    <row r="8932" spans="12:16" x14ac:dyDescent="0.35">
      <c r="L8932" t="s">
        <v>26</v>
      </c>
      <c r="M8932" t="s">
        <v>7747</v>
      </c>
      <c r="N8932">
        <v>6</v>
      </c>
      <c r="P8932">
        <v>1</v>
      </c>
    </row>
    <row r="8933" spans="12:16" x14ac:dyDescent="0.35">
      <c r="L8933" t="s">
        <v>26</v>
      </c>
      <c r="M8933" t="s">
        <v>7747</v>
      </c>
      <c r="N8933">
        <v>6</v>
      </c>
      <c r="P8933">
        <v>1</v>
      </c>
    </row>
    <row r="8934" spans="12:16" x14ac:dyDescent="0.35">
      <c r="L8934" t="s">
        <v>26</v>
      </c>
      <c r="M8934" t="s">
        <v>7747</v>
      </c>
      <c r="N8934">
        <v>6</v>
      </c>
      <c r="P8934">
        <v>1</v>
      </c>
    </row>
    <row r="8935" spans="12:16" x14ac:dyDescent="0.35">
      <c r="L8935" t="s">
        <v>26</v>
      </c>
      <c r="M8935" t="s">
        <v>7747</v>
      </c>
      <c r="N8935">
        <v>6</v>
      </c>
      <c r="P8935">
        <v>1</v>
      </c>
    </row>
    <row r="8936" spans="12:16" x14ac:dyDescent="0.35">
      <c r="L8936" t="s">
        <v>26</v>
      </c>
      <c r="M8936" t="s">
        <v>7747</v>
      </c>
      <c r="N8936">
        <v>6</v>
      </c>
      <c r="P8936">
        <v>1</v>
      </c>
    </row>
    <row r="8937" spans="12:16" x14ac:dyDescent="0.35">
      <c r="L8937" t="s">
        <v>26</v>
      </c>
      <c r="M8937" t="s">
        <v>7747</v>
      </c>
      <c r="N8937">
        <v>6</v>
      </c>
      <c r="P8937">
        <v>1</v>
      </c>
    </row>
    <row r="8938" spans="12:16" x14ac:dyDescent="0.35">
      <c r="L8938" t="s">
        <v>26</v>
      </c>
      <c r="M8938" t="s">
        <v>7747</v>
      </c>
      <c r="N8938">
        <v>6</v>
      </c>
      <c r="P8938">
        <v>1</v>
      </c>
    </row>
    <row r="8939" spans="12:16" x14ac:dyDescent="0.35">
      <c r="L8939" t="s">
        <v>26</v>
      </c>
      <c r="M8939" t="s">
        <v>7747</v>
      </c>
      <c r="N8939">
        <v>6</v>
      </c>
      <c r="P8939">
        <v>1</v>
      </c>
    </row>
    <row r="8940" spans="12:16" x14ac:dyDescent="0.35">
      <c r="L8940" t="s">
        <v>26</v>
      </c>
      <c r="M8940" t="s">
        <v>7747</v>
      </c>
      <c r="N8940">
        <v>6</v>
      </c>
      <c r="P8940">
        <v>1</v>
      </c>
    </row>
    <row r="8941" spans="12:16" x14ac:dyDescent="0.35">
      <c r="L8941" t="s">
        <v>26</v>
      </c>
      <c r="M8941" t="s">
        <v>7747</v>
      </c>
      <c r="N8941">
        <v>6</v>
      </c>
      <c r="P8941">
        <v>1</v>
      </c>
    </row>
    <row r="8942" spans="12:16" x14ac:dyDescent="0.35">
      <c r="L8942" t="s">
        <v>26</v>
      </c>
      <c r="M8942" t="s">
        <v>7747</v>
      </c>
      <c r="N8942">
        <v>6</v>
      </c>
      <c r="P8942">
        <v>1</v>
      </c>
    </row>
    <row r="8943" spans="12:16" x14ac:dyDescent="0.35">
      <c r="L8943" t="s">
        <v>26</v>
      </c>
      <c r="M8943" t="s">
        <v>7747</v>
      </c>
      <c r="N8943">
        <v>6</v>
      </c>
      <c r="P8943">
        <v>1</v>
      </c>
    </row>
    <row r="8944" spans="12:16" x14ac:dyDescent="0.35">
      <c r="L8944" t="s">
        <v>26</v>
      </c>
      <c r="M8944" t="s">
        <v>7747</v>
      </c>
      <c r="N8944">
        <v>6</v>
      </c>
      <c r="P8944">
        <v>1</v>
      </c>
    </row>
    <row r="8945" spans="12:16" x14ac:dyDescent="0.35">
      <c r="L8945" t="s">
        <v>26</v>
      </c>
      <c r="M8945" t="s">
        <v>7747</v>
      </c>
      <c r="N8945">
        <v>6</v>
      </c>
      <c r="P8945">
        <v>1</v>
      </c>
    </row>
    <row r="8946" spans="12:16" x14ac:dyDescent="0.35">
      <c r="L8946" t="s">
        <v>26</v>
      </c>
      <c r="M8946" t="s">
        <v>7747</v>
      </c>
      <c r="N8946">
        <v>6</v>
      </c>
      <c r="P8946">
        <v>1</v>
      </c>
    </row>
    <row r="8947" spans="12:16" x14ac:dyDescent="0.35">
      <c r="L8947" t="s">
        <v>26</v>
      </c>
      <c r="M8947" t="s">
        <v>7747</v>
      </c>
      <c r="N8947">
        <v>6</v>
      </c>
      <c r="P8947">
        <v>1</v>
      </c>
    </row>
    <row r="8948" spans="12:16" x14ac:dyDescent="0.35">
      <c r="L8948" t="s">
        <v>26</v>
      </c>
      <c r="M8948" t="s">
        <v>7747</v>
      </c>
      <c r="N8948">
        <v>6</v>
      </c>
      <c r="P8948">
        <v>1</v>
      </c>
    </row>
    <row r="8949" spans="12:16" x14ac:dyDescent="0.35">
      <c r="L8949" t="s">
        <v>26</v>
      </c>
      <c r="M8949" t="s">
        <v>7747</v>
      </c>
      <c r="N8949">
        <v>6</v>
      </c>
      <c r="P8949">
        <v>1</v>
      </c>
    </row>
    <row r="8950" spans="12:16" x14ac:dyDescent="0.35">
      <c r="L8950" t="s">
        <v>26</v>
      </c>
      <c r="M8950" t="s">
        <v>7747</v>
      </c>
      <c r="N8950">
        <v>6</v>
      </c>
      <c r="P8950">
        <v>1</v>
      </c>
    </row>
    <row r="8951" spans="12:16" x14ac:dyDescent="0.35">
      <c r="L8951" t="s">
        <v>26</v>
      </c>
      <c r="M8951" t="s">
        <v>7747</v>
      </c>
      <c r="N8951">
        <v>6</v>
      </c>
      <c r="P8951">
        <v>1</v>
      </c>
    </row>
    <row r="8952" spans="12:16" x14ac:dyDescent="0.35">
      <c r="L8952" t="s">
        <v>26</v>
      </c>
      <c r="M8952" t="s">
        <v>7747</v>
      </c>
      <c r="N8952">
        <v>6</v>
      </c>
      <c r="P8952">
        <v>1</v>
      </c>
    </row>
    <row r="8953" spans="12:16" x14ac:dyDescent="0.35">
      <c r="L8953" t="s">
        <v>26</v>
      </c>
      <c r="M8953" t="s">
        <v>7747</v>
      </c>
      <c r="N8953">
        <v>6</v>
      </c>
      <c r="P8953">
        <v>1</v>
      </c>
    </row>
    <row r="8954" spans="12:16" x14ac:dyDescent="0.35">
      <c r="L8954" t="s">
        <v>26</v>
      </c>
      <c r="M8954" t="s">
        <v>7747</v>
      </c>
      <c r="N8954">
        <v>6</v>
      </c>
      <c r="P8954">
        <v>1</v>
      </c>
    </row>
    <row r="8955" spans="12:16" x14ac:dyDescent="0.35">
      <c r="L8955" t="s">
        <v>26</v>
      </c>
      <c r="M8955" t="s">
        <v>7747</v>
      </c>
      <c r="N8955">
        <v>6</v>
      </c>
      <c r="P8955">
        <v>1</v>
      </c>
    </row>
    <row r="8956" spans="12:16" x14ac:dyDescent="0.35">
      <c r="L8956" t="s">
        <v>29</v>
      </c>
      <c r="M8956" t="s">
        <v>7747</v>
      </c>
      <c r="N8956">
        <v>6</v>
      </c>
      <c r="P8956">
        <v>1</v>
      </c>
    </row>
    <row r="8957" spans="12:16" x14ac:dyDescent="0.35">
      <c r="L8957" t="s">
        <v>29</v>
      </c>
      <c r="M8957" t="s">
        <v>7747</v>
      </c>
      <c r="N8957">
        <v>6</v>
      </c>
      <c r="P8957">
        <v>1</v>
      </c>
    </row>
    <row r="8958" spans="12:16" x14ac:dyDescent="0.35">
      <c r="L8958" t="s">
        <v>29</v>
      </c>
      <c r="M8958" t="s">
        <v>7747</v>
      </c>
      <c r="N8958">
        <v>6</v>
      </c>
      <c r="P8958">
        <v>1</v>
      </c>
    </row>
    <row r="8959" spans="12:16" x14ac:dyDescent="0.35">
      <c r="L8959" t="s">
        <v>29</v>
      </c>
      <c r="M8959" t="s">
        <v>7747</v>
      </c>
      <c r="N8959">
        <v>6</v>
      </c>
      <c r="P8959">
        <v>1</v>
      </c>
    </row>
    <row r="8960" spans="12:16" x14ac:dyDescent="0.35">
      <c r="L8960" t="s">
        <v>29</v>
      </c>
      <c r="M8960" t="s">
        <v>7747</v>
      </c>
      <c r="N8960">
        <v>6</v>
      </c>
      <c r="P8960">
        <v>1</v>
      </c>
    </row>
    <row r="8961" spans="12:16" x14ac:dyDescent="0.35">
      <c r="L8961" t="s">
        <v>29</v>
      </c>
      <c r="M8961" t="s">
        <v>7747</v>
      </c>
      <c r="N8961">
        <v>6</v>
      </c>
      <c r="P8961">
        <v>1</v>
      </c>
    </row>
    <row r="8962" spans="12:16" x14ac:dyDescent="0.35">
      <c r="L8962" t="s">
        <v>29</v>
      </c>
      <c r="M8962" t="s">
        <v>7747</v>
      </c>
      <c r="N8962">
        <v>6</v>
      </c>
      <c r="P8962">
        <v>1</v>
      </c>
    </row>
    <row r="8963" spans="12:16" x14ac:dyDescent="0.35">
      <c r="L8963" t="s">
        <v>29</v>
      </c>
      <c r="M8963" t="s">
        <v>7747</v>
      </c>
      <c r="N8963">
        <v>6</v>
      </c>
      <c r="P8963">
        <v>1</v>
      </c>
    </row>
    <row r="8964" spans="12:16" x14ac:dyDescent="0.35">
      <c r="L8964" t="s">
        <v>29</v>
      </c>
      <c r="M8964" t="s">
        <v>7747</v>
      </c>
      <c r="N8964">
        <v>6</v>
      </c>
      <c r="P8964">
        <v>1</v>
      </c>
    </row>
    <row r="8965" spans="12:16" x14ac:dyDescent="0.35">
      <c r="L8965" t="s">
        <v>29</v>
      </c>
      <c r="M8965" t="s">
        <v>7747</v>
      </c>
      <c r="N8965">
        <v>6</v>
      </c>
      <c r="P8965">
        <v>1</v>
      </c>
    </row>
    <row r="8966" spans="12:16" x14ac:dyDescent="0.35">
      <c r="L8966" t="s">
        <v>29</v>
      </c>
      <c r="M8966" t="s">
        <v>7747</v>
      </c>
      <c r="N8966">
        <v>6</v>
      </c>
      <c r="P8966">
        <v>1</v>
      </c>
    </row>
    <row r="8967" spans="12:16" x14ac:dyDescent="0.35">
      <c r="L8967" t="s">
        <v>29</v>
      </c>
      <c r="M8967" t="s">
        <v>7747</v>
      </c>
      <c r="N8967">
        <v>6</v>
      </c>
      <c r="P8967">
        <v>1</v>
      </c>
    </row>
    <row r="8968" spans="12:16" x14ac:dyDescent="0.35">
      <c r="L8968" t="s">
        <v>29</v>
      </c>
      <c r="M8968" t="s">
        <v>7747</v>
      </c>
      <c r="N8968">
        <v>6</v>
      </c>
      <c r="P8968">
        <v>1</v>
      </c>
    </row>
    <row r="8969" spans="12:16" x14ac:dyDescent="0.35">
      <c r="L8969" t="s">
        <v>29</v>
      </c>
      <c r="M8969" t="s">
        <v>7747</v>
      </c>
      <c r="N8969">
        <v>6</v>
      </c>
      <c r="P8969">
        <v>1</v>
      </c>
    </row>
    <row r="8970" spans="12:16" x14ac:dyDescent="0.35">
      <c r="L8970" t="s">
        <v>29</v>
      </c>
      <c r="M8970" t="s">
        <v>7747</v>
      </c>
      <c r="N8970">
        <v>6</v>
      </c>
      <c r="P8970">
        <v>1</v>
      </c>
    </row>
    <row r="8971" spans="12:16" x14ac:dyDescent="0.35">
      <c r="L8971" t="s">
        <v>29</v>
      </c>
      <c r="M8971" t="s">
        <v>7747</v>
      </c>
      <c r="N8971">
        <v>6</v>
      </c>
      <c r="P8971">
        <v>1</v>
      </c>
    </row>
    <row r="8972" spans="12:16" x14ac:dyDescent="0.35">
      <c r="L8972" t="s">
        <v>29</v>
      </c>
      <c r="M8972" t="s">
        <v>7747</v>
      </c>
      <c r="N8972">
        <v>6</v>
      </c>
      <c r="P8972">
        <v>1</v>
      </c>
    </row>
    <row r="8973" spans="12:16" x14ac:dyDescent="0.35">
      <c r="L8973" t="s">
        <v>29</v>
      </c>
      <c r="M8973" t="s">
        <v>7747</v>
      </c>
      <c r="N8973">
        <v>6</v>
      </c>
      <c r="P8973">
        <v>1</v>
      </c>
    </row>
    <row r="8974" spans="12:16" x14ac:dyDescent="0.35">
      <c r="L8974" t="s">
        <v>29</v>
      </c>
      <c r="M8974" t="s">
        <v>7747</v>
      </c>
      <c r="N8974">
        <v>6</v>
      </c>
      <c r="P8974">
        <v>1</v>
      </c>
    </row>
    <row r="8975" spans="12:16" x14ac:dyDescent="0.35">
      <c r="L8975" t="s">
        <v>29</v>
      </c>
      <c r="M8975" t="s">
        <v>7747</v>
      </c>
      <c r="N8975">
        <v>6</v>
      </c>
      <c r="P8975">
        <v>1</v>
      </c>
    </row>
    <row r="8976" spans="12:16" x14ac:dyDescent="0.35">
      <c r="L8976" t="s">
        <v>29</v>
      </c>
      <c r="M8976" t="s">
        <v>7747</v>
      </c>
      <c r="N8976">
        <v>6</v>
      </c>
      <c r="P8976">
        <v>1</v>
      </c>
    </row>
    <row r="8977" spans="12:16" x14ac:dyDescent="0.35">
      <c r="L8977" t="s">
        <v>29</v>
      </c>
      <c r="M8977" t="s">
        <v>7747</v>
      </c>
      <c r="N8977">
        <v>6</v>
      </c>
      <c r="P8977">
        <v>1</v>
      </c>
    </row>
    <row r="8978" spans="12:16" x14ac:dyDescent="0.35">
      <c r="L8978" t="s">
        <v>29</v>
      </c>
      <c r="M8978" t="s">
        <v>7747</v>
      </c>
      <c r="N8978">
        <v>6</v>
      </c>
      <c r="P8978">
        <v>1</v>
      </c>
    </row>
    <row r="8979" spans="12:16" x14ac:dyDescent="0.35">
      <c r="L8979" t="s">
        <v>29</v>
      </c>
      <c r="M8979" t="s">
        <v>7747</v>
      </c>
      <c r="N8979">
        <v>6</v>
      </c>
      <c r="P8979">
        <v>1</v>
      </c>
    </row>
    <row r="8980" spans="12:16" x14ac:dyDescent="0.35">
      <c r="L8980" t="s">
        <v>28</v>
      </c>
      <c r="M8980" t="s">
        <v>7747</v>
      </c>
      <c r="N8980">
        <v>6</v>
      </c>
      <c r="P8980">
        <v>1</v>
      </c>
    </row>
    <row r="8981" spans="12:16" x14ac:dyDescent="0.35">
      <c r="L8981" t="s">
        <v>28</v>
      </c>
      <c r="M8981" t="s">
        <v>7747</v>
      </c>
      <c r="N8981">
        <v>6</v>
      </c>
      <c r="P8981">
        <v>1</v>
      </c>
    </row>
    <row r="8982" spans="12:16" x14ac:dyDescent="0.35">
      <c r="L8982" t="s">
        <v>28</v>
      </c>
      <c r="M8982" t="s">
        <v>7747</v>
      </c>
      <c r="N8982">
        <v>6</v>
      </c>
      <c r="P8982">
        <v>1</v>
      </c>
    </row>
    <row r="8983" spans="12:16" x14ac:dyDescent="0.35">
      <c r="L8983" t="s">
        <v>28</v>
      </c>
      <c r="M8983" t="s">
        <v>7747</v>
      </c>
      <c r="N8983">
        <v>6</v>
      </c>
      <c r="P8983">
        <v>1</v>
      </c>
    </row>
    <row r="8984" spans="12:16" x14ac:dyDescent="0.35">
      <c r="L8984" t="s">
        <v>28</v>
      </c>
      <c r="M8984" t="s">
        <v>7747</v>
      </c>
      <c r="N8984">
        <v>6</v>
      </c>
      <c r="P8984">
        <v>1</v>
      </c>
    </row>
    <row r="8985" spans="12:16" x14ac:dyDescent="0.35">
      <c r="L8985" t="s">
        <v>28</v>
      </c>
      <c r="M8985" t="s">
        <v>7747</v>
      </c>
      <c r="N8985">
        <v>6</v>
      </c>
      <c r="P8985">
        <v>1</v>
      </c>
    </row>
    <row r="8986" spans="12:16" x14ac:dyDescent="0.35">
      <c r="L8986" t="s">
        <v>28</v>
      </c>
      <c r="M8986" t="s">
        <v>7747</v>
      </c>
      <c r="N8986">
        <v>6</v>
      </c>
      <c r="P8986">
        <v>1</v>
      </c>
    </row>
    <row r="8987" spans="12:16" x14ac:dyDescent="0.35">
      <c r="L8987" t="s">
        <v>28</v>
      </c>
      <c r="M8987" t="s">
        <v>7747</v>
      </c>
      <c r="N8987">
        <v>6</v>
      </c>
      <c r="P8987">
        <v>1</v>
      </c>
    </row>
    <row r="8988" spans="12:16" x14ac:dyDescent="0.35">
      <c r="L8988" t="s">
        <v>28</v>
      </c>
      <c r="M8988" t="s">
        <v>7747</v>
      </c>
      <c r="N8988">
        <v>6</v>
      </c>
      <c r="P8988">
        <v>1</v>
      </c>
    </row>
    <row r="8989" spans="12:16" x14ac:dyDescent="0.35">
      <c r="L8989" t="s">
        <v>28</v>
      </c>
      <c r="M8989" t="s">
        <v>7747</v>
      </c>
      <c r="N8989">
        <v>6</v>
      </c>
      <c r="P8989">
        <v>1</v>
      </c>
    </row>
    <row r="8990" spans="12:16" x14ac:dyDescent="0.35">
      <c r="L8990" t="s">
        <v>28</v>
      </c>
      <c r="M8990" t="s">
        <v>7747</v>
      </c>
      <c r="N8990">
        <v>6</v>
      </c>
      <c r="P8990">
        <v>1</v>
      </c>
    </row>
    <row r="8991" spans="12:16" x14ac:dyDescent="0.35">
      <c r="L8991" t="s">
        <v>28</v>
      </c>
      <c r="M8991" t="s">
        <v>7747</v>
      </c>
      <c r="N8991">
        <v>6</v>
      </c>
      <c r="P8991">
        <v>1</v>
      </c>
    </row>
    <row r="8992" spans="12:16" x14ac:dyDescent="0.35">
      <c r="L8992" t="s">
        <v>28</v>
      </c>
      <c r="M8992" t="s">
        <v>7747</v>
      </c>
      <c r="N8992">
        <v>6</v>
      </c>
      <c r="P8992">
        <v>1</v>
      </c>
    </row>
    <row r="8993" spans="12:16" x14ac:dyDescent="0.35">
      <c r="L8993" t="s">
        <v>28</v>
      </c>
      <c r="M8993" t="s">
        <v>7747</v>
      </c>
      <c r="N8993">
        <v>6</v>
      </c>
      <c r="P8993">
        <v>1</v>
      </c>
    </row>
    <row r="8994" spans="12:16" x14ac:dyDescent="0.35">
      <c r="L8994" t="s">
        <v>28</v>
      </c>
      <c r="M8994" t="s">
        <v>7747</v>
      </c>
      <c r="N8994">
        <v>6</v>
      </c>
      <c r="P8994">
        <v>1</v>
      </c>
    </row>
    <row r="8995" spans="12:16" x14ac:dyDescent="0.35">
      <c r="L8995" t="s">
        <v>28</v>
      </c>
      <c r="M8995" t="s">
        <v>7747</v>
      </c>
      <c r="N8995">
        <v>6</v>
      </c>
      <c r="P8995">
        <v>1</v>
      </c>
    </row>
    <row r="8996" spans="12:16" x14ac:dyDescent="0.35">
      <c r="L8996" t="s">
        <v>28</v>
      </c>
      <c r="M8996" t="s">
        <v>7747</v>
      </c>
      <c r="N8996">
        <v>6</v>
      </c>
      <c r="P8996">
        <v>1</v>
      </c>
    </row>
    <row r="8997" spans="12:16" x14ac:dyDescent="0.35">
      <c r="L8997" t="s">
        <v>28</v>
      </c>
      <c r="M8997" t="s">
        <v>7747</v>
      </c>
      <c r="N8997">
        <v>6</v>
      </c>
      <c r="P8997">
        <v>1</v>
      </c>
    </row>
    <row r="8998" spans="12:16" x14ac:dyDescent="0.35">
      <c r="L8998" t="s">
        <v>28</v>
      </c>
      <c r="M8998" t="s">
        <v>7747</v>
      </c>
      <c r="N8998">
        <v>6</v>
      </c>
      <c r="P8998">
        <v>1</v>
      </c>
    </row>
    <row r="8999" spans="12:16" x14ac:dyDescent="0.35">
      <c r="L8999" t="s">
        <v>28</v>
      </c>
      <c r="M8999" t="s">
        <v>7747</v>
      </c>
      <c r="N8999">
        <v>6</v>
      </c>
      <c r="P8999">
        <v>1</v>
      </c>
    </row>
    <row r="9000" spans="12:16" x14ac:dyDescent="0.35">
      <c r="L9000" t="s">
        <v>28</v>
      </c>
      <c r="M9000" t="s">
        <v>7747</v>
      </c>
      <c r="N9000">
        <v>6</v>
      </c>
      <c r="P9000">
        <v>1</v>
      </c>
    </row>
    <row r="9001" spans="12:16" x14ac:dyDescent="0.35">
      <c r="L9001" t="s">
        <v>28</v>
      </c>
      <c r="M9001" t="s">
        <v>7747</v>
      </c>
      <c r="N9001">
        <v>6</v>
      </c>
      <c r="P9001">
        <v>1</v>
      </c>
    </row>
    <row r="9002" spans="12:16" x14ac:dyDescent="0.35">
      <c r="L9002" t="s">
        <v>28</v>
      </c>
      <c r="M9002" t="s">
        <v>7747</v>
      </c>
      <c r="N9002">
        <v>6</v>
      </c>
      <c r="P9002">
        <v>1</v>
      </c>
    </row>
    <row r="9003" spans="12:16" x14ac:dyDescent="0.35">
      <c r="L9003" t="s">
        <v>28</v>
      </c>
      <c r="M9003" t="s">
        <v>7747</v>
      </c>
      <c r="N9003">
        <v>6</v>
      </c>
      <c r="P9003">
        <v>1</v>
      </c>
    </row>
    <row r="9004" spans="12:16" x14ac:dyDescent="0.35">
      <c r="L9004" t="s">
        <v>28</v>
      </c>
      <c r="M9004" t="s">
        <v>7747</v>
      </c>
      <c r="N9004">
        <v>6</v>
      </c>
      <c r="P9004">
        <v>1</v>
      </c>
    </row>
    <row r="9005" spans="12:16" x14ac:dyDescent="0.35">
      <c r="L9005" t="s">
        <v>28</v>
      </c>
      <c r="M9005" t="s">
        <v>7747</v>
      </c>
      <c r="N9005">
        <v>6</v>
      </c>
      <c r="P9005">
        <v>1</v>
      </c>
    </row>
    <row r="9006" spans="12:16" x14ac:dyDescent="0.35">
      <c r="L9006" t="s">
        <v>28</v>
      </c>
      <c r="M9006" t="s">
        <v>7747</v>
      </c>
      <c r="N9006">
        <v>6</v>
      </c>
      <c r="P9006">
        <v>1</v>
      </c>
    </row>
    <row r="9007" spans="12:16" x14ac:dyDescent="0.35">
      <c r="L9007" t="s">
        <v>28</v>
      </c>
      <c r="M9007" t="s">
        <v>7747</v>
      </c>
      <c r="N9007">
        <v>6</v>
      </c>
      <c r="P9007">
        <v>1</v>
      </c>
    </row>
    <row r="9008" spans="12:16" x14ac:dyDescent="0.35">
      <c r="L9008" t="s">
        <v>28</v>
      </c>
      <c r="M9008" t="s">
        <v>7747</v>
      </c>
      <c r="N9008">
        <v>6</v>
      </c>
      <c r="P9008">
        <v>1</v>
      </c>
    </row>
    <row r="9009" spans="12:16" x14ac:dyDescent="0.35">
      <c r="L9009" t="s">
        <v>28</v>
      </c>
      <c r="M9009" t="s">
        <v>7747</v>
      </c>
      <c r="N9009">
        <v>6</v>
      </c>
      <c r="P9009">
        <v>1</v>
      </c>
    </row>
    <row r="9010" spans="12:16" x14ac:dyDescent="0.35">
      <c r="L9010" t="s">
        <v>28</v>
      </c>
      <c r="M9010" t="s">
        <v>7747</v>
      </c>
      <c r="N9010">
        <v>6</v>
      </c>
      <c r="P9010">
        <v>1</v>
      </c>
    </row>
    <row r="9011" spans="12:16" x14ac:dyDescent="0.35">
      <c r="L9011" t="s">
        <v>28</v>
      </c>
      <c r="M9011" t="s">
        <v>7747</v>
      </c>
      <c r="N9011">
        <v>6</v>
      </c>
      <c r="P9011">
        <v>1</v>
      </c>
    </row>
    <row r="9012" spans="12:16" x14ac:dyDescent="0.35">
      <c r="L9012" t="s">
        <v>28</v>
      </c>
      <c r="M9012" t="s">
        <v>7747</v>
      </c>
      <c r="N9012">
        <v>6</v>
      </c>
      <c r="P9012">
        <v>1</v>
      </c>
    </row>
    <row r="9013" spans="12:16" x14ac:dyDescent="0.35">
      <c r="L9013" t="s">
        <v>28</v>
      </c>
      <c r="M9013" t="s">
        <v>7747</v>
      </c>
      <c r="N9013">
        <v>6</v>
      </c>
      <c r="P9013">
        <v>1</v>
      </c>
    </row>
    <row r="9014" spans="12:16" x14ac:dyDescent="0.35">
      <c r="L9014" t="s">
        <v>28</v>
      </c>
      <c r="M9014" t="s">
        <v>7747</v>
      </c>
      <c r="N9014">
        <v>6</v>
      </c>
      <c r="P9014">
        <v>1</v>
      </c>
    </row>
    <row r="9015" spans="12:16" x14ac:dyDescent="0.35">
      <c r="L9015" t="s">
        <v>28</v>
      </c>
      <c r="M9015" t="s">
        <v>7747</v>
      </c>
      <c r="N9015">
        <v>6</v>
      </c>
      <c r="P9015">
        <v>1</v>
      </c>
    </row>
    <row r="9016" spans="12:16" x14ac:dyDescent="0.35">
      <c r="L9016" t="s">
        <v>28</v>
      </c>
      <c r="M9016" t="s">
        <v>7747</v>
      </c>
      <c r="N9016">
        <v>6</v>
      </c>
      <c r="P9016">
        <v>1</v>
      </c>
    </row>
    <row r="9017" spans="12:16" x14ac:dyDescent="0.35">
      <c r="L9017" t="s">
        <v>28</v>
      </c>
      <c r="M9017" t="s">
        <v>7747</v>
      </c>
      <c r="N9017">
        <v>6</v>
      </c>
      <c r="P9017">
        <v>1</v>
      </c>
    </row>
    <row r="9018" spans="12:16" x14ac:dyDescent="0.35">
      <c r="L9018" t="s">
        <v>28</v>
      </c>
      <c r="M9018" t="s">
        <v>7747</v>
      </c>
      <c r="N9018">
        <v>6</v>
      </c>
      <c r="P9018">
        <v>1</v>
      </c>
    </row>
    <row r="9019" spans="12:16" x14ac:dyDescent="0.35">
      <c r="L9019" t="s">
        <v>28</v>
      </c>
      <c r="M9019" t="s">
        <v>7747</v>
      </c>
      <c r="N9019">
        <v>6</v>
      </c>
      <c r="P9019">
        <v>1</v>
      </c>
    </row>
    <row r="9020" spans="12:16" x14ac:dyDescent="0.35">
      <c r="L9020" t="s">
        <v>28</v>
      </c>
      <c r="M9020" t="s">
        <v>7747</v>
      </c>
      <c r="N9020">
        <v>6</v>
      </c>
      <c r="P9020">
        <v>1</v>
      </c>
    </row>
    <row r="9021" spans="12:16" x14ac:dyDescent="0.35">
      <c r="L9021" t="s">
        <v>28</v>
      </c>
      <c r="M9021" t="s">
        <v>7747</v>
      </c>
      <c r="N9021">
        <v>6</v>
      </c>
      <c r="P9021">
        <v>1</v>
      </c>
    </row>
    <row r="9022" spans="12:16" x14ac:dyDescent="0.35">
      <c r="L9022" t="s">
        <v>28</v>
      </c>
      <c r="M9022" t="s">
        <v>7747</v>
      </c>
      <c r="N9022">
        <v>6</v>
      </c>
      <c r="P9022">
        <v>1</v>
      </c>
    </row>
    <row r="9023" spans="12:16" x14ac:dyDescent="0.35">
      <c r="L9023" t="s">
        <v>28</v>
      </c>
      <c r="M9023" t="s">
        <v>7747</v>
      </c>
      <c r="N9023">
        <v>6</v>
      </c>
      <c r="P9023">
        <v>1</v>
      </c>
    </row>
    <row r="9024" spans="12:16" x14ac:dyDescent="0.35">
      <c r="L9024" t="s">
        <v>28</v>
      </c>
      <c r="M9024" t="s">
        <v>7747</v>
      </c>
      <c r="N9024">
        <v>6</v>
      </c>
      <c r="P9024">
        <v>1</v>
      </c>
    </row>
    <row r="9025" spans="12:16" x14ac:dyDescent="0.35">
      <c r="L9025" t="s">
        <v>28</v>
      </c>
      <c r="M9025" t="s">
        <v>7747</v>
      </c>
      <c r="N9025">
        <v>6</v>
      </c>
      <c r="P9025">
        <v>1</v>
      </c>
    </row>
    <row r="9026" spans="12:16" x14ac:dyDescent="0.35">
      <c r="L9026" t="s">
        <v>28</v>
      </c>
      <c r="M9026" t="s">
        <v>7747</v>
      </c>
      <c r="N9026">
        <v>6</v>
      </c>
      <c r="P9026">
        <v>1</v>
      </c>
    </row>
    <row r="9027" spans="12:16" x14ac:dyDescent="0.35">
      <c r="L9027" t="s">
        <v>28</v>
      </c>
      <c r="M9027" t="s">
        <v>7747</v>
      </c>
      <c r="N9027">
        <v>6</v>
      </c>
      <c r="P9027">
        <v>1</v>
      </c>
    </row>
    <row r="9028" spans="12:16" x14ac:dyDescent="0.35">
      <c r="L9028" t="s">
        <v>28</v>
      </c>
      <c r="M9028" t="s">
        <v>7747</v>
      </c>
      <c r="N9028">
        <v>6</v>
      </c>
      <c r="P9028">
        <v>1</v>
      </c>
    </row>
    <row r="9029" spans="12:16" x14ac:dyDescent="0.35">
      <c r="L9029" t="s">
        <v>28</v>
      </c>
      <c r="M9029" t="s">
        <v>7747</v>
      </c>
      <c r="N9029">
        <v>6</v>
      </c>
      <c r="P9029">
        <v>1</v>
      </c>
    </row>
    <row r="9030" spans="12:16" x14ac:dyDescent="0.35">
      <c r="L9030" t="s">
        <v>28</v>
      </c>
      <c r="M9030" t="s">
        <v>7747</v>
      </c>
      <c r="N9030">
        <v>6</v>
      </c>
      <c r="P9030">
        <v>1</v>
      </c>
    </row>
    <row r="9031" spans="12:16" x14ac:dyDescent="0.35">
      <c r="L9031" t="s">
        <v>115</v>
      </c>
      <c r="M9031" t="s">
        <v>7747</v>
      </c>
      <c r="N9031">
        <v>6</v>
      </c>
      <c r="P9031">
        <v>1</v>
      </c>
    </row>
    <row r="9032" spans="12:16" x14ac:dyDescent="0.35">
      <c r="L9032" t="s">
        <v>115</v>
      </c>
      <c r="M9032" t="s">
        <v>7747</v>
      </c>
      <c r="N9032">
        <v>6</v>
      </c>
      <c r="P9032">
        <v>1</v>
      </c>
    </row>
    <row r="9033" spans="12:16" x14ac:dyDescent="0.35">
      <c r="L9033" t="s">
        <v>115</v>
      </c>
      <c r="M9033" t="s">
        <v>7747</v>
      </c>
      <c r="N9033">
        <v>6</v>
      </c>
      <c r="P9033">
        <v>1</v>
      </c>
    </row>
    <row r="9034" spans="12:16" x14ac:dyDescent="0.35">
      <c r="L9034" t="s">
        <v>115</v>
      </c>
      <c r="M9034" t="s">
        <v>7747</v>
      </c>
      <c r="N9034">
        <v>6</v>
      </c>
      <c r="P9034">
        <v>1</v>
      </c>
    </row>
    <row r="9035" spans="12:16" x14ac:dyDescent="0.35">
      <c r="L9035" t="s">
        <v>115</v>
      </c>
      <c r="M9035" t="s">
        <v>7747</v>
      </c>
      <c r="N9035">
        <v>6</v>
      </c>
      <c r="P9035">
        <v>1</v>
      </c>
    </row>
    <row r="9036" spans="12:16" x14ac:dyDescent="0.35">
      <c r="L9036" t="s">
        <v>115</v>
      </c>
      <c r="M9036" t="s">
        <v>7747</v>
      </c>
      <c r="N9036">
        <v>6</v>
      </c>
      <c r="P9036">
        <v>1</v>
      </c>
    </row>
    <row r="9037" spans="12:16" x14ac:dyDescent="0.35">
      <c r="L9037" t="s">
        <v>115</v>
      </c>
      <c r="M9037" t="s">
        <v>7747</v>
      </c>
      <c r="N9037">
        <v>6</v>
      </c>
      <c r="P9037">
        <v>1</v>
      </c>
    </row>
    <row r="9038" spans="12:16" x14ac:dyDescent="0.35">
      <c r="L9038" t="s">
        <v>115</v>
      </c>
      <c r="M9038" t="s">
        <v>7747</v>
      </c>
      <c r="N9038">
        <v>6</v>
      </c>
      <c r="P9038">
        <v>1</v>
      </c>
    </row>
    <row r="9039" spans="12:16" x14ac:dyDescent="0.35">
      <c r="L9039" t="s">
        <v>115</v>
      </c>
      <c r="M9039" t="s">
        <v>7747</v>
      </c>
      <c r="N9039">
        <v>6</v>
      </c>
      <c r="P9039">
        <v>1</v>
      </c>
    </row>
    <row r="9040" spans="12:16" x14ac:dyDescent="0.35">
      <c r="L9040" t="s">
        <v>115</v>
      </c>
      <c r="M9040" t="s">
        <v>7747</v>
      </c>
      <c r="N9040">
        <v>6</v>
      </c>
      <c r="P9040">
        <v>1</v>
      </c>
    </row>
    <row r="9041" spans="12:16" x14ac:dyDescent="0.35">
      <c r="L9041" t="s">
        <v>115</v>
      </c>
      <c r="M9041" t="s">
        <v>7747</v>
      </c>
      <c r="N9041">
        <v>6</v>
      </c>
      <c r="P9041">
        <v>1</v>
      </c>
    </row>
    <row r="9042" spans="12:16" x14ac:dyDescent="0.35">
      <c r="L9042" t="s">
        <v>115</v>
      </c>
      <c r="M9042" t="s">
        <v>7747</v>
      </c>
      <c r="N9042">
        <v>6</v>
      </c>
      <c r="P9042">
        <v>1</v>
      </c>
    </row>
    <row r="9043" spans="12:16" x14ac:dyDescent="0.35">
      <c r="L9043" t="s">
        <v>115</v>
      </c>
      <c r="M9043" t="s">
        <v>7747</v>
      </c>
      <c r="N9043">
        <v>6</v>
      </c>
      <c r="P9043">
        <v>1</v>
      </c>
    </row>
    <row r="9044" spans="12:16" x14ac:dyDescent="0.35">
      <c r="L9044" t="s">
        <v>115</v>
      </c>
      <c r="M9044" t="s">
        <v>7747</v>
      </c>
      <c r="N9044">
        <v>6</v>
      </c>
      <c r="P9044">
        <v>1</v>
      </c>
    </row>
    <row r="9045" spans="12:16" x14ac:dyDescent="0.35">
      <c r="L9045" t="s">
        <v>115</v>
      </c>
      <c r="M9045" t="s">
        <v>7747</v>
      </c>
      <c r="N9045">
        <v>6</v>
      </c>
      <c r="P9045">
        <v>1</v>
      </c>
    </row>
    <row r="9046" spans="12:16" x14ac:dyDescent="0.35">
      <c r="L9046" t="s">
        <v>115</v>
      </c>
      <c r="M9046" t="s">
        <v>7747</v>
      </c>
      <c r="N9046">
        <v>6</v>
      </c>
      <c r="P9046">
        <v>1</v>
      </c>
    </row>
    <row r="9047" spans="12:16" x14ac:dyDescent="0.35">
      <c r="L9047" t="s">
        <v>115</v>
      </c>
      <c r="M9047" t="s">
        <v>7747</v>
      </c>
      <c r="N9047">
        <v>6</v>
      </c>
      <c r="P9047">
        <v>1</v>
      </c>
    </row>
    <row r="9048" spans="12:16" x14ac:dyDescent="0.35">
      <c r="L9048" t="s">
        <v>115</v>
      </c>
      <c r="M9048" t="s">
        <v>7747</v>
      </c>
      <c r="N9048">
        <v>6</v>
      </c>
      <c r="P9048">
        <v>1</v>
      </c>
    </row>
    <row r="9049" spans="12:16" x14ac:dyDescent="0.35">
      <c r="L9049" t="s">
        <v>115</v>
      </c>
      <c r="M9049" t="s">
        <v>7747</v>
      </c>
      <c r="N9049">
        <v>6</v>
      </c>
      <c r="P9049">
        <v>1</v>
      </c>
    </row>
    <row r="9050" spans="12:16" x14ac:dyDescent="0.35">
      <c r="L9050" t="s">
        <v>115</v>
      </c>
      <c r="M9050" t="s">
        <v>7747</v>
      </c>
      <c r="N9050">
        <v>6</v>
      </c>
      <c r="P9050">
        <v>1</v>
      </c>
    </row>
    <row r="9051" spans="12:16" x14ac:dyDescent="0.35">
      <c r="L9051" t="s">
        <v>115</v>
      </c>
      <c r="M9051" t="s">
        <v>7747</v>
      </c>
      <c r="N9051">
        <v>6</v>
      </c>
      <c r="P9051">
        <v>1</v>
      </c>
    </row>
    <row r="9052" spans="12:16" x14ac:dyDescent="0.35">
      <c r="L9052" t="s">
        <v>115</v>
      </c>
      <c r="M9052" t="s">
        <v>7747</v>
      </c>
      <c r="N9052">
        <v>6</v>
      </c>
      <c r="P9052">
        <v>1</v>
      </c>
    </row>
    <row r="9053" spans="12:16" x14ac:dyDescent="0.35">
      <c r="L9053" t="s">
        <v>115</v>
      </c>
      <c r="M9053" t="s">
        <v>7747</v>
      </c>
      <c r="N9053">
        <v>6</v>
      </c>
      <c r="P9053">
        <v>1</v>
      </c>
    </row>
    <row r="9054" spans="12:16" x14ac:dyDescent="0.35">
      <c r="L9054" t="s">
        <v>115</v>
      </c>
      <c r="M9054" t="s">
        <v>7747</v>
      </c>
      <c r="N9054">
        <v>6</v>
      </c>
      <c r="P9054">
        <v>1</v>
      </c>
    </row>
    <row r="9055" spans="12:16" x14ac:dyDescent="0.35">
      <c r="L9055" t="s">
        <v>115</v>
      </c>
      <c r="M9055" t="s">
        <v>7747</v>
      </c>
      <c r="N9055">
        <v>6</v>
      </c>
      <c r="P9055">
        <v>1</v>
      </c>
    </row>
    <row r="9056" spans="12:16" x14ac:dyDescent="0.35">
      <c r="L9056" t="s">
        <v>115</v>
      </c>
      <c r="M9056" t="s">
        <v>7747</v>
      </c>
      <c r="N9056">
        <v>6</v>
      </c>
      <c r="P9056">
        <v>1</v>
      </c>
    </row>
    <row r="9057" spans="12:16" x14ac:dyDescent="0.35">
      <c r="L9057" t="s">
        <v>115</v>
      </c>
      <c r="M9057" t="s">
        <v>7747</v>
      </c>
      <c r="N9057">
        <v>6</v>
      </c>
      <c r="P9057">
        <v>1</v>
      </c>
    </row>
    <row r="9058" spans="12:16" x14ac:dyDescent="0.35">
      <c r="L9058" t="s">
        <v>115</v>
      </c>
      <c r="M9058" t="s">
        <v>7747</v>
      </c>
      <c r="N9058">
        <v>6</v>
      </c>
      <c r="P9058">
        <v>1</v>
      </c>
    </row>
    <row r="9059" spans="12:16" x14ac:dyDescent="0.35">
      <c r="L9059" t="s">
        <v>115</v>
      </c>
      <c r="M9059" t="s">
        <v>7747</v>
      </c>
      <c r="N9059">
        <v>6</v>
      </c>
      <c r="P9059">
        <v>1</v>
      </c>
    </row>
    <row r="9060" spans="12:16" x14ac:dyDescent="0.35">
      <c r="L9060" t="s">
        <v>29</v>
      </c>
      <c r="M9060" t="s">
        <v>7747</v>
      </c>
      <c r="N9060">
        <v>6</v>
      </c>
      <c r="P9060">
        <v>1</v>
      </c>
    </row>
    <row r="9061" spans="12:16" x14ac:dyDescent="0.35">
      <c r="L9061" t="s">
        <v>29</v>
      </c>
      <c r="M9061" t="s">
        <v>7747</v>
      </c>
      <c r="N9061">
        <v>6</v>
      </c>
      <c r="P9061">
        <v>1</v>
      </c>
    </row>
    <row r="9062" spans="12:16" x14ac:dyDescent="0.35">
      <c r="L9062" t="s">
        <v>29</v>
      </c>
      <c r="M9062" t="s">
        <v>7747</v>
      </c>
      <c r="N9062">
        <v>6</v>
      </c>
      <c r="P9062">
        <v>1</v>
      </c>
    </row>
    <row r="9063" spans="12:16" x14ac:dyDescent="0.35">
      <c r="L9063" t="s">
        <v>29</v>
      </c>
      <c r="M9063" t="s">
        <v>7747</v>
      </c>
      <c r="N9063">
        <v>6</v>
      </c>
      <c r="P9063">
        <v>1</v>
      </c>
    </row>
    <row r="9064" spans="12:16" x14ac:dyDescent="0.35">
      <c r="L9064" t="s">
        <v>29</v>
      </c>
      <c r="M9064" t="s">
        <v>7747</v>
      </c>
      <c r="N9064">
        <v>6</v>
      </c>
      <c r="P9064">
        <v>1</v>
      </c>
    </row>
    <row r="9065" spans="12:16" x14ac:dyDescent="0.35">
      <c r="L9065" t="s">
        <v>29</v>
      </c>
      <c r="M9065" t="s">
        <v>7747</v>
      </c>
      <c r="N9065">
        <v>6</v>
      </c>
      <c r="P9065">
        <v>1</v>
      </c>
    </row>
    <row r="9066" spans="12:16" x14ac:dyDescent="0.35">
      <c r="L9066" t="s">
        <v>29</v>
      </c>
      <c r="M9066" t="s">
        <v>7747</v>
      </c>
      <c r="N9066">
        <v>6</v>
      </c>
      <c r="P9066">
        <v>1</v>
      </c>
    </row>
    <row r="9067" spans="12:16" x14ac:dyDescent="0.35">
      <c r="L9067" t="s">
        <v>29</v>
      </c>
      <c r="M9067" t="s">
        <v>7747</v>
      </c>
      <c r="N9067">
        <v>6</v>
      </c>
      <c r="P9067">
        <v>1</v>
      </c>
    </row>
    <row r="9068" spans="12:16" x14ac:dyDescent="0.35">
      <c r="L9068" t="s">
        <v>29</v>
      </c>
      <c r="M9068" t="s">
        <v>7747</v>
      </c>
      <c r="N9068">
        <v>6</v>
      </c>
      <c r="P9068">
        <v>1</v>
      </c>
    </row>
    <row r="9069" spans="12:16" x14ac:dyDescent="0.35">
      <c r="L9069" t="s">
        <v>29</v>
      </c>
      <c r="M9069" t="s">
        <v>7747</v>
      </c>
      <c r="N9069">
        <v>6</v>
      </c>
      <c r="P9069">
        <v>1</v>
      </c>
    </row>
    <row r="9070" spans="12:16" x14ac:dyDescent="0.35">
      <c r="L9070" t="s">
        <v>29</v>
      </c>
      <c r="M9070" t="s">
        <v>7747</v>
      </c>
      <c r="N9070">
        <v>6</v>
      </c>
      <c r="P9070">
        <v>1</v>
      </c>
    </row>
    <row r="9071" spans="12:16" x14ac:dyDescent="0.35">
      <c r="L9071" t="s">
        <v>29</v>
      </c>
      <c r="M9071" t="s">
        <v>7747</v>
      </c>
      <c r="N9071">
        <v>6</v>
      </c>
      <c r="P9071">
        <v>1</v>
      </c>
    </row>
    <row r="9072" spans="12:16" x14ac:dyDescent="0.35">
      <c r="L9072" t="s">
        <v>29</v>
      </c>
      <c r="M9072" t="s">
        <v>7747</v>
      </c>
      <c r="N9072">
        <v>6</v>
      </c>
      <c r="P9072">
        <v>1</v>
      </c>
    </row>
    <row r="9073" spans="12:16" x14ac:dyDescent="0.35">
      <c r="L9073" t="s">
        <v>29</v>
      </c>
      <c r="M9073" t="s">
        <v>7747</v>
      </c>
      <c r="N9073">
        <v>6</v>
      </c>
      <c r="P9073">
        <v>1</v>
      </c>
    </row>
    <row r="9074" spans="12:16" x14ac:dyDescent="0.35">
      <c r="L9074" t="s">
        <v>29</v>
      </c>
      <c r="M9074" t="s">
        <v>7747</v>
      </c>
      <c r="N9074">
        <v>6</v>
      </c>
      <c r="P9074">
        <v>1</v>
      </c>
    </row>
    <row r="9075" spans="12:16" x14ac:dyDescent="0.35">
      <c r="L9075" t="s">
        <v>29</v>
      </c>
      <c r="M9075" t="s">
        <v>7747</v>
      </c>
      <c r="N9075">
        <v>6</v>
      </c>
      <c r="P9075">
        <v>1</v>
      </c>
    </row>
    <row r="9076" spans="12:16" x14ac:dyDescent="0.35">
      <c r="L9076" t="s">
        <v>29</v>
      </c>
      <c r="M9076" t="s">
        <v>7747</v>
      </c>
      <c r="N9076">
        <v>6</v>
      </c>
      <c r="P9076">
        <v>1</v>
      </c>
    </row>
    <row r="9077" spans="12:16" x14ac:dyDescent="0.35">
      <c r="L9077" t="s">
        <v>29</v>
      </c>
      <c r="M9077" t="s">
        <v>7747</v>
      </c>
      <c r="N9077">
        <v>6</v>
      </c>
      <c r="P9077">
        <v>1</v>
      </c>
    </row>
    <row r="9078" spans="12:16" x14ac:dyDescent="0.35">
      <c r="L9078" t="s">
        <v>29</v>
      </c>
      <c r="M9078" t="s">
        <v>7747</v>
      </c>
      <c r="N9078">
        <v>6</v>
      </c>
      <c r="P9078">
        <v>1</v>
      </c>
    </row>
    <row r="9079" spans="12:16" x14ac:dyDescent="0.35">
      <c r="L9079" t="s">
        <v>29</v>
      </c>
      <c r="M9079" t="s">
        <v>7747</v>
      </c>
      <c r="N9079">
        <v>6</v>
      </c>
      <c r="P9079">
        <v>1</v>
      </c>
    </row>
    <row r="9080" spans="12:16" x14ac:dyDescent="0.35">
      <c r="L9080" t="s">
        <v>29</v>
      </c>
      <c r="M9080" t="s">
        <v>7747</v>
      </c>
      <c r="N9080">
        <v>6</v>
      </c>
      <c r="P9080">
        <v>1</v>
      </c>
    </row>
    <row r="9081" spans="12:16" x14ac:dyDescent="0.35">
      <c r="L9081" t="s">
        <v>29</v>
      </c>
      <c r="M9081" t="s">
        <v>7747</v>
      </c>
      <c r="N9081">
        <v>6</v>
      </c>
      <c r="P9081">
        <v>1</v>
      </c>
    </row>
    <row r="9082" spans="12:16" x14ac:dyDescent="0.35">
      <c r="L9082" t="s">
        <v>29</v>
      </c>
      <c r="M9082" t="s">
        <v>7747</v>
      </c>
      <c r="N9082">
        <v>6</v>
      </c>
      <c r="P9082">
        <v>1</v>
      </c>
    </row>
    <row r="9083" spans="12:16" x14ac:dyDescent="0.35">
      <c r="L9083" t="s">
        <v>29</v>
      </c>
      <c r="M9083" t="s">
        <v>7747</v>
      </c>
      <c r="N9083">
        <v>6</v>
      </c>
      <c r="P9083">
        <v>1</v>
      </c>
    </row>
    <row r="9084" spans="12:16" x14ac:dyDescent="0.35">
      <c r="L9084" t="s">
        <v>29</v>
      </c>
      <c r="M9084" t="s">
        <v>7747</v>
      </c>
      <c r="N9084">
        <v>6</v>
      </c>
      <c r="P9084">
        <v>1</v>
      </c>
    </row>
    <row r="9085" spans="12:16" x14ac:dyDescent="0.35">
      <c r="L9085" t="s">
        <v>29</v>
      </c>
      <c r="M9085" t="s">
        <v>7747</v>
      </c>
      <c r="N9085">
        <v>6</v>
      </c>
      <c r="P9085">
        <v>1</v>
      </c>
    </row>
    <row r="9086" spans="12:16" x14ac:dyDescent="0.35">
      <c r="L9086" t="s">
        <v>29</v>
      </c>
      <c r="M9086" t="s">
        <v>7747</v>
      </c>
      <c r="N9086">
        <v>6</v>
      </c>
      <c r="P9086">
        <v>1</v>
      </c>
    </row>
    <row r="9087" spans="12:16" x14ac:dyDescent="0.35">
      <c r="L9087" t="s">
        <v>29</v>
      </c>
      <c r="M9087" t="s">
        <v>7747</v>
      </c>
      <c r="N9087">
        <v>6</v>
      </c>
      <c r="P9087">
        <v>1</v>
      </c>
    </row>
    <row r="9088" spans="12:16" x14ac:dyDescent="0.35">
      <c r="L9088" t="s">
        <v>29</v>
      </c>
      <c r="M9088" t="s">
        <v>7747</v>
      </c>
      <c r="N9088">
        <v>6</v>
      </c>
      <c r="P9088">
        <v>1</v>
      </c>
    </row>
    <row r="9089" spans="12:16" x14ac:dyDescent="0.35">
      <c r="L9089" t="s">
        <v>29</v>
      </c>
      <c r="M9089" t="s">
        <v>7747</v>
      </c>
      <c r="N9089">
        <v>6</v>
      </c>
      <c r="P9089">
        <v>1</v>
      </c>
    </row>
    <row r="9090" spans="12:16" x14ac:dyDescent="0.35">
      <c r="L9090" t="s">
        <v>29</v>
      </c>
      <c r="M9090" t="s">
        <v>7747</v>
      </c>
      <c r="N9090">
        <v>6</v>
      </c>
      <c r="P9090">
        <v>1</v>
      </c>
    </row>
    <row r="9091" spans="12:16" x14ac:dyDescent="0.35">
      <c r="L9091" t="s">
        <v>29</v>
      </c>
      <c r="M9091" t="s">
        <v>7747</v>
      </c>
      <c r="N9091">
        <v>6</v>
      </c>
      <c r="P9091">
        <v>1</v>
      </c>
    </row>
    <row r="9092" spans="12:16" x14ac:dyDescent="0.35">
      <c r="L9092" t="s">
        <v>29</v>
      </c>
      <c r="M9092" t="s">
        <v>7747</v>
      </c>
      <c r="N9092">
        <v>6</v>
      </c>
      <c r="P9092">
        <v>1</v>
      </c>
    </row>
    <row r="9093" spans="12:16" x14ac:dyDescent="0.35">
      <c r="L9093" t="s">
        <v>29</v>
      </c>
      <c r="M9093" t="s">
        <v>7747</v>
      </c>
      <c r="N9093">
        <v>6</v>
      </c>
      <c r="P9093">
        <v>1</v>
      </c>
    </row>
    <row r="9094" spans="12:16" x14ac:dyDescent="0.35">
      <c r="L9094" t="s">
        <v>29</v>
      </c>
      <c r="M9094" t="s">
        <v>7747</v>
      </c>
      <c r="N9094">
        <v>6</v>
      </c>
      <c r="P9094">
        <v>1</v>
      </c>
    </row>
    <row r="9095" spans="12:16" x14ac:dyDescent="0.35">
      <c r="L9095" t="s">
        <v>29</v>
      </c>
      <c r="M9095" t="s">
        <v>7747</v>
      </c>
      <c r="N9095">
        <v>6</v>
      </c>
      <c r="P9095">
        <v>1</v>
      </c>
    </row>
    <row r="9096" spans="12:16" x14ac:dyDescent="0.35">
      <c r="L9096" t="s">
        <v>29</v>
      </c>
      <c r="M9096" t="s">
        <v>7747</v>
      </c>
      <c r="N9096">
        <v>6</v>
      </c>
      <c r="P9096">
        <v>1</v>
      </c>
    </row>
    <row r="9097" spans="12:16" x14ac:dyDescent="0.35">
      <c r="L9097" t="s">
        <v>29</v>
      </c>
      <c r="M9097" t="s">
        <v>7747</v>
      </c>
      <c r="N9097">
        <v>6</v>
      </c>
      <c r="P9097">
        <v>1</v>
      </c>
    </row>
    <row r="9098" spans="12:16" x14ac:dyDescent="0.35">
      <c r="L9098" t="s">
        <v>29</v>
      </c>
      <c r="M9098" t="s">
        <v>7747</v>
      </c>
      <c r="N9098">
        <v>6</v>
      </c>
      <c r="P9098">
        <v>1</v>
      </c>
    </row>
    <row r="9099" spans="12:16" x14ac:dyDescent="0.35">
      <c r="L9099" t="s">
        <v>29</v>
      </c>
      <c r="M9099" t="s">
        <v>7747</v>
      </c>
      <c r="N9099">
        <v>6</v>
      </c>
      <c r="P9099">
        <v>1</v>
      </c>
    </row>
    <row r="9100" spans="12:16" x14ac:dyDescent="0.35">
      <c r="L9100" t="s">
        <v>29</v>
      </c>
      <c r="M9100" t="s">
        <v>7747</v>
      </c>
      <c r="N9100">
        <v>6</v>
      </c>
      <c r="P9100">
        <v>1</v>
      </c>
    </row>
    <row r="9101" spans="12:16" x14ac:dyDescent="0.35">
      <c r="L9101" t="s">
        <v>29</v>
      </c>
      <c r="M9101" t="s">
        <v>7747</v>
      </c>
      <c r="N9101">
        <v>6</v>
      </c>
      <c r="P9101">
        <v>1</v>
      </c>
    </row>
    <row r="9102" spans="12:16" x14ac:dyDescent="0.35">
      <c r="L9102" t="s">
        <v>29</v>
      </c>
      <c r="M9102" t="s">
        <v>7747</v>
      </c>
      <c r="N9102">
        <v>6</v>
      </c>
      <c r="P9102">
        <v>1</v>
      </c>
    </row>
    <row r="9103" spans="12:16" x14ac:dyDescent="0.35">
      <c r="L9103" t="s">
        <v>29</v>
      </c>
      <c r="M9103" t="s">
        <v>7747</v>
      </c>
      <c r="N9103">
        <v>6</v>
      </c>
      <c r="P9103">
        <v>1</v>
      </c>
    </row>
    <row r="9104" spans="12:16" x14ac:dyDescent="0.35">
      <c r="L9104" t="s">
        <v>28</v>
      </c>
      <c r="M9104" t="s">
        <v>7747</v>
      </c>
      <c r="N9104">
        <v>6</v>
      </c>
      <c r="P9104">
        <v>1</v>
      </c>
    </row>
    <row r="9105" spans="12:16" x14ac:dyDescent="0.35">
      <c r="L9105" t="s">
        <v>28</v>
      </c>
      <c r="M9105" t="s">
        <v>7747</v>
      </c>
      <c r="N9105">
        <v>6</v>
      </c>
      <c r="P9105">
        <v>1</v>
      </c>
    </row>
    <row r="9106" spans="12:16" x14ac:dyDescent="0.35">
      <c r="L9106" t="s">
        <v>28</v>
      </c>
      <c r="M9106" t="s">
        <v>7747</v>
      </c>
      <c r="N9106">
        <v>6</v>
      </c>
      <c r="P9106">
        <v>1</v>
      </c>
    </row>
    <row r="9107" spans="12:16" x14ac:dyDescent="0.35">
      <c r="L9107" t="s">
        <v>28</v>
      </c>
      <c r="M9107" t="s">
        <v>7747</v>
      </c>
      <c r="N9107">
        <v>6</v>
      </c>
      <c r="P9107">
        <v>1</v>
      </c>
    </row>
    <row r="9108" spans="12:16" x14ac:dyDescent="0.35">
      <c r="L9108" t="s">
        <v>28</v>
      </c>
      <c r="M9108" t="s">
        <v>7747</v>
      </c>
      <c r="N9108">
        <v>6</v>
      </c>
      <c r="P9108">
        <v>1</v>
      </c>
    </row>
    <row r="9109" spans="12:16" x14ac:dyDescent="0.35">
      <c r="L9109" t="s">
        <v>28</v>
      </c>
      <c r="M9109" t="s">
        <v>7747</v>
      </c>
      <c r="N9109">
        <v>6</v>
      </c>
      <c r="P9109">
        <v>1</v>
      </c>
    </row>
    <row r="9110" spans="12:16" x14ac:dyDescent="0.35">
      <c r="L9110" t="s">
        <v>28</v>
      </c>
      <c r="M9110" t="s">
        <v>7747</v>
      </c>
      <c r="N9110">
        <v>6</v>
      </c>
      <c r="P9110">
        <v>1</v>
      </c>
    </row>
    <row r="9111" spans="12:16" x14ac:dyDescent="0.35">
      <c r="L9111" t="s">
        <v>28</v>
      </c>
      <c r="M9111" t="s">
        <v>7747</v>
      </c>
      <c r="N9111">
        <v>6</v>
      </c>
      <c r="P9111">
        <v>1</v>
      </c>
    </row>
    <row r="9112" spans="12:16" x14ac:dyDescent="0.35">
      <c r="L9112" t="s">
        <v>28</v>
      </c>
      <c r="M9112" t="s">
        <v>7747</v>
      </c>
      <c r="N9112">
        <v>6</v>
      </c>
      <c r="P9112">
        <v>1</v>
      </c>
    </row>
    <row r="9113" spans="12:16" x14ac:dyDescent="0.35">
      <c r="L9113" t="s">
        <v>28</v>
      </c>
      <c r="M9113" t="s">
        <v>7747</v>
      </c>
      <c r="N9113">
        <v>6</v>
      </c>
      <c r="P9113">
        <v>1</v>
      </c>
    </row>
    <row r="9114" spans="12:16" x14ac:dyDescent="0.35">
      <c r="L9114" t="s">
        <v>28</v>
      </c>
      <c r="M9114" t="s">
        <v>7747</v>
      </c>
      <c r="N9114">
        <v>6</v>
      </c>
      <c r="P9114">
        <v>1</v>
      </c>
    </row>
    <row r="9115" spans="12:16" x14ac:dyDescent="0.35">
      <c r="L9115" t="s">
        <v>28</v>
      </c>
      <c r="M9115" t="s">
        <v>7747</v>
      </c>
      <c r="N9115">
        <v>6</v>
      </c>
      <c r="P9115">
        <v>1</v>
      </c>
    </row>
    <row r="9116" spans="12:16" x14ac:dyDescent="0.35">
      <c r="L9116" t="s">
        <v>28</v>
      </c>
      <c r="M9116" t="s">
        <v>7747</v>
      </c>
      <c r="N9116">
        <v>6</v>
      </c>
      <c r="P9116">
        <v>1</v>
      </c>
    </row>
    <row r="9117" spans="12:16" x14ac:dyDescent="0.35">
      <c r="L9117" t="s">
        <v>28</v>
      </c>
      <c r="M9117" t="s">
        <v>7747</v>
      </c>
      <c r="N9117">
        <v>6</v>
      </c>
      <c r="P9117">
        <v>1</v>
      </c>
    </row>
    <row r="9118" spans="12:16" x14ac:dyDescent="0.35">
      <c r="L9118" t="s">
        <v>28</v>
      </c>
      <c r="M9118" t="s">
        <v>7747</v>
      </c>
      <c r="N9118">
        <v>6</v>
      </c>
      <c r="P9118">
        <v>1</v>
      </c>
    </row>
    <row r="9119" spans="12:16" x14ac:dyDescent="0.35">
      <c r="L9119" t="s">
        <v>28</v>
      </c>
      <c r="M9119" t="s">
        <v>7747</v>
      </c>
      <c r="N9119">
        <v>6</v>
      </c>
      <c r="P9119">
        <v>1</v>
      </c>
    </row>
    <row r="9120" spans="12:16" x14ac:dyDescent="0.35">
      <c r="L9120" t="s">
        <v>28</v>
      </c>
      <c r="M9120" t="s">
        <v>7747</v>
      </c>
      <c r="N9120">
        <v>6</v>
      </c>
      <c r="P9120">
        <v>1</v>
      </c>
    </row>
    <row r="9121" spans="12:16" x14ac:dyDescent="0.35">
      <c r="L9121" t="s">
        <v>28</v>
      </c>
      <c r="M9121" t="s">
        <v>7747</v>
      </c>
      <c r="N9121">
        <v>6</v>
      </c>
      <c r="P9121">
        <v>1</v>
      </c>
    </row>
    <row r="9122" spans="12:16" x14ac:dyDescent="0.35">
      <c r="L9122" t="s">
        <v>28</v>
      </c>
      <c r="M9122" t="s">
        <v>7747</v>
      </c>
      <c r="N9122">
        <v>6</v>
      </c>
      <c r="P9122">
        <v>1</v>
      </c>
    </row>
    <row r="9123" spans="12:16" x14ac:dyDescent="0.35">
      <c r="L9123" t="s">
        <v>28</v>
      </c>
      <c r="M9123" t="s">
        <v>7747</v>
      </c>
      <c r="N9123">
        <v>6</v>
      </c>
      <c r="P9123">
        <v>1</v>
      </c>
    </row>
    <row r="9124" spans="12:16" x14ac:dyDescent="0.35">
      <c r="L9124" t="s">
        <v>28</v>
      </c>
      <c r="M9124" t="s">
        <v>7747</v>
      </c>
      <c r="N9124">
        <v>6</v>
      </c>
      <c r="P9124">
        <v>1</v>
      </c>
    </row>
    <row r="9125" spans="12:16" x14ac:dyDescent="0.35">
      <c r="L9125" t="s">
        <v>28</v>
      </c>
      <c r="M9125" t="s">
        <v>7747</v>
      </c>
      <c r="N9125">
        <v>6</v>
      </c>
      <c r="P9125">
        <v>1</v>
      </c>
    </row>
    <row r="9126" spans="12:16" x14ac:dyDescent="0.35">
      <c r="L9126" t="s">
        <v>28</v>
      </c>
      <c r="M9126" t="s">
        <v>7747</v>
      </c>
      <c r="N9126">
        <v>6</v>
      </c>
      <c r="P9126">
        <v>1</v>
      </c>
    </row>
    <row r="9127" spans="12:16" x14ac:dyDescent="0.35">
      <c r="L9127" t="s">
        <v>28</v>
      </c>
      <c r="M9127" t="s">
        <v>7747</v>
      </c>
      <c r="N9127">
        <v>6</v>
      </c>
      <c r="P9127">
        <v>1</v>
      </c>
    </row>
    <row r="9128" spans="12:16" x14ac:dyDescent="0.35">
      <c r="L9128" t="s">
        <v>28</v>
      </c>
      <c r="M9128" t="s">
        <v>7747</v>
      </c>
      <c r="N9128">
        <v>6</v>
      </c>
      <c r="P9128">
        <v>1</v>
      </c>
    </row>
    <row r="9129" spans="12:16" x14ac:dyDescent="0.35">
      <c r="L9129" t="s">
        <v>28</v>
      </c>
      <c r="M9129" t="s">
        <v>7747</v>
      </c>
      <c r="N9129">
        <v>6</v>
      </c>
      <c r="P9129">
        <v>1</v>
      </c>
    </row>
    <row r="9130" spans="12:16" x14ac:dyDescent="0.35">
      <c r="L9130" t="s">
        <v>28</v>
      </c>
      <c r="M9130" t="s">
        <v>7747</v>
      </c>
      <c r="N9130">
        <v>6</v>
      </c>
      <c r="P9130">
        <v>1</v>
      </c>
    </row>
    <row r="9131" spans="12:16" x14ac:dyDescent="0.35">
      <c r="L9131" t="s">
        <v>28</v>
      </c>
      <c r="M9131" t="s">
        <v>7747</v>
      </c>
      <c r="N9131">
        <v>6</v>
      </c>
      <c r="P9131">
        <v>1</v>
      </c>
    </row>
    <row r="9132" spans="12:16" x14ac:dyDescent="0.35">
      <c r="L9132" t="s">
        <v>28</v>
      </c>
      <c r="M9132" t="s">
        <v>7747</v>
      </c>
      <c r="N9132">
        <v>6</v>
      </c>
      <c r="P9132">
        <v>1</v>
      </c>
    </row>
    <row r="9133" spans="12:16" x14ac:dyDescent="0.35">
      <c r="L9133" t="s">
        <v>28</v>
      </c>
      <c r="M9133" t="s">
        <v>7747</v>
      </c>
      <c r="N9133">
        <v>6</v>
      </c>
      <c r="P9133">
        <v>1</v>
      </c>
    </row>
    <row r="9134" spans="12:16" x14ac:dyDescent="0.35">
      <c r="L9134" t="s">
        <v>28</v>
      </c>
      <c r="M9134" t="s">
        <v>7747</v>
      </c>
      <c r="N9134">
        <v>6</v>
      </c>
      <c r="P9134">
        <v>1</v>
      </c>
    </row>
    <row r="9135" spans="12:16" x14ac:dyDescent="0.35">
      <c r="L9135" t="s">
        <v>28</v>
      </c>
      <c r="M9135" t="s">
        <v>7747</v>
      </c>
      <c r="N9135">
        <v>6</v>
      </c>
      <c r="P9135">
        <v>1</v>
      </c>
    </row>
    <row r="9136" spans="12:16" x14ac:dyDescent="0.35">
      <c r="L9136" t="s">
        <v>28</v>
      </c>
      <c r="M9136" t="s">
        <v>7747</v>
      </c>
      <c r="N9136">
        <v>6</v>
      </c>
      <c r="P9136">
        <v>1</v>
      </c>
    </row>
    <row r="9137" spans="12:16" x14ac:dyDescent="0.35">
      <c r="L9137" t="s">
        <v>28</v>
      </c>
      <c r="M9137" t="s">
        <v>7747</v>
      </c>
      <c r="N9137">
        <v>6</v>
      </c>
      <c r="P9137">
        <v>1</v>
      </c>
    </row>
    <row r="9138" spans="12:16" x14ac:dyDescent="0.35">
      <c r="L9138" t="s">
        <v>28</v>
      </c>
      <c r="M9138" t="s">
        <v>7747</v>
      </c>
      <c r="N9138">
        <v>6</v>
      </c>
      <c r="P9138">
        <v>1</v>
      </c>
    </row>
    <row r="9139" spans="12:16" x14ac:dyDescent="0.35">
      <c r="L9139" t="s">
        <v>28</v>
      </c>
      <c r="M9139" t="s">
        <v>7747</v>
      </c>
      <c r="N9139">
        <v>6</v>
      </c>
      <c r="P9139">
        <v>1</v>
      </c>
    </row>
    <row r="9140" spans="12:16" x14ac:dyDescent="0.35">
      <c r="L9140" t="s">
        <v>28</v>
      </c>
      <c r="M9140" t="s">
        <v>7747</v>
      </c>
      <c r="N9140">
        <v>6</v>
      </c>
      <c r="P9140">
        <v>1</v>
      </c>
    </row>
    <row r="9141" spans="12:16" x14ac:dyDescent="0.35">
      <c r="L9141" t="s">
        <v>28</v>
      </c>
      <c r="M9141" t="s">
        <v>7747</v>
      </c>
      <c r="N9141">
        <v>6</v>
      </c>
      <c r="P9141">
        <v>1</v>
      </c>
    </row>
    <row r="9142" spans="12:16" x14ac:dyDescent="0.35">
      <c r="L9142" t="s">
        <v>28</v>
      </c>
      <c r="M9142" t="s">
        <v>7747</v>
      </c>
      <c r="N9142">
        <v>6</v>
      </c>
      <c r="P9142">
        <v>1</v>
      </c>
    </row>
    <row r="9143" spans="12:16" x14ac:dyDescent="0.35">
      <c r="L9143" t="s">
        <v>28</v>
      </c>
      <c r="M9143" t="s">
        <v>7747</v>
      </c>
      <c r="N9143">
        <v>6</v>
      </c>
      <c r="P9143">
        <v>1</v>
      </c>
    </row>
    <row r="9144" spans="12:16" x14ac:dyDescent="0.35">
      <c r="L9144" t="s">
        <v>28</v>
      </c>
      <c r="M9144" t="s">
        <v>7747</v>
      </c>
      <c r="N9144">
        <v>6</v>
      </c>
      <c r="P9144">
        <v>1</v>
      </c>
    </row>
    <row r="9145" spans="12:16" x14ac:dyDescent="0.35">
      <c r="L9145" t="s">
        <v>28</v>
      </c>
      <c r="M9145" t="s">
        <v>7747</v>
      </c>
      <c r="N9145">
        <v>6</v>
      </c>
      <c r="P9145">
        <v>1</v>
      </c>
    </row>
    <row r="9146" spans="12:16" x14ac:dyDescent="0.35">
      <c r="L9146" t="s">
        <v>28</v>
      </c>
      <c r="M9146" t="s">
        <v>7747</v>
      </c>
      <c r="N9146">
        <v>6</v>
      </c>
      <c r="P9146">
        <v>1</v>
      </c>
    </row>
    <row r="9147" spans="12:16" x14ac:dyDescent="0.35">
      <c r="L9147" t="s">
        <v>28</v>
      </c>
      <c r="M9147" t="s">
        <v>7747</v>
      </c>
      <c r="N9147">
        <v>6</v>
      </c>
      <c r="P9147">
        <v>1</v>
      </c>
    </row>
    <row r="9148" spans="12:16" x14ac:dyDescent="0.35">
      <c r="L9148" t="s">
        <v>28</v>
      </c>
      <c r="M9148" t="s">
        <v>7747</v>
      </c>
      <c r="N9148">
        <v>6</v>
      </c>
      <c r="P9148">
        <v>1</v>
      </c>
    </row>
    <row r="9149" spans="12:16" x14ac:dyDescent="0.35">
      <c r="L9149" t="s">
        <v>28</v>
      </c>
      <c r="M9149" t="s">
        <v>7747</v>
      </c>
      <c r="N9149">
        <v>6</v>
      </c>
      <c r="P9149">
        <v>1</v>
      </c>
    </row>
    <row r="9150" spans="12:16" x14ac:dyDescent="0.35">
      <c r="L9150" t="s">
        <v>28</v>
      </c>
      <c r="M9150" t="s">
        <v>7747</v>
      </c>
      <c r="N9150">
        <v>6</v>
      </c>
      <c r="P9150">
        <v>1</v>
      </c>
    </row>
    <row r="9151" spans="12:16" x14ac:dyDescent="0.35">
      <c r="L9151" t="s">
        <v>28</v>
      </c>
      <c r="M9151" t="s">
        <v>7747</v>
      </c>
      <c r="N9151">
        <v>6</v>
      </c>
      <c r="P9151">
        <v>1</v>
      </c>
    </row>
    <row r="9152" spans="12:16" x14ac:dyDescent="0.35">
      <c r="L9152" t="s">
        <v>28</v>
      </c>
      <c r="M9152" t="s">
        <v>7747</v>
      </c>
      <c r="N9152">
        <v>6</v>
      </c>
      <c r="P9152">
        <v>1</v>
      </c>
    </row>
    <row r="9153" spans="12:16" x14ac:dyDescent="0.35">
      <c r="L9153" t="s">
        <v>28</v>
      </c>
      <c r="M9153" t="s">
        <v>7747</v>
      </c>
      <c r="N9153">
        <v>6</v>
      </c>
      <c r="P9153">
        <v>1</v>
      </c>
    </row>
    <row r="9154" spans="12:16" x14ac:dyDescent="0.35">
      <c r="L9154" t="s">
        <v>28</v>
      </c>
      <c r="M9154" t="s">
        <v>7747</v>
      </c>
      <c r="N9154">
        <v>6</v>
      </c>
      <c r="P9154">
        <v>1</v>
      </c>
    </row>
    <row r="9155" spans="12:16" x14ac:dyDescent="0.35">
      <c r="L9155" t="s">
        <v>28</v>
      </c>
      <c r="M9155" t="s">
        <v>7747</v>
      </c>
      <c r="N9155">
        <v>6</v>
      </c>
      <c r="P9155">
        <v>1</v>
      </c>
    </row>
    <row r="9156" spans="12:16" x14ac:dyDescent="0.35">
      <c r="L9156" t="s">
        <v>28</v>
      </c>
      <c r="M9156" t="s">
        <v>7747</v>
      </c>
      <c r="N9156">
        <v>6</v>
      </c>
      <c r="P9156">
        <v>1</v>
      </c>
    </row>
    <row r="9157" spans="12:16" x14ac:dyDescent="0.35">
      <c r="L9157" t="s">
        <v>28</v>
      </c>
      <c r="M9157" t="s">
        <v>7747</v>
      </c>
      <c r="N9157">
        <v>6</v>
      </c>
      <c r="P9157">
        <v>1</v>
      </c>
    </row>
    <row r="9158" spans="12:16" x14ac:dyDescent="0.35">
      <c r="L9158" t="s">
        <v>28</v>
      </c>
      <c r="M9158" t="s">
        <v>7747</v>
      </c>
      <c r="N9158">
        <v>6</v>
      </c>
      <c r="P9158">
        <v>1</v>
      </c>
    </row>
    <row r="9159" spans="12:16" x14ac:dyDescent="0.35">
      <c r="L9159" t="s">
        <v>28</v>
      </c>
      <c r="M9159" t="s">
        <v>7747</v>
      </c>
      <c r="N9159">
        <v>6</v>
      </c>
      <c r="P9159">
        <v>1</v>
      </c>
    </row>
    <row r="9160" spans="12:16" x14ac:dyDescent="0.35">
      <c r="L9160" t="s">
        <v>28</v>
      </c>
      <c r="M9160" t="s">
        <v>7747</v>
      </c>
      <c r="N9160">
        <v>6</v>
      </c>
      <c r="P9160">
        <v>1</v>
      </c>
    </row>
    <row r="9161" spans="12:16" x14ac:dyDescent="0.35">
      <c r="L9161" t="s">
        <v>28</v>
      </c>
      <c r="M9161" t="s">
        <v>7747</v>
      </c>
      <c r="N9161">
        <v>6</v>
      </c>
      <c r="P9161">
        <v>1</v>
      </c>
    </row>
    <row r="9162" spans="12:16" x14ac:dyDescent="0.35">
      <c r="L9162" t="s">
        <v>114</v>
      </c>
      <c r="M9162" t="s">
        <v>7747</v>
      </c>
      <c r="N9162">
        <v>6</v>
      </c>
      <c r="P9162">
        <v>1</v>
      </c>
    </row>
    <row r="9163" spans="12:16" x14ac:dyDescent="0.35">
      <c r="L9163" t="s">
        <v>114</v>
      </c>
      <c r="M9163" t="s">
        <v>7747</v>
      </c>
      <c r="N9163">
        <v>6</v>
      </c>
      <c r="P9163">
        <v>1</v>
      </c>
    </row>
    <row r="9164" spans="12:16" x14ac:dyDescent="0.35">
      <c r="L9164" t="s">
        <v>114</v>
      </c>
      <c r="M9164" t="s">
        <v>7747</v>
      </c>
      <c r="N9164">
        <v>6</v>
      </c>
      <c r="P9164">
        <v>1</v>
      </c>
    </row>
    <row r="9165" spans="12:16" x14ac:dyDescent="0.35">
      <c r="L9165" t="s">
        <v>114</v>
      </c>
      <c r="M9165" t="s">
        <v>7747</v>
      </c>
      <c r="N9165">
        <v>6</v>
      </c>
      <c r="P9165">
        <v>1</v>
      </c>
    </row>
    <row r="9166" spans="12:16" x14ac:dyDescent="0.35">
      <c r="L9166" t="s">
        <v>114</v>
      </c>
      <c r="M9166" t="s">
        <v>7747</v>
      </c>
      <c r="N9166">
        <v>6</v>
      </c>
      <c r="P9166">
        <v>1</v>
      </c>
    </row>
    <row r="9167" spans="12:16" x14ac:dyDescent="0.35">
      <c r="L9167" t="s">
        <v>114</v>
      </c>
      <c r="M9167" t="s">
        <v>7747</v>
      </c>
      <c r="N9167">
        <v>6</v>
      </c>
      <c r="P9167">
        <v>1</v>
      </c>
    </row>
    <row r="9168" spans="12:16" x14ac:dyDescent="0.35">
      <c r="L9168" t="s">
        <v>114</v>
      </c>
      <c r="M9168" t="s">
        <v>7747</v>
      </c>
      <c r="N9168">
        <v>6</v>
      </c>
      <c r="P9168">
        <v>1</v>
      </c>
    </row>
    <row r="9169" spans="12:16" x14ac:dyDescent="0.35">
      <c r="L9169" t="s">
        <v>114</v>
      </c>
      <c r="M9169" t="s">
        <v>7747</v>
      </c>
      <c r="N9169">
        <v>6</v>
      </c>
      <c r="P9169">
        <v>1</v>
      </c>
    </row>
    <row r="9170" spans="12:16" x14ac:dyDescent="0.35">
      <c r="L9170" t="s">
        <v>114</v>
      </c>
      <c r="M9170" t="s">
        <v>7747</v>
      </c>
      <c r="N9170">
        <v>6</v>
      </c>
      <c r="P9170">
        <v>1</v>
      </c>
    </row>
    <row r="9171" spans="12:16" x14ac:dyDescent="0.35">
      <c r="L9171" t="s">
        <v>114</v>
      </c>
      <c r="M9171" t="s">
        <v>7747</v>
      </c>
      <c r="N9171">
        <v>6</v>
      </c>
      <c r="P9171">
        <v>1</v>
      </c>
    </row>
    <row r="9172" spans="12:16" x14ac:dyDescent="0.35">
      <c r="L9172" t="s">
        <v>114</v>
      </c>
      <c r="M9172" t="s">
        <v>7747</v>
      </c>
      <c r="N9172">
        <v>6</v>
      </c>
      <c r="P9172">
        <v>1</v>
      </c>
    </row>
    <row r="9173" spans="12:16" x14ac:dyDescent="0.35">
      <c r="L9173" t="s">
        <v>114</v>
      </c>
      <c r="M9173" t="s">
        <v>7747</v>
      </c>
      <c r="N9173">
        <v>6</v>
      </c>
      <c r="P9173">
        <v>1</v>
      </c>
    </row>
    <row r="9174" spans="12:16" x14ac:dyDescent="0.35">
      <c r="L9174" t="s">
        <v>114</v>
      </c>
      <c r="M9174" t="s">
        <v>7747</v>
      </c>
      <c r="N9174">
        <v>6</v>
      </c>
      <c r="P9174">
        <v>1</v>
      </c>
    </row>
    <row r="9175" spans="12:16" x14ac:dyDescent="0.35">
      <c r="L9175" t="s">
        <v>114</v>
      </c>
      <c r="M9175" t="s">
        <v>7747</v>
      </c>
      <c r="N9175">
        <v>6</v>
      </c>
      <c r="P9175">
        <v>1</v>
      </c>
    </row>
    <row r="9176" spans="12:16" x14ac:dyDescent="0.35">
      <c r="L9176" t="s">
        <v>114</v>
      </c>
      <c r="M9176" t="s">
        <v>7747</v>
      </c>
      <c r="N9176">
        <v>6</v>
      </c>
      <c r="P9176">
        <v>1</v>
      </c>
    </row>
    <row r="9177" spans="12:16" x14ac:dyDescent="0.35">
      <c r="L9177" t="s">
        <v>114</v>
      </c>
      <c r="M9177" t="s">
        <v>7747</v>
      </c>
      <c r="N9177">
        <v>6</v>
      </c>
      <c r="P9177">
        <v>1</v>
      </c>
    </row>
    <row r="9178" spans="12:16" x14ac:dyDescent="0.35">
      <c r="L9178" t="s">
        <v>114</v>
      </c>
      <c r="M9178" t="s">
        <v>7747</v>
      </c>
      <c r="N9178">
        <v>6</v>
      </c>
      <c r="P9178">
        <v>1</v>
      </c>
    </row>
    <row r="9179" spans="12:16" x14ac:dyDescent="0.35">
      <c r="L9179" t="s">
        <v>114</v>
      </c>
      <c r="M9179" t="s">
        <v>7747</v>
      </c>
      <c r="N9179">
        <v>6</v>
      </c>
      <c r="P9179">
        <v>1</v>
      </c>
    </row>
    <row r="9180" spans="12:16" x14ac:dyDescent="0.35">
      <c r="L9180" t="s">
        <v>114</v>
      </c>
      <c r="M9180" t="s">
        <v>7747</v>
      </c>
      <c r="N9180">
        <v>6</v>
      </c>
      <c r="P9180">
        <v>1</v>
      </c>
    </row>
    <row r="9181" spans="12:16" x14ac:dyDescent="0.35">
      <c r="L9181" t="s">
        <v>114</v>
      </c>
      <c r="M9181" t="s">
        <v>7747</v>
      </c>
      <c r="N9181">
        <v>6</v>
      </c>
      <c r="P9181">
        <v>1</v>
      </c>
    </row>
    <row r="9182" spans="12:16" x14ac:dyDescent="0.35">
      <c r="L9182" t="s">
        <v>114</v>
      </c>
      <c r="M9182" t="s">
        <v>7747</v>
      </c>
      <c r="N9182">
        <v>6</v>
      </c>
      <c r="P9182">
        <v>1</v>
      </c>
    </row>
    <row r="9183" spans="12:16" x14ac:dyDescent="0.35">
      <c r="L9183" t="s">
        <v>114</v>
      </c>
      <c r="M9183" t="s">
        <v>7747</v>
      </c>
      <c r="N9183">
        <v>6</v>
      </c>
      <c r="P9183">
        <v>1</v>
      </c>
    </row>
    <row r="9184" spans="12:16" x14ac:dyDescent="0.35">
      <c r="L9184" t="s">
        <v>114</v>
      </c>
      <c r="M9184" t="s">
        <v>7747</v>
      </c>
      <c r="N9184">
        <v>6</v>
      </c>
      <c r="P9184">
        <v>1</v>
      </c>
    </row>
    <row r="9185" spans="12:16" x14ac:dyDescent="0.35">
      <c r="L9185" t="s">
        <v>114</v>
      </c>
      <c r="M9185" t="s">
        <v>7747</v>
      </c>
      <c r="N9185">
        <v>6</v>
      </c>
      <c r="P9185">
        <v>1</v>
      </c>
    </row>
    <row r="9186" spans="12:16" x14ac:dyDescent="0.35">
      <c r="L9186" t="s">
        <v>115</v>
      </c>
      <c r="M9186" t="s">
        <v>7747</v>
      </c>
      <c r="N9186">
        <v>6</v>
      </c>
      <c r="P9186">
        <v>1</v>
      </c>
    </row>
    <row r="9187" spans="12:16" x14ac:dyDescent="0.35">
      <c r="L9187" t="s">
        <v>115</v>
      </c>
      <c r="M9187" t="s">
        <v>7747</v>
      </c>
      <c r="N9187">
        <v>6</v>
      </c>
      <c r="P9187">
        <v>1</v>
      </c>
    </row>
    <row r="9188" spans="12:16" x14ac:dyDescent="0.35">
      <c r="L9188" t="s">
        <v>115</v>
      </c>
      <c r="M9188" t="s">
        <v>7747</v>
      </c>
      <c r="N9188">
        <v>6</v>
      </c>
      <c r="P9188">
        <v>1</v>
      </c>
    </row>
    <row r="9189" spans="12:16" x14ac:dyDescent="0.35">
      <c r="L9189" t="s">
        <v>115</v>
      </c>
      <c r="M9189" t="s">
        <v>7747</v>
      </c>
      <c r="N9189">
        <v>6</v>
      </c>
      <c r="P9189">
        <v>1</v>
      </c>
    </row>
    <row r="9190" spans="12:16" x14ac:dyDescent="0.35">
      <c r="L9190" t="s">
        <v>115</v>
      </c>
      <c r="M9190" t="s">
        <v>7747</v>
      </c>
      <c r="N9190">
        <v>6</v>
      </c>
      <c r="P9190">
        <v>1</v>
      </c>
    </row>
    <row r="9191" spans="12:16" x14ac:dyDescent="0.35">
      <c r="L9191" t="s">
        <v>115</v>
      </c>
      <c r="M9191" t="s">
        <v>7747</v>
      </c>
      <c r="N9191">
        <v>6</v>
      </c>
      <c r="P9191">
        <v>1</v>
      </c>
    </row>
    <row r="9192" spans="12:16" x14ac:dyDescent="0.35">
      <c r="L9192" t="s">
        <v>115</v>
      </c>
      <c r="M9192" t="s">
        <v>7747</v>
      </c>
      <c r="N9192">
        <v>6</v>
      </c>
      <c r="P9192">
        <v>1</v>
      </c>
    </row>
    <row r="9193" spans="12:16" x14ac:dyDescent="0.35">
      <c r="L9193" t="s">
        <v>115</v>
      </c>
      <c r="M9193" t="s">
        <v>7747</v>
      </c>
      <c r="N9193">
        <v>6</v>
      </c>
      <c r="P9193">
        <v>1</v>
      </c>
    </row>
    <row r="9194" spans="12:16" x14ac:dyDescent="0.35">
      <c r="L9194" t="s">
        <v>115</v>
      </c>
      <c r="M9194" t="s">
        <v>7747</v>
      </c>
      <c r="N9194">
        <v>6</v>
      </c>
      <c r="P9194">
        <v>1</v>
      </c>
    </row>
    <row r="9195" spans="12:16" x14ac:dyDescent="0.35">
      <c r="L9195" t="s">
        <v>115</v>
      </c>
      <c r="M9195" t="s">
        <v>7747</v>
      </c>
      <c r="N9195">
        <v>6</v>
      </c>
      <c r="P9195">
        <v>1</v>
      </c>
    </row>
    <row r="9196" spans="12:16" x14ac:dyDescent="0.35">
      <c r="L9196" t="s">
        <v>115</v>
      </c>
      <c r="M9196" t="s">
        <v>7747</v>
      </c>
      <c r="N9196">
        <v>6</v>
      </c>
      <c r="P9196">
        <v>1</v>
      </c>
    </row>
    <row r="9197" spans="12:16" x14ac:dyDescent="0.35">
      <c r="L9197" t="s">
        <v>115</v>
      </c>
      <c r="M9197" t="s">
        <v>7747</v>
      </c>
      <c r="N9197">
        <v>6</v>
      </c>
      <c r="P9197">
        <v>1</v>
      </c>
    </row>
    <row r="9198" spans="12:16" x14ac:dyDescent="0.35">
      <c r="L9198" t="s">
        <v>115</v>
      </c>
      <c r="M9198" t="s">
        <v>7747</v>
      </c>
      <c r="N9198">
        <v>6</v>
      </c>
      <c r="P9198">
        <v>1</v>
      </c>
    </row>
    <row r="9199" spans="12:16" x14ac:dyDescent="0.35">
      <c r="L9199" t="s">
        <v>115</v>
      </c>
      <c r="M9199" t="s">
        <v>7747</v>
      </c>
      <c r="N9199">
        <v>6</v>
      </c>
      <c r="P9199">
        <v>1</v>
      </c>
    </row>
    <row r="9200" spans="12:16" x14ac:dyDescent="0.35">
      <c r="L9200" t="s">
        <v>115</v>
      </c>
      <c r="M9200" t="s">
        <v>7747</v>
      </c>
      <c r="N9200">
        <v>6</v>
      </c>
      <c r="P9200">
        <v>1</v>
      </c>
    </row>
    <row r="9201" spans="12:16" x14ac:dyDescent="0.35">
      <c r="L9201" t="s">
        <v>115</v>
      </c>
      <c r="M9201" t="s">
        <v>7747</v>
      </c>
      <c r="N9201">
        <v>6</v>
      </c>
      <c r="P9201">
        <v>1</v>
      </c>
    </row>
    <row r="9202" spans="12:16" x14ac:dyDescent="0.35">
      <c r="L9202" t="s">
        <v>115</v>
      </c>
      <c r="M9202" t="s">
        <v>7747</v>
      </c>
      <c r="N9202">
        <v>6</v>
      </c>
      <c r="P9202">
        <v>1</v>
      </c>
    </row>
    <row r="9203" spans="12:16" x14ac:dyDescent="0.35">
      <c r="L9203" t="s">
        <v>115</v>
      </c>
      <c r="M9203" t="s">
        <v>7747</v>
      </c>
      <c r="N9203">
        <v>6</v>
      </c>
      <c r="P9203">
        <v>1</v>
      </c>
    </row>
    <row r="9204" spans="12:16" x14ac:dyDescent="0.35">
      <c r="L9204" t="s">
        <v>115</v>
      </c>
      <c r="M9204" t="s">
        <v>7747</v>
      </c>
      <c r="N9204">
        <v>6</v>
      </c>
      <c r="P9204">
        <v>1</v>
      </c>
    </row>
    <row r="9205" spans="12:16" x14ac:dyDescent="0.35">
      <c r="L9205" t="s">
        <v>115</v>
      </c>
      <c r="M9205" t="s">
        <v>7747</v>
      </c>
      <c r="N9205">
        <v>6</v>
      </c>
      <c r="P9205">
        <v>1</v>
      </c>
    </row>
    <row r="9206" spans="12:16" x14ac:dyDescent="0.35">
      <c r="L9206" t="s">
        <v>115</v>
      </c>
      <c r="M9206" t="s">
        <v>7747</v>
      </c>
      <c r="N9206">
        <v>6</v>
      </c>
      <c r="P9206">
        <v>1</v>
      </c>
    </row>
    <row r="9207" spans="12:16" x14ac:dyDescent="0.35">
      <c r="L9207" t="s">
        <v>115</v>
      </c>
      <c r="M9207" t="s">
        <v>7747</v>
      </c>
      <c r="N9207">
        <v>6</v>
      </c>
      <c r="P9207">
        <v>1</v>
      </c>
    </row>
    <row r="9208" spans="12:16" x14ac:dyDescent="0.35">
      <c r="L9208" t="s">
        <v>115</v>
      </c>
      <c r="M9208" t="s">
        <v>7747</v>
      </c>
      <c r="N9208">
        <v>6</v>
      </c>
      <c r="P9208">
        <v>1</v>
      </c>
    </row>
    <row r="9209" spans="12:16" x14ac:dyDescent="0.35">
      <c r="L9209" t="s">
        <v>115</v>
      </c>
      <c r="M9209" t="s">
        <v>7747</v>
      </c>
      <c r="N9209">
        <v>6</v>
      </c>
      <c r="P9209">
        <v>1</v>
      </c>
    </row>
    <row r="9210" spans="12:16" x14ac:dyDescent="0.35">
      <c r="L9210" t="s">
        <v>115</v>
      </c>
      <c r="M9210" t="s">
        <v>7747</v>
      </c>
      <c r="N9210">
        <v>6</v>
      </c>
      <c r="P9210">
        <v>1</v>
      </c>
    </row>
    <row r="9211" spans="12:16" x14ac:dyDescent="0.35">
      <c r="L9211" t="s">
        <v>115</v>
      </c>
      <c r="M9211" t="s">
        <v>7747</v>
      </c>
      <c r="N9211">
        <v>6</v>
      </c>
      <c r="P9211">
        <v>1</v>
      </c>
    </row>
    <row r="9212" spans="12:16" x14ac:dyDescent="0.35">
      <c r="L9212" t="s">
        <v>115</v>
      </c>
      <c r="M9212" t="s">
        <v>7747</v>
      </c>
      <c r="N9212">
        <v>6</v>
      </c>
      <c r="P9212">
        <v>1</v>
      </c>
    </row>
    <row r="9213" spans="12:16" x14ac:dyDescent="0.35">
      <c r="L9213" t="s">
        <v>115</v>
      </c>
      <c r="M9213" t="s">
        <v>7747</v>
      </c>
      <c r="N9213">
        <v>6</v>
      </c>
      <c r="P9213">
        <v>1</v>
      </c>
    </row>
    <row r="9214" spans="12:16" x14ac:dyDescent="0.35">
      <c r="L9214" t="s">
        <v>115</v>
      </c>
      <c r="M9214" t="s">
        <v>7747</v>
      </c>
      <c r="N9214">
        <v>6</v>
      </c>
      <c r="P9214">
        <v>1</v>
      </c>
    </row>
    <row r="9215" spans="12:16" x14ac:dyDescent="0.35">
      <c r="L9215" t="s">
        <v>115</v>
      </c>
      <c r="M9215" t="s">
        <v>7747</v>
      </c>
      <c r="N9215">
        <v>6</v>
      </c>
      <c r="P9215">
        <v>1</v>
      </c>
    </row>
    <row r="9216" spans="12:16" x14ac:dyDescent="0.35">
      <c r="L9216" t="s">
        <v>115</v>
      </c>
      <c r="M9216" t="s">
        <v>7747</v>
      </c>
      <c r="N9216">
        <v>6</v>
      </c>
      <c r="P9216">
        <v>1</v>
      </c>
    </row>
    <row r="9217" spans="12:16" x14ac:dyDescent="0.35">
      <c r="L9217" t="s">
        <v>115</v>
      </c>
      <c r="M9217" t="s">
        <v>7747</v>
      </c>
      <c r="N9217">
        <v>6</v>
      </c>
      <c r="P9217">
        <v>1</v>
      </c>
    </row>
    <row r="9218" spans="12:16" x14ac:dyDescent="0.35">
      <c r="L9218" t="s">
        <v>115</v>
      </c>
      <c r="M9218" t="s">
        <v>7747</v>
      </c>
      <c r="N9218">
        <v>6</v>
      </c>
      <c r="P9218">
        <v>1</v>
      </c>
    </row>
    <row r="9219" spans="12:16" x14ac:dyDescent="0.35">
      <c r="L9219" t="s">
        <v>115</v>
      </c>
      <c r="M9219" t="s">
        <v>7747</v>
      </c>
      <c r="N9219">
        <v>6</v>
      </c>
      <c r="P9219">
        <v>1</v>
      </c>
    </row>
    <row r="9220" spans="12:16" x14ac:dyDescent="0.35">
      <c r="L9220" t="s">
        <v>115</v>
      </c>
      <c r="M9220" t="s">
        <v>7747</v>
      </c>
      <c r="N9220">
        <v>6</v>
      </c>
      <c r="P9220">
        <v>1</v>
      </c>
    </row>
    <row r="9221" spans="12:16" x14ac:dyDescent="0.35">
      <c r="L9221" t="s">
        <v>115</v>
      </c>
      <c r="M9221" t="s">
        <v>7747</v>
      </c>
      <c r="N9221">
        <v>6</v>
      </c>
      <c r="P9221">
        <v>1</v>
      </c>
    </row>
    <row r="9222" spans="12:16" x14ac:dyDescent="0.35">
      <c r="L9222" t="s">
        <v>115</v>
      </c>
      <c r="M9222" t="s">
        <v>7747</v>
      </c>
      <c r="N9222">
        <v>6</v>
      </c>
      <c r="P9222">
        <v>1</v>
      </c>
    </row>
    <row r="9223" spans="12:16" x14ac:dyDescent="0.35">
      <c r="L9223" t="s">
        <v>115</v>
      </c>
      <c r="M9223" t="s">
        <v>7747</v>
      </c>
      <c r="N9223">
        <v>6</v>
      </c>
      <c r="P9223">
        <v>1</v>
      </c>
    </row>
    <row r="9224" spans="12:16" x14ac:dyDescent="0.35">
      <c r="L9224" t="s">
        <v>115</v>
      </c>
      <c r="M9224" t="s">
        <v>7747</v>
      </c>
      <c r="N9224">
        <v>6</v>
      </c>
      <c r="P9224">
        <v>1</v>
      </c>
    </row>
    <row r="9225" spans="12:16" x14ac:dyDescent="0.35">
      <c r="L9225" t="s">
        <v>115</v>
      </c>
      <c r="M9225" t="s">
        <v>7747</v>
      </c>
      <c r="N9225">
        <v>6</v>
      </c>
      <c r="P9225">
        <v>1</v>
      </c>
    </row>
    <row r="9226" spans="12:16" x14ac:dyDescent="0.35">
      <c r="L9226" t="s">
        <v>115</v>
      </c>
      <c r="M9226" t="s">
        <v>7747</v>
      </c>
      <c r="N9226">
        <v>6</v>
      </c>
      <c r="P9226">
        <v>1</v>
      </c>
    </row>
    <row r="9227" spans="12:16" x14ac:dyDescent="0.35">
      <c r="L9227" t="s">
        <v>115</v>
      </c>
      <c r="M9227" t="s">
        <v>7747</v>
      </c>
      <c r="N9227">
        <v>6</v>
      </c>
      <c r="P9227">
        <v>1</v>
      </c>
    </row>
    <row r="9228" spans="12:16" x14ac:dyDescent="0.35">
      <c r="L9228" t="s">
        <v>115</v>
      </c>
      <c r="M9228" t="s">
        <v>7747</v>
      </c>
      <c r="N9228">
        <v>6</v>
      </c>
      <c r="P9228">
        <v>1</v>
      </c>
    </row>
    <row r="9229" spans="12:16" x14ac:dyDescent="0.35">
      <c r="L9229" t="s">
        <v>115</v>
      </c>
      <c r="M9229" t="s">
        <v>7747</v>
      </c>
      <c r="N9229">
        <v>6</v>
      </c>
      <c r="P9229">
        <v>1</v>
      </c>
    </row>
    <row r="9230" spans="12:16" x14ac:dyDescent="0.35">
      <c r="L9230" t="s">
        <v>115</v>
      </c>
      <c r="M9230" t="s">
        <v>7747</v>
      </c>
      <c r="N9230">
        <v>6</v>
      </c>
      <c r="P9230">
        <v>1</v>
      </c>
    </row>
    <row r="9231" spans="12:16" x14ac:dyDescent="0.35">
      <c r="L9231" t="s">
        <v>27</v>
      </c>
      <c r="M9231" t="s">
        <v>7747</v>
      </c>
      <c r="N9231">
        <v>6</v>
      </c>
      <c r="P9231">
        <v>1</v>
      </c>
    </row>
    <row r="9232" spans="12:16" x14ac:dyDescent="0.35">
      <c r="L9232" t="s">
        <v>27</v>
      </c>
      <c r="M9232" t="s">
        <v>7747</v>
      </c>
      <c r="N9232">
        <v>6</v>
      </c>
      <c r="P9232">
        <v>1</v>
      </c>
    </row>
    <row r="9233" spans="12:16" x14ac:dyDescent="0.35">
      <c r="L9233" t="s">
        <v>27</v>
      </c>
      <c r="M9233" t="s">
        <v>7747</v>
      </c>
      <c r="N9233">
        <v>6</v>
      </c>
      <c r="P9233">
        <v>1</v>
      </c>
    </row>
    <row r="9234" spans="12:16" x14ac:dyDescent="0.35">
      <c r="L9234" t="s">
        <v>27</v>
      </c>
      <c r="M9234" t="s">
        <v>7747</v>
      </c>
      <c r="N9234">
        <v>6</v>
      </c>
      <c r="P9234">
        <v>1</v>
      </c>
    </row>
    <row r="9235" spans="12:16" x14ac:dyDescent="0.35">
      <c r="L9235" t="s">
        <v>27</v>
      </c>
      <c r="M9235" t="s">
        <v>7747</v>
      </c>
      <c r="N9235">
        <v>6</v>
      </c>
      <c r="P9235">
        <v>1</v>
      </c>
    </row>
    <row r="9236" spans="12:16" x14ac:dyDescent="0.35">
      <c r="L9236" t="s">
        <v>27</v>
      </c>
      <c r="M9236" t="s">
        <v>7747</v>
      </c>
      <c r="N9236">
        <v>6</v>
      </c>
      <c r="P9236">
        <v>1</v>
      </c>
    </row>
    <row r="9237" spans="12:16" x14ac:dyDescent="0.35">
      <c r="L9237" t="s">
        <v>27</v>
      </c>
      <c r="M9237" t="s">
        <v>7747</v>
      </c>
      <c r="N9237">
        <v>6</v>
      </c>
      <c r="P9237">
        <v>1</v>
      </c>
    </row>
    <row r="9238" spans="12:16" x14ac:dyDescent="0.35">
      <c r="L9238" t="s">
        <v>27</v>
      </c>
      <c r="M9238" t="s">
        <v>7747</v>
      </c>
      <c r="N9238">
        <v>6</v>
      </c>
      <c r="P9238">
        <v>1</v>
      </c>
    </row>
    <row r="9239" spans="12:16" x14ac:dyDescent="0.35">
      <c r="L9239" t="s">
        <v>27</v>
      </c>
      <c r="M9239" t="s">
        <v>7747</v>
      </c>
      <c r="N9239">
        <v>6</v>
      </c>
      <c r="P9239">
        <v>1</v>
      </c>
    </row>
    <row r="9240" spans="12:16" x14ac:dyDescent="0.35">
      <c r="L9240" t="s">
        <v>27</v>
      </c>
      <c r="M9240" t="s">
        <v>7747</v>
      </c>
      <c r="N9240">
        <v>6</v>
      </c>
      <c r="P9240">
        <v>1</v>
      </c>
    </row>
    <row r="9241" spans="12:16" x14ac:dyDescent="0.35">
      <c r="L9241" t="s">
        <v>27</v>
      </c>
      <c r="M9241" t="s">
        <v>7747</v>
      </c>
      <c r="N9241">
        <v>6</v>
      </c>
      <c r="P9241">
        <v>1</v>
      </c>
    </row>
    <row r="9242" spans="12:16" x14ac:dyDescent="0.35">
      <c r="L9242" t="s">
        <v>27</v>
      </c>
      <c r="M9242" t="s">
        <v>7747</v>
      </c>
      <c r="N9242">
        <v>6</v>
      </c>
      <c r="P9242">
        <v>1</v>
      </c>
    </row>
    <row r="9243" spans="12:16" x14ac:dyDescent="0.35">
      <c r="L9243" t="s">
        <v>27</v>
      </c>
      <c r="M9243" t="s">
        <v>7747</v>
      </c>
      <c r="N9243">
        <v>6</v>
      </c>
      <c r="P9243">
        <v>1</v>
      </c>
    </row>
    <row r="9244" spans="12:16" x14ac:dyDescent="0.35">
      <c r="L9244" t="s">
        <v>27</v>
      </c>
      <c r="M9244" t="s">
        <v>7747</v>
      </c>
      <c r="N9244">
        <v>6</v>
      </c>
      <c r="P9244">
        <v>1</v>
      </c>
    </row>
    <row r="9245" spans="12:16" x14ac:dyDescent="0.35">
      <c r="L9245" t="s">
        <v>27</v>
      </c>
      <c r="M9245" t="s">
        <v>7747</v>
      </c>
      <c r="N9245">
        <v>6</v>
      </c>
      <c r="P9245">
        <v>1</v>
      </c>
    </row>
    <row r="9246" spans="12:16" x14ac:dyDescent="0.35">
      <c r="L9246" t="s">
        <v>27</v>
      </c>
      <c r="M9246" t="s">
        <v>7747</v>
      </c>
      <c r="N9246">
        <v>6</v>
      </c>
      <c r="P9246">
        <v>1</v>
      </c>
    </row>
    <row r="9247" spans="12:16" x14ac:dyDescent="0.35">
      <c r="L9247" t="s">
        <v>27</v>
      </c>
      <c r="M9247" t="s">
        <v>7747</v>
      </c>
      <c r="N9247">
        <v>6</v>
      </c>
      <c r="P9247">
        <v>1</v>
      </c>
    </row>
    <row r="9248" spans="12:16" x14ac:dyDescent="0.35">
      <c r="L9248" t="s">
        <v>27</v>
      </c>
      <c r="M9248" t="s">
        <v>7747</v>
      </c>
      <c r="N9248">
        <v>6</v>
      </c>
      <c r="P9248">
        <v>1</v>
      </c>
    </row>
    <row r="9249" spans="12:16" x14ac:dyDescent="0.35">
      <c r="L9249" t="s">
        <v>27</v>
      </c>
      <c r="M9249" t="s">
        <v>7747</v>
      </c>
      <c r="N9249">
        <v>6</v>
      </c>
      <c r="P9249">
        <v>1</v>
      </c>
    </row>
    <row r="9250" spans="12:16" x14ac:dyDescent="0.35">
      <c r="L9250" t="s">
        <v>27</v>
      </c>
      <c r="M9250" t="s">
        <v>7747</v>
      </c>
      <c r="N9250">
        <v>6</v>
      </c>
      <c r="P9250">
        <v>1</v>
      </c>
    </row>
    <row r="9251" spans="12:16" x14ac:dyDescent="0.35">
      <c r="L9251" t="s">
        <v>27</v>
      </c>
      <c r="M9251" t="s">
        <v>7747</v>
      </c>
      <c r="N9251">
        <v>6</v>
      </c>
      <c r="P9251">
        <v>1</v>
      </c>
    </row>
    <row r="9252" spans="12:16" x14ac:dyDescent="0.35">
      <c r="L9252" t="s">
        <v>27</v>
      </c>
      <c r="M9252" t="s">
        <v>7747</v>
      </c>
      <c r="N9252">
        <v>6</v>
      </c>
      <c r="P9252">
        <v>1</v>
      </c>
    </row>
    <row r="9253" spans="12:16" x14ac:dyDescent="0.35">
      <c r="L9253" t="s">
        <v>27</v>
      </c>
      <c r="M9253" t="s">
        <v>7747</v>
      </c>
      <c r="N9253">
        <v>6</v>
      </c>
      <c r="P9253">
        <v>1</v>
      </c>
    </row>
    <row r="9254" spans="12:16" x14ac:dyDescent="0.35">
      <c r="L9254" t="s">
        <v>27</v>
      </c>
      <c r="M9254" t="s">
        <v>7747</v>
      </c>
      <c r="N9254">
        <v>6</v>
      </c>
      <c r="P9254">
        <v>1</v>
      </c>
    </row>
    <row r="9255" spans="12:16" x14ac:dyDescent="0.35">
      <c r="L9255" t="s">
        <v>27</v>
      </c>
      <c r="M9255" t="s">
        <v>7747</v>
      </c>
      <c r="N9255">
        <v>6</v>
      </c>
      <c r="P9255">
        <v>1</v>
      </c>
    </row>
    <row r="9256" spans="12:16" x14ac:dyDescent="0.35">
      <c r="L9256" t="s">
        <v>27</v>
      </c>
      <c r="M9256" t="s">
        <v>7747</v>
      </c>
      <c r="N9256">
        <v>6</v>
      </c>
      <c r="P9256">
        <v>1</v>
      </c>
    </row>
    <row r="9257" spans="12:16" x14ac:dyDescent="0.35">
      <c r="L9257" t="s">
        <v>27</v>
      </c>
      <c r="M9257" t="s">
        <v>7747</v>
      </c>
      <c r="N9257">
        <v>6</v>
      </c>
      <c r="P9257">
        <v>1</v>
      </c>
    </row>
    <row r="9258" spans="12:16" x14ac:dyDescent="0.35">
      <c r="L9258" t="s">
        <v>27</v>
      </c>
      <c r="M9258" t="s">
        <v>7747</v>
      </c>
      <c r="N9258">
        <v>6</v>
      </c>
      <c r="P9258">
        <v>1</v>
      </c>
    </row>
    <row r="9259" spans="12:16" x14ac:dyDescent="0.35">
      <c r="L9259" t="s">
        <v>27</v>
      </c>
      <c r="M9259" t="s">
        <v>7747</v>
      </c>
      <c r="N9259">
        <v>6</v>
      </c>
      <c r="P9259">
        <v>1</v>
      </c>
    </row>
    <row r="9260" spans="12:16" x14ac:dyDescent="0.35">
      <c r="L9260" t="s">
        <v>27</v>
      </c>
      <c r="M9260" t="s">
        <v>7747</v>
      </c>
      <c r="N9260">
        <v>6</v>
      </c>
      <c r="P9260">
        <v>1</v>
      </c>
    </row>
    <row r="9261" spans="12:16" x14ac:dyDescent="0.35">
      <c r="L9261" t="s">
        <v>27</v>
      </c>
      <c r="M9261" t="s">
        <v>7747</v>
      </c>
      <c r="N9261">
        <v>6</v>
      </c>
      <c r="P9261">
        <v>1</v>
      </c>
    </row>
    <row r="9262" spans="12:16" x14ac:dyDescent="0.35">
      <c r="L9262" t="s">
        <v>27</v>
      </c>
      <c r="M9262" t="s">
        <v>7747</v>
      </c>
      <c r="N9262">
        <v>6</v>
      </c>
      <c r="P9262">
        <v>1</v>
      </c>
    </row>
    <row r="9263" spans="12:16" x14ac:dyDescent="0.35">
      <c r="L9263" t="s">
        <v>27</v>
      </c>
      <c r="M9263" t="s">
        <v>7747</v>
      </c>
      <c r="N9263">
        <v>6</v>
      </c>
      <c r="P9263">
        <v>1</v>
      </c>
    </row>
    <row r="9264" spans="12:16" x14ac:dyDescent="0.35">
      <c r="L9264" t="s">
        <v>27</v>
      </c>
      <c r="M9264" t="s">
        <v>7747</v>
      </c>
      <c r="N9264">
        <v>6</v>
      </c>
      <c r="P9264">
        <v>1</v>
      </c>
    </row>
    <row r="9265" spans="12:16" x14ac:dyDescent="0.35">
      <c r="L9265" t="s">
        <v>27</v>
      </c>
      <c r="M9265" t="s">
        <v>7747</v>
      </c>
      <c r="N9265">
        <v>6</v>
      </c>
      <c r="P9265">
        <v>1</v>
      </c>
    </row>
    <row r="9266" spans="12:16" x14ac:dyDescent="0.35">
      <c r="L9266" t="s">
        <v>27</v>
      </c>
      <c r="M9266" t="s">
        <v>7747</v>
      </c>
      <c r="N9266">
        <v>6</v>
      </c>
      <c r="P9266">
        <v>1</v>
      </c>
    </row>
    <row r="9267" spans="12:16" x14ac:dyDescent="0.35">
      <c r="L9267" t="s">
        <v>27</v>
      </c>
      <c r="M9267" t="s">
        <v>7747</v>
      </c>
      <c r="N9267">
        <v>6</v>
      </c>
      <c r="P9267">
        <v>1</v>
      </c>
    </row>
    <row r="9268" spans="12:16" x14ac:dyDescent="0.35">
      <c r="L9268" t="s">
        <v>27</v>
      </c>
      <c r="M9268" t="s">
        <v>7747</v>
      </c>
      <c r="N9268">
        <v>6</v>
      </c>
      <c r="P9268">
        <v>1</v>
      </c>
    </row>
    <row r="9269" spans="12:16" x14ac:dyDescent="0.35">
      <c r="L9269" t="s">
        <v>27</v>
      </c>
      <c r="M9269" t="s">
        <v>7747</v>
      </c>
      <c r="N9269">
        <v>6</v>
      </c>
      <c r="P9269">
        <v>1</v>
      </c>
    </row>
    <row r="9270" spans="12:16" x14ac:dyDescent="0.35">
      <c r="L9270" t="s">
        <v>27</v>
      </c>
      <c r="M9270" t="s">
        <v>7747</v>
      </c>
      <c r="N9270">
        <v>6</v>
      </c>
      <c r="P9270">
        <v>1</v>
      </c>
    </row>
    <row r="9271" spans="12:16" x14ac:dyDescent="0.35">
      <c r="L9271" t="s">
        <v>27</v>
      </c>
      <c r="M9271" t="s">
        <v>7747</v>
      </c>
      <c r="N9271">
        <v>6</v>
      </c>
      <c r="P9271">
        <v>1</v>
      </c>
    </row>
    <row r="9272" spans="12:16" x14ac:dyDescent="0.35">
      <c r="L9272" t="s">
        <v>27</v>
      </c>
      <c r="M9272" t="s">
        <v>7747</v>
      </c>
      <c r="N9272">
        <v>6</v>
      </c>
      <c r="P9272">
        <v>1</v>
      </c>
    </row>
    <row r="9273" spans="12:16" x14ac:dyDescent="0.35">
      <c r="L9273" t="s">
        <v>27</v>
      </c>
      <c r="M9273" t="s">
        <v>7747</v>
      </c>
      <c r="N9273">
        <v>6</v>
      </c>
      <c r="P9273">
        <v>1</v>
      </c>
    </row>
    <row r="9274" spans="12:16" x14ac:dyDescent="0.35">
      <c r="L9274" t="s">
        <v>27</v>
      </c>
      <c r="M9274" t="s">
        <v>7747</v>
      </c>
      <c r="N9274">
        <v>6</v>
      </c>
      <c r="P9274">
        <v>1</v>
      </c>
    </row>
    <row r="9275" spans="12:16" x14ac:dyDescent="0.35">
      <c r="L9275" t="s">
        <v>27</v>
      </c>
      <c r="M9275" t="s">
        <v>7747</v>
      </c>
      <c r="N9275">
        <v>6</v>
      </c>
      <c r="P9275">
        <v>1</v>
      </c>
    </row>
    <row r="9276" spans="12:16" x14ac:dyDescent="0.35">
      <c r="L9276" t="s">
        <v>27</v>
      </c>
      <c r="M9276" t="s">
        <v>7747</v>
      </c>
      <c r="N9276">
        <v>6</v>
      </c>
      <c r="P9276">
        <v>1</v>
      </c>
    </row>
    <row r="9277" spans="12:16" x14ac:dyDescent="0.35">
      <c r="L9277" t="s">
        <v>27</v>
      </c>
      <c r="M9277" t="s">
        <v>7747</v>
      </c>
      <c r="N9277">
        <v>6</v>
      </c>
      <c r="P9277">
        <v>1</v>
      </c>
    </row>
    <row r="9278" spans="12:16" x14ac:dyDescent="0.35">
      <c r="L9278" t="s">
        <v>27</v>
      </c>
      <c r="M9278" t="s">
        <v>7747</v>
      </c>
      <c r="N9278">
        <v>6</v>
      </c>
      <c r="P9278">
        <v>1</v>
      </c>
    </row>
    <row r="9279" spans="12:16" x14ac:dyDescent="0.35">
      <c r="L9279" t="s">
        <v>27</v>
      </c>
      <c r="M9279" t="s">
        <v>7747</v>
      </c>
      <c r="N9279">
        <v>6</v>
      </c>
      <c r="P9279">
        <v>1</v>
      </c>
    </row>
    <row r="9280" spans="12:16" x14ac:dyDescent="0.35">
      <c r="L9280" t="s">
        <v>27</v>
      </c>
      <c r="M9280" t="s">
        <v>7747</v>
      </c>
      <c r="N9280">
        <v>6</v>
      </c>
      <c r="P9280">
        <v>1</v>
      </c>
    </row>
    <row r="9281" spans="12:16" x14ac:dyDescent="0.35">
      <c r="L9281" t="s">
        <v>27</v>
      </c>
      <c r="M9281" t="s">
        <v>7747</v>
      </c>
      <c r="N9281">
        <v>6</v>
      </c>
      <c r="P9281">
        <v>1</v>
      </c>
    </row>
    <row r="9282" spans="12:16" x14ac:dyDescent="0.35">
      <c r="L9282" t="s">
        <v>27</v>
      </c>
      <c r="M9282" t="s">
        <v>7747</v>
      </c>
      <c r="N9282">
        <v>6</v>
      </c>
      <c r="P9282">
        <v>1</v>
      </c>
    </row>
    <row r="9283" spans="12:16" x14ac:dyDescent="0.35">
      <c r="L9283" t="s">
        <v>27</v>
      </c>
      <c r="M9283" t="s">
        <v>7747</v>
      </c>
      <c r="N9283">
        <v>6</v>
      </c>
      <c r="P9283">
        <v>1</v>
      </c>
    </row>
    <row r="9284" spans="12:16" x14ac:dyDescent="0.35">
      <c r="L9284" t="s">
        <v>27</v>
      </c>
      <c r="M9284" t="s">
        <v>7747</v>
      </c>
      <c r="N9284">
        <v>6</v>
      </c>
      <c r="P9284">
        <v>1</v>
      </c>
    </row>
    <row r="9285" spans="12:16" x14ac:dyDescent="0.35">
      <c r="L9285" t="s">
        <v>27</v>
      </c>
      <c r="M9285" t="s">
        <v>7747</v>
      </c>
      <c r="N9285">
        <v>6</v>
      </c>
      <c r="P9285">
        <v>1</v>
      </c>
    </row>
    <row r="9286" spans="12:16" x14ac:dyDescent="0.35">
      <c r="L9286" t="s">
        <v>27</v>
      </c>
      <c r="M9286" t="s">
        <v>7747</v>
      </c>
      <c r="N9286">
        <v>6</v>
      </c>
      <c r="P9286">
        <v>1</v>
      </c>
    </row>
    <row r="9287" spans="12:16" x14ac:dyDescent="0.35">
      <c r="L9287" t="s">
        <v>27</v>
      </c>
      <c r="M9287" t="s">
        <v>7747</v>
      </c>
      <c r="N9287">
        <v>6</v>
      </c>
      <c r="P9287">
        <v>1</v>
      </c>
    </row>
    <row r="9288" spans="12:16" x14ac:dyDescent="0.35">
      <c r="L9288" t="s">
        <v>27</v>
      </c>
      <c r="M9288" t="s">
        <v>7747</v>
      </c>
      <c r="N9288">
        <v>6</v>
      </c>
      <c r="P9288">
        <v>1</v>
      </c>
    </row>
    <row r="9289" spans="12:16" x14ac:dyDescent="0.35">
      <c r="L9289" t="s">
        <v>27</v>
      </c>
      <c r="M9289" t="s">
        <v>7747</v>
      </c>
      <c r="N9289">
        <v>6</v>
      </c>
      <c r="P9289">
        <v>1</v>
      </c>
    </row>
    <row r="9290" spans="12:16" x14ac:dyDescent="0.35">
      <c r="L9290" t="s">
        <v>27</v>
      </c>
      <c r="M9290" t="s">
        <v>7747</v>
      </c>
      <c r="N9290">
        <v>6</v>
      </c>
      <c r="P9290">
        <v>1</v>
      </c>
    </row>
    <row r="9291" spans="12:16" x14ac:dyDescent="0.35">
      <c r="L9291" t="s">
        <v>27</v>
      </c>
      <c r="M9291" t="s">
        <v>7747</v>
      </c>
      <c r="N9291">
        <v>6</v>
      </c>
      <c r="P9291">
        <v>1</v>
      </c>
    </row>
    <row r="9292" spans="12:16" x14ac:dyDescent="0.35">
      <c r="L9292" t="s">
        <v>27</v>
      </c>
      <c r="M9292" t="s">
        <v>7747</v>
      </c>
      <c r="N9292">
        <v>6</v>
      </c>
      <c r="P9292">
        <v>1</v>
      </c>
    </row>
    <row r="9293" spans="12:16" x14ac:dyDescent="0.35">
      <c r="L9293" t="s">
        <v>27</v>
      </c>
      <c r="M9293" t="s">
        <v>7747</v>
      </c>
      <c r="N9293">
        <v>6</v>
      </c>
      <c r="P9293">
        <v>1</v>
      </c>
    </row>
    <row r="9294" spans="12:16" x14ac:dyDescent="0.35">
      <c r="L9294" t="s">
        <v>27</v>
      </c>
      <c r="M9294" t="s">
        <v>7747</v>
      </c>
      <c r="N9294">
        <v>6</v>
      </c>
      <c r="P9294">
        <v>1</v>
      </c>
    </row>
    <row r="9295" spans="12:16" x14ac:dyDescent="0.35">
      <c r="L9295" t="s">
        <v>27</v>
      </c>
      <c r="M9295" t="s">
        <v>7747</v>
      </c>
      <c r="N9295">
        <v>6</v>
      </c>
      <c r="P9295">
        <v>1</v>
      </c>
    </row>
    <row r="9296" spans="12:16" x14ac:dyDescent="0.35">
      <c r="L9296" t="s">
        <v>27</v>
      </c>
      <c r="M9296" t="s">
        <v>7747</v>
      </c>
      <c r="N9296">
        <v>6</v>
      </c>
      <c r="P9296">
        <v>1</v>
      </c>
    </row>
    <row r="9297" spans="12:16" x14ac:dyDescent="0.35">
      <c r="L9297" t="s">
        <v>27</v>
      </c>
      <c r="M9297" t="s">
        <v>7747</v>
      </c>
      <c r="N9297">
        <v>6</v>
      </c>
      <c r="P9297">
        <v>1</v>
      </c>
    </row>
    <row r="9298" spans="12:16" x14ac:dyDescent="0.35">
      <c r="L9298" t="s">
        <v>27</v>
      </c>
      <c r="M9298" t="s">
        <v>7747</v>
      </c>
      <c r="N9298">
        <v>6</v>
      </c>
      <c r="P9298">
        <v>1</v>
      </c>
    </row>
    <row r="9299" spans="12:16" x14ac:dyDescent="0.35">
      <c r="L9299" t="s">
        <v>27</v>
      </c>
      <c r="M9299" t="s">
        <v>7747</v>
      </c>
      <c r="N9299">
        <v>6</v>
      </c>
      <c r="P9299">
        <v>1</v>
      </c>
    </row>
    <row r="9300" spans="12:16" x14ac:dyDescent="0.35">
      <c r="L9300" t="s">
        <v>27</v>
      </c>
      <c r="M9300" t="s">
        <v>7747</v>
      </c>
      <c r="N9300">
        <v>6</v>
      </c>
      <c r="P9300">
        <v>1</v>
      </c>
    </row>
    <row r="9301" spans="12:16" x14ac:dyDescent="0.35">
      <c r="L9301" t="s">
        <v>27</v>
      </c>
      <c r="M9301" t="s">
        <v>7747</v>
      </c>
      <c r="N9301">
        <v>6</v>
      </c>
      <c r="P9301">
        <v>1</v>
      </c>
    </row>
    <row r="9302" spans="12:16" x14ac:dyDescent="0.35">
      <c r="L9302" t="s">
        <v>27</v>
      </c>
      <c r="M9302" t="s">
        <v>7747</v>
      </c>
      <c r="N9302">
        <v>6</v>
      </c>
      <c r="P9302">
        <v>1</v>
      </c>
    </row>
    <row r="9303" spans="12:16" x14ac:dyDescent="0.35">
      <c r="L9303" t="s">
        <v>27</v>
      </c>
      <c r="M9303" t="s">
        <v>7747</v>
      </c>
      <c r="N9303">
        <v>6</v>
      </c>
      <c r="P9303">
        <v>1</v>
      </c>
    </row>
    <row r="9304" spans="12:16" x14ac:dyDescent="0.35">
      <c r="L9304" t="s">
        <v>27</v>
      </c>
      <c r="M9304" t="s">
        <v>7747</v>
      </c>
      <c r="N9304">
        <v>6</v>
      </c>
      <c r="P9304">
        <v>1</v>
      </c>
    </row>
    <row r="9305" spans="12:16" x14ac:dyDescent="0.35">
      <c r="L9305" t="s">
        <v>27</v>
      </c>
      <c r="M9305" t="s">
        <v>7747</v>
      </c>
      <c r="N9305">
        <v>6</v>
      </c>
      <c r="P9305">
        <v>1</v>
      </c>
    </row>
    <row r="9306" spans="12:16" x14ac:dyDescent="0.35">
      <c r="L9306" t="s">
        <v>27</v>
      </c>
      <c r="M9306" t="s">
        <v>7747</v>
      </c>
      <c r="N9306">
        <v>6</v>
      </c>
      <c r="P9306">
        <v>1</v>
      </c>
    </row>
    <row r="9307" spans="12:16" x14ac:dyDescent="0.35">
      <c r="L9307" t="s">
        <v>27</v>
      </c>
      <c r="M9307" t="s">
        <v>7747</v>
      </c>
      <c r="N9307">
        <v>6</v>
      </c>
      <c r="P9307">
        <v>1</v>
      </c>
    </row>
    <row r="9308" spans="12:16" x14ac:dyDescent="0.35">
      <c r="L9308" t="s">
        <v>27</v>
      </c>
      <c r="M9308" t="s">
        <v>7747</v>
      </c>
      <c r="N9308">
        <v>6</v>
      </c>
      <c r="P9308">
        <v>1</v>
      </c>
    </row>
    <row r="9309" spans="12:16" x14ac:dyDescent="0.35">
      <c r="L9309" t="s">
        <v>27</v>
      </c>
      <c r="M9309" t="s">
        <v>7747</v>
      </c>
      <c r="N9309">
        <v>6</v>
      </c>
      <c r="P9309">
        <v>1</v>
      </c>
    </row>
    <row r="9310" spans="12:16" x14ac:dyDescent="0.35">
      <c r="L9310" t="s">
        <v>27</v>
      </c>
      <c r="M9310" t="s">
        <v>7747</v>
      </c>
      <c r="N9310">
        <v>6</v>
      </c>
      <c r="P9310">
        <v>1</v>
      </c>
    </row>
    <row r="9311" spans="12:16" x14ac:dyDescent="0.35">
      <c r="L9311" t="s">
        <v>27</v>
      </c>
      <c r="M9311" t="s">
        <v>7747</v>
      </c>
      <c r="N9311">
        <v>6</v>
      </c>
      <c r="P9311">
        <v>1</v>
      </c>
    </row>
    <row r="9312" spans="12:16" x14ac:dyDescent="0.35">
      <c r="L9312" t="s">
        <v>27</v>
      </c>
      <c r="M9312" t="s">
        <v>7747</v>
      </c>
      <c r="N9312">
        <v>6</v>
      </c>
      <c r="P9312">
        <v>1</v>
      </c>
    </row>
    <row r="9313" spans="12:16" x14ac:dyDescent="0.35">
      <c r="L9313" t="s">
        <v>27</v>
      </c>
      <c r="M9313" t="s">
        <v>7747</v>
      </c>
      <c r="N9313">
        <v>6</v>
      </c>
      <c r="P9313">
        <v>1</v>
      </c>
    </row>
    <row r="9314" spans="12:16" x14ac:dyDescent="0.35">
      <c r="L9314" t="s">
        <v>27</v>
      </c>
      <c r="M9314" t="s">
        <v>7747</v>
      </c>
      <c r="N9314">
        <v>6</v>
      </c>
      <c r="P9314">
        <v>1</v>
      </c>
    </row>
    <row r="9315" spans="12:16" x14ac:dyDescent="0.35">
      <c r="L9315" t="s">
        <v>27</v>
      </c>
      <c r="M9315" t="s">
        <v>7747</v>
      </c>
      <c r="N9315">
        <v>6</v>
      </c>
      <c r="P9315">
        <v>1</v>
      </c>
    </row>
    <row r="9316" spans="12:16" x14ac:dyDescent="0.35">
      <c r="L9316" t="s">
        <v>27</v>
      </c>
      <c r="M9316" t="s">
        <v>7747</v>
      </c>
      <c r="N9316">
        <v>6</v>
      </c>
      <c r="P9316">
        <v>1</v>
      </c>
    </row>
    <row r="9317" spans="12:16" x14ac:dyDescent="0.35">
      <c r="L9317" t="s">
        <v>27</v>
      </c>
      <c r="M9317" t="s">
        <v>7747</v>
      </c>
      <c r="N9317">
        <v>6</v>
      </c>
      <c r="P9317">
        <v>1</v>
      </c>
    </row>
    <row r="9318" spans="12:16" x14ac:dyDescent="0.35">
      <c r="L9318" t="s">
        <v>27</v>
      </c>
      <c r="M9318" t="s">
        <v>7747</v>
      </c>
      <c r="N9318">
        <v>6</v>
      </c>
      <c r="P9318">
        <v>1</v>
      </c>
    </row>
    <row r="9319" spans="12:16" x14ac:dyDescent="0.35">
      <c r="L9319" t="s">
        <v>27</v>
      </c>
      <c r="M9319" t="s">
        <v>7747</v>
      </c>
      <c r="N9319">
        <v>6</v>
      </c>
      <c r="P9319">
        <v>1</v>
      </c>
    </row>
    <row r="9320" spans="12:16" x14ac:dyDescent="0.35">
      <c r="L9320" t="s">
        <v>27</v>
      </c>
      <c r="M9320" t="s">
        <v>7747</v>
      </c>
      <c r="N9320">
        <v>6</v>
      </c>
      <c r="P9320">
        <v>1</v>
      </c>
    </row>
    <row r="9321" spans="12:16" x14ac:dyDescent="0.35">
      <c r="L9321" t="s">
        <v>27</v>
      </c>
      <c r="M9321" t="s">
        <v>7747</v>
      </c>
      <c r="N9321">
        <v>6</v>
      </c>
      <c r="P9321">
        <v>1</v>
      </c>
    </row>
    <row r="9322" spans="12:16" x14ac:dyDescent="0.35">
      <c r="L9322" t="s">
        <v>27</v>
      </c>
      <c r="M9322" t="s">
        <v>7747</v>
      </c>
      <c r="N9322">
        <v>6</v>
      </c>
      <c r="P9322">
        <v>1</v>
      </c>
    </row>
    <row r="9323" spans="12:16" x14ac:dyDescent="0.35">
      <c r="L9323" t="s">
        <v>27</v>
      </c>
      <c r="M9323" t="s">
        <v>7747</v>
      </c>
      <c r="N9323">
        <v>6</v>
      </c>
      <c r="P9323">
        <v>1</v>
      </c>
    </row>
    <row r="9324" spans="12:16" x14ac:dyDescent="0.35">
      <c r="L9324" t="s">
        <v>27</v>
      </c>
      <c r="M9324" t="s">
        <v>7747</v>
      </c>
      <c r="N9324">
        <v>6</v>
      </c>
      <c r="P9324">
        <v>1</v>
      </c>
    </row>
    <row r="9325" spans="12:16" x14ac:dyDescent="0.35">
      <c r="L9325" t="s">
        <v>27</v>
      </c>
      <c r="M9325" t="s">
        <v>7747</v>
      </c>
      <c r="N9325">
        <v>6</v>
      </c>
      <c r="P9325">
        <v>1</v>
      </c>
    </row>
    <row r="9326" spans="12:16" x14ac:dyDescent="0.35">
      <c r="L9326" t="s">
        <v>27</v>
      </c>
      <c r="M9326" t="s">
        <v>7747</v>
      </c>
      <c r="N9326">
        <v>6</v>
      </c>
      <c r="P9326">
        <v>1</v>
      </c>
    </row>
    <row r="9327" spans="12:16" x14ac:dyDescent="0.35">
      <c r="L9327" t="s">
        <v>27</v>
      </c>
      <c r="M9327" t="s">
        <v>7747</v>
      </c>
      <c r="N9327">
        <v>6</v>
      </c>
      <c r="P9327">
        <v>1</v>
      </c>
    </row>
    <row r="9328" spans="12:16" x14ac:dyDescent="0.35">
      <c r="L9328" t="s">
        <v>27</v>
      </c>
      <c r="M9328" t="s">
        <v>7747</v>
      </c>
      <c r="N9328">
        <v>6</v>
      </c>
      <c r="P9328">
        <v>1</v>
      </c>
    </row>
    <row r="9329" spans="12:16" x14ac:dyDescent="0.35">
      <c r="L9329" t="s">
        <v>27</v>
      </c>
      <c r="M9329" t="s">
        <v>7747</v>
      </c>
      <c r="N9329">
        <v>6</v>
      </c>
      <c r="P9329">
        <v>1</v>
      </c>
    </row>
    <row r="9330" spans="12:16" x14ac:dyDescent="0.35">
      <c r="L9330" t="s">
        <v>27</v>
      </c>
      <c r="M9330" t="s">
        <v>7747</v>
      </c>
      <c r="N9330">
        <v>6</v>
      </c>
      <c r="P9330">
        <v>1</v>
      </c>
    </row>
    <row r="9331" spans="12:16" x14ac:dyDescent="0.35">
      <c r="L9331" t="s">
        <v>27</v>
      </c>
      <c r="M9331" t="s">
        <v>7747</v>
      </c>
      <c r="N9331">
        <v>6</v>
      </c>
      <c r="P9331">
        <v>1</v>
      </c>
    </row>
    <row r="9332" spans="12:16" x14ac:dyDescent="0.35">
      <c r="L9332" t="s">
        <v>27</v>
      </c>
      <c r="M9332" t="s">
        <v>7747</v>
      </c>
      <c r="N9332">
        <v>6</v>
      </c>
      <c r="P9332">
        <v>1</v>
      </c>
    </row>
    <row r="9333" spans="12:16" x14ac:dyDescent="0.35">
      <c r="L9333" t="s">
        <v>27</v>
      </c>
      <c r="M9333" t="s">
        <v>7747</v>
      </c>
      <c r="N9333">
        <v>6</v>
      </c>
      <c r="P9333">
        <v>1</v>
      </c>
    </row>
    <row r="9334" spans="12:16" x14ac:dyDescent="0.35">
      <c r="L9334" t="s">
        <v>27</v>
      </c>
      <c r="M9334" t="s">
        <v>7747</v>
      </c>
      <c r="N9334">
        <v>6</v>
      </c>
      <c r="P9334">
        <v>1</v>
      </c>
    </row>
    <row r="9335" spans="12:16" x14ac:dyDescent="0.35">
      <c r="L9335" t="s">
        <v>27</v>
      </c>
      <c r="M9335" t="s">
        <v>7747</v>
      </c>
      <c r="N9335">
        <v>6</v>
      </c>
      <c r="P9335">
        <v>1</v>
      </c>
    </row>
    <row r="9336" spans="12:16" x14ac:dyDescent="0.35">
      <c r="L9336" t="s">
        <v>27</v>
      </c>
      <c r="M9336" t="s">
        <v>7747</v>
      </c>
      <c r="N9336">
        <v>6</v>
      </c>
      <c r="P9336">
        <v>1</v>
      </c>
    </row>
    <row r="9337" spans="12:16" x14ac:dyDescent="0.35">
      <c r="L9337" t="s">
        <v>27</v>
      </c>
      <c r="M9337" t="s">
        <v>7747</v>
      </c>
      <c r="N9337">
        <v>6</v>
      </c>
      <c r="P9337">
        <v>1</v>
      </c>
    </row>
    <row r="9338" spans="12:16" x14ac:dyDescent="0.35">
      <c r="L9338" t="s">
        <v>27</v>
      </c>
      <c r="M9338" t="s">
        <v>7747</v>
      </c>
      <c r="N9338">
        <v>6</v>
      </c>
      <c r="P9338">
        <v>1</v>
      </c>
    </row>
    <row r="9339" spans="12:16" x14ac:dyDescent="0.35">
      <c r="L9339" t="s">
        <v>27</v>
      </c>
      <c r="M9339" t="s">
        <v>7747</v>
      </c>
      <c r="N9339">
        <v>6</v>
      </c>
      <c r="P9339">
        <v>1</v>
      </c>
    </row>
    <row r="9340" spans="12:16" x14ac:dyDescent="0.35">
      <c r="L9340" t="s">
        <v>27</v>
      </c>
      <c r="M9340" t="s">
        <v>7747</v>
      </c>
      <c r="N9340">
        <v>6</v>
      </c>
      <c r="P9340">
        <v>1</v>
      </c>
    </row>
    <row r="9341" spans="12:16" x14ac:dyDescent="0.35">
      <c r="L9341" t="s">
        <v>27</v>
      </c>
      <c r="M9341" t="s">
        <v>7747</v>
      </c>
      <c r="N9341">
        <v>6</v>
      </c>
      <c r="P9341">
        <v>1</v>
      </c>
    </row>
    <row r="9342" spans="12:16" x14ac:dyDescent="0.35">
      <c r="L9342" t="s">
        <v>27</v>
      </c>
      <c r="M9342" t="s">
        <v>7747</v>
      </c>
      <c r="N9342">
        <v>6</v>
      </c>
      <c r="P9342">
        <v>1</v>
      </c>
    </row>
    <row r="9343" spans="12:16" x14ac:dyDescent="0.35">
      <c r="L9343" t="s">
        <v>27</v>
      </c>
      <c r="M9343" t="s">
        <v>7747</v>
      </c>
      <c r="N9343">
        <v>6</v>
      </c>
      <c r="P9343">
        <v>1</v>
      </c>
    </row>
    <row r="9344" spans="12:16" x14ac:dyDescent="0.35">
      <c r="L9344" t="s">
        <v>27</v>
      </c>
      <c r="M9344" t="s">
        <v>7747</v>
      </c>
      <c r="N9344">
        <v>6</v>
      </c>
      <c r="P9344">
        <v>1</v>
      </c>
    </row>
    <row r="9345" spans="12:16" x14ac:dyDescent="0.35">
      <c r="L9345" t="s">
        <v>27</v>
      </c>
      <c r="M9345" t="s">
        <v>7747</v>
      </c>
      <c r="N9345">
        <v>6</v>
      </c>
      <c r="P9345">
        <v>1</v>
      </c>
    </row>
    <row r="9346" spans="12:16" x14ac:dyDescent="0.35">
      <c r="L9346" t="s">
        <v>27</v>
      </c>
      <c r="M9346" t="s">
        <v>7747</v>
      </c>
      <c r="N9346">
        <v>6</v>
      </c>
      <c r="P9346">
        <v>1</v>
      </c>
    </row>
    <row r="9347" spans="12:16" x14ac:dyDescent="0.35">
      <c r="L9347" t="s">
        <v>27</v>
      </c>
      <c r="M9347" t="s">
        <v>7747</v>
      </c>
      <c r="N9347">
        <v>6</v>
      </c>
      <c r="P9347">
        <v>1</v>
      </c>
    </row>
    <row r="9348" spans="12:16" x14ac:dyDescent="0.35">
      <c r="L9348" t="s">
        <v>27</v>
      </c>
      <c r="M9348" t="s">
        <v>7747</v>
      </c>
      <c r="N9348">
        <v>6</v>
      </c>
      <c r="P9348">
        <v>1</v>
      </c>
    </row>
    <row r="9349" spans="12:16" x14ac:dyDescent="0.35">
      <c r="L9349" t="s">
        <v>27</v>
      </c>
      <c r="M9349" t="s">
        <v>7747</v>
      </c>
      <c r="N9349">
        <v>6</v>
      </c>
      <c r="P9349">
        <v>1</v>
      </c>
    </row>
    <row r="9350" spans="12:16" x14ac:dyDescent="0.35">
      <c r="L9350" t="s">
        <v>27</v>
      </c>
      <c r="M9350" t="s">
        <v>7747</v>
      </c>
      <c r="N9350">
        <v>6</v>
      </c>
      <c r="P9350">
        <v>1</v>
      </c>
    </row>
    <row r="9351" spans="12:16" x14ac:dyDescent="0.35">
      <c r="L9351" t="s">
        <v>27</v>
      </c>
      <c r="M9351" t="s">
        <v>7747</v>
      </c>
      <c r="N9351">
        <v>6</v>
      </c>
      <c r="P9351">
        <v>1</v>
      </c>
    </row>
    <row r="9352" spans="12:16" x14ac:dyDescent="0.35">
      <c r="L9352" t="s">
        <v>27</v>
      </c>
      <c r="M9352" t="s">
        <v>7747</v>
      </c>
      <c r="N9352">
        <v>6</v>
      </c>
      <c r="P9352">
        <v>1</v>
      </c>
    </row>
    <row r="9353" spans="12:16" x14ac:dyDescent="0.35">
      <c r="L9353" t="s">
        <v>27</v>
      </c>
      <c r="M9353" t="s">
        <v>7747</v>
      </c>
      <c r="N9353">
        <v>6</v>
      </c>
      <c r="P9353">
        <v>1</v>
      </c>
    </row>
    <row r="9354" spans="12:16" x14ac:dyDescent="0.35">
      <c r="L9354" t="s">
        <v>27</v>
      </c>
      <c r="M9354" t="s">
        <v>7747</v>
      </c>
      <c r="N9354">
        <v>6</v>
      </c>
      <c r="P9354">
        <v>1</v>
      </c>
    </row>
    <row r="9355" spans="12:16" x14ac:dyDescent="0.35">
      <c r="L9355" t="s">
        <v>27</v>
      </c>
      <c r="M9355" t="s">
        <v>7747</v>
      </c>
      <c r="N9355">
        <v>6</v>
      </c>
      <c r="P9355">
        <v>1</v>
      </c>
    </row>
    <row r="9356" spans="12:16" x14ac:dyDescent="0.35">
      <c r="L9356" t="s">
        <v>27</v>
      </c>
      <c r="M9356" t="s">
        <v>7747</v>
      </c>
      <c r="N9356">
        <v>6</v>
      </c>
      <c r="P9356">
        <v>1</v>
      </c>
    </row>
    <row r="9357" spans="12:16" x14ac:dyDescent="0.35">
      <c r="L9357" t="s">
        <v>27</v>
      </c>
      <c r="M9357" t="s">
        <v>7747</v>
      </c>
      <c r="N9357">
        <v>6</v>
      </c>
      <c r="P9357">
        <v>1</v>
      </c>
    </row>
    <row r="9358" spans="12:16" x14ac:dyDescent="0.35">
      <c r="L9358" t="s">
        <v>27</v>
      </c>
      <c r="M9358" t="s">
        <v>7747</v>
      </c>
      <c r="N9358">
        <v>6</v>
      </c>
      <c r="P9358">
        <v>1</v>
      </c>
    </row>
    <row r="9359" spans="12:16" x14ac:dyDescent="0.35">
      <c r="L9359" t="s">
        <v>27</v>
      </c>
      <c r="M9359" t="s">
        <v>7747</v>
      </c>
      <c r="N9359">
        <v>6</v>
      </c>
      <c r="P9359">
        <v>1</v>
      </c>
    </row>
    <row r="9360" spans="12:16" x14ac:dyDescent="0.35">
      <c r="L9360" t="s">
        <v>27</v>
      </c>
      <c r="M9360" t="s">
        <v>7747</v>
      </c>
      <c r="N9360">
        <v>6</v>
      </c>
      <c r="P9360">
        <v>1</v>
      </c>
    </row>
    <row r="9361" spans="12:16" x14ac:dyDescent="0.35">
      <c r="L9361" t="s">
        <v>27</v>
      </c>
      <c r="M9361" t="s">
        <v>7747</v>
      </c>
      <c r="N9361">
        <v>6</v>
      </c>
      <c r="P9361">
        <v>1</v>
      </c>
    </row>
    <row r="9362" spans="12:16" x14ac:dyDescent="0.35">
      <c r="L9362" t="s">
        <v>27</v>
      </c>
      <c r="M9362" t="s">
        <v>7747</v>
      </c>
      <c r="N9362">
        <v>6</v>
      </c>
      <c r="P9362">
        <v>1</v>
      </c>
    </row>
    <row r="9363" spans="12:16" x14ac:dyDescent="0.35">
      <c r="L9363" t="s">
        <v>27</v>
      </c>
      <c r="M9363" t="s">
        <v>7747</v>
      </c>
      <c r="N9363">
        <v>6</v>
      </c>
      <c r="P9363">
        <v>1</v>
      </c>
    </row>
    <row r="9364" spans="12:16" x14ac:dyDescent="0.35">
      <c r="L9364" t="s">
        <v>27</v>
      </c>
      <c r="M9364" t="s">
        <v>7747</v>
      </c>
      <c r="N9364">
        <v>6</v>
      </c>
      <c r="P9364">
        <v>1</v>
      </c>
    </row>
    <row r="9365" spans="12:16" x14ac:dyDescent="0.35">
      <c r="L9365" t="s">
        <v>27</v>
      </c>
      <c r="M9365" t="s">
        <v>7747</v>
      </c>
      <c r="N9365">
        <v>6</v>
      </c>
      <c r="P9365">
        <v>1</v>
      </c>
    </row>
    <row r="9366" spans="12:16" x14ac:dyDescent="0.35">
      <c r="L9366" t="s">
        <v>27</v>
      </c>
      <c r="M9366" t="s">
        <v>7747</v>
      </c>
      <c r="N9366">
        <v>6</v>
      </c>
      <c r="P9366">
        <v>1</v>
      </c>
    </row>
    <row r="9367" spans="12:16" x14ac:dyDescent="0.35">
      <c r="L9367" t="s">
        <v>27</v>
      </c>
      <c r="M9367" t="s">
        <v>7747</v>
      </c>
      <c r="N9367">
        <v>6</v>
      </c>
      <c r="P9367">
        <v>1</v>
      </c>
    </row>
    <row r="9368" spans="12:16" x14ac:dyDescent="0.35">
      <c r="L9368" t="s">
        <v>27</v>
      </c>
      <c r="M9368" t="s">
        <v>7747</v>
      </c>
      <c r="N9368">
        <v>6</v>
      </c>
      <c r="P9368">
        <v>1</v>
      </c>
    </row>
    <row r="9369" spans="12:16" x14ac:dyDescent="0.35">
      <c r="L9369" t="s">
        <v>27</v>
      </c>
      <c r="M9369" t="s">
        <v>7747</v>
      </c>
      <c r="N9369">
        <v>6</v>
      </c>
      <c r="P9369">
        <v>1</v>
      </c>
    </row>
    <row r="9370" spans="12:16" x14ac:dyDescent="0.35">
      <c r="L9370" t="s">
        <v>27</v>
      </c>
      <c r="M9370" t="s">
        <v>7747</v>
      </c>
      <c r="N9370">
        <v>6</v>
      </c>
      <c r="P9370">
        <v>1</v>
      </c>
    </row>
    <row r="9371" spans="12:16" x14ac:dyDescent="0.35">
      <c r="L9371" t="s">
        <v>27</v>
      </c>
      <c r="M9371" t="s">
        <v>7747</v>
      </c>
      <c r="N9371">
        <v>6</v>
      </c>
      <c r="P9371">
        <v>1</v>
      </c>
    </row>
    <row r="9372" spans="12:16" x14ac:dyDescent="0.35">
      <c r="L9372" t="s">
        <v>27</v>
      </c>
      <c r="M9372" t="s">
        <v>7747</v>
      </c>
      <c r="N9372">
        <v>6</v>
      </c>
      <c r="P9372">
        <v>1</v>
      </c>
    </row>
    <row r="9373" spans="12:16" x14ac:dyDescent="0.35">
      <c r="L9373" t="s">
        <v>27</v>
      </c>
      <c r="M9373" t="s">
        <v>7747</v>
      </c>
      <c r="N9373">
        <v>6</v>
      </c>
      <c r="P9373">
        <v>1</v>
      </c>
    </row>
    <row r="9374" spans="12:16" x14ac:dyDescent="0.35">
      <c r="L9374" t="s">
        <v>27</v>
      </c>
      <c r="M9374" t="s">
        <v>7747</v>
      </c>
      <c r="N9374">
        <v>6</v>
      </c>
      <c r="P9374">
        <v>1</v>
      </c>
    </row>
    <row r="9375" spans="12:16" x14ac:dyDescent="0.35">
      <c r="L9375" t="s">
        <v>27</v>
      </c>
      <c r="M9375" t="s">
        <v>7747</v>
      </c>
      <c r="N9375">
        <v>6</v>
      </c>
      <c r="P9375">
        <v>1</v>
      </c>
    </row>
    <row r="9376" spans="12:16" x14ac:dyDescent="0.35">
      <c r="L9376" t="s">
        <v>27</v>
      </c>
      <c r="M9376" t="s">
        <v>7747</v>
      </c>
      <c r="N9376">
        <v>6</v>
      </c>
      <c r="P9376">
        <v>1</v>
      </c>
    </row>
    <row r="9377" spans="12:16" x14ac:dyDescent="0.35">
      <c r="L9377" t="s">
        <v>27</v>
      </c>
      <c r="M9377" t="s">
        <v>7747</v>
      </c>
      <c r="N9377">
        <v>6</v>
      </c>
      <c r="P9377">
        <v>1</v>
      </c>
    </row>
    <row r="9378" spans="12:16" x14ac:dyDescent="0.35">
      <c r="L9378" t="s">
        <v>27</v>
      </c>
      <c r="M9378" t="s">
        <v>7747</v>
      </c>
      <c r="N9378">
        <v>6</v>
      </c>
      <c r="P9378">
        <v>1</v>
      </c>
    </row>
    <row r="9379" spans="12:16" x14ac:dyDescent="0.35">
      <c r="L9379" t="s">
        <v>27</v>
      </c>
      <c r="M9379" t="s">
        <v>7747</v>
      </c>
      <c r="N9379">
        <v>6</v>
      </c>
      <c r="P9379">
        <v>1</v>
      </c>
    </row>
    <row r="9380" spans="12:16" x14ac:dyDescent="0.35">
      <c r="L9380" t="s">
        <v>27</v>
      </c>
      <c r="M9380" t="s">
        <v>7747</v>
      </c>
      <c r="N9380">
        <v>6</v>
      </c>
      <c r="P9380">
        <v>1</v>
      </c>
    </row>
    <row r="9381" spans="12:16" x14ac:dyDescent="0.35">
      <c r="L9381" t="s">
        <v>27</v>
      </c>
      <c r="M9381" t="s">
        <v>7747</v>
      </c>
      <c r="N9381">
        <v>6</v>
      </c>
      <c r="P9381">
        <v>1</v>
      </c>
    </row>
    <row r="9382" spans="12:16" x14ac:dyDescent="0.35">
      <c r="L9382" t="s">
        <v>26</v>
      </c>
      <c r="M9382" t="s">
        <v>7747</v>
      </c>
      <c r="N9382">
        <v>6</v>
      </c>
      <c r="P9382">
        <v>1</v>
      </c>
    </row>
    <row r="9383" spans="12:16" x14ac:dyDescent="0.35">
      <c r="L9383" t="s">
        <v>26</v>
      </c>
      <c r="M9383" t="s">
        <v>7747</v>
      </c>
      <c r="N9383">
        <v>6</v>
      </c>
      <c r="P9383">
        <v>1</v>
      </c>
    </row>
    <row r="9384" spans="12:16" x14ac:dyDescent="0.35">
      <c r="L9384" t="s">
        <v>26</v>
      </c>
      <c r="M9384" t="s">
        <v>7747</v>
      </c>
      <c r="N9384">
        <v>6</v>
      </c>
      <c r="P9384">
        <v>1</v>
      </c>
    </row>
    <row r="9385" spans="12:16" x14ac:dyDescent="0.35">
      <c r="L9385" t="s">
        <v>26</v>
      </c>
      <c r="M9385" t="s">
        <v>7747</v>
      </c>
      <c r="N9385">
        <v>6</v>
      </c>
      <c r="P9385">
        <v>1</v>
      </c>
    </row>
    <row r="9386" spans="12:16" x14ac:dyDescent="0.35">
      <c r="L9386" t="s">
        <v>26</v>
      </c>
      <c r="M9386" t="s">
        <v>7747</v>
      </c>
      <c r="N9386">
        <v>6</v>
      </c>
      <c r="P9386">
        <v>1</v>
      </c>
    </row>
    <row r="9387" spans="12:16" x14ac:dyDescent="0.35">
      <c r="L9387" t="s">
        <v>26</v>
      </c>
      <c r="M9387" t="s">
        <v>7747</v>
      </c>
      <c r="N9387">
        <v>6</v>
      </c>
      <c r="P9387">
        <v>1</v>
      </c>
    </row>
    <row r="9388" spans="12:16" x14ac:dyDescent="0.35">
      <c r="L9388" t="s">
        <v>26</v>
      </c>
      <c r="M9388" t="s">
        <v>7747</v>
      </c>
      <c r="N9388">
        <v>6</v>
      </c>
      <c r="P9388">
        <v>1</v>
      </c>
    </row>
    <row r="9389" spans="12:16" x14ac:dyDescent="0.35">
      <c r="L9389" t="s">
        <v>26</v>
      </c>
      <c r="M9389" t="s">
        <v>7747</v>
      </c>
      <c r="N9389">
        <v>6</v>
      </c>
      <c r="P9389">
        <v>1</v>
      </c>
    </row>
    <row r="9390" spans="12:16" x14ac:dyDescent="0.35">
      <c r="L9390" t="s">
        <v>26</v>
      </c>
      <c r="M9390" t="s">
        <v>7747</v>
      </c>
      <c r="N9390">
        <v>6</v>
      </c>
      <c r="P9390">
        <v>1</v>
      </c>
    </row>
    <row r="9391" spans="12:16" x14ac:dyDescent="0.35">
      <c r="L9391" t="s">
        <v>26</v>
      </c>
      <c r="M9391" t="s">
        <v>7747</v>
      </c>
      <c r="N9391">
        <v>6</v>
      </c>
      <c r="P9391">
        <v>1</v>
      </c>
    </row>
    <row r="9392" spans="12:16" x14ac:dyDescent="0.35">
      <c r="L9392" t="s">
        <v>26</v>
      </c>
      <c r="M9392" t="s">
        <v>7747</v>
      </c>
      <c r="N9392">
        <v>6</v>
      </c>
      <c r="P9392">
        <v>1</v>
      </c>
    </row>
    <row r="9393" spans="12:16" x14ac:dyDescent="0.35">
      <c r="L9393" t="s">
        <v>26</v>
      </c>
      <c r="M9393" t="s">
        <v>7747</v>
      </c>
      <c r="N9393">
        <v>6</v>
      </c>
      <c r="P9393">
        <v>1</v>
      </c>
    </row>
    <row r="9394" spans="12:16" x14ac:dyDescent="0.35">
      <c r="L9394" t="s">
        <v>26</v>
      </c>
      <c r="M9394" t="s">
        <v>7747</v>
      </c>
      <c r="N9394">
        <v>6</v>
      </c>
      <c r="P9394">
        <v>1</v>
      </c>
    </row>
    <row r="9395" spans="12:16" x14ac:dyDescent="0.35">
      <c r="L9395" t="s">
        <v>26</v>
      </c>
      <c r="M9395" t="s">
        <v>7747</v>
      </c>
      <c r="N9395">
        <v>6</v>
      </c>
      <c r="P9395">
        <v>1</v>
      </c>
    </row>
    <row r="9396" spans="12:16" x14ac:dyDescent="0.35">
      <c r="L9396" t="s">
        <v>26</v>
      </c>
      <c r="M9396" t="s">
        <v>7747</v>
      </c>
      <c r="N9396">
        <v>6</v>
      </c>
      <c r="P9396">
        <v>1</v>
      </c>
    </row>
    <row r="9397" spans="12:16" x14ac:dyDescent="0.35">
      <c r="L9397" t="s">
        <v>26</v>
      </c>
      <c r="M9397" t="s">
        <v>7747</v>
      </c>
      <c r="N9397">
        <v>6</v>
      </c>
      <c r="P9397">
        <v>1</v>
      </c>
    </row>
    <row r="9398" spans="12:16" x14ac:dyDescent="0.35">
      <c r="L9398" t="s">
        <v>26</v>
      </c>
      <c r="M9398" t="s">
        <v>7747</v>
      </c>
      <c r="N9398">
        <v>6</v>
      </c>
      <c r="P9398">
        <v>1</v>
      </c>
    </row>
    <row r="9399" spans="12:16" x14ac:dyDescent="0.35">
      <c r="L9399" t="s">
        <v>26</v>
      </c>
      <c r="M9399" t="s">
        <v>7747</v>
      </c>
      <c r="N9399">
        <v>6</v>
      </c>
      <c r="P9399">
        <v>1</v>
      </c>
    </row>
    <row r="9400" spans="12:16" x14ac:dyDescent="0.35">
      <c r="L9400" t="s">
        <v>26</v>
      </c>
      <c r="M9400" t="s">
        <v>7747</v>
      </c>
      <c r="N9400">
        <v>6</v>
      </c>
      <c r="P9400">
        <v>1</v>
      </c>
    </row>
    <row r="9401" spans="12:16" x14ac:dyDescent="0.35">
      <c r="L9401" t="s">
        <v>26</v>
      </c>
      <c r="M9401" t="s">
        <v>7747</v>
      </c>
      <c r="N9401">
        <v>6</v>
      </c>
      <c r="P9401">
        <v>1</v>
      </c>
    </row>
    <row r="9402" spans="12:16" x14ac:dyDescent="0.35">
      <c r="L9402" t="s">
        <v>26</v>
      </c>
      <c r="M9402" t="s">
        <v>7747</v>
      </c>
      <c r="N9402">
        <v>6</v>
      </c>
      <c r="P9402">
        <v>1</v>
      </c>
    </row>
    <row r="9403" spans="12:16" x14ac:dyDescent="0.35">
      <c r="L9403" t="s">
        <v>26</v>
      </c>
      <c r="M9403" t="s">
        <v>7747</v>
      </c>
      <c r="N9403">
        <v>6</v>
      </c>
      <c r="P9403">
        <v>1</v>
      </c>
    </row>
    <row r="9404" spans="12:16" x14ac:dyDescent="0.35">
      <c r="L9404" t="s">
        <v>26</v>
      </c>
      <c r="M9404" t="s">
        <v>7747</v>
      </c>
      <c r="N9404">
        <v>6</v>
      </c>
      <c r="P9404">
        <v>1</v>
      </c>
    </row>
    <row r="9405" spans="12:16" x14ac:dyDescent="0.35">
      <c r="L9405" t="s">
        <v>26</v>
      </c>
      <c r="M9405" t="s">
        <v>7747</v>
      </c>
      <c r="N9405">
        <v>6</v>
      </c>
      <c r="P9405">
        <v>1</v>
      </c>
    </row>
    <row r="9406" spans="12:16" x14ac:dyDescent="0.35">
      <c r="L9406" t="s">
        <v>26</v>
      </c>
      <c r="M9406" t="s">
        <v>7747</v>
      </c>
      <c r="N9406">
        <v>6</v>
      </c>
      <c r="P9406">
        <v>1</v>
      </c>
    </row>
    <row r="9407" spans="12:16" x14ac:dyDescent="0.35">
      <c r="L9407" t="s">
        <v>26</v>
      </c>
      <c r="M9407" t="s">
        <v>7747</v>
      </c>
      <c r="N9407">
        <v>6</v>
      </c>
      <c r="P9407">
        <v>1</v>
      </c>
    </row>
    <row r="9408" spans="12:16" x14ac:dyDescent="0.35">
      <c r="L9408" t="s">
        <v>26</v>
      </c>
      <c r="M9408" t="s">
        <v>7747</v>
      </c>
      <c r="N9408">
        <v>6</v>
      </c>
      <c r="P9408">
        <v>1</v>
      </c>
    </row>
    <row r="9409" spans="12:16" x14ac:dyDescent="0.35">
      <c r="L9409" t="s">
        <v>26</v>
      </c>
      <c r="M9409" t="s">
        <v>7747</v>
      </c>
      <c r="N9409">
        <v>6</v>
      </c>
      <c r="P9409">
        <v>1</v>
      </c>
    </row>
    <row r="9410" spans="12:16" x14ac:dyDescent="0.35">
      <c r="L9410" t="s">
        <v>26</v>
      </c>
      <c r="M9410" t="s">
        <v>7747</v>
      </c>
      <c r="N9410">
        <v>6</v>
      </c>
      <c r="P9410">
        <v>1</v>
      </c>
    </row>
    <row r="9411" spans="12:16" x14ac:dyDescent="0.35">
      <c r="L9411" t="s">
        <v>26</v>
      </c>
      <c r="M9411" t="s">
        <v>7747</v>
      </c>
      <c r="N9411">
        <v>6</v>
      </c>
      <c r="P9411">
        <v>1</v>
      </c>
    </row>
    <row r="9412" spans="12:16" x14ac:dyDescent="0.35">
      <c r="L9412" t="s">
        <v>26</v>
      </c>
      <c r="M9412" t="s">
        <v>7747</v>
      </c>
      <c r="N9412">
        <v>6</v>
      </c>
      <c r="P9412">
        <v>1</v>
      </c>
    </row>
    <row r="9413" spans="12:16" x14ac:dyDescent="0.35">
      <c r="L9413" t="s">
        <v>26</v>
      </c>
      <c r="M9413" t="s">
        <v>7747</v>
      </c>
      <c r="N9413">
        <v>6</v>
      </c>
      <c r="P9413">
        <v>1</v>
      </c>
    </row>
    <row r="9414" spans="12:16" x14ac:dyDescent="0.35">
      <c r="L9414" t="s">
        <v>26</v>
      </c>
      <c r="M9414" t="s">
        <v>7747</v>
      </c>
      <c r="N9414">
        <v>6</v>
      </c>
      <c r="P9414">
        <v>1</v>
      </c>
    </row>
    <row r="9415" spans="12:16" x14ac:dyDescent="0.35">
      <c r="L9415" t="s">
        <v>26</v>
      </c>
      <c r="M9415" t="s">
        <v>7747</v>
      </c>
      <c r="N9415">
        <v>6</v>
      </c>
      <c r="P9415">
        <v>1</v>
      </c>
    </row>
    <row r="9416" spans="12:16" x14ac:dyDescent="0.35">
      <c r="L9416" t="s">
        <v>26</v>
      </c>
      <c r="M9416" t="s">
        <v>7747</v>
      </c>
      <c r="N9416">
        <v>6</v>
      </c>
      <c r="P9416">
        <v>1</v>
      </c>
    </row>
    <row r="9417" spans="12:16" x14ac:dyDescent="0.35">
      <c r="L9417" t="s">
        <v>26</v>
      </c>
      <c r="M9417" t="s">
        <v>7747</v>
      </c>
      <c r="N9417">
        <v>6</v>
      </c>
      <c r="P9417">
        <v>1</v>
      </c>
    </row>
    <row r="9418" spans="12:16" x14ac:dyDescent="0.35">
      <c r="L9418" t="s">
        <v>26</v>
      </c>
      <c r="M9418" t="s">
        <v>7747</v>
      </c>
      <c r="N9418">
        <v>6</v>
      </c>
      <c r="P9418">
        <v>1</v>
      </c>
    </row>
    <row r="9419" spans="12:16" x14ac:dyDescent="0.35">
      <c r="L9419" t="s">
        <v>26</v>
      </c>
      <c r="M9419" t="s">
        <v>7747</v>
      </c>
      <c r="N9419">
        <v>6</v>
      </c>
      <c r="P9419">
        <v>1</v>
      </c>
    </row>
    <row r="9420" spans="12:16" x14ac:dyDescent="0.35">
      <c r="L9420" t="s">
        <v>26</v>
      </c>
      <c r="M9420" t="s">
        <v>7747</v>
      </c>
      <c r="N9420">
        <v>6</v>
      </c>
      <c r="P9420">
        <v>1</v>
      </c>
    </row>
    <row r="9421" spans="12:16" x14ac:dyDescent="0.35">
      <c r="L9421" t="s">
        <v>26</v>
      </c>
      <c r="M9421" t="s">
        <v>7747</v>
      </c>
      <c r="N9421">
        <v>6</v>
      </c>
      <c r="P9421">
        <v>1</v>
      </c>
    </row>
    <row r="9422" spans="12:16" x14ac:dyDescent="0.35">
      <c r="L9422" t="s">
        <v>26</v>
      </c>
      <c r="M9422" t="s">
        <v>7747</v>
      </c>
      <c r="N9422">
        <v>6</v>
      </c>
      <c r="P9422">
        <v>1</v>
      </c>
    </row>
    <row r="9423" spans="12:16" x14ac:dyDescent="0.35">
      <c r="L9423" t="s">
        <v>26</v>
      </c>
      <c r="M9423" t="s">
        <v>7747</v>
      </c>
      <c r="N9423">
        <v>6</v>
      </c>
      <c r="P9423">
        <v>1</v>
      </c>
    </row>
    <row r="9424" spans="12:16" x14ac:dyDescent="0.35">
      <c r="L9424" t="s">
        <v>26</v>
      </c>
      <c r="M9424" t="s">
        <v>7747</v>
      </c>
      <c r="N9424">
        <v>6</v>
      </c>
      <c r="P9424">
        <v>1</v>
      </c>
    </row>
    <row r="9425" spans="12:16" x14ac:dyDescent="0.35">
      <c r="L9425" t="s">
        <v>26</v>
      </c>
      <c r="M9425" t="s">
        <v>7747</v>
      </c>
      <c r="N9425">
        <v>6</v>
      </c>
      <c r="P9425">
        <v>1</v>
      </c>
    </row>
    <row r="9426" spans="12:16" x14ac:dyDescent="0.35">
      <c r="L9426" t="s">
        <v>26</v>
      </c>
      <c r="M9426" t="s">
        <v>7747</v>
      </c>
      <c r="N9426">
        <v>6</v>
      </c>
      <c r="P9426">
        <v>1</v>
      </c>
    </row>
    <row r="9427" spans="12:16" x14ac:dyDescent="0.35">
      <c r="L9427" t="s">
        <v>26</v>
      </c>
      <c r="M9427" t="s">
        <v>7747</v>
      </c>
      <c r="N9427">
        <v>6</v>
      </c>
      <c r="P9427">
        <v>1</v>
      </c>
    </row>
    <row r="9428" spans="12:16" x14ac:dyDescent="0.35">
      <c r="L9428" t="s">
        <v>26</v>
      </c>
      <c r="M9428" t="s">
        <v>7747</v>
      </c>
      <c r="N9428">
        <v>6</v>
      </c>
      <c r="P9428">
        <v>1</v>
      </c>
    </row>
    <row r="9429" spans="12:16" x14ac:dyDescent="0.35">
      <c r="L9429" t="s">
        <v>26</v>
      </c>
      <c r="M9429" t="s">
        <v>7747</v>
      </c>
      <c r="N9429">
        <v>6</v>
      </c>
      <c r="P9429">
        <v>1</v>
      </c>
    </row>
    <row r="9430" spans="12:16" x14ac:dyDescent="0.35">
      <c r="L9430" t="s">
        <v>26</v>
      </c>
      <c r="M9430" t="s">
        <v>7747</v>
      </c>
      <c r="N9430">
        <v>6</v>
      </c>
      <c r="P9430">
        <v>1</v>
      </c>
    </row>
    <row r="9431" spans="12:16" x14ac:dyDescent="0.35">
      <c r="L9431" t="s">
        <v>26</v>
      </c>
      <c r="M9431" t="s">
        <v>7747</v>
      </c>
      <c r="N9431">
        <v>6</v>
      </c>
      <c r="P9431">
        <v>1</v>
      </c>
    </row>
    <row r="9432" spans="12:16" x14ac:dyDescent="0.35">
      <c r="L9432" t="s">
        <v>26</v>
      </c>
      <c r="M9432" t="s">
        <v>7747</v>
      </c>
      <c r="N9432">
        <v>6</v>
      </c>
      <c r="P9432">
        <v>1</v>
      </c>
    </row>
    <row r="9433" spans="12:16" x14ac:dyDescent="0.35">
      <c r="L9433" t="s">
        <v>26</v>
      </c>
      <c r="M9433" t="s">
        <v>7747</v>
      </c>
      <c r="N9433">
        <v>6</v>
      </c>
      <c r="P9433">
        <v>1</v>
      </c>
    </row>
    <row r="9434" spans="12:16" x14ac:dyDescent="0.35">
      <c r="L9434" t="s">
        <v>26</v>
      </c>
      <c r="M9434" t="s">
        <v>7747</v>
      </c>
      <c r="N9434">
        <v>6</v>
      </c>
      <c r="P9434">
        <v>1</v>
      </c>
    </row>
    <row r="9435" spans="12:16" x14ac:dyDescent="0.35">
      <c r="L9435" t="s">
        <v>26</v>
      </c>
      <c r="M9435" t="s">
        <v>7747</v>
      </c>
      <c r="N9435">
        <v>6</v>
      </c>
      <c r="P9435">
        <v>1</v>
      </c>
    </row>
    <row r="9436" spans="12:16" x14ac:dyDescent="0.35">
      <c r="L9436" t="s">
        <v>26</v>
      </c>
      <c r="M9436" t="s">
        <v>7747</v>
      </c>
      <c r="N9436">
        <v>6</v>
      </c>
      <c r="P9436">
        <v>1</v>
      </c>
    </row>
    <row r="9437" spans="12:16" x14ac:dyDescent="0.35">
      <c r="L9437" t="s">
        <v>26</v>
      </c>
      <c r="M9437" t="s">
        <v>7747</v>
      </c>
      <c r="N9437">
        <v>6</v>
      </c>
      <c r="P9437">
        <v>1</v>
      </c>
    </row>
    <row r="9438" spans="12:16" x14ac:dyDescent="0.35">
      <c r="L9438" t="s">
        <v>26</v>
      </c>
      <c r="M9438" t="s">
        <v>7747</v>
      </c>
      <c r="N9438">
        <v>6</v>
      </c>
      <c r="P9438">
        <v>1</v>
      </c>
    </row>
    <row r="9439" spans="12:16" x14ac:dyDescent="0.35">
      <c r="L9439" t="s">
        <v>26</v>
      </c>
      <c r="M9439" t="s">
        <v>7747</v>
      </c>
      <c r="N9439">
        <v>6</v>
      </c>
      <c r="P9439">
        <v>1</v>
      </c>
    </row>
    <row r="9440" spans="12:16" x14ac:dyDescent="0.35">
      <c r="L9440" t="s">
        <v>26</v>
      </c>
      <c r="M9440" t="s">
        <v>7747</v>
      </c>
      <c r="N9440">
        <v>6</v>
      </c>
      <c r="P9440">
        <v>1</v>
      </c>
    </row>
    <row r="9441" spans="12:16" x14ac:dyDescent="0.35">
      <c r="L9441" t="s">
        <v>26</v>
      </c>
      <c r="M9441" t="s">
        <v>7747</v>
      </c>
      <c r="N9441">
        <v>6</v>
      </c>
      <c r="P9441">
        <v>1</v>
      </c>
    </row>
    <row r="9442" spans="12:16" x14ac:dyDescent="0.35">
      <c r="L9442" t="s">
        <v>26</v>
      </c>
      <c r="M9442" t="s">
        <v>7747</v>
      </c>
      <c r="N9442">
        <v>6</v>
      </c>
      <c r="P9442">
        <v>1</v>
      </c>
    </row>
    <row r="9443" spans="12:16" x14ac:dyDescent="0.35">
      <c r="L9443" t="s">
        <v>26</v>
      </c>
      <c r="M9443" t="s">
        <v>7747</v>
      </c>
      <c r="N9443">
        <v>6</v>
      </c>
      <c r="P9443">
        <v>1</v>
      </c>
    </row>
    <row r="9444" spans="12:16" x14ac:dyDescent="0.35">
      <c r="L9444" t="s">
        <v>26</v>
      </c>
      <c r="M9444" t="s">
        <v>7747</v>
      </c>
      <c r="N9444">
        <v>6</v>
      </c>
      <c r="P9444">
        <v>1</v>
      </c>
    </row>
    <row r="9445" spans="12:16" x14ac:dyDescent="0.35">
      <c r="L9445" t="s">
        <v>26</v>
      </c>
      <c r="M9445" t="s">
        <v>7747</v>
      </c>
      <c r="N9445">
        <v>6</v>
      </c>
      <c r="P9445">
        <v>1</v>
      </c>
    </row>
    <row r="9446" spans="12:16" x14ac:dyDescent="0.35">
      <c r="L9446" t="s">
        <v>26</v>
      </c>
      <c r="M9446" t="s">
        <v>7747</v>
      </c>
      <c r="N9446">
        <v>6</v>
      </c>
      <c r="P9446">
        <v>1</v>
      </c>
    </row>
    <row r="9447" spans="12:16" x14ac:dyDescent="0.35">
      <c r="L9447" t="s">
        <v>26</v>
      </c>
      <c r="M9447" t="s">
        <v>7747</v>
      </c>
      <c r="N9447">
        <v>6</v>
      </c>
      <c r="P9447">
        <v>1</v>
      </c>
    </row>
    <row r="9448" spans="12:16" x14ac:dyDescent="0.35">
      <c r="L9448" t="s">
        <v>26</v>
      </c>
      <c r="M9448" t="s">
        <v>7747</v>
      </c>
      <c r="N9448">
        <v>6</v>
      </c>
      <c r="P9448">
        <v>1</v>
      </c>
    </row>
    <row r="9449" spans="12:16" x14ac:dyDescent="0.35">
      <c r="L9449" t="s">
        <v>26</v>
      </c>
      <c r="M9449" t="s">
        <v>7747</v>
      </c>
      <c r="N9449">
        <v>6</v>
      </c>
      <c r="P9449">
        <v>1</v>
      </c>
    </row>
    <row r="9450" spans="12:16" x14ac:dyDescent="0.35">
      <c r="L9450" t="s">
        <v>26</v>
      </c>
      <c r="M9450" t="s">
        <v>7747</v>
      </c>
      <c r="N9450">
        <v>6</v>
      </c>
      <c r="P9450">
        <v>1</v>
      </c>
    </row>
    <row r="9451" spans="12:16" x14ac:dyDescent="0.35">
      <c r="L9451" t="s">
        <v>26</v>
      </c>
      <c r="M9451" t="s">
        <v>7747</v>
      </c>
      <c r="N9451">
        <v>6</v>
      </c>
      <c r="P9451">
        <v>1</v>
      </c>
    </row>
    <row r="9452" spans="12:16" x14ac:dyDescent="0.35">
      <c r="L9452" t="s">
        <v>26</v>
      </c>
      <c r="M9452" t="s">
        <v>7747</v>
      </c>
      <c r="N9452">
        <v>6</v>
      </c>
      <c r="P9452">
        <v>1</v>
      </c>
    </row>
    <row r="9453" spans="12:16" x14ac:dyDescent="0.35">
      <c r="L9453" t="s">
        <v>26</v>
      </c>
      <c r="M9453" t="s">
        <v>7747</v>
      </c>
      <c r="N9453">
        <v>6</v>
      </c>
      <c r="P9453">
        <v>1</v>
      </c>
    </row>
    <row r="9454" spans="12:16" x14ac:dyDescent="0.35">
      <c r="L9454" t="s">
        <v>26</v>
      </c>
      <c r="M9454" t="s">
        <v>7747</v>
      </c>
      <c r="N9454">
        <v>6</v>
      </c>
      <c r="P9454">
        <v>1</v>
      </c>
    </row>
    <row r="9455" spans="12:16" x14ac:dyDescent="0.35">
      <c r="L9455" t="s">
        <v>26</v>
      </c>
      <c r="M9455" t="s">
        <v>7747</v>
      </c>
      <c r="N9455">
        <v>6</v>
      </c>
      <c r="P9455">
        <v>1</v>
      </c>
    </row>
    <row r="9456" spans="12:16" x14ac:dyDescent="0.35">
      <c r="L9456" t="s">
        <v>26</v>
      </c>
      <c r="M9456" t="s">
        <v>7747</v>
      </c>
      <c r="N9456">
        <v>6</v>
      </c>
      <c r="P9456">
        <v>1</v>
      </c>
    </row>
    <row r="9457" spans="12:16" x14ac:dyDescent="0.35">
      <c r="L9457" t="s">
        <v>26</v>
      </c>
      <c r="M9457" t="s">
        <v>7747</v>
      </c>
      <c r="N9457">
        <v>6</v>
      </c>
      <c r="P9457">
        <v>1</v>
      </c>
    </row>
    <row r="9458" spans="12:16" x14ac:dyDescent="0.35">
      <c r="L9458" t="s">
        <v>26</v>
      </c>
      <c r="M9458" t="s">
        <v>7747</v>
      </c>
      <c r="N9458">
        <v>6</v>
      </c>
      <c r="P9458">
        <v>1</v>
      </c>
    </row>
    <row r="9459" spans="12:16" x14ac:dyDescent="0.35">
      <c r="L9459" t="s">
        <v>26</v>
      </c>
      <c r="M9459" t="s">
        <v>7747</v>
      </c>
      <c r="N9459">
        <v>6</v>
      </c>
      <c r="P9459">
        <v>1</v>
      </c>
    </row>
    <row r="9460" spans="12:16" x14ac:dyDescent="0.35">
      <c r="L9460" t="s">
        <v>26</v>
      </c>
      <c r="M9460" t="s">
        <v>7747</v>
      </c>
      <c r="N9460">
        <v>6</v>
      </c>
      <c r="P9460">
        <v>1</v>
      </c>
    </row>
    <row r="9461" spans="12:16" x14ac:dyDescent="0.35">
      <c r="L9461" t="s">
        <v>26</v>
      </c>
      <c r="M9461" t="s">
        <v>7747</v>
      </c>
      <c r="N9461">
        <v>6</v>
      </c>
      <c r="P9461">
        <v>1</v>
      </c>
    </row>
    <row r="9462" spans="12:16" x14ac:dyDescent="0.35">
      <c r="L9462" t="s">
        <v>26</v>
      </c>
      <c r="M9462" t="s">
        <v>7747</v>
      </c>
      <c r="N9462">
        <v>6</v>
      </c>
      <c r="P9462">
        <v>1</v>
      </c>
    </row>
    <row r="9463" spans="12:16" x14ac:dyDescent="0.35">
      <c r="L9463" t="s">
        <v>26</v>
      </c>
      <c r="M9463" t="s">
        <v>7747</v>
      </c>
      <c r="N9463">
        <v>6</v>
      </c>
      <c r="P9463">
        <v>1</v>
      </c>
    </row>
    <row r="9464" spans="12:16" x14ac:dyDescent="0.35">
      <c r="L9464" t="s">
        <v>26</v>
      </c>
      <c r="M9464" t="s">
        <v>7747</v>
      </c>
      <c r="N9464">
        <v>6</v>
      </c>
      <c r="P9464">
        <v>1</v>
      </c>
    </row>
    <row r="9465" spans="12:16" x14ac:dyDescent="0.35">
      <c r="L9465" t="s">
        <v>26</v>
      </c>
      <c r="M9465" t="s">
        <v>7747</v>
      </c>
      <c r="N9465">
        <v>6</v>
      </c>
      <c r="P9465">
        <v>1</v>
      </c>
    </row>
    <row r="9466" spans="12:16" x14ac:dyDescent="0.35">
      <c r="L9466" t="s">
        <v>26</v>
      </c>
      <c r="M9466" t="s">
        <v>7747</v>
      </c>
      <c r="N9466">
        <v>6</v>
      </c>
      <c r="P9466">
        <v>1</v>
      </c>
    </row>
    <row r="9467" spans="12:16" x14ac:dyDescent="0.35">
      <c r="L9467" t="s">
        <v>26</v>
      </c>
      <c r="M9467" t="s">
        <v>7747</v>
      </c>
      <c r="N9467">
        <v>6</v>
      </c>
      <c r="P9467">
        <v>1</v>
      </c>
    </row>
    <row r="9468" spans="12:16" x14ac:dyDescent="0.35">
      <c r="L9468" t="s">
        <v>26</v>
      </c>
      <c r="M9468" t="s">
        <v>7747</v>
      </c>
      <c r="N9468">
        <v>6</v>
      </c>
      <c r="P9468">
        <v>1</v>
      </c>
    </row>
    <row r="9469" spans="12:16" x14ac:dyDescent="0.35">
      <c r="L9469" t="s">
        <v>26</v>
      </c>
      <c r="M9469" t="s">
        <v>7747</v>
      </c>
      <c r="N9469">
        <v>6</v>
      </c>
      <c r="P9469">
        <v>1</v>
      </c>
    </row>
    <row r="9470" spans="12:16" x14ac:dyDescent="0.35">
      <c r="L9470" t="s">
        <v>26</v>
      </c>
      <c r="M9470" t="s">
        <v>7747</v>
      </c>
      <c r="N9470">
        <v>6</v>
      </c>
      <c r="P9470">
        <v>1</v>
      </c>
    </row>
    <row r="9471" spans="12:16" x14ac:dyDescent="0.35">
      <c r="L9471" t="s">
        <v>26</v>
      </c>
      <c r="M9471" t="s">
        <v>7747</v>
      </c>
      <c r="N9471">
        <v>6</v>
      </c>
      <c r="P9471">
        <v>1</v>
      </c>
    </row>
    <row r="9472" spans="12:16" x14ac:dyDescent="0.35">
      <c r="L9472" t="s">
        <v>26</v>
      </c>
      <c r="M9472" t="s">
        <v>7747</v>
      </c>
      <c r="N9472">
        <v>6</v>
      </c>
      <c r="P9472">
        <v>1</v>
      </c>
    </row>
    <row r="9473" spans="12:16" x14ac:dyDescent="0.35">
      <c r="L9473" t="s">
        <v>26</v>
      </c>
      <c r="M9473" t="s">
        <v>7747</v>
      </c>
      <c r="N9473">
        <v>6</v>
      </c>
      <c r="P9473">
        <v>1</v>
      </c>
    </row>
    <row r="9474" spans="12:16" x14ac:dyDescent="0.35">
      <c r="L9474" t="s">
        <v>26</v>
      </c>
      <c r="M9474" t="s">
        <v>7747</v>
      </c>
      <c r="N9474">
        <v>6</v>
      </c>
      <c r="P9474">
        <v>1</v>
      </c>
    </row>
    <row r="9475" spans="12:16" x14ac:dyDescent="0.35">
      <c r="L9475" t="s">
        <v>26</v>
      </c>
      <c r="M9475" t="s">
        <v>7747</v>
      </c>
      <c r="N9475">
        <v>6</v>
      </c>
      <c r="P9475">
        <v>1</v>
      </c>
    </row>
    <row r="9476" spans="12:16" x14ac:dyDescent="0.35">
      <c r="L9476" t="s">
        <v>26</v>
      </c>
      <c r="M9476" t="s">
        <v>7747</v>
      </c>
      <c r="N9476">
        <v>6</v>
      </c>
      <c r="P9476">
        <v>1</v>
      </c>
    </row>
    <row r="9477" spans="12:16" x14ac:dyDescent="0.35">
      <c r="L9477" t="s">
        <v>26</v>
      </c>
      <c r="M9477" t="s">
        <v>7747</v>
      </c>
      <c r="N9477">
        <v>6</v>
      </c>
      <c r="P9477">
        <v>1</v>
      </c>
    </row>
    <row r="9478" spans="12:16" x14ac:dyDescent="0.35">
      <c r="L9478" t="s">
        <v>26</v>
      </c>
      <c r="M9478" t="s">
        <v>7747</v>
      </c>
      <c r="N9478">
        <v>6</v>
      </c>
      <c r="P9478">
        <v>1</v>
      </c>
    </row>
    <row r="9479" spans="12:16" x14ac:dyDescent="0.35">
      <c r="L9479" t="s">
        <v>26</v>
      </c>
      <c r="M9479" t="s">
        <v>7747</v>
      </c>
      <c r="N9479">
        <v>6</v>
      </c>
      <c r="P9479">
        <v>1</v>
      </c>
    </row>
    <row r="9480" spans="12:16" x14ac:dyDescent="0.35">
      <c r="L9480" t="s">
        <v>26</v>
      </c>
      <c r="M9480" t="s">
        <v>7747</v>
      </c>
      <c r="N9480">
        <v>6</v>
      </c>
      <c r="P9480">
        <v>1</v>
      </c>
    </row>
    <row r="9481" spans="12:16" x14ac:dyDescent="0.35">
      <c r="L9481" t="s">
        <v>26</v>
      </c>
      <c r="M9481" t="s">
        <v>7747</v>
      </c>
      <c r="N9481">
        <v>6</v>
      </c>
      <c r="P9481">
        <v>1</v>
      </c>
    </row>
    <row r="9482" spans="12:16" x14ac:dyDescent="0.35">
      <c r="L9482" t="s">
        <v>26</v>
      </c>
      <c r="M9482" t="s">
        <v>7747</v>
      </c>
      <c r="N9482">
        <v>6</v>
      </c>
      <c r="P9482">
        <v>1</v>
      </c>
    </row>
    <row r="9483" spans="12:16" x14ac:dyDescent="0.35">
      <c r="L9483" t="s">
        <v>26</v>
      </c>
      <c r="M9483" t="s">
        <v>7747</v>
      </c>
      <c r="N9483">
        <v>6</v>
      </c>
      <c r="P9483">
        <v>1</v>
      </c>
    </row>
    <row r="9484" spans="12:16" x14ac:dyDescent="0.35">
      <c r="L9484" t="s">
        <v>26</v>
      </c>
      <c r="M9484" t="s">
        <v>7747</v>
      </c>
      <c r="N9484">
        <v>6</v>
      </c>
      <c r="P9484">
        <v>1</v>
      </c>
    </row>
    <row r="9485" spans="12:16" x14ac:dyDescent="0.35">
      <c r="L9485" t="s">
        <v>26</v>
      </c>
      <c r="M9485" t="s">
        <v>7747</v>
      </c>
      <c r="N9485">
        <v>6</v>
      </c>
      <c r="P9485">
        <v>1</v>
      </c>
    </row>
    <row r="9486" spans="12:16" x14ac:dyDescent="0.35">
      <c r="L9486" t="s">
        <v>26</v>
      </c>
      <c r="M9486" t="s">
        <v>7747</v>
      </c>
      <c r="N9486">
        <v>6</v>
      </c>
      <c r="P9486">
        <v>1</v>
      </c>
    </row>
    <row r="9487" spans="12:16" x14ac:dyDescent="0.35">
      <c r="L9487" t="s">
        <v>26</v>
      </c>
      <c r="M9487" t="s">
        <v>7747</v>
      </c>
      <c r="N9487">
        <v>6</v>
      </c>
      <c r="P9487">
        <v>1</v>
      </c>
    </row>
    <row r="9488" spans="12:16" x14ac:dyDescent="0.35">
      <c r="L9488" t="s">
        <v>26</v>
      </c>
      <c r="M9488" t="s">
        <v>7747</v>
      </c>
      <c r="N9488">
        <v>6</v>
      </c>
      <c r="P9488">
        <v>1</v>
      </c>
    </row>
    <row r="9489" spans="12:16" x14ac:dyDescent="0.35">
      <c r="L9489" t="s">
        <v>26</v>
      </c>
      <c r="M9489" t="s">
        <v>7747</v>
      </c>
      <c r="N9489">
        <v>6</v>
      </c>
      <c r="P9489">
        <v>1</v>
      </c>
    </row>
    <row r="9490" spans="12:16" x14ac:dyDescent="0.35">
      <c r="L9490" t="s">
        <v>26</v>
      </c>
      <c r="M9490" t="s">
        <v>7747</v>
      </c>
      <c r="N9490">
        <v>6</v>
      </c>
      <c r="P9490">
        <v>1</v>
      </c>
    </row>
    <row r="9491" spans="12:16" x14ac:dyDescent="0.35">
      <c r="L9491" t="s">
        <v>26</v>
      </c>
      <c r="M9491" t="s">
        <v>7747</v>
      </c>
      <c r="N9491">
        <v>6</v>
      </c>
      <c r="P9491">
        <v>1</v>
      </c>
    </row>
    <row r="9492" spans="12:16" x14ac:dyDescent="0.35">
      <c r="L9492" t="s">
        <v>26</v>
      </c>
      <c r="M9492" t="s">
        <v>7747</v>
      </c>
      <c r="N9492">
        <v>6</v>
      </c>
      <c r="P9492">
        <v>1</v>
      </c>
    </row>
    <row r="9493" spans="12:16" x14ac:dyDescent="0.35">
      <c r="L9493" t="s">
        <v>26</v>
      </c>
      <c r="M9493" t="s">
        <v>7747</v>
      </c>
      <c r="N9493">
        <v>6</v>
      </c>
      <c r="P9493">
        <v>1</v>
      </c>
    </row>
    <row r="9494" spans="12:16" x14ac:dyDescent="0.35">
      <c r="L9494" t="s">
        <v>26</v>
      </c>
      <c r="M9494" t="s">
        <v>7747</v>
      </c>
      <c r="N9494">
        <v>6</v>
      </c>
      <c r="P9494">
        <v>1</v>
      </c>
    </row>
    <row r="9495" spans="12:16" x14ac:dyDescent="0.35">
      <c r="L9495" t="s">
        <v>26</v>
      </c>
      <c r="M9495" t="s">
        <v>7747</v>
      </c>
      <c r="N9495">
        <v>6</v>
      </c>
      <c r="P9495">
        <v>1</v>
      </c>
    </row>
    <row r="9496" spans="12:16" x14ac:dyDescent="0.35">
      <c r="L9496" t="s">
        <v>26</v>
      </c>
      <c r="M9496" t="s">
        <v>7747</v>
      </c>
      <c r="N9496">
        <v>6</v>
      </c>
      <c r="P9496">
        <v>1</v>
      </c>
    </row>
    <row r="9497" spans="12:16" x14ac:dyDescent="0.35">
      <c r="L9497" t="s">
        <v>26</v>
      </c>
      <c r="M9497" t="s">
        <v>7747</v>
      </c>
      <c r="N9497">
        <v>6</v>
      </c>
      <c r="P9497">
        <v>1</v>
      </c>
    </row>
    <row r="9498" spans="12:16" x14ac:dyDescent="0.35">
      <c r="L9498" t="s">
        <v>26</v>
      </c>
      <c r="M9498" t="s">
        <v>7747</v>
      </c>
      <c r="N9498">
        <v>6</v>
      </c>
      <c r="P9498">
        <v>1</v>
      </c>
    </row>
    <row r="9499" spans="12:16" x14ac:dyDescent="0.35">
      <c r="L9499" t="s">
        <v>26</v>
      </c>
      <c r="M9499" t="s">
        <v>7747</v>
      </c>
      <c r="N9499">
        <v>6</v>
      </c>
      <c r="P9499">
        <v>1</v>
      </c>
    </row>
    <row r="9500" spans="12:16" x14ac:dyDescent="0.35">
      <c r="L9500" t="s">
        <v>26</v>
      </c>
      <c r="M9500" t="s">
        <v>7747</v>
      </c>
      <c r="N9500">
        <v>6</v>
      </c>
      <c r="P9500">
        <v>1</v>
      </c>
    </row>
    <row r="9501" spans="12:16" x14ac:dyDescent="0.35">
      <c r="L9501" t="s">
        <v>26</v>
      </c>
      <c r="M9501" t="s">
        <v>7747</v>
      </c>
      <c r="N9501">
        <v>6</v>
      </c>
      <c r="P9501">
        <v>1</v>
      </c>
    </row>
    <row r="9502" spans="12:16" x14ac:dyDescent="0.35">
      <c r="L9502" t="s">
        <v>26</v>
      </c>
      <c r="M9502" t="s">
        <v>7747</v>
      </c>
      <c r="N9502">
        <v>6</v>
      </c>
      <c r="P9502">
        <v>1</v>
      </c>
    </row>
    <row r="9503" spans="12:16" x14ac:dyDescent="0.35">
      <c r="L9503" t="s">
        <v>26</v>
      </c>
      <c r="M9503" t="s">
        <v>7747</v>
      </c>
      <c r="N9503">
        <v>6</v>
      </c>
      <c r="P9503">
        <v>1</v>
      </c>
    </row>
    <row r="9504" spans="12:16" x14ac:dyDescent="0.35">
      <c r="L9504" t="s">
        <v>26</v>
      </c>
      <c r="M9504" t="s">
        <v>7747</v>
      </c>
      <c r="N9504">
        <v>6</v>
      </c>
      <c r="P9504">
        <v>1</v>
      </c>
    </row>
    <row r="9505" spans="12:16" x14ac:dyDescent="0.35">
      <c r="L9505" t="s">
        <v>26</v>
      </c>
      <c r="M9505" t="s">
        <v>7747</v>
      </c>
      <c r="N9505">
        <v>6</v>
      </c>
      <c r="P9505">
        <v>1</v>
      </c>
    </row>
    <row r="9506" spans="12:16" x14ac:dyDescent="0.35">
      <c r="L9506" t="s">
        <v>26</v>
      </c>
      <c r="M9506" t="s">
        <v>7747</v>
      </c>
      <c r="N9506">
        <v>6</v>
      </c>
      <c r="P9506">
        <v>1</v>
      </c>
    </row>
    <row r="9507" spans="12:16" x14ac:dyDescent="0.35">
      <c r="L9507" t="s">
        <v>26</v>
      </c>
      <c r="M9507" t="s">
        <v>7747</v>
      </c>
      <c r="N9507">
        <v>6</v>
      </c>
      <c r="P9507">
        <v>1</v>
      </c>
    </row>
    <row r="9508" spans="12:16" x14ac:dyDescent="0.35">
      <c r="L9508" t="s">
        <v>26</v>
      </c>
      <c r="M9508" t="s">
        <v>7747</v>
      </c>
      <c r="N9508">
        <v>6</v>
      </c>
      <c r="P9508">
        <v>1</v>
      </c>
    </row>
    <row r="9509" spans="12:16" x14ac:dyDescent="0.35">
      <c r="L9509" t="s">
        <v>26</v>
      </c>
      <c r="M9509" t="s">
        <v>7747</v>
      </c>
      <c r="N9509">
        <v>6</v>
      </c>
      <c r="P9509">
        <v>1</v>
      </c>
    </row>
    <row r="9510" spans="12:16" x14ac:dyDescent="0.35">
      <c r="L9510" t="s">
        <v>26</v>
      </c>
      <c r="M9510" t="s">
        <v>7747</v>
      </c>
      <c r="N9510">
        <v>6</v>
      </c>
      <c r="P9510">
        <v>1</v>
      </c>
    </row>
    <row r="9511" spans="12:16" x14ac:dyDescent="0.35">
      <c r="L9511" t="s">
        <v>26</v>
      </c>
      <c r="M9511" t="s">
        <v>7747</v>
      </c>
      <c r="N9511">
        <v>6</v>
      </c>
      <c r="P9511">
        <v>1</v>
      </c>
    </row>
    <row r="9512" spans="12:16" x14ac:dyDescent="0.35">
      <c r="L9512" t="s">
        <v>26</v>
      </c>
      <c r="M9512" t="s">
        <v>7747</v>
      </c>
      <c r="N9512">
        <v>6</v>
      </c>
      <c r="P9512">
        <v>1</v>
      </c>
    </row>
    <row r="9513" spans="12:16" x14ac:dyDescent="0.35">
      <c r="L9513" t="s">
        <v>26</v>
      </c>
      <c r="M9513" t="s">
        <v>7747</v>
      </c>
      <c r="N9513">
        <v>6</v>
      </c>
      <c r="P9513">
        <v>1</v>
      </c>
    </row>
    <row r="9514" spans="12:16" x14ac:dyDescent="0.35">
      <c r="L9514" t="s">
        <v>26</v>
      </c>
      <c r="M9514" t="s">
        <v>7747</v>
      </c>
      <c r="N9514">
        <v>6</v>
      </c>
      <c r="P9514">
        <v>1</v>
      </c>
    </row>
    <row r="9515" spans="12:16" x14ac:dyDescent="0.35">
      <c r="L9515" t="s">
        <v>26</v>
      </c>
      <c r="M9515" t="s">
        <v>7747</v>
      </c>
      <c r="N9515">
        <v>6</v>
      </c>
      <c r="P9515">
        <v>1</v>
      </c>
    </row>
    <row r="9516" spans="12:16" x14ac:dyDescent="0.35">
      <c r="L9516" t="s">
        <v>26</v>
      </c>
      <c r="M9516" t="s">
        <v>7747</v>
      </c>
      <c r="N9516">
        <v>6</v>
      </c>
      <c r="P9516">
        <v>1</v>
      </c>
    </row>
    <row r="9517" spans="12:16" x14ac:dyDescent="0.35">
      <c r="L9517" t="s">
        <v>26</v>
      </c>
      <c r="M9517" t="s">
        <v>7747</v>
      </c>
      <c r="N9517">
        <v>6</v>
      </c>
      <c r="P9517">
        <v>1</v>
      </c>
    </row>
    <row r="9518" spans="12:16" x14ac:dyDescent="0.35">
      <c r="L9518" t="s">
        <v>26</v>
      </c>
      <c r="M9518" t="s">
        <v>7747</v>
      </c>
      <c r="N9518">
        <v>6</v>
      </c>
      <c r="P9518">
        <v>1</v>
      </c>
    </row>
    <row r="9519" spans="12:16" x14ac:dyDescent="0.35">
      <c r="L9519" t="s">
        <v>26</v>
      </c>
      <c r="M9519" t="s">
        <v>7747</v>
      </c>
      <c r="N9519">
        <v>6</v>
      </c>
      <c r="P9519">
        <v>1</v>
      </c>
    </row>
    <row r="9520" spans="12:16" x14ac:dyDescent="0.35">
      <c r="L9520" t="s">
        <v>26</v>
      </c>
      <c r="M9520" t="s">
        <v>7747</v>
      </c>
      <c r="N9520">
        <v>6</v>
      </c>
      <c r="P9520">
        <v>1</v>
      </c>
    </row>
    <row r="9521" spans="12:16" x14ac:dyDescent="0.35">
      <c r="L9521" t="s">
        <v>26</v>
      </c>
      <c r="M9521" t="s">
        <v>7747</v>
      </c>
      <c r="N9521">
        <v>6</v>
      </c>
      <c r="P9521">
        <v>1</v>
      </c>
    </row>
    <row r="9522" spans="12:16" x14ac:dyDescent="0.35">
      <c r="L9522" t="s">
        <v>26</v>
      </c>
      <c r="M9522" t="s">
        <v>7747</v>
      </c>
      <c r="N9522">
        <v>6</v>
      </c>
      <c r="P9522">
        <v>1</v>
      </c>
    </row>
    <row r="9523" spans="12:16" x14ac:dyDescent="0.35">
      <c r="L9523" t="s">
        <v>26</v>
      </c>
      <c r="M9523" t="s">
        <v>7747</v>
      </c>
      <c r="N9523">
        <v>6</v>
      </c>
      <c r="P9523">
        <v>1</v>
      </c>
    </row>
    <row r="9524" spans="12:16" x14ac:dyDescent="0.35">
      <c r="L9524" t="s">
        <v>26</v>
      </c>
      <c r="M9524" t="s">
        <v>7747</v>
      </c>
      <c r="N9524">
        <v>6</v>
      </c>
      <c r="P9524">
        <v>1</v>
      </c>
    </row>
    <row r="9525" spans="12:16" x14ac:dyDescent="0.35">
      <c r="L9525" t="s">
        <v>26</v>
      </c>
      <c r="M9525" t="s">
        <v>7747</v>
      </c>
      <c r="N9525">
        <v>6</v>
      </c>
      <c r="P9525">
        <v>1</v>
      </c>
    </row>
    <row r="9526" spans="12:16" x14ac:dyDescent="0.35">
      <c r="L9526" t="s">
        <v>26</v>
      </c>
      <c r="M9526" t="s">
        <v>7747</v>
      </c>
      <c r="N9526">
        <v>6</v>
      </c>
      <c r="P9526">
        <v>1</v>
      </c>
    </row>
    <row r="9527" spans="12:16" x14ac:dyDescent="0.35">
      <c r="L9527" t="s">
        <v>26</v>
      </c>
      <c r="M9527" t="s">
        <v>7747</v>
      </c>
      <c r="N9527">
        <v>6</v>
      </c>
      <c r="P9527">
        <v>1</v>
      </c>
    </row>
    <row r="9528" spans="12:16" x14ac:dyDescent="0.35">
      <c r="L9528" t="s">
        <v>26</v>
      </c>
      <c r="M9528" t="s">
        <v>7747</v>
      </c>
      <c r="N9528">
        <v>6</v>
      </c>
      <c r="P9528">
        <v>1</v>
      </c>
    </row>
    <row r="9529" spans="12:16" x14ac:dyDescent="0.35">
      <c r="L9529" t="s">
        <v>26</v>
      </c>
      <c r="M9529" t="s">
        <v>7747</v>
      </c>
      <c r="N9529">
        <v>6</v>
      </c>
      <c r="P9529">
        <v>1</v>
      </c>
    </row>
    <row r="9530" spans="12:16" x14ac:dyDescent="0.35">
      <c r="L9530" t="s">
        <v>26</v>
      </c>
      <c r="M9530" t="s">
        <v>7747</v>
      </c>
      <c r="N9530">
        <v>6</v>
      </c>
      <c r="P9530">
        <v>1</v>
      </c>
    </row>
    <row r="9531" spans="12:16" x14ac:dyDescent="0.35">
      <c r="L9531" t="s">
        <v>26</v>
      </c>
      <c r="M9531" t="s">
        <v>7747</v>
      </c>
      <c r="N9531">
        <v>6</v>
      </c>
      <c r="P9531">
        <v>1</v>
      </c>
    </row>
    <row r="9532" spans="12:16" x14ac:dyDescent="0.35">
      <c r="L9532" t="s">
        <v>26</v>
      </c>
      <c r="M9532" t="s">
        <v>7747</v>
      </c>
      <c r="N9532">
        <v>6</v>
      </c>
      <c r="P9532">
        <v>1</v>
      </c>
    </row>
    <row r="9533" spans="12:16" x14ac:dyDescent="0.35">
      <c r="L9533" t="s">
        <v>26</v>
      </c>
      <c r="M9533" t="s">
        <v>7747</v>
      </c>
      <c r="N9533">
        <v>6</v>
      </c>
      <c r="P9533">
        <v>1</v>
      </c>
    </row>
    <row r="9534" spans="12:16" x14ac:dyDescent="0.35">
      <c r="L9534" t="s">
        <v>26</v>
      </c>
      <c r="M9534" t="s">
        <v>7747</v>
      </c>
      <c r="N9534">
        <v>6</v>
      </c>
      <c r="P9534">
        <v>1</v>
      </c>
    </row>
    <row r="9535" spans="12:16" x14ac:dyDescent="0.35">
      <c r="L9535" t="s">
        <v>26</v>
      </c>
      <c r="M9535" t="s">
        <v>7747</v>
      </c>
      <c r="N9535">
        <v>6</v>
      </c>
      <c r="P9535">
        <v>1</v>
      </c>
    </row>
    <row r="9536" spans="12:16" x14ac:dyDescent="0.35">
      <c r="L9536" t="s">
        <v>26</v>
      </c>
      <c r="M9536" t="s">
        <v>7747</v>
      </c>
      <c r="N9536">
        <v>6</v>
      </c>
      <c r="P9536">
        <v>1</v>
      </c>
    </row>
    <row r="9537" spans="12:16" x14ac:dyDescent="0.35">
      <c r="L9537" t="s">
        <v>26</v>
      </c>
      <c r="M9537" t="s">
        <v>7747</v>
      </c>
      <c r="N9537">
        <v>6</v>
      </c>
      <c r="P9537">
        <v>1</v>
      </c>
    </row>
    <row r="9538" spans="12:16" x14ac:dyDescent="0.35">
      <c r="L9538" t="s">
        <v>26</v>
      </c>
      <c r="M9538" t="s">
        <v>7747</v>
      </c>
      <c r="N9538">
        <v>6</v>
      </c>
      <c r="P9538">
        <v>1</v>
      </c>
    </row>
    <row r="9539" spans="12:16" x14ac:dyDescent="0.35">
      <c r="L9539" t="s">
        <v>26</v>
      </c>
      <c r="M9539" t="s">
        <v>7747</v>
      </c>
      <c r="N9539">
        <v>6</v>
      </c>
      <c r="P9539">
        <v>1</v>
      </c>
    </row>
    <row r="9540" spans="12:16" x14ac:dyDescent="0.35">
      <c r="L9540" t="s">
        <v>26</v>
      </c>
      <c r="M9540" t="s">
        <v>7747</v>
      </c>
      <c r="N9540">
        <v>6</v>
      </c>
      <c r="P9540">
        <v>1</v>
      </c>
    </row>
    <row r="9541" spans="12:16" x14ac:dyDescent="0.35">
      <c r="L9541" t="s">
        <v>26</v>
      </c>
      <c r="M9541" t="s">
        <v>7747</v>
      </c>
      <c r="N9541">
        <v>6</v>
      </c>
      <c r="P9541">
        <v>1</v>
      </c>
    </row>
    <row r="9542" spans="12:16" x14ac:dyDescent="0.35">
      <c r="L9542" t="s">
        <v>26</v>
      </c>
      <c r="M9542" t="s">
        <v>7747</v>
      </c>
      <c r="N9542">
        <v>6</v>
      </c>
      <c r="P9542">
        <v>1</v>
      </c>
    </row>
    <row r="9543" spans="12:16" x14ac:dyDescent="0.35">
      <c r="L9543" t="s">
        <v>26</v>
      </c>
      <c r="M9543" t="s">
        <v>7747</v>
      </c>
      <c r="N9543">
        <v>6</v>
      </c>
      <c r="P9543">
        <v>1</v>
      </c>
    </row>
    <row r="9544" spans="12:16" x14ac:dyDescent="0.35">
      <c r="L9544" t="s">
        <v>26</v>
      </c>
      <c r="M9544" t="s">
        <v>7747</v>
      </c>
      <c r="N9544">
        <v>6</v>
      </c>
      <c r="P9544">
        <v>1</v>
      </c>
    </row>
    <row r="9545" spans="12:16" x14ac:dyDescent="0.35">
      <c r="L9545" t="s">
        <v>26</v>
      </c>
      <c r="M9545" t="s">
        <v>7747</v>
      </c>
      <c r="N9545">
        <v>6</v>
      </c>
      <c r="P9545">
        <v>1</v>
      </c>
    </row>
    <row r="9546" spans="12:16" x14ac:dyDescent="0.35">
      <c r="L9546" t="s">
        <v>26</v>
      </c>
      <c r="M9546" t="s">
        <v>7747</v>
      </c>
      <c r="N9546">
        <v>6</v>
      </c>
      <c r="P9546">
        <v>1</v>
      </c>
    </row>
    <row r="9547" spans="12:16" x14ac:dyDescent="0.35">
      <c r="L9547" t="s">
        <v>26</v>
      </c>
      <c r="M9547" t="s">
        <v>7747</v>
      </c>
      <c r="N9547">
        <v>6</v>
      </c>
      <c r="P9547">
        <v>1</v>
      </c>
    </row>
    <row r="9548" spans="12:16" x14ac:dyDescent="0.35">
      <c r="L9548" t="s">
        <v>26</v>
      </c>
      <c r="M9548" t="s">
        <v>7747</v>
      </c>
      <c r="N9548">
        <v>6</v>
      </c>
      <c r="P9548">
        <v>1</v>
      </c>
    </row>
    <row r="9549" spans="12:16" x14ac:dyDescent="0.35">
      <c r="L9549" t="s">
        <v>26</v>
      </c>
      <c r="M9549" t="s">
        <v>7747</v>
      </c>
      <c r="N9549">
        <v>6</v>
      </c>
      <c r="P9549">
        <v>1</v>
      </c>
    </row>
    <row r="9550" spans="12:16" x14ac:dyDescent="0.35">
      <c r="L9550" t="s">
        <v>26</v>
      </c>
      <c r="M9550" t="s">
        <v>7747</v>
      </c>
      <c r="N9550">
        <v>6</v>
      </c>
      <c r="P9550">
        <v>1</v>
      </c>
    </row>
    <row r="9551" spans="12:16" x14ac:dyDescent="0.35">
      <c r="L9551" t="s">
        <v>26</v>
      </c>
      <c r="M9551" t="s">
        <v>7747</v>
      </c>
      <c r="N9551">
        <v>6</v>
      </c>
      <c r="P9551">
        <v>1</v>
      </c>
    </row>
    <row r="9552" spans="12:16" x14ac:dyDescent="0.35">
      <c r="L9552" t="s">
        <v>26</v>
      </c>
      <c r="M9552" t="s">
        <v>7747</v>
      </c>
      <c r="N9552">
        <v>6</v>
      </c>
      <c r="P9552">
        <v>1</v>
      </c>
    </row>
    <row r="9553" spans="12:16" x14ac:dyDescent="0.35">
      <c r="L9553" t="s">
        <v>26</v>
      </c>
      <c r="M9553" t="s">
        <v>7747</v>
      </c>
      <c r="N9553">
        <v>6</v>
      </c>
      <c r="P9553">
        <v>1</v>
      </c>
    </row>
    <row r="9554" spans="12:16" x14ac:dyDescent="0.35">
      <c r="L9554" t="s">
        <v>26</v>
      </c>
      <c r="M9554" t="s">
        <v>7747</v>
      </c>
      <c r="N9554">
        <v>6</v>
      </c>
      <c r="P9554">
        <v>1</v>
      </c>
    </row>
    <row r="9555" spans="12:16" x14ac:dyDescent="0.35">
      <c r="L9555" t="s">
        <v>26</v>
      </c>
      <c r="M9555" t="s">
        <v>7747</v>
      </c>
      <c r="N9555">
        <v>6</v>
      </c>
      <c r="P9555">
        <v>1</v>
      </c>
    </row>
    <row r="9556" spans="12:16" x14ac:dyDescent="0.35">
      <c r="L9556" t="s">
        <v>26</v>
      </c>
      <c r="M9556" t="s">
        <v>7747</v>
      </c>
      <c r="N9556">
        <v>6</v>
      </c>
      <c r="P9556">
        <v>1</v>
      </c>
    </row>
    <row r="9557" spans="12:16" x14ac:dyDescent="0.35">
      <c r="L9557" t="s">
        <v>26</v>
      </c>
      <c r="M9557" t="s">
        <v>7747</v>
      </c>
      <c r="N9557">
        <v>6</v>
      </c>
      <c r="P9557">
        <v>1</v>
      </c>
    </row>
    <row r="9558" spans="12:16" x14ac:dyDescent="0.35">
      <c r="L9558" t="s">
        <v>26</v>
      </c>
      <c r="M9558" t="s">
        <v>7747</v>
      </c>
      <c r="N9558">
        <v>6</v>
      </c>
      <c r="P9558">
        <v>1</v>
      </c>
    </row>
    <row r="9559" spans="12:16" x14ac:dyDescent="0.35">
      <c r="L9559" t="s">
        <v>26</v>
      </c>
      <c r="M9559" t="s">
        <v>7747</v>
      </c>
      <c r="N9559">
        <v>6</v>
      </c>
      <c r="P9559">
        <v>1</v>
      </c>
    </row>
    <row r="9560" spans="12:16" x14ac:dyDescent="0.35">
      <c r="L9560" t="s">
        <v>26</v>
      </c>
      <c r="M9560" t="s">
        <v>7747</v>
      </c>
      <c r="N9560">
        <v>6</v>
      </c>
      <c r="P9560">
        <v>1</v>
      </c>
    </row>
    <row r="9561" spans="12:16" x14ac:dyDescent="0.35">
      <c r="L9561" t="s">
        <v>26</v>
      </c>
      <c r="M9561" t="s">
        <v>7747</v>
      </c>
      <c r="N9561">
        <v>6</v>
      </c>
      <c r="P9561">
        <v>1</v>
      </c>
    </row>
    <row r="9562" spans="12:16" x14ac:dyDescent="0.35">
      <c r="L9562" t="s">
        <v>26</v>
      </c>
      <c r="M9562" t="s">
        <v>7747</v>
      </c>
      <c r="N9562">
        <v>6</v>
      </c>
      <c r="P9562">
        <v>1</v>
      </c>
    </row>
    <row r="9563" spans="12:16" x14ac:dyDescent="0.35">
      <c r="L9563" t="s">
        <v>26</v>
      </c>
      <c r="M9563" t="s">
        <v>7747</v>
      </c>
      <c r="N9563">
        <v>6</v>
      </c>
      <c r="P9563">
        <v>1</v>
      </c>
    </row>
    <row r="9564" spans="12:16" x14ac:dyDescent="0.35">
      <c r="L9564" t="s">
        <v>26</v>
      </c>
      <c r="M9564" t="s">
        <v>7747</v>
      </c>
      <c r="N9564">
        <v>6</v>
      </c>
      <c r="P9564">
        <v>1</v>
      </c>
    </row>
    <row r="9565" spans="12:16" x14ac:dyDescent="0.35">
      <c r="L9565" t="s">
        <v>29</v>
      </c>
      <c r="M9565" t="s">
        <v>7747</v>
      </c>
      <c r="N9565">
        <v>6</v>
      </c>
      <c r="P9565">
        <v>1</v>
      </c>
    </row>
    <row r="9566" spans="12:16" x14ac:dyDescent="0.35">
      <c r="L9566" t="s">
        <v>29</v>
      </c>
      <c r="M9566" t="s">
        <v>7747</v>
      </c>
      <c r="N9566">
        <v>6</v>
      </c>
      <c r="P9566">
        <v>1</v>
      </c>
    </row>
    <row r="9567" spans="12:16" x14ac:dyDescent="0.35">
      <c r="L9567" t="s">
        <v>29</v>
      </c>
      <c r="M9567" t="s">
        <v>7747</v>
      </c>
      <c r="N9567">
        <v>6</v>
      </c>
      <c r="P9567">
        <v>1</v>
      </c>
    </row>
    <row r="9568" spans="12:16" x14ac:dyDescent="0.35">
      <c r="L9568" t="s">
        <v>29</v>
      </c>
      <c r="M9568" t="s">
        <v>7747</v>
      </c>
      <c r="N9568">
        <v>6</v>
      </c>
      <c r="P9568">
        <v>1</v>
      </c>
    </row>
    <row r="9569" spans="12:16" x14ac:dyDescent="0.35">
      <c r="L9569" t="s">
        <v>29</v>
      </c>
      <c r="M9569" t="s">
        <v>7747</v>
      </c>
      <c r="N9569">
        <v>6</v>
      </c>
      <c r="P9569">
        <v>1</v>
      </c>
    </row>
    <row r="9570" spans="12:16" x14ac:dyDescent="0.35">
      <c r="L9570" t="s">
        <v>29</v>
      </c>
      <c r="M9570" t="s">
        <v>7747</v>
      </c>
      <c r="N9570">
        <v>6</v>
      </c>
      <c r="P9570">
        <v>1</v>
      </c>
    </row>
    <row r="9571" spans="12:16" x14ac:dyDescent="0.35">
      <c r="L9571" t="s">
        <v>29</v>
      </c>
      <c r="M9571" t="s">
        <v>7747</v>
      </c>
      <c r="N9571">
        <v>6</v>
      </c>
      <c r="P9571">
        <v>1</v>
      </c>
    </row>
    <row r="9572" spans="12:16" x14ac:dyDescent="0.35">
      <c r="L9572" t="s">
        <v>29</v>
      </c>
      <c r="M9572" t="s">
        <v>7747</v>
      </c>
      <c r="N9572">
        <v>6</v>
      </c>
      <c r="P9572">
        <v>1</v>
      </c>
    </row>
    <row r="9573" spans="12:16" x14ac:dyDescent="0.35">
      <c r="L9573" t="s">
        <v>29</v>
      </c>
      <c r="M9573" t="s">
        <v>7747</v>
      </c>
      <c r="N9573">
        <v>6</v>
      </c>
      <c r="P9573">
        <v>1</v>
      </c>
    </row>
    <row r="9574" spans="12:16" x14ac:dyDescent="0.35">
      <c r="L9574" t="s">
        <v>29</v>
      </c>
      <c r="M9574" t="s">
        <v>7747</v>
      </c>
      <c r="N9574">
        <v>6</v>
      </c>
      <c r="P9574">
        <v>1</v>
      </c>
    </row>
    <row r="9575" spans="12:16" x14ac:dyDescent="0.35">
      <c r="L9575" t="s">
        <v>29</v>
      </c>
      <c r="M9575" t="s">
        <v>7747</v>
      </c>
      <c r="N9575">
        <v>6</v>
      </c>
      <c r="P9575">
        <v>1</v>
      </c>
    </row>
    <row r="9576" spans="12:16" x14ac:dyDescent="0.35">
      <c r="L9576" t="s">
        <v>29</v>
      </c>
      <c r="M9576" t="s">
        <v>7747</v>
      </c>
      <c r="N9576">
        <v>6</v>
      </c>
      <c r="P9576">
        <v>1</v>
      </c>
    </row>
    <row r="9577" spans="12:16" x14ac:dyDescent="0.35">
      <c r="L9577" t="s">
        <v>29</v>
      </c>
      <c r="M9577" t="s">
        <v>7747</v>
      </c>
      <c r="N9577">
        <v>6</v>
      </c>
      <c r="P9577">
        <v>1</v>
      </c>
    </row>
    <row r="9578" spans="12:16" x14ac:dyDescent="0.35">
      <c r="L9578" t="s">
        <v>29</v>
      </c>
      <c r="M9578" t="s">
        <v>7747</v>
      </c>
      <c r="N9578">
        <v>6</v>
      </c>
      <c r="P9578">
        <v>1</v>
      </c>
    </row>
    <row r="9579" spans="12:16" x14ac:dyDescent="0.35">
      <c r="L9579" t="s">
        <v>29</v>
      </c>
      <c r="M9579" t="s">
        <v>7747</v>
      </c>
      <c r="N9579">
        <v>6</v>
      </c>
      <c r="P9579">
        <v>1</v>
      </c>
    </row>
    <row r="9580" spans="12:16" x14ac:dyDescent="0.35">
      <c r="L9580" t="s">
        <v>29</v>
      </c>
      <c r="M9580" t="s">
        <v>7747</v>
      </c>
      <c r="N9580">
        <v>6</v>
      </c>
      <c r="P9580">
        <v>1</v>
      </c>
    </row>
    <row r="9581" spans="12:16" x14ac:dyDescent="0.35">
      <c r="L9581" t="s">
        <v>29</v>
      </c>
      <c r="M9581" t="s">
        <v>7747</v>
      </c>
      <c r="N9581">
        <v>6</v>
      </c>
      <c r="P9581">
        <v>1</v>
      </c>
    </row>
    <row r="9582" spans="12:16" x14ac:dyDescent="0.35">
      <c r="L9582" t="s">
        <v>29</v>
      </c>
      <c r="M9582" t="s">
        <v>7747</v>
      </c>
      <c r="N9582">
        <v>6</v>
      </c>
      <c r="P9582">
        <v>1</v>
      </c>
    </row>
    <row r="9583" spans="12:16" x14ac:dyDescent="0.35">
      <c r="L9583" t="s">
        <v>29</v>
      </c>
      <c r="M9583" t="s">
        <v>7747</v>
      </c>
      <c r="N9583">
        <v>6</v>
      </c>
      <c r="P9583">
        <v>1</v>
      </c>
    </row>
    <row r="9584" spans="12:16" x14ac:dyDescent="0.35">
      <c r="L9584" t="s">
        <v>29</v>
      </c>
      <c r="M9584" t="s">
        <v>7747</v>
      </c>
      <c r="N9584">
        <v>6</v>
      </c>
      <c r="P9584">
        <v>1</v>
      </c>
    </row>
    <row r="9585" spans="12:16" x14ac:dyDescent="0.35">
      <c r="L9585" t="s">
        <v>29</v>
      </c>
      <c r="M9585" t="s">
        <v>7747</v>
      </c>
      <c r="N9585">
        <v>6</v>
      </c>
      <c r="P9585">
        <v>1</v>
      </c>
    </row>
    <row r="9586" spans="12:16" x14ac:dyDescent="0.35">
      <c r="L9586" t="s">
        <v>29</v>
      </c>
      <c r="M9586" t="s">
        <v>7747</v>
      </c>
      <c r="N9586">
        <v>6</v>
      </c>
      <c r="P9586">
        <v>1</v>
      </c>
    </row>
    <row r="9587" spans="12:16" x14ac:dyDescent="0.35">
      <c r="L9587" t="s">
        <v>29</v>
      </c>
      <c r="M9587" t="s">
        <v>7747</v>
      </c>
      <c r="N9587">
        <v>6</v>
      </c>
      <c r="P9587">
        <v>1</v>
      </c>
    </row>
    <row r="9588" spans="12:16" x14ac:dyDescent="0.35">
      <c r="L9588" t="s">
        <v>29</v>
      </c>
      <c r="M9588" t="s">
        <v>7747</v>
      </c>
      <c r="N9588">
        <v>6</v>
      </c>
      <c r="P9588">
        <v>1</v>
      </c>
    </row>
    <row r="9589" spans="12:16" x14ac:dyDescent="0.35">
      <c r="L9589" t="s">
        <v>29</v>
      </c>
      <c r="M9589" t="s">
        <v>7747</v>
      </c>
      <c r="N9589">
        <v>6</v>
      </c>
      <c r="P9589">
        <v>1</v>
      </c>
    </row>
    <row r="9590" spans="12:16" x14ac:dyDescent="0.35">
      <c r="L9590" t="s">
        <v>29</v>
      </c>
      <c r="M9590" t="s">
        <v>7747</v>
      </c>
      <c r="N9590">
        <v>6</v>
      </c>
      <c r="P9590">
        <v>1</v>
      </c>
    </row>
    <row r="9591" spans="12:16" x14ac:dyDescent="0.35">
      <c r="L9591" t="s">
        <v>29</v>
      </c>
      <c r="M9591" t="s">
        <v>7747</v>
      </c>
      <c r="N9591">
        <v>6</v>
      </c>
      <c r="P9591">
        <v>1</v>
      </c>
    </row>
    <row r="9592" spans="12:16" x14ac:dyDescent="0.35">
      <c r="L9592" t="s">
        <v>29</v>
      </c>
      <c r="M9592" t="s">
        <v>7747</v>
      </c>
      <c r="N9592">
        <v>6</v>
      </c>
      <c r="P9592">
        <v>1</v>
      </c>
    </row>
    <row r="9593" spans="12:16" x14ac:dyDescent="0.35">
      <c r="L9593" t="s">
        <v>29</v>
      </c>
      <c r="M9593" t="s">
        <v>7747</v>
      </c>
      <c r="N9593">
        <v>6</v>
      </c>
      <c r="P9593">
        <v>1</v>
      </c>
    </row>
    <row r="9594" spans="12:16" x14ac:dyDescent="0.35">
      <c r="L9594" t="s">
        <v>29</v>
      </c>
      <c r="M9594" t="s">
        <v>7747</v>
      </c>
      <c r="N9594">
        <v>6</v>
      </c>
      <c r="P9594">
        <v>1</v>
      </c>
    </row>
    <row r="9595" spans="12:16" x14ac:dyDescent="0.35">
      <c r="L9595" t="s">
        <v>29</v>
      </c>
      <c r="M9595" t="s">
        <v>7747</v>
      </c>
      <c r="N9595">
        <v>6</v>
      </c>
      <c r="P9595">
        <v>1</v>
      </c>
    </row>
    <row r="9596" spans="12:16" x14ac:dyDescent="0.35">
      <c r="L9596" t="s">
        <v>29</v>
      </c>
      <c r="M9596" t="s">
        <v>7747</v>
      </c>
      <c r="N9596">
        <v>6</v>
      </c>
      <c r="P9596">
        <v>1</v>
      </c>
    </row>
    <row r="9597" spans="12:16" x14ac:dyDescent="0.35">
      <c r="L9597" t="s">
        <v>29</v>
      </c>
      <c r="M9597" t="s">
        <v>7747</v>
      </c>
      <c r="N9597">
        <v>6</v>
      </c>
      <c r="P9597">
        <v>1</v>
      </c>
    </row>
    <row r="9598" spans="12:16" x14ac:dyDescent="0.35">
      <c r="L9598" t="s">
        <v>29</v>
      </c>
      <c r="M9598" t="s">
        <v>7747</v>
      </c>
      <c r="N9598">
        <v>6</v>
      </c>
      <c r="P9598">
        <v>1</v>
      </c>
    </row>
    <row r="9599" spans="12:16" x14ac:dyDescent="0.35">
      <c r="L9599" t="s">
        <v>29</v>
      </c>
      <c r="M9599" t="s">
        <v>7747</v>
      </c>
      <c r="N9599">
        <v>6</v>
      </c>
      <c r="P9599">
        <v>1</v>
      </c>
    </row>
    <row r="9600" spans="12:16" x14ac:dyDescent="0.35">
      <c r="L9600" t="s">
        <v>29</v>
      </c>
      <c r="M9600" t="s">
        <v>7747</v>
      </c>
      <c r="N9600">
        <v>6</v>
      </c>
      <c r="P9600">
        <v>1</v>
      </c>
    </row>
    <row r="9601" spans="12:16" x14ac:dyDescent="0.35">
      <c r="L9601" t="s">
        <v>29</v>
      </c>
      <c r="M9601" t="s">
        <v>7747</v>
      </c>
      <c r="N9601">
        <v>6</v>
      </c>
      <c r="P9601">
        <v>1</v>
      </c>
    </row>
    <row r="9602" spans="12:16" x14ac:dyDescent="0.35">
      <c r="L9602" t="s">
        <v>29</v>
      </c>
      <c r="M9602" t="s">
        <v>7747</v>
      </c>
      <c r="N9602">
        <v>6</v>
      </c>
      <c r="P9602">
        <v>1</v>
      </c>
    </row>
    <row r="9603" spans="12:16" x14ac:dyDescent="0.35">
      <c r="L9603" t="s">
        <v>29</v>
      </c>
      <c r="M9603" t="s">
        <v>7747</v>
      </c>
      <c r="N9603">
        <v>6</v>
      </c>
      <c r="P9603">
        <v>1</v>
      </c>
    </row>
    <row r="9604" spans="12:16" x14ac:dyDescent="0.35">
      <c r="L9604" t="s">
        <v>29</v>
      </c>
      <c r="M9604" t="s">
        <v>7747</v>
      </c>
      <c r="N9604">
        <v>6</v>
      </c>
      <c r="P9604">
        <v>1</v>
      </c>
    </row>
    <row r="9605" spans="12:16" x14ac:dyDescent="0.35">
      <c r="L9605" t="s">
        <v>28</v>
      </c>
      <c r="M9605" t="s">
        <v>7747</v>
      </c>
      <c r="N9605">
        <v>6</v>
      </c>
      <c r="P9605">
        <v>1</v>
      </c>
    </row>
    <row r="9606" spans="12:16" x14ac:dyDescent="0.35">
      <c r="L9606" t="s">
        <v>28</v>
      </c>
      <c r="M9606" t="s">
        <v>7747</v>
      </c>
      <c r="N9606">
        <v>6</v>
      </c>
      <c r="P9606">
        <v>1</v>
      </c>
    </row>
    <row r="9607" spans="12:16" x14ac:dyDescent="0.35">
      <c r="L9607" t="s">
        <v>28</v>
      </c>
      <c r="M9607" t="s">
        <v>7747</v>
      </c>
      <c r="N9607">
        <v>6</v>
      </c>
      <c r="P9607">
        <v>1</v>
      </c>
    </row>
    <row r="9608" spans="12:16" x14ac:dyDescent="0.35">
      <c r="L9608" t="s">
        <v>28</v>
      </c>
      <c r="M9608" t="s">
        <v>7747</v>
      </c>
      <c r="N9608">
        <v>6</v>
      </c>
      <c r="P9608">
        <v>1</v>
      </c>
    </row>
    <row r="9609" spans="12:16" x14ac:dyDescent="0.35">
      <c r="L9609" t="s">
        <v>28</v>
      </c>
      <c r="M9609" t="s">
        <v>7747</v>
      </c>
      <c r="N9609">
        <v>6</v>
      </c>
      <c r="P9609">
        <v>1</v>
      </c>
    </row>
    <row r="9610" spans="12:16" x14ac:dyDescent="0.35">
      <c r="L9610" t="s">
        <v>28</v>
      </c>
      <c r="M9610" t="s">
        <v>7747</v>
      </c>
      <c r="N9610">
        <v>6</v>
      </c>
      <c r="P9610">
        <v>1</v>
      </c>
    </row>
    <row r="9611" spans="12:16" x14ac:dyDescent="0.35">
      <c r="L9611" t="s">
        <v>28</v>
      </c>
      <c r="M9611" t="s">
        <v>7747</v>
      </c>
      <c r="N9611">
        <v>6</v>
      </c>
      <c r="P9611">
        <v>1</v>
      </c>
    </row>
    <row r="9612" spans="12:16" x14ac:dyDescent="0.35">
      <c r="L9612" t="s">
        <v>28</v>
      </c>
      <c r="M9612" t="s">
        <v>7747</v>
      </c>
      <c r="N9612">
        <v>6</v>
      </c>
      <c r="P9612">
        <v>1</v>
      </c>
    </row>
    <row r="9613" spans="12:16" x14ac:dyDescent="0.35">
      <c r="L9613" t="s">
        <v>28</v>
      </c>
      <c r="M9613" t="s">
        <v>7747</v>
      </c>
      <c r="N9613">
        <v>6</v>
      </c>
      <c r="P9613">
        <v>1</v>
      </c>
    </row>
    <row r="9614" spans="12:16" x14ac:dyDescent="0.35">
      <c r="L9614" t="s">
        <v>28</v>
      </c>
      <c r="M9614" t="s">
        <v>7747</v>
      </c>
      <c r="N9614">
        <v>6</v>
      </c>
      <c r="P9614">
        <v>1</v>
      </c>
    </row>
    <row r="9615" spans="12:16" x14ac:dyDescent="0.35">
      <c r="L9615" t="s">
        <v>28</v>
      </c>
      <c r="M9615" t="s">
        <v>7747</v>
      </c>
      <c r="N9615">
        <v>6</v>
      </c>
      <c r="P9615">
        <v>1</v>
      </c>
    </row>
    <row r="9616" spans="12:16" x14ac:dyDescent="0.35">
      <c r="L9616" t="s">
        <v>28</v>
      </c>
      <c r="M9616" t="s">
        <v>7747</v>
      </c>
      <c r="N9616">
        <v>6</v>
      </c>
      <c r="P9616">
        <v>1</v>
      </c>
    </row>
    <row r="9617" spans="12:16" x14ac:dyDescent="0.35">
      <c r="L9617" t="s">
        <v>28</v>
      </c>
      <c r="M9617" t="s">
        <v>7747</v>
      </c>
      <c r="N9617">
        <v>6</v>
      </c>
      <c r="P9617">
        <v>1</v>
      </c>
    </row>
    <row r="9618" spans="12:16" x14ac:dyDescent="0.35">
      <c r="L9618" t="s">
        <v>28</v>
      </c>
      <c r="M9618" t="s">
        <v>7747</v>
      </c>
      <c r="N9618">
        <v>6</v>
      </c>
      <c r="P9618">
        <v>1</v>
      </c>
    </row>
    <row r="9619" spans="12:16" x14ac:dyDescent="0.35">
      <c r="L9619" t="s">
        <v>28</v>
      </c>
      <c r="M9619" t="s">
        <v>7747</v>
      </c>
      <c r="N9619">
        <v>6</v>
      </c>
      <c r="P9619">
        <v>1</v>
      </c>
    </row>
    <row r="9620" spans="12:16" x14ac:dyDescent="0.35">
      <c r="L9620" t="s">
        <v>28</v>
      </c>
      <c r="M9620" t="s">
        <v>7747</v>
      </c>
      <c r="N9620">
        <v>6</v>
      </c>
      <c r="P9620">
        <v>1</v>
      </c>
    </row>
    <row r="9621" spans="12:16" x14ac:dyDescent="0.35">
      <c r="L9621" t="s">
        <v>28</v>
      </c>
      <c r="M9621" t="s">
        <v>7747</v>
      </c>
      <c r="N9621">
        <v>6</v>
      </c>
      <c r="P9621">
        <v>1</v>
      </c>
    </row>
    <row r="9622" spans="12:16" x14ac:dyDescent="0.35">
      <c r="L9622" t="s">
        <v>28</v>
      </c>
      <c r="M9622" t="s">
        <v>7747</v>
      </c>
      <c r="N9622">
        <v>6</v>
      </c>
      <c r="P9622">
        <v>1</v>
      </c>
    </row>
    <row r="9623" spans="12:16" x14ac:dyDescent="0.35">
      <c r="L9623" t="s">
        <v>28</v>
      </c>
      <c r="M9623" t="s">
        <v>7747</v>
      </c>
      <c r="N9623">
        <v>6</v>
      </c>
      <c r="P9623">
        <v>1</v>
      </c>
    </row>
    <row r="9624" spans="12:16" x14ac:dyDescent="0.35">
      <c r="L9624" t="s">
        <v>28</v>
      </c>
      <c r="M9624" t="s">
        <v>7747</v>
      </c>
      <c r="N9624">
        <v>6</v>
      </c>
      <c r="P9624">
        <v>1</v>
      </c>
    </row>
    <row r="9625" spans="12:16" x14ac:dyDescent="0.35">
      <c r="L9625" t="s">
        <v>28</v>
      </c>
      <c r="M9625" t="s">
        <v>7747</v>
      </c>
      <c r="N9625">
        <v>6</v>
      </c>
      <c r="P9625">
        <v>1</v>
      </c>
    </row>
    <row r="9626" spans="12:16" x14ac:dyDescent="0.35">
      <c r="L9626" t="s">
        <v>28</v>
      </c>
      <c r="M9626" t="s">
        <v>7747</v>
      </c>
      <c r="N9626">
        <v>6</v>
      </c>
      <c r="P9626">
        <v>1</v>
      </c>
    </row>
    <row r="9627" spans="12:16" x14ac:dyDescent="0.35">
      <c r="L9627" t="s">
        <v>28</v>
      </c>
      <c r="M9627" t="s">
        <v>7747</v>
      </c>
      <c r="N9627">
        <v>6</v>
      </c>
      <c r="P9627">
        <v>1</v>
      </c>
    </row>
    <row r="9628" spans="12:16" x14ac:dyDescent="0.35">
      <c r="L9628" t="s">
        <v>28</v>
      </c>
      <c r="M9628" t="s">
        <v>7747</v>
      </c>
      <c r="N9628">
        <v>6</v>
      </c>
      <c r="P9628">
        <v>1</v>
      </c>
    </row>
    <row r="9629" spans="12:16" x14ac:dyDescent="0.35">
      <c r="L9629" t="s">
        <v>28</v>
      </c>
      <c r="M9629" t="s">
        <v>7747</v>
      </c>
      <c r="N9629">
        <v>6</v>
      </c>
      <c r="P9629">
        <v>1</v>
      </c>
    </row>
    <row r="9630" spans="12:16" x14ac:dyDescent="0.35">
      <c r="L9630" t="s">
        <v>28</v>
      </c>
      <c r="M9630" t="s">
        <v>7747</v>
      </c>
      <c r="N9630">
        <v>6</v>
      </c>
      <c r="P9630">
        <v>1</v>
      </c>
    </row>
    <row r="9631" spans="12:16" x14ac:dyDescent="0.35">
      <c r="L9631" t="s">
        <v>28</v>
      </c>
      <c r="M9631" t="s">
        <v>7747</v>
      </c>
      <c r="N9631">
        <v>6</v>
      </c>
      <c r="P9631">
        <v>1</v>
      </c>
    </row>
    <row r="9632" spans="12:16" x14ac:dyDescent="0.35">
      <c r="L9632" t="s">
        <v>28</v>
      </c>
      <c r="M9632" t="s">
        <v>7747</v>
      </c>
      <c r="N9632">
        <v>6</v>
      </c>
      <c r="P9632">
        <v>1</v>
      </c>
    </row>
    <row r="9633" spans="12:16" x14ac:dyDescent="0.35">
      <c r="L9633" t="s">
        <v>28</v>
      </c>
      <c r="M9633" t="s">
        <v>7747</v>
      </c>
      <c r="N9633">
        <v>6</v>
      </c>
      <c r="P9633">
        <v>1</v>
      </c>
    </row>
    <row r="9634" spans="12:16" x14ac:dyDescent="0.35">
      <c r="L9634" t="s">
        <v>28</v>
      </c>
      <c r="M9634" t="s">
        <v>7747</v>
      </c>
      <c r="N9634">
        <v>6</v>
      </c>
      <c r="P9634">
        <v>1</v>
      </c>
    </row>
    <row r="9635" spans="12:16" x14ac:dyDescent="0.35">
      <c r="L9635" t="s">
        <v>28</v>
      </c>
      <c r="M9635" t="s">
        <v>7747</v>
      </c>
      <c r="N9635">
        <v>6</v>
      </c>
      <c r="P9635">
        <v>1</v>
      </c>
    </row>
    <row r="9636" spans="12:16" x14ac:dyDescent="0.35">
      <c r="L9636" t="s">
        <v>28</v>
      </c>
      <c r="M9636" t="s">
        <v>7747</v>
      </c>
      <c r="N9636">
        <v>6</v>
      </c>
      <c r="P9636">
        <v>1</v>
      </c>
    </row>
    <row r="9637" spans="12:16" x14ac:dyDescent="0.35">
      <c r="L9637" t="s">
        <v>28</v>
      </c>
      <c r="M9637" t="s">
        <v>7747</v>
      </c>
      <c r="N9637">
        <v>6</v>
      </c>
      <c r="P9637">
        <v>1</v>
      </c>
    </row>
    <row r="9638" spans="12:16" x14ac:dyDescent="0.35">
      <c r="L9638" t="s">
        <v>28</v>
      </c>
      <c r="M9638" t="s">
        <v>7747</v>
      </c>
      <c r="N9638">
        <v>6</v>
      </c>
      <c r="P9638">
        <v>1</v>
      </c>
    </row>
    <row r="9639" spans="12:16" x14ac:dyDescent="0.35">
      <c r="L9639" t="s">
        <v>28</v>
      </c>
      <c r="M9639" t="s">
        <v>7747</v>
      </c>
      <c r="N9639">
        <v>6</v>
      </c>
      <c r="P9639">
        <v>1</v>
      </c>
    </row>
    <row r="9640" spans="12:16" x14ac:dyDescent="0.35">
      <c r="L9640" t="s">
        <v>28</v>
      </c>
      <c r="M9640" t="s">
        <v>7747</v>
      </c>
      <c r="N9640">
        <v>6</v>
      </c>
      <c r="P9640">
        <v>1</v>
      </c>
    </row>
    <row r="9641" spans="12:16" x14ac:dyDescent="0.35">
      <c r="L9641" t="s">
        <v>28</v>
      </c>
      <c r="M9641" t="s">
        <v>7747</v>
      </c>
      <c r="N9641">
        <v>6</v>
      </c>
      <c r="P9641">
        <v>1</v>
      </c>
    </row>
    <row r="9642" spans="12:16" x14ac:dyDescent="0.35">
      <c r="L9642" t="s">
        <v>28</v>
      </c>
      <c r="M9642" t="s">
        <v>7747</v>
      </c>
      <c r="N9642">
        <v>6</v>
      </c>
      <c r="P9642">
        <v>1</v>
      </c>
    </row>
    <row r="9643" spans="12:16" x14ac:dyDescent="0.35">
      <c r="L9643" t="s">
        <v>28</v>
      </c>
      <c r="M9643" t="s">
        <v>7747</v>
      </c>
      <c r="N9643">
        <v>6</v>
      </c>
      <c r="P9643">
        <v>1</v>
      </c>
    </row>
    <row r="9644" spans="12:16" x14ac:dyDescent="0.35">
      <c r="L9644" t="s">
        <v>28</v>
      </c>
      <c r="M9644" t="s">
        <v>7747</v>
      </c>
      <c r="N9644">
        <v>6</v>
      </c>
      <c r="P9644">
        <v>1</v>
      </c>
    </row>
    <row r="9645" spans="12:16" x14ac:dyDescent="0.35">
      <c r="L9645" t="s">
        <v>28</v>
      </c>
      <c r="M9645" t="s">
        <v>7747</v>
      </c>
      <c r="N9645">
        <v>6</v>
      </c>
      <c r="P9645">
        <v>1</v>
      </c>
    </row>
    <row r="9646" spans="12:16" x14ac:dyDescent="0.35">
      <c r="L9646" t="s">
        <v>28</v>
      </c>
      <c r="M9646" t="s">
        <v>7747</v>
      </c>
      <c r="N9646">
        <v>6</v>
      </c>
      <c r="P9646">
        <v>1</v>
      </c>
    </row>
    <row r="9647" spans="12:16" x14ac:dyDescent="0.35">
      <c r="L9647" t="s">
        <v>28</v>
      </c>
      <c r="M9647" t="s">
        <v>7747</v>
      </c>
      <c r="N9647">
        <v>6</v>
      </c>
      <c r="P9647">
        <v>1</v>
      </c>
    </row>
    <row r="9648" spans="12:16" x14ac:dyDescent="0.35">
      <c r="L9648" t="s">
        <v>28</v>
      </c>
      <c r="M9648" t="s">
        <v>7747</v>
      </c>
      <c r="N9648">
        <v>6</v>
      </c>
      <c r="P9648">
        <v>1</v>
      </c>
    </row>
    <row r="9649" spans="12:16" x14ac:dyDescent="0.35">
      <c r="L9649" t="s">
        <v>28</v>
      </c>
      <c r="M9649" t="s">
        <v>7747</v>
      </c>
      <c r="N9649">
        <v>6</v>
      </c>
      <c r="P9649">
        <v>1</v>
      </c>
    </row>
    <row r="9650" spans="12:16" x14ac:dyDescent="0.35">
      <c r="L9650" t="s">
        <v>28</v>
      </c>
      <c r="M9650" t="s">
        <v>7747</v>
      </c>
      <c r="N9650">
        <v>6</v>
      </c>
      <c r="P9650">
        <v>1</v>
      </c>
    </row>
    <row r="9651" spans="12:16" x14ac:dyDescent="0.35">
      <c r="L9651" t="s">
        <v>28</v>
      </c>
      <c r="M9651" t="s">
        <v>7747</v>
      </c>
      <c r="N9651">
        <v>6</v>
      </c>
      <c r="P9651">
        <v>1</v>
      </c>
    </row>
    <row r="9652" spans="12:16" x14ac:dyDescent="0.35">
      <c r="L9652" t="s">
        <v>28</v>
      </c>
      <c r="M9652" t="s">
        <v>7747</v>
      </c>
      <c r="N9652">
        <v>6</v>
      </c>
      <c r="P9652">
        <v>1</v>
      </c>
    </row>
    <row r="9653" spans="12:16" x14ac:dyDescent="0.35">
      <c r="L9653" t="s">
        <v>28</v>
      </c>
      <c r="M9653" t="s">
        <v>7747</v>
      </c>
      <c r="N9653">
        <v>6</v>
      </c>
      <c r="P9653">
        <v>1</v>
      </c>
    </row>
    <row r="9654" spans="12:16" x14ac:dyDescent="0.35">
      <c r="L9654" t="s">
        <v>28</v>
      </c>
      <c r="M9654" t="s">
        <v>7747</v>
      </c>
      <c r="N9654">
        <v>6</v>
      </c>
      <c r="P9654">
        <v>1</v>
      </c>
    </row>
    <row r="9655" spans="12:16" x14ac:dyDescent="0.35">
      <c r="L9655" t="s">
        <v>28</v>
      </c>
      <c r="M9655" t="s">
        <v>7747</v>
      </c>
      <c r="N9655">
        <v>6</v>
      </c>
      <c r="P9655">
        <v>1</v>
      </c>
    </row>
    <row r="9656" spans="12:16" x14ac:dyDescent="0.35">
      <c r="L9656" t="s">
        <v>28</v>
      </c>
      <c r="M9656" t="s">
        <v>7747</v>
      </c>
      <c r="N9656">
        <v>6</v>
      </c>
      <c r="P9656">
        <v>1</v>
      </c>
    </row>
    <row r="9657" spans="12:16" x14ac:dyDescent="0.35">
      <c r="L9657" t="s">
        <v>28</v>
      </c>
      <c r="M9657" t="s">
        <v>7747</v>
      </c>
      <c r="N9657">
        <v>6</v>
      </c>
      <c r="P9657">
        <v>1</v>
      </c>
    </row>
    <row r="9658" spans="12:16" x14ac:dyDescent="0.35">
      <c r="L9658" t="s">
        <v>28</v>
      </c>
      <c r="M9658" t="s">
        <v>7747</v>
      </c>
      <c r="N9658">
        <v>6</v>
      </c>
      <c r="P9658">
        <v>1</v>
      </c>
    </row>
    <row r="9659" spans="12:16" x14ac:dyDescent="0.35">
      <c r="L9659" t="s">
        <v>28</v>
      </c>
      <c r="M9659" t="s">
        <v>7747</v>
      </c>
      <c r="N9659">
        <v>6</v>
      </c>
      <c r="P9659">
        <v>1</v>
      </c>
    </row>
    <row r="9660" spans="12:16" x14ac:dyDescent="0.35">
      <c r="L9660" t="s">
        <v>28</v>
      </c>
      <c r="M9660" t="s">
        <v>7747</v>
      </c>
      <c r="N9660">
        <v>6</v>
      </c>
      <c r="P9660">
        <v>1</v>
      </c>
    </row>
    <row r="9661" spans="12:16" x14ac:dyDescent="0.35">
      <c r="L9661" t="s">
        <v>28</v>
      </c>
      <c r="M9661" t="s">
        <v>7747</v>
      </c>
      <c r="N9661">
        <v>6</v>
      </c>
      <c r="P9661">
        <v>1</v>
      </c>
    </row>
    <row r="9662" spans="12:16" x14ac:dyDescent="0.35">
      <c r="L9662" t="s">
        <v>28</v>
      </c>
      <c r="M9662" t="s">
        <v>7747</v>
      </c>
      <c r="N9662">
        <v>6</v>
      </c>
      <c r="P9662">
        <v>1</v>
      </c>
    </row>
    <row r="9663" spans="12:16" x14ac:dyDescent="0.35">
      <c r="L9663" t="s">
        <v>28</v>
      </c>
      <c r="M9663" t="s">
        <v>7747</v>
      </c>
      <c r="N9663">
        <v>6</v>
      </c>
      <c r="P9663">
        <v>1</v>
      </c>
    </row>
    <row r="9664" spans="12:16" x14ac:dyDescent="0.35">
      <c r="L9664" t="s">
        <v>28</v>
      </c>
      <c r="M9664" t="s">
        <v>7747</v>
      </c>
      <c r="N9664">
        <v>6</v>
      </c>
      <c r="P9664">
        <v>1</v>
      </c>
    </row>
    <row r="9665" spans="12:16" x14ac:dyDescent="0.35">
      <c r="L9665" t="s">
        <v>28</v>
      </c>
      <c r="M9665" t="s">
        <v>7747</v>
      </c>
      <c r="N9665">
        <v>6</v>
      </c>
      <c r="P9665">
        <v>1</v>
      </c>
    </row>
    <row r="9666" spans="12:16" x14ac:dyDescent="0.35">
      <c r="L9666" t="s">
        <v>28</v>
      </c>
      <c r="M9666" t="s">
        <v>7747</v>
      </c>
      <c r="N9666">
        <v>6</v>
      </c>
      <c r="P9666">
        <v>1</v>
      </c>
    </row>
    <row r="9667" spans="12:16" x14ac:dyDescent="0.35">
      <c r="L9667" t="s">
        <v>28</v>
      </c>
      <c r="M9667" t="s">
        <v>7747</v>
      </c>
      <c r="N9667">
        <v>6</v>
      </c>
      <c r="P9667">
        <v>1</v>
      </c>
    </row>
    <row r="9668" spans="12:16" x14ac:dyDescent="0.35">
      <c r="L9668" t="s">
        <v>28</v>
      </c>
      <c r="M9668" t="s">
        <v>7747</v>
      </c>
      <c r="N9668">
        <v>6</v>
      </c>
      <c r="P9668">
        <v>1</v>
      </c>
    </row>
    <row r="9669" spans="12:16" x14ac:dyDescent="0.35">
      <c r="L9669" t="s">
        <v>28</v>
      </c>
      <c r="M9669" t="s">
        <v>7747</v>
      </c>
      <c r="N9669">
        <v>6</v>
      </c>
      <c r="P9669">
        <v>1</v>
      </c>
    </row>
    <row r="9670" spans="12:16" x14ac:dyDescent="0.35">
      <c r="L9670" t="s">
        <v>28</v>
      </c>
      <c r="M9670" t="s">
        <v>7747</v>
      </c>
      <c r="N9670">
        <v>6</v>
      </c>
      <c r="P9670">
        <v>1</v>
      </c>
    </row>
    <row r="9671" spans="12:16" x14ac:dyDescent="0.35">
      <c r="L9671" t="s">
        <v>28</v>
      </c>
      <c r="M9671" t="s">
        <v>7747</v>
      </c>
      <c r="N9671">
        <v>6</v>
      </c>
      <c r="P9671">
        <v>1</v>
      </c>
    </row>
    <row r="9672" spans="12:16" x14ac:dyDescent="0.35">
      <c r="L9672" t="s">
        <v>28</v>
      </c>
      <c r="M9672" t="s">
        <v>7747</v>
      </c>
      <c r="N9672">
        <v>6</v>
      </c>
      <c r="P9672">
        <v>1</v>
      </c>
    </row>
    <row r="9673" spans="12:16" x14ac:dyDescent="0.35">
      <c r="L9673" t="s">
        <v>28</v>
      </c>
      <c r="M9673" t="s">
        <v>7747</v>
      </c>
      <c r="N9673">
        <v>6</v>
      </c>
      <c r="P9673">
        <v>1</v>
      </c>
    </row>
    <row r="9674" spans="12:16" x14ac:dyDescent="0.35">
      <c r="L9674" t="s">
        <v>28</v>
      </c>
      <c r="M9674" t="s">
        <v>7747</v>
      </c>
      <c r="N9674">
        <v>6</v>
      </c>
      <c r="P9674">
        <v>1</v>
      </c>
    </row>
    <row r="9675" spans="12:16" x14ac:dyDescent="0.35">
      <c r="L9675" t="s">
        <v>28</v>
      </c>
      <c r="M9675" t="s">
        <v>7747</v>
      </c>
      <c r="N9675">
        <v>6</v>
      </c>
      <c r="P9675">
        <v>1</v>
      </c>
    </row>
    <row r="9676" spans="12:16" x14ac:dyDescent="0.35">
      <c r="L9676" t="s">
        <v>28</v>
      </c>
      <c r="M9676" t="s">
        <v>7747</v>
      </c>
      <c r="N9676">
        <v>6</v>
      </c>
      <c r="P9676">
        <v>1</v>
      </c>
    </row>
    <row r="9677" spans="12:16" x14ac:dyDescent="0.35">
      <c r="L9677" t="s">
        <v>28</v>
      </c>
      <c r="M9677" t="s">
        <v>7747</v>
      </c>
      <c r="N9677">
        <v>6</v>
      </c>
      <c r="P9677">
        <v>1</v>
      </c>
    </row>
    <row r="9678" spans="12:16" x14ac:dyDescent="0.35">
      <c r="L9678" t="s">
        <v>28</v>
      </c>
      <c r="M9678" t="s">
        <v>7747</v>
      </c>
      <c r="N9678">
        <v>6</v>
      </c>
      <c r="P9678">
        <v>1</v>
      </c>
    </row>
    <row r="9679" spans="12:16" x14ac:dyDescent="0.35">
      <c r="L9679" t="s">
        <v>28</v>
      </c>
      <c r="M9679" t="s">
        <v>7747</v>
      </c>
      <c r="N9679">
        <v>6</v>
      </c>
      <c r="P9679">
        <v>1</v>
      </c>
    </row>
    <row r="9680" spans="12:16" x14ac:dyDescent="0.35">
      <c r="L9680" t="s">
        <v>28</v>
      </c>
      <c r="M9680" t="s">
        <v>7747</v>
      </c>
      <c r="N9680">
        <v>6</v>
      </c>
      <c r="P9680">
        <v>1</v>
      </c>
    </row>
    <row r="9681" spans="12:16" x14ac:dyDescent="0.35">
      <c r="L9681" t="s">
        <v>28</v>
      </c>
      <c r="M9681" t="s">
        <v>7747</v>
      </c>
      <c r="N9681">
        <v>6</v>
      </c>
      <c r="P9681">
        <v>1</v>
      </c>
    </row>
    <row r="9682" spans="12:16" x14ac:dyDescent="0.35">
      <c r="L9682" t="s">
        <v>28</v>
      </c>
      <c r="M9682" t="s">
        <v>7747</v>
      </c>
      <c r="N9682">
        <v>6</v>
      </c>
      <c r="P9682">
        <v>1</v>
      </c>
    </row>
    <row r="9683" spans="12:16" x14ac:dyDescent="0.35">
      <c r="L9683" t="s">
        <v>28</v>
      </c>
      <c r="M9683" t="s">
        <v>7747</v>
      </c>
      <c r="N9683">
        <v>6</v>
      </c>
      <c r="P9683">
        <v>1</v>
      </c>
    </row>
    <row r="9684" spans="12:16" x14ac:dyDescent="0.35">
      <c r="L9684" t="s">
        <v>28</v>
      </c>
      <c r="M9684" t="s">
        <v>7747</v>
      </c>
      <c r="N9684">
        <v>6</v>
      </c>
      <c r="P9684">
        <v>1</v>
      </c>
    </row>
    <row r="9685" spans="12:16" x14ac:dyDescent="0.35">
      <c r="L9685" t="s">
        <v>28</v>
      </c>
      <c r="M9685" t="s">
        <v>7747</v>
      </c>
      <c r="N9685">
        <v>6</v>
      </c>
      <c r="P9685">
        <v>1</v>
      </c>
    </row>
    <row r="9686" spans="12:16" x14ac:dyDescent="0.35">
      <c r="L9686" t="s">
        <v>28</v>
      </c>
      <c r="M9686" t="s">
        <v>7747</v>
      </c>
      <c r="N9686">
        <v>6</v>
      </c>
      <c r="P9686">
        <v>1</v>
      </c>
    </row>
    <row r="9687" spans="12:16" x14ac:dyDescent="0.35">
      <c r="L9687" t="s">
        <v>28</v>
      </c>
      <c r="M9687" t="s">
        <v>7747</v>
      </c>
      <c r="N9687">
        <v>6</v>
      </c>
      <c r="P9687">
        <v>1</v>
      </c>
    </row>
    <row r="9688" spans="12:16" x14ac:dyDescent="0.35">
      <c r="L9688" t="s">
        <v>28</v>
      </c>
      <c r="M9688" t="s">
        <v>7747</v>
      </c>
      <c r="N9688">
        <v>6</v>
      </c>
      <c r="P9688">
        <v>1</v>
      </c>
    </row>
    <row r="9689" spans="12:16" x14ac:dyDescent="0.35">
      <c r="L9689" t="s">
        <v>114</v>
      </c>
      <c r="M9689" t="s">
        <v>7747</v>
      </c>
      <c r="N9689">
        <v>6</v>
      </c>
      <c r="P9689">
        <v>1</v>
      </c>
    </row>
    <row r="9690" spans="12:16" x14ac:dyDescent="0.35">
      <c r="L9690" t="s">
        <v>114</v>
      </c>
      <c r="M9690" t="s">
        <v>7747</v>
      </c>
      <c r="N9690">
        <v>6</v>
      </c>
      <c r="P9690">
        <v>1</v>
      </c>
    </row>
    <row r="9691" spans="12:16" x14ac:dyDescent="0.35">
      <c r="L9691" t="s">
        <v>114</v>
      </c>
      <c r="M9691" t="s">
        <v>7747</v>
      </c>
      <c r="N9691">
        <v>6</v>
      </c>
      <c r="P9691">
        <v>1</v>
      </c>
    </row>
    <row r="9692" spans="12:16" x14ac:dyDescent="0.35">
      <c r="L9692" t="s">
        <v>114</v>
      </c>
      <c r="M9692" t="s">
        <v>7747</v>
      </c>
      <c r="N9692">
        <v>6</v>
      </c>
      <c r="P9692">
        <v>1</v>
      </c>
    </row>
    <row r="9693" spans="12:16" x14ac:dyDescent="0.35">
      <c r="L9693" t="s">
        <v>114</v>
      </c>
      <c r="M9693" t="s">
        <v>7747</v>
      </c>
      <c r="N9693">
        <v>6</v>
      </c>
      <c r="P9693">
        <v>1</v>
      </c>
    </row>
    <row r="9694" spans="12:16" x14ac:dyDescent="0.35">
      <c r="L9694" t="s">
        <v>114</v>
      </c>
      <c r="M9694" t="s">
        <v>7747</v>
      </c>
      <c r="N9694">
        <v>6</v>
      </c>
      <c r="P9694">
        <v>1</v>
      </c>
    </row>
    <row r="9695" spans="12:16" x14ac:dyDescent="0.35">
      <c r="L9695" t="s">
        <v>114</v>
      </c>
      <c r="M9695" t="s">
        <v>7747</v>
      </c>
      <c r="N9695">
        <v>6</v>
      </c>
      <c r="P9695">
        <v>1</v>
      </c>
    </row>
    <row r="9696" spans="12:16" x14ac:dyDescent="0.35">
      <c r="L9696" t="s">
        <v>114</v>
      </c>
      <c r="M9696" t="s">
        <v>7747</v>
      </c>
      <c r="N9696">
        <v>6</v>
      </c>
      <c r="P9696">
        <v>1</v>
      </c>
    </row>
    <row r="9697" spans="12:16" x14ac:dyDescent="0.35">
      <c r="L9697" t="s">
        <v>114</v>
      </c>
      <c r="M9697" t="s">
        <v>7747</v>
      </c>
      <c r="N9697">
        <v>6</v>
      </c>
      <c r="P9697">
        <v>1</v>
      </c>
    </row>
    <row r="9698" spans="12:16" x14ac:dyDescent="0.35">
      <c r="L9698" t="s">
        <v>114</v>
      </c>
      <c r="M9698" t="s">
        <v>7747</v>
      </c>
      <c r="N9698">
        <v>6</v>
      </c>
      <c r="P9698">
        <v>1</v>
      </c>
    </row>
    <row r="9699" spans="12:16" x14ac:dyDescent="0.35">
      <c r="L9699" t="s">
        <v>114</v>
      </c>
      <c r="M9699" t="s">
        <v>7747</v>
      </c>
      <c r="N9699">
        <v>6</v>
      </c>
      <c r="P9699">
        <v>1</v>
      </c>
    </row>
    <row r="9700" spans="12:16" x14ac:dyDescent="0.35">
      <c r="L9700" t="s">
        <v>114</v>
      </c>
      <c r="M9700" t="s">
        <v>7747</v>
      </c>
      <c r="N9700">
        <v>6</v>
      </c>
      <c r="P9700">
        <v>1</v>
      </c>
    </row>
    <row r="9701" spans="12:16" x14ac:dyDescent="0.35">
      <c r="L9701" t="s">
        <v>114</v>
      </c>
      <c r="M9701" t="s">
        <v>7747</v>
      </c>
      <c r="N9701">
        <v>6</v>
      </c>
      <c r="P9701">
        <v>1</v>
      </c>
    </row>
    <row r="9702" spans="12:16" x14ac:dyDescent="0.35">
      <c r="L9702" t="s">
        <v>114</v>
      </c>
      <c r="M9702" t="s">
        <v>7747</v>
      </c>
      <c r="N9702">
        <v>6</v>
      </c>
      <c r="P9702">
        <v>1</v>
      </c>
    </row>
    <row r="9703" spans="12:16" x14ac:dyDescent="0.35">
      <c r="L9703" t="s">
        <v>114</v>
      </c>
      <c r="M9703" t="s">
        <v>7747</v>
      </c>
      <c r="N9703">
        <v>6</v>
      </c>
      <c r="P9703">
        <v>1</v>
      </c>
    </row>
    <row r="9704" spans="12:16" x14ac:dyDescent="0.35">
      <c r="L9704" t="s">
        <v>114</v>
      </c>
      <c r="M9704" t="s">
        <v>7747</v>
      </c>
      <c r="N9704">
        <v>6</v>
      </c>
      <c r="P9704">
        <v>1</v>
      </c>
    </row>
    <row r="9705" spans="12:16" x14ac:dyDescent="0.35">
      <c r="L9705" t="s">
        <v>114</v>
      </c>
      <c r="M9705" t="s">
        <v>7747</v>
      </c>
      <c r="N9705">
        <v>6</v>
      </c>
      <c r="P9705">
        <v>1</v>
      </c>
    </row>
    <row r="9706" spans="12:16" x14ac:dyDescent="0.35">
      <c r="L9706" t="s">
        <v>114</v>
      </c>
      <c r="M9706" t="s">
        <v>7747</v>
      </c>
      <c r="N9706">
        <v>6</v>
      </c>
      <c r="P9706">
        <v>1</v>
      </c>
    </row>
    <row r="9707" spans="12:16" x14ac:dyDescent="0.35">
      <c r="L9707" t="s">
        <v>114</v>
      </c>
      <c r="M9707" t="s">
        <v>7747</v>
      </c>
      <c r="N9707">
        <v>6</v>
      </c>
      <c r="P9707">
        <v>1</v>
      </c>
    </row>
    <row r="9708" spans="12:16" x14ac:dyDescent="0.35">
      <c r="L9708" t="s">
        <v>114</v>
      </c>
      <c r="M9708" t="s">
        <v>7747</v>
      </c>
      <c r="N9708">
        <v>6</v>
      </c>
      <c r="P9708">
        <v>1</v>
      </c>
    </row>
    <row r="9709" spans="12:16" x14ac:dyDescent="0.35">
      <c r="L9709" t="s">
        <v>114</v>
      </c>
      <c r="M9709" t="s">
        <v>7747</v>
      </c>
      <c r="N9709">
        <v>6</v>
      </c>
      <c r="P9709">
        <v>1</v>
      </c>
    </row>
    <row r="9710" spans="12:16" x14ac:dyDescent="0.35">
      <c r="L9710" t="s">
        <v>114</v>
      </c>
      <c r="M9710" t="s">
        <v>7747</v>
      </c>
      <c r="N9710">
        <v>6</v>
      </c>
      <c r="P9710">
        <v>1</v>
      </c>
    </row>
    <row r="9711" spans="12:16" x14ac:dyDescent="0.35">
      <c r="L9711" t="s">
        <v>114</v>
      </c>
      <c r="M9711" t="s">
        <v>7747</v>
      </c>
      <c r="N9711">
        <v>6</v>
      </c>
      <c r="P9711">
        <v>1</v>
      </c>
    </row>
    <row r="9712" spans="12:16" x14ac:dyDescent="0.35">
      <c r="L9712" t="s">
        <v>114</v>
      </c>
      <c r="M9712" t="s">
        <v>7747</v>
      </c>
      <c r="N9712">
        <v>6</v>
      </c>
      <c r="P9712">
        <v>1</v>
      </c>
    </row>
    <row r="9713" spans="12:16" x14ac:dyDescent="0.35">
      <c r="L9713" t="s">
        <v>114</v>
      </c>
      <c r="M9713" t="s">
        <v>7747</v>
      </c>
      <c r="N9713">
        <v>6</v>
      </c>
      <c r="P9713">
        <v>1</v>
      </c>
    </row>
    <row r="9714" spans="12:16" x14ac:dyDescent="0.35">
      <c r="L9714" t="s">
        <v>114</v>
      </c>
      <c r="M9714" t="s">
        <v>7747</v>
      </c>
      <c r="N9714">
        <v>6</v>
      </c>
      <c r="P9714">
        <v>1</v>
      </c>
    </row>
    <row r="9715" spans="12:16" x14ac:dyDescent="0.35">
      <c r="L9715" t="s">
        <v>114</v>
      </c>
      <c r="M9715" t="s">
        <v>7747</v>
      </c>
      <c r="N9715">
        <v>6</v>
      </c>
      <c r="P9715">
        <v>1</v>
      </c>
    </row>
    <row r="9716" spans="12:16" x14ac:dyDescent="0.35">
      <c r="L9716" t="s">
        <v>114</v>
      </c>
      <c r="M9716" t="s">
        <v>7747</v>
      </c>
      <c r="N9716">
        <v>6</v>
      </c>
      <c r="P9716">
        <v>1</v>
      </c>
    </row>
    <row r="9717" spans="12:16" x14ac:dyDescent="0.35">
      <c r="L9717" t="s">
        <v>114</v>
      </c>
      <c r="M9717" t="s">
        <v>7747</v>
      </c>
      <c r="N9717">
        <v>6</v>
      </c>
      <c r="P9717">
        <v>1</v>
      </c>
    </row>
    <row r="9718" spans="12:16" x14ac:dyDescent="0.35">
      <c r="L9718" t="s">
        <v>114</v>
      </c>
      <c r="M9718" t="s">
        <v>7747</v>
      </c>
      <c r="N9718">
        <v>6</v>
      </c>
      <c r="P9718">
        <v>1</v>
      </c>
    </row>
    <row r="9719" spans="12:16" x14ac:dyDescent="0.35">
      <c r="L9719" t="s">
        <v>114</v>
      </c>
      <c r="M9719" t="s">
        <v>7747</v>
      </c>
      <c r="N9719">
        <v>6</v>
      </c>
      <c r="P9719">
        <v>1</v>
      </c>
    </row>
    <row r="9720" spans="12:16" x14ac:dyDescent="0.35">
      <c r="L9720" t="s">
        <v>114</v>
      </c>
      <c r="M9720" t="s">
        <v>7747</v>
      </c>
      <c r="N9720">
        <v>6</v>
      </c>
      <c r="P9720">
        <v>1</v>
      </c>
    </row>
    <row r="9721" spans="12:16" x14ac:dyDescent="0.35">
      <c r="L9721" t="s">
        <v>114</v>
      </c>
      <c r="M9721" t="s">
        <v>7747</v>
      </c>
      <c r="N9721">
        <v>6</v>
      </c>
      <c r="P9721">
        <v>1</v>
      </c>
    </row>
    <row r="9722" spans="12:16" x14ac:dyDescent="0.35">
      <c r="L9722" t="s">
        <v>114</v>
      </c>
      <c r="M9722" t="s">
        <v>7747</v>
      </c>
      <c r="N9722">
        <v>6</v>
      </c>
      <c r="P9722">
        <v>1</v>
      </c>
    </row>
    <row r="9723" spans="12:16" x14ac:dyDescent="0.35">
      <c r="L9723" t="s">
        <v>114</v>
      </c>
      <c r="M9723" t="s">
        <v>7747</v>
      </c>
      <c r="N9723">
        <v>6</v>
      </c>
      <c r="P9723">
        <v>1</v>
      </c>
    </row>
    <row r="9724" spans="12:16" x14ac:dyDescent="0.35">
      <c r="L9724" t="s">
        <v>114</v>
      </c>
      <c r="M9724" t="s">
        <v>7747</v>
      </c>
      <c r="N9724">
        <v>6</v>
      </c>
      <c r="P9724">
        <v>1</v>
      </c>
    </row>
    <row r="9725" spans="12:16" x14ac:dyDescent="0.35">
      <c r="L9725" t="s">
        <v>114</v>
      </c>
      <c r="M9725" t="s">
        <v>7747</v>
      </c>
      <c r="N9725">
        <v>6</v>
      </c>
      <c r="P9725">
        <v>1</v>
      </c>
    </row>
    <row r="9726" spans="12:16" x14ac:dyDescent="0.35">
      <c r="L9726" t="s">
        <v>114</v>
      </c>
      <c r="M9726" t="s">
        <v>7747</v>
      </c>
      <c r="N9726">
        <v>6</v>
      </c>
      <c r="P9726">
        <v>1</v>
      </c>
    </row>
    <row r="9727" spans="12:16" x14ac:dyDescent="0.35">
      <c r="L9727" t="s">
        <v>114</v>
      </c>
      <c r="M9727" t="s">
        <v>7747</v>
      </c>
      <c r="N9727">
        <v>6</v>
      </c>
      <c r="P9727">
        <v>1</v>
      </c>
    </row>
    <row r="9728" spans="12:16" x14ac:dyDescent="0.35">
      <c r="L9728" t="s">
        <v>114</v>
      </c>
      <c r="M9728" t="s">
        <v>7747</v>
      </c>
      <c r="N9728">
        <v>6</v>
      </c>
      <c r="P9728">
        <v>1</v>
      </c>
    </row>
    <row r="9729" spans="12:16" x14ac:dyDescent="0.35">
      <c r="L9729" t="s">
        <v>114</v>
      </c>
      <c r="M9729" t="s">
        <v>7747</v>
      </c>
      <c r="N9729">
        <v>6</v>
      </c>
      <c r="P9729">
        <v>1</v>
      </c>
    </row>
    <row r="9730" spans="12:16" x14ac:dyDescent="0.35">
      <c r="L9730" t="s">
        <v>114</v>
      </c>
      <c r="M9730" t="s">
        <v>7747</v>
      </c>
      <c r="N9730">
        <v>6</v>
      </c>
      <c r="P9730">
        <v>1</v>
      </c>
    </row>
    <row r="9731" spans="12:16" x14ac:dyDescent="0.35">
      <c r="L9731" t="s">
        <v>114</v>
      </c>
      <c r="M9731" t="s">
        <v>7747</v>
      </c>
      <c r="N9731">
        <v>6</v>
      </c>
      <c r="P9731">
        <v>1</v>
      </c>
    </row>
    <row r="9732" spans="12:16" x14ac:dyDescent="0.35">
      <c r="L9732" t="s">
        <v>115</v>
      </c>
      <c r="M9732" t="s">
        <v>7747</v>
      </c>
      <c r="N9732">
        <v>6</v>
      </c>
      <c r="P9732">
        <v>1</v>
      </c>
    </row>
    <row r="9733" spans="12:16" x14ac:dyDescent="0.35">
      <c r="L9733" t="s">
        <v>115</v>
      </c>
      <c r="M9733" t="s">
        <v>7747</v>
      </c>
      <c r="N9733">
        <v>6</v>
      </c>
      <c r="P9733">
        <v>1</v>
      </c>
    </row>
    <row r="9734" spans="12:16" x14ac:dyDescent="0.35">
      <c r="L9734" t="s">
        <v>115</v>
      </c>
      <c r="M9734" t="s">
        <v>7747</v>
      </c>
      <c r="N9734">
        <v>6</v>
      </c>
      <c r="P9734">
        <v>1</v>
      </c>
    </row>
    <row r="9735" spans="12:16" x14ac:dyDescent="0.35">
      <c r="L9735" t="s">
        <v>115</v>
      </c>
      <c r="M9735" t="s">
        <v>7747</v>
      </c>
      <c r="N9735">
        <v>6</v>
      </c>
      <c r="P9735">
        <v>1</v>
      </c>
    </row>
    <row r="9736" spans="12:16" x14ac:dyDescent="0.35">
      <c r="L9736" t="s">
        <v>115</v>
      </c>
      <c r="M9736" t="s">
        <v>7747</v>
      </c>
      <c r="N9736">
        <v>6</v>
      </c>
      <c r="P9736">
        <v>1</v>
      </c>
    </row>
    <row r="9737" spans="12:16" x14ac:dyDescent="0.35">
      <c r="L9737" t="s">
        <v>115</v>
      </c>
      <c r="M9737" t="s">
        <v>7747</v>
      </c>
      <c r="N9737">
        <v>6</v>
      </c>
      <c r="P9737">
        <v>1</v>
      </c>
    </row>
    <row r="9738" spans="12:16" x14ac:dyDescent="0.35">
      <c r="L9738" t="s">
        <v>115</v>
      </c>
      <c r="M9738" t="s">
        <v>7747</v>
      </c>
      <c r="N9738">
        <v>6</v>
      </c>
      <c r="P9738">
        <v>1</v>
      </c>
    </row>
    <row r="9739" spans="12:16" x14ac:dyDescent="0.35">
      <c r="L9739" t="s">
        <v>115</v>
      </c>
      <c r="M9739" t="s">
        <v>7747</v>
      </c>
      <c r="N9739">
        <v>6</v>
      </c>
      <c r="P9739">
        <v>1</v>
      </c>
    </row>
    <row r="9740" spans="12:16" x14ac:dyDescent="0.35">
      <c r="L9740" t="s">
        <v>115</v>
      </c>
      <c r="M9740" t="s">
        <v>7747</v>
      </c>
      <c r="N9740">
        <v>6</v>
      </c>
      <c r="P9740">
        <v>1</v>
      </c>
    </row>
    <row r="9741" spans="12:16" x14ac:dyDescent="0.35">
      <c r="L9741" t="s">
        <v>115</v>
      </c>
      <c r="M9741" t="s">
        <v>7747</v>
      </c>
      <c r="N9741">
        <v>6</v>
      </c>
      <c r="P9741">
        <v>1</v>
      </c>
    </row>
    <row r="9742" spans="12:16" x14ac:dyDescent="0.35">
      <c r="L9742" t="s">
        <v>115</v>
      </c>
      <c r="M9742" t="s">
        <v>7747</v>
      </c>
      <c r="N9742">
        <v>6</v>
      </c>
      <c r="P9742">
        <v>1</v>
      </c>
    </row>
    <row r="9743" spans="12:16" x14ac:dyDescent="0.35">
      <c r="L9743" t="s">
        <v>115</v>
      </c>
      <c r="M9743" t="s">
        <v>7747</v>
      </c>
      <c r="N9743">
        <v>6</v>
      </c>
      <c r="P9743">
        <v>1</v>
      </c>
    </row>
    <row r="9744" spans="12:16" x14ac:dyDescent="0.35">
      <c r="L9744" t="s">
        <v>115</v>
      </c>
      <c r="M9744" t="s">
        <v>7747</v>
      </c>
      <c r="N9744">
        <v>6</v>
      </c>
      <c r="P9744">
        <v>1</v>
      </c>
    </row>
    <row r="9745" spans="12:16" x14ac:dyDescent="0.35">
      <c r="L9745" t="s">
        <v>115</v>
      </c>
      <c r="M9745" t="s">
        <v>7747</v>
      </c>
      <c r="N9745">
        <v>6</v>
      </c>
      <c r="P9745">
        <v>1</v>
      </c>
    </row>
    <row r="9746" spans="12:16" x14ac:dyDescent="0.35">
      <c r="L9746" t="s">
        <v>115</v>
      </c>
      <c r="M9746" t="s">
        <v>7747</v>
      </c>
      <c r="N9746">
        <v>6</v>
      </c>
      <c r="P9746">
        <v>1</v>
      </c>
    </row>
    <row r="9747" spans="12:16" x14ac:dyDescent="0.35">
      <c r="L9747" t="s">
        <v>115</v>
      </c>
      <c r="M9747" t="s">
        <v>7747</v>
      </c>
      <c r="N9747">
        <v>6</v>
      </c>
      <c r="P9747">
        <v>1</v>
      </c>
    </row>
    <row r="9748" spans="12:16" x14ac:dyDescent="0.35">
      <c r="L9748" t="s">
        <v>115</v>
      </c>
      <c r="M9748" t="s">
        <v>7747</v>
      </c>
      <c r="N9748">
        <v>6</v>
      </c>
      <c r="P9748">
        <v>1</v>
      </c>
    </row>
    <row r="9749" spans="12:16" x14ac:dyDescent="0.35">
      <c r="L9749" t="s">
        <v>115</v>
      </c>
      <c r="M9749" t="s">
        <v>7747</v>
      </c>
      <c r="N9749">
        <v>6</v>
      </c>
      <c r="P9749">
        <v>1</v>
      </c>
    </row>
    <row r="9750" spans="12:16" x14ac:dyDescent="0.35">
      <c r="L9750" t="s">
        <v>115</v>
      </c>
      <c r="M9750" t="s">
        <v>7747</v>
      </c>
      <c r="N9750">
        <v>6</v>
      </c>
      <c r="P9750">
        <v>1</v>
      </c>
    </row>
    <row r="9751" spans="12:16" x14ac:dyDescent="0.35">
      <c r="L9751" t="s">
        <v>115</v>
      </c>
      <c r="M9751" t="s">
        <v>7747</v>
      </c>
      <c r="N9751">
        <v>6</v>
      </c>
      <c r="P9751">
        <v>1</v>
      </c>
    </row>
    <row r="9752" spans="12:16" x14ac:dyDescent="0.35">
      <c r="L9752" t="s">
        <v>115</v>
      </c>
      <c r="M9752" t="s">
        <v>7747</v>
      </c>
      <c r="N9752">
        <v>6</v>
      </c>
      <c r="P9752">
        <v>1</v>
      </c>
    </row>
    <row r="9753" spans="12:16" x14ac:dyDescent="0.35">
      <c r="L9753" t="s">
        <v>115</v>
      </c>
      <c r="M9753" t="s">
        <v>7747</v>
      </c>
      <c r="N9753">
        <v>6</v>
      </c>
      <c r="P9753">
        <v>1</v>
      </c>
    </row>
    <row r="9754" spans="12:16" x14ac:dyDescent="0.35">
      <c r="L9754" t="s">
        <v>115</v>
      </c>
      <c r="M9754" t="s">
        <v>7747</v>
      </c>
      <c r="N9754">
        <v>6</v>
      </c>
      <c r="P9754">
        <v>1</v>
      </c>
    </row>
    <row r="9755" spans="12:16" x14ac:dyDescent="0.35">
      <c r="L9755" t="s">
        <v>115</v>
      </c>
      <c r="M9755" t="s">
        <v>7747</v>
      </c>
      <c r="N9755">
        <v>6</v>
      </c>
      <c r="P9755">
        <v>1</v>
      </c>
    </row>
    <row r="9756" spans="12:16" x14ac:dyDescent="0.35">
      <c r="L9756" t="s">
        <v>115</v>
      </c>
      <c r="M9756" t="s">
        <v>7747</v>
      </c>
      <c r="N9756">
        <v>6</v>
      </c>
      <c r="P9756">
        <v>1</v>
      </c>
    </row>
    <row r="9757" spans="12:16" x14ac:dyDescent="0.35">
      <c r="L9757" t="s">
        <v>115</v>
      </c>
      <c r="M9757" t="s">
        <v>7747</v>
      </c>
      <c r="N9757">
        <v>6</v>
      </c>
      <c r="P9757">
        <v>1</v>
      </c>
    </row>
    <row r="9758" spans="12:16" x14ac:dyDescent="0.35">
      <c r="L9758" t="s">
        <v>115</v>
      </c>
      <c r="M9758" t="s">
        <v>7747</v>
      </c>
      <c r="N9758">
        <v>6</v>
      </c>
      <c r="P9758">
        <v>1</v>
      </c>
    </row>
    <row r="9759" spans="12:16" x14ac:dyDescent="0.35">
      <c r="L9759" t="s">
        <v>115</v>
      </c>
      <c r="M9759" t="s">
        <v>7747</v>
      </c>
      <c r="N9759">
        <v>6</v>
      </c>
      <c r="P9759">
        <v>1</v>
      </c>
    </row>
    <row r="9760" spans="12:16" x14ac:dyDescent="0.35">
      <c r="L9760" t="s">
        <v>115</v>
      </c>
      <c r="M9760" t="s">
        <v>7747</v>
      </c>
      <c r="N9760">
        <v>6</v>
      </c>
      <c r="P9760">
        <v>1</v>
      </c>
    </row>
    <row r="9761" spans="12:16" x14ac:dyDescent="0.35">
      <c r="L9761" t="s">
        <v>115</v>
      </c>
      <c r="M9761" t="s">
        <v>7747</v>
      </c>
      <c r="N9761">
        <v>6</v>
      </c>
      <c r="P9761">
        <v>1</v>
      </c>
    </row>
    <row r="9762" spans="12:16" x14ac:dyDescent="0.35">
      <c r="L9762" t="s">
        <v>115</v>
      </c>
      <c r="M9762" t="s">
        <v>7747</v>
      </c>
      <c r="N9762">
        <v>6</v>
      </c>
      <c r="P9762">
        <v>1</v>
      </c>
    </row>
    <row r="9763" spans="12:16" x14ac:dyDescent="0.35">
      <c r="L9763" t="s">
        <v>115</v>
      </c>
      <c r="M9763" t="s">
        <v>7747</v>
      </c>
      <c r="N9763">
        <v>6</v>
      </c>
      <c r="P9763">
        <v>1</v>
      </c>
    </row>
    <row r="9764" spans="12:16" x14ac:dyDescent="0.35">
      <c r="L9764" t="s">
        <v>115</v>
      </c>
      <c r="M9764" t="s">
        <v>7747</v>
      </c>
      <c r="N9764">
        <v>6</v>
      </c>
      <c r="P9764">
        <v>1</v>
      </c>
    </row>
    <row r="9765" spans="12:16" x14ac:dyDescent="0.35">
      <c r="L9765" t="s">
        <v>115</v>
      </c>
      <c r="M9765" t="s">
        <v>7747</v>
      </c>
      <c r="N9765">
        <v>6</v>
      </c>
      <c r="P9765">
        <v>1</v>
      </c>
    </row>
    <row r="9766" spans="12:16" x14ac:dyDescent="0.35">
      <c r="L9766" t="s">
        <v>115</v>
      </c>
      <c r="M9766" t="s">
        <v>7747</v>
      </c>
      <c r="N9766">
        <v>6</v>
      </c>
      <c r="P9766">
        <v>1</v>
      </c>
    </row>
    <row r="9767" spans="12:16" x14ac:dyDescent="0.35">
      <c r="L9767" t="s">
        <v>115</v>
      </c>
      <c r="M9767" t="s">
        <v>7747</v>
      </c>
      <c r="N9767">
        <v>6</v>
      </c>
      <c r="P9767">
        <v>1</v>
      </c>
    </row>
    <row r="9768" spans="12:16" x14ac:dyDescent="0.35">
      <c r="L9768" t="s">
        <v>115</v>
      </c>
      <c r="M9768" t="s">
        <v>7747</v>
      </c>
      <c r="N9768">
        <v>6</v>
      </c>
      <c r="P9768">
        <v>1</v>
      </c>
    </row>
    <row r="9769" spans="12:16" x14ac:dyDescent="0.35">
      <c r="L9769" t="s">
        <v>115</v>
      </c>
      <c r="M9769" t="s">
        <v>7747</v>
      </c>
      <c r="N9769">
        <v>6</v>
      </c>
      <c r="P9769">
        <v>1</v>
      </c>
    </row>
    <row r="9770" spans="12:16" x14ac:dyDescent="0.35">
      <c r="L9770" t="s">
        <v>115</v>
      </c>
      <c r="M9770" t="s">
        <v>7747</v>
      </c>
      <c r="N9770">
        <v>6</v>
      </c>
      <c r="P9770">
        <v>1</v>
      </c>
    </row>
    <row r="9771" spans="12:16" x14ac:dyDescent="0.35">
      <c r="L9771" t="s">
        <v>27</v>
      </c>
      <c r="M9771" t="s">
        <v>7747</v>
      </c>
      <c r="N9771">
        <v>6</v>
      </c>
      <c r="P9771">
        <v>1</v>
      </c>
    </row>
    <row r="9772" spans="12:16" x14ac:dyDescent="0.35">
      <c r="L9772" t="s">
        <v>27</v>
      </c>
      <c r="M9772" t="s">
        <v>7747</v>
      </c>
      <c r="N9772">
        <v>6</v>
      </c>
      <c r="P9772">
        <v>1</v>
      </c>
    </row>
    <row r="9773" spans="12:16" x14ac:dyDescent="0.35">
      <c r="L9773" t="s">
        <v>27</v>
      </c>
      <c r="M9773" t="s">
        <v>7747</v>
      </c>
      <c r="N9773">
        <v>6</v>
      </c>
      <c r="P9773">
        <v>1</v>
      </c>
    </row>
    <row r="9774" spans="12:16" x14ac:dyDescent="0.35">
      <c r="L9774" t="s">
        <v>27</v>
      </c>
      <c r="M9774" t="s">
        <v>7747</v>
      </c>
      <c r="N9774">
        <v>6</v>
      </c>
      <c r="P9774">
        <v>1</v>
      </c>
    </row>
    <row r="9775" spans="12:16" x14ac:dyDescent="0.35">
      <c r="L9775" t="s">
        <v>27</v>
      </c>
      <c r="M9775" t="s">
        <v>7747</v>
      </c>
      <c r="N9775">
        <v>6</v>
      </c>
      <c r="P9775">
        <v>1</v>
      </c>
    </row>
    <row r="9776" spans="12:16" x14ac:dyDescent="0.35">
      <c r="L9776" t="s">
        <v>27</v>
      </c>
      <c r="M9776" t="s">
        <v>7747</v>
      </c>
      <c r="N9776">
        <v>6</v>
      </c>
      <c r="P9776">
        <v>1</v>
      </c>
    </row>
    <row r="9777" spans="12:16" x14ac:dyDescent="0.35">
      <c r="L9777" t="s">
        <v>27</v>
      </c>
      <c r="M9777" t="s">
        <v>7747</v>
      </c>
      <c r="N9777">
        <v>6</v>
      </c>
      <c r="P9777">
        <v>1</v>
      </c>
    </row>
    <row r="9778" spans="12:16" x14ac:dyDescent="0.35">
      <c r="L9778" t="s">
        <v>27</v>
      </c>
      <c r="M9778" t="s">
        <v>7747</v>
      </c>
      <c r="N9778">
        <v>6</v>
      </c>
      <c r="P9778">
        <v>1</v>
      </c>
    </row>
    <row r="9779" spans="12:16" x14ac:dyDescent="0.35">
      <c r="L9779" t="s">
        <v>27</v>
      </c>
      <c r="M9779" t="s">
        <v>7747</v>
      </c>
      <c r="N9779">
        <v>6</v>
      </c>
      <c r="P9779">
        <v>1</v>
      </c>
    </row>
    <row r="9780" spans="12:16" x14ac:dyDescent="0.35">
      <c r="L9780" t="s">
        <v>27</v>
      </c>
      <c r="M9780" t="s">
        <v>7747</v>
      </c>
      <c r="N9780">
        <v>6</v>
      </c>
      <c r="P9780">
        <v>1</v>
      </c>
    </row>
    <row r="9781" spans="12:16" x14ac:dyDescent="0.35">
      <c r="L9781" t="s">
        <v>27</v>
      </c>
      <c r="M9781" t="s">
        <v>7747</v>
      </c>
      <c r="N9781">
        <v>6</v>
      </c>
      <c r="P9781">
        <v>1</v>
      </c>
    </row>
    <row r="9782" spans="12:16" x14ac:dyDescent="0.35">
      <c r="L9782" t="s">
        <v>27</v>
      </c>
      <c r="M9782" t="s">
        <v>7747</v>
      </c>
      <c r="N9782">
        <v>6</v>
      </c>
      <c r="P9782">
        <v>1</v>
      </c>
    </row>
    <row r="9783" spans="12:16" x14ac:dyDescent="0.35">
      <c r="L9783" t="s">
        <v>27</v>
      </c>
      <c r="M9783" t="s">
        <v>7747</v>
      </c>
      <c r="N9783">
        <v>6</v>
      </c>
      <c r="P9783">
        <v>1</v>
      </c>
    </row>
    <row r="9784" spans="12:16" x14ac:dyDescent="0.35">
      <c r="L9784" t="s">
        <v>27</v>
      </c>
      <c r="M9784" t="s">
        <v>7747</v>
      </c>
      <c r="N9784">
        <v>6</v>
      </c>
      <c r="P9784">
        <v>1</v>
      </c>
    </row>
    <row r="9785" spans="12:16" x14ac:dyDescent="0.35">
      <c r="L9785" t="s">
        <v>27</v>
      </c>
      <c r="M9785" t="s">
        <v>7747</v>
      </c>
      <c r="N9785">
        <v>6</v>
      </c>
      <c r="P9785">
        <v>1</v>
      </c>
    </row>
    <row r="9786" spans="12:16" x14ac:dyDescent="0.35">
      <c r="L9786" t="s">
        <v>27</v>
      </c>
      <c r="M9786" t="s">
        <v>7747</v>
      </c>
      <c r="N9786">
        <v>6</v>
      </c>
      <c r="P9786">
        <v>1</v>
      </c>
    </row>
    <row r="9787" spans="12:16" x14ac:dyDescent="0.35">
      <c r="L9787" t="s">
        <v>27</v>
      </c>
      <c r="M9787" t="s">
        <v>7747</v>
      </c>
      <c r="N9787">
        <v>6</v>
      </c>
      <c r="P9787">
        <v>1</v>
      </c>
    </row>
    <row r="9788" spans="12:16" x14ac:dyDescent="0.35">
      <c r="L9788" t="s">
        <v>27</v>
      </c>
      <c r="M9788" t="s">
        <v>7747</v>
      </c>
      <c r="N9788">
        <v>6</v>
      </c>
      <c r="P9788">
        <v>1</v>
      </c>
    </row>
    <row r="9789" spans="12:16" x14ac:dyDescent="0.35">
      <c r="L9789" t="s">
        <v>27</v>
      </c>
      <c r="M9789" t="s">
        <v>7747</v>
      </c>
      <c r="N9789">
        <v>6</v>
      </c>
      <c r="P9789">
        <v>1</v>
      </c>
    </row>
    <row r="9790" spans="12:16" x14ac:dyDescent="0.35">
      <c r="L9790" t="s">
        <v>27</v>
      </c>
      <c r="M9790" t="s">
        <v>7747</v>
      </c>
      <c r="N9790">
        <v>6</v>
      </c>
      <c r="P9790">
        <v>1</v>
      </c>
    </row>
    <row r="9791" spans="12:16" x14ac:dyDescent="0.35">
      <c r="L9791" t="s">
        <v>27</v>
      </c>
      <c r="M9791" t="s">
        <v>7747</v>
      </c>
      <c r="N9791">
        <v>6</v>
      </c>
      <c r="P9791">
        <v>1</v>
      </c>
    </row>
    <row r="9792" spans="12:16" x14ac:dyDescent="0.35">
      <c r="L9792" t="s">
        <v>27</v>
      </c>
      <c r="M9792" t="s">
        <v>7747</v>
      </c>
      <c r="N9792">
        <v>6</v>
      </c>
      <c r="P9792">
        <v>1</v>
      </c>
    </row>
    <row r="9793" spans="12:16" x14ac:dyDescent="0.35">
      <c r="L9793" t="s">
        <v>27</v>
      </c>
      <c r="M9793" t="s">
        <v>7747</v>
      </c>
      <c r="N9793">
        <v>6</v>
      </c>
      <c r="P9793">
        <v>1</v>
      </c>
    </row>
    <row r="9794" spans="12:16" x14ac:dyDescent="0.35">
      <c r="L9794" t="s">
        <v>27</v>
      </c>
      <c r="M9794" t="s">
        <v>7747</v>
      </c>
      <c r="N9794">
        <v>6</v>
      </c>
      <c r="P9794">
        <v>1</v>
      </c>
    </row>
    <row r="9795" spans="12:16" x14ac:dyDescent="0.35">
      <c r="L9795" t="s">
        <v>27</v>
      </c>
      <c r="M9795" t="s">
        <v>7747</v>
      </c>
      <c r="N9795">
        <v>6</v>
      </c>
      <c r="P9795">
        <v>1</v>
      </c>
    </row>
    <row r="9796" spans="12:16" x14ac:dyDescent="0.35">
      <c r="L9796" t="s">
        <v>27</v>
      </c>
      <c r="M9796" t="s">
        <v>7747</v>
      </c>
      <c r="N9796">
        <v>6</v>
      </c>
      <c r="P9796">
        <v>1</v>
      </c>
    </row>
    <row r="9797" spans="12:16" x14ac:dyDescent="0.35">
      <c r="L9797" t="s">
        <v>27</v>
      </c>
      <c r="M9797" t="s">
        <v>7747</v>
      </c>
      <c r="N9797">
        <v>6</v>
      </c>
      <c r="P9797">
        <v>1</v>
      </c>
    </row>
    <row r="9798" spans="12:16" x14ac:dyDescent="0.35">
      <c r="L9798" t="s">
        <v>27</v>
      </c>
      <c r="M9798" t="s">
        <v>7747</v>
      </c>
      <c r="N9798">
        <v>6</v>
      </c>
      <c r="P9798">
        <v>1</v>
      </c>
    </row>
    <row r="9799" spans="12:16" x14ac:dyDescent="0.35">
      <c r="L9799" t="s">
        <v>27</v>
      </c>
      <c r="M9799" t="s">
        <v>7747</v>
      </c>
      <c r="N9799">
        <v>6</v>
      </c>
      <c r="P9799">
        <v>1</v>
      </c>
    </row>
    <row r="9800" spans="12:16" x14ac:dyDescent="0.35">
      <c r="L9800" t="s">
        <v>27</v>
      </c>
      <c r="M9800" t="s">
        <v>7747</v>
      </c>
      <c r="N9800">
        <v>6</v>
      </c>
      <c r="P9800">
        <v>1</v>
      </c>
    </row>
    <row r="9801" spans="12:16" x14ac:dyDescent="0.35">
      <c r="L9801" t="s">
        <v>27</v>
      </c>
      <c r="M9801" t="s">
        <v>7747</v>
      </c>
      <c r="N9801">
        <v>6</v>
      </c>
      <c r="P9801">
        <v>1</v>
      </c>
    </row>
    <row r="9802" spans="12:16" x14ac:dyDescent="0.35">
      <c r="L9802" t="s">
        <v>27</v>
      </c>
      <c r="M9802" t="s">
        <v>7747</v>
      </c>
      <c r="N9802">
        <v>6</v>
      </c>
      <c r="P9802">
        <v>1</v>
      </c>
    </row>
    <row r="9803" spans="12:16" x14ac:dyDescent="0.35">
      <c r="L9803" t="s">
        <v>27</v>
      </c>
      <c r="M9803" t="s">
        <v>7747</v>
      </c>
      <c r="N9803">
        <v>6</v>
      </c>
      <c r="P9803">
        <v>1</v>
      </c>
    </row>
    <row r="9804" spans="12:16" x14ac:dyDescent="0.35">
      <c r="L9804" t="s">
        <v>27</v>
      </c>
      <c r="M9804" t="s">
        <v>7747</v>
      </c>
      <c r="N9804">
        <v>6</v>
      </c>
      <c r="P9804">
        <v>1</v>
      </c>
    </row>
    <row r="9805" spans="12:16" x14ac:dyDescent="0.35">
      <c r="L9805" t="s">
        <v>27</v>
      </c>
      <c r="M9805" t="s">
        <v>7747</v>
      </c>
      <c r="N9805">
        <v>6</v>
      </c>
      <c r="P9805">
        <v>1</v>
      </c>
    </row>
    <row r="9806" spans="12:16" x14ac:dyDescent="0.35">
      <c r="L9806" t="s">
        <v>27</v>
      </c>
      <c r="M9806" t="s">
        <v>7747</v>
      </c>
      <c r="N9806">
        <v>6</v>
      </c>
      <c r="P9806">
        <v>1</v>
      </c>
    </row>
    <row r="9807" spans="12:16" x14ac:dyDescent="0.35">
      <c r="L9807" t="s">
        <v>27</v>
      </c>
      <c r="M9807" t="s">
        <v>7747</v>
      </c>
      <c r="N9807">
        <v>6</v>
      </c>
      <c r="P9807">
        <v>1</v>
      </c>
    </row>
    <row r="9808" spans="12:16" x14ac:dyDescent="0.35">
      <c r="L9808" t="s">
        <v>27</v>
      </c>
      <c r="M9808" t="s">
        <v>7747</v>
      </c>
      <c r="N9808">
        <v>6</v>
      </c>
      <c r="P9808">
        <v>1</v>
      </c>
    </row>
    <row r="9809" spans="12:16" x14ac:dyDescent="0.35">
      <c r="L9809" t="s">
        <v>27</v>
      </c>
      <c r="M9809" t="s">
        <v>7747</v>
      </c>
      <c r="N9809">
        <v>6</v>
      </c>
      <c r="P9809">
        <v>1</v>
      </c>
    </row>
    <row r="9810" spans="12:16" x14ac:dyDescent="0.35">
      <c r="L9810" t="s">
        <v>27</v>
      </c>
      <c r="M9810" t="s">
        <v>7747</v>
      </c>
      <c r="N9810">
        <v>6</v>
      </c>
      <c r="P9810">
        <v>1</v>
      </c>
    </row>
    <row r="9811" spans="12:16" x14ac:dyDescent="0.35">
      <c r="L9811" t="s">
        <v>27</v>
      </c>
      <c r="M9811" t="s">
        <v>7747</v>
      </c>
      <c r="N9811">
        <v>6</v>
      </c>
      <c r="P9811">
        <v>1</v>
      </c>
    </row>
    <row r="9812" spans="12:16" x14ac:dyDescent="0.35">
      <c r="L9812" t="s">
        <v>27</v>
      </c>
      <c r="M9812" t="s">
        <v>7747</v>
      </c>
      <c r="N9812">
        <v>6</v>
      </c>
      <c r="P9812">
        <v>1</v>
      </c>
    </row>
    <row r="9813" spans="12:16" x14ac:dyDescent="0.35">
      <c r="L9813" t="s">
        <v>27</v>
      </c>
      <c r="M9813" t="s">
        <v>7747</v>
      </c>
      <c r="N9813">
        <v>6</v>
      </c>
      <c r="P9813">
        <v>1</v>
      </c>
    </row>
    <row r="9814" spans="12:16" x14ac:dyDescent="0.35">
      <c r="L9814" t="s">
        <v>27</v>
      </c>
      <c r="M9814" t="s">
        <v>7747</v>
      </c>
      <c r="N9814">
        <v>6</v>
      </c>
      <c r="P9814">
        <v>1</v>
      </c>
    </row>
    <row r="9815" spans="12:16" x14ac:dyDescent="0.35">
      <c r="L9815" t="s">
        <v>27</v>
      </c>
      <c r="M9815" t="s">
        <v>7747</v>
      </c>
      <c r="N9815">
        <v>6</v>
      </c>
      <c r="P9815">
        <v>1</v>
      </c>
    </row>
    <row r="9816" spans="12:16" x14ac:dyDescent="0.35">
      <c r="L9816" t="s">
        <v>27</v>
      </c>
      <c r="M9816" t="s">
        <v>7747</v>
      </c>
      <c r="N9816">
        <v>6</v>
      </c>
      <c r="P9816">
        <v>1</v>
      </c>
    </row>
    <row r="9817" spans="12:16" x14ac:dyDescent="0.35">
      <c r="L9817" t="s">
        <v>27</v>
      </c>
      <c r="M9817" t="s">
        <v>7747</v>
      </c>
      <c r="N9817">
        <v>6</v>
      </c>
      <c r="P9817">
        <v>1</v>
      </c>
    </row>
    <row r="9818" spans="12:16" x14ac:dyDescent="0.35">
      <c r="L9818" t="s">
        <v>27</v>
      </c>
      <c r="M9818" t="s">
        <v>7747</v>
      </c>
      <c r="N9818">
        <v>6</v>
      </c>
      <c r="P9818">
        <v>1</v>
      </c>
    </row>
    <row r="9819" spans="12:16" x14ac:dyDescent="0.35">
      <c r="L9819" t="s">
        <v>27</v>
      </c>
      <c r="M9819" t="s">
        <v>7747</v>
      </c>
      <c r="N9819">
        <v>6</v>
      </c>
      <c r="P9819">
        <v>1</v>
      </c>
    </row>
    <row r="9820" spans="12:16" x14ac:dyDescent="0.35">
      <c r="L9820" t="s">
        <v>27</v>
      </c>
      <c r="M9820" t="s">
        <v>7747</v>
      </c>
      <c r="N9820">
        <v>6</v>
      </c>
      <c r="P9820">
        <v>1</v>
      </c>
    </row>
    <row r="9821" spans="12:16" x14ac:dyDescent="0.35">
      <c r="L9821" t="s">
        <v>27</v>
      </c>
      <c r="M9821" t="s">
        <v>7747</v>
      </c>
      <c r="N9821">
        <v>6</v>
      </c>
      <c r="P9821">
        <v>1</v>
      </c>
    </row>
    <row r="9822" spans="12:16" x14ac:dyDescent="0.35">
      <c r="L9822" t="s">
        <v>27</v>
      </c>
      <c r="M9822" t="s">
        <v>7747</v>
      </c>
      <c r="N9822">
        <v>6</v>
      </c>
      <c r="P9822">
        <v>1</v>
      </c>
    </row>
    <row r="9823" spans="12:16" x14ac:dyDescent="0.35">
      <c r="L9823" t="s">
        <v>27</v>
      </c>
      <c r="M9823" t="s">
        <v>7747</v>
      </c>
      <c r="N9823">
        <v>6</v>
      </c>
      <c r="P9823">
        <v>1</v>
      </c>
    </row>
    <row r="9824" spans="12:16" x14ac:dyDescent="0.35">
      <c r="L9824" t="s">
        <v>27</v>
      </c>
      <c r="M9824" t="s">
        <v>7747</v>
      </c>
      <c r="N9824">
        <v>6</v>
      </c>
      <c r="P9824">
        <v>1</v>
      </c>
    </row>
    <row r="9825" spans="12:16" x14ac:dyDescent="0.35">
      <c r="L9825" t="s">
        <v>27</v>
      </c>
      <c r="M9825" t="s">
        <v>7747</v>
      </c>
      <c r="N9825">
        <v>6</v>
      </c>
      <c r="P9825">
        <v>1</v>
      </c>
    </row>
    <row r="9826" spans="12:16" x14ac:dyDescent="0.35">
      <c r="L9826" t="s">
        <v>27</v>
      </c>
      <c r="M9826" t="s">
        <v>7747</v>
      </c>
      <c r="N9826">
        <v>6</v>
      </c>
      <c r="P9826">
        <v>1</v>
      </c>
    </row>
    <row r="9827" spans="12:16" x14ac:dyDescent="0.35">
      <c r="L9827" t="s">
        <v>27</v>
      </c>
      <c r="M9827" t="s">
        <v>7747</v>
      </c>
      <c r="N9827">
        <v>6</v>
      </c>
      <c r="P9827">
        <v>1</v>
      </c>
    </row>
    <row r="9828" spans="12:16" x14ac:dyDescent="0.35">
      <c r="L9828" t="s">
        <v>27</v>
      </c>
      <c r="M9828" t="s">
        <v>7747</v>
      </c>
      <c r="N9828">
        <v>6</v>
      </c>
      <c r="P9828">
        <v>1</v>
      </c>
    </row>
    <row r="9829" spans="12:16" x14ac:dyDescent="0.35">
      <c r="L9829" t="s">
        <v>27</v>
      </c>
      <c r="M9829" t="s">
        <v>7747</v>
      </c>
      <c r="N9829">
        <v>6</v>
      </c>
      <c r="P9829">
        <v>1</v>
      </c>
    </row>
    <row r="9830" spans="12:16" x14ac:dyDescent="0.35">
      <c r="L9830" t="s">
        <v>27</v>
      </c>
      <c r="M9830" t="s">
        <v>7747</v>
      </c>
      <c r="N9830">
        <v>6</v>
      </c>
      <c r="P9830">
        <v>1</v>
      </c>
    </row>
    <row r="9831" spans="12:16" x14ac:dyDescent="0.35">
      <c r="L9831" t="s">
        <v>27</v>
      </c>
      <c r="M9831" t="s">
        <v>7747</v>
      </c>
      <c r="N9831">
        <v>6</v>
      </c>
      <c r="P9831">
        <v>1</v>
      </c>
    </row>
    <row r="9832" spans="12:16" x14ac:dyDescent="0.35">
      <c r="L9832" t="s">
        <v>27</v>
      </c>
      <c r="M9832" t="s">
        <v>7747</v>
      </c>
      <c r="N9832">
        <v>6</v>
      </c>
      <c r="P9832">
        <v>1</v>
      </c>
    </row>
    <row r="9833" spans="12:16" x14ac:dyDescent="0.35">
      <c r="L9833" t="s">
        <v>27</v>
      </c>
      <c r="M9833" t="s">
        <v>7747</v>
      </c>
      <c r="N9833">
        <v>6</v>
      </c>
      <c r="P9833">
        <v>1</v>
      </c>
    </row>
    <row r="9834" spans="12:16" x14ac:dyDescent="0.35">
      <c r="L9834" t="s">
        <v>27</v>
      </c>
      <c r="M9834" t="s">
        <v>7747</v>
      </c>
      <c r="N9834">
        <v>6</v>
      </c>
      <c r="P9834">
        <v>1</v>
      </c>
    </row>
    <row r="9835" spans="12:16" x14ac:dyDescent="0.35">
      <c r="L9835" t="s">
        <v>27</v>
      </c>
      <c r="M9835" t="s">
        <v>7747</v>
      </c>
      <c r="N9835">
        <v>6</v>
      </c>
      <c r="P9835">
        <v>1</v>
      </c>
    </row>
    <row r="9836" spans="12:16" x14ac:dyDescent="0.35">
      <c r="L9836" t="s">
        <v>27</v>
      </c>
      <c r="M9836" t="s">
        <v>7747</v>
      </c>
      <c r="N9836">
        <v>6</v>
      </c>
      <c r="P9836">
        <v>1</v>
      </c>
    </row>
    <row r="9837" spans="12:16" x14ac:dyDescent="0.35">
      <c r="L9837" t="s">
        <v>27</v>
      </c>
      <c r="M9837" t="s">
        <v>7747</v>
      </c>
      <c r="N9837">
        <v>6</v>
      </c>
      <c r="P9837">
        <v>1</v>
      </c>
    </row>
    <row r="9838" spans="12:16" x14ac:dyDescent="0.35">
      <c r="L9838" t="s">
        <v>27</v>
      </c>
      <c r="M9838" t="s">
        <v>7747</v>
      </c>
      <c r="N9838">
        <v>6</v>
      </c>
      <c r="P9838">
        <v>1</v>
      </c>
    </row>
    <row r="9839" spans="12:16" x14ac:dyDescent="0.35">
      <c r="L9839" t="s">
        <v>27</v>
      </c>
      <c r="M9839" t="s">
        <v>7747</v>
      </c>
      <c r="N9839">
        <v>6</v>
      </c>
      <c r="P9839">
        <v>1</v>
      </c>
    </row>
    <row r="9840" spans="12:16" x14ac:dyDescent="0.35">
      <c r="L9840" t="s">
        <v>27</v>
      </c>
      <c r="M9840" t="s">
        <v>7747</v>
      </c>
      <c r="N9840">
        <v>6</v>
      </c>
      <c r="P9840">
        <v>1</v>
      </c>
    </row>
    <row r="9841" spans="12:16" x14ac:dyDescent="0.35">
      <c r="L9841" t="s">
        <v>27</v>
      </c>
      <c r="M9841" t="s">
        <v>7747</v>
      </c>
      <c r="N9841">
        <v>6</v>
      </c>
      <c r="P9841">
        <v>1</v>
      </c>
    </row>
    <row r="9842" spans="12:16" x14ac:dyDescent="0.35">
      <c r="L9842" t="s">
        <v>27</v>
      </c>
      <c r="M9842" t="s">
        <v>7747</v>
      </c>
      <c r="N9842">
        <v>6</v>
      </c>
      <c r="P9842">
        <v>1</v>
      </c>
    </row>
    <row r="9843" spans="12:16" x14ac:dyDescent="0.35">
      <c r="L9843" t="s">
        <v>27</v>
      </c>
      <c r="M9843" t="s">
        <v>7747</v>
      </c>
      <c r="N9843">
        <v>6</v>
      </c>
      <c r="P9843">
        <v>1</v>
      </c>
    </row>
    <row r="9844" spans="12:16" x14ac:dyDescent="0.35">
      <c r="L9844" t="s">
        <v>27</v>
      </c>
      <c r="M9844" t="s">
        <v>7747</v>
      </c>
      <c r="N9844">
        <v>6</v>
      </c>
      <c r="P9844">
        <v>1</v>
      </c>
    </row>
    <row r="9845" spans="12:16" x14ac:dyDescent="0.35">
      <c r="L9845" t="s">
        <v>27</v>
      </c>
      <c r="M9845" t="s">
        <v>7747</v>
      </c>
      <c r="N9845">
        <v>6</v>
      </c>
      <c r="P9845">
        <v>1</v>
      </c>
    </row>
    <row r="9846" spans="12:16" x14ac:dyDescent="0.35">
      <c r="L9846" t="s">
        <v>27</v>
      </c>
      <c r="M9846" t="s">
        <v>7747</v>
      </c>
      <c r="N9846">
        <v>6</v>
      </c>
      <c r="P9846">
        <v>1</v>
      </c>
    </row>
    <row r="9847" spans="12:16" x14ac:dyDescent="0.35">
      <c r="L9847" t="s">
        <v>27</v>
      </c>
      <c r="M9847" t="s">
        <v>7747</v>
      </c>
      <c r="N9847">
        <v>6</v>
      </c>
      <c r="P9847">
        <v>1</v>
      </c>
    </row>
    <row r="9848" spans="12:16" x14ac:dyDescent="0.35">
      <c r="L9848" t="s">
        <v>27</v>
      </c>
      <c r="M9848" t="s">
        <v>7747</v>
      </c>
      <c r="N9848">
        <v>6</v>
      </c>
      <c r="P9848">
        <v>1</v>
      </c>
    </row>
    <row r="9849" spans="12:16" x14ac:dyDescent="0.35">
      <c r="L9849" t="s">
        <v>27</v>
      </c>
      <c r="M9849" t="s">
        <v>7747</v>
      </c>
      <c r="N9849">
        <v>6</v>
      </c>
      <c r="P9849">
        <v>1</v>
      </c>
    </row>
    <row r="9850" spans="12:16" x14ac:dyDescent="0.35">
      <c r="L9850" t="s">
        <v>27</v>
      </c>
      <c r="M9850" t="s">
        <v>7747</v>
      </c>
      <c r="N9850">
        <v>6</v>
      </c>
      <c r="P9850">
        <v>1</v>
      </c>
    </row>
    <row r="9851" spans="12:16" x14ac:dyDescent="0.35">
      <c r="L9851" t="s">
        <v>27</v>
      </c>
      <c r="M9851" t="s">
        <v>7747</v>
      </c>
      <c r="N9851">
        <v>6</v>
      </c>
      <c r="P9851">
        <v>1</v>
      </c>
    </row>
    <row r="9852" spans="12:16" x14ac:dyDescent="0.35">
      <c r="L9852" t="s">
        <v>27</v>
      </c>
      <c r="M9852" t="s">
        <v>7747</v>
      </c>
      <c r="N9852">
        <v>6</v>
      </c>
      <c r="P9852">
        <v>1</v>
      </c>
    </row>
    <row r="9853" spans="12:16" x14ac:dyDescent="0.35">
      <c r="L9853" t="s">
        <v>27</v>
      </c>
      <c r="M9853" t="s">
        <v>7747</v>
      </c>
      <c r="N9853">
        <v>6</v>
      </c>
      <c r="P9853">
        <v>1</v>
      </c>
    </row>
    <row r="9854" spans="12:16" x14ac:dyDescent="0.35">
      <c r="L9854" t="s">
        <v>27</v>
      </c>
      <c r="M9854" t="s">
        <v>7747</v>
      </c>
      <c r="N9854">
        <v>6</v>
      </c>
      <c r="P9854">
        <v>1</v>
      </c>
    </row>
    <row r="9855" spans="12:16" x14ac:dyDescent="0.35">
      <c r="L9855" t="s">
        <v>27</v>
      </c>
      <c r="M9855" t="s">
        <v>7747</v>
      </c>
      <c r="N9855">
        <v>6</v>
      </c>
      <c r="P9855">
        <v>1</v>
      </c>
    </row>
    <row r="9856" spans="12:16" x14ac:dyDescent="0.35">
      <c r="L9856" t="s">
        <v>27</v>
      </c>
      <c r="M9856" t="s">
        <v>7747</v>
      </c>
      <c r="N9856">
        <v>6</v>
      </c>
      <c r="P9856">
        <v>1</v>
      </c>
    </row>
    <row r="9857" spans="12:16" x14ac:dyDescent="0.35">
      <c r="L9857" t="s">
        <v>27</v>
      </c>
      <c r="M9857" t="s">
        <v>7747</v>
      </c>
      <c r="N9857">
        <v>6</v>
      </c>
      <c r="P9857">
        <v>1</v>
      </c>
    </row>
    <row r="9858" spans="12:16" x14ac:dyDescent="0.35">
      <c r="L9858" t="s">
        <v>27</v>
      </c>
      <c r="M9858" t="s">
        <v>7747</v>
      </c>
      <c r="N9858">
        <v>6</v>
      </c>
      <c r="P9858">
        <v>1</v>
      </c>
    </row>
    <row r="9859" spans="12:16" x14ac:dyDescent="0.35">
      <c r="L9859" t="s">
        <v>27</v>
      </c>
      <c r="M9859" t="s">
        <v>7747</v>
      </c>
      <c r="N9859">
        <v>6</v>
      </c>
      <c r="P9859">
        <v>1</v>
      </c>
    </row>
    <row r="9860" spans="12:16" x14ac:dyDescent="0.35">
      <c r="L9860" t="s">
        <v>27</v>
      </c>
      <c r="M9860" t="s">
        <v>7747</v>
      </c>
      <c r="N9860">
        <v>6</v>
      </c>
      <c r="P9860">
        <v>1</v>
      </c>
    </row>
    <row r="9861" spans="12:16" x14ac:dyDescent="0.35">
      <c r="L9861" t="s">
        <v>27</v>
      </c>
      <c r="M9861" t="s">
        <v>7747</v>
      </c>
      <c r="N9861">
        <v>6</v>
      </c>
      <c r="P9861">
        <v>1</v>
      </c>
    </row>
    <row r="9862" spans="12:16" x14ac:dyDescent="0.35">
      <c r="L9862" t="s">
        <v>27</v>
      </c>
      <c r="M9862" t="s">
        <v>7747</v>
      </c>
      <c r="N9862">
        <v>6</v>
      </c>
      <c r="P9862">
        <v>1</v>
      </c>
    </row>
    <row r="9863" spans="12:16" x14ac:dyDescent="0.35">
      <c r="L9863" t="s">
        <v>27</v>
      </c>
      <c r="M9863" t="s">
        <v>7747</v>
      </c>
      <c r="N9863">
        <v>6</v>
      </c>
      <c r="P9863">
        <v>1</v>
      </c>
    </row>
    <row r="9864" spans="12:16" x14ac:dyDescent="0.35">
      <c r="L9864" t="s">
        <v>27</v>
      </c>
      <c r="M9864" t="s">
        <v>7747</v>
      </c>
      <c r="N9864">
        <v>6</v>
      </c>
      <c r="P9864">
        <v>1</v>
      </c>
    </row>
    <row r="9865" spans="12:16" x14ac:dyDescent="0.35">
      <c r="L9865" t="s">
        <v>27</v>
      </c>
      <c r="M9865" t="s">
        <v>7747</v>
      </c>
      <c r="N9865">
        <v>6</v>
      </c>
      <c r="P9865">
        <v>1</v>
      </c>
    </row>
    <row r="9866" spans="12:16" x14ac:dyDescent="0.35">
      <c r="L9866" t="s">
        <v>27</v>
      </c>
      <c r="M9866" t="s">
        <v>7747</v>
      </c>
      <c r="N9866">
        <v>6</v>
      </c>
      <c r="P9866">
        <v>1</v>
      </c>
    </row>
    <row r="9867" spans="12:16" x14ac:dyDescent="0.35">
      <c r="L9867" t="s">
        <v>27</v>
      </c>
      <c r="M9867" t="s">
        <v>7747</v>
      </c>
      <c r="N9867">
        <v>6</v>
      </c>
      <c r="P9867">
        <v>1</v>
      </c>
    </row>
    <row r="9868" spans="12:16" x14ac:dyDescent="0.35">
      <c r="L9868" t="s">
        <v>27</v>
      </c>
      <c r="M9868" t="s">
        <v>7747</v>
      </c>
      <c r="N9868">
        <v>6</v>
      </c>
      <c r="P9868">
        <v>1</v>
      </c>
    </row>
    <row r="9869" spans="12:16" x14ac:dyDescent="0.35">
      <c r="L9869" t="s">
        <v>27</v>
      </c>
      <c r="M9869" t="s">
        <v>7747</v>
      </c>
      <c r="N9869">
        <v>6</v>
      </c>
      <c r="P9869">
        <v>1</v>
      </c>
    </row>
    <row r="9870" spans="12:16" x14ac:dyDescent="0.35">
      <c r="L9870" t="s">
        <v>27</v>
      </c>
      <c r="M9870" t="s">
        <v>7747</v>
      </c>
      <c r="N9870">
        <v>6</v>
      </c>
      <c r="P9870">
        <v>1</v>
      </c>
    </row>
    <row r="9871" spans="12:16" x14ac:dyDescent="0.35">
      <c r="L9871" t="s">
        <v>27</v>
      </c>
      <c r="M9871" t="s">
        <v>7747</v>
      </c>
      <c r="N9871">
        <v>6</v>
      </c>
      <c r="P9871">
        <v>1</v>
      </c>
    </row>
    <row r="9872" spans="12:16" x14ac:dyDescent="0.35">
      <c r="L9872" t="s">
        <v>27</v>
      </c>
      <c r="M9872" t="s">
        <v>7747</v>
      </c>
      <c r="N9872">
        <v>6</v>
      </c>
      <c r="P9872">
        <v>1</v>
      </c>
    </row>
    <row r="9873" spans="12:16" x14ac:dyDescent="0.35">
      <c r="L9873" t="s">
        <v>27</v>
      </c>
      <c r="M9873" t="s">
        <v>7747</v>
      </c>
      <c r="N9873">
        <v>6</v>
      </c>
      <c r="P9873">
        <v>1</v>
      </c>
    </row>
    <row r="9874" spans="12:16" x14ac:dyDescent="0.35">
      <c r="L9874" t="s">
        <v>27</v>
      </c>
      <c r="M9874" t="s">
        <v>7747</v>
      </c>
      <c r="N9874">
        <v>6</v>
      </c>
      <c r="P9874">
        <v>1</v>
      </c>
    </row>
    <row r="9875" spans="12:16" x14ac:dyDescent="0.35">
      <c r="L9875" t="s">
        <v>27</v>
      </c>
      <c r="M9875" t="s">
        <v>7747</v>
      </c>
      <c r="N9875">
        <v>6</v>
      </c>
      <c r="P9875">
        <v>1</v>
      </c>
    </row>
    <row r="9876" spans="12:16" x14ac:dyDescent="0.35">
      <c r="L9876" t="s">
        <v>27</v>
      </c>
      <c r="M9876" t="s">
        <v>7747</v>
      </c>
      <c r="N9876">
        <v>6</v>
      </c>
      <c r="P9876">
        <v>1</v>
      </c>
    </row>
    <row r="9877" spans="12:16" x14ac:dyDescent="0.35">
      <c r="L9877" t="s">
        <v>27</v>
      </c>
      <c r="M9877" t="s">
        <v>7747</v>
      </c>
      <c r="N9877">
        <v>6</v>
      </c>
      <c r="P9877">
        <v>1</v>
      </c>
    </row>
    <row r="9878" spans="12:16" x14ac:dyDescent="0.35">
      <c r="L9878" t="s">
        <v>27</v>
      </c>
      <c r="M9878" t="s">
        <v>7747</v>
      </c>
      <c r="N9878">
        <v>6</v>
      </c>
      <c r="P9878">
        <v>1</v>
      </c>
    </row>
    <row r="9879" spans="12:16" x14ac:dyDescent="0.35">
      <c r="L9879" t="s">
        <v>27</v>
      </c>
      <c r="M9879" t="s">
        <v>7747</v>
      </c>
      <c r="N9879">
        <v>6</v>
      </c>
      <c r="P9879">
        <v>1</v>
      </c>
    </row>
    <row r="9880" spans="12:16" x14ac:dyDescent="0.35">
      <c r="L9880" t="s">
        <v>27</v>
      </c>
      <c r="M9880" t="s">
        <v>7747</v>
      </c>
      <c r="N9880">
        <v>6</v>
      </c>
      <c r="P9880">
        <v>1</v>
      </c>
    </row>
    <row r="9881" spans="12:16" x14ac:dyDescent="0.35">
      <c r="L9881" t="s">
        <v>27</v>
      </c>
      <c r="M9881" t="s">
        <v>7747</v>
      </c>
      <c r="N9881">
        <v>6</v>
      </c>
      <c r="P9881">
        <v>1</v>
      </c>
    </row>
    <row r="9882" spans="12:16" x14ac:dyDescent="0.35">
      <c r="L9882" t="s">
        <v>27</v>
      </c>
      <c r="M9882" t="s">
        <v>7747</v>
      </c>
      <c r="N9882">
        <v>6</v>
      </c>
      <c r="P9882">
        <v>1</v>
      </c>
    </row>
    <row r="9883" spans="12:16" x14ac:dyDescent="0.35">
      <c r="L9883" t="s">
        <v>27</v>
      </c>
      <c r="M9883" t="s">
        <v>7747</v>
      </c>
      <c r="N9883">
        <v>6</v>
      </c>
      <c r="P9883">
        <v>1</v>
      </c>
    </row>
    <row r="9884" spans="12:16" x14ac:dyDescent="0.35">
      <c r="L9884" t="s">
        <v>27</v>
      </c>
      <c r="M9884" t="s">
        <v>7747</v>
      </c>
      <c r="N9884">
        <v>6</v>
      </c>
      <c r="P9884">
        <v>1</v>
      </c>
    </row>
    <row r="9885" spans="12:16" x14ac:dyDescent="0.35">
      <c r="L9885" t="s">
        <v>27</v>
      </c>
      <c r="M9885" t="s">
        <v>7747</v>
      </c>
      <c r="N9885">
        <v>6</v>
      </c>
      <c r="P9885">
        <v>1</v>
      </c>
    </row>
    <row r="9886" spans="12:16" x14ac:dyDescent="0.35">
      <c r="L9886" t="s">
        <v>27</v>
      </c>
      <c r="M9886" t="s">
        <v>7747</v>
      </c>
      <c r="N9886">
        <v>6</v>
      </c>
      <c r="P9886">
        <v>1</v>
      </c>
    </row>
    <row r="9887" spans="12:16" x14ac:dyDescent="0.35">
      <c r="L9887" t="s">
        <v>27</v>
      </c>
      <c r="M9887" t="s">
        <v>7747</v>
      </c>
      <c r="N9887">
        <v>6</v>
      </c>
      <c r="P9887">
        <v>1</v>
      </c>
    </row>
    <row r="9888" spans="12:16" x14ac:dyDescent="0.35">
      <c r="L9888" t="s">
        <v>27</v>
      </c>
      <c r="M9888" t="s">
        <v>7747</v>
      </c>
      <c r="N9888">
        <v>6</v>
      </c>
      <c r="P9888">
        <v>1</v>
      </c>
    </row>
    <row r="9889" spans="12:16" x14ac:dyDescent="0.35">
      <c r="L9889" t="s">
        <v>27</v>
      </c>
      <c r="M9889" t="s">
        <v>7747</v>
      </c>
      <c r="N9889">
        <v>6</v>
      </c>
      <c r="P9889">
        <v>1</v>
      </c>
    </row>
    <row r="9890" spans="12:16" x14ac:dyDescent="0.35">
      <c r="L9890" t="s">
        <v>27</v>
      </c>
      <c r="M9890" t="s">
        <v>7747</v>
      </c>
      <c r="N9890">
        <v>6</v>
      </c>
      <c r="P9890">
        <v>1</v>
      </c>
    </row>
    <row r="9891" spans="12:16" x14ac:dyDescent="0.35">
      <c r="L9891" t="s">
        <v>27</v>
      </c>
      <c r="M9891" t="s">
        <v>7747</v>
      </c>
      <c r="N9891">
        <v>6</v>
      </c>
      <c r="P9891">
        <v>1</v>
      </c>
    </row>
    <row r="9892" spans="12:16" x14ac:dyDescent="0.35">
      <c r="L9892" t="s">
        <v>27</v>
      </c>
      <c r="M9892" t="s">
        <v>7747</v>
      </c>
      <c r="N9892">
        <v>6</v>
      </c>
      <c r="P9892">
        <v>1</v>
      </c>
    </row>
    <row r="9893" spans="12:16" x14ac:dyDescent="0.35">
      <c r="L9893" t="s">
        <v>27</v>
      </c>
      <c r="M9893" t="s">
        <v>7747</v>
      </c>
      <c r="N9893">
        <v>6</v>
      </c>
      <c r="P9893">
        <v>1</v>
      </c>
    </row>
    <row r="9894" spans="12:16" x14ac:dyDescent="0.35">
      <c r="L9894" t="s">
        <v>27</v>
      </c>
      <c r="M9894" t="s">
        <v>7747</v>
      </c>
      <c r="N9894">
        <v>6</v>
      </c>
      <c r="P9894">
        <v>1</v>
      </c>
    </row>
    <row r="9895" spans="12:16" x14ac:dyDescent="0.35">
      <c r="L9895" t="s">
        <v>27</v>
      </c>
      <c r="M9895" t="s">
        <v>7747</v>
      </c>
      <c r="N9895">
        <v>6</v>
      </c>
      <c r="P9895">
        <v>1</v>
      </c>
    </row>
    <row r="9896" spans="12:16" x14ac:dyDescent="0.35">
      <c r="L9896" t="s">
        <v>27</v>
      </c>
      <c r="M9896" t="s">
        <v>7747</v>
      </c>
      <c r="N9896">
        <v>6</v>
      </c>
      <c r="P9896">
        <v>1</v>
      </c>
    </row>
    <row r="9897" spans="12:16" x14ac:dyDescent="0.35">
      <c r="L9897" t="s">
        <v>27</v>
      </c>
      <c r="M9897" t="s">
        <v>7747</v>
      </c>
      <c r="N9897">
        <v>6</v>
      </c>
      <c r="P9897">
        <v>1</v>
      </c>
    </row>
    <row r="9898" spans="12:16" x14ac:dyDescent="0.35">
      <c r="L9898" t="s">
        <v>27</v>
      </c>
      <c r="M9898" t="s">
        <v>7747</v>
      </c>
      <c r="N9898">
        <v>6</v>
      </c>
      <c r="P9898">
        <v>1</v>
      </c>
    </row>
    <row r="9899" spans="12:16" x14ac:dyDescent="0.35">
      <c r="L9899" t="s">
        <v>27</v>
      </c>
      <c r="M9899" t="s">
        <v>7747</v>
      </c>
      <c r="N9899">
        <v>6</v>
      </c>
      <c r="P9899">
        <v>1</v>
      </c>
    </row>
    <row r="9900" spans="12:16" x14ac:dyDescent="0.35">
      <c r="L9900" t="s">
        <v>27</v>
      </c>
      <c r="M9900" t="s">
        <v>7747</v>
      </c>
      <c r="N9900">
        <v>6</v>
      </c>
      <c r="P9900">
        <v>1</v>
      </c>
    </row>
    <row r="9901" spans="12:16" x14ac:dyDescent="0.35">
      <c r="L9901" t="s">
        <v>27</v>
      </c>
      <c r="M9901" t="s">
        <v>7747</v>
      </c>
      <c r="N9901">
        <v>6</v>
      </c>
      <c r="P9901">
        <v>1</v>
      </c>
    </row>
    <row r="9902" spans="12:16" x14ac:dyDescent="0.35">
      <c r="L9902" t="s">
        <v>27</v>
      </c>
      <c r="M9902" t="s">
        <v>7747</v>
      </c>
      <c r="N9902">
        <v>6</v>
      </c>
      <c r="P9902">
        <v>1</v>
      </c>
    </row>
    <row r="9903" spans="12:16" x14ac:dyDescent="0.35">
      <c r="L9903" t="s">
        <v>27</v>
      </c>
      <c r="M9903" t="s">
        <v>7747</v>
      </c>
      <c r="N9903">
        <v>6</v>
      </c>
      <c r="P9903">
        <v>1</v>
      </c>
    </row>
    <row r="9904" spans="12:16" x14ac:dyDescent="0.35">
      <c r="L9904" t="s">
        <v>27</v>
      </c>
      <c r="M9904" t="s">
        <v>7747</v>
      </c>
      <c r="N9904">
        <v>6</v>
      </c>
      <c r="P9904">
        <v>1</v>
      </c>
    </row>
    <row r="9905" spans="12:16" x14ac:dyDescent="0.35">
      <c r="L9905" t="s">
        <v>27</v>
      </c>
      <c r="M9905" t="s">
        <v>7747</v>
      </c>
      <c r="N9905">
        <v>6</v>
      </c>
      <c r="P9905">
        <v>1</v>
      </c>
    </row>
    <row r="9906" spans="12:16" x14ac:dyDescent="0.35">
      <c r="L9906" t="s">
        <v>27</v>
      </c>
      <c r="M9906" t="s">
        <v>7747</v>
      </c>
      <c r="N9906">
        <v>6</v>
      </c>
      <c r="P9906">
        <v>1</v>
      </c>
    </row>
    <row r="9907" spans="12:16" x14ac:dyDescent="0.35">
      <c r="L9907" t="s">
        <v>27</v>
      </c>
      <c r="M9907" t="s">
        <v>7747</v>
      </c>
      <c r="N9907">
        <v>6</v>
      </c>
      <c r="P9907">
        <v>1</v>
      </c>
    </row>
    <row r="9908" spans="12:16" x14ac:dyDescent="0.35">
      <c r="L9908" t="s">
        <v>27</v>
      </c>
      <c r="M9908" t="s">
        <v>7747</v>
      </c>
      <c r="N9908">
        <v>6</v>
      </c>
      <c r="P9908">
        <v>1</v>
      </c>
    </row>
    <row r="9909" spans="12:16" x14ac:dyDescent="0.35">
      <c r="L9909" t="s">
        <v>27</v>
      </c>
      <c r="M9909" t="s">
        <v>7747</v>
      </c>
      <c r="N9909">
        <v>6</v>
      </c>
      <c r="P9909">
        <v>1</v>
      </c>
    </row>
    <row r="9910" spans="12:16" x14ac:dyDescent="0.35">
      <c r="L9910" t="s">
        <v>27</v>
      </c>
      <c r="M9910" t="s">
        <v>7747</v>
      </c>
      <c r="N9910">
        <v>6</v>
      </c>
      <c r="P9910">
        <v>1</v>
      </c>
    </row>
    <row r="9911" spans="12:16" x14ac:dyDescent="0.35">
      <c r="L9911" t="s">
        <v>27</v>
      </c>
      <c r="M9911" t="s">
        <v>7747</v>
      </c>
      <c r="N9911">
        <v>6</v>
      </c>
      <c r="P9911">
        <v>1</v>
      </c>
    </row>
    <row r="9912" spans="12:16" x14ac:dyDescent="0.35">
      <c r="L9912" t="s">
        <v>27</v>
      </c>
      <c r="M9912" t="s">
        <v>7747</v>
      </c>
      <c r="N9912">
        <v>6</v>
      </c>
      <c r="P9912">
        <v>1</v>
      </c>
    </row>
    <row r="9913" spans="12:16" x14ac:dyDescent="0.35">
      <c r="L9913" t="s">
        <v>27</v>
      </c>
      <c r="M9913" t="s">
        <v>7747</v>
      </c>
      <c r="N9913">
        <v>6</v>
      </c>
      <c r="P9913">
        <v>1</v>
      </c>
    </row>
    <row r="9914" spans="12:16" x14ac:dyDescent="0.35">
      <c r="L9914" t="s">
        <v>27</v>
      </c>
      <c r="M9914" t="s">
        <v>7747</v>
      </c>
      <c r="N9914">
        <v>6</v>
      </c>
      <c r="P9914">
        <v>1</v>
      </c>
    </row>
    <row r="9915" spans="12:16" x14ac:dyDescent="0.35">
      <c r="L9915" t="s">
        <v>27</v>
      </c>
      <c r="M9915" t="s">
        <v>7747</v>
      </c>
      <c r="N9915">
        <v>6</v>
      </c>
      <c r="P9915">
        <v>1</v>
      </c>
    </row>
    <row r="9916" spans="12:16" x14ac:dyDescent="0.35">
      <c r="L9916" t="s">
        <v>27</v>
      </c>
      <c r="M9916" t="s">
        <v>7747</v>
      </c>
      <c r="N9916">
        <v>6</v>
      </c>
      <c r="P9916">
        <v>1</v>
      </c>
    </row>
    <row r="9917" spans="12:16" x14ac:dyDescent="0.35">
      <c r="L9917" t="s">
        <v>27</v>
      </c>
      <c r="M9917" t="s">
        <v>7747</v>
      </c>
      <c r="N9917">
        <v>6</v>
      </c>
      <c r="P9917">
        <v>1</v>
      </c>
    </row>
    <row r="9918" spans="12:16" x14ac:dyDescent="0.35">
      <c r="L9918" t="s">
        <v>27</v>
      </c>
      <c r="M9918" t="s">
        <v>7747</v>
      </c>
      <c r="N9918">
        <v>6</v>
      </c>
      <c r="P9918">
        <v>1</v>
      </c>
    </row>
    <row r="9919" spans="12:16" x14ac:dyDescent="0.35">
      <c r="L9919" t="s">
        <v>27</v>
      </c>
      <c r="M9919" t="s">
        <v>7747</v>
      </c>
      <c r="N9919">
        <v>6</v>
      </c>
      <c r="P9919">
        <v>1</v>
      </c>
    </row>
    <row r="9920" spans="12:16" x14ac:dyDescent="0.35">
      <c r="L9920" t="s">
        <v>27</v>
      </c>
      <c r="M9920" t="s">
        <v>7747</v>
      </c>
      <c r="N9920">
        <v>6</v>
      </c>
      <c r="P9920">
        <v>1</v>
      </c>
    </row>
    <row r="9921" spans="12:16" x14ac:dyDescent="0.35">
      <c r="L9921" t="s">
        <v>27</v>
      </c>
      <c r="M9921" t="s">
        <v>7747</v>
      </c>
      <c r="N9921">
        <v>6</v>
      </c>
      <c r="P9921">
        <v>1</v>
      </c>
    </row>
    <row r="9922" spans="12:16" x14ac:dyDescent="0.35">
      <c r="L9922" t="s">
        <v>27</v>
      </c>
      <c r="M9922" t="s">
        <v>7747</v>
      </c>
      <c r="N9922">
        <v>6</v>
      </c>
      <c r="P9922">
        <v>1</v>
      </c>
    </row>
    <row r="9923" spans="12:16" x14ac:dyDescent="0.35">
      <c r="L9923" t="s">
        <v>27</v>
      </c>
      <c r="M9923" t="s">
        <v>7747</v>
      </c>
      <c r="N9923">
        <v>6</v>
      </c>
      <c r="P9923">
        <v>1</v>
      </c>
    </row>
    <row r="9924" spans="12:16" x14ac:dyDescent="0.35">
      <c r="L9924" t="s">
        <v>27</v>
      </c>
      <c r="M9924" t="s">
        <v>7747</v>
      </c>
      <c r="N9924">
        <v>6</v>
      </c>
      <c r="P9924">
        <v>1</v>
      </c>
    </row>
    <row r="9925" spans="12:16" x14ac:dyDescent="0.35">
      <c r="L9925" t="s">
        <v>27</v>
      </c>
      <c r="M9925" t="s">
        <v>7747</v>
      </c>
      <c r="N9925">
        <v>6</v>
      </c>
      <c r="P9925">
        <v>1</v>
      </c>
    </row>
    <row r="9926" spans="12:16" x14ac:dyDescent="0.35">
      <c r="L9926" t="s">
        <v>27</v>
      </c>
      <c r="M9926" t="s">
        <v>7747</v>
      </c>
      <c r="N9926">
        <v>6</v>
      </c>
      <c r="P9926">
        <v>1</v>
      </c>
    </row>
    <row r="9927" spans="12:16" x14ac:dyDescent="0.35">
      <c r="L9927" t="s">
        <v>27</v>
      </c>
      <c r="M9927" t="s">
        <v>7747</v>
      </c>
      <c r="N9927">
        <v>6</v>
      </c>
      <c r="P9927">
        <v>1</v>
      </c>
    </row>
    <row r="9928" spans="12:16" x14ac:dyDescent="0.35">
      <c r="L9928" t="s">
        <v>27</v>
      </c>
      <c r="M9928" t="s">
        <v>7747</v>
      </c>
      <c r="N9928">
        <v>6</v>
      </c>
      <c r="P9928">
        <v>1</v>
      </c>
    </row>
    <row r="9929" spans="12:16" x14ac:dyDescent="0.35">
      <c r="L9929" t="s">
        <v>27</v>
      </c>
      <c r="M9929" t="s">
        <v>7747</v>
      </c>
      <c r="N9929">
        <v>6</v>
      </c>
      <c r="P9929">
        <v>1</v>
      </c>
    </row>
    <row r="9930" spans="12:16" x14ac:dyDescent="0.35">
      <c r="L9930" t="s">
        <v>27</v>
      </c>
      <c r="M9930" t="s">
        <v>7747</v>
      </c>
      <c r="N9930">
        <v>6</v>
      </c>
      <c r="P9930">
        <v>1</v>
      </c>
    </row>
    <row r="9931" spans="12:16" x14ac:dyDescent="0.35">
      <c r="L9931" t="s">
        <v>27</v>
      </c>
      <c r="M9931" t="s">
        <v>7747</v>
      </c>
      <c r="N9931">
        <v>6</v>
      </c>
      <c r="P9931">
        <v>1</v>
      </c>
    </row>
    <row r="9932" spans="12:16" x14ac:dyDescent="0.35">
      <c r="L9932" t="s">
        <v>27</v>
      </c>
      <c r="M9932" t="s">
        <v>7747</v>
      </c>
      <c r="N9932">
        <v>6</v>
      </c>
      <c r="P9932">
        <v>1</v>
      </c>
    </row>
    <row r="9933" spans="12:16" x14ac:dyDescent="0.35">
      <c r="L9933" t="s">
        <v>27</v>
      </c>
      <c r="M9933" t="s">
        <v>7747</v>
      </c>
      <c r="N9933">
        <v>6</v>
      </c>
      <c r="P9933">
        <v>1</v>
      </c>
    </row>
    <row r="9934" spans="12:16" x14ac:dyDescent="0.35">
      <c r="L9934" t="s">
        <v>27</v>
      </c>
      <c r="M9934" t="s">
        <v>7747</v>
      </c>
      <c r="N9934">
        <v>6</v>
      </c>
      <c r="P9934">
        <v>1</v>
      </c>
    </row>
    <row r="9935" spans="12:16" x14ac:dyDescent="0.35">
      <c r="L9935" t="s">
        <v>27</v>
      </c>
      <c r="M9935" t="s">
        <v>7747</v>
      </c>
      <c r="N9935">
        <v>6</v>
      </c>
      <c r="P9935">
        <v>1</v>
      </c>
    </row>
    <row r="9936" spans="12:16" x14ac:dyDescent="0.35">
      <c r="L9936" t="s">
        <v>27</v>
      </c>
      <c r="M9936" t="s">
        <v>7747</v>
      </c>
      <c r="N9936">
        <v>6</v>
      </c>
      <c r="P9936">
        <v>1</v>
      </c>
    </row>
    <row r="9937" spans="12:16" x14ac:dyDescent="0.35">
      <c r="L9937" t="s">
        <v>27</v>
      </c>
      <c r="M9937" t="s">
        <v>7747</v>
      </c>
      <c r="N9937">
        <v>6</v>
      </c>
      <c r="P9937">
        <v>1</v>
      </c>
    </row>
    <row r="9938" spans="12:16" x14ac:dyDescent="0.35">
      <c r="L9938" t="s">
        <v>27</v>
      </c>
      <c r="M9938" t="s">
        <v>7747</v>
      </c>
      <c r="N9938">
        <v>6</v>
      </c>
      <c r="P9938">
        <v>1</v>
      </c>
    </row>
    <row r="9939" spans="12:16" x14ac:dyDescent="0.35">
      <c r="L9939" t="s">
        <v>27</v>
      </c>
      <c r="M9939" t="s">
        <v>7747</v>
      </c>
      <c r="N9939">
        <v>6</v>
      </c>
      <c r="P9939">
        <v>1</v>
      </c>
    </row>
    <row r="9940" spans="12:16" x14ac:dyDescent="0.35">
      <c r="L9940" t="s">
        <v>27</v>
      </c>
      <c r="M9940" t="s">
        <v>7747</v>
      </c>
      <c r="N9940">
        <v>6</v>
      </c>
      <c r="P9940">
        <v>1</v>
      </c>
    </row>
    <row r="9941" spans="12:16" x14ac:dyDescent="0.35">
      <c r="L9941" t="s">
        <v>27</v>
      </c>
      <c r="M9941" t="s">
        <v>7747</v>
      </c>
      <c r="N9941">
        <v>6</v>
      </c>
      <c r="P9941">
        <v>1</v>
      </c>
    </row>
    <row r="9942" spans="12:16" x14ac:dyDescent="0.35">
      <c r="L9942" t="s">
        <v>27</v>
      </c>
      <c r="M9942" t="s">
        <v>7747</v>
      </c>
      <c r="N9942">
        <v>6</v>
      </c>
      <c r="P9942">
        <v>1</v>
      </c>
    </row>
    <row r="9943" spans="12:16" x14ac:dyDescent="0.35">
      <c r="L9943" t="s">
        <v>27</v>
      </c>
      <c r="M9943" t="s">
        <v>7747</v>
      </c>
      <c r="N9943">
        <v>6</v>
      </c>
      <c r="P9943">
        <v>1</v>
      </c>
    </row>
    <row r="9944" spans="12:16" x14ac:dyDescent="0.35">
      <c r="L9944" t="s">
        <v>27</v>
      </c>
      <c r="M9944" t="s">
        <v>7747</v>
      </c>
      <c r="N9944">
        <v>6</v>
      </c>
      <c r="P9944">
        <v>1</v>
      </c>
    </row>
    <row r="9945" spans="12:16" x14ac:dyDescent="0.35">
      <c r="L9945" t="s">
        <v>27</v>
      </c>
      <c r="M9945" t="s">
        <v>7747</v>
      </c>
      <c r="N9945">
        <v>6</v>
      </c>
      <c r="P9945">
        <v>1</v>
      </c>
    </row>
    <row r="9946" spans="12:16" x14ac:dyDescent="0.35">
      <c r="L9946" t="s">
        <v>27</v>
      </c>
      <c r="M9946" t="s">
        <v>7747</v>
      </c>
      <c r="N9946">
        <v>6</v>
      </c>
      <c r="P9946">
        <v>1</v>
      </c>
    </row>
    <row r="9947" spans="12:16" x14ac:dyDescent="0.35">
      <c r="L9947" t="s">
        <v>27</v>
      </c>
      <c r="M9947" t="s">
        <v>7747</v>
      </c>
      <c r="N9947">
        <v>6</v>
      </c>
      <c r="P9947">
        <v>1</v>
      </c>
    </row>
    <row r="9948" spans="12:16" x14ac:dyDescent="0.35">
      <c r="L9948" t="s">
        <v>27</v>
      </c>
      <c r="M9948" t="s">
        <v>7747</v>
      </c>
      <c r="N9948">
        <v>6</v>
      </c>
      <c r="P9948">
        <v>1</v>
      </c>
    </row>
    <row r="9949" spans="12:16" x14ac:dyDescent="0.35">
      <c r="L9949" t="s">
        <v>27</v>
      </c>
      <c r="M9949" t="s">
        <v>7747</v>
      </c>
      <c r="N9949">
        <v>6</v>
      </c>
      <c r="P9949">
        <v>1</v>
      </c>
    </row>
    <row r="9950" spans="12:16" x14ac:dyDescent="0.35">
      <c r="L9950" t="s">
        <v>26</v>
      </c>
      <c r="M9950" t="s">
        <v>7747</v>
      </c>
      <c r="N9950">
        <v>6</v>
      </c>
      <c r="P9950">
        <v>1</v>
      </c>
    </row>
    <row r="9951" spans="12:16" x14ac:dyDescent="0.35">
      <c r="L9951" t="s">
        <v>26</v>
      </c>
      <c r="M9951" t="s">
        <v>7747</v>
      </c>
      <c r="N9951">
        <v>6</v>
      </c>
      <c r="P9951">
        <v>1</v>
      </c>
    </row>
    <row r="9952" spans="12:16" x14ac:dyDescent="0.35">
      <c r="L9952" t="s">
        <v>26</v>
      </c>
      <c r="M9952" t="s">
        <v>7747</v>
      </c>
      <c r="N9952">
        <v>6</v>
      </c>
      <c r="P9952">
        <v>1</v>
      </c>
    </row>
    <row r="9953" spans="12:16" x14ac:dyDescent="0.35">
      <c r="L9953" t="s">
        <v>26</v>
      </c>
      <c r="M9953" t="s">
        <v>7747</v>
      </c>
      <c r="N9953">
        <v>6</v>
      </c>
      <c r="P9953">
        <v>1</v>
      </c>
    </row>
    <row r="9954" spans="12:16" x14ac:dyDescent="0.35">
      <c r="L9954" t="s">
        <v>26</v>
      </c>
      <c r="M9954" t="s">
        <v>7747</v>
      </c>
      <c r="N9954">
        <v>6</v>
      </c>
      <c r="P9954">
        <v>1</v>
      </c>
    </row>
    <row r="9955" spans="12:16" x14ac:dyDescent="0.35">
      <c r="L9955" t="s">
        <v>26</v>
      </c>
      <c r="M9955" t="s">
        <v>7747</v>
      </c>
      <c r="N9955">
        <v>6</v>
      </c>
      <c r="P9955">
        <v>1</v>
      </c>
    </row>
    <row r="9956" spans="12:16" x14ac:dyDescent="0.35">
      <c r="L9956" t="s">
        <v>26</v>
      </c>
      <c r="M9956" t="s">
        <v>7747</v>
      </c>
      <c r="N9956">
        <v>6</v>
      </c>
      <c r="P9956">
        <v>1</v>
      </c>
    </row>
    <row r="9957" spans="12:16" x14ac:dyDescent="0.35">
      <c r="L9957" t="s">
        <v>26</v>
      </c>
      <c r="M9957" t="s">
        <v>7747</v>
      </c>
      <c r="N9957">
        <v>6</v>
      </c>
      <c r="P9957">
        <v>1</v>
      </c>
    </row>
    <row r="9958" spans="12:16" x14ac:dyDescent="0.35">
      <c r="L9958" t="s">
        <v>26</v>
      </c>
      <c r="M9958" t="s">
        <v>7747</v>
      </c>
      <c r="N9958">
        <v>6</v>
      </c>
      <c r="P9958">
        <v>1</v>
      </c>
    </row>
    <row r="9959" spans="12:16" x14ac:dyDescent="0.35">
      <c r="L9959" t="s">
        <v>26</v>
      </c>
      <c r="M9959" t="s">
        <v>7747</v>
      </c>
      <c r="N9959">
        <v>6</v>
      </c>
      <c r="P9959">
        <v>1</v>
      </c>
    </row>
    <row r="9960" spans="12:16" x14ac:dyDescent="0.35">
      <c r="L9960" t="s">
        <v>26</v>
      </c>
      <c r="M9960" t="s">
        <v>7747</v>
      </c>
      <c r="N9960">
        <v>6</v>
      </c>
      <c r="P9960">
        <v>1</v>
      </c>
    </row>
    <row r="9961" spans="12:16" x14ac:dyDescent="0.35">
      <c r="L9961" t="s">
        <v>26</v>
      </c>
      <c r="M9961" t="s">
        <v>7747</v>
      </c>
      <c r="N9961">
        <v>6</v>
      </c>
      <c r="P9961">
        <v>1</v>
      </c>
    </row>
    <row r="9962" spans="12:16" x14ac:dyDescent="0.35">
      <c r="L9962" t="s">
        <v>26</v>
      </c>
      <c r="M9962" t="s">
        <v>7747</v>
      </c>
      <c r="N9962">
        <v>6</v>
      </c>
      <c r="P9962">
        <v>1</v>
      </c>
    </row>
    <row r="9963" spans="12:16" x14ac:dyDescent="0.35">
      <c r="L9963" t="s">
        <v>26</v>
      </c>
      <c r="M9963" t="s">
        <v>7747</v>
      </c>
      <c r="N9963">
        <v>6</v>
      </c>
      <c r="P9963">
        <v>1</v>
      </c>
    </row>
    <row r="9964" spans="12:16" x14ac:dyDescent="0.35">
      <c r="L9964" t="s">
        <v>26</v>
      </c>
      <c r="M9964" t="s">
        <v>7747</v>
      </c>
      <c r="N9964">
        <v>6</v>
      </c>
      <c r="P9964">
        <v>1</v>
      </c>
    </row>
    <row r="9965" spans="12:16" x14ac:dyDescent="0.35">
      <c r="L9965" t="s">
        <v>26</v>
      </c>
      <c r="M9965" t="s">
        <v>7747</v>
      </c>
      <c r="N9965">
        <v>6</v>
      </c>
      <c r="P9965">
        <v>1</v>
      </c>
    </row>
    <row r="9966" spans="12:16" x14ac:dyDescent="0.35">
      <c r="L9966" t="s">
        <v>26</v>
      </c>
      <c r="M9966" t="s">
        <v>7747</v>
      </c>
      <c r="N9966">
        <v>6</v>
      </c>
      <c r="P9966">
        <v>1</v>
      </c>
    </row>
    <row r="9967" spans="12:16" x14ac:dyDescent="0.35">
      <c r="L9967" t="s">
        <v>26</v>
      </c>
      <c r="M9967" t="s">
        <v>7747</v>
      </c>
      <c r="N9967">
        <v>6</v>
      </c>
      <c r="P9967">
        <v>1</v>
      </c>
    </row>
    <row r="9968" spans="12:16" x14ac:dyDescent="0.35">
      <c r="L9968" t="s">
        <v>26</v>
      </c>
      <c r="M9968" t="s">
        <v>7747</v>
      </c>
      <c r="N9968">
        <v>6</v>
      </c>
      <c r="P9968">
        <v>1</v>
      </c>
    </row>
    <row r="9969" spans="12:16" x14ac:dyDescent="0.35">
      <c r="L9969" t="s">
        <v>26</v>
      </c>
      <c r="M9969" t="s">
        <v>7747</v>
      </c>
      <c r="N9969">
        <v>6</v>
      </c>
      <c r="P9969">
        <v>1</v>
      </c>
    </row>
    <row r="9970" spans="12:16" x14ac:dyDescent="0.35">
      <c r="L9970" t="s">
        <v>26</v>
      </c>
      <c r="M9970" t="s">
        <v>7747</v>
      </c>
      <c r="N9970">
        <v>6</v>
      </c>
      <c r="P9970">
        <v>1</v>
      </c>
    </row>
    <row r="9971" spans="12:16" x14ac:dyDescent="0.35">
      <c r="L9971" t="s">
        <v>26</v>
      </c>
      <c r="M9971" t="s">
        <v>7747</v>
      </c>
      <c r="N9971">
        <v>6</v>
      </c>
      <c r="P9971">
        <v>1</v>
      </c>
    </row>
    <row r="9972" spans="12:16" x14ac:dyDescent="0.35">
      <c r="L9972" t="s">
        <v>26</v>
      </c>
      <c r="M9972" t="s">
        <v>7747</v>
      </c>
      <c r="N9972">
        <v>6</v>
      </c>
      <c r="P9972">
        <v>1</v>
      </c>
    </row>
    <row r="9973" spans="12:16" x14ac:dyDescent="0.35">
      <c r="L9973" t="s">
        <v>26</v>
      </c>
      <c r="M9973" t="s">
        <v>7747</v>
      </c>
      <c r="N9973">
        <v>6</v>
      </c>
      <c r="P9973">
        <v>1</v>
      </c>
    </row>
    <row r="9974" spans="12:16" x14ac:dyDescent="0.35">
      <c r="L9974" t="s">
        <v>26</v>
      </c>
      <c r="M9974" t="s">
        <v>7747</v>
      </c>
      <c r="N9974">
        <v>6</v>
      </c>
      <c r="P9974">
        <v>1</v>
      </c>
    </row>
    <row r="9975" spans="12:16" x14ac:dyDescent="0.35">
      <c r="L9975" t="s">
        <v>26</v>
      </c>
      <c r="M9975" t="s">
        <v>7747</v>
      </c>
      <c r="N9975">
        <v>6</v>
      </c>
      <c r="P9975">
        <v>1</v>
      </c>
    </row>
    <row r="9976" spans="12:16" x14ac:dyDescent="0.35">
      <c r="L9976" t="s">
        <v>26</v>
      </c>
      <c r="M9976" t="s">
        <v>7747</v>
      </c>
      <c r="N9976">
        <v>6</v>
      </c>
      <c r="P9976">
        <v>1</v>
      </c>
    </row>
    <row r="9977" spans="12:16" x14ac:dyDescent="0.35">
      <c r="L9977" t="s">
        <v>26</v>
      </c>
      <c r="M9977" t="s">
        <v>7747</v>
      </c>
      <c r="N9977">
        <v>6</v>
      </c>
      <c r="P9977">
        <v>1</v>
      </c>
    </row>
    <row r="9978" spans="12:16" x14ac:dyDescent="0.35">
      <c r="L9978" t="s">
        <v>26</v>
      </c>
      <c r="M9978" t="s">
        <v>7747</v>
      </c>
      <c r="N9978">
        <v>6</v>
      </c>
      <c r="P9978">
        <v>1</v>
      </c>
    </row>
    <row r="9979" spans="12:16" x14ac:dyDescent="0.35">
      <c r="L9979" t="s">
        <v>26</v>
      </c>
      <c r="M9979" t="s">
        <v>7747</v>
      </c>
      <c r="N9979">
        <v>6</v>
      </c>
      <c r="P9979">
        <v>1</v>
      </c>
    </row>
    <row r="9980" spans="12:16" x14ac:dyDescent="0.35">
      <c r="L9980" t="s">
        <v>26</v>
      </c>
      <c r="M9980" t="s">
        <v>7747</v>
      </c>
      <c r="N9980">
        <v>6</v>
      </c>
      <c r="P9980">
        <v>1</v>
      </c>
    </row>
    <row r="9981" spans="12:16" x14ac:dyDescent="0.35">
      <c r="L9981" t="s">
        <v>26</v>
      </c>
      <c r="M9981" t="s">
        <v>7747</v>
      </c>
      <c r="N9981">
        <v>6</v>
      </c>
      <c r="P9981">
        <v>1</v>
      </c>
    </row>
    <row r="9982" spans="12:16" x14ac:dyDescent="0.35">
      <c r="L9982" t="s">
        <v>26</v>
      </c>
      <c r="M9982" t="s">
        <v>7747</v>
      </c>
      <c r="N9982">
        <v>6</v>
      </c>
      <c r="P9982">
        <v>1</v>
      </c>
    </row>
    <row r="9983" spans="12:16" x14ac:dyDescent="0.35">
      <c r="L9983" t="s">
        <v>26</v>
      </c>
      <c r="M9983" t="s">
        <v>7747</v>
      </c>
      <c r="N9983">
        <v>6</v>
      </c>
      <c r="P9983">
        <v>1</v>
      </c>
    </row>
    <row r="9984" spans="12:16" x14ac:dyDescent="0.35">
      <c r="L9984" t="s">
        <v>26</v>
      </c>
      <c r="M9984" t="s">
        <v>7747</v>
      </c>
      <c r="N9984">
        <v>6</v>
      </c>
      <c r="P9984">
        <v>1</v>
      </c>
    </row>
    <row r="9985" spans="12:16" x14ac:dyDescent="0.35">
      <c r="L9985" t="s">
        <v>26</v>
      </c>
      <c r="M9985" t="s">
        <v>7747</v>
      </c>
      <c r="N9985">
        <v>6</v>
      </c>
      <c r="P9985">
        <v>1</v>
      </c>
    </row>
    <row r="9986" spans="12:16" x14ac:dyDescent="0.35">
      <c r="L9986" t="s">
        <v>26</v>
      </c>
      <c r="M9986" t="s">
        <v>7747</v>
      </c>
      <c r="N9986">
        <v>6</v>
      </c>
      <c r="P9986">
        <v>1</v>
      </c>
    </row>
    <row r="9987" spans="12:16" x14ac:dyDescent="0.35">
      <c r="L9987" t="s">
        <v>26</v>
      </c>
      <c r="M9987" t="s">
        <v>7747</v>
      </c>
      <c r="N9987">
        <v>6</v>
      </c>
      <c r="P9987">
        <v>1</v>
      </c>
    </row>
    <row r="9988" spans="12:16" x14ac:dyDescent="0.35">
      <c r="L9988" t="s">
        <v>26</v>
      </c>
      <c r="M9988" t="s">
        <v>7747</v>
      </c>
      <c r="N9988">
        <v>6</v>
      </c>
      <c r="P9988">
        <v>1</v>
      </c>
    </row>
    <row r="9989" spans="12:16" x14ac:dyDescent="0.35">
      <c r="L9989" t="s">
        <v>26</v>
      </c>
      <c r="M9989" t="s">
        <v>7747</v>
      </c>
      <c r="N9989">
        <v>6</v>
      </c>
      <c r="P9989">
        <v>1</v>
      </c>
    </row>
    <row r="9990" spans="12:16" x14ac:dyDescent="0.35">
      <c r="L9990" t="s">
        <v>26</v>
      </c>
      <c r="M9990" t="s">
        <v>7747</v>
      </c>
      <c r="N9990">
        <v>6</v>
      </c>
      <c r="P9990">
        <v>1</v>
      </c>
    </row>
    <row r="9991" spans="12:16" x14ac:dyDescent="0.35">
      <c r="L9991" t="s">
        <v>26</v>
      </c>
      <c r="M9991" t="s">
        <v>7747</v>
      </c>
      <c r="N9991">
        <v>6</v>
      </c>
      <c r="P9991">
        <v>1</v>
      </c>
    </row>
    <row r="9992" spans="12:16" x14ac:dyDescent="0.35">
      <c r="L9992" t="s">
        <v>26</v>
      </c>
      <c r="M9992" t="s">
        <v>7747</v>
      </c>
      <c r="N9992">
        <v>6</v>
      </c>
      <c r="P9992">
        <v>1</v>
      </c>
    </row>
    <row r="9993" spans="12:16" x14ac:dyDescent="0.35">
      <c r="L9993" t="s">
        <v>26</v>
      </c>
      <c r="M9993" t="s">
        <v>7747</v>
      </c>
      <c r="N9993">
        <v>6</v>
      </c>
      <c r="P9993">
        <v>1</v>
      </c>
    </row>
    <row r="9994" spans="12:16" x14ac:dyDescent="0.35">
      <c r="L9994" t="s">
        <v>26</v>
      </c>
      <c r="M9994" t="s">
        <v>7747</v>
      </c>
      <c r="N9994">
        <v>6</v>
      </c>
      <c r="P9994">
        <v>1</v>
      </c>
    </row>
    <row r="9995" spans="12:16" x14ac:dyDescent="0.35">
      <c r="L9995" t="s">
        <v>26</v>
      </c>
      <c r="M9995" t="s">
        <v>7747</v>
      </c>
      <c r="N9995">
        <v>6</v>
      </c>
      <c r="P9995">
        <v>1</v>
      </c>
    </row>
    <row r="9996" spans="12:16" x14ac:dyDescent="0.35">
      <c r="L9996" t="s">
        <v>26</v>
      </c>
      <c r="M9996" t="s">
        <v>7747</v>
      </c>
      <c r="N9996">
        <v>6</v>
      </c>
      <c r="P9996">
        <v>1</v>
      </c>
    </row>
    <row r="9997" spans="12:16" x14ac:dyDescent="0.35">
      <c r="L9997" t="s">
        <v>26</v>
      </c>
      <c r="M9997" t="s">
        <v>7747</v>
      </c>
      <c r="N9997">
        <v>6</v>
      </c>
      <c r="P9997">
        <v>1</v>
      </c>
    </row>
    <row r="9998" spans="12:16" x14ac:dyDescent="0.35">
      <c r="L9998" t="s">
        <v>26</v>
      </c>
      <c r="M9998" t="s">
        <v>7747</v>
      </c>
      <c r="N9998">
        <v>6</v>
      </c>
      <c r="P9998">
        <v>1</v>
      </c>
    </row>
    <row r="9999" spans="12:16" x14ac:dyDescent="0.35">
      <c r="L9999" t="s">
        <v>26</v>
      </c>
      <c r="M9999" t="s">
        <v>7747</v>
      </c>
      <c r="N9999">
        <v>6</v>
      </c>
      <c r="P9999">
        <v>1</v>
      </c>
    </row>
    <row r="10000" spans="12:16" x14ac:dyDescent="0.35">
      <c r="L10000" t="s">
        <v>26</v>
      </c>
      <c r="M10000" t="s">
        <v>7747</v>
      </c>
      <c r="N10000">
        <v>6</v>
      </c>
      <c r="P10000">
        <v>1</v>
      </c>
    </row>
    <row r="10001" spans="12:16" x14ac:dyDescent="0.35">
      <c r="L10001" t="s">
        <v>26</v>
      </c>
      <c r="M10001" t="s">
        <v>7747</v>
      </c>
      <c r="N10001">
        <v>6</v>
      </c>
      <c r="P10001">
        <v>1</v>
      </c>
    </row>
    <row r="10002" spans="12:16" x14ac:dyDescent="0.35">
      <c r="L10002" t="s">
        <v>26</v>
      </c>
      <c r="M10002" t="s">
        <v>7747</v>
      </c>
      <c r="N10002">
        <v>6</v>
      </c>
      <c r="P10002">
        <v>1</v>
      </c>
    </row>
    <row r="10003" spans="12:16" x14ac:dyDescent="0.35">
      <c r="L10003" t="s">
        <v>26</v>
      </c>
      <c r="M10003" t="s">
        <v>7747</v>
      </c>
      <c r="N10003">
        <v>6</v>
      </c>
      <c r="P10003">
        <v>1</v>
      </c>
    </row>
    <row r="10004" spans="12:16" x14ac:dyDescent="0.35">
      <c r="L10004" t="s">
        <v>26</v>
      </c>
      <c r="M10004" t="s">
        <v>7747</v>
      </c>
      <c r="N10004">
        <v>6</v>
      </c>
      <c r="P10004">
        <v>1</v>
      </c>
    </row>
    <row r="10005" spans="12:16" x14ac:dyDescent="0.35">
      <c r="L10005" t="s">
        <v>26</v>
      </c>
      <c r="M10005" t="s">
        <v>7747</v>
      </c>
      <c r="N10005">
        <v>6</v>
      </c>
      <c r="P10005">
        <v>1</v>
      </c>
    </row>
    <row r="10006" spans="12:16" x14ac:dyDescent="0.35">
      <c r="L10006" t="s">
        <v>26</v>
      </c>
      <c r="M10006" t="s">
        <v>7747</v>
      </c>
      <c r="N10006">
        <v>6</v>
      </c>
      <c r="P10006">
        <v>1</v>
      </c>
    </row>
    <row r="10007" spans="12:16" x14ac:dyDescent="0.35">
      <c r="L10007" t="s">
        <v>26</v>
      </c>
      <c r="M10007" t="s">
        <v>7747</v>
      </c>
      <c r="N10007">
        <v>6</v>
      </c>
      <c r="P10007">
        <v>1</v>
      </c>
    </row>
    <row r="10008" spans="12:16" x14ac:dyDescent="0.35">
      <c r="L10008" t="s">
        <v>26</v>
      </c>
      <c r="M10008" t="s">
        <v>7747</v>
      </c>
      <c r="N10008">
        <v>6</v>
      </c>
      <c r="P10008">
        <v>1</v>
      </c>
    </row>
    <row r="10009" spans="12:16" x14ac:dyDescent="0.35">
      <c r="L10009" t="s">
        <v>26</v>
      </c>
      <c r="M10009" t="s">
        <v>7747</v>
      </c>
      <c r="N10009">
        <v>6</v>
      </c>
      <c r="P10009">
        <v>1</v>
      </c>
    </row>
    <row r="10010" spans="12:16" x14ac:dyDescent="0.35">
      <c r="L10010" t="s">
        <v>26</v>
      </c>
      <c r="M10010" t="s">
        <v>7747</v>
      </c>
      <c r="N10010">
        <v>6</v>
      </c>
      <c r="P10010">
        <v>1</v>
      </c>
    </row>
    <row r="10011" spans="12:16" x14ac:dyDescent="0.35">
      <c r="L10011" t="s">
        <v>26</v>
      </c>
      <c r="M10011" t="s">
        <v>7747</v>
      </c>
      <c r="N10011">
        <v>6</v>
      </c>
      <c r="P10011">
        <v>1</v>
      </c>
    </row>
    <row r="10012" spans="12:16" x14ac:dyDescent="0.35">
      <c r="L10012" t="s">
        <v>26</v>
      </c>
      <c r="M10012" t="s">
        <v>7747</v>
      </c>
      <c r="N10012">
        <v>6</v>
      </c>
      <c r="P10012">
        <v>1</v>
      </c>
    </row>
    <row r="10013" spans="12:16" x14ac:dyDescent="0.35">
      <c r="L10013" t="s">
        <v>26</v>
      </c>
      <c r="M10013" t="s">
        <v>7747</v>
      </c>
      <c r="N10013">
        <v>6</v>
      </c>
      <c r="P10013">
        <v>1</v>
      </c>
    </row>
    <row r="10014" spans="12:16" x14ac:dyDescent="0.35">
      <c r="L10014" t="s">
        <v>26</v>
      </c>
      <c r="M10014" t="s">
        <v>7747</v>
      </c>
      <c r="N10014">
        <v>6</v>
      </c>
      <c r="P10014">
        <v>1</v>
      </c>
    </row>
    <row r="10015" spans="12:16" x14ac:dyDescent="0.35">
      <c r="L10015" t="s">
        <v>26</v>
      </c>
      <c r="M10015" t="s">
        <v>7747</v>
      </c>
      <c r="N10015">
        <v>6</v>
      </c>
      <c r="P10015">
        <v>1</v>
      </c>
    </row>
    <row r="10016" spans="12:16" x14ac:dyDescent="0.35">
      <c r="L10016" t="s">
        <v>26</v>
      </c>
      <c r="M10016" t="s">
        <v>7747</v>
      </c>
      <c r="N10016">
        <v>6</v>
      </c>
      <c r="P10016">
        <v>1</v>
      </c>
    </row>
    <row r="10017" spans="12:16" x14ac:dyDescent="0.35">
      <c r="L10017" t="s">
        <v>26</v>
      </c>
      <c r="M10017" t="s">
        <v>7747</v>
      </c>
      <c r="N10017">
        <v>6</v>
      </c>
      <c r="P10017">
        <v>1</v>
      </c>
    </row>
    <row r="10018" spans="12:16" x14ac:dyDescent="0.35">
      <c r="L10018" t="s">
        <v>26</v>
      </c>
      <c r="M10018" t="s">
        <v>7747</v>
      </c>
      <c r="N10018">
        <v>6</v>
      </c>
      <c r="P10018">
        <v>1</v>
      </c>
    </row>
    <row r="10019" spans="12:16" x14ac:dyDescent="0.35">
      <c r="L10019" t="s">
        <v>26</v>
      </c>
      <c r="M10019" t="s">
        <v>7747</v>
      </c>
      <c r="N10019">
        <v>6</v>
      </c>
      <c r="P10019">
        <v>1</v>
      </c>
    </row>
    <row r="10020" spans="12:16" x14ac:dyDescent="0.35">
      <c r="L10020" t="s">
        <v>26</v>
      </c>
      <c r="M10020" t="s">
        <v>7747</v>
      </c>
      <c r="N10020">
        <v>6</v>
      </c>
      <c r="P10020">
        <v>1</v>
      </c>
    </row>
    <row r="10021" spans="12:16" x14ac:dyDescent="0.35">
      <c r="L10021" t="s">
        <v>26</v>
      </c>
      <c r="M10021" t="s">
        <v>7747</v>
      </c>
      <c r="N10021">
        <v>6</v>
      </c>
      <c r="P10021">
        <v>1</v>
      </c>
    </row>
    <row r="10022" spans="12:16" x14ac:dyDescent="0.35">
      <c r="L10022" t="s">
        <v>26</v>
      </c>
      <c r="M10022" t="s">
        <v>7747</v>
      </c>
      <c r="N10022">
        <v>6</v>
      </c>
      <c r="P10022">
        <v>1</v>
      </c>
    </row>
    <row r="10023" spans="12:16" x14ac:dyDescent="0.35">
      <c r="L10023" t="s">
        <v>26</v>
      </c>
      <c r="M10023" t="s">
        <v>7747</v>
      </c>
      <c r="N10023">
        <v>6</v>
      </c>
      <c r="P10023">
        <v>1</v>
      </c>
    </row>
    <row r="10024" spans="12:16" x14ac:dyDescent="0.35">
      <c r="L10024" t="s">
        <v>26</v>
      </c>
      <c r="M10024" t="s">
        <v>7747</v>
      </c>
      <c r="N10024">
        <v>6</v>
      </c>
      <c r="P10024">
        <v>1</v>
      </c>
    </row>
    <row r="10025" spans="12:16" x14ac:dyDescent="0.35">
      <c r="L10025" t="s">
        <v>26</v>
      </c>
      <c r="M10025" t="s">
        <v>7747</v>
      </c>
      <c r="N10025">
        <v>6</v>
      </c>
      <c r="P10025">
        <v>1</v>
      </c>
    </row>
    <row r="10026" spans="12:16" x14ac:dyDescent="0.35">
      <c r="L10026" t="s">
        <v>26</v>
      </c>
      <c r="M10026" t="s">
        <v>7747</v>
      </c>
      <c r="N10026">
        <v>6</v>
      </c>
      <c r="P10026">
        <v>1</v>
      </c>
    </row>
    <row r="10027" spans="12:16" x14ac:dyDescent="0.35">
      <c r="L10027" t="s">
        <v>26</v>
      </c>
      <c r="M10027" t="s">
        <v>7747</v>
      </c>
      <c r="N10027">
        <v>6</v>
      </c>
      <c r="P10027">
        <v>1</v>
      </c>
    </row>
    <row r="10028" spans="12:16" x14ac:dyDescent="0.35">
      <c r="L10028" t="s">
        <v>26</v>
      </c>
      <c r="M10028" t="s">
        <v>7747</v>
      </c>
      <c r="N10028">
        <v>6</v>
      </c>
      <c r="P10028">
        <v>1</v>
      </c>
    </row>
    <row r="10029" spans="12:16" x14ac:dyDescent="0.35">
      <c r="L10029" t="s">
        <v>26</v>
      </c>
      <c r="M10029" t="s">
        <v>7747</v>
      </c>
      <c r="N10029">
        <v>6</v>
      </c>
      <c r="P10029">
        <v>1</v>
      </c>
    </row>
    <row r="10030" spans="12:16" x14ac:dyDescent="0.35">
      <c r="L10030" t="s">
        <v>26</v>
      </c>
      <c r="M10030" t="s">
        <v>7747</v>
      </c>
      <c r="N10030">
        <v>6</v>
      </c>
      <c r="P10030">
        <v>1</v>
      </c>
    </row>
    <row r="10031" spans="12:16" x14ac:dyDescent="0.35">
      <c r="L10031" t="s">
        <v>26</v>
      </c>
      <c r="M10031" t="s">
        <v>7747</v>
      </c>
      <c r="N10031">
        <v>6</v>
      </c>
      <c r="P10031">
        <v>1</v>
      </c>
    </row>
    <row r="10032" spans="12:16" x14ac:dyDescent="0.35">
      <c r="L10032" t="s">
        <v>26</v>
      </c>
      <c r="M10032" t="s">
        <v>7747</v>
      </c>
      <c r="N10032">
        <v>6</v>
      </c>
      <c r="P10032">
        <v>1</v>
      </c>
    </row>
    <row r="10033" spans="12:16" x14ac:dyDescent="0.35">
      <c r="L10033" t="s">
        <v>26</v>
      </c>
      <c r="M10033" t="s">
        <v>7747</v>
      </c>
      <c r="N10033">
        <v>6</v>
      </c>
      <c r="P10033">
        <v>1</v>
      </c>
    </row>
    <row r="10034" spans="12:16" x14ac:dyDescent="0.35">
      <c r="L10034" t="s">
        <v>26</v>
      </c>
      <c r="M10034" t="s">
        <v>7747</v>
      </c>
      <c r="N10034">
        <v>6</v>
      </c>
      <c r="P10034">
        <v>1</v>
      </c>
    </row>
    <row r="10035" spans="12:16" x14ac:dyDescent="0.35">
      <c r="L10035" t="s">
        <v>26</v>
      </c>
      <c r="M10035" t="s">
        <v>7747</v>
      </c>
      <c r="N10035">
        <v>6</v>
      </c>
      <c r="P10035">
        <v>1</v>
      </c>
    </row>
    <row r="10036" spans="12:16" x14ac:dyDescent="0.35">
      <c r="L10036" t="s">
        <v>26</v>
      </c>
      <c r="M10036" t="s">
        <v>7747</v>
      </c>
      <c r="N10036">
        <v>6</v>
      </c>
      <c r="P10036">
        <v>1</v>
      </c>
    </row>
    <row r="10037" spans="12:16" x14ac:dyDescent="0.35">
      <c r="L10037" t="s">
        <v>26</v>
      </c>
      <c r="M10037" t="s">
        <v>7747</v>
      </c>
      <c r="N10037">
        <v>6</v>
      </c>
      <c r="P10037">
        <v>1</v>
      </c>
    </row>
    <row r="10038" spans="12:16" x14ac:dyDescent="0.35">
      <c r="L10038" t="s">
        <v>26</v>
      </c>
      <c r="M10038" t="s">
        <v>7747</v>
      </c>
      <c r="N10038">
        <v>6</v>
      </c>
      <c r="P10038">
        <v>1</v>
      </c>
    </row>
    <row r="10039" spans="12:16" x14ac:dyDescent="0.35">
      <c r="L10039" t="s">
        <v>26</v>
      </c>
      <c r="M10039" t="s">
        <v>7747</v>
      </c>
      <c r="N10039">
        <v>6</v>
      </c>
      <c r="P10039">
        <v>1</v>
      </c>
    </row>
    <row r="10040" spans="12:16" x14ac:dyDescent="0.35">
      <c r="L10040" t="s">
        <v>26</v>
      </c>
      <c r="M10040" t="s">
        <v>7747</v>
      </c>
      <c r="N10040">
        <v>6</v>
      </c>
      <c r="P10040">
        <v>1</v>
      </c>
    </row>
    <row r="10041" spans="12:16" x14ac:dyDescent="0.35">
      <c r="L10041" t="s">
        <v>26</v>
      </c>
      <c r="M10041" t="s">
        <v>7747</v>
      </c>
      <c r="N10041">
        <v>6</v>
      </c>
      <c r="P10041">
        <v>1</v>
      </c>
    </row>
    <row r="10042" spans="12:16" x14ac:dyDescent="0.35">
      <c r="L10042" t="s">
        <v>26</v>
      </c>
      <c r="M10042" t="s">
        <v>7747</v>
      </c>
      <c r="N10042">
        <v>6</v>
      </c>
      <c r="P10042">
        <v>1</v>
      </c>
    </row>
    <row r="10043" spans="12:16" x14ac:dyDescent="0.35">
      <c r="L10043" t="s">
        <v>26</v>
      </c>
      <c r="M10043" t="s">
        <v>7747</v>
      </c>
      <c r="N10043">
        <v>6</v>
      </c>
      <c r="P10043">
        <v>1</v>
      </c>
    </row>
    <row r="10044" spans="12:16" x14ac:dyDescent="0.35">
      <c r="L10044" t="s">
        <v>26</v>
      </c>
      <c r="M10044" t="s">
        <v>7747</v>
      </c>
      <c r="N10044">
        <v>6</v>
      </c>
      <c r="P10044">
        <v>1</v>
      </c>
    </row>
    <row r="10045" spans="12:16" x14ac:dyDescent="0.35">
      <c r="L10045" t="s">
        <v>26</v>
      </c>
      <c r="M10045" t="s">
        <v>7747</v>
      </c>
      <c r="N10045">
        <v>6</v>
      </c>
      <c r="P10045">
        <v>1</v>
      </c>
    </row>
    <row r="10046" spans="12:16" x14ac:dyDescent="0.35">
      <c r="L10046" t="s">
        <v>26</v>
      </c>
      <c r="M10046" t="s">
        <v>7747</v>
      </c>
      <c r="N10046">
        <v>6</v>
      </c>
      <c r="P10046">
        <v>1</v>
      </c>
    </row>
    <row r="10047" spans="12:16" x14ac:dyDescent="0.35">
      <c r="L10047" t="s">
        <v>26</v>
      </c>
      <c r="M10047" t="s">
        <v>7747</v>
      </c>
      <c r="N10047">
        <v>6</v>
      </c>
      <c r="P10047">
        <v>1</v>
      </c>
    </row>
    <row r="10048" spans="12:16" x14ac:dyDescent="0.35">
      <c r="L10048" t="s">
        <v>26</v>
      </c>
      <c r="M10048" t="s">
        <v>7747</v>
      </c>
      <c r="N10048">
        <v>6</v>
      </c>
      <c r="P10048">
        <v>1</v>
      </c>
    </row>
    <row r="10049" spans="12:16" x14ac:dyDescent="0.35">
      <c r="L10049" t="s">
        <v>26</v>
      </c>
      <c r="M10049" t="s">
        <v>7747</v>
      </c>
      <c r="N10049">
        <v>6</v>
      </c>
      <c r="P10049">
        <v>1</v>
      </c>
    </row>
    <row r="10050" spans="12:16" x14ac:dyDescent="0.35">
      <c r="L10050" t="s">
        <v>26</v>
      </c>
      <c r="M10050" t="s">
        <v>7747</v>
      </c>
      <c r="N10050">
        <v>6</v>
      </c>
      <c r="P10050">
        <v>1</v>
      </c>
    </row>
    <row r="10051" spans="12:16" x14ac:dyDescent="0.35">
      <c r="L10051" t="s">
        <v>26</v>
      </c>
      <c r="M10051" t="s">
        <v>7747</v>
      </c>
      <c r="N10051">
        <v>6</v>
      </c>
      <c r="P10051">
        <v>1</v>
      </c>
    </row>
    <row r="10052" spans="12:16" x14ac:dyDescent="0.35">
      <c r="L10052" t="s">
        <v>26</v>
      </c>
      <c r="M10052" t="s">
        <v>7747</v>
      </c>
      <c r="N10052">
        <v>6</v>
      </c>
      <c r="P10052">
        <v>1</v>
      </c>
    </row>
    <row r="10053" spans="12:16" x14ac:dyDescent="0.35">
      <c r="L10053" t="s">
        <v>26</v>
      </c>
      <c r="M10053" t="s">
        <v>7747</v>
      </c>
      <c r="N10053">
        <v>6</v>
      </c>
      <c r="P10053">
        <v>1</v>
      </c>
    </row>
    <row r="10054" spans="12:16" x14ac:dyDescent="0.35">
      <c r="L10054" t="s">
        <v>26</v>
      </c>
      <c r="M10054" t="s">
        <v>7747</v>
      </c>
      <c r="N10054">
        <v>6</v>
      </c>
      <c r="P10054">
        <v>1</v>
      </c>
    </row>
    <row r="10055" spans="12:16" x14ac:dyDescent="0.35">
      <c r="L10055" t="s">
        <v>26</v>
      </c>
      <c r="M10055" t="s">
        <v>7747</v>
      </c>
      <c r="N10055">
        <v>6</v>
      </c>
      <c r="P10055">
        <v>1</v>
      </c>
    </row>
    <row r="10056" spans="12:16" x14ac:dyDescent="0.35">
      <c r="L10056" t="s">
        <v>26</v>
      </c>
      <c r="M10056" t="s">
        <v>7747</v>
      </c>
      <c r="N10056">
        <v>6</v>
      </c>
      <c r="P10056">
        <v>1</v>
      </c>
    </row>
    <row r="10057" spans="12:16" x14ac:dyDescent="0.35">
      <c r="L10057" t="s">
        <v>26</v>
      </c>
      <c r="M10057" t="s">
        <v>7747</v>
      </c>
      <c r="N10057">
        <v>6</v>
      </c>
      <c r="P10057">
        <v>1</v>
      </c>
    </row>
    <row r="10058" spans="12:16" x14ac:dyDescent="0.35">
      <c r="L10058" t="s">
        <v>26</v>
      </c>
      <c r="M10058" t="s">
        <v>7747</v>
      </c>
      <c r="N10058">
        <v>6</v>
      </c>
      <c r="P10058">
        <v>1</v>
      </c>
    </row>
    <row r="10059" spans="12:16" x14ac:dyDescent="0.35">
      <c r="L10059" t="s">
        <v>26</v>
      </c>
      <c r="M10059" t="s">
        <v>7747</v>
      </c>
      <c r="N10059">
        <v>6</v>
      </c>
      <c r="P10059">
        <v>1</v>
      </c>
    </row>
    <row r="10060" spans="12:16" x14ac:dyDescent="0.35">
      <c r="L10060" t="s">
        <v>26</v>
      </c>
      <c r="M10060" t="s">
        <v>7747</v>
      </c>
      <c r="N10060">
        <v>6</v>
      </c>
      <c r="P10060">
        <v>1</v>
      </c>
    </row>
    <row r="10061" spans="12:16" x14ac:dyDescent="0.35">
      <c r="L10061" t="s">
        <v>26</v>
      </c>
      <c r="M10061" t="s">
        <v>7747</v>
      </c>
      <c r="N10061">
        <v>6</v>
      </c>
      <c r="P10061">
        <v>1</v>
      </c>
    </row>
    <row r="10062" spans="12:16" x14ac:dyDescent="0.35">
      <c r="L10062" t="s">
        <v>26</v>
      </c>
      <c r="M10062" t="s">
        <v>7747</v>
      </c>
      <c r="N10062">
        <v>6</v>
      </c>
      <c r="P10062">
        <v>1</v>
      </c>
    </row>
    <row r="10063" spans="12:16" x14ac:dyDescent="0.35">
      <c r="L10063" t="s">
        <v>26</v>
      </c>
      <c r="M10063" t="s">
        <v>7747</v>
      </c>
      <c r="N10063">
        <v>6</v>
      </c>
      <c r="P10063">
        <v>1</v>
      </c>
    </row>
    <row r="10064" spans="12:16" x14ac:dyDescent="0.35">
      <c r="L10064" t="s">
        <v>26</v>
      </c>
      <c r="M10064" t="s">
        <v>7747</v>
      </c>
      <c r="N10064">
        <v>6</v>
      </c>
      <c r="P10064">
        <v>1</v>
      </c>
    </row>
    <row r="10065" spans="12:16" x14ac:dyDescent="0.35">
      <c r="L10065" t="s">
        <v>26</v>
      </c>
      <c r="M10065" t="s">
        <v>7747</v>
      </c>
      <c r="N10065">
        <v>6</v>
      </c>
      <c r="P10065">
        <v>1</v>
      </c>
    </row>
    <row r="10066" spans="12:16" x14ac:dyDescent="0.35">
      <c r="L10066" t="s">
        <v>26</v>
      </c>
      <c r="M10066" t="s">
        <v>7747</v>
      </c>
      <c r="N10066">
        <v>6</v>
      </c>
      <c r="P10066">
        <v>1</v>
      </c>
    </row>
    <row r="10067" spans="12:16" x14ac:dyDescent="0.35">
      <c r="L10067" t="s">
        <v>26</v>
      </c>
      <c r="M10067" t="s">
        <v>7747</v>
      </c>
      <c r="N10067">
        <v>6</v>
      </c>
      <c r="P10067">
        <v>1</v>
      </c>
    </row>
    <row r="10068" spans="12:16" x14ac:dyDescent="0.35">
      <c r="L10068" t="s">
        <v>26</v>
      </c>
      <c r="M10068" t="s">
        <v>7747</v>
      </c>
      <c r="N10068">
        <v>6</v>
      </c>
      <c r="P10068">
        <v>1</v>
      </c>
    </row>
    <row r="10069" spans="12:16" x14ac:dyDescent="0.35">
      <c r="L10069" t="s">
        <v>26</v>
      </c>
      <c r="M10069" t="s">
        <v>7747</v>
      </c>
      <c r="N10069">
        <v>6</v>
      </c>
      <c r="P10069">
        <v>1</v>
      </c>
    </row>
    <row r="10070" spans="12:16" x14ac:dyDescent="0.35">
      <c r="L10070" t="s">
        <v>26</v>
      </c>
      <c r="M10070" t="s">
        <v>7747</v>
      </c>
      <c r="N10070">
        <v>6</v>
      </c>
      <c r="P10070">
        <v>1</v>
      </c>
    </row>
    <row r="10071" spans="12:16" x14ac:dyDescent="0.35">
      <c r="L10071" t="s">
        <v>26</v>
      </c>
      <c r="M10071" t="s">
        <v>7747</v>
      </c>
      <c r="N10071">
        <v>6</v>
      </c>
      <c r="P10071">
        <v>1</v>
      </c>
    </row>
    <row r="10072" spans="12:16" x14ac:dyDescent="0.35">
      <c r="L10072" t="s">
        <v>26</v>
      </c>
      <c r="M10072" t="s">
        <v>7747</v>
      </c>
      <c r="N10072">
        <v>6</v>
      </c>
      <c r="P10072">
        <v>1</v>
      </c>
    </row>
    <row r="10073" spans="12:16" x14ac:dyDescent="0.35">
      <c r="L10073" t="s">
        <v>26</v>
      </c>
      <c r="M10073" t="s">
        <v>7747</v>
      </c>
      <c r="N10073">
        <v>6</v>
      </c>
      <c r="P10073">
        <v>1</v>
      </c>
    </row>
    <row r="10074" spans="12:16" x14ac:dyDescent="0.35">
      <c r="L10074" t="s">
        <v>26</v>
      </c>
      <c r="M10074" t="s">
        <v>7747</v>
      </c>
      <c r="N10074">
        <v>6</v>
      </c>
      <c r="P10074">
        <v>1</v>
      </c>
    </row>
    <row r="10075" spans="12:16" x14ac:dyDescent="0.35">
      <c r="L10075" t="s">
        <v>26</v>
      </c>
      <c r="M10075" t="s">
        <v>7747</v>
      </c>
      <c r="N10075">
        <v>6</v>
      </c>
      <c r="P10075">
        <v>1</v>
      </c>
    </row>
    <row r="10076" spans="12:16" x14ac:dyDescent="0.35">
      <c r="L10076" t="s">
        <v>26</v>
      </c>
      <c r="M10076" t="s">
        <v>7747</v>
      </c>
      <c r="N10076">
        <v>6</v>
      </c>
      <c r="P10076">
        <v>1</v>
      </c>
    </row>
    <row r="10077" spans="12:16" x14ac:dyDescent="0.35">
      <c r="L10077" t="s">
        <v>26</v>
      </c>
      <c r="M10077" t="s">
        <v>7747</v>
      </c>
      <c r="N10077">
        <v>6</v>
      </c>
      <c r="P10077">
        <v>1</v>
      </c>
    </row>
    <row r="10078" spans="12:16" x14ac:dyDescent="0.35">
      <c r="L10078" t="s">
        <v>26</v>
      </c>
      <c r="M10078" t="s">
        <v>7747</v>
      </c>
      <c r="N10078">
        <v>6</v>
      </c>
      <c r="P10078">
        <v>1</v>
      </c>
    </row>
    <row r="10079" spans="12:16" x14ac:dyDescent="0.35">
      <c r="L10079" t="s">
        <v>26</v>
      </c>
      <c r="M10079" t="s">
        <v>7747</v>
      </c>
      <c r="N10079">
        <v>6</v>
      </c>
      <c r="P10079">
        <v>1</v>
      </c>
    </row>
    <row r="10080" spans="12:16" x14ac:dyDescent="0.35">
      <c r="L10080" t="s">
        <v>26</v>
      </c>
      <c r="M10080" t="s">
        <v>7747</v>
      </c>
      <c r="N10080">
        <v>6</v>
      </c>
      <c r="P10080">
        <v>1</v>
      </c>
    </row>
    <row r="10081" spans="12:16" x14ac:dyDescent="0.35">
      <c r="L10081" t="s">
        <v>26</v>
      </c>
      <c r="M10081" t="s">
        <v>7747</v>
      </c>
      <c r="N10081">
        <v>6</v>
      </c>
      <c r="P10081">
        <v>1</v>
      </c>
    </row>
    <row r="10082" spans="12:16" x14ac:dyDescent="0.35">
      <c r="L10082" t="s">
        <v>26</v>
      </c>
      <c r="M10082" t="s">
        <v>7747</v>
      </c>
      <c r="N10082">
        <v>6</v>
      </c>
      <c r="P10082">
        <v>1</v>
      </c>
    </row>
    <row r="10083" spans="12:16" x14ac:dyDescent="0.35">
      <c r="L10083" t="s">
        <v>26</v>
      </c>
      <c r="M10083" t="s">
        <v>7747</v>
      </c>
      <c r="N10083">
        <v>6</v>
      </c>
      <c r="P10083">
        <v>1</v>
      </c>
    </row>
    <row r="10084" spans="12:16" x14ac:dyDescent="0.35">
      <c r="L10084" t="s">
        <v>26</v>
      </c>
      <c r="M10084" t="s">
        <v>7747</v>
      </c>
      <c r="N10084">
        <v>6</v>
      </c>
      <c r="P10084">
        <v>1</v>
      </c>
    </row>
    <row r="10085" spans="12:16" x14ac:dyDescent="0.35">
      <c r="L10085" t="s">
        <v>26</v>
      </c>
      <c r="M10085" t="s">
        <v>7747</v>
      </c>
      <c r="N10085">
        <v>6</v>
      </c>
      <c r="P10085">
        <v>1</v>
      </c>
    </row>
    <row r="10086" spans="12:16" x14ac:dyDescent="0.35">
      <c r="L10086" t="s">
        <v>26</v>
      </c>
      <c r="M10086" t="s">
        <v>7747</v>
      </c>
      <c r="N10086">
        <v>6</v>
      </c>
      <c r="P10086">
        <v>1</v>
      </c>
    </row>
    <row r="10087" spans="12:16" x14ac:dyDescent="0.35">
      <c r="L10087" t="s">
        <v>26</v>
      </c>
      <c r="M10087" t="s">
        <v>7747</v>
      </c>
      <c r="N10087">
        <v>6</v>
      </c>
      <c r="P10087">
        <v>1</v>
      </c>
    </row>
    <row r="10088" spans="12:16" x14ac:dyDescent="0.35">
      <c r="L10088" t="s">
        <v>26</v>
      </c>
      <c r="M10088" t="s">
        <v>7747</v>
      </c>
      <c r="N10088">
        <v>6</v>
      </c>
      <c r="P10088">
        <v>1</v>
      </c>
    </row>
    <row r="10089" spans="12:16" x14ac:dyDescent="0.35">
      <c r="L10089" t="s">
        <v>26</v>
      </c>
      <c r="M10089" t="s">
        <v>7747</v>
      </c>
      <c r="N10089">
        <v>6</v>
      </c>
      <c r="P10089">
        <v>1</v>
      </c>
    </row>
    <row r="10090" spans="12:16" x14ac:dyDescent="0.35">
      <c r="L10090" t="s">
        <v>26</v>
      </c>
      <c r="M10090" t="s">
        <v>7747</v>
      </c>
      <c r="N10090">
        <v>6</v>
      </c>
      <c r="P10090">
        <v>1</v>
      </c>
    </row>
    <row r="10091" spans="12:16" x14ac:dyDescent="0.35">
      <c r="L10091" t="s">
        <v>26</v>
      </c>
      <c r="M10091" t="s">
        <v>7747</v>
      </c>
      <c r="N10091">
        <v>6</v>
      </c>
      <c r="P10091">
        <v>1</v>
      </c>
    </row>
    <row r="10092" spans="12:16" x14ac:dyDescent="0.35">
      <c r="L10092" t="s">
        <v>26</v>
      </c>
      <c r="M10092" t="s">
        <v>7747</v>
      </c>
      <c r="N10092">
        <v>6</v>
      </c>
      <c r="P10092">
        <v>1</v>
      </c>
    </row>
    <row r="10093" spans="12:16" x14ac:dyDescent="0.35">
      <c r="L10093" t="s">
        <v>26</v>
      </c>
      <c r="M10093" t="s">
        <v>7747</v>
      </c>
      <c r="N10093">
        <v>6</v>
      </c>
      <c r="P10093">
        <v>1</v>
      </c>
    </row>
    <row r="10094" spans="12:16" x14ac:dyDescent="0.35">
      <c r="L10094" t="s">
        <v>26</v>
      </c>
      <c r="M10094" t="s">
        <v>7747</v>
      </c>
      <c r="N10094">
        <v>6</v>
      </c>
      <c r="P10094">
        <v>1</v>
      </c>
    </row>
    <row r="10095" spans="12:16" x14ac:dyDescent="0.35">
      <c r="L10095" t="s">
        <v>26</v>
      </c>
      <c r="M10095" t="s">
        <v>7747</v>
      </c>
      <c r="N10095">
        <v>6</v>
      </c>
      <c r="P10095">
        <v>1</v>
      </c>
    </row>
    <row r="10096" spans="12:16" x14ac:dyDescent="0.35">
      <c r="L10096" t="s">
        <v>26</v>
      </c>
      <c r="M10096" t="s">
        <v>7747</v>
      </c>
      <c r="N10096">
        <v>6</v>
      </c>
      <c r="P10096">
        <v>1</v>
      </c>
    </row>
    <row r="10097" spans="12:16" x14ac:dyDescent="0.35">
      <c r="L10097" t="s">
        <v>26</v>
      </c>
      <c r="M10097" t="s">
        <v>7747</v>
      </c>
      <c r="N10097">
        <v>6</v>
      </c>
      <c r="P10097">
        <v>1</v>
      </c>
    </row>
    <row r="10098" spans="12:16" x14ac:dyDescent="0.35">
      <c r="L10098" t="s">
        <v>26</v>
      </c>
      <c r="M10098" t="s">
        <v>7747</v>
      </c>
      <c r="N10098">
        <v>6</v>
      </c>
      <c r="P10098">
        <v>1</v>
      </c>
    </row>
    <row r="10099" spans="12:16" x14ac:dyDescent="0.35">
      <c r="L10099" t="s">
        <v>26</v>
      </c>
      <c r="M10099" t="s">
        <v>7747</v>
      </c>
      <c r="N10099">
        <v>6</v>
      </c>
      <c r="P10099">
        <v>1</v>
      </c>
    </row>
    <row r="10100" spans="12:16" x14ac:dyDescent="0.35">
      <c r="L10100" t="s">
        <v>26</v>
      </c>
      <c r="M10100" t="s">
        <v>7747</v>
      </c>
      <c r="N10100">
        <v>6</v>
      </c>
      <c r="P10100">
        <v>1</v>
      </c>
    </row>
    <row r="10101" spans="12:16" x14ac:dyDescent="0.35">
      <c r="L10101" t="s">
        <v>26</v>
      </c>
      <c r="M10101" t="s">
        <v>7747</v>
      </c>
      <c r="N10101">
        <v>6</v>
      </c>
      <c r="P10101">
        <v>1</v>
      </c>
    </row>
    <row r="10102" spans="12:16" x14ac:dyDescent="0.35">
      <c r="L10102" t="s">
        <v>26</v>
      </c>
      <c r="M10102" t="s">
        <v>7747</v>
      </c>
      <c r="N10102">
        <v>6</v>
      </c>
      <c r="P10102">
        <v>1</v>
      </c>
    </row>
    <row r="10103" spans="12:16" x14ac:dyDescent="0.35">
      <c r="L10103" t="s">
        <v>26</v>
      </c>
      <c r="M10103" t="s">
        <v>7747</v>
      </c>
      <c r="N10103">
        <v>6</v>
      </c>
      <c r="P10103">
        <v>1</v>
      </c>
    </row>
    <row r="10104" spans="12:16" x14ac:dyDescent="0.35">
      <c r="L10104" t="s">
        <v>26</v>
      </c>
      <c r="M10104" t="s">
        <v>7747</v>
      </c>
      <c r="N10104">
        <v>6</v>
      </c>
      <c r="P10104">
        <v>1</v>
      </c>
    </row>
    <row r="10105" spans="12:16" x14ac:dyDescent="0.35">
      <c r="L10105" t="s">
        <v>26</v>
      </c>
      <c r="M10105" t="s">
        <v>7747</v>
      </c>
      <c r="N10105">
        <v>6</v>
      </c>
      <c r="P10105">
        <v>1</v>
      </c>
    </row>
    <row r="10106" spans="12:16" x14ac:dyDescent="0.35">
      <c r="L10106" t="s">
        <v>26</v>
      </c>
      <c r="M10106" t="s">
        <v>7747</v>
      </c>
      <c r="N10106">
        <v>6</v>
      </c>
      <c r="P10106">
        <v>1</v>
      </c>
    </row>
    <row r="10107" spans="12:16" x14ac:dyDescent="0.35">
      <c r="L10107" t="s">
        <v>26</v>
      </c>
      <c r="M10107" t="s">
        <v>7747</v>
      </c>
      <c r="N10107">
        <v>6</v>
      </c>
      <c r="P10107">
        <v>1</v>
      </c>
    </row>
    <row r="10108" spans="12:16" x14ac:dyDescent="0.35">
      <c r="L10108" t="s">
        <v>26</v>
      </c>
      <c r="M10108" t="s">
        <v>7747</v>
      </c>
      <c r="N10108">
        <v>6</v>
      </c>
      <c r="P10108">
        <v>1</v>
      </c>
    </row>
    <row r="10109" spans="12:16" x14ac:dyDescent="0.35">
      <c r="L10109" t="s">
        <v>26</v>
      </c>
      <c r="M10109" t="s">
        <v>7747</v>
      </c>
      <c r="N10109">
        <v>6</v>
      </c>
      <c r="P10109">
        <v>1</v>
      </c>
    </row>
    <row r="10110" spans="12:16" x14ac:dyDescent="0.35">
      <c r="L10110" t="s">
        <v>26</v>
      </c>
      <c r="M10110" t="s">
        <v>7747</v>
      </c>
      <c r="N10110">
        <v>6</v>
      </c>
      <c r="P10110">
        <v>1</v>
      </c>
    </row>
    <row r="10111" spans="12:16" x14ac:dyDescent="0.35">
      <c r="L10111" t="s">
        <v>26</v>
      </c>
      <c r="M10111" t="s">
        <v>7747</v>
      </c>
      <c r="N10111">
        <v>6</v>
      </c>
      <c r="P10111">
        <v>1</v>
      </c>
    </row>
    <row r="10112" spans="12:16" x14ac:dyDescent="0.35">
      <c r="L10112" t="s">
        <v>26</v>
      </c>
      <c r="M10112" t="s">
        <v>7747</v>
      </c>
      <c r="N10112">
        <v>6</v>
      </c>
      <c r="P10112">
        <v>1</v>
      </c>
    </row>
    <row r="10113" spans="12:16" x14ac:dyDescent="0.35">
      <c r="L10113" t="s">
        <v>26</v>
      </c>
      <c r="M10113" t="s">
        <v>7747</v>
      </c>
      <c r="N10113">
        <v>6</v>
      </c>
      <c r="P10113">
        <v>1</v>
      </c>
    </row>
    <row r="10114" spans="12:16" x14ac:dyDescent="0.35">
      <c r="L10114" t="s">
        <v>26</v>
      </c>
      <c r="M10114" t="s">
        <v>7747</v>
      </c>
      <c r="N10114">
        <v>6</v>
      </c>
      <c r="P10114">
        <v>1</v>
      </c>
    </row>
    <row r="10115" spans="12:16" x14ac:dyDescent="0.35">
      <c r="L10115" t="s">
        <v>26</v>
      </c>
      <c r="M10115" t="s">
        <v>7747</v>
      </c>
      <c r="N10115">
        <v>6</v>
      </c>
      <c r="P10115">
        <v>1</v>
      </c>
    </row>
    <row r="10116" spans="12:16" x14ac:dyDescent="0.35">
      <c r="L10116" t="s">
        <v>26</v>
      </c>
      <c r="M10116" t="s">
        <v>7747</v>
      </c>
      <c r="N10116">
        <v>6</v>
      </c>
      <c r="P10116">
        <v>1</v>
      </c>
    </row>
    <row r="10117" spans="12:16" x14ac:dyDescent="0.35">
      <c r="L10117" t="s">
        <v>26</v>
      </c>
      <c r="M10117" t="s">
        <v>7747</v>
      </c>
      <c r="N10117">
        <v>6</v>
      </c>
      <c r="P10117">
        <v>1</v>
      </c>
    </row>
    <row r="10118" spans="12:16" x14ac:dyDescent="0.35">
      <c r="L10118" t="s">
        <v>26</v>
      </c>
      <c r="M10118" t="s">
        <v>7747</v>
      </c>
      <c r="N10118">
        <v>6</v>
      </c>
      <c r="P10118">
        <v>1</v>
      </c>
    </row>
    <row r="10119" spans="12:16" x14ac:dyDescent="0.35">
      <c r="L10119" t="s">
        <v>26</v>
      </c>
      <c r="M10119" t="s">
        <v>7747</v>
      </c>
      <c r="N10119">
        <v>6</v>
      </c>
      <c r="P10119">
        <v>1</v>
      </c>
    </row>
    <row r="10120" spans="12:16" x14ac:dyDescent="0.35">
      <c r="L10120" t="s">
        <v>26</v>
      </c>
      <c r="M10120" t="s">
        <v>7747</v>
      </c>
      <c r="N10120">
        <v>6</v>
      </c>
      <c r="P10120">
        <v>1</v>
      </c>
    </row>
    <row r="10121" spans="12:16" x14ac:dyDescent="0.35">
      <c r="L10121" t="s">
        <v>26</v>
      </c>
      <c r="M10121" t="s">
        <v>7747</v>
      </c>
      <c r="N10121">
        <v>6</v>
      </c>
      <c r="P10121">
        <v>1</v>
      </c>
    </row>
    <row r="10122" spans="12:16" x14ac:dyDescent="0.35">
      <c r="L10122" t="s">
        <v>26</v>
      </c>
      <c r="M10122" t="s">
        <v>7747</v>
      </c>
      <c r="N10122">
        <v>6</v>
      </c>
      <c r="P10122">
        <v>1</v>
      </c>
    </row>
    <row r="10123" spans="12:16" x14ac:dyDescent="0.35">
      <c r="L10123" t="s">
        <v>26</v>
      </c>
      <c r="M10123" t="s">
        <v>7747</v>
      </c>
      <c r="N10123">
        <v>6</v>
      </c>
      <c r="P10123">
        <v>1</v>
      </c>
    </row>
    <row r="10124" spans="12:16" x14ac:dyDescent="0.35">
      <c r="L10124" t="s">
        <v>26</v>
      </c>
      <c r="M10124" t="s">
        <v>7747</v>
      </c>
      <c r="N10124">
        <v>6</v>
      </c>
      <c r="P10124">
        <v>1</v>
      </c>
    </row>
    <row r="10125" spans="12:16" x14ac:dyDescent="0.35">
      <c r="L10125" t="s">
        <v>26</v>
      </c>
      <c r="M10125" t="s">
        <v>7747</v>
      </c>
      <c r="N10125">
        <v>6</v>
      </c>
      <c r="P10125">
        <v>1</v>
      </c>
    </row>
    <row r="10126" spans="12:16" x14ac:dyDescent="0.35">
      <c r="L10126" t="s">
        <v>26</v>
      </c>
      <c r="M10126" t="s">
        <v>7747</v>
      </c>
      <c r="N10126">
        <v>6</v>
      </c>
      <c r="P10126">
        <v>1</v>
      </c>
    </row>
    <row r="10127" spans="12:16" x14ac:dyDescent="0.35">
      <c r="L10127" t="s">
        <v>26</v>
      </c>
      <c r="M10127" t="s">
        <v>7747</v>
      </c>
      <c r="N10127">
        <v>6</v>
      </c>
      <c r="P10127">
        <v>1</v>
      </c>
    </row>
    <row r="10128" spans="12:16" x14ac:dyDescent="0.35">
      <c r="L10128" t="s">
        <v>26</v>
      </c>
      <c r="M10128" t="s">
        <v>7747</v>
      </c>
      <c r="N10128">
        <v>6</v>
      </c>
      <c r="P10128">
        <v>1</v>
      </c>
    </row>
    <row r="10129" spans="12:16" x14ac:dyDescent="0.35">
      <c r="L10129" t="s">
        <v>26</v>
      </c>
      <c r="M10129" t="s">
        <v>7747</v>
      </c>
      <c r="N10129">
        <v>6</v>
      </c>
      <c r="P10129">
        <v>1</v>
      </c>
    </row>
    <row r="10130" spans="12:16" x14ac:dyDescent="0.35">
      <c r="L10130" t="s">
        <v>26</v>
      </c>
      <c r="M10130" t="s">
        <v>7747</v>
      </c>
      <c r="N10130">
        <v>6</v>
      </c>
      <c r="P10130">
        <v>1</v>
      </c>
    </row>
    <row r="10131" spans="12:16" x14ac:dyDescent="0.35">
      <c r="L10131" t="s">
        <v>26</v>
      </c>
      <c r="M10131" t="s">
        <v>7747</v>
      </c>
      <c r="N10131">
        <v>6</v>
      </c>
      <c r="P10131">
        <v>1</v>
      </c>
    </row>
    <row r="10132" spans="12:16" x14ac:dyDescent="0.35">
      <c r="L10132" t="s">
        <v>26</v>
      </c>
      <c r="M10132" t="s">
        <v>7747</v>
      </c>
      <c r="N10132">
        <v>6</v>
      </c>
      <c r="P10132">
        <v>1</v>
      </c>
    </row>
    <row r="10133" spans="12:16" x14ac:dyDescent="0.35">
      <c r="L10133" t="s">
        <v>26</v>
      </c>
      <c r="M10133" t="s">
        <v>7747</v>
      </c>
      <c r="N10133">
        <v>6</v>
      </c>
      <c r="P10133">
        <v>1</v>
      </c>
    </row>
    <row r="10134" spans="12:16" x14ac:dyDescent="0.35">
      <c r="L10134" t="s">
        <v>26</v>
      </c>
      <c r="M10134" t="s">
        <v>7747</v>
      </c>
      <c r="N10134">
        <v>6</v>
      </c>
      <c r="P10134">
        <v>1</v>
      </c>
    </row>
    <row r="10135" spans="12:16" x14ac:dyDescent="0.35">
      <c r="L10135" t="s">
        <v>26</v>
      </c>
      <c r="M10135" t="s">
        <v>7747</v>
      </c>
      <c r="N10135">
        <v>6</v>
      </c>
      <c r="P10135">
        <v>1</v>
      </c>
    </row>
    <row r="10136" spans="12:16" x14ac:dyDescent="0.35">
      <c r="L10136" t="s">
        <v>26</v>
      </c>
      <c r="M10136" t="s">
        <v>7747</v>
      </c>
      <c r="N10136">
        <v>6</v>
      </c>
      <c r="P10136">
        <v>1</v>
      </c>
    </row>
    <row r="10137" spans="12:16" x14ac:dyDescent="0.35">
      <c r="L10137" t="s">
        <v>26</v>
      </c>
      <c r="M10137" t="s">
        <v>7747</v>
      </c>
      <c r="N10137">
        <v>6</v>
      </c>
      <c r="P10137">
        <v>1</v>
      </c>
    </row>
    <row r="10138" spans="12:16" x14ac:dyDescent="0.35">
      <c r="L10138" t="s">
        <v>29</v>
      </c>
      <c r="M10138" t="s">
        <v>7747</v>
      </c>
      <c r="N10138">
        <v>6</v>
      </c>
      <c r="P10138">
        <v>1</v>
      </c>
    </row>
    <row r="10139" spans="12:16" x14ac:dyDescent="0.35">
      <c r="L10139" t="s">
        <v>29</v>
      </c>
      <c r="M10139" t="s">
        <v>7747</v>
      </c>
      <c r="N10139">
        <v>6</v>
      </c>
      <c r="P10139">
        <v>1</v>
      </c>
    </row>
    <row r="10140" spans="12:16" x14ac:dyDescent="0.35">
      <c r="L10140" t="s">
        <v>29</v>
      </c>
      <c r="M10140" t="s">
        <v>7747</v>
      </c>
      <c r="N10140">
        <v>6</v>
      </c>
      <c r="P10140">
        <v>1</v>
      </c>
    </row>
    <row r="10141" spans="12:16" x14ac:dyDescent="0.35">
      <c r="L10141" t="s">
        <v>29</v>
      </c>
      <c r="M10141" t="s">
        <v>7747</v>
      </c>
      <c r="N10141">
        <v>6</v>
      </c>
      <c r="P10141">
        <v>1</v>
      </c>
    </row>
    <row r="10142" spans="12:16" x14ac:dyDescent="0.35">
      <c r="L10142" t="s">
        <v>29</v>
      </c>
      <c r="M10142" t="s">
        <v>7747</v>
      </c>
      <c r="N10142">
        <v>6</v>
      </c>
      <c r="P10142">
        <v>1</v>
      </c>
    </row>
    <row r="10143" spans="12:16" x14ac:dyDescent="0.35">
      <c r="L10143" t="s">
        <v>29</v>
      </c>
      <c r="M10143" t="s">
        <v>7747</v>
      </c>
      <c r="N10143">
        <v>6</v>
      </c>
      <c r="P10143">
        <v>1</v>
      </c>
    </row>
    <row r="10144" spans="12:16" x14ac:dyDescent="0.35">
      <c r="L10144" t="s">
        <v>29</v>
      </c>
      <c r="M10144" t="s">
        <v>7747</v>
      </c>
      <c r="N10144">
        <v>6</v>
      </c>
      <c r="P10144">
        <v>1</v>
      </c>
    </row>
    <row r="10145" spans="12:16" x14ac:dyDescent="0.35">
      <c r="L10145" t="s">
        <v>29</v>
      </c>
      <c r="M10145" t="s">
        <v>7747</v>
      </c>
      <c r="N10145">
        <v>6</v>
      </c>
      <c r="P10145">
        <v>1</v>
      </c>
    </row>
    <row r="10146" spans="12:16" x14ac:dyDescent="0.35">
      <c r="L10146" t="s">
        <v>29</v>
      </c>
      <c r="M10146" t="s">
        <v>7747</v>
      </c>
      <c r="N10146">
        <v>6</v>
      </c>
      <c r="P10146">
        <v>1</v>
      </c>
    </row>
    <row r="10147" spans="12:16" x14ac:dyDescent="0.35">
      <c r="L10147" t="s">
        <v>29</v>
      </c>
      <c r="M10147" t="s">
        <v>7747</v>
      </c>
      <c r="N10147">
        <v>6</v>
      </c>
      <c r="P10147">
        <v>1</v>
      </c>
    </row>
    <row r="10148" spans="12:16" x14ac:dyDescent="0.35">
      <c r="L10148" t="s">
        <v>29</v>
      </c>
      <c r="M10148" t="s">
        <v>7747</v>
      </c>
      <c r="N10148">
        <v>6</v>
      </c>
      <c r="P10148">
        <v>1</v>
      </c>
    </row>
    <row r="10149" spans="12:16" x14ac:dyDescent="0.35">
      <c r="L10149" t="s">
        <v>29</v>
      </c>
      <c r="M10149" t="s">
        <v>7747</v>
      </c>
      <c r="N10149">
        <v>6</v>
      </c>
      <c r="P10149">
        <v>1</v>
      </c>
    </row>
    <row r="10150" spans="12:16" x14ac:dyDescent="0.35">
      <c r="L10150" t="s">
        <v>29</v>
      </c>
      <c r="M10150" t="s">
        <v>7747</v>
      </c>
      <c r="N10150">
        <v>6</v>
      </c>
      <c r="P10150">
        <v>1</v>
      </c>
    </row>
    <row r="10151" spans="12:16" x14ac:dyDescent="0.35">
      <c r="L10151" t="s">
        <v>29</v>
      </c>
      <c r="M10151" t="s">
        <v>7747</v>
      </c>
      <c r="N10151">
        <v>6</v>
      </c>
      <c r="P10151">
        <v>1</v>
      </c>
    </row>
    <row r="10152" spans="12:16" x14ac:dyDescent="0.35">
      <c r="L10152" t="s">
        <v>29</v>
      </c>
      <c r="M10152" t="s">
        <v>7747</v>
      </c>
      <c r="N10152">
        <v>6</v>
      </c>
      <c r="P10152">
        <v>1</v>
      </c>
    </row>
    <row r="10153" spans="12:16" x14ac:dyDescent="0.35">
      <c r="L10153" t="s">
        <v>29</v>
      </c>
      <c r="M10153" t="s">
        <v>7747</v>
      </c>
      <c r="N10153">
        <v>6</v>
      </c>
      <c r="P10153">
        <v>1</v>
      </c>
    </row>
    <row r="10154" spans="12:16" x14ac:dyDescent="0.35">
      <c r="L10154" t="s">
        <v>29</v>
      </c>
      <c r="M10154" t="s">
        <v>7747</v>
      </c>
      <c r="N10154">
        <v>6</v>
      </c>
      <c r="P10154">
        <v>1</v>
      </c>
    </row>
    <row r="10155" spans="12:16" x14ac:dyDescent="0.35">
      <c r="L10155" t="s">
        <v>29</v>
      </c>
      <c r="M10155" t="s">
        <v>7747</v>
      </c>
      <c r="N10155">
        <v>6</v>
      </c>
      <c r="P10155">
        <v>1</v>
      </c>
    </row>
    <row r="10156" spans="12:16" x14ac:dyDescent="0.35">
      <c r="L10156" t="s">
        <v>29</v>
      </c>
      <c r="M10156" t="s">
        <v>7747</v>
      </c>
      <c r="N10156">
        <v>6</v>
      </c>
      <c r="P10156">
        <v>1</v>
      </c>
    </row>
    <row r="10157" spans="12:16" x14ac:dyDescent="0.35">
      <c r="L10157" t="s">
        <v>29</v>
      </c>
      <c r="M10157" t="s">
        <v>7747</v>
      </c>
      <c r="N10157">
        <v>6</v>
      </c>
      <c r="P10157">
        <v>1</v>
      </c>
    </row>
    <row r="10158" spans="12:16" x14ac:dyDescent="0.35">
      <c r="L10158" t="s">
        <v>29</v>
      </c>
      <c r="M10158" t="s">
        <v>7747</v>
      </c>
      <c r="N10158">
        <v>6</v>
      </c>
      <c r="P10158">
        <v>1</v>
      </c>
    </row>
    <row r="10159" spans="12:16" x14ac:dyDescent="0.35">
      <c r="L10159" t="s">
        <v>29</v>
      </c>
      <c r="M10159" t="s">
        <v>7747</v>
      </c>
      <c r="N10159">
        <v>6</v>
      </c>
      <c r="P10159">
        <v>1</v>
      </c>
    </row>
    <row r="10160" spans="12:16" x14ac:dyDescent="0.35">
      <c r="L10160" t="s">
        <v>29</v>
      </c>
      <c r="M10160" t="s">
        <v>7747</v>
      </c>
      <c r="N10160">
        <v>6</v>
      </c>
      <c r="P10160">
        <v>1</v>
      </c>
    </row>
    <row r="10161" spans="12:16" x14ac:dyDescent="0.35">
      <c r="L10161" t="s">
        <v>29</v>
      </c>
      <c r="M10161" t="s">
        <v>7747</v>
      </c>
      <c r="N10161">
        <v>6</v>
      </c>
      <c r="P10161">
        <v>1</v>
      </c>
    </row>
    <row r="10162" spans="12:16" x14ac:dyDescent="0.35">
      <c r="L10162" t="s">
        <v>29</v>
      </c>
      <c r="M10162" t="s">
        <v>7747</v>
      </c>
      <c r="N10162">
        <v>6</v>
      </c>
      <c r="P10162">
        <v>1</v>
      </c>
    </row>
    <row r="10163" spans="12:16" x14ac:dyDescent="0.35">
      <c r="L10163" t="s">
        <v>29</v>
      </c>
      <c r="M10163" t="s">
        <v>7747</v>
      </c>
      <c r="N10163">
        <v>6</v>
      </c>
      <c r="P10163">
        <v>1</v>
      </c>
    </row>
    <row r="10164" spans="12:16" x14ac:dyDescent="0.35">
      <c r="L10164" t="s">
        <v>29</v>
      </c>
      <c r="M10164" t="s">
        <v>7747</v>
      </c>
      <c r="N10164">
        <v>6</v>
      </c>
      <c r="P10164">
        <v>1</v>
      </c>
    </row>
    <row r="10165" spans="12:16" x14ac:dyDescent="0.35">
      <c r="L10165" t="s">
        <v>29</v>
      </c>
      <c r="M10165" t="s">
        <v>7747</v>
      </c>
      <c r="N10165">
        <v>6</v>
      </c>
      <c r="P10165">
        <v>1</v>
      </c>
    </row>
    <row r="10166" spans="12:16" x14ac:dyDescent="0.35">
      <c r="L10166" t="s">
        <v>29</v>
      </c>
      <c r="M10166" t="s">
        <v>7747</v>
      </c>
      <c r="N10166">
        <v>6</v>
      </c>
      <c r="P10166">
        <v>1</v>
      </c>
    </row>
    <row r="10167" spans="12:16" x14ac:dyDescent="0.35">
      <c r="L10167" t="s">
        <v>29</v>
      </c>
      <c r="M10167" t="s">
        <v>7747</v>
      </c>
      <c r="N10167">
        <v>6</v>
      </c>
      <c r="P10167">
        <v>1</v>
      </c>
    </row>
    <row r="10168" spans="12:16" x14ac:dyDescent="0.35">
      <c r="L10168" t="s">
        <v>29</v>
      </c>
      <c r="M10168" t="s">
        <v>7747</v>
      </c>
      <c r="N10168">
        <v>6</v>
      </c>
      <c r="P10168">
        <v>1</v>
      </c>
    </row>
    <row r="10169" spans="12:16" x14ac:dyDescent="0.35">
      <c r="L10169" t="s">
        <v>29</v>
      </c>
      <c r="M10169" t="s">
        <v>7747</v>
      </c>
      <c r="N10169">
        <v>6</v>
      </c>
      <c r="P10169">
        <v>1</v>
      </c>
    </row>
    <row r="10170" spans="12:16" x14ac:dyDescent="0.35">
      <c r="L10170" t="s">
        <v>29</v>
      </c>
      <c r="M10170" t="s">
        <v>7747</v>
      </c>
      <c r="N10170">
        <v>6</v>
      </c>
      <c r="P10170">
        <v>1</v>
      </c>
    </row>
    <row r="10171" spans="12:16" x14ac:dyDescent="0.35">
      <c r="L10171" t="s">
        <v>29</v>
      </c>
      <c r="M10171" t="s">
        <v>7747</v>
      </c>
      <c r="N10171">
        <v>6</v>
      </c>
      <c r="P10171">
        <v>1</v>
      </c>
    </row>
    <row r="10172" spans="12:16" x14ac:dyDescent="0.35">
      <c r="L10172" t="s">
        <v>29</v>
      </c>
      <c r="M10172" t="s">
        <v>7747</v>
      </c>
      <c r="N10172">
        <v>6</v>
      </c>
      <c r="P10172">
        <v>1</v>
      </c>
    </row>
    <row r="10173" spans="12:16" x14ac:dyDescent="0.35">
      <c r="L10173" t="s">
        <v>29</v>
      </c>
      <c r="M10173" t="s">
        <v>7747</v>
      </c>
      <c r="N10173">
        <v>6</v>
      </c>
      <c r="P10173">
        <v>1</v>
      </c>
    </row>
    <row r="10174" spans="12:16" x14ac:dyDescent="0.35">
      <c r="L10174" t="s">
        <v>29</v>
      </c>
      <c r="M10174" t="s">
        <v>7747</v>
      </c>
      <c r="N10174">
        <v>6</v>
      </c>
      <c r="P10174">
        <v>1</v>
      </c>
    </row>
    <row r="10175" spans="12:16" x14ac:dyDescent="0.35">
      <c r="L10175" t="s">
        <v>29</v>
      </c>
      <c r="M10175" t="s">
        <v>7747</v>
      </c>
      <c r="N10175">
        <v>6</v>
      </c>
      <c r="P10175">
        <v>1</v>
      </c>
    </row>
    <row r="10176" spans="12:16" x14ac:dyDescent="0.35">
      <c r="L10176" t="s">
        <v>29</v>
      </c>
      <c r="M10176" t="s">
        <v>7747</v>
      </c>
      <c r="N10176">
        <v>6</v>
      </c>
      <c r="P10176">
        <v>1</v>
      </c>
    </row>
    <row r="10177" spans="12:16" x14ac:dyDescent="0.35">
      <c r="L10177" t="s">
        <v>29</v>
      </c>
      <c r="M10177" t="s">
        <v>7747</v>
      </c>
      <c r="N10177">
        <v>6</v>
      </c>
      <c r="P10177">
        <v>1</v>
      </c>
    </row>
    <row r="10178" spans="12:16" x14ac:dyDescent="0.35">
      <c r="L10178" t="s">
        <v>29</v>
      </c>
      <c r="M10178" t="s">
        <v>7747</v>
      </c>
      <c r="N10178">
        <v>6</v>
      </c>
      <c r="P10178">
        <v>1</v>
      </c>
    </row>
    <row r="10179" spans="12:16" x14ac:dyDescent="0.35">
      <c r="L10179" t="s">
        <v>29</v>
      </c>
      <c r="M10179" t="s">
        <v>7747</v>
      </c>
      <c r="N10179">
        <v>6</v>
      </c>
      <c r="P10179">
        <v>1</v>
      </c>
    </row>
    <row r="10180" spans="12:16" x14ac:dyDescent="0.35">
      <c r="L10180" t="s">
        <v>29</v>
      </c>
      <c r="M10180" t="s">
        <v>7747</v>
      </c>
      <c r="N10180">
        <v>6</v>
      </c>
      <c r="P10180">
        <v>1</v>
      </c>
    </row>
    <row r="10181" spans="12:16" x14ac:dyDescent="0.35">
      <c r="L10181" t="s">
        <v>29</v>
      </c>
      <c r="M10181" t="s">
        <v>7747</v>
      </c>
      <c r="N10181">
        <v>6</v>
      </c>
      <c r="P10181">
        <v>1</v>
      </c>
    </row>
    <row r="10182" spans="12:16" x14ac:dyDescent="0.35">
      <c r="L10182" t="s">
        <v>29</v>
      </c>
      <c r="M10182" t="s">
        <v>7747</v>
      </c>
      <c r="N10182">
        <v>6</v>
      </c>
      <c r="P10182">
        <v>1</v>
      </c>
    </row>
    <row r="10183" spans="12:16" x14ac:dyDescent="0.35">
      <c r="L10183" t="s">
        <v>29</v>
      </c>
      <c r="M10183" t="s">
        <v>7747</v>
      </c>
      <c r="N10183">
        <v>6</v>
      </c>
      <c r="P10183">
        <v>1</v>
      </c>
    </row>
    <row r="10184" spans="12:16" x14ac:dyDescent="0.35">
      <c r="L10184" t="s">
        <v>29</v>
      </c>
      <c r="M10184" t="s">
        <v>7747</v>
      </c>
      <c r="N10184">
        <v>6</v>
      </c>
      <c r="P10184">
        <v>1</v>
      </c>
    </row>
    <row r="10185" spans="12:16" x14ac:dyDescent="0.35">
      <c r="L10185" t="s">
        <v>29</v>
      </c>
      <c r="M10185" t="s">
        <v>7747</v>
      </c>
      <c r="N10185">
        <v>6</v>
      </c>
      <c r="P10185">
        <v>1</v>
      </c>
    </row>
    <row r="10186" spans="12:16" x14ac:dyDescent="0.35">
      <c r="L10186" t="s">
        <v>29</v>
      </c>
      <c r="M10186" t="s">
        <v>7747</v>
      </c>
      <c r="N10186">
        <v>6</v>
      </c>
      <c r="P10186">
        <v>1</v>
      </c>
    </row>
    <row r="10187" spans="12:16" x14ac:dyDescent="0.35">
      <c r="L10187" t="s">
        <v>29</v>
      </c>
      <c r="M10187" t="s">
        <v>7747</v>
      </c>
      <c r="N10187">
        <v>6</v>
      </c>
      <c r="P10187">
        <v>1</v>
      </c>
    </row>
    <row r="10188" spans="12:16" x14ac:dyDescent="0.35">
      <c r="L10188" t="s">
        <v>29</v>
      </c>
      <c r="M10188" t="s">
        <v>7747</v>
      </c>
      <c r="N10188">
        <v>6</v>
      </c>
      <c r="P10188">
        <v>1</v>
      </c>
    </row>
    <row r="10189" spans="12:16" x14ac:dyDescent="0.35">
      <c r="L10189" t="s">
        <v>29</v>
      </c>
      <c r="M10189" t="s">
        <v>7747</v>
      </c>
      <c r="N10189">
        <v>6</v>
      </c>
      <c r="P10189">
        <v>1</v>
      </c>
    </row>
    <row r="10190" spans="12:16" x14ac:dyDescent="0.35">
      <c r="L10190" t="s">
        <v>29</v>
      </c>
      <c r="M10190" t="s">
        <v>7747</v>
      </c>
      <c r="N10190">
        <v>6</v>
      </c>
      <c r="P10190">
        <v>1</v>
      </c>
    </row>
    <row r="10191" spans="12:16" x14ac:dyDescent="0.35">
      <c r="L10191" t="s">
        <v>29</v>
      </c>
      <c r="M10191" t="s">
        <v>7747</v>
      </c>
      <c r="N10191">
        <v>6</v>
      </c>
      <c r="P10191">
        <v>1</v>
      </c>
    </row>
    <row r="10192" spans="12:16" x14ac:dyDescent="0.35">
      <c r="L10192" t="s">
        <v>29</v>
      </c>
      <c r="M10192" t="s">
        <v>7747</v>
      </c>
      <c r="N10192">
        <v>6</v>
      </c>
      <c r="P10192">
        <v>1</v>
      </c>
    </row>
    <row r="10193" spans="12:16" x14ac:dyDescent="0.35">
      <c r="L10193" t="s">
        <v>29</v>
      </c>
      <c r="M10193" t="s">
        <v>7747</v>
      </c>
      <c r="N10193">
        <v>6</v>
      </c>
      <c r="P10193">
        <v>1</v>
      </c>
    </row>
    <row r="10194" spans="12:16" x14ac:dyDescent="0.35">
      <c r="L10194" t="s">
        <v>29</v>
      </c>
      <c r="M10194" t="s">
        <v>7747</v>
      </c>
      <c r="N10194">
        <v>6</v>
      </c>
      <c r="P10194">
        <v>1</v>
      </c>
    </row>
    <row r="10195" spans="12:16" x14ac:dyDescent="0.35">
      <c r="L10195" t="s">
        <v>29</v>
      </c>
      <c r="M10195" t="s">
        <v>7747</v>
      </c>
      <c r="N10195">
        <v>6</v>
      </c>
      <c r="P10195">
        <v>1</v>
      </c>
    </row>
    <row r="10196" spans="12:16" x14ac:dyDescent="0.35">
      <c r="L10196" t="s">
        <v>29</v>
      </c>
      <c r="M10196" t="s">
        <v>7747</v>
      </c>
      <c r="N10196">
        <v>6</v>
      </c>
      <c r="P10196">
        <v>1</v>
      </c>
    </row>
    <row r="10197" spans="12:16" x14ac:dyDescent="0.35">
      <c r="L10197" t="s">
        <v>29</v>
      </c>
      <c r="M10197" t="s">
        <v>7747</v>
      </c>
      <c r="N10197">
        <v>6</v>
      </c>
      <c r="P10197">
        <v>1</v>
      </c>
    </row>
    <row r="10198" spans="12:16" x14ac:dyDescent="0.35">
      <c r="L10198" t="s">
        <v>29</v>
      </c>
      <c r="M10198" t="s">
        <v>7747</v>
      </c>
      <c r="N10198">
        <v>6</v>
      </c>
      <c r="P10198">
        <v>1</v>
      </c>
    </row>
    <row r="10199" spans="12:16" x14ac:dyDescent="0.35">
      <c r="L10199" t="s">
        <v>29</v>
      </c>
      <c r="M10199" t="s">
        <v>7747</v>
      </c>
      <c r="N10199">
        <v>6</v>
      </c>
      <c r="P10199">
        <v>1</v>
      </c>
    </row>
    <row r="10200" spans="12:16" x14ac:dyDescent="0.35">
      <c r="L10200" t="s">
        <v>29</v>
      </c>
      <c r="M10200" t="s">
        <v>7747</v>
      </c>
      <c r="N10200">
        <v>6</v>
      </c>
      <c r="P10200">
        <v>1</v>
      </c>
    </row>
    <row r="10201" spans="12:16" x14ac:dyDescent="0.35">
      <c r="L10201" t="s">
        <v>29</v>
      </c>
      <c r="M10201" t="s">
        <v>7747</v>
      </c>
      <c r="N10201">
        <v>6</v>
      </c>
      <c r="P10201">
        <v>1</v>
      </c>
    </row>
    <row r="10202" spans="12:16" x14ac:dyDescent="0.35">
      <c r="L10202" t="s">
        <v>29</v>
      </c>
      <c r="M10202" t="s">
        <v>7747</v>
      </c>
      <c r="N10202">
        <v>6</v>
      </c>
      <c r="P10202">
        <v>1</v>
      </c>
    </row>
    <row r="10203" spans="12:16" x14ac:dyDescent="0.35">
      <c r="L10203" t="s">
        <v>29</v>
      </c>
      <c r="M10203" t="s">
        <v>7747</v>
      </c>
      <c r="N10203">
        <v>6</v>
      </c>
      <c r="P10203">
        <v>1</v>
      </c>
    </row>
    <row r="10204" spans="12:16" x14ac:dyDescent="0.35">
      <c r="L10204" t="s">
        <v>29</v>
      </c>
      <c r="M10204" t="s">
        <v>7747</v>
      </c>
      <c r="N10204">
        <v>6</v>
      </c>
      <c r="P10204">
        <v>1</v>
      </c>
    </row>
    <row r="10205" spans="12:16" x14ac:dyDescent="0.35">
      <c r="L10205" t="s">
        <v>29</v>
      </c>
      <c r="M10205" t="s">
        <v>7747</v>
      </c>
      <c r="N10205">
        <v>6</v>
      </c>
      <c r="P10205">
        <v>1</v>
      </c>
    </row>
    <row r="10206" spans="12:16" x14ac:dyDescent="0.35">
      <c r="L10206" t="s">
        <v>29</v>
      </c>
      <c r="M10206" t="s">
        <v>7747</v>
      </c>
      <c r="N10206">
        <v>6</v>
      </c>
      <c r="P10206">
        <v>1</v>
      </c>
    </row>
    <row r="10207" spans="12:16" x14ac:dyDescent="0.35">
      <c r="L10207" t="s">
        <v>28</v>
      </c>
      <c r="M10207" t="s">
        <v>7747</v>
      </c>
      <c r="N10207">
        <v>6</v>
      </c>
      <c r="P10207">
        <v>1</v>
      </c>
    </row>
    <row r="10208" spans="12:16" x14ac:dyDescent="0.35">
      <c r="L10208" t="s">
        <v>28</v>
      </c>
      <c r="M10208" t="s">
        <v>7747</v>
      </c>
      <c r="N10208">
        <v>6</v>
      </c>
      <c r="P10208">
        <v>1</v>
      </c>
    </row>
    <row r="10209" spans="12:16" x14ac:dyDescent="0.35">
      <c r="L10209" t="s">
        <v>28</v>
      </c>
      <c r="M10209" t="s">
        <v>7747</v>
      </c>
      <c r="N10209">
        <v>6</v>
      </c>
      <c r="P10209">
        <v>1</v>
      </c>
    </row>
    <row r="10210" spans="12:16" x14ac:dyDescent="0.35">
      <c r="L10210" t="s">
        <v>28</v>
      </c>
      <c r="M10210" t="s">
        <v>7747</v>
      </c>
      <c r="N10210">
        <v>6</v>
      </c>
      <c r="P10210">
        <v>1</v>
      </c>
    </row>
    <row r="10211" spans="12:16" x14ac:dyDescent="0.35">
      <c r="L10211" t="s">
        <v>28</v>
      </c>
      <c r="M10211" t="s">
        <v>7747</v>
      </c>
      <c r="N10211">
        <v>6</v>
      </c>
      <c r="P10211">
        <v>1</v>
      </c>
    </row>
    <row r="10212" spans="12:16" x14ac:dyDescent="0.35">
      <c r="L10212" t="s">
        <v>28</v>
      </c>
      <c r="M10212" t="s">
        <v>7747</v>
      </c>
      <c r="N10212">
        <v>6</v>
      </c>
      <c r="P10212">
        <v>1</v>
      </c>
    </row>
    <row r="10213" spans="12:16" x14ac:dyDescent="0.35">
      <c r="L10213" t="s">
        <v>28</v>
      </c>
      <c r="M10213" t="s">
        <v>7747</v>
      </c>
      <c r="N10213">
        <v>6</v>
      </c>
      <c r="P10213">
        <v>1</v>
      </c>
    </row>
    <row r="10214" spans="12:16" x14ac:dyDescent="0.35">
      <c r="L10214" t="s">
        <v>28</v>
      </c>
      <c r="M10214" t="s">
        <v>7747</v>
      </c>
      <c r="N10214">
        <v>6</v>
      </c>
      <c r="P10214">
        <v>1</v>
      </c>
    </row>
    <row r="10215" spans="12:16" x14ac:dyDescent="0.35">
      <c r="L10215" t="s">
        <v>28</v>
      </c>
      <c r="M10215" t="s">
        <v>7747</v>
      </c>
      <c r="N10215">
        <v>6</v>
      </c>
      <c r="P10215">
        <v>1</v>
      </c>
    </row>
    <row r="10216" spans="12:16" x14ac:dyDescent="0.35">
      <c r="L10216" t="s">
        <v>28</v>
      </c>
      <c r="M10216" t="s">
        <v>7747</v>
      </c>
      <c r="N10216">
        <v>6</v>
      </c>
      <c r="P10216">
        <v>1</v>
      </c>
    </row>
    <row r="10217" spans="12:16" x14ac:dyDescent="0.35">
      <c r="L10217" t="s">
        <v>28</v>
      </c>
      <c r="M10217" t="s">
        <v>7747</v>
      </c>
      <c r="N10217">
        <v>6</v>
      </c>
      <c r="P10217">
        <v>1</v>
      </c>
    </row>
    <row r="10218" spans="12:16" x14ac:dyDescent="0.35">
      <c r="L10218" t="s">
        <v>28</v>
      </c>
      <c r="M10218" t="s">
        <v>7747</v>
      </c>
      <c r="N10218">
        <v>6</v>
      </c>
      <c r="P10218">
        <v>1</v>
      </c>
    </row>
    <row r="10219" spans="12:16" x14ac:dyDescent="0.35">
      <c r="L10219" t="s">
        <v>28</v>
      </c>
      <c r="M10219" t="s">
        <v>7747</v>
      </c>
      <c r="N10219">
        <v>6</v>
      </c>
      <c r="P10219">
        <v>1</v>
      </c>
    </row>
    <row r="10220" spans="12:16" x14ac:dyDescent="0.35">
      <c r="L10220" t="s">
        <v>28</v>
      </c>
      <c r="M10220" t="s">
        <v>7747</v>
      </c>
      <c r="N10220">
        <v>6</v>
      </c>
      <c r="P10220">
        <v>1</v>
      </c>
    </row>
    <row r="10221" spans="12:16" x14ac:dyDescent="0.35">
      <c r="L10221" t="s">
        <v>28</v>
      </c>
      <c r="M10221" t="s">
        <v>7747</v>
      </c>
      <c r="N10221">
        <v>6</v>
      </c>
      <c r="P10221">
        <v>1</v>
      </c>
    </row>
    <row r="10222" spans="12:16" x14ac:dyDescent="0.35">
      <c r="L10222" t="s">
        <v>28</v>
      </c>
      <c r="M10222" t="s">
        <v>7747</v>
      </c>
      <c r="N10222">
        <v>6</v>
      </c>
      <c r="P10222">
        <v>1</v>
      </c>
    </row>
    <row r="10223" spans="12:16" x14ac:dyDescent="0.35">
      <c r="L10223" t="s">
        <v>28</v>
      </c>
      <c r="M10223" t="s">
        <v>7747</v>
      </c>
      <c r="N10223">
        <v>6</v>
      </c>
      <c r="P10223">
        <v>1</v>
      </c>
    </row>
    <row r="10224" spans="12:16" x14ac:dyDescent="0.35">
      <c r="L10224" t="s">
        <v>28</v>
      </c>
      <c r="M10224" t="s">
        <v>7747</v>
      </c>
      <c r="N10224">
        <v>6</v>
      </c>
      <c r="P10224">
        <v>1</v>
      </c>
    </row>
    <row r="10225" spans="12:16" x14ac:dyDescent="0.35">
      <c r="L10225" t="s">
        <v>28</v>
      </c>
      <c r="M10225" t="s">
        <v>7747</v>
      </c>
      <c r="N10225">
        <v>6</v>
      </c>
      <c r="P10225">
        <v>1</v>
      </c>
    </row>
    <row r="10226" spans="12:16" x14ac:dyDescent="0.35">
      <c r="L10226" t="s">
        <v>28</v>
      </c>
      <c r="M10226" t="s">
        <v>7747</v>
      </c>
      <c r="N10226">
        <v>6</v>
      </c>
      <c r="P10226">
        <v>1</v>
      </c>
    </row>
    <row r="10227" spans="12:16" x14ac:dyDescent="0.35">
      <c r="L10227" t="s">
        <v>28</v>
      </c>
      <c r="M10227" t="s">
        <v>7747</v>
      </c>
      <c r="N10227">
        <v>6</v>
      </c>
      <c r="P10227">
        <v>1</v>
      </c>
    </row>
    <row r="10228" spans="12:16" x14ac:dyDescent="0.35">
      <c r="L10228" t="s">
        <v>28</v>
      </c>
      <c r="M10228" t="s">
        <v>7747</v>
      </c>
      <c r="N10228">
        <v>6</v>
      </c>
      <c r="P10228">
        <v>1</v>
      </c>
    </row>
    <row r="10229" spans="12:16" x14ac:dyDescent="0.35">
      <c r="L10229" t="s">
        <v>28</v>
      </c>
      <c r="M10229" t="s">
        <v>7747</v>
      </c>
      <c r="N10229">
        <v>6</v>
      </c>
      <c r="P10229">
        <v>1</v>
      </c>
    </row>
    <row r="10230" spans="12:16" x14ac:dyDescent="0.35">
      <c r="L10230" t="s">
        <v>28</v>
      </c>
      <c r="M10230" t="s">
        <v>7747</v>
      </c>
      <c r="N10230">
        <v>6</v>
      </c>
      <c r="P10230">
        <v>1</v>
      </c>
    </row>
    <row r="10231" spans="12:16" x14ac:dyDescent="0.35">
      <c r="L10231" t="s">
        <v>28</v>
      </c>
      <c r="M10231" t="s">
        <v>7747</v>
      </c>
      <c r="N10231">
        <v>6</v>
      </c>
      <c r="P10231">
        <v>1</v>
      </c>
    </row>
    <row r="10232" spans="12:16" x14ac:dyDescent="0.35">
      <c r="L10232" t="s">
        <v>28</v>
      </c>
      <c r="M10232" t="s">
        <v>7747</v>
      </c>
      <c r="N10232">
        <v>6</v>
      </c>
      <c r="P10232">
        <v>1</v>
      </c>
    </row>
    <row r="10233" spans="12:16" x14ac:dyDescent="0.35">
      <c r="L10233" t="s">
        <v>28</v>
      </c>
      <c r="M10233" t="s">
        <v>7747</v>
      </c>
      <c r="N10233">
        <v>6</v>
      </c>
      <c r="P10233">
        <v>1</v>
      </c>
    </row>
    <row r="10234" spans="12:16" x14ac:dyDescent="0.35">
      <c r="L10234" t="s">
        <v>28</v>
      </c>
      <c r="M10234" t="s">
        <v>7747</v>
      </c>
      <c r="N10234">
        <v>6</v>
      </c>
      <c r="P10234">
        <v>1</v>
      </c>
    </row>
    <row r="10235" spans="12:16" x14ac:dyDescent="0.35">
      <c r="L10235" t="s">
        <v>28</v>
      </c>
      <c r="M10235" t="s">
        <v>7747</v>
      </c>
      <c r="N10235">
        <v>6</v>
      </c>
      <c r="P10235">
        <v>1</v>
      </c>
    </row>
    <row r="10236" spans="12:16" x14ac:dyDescent="0.35">
      <c r="L10236" t="s">
        <v>28</v>
      </c>
      <c r="M10236" t="s">
        <v>7747</v>
      </c>
      <c r="N10236">
        <v>6</v>
      </c>
      <c r="P10236">
        <v>1</v>
      </c>
    </row>
    <row r="10237" spans="12:16" x14ac:dyDescent="0.35">
      <c r="L10237" t="s">
        <v>28</v>
      </c>
      <c r="M10237" t="s">
        <v>7747</v>
      </c>
      <c r="N10237">
        <v>6</v>
      </c>
      <c r="P10237">
        <v>1</v>
      </c>
    </row>
    <row r="10238" spans="12:16" x14ac:dyDescent="0.35">
      <c r="L10238" t="s">
        <v>28</v>
      </c>
      <c r="M10238" t="s">
        <v>7747</v>
      </c>
      <c r="N10238">
        <v>6</v>
      </c>
      <c r="P10238">
        <v>1</v>
      </c>
    </row>
    <row r="10239" spans="12:16" x14ac:dyDescent="0.35">
      <c r="L10239" t="s">
        <v>28</v>
      </c>
      <c r="M10239" t="s">
        <v>7747</v>
      </c>
      <c r="N10239">
        <v>6</v>
      </c>
      <c r="P10239">
        <v>1</v>
      </c>
    </row>
    <row r="10240" spans="12:16" x14ac:dyDescent="0.35">
      <c r="L10240" t="s">
        <v>28</v>
      </c>
      <c r="M10240" t="s">
        <v>7747</v>
      </c>
      <c r="N10240">
        <v>6</v>
      </c>
      <c r="P10240">
        <v>1</v>
      </c>
    </row>
    <row r="10241" spans="12:16" x14ac:dyDescent="0.35">
      <c r="L10241" t="s">
        <v>28</v>
      </c>
      <c r="M10241" t="s">
        <v>7747</v>
      </c>
      <c r="N10241">
        <v>6</v>
      </c>
      <c r="P10241">
        <v>1</v>
      </c>
    </row>
    <row r="10242" spans="12:16" x14ac:dyDescent="0.35">
      <c r="L10242" t="s">
        <v>28</v>
      </c>
      <c r="M10242" t="s">
        <v>7747</v>
      </c>
      <c r="N10242">
        <v>6</v>
      </c>
      <c r="P10242">
        <v>1</v>
      </c>
    </row>
    <row r="10243" spans="12:16" x14ac:dyDescent="0.35">
      <c r="L10243" t="s">
        <v>28</v>
      </c>
      <c r="M10243" t="s">
        <v>7747</v>
      </c>
      <c r="N10243">
        <v>6</v>
      </c>
      <c r="P10243">
        <v>1</v>
      </c>
    </row>
    <row r="10244" spans="12:16" x14ac:dyDescent="0.35">
      <c r="L10244" t="s">
        <v>28</v>
      </c>
      <c r="M10244" t="s">
        <v>7747</v>
      </c>
      <c r="N10244">
        <v>6</v>
      </c>
      <c r="P10244">
        <v>1</v>
      </c>
    </row>
    <row r="10245" spans="12:16" x14ac:dyDescent="0.35">
      <c r="L10245" t="s">
        <v>28</v>
      </c>
      <c r="M10245" t="s">
        <v>7747</v>
      </c>
      <c r="N10245">
        <v>6</v>
      </c>
      <c r="P10245">
        <v>1</v>
      </c>
    </row>
    <row r="10246" spans="12:16" x14ac:dyDescent="0.35">
      <c r="L10246" t="s">
        <v>28</v>
      </c>
      <c r="M10246" t="s">
        <v>7747</v>
      </c>
      <c r="N10246">
        <v>6</v>
      </c>
      <c r="P10246">
        <v>1</v>
      </c>
    </row>
    <row r="10247" spans="12:16" x14ac:dyDescent="0.35">
      <c r="L10247" t="s">
        <v>28</v>
      </c>
      <c r="M10247" t="s">
        <v>7747</v>
      </c>
      <c r="N10247">
        <v>6</v>
      </c>
      <c r="P10247">
        <v>1</v>
      </c>
    </row>
    <row r="10248" spans="12:16" x14ac:dyDescent="0.35">
      <c r="L10248" t="s">
        <v>28</v>
      </c>
      <c r="M10248" t="s">
        <v>7747</v>
      </c>
      <c r="N10248">
        <v>6</v>
      </c>
      <c r="P10248">
        <v>1</v>
      </c>
    </row>
    <row r="10249" spans="12:16" x14ac:dyDescent="0.35">
      <c r="L10249" t="s">
        <v>28</v>
      </c>
      <c r="M10249" t="s">
        <v>7747</v>
      </c>
      <c r="N10249">
        <v>6</v>
      </c>
      <c r="P10249">
        <v>1</v>
      </c>
    </row>
    <row r="10250" spans="12:16" x14ac:dyDescent="0.35">
      <c r="L10250" t="s">
        <v>28</v>
      </c>
      <c r="M10250" t="s">
        <v>7747</v>
      </c>
      <c r="N10250">
        <v>6</v>
      </c>
      <c r="P10250">
        <v>1</v>
      </c>
    </row>
    <row r="10251" spans="12:16" x14ac:dyDescent="0.35">
      <c r="L10251" t="s">
        <v>28</v>
      </c>
      <c r="M10251" t="s">
        <v>7747</v>
      </c>
      <c r="N10251">
        <v>6</v>
      </c>
      <c r="P10251">
        <v>1</v>
      </c>
    </row>
    <row r="10252" spans="12:16" x14ac:dyDescent="0.35">
      <c r="L10252" t="s">
        <v>28</v>
      </c>
      <c r="M10252" t="s">
        <v>7747</v>
      </c>
      <c r="N10252">
        <v>6</v>
      </c>
      <c r="P10252">
        <v>1</v>
      </c>
    </row>
    <row r="10253" spans="12:16" x14ac:dyDescent="0.35">
      <c r="L10253" t="s">
        <v>28</v>
      </c>
      <c r="M10253" t="s">
        <v>7747</v>
      </c>
      <c r="N10253">
        <v>6</v>
      </c>
      <c r="P10253">
        <v>1</v>
      </c>
    </row>
    <row r="10254" spans="12:16" x14ac:dyDescent="0.35">
      <c r="L10254" t="s">
        <v>28</v>
      </c>
      <c r="M10254" t="s">
        <v>7747</v>
      </c>
      <c r="N10254">
        <v>6</v>
      </c>
      <c r="P10254">
        <v>1</v>
      </c>
    </row>
    <row r="10255" spans="12:16" x14ac:dyDescent="0.35">
      <c r="L10255" t="s">
        <v>28</v>
      </c>
      <c r="M10255" t="s">
        <v>7747</v>
      </c>
      <c r="N10255">
        <v>6</v>
      </c>
      <c r="P10255">
        <v>1</v>
      </c>
    </row>
    <row r="10256" spans="12:16" x14ac:dyDescent="0.35">
      <c r="L10256" t="s">
        <v>28</v>
      </c>
      <c r="M10256" t="s">
        <v>7747</v>
      </c>
      <c r="N10256">
        <v>6</v>
      </c>
      <c r="P10256">
        <v>1</v>
      </c>
    </row>
    <row r="10257" spans="12:16" x14ac:dyDescent="0.35">
      <c r="L10257" t="s">
        <v>28</v>
      </c>
      <c r="M10257" t="s">
        <v>7747</v>
      </c>
      <c r="N10257">
        <v>6</v>
      </c>
      <c r="P10257">
        <v>1</v>
      </c>
    </row>
    <row r="10258" spans="12:16" x14ac:dyDescent="0.35">
      <c r="L10258" t="s">
        <v>28</v>
      </c>
      <c r="M10258" t="s">
        <v>7747</v>
      </c>
      <c r="N10258">
        <v>6</v>
      </c>
      <c r="P10258">
        <v>1</v>
      </c>
    </row>
    <row r="10259" spans="12:16" x14ac:dyDescent="0.35">
      <c r="L10259" t="s">
        <v>28</v>
      </c>
      <c r="M10259" t="s">
        <v>7747</v>
      </c>
      <c r="N10259">
        <v>6</v>
      </c>
      <c r="P10259">
        <v>1</v>
      </c>
    </row>
    <row r="10260" spans="12:16" x14ac:dyDescent="0.35">
      <c r="L10260" t="s">
        <v>28</v>
      </c>
      <c r="M10260" t="s">
        <v>7747</v>
      </c>
      <c r="N10260">
        <v>6</v>
      </c>
      <c r="P10260">
        <v>1</v>
      </c>
    </row>
    <row r="10261" spans="12:16" x14ac:dyDescent="0.35">
      <c r="L10261" t="s">
        <v>28</v>
      </c>
      <c r="M10261" t="s">
        <v>7747</v>
      </c>
      <c r="N10261">
        <v>6</v>
      </c>
      <c r="P10261">
        <v>1</v>
      </c>
    </row>
    <row r="10262" spans="12:16" x14ac:dyDescent="0.35">
      <c r="L10262" t="s">
        <v>28</v>
      </c>
      <c r="M10262" t="s">
        <v>7747</v>
      </c>
      <c r="N10262">
        <v>6</v>
      </c>
      <c r="P10262">
        <v>1</v>
      </c>
    </row>
    <row r="10263" spans="12:16" x14ac:dyDescent="0.35">
      <c r="L10263" t="s">
        <v>28</v>
      </c>
      <c r="M10263" t="s">
        <v>7747</v>
      </c>
      <c r="N10263">
        <v>6</v>
      </c>
      <c r="P10263">
        <v>1</v>
      </c>
    </row>
    <row r="10264" spans="12:16" x14ac:dyDescent="0.35">
      <c r="L10264" t="s">
        <v>28</v>
      </c>
      <c r="M10264" t="s">
        <v>7747</v>
      </c>
      <c r="N10264">
        <v>6</v>
      </c>
      <c r="P10264">
        <v>1</v>
      </c>
    </row>
    <row r="10265" spans="12:16" x14ac:dyDescent="0.35">
      <c r="L10265" t="s">
        <v>28</v>
      </c>
      <c r="M10265" t="s">
        <v>7747</v>
      </c>
      <c r="N10265">
        <v>6</v>
      </c>
      <c r="P10265">
        <v>1</v>
      </c>
    </row>
    <row r="10266" spans="12:16" x14ac:dyDescent="0.35">
      <c r="L10266" t="s">
        <v>28</v>
      </c>
      <c r="M10266" t="s">
        <v>7747</v>
      </c>
      <c r="N10266">
        <v>6</v>
      </c>
      <c r="P10266">
        <v>1</v>
      </c>
    </row>
    <row r="10267" spans="12:16" x14ac:dyDescent="0.35">
      <c r="L10267" t="s">
        <v>28</v>
      </c>
      <c r="M10267" t="s">
        <v>7747</v>
      </c>
      <c r="N10267">
        <v>6</v>
      </c>
      <c r="P10267">
        <v>1</v>
      </c>
    </row>
    <row r="10268" spans="12:16" x14ac:dyDescent="0.35">
      <c r="L10268" t="s">
        <v>28</v>
      </c>
      <c r="M10268" t="s">
        <v>7747</v>
      </c>
      <c r="N10268">
        <v>6</v>
      </c>
      <c r="P10268">
        <v>1</v>
      </c>
    </row>
    <row r="10269" spans="12:16" x14ac:dyDescent="0.35">
      <c r="L10269" t="s">
        <v>28</v>
      </c>
      <c r="M10269" t="s">
        <v>7747</v>
      </c>
      <c r="N10269">
        <v>6</v>
      </c>
      <c r="P10269">
        <v>1</v>
      </c>
    </row>
    <row r="10270" spans="12:16" x14ac:dyDescent="0.35">
      <c r="L10270" t="s">
        <v>28</v>
      </c>
      <c r="M10270" t="s">
        <v>7747</v>
      </c>
      <c r="N10270">
        <v>6</v>
      </c>
      <c r="P10270">
        <v>1</v>
      </c>
    </row>
    <row r="10271" spans="12:16" x14ac:dyDescent="0.35">
      <c r="L10271" t="s">
        <v>28</v>
      </c>
      <c r="M10271" t="s">
        <v>7747</v>
      </c>
      <c r="N10271">
        <v>6</v>
      </c>
      <c r="P10271">
        <v>1</v>
      </c>
    </row>
    <row r="10272" spans="12:16" x14ac:dyDescent="0.35">
      <c r="L10272" t="s">
        <v>28</v>
      </c>
      <c r="M10272" t="s">
        <v>7747</v>
      </c>
      <c r="N10272">
        <v>6</v>
      </c>
      <c r="P10272">
        <v>1</v>
      </c>
    </row>
    <row r="10273" spans="12:16" x14ac:dyDescent="0.35">
      <c r="L10273" t="s">
        <v>28</v>
      </c>
      <c r="M10273" t="s">
        <v>7747</v>
      </c>
      <c r="N10273">
        <v>6</v>
      </c>
      <c r="P10273">
        <v>1</v>
      </c>
    </row>
    <row r="10274" spans="12:16" x14ac:dyDescent="0.35">
      <c r="L10274" t="s">
        <v>28</v>
      </c>
      <c r="M10274" t="s">
        <v>7747</v>
      </c>
      <c r="N10274">
        <v>6</v>
      </c>
      <c r="P10274">
        <v>1</v>
      </c>
    </row>
    <row r="10275" spans="12:16" x14ac:dyDescent="0.35">
      <c r="L10275" t="s">
        <v>28</v>
      </c>
      <c r="M10275" t="s">
        <v>7747</v>
      </c>
      <c r="N10275">
        <v>6</v>
      </c>
      <c r="P10275">
        <v>1</v>
      </c>
    </row>
    <row r="10276" spans="12:16" x14ac:dyDescent="0.35">
      <c r="L10276" t="s">
        <v>28</v>
      </c>
      <c r="M10276" t="s">
        <v>7747</v>
      </c>
      <c r="N10276">
        <v>6</v>
      </c>
      <c r="P10276">
        <v>1</v>
      </c>
    </row>
    <row r="10277" spans="12:16" x14ac:dyDescent="0.35">
      <c r="L10277" t="s">
        <v>28</v>
      </c>
      <c r="M10277" t="s">
        <v>7747</v>
      </c>
      <c r="N10277">
        <v>6</v>
      </c>
      <c r="P10277">
        <v>1</v>
      </c>
    </row>
    <row r="10278" spans="12:16" x14ac:dyDescent="0.35">
      <c r="L10278" t="s">
        <v>28</v>
      </c>
      <c r="M10278" t="s">
        <v>7747</v>
      </c>
      <c r="N10278">
        <v>6</v>
      </c>
      <c r="P10278">
        <v>1</v>
      </c>
    </row>
    <row r="10279" spans="12:16" x14ac:dyDescent="0.35">
      <c r="L10279" t="s">
        <v>28</v>
      </c>
      <c r="M10279" t="s">
        <v>7747</v>
      </c>
      <c r="N10279">
        <v>6</v>
      </c>
      <c r="P10279">
        <v>1</v>
      </c>
    </row>
    <row r="10280" spans="12:16" x14ac:dyDescent="0.35">
      <c r="L10280" t="s">
        <v>28</v>
      </c>
      <c r="M10280" t="s">
        <v>7747</v>
      </c>
      <c r="N10280">
        <v>6</v>
      </c>
      <c r="P10280">
        <v>1</v>
      </c>
    </row>
    <row r="10281" spans="12:16" x14ac:dyDescent="0.35">
      <c r="L10281" t="s">
        <v>28</v>
      </c>
      <c r="M10281" t="s">
        <v>7747</v>
      </c>
      <c r="N10281">
        <v>6</v>
      </c>
      <c r="P10281">
        <v>1</v>
      </c>
    </row>
    <row r="10282" spans="12:16" x14ac:dyDescent="0.35">
      <c r="L10282" t="s">
        <v>28</v>
      </c>
      <c r="M10282" t="s">
        <v>7747</v>
      </c>
      <c r="N10282">
        <v>6</v>
      </c>
      <c r="P10282">
        <v>1</v>
      </c>
    </row>
    <row r="10283" spans="12:16" x14ac:dyDescent="0.35">
      <c r="L10283" t="s">
        <v>28</v>
      </c>
      <c r="M10283" t="s">
        <v>7747</v>
      </c>
      <c r="N10283">
        <v>6</v>
      </c>
      <c r="P10283">
        <v>1</v>
      </c>
    </row>
    <row r="10284" spans="12:16" x14ac:dyDescent="0.35">
      <c r="L10284" t="s">
        <v>28</v>
      </c>
      <c r="M10284" t="s">
        <v>7747</v>
      </c>
      <c r="N10284">
        <v>6</v>
      </c>
      <c r="P10284">
        <v>1</v>
      </c>
    </row>
    <row r="10285" spans="12:16" x14ac:dyDescent="0.35">
      <c r="L10285" t="s">
        <v>28</v>
      </c>
      <c r="M10285" t="s">
        <v>7747</v>
      </c>
      <c r="N10285">
        <v>6</v>
      </c>
      <c r="P10285">
        <v>1</v>
      </c>
    </row>
    <row r="10286" spans="12:16" x14ac:dyDescent="0.35">
      <c r="L10286" t="s">
        <v>28</v>
      </c>
      <c r="M10286" t="s">
        <v>7747</v>
      </c>
      <c r="N10286">
        <v>6</v>
      </c>
      <c r="P10286">
        <v>1</v>
      </c>
    </row>
    <row r="10287" spans="12:16" x14ac:dyDescent="0.35">
      <c r="L10287" t="s">
        <v>28</v>
      </c>
      <c r="M10287" t="s">
        <v>7747</v>
      </c>
      <c r="N10287">
        <v>6</v>
      </c>
      <c r="P10287">
        <v>1</v>
      </c>
    </row>
    <row r="10288" spans="12:16" x14ac:dyDescent="0.35">
      <c r="L10288" t="s">
        <v>28</v>
      </c>
      <c r="M10288" t="s">
        <v>7747</v>
      </c>
      <c r="N10288">
        <v>6</v>
      </c>
      <c r="P10288">
        <v>1</v>
      </c>
    </row>
    <row r="10289" spans="12:16" x14ac:dyDescent="0.35">
      <c r="L10289" t="s">
        <v>28</v>
      </c>
      <c r="M10289" t="s">
        <v>7747</v>
      </c>
      <c r="N10289">
        <v>6</v>
      </c>
      <c r="P10289">
        <v>1</v>
      </c>
    </row>
    <row r="10290" spans="12:16" x14ac:dyDescent="0.35">
      <c r="L10290" t="s">
        <v>28</v>
      </c>
      <c r="M10290" t="s">
        <v>7747</v>
      </c>
      <c r="N10290">
        <v>6</v>
      </c>
      <c r="P10290">
        <v>1</v>
      </c>
    </row>
    <row r="10291" spans="12:16" x14ac:dyDescent="0.35">
      <c r="L10291" t="s">
        <v>28</v>
      </c>
      <c r="M10291" t="s">
        <v>7747</v>
      </c>
      <c r="N10291">
        <v>6</v>
      </c>
      <c r="P10291">
        <v>1</v>
      </c>
    </row>
    <row r="10292" spans="12:16" x14ac:dyDescent="0.35">
      <c r="L10292" t="s">
        <v>28</v>
      </c>
      <c r="M10292" t="s">
        <v>7747</v>
      </c>
      <c r="N10292">
        <v>6</v>
      </c>
      <c r="P10292">
        <v>1</v>
      </c>
    </row>
    <row r="10293" spans="12:16" x14ac:dyDescent="0.35">
      <c r="L10293" t="s">
        <v>28</v>
      </c>
      <c r="M10293" t="s">
        <v>7747</v>
      </c>
      <c r="N10293">
        <v>6</v>
      </c>
      <c r="P10293">
        <v>1</v>
      </c>
    </row>
    <row r="10294" spans="12:16" x14ac:dyDescent="0.35">
      <c r="L10294" t="s">
        <v>28</v>
      </c>
      <c r="M10294" t="s">
        <v>7747</v>
      </c>
      <c r="N10294">
        <v>6</v>
      </c>
      <c r="P10294">
        <v>1</v>
      </c>
    </row>
    <row r="10295" spans="12:16" x14ac:dyDescent="0.35">
      <c r="L10295" t="s">
        <v>28</v>
      </c>
      <c r="M10295" t="s">
        <v>7747</v>
      </c>
      <c r="N10295">
        <v>6</v>
      </c>
      <c r="P10295">
        <v>1</v>
      </c>
    </row>
    <row r="10296" spans="12:16" x14ac:dyDescent="0.35">
      <c r="L10296" t="s">
        <v>28</v>
      </c>
      <c r="M10296" t="s">
        <v>7747</v>
      </c>
      <c r="N10296">
        <v>6</v>
      </c>
      <c r="P10296">
        <v>1</v>
      </c>
    </row>
    <row r="10297" spans="12:16" x14ac:dyDescent="0.35">
      <c r="L10297" t="s">
        <v>28</v>
      </c>
      <c r="M10297" t="s">
        <v>7747</v>
      </c>
      <c r="N10297">
        <v>6</v>
      </c>
      <c r="P10297">
        <v>1</v>
      </c>
    </row>
    <row r="10298" spans="12:16" x14ac:dyDescent="0.35">
      <c r="L10298" t="s">
        <v>28</v>
      </c>
      <c r="M10298" t="s">
        <v>7747</v>
      </c>
      <c r="N10298">
        <v>6</v>
      </c>
      <c r="P10298">
        <v>1</v>
      </c>
    </row>
    <row r="10299" spans="12:16" x14ac:dyDescent="0.35">
      <c r="L10299" t="s">
        <v>28</v>
      </c>
      <c r="M10299" t="s">
        <v>7747</v>
      </c>
      <c r="N10299">
        <v>6</v>
      </c>
      <c r="P10299">
        <v>1</v>
      </c>
    </row>
    <row r="10300" spans="12:16" x14ac:dyDescent="0.35">
      <c r="L10300" t="s">
        <v>28</v>
      </c>
      <c r="M10300" t="s">
        <v>7747</v>
      </c>
      <c r="N10300">
        <v>6</v>
      </c>
      <c r="P10300">
        <v>1</v>
      </c>
    </row>
    <row r="10301" spans="12:16" x14ac:dyDescent="0.35">
      <c r="L10301" t="s">
        <v>28</v>
      </c>
      <c r="M10301" t="s">
        <v>7747</v>
      </c>
      <c r="N10301">
        <v>6</v>
      </c>
      <c r="P10301">
        <v>1</v>
      </c>
    </row>
    <row r="10302" spans="12:16" x14ac:dyDescent="0.35">
      <c r="L10302" t="s">
        <v>28</v>
      </c>
      <c r="M10302" t="s">
        <v>7747</v>
      </c>
      <c r="N10302">
        <v>6</v>
      </c>
      <c r="P10302">
        <v>1</v>
      </c>
    </row>
    <row r="10303" spans="12:16" x14ac:dyDescent="0.35">
      <c r="L10303" t="s">
        <v>28</v>
      </c>
      <c r="M10303" t="s">
        <v>7747</v>
      </c>
      <c r="N10303">
        <v>6</v>
      </c>
      <c r="P10303">
        <v>1</v>
      </c>
    </row>
    <row r="10304" spans="12:16" x14ac:dyDescent="0.35">
      <c r="L10304" t="s">
        <v>28</v>
      </c>
      <c r="M10304" t="s">
        <v>7747</v>
      </c>
      <c r="N10304">
        <v>6</v>
      </c>
      <c r="P10304">
        <v>1</v>
      </c>
    </row>
    <row r="10305" spans="12:16" x14ac:dyDescent="0.35">
      <c r="L10305" t="s">
        <v>28</v>
      </c>
      <c r="M10305" t="s">
        <v>7747</v>
      </c>
      <c r="N10305">
        <v>6</v>
      </c>
      <c r="P10305">
        <v>1</v>
      </c>
    </row>
    <row r="10306" spans="12:16" x14ac:dyDescent="0.35">
      <c r="L10306" t="s">
        <v>28</v>
      </c>
      <c r="M10306" t="s">
        <v>7747</v>
      </c>
      <c r="N10306">
        <v>6</v>
      </c>
      <c r="P10306">
        <v>1</v>
      </c>
    </row>
    <row r="10307" spans="12:16" x14ac:dyDescent="0.35">
      <c r="L10307" t="s">
        <v>28</v>
      </c>
      <c r="M10307" t="s">
        <v>7747</v>
      </c>
      <c r="N10307">
        <v>6</v>
      </c>
      <c r="P10307">
        <v>1</v>
      </c>
    </row>
    <row r="10308" spans="12:16" x14ac:dyDescent="0.35">
      <c r="L10308" t="s">
        <v>28</v>
      </c>
      <c r="M10308" t="s">
        <v>7747</v>
      </c>
      <c r="N10308">
        <v>6</v>
      </c>
      <c r="P10308">
        <v>1</v>
      </c>
    </row>
    <row r="10309" spans="12:16" x14ac:dyDescent="0.35">
      <c r="L10309" t="s">
        <v>28</v>
      </c>
      <c r="M10309" t="s">
        <v>7747</v>
      </c>
      <c r="N10309">
        <v>6</v>
      </c>
      <c r="P10309">
        <v>1</v>
      </c>
    </row>
    <row r="10310" spans="12:16" x14ac:dyDescent="0.35">
      <c r="L10310" t="s">
        <v>28</v>
      </c>
      <c r="M10310" t="s">
        <v>7747</v>
      </c>
      <c r="N10310">
        <v>6</v>
      </c>
      <c r="P10310">
        <v>1</v>
      </c>
    </row>
    <row r="10311" spans="12:16" x14ac:dyDescent="0.35">
      <c r="L10311" t="s">
        <v>28</v>
      </c>
      <c r="M10311" t="s">
        <v>7747</v>
      </c>
      <c r="N10311">
        <v>6</v>
      </c>
      <c r="P10311">
        <v>1</v>
      </c>
    </row>
    <row r="10312" spans="12:16" x14ac:dyDescent="0.35">
      <c r="L10312" t="s">
        <v>28</v>
      </c>
      <c r="M10312" t="s">
        <v>7747</v>
      </c>
      <c r="N10312">
        <v>6</v>
      </c>
      <c r="P10312">
        <v>1</v>
      </c>
    </row>
    <row r="10313" spans="12:16" x14ac:dyDescent="0.35">
      <c r="L10313" t="s">
        <v>28</v>
      </c>
      <c r="M10313" t="s">
        <v>7747</v>
      </c>
      <c r="N10313">
        <v>6</v>
      </c>
      <c r="P10313">
        <v>1</v>
      </c>
    </row>
    <row r="10314" spans="12:16" x14ac:dyDescent="0.35">
      <c r="L10314" t="s">
        <v>28</v>
      </c>
      <c r="M10314" t="s">
        <v>7747</v>
      </c>
      <c r="N10314">
        <v>6</v>
      </c>
      <c r="P10314">
        <v>1</v>
      </c>
    </row>
    <row r="10315" spans="12:16" x14ac:dyDescent="0.35">
      <c r="L10315" t="s">
        <v>28</v>
      </c>
      <c r="M10315" t="s">
        <v>7747</v>
      </c>
      <c r="N10315">
        <v>6</v>
      </c>
      <c r="P10315">
        <v>1</v>
      </c>
    </row>
    <row r="10316" spans="12:16" x14ac:dyDescent="0.35">
      <c r="L10316" t="s">
        <v>28</v>
      </c>
      <c r="M10316" t="s">
        <v>7747</v>
      </c>
      <c r="N10316">
        <v>6</v>
      </c>
      <c r="P10316">
        <v>1</v>
      </c>
    </row>
    <row r="10317" spans="12:16" x14ac:dyDescent="0.35">
      <c r="L10317" t="s">
        <v>28</v>
      </c>
      <c r="M10317" t="s">
        <v>7747</v>
      </c>
      <c r="N10317">
        <v>6</v>
      </c>
      <c r="P10317">
        <v>1</v>
      </c>
    </row>
    <row r="10318" spans="12:16" x14ac:dyDescent="0.35">
      <c r="L10318" t="s">
        <v>28</v>
      </c>
      <c r="M10318" t="s">
        <v>7747</v>
      </c>
      <c r="N10318">
        <v>6</v>
      </c>
      <c r="P10318">
        <v>1</v>
      </c>
    </row>
    <row r="10319" spans="12:16" x14ac:dyDescent="0.35">
      <c r="L10319" t="s">
        <v>28</v>
      </c>
      <c r="M10319" t="s">
        <v>7747</v>
      </c>
      <c r="N10319">
        <v>6</v>
      </c>
      <c r="P10319">
        <v>1</v>
      </c>
    </row>
    <row r="10320" spans="12:16" x14ac:dyDescent="0.35">
      <c r="L10320" t="s">
        <v>28</v>
      </c>
      <c r="M10320" t="s">
        <v>7747</v>
      </c>
      <c r="N10320">
        <v>6</v>
      </c>
      <c r="P10320">
        <v>1</v>
      </c>
    </row>
    <row r="10321" spans="12:16" x14ac:dyDescent="0.35">
      <c r="L10321" t="s">
        <v>28</v>
      </c>
      <c r="M10321" t="s">
        <v>7747</v>
      </c>
      <c r="N10321">
        <v>6</v>
      </c>
      <c r="P10321">
        <v>1</v>
      </c>
    </row>
    <row r="10322" spans="12:16" x14ac:dyDescent="0.35">
      <c r="L10322" t="s">
        <v>28</v>
      </c>
      <c r="M10322" t="s">
        <v>7747</v>
      </c>
      <c r="N10322">
        <v>6</v>
      </c>
      <c r="P10322">
        <v>1</v>
      </c>
    </row>
    <row r="10323" spans="12:16" x14ac:dyDescent="0.35">
      <c r="L10323" t="s">
        <v>114</v>
      </c>
      <c r="M10323" t="s">
        <v>7747</v>
      </c>
      <c r="N10323">
        <v>6</v>
      </c>
      <c r="P10323">
        <v>1</v>
      </c>
    </row>
    <row r="10324" spans="12:16" x14ac:dyDescent="0.35">
      <c r="L10324" t="s">
        <v>114</v>
      </c>
      <c r="M10324" t="s">
        <v>7747</v>
      </c>
      <c r="N10324">
        <v>6</v>
      </c>
      <c r="P10324">
        <v>1</v>
      </c>
    </row>
    <row r="10325" spans="12:16" x14ac:dyDescent="0.35">
      <c r="L10325" t="s">
        <v>114</v>
      </c>
      <c r="M10325" t="s">
        <v>7747</v>
      </c>
      <c r="N10325">
        <v>6</v>
      </c>
      <c r="P10325">
        <v>1</v>
      </c>
    </row>
    <row r="10326" spans="12:16" x14ac:dyDescent="0.35">
      <c r="L10326" t="s">
        <v>114</v>
      </c>
      <c r="M10326" t="s">
        <v>7747</v>
      </c>
      <c r="N10326">
        <v>6</v>
      </c>
      <c r="P10326">
        <v>1</v>
      </c>
    </row>
    <row r="10327" spans="12:16" x14ac:dyDescent="0.35">
      <c r="L10327" t="s">
        <v>114</v>
      </c>
      <c r="M10327" t="s">
        <v>7747</v>
      </c>
      <c r="N10327">
        <v>6</v>
      </c>
      <c r="P10327">
        <v>1</v>
      </c>
    </row>
    <row r="10328" spans="12:16" x14ac:dyDescent="0.35">
      <c r="L10328" t="s">
        <v>114</v>
      </c>
      <c r="M10328" t="s">
        <v>7747</v>
      </c>
      <c r="N10328">
        <v>6</v>
      </c>
      <c r="P10328">
        <v>1</v>
      </c>
    </row>
    <row r="10329" spans="12:16" x14ac:dyDescent="0.35">
      <c r="L10329" t="s">
        <v>114</v>
      </c>
      <c r="M10329" t="s">
        <v>7747</v>
      </c>
      <c r="N10329">
        <v>6</v>
      </c>
      <c r="P10329">
        <v>1</v>
      </c>
    </row>
    <row r="10330" spans="12:16" x14ac:dyDescent="0.35">
      <c r="L10330" t="s">
        <v>114</v>
      </c>
      <c r="M10330" t="s">
        <v>7747</v>
      </c>
      <c r="N10330">
        <v>6</v>
      </c>
      <c r="P10330">
        <v>1</v>
      </c>
    </row>
    <row r="10331" spans="12:16" x14ac:dyDescent="0.35">
      <c r="L10331" t="s">
        <v>114</v>
      </c>
      <c r="M10331" t="s">
        <v>7747</v>
      </c>
      <c r="N10331">
        <v>6</v>
      </c>
      <c r="P10331">
        <v>1</v>
      </c>
    </row>
    <row r="10332" spans="12:16" x14ac:dyDescent="0.35">
      <c r="L10332" t="s">
        <v>114</v>
      </c>
      <c r="M10332" t="s">
        <v>7747</v>
      </c>
      <c r="N10332">
        <v>6</v>
      </c>
      <c r="P10332">
        <v>1</v>
      </c>
    </row>
    <row r="10333" spans="12:16" x14ac:dyDescent="0.35">
      <c r="L10333" t="s">
        <v>114</v>
      </c>
      <c r="M10333" t="s">
        <v>7747</v>
      </c>
      <c r="N10333">
        <v>6</v>
      </c>
      <c r="P10333">
        <v>1</v>
      </c>
    </row>
    <row r="10334" spans="12:16" x14ac:dyDescent="0.35">
      <c r="L10334" t="s">
        <v>114</v>
      </c>
      <c r="M10334" t="s">
        <v>7747</v>
      </c>
      <c r="N10334">
        <v>6</v>
      </c>
      <c r="P10334">
        <v>1</v>
      </c>
    </row>
    <row r="10335" spans="12:16" x14ac:dyDescent="0.35">
      <c r="L10335" t="s">
        <v>114</v>
      </c>
      <c r="M10335" t="s">
        <v>7747</v>
      </c>
      <c r="N10335">
        <v>6</v>
      </c>
      <c r="P10335">
        <v>1</v>
      </c>
    </row>
    <row r="10336" spans="12:16" x14ac:dyDescent="0.35">
      <c r="L10336" t="s">
        <v>114</v>
      </c>
      <c r="M10336" t="s">
        <v>7747</v>
      </c>
      <c r="N10336">
        <v>6</v>
      </c>
      <c r="P10336">
        <v>1</v>
      </c>
    </row>
    <row r="10337" spans="12:16" x14ac:dyDescent="0.35">
      <c r="L10337" t="s">
        <v>114</v>
      </c>
      <c r="M10337" t="s">
        <v>7747</v>
      </c>
      <c r="N10337">
        <v>6</v>
      </c>
      <c r="P10337">
        <v>1</v>
      </c>
    </row>
    <row r="10338" spans="12:16" x14ac:dyDescent="0.35">
      <c r="L10338" t="s">
        <v>114</v>
      </c>
      <c r="M10338" t="s">
        <v>7747</v>
      </c>
      <c r="N10338">
        <v>6</v>
      </c>
      <c r="P10338">
        <v>1</v>
      </c>
    </row>
    <row r="10339" spans="12:16" x14ac:dyDescent="0.35">
      <c r="L10339" t="s">
        <v>114</v>
      </c>
      <c r="M10339" t="s">
        <v>7747</v>
      </c>
      <c r="N10339">
        <v>6</v>
      </c>
      <c r="P10339">
        <v>1</v>
      </c>
    </row>
    <row r="10340" spans="12:16" x14ac:dyDescent="0.35">
      <c r="L10340" t="s">
        <v>114</v>
      </c>
      <c r="M10340" t="s">
        <v>7747</v>
      </c>
      <c r="N10340">
        <v>6</v>
      </c>
      <c r="P10340">
        <v>1</v>
      </c>
    </row>
    <row r="10341" spans="12:16" x14ac:dyDescent="0.35">
      <c r="L10341" t="s">
        <v>114</v>
      </c>
      <c r="M10341" t="s">
        <v>7747</v>
      </c>
      <c r="N10341">
        <v>6</v>
      </c>
      <c r="P10341">
        <v>1</v>
      </c>
    </row>
    <row r="10342" spans="12:16" x14ac:dyDescent="0.35">
      <c r="L10342" t="s">
        <v>114</v>
      </c>
      <c r="M10342" t="s">
        <v>7747</v>
      </c>
      <c r="N10342">
        <v>6</v>
      </c>
      <c r="P10342">
        <v>1</v>
      </c>
    </row>
    <row r="10343" spans="12:16" x14ac:dyDescent="0.35">
      <c r="L10343" t="s">
        <v>114</v>
      </c>
      <c r="M10343" t="s">
        <v>7747</v>
      </c>
      <c r="N10343">
        <v>6</v>
      </c>
      <c r="P10343">
        <v>1</v>
      </c>
    </row>
    <row r="10344" spans="12:16" x14ac:dyDescent="0.35">
      <c r="L10344" t="s">
        <v>114</v>
      </c>
      <c r="M10344" t="s">
        <v>7747</v>
      </c>
      <c r="N10344">
        <v>6</v>
      </c>
      <c r="P10344">
        <v>1</v>
      </c>
    </row>
    <row r="10345" spans="12:16" x14ac:dyDescent="0.35">
      <c r="L10345" t="s">
        <v>114</v>
      </c>
      <c r="M10345" t="s">
        <v>7747</v>
      </c>
      <c r="N10345">
        <v>6</v>
      </c>
      <c r="P10345">
        <v>1</v>
      </c>
    </row>
    <row r="10346" spans="12:16" x14ac:dyDescent="0.35">
      <c r="L10346" t="s">
        <v>114</v>
      </c>
      <c r="M10346" t="s">
        <v>7747</v>
      </c>
      <c r="N10346">
        <v>6</v>
      </c>
      <c r="P10346">
        <v>1</v>
      </c>
    </row>
    <row r="10347" spans="12:16" x14ac:dyDescent="0.35">
      <c r="L10347" t="s">
        <v>115</v>
      </c>
      <c r="M10347" t="s">
        <v>7747</v>
      </c>
      <c r="N10347">
        <v>6</v>
      </c>
      <c r="P10347">
        <v>1</v>
      </c>
    </row>
    <row r="10348" spans="12:16" x14ac:dyDescent="0.35">
      <c r="L10348" t="s">
        <v>115</v>
      </c>
      <c r="M10348" t="s">
        <v>7747</v>
      </c>
      <c r="N10348">
        <v>6</v>
      </c>
      <c r="P10348">
        <v>1</v>
      </c>
    </row>
    <row r="10349" spans="12:16" x14ac:dyDescent="0.35">
      <c r="L10349" t="s">
        <v>115</v>
      </c>
      <c r="M10349" t="s">
        <v>7747</v>
      </c>
      <c r="N10349">
        <v>6</v>
      </c>
      <c r="P10349">
        <v>1</v>
      </c>
    </row>
    <row r="10350" spans="12:16" x14ac:dyDescent="0.35">
      <c r="L10350" t="s">
        <v>115</v>
      </c>
      <c r="M10350" t="s">
        <v>7747</v>
      </c>
      <c r="N10350">
        <v>6</v>
      </c>
      <c r="P10350">
        <v>1</v>
      </c>
    </row>
    <row r="10351" spans="12:16" x14ac:dyDescent="0.35">
      <c r="L10351" t="s">
        <v>115</v>
      </c>
      <c r="M10351" t="s">
        <v>7747</v>
      </c>
      <c r="N10351">
        <v>6</v>
      </c>
      <c r="P10351">
        <v>1</v>
      </c>
    </row>
    <row r="10352" spans="12:16" x14ac:dyDescent="0.35">
      <c r="L10352" t="s">
        <v>115</v>
      </c>
      <c r="M10352" t="s">
        <v>7747</v>
      </c>
      <c r="N10352">
        <v>6</v>
      </c>
      <c r="P10352">
        <v>1</v>
      </c>
    </row>
    <row r="10353" spans="12:16" x14ac:dyDescent="0.35">
      <c r="L10353" t="s">
        <v>115</v>
      </c>
      <c r="M10353" t="s">
        <v>7747</v>
      </c>
      <c r="N10353">
        <v>6</v>
      </c>
      <c r="P10353">
        <v>1</v>
      </c>
    </row>
    <row r="10354" spans="12:16" x14ac:dyDescent="0.35">
      <c r="L10354" t="s">
        <v>115</v>
      </c>
      <c r="M10354" t="s">
        <v>7747</v>
      </c>
      <c r="N10354">
        <v>6</v>
      </c>
      <c r="P10354">
        <v>1</v>
      </c>
    </row>
    <row r="10355" spans="12:16" x14ac:dyDescent="0.35">
      <c r="L10355" t="s">
        <v>115</v>
      </c>
      <c r="M10355" t="s">
        <v>7747</v>
      </c>
      <c r="N10355">
        <v>6</v>
      </c>
      <c r="P10355">
        <v>1</v>
      </c>
    </row>
    <row r="10356" spans="12:16" x14ac:dyDescent="0.35">
      <c r="L10356" t="s">
        <v>115</v>
      </c>
      <c r="M10356" t="s">
        <v>7747</v>
      </c>
      <c r="N10356">
        <v>6</v>
      </c>
      <c r="P10356">
        <v>1</v>
      </c>
    </row>
    <row r="10357" spans="12:16" x14ac:dyDescent="0.35">
      <c r="L10357" t="s">
        <v>115</v>
      </c>
      <c r="M10357" t="s">
        <v>7747</v>
      </c>
      <c r="N10357">
        <v>6</v>
      </c>
      <c r="P10357">
        <v>1</v>
      </c>
    </row>
    <row r="10358" spans="12:16" x14ac:dyDescent="0.35">
      <c r="L10358" t="s">
        <v>115</v>
      </c>
      <c r="M10358" t="s">
        <v>7747</v>
      </c>
      <c r="N10358">
        <v>6</v>
      </c>
      <c r="P10358">
        <v>1</v>
      </c>
    </row>
    <row r="10359" spans="12:16" x14ac:dyDescent="0.35">
      <c r="L10359" t="s">
        <v>115</v>
      </c>
      <c r="M10359" t="s">
        <v>7747</v>
      </c>
      <c r="N10359">
        <v>6</v>
      </c>
      <c r="P10359">
        <v>1</v>
      </c>
    </row>
    <row r="10360" spans="12:16" x14ac:dyDescent="0.35">
      <c r="L10360" t="s">
        <v>115</v>
      </c>
      <c r="M10360" t="s">
        <v>7747</v>
      </c>
      <c r="N10360">
        <v>6</v>
      </c>
      <c r="P10360">
        <v>1</v>
      </c>
    </row>
    <row r="10361" spans="12:16" x14ac:dyDescent="0.35">
      <c r="L10361" t="s">
        <v>115</v>
      </c>
      <c r="M10361" t="s">
        <v>7747</v>
      </c>
      <c r="N10361">
        <v>6</v>
      </c>
      <c r="P10361">
        <v>1</v>
      </c>
    </row>
    <row r="10362" spans="12:16" x14ac:dyDescent="0.35">
      <c r="L10362" t="s">
        <v>115</v>
      </c>
      <c r="M10362" t="s">
        <v>7747</v>
      </c>
      <c r="N10362">
        <v>6</v>
      </c>
      <c r="P10362">
        <v>1</v>
      </c>
    </row>
    <row r="10363" spans="12:16" x14ac:dyDescent="0.35">
      <c r="L10363" t="s">
        <v>115</v>
      </c>
      <c r="M10363" t="s">
        <v>7747</v>
      </c>
      <c r="N10363">
        <v>6</v>
      </c>
      <c r="P10363">
        <v>1</v>
      </c>
    </row>
    <row r="10364" spans="12:16" x14ac:dyDescent="0.35">
      <c r="L10364" t="s">
        <v>115</v>
      </c>
      <c r="M10364" t="s">
        <v>7747</v>
      </c>
      <c r="N10364">
        <v>6</v>
      </c>
      <c r="P10364">
        <v>1</v>
      </c>
    </row>
    <row r="10365" spans="12:16" x14ac:dyDescent="0.35">
      <c r="L10365" t="s">
        <v>115</v>
      </c>
      <c r="M10365" t="s">
        <v>7747</v>
      </c>
      <c r="N10365">
        <v>6</v>
      </c>
      <c r="P10365">
        <v>1</v>
      </c>
    </row>
    <row r="10366" spans="12:16" x14ac:dyDescent="0.35">
      <c r="L10366" t="s">
        <v>115</v>
      </c>
      <c r="M10366" t="s">
        <v>7747</v>
      </c>
      <c r="N10366">
        <v>6</v>
      </c>
      <c r="P10366">
        <v>1</v>
      </c>
    </row>
    <row r="10367" spans="12:16" x14ac:dyDescent="0.35">
      <c r="L10367" t="s">
        <v>115</v>
      </c>
      <c r="M10367" t="s">
        <v>7747</v>
      </c>
      <c r="N10367">
        <v>6</v>
      </c>
      <c r="P10367">
        <v>1</v>
      </c>
    </row>
    <row r="10368" spans="12:16" x14ac:dyDescent="0.35">
      <c r="L10368" t="s">
        <v>115</v>
      </c>
      <c r="M10368" t="s">
        <v>7747</v>
      </c>
      <c r="N10368">
        <v>6</v>
      </c>
      <c r="P10368">
        <v>1</v>
      </c>
    </row>
    <row r="10369" spans="12:16" x14ac:dyDescent="0.35">
      <c r="L10369" t="s">
        <v>115</v>
      </c>
      <c r="M10369" t="s">
        <v>7747</v>
      </c>
      <c r="N10369">
        <v>6</v>
      </c>
      <c r="P10369">
        <v>1</v>
      </c>
    </row>
    <row r="10370" spans="12:16" x14ac:dyDescent="0.35">
      <c r="L10370" t="s">
        <v>115</v>
      </c>
      <c r="M10370" t="s">
        <v>7747</v>
      </c>
      <c r="N10370">
        <v>6</v>
      </c>
      <c r="P10370">
        <v>1</v>
      </c>
    </row>
    <row r="10371" spans="12:16" x14ac:dyDescent="0.35">
      <c r="L10371" t="s">
        <v>115</v>
      </c>
      <c r="M10371" t="s">
        <v>7747</v>
      </c>
      <c r="N10371">
        <v>6</v>
      </c>
      <c r="P10371">
        <v>1</v>
      </c>
    </row>
    <row r="10372" spans="12:16" x14ac:dyDescent="0.35">
      <c r="L10372" t="s">
        <v>115</v>
      </c>
      <c r="M10372" t="s">
        <v>7747</v>
      </c>
      <c r="N10372">
        <v>6</v>
      </c>
      <c r="P10372">
        <v>1</v>
      </c>
    </row>
    <row r="10373" spans="12:16" x14ac:dyDescent="0.35">
      <c r="L10373" t="s">
        <v>115</v>
      </c>
      <c r="M10373" t="s">
        <v>7747</v>
      </c>
      <c r="N10373">
        <v>6</v>
      </c>
      <c r="P10373">
        <v>1</v>
      </c>
    </row>
    <row r="10374" spans="12:16" x14ac:dyDescent="0.35">
      <c r="L10374" t="s">
        <v>115</v>
      </c>
      <c r="M10374" t="s">
        <v>7747</v>
      </c>
      <c r="N10374">
        <v>6</v>
      </c>
      <c r="P10374">
        <v>1</v>
      </c>
    </row>
    <row r="10375" spans="12:16" x14ac:dyDescent="0.35">
      <c r="L10375" t="s">
        <v>115</v>
      </c>
      <c r="M10375" t="s">
        <v>7747</v>
      </c>
      <c r="N10375">
        <v>6</v>
      </c>
      <c r="P10375">
        <v>1</v>
      </c>
    </row>
    <row r="10376" spans="12:16" x14ac:dyDescent="0.35">
      <c r="L10376" t="s">
        <v>115</v>
      </c>
      <c r="M10376" t="s">
        <v>7747</v>
      </c>
      <c r="N10376">
        <v>6</v>
      </c>
      <c r="P10376">
        <v>1</v>
      </c>
    </row>
    <row r="10377" spans="12:16" x14ac:dyDescent="0.35">
      <c r="L10377" t="s">
        <v>115</v>
      </c>
      <c r="M10377" t="s">
        <v>7747</v>
      </c>
      <c r="N10377">
        <v>6</v>
      </c>
      <c r="P10377">
        <v>1</v>
      </c>
    </row>
    <row r="10378" spans="12:16" x14ac:dyDescent="0.35">
      <c r="L10378" t="s">
        <v>115</v>
      </c>
      <c r="M10378" t="s">
        <v>7747</v>
      </c>
      <c r="N10378">
        <v>6</v>
      </c>
      <c r="P10378">
        <v>1</v>
      </c>
    </row>
    <row r="10379" spans="12:16" x14ac:dyDescent="0.35">
      <c r="L10379" t="s">
        <v>115</v>
      </c>
      <c r="M10379" t="s">
        <v>7747</v>
      </c>
      <c r="N10379">
        <v>6</v>
      </c>
      <c r="P10379">
        <v>1</v>
      </c>
    </row>
    <row r="10380" spans="12:16" x14ac:dyDescent="0.35">
      <c r="L10380" t="s">
        <v>115</v>
      </c>
      <c r="M10380" t="s">
        <v>7747</v>
      </c>
      <c r="N10380">
        <v>6</v>
      </c>
      <c r="P10380">
        <v>1</v>
      </c>
    </row>
    <row r="10381" spans="12:16" x14ac:dyDescent="0.35">
      <c r="L10381" t="s">
        <v>115</v>
      </c>
      <c r="M10381" t="s">
        <v>7747</v>
      </c>
      <c r="N10381">
        <v>6</v>
      </c>
      <c r="P10381">
        <v>1</v>
      </c>
    </row>
    <row r="10382" spans="12:16" x14ac:dyDescent="0.35">
      <c r="L10382" t="s">
        <v>115</v>
      </c>
      <c r="M10382" t="s">
        <v>7747</v>
      </c>
      <c r="N10382">
        <v>6</v>
      </c>
      <c r="P10382">
        <v>1</v>
      </c>
    </row>
    <row r="10383" spans="12:16" x14ac:dyDescent="0.35">
      <c r="L10383" t="s">
        <v>115</v>
      </c>
      <c r="M10383" t="s">
        <v>7747</v>
      </c>
      <c r="N10383">
        <v>6</v>
      </c>
      <c r="P10383">
        <v>1</v>
      </c>
    </row>
    <row r="10384" spans="12:16" x14ac:dyDescent="0.35">
      <c r="L10384" t="s">
        <v>115</v>
      </c>
      <c r="M10384" t="s">
        <v>7747</v>
      </c>
      <c r="N10384">
        <v>6</v>
      </c>
      <c r="P10384">
        <v>1</v>
      </c>
    </row>
    <row r="10385" spans="12:16" x14ac:dyDescent="0.35">
      <c r="L10385" t="s">
        <v>115</v>
      </c>
      <c r="M10385" t="s">
        <v>7747</v>
      </c>
      <c r="N10385">
        <v>6</v>
      </c>
      <c r="P10385">
        <v>1</v>
      </c>
    </row>
    <row r="10386" spans="12:16" x14ac:dyDescent="0.35">
      <c r="L10386" t="s">
        <v>115</v>
      </c>
      <c r="M10386" t="s">
        <v>7747</v>
      </c>
      <c r="N10386">
        <v>6</v>
      </c>
      <c r="P10386">
        <v>1</v>
      </c>
    </row>
    <row r="10387" spans="12:16" x14ac:dyDescent="0.35">
      <c r="L10387" t="s">
        <v>115</v>
      </c>
      <c r="M10387" t="s">
        <v>7747</v>
      </c>
      <c r="N10387">
        <v>6</v>
      </c>
      <c r="P10387">
        <v>1</v>
      </c>
    </row>
    <row r="10388" spans="12:16" x14ac:dyDescent="0.35">
      <c r="L10388" t="s">
        <v>115</v>
      </c>
      <c r="M10388" t="s">
        <v>7747</v>
      </c>
      <c r="N10388">
        <v>6</v>
      </c>
      <c r="P10388">
        <v>1</v>
      </c>
    </row>
    <row r="10389" spans="12:16" x14ac:dyDescent="0.35">
      <c r="L10389" t="s">
        <v>115</v>
      </c>
      <c r="M10389" t="s">
        <v>7747</v>
      </c>
      <c r="N10389">
        <v>6</v>
      </c>
      <c r="P10389">
        <v>1</v>
      </c>
    </row>
    <row r="10390" spans="12:16" x14ac:dyDescent="0.35">
      <c r="L10390" t="s">
        <v>115</v>
      </c>
      <c r="M10390" t="s">
        <v>7747</v>
      </c>
      <c r="N10390">
        <v>6</v>
      </c>
      <c r="P10390">
        <v>1</v>
      </c>
    </row>
    <row r="10391" spans="12:16" x14ac:dyDescent="0.35">
      <c r="L10391" t="s">
        <v>115</v>
      </c>
      <c r="M10391" t="s">
        <v>7747</v>
      </c>
      <c r="N10391">
        <v>6</v>
      </c>
      <c r="P10391">
        <v>1</v>
      </c>
    </row>
    <row r="10392" spans="12:16" x14ac:dyDescent="0.35">
      <c r="L10392" t="s">
        <v>115</v>
      </c>
      <c r="M10392" t="s">
        <v>7747</v>
      </c>
      <c r="N10392">
        <v>6</v>
      </c>
      <c r="P10392">
        <v>1</v>
      </c>
    </row>
    <row r="10393" spans="12:16" x14ac:dyDescent="0.35">
      <c r="L10393" t="s">
        <v>115</v>
      </c>
      <c r="M10393" t="s">
        <v>7747</v>
      </c>
      <c r="N10393">
        <v>6</v>
      </c>
      <c r="P10393">
        <v>1</v>
      </c>
    </row>
    <row r="10394" spans="12:16" x14ac:dyDescent="0.35">
      <c r="L10394" t="s">
        <v>27</v>
      </c>
      <c r="M10394" t="s">
        <v>7747</v>
      </c>
      <c r="N10394">
        <v>6</v>
      </c>
      <c r="P10394">
        <v>1</v>
      </c>
    </row>
    <row r="10395" spans="12:16" x14ac:dyDescent="0.35">
      <c r="L10395" t="s">
        <v>27</v>
      </c>
      <c r="M10395" t="s">
        <v>7747</v>
      </c>
      <c r="N10395">
        <v>6</v>
      </c>
      <c r="P10395">
        <v>1</v>
      </c>
    </row>
    <row r="10396" spans="12:16" x14ac:dyDescent="0.35">
      <c r="L10396" t="s">
        <v>27</v>
      </c>
      <c r="M10396" t="s">
        <v>7747</v>
      </c>
      <c r="N10396">
        <v>6</v>
      </c>
      <c r="P10396">
        <v>1</v>
      </c>
    </row>
    <row r="10397" spans="12:16" x14ac:dyDescent="0.35">
      <c r="L10397" t="s">
        <v>27</v>
      </c>
      <c r="M10397" t="s">
        <v>7747</v>
      </c>
      <c r="N10397">
        <v>6</v>
      </c>
      <c r="P10397">
        <v>1</v>
      </c>
    </row>
    <row r="10398" spans="12:16" x14ac:dyDescent="0.35">
      <c r="L10398" t="s">
        <v>27</v>
      </c>
      <c r="M10398" t="s">
        <v>7747</v>
      </c>
      <c r="N10398">
        <v>6</v>
      </c>
      <c r="P10398">
        <v>1</v>
      </c>
    </row>
    <row r="10399" spans="12:16" x14ac:dyDescent="0.35">
      <c r="L10399" t="s">
        <v>27</v>
      </c>
      <c r="M10399" t="s">
        <v>7747</v>
      </c>
      <c r="N10399">
        <v>6</v>
      </c>
      <c r="P10399">
        <v>1</v>
      </c>
    </row>
    <row r="10400" spans="12:16" x14ac:dyDescent="0.35">
      <c r="L10400" t="s">
        <v>27</v>
      </c>
      <c r="M10400" t="s">
        <v>7747</v>
      </c>
      <c r="N10400">
        <v>6</v>
      </c>
      <c r="P10400">
        <v>1</v>
      </c>
    </row>
    <row r="10401" spans="12:16" x14ac:dyDescent="0.35">
      <c r="L10401" t="s">
        <v>27</v>
      </c>
      <c r="M10401" t="s">
        <v>7747</v>
      </c>
      <c r="N10401">
        <v>6</v>
      </c>
      <c r="P10401">
        <v>1</v>
      </c>
    </row>
    <row r="10402" spans="12:16" x14ac:dyDescent="0.35">
      <c r="L10402" t="s">
        <v>27</v>
      </c>
      <c r="M10402" t="s">
        <v>7747</v>
      </c>
      <c r="N10402">
        <v>6</v>
      </c>
      <c r="P10402">
        <v>1</v>
      </c>
    </row>
    <row r="10403" spans="12:16" x14ac:dyDescent="0.35">
      <c r="L10403" t="s">
        <v>27</v>
      </c>
      <c r="M10403" t="s">
        <v>7747</v>
      </c>
      <c r="N10403">
        <v>6</v>
      </c>
      <c r="P10403">
        <v>1</v>
      </c>
    </row>
    <row r="10404" spans="12:16" x14ac:dyDescent="0.35">
      <c r="L10404" t="s">
        <v>27</v>
      </c>
      <c r="M10404" t="s">
        <v>7747</v>
      </c>
      <c r="N10404">
        <v>6</v>
      </c>
      <c r="P10404">
        <v>1</v>
      </c>
    </row>
    <row r="10405" spans="12:16" x14ac:dyDescent="0.35">
      <c r="L10405" t="s">
        <v>27</v>
      </c>
      <c r="M10405" t="s">
        <v>7747</v>
      </c>
      <c r="N10405">
        <v>6</v>
      </c>
      <c r="P10405">
        <v>1</v>
      </c>
    </row>
    <row r="10406" spans="12:16" x14ac:dyDescent="0.35">
      <c r="L10406" t="s">
        <v>27</v>
      </c>
      <c r="M10406" t="s">
        <v>7747</v>
      </c>
      <c r="N10406">
        <v>6</v>
      </c>
      <c r="P10406">
        <v>1</v>
      </c>
    </row>
    <row r="10407" spans="12:16" x14ac:dyDescent="0.35">
      <c r="L10407" t="s">
        <v>27</v>
      </c>
      <c r="M10407" t="s">
        <v>7747</v>
      </c>
      <c r="N10407">
        <v>6</v>
      </c>
      <c r="P10407">
        <v>1</v>
      </c>
    </row>
    <row r="10408" spans="12:16" x14ac:dyDescent="0.35">
      <c r="L10408" t="s">
        <v>27</v>
      </c>
      <c r="M10408" t="s">
        <v>7747</v>
      </c>
      <c r="N10408">
        <v>6</v>
      </c>
      <c r="P10408">
        <v>1</v>
      </c>
    </row>
    <row r="10409" spans="12:16" x14ac:dyDescent="0.35">
      <c r="L10409" t="s">
        <v>27</v>
      </c>
      <c r="M10409" t="s">
        <v>7747</v>
      </c>
      <c r="N10409">
        <v>6</v>
      </c>
      <c r="P10409">
        <v>1</v>
      </c>
    </row>
    <row r="10410" spans="12:16" x14ac:dyDescent="0.35">
      <c r="L10410" t="s">
        <v>27</v>
      </c>
      <c r="M10410" t="s">
        <v>7747</v>
      </c>
      <c r="N10410">
        <v>6</v>
      </c>
      <c r="P10410">
        <v>1</v>
      </c>
    </row>
    <row r="10411" spans="12:16" x14ac:dyDescent="0.35">
      <c r="L10411" t="s">
        <v>27</v>
      </c>
      <c r="M10411" t="s">
        <v>7747</v>
      </c>
      <c r="N10411">
        <v>6</v>
      </c>
      <c r="P10411">
        <v>1</v>
      </c>
    </row>
    <row r="10412" spans="12:16" x14ac:dyDescent="0.35">
      <c r="L10412" t="s">
        <v>27</v>
      </c>
      <c r="M10412" t="s">
        <v>7747</v>
      </c>
      <c r="N10412">
        <v>6</v>
      </c>
      <c r="P10412">
        <v>1</v>
      </c>
    </row>
    <row r="10413" spans="12:16" x14ac:dyDescent="0.35">
      <c r="L10413" t="s">
        <v>27</v>
      </c>
      <c r="M10413" t="s">
        <v>7747</v>
      </c>
      <c r="N10413">
        <v>6</v>
      </c>
      <c r="P10413">
        <v>1</v>
      </c>
    </row>
    <row r="10414" spans="12:16" x14ac:dyDescent="0.35">
      <c r="L10414" t="s">
        <v>27</v>
      </c>
      <c r="M10414" t="s">
        <v>7747</v>
      </c>
      <c r="N10414">
        <v>6</v>
      </c>
      <c r="P10414">
        <v>1</v>
      </c>
    </row>
    <row r="10415" spans="12:16" x14ac:dyDescent="0.35">
      <c r="L10415" t="s">
        <v>27</v>
      </c>
      <c r="M10415" t="s">
        <v>7747</v>
      </c>
      <c r="N10415">
        <v>6</v>
      </c>
      <c r="P10415">
        <v>1</v>
      </c>
    </row>
    <row r="10416" spans="12:16" x14ac:dyDescent="0.35">
      <c r="L10416" t="s">
        <v>27</v>
      </c>
      <c r="M10416" t="s">
        <v>7747</v>
      </c>
      <c r="N10416">
        <v>6</v>
      </c>
      <c r="P10416">
        <v>1</v>
      </c>
    </row>
    <row r="10417" spans="12:16" x14ac:dyDescent="0.35">
      <c r="L10417" t="s">
        <v>27</v>
      </c>
      <c r="M10417" t="s">
        <v>7747</v>
      </c>
      <c r="N10417">
        <v>6</v>
      </c>
      <c r="P10417">
        <v>1</v>
      </c>
    </row>
    <row r="10418" spans="12:16" x14ac:dyDescent="0.35">
      <c r="L10418" t="s">
        <v>27</v>
      </c>
      <c r="M10418" t="s">
        <v>7747</v>
      </c>
      <c r="N10418">
        <v>6</v>
      </c>
      <c r="P10418">
        <v>1</v>
      </c>
    </row>
    <row r="10419" spans="12:16" x14ac:dyDescent="0.35">
      <c r="L10419" t="s">
        <v>27</v>
      </c>
      <c r="M10419" t="s">
        <v>7747</v>
      </c>
      <c r="N10419">
        <v>6</v>
      </c>
      <c r="P10419">
        <v>1</v>
      </c>
    </row>
    <row r="10420" spans="12:16" x14ac:dyDescent="0.35">
      <c r="L10420" t="s">
        <v>27</v>
      </c>
      <c r="M10420" t="s">
        <v>7747</v>
      </c>
      <c r="N10420">
        <v>6</v>
      </c>
      <c r="P10420">
        <v>1</v>
      </c>
    </row>
    <row r="10421" spans="12:16" x14ac:dyDescent="0.35">
      <c r="L10421" t="s">
        <v>27</v>
      </c>
      <c r="M10421" t="s">
        <v>7747</v>
      </c>
      <c r="N10421">
        <v>6</v>
      </c>
      <c r="P10421">
        <v>1</v>
      </c>
    </row>
    <row r="10422" spans="12:16" x14ac:dyDescent="0.35">
      <c r="L10422" t="s">
        <v>27</v>
      </c>
      <c r="M10422" t="s">
        <v>7747</v>
      </c>
      <c r="N10422">
        <v>6</v>
      </c>
      <c r="P10422">
        <v>1</v>
      </c>
    </row>
    <row r="10423" spans="12:16" x14ac:dyDescent="0.35">
      <c r="L10423" t="s">
        <v>27</v>
      </c>
      <c r="M10423" t="s">
        <v>7747</v>
      </c>
      <c r="N10423">
        <v>6</v>
      </c>
      <c r="P10423">
        <v>1</v>
      </c>
    </row>
    <row r="10424" spans="12:16" x14ac:dyDescent="0.35">
      <c r="L10424" t="s">
        <v>27</v>
      </c>
      <c r="M10424" t="s">
        <v>7747</v>
      </c>
      <c r="N10424">
        <v>6</v>
      </c>
      <c r="P10424">
        <v>1</v>
      </c>
    </row>
    <row r="10425" spans="12:16" x14ac:dyDescent="0.35">
      <c r="L10425" t="s">
        <v>27</v>
      </c>
      <c r="M10425" t="s">
        <v>7747</v>
      </c>
      <c r="N10425">
        <v>6</v>
      </c>
      <c r="P10425">
        <v>1</v>
      </c>
    </row>
    <row r="10426" spans="12:16" x14ac:dyDescent="0.35">
      <c r="L10426" t="s">
        <v>27</v>
      </c>
      <c r="M10426" t="s">
        <v>7747</v>
      </c>
      <c r="N10426">
        <v>6</v>
      </c>
      <c r="P10426">
        <v>1</v>
      </c>
    </row>
    <row r="10427" spans="12:16" x14ac:dyDescent="0.35">
      <c r="L10427" t="s">
        <v>27</v>
      </c>
      <c r="M10427" t="s">
        <v>7747</v>
      </c>
      <c r="N10427">
        <v>6</v>
      </c>
      <c r="P10427">
        <v>1</v>
      </c>
    </row>
    <row r="10428" spans="12:16" x14ac:dyDescent="0.35">
      <c r="L10428" t="s">
        <v>27</v>
      </c>
      <c r="M10428" t="s">
        <v>7747</v>
      </c>
      <c r="N10428">
        <v>6</v>
      </c>
      <c r="P10428">
        <v>1</v>
      </c>
    </row>
    <row r="10429" spans="12:16" x14ac:dyDescent="0.35">
      <c r="L10429" t="s">
        <v>27</v>
      </c>
      <c r="M10429" t="s">
        <v>7747</v>
      </c>
      <c r="N10429">
        <v>6</v>
      </c>
      <c r="P10429">
        <v>1</v>
      </c>
    </row>
    <row r="10430" spans="12:16" x14ac:dyDescent="0.35">
      <c r="L10430" t="s">
        <v>27</v>
      </c>
      <c r="M10430" t="s">
        <v>7747</v>
      </c>
      <c r="N10430">
        <v>6</v>
      </c>
      <c r="P10430">
        <v>1</v>
      </c>
    </row>
    <row r="10431" spans="12:16" x14ac:dyDescent="0.35">
      <c r="L10431" t="s">
        <v>27</v>
      </c>
      <c r="M10431" t="s">
        <v>7747</v>
      </c>
      <c r="N10431">
        <v>6</v>
      </c>
      <c r="P10431">
        <v>1</v>
      </c>
    </row>
    <row r="10432" spans="12:16" x14ac:dyDescent="0.35">
      <c r="L10432" t="s">
        <v>27</v>
      </c>
      <c r="M10432" t="s">
        <v>7747</v>
      </c>
      <c r="N10432">
        <v>6</v>
      </c>
      <c r="P10432">
        <v>1</v>
      </c>
    </row>
    <row r="10433" spans="12:16" x14ac:dyDescent="0.35">
      <c r="L10433" t="s">
        <v>27</v>
      </c>
      <c r="M10433" t="s">
        <v>7747</v>
      </c>
      <c r="N10433">
        <v>6</v>
      </c>
      <c r="P10433">
        <v>1</v>
      </c>
    </row>
    <row r="10434" spans="12:16" x14ac:dyDescent="0.35">
      <c r="L10434" t="s">
        <v>27</v>
      </c>
      <c r="M10434" t="s">
        <v>7747</v>
      </c>
      <c r="N10434">
        <v>6</v>
      </c>
      <c r="P10434">
        <v>1</v>
      </c>
    </row>
    <row r="10435" spans="12:16" x14ac:dyDescent="0.35">
      <c r="L10435" t="s">
        <v>27</v>
      </c>
      <c r="M10435" t="s">
        <v>7747</v>
      </c>
      <c r="N10435">
        <v>6</v>
      </c>
      <c r="P10435">
        <v>1</v>
      </c>
    </row>
    <row r="10436" spans="12:16" x14ac:dyDescent="0.35">
      <c r="L10436" t="s">
        <v>27</v>
      </c>
      <c r="M10436" t="s">
        <v>7747</v>
      </c>
      <c r="N10436">
        <v>6</v>
      </c>
      <c r="P10436">
        <v>1</v>
      </c>
    </row>
    <row r="10437" spans="12:16" x14ac:dyDescent="0.35">
      <c r="L10437" t="s">
        <v>27</v>
      </c>
      <c r="M10437" t="s">
        <v>7747</v>
      </c>
      <c r="N10437">
        <v>6</v>
      </c>
      <c r="P10437">
        <v>1</v>
      </c>
    </row>
    <row r="10438" spans="12:16" x14ac:dyDescent="0.35">
      <c r="L10438" t="s">
        <v>27</v>
      </c>
      <c r="M10438" t="s">
        <v>7747</v>
      </c>
      <c r="N10438">
        <v>6</v>
      </c>
      <c r="P10438">
        <v>1</v>
      </c>
    </row>
    <row r="10439" spans="12:16" x14ac:dyDescent="0.35">
      <c r="L10439" t="s">
        <v>27</v>
      </c>
      <c r="M10439" t="s">
        <v>7747</v>
      </c>
      <c r="N10439">
        <v>6</v>
      </c>
      <c r="P10439">
        <v>1</v>
      </c>
    </row>
    <row r="10440" spans="12:16" x14ac:dyDescent="0.35">
      <c r="L10440" t="s">
        <v>27</v>
      </c>
      <c r="M10440" t="s">
        <v>7747</v>
      </c>
      <c r="N10440">
        <v>6</v>
      </c>
      <c r="P10440">
        <v>1</v>
      </c>
    </row>
    <row r="10441" spans="12:16" x14ac:dyDescent="0.35">
      <c r="L10441" t="s">
        <v>27</v>
      </c>
      <c r="M10441" t="s">
        <v>7747</v>
      </c>
      <c r="N10441">
        <v>6</v>
      </c>
      <c r="P10441">
        <v>1</v>
      </c>
    </row>
    <row r="10442" spans="12:16" x14ac:dyDescent="0.35">
      <c r="L10442" t="s">
        <v>27</v>
      </c>
      <c r="M10442" t="s">
        <v>7747</v>
      </c>
      <c r="N10442">
        <v>6</v>
      </c>
      <c r="P10442">
        <v>1</v>
      </c>
    </row>
    <row r="10443" spans="12:16" x14ac:dyDescent="0.35">
      <c r="L10443" t="s">
        <v>27</v>
      </c>
      <c r="M10443" t="s">
        <v>7747</v>
      </c>
      <c r="N10443">
        <v>6</v>
      </c>
      <c r="P10443">
        <v>1</v>
      </c>
    </row>
    <row r="10444" spans="12:16" x14ac:dyDescent="0.35">
      <c r="L10444" t="s">
        <v>27</v>
      </c>
      <c r="M10444" t="s">
        <v>7747</v>
      </c>
      <c r="N10444">
        <v>6</v>
      </c>
      <c r="P10444">
        <v>1</v>
      </c>
    </row>
    <row r="10445" spans="12:16" x14ac:dyDescent="0.35">
      <c r="L10445" t="s">
        <v>27</v>
      </c>
      <c r="M10445" t="s">
        <v>7747</v>
      </c>
      <c r="N10445">
        <v>6</v>
      </c>
      <c r="P10445">
        <v>1</v>
      </c>
    </row>
    <row r="10446" spans="12:16" x14ac:dyDescent="0.35">
      <c r="L10446" t="s">
        <v>27</v>
      </c>
      <c r="M10446" t="s">
        <v>7747</v>
      </c>
      <c r="N10446">
        <v>6</v>
      </c>
      <c r="P10446">
        <v>1</v>
      </c>
    </row>
    <row r="10447" spans="12:16" x14ac:dyDescent="0.35">
      <c r="L10447" t="s">
        <v>27</v>
      </c>
      <c r="M10447" t="s">
        <v>7747</v>
      </c>
      <c r="N10447">
        <v>6</v>
      </c>
      <c r="P10447">
        <v>1</v>
      </c>
    </row>
    <row r="10448" spans="12:16" x14ac:dyDescent="0.35">
      <c r="L10448" t="s">
        <v>27</v>
      </c>
      <c r="M10448" t="s">
        <v>7747</v>
      </c>
      <c r="N10448">
        <v>6</v>
      </c>
      <c r="P10448">
        <v>1</v>
      </c>
    </row>
    <row r="10449" spans="12:16" x14ac:dyDescent="0.35">
      <c r="L10449" t="s">
        <v>27</v>
      </c>
      <c r="M10449" t="s">
        <v>7747</v>
      </c>
      <c r="N10449">
        <v>6</v>
      </c>
      <c r="P10449">
        <v>1</v>
      </c>
    </row>
    <row r="10450" spans="12:16" x14ac:dyDescent="0.35">
      <c r="L10450" t="s">
        <v>27</v>
      </c>
      <c r="M10450" t="s">
        <v>7747</v>
      </c>
      <c r="N10450">
        <v>6</v>
      </c>
      <c r="P10450">
        <v>1</v>
      </c>
    </row>
    <row r="10451" spans="12:16" x14ac:dyDescent="0.35">
      <c r="L10451" t="s">
        <v>27</v>
      </c>
      <c r="M10451" t="s">
        <v>7747</v>
      </c>
      <c r="N10451">
        <v>6</v>
      </c>
      <c r="P10451">
        <v>1</v>
      </c>
    </row>
    <row r="10452" spans="12:16" x14ac:dyDescent="0.35">
      <c r="L10452" t="s">
        <v>27</v>
      </c>
      <c r="M10452" t="s">
        <v>7747</v>
      </c>
      <c r="N10452">
        <v>6</v>
      </c>
      <c r="P10452">
        <v>1</v>
      </c>
    </row>
    <row r="10453" spans="12:16" x14ac:dyDescent="0.35">
      <c r="L10453" t="s">
        <v>27</v>
      </c>
      <c r="M10453" t="s">
        <v>7747</v>
      </c>
      <c r="N10453">
        <v>6</v>
      </c>
      <c r="P10453">
        <v>1</v>
      </c>
    </row>
    <row r="10454" spans="12:16" x14ac:dyDescent="0.35">
      <c r="L10454" t="s">
        <v>27</v>
      </c>
      <c r="M10454" t="s">
        <v>7747</v>
      </c>
      <c r="N10454">
        <v>6</v>
      </c>
      <c r="P10454">
        <v>1</v>
      </c>
    </row>
    <row r="10455" spans="12:16" x14ac:dyDescent="0.35">
      <c r="L10455" t="s">
        <v>27</v>
      </c>
      <c r="M10455" t="s">
        <v>7747</v>
      </c>
      <c r="N10455">
        <v>6</v>
      </c>
      <c r="P10455">
        <v>1</v>
      </c>
    </row>
    <row r="10456" spans="12:16" x14ac:dyDescent="0.35">
      <c r="L10456" t="s">
        <v>27</v>
      </c>
      <c r="M10456" t="s">
        <v>7747</v>
      </c>
      <c r="N10456">
        <v>6</v>
      </c>
      <c r="P10456">
        <v>1</v>
      </c>
    </row>
    <row r="10457" spans="12:16" x14ac:dyDescent="0.35">
      <c r="L10457" t="s">
        <v>27</v>
      </c>
      <c r="M10457" t="s">
        <v>7747</v>
      </c>
      <c r="N10457">
        <v>6</v>
      </c>
      <c r="P10457">
        <v>1</v>
      </c>
    </row>
    <row r="10458" spans="12:16" x14ac:dyDescent="0.35">
      <c r="L10458" t="s">
        <v>27</v>
      </c>
      <c r="M10458" t="s">
        <v>7747</v>
      </c>
      <c r="N10458">
        <v>6</v>
      </c>
      <c r="P10458">
        <v>1</v>
      </c>
    </row>
    <row r="10459" spans="12:16" x14ac:dyDescent="0.35">
      <c r="L10459" t="s">
        <v>27</v>
      </c>
      <c r="M10459" t="s">
        <v>7747</v>
      </c>
      <c r="N10459">
        <v>6</v>
      </c>
      <c r="P10459">
        <v>1</v>
      </c>
    </row>
    <row r="10460" spans="12:16" x14ac:dyDescent="0.35">
      <c r="L10460" t="s">
        <v>27</v>
      </c>
      <c r="M10460" t="s">
        <v>7747</v>
      </c>
      <c r="N10460">
        <v>6</v>
      </c>
      <c r="P10460">
        <v>1</v>
      </c>
    </row>
    <row r="10461" spans="12:16" x14ac:dyDescent="0.35">
      <c r="L10461" t="s">
        <v>27</v>
      </c>
      <c r="M10461" t="s">
        <v>7747</v>
      </c>
      <c r="N10461">
        <v>6</v>
      </c>
      <c r="P10461">
        <v>1</v>
      </c>
    </row>
    <row r="10462" spans="12:16" x14ac:dyDescent="0.35">
      <c r="L10462" t="s">
        <v>27</v>
      </c>
      <c r="M10462" t="s">
        <v>7747</v>
      </c>
      <c r="N10462">
        <v>6</v>
      </c>
      <c r="P10462">
        <v>1</v>
      </c>
    </row>
    <row r="10463" spans="12:16" x14ac:dyDescent="0.35">
      <c r="L10463" t="s">
        <v>27</v>
      </c>
      <c r="M10463" t="s">
        <v>7747</v>
      </c>
      <c r="N10463">
        <v>6</v>
      </c>
      <c r="P10463">
        <v>1</v>
      </c>
    </row>
    <row r="10464" spans="12:16" x14ac:dyDescent="0.35">
      <c r="L10464" t="s">
        <v>27</v>
      </c>
      <c r="M10464" t="s">
        <v>7747</v>
      </c>
      <c r="N10464">
        <v>6</v>
      </c>
      <c r="P10464">
        <v>1</v>
      </c>
    </row>
    <row r="10465" spans="12:16" x14ac:dyDescent="0.35">
      <c r="L10465" t="s">
        <v>27</v>
      </c>
      <c r="M10465" t="s">
        <v>7747</v>
      </c>
      <c r="N10465">
        <v>6</v>
      </c>
      <c r="P10465">
        <v>1</v>
      </c>
    </row>
    <row r="10466" spans="12:16" x14ac:dyDescent="0.35">
      <c r="L10466" t="s">
        <v>27</v>
      </c>
      <c r="M10466" t="s">
        <v>7747</v>
      </c>
      <c r="N10466">
        <v>6</v>
      </c>
      <c r="P10466">
        <v>1</v>
      </c>
    </row>
    <row r="10467" spans="12:16" x14ac:dyDescent="0.35">
      <c r="L10467" t="s">
        <v>27</v>
      </c>
      <c r="M10467" t="s">
        <v>7747</v>
      </c>
      <c r="N10467">
        <v>6</v>
      </c>
      <c r="P10467">
        <v>1</v>
      </c>
    </row>
    <row r="10468" spans="12:16" x14ac:dyDescent="0.35">
      <c r="L10468" t="s">
        <v>27</v>
      </c>
      <c r="M10468" t="s">
        <v>7747</v>
      </c>
      <c r="N10468">
        <v>6</v>
      </c>
      <c r="P10468">
        <v>1</v>
      </c>
    </row>
    <row r="10469" spans="12:16" x14ac:dyDescent="0.35">
      <c r="L10469" t="s">
        <v>27</v>
      </c>
      <c r="M10469" t="s">
        <v>7747</v>
      </c>
      <c r="N10469">
        <v>6</v>
      </c>
      <c r="P10469">
        <v>1</v>
      </c>
    </row>
    <row r="10470" spans="12:16" x14ac:dyDescent="0.35">
      <c r="L10470" t="s">
        <v>27</v>
      </c>
      <c r="M10470" t="s">
        <v>7747</v>
      </c>
      <c r="N10470">
        <v>6</v>
      </c>
      <c r="P10470">
        <v>1</v>
      </c>
    </row>
    <row r="10471" spans="12:16" x14ac:dyDescent="0.35">
      <c r="L10471" t="s">
        <v>27</v>
      </c>
      <c r="M10471" t="s">
        <v>7747</v>
      </c>
      <c r="N10471">
        <v>6</v>
      </c>
      <c r="P10471">
        <v>1</v>
      </c>
    </row>
    <row r="10472" spans="12:16" x14ac:dyDescent="0.35">
      <c r="L10472" t="s">
        <v>27</v>
      </c>
      <c r="M10472" t="s">
        <v>7747</v>
      </c>
      <c r="N10472">
        <v>6</v>
      </c>
      <c r="P10472">
        <v>1</v>
      </c>
    </row>
    <row r="10473" spans="12:16" x14ac:dyDescent="0.35">
      <c r="L10473" t="s">
        <v>27</v>
      </c>
      <c r="M10473" t="s">
        <v>7747</v>
      </c>
      <c r="N10473">
        <v>6</v>
      </c>
      <c r="P10473">
        <v>1</v>
      </c>
    </row>
    <row r="10474" spans="12:16" x14ac:dyDescent="0.35">
      <c r="L10474" t="s">
        <v>27</v>
      </c>
      <c r="M10474" t="s">
        <v>7747</v>
      </c>
      <c r="N10474">
        <v>6</v>
      </c>
      <c r="P10474">
        <v>1</v>
      </c>
    </row>
    <row r="10475" spans="12:16" x14ac:dyDescent="0.35">
      <c r="L10475" t="s">
        <v>27</v>
      </c>
      <c r="M10475" t="s">
        <v>7747</v>
      </c>
      <c r="N10475">
        <v>6</v>
      </c>
      <c r="P10475">
        <v>1</v>
      </c>
    </row>
    <row r="10476" spans="12:16" x14ac:dyDescent="0.35">
      <c r="L10476" t="s">
        <v>27</v>
      </c>
      <c r="M10476" t="s">
        <v>7747</v>
      </c>
      <c r="N10476">
        <v>6</v>
      </c>
      <c r="P10476">
        <v>1</v>
      </c>
    </row>
    <row r="10477" spans="12:16" x14ac:dyDescent="0.35">
      <c r="L10477" t="s">
        <v>27</v>
      </c>
      <c r="M10477" t="s">
        <v>7747</v>
      </c>
      <c r="N10477">
        <v>6</v>
      </c>
      <c r="P10477">
        <v>1</v>
      </c>
    </row>
    <row r="10478" spans="12:16" x14ac:dyDescent="0.35">
      <c r="L10478" t="s">
        <v>27</v>
      </c>
      <c r="M10478" t="s">
        <v>7747</v>
      </c>
      <c r="N10478">
        <v>6</v>
      </c>
      <c r="P10478">
        <v>1</v>
      </c>
    </row>
    <row r="10479" spans="12:16" x14ac:dyDescent="0.35">
      <c r="L10479" t="s">
        <v>27</v>
      </c>
      <c r="M10479" t="s">
        <v>7747</v>
      </c>
      <c r="N10479">
        <v>6</v>
      </c>
      <c r="P10479">
        <v>1</v>
      </c>
    </row>
    <row r="10480" spans="12:16" x14ac:dyDescent="0.35">
      <c r="L10480" t="s">
        <v>27</v>
      </c>
      <c r="M10480" t="s">
        <v>7747</v>
      </c>
      <c r="N10480">
        <v>6</v>
      </c>
      <c r="P10480">
        <v>1</v>
      </c>
    </row>
    <row r="10481" spans="12:16" x14ac:dyDescent="0.35">
      <c r="L10481" t="s">
        <v>27</v>
      </c>
      <c r="M10481" t="s">
        <v>7747</v>
      </c>
      <c r="N10481">
        <v>6</v>
      </c>
      <c r="P10481">
        <v>1</v>
      </c>
    </row>
    <row r="10482" spans="12:16" x14ac:dyDescent="0.35">
      <c r="L10482" t="s">
        <v>27</v>
      </c>
      <c r="M10482" t="s">
        <v>7747</v>
      </c>
      <c r="N10482">
        <v>6</v>
      </c>
      <c r="P10482">
        <v>1</v>
      </c>
    </row>
    <row r="10483" spans="12:16" x14ac:dyDescent="0.35">
      <c r="L10483" t="s">
        <v>27</v>
      </c>
      <c r="M10483" t="s">
        <v>7747</v>
      </c>
      <c r="N10483">
        <v>6</v>
      </c>
      <c r="P10483">
        <v>1</v>
      </c>
    </row>
    <row r="10484" spans="12:16" x14ac:dyDescent="0.35">
      <c r="L10484" t="s">
        <v>27</v>
      </c>
      <c r="M10484" t="s">
        <v>7747</v>
      </c>
      <c r="N10484">
        <v>6</v>
      </c>
      <c r="P10484">
        <v>1</v>
      </c>
    </row>
    <row r="10485" spans="12:16" x14ac:dyDescent="0.35">
      <c r="L10485" t="s">
        <v>27</v>
      </c>
      <c r="M10485" t="s">
        <v>7747</v>
      </c>
      <c r="N10485">
        <v>6</v>
      </c>
      <c r="P10485">
        <v>1</v>
      </c>
    </row>
    <row r="10486" spans="12:16" x14ac:dyDescent="0.35">
      <c r="L10486" t="s">
        <v>27</v>
      </c>
      <c r="M10486" t="s">
        <v>7747</v>
      </c>
      <c r="N10486">
        <v>6</v>
      </c>
      <c r="P10486">
        <v>1</v>
      </c>
    </row>
    <row r="10487" spans="12:16" x14ac:dyDescent="0.35">
      <c r="L10487" t="s">
        <v>27</v>
      </c>
      <c r="M10487" t="s">
        <v>7747</v>
      </c>
      <c r="N10487">
        <v>6</v>
      </c>
      <c r="P10487">
        <v>1</v>
      </c>
    </row>
    <row r="10488" spans="12:16" x14ac:dyDescent="0.35">
      <c r="L10488" t="s">
        <v>27</v>
      </c>
      <c r="M10488" t="s">
        <v>7747</v>
      </c>
      <c r="N10488">
        <v>6</v>
      </c>
      <c r="P10488">
        <v>1</v>
      </c>
    </row>
    <row r="10489" spans="12:16" x14ac:dyDescent="0.35">
      <c r="L10489" t="s">
        <v>27</v>
      </c>
      <c r="M10489" t="s">
        <v>7747</v>
      </c>
      <c r="N10489">
        <v>6</v>
      </c>
      <c r="P10489">
        <v>1</v>
      </c>
    </row>
    <row r="10490" spans="12:16" x14ac:dyDescent="0.35">
      <c r="L10490" t="s">
        <v>27</v>
      </c>
      <c r="M10490" t="s">
        <v>7747</v>
      </c>
      <c r="N10490">
        <v>6</v>
      </c>
      <c r="P10490">
        <v>1</v>
      </c>
    </row>
    <row r="10491" spans="12:16" x14ac:dyDescent="0.35">
      <c r="L10491" t="s">
        <v>27</v>
      </c>
      <c r="M10491" t="s">
        <v>7747</v>
      </c>
      <c r="N10491">
        <v>6</v>
      </c>
      <c r="P10491">
        <v>1</v>
      </c>
    </row>
    <row r="10492" spans="12:16" x14ac:dyDescent="0.35">
      <c r="L10492" t="s">
        <v>27</v>
      </c>
      <c r="M10492" t="s">
        <v>7747</v>
      </c>
      <c r="N10492">
        <v>6</v>
      </c>
      <c r="P10492">
        <v>1</v>
      </c>
    </row>
    <row r="10493" spans="12:16" x14ac:dyDescent="0.35">
      <c r="L10493" t="s">
        <v>27</v>
      </c>
      <c r="M10493" t="s">
        <v>7747</v>
      </c>
      <c r="N10493">
        <v>6</v>
      </c>
      <c r="P10493">
        <v>1</v>
      </c>
    </row>
    <row r="10494" spans="12:16" x14ac:dyDescent="0.35">
      <c r="L10494" t="s">
        <v>27</v>
      </c>
      <c r="M10494" t="s">
        <v>7747</v>
      </c>
      <c r="N10494">
        <v>6</v>
      </c>
      <c r="P10494">
        <v>1</v>
      </c>
    </row>
    <row r="10495" spans="12:16" x14ac:dyDescent="0.35">
      <c r="L10495" t="s">
        <v>27</v>
      </c>
      <c r="M10495" t="s">
        <v>7747</v>
      </c>
      <c r="N10495">
        <v>6</v>
      </c>
      <c r="P10495">
        <v>1</v>
      </c>
    </row>
    <row r="10496" spans="12:16" x14ac:dyDescent="0.35">
      <c r="L10496" t="s">
        <v>27</v>
      </c>
      <c r="M10496" t="s">
        <v>7747</v>
      </c>
      <c r="N10496">
        <v>6</v>
      </c>
      <c r="P10496">
        <v>1</v>
      </c>
    </row>
    <row r="10497" spans="12:16" x14ac:dyDescent="0.35">
      <c r="L10497" t="s">
        <v>27</v>
      </c>
      <c r="M10497" t="s">
        <v>7747</v>
      </c>
      <c r="N10497">
        <v>6</v>
      </c>
      <c r="P10497">
        <v>1</v>
      </c>
    </row>
    <row r="10498" spans="12:16" x14ac:dyDescent="0.35">
      <c r="L10498" t="s">
        <v>27</v>
      </c>
      <c r="M10498" t="s">
        <v>7747</v>
      </c>
      <c r="N10498">
        <v>6</v>
      </c>
      <c r="P10498">
        <v>1</v>
      </c>
    </row>
    <row r="10499" spans="12:16" x14ac:dyDescent="0.35">
      <c r="L10499" t="s">
        <v>27</v>
      </c>
      <c r="M10499" t="s">
        <v>7747</v>
      </c>
      <c r="N10499">
        <v>6</v>
      </c>
      <c r="P10499">
        <v>1</v>
      </c>
    </row>
    <row r="10500" spans="12:16" x14ac:dyDescent="0.35">
      <c r="L10500" t="s">
        <v>27</v>
      </c>
      <c r="M10500" t="s">
        <v>7747</v>
      </c>
      <c r="N10500">
        <v>6</v>
      </c>
      <c r="P10500">
        <v>1</v>
      </c>
    </row>
    <row r="10501" spans="12:16" x14ac:dyDescent="0.35">
      <c r="L10501" t="s">
        <v>27</v>
      </c>
      <c r="M10501" t="s">
        <v>7747</v>
      </c>
      <c r="N10501">
        <v>6</v>
      </c>
      <c r="P10501">
        <v>1</v>
      </c>
    </row>
    <row r="10502" spans="12:16" x14ac:dyDescent="0.35">
      <c r="L10502" t="s">
        <v>27</v>
      </c>
      <c r="M10502" t="s">
        <v>7747</v>
      </c>
      <c r="N10502">
        <v>6</v>
      </c>
      <c r="P10502">
        <v>1</v>
      </c>
    </row>
    <row r="10503" spans="12:16" x14ac:dyDescent="0.35">
      <c r="L10503" t="s">
        <v>27</v>
      </c>
      <c r="M10503" t="s">
        <v>7747</v>
      </c>
      <c r="N10503">
        <v>6</v>
      </c>
      <c r="P10503">
        <v>1</v>
      </c>
    </row>
    <row r="10504" spans="12:16" x14ac:dyDescent="0.35">
      <c r="L10504" t="s">
        <v>27</v>
      </c>
      <c r="M10504" t="s">
        <v>7747</v>
      </c>
      <c r="N10504">
        <v>6</v>
      </c>
      <c r="P10504">
        <v>1</v>
      </c>
    </row>
    <row r="10505" spans="12:16" x14ac:dyDescent="0.35">
      <c r="L10505" t="s">
        <v>27</v>
      </c>
      <c r="M10505" t="s">
        <v>7747</v>
      </c>
      <c r="N10505">
        <v>6</v>
      </c>
      <c r="P10505">
        <v>1</v>
      </c>
    </row>
    <row r="10506" spans="12:16" x14ac:dyDescent="0.35">
      <c r="L10506" t="s">
        <v>27</v>
      </c>
      <c r="M10506" t="s">
        <v>7747</v>
      </c>
      <c r="N10506">
        <v>6</v>
      </c>
      <c r="P10506">
        <v>1</v>
      </c>
    </row>
    <row r="10507" spans="12:16" x14ac:dyDescent="0.35">
      <c r="L10507" t="s">
        <v>27</v>
      </c>
      <c r="M10507" t="s">
        <v>7747</v>
      </c>
      <c r="N10507">
        <v>6</v>
      </c>
      <c r="P10507">
        <v>1</v>
      </c>
    </row>
    <row r="10508" spans="12:16" x14ac:dyDescent="0.35">
      <c r="L10508" t="s">
        <v>27</v>
      </c>
      <c r="M10508" t="s">
        <v>7747</v>
      </c>
      <c r="N10508">
        <v>6</v>
      </c>
      <c r="P10508">
        <v>1</v>
      </c>
    </row>
    <row r="10509" spans="12:16" x14ac:dyDescent="0.35">
      <c r="L10509" t="s">
        <v>27</v>
      </c>
      <c r="M10509" t="s">
        <v>7747</v>
      </c>
      <c r="N10509">
        <v>6</v>
      </c>
      <c r="P10509">
        <v>1</v>
      </c>
    </row>
    <row r="10510" spans="12:16" x14ac:dyDescent="0.35">
      <c r="L10510" t="s">
        <v>27</v>
      </c>
      <c r="M10510" t="s">
        <v>7747</v>
      </c>
      <c r="N10510">
        <v>6</v>
      </c>
      <c r="P10510">
        <v>1</v>
      </c>
    </row>
    <row r="10511" spans="12:16" x14ac:dyDescent="0.35">
      <c r="L10511" t="s">
        <v>27</v>
      </c>
      <c r="M10511" t="s">
        <v>7747</v>
      </c>
      <c r="N10511">
        <v>6</v>
      </c>
      <c r="P10511">
        <v>1</v>
      </c>
    </row>
    <row r="10512" spans="12:16" x14ac:dyDescent="0.35">
      <c r="L10512" t="s">
        <v>27</v>
      </c>
      <c r="M10512" t="s">
        <v>7747</v>
      </c>
      <c r="N10512">
        <v>6</v>
      </c>
      <c r="P10512">
        <v>1</v>
      </c>
    </row>
    <row r="10513" spans="12:16" x14ac:dyDescent="0.35">
      <c r="L10513" t="s">
        <v>27</v>
      </c>
      <c r="M10513" t="s">
        <v>7747</v>
      </c>
      <c r="N10513">
        <v>6</v>
      </c>
      <c r="P10513">
        <v>1</v>
      </c>
    </row>
    <row r="10514" spans="12:16" x14ac:dyDescent="0.35">
      <c r="L10514" t="s">
        <v>27</v>
      </c>
      <c r="M10514" t="s">
        <v>7747</v>
      </c>
      <c r="N10514">
        <v>6</v>
      </c>
      <c r="P10514">
        <v>1</v>
      </c>
    </row>
    <row r="10515" spans="12:16" x14ac:dyDescent="0.35">
      <c r="L10515" t="s">
        <v>27</v>
      </c>
      <c r="M10515" t="s">
        <v>7747</v>
      </c>
      <c r="N10515">
        <v>6</v>
      </c>
      <c r="P10515">
        <v>1</v>
      </c>
    </row>
    <row r="10516" spans="12:16" x14ac:dyDescent="0.35">
      <c r="L10516" t="s">
        <v>27</v>
      </c>
      <c r="M10516" t="s">
        <v>7747</v>
      </c>
      <c r="N10516">
        <v>6</v>
      </c>
      <c r="P10516">
        <v>1</v>
      </c>
    </row>
    <row r="10517" spans="12:16" x14ac:dyDescent="0.35">
      <c r="L10517" t="s">
        <v>27</v>
      </c>
      <c r="M10517" t="s">
        <v>7747</v>
      </c>
      <c r="N10517">
        <v>6</v>
      </c>
      <c r="P10517">
        <v>1</v>
      </c>
    </row>
    <row r="10518" spans="12:16" x14ac:dyDescent="0.35">
      <c r="L10518" t="s">
        <v>27</v>
      </c>
      <c r="M10518" t="s">
        <v>7747</v>
      </c>
      <c r="N10518">
        <v>6</v>
      </c>
      <c r="P10518">
        <v>1</v>
      </c>
    </row>
    <row r="10519" spans="12:16" x14ac:dyDescent="0.35">
      <c r="L10519" t="s">
        <v>27</v>
      </c>
      <c r="M10519" t="s">
        <v>7747</v>
      </c>
      <c r="N10519">
        <v>6</v>
      </c>
      <c r="P10519">
        <v>1</v>
      </c>
    </row>
    <row r="10520" spans="12:16" x14ac:dyDescent="0.35">
      <c r="L10520" t="s">
        <v>27</v>
      </c>
      <c r="M10520" t="s">
        <v>7747</v>
      </c>
      <c r="N10520">
        <v>6</v>
      </c>
      <c r="P10520">
        <v>1</v>
      </c>
    </row>
    <row r="10521" spans="12:16" x14ac:dyDescent="0.35">
      <c r="L10521" t="s">
        <v>27</v>
      </c>
      <c r="M10521" t="s">
        <v>7747</v>
      </c>
      <c r="N10521">
        <v>6</v>
      </c>
      <c r="P10521">
        <v>1</v>
      </c>
    </row>
    <row r="10522" spans="12:16" x14ac:dyDescent="0.35">
      <c r="L10522" t="s">
        <v>27</v>
      </c>
      <c r="M10522" t="s">
        <v>7747</v>
      </c>
      <c r="N10522">
        <v>6</v>
      </c>
      <c r="P10522">
        <v>1</v>
      </c>
    </row>
    <row r="10523" spans="12:16" x14ac:dyDescent="0.35">
      <c r="L10523" t="s">
        <v>27</v>
      </c>
      <c r="M10523" t="s">
        <v>7747</v>
      </c>
      <c r="N10523">
        <v>6</v>
      </c>
      <c r="P10523">
        <v>1</v>
      </c>
    </row>
    <row r="10524" spans="12:16" x14ac:dyDescent="0.35">
      <c r="L10524" t="s">
        <v>27</v>
      </c>
      <c r="M10524" t="s">
        <v>7747</v>
      </c>
      <c r="N10524">
        <v>6</v>
      </c>
      <c r="P10524">
        <v>1</v>
      </c>
    </row>
    <row r="10525" spans="12:16" x14ac:dyDescent="0.35">
      <c r="L10525" t="s">
        <v>27</v>
      </c>
      <c r="M10525" t="s">
        <v>7747</v>
      </c>
      <c r="N10525">
        <v>6</v>
      </c>
      <c r="P10525">
        <v>1</v>
      </c>
    </row>
    <row r="10526" spans="12:16" x14ac:dyDescent="0.35">
      <c r="L10526" t="s">
        <v>27</v>
      </c>
      <c r="M10526" t="s">
        <v>7747</v>
      </c>
      <c r="N10526">
        <v>6</v>
      </c>
      <c r="P10526">
        <v>1</v>
      </c>
    </row>
    <row r="10527" spans="12:16" x14ac:dyDescent="0.35">
      <c r="L10527" t="s">
        <v>27</v>
      </c>
      <c r="M10527" t="s">
        <v>7747</v>
      </c>
      <c r="N10527">
        <v>6</v>
      </c>
      <c r="P10527">
        <v>1</v>
      </c>
    </row>
    <row r="10528" spans="12:16" x14ac:dyDescent="0.35">
      <c r="L10528" t="s">
        <v>27</v>
      </c>
      <c r="M10528" t="s">
        <v>7747</v>
      </c>
      <c r="N10528">
        <v>6</v>
      </c>
      <c r="P10528">
        <v>1</v>
      </c>
    </row>
    <row r="10529" spans="12:16" x14ac:dyDescent="0.35">
      <c r="L10529" t="s">
        <v>27</v>
      </c>
      <c r="M10529" t="s">
        <v>7747</v>
      </c>
      <c r="N10529">
        <v>6</v>
      </c>
      <c r="P10529">
        <v>1</v>
      </c>
    </row>
    <row r="10530" spans="12:16" x14ac:dyDescent="0.35">
      <c r="L10530" t="s">
        <v>27</v>
      </c>
      <c r="M10530" t="s">
        <v>7747</v>
      </c>
      <c r="N10530">
        <v>6</v>
      </c>
      <c r="P10530">
        <v>1</v>
      </c>
    </row>
    <row r="10531" spans="12:16" x14ac:dyDescent="0.35">
      <c r="L10531" t="s">
        <v>27</v>
      </c>
      <c r="M10531" t="s">
        <v>7747</v>
      </c>
      <c r="N10531">
        <v>6</v>
      </c>
      <c r="P10531">
        <v>1</v>
      </c>
    </row>
    <row r="10532" spans="12:16" x14ac:dyDescent="0.35">
      <c r="L10532" t="s">
        <v>27</v>
      </c>
      <c r="M10532" t="s">
        <v>7747</v>
      </c>
      <c r="N10532">
        <v>6</v>
      </c>
      <c r="P10532">
        <v>1</v>
      </c>
    </row>
    <row r="10533" spans="12:16" x14ac:dyDescent="0.35">
      <c r="L10533" t="s">
        <v>27</v>
      </c>
      <c r="M10533" t="s">
        <v>7747</v>
      </c>
      <c r="N10533">
        <v>6</v>
      </c>
      <c r="P10533">
        <v>1</v>
      </c>
    </row>
    <row r="10534" spans="12:16" x14ac:dyDescent="0.35">
      <c r="L10534" t="s">
        <v>27</v>
      </c>
      <c r="M10534" t="s">
        <v>7747</v>
      </c>
      <c r="N10534">
        <v>6</v>
      </c>
      <c r="P10534">
        <v>1</v>
      </c>
    </row>
    <row r="10535" spans="12:16" x14ac:dyDescent="0.35">
      <c r="L10535" t="s">
        <v>27</v>
      </c>
      <c r="M10535" t="s">
        <v>7747</v>
      </c>
      <c r="N10535">
        <v>6</v>
      </c>
      <c r="P10535">
        <v>1</v>
      </c>
    </row>
    <row r="10536" spans="12:16" x14ac:dyDescent="0.35">
      <c r="L10536" t="s">
        <v>27</v>
      </c>
      <c r="M10536" t="s">
        <v>7747</v>
      </c>
      <c r="N10536">
        <v>6</v>
      </c>
      <c r="P10536">
        <v>1</v>
      </c>
    </row>
    <row r="10537" spans="12:16" x14ac:dyDescent="0.35">
      <c r="L10537" t="s">
        <v>27</v>
      </c>
      <c r="M10537" t="s">
        <v>7747</v>
      </c>
      <c r="N10537">
        <v>6</v>
      </c>
      <c r="P10537">
        <v>1</v>
      </c>
    </row>
    <row r="10538" spans="12:16" x14ac:dyDescent="0.35">
      <c r="L10538" t="s">
        <v>27</v>
      </c>
      <c r="M10538" t="s">
        <v>7747</v>
      </c>
      <c r="N10538">
        <v>6</v>
      </c>
      <c r="P10538">
        <v>1</v>
      </c>
    </row>
    <row r="10539" spans="12:16" x14ac:dyDescent="0.35">
      <c r="L10539" t="s">
        <v>27</v>
      </c>
      <c r="M10539" t="s">
        <v>7747</v>
      </c>
      <c r="N10539">
        <v>6</v>
      </c>
      <c r="P10539">
        <v>1</v>
      </c>
    </row>
    <row r="10540" spans="12:16" x14ac:dyDescent="0.35">
      <c r="L10540" t="s">
        <v>27</v>
      </c>
      <c r="M10540" t="s">
        <v>7747</v>
      </c>
      <c r="N10540">
        <v>6</v>
      </c>
      <c r="P10540">
        <v>1</v>
      </c>
    </row>
    <row r="10541" spans="12:16" x14ac:dyDescent="0.35">
      <c r="L10541" t="s">
        <v>27</v>
      </c>
      <c r="M10541" t="s">
        <v>7747</v>
      </c>
      <c r="N10541">
        <v>6</v>
      </c>
      <c r="P10541">
        <v>1</v>
      </c>
    </row>
    <row r="10542" spans="12:16" x14ac:dyDescent="0.35">
      <c r="L10542" t="s">
        <v>27</v>
      </c>
      <c r="M10542" t="s">
        <v>7747</v>
      </c>
      <c r="N10542">
        <v>6</v>
      </c>
      <c r="P10542">
        <v>1</v>
      </c>
    </row>
    <row r="10543" spans="12:16" x14ac:dyDescent="0.35">
      <c r="L10543" t="s">
        <v>27</v>
      </c>
      <c r="M10543" t="s">
        <v>7747</v>
      </c>
      <c r="N10543">
        <v>6</v>
      </c>
      <c r="P10543">
        <v>1</v>
      </c>
    </row>
    <row r="10544" spans="12:16" x14ac:dyDescent="0.35">
      <c r="L10544" t="s">
        <v>27</v>
      </c>
      <c r="M10544" t="s">
        <v>7747</v>
      </c>
      <c r="N10544">
        <v>6</v>
      </c>
      <c r="P10544">
        <v>1</v>
      </c>
    </row>
    <row r="10545" spans="12:16" x14ac:dyDescent="0.35">
      <c r="L10545" t="s">
        <v>27</v>
      </c>
      <c r="M10545" t="s">
        <v>7747</v>
      </c>
      <c r="N10545">
        <v>6</v>
      </c>
      <c r="P10545">
        <v>1</v>
      </c>
    </row>
    <row r="10546" spans="12:16" x14ac:dyDescent="0.35">
      <c r="L10546" t="s">
        <v>27</v>
      </c>
      <c r="M10546" t="s">
        <v>7747</v>
      </c>
      <c r="N10546">
        <v>6</v>
      </c>
      <c r="P10546">
        <v>1</v>
      </c>
    </row>
    <row r="10547" spans="12:16" x14ac:dyDescent="0.35">
      <c r="L10547" t="s">
        <v>27</v>
      </c>
      <c r="M10547" t="s">
        <v>7747</v>
      </c>
      <c r="N10547">
        <v>6</v>
      </c>
      <c r="P10547">
        <v>1</v>
      </c>
    </row>
    <row r="10548" spans="12:16" x14ac:dyDescent="0.35">
      <c r="L10548" t="s">
        <v>27</v>
      </c>
      <c r="M10548" t="s">
        <v>7747</v>
      </c>
      <c r="N10548">
        <v>6</v>
      </c>
      <c r="P10548">
        <v>1</v>
      </c>
    </row>
    <row r="10549" spans="12:16" x14ac:dyDescent="0.35">
      <c r="L10549" t="s">
        <v>27</v>
      </c>
      <c r="M10549" t="s">
        <v>7747</v>
      </c>
      <c r="N10549">
        <v>6</v>
      </c>
      <c r="P10549">
        <v>1</v>
      </c>
    </row>
    <row r="10550" spans="12:16" x14ac:dyDescent="0.35">
      <c r="L10550" t="s">
        <v>27</v>
      </c>
      <c r="M10550" t="s">
        <v>7747</v>
      </c>
      <c r="N10550">
        <v>6</v>
      </c>
      <c r="P10550">
        <v>1</v>
      </c>
    </row>
    <row r="10551" spans="12:16" x14ac:dyDescent="0.35">
      <c r="L10551" t="s">
        <v>27</v>
      </c>
      <c r="M10551" t="s">
        <v>7747</v>
      </c>
      <c r="N10551">
        <v>6</v>
      </c>
      <c r="P10551">
        <v>1</v>
      </c>
    </row>
    <row r="10552" spans="12:16" x14ac:dyDescent="0.35">
      <c r="L10552" t="s">
        <v>27</v>
      </c>
      <c r="M10552" t="s">
        <v>7747</v>
      </c>
      <c r="N10552">
        <v>6</v>
      </c>
      <c r="P10552">
        <v>1</v>
      </c>
    </row>
    <row r="10553" spans="12:16" x14ac:dyDescent="0.35">
      <c r="L10553" t="s">
        <v>27</v>
      </c>
      <c r="M10553" t="s">
        <v>7747</v>
      </c>
      <c r="N10553">
        <v>6</v>
      </c>
      <c r="P10553">
        <v>1</v>
      </c>
    </row>
    <row r="10554" spans="12:16" x14ac:dyDescent="0.35">
      <c r="L10554" t="s">
        <v>27</v>
      </c>
      <c r="M10554" t="s">
        <v>7747</v>
      </c>
      <c r="N10554">
        <v>6</v>
      </c>
      <c r="P10554">
        <v>1</v>
      </c>
    </row>
    <row r="10555" spans="12:16" x14ac:dyDescent="0.35">
      <c r="L10555" t="s">
        <v>27</v>
      </c>
      <c r="M10555" t="s">
        <v>7747</v>
      </c>
      <c r="N10555">
        <v>6</v>
      </c>
      <c r="P10555">
        <v>1</v>
      </c>
    </row>
    <row r="10556" spans="12:16" x14ac:dyDescent="0.35">
      <c r="L10556" t="s">
        <v>27</v>
      </c>
      <c r="M10556" t="s">
        <v>7747</v>
      </c>
      <c r="N10556">
        <v>6</v>
      </c>
      <c r="P10556">
        <v>1</v>
      </c>
    </row>
    <row r="10557" spans="12:16" x14ac:dyDescent="0.35">
      <c r="L10557" t="s">
        <v>27</v>
      </c>
      <c r="M10557" t="s">
        <v>7747</v>
      </c>
      <c r="N10557">
        <v>6</v>
      </c>
      <c r="P10557">
        <v>1</v>
      </c>
    </row>
    <row r="10558" spans="12:16" x14ac:dyDescent="0.35">
      <c r="L10558" t="s">
        <v>27</v>
      </c>
      <c r="M10558" t="s">
        <v>7747</v>
      </c>
      <c r="N10558">
        <v>6</v>
      </c>
      <c r="P10558">
        <v>1</v>
      </c>
    </row>
    <row r="10559" spans="12:16" x14ac:dyDescent="0.35">
      <c r="L10559" t="s">
        <v>27</v>
      </c>
      <c r="M10559" t="s">
        <v>7747</v>
      </c>
      <c r="N10559">
        <v>6</v>
      </c>
      <c r="P10559">
        <v>1</v>
      </c>
    </row>
    <row r="10560" spans="12:16" x14ac:dyDescent="0.35">
      <c r="L10560" t="s">
        <v>27</v>
      </c>
      <c r="M10560" t="s">
        <v>7747</v>
      </c>
      <c r="N10560">
        <v>6</v>
      </c>
      <c r="P10560">
        <v>1</v>
      </c>
    </row>
    <row r="10561" spans="12:16" x14ac:dyDescent="0.35">
      <c r="L10561" t="s">
        <v>27</v>
      </c>
      <c r="M10561" t="s">
        <v>7747</v>
      </c>
      <c r="N10561">
        <v>6</v>
      </c>
      <c r="P10561">
        <v>1</v>
      </c>
    </row>
    <row r="10562" spans="12:16" x14ac:dyDescent="0.35">
      <c r="L10562" t="s">
        <v>27</v>
      </c>
      <c r="M10562" t="s">
        <v>7747</v>
      </c>
      <c r="N10562">
        <v>6</v>
      </c>
      <c r="P10562">
        <v>1</v>
      </c>
    </row>
    <row r="10563" spans="12:16" x14ac:dyDescent="0.35">
      <c r="L10563" t="s">
        <v>27</v>
      </c>
      <c r="M10563" t="s">
        <v>7747</v>
      </c>
      <c r="N10563">
        <v>6</v>
      </c>
      <c r="P10563">
        <v>1</v>
      </c>
    </row>
    <row r="10564" spans="12:16" x14ac:dyDescent="0.35">
      <c r="L10564" t="s">
        <v>27</v>
      </c>
      <c r="M10564" t="s">
        <v>7747</v>
      </c>
      <c r="N10564">
        <v>6</v>
      </c>
      <c r="P10564">
        <v>1</v>
      </c>
    </row>
    <row r="10565" spans="12:16" x14ac:dyDescent="0.35">
      <c r="L10565" t="s">
        <v>27</v>
      </c>
      <c r="M10565" t="s">
        <v>7747</v>
      </c>
      <c r="N10565">
        <v>6</v>
      </c>
      <c r="P10565">
        <v>1</v>
      </c>
    </row>
    <row r="10566" spans="12:16" x14ac:dyDescent="0.35">
      <c r="L10566" t="s">
        <v>27</v>
      </c>
      <c r="M10566" t="s">
        <v>7747</v>
      </c>
      <c r="N10566">
        <v>6</v>
      </c>
      <c r="P10566">
        <v>1</v>
      </c>
    </row>
    <row r="10567" spans="12:16" x14ac:dyDescent="0.35">
      <c r="L10567" t="s">
        <v>27</v>
      </c>
      <c r="M10567" t="s">
        <v>7747</v>
      </c>
      <c r="N10567">
        <v>6</v>
      </c>
      <c r="P10567">
        <v>1</v>
      </c>
    </row>
    <row r="10568" spans="12:16" x14ac:dyDescent="0.35">
      <c r="L10568" t="s">
        <v>27</v>
      </c>
      <c r="M10568" t="s">
        <v>7747</v>
      </c>
      <c r="N10568">
        <v>6</v>
      </c>
      <c r="P10568">
        <v>1</v>
      </c>
    </row>
    <row r="10569" spans="12:16" x14ac:dyDescent="0.35">
      <c r="L10569" t="s">
        <v>27</v>
      </c>
      <c r="M10569" t="s">
        <v>7747</v>
      </c>
      <c r="N10569">
        <v>6</v>
      </c>
      <c r="P10569">
        <v>1</v>
      </c>
    </row>
    <row r="10570" spans="12:16" x14ac:dyDescent="0.35">
      <c r="L10570" t="s">
        <v>27</v>
      </c>
      <c r="M10570" t="s">
        <v>7747</v>
      </c>
      <c r="N10570">
        <v>6</v>
      </c>
      <c r="P10570">
        <v>1</v>
      </c>
    </row>
    <row r="10571" spans="12:16" x14ac:dyDescent="0.35">
      <c r="L10571" t="s">
        <v>27</v>
      </c>
      <c r="M10571" t="s">
        <v>7747</v>
      </c>
      <c r="N10571">
        <v>6</v>
      </c>
      <c r="P10571">
        <v>1</v>
      </c>
    </row>
    <row r="10572" spans="12:16" x14ac:dyDescent="0.35">
      <c r="L10572" t="s">
        <v>27</v>
      </c>
      <c r="M10572" t="s">
        <v>7747</v>
      </c>
      <c r="N10572">
        <v>6</v>
      </c>
      <c r="P10572">
        <v>1</v>
      </c>
    </row>
    <row r="10573" spans="12:16" x14ac:dyDescent="0.35">
      <c r="L10573" t="s">
        <v>27</v>
      </c>
      <c r="M10573" t="s">
        <v>7747</v>
      </c>
      <c r="N10573">
        <v>6</v>
      </c>
      <c r="P10573">
        <v>1</v>
      </c>
    </row>
    <row r="10574" spans="12:16" x14ac:dyDescent="0.35">
      <c r="L10574" t="s">
        <v>27</v>
      </c>
      <c r="M10574" t="s">
        <v>7747</v>
      </c>
      <c r="N10574">
        <v>6</v>
      </c>
      <c r="P10574">
        <v>1</v>
      </c>
    </row>
    <row r="10575" spans="12:16" x14ac:dyDescent="0.35">
      <c r="L10575" t="s">
        <v>27</v>
      </c>
      <c r="M10575" t="s">
        <v>7747</v>
      </c>
      <c r="N10575">
        <v>6</v>
      </c>
      <c r="P10575">
        <v>1</v>
      </c>
    </row>
    <row r="10576" spans="12:16" x14ac:dyDescent="0.35">
      <c r="L10576" t="s">
        <v>26</v>
      </c>
      <c r="M10576" t="s">
        <v>7747</v>
      </c>
      <c r="N10576">
        <v>6</v>
      </c>
      <c r="P10576">
        <v>1</v>
      </c>
    </row>
    <row r="10577" spans="12:16" x14ac:dyDescent="0.35">
      <c r="L10577" t="s">
        <v>26</v>
      </c>
      <c r="M10577" t="s">
        <v>7747</v>
      </c>
      <c r="N10577">
        <v>6</v>
      </c>
      <c r="P10577">
        <v>1</v>
      </c>
    </row>
    <row r="10578" spans="12:16" x14ac:dyDescent="0.35">
      <c r="L10578" t="s">
        <v>26</v>
      </c>
      <c r="M10578" t="s">
        <v>7747</v>
      </c>
      <c r="N10578">
        <v>6</v>
      </c>
      <c r="P10578">
        <v>1</v>
      </c>
    </row>
    <row r="10579" spans="12:16" x14ac:dyDescent="0.35">
      <c r="L10579" t="s">
        <v>26</v>
      </c>
      <c r="M10579" t="s">
        <v>7747</v>
      </c>
      <c r="N10579">
        <v>6</v>
      </c>
      <c r="P10579">
        <v>1</v>
      </c>
    </row>
    <row r="10580" spans="12:16" x14ac:dyDescent="0.35">
      <c r="L10580" t="s">
        <v>26</v>
      </c>
      <c r="M10580" t="s">
        <v>7747</v>
      </c>
      <c r="N10580">
        <v>6</v>
      </c>
      <c r="P10580">
        <v>1</v>
      </c>
    </row>
    <row r="10581" spans="12:16" x14ac:dyDescent="0.35">
      <c r="L10581" t="s">
        <v>26</v>
      </c>
      <c r="M10581" t="s">
        <v>7747</v>
      </c>
      <c r="N10581">
        <v>6</v>
      </c>
      <c r="P10581">
        <v>1</v>
      </c>
    </row>
    <row r="10582" spans="12:16" x14ac:dyDescent="0.35">
      <c r="L10582" t="s">
        <v>26</v>
      </c>
      <c r="M10582" t="s">
        <v>7747</v>
      </c>
      <c r="N10582">
        <v>6</v>
      </c>
      <c r="P10582">
        <v>1</v>
      </c>
    </row>
    <row r="10583" spans="12:16" x14ac:dyDescent="0.35">
      <c r="L10583" t="s">
        <v>26</v>
      </c>
      <c r="M10583" t="s">
        <v>7747</v>
      </c>
      <c r="N10583">
        <v>6</v>
      </c>
      <c r="P10583">
        <v>1</v>
      </c>
    </row>
    <row r="10584" spans="12:16" x14ac:dyDescent="0.35">
      <c r="L10584" t="s">
        <v>26</v>
      </c>
      <c r="M10584" t="s">
        <v>7747</v>
      </c>
      <c r="N10584">
        <v>6</v>
      </c>
      <c r="P10584">
        <v>1</v>
      </c>
    </row>
    <row r="10585" spans="12:16" x14ac:dyDescent="0.35">
      <c r="L10585" t="s">
        <v>26</v>
      </c>
      <c r="M10585" t="s">
        <v>7747</v>
      </c>
      <c r="N10585">
        <v>6</v>
      </c>
      <c r="P10585">
        <v>1</v>
      </c>
    </row>
    <row r="10586" spans="12:16" x14ac:dyDescent="0.35">
      <c r="L10586" t="s">
        <v>26</v>
      </c>
      <c r="M10586" t="s">
        <v>7747</v>
      </c>
      <c r="N10586">
        <v>6</v>
      </c>
      <c r="P10586">
        <v>1</v>
      </c>
    </row>
    <row r="10587" spans="12:16" x14ac:dyDescent="0.35">
      <c r="L10587" t="s">
        <v>26</v>
      </c>
      <c r="M10587" t="s">
        <v>7747</v>
      </c>
      <c r="N10587">
        <v>6</v>
      </c>
      <c r="P10587">
        <v>1</v>
      </c>
    </row>
    <row r="10588" spans="12:16" x14ac:dyDescent="0.35">
      <c r="L10588" t="s">
        <v>26</v>
      </c>
      <c r="M10588" t="s">
        <v>7747</v>
      </c>
      <c r="N10588">
        <v>6</v>
      </c>
      <c r="P10588">
        <v>1</v>
      </c>
    </row>
    <row r="10589" spans="12:16" x14ac:dyDescent="0.35">
      <c r="L10589" t="s">
        <v>26</v>
      </c>
      <c r="M10589" t="s">
        <v>7747</v>
      </c>
      <c r="N10589">
        <v>6</v>
      </c>
      <c r="P10589">
        <v>1</v>
      </c>
    </row>
    <row r="10590" spans="12:16" x14ac:dyDescent="0.35">
      <c r="L10590" t="s">
        <v>26</v>
      </c>
      <c r="M10590" t="s">
        <v>7747</v>
      </c>
      <c r="N10590">
        <v>6</v>
      </c>
      <c r="P10590">
        <v>1</v>
      </c>
    </row>
    <row r="10591" spans="12:16" x14ac:dyDescent="0.35">
      <c r="L10591" t="s">
        <v>26</v>
      </c>
      <c r="M10591" t="s">
        <v>7747</v>
      </c>
      <c r="N10591">
        <v>6</v>
      </c>
      <c r="P10591">
        <v>1</v>
      </c>
    </row>
    <row r="10592" spans="12:16" x14ac:dyDescent="0.35">
      <c r="L10592" t="s">
        <v>26</v>
      </c>
      <c r="M10592" t="s">
        <v>7747</v>
      </c>
      <c r="N10592">
        <v>6</v>
      </c>
      <c r="P10592">
        <v>1</v>
      </c>
    </row>
    <row r="10593" spans="12:16" x14ac:dyDescent="0.35">
      <c r="L10593" t="s">
        <v>26</v>
      </c>
      <c r="M10593" t="s">
        <v>7747</v>
      </c>
      <c r="N10593">
        <v>6</v>
      </c>
      <c r="P10593">
        <v>1</v>
      </c>
    </row>
    <row r="10594" spans="12:16" x14ac:dyDescent="0.35">
      <c r="L10594" t="s">
        <v>26</v>
      </c>
      <c r="M10594" t="s">
        <v>7747</v>
      </c>
      <c r="N10594">
        <v>6</v>
      </c>
      <c r="P10594">
        <v>1</v>
      </c>
    </row>
    <row r="10595" spans="12:16" x14ac:dyDescent="0.35">
      <c r="L10595" t="s">
        <v>26</v>
      </c>
      <c r="M10595" t="s">
        <v>7747</v>
      </c>
      <c r="N10595">
        <v>6</v>
      </c>
      <c r="P10595">
        <v>1</v>
      </c>
    </row>
    <row r="10596" spans="12:16" x14ac:dyDescent="0.35">
      <c r="L10596" t="s">
        <v>26</v>
      </c>
      <c r="M10596" t="s">
        <v>7747</v>
      </c>
      <c r="N10596">
        <v>6</v>
      </c>
      <c r="P10596">
        <v>1</v>
      </c>
    </row>
    <row r="10597" spans="12:16" x14ac:dyDescent="0.35">
      <c r="L10597" t="s">
        <v>26</v>
      </c>
      <c r="M10597" t="s">
        <v>7747</v>
      </c>
      <c r="N10597">
        <v>6</v>
      </c>
      <c r="P10597">
        <v>1</v>
      </c>
    </row>
    <row r="10598" spans="12:16" x14ac:dyDescent="0.35">
      <c r="L10598" t="s">
        <v>26</v>
      </c>
      <c r="M10598" t="s">
        <v>7747</v>
      </c>
      <c r="N10598">
        <v>6</v>
      </c>
      <c r="P10598">
        <v>1</v>
      </c>
    </row>
    <row r="10599" spans="12:16" x14ac:dyDescent="0.35">
      <c r="L10599" t="s">
        <v>26</v>
      </c>
      <c r="M10599" t="s">
        <v>7747</v>
      </c>
      <c r="N10599">
        <v>6</v>
      </c>
      <c r="P10599">
        <v>1</v>
      </c>
    </row>
    <row r="10600" spans="12:16" x14ac:dyDescent="0.35">
      <c r="L10600" t="s">
        <v>26</v>
      </c>
      <c r="M10600" t="s">
        <v>7747</v>
      </c>
      <c r="N10600">
        <v>6</v>
      </c>
      <c r="P10600">
        <v>1</v>
      </c>
    </row>
    <row r="10601" spans="12:16" x14ac:dyDescent="0.35">
      <c r="L10601" t="s">
        <v>26</v>
      </c>
      <c r="M10601" t="s">
        <v>7747</v>
      </c>
      <c r="N10601">
        <v>6</v>
      </c>
      <c r="P10601">
        <v>1</v>
      </c>
    </row>
    <row r="10602" spans="12:16" x14ac:dyDescent="0.35">
      <c r="L10602" t="s">
        <v>26</v>
      </c>
      <c r="M10602" t="s">
        <v>7747</v>
      </c>
      <c r="N10602">
        <v>6</v>
      </c>
      <c r="P10602">
        <v>1</v>
      </c>
    </row>
    <row r="10603" spans="12:16" x14ac:dyDescent="0.35">
      <c r="L10603" t="s">
        <v>26</v>
      </c>
      <c r="M10603" t="s">
        <v>7747</v>
      </c>
      <c r="N10603">
        <v>6</v>
      </c>
      <c r="P10603">
        <v>1</v>
      </c>
    </row>
    <row r="10604" spans="12:16" x14ac:dyDescent="0.35">
      <c r="L10604" t="s">
        <v>26</v>
      </c>
      <c r="M10604" t="s">
        <v>7747</v>
      </c>
      <c r="N10604">
        <v>6</v>
      </c>
      <c r="P10604">
        <v>1</v>
      </c>
    </row>
    <row r="10605" spans="12:16" x14ac:dyDescent="0.35">
      <c r="L10605" t="s">
        <v>26</v>
      </c>
      <c r="M10605" t="s">
        <v>7747</v>
      </c>
      <c r="N10605">
        <v>6</v>
      </c>
      <c r="P10605">
        <v>1</v>
      </c>
    </row>
    <row r="10606" spans="12:16" x14ac:dyDescent="0.35">
      <c r="L10606" t="s">
        <v>26</v>
      </c>
      <c r="M10606" t="s">
        <v>7747</v>
      </c>
      <c r="N10606">
        <v>6</v>
      </c>
      <c r="P10606">
        <v>1</v>
      </c>
    </row>
    <row r="10607" spans="12:16" x14ac:dyDescent="0.35">
      <c r="L10607" t="s">
        <v>26</v>
      </c>
      <c r="M10607" t="s">
        <v>7747</v>
      </c>
      <c r="N10607">
        <v>6</v>
      </c>
      <c r="P10607">
        <v>1</v>
      </c>
    </row>
    <row r="10608" spans="12:16" x14ac:dyDescent="0.35">
      <c r="L10608" t="s">
        <v>26</v>
      </c>
      <c r="M10608" t="s">
        <v>7747</v>
      </c>
      <c r="N10608">
        <v>6</v>
      </c>
      <c r="P10608">
        <v>1</v>
      </c>
    </row>
    <row r="10609" spans="12:16" x14ac:dyDescent="0.35">
      <c r="L10609" t="s">
        <v>26</v>
      </c>
      <c r="M10609" t="s">
        <v>7747</v>
      </c>
      <c r="N10609">
        <v>6</v>
      </c>
      <c r="P10609">
        <v>1</v>
      </c>
    </row>
    <row r="10610" spans="12:16" x14ac:dyDescent="0.35">
      <c r="L10610" t="s">
        <v>26</v>
      </c>
      <c r="M10610" t="s">
        <v>7747</v>
      </c>
      <c r="N10610">
        <v>6</v>
      </c>
      <c r="P10610">
        <v>1</v>
      </c>
    </row>
    <row r="10611" spans="12:16" x14ac:dyDescent="0.35">
      <c r="L10611" t="s">
        <v>26</v>
      </c>
      <c r="M10611" t="s">
        <v>7747</v>
      </c>
      <c r="N10611">
        <v>6</v>
      </c>
      <c r="P10611">
        <v>1</v>
      </c>
    </row>
    <row r="10612" spans="12:16" x14ac:dyDescent="0.35">
      <c r="L10612" t="s">
        <v>26</v>
      </c>
      <c r="M10612" t="s">
        <v>7747</v>
      </c>
      <c r="N10612">
        <v>6</v>
      </c>
      <c r="P10612">
        <v>1</v>
      </c>
    </row>
    <row r="10613" spans="12:16" x14ac:dyDescent="0.35">
      <c r="L10613" t="s">
        <v>26</v>
      </c>
      <c r="M10613" t="s">
        <v>7747</v>
      </c>
      <c r="N10613">
        <v>6</v>
      </c>
      <c r="P10613">
        <v>1</v>
      </c>
    </row>
    <row r="10614" spans="12:16" x14ac:dyDescent="0.35">
      <c r="L10614" t="s">
        <v>26</v>
      </c>
      <c r="M10614" t="s">
        <v>7747</v>
      </c>
      <c r="N10614">
        <v>6</v>
      </c>
      <c r="P10614">
        <v>1</v>
      </c>
    </row>
    <row r="10615" spans="12:16" x14ac:dyDescent="0.35">
      <c r="L10615" t="s">
        <v>26</v>
      </c>
      <c r="M10615" t="s">
        <v>7747</v>
      </c>
      <c r="N10615">
        <v>6</v>
      </c>
      <c r="P10615">
        <v>1</v>
      </c>
    </row>
    <row r="10616" spans="12:16" x14ac:dyDescent="0.35">
      <c r="L10616" t="s">
        <v>26</v>
      </c>
      <c r="M10616" t="s">
        <v>7747</v>
      </c>
      <c r="N10616">
        <v>6</v>
      </c>
      <c r="P10616">
        <v>1</v>
      </c>
    </row>
    <row r="10617" spans="12:16" x14ac:dyDescent="0.35">
      <c r="L10617" t="s">
        <v>26</v>
      </c>
      <c r="M10617" t="s">
        <v>7747</v>
      </c>
      <c r="N10617">
        <v>6</v>
      </c>
      <c r="P10617">
        <v>1</v>
      </c>
    </row>
    <row r="10618" spans="12:16" x14ac:dyDescent="0.35">
      <c r="L10618" t="s">
        <v>26</v>
      </c>
      <c r="M10618" t="s">
        <v>7747</v>
      </c>
      <c r="N10618">
        <v>6</v>
      </c>
      <c r="P10618">
        <v>1</v>
      </c>
    </row>
    <row r="10619" spans="12:16" x14ac:dyDescent="0.35">
      <c r="L10619" t="s">
        <v>26</v>
      </c>
      <c r="M10619" t="s">
        <v>7747</v>
      </c>
      <c r="N10619">
        <v>6</v>
      </c>
      <c r="P10619">
        <v>1</v>
      </c>
    </row>
    <row r="10620" spans="12:16" x14ac:dyDescent="0.35">
      <c r="L10620" t="s">
        <v>26</v>
      </c>
      <c r="M10620" t="s">
        <v>7747</v>
      </c>
      <c r="N10620">
        <v>6</v>
      </c>
      <c r="P10620">
        <v>1</v>
      </c>
    </row>
    <row r="10621" spans="12:16" x14ac:dyDescent="0.35">
      <c r="L10621" t="s">
        <v>26</v>
      </c>
      <c r="M10621" t="s">
        <v>7747</v>
      </c>
      <c r="N10621">
        <v>6</v>
      </c>
      <c r="P10621">
        <v>1</v>
      </c>
    </row>
    <row r="10622" spans="12:16" x14ac:dyDescent="0.35">
      <c r="L10622" t="s">
        <v>26</v>
      </c>
      <c r="M10622" t="s">
        <v>7747</v>
      </c>
      <c r="N10622">
        <v>6</v>
      </c>
      <c r="P10622">
        <v>1</v>
      </c>
    </row>
    <row r="10623" spans="12:16" x14ac:dyDescent="0.35">
      <c r="L10623" t="s">
        <v>26</v>
      </c>
      <c r="M10623" t="s">
        <v>7747</v>
      </c>
      <c r="N10623">
        <v>6</v>
      </c>
      <c r="P10623">
        <v>1</v>
      </c>
    </row>
    <row r="10624" spans="12:16" x14ac:dyDescent="0.35">
      <c r="L10624" t="s">
        <v>26</v>
      </c>
      <c r="M10624" t="s">
        <v>7747</v>
      </c>
      <c r="N10624">
        <v>6</v>
      </c>
      <c r="P10624">
        <v>1</v>
      </c>
    </row>
    <row r="10625" spans="12:16" x14ac:dyDescent="0.35">
      <c r="L10625" t="s">
        <v>26</v>
      </c>
      <c r="M10625" t="s">
        <v>7747</v>
      </c>
      <c r="N10625">
        <v>6</v>
      </c>
      <c r="P10625">
        <v>1</v>
      </c>
    </row>
    <row r="10626" spans="12:16" x14ac:dyDescent="0.35">
      <c r="L10626" t="s">
        <v>26</v>
      </c>
      <c r="M10626" t="s">
        <v>7747</v>
      </c>
      <c r="N10626">
        <v>6</v>
      </c>
      <c r="P10626">
        <v>1</v>
      </c>
    </row>
    <row r="10627" spans="12:16" x14ac:dyDescent="0.35">
      <c r="L10627" t="s">
        <v>26</v>
      </c>
      <c r="M10627" t="s">
        <v>7747</v>
      </c>
      <c r="N10627">
        <v>6</v>
      </c>
      <c r="P10627">
        <v>1</v>
      </c>
    </row>
    <row r="10628" spans="12:16" x14ac:dyDescent="0.35">
      <c r="L10628" t="s">
        <v>26</v>
      </c>
      <c r="M10628" t="s">
        <v>7747</v>
      </c>
      <c r="N10628">
        <v>6</v>
      </c>
      <c r="P10628">
        <v>1</v>
      </c>
    </row>
    <row r="10629" spans="12:16" x14ac:dyDescent="0.35">
      <c r="L10629" t="s">
        <v>26</v>
      </c>
      <c r="M10629" t="s">
        <v>7747</v>
      </c>
      <c r="N10629">
        <v>6</v>
      </c>
      <c r="P10629">
        <v>1</v>
      </c>
    </row>
    <row r="10630" spans="12:16" x14ac:dyDescent="0.35">
      <c r="L10630" t="s">
        <v>26</v>
      </c>
      <c r="M10630" t="s">
        <v>7747</v>
      </c>
      <c r="N10630">
        <v>6</v>
      </c>
      <c r="P10630">
        <v>1</v>
      </c>
    </row>
    <row r="10631" spans="12:16" x14ac:dyDescent="0.35">
      <c r="L10631" t="s">
        <v>26</v>
      </c>
      <c r="M10631" t="s">
        <v>7747</v>
      </c>
      <c r="N10631">
        <v>6</v>
      </c>
      <c r="P10631">
        <v>1</v>
      </c>
    </row>
    <row r="10632" spans="12:16" x14ac:dyDescent="0.35">
      <c r="L10632" t="s">
        <v>26</v>
      </c>
      <c r="M10632" t="s">
        <v>7747</v>
      </c>
      <c r="N10632">
        <v>6</v>
      </c>
      <c r="P10632">
        <v>1</v>
      </c>
    </row>
    <row r="10633" spans="12:16" x14ac:dyDescent="0.35">
      <c r="L10633" t="s">
        <v>26</v>
      </c>
      <c r="M10633" t="s">
        <v>7747</v>
      </c>
      <c r="N10633">
        <v>6</v>
      </c>
      <c r="P10633">
        <v>1</v>
      </c>
    </row>
    <row r="10634" spans="12:16" x14ac:dyDescent="0.35">
      <c r="L10634" t="s">
        <v>26</v>
      </c>
      <c r="M10634" t="s">
        <v>7747</v>
      </c>
      <c r="N10634">
        <v>6</v>
      </c>
      <c r="P10634">
        <v>1</v>
      </c>
    </row>
    <row r="10635" spans="12:16" x14ac:dyDescent="0.35">
      <c r="L10635" t="s">
        <v>26</v>
      </c>
      <c r="M10635" t="s">
        <v>7747</v>
      </c>
      <c r="N10635">
        <v>6</v>
      </c>
      <c r="P10635">
        <v>1</v>
      </c>
    </row>
    <row r="10636" spans="12:16" x14ac:dyDescent="0.35">
      <c r="L10636" t="s">
        <v>26</v>
      </c>
      <c r="M10636" t="s">
        <v>7747</v>
      </c>
      <c r="N10636">
        <v>6</v>
      </c>
      <c r="P10636">
        <v>1</v>
      </c>
    </row>
    <row r="10637" spans="12:16" x14ac:dyDescent="0.35">
      <c r="L10637" t="s">
        <v>26</v>
      </c>
      <c r="M10637" t="s">
        <v>7747</v>
      </c>
      <c r="N10637">
        <v>6</v>
      </c>
      <c r="P10637">
        <v>1</v>
      </c>
    </row>
    <row r="10638" spans="12:16" x14ac:dyDescent="0.35">
      <c r="L10638" t="s">
        <v>26</v>
      </c>
      <c r="M10638" t="s">
        <v>7747</v>
      </c>
      <c r="N10638">
        <v>6</v>
      </c>
      <c r="P10638">
        <v>1</v>
      </c>
    </row>
    <row r="10639" spans="12:16" x14ac:dyDescent="0.35">
      <c r="L10639" t="s">
        <v>26</v>
      </c>
      <c r="M10639" t="s">
        <v>7747</v>
      </c>
      <c r="N10639">
        <v>6</v>
      </c>
      <c r="P10639">
        <v>1</v>
      </c>
    </row>
    <row r="10640" spans="12:16" x14ac:dyDescent="0.35">
      <c r="L10640" t="s">
        <v>26</v>
      </c>
      <c r="M10640" t="s">
        <v>7747</v>
      </c>
      <c r="N10640">
        <v>6</v>
      </c>
      <c r="P10640">
        <v>1</v>
      </c>
    </row>
    <row r="10641" spans="12:16" x14ac:dyDescent="0.35">
      <c r="L10641" t="s">
        <v>26</v>
      </c>
      <c r="M10641" t="s">
        <v>7747</v>
      </c>
      <c r="N10641">
        <v>6</v>
      </c>
      <c r="P10641">
        <v>1</v>
      </c>
    </row>
    <row r="10642" spans="12:16" x14ac:dyDescent="0.35">
      <c r="L10642" t="s">
        <v>26</v>
      </c>
      <c r="M10642" t="s">
        <v>7747</v>
      </c>
      <c r="N10642">
        <v>6</v>
      </c>
      <c r="P10642">
        <v>1</v>
      </c>
    </row>
    <row r="10643" spans="12:16" x14ac:dyDescent="0.35">
      <c r="L10643" t="s">
        <v>26</v>
      </c>
      <c r="M10643" t="s">
        <v>7747</v>
      </c>
      <c r="N10643">
        <v>6</v>
      </c>
      <c r="P10643">
        <v>1</v>
      </c>
    </row>
    <row r="10644" spans="12:16" x14ac:dyDescent="0.35">
      <c r="L10644" t="s">
        <v>26</v>
      </c>
      <c r="M10644" t="s">
        <v>7747</v>
      </c>
      <c r="N10644">
        <v>6</v>
      </c>
      <c r="P10644">
        <v>1</v>
      </c>
    </row>
    <row r="10645" spans="12:16" x14ac:dyDescent="0.35">
      <c r="L10645" t="s">
        <v>26</v>
      </c>
      <c r="M10645" t="s">
        <v>7747</v>
      </c>
      <c r="N10645">
        <v>6</v>
      </c>
      <c r="P10645">
        <v>1</v>
      </c>
    </row>
    <row r="10646" spans="12:16" x14ac:dyDescent="0.35">
      <c r="L10646" t="s">
        <v>26</v>
      </c>
      <c r="M10646" t="s">
        <v>7747</v>
      </c>
      <c r="N10646">
        <v>6</v>
      </c>
      <c r="P10646">
        <v>1</v>
      </c>
    </row>
    <row r="10647" spans="12:16" x14ac:dyDescent="0.35">
      <c r="L10647" t="s">
        <v>26</v>
      </c>
      <c r="M10647" t="s">
        <v>7747</v>
      </c>
      <c r="N10647">
        <v>6</v>
      </c>
      <c r="P10647">
        <v>1</v>
      </c>
    </row>
    <row r="10648" spans="12:16" x14ac:dyDescent="0.35">
      <c r="L10648" t="s">
        <v>26</v>
      </c>
      <c r="M10648" t="s">
        <v>7747</v>
      </c>
      <c r="N10648">
        <v>6</v>
      </c>
      <c r="P10648">
        <v>1</v>
      </c>
    </row>
    <row r="10649" spans="12:16" x14ac:dyDescent="0.35">
      <c r="L10649" t="s">
        <v>26</v>
      </c>
      <c r="M10649" t="s">
        <v>7747</v>
      </c>
      <c r="N10649">
        <v>6</v>
      </c>
      <c r="P10649">
        <v>1</v>
      </c>
    </row>
    <row r="10650" spans="12:16" x14ac:dyDescent="0.35">
      <c r="L10650" t="s">
        <v>26</v>
      </c>
      <c r="M10650" t="s">
        <v>7747</v>
      </c>
      <c r="N10650">
        <v>6</v>
      </c>
      <c r="P10650">
        <v>1</v>
      </c>
    </row>
    <row r="10651" spans="12:16" x14ac:dyDescent="0.35">
      <c r="L10651" t="s">
        <v>26</v>
      </c>
      <c r="M10651" t="s">
        <v>7747</v>
      </c>
      <c r="N10651">
        <v>6</v>
      </c>
      <c r="P10651">
        <v>1</v>
      </c>
    </row>
    <row r="10652" spans="12:16" x14ac:dyDescent="0.35">
      <c r="L10652" t="s">
        <v>26</v>
      </c>
      <c r="M10652" t="s">
        <v>7747</v>
      </c>
      <c r="N10652">
        <v>6</v>
      </c>
      <c r="P10652">
        <v>1</v>
      </c>
    </row>
    <row r="10653" spans="12:16" x14ac:dyDescent="0.35">
      <c r="L10653" t="s">
        <v>26</v>
      </c>
      <c r="M10653" t="s">
        <v>7747</v>
      </c>
      <c r="N10653">
        <v>6</v>
      </c>
      <c r="P10653">
        <v>1</v>
      </c>
    </row>
    <row r="10654" spans="12:16" x14ac:dyDescent="0.35">
      <c r="L10654" t="s">
        <v>26</v>
      </c>
      <c r="M10654" t="s">
        <v>7747</v>
      </c>
      <c r="N10654">
        <v>6</v>
      </c>
      <c r="P10654">
        <v>1</v>
      </c>
    </row>
    <row r="10655" spans="12:16" x14ac:dyDescent="0.35">
      <c r="L10655" t="s">
        <v>26</v>
      </c>
      <c r="M10655" t="s">
        <v>7747</v>
      </c>
      <c r="N10655">
        <v>6</v>
      </c>
      <c r="P10655">
        <v>1</v>
      </c>
    </row>
    <row r="10656" spans="12:16" x14ac:dyDescent="0.35">
      <c r="L10656" t="s">
        <v>26</v>
      </c>
      <c r="M10656" t="s">
        <v>7747</v>
      </c>
      <c r="N10656">
        <v>6</v>
      </c>
      <c r="P10656">
        <v>1</v>
      </c>
    </row>
    <row r="10657" spans="12:16" x14ac:dyDescent="0.35">
      <c r="L10657" t="s">
        <v>26</v>
      </c>
      <c r="M10657" t="s">
        <v>7747</v>
      </c>
      <c r="N10657">
        <v>6</v>
      </c>
      <c r="P10657">
        <v>1</v>
      </c>
    </row>
    <row r="10658" spans="12:16" x14ac:dyDescent="0.35">
      <c r="L10658" t="s">
        <v>26</v>
      </c>
      <c r="M10658" t="s">
        <v>7747</v>
      </c>
      <c r="N10658">
        <v>6</v>
      </c>
      <c r="P10658">
        <v>1</v>
      </c>
    </row>
    <row r="10659" spans="12:16" x14ac:dyDescent="0.35">
      <c r="L10659" t="s">
        <v>26</v>
      </c>
      <c r="M10659" t="s">
        <v>7747</v>
      </c>
      <c r="N10659">
        <v>6</v>
      </c>
      <c r="P10659">
        <v>1</v>
      </c>
    </row>
    <row r="10660" spans="12:16" x14ac:dyDescent="0.35">
      <c r="L10660" t="s">
        <v>26</v>
      </c>
      <c r="M10660" t="s">
        <v>7747</v>
      </c>
      <c r="N10660">
        <v>6</v>
      </c>
      <c r="P10660">
        <v>1</v>
      </c>
    </row>
    <row r="10661" spans="12:16" x14ac:dyDescent="0.35">
      <c r="L10661" t="s">
        <v>26</v>
      </c>
      <c r="M10661" t="s">
        <v>7747</v>
      </c>
      <c r="N10661">
        <v>6</v>
      </c>
      <c r="P10661">
        <v>1</v>
      </c>
    </row>
    <row r="10662" spans="12:16" x14ac:dyDescent="0.35">
      <c r="L10662" t="s">
        <v>26</v>
      </c>
      <c r="M10662" t="s">
        <v>7747</v>
      </c>
      <c r="N10662">
        <v>6</v>
      </c>
      <c r="P10662">
        <v>1</v>
      </c>
    </row>
    <row r="10663" spans="12:16" x14ac:dyDescent="0.35">
      <c r="L10663" t="s">
        <v>26</v>
      </c>
      <c r="M10663" t="s">
        <v>7747</v>
      </c>
      <c r="N10663">
        <v>6</v>
      </c>
      <c r="P10663">
        <v>1</v>
      </c>
    </row>
    <row r="10664" spans="12:16" x14ac:dyDescent="0.35">
      <c r="L10664" t="s">
        <v>26</v>
      </c>
      <c r="M10664" t="s">
        <v>7747</v>
      </c>
      <c r="N10664">
        <v>6</v>
      </c>
      <c r="P10664">
        <v>1</v>
      </c>
    </row>
    <row r="10665" spans="12:16" x14ac:dyDescent="0.35">
      <c r="L10665" t="s">
        <v>26</v>
      </c>
      <c r="M10665" t="s">
        <v>7747</v>
      </c>
      <c r="N10665">
        <v>6</v>
      </c>
      <c r="P10665">
        <v>1</v>
      </c>
    </row>
    <row r="10666" spans="12:16" x14ac:dyDescent="0.35">
      <c r="L10666" t="s">
        <v>26</v>
      </c>
      <c r="M10666" t="s">
        <v>7747</v>
      </c>
      <c r="N10666">
        <v>6</v>
      </c>
      <c r="P10666">
        <v>1</v>
      </c>
    </row>
    <row r="10667" spans="12:16" x14ac:dyDescent="0.35">
      <c r="L10667" t="s">
        <v>26</v>
      </c>
      <c r="M10667" t="s">
        <v>7747</v>
      </c>
      <c r="N10667">
        <v>6</v>
      </c>
      <c r="P10667">
        <v>1</v>
      </c>
    </row>
    <row r="10668" spans="12:16" x14ac:dyDescent="0.35">
      <c r="L10668" t="s">
        <v>26</v>
      </c>
      <c r="M10668" t="s">
        <v>7747</v>
      </c>
      <c r="N10668">
        <v>6</v>
      </c>
      <c r="P10668">
        <v>1</v>
      </c>
    </row>
    <row r="10669" spans="12:16" x14ac:dyDescent="0.35">
      <c r="L10669" t="s">
        <v>26</v>
      </c>
      <c r="M10669" t="s">
        <v>7747</v>
      </c>
      <c r="N10669">
        <v>6</v>
      </c>
      <c r="P10669">
        <v>1</v>
      </c>
    </row>
    <row r="10670" spans="12:16" x14ac:dyDescent="0.35">
      <c r="L10670" t="s">
        <v>26</v>
      </c>
      <c r="M10670" t="s">
        <v>7747</v>
      </c>
      <c r="N10670">
        <v>6</v>
      </c>
      <c r="P10670">
        <v>1</v>
      </c>
    </row>
    <row r="10671" spans="12:16" x14ac:dyDescent="0.35">
      <c r="L10671" t="s">
        <v>26</v>
      </c>
      <c r="M10671" t="s">
        <v>7747</v>
      </c>
      <c r="N10671">
        <v>6</v>
      </c>
      <c r="P10671">
        <v>1</v>
      </c>
    </row>
    <row r="10672" spans="12:16" x14ac:dyDescent="0.35">
      <c r="L10672" t="s">
        <v>26</v>
      </c>
      <c r="M10672" t="s">
        <v>7747</v>
      </c>
      <c r="N10672">
        <v>6</v>
      </c>
      <c r="P10672">
        <v>1</v>
      </c>
    </row>
    <row r="10673" spans="12:16" x14ac:dyDescent="0.35">
      <c r="L10673" t="s">
        <v>26</v>
      </c>
      <c r="M10673" t="s">
        <v>7747</v>
      </c>
      <c r="N10673">
        <v>6</v>
      </c>
      <c r="P10673">
        <v>1</v>
      </c>
    </row>
    <row r="10674" spans="12:16" x14ac:dyDescent="0.35">
      <c r="L10674" t="s">
        <v>26</v>
      </c>
      <c r="M10674" t="s">
        <v>7747</v>
      </c>
      <c r="N10674">
        <v>6</v>
      </c>
      <c r="P10674">
        <v>1</v>
      </c>
    </row>
    <row r="10675" spans="12:16" x14ac:dyDescent="0.35">
      <c r="L10675" t="s">
        <v>26</v>
      </c>
      <c r="M10675" t="s">
        <v>7747</v>
      </c>
      <c r="N10675">
        <v>6</v>
      </c>
      <c r="P10675">
        <v>1</v>
      </c>
    </row>
    <row r="10676" spans="12:16" x14ac:dyDescent="0.35">
      <c r="L10676" t="s">
        <v>26</v>
      </c>
      <c r="M10676" t="s">
        <v>7747</v>
      </c>
      <c r="N10676">
        <v>6</v>
      </c>
      <c r="P10676">
        <v>1</v>
      </c>
    </row>
    <row r="10677" spans="12:16" x14ac:dyDescent="0.35">
      <c r="L10677" t="s">
        <v>26</v>
      </c>
      <c r="M10677" t="s">
        <v>7747</v>
      </c>
      <c r="N10677">
        <v>6</v>
      </c>
      <c r="P10677">
        <v>1</v>
      </c>
    </row>
    <row r="10678" spans="12:16" x14ac:dyDescent="0.35">
      <c r="L10678" t="s">
        <v>26</v>
      </c>
      <c r="M10678" t="s">
        <v>7747</v>
      </c>
      <c r="N10678">
        <v>6</v>
      </c>
      <c r="P10678">
        <v>1</v>
      </c>
    </row>
    <row r="10679" spans="12:16" x14ac:dyDescent="0.35">
      <c r="L10679" t="s">
        <v>26</v>
      </c>
      <c r="M10679" t="s">
        <v>7747</v>
      </c>
      <c r="N10679">
        <v>6</v>
      </c>
      <c r="P10679">
        <v>1</v>
      </c>
    </row>
    <row r="10680" spans="12:16" x14ac:dyDescent="0.35">
      <c r="L10680" t="s">
        <v>26</v>
      </c>
      <c r="M10680" t="s">
        <v>7747</v>
      </c>
      <c r="N10680">
        <v>6</v>
      </c>
      <c r="P10680">
        <v>1</v>
      </c>
    </row>
    <row r="10681" spans="12:16" x14ac:dyDescent="0.35">
      <c r="L10681" t="s">
        <v>26</v>
      </c>
      <c r="M10681" t="s">
        <v>7747</v>
      </c>
      <c r="N10681">
        <v>6</v>
      </c>
      <c r="P10681">
        <v>1</v>
      </c>
    </row>
    <row r="10682" spans="12:16" x14ac:dyDescent="0.35">
      <c r="L10682" t="s">
        <v>26</v>
      </c>
      <c r="M10682" t="s">
        <v>7747</v>
      </c>
      <c r="N10682">
        <v>6</v>
      </c>
      <c r="P10682">
        <v>1</v>
      </c>
    </row>
    <row r="10683" spans="12:16" x14ac:dyDescent="0.35">
      <c r="L10683" t="s">
        <v>26</v>
      </c>
      <c r="M10683" t="s">
        <v>7747</v>
      </c>
      <c r="N10683">
        <v>6</v>
      </c>
      <c r="P10683">
        <v>1</v>
      </c>
    </row>
    <row r="10684" spans="12:16" x14ac:dyDescent="0.35">
      <c r="L10684" t="s">
        <v>26</v>
      </c>
      <c r="M10684" t="s">
        <v>7747</v>
      </c>
      <c r="N10684">
        <v>6</v>
      </c>
      <c r="P10684">
        <v>1</v>
      </c>
    </row>
    <row r="10685" spans="12:16" x14ac:dyDescent="0.35">
      <c r="L10685" t="s">
        <v>26</v>
      </c>
      <c r="M10685" t="s">
        <v>7747</v>
      </c>
      <c r="N10685">
        <v>6</v>
      </c>
      <c r="P10685">
        <v>1</v>
      </c>
    </row>
    <row r="10686" spans="12:16" x14ac:dyDescent="0.35">
      <c r="L10686" t="s">
        <v>26</v>
      </c>
      <c r="M10686" t="s">
        <v>7747</v>
      </c>
      <c r="N10686">
        <v>6</v>
      </c>
      <c r="P10686">
        <v>1</v>
      </c>
    </row>
    <row r="10687" spans="12:16" x14ac:dyDescent="0.35">
      <c r="L10687" t="s">
        <v>26</v>
      </c>
      <c r="M10687" t="s">
        <v>7747</v>
      </c>
      <c r="N10687">
        <v>6</v>
      </c>
      <c r="P10687">
        <v>1</v>
      </c>
    </row>
    <row r="10688" spans="12:16" x14ac:dyDescent="0.35">
      <c r="L10688" t="s">
        <v>26</v>
      </c>
      <c r="M10688" t="s">
        <v>7747</v>
      </c>
      <c r="N10688">
        <v>6</v>
      </c>
      <c r="P10688">
        <v>1</v>
      </c>
    </row>
    <row r="10689" spans="12:16" x14ac:dyDescent="0.35">
      <c r="L10689" t="s">
        <v>26</v>
      </c>
      <c r="M10689" t="s">
        <v>7747</v>
      </c>
      <c r="N10689">
        <v>6</v>
      </c>
      <c r="P10689">
        <v>1</v>
      </c>
    </row>
    <row r="10690" spans="12:16" x14ac:dyDescent="0.35">
      <c r="L10690" t="s">
        <v>26</v>
      </c>
      <c r="M10690" t="s">
        <v>7747</v>
      </c>
      <c r="N10690">
        <v>6</v>
      </c>
      <c r="P10690">
        <v>1</v>
      </c>
    </row>
    <row r="10691" spans="12:16" x14ac:dyDescent="0.35">
      <c r="L10691" t="s">
        <v>26</v>
      </c>
      <c r="M10691" t="s">
        <v>7747</v>
      </c>
      <c r="N10691">
        <v>6</v>
      </c>
      <c r="P10691">
        <v>1</v>
      </c>
    </row>
    <row r="10692" spans="12:16" x14ac:dyDescent="0.35">
      <c r="L10692" t="s">
        <v>26</v>
      </c>
      <c r="M10692" t="s">
        <v>7747</v>
      </c>
      <c r="N10692">
        <v>6</v>
      </c>
      <c r="P10692">
        <v>1</v>
      </c>
    </row>
    <row r="10693" spans="12:16" x14ac:dyDescent="0.35">
      <c r="L10693" t="s">
        <v>26</v>
      </c>
      <c r="M10693" t="s">
        <v>7747</v>
      </c>
      <c r="N10693">
        <v>6</v>
      </c>
      <c r="P10693">
        <v>1</v>
      </c>
    </row>
    <row r="10694" spans="12:16" x14ac:dyDescent="0.35">
      <c r="L10694" t="s">
        <v>26</v>
      </c>
      <c r="M10694" t="s">
        <v>7747</v>
      </c>
      <c r="N10694">
        <v>6</v>
      </c>
      <c r="P10694">
        <v>1</v>
      </c>
    </row>
    <row r="10695" spans="12:16" x14ac:dyDescent="0.35">
      <c r="L10695" t="s">
        <v>26</v>
      </c>
      <c r="M10695" t="s">
        <v>7747</v>
      </c>
      <c r="N10695">
        <v>6</v>
      </c>
      <c r="P10695">
        <v>1</v>
      </c>
    </row>
    <row r="10696" spans="12:16" x14ac:dyDescent="0.35">
      <c r="L10696" t="s">
        <v>26</v>
      </c>
      <c r="M10696" t="s">
        <v>7747</v>
      </c>
      <c r="N10696">
        <v>6</v>
      </c>
      <c r="P10696">
        <v>1</v>
      </c>
    </row>
    <row r="10697" spans="12:16" x14ac:dyDescent="0.35">
      <c r="L10697" t="s">
        <v>26</v>
      </c>
      <c r="M10697" t="s">
        <v>7747</v>
      </c>
      <c r="N10697">
        <v>6</v>
      </c>
      <c r="P10697">
        <v>1</v>
      </c>
    </row>
    <row r="10698" spans="12:16" x14ac:dyDescent="0.35">
      <c r="L10698" t="s">
        <v>26</v>
      </c>
      <c r="M10698" t="s">
        <v>7747</v>
      </c>
      <c r="N10698">
        <v>6</v>
      </c>
      <c r="P10698">
        <v>1</v>
      </c>
    </row>
    <row r="10699" spans="12:16" x14ac:dyDescent="0.35">
      <c r="L10699" t="s">
        <v>26</v>
      </c>
      <c r="M10699" t="s">
        <v>7747</v>
      </c>
      <c r="N10699">
        <v>6</v>
      </c>
      <c r="P10699">
        <v>1</v>
      </c>
    </row>
    <row r="10700" spans="12:16" x14ac:dyDescent="0.35">
      <c r="L10700" t="s">
        <v>26</v>
      </c>
      <c r="M10700" t="s">
        <v>7747</v>
      </c>
      <c r="N10700">
        <v>6</v>
      </c>
      <c r="P10700">
        <v>1</v>
      </c>
    </row>
    <row r="10701" spans="12:16" x14ac:dyDescent="0.35">
      <c r="L10701" t="s">
        <v>26</v>
      </c>
      <c r="M10701" t="s">
        <v>7747</v>
      </c>
      <c r="N10701">
        <v>6</v>
      </c>
      <c r="P10701">
        <v>1</v>
      </c>
    </row>
    <row r="10702" spans="12:16" x14ac:dyDescent="0.35">
      <c r="L10702" t="s">
        <v>26</v>
      </c>
      <c r="M10702" t="s">
        <v>7747</v>
      </c>
      <c r="N10702">
        <v>6</v>
      </c>
      <c r="P10702">
        <v>1</v>
      </c>
    </row>
    <row r="10703" spans="12:16" x14ac:dyDescent="0.35">
      <c r="L10703" t="s">
        <v>26</v>
      </c>
      <c r="M10703" t="s">
        <v>7747</v>
      </c>
      <c r="N10703">
        <v>6</v>
      </c>
      <c r="P10703">
        <v>1</v>
      </c>
    </row>
    <row r="10704" spans="12:16" x14ac:dyDescent="0.35">
      <c r="L10704" t="s">
        <v>26</v>
      </c>
      <c r="M10704" t="s">
        <v>7747</v>
      </c>
      <c r="N10704">
        <v>6</v>
      </c>
      <c r="P10704">
        <v>1</v>
      </c>
    </row>
    <row r="10705" spans="12:16" x14ac:dyDescent="0.35">
      <c r="L10705" t="s">
        <v>26</v>
      </c>
      <c r="M10705" t="s">
        <v>7747</v>
      </c>
      <c r="N10705">
        <v>6</v>
      </c>
      <c r="P10705">
        <v>1</v>
      </c>
    </row>
    <row r="10706" spans="12:16" x14ac:dyDescent="0.35">
      <c r="L10706" t="s">
        <v>26</v>
      </c>
      <c r="M10706" t="s">
        <v>7747</v>
      </c>
      <c r="N10706">
        <v>6</v>
      </c>
      <c r="P10706">
        <v>1</v>
      </c>
    </row>
    <row r="10707" spans="12:16" x14ac:dyDescent="0.35">
      <c r="L10707" t="s">
        <v>26</v>
      </c>
      <c r="M10707" t="s">
        <v>7747</v>
      </c>
      <c r="N10707">
        <v>6</v>
      </c>
      <c r="P10707">
        <v>1</v>
      </c>
    </row>
    <row r="10708" spans="12:16" x14ac:dyDescent="0.35">
      <c r="L10708" t="s">
        <v>26</v>
      </c>
      <c r="M10708" t="s">
        <v>7747</v>
      </c>
      <c r="N10708">
        <v>6</v>
      </c>
      <c r="P10708">
        <v>1</v>
      </c>
    </row>
    <row r="10709" spans="12:16" x14ac:dyDescent="0.35">
      <c r="L10709" t="s">
        <v>26</v>
      </c>
      <c r="M10709" t="s">
        <v>7747</v>
      </c>
      <c r="N10709">
        <v>6</v>
      </c>
      <c r="P10709">
        <v>1</v>
      </c>
    </row>
    <row r="10710" spans="12:16" x14ac:dyDescent="0.35">
      <c r="L10710" t="s">
        <v>26</v>
      </c>
      <c r="M10710" t="s">
        <v>7747</v>
      </c>
      <c r="N10710">
        <v>6</v>
      </c>
      <c r="P10710">
        <v>1</v>
      </c>
    </row>
    <row r="10711" spans="12:16" x14ac:dyDescent="0.35">
      <c r="L10711" t="s">
        <v>26</v>
      </c>
      <c r="M10711" t="s">
        <v>7747</v>
      </c>
      <c r="N10711">
        <v>6</v>
      </c>
      <c r="P10711">
        <v>1</v>
      </c>
    </row>
    <row r="10712" spans="12:16" x14ac:dyDescent="0.35">
      <c r="L10712" t="s">
        <v>26</v>
      </c>
      <c r="M10712" t="s">
        <v>7747</v>
      </c>
      <c r="N10712">
        <v>6</v>
      </c>
      <c r="P10712">
        <v>1</v>
      </c>
    </row>
    <row r="10713" spans="12:16" x14ac:dyDescent="0.35">
      <c r="L10713" t="s">
        <v>26</v>
      </c>
      <c r="M10713" t="s">
        <v>7747</v>
      </c>
      <c r="N10713">
        <v>6</v>
      </c>
      <c r="P10713">
        <v>1</v>
      </c>
    </row>
    <row r="10714" spans="12:16" x14ac:dyDescent="0.35">
      <c r="L10714" t="s">
        <v>26</v>
      </c>
      <c r="M10714" t="s">
        <v>7747</v>
      </c>
      <c r="N10714">
        <v>6</v>
      </c>
      <c r="P10714">
        <v>1</v>
      </c>
    </row>
    <row r="10715" spans="12:16" x14ac:dyDescent="0.35">
      <c r="L10715" t="s">
        <v>26</v>
      </c>
      <c r="M10715" t="s">
        <v>7747</v>
      </c>
      <c r="N10715">
        <v>6</v>
      </c>
      <c r="P10715">
        <v>1</v>
      </c>
    </row>
    <row r="10716" spans="12:16" x14ac:dyDescent="0.35">
      <c r="L10716" t="s">
        <v>26</v>
      </c>
      <c r="M10716" t="s">
        <v>7747</v>
      </c>
      <c r="N10716">
        <v>6</v>
      </c>
      <c r="P10716">
        <v>1</v>
      </c>
    </row>
    <row r="10717" spans="12:16" x14ac:dyDescent="0.35">
      <c r="L10717" t="s">
        <v>26</v>
      </c>
      <c r="M10717" t="s">
        <v>7747</v>
      </c>
      <c r="N10717">
        <v>6</v>
      </c>
      <c r="P10717">
        <v>1</v>
      </c>
    </row>
    <row r="10718" spans="12:16" x14ac:dyDescent="0.35">
      <c r="L10718" t="s">
        <v>26</v>
      </c>
      <c r="M10718" t="s">
        <v>7747</v>
      </c>
      <c r="N10718">
        <v>6</v>
      </c>
      <c r="P10718">
        <v>1</v>
      </c>
    </row>
    <row r="10719" spans="12:16" x14ac:dyDescent="0.35">
      <c r="L10719" t="s">
        <v>26</v>
      </c>
      <c r="M10719" t="s">
        <v>7747</v>
      </c>
      <c r="N10719">
        <v>6</v>
      </c>
      <c r="P10719">
        <v>1</v>
      </c>
    </row>
    <row r="10720" spans="12:16" x14ac:dyDescent="0.35">
      <c r="L10720" t="s">
        <v>26</v>
      </c>
      <c r="M10720" t="s">
        <v>7747</v>
      </c>
      <c r="N10720">
        <v>6</v>
      </c>
      <c r="P10720">
        <v>1</v>
      </c>
    </row>
    <row r="10721" spans="12:16" x14ac:dyDescent="0.35">
      <c r="L10721" t="s">
        <v>26</v>
      </c>
      <c r="M10721" t="s">
        <v>7747</v>
      </c>
      <c r="N10721">
        <v>6</v>
      </c>
      <c r="P10721">
        <v>1</v>
      </c>
    </row>
    <row r="10722" spans="12:16" x14ac:dyDescent="0.35">
      <c r="L10722" t="s">
        <v>26</v>
      </c>
      <c r="M10722" t="s">
        <v>7747</v>
      </c>
      <c r="N10722">
        <v>6</v>
      </c>
      <c r="P10722">
        <v>1</v>
      </c>
    </row>
    <row r="10723" spans="12:16" x14ac:dyDescent="0.35">
      <c r="L10723" t="s">
        <v>26</v>
      </c>
      <c r="M10723" t="s">
        <v>7747</v>
      </c>
      <c r="N10723">
        <v>6</v>
      </c>
      <c r="P10723">
        <v>1</v>
      </c>
    </row>
    <row r="10724" spans="12:16" x14ac:dyDescent="0.35">
      <c r="L10724" t="s">
        <v>26</v>
      </c>
      <c r="M10724" t="s">
        <v>7747</v>
      </c>
      <c r="N10724">
        <v>6</v>
      </c>
      <c r="P10724">
        <v>1</v>
      </c>
    </row>
    <row r="10725" spans="12:16" x14ac:dyDescent="0.35">
      <c r="L10725" t="s">
        <v>26</v>
      </c>
      <c r="M10725" t="s">
        <v>7747</v>
      </c>
      <c r="N10725">
        <v>6</v>
      </c>
      <c r="P10725">
        <v>1</v>
      </c>
    </row>
    <row r="10726" spans="12:16" x14ac:dyDescent="0.35">
      <c r="L10726" t="s">
        <v>26</v>
      </c>
      <c r="M10726" t="s">
        <v>7747</v>
      </c>
      <c r="N10726">
        <v>6</v>
      </c>
      <c r="P10726">
        <v>1</v>
      </c>
    </row>
    <row r="10727" spans="12:16" x14ac:dyDescent="0.35">
      <c r="L10727" t="s">
        <v>26</v>
      </c>
      <c r="M10727" t="s">
        <v>7747</v>
      </c>
      <c r="N10727">
        <v>6</v>
      </c>
      <c r="P10727">
        <v>1</v>
      </c>
    </row>
    <row r="10728" spans="12:16" x14ac:dyDescent="0.35">
      <c r="L10728" t="s">
        <v>26</v>
      </c>
      <c r="M10728" t="s">
        <v>7747</v>
      </c>
      <c r="N10728">
        <v>6</v>
      </c>
      <c r="P10728">
        <v>1</v>
      </c>
    </row>
    <row r="10729" spans="12:16" x14ac:dyDescent="0.35">
      <c r="L10729" t="s">
        <v>26</v>
      </c>
      <c r="M10729" t="s">
        <v>7747</v>
      </c>
      <c r="N10729">
        <v>6</v>
      </c>
      <c r="P10729">
        <v>1</v>
      </c>
    </row>
    <row r="10730" spans="12:16" x14ac:dyDescent="0.35">
      <c r="L10730" t="s">
        <v>26</v>
      </c>
      <c r="M10730" t="s">
        <v>7747</v>
      </c>
      <c r="N10730">
        <v>6</v>
      </c>
      <c r="P10730">
        <v>1</v>
      </c>
    </row>
    <row r="10731" spans="12:16" x14ac:dyDescent="0.35">
      <c r="L10731" t="s">
        <v>26</v>
      </c>
      <c r="M10731" t="s">
        <v>7747</v>
      </c>
      <c r="N10731">
        <v>6</v>
      </c>
      <c r="P10731">
        <v>1</v>
      </c>
    </row>
    <row r="10732" spans="12:16" x14ac:dyDescent="0.35">
      <c r="L10732" t="s">
        <v>26</v>
      </c>
      <c r="M10732" t="s">
        <v>7747</v>
      </c>
      <c r="N10732">
        <v>6</v>
      </c>
      <c r="P10732">
        <v>1</v>
      </c>
    </row>
    <row r="10733" spans="12:16" x14ac:dyDescent="0.35">
      <c r="L10733" t="s">
        <v>26</v>
      </c>
      <c r="M10733" t="s">
        <v>7747</v>
      </c>
      <c r="N10733">
        <v>6</v>
      </c>
      <c r="P10733">
        <v>1</v>
      </c>
    </row>
    <row r="10734" spans="12:16" x14ac:dyDescent="0.35">
      <c r="L10734" t="s">
        <v>26</v>
      </c>
      <c r="M10734" t="s">
        <v>7747</v>
      </c>
      <c r="N10734">
        <v>6</v>
      </c>
      <c r="P10734">
        <v>1</v>
      </c>
    </row>
    <row r="10735" spans="12:16" x14ac:dyDescent="0.35">
      <c r="L10735" t="s">
        <v>26</v>
      </c>
      <c r="M10735" t="s">
        <v>7747</v>
      </c>
      <c r="N10735">
        <v>6</v>
      </c>
      <c r="P10735">
        <v>1</v>
      </c>
    </row>
    <row r="10736" spans="12:16" x14ac:dyDescent="0.35">
      <c r="L10736" t="s">
        <v>26</v>
      </c>
      <c r="M10736" t="s">
        <v>7747</v>
      </c>
      <c r="N10736">
        <v>6</v>
      </c>
      <c r="P10736">
        <v>1</v>
      </c>
    </row>
    <row r="10737" spans="12:16" x14ac:dyDescent="0.35">
      <c r="L10737" t="s">
        <v>26</v>
      </c>
      <c r="M10737" t="s">
        <v>7747</v>
      </c>
      <c r="N10737">
        <v>6</v>
      </c>
      <c r="P10737">
        <v>1</v>
      </c>
    </row>
    <row r="10738" spans="12:16" x14ac:dyDescent="0.35">
      <c r="L10738" t="s">
        <v>26</v>
      </c>
      <c r="M10738" t="s">
        <v>7747</v>
      </c>
      <c r="N10738">
        <v>6</v>
      </c>
      <c r="P10738">
        <v>1</v>
      </c>
    </row>
    <row r="10739" spans="12:16" x14ac:dyDescent="0.35">
      <c r="L10739" t="s">
        <v>26</v>
      </c>
      <c r="M10739" t="s">
        <v>7747</v>
      </c>
      <c r="N10739">
        <v>6</v>
      </c>
      <c r="P10739">
        <v>1</v>
      </c>
    </row>
    <row r="10740" spans="12:16" x14ac:dyDescent="0.35">
      <c r="L10740" t="s">
        <v>26</v>
      </c>
      <c r="M10740" t="s">
        <v>7747</v>
      </c>
      <c r="N10740">
        <v>6</v>
      </c>
      <c r="P10740">
        <v>1</v>
      </c>
    </row>
    <row r="10741" spans="12:16" x14ac:dyDescent="0.35">
      <c r="L10741" t="s">
        <v>26</v>
      </c>
      <c r="M10741" t="s">
        <v>7747</v>
      </c>
      <c r="N10741">
        <v>6</v>
      </c>
      <c r="P10741">
        <v>1</v>
      </c>
    </row>
    <row r="10742" spans="12:16" x14ac:dyDescent="0.35">
      <c r="L10742" t="s">
        <v>26</v>
      </c>
      <c r="M10742" t="s">
        <v>7747</v>
      </c>
      <c r="N10742">
        <v>6</v>
      </c>
      <c r="P10742">
        <v>1</v>
      </c>
    </row>
    <row r="10743" spans="12:16" x14ac:dyDescent="0.35">
      <c r="L10743" t="s">
        <v>26</v>
      </c>
      <c r="M10743" t="s">
        <v>7747</v>
      </c>
      <c r="N10743">
        <v>6</v>
      </c>
      <c r="P10743">
        <v>1</v>
      </c>
    </row>
    <row r="10744" spans="12:16" x14ac:dyDescent="0.35">
      <c r="L10744" t="s">
        <v>26</v>
      </c>
      <c r="M10744" t="s">
        <v>7747</v>
      </c>
      <c r="N10744">
        <v>6</v>
      </c>
      <c r="P10744">
        <v>1</v>
      </c>
    </row>
    <row r="10745" spans="12:16" x14ac:dyDescent="0.35">
      <c r="L10745" t="s">
        <v>26</v>
      </c>
      <c r="M10745" t="s">
        <v>7747</v>
      </c>
      <c r="N10745">
        <v>6</v>
      </c>
      <c r="P10745">
        <v>1</v>
      </c>
    </row>
    <row r="10746" spans="12:16" x14ac:dyDescent="0.35">
      <c r="L10746" t="s">
        <v>26</v>
      </c>
      <c r="M10746" t="s">
        <v>7747</v>
      </c>
      <c r="N10746">
        <v>6</v>
      </c>
      <c r="P10746">
        <v>1</v>
      </c>
    </row>
    <row r="10747" spans="12:16" x14ac:dyDescent="0.35">
      <c r="L10747" t="s">
        <v>26</v>
      </c>
      <c r="M10747" t="s">
        <v>7747</v>
      </c>
      <c r="N10747">
        <v>6</v>
      </c>
      <c r="P10747">
        <v>1</v>
      </c>
    </row>
    <row r="10748" spans="12:16" x14ac:dyDescent="0.35">
      <c r="L10748" t="s">
        <v>26</v>
      </c>
      <c r="M10748" t="s">
        <v>7747</v>
      </c>
      <c r="N10748">
        <v>6</v>
      </c>
      <c r="P10748">
        <v>1</v>
      </c>
    </row>
    <row r="10749" spans="12:16" x14ac:dyDescent="0.35">
      <c r="L10749" t="s">
        <v>26</v>
      </c>
      <c r="M10749" t="s">
        <v>7747</v>
      </c>
      <c r="N10749">
        <v>6</v>
      </c>
      <c r="P10749">
        <v>1</v>
      </c>
    </row>
    <row r="10750" spans="12:16" x14ac:dyDescent="0.35">
      <c r="L10750" t="s">
        <v>26</v>
      </c>
      <c r="M10750" t="s">
        <v>7747</v>
      </c>
      <c r="N10750">
        <v>6</v>
      </c>
      <c r="P10750">
        <v>1</v>
      </c>
    </row>
    <row r="10751" spans="12:16" x14ac:dyDescent="0.35">
      <c r="L10751" t="s">
        <v>26</v>
      </c>
      <c r="M10751" t="s">
        <v>7747</v>
      </c>
      <c r="N10751">
        <v>6</v>
      </c>
      <c r="P10751">
        <v>1</v>
      </c>
    </row>
    <row r="10752" spans="12:16" x14ac:dyDescent="0.35">
      <c r="L10752" t="s">
        <v>26</v>
      </c>
      <c r="M10752" t="s">
        <v>7747</v>
      </c>
      <c r="N10752">
        <v>6</v>
      </c>
      <c r="P10752">
        <v>1</v>
      </c>
    </row>
    <row r="10753" spans="12:16" x14ac:dyDescent="0.35">
      <c r="L10753" t="s">
        <v>26</v>
      </c>
      <c r="M10753" t="s">
        <v>7747</v>
      </c>
      <c r="N10753">
        <v>6</v>
      </c>
      <c r="P10753">
        <v>1</v>
      </c>
    </row>
    <row r="10754" spans="12:16" x14ac:dyDescent="0.35">
      <c r="L10754" t="s">
        <v>26</v>
      </c>
      <c r="M10754" t="s">
        <v>7747</v>
      </c>
      <c r="N10754">
        <v>6</v>
      </c>
      <c r="P10754">
        <v>1</v>
      </c>
    </row>
    <row r="10755" spans="12:16" x14ac:dyDescent="0.35">
      <c r="L10755" t="s">
        <v>26</v>
      </c>
      <c r="M10755" t="s">
        <v>7747</v>
      </c>
      <c r="N10755">
        <v>6</v>
      </c>
      <c r="P10755">
        <v>1</v>
      </c>
    </row>
    <row r="10756" spans="12:16" x14ac:dyDescent="0.35">
      <c r="L10756" t="s">
        <v>26</v>
      </c>
      <c r="M10756" t="s">
        <v>7747</v>
      </c>
      <c r="N10756">
        <v>6</v>
      </c>
      <c r="P10756">
        <v>1</v>
      </c>
    </row>
    <row r="10757" spans="12:16" x14ac:dyDescent="0.35">
      <c r="L10757" t="s">
        <v>26</v>
      </c>
      <c r="M10757" t="s">
        <v>7747</v>
      </c>
      <c r="N10757">
        <v>6</v>
      </c>
      <c r="P10757">
        <v>1</v>
      </c>
    </row>
    <row r="10758" spans="12:16" x14ac:dyDescent="0.35">
      <c r="L10758" t="s">
        <v>26</v>
      </c>
      <c r="M10758" t="s">
        <v>7747</v>
      </c>
      <c r="N10758">
        <v>6</v>
      </c>
      <c r="P10758">
        <v>1</v>
      </c>
    </row>
    <row r="10759" spans="12:16" x14ac:dyDescent="0.35">
      <c r="L10759" t="s">
        <v>26</v>
      </c>
      <c r="M10759" t="s">
        <v>7747</v>
      </c>
      <c r="N10759">
        <v>6</v>
      </c>
      <c r="P10759">
        <v>1</v>
      </c>
    </row>
    <row r="10760" spans="12:16" x14ac:dyDescent="0.35">
      <c r="L10760" t="s">
        <v>26</v>
      </c>
      <c r="M10760" t="s">
        <v>7747</v>
      </c>
      <c r="N10760">
        <v>6</v>
      </c>
      <c r="P10760">
        <v>1</v>
      </c>
    </row>
    <row r="10761" spans="12:16" x14ac:dyDescent="0.35">
      <c r="L10761" t="s">
        <v>26</v>
      </c>
      <c r="M10761" t="s">
        <v>7747</v>
      </c>
      <c r="N10761">
        <v>6</v>
      </c>
      <c r="P10761">
        <v>1</v>
      </c>
    </row>
    <row r="10762" spans="12:16" x14ac:dyDescent="0.35">
      <c r="L10762" t="s">
        <v>26</v>
      </c>
      <c r="M10762" t="s">
        <v>7747</v>
      </c>
      <c r="N10762">
        <v>6</v>
      </c>
      <c r="P10762">
        <v>1</v>
      </c>
    </row>
    <row r="10763" spans="12:16" x14ac:dyDescent="0.35">
      <c r="L10763" t="s">
        <v>26</v>
      </c>
      <c r="M10763" t="s">
        <v>7747</v>
      </c>
      <c r="N10763">
        <v>6</v>
      </c>
      <c r="P10763">
        <v>1</v>
      </c>
    </row>
    <row r="10764" spans="12:16" x14ac:dyDescent="0.35">
      <c r="L10764" t="s">
        <v>26</v>
      </c>
      <c r="M10764" t="s">
        <v>7747</v>
      </c>
      <c r="N10764">
        <v>6</v>
      </c>
      <c r="P10764">
        <v>1</v>
      </c>
    </row>
    <row r="10765" spans="12:16" x14ac:dyDescent="0.35">
      <c r="L10765" t="s">
        <v>26</v>
      </c>
      <c r="M10765" t="s">
        <v>7747</v>
      </c>
      <c r="N10765">
        <v>6</v>
      </c>
      <c r="P10765">
        <v>1</v>
      </c>
    </row>
    <row r="10766" spans="12:16" x14ac:dyDescent="0.35">
      <c r="L10766" t="s">
        <v>26</v>
      </c>
      <c r="M10766" t="s">
        <v>7747</v>
      </c>
      <c r="N10766">
        <v>6</v>
      </c>
      <c r="P10766">
        <v>1</v>
      </c>
    </row>
    <row r="10767" spans="12:16" x14ac:dyDescent="0.35">
      <c r="L10767" t="s">
        <v>26</v>
      </c>
      <c r="M10767" t="s">
        <v>7747</v>
      </c>
      <c r="N10767">
        <v>6</v>
      </c>
      <c r="P10767">
        <v>1</v>
      </c>
    </row>
    <row r="10768" spans="12:16" x14ac:dyDescent="0.35">
      <c r="L10768" t="s">
        <v>26</v>
      </c>
      <c r="M10768" t="s">
        <v>7747</v>
      </c>
      <c r="N10768">
        <v>6</v>
      </c>
      <c r="P10768">
        <v>1</v>
      </c>
    </row>
    <row r="10769" spans="12:16" x14ac:dyDescent="0.35">
      <c r="L10769" t="s">
        <v>26</v>
      </c>
      <c r="M10769" t="s">
        <v>7747</v>
      </c>
      <c r="N10769">
        <v>6</v>
      </c>
      <c r="P10769">
        <v>1</v>
      </c>
    </row>
    <row r="10770" spans="12:16" x14ac:dyDescent="0.35">
      <c r="L10770" t="s">
        <v>26</v>
      </c>
      <c r="M10770" t="s">
        <v>7747</v>
      </c>
      <c r="N10770">
        <v>6</v>
      </c>
      <c r="P10770">
        <v>1</v>
      </c>
    </row>
    <row r="10771" spans="12:16" x14ac:dyDescent="0.35">
      <c r="L10771" t="s">
        <v>26</v>
      </c>
      <c r="M10771" t="s">
        <v>7747</v>
      </c>
      <c r="N10771">
        <v>6</v>
      </c>
      <c r="P10771">
        <v>1</v>
      </c>
    </row>
    <row r="10772" spans="12:16" x14ac:dyDescent="0.35">
      <c r="L10772" t="s">
        <v>29</v>
      </c>
      <c r="M10772" t="s">
        <v>7747</v>
      </c>
      <c r="N10772">
        <v>6</v>
      </c>
      <c r="P10772">
        <v>1</v>
      </c>
    </row>
    <row r="10773" spans="12:16" x14ac:dyDescent="0.35">
      <c r="L10773" t="s">
        <v>29</v>
      </c>
      <c r="M10773" t="s">
        <v>7747</v>
      </c>
      <c r="N10773">
        <v>6</v>
      </c>
      <c r="P10773">
        <v>1</v>
      </c>
    </row>
    <row r="10774" spans="12:16" x14ac:dyDescent="0.35">
      <c r="L10774" t="s">
        <v>29</v>
      </c>
      <c r="M10774" t="s">
        <v>7747</v>
      </c>
      <c r="N10774">
        <v>6</v>
      </c>
      <c r="P10774">
        <v>1</v>
      </c>
    </row>
    <row r="10775" spans="12:16" x14ac:dyDescent="0.35">
      <c r="L10775" t="s">
        <v>29</v>
      </c>
      <c r="M10775" t="s">
        <v>7747</v>
      </c>
      <c r="N10775">
        <v>6</v>
      </c>
      <c r="P10775">
        <v>1</v>
      </c>
    </row>
    <row r="10776" spans="12:16" x14ac:dyDescent="0.35">
      <c r="L10776" t="s">
        <v>29</v>
      </c>
      <c r="M10776" t="s">
        <v>7747</v>
      </c>
      <c r="N10776">
        <v>6</v>
      </c>
      <c r="P10776">
        <v>1</v>
      </c>
    </row>
    <row r="10777" spans="12:16" x14ac:dyDescent="0.35">
      <c r="L10777" t="s">
        <v>29</v>
      </c>
      <c r="M10777" t="s">
        <v>7747</v>
      </c>
      <c r="N10777">
        <v>6</v>
      </c>
      <c r="P10777">
        <v>1</v>
      </c>
    </row>
    <row r="10778" spans="12:16" x14ac:dyDescent="0.35">
      <c r="L10778" t="s">
        <v>29</v>
      </c>
      <c r="M10778" t="s">
        <v>7747</v>
      </c>
      <c r="N10778">
        <v>6</v>
      </c>
      <c r="P10778">
        <v>1</v>
      </c>
    </row>
    <row r="10779" spans="12:16" x14ac:dyDescent="0.35">
      <c r="L10779" t="s">
        <v>29</v>
      </c>
      <c r="M10779" t="s">
        <v>7747</v>
      </c>
      <c r="N10779">
        <v>6</v>
      </c>
      <c r="P10779">
        <v>1</v>
      </c>
    </row>
    <row r="10780" spans="12:16" x14ac:dyDescent="0.35">
      <c r="L10780" t="s">
        <v>29</v>
      </c>
      <c r="M10780" t="s">
        <v>7747</v>
      </c>
      <c r="N10780">
        <v>6</v>
      </c>
      <c r="P10780">
        <v>1</v>
      </c>
    </row>
    <row r="10781" spans="12:16" x14ac:dyDescent="0.35">
      <c r="L10781" t="s">
        <v>29</v>
      </c>
      <c r="M10781" t="s">
        <v>7747</v>
      </c>
      <c r="N10781">
        <v>6</v>
      </c>
      <c r="P10781">
        <v>1</v>
      </c>
    </row>
    <row r="10782" spans="12:16" x14ac:dyDescent="0.35">
      <c r="L10782" t="s">
        <v>29</v>
      </c>
      <c r="M10782" t="s">
        <v>7747</v>
      </c>
      <c r="N10782">
        <v>6</v>
      </c>
      <c r="P10782">
        <v>1</v>
      </c>
    </row>
    <row r="10783" spans="12:16" x14ac:dyDescent="0.35">
      <c r="L10783" t="s">
        <v>29</v>
      </c>
      <c r="M10783" t="s">
        <v>7747</v>
      </c>
      <c r="N10783">
        <v>6</v>
      </c>
      <c r="P10783">
        <v>1</v>
      </c>
    </row>
    <row r="10784" spans="12:16" x14ac:dyDescent="0.35">
      <c r="L10784" t="s">
        <v>29</v>
      </c>
      <c r="M10784" t="s">
        <v>7747</v>
      </c>
      <c r="N10784">
        <v>6</v>
      </c>
      <c r="P10784">
        <v>1</v>
      </c>
    </row>
    <row r="10785" spans="12:16" x14ac:dyDescent="0.35">
      <c r="L10785" t="s">
        <v>29</v>
      </c>
      <c r="M10785" t="s">
        <v>7747</v>
      </c>
      <c r="N10785">
        <v>6</v>
      </c>
      <c r="P10785">
        <v>1</v>
      </c>
    </row>
    <row r="10786" spans="12:16" x14ac:dyDescent="0.35">
      <c r="L10786" t="s">
        <v>29</v>
      </c>
      <c r="M10786" t="s">
        <v>7747</v>
      </c>
      <c r="N10786">
        <v>6</v>
      </c>
      <c r="P10786">
        <v>1</v>
      </c>
    </row>
    <row r="10787" spans="12:16" x14ac:dyDescent="0.35">
      <c r="L10787" t="s">
        <v>29</v>
      </c>
      <c r="M10787" t="s">
        <v>7747</v>
      </c>
      <c r="N10787">
        <v>6</v>
      </c>
      <c r="P10787">
        <v>1</v>
      </c>
    </row>
    <row r="10788" spans="12:16" x14ac:dyDescent="0.35">
      <c r="L10788" t="s">
        <v>29</v>
      </c>
      <c r="M10788" t="s">
        <v>7747</v>
      </c>
      <c r="N10788">
        <v>6</v>
      </c>
      <c r="P10788">
        <v>1</v>
      </c>
    </row>
    <row r="10789" spans="12:16" x14ac:dyDescent="0.35">
      <c r="L10789" t="s">
        <v>29</v>
      </c>
      <c r="M10789" t="s">
        <v>7747</v>
      </c>
      <c r="N10789">
        <v>6</v>
      </c>
      <c r="P10789">
        <v>1</v>
      </c>
    </row>
    <row r="10790" spans="12:16" x14ac:dyDescent="0.35">
      <c r="L10790" t="s">
        <v>29</v>
      </c>
      <c r="M10790" t="s">
        <v>7747</v>
      </c>
      <c r="N10790">
        <v>6</v>
      </c>
      <c r="P10790">
        <v>1</v>
      </c>
    </row>
    <row r="10791" spans="12:16" x14ac:dyDescent="0.35">
      <c r="L10791" t="s">
        <v>29</v>
      </c>
      <c r="M10791" t="s">
        <v>7747</v>
      </c>
      <c r="N10791">
        <v>6</v>
      </c>
      <c r="P10791">
        <v>1</v>
      </c>
    </row>
    <row r="10792" spans="12:16" x14ac:dyDescent="0.35">
      <c r="L10792" t="s">
        <v>29</v>
      </c>
      <c r="M10792" t="s">
        <v>7747</v>
      </c>
      <c r="N10792">
        <v>6</v>
      </c>
      <c r="P10792">
        <v>1</v>
      </c>
    </row>
    <row r="10793" spans="12:16" x14ac:dyDescent="0.35">
      <c r="L10793" t="s">
        <v>29</v>
      </c>
      <c r="M10793" t="s">
        <v>7747</v>
      </c>
      <c r="N10793">
        <v>6</v>
      </c>
      <c r="P10793">
        <v>1</v>
      </c>
    </row>
    <row r="10794" spans="12:16" x14ac:dyDescent="0.35">
      <c r="L10794" t="s">
        <v>29</v>
      </c>
      <c r="M10794" t="s">
        <v>7747</v>
      </c>
      <c r="N10794">
        <v>6</v>
      </c>
      <c r="P10794">
        <v>1</v>
      </c>
    </row>
    <row r="10795" spans="12:16" x14ac:dyDescent="0.35">
      <c r="L10795" t="s">
        <v>29</v>
      </c>
      <c r="M10795" t="s">
        <v>7747</v>
      </c>
      <c r="N10795">
        <v>6</v>
      </c>
      <c r="P10795">
        <v>1</v>
      </c>
    </row>
    <row r="10796" spans="12:16" x14ac:dyDescent="0.35">
      <c r="L10796" t="s">
        <v>29</v>
      </c>
      <c r="M10796" t="s">
        <v>7747</v>
      </c>
      <c r="N10796">
        <v>6</v>
      </c>
      <c r="P10796">
        <v>1</v>
      </c>
    </row>
    <row r="10797" spans="12:16" x14ac:dyDescent="0.35">
      <c r="L10797" t="s">
        <v>29</v>
      </c>
      <c r="M10797" t="s">
        <v>7747</v>
      </c>
      <c r="N10797">
        <v>6</v>
      </c>
      <c r="P10797">
        <v>1</v>
      </c>
    </row>
    <row r="10798" spans="12:16" x14ac:dyDescent="0.35">
      <c r="L10798" t="s">
        <v>29</v>
      </c>
      <c r="M10798" t="s">
        <v>7747</v>
      </c>
      <c r="N10798">
        <v>6</v>
      </c>
      <c r="P10798">
        <v>1</v>
      </c>
    </row>
    <row r="10799" spans="12:16" x14ac:dyDescent="0.35">
      <c r="L10799" t="s">
        <v>29</v>
      </c>
      <c r="M10799" t="s">
        <v>7747</v>
      </c>
      <c r="N10799">
        <v>6</v>
      </c>
      <c r="P10799">
        <v>1</v>
      </c>
    </row>
    <row r="10800" spans="12:16" x14ac:dyDescent="0.35">
      <c r="L10800" t="s">
        <v>29</v>
      </c>
      <c r="M10800" t="s">
        <v>7747</v>
      </c>
      <c r="N10800">
        <v>6</v>
      </c>
      <c r="P10800">
        <v>1</v>
      </c>
    </row>
    <row r="10801" spans="12:16" x14ac:dyDescent="0.35">
      <c r="L10801" t="s">
        <v>29</v>
      </c>
      <c r="M10801" t="s">
        <v>7747</v>
      </c>
      <c r="N10801">
        <v>6</v>
      </c>
      <c r="P10801">
        <v>1</v>
      </c>
    </row>
    <row r="10802" spans="12:16" x14ac:dyDescent="0.35">
      <c r="L10802" t="s">
        <v>29</v>
      </c>
      <c r="M10802" t="s">
        <v>7747</v>
      </c>
      <c r="N10802">
        <v>6</v>
      </c>
      <c r="P10802">
        <v>1</v>
      </c>
    </row>
    <row r="10803" spans="12:16" x14ac:dyDescent="0.35">
      <c r="L10803" t="s">
        <v>29</v>
      </c>
      <c r="M10803" t="s">
        <v>7747</v>
      </c>
      <c r="N10803">
        <v>6</v>
      </c>
      <c r="P10803">
        <v>1</v>
      </c>
    </row>
    <row r="10804" spans="12:16" x14ac:dyDescent="0.35">
      <c r="L10804" t="s">
        <v>29</v>
      </c>
      <c r="M10804" t="s">
        <v>7747</v>
      </c>
      <c r="N10804">
        <v>6</v>
      </c>
      <c r="P10804">
        <v>1</v>
      </c>
    </row>
    <row r="10805" spans="12:16" x14ac:dyDescent="0.35">
      <c r="L10805" t="s">
        <v>29</v>
      </c>
      <c r="M10805" t="s">
        <v>7747</v>
      </c>
      <c r="N10805">
        <v>6</v>
      </c>
      <c r="P10805">
        <v>1</v>
      </c>
    </row>
    <row r="10806" spans="12:16" x14ac:dyDescent="0.35">
      <c r="L10806" t="s">
        <v>29</v>
      </c>
      <c r="M10806" t="s">
        <v>7747</v>
      </c>
      <c r="N10806">
        <v>6</v>
      </c>
      <c r="P10806">
        <v>1</v>
      </c>
    </row>
    <row r="10807" spans="12:16" x14ac:dyDescent="0.35">
      <c r="L10807" t="s">
        <v>29</v>
      </c>
      <c r="M10807" t="s">
        <v>7747</v>
      </c>
      <c r="N10807">
        <v>6</v>
      </c>
      <c r="P10807">
        <v>1</v>
      </c>
    </row>
    <row r="10808" spans="12:16" x14ac:dyDescent="0.35">
      <c r="L10808" t="s">
        <v>29</v>
      </c>
      <c r="M10808" t="s">
        <v>7747</v>
      </c>
      <c r="N10808">
        <v>6</v>
      </c>
      <c r="P10808">
        <v>1</v>
      </c>
    </row>
    <row r="10809" spans="12:16" x14ac:dyDescent="0.35">
      <c r="L10809" t="s">
        <v>29</v>
      </c>
      <c r="M10809" t="s">
        <v>7747</v>
      </c>
      <c r="N10809">
        <v>6</v>
      </c>
      <c r="P10809">
        <v>1</v>
      </c>
    </row>
    <row r="10810" spans="12:16" x14ac:dyDescent="0.35">
      <c r="L10810" t="s">
        <v>29</v>
      </c>
      <c r="M10810" t="s">
        <v>7747</v>
      </c>
      <c r="N10810">
        <v>6</v>
      </c>
      <c r="P10810">
        <v>1</v>
      </c>
    </row>
    <row r="10811" spans="12:16" x14ac:dyDescent="0.35">
      <c r="L10811" t="s">
        <v>29</v>
      </c>
      <c r="M10811" t="s">
        <v>7747</v>
      </c>
      <c r="N10811">
        <v>6</v>
      </c>
      <c r="P10811">
        <v>1</v>
      </c>
    </row>
    <row r="10812" spans="12:16" x14ac:dyDescent="0.35">
      <c r="L10812" t="s">
        <v>29</v>
      </c>
      <c r="M10812" t="s">
        <v>7747</v>
      </c>
      <c r="N10812">
        <v>6</v>
      </c>
      <c r="P10812">
        <v>1</v>
      </c>
    </row>
    <row r="10813" spans="12:16" x14ac:dyDescent="0.35">
      <c r="L10813" t="s">
        <v>29</v>
      </c>
      <c r="M10813" t="s">
        <v>7747</v>
      </c>
      <c r="N10813">
        <v>6</v>
      </c>
      <c r="P10813">
        <v>1</v>
      </c>
    </row>
    <row r="10814" spans="12:16" x14ac:dyDescent="0.35">
      <c r="L10814" t="s">
        <v>29</v>
      </c>
      <c r="M10814" t="s">
        <v>7747</v>
      </c>
      <c r="N10814">
        <v>6</v>
      </c>
      <c r="P10814">
        <v>1</v>
      </c>
    </row>
    <row r="10815" spans="12:16" x14ac:dyDescent="0.35">
      <c r="L10815" t="s">
        <v>29</v>
      </c>
      <c r="M10815" t="s">
        <v>7747</v>
      </c>
      <c r="N10815">
        <v>6</v>
      </c>
      <c r="P10815">
        <v>1</v>
      </c>
    </row>
    <row r="10816" spans="12:16" x14ac:dyDescent="0.35">
      <c r="L10816" t="s">
        <v>29</v>
      </c>
      <c r="M10816" t="s">
        <v>7747</v>
      </c>
      <c r="N10816">
        <v>6</v>
      </c>
      <c r="P10816">
        <v>1</v>
      </c>
    </row>
    <row r="10817" spans="12:16" x14ac:dyDescent="0.35">
      <c r="L10817" t="s">
        <v>29</v>
      </c>
      <c r="M10817" t="s">
        <v>7747</v>
      </c>
      <c r="N10817">
        <v>6</v>
      </c>
      <c r="P10817">
        <v>1</v>
      </c>
    </row>
    <row r="10818" spans="12:16" x14ac:dyDescent="0.35">
      <c r="L10818" t="s">
        <v>29</v>
      </c>
      <c r="M10818" t="s">
        <v>7747</v>
      </c>
      <c r="N10818">
        <v>6</v>
      </c>
      <c r="P10818">
        <v>1</v>
      </c>
    </row>
    <row r="10819" spans="12:16" x14ac:dyDescent="0.35">
      <c r="L10819" t="s">
        <v>29</v>
      </c>
      <c r="M10819" t="s">
        <v>7747</v>
      </c>
      <c r="N10819">
        <v>6</v>
      </c>
      <c r="P10819">
        <v>1</v>
      </c>
    </row>
    <row r="10820" spans="12:16" x14ac:dyDescent="0.35">
      <c r="L10820" t="s">
        <v>29</v>
      </c>
      <c r="M10820" t="s">
        <v>7747</v>
      </c>
      <c r="N10820">
        <v>6</v>
      </c>
      <c r="P10820">
        <v>1</v>
      </c>
    </row>
    <row r="10821" spans="12:16" x14ac:dyDescent="0.35">
      <c r="L10821" t="s">
        <v>29</v>
      </c>
      <c r="M10821" t="s">
        <v>7747</v>
      </c>
      <c r="N10821">
        <v>6</v>
      </c>
      <c r="P10821">
        <v>1</v>
      </c>
    </row>
    <row r="10822" spans="12:16" x14ac:dyDescent="0.35">
      <c r="L10822" t="s">
        <v>29</v>
      </c>
      <c r="M10822" t="s">
        <v>7747</v>
      </c>
      <c r="N10822">
        <v>6</v>
      </c>
      <c r="P10822">
        <v>1</v>
      </c>
    </row>
    <row r="10823" spans="12:16" x14ac:dyDescent="0.35">
      <c r="L10823" t="s">
        <v>29</v>
      </c>
      <c r="M10823" t="s">
        <v>7747</v>
      </c>
      <c r="N10823">
        <v>6</v>
      </c>
      <c r="P10823">
        <v>1</v>
      </c>
    </row>
    <row r="10824" spans="12:16" x14ac:dyDescent="0.35">
      <c r="L10824" t="s">
        <v>29</v>
      </c>
      <c r="M10824" t="s">
        <v>7747</v>
      </c>
      <c r="N10824">
        <v>6</v>
      </c>
      <c r="P10824">
        <v>1</v>
      </c>
    </row>
    <row r="10825" spans="12:16" x14ac:dyDescent="0.35">
      <c r="L10825" t="s">
        <v>29</v>
      </c>
      <c r="M10825" t="s">
        <v>7747</v>
      </c>
      <c r="N10825">
        <v>6</v>
      </c>
      <c r="P10825">
        <v>1</v>
      </c>
    </row>
    <row r="10826" spans="12:16" x14ac:dyDescent="0.35">
      <c r="L10826" t="s">
        <v>29</v>
      </c>
      <c r="M10826" t="s">
        <v>7747</v>
      </c>
      <c r="N10826">
        <v>6</v>
      </c>
      <c r="P10826">
        <v>1</v>
      </c>
    </row>
    <row r="10827" spans="12:16" x14ac:dyDescent="0.35">
      <c r="L10827" t="s">
        <v>29</v>
      </c>
      <c r="M10827" t="s">
        <v>7747</v>
      </c>
      <c r="N10827">
        <v>6</v>
      </c>
      <c r="P10827">
        <v>1</v>
      </c>
    </row>
    <row r="10828" spans="12:16" x14ac:dyDescent="0.35">
      <c r="L10828" t="s">
        <v>29</v>
      </c>
      <c r="M10828" t="s">
        <v>7747</v>
      </c>
      <c r="N10828">
        <v>6</v>
      </c>
      <c r="P10828">
        <v>1</v>
      </c>
    </row>
    <row r="10829" spans="12:16" x14ac:dyDescent="0.35">
      <c r="L10829" t="s">
        <v>29</v>
      </c>
      <c r="M10829" t="s">
        <v>7747</v>
      </c>
      <c r="N10829">
        <v>6</v>
      </c>
      <c r="P10829">
        <v>1</v>
      </c>
    </row>
    <row r="10830" spans="12:16" x14ac:dyDescent="0.35">
      <c r="L10830" t="s">
        <v>29</v>
      </c>
      <c r="M10830" t="s">
        <v>7747</v>
      </c>
      <c r="N10830">
        <v>6</v>
      </c>
      <c r="P10830">
        <v>1</v>
      </c>
    </row>
    <row r="10831" spans="12:16" x14ac:dyDescent="0.35">
      <c r="L10831" t="s">
        <v>29</v>
      </c>
      <c r="M10831" t="s">
        <v>7747</v>
      </c>
      <c r="N10831">
        <v>6</v>
      </c>
      <c r="P10831">
        <v>1</v>
      </c>
    </row>
    <row r="10832" spans="12:16" x14ac:dyDescent="0.35">
      <c r="L10832" t="s">
        <v>29</v>
      </c>
      <c r="M10832" t="s">
        <v>7747</v>
      </c>
      <c r="N10832">
        <v>6</v>
      </c>
      <c r="P10832">
        <v>1</v>
      </c>
    </row>
    <row r="10833" spans="12:16" x14ac:dyDescent="0.35">
      <c r="L10833" t="s">
        <v>29</v>
      </c>
      <c r="M10833" t="s">
        <v>7747</v>
      </c>
      <c r="N10833">
        <v>6</v>
      </c>
      <c r="P10833">
        <v>1</v>
      </c>
    </row>
    <row r="10834" spans="12:16" x14ac:dyDescent="0.35">
      <c r="L10834" t="s">
        <v>29</v>
      </c>
      <c r="M10834" t="s">
        <v>7747</v>
      </c>
      <c r="N10834">
        <v>6</v>
      </c>
      <c r="P10834">
        <v>1</v>
      </c>
    </row>
    <row r="10835" spans="12:16" x14ac:dyDescent="0.35">
      <c r="L10835" t="s">
        <v>29</v>
      </c>
      <c r="M10835" t="s">
        <v>7747</v>
      </c>
      <c r="N10835">
        <v>6</v>
      </c>
      <c r="P10835">
        <v>1</v>
      </c>
    </row>
    <row r="10836" spans="12:16" x14ac:dyDescent="0.35">
      <c r="L10836" t="s">
        <v>29</v>
      </c>
      <c r="M10836" t="s">
        <v>7747</v>
      </c>
      <c r="N10836">
        <v>6</v>
      </c>
      <c r="P10836">
        <v>1</v>
      </c>
    </row>
    <row r="10837" spans="12:16" x14ac:dyDescent="0.35">
      <c r="L10837" t="s">
        <v>29</v>
      </c>
      <c r="M10837" t="s">
        <v>7747</v>
      </c>
      <c r="N10837">
        <v>6</v>
      </c>
      <c r="P10837">
        <v>1</v>
      </c>
    </row>
    <row r="10838" spans="12:16" x14ac:dyDescent="0.35">
      <c r="L10838" t="s">
        <v>29</v>
      </c>
      <c r="M10838" t="s">
        <v>7747</v>
      </c>
      <c r="N10838">
        <v>6</v>
      </c>
      <c r="P10838">
        <v>1</v>
      </c>
    </row>
    <row r="10839" spans="12:16" x14ac:dyDescent="0.35">
      <c r="L10839" t="s">
        <v>29</v>
      </c>
      <c r="M10839" t="s">
        <v>7747</v>
      </c>
      <c r="N10839">
        <v>6</v>
      </c>
      <c r="P10839">
        <v>1</v>
      </c>
    </row>
    <row r="10840" spans="12:16" x14ac:dyDescent="0.35">
      <c r="L10840" t="s">
        <v>29</v>
      </c>
      <c r="M10840" t="s">
        <v>7747</v>
      </c>
      <c r="N10840">
        <v>6</v>
      </c>
      <c r="P10840">
        <v>1</v>
      </c>
    </row>
    <row r="10841" spans="12:16" x14ac:dyDescent="0.35">
      <c r="L10841" t="s">
        <v>29</v>
      </c>
      <c r="M10841" t="s">
        <v>7747</v>
      </c>
      <c r="N10841">
        <v>6</v>
      </c>
      <c r="P10841">
        <v>1</v>
      </c>
    </row>
    <row r="10842" spans="12:16" x14ac:dyDescent="0.35">
      <c r="L10842" t="s">
        <v>29</v>
      </c>
      <c r="M10842" t="s">
        <v>7747</v>
      </c>
      <c r="N10842">
        <v>6</v>
      </c>
      <c r="P10842">
        <v>1</v>
      </c>
    </row>
    <row r="10843" spans="12:16" x14ac:dyDescent="0.35">
      <c r="L10843" t="s">
        <v>29</v>
      </c>
      <c r="M10843" t="s">
        <v>7747</v>
      </c>
      <c r="N10843">
        <v>6</v>
      </c>
      <c r="P10843">
        <v>1</v>
      </c>
    </row>
    <row r="10844" spans="12:16" x14ac:dyDescent="0.35">
      <c r="L10844" t="s">
        <v>29</v>
      </c>
      <c r="M10844" t="s">
        <v>7747</v>
      </c>
      <c r="N10844">
        <v>6</v>
      </c>
      <c r="P10844">
        <v>1</v>
      </c>
    </row>
    <row r="10845" spans="12:16" x14ac:dyDescent="0.35">
      <c r="L10845" t="s">
        <v>29</v>
      </c>
      <c r="M10845" t="s">
        <v>7747</v>
      </c>
      <c r="N10845">
        <v>6</v>
      </c>
      <c r="P10845">
        <v>1</v>
      </c>
    </row>
    <row r="10846" spans="12:16" x14ac:dyDescent="0.35">
      <c r="L10846" t="s">
        <v>29</v>
      </c>
      <c r="M10846" t="s">
        <v>7747</v>
      </c>
      <c r="N10846">
        <v>6</v>
      </c>
      <c r="P10846">
        <v>1</v>
      </c>
    </row>
    <row r="10847" spans="12:16" x14ac:dyDescent="0.35">
      <c r="L10847" t="s">
        <v>29</v>
      </c>
      <c r="M10847" t="s">
        <v>7747</v>
      </c>
      <c r="N10847">
        <v>6</v>
      </c>
      <c r="P10847">
        <v>1</v>
      </c>
    </row>
    <row r="10848" spans="12:16" x14ac:dyDescent="0.35">
      <c r="L10848" t="s">
        <v>29</v>
      </c>
      <c r="M10848" t="s">
        <v>7747</v>
      </c>
      <c r="N10848">
        <v>6</v>
      </c>
      <c r="P10848">
        <v>1</v>
      </c>
    </row>
    <row r="10849" spans="12:16" x14ac:dyDescent="0.35">
      <c r="L10849" t="s">
        <v>29</v>
      </c>
      <c r="M10849" t="s">
        <v>7747</v>
      </c>
      <c r="N10849">
        <v>6</v>
      </c>
      <c r="P10849">
        <v>1</v>
      </c>
    </row>
    <row r="10850" spans="12:16" x14ac:dyDescent="0.35">
      <c r="L10850" t="s">
        <v>29</v>
      </c>
      <c r="M10850" t="s">
        <v>7747</v>
      </c>
      <c r="N10850">
        <v>6</v>
      </c>
      <c r="P10850">
        <v>1</v>
      </c>
    </row>
    <row r="10851" spans="12:16" x14ac:dyDescent="0.35">
      <c r="L10851" t="s">
        <v>29</v>
      </c>
      <c r="M10851" t="s">
        <v>7747</v>
      </c>
      <c r="N10851">
        <v>6</v>
      </c>
      <c r="P10851">
        <v>1</v>
      </c>
    </row>
    <row r="10852" spans="12:16" x14ac:dyDescent="0.35">
      <c r="L10852" t="s">
        <v>29</v>
      </c>
      <c r="M10852" t="s">
        <v>7747</v>
      </c>
      <c r="N10852">
        <v>6</v>
      </c>
      <c r="P10852">
        <v>1</v>
      </c>
    </row>
    <row r="10853" spans="12:16" x14ac:dyDescent="0.35">
      <c r="L10853" t="s">
        <v>29</v>
      </c>
      <c r="M10853" t="s">
        <v>7747</v>
      </c>
      <c r="N10853">
        <v>6</v>
      </c>
      <c r="P10853">
        <v>1</v>
      </c>
    </row>
    <row r="10854" spans="12:16" x14ac:dyDescent="0.35">
      <c r="L10854" t="s">
        <v>29</v>
      </c>
      <c r="M10854" t="s">
        <v>7747</v>
      </c>
      <c r="N10854">
        <v>6</v>
      </c>
      <c r="P10854">
        <v>1</v>
      </c>
    </row>
    <row r="10855" spans="12:16" x14ac:dyDescent="0.35">
      <c r="L10855" t="s">
        <v>29</v>
      </c>
      <c r="M10855" t="s">
        <v>7747</v>
      </c>
      <c r="N10855">
        <v>6</v>
      </c>
      <c r="P10855">
        <v>1</v>
      </c>
    </row>
    <row r="10856" spans="12:16" x14ac:dyDescent="0.35">
      <c r="L10856" t="s">
        <v>29</v>
      </c>
      <c r="M10856" t="s">
        <v>7747</v>
      </c>
      <c r="N10856">
        <v>6</v>
      </c>
      <c r="P10856">
        <v>1</v>
      </c>
    </row>
    <row r="10857" spans="12:16" x14ac:dyDescent="0.35">
      <c r="L10857" t="s">
        <v>29</v>
      </c>
      <c r="M10857" t="s">
        <v>7747</v>
      </c>
      <c r="N10857">
        <v>6</v>
      </c>
      <c r="P10857">
        <v>1</v>
      </c>
    </row>
    <row r="10858" spans="12:16" x14ac:dyDescent="0.35">
      <c r="L10858" t="s">
        <v>29</v>
      </c>
      <c r="M10858" t="s">
        <v>7747</v>
      </c>
      <c r="N10858">
        <v>6</v>
      </c>
      <c r="P10858">
        <v>1</v>
      </c>
    </row>
    <row r="10859" spans="12:16" x14ac:dyDescent="0.35">
      <c r="L10859" t="s">
        <v>29</v>
      </c>
      <c r="M10859" t="s">
        <v>7747</v>
      </c>
      <c r="N10859">
        <v>6</v>
      </c>
      <c r="P10859">
        <v>1</v>
      </c>
    </row>
    <row r="10860" spans="12:16" x14ac:dyDescent="0.35">
      <c r="L10860" t="s">
        <v>29</v>
      </c>
      <c r="M10860" t="s">
        <v>7747</v>
      </c>
      <c r="N10860">
        <v>6</v>
      </c>
      <c r="P10860">
        <v>1</v>
      </c>
    </row>
    <row r="10861" spans="12:16" x14ac:dyDescent="0.35">
      <c r="L10861" t="s">
        <v>29</v>
      </c>
      <c r="M10861" t="s">
        <v>7747</v>
      </c>
      <c r="N10861">
        <v>6</v>
      </c>
      <c r="P10861">
        <v>1</v>
      </c>
    </row>
    <row r="10862" spans="12:16" x14ac:dyDescent="0.35">
      <c r="L10862" t="s">
        <v>29</v>
      </c>
      <c r="M10862" t="s">
        <v>7747</v>
      </c>
      <c r="N10862">
        <v>6</v>
      </c>
      <c r="P10862">
        <v>1</v>
      </c>
    </row>
    <row r="10863" spans="12:16" x14ac:dyDescent="0.35">
      <c r="L10863" t="s">
        <v>29</v>
      </c>
      <c r="M10863" t="s">
        <v>7747</v>
      </c>
      <c r="N10863">
        <v>6</v>
      </c>
      <c r="P10863">
        <v>1</v>
      </c>
    </row>
    <row r="10864" spans="12:16" x14ac:dyDescent="0.35">
      <c r="L10864" t="s">
        <v>29</v>
      </c>
      <c r="M10864" t="s">
        <v>7747</v>
      </c>
      <c r="N10864">
        <v>6</v>
      </c>
      <c r="P10864">
        <v>1</v>
      </c>
    </row>
    <row r="10865" spans="12:16" x14ac:dyDescent="0.35">
      <c r="L10865" t="s">
        <v>29</v>
      </c>
      <c r="M10865" t="s">
        <v>7747</v>
      </c>
      <c r="N10865">
        <v>6</v>
      </c>
      <c r="P10865">
        <v>1</v>
      </c>
    </row>
    <row r="10866" spans="12:16" x14ac:dyDescent="0.35">
      <c r="L10866" t="s">
        <v>29</v>
      </c>
      <c r="M10866" t="s">
        <v>7747</v>
      </c>
      <c r="N10866">
        <v>6</v>
      </c>
      <c r="P10866">
        <v>1</v>
      </c>
    </row>
    <row r="10867" spans="12:16" x14ac:dyDescent="0.35">
      <c r="L10867" t="s">
        <v>29</v>
      </c>
      <c r="M10867" t="s">
        <v>7747</v>
      </c>
      <c r="N10867">
        <v>6</v>
      </c>
      <c r="P10867">
        <v>1</v>
      </c>
    </row>
    <row r="10868" spans="12:16" x14ac:dyDescent="0.35">
      <c r="L10868" t="s">
        <v>29</v>
      </c>
      <c r="M10868" t="s">
        <v>7747</v>
      </c>
      <c r="N10868">
        <v>6</v>
      </c>
      <c r="P10868">
        <v>1</v>
      </c>
    </row>
    <row r="10869" spans="12:16" x14ac:dyDescent="0.35">
      <c r="L10869" t="s">
        <v>29</v>
      </c>
      <c r="M10869" t="s">
        <v>7747</v>
      </c>
      <c r="N10869">
        <v>6</v>
      </c>
      <c r="P10869">
        <v>1</v>
      </c>
    </row>
    <row r="10870" spans="12:16" x14ac:dyDescent="0.35">
      <c r="L10870" t="s">
        <v>29</v>
      </c>
      <c r="M10870" t="s">
        <v>7747</v>
      </c>
      <c r="N10870">
        <v>6</v>
      </c>
      <c r="P10870">
        <v>1</v>
      </c>
    </row>
    <row r="10871" spans="12:16" x14ac:dyDescent="0.35">
      <c r="L10871" t="s">
        <v>29</v>
      </c>
      <c r="M10871" t="s">
        <v>7747</v>
      </c>
      <c r="N10871">
        <v>6</v>
      </c>
      <c r="P10871">
        <v>1</v>
      </c>
    </row>
    <row r="10872" spans="12:16" x14ac:dyDescent="0.35">
      <c r="L10872" t="s">
        <v>29</v>
      </c>
      <c r="M10872" t="s">
        <v>7747</v>
      </c>
      <c r="N10872">
        <v>6</v>
      </c>
      <c r="P10872">
        <v>1</v>
      </c>
    </row>
    <row r="10873" spans="12:16" x14ac:dyDescent="0.35">
      <c r="L10873" t="s">
        <v>29</v>
      </c>
      <c r="M10873" t="s">
        <v>7747</v>
      </c>
      <c r="N10873">
        <v>6</v>
      </c>
      <c r="P10873">
        <v>1</v>
      </c>
    </row>
    <row r="10874" spans="12:16" x14ac:dyDescent="0.35">
      <c r="L10874" t="s">
        <v>29</v>
      </c>
      <c r="M10874" t="s">
        <v>7747</v>
      </c>
      <c r="N10874">
        <v>6</v>
      </c>
      <c r="P10874">
        <v>1</v>
      </c>
    </row>
    <row r="10875" spans="12:16" x14ac:dyDescent="0.35">
      <c r="L10875" t="s">
        <v>29</v>
      </c>
      <c r="M10875" t="s">
        <v>7747</v>
      </c>
      <c r="N10875">
        <v>6</v>
      </c>
      <c r="P10875">
        <v>1</v>
      </c>
    </row>
    <row r="10876" spans="12:16" x14ac:dyDescent="0.35">
      <c r="L10876" t="s">
        <v>29</v>
      </c>
      <c r="M10876" t="s">
        <v>7747</v>
      </c>
      <c r="N10876">
        <v>6</v>
      </c>
      <c r="P10876">
        <v>1</v>
      </c>
    </row>
    <row r="10877" spans="12:16" x14ac:dyDescent="0.35">
      <c r="L10877" t="s">
        <v>29</v>
      </c>
      <c r="M10877" t="s">
        <v>7747</v>
      </c>
      <c r="N10877">
        <v>6</v>
      </c>
      <c r="P10877">
        <v>1</v>
      </c>
    </row>
    <row r="10878" spans="12:16" x14ac:dyDescent="0.35">
      <c r="L10878" t="s">
        <v>29</v>
      </c>
      <c r="M10878" t="s">
        <v>7747</v>
      </c>
      <c r="N10878">
        <v>6</v>
      </c>
      <c r="P10878">
        <v>1</v>
      </c>
    </row>
    <row r="10879" spans="12:16" x14ac:dyDescent="0.35">
      <c r="L10879" t="s">
        <v>29</v>
      </c>
      <c r="M10879" t="s">
        <v>7747</v>
      </c>
      <c r="N10879">
        <v>6</v>
      </c>
      <c r="P10879">
        <v>1</v>
      </c>
    </row>
    <row r="10880" spans="12:16" x14ac:dyDescent="0.35">
      <c r="L10880" t="s">
        <v>29</v>
      </c>
      <c r="M10880" t="s">
        <v>7747</v>
      </c>
      <c r="N10880">
        <v>6</v>
      </c>
      <c r="P10880">
        <v>1</v>
      </c>
    </row>
    <row r="10881" spans="12:16" x14ac:dyDescent="0.35">
      <c r="L10881" t="s">
        <v>29</v>
      </c>
      <c r="M10881" t="s">
        <v>7747</v>
      </c>
      <c r="N10881">
        <v>6</v>
      </c>
      <c r="P10881">
        <v>1</v>
      </c>
    </row>
    <row r="10882" spans="12:16" x14ac:dyDescent="0.35">
      <c r="L10882" t="s">
        <v>29</v>
      </c>
      <c r="M10882" t="s">
        <v>7747</v>
      </c>
      <c r="N10882">
        <v>6</v>
      </c>
      <c r="P10882">
        <v>1</v>
      </c>
    </row>
    <row r="10883" spans="12:16" x14ac:dyDescent="0.35">
      <c r="L10883" t="s">
        <v>29</v>
      </c>
      <c r="M10883" t="s">
        <v>7747</v>
      </c>
      <c r="N10883">
        <v>6</v>
      </c>
      <c r="P10883">
        <v>1</v>
      </c>
    </row>
    <row r="10884" spans="12:16" x14ac:dyDescent="0.35">
      <c r="L10884" t="s">
        <v>29</v>
      </c>
      <c r="M10884" t="s">
        <v>7747</v>
      </c>
      <c r="N10884">
        <v>6</v>
      </c>
      <c r="P10884">
        <v>1</v>
      </c>
    </row>
    <row r="10885" spans="12:16" x14ac:dyDescent="0.35">
      <c r="L10885" t="s">
        <v>29</v>
      </c>
      <c r="M10885" t="s">
        <v>7747</v>
      </c>
      <c r="N10885">
        <v>6</v>
      </c>
      <c r="P10885">
        <v>1</v>
      </c>
    </row>
    <row r="10886" spans="12:16" x14ac:dyDescent="0.35">
      <c r="L10886" t="s">
        <v>29</v>
      </c>
      <c r="M10886" t="s">
        <v>7747</v>
      </c>
      <c r="N10886">
        <v>6</v>
      </c>
      <c r="P10886">
        <v>1</v>
      </c>
    </row>
    <row r="10887" spans="12:16" x14ac:dyDescent="0.35">
      <c r="L10887" t="s">
        <v>29</v>
      </c>
      <c r="M10887" t="s">
        <v>7747</v>
      </c>
      <c r="N10887">
        <v>6</v>
      </c>
      <c r="P10887">
        <v>1</v>
      </c>
    </row>
    <row r="10888" spans="12:16" x14ac:dyDescent="0.35">
      <c r="L10888" t="s">
        <v>29</v>
      </c>
      <c r="M10888" t="s">
        <v>7747</v>
      </c>
      <c r="N10888">
        <v>6</v>
      </c>
      <c r="P10888">
        <v>1</v>
      </c>
    </row>
    <row r="10889" spans="12:16" x14ac:dyDescent="0.35">
      <c r="L10889" t="s">
        <v>29</v>
      </c>
      <c r="M10889" t="s">
        <v>7747</v>
      </c>
      <c r="N10889">
        <v>6</v>
      </c>
      <c r="P10889">
        <v>1</v>
      </c>
    </row>
    <row r="10890" spans="12:16" x14ac:dyDescent="0.35">
      <c r="L10890" t="s">
        <v>29</v>
      </c>
      <c r="M10890" t="s">
        <v>7747</v>
      </c>
      <c r="N10890">
        <v>6</v>
      </c>
      <c r="P10890">
        <v>1</v>
      </c>
    </row>
    <row r="10891" spans="12:16" x14ac:dyDescent="0.35">
      <c r="L10891" t="s">
        <v>29</v>
      </c>
      <c r="M10891" t="s">
        <v>7747</v>
      </c>
      <c r="N10891">
        <v>6</v>
      </c>
      <c r="P10891">
        <v>1</v>
      </c>
    </row>
    <row r="10892" spans="12:16" x14ac:dyDescent="0.35">
      <c r="L10892" t="s">
        <v>29</v>
      </c>
      <c r="M10892" t="s">
        <v>7747</v>
      </c>
      <c r="N10892">
        <v>6</v>
      </c>
      <c r="P10892">
        <v>1</v>
      </c>
    </row>
    <row r="10893" spans="12:16" x14ac:dyDescent="0.35">
      <c r="L10893" t="s">
        <v>29</v>
      </c>
      <c r="M10893" t="s">
        <v>7747</v>
      </c>
      <c r="N10893">
        <v>6</v>
      </c>
      <c r="P10893">
        <v>1</v>
      </c>
    </row>
    <row r="10894" spans="12:16" x14ac:dyDescent="0.35">
      <c r="L10894" t="s">
        <v>29</v>
      </c>
      <c r="M10894" t="s">
        <v>7747</v>
      </c>
      <c r="N10894">
        <v>6</v>
      </c>
      <c r="P10894">
        <v>1</v>
      </c>
    </row>
    <row r="10895" spans="12:16" x14ac:dyDescent="0.35">
      <c r="L10895" t="s">
        <v>29</v>
      </c>
      <c r="M10895" t="s">
        <v>7747</v>
      </c>
      <c r="N10895">
        <v>6</v>
      </c>
      <c r="P10895">
        <v>1</v>
      </c>
    </row>
    <row r="10896" spans="12:16" x14ac:dyDescent="0.35">
      <c r="L10896" t="s">
        <v>29</v>
      </c>
      <c r="M10896" t="s">
        <v>7747</v>
      </c>
      <c r="N10896">
        <v>6</v>
      </c>
      <c r="P10896">
        <v>1</v>
      </c>
    </row>
    <row r="10897" spans="12:16" x14ac:dyDescent="0.35">
      <c r="L10897" t="s">
        <v>29</v>
      </c>
      <c r="M10897" t="s">
        <v>7747</v>
      </c>
      <c r="N10897">
        <v>6</v>
      </c>
      <c r="P10897">
        <v>1</v>
      </c>
    </row>
    <row r="10898" spans="12:16" x14ac:dyDescent="0.35">
      <c r="L10898" t="s">
        <v>29</v>
      </c>
      <c r="M10898" t="s">
        <v>7747</v>
      </c>
      <c r="N10898">
        <v>6</v>
      </c>
      <c r="P10898">
        <v>1</v>
      </c>
    </row>
    <row r="10899" spans="12:16" x14ac:dyDescent="0.35">
      <c r="L10899" t="s">
        <v>29</v>
      </c>
      <c r="M10899" t="s">
        <v>7747</v>
      </c>
      <c r="N10899">
        <v>6</v>
      </c>
      <c r="P10899">
        <v>1</v>
      </c>
    </row>
    <row r="10900" spans="12:16" x14ac:dyDescent="0.35">
      <c r="L10900" t="s">
        <v>28</v>
      </c>
      <c r="M10900" t="s">
        <v>7747</v>
      </c>
      <c r="N10900">
        <v>6</v>
      </c>
      <c r="P10900">
        <v>1</v>
      </c>
    </row>
    <row r="10901" spans="12:16" x14ac:dyDescent="0.35">
      <c r="L10901" t="s">
        <v>28</v>
      </c>
      <c r="M10901" t="s">
        <v>7747</v>
      </c>
      <c r="N10901">
        <v>6</v>
      </c>
      <c r="P10901">
        <v>1</v>
      </c>
    </row>
    <row r="10902" spans="12:16" x14ac:dyDescent="0.35">
      <c r="L10902" t="s">
        <v>28</v>
      </c>
      <c r="M10902" t="s">
        <v>7747</v>
      </c>
      <c r="N10902">
        <v>6</v>
      </c>
      <c r="P10902">
        <v>1</v>
      </c>
    </row>
    <row r="10903" spans="12:16" x14ac:dyDescent="0.35">
      <c r="L10903" t="s">
        <v>28</v>
      </c>
      <c r="M10903" t="s">
        <v>7747</v>
      </c>
      <c r="N10903">
        <v>6</v>
      </c>
      <c r="P10903">
        <v>1</v>
      </c>
    </row>
    <row r="10904" spans="12:16" x14ac:dyDescent="0.35">
      <c r="L10904" t="s">
        <v>28</v>
      </c>
      <c r="M10904" t="s">
        <v>7747</v>
      </c>
      <c r="N10904">
        <v>6</v>
      </c>
      <c r="P10904">
        <v>1</v>
      </c>
    </row>
    <row r="10905" spans="12:16" x14ac:dyDescent="0.35">
      <c r="L10905" t="s">
        <v>28</v>
      </c>
      <c r="M10905" t="s">
        <v>7747</v>
      </c>
      <c r="N10905">
        <v>6</v>
      </c>
      <c r="P10905">
        <v>1</v>
      </c>
    </row>
    <row r="10906" spans="12:16" x14ac:dyDescent="0.35">
      <c r="L10906" t="s">
        <v>28</v>
      </c>
      <c r="M10906" t="s">
        <v>7747</v>
      </c>
      <c r="N10906">
        <v>6</v>
      </c>
      <c r="P10906">
        <v>1</v>
      </c>
    </row>
    <row r="10907" spans="12:16" x14ac:dyDescent="0.35">
      <c r="L10907" t="s">
        <v>28</v>
      </c>
      <c r="M10907" t="s">
        <v>7747</v>
      </c>
      <c r="N10907">
        <v>6</v>
      </c>
      <c r="P10907">
        <v>1</v>
      </c>
    </row>
    <row r="10908" spans="12:16" x14ac:dyDescent="0.35">
      <c r="L10908" t="s">
        <v>28</v>
      </c>
      <c r="M10908" t="s">
        <v>7747</v>
      </c>
      <c r="N10908">
        <v>6</v>
      </c>
      <c r="P10908">
        <v>1</v>
      </c>
    </row>
    <row r="10909" spans="12:16" x14ac:dyDescent="0.35">
      <c r="L10909" t="s">
        <v>28</v>
      </c>
      <c r="M10909" t="s">
        <v>7747</v>
      </c>
      <c r="N10909">
        <v>6</v>
      </c>
      <c r="P10909">
        <v>1</v>
      </c>
    </row>
    <row r="10910" spans="12:16" x14ac:dyDescent="0.35">
      <c r="L10910" t="s">
        <v>28</v>
      </c>
      <c r="M10910" t="s">
        <v>7747</v>
      </c>
      <c r="N10910">
        <v>6</v>
      </c>
      <c r="P10910">
        <v>1</v>
      </c>
    </row>
    <row r="10911" spans="12:16" x14ac:dyDescent="0.35">
      <c r="L10911" t="s">
        <v>28</v>
      </c>
      <c r="M10911" t="s">
        <v>7747</v>
      </c>
      <c r="N10911">
        <v>6</v>
      </c>
      <c r="P10911">
        <v>1</v>
      </c>
    </row>
    <row r="10912" spans="12:16" x14ac:dyDescent="0.35">
      <c r="L10912" t="s">
        <v>28</v>
      </c>
      <c r="M10912" t="s">
        <v>7747</v>
      </c>
      <c r="N10912">
        <v>6</v>
      </c>
      <c r="P10912">
        <v>1</v>
      </c>
    </row>
    <row r="10913" spans="12:16" x14ac:dyDescent="0.35">
      <c r="L10913" t="s">
        <v>28</v>
      </c>
      <c r="M10913" t="s">
        <v>7747</v>
      </c>
      <c r="N10913">
        <v>6</v>
      </c>
      <c r="P10913">
        <v>1</v>
      </c>
    </row>
    <row r="10914" spans="12:16" x14ac:dyDescent="0.35">
      <c r="L10914" t="s">
        <v>28</v>
      </c>
      <c r="M10914" t="s">
        <v>7747</v>
      </c>
      <c r="N10914">
        <v>6</v>
      </c>
      <c r="P10914">
        <v>1</v>
      </c>
    </row>
    <row r="10915" spans="12:16" x14ac:dyDescent="0.35">
      <c r="L10915" t="s">
        <v>28</v>
      </c>
      <c r="M10915" t="s">
        <v>7747</v>
      </c>
      <c r="N10915">
        <v>6</v>
      </c>
      <c r="P10915">
        <v>1</v>
      </c>
    </row>
    <row r="10916" spans="12:16" x14ac:dyDescent="0.35">
      <c r="L10916" t="s">
        <v>28</v>
      </c>
      <c r="M10916" t="s">
        <v>7747</v>
      </c>
      <c r="N10916">
        <v>6</v>
      </c>
      <c r="P10916">
        <v>1</v>
      </c>
    </row>
    <row r="10917" spans="12:16" x14ac:dyDescent="0.35">
      <c r="L10917" t="s">
        <v>28</v>
      </c>
      <c r="M10917" t="s">
        <v>7747</v>
      </c>
      <c r="N10917">
        <v>6</v>
      </c>
      <c r="P10917">
        <v>1</v>
      </c>
    </row>
    <row r="10918" spans="12:16" x14ac:dyDescent="0.35">
      <c r="L10918" t="s">
        <v>28</v>
      </c>
      <c r="M10918" t="s">
        <v>7747</v>
      </c>
      <c r="N10918">
        <v>6</v>
      </c>
      <c r="P10918">
        <v>1</v>
      </c>
    </row>
    <row r="10919" spans="12:16" x14ac:dyDescent="0.35">
      <c r="L10919" t="s">
        <v>28</v>
      </c>
      <c r="M10919" t="s">
        <v>7747</v>
      </c>
      <c r="N10919">
        <v>6</v>
      </c>
      <c r="P10919">
        <v>1</v>
      </c>
    </row>
    <row r="10920" spans="12:16" x14ac:dyDescent="0.35">
      <c r="L10920" t="s">
        <v>28</v>
      </c>
      <c r="M10920" t="s">
        <v>7747</v>
      </c>
      <c r="N10920">
        <v>6</v>
      </c>
      <c r="P10920">
        <v>1</v>
      </c>
    </row>
    <row r="10921" spans="12:16" x14ac:dyDescent="0.35">
      <c r="L10921" t="s">
        <v>114</v>
      </c>
      <c r="M10921" t="s">
        <v>7747</v>
      </c>
      <c r="N10921">
        <v>6</v>
      </c>
      <c r="P10921">
        <v>1</v>
      </c>
    </row>
    <row r="10922" spans="12:16" x14ac:dyDescent="0.35">
      <c r="L10922" t="s">
        <v>114</v>
      </c>
      <c r="M10922" t="s">
        <v>7747</v>
      </c>
      <c r="N10922">
        <v>6</v>
      </c>
      <c r="P10922">
        <v>1</v>
      </c>
    </row>
    <row r="10923" spans="12:16" x14ac:dyDescent="0.35">
      <c r="L10923" t="s">
        <v>114</v>
      </c>
      <c r="M10923" t="s">
        <v>7747</v>
      </c>
      <c r="N10923">
        <v>6</v>
      </c>
      <c r="P10923">
        <v>1</v>
      </c>
    </row>
    <row r="10924" spans="12:16" x14ac:dyDescent="0.35">
      <c r="L10924" t="s">
        <v>114</v>
      </c>
      <c r="M10924" t="s">
        <v>7747</v>
      </c>
      <c r="N10924">
        <v>6</v>
      </c>
      <c r="P10924">
        <v>1</v>
      </c>
    </row>
    <row r="10925" spans="12:16" x14ac:dyDescent="0.35">
      <c r="L10925" t="s">
        <v>114</v>
      </c>
      <c r="M10925" t="s">
        <v>7747</v>
      </c>
      <c r="N10925">
        <v>6</v>
      </c>
      <c r="P10925">
        <v>1</v>
      </c>
    </row>
    <row r="10926" spans="12:16" x14ac:dyDescent="0.35">
      <c r="L10926" t="s">
        <v>114</v>
      </c>
      <c r="M10926" t="s">
        <v>7747</v>
      </c>
      <c r="N10926">
        <v>6</v>
      </c>
      <c r="P10926">
        <v>1</v>
      </c>
    </row>
    <row r="10927" spans="12:16" x14ac:dyDescent="0.35">
      <c r="L10927" t="s">
        <v>114</v>
      </c>
      <c r="M10927" t="s">
        <v>7747</v>
      </c>
      <c r="N10927">
        <v>6</v>
      </c>
      <c r="P10927">
        <v>1</v>
      </c>
    </row>
    <row r="10928" spans="12:16" x14ac:dyDescent="0.35">
      <c r="L10928" t="s">
        <v>114</v>
      </c>
      <c r="M10928" t="s">
        <v>7747</v>
      </c>
      <c r="N10928">
        <v>6</v>
      </c>
      <c r="P10928">
        <v>1</v>
      </c>
    </row>
    <row r="10929" spans="12:16" x14ac:dyDescent="0.35">
      <c r="L10929" t="s">
        <v>114</v>
      </c>
      <c r="M10929" t="s">
        <v>7747</v>
      </c>
      <c r="N10929">
        <v>6</v>
      </c>
      <c r="P10929">
        <v>1</v>
      </c>
    </row>
    <row r="10930" spans="12:16" x14ac:dyDescent="0.35">
      <c r="L10930" t="s">
        <v>114</v>
      </c>
      <c r="M10930" t="s">
        <v>7747</v>
      </c>
      <c r="N10930">
        <v>6</v>
      </c>
      <c r="P10930">
        <v>1</v>
      </c>
    </row>
    <row r="10931" spans="12:16" x14ac:dyDescent="0.35">
      <c r="L10931" t="s">
        <v>114</v>
      </c>
      <c r="M10931" t="s">
        <v>7747</v>
      </c>
      <c r="N10931">
        <v>6</v>
      </c>
      <c r="P10931">
        <v>1</v>
      </c>
    </row>
    <row r="10932" spans="12:16" x14ac:dyDescent="0.35">
      <c r="L10932" t="s">
        <v>114</v>
      </c>
      <c r="M10932" t="s">
        <v>7747</v>
      </c>
      <c r="N10932">
        <v>6</v>
      </c>
      <c r="P10932">
        <v>1</v>
      </c>
    </row>
    <row r="10933" spans="12:16" x14ac:dyDescent="0.35">
      <c r="L10933" t="s">
        <v>114</v>
      </c>
      <c r="M10933" t="s">
        <v>7747</v>
      </c>
      <c r="N10933">
        <v>6</v>
      </c>
      <c r="P10933">
        <v>1</v>
      </c>
    </row>
    <row r="10934" spans="12:16" x14ac:dyDescent="0.35">
      <c r="L10934" t="s">
        <v>114</v>
      </c>
      <c r="M10934" t="s">
        <v>7747</v>
      </c>
      <c r="N10934">
        <v>6</v>
      </c>
      <c r="P10934">
        <v>1</v>
      </c>
    </row>
    <row r="10935" spans="12:16" x14ac:dyDescent="0.35">
      <c r="L10935" t="s">
        <v>114</v>
      </c>
      <c r="M10935" t="s">
        <v>7747</v>
      </c>
      <c r="N10935">
        <v>6</v>
      </c>
      <c r="P10935">
        <v>1</v>
      </c>
    </row>
    <row r="10936" spans="12:16" x14ac:dyDescent="0.35">
      <c r="L10936" t="s">
        <v>114</v>
      </c>
      <c r="M10936" t="s">
        <v>7747</v>
      </c>
      <c r="N10936">
        <v>6</v>
      </c>
      <c r="P10936">
        <v>1</v>
      </c>
    </row>
    <row r="10937" spans="12:16" x14ac:dyDescent="0.35">
      <c r="L10937" t="s">
        <v>114</v>
      </c>
      <c r="M10937" t="s">
        <v>7747</v>
      </c>
      <c r="N10937">
        <v>6</v>
      </c>
      <c r="P10937">
        <v>1</v>
      </c>
    </row>
    <row r="10938" spans="12:16" x14ac:dyDescent="0.35">
      <c r="L10938" t="s">
        <v>114</v>
      </c>
      <c r="M10938" t="s">
        <v>7747</v>
      </c>
      <c r="N10938">
        <v>6</v>
      </c>
      <c r="P10938">
        <v>1</v>
      </c>
    </row>
    <row r="10939" spans="12:16" x14ac:dyDescent="0.35">
      <c r="L10939" t="s">
        <v>114</v>
      </c>
      <c r="M10939" t="s">
        <v>7747</v>
      </c>
      <c r="N10939">
        <v>6</v>
      </c>
      <c r="P10939">
        <v>1</v>
      </c>
    </row>
    <row r="10940" spans="12:16" x14ac:dyDescent="0.35">
      <c r="L10940" t="s">
        <v>114</v>
      </c>
      <c r="M10940" t="s">
        <v>7747</v>
      </c>
      <c r="N10940">
        <v>6</v>
      </c>
      <c r="P10940">
        <v>1</v>
      </c>
    </row>
    <row r="10941" spans="12:16" x14ac:dyDescent="0.35">
      <c r="L10941" t="s">
        <v>114</v>
      </c>
      <c r="M10941" t="s">
        <v>7747</v>
      </c>
      <c r="N10941">
        <v>6</v>
      </c>
      <c r="P10941">
        <v>1</v>
      </c>
    </row>
    <row r="10942" spans="12:16" x14ac:dyDescent="0.35">
      <c r="L10942" t="s">
        <v>114</v>
      </c>
      <c r="M10942" t="s">
        <v>7747</v>
      </c>
      <c r="N10942">
        <v>6</v>
      </c>
      <c r="P10942">
        <v>1</v>
      </c>
    </row>
    <row r="10943" spans="12:16" x14ac:dyDescent="0.35">
      <c r="L10943" t="s">
        <v>114</v>
      </c>
      <c r="M10943" t="s">
        <v>7747</v>
      </c>
      <c r="N10943">
        <v>6</v>
      </c>
      <c r="P10943">
        <v>1</v>
      </c>
    </row>
    <row r="10944" spans="12:16" x14ac:dyDescent="0.35">
      <c r="L10944" t="s">
        <v>114</v>
      </c>
      <c r="M10944" t="s">
        <v>7747</v>
      </c>
      <c r="N10944">
        <v>6</v>
      </c>
      <c r="P10944">
        <v>1</v>
      </c>
    </row>
    <row r="10945" spans="12:16" x14ac:dyDescent="0.35">
      <c r="L10945" t="s">
        <v>114</v>
      </c>
      <c r="M10945" t="s">
        <v>7747</v>
      </c>
      <c r="N10945">
        <v>6</v>
      </c>
      <c r="P10945">
        <v>1</v>
      </c>
    </row>
    <row r="10946" spans="12:16" x14ac:dyDescent="0.35">
      <c r="L10946" t="s">
        <v>114</v>
      </c>
      <c r="M10946" t="s">
        <v>7747</v>
      </c>
      <c r="N10946">
        <v>6</v>
      </c>
      <c r="P10946">
        <v>1</v>
      </c>
    </row>
    <row r="10947" spans="12:16" x14ac:dyDescent="0.35">
      <c r="L10947" t="s">
        <v>114</v>
      </c>
      <c r="M10947" t="s">
        <v>7747</v>
      </c>
      <c r="N10947">
        <v>6</v>
      </c>
      <c r="P10947">
        <v>1</v>
      </c>
    </row>
    <row r="10948" spans="12:16" x14ac:dyDescent="0.35">
      <c r="L10948" t="s">
        <v>114</v>
      </c>
      <c r="M10948" t="s">
        <v>7747</v>
      </c>
      <c r="N10948">
        <v>6</v>
      </c>
      <c r="P10948">
        <v>1</v>
      </c>
    </row>
    <row r="10949" spans="12:16" x14ac:dyDescent="0.35">
      <c r="L10949" t="s">
        <v>114</v>
      </c>
      <c r="M10949" t="s">
        <v>7747</v>
      </c>
      <c r="N10949">
        <v>6</v>
      </c>
      <c r="P10949">
        <v>1</v>
      </c>
    </row>
    <row r="10950" spans="12:16" x14ac:dyDescent="0.35">
      <c r="L10950" t="s">
        <v>114</v>
      </c>
      <c r="M10950" t="s">
        <v>7747</v>
      </c>
      <c r="N10950">
        <v>6</v>
      </c>
      <c r="P10950">
        <v>1</v>
      </c>
    </row>
    <row r="10951" spans="12:16" x14ac:dyDescent="0.35">
      <c r="L10951" t="s">
        <v>114</v>
      </c>
      <c r="M10951" t="s">
        <v>7747</v>
      </c>
      <c r="N10951">
        <v>6</v>
      </c>
      <c r="P10951">
        <v>1</v>
      </c>
    </row>
    <row r="10952" spans="12:16" x14ac:dyDescent="0.35">
      <c r="L10952" t="s">
        <v>114</v>
      </c>
      <c r="M10952" t="s">
        <v>7747</v>
      </c>
      <c r="N10952">
        <v>6</v>
      </c>
      <c r="P10952">
        <v>1</v>
      </c>
    </row>
    <row r="10953" spans="12:16" x14ac:dyDescent="0.35">
      <c r="L10953" t="s">
        <v>114</v>
      </c>
      <c r="M10953" t="s">
        <v>7747</v>
      </c>
      <c r="N10953">
        <v>6</v>
      </c>
      <c r="P10953">
        <v>1</v>
      </c>
    </row>
    <row r="10954" spans="12:16" x14ac:dyDescent="0.35">
      <c r="L10954" t="s">
        <v>114</v>
      </c>
      <c r="M10954" t="s">
        <v>7747</v>
      </c>
      <c r="N10954">
        <v>6</v>
      </c>
      <c r="P10954">
        <v>1</v>
      </c>
    </row>
    <row r="10955" spans="12:16" x14ac:dyDescent="0.35">
      <c r="L10955" t="s">
        <v>114</v>
      </c>
      <c r="M10955" t="s">
        <v>7747</v>
      </c>
      <c r="N10955">
        <v>6</v>
      </c>
      <c r="P10955">
        <v>1</v>
      </c>
    </row>
    <row r="10956" spans="12:16" x14ac:dyDescent="0.35">
      <c r="L10956" t="s">
        <v>114</v>
      </c>
      <c r="M10956" t="s">
        <v>7747</v>
      </c>
      <c r="N10956">
        <v>6</v>
      </c>
      <c r="P10956">
        <v>1</v>
      </c>
    </row>
    <row r="10957" spans="12:16" x14ac:dyDescent="0.35">
      <c r="L10957" t="s">
        <v>114</v>
      </c>
      <c r="M10957" t="s">
        <v>7747</v>
      </c>
      <c r="N10957">
        <v>6</v>
      </c>
      <c r="P10957">
        <v>1</v>
      </c>
    </row>
    <row r="10958" spans="12:16" x14ac:dyDescent="0.35">
      <c r="L10958" t="s">
        <v>114</v>
      </c>
      <c r="M10958" t="s">
        <v>7747</v>
      </c>
      <c r="N10958">
        <v>6</v>
      </c>
      <c r="P10958">
        <v>1</v>
      </c>
    </row>
    <row r="10959" spans="12:16" x14ac:dyDescent="0.35">
      <c r="L10959" t="s">
        <v>114</v>
      </c>
      <c r="M10959" t="s">
        <v>7747</v>
      </c>
      <c r="N10959">
        <v>6</v>
      </c>
      <c r="P10959">
        <v>1</v>
      </c>
    </row>
    <row r="10960" spans="12:16" x14ac:dyDescent="0.35">
      <c r="L10960" t="s">
        <v>114</v>
      </c>
      <c r="M10960" t="s">
        <v>7747</v>
      </c>
      <c r="N10960">
        <v>6</v>
      </c>
      <c r="P10960">
        <v>1</v>
      </c>
    </row>
    <row r="10961" spans="12:16" x14ac:dyDescent="0.35">
      <c r="L10961" t="s">
        <v>114</v>
      </c>
      <c r="M10961" t="s">
        <v>7747</v>
      </c>
      <c r="N10961">
        <v>6</v>
      </c>
      <c r="P10961">
        <v>1</v>
      </c>
    </row>
    <row r="10962" spans="12:16" x14ac:dyDescent="0.35">
      <c r="L10962" t="s">
        <v>115</v>
      </c>
      <c r="M10962" t="s">
        <v>7747</v>
      </c>
      <c r="N10962">
        <v>6</v>
      </c>
      <c r="P10962">
        <v>1</v>
      </c>
    </row>
    <row r="10963" spans="12:16" x14ac:dyDescent="0.35">
      <c r="L10963" t="s">
        <v>115</v>
      </c>
      <c r="M10963" t="s">
        <v>7747</v>
      </c>
      <c r="N10963">
        <v>6</v>
      </c>
      <c r="P10963">
        <v>1</v>
      </c>
    </row>
    <row r="10964" spans="12:16" x14ac:dyDescent="0.35">
      <c r="L10964" t="s">
        <v>115</v>
      </c>
      <c r="M10964" t="s">
        <v>7747</v>
      </c>
      <c r="N10964">
        <v>6</v>
      </c>
      <c r="P10964">
        <v>1</v>
      </c>
    </row>
    <row r="10965" spans="12:16" x14ac:dyDescent="0.35">
      <c r="L10965" t="s">
        <v>115</v>
      </c>
      <c r="M10965" t="s">
        <v>7747</v>
      </c>
      <c r="N10965">
        <v>6</v>
      </c>
      <c r="P10965">
        <v>1</v>
      </c>
    </row>
    <row r="10966" spans="12:16" x14ac:dyDescent="0.35">
      <c r="L10966" t="s">
        <v>115</v>
      </c>
      <c r="M10966" t="s">
        <v>7747</v>
      </c>
      <c r="N10966">
        <v>6</v>
      </c>
      <c r="P10966">
        <v>1</v>
      </c>
    </row>
    <row r="10967" spans="12:16" x14ac:dyDescent="0.35">
      <c r="L10967" t="s">
        <v>115</v>
      </c>
      <c r="M10967" t="s">
        <v>7747</v>
      </c>
      <c r="N10967">
        <v>6</v>
      </c>
      <c r="P10967">
        <v>1</v>
      </c>
    </row>
    <row r="10968" spans="12:16" x14ac:dyDescent="0.35">
      <c r="L10968" t="s">
        <v>115</v>
      </c>
      <c r="M10968" t="s">
        <v>7747</v>
      </c>
      <c r="N10968">
        <v>6</v>
      </c>
      <c r="P10968">
        <v>1</v>
      </c>
    </row>
    <row r="10969" spans="12:16" x14ac:dyDescent="0.35">
      <c r="L10969" t="s">
        <v>115</v>
      </c>
      <c r="M10969" t="s">
        <v>7747</v>
      </c>
      <c r="N10969">
        <v>6</v>
      </c>
      <c r="P10969">
        <v>1</v>
      </c>
    </row>
    <row r="10970" spans="12:16" x14ac:dyDescent="0.35">
      <c r="L10970" t="s">
        <v>115</v>
      </c>
      <c r="M10970" t="s">
        <v>7747</v>
      </c>
      <c r="N10970">
        <v>6</v>
      </c>
      <c r="P10970">
        <v>1</v>
      </c>
    </row>
    <row r="10971" spans="12:16" x14ac:dyDescent="0.35">
      <c r="L10971" t="s">
        <v>115</v>
      </c>
      <c r="M10971" t="s">
        <v>7747</v>
      </c>
      <c r="N10971">
        <v>6</v>
      </c>
      <c r="P10971">
        <v>1</v>
      </c>
    </row>
    <row r="10972" spans="12:16" x14ac:dyDescent="0.35">
      <c r="L10972" t="s">
        <v>115</v>
      </c>
      <c r="M10972" t="s">
        <v>7747</v>
      </c>
      <c r="N10972">
        <v>6</v>
      </c>
      <c r="P10972">
        <v>1</v>
      </c>
    </row>
    <row r="10973" spans="12:16" x14ac:dyDescent="0.35">
      <c r="L10973" t="s">
        <v>115</v>
      </c>
      <c r="M10973" t="s">
        <v>7747</v>
      </c>
      <c r="N10973">
        <v>6</v>
      </c>
      <c r="P10973">
        <v>1</v>
      </c>
    </row>
    <row r="10974" spans="12:16" x14ac:dyDescent="0.35">
      <c r="L10974" t="s">
        <v>115</v>
      </c>
      <c r="M10974" t="s">
        <v>7747</v>
      </c>
      <c r="N10974">
        <v>6</v>
      </c>
      <c r="P10974">
        <v>1</v>
      </c>
    </row>
    <row r="10975" spans="12:16" x14ac:dyDescent="0.35">
      <c r="L10975" t="s">
        <v>115</v>
      </c>
      <c r="M10975" t="s">
        <v>7747</v>
      </c>
      <c r="N10975">
        <v>6</v>
      </c>
      <c r="P10975">
        <v>1</v>
      </c>
    </row>
    <row r="10976" spans="12:16" x14ac:dyDescent="0.35">
      <c r="L10976" t="s">
        <v>115</v>
      </c>
      <c r="M10976" t="s">
        <v>7747</v>
      </c>
      <c r="N10976">
        <v>6</v>
      </c>
      <c r="P10976">
        <v>1</v>
      </c>
    </row>
    <row r="10977" spans="12:16" x14ac:dyDescent="0.35">
      <c r="L10977" t="s">
        <v>115</v>
      </c>
      <c r="M10977" t="s">
        <v>7747</v>
      </c>
      <c r="N10977">
        <v>6</v>
      </c>
      <c r="P10977">
        <v>1</v>
      </c>
    </row>
    <row r="10978" spans="12:16" x14ac:dyDescent="0.35">
      <c r="L10978" t="s">
        <v>115</v>
      </c>
      <c r="M10978" t="s">
        <v>7747</v>
      </c>
      <c r="N10978">
        <v>6</v>
      </c>
      <c r="P10978">
        <v>1</v>
      </c>
    </row>
    <row r="10979" spans="12:16" x14ac:dyDescent="0.35">
      <c r="L10979" t="s">
        <v>115</v>
      </c>
      <c r="M10979" t="s">
        <v>7747</v>
      </c>
      <c r="N10979">
        <v>6</v>
      </c>
      <c r="P10979">
        <v>1</v>
      </c>
    </row>
    <row r="10980" spans="12:16" x14ac:dyDescent="0.35">
      <c r="L10980" t="s">
        <v>115</v>
      </c>
      <c r="M10980" t="s">
        <v>7747</v>
      </c>
      <c r="N10980">
        <v>6</v>
      </c>
      <c r="P10980">
        <v>1</v>
      </c>
    </row>
    <row r="10981" spans="12:16" x14ac:dyDescent="0.35">
      <c r="L10981" t="s">
        <v>115</v>
      </c>
      <c r="M10981" t="s">
        <v>7747</v>
      </c>
      <c r="N10981">
        <v>6</v>
      </c>
      <c r="P10981">
        <v>1</v>
      </c>
    </row>
    <row r="10982" spans="12:16" x14ac:dyDescent="0.35">
      <c r="L10982" t="s">
        <v>115</v>
      </c>
      <c r="M10982" t="s">
        <v>7747</v>
      </c>
      <c r="N10982">
        <v>6</v>
      </c>
      <c r="P10982">
        <v>1</v>
      </c>
    </row>
    <row r="10983" spans="12:16" x14ac:dyDescent="0.35">
      <c r="L10983" t="s">
        <v>115</v>
      </c>
      <c r="M10983" t="s">
        <v>7747</v>
      </c>
      <c r="N10983">
        <v>6</v>
      </c>
      <c r="P10983">
        <v>1</v>
      </c>
    </row>
    <row r="10984" spans="12:16" x14ac:dyDescent="0.35">
      <c r="L10984" t="s">
        <v>115</v>
      </c>
      <c r="M10984" t="s">
        <v>7747</v>
      </c>
      <c r="N10984">
        <v>6</v>
      </c>
      <c r="P10984">
        <v>1</v>
      </c>
    </row>
    <row r="10985" spans="12:16" x14ac:dyDescent="0.35">
      <c r="L10985" t="s">
        <v>115</v>
      </c>
      <c r="M10985" t="s">
        <v>7747</v>
      </c>
      <c r="N10985">
        <v>6</v>
      </c>
      <c r="P10985">
        <v>1</v>
      </c>
    </row>
    <row r="10986" spans="12:16" x14ac:dyDescent="0.35">
      <c r="L10986" t="s">
        <v>27</v>
      </c>
      <c r="M10986" t="s">
        <v>7747</v>
      </c>
      <c r="N10986">
        <v>6</v>
      </c>
      <c r="P10986">
        <v>1</v>
      </c>
    </row>
    <row r="10987" spans="12:16" x14ac:dyDescent="0.35">
      <c r="L10987" t="s">
        <v>27</v>
      </c>
      <c r="M10987" t="s">
        <v>7747</v>
      </c>
      <c r="N10987">
        <v>6</v>
      </c>
      <c r="P10987">
        <v>1</v>
      </c>
    </row>
    <row r="10988" spans="12:16" x14ac:dyDescent="0.35">
      <c r="L10988" t="s">
        <v>27</v>
      </c>
      <c r="M10988" t="s">
        <v>7747</v>
      </c>
      <c r="N10988">
        <v>6</v>
      </c>
      <c r="P10988">
        <v>1</v>
      </c>
    </row>
    <row r="10989" spans="12:16" x14ac:dyDescent="0.35">
      <c r="L10989" t="s">
        <v>27</v>
      </c>
      <c r="M10989" t="s">
        <v>7747</v>
      </c>
      <c r="N10989">
        <v>6</v>
      </c>
      <c r="P10989">
        <v>1</v>
      </c>
    </row>
    <row r="10990" spans="12:16" x14ac:dyDescent="0.35">
      <c r="L10990" t="s">
        <v>27</v>
      </c>
      <c r="M10990" t="s">
        <v>7747</v>
      </c>
      <c r="N10990">
        <v>6</v>
      </c>
      <c r="P10990">
        <v>1</v>
      </c>
    </row>
    <row r="10991" spans="12:16" x14ac:dyDescent="0.35">
      <c r="L10991" t="s">
        <v>27</v>
      </c>
      <c r="M10991" t="s">
        <v>7747</v>
      </c>
      <c r="N10991">
        <v>6</v>
      </c>
      <c r="P10991">
        <v>1</v>
      </c>
    </row>
    <row r="10992" spans="12:16" x14ac:dyDescent="0.35">
      <c r="L10992" t="s">
        <v>27</v>
      </c>
      <c r="M10992" t="s">
        <v>7747</v>
      </c>
      <c r="N10992">
        <v>6</v>
      </c>
      <c r="P10992">
        <v>1</v>
      </c>
    </row>
    <row r="10993" spans="12:16" x14ac:dyDescent="0.35">
      <c r="L10993" t="s">
        <v>27</v>
      </c>
      <c r="M10993" t="s">
        <v>7747</v>
      </c>
      <c r="N10993">
        <v>6</v>
      </c>
      <c r="P10993">
        <v>1</v>
      </c>
    </row>
    <row r="10994" spans="12:16" x14ac:dyDescent="0.35">
      <c r="L10994" t="s">
        <v>27</v>
      </c>
      <c r="M10994" t="s">
        <v>7747</v>
      </c>
      <c r="N10994">
        <v>6</v>
      </c>
      <c r="P10994">
        <v>1</v>
      </c>
    </row>
    <row r="10995" spans="12:16" x14ac:dyDescent="0.35">
      <c r="L10995" t="s">
        <v>27</v>
      </c>
      <c r="M10995" t="s">
        <v>7747</v>
      </c>
      <c r="N10995">
        <v>6</v>
      </c>
      <c r="P10995">
        <v>1</v>
      </c>
    </row>
    <row r="10996" spans="12:16" x14ac:dyDescent="0.35">
      <c r="L10996" t="s">
        <v>27</v>
      </c>
      <c r="M10996" t="s">
        <v>7747</v>
      </c>
      <c r="N10996">
        <v>6</v>
      </c>
      <c r="P10996">
        <v>1</v>
      </c>
    </row>
    <row r="10997" spans="12:16" x14ac:dyDescent="0.35">
      <c r="L10997" t="s">
        <v>27</v>
      </c>
      <c r="M10997" t="s">
        <v>7747</v>
      </c>
      <c r="N10997">
        <v>6</v>
      </c>
      <c r="P10997">
        <v>1</v>
      </c>
    </row>
    <row r="10998" spans="12:16" x14ac:dyDescent="0.35">
      <c r="L10998" t="s">
        <v>27</v>
      </c>
      <c r="M10998" t="s">
        <v>7747</v>
      </c>
      <c r="N10998">
        <v>6</v>
      </c>
      <c r="P10998">
        <v>1</v>
      </c>
    </row>
    <row r="10999" spans="12:16" x14ac:dyDescent="0.35">
      <c r="L10999" t="s">
        <v>27</v>
      </c>
      <c r="M10999" t="s">
        <v>7747</v>
      </c>
      <c r="N10999">
        <v>6</v>
      </c>
      <c r="P10999">
        <v>1</v>
      </c>
    </row>
    <row r="11000" spans="12:16" x14ac:dyDescent="0.35">
      <c r="L11000" t="s">
        <v>27</v>
      </c>
      <c r="M11000" t="s">
        <v>7747</v>
      </c>
      <c r="N11000">
        <v>6</v>
      </c>
      <c r="P11000">
        <v>1</v>
      </c>
    </row>
    <row r="11001" spans="12:16" x14ac:dyDescent="0.35">
      <c r="L11001" t="s">
        <v>27</v>
      </c>
      <c r="M11001" t="s">
        <v>7747</v>
      </c>
      <c r="N11001">
        <v>6</v>
      </c>
      <c r="P11001">
        <v>1</v>
      </c>
    </row>
    <row r="11002" spans="12:16" x14ac:dyDescent="0.35">
      <c r="L11002" t="s">
        <v>27</v>
      </c>
      <c r="M11002" t="s">
        <v>7747</v>
      </c>
      <c r="N11002">
        <v>6</v>
      </c>
      <c r="P11002">
        <v>1</v>
      </c>
    </row>
    <row r="11003" spans="12:16" x14ac:dyDescent="0.35">
      <c r="L11003" t="s">
        <v>27</v>
      </c>
      <c r="M11003" t="s">
        <v>7747</v>
      </c>
      <c r="N11003">
        <v>6</v>
      </c>
      <c r="P11003">
        <v>1</v>
      </c>
    </row>
    <row r="11004" spans="12:16" x14ac:dyDescent="0.35">
      <c r="L11004" t="s">
        <v>27</v>
      </c>
      <c r="M11004" t="s">
        <v>7747</v>
      </c>
      <c r="N11004">
        <v>6</v>
      </c>
      <c r="P11004">
        <v>1</v>
      </c>
    </row>
    <row r="11005" spans="12:16" x14ac:dyDescent="0.35">
      <c r="L11005" t="s">
        <v>27</v>
      </c>
      <c r="M11005" t="s">
        <v>7747</v>
      </c>
      <c r="N11005">
        <v>6</v>
      </c>
      <c r="P11005">
        <v>1</v>
      </c>
    </row>
    <row r="11006" spans="12:16" x14ac:dyDescent="0.35">
      <c r="L11006" t="s">
        <v>27</v>
      </c>
      <c r="M11006" t="s">
        <v>7747</v>
      </c>
      <c r="N11006">
        <v>6</v>
      </c>
      <c r="P11006">
        <v>1</v>
      </c>
    </row>
    <row r="11007" spans="12:16" x14ac:dyDescent="0.35">
      <c r="L11007" t="s">
        <v>27</v>
      </c>
      <c r="M11007" t="s">
        <v>7747</v>
      </c>
      <c r="N11007">
        <v>6</v>
      </c>
      <c r="P11007">
        <v>1</v>
      </c>
    </row>
    <row r="11008" spans="12:16" x14ac:dyDescent="0.35">
      <c r="L11008" t="s">
        <v>27</v>
      </c>
      <c r="M11008" t="s">
        <v>7747</v>
      </c>
      <c r="N11008">
        <v>6</v>
      </c>
      <c r="P11008">
        <v>1</v>
      </c>
    </row>
    <row r="11009" spans="12:16" x14ac:dyDescent="0.35">
      <c r="L11009" t="s">
        <v>27</v>
      </c>
      <c r="M11009" t="s">
        <v>7747</v>
      </c>
      <c r="N11009">
        <v>6</v>
      </c>
      <c r="P11009">
        <v>1</v>
      </c>
    </row>
    <row r="11010" spans="12:16" x14ac:dyDescent="0.35">
      <c r="L11010" t="s">
        <v>27</v>
      </c>
      <c r="M11010" t="s">
        <v>7747</v>
      </c>
      <c r="N11010">
        <v>6</v>
      </c>
      <c r="P11010">
        <v>1</v>
      </c>
    </row>
    <row r="11011" spans="12:16" x14ac:dyDescent="0.35">
      <c r="L11011" t="s">
        <v>27</v>
      </c>
      <c r="M11011" t="s">
        <v>7747</v>
      </c>
      <c r="N11011">
        <v>6</v>
      </c>
      <c r="P11011">
        <v>1</v>
      </c>
    </row>
    <row r="11012" spans="12:16" x14ac:dyDescent="0.35">
      <c r="L11012" t="s">
        <v>27</v>
      </c>
      <c r="M11012" t="s">
        <v>7747</v>
      </c>
      <c r="N11012">
        <v>6</v>
      </c>
      <c r="P11012">
        <v>1</v>
      </c>
    </row>
    <row r="11013" spans="12:16" x14ac:dyDescent="0.35">
      <c r="L11013" t="s">
        <v>27</v>
      </c>
      <c r="M11013" t="s">
        <v>7747</v>
      </c>
      <c r="N11013">
        <v>6</v>
      </c>
      <c r="P11013">
        <v>1</v>
      </c>
    </row>
    <row r="11014" spans="12:16" x14ac:dyDescent="0.35">
      <c r="L11014" t="s">
        <v>27</v>
      </c>
      <c r="M11014" t="s">
        <v>7747</v>
      </c>
      <c r="N11014">
        <v>6</v>
      </c>
      <c r="P11014">
        <v>1</v>
      </c>
    </row>
    <row r="11015" spans="12:16" x14ac:dyDescent="0.35">
      <c r="L11015" t="s">
        <v>27</v>
      </c>
      <c r="M11015" t="s">
        <v>7747</v>
      </c>
      <c r="N11015">
        <v>6</v>
      </c>
      <c r="P11015">
        <v>1</v>
      </c>
    </row>
    <row r="11016" spans="12:16" x14ac:dyDescent="0.35">
      <c r="L11016" t="s">
        <v>27</v>
      </c>
      <c r="M11016" t="s">
        <v>7747</v>
      </c>
      <c r="N11016">
        <v>6</v>
      </c>
      <c r="P11016">
        <v>1</v>
      </c>
    </row>
    <row r="11017" spans="12:16" x14ac:dyDescent="0.35">
      <c r="L11017" t="s">
        <v>27</v>
      </c>
      <c r="M11017" t="s">
        <v>7747</v>
      </c>
      <c r="N11017">
        <v>6</v>
      </c>
      <c r="P11017">
        <v>1</v>
      </c>
    </row>
    <row r="11018" spans="12:16" x14ac:dyDescent="0.35">
      <c r="L11018" t="s">
        <v>27</v>
      </c>
      <c r="M11018" t="s">
        <v>7747</v>
      </c>
      <c r="N11018">
        <v>6</v>
      </c>
      <c r="P11018">
        <v>1</v>
      </c>
    </row>
    <row r="11019" spans="12:16" x14ac:dyDescent="0.35">
      <c r="L11019" t="s">
        <v>27</v>
      </c>
      <c r="M11019" t="s">
        <v>7747</v>
      </c>
      <c r="N11019">
        <v>6</v>
      </c>
      <c r="P11019">
        <v>1</v>
      </c>
    </row>
    <row r="11020" spans="12:16" x14ac:dyDescent="0.35">
      <c r="L11020" t="s">
        <v>27</v>
      </c>
      <c r="M11020" t="s">
        <v>7747</v>
      </c>
      <c r="N11020">
        <v>6</v>
      </c>
      <c r="P11020">
        <v>1</v>
      </c>
    </row>
    <row r="11021" spans="12:16" x14ac:dyDescent="0.35">
      <c r="L11021" t="s">
        <v>27</v>
      </c>
      <c r="M11021" t="s">
        <v>7747</v>
      </c>
      <c r="N11021">
        <v>6</v>
      </c>
      <c r="P11021">
        <v>1</v>
      </c>
    </row>
    <row r="11022" spans="12:16" x14ac:dyDescent="0.35">
      <c r="L11022" t="s">
        <v>27</v>
      </c>
      <c r="M11022" t="s">
        <v>7747</v>
      </c>
      <c r="N11022">
        <v>6</v>
      </c>
      <c r="P11022">
        <v>1</v>
      </c>
    </row>
    <row r="11023" spans="12:16" x14ac:dyDescent="0.35">
      <c r="L11023" t="s">
        <v>27</v>
      </c>
      <c r="M11023" t="s">
        <v>7747</v>
      </c>
      <c r="N11023">
        <v>6</v>
      </c>
      <c r="P11023">
        <v>1</v>
      </c>
    </row>
    <row r="11024" spans="12:16" x14ac:dyDescent="0.35">
      <c r="L11024" t="s">
        <v>27</v>
      </c>
      <c r="M11024" t="s">
        <v>7747</v>
      </c>
      <c r="N11024">
        <v>6</v>
      </c>
      <c r="P11024">
        <v>1</v>
      </c>
    </row>
    <row r="11025" spans="12:16" x14ac:dyDescent="0.35">
      <c r="L11025" t="s">
        <v>27</v>
      </c>
      <c r="M11025" t="s">
        <v>7747</v>
      </c>
      <c r="N11025">
        <v>6</v>
      </c>
      <c r="P11025">
        <v>1</v>
      </c>
    </row>
    <row r="11026" spans="12:16" x14ac:dyDescent="0.35">
      <c r="L11026" t="s">
        <v>27</v>
      </c>
      <c r="M11026" t="s">
        <v>7747</v>
      </c>
      <c r="N11026">
        <v>6</v>
      </c>
      <c r="P11026">
        <v>1</v>
      </c>
    </row>
    <row r="11027" spans="12:16" x14ac:dyDescent="0.35">
      <c r="L11027" t="s">
        <v>27</v>
      </c>
      <c r="M11027" t="s">
        <v>7747</v>
      </c>
      <c r="N11027">
        <v>6</v>
      </c>
      <c r="P11027">
        <v>1</v>
      </c>
    </row>
    <row r="11028" spans="12:16" x14ac:dyDescent="0.35">
      <c r="L11028" t="s">
        <v>27</v>
      </c>
      <c r="M11028" t="s">
        <v>7747</v>
      </c>
      <c r="N11028">
        <v>6</v>
      </c>
      <c r="P11028">
        <v>1</v>
      </c>
    </row>
    <row r="11029" spans="12:16" x14ac:dyDescent="0.35">
      <c r="L11029" t="s">
        <v>27</v>
      </c>
      <c r="M11029" t="s">
        <v>7747</v>
      </c>
      <c r="N11029">
        <v>6</v>
      </c>
      <c r="P11029">
        <v>1</v>
      </c>
    </row>
    <row r="11030" spans="12:16" x14ac:dyDescent="0.35">
      <c r="L11030" t="s">
        <v>27</v>
      </c>
      <c r="M11030" t="s">
        <v>7747</v>
      </c>
      <c r="N11030">
        <v>6</v>
      </c>
      <c r="P11030">
        <v>1</v>
      </c>
    </row>
    <row r="11031" spans="12:16" x14ac:dyDescent="0.35">
      <c r="L11031" t="s">
        <v>27</v>
      </c>
      <c r="M11031" t="s">
        <v>7747</v>
      </c>
      <c r="N11031">
        <v>6</v>
      </c>
      <c r="P11031">
        <v>1</v>
      </c>
    </row>
    <row r="11032" spans="12:16" x14ac:dyDescent="0.35">
      <c r="L11032" t="s">
        <v>27</v>
      </c>
      <c r="M11032" t="s">
        <v>7747</v>
      </c>
      <c r="N11032">
        <v>6</v>
      </c>
      <c r="P11032">
        <v>1</v>
      </c>
    </row>
    <row r="11033" spans="12:16" x14ac:dyDescent="0.35">
      <c r="L11033" t="s">
        <v>27</v>
      </c>
      <c r="M11033" t="s">
        <v>7747</v>
      </c>
      <c r="N11033">
        <v>6</v>
      </c>
      <c r="P11033">
        <v>1</v>
      </c>
    </row>
    <row r="11034" spans="12:16" x14ac:dyDescent="0.35">
      <c r="L11034" t="s">
        <v>27</v>
      </c>
      <c r="M11034" t="s">
        <v>7747</v>
      </c>
      <c r="N11034">
        <v>6</v>
      </c>
      <c r="P11034">
        <v>1</v>
      </c>
    </row>
    <row r="11035" spans="12:16" x14ac:dyDescent="0.35">
      <c r="L11035" t="s">
        <v>27</v>
      </c>
      <c r="M11035" t="s">
        <v>7747</v>
      </c>
      <c r="N11035">
        <v>6</v>
      </c>
      <c r="P11035">
        <v>1</v>
      </c>
    </row>
    <row r="11036" spans="12:16" x14ac:dyDescent="0.35">
      <c r="L11036" t="s">
        <v>27</v>
      </c>
      <c r="M11036" t="s">
        <v>7747</v>
      </c>
      <c r="N11036">
        <v>6</v>
      </c>
      <c r="P11036">
        <v>1</v>
      </c>
    </row>
    <row r="11037" spans="12:16" x14ac:dyDescent="0.35">
      <c r="L11037" t="s">
        <v>27</v>
      </c>
      <c r="M11037" t="s">
        <v>7747</v>
      </c>
      <c r="N11037">
        <v>6</v>
      </c>
      <c r="P11037">
        <v>1</v>
      </c>
    </row>
    <row r="11038" spans="12:16" x14ac:dyDescent="0.35">
      <c r="L11038" t="s">
        <v>27</v>
      </c>
      <c r="M11038" t="s">
        <v>7747</v>
      </c>
      <c r="N11038">
        <v>6</v>
      </c>
      <c r="P11038">
        <v>1</v>
      </c>
    </row>
    <row r="11039" spans="12:16" x14ac:dyDescent="0.35">
      <c r="L11039" t="s">
        <v>27</v>
      </c>
      <c r="M11039" t="s">
        <v>7747</v>
      </c>
      <c r="N11039">
        <v>6</v>
      </c>
      <c r="P11039">
        <v>1</v>
      </c>
    </row>
    <row r="11040" spans="12:16" x14ac:dyDescent="0.35">
      <c r="L11040" t="s">
        <v>27</v>
      </c>
      <c r="M11040" t="s">
        <v>7747</v>
      </c>
      <c r="N11040">
        <v>6</v>
      </c>
      <c r="P11040">
        <v>1</v>
      </c>
    </row>
    <row r="11041" spans="12:16" x14ac:dyDescent="0.35">
      <c r="L11041" t="s">
        <v>27</v>
      </c>
      <c r="M11041" t="s">
        <v>7747</v>
      </c>
      <c r="N11041">
        <v>6</v>
      </c>
      <c r="P11041">
        <v>1</v>
      </c>
    </row>
    <row r="11042" spans="12:16" x14ac:dyDescent="0.35">
      <c r="L11042" t="s">
        <v>27</v>
      </c>
      <c r="M11042" t="s">
        <v>7747</v>
      </c>
      <c r="N11042">
        <v>6</v>
      </c>
      <c r="P11042">
        <v>1</v>
      </c>
    </row>
    <row r="11043" spans="12:16" x14ac:dyDescent="0.35">
      <c r="L11043" t="s">
        <v>27</v>
      </c>
      <c r="M11043" t="s">
        <v>7747</v>
      </c>
      <c r="N11043">
        <v>6</v>
      </c>
      <c r="P11043">
        <v>1</v>
      </c>
    </row>
    <row r="11044" spans="12:16" x14ac:dyDescent="0.35">
      <c r="L11044" t="s">
        <v>27</v>
      </c>
      <c r="M11044" t="s">
        <v>7747</v>
      </c>
      <c r="N11044">
        <v>6</v>
      </c>
      <c r="P11044">
        <v>1</v>
      </c>
    </row>
    <row r="11045" spans="12:16" x14ac:dyDescent="0.35">
      <c r="L11045" t="s">
        <v>27</v>
      </c>
      <c r="M11045" t="s">
        <v>7747</v>
      </c>
      <c r="N11045">
        <v>6</v>
      </c>
      <c r="P11045">
        <v>1</v>
      </c>
    </row>
    <row r="11046" spans="12:16" x14ac:dyDescent="0.35">
      <c r="L11046" t="s">
        <v>27</v>
      </c>
      <c r="M11046" t="s">
        <v>7747</v>
      </c>
      <c r="N11046">
        <v>6</v>
      </c>
      <c r="P11046">
        <v>1</v>
      </c>
    </row>
    <row r="11047" spans="12:16" x14ac:dyDescent="0.35">
      <c r="L11047" t="s">
        <v>27</v>
      </c>
      <c r="M11047" t="s">
        <v>7747</v>
      </c>
      <c r="N11047">
        <v>6</v>
      </c>
      <c r="P11047">
        <v>1</v>
      </c>
    </row>
    <row r="11048" spans="12:16" x14ac:dyDescent="0.35">
      <c r="L11048" t="s">
        <v>27</v>
      </c>
      <c r="M11048" t="s">
        <v>7747</v>
      </c>
      <c r="N11048">
        <v>6</v>
      </c>
      <c r="P11048">
        <v>1</v>
      </c>
    </row>
    <row r="11049" spans="12:16" x14ac:dyDescent="0.35">
      <c r="L11049" t="s">
        <v>27</v>
      </c>
      <c r="M11049" t="s">
        <v>7747</v>
      </c>
      <c r="N11049">
        <v>6</v>
      </c>
      <c r="P11049">
        <v>1</v>
      </c>
    </row>
    <row r="11050" spans="12:16" x14ac:dyDescent="0.35">
      <c r="L11050" t="s">
        <v>27</v>
      </c>
      <c r="M11050" t="s">
        <v>7747</v>
      </c>
      <c r="N11050">
        <v>6</v>
      </c>
      <c r="P11050">
        <v>1</v>
      </c>
    </row>
    <row r="11051" spans="12:16" x14ac:dyDescent="0.35">
      <c r="L11051" t="s">
        <v>27</v>
      </c>
      <c r="M11051" t="s">
        <v>7747</v>
      </c>
      <c r="N11051">
        <v>6</v>
      </c>
      <c r="P11051">
        <v>1</v>
      </c>
    </row>
    <row r="11052" spans="12:16" x14ac:dyDescent="0.35">
      <c r="L11052" t="s">
        <v>27</v>
      </c>
      <c r="M11052" t="s">
        <v>7747</v>
      </c>
      <c r="N11052">
        <v>6</v>
      </c>
      <c r="P11052">
        <v>1</v>
      </c>
    </row>
    <row r="11053" spans="12:16" x14ac:dyDescent="0.35">
      <c r="L11053" t="s">
        <v>27</v>
      </c>
      <c r="M11053" t="s">
        <v>7747</v>
      </c>
      <c r="N11053">
        <v>6</v>
      </c>
      <c r="P11053">
        <v>1</v>
      </c>
    </row>
    <row r="11054" spans="12:16" x14ac:dyDescent="0.35">
      <c r="L11054" t="s">
        <v>27</v>
      </c>
      <c r="M11054" t="s">
        <v>7747</v>
      </c>
      <c r="N11054">
        <v>6</v>
      </c>
      <c r="P11054">
        <v>1</v>
      </c>
    </row>
    <row r="11055" spans="12:16" x14ac:dyDescent="0.35">
      <c r="L11055" t="s">
        <v>27</v>
      </c>
      <c r="M11055" t="s">
        <v>7747</v>
      </c>
      <c r="N11055">
        <v>6</v>
      </c>
      <c r="P11055">
        <v>1</v>
      </c>
    </row>
    <row r="11056" spans="12:16" x14ac:dyDescent="0.35">
      <c r="L11056" t="s">
        <v>27</v>
      </c>
      <c r="M11056" t="s">
        <v>7747</v>
      </c>
      <c r="N11056">
        <v>6</v>
      </c>
      <c r="P11056">
        <v>1</v>
      </c>
    </row>
    <row r="11057" spans="12:16" x14ac:dyDescent="0.35">
      <c r="L11057" t="s">
        <v>27</v>
      </c>
      <c r="M11057" t="s">
        <v>7747</v>
      </c>
      <c r="N11057">
        <v>6</v>
      </c>
      <c r="P11057">
        <v>1</v>
      </c>
    </row>
    <row r="11058" spans="12:16" x14ac:dyDescent="0.35">
      <c r="L11058" t="s">
        <v>27</v>
      </c>
      <c r="M11058" t="s">
        <v>7747</v>
      </c>
      <c r="N11058">
        <v>6</v>
      </c>
      <c r="P11058">
        <v>1</v>
      </c>
    </row>
    <row r="11059" spans="12:16" x14ac:dyDescent="0.35">
      <c r="L11059" t="s">
        <v>27</v>
      </c>
      <c r="M11059" t="s">
        <v>7747</v>
      </c>
      <c r="N11059">
        <v>6</v>
      </c>
      <c r="P11059">
        <v>1</v>
      </c>
    </row>
    <row r="11060" spans="12:16" x14ac:dyDescent="0.35">
      <c r="L11060" t="s">
        <v>27</v>
      </c>
      <c r="M11060" t="s">
        <v>7747</v>
      </c>
      <c r="N11060">
        <v>6</v>
      </c>
      <c r="P11060">
        <v>1</v>
      </c>
    </row>
    <row r="11061" spans="12:16" x14ac:dyDescent="0.35">
      <c r="L11061" t="s">
        <v>27</v>
      </c>
      <c r="M11061" t="s">
        <v>7747</v>
      </c>
      <c r="N11061">
        <v>6</v>
      </c>
      <c r="P11061">
        <v>1</v>
      </c>
    </row>
    <row r="11062" spans="12:16" x14ac:dyDescent="0.35">
      <c r="L11062" t="s">
        <v>27</v>
      </c>
      <c r="M11062" t="s">
        <v>7747</v>
      </c>
      <c r="N11062">
        <v>6</v>
      </c>
      <c r="P11062">
        <v>1</v>
      </c>
    </row>
    <row r="11063" spans="12:16" x14ac:dyDescent="0.35">
      <c r="L11063" t="s">
        <v>27</v>
      </c>
      <c r="M11063" t="s">
        <v>7747</v>
      </c>
      <c r="N11063">
        <v>6</v>
      </c>
      <c r="P11063">
        <v>1</v>
      </c>
    </row>
    <row r="11064" spans="12:16" x14ac:dyDescent="0.35">
      <c r="L11064" t="s">
        <v>27</v>
      </c>
      <c r="M11064" t="s">
        <v>7747</v>
      </c>
      <c r="N11064">
        <v>6</v>
      </c>
      <c r="P11064">
        <v>1</v>
      </c>
    </row>
    <row r="11065" spans="12:16" x14ac:dyDescent="0.35">
      <c r="L11065" t="s">
        <v>27</v>
      </c>
      <c r="M11065" t="s">
        <v>7747</v>
      </c>
      <c r="N11065">
        <v>6</v>
      </c>
      <c r="P11065">
        <v>1</v>
      </c>
    </row>
    <row r="11066" spans="12:16" x14ac:dyDescent="0.35">
      <c r="L11066" t="s">
        <v>27</v>
      </c>
      <c r="M11066" t="s">
        <v>7747</v>
      </c>
      <c r="N11066">
        <v>6</v>
      </c>
      <c r="P11066">
        <v>1</v>
      </c>
    </row>
    <row r="11067" spans="12:16" x14ac:dyDescent="0.35">
      <c r="L11067" t="s">
        <v>27</v>
      </c>
      <c r="M11067" t="s">
        <v>7747</v>
      </c>
      <c r="N11067">
        <v>6</v>
      </c>
      <c r="P11067">
        <v>1</v>
      </c>
    </row>
    <row r="11068" spans="12:16" x14ac:dyDescent="0.35">
      <c r="L11068" t="s">
        <v>27</v>
      </c>
      <c r="M11068" t="s">
        <v>7747</v>
      </c>
      <c r="N11068">
        <v>6</v>
      </c>
      <c r="P11068">
        <v>1</v>
      </c>
    </row>
    <row r="11069" spans="12:16" x14ac:dyDescent="0.35">
      <c r="L11069" t="s">
        <v>27</v>
      </c>
      <c r="M11069" t="s">
        <v>7747</v>
      </c>
      <c r="N11069">
        <v>6</v>
      </c>
      <c r="P11069">
        <v>1</v>
      </c>
    </row>
    <row r="11070" spans="12:16" x14ac:dyDescent="0.35">
      <c r="L11070" t="s">
        <v>27</v>
      </c>
      <c r="M11070" t="s">
        <v>7747</v>
      </c>
      <c r="N11070">
        <v>6</v>
      </c>
      <c r="P11070">
        <v>1</v>
      </c>
    </row>
    <row r="11071" spans="12:16" x14ac:dyDescent="0.35">
      <c r="L11071" t="s">
        <v>27</v>
      </c>
      <c r="M11071" t="s">
        <v>7747</v>
      </c>
      <c r="N11071">
        <v>6</v>
      </c>
      <c r="P11071">
        <v>1</v>
      </c>
    </row>
    <row r="11072" spans="12:16" x14ac:dyDescent="0.35">
      <c r="L11072" t="s">
        <v>27</v>
      </c>
      <c r="M11072" t="s">
        <v>7747</v>
      </c>
      <c r="N11072">
        <v>6</v>
      </c>
      <c r="P11072">
        <v>1</v>
      </c>
    </row>
    <row r="11073" spans="12:16" x14ac:dyDescent="0.35">
      <c r="L11073" t="s">
        <v>27</v>
      </c>
      <c r="M11073" t="s">
        <v>7747</v>
      </c>
      <c r="N11073">
        <v>6</v>
      </c>
      <c r="P11073">
        <v>1</v>
      </c>
    </row>
    <row r="11074" spans="12:16" x14ac:dyDescent="0.35">
      <c r="L11074" t="s">
        <v>27</v>
      </c>
      <c r="M11074" t="s">
        <v>7747</v>
      </c>
      <c r="N11074">
        <v>6</v>
      </c>
      <c r="P11074">
        <v>1</v>
      </c>
    </row>
    <row r="11075" spans="12:16" x14ac:dyDescent="0.35">
      <c r="L11075" t="s">
        <v>27</v>
      </c>
      <c r="M11075" t="s">
        <v>7747</v>
      </c>
      <c r="N11075">
        <v>6</v>
      </c>
      <c r="P11075">
        <v>1</v>
      </c>
    </row>
    <row r="11076" spans="12:16" x14ac:dyDescent="0.35">
      <c r="L11076" t="s">
        <v>27</v>
      </c>
      <c r="M11076" t="s">
        <v>7747</v>
      </c>
      <c r="N11076">
        <v>6</v>
      </c>
      <c r="P11076">
        <v>1</v>
      </c>
    </row>
    <row r="11077" spans="12:16" x14ac:dyDescent="0.35">
      <c r="L11077" t="s">
        <v>27</v>
      </c>
      <c r="M11077" t="s">
        <v>7747</v>
      </c>
      <c r="N11077">
        <v>6</v>
      </c>
      <c r="P11077">
        <v>1</v>
      </c>
    </row>
    <row r="11078" spans="12:16" x14ac:dyDescent="0.35">
      <c r="L11078" t="s">
        <v>27</v>
      </c>
      <c r="M11078" t="s">
        <v>7747</v>
      </c>
      <c r="N11078">
        <v>6</v>
      </c>
      <c r="P11078">
        <v>1</v>
      </c>
    </row>
    <row r="11079" spans="12:16" x14ac:dyDescent="0.35">
      <c r="L11079" t="s">
        <v>27</v>
      </c>
      <c r="M11079" t="s">
        <v>7747</v>
      </c>
      <c r="N11079">
        <v>6</v>
      </c>
      <c r="P11079">
        <v>1</v>
      </c>
    </row>
    <row r="11080" spans="12:16" x14ac:dyDescent="0.35">
      <c r="L11080" t="s">
        <v>27</v>
      </c>
      <c r="M11080" t="s">
        <v>7747</v>
      </c>
      <c r="N11080">
        <v>6</v>
      </c>
      <c r="P11080">
        <v>1</v>
      </c>
    </row>
    <row r="11081" spans="12:16" x14ac:dyDescent="0.35">
      <c r="L11081" t="s">
        <v>27</v>
      </c>
      <c r="M11081" t="s">
        <v>7747</v>
      </c>
      <c r="N11081">
        <v>6</v>
      </c>
      <c r="P11081">
        <v>1</v>
      </c>
    </row>
    <row r="11082" spans="12:16" x14ac:dyDescent="0.35">
      <c r="L11082" t="s">
        <v>27</v>
      </c>
      <c r="M11082" t="s">
        <v>7747</v>
      </c>
      <c r="N11082">
        <v>6</v>
      </c>
      <c r="P11082">
        <v>1</v>
      </c>
    </row>
    <row r="11083" spans="12:16" x14ac:dyDescent="0.35">
      <c r="L11083" t="s">
        <v>27</v>
      </c>
      <c r="M11083" t="s">
        <v>7747</v>
      </c>
      <c r="N11083">
        <v>6</v>
      </c>
      <c r="P11083">
        <v>1</v>
      </c>
    </row>
    <row r="11084" spans="12:16" x14ac:dyDescent="0.35">
      <c r="L11084" t="s">
        <v>27</v>
      </c>
      <c r="M11084" t="s">
        <v>7747</v>
      </c>
      <c r="N11084">
        <v>6</v>
      </c>
      <c r="P11084">
        <v>1</v>
      </c>
    </row>
    <row r="11085" spans="12:16" x14ac:dyDescent="0.35">
      <c r="L11085" t="s">
        <v>27</v>
      </c>
      <c r="M11085" t="s">
        <v>7747</v>
      </c>
      <c r="N11085">
        <v>6</v>
      </c>
      <c r="P11085">
        <v>1</v>
      </c>
    </row>
    <row r="11086" spans="12:16" x14ac:dyDescent="0.35">
      <c r="L11086" t="s">
        <v>27</v>
      </c>
      <c r="M11086" t="s">
        <v>7747</v>
      </c>
      <c r="N11086">
        <v>6</v>
      </c>
      <c r="P11086">
        <v>1</v>
      </c>
    </row>
    <row r="11087" spans="12:16" x14ac:dyDescent="0.35">
      <c r="L11087" t="s">
        <v>27</v>
      </c>
      <c r="M11087" t="s">
        <v>7747</v>
      </c>
      <c r="N11087">
        <v>6</v>
      </c>
      <c r="P11087">
        <v>1</v>
      </c>
    </row>
    <row r="11088" spans="12:16" x14ac:dyDescent="0.35">
      <c r="L11088" t="s">
        <v>27</v>
      </c>
      <c r="M11088" t="s">
        <v>7747</v>
      </c>
      <c r="N11088">
        <v>6</v>
      </c>
      <c r="P11088">
        <v>1</v>
      </c>
    </row>
    <row r="11089" spans="12:16" x14ac:dyDescent="0.35">
      <c r="L11089" t="s">
        <v>27</v>
      </c>
      <c r="M11089" t="s">
        <v>7747</v>
      </c>
      <c r="N11089">
        <v>6</v>
      </c>
      <c r="P11089">
        <v>1</v>
      </c>
    </row>
    <row r="11090" spans="12:16" x14ac:dyDescent="0.35">
      <c r="L11090" t="s">
        <v>27</v>
      </c>
      <c r="M11090" t="s">
        <v>7747</v>
      </c>
      <c r="N11090">
        <v>6</v>
      </c>
      <c r="P11090">
        <v>1</v>
      </c>
    </row>
    <row r="11091" spans="12:16" x14ac:dyDescent="0.35">
      <c r="L11091" t="s">
        <v>27</v>
      </c>
      <c r="M11091" t="s">
        <v>7747</v>
      </c>
      <c r="N11091">
        <v>6</v>
      </c>
      <c r="P11091">
        <v>1</v>
      </c>
    </row>
    <row r="11092" spans="12:16" x14ac:dyDescent="0.35">
      <c r="L11092" t="s">
        <v>27</v>
      </c>
      <c r="M11092" t="s">
        <v>7747</v>
      </c>
      <c r="N11092">
        <v>6</v>
      </c>
      <c r="P11092">
        <v>1</v>
      </c>
    </row>
    <row r="11093" spans="12:16" x14ac:dyDescent="0.35">
      <c r="L11093" t="s">
        <v>27</v>
      </c>
      <c r="M11093" t="s">
        <v>7747</v>
      </c>
      <c r="N11093">
        <v>6</v>
      </c>
      <c r="P11093">
        <v>1</v>
      </c>
    </row>
    <row r="11094" spans="12:16" x14ac:dyDescent="0.35">
      <c r="L11094" t="s">
        <v>27</v>
      </c>
      <c r="M11094" t="s">
        <v>7747</v>
      </c>
      <c r="N11094">
        <v>6</v>
      </c>
      <c r="P11094">
        <v>1</v>
      </c>
    </row>
    <row r="11095" spans="12:16" x14ac:dyDescent="0.35">
      <c r="L11095" t="s">
        <v>27</v>
      </c>
      <c r="M11095" t="s">
        <v>7747</v>
      </c>
      <c r="N11095">
        <v>6</v>
      </c>
      <c r="P11095">
        <v>1</v>
      </c>
    </row>
    <row r="11096" spans="12:16" x14ac:dyDescent="0.35">
      <c r="L11096" t="s">
        <v>27</v>
      </c>
      <c r="M11096" t="s">
        <v>7747</v>
      </c>
      <c r="N11096">
        <v>6</v>
      </c>
      <c r="P11096">
        <v>1</v>
      </c>
    </row>
    <row r="11097" spans="12:16" x14ac:dyDescent="0.35">
      <c r="L11097" t="s">
        <v>27</v>
      </c>
      <c r="M11097" t="s">
        <v>7747</v>
      </c>
      <c r="N11097">
        <v>6</v>
      </c>
      <c r="P11097">
        <v>1</v>
      </c>
    </row>
    <row r="11098" spans="12:16" x14ac:dyDescent="0.35">
      <c r="L11098" t="s">
        <v>27</v>
      </c>
      <c r="M11098" t="s">
        <v>7747</v>
      </c>
      <c r="N11098">
        <v>6</v>
      </c>
      <c r="P11098">
        <v>1</v>
      </c>
    </row>
    <row r="11099" spans="12:16" x14ac:dyDescent="0.35">
      <c r="L11099" t="s">
        <v>27</v>
      </c>
      <c r="M11099" t="s">
        <v>7747</v>
      </c>
      <c r="N11099">
        <v>6</v>
      </c>
      <c r="P11099">
        <v>1</v>
      </c>
    </row>
    <row r="11100" spans="12:16" x14ac:dyDescent="0.35">
      <c r="L11100" t="s">
        <v>27</v>
      </c>
      <c r="M11100" t="s">
        <v>7747</v>
      </c>
      <c r="N11100">
        <v>6</v>
      </c>
      <c r="P11100">
        <v>1</v>
      </c>
    </row>
    <row r="11101" spans="12:16" x14ac:dyDescent="0.35">
      <c r="L11101" t="s">
        <v>27</v>
      </c>
      <c r="M11101" t="s">
        <v>7747</v>
      </c>
      <c r="N11101">
        <v>6</v>
      </c>
      <c r="P11101">
        <v>1</v>
      </c>
    </row>
    <row r="11102" spans="12:16" x14ac:dyDescent="0.35">
      <c r="L11102" t="s">
        <v>27</v>
      </c>
      <c r="M11102" t="s">
        <v>7747</v>
      </c>
      <c r="N11102">
        <v>6</v>
      </c>
      <c r="P11102">
        <v>1</v>
      </c>
    </row>
    <row r="11103" spans="12:16" x14ac:dyDescent="0.35">
      <c r="L11103" t="s">
        <v>27</v>
      </c>
      <c r="M11103" t="s">
        <v>7747</v>
      </c>
      <c r="N11103">
        <v>6</v>
      </c>
      <c r="P11103">
        <v>1</v>
      </c>
    </row>
    <row r="11104" spans="12:16" x14ac:dyDescent="0.35">
      <c r="L11104" t="s">
        <v>27</v>
      </c>
      <c r="M11104" t="s">
        <v>7747</v>
      </c>
      <c r="N11104">
        <v>6</v>
      </c>
      <c r="P11104">
        <v>1</v>
      </c>
    </row>
    <row r="11105" spans="12:16" x14ac:dyDescent="0.35">
      <c r="L11105" t="s">
        <v>27</v>
      </c>
      <c r="M11105" t="s">
        <v>7747</v>
      </c>
      <c r="N11105">
        <v>6</v>
      </c>
      <c r="P11105">
        <v>1</v>
      </c>
    </row>
    <row r="11106" spans="12:16" x14ac:dyDescent="0.35">
      <c r="L11106" t="s">
        <v>27</v>
      </c>
      <c r="M11106" t="s">
        <v>7747</v>
      </c>
      <c r="N11106">
        <v>6</v>
      </c>
      <c r="P11106">
        <v>1</v>
      </c>
    </row>
    <row r="11107" spans="12:16" x14ac:dyDescent="0.35">
      <c r="L11107" t="s">
        <v>27</v>
      </c>
      <c r="M11107" t="s">
        <v>7747</v>
      </c>
      <c r="N11107">
        <v>6</v>
      </c>
      <c r="P11107">
        <v>1</v>
      </c>
    </row>
    <row r="11108" spans="12:16" x14ac:dyDescent="0.35">
      <c r="L11108" t="s">
        <v>27</v>
      </c>
      <c r="M11108" t="s">
        <v>7747</v>
      </c>
      <c r="N11108">
        <v>6</v>
      </c>
      <c r="P11108">
        <v>1</v>
      </c>
    </row>
    <row r="11109" spans="12:16" x14ac:dyDescent="0.35">
      <c r="L11109" t="s">
        <v>27</v>
      </c>
      <c r="M11109" t="s">
        <v>7747</v>
      </c>
      <c r="N11109">
        <v>6</v>
      </c>
      <c r="P11109">
        <v>1</v>
      </c>
    </row>
    <row r="11110" spans="12:16" x14ac:dyDescent="0.35">
      <c r="L11110" t="s">
        <v>27</v>
      </c>
      <c r="M11110" t="s">
        <v>7747</v>
      </c>
      <c r="N11110">
        <v>6</v>
      </c>
      <c r="P11110">
        <v>1</v>
      </c>
    </row>
    <row r="11111" spans="12:16" x14ac:dyDescent="0.35">
      <c r="L11111" t="s">
        <v>27</v>
      </c>
      <c r="M11111" t="s">
        <v>7747</v>
      </c>
      <c r="N11111">
        <v>6</v>
      </c>
      <c r="P11111">
        <v>1</v>
      </c>
    </row>
    <row r="11112" spans="12:16" x14ac:dyDescent="0.35">
      <c r="L11112" t="s">
        <v>27</v>
      </c>
      <c r="M11112" t="s">
        <v>7747</v>
      </c>
      <c r="N11112">
        <v>6</v>
      </c>
      <c r="P11112">
        <v>1</v>
      </c>
    </row>
    <row r="11113" spans="12:16" x14ac:dyDescent="0.35">
      <c r="L11113" t="s">
        <v>27</v>
      </c>
      <c r="M11113" t="s">
        <v>7747</v>
      </c>
      <c r="N11113">
        <v>6</v>
      </c>
      <c r="P11113">
        <v>1</v>
      </c>
    </row>
    <row r="11114" spans="12:16" x14ac:dyDescent="0.35">
      <c r="L11114" t="s">
        <v>27</v>
      </c>
      <c r="M11114" t="s">
        <v>7747</v>
      </c>
      <c r="N11114">
        <v>6</v>
      </c>
      <c r="P11114">
        <v>1</v>
      </c>
    </row>
    <row r="11115" spans="12:16" x14ac:dyDescent="0.35">
      <c r="L11115" t="s">
        <v>27</v>
      </c>
      <c r="M11115" t="s">
        <v>7747</v>
      </c>
      <c r="N11115">
        <v>6</v>
      </c>
      <c r="P11115">
        <v>1</v>
      </c>
    </row>
    <row r="11116" spans="12:16" x14ac:dyDescent="0.35">
      <c r="L11116" t="s">
        <v>27</v>
      </c>
      <c r="M11116" t="s">
        <v>7747</v>
      </c>
      <c r="N11116">
        <v>6</v>
      </c>
      <c r="P11116">
        <v>1</v>
      </c>
    </row>
    <row r="11117" spans="12:16" x14ac:dyDescent="0.35">
      <c r="L11117" t="s">
        <v>27</v>
      </c>
      <c r="M11117" t="s">
        <v>7747</v>
      </c>
      <c r="N11117">
        <v>6</v>
      </c>
      <c r="P11117">
        <v>1</v>
      </c>
    </row>
    <row r="11118" spans="12:16" x14ac:dyDescent="0.35">
      <c r="L11118" t="s">
        <v>27</v>
      </c>
      <c r="M11118" t="s">
        <v>7747</v>
      </c>
      <c r="N11118">
        <v>6</v>
      </c>
      <c r="P11118">
        <v>1</v>
      </c>
    </row>
    <row r="11119" spans="12:16" x14ac:dyDescent="0.35">
      <c r="L11119" t="s">
        <v>27</v>
      </c>
      <c r="M11119" t="s">
        <v>7747</v>
      </c>
      <c r="N11119">
        <v>6</v>
      </c>
      <c r="P11119">
        <v>1</v>
      </c>
    </row>
    <row r="11120" spans="12:16" x14ac:dyDescent="0.35">
      <c r="L11120" t="s">
        <v>27</v>
      </c>
      <c r="M11120" t="s">
        <v>7747</v>
      </c>
      <c r="N11120">
        <v>6</v>
      </c>
      <c r="P11120">
        <v>1</v>
      </c>
    </row>
    <row r="11121" spans="12:16" x14ac:dyDescent="0.35">
      <c r="L11121" t="s">
        <v>27</v>
      </c>
      <c r="M11121" t="s">
        <v>7747</v>
      </c>
      <c r="N11121">
        <v>6</v>
      </c>
      <c r="P11121">
        <v>1</v>
      </c>
    </row>
    <row r="11122" spans="12:16" x14ac:dyDescent="0.35">
      <c r="L11122" t="s">
        <v>27</v>
      </c>
      <c r="M11122" t="s">
        <v>7747</v>
      </c>
      <c r="N11122">
        <v>6</v>
      </c>
      <c r="P11122">
        <v>1</v>
      </c>
    </row>
    <row r="11123" spans="12:16" x14ac:dyDescent="0.35">
      <c r="L11123" t="s">
        <v>27</v>
      </c>
      <c r="M11123" t="s">
        <v>7747</v>
      </c>
      <c r="N11123">
        <v>6</v>
      </c>
      <c r="P11123">
        <v>1</v>
      </c>
    </row>
    <row r="11124" spans="12:16" x14ac:dyDescent="0.35">
      <c r="L11124" t="s">
        <v>27</v>
      </c>
      <c r="M11124" t="s">
        <v>7747</v>
      </c>
      <c r="N11124">
        <v>6</v>
      </c>
      <c r="P11124">
        <v>1</v>
      </c>
    </row>
    <row r="11125" spans="12:16" x14ac:dyDescent="0.35">
      <c r="L11125" t="s">
        <v>27</v>
      </c>
      <c r="M11125" t="s">
        <v>7747</v>
      </c>
      <c r="N11125">
        <v>6</v>
      </c>
      <c r="P11125">
        <v>1</v>
      </c>
    </row>
    <row r="11126" spans="12:16" x14ac:dyDescent="0.35">
      <c r="L11126" t="s">
        <v>27</v>
      </c>
      <c r="M11126" t="s">
        <v>7747</v>
      </c>
      <c r="N11126">
        <v>6</v>
      </c>
      <c r="P11126">
        <v>1</v>
      </c>
    </row>
    <row r="11127" spans="12:16" x14ac:dyDescent="0.35">
      <c r="L11127" t="s">
        <v>27</v>
      </c>
      <c r="M11127" t="s">
        <v>7747</v>
      </c>
      <c r="N11127">
        <v>6</v>
      </c>
      <c r="P11127">
        <v>1</v>
      </c>
    </row>
    <row r="11128" spans="12:16" x14ac:dyDescent="0.35">
      <c r="L11128" t="s">
        <v>27</v>
      </c>
      <c r="M11128" t="s">
        <v>7747</v>
      </c>
      <c r="N11128">
        <v>6</v>
      </c>
      <c r="P11128">
        <v>1</v>
      </c>
    </row>
    <row r="11129" spans="12:16" x14ac:dyDescent="0.35">
      <c r="L11129" t="s">
        <v>27</v>
      </c>
      <c r="M11129" t="s">
        <v>7747</v>
      </c>
      <c r="N11129">
        <v>6</v>
      </c>
      <c r="P11129">
        <v>1</v>
      </c>
    </row>
    <row r="11130" spans="12:16" x14ac:dyDescent="0.35">
      <c r="L11130" t="s">
        <v>27</v>
      </c>
      <c r="M11130" t="s">
        <v>7747</v>
      </c>
      <c r="N11130">
        <v>6</v>
      </c>
      <c r="P11130">
        <v>1</v>
      </c>
    </row>
    <row r="11131" spans="12:16" x14ac:dyDescent="0.35">
      <c r="L11131" t="s">
        <v>27</v>
      </c>
      <c r="M11131" t="s">
        <v>7747</v>
      </c>
      <c r="N11131">
        <v>6</v>
      </c>
      <c r="P11131">
        <v>1</v>
      </c>
    </row>
    <row r="11132" spans="12:16" x14ac:dyDescent="0.35">
      <c r="L11132" t="s">
        <v>27</v>
      </c>
      <c r="M11132" t="s">
        <v>7747</v>
      </c>
      <c r="N11132">
        <v>6</v>
      </c>
      <c r="P11132">
        <v>1</v>
      </c>
    </row>
    <row r="11133" spans="12:16" x14ac:dyDescent="0.35">
      <c r="L11133" t="s">
        <v>27</v>
      </c>
      <c r="M11133" t="s">
        <v>7747</v>
      </c>
      <c r="N11133">
        <v>6</v>
      </c>
      <c r="P11133">
        <v>1</v>
      </c>
    </row>
    <row r="11134" spans="12:16" x14ac:dyDescent="0.35">
      <c r="L11134" t="s">
        <v>27</v>
      </c>
      <c r="M11134" t="s">
        <v>7747</v>
      </c>
      <c r="N11134">
        <v>6</v>
      </c>
      <c r="P11134">
        <v>1</v>
      </c>
    </row>
    <row r="11135" spans="12:16" x14ac:dyDescent="0.35">
      <c r="L11135" t="s">
        <v>27</v>
      </c>
      <c r="M11135" t="s">
        <v>7747</v>
      </c>
      <c r="N11135">
        <v>6</v>
      </c>
      <c r="P11135">
        <v>1</v>
      </c>
    </row>
    <row r="11136" spans="12:16" x14ac:dyDescent="0.35">
      <c r="L11136" t="s">
        <v>27</v>
      </c>
      <c r="M11136" t="s">
        <v>7747</v>
      </c>
      <c r="N11136">
        <v>6</v>
      </c>
      <c r="P11136">
        <v>1</v>
      </c>
    </row>
    <row r="11137" spans="12:16" x14ac:dyDescent="0.35">
      <c r="L11137" t="s">
        <v>27</v>
      </c>
      <c r="M11137" t="s">
        <v>7747</v>
      </c>
      <c r="N11137">
        <v>6</v>
      </c>
      <c r="P11137">
        <v>1</v>
      </c>
    </row>
    <row r="11138" spans="12:16" x14ac:dyDescent="0.35">
      <c r="L11138" t="s">
        <v>27</v>
      </c>
      <c r="M11138" t="s">
        <v>7747</v>
      </c>
      <c r="N11138">
        <v>6</v>
      </c>
      <c r="P11138">
        <v>1</v>
      </c>
    </row>
    <row r="11139" spans="12:16" x14ac:dyDescent="0.35">
      <c r="L11139" t="s">
        <v>27</v>
      </c>
      <c r="M11139" t="s">
        <v>7747</v>
      </c>
      <c r="N11139">
        <v>6</v>
      </c>
      <c r="P11139">
        <v>1</v>
      </c>
    </row>
    <row r="11140" spans="12:16" x14ac:dyDescent="0.35">
      <c r="L11140" t="s">
        <v>27</v>
      </c>
      <c r="M11140" t="s">
        <v>7747</v>
      </c>
      <c r="N11140">
        <v>6</v>
      </c>
      <c r="P11140">
        <v>1</v>
      </c>
    </row>
    <row r="11141" spans="12:16" x14ac:dyDescent="0.35">
      <c r="L11141" t="s">
        <v>27</v>
      </c>
      <c r="M11141" t="s">
        <v>7747</v>
      </c>
      <c r="N11141">
        <v>6</v>
      </c>
      <c r="P11141">
        <v>1</v>
      </c>
    </row>
    <row r="11142" spans="12:16" x14ac:dyDescent="0.35">
      <c r="L11142" t="s">
        <v>27</v>
      </c>
      <c r="M11142" t="s">
        <v>7747</v>
      </c>
      <c r="N11142">
        <v>6</v>
      </c>
      <c r="P11142">
        <v>1</v>
      </c>
    </row>
    <row r="11143" spans="12:16" x14ac:dyDescent="0.35">
      <c r="L11143" t="s">
        <v>27</v>
      </c>
      <c r="M11143" t="s">
        <v>7747</v>
      </c>
      <c r="N11143">
        <v>6</v>
      </c>
      <c r="P11143">
        <v>1</v>
      </c>
    </row>
    <row r="11144" spans="12:16" x14ac:dyDescent="0.35">
      <c r="L11144" t="s">
        <v>27</v>
      </c>
      <c r="M11144" t="s">
        <v>7747</v>
      </c>
      <c r="N11144">
        <v>6</v>
      </c>
      <c r="P11144">
        <v>1</v>
      </c>
    </row>
    <row r="11145" spans="12:16" x14ac:dyDescent="0.35">
      <c r="L11145" t="s">
        <v>27</v>
      </c>
      <c r="M11145" t="s">
        <v>7747</v>
      </c>
      <c r="N11145">
        <v>6</v>
      </c>
      <c r="P11145">
        <v>1</v>
      </c>
    </row>
    <row r="11146" spans="12:16" x14ac:dyDescent="0.35">
      <c r="L11146" t="s">
        <v>27</v>
      </c>
      <c r="M11146" t="s">
        <v>7747</v>
      </c>
      <c r="N11146">
        <v>6</v>
      </c>
      <c r="P11146">
        <v>1</v>
      </c>
    </row>
    <row r="11147" spans="12:16" x14ac:dyDescent="0.35">
      <c r="L11147" t="s">
        <v>27</v>
      </c>
      <c r="M11147" t="s">
        <v>7747</v>
      </c>
      <c r="N11147">
        <v>6</v>
      </c>
      <c r="P11147">
        <v>1</v>
      </c>
    </row>
    <row r="11148" spans="12:16" x14ac:dyDescent="0.35">
      <c r="L11148" t="s">
        <v>27</v>
      </c>
      <c r="M11148" t="s">
        <v>7747</v>
      </c>
      <c r="N11148">
        <v>6</v>
      </c>
      <c r="P11148">
        <v>1</v>
      </c>
    </row>
    <row r="11149" spans="12:16" x14ac:dyDescent="0.35">
      <c r="L11149" t="s">
        <v>27</v>
      </c>
      <c r="M11149" t="s">
        <v>7747</v>
      </c>
      <c r="N11149">
        <v>6</v>
      </c>
      <c r="P11149">
        <v>1</v>
      </c>
    </row>
    <row r="11150" spans="12:16" x14ac:dyDescent="0.35">
      <c r="L11150" t="s">
        <v>27</v>
      </c>
      <c r="M11150" t="s">
        <v>7747</v>
      </c>
      <c r="N11150">
        <v>6</v>
      </c>
      <c r="P11150">
        <v>1</v>
      </c>
    </row>
    <row r="11151" spans="12:16" x14ac:dyDescent="0.35">
      <c r="L11151" t="s">
        <v>27</v>
      </c>
      <c r="M11151" t="s">
        <v>7747</v>
      </c>
      <c r="N11151">
        <v>6</v>
      </c>
      <c r="P11151">
        <v>1</v>
      </c>
    </row>
    <row r="11152" spans="12:16" x14ac:dyDescent="0.35">
      <c r="L11152" t="s">
        <v>27</v>
      </c>
      <c r="M11152" t="s">
        <v>7747</v>
      </c>
      <c r="N11152">
        <v>6</v>
      </c>
      <c r="P11152">
        <v>1</v>
      </c>
    </row>
    <row r="11153" spans="12:16" x14ac:dyDescent="0.35">
      <c r="L11153" t="s">
        <v>27</v>
      </c>
      <c r="M11153" t="s">
        <v>7747</v>
      </c>
      <c r="N11153">
        <v>6</v>
      </c>
      <c r="P11153">
        <v>1</v>
      </c>
    </row>
    <row r="11154" spans="12:16" x14ac:dyDescent="0.35">
      <c r="L11154" t="s">
        <v>27</v>
      </c>
      <c r="M11154" t="s">
        <v>7747</v>
      </c>
      <c r="N11154">
        <v>6</v>
      </c>
      <c r="P11154">
        <v>1</v>
      </c>
    </row>
    <row r="11155" spans="12:16" x14ac:dyDescent="0.35">
      <c r="L11155" t="s">
        <v>27</v>
      </c>
      <c r="M11155" t="s">
        <v>7747</v>
      </c>
      <c r="N11155">
        <v>6</v>
      </c>
      <c r="P11155">
        <v>1</v>
      </c>
    </row>
    <row r="11156" spans="12:16" x14ac:dyDescent="0.35">
      <c r="L11156" t="s">
        <v>27</v>
      </c>
      <c r="M11156" t="s">
        <v>7747</v>
      </c>
      <c r="N11156">
        <v>6</v>
      </c>
      <c r="P11156">
        <v>1</v>
      </c>
    </row>
    <row r="11157" spans="12:16" x14ac:dyDescent="0.35">
      <c r="L11157" t="s">
        <v>27</v>
      </c>
      <c r="M11157" t="s">
        <v>7747</v>
      </c>
      <c r="N11157">
        <v>6</v>
      </c>
      <c r="P11157">
        <v>1</v>
      </c>
    </row>
    <row r="11158" spans="12:16" x14ac:dyDescent="0.35">
      <c r="L11158" t="s">
        <v>27</v>
      </c>
      <c r="M11158" t="s">
        <v>7747</v>
      </c>
      <c r="N11158">
        <v>6</v>
      </c>
      <c r="P11158">
        <v>1</v>
      </c>
    </row>
    <row r="11159" spans="12:16" x14ac:dyDescent="0.35">
      <c r="L11159" t="s">
        <v>27</v>
      </c>
      <c r="M11159" t="s">
        <v>7747</v>
      </c>
      <c r="N11159">
        <v>6</v>
      </c>
      <c r="P11159">
        <v>1</v>
      </c>
    </row>
    <row r="11160" spans="12:16" x14ac:dyDescent="0.35">
      <c r="L11160" t="s">
        <v>27</v>
      </c>
      <c r="M11160" t="s">
        <v>7747</v>
      </c>
      <c r="N11160">
        <v>6</v>
      </c>
      <c r="P11160">
        <v>1</v>
      </c>
    </row>
    <row r="11161" spans="12:16" x14ac:dyDescent="0.35">
      <c r="L11161" t="s">
        <v>27</v>
      </c>
      <c r="M11161" t="s">
        <v>7747</v>
      </c>
      <c r="N11161">
        <v>6</v>
      </c>
      <c r="P11161">
        <v>1</v>
      </c>
    </row>
    <row r="11162" spans="12:16" x14ac:dyDescent="0.35">
      <c r="L11162" t="s">
        <v>27</v>
      </c>
      <c r="M11162" t="s">
        <v>7747</v>
      </c>
      <c r="N11162">
        <v>6</v>
      </c>
      <c r="P11162">
        <v>1</v>
      </c>
    </row>
    <row r="11163" spans="12:16" x14ac:dyDescent="0.35">
      <c r="L11163" t="s">
        <v>27</v>
      </c>
      <c r="M11163" t="s">
        <v>7747</v>
      </c>
      <c r="N11163">
        <v>6</v>
      </c>
      <c r="P11163">
        <v>1</v>
      </c>
    </row>
    <row r="11164" spans="12:16" x14ac:dyDescent="0.35">
      <c r="L11164" t="s">
        <v>27</v>
      </c>
      <c r="M11164" t="s">
        <v>7747</v>
      </c>
      <c r="N11164">
        <v>6</v>
      </c>
      <c r="P11164">
        <v>1</v>
      </c>
    </row>
    <row r="11165" spans="12:16" x14ac:dyDescent="0.35">
      <c r="L11165" t="s">
        <v>27</v>
      </c>
      <c r="M11165" t="s">
        <v>7747</v>
      </c>
      <c r="N11165">
        <v>6</v>
      </c>
      <c r="P11165">
        <v>1</v>
      </c>
    </row>
    <row r="11166" spans="12:16" x14ac:dyDescent="0.35">
      <c r="L11166" t="s">
        <v>27</v>
      </c>
      <c r="M11166" t="s">
        <v>7747</v>
      </c>
      <c r="N11166">
        <v>6</v>
      </c>
      <c r="P11166">
        <v>1</v>
      </c>
    </row>
    <row r="11167" spans="12:16" x14ac:dyDescent="0.35">
      <c r="L11167" t="s">
        <v>27</v>
      </c>
      <c r="M11167" t="s">
        <v>7747</v>
      </c>
      <c r="N11167">
        <v>6</v>
      </c>
      <c r="P11167">
        <v>1</v>
      </c>
    </row>
    <row r="11168" spans="12:16" x14ac:dyDescent="0.35">
      <c r="L11168" t="s">
        <v>27</v>
      </c>
      <c r="M11168" t="s">
        <v>7747</v>
      </c>
      <c r="N11168">
        <v>6</v>
      </c>
      <c r="P11168">
        <v>1</v>
      </c>
    </row>
    <row r="11169" spans="12:16" x14ac:dyDescent="0.35">
      <c r="L11169" t="s">
        <v>27</v>
      </c>
      <c r="M11169" t="s">
        <v>7747</v>
      </c>
      <c r="N11169">
        <v>6</v>
      </c>
      <c r="P11169">
        <v>1</v>
      </c>
    </row>
    <row r="11170" spans="12:16" x14ac:dyDescent="0.35">
      <c r="L11170" t="s">
        <v>27</v>
      </c>
      <c r="M11170" t="s">
        <v>7747</v>
      </c>
      <c r="N11170">
        <v>6</v>
      </c>
      <c r="P11170">
        <v>1</v>
      </c>
    </row>
    <row r="11171" spans="12:16" x14ac:dyDescent="0.35">
      <c r="L11171" t="s">
        <v>27</v>
      </c>
      <c r="M11171" t="s">
        <v>7747</v>
      </c>
      <c r="N11171">
        <v>6</v>
      </c>
      <c r="P11171">
        <v>1</v>
      </c>
    </row>
    <row r="11172" spans="12:16" x14ac:dyDescent="0.35">
      <c r="L11172" t="s">
        <v>27</v>
      </c>
      <c r="M11172" t="s">
        <v>7747</v>
      </c>
      <c r="N11172">
        <v>6</v>
      </c>
      <c r="P11172">
        <v>1</v>
      </c>
    </row>
    <row r="11173" spans="12:16" x14ac:dyDescent="0.35">
      <c r="L11173" t="s">
        <v>26</v>
      </c>
      <c r="M11173" t="s">
        <v>7747</v>
      </c>
      <c r="N11173">
        <v>6</v>
      </c>
      <c r="P11173">
        <v>1</v>
      </c>
    </row>
    <row r="11174" spans="12:16" x14ac:dyDescent="0.35">
      <c r="L11174" t="s">
        <v>26</v>
      </c>
      <c r="M11174" t="s">
        <v>7747</v>
      </c>
      <c r="N11174">
        <v>6</v>
      </c>
      <c r="P11174">
        <v>1</v>
      </c>
    </row>
    <row r="11175" spans="12:16" x14ac:dyDescent="0.35">
      <c r="L11175" t="s">
        <v>26</v>
      </c>
      <c r="M11175" t="s">
        <v>7747</v>
      </c>
      <c r="N11175">
        <v>6</v>
      </c>
      <c r="P11175">
        <v>1</v>
      </c>
    </row>
    <row r="11176" spans="12:16" x14ac:dyDescent="0.35">
      <c r="L11176" t="s">
        <v>26</v>
      </c>
      <c r="M11176" t="s">
        <v>7747</v>
      </c>
      <c r="N11176">
        <v>6</v>
      </c>
      <c r="P11176">
        <v>1</v>
      </c>
    </row>
    <row r="11177" spans="12:16" x14ac:dyDescent="0.35">
      <c r="L11177" t="s">
        <v>26</v>
      </c>
      <c r="M11177" t="s">
        <v>7747</v>
      </c>
      <c r="N11177">
        <v>6</v>
      </c>
      <c r="P11177">
        <v>1</v>
      </c>
    </row>
    <row r="11178" spans="12:16" x14ac:dyDescent="0.35">
      <c r="L11178" t="s">
        <v>26</v>
      </c>
      <c r="M11178" t="s">
        <v>7747</v>
      </c>
      <c r="N11178">
        <v>6</v>
      </c>
      <c r="P11178">
        <v>1</v>
      </c>
    </row>
    <row r="11179" spans="12:16" x14ac:dyDescent="0.35">
      <c r="L11179" t="s">
        <v>26</v>
      </c>
      <c r="M11179" t="s">
        <v>7747</v>
      </c>
      <c r="N11179">
        <v>6</v>
      </c>
      <c r="P11179">
        <v>1</v>
      </c>
    </row>
    <row r="11180" spans="12:16" x14ac:dyDescent="0.35">
      <c r="L11180" t="s">
        <v>26</v>
      </c>
      <c r="M11180" t="s">
        <v>7747</v>
      </c>
      <c r="N11180">
        <v>6</v>
      </c>
      <c r="P11180">
        <v>1</v>
      </c>
    </row>
    <row r="11181" spans="12:16" x14ac:dyDescent="0.35">
      <c r="L11181" t="s">
        <v>26</v>
      </c>
      <c r="M11181" t="s">
        <v>7747</v>
      </c>
      <c r="N11181">
        <v>6</v>
      </c>
      <c r="P11181">
        <v>1</v>
      </c>
    </row>
    <row r="11182" spans="12:16" x14ac:dyDescent="0.35">
      <c r="L11182" t="s">
        <v>26</v>
      </c>
      <c r="M11182" t="s">
        <v>7747</v>
      </c>
      <c r="N11182">
        <v>6</v>
      </c>
      <c r="P11182">
        <v>1</v>
      </c>
    </row>
    <row r="11183" spans="12:16" x14ac:dyDescent="0.35">
      <c r="L11183" t="s">
        <v>26</v>
      </c>
      <c r="M11183" t="s">
        <v>7747</v>
      </c>
      <c r="N11183">
        <v>6</v>
      </c>
      <c r="P11183">
        <v>1</v>
      </c>
    </row>
    <row r="11184" spans="12:16" x14ac:dyDescent="0.35">
      <c r="L11184" t="s">
        <v>26</v>
      </c>
      <c r="M11184" t="s">
        <v>7747</v>
      </c>
      <c r="N11184">
        <v>6</v>
      </c>
      <c r="P11184">
        <v>1</v>
      </c>
    </row>
    <row r="11185" spans="12:16" x14ac:dyDescent="0.35">
      <c r="L11185" t="s">
        <v>26</v>
      </c>
      <c r="M11185" t="s">
        <v>7747</v>
      </c>
      <c r="N11185">
        <v>6</v>
      </c>
      <c r="P11185">
        <v>1</v>
      </c>
    </row>
    <row r="11186" spans="12:16" x14ac:dyDescent="0.35">
      <c r="L11186" t="s">
        <v>26</v>
      </c>
      <c r="M11186" t="s">
        <v>7747</v>
      </c>
      <c r="N11186">
        <v>6</v>
      </c>
      <c r="P11186">
        <v>1</v>
      </c>
    </row>
    <row r="11187" spans="12:16" x14ac:dyDescent="0.35">
      <c r="L11187" t="s">
        <v>26</v>
      </c>
      <c r="M11187" t="s">
        <v>7747</v>
      </c>
      <c r="N11187">
        <v>6</v>
      </c>
      <c r="P11187">
        <v>1</v>
      </c>
    </row>
    <row r="11188" spans="12:16" x14ac:dyDescent="0.35">
      <c r="L11188" t="s">
        <v>26</v>
      </c>
      <c r="M11188" t="s">
        <v>7747</v>
      </c>
      <c r="N11188">
        <v>6</v>
      </c>
      <c r="P11188">
        <v>1</v>
      </c>
    </row>
    <row r="11189" spans="12:16" x14ac:dyDescent="0.35">
      <c r="L11189" t="s">
        <v>26</v>
      </c>
      <c r="M11189" t="s">
        <v>7747</v>
      </c>
      <c r="N11189">
        <v>6</v>
      </c>
      <c r="P11189">
        <v>1</v>
      </c>
    </row>
    <row r="11190" spans="12:16" x14ac:dyDescent="0.35">
      <c r="L11190" t="s">
        <v>26</v>
      </c>
      <c r="M11190" t="s">
        <v>7747</v>
      </c>
      <c r="N11190">
        <v>6</v>
      </c>
      <c r="P11190">
        <v>1</v>
      </c>
    </row>
    <row r="11191" spans="12:16" x14ac:dyDescent="0.35">
      <c r="L11191" t="s">
        <v>26</v>
      </c>
      <c r="M11191" t="s">
        <v>7747</v>
      </c>
      <c r="N11191">
        <v>6</v>
      </c>
      <c r="P11191">
        <v>1</v>
      </c>
    </row>
    <row r="11192" spans="12:16" x14ac:dyDescent="0.35">
      <c r="L11192" t="s">
        <v>26</v>
      </c>
      <c r="M11192" t="s">
        <v>7747</v>
      </c>
      <c r="N11192">
        <v>6</v>
      </c>
      <c r="P11192">
        <v>1</v>
      </c>
    </row>
    <row r="11193" spans="12:16" x14ac:dyDescent="0.35">
      <c r="L11193" t="s">
        <v>26</v>
      </c>
      <c r="M11193" t="s">
        <v>7747</v>
      </c>
      <c r="N11193">
        <v>6</v>
      </c>
      <c r="P11193">
        <v>1</v>
      </c>
    </row>
    <row r="11194" spans="12:16" x14ac:dyDescent="0.35">
      <c r="L11194" t="s">
        <v>26</v>
      </c>
      <c r="M11194" t="s">
        <v>7747</v>
      </c>
      <c r="N11194">
        <v>6</v>
      </c>
      <c r="P11194">
        <v>1</v>
      </c>
    </row>
    <row r="11195" spans="12:16" x14ac:dyDescent="0.35">
      <c r="L11195" t="s">
        <v>26</v>
      </c>
      <c r="M11195" t="s">
        <v>7747</v>
      </c>
      <c r="N11195">
        <v>6</v>
      </c>
      <c r="P11195">
        <v>1</v>
      </c>
    </row>
    <row r="11196" spans="12:16" x14ac:dyDescent="0.35">
      <c r="L11196" t="s">
        <v>26</v>
      </c>
      <c r="M11196" t="s">
        <v>7747</v>
      </c>
      <c r="N11196">
        <v>6</v>
      </c>
      <c r="P11196">
        <v>1</v>
      </c>
    </row>
    <row r="11197" spans="12:16" x14ac:dyDescent="0.35">
      <c r="L11197" t="s">
        <v>26</v>
      </c>
      <c r="M11197" t="s">
        <v>7747</v>
      </c>
      <c r="N11197">
        <v>6</v>
      </c>
      <c r="P11197">
        <v>1</v>
      </c>
    </row>
    <row r="11198" spans="12:16" x14ac:dyDescent="0.35">
      <c r="L11198" t="s">
        <v>26</v>
      </c>
      <c r="M11198" t="s">
        <v>7747</v>
      </c>
      <c r="N11198">
        <v>6</v>
      </c>
      <c r="P11198">
        <v>1</v>
      </c>
    </row>
    <row r="11199" spans="12:16" x14ac:dyDescent="0.35">
      <c r="L11199" t="s">
        <v>26</v>
      </c>
      <c r="M11199" t="s">
        <v>7747</v>
      </c>
      <c r="N11199">
        <v>6</v>
      </c>
      <c r="P11199">
        <v>1</v>
      </c>
    </row>
    <row r="11200" spans="12:16" x14ac:dyDescent="0.35">
      <c r="L11200" t="s">
        <v>26</v>
      </c>
      <c r="M11200" t="s">
        <v>7747</v>
      </c>
      <c r="N11200">
        <v>6</v>
      </c>
      <c r="P11200">
        <v>1</v>
      </c>
    </row>
    <row r="11201" spans="12:16" x14ac:dyDescent="0.35">
      <c r="L11201" t="s">
        <v>26</v>
      </c>
      <c r="M11201" t="s">
        <v>7747</v>
      </c>
      <c r="N11201">
        <v>6</v>
      </c>
      <c r="P11201">
        <v>1</v>
      </c>
    </row>
    <row r="11202" spans="12:16" x14ac:dyDescent="0.35">
      <c r="L11202" t="s">
        <v>26</v>
      </c>
      <c r="M11202" t="s">
        <v>7747</v>
      </c>
      <c r="N11202">
        <v>6</v>
      </c>
      <c r="P11202">
        <v>1</v>
      </c>
    </row>
    <row r="11203" spans="12:16" x14ac:dyDescent="0.35">
      <c r="L11203" t="s">
        <v>26</v>
      </c>
      <c r="M11203" t="s">
        <v>7747</v>
      </c>
      <c r="N11203">
        <v>6</v>
      </c>
      <c r="P11203">
        <v>1</v>
      </c>
    </row>
    <row r="11204" spans="12:16" x14ac:dyDescent="0.35">
      <c r="L11204" t="s">
        <v>26</v>
      </c>
      <c r="M11204" t="s">
        <v>7747</v>
      </c>
      <c r="N11204">
        <v>6</v>
      </c>
      <c r="P11204">
        <v>1</v>
      </c>
    </row>
    <row r="11205" spans="12:16" x14ac:dyDescent="0.35">
      <c r="L11205" t="s">
        <v>26</v>
      </c>
      <c r="M11205" t="s">
        <v>7747</v>
      </c>
      <c r="N11205">
        <v>6</v>
      </c>
      <c r="P11205">
        <v>1</v>
      </c>
    </row>
    <row r="11206" spans="12:16" x14ac:dyDescent="0.35">
      <c r="L11206" t="s">
        <v>26</v>
      </c>
      <c r="M11206" t="s">
        <v>7747</v>
      </c>
      <c r="N11206">
        <v>6</v>
      </c>
      <c r="P11206">
        <v>1</v>
      </c>
    </row>
    <row r="11207" spans="12:16" x14ac:dyDescent="0.35">
      <c r="L11207" t="s">
        <v>26</v>
      </c>
      <c r="M11207" t="s">
        <v>7747</v>
      </c>
      <c r="N11207">
        <v>6</v>
      </c>
      <c r="P11207">
        <v>1</v>
      </c>
    </row>
    <row r="11208" spans="12:16" x14ac:dyDescent="0.35">
      <c r="L11208" t="s">
        <v>26</v>
      </c>
      <c r="M11208" t="s">
        <v>7747</v>
      </c>
      <c r="N11208">
        <v>6</v>
      </c>
      <c r="P11208">
        <v>1</v>
      </c>
    </row>
    <row r="11209" spans="12:16" x14ac:dyDescent="0.35">
      <c r="L11209" t="s">
        <v>26</v>
      </c>
      <c r="M11209" t="s">
        <v>7747</v>
      </c>
      <c r="N11209">
        <v>6</v>
      </c>
      <c r="P11209">
        <v>1</v>
      </c>
    </row>
    <row r="11210" spans="12:16" x14ac:dyDescent="0.35">
      <c r="L11210" t="s">
        <v>26</v>
      </c>
      <c r="M11210" t="s">
        <v>7747</v>
      </c>
      <c r="N11210">
        <v>6</v>
      </c>
      <c r="P11210">
        <v>1</v>
      </c>
    </row>
    <row r="11211" spans="12:16" x14ac:dyDescent="0.35">
      <c r="L11211" t="s">
        <v>26</v>
      </c>
      <c r="M11211" t="s">
        <v>7747</v>
      </c>
      <c r="N11211">
        <v>6</v>
      </c>
      <c r="P11211">
        <v>1</v>
      </c>
    </row>
    <row r="11212" spans="12:16" x14ac:dyDescent="0.35">
      <c r="L11212" t="s">
        <v>26</v>
      </c>
      <c r="M11212" t="s">
        <v>7747</v>
      </c>
      <c r="N11212">
        <v>6</v>
      </c>
      <c r="P11212">
        <v>1</v>
      </c>
    </row>
    <row r="11213" spans="12:16" x14ac:dyDescent="0.35">
      <c r="L11213" t="s">
        <v>26</v>
      </c>
      <c r="M11213" t="s">
        <v>7747</v>
      </c>
      <c r="N11213">
        <v>6</v>
      </c>
      <c r="P11213">
        <v>1</v>
      </c>
    </row>
    <row r="11214" spans="12:16" x14ac:dyDescent="0.35">
      <c r="L11214" t="s">
        <v>26</v>
      </c>
      <c r="M11214" t="s">
        <v>7747</v>
      </c>
      <c r="N11214">
        <v>6</v>
      </c>
      <c r="P11214">
        <v>1</v>
      </c>
    </row>
    <row r="11215" spans="12:16" x14ac:dyDescent="0.35">
      <c r="L11215" t="s">
        <v>26</v>
      </c>
      <c r="M11215" t="s">
        <v>7747</v>
      </c>
      <c r="N11215">
        <v>6</v>
      </c>
      <c r="P11215">
        <v>1</v>
      </c>
    </row>
    <row r="11216" spans="12:16" x14ac:dyDescent="0.35">
      <c r="L11216" t="s">
        <v>26</v>
      </c>
      <c r="M11216" t="s">
        <v>7747</v>
      </c>
      <c r="N11216">
        <v>6</v>
      </c>
      <c r="P11216">
        <v>1</v>
      </c>
    </row>
    <row r="11217" spans="12:16" x14ac:dyDescent="0.35">
      <c r="L11217" t="s">
        <v>26</v>
      </c>
      <c r="M11217" t="s">
        <v>7747</v>
      </c>
      <c r="N11217">
        <v>6</v>
      </c>
      <c r="P11217">
        <v>1</v>
      </c>
    </row>
    <row r="11218" spans="12:16" x14ac:dyDescent="0.35">
      <c r="L11218" t="s">
        <v>26</v>
      </c>
      <c r="M11218" t="s">
        <v>7747</v>
      </c>
      <c r="N11218">
        <v>6</v>
      </c>
      <c r="P11218">
        <v>1</v>
      </c>
    </row>
    <row r="11219" spans="12:16" x14ac:dyDescent="0.35">
      <c r="L11219" t="s">
        <v>26</v>
      </c>
      <c r="M11219" t="s">
        <v>7747</v>
      </c>
      <c r="N11219">
        <v>6</v>
      </c>
      <c r="P11219">
        <v>1</v>
      </c>
    </row>
    <row r="11220" spans="12:16" x14ac:dyDescent="0.35">
      <c r="L11220" t="s">
        <v>26</v>
      </c>
      <c r="M11220" t="s">
        <v>7747</v>
      </c>
      <c r="N11220">
        <v>6</v>
      </c>
      <c r="P11220">
        <v>1</v>
      </c>
    </row>
    <row r="11221" spans="12:16" x14ac:dyDescent="0.35">
      <c r="L11221" t="s">
        <v>26</v>
      </c>
      <c r="M11221" t="s">
        <v>7747</v>
      </c>
      <c r="N11221">
        <v>6</v>
      </c>
      <c r="P11221">
        <v>1</v>
      </c>
    </row>
    <row r="11222" spans="12:16" x14ac:dyDescent="0.35">
      <c r="L11222" t="s">
        <v>26</v>
      </c>
      <c r="M11222" t="s">
        <v>7747</v>
      </c>
      <c r="N11222">
        <v>6</v>
      </c>
      <c r="P11222">
        <v>1</v>
      </c>
    </row>
    <row r="11223" spans="12:16" x14ac:dyDescent="0.35">
      <c r="L11223" t="s">
        <v>26</v>
      </c>
      <c r="M11223" t="s">
        <v>7747</v>
      </c>
      <c r="N11223">
        <v>6</v>
      </c>
      <c r="P11223">
        <v>1</v>
      </c>
    </row>
    <row r="11224" spans="12:16" x14ac:dyDescent="0.35">
      <c r="L11224" t="s">
        <v>26</v>
      </c>
      <c r="M11224" t="s">
        <v>7747</v>
      </c>
      <c r="N11224">
        <v>6</v>
      </c>
      <c r="P11224">
        <v>1</v>
      </c>
    </row>
    <row r="11225" spans="12:16" x14ac:dyDescent="0.35">
      <c r="L11225" t="s">
        <v>26</v>
      </c>
      <c r="M11225" t="s">
        <v>7747</v>
      </c>
      <c r="N11225">
        <v>6</v>
      </c>
      <c r="P11225">
        <v>1</v>
      </c>
    </row>
    <row r="11226" spans="12:16" x14ac:dyDescent="0.35">
      <c r="L11226" t="s">
        <v>26</v>
      </c>
      <c r="M11226" t="s">
        <v>7747</v>
      </c>
      <c r="N11226">
        <v>6</v>
      </c>
      <c r="P11226">
        <v>1</v>
      </c>
    </row>
    <row r="11227" spans="12:16" x14ac:dyDescent="0.35">
      <c r="L11227" t="s">
        <v>26</v>
      </c>
      <c r="M11227" t="s">
        <v>7747</v>
      </c>
      <c r="N11227">
        <v>6</v>
      </c>
      <c r="P11227">
        <v>1</v>
      </c>
    </row>
    <row r="11228" spans="12:16" x14ac:dyDescent="0.35">
      <c r="L11228" t="s">
        <v>26</v>
      </c>
      <c r="M11228" t="s">
        <v>7747</v>
      </c>
      <c r="N11228">
        <v>6</v>
      </c>
      <c r="P11228">
        <v>1</v>
      </c>
    </row>
    <row r="11229" spans="12:16" x14ac:dyDescent="0.35">
      <c r="L11229" t="s">
        <v>26</v>
      </c>
      <c r="M11229" t="s">
        <v>7747</v>
      </c>
      <c r="N11229">
        <v>6</v>
      </c>
      <c r="P11229">
        <v>1</v>
      </c>
    </row>
    <row r="11230" spans="12:16" x14ac:dyDescent="0.35">
      <c r="L11230" t="s">
        <v>26</v>
      </c>
      <c r="M11230" t="s">
        <v>7747</v>
      </c>
      <c r="N11230">
        <v>6</v>
      </c>
      <c r="P11230">
        <v>1</v>
      </c>
    </row>
    <row r="11231" spans="12:16" x14ac:dyDescent="0.35">
      <c r="L11231" t="s">
        <v>26</v>
      </c>
      <c r="M11231" t="s">
        <v>7747</v>
      </c>
      <c r="N11231">
        <v>6</v>
      </c>
      <c r="P11231">
        <v>1</v>
      </c>
    </row>
    <row r="11232" spans="12:16" x14ac:dyDescent="0.35">
      <c r="L11232" t="s">
        <v>26</v>
      </c>
      <c r="M11232" t="s">
        <v>7747</v>
      </c>
      <c r="N11232">
        <v>6</v>
      </c>
      <c r="P11232">
        <v>1</v>
      </c>
    </row>
    <row r="11233" spans="12:16" x14ac:dyDescent="0.35">
      <c r="L11233" t="s">
        <v>26</v>
      </c>
      <c r="M11233" t="s">
        <v>7747</v>
      </c>
      <c r="N11233">
        <v>6</v>
      </c>
      <c r="P11233">
        <v>1</v>
      </c>
    </row>
    <row r="11234" spans="12:16" x14ac:dyDescent="0.35">
      <c r="L11234" t="s">
        <v>26</v>
      </c>
      <c r="M11234" t="s">
        <v>7747</v>
      </c>
      <c r="N11234">
        <v>6</v>
      </c>
      <c r="P11234">
        <v>1</v>
      </c>
    </row>
    <row r="11235" spans="12:16" x14ac:dyDescent="0.35">
      <c r="L11235" t="s">
        <v>26</v>
      </c>
      <c r="M11235" t="s">
        <v>7747</v>
      </c>
      <c r="N11235">
        <v>6</v>
      </c>
      <c r="P11235">
        <v>1</v>
      </c>
    </row>
    <row r="11236" spans="12:16" x14ac:dyDescent="0.35">
      <c r="L11236" t="s">
        <v>26</v>
      </c>
      <c r="M11236" t="s">
        <v>7747</v>
      </c>
      <c r="N11236">
        <v>6</v>
      </c>
      <c r="P11236">
        <v>1</v>
      </c>
    </row>
    <row r="11237" spans="12:16" x14ac:dyDescent="0.35">
      <c r="L11237" t="s">
        <v>26</v>
      </c>
      <c r="M11237" t="s">
        <v>7747</v>
      </c>
      <c r="N11237">
        <v>6</v>
      </c>
      <c r="P11237">
        <v>1</v>
      </c>
    </row>
    <row r="11238" spans="12:16" x14ac:dyDescent="0.35">
      <c r="L11238" t="s">
        <v>26</v>
      </c>
      <c r="M11238" t="s">
        <v>7747</v>
      </c>
      <c r="N11238">
        <v>6</v>
      </c>
      <c r="P11238">
        <v>1</v>
      </c>
    </row>
    <row r="11239" spans="12:16" x14ac:dyDescent="0.35">
      <c r="L11239" t="s">
        <v>26</v>
      </c>
      <c r="M11239" t="s">
        <v>7747</v>
      </c>
      <c r="N11239">
        <v>6</v>
      </c>
      <c r="P11239">
        <v>1</v>
      </c>
    </row>
    <row r="11240" spans="12:16" x14ac:dyDescent="0.35">
      <c r="L11240" t="s">
        <v>26</v>
      </c>
      <c r="M11240" t="s">
        <v>7747</v>
      </c>
      <c r="N11240">
        <v>6</v>
      </c>
      <c r="P11240">
        <v>1</v>
      </c>
    </row>
    <row r="11241" spans="12:16" x14ac:dyDescent="0.35">
      <c r="L11241" t="s">
        <v>26</v>
      </c>
      <c r="M11241" t="s">
        <v>7747</v>
      </c>
      <c r="N11241">
        <v>6</v>
      </c>
      <c r="P11241">
        <v>1</v>
      </c>
    </row>
    <row r="11242" spans="12:16" x14ac:dyDescent="0.35">
      <c r="L11242" t="s">
        <v>26</v>
      </c>
      <c r="M11242" t="s">
        <v>7747</v>
      </c>
      <c r="N11242">
        <v>6</v>
      </c>
      <c r="P11242">
        <v>1</v>
      </c>
    </row>
    <row r="11243" spans="12:16" x14ac:dyDescent="0.35">
      <c r="L11243" t="s">
        <v>26</v>
      </c>
      <c r="M11243" t="s">
        <v>7747</v>
      </c>
      <c r="N11243">
        <v>6</v>
      </c>
      <c r="P11243">
        <v>1</v>
      </c>
    </row>
    <row r="11244" spans="12:16" x14ac:dyDescent="0.35">
      <c r="L11244" t="s">
        <v>26</v>
      </c>
      <c r="M11244" t="s">
        <v>7747</v>
      </c>
      <c r="N11244">
        <v>6</v>
      </c>
      <c r="P11244">
        <v>1</v>
      </c>
    </row>
    <row r="11245" spans="12:16" x14ac:dyDescent="0.35">
      <c r="L11245" t="s">
        <v>26</v>
      </c>
      <c r="M11245" t="s">
        <v>7747</v>
      </c>
      <c r="N11245">
        <v>6</v>
      </c>
      <c r="P11245">
        <v>1</v>
      </c>
    </row>
    <row r="11246" spans="12:16" x14ac:dyDescent="0.35">
      <c r="L11246" t="s">
        <v>26</v>
      </c>
      <c r="M11246" t="s">
        <v>7747</v>
      </c>
      <c r="N11246">
        <v>6</v>
      </c>
      <c r="P11246">
        <v>1</v>
      </c>
    </row>
    <row r="11247" spans="12:16" x14ac:dyDescent="0.35">
      <c r="L11247" t="s">
        <v>26</v>
      </c>
      <c r="M11247" t="s">
        <v>7747</v>
      </c>
      <c r="N11247">
        <v>6</v>
      </c>
      <c r="P11247">
        <v>1</v>
      </c>
    </row>
    <row r="11248" spans="12:16" x14ac:dyDescent="0.35">
      <c r="L11248" t="s">
        <v>26</v>
      </c>
      <c r="M11248" t="s">
        <v>7747</v>
      </c>
      <c r="N11248">
        <v>6</v>
      </c>
      <c r="P11248">
        <v>1</v>
      </c>
    </row>
    <row r="11249" spans="12:16" x14ac:dyDescent="0.35">
      <c r="L11249" t="s">
        <v>26</v>
      </c>
      <c r="M11249" t="s">
        <v>7747</v>
      </c>
      <c r="N11249">
        <v>6</v>
      </c>
      <c r="P11249">
        <v>1</v>
      </c>
    </row>
    <row r="11250" spans="12:16" x14ac:dyDescent="0.35">
      <c r="L11250" t="s">
        <v>26</v>
      </c>
      <c r="M11250" t="s">
        <v>7747</v>
      </c>
      <c r="N11250">
        <v>6</v>
      </c>
      <c r="P11250">
        <v>1</v>
      </c>
    </row>
    <row r="11251" spans="12:16" x14ac:dyDescent="0.35">
      <c r="L11251" t="s">
        <v>26</v>
      </c>
      <c r="M11251" t="s">
        <v>7747</v>
      </c>
      <c r="N11251">
        <v>6</v>
      </c>
      <c r="P11251">
        <v>1</v>
      </c>
    </row>
    <row r="11252" spans="12:16" x14ac:dyDescent="0.35">
      <c r="L11252" t="s">
        <v>26</v>
      </c>
      <c r="M11252" t="s">
        <v>7747</v>
      </c>
      <c r="N11252">
        <v>6</v>
      </c>
      <c r="P11252">
        <v>1</v>
      </c>
    </row>
    <row r="11253" spans="12:16" x14ac:dyDescent="0.35">
      <c r="L11253" t="s">
        <v>26</v>
      </c>
      <c r="M11253" t="s">
        <v>7747</v>
      </c>
      <c r="N11253">
        <v>6</v>
      </c>
      <c r="P11253">
        <v>1</v>
      </c>
    </row>
    <row r="11254" spans="12:16" x14ac:dyDescent="0.35">
      <c r="L11254" t="s">
        <v>26</v>
      </c>
      <c r="M11254" t="s">
        <v>7747</v>
      </c>
      <c r="N11254">
        <v>6</v>
      </c>
      <c r="P11254">
        <v>1</v>
      </c>
    </row>
    <row r="11255" spans="12:16" x14ac:dyDescent="0.35">
      <c r="L11255" t="s">
        <v>26</v>
      </c>
      <c r="M11255" t="s">
        <v>7747</v>
      </c>
      <c r="N11255">
        <v>6</v>
      </c>
      <c r="P11255">
        <v>1</v>
      </c>
    </row>
    <row r="11256" spans="12:16" x14ac:dyDescent="0.35">
      <c r="L11256" t="s">
        <v>26</v>
      </c>
      <c r="M11256" t="s">
        <v>7747</v>
      </c>
      <c r="N11256">
        <v>6</v>
      </c>
      <c r="P11256">
        <v>1</v>
      </c>
    </row>
    <row r="11257" spans="12:16" x14ac:dyDescent="0.35">
      <c r="L11257" t="s">
        <v>26</v>
      </c>
      <c r="M11257" t="s">
        <v>7747</v>
      </c>
      <c r="N11257">
        <v>6</v>
      </c>
      <c r="P11257">
        <v>1</v>
      </c>
    </row>
    <row r="11258" spans="12:16" x14ac:dyDescent="0.35">
      <c r="L11258" t="s">
        <v>26</v>
      </c>
      <c r="M11258" t="s">
        <v>7747</v>
      </c>
      <c r="N11258">
        <v>6</v>
      </c>
      <c r="P11258">
        <v>1</v>
      </c>
    </row>
    <row r="11259" spans="12:16" x14ac:dyDescent="0.35">
      <c r="L11259" t="s">
        <v>26</v>
      </c>
      <c r="M11259" t="s">
        <v>7747</v>
      </c>
      <c r="N11259">
        <v>6</v>
      </c>
      <c r="P11259">
        <v>1</v>
      </c>
    </row>
    <row r="11260" spans="12:16" x14ac:dyDescent="0.35">
      <c r="L11260" t="s">
        <v>26</v>
      </c>
      <c r="M11260" t="s">
        <v>7747</v>
      </c>
      <c r="N11260">
        <v>6</v>
      </c>
      <c r="P11260">
        <v>1</v>
      </c>
    </row>
    <row r="11261" spans="12:16" x14ac:dyDescent="0.35">
      <c r="L11261" t="s">
        <v>26</v>
      </c>
      <c r="M11261" t="s">
        <v>7747</v>
      </c>
      <c r="N11261">
        <v>6</v>
      </c>
      <c r="P11261">
        <v>1</v>
      </c>
    </row>
    <row r="11262" spans="12:16" x14ac:dyDescent="0.35">
      <c r="L11262" t="s">
        <v>26</v>
      </c>
      <c r="M11262" t="s">
        <v>7747</v>
      </c>
      <c r="N11262">
        <v>6</v>
      </c>
      <c r="P11262">
        <v>1</v>
      </c>
    </row>
    <row r="11263" spans="12:16" x14ac:dyDescent="0.35">
      <c r="L11263" t="s">
        <v>26</v>
      </c>
      <c r="M11263" t="s">
        <v>7747</v>
      </c>
      <c r="N11263">
        <v>6</v>
      </c>
      <c r="P11263">
        <v>1</v>
      </c>
    </row>
    <row r="11264" spans="12:16" x14ac:dyDescent="0.35">
      <c r="L11264" t="s">
        <v>26</v>
      </c>
      <c r="M11264" t="s">
        <v>7747</v>
      </c>
      <c r="N11264">
        <v>6</v>
      </c>
      <c r="P11264">
        <v>1</v>
      </c>
    </row>
    <row r="11265" spans="12:16" x14ac:dyDescent="0.35">
      <c r="L11265" t="s">
        <v>26</v>
      </c>
      <c r="M11265" t="s">
        <v>7747</v>
      </c>
      <c r="N11265">
        <v>6</v>
      </c>
      <c r="P11265">
        <v>1</v>
      </c>
    </row>
    <row r="11266" spans="12:16" x14ac:dyDescent="0.35">
      <c r="L11266" t="s">
        <v>26</v>
      </c>
      <c r="M11266" t="s">
        <v>7747</v>
      </c>
      <c r="N11266">
        <v>6</v>
      </c>
      <c r="P11266">
        <v>1</v>
      </c>
    </row>
    <row r="11267" spans="12:16" x14ac:dyDescent="0.35">
      <c r="L11267" t="s">
        <v>26</v>
      </c>
      <c r="M11267" t="s">
        <v>7747</v>
      </c>
      <c r="N11267">
        <v>6</v>
      </c>
      <c r="P11267">
        <v>1</v>
      </c>
    </row>
    <row r="11268" spans="12:16" x14ac:dyDescent="0.35">
      <c r="L11268" t="s">
        <v>26</v>
      </c>
      <c r="M11268" t="s">
        <v>7747</v>
      </c>
      <c r="N11268">
        <v>6</v>
      </c>
      <c r="P11268">
        <v>1</v>
      </c>
    </row>
    <row r="11269" spans="12:16" x14ac:dyDescent="0.35">
      <c r="L11269" t="s">
        <v>26</v>
      </c>
      <c r="M11269" t="s">
        <v>7747</v>
      </c>
      <c r="N11269">
        <v>6</v>
      </c>
      <c r="P11269">
        <v>1</v>
      </c>
    </row>
    <row r="11270" spans="12:16" x14ac:dyDescent="0.35">
      <c r="L11270" t="s">
        <v>26</v>
      </c>
      <c r="M11270" t="s">
        <v>7747</v>
      </c>
      <c r="N11270">
        <v>6</v>
      </c>
      <c r="P11270">
        <v>1</v>
      </c>
    </row>
    <row r="11271" spans="12:16" x14ac:dyDescent="0.35">
      <c r="L11271" t="s">
        <v>26</v>
      </c>
      <c r="M11271" t="s">
        <v>7747</v>
      </c>
      <c r="N11271">
        <v>6</v>
      </c>
      <c r="P11271">
        <v>1</v>
      </c>
    </row>
    <row r="11272" spans="12:16" x14ac:dyDescent="0.35">
      <c r="L11272" t="s">
        <v>26</v>
      </c>
      <c r="M11272" t="s">
        <v>7747</v>
      </c>
      <c r="N11272">
        <v>6</v>
      </c>
      <c r="P11272">
        <v>1</v>
      </c>
    </row>
    <row r="11273" spans="12:16" x14ac:dyDescent="0.35">
      <c r="L11273" t="s">
        <v>26</v>
      </c>
      <c r="M11273" t="s">
        <v>7747</v>
      </c>
      <c r="N11273">
        <v>6</v>
      </c>
      <c r="P11273">
        <v>1</v>
      </c>
    </row>
    <row r="11274" spans="12:16" x14ac:dyDescent="0.35">
      <c r="L11274" t="s">
        <v>26</v>
      </c>
      <c r="M11274" t="s">
        <v>7747</v>
      </c>
      <c r="N11274">
        <v>6</v>
      </c>
      <c r="P11274">
        <v>1</v>
      </c>
    </row>
    <row r="11275" spans="12:16" x14ac:dyDescent="0.35">
      <c r="L11275" t="s">
        <v>26</v>
      </c>
      <c r="M11275" t="s">
        <v>7747</v>
      </c>
      <c r="N11275">
        <v>6</v>
      </c>
      <c r="P11275">
        <v>1</v>
      </c>
    </row>
    <row r="11276" spans="12:16" x14ac:dyDescent="0.35">
      <c r="L11276" t="s">
        <v>26</v>
      </c>
      <c r="M11276" t="s">
        <v>7747</v>
      </c>
      <c r="N11276">
        <v>6</v>
      </c>
      <c r="P11276">
        <v>1</v>
      </c>
    </row>
    <row r="11277" spans="12:16" x14ac:dyDescent="0.35">
      <c r="L11277" t="s">
        <v>26</v>
      </c>
      <c r="M11277" t="s">
        <v>7747</v>
      </c>
      <c r="N11277">
        <v>6</v>
      </c>
      <c r="P11277">
        <v>1</v>
      </c>
    </row>
    <row r="11278" spans="12:16" x14ac:dyDescent="0.35">
      <c r="L11278" t="s">
        <v>26</v>
      </c>
      <c r="M11278" t="s">
        <v>7747</v>
      </c>
      <c r="N11278">
        <v>6</v>
      </c>
      <c r="P11278">
        <v>1</v>
      </c>
    </row>
    <row r="11279" spans="12:16" x14ac:dyDescent="0.35">
      <c r="L11279" t="s">
        <v>26</v>
      </c>
      <c r="M11279" t="s">
        <v>7747</v>
      </c>
      <c r="N11279">
        <v>6</v>
      </c>
      <c r="P11279">
        <v>1</v>
      </c>
    </row>
    <row r="11280" spans="12:16" x14ac:dyDescent="0.35">
      <c r="L11280" t="s">
        <v>26</v>
      </c>
      <c r="M11280" t="s">
        <v>7747</v>
      </c>
      <c r="N11280">
        <v>6</v>
      </c>
      <c r="P11280">
        <v>1</v>
      </c>
    </row>
    <row r="11281" spans="12:16" x14ac:dyDescent="0.35">
      <c r="L11281" t="s">
        <v>26</v>
      </c>
      <c r="M11281" t="s">
        <v>7747</v>
      </c>
      <c r="N11281">
        <v>6</v>
      </c>
      <c r="P11281">
        <v>1</v>
      </c>
    </row>
    <row r="11282" spans="12:16" x14ac:dyDescent="0.35">
      <c r="L11282" t="s">
        <v>26</v>
      </c>
      <c r="M11282" t="s">
        <v>7747</v>
      </c>
      <c r="N11282">
        <v>6</v>
      </c>
      <c r="P11282">
        <v>1</v>
      </c>
    </row>
    <row r="11283" spans="12:16" x14ac:dyDescent="0.35">
      <c r="L11283" t="s">
        <v>26</v>
      </c>
      <c r="M11283" t="s">
        <v>7747</v>
      </c>
      <c r="N11283">
        <v>6</v>
      </c>
      <c r="P11283">
        <v>1</v>
      </c>
    </row>
    <row r="11284" spans="12:16" x14ac:dyDescent="0.35">
      <c r="L11284" t="s">
        <v>26</v>
      </c>
      <c r="M11284" t="s">
        <v>7747</v>
      </c>
      <c r="N11284">
        <v>6</v>
      </c>
      <c r="P11284">
        <v>1</v>
      </c>
    </row>
    <row r="11285" spans="12:16" x14ac:dyDescent="0.35">
      <c r="L11285" t="s">
        <v>26</v>
      </c>
      <c r="M11285" t="s">
        <v>7747</v>
      </c>
      <c r="N11285">
        <v>6</v>
      </c>
      <c r="P11285">
        <v>1</v>
      </c>
    </row>
    <row r="11286" spans="12:16" x14ac:dyDescent="0.35">
      <c r="L11286" t="s">
        <v>26</v>
      </c>
      <c r="M11286" t="s">
        <v>7747</v>
      </c>
      <c r="N11286">
        <v>6</v>
      </c>
      <c r="P11286">
        <v>1</v>
      </c>
    </row>
    <row r="11287" spans="12:16" x14ac:dyDescent="0.35">
      <c r="L11287" t="s">
        <v>26</v>
      </c>
      <c r="M11287" t="s">
        <v>7747</v>
      </c>
      <c r="N11287">
        <v>6</v>
      </c>
      <c r="P11287">
        <v>1</v>
      </c>
    </row>
    <row r="11288" spans="12:16" x14ac:dyDescent="0.35">
      <c r="L11288" t="s">
        <v>26</v>
      </c>
      <c r="M11288" t="s">
        <v>7747</v>
      </c>
      <c r="N11288">
        <v>6</v>
      </c>
      <c r="P11288">
        <v>1</v>
      </c>
    </row>
    <row r="11289" spans="12:16" x14ac:dyDescent="0.35">
      <c r="L11289" t="s">
        <v>26</v>
      </c>
      <c r="M11289" t="s">
        <v>7747</v>
      </c>
      <c r="N11289">
        <v>6</v>
      </c>
      <c r="P11289">
        <v>1</v>
      </c>
    </row>
    <row r="11290" spans="12:16" x14ac:dyDescent="0.35">
      <c r="L11290" t="s">
        <v>26</v>
      </c>
      <c r="M11290" t="s">
        <v>7747</v>
      </c>
      <c r="N11290">
        <v>6</v>
      </c>
      <c r="P11290">
        <v>1</v>
      </c>
    </row>
    <row r="11291" spans="12:16" x14ac:dyDescent="0.35">
      <c r="L11291" t="s">
        <v>26</v>
      </c>
      <c r="M11291" t="s">
        <v>7747</v>
      </c>
      <c r="N11291">
        <v>6</v>
      </c>
      <c r="P11291">
        <v>1</v>
      </c>
    </row>
    <row r="11292" spans="12:16" x14ac:dyDescent="0.35">
      <c r="L11292" t="s">
        <v>26</v>
      </c>
      <c r="M11292" t="s">
        <v>7747</v>
      </c>
      <c r="N11292">
        <v>6</v>
      </c>
      <c r="P11292">
        <v>1</v>
      </c>
    </row>
    <row r="11293" spans="12:16" x14ac:dyDescent="0.35">
      <c r="L11293" t="s">
        <v>26</v>
      </c>
      <c r="M11293" t="s">
        <v>7747</v>
      </c>
      <c r="N11293">
        <v>6</v>
      </c>
      <c r="P11293">
        <v>1</v>
      </c>
    </row>
    <row r="11294" spans="12:16" x14ac:dyDescent="0.35">
      <c r="L11294" t="s">
        <v>26</v>
      </c>
      <c r="M11294" t="s">
        <v>7747</v>
      </c>
      <c r="N11294">
        <v>6</v>
      </c>
      <c r="P11294">
        <v>1</v>
      </c>
    </row>
    <row r="11295" spans="12:16" x14ac:dyDescent="0.35">
      <c r="L11295" t="s">
        <v>26</v>
      </c>
      <c r="M11295" t="s">
        <v>7747</v>
      </c>
      <c r="N11295">
        <v>6</v>
      </c>
      <c r="P11295">
        <v>1</v>
      </c>
    </row>
    <row r="11296" spans="12:16" x14ac:dyDescent="0.35">
      <c r="L11296" t="s">
        <v>26</v>
      </c>
      <c r="M11296" t="s">
        <v>7747</v>
      </c>
      <c r="N11296">
        <v>6</v>
      </c>
      <c r="P11296">
        <v>1</v>
      </c>
    </row>
    <row r="11297" spans="12:16" x14ac:dyDescent="0.35">
      <c r="L11297" t="s">
        <v>26</v>
      </c>
      <c r="M11297" t="s">
        <v>7747</v>
      </c>
      <c r="N11297">
        <v>6</v>
      </c>
      <c r="P11297">
        <v>1</v>
      </c>
    </row>
    <row r="11298" spans="12:16" x14ac:dyDescent="0.35">
      <c r="L11298" t="s">
        <v>26</v>
      </c>
      <c r="M11298" t="s">
        <v>7747</v>
      </c>
      <c r="N11298">
        <v>6</v>
      </c>
      <c r="P11298">
        <v>1</v>
      </c>
    </row>
    <row r="11299" spans="12:16" x14ac:dyDescent="0.35">
      <c r="L11299" t="s">
        <v>26</v>
      </c>
      <c r="M11299" t="s">
        <v>7747</v>
      </c>
      <c r="N11299">
        <v>6</v>
      </c>
      <c r="P11299">
        <v>1</v>
      </c>
    </row>
    <row r="11300" spans="12:16" x14ac:dyDescent="0.35">
      <c r="L11300" t="s">
        <v>26</v>
      </c>
      <c r="M11300" t="s">
        <v>7747</v>
      </c>
      <c r="N11300">
        <v>6</v>
      </c>
      <c r="P11300">
        <v>1</v>
      </c>
    </row>
    <row r="11301" spans="12:16" x14ac:dyDescent="0.35">
      <c r="L11301" t="s">
        <v>26</v>
      </c>
      <c r="M11301" t="s">
        <v>7747</v>
      </c>
      <c r="N11301">
        <v>6</v>
      </c>
      <c r="P11301">
        <v>1</v>
      </c>
    </row>
    <row r="11302" spans="12:16" x14ac:dyDescent="0.35">
      <c r="L11302" t="s">
        <v>26</v>
      </c>
      <c r="M11302" t="s">
        <v>7747</v>
      </c>
      <c r="N11302">
        <v>6</v>
      </c>
      <c r="P11302">
        <v>1</v>
      </c>
    </row>
    <row r="11303" spans="12:16" x14ac:dyDescent="0.35">
      <c r="L11303" t="s">
        <v>26</v>
      </c>
      <c r="M11303" t="s">
        <v>7747</v>
      </c>
      <c r="N11303">
        <v>6</v>
      </c>
      <c r="P11303">
        <v>1</v>
      </c>
    </row>
    <row r="11304" spans="12:16" x14ac:dyDescent="0.35">
      <c r="L11304" t="s">
        <v>26</v>
      </c>
      <c r="M11304" t="s">
        <v>7747</v>
      </c>
      <c r="N11304">
        <v>6</v>
      </c>
      <c r="P11304">
        <v>1</v>
      </c>
    </row>
    <row r="11305" spans="12:16" x14ac:dyDescent="0.35">
      <c r="L11305" t="s">
        <v>26</v>
      </c>
      <c r="M11305" t="s">
        <v>7747</v>
      </c>
      <c r="N11305">
        <v>6</v>
      </c>
      <c r="P11305">
        <v>1</v>
      </c>
    </row>
    <row r="11306" spans="12:16" x14ac:dyDescent="0.35">
      <c r="L11306" t="s">
        <v>26</v>
      </c>
      <c r="M11306" t="s">
        <v>7747</v>
      </c>
      <c r="N11306">
        <v>6</v>
      </c>
      <c r="P11306">
        <v>1</v>
      </c>
    </row>
    <row r="11307" spans="12:16" x14ac:dyDescent="0.35">
      <c r="L11307" t="s">
        <v>26</v>
      </c>
      <c r="M11307" t="s">
        <v>7747</v>
      </c>
      <c r="N11307">
        <v>6</v>
      </c>
      <c r="P11307">
        <v>1</v>
      </c>
    </row>
    <row r="11308" spans="12:16" x14ac:dyDescent="0.35">
      <c r="L11308" t="s">
        <v>26</v>
      </c>
      <c r="M11308" t="s">
        <v>7747</v>
      </c>
      <c r="N11308">
        <v>6</v>
      </c>
      <c r="P11308">
        <v>1</v>
      </c>
    </row>
    <row r="11309" spans="12:16" x14ac:dyDescent="0.35">
      <c r="L11309" t="s">
        <v>26</v>
      </c>
      <c r="M11309" t="s">
        <v>7747</v>
      </c>
      <c r="N11309">
        <v>6</v>
      </c>
      <c r="P11309">
        <v>1</v>
      </c>
    </row>
    <row r="11310" spans="12:16" x14ac:dyDescent="0.35">
      <c r="L11310" t="s">
        <v>26</v>
      </c>
      <c r="M11310" t="s">
        <v>7747</v>
      </c>
      <c r="N11310">
        <v>6</v>
      </c>
      <c r="P11310">
        <v>1</v>
      </c>
    </row>
    <row r="11311" spans="12:16" x14ac:dyDescent="0.35">
      <c r="L11311" t="s">
        <v>26</v>
      </c>
      <c r="M11311" t="s">
        <v>7747</v>
      </c>
      <c r="N11311">
        <v>6</v>
      </c>
      <c r="P11311">
        <v>1</v>
      </c>
    </row>
    <row r="11312" spans="12:16" x14ac:dyDescent="0.35">
      <c r="L11312" t="s">
        <v>26</v>
      </c>
      <c r="M11312" t="s">
        <v>7747</v>
      </c>
      <c r="N11312">
        <v>6</v>
      </c>
      <c r="P11312">
        <v>1</v>
      </c>
    </row>
    <row r="11313" spans="12:16" x14ac:dyDescent="0.35">
      <c r="L11313" t="s">
        <v>26</v>
      </c>
      <c r="M11313" t="s">
        <v>7747</v>
      </c>
      <c r="N11313">
        <v>6</v>
      </c>
      <c r="P11313">
        <v>1</v>
      </c>
    </row>
    <row r="11314" spans="12:16" x14ac:dyDescent="0.35">
      <c r="L11314" t="s">
        <v>26</v>
      </c>
      <c r="M11314" t="s">
        <v>7747</v>
      </c>
      <c r="N11314">
        <v>6</v>
      </c>
      <c r="P11314">
        <v>1</v>
      </c>
    </row>
    <row r="11315" spans="12:16" x14ac:dyDescent="0.35">
      <c r="L11315" t="s">
        <v>26</v>
      </c>
      <c r="M11315" t="s">
        <v>7747</v>
      </c>
      <c r="N11315">
        <v>6</v>
      </c>
      <c r="P11315">
        <v>1</v>
      </c>
    </row>
    <row r="11316" spans="12:16" x14ac:dyDescent="0.35">
      <c r="L11316" t="s">
        <v>26</v>
      </c>
      <c r="M11316" t="s">
        <v>7747</v>
      </c>
      <c r="N11316">
        <v>6</v>
      </c>
      <c r="P11316">
        <v>1</v>
      </c>
    </row>
    <row r="11317" spans="12:16" x14ac:dyDescent="0.35">
      <c r="L11317" t="s">
        <v>26</v>
      </c>
      <c r="M11317" t="s">
        <v>7747</v>
      </c>
      <c r="N11317">
        <v>6</v>
      </c>
      <c r="P11317">
        <v>1</v>
      </c>
    </row>
    <row r="11318" spans="12:16" x14ac:dyDescent="0.35">
      <c r="L11318" t="s">
        <v>26</v>
      </c>
      <c r="M11318" t="s">
        <v>7747</v>
      </c>
      <c r="N11318">
        <v>6</v>
      </c>
      <c r="P11318">
        <v>1</v>
      </c>
    </row>
    <row r="11319" spans="12:16" x14ac:dyDescent="0.35">
      <c r="L11319" t="s">
        <v>26</v>
      </c>
      <c r="M11319" t="s">
        <v>7747</v>
      </c>
      <c r="N11319">
        <v>6</v>
      </c>
      <c r="P11319">
        <v>1</v>
      </c>
    </row>
    <row r="11320" spans="12:16" x14ac:dyDescent="0.35">
      <c r="L11320" t="s">
        <v>26</v>
      </c>
      <c r="M11320" t="s">
        <v>7747</v>
      </c>
      <c r="N11320">
        <v>6</v>
      </c>
      <c r="P11320">
        <v>1</v>
      </c>
    </row>
    <row r="11321" spans="12:16" x14ac:dyDescent="0.35">
      <c r="L11321" t="s">
        <v>26</v>
      </c>
      <c r="M11321" t="s">
        <v>7747</v>
      </c>
      <c r="N11321">
        <v>6</v>
      </c>
      <c r="P11321">
        <v>1</v>
      </c>
    </row>
    <row r="11322" spans="12:16" x14ac:dyDescent="0.35">
      <c r="L11322" t="s">
        <v>26</v>
      </c>
      <c r="M11322" t="s">
        <v>7747</v>
      </c>
      <c r="N11322">
        <v>6</v>
      </c>
      <c r="P11322">
        <v>1</v>
      </c>
    </row>
    <row r="11323" spans="12:16" x14ac:dyDescent="0.35">
      <c r="L11323" t="s">
        <v>26</v>
      </c>
      <c r="M11323" t="s">
        <v>7747</v>
      </c>
      <c r="N11323">
        <v>6</v>
      </c>
      <c r="P11323">
        <v>1</v>
      </c>
    </row>
    <row r="11324" spans="12:16" x14ac:dyDescent="0.35">
      <c r="L11324" t="s">
        <v>26</v>
      </c>
      <c r="M11324" t="s">
        <v>7747</v>
      </c>
      <c r="N11324">
        <v>6</v>
      </c>
      <c r="P11324">
        <v>1</v>
      </c>
    </row>
    <row r="11325" spans="12:16" x14ac:dyDescent="0.35">
      <c r="L11325" t="s">
        <v>26</v>
      </c>
      <c r="M11325" t="s">
        <v>7747</v>
      </c>
      <c r="N11325">
        <v>6</v>
      </c>
      <c r="P11325">
        <v>1</v>
      </c>
    </row>
    <row r="11326" spans="12:16" x14ac:dyDescent="0.35">
      <c r="L11326" t="s">
        <v>26</v>
      </c>
      <c r="M11326" t="s">
        <v>7747</v>
      </c>
      <c r="N11326">
        <v>6</v>
      </c>
      <c r="P11326">
        <v>1</v>
      </c>
    </row>
    <row r="11327" spans="12:16" x14ac:dyDescent="0.35">
      <c r="L11327" t="s">
        <v>26</v>
      </c>
      <c r="M11327" t="s">
        <v>7747</v>
      </c>
      <c r="N11327">
        <v>6</v>
      </c>
      <c r="P11327">
        <v>1</v>
      </c>
    </row>
    <row r="11328" spans="12:16" x14ac:dyDescent="0.35">
      <c r="L11328" t="s">
        <v>26</v>
      </c>
      <c r="M11328" t="s">
        <v>7747</v>
      </c>
      <c r="N11328">
        <v>6</v>
      </c>
      <c r="P11328">
        <v>1</v>
      </c>
    </row>
    <row r="11329" spans="12:16" x14ac:dyDescent="0.35">
      <c r="L11329" t="s">
        <v>26</v>
      </c>
      <c r="M11329" t="s">
        <v>7747</v>
      </c>
      <c r="N11329">
        <v>6</v>
      </c>
      <c r="P11329">
        <v>1</v>
      </c>
    </row>
    <row r="11330" spans="12:16" x14ac:dyDescent="0.35">
      <c r="L11330" t="s">
        <v>26</v>
      </c>
      <c r="M11330" t="s">
        <v>7747</v>
      </c>
      <c r="N11330">
        <v>6</v>
      </c>
      <c r="P11330">
        <v>1</v>
      </c>
    </row>
    <row r="11331" spans="12:16" x14ac:dyDescent="0.35">
      <c r="L11331" t="s">
        <v>26</v>
      </c>
      <c r="M11331" t="s">
        <v>7747</v>
      </c>
      <c r="N11331">
        <v>6</v>
      </c>
      <c r="P11331">
        <v>1</v>
      </c>
    </row>
    <row r="11332" spans="12:16" x14ac:dyDescent="0.35">
      <c r="L11332" t="s">
        <v>26</v>
      </c>
      <c r="M11332" t="s">
        <v>7747</v>
      </c>
      <c r="N11332">
        <v>6</v>
      </c>
      <c r="P11332">
        <v>1</v>
      </c>
    </row>
    <row r="11333" spans="12:16" x14ac:dyDescent="0.35">
      <c r="L11333" t="s">
        <v>26</v>
      </c>
      <c r="M11333" t="s">
        <v>7747</v>
      </c>
      <c r="N11333">
        <v>6</v>
      </c>
      <c r="P11333">
        <v>1</v>
      </c>
    </row>
    <row r="11334" spans="12:16" x14ac:dyDescent="0.35">
      <c r="L11334" t="s">
        <v>26</v>
      </c>
      <c r="M11334" t="s">
        <v>7747</v>
      </c>
      <c r="N11334">
        <v>6</v>
      </c>
      <c r="P11334">
        <v>1</v>
      </c>
    </row>
    <row r="11335" spans="12:16" x14ac:dyDescent="0.35">
      <c r="L11335" t="s">
        <v>26</v>
      </c>
      <c r="M11335" t="s">
        <v>7747</v>
      </c>
      <c r="N11335">
        <v>6</v>
      </c>
      <c r="P11335">
        <v>1</v>
      </c>
    </row>
    <row r="11336" spans="12:16" x14ac:dyDescent="0.35">
      <c r="L11336" t="s">
        <v>26</v>
      </c>
      <c r="M11336" t="s">
        <v>7747</v>
      </c>
      <c r="N11336">
        <v>6</v>
      </c>
      <c r="P11336">
        <v>1</v>
      </c>
    </row>
    <row r="11337" spans="12:16" x14ac:dyDescent="0.35">
      <c r="L11337" t="s">
        <v>26</v>
      </c>
      <c r="M11337" t="s">
        <v>7747</v>
      </c>
      <c r="N11337">
        <v>6</v>
      </c>
      <c r="P11337">
        <v>1</v>
      </c>
    </row>
    <row r="11338" spans="12:16" x14ac:dyDescent="0.35">
      <c r="L11338" t="s">
        <v>26</v>
      </c>
      <c r="M11338" t="s">
        <v>7747</v>
      </c>
      <c r="N11338">
        <v>6</v>
      </c>
      <c r="P11338">
        <v>1</v>
      </c>
    </row>
    <row r="11339" spans="12:16" x14ac:dyDescent="0.35">
      <c r="L11339" t="s">
        <v>26</v>
      </c>
      <c r="M11339" t="s">
        <v>7747</v>
      </c>
      <c r="N11339">
        <v>6</v>
      </c>
      <c r="P11339">
        <v>1</v>
      </c>
    </row>
    <row r="11340" spans="12:16" x14ac:dyDescent="0.35">
      <c r="L11340" t="s">
        <v>26</v>
      </c>
      <c r="M11340" t="s">
        <v>7747</v>
      </c>
      <c r="N11340">
        <v>6</v>
      </c>
      <c r="P11340">
        <v>1</v>
      </c>
    </row>
    <row r="11341" spans="12:16" x14ac:dyDescent="0.35">
      <c r="L11341" t="s">
        <v>26</v>
      </c>
      <c r="M11341" t="s">
        <v>7747</v>
      </c>
      <c r="N11341">
        <v>6</v>
      </c>
      <c r="P11341">
        <v>1</v>
      </c>
    </row>
    <row r="11342" spans="12:16" x14ac:dyDescent="0.35">
      <c r="L11342" t="s">
        <v>26</v>
      </c>
      <c r="M11342" t="s">
        <v>7747</v>
      </c>
      <c r="N11342">
        <v>6</v>
      </c>
      <c r="P11342">
        <v>1</v>
      </c>
    </row>
    <row r="11343" spans="12:16" x14ac:dyDescent="0.35">
      <c r="L11343" t="s">
        <v>26</v>
      </c>
      <c r="M11343" t="s">
        <v>7747</v>
      </c>
      <c r="N11343">
        <v>6</v>
      </c>
      <c r="P11343">
        <v>1</v>
      </c>
    </row>
    <row r="11344" spans="12:16" x14ac:dyDescent="0.35">
      <c r="L11344" t="s">
        <v>26</v>
      </c>
      <c r="M11344" t="s">
        <v>7747</v>
      </c>
      <c r="N11344">
        <v>6</v>
      </c>
      <c r="P11344">
        <v>1</v>
      </c>
    </row>
    <row r="11345" spans="12:16" x14ac:dyDescent="0.35">
      <c r="L11345" t="s">
        <v>26</v>
      </c>
      <c r="M11345" t="s">
        <v>7747</v>
      </c>
      <c r="N11345">
        <v>6</v>
      </c>
      <c r="P11345">
        <v>1</v>
      </c>
    </row>
    <row r="11346" spans="12:16" x14ac:dyDescent="0.35">
      <c r="L11346" t="s">
        <v>26</v>
      </c>
      <c r="M11346" t="s">
        <v>7747</v>
      </c>
      <c r="N11346">
        <v>6</v>
      </c>
      <c r="P11346">
        <v>1</v>
      </c>
    </row>
    <row r="11347" spans="12:16" x14ac:dyDescent="0.35">
      <c r="L11347" t="s">
        <v>26</v>
      </c>
      <c r="M11347" t="s">
        <v>7747</v>
      </c>
      <c r="N11347">
        <v>6</v>
      </c>
      <c r="P11347">
        <v>1</v>
      </c>
    </row>
    <row r="11348" spans="12:16" x14ac:dyDescent="0.35">
      <c r="L11348" t="s">
        <v>26</v>
      </c>
      <c r="M11348" t="s">
        <v>7747</v>
      </c>
      <c r="N11348">
        <v>6</v>
      </c>
      <c r="P11348">
        <v>1</v>
      </c>
    </row>
    <row r="11349" spans="12:16" x14ac:dyDescent="0.35">
      <c r="L11349" t="s">
        <v>26</v>
      </c>
      <c r="M11349" t="s">
        <v>7747</v>
      </c>
      <c r="N11349">
        <v>6</v>
      </c>
      <c r="P11349">
        <v>1</v>
      </c>
    </row>
    <row r="11350" spans="12:16" x14ac:dyDescent="0.35">
      <c r="L11350" t="s">
        <v>26</v>
      </c>
      <c r="M11350" t="s">
        <v>7747</v>
      </c>
      <c r="N11350">
        <v>6</v>
      </c>
      <c r="P11350">
        <v>1</v>
      </c>
    </row>
    <row r="11351" spans="12:16" x14ac:dyDescent="0.35">
      <c r="L11351" t="s">
        <v>26</v>
      </c>
      <c r="M11351" t="s">
        <v>7747</v>
      </c>
      <c r="N11351">
        <v>6</v>
      </c>
      <c r="P11351">
        <v>1</v>
      </c>
    </row>
    <row r="11352" spans="12:16" x14ac:dyDescent="0.35">
      <c r="L11352" t="s">
        <v>26</v>
      </c>
      <c r="M11352" t="s">
        <v>7747</v>
      </c>
      <c r="N11352">
        <v>6</v>
      </c>
      <c r="P11352">
        <v>1</v>
      </c>
    </row>
    <row r="11353" spans="12:16" x14ac:dyDescent="0.35">
      <c r="L11353" t="s">
        <v>26</v>
      </c>
      <c r="M11353" t="s">
        <v>7747</v>
      </c>
      <c r="N11353">
        <v>6</v>
      </c>
      <c r="P11353">
        <v>1</v>
      </c>
    </row>
    <row r="11354" spans="12:16" x14ac:dyDescent="0.35">
      <c r="L11354" t="s">
        <v>26</v>
      </c>
      <c r="M11354" t="s">
        <v>7747</v>
      </c>
      <c r="N11354">
        <v>6</v>
      </c>
      <c r="P11354">
        <v>1</v>
      </c>
    </row>
    <row r="11355" spans="12:16" x14ac:dyDescent="0.35">
      <c r="L11355" t="s">
        <v>26</v>
      </c>
      <c r="M11355" t="s">
        <v>7747</v>
      </c>
      <c r="N11355">
        <v>6</v>
      </c>
      <c r="P11355">
        <v>1</v>
      </c>
    </row>
    <row r="11356" spans="12:16" x14ac:dyDescent="0.35">
      <c r="L11356" t="s">
        <v>26</v>
      </c>
      <c r="M11356" t="s">
        <v>7747</v>
      </c>
      <c r="N11356">
        <v>6</v>
      </c>
      <c r="P11356">
        <v>1</v>
      </c>
    </row>
    <row r="11357" spans="12:16" x14ac:dyDescent="0.35">
      <c r="L11357" t="s">
        <v>26</v>
      </c>
      <c r="M11357" t="s">
        <v>7747</v>
      </c>
      <c r="N11357">
        <v>6</v>
      </c>
      <c r="P11357">
        <v>1</v>
      </c>
    </row>
    <row r="11358" spans="12:16" x14ac:dyDescent="0.35">
      <c r="L11358" t="s">
        <v>26</v>
      </c>
      <c r="M11358" t="s">
        <v>7747</v>
      </c>
      <c r="N11358">
        <v>6</v>
      </c>
      <c r="P11358">
        <v>1</v>
      </c>
    </row>
    <row r="11359" spans="12:16" x14ac:dyDescent="0.35">
      <c r="L11359" t="s">
        <v>26</v>
      </c>
      <c r="M11359" t="s">
        <v>7747</v>
      </c>
      <c r="N11359">
        <v>6</v>
      </c>
      <c r="P11359">
        <v>1</v>
      </c>
    </row>
    <row r="11360" spans="12:16" x14ac:dyDescent="0.35">
      <c r="L11360" t="s">
        <v>26</v>
      </c>
      <c r="M11360" t="s">
        <v>7747</v>
      </c>
      <c r="N11360">
        <v>6</v>
      </c>
      <c r="P11360">
        <v>1</v>
      </c>
    </row>
    <row r="11361" spans="12:16" x14ac:dyDescent="0.35">
      <c r="L11361" t="s">
        <v>26</v>
      </c>
      <c r="M11361" t="s">
        <v>7747</v>
      </c>
      <c r="N11361">
        <v>6</v>
      </c>
      <c r="P11361">
        <v>1</v>
      </c>
    </row>
    <row r="11362" spans="12:16" x14ac:dyDescent="0.35">
      <c r="L11362" t="s">
        <v>26</v>
      </c>
      <c r="M11362" t="s">
        <v>7747</v>
      </c>
      <c r="N11362">
        <v>6</v>
      </c>
      <c r="P11362">
        <v>1</v>
      </c>
    </row>
    <row r="11363" spans="12:16" x14ac:dyDescent="0.35">
      <c r="L11363" t="s">
        <v>28</v>
      </c>
      <c r="M11363" t="s">
        <v>7747</v>
      </c>
      <c r="N11363">
        <v>6</v>
      </c>
      <c r="P11363">
        <v>1</v>
      </c>
    </row>
    <row r="11364" spans="12:16" x14ac:dyDescent="0.35">
      <c r="L11364" t="s">
        <v>28</v>
      </c>
      <c r="M11364" t="s">
        <v>7747</v>
      </c>
      <c r="N11364">
        <v>6</v>
      </c>
      <c r="P11364">
        <v>1</v>
      </c>
    </row>
    <row r="11365" spans="12:16" x14ac:dyDescent="0.35">
      <c r="L11365" t="s">
        <v>28</v>
      </c>
      <c r="M11365" t="s">
        <v>7747</v>
      </c>
      <c r="N11365">
        <v>6</v>
      </c>
      <c r="P11365">
        <v>1</v>
      </c>
    </row>
    <row r="11366" spans="12:16" x14ac:dyDescent="0.35">
      <c r="L11366" t="s">
        <v>28</v>
      </c>
      <c r="M11366" t="s">
        <v>7747</v>
      </c>
      <c r="N11366">
        <v>6</v>
      </c>
      <c r="P11366">
        <v>1</v>
      </c>
    </row>
    <row r="11367" spans="12:16" x14ac:dyDescent="0.35">
      <c r="L11367" t="s">
        <v>28</v>
      </c>
      <c r="M11367" t="s">
        <v>7747</v>
      </c>
      <c r="N11367">
        <v>6</v>
      </c>
      <c r="P11367">
        <v>1</v>
      </c>
    </row>
    <row r="11368" spans="12:16" x14ac:dyDescent="0.35">
      <c r="L11368" t="s">
        <v>28</v>
      </c>
      <c r="M11368" t="s">
        <v>7747</v>
      </c>
      <c r="N11368">
        <v>6</v>
      </c>
      <c r="P11368">
        <v>1</v>
      </c>
    </row>
    <row r="11369" spans="12:16" x14ac:dyDescent="0.35">
      <c r="L11369" t="s">
        <v>28</v>
      </c>
      <c r="M11369" t="s">
        <v>7747</v>
      </c>
      <c r="N11369">
        <v>6</v>
      </c>
      <c r="P11369">
        <v>1</v>
      </c>
    </row>
    <row r="11370" spans="12:16" x14ac:dyDescent="0.35">
      <c r="L11370" t="s">
        <v>28</v>
      </c>
      <c r="M11370" t="s">
        <v>7747</v>
      </c>
      <c r="N11370">
        <v>6</v>
      </c>
      <c r="P11370">
        <v>1</v>
      </c>
    </row>
    <row r="11371" spans="12:16" x14ac:dyDescent="0.35">
      <c r="L11371" t="s">
        <v>28</v>
      </c>
      <c r="M11371" t="s">
        <v>7747</v>
      </c>
      <c r="N11371">
        <v>6</v>
      </c>
      <c r="P11371">
        <v>1</v>
      </c>
    </row>
    <row r="11372" spans="12:16" x14ac:dyDescent="0.35">
      <c r="L11372" t="s">
        <v>28</v>
      </c>
      <c r="M11372" t="s">
        <v>7747</v>
      </c>
      <c r="N11372">
        <v>6</v>
      </c>
      <c r="P11372">
        <v>1</v>
      </c>
    </row>
    <row r="11373" spans="12:16" x14ac:dyDescent="0.35">
      <c r="L11373" t="s">
        <v>28</v>
      </c>
      <c r="M11373" t="s">
        <v>7747</v>
      </c>
      <c r="N11373">
        <v>6</v>
      </c>
      <c r="P11373">
        <v>1</v>
      </c>
    </row>
    <row r="11374" spans="12:16" x14ac:dyDescent="0.35">
      <c r="L11374" t="s">
        <v>27</v>
      </c>
      <c r="M11374" t="s">
        <v>7747</v>
      </c>
      <c r="N11374">
        <v>6</v>
      </c>
      <c r="P11374">
        <v>1</v>
      </c>
    </row>
    <row r="11375" spans="12:16" x14ac:dyDescent="0.35">
      <c r="L11375" t="s">
        <v>27</v>
      </c>
      <c r="M11375" t="s">
        <v>7747</v>
      </c>
      <c r="N11375">
        <v>6</v>
      </c>
      <c r="P11375">
        <v>1</v>
      </c>
    </row>
    <row r="11376" spans="12:16" x14ac:dyDescent="0.35">
      <c r="L11376" t="s">
        <v>27</v>
      </c>
      <c r="M11376" t="s">
        <v>7747</v>
      </c>
      <c r="N11376">
        <v>6</v>
      </c>
      <c r="P11376">
        <v>1</v>
      </c>
    </row>
    <row r="11377" spans="12:16" x14ac:dyDescent="0.35">
      <c r="L11377" t="s">
        <v>27</v>
      </c>
      <c r="M11377" t="s">
        <v>7747</v>
      </c>
      <c r="N11377">
        <v>6</v>
      </c>
      <c r="P11377">
        <v>1</v>
      </c>
    </row>
    <row r="11378" spans="12:16" x14ac:dyDescent="0.35">
      <c r="L11378" t="s">
        <v>27</v>
      </c>
      <c r="M11378" t="s">
        <v>7747</v>
      </c>
      <c r="N11378">
        <v>6</v>
      </c>
      <c r="P11378">
        <v>1</v>
      </c>
    </row>
    <row r="11379" spans="12:16" x14ac:dyDescent="0.35">
      <c r="L11379" t="s">
        <v>27</v>
      </c>
      <c r="M11379" t="s">
        <v>7747</v>
      </c>
      <c r="N11379">
        <v>6</v>
      </c>
      <c r="P11379">
        <v>1</v>
      </c>
    </row>
    <row r="11380" spans="12:16" x14ac:dyDescent="0.35">
      <c r="L11380" t="s">
        <v>27</v>
      </c>
      <c r="M11380" t="s">
        <v>7747</v>
      </c>
      <c r="N11380">
        <v>6</v>
      </c>
      <c r="P11380">
        <v>1</v>
      </c>
    </row>
    <row r="11381" spans="12:16" x14ac:dyDescent="0.35">
      <c r="L11381" t="s">
        <v>27</v>
      </c>
      <c r="M11381" t="s">
        <v>7747</v>
      </c>
      <c r="N11381">
        <v>6</v>
      </c>
      <c r="P11381">
        <v>1</v>
      </c>
    </row>
    <row r="11382" spans="12:16" x14ac:dyDescent="0.35">
      <c r="L11382" t="s">
        <v>27</v>
      </c>
      <c r="M11382" t="s">
        <v>7747</v>
      </c>
      <c r="N11382">
        <v>6</v>
      </c>
      <c r="P11382">
        <v>1</v>
      </c>
    </row>
    <row r="11383" spans="12:16" x14ac:dyDescent="0.35">
      <c r="L11383" t="s">
        <v>27</v>
      </c>
      <c r="M11383" t="s">
        <v>7747</v>
      </c>
      <c r="N11383">
        <v>6</v>
      </c>
      <c r="P11383">
        <v>1</v>
      </c>
    </row>
    <row r="11384" spans="12:16" x14ac:dyDescent="0.35">
      <c r="L11384" t="s">
        <v>27</v>
      </c>
      <c r="M11384" t="s">
        <v>7747</v>
      </c>
      <c r="N11384">
        <v>6</v>
      </c>
      <c r="P11384">
        <v>1</v>
      </c>
    </row>
    <row r="11385" spans="12:16" x14ac:dyDescent="0.35">
      <c r="L11385" t="s">
        <v>27</v>
      </c>
      <c r="M11385" t="s">
        <v>7747</v>
      </c>
      <c r="N11385">
        <v>6</v>
      </c>
      <c r="P11385">
        <v>1</v>
      </c>
    </row>
    <row r="11386" spans="12:16" x14ac:dyDescent="0.35">
      <c r="L11386" t="s">
        <v>27</v>
      </c>
      <c r="M11386" t="s">
        <v>7747</v>
      </c>
      <c r="N11386">
        <v>6</v>
      </c>
      <c r="P11386">
        <v>1</v>
      </c>
    </row>
    <row r="11387" spans="12:16" x14ac:dyDescent="0.35">
      <c r="L11387" t="s">
        <v>27</v>
      </c>
      <c r="M11387" t="s">
        <v>7747</v>
      </c>
      <c r="N11387">
        <v>6</v>
      </c>
      <c r="P11387">
        <v>1</v>
      </c>
    </row>
    <row r="11388" spans="12:16" x14ac:dyDescent="0.35">
      <c r="L11388" t="s">
        <v>27</v>
      </c>
      <c r="M11388" t="s">
        <v>7747</v>
      </c>
      <c r="N11388">
        <v>6</v>
      </c>
      <c r="P11388">
        <v>1</v>
      </c>
    </row>
    <row r="11389" spans="12:16" x14ac:dyDescent="0.35">
      <c r="L11389" t="s">
        <v>27</v>
      </c>
      <c r="M11389" t="s">
        <v>7747</v>
      </c>
      <c r="N11389">
        <v>6</v>
      </c>
      <c r="P11389">
        <v>1</v>
      </c>
    </row>
    <row r="11390" spans="12:16" x14ac:dyDescent="0.35">
      <c r="L11390" t="s">
        <v>27</v>
      </c>
      <c r="M11390" t="s">
        <v>7747</v>
      </c>
      <c r="N11390">
        <v>6</v>
      </c>
      <c r="P11390">
        <v>1</v>
      </c>
    </row>
    <row r="11391" spans="12:16" x14ac:dyDescent="0.35">
      <c r="L11391" t="s">
        <v>27</v>
      </c>
      <c r="M11391" t="s">
        <v>7747</v>
      </c>
      <c r="N11391">
        <v>6</v>
      </c>
      <c r="P11391">
        <v>1</v>
      </c>
    </row>
    <row r="11392" spans="12:16" x14ac:dyDescent="0.35">
      <c r="L11392" t="s">
        <v>27</v>
      </c>
      <c r="M11392" t="s">
        <v>7747</v>
      </c>
      <c r="N11392">
        <v>6</v>
      </c>
      <c r="P11392">
        <v>1</v>
      </c>
    </row>
    <row r="11393" spans="12:16" x14ac:dyDescent="0.35">
      <c r="L11393" t="s">
        <v>27</v>
      </c>
      <c r="M11393" t="s">
        <v>7747</v>
      </c>
      <c r="N11393">
        <v>6</v>
      </c>
      <c r="P11393">
        <v>1</v>
      </c>
    </row>
    <row r="11394" spans="12:16" x14ac:dyDescent="0.35">
      <c r="L11394" t="s">
        <v>27</v>
      </c>
      <c r="M11394" t="s">
        <v>7747</v>
      </c>
      <c r="N11394">
        <v>6</v>
      </c>
      <c r="P11394">
        <v>1</v>
      </c>
    </row>
    <row r="11395" spans="12:16" x14ac:dyDescent="0.35">
      <c r="L11395" t="s">
        <v>27</v>
      </c>
      <c r="M11395" t="s">
        <v>7747</v>
      </c>
      <c r="N11395">
        <v>6</v>
      </c>
      <c r="P11395">
        <v>1</v>
      </c>
    </row>
    <row r="11396" spans="12:16" x14ac:dyDescent="0.35">
      <c r="L11396" t="s">
        <v>27</v>
      </c>
      <c r="M11396" t="s">
        <v>7747</v>
      </c>
      <c r="N11396">
        <v>6</v>
      </c>
      <c r="P11396">
        <v>1</v>
      </c>
    </row>
    <row r="11397" spans="12:16" x14ac:dyDescent="0.35">
      <c r="L11397" t="s">
        <v>27</v>
      </c>
      <c r="M11397" t="s">
        <v>7747</v>
      </c>
      <c r="N11397">
        <v>6</v>
      </c>
      <c r="P11397">
        <v>1</v>
      </c>
    </row>
    <row r="11398" spans="12:16" x14ac:dyDescent="0.35">
      <c r="L11398" t="s">
        <v>27</v>
      </c>
      <c r="M11398" t="s">
        <v>7747</v>
      </c>
      <c r="N11398">
        <v>6</v>
      </c>
      <c r="P11398">
        <v>1</v>
      </c>
    </row>
    <row r="11399" spans="12:16" x14ac:dyDescent="0.35">
      <c r="L11399" t="s">
        <v>27</v>
      </c>
      <c r="M11399" t="s">
        <v>7747</v>
      </c>
      <c r="N11399">
        <v>6</v>
      </c>
      <c r="P11399">
        <v>1</v>
      </c>
    </row>
    <row r="11400" spans="12:16" x14ac:dyDescent="0.35">
      <c r="L11400" t="s">
        <v>27</v>
      </c>
      <c r="M11400" t="s">
        <v>7747</v>
      </c>
      <c r="N11400">
        <v>6</v>
      </c>
      <c r="P11400">
        <v>1</v>
      </c>
    </row>
    <row r="11401" spans="12:16" x14ac:dyDescent="0.35">
      <c r="L11401" t="s">
        <v>27</v>
      </c>
      <c r="M11401" t="s">
        <v>7747</v>
      </c>
      <c r="N11401">
        <v>6</v>
      </c>
      <c r="P11401">
        <v>1</v>
      </c>
    </row>
    <row r="11402" spans="12:16" x14ac:dyDescent="0.35">
      <c r="L11402" t="s">
        <v>27</v>
      </c>
      <c r="M11402" t="s">
        <v>7747</v>
      </c>
      <c r="N11402">
        <v>6</v>
      </c>
      <c r="P11402">
        <v>1</v>
      </c>
    </row>
    <row r="11403" spans="12:16" x14ac:dyDescent="0.35">
      <c r="L11403" t="s">
        <v>27</v>
      </c>
      <c r="M11403" t="s">
        <v>7747</v>
      </c>
      <c r="N11403">
        <v>6</v>
      </c>
      <c r="P11403">
        <v>1</v>
      </c>
    </row>
    <row r="11404" spans="12:16" x14ac:dyDescent="0.35">
      <c r="L11404" t="s">
        <v>27</v>
      </c>
      <c r="M11404" t="s">
        <v>7747</v>
      </c>
      <c r="N11404">
        <v>6</v>
      </c>
      <c r="P11404">
        <v>1</v>
      </c>
    </row>
    <row r="11405" spans="12:16" x14ac:dyDescent="0.35">
      <c r="L11405" t="s">
        <v>27</v>
      </c>
      <c r="M11405" t="s">
        <v>7747</v>
      </c>
      <c r="N11405">
        <v>6</v>
      </c>
      <c r="P11405">
        <v>1</v>
      </c>
    </row>
    <row r="11406" spans="12:16" x14ac:dyDescent="0.35">
      <c r="L11406" t="s">
        <v>27</v>
      </c>
      <c r="M11406" t="s">
        <v>7747</v>
      </c>
      <c r="N11406">
        <v>6</v>
      </c>
      <c r="P11406">
        <v>1</v>
      </c>
    </row>
    <row r="11407" spans="12:16" x14ac:dyDescent="0.35">
      <c r="L11407" t="s">
        <v>27</v>
      </c>
      <c r="M11407" t="s">
        <v>7747</v>
      </c>
      <c r="N11407">
        <v>6</v>
      </c>
      <c r="P11407">
        <v>1</v>
      </c>
    </row>
    <row r="11408" spans="12:16" x14ac:dyDescent="0.35">
      <c r="L11408" t="s">
        <v>27</v>
      </c>
      <c r="M11408" t="s">
        <v>7747</v>
      </c>
      <c r="N11408">
        <v>6</v>
      </c>
      <c r="P11408">
        <v>1</v>
      </c>
    </row>
    <row r="11409" spans="12:16" x14ac:dyDescent="0.35">
      <c r="L11409" t="s">
        <v>27</v>
      </c>
      <c r="M11409" t="s">
        <v>7747</v>
      </c>
      <c r="N11409">
        <v>6</v>
      </c>
      <c r="P11409">
        <v>1</v>
      </c>
    </row>
    <row r="11410" spans="12:16" x14ac:dyDescent="0.35">
      <c r="L11410" t="s">
        <v>27</v>
      </c>
      <c r="M11410" t="s">
        <v>7747</v>
      </c>
      <c r="N11410">
        <v>6</v>
      </c>
      <c r="P11410">
        <v>1</v>
      </c>
    </row>
    <row r="11411" spans="12:16" x14ac:dyDescent="0.35">
      <c r="L11411" t="s">
        <v>27</v>
      </c>
      <c r="M11411" t="s">
        <v>7747</v>
      </c>
      <c r="N11411">
        <v>6</v>
      </c>
      <c r="P11411">
        <v>1</v>
      </c>
    </row>
    <row r="11412" spans="12:16" x14ac:dyDescent="0.35">
      <c r="L11412" t="s">
        <v>27</v>
      </c>
      <c r="M11412" t="s">
        <v>7747</v>
      </c>
      <c r="N11412">
        <v>6</v>
      </c>
      <c r="P11412">
        <v>1</v>
      </c>
    </row>
    <row r="11413" spans="12:16" x14ac:dyDescent="0.35">
      <c r="L11413" t="s">
        <v>27</v>
      </c>
      <c r="M11413" t="s">
        <v>7747</v>
      </c>
      <c r="N11413">
        <v>6</v>
      </c>
      <c r="P11413">
        <v>1</v>
      </c>
    </row>
    <row r="11414" spans="12:16" x14ac:dyDescent="0.35">
      <c r="L11414" t="s">
        <v>27</v>
      </c>
      <c r="M11414" t="s">
        <v>7747</v>
      </c>
      <c r="N11414">
        <v>6</v>
      </c>
      <c r="P11414">
        <v>1</v>
      </c>
    </row>
    <row r="11415" spans="12:16" x14ac:dyDescent="0.35">
      <c r="L11415" t="s">
        <v>27</v>
      </c>
      <c r="M11415" t="s">
        <v>7747</v>
      </c>
      <c r="N11415">
        <v>6</v>
      </c>
      <c r="P11415">
        <v>1</v>
      </c>
    </row>
    <row r="11416" spans="12:16" x14ac:dyDescent="0.35">
      <c r="L11416" t="s">
        <v>27</v>
      </c>
      <c r="M11416" t="s">
        <v>7747</v>
      </c>
      <c r="N11416">
        <v>6</v>
      </c>
      <c r="P11416">
        <v>1</v>
      </c>
    </row>
    <row r="11417" spans="12:16" x14ac:dyDescent="0.35">
      <c r="L11417" t="s">
        <v>27</v>
      </c>
      <c r="M11417" t="s">
        <v>7747</v>
      </c>
      <c r="N11417">
        <v>6</v>
      </c>
      <c r="P11417">
        <v>1</v>
      </c>
    </row>
    <row r="11418" spans="12:16" x14ac:dyDescent="0.35">
      <c r="L11418" t="s">
        <v>27</v>
      </c>
      <c r="M11418" t="s">
        <v>7747</v>
      </c>
      <c r="N11418">
        <v>6</v>
      </c>
      <c r="P11418">
        <v>1</v>
      </c>
    </row>
    <row r="11419" spans="12:16" x14ac:dyDescent="0.35">
      <c r="L11419" t="s">
        <v>27</v>
      </c>
      <c r="M11419" t="s">
        <v>7747</v>
      </c>
      <c r="N11419">
        <v>6</v>
      </c>
      <c r="P11419">
        <v>1</v>
      </c>
    </row>
    <row r="11420" spans="12:16" x14ac:dyDescent="0.35">
      <c r="L11420" t="s">
        <v>27</v>
      </c>
      <c r="M11420" t="s">
        <v>7747</v>
      </c>
      <c r="N11420">
        <v>6</v>
      </c>
      <c r="P11420">
        <v>1</v>
      </c>
    </row>
    <row r="11421" spans="12:16" x14ac:dyDescent="0.35">
      <c r="L11421" t="s">
        <v>27</v>
      </c>
      <c r="M11421" t="s">
        <v>7747</v>
      </c>
      <c r="N11421">
        <v>6</v>
      </c>
      <c r="P11421">
        <v>1</v>
      </c>
    </row>
    <row r="11422" spans="12:16" x14ac:dyDescent="0.35">
      <c r="L11422" t="s">
        <v>27</v>
      </c>
      <c r="M11422" t="s">
        <v>7747</v>
      </c>
      <c r="N11422">
        <v>6</v>
      </c>
      <c r="P11422">
        <v>1</v>
      </c>
    </row>
    <row r="11423" spans="12:16" x14ac:dyDescent="0.35">
      <c r="L11423" t="s">
        <v>27</v>
      </c>
      <c r="M11423" t="s">
        <v>7747</v>
      </c>
      <c r="N11423">
        <v>6</v>
      </c>
      <c r="P11423">
        <v>1</v>
      </c>
    </row>
    <row r="11424" spans="12:16" x14ac:dyDescent="0.35">
      <c r="L11424" t="s">
        <v>27</v>
      </c>
      <c r="M11424" t="s">
        <v>7747</v>
      </c>
      <c r="N11424">
        <v>6</v>
      </c>
      <c r="P11424">
        <v>1</v>
      </c>
    </row>
    <row r="11425" spans="12:16" x14ac:dyDescent="0.35">
      <c r="L11425" t="s">
        <v>27</v>
      </c>
      <c r="M11425" t="s">
        <v>7747</v>
      </c>
      <c r="N11425">
        <v>6</v>
      </c>
      <c r="P11425">
        <v>1</v>
      </c>
    </row>
    <row r="11426" spans="12:16" x14ac:dyDescent="0.35">
      <c r="L11426" t="s">
        <v>27</v>
      </c>
      <c r="M11426" t="s">
        <v>7747</v>
      </c>
      <c r="N11426">
        <v>6</v>
      </c>
      <c r="P11426">
        <v>1</v>
      </c>
    </row>
    <row r="11427" spans="12:16" x14ac:dyDescent="0.35">
      <c r="L11427" t="s">
        <v>27</v>
      </c>
      <c r="M11427" t="s">
        <v>7747</v>
      </c>
      <c r="N11427">
        <v>6</v>
      </c>
      <c r="P11427">
        <v>1</v>
      </c>
    </row>
    <row r="11428" spans="12:16" x14ac:dyDescent="0.35">
      <c r="L11428" t="s">
        <v>27</v>
      </c>
      <c r="M11428" t="s">
        <v>7747</v>
      </c>
      <c r="N11428">
        <v>6</v>
      </c>
      <c r="P11428">
        <v>1</v>
      </c>
    </row>
    <row r="11429" spans="12:16" x14ac:dyDescent="0.35">
      <c r="L11429" t="s">
        <v>27</v>
      </c>
      <c r="M11429" t="s">
        <v>7747</v>
      </c>
      <c r="N11429">
        <v>6</v>
      </c>
      <c r="P11429">
        <v>1</v>
      </c>
    </row>
    <row r="11430" spans="12:16" x14ac:dyDescent="0.35">
      <c r="L11430" t="s">
        <v>27</v>
      </c>
      <c r="M11430" t="s">
        <v>7747</v>
      </c>
      <c r="N11430">
        <v>6</v>
      </c>
      <c r="P11430">
        <v>1</v>
      </c>
    </row>
    <row r="11431" spans="12:16" x14ac:dyDescent="0.35">
      <c r="L11431" t="s">
        <v>27</v>
      </c>
      <c r="M11431" t="s">
        <v>7747</v>
      </c>
      <c r="N11431">
        <v>6</v>
      </c>
      <c r="P11431">
        <v>1</v>
      </c>
    </row>
    <row r="11432" spans="12:16" x14ac:dyDescent="0.35">
      <c r="L11432" t="s">
        <v>27</v>
      </c>
      <c r="M11432" t="s">
        <v>7747</v>
      </c>
      <c r="N11432">
        <v>6</v>
      </c>
      <c r="P11432">
        <v>1</v>
      </c>
    </row>
    <row r="11433" spans="12:16" x14ac:dyDescent="0.35">
      <c r="L11433" t="s">
        <v>27</v>
      </c>
      <c r="M11433" t="s">
        <v>7747</v>
      </c>
      <c r="N11433">
        <v>6</v>
      </c>
      <c r="P11433">
        <v>1</v>
      </c>
    </row>
    <row r="11434" spans="12:16" x14ac:dyDescent="0.35">
      <c r="L11434" t="s">
        <v>27</v>
      </c>
      <c r="M11434" t="s">
        <v>7747</v>
      </c>
      <c r="N11434">
        <v>6</v>
      </c>
      <c r="P11434">
        <v>1</v>
      </c>
    </row>
    <row r="11435" spans="12:16" x14ac:dyDescent="0.35">
      <c r="L11435" t="s">
        <v>27</v>
      </c>
      <c r="M11435" t="s">
        <v>7747</v>
      </c>
      <c r="N11435">
        <v>6</v>
      </c>
      <c r="P11435">
        <v>1</v>
      </c>
    </row>
    <row r="11436" spans="12:16" x14ac:dyDescent="0.35">
      <c r="L11436" t="s">
        <v>27</v>
      </c>
      <c r="M11436" t="s">
        <v>7747</v>
      </c>
      <c r="N11436">
        <v>6</v>
      </c>
      <c r="P11436">
        <v>1</v>
      </c>
    </row>
    <row r="11437" spans="12:16" x14ac:dyDescent="0.35">
      <c r="L11437" t="s">
        <v>27</v>
      </c>
      <c r="M11437" t="s">
        <v>7747</v>
      </c>
      <c r="N11437">
        <v>6</v>
      </c>
      <c r="P11437">
        <v>1</v>
      </c>
    </row>
    <row r="11438" spans="12:16" x14ac:dyDescent="0.35">
      <c r="L11438" t="s">
        <v>27</v>
      </c>
      <c r="M11438" t="s">
        <v>7747</v>
      </c>
      <c r="N11438">
        <v>6</v>
      </c>
      <c r="P11438">
        <v>1</v>
      </c>
    </row>
    <row r="11439" spans="12:16" x14ac:dyDescent="0.35">
      <c r="L11439" t="s">
        <v>27</v>
      </c>
      <c r="M11439" t="s">
        <v>7747</v>
      </c>
      <c r="N11439">
        <v>6</v>
      </c>
      <c r="P11439">
        <v>1</v>
      </c>
    </row>
    <row r="11440" spans="12:16" x14ac:dyDescent="0.35">
      <c r="L11440" t="s">
        <v>27</v>
      </c>
      <c r="M11440" t="s">
        <v>7747</v>
      </c>
      <c r="N11440">
        <v>6</v>
      </c>
      <c r="P11440">
        <v>1</v>
      </c>
    </row>
    <row r="11441" spans="12:16" x14ac:dyDescent="0.35">
      <c r="L11441" t="s">
        <v>27</v>
      </c>
      <c r="M11441" t="s">
        <v>7747</v>
      </c>
      <c r="N11441">
        <v>6</v>
      </c>
      <c r="P11441">
        <v>1</v>
      </c>
    </row>
    <row r="11442" spans="12:16" x14ac:dyDescent="0.35">
      <c r="L11442" t="s">
        <v>27</v>
      </c>
      <c r="M11442" t="s">
        <v>7747</v>
      </c>
      <c r="N11442">
        <v>6</v>
      </c>
      <c r="P11442">
        <v>1</v>
      </c>
    </row>
    <row r="11443" spans="12:16" x14ac:dyDescent="0.35">
      <c r="L11443" t="s">
        <v>27</v>
      </c>
      <c r="M11443" t="s">
        <v>7747</v>
      </c>
      <c r="N11443">
        <v>6</v>
      </c>
      <c r="P11443">
        <v>1</v>
      </c>
    </row>
    <row r="11444" spans="12:16" x14ac:dyDescent="0.35">
      <c r="L11444" t="s">
        <v>27</v>
      </c>
      <c r="M11444" t="s">
        <v>7747</v>
      </c>
      <c r="N11444">
        <v>6</v>
      </c>
      <c r="P11444">
        <v>1</v>
      </c>
    </row>
    <row r="11445" spans="12:16" x14ac:dyDescent="0.35">
      <c r="L11445" t="s">
        <v>27</v>
      </c>
      <c r="M11445" t="s">
        <v>7747</v>
      </c>
      <c r="N11445">
        <v>6</v>
      </c>
      <c r="P11445">
        <v>1</v>
      </c>
    </row>
    <row r="11446" spans="12:16" x14ac:dyDescent="0.35">
      <c r="L11446" t="s">
        <v>27</v>
      </c>
      <c r="M11446" t="s">
        <v>7747</v>
      </c>
      <c r="N11446">
        <v>6</v>
      </c>
      <c r="P11446">
        <v>1</v>
      </c>
    </row>
    <row r="11447" spans="12:16" x14ac:dyDescent="0.35">
      <c r="L11447" t="s">
        <v>27</v>
      </c>
      <c r="M11447" t="s">
        <v>7747</v>
      </c>
      <c r="N11447">
        <v>6</v>
      </c>
      <c r="P11447">
        <v>1</v>
      </c>
    </row>
    <row r="11448" spans="12:16" x14ac:dyDescent="0.35">
      <c r="L11448" t="s">
        <v>27</v>
      </c>
      <c r="M11448" t="s">
        <v>7747</v>
      </c>
      <c r="N11448">
        <v>6</v>
      </c>
      <c r="P11448">
        <v>1</v>
      </c>
    </row>
    <row r="11449" spans="12:16" x14ac:dyDescent="0.35">
      <c r="L11449" t="s">
        <v>27</v>
      </c>
      <c r="M11449" t="s">
        <v>7747</v>
      </c>
      <c r="N11449">
        <v>6</v>
      </c>
      <c r="P11449">
        <v>1</v>
      </c>
    </row>
    <row r="11450" spans="12:16" x14ac:dyDescent="0.35">
      <c r="L11450" t="s">
        <v>27</v>
      </c>
      <c r="M11450" t="s">
        <v>7747</v>
      </c>
      <c r="N11450">
        <v>6</v>
      </c>
      <c r="P11450">
        <v>1</v>
      </c>
    </row>
    <row r="11451" spans="12:16" x14ac:dyDescent="0.35">
      <c r="L11451" t="s">
        <v>27</v>
      </c>
      <c r="M11451" t="s">
        <v>7747</v>
      </c>
      <c r="N11451">
        <v>6</v>
      </c>
      <c r="P11451">
        <v>1</v>
      </c>
    </row>
    <row r="11452" spans="12:16" x14ac:dyDescent="0.35">
      <c r="L11452" t="s">
        <v>27</v>
      </c>
      <c r="M11452" t="s">
        <v>7747</v>
      </c>
      <c r="N11452">
        <v>6</v>
      </c>
      <c r="P11452">
        <v>1</v>
      </c>
    </row>
    <row r="11453" spans="12:16" x14ac:dyDescent="0.35">
      <c r="L11453" t="s">
        <v>27</v>
      </c>
      <c r="M11453" t="s">
        <v>7747</v>
      </c>
      <c r="N11453">
        <v>6</v>
      </c>
      <c r="P11453">
        <v>1</v>
      </c>
    </row>
    <row r="11454" spans="12:16" x14ac:dyDescent="0.35">
      <c r="L11454" t="s">
        <v>27</v>
      </c>
      <c r="M11454" t="s">
        <v>7747</v>
      </c>
      <c r="N11454">
        <v>6</v>
      </c>
      <c r="P11454">
        <v>1</v>
      </c>
    </row>
    <row r="11455" spans="12:16" x14ac:dyDescent="0.35">
      <c r="L11455" t="s">
        <v>27</v>
      </c>
      <c r="M11455" t="s">
        <v>7747</v>
      </c>
      <c r="N11455">
        <v>6</v>
      </c>
      <c r="P11455">
        <v>1</v>
      </c>
    </row>
    <row r="11456" spans="12:16" x14ac:dyDescent="0.35">
      <c r="L11456" t="s">
        <v>27</v>
      </c>
      <c r="M11456" t="s">
        <v>7747</v>
      </c>
      <c r="N11456">
        <v>6</v>
      </c>
      <c r="P11456">
        <v>1</v>
      </c>
    </row>
    <row r="11457" spans="12:16" x14ac:dyDescent="0.35">
      <c r="L11457" t="s">
        <v>27</v>
      </c>
      <c r="M11457" t="s">
        <v>7747</v>
      </c>
      <c r="N11457">
        <v>6</v>
      </c>
      <c r="P11457">
        <v>1</v>
      </c>
    </row>
    <row r="11458" spans="12:16" x14ac:dyDescent="0.35">
      <c r="L11458" t="s">
        <v>27</v>
      </c>
      <c r="M11458" t="s">
        <v>7747</v>
      </c>
      <c r="N11458">
        <v>6</v>
      </c>
      <c r="P11458">
        <v>1</v>
      </c>
    </row>
    <row r="11459" spans="12:16" x14ac:dyDescent="0.35">
      <c r="L11459" t="s">
        <v>27</v>
      </c>
      <c r="M11459" t="s">
        <v>7747</v>
      </c>
      <c r="N11459">
        <v>6</v>
      </c>
      <c r="P11459">
        <v>1</v>
      </c>
    </row>
    <row r="11460" spans="12:16" x14ac:dyDescent="0.35">
      <c r="L11460" t="s">
        <v>27</v>
      </c>
      <c r="M11460" t="s">
        <v>7747</v>
      </c>
      <c r="N11460">
        <v>6</v>
      </c>
      <c r="P11460">
        <v>1</v>
      </c>
    </row>
    <row r="11461" spans="12:16" x14ac:dyDescent="0.35">
      <c r="L11461" t="s">
        <v>27</v>
      </c>
      <c r="M11461" t="s">
        <v>7747</v>
      </c>
      <c r="N11461">
        <v>6</v>
      </c>
      <c r="P11461">
        <v>1</v>
      </c>
    </row>
    <row r="11462" spans="12:16" x14ac:dyDescent="0.35">
      <c r="L11462" t="s">
        <v>27</v>
      </c>
      <c r="M11462" t="s">
        <v>7747</v>
      </c>
      <c r="N11462">
        <v>6</v>
      </c>
      <c r="P11462">
        <v>1</v>
      </c>
    </row>
    <row r="11463" spans="12:16" x14ac:dyDescent="0.35">
      <c r="L11463" t="s">
        <v>27</v>
      </c>
      <c r="M11463" t="s">
        <v>7747</v>
      </c>
      <c r="N11463">
        <v>6</v>
      </c>
      <c r="P11463">
        <v>1</v>
      </c>
    </row>
    <row r="11464" spans="12:16" x14ac:dyDescent="0.35">
      <c r="L11464" t="s">
        <v>27</v>
      </c>
      <c r="M11464" t="s">
        <v>7747</v>
      </c>
      <c r="N11464">
        <v>6</v>
      </c>
      <c r="P11464">
        <v>1</v>
      </c>
    </row>
    <row r="11465" spans="12:16" x14ac:dyDescent="0.35">
      <c r="L11465" t="s">
        <v>27</v>
      </c>
      <c r="M11465" t="s">
        <v>7747</v>
      </c>
      <c r="N11465">
        <v>6</v>
      </c>
      <c r="P11465">
        <v>1</v>
      </c>
    </row>
    <row r="11466" spans="12:16" x14ac:dyDescent="0.35">
      <c r="L11466" t="s">
        <v>27</v>
      </c>
      <c r="M11466" t="s">
        <v>7747</v>
      </c>
      <c r="N11466">
        <v>6</v>
      </c>
      <c r="P11466">
        <v>1</v>
      </c>
    </row>
    <row r="11467" spans="12:16" x14ac:dyDescent="0.35">
      <c r="L11467" t="s">
        <v>27</v>
      </c>
      <c r="M11467" t="s">
        <v>7747</v>
      </c>
      <c r="N11467">
        <v>6</v>
      </c>
      <c r="P11467">
        <v>1</v>
      </c>
    </row>
    <row r="11468" spans="12:16" x14ac:dyDescent="0.35">
      <c r="L11468" t="s">
        <v>27</v>
      </c>
      <c r="M11468" t="s">
        <v>7747</v>
      </c>
      <c r="N11468">
        <v>6</v>
      </c>
      <c r="P11468">
        <v>1</v>
      </c>
    </row>
    <row r="11469" spans="12:16" x14ac:dyDescent="0.35">
      <c r="L11469" t="s">
        <v>27</v>
      </c>
      <c r="M11469" t="s">
        <v>7747</v>
      </c>
      <c r="N11469">
        <v>6</v>
      </c>
      <c r="P11469">
        <v>1</v>
      </c>
    </row>
    <row r="11470" spans="12:16" x14ac:dyDescent="0.35">
      <c r="L11470" t="s">
        <v>27</v>
      </c>
      <c r="M11470" t="s">
        <v>7747</v>
      </c>
      <c r="N11470">
        <v>6</v>
      </c>
      <c r="P11470">
        <v>1</v>
      </c>
    </row>
    <row r="11471" spans="12:16" x14ac:dyDescent="0.35">
      <c r="L11471" t="s">
        <v>27</v>
      </c>
      <c r="M11471" t="s">
        <v>7747</v>
      </c>
      <c r="N11471">
        <v>6</v>
      </c>
      <c r="P11471">
        <v>1</v>
      </c>
    </row>
    <row r="11472" spans="12:16" x14ac:dyDescent="0.35">
      <c r="L11472" t="s">
        <v>27</v>
      </c>
      <c r="M11472" t="s">
        <v>7747</v>
      </c>
      <c r="N11472">
        <v>6</v>
      </c>
      <c r="P11472">
        <v>1</v>
      </c>
    </row>
    <row r="11473" spans="12:16" x14ac:dyDescent="0.35">
      <c r="L11473" t="s">
        <v>27</v>
      </c>
      <c r="M11473" t="s">
        <v>7747</v>
      </c>
      <c r="N11473">
        <v>6</v>
      </c>
      <c r="P11473">
        <v>1</v>
      </c>
    </row>
    <row r="11474" spans="12:16" x14ac:dyDescent="0.35">
      <c r="L11474" t="s">
        <v>27</v>
      </c>
      <c r="M11474" t="s">
        <v>7747</v>
      </c>
      <c r="N11474">
        <v>6</v>
      </c>
      <c r="P11474">
        <v>1</v>
      </c>
    </row>
    <row r="11475" spans="12:16" x14ac:dyDescent="0.35">
      <c r="L11475" t="s">
        <v>27</v>
      </c>
      <c r="M11475" t="s">
        <v>7747</v>
      </c>
      <c r="N11475">
        <v>6</v>
      </c>
      <c r="P11475">
        <v>1</v>
      </c>
    </row>
    <row r="11476" spans="12:16" x14ac:dyDescent="0.35">
      <c r="L11476" t="s">
        <v>27</v>
      </c>
      <c r="M11476" t="s">
        <v>7747</v>
      </c>
      <c r="N11476">
        <v>6</v>
      </c>
      <c r="P11476">
        <v>1</v>
      </c>
    </row>
    <row r="11477" spans="12:16" x14ac:dyDescent="0.35">
      <c r="L11477" t="s">
        <v>27</v>
      </c>
      <c r="M11477" t="s">
        <v>7747</v>
      </c>
      <c r="N11477">
        <v>6</v>
      </c>
      <c r="P11477">
        <v>1</v>
      </c>
    </row>
    <row r="11478" spans="12:16" x14ac:dyDescent="0.35">
      <c r="L11478" t="s">
        <v>27</v>
      </c>
      <c r="M11478" t="s">
        <v>7747</v>
      </c>
      <c r="N11478">
        <v>6</v>
      </c>
      <c r="P11478">
        <v>1</v>
      </c>
    </row>
    <row r="11479" spans="12:16" x14ac:dyDescent="0.35">
      <c r="L11479" t="s">
        <v>27</v>
      </c>
      <c r="M11479" t="s">
        <v>7747</v>
      </c>
      <c r="N11479">
        <v>6</v>
      </c>
      <c r="P11479">
        <v>1</v>
      </c>
    </row>
    <row r="11480" spans="12:16" x14ac:dyDescent="0.35">
      <c r="L11480" t="s">
        <v>27</v>
      </c>
      <c r="M11480" t="s">
        <v>7747</v>
      </c>
      <c r="N11480">
        <v>6</v>
      </c>
      <c r="P11480">
        <v>1</v>
      </c>
    </row>
    <row r="11481" spans="12:16" x14ac:dyDescent="0.35">
      <c r="L11481" t="s">
        <v>27</v>
      </c>
      <c r="M11481" t="s">
        <v>7747</v>
      </c>
      <c r="N11481">
        <v>6</v>
      </c>
      <c r="P11481">
        <v>1</v>
      </c>
    </row>
    <row r="11482" spans="12:16" x14ac:dyDescent="0.35">
      <c r="L11482" t="s">
        <v>27</v>
      </c>
      <c r="M11482" t="s">
        <v>7747</v>
      </c>
      <c r="N11482">
        <v>6</v>
      </c>
      <c r="P11482">
        <v>1</v>
      </c>
    </row>
    <row r="11483" spans="12:16" x14ac:dyDescent="0.35">
      <c r="L11483" t="s">
        <v>27</v>
      </c>
      <c r="M11483" t="s">
        <v>7747</v>
      </c>
      <c r="N11483">
        <v>6</v>
      </c>
      <c r="P11483">
        <v>1</v>
      </c>
    </row>
    <row r="11484" spans="12:16" x14ac:dyDescent="0.35">
      <c r="L11484" t="s">
        <v>27</v>
      </c>
      <c r="M11484" t="s">
        <v>7747</v>
      </c>
      <c r="N11484">
        <v>6</v>
      </c>
      <c r="P11484">
        <v>1</v>
      </c>
    </row>
    <row r="11485" spans="12:16" x14ac:dyDescent="0.35">
      <c r="L11485" t="s">
        <v>27</v>
      </c>
      <c r="M11485" t="s">
        <v>7747</v>
      </c>
      <c r="N11485">
        <v>6</v>
      </c>
      <c r="P11485">
        <v>1</v>
      </c>
    </row>
    <row r="11486" spans="12:16" x14ac:dyDescent="0.35">
      <c r="L11486" t="s">
        <v>27</v>
      </c>
      <c r="M11486" t="s">
        <v>7747</v>
      </c>
      <c r="N11486">
        <v>6</v>
      </c>
      <c r="P11486">
        <v>1</v>
      </c>
    </row>
    <row r="11487" spans="12:16" x14ac:dyDescent="0.35">
      <c r="L11487" t="s">
        <v>27</v>
      </c>
      <c r="M11487" t="s">
        <v>7747</v>
      </c>
      <c r="N11487">
        <v>6</v>
      </c>
      <c r="P11487">
        <v>1</v>
      </c>
    </row>
    <row r="11488" spans="12:16" x14ac:dyDescent="0.35">
      <c r="L11488" t="s">
        <v>27</v>
      </c>
      <c r="M11488" t="s">
        <v>7747</v>
      </c>
      <c r="N11488">
        <v>6</v>
      </c>
      <c r="P11488">
        <v>1</v>
      </c>
    </row>
    <row r="11489" spans="12:16" x14ac:dyDescent="0.35">
      <c r="L11489" t="s">
        <v>27</v>
      </c>
      <c r="M11489" t="s">
        <v>7747</v>
      </c>
      <c r="N11489">
        <v>6</v>
      </c>
      <c r="P11489">
        <v>1</v>
      </c>
    </row>
    <row r="11490" spans="12:16" x14ac:dyDescent="0.35">
      <c r="L11490" t="s">
        <v>27</v>
      </c>
      <c r="M11490" t="s">
        <v>7747</v>
      </c>
      <c r="N11490">
        <v>6</v>
      </c>
      <c r="P11490">
        <v>1</v>
      </c>
    </row>
    <row r="11491" spans="12:16" x14ac:dyDescent="0.35">
      <c r="L11491" t="s">
        <v>27</v>
      </c>
      <c r="M11491" t="s">
        <v>7747</v>
      </c>
      <c r="N11491">
        <v>6</v>
      </c>
      <c r="P11491">
        <v>1</v>
      </c>
    </row>
    <row r="11492" spans="12:16" x14ac:dyDescent="0.35">
      <c r="L11492" t="s">
        <v>27</v>
      </c>
      <c r="M11492" t="s">
        <v>7747</v>
      </c>
      <c r="N11492">
        <v>6</v>
      </c>
      <c r="P11492">
        <v>1</v>
      </c>
    </row>
    <row r="11493" spans="12:16" x14ac:dyDescent="0.35">
      <c r="L11493" t="s">
        <v>27</v>
      </c>
      <c r="M11493" t="s">
        <v>7747</v>
      </c>
      <c r="N11493">
        <v>6</v>
      </c>
      <c r="P11493">
        <v>1</v>
      </c>
    </row>
    <row r="11494" spans="12:16" x14ac:dyDescent="0.35">
      <c r="L11494" t="s">
        <v>27</v>
      </c>
      <c r="M11494" t="s">
        <v>7747</v>
      </c>
      <c r="N11494">
        <v>6</v>
      </c>
      <c r="P11494">
        <v>1</v>
      </c>
    </row>
    <row r="11495" spans="12:16" x14ac:dyDescent="0.35">
      <c r="L11495" t="s">
        <v>27</v>
      </c>
      <c r="M11495" t="s">
        <v>7747</v>
      </c>
      <c r="N11495">
        <v>6</v>
      </c>
      <c r="P11495">
        <v>1</v>
      </c>
    </row>
    <row r="11496" spans="12:16" x14ac:dyDescent="0.35">
      <c r="L11496" t="s">
        <v>27</v>
      </c>
      <c r="M11496" t="s">
        <v>7747</v>
      </c>
      <c r="N11496">
        <v>6</v>
      </c>
      <c r="P11496">
        <v>1</v>
      </c>
    </row>
    <row r="11497" spans="12:16" x14ac:dyDescent="0.35">
      <c r="L11497" t="s">
        <v>27</v>
      </c>
      <c r="M11497" t="s">
        <v>7747</v>
      </c>
      <c r="N11497">
        <v>6</v>
      </c>
      <c r="P11497">
        <v>1</v>
      </c>
    </row>
    <row r="11498" spans="12:16" x14ac:dyDescent="0.35">
      <c r="L11498" t="s">
        <v>27</v>
      </c>
      <c r="M11498" t="s">
        <v>7747</v>
      </c>
      <c r="N11498">
        <v>6</v>
      </c>
      <c r="P11498">
        <v>1</v>
      </c>
    </row>
    <row r="11499" spans="12:16" x14ac:dyDescent="0.35">
      <c r="L11499" t="s">
        <v>27</v>
      </c>
      <c r="M11499" t="s">
        <v>7747</v>
      </c>
      <c r="N11499">
        <v>6</v>
      </c>
      <c r="P11499">
        <v>1</v>
      </c>
    </row>
    <row r="11500" spans="12:16" x14ac:dyDescent="0.35">
      <c r="L11500" t="s">
        <v>27</v>
      </c>
      <c r="M11500" t="s">
        <v>7747</v>
      </c>
      <c r="N11500">
        <v>6</v>
      </c>
      <c r="P11500">
        <v>1</v>
      </c>
    </row>
    <row r="11501" spans="12:16" x14ac:dyDescent="0.35">
      <c r="L11501" t="s">
        <v>27</v>
      </c>
      <c r="M11501" t="s">
        <v>7747</v>
      </c>
      <c r="N11501">
        <v>6</v>
      </c>
      <c r="P11501">
        <v>1</v>
      </c>
    </row>
    <row r="11502" spans="12:16" x14ac:dyDescent="0.35">
      <c r="L11502" t="s">
        <v>27</v>
      </c>
      <c r="M11502" t="s">
        <v>7747</v>
      </c>
      <c r="N11502">
        <v>6</v>
      </c>
      <c r="P11502">
        <v>1</v>
      </c>
    </row>
    <row r="11503" spans="12:16" x14ac:dyDescent="0.35">
      <c r="L11503" t="s">
        <v>27</v>
      </c>
      <c r="M11503" t="s">
        <v>7747</v>
      </c>
      <c r="N11503">
        <v>6</v>
      </c>
      <c r="P11503">
        <v>1</v>
      </c>
    </row>
    <row r="11504" spans="12:16" x14ac:dyDescent="0.35">
      <c r="L11504" t="s">
        <v>27</v>
      </c>
      <c r="M11504" t="s">
        <v>7747</v>
      </c>
      <c r="N11504">
        <v>6</v>
      </c>
      <c r="P11504">
        <v>1</v>
      </c>
    </row>
    <row r="11505" spans="12:16" x14ac:dyDescent="0.35">
      <c r="L11505" t="s">
        <v>27</v>
      </c>
      <c r="M11505" t="s">
        <v>7747</v>
      </c>
      <c r="N11505">
        <v>6</v>
      </c>
      <c r="P11505">
        <v>1</v>
      </c>
    </row>
    <row r="11506" spans="12:16" x14ac:dyDescent="0.35">
      <c r="L11506" t="s">
        <v>27</v>
      </c>
      <c r="M11506" t="s">
        <v>7747</v>
      </c>
      <c r="N11506">
        <v>6</v>
      </c>
      <c r="P11506">
        <v>1</v>
      </c>
    </row>
    <row r="11507" spans="12:16" x14ac:dyDescent="0.35">
      <c r="L11507" t="s">
        <v>27</v>
      </c>
      <c r="M11507" t="s">
        <v>7747</v>
      </c>
      <c r="N11507">
        <v>6</v>
      </c>
      <c r="P11507">
        <v>1</v>
      </c>
    </row>
    <row r="11508" spans="12:16" x14ac:dyDescent="0.35">
      <c r="L11508" t="s">
        <v>27</v>
      </c>
      <c r="M11508" t="s">
        <v>7747</v>
      </c>
      <c r="N11508">
        <v>6</v>
      </c>
      <c r="P11508">
        <v>1</v>
      </c>
    </row>
    <row r="11509" spans="12:16" x14ac:dyDescent="0.35">
      <c r="L11509" t="s">
        <v>27</v>
      </c>
      <c r="M11509" t="s">
        <v>7747</v>
      </c>
      <c r="N11509">
        <v>6</v>
      </c>
      <c r="P11509">
        <v>1</v>
      </c>
    </row>
    <row r="11510" spans="12:16" x14ac:dyDescent="0.35">
      <c r="L11510" t="s">
        <v>27</v>
      </c>
      <c r="M11510" t="s">
        <v>7747</v>
      </c>
      <c r="N11510">
        <v>6</v>
      </c>
      <c r="P11510">
        <v>1</v>
      </c>
    </row>
    <row r="11511" spans="12:16" x14ac:dyDescent="0.35">
      <c r="L11511" t="s">
        <v>27</v>
      </c>
      <c r="M11511" t="s">
        <v>7747</v>
      </c>
      <c r="N11511">
        <v>6</v>
      </c>
      <c r="P11511">
        <v>1</v>
      </c>
    </row>
    <row r="11512" spans="12:16" x14ac:dyDescent="0.35">
      <c r="L11512" t="s">
        <v>27</v>
      </c>
      <c r="M11512" t="s">
        <v>7747</v>
      </c>
      <c r="N11512">
        <v>6</v>
      </c>
      <c r="P11512">
        <v>1</v>
      </c>
    </row>
    <row r="11513" spans="12:16" x14ac:dyDescent="0.35">
      <c r="L11513" t="s">
        <v>27</v>
      </c>
      <c r="M11513" t="s">
        <v>7747</v>
      </c>
      <c r="N11513">
        <v>6</v>
      </c>
      <c r="P11513">
        <v>1</v>
      </c>
    </row>
    <row r="11514" spans="12:16" x14ac:dyDescent="0.35">
      <c r="L11514" t="s">
        <v>27</v>
      </c>
      <c r="M11514" t="s">
        <v>7747</v>
      </c>
      <c r="N11514">
        <v>6</v>
      </c>
      <c r="P11514">
        <v>1</v>
      </c>
    </row>
    <row r="11515" spans="12:16" x14ac:dyDescent="0.35">
      <c r="L11515" t="s">
        <v>27</v>
      </c>
      <c r="M11515" t="s">
        <v>7747</v>
      </c>
      <c r="N11515">
        <v>6</v>
      </c>
      <c r="P11515">
        <v>1</v>
      </c>
    </row>
    <row r="11516" spans="12:16" x14ac:dyDescent="0.35">
      <c r="L11516" t="s">
        <v>27</v>
      </c>
      <c r="M11516" t="s">
        <v>7747</v>
      </c>
      <c r="N11516">
        <v>6</v>
      </c>
      <c r="P11516">
        <v>1</v>
      </c>
    </row>
    <row r="11517" spans="12:16" x14ac:dyDescent="0.35">
      <c r="L11517" t="s">
        <v>27</v>
      </c>
      <c r="M11517" t="s">
        <v>7747</v>
      </c>
      <c r="N11517">
        <v>6</v>
      </c>
      <c r="P11517">
        <v>1</v>
      </c>
    </row>
    <row r="11518" spans="12:16" x14ac:dyDescent="0.35">
      <c r="L11518" t="s">
        <v>27</v>
      </c>
      <c r="M11518" t="s">
        <v>7747</v>
      </c>
      <c r="N11518">
        <v>6</v>
      </c>
      <c r="P11518">
        <v>1</v>
      </c>
    </row>
    <row r="11519" spans="12:16" x14ac:dyDescent="0.35">
      <c r="L11519" t="s">
        <v>27</v>
      </c>
      <c r="M11519" t="s">
        <v>7747</v>
      </c>
      <c r="N11519">
        <v>6</v>
      </c>
      <c r="P11519">
        <v>1</v>
      </c>
    </row>
    <row r="11520" spans="12:16" x14ac:dyDescent="0.35">
      <c r="L11520" t="s">
        <v>27</v>
      </c>
      <c r="M11520" t="s">
        <v>7747</v>
      </c>
      <c r="N11520">
        <v>6</v>
      </c>
      <c r="P11520">
        <v>1</v>
      </c>
    </row>
    <row r="11521" spans="12:16" x14ac:dyDescent="0.35">
      <c r="L11521" t="s">
        <v>27</v>
      </c>
      <c r="M11521" t="s">
        <v>7747</v>
      </c>
      <c r="N11521">
        <v>6</v>
      </c>
      <c r="P11521">
        <v>1</v>
      </c>
    </row>
    <row r="11522" spans="12:16" x14ac:dyDescent="0.35">
      <c r="L11522" t="s">
        <v>27</v>
      </c>
      <c r="M11522" t="s">
        <v>7747</v>
      </c>
      <c r="N11522">
        <v>6</v>
      </c>
      <c r="P11522">
        <v>1</v>
      </c>
    </row>
    <row r="11523" spans="12:16" x14ac:dyDescent="0.35">
      <c r="L11523" t="s">
        <v>27</v>
      </c>
      <c r="M11523" t="s">
        <v>7747</v>
      </c>
      <c r="N11523">
        <v>6</v>
      </c>
      <c r="P11523">
        <v>1</v>
      </c>
    </row>
    <row r="11524" spans="12:16" x14ac:dyDescent="0.35">
      <c r="L11524" t="s">
        <v>27</v>
      </c>
      <c r="M11524" t="s">
        <v>7747</v>
      </c>
      <c r="N11524">
        <v>6</v>
      </c>
      <c r="P11524">
        <v>1</v>
      </c>
    </row>
    <row r="11525" spans="12:16" x14ac:dyDescent="0.35">
      <c r="L11525" t="s">
        <v>27</v>
      </c>
      <c r="M11525" t="s">
        <v>7747</v>
      </c>
      <c r="N11525">
        <v>6</v>
      </c>
      <c r="P11525">
        <v>1</v>
      </c>
    </row>
    <row r="11526" spans="12:16" x14ac:dyDescent="0.35">
      <c r="L11526" t="s">
        <v>27</v>
      </c>
      <c r="M11526" t="s">
        <v>7747</v>
      </c>
      <c r="N11526">
        <v>6</v>
      </c>
      <c r="P11526">
        <v>1</v>
      </c>
    </row>
    <row r="11527" spans="12:16" x14ac:dyDescent="0.35">
      <c r="L11527" t="s">
        <v>27</v>
      </c>
      <c r="M11527" t="s">
        <v>7747</v>
      </c>
      <c r="N11527">
        <v>6</v>
      </c>
      <c r="P11527">
        <v>1</v>
      </c>
    </row>
    <row r="11528" spans="12:16" x14ac:dyDescent="0.35">
      <c r="L11528" t="s">
        <v>27</v>
      </c>
      <c r="M11528" t="s">
        <v>7747</v>
      </c>
      <c r="N11528">
        <v>6</v>
      </c>
      <c r="P11528">
        <v>1</v>
      </c>
    </row>
    <row r="11529" spans="12:16" x14ac:dyDescent="0.35">
      <c r="L11529" t="s">
        <v>27</v>
      </c>
      <c r="M11529" t="s">
        <v>7747</v>
      </c>
      <c r="N11529">
        <v>6</v>
      </c>
      <c r="P11529">
        <v>1</v>
      </c>
    </row>
    <row r="11530" spans="12:16" x14ac:dyDescent="0.35">
      <c r="L11530" t="s">
        <v>27</v>
      </c>
      <c r="M11530" t="s">
        <v>7747</v>
      </c>
      <c r="N11530">
        <v>6</v>
      </c>
      <c r="P11530">
        <v>1</v>
      </c>
    </row>
    <row r="11531" spans="12:16" x14ac:dyDescent="0.35">
      <c r="L11531" t="s">
        <v>27</v>
      </c>
      <c r="M11531" t="s">
        <v>7747</v>
      </c>
      <c r="N11531">
        <v>6</v>
      </c>
      <c r="P11531">
        <v>1</v>
      </c>
    </row>
    <row r="11532" spans="12:16" x14ac:dyDescent="0.35">
      <c r="L11532" t="s">
        <v>27</v>
      </c>
      <c r="M11532" t="s">
        <v>7747</v>
      </c>
      <c r="N11532">
        <v>6</v>
      </c>
      <c r="P11532">
        <v>1</v>
      </c>
    </row>
    <row r="11533" spans="12:16" x14ac:dyDescent="0.35">
      <c r="L11533" t="s">
        <v>27</v>
      </c>
      <c r="M11533" t="s">
        <v>7747</v>
      </c>
      <c r="N11533">
        <v>6</v>
      </c>
      <c r="P11533">
        <v>1</v>
      </c>
    </row>
    <row r="11534" spans="12:16" x14ac:dyDescent="0.35">
      <c r="L11534" t="s">
        <v>27</v>
      </c>
      <c r="M11534" t="s">
        <v>7747</v>
      </c>
      <c r="N11534">
        <v>6</v>
      </c>
      <c r="P11534">
        <v>1</v>
      </c>
    </row>
    <row r="11535" spans="12:16" x14ac:dyDescent="0.35">
      <c r="L11535" t="s">
        <v>27</v>
      </c>
      <c r="M11535" t="s">
        <v>7747</v>
      </c>
      <c r="N11535">
        <v>6</v>
      </c>
      <c r="P11535">
        <v>1</v>
      </c>
    </row>
    <row r="11536" spans="12:16" x14ac:dyDescent="0.35">
      <c r="L11536" t="s">
        <v>27</v>
      </c>
      <c r="M11536" t="s">
        <v>7747</v>
      </c>
      <c r="N11536">
        <v>6</v>
      </c>
      <c r="P11536">
        <v>1</v>
      </c>
    </row>
    <row r="11537" spans="12:16" x14ac:dyDescent="0.35">
      <c r="L11537" t="s">
        <v>27</v>
      </c>
      <c r="M11537" t="s">
        <v>7747</v>
      </c>
      <c r="N11537">
        <v>6</v>
      </c>
      <c r="P11537">
        <v>1</v>
      </c>
    </row>
    <row r="11538" spans="12:16" x14ac:dyDescent="0.35">
      <c r="L11538" t="s">
        <v>27</v>
      </c>
      <c r="M11538" t="s">
        <v>7747</v>
      </c>
      <c r="N11538">
        <v>6</v>
      </c>
      <c r="P11538">
        <v>1</v>
      </c>
    </row>
    <row r="11539" spans="12:16" x14ac:dyDescent="0.35">
      <c r="L11539" t="s">
        <v>27</v>
      </c>
      <c r="M11539" t="s">
        <v>7747</v>
      </c>
      <c r="N11539">
        <v>6</v>
      </c>
      <c r="P11539">
        <v>1</v>
      </c>
    </row>
    <row r="11540" spans="12:16" x14ac:dyDescent="0.35">
      <c r="L11540" t="s">
        <v>27</v>
      </c>
      <c r="M11540" t="s">
        <v>7747</v>
      </c>
      <c r="N11540">
        <v>6</v>
      </c>
      <c r="P11540">
        <v>1</v>
      </c>
    </row>
    <row r="11541" spans="12:16" x14ac:dyDescent="0.35">
      <c r="L11541" t="s">
        <v>27</v>
      </c>
      <c r="M11541" t="s">
        <v>7747</v>
      </c>
      <c r="N11541">
        <v>6</v>
      </c>
      <c r="P11541">
        <v>1</v>
      </c>
    </row>
    <row r="11542" spans="12:16" x14ac:dyDescent="0.35">
      <c r="L11542" t="s">
        <v>27</v>
      </c>
      <c r="M11542" t="s">
        <v>7747</v>
      </c>
      <c r="N11542">
        <v>6</v>
      </c>
      <c r="P11542">
        <v>1</v>
      </c>
    </row>
    <row r="11543" spans="12:16" x14ac:dyDescent="0.35">
      <c r="L11543" t="s">
        <v>27</v>
      </c>
      <c r="M11543" t="s">
        <v>7747</v>
      </c>
      <c r="N11543">
        <v>6</v>
      </c>
      <c r="P11543">
        <v>1</v>
      </c>
    </row>
    <row r="11544" spans="12:16" x14ac:dyDescent="0.35">
      <c r="L11544" t="s">
        <v>27</v>
      </c>
      <c r="M11544" t="s">
        <v>7747</v>
      </c>
      <c r="N11544">
        <v>6</v>
      </c>
      <c r="P11544">
        <v>1</v>
      </c>
    </row>
    <row r="11545" spans="12:16" x14ac:dyDescent="0.35">
      <c r="L11545" t="s">
        <v>27</v>
      </c>
      <c r="M11545" t="s">
        <v>7747</v>
      </c>
      <c r="N11545">
        <v>6</v>
      </c>
      <c r="P11545">
        <v>1</v>
      </c>
    </row>
    <row r="11546" spans="12:16" x14ac:dyDescent="0.35">
      <c r="L11546" t="s">
        <v>27</v>
      </c>
      <c r="M11546" t="s">
        <v>7747</v>
      </c>
      <c r="N11546">
        <v>6</v>
      </c>
      <c r="P11546">
        <v>1</v>
      </c>
    </row>
    <row r="11547" spans="12:16" x14ac:dyDescent="0.35">
      <c r="L11547" t="s">
        <v>27</v>
      </c>
      <c r="M11547" t="s">
        <v>7747</v>
      </c>
      <c r="N11547">
        <v>6</v>
      </c>
      <c r="P11547">
        <v>1</v>
      </c>
    </row>
    <row r="11548" spans="12:16" x14ac:dyDescent="0.35">
      <c r="L11548" t="s">
        <v>27</v>
      </c>
      <c r="M11548" t="s">
        <v>7747</v>
      </c>
      <c r="N11548">
        <v>6</v>
      </c>
      <c r="P11548">
        <v>1</v>
      </c>
    </row>
    <row r="11549" spans="12:16" x14ac:dyDescent="0.35">
      <c r="L11549" t="s">
        <v>27</v>
      </c>
      <c r="M11549" t="s">
        <v>7747</v>
      </c>
      <c r="N11549">
        <v>6</v>
      </c>
      <c r="P11549">
        <v>1</v>
      </c>
    </row>
    <row r="11550" spans="12:16" x14ac:dyDescent="0.35">
      <c r="L11550" t="s">
        <v>27</v>
      </c>
      <c r="M11550" t="s">
        <v>7747</v>
      </c>
      <c r="N11550">
        <v>6</v>
      </c>
      <c r="P11550">
        <v>1</v>
      </c>
    </row>
    <row r="11551" spans="12:16" x14ac:dyDescent="0.35">
      <c r="L11551" t="s">
        <v>27</v>
      </c>
      <c r="M11551" t="s">
        <v>7747</v>
      </c>
      <c r="N11551">
        <v>6</v>
      </c>
      <c r="P11551">
        <v>1</v>
      </c>
    </row>
    <row r="11552" spans="12:16" x14ac:dyDescent="0.35">
      <c r="L11552" t="s">
        <v>27</v>
      </c>
      <c r="M11552" t="s">
        <v>7747</v>
      </c>
      <c r="N11552">
        <v>6</v>
      </c>
      <c r="P11552">
        <v>1</v>
      </c>
    </row>
    <row r="11553" spans="12:16" x14ac:dyDescent="0.35">
      <c r="L11553" t="s">
        <v>27</v>
      </c>
      <c r="M11553" t="s">
        <v>7747</v>
      </c>
      <c r="N11553">
        <v>6</v>
      </c>
      <c r="P11553">
        <v>1</v>
      </c>
    </row>
    <row r="11554" spans="12:16" x14ac:dyDescent="0.35">
      <c r="L11554" t="s">
        <v>26</v>
      </c>
      <c r="M11554" t="s">
        <v>7747</v>
      </c>
      <c r="N11554">
        <v>6</v>
      </c>
      <c r="P11554">
        <v>1</v>
      </c>
    </row>
    <row r="11555" spans="12:16" x14ac:dyDescent="0.35">
      <c r="L11555" t="s">
        <v>26</v>
      </c>
      <c r="M11555" t="s">
        <v>7747</v>
      </c>
      <c r="N11555">
        <v>6</v>
      </c>
      <c r="P11555">
        <v>1</v>
      </c>
    </row>
    <row r="11556" spans="12:16" x14ac:dyDescent="0.35">
      <c r="L11556" t="s">
        <v>26</v>
      </c>
      <c r="M11556" t="s">
        <v>7747</v>
      </c>
      <c r="N11556">
        <v>6</v>
      </c>
      <c r="P11556">
        <v>1</v>
      </c>
    </row>
    <row r="11557" spans="12:16" x14ac:dyDescent="0.35">
      <c r="L11557" t="s">
        <v>26</v>
      </c>
      <c r="M11557" t="s">
        <v>7747</v>
      </c>
      <c r="N11557">
        <v>6</v>
      </c>
      <c r="P11557">
        <v>1</v>
      </c>
    </row>
    <row r="11558" spans="12:16" x14ac:dyDescent="0.35">
      <c r="L11558" t="s">
        <v>26</v>
      </c>
      <c r="M11558" t="s">
        <v>7747</v>
      </c>
      <c r="N11558">
        <v>6</v>
      </c>
      <c r="P11558">
        <v>1</v>
      </c>
    </row>
    <row r="11559" spans="12:16" x14ac:dyDescent="0.35">
      <c r="L11559" t="s">
        <v>26</v>
      </c>
      <c r="M11559" t="s">
        <v>7747</v>
      </c>
      <c r="N11559">
        <v>6</v>
      </c>
      <c r="P11559">
        <v>1</v>
      </c>
    </row>
    <row r="11560" spans="12:16" x14ac:dyDescent="0.35">
      <c r="L11560" t="s">
        <v>26</v>
      </c>
      <c r="M11560" t="s">
        <v>7747</v>
      </c>
      <c r="N11560">
        <v>6</v>
      </c>
      <c r="P11560">
        <v>1</v>
      </c>
    </row>
    <row r="11561" spans="12:16" x14ac:dyDescent="0.35">
      <c r="L11561" t="s">
        <v>26</v>
      </c>
      <c r="M11561" t="s">
        <v>7747</v>
      </c>
      <c r="N11561">
        <v>6</v>
      </c>
      <c r="P11561">
        <v>1</v>
      </c>
    </row>
    <row r="11562" spans="12:16" x14ac:dyDescent="0.35">
      <c r="L11562" t="s">
        <v>26</v>
      </c>
      <c r="M11562" t="s">
        <v>7747</v>
      </c>
      <c r="N11562">
        <v>6</v>
      </c>
      <c r="P11562">
        <v>1</v>
      </c>
    </row>
    <row r="11563" spans="12:16" x14ac:dyDescent="0.35">
      <c r="L11563" t="s">
        <v>26</v>
      </c>
      <c r="M11563" t="s">
        <v>7747</v>
      </c>
      <c r="N11563">
        <v>6</v>
      </c>
      <c r="P11563">
        <v>1</v>
      </c>
    </row>
    <row r="11564" spans="12:16" x14ac:dyDescent="0.35">
      <c r="L11564" t="s">
        <v>26</v>
      </c>
      <c r="M11564" t="s">
        <v>7747</v>
      </c>
      <c r="N11564">
        <v>6</v>
      </c>
      <c r="P11564">
        <v>1</v>
      </c>
    </row>
    <row r="11565" spans="12:16" x14ac:dyDescent="0.35">
      <c r="L11565" t="s">
        <v>26</v>
      </c>
      <c r="M11565" t="s">
        <v>7747</v>
      </c>
      <c r="N11565">
        <v>6</v>
      </c>
      <c r="P11565">
        <v>1</v>
      </c>
    </row>
    <row r="11566" spans="12:16" x14ac:dyDescent="0.35">
      <c r="L11566" t="s">
        <v>26</v>
      </c>
      <c r="M11566" t="s">
        <v>7747</v>
      </c>
      <c r="N11566">
        <v>6</v>
      </c>
      <c r="P11566">
        <v>1</v>
      </c>
    </row>
    <row r="11567" spans="12:16" x14ac:dyDescent="0.35">
      <c r="L11567" t="s">
        <v>26</v>
      </c>
      <c r="M11567" t="s">
        <v>7747</v>
      </c>
      <c r="N11567">
        <v>6</v>
      </c>
      <c r="P11567">
        <v>1</v>
      </c>
    </row>
    <row r="11568" spans="12:16" x14ac:dyDescent="0.35">
      <c r="L11568" t="s">
        <v>26</v>
      </c>
      <c r="M11568" t="s">
        <v>7747</v>
      </c>
      <c r="N11568">
        <v>6</v>
      </c>
      <c r="P11568">
        <v>1</v>
      </c>
    </row>
    <row r="11569" spans="12:16" x14ac:dyDescent="0.35">
      <c r="L11569" t="s">
        <v>26</v>
      </c>
      <c r="M11569" t="s">
        <v>7747</v>
      </c>
      <c r="N11569">
        <v>6</v>
      </c>
      <c r="P11569">
        <v>1</v>
      </c>
    </row>
    <row r="11570" spans="12:16" x14ac:dyDescent="0.35">
      <c r="L11570" t="s">
        <v>26</v>
      </c>
      <c r="M11570" t="s">
        <v>7747</v>
      </c>
      <c r="N11570">
        <v>6</v>
      </c>
      <c r="P11570">
        <v>1</v>
      </c>
    </row>
    <row r="11571" spans="12:16" x14ac:dyDescent="0.35">
      <c r="L11571" t="s">
        <v>26</v>
      </c>
      <c r="M11571" t="s">
        <v>7747</v>
      </c>
      <c r="N11571">
        <v>6</v>
      </c>
      <c r="P11571">
        <v>1</v>
      </c>
    </row>
    <row r="11572" spans="12:16" x14ac:dyDescent="0.35">
      <c r="L11572" t="s">
        <v>26</v>
      </c>
      <c r="M11572" t="s">
        <v>7747</v>
      </c>
      <c r="N11572">
        <v>6</v>
      </c>
      <c r="P11572">
        <v>1</v>
      </c>
    </row>
    <row r="11573" spans="12:16" x14ac:dyDescent="0.35">
      <c r="L11573" t="s">
        <v>26</v>
      </c>
      <c r="M11573" t="s">
        <v>7747</v>
      </c>
      <c r="N11573">
        <v>6</v>
      </c>
      <c r="P11573">
        <v>1</v>
      </c>
    </row>
    <row r="11574" spans="12:16" x14ac:dyDescent="0.35">
      <c r="L11574" t="s">
        <v>26</v>
      </c>
      <c r="M11574" t="s">
        <v>7747</v>
      </c>
      <c r="N11574">
        <v>6</v>
      </c>
      <c r="P11574">
        <v>1</v>
      </c>
    </row>
    <row r="11575" spans="12:16" x14ac:dyDescent="0.35">
      <c r="L11575" t="s">
        <v>26</v>
      </c>
      <c r="M11575" t="s">
        <v>7747</v>
      </c>
      <c r="N11575">
        <v>6</v>
      </c>
      <c r="P11575">
        <v>1</v>
      </c>
    </row>
    <row r="11576" spans="12:16" x14ac:dyDescent="0.35">
      <c r="L11576" t="s">
        <v>26</v>
      </c>
      <c r="M11576" t="s">
        <v>7747</v>
      </c>
      <c r="N11576">
        <v>6</v>
      </c>
      <c r="P11576">
        <v>1</v>
      </c>
    </row>
    <row r="11577" spans="12:16" x14ac:dyDescent="0.35">
      <c r="L11577" t="s">
        <v>26</v>
      </c>
      <c r="M11577" t="s">
        <v>7747</v>
      </c>
      <c r="N11577">
        <v>6</v>
      </c>
      <c r="P11577">
        <v>1</v>
      </c>
    </row>
    <row r="11578" spans="12:16" x14ac:dyDescent="0.35">
      <c r="L11578" t="s">
        <v>26</v>
      </c>
      <c r="M11578" t="s">
        <v>7747</v>
      </c>
      <c r="N11578">
        <v>6</v>
      </c>
      <c r="P11578">
        <v>1</v>
      </c>
    </row>
    <row r="11579" spans="12:16" x14ac:dyDescent="0.35">
      <c r="L11579" t="s">
        <v>26</v>
      </c>
      <c r="M11579" t="s">
        <v>7747</v>
      </c>
      <c r="N11579">
        <v>6</v>
      </c>
      <c r="P11579">
        <v>1</v>
      </c>
    </row>
    <row r="11580" spans="12:16" x14ac:dyDescent="0.35">
      <c r="L11580" t="s">
        <v>26</v>
      </c>
      <c r="M11580" t="s">
        <v>7747</v>
      </c>
      <c r="N11580">
        <v>6</v>
      </c>
      <c r="P11580">
        <v>1</v>
      </c>
    </row>
    <row r="11581" spans="12:16" x14ac:dyDescent="0.35">
      <c r="L11581" t="s">
        <v>26</v>
      </c>
      <c r="M11581" t="s">
        <v>7747</v>
      </c>
      <c r="N11581">
        <v>6</v>
      </c>
      <c r="P11581">
        <v>1</v>
      </c>
    </row>
    <row r="11582" spans="12:16" x14ac:dyDescent="0.35">
      <c r="L11582" t="s">
        <v>26</v>
      </c>
      <c r="M11582" t="s">
        <v>7747</v>
      </c>
      <c r="N11582">
        <v>6</v>
      </c>
      <c r="P11582">
        <v>1</v>
      </c>
    </row>
    <row r="11583" spans="12:16" x14ac:dyDescent="0.35">
      <c r="L11583" t="s">
        <v>26</v>
      </c>
      <c r="M11583" t="s">
        <v>7747</v>
      </c>
      <c r="N11583">
        <v>6</v>
      </c>
      <c r="P11583">
        <v>1</v>
      </c>
    </row>
    <row r="11584" spans="12:16" x14ac:dyDescent="0.35">
      <c r="L11584" t="s">
        <v>26</v>
      </c>
      <c r="M11584" t="s">
        <v>7747</v>
      </c>
      <c r="N11584">
        <v>6</v>
      </c>
      <c r="P11584">
        <v>1</v>
      </c>
    </row>
    <row r="11585" spans="12:16" x14ac:dyDescent="0.35">
      <c r="L11585" t="s">
        <v>26</v>
      </c>
      <c r="M11585" t="s">
        <v>7747</v>
      </c>
      <c r="N11585">
        <v>6</v>
      </c>
      <c r="P11585">
        <v>1</v>
      </c>
    </row>
    <row r="11586" spans="12:16" x14ac:dyDescent="0.35">
      <c r="L11586" t="s">
        <v>26</v>
      </c>
      <c r="M11586" t="s">
        <v>7747</v>
      </c>
      <c r="N11586">
        <v>6</v>
      </c>
      <c r="P11586">
        <v>1</v>
      </c>
    </row>
    <row r="11587" spans="12:16" x14ac:dyDescent="0.35">
      <c r="L11587" t="s">
        <v>26</v>
      </c>
      <c r="M11587" t="s">
        <v>7747</v>
      </c>
      <c r="N11587">
        <v>6</v>
      </c>
      <c r="P11587">
        <v>1</v>
      </c>
    </row>
    <row r="11588" spans="12:16" x14ac:dyDescent="0.35">
      <c r="L11588" t="s">
        <v>26</v>
      </c>
      <c r="M11588" t="s">
        <v>7747</v>
      </c>
      <c r="N11588">
        <v>6</v>
      </c>
      <c r="P11588">
        <v>1</v>
      </c>
    </row>
    <row r="11589" spans="12:16" x14ac:dyDescent="0.35">
      <c r="L11589" t="s">
        <v>26</v>
      </c>
      <c r="M11589" t="s">
        <v>7747</v>
      </c>
      <c r="N11589">
        <v>6</v>
      </c>
      <c r="P11589">
        <v>1</v>
      </c>
    </row>
    <row r="11590" spans="12:16" x14ac:dyDescent="0.35">
      <c r="L11590" t="s">
        <v>26</v>
      </c>
      <c r="M11590" t="s">
        <v>7747</v>
      </c>
      <c r="N11590">
        <v>6</v>
      </c>
      <c r="P11590">
        <v>1</v>
      </c>
    </row>
    <row r="11591" spans="12:16" x14ac:dyDescent="0.35">
      <c r="L11591" t="s">
        <v>26</v>
      </c>
      <c r="M11591" t="s">
        <v>7747</v>
      </c>
      <c r="N11591">
        <v>6</v>
      </c>
      <c r="P11591">
        <v>1</v>
      </c>
    </row>
    <row r="11592" spans="12:16" x14ac:dyDescent="0.35">
      <c r="L11592" t="s">
        <v>26</v>
      </c>
      <c r="M11592" t="s">
        <v>7747</v>
      </c>
      <c r="N11592">
        <v>6</v>
      </c>
      <c r="P11592">
        <v>1</v>
      </c>
    </row>
    <row r="11593" spans="12:16" x14ac:dyDescent="0.35">
      <c r="L11593" t="s">
        <v>26</v>
      </c>
      <c r="M11593" t="s">
        <v>7747</v>
      </c>
      <c r="N11593">
        <v>6</v>
      </c>
      <c r="P11593">
        <v>1</v>
      </c>
    </row>
    <row r="11594" spans="12:16" x14ac:dyDescent="0.35">
      <c r="L11594" t="s">
        <v>26</v>
      </c>
      <c r="M11594" t="s">
        <v>7747</v>
      </c>
      <c r="N11594">
        <v>6</v>
      </c>
      <c r="P11594">
        <v>1</v>
      </c>
    </row>
    <row r="11595" spans="12:16" x14ac:dyDescent="0.35">
      <c r="L11595" t="s">
        <v>26</v>
      </c>
      <c r="M11595" t="s">
        <v>7747</v>
      </c>
      <c r="N11595">
        <v>6</v>
      </c>
      <c r="P11595">
        <v>1</v>
      </c>
    </row>
    <row r="11596" spans="12:16" x14ac:dyDescent="0.35">
      <c r="L11596" t="s">
        <v>26</v>
      </c>
      <c r="M11596" t="s">
        <v>7747</v>
      </c>
      <c r="N11596">
        <v>6</v>
      </c>
      <c r="P11596">
        <v>1</v>
      </c>
    </row>
    <row r="11597" spans="12:16" x14ac:dyDescent="0.35">
      <c r="L11597" t="s">
        <v>26</v>
      </c>
      <c r="M11597" t="s">
        <v>7747</v>
      </c>
      <c r="N11597">
        <v>6</v>
      </c>
      <c r="P11597">
        <v>1</v>
      </c>
    </row>
    <row r="11598" spans="12:16" x14ac:dyDescent="0.35">
      <c r="L11598" t="s">
        <v>26</v>
      </c>
      <c r="M11598" t="s">
        <v>7747</v>
      </c>
      <c r="N11598">
        <v>6</v>
      </c>
      <c r="P11598">
        <v>1</v>
      </c>
    </row>
    <row r="11599" spans="12:16" x14ac:dyDescent="0.35">
      <c r="L11599" t="s">
        <v>26</v>
      </c>
      <c r="M11599" t="s">
        <v>7747</v>
      </c>
      <c r="N11599">
        <v>6</v>
      </c>
      <c r="P11599">
        <v>1</v>
      </c>
    </row>
    <row r="11600" spans="12:16" x14ac:dyDescent="0.35">
      <c r="L11600" t="s">
        <v>26</v>
      </c>
      <c r="M11600" t="s">
        <v>7747</v>
      </c>
      <c r="N11600">
        <v>6</v>
      </c>
      <c r="P11600">
        <v>1</v>
      </c>
    </row>
    <row r="11601" spans="12:16" x14ac:dyDescent="0.35">
      <c r="L11601" t="s">
        <v>26</v>
      </c>
      <c r="M11601" t="s">
        <v>7747</v>
      </c>
      <c r="N11601">
        <v>6</v>
      </c>
      <c r="P11601">
        <v>1</v>
      </c>
    </row>
    <row r="11602" spans="12:16" x14ac:dyDescent="0.35">
      <c r="L11602" t="s">
        <v>26</v>
      </c>
      <c r="M11602" t="s">
        <v>7747</v>
      </c>
      <c r="N11602">
        <v>6</v>
      </c>
      <c r="P11602">
        <v>1</v>
      </c>
    </row>
    <row r="11603" spans="12:16" x14ac:dyDescent="0.35">
      <c r="L11603" t="s">
        <v>26</v>
      </c>
      <c r="M11603" t="s">
        <v>7747</v>
      </c>
      <c r="N11603">
        <v>6</v>
      </c>
      <c r="P11603">
        <v>1</v>
      </c>
    </row>
    <row r="11604" spans="12:16" x14ac:dyDescent="0.35">
      <c r="L11604" t="s">
        <v>26</v>
      </c>
      <c r="M11604" t="s">
        <v>7747</v>
      </c>
      <c r="N11604">
        <v>6</v>
      </c>
      <c r="P11604">
        <v>1</v>
      </c>
    </row>
    <row r="11605" spans="12:16" x14ac:dyDescent="0.35">
      <c r="L11605" t="s">
        <v>26</v>
      </c>
      <c r="M11605" t="s">
        <v>7747</v>
      </c>
      <c r="N11605">
        <v>6</v>
      </c>
      <c r="P11605">
        <v>1</v>
      </c>
    </row>
    <row r="11606" spans="12:16" x14ac:dyDescent="0.35">
      <c r="L11606" t="s">
        <v>26</v>
      </c>
      <c r="M11606" t="s">
        <v>7747</v>
      </c>
      <c r="N11606">
        <v>6</v>
      </c>
      <c r="P11606">
        <v>1</v>
      </c>
    </row>
    <row r="11607" spans="12:16" x14ac:dyDescent="0.35">
      <c r="L11607" t="s">
        <v>26</v>
      </c>
      <c r="M11607" t="s">
        <v>7747</v>
      </c>
      <c r="N11607">
        <v>6</v>
      </c>
      <c r="P11607">
        <v>1</v>
      </c>
    </row>
    <row r="11608" spans="12:16" x14ac:dyDescent="0.35">
      <c r="L11608" t="s">
        <v>26</v>
      </c>
      <c r="M11608" t="s">
        <v>7747</v>
      </c>
      <c r="N11608">
        <v>6</v>
      </c>
      <c r="P11608">
        <v>1</v>
      </c>
    </row>
    <row r="11609" spans="12:16" x14ac:dyDescent="0.35">
      <c r="L11609" t="s">
        <v>26</v>
      </c>
      <c r="M11609" t="s">
        <v>7747</v>
      </c>
      <c r="N11609">
        <v>6</v>
      </c>
      <c r="P11609">
        <v>1</v>
      </c>
    </row>
    <row r="11610" spans="12:16" x14ac:dyDescent="0.35">
      <c r="L11610" t="s">
        <v>26</v>
      </c>
      <c r="M11610" t="s">
        <v>7747</v>
      </c>
      <c r="N11610">
        <v>6</v>
      </c>
      <c r="P11610">
        <v>1</v>
      </c>
    </row>
    <row r="11611" spans="12:16" x14ac:dyDescent="0.35">
      <c r="L11611" t="s">
        <v>26</v>
      </c>
      <c r="M11611" t="s">
        <v>7747</v>
      </c>
      <c r="N11611">
        <v>6</v>
      </c>
      <c r="P11611">
        <v>1</v>
      </c>
    </row>
    <row r="11612" spans="12:16" x14ac:dyDescent="0.35">
      <c r="L11612" t="s">
        <v>26</v>
      </c>
      <c r="M11612" t="s">
        <v>7747</v>
      </c>
      <c r="N11612">
        <v>6</v>
      </c>
      <c r="P11612">
        <v>1</v>
      </c>
    </row>
    <row r="11613" spans="12:16" x14ac:dyDescent="0.35">
      <c r="L11613" t="s">
        <v>26</v>
      </c>
      <c r="M11613" t="s">
        <v>7747</v>
      </c>
      <c r="N11613">
        <v>6</v>
      </c>
      <c r="P11613">
        <v>1</v>
      </c>
    </row>
    <row r="11614" spans="12:16" x14ac:dyDescent="0.35">
      <c r="L11614" t="s">
        <v>26</v>
      </c>
      <c r="M11614" t="s">
        <v>7747</v>
      </c>
      <c r="N11614">
        <v>6</v>
      </c>
      <c r="P11614">
        <v>1</v>
      </c>
    </row>
    <row r="11615" spans="12:16" x14ac:dyDescent="0.35">
      <c r="L11615" t="s">
        <v>26</v>
      </c>
      <c r="M11615" t="s">
        <v>7747</v>
      </c>
      <c r="N11615">
        <v>6</v>
      </c>
      <c r="P11615">
        <v>1</v>
      </c>
    </row>
    <row r="11616" spans="12:16" x14ac:dyDescent="0.35">
      <c r="L11616" t="s">
        <v>26</v>
      </c>
      <c r="M11616" t="s">
        <v>7747</v>
      </c>
      <c r="N11616">
        <v>6</v>
      </c>
      <c r="P11616">
        <v>1</v>
      </c>
    </row>
    <row r="11617" spans="12:16" x14ac:dyDescent="0.35">
      <c r="L11617" t="s">
        <v>26</v>
      </c>
      <c r="M11617" t="s">
        <v>7747</v>
      </c>
      <c r="N11617">
        <v>6</v>
      </c>
      <c r="P11617">
        <v>1</v>
      </c>
    </row>
    <row r="11618" spans="12:16" x14ac:dyDescent="0.35">
      <c r="L11618" t="s">
        <v>26</v>
      </c>
      <c r="M11618" t="s">
        <v>7747</v>
      </c>
      <c r="N11618">
        <v>6</v>
      </c>
      <c r="P11618">
        <v>1</v>
      </c>
    </row>
    <row r="11619" spans="12:16" x14ac:dyDescent="0.35">
      <c r="L11619" t="s">
        <v>26</v>
      </c>
      <c r="M11619" t="s">
        <v>7747</v>
      </c>
      <c r="N11619">
        <v>6</v>
      </c>
      <c r="P11619">
        <v>1</v>
      </c>
    </row>
    <row r="11620" spans="12:16" x14ac:dyDescent="0.35">
      <c r="L11620" t="s">
        <v>26</v>
      </c>
      <c r="M11620" t="s">
        <v>7747</v>
      </c>
      <c r="N11620">
        <v>6</v>
      </c>
      <c r="P11620">
        <v>1</v>
      </c>
    </row>
    <row r="11621" spans="12:16" x14ac:dyDescent="0.35">
      <c r="L11621" t="s">
        <v>26</v>
      </c>
      <c r="M11621" t="s">
        <v>7747</v>
      </c>
      <c r="N11621">
        <v>6</v>
      </c>
      <c r="P11621">
        <v>1</v>
      </c>
    </row>
    <row r="11622" spans="12:16" x14ac:dyDescent="0.35">
      <c r="L11622" t="s">
        <v>26</v>
      </c>
      <c r="M11622" t="s">
        <v>7747</v>
      </c>
      <c r="N11622">
        <v>6</v>
      </c>
      <c r="P11622">
        <v>1</v>
      </c>
    </row>
    <row r="11623" spans="12:16" x14ac:dyDescent="0.35">
      <c r="L11623" t="s">
        <v>26</v>
      </c>
      <c r="M11623" t="s">
        <v>7747</v>
      </c>
      <c r="N11623">
        <v>6</v>
      </c>
      <c r="P11623">
        <v>1</v>
      </c>
    </row>
    <row r="11624" spans="12:16" x14ac:dyDescent="0.35">
      <c r="L11624" t="s">
        <v>26</v>
      </c>
      <c r="M11624" t="s">
        <v>7747</v>
      </c>
      <c r="N11624">
        <v>6</v>
      </c>
      <c r="P11624">
        <v>1</v>
      </c>
    </row>
    <row r="11625" spans="12:16" x14ac:dyDescent="0.35">
      <c r="L11625" t="s">
        <v>26</v>
      </c>
      <c r="M11625" t="s">
        <v>7747</v>
      </c>
      <c r="N11625">
        <v>6</v>
      </c>
      <c r="P11625">
        <v>1</v>
      </c>
    </row>
    <row r="11626" spans="12:16" x14ac:dyDescent="0.35">
      <c r="L11626" t="s">
        <v>26</v>
      </c>
      <c r="M11626" t="s">
        <v>7747</v>
      </c>
      <c r="N11626">
        <v>6</v>
      </c>
      <c r="P11626">
        <v>1</v>
      </c>
    </row>
    <row r="11627" spans="12:16" x14ac:dyDescent="0.35">
      <c r="L11627" t="s">
        <v>26</v>
      </c>
      <c r="M11627" t="s">
        <v>7747</v>
      </c>
      <c r="N11627">
        <v>6</v>
      </c>
      <c r="P11627">
        <v>1</v>
      </c>
    </row>
    <row r="11628" spans="12:16" x14ac:dyDescent="0.35">
      <c r="L11628" t="s">
        <v>26</v>
      </c>
      <c r="M11628" t="s">
        <v>7747</v>
      </c>
      <c r="N11628">
        <v>6</v>
      </c>
      <c r="P11628">
        <v>1</v>
      </c>
    </row>
    <row r="11629" spans="12:16" x14ac:dyDescent="0.35">
      <c r="L11629" t="s">
        <v>26</v>
      </c>
      <c r="M11629" t="s">
        <v>7747</v>
      </c>
      <c r="N11629">
        <v>6</v>
      </c>
      <c r="P11629">
        <v>1</v>
      </c>
    </row>
    <row r="11630" spans="12:16" x14ac:dyDescent="0.35">
      <c r="L11630" t="s">
        <v>26</v>
      </c>
      <c r="M11630" t="s">
        <v>7747</v>
      </c>
      <c r="N11630">
        <v>6</v>
      </c>
      <c r="P11630">
        <v>1</v>
      </c>
    </row>
    <row r="11631" spans="12:16" x14ac:dyDescent="0.35">
      <c r="L11631" t="s">
        <v>26</v>
      </c>
      <c r="M11631" t="s">
        <v>7747</v>
      </c>
      <c r="N11631">
        <v>6</v>
      </c>
      <c r="P11631">
        <v>1</v>
      </c>
    </row>
    <row r="11632" spans="12:16" x14ac:dyDescent="0.35">
      <c r="L11632" t="s">
        <v>26</v>
      </c>
      <c r="M11632" t="s">
        <v>7747</v>
      </c>
      <c r="N11632">
        <v>6</v>
      </c>
      <c r="P11632">
        <v>1</v>
      </c>
    </row>
    <row r="11633" spans="12:16" x14ac:dyDescent="0.35">
      <c r="L11633" t="s">
        <v>26</v>
      </c>
      <c r="M11633" t="s">
        <v>7747</v>
      </c>
      <c r="N11633">
        <v>6</v>
      </c>
      <c r="P11633">
        <v>1</v>
      </c>
    </row>
    <row r="11634" spans="12:16" x14ac:dyDescent="0.35">
      <c r="L11634" t="s">
        <v>26</v>
      </c>
      <c r="M11634" t="s">
        <v>7747</v>
      </c>
      <c r="N11634">
        <v>6</v>
      </c>
      <c r="P11634">
        <v>1</v>
      </c>
    </row>
    <row r="11635" spans="12:16" x14ac:dyDescent="0.35">
      <c r="L11635" t="s">
        <v>26</v>
      </c>
      <c r="M11635" t="s">
        <v>7747</v>
      </c>
      <c r="N11635">
        <v>6</v>
      </c>
      <c r="P11635">
        <v>1</v>
      </c>
    </row>
    <row r="11636" spans="12:16" x14ac:dyDescent="0.35">
      <c r="L11636" t="s">
        <v>26</v>
      </c>
      <c r="M11636" t="s">
        <v>7747</v>
      </c>
      <c r="N11636">
        <v>6</v>
      </c>
      <c r="P11636">
        <v>1</v>
      </c>
    </row>
    <row r="11637" spans="12:16" x14ac:dyDescent="0.35">
      <c r="L11637" t="s">
        <v>26</v>
      </c>
      <c r="M11637" t="s">
        <v>7747</v>
      </c>
      <c r="N11637">
        <v>6</v>
      </c>
      <c r="P11637">
        <v>1</v>
      </c>
    </row>
    <row r="11638" spans="12:16" x14ac:dyDescent="0.35">
      <c r="L11638" t="s">
        <v>26</v>
      </c>
      <c r="M11638" t="s">
        <v>7747</v>
      </c>
      <c r="N11638">
        <v>6</v>
      </c>
      <c r="P11638">
        <v>1</v>
      </c>
    </row>
    <row r="11639" spans="12:16" x14ac:dyDescent="0.35">
      <c r="L11639" t="s">
        <v>26</v>
      </c>
      <c r="M11639" t="s">
        <v>7747</v>
      </c>
      <c r="N11639">
        <v>6</v>
      </c>
      <c r="P11639">
        <v>1</v>
      </c>
    </row>
    <row r="11640" spans="12:16" x14ac:dyDescent="0.35">
      <c r="L11640" t="s">
        <v>26</v>
      </c>
      <c r="M11640" t="s">
        <v>7747</v>
      </c>
      <c r="N11640">
        <v>6</v>
      </c>
      <c r="P11640">
        <v>1</v>
      </c>
    </row>
    <row r="11641" spans="12:16" x14ac:dyDescent="0.35">
      <c r="L11641" t="s">
        <v>26</v>
      </c>
      <c r="M11641" t="s">
        <v>7747</v>
      </c>
      <c r="N11641">
        <v>6</v>
      </c>
      <c r="P11641">
        <v>1</v>
      </c>
    </row>
    <row r="11642" spans="12:16" x14ac:dyDescent="0.35">
      <c r="L11642" t="s">
        <v>26</v>
      </c>
      <c r="M11642" t="s">
        <v>7747</v>
      </c>
      <c r="N11642">
        <v>6</v>
      </c>
      <c r="P11642">
        <v>1</v>
      </c>
    </row>
    <row r="11643" spans="12:16" x14ac:dyDescent="0.35">
      <c r="L11643" t="s">
        <v>26</v>
      </c>
      <c r="M11643" t="s">
        <v>7747</v>
      </c>
      <c r="N11643">
        <v>6</v>
      </c>
      <c r="P11643">
        <v>1</v>
      </c>
    </row>
    <row r="11644" spans="12:16" x14ac:dyDescent="0.35">
      <c r="L11644" t="s">
        <v>26</v>
      </c>
      <c r="M11644" t="s">
        <v>7747</v>
      </c>
      <c r="N11644">
        <v>6</v>
      </c>
      <c r="P11644">
        <v>1</v>
      </c>
    </row>
    <row r="11645" spans="12:16" x14ac:dyDescent="0.35">
      <c r="L11645" t="s">
        <v>26</v>
      </c>
      <c r="M11645" t="s">
        <v>7747</v>
      </c>
      <c r="N11645">
        <v>6</v>
      </c>
      <c r="P11645">
        <v>1</v>
      </c>
    </row>
    <row r="11646" spans="12:16" x14ac:dyDescent="0.35">
      <c r="L11646" t="s">
        <v>26</v>
      </c>
      <c r="M11646" t="s">
        <v>7747</v>
      </c>
      <c r="N11646">
        <v>6</v>
      </c>
      <c r="P11646">
        <v>1</v>
      </c>
    </row>
    <row r="11647" spans="12:16" x14ac:dyDescent="0.35">
      <c r="L11647" t="s">
        <v>26</v>
      </c>
      <c r="M11647" t="s">
        <v>7747</v>
      </c>
      <c r="N11647">
        <v>6</v>
      </c>
      <c r="P11647">
        <v>1</v>
      </c>
    </row>
    <row r="11648" spans="12:16" x14ac:dyDescent="0.35">
      <c r="L11648" t="s">
        <v>26</v>
      </c>
      <c r="M11648" t="s">
        <v>7747</v>
      </c>
      <c r="N11648">
        <v>6</v>
      </c>
      <c r="P11648">
        <v>1</v>
      </c>
    </row>
    <row r="11649" spans="12:16" x14ac:dyDescent="0.35">
      <c r="L11649" t="s">
        <v>26</v>
      </c>
      <c r="M11649" t="s">
        <v>7747</v>
      </c>
      <c r="N11649">
        <v>6</v>
      </c>
      <c r="P11649">
        <v>1</v>
      </c>
    </row>
    <row r="11650" spans="12:16" x14ac:dyDescent="0.35">
      <c r="L11650" t="s">
        <v>26</v>
      </c>
      <c r="M11650" t="s">
        <v>7747</v>
      </c>
      <c r="N11650">
        <v>6</v>
      </c>
      <c r="P11650">
        <v>1</v>
      </c>
    </row>
    <row r="11651" spans="12:16" x14ac:dyDescent="0.35">
      <c r="L11651" t="s">
        <v>26</v>
      </c>
      <c r="M11651" t="s">
        <v>7747</v>
      </c>
      <c r="N11651">
        <v>6</v>
      </c>
      <c r="P11651">
        <v>1</v>
      </c>
    </row>
    <row r="11652" spans="12:16" x14ac:dyDescent="0.35">
      <c r="L11652" t="s">
        <v>26</v>
      </c>
      <c r="M11652" t="s">
        <v>7747</v>
      </c>
      <c r="N11652">
        <v>6</v>
      </c>
      <c r="P11652">
        <v>1</v>
      </c>
    </row>
    <row r="11653" spans="12:16" x14ac:dyDescent="0.35">
      <c r="L11653" t="s">
        <v>26</v>
      </c>
      <c r="M11653" t="s">
        <v>7747</v>
      </c>
      <c r="N11653">
        <v>6</v>
      </c>
      <c r="P11653">
        <v>1</v>
      </c>
    </row>
    <row r="11654" spans="12:16" x14ac:dyDescent="0.35">
      <c r="L11654" t="s">
        <v>26</v>
      </c>
      <c r="M11654" t="s">
        <v>7747</v>
      </c>
      <c r="N11654">
        <v>6</v>
      </c>
      <c r="P11654">
        <v>1</v>
      </c>
    </row>
    <row r="11655" spans="12:16" x14ac:dyDescent="0.35">
      <c r="L11655" t="s">
        <v>26</v>
      </c>
      <c r="M11655" t="s">
        <v>7747</v>
      </c>
      <c r="N11655">
        <v>6</v>
      </c>
      <c r="P11655">
        <v>1</v>
      </c>
    </row>
    <row r="11656" spans="12:16" x14ac:dyDescent="0.35">
      <c r="L11656" t="s">
        <v>26</v>
      </c>
      <c r="M11656" t="s">
        <v>7747</v>
      </c>
      <c r="N11656">
        <v>6</v>
      </c>
      <c r="P11656">
        <v>1</v>
      </c>
    </row>
    <row r="11657" spans="12:16" x14ac:dyDescent="0.35">
      <c r="L11657" t="s">
        <v>26</v>
      </c>
      <c r="M11657" t="s">
        <v>7747</v>
      </c>
      <c r="N11657">
        <v>6</v>
      </c>
      <c r="P11657">
        <v>1</v>
      </c>
    </row>
    <row r="11658" spans="12:16" x14ac:dyDescent="0.35">
      <c r="L11658" t="s">
        <v>26</v>
      </c>
      <c r="M11658" t="s">
        <v>7747</v>
      </c>
      <c r="N11658">
        <v>6</v>
      </c>
      <c r="P11658">
        <v>1</v>
      </c>
    </row>
    <row r="11659" spans="12:16" x14ac:dyDescent="0.35">
      <c r="L11659" t="s">
        <v>26</v>
      </c>
      <c r="M11659" t="s">
        <v>7747</v>
      </c>
      <c r="N11659">
        <v>6</v>
      </c>
      <c r="P11659">
        <v>1</v>
      </c>
    </row>
    <row r="11660" spans="12:16" x14ac:dyDescent="0.35">
      <c r="L11660" t="s">
        <v>26</v>
      </c>
      <c r="M11660" t="s">
        <v>7747</v>
      </c>
      <c r="N11660">
        <v>6</v>
      </c>
      <c r="P11660">
        <v>1</v>
      </c>
    </row>
    <row r="11661" spans="12:16" x14ac:dyDescent="0.35">
      <c r="L11661" t="s">
        <v>26</v>
      </c>
      <c r="M11661" t="s">
        <v>7747</v>
      </c>
      <c r="N11661">
        <v>6</v>
      </c>
      <c r="P11661">
        <v>1</v>
      </c>
    </row>
    <row r="11662" spans="12:16" x14ac:dyDescent="0.35">
      <c r="L11662" t="s">
        <v>26</v>
      </c>
      <c r="M11662" t="s">
        <v>7747</v>
      </c>
      <c r="N11662">
        <v>6</v>
      </c>
      <c r="P11662">
        <v>1</v>
      </c>
    </row>
    <row r="11663" spans="12:16" x14ac:dyDescent="0.35">
      <c r="L11663" t="s">
        <v>26</v>
      </c>
      <c r="M11663" t="s">
        <v>7747</v>
      </c>
      <c r="N11663">
        <v>6</v>
      </c>
      <c r="P11663">
        <v>1</v>
      </c>
    </row>
    <row r="11664" spans="12:16" x14ac:dyDescent="0.35">
      <c r="L11664" t="s">
        <v>26</v>
      </c>
      <c r="M11664" t="s">
        <v>7747</v>
      </c>
      <c r="N11664">
        <v>6</v>
      </c>
      <c r="P11664">
        <v>1</v>
      </c>
    </row>
    <row r="11665" spans="12:16" x14ac:dyDescent="0.35">
      <c r="L11665" t="s">
        <v>26</v>
      </c>
      <c r="M11665" t="s">
        <v>7747</v>
      </c>
      <c r="N11665">
        <v>6</v>
      </c>
      <c r="P11665">
        <v>1</v>
      </c>
    </row>
    <row r="11666" spans="12:16" x14ac:dyDescent="0.35">
      <c r="L11666" t="s">
        <v>26</v>
      </c>
      <c r="M11666" t="s">
        <v>7747</v>
      </c>
      <c r="N11666">
        <v>6</v>
      </c>
      <c r="P11666">
        <v>1</v>
      </c>
    </row>
    <row r="11667" spans="12:16" x14ac:dyDescent="0.35">
      <c r="L11667" t="s">
        <v>26</v>
      </c>
      <c r="M11667" t="s">
        <v>7747</v>
      </c>
      <c r="N11667">
        <v>6</v>
      </c>
      <c r="P11667">
        <v>1</v>
      </c>
    </row>
    <row r="11668" spans="12:16" x14ac:dyDescent="0.35">
      <c r="L11668" t="s">
        <v>26</v>
      </c>
      <c r="M11668" t="s">
        <v>7747</v>
      </c>
      <c r="N11668">
        <v>6</v>
      </c>
      <c r="P11668">
        <v>1</v>
      </c>
    </row>
    <row r="11669" spans="12:16" x14ac:dyDescent="0.35">
      <c r="L11669" t="s">
        <v>26</v>
      </c>
      <c r="M11669" t="s">
        <v>7747</v>
      </c>
      <c r="N11669">
        <v>6</v>
      </c>
      <c r="P11669">
        <v>1</v>
      </c>
    </row>
    <row r="11670" spans="12:16" x14ac:dyDescent="0.35">
      <c r="L11670" t="s">
        <v>26</v>
      </c>
      <c r="M11670" t="s">
        <v>7747</v>
      </c>
      <c r="N11670">
        <v>6</v>
      </c>
      <c r="P11670">
        <v>1</v>
      </c>
    </row>
    <row r="11671" spans="12:16" x14ac:dyDescent="0.35">
      <c r="L11671" t="s">
        <v>26</v>
      </c>
      <c r="M11671" t="s">
        <v>7747</v>
      </c>
      <c r="N11671">
        <v>6</v>
      </c>
      <c r="P11671">
        <v>1</v>
      </c>
    </row>
    <row r="11672" spans="12:16" x14ac:dyDescent="0.35">
      <c r="L11672" t="s">
        <v>26</v>
      </c>
      <c r="M11672" t="s">
        <v>7747</v>
      </c>
      <c r="N11672">
        <v>6</v>
      </c>
      <c r="P11672">
        <v>1</v>
      </c>
    </row>
    <row r="11673" spans="12:16" x14ac:dyDescent="0.35">
      <c r="L11673" t="s">
        <v>26</v>
      </c>
      <c r="M11673" t="s">
        <v>7747</v>
      </c>
      <c r="N11673">
        <v>6</v>
      </c>
      <c r="P11673">
        <v>1</v>
      </c>
    </row>
    <row r="11674" spans="12:16" x14ac:dyDescent="0.35">
      <c r="L11674" t="s">
        <v>26</v>
      </c>
      <c r="M11674" t="s">
        <v>7747</v>
      </c>
      <c r="N11674">
        <v>6</v>
      </c>
      <c r="P11674">
        <v>1</v>
      </c>
    </row>
    <row r="11675" spans="12:16" x14ac:dyDescent="0.35">
      <c r="L11675" t="s">
        <v>26</v>
      </c>
      <c r="M11675" t="s">
        <v>7747</v>
      </c>
      <c r="N11675">
        <v>6</v>
      </c>
      <c r="P11675">
        <v>1</v>
      </c>
    </row>
    <row r="11676" spans="12:16" x14ac:dyDescent="0.35">
      <c r="L11676" t="s">
        <v>26</v>
      </c>
      <c r="M11676" t="s">
        <v>7747</v>
      </c>
      <c r="N11676">
        <v>6</v>
      </c>
      <c r="P11676">
        <v>1</v>
      </c>
    </row>
    <row r="11677" spans="12:16" x14ac:dyDescent="0.35">
      <c r="L11677" t="s">
        <v>26</v>
      </c>
      <c r="M11677" t="s">
        <v>7747</v>
      </c>
      <c r="N11677">
        <v>6</v>
      </c>
      <c r="P11677">
        <v>1</v>
      </c>
    </row>
    <row r="11678" spans="12:16" x14ac:dyDescent="0.35">
      <c r="L11678" t="s">
        <v>26</v>
      </c>
      <c r="M11678" t="s">
        <v>7747</v>
      </c>
      <c r="N11678">
        <v>6</v>
      </c>
      <c r="P11678">
        <v>1</v>
      </c>
    </row>
    <row r="11679" spans="12:16" x14ac:dyDescent="0.35">
      <c r="L11679" t="s">
        <v>26</v>
      </c>
      <c r="M11679" t="s">
        <v>7747</v>
      </c>
      <c r="N11679">
        <v>6</v>
      </c>
      <c r="P11679">
        <v>1</v>
      </c>
    </row>
    <row r="11680" spans="12:16" x14ac:dyDescent="0.35">
      <c r="L11680" t="s">
        <v>26</v>
      </c>
      <c r="M11680" t="s">
        <v>7747</v>
      </c>
      <c r="N11680">
        <v>6</v>
      </c>
      <c r="P11680">
        <v>1</v>
      </c>
    </row>
    <row r="11681" spans="12:16" x14ac:dyDescent="0.35">
      <c r="L11681" t="s">
        <v>26</v>
      </c>
      <c r="M11681" t="s">
        <v>7747</v>
      </c>
      <c r="N11681">
        <v>6</v>
      </c>
      <c r="P11681">
        <v>1</v>
      </c>
    </row>
    <row r="11682" spans="12:16" x14ac:dyDescent="0.35">
      <c r="L11682" t="s">
        <v>26</v>
      </c>
      <c r="M11682" t="s">
        <v>7747</v>
      </c>
      <c r="N11682">
        <v>6</v>
      </c>
      <c r="P11682">
        <v>1</v>
      </c>
    </row>
    <row r="11683" spans="12:16" x14ac:dyDescent="0.35">
      <c r="L11683" t="s">
        <v>26</v>
      </c>
      <c r="M11683" t="s">
        <v>7747</v>
      </c>
      <c r="N11683">
        <v>6</v>
      </c>
      <c r="P11683">
        <v>1</v>
      </c>
    </row>
    <row r="11684" spans="12:16" x14ac:dyDescent="0.35">
      <c r="L11684" t="s">
        <v>26</v>
      </c>
      <c r="M11684" t="s">
        <v>7747</v>
      </c>
      <c r="N11684">
        <v>6</v>
      </c>
      <c r="P11684">
        <v>1</v>
      </c>
    </row>
    <row r="11685" spans="12:16" x14ac:dyDescent="0.35">
      <c r="L11685" t="s">
        <v>26</v>
      </c>
      <c r="M11685" t="s">
        <v>7747</v>
      </c>
      <c r="N11685">
        <v>6</v>
      </c>
      <c r="P11685">
        <v>1</v>
      </c>
    </row>
    <row r="11686" spans="12:16" x14ac:dyDescent="0.35">
      <c r="L11686" t="s">
        <v>26</v>
      </c>
      <c r="M11686" t="s">
        <v>7747</v>
      </c>
      <c r="N11686">
        <v>6</v>
      </c>
      <c r="P11686">
        <v>1</v>
      </c>
    </row>
    <row r="11687" spans="12:16" x14ac:dyDescent="0.35">
      <c r="L11687" t="s">
        <v>26</v>
      </c>
      <c r="M11687" t="s">
        <v>7747</v>
      </c>
      <c r="N11687">
        <v>6</v>
      </c>
      <c r="P11687">
        <v>1</v>
      </c>
    </row>
    <row r="11688" spans="12:16" x14ac:dyDescent="0.35">
      <c r="L11688" t="s">
        <v>26</v>
      </c>
      <c r="M11688" t="s">
        <v>7747</v>
      </c>
      <c r="N11688">
        <v>6</v>
      </c>
      <c r="P11688">
        <v>1</v>
      </c>
    </row>
    <row r="11689" spans="12:16" x14ac:dyDescent="0.35">
      <c r="L11689" t="s">
        <v>26</v>
      </c>
      <c r="M11689" t="s">
        <v>7747</v>
      </c>
      <c r="N11689">
        <v>6</v>
      </c>
      <c r="P11689">
        <v>1</v>
      </c>
    </row>
    <row r="11690" spans="12:16" x14ac:dyDescent="0.35">
      <c r="L11690" t="s">
        <v>26</v>
      </c>
      <c r="M11690" t="s">
        <v>7747</v>
      </c>
      <c r="N11690">
        <v>6</v>
      </c>
      <c r="P11690">
        <v>1</v>
      </c>
    </row>
    <row r="11691" spans="12:16" x14ac:dyDescent="0.35">
      <c r="L11691" t="s">
        <v>26</v>
      </c>
      <c r="M11691" t="s">
        <v>7747</v>
      </c>
      <c r="N11691">
        <v>6</v>
      </c>
      <c r="P11691">
        <v>1</v>
      </c>
    </row>
    <row r="11692" spans="12:16" x14ac:dyDescent="0.35">
      <c r="L11692" t="s">
        <v>26</v>
      </c>
      <c r="M11692" t="s">
        <v>7747</v>
      </c>
      <c r="N11692">
        <v>6</v>
      </c>
      <c r="P11692">
        <v>1</v>
      </c>
    </row>
    <row r="11693" spans="12:16" x14ac:dyDescent="0.35">
      <c r="L11693" t="s">
        <v>26</v>
      </c>
      <c r="M11693" t="s">
        <v>7747</v>
      </c>
      <c r="N11693">
        <v>6</v>
      </c>
      <c r="P11693">
        <v>1</v>
      </c>
    </row>
    <row r="11694" spans="12:16" x14ac:dyDescent="0.35">
      <c r="L11694" t="s">
        <v>26</v>
      </c>
      <c r="M11694" t="s">
        <v>7747</v>
      </c>
      <c r="N11694">
        <v>6</v>
      </c>
      <c r="P11694">
        <v>1</v>
      </c>
    </row>
    <row r="11695" spans="12:16" x14ac:dyDescent="0.35">
      <c r="L11695" t="s">
        <v>26</v>
      </c>
      <c r="M11695" t="s">
        <v>7747</v>
      </c>
      <c r="N11695">
        <v>6</v>
      </c>
      <c r="P11695">
        <v>1</v>
      </c>
    </row>
    <row r="11696" spans="12:16" x14ac:dyDescent="0.35">
      <c r="L11696" t="s">
        <v>26</v>
      </c>
      <c r="M11696" t="s">
        <v>7747</v>
      </c>
      <c r="N11696">
        <v>6</v>
      </c>
      <c r="P11696">
        <v>1</v>
      </c>
    </row>
    <row r="11697" spans="12:16" x14ac:dyDescent="0.35">
      <c r="L11697" t="s">
        <v>26</v>
      </c>
      <c r="M11697" t="s">
        <v>7747</v>
      </c>
      <c r="N11697">
        <v>6</v>
      </c>
      <c r="P11697">
        <v>1</v>
      </c>
    </row>
    <row r="11698" spans="12:16" x14ac:dyDescent="0.35">
      <c r="L11698" t="s">
        <v>26</v>
      </c>
      <c r="M11698" t="s">
        <v>7747</v>
      </c>
      <c r="N11698">
        <v>6</v>
      </c>
      <c r="P11698">
        <v>1</v>
      </c>
    </row>
    <row r="11699" spans="12:16" x14ac:dyDescent="0.35">
      <c r="L11699" t="s">
        <v>26</v>
      </c>
      <c r="M11699" t="s">
        <v>7747</v>
      </c>
      <c r="N11699">
        <v>6</v>
      </c>
      <c r="P11699">
        <v>1</v>
      </c>
    </row>
    <row r="11700" spans="12:16" x14ac:dyDescent="0.35">
      <c r="L11700" t="s">
        <v>26</v>
      </c>
      <c r="M11700" t="s">
        <v>7747</v>
      </c>
      <c r="N11700">
        <v>6</v>
      </c>
      <c r="P11700">
        <v>1</v>
      </c>
    </row>
    <row r="11701" spans="12:16" x14ac:dyDescent="0.35">
      <c r="L11701" t="s">
        <v>26</v>
      </c>
      <c r="M11701" t="s">
        <v>7747</v>
      </c>
      <c r="N11701">
        <v>6</v>
      </c>
      <c r="P11701">
        <v>1</v>
      </c>
    </row>
    <row r="11702" spans="12:16" x14ac:dyDescent="0.35">
      <c r="L11702" t="s">
        <v>26</v>
      </c>
      <c r="M11702" t="s">
        <v>7747</v>
      </c>
      <c r="N11702">
        <v>6</v>
      </c>
      <c r="P11702">
        <v>1</v>
      </c>
    </row>
    <row r="11703" spans="12:16" x14ac:dyDescent="0.35">
      <c r="L11703" t="s">
        <v>26</v>
      </c>
      <c r="M11703" t="s">
        <v>7747</v>
      </c>
      <c r="N11703">
        <v>6</v>
      </c>
      <c r="P11703">
        <v>1</v>
      </c>
    </row>
    <row r="11704" spans="12:16" x14ac:dyDescent="0.35">
      <c r="L11704" t="s">
        <v>26</v>
      </c>
      <c r="M11704" t="s">
        <v>7747</v>
      </c>
      <c r="N11704">
        <v>6</v>
      </c>
      <c r="P11704">
        <v>1</v>
      </c>
    </row>
    <row r="11705" spans="12:16" x14ac:dyDescent="0.35">
      <c r="L11705" t="s">
        <v>26</v>
      </c>
      <c r="M11705" t="s">
        <v>7747</v>
      </c>
      <c r="N11705">
        <v>6</v>
      </c>
      <c r="P11705">
        <v>1</v>
      </c>
    </row>
    <row r="11706" spans="12:16" x14ac:dyDescent="0.35">
      <c r="L11706" t="s">
        <v>26</v>
      </c>
      <c r="M11706" t="s">
        <v>7747</v>
      </c>
      <c r="N11706">
        <v>6</v>
      </c>
      <c r="P11706">
        <v>1</v>
      </c>
    </row>
    <row r="11707" spans="12:16" x14ac:dyDescent="0.35">
      <c r="L11707" t="s">
        <v>26</v>
      </c>
      <c r="M11707" t="s">
        <v>7747</v>
      </c>
      <c r="N11707">
        <v>6</v>
      </c>
      <c r="P11707">
        <v>1</v>
      </c>
    </row>
    <row r="11708" spans="12:16" x14ac:dyDescent="0.35">
      <c r="L11708" t="s">
        <v>26</v>
      </c>
      <c r="M11708" t="s">
        <v>7747</v>
      </c>
      <c r="N11708">
        <v>6</v>
      </c>
      <c r="P11708">
        <v>1</v>
      </c>
    </row>
    <row r="11709" spans="12:16" x14ac:dyDescent="0.35">
      <c r="L11709" t="s">
        <v>26</v>
      </c>
      <c r="M11709" t="s">
        <v>7747</v>
      </c>
      <c r="N11709">
        <v>6</v>
      </c>
      <c r="P11709">
        <v>1</v>
      </c>
    </row>
    <row r="11710" spans="12:16" x14ac:dyDescent="0.35">
      <c r="L11710" t="s">
        <v>26</v>
      </c>
      <c r="M11710" t="s">
        <v>7747</v>
      </c>
      <c r="N11710">
        <v>6</v>
      </c>
      <c r="P11710">
        <v>1</v>
      </c>
    </row>
    <row r="11711" spans="12:16" x14ac:dyDescent="0.35">
      <c r="L11711" t="s">
        <v>26</v>
      </c>
      <c r="M11711" t="s">
        <v>7747</v>
      </c>
      <c r="N11711">
        <v>6</v>
      </c>
      <c r="P11711">
        <v>1</v>
      </c>
    </row>
    <row r="11712" spans="12:16" x14ac:dyDescent="0.35">
      <c r="L11712" t="s">
        <v>26</v>
      </c>
      <c r="M11712" t="s">
        <v>7747</v>
      </c>
      <c r="N11712">
        <v>6</v>
      </c>
      <c r="P11712">
        <v>1</v>
      </c>
    </row>
    <row r="11713" spans="12:16" x14ac:dyDescent="0.35">
      <c r="L11713" t="s">
        <v>26</v>
      </c>
      <c r="M11713" t="s">
        <v>7747</v>
      </c>
      <c r="N11713">
        <v>6</v>
      </c>
      <c r="P11713">
        <v>1</v>
      </c>
    </row>
    <row r="11714" spans="12:16" x14ac:dyDescent="0.35">
      <c r="L11714" t="s">
        <v>26</v>
      </c>
      <c r="M11714" t="s">
        <v>7747</v>
      </c>
      <c r="N11714">
        <v>6</v>
      </c>
      <c r="P11714">
        <v>1</v>
      </c>
    </row>
    <row r="11715" spans="12:16" x14ac:dyDescent="0.35">
      <c r="L11715" t="s">
        <v>26</v>
      </c>
      <c r="M11715" t="s">
        <v>7747</v>
      </c>
      <c r="N11715">
        <v>6</v>
      </c>
      <c r="P11715">
        <v>1</v>
      </c>
    </row>
    <row r="11716" spans="12:16" x14ac:dyDescent="0.35">
      <c r="L11716" t="s">
        <v>26</v>
      </c>
      <c r="M11716" t="s">
        <v>7747</v>
      </c>
      <c r="N11716">
        <v>6</v>
      </c>
      <c r="P11716">
        <v>1</v>
      </c>
    </row>
    <row r="11717" spans="12:16" x14ac:dyDescent="0.35">
      <c r="L11717" t="s">
        <v>26</v>
      </c>
      <c r="M11717" t="s">
        <v>7747</v>
      </c>
      <c r="N11717">
        <v>6</v>
      </c>
      <c r="P11717">
        <v>1</v>
      </c>
    </row>
    <row r="11718" spans="12:16" x14ac:dyDescent="0.35">
      <c r="L11718" t="s">
        <v>26</v>
      </c>
      <c r="M11718" t="s">
        <v>7747</v>
      </c>
      <c r="N11718">
        <v>6</v>
      </c>
      <c r="P11718">
        <v>1</v>
      </c>
    </row>
    <row r="11719" spans="12:16" x14ac:dyDescent="0.35">
      <c r="L11719" t="s">
        <v>26</v>
      </c>
      <c r="M11719" t="s">
        <v>7747</v>
      </c>
      <c r="N11719">
        <v>6</v>
      </c>
      <c r="P11719">
        <v>1</v>
      </c>
    </row>
    <row r="11720" spans="12:16" x14ac:dyDescent="0.35">
      <c r="L11720" t="s">
        <v>26</v>
      </c>
      <c r="M11720" t="s">
        <v>7747</v>
      </c>
      <c r="N11720">
        <v>6</v>
      </c>
      <c r="P11720">
        <v>1</v>
      </c>
    </row>
    <row r="11721" spans="12:16" x14ac:dyDescent="0.35">
      <c r="L11721" t="s">
        <v>26</v>
      </c>
      <c r="M11721" t="s">
        <v>7747</v>
      </c>
      <c r="N11721">
        <v>6</v>
      </c>
      <c r="P11721">
        <v>1</v>
      </c>
    </row>
    <row r="11722" spans="12:16" x14ac:dyDescent="0.35">
      <c r="L11722" t="s">
        <v>26</v>
      </c>
      <c r="M11722" t="s">
        <v>7747</v>
      </c>
      <c r="N11722">
        <v>6</v>
      </c>
      <c r="P11722">
        <v>1</v>
      </c>
    </row>
    <row r="11723" spans="12:16" x14ac:dyDescent="0.35">
      <c r="L11723" t="s">
        <v>26</v>
      </c>
      <c r="M11723" t="s">
        <v>7747</v>
      </c>
      <c r="N11723">
        <v>6</v>
      </c>
      <c r="P11723">
        <v>1</v>
      </c>
    </row>
    <row r="11724" spans="12:16" x14ac:dyDescent="0.35">
      <c r="L11724" t="s">
        <v>26</v>
      </c>
      <c r="M11724" t="s">
        <v>7747</v>
      </c>
      <c r="N11724">
        <v>6</v>
      </c>
      <c r="P11724">
        <v>1</v>
      </c>
    </row>
    <row r="11725" spans="12:16" x14ac:dyDescent="0.35">
      <c r="L11725" t="s">
        <v>26</v>
      </c>
      <c r="M11725" t="s">
        <v>7747</v>
      </c>
      <c r="N11725">
        <v>6</v>
      </c>
      <c r="P11725">
        <v>1</v>
      </c>
    </row>
    <row r="11726" spans="12:16" x14ac:dyDescent="0.35">
      <c r="L11726" t="s">
        <v>26</v>
      </c>
      <c r="M11726" t="s">
        <v>7747</v>
      </c>
      <c r="N11726">
        <v>6</v>
      </c>
      <c r="P11726">
        <v>1</v>
      </c>
    </row>
    <row r="11727" spans="12:16" x14ac:dyDescent="0.35">
      <c r="L11727" t="s">
        <v>26</v>
      </c>
      <c r="M11727" t="s">
        <v>7747</v>
      </c>
      <c r="N11727">
        <v>6</v>
      </c>
      <c r="P11727">
        <v>1</v>
      </c>
    </row>
    <row r="11728" spans="12:16" x14ac:dyDescent="0.35">
      <c r="L11728" t="s">
        <v>26</v>
      </c>
      <c r="M11728" t="s">
        <v>7747</v>
      </c>
      <c r="N11728">
        <v>6</v>
      </c>
      <c r="P11728">
        <v>1</v>
      </c>
    </row>
    <row r="11729" spans="12:16" x14ac:dyDescent="0.35">
      <c r="L11729" t="s">
        <v>26</v>
      </c>
      <c r="M11729" t="s">
        <v>7747</v>
      </c>
      <c r="N11729">
        <v>6</v>
      </c>
      <c r="P11729">
        <v>1</v>
      </c>
    </row>
    <row r="11730" spans="12:16" x14ac:dyDescent="0.35">
      <c r="L11730" t="s">
        <v>26</v>
      </c>
      <c r="M11730" t="s">
        <v>7747</v>
      </c>
      <c r="N11730">
        <v>6</v>
      </c>
      <c r="P11730">
        <v>1</v>
      </c>
    </row>
    <row r="11731" spans="12:16" x14ac:dyDescent="0.35">
      <c r="L11731" t="s">
        <v>26</v>
      </c>
      <c r="M11731" t="s">
        <v>7747</v>
      </c>
      <c r="N11731">
        <v>6</v>
      </c>
      <c r="P11731">
        <v>1</v>
      </c>
    </row>
    <row r="11732" spans="12:16" x14ac:dyDescent="0.35">
      <c r="L11732" t="s">
        <v>26</v>
      </c>
      <c r="M11732" t="s">
        <v>7747</v>
      </c>
      <c r="N11732">
        <v>6</v>
      </c>
      <c r="P11732">
        <v>1</v>
      </c>
    </row>
    <row r="11733" spans="12:16" x14ac:dyDescent="0.35">
      <c r="L11733" t="s">
        <v>26</v>
      </c>
      <c r="M11733" t="s">
        <v>7747</v>
      </c>
      <c r="N11733">
        <v>6</v>
      </c>
      <c r="P11733">
        <v>1</v>
      </c>
    </row>
    <row r="11734" spans="12:16" x14ac:dyDescent="0.35">
      <c r="L11734" t="s">
        <v>26</v>
      </c>
      <c r="M11734" t="s">
        <v>7747</v>
      </c>
      <c r="N11734">
        <v>6</v>
      </c>
      <c r="P11734">
        <v>1</v>
      </c>
    </row>
    <row r="11735" spans="12:16" x14ac:dyDescent="0.35">
      <c r="L11735" t="s">
        <v>26</v>
      </c>
      <c r="M11735" t="s">
        <v>7747</v>
      </c>
      <c r="N11735">
        <v>6</v>
      </c>
      <c r="P11735">
        <v>1</v>
      </c>
    </row>
    <row r="11736" spans="12:16" x14ac:dyDescent="0.35">
      <c r="L11736" t="s">
        <v>26</v>
      </c>
      <c r="M11736" t="s">
        <v>7747</v>
      </c>
      <c r="N11736">
        <v>6</v>
      </c>
      <c r="P11736">
        <v>1</v>
      </c>
    </row>
    <row r="11737" spans="12:16" x14ac:dyDescent="0.35">
      <c r="L11737" t="s">
        <v>26</v>
      </c>
      <c r="M11737" t="s">
        <v>7747</v>
      </c>
      <c r="N11737">
        <v>6</v>
      </c>
      <c r="P11737">
        <v>1</v>
      </c>
    </row>
    <row r="11738" spans="12:16" x14ac:dyDescent="0.35">
      <c r="L11738" t="s">
        <v>26</v>
      </c>
      <c r="M11738" t="s">
        <v>7747</v>
      </c>
      <c r="N11738">
        <v>6</v>
      </c>
      <c r="P11738">
        <v>1</v>
      </c>
    </row>
    <row r="11739" spans="12:16" x14ac:dyDescent="0.35">
      <c r="L11739" t="s">
        <v>26</v>
      </c>
      <c r="M11739" t="s">
        <v>7747</v>
      </c>
      <c r="N11739">
        <v>6</v>
      </c>
      <c r="P11739">
        <v>1</v>
      </c>
    </row>
    <row r="11740" spans="12:16" x14ac:dyDescent="0.35">
      <c r="L11740" t="s">
        <v>26</v>
      </c>
      <c r="M11740" t="s">
        <v>7747</v>
      </c>
      <c r="N11740">
        <v>6</v>
      </c>
      <c r="P11740">
        <v>1</v>
      </c>
    </row>
    <row r="11741" spans="12:16" x14ac:dyDescent="0.35">
      <c r="L11741" t="s">
        <v>26</v>
      </c>
      <c r="M11741" t="s">
        <v>7747</v>
      </c>
      <c r="N11741">
        <v>6</v>
      </c>
      <c r="P11741">
        <v>1</v>
      </c>
    </row>
    <row r="11742" spans="12:16" x14ac:dyDescent="0.35">
      <c r="L11742" t="s">
        <v>26</v>
      </c>
      <c r="M11742" t="s">
        <v>7747</v>
      </c>
      <c r="N11742">
        <v>6</v>
      </c>
      <c r="P11742">
        <v>1</v>
      </c>
    </row>
    <row r="11743" spans="12:16" x14ac:dyDescent="0.35">
      <c r="L11743" t="s">
        <v>26</v>
      </c>
      <c r="M11743" t="s">
        <v>7747</v>
      </c>
      <c r="N11743">
        <v>6</v>
      </c>
      <c r="P11743">
        <v>1</v>
      </c>
    </row>
    <row r="11744" spans="12:16" x14ac:dyDescent="0.35">
      <c r="L11744" t="s">
        <v>26</v>
      </c>
      <c r="M11744" t="s">
        <v>7747</v>
      </c>
      <c r="N11744">
        <v>6</v>
      </c>
      <c r="P11744">
        <v>1</v>
      </c>
    </row>
    <row r="11745" spans="12:16" x14ac:dyDescent="0.35">
      <c r="L11745" t="s">
        <v>26</v>
      </c>
      <c r="M11745" t="s">
        <v>7747</v>
      </c>
      <c r="N11745">
        <v>6</v>
      </c>
      <c r="P11745">
        <v>1</v>
      </c>
    </row>
    <row r="11746" spans="12:16" x14ac:dyDescent="0.35">
      <c r="L11746" t="s">
        <v>29</v>
      </c>
      <c r="M11746" t="s">
        <v>7747</v>
      </c>
      <c r="N11746">
        <v>6</v>
      </c>
      <c r="P11746">
        <v>1</v>
      </c>
    </row>
    <row r="11747" spans="12:16" x14ac:dyDescent="0.35">
      <c r="L11747" t="s">
        <v>29</v>
      </c>
      <c r="M11747" t="s">
        <v>7747</v>
      </c>
      <c r="N11747">
        <v>6</v>
      </c>
      <c r="P11747">
        <v>1</v>
      </c>
    </row>
    <row r="11748" spans="12:16" x14ac:dyDescent="0.35">
      <c r="L11748" t="s">
        <v>29</v>
      </c>
      <c r="M11748" t="s">
        <v>7747</v>
      </c>
      <c r="N11748">
        <v>6</v>
      </c>
      <c r="P11748">
        <v>1</v>
      </c>
    </row>
    <row r="11749" spans="12:16" x14ac:dyDescent="0.35">
      <c r="L11749" t="s">
        <v>29</v>
      </c>
      <c r="M11749" t="s">
        <v>7747</v>
      </c>
      <c r="N11749">
        <v>6</v>
      </c>
      <c r="P11749">
        <v>1</v>
      </c>
    </row>
    <row r="11750" spans="12:16" x14ac:dyDescent="0.35">
      <c r="L11750" t="s">
        <v>29</v>
      </c>
      <c r="M11750" t="s">
        <v>7747</v>
      </c>
      <c r="N11750">
        <v>6</v>
      </c>
      <c r="P11750">
        <v>1</v>
      </c>
    </row>
    <row r="11751" spans="12:16" x14ac:dyDescent="0.35">
      <c r="L11751" t="s">
        <v>29</v>
      </c>
      <c r="M11751" t="s">
        <v>7747</v>
      </c>
      <c r="N11751">
        <v>6</v>
      </c>
      <c r="P11751">
        <v>1</v>
      </c>
    </row>
    <row r="11752" spans="12:16" x14ac:dyDescent="0.35">
      <c r="L11752" t="s">
        <v>29</v>
      </c>
      <c r="M11752" t="s">
        <v>7747</v>
      </c>
      <c r="N11752">
        <v>6</v>
      </c>
      <c r="P11752">
        <v>1</v>
      </c>
    </row>
    <row r="11753" spans="12:16" x14ac:dyDescent="0.35">
      <c r="L11753" t="s">
        <v>29</v>
      </c>
      <c r="M11753" t="s">
        <v>7747</v>
      </c>
      <c r="N11753">
        <v>6</v>
      </c>
      <c r="P11753">
        <v>1</v>
      </c>
    </row>
    <row r="11754" spans="12:16" x14ac:dyDescent="0.35">
      <c r="L11754" t="s">
        <v>29</v>
      </c>
      <c r="M11754" t="s">
        <v>7747</v>
      </c>
      <c r="N11754">
        <v>6</v>
      </c>
      <c r="P11754">
        <v>1</v>
      </c>
    </row>
    <row r="11755" spans="12:16" x14ac:dyDescent="0.35">
      <c r="L11755" t="s">
        <v>29</v>
      </c>
      <c r="M11755" t="s">
        <v>7747</v>
      </c>
      <c r="N11755">
        <v>6</v>
      </c>
      <c r="P11755">
        <v>1</v>
      </c>
    </row>
    <row r="11756" spans="12:16" x14ac:dyDescent="0.35">
      <c r="L11756" t="s">
        <v>29</v>
      </c>
      <c r="M11756" t="s">
        <v>7747</v>
      </c>
      <c r="N11756">
        <v>6</v>
      </c>
      <c r="P11756">
        <v>1</v>
      </c>
    </row>
    <row r="11757" spans="12:16" x14ac:dyDescent="0.35">
      <c r="L11757" t="s">
        <v>29</v>
      </c>
      <c r="M11757" t="s">
        <v>7747</v>
      </c>
      <c r="N11757">
        <v>6</v>
      </c>
      <c r="P11757">
        <v>1</v>
      </c>
    </row>
    <row r="11758" spans="12:16" x14ac:dyDescent="0.35">
      <c r="L11758" t="s">
        <v>29</v>
      </c>
      <c r="M11758" t="s">
        <v>7747</v>
      </c>
      <c r="N11758">
        <v>6</v>
      </c>
      <c r="P11758">
        <v>1</v>
      </c>
    </row>
    <row r="11759" spans="12:16" x14ac:dyDescent="0.35">
      <c r="L11759" t="s">
        <v>29</v>
      </c>
      <c r="M11759" t="s">
        <v>7747</v>
      </c>
      <c r="N11759">
        <v>6</v>
      </c>
      <c r="P11759">
        <v>1</v>
      </c>
    </row>
    <row r="11760" spans="12:16" x14ac:dyDescent="0.35">
      <c r="L11760" t="s">
        <v>29</v>
      </c>
      <c r="M11760" t="s">
        <v>7747</v>
      </c>
      <c r="N11760">
        <v>6</v>
      </c>
      <c r="P11760">
        <v>1</v>
      </c>
    </row>
    <row r="11761" spans="12:16" x14ac:dyDescent="0.35">
      <c r="L11761" t="s">
        <v>29</v>
      </c>
      <c r="M11761" t="s">
        <v>7747</v>
      </c>
      <c r="N11761">
        <v>6</v>
      </c>
      <c r="P11761">
        <v>1</v>
      </c>
    </row>
    <row r="11762" spans="12:16" x14ac:dyDescent="0.35">
      <c r="L11762" t="s">
        <v>29</v>
      </c>
      <c r="M11762" t="s">
        <v>7747</v>
      </c>
      <c r="N11762">
        <v>6</v>
      </c>
      <c r="P11762">
        <v>1</v>
      </c>
    </row>
    <row r="11763" spans="12:16" x14ac:dyDescent="0.35">
      <c r="L11763" t="s">
        <v>29</v>
      </c>
      <c r="M11763" t="s">
        <v>7747</v>
      </c>
      <c r="N11763">
        <v>6</v>
      </c>
      <c r="P11763">
        <v>1</v>
      </c>
    </row>
    <row r="11764" spans="12:16" x14ac:dyDescent="0.35">
      <c r="L11764" t="s">
        <v>29</v>
      </c>
      <c r="M11764" t="s">
        <v>7747</v>
      </c>
      <c r="N11764">
        <v>6</v>
      </c>
      <c r="P11764">
        <v>1</v>
      </c>
    </row>
    <row r="11765" spans="12:16" x14ac:dyDescent="0.35">
      <c r="L11765" t="s">
        <v>28</v>
      </c>
      <c r="M11765" t="s">
        <v>7747</v>
      </c>
      <c r="N11765">
        <v>6</v>
      </c>
      <c r="P11765">
        <v>1</v>
      </c>
    </row>
    <row r="11766" spans="12:16" x14ac:dyDescent="0.35">
      <c r="L11766" t="s">
        <v>28</v>
      </c>
      <c r="M11766" t="s">
        <v>7747</v>
      </c>
      <c r="N11766">
        <v>6</v>
      </c>
      <c r="P11766">
        <v>1</v>
      </c>
    </row>
    <row r="11767" spans="12:16" x14ac:dyDescent="0.35">
      <c r="L11767" t="s">
        <v>28</v>
      </c>
      <c r="M11767" t="s">
        <v>7747</v>
      </c>
      <c r="N11767">
        <v>6</v>
      </c>
      <c r="P11767">
        <v>1</v>
      </c>
    </row>
    <row r="11768" spans="12:16" x14ac:dyDescent="0.35">
      <c r="L11768" t="s">
        <v>28</v>
      </c>
      <c r="M11768" t="s">
        <v>7747</v>
      </c>
      <c r="N11768">
        <v>6</v>
      </c>
      <c r="P11768">
        <v>1</v>
      </c>
    </row>
    <row r="11769" spans="12:16" x14ac:dyDescent="0.35">
      <c r="L11769" t="s">
        <v>28</v>
      </c>
      <c r="M11769" t="s">
        <v>7747</v>
      </c>
      <c r="N11769">
        <v>6</v>
      </c>
      <c r="P11769">
        <v>1</v>
      </c>
    </row>
    <row r="11770" spans="12:16" x14ac:dyDescent="0.35">
      <c r="L11770" t="s">
        <v>28</v>
      </c>
      <c r="M11770" t="s">
        <v>7747</v>
      </c>
      <c r="N11770">
        <v>6</v>
      </c>
      <c r="P11770">
        <v>1</v>
      </c>
    </row>
    <row r="11771" spans="12:16" x14ac:dyDescent="0.35">
      <c r="L11771" t="s">
        <v>28</v>
      </c>
      <c r="M11771" t="s">
        <v>7747</v>
      </c>
      <c r="N11771">
        <v>6</v>
      </c>
      <c r="P11771">
        <v>1</v>
      </c>
    </row>
    <row r="11772" spans="12:16" x14ac:dyDescent="0.35">
      <c r="L11772" t="s">
        <v>28</v>
      </c>
      <c r="M11772" t="s">
        <v>7747</v>
      </c>
      <c r="N11772">
        <v>6</v>
      </c>
      <c r="P11772">
        <v>1</v>
      </c>
    </row>
    <row r="11773" spans="12:16" x14ac:dyDescent="0.35">
      <c r="L11773" t="s">
        <v>28</v>
      </c>
      <c r="M11773" t="s">
        <v>7747</v>
      </c>
      <c r="N11773">
        <v>6</v>
      </c>
      <c r="P11773">
        <v>1</v>
      </c>
    </row>
    <row r="11774" spans="12:16" x14ac:dyDescent="0.35">
      <c r="L11774" t="s">
        <v>28</v>
      </c>
      <c r="M11774" t="s">
        <v>7747</v>
      </c>
      <c r="N11774">
        <v>6</v>
      </c>
      <c r="P11774">
        <v>1</v>
      </c>
    </row>
    <row r="11775" spans="12:16" x14ac:dyDescent="0.35">
      <c r="L11775" t="s">
        <v>28</v>
      </c>
      <c r="M11775" t="s">
        <v>7747</v>
      </c>
      <c r="N11775">
        <v>6</v>
      </c>
      <c r="P11775">
        <v>1</v>
      </c>
    </row>
    <row r="11776" spans="12:16" x14ac:dyDescent="0.35">
      <c r="L11776" t="s">
        <v>28</v>
      </c>
      <c r="M11776" t="s">
        <v>7747</v>
      </c>
      <c r="N11776">
        <v>6</v>
      </c>
      <c r="P11776">
        <v>1</v>
      </c>
    </row>
    <row r="11777" spans="12:16" x14ac:dyDescent="0.35">
      <c r="L11777" t="s">
        <v>28</v>
      </c>
      <c r="M11777" t="s">
        <v>7747</v>
      </c>
      <c r="N11777">
        <v>6</v>
      </c>
      <c r="P11777">
        <v>1</v>
      </c>
    </row>
    <row r="11778" spans="12:16" x14ac:dyDescent="0.35">
      <c r="L11778" t="s">
        <v>28</v>
      </c>
      <c r="M11778" t="s">
        <v>7747</v>
      </c>
      <c r="N11778">
        <v>6</v>
      </c>
      <c r="P11778">
        <v>1</v>
      </c>
    </row>
    <row r="11779" spans="12:16" x14ac:dyDescent="0.35">
      <c r="L11779" t="s">
        <v>28</v>
      </c>
      <c r="M11779" t="s">
        <v>7747</v>
      </c>
      <c r="N11779">
        <v>6</v>
      </c>
      <c r="P11779">
        <v>1</v>
      </c>
    </row>
    <row r="11780" spans="12:16" x14ac:dyDescent="0.35">
      <c r="L11780" t="s">
        <v>28</v>
      </c>
      <c r="M11780" t="s">
        <v>7747</v>
      </c>
      <c r="N11780">
        <v>6</v>
      </c>
      <c r="P11780">
        <v>1</v>
      </c>
    </row>
    <row r="11781" spans="12:16" x14ac:dyDescent="0.35">
      <c r="L11781" t="s">
        <v>28</v>
      </c>
      <c r="M11781" t="s">
        <v>7747</v>
      </c>
      <c r="N11781">
        <v>6</v>
      </c>
      <c r="P11781">
        <v>1</v>
      </c>
    </row>
    <row r="11782" spans="12:16" x14ac:dyDescent="0.35">
      <c r="L11782" t="s">
        <v>28</v>
      </c>
      <c r="M11782" t="s">
        <v>7747</v>
      </c>
      <c r="N11782">
        <v>6</v>
      </c>
      <c r="P11782">
        <v>1</v>
      </c>
    </row>
    <row r="11783" spans="12:16" x14ac:dyDescent="0.35">
      <c r="L11783" t="s">
        <v>28</v>
      </c>
      <c r="M11783" t="s">
        <v>7747</v>
      </c>
      <c r="N11783">
        <v>6</v>
      </c>
      <c r="P11783">
        <v>1</v>
      </c>
    </row>
    <row r="11784" spans="12:16" x14ac:dyDescent="0.35">
      <c r="L11784" t="s">
        <v>28</v>
      </c>
      <c r="M11784" t="s">
        <v>7747</v>
      </c>
      <c r="N11784">
        <v>6</v>
      </c>
      <c r="P11784">
        <v>1</v>
      </c>
    </row>
    <row r="11785" spans="12:16" x14ac:dyDescent="0.35">
      <c r="L11785" t="s">
        <v>28</v>
      </c>
      <c r="M11785" t="s">
        <v>7747</v>
      </c>
      <c r="N11785">
        <v>6</v>
      </c>
      <c r="P11785">
        <v>1</v>
      </c>
    </row>
    <row r="11786" spans="12:16" x14ac:dyDescent="0.35">
      <c r="L11786" t="s">
        <v>28</v>
      </c>
      <c r="M11786" t="s">
        <v>7747</v>
      </c>
      <c r="N11786">
        <v>6</v>
      </c>
      <c r="P11786">
        <v>1</v>
      </c>
    </row>
    <row r="11787" spans="12:16" x14ac:dyDescent="0.35">
      <c r="L11787" t="s">
        <v>28</v>
      </c>
      <c r="M11787" t="s">
        <v>7747</v>
      </c>
      <c r="N11787">
        <v>6</v>
      </c>
      <c r="P11787">
        <v>1</v>
      </c>
    </row>
    <row r="11788" spans="12:16" x14ac:dyDescent="0.35">
      <c r="L11788" t="s">
        <v>28</v>
      </c>
      <c r="M11788" t="s">
        <v>7747</v>
      </c>
      <c r="N11788">
        <v>6</v>
      </c>
      <c r="P11788">
        <v>1</v>
      </c>
    </row>
    <row r="11789" spans="12:16" x14ac:dyDescent="0.35">
      <c r="L11789" t="s">
        <v>28</v>
      </c>
      <c r="M11789" t="s">
        <v>7747</v>
      </c>
      <c r="N11789">
        <v>6</v>
      </c>
      <c r="P11789">
        <v>1</v>
      </c>
    </row>
    <row r="11790" spans="12:16" x14ac:dyDescent="0.35">
      <c r="L11790" t="s">
        <v>114</v>
      </c>
      <c r="M11790" t="s">
        <v>7747</v>
      </c>
      <c r="N11790">
        <v>6</v>
      </c>
      <c r="P11790">
        <v>1</v>
      </c>
    </row>
    <row r="11791" spans="12:16" x14ac:dyDescent="0.35">
      <c r="L11791" t="s">
        <v>114</v>
      </c>
      <c r="M11791" t="s">
        <v>7747</v>
      </c>
      <c r="N11791">
        <v>6</v>
      </c>
      <c r="P11791">
        <v>1</v>
      </c>
    </row>
    <row r="11792" spans="12:16" x14ac:dyDescent="0.35">
      <c r="L11792" t="s">
        <v>114</v>
      </c>
      <c r="M11792" t="s">
        <v>7747</v>
      </c>
      <c r="N11792">
        <v>6</v>
      </c>
      <c r="P11792">
        <v>1</v>
      </c>
    </row>
    <row r="11793" spans="12:16" x14ac:dyDescent="0.35">
      <c r="L11793" t="s">
        <v>114</v>
      </c>
      <c r="M11793" t="s">
        <v>7747</v>
      </c>
      <c r="N11793">
        <v>6</v>
      </c>
      <c r="P11793">
        <v>1</v>
      </c>
    </row>
    <row r="11794" spans="12:16" x14ac:dyDescent="0.35">
      <c r="L11794" t="s">
        <v>114</v>
      </c>
      <c r="M11794" t="s">
        <v>7747</v>
      </c>
      <c r="N11794">
        <v>6</v>
      </c>
      <c r="P11794">
        <v>1</v>
      </c>
    </row>
    <row r="11795" spans="12:16" x14ac:dyDescent="0.35">
      <c r="L11795" t="s">
        <v>114</v>
      </c>
      <c r="M11795" t="s">
        <v>7747</v>
      </c>
      <c r="N11795">
        <v>6</v>
      </c>
      <c r="P11795">
        <v>1</v>
      </c>
    </row>
    <row r="11796" spans="12:16" x14ac:dyDescent="0.35">
      <c r="L11796" t="s">
        <v>114</v>
      </c>
      <c r="M11796" t="s">
        <v>7747</v>
      </c>
      <c r="N11796">
        <v>6</v>
      </c>
      <c r="P11796">
        <v>1</v>
      </c>
    </row>
    <row r="11797" spans="12:16" x14ac:dyDescent="0.35">
      <c r="L11797" t="s">
        <v>114</v>
      </c>
      <c r="M11797" t="s">
        <v>7747</v>
      </c>
      <c r="N11797">
        <v>6</v>
      </c>
      <c r="P11797">
        <v>1</v>
      </c>
    </row>
    <row r="11798" spans="12:16" x14ac:dyDescent="0.35">
      <c r="L11798" t="s">
        <v>114</v>
      </c>
      <c r="M11798" t="s">
        <v>7747</v>
      </c>
      <c r="N11798">
        <v>6</v>
      </c>
      <c r="P11798">
        <v>1</v>
      </c>
    </row>
    <row r="11799" spans="12:16" x14ac:dyDescent="0.35">
      <c r="L11799" t="s">
        <v>114</v>
      </c>
      <c r="M11799" t="s">
        <v>7747</v>
      </c>
      <c r="N11799">
        <v>6</v>
      </c>
      <c r="P11799">
        <v>1</v>
      </c>
    </row>
    <row r="11800" spans="12:16" x14ac:dyDescent="0.35">
      <c r="L11800" t="s">
        <v>114</v>
      </c>
      <c r="M11800" t="s">
        <v>7747</v>
      </c>
      <c r="N11800">
        <v>6</v>
      </c>
      <c r="P11800">
        <v>1</v>
      </c>
    </row>
    <row r="11801" spans="12:16" x14ac:dyDescent="0.35">
      <c r="L11801" t="s">
        <v>114</v>
      </c>
      <c r="M11801" t="s">
        <v>7747</v>
      </c>
      <c r="N11801">
        <v>6</v>
      </c>
      <c r="P11801">
        <v>1</v>
      </c>
    </row>
    <row r="11802" spans="12:16" x14ac:dyDescent="0.35">
      <c r="L11802" t="s">
        <v>114</v>
      </c>
      <c r="M11802" t="s">
        <v>7747</v>
      </c>
      <c r="N11802">
        <v>6</v>
      </c>
      <c r="P11802">
        <v>1</v>
      </c>
    </row>
    <row r="11803" spans="12:16" x14ac:dyDescent="0.35">
      <c r="L11803" t="s">
        <v>114</v>
      </c>
      <c r="M11803" t="s">
        <v>7747</v>
      </c>
      <c r="N11803">
        <v>6</v>
      </c>
      <c r="P11803">
        <v>1</v>
      </c>
    </row>
    <row r="11804" spans="12:16" x14ac:dyDescent="0.35">
      <c r="L11804" t="s">
        <v>114</v>
      </c>
      <c r="M11804" t="s">
        <v>7747</v>
      </c>
      <c r="N11804">
        <v>6</v>
      </c>
      <c r="P11804">
        <v>1</v>
      </c>
    </row>
    <row r="11805" spans="12:16" x14ac:dyDescent="0.35">
      <c r="L11805" t="s">
        <v>114</v>
      </c>
      <c r="M11805" t="s">
        <v>7747</v>
      </c>
      <c r="N11805">
        <v>6</v>
      </c>
      <c r="P11805">
        <v>1</v>
      </c>
    </row>
    <row r="11806" spans="12:16" x14ac:dyDescent="0.35">
      <c r="L11806" t="s">
        <v>114</v>
      </c>
      <c r="M11806" t="s">
        <v>7747</v>
      </c>
      <c r="N11806">
        <v>6</v>
      </c>
      <c r="P11806">
        <v>1</v>
      </c>
    </row>
    <row r="11807" spans="12:16" x14ac:dyDescent="0.35">
      <c r="L11807" t="s">
        <v>114</v>
      </c>
      <c r="M11807" t="s">
        <v>7747</v>
      </c>
      <c r="N11807">
        <v>6</v>
      </c>
      <c r="P11807">
        <v>1</v>
      </c>
    </row>
    <row r="11808" spans="12:16" x14ac:dyDescent="0.35">
      <c r="L11808" t="s">
        <v>114</v>
      </c>
      <c r="M11808" t="s">
        <v>7747</v>
      </c>
      <c r="N11808">
        <v>6</v>
      </c>
      <c r="P11808">
        <v>1</v>
      </c>
    </row>
    <row r="11809" spans="12:16" x14ac:dyDescent="0.35">
      <c r="L11809" t="s">
        <v>114</v>
      </c>
      <c r="M11809" t="s">
        <v>7747</v>
      </c>
      <c r="N11809">
        <v>6</v>
      </c>
      <c r="P11809">
        <v>1</v>
      </c>
    </row>
    <row r="11810" spans="12:16" x14ac:dyDescent="0.35">
      <c r="L11810" t="s">
        <v>114</v>
      </c>
      <c r="M11810" t="s">
        <v>7747</v>
      </c>
      <c r="N11810">
        <v>6</v>
      </c>
      <c r="P11810">
        <v>1</v>
      </c>
    </row>
    <row r="11811" spans="12:16" x14ac:dyDescent="0.35">
      <c r="L11811" t="s">
        <v>114</v>
      </c>
      <c r="M11811" t="s">
        <v>7747</v>
      </c>
      <c r="N11811">
        <v>6</v>
      </c>
      <c r="P11811">
        <v>1</v>
      </c>
    </row>
    <row r="11812" spans="12:16" x14ac:dyDescent="0.35">
      <c r="L11812" t="s">
        <v>114</v>
      </c>
      <c r="M11812" t="s">
        <v>7747</v>
      </c>
      <c r="N11812">
        <v>6</v>
      </c>
      <c r="P11812">
        <v>1</v>
      </c>
    </row>
    <row r="11813" spans="12:16" x14ac:dyDescent="0.35">
      <c r="L11813" t="s">
        <v>114</v>
      </c>
      <c r="M11813" t="s">
        <v>7747</v>
      </c>
      <c r="N11813">
        <v>6</v>
      </c>
      <c r="P11813">
        <v>1</v>
      </c>
    </row>
    <row r="11814" spans="12:16" x14ac:dyDescent="0.35">
      <c r="L11814" t="s">
        <v>115</v>
      </c>
      <c r="M11814" t="s">
        <v>7747</v>
      </c>
      <c r="N11814">
        <v>6</v>
      </c>
      <c r="P11814">
        <v>1</v>
      </c>
    </row>
    <row r="11815" spans="12:16" x14ac:dyDescent="0.35">
      <c r="L11815" t="s">
        <v>115</v>
      </c>
      <c r="M11815" t="s">
        <v>7747</v>
      </c>
      <c r="N11815">
        <v>6</v>
      </c>
      <c r="P11815">
        <v>1</v>
      </c>
    </row>
    <row r="11816" spans="12:16" x14ac:dyDescent="0.35">
      <c r="L11816" t="s">
        <v>115</v>
      </c>
      <c r="M11816" t="s">
        <v>7747</v>
      </c>
      <c r="N11816">
        <v>6</v>
      </c>
      <c r="P11816">
        <v>1</v>
      </c>
    </row>
    <row r="11817" spans="12:16" x14ac:dyDescent="0.35">
      <c r="L11817" t="s">
        <v>115</v>
      </c>
      <c r="M11817" t="s">
        <v>7747</v>
      </c>
      <c r="N11817">
        <v>6</v>
      </c>
      <c r="P11817">
        <v>1</v>
      </c>
    </row>
    <row r="11818" spans="12:16" x14ac:dyDescent="0.35">
      <c r="L11818" t="s">
        <v>115</v>
      </c>
      <c r="M11818" t="s">
        <v>7747</v>
      </c>
      <c r="N11818">
        <v>6</v>
      </c>
      <c r="P11818">
        <v>1</v>
      </c>
    </row>
    <row r="11819" spans="12:16" x14ac:dyDescent="0.35">
      <c r="L11819" t="s">
        <v>115</v>
      </c>
      <c r="M11819" t="s">
        <v>7747</v>
      </c>
      <c r="N11819">
        <v>6</v>
      </c>
      <c r="P11819">
        <v>1</v>
      </c>
    </row>
    <row r="11820" spans="12:16" x14ac:dyDescent="0.35">
      <c r="L11820" t="s">
        <v>115</v>
      </c>
      <c r="M11820" t="s">
        <v>7747</v>
      </c>
      <c r="N11820">
        <v>6</v>
      </c>
      <c r="P11820">
        <v>1</v>
      </c>
    </row>
    <row r="11821" spans="12:16" x14ac:dyDescent="0.35">
      <c r="L11821" t="s">
        <v>115</v>
      </c>
      <c r="M11821" t="s">
        <v>7747</v>
      </c>
      <c r="N11821">
        <v>6</v>
      </c>
      <c r="P11821">
        <v>1</v>
      </c>
    </row>
    <row r="11822" spans="12:16" x14ac:dyDescent="0.35">
      <c r="L11822" t="s">
        <v>115</v>
      </c>
      <c r="M11822" t="s">
        <v>7747</v>
      </c>
      <c r="N11822">
        <v>6</v>
      </c>
      <c r="P11822">
        <v>1</v>
      </c>
    </row>
    <row r="11823" spans="12:16" x14ac:dyDescent="0.35">
      <c r="L11823" t="s">
        <v>115</v>
      </c>
      <c r="M11823" t="s">
        <v>7747</v>
      </c>
      <c r="N11823">
        <v>6</v>
      </c>
      <c r="P11823">
        <v>1</v>
      </c>
    </row>
    <row r="11824" spans="12:16" x14ac:dyDescent="0.35">
      <c r="L11824" t="s">
        <v>115</v>
      </c>
      <c r="M11824" t="s">
        <v>7747</v>
      </c>
      <c r="N11824">
        <v>6</v>
      </c>
      <c r="P11824">
        <v>1</v>
      </c>
    </row>
    <row r="11825" spans="12:16" x14ac:dyDescent="0.35">
      <c r="L11825" t="s">
        <v>115</v>
      </c>
      <c r="M11825" t="s">
        <v>7747</v>
      </c>
      <c r="N11825">
        <v>6</v>
      </c>
      <c r="P11825">
        <v>1</v>
      </c>
    </row>
    <row r="11826" spans="12:16" x14ac:dyDescent="0.35">
      <c r="L11826" t="s">
        <v>115</v>
      </c>
      <c r="M11826" t="s">
        <v>7747</v>
      </c>
      <c r="N11826">
        <v>6</v>
      </c>
      <c r="P11826">
        <v>1</v>
      </c>
    </row>
    <row r="11827" spans="12:16" x14ac:dyDescent="0.35">
      <c r="L11827" t="s">
        <v>115</v>
      </c>
      <c r="M11827" t="s">
        <v>7747</v>
      </c>
      <c r="N11827">
        <v>6</v>
      </c>
      <c r="P11827">
        <v>1</v>
      </c>
    </row>
    <row r="11828" spans="12:16" x14ac:dyDescent="0.35">
      <c r="L11828" t="s">
        <v>115</v>
      </c>
      <c r="M11828" t="s">
        <v>7747</v>
      </c>
      <c r="N11828">
        <v>6</v>
      </c>
      <c r="P11828">
        <v>1</v>
      </c>
    </row>
    <row r="11829" spans="12:16" x14ac:dyDescent="0.35">
      <c r="L11829" t="s">
        <v>115</v>
      </c>
      <c r="M11829" t="s">
        <v>7747</v>
      </c>
      <c r="N11829">
        <v>6</v>
      </c>
      <c r="P11829">
        <v>1</v>
      </c>
    </row>
    <row r="11830" spans="12:16" x14ac:dyDescent="0.35">
      <c r="L11830" t="s">
        <v>115</v>
      </c>
      <c r="M11830" t="s">
        <v>7747</v>
      </c>
      <c r="N11830">
        <v>6</v>
      </c>
      <c r="P11830">
        <v>1</v>
      </c>
    </row>
    <row r="11831" spans="12:16" x14ac:dyDescent="0.35">
      <c r="L11831" t="s">
        <v>115</v>
      </c>
      <c r="M11831" t="s">
        <v>7747</v>
      </c>
      <c r="N11831">
        <v>6</v>
      </c>
      <c r="P11831">
        <v>1</v>
      </c>
    </row>
    <row r="11832" spans="12:16" x14ac:dyDescent="0.35">
      <c r="L11832" t="s">
        <v>115</v>
      </c>
      <c r="M11832" t="s">
        <v>7747</v>
      </c>
      <c r="N11832">
        <v>6</v>
      </c>
      <c r="P11832">
        <v>1</v>
      </c>
    </row>
    <row r="11833" spans="12:16" x14ac:dyDescent="0.35">
      <c r="L11833" t="s">
        <v>115</v>
      </c>
      <c r="M11833" t="s">
        <v>7747</v>
      </c>
      <c r="N11833">
        <v>6</v>
      </c>
      <c r="P11833">
        <v>1</v>
      </c>
    </row>
    <row r="11834" spans="12:16" x14ac:dyDescent="0.35">
      <c r="L11834" t="s">
        <v>115</v>
      </c>
      <c r="M11834" t="s">
        <v>7747</v>
      </c>
      <c r="N11834">
        <v>6</v>
      </c>
      <c r="P11834">
        <v>1</v>
      </c>
    </row>
    <row r="11835" spans="12:16" x14ac:dyDescent="0.35">
      <c r="L11835" t="s">
        <v>115</v>
      </c>
      <c r="M11835" t="s">
        <v>7747</v>
      </c>
      <c r="N11835">
        <v>6</v>
      </c>
      <c r="P11835">
        <v>1</v>
      </c>
    </row>
    <row r="11836" spans="12:16" x14ac:dyDescent="0.35">
      <c r="L11836" t="s">
        <v>115</v>
      </c>
      <c r="M11836" t="s">
        <v>7747</v>
      </c>
      <c r="N11836">
        <v>6</v>
      </c>
      <c r="P11836">
        <v>1</v>
      </c>
    </row>
    <row r="11837" spans="12:16" x14ac:dyDescent="0.35">
      <c r="L11837" t="s">
        <v>115</v>
      </c>
      <c r="M11837" t="s">
        <v>7747</v>
      </c>
      <c r="N11837">
        <v>6</v>
      </c>
      <c r="P11837">
        <v>1</v>
      </c>
    </row>
    <row r="11838" spans="12:16" x14ac:dyDescent="0.35">
      <c r="L11838" t="s">
        <v>115</v>
      </c>
      <c r="M11838" t="s">
        <v>7747</v>
      </c>
      <c r="N11838">
        <v>6</v>
      </c>
      <c r="P11838">
        <v>1</v>
      </c>
    </row>
    <row r="11839" spans="12:16" x14ac:dyDescent="0.35">
      <c r="L11839" t="s">
        <v>115</v>
      </c>
      <c r="M11839" t="s">
        <v>7747</v>
      </c>
      <c r="N11839">
        <v>6</v>
      </c>
      <c r="P11839">
        <v>1</v>
      </c>
    </row>
    <row r="11840" spans="12:16" x14ac:dyDescent="0.35">
      <c r="L11840" t="s">
        <v>115</v>
      </c>
      <c r="M11840" t="s">
        <v>7747</v>
      </c>
      <c r="N11840">
        <v>6</v>
      </c>
      <c r="P11840">
        <v>1</v>
      </c>
    </row>
    <row r="11841" spans="12:16" x14ac:dyDescent="0.35">
      <c r="L11841" t="s">
        <v>115</v>
      </c>
      <c r="M11841" t="s">
        <v>7747</v>
      </c>
      <c r="N11841">
        <v>6</v>
      </c>
      <c r="P11841">
        <v>1</v>
      </c>
    </row>
    <row r="11842" spans="12:16" x14ac:dyDescent="0.35">
      <c r="L11842" t="s">
        <v>115</v>
      </c>
      <c r="M11842" t="s">
        <v>7747</v>
      </c>
      <c r="N11842">
        <v>6</v>
      </c>
      <c r="P11842">
        <v>1</v>
      </c>
    </row>
    <row r="11843" spans="12:16" x14ac:dyDescent="0.35">
      <c r="L11843" t="s">
        <v>115</v>
      </c>
      <c r="M11843" t="s">
        <v>7747</v>
      </c>
      <c r="N11843">
        <v>6</v>
      </c>
      <c r="P11843">
        <v>1</v>
      </c>
    </row>
    <row r="11844" spans="12:16" x14ac:dyDescent="0.35">
      <c r="L11844" t="s">
        <v>115</v>
      </c>
      <c r="M11844" t="s">
        <v>7747</v>
      </c>
      <c r="N11844">
        <v>6</v>
      </c>
      <c r="P11844">
        <v>1</v>
      </c>
    </row>
    <row r="11845" spans="12:16" x14ac:dyDescent="0.35">
      <c r="L11845" t="s">
        <v>115</v>
      </c>
      <c r="M11845" t="s">
        <v>7747</v>
      </c>
      <c r="N11845">
        <v>6</v>
      </c>
      <c r="P11845">
        <v>1</v>
      </c>
    </row>
    <row r="11846" spans="12:16" x14ac:dyDescent="0.35">
      <c r="L11846" t="s">
        <v>115</v>
      </c>
      <c r="M11846" t="s">
        <v>7747</v>
      </c>
      <c r="N11846">
        <v>6</v>
      </c>
      <c r="P11846">
        <v>1</v>
      </c>
    </row>
    <row r="11847" spans="12:16" x14ac:dyDescent="0.35">
      <c r="L11847" t="s">
        <v>115</v>
      </c>
      <c r="M11847" t="s">
        <v>7747</v>
      </c>
      <c r="N11847">
        <v>6</v>
      </c>
      <c r="P11847">
        <v>1</v>
      </c>
    </row>
    <row r="11848" spans="12:16" x14ac:dyDescent="0.35">
      <c r="L11848" t="s">
        <v>115</v>
      </c>
      <c r="M11848" t="s">
        <v>7747</v>
      </c>
      <c r="N11848">
        <v>6</v>
      </c>
      <c r="P11848">
        <v>1</v>
      </c>
    </row>
    <row r="11849" spans="12:16" x14ac:dyDescent="0.35">
      <c r="L11849" t="s">
        <v>115</v>
      </c>
      <c r="M11849" t="s">
        <v>7747</v>
      </c>
      <c r="N11849">
        <v>6</v>
      </c>
      <c r="P11849">
        <v>1</v>
      </c>
    </row>
    <row r="11850" spans="12:16" x14ac:dyDescent="0.35">
      <c r="L11850" t="s">
        <v>115</v>
      </c>
      <c r="M11850" t="s">
        <v>7747</v>
      </c>
      <c r="N11850">
        <v>6</v>
      </c>
      <c r="P11850">
        <v>1</v>
      </c>
    </row>
    <row r="11851" spans="12:16" x14ac:dyDescent="0.35">
      <c r="L11851" t="s">
        <v>115</v>
      </c>
      <c r="M11851" t="s">
        <v>7747</v>
      </c>
      <c r="N11851">
        <v>6</v>
      </c>
      <c r="P11851">
        <v>1</v>
      </c>
    </row>
    <row r="11852" spans="12:16" x14ac:dyDescent="0.35">
      <c r="L11852" t="s">
        <v>115</v>
      </c>
      <c r="M11852" t="s">
        <v>7747</v>
      </c>
      <c r="N11852">
        <v>6</v>
      </c>
      <c r="P11852">
        <v>1</v>
      </c>
    </row>
    <row r="11853" spans="12:16" x14ac:dyDescent="0.35">
      <c r="L11853" t="s">
        <v>115</v>
      </c>
      <c r="M11853" t="s">
        <v>7747</v>
      </c>
      <c r="N11853">
        <v>6</v>
      </c>
      <c r="P11853">
        <v>1</v>
      </c>
    </row>
    <row r="11854" spans="12:16" x14ac:dyDescent="0.35">
      <c r="L11854" t="s">
        <v>115</v>
      </c>
      <c r="M11854" t="s">
        <v>7747</v>
      </c>
      <c r="N11854">
        <v>6</v>
      </c>
      <c r="P11854">
        <v>1</v>
      </c>
    </row>
    <row r="11855" spans="12:16" x14ac:dyDescent="0.35">
      <c r="L11855" t="s">
        <v>115</v>
      </c>
      <c r="M11855" t="s">
        <v>7747</v>
      </c>
      <c r="N11855">
        <v>6</v>
      </c>
      <c r="P11855">
        <v>1</v>
      </c>
    </row>
    <row r="11856" spans="12:16" x14ac:dyDescent="0.35">
      <c r="L11856" t="s">
        <v>115</v>
      </c>
      <c r="M11856" t="s">
        <v>7747</v>
      </c>
      <c r="N11856">
        <v>6</v>
      </c>
      <c r="P11856">
        <v>1</v>
      </c>
    </row>
    <row r="11857" spans="12:16" x14ac:dyDescent="0.35">
      <c r="L11857" t="s">
        <v>115</v>
      </c>
      <c r="M11857" t="s">
        <v>7747</v>
      </c>
      <c r="N11857">
        <v>6</v>
      </c>
      <c r="P11857">
        <v>1</v>
      </c>
    </row>
    <row r="11858" spans="12:16" x14ac:dyDescent="0.35">
      <c r="L11858" t="s">
        <v>115</v>
      </c>
      <c r="M11858" t="s">
        <v>7747</v>
      </c>
      <c r="N11858">
        <v>6</v>
      </c>
      <c r="P11858">
        <v>1</v>
      </c>
    </row>
    <row r="11859" spans="12:16" x14ac:dyDescent="0.35">
      <c r="L11859" t="s">
        <v>115</v>
      </c>
      <c r="M11859" t="s">
        <v>7747</v>
      </c>
      <c r="N11859">
        <v>6</v>
      </c>
      <c r="P11859">
        <v>1</v>
      </c>
    </row>
    <row r="11860" spans="12:16" x14ac:dyDescent="0.35">
      <c r="L11860" t="s">
        <v>115</v>
      </c>
      <c r="M11860" t="s">
        <v>7747</v>
      </c>
      <c r="N11860">
        <v>6</v>
      </c>
      <c r="P11860">
        <v>1</v>
      </c>
    </row>
    <row r="11861" spans="12:16" x14ac:dyDescent="0.35">
      <c r="L11861" t="s">
        <v>115</v>
      </c>
      <c r="M11861" t="s">
        <v>7747</v>
      </c>
      <c r="N11861">
        <v>6</v>
      </c>
      <c r="P11861">
        <v>1</v>
      </c>
    </row>
    <row r="11862" spans="12:16" x14ac:dyDescent="0.35">
      <c r="L11862" t="s">
        <v>115</v>
      </c>
      <c r="M11862" t="s">
        <v>7747</v>
      </c>
      <c r="N11862">
        <v>6</v>
      </c>
      <c r="P11862">
        <v>1</v>
      </c>
    </row>
    <row r="11863" spans="12:16" x14ac:dyDescent="0.35">
      <c r="L11863" t="s">
        <v>115</v>
      </c>
      <c r="M11863" t="s">
        <v>7747</v>
      </c>
      <c r="N11863">
        <v>6</v>
      </c>
      <c r="P11863">
        <v>1</v>
      </c>
    </row>
    <row r="11864" spans="12:16" x14ac:dyDescent="0.35">
      <c r="L11864" t="s">
        <v>115</v>
      </c>
      <c r="M11864" t="s">
        <v>7747</v>
      </c>
      <c r="N11864">
        <v>6</v>
      </c>
      <c r="P11864">
        <v>1</v>
      </c>
    </row>
    <row r="11865" spans="12:16" x14ac:dyDescent="0.35">
      <c r="L11865" t="s">
        <v>115</v>
      </c>
      <c r="M11865" t="s">
        <v>7747</v>
      </c>
      <c r="N11865">
        <v>6</v>
      </c>
      <c r="P11865">
        <v>1</v>
      </c>
    </row>
    <row r="11866" spans="12:16" x14ac:dyDescent="0.35">
      <c r="L11866" t="s">
        <v>115</v>
      </c>
      <c r="M11866" t="s">
        <v>7747</v>
      </c>
      <c r="N11866">
        <v>6</v>
      </c>
      <c r="P11866">
        <v>1</v>
      </c>
    </row>
    <row r="11867" spans="12:16" x14ac:dyDescent="0.35">
      <c r="L11867" t="s">
        <v>115</v>
      </c>
      <c r="M11867" t="s">
        <v>7747</v>
      </c>
      <c r="N11867">
        <v>6</v>
      </c>
      <c r="P11867">
        <v>1</v>
      </c>
    </row>
    <row r="11868" spans="12:16" x14ac:dyDescent="0.35">
      <c r="L11868" t="s">
        <v>115</v>
      </c>
      <c r="M11868" t="s">
        <v>7747</v>
      </c>
      <c r="N11868">
        <v>6</v>
      </c>
      <c r="P11868">
        <v>1</v>
      </c>
    </row>
    <row r="11869" spans="12:16" x14ac:dyDescent="0.35">
      <c r="L11869" t="s">
        <v>115</v>
      </c>
      <c r="M11869" t="s">
        <v>7747</v>
      </c>
      <c r="N11869">
        <v>6</v>
      </c>
      <c r="P11869">
        <v>1</v>
      </c>
    </row>
    <row r="11870" spans="12:16" x14ac:dyDescent="0.35">
      <c r="L11870" t="s">
        <v>115</v>
      </c>
      <c r="M11870" t="s">
        <v>7747</v>
      </c>
      <c r="N11870">
        <v>6</v>
      </c>
      <c r="P11870">
        <v>1</v>
      </c>
    </row>
    <row r="11871" spans="12:16" x14ac:dyDescent="0.35">
      <c r="L11871" t="s">
        <v>27</v>
      </c>
      <c r="M11871" t="s">
        <v>7747</v>
      </c>
      <c r="N11871">
        <v>6</v>
      </c>
      <c r="P11871">
        <v>1</v>
      </c>
    </row>
    <row r="11872" spans="12:16" x14ac:dyDescent="0.35">
      <c r="L11872" t="s">
        <v>27</v>
      </c>
      <c r="M11872" t="s">
        <v>7747</v>
      </c>
      <c r="N11872">
        <v>6</v>
      </c>
      <c r="P11872">
        <v>1</v>
      </c>
    </row>
    <row r="11873" spans="12:16" x14ac:dyDescent="0.35">
      <c r="L11873" t="s">
        <v>27</v>
      </c>
      <c r="M11873" t="s">
        <v>7747</v>
      </c>
      <c r="N11873">
        <v>6</v>
      </c>
      <c r="P11873">
        <v>1</v>
      </c>
    </row>
    <row r="11874" spans="12:16" x14ac:dyDescent="0.35">
      <c r="L11874" t="s">
        <v>27</v>
      </c>
      <c r="M11874" t="s">
        <v>7747</v>
      </c>
      <c r="N11874">
        <v>6</v>
      </c>
      <c r="P11874">
        <v>1</v>
      </c>
    </row>
    <row r="11875" spans="12:16" x14ac:dyDescent="0.35">
      <c r="L11875" t="s">
        <v>27</v>
      </c>
      <c r="M11875" t="s">
        <v>7747</v>
      </c>
      <c r="N11875">
        <v>6</v>
      </c>
      <c r="P11875">
        <v>1</v>
      </c>
    </row>
    <row r="11876" spans="12:16" x14ac:dyDescent="0.35">
      <c r="L11876" t="s">
        <v>27</v>
      </c>
      <c r="M11876" t="s">
        <v>7747</v>
      </c>
      <c r="N11876">
        <v>6</v>
      </c>
      <c r="P11876">
        <v>1</v>
      </c>
    </row>
    <row r="11877" spans="12:16" x14ac:dyDescent="0.35">
      <c r="L11877" t="s">
        <v>27</v>
      </c>
      <c r="M11877" t="s">
        <v>7747</v>
      </c>
      <c r="N11877">
        <v>6</v>
      </c>
      <c r="P11877">
        <v>1</v>
      </c>
    </row>
    <row r="11878" spans="12:16" x14ac:dyDescent="0.35">
      <c r="L11878" t="s">
        <v>27</v>
      </c>
      <c r="M11878" t="s">
        <v>7747</v>
      </c>
      <c r="N11878">
        <v>6</v>
      </c>
      <c r="P11878">
        <v>1</v>
      </c>
    </row>
    <row r="11879" spans="12:16" x14ac:dyDescent="0.35">
      <c r="L11879" t="s">
        <v>27</v>
      </c>
      <c r="M11879" t="s">
        <v>7747</v>
      </c>
      <c r="N11879">
        <v>6</v>
      </c>
      <c r="P11879">
        <v>1</v>
      </c>
    </row>
    <row r="11880" spans="12:16" x14ac:dyDescent="0.35">
      <c r="L11880" t="s">
        <v>27</v>
      </c>
      <c r="M11880" t="s">
        <v>7747</v>
      </c>
      <c r="N11880">
        <v>6</v>
      </c>
      <c r="P11880">
        <v>1</v>
      </c>
    </row>
    <row r="11881" spans="12:16" x14ac:dyDescent="0.35">
      <c r="L11881" t="s">
        <v>27</v>
      </c>
      <c r="M11881" t="s">
        <v>7747</v>
      </c>
      <c r="N11881">
        <v>6</v>
      </c>
      <c r="P11881">
        <v>1</v>
      </c>
    </row>
    <row r="11882" spans="12:16" x14ac:dyDescent="0.35">
      <c r="L11882" t="s">
        <v>27</v>
      </c>
      <c r="M11882" t="s">
        <v>7747</v>
      </c>
      <c r="N11882">
        <v>6</v>
      </c>
      <c r="P11882">
        <v>1</v>
      </c>
    </row>
    <row r="11883" spans="12:16" x14ac:dyDescent="0.35">
      <c r="L11883" t="s">
        <v>27</v>
      </c>
      <c r="M11883" t="s">
        <v>7747</v>
      </c>
      <c r="N11883">
        <v>6</v>
      </c>
      <c r="P11883">
        <v>1</v>
      </c>
    </row>
    <row r="11884" spans="12:16" x14ac:dyDescent="0.35">
      <c r="L11884" t="s">
        <v>27</v>
      </c>
      <c r="M11884" t="s">
        <v>7747</v>
      </c>
      <c r="N11884">
        <v>6</v>
      </c>
      <c r="P11884">
        <v>1</v>
      </c>
    </row>
    <row r="11885" spans="12:16" x14ac:dyDescent="0.35">
      <c r="L11885" t="s">
        <v>27</v>
      </c>
      <c r="M11885" t="s">
        <v>7747</v>
      </c>
      <c r="N11885">
        <v>6</v>
      </c>
      <c r="P11885">
        <v>1</v>
      </c>
    </row>
    <row r="11886" spans="12:16" x14ac:dyDescent="0.35">
      <c r="L11886" t="s">
        <v>27</v>
      </c>
      <c r="M11886" t="s">
        <v>7747</v>
      </c>
      <c r="N11886">
        <v>6</v>
      </c>
      <c r="P11886">
        <v>1</v>
      </c>
    </row>
    <row r="11887" spans="12:16" x14ac:dyDescent="0.35">
      <c r="L11887" t="s">
        <v>27</v>
      </c>
      <c r="M11887" t="s">
        <v>7747</v>
      </c>
      <c r="N11887">
        <v>6</v>
      </c>
      <c r="P11887">
        <v>1</v>
      </c>
    </row>
    <row r="11888" spans="12:16" x14ac:dyDescent="0.35">
      <c r="L11888" t="s">
        <v>27</v>
      </c>
      <c r="M11888" t="s">
        <v>7747</v>
      </c>
      <c r="N11888">
        <v>6</v>
      </c>
      <c r="P11888">
        <v>1</v>
      </c>
    </row>
    <row r="11889" spans="12:16" x14ac:dyDescent="0.35">
      <c r="L11889" t="s">
        <v>27</v>
      </c>
      <c r="M11889" t="s">
        <v>7747</v>
      </c>
      <c r="N11889">
        <v>6</v>
      </c>
      <c r="P11889">
        <v>1</v>
      </c>
    </row>
    <row r="11890" spans="12:16" x14ac:dyDescent="0.35">
      <c r="L11890" t="s">
        <v>27</v>
      </c>
      <c r="M11890" t="s">
        <v>7747</v>
      </c>
      <c r="N11890">
        <v>6</v>
      </c>
      <c r="P11890">
        <v>1</v>
      </c>
    </row>
    <row r="11891" spans="12:16" x14ac:dyDescent="0.35">
      <c r="L11891" t="s">
        <v>27</v>
      </c>
      <c r="M11891" t="s">
        <v>7747</v>
      </c>
      <c r="N11891">
        <v>6</v>
      </c>
      <c r="P11891">
        <v>1</v>
      </c>
    </row>
    <row r="11892" spans="12:16" x14ac:dyDescent="0.35">
      <c r="L11892" t="s">
        <v>27</v>
      </c>
      <c r="M11892" t="s">
        <v>7747</v>
      </c>
      <c r="N11892">
        <v>6</v>
      </c>
      <c r="P11892">
        <v>1</v>
      </c>
    </row>
    <row r="11893" spans="12:16" x14ac:dyDescent="0.35">
      <c r="L11893" t="s">
        <v>27</v>
      </c>
      <c r="M11893" t="s">
        <v>7747</v>
      </c>
      <c r="N11893">
        <v>6</v>
      </c>
      <c r="P11893">
        <v>1</v>
      </c>
    </row>
    <row r="11894" spans="12:16" x14ac:dyDescent="0.35">
      <c r="L11894" t="s">
        <v>27</v>
      </c>
      <c r="M11894" t="s">
        <v>7747</v>
      </c>
      <c r="N11894">
        <v>6</v>
      </c>
      <c r="P11894">
        <v>1</v>
      </c>
    </row>
    <row r="11895" spans="12:16" x14ac:dyDescent="0.35">
      <c r="L11895" t="s">
        <v>27</v>
      </c>
      <c r="M11895" t="s">
        <v>7747</v>
      </c>
      <c r="N11895">
        <v>6</v>
      </c>
      <c r="P11895">
        <v>1</v>
      </c>
    </row>
    <row r="11896" spans="12:16" x14ac:dyDescent="0.35">
      <c r="L11896" t="s">
        <v>27</v>
      </c>
      <c r="M11896" t="s">
        <v>7747</v>
      </c>
      <c r="N11896">
        <v>6</v>
      </c>
      <c r="P11896">
        <v>1</v>
      </c>
    </row>
    <row r="11897" spans="12:16" x14ac:dyDescent="0.35">
      <c r="L11897" t="s">
        <v>27</v>
      </c>
      <c r="M11897" t="s">
        <v>7747</v>
      </c>
      <c r="N11897">
        <v>6</v>
      </c>
      <c r="P11897">
        <v>1</v>
      </c>
    </row>
    <row r="11898" spans="12:16" x14ac:dyDescent="0.35">
      <c r="L11898" t="s">
        <v>27</v>
      </c>
      <c r="M11898" t="s">
        <v>7747</v>
      </c>
      <c r="N11898">
        <v>6</v>
      </c>
      <c r="P11898">
        <v>1</v>
      </c>
    </row>
    <row r="11899" spans="12:16" x14ac:dyDescent="0.35">
      <c r="L11899" t="s">
        <v>27</v>
      </c>
      <c r="M11899" t="s">
        <v>7747</v>
      </c>
      <c r="N11899">
        <v>6</v>
      </c>
      <c r="P11899">
        <v>1</v>
      </c>
    </row>
    <row r="11900" spans="12:16" x14ac:dyDescent="0.35">
      <c r="L11900" t="s">
        <v>27</v>
      </c>
      <c r="M11900" t="s">
        <v>7747</v>
      </c>
      <c r="N11900">
        <v>6</v>
      </c>
      <c r="P11900">
        <v>1</v>
      </c>
    </row>
    <row r="11901" spans="12:16" x14ac:dyDescent="0.35">
      <c r="L11901" t="s">
        <v>27</v>
      </c>
      <c r="M11901" t="s">
        <v>7747</v>
      </c>
      <c r="N11901">
        <v>6</v>
      </c>
      <c r="P11901">
        <v>1</v>
      </c>
    </row>
    <row r="11902" spans="12:16" x14ac:dyDescent="0.35">
      <c r="L11902" t="s">
        <v>27</v>
      </c>
      <c r="M11902" t="s">
        <v>7747</v>
      </c>
      <c r="N11902">
        <v>6</v>
      </c>
      <c r="P11902">
        <v>1</v>
      </c>
    </row>
    <row r="11903" spans="12:16" x14ac:dyDescent="0.35">
      <c r="L11903" t="s">
        <v>27</v>
      </c>
      <c r="M11903" t="s">
        <v>7747</v>
      </c>
      <c r="N11903">
        <v>6</v>
      </c>
      <c r="P11903">
        <v>1</v>
      </c>
    </row>
    <row r="11904" spans="12:16" x14ac:dyDescent="0.35">
      <c r="L11904" t="s">
        <v>27</v>
      </c>
      <c r="M11904" t="s">
        <v>7747</v>
      </c>
      <c r="N11904">
        <v>6</v>
      </c>
      <c r="P11904">
        <v>1</v>
      </c>
    </row>
    <row r="11905" spans="12:16" x14ac:dyDescent="0.35">
      <c r="L11905" t="s">
        <v>27</v>
      </c>
      <c r="M11905" t="s">
        <v>7747</v>
      </c>
      <c r="N11905">
        <v>6</v>
      </c>
      <c r="P11905">
        <v>1</v>
      </c>
    </row>
    <row r="11906" spans="12:16" x14ac:dyDescent="0.35">
      <c r="L11906" t="s">
        <v>27</v>
      </c>
      <c r="M11906" t="s">
        <v>7747</v>
      </c>
      <c r="N11906">
        <v>6</v>
      </c>
      <c r="P11906">
        <v>1</v>
      </c>
    </row>
    <row r="11907" spans="12:16" x14ac:dyDescent="0.35">
      <c r="L11907" t="s">
        <v>27</v>
      </c>
      <c r="M11907" t="s">
        <v>7747</v>
      </c>
      <c r="N11907">
        <v>6</v>
      </c>
      <c r="P11907">
        <v>1</v>
      </c>
    </row>
    <row r="11908" spans="12:16" x14ac:dyDescent="0.35">
      <c r="L11908" t="s">
        <v>27</v>
      </c>
      <c r="M11908" t="s">
        <v>7747</v>
      </c>
      <c r="N11908">
        <v>6</v>
      </c>
      <c r="P11908">
        <v>1</v>
      </c>
    </row>
    <row r="11909" spans="12:16" x14ac:dyDescent="0.35">
      <c r="L11909" t="s">
        <v>27</v>
      </c>
      <c r="M11909" t="s">
        <v>7747</v>
      </c>
      <c r="N11909">
        <v>6</v>
      </c>
      <c r="P11909">
        <v>1</v>
      </c>
    </row>
    <row r="11910" spans="12:16" x14ac:dyDescent="0.35">
      <c r="L11910" t="s">
        <v>27</v>
      </c>
      <c r="M11910" t="s">
        <v>7747</v>
      </c>
      <c r="N11910">
        <v>6</v>
      </c>
      <c r="P11910">
        <v>1</v>
      </c>
    </row>
    <row r="11911" spans="12:16" x14ac:dyDescent="0.35">
      <c r="L11911" t="s">
        <v>27</v>
      </c>
      <c r="M11911" t="s">
        <v>7747</v>
      </c>
      <c r="N11911">
        <v>6</v>
      </c>
      <c r="P11911">
        <v>1</v>
      </c>
    </row>
    <row r="11912" spans="12:16" x14ac:dyDescent="0.35">
      <c r="L11912" t="s">
        <v>27</v>
      </c>
      <c r="M11912" t="s">
        <v>7747</v>
      </c>
      <c r="N11912">
        <v>6</v>
      </c>
      <c r="P11912">
        <v>1</v>
      </c>
    </row>
    <row r="11913" spans="12:16" x14ac:dyDescent="0.35">
      <c r="L11913" t="s">
        <v>27</v>
      </c>
      <c r="M11913" t="s">
        <v>7747</v>
      </c>
      <c r="N11913">
        <v>6</v>
      </c>
      <c r="P11913">
        <v>1</v>
      </c>
    </row>
    <row r="11914" spans="12:16" x14ac:dyDescent="0.35">
      <c r="L11914" t="s">
        <v>27</v>
      </c>
      <c r="M11914" t="s">
        <v>7747</v>
      </c>
      <c r="N11914">
        <v>6</v>
      </c>
      <c r="P11914">
        <v>1</v>
      </c>
    </row>
    <row r="11915" spans="12:16" x14ac:dyDescent="0.35">
      <c r="L11915" t="s">
        <v>27</v>
      </c>
      <c r="M11915" t="s">
        <v>7747</v>
      </c>
      <c r="N11915">
        <v>6</v>
      </c>
      <c r="P11915">
        <v>1</v>
      </c>
    </row>
    <row r="11916" spans="12:16" x14ac:dyDescent="0.35">
      <c r="L11916" t="s">
        <v>27</v>
      </c>
      <c r="M11916" t="s">
        <v>7747</v>
      </c>
      <c r="N11916">
        <v>6</v>
      </c>
      <c r="P11916">
        <v>1</v>
      </c>
    </row>
    <row r="11917" spans="12:16" x14ac:dyDescent="0.35">
      <c r="L11917" t="s">
        <v>27</v>
      </c>
      <c r="M11917" t="s">
        <v>7747</v>
      </c>
      <c r="N11917">
        <v>6</v>
      </c>
      <c r="P11917">
        <v>1</v>
      </c>
    </row>
    <row r="11918" spans="12:16" x14ac:dyDescent="0.35">
      <c r="L11918" t="s">
        <v>27</v>
      </c>
      <c r="M11918" t="s">
        <v>7747</v>
      </c>
      <c r="N11918">
        <v>6</v>
      </c>
      <c r="P11918">
        <v>1</v>
      </c>
    </row>
    <row r="11919" spans="12:16" x14ac:dyDescent="0.35">
      <c r="L11919" t="s">
        <v>27</v>
      </c>
      <c r="M11919" t="s">
        <v>7747</v>
      </c>
      <c r="N11919">
        <v>6</v>
      </c>
      <c r="P11919">
        <v>1</v>
      </c>
    </row>
    <row r="11920" spans="12:16" x14ac:dyDescent="0.35">
      <c r="L11920" t="s">
        <v>27</v>
      </c>
      <c r="M11920" t="s">
        <v>7747</v>
      </c>
      <c r="N11920">
        <v>6</v>
      </c>
      <c r="P11920">
        <v>1</v>
      </c>
    </row>
    <row r="11921" spans="12:16" x14ac:dyDescent="0.35">
      <c r="L11921" t="s">
        <v>27</v>
      </c>
      <c r="M11921" t="s">
        <v>7747</v>
      </c>
      <c r="N11921">
        <v>6</v>
      </c>
      <c r="P11921">
        <v>1</v>
      </c>
    </row>
    <row r="11922" spans="12:16" x14ac:dyDescent="0.35">
      <c r="L11922" t="s">
        <v>27</v>
      </c>
      <c r="M11922" t="s">
        <v>7747</v>
      </c>
      <c r="N11922">
        <v>6</v>
      </c>
      <c r="P11922">
        <v>1</v>
      </c>
    </row>
    <row r="11923" spans="12:16" x14ac:dyDescent="0.35">
      <c r="L11923" t="s">
        <v>27</v>
      </c>
      <c r="M11923" t="s">
        <v>7747</v>
      </c>
      <c r="N11923">
        <v>6</v>
      </c>
      <c r="P11923">
        <v>1</v>
      </c>
    </row>
    <row r="11924" spans="12:16" x14ac:dyDescent="0.35">
      <c r="L11924" t="s">
        <v>27</v>
      </c>
      <c r="M11924" t="s">
        <v>7747</v>
      </c>
      <c r="N11924">
        <v>6</v>
      </c>
      <c r="P11924">
        <v>1</v>
      </c>
    </row>
    <row r="11925" spans="12:16" x14ac:dyDescent="0.35">
      <c r="L11925" t="s">
        <v>27</v>
      </c>
      <c r="M11925" t="s">
        <v>7747</v>
      </c>
      <c r="N11925">
        <v>6</v>
      </c>
      <c r="P11925">
        <v>1</v>
      </c>
    </row>
    <row r="11926" spans="12:16" x14ac:dyDescent="0.35">
      <c r="L11926" t="s">
        <v>27</v>
      </c>
      <c r="M11926" t="s">
        <v>7747</v>
      </c>
      <c r="N11926">
        <v>6</v>
      </c>
      <c r="P11926">
        <v>1</v>
      </c>
    </row>
    <row r="11927" spans="12:16" x14ac:dyDescent="0.35">
      <c r="L11927" t="s">
        <v>27</v>
      </c>
      <c r="M11927" t="s">
        <v>7747</v>
      </c>
      <c r="N11927">
        <v>6</v>
      </c>
      <c r="P11927">
        <v>1</v>
      </c>
    </row>
    <row r="11928" spans="12:16" x14ac:dyDescent="0.35">
      <c r="L11928" t="s">
        <v>27</v>
      </c>
      <c r="M11928" t="s">
        <v>7747</v>
      </c>
      <c r="N11928">
        <v>6</v>
      </c>
      <c r="P11928">
        <v>1</v>
      </c>
    </row>
    <row r="11929" spans="12:16" x14ac:dyDescent="0.35">
      <c r="L11929" t="s">
        <v>27</v>
      </c>
      <c r="M11929" t="s">
        <v>7747</v>
      </c>
      <c r="N11929">
        <v>6</v>
      </c>
      <c r="P11929">
        <v>1</v>
      </c>
    </row>
    <row r="11930" spans="12:16" x14ac:dyDescent="0.35">
      <c r="L11930" t="s">
        <v>27</v>
      </c>
      <c r="M11930" t="s">
        <v>7747</v>
      </c>
      <c r="N11930">
        <v>6</v>
      </c>
      <c r="P11930">
        <v>1</v>
      </c>
    </row>
    <row r="11931" spans="12:16" x14ac:dyDescent="0.35">
      <c r="L11931" t="s">
        <v>27</v>
      </c>
      <c r="M11931" t="s">
        <v>7747</v>
      </c>
      <c r="N11931">
        <v>6</v>
      </c>
      <c r="P11931">
        <v>1</v>
      </c>
    </row>
    <row r="11932" spans="12:16" x14ac:dyDescent="0.35">
      <c r="L11932" t="s">
        <v>27</v>
      </c>
      <c r="M11932" t="s">
        <v>7747</v>
      </c>
      <c r="N11932">
        <v>6</v>
      </c>
      <c r="P11932">
        <v>1</v>
      </c>
    </row>
    <row r="11933" spans="12:16" x14ac:dyDescent="0.35">
      <c r="L11933" t="s">
        <v>27</v>
      </c>
      <c r="M11933" t="s">
        <v>7747</v>
      </c>
      <c r="N11933">
        <v>6</v>
      </c>
      <c r="P11933">
        <v>1</v>
      </c>
    </row>
    <row r="11934" spans="12:16" x14ac:dyDescent="0.35">
      <c r="L11934" t="s">
        <v>27</v>
      </c>
      <c r="M11934" t="s">
        <v>7747</v>
      </c>
      <c r="N11934">
        <v>6</v>
      </c>
      <c r="P11934">
        <v>1</v>
      </c>
    </row>
    <row r="11935" spans="12:16" x14ac:dyDescent="0.35">
      <c r="L11935" t="s">
        <v>27</v>
      </c>
      <c r="M11935" t="s">
        <v>7747</v>
      </c>
      <c r="N11935">
        <v>6</v>
      </c>
      <c r="P11935">
        <v>1</v>
      </c>
    </row>
    <row r="11936" spans="12:16" x14ac:dyDescent="0.35">
      <c r="L11936" t="s">
        <v>27</v>
      </c>
      <c r="M11936" t="s">
        <v>7747</v>
      </c>
      <c r="N11936">
        <v>6</v>
      </c>
      <c r="P11936">
        <v>1</v>
      </c>
    </row>
    <row r="11937" spans="12:16" x14ac:dyDescent="0.35">
      <c r="L11937" t="s">
        <v>27</v>
      </c>
      <c r="M11937" t="s">
        <v>7747</v>
      </c>
      <c r="N11937">
        <v>6</v>
      </c>
      <c r="P11937">
        <v>1</v>
      </c>
    </row>
    <row r="11938" spans="12:16" x14ac:dyDescent="0.35">
      <c r="L11938" t="s">
        <v>27</v>
      </c>
      <c r="M11938" t="s">
        <v>7747</v>
      </c>
      <c r="N11938">
        <v>6</v>
      </c>
      <c r="P11938">
        <v>1</v>
      </c>
    </row>
    <row r="11939" spans="12:16" x14ac:dyDescent="0.35">
      <c r="L11939" t="s">
        <v>27</v>
      </c>
      <c r="M11939" t="s">
        <v>7747</v>
      </c>
      <c r="N11939">
        <v>6</v>
      </c>
      <c r="P11939">
        <v>1</v>
      </c>
    </row>
    <row r="11940" spans="12:16" x14ac:dyDescent="0.35">
      <c r="L11940" t="s">
        <v>27</v>
      </c>
      <c r="M11940" t="s">
        <v>7747</v>
      </c>
      <c r="N11940">
        <v>6</v>
      </c>
      <c r="P11940">
        <v>1</v>
      </c>
    </row>
    <row r="11941" spans="12:16" x14ac:dyDescent="0.35">
      <c r="L11941" t="s">
        <v>27</v>
      </c>
      <c r="M11941" t="s">
        <v>7747</v>
      </c>
      <c r="N11941">
        <v>6</v>
      </c>
      <c r="P11941">
        <v>1</v>
      </c>
    </row>
    <row r="11942" spans="12:16" x14ac:dyDescent="0.35">
      <c r="L11942" t="s">
        <v>27</v>
      </c>
      <c r="M11942" t="s">
        <v>7747</v>
      </c>
      <c r="N11942">
        <v>6</v>
      </c>
      <c r="P11942">
        <v>1</v>
      </c>
    </row>
    <row r="11943" spans="12:16" x14ac:dyDescent="0.35">
      <c r="L11943" t="s">
        <v>27</v>
      </c>
      <c r="M11943" t="s">
        <v>7747</v>
      </c>
      <c r="N11943">
        <v>6</v>
      </c>
      <c r="P11943">
        <v>1</v>
      </c>
    </row>
    <row r="11944" spans="12:16" x14ac:dyDescent="0.35">
      <c r="L11944" t="s">
        <v>27</v>
      </c>
      <c r="M11944" t="s">
        <v>7747</v>
      </c>
      <c r="N11944">
        <v>6</v>
      </c>
      <c r="P11944">
        <v>1</v>
      </c>
    </row>
    <row r="11945" spans="12:16" x14ac:dyDescent="0.35">
      <c r="L11945" t="s">
        <v>27</v>
      </c>
      <c r="M11945" t="s">
        <v>7747</v>
      </c>
      <c r="N11945">
        <v>6</v>
      </c>
      <c r="P11945">
        <v>1</v>
      </c>
    </row>
    <row r="11946" spans="12:16" x14ac:dyDescent="0.35">
      <c r="L11946" t="s">
        <v>27</v>
      </c>
      <c r="M11946" t="s">
        <v>7747</v>
      </c>
      <c r="N11946">
        <v>6</v>
      </c>
      <c r="P11946">
        <v>1</v>
      </c>
    </row>
    <row r="11947" spans="12:16" x14ac:dyDescent="0.35">
      <c r="L11947" t="s">
        <v>27</v>
      </c>
      <c r="M11947" t="s">
        <v>7747</v>
      </c>
      <c r="N11947">
        <v>6</v>
      </c>
      <c r="P11947">
        <v>1</v>
      </c>
    </row>
    <row r="11948" spans="12:16" x14ac:dyDescent="0.35">
      <c r="L11948" t="s">
        <v>27</v>
      </c>
      <c r="M11948" t="s">
        <v>7747</v>
      </c>
      <c r="N11948">
        <v>6</v>
      </c>
      <c r="P11948">
        <v>1</v>
      </c>
    </row>
    <row r="11949" spans="12:16" x14ac:dyDescent="0.35">
      <c r="L11949" t="s">
        <v>27</v>
      </c>
      <c r="M11949" t="s">
        <v>7747</v>
      </c>
      <c r="N11949">
        <v>6</v>
      </c>
      <c r="P11949">
        <v>1</v>
      </c>
    </row>
    <row r="11950" spans="12:16" x14ac:dyDescent="0.35">
      <c r="L11950" t="s">
        <v>27</v>
      </c>
      <c r="M11950" t="s">
        <v>7747</v>
      </c>
      <c r="N11950">
        <v>6</v>
      </c>
      <c r="P11950">
        <v>1</v>
      </c>
    </row>
    <row r="11951" spans="12:16" x14ac:dyDescent="0.35">
      <c r="L11951" t="s">
        <v>27</v>
      </c>
      <c r="M11951" t="s">
        <v>7747</v>
      </c>
      <c r="N11951">
        <v>6</v>
      </c>
      <c r="P11951">
        <v>1</v>
      </c>
    </row>
    <row r="11952" spans="12:16" x14ac:dyDescent="0.35">
      <c r="L11952" t="s">
        <v>27</v>
      </c>
      <c r="M11952" t="s">
        <v>7747</v>
      </c>
      <c r="N11952">
        <v>6</v>
      </c>
      <c r="P11952">
        <v>1</v>
      </c>
    </row>
    <row r="11953" spans="12:16" x14ac:dyDescent="0.35">
      <c r="L11953" t="s">
        <v>27</v>
      </c>
      <c r="M11953" t="s">
        <v>7747</v>
      </c>
      <c r="N11953">
        <v>6</v>
      </c>
      <c r="P11953">
        <v>1</v>
      </c>
    </row>
    <row r="11954" spans="12:16" x14ac:dyDescent="0.35">
      <c r="L11954" t="s">
        <v>27</v>
      </c>
      <c r="M11954" t="s">
        <v>7747</v>
      </c>
      <c r="N11954">
        <v>6</v>
      </c>
      <c r="P11954">
        <v>1</v>
      </c>
    </row>
    <row r="11955" spans="12:16" x14ac:dyDescent="0.35">
      <c r="L11955" t="s">
        <v>27</v>
      </c>
      <c r="M11955" t="s">
        <v>7747</v>
      </c>
      <c r="N11955">
        <v>6</v>
      </c>
      <c r="P11955">
        <v>1</v>
      </c>
    </row>
    <row r="11956" spans="12:16" x14ac:dyDescent="0.35">
      <c r="L11956" t="s">
        <v>27</v>
      </c>
      <c r="M11956" t="s">
        <v>7747</v>
      </c>
      <c r="N11956">
        <v>6</v>
      </c>
      <c r="P11956">
        <v>1</v>
      </c>
    </row>
    <row r="11957" spans="12:16" x14ac:dyDescent="0.35">
      <c r="L11957" t="s">
        <v>27</v>
      </c>
      <c r="M11957" t="s">
        <v>7747</v>
      </c>
      <c r="N11957">
        <v>6</v>
      </c>
      <c r="P11957">
        <v>1</v>
      </c>
    </row>
    <row r="11958" spans="12:16" x14ac:dyDescent="0.35">
      <c r="L11958" t="s">
        <v>27</v>
      </c>
      <c r="M11958" t="s">
        <v>7747</v>
      </c>
      <c r="N11958">
        <v>6</v>
      </c>
      <c r="P11958">
        <v>1</v>
      </c>
    </row>
    <row r="11959" spans="12:16" x14ac:dyDescent="0.35">
      <c r="L11959" t="s">
        <v>27</v>
      </c>
      <c r="M11959" t="s">
        <v>7747</v>
      </c>
      <c r="N11959">
        <v>6</v>
      </c>
      <c r="P11959">
        <v>1</v>
      </c>
    </row>
    <row r="11960" spans="12:16" x14ac:dyDescent="0.35">
      <c r="L11960" t="s">
        <v>27</v>
      </c>
      <c r="M11960" t="s">
        <v>7747</v>
      </c>
      <c r="N11960">
        <v>6</v>
      </c>
      <c r="P11960">
        <v>1</v>
      </c>
    </row>
    <row r="11961" spans="12:16" x14ac:dyDescent="0.35">
      <c r="L11961" t="s">
        <v>27</v>
      </c>
      <c r="M11961" t="s">
        <v>7747</v>
      </c>
      <c r="N11961">
        <v>6</v>
      </c>
      <c r="P11961">
        <v>1</v>
      </c>
    </row>
    <row r="11962" spans="12:16" x14ac:dyDescent="0.35">
      <c r="L11962" t="s">
        <v>27</v>
      </c>
      <c r="M11962" t="s">
        <v>7747</v>
      </c>
      <c r="N11962">
        <v>6</v>
      </c>
      <c r="P11962">
        <v>1</v>
      </c>
    </row>
    <row r="11963" spans="12:16" x14ac:dyDescent="0.35">
      <c r="L11963" t="s">
        <v>27</v>
      </c>
      <c r="M11963" t="s">
        <v>7747</v>
      </c>
      <c r="N11963">
        <v>6</v>
      </c>
      <c r="P11963">
        <v>1</v>
      </c>
    </row>
    <row r="11964" spans="12:16" x14ac:dyDescent="0.35">
      <c r="L11964" t="s">
        <v>27</v>
      </c>
      <c r="M11964" t="s">
        <v>7747</v>
      </c>
      <c r="N11964">
        <v>6</v>
      </c>
      <c r="P11964">
        <v>1</v>
      </c>
    </row>
    <row r="11965" spans="12:16" x14ac:dyDescent="0.35">
      <c r="L11965" t="s">
        <v>27</v>
      </c>
      <c r="M11965" t="s">
        <v>7747</v>
      </c>
      <c r="N11965">
        <v>6</v>
      </c>
      <c r="P11965">
        <v>1</v>
      </c>
    </row>
    <row r="11966" spans="12:16" x14ac:dyDescent="0.35">
      <c r="L11966" t="s">
        <v>27</v>
      </c>
      <c r="M11966" t="s">
        <v>7747</v>
      </c>
      <c r="N11966">
        <v>6</v>
      </c>
      <c r="P11966">
        <v>1</v>
      </c>
    </row>
    <row r="11967" spans="12:16" x14ac:dyDescent="0.35">
      <c r="L11967" t="s">
        <v>27</v>
      </c>
      <c r="M11967" t="s">
        <v>7747</v>
      </c>
      <c r="N11967">
        <v>6</v>
      </c>
      <c r="P11967">
        <v>1</v>
      </c>
    </row>
    <row r="11968" spans="12:16" x14ac:dyDescent="0.35">
      <c r="L11968" t="s">
        <v>27</v>
      </c>
      <c r="M11968" t="s">
        <v>7747</v>
      </c>
      <c r="N11968">
        <v>6</v>
      </c>
      <c r="P11968">
        <v>1</v>
      </c>
    </row>
    <row r="11969" spans="12:16" x14ac:dyDescent="0.35">
      <c r="L11969" t="s">
        <v>27</v>
      </c>
      <c r="M11969" t="s">
        <v>7747</v>
      </c>
      <c r="N11969">
        <v>6</v>
      </c>
      <c r="P11969">
        <v>1</v>
      </c>
    </row>
    <row r="11970" spans="12:16" x14ac:dyDescent="0.35">
      <c r="L11970" t="s">
        <v>27</v>
      </c>
      <c r="M11970" t="s">
        <v>7747</v>
      </c>
      <c r="N11970">
        <v>6</v>
      </c>
      <c r="P11970">
        <v>1</v>
      </c>
    </row>
    <row r="11971" spans="12:16" x14ac:dyDescent="0.35">
      <c r="L11971" t="s">
        <v>27</v>
      </c>
      <c r="M11971" t="s">
        <v>7747</v>
      </c>
      <c r="N11971">
        <v>6</v>
      </c>
      <c r="P11971">
        <v>1</v>
      </c>
    </row>
    <row r="11972" spans="12:16" x14ac:dyDescent="0.35">
      <c r="L11972" t="s">
        <v>27</v>
      </c>
      <c r="M11972" t="s">
        <v>7747</v>
      </c>
      <c r="N11972">
        <v>6</v>
      </c>
      <c r="P11972">
        <v>1</v>
      </c>
    </row>
    <row r="11973" spans="12:16" x14ac:dyDescent="0.35">
      <c r="L11973" t="s">
        <v>27</v>
      </c>
      <c r="M11973" t="s">
        <v>7747</v>
      </c>
      <c r="N11973">
        <v>6</v>
      </c>
      <c r="P11973">
        <v>1</v>
      </c>
    </row>
    <row r="11974" spans="12:16" x14ac:dyDescent="0.35">
      <c r="L11974" t="s">
        <v>27</v>
      </c>
      <c r="M11974" t="s">
        <v>7747</v>
      </c>
      <c r="N11974">
        <v>6</v>
      </c>
      <c r="P11974">
        <v>1</v>
      </c>
    </row>
    <row r="11975" spans="12:16" x14ac:dyDescent="0.35">
      <c r="L11975" t="s">
        <v>27</v>
      </c>
      <c r="M11975" t="s">
        <v>7747</v>
      </c>
      <c r="N11975">
        <v>6</v>
      </c>
      <c r="P11975">
        <v>1</v>
      </c>
    </row>
    <row r="11976" spans="12:16" x14ac:dyDescent="0.35">
      <c r="L11976" t="s">
        <v>27</v>
      </c>
      <c r="M11976" t="s">
        <v>7747</v>
      </c>
      <c r="N11976">
        <v>6</v>
      </c>
      <c r="P11976">
        <v>1</v>
      </c>
    </row>
    <row r="11977" spans="12:16" x14ac:dyDescent="0.35">
      <c r="L11977" t="s">
        <v>27</v>
      </c>
      <c r="M11977" t="s">
        <v>7747</v>
      </c>
      <c r="N11977">
        <v>6</v>
      </c>
      <c r="P11977">
        <v>1</v>
      </c>
    </row>
    <row r="11978" spans="12:16" x14ac:dyDescent="0.35">
      <c r="L11978" t="s">
        <v>27</v>
      </c>
      <c r="M11978" t="s">
        <v>7747</v>
      </c>
      <c r="N11978">
        <v>6</v>
      </c>
      <c r="P11978">
        <v>1</v>
      </c>
    </row>
    <row r="11979" spans="12:16" x14ac:dyDescent="0.35">
      <c r="L11979" t="s">
        <v>27</v>
      </c>
      <c r="M11979" t="s">
        <v>7747</v>
      </c>
      <c r="N11979">
        <v>6</v>
      </c>
      <c r="P11979">
        <v>1</v>
      </c>
    </row>
    <row r="11980" spans="12:16" x14ac:dyDescent="0.35">
      <c r="L11980" t="s">
        <v>27</v>
      </c>
      <c r="M11980" t="s">
        <v>7747</v>
      </c>
      <c r="N11980">
        <v>6</v>
      </c>
      <c r="P11980">
        <v>1</v>
      </c>
    </row>
    <row r="11981" spans="12:16" x14ac:dyDescent="0.35">
      <c r="L11981" t="s">
        <v>27</v>
      </c>
      <c r="M11981" t="s">
        <v>7747</v>
      </c>
      <c r="N11981">
        <v>6</v>
      </c>
      <c r="P11981">
        <v>1</v>
      </c>
    </row>
    <row r="11982" spans="12:16" x14ac:dyDescent="0.35">
      <c r="L11982" t="s">
        <v>27</v>
      </c>
      <c r="M11982" t="s">
        <v>7747</v>
      </c>
      <c r="N11982">
        <v>6</v>
      </c>
      <c r="P11982">
        <v>1</v>
      </c>
    </row>
    <row r="11983" spans="12:16" x14ac:dyDescent="0.35">
      <c r="L11983" t="s">
        <v>27</v>
      </c>
      <c r="M11983" t="s">
        <v>7747</v>
      </c>
      <c r="N11983">
        <v>6</v>
      </c>
      <c r="P11983">
        <v>1</v>
      </c>
    </row>
    <row r="11984" spans="12:16" x14ac:dyDescent="0.35">
      <c r="L11984" t="s">
        <v>27</v>
      </c>
      <c r="M11984" t="s">
        <v>7747</v>
      </c>
      <c r="N11984">
        <v>6</v>
      </c>
      <c r="P11984">
        <v>1</v>
      </c>
    </row>
    <row r="11985" spans="12:16" x14ac:dyDescent="0.35">
      <c r="L11985" t="s">
        <v>27</v>
      </c>
      <c r="M11985" t="s">
        <v>7747</v>
      </c>
      <c r="N11985">
        <v>6</v>
      </c>
      <c r="P11985">
        <v>1</v>
      </c>
    </row>
    <row r="11986" spans="12:16" x14ac:dyDescent="0.35">
      <c r="L11986" t="s">
        <v>27</v>
      </c>
      <c r="M11986" t="s">
        <v>7747</v>
      </c>
      <c r="N11986">
        <v>6</v>
      </c>
      <c r="P11986">
        <v>1</v>
      </c>
    </row>
    <row r="11987" spans="12:16" x14ac:dyDescent="0.35">
      <c r="L11987" t="s">
        <v>27</v>
      </c>
      <c r="M11987" t="s">
        <v>7747</v>
      </c>
      <c r="N11987">
        <v>6</v>
      </c>
      <c r="P11987">
        <v>1</v>
      </c>
    </row>
    <row r="11988" spans="12:16" x14ac:dyDescent="0.35">
      <c r="L11988" t="s">
        <v>27</v>
      </c>
      <c r="M11988" t="s">
        <v>7747</v>
      </c>
      <c r="N11988">
        <v>6</v>
      </c>
      <c r="P11988">
        <v>1</v>
      </c>
    </row>
    <row r="11989" spans="12:16" x14ac:dyDescent="0.35">
      <c r="L11989" t="s">
        <v>27</v>
      </c>
      <c r="M11989" t="s">
        <v>7747</v>
      </c>
      <c r="N11989">
        <v>6</v>
      </c>
      <c r="P11989">
        <v>1</v>
      </c>
    </row>
    <row r="11990" spans="12:16" x14ac:dyDescent="0.35">
      <c r="L11990" t="s">
        <v>27</v>
      </c>
      <c r="M11990" t="s">
        <v>7747</v>
      </c>
      <c r="N11990">
        <v>6</v>
      </c>
      <c r="P11990">
        <v>1</v>
      </c>
    </row>
    <row r="11991" spans="12:16" x14ac:dyDescent="0.35">
      <c r="L11991" t="s">
        <v>27</v>
      </c>
      <c r="M11991" t="s">
        <v>7747</v>
      </c>
      <c r="N11991">
        <v>6</v>
      </c>
      <c r="P11991">
        <v>1</v>
      </c>
    </row>
    <row r="11992" spans="12:16" x14ac:dyDescent="0.35">
      <c r="L11992" t="s">
        <v>27</v>
      </c>
      <c r="M11992" t="s">
        <v>7747</v>
      </c>
      <c r="N11992">
        <v>6</v>
      </c>
      <c r="P11992">
        <v>1</v>
      </c>
    </row>
    <row r="11993" spans="12:16" x14ac:dyDescent="0.35">
      <c r="L11993" t="s">
        <v>27</v>
      </c>
      <c r="M11993" t="s">
        <v>7747</v>
      </c>
      <c r="N11993">
        <v>6</v>
      </c>
      <c r="P11993">
        <v>1</v>
      </c>
    </row>
    <row r="11994" spans="12:16" x14ac:dyDescent="0.35">
      <c r="L11994" t="s">
        <v>27</v>
      </c>
      <c r="M11994" t="s">
        <v>7747</v>
      </c>
      <c r="N11994">
        <v>6</v>
      </c>
      <c r="P11994">
        <v>1</v>
      </c>
    </row>
    <row r="11995" spans="12:16" x14ac:dyDescent="0.35">
      <c r="L11995" t="s">
        <v>27</v>
      </c>
      <c r="M11995" t="s">
        <v>7747</v>
      </c>
      <c r="N11995">
        <v>6</v>
      </c>
      <c r="P11995">
        <v>1</v>
      </c>
    </row>
    <row r="11996" spans="12:16" x14ac:dyDescent="0.35">
      <c r="L11996" t="s">
        <v>27</v>
      </c>
      <c r="M11996" t="s">
        <v>7747</v>
      </c>
      <c r="N11996">
        <v>6</v>
      </c>
      <c r="P11996">
        <v>1</v>
      </c>
    </row>
    <row r="11997" spans="12:16" x14ac:dyDescent="0.35">
      <c r="L11997" t="s">
        <v>27</v>
      </c>
      <c r="M11997" t="s">
        <v>7747</v>
      </c>
      <c r="N11997">
        <v>6</v>
      </c>
      <c r="P11997">
        <v>1</v>
      </c>
    </row>
    <row r="11998" spans="12:16" x14ac:dyDescent="0.35">
      <c r="L11998" t="s">
        <v>27</v>
      </c>
      <c r="M11998" t="s">
        <v>7747</v>
      </c>
      <c r="N11998">
        <v>6</v>
      </c>
      <c r="P11998">
        <v>1</v>
      </c>
    </row>
    <row r="11999" spans="12:16" x14ac:dyDescent="0.35">
      <c r="L11999" t="s">
        <v>27</v>
      </c>
      <c r="M11999" t="s">
        <v>7747</v>
      </c>
      <c r="N11999">
        <v>6</v>
      </c>
      <c r="P11999">
        <v>1</v>
      </c>
    </row>
    <row r="12000" spans="12:16" x14ac:dyDescent="0.35">
      <c r="L12000" t="s">
        <v>27</v>
      </c>
      <c r="M12000" t="s">
        <v>7747</v>
      </c>
      <c r="N12000">
        <v>6</v>
      </c>
      <c r="P12000">
        <v>1</v>
      </c>
    </row>
    <row r="12001" spans="12:16" x14ac:dyDescent="0.35">
      <c r="L12001" t="s">
        <v>27</v>
      </c>
      <c r="M12001" t="s">
        <v>7747</v>
      </c>
      <c r="N12001">
        <v>6</v>
      </c>
      <c r="P12001">
        <v>1</v>
      </c>
    </row>
    <row r="12002" spans="12:16" x14ac:dyDescent="0.35">
      <c r="L12002" t="s">
        <v>27</v>
      </c>
      <c r="M12002" t="s">
        <v>7747</v>
      </c>
      <c r="N12002">
        <v>6</v>
      </c>
      <c r="P12002">
        <v>1</v>
      </c>
    </row>
    <row r="12003" spans="12:16" x14ac:dyDescent="0.35">
      <c r="L12003" t="s">
        <v>27</v>
      </c>
      <c r="M12003" t="s">
        <v>7747</v>
      </c>
      <c r="N12003">
        <v>6</v>
      </c>
      <c r="P12003">
        <v>1</v>
      </c>
    </row>
    <row r="12004" spans="12:16" x14ac:dyDescent="0.35">
      <c r="L12004" t="s">
        <v>27</v>
      </c>
      <c r="M12004" t="s">
        <v>7747</v>
      </c>
      <c r="N12004">
        <v>6</v>
      </c>
      <c r="P12004">
        <v>1</v>
      </c>
    </row>
    <row r="12005" spans="12:16" x14ac:dyDescent="0.35">
      <c r="L12005" t="s">
        <v>27</v>
      </c>
      <c r="M12005" t="s">
        <v>7747</v>
      </c>
      <c r="N12005">
        <v>6</v>
      </c>
      <c r="P12005">
        <v>1</v>
      </c>
    </row>
    <row r="12006" spans="12:16" x14ac:dyDescent="0.35">
      <c r="L12006" t="s">
        <v>27</v>
      </c>
      <c r="M12006" t="s">
        <v>7747</v>
      </c>
      <c r="N12006">
        <v>6</v>
      </c>
      <c r="P12006">
        <v>1</v>
      </c>
    </row>
    <row r="12007" spans="12:16" x14ac:dyDescent="0.35">
      <c r="L12007" t="s">
        <v>27</v>
      </c>
      <c r="M12007" t="s">
        <v>7747</v>
      </c>
      <c r="N12007">
        <v>6</v>
      </c>
      <c r="P12007">
        <v>1</v>
      </c>
    </row>
    <row r="12008" spans="12:16" x14ac:dyDescent="0.35">
      <c r="L12008" t="s">
        <v>27</v>
      </c>
      <c r="M12008" t="s">
        <v>7747</v>
      </c>
      <c r="N12008">
        <v>6</v>
      </c>
      <c r="P12008">
        <v>1</v>
      </c>
    </row>
    <row r="12009" spans="12:16" x14ac:dyDescent="0.35">
      <c r="L12009" t="s">
        <v>27</v>
      </c>
      <c r="M12009" t="s">
        <v>7747</v>
      </c>
      <c r="N12009">
        <v>6</v>
      </c>
      <c r="P12009">
        <v>1</v>
      </c>
    </row>
    <row r="12010" spans="12:16" x14ac:dyDescent="0.35">
      <c r="L12010" t="s">
        <v>27</v>
      </c>
      <c r="M12010" t="s">
        <v>7747</v>
      </c>
      <c r="N12010">
        <v>6</v>
      </c>
      <c r="P12010">
        <v>1</v>
      </c>
    </row>
    <row r="12011" spans="12:16" x14ac:dyDescent="0.35">
      <c r="L12011" t="s">
        <v>27</v>
      </c>
      <c r="M12011" t="s">
        <v>7747</v>
      </c>
      <c r="N12011">
        <v>6</v>
      </c>
      <c r="P12011">
        <v>1</v>
      </c>
    </row>
    <row r="12012" spans="12:16" x14ac:dyDescent="0.35">
      <c r="L12012" t="s">
        <v>27</v>
      </c>
      <c r="M12012" t="s">
        <v>7747</v>
      </c>
      <c r="N12012">
        <v>6</v>
      </c>
      <c r="P12012">
        <v>1</v>
      </c>
    </row>
    <row r="12013" spans="12:16" x14ac:dyDescent="0.35">
      <c r="L12013" t="s">
        <v>27</v>
      </c>
      <c r="M12013" t="s">
        <v>7747</v>
      </c>
      <c r="N12013">
        <v>6</v>
      </c>
      <c r="P12013">
        <v>1</v>
      </c>
    </row>
    <row r="12014" spans="12:16" x14ac:dyDescent="0.35">
      <c r="L12014" t="s">
        <v>27</v>
      </c>
      <c r="M12014" t="s">
        <v>7747</v>
      </c>
      <c r="N12014">
        <v>6</v>
      </c>
      <c r="P12014">
        <v>1</v>
      </c>
    </row>
    <row r="12015" spans="12:16" x14ac:dyDescent="0.35">
      <c r="L12015" t="s">
        <v>27</v>
      </c>
      <c r="M12015" t="s">
        <v>7747</v>
      </c>
      <c r="N12015">
        <v>6</v>
      </c>
      <c r="P12015">
        <v>1</v>
      </c>
    </row>
    <row r="12016" spans="12:16" x14ac:dyDescent="0.35">
      <c r="L12016" t="s">
        <v>27</v>
      </c>
      <c r="M12016" t="s">
        <v>7747</v>
      </c>
      <c r="N12016">
        <v>6</v>
      </c>
      <c r="P12016">
        <v>1</v>
      </c>
    </row>
    <row r="12017" spans="12:16" x14ac:dyDescent="0.35">
      <c r="L12017" t="s">
        <v>27</v>
      </c>
      <c r="M12017" t="s">
        <v>7747</v>
      </c>
      <c r="N12017">
        <v>6</v>
      </c>
      <c r="P12017">
        <v>1</v>
      </c>
    </row>
    <row r="12018" spans="12:16" x14ac:dyDescent="0.35">
      <c r="L12018" t="s">
        <v>27</v>
      </c>
      <c r="M12018" t="s">
        <v>7747</v>
      </c>
      <c r="N12018">
        <v>6</v>
      </c>
      <c r="P12018">
        <v>1</v>
      </c>
    </row>
    <row r="12019" spans="12:16" x14ac:dyDescent="0.35">
      <c r="L12019" t="s">
        <v>27</v>
      </c>
      <c r="M12019" t="s">
        <v>7747</v>
      </c>
      <c r="N12019">
        <v>6</v>
      </c>
      <c r="P12019">
        <v>1</v>
      </c>
    </row>
    <row r="12020" spans="12:16" x14ac:dyDescent="0.35">
      <c r="L12020" t="s">
        <v>27</v>
      </c>
      <c r="M12020" t="s">
        <v>7747</v>
      </c>
      <c r="N12020">
        <v>6</v>
      </c>
      <c r="P12020">
        <v>1</v>
      </c>
    </row>
    <row r="12021" spans="12:16" x14ac:dyDescent="0.35">
      <c r="L12021" t="s">
        <v>27</v>
      </c>
      <c r="M12021" t="s">
        <v>7747</v>
      </c>
      <c r="N12021">
        <v>6</v>
      </c>
      <c r="P12021">
        <v>1</v>
      </c>
    </row>
    <row r="12022" spans="12:16" x14ac:dyDescent="0.35">
      <c r="L12022" t="s">
        <v>27</v>
      </c>
      <c r="M12022" t="s">
        <v>7747</v>
      </c>
      <c r="N12022">
        <v>6</v>
      </c>
      <c r="P12022">
        <v>1</v>
      </c>
    </row>
    <row r="12023" spans="12:16" x14ac:dyDescent="0.35">
      <c r="L12023" t="s">
        <v>27</v>
      </c>
      <c r="M12023" t="s">
        <v>7747</v>
      </c>
      <c r="N12023">
        <v>6</v>
      </c>
      <c r="P12023">
        <v>1</v>
      </c>
    </row>
    <row r="12024" spans="12:16" x14ac:dyDescent="0.35">
      <c r="L12024" t="s">
        <v>27</v>
      </c>
      <c r="M12024" t="s">
        <v>7747</v>
      </c>
      <c r="N12024">
        <v>6</v>
      </c>
      <c r="P12024">
        <v>1</v>
      </c>
    </row>
    <row r="12025" spans="12:16" x14ac:dyDescent="0.35">
      <c r="L12025" t="s">
        <v>27</v>
      </c>
      <c r="M12025" t="s">
        <v>7747</v>
      </c>
      <c r="N12025">
        <v>6</v>
      </c>
      <c r="P12025">
        <v>1</v>
      </c>
    </row>
    <row r="12026" spans="12:16" x14ac:dyDescent="0.35">
      <c r="L12026" t="s">
        <v>27</v>
      </c>
      <c r="M12026" t="s">
        <v>7747</v>
      </c>
      <c r="N12026">
        <v>6</v>
      </c>
      <c r="P12026">
        <v>1</v>
      </c>
    </row>
    <row r="12027" spans="12:16" x14ac:dyDescent="0.35">
      <c r="L12027" t="s">
        <v>27</v>
      </c>
      <c r="M12027" t="s">
        <v>7747</v>
      </c>
      <c r="N12027">
        <v>6</v>
      </c>
      <c r="P12027">
        <v>1</v>
      </c>
    </row>
    <row r="12028" spans="12:16" x14ac:dyDescent="0.35">
      <c r="L12028" t="s">
        <v>27</v>
      </c>
      <c r="M12028" t="s">
        <v>7747</v>
      </c>
      <c r="N12028">
        <v>6</v>
      </c>
      <c r="P12028">
        <v>1</v>
      </c>
    </row>
    <row r="12029" spans="12:16" x14ac:dyDescent="0.35">
      <c r="L12029" t="s">
        <v>27</v>
      </c>
      <c r="M12029" t="s">
        <v>7747</v>
      </c>
      <c r="N12029">
        <v>6</v>
      </c>
      <c r="P12029">
        <v>1</v>
      </c>
    </row>
    <row r="12030" spans="12:16" x14ac:dyDescent="0.35">
      <c r="L12030" t="s">
        <v>27</v>
      </c>
      <c r="M12030" t="s">
        <v>7747</v>
      </c>
      <c r="N12030">
        <v>6</v>
      </c>
      <c r="P12030">
        <v>1</v>
      </c>
    </row>
    <row r="12031" spans="12:16" x14ac:dyDescent="0.35">
      <c r="L12031" t="s">
        <v>27</v>
      </c>
      <c r="M12031" t="s">
        <v>7747</v>
      </c>
      <c r="N12031">
        <v>6</v>
      </c>
      <c r="P12031">
        <v>1</v>
      </c>
    </row>
    <row r="12032" spans="12:16" x14ac:dyDescent="0.35">
      <c r="L12032" t="s">
        <v>27</v>
      </c>
      <c r="M12032" t="s">
        <v>7747</v>
      </c>
      <c r="N12032">
        <v>6</v>
      </c>
      <c r="P12032">
        <v>1</v>
      </c>
    </row>
    <row r="12033" spans="12:16" x14ac:dyDescent="0.35">
      <c r="L12033" t="s">
        <v>27</v>
      </c>
      <c r="M12033" t="s">
        <v>7747</v>
      </c>
      <c r="N12033">
        <v>6</v>
      </c>
      <c r="P12033">
        <v>1</v>
      </c>
    </row>
    <row r="12034" spans="12:16" x14ac:dyDescent="0.35">
      <c r="L12034" t="s">
        <v>27</v>
      </c>
      <c r="M12034" t="s">
        <v>7747</v>
      </c>
      <c r="N12034">
        <v>6</v>
      </c>
      <c r="P12034">
        <v>1</v>
      </c>
    </row>
    <row r="12035" spans="12:16" x14ac:dyDescent="0.35">
      <c r="L12035" t="s">
        <v>27</v>
      </c>
      <c r="M12035" t="s">
        <v>7747</v>
      </c>
      <c r="N12035">
        <v>6</v>
      </c>
      <c r="P12035">
        <v>1</v>
      </c>
    </row>
    <row r="12036" spans="12:16" x14ac:dyDescent="0.35">
      <c r="L12036" t="s">
        <v>27</v>
      </c>
      <c r="M12036" t="s">
        <v>7747</v>
      </c>
      <c r="N12036">
        <v>6</v>
      </c>
      <c r="P12036">
        <v>1</v>
      </c>
    </row>
    <row r="12037" spans="12:16" x14ac:dyDescent="0.35">
      <c r="L12037" t="s">
        <v>27</v>
      </c>
      <c r="M12037" t="s">
        <v>7747</v>
      </c>
      <c r="N12037">
        <v>6</v>
      </c>
      <c r="P12037">
        <v>1</v>
      </c>
    </row>
    <row r="12038" spans="12:16" x14ac:dyDescent="0.35">
      <c r="L12038" t="s">
        <v>27</v>
      </c>
      <c r="M12038" t="s">
        <v>7747</v>
      </c>
      <c r="N12038">
        <v>6</v>
      </c>
      <c r="P12038">
        <v>1</v>
      </c>
    </row>
    <row r="12039" spans="12:16" x14ac:dyDescent="0.35">
      <c r="L12039" t="s">
        <v>27</v>
      </c>
      <c r="M12039" t="s">
        <v>7747</v>
      </c>
      <c r="N12039">
        <v>6</v>
      </c>
      <c r="P12039">
        <v>1</v>
      </c>
    </row>
    <row r="12040" spans="12:16" x14ac:dyDescent="0.35">
      <c r="L12040" t="s">
        <v>27</v>
      </c>
      <c r="M12040" t="s">
        <v>7747</v>
      </c>
      <c r="N12040">
        <v>6</v>
      </c>
      <c r="P12040">
        <v>1</v>
      </c>
    </row>
    <row r="12041" spans="12:16" x14ac:dyDescent="0.35">
      <c r="L12041" t="s">
        <v>27</v>
      </c>
      <c r="M12041" t="s">
        <v>7747</v>
      </c>
      <c r="N12041">
        <v>6</v>
      </c>
      <c r="P12041">
        <v>1</v>
      </c>
    </row>
    <row r="12042" spans="12:16" x14ac:dyDescent="0.35">
      <c r="L12042" t="s">
        <v>27</v>
      </c>
      <c r="M12042" t="s">
        <v>7747</v>
      </c>
      <c r="N12042">
        <v>6</v>
      </c>
      <c r="P12042">
        <v>1</v>
      </c>
    </row>
    <row r="12043" spans="12:16" x14ac:dyDescent="0.35">
      <c r="L12043" t="s">
        <v>27</v>
      </c>
      <c r="M12043" t="s">
        <v>7747</v>
      </c>
      <c r="N12043">
        <v>6</v>
      </c>
      <c r="P12043">
        <v>1</v>
      </c>
    </row>
    <row r="12044" spans="12:16" x14ac:dyDescent="0.35">
      <c r="L12044" t="s">
        <v>27</v>
      </c>
      <c r="M12044" t="s">
        <v>7747</v>
      </c>
      <c r="N12044">
        <v>6</v>
      </c>
      <c r="P12044">
        <v>1</v>
      </c>
    </row>
    <row r="12045" spans="12:16" x14ac:dyDescent="0.35">
      <c r="L12045" t="s">
        <v>27</v>
      </c>
      <c r="M12045" t="s">
        <v>7747</v>
      </c>
      <c r="N12045">
        <v>6</v>
      </c>
      <c r="P12045">
        <v>1</v>
      </c>
    </row>
    <row r="12046" spans="12:16" x14ac:dyDescent="0.35">
      <c r="L12046" t="s">
        <v>27</v>
      </c>
      <c r="M12046" t="s">
        <v>7747</v>
      </c>
      <c r="N12046">
        <v>6</v>
      </c>
      <c r="P12046">
        <v>1</v>
      </c>
    </row>
    <row r="12047" spans="12:16" x14ac:dyDescent="0.35">
      <c r="L12047" t="s">
        <v>27</v>
      </c>
      <c r="M12047" t="s">
        <v>7747</v>
      </c>
      <c r="N12047">
        <v>6</v>
      </c>
      <c r="P12047">
        <v>1</v>
      </c>
    </row>
    <row r="12048" spans="12:16" x14ac:dyDescent="0.35">
      <c r="L12048" t="s">
        <v>27</v>
      </c>
      <c r="M12048" t="s">
        <v>7747</v>
      </c>
      <c r="N12048">
        <v>6</v>
      </c>
      <c r="P12048">
        <v>1</v>
      </c>
    </row>
    <row r="12049" spans="12:16" x14ac:dyDescent="0.35">
      <c r="L12049" t="s">
        <v>27</v>
      </c>
      <c r="M12049" t="s">
        <v>7747</v>
      </c>
      <c r="N12049">
        <v>6</v>
      </c>
      <c r="P12049">
        <v>1</v>
      </c>
    </row>
    <row r="12050" spans="12:16" x14ac:dyDescent="0.35">
      <c r="L12050" t="s">
        <v>27</v>
      </c>
      <c r="M12050" t="s">
        <v>7747</v>
      </c>
      <c r="N12050">
        <v>6</v>
      </c>
      <c r="P12050">
        <v>1</v>
      </c>
    </row>
    <row r="12051" spans="12:16" x14ac:dyDescent="0.35">
      <c r="L12051" t="s">
        <v>27</v>
      </c>
      <c r="M12051" t="s">
        <v>7747</v>
      </c>
      <c r="N12051">
        <v>6</v>
      </c>
      <c r="P12051">
        <v>1</v>
      </c>
    </row>
    <row r="12052" spans="12:16" x14ac:dyDescent="0.35">
      <c r="L12052" t="s">
        <v>27</v>
      </c>
      <c r="M12052" t="s">
        <v>7747</v>
      </c>
      <c r="N12052">
        <v>6</v>
      </c>
      <c r="P12052">
        <v>1</v>
      </c>
    </row>
    <row r="12053" spans="12:16" x14ac:dyDescent="0.35">
      <c r="L12053" t="s">
        <v>27</v>
      </c>
      <c r="M12053" t="s">
        <v>7747</v>
      </c>
      <c r="N12053">
        <v>6</v>
      </c>
      <c r="P12053">
        <v>1</v>
      </c>
    </row>
    <row r="12054" spans="12:16" x14ac:dyDescent="0.35">
      <c r="L12054" t="s">
        <v>27</v>
      </c>
      <c r="M12054" t="s">
        <v>7747</v>
      </c>
      <c r="N12054">
        <v>6</v>
      </c>
      <c r="P12054">
        <v>1</v>
      </c>
    </row>
    <row r="12055" spans="12:16" x14ac:dyDescent="0.35">
      <c r="L12055" t="s">
        <v>27</v>
      </c>
      <c r="M12055" t="s">
        <v>7747</v>
      </c>
      <c r="N12055">
        <v>6</v>
      </c>
      <c r="P12055">
        <v>1</v>
      </c>
    </row>
    <row r="12056" spans="12:16" x14ac:dyDescent="0.35">
      <c r="L12056" t="s">
        <v>27</v>
      </c>
      <c r="M12056" t="s">
        <v>7747</v>
      </c>
      <c r="N12056">
        <v>6</v>
      </c>
      <c r="P12056">
        <v>1</v>
      </c>
    </row>
    <row r="12057" spans="12:16" x14ac:dyDescent="0.35">
      <c r="L12057" t="s">
        <v>26</v>
      </c>
      <c r="M12057" t="s">
        <v>7747</v>
      </c>
      <c r="N12057">
        <v>6</v>
      </c>
      <c r="P12057">
        <v>1</v>
      </c>
    </row>
    <row r="12058" spans="12:16" x14ac:dyDescent="0.35">
      <c r="L12058" t="s">
        <v>26</v>
      </c>
      <c r="M12058" t="s">
        <v>7747</v>
      </c>
      <c r="N12058">
        <v>6</v>
      </c>
      <c r="P12058">
        <v>1</v>
      </c>
    </row>
    <row r="12059" spans="12:16" x14ac:dyDescent="0.35">
      <c r="L12059" t="s">
        <v>26</v>
      </c>
      <c r="M12059" t="s">
        <v>7747</v>
      </c>
      <c r="N12059">
        <v>6</v>
      </c>
      <c r="P12059">
        <v>1</v>
      </c>
    </row>
    <row r="12060" spans="12:16" x14ac:dyDescent="0.35">
      <c r="L12060" t="s">
        <v>26</v>
      </c>
      <c r="M12060" t="s">
        <v>7747</v>
      </c>
      <c r="N12060">
        <v>6</v>
      </c>
      <c r="P12060">
        <v>1</v>
      </c>
    </row>
    <row r="12061" spans="12:16" x14ac:dyDescent="0.35">
      <c r="L12061" t="s">
        <v>26</v>
      </c>
      <c r="M12061" t="s">
        <v>7747</v>
      </c>
      <c r="N12061">
        <v>6</v>
      </c>
      <c r="P12061">
        <v>1</v>
      </c>
    </row>
    <row r="12062" spans="12:16" x14ac:dyDescent="0.35">
      <c r="L12062" t="s">
        <v>26</v>
      </c>
      <c r="M12062" t="s">
        <v>7747</v>
      </c>
      <c r="N12062">
        <v>6</v>
      </c>
      <c r="P12062">
        <v>1</v>
      </c>
    </row>
    <row r="12063" spans="12:16" x14ac:dyDescent="0.35">
      <c r="L12063" t="s">
        <v>26</v>
      </c>
      <c r="M12063" t="s">
        <v>7747</v>
      </c>
      <c r="N12063">
        <v>6</v>
      </c>
      <c r="P12063">
        <v>1</v>
      </c>
    </row>
    <row r="12064" spans="12:16" x14ac:dyDescent="0.35">
      <c r="L12064" t="s">
        <v>26</v>
      </c>
      <c r="M12064" t="s">
        <v>7747</v>
      </c>
      <c r="N12064">
        <v>6</v>
      </c>
      <c r="P12064">
        <v>1</v>
      </c>
    </row>
    <row r="12065" spans="12:16" x14ac:dyDescent="0.35">
      <c r="L12065" t="s">
        <v>26</v>
      </c>
      <c r="M12065" t="s">
        <v>7747</v>
      </c>
      <c r="N12065">
        <v>6</v>
      </c>
      <c r="P12065">
        <v>1</v>
      </c>
    </row>
    <row r="12066" spans="12:16" x14ac:dyDescent="0.35">
      <c r="L12066" t="s">
        <v>26</v>
      </c>
      <c r="M12066" t="s">
        <v>7747</v>
      </c>
      <c r="N12066">
        <v>6</v>
      </c>
      <c r="P12066">
        <v>1</v>
      </c>
    </row>
    <row r="12067" spans="12:16" x14ac:dyDescent="0.35">
      <c r="L12067" t="s">
        <v>26</v>
      </c>
      <c r="M12067" t="s">
        <v>7747</v>
      </c>
      <c r="N12067">
        <v>6</v>
      </c>
      <c r="P12067">
        <v>1</v>
      </c>
    </row>
    <row r="12068" spans="12:16" x14ac:dyDescent="0.35">
      <c r="L12068" t="s">
        <v>26</v>
      </c>
      <c r="M12068" t="s">
        <v>7747</v>
      </c>
      <c r="N12068">
        <v>6</v>
      </c>
      <c r="P12068">
        <v>1</v>
      </c>
    </row>
    <row r="12069" spans="12:16" x14ac:dyDescent="0.35">
      <c r="L12069" t="s">
        <v>26</v>
      </c>
      <c r="M12069" t="s">
        <v>7747</v>
      </c>
      <c r="N12069">
        <v>6</v>
      </c>
      <c r="P12069">
        <v>1</v>
      </c>
    </row>
    <row r="12070" spans="12:16" x14ac:dyDescent="0.35">
      <c r="L12070" t="s">
        <v>26</v>
      </c>
      <c r="M12070" t="s">
        <v>7747</v>
      </c>
      <c r="N12070">
        <v>6</v>
      </c>
      <c r="P12070">
        <v>1</v>
      </c>
    </row>
    <row r="12071" spans="12:16" x14ac:dyDescent="0.35">
      <c r="L12071" t="s">
        <v>26</v>
      </c>
      <c r="M12071" t="s">
        <v>7747</v>
      </c>
      <c r="N12071">
        <v>6</v>
      </c>
      <c r="P12071">
        <v>1</v>
      </c>
    </row>
    <row r="12072" spans="12:16" x14ac:dyDescent="0.35">
      <c r="L12072" t="s">
        <v>26</v>
      </c>
      <c r="M12072" t="s">
        <v>7747</v>
      </c>
      <c r="N12072">
        <v>6</v>
      </c>
      <c r="P12072">
        <v>1</v>
      </c>
    </row>
    <row r="12073" spans="12:16" x14ac:dyDescent="0.35">
      <c r="L12073" t="s">
        <v>26</v>
      </c>
      <c r="M12073" t="s">
        <v>7747</v>
      </c>
      <c r="N12073">
        <v>6</v>
      </c>
      <c r="P12073">
        <v>1</v>
      </c>
    </row>
    <row r="12074" spans="12:16" x14ac:dyDescent="0.35">
      <c r="L12074" t="s">
        <v>26</v>
      </c>
      <c r="M12074" t="s">
        <v>7747</v>
      </c>
      <c r="N12074">
        <v>6</v>
      </c>
      <c r="P12074">
        <v>1</v>
      </c>
    </row>
    <row r="12075" spans="12:16" x14ac:dyDescent="0.35">
      <c r="L12075" t="s">
        <v>26</v>
      </c>
      <c r="M12075" t="s">
        <v>7747</v>
      </c>
      <c r="N12075">
        <v>6</v>
      </c>
      <c r="P12075">
        <v>1</v>
      </c>
    </row>
    <row r="12076" spans="12:16" x14ac:dyDescent="0.35">
      <c r="L12076" t="s">
        <v>26</v>
      </c>
      <c r="M12076" t="s">
        <v>7747</v>
      </c>
      <c r="N12076">
        <v>6</v>
      </c>
      <c r="P12076">
        <v>1</v>
      </c>
    </row>
    <row r="12077" spans="12:16" x14ac:dyDescent="0.35">
      <c r="L12077" t="s">
        <v>26</v>
      </c>
      <c r="M12077" t="s">
        <v>7747</v>
      </c>
      <c r="N12077">
        <v>6</v>
      </c>
      <c r="P12077">
        <v>1</v>
      </c>
    </row>
    <row r="12078" spans="12:16" x14ac:dyDescent="0.35">
      <c r="L12078" t="s">
        <v>26</v>
      </c>
      <c r="M12078" t="s">
        <v>7747</v>
      </c>
      <c r="N12078">
        <v>6</v>
      </c>
      <c r="P12078">
        <v>1</v>
      </c>
    </row>
    <row r="12079" spans="12:16" x14ac:dyDescent="0.35">
      <c r="L12079" t="s">
        <v>26</v>
      </c>
      <c r="M12079" t="s">
        <v>7747</v>
      </c>
      <c r="N12079">
        <v>6</v>
      </c>
      <c r="P12079">
        <v>1</v>
      </c>
    </row>
    <row r="12080" spans="12:16" x14ac:dyDescent="0.35">
      <c r="L12080" t="s">
        <v>26</v>
      </c>
      <c r="M12080" t="s">
        <v>7747</v>
      </c>
      <c r="N12080">
        <v>6</v>
      </c>
      <c r="P12080">
        <v>1</v>
      </c>
    </row>
    <row r="12081" spans="12:16" x14ac:dyDescent="0.35">
      <c r="L12081" t="s">
        <v>26</v>
      </c>
      <c r="M12081" t="s">
        <v>7747</v>
      </c>
      <c r="N12081">
        <v>6</v>
      </c>
      <c r="P12081">
        <v>1</v>
      </c>
    </row>
    <row r="12082" spans="12:16" x14ac:dyDescent="0.35">
      <c r="L12082" t="s">
        <v>26</v>
      </c>
      <c r="M12082" t="s">
        <v>7747</v>
      </c>
      <c r="N12082">
        <v>6</v>
      </c>
      <c r="P12082">
        <v>1</v>
      </c>
    </row>
    <row r="12083" spans="12:16" x14ac:dyDescent="0.35">
      <c r="L12083" t="s">
        <v>26</v>
      </c>
      <c r="M12083" t="s">
        <v>7747</v>
      </c>
      <c r="N12083">
        <v>6</v>
      </c>
      <c r="P12083">
        <v>1</v>
      </c>
    </row>
    <row r="12084" spans="12:16" x14ac:dyDescent="0.35">
      <c r="L12084" t="s">
        <v>26</v>
      </c>
      <c r="M12084" t="s">
        <v>7747</v>
      </c>
      <c r="N12084">
        <v>6</v>
      </c>
      <c r="P12084">
        <v>1</v>
      </c>
    </row>
    <row r="12085" spans="12:16" x14ac:dyDescent="0.35">
      <c r="L12085" t="s">
        <v>26</v>
      </c>
      <c r="M12085" t="s">
        <v>7747</v>
      </c>
      <c r="N12085">
        <v>6</v>
      </c>
      <c r="P12085">
        <v>1</v>
      </c>
    </row>
    <row r="12086" spans="12:16" x14ac:dyDescent="0.35">
      <c r="L12086" t="s">
        <v>26</v>
      </c>
      <c r="M12086" t="s">
        <v>7747</v>
      </c>
      <c r="N12086">
        <v>6</v>
      </c>
      <c r="P12086">
        <v>1</v>
      </c>
    </row>
    <row r="12087" spans="12:16" x14ac:dyDescent="0.35">
      <c r="L12087" t="s">
        <v>26</v>
      </c>
      <c r="M12087" t="s">
        <v>7747</v>
      </c>
      <c r="N12087">
        <v>6</v>
      </c>
      <c r="P12087">
        <v>1</v>
      </c>
    </row>
    <row r="12088" spans="12:16" x14ac:dyDescent="0.35">
      <c r="L12088" t="s">
        <v>26</v>
      </c>
      <c r="M12088" t="s">
        <v>7747</v>
      </c>
      <c r="N12088">
        <v>6</v>
      </c>
      <c r="P12088">
        <v>1</v>
      </c>
    </row>
    <row r="12089" spans="12:16" x14ac:dyDescent="0.35">
      <c r="L12089" t="s">
        <v>26</v>
      </c>
      <c r="M12089" t="s">
        <v>7747</v>
      </c>
      <c r="N12089">
        <v>6</v>
      </c>
      <c r="P12089">
        <v>1</v>
      </c>
    </row>
    <row r="12090" spans="12:16" x14ac:dyDescent="0.35">
      <c r="L12090" t="s">
        <v>26</v>
      </c>
      <c r="M12090" t="s">
        <v>7747</v>
      </c>
      <c r="N12090">
        <v>6</v>
      </c>
      <c r="P12090">
        <v>1</v>
      </c>
    </row>
    <row r="12091" spans="12:16" x14ac:dyDescent="0.35">
      <c r="L12091" t="s">
        <v>26</v>
      </c>
      <c r="M12091" t="s">
        <v>7747</v>
      </c>
      <c r="N12091">
        <v>6</v>
      </c>
      <c r="P12091">
        <v>1</v>
      </c>
    </row>
    <row r="12092" spans="12:16" x14ac:dyDescent="0.35">
      <c r="L12092" t="s">
        <v>26</v>
      </c>
      <c r="M12092" t="s">
        <v>7747</v>
      </c>
      <c r="N12092">
        <v>6</v>
      </c>
      <c r="P12092">
        <v>1</v>
      </c>
    </row>
    <row r="12093" spans="12:16" x14ac:dyDescent="0.35">
      <c r="L12093" t="s">
        <v>26</v>
      </c>
      <c r="M12093" t="s">
        <v>7747</v>
      </c>
      <c r="N12093">
        <v>6</v>
      </c>
      <c r="P12093">
        <v>1</v>
      </c>
    </row>
    <row r="12094" spans="12:16" x14ac:dyDescent="0.35">
      <c r="L12094" t="s">
        <v>26</v>
      </c>
      <c r="M12094" t="s">
        <v>7747</v>
      </c>
      <c r="N12094">
        <v>6</v>
      </c>
      <c r="P12094">
        <v>1</v>
      </c>
    </row>
    <row r="12095" spans="12:16" x14ac:dyDescent="0.35">
      <c r="L12095" t="s">
        <v>26</v>
      </c>
      <c r="M12095" t="s">
        <v>7747</v>
      </c>
      <c r="N12095">
        <v>6</v>
      </c>
      <c r="P12095">
        <v>1</v>
      </c>
    </row>
    <row r="12096" spans="12:16" x14ac:dyDescent="0.35">
      <c r="L12096" t="s">
        <v>26</v>
      </c>
      <c r="M12096" t="s">
        <v>7747</v>
      </c>
      <c r="N12096">
        <v>6</v>
      </c>
      <c r="P12096">
        <v>1</v>
      </c>
    </row>
    <row r="12097" spans="12:16" x14ac:dyDescent="0.35">
      <c r="L12097" t="s">
        <v>26</v>
      </c>
      <c r="M12097" t="s">
        <v>7747</v>
      </c>
      <c r="N12097">
        <v>6</v>
      </c>
      <c r="P12097">
        <v>1</v>
      </c>
    </row>
    <row r="12098" spans="12:16" x14ac:dyDescent="0.35">
      <c r="L12098" t="s">
        <v>26</v>
      </c>
      <c r="M12098" t="s">
        <v>7747</v>
      </c>
      <c r="N12098">
        <v>6</v>
      </c>
      <c r="P12098">
        <v>1</v>
      </c>
    </row>
    <row r="12099" spans="12:16" x14ac:dyDescent="0.35">
      <c r="L12099" t="s">
        <v>26</v>
      </c>
      <c r="M12099" t="s">
        <v>7747</v>
      </c>
      <c r="N12099">
        <v>6</v>
      </c>
      <c r="P12099">
        <v>1</v>
      </c>
    </row>
    <row r="12100" spans="12:16" x14ac:dyDescent="0.35">
      <c r="L12100" t="s">
        <v>26</v>
      </c>
      <c r="M12100" t="s">
        <v>7747</v>
      </c>
      <c r="N12100">
        <v>6</v>
      </c>
      <c r="P12100">
        <v>1</v>
      </c>
    </row>
    <row r="12101" spans="12:16" x14ac:dyDescent="0.35">
      <c r="L12101" t="s">
        <v>26</v>
      </c>
      <c r="M12101" t="s">
        <v>7747</v>
      </c>
      <c r="N12101">
        <v>6</v>
      </c>
      <c r="P12101">
        <v>1</v>
      </c>
    </row>
    <row r="12102" spans="12:16" x14ac:dyDescent="0.35">
      <c r="L12102" t="s">
        <v>26</v>
      </c>
      <c r="M12102" t="s">
        <v>7747</v>
      </c>
      <c r="N12102">
        <v>6</v>
      </c>
      <c r="P12102">
        <v>1</v>
      </c>
    </row>
    <row r="12103" spans="12:16" x14ac:dyDescent="0.35">
      <c r="L12103" t="s">
        <v>26</v>
      </c>
      <c r="M12103" t="s">
        <v>7747</v>
      </c>
      <c r="N12103">
        <v>6</v>
      </c>
      <c r="P12103">
        <v>1</v>
      </c>
    </row>
    <row r="12104" spans="12:16" x14ac:dyDescent="0.35">
      <c r="L12104" t="s">
        <v>26</v>
      </c>
      <c r="M12104" t="s">
        <v>7747</v>
      </c>
      <c r="N12104">
        <v>6</v>
      </c>
      <c r="P12104">
        <v>1</v>
      </c>
    </row>
    <row r="12105" spans="12:16" x14ac:dyDescent="0.35">
      <c r="L12105" t="s">
        <v>26</v>
      </c>
      <c r="M12105" t="s">
        <v>7747</v>
      </c>
      <c r="N12105">
        <v>6</v>
      </c>
      <c r="P12105">
        <v>1</v>
      </c>
    </row>
    <row r="12106" spans="12:16" x14ac:dyDescent="0.35">
      <c r="L12106" t="s">
        <v>26</v>
      </c>
      <c r="M12106" t="s">
        <v>7747</v>
      </c>
      <c r="N12106">
        <v>6</v>
      </c>
      <c r="P12106">
        <v>1</v>
      </c>
    </row>
    <row r="12107" spans="12:16" x14ac:dyDescent="0.35">
      <c r="L12107" t="s">
        <v>26</v>
      </c>
      <c r="M12107" t="s">
        <v>7747</v>
      </c>
      <c r="N12107">
        <v>6</v>
      </c>
      <c r="P12107">
        <v>1</v>
      </c>
    </row>
    <row r="12108" spans="12:16" x14ac:dyDescent="0.35">
      <c r="L12108" t="s">
        <v>26</v>
      </c>
      <c r="M12108" t="s">
        <v>7747</v>
      </c>
      <c r="N12108">
        <v>6</v>
      </c>
      <c r="P12108">
        <v>1</v>
      </c>
    </row>
    <row r="12109" spans="12:16" x14ac:dyDescent="0.35">
      <c r="L12109" t="s">
        <v>26</v>
      </c>
      <c r="M12109" t="s">
        <v>7747</v>
      </c>
      <c r="N12109">
        <v>6</v>
      </c>
      <c r="P12109">
        <v>1</v>
      </c>
    </row>
    <row r="12110" spans="12:16" x14ac:dyDescent="0.35">
      <c r="L12110" t="s">
        <v>26</v>
      </c>
      <c r="M12110" t="s">
        <v>7747</v>
      </c>
      <c r="N12110">
        <v>6</v>
      </c>
      <c r="P12110">
        <v>1</v>
      </c>
    </row>
    <row r="12111" spans="12:16" x14ac:dyDescent="0.35">
      <c r="L12111" t="s">
        <v>26</v>
      </c>
      <c r="M12111" t="s">
        <v>7747</v>
      </c>
      <c r="N12111">
        <v>6</v>
      </c>
      <c r="P12111">
        <v>1</v>
      </c>
    </row>
    <row r="12112" spans="12:16" x14ac:dyDescent="0.35">
      <c r="L12112" t="s">
        <v>26</v>
      </c>
      <c r="M12112" t="s">
        <v>7747</v>
      </c>
      <c r="N12112">
        <v>6</v>
      </c>
      <c r="P12112">
        <v>1</v>
      </c>
    </row>
    <row r="12113" spans="12:16" x14ac:dyDescent="0.35">
      <c r="L12113" t="s">
        <v>26</v>
      </c>
      <c r="M12113" t="s">
        <v>7747</v>
      </c>
      <c r="N12113">
        <v>6</v>
      </c>
      <c r="P12113">
        <v>1</v>
      </c>
    </row>
    <row r="12114" spans="12:16" x14ac:dyDescent="0.35">
      <c r="L12114" t="s">
        <v>26</v>
      </c>
      <c r="M12114" t="s">
        <v>7747</v>
      </c>
      <c r="N12114">
        <v>6</v>
      </c>
      <c r="P12114">
        <v>1</v>
      </c>
    </row>
    <row r="12115" spans="12:16" x14ac:dyDescent="0.35">
      <c r="L12115" t="s">
        <v>26</v>
      </c>
      <c r="M12115" t="s">
        <v>7747</v>
      </c>
      <c r="N12115">
        <v>6</v>
      </c>
      <c r="P12115">
        <v>1</v>
      </c>
    </row>
    <row r="12116" spans="12:16" x14ac:dyDescent="0.35">
      <c r="L12116" t="s">
        <v>26</v>
      </c>
      <c r="M12116" t="s">
        <v>7747</v>
      </c>
      <c r="N12116">
        <v>6</v>
      </c>
      <c r="P12116">
        <v>1</v>
      </c>
    </row>
    <row r="12117" spans="12:16" x14ac:dyDescent="0.35">
      <c r="L12117" t="s">
        <v>26</v>
      </c>
      <c r="M12117" t="s">
        <v>7747</v>
      </c>
      <c r="N12117">
        <v>6</v>
      </c>
      <c r="P12117">
        <v>1</v>
      </c>
    </row>
    <row r="12118" spans="12:16" x14ac:dyDescent="0.35">
      <c r="L12118" t="s">
        <v>26</v>
      </c>
      <c r="M12118" t="s">
        <v>7747</v>
      </c>
      <c r="N12118">
        <v>6</v>
      </c>
      <c r="P12118">
        <v>1</v>
      </c>
    </row>
    <row r="12119" spans="12:16" x14ac:dyDescent="0.35">
      <c r="L12119" t="s">
        <v>26</v>
      </c>
      <c r="M12119" t="s">
        <v>7747</v>
      </c>
      <c r="N12119">
        <v>6</v>
      </c>
      <c r="P12119">
        <v>1</v>
      </c>
    </row>
    <row r="12120" spans="12:16" x14ac:dyDescent="0.35">
      <c r="L12120" t="s">
        <v>26</v>
      </c>
      <c r="M12120" t="s">
        <v>7747</v>
      </c>
      <c r="N12120">
        <v>6</v>
      </c>
      <c r="P12120">
        <v>1</v>
      </c>
    </row>
    <row r="12121" spans="12:16" x14ac:dyDescent="0.35">
      <c r="L12121" t="s">
        <v>26</v>
      </c>
      <c r="M12121" t="s">
        <v>7747</v>
      </c>
      <c r="N12121">
        <v>6</v>
      </c>
      <c r="P12121">
        <v>1</v>
      </c>
    </row>
    <row r="12122" spans="12:16" x14ac:dyDescent="0.35">
      <c r="L12122" t="s">
        <v>26</v>
      </c>
      <c r="M12122" t="s">
        <v>7747</v>
      </c>
      <c r="N12122">
        <v>6</v>
      </c>
      <c r="P12122">
        <v>1</v>
      </c>
    </row>
    <row r="12123" spans="12:16" x14ac:dyDescent="0.35">
      <c r="L12123" t="s">
        <v>26</v>
      </c>
      <c r="M12123" t="s">
        <v>7747</v>
      </c>
      <c r="N12123">
        <v>6</v>
      </c>
      <c r="P12123">
        <v>1</v>
      </c>
    </row>
    <row r="12124" spans="12:16" x14ac:dyDescent="0.35">
      <c r="L12124" t="s">
        <v>26</v>
      </c>
      <c r="M12124" t="s">
        <v>7747</v>
      </c>
      <c r="N12124">
        <v>6</v>
      </c>
      <c r="P12124">
        <v>1</v>
      </c>
    </row>
    <row r="12125" spans="12:16" x14ac:dyDescent="0.35">
      <c r="L12125" t="s">
        <v>26</v>
      </c>
      <c r="M12125" t="s">
        <v>7747</v>
      </c>
      <c r="N12125">
        <v>6</v>
      </c>
      <c r="P12125">
        <v>1</v>
      </c>
    </row>
    <row r="12126" spans="12:16" x14ac:dyDescent="0.35">
      <c r="L12126" t="s">
        <v>26</v>
      </c>
      <c r="M12126" t="s">
        <v>7747</v>
      </c>
      <c r="N12126">
        <v>6</v>
      </c>
      <c r="P12126">
        <v>1</v>
      </c>
    </row>
    <row r="12127" spans="12:16" x14ac:dyDescent="0.35">
      <c r="L12127" t="s">
        <v>26</v>
      </c>
      <c r="M12127" t="s">
        <v>7747</v>
      </c>
      <c r="N12127">
        <v>6</v>
      </c>
      <c r="P12127">
        <v>1</v>
      </c>
    </row>
    <row r="12128" spans="12:16" x14ac:dyDescent="0.35">
      <c r="L12128" t="s">
        <v>26</v>
      </c>
      <c r="M12128" t="s">
        <v>7747</v>
      </c>
      <c r="N12128">
        <v>6</v>
      </c>
      <c r="P12128">
        <v>1</v>
      </c>
    </row>
    <row r="12129" spans="12:16" x14ac:dyDescent="0.35">
      <c r="L12129" t="s">
        <v>26</v>
      </c>
      <c r="M12129" t="s">
        <v>7747</v>
      </c>
      <c r="N12129">
        <v>6</v>
      </c>
      <c r="P12129">
        <v>1</v>
      </c>
    </row>
    <row r="12130" spans="12:16" x14ac:dyDescent="0.35">
      <c r="L12130" t="s">
        <v>26</v>
      </c>
      <c r="M12130" t="s">
        <v>7747</v>
      </c>
      <c r="N12130">
        <v>6</v>
      </c>
      <c r="P12130">
        <v>1</v>
      </c>
    </row>
    <row r="12131" spans="12:16" x14ac:dyDescent="0.35">
      <c r="L12131" t="s">
        <v>26</v>
      </c>
      <c r="M12131" t="s">
        <v>7747</v>
      </c>
      <c r="N12131">
        <v>6</v>
      </c>
      <c r="P12131">
        <v>1</v>
      </c>
    </row>
    <row r="12132" spans="12:16" x14ac:dyDescent="0.35">
      <c r="L12132" t="s">
        <v>26</v>
      </c>
      <c r="M12132" t="s">
        <v>7747</v>
      </c>
      <c r="N12132">
        <v>6</v>
      </c>
      <c r="P12132">
        <v>1</v>
      </c>
    </row>
    <row r="12133" spans="12:16" x14ac:dyDescent="0.35">
      <c r="L12133" t="s">
        <v>26</v>
      </c>
      <c r="M12133" t="s">
        <v>7747</v>
      </c>
      <c r="N12133">
        <v>6</v>
      </c>
      <c r="P12133">
        <v>1</v>
      </c>
    </row>
    <row r="12134" spans="12:16" x14ac:dyDescent="0.35">
      <c r="L12134" t="s">
        <v>26</v>
      </c>
      <c r="M12134" t="s">
        <v>7747</v>
      </c>
      <c r="N12134">
        <v>6</v>
      </c>
      <c r="P12134">
        <v>1</v>
      </c>
    </row>
    <row r="12135" spans="12:16" x14ac:dyDescent="0.35">
      <c r="L12135" t="s">
        <v>26</v>
      </c>
      <c r="M12135" t="s">
        <v>7747</v>
      </c>
      <c r="N12135">
        <v>6</v>
      </c>
      <c r="P12135">
        <v>1</v>
      </c>
    </row>
    <row r="12136" spans="12:16" x14ac:dyDescent="0.35">
      <c r="L12136" t="s">
        <v>26</v>
      </c>
      <c r="M12136" t="s">
        <v>7747</v>
      </c>
      <c r="N12136">
        <v>6</v>
      </c>
      <c r="P12136">
        <v>1</v>
      </c>
    </row>
    <row r="12137" spans="12:16" x14ac:dyDescent="0.35">
      <c r="L12137" t="s">
        <v>26</v>
      </c>
      <c r="M12137" t="s">
        <v>7747</v>
      </c>
      <c r="N12137">
        <v>6</v>
      </c>
      <c r="P12137">
        <v>1</v>
      </c>
    </row>
    <row r="12138" spans="12:16" x14ac:dyDescent="0.35">
      <c r="L12138" t="s">
        <v>26</v>
      </c>
      <c r="M12138" t="s">
        <v>7747</v>
      </c>
      <c r="N12138">
        <v>6</v>
      </c>
      <c r="P12138">
        <v>1</v>
      </c>
    </row>
    <row r="12139" spans="12:16" x14ac:dyDescent="0.35">
      <c r="L12139" t="s">
        <v>26</v>
      </c>
      <c r="M12139" t="s">
        <v>7747</v>
      </c>
      <c r="N12139">
        <v>6</v>
      </c>
      <c r="P12139">
        <v>1</v>
      </c>
    </row>
    <row r="12140" spans="12:16" x14ac:dyDescent="0.35">
      <c r="L12140" t="s">
        <v>26</v>
      </c>
      <c r="M12140" t="s">
        <v>7747</v>
      </c>
      <c r="N12140">
        <v>6</v>
      </c>
      <c r="P12140">
        <v>1</v>
      </c>
    </row>
    <row r="12141" spans="12:16" x14ac:dyDescent="0.35">
      <c r="L12141" t="s">
        <v>26</v>
      </c>
      <c r="M12141" t="s">
        <v>7747</v>
      </c>
      <c r="N12141">
        <v>6</v>
      </c>
      <c r="P12141">
        <v>1</v>
      </c>
    </row>
    <row r="12142" spans="12:16" x14ac:dyDescent="0.35">
      <c r="L12142" t="s">
        <v>26</v>
      </c>
      <c r="M12142" t="s">
        <v>7747</v>
      </c>
      <c r="N12142">
        <v>6</v>
      </c>
      <c r="P12142">
        <v>1</v>
      </c>
    </row>
    <row r="12143" spans="12:16" x14ac:dyDescent="0.35">
      <c r="L12143" t="s">
        <v>26</v>
      </c>
      <c r="M12143" t="s">
        <v>7747</v>
      </c>
      <c r="N12143">
        <v>6</v>
      </c>
      <c r="P12143">
        <v>1</v>
      </c>
    </row>
    <row r="12144" spans="12:16" x14ac:dyDescent="0.35">
      <c r="L12144" t="s">
        <v>26</v>
      </c>
      <c r="M12144" t="s">
        <v>7747</v>
      </c>
      <c r="N12144">
        <v>6</v>
      </c>
      <c r="P12144">
        <v>1</v>
      </c>
    </row>
    <row r="12145" spans="12:16" x14ac:dyDescent="0.35">
      <c r="L12145" t="s">
        <v>26</v>
      </c>
      <c r="M12145" t="s">
        <v>7747</v>
      </c>
      <c r="N12145">
        <v>6</v>
      </c>
      <c r="P12145">
        <v>1</v>
      </c>
    </row>
    <row r="12146" spans="12:16" x14ac:dyDescent="0.35">
      <c r="L12146" t="s">
        <v>26</v>
      </c>
      <c r="M12146" t="s">
        <v>7747</v>
      </c>
      <c r="N12146">
        <v>6</v>
      </c>
      <c r="P12146">
        <v>1</v>
      </c>
    </row>
    <row r="12147" spans="12:16" x14ac:dyDescent="0.35">
      <c r="L12147" t="s">
        <v>26</v>
      </c>
      <c r="M12147" t="s">
        <v>7747</v>
      </c>
      <c r="N12147">
        <v>6</v>
      </c>
      <c r="P12147">
        <v>1</v>
      </c>
    </row>
    <row r="12148" spans="12:16" x14ac:dyDescent="0.35">
      <c r="L12148" t="s">
        <v>26</v>
      </c>
      <c r="M12148" t="s">
        <v>7747</v>
      </c>
      <c r="N12148">
        <v>6</v>
      </c>
      <c r="P12148">
        <v>1</v>
      </c>
    </row>
    <row r="12149" spans="12:16" x14ac:dyDescent="0.35">
      <c r="L12149" t="s">
        <v>26</v>
      </c>
      <c r="M12149" t="s">
        <v>7747</v>
      </c>
      <c r="N12149">
        <v>6</v>
      </c>
      <c r="P12149">
        <v>1</v>
      </c>
    </row>
    <row r="12150" spans="12:16" x14ac:dyDescent="0.35">
      <c r="L12150" t="s">
        <v>26</v>
      </c>
      <c r="M12150" t="s">
        <v>7747</v>
      </c>
      <c r="N12150">
        <v>6</v>
      </c>
      <c r="P12150">
        <v>1</v>
      </c>
    </row>
    <row r="12151" spans="12:16" x14ac:dyDescent="0.35">
      <c r="L12151" t="s">
        <v>26</v>
      </c>
      <c r="M12151" t="s">
        <v>7747</v>
      </c>
      <c r="N12151">
        <v>6</v>
      </c>
      <c r="P12151">
        <v>1</v>
      </c>
    </row>
    <row r="12152" spans="12:16" x14ac:dyDescent="0.35">
      <c r="L12152" t="s">
        <v>26</v>
      </c>
      <c r="M12152" t="s">
        <v>7747</v>
      </c>
      <c r="N12152">
        <v>6</v>
      </c>
      <c r="P12152">
        <v>1</v>
      </c>
    </row>
    <row r="12153" spans="12:16" x14ac:dyDescent="0.35">
      <c r="L12153" t="s">
        <v>26</v>
      </c>
      <c r="M12153" t="s">
        <v>7747</v>
      </c>
      <c r="N12153">
        <v>6</v>
      </c>
      <c r="P12153">
        <v>1</v>
      </c>
    </row>
    <row r="12154" spans="12:16" x14ac:dyDescent="0.35">
      <c r="L12154" t="s">
        <v>26</v>
      </c>
      <c r="M12154" t="s">
        <v>7747</v>
      </c>
      <c r="N12154">
        <v>6</v>
      </c>
      <c r="P12154">
        <v>1</v>
      </c>
    </row>
    <row r="12155" spans="12:16" x14ac:dyDescent="0.35">
      <c r="L12155" t="s">
        <v>26</v>
      </c>
      <c r="M12155" t="s">
        <v>7747</v>
      </c>
      <c r="N12155">
        <v>6</v>
      </c>
      <c r="P12155">
        <v>1</v>
      </c>
    </row>
    <row r="12156" spans="12:16" x14ac:dyDescent="0.35">
      <c r="L12156" t="s">
        <v>26</v>
      </c>
      <c r="M12156" t="s">
        <v>7747</v>
      </c>
      <c r="N12156">
        <v>6</v>
      </c>
      <c r="P12156">
        <v>1</v>
      </c>
    </row>
    <row r="12157" spans="12:16" x14ac:dyDescent="0.35">
      <c r="L12157" t="s">
        <v>26</v>
      </c>
      <c r="M12157" t="s">
        <v>7747</v>
      </c>
      <c r="N12157">
        <v>6</v>
      </c>
      <c r="P12157">
        <v>1</v>
      </c>
    </row>
    <row r="12158" spans="12:16" x14ac:dyDescent="0.35">
      <c r="L12158" t="s">
        <v>26</v>
      </c>
      <c r="M12158" t="s">
        <v>7747</v>
      </c>
      <c r="N12158">
        <v>6</v>
      </c>
      <c r="P12158">
        <v>1</v>
      </c>
    </row>
    <row r="12159" spans="12:16" x14ac:dyDescent="0.35">
      <c r="L12159" t="s">
        <v>26</v>
      </c>
      <c r="M12159" t="s">
        <v>7747</v>
      </c>
      <c r="N12159">
        <v>6</v>
      </c>
      <c r="P12159">
        <v>1</v>
      </c>
    </row>
    <row r="12160" spans="12:16" x14ac:dyDescent="0.35">
      <c r="L12160" t="s">
        <v>26</v>
      </c>
      <c r="M12160" t="s">
        <v>7747</v>
      </c>
      <c r="N12160">
        <v>6</v>
      </c>
      <c r="P12160">
        <v>1</v>
      </c>
    </row>
    <row r="12161" spans="12:16" x14ac:dyDescent="0.35">
      <c r="L12161" t="s">
        <v>26</v>
      </c>
      <c r="M12161" t="s">
        <v>7747</v>
      </c>
      <c r="N12161">
        <v>6</v>
      </c>
      <c r="P12161">
        <v>1</v>
      </c>
    </row>
    <row r="12162" spans="12:16" x14ac:dyDescent="0.35">
      <c r="L12162" t="s">
        <v>26</v>
      </c>
      <c r="M12162" t="s">
        <v>7747</v>
      </c>
      <c r="N12162">
        <v>6</v>
      </c>
      <c r="P12162">
        <v>1</v>
      </c>
    </row>
    <row r="12163" spans="12:16" x14ac:dyDescent="0.35">
      <c r="L12163" t="s">
        <v>26</v>
      </c>
      <c r="M12163" t="s">
        <v>7747</v>
      </c>
      <c r="N12163">
        <v>6</v>
      </c>
      <c r="P12163">
        <v>1</v>
      </c>
    </row>
    <row r="12164" spans="12:16" x14ac:dyDescent="0.35">
      <c r="L12164" t="s">
        <v>26</v>
      </c>
      <c r="M12164" t="s">
        <v>7747</v>
      </c>
      <c r="N12164">
        <v>6</v>
      </c>
      <c r="P12164">
        <v>1</v>
      </c>
    </row>
    <row r="12165" spans="12:16" x14ac:dyDescent="0.35">
      <c r="L12165" t="s">
        <v>26</v>
      </c>
      <c r="M12165" t="s">
        <v>7747</v>
      </c>
      <c r="N12165">
        <v>6</v>
      </c>
      <c r="P12165">
        <v>1</v>
      </c>
    </row>
    <row r="12166" spans="12:16" x14ac:dyDescent="0.35">
      <c r="L12166" t="s">
        <v>26</v>
      </c>
      <c r="M12166" t="s">
        <v>7747</v>
      </c>
      <c r="N12166">
        <v>6</v>
      </c>
      <c r="P12166">
        <v>1</v>
      </c>
    </row>
    <row r="12167" spans="12:16" x14ac:dyDescent="0.35">
      <c r="L12167" t="s">
        <v>26</v>
      </c>
      <c r="M12167" t="s">
        <v>7747</v>
      </c>
      <c r="N12167">
        <v>6</v>
      </c>
      <c r="P12167">
        <v>1</v>
      </c>
    </row>
    <row r="12168" spans="12:16" x14ac:dyDescent="0.35">
      <c r="L12168" t="s">
        <v>26</v>
      </c>
      <c r="M12168" t="s">
        <v>7747</v>
      </c>
      <c r="N12168">
        <v>6</v>
      </c>
      <c r="P12168">
        <v>1</v>
      </c>
    </row>
    <row r="12169" spans="12:16" x14ac:dyDescent="0.35">
      <c r="L12169" t="s">
        <v>26</v>
      </c>
      <c r="M12169" t="s">
        <v>7747</v>
      </c>
      <c r="N12169">
        <v>6</v>
      </c>
      <c r="P12169">
        <v>1</v>
      </c>
    </row>
    <row r="12170" spans="12:16" x14ac:dyDescent="0.35">
      <c r="L12170" t="s">
        <v>26</v>
      </c>
      <c r="M12170" t="s">
        <v>7747</v>
      </c>
      <c r="N12170">
        <v>6</v>
      </c>
      <c r="P12170">
        <v>1</v>
      </c>
    </row>
    <row r="12171" spans="12:16" x14ac:dyDescent="0.35">
      <c r="L12171" t="s">
        <v>26</v>
      </c>
      <c r="M12171" t="s">
        <v>7747</v>
      </c>
      <c r="N12171">
        <v>6</v>
      </c>
      <c r="P12171">
        <v>1</v>
      </c>
    </row>
    <row r="12172" spans="12:16" x14ac:dyDescent="0.35">
      <c r="L12172" t="s">
        <v>26</v>
      </c>
      <c r="M12172" t="s">
        <v>7747</v>
      </c>
      <c r="N12172">
        <v>6</v>
      </c>
      <c r="P12172">
        <v>1</v>
      </c>
    </row>
    <row r="12173" spans="12:16" x14ac:dyDescent="0.35">
      <c r="L12173" t="s">
        <v>26</v>
      </c>
      <c r="M12173" t="s">
        <v>7747</v>
      </c>
      <c r="N12173">
        <v>6</v>
      </c>
      <c r="P12173">
        <v>1</v>
      </c>
    </row>
    <row r="12174" spans="12:16" x14ac:dyDescent="0.35">
      <c r="L12174" t="s">
        <v>26</v>
      </c>
      <c r="M12174" t="s">
        <v>7747</v>
      </c>
      <c r="N12174">
        <v>6</v>
      </c>
      <c r="P12174">
        <v>1</v>
      </c>
    </row>
    <row r="12175" spans="12:16" x14ac:dyDescent="0.35">
      <c r="L12175" t="s">
        <v>26</v>
      </c>
      <c r="M12175" t="s">
        <v>7747</v>
      </c>
      <c r="N12175">
        <v>6</v>
      </c>
      <c r="P12175">
        <v>1</v>
      </c>
    </row>
    <row r="12176" spans="12:16" x14ac:dyDescent="0.35">
      <c r="L12176" t="s">
        <v>26</v>
      </c>
      <c r="M12176" t="s">
        <v>7747</v>
      </c>
      <c r="N12176">
        <v>6</v>
      </c>
      <c r="P12176">
        <v>1</v>
      </c>
    </row>
    <row r="12177" spans="12:16" x14ac:dyDescent="0.35">
      <c r="L12177" t="s">
        <v>26</v>
      </c>
      <c r="M12177" t="s">
        <v>7747</v>
      </c>
      <c r="N12177">
        <v>6</v>
      </c>
      <c r="P12177">
        <v>1</v>
      </c>
    </row>
    <row r="12178" spans="12:16" x14ac:dyDescent="0.35">
      <c r="L12178" t="s">
        <v>26</v>
      </c>
      <c r="M12178" t="s">
        <v>7747</v>
      </c>
      <c r="N12178">
        <v>6</v>
      </c>
      <c r="P12178">
        <v>1</v>
      </c>
    </row>
    <row r="12179" spans="12:16" x14ac:dyDescent="0.35">
      <c r="L12179" t="s">
        <v>26</v>
      </c>
      <c r="M12179" t="s">
        <v>7747</v>
      </c>
      <c r="N12179">
        <v>6</v>
      </c>
      <c r="P12179">
        <v>1</v>
      </c>
    </row>
    <row r="12180" spans="12:16" x14ac:dyDescent="0.35">
      <c r="L12180" t="s">
        <v>26</v>
      </c>
      <c r="M12180" t="s">
        <v>7747</v>
      </c>
      <c r="N12180">
        <v>6</v>
      </c>
      <c r="P12180">
        <v>1</v>
      </c>
    </row>
    <row r="12181" spans="12:16" x14ac:dyDescent="0.35">
      <c r="L12181" t="s">
        <v>26</v>
      </c>
      <c r="M12181" t="s">
        <v>7747</v>
      </c>
      <c r="N12181">
        <v>6</v>
      </c>
      <c r="P12181">
        <v>1</v>
      </c>
    </row>
    <row r="12182" spans="12:16" x14ac:dyDescent="0.35">
      <c r="L12182" t="s">
        <v>26</v>
      </c>
      <c r="M12182" t="s">
        <v>7747</v>
      </c>
      <c r="N12182">
        <v>6</v>
      </c>
      <c r="P12182">
        <v>1</v>
      </c>
    </row>
    <row r="12183" spans="12:16" x14ac:dyDescent="0.35">
      <c r="L12183" t="s">
        <v>26</v>
      </c>
      <c r="M12183" t="s">
        <v>7747</v>
      </c>
      <c r="N12183">
        <v>6</v>
      </c>
      <c r="P12183">
        <v>1</v>
      </c>
    </row>
    <row r="12184" spans="12:16" x14ac:dyDescent="0.35">
      <c r="L12184" t="s">
        <v>26</v>
      </c>
      <c r="M12184" t="s">
        <v>7747</v>
      </c>
      <c r="N12184">
        <v>6</v>
      </c>
      <c r="P12184">
        <v>1</v>
      </c>
    </row>
    <row r="12185" spans="12:16" x14ac:dyDescent="0.35">
      <c r="L12185" t="s">
        <v>26</v>
      </c>
      <c r="M12185" t="s">
        <v>7747</v>
      </c>
      <c r="N12185">
        <v>6</v>
      </c>
      <c r="P12185">
        <v>1</v>
      </c>
    </row>
    <row r="12186" spans="12:16" x14ac:dyDescent="0.35">
      <c r="L12186" t="s">
        <v>26</v>
      </c>
      <c r="M12186" t="s">
        <v>7747</v>
      </c>
      <c r="N12186">
        <v>6</v>
      </c>
      <c r="P12186">
        <v>1</v>
      </c>
    </row>
    <row r="12187" spans="12:16" x14ac:dyDescent="0.35">
      <c r="L12187" t="s">
        <v>26</v>
      </c>
      <c r="M12187" t="s">
        <v>7747</v>
      </c>
      <c r="N12187">
        <v>6</v>
      </c>
      <c r="P12187">
        <v>1</v>
      </c>
    </row>
    <row r="12188" spans="12:16" x14ac:dyDescent="0.35">
      <c r="L12188" t="s">
        <v>26</v>
      </c>
      <c r="M12188" t="s">
        <v>7747</v>
      </c>
      <c r="N12188">
        <v>6</v>
      </c>
      <c r="P12188">
        <v>1</v>
      </c>
    </row>
    <row r="12189" spans="12:16" x14ac:dyDescent="0.35">
      <c r="L12189" t="s">
        <v>26</v>
      </c>
      <c r="M12189" t="s">
        <v>7747</v>
      </c>
      <c r="N12189">
        <v>6</v>
      </c>
      <c r="P12189">
        <v>1</v>
      </c>
    </row>
    <row r="12190" spans="12:16" x14ac:dyDescent="0.35">
      <c r="L12190" t="s">
        <v>26</v>
      </c>
      <c r="M12190" t="s">
        <v>7747</v>
      </c>
      <c r="N12190">
        <v>6</v>
      </c>
      <c r="P12190">
        <v>1</v>
      </c>
    </row>
    <row r="12191" spans="12:16" x14ac:dyDescent="0.35">
      <c r="L12191" t="s">
        <v>26</v>
      </c>
      <c r="M12191" t="s">
        <v>7747</v>
      </c>
      <c r="N12191">
        <v>6</v>
      </c>
      <c r="P12191">
        <v>1</v>
      </c>
    </row>
    <row r="12192" spans="12:16" x14ac:dyDescent="0.35">
      <c r="L12192" t="s">
        <v>26</v>
      </c>
      <c r="M12192" t="s">
        <v>7747</v>
      </c>
      <c r="N12192">
        <v>6</v>
      </c>
      <c r="P12192">
        <v>1</v>
      </c>
    </row>
    <row r="12193" spans="12:16" x14ac:dyDescent="0.35">
      <c r="L12193" t="s">
        <v>26</v>
      </c>
      <c r="M12193" t="s">
        <v>7747</v>
      </c>
      <c r="N12193">
        <v>6</v>
      </c>
      <c r="P12193">
        <v>1</v>
      </c>
    </row>
    <row r="12194" spans="12:16" x14ac:dyDescent="0.35">
      <c r="L12194" t="s">
        <v>26</v>
      </c>
      <c r="M12194" t="s">
        <v>7747</v>
      </c>
      <c r="N12194">
        <v>6</v>
      </c>
      <c r="P12194">
        <v>1</v>
      </c>
    </row>
    <row r="12195" spans="12:16" x14ac:dyDescent="0.35">
      <c r="L12195" t="s">
        <v>26</v>
      </c>
      <c r="M12195" t="s">
        <v>7747</v>
      </c>
      <c r="N12195">
        <v>6</v>
      </c>
      <c r="P12195">
        <v>1</v>
      </c>
    </row>
    <row r="12196" spans="12:16" x14ac:dyDescent="0.35">
      <c r="L12196" t="s">
        <v>26</v>
      </c>
      <c r="M12196" t="s">
        <v>7747</v>
      </c>
      <c r="N12196">
        <v>6</v>
      </c>
      <c r="P12196">
        <v>1</v>
      </c>
    </row>
    <row r="12197" spans="12:16" x14ac:dyDescent="0.35">
      <c r="L12197" t="s">
        <v>26</v>
      </c>
      <c r="M12197" t="s">
        <v>7747</v>
      </c>
      <c r="N12197">
        <v>6</v>
      </c>
      <c r="P12197">
        <v>1</v>
      </c>
    </row>
    <row r="12198" spans="12:16" x14ac:dyDescent="0.35">
      <c r="L12198" t="s">
        <v>26</v>
      </c>
      <c r="M12198" t="s">
        <v>7747</v>
      </c>
      <c r="N12198">
        <v>6</v>
      </c>
      <c r="P12198">
        <v>1</v>
      </c>
    </row>
    <row r="12199" spans="12:16" x14ac:dyDescent="0.35">
      <c r="L12199" t="s">
        <v>26</v>
      </c>
      <c r="M12199" t="s">
        <v>7747</v>
      </c>
      <c r="N12199">
        <v>6</v>
      </c>
      <c r="P12199">
        <v>1</v>
      </c>
    </row>
    <row r="12200" spans="12:16" x14ac:dyDescent="0.35">
      <c r="L12200" t="s">
        <v>26</v>
      </c>
      <c r="M12200" t="s">
        <v>7747</v>
      </c>
      <c r="N12200">
        <v>6</v>
      </c>
      <c r="P12200">
        <v>1</v>
      </c>
    </row>
    <row r="12201" spans="12:16" x14ac:dyDescent="0.35">
      <c r="L12201" t="s">
        <v>26</v>
      </c>
      <c r="M12201" t="s">
        <v>7747</v>
      </c>
      <c r="N12201">
        <v>6</v>
      </c>
      <c r="P12201">
        <v>1</v>
      </c>
    </row>
    <row r="12202" spans="12:16" x14ac:dyDescent="0.35">
      <c r="L12202" t="s">
        <v>26</v>
      </c>
      <c r="M12202" t="s">
        <v>7747</v>
      </c>
      <c r="N12202">
        <v>6</v>
      </c>
      <c r="P12202">
        <v>1</v>
      </c>
    </row>
    <row r="12203" spans="12:16" x14ac:dyDescent="0.35">
      <c r="L12203" t="s">
        <v>26</v>
      </c>
      <c r="M12203" t="s">
        <v>7747</v>
      </c>
      <c r="N12203">
        <v>6</v>
      </c>
      <c r="P12203">
        <v>1</v>
      </c>
    </row>
    <row r="12204" spans="12:16" x14ac:dyDescent="0.35">
      <c r="L12204" t="s">
        <v>26</v>
      </c>
      <c r="M12204" t="s">
        <v>7747</v>
      </c>
      <c r="N12204">
        <v>6</v>
      </c>
      <c r="P12204">
        <v>1</v>
      </c>
    </row>
    <row r="12205" spans="12:16" x14ac:dyDescent="0.35">
      <c r="L12205" t="s">
        <v>26</v>
      </c>
      <c r="M12205" t="s">
        <v>7747</v>
      </c>
      <c r="N12205">
        <v>6</v>
      </c>
      <c r="P12205">
        <v>1</v>
      </c>
    </row>
    <row r="12206" spans="12:16" x14ac:dyDescent="0.35">
      <c r="L12206" t="s">
        <v>26</v>
      </c>
      <c r="M12206" t="s">
        <v>7747</v>
      </c>
      <c r="N12206">
        <v>6</v>
      </c>
      <c r="P12206">
        <v>1</v>
      </c>
    </row>
    <row r="12207" spans="12:16" x14ac:dyDescent="0.35">
      <c r="L12207" t="s">
        <v>26</v>
      </c>
      <c r="M12207" t="s">
        <v>7747</v>
      </c>
      <c r="N12207">
        <v>6</v>
      </c>
      <c r="P12207">
        <v>1</v>
      </c>
    </row>
    <row r="12208" spans="12:16" x14ac:dyDescent="0.35">
      <c r="L12208" t="s">
        <v>26</v>
      </c>
      <c r="M12208" t="s">
        <v>7747</v>
      </c>
      <c r="N12208">
        <v>6</v>
      </c>
      <c r="P12208">
        <v>1</v>
      </c>
    </row>
    <row r="12209" spans="12:16" x14ac:dyDescent="0.35">
      <c r="L12209" t="s">
        <v>26</v>
      </c>
      <c r="M12209" t="s">
        <v>7747</v>
      </c>
      <c r="N12209">
        <v>6</v>
      </c>
      <c r="P12209">
        <v>1</v>
      </c>
    </row>
    <row r="12210" spans="12:16" x14ac:dyDescent="0.35">
      <c r="L12210" t="s">
        <v>26</v>
      </c>
      <c r="M12210" t="s">
        <v>7747</v>
      </c>
      <c r="N12210">
        <v>6</v>
      </c>
      <c r="P12210">
        <v>1</v>
      </c>
    </row>
    <row r="12211" spans="12:16" x14ac:dyDescent="0.35">
      <c r="L12211" t="s">
        <v>26</v>
      </c>
      <c r="M12211" t="s">
        <v>7747</v>
      </c>
      <c r="N12211">
        <v>6</v>
      </c>
      <c r="P12211">
        <v>1</v>
      </c>
    </row>
    <row r="12212" spans="12:16" x14ac:dyDescent="0.35">
      <c r="L12212" t="s">
        <v>26</v>
      </c>
      <c r="M12212" t="s">
        <v>7747</v>
      </c>
      <c r="N12212">
        <v>6</v>
      </c>
      <c r="P12212">
        <v>1</v>
      </c>
    </row>
    <row r="12213" spans="12:16" x14ac:dyDescent="0.35">
      <c r="L12213" t="s">
        <v>26</v>
      </c>
      <c r="M12213" t="s">
        <v>7747</v>
      </c>
      <c r="N12213">
        <v>6</v>
      </c>
      <c r="P12213">
        <v>1</v>
      </c>
    </row>
    <row r="12214" spans="12:16" x14ac:dyDescent="0.35">
      <c r="L12214" t="s">
        <v>26</v>
      </c>
      <c r="M12214" t="s">
        <v>7747</v>
      </c>
      <c r="N12214">
        <v>6</v>
      </c>
      <c r="P12214">
        <v>1</v>
      </c>
    </row>
    <row r="12215" spans="12:16" x14ac:dyDescent="0.35">
      <c r="L12215" t="s">
        <v>26</v>
      </c>
      <c r="M12215" t="s">
        <v>7747</v>
      </c>
      <c r="N12215">
        <v>6</v>
      </c>
      <c r="P12215">
        <v>1</v>
      </c>
    </row>
    <row r="12216" spans="12:16" x14ac:dyDescent="0.35">
      <c r="L12216" t="s">
        <v>26</v>
      </c>
      <c r="M12216" t="s">
        <v>7747</v>
      </c>
      <c r="N12216">
        <v>6</v>
      </c>
      <c r="P12216">
        <v>1</v>
      </c>
    </row>
    <row r="12217" spans="12:16" x14ac:dyDescent="0.35">
      <c r="L12217" t="s">
        <v>26</v>
      </c>
      <c r="M12217" t="s">
        <v>7747</v>
      </c>
      <c r="N12217">
        <v>6</v>
      </c>
      <c r="P12217">
        <v>1</v>
      </c>
    </row>
    <row r="12218" spans="12:16" x14ac:dyDescent="0.35">
      <c r="L12218" t="s">
        <v>26</v>
      </c>
      <c r="M12218" t="s">
        <v>7747</v>
      </c>
      <c r="N12218">
        <v>6</v>
      </c>
      <c r="P12218">
        <v>1</v>
      </c>
    </row>
    <row r="12219" spans="12:16" x14ac:dyDescent="0.35">
      <c r="L12219" t="s">
        <v>26</v>
      </c>
      <c r="M12219" t="s">
        <v>7747</v>
      </c>
      <c r="N12219">
        <v>6</v>
      </c>
      <c r="P12219">
        <v>1</v>
      </c>
    </row>
    <row r="12220" spans="12:16" x14ac:dyDescent="0.35">
      <c r="L12220" t="s">
        <v>26</v>
      </c>
      <c r="M12220" t="s">
        <v>7747</v>
      </c>
      <c r="N12220">
        <v>6</v>
      </c>
      <c r="P12220">
        <v>1</v>
      </c>
    </row>
    <row r="12221" spans="12:16" x14ac:dyDescent="0.35">
      <c r="L12221" t="s">
        <v>26</v>
      </c>
      <c r="M12221" t="s">
        <v>7747</v>
      </c>
      <c r="N12221">
        <v>6</v>
      </c>
      <c r="P12221">
        <v>1</v>
      </c>
    </row>
    <row r="12222" spans="12:16" x14ac:dyDescent="0.35">
      <c r="L12222" t="s">
        <v>26</v>
      </c>
      <c r="M12222" t="s">
        <v>7747</v>
      </c>
      <c r="N12222">
        <v>6</v>
      </c>
      <c r="P12222">
        <v>1</v>
      </c>
    </row>
    <row r="12223" spans="12:16" x14ac:dyDescent="0.35">
      <c r="L12223" t="s">
        <v>26</v>
      </c>
      <c r="M12223" t="s">
        <v>7747</v>
      </c>
      <c r="N12223">
        <v>6</v>
      </c>
      <c r="P12223">
        <v>1</v>
      </c>
    </row>
    <row r="12224" spans="12:16" x14ac:dyDescent="0.35">
      <c r="L12224" t="s">
        <v>26</v>
      </c>
      <c r="M12224" t="s">
        <v>7747</v>
      </c>
      <c r="N12224">
        <v>6</v>
      </c>
      <c r="P12224">
        <v>1</v>
      </c>
    </row>
    <row r="12225" spans="12:16" x14ac:dyDescent="0.35">
      <c r="L12225" t="s">
        <v>26</v>
      </c>
      <c r="M12225" t="s">
        <v>7747</v>
      </c>
      <c r="N12225">
        <v>6</v>
      </c>
      <c r="P12225">
        <v>1</v>
      </c>
    </row>
    <row r="12226" spans="12:16" x14ac:dyDescent="0.35">
      <c r="L12226" t="s">
        <v>26</v>
      </c>
      <c r="M12226" t="s">
        <v>7747</v>
      </c>
      <c r="N12226">
        <v>6</v>
      </c>
      <c r="P12226">
        <v>1</v>
      </c>
    </row>
    <row r="12227" spans="12:16" x14ac:dyDescent="0.35">
      <c r="L12227" t="s">
        <v>26</v>
      </c>
      <c r="M12227" t="s">
        <v>7747</v>
      </c>
      <c r="N12227">
        <v>6</v>
      </c>
      <c r="P12227">
        <v>1</v>
      </c>
    </row>
    <row r="12228" spans="12:16" x14ac:dyDescent="0.35">
      <c r="L12228" t="s">
        <v>26</v>
      </c>
      <c r="M12228" t="s">
        <v>7747</v>
      </c>
      <c r="N12228">
        <v>6</v>
      </c>
      <c r="P12228">
        <v>1</v>
      </c>
    </row>
    <row r="12229" spans="12:16" x14ac:dyDescent="0.35">
      <c r="L12229" t="s">
        <v>26</v>
      </c>
      <c r="M12229" t="s">
        <v>7747</v>
      </c>
      <c r="N12229">
        <v>6</v>
      </c>
      <c r="P12229">
        <v>1</v>
      </c>
    </row>
    <row r="12230" spans="12:16" x14ac:dyDescent="0.35">
      <c r="L12230" t="s">
        <v>26</v>
      </c>
      <c r="M12230" t="s">
        <v>7747</v>
      </c>
      <c r="N12230">
        <v>6</v>
      </c>
      <c r="P12230">
        <v>1</v>
      </c>
    </row>
    <row r="12231" spans="12:16" x14ac:dyDescent="0.35">
      <c r="L12231" t="s">
        <v>26</v>
      </c>
      <c r="M12231" t="s">
        <v>7747</v>
      </c>
      <c r="N12231">
        <v>6</v>
      </c>
      <c r="P12231">
        <v>1</v>
      </c>
    </row>
    <row r="12232" spans="12:16" x14ac:dyDescent="0.35">
      <c r="L12232" t="s">
        <v>26</v>
      </c>
      <c r="M12232" t="s">
        <v>7747</v>
      </c>
      <c r="N12232">
        <v>6</v>
      </c>
      <c r="P12232">
        <v>1</v>
      </c>
    </row>
    <row r="12233" spans="12:16" x14ac:dyDescent="0.35">
      <c r="L12233" t="s">
        <v>26</v>
      </c>
      <c r="M12233" t="s">
        <v>7747</v>
      </c>
      <c r="N12233">
        <v>6</v>
      </c>
      <c r="P12233">
        <v>1</v>
      </c>
    </row>
    <row r="12234" spans="12:16" x14ac:dyDescent="0.35">
      <c r="L12234" t="s">
        <v>26</v>
      </c>
      <c r="M12234" t="s">
        <v>7747</v>
      </c>
      <c r="N12234">
        <v>6</v>
      </c>
      <c r="P12234">
        <v>1</v>
      </c>
    </row>
    <row r="12235" spans="12:16" x14ac:dyDescent="0.35">
      <c r="L12235" t="s">
        <v>26</v>
      </c>
      <c r="M12235" t="s">
        <v>7747</v>
      </c>
      <c r="N12235">
        <v>6</v>
      </c>
      <c r="P12235">
        <v>1</v>
      </c>
    </row>
    <row r="12236" spans="12:16" x14ac:dyDescent="0.35">
      <c r="L12236" t="s">
        <v>26</v>
      </c>
      <c r="M12236" t="s">
        <v>7747</v>
      </c>
      <c r="N12236">
        <v>6</v>
      </c>
      <c r="P12236">
        <v>1</v>
      </c>
    </row>
    <row r="12237" spans="12:16" x14ac:dyDescent="0.35">
      <c r="L12237" t="s">
        <v>26</v>
      </c>
      <c r="M12237" t="s">
        <v>7747</v>
      </c>
      <c r="N12237">
        <v>6</v>
      </c>
      <c r="P12237">
        <v>1</v>
      </c>
    </row>
    <row r="12238" spans="12:16" x14ac:dyDescent="0.35">
      <c r="L12238" t="s">
        <v>26</v>
      </c>
      <c r="M12238" t="s">
        <v>7747</v>
      </c>
      <c r="N12238">
        <v>6</v>
      </c>
      <c r="P12238">
        <v>1</v>
      </c>
    </row>
    <row r="12239" spans="12:16" x14ac:dyDescent="0.35">
      <c r="L12239" t="s">
        <v>26</v>
      </c>
      <c r="M12239" t="s">
        <v>7747</v>
      </c>
      <c r="N12239">
        <v>6</v>
      </c>
      <c r="P12239">
        <v>1</v>
      </c>
    </row>
    <row r="12240" spans="12:16" x14ac:dyDescent="0.35">
      <c r="L12240" t="s">
        <v>26</v>
      </c>
      <c r="M12240" t="s">
        <v>7747</v>
      </c>
      <c r="N12240">
        <v>6</v>
      </c>
      <c r="P12240">
        <v>1</v>
      </c>
    </row>
    <row r="12241" spans="12:16" x14ac:dyDescent="0.35">
      <c r="L12241" t="s">
        <v>29</v>
      </c>
      <c r="M12241" t="s">
        <v>7747</v>
      </c>
      <c r="N12241">
        <v>6</v>
      </c>
      <c r="P12241">
        <v>1</v>
      </c>
    </row>
    <row r="12242" spans="12:16" x14ac:dyDescent="0.35">
      <c r="L12242" t="s">
        <v>29</v>
      </c>
      <c r="M12242" t="s">
        <v>7747</v>
      </c>
      <c r="N12242">
        <v>6</v>
      </c>
      <c r="P12242">
        <v>1</v>
      </c>
    </row>
    <row r="12243" spans="12:16" x14ac:dyDescent="0.35">
      <c r="L12243" t="s">
        <v>29</v>
      </c>
      <c r="M12243" t="s">
        <v>7747</v>
      </c>
      <c r="N12243">
        <v>6</v>
      </c>
      <c r="P12243">
        <v>1</v>
      </c>
    </row>
    <row r="12244" spans="12:16" x14ac:dyDescent="0.35">
      <c r="L12244" t="s">
        <v>29</v>
      </c>
      <c r="M12244" t="s">
        <v>7747</v>
      </c>
      <c r="N12244">
        <v>6</v>
      </c>
      <c r="P12244">
        <v>1</v>
      </c>
    </row>
    <row r="12245" spans="12:16" x14ac:dyDescent="0.35">
      <c r="L12245" t="s">
        <v>29</v>
      </c>
      <c r="M12245" t="s">
        <v>7747</v>
      </c>
      <c r="N12245">
        <v>6</v>
      </c>
      <c r="P12245">
        <v>1</v>
      </c>
    </row>
    <row r="12246" spans="12:16" x14ac:dyDescent="0.35">
      <c r="L12246" t="s">
        <v>29</v>
      </c>
      <c r="M12246" t="s">
        <v>7747</v>
      </c>
      <c r="N12246">
        <v>6</v>
      </c>
      <c r="P12246">
        <v>1</v>
      </c>
    </row>
    <row r="12247" spans="12:16" x14ac:dyDescent="0.35">
      <c r="L12247" t="s">
        <v>29</v>
      </c>
      <c r="M12247" t="s">
        <v>7747</v>
      </c>
      <c r="N12247">
        <v>6</v>
      </c>
      <c r="P12247">
        <v>1</v>
      </c>
    </row>
    <row r="12248" spans="12:16" x14ac:dyDescent="0.35">
      <c r="L12248" t="s">
        <v>29</v>
      </c>
      <c r="M12248" t="s">
        <v>7747</v>
      </c>
      <c r="N12248">
        <v>6</v>
      </c>
      <c r="P12248">
        <v>1</v>
      </c>
    </row>
    <row r="12249" spans="12:16" x14ac:dyDescent="0.35">
      <c r="L12249" t="s">
        <v>29</v>
      </c>
      <c r="M12249" t="s">
        <v>7747</v>
      </c>
      <c r="N12249">
        <v>6</v>
      </c>
      <c r="P12249">
        <v>1</v>
      </c>
    </row>
    <row r="12250" spans="12:16" x14ac:dyDescent="0.35">
      <c r="L12250" t="s">
        <v>29</v>
      </c>
      <c r="M12250" t="s">
        <v>7747</v>
      </c>
      <c r="N12250">
        <v>6</v>
      </c>
      <c r="P12250">
        <v>1</v>
      </c>
    </row>
    <row r="12251" spans="12:16" x14ac:dyDescent="0.35">
      <c r="L12251" t="s">
        <v>29</v>
      </c>
      <c r="M12251" t="s">
        <v>7747</v>
      </c>
      <c r="N12251">
        <v>6</v>
      </c>
      <c r="P12251">
        <v>1</v>
      </c>
    </row>
    <row r="12252" spans="12:16" x14ac:dyDescent="0.35">
      <c r="L12252" t="s">
        <v>29</v>
      </c>
      <c r="M12252" t="s">
        <v>7747</v>
      </c>
      <c r="N12252">
        <v>6</v>
      </c>
      <c r="P12252">
        <v>1</v>
      </c>
    </row>
    <row r="12253" spans="12:16" x14ac:dyDescent="0.35">
      <c r="L12253" t="s">
        <v>29</v>
      </c>
      <c r="M12253" t="s">
        <v>7747</v>
      </c>
      <c r="N12253">
        <v>6</v>
      </c>
      <c r="P12253">
        <v>1</v>
      </c>
    </row>
    <row r="12254" spans="12:16" x14ac:dyDescent="0.35">
      <c r="L12254" t="s">
        <v>29</v>
      </c>
      <c r="M12254" t="s">
        <v>7747</v>
      </c>
      <c r="N12254">
        <v>6</v>
      </c>
      <c r="P12254">
        <v>1</v>
      </c>
    </row>
    <row r="12255" spans="12:16" x14ac:dyDescent="0.35">
      <c r="L12255" t="s">
        <v>29</v>
      </c>
      <c r="M12255" t="s">
        <v>7747</v>
      </c>
      <c r="N12255">
        <v>6</v>
      </c>
      <c r="P12255">
        <v>1</v>
      </c>
    </row>
    <row r="12256" spans="12:16" x14ac:dyDescent="0.35">
      <c r="L12256" t="s">
        <v>29</v>
      </c>
      <c r="M12256" t="s">
        <v>7747</v>
      </c>
      <c r="N12256">
        <v>6</v>
      </c>
      <c r="P12256">
        <v>1</v>
      </c>
    </row>
    <row r="12257" spans="12:16" x14ac:dyDescent="0.35">
      <c r="L12257" t="s">
        <v>29</v>
      </c>
      <c r="M12257" t="s">
        <v>7747</v>
      </c>
      <c r="N12257">
        <v>6</v>
      </c>
      <c r="P12257">
        <v>1</v>
      </c>
    </row>
    <row r="12258" spans="12:16" x14ac:dyDescent="0.35">
      <c r="L12258" t="s">
        <v>29</v>
      </c>
      <c r="M12258" t="s">
        <v>7747</v>
      </c>
      <c r="N12258">
        <v>6</v>
      </c>
      <c r="P12258">
        <v>1</v>
      </c>
    </row>
    <row r="12259" spans="12:16" x14ac:dyDescent="0.35">
      <c r="L12259" t="s">
        <v>29</v>
      </c>
      <c r="M12259" t="s">
        <v>7747</v>
      </c>
      <c r="N12259">
        <v>6</v>
      </c>
      <c r="P12259">
        <v>1</v>
      </c>
    </row>
    <row r="12260" spans="12:16" x14ac:dyDescent="0.35">
      <c r="L12260" t="s">
        <v>29</v>
      </c>
      <c r="M12260" t="s">
        <v>7747</v>
      </c>
      <c r="N12260">
        <v>6</v>
      </c>
      <c r="P12260">
        <v>1</v>
      </c>
    </row>
    <row r="12261" spans="12:16" x14ac:dyDescent="0.35">
      <c r="L12261" t="s">
        <v>29</v>
      </c>
      <c r="M12261" t="s">
        <v>7747</v>
      </c>
      <c r="N12261">
        <v>6</v>
      </c>
      <c r="P12261">
        <v>1</v>
      </c>
    </row>
    <row r="12262" spans="12:16" x14ac:dyDescent="0.35">
      <c r="L12262" t="s">
        <v>29</v>
      </c>
      <c r="M12262" t="s">
        <v>7747</v>
      </c>
      <c r="N12262">
        <v>6</v>
      </c>
      <c r="P12262">
        <v>1</v>
      </c>
    </row>
    <row r="12263" spans="12:16" x14ac:dyDescent="0.35">
      <c r="L12263" t="s">
        <v>29</v>
      </c>
      <c r="M12263" t="s">
        <v>7747</v>
      </c>
      <c r="N12263">
        <v>6</v>
      </c>
      <c r="P12263">
        <v>1</v>
      </c>
    </row>
    <row r="12264" spans="12:16" x14ac:dyDescent="0.35">
      <c r="L12264" t="s">
        <v>29</v>
      </c>
      <c r="M12264" t="s">
        <v>7747</v>
      </c>
      <c r="N12264">
        <v>6</v>
      </c>
      <c r="P12264">
        <v>1</v>
      </c>
    </row>
    <row r="12265" spans="12:16" x14ac:dyDescent="0.35">
      <c r="L12265" t="s">
        <v>29</v>
      </c>
      <c r="M12265" t="s">
        <v>7747</v>
      </c>
      <c r="N12265">
        <v>6</v>
      </c>
      <c r="P12265">
        <v>1</v>
      </c>
    </row>
    <row r="12266" spans="12:16" x14ac:dyDescent="0.35">
      <c r="L12266" t="s">
        <v>29</v>
      </c>
      <c r="M12266" t="s">
        <v>7747</v>
      </c>
      <c r="N12266">
        <v>6</v>
      </c>
      <c r="P12266">
        <v>1</v>
      </c>
    </row>
    <row r="12267" spans="12:16" x14ac:dyDescent="0.35">
      <c r="L12267" t="s">
        <v>28</v>
      </c>
      <c r="M12267" t="s">
        <v>7747</v>
      </c>
      <c r="N12267">
        <v>6</v>
      </c>
      <c r="P12267">
        <v>1</v>
      </c>
    </row>
    <row r="12268" spans="12:16" x14ac:dyDescent="0.35">
      <c r="L12268" t="s">
        <v>28</v>
      </c>
      <c r="M12268" t="s">
        <v>7747</v>
      </c>
      <c r="N12268">
        <v>6</v>
      </c>
      <c r="P12268">
        <v>1</v>
      </c>
    </row>
    <row r="12269" spans="12:16" x14ac:dyDescent="0.35">
      <c r="L12269" t="s">
        <v>28</v>
      </c>
      <c r="M12269" t="s">
        <v>7747</v>
      </c>
      <c r="N12269">
        <v>6</v>
      </c>
      <c r="P12269">
        <v>1</v>
      </c>
    </row>
    <row r="12270" spans="12:16" x14ac:dyDescent="0.35">
      <c r="L12270" t="s">
        <v>28</v>
      </c>
      <c r="M12270" t="s">
        <v>7747</v>
      </c>
      <c r="N12270">
        <v>6</v>
      </c>
      <c r="P12270">
        <v>1</v>
      </c>
    </row>
    <row r="12271" spans="12:16" x14ac:dyDescent="0.35">
      <c r="L12271" t="s">
        <v>28</v>
      </c>
      <c r="M12271" t="s">
        <v>7747</v>
      </c>
      <c r="N12271">
        <v>6</v>
      </c>
      <c r="P12271">
        <v>1</v>
      </c>
    </row>
    <row r="12272" spans="12:16" x14ac:dyDescent="0.35">
      <c r="L12272" t="s">
        <v>28</v>
      </c>
      <c r="M12272" t="s">
        <v>7747</v>
      </c>
      <c r="N12272">
        <v>6</v>
      </c>
      <c r="P12272">
        <v>1</v>
      </c>
    </row>
    <row r="12273" spans="12:16" x14ac:dyDescent="0.35">
      <c r="L12273" t="s">
        <v>28</v>
      </c>
      <c r="M12273" t="s">
        <v>7747</v>
      </c>
      <c r="N12273">
        <v>6</v>
      </c>
      <c r="P12273">
        <v>1</v>
      </c>
    </row>
    <row r="12274" spans="12:16" x14ac:dyDescent="0.35">
      <c r="L12274" t="s">
        <v>28</v>
      </c>
      <c r="M12274" t="s">
        <v>7747</v>
      </c>
      <c r="N12274">
        <v>6</v>
      </c>
      <c r="P12274">
        <v>1</v>
      </c>
    </row>
    <row r="12275" spans="12:16" x14ac:dyDescent="0.35">
      <c r="L12275" t="s">
        <v>28</v>
      </c>
      <c r="M12275" t="s">
        <v>7747</v>
      </c>
      <c r="N12275">
        <v>6</v>
      </c>
      <c r="P12275">
        <v>1</v>
      </c>
    </row>
    <row r="12276" spans="12:16" x14ac:dyDescent="0.35">
      <c r="L12276" t="s">
        <v>28</v>
      </c>
      <c r="M12276" t="s">
        <v>7747</v>
      </c>
      <c r="N12276">
        <v>6</v>
      </c>
      <c r="P12276">
        <v>1</v>
      </c>
    </row>
    <row r="12277" spans="12:16" x14ac:dyDescent="0.35">
      <c r="L12277" t="s">
        <v>28</v>
      </c>
      <c r="M12277" t="s">
        <v>7747</v>
      </c>
      <c r="N12277">
        <v>6</v>
      </c>
      <c r="P12277">
        <v>1</v>
      </c>
    </row>
    <row r="12278" spans="12:16" x14ac:dyDescent="0.35">
      <c r="L12278" t="s">
        <v>28</v>
      </c>
      <c r="M12278" t="s">
        <v>7747</v>
      </c>
      <c r="N12278">
        <v>6</v>
      </c>
      <c r="P12278">
        <v>1</v>
      </c>
    </row>
    <row r="12279" spans="12:16" x14ac:dyDescent="0.35">
      <c r="L12279" t="s">
        <v>28</v>
      </c>
      <c r="M12279" t="s">
        <v>7747</v>
      </c>
      <c r="N12279">
        <v>6</v>
      </c>
      <c r="P12279">
        <v>1</v>
      </c>
    </row>
    <row r="12280" spans="12:16" x14ac:dyDescent="0.35">
      <c r="L12280" t="s">
        <v>28</v>
      </c>
      <c r="M12280" t="s">
        <v>7747</v>
      </c>
      <c r="N12280">
        <v>6</v>
      </c>
      <c r="P12280">
        <v>1</v>
      </c>
    </row>
    <row r="12281" spans="12:16" x14ac:dyDescent="0.35">
      <c r="L12281" t="s">
        <v>28</v>
      </c>
      <c r="M12281" t="s">
        <v>7747</v>
      </c>
      <c r="N12281">
        <v>6</v>
      </c>
      <c r="P12281">
        <v>1</v>
      </c>
    </row>
    <row r="12282" spans="12:16" x14ac:dyDescent="0.35">
      <c r="L12282" t="s">
        <v>28</v>
      </c>
      <c r="M12282" t="s">
        <v>7747</v>
      </c>
      <c r="N12282">
        <v>6</v>
      </c>
      <c r="P12282">
        <v>1</v>
      </c>
    </row>
    <row r="12283" spans="12:16" x14ac:dyDescent="0.35">
      <c r="L12283" t="s">
        <v>28</v>
      </c>
      <c r="M12283" t="s">
        <v>7747</v>
      </c>
      <c r="N12283">
        <v>6</v>
      </c>
      <c r="P12283">
        <v>1</v>
      </c>
    </row>
    <row r="12284" spans="12:16" x14ac:dyDescent="0.35">
      <c r="L12284" t="s">
        <v>28</v>
      </c>
      <c r="M12284" t="s">
        <v>7747</v>
      </c>
      <c r="N12284">
        <v>6</v>
      </c>
      <c r="P12284">
        <v>1</v>
      </c>
    </row>
    <row r="12285" spans="12:16" x14ac:dyDescent="0.35">
      <c r="L12285" t="s">
        <v>28</v>
      </c>
      <c r="M12285" t="s">
        <v>7747</v>
      </c>
      <c r="N12285">
        <v>6</v>
      </c>
      <c r="P12285">
        <v>1</v>
      </c>
    </row>
    <row r="12286" spans="12:16" x14ac:dyDescent="0.35">
      <c r="L12286" t="s">
        <v>28</v>
      </c>
      <c r="M12286" t="s">
        <v>7747</v>
      </c>
      <c r="N12286">
        <v>6</v>
      </c>
      <c r="P12286">
        <v>1</v>
      </c>
    </row>
    <row r="12287" spans="12:16" x14ac:dyDescent="0.35">
      <c r="L12287" t="s">
        <v>28</v>
      </c>
      <c r="M12287" t="s">
        <v>7747</v>
      </c>
      <c r="N12287">
        <v>6</v>
      </c>
      <c r="P12287">
        <v>1</v>
      </c>
    </row>
    <row r="12288" spans="12:16" x14ac:dyDescent="0.35">
      <c r="L12288" t="s">
        <v>28</v>
      </c>
      <c r="M12288" t="s">
        <v>7747</v>
      </c>
      <c r="N12288">
        <v>6</v>
      </c>
      <c r="P12288">
        <v>1</v>
      </c>
    </row>
    <row r="12289" spans="12:16" x14ac:dyDescent="0.35">
      <c r="L12289" t="s">
        <v>28</v>
      </c>
      <c r="M12289" t="s">
        <v>7747</v>
      </c>
      <c r="N12289">
        <v>6</v>
      </c>
      <c r="P12289">
        <v>1</v>
      </c>
    </row>
    <row r="12290" spans="12:16" x14ac:dyDescent="0.35">
      <c r="L12290" t="s">
        <v>28</v>
      </c>
      <c r="M12290" t="s">
        <v>7747</v>
      </c>
      <c r="N12290">
        <v>6</v>
      </c>
      <c r="P12290">
        <v>1</v>
      </c>
    </row>
    <row r="12291" spans="12:16" x14ac:dyDescent="0.35">
      <c r="L12291" t="s">
        <v>28</v>
      </c>
      <c r="M12291" t="s">
        <v>7747</v>
      </c>
      <c r="N12291">
        <v>6</v>
      </c>
      <c r="P12291">
        <v>1</v>
      </c>
    </row>
    <row r="12292" spans="12:16" x14ac:dyDescent="0.35">
      <c r="L12292" t="s">
        <v>115</v>
      </c>
      <c r="M12292" t="s">
        <v>7747</v>
      </c>
      <c r="N12292">
        <v>6</v>
      </c>
      <c r="P12292">
        <v>1</v>
      </c>
    </row>
    <row r="12293" spans="12:16" x14ac:dyDescent="0.35">
      <c r="L12293" t="s">
        <v>115</v>
      </c>
      <c r="M12293" t="s">
        <v>7747</v>
      </c>
      <c r="N12293">
        <v>6</v>
      </c>
      <c r="P12293">
        <v>1</v>
      </c>
    </row>
    <row r="12294" spans="12:16" x14ac:dyDescent="0.35">
      <c r="L12294" t="s">
        <v>115</v>
      </c>
      <c r="M12294" t="s">
        <v>7747</v>
      </c>
      <c r="N12294">
        <v>6</v>
      </c>
      <c r="P12294">
        <v>1</v>
      </c>
    </row>
    <row r="12295" spans="12:16" x14ac:dyDescent="0.35">
      <c r="L12295" t="s">
        <v>115</v>
      </c>
      <c r="M12295" t="s">
        <v>7747</v>
      </c>
      <c r="N12295">
        <v>6</v>
      </c>
      <c r="P12295">
        <v>1</v>
      </c>
    </row>
    <row r="12296" spans="12:16" x14ac:dyDescent="0.35">
      <c r="L12296" t="s">
        <v>115</v>
      </c>
      <c r="M12296" t="s">
        <v>7747</v>
      </c>
      <c r="N12296">
        <v>6</v>
      </c>
      <c r="P12296">
        <v>1</v>
      </c>
    </row>
    <row r="12297" spans="12:16" x14ac:dyDescent="0.35">
      <c r="L12297" t="s">
        <v>115</v>
      </c>
      <c r="M12297" t="s">
        <v>7747</v>
      </c>
      <c r="N12297">
        <v>6</v>
      </c>
      <c r="P12297">
        <v>1</v>
      </c>
    </row>
    <row r="12298" spans="12:16" x14ac:dyDescent="0.35">
      <c r="L12298" t="s">
        <v>115</v>
      </c>
      <c r="M12298" t="s">
        <v>7747</v>
      </c>
      <c r="N12298">
        <v>6</v>
      </c>
      <c r="P12298">
        <v>1</v>
      </c>
    </row>
    <row r="12299" spans="12:16" x14ac:dyDescent="0.35">
      <c r="L12299" t="s">
        <v>115</v>
      </c>
      <c r="M12299" t="s">
        <v>7747</v>
      </c>
      <c r="N12299">
        <v>6</v>
      </c>
      <c r="P12299">
        <v>1</v>
      </c>
    </row>
    <row r="12300" spans="12:16" x14ac:dyDescent="0.35">
      <c r="L12300" t="s">
        <v>115</v>
      </c>
      <c r="M12300" t="s">
        <v>7747</v>
      </c>
      <c r="N12300">
        <v>6</v>
      </c>
      <c r="P12300">
        <v>1</v>
      </c>
    </row>
    <row r="12301" spans="12:16" x14ac:dyDescent="0.35">
      <c r="L12301" t="s">
        <v>115</v>
      </c>
      <c r="M12301" t="s">
        <v>7747</v>
      </c>
      <c r="N12301">
        <v>6</v>
      </c>
      <c r="P12301">
        <v>1</v>
      </c>
    </row>
    <row r="12302" spans="12:16" x14ac:dyDescent="0.35">
      <c r="L12302" t="s">
        <v>115</v>
      </c>
      <c r="M12302" t="s">
        <v>7747</v>
      </c>
      <c r="N12302">
        <v>6</v>
      </c>
      <c r="P12302">
        <v>1</v>
      </c>
    </row>
    <row r="12303" spans="12:16" x14ac:dyDescent="0.35">
      <c r="L12303" t="s">
        <v>115</v>
      </c>
      <c r="M12303" t="s">
        <v>7747</v>
      </c>
      <c r="N12303">
        <v>6</v>
      </c>
      <c r="P12303">
        <v>1</v>
      </c>
    </row>
    <row r="12304" spans="12:16" x14ac:dyDescent="0.35">
      <c r="L12304" t="s">
        <v>115</v>
      </c>
      <c r="M12304" t="s">
        <v>7747</v>
      </c>
      <c r="N12304">
        <v>6</v>
      </c>
      <c r="P12304">
        <v>1</v>
      </c>
    </row>
    <row r="12305" spans="12:16" x14ac:dyDescent="0.35">
      <c r="L12305" t="s">
        <v>115</v>
      </c>
      <c r="M12305" t="s">
        <v>7747</v>
      </c>
      <c r="N12305">
        <v>6</v>
      </c>
      <c r="P12305">
        <v>1</v>
      </c>
    </row>
    <row r="12306" spans="12:16" x14ac:dyDescent="0.35">
      <c r="L12306" t="s">
        <v>115</v>
      </c>
      <c r="M12306" t="s">
        <v>7747</v>
      </c>
      <c r="N12306">
        <v>6</v>
      </c>
      <c r="P12306">
        <v>1</v>
      </c>
    </row>
    <row r="12307" spans="12:16" x14ac:dyDescent="0.35">
      <c r="L12307" t="s">
        <v>115</v>
      </c>
      <c r="M12307" t="s">
        <v>7747</v>
      </c>
      <c r="N12307">
        <v>6</v>
      </c>
      <c r="P12307">
        <v>1</v>
      </c>
    </row>
    <row r="12308" spans="12:16" x14ac:dyDescent="0.35">
      <c r="L12308" t="s">
        <v>115</v>
      </c>
      <c r="M12308" t="s">
        <v>7747</v>
      </c>
      <c r="N12308">
        <v>6</v>
      </c>
      <c r="P12308">
        <v>1</v>
      </c>
    </row>
    <row r="12309" spans="12:16" x14ac:dyDescent="0.35">
      <c r="L12309" t="s">
        <v>115</v>
      </c>
      <c r="M12309" t="s">
        <v>7747</v>
      </c>
      <c r="N12309">
        <v>6</v>
      </c>
      <c r="P12309">
        <v>1</v>
      </c>
    </row>
    <row r="12310" spans="12:16" x14ac:dyDescent="0.35">
      <c r="L12310" t="s">
        <v>115</v>
      </c>
      <c r="M12310" t="s">
        <v>7747</v>
      </c>
      <c r="N12310">
        <v>6</v>
      </c>
      <c r="P12310">
        <v>1</v>
      </c>
    </row>
    <row r="12311" spans="12:16" x14ac:dyDescent="0.35">
      <c r="L12311" t="s">
        <v>115</v>
      </c>
      <c r="M12311" t="s">
        <v>7747</v>
      </c>
      <c r="N12311">
        <v>6</v>
      </c>
      <c r="P12311">
        <v>1</v>
      </c>
    </row>
    <row r="12312" spans="12:16" x14ac:dyDescent="0.35">
      <c r="L12312" t="s">
        <v>115</v>
      </c>
      <c r="M12312" t="s">
        <v>7747</v>
      </c>
      <c r="N12312">
        <v>6</v>
      </c>
      <c r="P12312">
        <v>1</v>
      </c>
    </row>
    <row r="12313" spans="12:16" x14ac:dyDescent="0.35">
      <c r="L12313" t="s">
        <v>115</v>
      </c>
      <c r="M12313" t="s">
        <v>7747</v>
      </c>
      <c r="N12313">
        <v>6</v>
      </c>
      <c r="P12313">
        <v>1</v>
      </c>
    </row>
    <row r="12314" spans="12:16" x14ac:dyDescent="0.35">
      <c r="L12314" t="s">
        <v>115</v>
      </c>
      <c r="M12314" t="s">
        <v>7747</v>
      </c>
      <c r="N12314">
        <v>6</v>
      </c>
      <c r="P12314">
        <v>1</v>
      </c>
    </row>
    <row r="12315" spans="12:16" x14ac:dyDescent="0.35">
      <c r="L12315" t="s">
        <v>115</v>
      </c>
      <c r="M12315" t="s">
        <v>7747</v>
      </c>
      <c r="N12315">
        <v>6</v>
      </c>
      <c r="P12315">
        <v>1</v>
      </c>
    </row>
    <row r="12316" spans="12:16" x14ac:dyDescent="0.35">
      <c r="L12316" t="s">
        <v>115</v>
      </c>
      <c r="M12316" t="s">
        <v>7747</v>
      </c>
      <c r="N12316">
        <v>6</v>
      </c>
      <c r="P12316">
        <v>1</v>
      </c>
    </row>
    <row r="12317" spans="12:16" x14ac:dyDescent="0.35">
      <c r="L12317" t="s">
        <v>115</v>
      </c>
      <c r="M12317" t="s">
        <v>7747</v>
      </c>
      <c r="N12317">
        <v>6</v>
      </c>
      <c r="P12317">
        <v>1</v>
      </c>
    </row>
    <row r="12318" spans="12:16" x14ac:dyDescent="0.35">
      <c r="L12318" t="s">
        <v>115</v>
      </c>
      <c r="M12318" t="s">
        <v>7747</v>
      </c>
      <c r="N12318">
        <v>6</v>
      </c>
      <c r="P12318">
        <v>1</v>
      </c>
    </row>
    <row r="12319" spans="12:16" x14ac:dyDescent="0.35">
      <c r="L12319" t="s">
        <v>115</v>
      </c>
      <c r="M12319" t="s">
        <v>7747</v>
      </c>
      <c r="N12319">
        <v>6</v>
      </c>
      <c r="P12319">
        <v>1</v>
      </c>
    </row>
    <row r="12320" spans="12:16" x14ac:dyDescent="0.35">
      <c r="L12320" t="s">
        <v>115</v>
      </c>
      <c r="M12320" t="s">
        <v>7747</v>
      </c>
      <c r="N12320">
        <v>6</v>
      </c>
      <c r="P12320">
        <v>1</v>
      </c>
    </row>
    <row r="12321" spans="12:16" x14ac:dyDescent="0.35">
      <c r="L12321" t="s">
        <v>115</v>
      </c>
      <c r="M12321" t="s">
        <v>7747</v>
      </c>
      <c r="N12321">
        <v>6</v>
      </c>
      <c r="P12321">
        <v>1</v>
      </c>
    </row>
    <row r="12322" spans="12:16" x14ac:dyDescent="0.35">
      <c r="L12322" t="s">
        <v>115</v>
      </c>
      <c r="M12322" t="s">
        <v>7747</v>
      </c>
      <c r="N12322">
        <v>6</v>
      </c>
      <c r="P12322">
        <v>1</v>
      </c>
    </row>
    <row r="12323" spans="12:16" x14ac:dyDescent="0.35">
      <c r="L12323" t="s">
        <v>115</v>
      </c>
      <c r="M12323" t="s">
        <v>7747</v>
      </c>
      <c r="N12323">
        <v>6</v>
      </c>
      <c r="P12323">
        <v>1</v>
      </c>
    </row>
    <row r="12324" spans="12:16" x14ac:dyDescent="0.35">
      <c r="L12324" t="s">
        <v>115</v>
      </c>
      <c r="M12324" t="s">
        <v>7747</v>
      </c>
      <c r="N12324">
        <v>6</v>
      </c>
      <c r="P12324">
        <v>1</v>
      </c>
    </row>
    <row r="12325" spans="12:16" x14ac:dyDescent="0.35">
      <c r="L12325" t="s">
        <v>115</v>
      </c>
      <c r="M12325" t="s">
        <v>7747</v>
      </c>
      <c r="N12325">
        <v>6</v>
      </c>
      <c r="P12325">
        <v>1</v>
      </c>
    </row>
    <row r="12326" spans="12:16" x14ac:dyDescent="0.35">
      <c r="L12326" t="s">
        <v>115</v>
      </c>
      <c r="M12326" t="s">
        <v>7747</v>
      </c>
      <c r="N12326">
        <v>6</v>
      </c>
      <c r="P12326">
        <v>1</v>
      </c>
    </row>
    <row r="12327" spans="12:16" x14ac:dyDescent="0.35">
      <c r="L12327" t="s">
        <v>115</v>
      </c>
      <c r="M12327" t="s">
        <v>7747</v>
      </c>
      <c r="N12327">
        <v>6</v>
      </c>
      <c r="P12327">
        <v>1</v>
      </c>
    </row>
    <row r="12328" spans="12:16" x14ac:dyDescent="0.35">
      <c r="L12328" t="s">
        <v>115</v>
      </c>
      <c r="M12328" t="s">
        <v>7747</v>
      </c>
      <c r="N12328">
        <v>6</v>
      </c>
      <c r="P12328">
        <v>1</v>
      </c>
    </row>
    <row r="12329" spans="12:16" x14ac:dyDescent="0.35">
      <c r="L12329" t="s">
        <v>115</v>
      </c>
      <c r="M12329" t="s">
        <v>7747</v>
      </c>
      <c r="N12329">
        <v>6</v>
      </c>
      <c r="P12329">
        <v>1</v>
      </c>
    </row>
    <row r="12330" spans="12:16" x14ac:dyDescent="0.35">
      <c r="L12330" t="s">
        <v>115</v>
      </c>
      <c r="M12330" t="s">
        <v>7747</v>
      </c>
      <c r="N12330">
        <v>6</v>
      </c>
      <c r="P12330">
        <v>1</v>
      </c>
    </row>
    <row r="12331" spans="12:16" x14ac:dyDescent="0.35">
      <c r="L12331" t="s">
        <v>115</v>
      </c>
      <c r="M12331" t="s">
        <v>7747</v>
      </c>
      <c r="N12331">
        <v>6</v>
      </c>
      <c r="P12331">
        <v>1</v>
      </c>
    </row>
    <row r="12332" spans="12:16" x14ac:dyDescent="0.35">
      <c r="L12332" t="s">
        <v>115</v>
      </c>
      <c r="M12332" t="s">
        <v>7747</v>
      </c>
      <c r="N12332">
        <v>6</v>
      </c>
      <c r="P12332">
        <v>1</v>
      </c>
    </row>
    <row r="12333" spans="12:16" x14ac:dyDescent="0.35">
      <c r="L12333" t="s">
        <v>115</v>
      </c>
      <c r="M12333" t="s">
        <v>7747</v>
      </c>
      <c r="N12333">
        <v>6</v>
      </c>
      <c r="P12333">
        <v>1</v>
      </c>
    </row>
    <row r="12334" spans="12:16" x14ac:dyDescent="0.35">
      <c r="L12334" t="s">
        <v>115</v>
      </c>
      <c r="M12334" t="s">
        <v>7747</v>
      </c>
      <c r="N12334">
        <v>6</v>
      </c>
      <c r="P12334">
        <v>1</v>
      </c>
    </row>
    <row r="12335" spans="12:16" x14ac:dyDescent="0.35">
      <c r="L12335" t="s">
        <v>115</v>
      </c>
      <c r="M12335" t="s">
        <v>7747</v>
      </c>
      <c r="N12335">
        <v>6</v>
      </c>
      <c r="P12335">
        <v>1</v>
      </c>
    </row>
    <row r="12336" spans="12:16" x14ac:dyDescent="0.35">
      <c r="L12336" t="s">
        <v>114</v>
      </c>
      <c r="M12336" t="s">
        <v>7747</v>
      </c>
      <c r="N12336">
        <v>6</v>
      </c>
      <c r="P12336">
        <v>1</v>
      </c>
    </row>
    <row r="12337" spans="12:16" x14ac:dyDescent="0.35">
      <c r="L12337" t="s">
        <v>114</v>
      </c>
      <c r="M12337" t="s">
        <v>7747</v>
      </c>
      <c r="N12337">
        <v>6</v>
      </c>
      <c r="P12337">
        <v>1</v>
      </c>
    </row>
    <row r="12338" spans="12:16" x14ac:dyDescent="0.35">
      <c r="L12338" t="s">
        <v>114</v>
      </c>
      <c r="M12338" t="s">
        <v>7747</v>
      </c>
      <c r="N12338">
        <v>6</v>
      </c>
      <c r="P12338">
        <v>1</v>
      </c>
    </row>
    <row r="12339" spans="12:16" x14ac:dyDescent="0.35">
      <c r="L12339" t="s">
        <v>114</v>
      </c>
      <c r="M12339" t="s">
        <v>7747</v>
      </c>
      <c r="N12339">
        <v>6</v>
      </c>
      <c r="P12339">
        <v>1</v>
      </c>
    </row>
    <row r="12340" spans="12:16" x14ac:dyDescent="0.35">
      <c r="L12340" t="s">
        <v>114</v>
      </c>
      <c r="M12340" t="s">
        <v>7747</v>
      </c>
      <c r="N12340">
        <v>6</v>
      </c>
      <c r="P12340">
        <v>1</v>
      </c>
    </row>
    <row r="12341" spans="12:16" x14ac:dyDescent="0.35">
      <c r="L12341" t="s">
        <v>114</v>
      </c>
      <c r="M12341" t="s">
        <v>7747</v>
      </c>
      <c r="N12341">
        <v>6</v>
      </c>
      <c r="P12341">
        <v>1</v>
      </c>
    </row>
    <row r="12342" spans="12:16" x14ac:dyDescent="0.35">
      <c r="L12342" t="s">
        <v>114</v>
      </c>
      <c r="M12342" t="s">
        <v>7747</v>
      </c>
      <c r="N12342">
        <v>6</v>
      </c>
      <c r="P12342">
        <v>1</v>
      </c>
    </row>
    <row r="12343" spans="12:16" x14ac:dyDescent="0.35">
      <c r="L12343" t="s">
        <v>114</v>
      </c>
      <c r="M12343" t="s">
        <v>7747</v>
      </c>
      <c r="N12343">
        <v>6</v>
      </c>
      <c r="P12343">
        <v>1</v>
      </c>
    </row>
    <row r="12344" spans="12:16" x14ac:dyDescent="0.35">
      <c r="L12344" t="s">
        <v>114</v>
      </c>
      <c r="M12344" t="s">
        <v>7747</v>
      </c>
      <c r="N12344">
        <v>6</v>
      </c>
      <c r="P12344">
        <v>1</v>
      </c>
    </row>
    <row r="12345" spans="12:16" x14ac:dyDescent="0.35">
      <c r="L12345" t="s">
        <v>114</v>
      </c>
      <c r="M12345" t="s">
        <v>7747</v>
      </c>
      <c r="N12345">
        <v>6</v>
      </c>
      <c r="P12345">
        <v>1</v>
      </c>
    </row>
    <row r="12346" spans="12:16" x14ac:dyDescent="0.35">
      <c r="L12346" t="s">
        <v>114</v>
      </c>
      <c r="M12346" t="s">
        <v>7747</v>
      </c>
      <c r="N12346">
        <v>6</v>
      </c>
      <c r="P12346">
        <v>1</v>
      </c>
    </row>
    <row r="12347" spans="12:16" x14ac:dyDescent="0.35">
      <c r="L12347" t="s">
        <v>114</v>
      </c>
      <c r="M12347" t="s">
        <v>7747</v>
      </c>
      <c r="N12347">
        <v>6</v>
      </c>
      <c r="P12347">
        <v>1</v>
      </c>
    </row>
    <row r="12348" spans="12:16" x14ac:dyDescent="0.35">
      <c r="L12348" t="s">
        <v>114</v>
      </c>
      <c r="M12348" t="s">
        <v>7747</v>
      </c>
      <c r="N12348">
        <v>6</v>
      </c>
      <c r="P12348">
        <v>1</v>
      </c>
    </row>
    <row r="12349" spans="12:16" x14ac:dyDescent="0.35">
      <c r="L12349" t="s">
        <v>114</v>
      </c>
      <c r="M12349" t="s">
        <v>7747</v>
      </c>
      <c r="N12349">
        <v>6</v>
      </c>
      <c r="P12349">
        <v>1</v>
      </c>
    </row>
    <row r="12350" spans="12:16" x14ac:dyDescent="0.35">
      <c r="L12350" t="s">
        <v>114</v>
      </c>
      <c r="M12350" t="s">
        <v>7747</v>
      </c>
      <c r="N12350">
        <v>6</v>
      </c>
      <c r="P12350">
        <v>1</v>
      </c>
    </row>
    <row r="12351" spans="12:16" x14ac:dyDescent="0.35">
      <c r="L12351" t="s">
        <v>114</v>
      </c>
      <c r="M12351" t="s">
        <v>7747</v>
      </c>
      <c r="N12351">
        <v>6</v>
      </c>
      <c r="P12351">
        <v>1</v>
      </c>
    </row>
    <row r="12352" spans="12:16" x14ac:dyDescent="0.35">
      <c r="L12352" t="s">
        <v>114</v>
      </c>
      <c r="M12352" t="s">
        <v>7747</v>
      </c>
      <c r="N12352">
        <v>6</v>
      </c>
      <c r="P12352">
        <v>1</v>
      </c>
    </row>
    <row r="12353" spans="12:16" x14ac:dyDescent="0.35">
      <c r="L12353" t="s">
        <v>114</v>
      </c>
      <c r="M12353" t="s">
        <v>7747</v>
      </c>
      <c r="N12353">
        <v>6</v>
      </c>
      <c r="P12353">
        <v>1</v>
      </c>
    </row>
    <row r="12354" spans="12:16" x14ac:dyDescent="0.35">
      <c r="L12354" t="s">
        <v>114</v>
      </c>
      <c r="M12354" t="s">
        <v>7747</v>
      </c>
      <c r="N12354">
        <v>6</v>
      </c>
      <c r="P12354">
        <v>1</v>
      </c>
    </row>
    <row r="12355" spans="12:16" x14ac:dyDescent="0.35">
      <c r="L12355" t="s">
        <v>114</v>
      </c>
      <c r="M12355" t="s">
        <v>7747</v>
      </c>
      <c r="N12355">
        <v>6</v>
      </c>
      <c r="P12355">
        <v>1</v>
      </c>
    </row>
    <row r="12356" spans="12:16" x14ac:dyDescent="0.35">
      <c r="L12356" t="s">
        <v>114</v>
      </c>
      <c r="M12356" t="s">
        <v>7747</v>
      </c>
      <c r="N12356">
        <v>6</v>
      </c>
      <c r="P12356">
        <v>1</v>
      </c>
    </row>
    <row r="12357" spans="12:16" x14ac:dyDescent="0.35">
      <c r="L12357" t="s">
        <v>114</v>
      </c>
      <c r="M12357" t="s">
        <v>7747</v>
      </c>
      <c r="N12357">
        <v>6</v>
      </c>
      <c r="P12357">
        <v>1</v>
      </c>
    </row>
    <row r="12358" spans="12:16" x14ac:dyDescent="0.35">
      <c r="L12358" t="s">
        <v>114</v>
      </c>
      <c r="M12358" t="s">
        <v>7747</v>
      </c>
      <c r="N12358">
        <v>6</v>
      </c>
      <c r="P12358">
        <v>1</v>
      </c>
    </row>
    <row r="12359" spans="12:16" x14ac:dyDescent="0.35">
      <c r="L12359" t="s">
        <v>114</v>
      </c>
      <c r="M12359" t="s">
        <v>7747</v>
      </c>
      <c r="N12359">
        <v>6</v>
      </c>
      <c r="P12359">
        <v>1</v>
      </c>
    </row>
    <row r="12360" spans="12:16" x14ac:dyDescent="0.35">
      <c r="L12360" t="s">
        <v>114</v>
      </c>
      <c r="M12360" t="s">
        <v>7747</v>
      </c>
      <c r="N12360">
        <v>6</v>
      </c>
      <c r="P12360">
        <v>1</v>
      </c>
    </row>
    <row r="12361" spans="12:16" x14ac:dyDescent="0.35">
      <c r="L12361" t="s">
        <v>114</v>
      </c>
      <c r="M12361" t="s">
        <v>7747</v>
      </c>
      <c r="N12361">
        <v>6</v>
      </c>
      <c r="P12361">
        <v>1</v>
      </c>
    </row>
    <row r="12362" spans="12:16" x14ac:dyDescent="0.35">
      <c r="L12362" t="s">
        <v>114</v>
      </c>
      <c r="M12362" t="s">
        <v>7747</v>
      </c>
      <c r="N12362">
        <v>6</v>
      </c>
      <c r="P12362">
        <v>1</v>
      </c>
    </row>
    <row r="12363" spans="12:16" x14ac:dyDescent="0.35">
      <c r="L12363" t="s">
        <v>114</v>
      </c>
      <c r="M12363" t="s">
        <v>7747</v>
      </c>
      <c r="N12363">
        <v>6</v>
      </c>
      <c r="P12363">
        <v>1</v>
      </c>
    </row>
    <row r="12364" spans="12:16" x14ac:dyDescent="0.35">
      <c r="L12364" t="s">
        <v>114</v>
      </c>
      <c r="M12364" t="s">
        <v>7747</v>
      </c>
      <c r="N12364">
        <v>6</v>
      </c>
      <c r="P12364">
        <v>1</v>
      </c>
    </row>
    <row r="12365" spans="12:16" x14ac:dyDescent="0.35">
      <c r="L12365" t="s">
        <v>114</v>
      </c>
      <c r="M12365" t="s">
        <v>7747</v>
      </c>
      <c r="N12365">
        <v>6</v>
      </c>
      <c r="P12365">
        <v>1</v>
      </c>
    </row>
    <row r="12366" spans="12:16" x14ac:dyDescent="0.35">
      <c r="L12366" t="s">
        <v>114</v>
      </c>
      <c r="M12366" t="s">
        <v>7747</v>
      </c>
      <c r="N12366">
        <v>6</v>
      </c>
      <c r="P12366">
        <v>1</v>
      </c>
    </row>
    <row r="12367" spans="12:16" x14ac:dyDescent="0.35">
      <c r="L12367" t="s">
        <v>114</v>
      </c>
      <c r="M12367" t="s">
        <v>7747</v>
      </c>
      <c r="N12367">
        <v>6</v>
      </c>
      <c r="P12367">
        <v>1</v>
      </c>
    </row>
    <row r="12368" spans="12:16" x14ac:dyDescent="0.35">
      <c r="L12368" t="s">
        <v>114</v>
      </c>
      <c r="M12368" t="s">
        <v>7747</v>
      </c>
      <c r="N12368">
        <v>6</v>
      </c>
      <c r="P12368">
        <v>1</v>
      </c>
    </row>
    <row r="12369" spans="12:16" x14ac:dyDescent="0.35">
      <c r="L12369" t="s">
        <v>114</v>
      </c>
      <c r="M12369" t="s">
        <v>7747</v>
      </c>
      <c r="N12369">
        <v>6</v>
      </c>
      <c r="P12369">
        <v>1</v>
      </c>
    </row>
    <row r="12370" spans="12:16" x14ac:dyDescent="0.35">
      <c r="L12370" t="s">
        <v>114</v>
      </c>
      <c r="M12370" t="s">
        <v>7747</v>
      </c>
      <c r="N12370">
        <v>6</v>
      </c>
      <c r="P12370">
        <v>1</v>
      </c>
    </row>
    <row r="12371" spans="12:16" x14ac:dyDescent="0.35">
      <c r="L12371" t="s">
        <v>114</v>
      </c>
      <c r="M12371" t="s">
        <v>7747</v>
      </c>
      <c r="N12371">
        <v>6</v>
      </c>
      <c r="P12371">
        <v>1</v>
      </c>
    </row>
    <row r="12372" spans="12:16" x14ac:dyDescent="0.35">
      <c r="L12372" t="s">
        <v>114</v>
      </c>
      <c r="M12372" t="s">
        <v>7747</v>
      </c>
      <c r="N12372">
        <v>6</v>
      </c>
      <c r="P12372">
        <v>1</v>
      </c>
    </row>
    <row r="12373" spans="12:16" x14ac:dyDescent="0.35">
      <c r="L12373" t="s">
        <v>114</v>
      </c>
      <c r="M12373" t="s">
        <v>7747</v>
      </c>
      <c r="N12373">
        <v>6</v>
      </c>
      <c r="P12373">
        <v>1</v>
      </c>
    </row>
    <row r="12374" spans="12:16" x14ac:dyDescent="0.35">
      <c r="L12374" t="s">
        <v>114</v>
      </c>
      <c r="M12374" t="s">
        <v>7747</v>
      </c>
      <c r="N12374">
        <v>6</v>
      </c>
      <c r="P12374">
        <v>1</v>
      </c>
    </row>
    <row r="12375" spans="12:16" x14ac:dyDescent="0.35">
      <c r="L12375" t="s">
        <v>114</v>
      </c>
      <c r="M12375" t="s">
        <v>7747</v>
      </c>
      <c r="N12375">
        <v>6</v>
      </c>
      <c r="P12375">
        <v>1</v>
      </c>
    </row>
    <row r="12376" spans="12:16" x14ac:dyDescent="0.35">
      <c r="L12376" t="s">
        <v>114</v>
      </c>
      <c r="M12376" t="s">
        <v>7747</v>
      </c>
      <c r="N12376">
        <v>6</v>
      </c>
      <c r="P12376">
        <v>1</v>
      </c>
    </row>
    <row r="12377" spans="12:16" x14ac:dyDescent="0.35">
      <c r="L12377" t="s">
        <v>114</v>
      </c>
      <c r="M12377" t="s">
        <v>7747</v>
      </c>
      <c r="N12377">
        <v>6</v>
      </c>
      <c r="P12377">
        <v>1</v>
      </c>
    </row>
    <row r="12378" spans="12:16" x14ac:dyDescent="0.35">
      <c r="L12378" t="s">
        <v>114</v>
      </c>
      <c r="M12378" t="s">
        <v>7747</v>
      </c>
      <c r="N12378">
        <v>6</v>
      </c>
      <c r="P12378">
        <v>1</v>
      </c>
    </row>
    <row r="12379" spans="12:16" x14ac:dyDescent="0.35">
      <c r="L12379" t="s">
        <v>114</v>
      </c>
      <c r="M12379" t="s">
        <v>7747</v>
      </c>
      <c r="N12379">
        <v>6</v>
      </c>
      <c r="P12379">
        <v>1</v>
      </c>
    </row>
    <row r="12380" spans="12:16" x14ac:dyDescent="0.35">
      <c r="L12380" t="s">
        <v>114</v>
      </c>
      <c r="M12380" t="s">
        <v>7747</v>
      </c>
      <c r="N12380">
        <v>6</v>
      </c>
      <c r="P12380">
        <v>1</v>
      </c>
    </row>
    <row r="12381" spans="12:16" x14ac:dyDescent="0.35">
      <c r="L12381" t="s">
        <v>114</v>
      </c>
      <c r="M12381" t="s">
        <v>7747</v>
      </c>
      <c r="N12381">
        <v>6</v>
      </c>
      <c r="P12381">
        <v>1</v>
      </c>
    </row>
    <row r="12382" spans="12:16" x14ac:dyDescent="0.35">
      <c r="L12382" t="s">
        <v>114</v>
      </c>
      <c r="M12382" t="s">
        <v>7747</v>
      </c>
      <c r="N12382">
        <v>6</v>
      </c>
      <c r="P12382">
        <v>1</v>
      </c>
    </row>
    <row r="12383" spans="12:16" x14ac:dyDescent="0.35">
      <c r="L12383" t="s">
        <v>114</v>
      </c>
      <c r="M12383" t="s">
        <v>7747</v>
      </c>
      <c r="N12383">
        <v>6</v>
      </c>
      <c r="P12383">
        <v>1</v>
      </c>
    </row>
    <row r="12384" spans="12:16" x14ac:dyDescent="0.35">
      <c r="L12384" t="s">
        <v>114</v>
      </c>
      <c r="M12384" t="s">
        <v>7747</v>
      </c>
      <c r="N12384">
        <v>6</v>
      </c>
      <c r="P12384">
        <v>1</v>
      </c>
    </row>
    <row r="12385" spans="12:16" x14ac:dyDescent="0.35">
      <c r="L12385" t="s">
        <v>114</v>
      </c>
      <c r="M12385" t="s">
        <v>7747</v>
      </c>
      <c r="N12385">
        <v>6</v>
      </c>
      <c r="P12385">
        <v>1</v>
      </c>
    </row>
    <row r="12386" spans="12:16" x14ac:dyDescent="0.35">
      <c r="L12386" t="s">
        <v>114</v>
      </c>
      <c r="M12386" t="s">
        <v>7747</v>
      </c>
      <c r="N12386">
        <v>6</v>
      </c>
      <c r="P12386">
        <v>1</v>
      </c>
    </row>
    <row r="12387" spans="12:16" x14ac:dyDescent="0.35">
      <c r="L12387" t="s">
        <v>114</v>
      </c>
      <c r="M12387" t="s">
        <v>7747</v>
      </c>
      <c r="N12387">
        <v>6</v>
      </c>
      <c r="P12387">
        <v>1</v>
      </c>
    </row>
    <row r="12388" spans="12:16" x14ac:dyDescent="0.35">
      <c r="L12388" t="s">
        <v>114</v>
      </c>
      <c r="M12388" t="s">
        <v>7747</v>
      </c>
      <c r="N12388">
        <v>6</v>
      </c>
      <c r="P12388">
        <v>1</v>
      </c>
    </row>
    <row r="12389" spans="12:16" x14ac:dyDescent="0.35">
      <c r="L12389" t="s">
        <v>114</v>
      </c>
      <c r="M12389" t="s">
        <v>7747</v>
      </c>
      <c r="N12389">
        <v>6</v>
      </c>
      <c r="P12389">
        <v>1</v>
      </c>
    </row>
    <row r="12390" spans="12:16" x14ac:dyDescent="0.35">
      <c r="L12390" t="s">
        <v>114</v>
      </c>
      <c r="M12390" t="s">
        <v>7747</v>
      </c>
      <c r="N12390">
        <v>6</v>
      </c>
      <c r="P12390">
        <v>1</v>
      </c>
    </row>
    <row r="12391" spans="12:16" x14ac:dyDescent="0.35">
      <c r="L12391" t="s">
        <v>114</v>
      </c>
      <c r="M12391" t="s">
        <v>7747</v>
      </c>
      <c r="N12391">
        <v>6</v>
      </c>
      <c r="P12391">
        <v>1</v>
      </c>
    </row>
    <row r="12392" spans="12:16" x14ac:dyDescent="0.35">
      <c r="L12392" t="s">
        <v>27</v>
      </c>
      <c r="M12392" t="s">
        <v>7747</v>
      </c>
      <c r="N12392">
        <v>6</v>
      </c>
      <c r="P12392">
        <v>1</v>
      </c>
    </row>
    <row r="12393" spans="12:16" x14ac:dyDescent="0.35">
      <c r="L12393" t="s">
        <v>27</v>
      </c>
      <c r="M12393" t="s">
        <v>7747</v>
      </c>
      <c r="N12393">
        <v>6</v>
      </c>
      <c r="P12393">
        <v>1</v>
      </c>
    </row>
    <row r="12394" spans="12:16" x14ac:dyDescent="0.35">
      <c r="L12394" t="s">
        <v>27</v>
      </c>
      <c r="M12394" t="s">
        <v>7747</v>
      </c>
      <c r="N12394">
        <v>6</v>
      </c>
      <c r="P12394">
        <v>1</v>
      </c>
    </row>
    <row r="12395" spans="12:16" x14ac:dyDescent="0.35">
      <c r="L12395" t="s">
        <v>27</v>
      </c>
      <c r="M12395" t="s">
        <v>7747</v>
      </c>
      <c r="N12395">
        <v>6</v>
      </c>
      <c r="P12395">
        <v>1</v>
      </c>
    </row>
    <row r="12396" spans="12:16" x14ac:dyDescent="0.35">
      <c r="L12396" t="s">
        <v>27</v>
      </c>
      <c r="M12396" t="s">
        <v>7747</v>
      </c>
      <c r="N12396">
        <v>6</v>
      </c>
      <c r="P12396">
        <v>1</v>
      </c>
    </row>
    <row r="12397" spans="12:16" x14ac:dyDescent="0.35">
      <c r="L12397" t="s">
        <v>27</v>
      </c>
      <c r="M12397" t="s">
        <v>7747</v>
      </c>
      <c r="N12397">
        <v>6</v>
      </c>
      <c r="P12397">
        <v>1</v>
      </c>
    </row>
    <row r="12398" spans="12:16" x14ac:dyDescent="0.35">
      <c r="L12398" t="s">
        <v>27</v>
      </c>
      <c r="M12398" t="s">
        <v>7747</v>
      </c>
      <c r="N12398">
        <v>6</v>
      </c>
      <c r="P12398">
        <v>1</v>
      </c>
    </row>
    <row r="12399" spans="12:16" x14ac:dyDescent="0.35">
      <c r="L12399" t="s">
        <v>27</v>
      </c>
      <c r="M12399" t="s">
        <v>7747</v>
      </c>
      <c r="N12399">
        <v>6</v>
      </c>
      <c r="P12399">
        <v>1</v>
      </c>
    </row>
    <row r="12400" spans="12:16" x14ac:dyDescent="0.35">
      <c r="L12400" t="s">
        <v>27</v>
      </c>
      <c r="M12400" t="s">
        <v>7747</v>
      </c>
      <c r="N12400">
        <v>6</v>
      </c>
      <c r="P12400">
        <v>1</v>
      </c>
    </row>
    <row r="12401" spans="12:16" x14ac:dyDescent="0.35">
      <c r="L12401" t="s">
        <v>27</v>
      </c>
      <c r="M12401" t="s">
        <v>7747</v>
      </c>
      <c r="N12401">
        <v>6</v>
      </c>
      <c r="P12401">
        <v>1</v>
      </c>
    </row>
    <row r="12402" spans="12:16" x14ac:dyDescent="0.35">
      <c r="L12402" t="s">
        <v>27</v>
      </c>
      <c r="M12402" t="s">
        <v>7747</v>
      </c>
      <c r="N12402">
        <v>6</v>
      </c>
      <c r="P12402">
        <v>1</v>
      </c>
    </row>
    <row r="12403" spans="12:16" x14ac:dyDescent="0.35">
      <c r="L12403" t="s">
        <v>27</v>
      </c>
      <c r="M12403" t="s">
        <v>7747</v>
      </c>
      <c r="N12403">
        <v>6</v>
      </c>
      <c r="P12403">
        <v>1</v>
      </c>
    </row>
    <row r="12404" spans="12:16" x14ac:dyDescent="0.35">
      <c r="L12404" t="s">
        <v>27</v>
      </c>
      <c r="M12404" t="s">
        <v>7747</v>
      </c>
      <c r="N12404">
        <v>6</v>
      </c>
      <c r="P12404">
        <v>1</v>
      </c>
    </row>
    <row r="12405" spans="12:16" x14ac:dyDescent="0.35">
      <c r="L12405" t="s">
        <v>27</v>
      </c>
      <c r="M12405" t="s">
        <v>7747</v>
      </c>
      <c r="N12405">
        <v>6</v>
      </c>
      <c r="P12405">
        <v>1</v>
      </c>
    </row>
    <row r="12406" spans="12:16" x14ac:dyDescent="0.35">
      <c r="L12406" t="s">
        <v>27</v>
      </c>
      <c r="M12406" t="s">
        <v>7747</v>
      </c>
      <c r="N12406">
        <v>6</v>
      </c>
      <c r="P12406">
        <v>1</v>
      </c>
    </row>
    <row r="12407" spans="12:16" x14ac:dyDescent="0.35">
      <c r="L12407" t="s">
        <v>27</v>
      </c>
      <c r="M12407" t="s">
        <v>7747</v>
      </c>
      <c r="N12407">
        <v>6</v>
      </c>
      <c r="P12407">
        <v>1</v>
      </c>
    </row>
    <row r="12408" spans="12:16" x14ac:dyDescent="0.35">
      <c r="L12408" t="s">
        <v>27</v>
      </c>
      <c r="M12408" t="s">
        <v>7747</v>
      </c>
      <c r="N12408">
        <v>6</v>
      </c>
      <c r="P12408">
        <v>1</v>
      </c>
    </row>
    <row r="12409" spans="12:16" x14ac:dyDescent="0.35">
      <c r="L12409" t="s">
        <v>27</v>
      </c>
      <c r="M12409" t="s">
        <v>7747</v>
      </c>
      <c r="N12409">
        <v>6</v>
      </c>
      <c r="P12409">
        <v>1</v>
      </c>
    </row>
    <row r="12410" spans="12:16" x14ac:dyDescent="0.35">
      <c r="L12410" t="s">
        <v>27</v>
      </c>
      <c r="M12410" t="s">
        <v>7747</v>
      </c>
      <c r="N12410">
        <v>6</v>
      </c>
      <c r="P12410">
        <v>1</v>
      </c>
    </row>
    <row r="12411" spans="12:16" x14ac:dyDescent="0.35">
      <c r="L12411" t="s">
        <v>27</v>
      </c>
      <c r="M12411" t="s">
        <v>7747</v>
      </c>
      <c r="N12411">
        <v>6</v>
      </c>
      <c r="P12411">
        <v>1</v>
      </c>
    </row>
    <row r="12412" spans="12:16" x14ac:dyDescent="0.35">
      <c r="L12412" t="s">
        <v>27</v>
      </c>
      <c r="M12412" t="s">
        <v>7747</v>
      </c>
      <c r="N12412">
        <v>6</v>
      </c>
      <c r="P12412">
        <v>1</v>
      </c>
    </row>
    <row r="12413" spans="12:16" x14ac:dyDescent="0.35">
      <c r="L12413" t="s">
        <v>27</v>
      </c>
      <c r="M12413" t="s">
        <v>7747</v>
      </c>
      <c r="N12413">
        <v>6</v>
      </c>
      <c r="P12413">
        <v>1</v>
      </c>
    </row>
    <row r="12414" spans="12:16" x14ac:dyDescent="0.35">
      <c r="L12414" t="s">
        <v>27</v>
      </c>
      <c r="M12414" t="s">
        <v>7747</v>
      </c>
      <c r="N12414">
        <v>6</v>
      </c>
      <c r="P12414">
        <v>1</v>
      </c>
    </row>
    <row r="12415" spans="12:16" x14ac:dyDescent="0.35">
      <c r="L12415" t="s">
        <v>27</v>
      </c>
      <c r="M12415" t="s">
        <v>7747</v>
      </c>
      <c r="N12415">
        <v>6</v>
      </c>
      <c r="P12415">
        <v>1</v>
      </c>
    </row>
    <row r="12416" spans="12:16" x14ac:dyDescent="0.35">
      <c r="L12416" t="s">
        <v>27</v>
      </c>
      <c r="M12416" t="s">
        <v>7747</v>
      </c>
      <c r="N12416">
        <v>6</v>
      </c>
      <c r="P12416">
        <v>1</v>
      </c>
    </row>
    <row r="12417" spans="12:16" x14ac:dyDescent="0.35">
      <c r="L12417" t="s">
        <v>27</v>
      </c>
      <c r="M12417" t="s">
        <v>7747</v>
      </c>
      <c r="N12417">
        <v>6</v>
      </c>
      <c r="P12417">
        <v>1</v>
      </c>
    </row>
    <row r="12418" spans="12:16" x14ac:dyDescent="0.35">
      <c r="L12418" t="s">
        <v>27</v>
      </c>
      <c r="M12418" t="s">
        <v>7747</v>
      </c>
      <c r="N12418">
        <v>6</v>
      </c>
      <c r="P12418">
        <v>1</v>
      </c>
    </row>
    <row r="12419" spans="12:16" x14ac:dyDescent="0.35">
      <c r="L12419" t="s">
        <v>27</v>
      </c>
      <c r="M12419" t="s">
        <v>7747</v>
      </c>
      <c r="N12419">
        <v>6</v>
      </c>
      <c r="P12419">
        <v>1</v>
      </c>
    </row>
    <row r="12420" spans="12:16" x14ac:dyDescent="0.35">
      <c r="L12420" t="s">
        <v>27</v>
      </c>
      <c r="M12420" t="s">
        <v>7747</v>
      </c>
      <c r="N12420">
        <v>6</v>
      </c>
      <c r="P12420">
        <v>1</v>
      </c>
    </row>
    <row r="12421" spans="12:16" x14ac:dyDescent="0.35">
      <c r="L12421" t="s">
        <v>27</v>
      </c>
      <c r="M12421" t="s">
        <v>7747</v>
      </c>
      <c r="N12421">
        <v>6</v>
      </c>
      <c r="P12421">
        <v>1</v>
      </c>
    </row>
    <row r="12422" spans="12:16" x14ac:dyDescent="0.35">
      <c r="L12422" t="s">
        <v>27</v>
      </c>
      <c r="M12422" t="s">
        <v>7747</v>
      </c>
      <c r="N12422">
        <v>6</v>
      </c>
      <c r="P12422">
        <v>1</v>
      </c>
    </row>
    <row r="12423" spans="12:16" x14ac:dyDescent="0.35">
      <c r="L12423" t="s">
        <v>27</v>
      </c>
      <c r="M12423" t="s">
        <v>7747</v>
      </c>
      <c r="N12423">
        <v>6</v>
      </c>
      <c r="P12423">
        <v>1</v>
      </c>
    </row>
    <row r="12424" spans="12:16" x14ac:dyDescent="0.35">
      <c r="L12424" t="s">
        <v>27</v>
      </c>
      <c r="M12424" t="s">
        <v>7747</v>
      </c>
      <c r="N12424">
        <v>6</v>
      </c>
      <c r="P12424">
        <v>1</v>
      </c>
    </row>
    <row r="12425" spans="12:16" x14ac:dyDescent="0.35">
      <c r="L12425" t="s">
        <v>27</v>
      </c>
      <c r="M12425" t="s">
        <v>7747</v>
      </c>
      <c r="N12425">
        <v>6</v>
      </c>
      <c r="P12425">
        <v>1</v>
      </c>
    </row>
    <row r="12426" spans="12:16" x14ac:dyDescent="0.35">
      <c r="L12426" t="s">
        <v>27</v>
      </c>
      <c r="M12426" t="s">
        <v>7747</v>
      </c>
      <c r="N12426">
        <v>6</v>
      </c>
      <c r="P12426">
        <v>1</v>
      </c>
    </row>
    <row r="12427" spans="12:16" x14ac:dyDescent="0.35">
      <c r="L12427" t="s">
        <v>27</v>
      </c>
      <c r="M12427" t="s">
        <v>7747</v>
      </c>
      <c r="N12427">
        <v>6</v>
      </c>
      <c r="P12427">
        <v>1</v>
      </c>
    </row>
    <row r="12428" spans="12:16" x14ac:dyDescent="0.35">
      <c r="L12428" t="s">
        <v>27</v>
      </c>
      <c r="M12428" t="s">
        <v>7747</v>
      </c>
      <c r="N12428">
        <v>6</v>
      </c>
      <c r="P12428">
        <v>1</v>
      </c>
    </row>
    <row r="12429" spans="12:16" x14ac:dyDescent="0.35">
      <c r="L12429" t="s">
        <v>27</v>
      </c>
      <c r="M12429" t="s">
        <v>7747</v>
      </c>
      <c r="N12429">
        <v>6</v>
      </c>
      <c r="P12429">
        <v>1</v>
      </c>
    </row>
    <row r="12430" spans="12:16" x14ac:dyDescent="0.35">
      <c r="L12430" t="s">
        <v>27</v>
      </c>
      <c r="M12430" t="s">
        <v>7747</v>
      </c>
      <c r="N12430">
        <v>6</v>
      </c>
      <c r="P12430">
        <v>1</v>
      </c>
    </row>
    <row r="12431" spans="12:16" x14ac:dyDescent="0.35">
      <c r="L12431" t="s">
        <v>27</v>
      </c>
      <c r="M12431" t="s">
        <v>7747</v>
      </c>
      <c r="N12431">
        <v>6</v>
      </c>
      <c r="P12431">
        <v>1</v>
      </c>
    </row>
    <row r="12432" spans="12:16" x14ac:dyDescent="0.35">
      <c r="L12432" t="s">
        <v>27</v>
      </c>
      <c r="M12432" t="s">
        <v>7747</v>
      </c>
      <c r="N12432">
        <v>6</v>
      </c>
      <c r="P12432">
        <v>1</v>
      </c>
    </row>
    <row r="12433" spans="12:16" x14ac:dyDescent="0.35">
      <c r="L12433" t="s">
        <v>27</v>
      </c>
      <c r="M12433" t="s">
        <v>7747</v>
      </c>
      <c r="N12433">
        <v>6</v>
      </c>
      <c r="P12433">
        <v>1</v>
      </c>
    </row>
    <row r="12434" spans="12:16" x14ac:dyDescent="0.35">
      <c r="L12434" t="s">
        <v>27</v>
      </c>
      <c r="M12434" t="s">
        <v>7747</v>
      </c>
      <c r="N12434">
        <v>6</v>
      </c>
      <c r="P12434">
        <v>1</v>
      </c>
    </row>
    <row r="12435" spans="12:16" x14ac:dyDescent="0.35">
      <c r="L12435" t="s">
        <v>27</v>
      </c>
      <c r="M12435" t="s">
        <v>7747</v>
      </c>
      <c r="N12435">
        <v>6</v>
      </c>
      <c r="P12435">
        <v>1</v>
      </c>
    </row>
    <row r="12436" spans="12:16" x14ac:dyDescent="0.35">
      <c r="L12436" t="s">
        <v>27</v>
      </c>
      <c r="M12436" t="s">
        <v>7747</v>
      </c>
      <c r="N12436">
        <v>6</v>
      </c>
      <c r="P12436">
        <v>1</v>
      </c>
    </row>
    <row r="12437" spans="12:16" x14ac:dyDescent="0.35">
      <c r="L12437" t="s">
        <v>27</v>
      </c>
      <c r="M12437" t="s">
        <v>7747</v>
      </c>
      <c r="N12437">
        <v>6</v>
      </c>
      <c r="P12437">
        <v>1</v>
      </c>
    </row>
    <row r="12438" spans="12:16" x14ac:dyDescent="0.35">
      <c r="L12438" t="s">
        <v>27</v>
      </c>
      <c r="M12438" t="s">
        <v>7747</v>
      </c>
      <c r="N12438">
        <v>6</v>
      </c>
      <c r="P12438">
        <v>1</v>
      </c>
    </row>
    <row r="12439" spans="12:16" x14ac:dyDescent="0.35">
      <c r="L12439" t="s">
        <v>27</v>
      </c>
      <c r="M12439" t="s">
        <v>7747</v>
      </c>
      <c r="N12439">
        <v>6</v>
      </c>
      <c r="P12439">
        <v>1</v>
      </c>
    </row>
    <row r="12440" spans="12:16" x14ac:dyDescent="0.35">
      <c r="L12440" t="s">
        <v>27</v>
      </c>
      <c r="M12440" t="s">
        <v>7747</v>
      </c>
      <c r="N12440">
        <v>6</v>
      </c>
      <c r="P12440">
        <v>1</v>
      </c>
    </row>
    <row r="12441" spans="12:16" x14ac:dyDescent="0.35">
      <c r="L12441" t="s">
        <v>27</v>
      </c>
      <c r="M12441" t="s">
        <v>7747</v>
      </c>
      <c r="N12441">
        <v>6</v>
      </c>
      <c r="P12441">
        <v>1</v>
      </c>
    </row>
    <row r="12442" spans="12:16" x14ac:dyDescent="0.35">
      <c r="L12442" t="s">
        <v>27</v>
      </c>
      <c r="M12442" t="s">
        <v>7747</v>
      </c>
      <c r="N12442">
        <v>6</v>
      </c>
      <c r="P12442">
        <v>1</v>
      </c>
    </row>
    <row r="12443" spans="12:16" x14ac:dyDescent="0.35">
      <c r="L12443" t="s">
        <v>27</v>
      </c>
      <c r="M12443" t="s">
        <v>7747</v>
      </c>
      <c r="N12443">
        <v>6</v>
      </c>
      <c r="P12443">
        <v>1</v>
      </c>
    </row>
    <row r="12444" spans="12:16" x14ac:dyDescent="0.35">
      <c r="L12444" t="s">
        <v>27</v>
      </c>
      <c r="M12444" t="s">
        <v>7747</v>
      </c>
      <c r="N12444">
        <v>6</v>
      </c>
      <c r="P12444">
        <v>1</v>
      </c>
    </row>
    <row r="12445" spans="12:16" x14ac:dyDescent="0.35">
      <c r="L12445" t="s">
        <v>27</v>
      </c>
      <c r="M12445" t="s">
        <v>7747</v>
      </c>
      <c r="N12445">
        <v>6</v>
      </c>
      <c r="P12445">
        <v>1</v>
      </c>
    </row>
    <row r="12446" spans="12:16" x14ac:dyDescent="0.35">
      <c r="L12446" t="s">
        <v>27</v>
      </c>
      <c r="M12446" t="s">
        <v>7747</v>
      </c>
      <c r="N12446">
        <v>6</v>
      </c>
      <c r="P12446">
        <v>1</v>
      </c>
    </row>
    <row r="12447" spans="12:16" x14ac:dyDescent="0.35">
      <c r="L12447" t="s">
        <v>27</v>
      </c>
      <c r="M12447" t="s">
        <v>7747</v>
      </c>
      <c r="N12447">
        <v>6</v>
      </c>
      <c r="P12447">
        <v>1</v>
      </c>
    </row>
    <row r="12448" spans="12:16" x14ac:dyDescent="0.35">
      <c r="L12448" t="s">
        <v>27</v>
      </c>
      <c r="M12448" t="s">
        <v>7747</v>
      </c>
      <c r="N12448">
        <v>6</v>
      </c>
      <c r="P12448">
        <v>1</v>
      </c>
    </row>
    <row r="12449" spans="12:16" x14ac:dyDescent="0.35">
      <c r="L12449" t="s">
        <v>27</v>
      </c>
      <c r="M12449" t="s">
        <v>7747</v>
      </c>
      <c r="N12449">
        <v>6</v>
      </c>
      <c r="P12449">
        <v>1</v>
      </c>
    </row>
    <row r="12450" spans="12:16" x14ac:dyDescent="0.35">
      <c r="L12450" t="s">
        <v>27</v>
      </c>
      <c r="M12450" t="s">
        <v>7747</v>
      </c>
      <c r="N12450">
        <v>6</v>
      </c>
      <c r="P12450">
        <v>1</v>
      </c>
    </row>
    <row r="12451" spans="12:16" x14ac:dyDescent="0.35">
      <c r="L12451" t="s">
        <v>27</v>
      </c>
      <c r="M12451" t="s">
        <v>7747</v>
      </c>
      <c r="N12451">
        <v>6</v>
      </c>
      <c r="P12451">
        <v>1</v>
      </c>
    </row>
    <row r="12452" spans="12:16" x14ac:dyDescent="0.35">
      <c r="L12452" t="s">
        <v>27</v>
      </c>
      <c r="M12452" t="s">
        <v>7747</v>
      </c>
      <c r="N12452">
        <v>6</v>
      </c>
      <c r="P12452">
        <v>1</v>
      </c>
    </row>
    <row r="12453" spans="12:16" x14ac:dyDescent="0.35">
      <c r="L12453" t="s">
        <v>27</v>
      </c>
      <c r="M12453" t="s">
        <v>7747</v>
      </c>
      <c r="N12453">
        <v>6</v>
      </c>
      <c r="P12453">
        <v>1</v>
      </c>
    </row>
    <row r="12454" spans="12:16" x14ac:dyDescent="0.35">
      <c r="L12454" t="s">
        <v>27</v>
      </c>
      <c r="M12454" t="s">
        <v>7747</v>
      </c>
      <c r="N12454">
        <v>6</v>
      </c>
      <c r="P12454">
        <v>1</v>
      </c>
    </row>
    <row r="12455" spans="12:16" x14ac:dyDescent="0.35">
      <c r="L12455" t="s">
        <v>27</v>
      </c>
      <c r="M12455" t="s">
        <v>7747</v>
      </c>
      <c r="N12455">
        <v>6</v>
      </c>
      <c r="P12455">
        <v>1</v>
      </c>
    </row>
    <row r="12456" spans="12:16" x14ac:dyDescent="0.35">
      <c r="L12456" t="s">
        <v>27</v>
      </c>
      <c r="M12456" t="s">
        <v>7747</v>
      </c>
      <c r="N12456">
        <v>6</v>
      </c>
      <c r="P12456">
        <v>1</v>
      </c>
    </row>
    <row r="12457" spans="12:16" x14ac:dyDescent="0.35">
      <c r="L12457" t="s">
        <v>27</v>
      </c>
      <c r="M12457" t="s">
        <v>7747</v>
      </c>
      <c r="N12457">
        <v>6</v>
      </c>
      <c r="P12457">
        <v>1</v>
      </c>
    </row>
    <row r="12458" spans="12:16" x14ac:dyDescent="0.35">
      <c r="L12458" t="s">
        <v>27</v>
      </c>
      <c r="M12458" t="s">
        <v>7747</v>
      </c>
      <c r="N12458">
        <v>6</v>
      </c>
      <c r="P12458">
        <v>1</v>
      </c>
    </row>
    <row r="12459" spans="12:16" x14ac:dyDescent="0.35">
      <c r="L12459" t="s">
        <v>27</v>
      </c>
      <c r="M12459" t="s">
        <v>7747</v>
      </c>
      <c r="N12459">
        <v>6</v>
      </c>
      <c r="P12459">
        <v>1</v>
      </c>
    </row>
    <row r="12460" spans="12:16" x14ac:dyDescent="0.35">
      <c r="L12460" t="s">
        <v>27</v>
      </c>
      <c r="M12460" t="s">
        <v>7747</v>
      </c>
      <c r="N12460">
        <v>6</v>
      </c>
      <c r="P12460">
        <v>1</v>
      </c>
    </row>
    <row r="12461" spans="12:16" x14ac:dyDescent="0.35">
      <c r="L12461" t="s">
        <v>27</v>
      </c>
      <c r="M12461" t="s">
        <v>7747</v>
      </c>
      <c r="N12461">
        <v>6</v>
      </c>
      <c r="P12461">
        <v>1</v>
      </c>
    </row>
    <row r="12462" spans="12:16" x14ac:dyDescent="0.35">
      <c r="L12462" t="s">
        <v>27</v>
      </c>
      <c r="M12462" t="s">
        <v>7747</v>
      </c>
      <c r="N12462">
        <v>6</v>
      </c>
      <c r="P12462">
        <v>1</v>
      </c>
    </row>
    <row r="12463" spans="12:16" x14ac:dyDescent="0.35">
      <c r="L12463" t="s">
        <v>27</v>
      </c>
      <c r="M12463" t="s">
        <v>7747</v>
      </c>
      <c r="N12463">
        <v>6</v>
      </c>
      <c r="P12463">
        <v>1</v>
      </c>
    </row>
    <row r="12464" spans="12:16" x14ac:dyDescent="0.35">
      <c r="L12464" t="s">
        <v>27</v>
      </c>
      <c r="M12464" t="s">
        <v>7747</v>
      </c>
      <c r="N12464">
        <v>6</v>
      </c>
      <c r="P12464">
        <v>1</v>
      </c>
    </row>
    <row r="12465" spans="12:16" x14ac:dyDescent="0.35">
      <c r="L12465" t="s">
        <v>27</v>
      </c>
      <c r="M12465" t="s">
        <v>7747</v>
      </c>
      <c r="N12465">
        <v>6</v>
      </c>
      <c r="P12465">
        <v>1</v>
      </c>
    </row>
    <row r="12466" spans="12:16" x14ac:dyDescent="0.35">
      <c r="L12466" t="s">
        <v>27</v>
      </c>
      <c r="M12466" t="s">
        <v>7747</v>
      </c>
      <c r="N12466">
        <v>6</v>
      </c>
      <c r="P12466">
        <v>1</v>
      </c>
    </row>
    <row r="12467" spans="12:16" x14ac:dyDescent="0.35">
      <c r="L12467" t="s">
        <v>27</v>
      </c>
      <c r="M12467" t="s">
        <v>7747</v>
      </c>
      <c r="N12467">
        <v>6</v>
      </c>
      <c r="P12467">
        <v>1</v>
      </c>
    </row>
    <row r="12468" spans="12:16" x14ac:dyDescent="0.35">
      <c r="L12468" t="s">
        <v>27</v>
      </c>
      <c r="M12468" t="s">
        <v>7747</v>
      </c>
      <c r="N12468">
        <v>6</v>
      </c>
      <c r="P12468">
        <v>1</v>
      </c>
    </row>
    <row r="12469" spans="12:16" x14ac:dyDescent="0.35">
      <c r="L12469" t="s">
        <v>27</v>
      </c>
      <c r="M12469" t="s">
        <v>7747</v>
      </c>
      <c r="N12469">
        <v>6</v>
      </c>
      <c r="P12469">
        <v>1</v>
      </c>
    </row>
    <row r="12470" spans="12:16" x14ac:dyDescent="0.35">
      <c r="L12470" t="s">
        <v>27</v>
      </c>
      <c r="M12470" t="s">
        <v>7747</v>
      </c>
      <c r="N12470">
        <v>6</v>
      </c>
      <c r="P12470">
        <v>1</v>
      </c>
    </row>
    <row r="12471" spans="12:16" x14ac:dyDescent="0.35">
      <c r="L12471" t="s">
        <v>27</v>
      </c>
      <c r="M12471" t="s">
        <v>7747</v>
      </c>
      <c r="N12471">
        <v>6</v>
      </c>
      <c r="P12471">
        <v>1</v>
      </c>
    </row>
    <row r="12472" spans="12:16" x14ac:dyDescent="0.35">
      <c r="L12472" t="s">
        <v>27</v>
      </c>
      <c r="M12472" t="s">
        <v>7747</v>
      </c>
      <c r="N12472">
        <v>6</v>
      </c>
      <c r="P12472">
        <v>1</v>
      </c>
    </row>
    <row r="12473" spans="12:16" x14ac:dyDescent="0.35">
      <c r="L12473" t="s">
        <v>27</v>
      </c>
      <c r="M12473" t="s">
        <v>7747</v>
      </c>
      <c r="N12473">
        <v>6</v>
      </c>
      <c r="P12473">
        <v>1</v>
      </c>
    </row>
    <row r="12474" spans="12:16" x14ac:dyDescent="0.35">
      <c r="L12474" t="s">
        <v>27</v>
      </c>
      <c r="M12474" t="s">
        <v>7747</v>
      </c>
      <c r="N12474">
        <v>6</v>
      </c>
      <c r="P12474">
        <v>1</v>
      </c>
    </row>
    <row r="12475" spans="12:16" x14ac:dyDescent="0.35">
      <c r="L12475" t="s">
        <v>27</v>
      </c>
      <c r="M12475" t="s">
        <v>7747</v>
      </c>
      <c r="N12475">
        <v>6</v>
      </c>
      <c r="P12475">
        <v>1</v>
      </c>
    </row>
    <row r="12476" spans="12:16" x14ac:dyDescent="0.35">
      <c r="L12476" t="s">
        <v>27</v>
      </c>
      <c r="M12476" t="s">
        <v>7747</v>
      </c>
      <c r="N12476">
        <v>6</v>
      </c>
      <c r="P12476">
        <v>1</v>
      </c>
    </row>
    <row r="12477" spans="12:16" x14ac:dyDescent="0.35">
      <c r="L12477" t="s">
        <v>27</v>
      </c>
      <c r="M12477" t="s">
        <v>7747</v>
      </c>
      <c r="N12477">
        <v>6</v>
      </c>
      <c r="P12477">
        <v>1</v>
      </c>
    </row>
    <row r="12478" spans="12:16" x14ac:dyDescent="0.35">
      <c r="L12478" t="s">
        <v>27</v>
      </c>
      <c r="M12478" t="s">
        <v>7747</v>
      </c>
      <c r="N12478">
        <v>6</v>
      </c>
      <c r="P12478">
        <v>1</v>
      </c>
    </row>
    <row r="12479" spans="12:16" x14ac:dyDescent="0.35">
      <c r="L12479" t="s">
        <v>27</v>
      </c>
      <c r="M12479" t="s">
        <v>7747</v>
      </c>
      <c r="N12479">
        <v>6</v>
      </c>
      <c r="P12479">
        <v>1</v>
      </c>
    </row>
    <row r="12480" spans="12:16" x14ac:dyDescent="0.35">
      <c r="L12480" t="s">
        <v>27</v>
      </c>
      <c r="M12480" t="s">
        <v>7747</v>
      </c>
      <c r="N12480">
        <v>6</v>
      </c>
      <c r="P12480">
        <v>1</v>
      </c>
    </row>
    <row r="12481" spans="12:16" x14ac:dyDescent="0.35">
      <c r="L12481" t="s">
        <v>27</v>
      </c>
      <c r="M12481" t="s">
        <v>7747</v>
      </c>
      <c r="N12481">
        <v>6</v>
      </c>
      <c r="P12481">
        <v>1</v>
      </c>
    </row>
    <row r="12482" spans="12:16" x14ac:dyDescent="0.35">
      <c r="L12482" t="s">
        <v>27</v>
      </c>
      <c r="M12482" t="s">
        <v>7747</v>
      </c>
      <c r="N12482">
        <v>6</v>
      </c>
      <c r="P12482">
        <v>1</v>
      </c>
    </row>
    <row r="12483" spans="12:16" x14ac:dyDescent="0.35">
      <c r="L12483" t="s">
        <v>27</v>
      </c>
      <c r="M12483" t="s">
        <v>7747</v>
      </c>
      <c r="N12483">
        <v>6</v>
      </c>
      <c r="P12483">
        <v>1</v>
      </c>
    </row>
    <row r="12484" spans="12:16" x14ac:dyDescent="0.35">
      <c r="L12484" t="s">
        <v>27</v>
      </c>
      <c r="M12484" t="s">
        <v>7747</v>
      </c>
      <c r="N12484">
        <v>6</v>
      </c>
      <c r="P12484">
        <v>1</v>
      </c>
    </row>
    <row r="12485" spans="12:16" x14ac:dyDescent="0.35">
      <c r="L12485" t="s">
        <v>27</v>
      </c>
      <c r="M12485" t="s">
        <v>7747</v>
      </c>
      <c r="N12485">
        <v>6</v>
      </c>
      <c r="P12485">
        <v>1</v>
      </c>
    </row>
    <row r="12486" spans="12:16" x14ac:dyDescent="0.35">
      <c r="L12486" t="s">
        <v>27</v>
      </c>
      <c r="M12486" t="s">
        <v>7747</v>
      </c>
      <c r="N12486">
        <v>6</v>
      </c>
      <c r="P12486">
        <v>1</v>
      </c>
    </row>
    <row r="12487" spans="12:16" x14ac:dyDescent="0.35">
      <c r="L12487" t="s">
        <v>27</v>
      </c>
      <c r="M12487" t="s">
        <v>7747</v>
      </c>
      <c r="N12487">
        <v>6</v>
      </c>
      <c r="P12487">
        <v>1</v>
      </c>
    </row>
    <row r="12488" spans="12:16" x14ac:dyDescent="0.35">
      <c r="L12488" t="s">
        <v>27</v>
      </c>
      <c r="M12488" t="s">
        <v>7747</v>
      </c>
      <c r="N12488">
        <v>6</v>
      </c>
      <c r="P12488">
        <v>1</v>
      </c>
    </row>
    <row r="12489" spans="12:16" x14ac:dyDescent="0.35">
      <c r="L12489" t="s">
        <v>27</v>
      </c>
      <c r="M12489" t="s">
        <v>7747</v>
      </c>
      <c r="N12489">
        <v>6</v>
      </c>
      <c r="P12489">
        <v>1</v>
      </c>
    </row>
    <row r="12490" spans="12:16" x14ac:dyDescent="0.35">
      <c r="L12490" t="s">
        <v>27</v>
      </c>
      <c r="M12490" t="s">
        <v>7747</v>
      </c>
      <c r="N12490">
        <v>6</v>
      </c>
      <c r="P12490">
        <v>1</v>
      </c>
    </row>
    <row r="12491" spans="12:16" x14ac:dyDescent="0.35">
      <c r="L12491" t="s">
        <v>27</v>
      </c>
      <c r="M12491" t="s">
        <v>7747</v>
      </c>
      <c r="N12491">
        <v>6</v>
      </c>
      <c r="P12491">
        <v>1</v>
      </c>
    </row>
    <row r="12492" spans="12:16" x14ac:dyDescent="0.35">
      <c r="L12492" t="s">
        <v>27</v>
      </c>
      <c r="M12492" t="s">
        <v>7747</v>
      </c>
      <c r="N12492">
        <v>6</v>
      </c>
      <c r="P12492">
        <v>1</v>
      </c>
    </row>
    <row r="12493" spans="12:16" x14ac:dyDescent="0.35">
      <c r="L12493" t="s">
        <v>27</v>
      </c>
      <c r="M12493" t="s">
        <v>7747</v>
      </c>
      <c r="N12493">
        <v>6</v>
      </c>
      <c r="P12493">
        <v>1</v>
      </c>
    </row>
    <row r="12494" spans="12:16" x14ac:dyDescent="0.35">
      <c r="L12494" t="s">
        <v>27</v>
      </c>
      <c r="M12494" t="s">
        <v>7747</v>
      </c>
      <c r="N12494">
        <v>6</v>
      </c>
      <c r="P12494">
        <v>1</v>
      </c>
    </row>
    <row r="12495" spans="12:16" x14ac:dyDescent="0.35">
      <c r="L12495" t="s">
        <v>27</v>
      </c>
      <c r="M12495" t="s">
        <v>7747</v>
      </c>
      <c r="N12495">
        <v>6</v>
      </c>
      <c r="P12495">
        <v>1</v>
      </c>
    </row>
    <row r="12496" spans="12:16" x14ac:dyDescent="0.35">
      <c r="L12496" t="s">
        <v>27</v>
      </c>
      <c r="M12496" t="s">
        <v>7747</v>
      </c>
      <c r="N12496">
        <v>6</v>
      </c>
      <c r="P12496">
        <v>1</v>
      </c>
    </row>
    <row r="12497" spans="12:16" x14ac:dyDescent="0.35">
      <c r="L12497" t="s">
        <v>27</v>
      </c>
      <c r="M12497" t="s">
        <v>7747</v>
      </c>
      <c r="N12497">
        <v>6</v>
      </c>
      <c r="P12497">
        <v>1</v>
      </c>
    </row>
    <row r="12498" spans="12:16" x14ac:dyDescent="0.35">
      <c r="L12498" t="s">
        <v>27</v>
      </c>
      <c r="M12498" t="s">
        <v>7747</v>
      </c>
      <c r="N12498">
        <v>6</v>
      </c>
      <c r="P12498">
        <v>1</v>
      </c>
    </row>
    <row r="12499" spans="12:16" x14ac:dyDescent="0.35">
      <c r="L12499" t="s">
        <v>27</v>
      </c>
      <c r="M12499" t="s">
        <v>7747</v>
      </c>
      <c r="N12499">
        <v>6</v>
      </c>
      <c r="P12499">
        <v>1</v>
      </c>
    </row>
    <row r="12500" spans="12:16" x14ac:dyDescent="0.35">
      <c r="L12500" t="s">
        <v>27</v>
      </c>
      <c r="M12500" t="s">
        <v>7747</v>
      </c>
      <c r="N12500">
        <v>6</v>
      </c>
      <c r="P12500">
        <v>1</v>
      </c>
    </row>
    <row r="12501" spans="12:16" x14ac:dyDescent="0.35">
      <c r="L12501" t="s">
        <v>27</v>
      </c>
      <c r="M12501" t="s">
        <v>7747</v>
      </c>
      <c r="N12501">
        <v>6</v>
      </c>
      <c r="P12501">
        <v>1</v>
      </c>
    </row>
    <row r="12502" spans="12:16" x14ac:dyDescent="0.35">
      <c r="L12502" t="s">
        <v>27</v>
      </c>
      <c r="M12502" t="s">
        <v>7747</v>
      </c>
      <c r="N12502">
        <v>6</v>
      </c>
      <c r="P12502">
        <v>1</v>
      </c>
    </row>
    <row r="12503" spans="12:16" x14ac:dyDescent="0.35">
      <c r="L12503" t="s">
        <v>27</v>
      </c>
      <c r="M12503" t="s">
        <v>7747</v>
      </c>
      <c r="N12503">
        <v>6</v>
      </c>
      <c r="P12503">
        <v>1</v>
      </c>
    </row>
    <row r="12504" spans="12:16" x14ac:dyDescent="0.35">
      <c r="L12504" t="s">
        <v>27</v>
      </c>
      <c r="M12504" t="s">
        <v>7747</v>
      </c>
      <c r="N12504">
        <v>6</v>
      </c>
      <c r="P12504">
        <v>1</v>
      </c>
    </row>
    <row r="12505" spans="12:16" x14ac:dyDescent="0.35">
      <c r="L12505" t="s">
        <v>27</v>
      </c>
      <c r="M12505" t="s">
        <v>7747</v>
      </c>
      <c r="N12505">
        <v>6</v>
      </c>
      <c r="P12505">
        <v>1</v>
      </c>
    </row>
    <row r="12506" spans="12:16" x14ac:dyDescent="0.35">
      <c r="L12506" t="s">
        <v>27</v>
      </c>
      <c r="M12506" t="s">
        <v>7747</v>
      </c>
      <c r="N12506">
        <v>6</v>
      </c>
      <c r="P12506">
        <v>1</v>
      </c>
    </row>
    <row r="12507" spans="12:16" x14ac:dyDescent="0.35">
      <c r="L12507" t="s">
        <v>27</v>
      </c>
      <c r="M12507" t="s">
        <v>7747</v>
      </c>
      <c r="N12507">
        <v>6</v>
      </c>
      <c r="P12507">
        <v>1</v>
      </c>
    </row>
    <row r="12508" spans="12:16" x14ac:dyDescent="0.35">
      <c r="L12508" t="s">
        <v>27</v>
      </c>
      <c r="M12508" t="s">
        <v>7747</v>
      </c>
      <c r="N12508">
        <v>6</v>
      </c>
      <c r="P12508">
        <v>1</v>
      </c>
    </row>
    <row r="12509" spans="12:16" x14ac:dyDescent="0.35">
      <c r="L12509" t="s">
        <v>27</v>
      </c>
      <c r="M12509" t="s">
        <v>7747</v>
      </c>
      <c r="N12509">
        <v>6</v>
      </c>
      <c r="P12509">
        <v>1</v>
      </c>
    </row>
    <row r="12510" spans="12:16" x14ac:dyDescent="0.35">
      <c r="L12510" t="s">
        <v>27</v>
      </c>
      <c r="M12510" t="s">
        <v>7747</v>
      </c>
      <c r="N12510">
        <v>6</v>
      </c>
      <c r="P12510">
        <v>1</v>
      </c>
    </row>
    <row r="12511" spans="12:16" x14ac:dyDescent="0.35">
      <c r="L12511" t="s">
        <v>27</v>
      </c>
      <c r="M12511" t="s">
        <v>7747</v>
      </c>
      <c r="N12511">
        <v>6</v>
      </c>
      <c r="P12511">
        <v>1</v>
      </c>
    </row>
    <row r="12512" spans="12:16" x14ac:dyDescent="0.35">
      <c r="L12512" t="s">
        <v>27</v>
      </c>
      <c r="M12512" t="s">
        <v>7747</v>
      </c>
      <c r="N12512">
        <v>6</v>
      </c>
      <c r="P12512">
        <v>1</v>
      </c>
    </row>
    <row r="12513" spans="12:16" x14ac:dyDescent="0.35">
      <c r="L12513" t="s">
        <v>27</v>
      </c>
      <c r="M12513" t="s">
        <v>7747</v>
      </c>
      <c r="N12513">
        <v>6</v>
      </c>
      <c r="P12513">
        <v>1</v>
      </c>
    </row>
    <row r="12514" spans="12:16" x14ac:dyDescent="0.35">
      <c r="L12514" t="s">
        <v>27</v>
      </c>
      <c r="M12514" t="s">
        <v>7747</v>
      </c>
      <c r="N12514">
        <v>6</v>
      </c>
      <c r="P12514">
        <v>1</v>
      </c>
    </row>
    <row r="12515" spans="12:16" x14ac:dyDescent="0.35">
      <c r="L12515" t="s">
        <v>27</v>
      </c>
      <c r="M12515" t="s">
        <v>7747</v>
      </c>
      <c r="N12515">
        <v>6</v>
      </c>
      <c r="P12515">
        <v>1</v>
      </c>
    </row>
    <row r="12516" spans="12:16" x14ac:dyDescent="0.35">
      <c r="L12516" t="s">
        <v>27</v>
      </c>
      <c r="M12516" t="s">
        <v>7747</v>
      </c>
      <c r="N12516">
        <v>6</v>
      </c>
      <c r="P12516">
        <v>1</v>
      </c>
    </row>
    <row r="12517" spans="12:16" x14ac:dyDescent="0.35">
      <c r="L12517" t="s">
        <v>27</v>
      </c>
      <c r="M12517" t="s">
        <v>7747</v>
      </c>
      <c r="N12517">
        <v>6</v>
      </c>
      <c r="P12517">
        <v>1</v>
      </c>
    </row>
    <row r="12518" spans="12:16" x14ac:dyDescent="0.35">
      <c r="L12518" t="s">
        <v>27</v>
      </c>
      <c r="M12518" t="s">
        <v>7747</v>
      </c>
      <c r="N12518">
        <v>6</v>
      </c>
      <c r="P12518">
        <v>1</v>
      </c>
    </row>
    <row r="12519" spans="12:16" x14ac:dyDescent="0.35">
      <c r="L12519" t="s">
        <v>27</v>
      </c>
      <c r="M12519" t="s">
        <v>7747</v>
      </c>
      <c r="N12519">
        <v>6</v>
      </c>
      <c r="P12519">
        <v>1</v>
      </c>
    </row>
    <row r="12520" spans="12:16" x14ac:dyDescent="0.35">
      <c r="L12520" t="s">
        <v>27</v>
      </c>
      <c r="M12520" t="s">
        <v>7747</v>
      </c>
      <c r="N12520">
        <v>6</v>
      </c>
      <c r="P12520">
        <v>1</v>
      </c>
    </row>
    <row r="12521" spans="12:16" x14ac:dyDescent="0.35">
      <c r="L12521" t="s">
        <v>27</v>
      </c>
      <c r="M12521" t="s">
        <v>7747</v>
      </c>
      <c r="N12521">
        <v>6</v>
      </c>
      <c r="P12521">
        <v>1</v>
      </c>
    </row>
    <row r="12522" spans="12:16" x14ac:dyDescent="0.35">
      <c r="L12522" t="s">
        <v>27</v>
      </c>
      <c r="M12522" t="s">
        <v>7747</v>
      </c>
      <c r="N12522">
        <v>6</v>
      </c>
      <c r="P12522">
        <v>1</v>
      </c>
    </row>
    <row r="12523" spans="12:16" x14ac:dyDescent="0.35">
      <c r="L12523" t="s">
        <v>27</v>
      </c>
      <c r="M12523" t="s">
        <v>7747</v>
      </c>
      <c r="N12523">
        <v>6</v>
      </c>
      <c r="P12523">
        <v>1</v>
      </c>
    </row>
    <row r="12524" spans="12:16" x14ac:dyDescent="0.35">
      <c r="L12524" t="s">
        <v>27</v>
      </c>
      <c r="M12524" t="s">
        <v>7747</v>
      </c>
      <c r="N12524">
        <v>6</v>
      </c>
      <c r="P12524">
        <v>1</v>
      </c>
    </row>
    <row r="12525" spans="12:16" x14ac:dyDescent="0.35">
      <c r="L12525" t="s">
        <v>27</v>
      </c>
      <c r="M12525" t="s">
        <v>7747</v>
      </c>
      <c r="N12525">
        <v>6</v>
      </c>
      <c r="P12525">
        <v>1</v>
      </c>
    </row>
    <row r="12526" spans="12:16" x14ac:dyDescent="0.35">
      <c r="L12526" t="s">
        <v>27</v>
      </c>
      <c r="M12526" t="s">
        <v>7747</v>
      </c>
      <c r="N12526">
        <v>6</v>
      </c>
      <c r="P12526">
        <v>1</v>
      </c>
    </row>
    <row r="12527" spans="12:16" x14ac:dyDescent="0.35">
      <c r="L12527" t="s">
        <v>27</v>
      </c>
      <c r="M12527" t="s">
        <v>7747</v>
      </c>
      <c r="N12527">
        <v>6</v>
      </c>
      <c r="P12527">
        <v>1</v>
      </c>
    </row>
    <row r="12528" spans="12:16" x14ac:dyDescent="0.35">
      <c r="L12528" t="s">
        <v>27</v>
      </c>
      <c r="M12528" t="s">
        <v>7747</v>
      </c>
      <c r="N12528">
        <v>6</v>
      </c>
      <c r="P12528">
        <v>1</v>
      </c>
    </row>
    <row r="12529" spans="12:16" x14ac:dyDescent="0.35">
      <c r="L12529" t="s">
        <v>27</v>
      </c>
      <c r="M12529" t="s">
        <v>7747</v>
      </c>
      <c r="N12529">
        <v>6</v>
      </c>
      <c r="P12529">
        <v>1</v>
      </c>
    </row>
    <row r="12530" spans="12:16" x14ac:dyDescent="0.35">
      <c r="L12530" t="s">
        <v>27</v>
      </c>
      <c r="M12530" t="s">
        <v>7747</v>
      </c>
      <c r="N12530">
        <v>6</v>
      </c>
      <c r="P12530">
        <v>1</v>
      </c>
    </row>
    <row r="12531" spans="12:16" x14ac:dyDescent="0.35">
      <c r="L12531" t="s">
        <v>27</v>
      </c>
      <c r="M12531" t="s">
        <v>7747</v>
      </c>
      <c r="N12531">
        <v>6</v>
      </c>
      <c r="P12531">
        <v>1</v>
      </c>
    </row>
    <row r="12532" spans="12:16" x14ac:dyDescent="0.35">
      <c r="L12532" t="s">
        <v>27</v>
      </c>
      <c r="M12532" t="s">
        <v>7747</v>
      </c>
      <c r="N12532">
        <v>6</v>
      </c>
      <c r="P12532">
        <v>1</v>
      </c>
    </row>
    <row r="12533" spans="12:16" x14ac:dyDescent="0.35">
      <c r="L12533" t="s">
        <v>27</v>
      </c>
      <c r="M12533" t="s">
        <v>7747</v>
      </c>
      <c r="N12533">
        <v>6</v>
      </c>
      <c r="P12533">
        <v>1</v>
      </c>
    </row>
    <row r="12534" spans="12:16" x14ac:dyDescent="0.35">
      <c r="L12534" t="s">
        <v>27</v>
      </c>
      <c r="M12534" t="s">
        <v>7747</v>
      </c>
      <c r="N12534">
        <v>6</v>
      </c>
      <c r="P12534">
        <v>1</v>
      </c>
    </row>
    <row r="12535" spans="12:16" x14ac:dyDescent="0.35">
      <c r="L12535" t="s">
        <v>27</v>
      </c>
      <c r="M12535" t="s">
        <v>7747</v>
      </c>
      <c r="N12535">
        <v>6</v>
      </c>
      <c r="P12535">
        <v>1</v>
      </c>
    </row>
    <row r="12536" spans="12:16" x14ac:dyDescent="0.35">
      <c r="L12536" t="s">
        <v>27</v>
      </c>
      <c r="M12536" t="s">
        <v>7747</v>
      </c>
      <c r="N12536">
        <v>6</v>
      </c>
      <c r="P12536">
        <v>1</v>
      </c>
    </row>
    <row r="12537" spans="12:16" x14ac:dyDescent="0.35">
      <c r="L12537" t="s">
        <v>27</v>
      </c>
      <c r="M12537" t="s">
        <v>7747</v>
      </c>
      <c r="N12537">
        <v>6</v>
      </c>
      <c r="P12537">
        <v>1</v>
      </c>
    </row>
    <row r="12538" spans="12:16" x14ac:dyDescent="0.35">
      <c r="L12538" t="s">
        <v>27</v>
      </c>
      <c r="M12538" t="s">
        <v>7747</v>
      </c>
      <c r="N12538">
        <v>6</v>
      </c>
      <c r="P12538">
        <v>1</v>
      </c>
    </row>
    <row r="12539" spans="12:16" x14ac:dyDescent="0.35">
      <c r="L12539" t="s">
        <v>27</v>
      </c>
      <c r="M12539" t="s">
        <v>7747</v>
      </c>
      <c r="N12539">
        <v>6</v>
      </c>
      <c r="P12539">
        <v>1</v>
      </c>
    </row>
    <row r="12540" spans="12:16" x14ac:dyDescent="0.35">
      <c r="L12540" t="s">
        <v>27</v>
      </c>
      <c r="M12540" t="s">
        <v>7747</v>
      </c>
      <c r="N12540">
        <v>6</v>
      </c>
      <c r="P12540">
        <v>1</v>
      </c>
    </row>
    <row r="12541" spans="12:16" x14ac:dyDescent="0.35">
      <c r="L12541" t="s">
        <v>27</v>
      </c>
      <c r="M12541" t="s">
        <v>7747</v>
      </c>
      <c r="N12541">
        <v>6</v>
      </c>
      <c r="P12541">
        <v>1</v>
      </c>
    </row>
    <row r="12542" spans="12:16" x14ac:dyDescent="0.35">
      <c r="L12542" t="s">
        <v>27</v>
      </c>
      <c r="M12542" t="s">
        <v>7747</v>
      </c>
      <c r="N12542">
        <v>6</v>
      </c>
      <c r="P12542">
        <v>1</v>
      </c>
    </row>
    <row r="12543" spans="12:16" x14ac:dyDescent="0.35">
      <c r="L12543" t="s">
        <v>27</v>
      </c>
      <c r="M12543" t="s">
        <v>7747</v>
      </c>
      <c r="N12543">
        <v>6</v>
      </c>
      <c r="P12543">
        <v>1</v>
      </c>
    </row>
    <row r="12544" spans="12:16" x14ac:dyDescent="0.35">
      <c r="L12544" t="s">
        <v>27</v>
      </c>
      <c r="M12544" t="s">
        <v>7747</v>
      </c>
      <c r="N12544">
        <v>6</v>
      </c>
      <c r="P12544">
        <v>1</v>
      </c>
    </row>
    <row r="12545" spans="12:16" x14ac:dyDescent="0.35">
      <c r="L12545" t="s">
        <v>27</v>
      </c>
      <c r="M12545" t="s">
        <v>7747</v>
      </c>
      <c r="N12545">
        <v>6</v>
      </c>
      <c r="P12545">
        <v>1</v>
      </c>
    </row>
    <row r="12546" spans="12:16" x14ac:dyDescent="0.35">
      <c r="L12546" t="s">
        <v>27</v>
      </c>
      <c r="M12546" t="s">
        <v>7747</v>
      </c>
      <c r="N12546">
        <v>6</v>
      </c>
      <c r="P12546">
        <v>1</v>
      </c>
    </row>
    <row r="12547" spans="12:16" x14ac:dyDescent="0.35">
      <c r="L12547" t="s">
        <v>27</v>
      </c>
      <c r="M12547" t="s">
        <v>7747</v>
      </c>
      <c r="N12547">
        <v>6</v>
      </c>
      <c r="P12547">
        <v>1</v>
      </c>
    </row>
    <row r="12548" spans="12:16" x14ac:dyDescent="0.35">
      <c r="L12548" t="s">
        <v>27</v>
      </c>
      <c r="M12548" t="s">
        <v>7747</v>
      </c>
      <c r="N12548">
        <v>6</v>
      </c>
      <c r="P12548">
        <v>1</v>
      </c>
    </row>
    <row r="12549" spans="12:16" x14ac:dyDescent="0.35">
      <c r="L12549" t="s">
        <v>27</v>
      </c>
      <c r="M12549" t="s">
        <v>7747</v>
      </c>
      <c r="N12549">
        <v>6</v>
      </c>
      <c r="P12549">
        <v>1</v>
      </c>
    </row>
    <row r="12550" spans="12:16" x14ac:dyDescent="0.35">
      <c r="L12550" t="s">
        <v>27</v>
      </c>
      <c r="M12550" t="s">
        <v>7747</v>
      </c>
      <c r="N12550">
        <v>6</v>
      </c>
      <c r="P12550">
        <v>1</v>
      </c>
    </row>
    <row r="12551" spans="12:16" x14ac:dyDescent="0.35">
      <c r="L12551" t="s">
        <v>27</v>
      </c>
      <c r="M12551" t="s">
        <v>7747</v>
      </c>
      <c r="N12551">
        <v>6</v>
      </c>
      <c r="P12551">
        <v>1</v>
      </c>
    </row>
    <row r="12552" spans="12:16" x14ac:dyDescent="0.35">
      <c r="L12552" t="s">
        <v>27</v>
      </c>
      <c r="M12552" t="s">
        <v>7747</v>
      </c>
      <c r="N12552">
        <v>6</v>
      </c>
      <c r="P12552">
        <v>1</v>
      </c>
    </row>
    <row r="12553" spans="12:16" x14ac:dyDescent="0.35">
      <c r="L12553" t="s">
        <v>27</v>
      </c>
      <c r="M12553" t="s">
        <v>7747</v>
      </c>
      <c r="N12553">
        <v>6</v>
      </c>
      <c r="P12553">
        <v>1</v>
      </c>
    </row>
    <row r="12554" spans="12:16" x14ac:dyDescent="0.35">
      <c r="L12554" t="s">
        <v>27</v>
      </c>
      <c r="M12554" t="s">
        <v>7747</v>
      </c>
      <c r="N12554">
        <v>6</v>
      </c>
      <c r="P12554">
        <v>1</v>
      </c>
    </row>
    <row r="12555" spans="12:16" x14ac:dyDescent="0.35">
      <c r="L12555" t="s">
        <v>27</v>
      </c>
      <c r="M12555" t="s">
        <v>7747</v>
      </c>
      <c r="N12555">
        <v>6</v>
      </c>
      <c r="P12555">
        <v>1</v>
      </c>
    </row>
    <row r="12556" spans="12:16" x14ac:dyDescent="0.35">
      <c r="L12556" t="s">
        <v>27</v>
      </c>
      <c r="M12556" t="s">
        <v>7747</v>
      </c>
      <c r="N12556">
        <v>6</v>
      </c>
      <c r="P12556">
        <v>1</v>
      </c>
    </row>
    <row r="12557" spans="12:16" x14ac:dyDescent="0.35">
      <c r="L12557" t="s">
        <v>27</v>
      </c>
      <c r="M12557" t="s">
        <v>7747</v>
      </c>
      <c r="N12557">
        <v>6</v>
      </c>
      <c r="P12557">
        <v>1</v>
      </c>
    </row>
    <row r="12558" spans="12:16" x14ac:dyDescent="0.35">
      <c r="L12558" t="s">
        <v>27</v>
      </c>
      <c r="M12558" t="s">
        <v>7747</v>
      </c>
      <c r="N12558">
        <v>6</v>
      </c>
      <c r="P12558">
        <v>1</v>
      </c>
    </row>
    <row r="12559" spans="12:16" x14ac:dyDescent="0.35">
      <c r="L12559" t="s">
        <v>27</v>
      </c>
      <c r="M12559" t="s">
        <v>7747</v>
      </c>
      <c r="N12559">
        <v>6</v>
      </c>
      <c r="P12559">
        <v>1</v>
      </c>
    </row>
    <row r="12560" spans="12:16" x14ac:dyDescent="0.35">
      <c r="L12560" t="s">
        <v>27</v>
      </c>
      <c r="M12560" t="s">
        <v>7747</v>
      </c>
      <c r="N12560">
        <v>6</v>
      </c>
      <c r="P12560">
        <v>1</v>
      </c>
    </row>
    <row r="12561" spans="12:16" x14ac:dyDescent="0.35">
      <c r="L12561" t="s">
        <v>27</v>
      </c>
      <c r="M12561" t="s">
        <v>7747</v>
      </c>
      <c r="N12561">
        <v>6</v>
      </c>
      <c r="P12561">
        <v>1</v>
      </c>
    </row>
    <row r="12562" spans="12:16" x14ac:dyDescent="0.35">
      <c r="L12562" t="s">
        <v>27</v>
      </c>
      <c r="M12562" t="s">
        <v>7747</v>
      </c>
      <c r="N12562">
        <v>6</v>
      </c>
      <c r="P12562">
        <v>1</v>
      </c>
    </row>
    <row r="12563" spans="12:16" x14ac:dyDescent="0.35">
      <c r="L12563" t="s">
        <v>27</v>
      </c>
      <c r="M12563" t="s">
        <v>7747</v>
      </c>
      <c r="N12563">
        <v>6</v>
      </c>
      <c r="P12563">
        <v>1</v>
      </c>
    </row>
    <row r="12564" spans="12:16" x14ac:dyDescent="0.35">
      <c r="L12564" t="s">
        <v>27</v>
      </c>
      <c r="M12564" t="s">
        <v>7747</v>
      </c>
      <c r="N12564">
        <v>6</v>
      </c>
      <c r="P12564">
        <v>1</v>
      </c>
    </row>
    <row r="12565" spans="12:16" x14ac:dyDescent="0.35">
      <c r="L12565" t="s">
        <v>27</v>
      </c>
      <c r="M12565" t="s">
        <v>7747</v>
      </c>
      <c r="N12565">
        <v>6</v>
      </c>
      <c r="P12565">
        <v>1</v>
      </c>
    </row>
    <row r="12566" spans="12:16" x14ac:dyDescent="0.35">
      <c r="L12566" t="s">
        <v>27</v>
      </c>
      <c r="M12566" t="s">
        <v>7747</v>
      </c>
      <c r="N12566">
        <v>6</v>
      </c>
      <c r="P12566">
        <v>1</v>
      </c>
    </row>
    <row r="12567" spans="12:16" x14ac:dyDescent="0.35">
      <c r="L12567" t="s">
        <v>27</v>
      </c>
      <c r="M12567" t="s">
        <v>7747</v>
      </c>
      <c r="N12567">
        <v>6</v>
      </c>
      <c r="P12567">
        <v>1</v>
      </c>
    </row>
    <row r="12568" spans="12:16" x14ac:dyDescent="0.35">
      <c r="L12568" t="s">
        <v>27</v>
      </c>
      <c r="M12568" t="s">
        <v>7747</v>
      </c>
      <c r="N12568">
        <v>6</v>
      </c>
      <c r="P12568">
        <v>1</v>
      </c>
    </row>
    <row r="12569" spans="12:16" x14ac:dyDescent="0.35">
      <c r="L12569" t="s">
        <v>27</v>
      </c>
      <c r="M12569" t="s">
        <v>7747</v>
      </c>
      <c r="N12569">
        <v>6</v>
      </c>
      <c r="P12569">
        <v>1</v>
      </c>
    </row>
    <row r="12570" spans="12:16" x14ac:dyDescent="0.35">
      <c r="L12570" t="s">
        <v>27</v>
      </c>
      <c r="M12570" t="s">
        <v>7747</v>
      </c>
      <c r="N12570">
        <v>6</v>
      </c>
      <c r="P12570">
        <v>1</v>
      </c>
    </row>
    <row r="12571" spans="12:16" x14ac:dyDescent="0.35">
      <c r="L12571" t="s">
        <v>27</v>
      </c>
      <c r="M12571" t="s">
        <v>7747</v>
      </c>
      <c r="N12571">
        <v>6</v>
      </c>
      <c r="P12571">
        <v>1</v>
      </c>
    </row>
    <row r="12572" spans="12:16" x14ac:dyDescent="0.35">
      <c r="L12572" t="s">
        <v>27</v>
      </c>
      <c r="M12572" t="s">
        <v>7747</v>
      </c>
      <c r="N12572">
        <v>6</v>
      </c>
      <c r="P12572">
        <v>1</v>
      </c>
    </row>
    <row r="12573" spans="12:16" x14ac:dyDescent="0.35">
      <c r="L12573" t="s">
        <v>27</v>
      </c>
      <c r="M12573" t="s">
        <v>7747</v>
      </c>
      <c r="N12573">
        <v>6</v>
      </c>
      <c r="P12573">
        <v>1</v>
      </c>
    </row>
    <row r="12574" spans="12:16" x14ac:dyDescent="0.35">
      <c r="L12574" t="s">
        <v>27</v>
      </c>
      <c r="M12574" t="s">
        <v>7747</v>
      </c>
      <c r="N12574">
        <v>6</v>
      </c>
      <c r="P12574">
        <v>1</v>
      </c>
    </row>
    <row r="12575" spans="12:16" x14ac:dyDescent="0.35">
      <c r="L12575" t="s">
        <v>27</v>
      </c>
      <c r="M12575" t="s">
        <v>7747</v>
      </c>
      <c r="N12575">
        <v>6</v>
      </c>
      <c r="P12575">
        <v>1</v>
      </c>
    </row>
    <row r="12576" spans="12:16" x14ac:dyDescent="0.35">
      <c r="L12576" t="s">
        <v>27</v>
      </c>
      <c r="M12576" t="s">
        <v>7747</v>
      </c>
      <c r="N12576">
        <v>6</v>
      </c>
      <c r="P12576">
        <v>1</v>
      </c>
    </row>
    <row r="12577" spans="12:16" x14ac:dyDescent="0.35">
      <c r="L12577" t="s">
        <v>27</v>
      </c>
      <c r="M12577" t="s">
        <v>7747</v>
      </c>
      <c r="N12577">
        <v>6</v>
      </c>
      <c r="P12577">
        <v>1</v>
      </c>
    </row>
    <row r="12578" spans="12:16" x14ac:dyDescent="0.35">
      <c r="L12578" t="s">
        <v>27</v>
      </c>
      <c r="M12578" t="s">
        <v>7747</v>
      </c>
      <c r="N12578">
        <v>6</v>
      </c>
      <c r="P12578">
        <v>1</v>
      </c>
    </row>
    <row r="12579" spans="12:16" x14ac:dyDescent="0.35">
      <c r="L12579" t="s">
        <v>27</v>
      </c>
      <c r="M12579" t="s">
        <v>7747</v>
      </c>
      <c r="N12579">
        <v>6</v>
      </c>
      <c r="P12579">
        <v>1</v>
      </c>
    </row>
    <row r="12580" spans="12:16" x14ac:dyDescent="0.35">
      <c r="L12580" t="s">
        <v>26</v>
      </c>
      <c r="M12580" t="s">
        <v>7747</v>
      </c>
      <c r="N12580">
        <v>6</v>
      </c>
      <c r="P12580">
        <v>1</v>
      </c>
    </row>
    <row r="12581" spans="12:16" x14ac:dyDescent="0.35">
      <c r="L12581" t="s">
        <v>26</v>
      </c>
      <c r="M12581" t="s">
        <v>7747</v>
      </c>
      <c r="N12581">
        <v>6</v>
      </c>
      <c r="P12581">
        <v>1</v>
      </c>
    </row>
    <row r="12582" spans="12:16" x14ac:dyDescent="0.35">
      <c r="L12582" t="s">
        <v>26</v>
      </c>
      <c r="M12582" t="s">
        <v>7747</v>
      </c>
      <c r="N12582">
        <v>6</v>
      </c>
      <c r="P12582">
        <v>1</v>
      </c>
    </row>
    <row r="12583" spans="12:16" x14ac:dyDescent="0.35">
      <c r="L12583" t="s">
        <v>26</v>
      </c>
      <c r="M12583" t="s">
        <v>7747</v>
      </c>
      <c r="N12583">
        <v>6</v>
      </c>
      <c r="P12583">
        <v>1</v>
      </c>
    </row>
    <row r="12584" spans="12:16" x14ac:dyDescent="0.35">
      <c r="L12584" t="s">
        <v>26</v>
      </c>
      <c r="M12584" t="s">
        <v>7747</v>
      </c>
      <c r="N12584">
        <v>6</v>
      </c>
      <c r="P12584">
        <v>1</v>
      </c>
    </row>
    <row r="12585" spans="12:16" x14ac:dyDescent="0.35">
      <c r="L12585" t="s">
        <v>26</v>
      </c>
      <c r="M12585" t="s">
        <v>7747</v>
      </c>
      <c r="N12585">
        <v>6</v>
      </c>
      <c r="P12585">
        <v>1</v>
      </c>
    </row>
    <row r="12586" spans="12:16" x14ac:dyDescent="0.35">
      <c r="L12586" t="s">
        <v>26</v>
      </c>
      <c r="M12586" t="s">
        <v>7747</v>
      </c>
      <c r="N12586">
        <v>6</v>
      </c>
      <c r="P12586">
        <v>1</v>
      </c>
    </row>
    <row r="12587" spans="12:16" x14ac:dyDescent="0.35">
      <c r="L12587" t="s">
        <v>26</v>
      </c>
      <c r="M12587" t="s">
        <v>7747</v>
      </c>
      <c r="N12587">
        <v>6</v>
      </c>
      <c r="P12587">
        <v>1</v>
      </c>
    </row>
    <row r="12588" spans="12:16" x14ac:dyDescent="0.35">
      <c r="L12588" t="s">
        <v>26</v>
      </c>
      <c r="M12588" t="s">
        <v>7747</v>
      </c>
      <c r="N12588">
        <v>6</v>
      </c>
      <c r="P12588">
        <v>1</v>
      </c>
    </row>
    <row r="12589" spans="12:16" x14ac:dyDescent="0.35">
      <c r="L12589" t="s">
        <v>26</v>
      </c>
      <c r="M12589" t="s">
        <v>7747</v>
      </c>
      <c r="N12589">
        <v>6</v>
      </c>
      <c r="P12589">
        <v>1</v>
      </c>
    </row>
    <row r="12590" spans="12:16" x14ac:dyDescent="0.35">
      <c r="L12590" t="s">
        <v>26</v>
      </c>
      <c r="M12590" t="s">
        <v>7747</v>
      </c>
      <c r="N12590">
        <v>6</v>
      </c>
      <c r="P12590">
        <v>1</v>
      </c>
    </row>
    <row r="12591" spans="12:16" x14ac:dyDescent="0.35">
      <c r="L12591" t="s">
        <v>26</v>
      </c>
      <c r="M12591" t="s">
        <v>7747</v>
      </c>
      <c r="N12591">
        <v>6</v>
      </c>
      <c r="P12591">
        <v>1</v>
      </c>
    </row>
    <row r="12592" spans="12:16" x14ac:dyDescent="0.35">
      <c r="L12592" t="s">
        <v>26</v>
      </c>
      <c r="M12592" t="s">
        <v>7747</v>
      </c>
      <c r="N12592">
        <v>6</v>
      </c>
      <c r="P12592">
        <v>1</v>
      </c>
    </row>
    <row r="12593" spans="12:16" x14ac:dyDescent="0.35">
      <c r="L12593" t="s">
        <v>26</v>
      </c>
      <c r="M12593" t="s">
        <v>7747</v>
      </c>
      <c r="N12593">
        <v>6</v>
      </c>
      <c r="P12593">
        <v>1</v>
      </c>
    </row>
    <row r="12594" spans="12:16" x14ac:dyDescent="0.35">
      <c r="L12594" t="s">
        <v>26</v>
      </c>
      <c r="M12594" t="s">
        <v>7747</v>
      </c>
      <c r="N12594">
        <v>6</v>
      </c>
      <c r="P12594">
        <v>1</v>
      </c>
    </row>
    <row r="12595" spans="12:16" x14ac:dyDescent="0.35">
      <c r="L12595" t="s">
        <v>26</v>
      </c>
      <c r="M12595" t="s">
        <v>7747</v>
      </c>
      <c r="N12595">
        <v>6</v>
      </c>
      <c r="P12595">
        <v>1</v>
      </c>
    </row>
    <row r="12596" spans="12:16" x14ac:dyDescent="0.35">
      <c r="L12596" t="s">
        <v>26</v>
      </c>
      <c r="M12596" t="s">
        <v>7747</v>
      </c>
      <c r="N12596">
        <v>6</v>
      </c>
      <c r="P12596">
        <v>1</v>
      </c>
    </row>
    <row r="12597" spans="12:16" x14ac:dyDescent="0.35">
      <c r="L12597" t="s">
        <v>26</v>
      </c>
      <c r="M12597" t="s">
        <v>7747</v>
      </c>
      <c r="N12597">
        <v>6</v>
      </c>
      <c r="P12597">
        <v>1</v>
      </c>
    </row>
    <row r="12598" spans="12:16" x14ac:dyDescent="0.35">
      <c r="L12598" t="s">
        <v>26</v>
      </c>
      <c r="M12598" t="s">
        <v>7747</v>
      </c>
      <c r="N12598">
        <v>6</v>
      </c>
      <c r="P12598">
        <v>1</v>
      </c>
    </row>
    <row r="12599" spans="12:16" x14ac:dyDescent="0.35">
      <c r="L12599" t="s">
        <v>26</v>
      </c>
      <c r="M12599" t="s">
        <v>7747</v>
      </c>
      <c r="N12599">
        <v>6</v>
      </c>
      <c r="P12599">
        <v>1</v>
      </c>
    </row>
    <row r="12600" spans="12:16" x14ac:dyDescent="0.35">
      <c r="L12600" t="s">
        <v>26</v>
      </c>
      <c r="M12600" t="s">
        <v>7747</v>
      </c>
      <c r="N12600">
        <v>6</v>
      </c>
      <c r="P12600">
        <v>1</v>
      </c>
    </row>
    <row r="12601" spans="12:16" x14ac:dyDescent="0.35">
      <c r="L12601" t="s">
        <v>26</v>
      </c>
      <c r="M12601" t="s">
        <v>7747</v>
      </c>
      <c r="N12601">
        <v>6</v>
      </c>
      <c r="P12601">
        <v>1</v>
      </c>
    </row>
    <row r="12602" spans="12:16" x14ac:dyDescent="0.35">
      <c r="L12602" t="s">
        <v>26</v>
      </c>
      <c r="M12602" t="s">
        <v>7747</v>
      </c>
      <c r="N12602">
        <v>6</v>
      </c>
      <c r="P12602">
        <v>1</v>
      </c>
    </row>
    <row r="12603" spans="12:16" x14ac:dyDescent="0.35">
      <c r="L12603" t="s">
        <v>26</v>
      </c>
      <c r="M12603" t="s">
        <v>7747</v>
      </c>
      <c r="N12603">
        <v>6</v>
      </c>
      <c r="P12603">
        <v>1</v>
      </c>
    </row>
    <row r="12604" spans="12:16" x14ac:dyDescent="0.35">
      <c r="L12604" t="s">
        <v>26</v>
      </c>
      <c r="M12604" t="s">
        <v>7747</v>
      </c>
      <c r="N12604">
        <v>6</v>
      </c>
      <c r="P12604">
        <v>1</v>
      </c>
    </row>
    <row r="12605" spans="12:16" x14ac:dyDescent="0.35">
      <c r="L12605" t="s">
        <v>26</v>
      </c>
      <c r="M12605" t="s">
        <v>7747</v>
      </c>
      <c r="N12605">
        <v>6</v>
      </c>
      <c r="P12605">
        <v>1</v>
      </c>
    </row>
    <row r="12606" spans="12:16" x14ac:dyDescent="0.35">
      <c r="L12606" t="s">
        <v>26</v>
      </c>
      <c r="M12606" t="s">
        <v>7747</v>
      </c>
      <c r="N12606">
        <v>6</v>
      </c>
      <c r="P12606">
        <v>1</v>
      </c>
    </row>
    <row r="12607" spans="12:16" x14ac:dyDescent="0.35">
      <c r="L12607" t="s">
        <v>26</v>
      </c>
      <c r="M12607" t="s">
        <v>7747</v>
      </c>
      <c r="N12607">
        <v>6</v>
      </c>
      <c r="P12607">
        <v>1</v>
      </c>
    </row>
    <row r="12608" spans="12:16" x14ac:dyDescent="0.35">
      <c r="L12608" t="s">
        <v>26</v>
      </c>
      <c r="M12608" t="s">
        <v>7747</v>
      </c>
      <c r="N12608">
        <v>6</v>
      </c>
      <c r="P12608">
        <v>1</v>
      </c>
    </row>
    <row r="12609" spans="12:16" x14ac:dyDescent="0.35">
      <c r="L12609" t="s">
        <v>26</v>
      </c>
      <c r="M12609" t="s">
        <v>7747</v>
      </c>
      <c r="N12609">
        <v>6</v>
      </c>
      <c r="P12609">
        <v>1</v>
      </c>
    </row>
    <row r="12610" spans="12:16" x14ac:dyDescent="0.35">
      <c r="L12610" t="s">
        <v>26</v>
      </c>
      <c r="M12610" t="s">
        <v>7747</v>
      </c>
      <c r="N12610">
        <v>6</v>
      </c>
      <c r="P12610">
        <v>1</v>
      </c>
    </row>
    <row r="12611" spans="12:16" x14ac:dyDescent="0.35">
      <c r="L12611" t="s">
        <v>26</v>
      </c>
      <c r="M12611" t="s">
        <v>7747</v>
      </c>
      <c r="N12611">
        <v>6</v>
      </c>
      <c r="P12611">
        <v>1</v>
      </c>
    </row>
    <row r="12612" spans="12:16" x14ac:dyDescent="0.35">
      <c r="L12612" t="s">
        <v>26</v>
      </c>
      <c r="M12612" t="s">
        <v>7747</v>
      </c>
      <c r="N12612">
        <v>6</v>
      </c>
      <c r="P12612">
        <v>1</v>
      </c>
    </row>
    <row r="12613" spans="12:16" x14ac:dyDescent="0.35">
      <c r="L12613" t="s">
        <v>26</v>
      </c>
      <c r="M12613" t="s">
        <v>7747</v>
      </c>
      <c r="N12613">
        <v>6</v>
      </c>
      <c r="P12613">
        <v>1</v>
      </c>
    </row>
    <row r="12614" spans="12:16" x14ac:dyDescent="0.35">
      <c r="L12614" t="s">
        <v>26</v>
      </c>
      <c r="M12614" t="s">
        <v>7747</v>
      </c>
      <c r="N12614">
        <v>6</v>
      </c>
      <c r="P12614">
        <v>1</v>
      </c>
    </row>
    <row r="12615" spans="12:16" x14ac:dyDescent="0.35">
      <c r="L12615" t="s">
        <v>26</v>
      </c>
      <c r="M12615" t="s">
        <v>7747</v>
      </c>
      <c r="N12615">
        <v>6</v>
      </c>
      <c r="P12615">
        <v>1</v>
      </c>
    </row>
    <row r="12616" spans="12:16" x14ac:dyDescent="0.35">
      <c r="L12616" t="s">
        <v>26</v>
      </c>
      <c r="M12616" t="s">
        <v>7747</v>
      </c>
      <c r="N12616">
        <v>6</v>
      </c>
      <c r="P12616">
        <v>1</v>
      </c>
    </row>
    <row r="12617" spans="12:16" x14ac:dyDescent="0.35">
      <c r="L12617" t="s">
        <v>26</v>
      </c>
      <c r="M12617" t="s">
        <v>7747</v>
      </c>
      <c r="N12617">
        <v>6</v>
      </c>
      <c r="P12617">
        <v>1</v>
      </c>
    </row>
    <row r="12618" spans="12:16" x14ac:dyDescent="0.35">
      <c r="L12618" t="s">
        <v>26</v>
      </c>
      <c r="M12618" t="s">
        <v>7747</v>
      </c>
      <c r="N12618">
        <v>6</v>
      </c>
      <c r="P12618">
        <v>1</v>
      </c>
    </row>
    <row r="12619" spans="12:16" x14ac:dyDescent="0.35">
      <c r="L12619" t="s">
        <v>26</v>
      </c>
      <c r="M12619" t="s">
        <v>7747</v>
      </c>
      <c r="N12619">
        <v>6</v>
      </c>
      <c r="P12619">
        <v>1</v>
      </c>
    </row>
    <row r="12620" spans="12:16" x14ac:dyDescent="0.35">
      <c r="L12620" t="s">
        <v>26</v>
      </c>
      <c r="M12620" t="s">
        <v>7747</v>
      </c>
      <c r="N12620">
        <v>6</v>
      </c>
      <c r="P12620">
        <v>1</v>
      </c>
    </row>
    <row r="12621" spans="12:16" x14ac:dyDescent="0.35">
      <c r="L12621" t="s">
        <v>26</v>
      </c>
      <c r="M12621" t="s">
        <v>7747</v>
      </c>
      <c r="N12621">
        <v>6</v>
      </c>
      <c r="P12621">
        <v>1</v>
      </c>
    </row>
    <row r="12622" spans="12:16" x14ac:dyDescent="0.35">
      <c r="L12622" t="s">
        <v>26</v>
      </c>
      <c r="M12622" t="s">
        <v>7747</v>
      </c>
      <c r="N12622">
        <v>6</v>
      </c>
      <c r="P12622">
        <v>1</v>
      </c>
    </row>
    <row r="12623" spans="12:16" x14ac:dyDescent="0.35">
      <c r="L12623" t="s">
        <v>26</v>
      </c>
      <c r="M12623" t="s">
        <v>7747</v>
      </c>
      <c r="N12623">
        <v>6</v>
      </c>
      <c r="P12623">
        <v>1</v>
      </c>
    </row>
    <row r="12624" spans="12:16" x14ac:dyDescent="0.35">
      <c r="L12624" t="s">
        <v>26</v>
      </c>
      <c r="M12624" t="s">
        <v>7747</v>
      </c>
      <c r="N12624">
        <v>6</v>
      </c>
      <c r="P12624">
        <v>1</v>
      </c>
    </row>
    <row r="12625" spans="12:16" x14ac:dyDescent="0.35">
      <c r="L12625" t="s">
        <v>26</v>
      </c>
      <c r="M12625" t="s">
        <v>7747</v>
      </c>
      <c r="N12625">
        <v>6</v>
      </c>
      <c r="P12625">
        <v>1</v>
      </c>
    </row>
    <row r="12626" spans="12:16" x14ac:dyDescent="0.35">
      <c r="L12626" t="s">
        <v>26</v>
      </c>
      <c r="M12626" t="s">
        <v>7747</v>
      </c>
      <c r="N12626">
        <v>6</v>
      </c>
      <c r="P12626">
        <v>1</v>
      </c>
    </row>
    <row r="12627" spans="12:16" x14ac:dyDescent="0.35">
      <c r="L12627" t="s">
        <v>26</v>
      </c>
      <c r="M12627" t="s">
        <v>7747</v>
      </c>
      <c r="N12627">
        <v>6</v>
      </c>
      <c r="P12627">
        <v>1</v>
      </c>
    </row>
    <row r="12628" spans="12:16" x14ac:dyDescent="0.35">
      <c r="L12628" t="s">
        <v>26</v>
      </c>
      <c r="M12628" t="s">
        <v>7747</v>
      </c>
      <c r="N12628">
        <v>6</v>
      </c>
      <c r="P12628">
        <v>1</v>
      </c>
    </row>
    <row r="12629" spans="12:16" x14ac:dyDescent="0.35">
      <c r="L12629" t="s">
        <v>26</v>
      </c>
      <c r="M12629" t="s">
        <v>7747</v>
      </c>
      <c r="N12629">
        <v>6</v>
      </c>
      <c r="P12629">
        <v>1</v>
      </c>
    </row>
    <row r="12630" spans="12:16" x14ac:dyDescent="0.35">
      <c r="L12630" t="s">
        <v>26</v>
      </c>
      <c r="M12630" t="s">
        <v>7747</v>
      </c>
      <c r="N12630">
        <v>6</v>
      </c>
      <c r="P12630">
        <v>1</v>
      </c>
    </row>
    <row r="12631" spans="12:16" x14ac:dyDescent="0.35">
      <c r="L12631" t="s">
        <v>26</v>
      </c>
      <c r="M12631" t="s">
        <v>7747</v>
      </c>
      <c r="N12631">
        <v>6</v>
      </c>
      <c r="P12631">
        <v>1</v>
      </c>
    </row>
    <row r="12632" spans="12:16" x14ac:dyDescent="0.35">
      <c r="L12632" t="s">
        <v>26</v>
      </c>
      <c r="M12632" t="s">
        <v>7747</v>
      </c>
      <c r="N12632">
        <v>6</v>
      </c>
      <c r="P12632">
        <v>1</v>
      </c>
    </row>
    <row r="12633" spans="12:16" x14ac:dyDescent="0.35">
      <c r="L12633" t="s">
        <v>26</v>
      </c>
      <c r="M12633" t="s">
        <v>7747</v>
      </c>
      <c r="N12633">
        <v>6</v>
      </c>
      <c r="P12633">
        <v>1</v>
      </c>
    </row>
    <row r="12634" spans="12:16" x14ac:dyDescent="0.35">
      <c r="L12634" t="s">
        <v>26</v>
      </c>
      <c r="M12634" t="s">
        <v>7747</v>
      </c>
      <c r="N12634">
        <v>6</v>
      </c>
      <c r="P12634">
        <v>1</v>
      </c>
    </row>
    <row r="12635" spans="12:16" x14ac:dyDescent="0.35">
      <c r="L12635" t="s">
        <v>26</v>
      </c>
      <c r="M12635" t="s">
        <v>7747</v>
      </c>
      <c r="N12635">
        <v>6</v>
      </c>
      <c r="P12635">
        <v>1</v>
      </c>
    </row>
    <row r="12636" spans="12:16" x14ac:dyDescent="0.35">
      <c r="L12636" t="s">
        <v>26</v>
      </c>
      <c r="M12636" t="s">
        <v>7747</v>
      </c>
      <c r="N12636">
        <v>6</v>
      </c>
      <c r="P12636">
        <v>1</v>
      </c>
    </row>
    <row r="12637" spans="12:16" x14ac:dyDescent="0.35">
      <c r="L12637" t="s">
        <v>26</v>
      </c>
      <c r="M12637" t="s">
        <v>7747</v>
      </c>
      <c r="N12637">
        <v>6</v>
      </c>
      <c r="P12637">
        <v>1</v>
      </c>
    </row>
    <row r="12638" spans="12:16" x14ac:dyDescent="0.35">
      <c r="L12638" t="s">
        <v>26</v>
      </c>
      <c r="M12638" t="s">
        <v>7747</v>
      </c>
      <c r="N12638">
        <v>6</v>
      </c>
      <c r="P12638">
        <v>1</v>
      </c>
    </row>
    <row r="12639" spans="12:16" x14ac:dyDescent="0.35">
      <c r="L12639" t="s">
        <v>26</v>
      </c>
      <c r="M12639" t="s">
        <v>7747</v>
      </c>
      <c r="N12639">
        <v>6</v>
      </c>
      <c r="P12639">
        <v>1</v>
      </c>
    </row>
    <row r="12640" spans="12:16" x14ac:dyDescent="0.35">
      <c r="L12640" t="s">
        <v>26</v>
      </c>
      <c r="M12640" t="s">
        <v>7747</v>
      </c>
      <c r="N12640">
        <v>6</v>
      </c>
      <c r="P12640">
        <v>1</v>
      </c>
    </row>
    <row r="12641" spans="12:16" x14ac:dyDescent="0.35">
      <c r="L12641" t="s">
        <v>26</v>
      </c>
      <c r="M12641" t="s">
        <v>7747</v>
      </c>
      <c r="N12641">
        <v>6</v>
      </c>
      <c r="P12641">
        <v>1</v>
      </c>
    </row>
    <row r="12642" spans="12:16" x14ac:dyDescent="0.35">
      <c r="L12642" t="s">
        <v>26</v>
      </c>
      <c r="M12642" t="s">
        <v>7747</v>
      </c>
      <c r="N12642">
        <v>6</v>
      </c>
      <c r="P12642">
        <v>1</v>
      </c>
    </row>
    <row r="12643" spans="12:16" x14ac:dyDescent="0.35">
      <c r="L12643" t="s">
        <v>26</v>
      </c>
      <c r="M12643" t="s">
        <v>7747</v>
      </c>
      <c r="N12643">
        <v>6</v>
      </c>
      <c r="P12643">
        <v>1</v>
      </c>
    </row>
    <row r="12644" spans="12:16" x14ac:dyDescent="0.35">
      <c r="L12644" t="s">
        <v>26</v>
      </c>
      <c r="M12644" t="s">
        <v>7747</v>
      </c>
      <c r="N12644">
        <v>6</v>
      </c>
      <c r="P12644">
        <v>1</v>
      </c>
    </row>
    <row r="12645" spans="12:16" x14ac:dyDescent="0.35">
      <c r="L12645" t="s">
        <v>26</v>
      </c>
      <c r="M12645" t="s">
        <v>7747</v>
      </c>
      <c r="N12645">
        <v>6</v>
      </c>
      <c r="P12645">
        <v>1</v>
      </c>
    </row>
    <row r="12646" spans="12:16" x14ac:dyDescent="0.35">
      <c r="L12646" t="s">
        <v>26</v>
      </c>
      <c r="M12646" t="s">
        <v>7747</v>
      </c>
      <c r="N12646">
        <v>6</v>
      </c>
      <c r="P12646">
        <v>1</v>
      </c>
    </row>
    <row r="12647" spans="12:16" x14ac:dyDescent="0.35">
      <c r="L12647" t="s">
        <v>26</v>
      </c>
      <c r="M12647" t="s">
        <v>7747</v>
      </c>
      <c r="N12647">
        <v>6</v>
      </c>
      <c r="P12647">
        <v>1</v>
      </c>
    </row>
    <row r="12648" spans="12:16" x14ac:dyDescent="0.35">
      <c r="L12648" t="s">
        <v>26</v>
      </c>
      <c r="M12648" t="s">
        <v>7747</v>
      </c>
      <c r="N12648">
        <v>6</v>
      </c>
      <c r="P12648">
        <v>1</v>
      </c>
    </row>
    <row r="12649" spans="12:16" x14ac:dyDescent="0.35">
      <c r="L12649" t="s">
        <v>26</v>
      </c>
      <c r="M12649" t="s">
        <v>7747</v>
      </c>
      <c r="N12649">
        <v>6</v>
      </c>
      <c r="P12649">
        <v>1</v>
      </c>
    </row>
    <row r="12650" spans="12:16" x14ac:dyDescent="0.35">
      <c r="L12650" t="s">
        <v>26</v>
      </c>
      <c r="M12650" t="s">
        <v>7747</v>
      </c>
      <c r="N12650">
        <v>6</v>
      </c>
      <c r="P12650">
        <v>1</v>
      </c>
    </row>
    <row r="12651" spans="12:16" x14ac:dyDescent="0.35">
      <c r="L12651" t="s">
        <v>26</v>
      </c>
      <c r="M12651" t="s">
        <v>7747</v>
      </c>
      <c r="N12651">
        <v>6</v>
      </c>
      <c r="P12651">
        <v>1</v>
      </c>
    </row>
    <row r="12652" spans="12:16" x14ac:dyDescent="0.35">
      <c r="L12652" t="s">
        <v>26</v>
      </c>
      <c r="M12652" t="s">
        <v>7747</v>
      </c>
      <c r="N12652">
        <v>6</v>
      </c>
      <c r="P12652">
        <v>1</v>
      </c>
    </row>
    <row r="12653" spans="12:16" x14ac:dyDescent="0.35">
      <c r="L12653" t="s">
        <v>26</v>
      </c>
      <c r="M12653" t="s">
        <v>7747</v>
      </c>
      <c r="N12653">
        <v>6</v>
      </c>
      <c r="P12653">
        <v>1</v>
      </c>
    </row>
    <row r="12654" spans="12:16" x14ac:dyDescent="0.35">
      <c r="L12654" t="s">
        <v>26</v>
      </c>
      <c r="M12654" t="s">
        <v>7747</v>
      </c>
      <c r="N12654">
        <v>6</v>
      </c>
      <c r="P12654">
        <v>1</v>
      </c>
    </row>
    <row r="12655" spans="12:16" x14ac:dyDescent="0.35">
      <c r="L12655" t="s">
        <v>26</v>
      </c>
      <c r="M12655" t="s">
        <v>7747</v>
      </c>
      <c r="N12655">
        <v>6</v>
      </c>
      <c r="P12655">
        <v>1</v>
      </c>
    </row>
    <row r="12656" spans="12:16" x14ac:dyDescent="0.35">
      <c r="L12656" t="s">
        <v>26</v>
      </c>
      <c r="M12656" t="s">
        <v>7747</v>
      </c>
      <c r="N12656">
        <v>6</v>
      </c>
      <c r="P12656">
        <v>1</v>
      </c>
    </row>
    <row r="12657" spans="12:16" x14ac:dyDescent="0.35">
      <c r="L12657" t="s">
        <v>26</v>
      </c>
      <c r="M12657" t="s">
        <v>7747</v>
      </c>
      <c r="N12657">
        <v>6</v>
      </c>
      <c r="P12657">
        <v>1</v>
      </c>
    </row>
    <row r="12658" spans="12:16" x14ac:dyDescent="0.35">
      <c r="L12658" t="s">
        <v>26</v>
      </c>
      <c r="M12658" t="s">
        <v>7747</v>
      </c>
      <c r="N12658">
        <v>6</v>
      </c>
      <c r="P12658">
        <v>1</v>
      </c>
    </row>
    <row r="12659" spans="12:16" x14ac:dyDescent="0.35">
      <c r="L12659" t="s">
        <v>26</v>
      </c>
      <c r="M12659" t="s">
        <v>7747</v>
      </c>
      <c r="N12659">
        <v>6</v>
      </c>
      <c r="P12659">
        <v>1</v>
      </c>
    </row>
    <row r="12660" spans="12:16" x14ac:dyDescent="0.35">
      <c r="L12660" t="s">
        <v>26</v>
      </c>
      <c r="M12660" t="s">
        <v>7747</v>
      </c>
      <c r="N12660">
        <v>6</v>
      </c>
      <c r="P12660">
        <v>1</v>
      </c>
    </row>
    <row r="12661" spans="12:16" x14ac:dyDescent="0.35">
      <c r="L12661" t="s">
        <v>26</v>
      </c>
      <c r="M12661" t="s">
        <v>7747</v>
      </c>
      <c r="N12661">
        <v>6</v>
      </c>
      <c r="P12661">
        <v>1</v>
      </c>
    </row>
    <row r="12662" spans="12:16" x14ac:dyDescent="0.35">
      <c r="L12662" t="s">
        <v>26</v>
      </c>
      <c r="M12662" t="s">
        <v>7747</v>
      </c>
      <c r="N12662">
        <v>6</v>
      </c>
      <c r="P12662">
        <v>1</v>
      </c>
    </row>
    <row r="12663" spans="12:16" x14ac:dyDescent="0.35">
      <c r="L12663" t="s">
        <v>26</v>
      </c>
      <c r="M12663" t="s">
        <v>7747</v>
      </c>
      <c r="N12663">
        <v>6</v>
      </c>
      <c r="P12663">
        <v>1</v>
      </c>
    </row>
    <row r="12664" spans="12:16" x14ac:dyDescent="0.35">
      <c r="L12664" t="s">
        <v>26</v>
      </c>
      <c r="M12664" t="s">
        <v>7747</v>
      </c>
      <c r="N12664">
        <v>6</v>
      </c>
      <c r="P12664">
        <v>1</v>
      </c>
    </row>
    <row r="12665" spans="12:16" x14ac:dyDescent="0.35">
      <c r="L12665" t="s">
        <v>26</v>
      </c>
      <c r="M12665" t="s">
        <v>7747</v>
      </c>
      <c r="N12665">
        <v>6</v>
      </c>
      <c r="P12665">
        <v>1</v>
      </c>
    </row>
    <row r="12666" spans="12:16" x14ac:dyDescent="0.35">
      <c r="L12666" t="s">
        <v>26</v>
      </c>
      <c r="M12666" t="s">
        <v>7747</v>
      </c>
      <c r="N12666">
        <v>6</v>
      </c>
      <c r="P12666">
        <v>1</v>
      </c>
    </row>
    <row r="12667" spans="12:16" x14ac:dyDescent="0.35">
      <c r="L12667" t="s">
        <v>26</v>
      </c>
      <c r="M12667" t="s">
        <v>7747</v>
      </c>
      <c r="N12667">
        <v>6</v>
      </c>
      <c r="P12667">
        <v>1</v>
      </c>
    </row>
    <row r="12668" spans="12:16" x14ac:dyDescent="0.35">
      <c r="L12668" t="s">
        <v>26</v>
      </c>
      <c r="M12668" t="s">
        <v>7747</v>
      </c>
      <c r="N12668">
        <v>6</v>
      </c>
      <c r="P12668">
        <v>1</v>
      </c>
    </row>
    <row r="12669" spans="12:16" x14ac:dyDescent="0.35">
      <c r="L12669" t="s">
        <v>26</v>
      </c>
      <c r="M12669" t="s">
        <v>7747</v>
      </c>
      <c r="N12669">
        <v>6</v>
      </c>
      <c r="P12669">
        <v>1</v>
      </c>
    </row>
    <row r="12670" spans="12:16" x14ac:dyDescent="0.35">
      <c r="L12670" t="s">
        <v>26</v>
      </c>
      <c r="M12670" t="s">
        <v>7747</v>
      </c>
      <c r="N12670">
        <v>6</v>
      </c>
      <c r="P12670">
        <v>1</v>
      </c>
    </row>
    <row r="12671" spans="12:16" x14ac:dyDescent="0.35">
      <c r="L12671" t="s">
        <v>26</v>
      </c>
      <c r="M12671" t="s">
        <v>7747</v>
      </c>
      <c r="N12671">
        <v>6</v>
      </c>
      <c r="P12671">
        <v>1</v>
      </c>
    </row>
    <row r="12672" spans="12:16" x14ac:dyDescent="0.35">
      <c r="L12672" t="s">
        <v>26</v>
      </c>
      <c r="M12672" t="s">
        <v>7747</v>
      </c>
      <c r="N12672">
        <v>6</v>
      </c>
      <c r="P12672">
        <v>1</v>
      </c>
    </row>
    <row r="12673" spans="12:16" x14ac:dyDescent="0.35">
      <c r="L12673" t="s">
        <v>26</v>
      </c>
      <c r="M12673" t="s">
        <v>7747</v>
      </c>
      <c r="N12673">
        <v>6</v>
      </c>
      <c r="P12673">
        <v>1</v>
      </c>
    </row>
    <row r="12674" spans="12:16" x14ac:dyDescent="0.35">
      <c r="L12674" t="s">
        <v>26</v>
      </c>
      <c r="M12674" t="s">
        <v>7747</v>
      </c>
      <c r="N12674">
        <v>6</v>
      </c>
      <c r="P12674">
        <v>1</v>
      </c>
    </row>
    <row r="12675" spans="12:16" x14ac:dyDescent="0.35">
      <c r="L12675" t="s">
        <v>26</v>
      </c>
      <c r="M12675" t="s">
        <v>7747</v>
      </c>
      <c r="N12675">
        <v>6</v>
      </c>
      <c r="P12675">
        <v>1</v>
      </c>
    </row>
    <row r="12676" spans="12:16" x14ac:dyDescent="0.35">
      <c r="L12676" t="s">
        <v>26</v>
      </c>
      <c r="M12676" t="s">
        <v>7747</v>
      </c>
      <c r="N12676">
        <v>6</v>
      </c>
      <c r="P12676">
        <v>1</v>
      </c>
    </row>
    <row r="12677" spans="12:16" x14ac:dyDescent="0.35">
      <c r="L12677" t="s">
        <v>26</v>
      </c>
      <c r="M12677" t="s">
        <v>7747</v>
      </c>
      <c r="N12677">
        <v>6</v>
      </c>
      <c r="P12677">
        <v>1</v>
      </c>
    </row>
    <row r="12678" spans="12:16" x14ac:dyDescent="0.35">
      <c r="L12678" t="s">
        <v>26</v>
      </c>
      <c r="M12678" t="s">
        <v>7747</v>
      </c>
      <c r="N12678">
        <v>6</v>
      </c>
      <c r="P12678">
        <v>1</v>
      </c>
    </row>
    <row r="12679" spans="12:16" x14ac:dyDescent="0.35">
      <c r="L12679" t="s">
        <v>26</v>
      </c>
      <c r="M12679" t="s">
        <v>7747</v>
      </c>
      <c r="N12679">
        <v>6</v>
      </c>
      <c r="P12679">
        <v>1</v>
      </c>
    </row>
    <row r="12680" spans="12:16" x14ac:dyDescent="0.35">
      <c r="L12680" t="s">
        <v>26</v>
      </c>
      <c r="M12680" t="s">
        <v>7747</v>
      </c>
      <c r="N12680">
        <v>6</v>
      </c>
      <c r="P12680">
        <v>1</v>
      </c>
    </row>
    <row r="12681" spans="12:16" x14ac:dyDescent="0.35">
      <c r="L12681" t="s">
        <v>26</v>
      </c>
      <c r="M12681" t="s">
        <v>7747</v>
      </c>
      <c r="N12681">
        <v>6</v>
      </c>
      <c r="P12681">
        <v>1</v>
      </c>
    </row>
    <row r="12682" spans="12:16" x14ac:dyDescent="0.35">
      <c r="L12682" t="s">
        <v>26</v>
      </c>
      <c r="M12682" t="s">
        <v>7747</v>
      </c>
      <c r="N12682">
        <v>6</v>
      </c>
      <c r="P12682">
        <v>1</v>
      </c>
    </row>
    <row r="12683" spans="12:16" x14ac:dyDescent="0.35">
      <c r="L12683" t="s">
        <v>26</v>
      </c>
      <c r="M12683" t="s">
        <v>7747</v>
      </c>
      <c r="N12683">
        <v>6</v>
      </c>
      <c r="P12683">
        <v>1</v>
      </c>
    </row>
    <row r="12684" spans="12:16" x14ac:dyDescent="0.35">
      <c r="L12684" t="s">
        <v>26</v>
      </c>
      <c r="M12684" t="s">
        <v>7747</v>
      </c>
      <c r="N12684">
        <v>6</v>
      </c>
      <c r="P12684">
        <v>1</v>
      </c>
    </row>
    <row r="12685" spans="12:16" x14ac:dyDescent="0.35">
      <c r="L12685" t="s">
        <v>26</v>
      </c>
      <c r="M12685" t="s">
        <v>7747</v>
      </c>
      <c r="N12685">
        <v>6</v>
      </c>
      <c r="P12685">
        <v>1</v>
      </c>
    </row>
    <row r="12686" spans="12:16" x14ac:dyDescent="0.35">
      <c r="L12686" t="s">
        <v>26</v>
      </c>
      <c r="M12686" t="s">
        <v>7747</v>
      </c>
      <c r="N12686">
        <v>6</v>
      </c>
      <c r="P12686">
        <v>1</v>
      </c>
    </row>
    <row r="12687" spans="12:16" x14ac:dyDescent="0.35">
      <c r="L12687" t="s">
        <v>26</v>
      </c>
      <c r="M12687" t="s">
        <v>7747</v>
      </c>
      <c r="N12687">
        <v>6</v>
      </c>
      <c r="P12687">
        <v>1</v>
      </c>
    </row>
    <row r="12688" spans="12:16" x14ac:dyDescent="0.35">
      <c r="L12688" t="s">
        <v>26</v>
      </c>
      <c r="M12688" t="s">
        <v>7747</v>
      </c>
      <c r="N12688">
        <v>6</v>
      </c>
      <c r="P12688">
        <v>1</v>
      </c>
    </row>
    <row r="12689" spans="12:16" x14ac:dyDescent="0.35">
      <c r="L12689" t="s">
        <v>26</v>
      </c>
      <c r="M12689" t="s">
        <v>7747</v>
      </c>
      <c r="N12689">
        <v>6</v>
      </c>
      <c r="P12689">
        <v>1</v>
      </c>
    </row>
    <row r="12690" spans="12:16" x14ac:dyDescent="0.35">
      <c r="L12690" t="s">
        <v>26</v>
      </c>
      <c r="M12690" t="s">
        <v>7747</v>
      </c>
      <c r="N12690">
        <v>6</v>
      </c>
      <c r="P12690">
        <v>1</v>
      </c>
    </row>
    <row r="12691" spans="12:16" x14ac:dyDescent="0.35">
      <c r="L12691" t="s">
        <v>26</v>
      </c>
      <c r="M12691" t="s">
        <v>7747</v>
      </c>
      <c r="N12691">
        <v>6</v>
      </c>
      <c r="P12691">
        <v>1</v>
      </c>
    </row>
    <row r="12692" spans="12:16" x14ac:dyDescent="0.35">
      <c r="L12692" t="s">
        <v>26</v>
      </c>
      <c r="M12692" t="s">
        <v>7747</v>
      </c>
      <c r="N12692">
        <v>6</v>
      </c>
      <c r="P12692">
        <v>1</v>
      </c>
    </row>
    <row r="12693" spans="12:16" x14ac:dyDescent="0.35">
      <c r="L12693" t="s">
        <v>26</v>
      </c>
      <c r="M12693" t="s">
        <v>7747</v>
      </c>
      <c r="N12693">
        <v>6</v>
      </c>
      <c r="P12693">
        <v>1</v>
      </c>
    </row>
    <row r="12694" spans="12:16" x14ac:dyDescent="0.35">
      <c r="L12694" t="s">
        <v>26</v>
      </c>
      <c r="M12694" t="s">
        <v>7747</v>
      </c>
      <c r="N12694">
        <v>6</v>
      </c>
      <c r="P12694">
        <v>1</v>
      </c>
    </row>
    <row r="12695" spans="12:16" x14ac:dyDescent="0.35">
      <c r="L12695" t="s">
        <v>26</v>
      </c>
      <c r="M12695" t="s">
        <v>7747</v>
      </c>
      <c r="N12695">
        <v>6</v>
      </c>
      <c r="P12695">
        <v>1</v>
      </c>
    </row>
    <row r="12696" spans="12:16" x14ac:dyDescent="0.35">
      <c r="L12696" t="s">
        <v>26</v>
      </c>
      <c r="M12696" t="s">
        <v>7747</v>
      </c>
      <c r="N12696">
        <v>6</v>
      </c>
      <c r="P12696">
        <v>1</v>
      </c>
    </row>
    <row r="12697" spans="12:16" x14ac:dyDescent="0.35">
      <c r="L12697" t="s">
        <v>26</v>
      </c>
      <c r="M12697" t="s">
        <v>7747</v>
      </c>
      <c r="N12697">
        <v>6</v>
      </c>
      <c r="P12697">
        <v>1</v>
      </c>
    </row>
    <row r="12698" spans="12:16" x14ac:dyDescent="0.35">
      <c r="L12698" t="s">
        <v>26</v>
      </c>
      <c r="M12698" t="s">
        <v>7747</v>
      </c>
      <c r="N12698">
        <v>6</v>
      </c>
      <c r="P12698">
        <v>1</v>
      </c>
    </row>
    <row r="12699" spans="12:16" x14ac:dyDescent="0.35">
      <c r="L12699" t="s">
        <v>26</v>
      </c>
      <c r="M12699" t="s">
        <v>7747</v>
      </c>
      <c r="N12699">
        <v>6</v>
      </c>
      <c r="P12699">
        <v>1</v>
      </c>
    </row>
    <row r="12700" spans="12:16" x14ac:dyDescent="0.35">
      <c r="L12700" t="s">
        <v>26</v>
      </c>
      <c r="M12700" t="s">
        <v>7747</v>
      </c>
      <c r="N12700">
        <v>6</v>
      </c>
      <c r="P12700">
        <v>1</v>
      </c>
    </row>
    <row r="12701" spans="12:16" x14ac:dyDescent="0.35">
      <c r="L12701" t="s">
        <v>26</v>
      </c>
      <c r="M12701" t="s">
        <v>7747</v>
      </c>
      <c r="N12701">
        <v>6</v>
      </c>
      <c r="P12701">
        <v>1</v>
      </c>
    </row>
    <row r="12702" spans="12:16" x14ac:dyDescent="0.35">
      <c r="L12702" t="s">
        <v>26</v>
      </c>
      <c r="M12702" t="s">
        <v>7747</v>
      </c>
      <c r="N12702">
        <v>6</v>
      </c>
      <c r="P12702">
        <v>1</v>
      </c>
    </row>
    <row r="12703" spans="12:16" x14ac:dyDescent="0.35">
      <c r="L12703" t="s">
        <v>26</v>
      </c>
      <c r="M12703" t="s">
        <v>7747</v>
      </c>
      <c r="N12703">
        <v>6</v>
      </c>
      <c r="P12703">
        <v>1</v>
      </c>
    </row>
    <row r="12704" spans="12:16" x14ac:dyDescent="0.35">
      <c r="L12704" t="s">
        <v>26</v>
      </c>
      <c r="M12704" t="s">
        <v>7747</v>
      </c>
      <c r="N12704">
        <v>6</v>
      </c>
      <c r="P12704">
        <v>1</v>
      </c>
    </row>
    <row r="12705" spans="12:16" x14ac:dyDescent="0.35">
      <c r="L12705" t="s">
        <v>26</v>
      </c>
      <c r="M12705" t="s">
        <v>7747</v>
      </c>
      <c r="N12705">
        <v>6</v>
      </c>
      <c r="P12705">
        <v>1</v>
      </c>
    </row>
    <row r="12706" spans="12:16" x14ac:dyDescent="0.35">
      <c r="L12706" t="s">
        <v>26</v>
      </c>
      <c r="M12706" t="s">
        <v>7747</v>
      </c>
      <c r="N12706">
        <v>6</v>
      </c>
      <c r="P12706">
        <v>1</v>
      </c>
    </row>
    <row r="12707" spans="12:16" x14ac:dyDescent="0.35">
      <c r="L12707" t="s">
        <v>26</v>
      </c>
      <c r="M12707" t="s">
        <v>7747</v>
      </c>
      <c r="N12707">
        <v>6</v>
      </c>
      <c r="P12707">
        <v>1</v>
      </c>
    </row>
    <row r="12708" spans="12:16" x14ac:dyDescent="0.35">
      <c r="L12708" t="s">
        <v>26</v>
      </c>
      <c r="M12708" t="s">
        <v>7747</v>
      </c>
      <c r="N12708">
        <v>6</v>
      </c>
      <c r="P12708">
        <v>1</v>
      </c>
    </row>
    <row r="12709" spans="12:16" x14ac:dyDescent="0.35">
      <c r="L12709" t="s">
        <v>26</v>
      </c>
      <c r="M12709" t="s">
        <v>7747</v>
      </c>
      <c r="N12709">
        <v>6</v>
      </c>
      <c r="P12709">
        <v>1</v>
      </c>
    </row>
    <row r="12710" spans="12:16" x14ac:dyDescent="0.35">
      <c r="L12710" t="s">
        <v>26</v>
      </c>
      <c r="M12710" t="s">
        <v>7747</v>
      </c>
      <c r="N12710">
        <v>6</v>
      </c>
      <c r="P12710">
        <v>1</v>
      </c>
    </row>
    <row r="12711" spans="12:16" x14ac:dyDescent="0.35">
      <c r="L12711" t="s">
        <v>114</v>
      </c>
      <c r="M12711" t="s">
        <v>7747</v>
      </c>
      <c r="N12711">
        <v>6</v>
      </c>
      <c r="P12711">
        <v>1</v>
      </c>
    </row>
    <row r="12712" spans="12:16" x14ac:dyDescent="0.35">
      <c r="L12712" t="s">
        <v>114</v>
      </c>
      <c r="M12712" t="s">
        <v>7747</v>
      </c>
      <c r="N12712">
        <v>6</v>
      </c>
      <c r="P12712">
        <v>1</v>
      </c>
    </row>
    <row r="12713" spans="12:16" x14ac:dyDescent="0.35">
      <c r="L12713" t="s">
        <v>114</v>
      </c>
      <c r="M12713" t="s">
        <v>7747</v>
      </c>
      <c r="N12713">
        <v>6</v>
      </c>
      <c r="P12713">
        <v>1</v>
      </c>
    </row>
    <row r="12714" spans="12:16" x14ac:dyDescent="0.35">
      <c r="L12714" t="s">
        <v>114</v>
      </c>
      <c r="M12714" t="s">
        <v>7747</v>
      </c>
      <c r="N12714">
        <v>6</v>
      </c>
      <c r="P12714">
        <v>1</v>
      </c>
    </row>
    <row r="12715" spans="12:16" x14ac:dyDescent="0.35">
      <c r="L12715" t="s">
        <v>114</v>
      </c>
      <c r="M12715" t="s">
        <v>7747</v>
      </c>
      <c r="N12715">
        <v>6</v>
      </c>
      <c r="P12715">
        <v>1</v>
      </c>
    </row>
    <row r="12716" spans="12:16" x14ac:dyDescent="0.35">
      <c r="L12716" t="s">
        <v>114</v>
      </c>
      <c r="M12716" t="s">
        <v>7747</v>
      </c>
      <c r="N12716">
        <v>6</v>
      </c>
      <c r="P12716">
        <v>1</v>
      </c>
    </row>
    <row r="12717" spans="12:16" x14ac:dyDescent="0.35">
      <c r="L12717" t="s">
        <v>114</v>
      </c>
      <c r="M12717" t="s">
        <v>7747</v>
      </c>
      <c r="N12717">
        <v>6</v>
      </c>
      <c r="P12717">
        <v>1</v>
      </c>
    </row>
    <row r="12718" spans="12:16" x14ac:dyDescent="0.35">
      <c r="L12718" t="s">
        <v>114</v>
      </c>
      <c r="M12718" t="s">
        <v>7747</v>
      </c>
      <c r="N12718">
        <v>6</v>
      </c>
      <c r="P12718">
        <v>1</v>
      </c>
    </row>
    <row r="12719" spans="12:16" x14ac:dyDescent="0.35">
      <c r="L12719" t="s">
        <v>114</v>
      </c>
      <c r="M12719" t="s">
        <v>7747</v>
      </c>
      <c r="N12719">
        <v>6</v>
      </c>
      <c r="P12719">
        <v>1</v>
      </c>
    </row>
    <row r="12720" spans="12:16" x14ac:dyDescent="0.35">
      <c r="L12720" t="s">
        <v>114</v>
      </c>
      <c r="M12720" t="s">
        <v>7747</v>
      </c>
      <c r="N12720">
        <v>6</v>
      </c>
      <c r="P12720">
        <v>1</v>
      </c>
    </row>
    <row r="12721" spans="12:16" x14ac:dyDescent="0.35">
      <c r="L12721" t="s">
        <v>114</v>
      </c>
      <c r="M12721" t="s">
        <v>7747</v>
      </c>
      <c r="N12721">
        <v>6</v>
      </c>
      <c r="P12721">
        <v>1</v>
      </c>
    </row>
    <row r="12722" spans="12:16" x14ac:dyDescent="0.35">
      <c r="L12722" t="s">
        <v>114</v>
      </c>
      <c r="M12722" t="s">
        <v>7747</v>
      </c>
      <c r="N12722">
        <v>6</v>
      </c>
      <c r="P12722">
        <v>1</v>
      </c>
    </row>
    <row r="12723" spans="12:16" x14ac:dyDescent="0.35">
      <c r="L12723" t="s">
        <v>114</v>
      </c>
      <c r="M12723" t="s">
        <v>7747</v>
      </c>
      <c r="N12723">
        <v>6</v>
      </c>
      <c r="P12723">
        <v>1</v>
      </c>
    </row>
    <row r="12724" spans="12:16" x14ac:dyDescent="0.35">
      <c r="L12724" t="s">
        <v>114</v>
      </c>
      <c r="M12724" t="s">
        <v>7747</v>
      </c>
      <c r="N12724">
        <v>6</v>
      </c>
      <c r="P12724">
        <v>1</v>
      </c>
    </row>
    <row r="12725" spans="12:16" x14ac:dyDescent="0.35">
      <c r="L12725" t="s">
        <v>114</v>
      </c>
      <c r="M12725" t="s">
        <v>7747</v>
      </c>
      <c r="N12725">
        <v>6</v>
      </c>
      <c r="P12725">
        <v>1</v>
      </c>
    </row>
    <row r="12726" spans="12:16" x14ac:dyDescent="0.35">
      <c r="L12726" t="s">
        <v>114</v>
      </c>
      <c r="M12726" t="s">
        <v>7747</v>
      </c>
      <c r="N12726">
        <v>6</v>
      </c>
      <c r="P12726">
        <v>1</v>
      </c>
    </row>
    <row r="12727" spans="12:16" x14ac:dyDescent="0.35">
      <c r="L12727" t="s">
        <v>114</v>
      </c>
      <c r="M12727" t="s">
        <v>7747</v>
      </c>
      <c r="N12727">
        <v>6</v>
      </c>
      <c r="P12727">
        <v>1</v>
      </c>
    </row>
    <row r="12728" spans="12:16" x14ac:dyDescent="0.35">
      <c r="L12728" t="s">
        <v>114</v>
      </c>
      <c r="M12728" t="s">
        <v>7747</v>
      </c>
      <c r="N12728">
        <v>6</v>
      </c>
      <c r="P12728">
        <v>1</v>
      </c>
    </row>
    <row r="12729" spans="12:16" x14ac:dyDescent="0.35">
      <c r="L12729" t="s">
        <v>114</v>
      </c>
      <c r="M12729" t="s">
        <v>7747</v>
      </c>
      <c r="N12729">
        <v>6</v>
      </c>
      <c r="P12729">
        <v>1</v>
      </c>
    </row>
    <row r="12730" spans="12:16" x14ac:dyDescent="0.35">
      <c r="L12730" t="s">
        <v>114</v>
      </c>
      <c r="M12730" t="s">
        <v>7747</v>
      </c>
      <c r="N12730">
        <v>6</v>
      </c>
      <c r="P12730">
        <v>1</v>
      </c>
    </row>
    <row r="12731" spans="12:16" x14ac:dyDescent="0.35">
      <c r="L12731" t="s">
        <v>114</v>
      </c>
      <c r="M12731" t="s">
        <v>7747</v>
      </c>
      <c r="N12731">
        <v>6</v>
      </c>
      <c r="P12731">
        <v>1</v>
      </c>
    </row>
    <row r="12732" spans="12:16" x14ac:dyDescent="0.35">
      <c r="L12732" t="s">
        <v>114</v>
      </c>
      <c r="M12732" t="s">
        <v>7747</v>
      </c>
      <c r="N12732">
        <v>6</v>
      </c>
      <c r="P12732">
        <v>1</v>
      </c>
    </row>
    <row r="12733" spans="12:16" x14ac:dyDescent="0.35">
      <c r="L12733" t="s">
        <v>114</v>
      </c>
      <c r="M12733" t="s">
        <v>7747</v>
      </c>
      <c r="N12733">
        <v>6</v>
      </c>
      <c r="P12733">
        <v>1</v>
      </c>
    </row>
    <row r="12734" spans="12:16" x14ac:dyDescent="0.35">
      <c r="L12734" t="s">
        <v>114</v>
      </c>
      <c r="M12734" t="s">
        <v>7747</v>
      </c>
      <c r="N12734">
        <v>6</v>
      </c>
      <c r="P12734">
        <v>1</v>
      </c>
    </row>
    <row r="12735" spans="12:16" x14ac:dyDescent="0.35">
      <c r="L12735" t="s">
        <v>114</v>
      </c>
      <c r="M12735" t="s">
        <v>7747</v>
      </c>
      <c r="N12735">
        <v>6</v>
      </c>
      <c r="P12735">
        <v>1</v>
      </c>
    </row>
    <row r="12736" spans="12:16" x14ac:dyDescent="0.35">
      <c r="L12736" t="s">
        <v>114</v>
      </c>
      <c r="M12736" t="s">
        <v>7747</v>
      </c>
      <c r="N12736">
        <v>6</v>
      </c>
      <c r="P12736">
        <v>1</v>
      </c>
    </row>
    <row r="12737" spans="12:16" x14ac:dyDescent="0.35">
      <c r="L12737" t="s">
        <v>114</v>
      </c>
      <c r="M12737" t="s">
        <v>7747</v>
      </c>
      <c r="N12737">
        <v>6</v>
      </c>
      <c r="P12737">
        <v>1</v>
      </c>
    </row>
    <row r="12738" spans="12:16" x14ac:dyDescent="0.35">
      <c r="L12738" t="s">
        <v>114</v>
      </c>
      <c r="M12738" t="s">
        <v>7747</v>
      </c>
      <c r="N12738">
        <v>6</v>
      </c>
      <c r="P12738">
        <v>1</v>
      </c>
    </row>
    <row r="12739" spans="12:16" x14ac:dyDescent="0.35">
      <c r="L12739" t="s">
        <v>114</v>
      </c>
      <c r="M12739" t="s">
        <v>7747</v>
      </c>
      <c r="N12739">
        <v>6</v>
      </c>
      <c r="P12739">
        <v>1</v>
      </c>
    </row>
    <row r="12740" spans="12:16" x14ac:dyDescent="0.35">
      <c r="L12740" t="s">
        <v>114</v>
      </c>
      <c r="M12740" t="s">
        <v>7747</v>
      </c>
      <c r="N12740">
        <v>6</v>
      </c>
      <c r="P12740">
        <v>1</v>
      </c>
    </row>
    <row r="12741" spans="12:16" x14ac:dyDescent="0.35">
      <c r="L12741" t="s">
        <v>114</v>
      </c>
      <c r="M12741" t="s">
        <v>7747</v>
      </c>
      <c r="N12741">
        <v>6</v>
      </c>
      <c r="P12741">
        <v>1</v>
      </c>
    </row>
    <row r="12742" spans="12:16" x14ac:dyDescent="0.35">
      <c r="L12742" t="s">
        <v>114</v>
      </c>
      <c r="M12742" t="s">
        <v>7747</v>
      </c>
      <c r="N12742">
        <v>6</v>
      </c>
      <c r="P12742">
        <v>1</v>
      </c>
    </row>
    <row r="12743" spans="12:16" x14ac:dyDescent="0.35">
      <c r="L12743" t="s">
        <v>114</v>
      </c>
      <c r="M12743" t="s">
        <v>7747</v>
      </c>
      <c r="N12743">
        <v>6</v>
      </c>
      <c r="P12743">
        <v>1</v>
      </c>
    </row>
    <row r="12744" spans="12:16" x14ac:dyDescent="0.35">
      <c r="L12744" t="s">
        <v>114</v>
      </c>
      <c r="M12744" t="s">
        <v>7747</v>
      </c>
      <c r="N12744">
        <v>6</v>
      </c>
      <c r="P12744">
        <v>1</v>
      </c>
    </row>
    <row r="12745" spans="12:16" x14ac:dyDescent="0.35">
      <c r="L12745" t="s">
        <v>114</v>
      </c>
      <c r="M12745" t="s">
        <v>7747</v>
      </c>
      <c r="N12745">
        <v>6</v>
      </c>
      <c r="P12745">
        <v>1</v>
      </c>
    </row>
    <row r="12746" spans="12:16" x14ac:dyDescent="0.35">
      <c r="L12746" t="s">
        <v>114</v>
      </c>
      <c r="M12746" t="s">
        <v>7747</v>
      </c>
      <c r="N12746">
        <v>6</v>
      </c>
      <c r="P12746">
        <v>1</v>
      </c>
    </row>
    <row r="12747" spans="12:16" x14ac:dyDescent="0.35">
      <c r="L12747" t="s">
        <v>114</v>
      </c>
      <c r="M12747" t="s">
        <v>7747</v>
      </c>
      <c r="N12747">
        <v>6</v>
      </c>
      <c r="P12747">
        <v>1</v>
      </c>
    </row>
    <row r="12748" spans="12:16" x14ac:dyDescent="0.35">
      <c r="L12748" t="s">
        <v>114</v>
      </c>
      <c r="M12748" t="s">
        <v>7747</v>
      </c>
      <c r="N12748">
        <v>6</v>
      </c>
      <c r="P12748">
        <v>1</v>
      </c>
    </row>
    <row r="12749" spans="12:16" x14ac:dyDescent="0.35">
      <c r="L12749" t="s">
        <v>114</v>
      </c>
      <c r="M12749" t="s">
        <v>7747</v>
      </c>
      <c r="N12749">
        <v>6</v>
      </c>
      <c r="P12749">
        <v>1</v>
      </c>
    </row>
    <row r="12750" spans="12:16" x14ac:dyDescent="0.35">
      <c r="L12750" t="s">
        <v>114</v>
      </c>
      <c r="M12750" t="s">
        <v>7747</v>
      </c>
      <c r="N12750">
        <v>6</v>
      </c>
      <c r="P12750">
        <v>1</v>
      </c>
    </row>
    <row r="12751" spans="12:16" x14ac:dyDescent="0.35">
      <c r="L12751" t="s">
        <v>114</v>
      </c>
      <c r="M12751" t="s">
        <v>7747</v>
      </c>
      <c r="N12751">
        <v>6</v>
      </c>
      <c r="P12751">
        <v>1</v>
      </c>
    </row>
    <row r="12752" spans="12:16" x14ac:dyDescent="0.35">
      <c r="L12752" t="s">
        <v>114</v>
      </c>
      <c r="M12752" t="s">
        <v>7747</v>
      </c>
      <c r="N12752">
        <v>6</v>
      </c>
      <c r="P12752">
        <v>1</v>
      </c>
    </row>
    <row r="12753" spans="12:16" x14ac:dyDescent="0.35">
      <c r="L12753" t="s">
        <v>114</v>
      </c>
      <c r="M12753" t="s">
        <v>7747</v>
      </c>
      <c r="N12753">
        <v>6</v>
      </c>
      <c r="P12753">
        <v>1</v>
      </c>
    </row>
    <row r="12754" spans="12:16" x14ac:dyDescent="0.35">
      <c r="L12754" t="s">
        <v>114</v>
      </c>
      <c r="M12754" t="s">
        <v>7747</v>
      </c>
      <c r="N12754">
        <v>6</v>
      </c>
      <c r="P12754">
        <v>1</v>
      </c>
    </row>
    <row r="12755" spans="12:16" x14ac:dyDescent="0.35">
      <c r="L12755" t="s">
        <v>114</v>
      </c>
      <c r="M12755" t="s">
        <v>7747</v>
      </c>
      <c r="N12755">
        <v>6</v>
      </c>
      <c r="P12755">
        <v>1</v>
      </c>
    </row>
    <row r="12756" spans="12:16" x14ac:dyDescent="0.35">
      <c r="L12756" t="s">
        <v>114</v>
      </c>
      <c r="M12756" t="s">
        <v>7747</v>
      </c>
      <c r="N12756">
        <v>6</v>
      </c>
      <c r="P12756">
        <v>1</v>
      </c>
    </row>
    <row r="12757" spans="12:16" x14ac:dyDescent="0.35">
      <c r="L12757" t="s">
        <v>114</v>
      </c>
      <c r="M12757" t="s">
        <v>7747</v>
      </c>
      <c r="N12757">
        <v>6</v>
      </c>
      <c r="P12757">
        <v>1</v>
      </c>
    </row>
    <row r="12758" spans="12:16" x14ac:dyDescent="0.35">
      <c r="L12758" t="s">
        <v>114</v>
      </c>
      <c r="M12758" t="s">
        <v>7747</v>
      </c>
      <c r="N12758">
        <v>6</v>
      </c>
      <c r="P12758">
        <v>1</v>
      </c>
    </row>
    <row r="12759" spans="12:16" x14ac:dyDescent="0.35">
      <c r="L12759" t="s">
        <v>114</v>
      </c>
      <c r="M12759" t="s">
        <v>7747</v>
      </c>
      <c r="N12759">
        <v>6</v>
      </c>
      <c r="P12759">
        <v>1</v>
      </c>
    </row>
    <row r="12760" spans="12:16" x14ac:dyDescent="0.35">
      <c r="L12760" t="s">
        <v>115</v>
      </c>
      <c r="M12760" t="s">
        <v>7747</v>
      </c>
      <c r="N12760">
        <v>6</v>
      </c>
      <c r="P12760">
        <v>1</v>
      </c>
    </row>
    <row r="12761" spans="12:16" x14ac:dyDescent="0.35">
      <c r="L12761" t="s">
        <v>115</v>
      </c>
      <c r="M12761" t="s">
        <v>7747</v>
      </c>
      <c r="N12761">
        <v>6</v>
      </c>
      <c r="P12761">
        <v>1</v>
      </c>
    </row>
    <row r="12762" spans="12:16" x14ac:dyDescent="0.35">
      <c r="L12762" t="s">
        <v>115</v>
      </c>
      <c r="M12762" t="s">
        <v>7747</v>
      </c>
      <c r="N12762">
        <v>6</v>
      </c>
      <c r="P12762">
        <v>1</v>
      </c>
    </row>
    <row r="12763" spans="12:16" x14ac:dyDescent="0.35">
      <c r="L12763" t="s">
        <v>115</v>
      </c>
      <c r="M12763" t="s">
        <v>7747</v>
      </c>
      <c r="N12763">
        <v>6</v>
      </c>
      <c r="P12763">
        <v>1</v>
      </c>
    </row>
    <row r="12764" spans="12:16" x14ac:dyDescent="0.35">
      <c r="L12764" t="s">
        <v>115</v>
      </c>
      <c r="M12764" t="s">
        <v>7747</v>
      </c>
      <c r="N12764">
        <v>6</v>
      </c>
      <c r="P12764">
        <v>1</v>
      </c>
    </row>
    <row r="12765" spans="12:16" x14ac:dyDescent="0.35">
      <c r="L12765" t="s">
        <v>115</v>
      </c>
      <c r="M12765" t="s">
        <v>7747</v>
      </c>
      <c r="N12765">
        <v>6</v>
      </c>
      <c r="P12765">
        <v>1</v>
      </c>
    </row>
    <row r="12766" spans="12:16" x14ac:dyDescent="0.35">
      <c r="L12766" t="s">
        <v>115</v>
      </c>
      <c r="M12766" t="s">
        <v>7747</v>
      </c>
      <c r="N12766">
        <v>6</v>
      </c>
      <c r="P12766">
        <v>1</v>
      </c>
    </row>
    <row r="12767" spans="12:16" x14ac:dyDescent="0.35">
      <c r="L12767" t="s">
        <v>115</v>
      </c>
      <c r="M12767" t="s">
        <v>7747</v>
      </c>
      <c r="N12767">
        <v>6</v>
      </c>
      <c r="P12767">
        <v>1</v>
      </c>
    </row>
    <row r="12768" spans="12:16" x14ac:dyDescent="0.35">
      <c r="L12768" t="s">
        <v>115</v>
      </c>
      <c r="M12768" t="s">
        <v>7747</v>
      </c>
      <c r="N12768">
        <v>6</v>
      </c>
      <c r="P12768">
        <v>1</v>
      </c>
    </row>
    <row r="12769" spans="12:16" x14ac:dyDescent="0.35">
      <c r="L12769" t="s">
        <v>29</v>
      </c>
      <c r="M12769" t="s">
        <v>7747</v>
      </c>
      <c r="N12769">
        <v>6</v>
      </c>
      <c r="P12769">
        <v>1</v>
      </c>
    </row>
    <row r="12770" spans="12:16" x14ac:dyDescent="0.35">
      <c r="L12770" t="s">
        <v>29</v>
      </c>
      <c r="M12770" t="s">
        <v>7747</v>
      </c>
      <c r="N12770">
        <v>6</v>
      </c>
      <c r="P12770">
        <v>1</v>
      </c>
    </row>
    <row r="12771" spans="12:16" x14ac:dyDescent="0.35">
      <c r="L12771" t="s">
        <v>29</v>
      </c>
      <c r="M12771" t="s">
        <v>7747</v>
      </c>
      <c r="N12771">
        <v>6</v>
      </c>
      <c r="P12771">
        <v>1</v>
      </c>
    </row>
    <row r="12772" spans="12:16" x14ac:dyDescent="0.35">
      <c r="L12772" t="s">
        <v>29</v>
      </c>
      <c r="M12772" t="s">
        <v>7747</v>
      </c>
      <c r="N12772">
        <v>6</v>
      </c>
      <c r="P12772">
        <v>1</v>
      </c>
    </row>
    <row r="12773" spans="12:16" x14ac:dyDescent="0.35">
      <c r="L12773" t="s">
        <v>29</v>
      </c>
      <c r="M12773" t="s">
        <v>7747</v>
      </c>
      <c r="N12773">
        <v>6</v>
      </c>
      <c r="P12773">
        <v>1</v>
      </c>
    </row>
    <row r="12774" spans="12:16" x14ac:dyDescent="0.35">
      <c r="L12774" t="s">
        <v>29</v>
      </c>
      <c r="M12774" t="s">
        <v>7747</v>
      </c>
      <c r="N12774">
        <v>6</v>
      </c>
      <c r="P12774">
        <v>1</v>
      </c>
    </row>
    <row r="12775" spans="12:16" x14ac:dyDescent="0.35">
      <c r="L12775" t="s">
        <v>29</v>
      </c>
      <c r="M12775" t="s">
        <v>7747</v>
      </c>
      <c r="N12775">
        <v>6</v>
      </c>
      <c r="P12775">
        <v>1</v>
      </c>
    </row>
    <row r="12776" spans="12:16" x14ac:dyDescent="0.35">
      <c r="L12776" t="s">
        <v>29</v>
      </c>
      <c r="M12776" t="s">
        <v>7747</v>
      </c>
      <c r="N12776">
        <v>6</v>
      </c>
      <c r="P12776">
        <v>1</v>
      </c>
    </row>
    <row r="12777" spans="12:16" x14ac:dyDescent="0.35">
      <c r="L12777" t="s">
        <v>29</v>
      </c>
      <c r="M12777" t="s">
        <v>7747</v>
      </c>
      <c r="N12777">
        <v>6</v>
      </c>
      <c r="P12777">
        <v>1</v>
      </c>
    </row>
    <row r="12778" spans="12:16" x14ac:dyDescent="0.35">
      <c r="L12778" t="s">
        <v>29</v>
      </c>
      <c r="M12778" t="s">
        <v>7747</v>
      </c>
      <c r="N12778">
        <v>6</v>
      </c>
      <c r="P12778">
        <v>1</v>
      </c>
    </row>
    <row r="12779" spans="12:16" x14ac:dyDescent="0.35">
      <c r="L12779" t="s">
        <v>29</v>
      </c>
      <c r="M12779" t="s">
        <v>7747</v>
      </c>
      <c r="N12779">
        <v>6</v>
      </c>
      <c r="P12779">
        <v>1</v>
      </c>
    </row>
    <row r="12780" spans="12:16" x14ac:dyDescent="0.35">
      <c r="L12780" t="s">
        <v>29</v>
      </c>
      <c r="M12780" t="s">
        <v>7747</v>
      </c>
      <c r="N12780">
        <v>6</v>
      </c>
      <c r="P12780">
        <v>1</v>
      </c>
    </row>
    <row r="12781" spans="12:16" x14ac:dyDescent="0.35">
      <c r="L12781" t="s">
        <v>29</v>
      </c>
      <c r="M12781" t="s">
        <v>7747</v>
      </c>
      <c r="N12781">
        <v>6</v>
      </c>
      <c r="P12781">
        <v>1</v>
      </c>
    </row>
    <row r="12782" spans="12:16" x14ac:dyDescent="0.35">
      <c r="L12782" t="s">
        <v>29</v>
      </c>
      <c r="M12782" t="s">
        <v>7747</v>
      </c>
      <c r="N12782">
        <v>6</v>
      </c>
      <c r="P12782">
        <v>1</v>
      </c>
    </row>
    <row r="12783" spans="12:16" x14ac:dyDescent="0.35">
      <c r="L12783" t="s">
        <v>29</v>
      </c>
      <c r="M12783" t="s">
        <v>7747</v>
      </c>
      <c r="N12783">
        <v>6</v>
      </c>
      <c r="P12783">
        <v>1</v>
      </c>
    </row>
    <row r="12784" spans="12:16" x14ac:dyDescent="0.35">
      <c r="L12784" t="s">
        <v>29</v>
      </c>
      <c r="M12784" t="s">
        <v>7747</v>
      </c>
      <c r="N12784">
        <v>6</v>
      </c>
      <c r="P12784">
        <v>1</v>
      </c>
    </row>
    <row r="12785" spans="12:16" x14ac:dyDescent="0.35">
      <c r="L12785" t="s">
        <v>29</v>
      </c>
      <c r="M12785" t="s">
        <v>7747</v>
      </c>
      <c r="N12785">
        <v>6</v>
      </c>
      <c r="P12785">
        <v>1</v>
      </c>
    </row>
    <row r="12786" spans="12:16" x14ac:dyDescent="0.35">
      <c r="L12786" t="s">
        <v>29</v>
      </c>
      <c r="M12786" t="s">
        <v>7747</v>
      </c>
      <c r="N12786">
        <v>6</v>
      </c>
      <c r="P12786">
        <v>1</v>
      </c>
    </row>
    <row r="12787" spans="12:16" x14ac:dyDescent="0.35">
      <c r="L12787" t="s">
        <v>29</v>
      </c>
      <c r="M12787" t="s">
        <v>7747</v>
      </c>
      <c r="N12787">
        <v>6</v>
      </c>
      <c r="P12787">
        <v>1</v>
      </c>
    </row>
    <row r="12788" spans="12:16" x14ac:dyDescent="0.35">
      <c r="L12788" t="s">
        <v>29</v>
      </c>
      <c r="M12788" t="s">
        <v>7747</v>
      </c>
      <c r="N12788">
        <v>6</v>
      </c>
      <c r="P12788">
        <v>1</v>
      </c>
    </row>
    <row r="12789" spans="12:16" x14ac:dyDescent="0.35">
      <c r="L12789" t="s">
        <v>29</v>
      </c>
      <c r="M12789" t="s">
        <v>7747</v>
      </c>
      <c r="N12789">
        <v>6</v>
      </c>
      <c r="P12789">
        <v>1</v>
      </c>
    </row>
    <row r="12790" spans="12:16" x14ac:dyDescent="0.35">
      <c r="L12790" t="s">
        <v>29</v>
      </c>
      <c r="M12790" t="s">
        <v>7747</v>
      </c>
      <c r="N12790">
        <v>6</v>
      </c>
      <c r="P12790">
        <v>1</v>
      </c>
    </row>
    <row r="12791" spans="12:16" x14ac:dyDescent="0.35">
      <c r="L12791" t="s">
        <v>29</v>
      </c>
      <c r="M12791" t="s">
        <v>7747</v>
      </c>
      <c r="N12791">
        <v>6</v>
      </c>
      <c r="P12791">
        <v>1</v>
      </c>
    </row>
    <row r="12792" spans="12:16" x14ac:dyDescent="0.35">
      <c r="L12792" t="s">
        <v>29</v>
      </c>
      <c r="M12792" t="s">
        <v>7747</v>
      </c>
      <c r="N12792">
        <v>6</v>
      </c>
      <c r="P12792">
        <v>1</v>
      </c>
    </row>
    <row r="12793" spans="12:16" x14ac:dyDescent="0.35">
      <c r="L12793" t="s">
        <v>29</v>
      </c>
      <c r="M12793" t="s">
        <v>7747</v>
      </c>
      <c r="N12793">
        <v>6</v>
      </c>
      <c r="P12793">
        <v>1</v>
      </c>
    </row>
    <row r="12794" spans="12:16" x14ac:dyDescent="0.35">
      <c r="L12794" t="s">
        <v>29</v>
      </c>
      <c r="M12794" t="s">
        <v>7747</v>
      </c>
      <c r="N12794">
        <v>6</v>
      </c>
      <c r="P12794">
        <v>1</v>
      </c>
    </row>
    <row r="12795" spans="12:16" x14ac:dyDescent="0.35">
      <c r="L12795" t="s">
        <v>29</v>
      </c>
      <c r="M12795" t="s">
        <v>7747</v>
      </c>
      <c r="N12795">
        <v>6</v>
      </c>
      <c r="P12795">
        <v>1</v>
      </c>
    </row>
    <row r="12796" spans="12:16" x14ac:dyDescent="0.35">
      <c r="L12796" t="s">
        <v>28</v>
      </c>
      <c r="M12796" t="s">
        <v>7747</v>
      </c>
      <c r="N12796">
        <v>6</v>
      </c>
      <c r="P12796">
        <v>1</v>
      </c>
    </row>
    <row r="12797" spans="12:16" x14ac:dyDescent="0.35">
      <c r="L12797" t="s">
        <v>28</v>
      </c>
      <c r="M12797" t="s">
        <v>7747</v>
      </c>
      <c r="N12797">
        <v>6</v>
      </c>
      <c r="P12797">
        <v>1</v>
      </c>
    </row>
    <row r="12798" spans="12:16" x14ac:dyDescent="0.35">
      <c r="L12798" t="s">
        <v>28</v>
      </c>
      <c r="M12798" t="s">
        <v>7747</v>
      </c>
      <c r="N12798">
        <v>6</v>
      </c>
      <c r="P12798">
        <v>1</v>
      </c>
    </row>
    <row r="12799" spans="12:16" x14ac:dyDescent="0.35">
      <c r="L12799" t="s">
        <v>28</v>
      </c>
      <c r="M12799" t="s">
        <v>7747</v>
      </c>
      <c r="N12799">
        <v>6</v>
      </c>
      <c r="P12799">
        <v>1</v>
      </c>
    </row>
    <row r="12800" spans="12:16" x14ac:dyDescent="0.35">
      <c r="L12800" t="s">
        <v>28</v>
      </c>
      <c r="M12800" t="s">
        <v>7747</v>
      </c>
      <c r="N12800">
        <v>6</v>
      </c>
      <c r="P12800">
        <v>1</v>
      </c>
    </row>
    <row r="12801" spans="12:16" x14ac:dyDescent="0.35">
      <c r="L12801" t="s">
        <v>28</v>
      </c>
      <c r="M12801" t="s">
        <v>7747</v>
      </c>
      <c r="N12801">
        <v>6</v>
      </c>
      <c r="P12801">
        <v>1</v>
      </c>
    </row>
    <row r="12802" spans="12:16" x14ac:dyDescent="0.35">
      <c r="L12802" t="s">
        <v>28</v>
      </c>
      <c r="M12802" t="s">
        <v>7747</v>
      </c>
      <c r="N12802">
        <v>6</v>
      </c>
      <c r="P12802">
        <v>1</v>
      </c>
    </row>
    <row r="12803" spans="12:16" x14ac:dyDescent="0.35">
      <c r="L12803" t="s">
        <v>28</v>
      </c>
      <c r="M12803" t="s">
        <v>7747</v>
      </c>
      <c r="N12803">
        <v>6</v>
      </c>
      <c r="P12803">
        <v>1</v>
      </c>
    </row>
    <row r="12804" spans="12:16" x14ac:dyDescent="0.35">
      <c r="L12804" t="s">
        <v>28</v>
      </c>
      <c r="M12804" t="s">
        <v>7747</v>
      </c>
      <c r="N12804">
        <v>6</v>
      </c>
      <c r="P12804">
        <v>1</v>
      </c>
    </row>
    <row r="12805" spans="12:16" x14ac:dyDescent="0.35">
      <c r="L12805" t="s">
        <v>28</v>
      </c>
      <c r="M12805" t="s">
        <v>7747</v>
      </c>
      <c r="N12805">
        <v>6</v>
      </c>
      <c r="P12805">
        <v>1</v>
      </c>
    </row>
    <row r="12806" spans="12:16" x14ac:dyDescent="0.35">
      <c r="L12806" t="s">
        <v>28</v>
      </c>
      <c r="M12806" t="s">
        <v>7747</v>
      </c>
      <c r="N12806">
        <v>6</v>
      </c>
      <c r="P12806">
        <v>1</v>
      </c>
    </row>
    <row r="12807" spans="12:16" x14ac:dyDescent="0.35">
      <c r="L12807" t="s">
        <v>28</v>
      </c>
      <c r="M12807" t="s">
        <v>7747</v>
      </c>
      <c r="N12807">
        <v>6</v>
      </c>
      <c r="P12807">
        <v>1</v>
      </c>
    </row>
    <row r="12808" spans="12:16" x14ac:dyDescent="0.35">
      <c r="L12808" t="s">
        <v>28</v>
      </c>
      <c r="M12808" t="s">
        <v>7747</v>
      </c>
      <c r="N12808">
        <v>6</v>
      </c>
      <c r="P12808">
        <v>1</v>
      </c>
    </row>
    <row r="12809" spans="12:16" x14ac:dyDescent="0.35">
      <c r="L12809" t="s">
        <v>28</v>
      </c>
      <c r="M12809" t="s">
        <v>7747</v>
      </c>
      <c r="N12809">
        <v>6</v>
      </c>
      <c r="P12809">
        <v>1</v>
      </c>
    </row>
    <row r="12810" spans="12:16" x14ac:dyDescent="0.35">
      <c r="L12810" t="s">
        <v>28</v>
      </c>
      <c r="M12810" t="s">
        <v>7747</v>
      </c>
      <c r="N12810">
        <v>6</v>
      </c>
      <c r="P12810">
        <v>1</v>
      </c>
    </row>
    <row r="12811" spans="12:16" x14ac:dyDescent="0.35">
      <c r="L12811" t="s">
        <v>28</v>
      </c>
      <c r="M12811" t="s">
        <v>7747</v>
      </c>
      <c r="N12811">
        <v>6</v>
      </c>
      <c r="P12811">
        <v>1</v>
      </c>
    </row>
    <row r="12812" spans="12:16" x14ac:dyDescent="0.35">
      <c r="L12812" t="s">
        <v>28</v>
      </c>
      <c r="M12812" t="s">
        <v>7747</v>
      </c>
      <c r="N12812">
        <v>6</v>
      </c>
      <c r="P12812">
        <v>1</v>
      </c>
    </row>
    <row r="12813" spans="12:16" x14ac:dyDescent="0.35">
      <c r="L12813" t="s">
        <v>28</v>
      </c>
      <c r="M12813" t="s">
        <v>7747</v>
      </c>
      <c r="N12813">
        <v>6</v>
      </c>
      <c r="P12813">
        <v>1</v>
      </c>
    </row>
    <row r="12814" spans="12:16" x14ac:dyDescent="0.35">
      <c r="L12814" t="s">
        <v>28</v>
      </c>
      <c r="M12814" t="s">
        <v>7747</v>
      </c>
      <c r="N12814">
        <v>6</v>
      </c>
      <c r="P12814">
        <v>1</v>
      </c>
    </row>
    <row r="12815" spans="12:16" x14ac:dyDescent="0.35">
      <c r="L12815" t="s">
        <v>28</v>
      </c>
      <c r="M12815" t="s">
        <v>7747</v>
      </c>
      <c r="N12815">
        <v>6</v>
      </c>
      <c r="P12815">
        <v>1</v>
      </c>
    </row>
    <row r="12816" spans="12:16" x14ac:dyDescent="0.35">
      <c r="L12816" t="s">
        <v>28</v>
      </c>
      <c r="M12816" t="s">
        <v>7747</v>
      </c>
      <c r="N12816">
        <v>6</v>
      </c>
      <c r="P12816">
        <v>1</v>
      </c>
    </row>
    <row r="12817" spans="12:16" x14ac:dyDescent="0.35">
      <c r="L12817" t="s">
        <v>28</v>
      </c>
      <c r="M12817" t="s">
        <v>7747</v>
      </c>
      <c r="N12817">
        <v>6</v>
      </c>
      <c r="P12817">
        <v>1</v>
      </c>
    </row>
    <row r="12818" spans="12:16" x14ac:dyDescent="0.35">
      <c r="L12818" t="s">
        <v>28</v>
      </c>
      <c r="M12818" t="s">
        <v>7747</v>
      </c>
      <c r="N12818">
        <v>6</v>
      </c>
      <c r="P12818">
        <v>1</v>
      </c>
    </row>
    <row r="12819" spans="12:16" x14ac:dyDescent="0.35">
      <c r="L12819" t="s">
        <v>28</v>
      </c>
      <c r="M12819" t="s">
        <v>7747</v>
      </c>
      <c r="N12819">
        <v>6</v>
      </c>
      <c r="P12819">
        <v>1</v>
      </c>
    </row>
    <row r="12820" spans="12:16" x14ac:dyDescent="0.35">
      <c r="L12820" t="s">
        <v>28</v>
      </c>
      <c r="M12820" t="s">
        <v>7747</v>
      </c>
      <c r="N12820">
        <v>6</v>
      </c>
      <c r="P12820">
        <v>1</v>
      </c>
    </row>
    <row r="12821" spans="12:16" x14ac:dyDescent="0.35">
      <c r="L12821" t="s">
        <v>28</v>
      </c>
      <c r="M12821" t="s">
        <v>7747</v>
      </c>
      <c r="N12821">
        <v>6</v>
      </c>
      <c r="P12821">
        <v>1</v>
      </c>
    </row>
    <row r="12822" spans="12:16" x14ac:dyDescent="0.35">
      <c r="L12822" t="s">
        <v>28</v>
      </c>
      <c r="M12822" t="s">
        <v>7747</v>
      </c>
      <c r="N12822">
        <v>6</v>
      </c>
      <c r="P12822">
        <v>1</v>
      </c>
    </row>
    <row r="12823" spans="12:16" x14ac:dyDescent="0.35">
      <c r="L12823" t="s">
        <v>28</v>
      </c>
      <c r="M12823" t="s">
        <v>7747</v>
      </c>
      <c r="N12823">
        <v>6</v>
      </c>
      <c r="P12823">
        <v>1</v>
      </c>
    </row>
    <row r="12824" spans="12:16" x14ac:dyDescent="0.35">
      <c r="L12824" t="s">
        <v>28</v>
      </c>
      <c r="M12824" t="s">
        <v>7747</v>
      </c>
      <c r="N12824">
        <v>6</v>
      </c>
      <c r="P12824">
        <v>1</v>
      </c>
    </row>
    <row r="12825" spans="12:16" x14ac:dyDescent="0.35">
      <c r="L12825" t="s">
        <v>28</v>
      </c>
      <c r="M12825" t="s">
        <v>7747</v>
      </c>
      <c r="N12825">
        <v>6</v>
      </c>
      <c r="P12825">
        <v>1</v>
      </c>
    </row>
    <row r="12826" spans="12:16" x14ac:dyDescent="0.35">
      <c r="L12826" t="s">
        <v>28</v>
      </c>
      <c r="M12826" t="s">
        <v>7747</v>
      </c>
      <c r="N12826">
        <v>6</v>
      </c>
      <c r="P12826">
        <v>1</v>
      </c>
    </row>
    <row r="12827" spans="12:16" x14ac:dyDescent="0.35">
      <c r="L12827" t="s">
        <v>28</v>
      </c>
      <c r="M12827" t="s">
        <v>7747</v>
      </c>
      <c r="N12827">
        <v>6</v>
      </c>
      <c r="P12827">
        <v>1</v>
      </c>
    </row>
    <row r="12828" spans="12:16" x14ac:dyDescent="0.35">
      <c r="L12828" t="s">
        <v>28</v>
      </c>
      <c r="M12828" t="s">
        <v>7747</v>
      </c>
      <c r="N12828">
        <v>6</v>
      </c>
      <c r="P12828">
        <v>1</v>
      </c>
    </row>
    <row r="12829" spans="12:16" x14ac:dyDescent="0.35">
      <c r="L12829" t="s">
        <v>28</v>
      </c>
      <c r="M12829" t="s">
        <v>7747</v>
      </c>
      <c r="N12829">
        <v>6</v>
      </c>
      <c r="P12829">
        <v>1</v>
      </c>
    </row>
    <row r="12830" spans="12:16" x14ac:dyDescent="0.35">
      <c r="L12830" t="s">
        <v>28</v>
      </c>
      <c r="M12830" t="s">
        <v>7747</v>
      </c>
      <c r="N12830">
        <v>6</v>
      </c>
      <c r="P12830">
        <v>1</v>
      </c>
    </row>
    <row r="12831" spans="12:16" x14ac:dyDescent="0.35">
      <c r="L12831" t="s">
        <v>28</v>
      </c>
      <c r="M12831" t="s">
        <v>7747</v>
      </c>
      <c r="N12831">
        <v>6</v>
      </c>
      <c r="P12831">
        <v>1</v>
      </c>
    </row>
    <row r="12832" spans="12:16" x14ac:dyDescent="0.35">
      <c r="L12832" t="s">
        <v>28</v>
      </c>
      <c r="M12832" t="s">
        <v>7747</v>
      </c>
      <c r="N12832">
        <v>6</v>
      </c>
      <c r="P12832">
        <v>1</v>
      </c>
    </row>
    <row r="12833" spans="12:16" x14ac:dyDescent="0.35">
      <c r="L12833" t="s">
        <v>28</v>
      </c>
      <c r="M12833" t="s">
        <v>7747</v>
      </c>
      <c r="N12833">
        <v>6</v>
      </c>
      <c r="P12833">
        <v>1</v>
      </c>
    </row>
    <row r="12834" spans="12:16" x14ac:dyDescent="0.35">
      <c r="L12834" t="s">
        <v>28</v>
      </c>
      <c r="M12834" t="s">
        <v>7747</v>
      </c>
      <c r="N12834">
        <v>6</v>
      </c>
      <c r="P12834">
        <v>1</v>
      </c>
    </row>
    <row r="12835" spans="12:16" x14ac:dyDescent="0.35">
      <c r="L12835" t="s">
        <v>28</v>
      </c>
      <c r="M12835" t="s">
        <v>7747</v>
      </c>
      <c r="N12835">
        <v>6</v>
      </c>
      <c r="P12835">
        <v>1</v>
      </c>
    </row>
    <row r="12836" spans="12:16" x14ac:dyDescent="0.35">
      <c r="L12836" t="s">
        <v>28</v>
      </c>
      <c r="M12836" t="s">
        <v>7747</v>
      </c>
      <c r="N12836">
        <v>6</v>
      </c>
      <c r="P12836">
        <v>1</v>
      </c>
    </row>
    <row r="12837" spans="12:16" x14ac:dyDescent="0.35">
      <c r="L12837" t="s">
        <v>28</v>
      </c>
      <c r="M12837" t="s">
        <v>7747</v>
      </c>
      <c r="N12837">
        <v>6</v>
      </c>
      <c r="P12837">
        <v>1</v>
      </c>
    </row>
    <row r="12838" spans="12:16" x14ac:dyDescent="0.35">
      <c r="L12838" t="s">
        <v>28</v>
      </c>
      <c r="M12838" t="s">
        <v>7747</v>
      </c>
      <c r="N12838">
        <v>6</v>
      </c>
      <c r="P12838">
        <v>1</v>
      </c>
    </row>
    <row r="12839" spans="12:16" x14ac:dyDescent="0.35">
      <c r="L12839" t="s">
        <v>28</v>
      </c>
      <c r="M12839" t="s">
        <v>7747</v>
      </c>
      <c r="N12839">
        <v>6</v>
      </c>
      <c r="P12839">
        <v>1</v>
      </c>
    </row>
    <row r="12840" spans="12:16" x14ac:dyDescent="0.35">
      <c r="L12840" t="s">
        <v>28</v>
      </c>
      <c r="M12840" t="s">
        <v>7747</v>
      </c>
      <c r="N12840">
        <v>6</v>
      </c>
      <c r="P12840">
        <v>1</v>
      </c>
    </row>
    <row r="12841" spans="12:16" x14ac:dyDescent="0.35">
      <c r="L12841" t="s">
        <v>28</v>
      </c>
      <c r="M12841" t="s">
        <v>7747</v>
      </c>
      <c r="N12841">
        <v>6</v>
      </c>
      <c r="P12841">
        <v>1</v>
      </c>
    </row>
    <row r="12842" spans="12:16" x14ac:dyDescent="0.35">
      <c r="L12842" t="s">
        <v>28</v>
      </c>
      <c r="M12842" t="s">
        <v>7747</v>
      </c>
      <c r="N12842">
        <v>6</v>
      </c>
      <c r="P12842">
        <v>1</v>
      </c>
    </row>
    <row r="12843" spans="12:16" x14ac:dyDescent="0.35">
      <c r="L12843" t="s">
        <v>28</v>
      </c>
      <c r="M12843" t="s">
        <v>7747</v>
      </c>
      <c r="N12843">
        <v>6</v>
      </c>
      <c r="P12843">
        <v>1</v>
      </c>
    </row>
    <row r="12844" spans="12:16" x14ac:dyDescent="0.35">
      <c r="L12844" t="s">
        <v>28</v>
      </c>
      <c r="M12844" t="s">
        <v>7747</v>
      </c>
      <c r="N12844">
        <v>6</v>
      </c>
      <c r="P12844">
        <v>1</v>
      </c>
    </row>
    <row r="12845" spans="12:16" x14ac:dyDescent="0.35">
      <c r="L12845" t="s">
        <v>28</v>
      </c>
      <c r="M12845" t="s">
        <v>7747</v>
      </c>
      <c r="N12845">
        <v>6</v>
      </c>
      <c r="P12845">
        <v>1</v>
      </c>
    </row>
    <row r="12846" spans="12:16" x14ac:dyDescent="0.35">
      <c r="L12846" t="s">
        <v>27</v>
      </c>
      <c r="M12846" t="s">
        <v>7747</v>
      </c>
      <c r="N12846">
        <v>6</v>
      </c>
      <c r="P12846">
        <v>1</v>
      </c>
    </row>
    <row r="12847" spans="12:16" x14ac:dyDescent="0.35">
      <c r="L12847" t="s">
        <v>27</v>
      </c>
      <c r="M12847" t="s">
        <v>7747</v>
      </c>
      <c r="N12847">
        <v>6</v>
      </c>
      <c r="P12847">
        <v>1</v>
      </c>
    </row>
    <row r="12848" spans="12:16" x14ac:dyDescent="0.35">
      <c r="L12848" t="s">
        <v>27</v>
      </c>
      <c r="M12848" t="s">
        <v>7747</v>
      </c>
      <c r="N12848">
        <v>6</v>
      </c>
      <c r="P12848">
        <v>1</v>
      </c>
    </row>
    <row r="12849" spans="12:16" x14ac:dyDescent="0.35">
      <c r="L12849" t="s">
        <v>27</v>
      </c>
      <c r="M12849" t="s">
        <v>7747</v>
      </c>
      <c r="N12849">
        <v>6</v>
      </c>
      <c r="P12849">
        <v>1</v>
      </c>
    </row>
    <row r="12850" spans="12:16" x14ac:dyDescent="0.35">
      <c r="L12850" t="s">
        <v>27</v>
      </c>
      <c r="M12850" t="s">
        <v>7747</v>
      </c>
      <c r="N12850">
        <v>6</v>
      </c>
      <c r="P12850">
        <v>1</v>
      </c>
    </row>
    <row r="12851" spans="12:16" x14ac:dyDescent="0.35">
      <c r="L12851" t="s">
        <v>27</v>
      </c>
      <c r="M12851" t="s">
        <v>7747</v>
      </c>
      <c r="N12851">
        <v>6</v>
      </c>
      <c r="P12851">
        <v>1</v>
      </c>
    </row>
    <row r="12852" spans="12:16" x14ac:dyDescent="0.35">
      <c r="L12852" t="s">
        <v>27</v>
      </c>
      <c r="M12852" t="s">
        <v>7747</v>
      </c>
      <c r="N12852">
        <v>6</v>
      </c>
      <c r="P12852">
        <v>1</v>
      </c>
    </row>
    <row r="12853" spans="12:16" x14ac:dyDescent="0.35">
      <c r="L12853" t="s">
        <v>27</v>
      </c>
      <c r="M12853" t="s">
        <v>7747</v>
      </c>
      <c r="N12853">
        <v>6</v>
      </c>
      <c r="P12853">
        <v>1</v>
      </c>
    </row>
    <row r="12854" spans="12:16" x14ac:dyDescent="0.35">
      <c r="L12854" t="s">
        <v>27</v>
      </c>
      <c r="M12854" t="s">
        <v>7747</v>
      </c>
      <c r="N12854">
        <v>6</v>
      </c>
      <c r="P12854">
        <v>1</v>
      </c>
    </row>
    <row r="12855" spans="12:16" x14ac:dyDescent="0.35">
      <c r="L12855" t="s">
        <v>27</v>
      </c>
      <c r="M12855" t="s">
        <v>7747</v>
      </c>
      <c r="N12855">
        <v>6</v>
      </c>
      <c r="P12855">
        <v>1</v>
      </c>
    </row>
    <row r="12856" spans="12:16" x14ac:dyDescent="0.35">
      <c r="L12856" t="s">
        <v>27</v>
      </c>
      <c r="M12856" t="s">
        <v>7747</v>
      </c>
      <c r="N12856">
        <v>6</v>
      </c>
      <c r="P12856">
        <v>1</v>
      </c>
    </row>
    <row r="12857" spans="12:16" x14ac:dyDescent="0.35">
      <c r="L12857" t="s">
        <v>27</v>
      </c>
      <c r="M12857" t="s">
        <v>7747</v>
      </c>
      <c r="N12857">
        <v>6</v>
      </c>
      <c r="P12857">
        <v>1</v>
      </c>
    </row>
    <row r="12858" spans="12:16" x14ac:dyDescent="0.35">
      <c r="L12858" t="s">
        <v>27</v>
      </c>
      <c r="M12858" t="s">
        <v>7747</v>
      </c>
      <c r="N12858">
        <v>6</v>
      </c>
      <c r="P12858">
        <v>1</v>
      </c>
    </row>
    <row r="12859" spans="12:16" x14ac:dyDescent="0.35">
      <c r="L12859" t="s">
        <v>27</v>
      </c>
      <c r="M12859" t="s">
        <v>7747</v>
      </c>
      <c r="N12859">
        <v>6</v>
      </c>
      <c r="P12859">
        <v>1</v>
      </c>
    </row>
    <row r="12860" spans="12:16" x14ac:dyDescent="0.35">
      <c r="L12860" t="s">
        <v>27</v>
      </c>
      <c r="M12860" t="s">
        <v>7747</v>
      </c>
      <c r="N12860">
        <v>6</v>
      </c>
      <c r="P12860">
        <v>1</v>
      </c>
    </row>
    <row r="12861" spans="12:16" x14ac:dyDescent="0.35">
      <c r="L12861" t="s">
        <v>27</v>
      </c>
      <c r="M12861" t="s">
        <v>7747</v>
      </c>
      <c r="N12861">
        <v>6</v>
      </c>
      <c r="P12861">
        <v>1</v>
      </c>
    </row>
    <row r="12862" spans="12:16" x14ac:dyDescent="0.35">
      <c r="L12862" t="s">
        <v>27</v>
      </c>
      <c r="M12862" t="s">
        <v>7747</v>
      </c>
      <c r="N12862">
        <v>6</v>
      </c>
      <c r="P12862">
        <v>1</v>
      </c>
    </row>
    <row r="12863" spans="12:16" x14ac:dyDescent="0.35">
      <c r="L12863" t="s">
        <v>27</v>
      </c>
      <c r="M12863" t="s">
        <v>7747</v>
      </c>
      <c r="N12863">
        <v>6</v>
      </c>
      <c r="P12863">
        <v>1</v>
      </c>
    </row>
    <row r="12864" spans="12:16" x14ac:dyDescent="0.35">
      <c r="L12864" t="s">
        <v>27</v>
      </c>
      <c r="M12864" t="s">
        <v>7747</v>
      </c>
      <c r="N12864">
        <v>6</v>
      </c>
      <c r="P12864">
        <v>1</v>
      </c>
    </row>
    <row r="12865" spans="12:16" x14ac:dyDescent="0.35">
      <c r="L12865" t="s">
        <v>27</v>
      </c>
      <c r="M12865" t="s">
        <v>7747</v>
      </c>
      <c r="N12865">
        <v>6</v>
      </c>
      <c r="P12865">
        <v>1</v>
      </c>
    </row>
    <row r="12866" spans="12:16" x14ac:dyDescent="0.35">
      <c r="L12866" t="s">
        <v>27</v>
      </c>
      <c r="M12866" t="s">
        <v>7747</v>
      </c>
      <c r="N12866">
        <v>6</v>
      </c>
      <c r="P12866">
        <v>1</v>
      </c>
    </row>
    <row r="12867" spans="12:16" x14ac:dyDescent="0.35">
      <c r="L12867" t="s">
        <v>27</v>
      </c>
      <c r="M12867" t="s">
        <v>7747</v>
      </c>
      <c r="N12867">
        <v>6</v>
      </c>
      <c r="P12867">
        <v>1</v>
      </c>
    </row>
    <row r="12868" spans="12:16" x14ac:dyDescent="0.35">
      <c r="L12868" t="s">
        <v>27</v>
      </c>
      <c r="M12868" t="s">
        <v>7747</v>
      </c>
      <c r="N12868">
        <v>6</v>
      </c>
      <c r="P12868">
        <v>1</v>
      </c>
    </row>
    <row r="12869" spans="12:16" x14ac:dyDescent="0.35">
      <c r="L12869" t="s">
        <v>27</v>
      </c>
      <c r="M12869" t="s">
        <v>7747</v>
      </c>
      <c r="N12869">
        <v>6</v>
      </c>
      <c r="P12869">
        <v>1</v>
      </c>
    </row>
    <row r="12870" spans="12:16" x14ac:dyDescent="0.35">
      <c r="L12870" t="s">
        <v>27</v>
      </c>
      <c r="M12870" t="s">
        <v>7747</v>
      </c>
      <c r="N12870">
        <v>6</v>
      </c>
      <c r="P12870">
        <v>1</v>
      </c>
    </row>
    <row r="12871" spans="12:16" x14ac:dyDescent="0.35">
      <c r="L12871" t="s">
        <v>27</v>
      </c>
      <c r="M12871" t="s">
        <v>7747</v>
      </c>
      <c r="N12871">
        <v>6</v>
      </c>
      <c r="P12871">
        <v>1</v>
      </c>
    </row>
    <row r="12872" spans="12:16" x14ac:dyDescent="0.35">
      <c r="L12872" t="s">
        <v>27</v>
      </c>
      <c r="M12872" t="s">
        <v>7747</v>
      </c>
      <c r="N12872">
        <v>6</v>
      </c>
      <c r="P12872">
        <v>1</v>
      </c>
    </row>
    <row r="12873" spans="12:16" x14ac:dyDescent="0.35">
      <c r="L12873" t="s">
        <v>27</v>
      </c>
      <c r="M12873" t="s">
        <v>7747</v>
      </c>
      <c r="N12873">
        <v>6</v>
      </c>
      <c r="P12873">
        <v>1</v>
      </c>
    </row>
    <row r="12874" spans="12:16" x14ac:dyDescent="0.35">
      <c r="L12874" t="s">
        <v>27</v>
      </c>
      <c r="M12874" t="s">
        <v>7747</v>
      </c>
      <c r="N12874">
        <v>6</v>
      </c>
      <c r="P12874">
        <v>1</v>
      </c>
    </row>
    <row r="12875" spans="12:16" x14ac:dyDescent="0.35">
      <c r="L12875" t="s">
        <v>27</v>
      </c>
      <c r="M12875" t="s">
        <v>7747</v>
      </c>
      <c r="N12875">
        <v>6</v>
      </c>
      <c r="P12875">
        <v>1</v>
      </c>
    </row>
    <row r="12876" spans="12:16" x14ac:dyDescent="0.35">
      <c r="L12876" t="s">
        <v>27</v>
      </c>
      <c r="M12876" t="s">
        <v>7747</v>
      </c>
      <c r="N12876">
        <v>6</v>
      </c>
      <c r="P12876">
        <v>1</v>
      </c>
    </row>
    <row r="12877" spans="12:16" x14ac:dyDescent="0.35">
      <c r="L12877" t="s">
        <v>27</v>
      </c>
      <c r="M12877" t="s">
        <v>7747</v>
      </c>
      <c r="N12877">
        <v>6</v>
      </c>
      <c r="P12877">
        <v>1</v>
      </c>
    </row>
    <row r="12878" spans="12:16" x14ac:dyDescent="0.35">
      <c r="L12878" t="s">
        <v>27</v>
      </c>
      <c r="M12878" t="s">
        <v>7747</v>
      </c>
      <c r="N12878">
        <v>6</v>
      </c>
      <c r="P12878">
        <v>1</v>
      </c>
    </row>
    <row r="12879" spans="12:16" x14ac:dyDescent="0.35">
      <c r="L12879" t="s">
        <v>27</v>
      </c>
      <c r="M12879" t="s">
        <v>7747</v>
      </c>
      <c r="N12879">
        <v>6</v>
      </c>
      <c r="P12879">
        <v>1</v>
      </c>
    </row>
    <row r="12880" spans="12:16" x14ac:dyDescent="0.35">
      <c r="L12880" t="s">
        <v>27</v>
      </c>
      <c r="M12880" t="s">
        <v>7747</v>
      </c>
      <c r="N12880">
        <v>6</v>
      </c>
      <c r="P12880">
        <v>1</v>
      </c>
    </row>
    <row r="12881" spans="12:16" x14ac:dyDescent="0.35">
      <c r="L12881" t="s">
        <v>27</v>
      </c>
      <c r="M12881" t="s">
        <v>7747</v>
      </c>
      <c r="N12881">
        <v>6</v>
      </c>
      <c r="P12881">
        <v>1</v>
      </c>
    </row>
    <row r="12882" spans="12:16" x14ac:dyDescent="0.35">
      <c r="L12882" t="s">
        <v>27</v>
      </c>
      <c r="M12882" t="s">
        <v>7747</v>
      </c>
      <c r="N12882">
        <v>6</v>
      </c>
      <c r="P12882">
        <v>1</v>
      </c>
    </row>
    <row r="12883" spans="12:16" x14ac:dyDescent="0.35">
      <c r="L12883" t="s">
        <v>27</v>
      </c>
      <c r="M12883" t="s">
        <v>7747</v>
      </c>
      <c r="N12883">
        <v>6</v>
      </c>
      <c r="P12883">
        <v>1</v>
      </c>
    </row>
    <row r="12884" spans="12:16" x14ac:dyDescent="0.35">
      <c r="L12884" t="s">
        <v>27</v>
      </c>
      <c r="M12884" t="s">
        <v>7747</v>
      </c>
      <c r="N12884">
        <v>6</v>
      </c>
      <c r="P12884">
        <v>1</v>
      </c>
    </row>
    <row r="12885" spans="12:16" x14ac:dyDescent="0.35">
      <c r="L12885" t="s">
        <v>27</v>
      </c>
      <c r="M12885" t="s">
        <v>7747</v>
      </c>
      <c r="N12885">
        <v>6</v>
      </c>
      <c r="P12885">
        <v>1</v>
      </c>
    </row>
    <row r="12886" spans="12:16" x14ac:dyDescent="0.35">
      <c r="L12886" t="s">
        <v>27</v>
      </c>
      <c r="M12886" t="s">
        <v>7747</v>
      </c>
      <c r="N12886">
        <v>6</v>
      </c>
      <c r="P12886">
        <v>1</v>
      </c>
    </row>
    <row r="12887" spans="12:16" x14ac:dyDescent="0.35">
      <c r="L12887" t="s">
        <v>27</v>
      </c>
      <c r="M12887" t="s">
        <v>7747</v>
      </c>
      <c r="N12887">
        <v>6</v>
      </c>
      <c r="P12887">
        <v>1</v>
      </c>
    </row>
    <row r="12888" spans="12:16" x14ac:dyDescent="0.35">
      <c r="L12888" t="s">
        <v>27</v>
      </c>
      <c r="M12888" t="s">
        <v>7747</v>
      </c>
      <c r="N12888">
        <v>6</v>
      </c>
      <c r="P12888">
        <v>1</v>
      </c>
    </row>
    <row r="12889" spans="12:16" x14ac:dyDescent="0.35">
      <c r="L12889" t="s">
        <v>27</v>
      </c>
      <c r="M12889" t="s">
        <v>7747</v>
      </c>
      <c r="N12889">
        <v>6</v>
      </c>
      <c r="P12889">
        <v>1</v>
      </c>
    </row>
    <row r="12890" spans="12:16" x14ac:dyDescent="0.35">
      <c r="L12890" t="s">
        <v>27</v>
      </c>
      <c r="M12890" t="s">
        <v>7747</v>
      </c>
      <c r="N12890">
        <v>6</v>
      </c>
      <c r="P12890">
        <v>1</v>
      </c>
    </row>
    <row r="12891" spans="12:16" x14ac:dyDescent="0.35">
      <c r="L12891" t="s">
        <v>27</v>
      </c>
      <c r="M12891" t="s">
        <v>7747</v>
      </c>
      <c r="N12891">
        <v>6</v>
      </c>
      <c r="P12891">
        <v>1</v>
      </c>
    </row>
    <row r="12892" spans="12:16" x14ac:dyDescent="0.35">
      <c r="L12892" t="s">
        <v>27</v>
      </c>
      <c r="M12892" t="s">
        <v>7747</v>
      </c>
      <c r="N12892">
        <v>6</v>
      </c>
      <c r="P12892">
        <v>1</v>
      </c>
    </row>
    <row r="12893" spans="12:16" x14ac:dyDescent="0.35">
      <c r="L12893" t="s">
        <v>27</v>
      </c>
      <c r="M12893" t="s">
        <v>7747</v>
      </c>
      <c r="N12893">
        <v>6</v>
      </c>
      <c r="P12893">
        <v>1</v>
      </c>
    </row>
    <row r="12894" spans="12:16" x14ac:dyDescent="0.35">
      <c r="L12894" t="s">
        <v>27</v>
      </c>
      <c r="M12894" t="s">
        <v>7747</v>
      </c>
      <c r="N12894">
        <v>6</v>
      </c>
      <c r="P12894">
        <v>1</v>
      </c>
    </row>
    <row r="12895" spans="12:16" x14ac:dyDescent="0.35">
      <c r="L12895" t="s">
        <v>27</v>
      </c>
      <c r="M12895" t="s">
        <v>7747</v>
      </c>
      <c r="N12895">
        <v>6</v>
      </c>
      <c r="P12895">
        <v>1</v>
      </c>
    </row>
    <row r="12896" spans="12:16" x14ac:dyDescent="0.35">
      <c r="L12896" t="s">
        <v>27</v>
      </c>
      <c r="M12896" t="s">
        <v>7747</v>
      </c>
      <c r="N12896">
        <v>6</v>
      </c>
      <c r="P12896">
        <v>1</v>
      </c>
    </row>
    <row r="12897" spans="12:16" x14ac:dyDescent="0.35">
      <c r="L12897" t="s">
        <v>27</v>
      </c>
      <c r="M12897" t="s">
        <v>7747</v>
      </c>
      <c r="N12897">
        <v>6</v>
      </c>
      <c r="P12897">
        <v>1</v>
      </c>
    </row>
    <row r="12898" spans="12:16" x14ac:dyDescent="0.35">
      <c r="L12898" t="s">
        <v>27</v>
      </c>
      <c r="M12898" t="s">
        <v>7747</v>
      </c>
      <c r="N12898">
        <v>6</v>
      </c>
      <c r="P12898">
        <v>1</v>
      </c>
    </row>
    <row r="12899" spans="12:16" x14ac:dyDescent="0.35">
      <c r="L12899" t="s">
        <v>27</v>
      </c>
      <c r="M12899" t="s">
        <v>7747</v>
      </c>
      <c r="N12899">
        <v>6</v>
      </c>
      <c r="P12899">
        <v>1</v>
      </c>
    </row>
    <row r="12900" spans="12:16" x14ac:dyDescent="0.35">
      <c r="L12900" t="s">
        <v>27</v>
      </c>
      <c r="M12900" t="s">
        <v>7747</v>
      </c>
      <c r="N12900">
        <v>6</v>
      </c>
      <c r="P12900">
        <v>1</v>
      </c>
    </row>
    <row r="12901" spans="12:16" x14ac:dyDescent="0.35">
      <c r="L12901" t="s">
        <v>27</v>
      </c>
      <c r="M12901" t="s">
        <v>7747</v>
      </c>
      <c r="N12901">
        <v>6</v>
      </c>
      <c r="P12901">
        <v>1</v>
      </c>
    </row>
    <row r="12902" spans="12:16" x14ac:dyDescent="0.35">
      <c r="L12902" t="s">
        <v>27</v>
      </c>
      <c r="M12902" t="s">
        <v>7747</v>
      </c>
      <c r="N12902">
        <v>6</v>
      </c>
      <c r="P12902">
        <v>1</v>
      </c>
    </row>
    <row r="12903" spans="12:16" x14ac:dyDescent="0.35">
      <c r="L12903" t="s">
        <v>27</v>
      </c>
      <c r="M12903" t="s">
        <v>7747</v>
      </c>
      <c r="N12903">
        <v>6</v>
      </c>
      <c r="P12903">
        <v>1</v>
      </c>
    </row>
    <row r="12904" spans="12:16" x14ac:dyDescent="0.35">
      <c r="L12904" t="s">
        <v>27</v>
      </c>
      <c r="M12904" t="s">
        <v>7747</v>
      </c>
      <c r="N12904">
        <v>6</v>
      </c>
      <c r="P12904">
        <v>1</v>
      </c>
    </row>
    <row r="12905" spans="12:16" x14ac:dyDescent="0.35">
      <c r="L12905" t="s">
        <v>27</v>
      </c>
      <c r="M12905" t="s">
        <v>7747</v>
      </c>
      <c r="N12905">
        <v>6</v>
      </c>
      <c r="P12905">
        <v>1</v>
      </c>
    </row>
    <row r="12906" spans="12:16" x14ac:dyDescent="0.35">
      <c r="L12906" t="s">
        <v>27</v>
      </c>
      <c r="M12906" t="s">
        <v>7747</v>
      </c>
      <c r="N12906">
        <v>6</v>
      </c>
      <c r="P12906">
        <v>1</v>
      </c>
    </row>
    <row r="12907" spans="12:16" x14ac:dyDescent="0.35">
      <c r="L12907" t="s">
        <v>27</v>
      </c>
      <c r="M12907" t="s">
        <v>7747</v>
      </c>
      <c r="N12907">
        <v>6</v>
      </c>
      <c r="P12907">
        <v>1</v>
      </c>
    </row>
    <row r="12908" spans="12:16" x14ac:dyDescent="0.35">
      <c r="L12908" t="s">
        <v>27</v>
      </c>
      <c r="M12908" t="s">
        <v>7747</v>
      </c>
      <c r="N12908">
        <v>6</v>
      </c>
      <c r="P12908">
        <v>1</v>
      </c>
    </row>
    <row r="12909" spans="12:16" x14ac:dyDescent="0.35">
      <c r="L12909" t="s">
        <v>27</v>
      </c>
      <c r="M12909" t="s">
        <v>7747</v>
      </c>
      <c r="N12909">
        <v>6</v>
      </c>
      <c r="P12909">
        <v>1</v>
      </c>
    </row>
    <row r="12910" spans="12:16" x14ac:dyDescent="0.35">
      <c r="L12910" t="s">
        <v>27</v>
      </c>
      <c r="M12910" t="s">
        <v>7747</v>
      </c>
      <c r="N12910">
        <v>6</v>
      </c>
      <c r="P12910">
        <v>1</v>
      </c>
    </row>
    <row r="12911" spans="12:16" x14ac:dyDescent="0.35">
      <c r="L12911" t="s">
        <v>27</v>
      </c>
      <c r="M12911" t="s">
        <v>7747</v>
      </c>
      <c r="N12911">
        <v>6</v>
      </c>
      <c r="P12911">
        <v>1</v>
      </c>
    </row>
    <row r="12912" spans="12:16" x14ac:dyDescent="0.35">
      <c r="L12912" t="s">
        <v>27</v>
      </c>
      <c r="M12912" t="s">
        <v>7747</v>
      </c>
      <c r="N12912">
        <v>6</v>
      </c>
      <c r="P12912">
        <v>1</v>
      </c>
    </row>
    <row r="12913" spans="12:16" x14ac:dyDescent="0.35">
      <c r="L12913" t="s">
        <v>27</v>
      </c>
      <c r="M12913" t="s">
        <v>7747</v>
      </c>
      <c r="N12913">
        <v>6</v>
      </c>
      <c r="P12913">
        <v>1</v>
      </c>
    </row>
    <row r="12914" spans="12:16" x14ac:dyDescent="0.35">
      <c r="L12914" t="s">
        <v>27</v>
      </c>
      <c r="M12914" t="s">
        <v>7747</v>
      </c>
      <c r="N12914">
        <v>6</v>
      </c>
      <c r="P12914">
        <v>1</v>
      </c>
    </row>
    <row r="12915" spans="12:16" x14ac:dyDescent="0.35">
      <c r="L12915" t="s">
        <v>27</v>
      </c>
      <c r="M12915" t="s">
        <v>7747</v>
      </c>
      <c r="N12915">
        <v>6</v>
      </c>
      <c r="P12915">
        <v>1</v>
      </c>
    </row>
    <row r="12916" spans="12:16" x14ac:dyDescent="0.35">
      <c r="L12916" t="s">
        <v>27</v>
      </c>
      <c r="M12916" t="s">
        <v>7747</v>
      </c>
      <c r="N12916">
        <v>6</v>
      </c>
      <c r="P12916">
        <v>1</v>
      </c>
    </row>
    <row r="12917" spans="12:16" x14ac:dyDescent="0.35">
      <c r="L12917" t="s">
        <v>27</v>
      </c>
      <c r="M12917" t="s">
        <v>7747</v>
      </c>
      <c r="N12917">
        <v>6</v>
      </c>
      <c r="P12917">
        <v>1</v>
      </c>
    </row>
    <row r="12918" spans="12:16" x14ac:dyDescent="0.35">
      <c r="L12918" t="s">
        <v>27</v>
      </c>
      <c r="M12918" t="s">
        <v>7747</v>
      </c>
      <c r="N12918">
        <v>6</v>
      </c>
      <c r="P12918">
        <v>1</v>
      </c>
    </row>
    <row r="12919" spans="12:16" x14ac:dyDescent="0.35">
      <c r="L12919" t="s">
        <v>27</v>
      </c>
      <c r="M12919" t="s">
        <v>7747</v>
      </c>
      <c r="N12919">
        <v>6</v>
      </c>
      <c r="P12919">
        <v>1</v>
      </c>
    </row>
    <row r="12920" spans="12:16" x14ac:dyDescent="0.35">
      <c r="L12920" t="s">
        <v>27</v>
      </c>
      <c r="M12920" t="s">
        <v>7747</v>
      </c>
      <c r="N12920">
        <v>6</v>
      </c>
      <c r="P12920">
        <v>1</v>
      </c>
    </row>
    <row r="12921" spans="12:16" x14ac:dyDescent="0.35">
      <c r="L12921" t="s">
        <v>27</v>
      </c>
      <c r="M12921" t="s">
        <v>7747</v>
      </c>
      <c r="N12921">
        <v>6</v>
      </c>
      <c r="P12921">
        <v>1</v>
      </c>
    </row>
    <row r="12922" spans="12:16" x14ac:dyDescent="0.35">
      <c r="L12922" t="s">
        <v>27</v>
      </c>
      <c r="M12922" t="s">
        <v>7747</v>
      </c>
      <c r="N12922">
        <v>6</v>
      </c>
      <c r="P12922">
        <v>1</v>
      </c>
    </row>
    <row r="12923" spans="12:16" x14ac:dyDescent="0.35">
      <c r="L12923" t="s">
        <v>27</v>
      </c>
      <c r="M12923" t="s">
        <v>7747</v>
      </c>
      <c r="N12923">
        <v>6</v>
      </c>
      <c r="P12923">
        <v>1</v>
      </c>
    </row>
    <row r="12924" spans="12:16" x14ac:dyDescent="0.35">
      <c r="L12924" t="s">
        <v>27</v>
      </c>
      <c r="M12924" t="s">
        <v>7747</v>
      </c>
      <c r="N12924">
        <v>6</v>
      </c>
      <c r="P12924">
        <v>1</v>
      </c>
    </row>
    <row r="12925" spans="12:16" x14ac:dyDescent="0.35">
      <c r="L12925" t="s">
        <v>27</v>
      </c>
      <c r="M12925" t="s">
        <v>7747</v>
      </c>
      <c r="N12925">
        <v>6</v>
      </c>
      <c r="P12925">
        <v>1</v>
      </c>
    </row>
    <row r="12926" spans="12:16" x14ac:dyDescent="0.35">
      <c r="L12926" t="s">
        <v>27</v>
      </c>
      <c r="M12926" t="s">
        <v>7747</v>
      </c>
      <c r="N12926">
        <v>6</v>
      </c>
      <c r="P12926">
        <v>1</v>
      </c>
    </row>
    <row r="12927" spans="12:16" x14ac:dyDescent="0.35">
      <c r="L12927" t="s">
        <v>27</v>
      </c>
      <c r="M12927" t="s">
        <v>7747</v>
      </c>
      <c r="N12927">
        <v>6</v>
      </c>
      <c r="P12927">
        <v>1</v>
      </c>
    </row>
    <row r="12928" spans="12:16" x14ac:dyDescent="0.35">
      <c r="L12928" t="s">
        <v>27</v>
      </c>
      <c r="M12928" t="s">
        <v>7747</v>
      </c>
      <c r="N12928">
        <v>6</v>
      </c>
      <c r="P12928">
        <v>1</v>
      </c>
    </row>
    <row r="12929" spans="12:16" x14ac:dyDescent="0.35">
      <c r="L12929" t="s">
        <v>27</v>
      </c>
      <c r="M12929" t="s">
        <v>7747</v>
      </c>
      <c r="N12929">
        <v>6</v>
      </c>
      <c r="P12929">
        <v>1</v>
      </c>
    </row>
    <row r="12930" spans="12:16" x14ac:dyDescent="0.35">
      <c r="L12930" t="s">
        <v>27</v>
      </c>
      <c r="M12930" t="s">
        <v>7747</v>
      </c>
      <c r="N12930">
        <v>6</v>
      </c>
      <c r="P12930">
        <v>1</v>
      </c>
    </row>
    <row r="12931" spans="12:16" x14ac:dyDescent="0.35">
      <c r="L12931" t="s">
        <v>27</v>
      </c>
      <c r="M12931" t="s">
        <v>7747</v>
      </c>
      <c r="N12931">
        <v>6</v>
      </c>
      <c r="P12931">
        <v>1</v>
      </c>
    </row>
    <row r="12932" spans="12:16" x14ac:dyDescent="0.35">
      <c r="L12932" t="s">
        <v>27</v>
      </c>
      <c r="M12932" t="s">
        <v>7747</v>
      </c>
      <c r="N12932">
        <v>6</v>
      </c>
      <c r="P12932">
        <v>1</v>
      </c>
    </row>
    <row r="12933" spans="12:16" x14ac:dyDescent="0.35">
      <c r="L12933" t="s">
        <v>27</v>
      </c>
      <c r="M12933" t="s">
        <v>7747</v>
      </c>
      <c r="N12933">
        <v>6</v>
      </c>
      <c r="P12933">
        <v>1</v>
      </c>
    </row>
    <row r="12934" spans="12:16" x14ac:dyDescent="0.35">
      <c r="L12934" t="s">
        <v>27</v>
      </c>
      <c r="M12934" t="s">
        <v>7747</v>
      </c>
      <c r="N12934">
        <v>6</v>
      </c>
      <c r="P12934">
        <v>1</v>
      </c>
    </row>
    <row r="12935" spans="12:16" x14ac:dyDescent="0.35">
      <c r="L12935" t="s">
        <v>27</v>
      </c>
      <c r="M12935" t="s">
        <v>7747</v>
      </c>
      <c r="N12935">
        <v>6</v>
      </c>
      <c r="P12935">
        <v>1</v>
      </c>
    </row>
    <row r="12936" spans="12:16" x14ac:dyDescent="0.35">
      <c r="L12936" t="s">
        <v>27</v>
      </c>
      <c r="M12936" t="s">
        <v>7747</v>
      </c>
      <c r="N12936">
        <v>6</v>
      </c>
      <c r="P12936">
        <v>1</v>
      </c>
    </row>
    <row r="12937" spans="12:16" x14ac:dyDescent="0.35">
      <c r="L12937" t="s">
        <v>27</v>
      </c>
      <c r="M12937" t="s">
        <v>7747</v>
      </c>
      <c r="N12937">
        <v>6</v>
      </c>
      <c r="P12937">
        <v>1</v>
      </c>
    </row>
    <row r="12938" spans="12:16" x14ac:dyDescent="0.35">
      <c r="L12938" t="s">
        <v>27</v>
      </c>
      <c r="M12938" t="s">
        <v>7747</v>
      </c>
      <c r="N12938">
        <v>6</v>
      </c>
      <c r="P12938">
        <v>1</v>
      </c>
    </row>
    <row r="12939" spans="12:16" x14ac:dyDescent="0.35">
      <c r="L12939" t="s">
        <v>27</v>
      </c>
      <c r="M12939" t="s">
        <v>7747</v>
      </c>
      <c r="N12939">
        <v>6</v>
      </c>
      <c r="P12939">
        <v>1</v>
      </c>
    </row>
    <row r="12940" spans="12:16" x14ac:dyDescent="0.35">
      <c r="L12940" t="s">
        <v>27</v>
      </c>
      <c r="M12940" t="s">
        <v>7747</v>
      </c>
      <c r="N12940">
        <v>6</v>
      </c>
      <c r="P12940">
        <v>1</v>
      </c>
    </row>
    <row r="12941" spans="12:16" x14ac:dyDescent="0.35">
      <c r="L12941" t="s">
        <v>27</v>
      </c>
      <c r="M12941" t="s">
        <v>7747</v>
      </c>
      <c r="N12941">
        <v>6</v>
      </c>
      <c r="P12941">
        <v>1</v>
      </c>
    </row>
    <row r="12942" spans="12:16" x14ac:dyDescent="0.35">
      <c r="L12942" t="s">
        <v>27</v>
      </c>
      <c r="M12942" t="s">
        <v>7747</v>
      </c>
      <c r="N12942">
        <v>6</v>
      </c>
      <c r="P12942">
        <v>1</v>
      </c>
    </row>
    <row r="12943" spans="12:16" x14ac:dyDescent="0.35">
      <c r="L12943" t="s">
        <v>27</v>
      </c>
      <c r="M12943" t="s">
        <v>7747</v>
      </c>
      <c r="N12943">
        <v>6</v>
      </c>
      <c r="P12943">
        <v>1</v>
      </c>
    </row>
    <row r="12944" spans="12:16" x14ac:dyDescent="0.35">
      <c r="L12944" t="s">
        <v>27</v>
      </c>
      <c r="M12944" t="s">
        <v>7747</v>
      </c>
      <c r="N12944">
        <v>6</v>
      </c>
      <c r="P12944">
        <v>1</v>
      </c>
    </row>
    <row r="12945" spans="12:16" x14ac:dyDescent="0.35">
      <c r="L12945" t="s">
        <v>27</v>
      </c>
      <c r="M12945" t="s">
        <v>7747</v>
      </c>
      <c r="N12945">
        <v>6</v>
      </c>
      <c r="P12945">
        <v>1</v>
      </c>
    </row>
    <row r="12946" spans="12:16" x14ac:dyDescent="0.35">
      <c r="L12946" t="s">
        <v>27</v>
      </c>
      <c r="M12946" t="s">
        <v>7747</v>
      </c>
      <c r="N12946">
        <v>6</v>
      </c>
      <c r="P12946">
        <v>1</v>
      </c>
    </row>
    <row r="12947" spans="12:16" x14ac:dyDescent="0.35">
      <c r="L12947" t="s">
        <v>27</v>
      </c>
      <c r="M12947" t="s">
        <v>7747</v>
      </c>
      <c r="N12947">
        <v>6</v>
      </c>
      <c r="P12947">
        <v>1</v>
      </c>
    </row>
    <row r="12948" spans="12:16" x14ac:dyDescent="0.35">
      <c r="L12948" t="s">
        <v>27</v>
      </c>
      <c r="M12948" t="s">
        <v>7747</v>
      </c>
      <c r="N12948">
        <v>6</v>
      </c>
      <c r="P12948">
        <v>1</v>
      </c>
    </row>
    <row r="12949" spans="12:16" x14ac:dyDescent="0.35">
      <c r="L12949" t="s">
        <v>27</v>
      </c>
      <c r="M12949" t="s">
        <v>7747</v>
      </c>
      <c r="N12949">
        <v>6</v>
      </c>
      <c r="P12949">
        <v>1</v>
      </c>
    </row>
    <row r="12950" spans="12:16" x14ac:dyDescent="0.35">
      <c r="L12950" t="s">
        <v>27</v>
      </c>
      <c r="M12950" t="s">
        <v>7747</v>
      </c>
      <c r="N12950">
        <v>6</v>
      </c>
      <c r="P12950">
        <v>1</v>
      </c>
    </row>
    <row r="12951" spans="12:16" x14ac:dyDescent="0.35">
      <c r="L12951" t="s">
        <v>27</v>
      </c>
      <c r="M12951" t="s">
        <v>7747</v>
      </c>
      <c r="N12951">
        <v>6</v>
      </c>
      <c r="P12951">
        <v>1</v>
      </c>
    </row>
    <row r="12952" spans="12:16" x14ac:dyDescent="0.35">
      <c r="L12952" t="s">
        <v>27</v>
      </c>
      <c r="M12952" t="s">
        <v>7747</v>
      </c>
      <c r="N12952">
        <v>6</v>
      </c>
      <c r="P12952">
        <v>1</v>
      </c>
    </row>
    <row r="12953" spans="12:16" x14ac:dyDescent="0.35">
      <c r="L12953" t="s">
        <v>27</v>
      </c>
      <c r="M12953" t="s">
        <v>7747</v>
      </c>
      <c r="N12953">
        <v>6</v>
      </c>
      <c r="P12953">
        <v>1</v>
      </c>
    </row>
    <row r="12954" spans="12:16" x14ac:dyDescent="0.35">
      <c r="L12954" t="s">
        <v>27</v>
      </c>
      <c r="M12954" t="s">
        <v>7747</v>
      </c>
      <c r="N12954">
        <v>6</v>
      </c>
      <c r="P12954">
        <v>1</v>
      </c>
    </row>
    <row r="12955" spans="12:16" x14ac:dyDescent="0.35">
      <c r="L12955" t="s">
        <v>27</v>
      </c>
      <c r="M12955" t="s">
        <v>7747</v>
      </c>
      <c r="N12955">
        <v>6</v>
      </c>
      <c r="P12955">
        <v>1</v>
      </c>
    </row>
    <row r="12956" spans="12:16" x14ac:dyDescent="0.35">
      <c r="L12956" t="s">
        <v>27</v>
      </c>
      <c r="M12956" t="s">
        <v>7747</v>
      </c>
      <c r="N12956">
        <v>6</v>
      </c>
      <c r="P12956">
        <v>1</v>
      </c>
    </row>
    <row r="12957" spans="12:16" x14ac:dyDescent="0.35">
      <c r="L12957" t="s">
        <v>27</v>
      </c>
      <c r="M12957" t="s">
        <v>7747</v>
      </c>
      <c r="N12957">
        <v>6</v>
      </c>
      <c r="P12957">
        <v>1</v>
      </c>
    </row>
    <row r="12958" spans="12:16" x14ac:dyDescent="0.35">
      <c r="L12958" t="s">
        <v>27</v>
      </c>
      <c r="M12958" t="s">
        <v>7747</v>
      </c>
      <c r="N12958">
        <v>6</v>
      </c>
      <c r="P12958">
        <v>1</v>
      </c>
    </row>
    <row r="12959" spans="12:16" x14ac:dyDescent="0.35">
      <c r="L12959" t="s">
        <v>27</v>
      </c>
      <c r="M12959" t="s">
        <v>7747</v>
      </c>
      <c r="N12959">
        <v>6</v>
      </c>
      <c r="P12959">
        <v>1</v>
      </c>
    </row>
    <row r="12960" spans="12:16" x14ac:dyDescent="0.35">
      <c r="L12960" t="s">
        <v>27</v>
      </c>
      <c r="M12960" t="s">
        <v>7747</v>
      </c>
      <c r="N12960">
        <v>6</v>
      </c>
      <c r="P12960">
        <v>1</v>
      </c>
    </row>
    <row r="12961" spans="12:16" x14ac:dyDescent="0.35">
      <c r="L12961" t="s">
        <v>27</v>
      </c>
      <c r="M12961" t="s">
        <v>7747</v>
      </c>
      <c r="N12961">
        <v>6</v>
      </c>
      <c r="P12961">
        <v>1</v>
      </c>
    </row>
    <row r="12962" spans="12:16" x14ac:dyDescent="0.35">
      <c r="L12962" t="s">
        <v>27</v>
      </c>
      <c r="M12962" t="s">
        <v>7747</v>
      </c>
      <c r="N12962">
        <v>6</v>
      </c>
      <c r="P12962">
        <v>1</v>
      </c>
    </row>
    <row r="12963" spans="12:16" x14ac:dyDescent="0.35">
      <c r="L12963" t="s">
        <v>27</v>
      </c>
      <c r="M12963" t="s">
        <v>7747</v>
      </c>
      <c r="N12963">
        <v>6</v>
      </c>
      <c r="P12963">
        <v>1</v>
      </c>
    </row>
    <row r="12964" spans="12:16" x14ac:dyDescent="0.35">
      <c r="L12964" t="s">
        <v>27</v>
      </c>
      <c r="M12964" t="s">
        <v>7747</v>
      </c>
      <c r="N12964">
        <v>6</v>
      </c>
      <c r="P12964">
        <v>1</v>
      </c>
    </row>
    <row r="12965" spans="12:16" x14ac:dyDescent="0.35">
      <c r="L12965" t="s">
        <v>27</v>
      </c>
      <c r="M12965" t="s">
        <v>7747</v>
      </c>
      <c r="N12965">
        <v>6</v>
      </c>
      <c r="P12965">
        <v>1</v>
      </c>
    </row>
    <row r="12966" spans="12:16" x14ac:dyDescent="0.35">
      <c r="L12966" t="s">
        <v>27</v>
      </c>
      <c r="M12966" t="s">
        <v>7747</v>
      </c>
      <c r="N12966">
        <v>6</v>
      </c>
      <c r="P12966">
        <v>1</v>
      </c>
    </row>
    <row r="12967" spans="12:16" x14ac:dyDescent="0.35">
      <c r="L12967" t="s">
        <v>27</v>
      </c>
      <c r="M12967" t="s">
        <v>7747</v>
      </c>
      <c r="N12967">
        <v>6</v>
      </c>
      <c r="P12967">
        <v>1</v>
      </c>
    </row>
    <row r="12968" spans="12:16" x14ac:dyDescent="0.35">
      <c r="L12968" t="s">
        <v>27</v>
      </c>
      <c r="M12968" t="s">
        <v>7747</v>
      </c>
      <c r="N12968">
        <v>6</v>
      </c>
      <c r="P12968">
        <v>1</v>
      </c>
    </row>
    <row r="12969" spans="12:16" x14ac:dyDescent="0.35">
      <c r="L12969" t="s">
        <v>27</v>
      </c>
      <c r="M12969" t="s">
        <v>7747</v>
      </c>
      <c r="N12969">
        <v>6</v>
      </c>
      <c r="P12969">
        <v>1</v>
      </c>
    </row>
    <row r="12970" spans="12:16" x14ac:dyDescent="0.35">
      <c r="L12970" t="s">
        <v>27</v>
      </c>
      <c r="M12970" t="s">
        <v>7747</v>
      </c>
      <c r="N12970">
        <v>6</v>
      </c>
      <c r="P12970">
        <v>1</v>
      </c>
    </row>
    <row r="12971" spans="12:16" x14ac:dyDescent="0.35">
      <c r="L12971" t="s">
        <v>27</v>
      </c>
      <c r="M12971" t="s">
        <v>7747</v>
      </c>
      <c r="N12971">
        <v>6</v>
      </c>
      <c r="P12971">
        <v>1</v>
      </c>
    </row>
    <row r="12972" spans="12:16" x14ac:dyDescent="0.35">
      <c r="L12972" t="s">
        <v>27</v>
      </c>
      <c r="M12972" t="s">
        <v>7747</v>
      </c>
      <c r="N12972">
        <v>6</v>
      </c>
      <c r="P12972">
        <v>1</v>
      </c>
    </row>
    <row r="12973" spans="12:16" x14ac:dyDescent="0.35">
      <c r="L12973" t="s">
        <v>27</v>
      </c>
      <c r="M12973" t="s">
        <v>7747</v>
      </c>
      <c r="N12973">
        <v>6</v>
      </c>
      <c r="P12973">
        <v>1</v>
      </c>
    </row>
    <row r="12974" spans="12:16" x14ac:dyDescent="0.35">
      <c r="L12974" t="s">
        <v>27</v>
      </c>
      <c r="M12974" t="s">
        <v>7747</v>
      </c>
      <c r="N12974">
        <v>6</v>
      </c>
      <c r="P12974">
        <v>1</v>
      </c>
    </row>
    <row r="12975" spans="12:16" x14ac:dyDescent="0.35">
      <c r="L12975" t="s">
        <v>27</v>
      </c>
      <c r="M12975" t="s">
        <v>7747</v>
      </c>
      <c r="N12975">
        <v>6</v>
      </c>
      <c r="P12975">
        <v>1</v>
      </c>
    </row>
    <row r="12976" spans="12:16" x14ac:dyDescent="0.35">
      <c r="L12976" t="s">
        <v>27</v>
      </c>
      <c r="M12976" t="s">
        <v>7747</v>
      </c>
      <c r="N12976">
        <v>6</v>
      </c>
      <c r="P12976">
        <v>1</v>
      </c>
    </row>
    <row r="12977" spans="12:16" x14ac:dyDescent="0.35">
      <c r="L12977" t="s">
        <v>27</v>
      </c>
      <c r="M12977" t="s">
        <v>7747</v>
      </c>
      <c r="N12977">
        <v>6</v>
      </c>
      <c r="P12977">
        <v>1</v>
      </c>
    </row>
    <row r="12978" spans="12:16" x14ac:dyDescent="0.35">
      <c r="L12978" t="s">
        <v>27</v>
      </c>
      <c r="M12978" t="s">
        <v>7747</v>
      </c>
      <c r="N12978">
        <v>6</v>
      </c>
      <c r="P12978">
        <v>1</v>
      </c>
    </row>
    <row r="12979" spans="12:16" x14ac:dyDescent="0.35">
      <c r="L12979" t="s">
        <v>27</v>
      </c>
      <c r="M12979" t="s">
        <v>7747</v>
      </c>
      <c r="N12979">
        <v>6</v>
      </c>
      <c r="P12979">
        <v>1</v>
      </c>
    </row>
    <row r="12980" spans="12:16" x14ac:dyDescent="0.35">
      <c r="L12980" t="s">
        <v>27</v>
      </c>
      <c r="M12980" t="s">
        <v>7747</v>
      </c>
      <c r="N12980">
        <v>6</v>
      </c>
      <c r="P12980">
        <v>1</v>
      </c>
    </row>
    <row r="12981" spans="12:16" x14ac:dyDescent="0.35">
      <c r="L12981" t="s">
        <v>27</v>
      </c>
      <c r="M12981" t="s">
        <v>7747</v>
      </c>
      <c r="N12981">
        <v>6</v>
      </c>
      <c r="P12981">
        <v>1</v>
      </c>
    </row>
    <row r="12982" spans="12:16" x14ac:dyDescent="0.35">
      <c r="L12982" t="s">
        <v>27</v>
      </c>
      <c r="M12982" t="s">
        <v>7747</v>
      </c>
      <c r="N12982">
        <v>6</v>
      </c>
      <c r="P12982">
        <v>1</v>
      </c>
    </row>
    <row r="12983" spans="12:16" x14ac:dyDescent="0.35">
      <c r="L12983" t="s">
        <v>27</v>
      </c>
      <c r="M12983" t="s">
        <v>7747</v>
      </c>
      <c r="N12983">
        <v>6</v>
      </c>
      <c r="P12983">
        <v>1</v>
      </c>
    </row>
    <row r="12984" spans="12:16" x14ac:dyDescent="0.35">
      <c r="L12984" t="s">
        <v>27</v>
      </c>
      <c r="M12984" t="s">
        <v>7747</v>
      </c>
      <c r="N12984">
        <v>6</v>
      </c>
      <c r="P12984">
        <v>1</v>
      </c>
    </row>
    <row r="12985" spans="12:16" x14ac:dyDescent="0.35">
      <c r="L12985" t="s">
        <v>27</v>
      </c>
      <c r="M12985" t="s">
        <v>7747</v>
      </c>
      <c r="N12985">
        <v>6</v>
      </c>
      <c r="P12985">
        <v>1</v>
      </c>
    </row>
    <row r="12986" spans="12:16" x14ac:dyDescent="0.35">
      <c r="L12986" t="s">
        <v>27</v>
      </c>
      <c r="M12986" t="s">
        <v>7747</v>
      </c>
      <c r="N12986">
        <v>6</v>
      </c>
      <c r="P12986">
        <v>1</v>
      </c>
    </row>
    <row r="12987" spans="12:16" x14ac:dyDescent="0.35">
      <c r="L12987" t="s">
        <v>27</v>
      </c>
      <c r="M12987" t="s">
        <v>7747</v>
      </c>
      <c r="N12987">
        <v>6</v>
      </c>
      <c r="P12987">
        <v>1</v>
      </c>
    </row>
    <row r="12988" spans="12:16" x14ac:dyDescent="0.35">
      <c r="L12988" t="s">
        <v>27</v>
      </c>
      <c r="M12988" t="s">
        <v>7747</v>
      </c>
      <c r="N12988">
        <v>6</v>
      </c>
      <c r="P12988">
        <v>1</v>
      </c>
    </row>
    <row r="12989" spans="12:16" x14ac:dyDescent="0.35">
      <c r="L12989" t="s">
        <v>27</v>
      </c>
      <c r="M12989" t="s">
        <v>7747</v>
      </c>
      <c r="N12989">
        <v>6</v>
      </c>
      <c r="P12989">
        <v>1</v>
      </c>
    </row>
    <row r="12990" spans="12:16" x14ac:dyDescent="0.35">
      <c r="L12990" t="s">
        <v>27</v>
      </c>
      <c r="M12990" t="s">
        <v>7747</v>
      </c>
      <c r="N12990">
        <v>6</v>
      </c>
      <c r="P12990">
        <v>1</v>
      </c>
    </row>
    <row r="12991" spans="12:16" x14ac:dyDescent="0.35">
      <c r="L12991" t="s">
        <v>26</v>
      </c>
      <c r="M12991" t="s">
        <v>7747</v>
      </c>
      <c r="N12991">
        <v>6</v>
      </c>
      <c r="P12991">
        <v>1</v>
      </c>
    </row>
    <row r="12992" spans="12:16" x14ac:dyDescent="0.35">
      <c r="L12992" t="s">
        <v>26</v>
      </c>
      <c r="M12992" t="s">
        <v>7747</v>
      </c>
      <c r="N12992">
        <v>6</v>
      </c>
      <c r="P12992">
        <v>1</v>
      </c>
    </row>
    <row r="12993" spans="12:16" x14ac:dyDescent="0.35">
      <c r="L12993" t="s">
        <v>26</v>
      </c>
      <c r="M12993" t="s">
        <v>7747</v>
      </c>
      <c r="N12993">
        <v>6</v>
      </c>
      <c r="P12993">
        <v>1</v>
      </c>
    </row>
    <row r="12994" spans="12:16" x14ac:dyDescent="0.35">
      <c r="L12994" t="s">
        <v>26</v>
      </c>
      <c r="M12994" t="s">
        <v>7747</v>
      </c>
      <c r="N12994">
        <v>6</v>
      </c>
      <c r="P12994">
        <v>1</v>
      </c>
    </row>
    <row r="12995" spans="12:16" x14ac:dyDescent="0.35">
      <c r="L12995" t="s">
        <v>26</v>
      </c>
      <c r="M12995" t="s">
        <v>7747</v>
      </c>
      <c r="N12995">
        <v>6</v>
      </c>
      <c r="P12995">
        <v>1</v>
      </c>
    </row>
    <row r="12996" spans="12:16" x14ac:dyDescent="0.35">
      <c r="L12996" t="s">
        <v>26</v>
      </c>
      <c r="M12996" t="s">
        <v>7747</v>
      </c>
      <c r="N12996">
        <v>6</v>
      </c>
      <c r="P12996">
        <v>1</v>
      </c>
    </row>
    <row r="12997" spans="12:16" x14ac:dyDescent="0.35">
      <c r="L12997" t="s">
        <v>26</v>
      </c>
      <c r="M12997" t="s">
        <v>7747</v>
      </c>
      <c r="N12997">
        <v>6</v>
      </c>
      <c r="P12997">
        <v>1</v>
      </c>
    </row>
    <row r="12998" spans="12:16" x14ac:dyDescent="0.35">
      <c r="L12998" t="s">
        <v>26</v>
      </c>
      <c r="M12998" t="s">
        <v>7747</v>
      </c>
      <c r="N12998">
        <v>6</v>
      </c>
      <c r="P12998">
        <v>1</v>
      </c>
    </row>
    <row r="12999" spans="12:16" x14ac:dyDescent="0.35">
      <c r="L12999" t="s">
        <v>26</v>
      </c>
      <c r="M12999" t="s">
        <v>7747</v>
      </c>
      <c r="N12999">
        <v>6</v>
      </c>
      <c r="P12999">
        <v>1</v>
      </c>
    </row>
    <row r="13000" spans="12:16" x14ac:dyDescent="0.35">
      <c r="L13000" t="s">
        <v>26</v>
      </c>
      <c r="M13000" t="s">
        <v>7747</v>
      </c>
      <c r="N13000">
        <v>6</v>
      </c>
      <c r="P13000">
        <v>1</v>
      </c>
    </row>
    <row r="13001" spans="12:16" x14ac:dyDescent="0.35">
      <c r="L13001" t="s">
        <v>26</v>
      </c>
      <c r="M13001" t="s">
        <v>7747</v>
      </c>
      <c r="N13001">
        <v>6</v>
      </c>
      <c r="P13001">
        <v>1</v>
      </c>
    </row>
    <row r="13002" spans="12:16" x14ac:dyDescent="0.35">
      <c r="L13002" t="s">
        <v>26</v>
      </c>
      <c r="M13002" t="s">
        <v>7747</v>
      </c>
      <c r="N13002">
        <v>6</v>
      </c>
      <c r="P13002">
        <v>1</v>
      </c>
    </row>
    <row r="13003" spans="12:16" x14ac:dyDescent="0.35">
      <c r="L13003" t="s">
        <v>26</v>
      </c>
      <c r="M13003" t="s">
        <v>7747</v>
      </c>
      <c r="N13003">
        <v>6</v>
      </c>
      <c r="P13003">
        <v>1</v>
      </c>
    </row>
    <row r="13004" spans="12:16" x14ac:dyDescent="0.35">
      <c r="L13004" t="s">
        <v>26</v>
      </c>
      <c r="M13004" t="s">
        <v>7747</v>
      </c>
      <c r="N13004">
        <v>6</v>
      </c>
      <c r="P13004">
        <v>1</v>
      </c>
    </row>
    <row r="13005" spans="12:16" x14ac:dyDescent="0.35">
      <c r="L13005" t="s">
        <v>26</v>
      </c>
      <c r="M13005" t="s">
        <v>7747</v>
      </c>
      <c r="N13005">
        <v>6</v>
      </c>
      <c r="P13005">
        <v>1</v>
      </c>
    </row>
    <row r="13006" spans="12:16" x14ac:dyDescent="0.35">
      <c r="L13006" t="s">
        <v>26</v>
      </c>
      <c r="M13006" t="s">
        <v>7747</v>
      </c>
      <c r="N13006">
        <v>6</v>
      </c>
      <c r="P13006">
        <v>1</v>
      </c>
    </row>
    <row r="13007" spans="12:16" x14ac:dyDescent="0.35">
      <c r="L13007" t="s">
        <v>26</v>
      </c>
      <c r="M13007" t="s">
        <v>7747</v>
      </c>
      <c r="N13007">
        <v>6</v>
      </c>
      <c r="P13007">
        <v>1</v>
      </c>
    </row>
    <row r="13008" spans="12:16" x14ac:dyDescent="0.35">
      <c r="L13008" t="s">
        <v>26</v>
      </c>
      <c r="M13008" t="s">
        <v>7747</v>
      </c>
      <c r="N13008">
        <v>6</v>
      </c>
      <c r="P13008">
        <v>1</v>
      </c>
    </row>
    <row r="13009" spans="12:16" x14ac:dyDescent="0.35">
      <c r="L13009" t="s">
        <v>26</v>
      </c>
      <c r="M13009" t="s">
        <v>7747</v>
      </c>
      <c r="N13009">
        <v>6</v>
      </c>
      <c r="P13009">
        <v>1</v>
      </c>
    </row>
    <row r="13010" spans="12:16" x14ac:dyDescent="0.35">
      <c r="L13010" t="s">
        <v>26</v>
      </c>
      <c r="M13010" t="s">
        <v>7747</v>
      </c>
      <c r="N13010">
        <v>6</v>
      </c>
      <c r="P13010">
        <v>1</v>
      </c>
    </row>
    <row r="13011" spans="12:16" x14ac:dyDescent="0.35">
      <c r="L13011" t="s">
        <v>26</v>
      </c>
      <c r="M13011" t="s">
        <v>7747</v>
      </c>
      <c r="N13011">
        <v>6</v>
      </c>
      <c r="P13011">
        <v>1</v>
      </c>
    </row>
    <row r="13012" spans="12:16" x14ac:dyDescent="0.35">
      <c r="L13012" t="s">
        <v>26</v>
      </c>
      <c r="M13012" t="s">
        <v>7747</v>
      </c>
      <c r="N13012">
        <v>6</v>
      </c>
      <c r="P13012">
        <v>1</v>
      </c>
    </row>
    <row r="13013" spans="12:16" x14ac:dyDescent="0.35">
      <c r="L13013" t="s">
        <v>26</v>
      </c>
      <c r="M13013" t="s">
        <v>7747</v>
      </c>
      <c r="N13013">
        <v>6</v>
      </c>
      <c r="P13013">
        <v>1</v>
      </c>
    </row>
    <row r="13014" spans="12:16" x14ac:dyDescent="0.35">
      <c r="L13014" t="s">
        <v>26</v>
      </c>
      <c r="M13014" t="s">
        <v>7747</v>
      </c>
      <c r="N13014">
        <v>6</v>
      </c>
      <c r="P13014">
        <v>1</v>
      </c>
    </row>
    <row r="13015" spans="12:16" x14ac:dyDescent="0.35">
      <c r="L13015" t="s">
        <v>26</v>
      </c>
      <c r="M13015" t="s">
        <v>7747</v>
      </c>
      <c r="N13015">
        <v>6</v>
      </c>
      <c r="P13015">
        <v>1</v>
      </c>
    </row>
    <row r="13016" spans="12:16" x14ac:dyDescent="0.35">
      <c r="L13016" t="s">
        <v>114</v>
      </c>
      <c r="M13016" t="s">
        <v>7747</v>
      </c>
      <c r="N13016">
        <v>6</v>
      </c>
      <c r="P13016">
        <v>1</v>
      </c>
    </row>
    <row r="13017" spans="12:16" x14ac:dyDescent="0.35">
      <c r="L13017" t="s">
        <v>114</v>
      </c>
      <c r="M13017" t="s">
        <v>7747</v>
      </c>
      <c r="N13017">
        <v>6</v>
      </c>
      <c r="P13017">
        <v>1</v>
      </c>
    </row>
    <row r="13018" spans="12:16" x14ac:dyDescent="0.35">
      <c r="L13018" t="s">
        <v>114</v>
      </c>
      <c r="M13018" t="s">
        <v>7747</v>
      </c>
      <c r="N13018">
        <v>6</v>
      </c>
      <c r="P13018">
        <v>1</v>
      </c>
    </row>
    <row r="13019" spans="12:16" x14ac:dyDescent="0.35">
      <c r="L13019" t="s">
        <v>114</v>
      </c>
      <c r="M13019" t="s">
        <v>7747</v>
      </c>
      <c r="N13019">
        <v>6</v>
      </c>
      <c r="P13019">
        <v>1</v>
      </c>
    </row>
    <row r="13020" spans="12:16" x14ac:dyDescent="0.35">
      <c r="L13020" t="s">
        <v>114</v>
      </c>
      <c r="M13020" t="s">
        <v>7747</v>
      </c>
      <c r="N13020">
        <v>6</v>
      </c>
      <c r="P13020">
        <v>1</v>
      </c>
    </row>
    <row r="13021" spans="12:16" x14ac:dyDescent="0.35">
      <c r="L13021" t="s">
        <v>114</v>
      </c>
      <c r="M13021" t="s">
        <v>7747</v>
      </c>
      <c r="N13021">
        <v>6</v>
      </c>
      <c r="P13021">
        <v>1</v>
      </c>
    </row>
    <row r="13022" spans="12:16" x14ac:dyDescent="0.35">
      <c r="L13022" t="s">
        <v>114</v>
      </c>
      <c r="M13022" t="s">
        <v>7747</v>
      </c>
      <c r="N13022">
        <v>6</v>
      </c>
      <c r="P13022">
        <v>1</v>
      </c>
    </row>
    <row r="13023" spans="12:16" x14ac:dyDescent="0.35">
      <c r="L13023" t="s">
        <v>114</v>
      </c>
      <c r="M13023" t="s">
        <v>7747</v>
      </c>
      <c r="N13023">
        <v>6</v>
      </c>
      <c r="P13023">
        <v>1</v>
      </c>
    </row>
    <row r="13024" spans="12:16" x14ac:dyDescent="0.35">
      <c r="L13024" t="s">
        <v>114</v>
      </c>
      <c r="M13024" t="s">
        <v>7747</v>
      </c>
      <c r="N13024">
        <v>6</v>
      </c>
      <c r="P13024">
        <v>1</v>
      </c>
    </row>
    <row r="13025" spans="12:16" x14ac:dyDescent="0.35">
      <c r="L13025" t="s">
        <v>114</v>
      </c>
      <c r="M13025" t="s">
        <v>7747</v>
      </c>
      <c r="N13025">
        <v>6</v>
      </c>
      <c r="P13025">
        <v>1</v>
      </c>
    </row>
    <row r="13026" spans="12:16" x14ac:dyDescent="0.35">
      <c r="L13026" t="s">
        <v>114</v>
      </c>
      <c r="M13026" t="s">
        <v>7747</v>
      </c>
      <c r="N13026">
        <v>6</v>
      </c>
      <c r="P13026">
        <v>1</v>
      </c>
    </row>
    <row r="13027" spans="12:16" x14ac:dyDescent="0.35">
      <c r="L13027" t="s">
        <v>114</v>
      </c>
      <c r="M13027" t="s">
        <v>7747</v>
      </c>
      <c r="N13027">
        <v>6</v>
      </c>
      <c r="P13027">
        <v>1</v>
      </c>
    </row>
    <row r="13028" spans="12:16" x14ac:dyDescent="0.35">
      <c r="L13028" t="s">
        <v>114</v>
      </c>
      <c r="M13028" t="s">
        <v>7747</v>
      </c>
      <c r="N13028">
        <v>6</v>
      </c>
      <c r="P13028">
        <v>1</v>
      </c>
    </row>
    <row r="13029" spans="12:16" x14ac:dyDescent="0.35">
      <c r="L13029" t="s">
        <v>114</v>
      </c>
      <c r="M13029" t="s">
        <v>7747</v>
      </c>
      <c r="N13029">
        <v>6</v>
      </c>
      <c r="P13029">
        <v>1</v>
      </c>
    </row>
    <row r="13030" spans="12:16" x14ac:dyDescent="0.35">
      <c r="L13030" t="s">
        <v>114</v>
      </c>
      <c r="M13030" t="s">
        <v>7747</v>
      </c>
      <c r="N13030">
        <v>6</v>
      </c>
      <c r="P13030">
        <v>1</v>
      </c>
    </row>
    <row r="13031" spans="12:16" x14ac:dyDescent="0.35">
      <c r="L13031" t="s">
        <v>114</v>
      </c>
      <c r="M13031" t="s">
        <v>7747</v>
      </c>
      <c r="N13031">
        <v>6</v>
      </c>
      <c r="P13031">
        <v>1</v>
      </c>
    </row>
    <row r="13032" spans="12:16" x14ac:dyDescent="0.35">
      <c r="L13032" t="s">
        <v>114</v>
      </c>
      <c r="M13032" t="s">
        <v>7747</v>
      </c>
      <c r="N13032">
        <v>6</v>
      </c>
      <c r="P13032">
        <v>1</v>
      </c>
    </row>
    <row r="13033" spans="12:16" x14ac:dyDescent="0.35">
      <c r="L13033" t="s">
        <v>114</v>
      </c>
      <c r="M13033" t="s">
        <v>7747</v>
      </c>
      <c r="N13033">
        <v>6</v>
      </c>
      <c r="P13033">
        <v>1</v>
      </c>
    </row>
    <row r="13034" spans="12:16" x14ac:dyDescent="0.35">
      <c r="L13034" t="s">
        <v>114</v>
      </c>
      <c r="M13034" t="s">
        <v>7747</v>
      </c>
      <c r="N13034">
        <v>6</v>
      </c>
      <c r="P13034">
        <v>1</v>
      </c>
    </row>
    <row r="13035" spans="12:16" x14ac:dyDescent="0.35">
      <c r="L13035" t="s">
        <v>114</v>
      </c>
      <c r="M13035" t="s">
        <v>7747</v>
      </c>
      <c r="N13035">
        <v>6</v>
      </c>
      <c r="P13035">
        <v>1</v>
      </c>
    </row>
    <row r="13036" spans="12:16" x14ac:dyDescent="0.35">
      <c r="L13036" t="s">
        <v>114</v>
      </c>
      <c r="M13036" t="s">
        <v>7747</v>
      </c>
      <c r="N13036">
        <v>6</v>
      </c>
      <c r="P13036">
        <v>1</v>
      </c>
    </row>
    <row r="13037" spans="12:16" x14ac:dyDescent="0.35">
      <c r="L13037" t="s">
        <v>114</v>
      </c>
      <c r="M13037" t="s">
        <v>7747</v>
      </c>
      <c r="N13037">
        <v>6</v>
      </c>
      <c r="P13037">
        <v>1</v>
      </c>
    </row>
    <row r="13038" spans="12:16" x14ac:dyDescent="0.35">
      <c r="L13038" t="s">
        <v>114</v>
      </c>
      <c r="M13038" t="s">
        <v>7747</v>
      </c>
      <c r="N13038">
        <v>6</v>
      </c>
      <c r="P13038">
        <v>1</v>
      </c>
    </row>
    <row r="13039" spans="12:16" x14ac:dyDescent="0.35">
      <c r="L13039" t="s">
        <v>114</v>
      </c>
      <c r="M13039" t="s">
        <v>7747</v>
      </c>
      <c r="N13039">
        <v>6</v>
      </c>
      <c r="P13039">
        <v>1</v>
      </c>
    </row>
    <row r="13040" spans="12:16" x14ac:dyDescent="0.35">
      <c r="L13040" t="s">
        <v>114</v>
      </c>
      <c r="M13040" t="s">
        <v>7747</v>
      </c>
      <c r="N13040">
        <v>6</v>
      </c>
      <c r="P13040">
        <v>1</v>
      </c>
    </row>
    <row r="13041" spans="12:16" x14ac:dyDescent="0.35">
      <c r="L13041" t="s">
        <v>114</v>
      </c>
      <c r="M13041" t="s">
        <v>7747</v>
      </c>
      <c r="N13041">
        <v>6</v>
      </c>
      <c r="P13041">
        <v>1</v>
      </c>
    </row>
    <row r="13042" spans="12:16" x14ac:dyDescent="0.35">
      <c r="L13042" t="s">
        <v>114</v>
      </c>
      <c r="M13042" t="s">
        <v>7747</v>
      </c>
      <c r="N13042">
        <v>6</v>
      </c>
      <c r="P13042">
        <v>1</v>
      </c>
    </row>
    <row r="13043" spans="12:16" x14ac:dyDescent="0.35">
      <c r="L13043" t="s">
        <v>114</v>
      </c>
      <c r="M13043" t="s">
        <v>7747</v>
      </c>
      <c r="N13043">
        <v>6</v>
      </c>
      <c r="P13043">
        <v>1</v>
      </c>
    </row>
    <row r="13044" spans="12:16" x14ac:dyDescent="0.35">
      <c r="L13044" t="s">
        <v>114</v>
      </c>
      <c r="M13044" t="s">
        <v>7747</v>
      </c>
      <c r="N13044">
        <v>6</v>
      </c>
      <c r="P13044">
        <v>1</v>
      </c>
    </row>
    <row r="13045" spans="12:16" x14ac:dyDescent="0.35">
      <c r="L13045" t="s">
        <v>114</v>
      </c>
      <c r="M13045" t="s">
        <v>7747</v>
      </c>
      <c r="N13045">
        <v>6</v>
      </c>
      <c r="P13045">
        <v>1</v>
      </c>
    </row>
    <row r="13046" spans="12:16" x14ac:dyDescent="0.35">
      <c r="L13046" t="s">
        <v>114</v>
      </c>
      <c r="M13046" t="s">
        <v>7747</v>
      </c>
      <c r="N13046">
        <v>6</v>
      </c>
      <c r="P13046">
        <v>1</v>
      </c>
    </row>
    <row r="13047" spans="12:16" x14ac:dyDescent="0.35">
      <c r="L13047" t="s">
        <v>29</v>
      </c>
      <c r="M13047" t="s">
        <v>7747</v>
      </c>
      <c r="N13047">
        <v>6</v>
      </c>
      <c r="P13047">
        <v>1</v>
      </c>
    </row>
    <row r="13048" spans="12:16" x14ac:dyDescent="0.35">
      <c r="L13048" t="s">
        <v>29</v>
      </c>
      <c r="M13048" t="s">
        <v>7747</v>
      </c>
      <c r="N13048">
        <v>6</v>
      </c>
      <c r="P13048">
        <v>1</v>
      </c>
    </row>
    <row r="13049" spans="12:16" x14ac:dyDescent="0.35">
      <c r="L13049" t="s">
        <v>29</v>
      </c>
      <c r="M13049" t="s">
        <v>7747</v>
      </c>
      <c r="N13049">
        <v>6</v>
      </c>
      <c r="P13049">
        <v>1</v>
      </c>
    </row>
    <row r="13050" spans="12:16" x14ac:dyDescent="0.35">
      <c r="L13050" t="s">
        <v>29</v>
      </c>
      <c r="M13050" t="s">
        <v>7747</v>
      </c>
      <c r="N13050">
        <v>6</v>
      </c>
      <c r="P13050">
        <v>1</v>
      </c>
    </row>
    <row r="13051" spans="12:16" x14ac:dyDescent="0.35">
      <c r="L13051" t="s">
        <v>29</v>
      </c>
      <c r="M13051" t="s">
        <v>7747</v>
      </c>
      <c r="N13051">
        <v>6</v>
      </c>
      <c r="P13051">
        <v>1</v>
      </c>
    </row>
    <row r="13052" spans="12:16" x14ac:dyDescent="0.35">
      <c r="L13052" t="s">
        <v>29</v>
      </c>
      <c r="M13052" t="s">
        <v>7747</v>
      </c>
      <c r="N13052">
        <v>6</v>
      </c>
      <c r="P13052">
        <v>1</v>
      </c>
    </row>
    <row r="13053" spans="12:16" x14ac:dyDescent="0.35">
      <c r="L13053" t="s">
        <v>29</v>
      </c>
      <c r="M13053" t="s">
        <v>7747</v>
      </c>
      <c r="N13053">
        <v>6</v>
      </c>
      <c r="P13053">
        <v>1</v>
      </c>
    </row>
    <row r="13054" spans="12:16" x14ac:dyDescent="0.35">
      <c r="L13054" t="s">
        <v>29</v>
      </c>
      <c r="M13054" t="s">
        <v>7747</v>
      </c>
      <c r="N13054">
        <v>6</v>
      </c>
      <c r="P13054">
        <v>1</v>
      </c>
    </row>
    <row r="13055" spans="12:16" x14ac:dyDescent="0.35">
      <c r="L13055" t="s">
        <v>29</v>
      </c>
      <c r="M13055" t="s">
        <v>7747</v>
      </c>
      <c r="N13055">
        <v>6</v>
      </c>
      <c r="P13055">
        <v>1</v>
      </c>
    </row>
    <row r="13056" spans="12:16" x14ac:dyDescent="0.35">
      <c r="L13056" t="s">
        <v>29</v>
      </c>
      <c r="M13056" t="s">
        <v>7747</v>
      </c>
      <c r="N13056">
        <v>6</v>
      </c>
      <c r="P13056">
        <v>1</v>
      </c>
    </row>
    <row r="13057" spans="12:16" x14ac:dyDescent="0.35">
      <c r="L13057" t="s">
        <v>29</v>
      </c>
      <c r="M13057" t="s">
        <v>7747</v>
      </c>
      <c r="N13057">
        <v>6</v>
      </c>
      <c r="P13057">
        <v>1</v>
      </c>
    </row>
    <row r="13058" spans="12:16" x14ac:dyDescent="0.35">
      <c r="L13058" t="s">
        <v>29</v>
      </c>
      <c r="M13058" t="s">
        <v>7747</v>
      </c>
      <c r="N13058">
        <v>6</v>
      </c>
      <c r="P13058">
        <v>1</v>
      </c>
    </row>
    <row r="13059" spans="12:16" x14ac:dyDescent="0.35">
      <c r="L13059" t="s">
        <v>29</v>
      </c>
      <c r="M13059" t="s">
        <v>7747</v>
      </c>
      <c r="N13059">
        <v>6</v>
      </c>
      <c r="P13059">
        <v>1</v>
      </c>
    </row>
    <row r="13060" spans="12:16" x14ac:dyDescent="0.35">
      <c r="L13060" t="s">
        <v>29</v>
      </c>
      <c r="M13060" t="s">
        <v>7747</v>
      </c>
      <c r="N13060">
        <v>6</v>
      </c>
      <c r="P13060">
        <v>1</v>
      </c>
    </row>
    <row r="13061" spans="12:16" x14ac:dyDescent="0.35">
      <c r="L13061" t="s">
        <v>29</v>
      </c>
      <c r="M13061" t="s">
        <v>7747</v>
      </c>
      <c r="N13061">
        <v>6</v>
      </c>
      <c r="P13061">
        <v>1</v>
      </c>
    </row>
    <row r="13062" spans="12:16" x14ac:dyDescent="0.35">
      <c r="L13062" t="s">
        <v>29</v>
      </c>
      <c r="M13062" t="s">
        <v>7747</v>
      </c>
      <c r="N13062">
        <v>6</v>
      </c>
      <c r="P13062">
        <v>1</v>
      </c>
    </row>
    <row r="13063" spans="12:16" x14ac:dyDescent="0.35">
      <c r="L13063" t="s">
        <v>29</v>
      </c>
      <c r="M13063" t="s">
        <v>7747</v>
      </c>
      <c r="N13063">
        <v>6</v>
      </c>
      <c r="P13063">
        <v>1</v>
      </c>
    </row>
    <row r="13064" spans="12:16" x14ac:dyDescent="0.35">
      <c r="L13064" t="s">
        <v>29</v>
      </c>
      <c r="M13064" t="s">
        <v>7747</v>
      </c>
      <c r="N13064">
        <v>6</v>
      </c>
      <c r="P13064">
        <v>1</v>
      </c>
    </row>
    <row r="13065" spans="12:16" x14ac:dyDescent="0.35">
      <c r="L13065" t="s">
        <v>29</v>
      </c>
      <c r="M13065" t="s">
        <v>7747</v>
      </c>
      <c r="N13065">
        <v>6</v>
      </c>
      <c r="P13065">
        <v>1</v>
      </c>
    </row>
    <row r="13066" spans="12:16" x14ac:dyDescent="0.35">
      <c r="L13066" t="s">
        <v>29</v>
      </c>
      <c r="M13066" t="s">
        <v>7747</v>
      </c>
      <c r="N13066">
        <v>6</v>
      </c>
      <c r="P13066">
        <v>1</v>
      </c>
    </row>
    <row r="13067" spans="12:16" x14ac:dyDescent="0.35">
      <c r="L13067" t="s">
        <v>29</v>
      </c>
      <c r="M13067" t="s">
        <v>7747</v>
      </c>
      <c r="N13067">
        <v>6</v>
      </c>
      <c r="P13067">
        <v>1</v>
      </c>
    </row>
    <row r="13068" spans="12:16" x14ac:dyDescent="0.35">
      <c r="L13068" t="s">
        <v>29</v>
      </c>
      <c r="M13068" t="s">
        <v>7747</v>
      </c>
      <c r="N13068">
        <v>6</v>
      </c>
      <c r="P13068">
        <v>1</v>
      </c>
    </row>
    <row r="13069" spans="12:16" x14ac:dyDescent="0.35">
      <c r="L13069" t="s">
        <v>29</v>
      </c>
      <c r="M13069" t="s">
        <v>7747</v>
      </c>
      <c r="N13069">
        <v>6</v>
      </c>
      <c r="P13069">
        <v>1</v>
      </c>
    </row>
    <row r="13070" spans="12:16" x14ac:dyDescent="0.35">
      <c r="L13070" t="s">
        <v>29</v>
      </c>
      <c r="M13070" t="s">
        <v>7747</v>
      </c>
      <c r="N13070">
        <v>6</v>
      </c>
      <c r="P13070">
        <v>1</v>
      </c>
    </row>
    <row r="13071" spans="12:16" x14ac:dyDescent="0.35">
      <c r="L13071" t="s">
        <v>29</v>
      </c>
      <c r="M13071" t="s">
        <v>7747</v>
      </c>
      <c r="N13071">
        <v>6</v>
      </c>
      <c r="P13071">
        <v>1</v>
      </c>
    </row>
    <row r="13072" spans="12:16" x14ac:dyDescent="0.35">
      <c r="L13072" t="s">
        <v>29</v>
      </c>
      <c r="M13072" t="s">
        <v>7747</v>
      </c>
      <c r="N13072">
        <v>6</v>
      </c>
      <c r="P13072">
        <v>1</v>
      </c>
    </row>
    <row r="13073" spans="12:16" x14ac:dyDescent="0.35">
      <c r="L13073" t="s">
        <v>29</v>
      </c>
      <c r="M13073" t="s">
        <v>7747</v>
      </c>
      <c r="N13073">
        <v>6</v>
      </c>
      <c r="P13073">
        <v>1</v>
      </c>
    </row>
    <row r="13074" spans="12:16" x14ac:dyDescent="0.35">
      <c r="L13074" t="s">
        <v>29</v>
      </c>
      <c r="M13074" t="s">
        <v>7747</v>
      </c>
      <c r="N13074">
        <v>6</v>
      </c>
      <c r="P13074">
        <v>1</v>
      </c>
    </row>
    <row r="13075" spans="12:16" x14ac:dyDescent="0.35">
      <c r="L13075" t="s">
        <v>29</v>
      </c>
      <c r="M13075" t="s">
        <v>7747</v>
      </c>
      <c r="N13075">
        <v>6</v>
      </c>
      <c r="P13075">
        <v>1</v>
      </c>
    </row>
    <row r="13076" spans="12:16" x14ac:dyDescent="0.35">
      <c r="L13076" t="s">
        <v>29</v>
      </c>
      <c r="M13076" t="s">
        <v>7747</v>
      </c>
      <c r="N13076">
        <v>6</v>
      </c>
      <c r="P13076">
        <v>1</v>
      </c>
    </row>
    <row r="13077" spans="12:16" x14ac:dyDescent="0.35">
      <c r="L13077" t="s">
        <v>29</v>
      </c>
      <c r="M13077" t="s">
        <v>7747</v>
      </c>
      <c r="N13077">
        <v>6</v>
      </c>
      <c r="P13077">
        <v>1</v>
      </c>
    </row>
    <row r="13078" spans="12:16" x14ac:dyDescent="0.35">
      <c r="L13078" t="s">
        <v>29</v>
      </c>
      <c r="M13078" t="s">
        <v>7747</v>
      </c>
      <c r="N13078">
        <v>6</v>
      </c>
      <c r="P13078">
        <v>1</v>
      </c>
    </row>
    <row r="13079" spans="12:16" x14ac:dyDescent="0.35">
      <c r="L13079" t="s">
        <v>29</v>
      </c>
      <c r="M13079" t="s">
        <v>7747</v>
      </c>
      <c r="N13079">
        <v>6</v>
      </c>
      <c r="P13079">
        <v>1</v>
      </c>
    </row>
    <row r="13080" spans="12:16" x14ac:dyDescent="0.35">
      <c r="L13080" t="s">
        <v>29</v>
      </c>
      <c r="M13080" t="s">
        <v>7747</v>
      </c>
      <c r="N13080">
        <v>6</v>
      </c>
      <c r="P13080">
        <v>1</v>
      </c>
    </row>
    <row r="13081" spans="12:16" x14ac:dyDescent="0.35">
      <c r="L13081" t="s">
        <v>29</v>
      </c>
      <c r="M13081" t="s">
        <v>7747</v>
      </c>
      <c r="N13081">
        <v>6</v>
      </c>
      <c r="P13081">
        <v>1</v>
      </c>
    </row>
    <row r="13082" spans="12:16" x14ac:dyDescent="0.35">
      <c r="L13082" t="s">
        <v>29</v>
      </c>
      <c r="M13082" t="s">
        <v>7747</v>
      </c>
      <c r="N13082">
        <v>6</v>
      </c>
      <c r="P13082">
        <v>1</v>
      </c>
    </row>
    <row r="13083" spans="12:16" x14ac:dyDescent="0.35">
      <c r="L13083" t="s">
        <v>29</v>
      </c>
      <c r="M13083" t="s">
        <v>7747</v>
      </c>
      <c r="N13083">
        <v>6</v>
      </c>
      <c r="P13083">
        <v>1</v>
      </c>
    </row>
    <row r="13084" spans="12:16" x14ac:dyDescent="0.35">
      <c r="L13084" t="s">
        <v>29</v>
      </c>
      <c r="M13084" t="s">
        <v>7747</v>
      </c>
      <c r="N13084">
        <v>6</v>
      </c>
      <c r="P13084">
        <v>1</v>
      </c>
    </row>
    <row r="13085" spans="12:16" x14ac:dyDescent="0.35">
      <c r="L13085" t="s">
        <v>29</v>
      </c>
      <c r="M13085" t="s">
        <v>7747</v>
      </c>
      <c r="N13085">
        <v>6</v>
      </c>
      <c r="P13085">
        <v>1</v>
      </c>
    </row>
    <row r="13086" spans="12:16" x14ac:dyDescent="0.35">
      <c r="L13086" t="s">
        <v>29</v>
      </c>
      <c r="M13086" t="s">
        <v>7747</v>
      </c>
      <c r="N13086">
        <v>6</v>
      </c>
      <c r="P13086">
        <v>1</v>
      </c>
    </row>
    <row r="13087" spans="12:16" x14ac:dyDescent="0.35">
      <c r="L13087" t="s">
        <v>29</v>
      </c>
      <c r="M13087" t="s">
        <v>7747</v>
      </c>
      <c r="N13087">
        <v>6</v>
      </c>
      <c r="P13087">
        <v>1</v>
      </c>
    </row>
    <row r="13088" spans="12:16" x14ac:dyDescent="0.35">
      <c r="L13088" t="s">
        <v>29</v>
      </c>
      <c r="M13088" t="s">
        <v>7747</v>
      </c>
      <c r="N13088">
        <v>6</v>
      </c>
      <c r="P13088">
        <v>1</v>
      </c>
    </row>
    <row r="13089" spans="12:16" x14ac:dyDescent="0.35">
      <c r="L13089" t="s">
        <v>29</v>
      </c>
      <c r="M13089" t="s">
        <v>7747</v>
      </c>
      <c r="N13089">
        <v>6</v>
      </c>
      <c r="P13089">
        <v>1</v>
      </c>
    </row>
    <row r="13090" spans="12:16" x14ac:dyDescent="0.35">
      <c r="L13090" t="s">
        <v>29</v>
      </c>
      <c r="M13090" t="s">
        <v>7747</v>
      </c>
      <c r="N13090">
        <v>6</v>
      </c>
      <c r="P13090">
        <v>1</v>
      </c>
    </row>
    <row r="13091" spans="12:16" x14ac:dyDescent="0.35">
      <c r="L13091" t="s">
        <v>29</v>
      </c>
      <c r="M13091" t="s">
        <v>7747</v>
      </c>
      <c r="N13091">
        <v>6</v>
      </c>
      <c r="P13091">
        <v>1</v>
      </c>
    </row>
    <row r="13092" spans="12:16" x14ac:dyDescent="0.35">
      <c r="L13092" t="s">
        <v>29</v>
      </c>
      <c r="M13092" t="s">
        <v>7747</v>
      </c>
      <c r="N13092">
        <v>6</v>
      </c>
      <c r="P13092">
        <v>1</v>
      </c>
    </row>
    <row r="13093" spans="12:16" x14ac:dyDescent="0.35">
      <c r="L13093" t="s">
        <v>29</v>
      </c>
      <c r="M13093" t="s">
        <v>7747</v>
      </c>
      <c r="N13093">
        <v>6</v>
      </c>
      <c r="P13093">
        <v>1</v>
      </c>
    </row>
    <row r="13094" spans="12:16" x14ac:dyDescent="0.35">
      <c r="L13094" t="s">
        <v>29</v>
      </c>
      <c r="M13094" t="s">
        <v>7747</v>
      </c>
      <c r="N13094">
        <v>6</v>
      </c>
      <c r="P13094">
        <v>1</v>
      </c>
    </row>
    <row r="13095" spans="12:16" x14ac:dyDescent="0.35">
      <c r="L13095" t="s">
        <v>26</v>
      </c>
      <c r="M13095" t="s">
        <v>7747</v>
      </c>
      <c r="N13095">
        <v>6</v>
      </c>
      <c r="P13095">
        <v>1</v>
      </c>
    </row>
    <row r="13096" spans="12:16" x14ac:dyDescent="0.35">
      <c r="L13096" t="s">
        <v>26</v>
      </c>
      <c r="M13096" t="s">
        <v>7747</v>
      </c>
      <c r="N13096">
        <v>6</v>
      </c>
      <c r="P13096">
        <v>1</v>
      </c>
    </row>
    <row r="13097" spans="12:16" x14ac:dyDescent="0.35">
      <c r="L13097" t="s">
        <v>26</v>
      </c>
      <c r="M13097" t="s">
        <v>7747</v>
      </c>
      <c r="N13097">
        <v>6</v>
      </c>
      <c r="P13097">
        <v>1</v>
      </c>
    </row>
    <row r="13098" spans="12:16" x14ac:dyDescent="0.35">
      <c r="L13098" t="s">
        <v>26</v>
      </c>
      <c r="M13098" t="s">
        <v>7747</v>
      </c>
      <c r="N13098">
        <v>6</v>
      </c>
      <c r="P13098">
        <v>1</v>
      </c>
    </row>
    <row r="13099" spans="12:16" x14ac:dyDescent="0.35">
      <c r="L13099" t="s">
        <v>26</v>
      </c>
      <c r="M13099" t="s">
        <v>7747</v>
      </c>
      <c r="N13099">
        <v>6</v>
      </c>
      <c r="P13099">
        <v>1</v>
      </c>
    </row>
    <row r="13100" spans="12:16" x14ac:dyDescent="0.35">
      <c r="L13100" t="s">
        <v>26</v>
      </c>
      <c r="M13100" t="s">
        <v>7747</v>
      </c>
      <c r="N13100">
        <v>6</v>
      </c>
      <c r="P13100">
        <v>1</v>
      </c>
    </row>
    <row r="13101" spans="12:16" x14ac:dyDescent="0.35">
      <c r="L13101" t="s">
        <v>26</v>
      </c>
      <c r="M13101" t="s">
        <v>7747</v>
      </c>
      <c r="N13101">
        <v>6</v>
      </c>
      <c r="P13101">
        <v>1</v>
      </c>
    </row>
    <row r="13102" spans="12:16" x14ac:dyDescent="0.35">
      <c r="L13102" t="s">
        <v>26</v>
      </c>
      <c r="M13102" t="s">
        <v>7747</v>
      </c>
      <c r="N13102">
        <v>6</v>
      </c>
      <c r="P13102">
        <v>1</v>
      </c>
    </row>
    <row r="13103" spans="12:16" x14ac:dyDescent="0.35">
      <c r="L13103" t="s">
        <v>26</v>
      </c>
      <c r="M13103" t="s">
        <v>7747</v>
      </c>
      <c r="N13103">
        <v>6</v>
      </c>
      <c r="P13103">
        <v>1</v>
      </c>
    </row>
    <row r="13104" spans="12:16" x14ac:dyDescent="0.35">
      <c r="L13104" t="s">
        <v>26</v>
      </c>
      <c r="M13104" t="s">
        <v>7747</v>
      </c>
      <c r="N13104">
        <v>6</v>
      </c>
      <c r="P13104">
        <v>1</v>
      </c>
    </row>
    <row r="13105" spans="12:16" x14ac:dyDescent="0.35">
      <c r="L13105" t="s">
        <v>26</v>
      </c>
      <c r="M13105" t="s">
        <v>7747</v>
      </c>
      <c r="N13105">
        <v>6</v>
      </c>
      <c r="P13105">
        <v>1</v>
      </c>
    </row>
    <row r="13106" spans="12:16" x14ac:dyDescent="0.35">
      <c r="L13106" t="s">
        <v>26</v>
      </c>
      <c r="M13106" t="s">
        <v>7747</v>
      </c>
      <c r="N13106">
        <v>6</v>
      </c>
      <c r="P13106">
        <v>1</v>
      </c>
    </row>
    <row r="13107" spans="12:16" x14ac:dyDescent="0.35">
      <c r="L13107" t="s">
        <v>26</v>
      </c>
      <c r="M13107" t="s">
        <v>7747</v>
      </c>
      <c r="N13107">
        <v>6</v>
      </c>
      <c r="P13107">
        <v>1</v>
      </c>
    </row>
    <row r="13108" spans="12:16" x14ac:dyDescent="0.35">
      <c r="L13108" t="s">
        <v>26</v>
      </c>
      <c r="M13108" t="s">
        <v>7747</v>
      </c>
      <c r="N13108">
        <v>6</v>
      </c>
      <c r="P13108">
        <v>1</v>
      </c>
    </row>
    <row r="13109" spans="12:16" x14ac:dyDescent="0.35">
      <c r="L13109" t="s">
        <v>26</v>
      </c>
      <c r="M13109" t="s">
        <v>7747</v>
      </c>
      <c r="N13109">
        <v>6</v>
      </c>
      <c r="P13109">
        <v>1</v>
      </c>
    </row>
    <row r="13110" spans="12:16" x14ac:dyDescent="0.35">
      <c r="L13110" t="s">
        <v>26</v>
      </c>
      <c r="M13110" t="s">
        <v>7747</v>
      </c>
      <c r="N13110">
        <v>6</v>
      </c>
      <c r="P13110">
        <v>1</v>
      </c>
    </row>
    <row r="13111" spans="12:16" x14ac:dyDescent="0.35">
      <c r="L13111" t="s">
        <v>26</v>
      </c>
      <c r="M13111" t="s">
        <v>7747</v>
      </c>
      <c r="N13111">
        <v>6</v>
      </c>
      <c r="P13111">
        <v>1</v>
      </c>
    </row>
    <row r="13112" spans="12:16" x14ac:dyDescent="0.35">
      <c r="L13112" t="s">
        <v>26</v>
      </c>
      <c r="M13112" t="s">
        <v>7747</v>
      </c>
      <c r="N13112">
        <v>6</v>
      </c>
      <c r="P13112">
        <v>1</v>
      </c>
    </row>
    <row r="13113" spans="12:16" x14ac:dyDescent="0.35">
      <c r="L13113" t="s">
        <v>26</v>
      </c>
      <c r="M13113" t="s">
        <v>7747</v>
      </c>
      <c r="N13113">
        <v>6</v>
      </c>
      <c r="P13113">
        <v>1</v>
      </c>
    </row>
    <row r="13114" spans="12:16" x14ac:dyDescent="0.35">
      <c r="L13114" t="s">
        <v>26</v>
      </c>
      <c r="M13114" t="s">
        <v>7747</v>
      </c>
      <c r="N13114">
        <v>6</v>
      </c>
      <c r="P13114">
        <v>1</v>
      </c>
    </row>
    <row r="13115" spans="12:16" x14ac:dyDescent="0.35">
      <c r="L13115" t="s">
        <v>26</v>
      </c>
      <c r="M13115" t="s">
        <v>7747</v>
      </c>
      <c r="N13115">
        <v>6</v>
      </c>
      <c r="P13115">
        <v>1</v>
      </c>
    </row>
    <row r="13116" spans="12:16" x14ac:dyDescent="0.35">
      <c r="L13116" t="s">
        <v>26</v>
      </c>
      <c r="M13116" t="s">
        <v>7747</v>
      </c>
      <c r="N13116">
        <v>6</v>
      </c>
      <c r="P13116">
        <v>1</v>
      </c>
    </row>
    <row r="13117" spans="12:16" x14ac:dyDescent="0.35">
      <c r="L13117" t="s">
        <v>26</v>
      </c>
      <c r="M13117" t="s">
        <v>7747</v>
      </c>
      <c r="N13117">
        <v>6</v>
      </c>
      <c r="P13117">
        <v>1</v>
      </c>
    </row>
    <row r="13118" spans="12:16" x14ac:dyDescent="0.35">
      <c r="L13118" t="s">
        <v>26</v>
      </c>
      <c r="M13118" t="s">
        <v>7747</v>
      </c>
      <c r="N13118">
        <v>6</v>
      </c>
      <c r="P13118">
        <v>1</v>
      </c>
    </row>
    <row r="13119" spans="12:16" x14ac:dyDescent="0.35">
      <c r="L13119" t="s">
        <v>26</v>
      </c>
      <c r="M13119" t="s">
        <v>7747</v>
      </c>
      <c r="N13119">
        <v>6</v>
      </c>
      <c r="P13119">
        <v>1</v>
      </c>
    </row>
    <row r="13120" spans="12:16" x14ac:dyDescent="0.35">
      <c r="L13120" t="s">
        <v>26</v>
      </c>
      <c r="M13120" t="s">
        <v>7747</v>
      </c>
      <c r="N13120">
        <v>6</v>
      </c>
      <c r="P13120">
        <v>1</v>
      </c>
    </row>
    <row r="13121" spans="12:16" x14ac:dyDescent="0.35">
      <c r="L13121" t="s">
        <v>26</v>
      </c>
      <c r="M13121" t="s">
        <v>7747</v>
      </c>
      <c r="N13121">
        <v>6</v>
      </c>
      <c r="P13121">
        <v>1</v>
      </c>
    </row>
    <row r="13122" spans="12:16" x14ac:dyDescent="0.35">
      <c r="L13122" t="s">
        <v>26</v>
      </c>
      <c r="M13122" t="s">
        <v>7747</v>
      </c>
      <c r="N13122">
        <v>6</v>
      </c>
      <c r="P13122">
        <v>1</v>
      </c>
    </row>
    <row r="13123" spans="12:16" x14ac:dyDescent="0.35">
      <c r="L13123" t="s">
        <v>26</v>
      </c>
      <c r="M13123" t="s">
        <v>7747</v>
      </c>
      <c r="N13123">
        <v>6</v>
      </c>
      <c r="P13123">
        <v>1</v>
      </c>
    </row>
    <row r="13124" spans="12:16" x14ac:dyDescent="0.35">
      <c r="L13124" t="s">
        <v>26</v>
      </c>
      <c r="M13124" t="s">
        <v>7747</v>
      </c>
      <c r="N13124">
        <v>6</v>
      </c>
      <c r="P13124">
        <v>1</v>
      </c>
    </row>
    <row r="13125" spans="12:16" x14ac:dyDescent="0.35">
      <c r="L13125" t="s">
        <v>26</v>
      </c>
      <c r="M13125" t="s">
        <v>7747</v>
      </c>
      <c r="N13125">
        <v>6</v>
      </c>
      <c r="P13125">
        <v>1</v>
      </c>
    </row>
    <row r="13126" spans="12:16" x14ac:dyDescent="0.35">
      <c r="L13126" t="s">
        <v>26</v>
      </c>
      <c r="M13126" t="s">
        <v>7747</v>
      </c>
      <c r="N13126">
        <v>6</v>
      </c>
      <c r="P13126">
        <v>1</v>
      </c>
    </row>
    <row r="13127" spans="12:16" x14ac:dyDescent="0.35">
      <c r="L13127" t="s">
        <v>26</v>
      </c>
      <c r="M13127" t="s">
        <v>7747</v>
      </c>
      <c r="N13127">
        <v>6</v>
      </c>
      <c r="P13127">
        <v>1</v>
      </c>
    </row>
    <row r="13128" spans="12:16" x14ac:dyDescent="0.35">
      <c r="L13128" t="s">
        <v>26</v>
      </c>
      <c r="M13128" t="s">
        <v>7747</v>
      </c>
      <c r="N13128">
        <v>6</v>
      </c>
      <c r="P13128">
        <v>1</v>
      </c>
    </row>
    <row r="13129" spans="12:16" x14ac:dyDescent="0.35">
      <c r="L13129" t="s">
        <v>26</v>
      </c>
      <c r="M13129" t="s">
        <v>7747</v>
      </c>
      <c r="N13129">
        <v>6</v>
      </c>
      <c r="P13129">
        <v>1</v>
      </c>
    </row>
    <row r="13130" spans="12:16" x14ac:dyDescent="0.35">
      <c r="L13130" t="s">
        <v>26</v>
      </c>
      <c r="M13130" t="s">
        <v>7747</v>
      </c>
      <c r="N13130">
        <v>6</v>
      </c>
      <c r="P13130">
        <v>1</v>
      </c>
    </row>
    <row r="13131" spans="12:16" x14ac:dyDescent="0.35">
      <c r="L13131" t="s">
        <v>26</v>
      </c>
      <c r="M13131" t="s">
        <v>7747</v>
      </c>
      <c r="N13131">
        <v>6</v>
      </c>
      <c r="P13131">
        <v>1</v>
      </c>
    </row>
    <row r="13132" spans="12:16" x14ac:dyDescent="0.35">
      <c r="L13132" t="s">
        <v>26</v>
      </c>
      <c r="M13132" t="s">
        <v>7747</v>
      </c>
      <c r="N13132">
        <v>6</v>
      </c>
      <c r="P13132">
        <v>1</v>
      </c>
    </row>
    <row r="13133" spans="12:16" x14ac:dyDescent="0.35">
      <c r="L13133" t="s">
        <v>26</v>
      </c>
      <c r="M13133" t="s">
        <v>7747</v>
      </c>
      <c r="N13133">
        <v>6</v>
      </c>
      <c r="P13133">
        <v>1</v>
      </c>
    </row>
    <row r="13134" spans="12:16" x14ac:dyDescent="0.35">
      <c r="L13134" t="s">
        <v>26</v>
      </c>
      <c r="M13134" t="s">
        <v>7747</v>
      </c>
      <c r="N13134">
        <v>6</v>
      </c>
      <c r="P13134">
        <v>1</v>
      </c>
    </row>
    <row r="13135" spans="12:16" x14ac:dyDescent="0.35">
      <c r="L13135" t="s">
        <v>26</v>
      </c>
      <c r="M13135" t="s">
        <v>7747</v>
      </c>
      <c r="N13135">
        <v>6</v>
      </c>
      <c r="P13135">
        <v>1</v>
      </c>
    </row>
    <row r="13136" spans="12:16" x14ac:dyDescent="0.35">
      <c r="L13136" t="s">
        <v>26</v>
      </c>
      <c r="M13136" t="s">
        <v>7747</v>
      </c>
      <c r="N13136">
        <v>6</v>
      </c>
      <c r="P13136">
        <v>1</v>
      </c>
    </row>
    <row r="13137" spans="12:16" x14ac:dyDescent="0.35">
      <c r="L13137" t="s">
        <v>26</v>
      </c>
      <c r="M13137" t="s">
        <v>7747</v>
      </c>
      <c r="N13137">
        <v>6</v>
      </c>
      <c r="P13137">
        <v>1</v>
      </c>
    </row>
    <row r="13138" spans="12:16" x14ac:dyDescent="0.35">
      <c r="L13138" t="s">
        <v>26</v>
      </c>
      <c r="M13138" t="s">
        <v>7747</v>
      </c>
      <c r="N13138">
        <v>6</v>
      </c>
      <c r="P13138">
        <v>1</v>
      </c>
    </row>
    <row r="13139" spans="12:16" x14ac:dyDescent="0.35">
      <c r="L13139" t="s">
        <v>26</v>
      </c>
      <c r="M13139" t="s">
        <v>7747</v>
      </c>
      <c r="N13139">
        <v>6</v>
      </c>
      <c r="P13139">
        <v>1</v>
      </c>
    </row>
    <row r="13140" spans="12:16" x14ac:dyDescent="0.35">
      <c r="L13140" t="s">
        <v>26</v>
      </c>
      <c r="M13140" t="s">
        <v>7747</v>
      </c>
      <c r="N13140">
        <v>6</v>
      </c>
      <c r="P13140">
        <v>1</v>
      </c>
    </row>
    <row r="13141" spans="12:16" x14ac:dyDescent="0.35">
      <c r="L13141" t="s">
        <v>26</v>
      </c>
      <c r="M13141" t="s">
        <v>7747</v>
      </c>
      <c r="N13141">
        <v>6</v>
      </c>
      <c r="P13141">
        <v>1</v>
      </c>
    </row>
    <row r="13142" spans="12:16" x14ac:dyDescent="0.35">
      <c r="L13142" t="s">
        <v>26</v>
      </c>
      <c r="M13142" t="s">
        <v>7747</v>
      </c>
      <c r="N13142">
        <v>6</v>
      </c>
      <c r="P13142">
        <v>1</v>
      </c>
    </row>
    <row r="13143" spans="12:16" x14ac:dyDescent="0.35">
      <c r="L13143" t="s">
        <v>26</v>
      </c>
      <c r="M13143" t="s">
        <v>7747</v>
      </c>
      <c r="N13143">
        <v>6</v>
      </c>
      <c r="P13143">
        <v>1</v>
      </c>
    </row>
    <row r="13144" spans="12:16" x14ac:dyDescent="0.35">
      <c r="L13144" t="s">
        <v>26</v>
      </c>
      <c r="M13144" t="s">
        <v>7747</v>
      </c>
      <c r="N13144">
        <v>6</v>
      </c>
      <c r="P13144">
        <v>1</v>
      </c>
    </row>
    <row r="13145" spans="12:16" x14ac:dyDescent="0.35">
      <c r="L13145" t="s">
        <v>26</v>
      </c>
      <c r="M13145" t="s">
        <v>7747</v>
      </c>
      <c r="N13145">
        <v>6</v>
      </c>
      <c r="P13145">
        <v>1</v>
      </c>
    </row>
    <row r="13146" spans="12:16" x14ac:dyDescent="0.35">
      <c r="L13146" t="s">
        <v>26</v>
      </c>
      <c r="M13146" t="s">
        <v>7747</v>
      </c>
      <c r="N13146">
        <v>6</v>
      </c>
      <c r="P13146">
        <v>1</v>
      </c>
    </row>
    <row r="13147" spans="12:16" x14ac:dyDescent="0.35">
      <c r="L13147" t="s">
        <v>26</v>
      </c>
      <c r="M13147" t="s">
        <v>7747</v>
      </c>
      <c r="N13147">
        <v>6</v>
      </c>
      <c r="P13147">
        <v>1</v>
      </c>
    </row>
    <row r="13148" spans="12:16" x14ac:dyDescent="0.35">
      <c r="L13148" t="s">
        <v>26</v>
      </c>
      <c r="M13148" t="s">
        <v>7747</v>
      </c>
      <c r="N13148">
        <v>6</v>
      </c>
      <c r="P13148">
        <v>1</v>
      </c>
    </row>
    <row r="13149" spans="12:16" x14ac:dyDescent="0.35">
      <c r="L13149" t="s">
        <v>26</v>
      </c>
      <c r="M13149" t="s">
        <v>7747</v>
      </c>
      <c r="N13149">
        <v>6</v>
      </c>
      <c r="P13149">
        <v>1</v>
      </c>
    </row>
    <row r="13150" spans="12:16" x14ac:dyDescent="0.35">
      <c r="L13150" t="s">
        <v>26</v>
      </c>
      <c r="M13150" t="s">
        <v>7747</v>
      </c>
      <c r="N13150">
        <v>6</v>
      </c>
      <c r="P13150">
        <v>1</v>
      </c>
    </row>
    <row r="13151" spans="12:16" x14ac:dyDescent="0.35">
      <c r="L13151" t="s">
        <v>26</v>
      </c>
      <c r="M13151" t="s">
        <v>7747</v>
      </c>
      <c r="N13151">
        <v>6</v>
      </c>
      <c r="P13151">
        <v>1</v>
      </c>
    </row>
    <row r="13152" spans="12:16" x14ac:dyDescent="0.35">
      <c r="L13152" t="s">
        <v>26</v>
      </c>
      <c r="M13152" t="s">
        <v>7747</v>
      </c>
      <c r="N13152">
        <v>6</v>
      </c>
      <c r="P13152">
        <v>1</v>
      </c>
    </row>
    <row r="13153" spans="12:16" x14ac:dyDescent="0.35">
      <c r="L13153" t="s">
        <v>26</v>
      </c>
      <c r="M13153" t="s">
        <v>7747</v>
      </c>
      <c r="N13153">
        <v>6</v>
      </c>
      <c r="P13153">
        <v>1</v>
      </c>
    </row>
    <row r="13154" spans="12:16" x14ac:dyDescent="0.35">
      <c r="L13154" t="s">
        <v>26</v>
      </c>
      <c r="M13154" t="s">
        <v>7747</v>
      </c>
      <c r="N13154">
        <v>6</v>
      </c>
      <c r="P13154">
        <v>1</v>
      </c>
    </row>
    <row r="13155" spans="12:16" x14ac:dyDescent="0.35">
      <c r="L13155" t="s">
        <v>26</v>
      </c>
      <c r="M13155" t="s">
        <v>7747</v>
      </c>
      <c r="N13155">
        <v>6</v>
      </c>
      <c r="P13155">
        <v>1</v>
      </c>
    </row>
    <row r="13156" spans="12:16" x14ac:dyDescent="0.35">
      <c r="L13156" t="s">
        <v>26</v>
      </c>
      <c r="M13156" t="s">
        <v>7747</v>
      </c>
      <c r="N13156">
        <v>6</v>
      </c>
      <c r="P13156">
        <v>1</v>
      </c>
    </row>
    <row r="13157" spans="12:16" x14ac:dyDescent="0.35">
      <c r="L13157" t="s">
        <v>26</v>
      </c>
      <c r="M13157" t="s">
        <v>7747</v>
      </c>
      <c r="N13157">
        <v>6</v>
      </c>
      <c r="P13157">
        <v>1</v>
      </c>
    </row>
    <row r="13158" spans="12:16" x14ac:dyDescent="0.35">
      <c r="L13158" t="s">
        <v>26</v>
      </c>
      <c r="M13158" t="s">
        <v>7747</v>
      </c>
      <c r="N13158">
        <v>6</v>
      </c>
      <c r="P13158">
        <v>1</v>
      </c>
    </row>
    <row r="13159" spans="12:16" x14ac:dyDescent="0.35">
      <c r="L13159" t="s">
        <v>26</v>
      </c>
      <c r="M13159" t="s">
        <v>7747</v>
      </c>
      <c r="N13159">
        <v>6</v>
      </c>
      <c r="P13159">
        <v>1</v>
      </c>
    </row>
    <row r="13160" spans="12:16" x14ac:dyDescent="0.35">
      <c r="L13160" t="s">
        <v>26</v>
      </c>
      <c r="M13160" t="s">
        <v>7747</v>
      </c>
      <c r="N13160">
        <v>6</v>
      </c>
      <c r="P13160">
        <v>1</v>
      </c>
    </row>
    <row r="13161" spans="12:16" x14ac:dyDescent="0.35">
      <c r="L13161" t="s">
        <v>26</v>
      </c>
      <c r="M13161" t="s">
        <v>7747</v>
      </c>
      <c r="N13161">
        <v>6</v>
      </c>
      <c r="P13161">
        <v>1</v>
      </c>
    </row>
    <row r="13162" spans="12:16" x14ac:dyDescent="0.35">
      <c r="L13162" t="s">
        <v>26</v>
      </c>
      <c r="M13162" t="s">
        <v>7747</v>
      </c>
      <c r="N13162">
        <v>6</v>
      </c>
      <c r="P13162">
        <v>1</v>
      </c>
    </row>
    <row r="13163" spans="12:16" x14ac:dyDescent="0.35">
      <c r="L13163" t="s">
        <v>26</v>
      </c>
      <c r="M13163" t="s">
        <v>7747</v>
      </c>
      <c r="N13163">
        <v>6</v>
      </c>
      <c r="P13163">
        <v>1</v>
      </c>
    </row>
    <row r="13164" spans="12:16" x14ac:dyDescent="0.35">
      <c r="L13164" t="s">
        <v>26</v>
      </c>
      <c r="M13164" t="s">
        <v>7747</v>
      </c>
      <c r="N13164">
        <v>6</v>
      </c>
      <c r="P13164">
        <v>1</v>
      </c>
    </row>
    <row r="13165" spans="12:16" x14ac:dyDescent="0.35">
      <c r="L13165" t="s">
        <v>26</v>
      </c>
      <c r="M13165" t="s">
        <v>7747</v>
      </c>
      <c r="N13165">
        <v>6</v>
      </c>
      <c r="P13165">
        <v>1</v>
      </c>
    </row>
    <row r="13166" spans="12:16" x14ac:dyDescent="0.35">
      <c r="L13166" t="s">
        <v>26</v>
      </c>
      <c r="M13166" t="s">
        <v>7747</v>
      </c>
      <c r="N13166">
        <v>6</v>
      </c>
      <c r="P13166">
        <v>1</v>
      </c>
    </row>
    <row r="13167" spans="12:16" x14ac:dyDescent="0.35">
      <c r="L13167" t="s">
        <v>26</v>
      </c>
      <c r="M13167" t="s">
        <v>7747</v>
      </c>
      <c r="N13167">
        <v>6</v>
      </c>
      <c r="P13167">
        <v>1</v>
      </c>
    </row>
    <row r="13168" spans="12:16" x14ac:dyDescent="0.35">
      <c r="L13168" t="s">
        <v>26</v>
      </c>
      <c r="M13168" t="s">
        <v>7747</v>
      </c>
      <c r="N13168">
        <v>6</v>
      </c>
      <c r="P13168">
        <v>1</v>
      </c>
    </row>
    <row r="13169" spans="12:16" x14ac:dyDescent="0.35">
      <c r="L13169" t="s">
        <v>26</v>
      </c>
      <c r="M13169" t="s">
        <v>7747</v>
      </c>
      <c r="N13169">
        <v>6</v>
      </c>
      <c r="P13169">
        <v>1</v>
      </c>
    </row>
    <row r="13170" spans="12:16" x14ac:dyDescent="0.35">
      <c r="L13170" t="s">
        <v>26</v>
      </c>
      <c r="M13170" t="s">
        <v>7747</v>
      </c>
      <c r="N13170">
        <v>6</v>
      </c>
      <c r="P13170">
        <v>1</v>
      </c>
    </row>
    <row r="13171" spans="12:16" x14ac:dyDescent="0.35">
      <c r="L13171" t="s">
        <v>26</v>
      </c>
      <c r="M13171" t="s">
        <v>7747</v>
      </c>
      <c r="N13171">
        <v>6</v>
      </c>
      <c r="P13171">
        <v>1</v>
      </c>
    </row>
    <row r="13172" spans="12:16" x14ac:dyDescent="0.35">
      <c r="L13172" t="s">
        <v>26</v>
      </c>
      <c r="M13172" t="s">
        <v>7747</v>
      </c>
      <c r="N13172">
        <v>6</v>
      </c>
      <c r="P13172">
        <v>1</v>
      </c>
    </row>
    <row r="13173" spans="12:16" x14ac:dyDescent="0.35">
      <c r="L13173" t="s">
        <v>26</v>
      </c>
      <c r="M13173" t="s">
        <v>7747</v>
      </c>
      <c r="N13173">
        <v>6</v>
      </c>
      <c r="P13173">
        <v>1</v>
      </c>
    </row>
    <row r="13174" spans="12:16" x14ac:dyDescent="0.35">
      <c r="L13174" t="s">
        <v>26</v>
      </c>
      <c r="M13174" t="s">
        <v>7747</v>
      </c>
      <c r="N13174">
        <v>6</v>
      </c>
      <c r="P13174">
        <v>1</v>
      </c>
    </row>
    <row r="13175" spans="12:16" x14ac:dyDescent="0.35">
      <c r="L13175" t="s">
        <v>26</v>
      </c>
      <c r="M13175" t="s">
        <v>7747</v>
      </c>
      <c r="N13175">
        <v>6</v>
      </c>
      <c r="P13175">
        <v>1</v>
      </c>
    </row>
    <row r="13176" spans="12:16" x14ac:dyDescent="0.35">
      <c r="L13176" t="s">
        <v>26</v>
      </c>
      <c r="M13176" t="s">
        <v>7747</v>
      </c>
      <c r="N13176">
        <v>6</v>
      </c>
      <c r="P13176">
        <v>1</v>
      </c>
    </row>
    <row r="13177" spans="12:16" x14ac:dyDescent="0.35">
      <c r="L13177" t="s">
        <v>26</v>
      </c>
      <c r="M13177" t="s">
        <v>7747</v>
      </c>
      <c r="N13177">
        <v>6</v>
      </c>
      <c r="P13177">
        <v>1</v>
      </c>
    </row>
    <row r="13178" spans="12:16" x14ac:dyDescent="0.35">
      <c r="L13178" t="s">
        <v>26</v>
      </c>
      <c r="M13178" t="s">
        <v>7747</v>
      </c>
      <c r="N13178">
        <v>6</v>
      </c>
      <c r="P13178">
        <v>1</v>
      </c>
    </row>
    <row r="13179" spans="12:16" x14ac:dyDescent="0.35">
      <c r="L13179" t="s">
        <v>26</v>
      </c>
      <c r="M13179" t="s">
        <v>7747</v>
      </c>
      <c r="N13179">
        <v>6</v>
      </c>
      <c r="P13179">
        <v>1</v>
      </c>
    </row>
    <row r="13180" spans="12:16" x14ac:dyDescent="0.35">
      <c r="L13180" t="s">
        <v>26</v>
      </c>
      <c r="M13180" t="s">
        <v>7747</v>
      </c>
      <c r="N13180">
        <v>6</v>
      </c>
      <c r="P13180">
        <v>1</v>
      </c>
    </row>
    <row r="13181" spans="12:16" x14ac:dyDescent="0.35">
      <c r="L13181" t="s">
        <v>26</v>
      </c>
      <c r="M13181" t="s">
        <v>7747</v>
      </c>
      <c r="N13181">
        <v>6</v>
      </c>
      <c r="P13181">
        <v>1</v>
      </c>
    </row>
    <row r="13182" spans="12:16" x14ac:dyDescent="0.35">
      <c r="L13182" t="s">
        <v>26</v>
      </c>
      <c r="M13182" t="s">
        <v>7747</v>
      </c>
      <c r="N13182">
        <v>6</v>
      </c>
      <c r="P13182">
        <v>1</v>
      </c>
    </row>
    <row r="13183" spans="12:16" x14ac:dyDescent="0.35">
      <c r="L13183" t="s">
        <v>26</v>
      </c>
      <c r="M13183" t="s">
        <v>7747</v>
      </c>
      <c r="N13183">
        <v>6</v>
      </c>
      <c r="P13183">
        <v>1</v>
      </c>
    </row>
    <row r="13184" spans="12:16" x14ac:dyDescent="0.35">
      <c r="L13184" t="s">
        <v>26</v>
      </c>
      <c r="M13184" t="s">
        <v>7747</v>
      </c>
      <c r="N13184">
        <v>6</v>
      </c>
      <c r="P13184">
        <v>1</v>
      </c>
    </row>
    <row r="13185" spans="12:16" x14ac:dyDescent="0.35">
      <c r="L13185" t="s">
        <v>26</v>
      </c>
      <c r="M13185" t="s">
        <v>7747</v>
      </c>
      <c r="N13185">
        <v>6</v>
      </c>
      <c r="P13185">
        <v>1</v>
      </c>
    </row>
    <row r="13186" spans="12:16" x14ac:dyDescent="0.35">
      <c r="L13186" t="s">
        <v>26</v>
      </c>
      <c r="M13186" t="s">
        <v>7747</v>
      </c>
      <c r="N13186">
        <v>6</v>
      </c>
      <c r="P13186">
        <v>1</v>
      </c>
    </row>
    <row r="13187" spans="12:16" x14ac:dyDescent="0.35">
      <c r="L13187" t="s">
        <v>26</v>
      </c>
      <c r="M13187" t="s">
        <v>7747</v>
      </c>
      <c r="N13187">
        <v>6</v>
      </c>
      <c r="P13187">
        <v>1</v>
      </c>
    </row>
    <row r="13188" spans="12:16" x14ac:dyDescent="0.35">
      <c r="L13188" t="s">
        <v>26</v>
      </c>
      <c r="M13188" t="s">
        <v>7747</v>
      </c>
      <c r="N13188">
        <v>6</v>
      </c>
      <c r="P13188">
        <v>1</v>
      </c>
    </row>
    <row r="13189" spans="12:16" x14ac:dyDescent="0.35">
      <c r="L13189" t="s">
        <v>26</v>
      </c>
      <c r="M13189" t="s">
        <v>7747</v>
      </c>
      <c r="N13189">
        <v>6</v>
      </c>
      <c r="P13189">
        <v>1</v>
      </c>
    </row>
    <row r="13190" spans="12:16" x14ac:dyDescent="0.35">
      <c r="L13190" t="s">
        <v>26</v>
      </c>
      <c r="M13190" t="s">
        <v>7747</v>
      </c>
      <c r="N13190">
        <v>6</v>
      </c>
      <c r="P13190">
        <v>1</v>
      </c>
    </row>
    <row r="13191" spans="12:16" x14ac:dyDescent="0.35">
      <c r="L13191" t="s">
        <v>26</v>
      </c>
      <c r="M13191" t="s">
        <v>7747</v>
      </c>
      <c r="N13191">
        <v>6</v>
      </c>
      <c r="P13191">
        <v>1</v>
      </c>
    </row>
    <row r="13192" spans="12:16" x14ac:dyDescent="0.35">
      <c r="L13192" t="s">
        <v>26</v>
      </c>
      <c r="M13192" t="s">
        <v>7747</v>
      </c>
      <c r="N13192">
        <v>6</v>
      </c>
      <c r="P13192">
        <v>1</v>
      </c>
    </row>
    <row r="13193" spans="12:16" x14ac:dyDescent="0.35">
      <c r="L13193" t="s">
        <v>26</v>
      </c>
      <c r="M13193" t="s">
        <v>7747</v>
      </c>
      <c r="N13193">
        <v>6</v>
      </c>
      <c r="P13193">
        <v>1</v>
      </c>
    </row>
    <row r="13194" spans="12:16" x14ac:dyDescent="0.35">
      <c r="L13194" t="s">
        <v>26</v>
      </c>
      <c r="M13194" t="s">
        <v>7747</v>
      </c>
      <c r="N13194">
        <v>6</v>
      </c>
      <c r="P13194">
        <v>1</v>
      </c>
    </row>
    <row r="13195" spans="12:16" x14ac:dyDescent="0.35">
      <c r="L13195" t="s">
        <v>26</v>
      </c>
      <c r="M13195" t="s">
        <v>7747</v>
      </c>
      <c r="N13195">
        <v>6</v>
      </c>
      <c r="P13195">
        <v>1</v>
      </c>
    </row>
    <row r="13196" spans="12:16" x14ac:dyDescent="0.35">
      <c r="L13196" t="s">
        <v>26</v>
      </c>
      <c r="M13196" t="s">
        <v>7747</v>
      </c>
      <c r="N13196">
        <v>6</v>
      </c>
      <c r="P13196">
        <v>1</v>
      </c>
    </row>
    <row r="13197" spans="12:16" x14ac:dyDescent="0.35">
      <c r="L13197" t="s">
        <v>26</v>
      </c>
      <c r="M13197" t="s">
        <v>7747</v>
      </c>
      <c r="N13197">
        <v>6</v>
      </c>
      <c r="P13197">
        <v>1</v>
      </c>
    </row>
    <row r="13198" spans="12:16" x14ac:dyDescent="0.35">
      <c r="L13198" t="s">
        <v>26</v>
      </c>
      <c r="M13198" t="s">
        <v>7747</v>
      </c>
      <c r="N13198">
        <v>6</v>
      </c>
      <c r="P13198">
        <v>1</v>
      </c>
    </row>
    <row r="13199" spans="12:16" x14ac:dyDescent="0.35">
      <c r="L13199" t="s">
        <v>26</v>
      </c>
      <c r="M13199" t="s">
        <v>7747</v>
      </c>
      <c r="N13199">
        <v>6</v>
      </c>
      <c r="P13199">
        <v>1</v>
      </c>
    </row>
    <row r="13200" spans="12:16" x14ac:dyDescent="0.35">
      <c r="L13200" t="s">
        <v>26</v>
      </c>
      <c r="M13200" t="s">
        <v>7747</v>
      </c>
      <c r="N13200">
        <v>6</v>
      </c>
      <c r="P13200">
        <v>1</v>
      </c>
    </row>
    <row r="13201" spans="12:16" x14ac:dyDescent="0.35">
      <c r="L13201" t="s">
        <v>26</v>
      </c>
      <c r="M13201" t="s">
        <v>7747</v>
      </c>
      <c r="N13201">
        <v>6</v>
      </c>
      <c r="P13201">
        <v>1</v>
      </c>
    </row>
    <row r="13202" spans="12:16" x14ac:dyDescent="0.35">
      <c r="L13202" t="s">
        <v>26</v>
      </c>
      <c r="M13202" t="s">
        <v>7747</v>
      </c>
      <c r="N13202">
        <v>6</v>
      </c>
      <c r="P13202">
        <v>1</v>
      </c>
    </row>
    <row r="13203" spans="12:16" x14ac:dyDescent="0.35">
      <c r="L13203" t="s">
        <v>26</v>
      </c>
      <c r="M13203" t="s">
        <v>7747</v>
      </c>
      <c r="N13203">
        <v>6</v>
      </c>
      <c r="P13203">
        <v>1</v>
      </c>
    </row>
    <row r="13204" spans="12:16" x14ac:dyDescent="0.35">
      <c r="L13204" t="s">
        <v>26</v>
      </c>
      <c r="M13204" t="s">
        <v>7747</v>
      </c>
      <c r="N13204">
        <v>6</v>
      </c>
      <c r="P13204">
        <v>1</v>
      </c>
    </row>
    <row r="13205" spans="12:16" x14ac:dyDescent="0.35">
      <c r="L13205" t="s">
        <v>26</v>
      </c>
      <c r="M13205" t="s">
        <v>7747</v>
      </c>
      <c r="N13205">
        <v>6</v>
      </c>
      <c r="P13205">
        <v>1</v>
      </c>
    </row>
    <row r="13206" spans="12:16" x14ac:dyDescent="0.35">
      <c r="L13206" t="s">
        <v>26</v>
      </c>
      <c r="M13206" t="s">
        <v>7747</v>
      </c>
      <c r="N13206">
        <v>6</v>
      </c>
      <c r="P13206">
        <v>1</v>
      </c>
    </row>
    <row r="13207" spans="12:16" x14ac:dyDescent="0.35">
      <c r="L13207" t="s">
        <v>26</v>
      </c>
      <c r="M13207" t="s">
        <v>7747</v>
      </c>
      <c r="N13207">
        <v>6</v>
      </c>
      <c r="P13207">
        <v>1</v>
      </c>
    </row>
    <row r="13208" spans="12:16" x14ac:dyDescent="0.35">
      <c r="L13208" t="s">
        <v>26</v>
      </c>
      <c r="M13208" t="s">
        <v>7747</v>
      </c>
      <c r="N13208">
        <v>6</v>
      </c>
      <c r="P13208">
        <v>1</v>
      </c>
    </row>
    <row r="13209" spans="12:16" x14ac:dyDescent="0.35">
      <c r="L13209" t="s">
        <v>26</v>
      </c>
      <c r="M13209" t="s">
        <v>7747</v>
      </c>
      <c r="N13209">
        <v>6</v>
      </c>
      <c r="P13209">
        <v>1</v>
      </c>
    </row>
    <row r="13210" spans="12:16" x14ac:dyDescent="0.35">
      <c r="L13210" t="s">
        <v>26</v>
      </c>
      <c r="M13210" t="s">
        <v>7747</v>
      </c>
      <c r="N13210">
        <v>6</v>
      </c>
      <c r="P13210">
        <v>1</v>
      </c>
    </row>
    <row r="13211" spans="12:16" x14ac:dyDescent="0.35">
      <c r="L13211" t="s">
        <v>26</v>
      </c>
      <c r="M13211" t="s">
        <v>7747</v>
      </c>
      <c r="N13211">
        <v>6</v>
      </c>
      <c r="P13211">
        <v>1</v>
      </c>
    </row>
    <row r="13212" spans="12:16" x14ac:dyDescent="0.35">
      <c r="L13212" t="s">
        <v>26</v>
      </c>
      <c r="M13212" t="s">
        <v>7747</v>
      </c>
      <c r="N13212">
        <v>6</v>
      </c>
      <c r="P13212">
        <v>1</v>
      </c>
    </row>
    <row r="13213" spans="12:16" x14ac:dyDescent="0.35">
      <c r="L13213" t="s">
        <v>26</v>
      </c>
      <c r="M13213" t="s">
        <v>7747</v>
      </c>
      <c r="N13213">
        <v>6</v>
      </c>
      <c r="P13213">
        <v>1</v>
      </c>
    </row>
    <row r="13214" spans="12:16" x14ac:dyDescent="0.35">
      <c r="L13214" t="s">
        <v>26</v>
      </c>
      <c r="M13214" t="s">
        <v>7747</v>
      </c>
      <c r="N13214">
        <v>6</v>
      </c>
      <c r="P13214">
        <v>1</v>
      </c>
    </row>
    <row r="13215" spans="12:16" x14ac:dyDescent="0.35">
      <c r="L13215" t="s">
        <v>26</v>
      </c>
      <c r="M13215" t="s">
        <v>7747</v>
      </c>
      <c r="N13215">
        <v>6</v>
      </c>
      <c r="P13215">
        <v>1</v>
      </c>
    </row>
    <row r="13216" spans="12:16" x14ac:dyDescent="0.35">
      <c r="L13216" t="s">
        <v>26</v>
      </c>
      <c r="M13216" t="s">
        <v>7747</v>
      </c>
      <c r="N13216">
        <v>6</v>
      </c>
      <c r="P13216">
        <v>1</v>
      </c>
    </row>
    <row r="13217" spans="12:16" x14ac:dyDescent="0.35">
      <c r="L13217" t="s">
        <v>26</v>
      </c>
      <c r="M13217" t="s">
        <v>7747</v>
      </c>
      <c r="N13217">
        <v>6</v>
      </c>
      <c r="P13217">
        <v>1</v>
      </c>
    </row>
    <row r="13218" spans="12:16" x14ac:dyDescent="0.35">
      <c r="L13218" t="s">
        <v>26</v>
      </c>
      <c r="M13218" t="s">
        <v>7747</v>
      </c>
      <c r="N13218">
        <v>6</v>
      </c>
      <c r="P13218">
        <v>1</v>
      </c>
    </row>
    <row r="13219" spans="12:16" x14ac:dyDescent="0.35">
      <c r="L13219" t="s">
        <v>26</v>
      </c>
      <c r="M13219" t="s">
        <v>7747</v>
      </c>
      <c r="N13219">
        <v>6</v>
      </c>
      <c r="P13219">
        <v>1</v>
      </c>
    </row>
    <row r="13220" spans="12:16" x14ac:dyDescent="0.35">
      <c r="L13220" t="s">
        <v>26</v>
      </c>
      <c r="M13220" t="s">
        <v>7747</v>
      </c>
      <c r="N13220">
        <v>6</v>
      </c>
      <c r="P13220">
        <v>1</v>
      </c>
    </row>
    <row r="13221" spans="12:16" x14ac:dyDescent="0.35">
      <c r="L13221" t="s">
        <v>26</v>
      </c>
      <c r="M13221" t="s">
        <v>7747</v>
      </c>
      <c r="N13221">
        <v>6</v>
      </c>
      <c r="P13221">
        <v>1</v>
      </c>
    </row>
    <row r="13222" spans="12:16" x14ac:dyDescent="0.35">
      <c r="L13222" t="s">
        <v>26</v>
      </c>
      <c r="M13222" t="s">
        <v>7747</v>
      </c>
      <c r="N13222">
        <v>6</v>
      </c>
      <c r="P13222">
        <v>1</v>
      </c>
    </row>
    <row r="13223" spans="12:16" x14ac:dyDescent="0.35">
      <c r="L13223" t="s">
        <v>26</v>
      </c>
      <c r="M13223" t="s">
        <v>7747</v>
      </c>
      <c r="N13223">
        <v>6</v>
      </c>
      <c r="P13223">
        <v>1</v>
      </c>
    </row>
    <row r="13224" spans="12:16" x14ac:dyDescent="0.35">
      <c r="L13224" t="s">
        <v>26</v>
      </c>
      <c r="M13224" t="s">
        <v>7747</v>
      </c>
      <c r="N13224">
        <v>6</v>
      </c>
      <c r="P13224">
        <v>1</v>
      </c>
    </row>
    <row r="13225" spans="12:16" x14ac:dyDescent="0.35">
      <c r="L13225" t="s">
        <v>26</v>
      </c>
      <c r="M13225" t="s">
        <v>7747</v>
      </c>
      <c r="N13225">
        <v>6</v>
      </c>
      <c r="P13225">
        <v>1</v>
      </c>
    </row>
    <row r="13226" spans="12:16" x14ac:dyDescent="0.35">
      <c r="L13226" t="s">
        <v>26</v>
      </c>
      <c r="M13226" t="s">
        <v>7747</v>
      </c>
      <c r="N13226">
        <v>6</v>
      </c>
      <c r="P13226">
        <v>1</v>
      </c>
    </row>
    <row r="13227" spans="12:16" x14ac:dyDescent="0.35">
      <c r="L13227" t="s">
        <v>26</v>
      </c>
      <c r="M13227" t="s">
        <v>7747</v>
      </c>
      <c r="N13227">
        <v>6</v>
      </c>
      <c r="P13227">
        <v>1</v>
      </c>
    </row>
    <row r="13228" spans="12:16" x14ac:dyDescent="0.35">
      <c r="L13228" t="s">
        <v>26</v>
      </c>
      <c r="M13228" t="s">
        <v>7747</v>
      </c>
      <c r="N13228">
        <v>6</v>
      </c>
      <c r="P13228">
        <v>1</v>
      </c>
    </row>
    <row r="13229" spans="12:16" x14ac:dyDescent="0.35">
      <c r="L13229" t="s">
        <v>26</v>
      </c>
      <c r="M13229" t="s">
        <v>7747</v>
      </c>
      <c r="N13229">
        <v>6</v>
      </c>
      <c r="P13229">
        <v>1</v>
      </c>
    </row>
    <row r="13230" spans="12:16" x14ac:dyDescent="0.35">
      <c r="L13230" t="s">
        <v>26</v>
      </c>
      <c r="M13230" t="s">
        <v>7747</v>
      </c>
      <c r="N13230">
        <v>6</v>
      </c>
      <c r="P13230">
        <v>1</v>
      </c>
    </row>
    <row r="13231" spans="12:16" x14ac:dyDescent="0.35">
      <c r="L13231" t="s">
        <v>26</v>
      </c>
      <c r="M13231" t="s">
        <v>7747</v>
      </c>
      <c r="N13231">
        <v>6</v>
      </c>
      <c r="P13231">
        <v>1</v>
      </c>
    </row>
    <row r="13232" spans="12:16" x14ac:dyDescent="0.35">
      <c r="L13232" t="s">
        <v>26</v>
      </c>
      <c r="M13232" t="s">
        <v>7747</v>
      </c>
      <c r="N13232">
        <v>6</v>
      </c>
      <c r="P13232">
        <v>1</v>
      </c>
    </row>
    <row r="13233" spans="12:16" x14ac:dyDescent="0.35">
      <c r="L13233" t="s">
        <v>26</v>
      </c>
      <c r="M13233" t="s">
        <v>7747</v>
      </c>
      <c r="N13233">
        <v>6</v>
      </c>
      <c r="P13233">
        <v>1</v>
      </c>
    </row>
    <row r="13234" spans="12:16" x14ac:dyDescent="0.35">
      <c r="L13234" t="s">
        <v>26</v>
      </c>
      <c r="M13234" t="s">
        <v>7747</v>
      </c>
      <c r="N13234">
        <v>6</v>
      </c>
      <c r="P13234">
        <v>1</v>
      </c>
    </row>
    <row r="13235" spans="12:16" x14ac:dyDescent="0.35">
      <c r="L13235" t="s">
        <v>26</v>
      </c>
      <c r="M13235" t="s">
        <v>7747</v>
      </c>
      <c r="N13235">
        <v>6</v>
      </c>
      <c r="P13235">
        <v>1</v>
      </c>
    </row>
    <row r="13236" spans="12:16" x14ac:dyDescent="0.35">
      <c r="L13236" t="s">
        <v>26</v>
      </c>
      <c r="M13236" t="s">
        <v>7747</v>
      </c>
      <c r="N13236">
        <v>6</v>
      </c>
      <c r="P13236">
        <v>1</v>
      </c>
    </row>
    <row r="13237" spans="12:16" x14ac:dyDescent="0.35">
      <c r="L13237" t="s">
        <v>26</v>
      </c>
      <c r="M13237" t="s">
        <v>7747</v>
      </c>
      <c r="N13237">
        <v>6</v>
      </c>
      <c r="P13237">
        <v>1</v>
      </c>
    </row>
    <row r="13238" spans="12:16" x14ac:dyDescent="0.35">
      <c r="L13238" t="s">
        <v>26</v>
      </c>
      <c r="M13238" t="s">
        <v>7747</v>
      </c>
      <c r="N13238">
        <v>6</v>
      </c>
      <c r="P13238">
        <v>1</v>
      </c>
    </row>
    <row r="13239" spans="12:16" x14ac:dyDescent="0.35">
      <c r="L13239" t="s">
        <v>26</v>
      </c>
      <c r="M13239" t="s">
        <v>7747</v>
      </c>
      <c r="N13239">
        <v>6</v>
      </c>
      <c r="P13239">
        <v>1</v>
      </c>
    </row>
    <row r="13240" spans="12:16" x14ac:dyDescent="0.35">
      <c r="L13240" t="s">
        <v>26</v>
      </c>
      <c r="M13240" t="s">
        <v>7747</v>
      </c>
      <c r="N13240">
        <v>6</v>
      </c>
      <c r="P13240">
        <v>1</v>
      </c>
    </row>
    <row r="13241" spans="12:16" x14ac:dyDescent="0.35">
      <c r="L13241" t="s">
        <v>26</v>
      </c>
      <c r="M13241" t="s">
        <v>7747</v>
      </c>
      <c r="N13241">
        <v>6</v>
      </c>
      <c r="P13241">
        <v>1</v>
      </c>
    </row>
    <row r="13242" spans="12:16" x14ac:dyDescent="0.35">
      <c r="L13242" t="s">
        <v>26</v>
      </c>
      <c r="M13242" t="s">
        <v>7747</v>
      </c>
      <c r="N13242">
        <v>6</v>
      </c>
      <c r="P13242">
        <v>1</v>
      </c>
    </row>
    <row r="13243" spans="12:16" x14ac:dyDescent="0.35">
      <c r="L13243" t="s">
        <v>26</v>
      </c>
      <c r="M13243" t="s">
        <v>7747</v>
      </c>
      <c r="N13243">
        <v>6</v>
      </c>
      <c r="P13243">
        <v>1</v>
      </c>
    </row>
    <row r="13244" spans="12:16" x14ac:dyDescent="0.35">
      <c r="L13244" t="s">
        <v>26</v>
      </c>
      <c r="M13244" t="s">
        <v>7747</v>
      </c>
      <c r="N13244">
        <v>6</v>
      </c>
      <c r="P13244">
        <v>1</v>
      </c>
    </row>
    <row r="13245" spans="12:16" x14ac:dyDescent="0.35">
      <c r="L13245" t="s">
        <v>26</v>
      </c>
      <c r="M13245" t="s">
        <v>7747</v>
      </c>
      <c r="N13245">
        <v>6</v>
      </c>
      <c r="P13245">
        <v>1</v>
      </c>
    </row>
    <row r="13246" spans="12:16" x14ac:dyDescent="0.35">
      <c r="L13246" t="s">
        <v>26</v>
      </c>
      <c r="M13246" t="s">
        <v>7747</v>
      </c>
      <c r="N13246">
        <v>6</v>
      </c>
      <c r="P13246">
        <v>1</v>
      </c>
    </row>
    <row r="13247" spans="12:16" x14ac:dyDescent="0.35">
      <c r="L13247" t="s">
        <v>26</v>
      </c>
      <c r="M13247" t="s">
        <v>7747</v>
      </c>
      <c r="N13247">
        <v>6</v>
      </c>
      <c r="P13247">
        <v>1</v>
      </c>
    </row>
    <row r="13248" spans="12:16" x14ac:dyDescent="0.35">
      <c r="L13248" t="s">
        <v>26</v>
      </c>
      <c r="M13248" t="s">
        <v>7747</v>
      </c>
      <c r="N13248">
        <v>6</v>
      </c>
      <c r="P13248">
        <v>1</v>
      </c>
    </row>
    <row r="13249" spans="12:16" x14ac:dyDescent="0.35">
      <c r="L13249" t="s">
        <v>26</v>
      </c>
      <c r="M13249" t="s">
        <v>7747</v>
      </c>
      <c r="N13249">
        <v>6</v>
      </c>
      <c r="P13249">
        <v>1</v>
      </c>
    </row>
    <row r="13250" spans="12:16" x14ac:dyDescent="0.35">
      <c r="L13250" t="s">
        <v>26</v>
      </c>
      <c r="M13250" t="s">
        <v>7747</v>
      </c>
      <c r="N13250">
        <v>6</v>
      </c>
      <c r="P13250">
        <v>1</v>
      </c>
    </row>
    <row r="13251" spans="12:16" x14ac:dyDescent="0.35">
      <c r="L13251" t="s">
        <v>26</v>
      </c>
      <c r="M13251" t="s">
        <v>7747</v>
      </c>
      <c r="N13251">
        <v>6</v>
      </c>
      <c r="P13251">
        <v>1</v>
      </c>
    </row>
    <row r="13252" spans="12:16" x14ac:dyDescent="0.35">
      <c r="L13252" t="s">
        <v>26</v>
      </c>
      <c r="M13252" t="s">
        <v>7747</v>
      </c>
      <c r="N13252">
        <v>6</v>
      </c>
      <c r="P13252">
        <v>1</v>
      </c>
    </row>
    <row r="13253" spans="12:16" x14ac:dyDescent="0.35">
      <c r="L13253" t="s">
        <v>26</v>
      </c>
      <c r="M13253" t="s">
        <v>7747</v>
      </c>
      <c r="N13253">
        <v>6</v>
      </c>
      <c r="P13253">
        <v>1</v>
      </c>
    </row>
    <row r="13254" spans="12:16" x14ac:dyDescent="0.35">
      <c r="L13254" t="s">
        <v>26</v>
      </c>
      <c r="M13254" t="s">
        <v>7747</v>
      </c>
      <c r="N13254">
        <v>6</v>
      </c>
      <c r="P13254">
        <v>1</v>
      </c>
    </row>
    <row r="13255" spans="12:16" x14ac:dyDescent="0.35">
      <c r="L13255" t="s">
        <v>26</v>
      </c>
      <c r="M13255" t="s">
        <v>7747</v>
      </c>
      <c r="N13255">
        <v>6</v>
      </c>
      <c r="P13255">
        <v>1</v>
      </c>
    </row>
    <row r="13256" spans="12:16" x14ac:dyDescent="0.35">
      <c r="L13256" t="s">
        <v>26</v>
      </c>
      <c r="M13256" t="s">
        <v>7747</v>
      </c>
      <c r="N13256">
        <v>6</v>
      </c>
      <c r="P13256">
        <v>1</v>
      </c>
    </row>
    <row r="13257" spans="12:16" x14ac:dyDescent="0.35">
      <c r="L13257" t="s">
        <v>28</v>
      </c>
      <c r="M13257" t="s">
        <v>7747</v>
      </c>
      <c r="N13257">
        <v>6</v>
      </c>
      <c r="P13257">
        <v>1</v>
      </c>
    </row>
    <row r="13258" spans="12:16" x14ac:dyDescent="0.35">
      <c r="L13258" t="s">
        <v>28</v>
      </c>
      <c r="M13258" t="s">
        <v>7747</v>
      </c>
      <c r="N13258">
        <v>6</v>
      </c>
      <c r="P13258">
        <v>1</v>
      </c>
    </row>
    <row r="13259" spans="12:16" x14ac:dyDescent="0.35">
      <c r="L13259" t="s">
        <v>28</v>
      </c>
      <c r="M13259" t="s">
        <v>7747</v>
      </c>
      <c r="N13259">
        <v>6</v>
      </c>
      <c r="P13259">
        <v>1</v>
      </c>
    </row>
    <row r="13260" spans="12:16" x14ac:dyDescent="0.35">
      <c r="L13260" t="s">
        <v>28</v>
      </c>
      <c r="M13260" t="s">
        <v>7747</v>
      </c>
      <c r="N13260">
        <v>6</v>
      </c>
      <c r="P13260">
        <v>1</v>
      </c>
    </row>
    <row r="13261" spans="12:16" x14ac:dyDescent="0.35">
      <c r="L13261" t="s">
        <v>28</v>
      </c>
      <c r="M13261" t="s">
        <v>7747</v>
      </c>
      <c r="N13261">
        <v>6</v>
      </c>
      <c r="P13261">
        <v>1</v>
      </c>
    </row>
    <row r="13262" spans="12:16" x14ac:dyDescent="0.35">
      <c r="L13262" t="s">
        <v>28</v>
      </c>
      <c r="M13262" t="s">
        <v>7747</v>
      </c>
      <c r="N13262">
        <v>6</v>
      </c>
      <c r="P13262">
        <v>1</v>
      </c>
    </row>
    <row r="13263" spans="12:16" x14ac:dyDescent="0.35">
      <c r="L13263" t="s">
        <v>28</v>
      </c>
      <c r="M13263" t="s">
        <v>7747</v>
      </c>
      <c r="N13263">
        <v>6</v>
      </c>
      <c r="P13263">
        <v>1</v>
      </c>
    </row>
    <row r="13264" spans="12:16" x14ac:dyDescent="0.35">
      <c r="L13264" t="s">
        <v>28</v>
      </c>
      <c r="M13264" t="s">
        <v>7747</v>
      </c>
      <c r="N13264">
        <v>6</v>
      </c>
      <c r="P13264">
        <v>1</v>
      </c>
    </row>
    <row r="13265" spans="12:16" x14ac:dyDescent="0.35">
      <c r="L13265" t="s">
        <v>28</v>
      </c>
      <c r="M13265" t="s">
        <v>7747</v>
      </c>
      <c r="N13265">
        <v>6</v>
      </c>
      <c r="P13265">
        <v>1</v>
      </c>
    </row>
    <row r="13266" spans="12:16" x14ac:dyDescent="0.35">
      <c r="L13266" t="s">
        <v>28</v>
      </c>
      <c r="M13266" t="s">
        <v>7747</v>
      </c>
      <c r="N13266">
        <v>6</v>
      </c>
      <c r="P13266">
        <v>1</v>
      </c>
    </row>
    <row r="13267" spans="12:16" x14ac:dyDescent="0.35">
      <c r="L13267" t="s">
        <v>28</v>
      </c>
      <c r="M13267" t="s">
        <v>7747</v>
      </c>
      <c r="N13267">
        <v>6</v>
      </c>
      <c r="P13267">
        <v>1</v>
      </c>
    </row>
    <row r="13268" spans="12:16" x14ac:dyDescent="0.35">
      <c r="L13268" t="s">
        <v>28</v>
      </c>
      <c r="M13268" t="s">
        <v>7747</v>
      </c>
      <c r="N13268">
        <v>6</v>
      </c>
      <c r="P13268">
        <v>1</v>
      </c>
    </row>
    <row r="13269" spans="12:16" x14ac:dyDescent="0.35">
      <c r="L13269" t="s">
        <v>28</v>
      </c>
      <c r="M13269" t="s">
        <v>7747</v>
      </c>
      <c r="N13269">
        <v>6</v>
      </c>
      <c r="P13269">
        <v>1</v>
      </c>
    </row>
    <row r="13270" spans="12:16" x14ac:dyDescent="0.35">
      <c r="L13270" t="s">
        <v>28</v>
      </c>
      <c r="M13270" t="s">
        <v>7747</v>
      </c>
      <c r="N13270">
        <v>6</v>
      </c>
      <c r="P13270">
        <v>1</v>
      </c>
    </row>
    <row r="13271" spans="12:16" x14ac:dyDescent="0.35">
      <c r="L13271" t="s">
        <v>28</v>
      </c>
      <c r="M13271" t="s">
        <v>7747</v>
      </c>
      <c r="N13271">
        <v>6</v>
      </c>
      <c r="P13271">
        <v>1</v>
      </c>
    </row>
    <row r="13272" spans="12:16" x14ac:dyDescent="0.35">
      <c r="L13272" t="s">
        <v>28</v>
      </c>
      <c r="M13272" t="s">
        <v>7747</v>
      </c>
      <c r="N13272">
        <v>6</v>
      </c>
      <c r="P13272">
        <v>1</v>
      </c>
    </row>
    <row r="13273" spans="12:16" x14ac:dyDescent="0.35">
      <c r="L13273" t="s">
        <v>28</v>
      </c>
      <c r="M13273" t="s">
        <v>7747</v>
      </c>
      <c r="N13273">
        <v>6</v>
      </c>
      <c r="P13273">
        <v>1</v>
      </c>
    </row>
    <row r="13274" spans="12:16" x14ac:dyDescent="0.35">
      <c r="L13274" t="s">
        <v>28</v>
      </c>
      <c r="M13274" t="s">
        <v>7747</v>
      </c>
      <c r="N13274">
        <v>6</v>
      </c>
      <c r="P13274">
        <v>1</v>
      </c>
    </row>
    <row r="13275" spans="12:16" x14ac:dyDescent="0.35">
      <c r="L13275" t="s">
        <v>28</v>
      </c>
      <c r="M13275" t="s">
        <v>7747</v>
      </c>
      <c r="N13275">
        <v>6</v>
      </c>
      <c r="P13275">
        <v>1</v>
      </c>
    </row>
    <row r="13276" spans="12:16" x14ac:dyDescent="0.35">
      <c r="L13276" t="s">
        <v>28</v>
      </c>
      <c r="M13276" t="s">
        <v>7747</v>
      </c>
      <c r="N13276">
        <v>6</v>
      </c>
      <c r="P13276">
        <v>1</v>
      </c>
    </row>
    <row r="13277" spans="12:16" x14ac:dyDescent="0.35">
      <c r="L13277" t="s">
        <v>28</v>
      </c>
      <c r="M13277" t="s">
        <v>7747</v>
      </c>
      <c r="N13277">
        <v>6</v>
      </c>
      <c r="P13277">
        <v>1</v>
      </c>
    </row>
    <row r="13278" spans="12:16" x14ac:dyDescent="0.35">
      <c r="L13278" t="s">
        <v>28</v>
      </c>
      <c r="M13278" t="s">
        <v>7747</v>
      </c>
      <c r="N13278">
        <v>6</v>
      </c>
      <c r="P13278">
        <v>1</v>
      </c>
    </row>
    <row r="13279" spans="12:16" x14ac:dyDescent="0.35">
      <c r="L13279" t="s">
        <v>28</v>
      </c>
      <c r="M13279" t="s">
        <v>7747</v>
      </c>
      <c r="N13279">
        <v>6</v>
      </c>
      <c r="P13279">
        <v>1</v>
      </c>
    </row>
    <row r="13280" spans="12:16" x14ac:dyDescent="0.35">
      <c r="L13280" t="s">
        <v>28</v>
      </c>
      <c r="M13280" t="s">
        <v>7747</v>
      </c>
      <c r="N13280">
        <v>6</v>
      </c>
      <c r="P13280">
        <v>1</v>
      </c>
    </row>
    <row r="13281" spans="12:16" x14ac:dyDescent="0.35">
      <c r="L13281" t="s">
        <v>28</v>
      </c>
      <c r="M13281" t="s">
        <v>7747</v>
      </c>
      <c r="N13281">
        <v>6</v>
      </c>
      <c r="P13281">
        <v>1</v>
      </c>
    </row>
    <row r="13282" spans="12:16" x14ac:dyDescent="0.35">
      <c r="L13282" t="s">
        <v>28</v>
      </c>
      <c r="M13282" t="s">
        <v>7747</v>
      </c>
      <c r="N13282">
        <v>6</v>
      </c>
      <c r="P13282">
        <v>1</v>
      </c>
    </row>
    <row r="13283" spans="12:16" x14ac:dyDescent="0.35">
      <c r="L13283" t="s">
        <v>28</v>
      </c>
      <c r="M13283" t="s">
        <v>7747</v>
      </c>
      <c r="N13283">
        <v>6</v>
      </c>
      <c r="P13283">
        <v>1</v>
      </c>
    </row>
    <row r="13284" spans="12:16" x14ac:dyDescent="0.35">
      <c r="L13284" t="s">
        <v>28</v>
      </c>
      <c r="M13284" t="s">
        <v>7747</v>
      </c>
      <c r="N13284">
        <v>6</v>
      </c>
      <c r="P13284">
        <v>1</v>
      </c>
    </row>
    <row r="13285" spans="12:16" x14ac:dyDescent="0.35">
      <c r="L13285" t="s">
        <v>28</v>
      </c>
      <c r="M13285" t="s">
        <v>7747</v>
      </c>
      <c r="N13285">
        <v>6</v>
      </c>
      <c r="P13285">
        <v>1</v>
      </c>
    </row>
    <row r="13286" spans="12:16" x14ac:dyDescent="0.35">
      <c r="L13286" t="s">
        <v>28</v>
      </c>
      <c r="M13286" t="s">
        <v>7747</v>
      </c>
      <c r="N13286">
        <v>6</v>
      </c>
      <c r="P13286">
        <v>1</v>
      </c>
    </row>
    <row r="13287" spans="12:16" x14ac:dyDescent="0.35">
      <c r="L13287" t="s">
        <v>28</v>
      </c>
      <c r="M13287" t="s">
        <v>7747</v>
      </c>
      <c r="N13287">
        <v>6</v>
      </c>
      <c r="P13287">
        <v>1</v>
      </c>
    </row>
    <row r="13288" spans="12:16" x14ac:dyDescent="0.35">
      <c r="L13288" t="s">
        <v>28</v>
      </c>
      <c r="M13288" t="s">
        <v>7747</v>
      </c>
      <c r="N13288">
        <v>6</v>
      </c>
      <c r="P13288">
        <v>1</v>
      </c>
    </row>
    <row r="13289" spans="12:16" x14ac:dyDescent="0.35">
      <c r="L13289" t="s">
        <v>28</v>
      </c>
      <c r="M13289" t="s">
        <v>7747</v>
      </c>
      <c r="N13289">
        <v>6</v>
      </c>
      <c r="P13289">
        <v>1</v>
      </c>
    </row>
    <row r="13290" spans="12:16" x14ac:dyDescent="0.35">
      <c r="L13290" t="s">
        <v>28</v>
      </c>
      <c r="M13290" t="s">
        <v>7747</v>
      </c>
      <c r="N13290">
        <v>6</v>
      </c>
      <c r="P13290">
        <v>1</v>
      </c>
    </row>
    <row r="13291" spans="12:16" x14ac:dyDescent="0.35">
      <c r="L13291" t="s">
        <v>28</v>
      </c>
      <c r="M13291" t="s">
        <v>7747</v>
      </c>
      <c r="N13291">
        <v>6</v>
      </c>
      <c r="P13291">
        <v>1</v>
      </c>
    </row>
    <row r="13292" spans="12:16" x14ac:dyDescent="0.35">
      <c r="L13292" t="s">
        <v>28</v>
      </c>
      <c r="M13292" t="s">
        <v>7747</v>
      </c>
      <c r="N13292">
        <v>6</v>
      </c>
      <c r="P13292">
        <v>1</v>
      </c>
    </row>
    <row r="13293" spans="12:16" x14ac:dyDescent="0.35">
      <c r="L13293" t="s">
        <v>28</v>
      </c>
      <c r="M13293" t="s">
        <v>7747</v>
      </c>
      <c r="N13293">
        <v>6</v>
      </c>
      <c r="P13293">
        <v>1</v>
      </c>
    </row>
    <row r="13294" spans="12:16" x14ac:dyDescent="0.35">
      <c r="L13294" t="s">
        <v>28</v>
      </c>
      <c r="M13294" t="s">
        <v>7747</v>
      </c>
      <c r="N13294">
        <v>6</v>
      </c>
      <c r="P13294">
        <v>1</v>
      </c>
    </row>
    <row r="13295" spans="12:16" x14ac:dyDescent="0.35">
      <c r="L13295" t="s">
        <v>28</v>
      </c>
      <c r="M13295" t="s">
        <v>7747</v>
      </c>
      <c r="N13295">
        <v>6</v>
      </c>
      <c r="P13295">
        <v>1</v>
      </c>
    </row>
    <row r="13296" spans="12:16" x14ac:dyDescent="0.35">
      <c r="L13296" t="s">
        <v>28</v>
      </c>
      <c r="M13296" t="s">
        <v>7747</v>
      </c>
      <c r="N13296">
        <v>6</v>
      </c>
      <c r="P13296">
        <v>1</v>
      </c>
    </row>
    <row r="13297" spans="12:16" x14ac:dyDescent="0.35">
      <c r="L13297" t="s">
        <v>28</v>
      </c>
      <c r="M13297" t="s">
        <v>7747</v>
      </c>
      <c r="N13297">
        <v>6</v>
      </c>
      <c r="P13297">
        <v>1</v>
      </c>
    </row>
    <row r="13298" spans="12:16" x14ac:dyDescent="0.35">
      <c r="L13298" t="s">
        <v>28</v>
      </c>
      <c r="M13298" t="s">
        <v>7747</v>
      </c>
      <c r="N13298">
        <v>6</v>
      </c>
      <c r="P13298">
        <v>1</v>
      </c>
    </row>
    <row r="13299" spans="12:16" x14ac:dyDescent="0.35">
      <c r="L13299" t="s">
        <v>28</v>
      </c>
      <c r="M13299" t="s">
        <v>7747</v>
      </c>
      <c r="N13299">
        <v>6</v>
      </c>
      <c r="P13299">
        <v>1</v>
      </c>
    </row>
    <row r="13300" spans="12:16" x14ac:dyDescent="0.35">
      <c r="L13300" t="s">
        <v>28</v>
      </c>
      <c r="M13300" t="s">
        <v>7747</v>
      </c>
      <c r="N13300">
        <v>6</v>
      </c>
      <c r="P13300">
        <v>1</v>
      </c>
    </row>
    <row r="13301" spans="12:16" x14ac:dyDescent="0.35">
      <c r="L13301" t="s">
        <v>28</v>
      </c>
      <c r="M13301" t="s">
        <v>7747</v>
      </c>
      <c r="N13301">
        <v>6</v>
      </c>
      <c r="P13301">
        <v>1</v>
      </c>
    </row>
    <row r="13302" spans="12:16" x14ac:dyDescent="0.35">
      <c r="L13302" t="s">
        <v>28</v>
      </c>
      <c r="M13302" t="s">
        <v>7747</v>
      </c>
      <c r="N13302">
        <v>6</v>
      </c>
      <c r="P13302">
        <v>1</v>
      </c>
    </row>
    <row r="13303" spans="12:16" x14ac:dyDescent="0.35">
      <c r="L13303" t="s">
        <v>28</v>
      </c>
      <c r="M13303" t="s">
        <v>7747</v>
      </c>
      <c r="N13303">
        <v>6</v>
      </c>
      <c r="P13303">
        <v>1</v>
      </c>
    </row>
    <row r="13304" spans="12:16" x14ac:dyDescent="0.35">
      <c r="L13304" t="s">
        <v>28</v>
      </c>
      <c r="M13304" t="s">
        <v>7747</v>
      </c>
      <c r="N13304">
        <v>6</v>
      </c>
      <c r="P13304">
        <v>1</v>
      </c>
    </row>
    <row r="13305" spans="12:16" x14ac:dyDescent="0.35">
      <c r="L13305" t="s">
        <v>28</v>
      </c>
      <c r="M13305" t="s">
        <v>7747</v>
      </c>
      <c r="N13305">
        <v>6</v>
      </c>
      <c r="P13305">
        <v>1</v>
      </c>
    </row>
    <row r="13306" spans="12:16" x14ac:dyDescent="0.35">
      <c r="L13306" t="s">
        <v>28</v>
      </c>
      <c r="M13306" t="s">
        <v>7747</v>
      </c>
      <c r="N13306">
        <v>6</v>
      </c>
      <c r="P13306">
        <v>1</v>
      </c>
    </row>
    <row r="13307" spans="12:16" x14ac:dyDescent="0.35">
      <c r="L13307" t="s">
        <v>28</v>
      </c>
      <c r="M13307" t="s">
        <v>7747</v>
      </c>
      <c r="N13307">
        <v>6</v>
      </c>
      <c r="P13307">
        <v>1</v>
      </c>
    </row>
    <row r="13308" spans="12:16" x14ac:dyDescent="0.35">
      <c r="L13308" t="s">
        <v>28</v>
      </c>
      <c r="M13308" t="s">
        <v>7747</v>
      </c>
      <c r="N13308">
        <v>6</v>
      </c>
      <c r="P13308">
        <v>1</v>
      </c>
    </row>
    <row r="13309" spans="12:16" x14ac:dyDescent="0.35">
      <c r="L13309" t="s">
        <v>28</v>
      </c>
      <c r="M13309" t="s">
        <v>7747</v>
      </c>
      <c r="N13309">
        <v>6</v>
      </c>
      <c r="P13309">
        <v>1</v>
      </c>
    </row>
    <row r="13310" spans="12:16" x14ac:dyDescent="0.35">
      <c r="L13310" t="s">
        <v>28</v>
      </c>
      <c r="M13310" t="s">
        <v>7747</v>
      </c>
      <c r="N13310">
        <v>6</v>
      </c>
      <c r="P13310">
        <v>1</v>
      </c>
    </row>
    <row r="13311" spans="12:16" x14ac:dyDescent="0.35">
      <c r="L13311" t="s">
        <v>28</v>
      </c>
      <c r="M13311" t="s">
        <v>7747</v>
      </c>
      <c r="N13311">
        <v>6</v>
      </c>
      <c r="P13311">
        <v>1</v>
      </c>
    </row>
    <row r="13312" spans="12:16" x14ac:dyDescent="0.35">
      <c r="L13312" t="s">
        <v>28</v>
      </c>
      <c r="M13312" t="s">
        <v>7747</v>
      </c>
      <c r="N13312">
        <v>6</v>
      </c>
      <c r="P13312">
        <v>1</v>
      </c>
    </row>
    <row r="13313" spans="12:16" x14ac:dyDescent="0.35">
      <c r="L13313" t="s">
        <v>28</v>
      </c>
      <c r="M13313" t="s">
        <v>7747</v>
      </c>
      <c r="N13313">
        <v>6</v>
      </c>
      <c r="P13313">
        <v>1</v>
      </c>
    </row>
    <row r="13314" spans="12:16" x14ac:dyDescent="0.35">
      <c r="L13314" t="s">
        <v>28</v>
      </c>
      <c r="M13314" t="s">
        <v>7747</v>
      </c>
      <c r="N13314">
        <v>6</v>
      </c>
      <c r="P13314">
        <v>1</v>
      </c>
    </row>
    <row r="13315" spans="12:16" x14ac:dyDescent="0.35">
      <c r="L13315" t="s">
        <v>28</v>
      </c>
      <c r="M13315" t="s">
        <v>7747</v>
      </c>
      <c r="N13315">
        <v>6</v>
      </c>
      <c r="P13315">
        <v>1</v>
      </c>
    </row>
    <row r="13316" spans="12:16" x14ac:dyDescent="0.35">
      <c r="L13316" t="s">
        <v>28</v>
      </c>
      <c r="M13316" t="s">
        <v>7747</v>
      </c>
      <c r="N13316">
        <v>6</v>
      </c>
      <c r="P13316">
        <v>1</v>
      </c>
    </row>
    <row r="13317" spans="12:16" x14ac:dyDescent="0.35">
      <c r="L13317" t="s">
        <v>28</v>
      </c>
      <c r="M13317" t="s">
        <v>7747</v>
      </c>
      <c r="N13317">
        <v>6</v>
      </c>
      <c r="P13317">
        <v>1</v>
      </c>
    </row>
    <row r="13318" spans="12:16" x14ac:dyDescent="0.35">
      <c r="L13318" t="s">
        <v>28</v>
      </c>
      <c r="M13318" t="s">
        <v>7747</v>
      </c>
      <c r="N13318">
        <v>6</v>
      </c>
      <c r="P13318">
        <v>1</v>
      </c>
    </row>
    <row r="13319" spans="12:16" x14ac:dyDescent="0.35">
      <c r="L13319" t="s">
        <v>28</v>
      </c>
      <c r="M13319" t="s">
        <v>7747</v>
      </c>
      <c r="N13319">
        <v>6</v>
      </c>
      <c r="P13319">
        <v>1</v>
      </c>
    </row>
    <row r="13320" spans="12:16" x14ac:dyDescent="0.35">
      <c r="L13320" t="s">
        <v>28</v>
      </c>
      <c r="M13320" t="s">
        <v>7747</v>
      </c>
      <c r="N13320">
        <v>6</v>
      </c>
      <c r="P13320">
        <v>1</v>
      </c>
    </row>
    <row r="13321" spans="12:16" x14ac:dyDescent="0.35">
      <c r="L13321" t="s">
        <v>28</v>
      </c>
      <c r="M13321" t="s">
        <v>7747</v>
      </c>
      <c r="N13321">
        <v>6</v>
      </c>
      <c r="P13321">
        <v>1</v>
      </c>
    </row>
    <row r="13322" spans="12:16" x14ac:dyDescent="0.35">
      <c r="L13322" t="s">
        <v>28</v>
      </c>
      <c r="M13322" t="s">
        <v>7747</v>
      </c>
      <c r="N13322">
        <v>6</v>
      </c>
      <c r="P13322">
        <v>1</v>
      </c>
    </row>
    <row r="13323" spans="12:16" x14ac:dyDescent="0.35">
      <c r="L13323" t="s">
        <v>28</v>
      </c>
      <c r="M13323" t="s">
        <v>7747</v>
      </c>
      <c r="N13323">
        <v>6</v>
      </c>
      <c r="P13323">
        <v>1</v>
      </c>
    </row>
    <row r="13324" spans="12:16" x14ac:dyDescent="0.35">
      <c r="L13324" t="s">
        <v>28</v>
      </c>
      <c r="M13324" t="s">
        <v>7747</v>
      </c>
      <c r="N13324">
        <v>6</v>
      </c>
      <c r="P13324">
        <v>1</v>
      </c>
    </row>
    <row r="13325" spans="12:16" x14ac:dyDescent="0.35">
      <c r="L13325" t="s">
        <v>28</v>
      </c>
      <c r="M13325" t="s">
        <v>7747</v>
      </c>
      <c r="N13325">
        <v>6</v>
      </c>
      <c r="P13325">
        <v>1</v>
      </c>
    </row>
    <row r="13326" spans="12:16" x14ac:dyDescent="0.35">
      <c r="L13326" t="s">
        <v>28</v>
      </c>
      <c r="M13326" t="s">
        <v>7747</v>
      </c>
      <c r="N13326">
        <v>6</v>
      </c>
      <c r="P13326">
        <v>1</v>
      </c>
    </row>
    <row r="13327" spans="12:16" x14ac:dyDescent="0.35">
      <c r="L13327" t="s">
        <v>28</v>
      </c>
      <c r="M13327" t="s">
        <v>7747</v>
      </c>
      <c r="N13327">
        <v>6</v>
      </c>
      <c r="P13327">
        <v>1</v>
      </c>
    </row>
    <row r="13328" spans="12:16" x14ac:dyDescent="0.35">
      <c r="L13328" t="s">
        <v>28</v>
      </c>
      <c r="M13328" t="s">
        <v>7747</v>
      </c>
      <c r="N13328">
        <v>6</v>
      </c>
      <c r="P13328">
        <v>1</v>
      </c>
    </row>
    <row r="13329" spans="12:16" x14ac:dyDescent="0.35">
      <c r="L13329" t="s">
        <v>28</v>
      </c>
      <c r="M13329" t="s">
        <v>7747</v>
      </c>
      <c r="N13329">
        <v>6</v>
      </c>
      <c r="P13329">
        <v>1</v>
      </c>
    </row>
    <row r="13330" spans="12:16" x14ac:dyDescent="0.35">
      <c r="L13330" t="s">
        <v>28</v>
      </c>
      <c r="M13330" t="s">
        <v>7747</v>
      </c>
      <c r="N13330">
        <v>6</v>
      </c>
      <c r="P13330">
        <v>1</v>
      </c>
    </row>
    <row r="13331" spans="12:16" x14ac:dyDescent="0.35">
      <c r="L13331" t="s">
        <v>28</v>
      </c>
      <c r="M13331" t="s">
        <v>7747</v>
      </c>
      <c r="N13331">
        <v>6</v>
      </c>
      <c r="P13331">
        <v>1</v>
      </c>
    </row>
    <row r="13332" spans="12:16" x14ac:dyDescent="0.35">
      <c r="L13332" t="s">
        <v>28</v>
      </c>
      <c r="M13332" t="s">
        <v>7747</v>
      </c>
      <c r="N13332">
        <v>6</v>
      </c>
      <c r="P13332">
        <v>1</v>
      </c>
    </row>
    <row r="13333" spans="12:16" x14ac:dyDescent="0.35">
      <c r="L13333" t="s">
        <v>28</v>
      </c>
      <c r="M13333" t="s">
        <v>7747</v>
      </c>
      <c r="N13333">
        <v>6</v>
      </c>
      <c r="P13333">
        <v>1</v>
      </c>
    </row>
    <row r="13334" spans="12:16" x14ac:dyDescent="0.35">
      <c r="L13334" t="s">
        <v>28</v>
      </c>
      <c r="M13334" t="s">
        <v>7747</v>
      </c>
      <c r="N13334">
        <v>6</v>
      </c>
      <c r="P13334">
        <v>1</v>
      </c>
    </row>
    <row r="13335" spans="12:16" x14ac:dyDescent="0.35">
      <c r="L13335" t="s">
        <v>28</v>
      </c>
      <c r="M13335" t="s">
        <v>7747</v>
      </c>
      <c r="N13335">
        <v>6</v>
      </c>
      <c r="P13335">
        <v>1</v>
      </c>
    </row>
    <row r="13336" spans="12:16" x14ac:dyDescent="0.35">
      <c r="L13336" t="s">
        <v>28</v>
      </c>
      <c r="M13336" t="s">
        <v>7747</v>
      </c>
      <c r="N13336">
        <v>6</v>
      </c>
      <c r="P13336">
        <v>1</v>
      </c>
    </row>
    <row r="13337" spans="12:16" x14ac:dyDescent="0.35">
      <c r="L13337" t="s">
        <v>28</v>
      </c>
      <c r="M13337" t="s">
        <v>7747</v>
      </c>
      <c r="N13337">
        <v>6</v>
      </c>
      <c r="P13337">
        <v>1</v>
      </c>
    </row>
    <row r="13338" spans="12:16" x14ac:dyDescent="0.35">
      <c r="L13338" t="s">
        <v>28</v>
      </c>
      <c r="M13338" t="s">
        <v>7747</v>
      </c>
      <c r="N13338">
        <v>6</v>
      </c>
      <c r="P13338">
        <v>1</v>
      </c>
    </row>
    <row r="13339" spans="12:16" x14ac:dyDescent="0.35">
      <c r="L13339" t="s">
        <v>28</v>
      </c>
      <c r="M13339" t="s">
        <v>7747</v>
      </c>
      <c r="N13339">
        <v>6</v>
      </c>
      <c r="P13339">
        <v>1</v>
      </c>
    </row>
    <row r="13340" spans="12:16" x14ac:dyDescent="0.35">
      <c r="L13340" t="s">
        <v>28</v>
      </c>
      <c r="M13340" t="s">
        <v>7747</v>
      </c>
      <c r="N13340">
        <v>6</v>
      </c>
      <c r="P13340">
        <v>1</v>
      </c>
    </row>
    <row r="13341" spans="12:16" x14ac:dyDescent="0.35">
      <c r="L13341" t="s">
        <v>28</v>
      </c>
      <c r="M13341" t="s">
        <v>7747</v>
      </c>
      <c r="N13341">
        <v>6</v>
      </c>
      <c r="P13341">
        <v>1</v>
      </c>
    </row>
    <row r="13342" spans="12:16" x14ac:dyDescent="0.35">
      <c r="L13342" t="s">
        <v>28</v>
      </c>
      <c r="M13342" t="s">
        <v>7747</v>
      </c>
      <c r="N13342">
        <v>6</v>
      </c>
      <c r="P13342">
        <v>1</v>
      </c>
    </row>
    <row r="13343" spans="12:16" x14ac:dyDescent="0.35">
      <c r="L13343" t="s">
        <v>28</v>
      </c>
      <c r="M13343" t="s">
        <v>7747</v>
      </c>
      <c r="N13343">
        <v>6</v>
      </c>
      <c r="P13343">
        <v>1</v>
      </c>
    </row>
    <row r="13344" spans="12:16" x14ac:dyDescent="0.35">
      <c r="L13344" t="s">
        <v>28</v>
      </c>
      <c r="M13344" t="s">
        <v>7747</v>
      </c>
      <c r="N13344">
        <v>6</v>
      </c>
      <c r="P13344">
        <v>1</v>
      </c>
    </row>
    <row r="13345" spans="12:16" x14ac:dyDescent="0.35">
      <c r="L13345" t="s">
        <v>28</v>
      </c>
      <c r="M13345" t="s">
        <v>7747</v>
      </c>
      <c r="N13345">
        <v>6</v>
      </c>
      <c r="P13345">
        <v>1</v>
      </c>
    </row>
    <row r="13346" spans="12:16" x14ac:dyDescent="0.35">
      <c r="L13346" t="s">
        <v>28</v>
      </c>
      <c r="M13346" t="s">
        <v>7747</v>
      </c>
      <c r="N13346">
        <v>6</v>
      </c>
      <c r="P13346">
        <v>1</v>
      </c>
    </row>
    <row r="13347" spans="12:16" x14ac:dyDescent="0.35">
      <c r="L13347" t="s">
        <v>28</v>
      </c>
      <c r="M13347" t="s">
        <v>7747</v>
      </c>
      <c r="N13347">
        <v>6</v>
      </c>
      <c r="P13347">
        <v>1</v>
      </c>
    </row>
    <row r="13348" spans="12:16" x14ac:dyDescent="0.35">
      <c r="L13348" t="s">
        <v>28</v>
      </c>
      <c r="M13348" t="s">
        <v>7747</v>
      </c>
      <c r="N13348">
        <v>6</v>
      </c>
      <c r="P13348">
        <v>1</v>
      </c>
    </row>
    <row r="13349" spans="12:16" x14ac:dyDescent="0.35">
      <c r="L13349" t="s">
        <v>28</v>
      </c>
      <c r="M13349" t="s">
        <v>7747</v>
      </c>
      <c r="N13349">
        <v>6</v>
      </c>
      <c r="P13349">
        <v>1</v>
      </c>
    </row>
    <row r="13350" spans="12:16" x14ac:dyDescent="0.35">
      <c r="L13350" t="s">
        <v>28</v>
      </c>
      <c r="M13350" t="s">
        <v>7747</v>
      </c>
      <c r="N13350">
        <v>6</v>
      </c>
      <c r="P13350">
        <v>1</v>
      </c>
    </row>
    <row r="13351" spans="12:16" x14ac:dyDescent="0.35">
      <c r="L13351" t="s">
        <v>28</v>
      </c>
      <c r="M13351" t="s">
        <v>7747</v>
      </c>
      <c r="N13351">
        <v>6</v>
      </c>
      <c r="P13351">
        <v>1</v>
      </c>
    </row>
    <row r="13352" spans="12:16" x14ac:dyDescent="0.35">
      <c r="L13352" t="s">
        <v>28</v>
      </c>
      <c r="M13352" t="s">
        <v>7747</v>
      </c>
      <c r="N13352">
        <v>6</v>
      </c>
      <c r="P13352">
        <v>1</v>
      </c>
    </row>
    <row r="13353" spans="12:16" x14ac:dyDescent="0.35">
      <c r="L13353" t="s">
        <v>28</v>
      </c>
      <c r="M13353" t="s">
        <v>7747</v>
      </c>
      <c r="N13353">
        <v>6</v>
      </c>
      <c r="P13353">
        <v>1</v>
      </c>
    </row>
    <row r="13354" spans="12:16" x14ac:dyDescent="0.35">
      <c r="L13354" t="s">
        <v>28</v>
      </c>
      <c r="M13354" t="s">
        <v>7747</v>
      </c>
      <c r="N13354">
        <v>6</v>
      </c>
      <c r="P13354">
        <v>1</v>
      </c>
    </row>
    <row r="13355" spans="12:16" x14ac:dyDescent="0.35">
      <c r="L13355" t="s">
        <v>28</v>
      </c>
      <c r="M13355" t="s">
        <v>7747</v>
      </c>
      <c r="N13355">
        <v>6</v>
      </c>
      <c r="P13355">
        <v>1</v>
      </c>
    </row>
    <row r="13356" spans="12:16" x14ac:dyDescent="0.35">
      <c r="L13356" t="s">
        <v>28</v>
      </c>
      <c r="M13356" t="s">
        <v>7747</v>
      </c>
      <c r="N13356">
        <v>6</v>
      </c>
      <c r="P13356">
        <v>1</v>
      </c>
    </row>
    <row r="13357" spans="12:16" x14ac:dyDescent="0.35">
      <c r="L13357" t="s">
        <v>28</v>
      </c>
      <c r="M13357" t="s">
        <v>7747</v>
      </c>
      <c r="N13357">
        <v>6</v>
      </c>
      <c r="P13357">
        <v>1</v>
      </c>
    </row>
    <row r="13358" spans="12:16" x14ac:dyDescent="0.35">
      <c r="L13358" t="s">
        <v>28</v>
      </c>
      <c r="M13358" t="s">
        <v>7747</v>
      </c>
      <c r="N13358">
        <v>6</v>
      </c>
      <c r="P13358">
        <v>1</v>
      </c>
    </row>
    <row r="13359" spans="12:16" x14ac:dyDescent="0.35">
      <c r="L13359" t="s">
        <v>28</v>
      </c>
      <c r="M13359" t="s">
        <v>7747</v>
      </c>
      <c r="N13359">
        <v>6</v>
      </c>
      <c r="P13359">
        <v>1</v>
      </c>
    </row>
    <row r="13360" spans="12:16" x14ac:dyDescent="0.35">
      <c r="L13360" t="s">
        <v>28</v>
      </c>
      <c r="M13360" t="s">
        <v>7747</v>
      </c>
      <c r="N13360">
        <v>6</v>
      </c>
      <c r="P13360">
        <v>1</v>
      </c>
    </row>
    <row r="13361" spans="12:16" x14ac:dyDescent="0.35">
      <c r="L13361" t="s">
        <v>28</v>
      </c>
      <c r="M13361" t="s">
        <v>7747</v>
      </c>
      <c r="N13361">
        <v>6</v>
      </c>
      <c r="P13361">
        <v>1</v>
      </c>
    </row>
    <row r="13362" spans="12:16" x14ac:dyDescent="0.35">
      <c r="L13362" t="s">
        <v>28</v>
      </c>
      <c r="M13362" t="s">
        <v>7747</v>
      </c>
      <c r="N13362">
        <v>6</v>
      </c>
      <c r="P13362">
        <v>1</v>
      </c>
    </row>
    <row r="13363" spans="12:16" x14ac:dyDescent="0.35">
      <c r="L13363" t="s">
        <v>28</v>
      </c>
      <c r="M13363" t="s">
        <v>7747</v>
      </c>
      <c r="N13363">
        <v>6</v>
      </c>
      <c r="P13363">
        <v>1</v>
      </c>
    </row>
    <row r="13364" spans="12:16" x14ac:dyDescent="0.35">
      <c r="L13364" t="s">
        <v>28</v>
      </c>
      <c r="M13364" t="s">
        <v>7747</v>
      </c>
      <c r="N13364">
        <v>6</v>
      </c>
      <c r="P13364">
        <v>1</v>
      </c>
    </row>
    <row r="13365" spans="12:16" x14ac:dyDescent="0.35">
      <c r="L13365" t="s">
        <v>28</v>
      </c>
      <c r="M13365" t="s">
        <v>7747</v>
      </c>
      <c r="N13365">
        <v>6</v>
      </c>
      <c r="P13365">
        <v>1</v>
      </c>
    </row>
    <row r="13366" spans="12:16" x14ac:dyDescent="0.35">
      <c r="L13366" t="s">
        <v>28</v>
      </c>
      <c r="M13366" t="s">
        <v>7747</v>
      </c>
      <c r="N13366">
        <v>6</v>
      </c>
      <c r="P13366">
        <v>1</v>
      </c>
    </row>
    <row r="13367" spans="12:16" x14ac:dyDescent="0.35">
      <c r="L13367" t="s">
        <v>28</v>
      </c>
      <c r="M13367" t="s">
        <v>7747</v>
      </c>
      <c r="N13367">
        <v>6</v>
      </c>
      <c r="P13367">
        <v>1</v>
      </c>
    </row>
    <row r="13368" spans="12:16" x14ac:dyDescent="0.35">
      <c r="L13368" t="s">
        <v>28</v>
      </c>
      <c r="M13368" t="s">
        <v>7747</v>
      </c>
      <c r="N13368">
        <v>6</v>
      </c>
      <c r="P13368">
        <v>1</v>
      </c>
    </row>
    <row r="13369" spans="12:16" x14ac:dyDescent="0.35">
      <c r="L13369" t="s">
        <v>28</v>
      </c>
      <c r="M13369" t="s">
        <v>7747</v>
      </c>
      <c r="N13369">
        <v>6</v>
      </c>
      <c r="P13369">
        <v>1</v>
      </c>
    </row>
    <row r="13370" spans="12:16" x14ac:dyDescent="0.35">
      <c r="L13370" t="s">
        <v>28</v>
      </c>
      <c r="M13370" t="s">
        <v>7747</v>
      </c>
      <c r="N13370">
        <v>6</v>
      </c>
      <c r="P13370">
        <v>1</v>
      </c>
    </row>
    <row r="13371" spans="12:16" x14ac:dyDescent="0.35">
      <c r="L13371" t="s">
        <v>28</v>
      </c>
      <c r="M13371" t="s">
        <v>7747</v>
      </c>
      <c r="N13371">
        <v>6</v>
      </c>
      <c r="P13371">
        <v>1</v>
      </c>
    </row>
    <row r="13372" spans="12:16" x14ac:dyDescent="0.35">
      <c r="L13372" t="s">
        <v>28</v>
      </c>
      <c r="M13372" t="s">
        <v>7747</v>
      </c>
      <c r="N13372">
        <v>6</v>
      </c>
      <c r="P13372">
        <v>1</v>
      </c>
    </row>
    <row r="13373" spans="12:16" x14ac:dyDescent="0.35">
      <c r="L13373" t="s">
        <v>28</v>
      </c>
      <c r="M13373" t="s">
        <v>7747</v>
      </c>
      <c r="N13373">
        <v>6</v>
      </c>
      <c r="P13373">
        <v>1</v>
      </c>
    </row>
    <row r="13374" spans="12:16" x14ac:dyDescent="0.35">
      <c r="L13374" t="s">
        <v>28</v>
      </c>
      <c r="M13374" t="s">
        <v>7747</v>
      </c>
      <c r="N13374">
        <v>6</v>
      </c>
      <c r="P13374">
        <v>1</v>
      </c>
    </row>
    <row r="13375" spans="12:16" x14ac:dyDescent="0.35">
      <c r="L13375" t="s">
        <v>28</v>
      </c>
      <c r="M13375" t="s">
        <v>7747</v>
      </c>
      <c r="N13375">
        <v>6</v>
      </c>
      <c r="P13375">
        <v>1</v>
      </c>
    </row>
    <row r="13376" spans="12:16" x14ac:dyDescent="0.35">
      <c r="L13376" t="s">
        <v>28</v>
      </c>
      <c r="M13376" t="s">
        <v>7747</v>
      </c>
      <c r="N13376">
        <v>6</v>
      </c>
      <c r="P13376">
        <v>1</v>
      </c>
    </row>
    <row r="13377" spans="12:16" x14ac:dyDescent="0.35">
      <c r="L13377" t="s">
        <v>28</v>
      </c>
      <c r="M13377" t="s">
        <v>7747</v>
      </c>
      <c r="N13377">
        <v>6</v>
      </c>
      <c r="P13377">
        <v>1</v>
      </c>
    </row>
    <row r="13378" spans="12:16" x14ac:dyDescent="0.35">
      <c r="L13378" t="s">
        <v>28</v>
      </c>
      <c r="M13378" t="s">
        <v>7747</v>
      </c>
      <c r="N13378">
        <v>6</v>
      </c>
      <c r="P13378">
        <v>1</v>
      </c>
    </row>
    <row r="13379" spans="12:16" x14ac:dyDescent="0.35">
      <c r="L13379" t="s">
        <v>28</v>
      </c>
      <c r="M13379" t="s">
        <v>7747</v>
      </c>
      <c r="N13379">
        <v>6</v>
      </c>
      <c r="P13379">
        <v>1</v>
      </c>
    </row>
    <row r="13380" spans="12:16" x14ac:dyDescent="0.35">
      <c r="L13380" t="s">
        <v>28</v>
      </c>
      <c r="M13380" t="s">
        <v>7747</v>
      </c>
      <c r="N13380">
        <v>6</v>
      </c>
      <c r="P13380">
        <v>1</v>
      </c>
    </row>
    <row r="13381" spans="12:16" x14ac:dyDescent="0.35">
      <c r="L13381" t="s">
        <v>28</v>
      </c>
      <c r="M13381" t="s">
        <v>7747</v>
      </c>
      <c r="N13381">
        <v>6</v>
      </c>
      <c r="P13381">
        <v>1</v>
      </c>
    </row>
    <row r="13382" spans="12:16" x14ac:dyDescent="0.35">
      <c r="L13382" t="s">
        <v>28</v>
      </c>
      <c r="M13382" t="s">
        <v>7747</v>
      </c>
      <c r="N13382">
        <v>6</v>
      </c>
      <c r="P13382">
        <v>1</v>
      </c>
    </row>
    <row r="13383" spans="12:16" x14ac:dyDescent="0.35">
      <c r="L13383" t="s">
        <v>28</v>
      </c>
      <c r="M13383" t="s">
        <v>7747</v>
      </c>
      <c r="N13383">
        <v>6</v>
      </c>
      <c r="P13383">
        <v>1</v>
      </c>
    </row>
    <row r="13384" spans="12:16" x14ac:dyDescent="0.35">
      <c r="L13384" t="s">
        <v>28</v>
      </c>
      <c r="M13384" t="s">
        <v>7747</v>
      </c>
      <c r="N13384">
        <v>6</v>
      </c>
      <c r="P13384">
        <v>1</v>
      </c>
    </row>
    <row r="13385" spans="12:16" x14ac:dyDescent="0.35">
      <c r="L13385" t="s">
        <v>28</v>
      </c>
      <c r="M13385" t="s">
        <v>7747</v>
      </c>
      <c r="N13385">
        <v>6</v>
      </c>
      <c r="P13385">
        <v>1</v>
      </c>
    </row>
    <row r="13386" spans="12:16" x14ac:dyDescent="0.35">
      <c r="L13386" t="s">
        <v>28</v>
      </c>
      <c r="M13386" t="s">
        <v>7747</v>
      </c>
      <c r="N13386">
        <v>6</v>
      </c>
      <c r="P13386">
        <v>1</v>
      </c>
    </row>
    <row r="13387" spans="12:16" x14ac:dyDescent="0.35">
      <c r="L13387" t="s">
        <v>28</v>
      </c>
      <c r="M13387" t="s">
        <v>7747</v>
      </c>
      <c r="N13387">
        <v>6</v>
      </c>
      <c r="P13387">
        <v>1</v>
      </c>
    </row>
    <row r="13388" spans="12:16" x14ac:dyDescent="0.35">
      <c r="L13388" t="s">
        <v>28</v>
      </c>
      <c r="M13388" t="s">
        <v>7747</v>
      </c>
      <c r="N13388">
        <v>6</v>
      </c>
      <c r="P13388">
        <v>1</v>
      </c>
    </row>
    <row r="13389" spans="12:16" x14ac:dyDescent="0.35">
      <c r="L13389" t="s">
        <v>28</v>
      </c>
      <c r="M13389" t="s">
        <v>7747</v>
      </c>
      <c r="N13389">
        <v>6</v>
      </c>
      <c r="P13389">
        <v>1</v>
      </c>
    </row>
    <row r="13390" spans="12:16" x14ac:dyDescent="0.35">
      <c r="L13390" t="s">
        <v>28</v>
      </c>
      <c r="M13390" t="s">
        <v>7747</v>
      </c>
      <c r="N13390">
        <v>6</v>
      </c>
      <c r="P13390">
        <v>1</v>
      </c>
    </row>
    <row r="13391" spans="12:16" x14ac:dyDescent="0.35">
      <c r="L13391" t="s">
        <v>28</v>
      </c>
      <c r="M13391" t="s">
        <v>7747</v>
      </c>
      <c r="N13391">
        <v>6</v>
      </c>
      <c r="P13391">
        <v>1</v>
      </c>
    </row>
    <row r="13392" spans="12:16" x14ac:dyDescent="0.35">
      <c r="L13392" t="s">
        <v>28</v>
      </c>
      <c r="M13392" t="s">
        <v>7747</v>
      </c>
      <c r="N13392">
        <v>6</v>
      </c>
      <c r="P13392">
        <v>1</v>
      </c>
    </row>
    <row r="13393" spans="12:16" x14ac:dyDescent="0.35">
      <c r="L13393" t="s">
        <v>28</v>
      </c>
      <c r="M13393" t="s">
        <v>7747</v>
      </c>
      <c r="N13393">
        <v>6</v>
      </c>
      <c r="P13393">
        <v>1</v>
      </c>
    </row>
    <row r="13394" spans="12:16" x14ac:dyDescent="0.35">
      <c r="L13394" t="s">
        <v>28</v>
      </c>
      <c r="M13394" t="s">
        <v>7747</v>
      </c>
      <c r="N13394">
        <v>6</v>
      </c>
      <c r="P13394">
        <v>1</v>
      </c>
    </row>
    <row r="13395" spans="12:16" x14ac:dyDescent="0.35">
      <c r="L13395" t="s">
        <v>28</v>
      </c>
      <c r="M13395" t="s">
        <v>7747</v>
      </c>
      <c r="N13395">
        <v>6</v>
      </c>
      <c r="P13395">
        <v>1</v>
      </c>
    </row>
    <row r="13396" spans="12:16" x14ac:dyDescent="0.35">
      <c r="L13396" t="s">
        <v>28</v>
      </c>
      <c r="M13396" t="s">
        <v>7747</v>
      </c>
      <c r="N13396">
        <v>6</v>
      </c>
      <c r="P13396">
        <v>1</v>
      </c>
    </row>
    <row r="13397" spans="12:16" x14ac:dyDescent="0.35">
      <c r="L13397" t="s">
        <v>28</v>
      </c>
      <c r="M13397" t="s">
        <v>7747</v>
      </c>
      <c r="N13397">
        <v>6</v>
      </c>
      <c r="P13397">
        <v>1</v>
      </c>
    </row>
    <row r="13398" spans="12:16" x14ac:dyDescent="0.35">
      <c r="L13398" t="s">
        <v>28</v>
      </c>
      <c r="M13398" t="s">
        <v>7747</v>
      </c>
      <c r="N13398">
        <v>6</v>
      </c>
      <c r="P13398">
        <v>1</v>
      </c>
    </row>
    <row r="13399" spans="12:16" x14ac:dyDescent="0.35">
      <c r="L13399" t="s">
        <v>28</v>
      </c>
      <c r="M13399" t="s">
        <v>7747</v>
      </c>
      <c r="N13399">
        <v>6</v>
      </c>
      <c r="P13399">
        <v>1</v>
      </c>
    </row>
    <row r="13400" spans="12:16" x14ac:dyDescent="0.35">
      <c r="L13400" t="s">
        <v>28</v>
      </c>
      <c r="M13400" t="s">
        <v>7747</v>
      </c>
      <c r="N13400">
        <v>6</v>
      </c>
      <c r="P13400">
        <v>1</v>
      </c>
    </row>
    <row r="13401" spans="12:16" x14ac:dyDescent="0.35">
      <c r="L13401" t="s">
        <v>28</v>
      </c>
      <c r="M13401" t="s">
        <v>7747</v>
      </c>
      <c r="N13401">
        <v>6</v>
      </c>
      <c r="P13401">
        <v>1</v>
      </c>
    </row>
    <row r="13402" spans="12:16" x14ac:dyDescent="0.35">
      <c r="L13402" t="s">
        <v>28</v>
      </c>
      <c r="M13402" t="s">
        <v>7747</v>
      </c>
      <c r="N13402">
        <v>6</v>
      </c>
      <c r="P13402">
        <v>1</v>
      </c>
    </row>
    <row r="13403" spans="12:16" x14ac:dyDescent="0.35">
      <c r="L13403" t="s">
        <v>28</v>
      </c>
      <c r="M13403" t="s">
        <v>7747</v>
      </c>
      <c r="N13403">
        <v>6</v>
      </c>
      <c r="P13403">
        <v>1</v>
      </c>
    </row>
    <row r="13404" spans="12:16" x14ac:dyDescent="0.35">
      <c r="L13404" t="s">
        <v>26</v>
      </c>
      <c r="M13404" t="s">
        <v>7747</v>
      </c>
      <c r="N13404">
        <v>6</v>
      </c>
      <c r="P13404">
        <v>1</v>
      </c>
    </row>
    <row r="13405" spans="12:16" x14ac:dyDescent="0.35">
      <c r="L13405" t="s">
        <v>26</v>
      </c>
      <c r="M13405" t="s">
        <v>7747</v>
      </c>
      <c r="N13405">
        <v>6</v>
      </c>
      <c r="P13405">
        <v>1</v>
      </c>
    </row>
    <row r="13406" spans="12:16" x14ac:dyDescent="0.35">
      <c r="L13406" t="s">
        <v>26</v>
      </c>
      <c r="M13406" t="s">
        <v>7747</v>
      </c>
      <c r="N13406">
        <v>6</v>
      </c>
      <c r="P13406">
        <v>1</v>
      </c>
    </row>
    <row r="13407" spans="12:16" x14ac:dyDescent="0.35">
      <c r="L13407" t="s">
        <v>26</v>
      </c>
      <c r="M13407" t="s">
        <v>7747</v>
      </c>
      <c r="N13407">
        <v>6</v>
      </c>
      <c r="P13407">
        <v>1</v>
      </c>
    </row>
    <row r="13408" spans="12:16" x14ac:dyDescent="0.35">
      <c r="L13408" t="s">
        <v>26</v>
      </c>
      <c r="M13408" t="s">
        <v>7747</v>
      </c>
      <c r="N13408">
        <v>6</v>
      </c>
      <c r="P13408">
        <v>1</v>
      </c>
    </row>
    <row r="13409" spans="12:16" x14ac:dyDescent="0.35">
      <c r="L13409" t="s">
        <v>26</v>
      </c>
      <c r="M13409" t="s">
        <v>7747</v>
      </c>
      <c r="N13409">
        <v>6</v>
      </c>
      <c r="P13409">
        <v>1</v>
      </c>
    </row>
    <row r="13410" spans="12:16" x14ac:dyDescent="0.35">
      <c r="L13410" t="s">
        <v>26</v>
      </c>
      <c r="M13410" t="s">
        <v>7747</v>
      </c>
      <c r="N13410">
        <v>6</v>
      </c>
      <c r="P13410">
        <v>1</v>
      </c>
    </row>
    <row r="13411" spans="12:16" x14ac:dyDescent="0.35">
      <c r="L13411" t="s">
        <v>26</v>
      </c>
      <c r="M13411" t="s">
        <v>7747</v>
      </c>
      <c r="N13411">
        <v>6</v>
      </c>
      <c r="P13411">
        <v>1</v>
      </c>
    </row>
    <row r="13412" spans="12:16" x14ac:dyDescent="0.35">
      <c r="L13412" t="s">
        <v>26</v>
      </c>
      <c r="M13412" t="s">
        <v>7747</v>
      </c>
      <c r="N13412">
        <v>6</v>
      </c>
      <c r="P13412">
        <v>1</v>
      </c>
    </row>
    <row r="13413" spans="12:16" x14ac:dyDescent="0.35">
      <c r="L13413" t="s">
        <v>26</v>
      </c>
      <c r="M13413" t="s">
        <v>7747</v>
      </c>
      <c r="N13413">
        <v>6</v>
      </c>
      <c r="P13413">
        <v>1</v>
      </c>
    </row>
    <row r="13414" spans="12:16" x14ac:dyDescent="0.35">
      <c r="L13414" t="s">
        <v>26</v>
      </c>
      <c r="M13414" t="s">
        <v>7747</v>
      </c>
      <c r="N13414">
        <v>6</v>
      </c>
      <c r="P13414">
        <v>1</v>
      </c>
    </row>
    <row r="13415" spans="12:16" x14ac:dyDescent="0.35">
      <c r="L13415" t="s">
        <v>26</v>
      </c>
      <c r="M13415" t="s">
        <v>7747</v>
      </c>
      <c r="N13415">
        <v>6</v>
      </c>
      <c r="P13415">
        <v>1</v>
      </c>
    </row>
    <row r="13416" spans="12:16" x14ac:dyDescent="0.35">
      <c r="L13416" t="s">
        <v>26</v>
      </c>
      <c r="M13416" t="s">
        <v>7747</v>
      </c>
      <c r="N13416">
        <v>6</v>
      </c>
      <c r="P13416">
        <v>1</v>
      </c>
    </row>
    <row r="13417" spans="12:16" x14ac:dyDescent="0.35">
      <c r="L13417" t="s">
        <v>26</v>
      </c>
      <c r="M13417" t="s">
        <v>7747</v>
      </c>
      <c r="N13417">
        <v>6</v>
      </c>
      <c r="P13417">
        <v>1</v>
      </c>
    </row>
    <row r="13418" spans="12:16" x14ac:dyDescent="0.35">
      <c r="L13418" t="s">
        <v>26</v>
      </c>
      <c r="M13418" t="s">
        <v>7747</v>
      </c>
      <c r="N13418">
        <v>6</v>
      </c>
      <c r="P13418">
        <v>1</v>
      </c>
    </row>
    <row r="13419" spans="12:16" x14ac:dyDescent="0.35">
      <c r="L13419" t="s">
        <v>26</v>
      </c>
      <c r="M13419" t="s">
        <v>7747</v>
      </c>
      <c r="N13419">
        <v>6</v>
      </c>
      <c r="P13419">
        <v>1</v>
      </c>
    </row>
    <row r="13420" spans="12:16" x14ac:dyDescent="0.35">
      <c r="L13420" t="s">
        <v>26</v>
      </c>
      <c r="M13420" t="s">
        <v>7747</v>
      </c>
      <c r="N13420">
        <v>6</v>
      </c>
      <c r="P13420">
        <v>1</v>
      </c>
    </row>
    <row r="13421" spans="12:16" x14ac:dyDescent="0.35">
      <c r="L13421" t="s">
        <v>26</v>
      </c>
      <c r="M13421" t="s">
        <v>7747</v>
      </c>
      <c r="N13421">
        <v>6</v>
      </c>
      <c r="P13421">
        <v>1</v>
      </c>
    </row>
    <row r="13422" spans="12:16" x14ac:dyDescent="0.35">
      <c r="L13422" t="s">
        <v>26</v>
      </c>
      <c r="M13422" t="s">
        <v>7747</v>
      </c>
      <c r="N13422">
        <v>6</v>
      </c>
      <c r="P13422">
        <v>1</v>
      </c>
    </row>
    <row r="13423" spans="12:16" x14ac:dyDescent="0.35">
      <c r="L13423" t="s">
        <v>26</v>
      </c>
      <c r="M13423" t="s">
        <v>7747</v>
      </c>
      <c r="N13423">
        <v>6</v>
      </c>
      <c r="P13423">
        <v>1</v>
      </c>
    </row>
    <row r="13424" spans="12:16" x14ac:dyDescent="0.35">
      <c r="L13424" t="s">
        <v>26</v>
      </c>
      <c r="M13424" t="s">
        <v>7747</v>
      </c>
      <c r="N13424">
        <v>6</v>
      </c>
      <c r="P13424">
        <v>1</v>
      </c>
    </row>
    <row r="13425" spans="12:16" x14ac:dyDescent="0.35">
      <c r="L13425" t="s">
        <v>26</v>
      </c>
      <c r="M13425" t="s">
        <v>7747</v>
      </c>
      <c r="N13425">
        <v>6</v>
      </c>
      <c r="P13425">
        <v>1</v>
      </c>
    </row>
    <row r="13426" spans="12:16" x14ac:dyDescent="0.35">
      <c r="L13426" t="s">
        <v>26</v>
      </c>
      <c r="M13426" t="s">
        <v>7747</v>
      </c>
      <c r="N13426">
        <v>6</v>
      </c>
      <c r="P13426">
        <v>1</v>
      </c>
    </row>
    <row r="13427" spans="12:16" x14ac:dyDescent="0.35">
      <c r="L13427" t="s">
        <v>26</v>
      </c>
      <c r="M13427" t="s">
        <v>7747</v>
      </c>
      <c r="N13427">
        <v>6</v>
      </c>
      <c r="P13427">
        <v>1</v>
      </c>
    </row>
    <row r="13428" spans="12:16" x14ac:dyDescent="0.35">
      <c r="L13428" t="s">
        <v>26</v>
      </c>
      <c r="M13428" t="s">
        <v>7747</v>
      </c>
      <c r="N13428">
        <v>6</v>
      </c>
      <c r="P13428">
        <v>1</v>
      </c>
    </row>
    <row r="13429" spans="12:16" x14ac:dyDescent="0.35">
      <c r="L13429" t="s">
        <v>26</v>
      </c>
      <c r="M13429" t="s">
        <v>7747</v>
      </c>
      <c r="N13429">
        <v>6</v>
      </c>
      <c r="P13429">
        <v>1</v>
      </c>
    </row>
    <row r="13430" spans="12:16" x14ac:dyDescent="0.35">
      <c r="L13430" t="s">
        <v>26</v>
      </c>
      <c r="M13430" t="s">
        <v>7747</v>
      </c>
      <c r="N13430">
        <v>6</v>
      </c>
      <c r="P13430">
        <v>1</v>
      </c>
    </row>
    <row r="13431" spans="12:16" x14ac:dyDescent="0.35">
      <c r="L13431" t="s">
        <v>26</v>
      </c>
      <c r="M13431" t="s">
        <v>7747</v>
      </c>
      <c r="N13431">
        <v>6</v>
      </c>
      <c r="P13431">
        <v>1</v>
      </c>
    </row>
    <row r="13432" spans="12:16" x14ac:dyDescent="0.35">
      <c r="L13432" t="s">
        <v>26</v>
      </c>
      <c r="M13432" t="s">
        <v>7747</v>
      </c>
      <c r="N13432">
        <v>6</v>
      </c>
      <c r="P13432">
        <v>1</v>
      </c>
    </row>
    <row r="13433" spans="12:16" x14ac:dyDescent="0.35">
      <c r="L13433" t="s">
        <v>26</v>
      </c>
      <c r="M13433" t="s">
        <v>7747</v>
      </c>
      <c r="N13433">
        <v>6</v>
      </c>
      <c r="P13433">
        <v>1</v>
      </c>
    </row>
    <row r="13434" spans="12:16" x14ac:dyDescent="0.35">
      <c r="L13434" t="s">
        <v>26</v>
      </c>
      <c r="M13434" t="s">
        <v>7747</v>
      </c>
      <c r="N13434">
        <v>6</v>
      </c>
      <c r="P13434">
        <v>1</v>
      </c>
    </row>
    <row r="13435" spans="12:16" x14ac:dyDescent="0.35">
      <c r="L13435" t="s">
        <v>26</v>
      </c>
      <c r="M13435" t="s">
        <v>7747</v>
      </c>
      <c r="N13435">
        <v>6</v>
      </c>
      <c r="P13435">
        <v>1</v>
      </c>
    </row>
    <row r="13436" spans="12:16" x14ac:dyDescent="0.35">
      <c r="L13436" t="s">
        <v>26</v>
      </c>
      <c r="M13436" t="s">
        <v>7747</v>
      </c>
      <c r="N13436">
        <v>6</v>
      </c>
      <c r="P13436">
        <v>1</v>
      </c>
    </row>
    <row r="13437" spans="12:16" x14ac:dyDescent="0.35">
      <c r="L13437" t="s">
        <v>26</v>
      </c>
      <c r="M13437" t="s">
        <v>7747</v>
      </c>
      <c r="N13437">
        <v>6</v>
      </c>
      <c r="P13437">
        <v>1</v>
      </c>
    </row>
    <row r="13438" spans="12:16" x14ac:dyDescent="0.35">
      <c r="L13438" t="s">
        <v>26</v>
      </c>
      <c r="M13438" t="s">
        <v>7747</v>
      </c>
      <c r="N13438">
        <v>6</v>
      </c>
      <c r="P13438">
        <v>1</v>
      </c>
    </row>
    <row r="13439" spans="12:16" x14ac:dyDescent="0.35">
      <c r="L13439" t="s">
        <v>26</v>
      </c>
      <c r="M13439" t="s">
        <v>7747</v>
      </c>
      <c r="N13439">
        <v>6</v>
      </c>
      <c r="P13439">
        <v>1</v>
      </c>
    </row>
    <row r="13440" spans="12:16" x14ac:dyDescent="0.35">
      <c r="L13440" t="s">
        <v>26</v>
      </c>
      <c r="M13440" t="s">
        <v>7747</v>
      </c>
      <c r="N13440">
        <v>6</v>
      </c>
      <c r="P13440">
        <v>1</v>
      </c>
    </row>
    <row r="13441" spans="12:16" x14ac:dyDescent="0.35">
      <c r="L13441" t="s">
        <v>26</v>
      </c>
      <c r="M13441" t="s">
        <v>7747</v>
      </c>
      <c r="N13441">
        <v>6</v>
      </c>
      <c r="P13441">
        <v>1</v>
      </c>
    </row>
    <row r="13442" spans="12:16" x14ac:dyDescent="0.35">
      <c r="L13442" t="s">
        <v>26</v>
      </c>
      <c r="M13442" t="s">
        <v>7747</v>
      </c>
      <c r="N13442">
        <v>6</v>
      </c>
      <c r="P13442">
        <v>1</v>
      </c>
    </row>
    <row r="13443" spans="12:16" x14ac:dyDescent="0.35">
      <c r="L13443" t="s">
        <v>26</v>
      </c>
      <c r="M13443" t="s">
        <v>7747</v>
      </c>
      <c r="N13443">
        <v>6</v>
      </c>
      <c r="P13443">
        <v>1</v>
      </c>
    </row>
    <row r="13444" spans="12:16" x14ac:dyDescent="0.35">
      <c r="L13444" t="s">
        <v>26</v>
      </c>
      <c r="M13444" t="s">
        <v>7747</v>
      </c>
      <c r="N13444">
        <v>6</v>
      </c>
      <c r="P13444">
        <v>1</v>
      </c>
    </row>
    <row r="13445" spans="12:16" x14ac:dyDescent="0.35">
      <c r="L13445" t="s">
        <v>26</v>
      </c>
      <c r="M13445" t="s">
        <v>7747</v>
      </c>
      <c r="N13445">
        <v>6</v>
      </c>
      <c r="P13445">
        <v>1</v>
      </c>
    </row>
    <row r="13446" spans="12:16" x14ac:dyDescent="0.35">
      <c r="L13446" t="s">
        <v>26</v>
      </c>
      <c r="M13446" t="s">
        <v>7747</v>
      </c>
      <c r="N13446">
        <v>6</v>
      </c>
      <c r="P13446">
        <v>1</v>
      </c>
    </row>
    <row r="13447" spans="12:16" x14ac:dyDescent="0.35">
      <c r="L13447" t="s">
        <v>26</v>
      </c>
      <c r="M13447" t="s">
        <v>7747</v>
      </c>
      <c r="N13447">
        <v>6</v>
      </c>
      <c r="P13447">
        <v>1</v>
      </c>
    </row>
    <row r="13448" spans="12:16" x14ac:dyDescent="0.35">
      <c r="L13448" t="s">
        <v>26</v>
      </c>
      <c r="M13448" t="s">
        <v>7747</v>
      </c>
      <c r="N13448">
        <v>6</v>
      </c>
      <c r="P13448">
        <v>1</v>
      </c>
    </row>
    <row r="13449" spans="12:16" x14ac:dyDescent="0.35">
      <c r="L13449" t="s">
        <v>26</v>
      </c>
      <c r="M13449" t="s">
        <v>7747</v>
      </c>
      <c r="N13449">
        <v>6</v>
      </c>
      <c r="P13449">
        <v>1</v>
      </c>
    </row>
    <row r="13450" spans="12:16" x14ac:dyDescent="0.35">
      <c r="L13450" t="s">
        <v>26</v>
      </c>
      <c r="M13450" t="s">
        <v>7747</v>
      </c>
      <c r="N13450">
        <v>6</v>
      </c>
      <c r="P13450">
        <v>1</v>
      </c>
    </row>
    <row r="13451" spans="12:16" x14ac:dyDescent="0.35">
      <c r="L13451" t="s">
        <v>26</v>
      </c>
      <c r="M13451" t="s">
        <v>7747</v>
      </c>
      <c r="N13451">
        <v>6</v>
      </c>
      <c r="P13451">
        <v>1</v>
      </c>
    </row>
    <row r="13452" spans="12:16" x14ac:dyDescent="0.35">
      <c r="L13452" t="s">
        <v>26</v>
      </c>
      <c r="M13452" t="s">
        <v>7747</v>
      </c>
      <c r="N13452">
        <v>6</v>
      </c>
      <c r="P13452">
        <v>1</v>
      </c>
    </row>
    <row r="13453" spans="12:16" x14ac:dyDescent="0.35">
      <c r="L13453" t="s">
        <v>26</v>
      </c>
      <c r="M13453" t="s">
        <v>7747</v>
      </c>
      <c r="N13453">
        <v>6</v>
      </c>
      <c r="P13453">
        <v>1</v>
      </c>
    </row>
    <row r="13454" spans="12:16" x14ac:dyDescent="0.35">
      <c r="L13454" t="s">
        <v>26</v>
      </c>
      <c r="M13454" t="s">
        <v>7747</v>
      </c>
      <c r="N13454">
        <v>6</v>
      </c>
      <c r="P13454">
        <v>1</v>
      </c>
    </row>
    <row r="13455" spans="12:16" x14ac:dyDescent="0.35">
      <c r="L13455" t="s">
        <v>26</v>
      </c>
      <c r="M13455" t="s">
        <v>7747</v>
      </c>
      <c r="N13455">
        <v>6</v>
      </c>
      <c r="P13455">
        <v>1</v>
      </c>
    </row>
    <row r="13456" spans="12:16" x14ac:dyDescent="0.35">
      <c r="L13456" t="s">
        <v>26</v>
      </c>
      <c r="M13456" t="s">
        <v>7747</v>
      </c>
      <c r="N13456">
        <v>6</v>
      </c>
      <c r="P13456">
        <v>1</v>
      </c>
    </row>
    <row r="13457" spans="12:16" x14ac:dyDescent="0.35">
      <c r="L13457" t="s">
        <v>26</v>
      </c>
      <c r="M13457" t="s">
        <v>7747</v>
      </c>
      <c r="N13457">
        <v>6</v>
      </c>
      <c r="P13457">
        <v>1</v>
      </c>
    </row>
    <row r="13458" spans="12:16" x14ac:dyDescent="0.35">
      <c r="L13458" t="s">
        <v>26</v>
      </c>
      <c r="M13458" t="s">
        <v>7747</v>
      </c>
      <c r="N13458">
        <v>6</v>
      </c>
      <c r="P13458">
        <v>1</v>
      </c>
    </row>
    <row r="13459" spans="12:16" x14ac:dyDescent="0.35">
      <c r="L13459" t="s">
        <v>26</v>
      </c>
      <c r="M13459" t="s">
        <v>7747</v>
      </c>
      <c r="N13459">
        <v>6</v>
      </c>
      <c r="P13459">
        <v>1</v>
      </c>
    </row>
    <row r="13460" spans="12:16" x14ac:dyDescent="0.35">
      <c r="L13460" t="s">
        <v>26</v>
      </c>
      <c r="M13460" t="s">
        <v>7747</v>
      </c>
      <c r="N13460">
        <v>6</v>
      </c>
      <c r="P13460">
        <v>1</v>
      </c>
    </row>
    <row r="13461" spans="12:16" x14ac:dyDescent="0.35">
      <c r="L13461" t="s">
        <v>26</v>
      </c>
      <c r="M13461" t="s">
        <v>7747</v>
      </c>
      <c r="N13461">
        <v>6</v>
      </c>
      <c r="P13461">
        <v>1</v>
      </c>
    </row>
    <row r="13462" spans="12:16" x14ac:dyDescent="0.35">
      <c r="L13462" t="s">
        <v>26</v>
      </c>
      <c r="M13462" t="s">
        <v>7747</v>
      </c>
      <c r="N13462">
        <v>6</v>
      </c>
      <c r="P13462">
        <v>1</v>
      </c>
    </row>
    <row r="13463" spans="12:16" x14ac:dyDescent="0.35">
      <c r="L13463" t="s">
        <v>26</v>
      </c>
      <c r="M13463" t="s">
        <v>7747</v>
      </c>
      <c r="N13463">
        <v>6</v>
      </c>
      <c r="P13463">
        <v>1</v>
      </c>
    </row>
    <row r="13464" spans="12:16" x14ac:dyDescent="0.35">
      <c r="L13464" t="s">
        <v>26</v>
      </c>
      <c r="M13464" t="s">
        <v>7747</v>
      </c>
      <c r="N13464">
        <v>6</v>
      </c>
      <c r="P13464">
        <v>1</v>
      </c>
    </row>
    <row r="13465" spans="12:16" x14ac:dyDescent="0.35">
      <c r="L13465" t="s">
        <v>26</v>
      </c>
      <c r="M13465" t="s">
        <v>7747</v>
      </c>
      <c r="N13465">
        <v>6</v>
      </c>
      <c r="P13465">
        <v>1</v>
      </c>
    </row>
    <row r="13466" spans="12:16" x14ac:dyDescent="0.35">
      <c r="L13466" t="s">
        <v>26</v>
      </c>
      <c r="M13466" t="s">
        <v>7747</v>
      </c>
      <c r="N13466">
        <v>6</v>
      </c>
      <c r="P13466">
        <v>1</v>
      </c>
    </row>
    <row r="13467" spans="12:16" x14ac:dyDescent="0.35">
      <c r="L13467" t="s">
        <v>26</v>
      </c>
      <c r="M13467" t="s">
        <v>7747</v>
      </c>
      <c r="N13467">
        <v>6</v>
      </c>
      <c r="P13467">
        <v>1</v>
      </c>
    </row>
    <row r="13468" spans="12:16" x14ac:dyDescent="0.35">
      <c r="L13468" t="s">
        <v>26</v>
      </c>
      <c r="M13468" t="s">
        <v>7747</v>
      </c>
      <c r="N13468">
        <v>6</v>
      </c>
      <c r="P13468">
        <v>1</v>
      </c>
    </row>
    <row r="13469" spans="12:16" x14ac:dyDescent="0.35">
      <c r="L13469" t="s">
        <v>26</v>
      </c>
      <c r="M13469" t="s">
        <v>7747</v>
      </c>
      <c r="N13469">
        <v>6</v>
      </c>
      <c r="P13469">
        <v>1</v>
      </c>
    </row>
    <row r="13470" spans="12:16" x14ac:dyDescent="0.35">
      <c r="L13470" t="s">
        <v>26</v>
      </c>
      <c r="M13470" t="s">
        <v>7747</v>
      </c>
      <c r="N13470">
        <v>6</v>
      </c>
      <c r="P13470">
        <v>1</v>
      </c>
    </row>
    <row r="13471" spans="12:16" x14ac:dyDescent="0.35">
      <c r="L13471" t="s">
        <v>26</v>
      </c>
      <c r="M13471" t="s">
        <v>7747</v>
      </c>
      <c r="N13471">
        <v>6</v>
      </c>
      <c r="P13471">
        <v>1</v>
      </c>
    </row>
    <row r="13472" spans="12:16" x14ac:dyDescent="0.35">
      <c r="L13472" t="s">
        <v>26</v>
      </c>
      <c r="M13472" t="s">
        <v>7747</v>
      </c>
      <c r="N13472">
        <v>6</v>
      </c>
      <c r="P13472">
        <v>1</v>
      </c>
    </row>
    <row r="13473" spans="12:16" x14ac:dyDescent="0.35">
      <c r="L13473" t="s">
        <v>26</v>
      </c>
      <c r="M13473" t="s">
        <v>7747</v>
      </c>
      <c r="N13473">
        <v>6</v>
      </c>
      <c r="P13473">
        <v>1</v>
      </c>
    </row>
    <row r="13474" spans="12:16" x14ac:dyDescent="0.35">
      <c r="L13474" t="s">
        <v>26</v>
      </c>
      <c r="M13474" t="s">
        <v>7747</v>
      </c>
      <c r="N13474">
        <v>6</v>
      </c>
      <c r="P13474">
        <v>1</v>
      </c>
    </row>
    <row r="13475" spans="12:16" x14ac:dyDescent="0.35">
      <c r="L13475" t="s">
        <v>26</v>
      </c>
      <c r="M13475" t="s">
        <v>7747</v>
      </c>
      <c r="N13475">
        <v>6</v>
      </c>
      <c r="P13475">
        <v>1</v>
      </c>
    </row>
    <row r="13476" spans="12:16" x14ac:dyDescent="0.35">
      <c r="L13476" t="s">
        <v>26</v>
      </c>
      <c r="M13476" t="s">
        <v>7747</v>
      </c>
      <c r="N13476">
        <v>6</v>
      </c>
      <c r="P13476">
        <v>1</v>
      </c>
    </row>
    <row r="13477" spans="12:16" x14ac:dyDescent="0.35">
      <c r="L13477" t="s">
        <v>26</v>
      </c>
      <c r="M13477" t="s">
        <v>7747</v>
      </c>
      <c r="N13477">
        <v>6</v>
      </c>
      <c r="P13477">
        <v>1</v>
      </c>
    </row>
    <row r="13478" spans="12:16" x14ac:dyDescent="0.35">
      <c r="L13478" t="s">
        <v>26</v>
      </c>
      <c r="M13478" t="s">
        <v>7747</v>
      </c>
      <c r="N13478">
        <v>6</v>
      </c>
      <c r="P13478">
        <v>1</v>
      </c>
    </row>
    <row r="13479" spans="12:16" x14ac:dyDescent="0.35">
      <c r="L13479" t="s">
        <v>26</v>
      </c>
      <c r="M13479" t="s">
        <v>7747</v>
      </c>
      <c r="N13479">
        <v>6</v>
      </c>
      <c r="P13479">
        <v>1</v>
      </c>
    </row>
    <row r="13480" spans="12:16" x14ac:dyDescent="0.35">
      <c r="L13480" t="s">
        <v>26</v>
      </c>
      <c r="M13480" t="s">
        <v>7747</v>
      </c>
      <c r="N13480">
        <v>6</v>
      </c>
      <c r="P13480">
        <v>1</v>
      </c>
    </row>
    <row r="13481" spans="12:16" x14ac:dyDescent="0.35">
      <c r="L13481" t="s">
        <v>26</v>
      </c>
      <c r="M13481" t="s">
        <v>7747</v>
      </c>
      <c r="N13481">
        <v>6</v>
      </c>
      <c r="P13481">
        <v>1</v>
      </c>
    </row>
    <row r="13482" spans="12:16" x14ac:dyDescent="0.35">
      <c r="L13482" t="s">
        <v>26</v>
      </c>
      <c r="M13482" t="s">
        <v>7747</v>
      </c>
      <c r="N13482">
        <v>6</v>
      </c>
      <c r="P13482">
        <v>1</v>
      </c>
    </row>
    <row r="13483" spans="12:16" x14ac:dyDescent="0.35">
      <c r="L13483" t="s">
        <v>26</v>
      </c>
      <c r="M13483" t="s">
        <v>7747</v>
      </c>
      <c r="N13483">
        <v>6</v>
      </c>
      <c r="P13483">
        <v>1</v>
      </c>
    </row>
    <row r="13484" spans="12:16" x14ac:dyDescent="0.35">
      <c r="L13484" t="s">
        <v>26</v>
      </c>
      <c r="M13484" t="s">
        <v>7747</v>
      </c>
      <c r="N13484">
        <v>6</v>
      </c>
      <c r="P13484">
        <v>1</v>
      </c>
    </row>
    <row r="13485" spans="12:16" x14ac:dyDescent="0.35">
      <c r="L13485" t="s">
        <v>26</v>
      </c>
      <c r="M13485" t="s">
        <v>7747</v>
      </c>
      <c r="N13485">
        <v>6</v>
      </c>
      <c r="P13485">
        <v>1</v>
      </c>
    </row>
    <row r="13486" spans="12:16" x14ac:dyDescent="0.35">
      <c r="L13486" t="s">
        <v>26</v>
      </c>
      <c r="M13486" t="s">
        <v>7747</v>
      </c>
      <c r="N13486">
        <v>6</v>
      </c>
      <c r="P13486">
        <v>1</v>
      </c>
    </row>
    <row r="13487" spans="12:16" x14ac:dyDescent="0.35">
      <c r="L13487" t="s">
        <v>26</v>
      </c>
      <c r="M13487" t="s">
        <v>7747</v>
      </c>
      <c r="N13487">
        <v>6</v>
      </c>
      <c r="P13487">
        <v>1</v>
      </c>
    </row>
    <row r="13488" spans="12:16" x14ac:dyDescent="0.35">
      <c r="L13488" t="s">
        <v>26</v>
      </c>
      <c r="M13488" t="s">
        <v>7747</v>
      </c>
      <c r="N13488">
        <v>6</v>
      </c>
      <c r="P13488">
        <v>1</v>
      </c>
    </row>
    <row r="13489" spans="12:16" x14ac:dyDescent="0.35">
      <c r="L13489" t="s">
        <v>26</v>
      </c>
      <c r="M13489" t="s">
        <v>7747</v>
      </c>
      <c r="N13489">
        <v>6</v>
      </c>
      <c r="P13489">
        <v>1</v>
      </c>
    </row>
    <row r="13490" spans="12:16" x14ac:dyDescent="0.35">
      <c r="L13490" t="s">
        <v>26</v>
      </c>
      <c r="M13490" t="s">
        <v>7747</v>
      </c>
      <c r="N13490">
        <v>6</v>
      </c>
      <c r="P13490">
        <v>1</v>
      </c>
    </row>
    <row r="13491" spans="12:16" x14ac:dyDescent="0.35">
      <c r="L13491" t="s">
        <v>26</v>
      </c>
      <c r="M13491" t="s">
        <v>7747</v>
      </c>
      <c r="N13491">
        <v>6</v>
      </c>
      <c r="P13491">
        <v>1</v>
      </c>
    </row>
    <row r="13492" spans="12:16" x14ac:dyDescent="0.35">
      <c r="L13492" t="s">
        <v>26</v>
      </c>
      <c r="M13492" t="s">
        <v>7747</v>
      </c>
      <c r="N13492">
        <v>6</v>
      </c>
      <c r="P13492">
        <v>1</v>
      </c>
    </row>
    <row r="13493" spans="12:16" x14ac:dyDescent="0.35">
      <c r="L13493" t="s">
        <v>26</v>
      </c>
      <c r="M13493" t="s">
        <v>7747</v>
      </c>
      <c r="N13493">
        <v>6</v>
      </c>
      <c r="P13493">
        <v>1</v>
      </c>
    </row>
    <row r="13494" spans="12:16" x14ac:dyDescent="0.35">
      <c r="L13494" t="s">
        <v>26</v>
      </c>
      <c r="M13494" t="s">
        <v>7747</v>
      </c>
      <c r="N13494">
        <v>6</v>
      </c>
      <c r="P13494">
        <v>1</v>
      </c>
    </row>
    <row r="13495" spans="12:16" x14ac:dyDescent="0.35">
      <c r="L13495" t="s">
        <v>26</v>
      </c>
      <c r="M13495" t="s">
        <v>7747</v>
      </c>
      <c r="N13495">
        <v>6</v>
      </c>
      <c r="P13495">
        <v>1</v>
      </c>
    </row>
    <row r="13496" spans="12:16" x14ac:dyDescent="0.35">
      <c r="L13496" t="s">
        <v>26</v>
      </c>
      <c r="M13496" t="s">
        <v>7747</v>
      </c>
      <c r="N13496">
        <v>6</v>
      </c>
      <c r="P13496">
        <v>1</v>
      </c>
    </row>
    <row r="13497" spans="12:16" x14ac:dyDescent="0.35">
      <c r="L13497" t="s">
        <v>26</v>
      </c>
      <c r="M13497" t="s">
        <v>7747</v>
      </c>
      <c r="N13497">
        <v>6</v>
      </c>
      <c r="P13497">
        <v>1</v>
      </c>
    </row>
    <row r="13498" spans="12:16" x14ac:dyDescent="0.35">
      <c r="L13498" t="s">
        <v>26</v>
      </c>
      <c r="M13498" t="s">
        <v>7747</v>
      </c>
      <c r="N13498">
        <v>6</v>
      </c>
      <c r="P13498">
        <v>1</v>
      </c>
    </row>
    <row r="13499" spans="12:16" x14ac:dyDescent="0.35">
      <c r="L13499" t="s">
        <v>26</v>
      </c>
      <c r="M13499" t="s">
        <v>7747</v>
      </c>
      <c r="N13499">
        <v>6</v>
      </c>
      <c r="P13499">
        <v>1</v>
      </c>
    </row>
    <row r="13500" spans="12:16" x14ac:dyDescent="0.35">
      <c r="L13500" t="s">
        <v>26</v>
      </c>
      <c r="M13500" t="s">
        <v>7747</v>
      </c>
      <c r="N13500">
        <v>6</v>
      </c>
      <c r="P13500">
        <v>1</v>
      </c>
    </row>
    <row r="13501" spans="12:16" x14ac:dyDescent="0.35">
      <c r="L13501" t="s">
        <v>26</v>
      </c>
      <c r="M13501" t="s">
        <v>7747</v>
      </c>
      <c r="N13501">
        <v>6</v>
      </c>
      <c r="P13501">
        <v>1</v>
      </c>
    </row>
    <row r="13502" spans="12:16" x14ac:dyDescent="0.35">
      <c r="L13502" t="s">
        <v>26</v>
      </c>
      <c r="M13502" t="s">
        <v>7747</v>
      </c>
      <c r="N13502">
        <v>6</v>
      </c>
      <c r="P13502">
        <v>1</v>
      </c>
    </row>
    <row r="13503" spans="12:16" x14ac:dyDescent="0.35">
      <c r="L13503" t="s">
        <v>26</v>
      </c>
      <c r="M13503" t="s">
        <v>7747</v>
      </c>
      <c r="N13503">
        <v>6</v>
      </c>
      <c r="P13503">
        <v>1</v>
      </c>
    </row>
    <row r="13504" spans="12:16" x14ac:dyDescent="0.35">
      <c r="L13504" t="s">
        <v>26</v>
      </c>
      <c r="M13504" t="s">
        <v>7747</v>
      </c>
      <c r="N13504">
        <v>6</v>
      </c>
      <c r="P13504">
        <v>1</v>
      </c>
    </row>
    <row r="13505" spans="12:16" x14ac:dyDescent="0.35">
      <c r="L13505" t="s">
        <v>26</v>
      </c>
      <c r="M13505" t="s">
        <v>7747</v>
      </c>
      <c r="N13505">
        <v>6</v>
      </c>
      <c r="P13505">
        <v>1</v>
      </c>
    </row>
    <row r="13506" spans="12:16" x14ac:dyDescent="0.35">
      <c r="L13506" t="s">
        <v>26</v>
      </c>
      <c r="M13506" t="s">
        <v>7747</v>
      </c>
      <c r="N13506">
        <v>6</v>
      </c>
      <c r="P13506">
        <v>1</v>
      </c>
    </row>
    <row r="13507" spans="12:16" x14ac:dyDescent="0.35">
      <c r="L13507" t="s">
        <v>26</v>
      </c>
      <c r="M13507" t="s">
        <v>7747</v>
      </c>
      <c r="N13507">
        <v>6</v>
      </c>
      <c r="P13507">
        <v>1</v>
      </c>
    </row>
    <row r="13508" spans="12:16" x14ac:dyDescent="0.35">
      <c r="L13508" t="s">
        <v>26</v>
      </c>
      <c r="M13508" t="s">
        <v>7747</v>
      </c>
      <c r="N13508">
        <v>6</v>
      </c>
      <c r="P13508">
        <v>1</v>
      </c>
    </row>
    <row r="13509" spans="12:16" x14ac:dyDescent="0.35">
      <c r="L13509" t="s">
        <v>26</v>
      </c>
      <c r="M13509" t="s">
        <v>7747</v>
      </c>
      <c r="N13509">
        <v>6</v>
      </c>
      <c r="P13509">
        <v>1</v>
      </c>
    </row>
    <row r="13510" spans="12:16" x14ac:dyDescent="0.35">
      <c r="L13510" t="s">
        <v>26</v>
      </c>
      <c r="M13510" t="s">
        <v>7747</v>
      </c>
      <c r="N13510">
        <v>6</v>
      </c>
      <c r="P13510">
        <v>1</v>
      </c>
    </row>
    <row r="13511" spans="12:16" x14ac:dyDescent="0.35">
      <c r="L13511" t="s">
        <v>26</v>
      </c>
      <c r="M13511" t="s">
        <v>7747</v>
      </c>
      <c r="N13511">
        <v>6</v>
      </c>
      <c r="P13511">
        <v>1</v>
      </c>
    </row>
    <row r="13512" spans="12:16" x14ac:dyDescent="0.35">
      <c r="L13512" t="s">
        <v>26</v>
      </c>
      <c r="M13512" t="s">
        <v>7747</v>
      </c>
      <c r="N13512">
        <v>6</v>
      </c>
      <c r="P13512">
        <v>1</v>
      </c>
    </row>
    <row r="13513" spans="12:16" x14ac:dyDescent="0.35">
      <c r="L13513" t="s">
        <v>26</v>
      </c>
      <c r="M13513" t="s">
        <v>7747</v>
      </c>
      <c r="N13513">
        <v>6</v>
      </c>
      <c r="P13513">
        <v>1</v>
      </c>
    </row>
    <row r="13514" spans="12:16" x14ac:dyDescent="0.35">
      <c r="L13514" t="s">
        <v>26</v>
      </c>
      <c r="M13514" t="s">
        <v>7747</v>
      </c>
      <c r="N13514">
        <v>6</v>
      </c>
      <c r="P13514">
        <v>1</v>
      </c>
    </row>
    <row r="13515" spans="12:16" x14ac:dyDescent="0.35">
      <c r="L13515" t="s">
        <v>26</v>
      </c>
      <c r="M13515" t="s">
        <v>7747</v>
      </c>
      <c r="N13515">
        <v>6</v>
      </c>
      <c r="P13515">
        <v>1</v>
      </c>
    </row>
    <row r="13516" spans="12:16" x14ac:dyDescent="0.35">
      <c r="L13516" t="s">
        <v>26</v>
      </c>
      <c r="M13516" t="s">
        <v>7747</v>
      </c>
      <c r="N13516">
        <v>6</v>
      </c>
      <c r="P13516">
        <v>1</v>
      </c>
    </row>
    <row r="13517" spans="12:16" x14ac:dyDescent="0.35">
      <c r="L13517" t="s">
        <v>26</v>
      </c>
      <c r="M13517" t="s">
        <v>7747</v>
      </c>
      <c r="N13517">
        <v>6</v>
      </c>
      <c r="P13517">
        <v>1</v>
      </c>
    </row>
    <row r="13518" spans="12:16" x14ac:dyDescent="0.35">
      <c r="L13518" t="s">
        <v>26</v>
      </c>
      <c r="M13518" t="s">
        <v>7747</v>
      </c>
      <c r="N13518">
        <v>6</v>
      </c>
      <c r="P13518">
        <v>1</v>
      </c>
    </row>
    <row r="13519" spans="12:16" x14ac:dyDescent="0.35">
      <c r="L13519" t="s">
        <v>26</v>
      </c>
      <c r="M13519" t="s">
        <v>7747</v>
      </c>
      <c r="N13519">
        <v>6</v>
      </c>
      <c r="P13519">
        <v>1</v>
      </c>
    </row>
    <row r="13520" spans="12:16" x14ac:dyDescent="0.35">
      <c r="L13520" t="s">
        <v>26</v>
      </c>
      <c r="M13520" t="s">
        <v>7747</v>
      </c>
      <c r="N13520">
        <v>6</v>
      </c>
      <c r="P13520">
        <v>1</v>
      </c>
    </row>
    <row r="13521" spans="12:16" x14ac:dyDescent="0.35">
      <c r="L13521" t="s">
        <v>26</v>
      </c>
      <c r="M13521" t="s">
        <v>7747</v>
      </c>
      <c r="N13521">
        <v>6</v>
      </c>
      <c r="P13521">
        <v>1</v>
      </c>
    </row>
    <row r="13522" spans="12:16" x14ac:dyDescent="0.35">
      <c r="L13522" t="s">
        <v>26</v>
      </c>
      <c r="M13522" t="s">
        <v>7747</v>
      </c>
      <c r="N13522">
        <v>6</v>
      </c>
      <c r="P13522">
        <v>1</v>
      </c>
    </row>
    <row r="13523" spans="12:16" x14ac:dyDescent="0.35">
      <c r="L13523" t="s">
        <v>26</v>
      </c>
      <c r="M13523" t="s">
        <v>7747</v>
      </c>
      <c r="N13523">
        <v>6</v>
      </c>
      <c r="P13523">
        <v>1</v>
      </c>
    </row>
    <row r="13524" spans="12:16" x14ac:dyDescent="0.35">
      <c r="L13524" t="s">
        <v>26</v>
      </c>
      <c r="M13524" t="s">
        <v>7747</v>
      </c>
      <c r="N13524">
        <v>6</v>
      </c>
      <c r="P13524">
        <v>1</v>
      </c>
    </row>
    <row r="13525" spans="12:16" x14ac:dyDescent="0.35">
      <c r="L13525" t="s">
        <v>26</v>
      </c>
      <c r="M13525" t="s">
        <v>7747</v>
      </c>
      <c r="N13525">
        <v>6</v>
      </c>
      <c r="P13525">
        <v>1</v>
      </c>
    </row>
    <row r="13526" spans="12:16" x14ac:dyDescent="0.35">
      <c r="L13526" t="s">
        <v>26</v>
      </c>
      <c r="M13526" t="s">
        <v>7747</v>
      </c>
      <c r="N13526">
        <v>6</v>
      </c>
      <c r="P13526">
        <v>1</v>
      </c>
    </row>
    <row r="13527" spans="12:16" x14ac:dyDescent="0.35">
      <c r="L13527" t="s">
        <v>26</v>
      </c>
      <c r="M13527" t="s">
        <v>7747</v>
      </c>
      <c r="N13527">
        <v>6</v>
      </c>
      <c r="P13527">
        <v>1</v>
      </c>
    </row>
    <row r="13528" spans="12:16" x14ac:dyDescent="0.35">
      <c r="L13528" t="s">
        <v>26</v>
      </c>
      <c r="M13528" t="s">
        <v>7747</v>
      </c>
      <c r="N13528">
        <v>6</v>
      </c>
      <c r="P13528">
        <v>1</v>
      </c>
    </row>
    <row r="13529" spans="12:16" x14ac:dyDescent="0.35">
      <c r="L13529" t="s">
        <v>26</v>
      </c>
      <c r="M13529" t="s">
        <v>7747</v>
      </c>
      <c r="N13529">
        <v>6</v>
      </c>
      <c r="P13529">
        <v>1</v>
      </c>
    </row>
    <row r="13530" spans="12:16" x14ac:dyDescent="0.35">
      <c r="L13530" t="s">
        <v>26</v>
      </c>
      <c r="M13530" t="s">
        <v>7747</v>
      </c>
      <c r="N13530">
        <v>6</v>
      </c>
      <c r="P13530">
        <v>1</v>
      </c>
    </row>
    <row r="13531" spans="12:16" x14ac:dyDescent="0.35">
      <c r="L13531" t="s">
        <v>26</v>
      </c>
      <c r="M13531" t="s">
        <v>7747</v>
      </c>
      <c r="N13531">
        <v>6</v>
      </c>
      <c r="P13531">
        <v>1</v>
      </c>
    </row>
    <row r="13532" spans="12:16" x14ac:dyDescent="0.35">
      <c r="L13532" t="s">
        <v>26</v>
      </c>
      <c r="M13532" t="s">
        <v>7747</v>
      </c>
      <c r="N13532">
        <v>6</v>
      </c>
      <c r="P13532">
        <v>1</v>
      </c>
    </row>
    <row r="13533" spans="12:16" x14ac:dyDescent="0.35">
      <c r="L13533" t="s">
        <v>26</v>
      </c>
      <c r="M13533" t="s">
        <v>7747</v>
      </c>
      <c r="N13533">
        <v>6</v>
      </c>
      <c r="P13533">
        <v>1</v>
      </c>
    </row>
    <row r="13534" spans="12:16" x14ac:dyDescent="0.35">
      <c r="L13534" t="s">
        <v>26</v>
      </c>
      <c r="M13534" t="s">
        <v>7747</v>
      </c>
      <c r="N13534">
        <v>6</v>
      </c>
      <c r="P13534">
        <v>1</v>
      </c>
    </row>
    <row r="13535" spans="12:16" x14ac:dyDescent="0.35">
      <c r="L13535" t="s">
        <v>26</v>
      </c>
      <c r="M13535" t="s">
        <v>7747</v>
      </c>
      <c r="N13535">
        <v>6</v>
      </c>
      <c r="P13535">
        <v>1</v>
      </c>
    </row>
    <row r="13536" spans="12:16" x14ac:dyDescent="0.35">
      <c r="L13536" t="s">
        <v>26</v>
      </c>
      <c r="M13536" t="s">
        <v>7747</v>
      </c>
      <c r="N13536">
        <v>6</v>
      </c>
      <c r="P13536">
        <v>1</v>
      </c>
    </row>
    <row r="13537" spans="12:16" x14ac:dyDescent="0.35">
      <c r="L13537" t="s">
        <v>26</v>
      </c>
      <c r="M13537" t="s">
        <v>7747</v>
      </c>
      <c r="N13537">
        <v>6</v>
      </c>
      <c r="P13537">
        <v>1</v>
      </c>
    </row>
    <row r="13538" spans="12:16" x14ac:dyDescent="0.35">
      <c r="L13538" t="s">
        <v>26</v>
      </c>
      <c r="M13538" t="s">
        <v>7747</v>
      </c>
      <c r="N13538">
        <v>6</v>
      </c>
      <c r="P13538">
        <v>1</v>
      </c>
    </row>
    <row r="13539" spans="12:16" x14ac:dyDescent="0.35">
      <c r="L13539" t="s">
        <v>26</v>
      </c>
      <c r="M13539" t="s">
        <v>7747</v>
      </c>
      <c r="N13539">
        <v>6</v>
      </c>
      <c r="P13539">
        <v>1</v>
      </c>
    </row>
    <row r="13540" spans="12:16" x14ac:dyDescent="0.35">
      <c r="L13540" t="s">
        <v>26</v>
      </c>
      <c r="M13540" t="s">
        <v>7747</v>
      </c>
      <c r="N13540">
        <v>6</v>
      </c>
      <c r="P13540">
        <v>1</v>
      </c>
    </row>
    <row r="13541" spans="12:16" x14ac:dyDescent="0.35">
      <c r="L13541" t="s">
        <v>26</v>
      </c>
      <c r="M13541" t="s">
        <v>7747</v>
      </c>
      <c r="N13541">
        <v>6</v>
      </c>
      <c r="P13541">
        <v>1</v>
      </c>
    </row>
    <row r="13542" spans="12:16" x14ac:dyDescent="0.35">
      <c r="L13542" t="s">
        <v>26</v>
      </c>
      <c r="M13542" t="s">
        <v>7747</v>
      </c>
      <c r="N13542">
        <v>6</v>
      </c>
      <c r="P13542">
        <v>1</v>
      </c>
    </row>
    <row r="13543" spans="12:16" x14ac:dyDescent="0.35">
      <c r="L13543" t="s">
        <v>26</v>
      </c>
      <c r="M13543" t="s">
        <v>7747</v>
      </c>
      <c r="N13543">
        <v>6</v>
      </c>
      <c r="P13543">
        <v>1</v>
      </c>
    </row>
    <row r="13544" spans="12:16" x14ac:dyDescent="0.35">
      <c r="L13544" t="s">
        <v>26</v>
      </c>
      <c r="M13544" t="s">
        <v>7747</v>
      </c>
      <c r="N13544">
        <v>6</v>
      </c>
      <c r="P13544">
        <v>1</v>
      </c>
    </row>
    <row r="13545" spans="12:16" x14ac:dyDescent="0.35">
      <c r="L13545" t="s">
        <v>26</v>
      </c>
      <c r="M13545" t="s">
        <v>7747</v>
      </c>
      <c r="N13545">
        <v>6</v>
      </c>
      <c r="P13545">
        <v>1</v>
      </c>
    </row>
    <row r="13546" spans="12:16" x14ac:dyDescent="0.35">
      <c r="L13546" t="s">
        <v>26</v>
      </c>
      <c r="M13546" t="s">
        <v>7747</v>
      </c>
      <c r="N13546">
        <v>6</v>
      </c>
      <c r="P13546">
        <v>1</v>
      </c>
    </row>
    <row r="13547" spans="12:16" x14ac:dyDescent="0.35">
      <c r="L13547" t="s">
        <v>26</v>
      </c>
      <c r="M13547" t="s">
        <v>7747</v>
      </c>
      <c r="N13547">
        <v>6</v>
      </c>
      <c r="P13547">
        <v>1</v>
      </c>
    </row>
    <row r="13548" spans="12:16" x14ac:dyDescent="0.35">
      <c r="L13548" t="s">
        <v>26</v>
      </c>
      <c r="M13548" t="s">
        <v>7747</v>
      </c>
      <c r="N13548">
        <v>6</v>
      </c>
      <c r="P13548">
        <v>1</v>
      </c>
    </row>
    <row r="13549" spans="12:16" x14ac:dyDescent="0.35">
      <c r="L13549" t="s">
        <v>26</v>
      </c>
      <c r="M13549" t="s">
        <v>7747</v>
      </c>
      <c r="N13549">
        <v>6</v>
      </c>
      <c r="P13549">
        <v>1</v>
      </c>
    </row>
    <row r="13550" spans="12:16" x14ac:dyDescent="0.35">
      <c r="L13550" t="s">
        <v>26</v>
      </c>
      <c r="M13550" t="s">
        <v>7747</v>
      </c>
      <c r="N13550">
        <v>6</v>
      </c>
      <c r="P13550">
        <v>1</v>
      </c>
    </row>
    <row r="13551" spans="12:16" x14ac:dyDescent="0.35">
      <c r="L13551" t="s">
        <v>26</v>
      </c>
      <c r="M13551" t="s">
        <v>7747</v>
      </c>
      <c r="N13551">
        <v>6</v>
      </c>
      <c r="P13551">
        <v>1</v>
      </c>
    </row>
    <row r="13552" spans="12:16" x14ac:dyDescent="0.35">
      <c r="L13552" t="s">
        <v>26</v>
      </c>
      <c r="M13552" t="s">
        <v>7747</v>
      </c>
      <c r="N13552">
        <v>6</v>
      </c>
      <c r="P13552">
        <v>1</v>
      </c>
    </row>
    <row r="13553" spans="12:16" x14ac:dyDescent="0.35">
      <c r="L13553" t="s">
        <v>26</v>
      </c>
      <c r="M13553" t="s">
        <v>7747</v>
      </c>
      <c r="N13553">
        <v>6</v>
      </c>
      <c r="P13553">
        <v>1</v>
      </c>
    </row>
    <row r="13554" spans="12:16" x14ac:dyDescent="0.35">
      <c r="L13554" t="s">
        <v>26</v>
      </c>
      <c r="M13554" t="s">
        <v>7747</v>
      </c>
      <c r="N13554">
        <v>6</v>
      </c>
      <c r="P13554">
        <v>1</v>
      </c>
    </row>
    <row r="13555" spans="12:16" x14ac:dyDescent="0.35">
      <c r="L13555" t="s">
        <v>26</v>
      </c>
      <c r="M13555" t="s">
        <v>7747</v>
      </c>
      <c r="N13555">
        <v>6</v>
      </c>
      <c r="P13555">
        <v>1</v>
      </c>
    </row>
    <row r="13556" spans="12:16" x14ac:dyDescent="0.35">
      <c r="L13556" t="s">
        <v>26</v>
      </c>
      <c r="M13556" t="s">
        <v>7747</v>
      </c>
      <c r="N13556">
        <v>6</v>
      </c>
      <c r="P13556">
        <v>1</v>
      </c>
    </row>
    <row r="13557" spans="12:16" x14ac:dyDescent="0.35">
      <c r="L13557" t="s">
        <v>26</v>
      </c>
      <c r="M13557" t="s">
        <v>7747</v>
      </c>
      <c r="N13557">
        <v>6</v>
      </c>
      <c r="P13557">
        <v>1</v>
      </c>
    </row>
    <row r="13558" spans="12:16" x14ac:dyDescent="0.35">
      <c r="L13558" t="s">
        <v>28</v>
      </c>
      <c r="M13558" t="s">
        <v>7747</v>
      </c>
      <c r="N13558">
        <v>7</v>
      </c>
      <c r="P13558">
        <v>1</v>
      </c>
    </row>
    <row r="13559" spans="12:16" x14ac:dyDescent="0.35">
      <c r="L13559" t="s">
        <v>28</v>
      </c>
      <c r="M13559" t="s">
        <v>7747</v>
      </c>
      <c r="N13559">
        <v>7</v>
      </c>
      <c r="P13559">
        <v>1</v>
      </c>
    </row>
    <row r="13560" spans="12:16" x14ac:dyDescent="0.35">
      <c r="L13560" t="s">
        <v>28</v>
      </c>
      <c r="M13560" t="s">
        <v>7747</v>
      </c>
      <c r="N13560">
        <v>7</v>
      </c>
      <c r="P13560">
        <v>1</v>
      </c>
    </row>
    <row r="13561" spans="12:16" x14ac:dyDescent="0.35">
      <c r="L13561" t="s">
        <v>28</v>
      </c>
      <c r="M13561" t="s">
        <v>7747</v>
      </c>
      <c r="N13561">
        <v>7</v>
      </c>
      <c r="P13561">
        <v>1</v>
      </c>
    </row>
    <row r="13562" spans="12:16" x14ac:dyDescent="0.35">
      <c r="L13562" t="s">
        <v>28</v>
      </c>
      <c r="M13562" t="s">
        <v>7747</v>
      </c>
      <c r="N13562">
        <v>7</v>
      </c>
      <c r="P13562">
        <v>1</v>
      </c>
    </row>
    <row r="13563" spans="12:16" x14ac:dyDescent="0.35">
      <c r="L13563" t="s">
        <v>28</v>
      </c>
      <c r="M13563" t="s">
        <v>7747</v>
      </c>
      <c r="N13563">
        <v>7</v>
      </c>
      <c r="P13563">
        <v>1</v>
      </c>
    </row>
    <row r="13564" spans="12:16" x14ac:dyDescent="0.35">
      <c r="L13564" t="s">
        <v>28</v>
      </c>
      <c r="M13564" t="s">
        <v>7747</v>
      </c>
      <c r="N13564">
        <v>7</v>
      </c>
      <c r="P13564">
        <v>1</v>
      </c>
    </row>
    <row r="13565" spans="12:16" x14ac:dyDescent="0.35">
      <c r="L13565" t="s">
        <v>28</v>
      </c>
      <c r="M13565" t="s">
        <v>7747</v>
      </c>
      <c r="N13565">
        <v>7</v>
      </c>
      <c r="P13565">
        <v>1</v>
      </c>
    </row>
    <row r="13566" spans="12:16" x14ac:dyDescent="0.35">
      <c r="L13566" t="s">
        <v>28</v>
      </c>
      <c r="M13566" t="s">
        <v>7747</v>
      </c>
      <c r="N13566">
        <v>7</v>
      </c>
      <c r="P13566">
        <v>1</v>
      </c>
    </row>
    <row r="13567" spans="12:16" x14ac:dyDescent="0.35">
      <c r="L13567" t="s">
        <v>28</v>
      </c>
      <c r="M13567" t="s">
        <v>7747</v>
      </c>
      <c r="N13567">
        <v>7</v>
      </c>
      <c r="P13567">
        <v>1</v>
      </c>
    </row>
    <row r="13568" spans="12:16" x14ac:dyDescent="0.35">
      <c r="L13568" t="s">
        <v>28</v>
      </c>
      <c r="M13568" t="s">
        <v>7747</v>
      </c>
      <c r="N13568">
        <v>7</v>
      </c>
      <c r="P13568">
        <v>1</v>
      </c>
    </row>
    <row r="13569" spans="12:16" x14ac:dyDescent="0.35">
      <c r="L13569" t="s">
        <v>28</v>
      </c>
      <c r="M13569" t="s">
        <v>7747</v>
      </c>
      <c r="N13569">
        <v>7</v>
      </c>
      <c r="P13569">
        <v>1</v>
      </c>
    </row>
    <row r="13570" spans="12:16" x14ac:dyDescent="0.35">
      <c r="L13570" t="s">
        <v>28</v>
      </c>
      <c r="M13570" t="s">
        <v>7747</v>
      </c>
      <c r="N13570">
        <v>7</v>
      </c>
      <c r="P13570">
        <v>1</v>
      </c>
    </row>
    <row r="13571" spans="12:16" x14ac:dyDescent="0.35">
      <c r="L13571" t="s">
        <v>28</v>
      </c>
      <c r="M13571" t="s">
        <v>7747</v>
      </c>
      <c r="N13571">
        <v>7</v>
      </c>
      <c r="P13571">
        <v>1</v>
      </c>
    </row>
    <row r="13572" spans="12:16" x14ac:dyDescent="0.35">
      <c r="L13572" t="s">
        <v>28</v>
      </c>
      <c r="M13572" t="s">
        <v>7747</v>
      </c>
      <c r="N13572">
        <v>7</v>
      </c>
      <c r="P13572">
        <v>1</v>
      </c>
    </row>
    <row r="13573" spans="12:16" x14ac:dyDescent="0.35">
      <c r="L13573" t="s">
        <v>28</v>
      </c>
      <c r="M13573" t="s">
        <v>7747</v>
      </c>
      <c r="N13573">
        <v>7</v>
      </c>
      <c r="P13573">
        <v>1</v>
      </c>
    </row>
    <row r="13574" spans="12:16" x14ac:dyDescent="0.35">
      <c r="L13574" t="s">
        <v>28</v>
      </c>
      <c r="M13574" t="s">
        <v>7747</v>
      </c>
      <c r="N13574">
        <v>7</v>
      </c>
      <c r="P13574">
        <v>1</v>
      </c>
    </row>
    <row r="13575" spans="12:16" x14ac:dyDescent="0.35">
      <c r="L13575" t="s">
        <v>28</v>
      </c>
      <c r="M13575" t="s">
        <v>7747</v>
      </c>
      <c r="N13575">
        <v>7</v>
      </c>
      <c r="P13575">
        <v>1</v>
      </c>
    </row>
    <row r="13576" spans="12:16" x14ac:dyDescent="0.35">
      <c r="L13576" t="s">
        <v>28</v>
      </c>
      <c r="M13576" t="s">
        <v>7747</v>
      </c>
      <c r="N13576">
        <v>7</v>
      </c>
      <c r="P13576">
        <v>1</v>
      </c>
    </row>
    <row r="13577" spans="12:16" x14ac:dyDescent="0.35">
      <c r="L13577" t="s">
        <v>28</v>
      </c>
      <c r="M13577" t="s">
        <v>7747</v>
      </c>
      <c r="N13577">
        <v>7</v>
      </c>
      <c r="P13577">
        <v>1</v>
      </c>
    </row>
    <row r="13578" spans="12:16" x14ac:dyDescent="0.35">
      <c r="L13578" t="s">
        <v>28</v>
      </c>
      <c r="M13578" t="s">
        <v>7747</v>
      </c>
      <c r="N13578">
        <v>7</v>
      </c>
      <c r="P13578">
        <v>1</v>
      </c>
    </row>
    <row r="13579" spans="12:16" x14ac:dyDescent="0.35">
      <c r="L13579" t="s">
        <v>28</v>
      </c>
      <c r="M13579" t="s">
        <v>7747</v>
      </c>
      <c r="N13579">
        <v>7</v>
      </c>
      <c r="P13579">
        <v>1</v>
      </c>
    </row>
    <row r="13580" spans="12:16" x14ac:dyDescent="0.35">
      <c r="L13580" t="s">
        <v>28</v>
      </c>
      <c r="M13580" t="s">
        <v>7747</v>
      </c>
      <c r="N13580">
        <v>7</v>
      </c>
      <c r="P13580">
        <v>1</v>
      </c>
    </row>
    <row r="13581" spans="12:16" x14ac:dyDescent="0.35">
      <c r="L13581" t="s">
        <v>28</v>
      </c>
      <c r="M13581" t="s">
        <v>7747</v>
      </c>
      <c r="N13581">
        <v>7</v>
      </c>
      <c r="P13581">
        <v>1</v>
      </c>
    </row>
    <row r="13582" spans="12:16" x14ac:dyDescent="0.35">
      <c r="L13582" t="s">
        <v>28</v>
      </c>
      <c r="M13582" t="s">
        <v>7747</v>
      </c>
      <c r="N13582">
        <v>7</v>
      </c>
      <c r="P13582">
        <v>1</v>
      </c>
    </row>
    <row r="13583" spans="12:16" x14ac:dyDescent="0.35">
      <c r="L13583" t="s">
        <v>28</v>
      </c>
      <c r="M13583" t="s">
        <v>7747</v>
      </c>
      <c r="N13583">
        <v>7</v>
      </c>
      <c r="P13583">
        <v>1</v>
      </c>
    </row>
    <row r="13584" spans="12:16" x14ac:dyDescent="0.35">
      <c r="L13584" t="s">
        <v>28</v>
      </c>
      <c r="M13584" t="s">
        <v>7747</v>
      </c>
      <c r="N13584">
        <v>7</v>
      </c>
      <c r="P13584">
        <v>1</v>
      </c>
    </row>
    <row r="13585" spans="12:16" x14ac:dyDescent="0.35">
      <c r="L13585" t="s">
        <v>28</v>
      </c>
      <c r="M13585" t="s">
        <v>7747</v>
      </c>
      <c r="N13585">
        <v>7</v>
      </c>
      <c r="P13585">
        <v>1</v>
      </c>
    </row>
    <row r="13586" spans="12:16" x14ac:dyDescent="0.35">
      <c r="L13586" t="s">
        <v>28</v>
      </c>
      <c r="M13586" t="s">
        <v>7747</v>
      </c>
      <c r="N13586">
        <v>7</v>
      </c>
      <c r="P13586">
        <v>1</v>
      </c>
    </row>
    <row r="13587" spans="12:16" x14ac:dyDescent="0.35">
      <c r="L13587" t="s">
        <v>28</v>
      </c>
      <c r="M13587" t="s">
        <v>7747</v>
      </c>
      <c r="N13587">
        <v>7</v>
      </c>
      <c r="P13587">
        <v>1</v>
      </c>
    </row>
    <row r="13588" spans="12:16" x14ac:dyDescent="0.35">
      <c r="L13588" t="s">
        <v>28</v>
      </c>
      <c r="M13588" t="s">
        <v>7747</v>
      </c>
      <c r="N13588">
        <v>7</v>
      </c>
      <c r="P13588">
        <v>1</v>
      </c>
    </row>
    <row r="13589" spans="12:16" x14ac:dyDescent="0.35">
      <c r="L13589" t="s">
        <v>28</v>
      </c>
      <c r="M13589" t="s">
        <v>7747</v>
      </c>
      <c r="N13589">
        <v>7</v>
      </c>
      <c r="P13589">
        <v>1</v>
      </c>
    </row>
    <row r="13590" spans="12:16" x14ac:dyDescent="0.35">
      <c r="L13590" t="s">
        <v>28</v>
      </c>
      <c r="M13590" t="s">
        <v>7747</v>
      </c>
      <c r="N13590">
        <v>7</v>
      </c>
      <c r="P13590">
        <v>1</v>
      </c>
    </row>
    <row r="13591" spans="12:16" x14ac:dyDescent="0.35">
      <c r="L13591" t="s">
        <v>28</v>
      </c>
      <c r="M13591" t="s">
        <v>7747</v>
      </c>
      <c r="N13591">
        <v>7</v>
      </c>
      <c r="P13591">
        <v>1</v>
      </c>
    </row>
    <row r="13592" spans="12:16" x14ac:dyDescent="0.35">
      <c r="L13592" t="s">
        <v>28</v>
      </c>
      <c r="M13592" t="s">
        <v>7747</v>
      </c>
      <c r="N13592">
        <v>7</v>
      </c>
      <c r="P13592">
        <v>1</v>
      </c>
    </row>
    <row r="13593" spans="12:16" x14ac:dyDescent="0.35">
      <c r="L13593" t="s">
        <v>28</v>
      </c>
      <c r="M13593" t="s">
        <v>7747</v>
      </c>
      <c r="N13593">
        <v>7</v>
      </c>
      <c r="P13593">
        <v>1</v>
      </c>
    </row>
    <row r="13594" spans="12:16" x14ac:dyDescent="0.35">
      <c r="L13594" t="s">
        <v>28</v>
      </c>
      <c r="M13594" t="s">
        <v>7747</v>
      </c>
      <c r="N13594">
        <v>7</v>
      </c>
      <c r="P13594">
        <v>1</v>
      </c>
    </row>
    <row r="13595" spans="12:16" x14ac:dyDescent="0.35">
      <c r="L13595" t="s">
        <v>28</v>
      </c>
      <c r="M13595" t="s">
        <v>7747</v>
      </c>
      <c r="N13595">
        <v>7</v>
      </c>
      <c r="P13595">
        <v>1</v>
      </c>
    </row>
    <row r="13596" spans="12:16" x14ac:dyDescent="0.35">
      <c r="L13596" t="s">
        <v>28</v>
      </c>
      <c r="M13596" t="s">
        <v>7747</v>
      </c>
      <c r="N13596">
        <v>7</v>
      </c>
      <c r="P13596">
        <v>1</v>
      </c>
    </row>
    <row r="13597" spans="12:16" x14ac:dyDescent="0.35">
      <c r="L13597" t="s">
        <v>28</v>
      </c>
      <c r="M13597" t="s">
        <v>7747</v>
      </c>
      <c r="N13597">
        <v>7</v>
      </c>
      <c r="P13597">
        <v>1</v>
      </c>
    </row>
    <row r="13598" spans="12:16" x14ac:dyDescent="0.35">
      <c r="L13598" t="s">
        <v>28</v>
      </c>
      <c r="M13598" t="s">
        <v>7747</v>
      </c>
      <c r="N13598">
        <v>7</v>
      </c>
      <c r="P13598">
        <v>1</v>
      </c>
    </row>
    <row r="13599" spans="12:16" x14ac:dyDescent="0.35">
      <c r="L13599" t="s">
        <v>28</v>
      </c>
      <c r="M13599" t="s">
        <v>7747</v>
      </c>
      <c r="N13599">
        <v>7</v>
      </c>
      <c r="P13599">
        <v>1</v>
      </c>
    </row>
    <row r="13600" spans="12:16" x14ac:dyDescent="0.35">
      <c r="L13600" t="s">
        <v>28</v>
      </c>
      <c r="M13600" t="s">
        <v>7747</v>
      </c>
      <c r="N13600">
        <v>7</v>
      </c>
      <c r="P13600">
        <v>1</v>
      </c>
    </row>
    <row r="13601" spans="12:16" x14ac:dyDescent="0.35">
      <c r="L13601" t="s">
        <v>28</v>
      </c>
      <c r="M13601" t="s">
        <v>7747</v>
      </c>
      <c r="N13601">
        <v>7</v>
      </c>
      <c r="P13601">
        <v>1</v>
      </c>
    </row>
    <row r="13602" spans="12:16" x14ac:dyDescent="0.35">
      <c r="L13602" t="s">
        <v>28</v>
      </c>
      <c r="M13602" t="s">
        <v>7747</v>
      </c>
      <c r="N13602">
        <v>7</v>
      </c>
      <c r="P13602">
        <v>1</v>
      </c>
    </row>
    <row r="13603" spans="12:16" x14ac:dyDescent="0.35">
      <c r="L13603" t="s">
        <v>28</v>
      </c>
      <c r="M13603" t="s">
        <v>7747</v>
      </c>
      <c r="N13603">
        <v>7</v>
      </c>
      <c r="P13603">
        <v>1</v>
      </c>
    </row>
    <row r="13604" spans="12:16" x14ac:dyDescent="0.35">
      <c r="L13604" t="s">
        <v>28</v>
      </c>
      <c r="M13604" t="s">
        <v>7747</v>
      </c>
      <c r="N13604">
        <v>7</v>
      </c>
      <c r="P13604">
        <v>1</v>
      </c>
    </row>
    <row r="13605" spans="12:16" x14ac:dyDescent="0.35">
      <c r="L13605" t="s">
        <v>28</v>
      </c>
      <c r="M13605" t="s">
        <v>7747</v>
      </c>
      <c r="N13605">
        <v>7</v>
      </c>
      <c r="P13605">
        <v>1</v>
      </c>
    </row>
    <row r="13606" spans="12:16" x14ac:dyDescent="0.35">
      <c r="L13606" t="s">
        <v>28</v>
      </c>
      <c r="M13606" t="s">
        <v>7747</v>
      </c>
      <c r="N13606">
        <v>7</v>
      </c>
      <c r="P13606">
        <v>1</v>
      </c>
    </row>
    <row r="13607" spans="12:16" x14ac:dyDescent="0.35">
      <c r="L13607" t="s">
        <v>28</v>
      </c>
      <c r="M13607" t="s">
        <v>7747</v>
      </c>
      <c r="N13607">
        <v>7</v>
      </c>
      <c r="P13607">
        <v>1</v>
      </c>
    </row>
    <row r="13608" spans="12:16" x14ac:dyDescent="0.35">
      <c r="L13608" t="s">
        <v>28</v>
      </c>
      <c r="M13608" t="s">
        <v>7747</v>
      </c>
      <c r="N13608">
        <v>7</v>
      </c>
      <c r="P13608">
        <v>1</v>
      </c>
    </row>
    <row r="13609" spans="12:16" x14ac:dyDescent="0.35">
      <c r="L13609" t="s">
        <v>28</v>
      </c>
      <c r="M13609" t="s">
        <v>7747</v>
      </c>
      <c r="N13609">
        <v>7</v>
      </c>
      <c r="P13609">
        <v>1</v>
      </c>
    </row>
    <row r="13610" spans="12:16" x14ac:dyDescent="0.35">
      <c r="L13610" t="s">
        <v>28</v>
      </c>
      <c r="M13610" t="s">
        <v>7747</v>
      </c>
      <c r="N13610">
        <v>7</v>
      </c>
      <c r="P13610">
        <v>1</v>
      </c>
    </row>
    <row r="13611" spans="12:16" x14ac:dyDescent="0.35">
      <c r="L13611" t="s">
        <v>28</v>
      </c>
      <c r="M13611" t="s">
        <v>7747</v>
      </c>
      <c r="N13611">
        <v>7</v>
      </c>
      <c r="P13611">
        <v>1</v>
      </c>
    </row>
    <row r="13612" spans="12:16" x14ac:dyDescent="0.35">
      <c r="L13612" t="s">
        <v>28</v>
      </c>
      <c r="M13612" t="s">
        <v>7747</v>
      </c>
      <c r="N13612">
        <v>7</v>
      </c>
      <c r="P13612">
        <v>1</v>
      </c>
    </row>
    <row r="13613" spans="12:16" x14ac:dyDescent="0.35">
      <c r="L13613" t="s">
        <v>28</v>
      </c>
      <c r="M13613" t="s">
        <v>7747</v>
      </c>
      <c r="N13613">
        <v>7</v>
      </c>
      <c r="P13613">
        <v>1</v>
      </c>
    </row>
    <row r="13614" spans="12:16" x14ac:dyDescent="0.35">
      <c r="L13614" t="s">
        <v>28</v>
      </c>
      <c r="M13614" t="s">
        <v>7747</v>
      </c>
      <c r="N13614">
        <v>7</v>
      </c>
      <c r="P13614">
        <v>1</v>
      </c>
    </row>
    <row r="13615" spans="12:16" x14ac:dyDescent="0.35">
      <c r="L13615" t="s">
        <v>28</v>
      </c>
      <c r="M13615" t="s">
        <v>7747</v>
      </c>
      <c r="N13615">
        <v>7</v>
      </c>
      <c r="P13615">
        <v>1</v>
      </c>
    </row>
    <row r="13616" spans="12:16" x14ac:dyDescent="0.35">
      <c r="L13616" t="s">
        <v>28</v>
      </c>
      <c r="M13616" t="s">
        <v>7747</v>
      </c>
      <c r="N13616">
        <v>7</v>
      </c>
      <c r="P13616">
        <v>1</v>
      </c>
    </row>
    <row r="13617" spans="12:16" x14ac:dyDescent="0.35">
      <c r="L13617" t="s">
        <v>28</v>
      </c>
      <c r="M13617" t="s">
        <v>7747</v>
      </c>
      <c r="N13617">
        <v>7</v>
      </c>
      <c r="P13617">
        <v>1</v>
      </c>
    </row>
    <row r="13618" spans="12:16" x14ac:dyDescent="0.35">
      <c r="L13618" t="s">
        <v>28</v>
      </c>
      <c r="M13618" t="s">
        <v>7747</v>
      </c>
      <c r="N13618">
        <v>7</v>
      </c>
      <c r="P13618">
        <v>1</v>
      </c>
    </row>
    <row r="13619" spans="12:16" x14ac:dyDescent="0.35">
      <c r="L13619" t="s">
        <v>28</v>
      </c>
      <c r="M13619" t="s">
        <v>7747</v>
      </c>
      <c r="N13619">
        <v>7</v>
      </c>
      <c r="P13619">
        <v>1</v>
      </c>
    </row>
    <row r="13620" spans="12:16" x14ac:dyDescent="0.35">
      <c r="L13620" t="s">
        <v>28</v>
      </c>
      <c r="M13620" t="s">
        <v>7747</v>
      </c>
      <c r="N13620">
        <v>7</v>
      </c>
      <c r="P13620">
        <v>1</v>
      </c>
    </row>
    <row r="13621" spans="12:16" x14ac:dyDescent="0.35">
      <c r="L13621" t="s">
        <v>28</v>
      </c>
      <c r="M13621" t="s">
        <v>7747</v>
      </c>
      <c r="N13621">
        <v>7</v>
      </c>
      <c r="P13621">
        <v>1</v>
      </c>
    </row>
    <row r="13622" spans="12:16" x14ac:dyDescent="0.35">
      <c r="L13622" t="s">
        <v>28</v>
      </c>
      <c r="M13622" t="s">
        <v>7747</v>
      </c>
      <c r="N13622">
        <v>7</v>
      </c>
      <c r="P13622">
        <v>1</v>
      </c>
    </row>
    <row r="13623" spans="12:16" x14ac:dyDescent="0.35">
      <c r="L13623" t="s">
        <v>28</v>
      </c>
      <c r="M13623" t="s">
        <v>7747</v>
      </c>
      <c r="N13623">
        <v>7</v>
      </c>
      <c r="P13623">
        <v>1</v>
      </c>
    </row>
    <row r="13624" spans="12:16" x14ac:dyDescent="0.35">
      <c r="L13624" t="s">
        <v>28</v>
      </c>
      <c r="M13624" t="s">
        <v>7747</v>
      </c>
      <c r="N13624">
        <v>7</v>
      </c>
      <c r="P13624">
        <v>1</v>
      </c>
    </row>
    <row r="13625" spans="12:16" x14ac:dyDescent="0.35">
      <c r="L13625" t="s">
        <v>28</v>
      </c>
      <c r="M13625" t="s">
        <v>7747</v>
      </c>
      <c r="N13625">
        <v>7</v>
      </c>
      <c r="P13625">
        <v>1</v>
      </c>
    </row>
    <row r="13626" spans="12:16" x14ac:dyDescent="0.35">
      <c r="L13626" t="s">
        <v>28</v>
      </c>
      <c r="M13626" t="s">
        <v>7747</v>
      </c>
      <c r="N13626">
        <v>7</v>
      </c>
      <c r="P13626">
        <v>1</v>
      </c>
    </row>
    <row r="13627" spans="12:16" x14ac:dyDescent="0.35">
      <c r="L13627" t="s">
        <v>28</v>
      </c>
      <c r="M13627" t="s">
        <v>7747</v>
      </c>
      <c r="N13627">
        <v>7</v>
      </c>
      <c r="P13627">
        <v>1</v>
      </c>
    </row>
    <row r="13628" spans="12:16" x14ac:dyDescent="0.35">
      <c r="L13628" t="s">
        <v>28</v>
      </c>
      <c r="M13628" t="s">
        <v>7747</v>
      </c>
      <c r="N13628">
        <v>7</v>
      </c>
      <c r="P13628">
        <v>1</v>
      </c>
    </row>
    <row r="13629" spans="12:16" x14ac:dyDescent="0.35">
      <c r="L13629" t="s">
        <v>28</v>
      </c>
      <c r="M13629" t="s">
        <v>7747</v>
      </c>
      <c r="N13629">
        <v>7</v>
      </c>
      <c r="P13629">
        <v>1</v>
      </c>
    </row>
    <row r="13630" spans="12:16" x14ac:dyDescent="0.35">
      <c r="L13630" t="s">
        <v>28</v>
      </c>
      <c r="M13630" t="s">
        <v>7747</v>
      </c>
      <c r="N13630">
        <v>7</v>
      </c>
      <c r="P13630">
        <v>1</v>
      </c>
    </row>
    <row r="13631" spans="12:16" x14ac:dyDescent="0.35">
      <c r="L13631" t="s">
        <v>28</v>
      </c>
      <c r="M13631" t="s">
        <v>7747</v>
      </c>
      <c r="N13631">
        <v>7</v>
      </c>
      <c r="P13631">
        <v>1</v>
      </c>
    </row>
    <row r="13632" spans="12:16" x14ac:dyDescent="0.35">
      <c r="L13632" t="s">
        <v>28</v>
      </c>
      <c r="M13632" t="s">
        <v>7747</v>
      </c>
      <c r="N13632">
        <v>7</v>
      </c>
      <c r="P13632">
        <v>1</v>
      </c>
    </row>
    <row r="13633" spans="12:16" x14ac:dyDescent="0.35">
      <c r="L13633" t="s">
        <v>28</v>
      </c>
      <c r="M13633" t="s">
        <v>7747</v>
      </c>
      <c r="N13633">
        <v>7</v>
      </c>
      <c r="P13633">
        <v>1</v>
      </c>
    </row>
    <row r="13634" spans="12:16" x14ac:dyDescent="0.35">
      <c r="L13634" t="s">
        <v>28</v>
      </c>
      <c r="M13634" t="s">
        <v>7747</v>
      </c>
      <c r="N13634">
        <v>7</v>
      </c>
      <c r="P13634">
        <v>1</v>
      </c>
    </row>
    <row r="13635" spans="12:16" x14ac:dyDescent="0.35">
      <c r="L13635" t="s">
        <v>28</v>
      </c>
      <c r="M13635" t="s">
        <v>7747</v>
      </c>
      <c r="N13635">
        <v>7</v>
      </c>
      <c r="P13635">
        <v>1</v>
      </c>
    </row>
    <row r="13636" spans="12:16" x14ac:dyDescent="0.35">
      <c r="L13636" t="s">
        <v>28</v>
      </c>
      <c r="M13636" t="s">
        <v>7747</v>
      </c>
      <c r="N13636">
        <v>7</v>
      </c>
      <c r="P13636">
        <v>1</v>
      </c>
    </row>
    <row r="13637" spans="12:16" x14ac:dyDescent="0.35">
      <c r="L13637" t="s">
        <v>28</v>
      </c>
      <c r="M13637" t="s">
        <v>7747</v>
      </c>
      <c r="N13637">
        <v>7</v>
      </c>
      <c r="P13637">
        <v>1</v>
      </c>
    </row>
    <row r="13638" spans="12:16" x14ac:dyDescent="0.35">
      <c r="L13638" t="s">
        <v>28</v>
      </c>
      <c r="M13638" t="s">
        <v>7747</v>
      </c>
      <c r="N13638">
        <v>7</v>
      </c>
      <c r="P13638">
        <v>1</v>
      </c>
    </row>
    <row r="13639" spans="12:16" x14ac:dyDescent="0.35">
      <c r="L13639" t="s">
        <v>28</v>
      </c>
      <c r="M13639" t="s">
        <v>7747</v>
      </c>
      <c r="N13639">
        <v>7</v>
      </c>
      <c r="P13639">
        <v>1</v>
      </c>
    </row>
    <row r="13640" spans="12:16" x14ac:dyDescent="0.35">
      <c r="L13640" t="s">
        <v>28</v>
      </c>
      <c r="M13640" t="s">
        <v>7747</v>
      </c>
      <c r="N13640">
        <v>7</v>
      </c>
      <c r="P13640">
        <v>1</v>
      </c>
    </row>
    <row r="13641" spans="12:16" x14ac:dyDescent="0.35">
      <c r="L13641" t="s">
        <v>28</v>
      </c>
      <c r="M13641" t="s">
        <v>7747</v>
      </c>
      <c r="N13641">
        <v>7</v>
      </c>
      <c r="P13641">
        <v>1</v>
      </c>
    </row>
    <row r="13642" spans="12:16" x14ac:dyDescent="0.35">
      <c r="L13642" t="s">
        <v>28</v>
      </c>
      <c r="M13642" t="s">
        <v>7747</v>
      </c>
      <c r="N13642">
        <v>7</v>
      </c>
      <c r="P13642">
        <v>1</v>
      </c>
    </row>
    <row r="13643" spans="12:16" x14ac:dyDescent="0.35">
      <c r="L13643" t="s">
        <v>28</v>
      </c>
      <c r="M13643" t="s">
        <v>7747</v>
      </c>
      <c r="N13643">
        <v>7</v>
      </c>
      <c r="P13643">
        <v>1</v>
      </c>
    </row>
    <row r="13644" spans="12:16" x14ac:dyDescent="0.35">
      <c r="L13644" t="s">
        <v>28</v>
      </c>
      <c r="M13644" t="s">
        <v>7747</v>
      </c>
      <c r="N13644">
        <v>7</v>
      </c>
      <c r="P13644">
        <v>1</v>
      </c>
    </row>
    <row r="13645" spans="12:16" x14ac:dyDescent="0.35">
      <c r="L13645" t="s">
        <v>28</v>
      </c>
      <c r="M13645" t="s">
        <v>7747</v>
      </c>
      <c r="N13645">
        <v>7</v>
      </c>
      <c r="P13645">
        <v>1</v>
      </c>
    </row>
    <row r="13646" spans="12:16" x14ac:dyDescent="0.35">
      <c r="L13646" t="s">
        <v>28</v>
      </c>
      <c r="M13646" t="s">
        <v>7747</v>
      </c>
      <c r="N13646">
        <v>7</v>
      </c>
      <c r="P13646">
        <v>1</v>
      </c>
    </row>
    <row r="13647" spans="12:16" x14ac:dyDescent="0.35">
      <c r="L13647" t="s">
        <v>28</v>
      </c>
      <c r="M13647" t="s">
        <v>7747</v>
      </c>
      <c r="N13647">
        <v>7</v>
      </c>
      <c r="P13647">
        <v>1</v>
      </c>
    </row>
    <row r="13648" spans="12:16" x14ac:dyDescent="0.35">
      <c r="L13648" t="s">
        <v>28</v>
      </c>
      <c r="M13648" t="s">
        <v>7747</v>
      </c>
      <c r="N13648">
        <v>7</v>
      </c>
      <c r="P13648">
        <v>1</v>
      </c>
    </row>
    <row r="13649" spans="12:16" x14ac:dyDescent="0.35">
      <c r="L13649" t="s">
        <v>28</v>
      </c>
      <c r="M13649" t="s">
        <v>7747</v>
      </c>
      <c r="N13649">
        <v>7</v>
      </c>
      <c r="P13649">
        <v>1</v>
      </c>
    </row>
    <row r="13650" spans="12:16" x14ac:dyDescent="0.35">
      <c r="L13650" t="s">
        <v>28</v>
      </c>
      <c r="M13650" t="s">
        <v>7747</v>
      </c>
      <c r="N13650">
        <v>7</v>
      </c>
      <c r="P13650">
        <v>1</v>
      </c>
    </row>
    <row r="13651" spans="12:16" x14ac:dyDescent="0.35">
      <c r="L13651" t="s">
        <v>28</v>
      </c>
      <c r="M13651" t="s">
        <v>7747</v>
      </c>
      <c r="N13651">
        <v>7</v>
      </c>
      <c r="P13651">
        <v>1</v>
      </c>
    </row>
    <row r="13652" spans="12:16" x14ac:dyDescent="0.35">
      <c r="L13652" t="s">
        <v>28</v>
      </c>
      <c r="M13652" t="s">
        <v>7747</v>
      </c>
      <c r="N13652">
        <v>7</v>
      </c>
      <c r="P13652">
        <v>1</v>
      </c>
    </row>
    <row r="13653" spans="12:16" x14ac:dyDescent="0.35">
      <c r="L13653" t="s">
        <v>28</v>
      </c>
      <c r="M13653" t="s">
        <v>7747</v>
      </c>
      <c r="N13653">
        <v>7</v>
      </c>
      <c r="P13653">
        <v>1</v>
      </c>
    </row>
    <row r="13654" spans="12:16" x14ac:dyDescent="0.35">
      <c r="L13654" t="s">
        <v>28</v>
      </c>
      <c r="M13654" t="s">
        <v>7747</v>
      </c>
      <c r="N13654">
        <v>7</v>
      </c>
      <c r="P13654">
        <v>1</v>
      </c>
    </row>
    <row r="13655" spans="12:16" x14ac:dyDescent="0.35">
      <c r="L13655" t="s">
        <v>28</v>
      </c>
      <c r="M13655" t="s">
        <v>7747</v>
      </c>
      <c r="N13655">
        <v>7</v>
      </c>
      <c r="P13655">
        <v>1</v>
      </c>
    </row>
    <row r="13656" spans="12:16" x14ac:dyDescent="0.35">
      <c r="L13656" t="s">
        <v>28</v>
      </c>
      <c r="M13656" t="s">
        <v>7747</v>
      </c>
      <c r="N13656">
        <v>7</v>
      </c>
      <c r="P13656">
        <v>1</v>
      </c>
    </row>
    <row r="13657" spans="12:16" x14ac:dyDescent="0.35">
      <c r="L13657" t="s">
        <v>28</v>
      </c>
      <c r="M13657" t="s">
        <v>7747</v>
      </c>
      <c r="N13657">
        <v>7</v>
      </c>
      <c r="P13657">
        <v>1</v>
      </c>
    </row>
    <row r="13658" spans="12:16" x14ac:dyDescent="0.35">
      <c r="L13658" t="s">
        <v>28</v>
      </c>
      <c r="M13658" t="s">
        <v>7747</v>
      </c>
      <c r="N13658">
        <v>7</v>
      </c>
      <c r="P13658">
        <v>1</v>
      </c>
    </row>
    <row r="13659" spans="12:16" x14ac:dyDescent="0.35">
      <c r="L13659" t="s">
        <v>28</v>
      </c>
      <c r="M13659" t="s">
        <v>7747</v>
      </c>
      <c r="N13659">
        <v>7</v>
      </c>
      <c r="P13659">
        <v>1</v>
      </c>
    </row>
    <row r="13660" spans="12:16" x14ac:dyDescent="0.35">
      <c r="L13660" t="s">
        <v>28</v>
      </c>
      <c r="M13660" t="s">
        <v>7747</v>
      </c>
      <c r="N13660">
        <v>7</v>
      </c>
      <c r="P13660">
        <v>1</v>
      </c>
    </row>
    <row r="13661" spans="12:16" x14ac:dyDescent="0.35">
      <c r="L13661" t="s">
        <v>28</v>
      </c>
      <c r="M13661" t="s">
        <v>7747</v>
      </c>
      <c r="N13661">
        <v>7</v>
      </c>
      <c r="P13661">
        <v>1</v>
      </c>
    </row>
    <row r="13662" spans="12:16" x14ac:dyDescent="0.35">
      <c r="L13662" t="s">
        <v>28</v>
      </c>
      <c r="M13662" t="s">
        <v>7747</v>
      </c>
      <c r="N13662">
        <v>7</v>
      </c>
      <c r="P13662">
        <v>1</v>
      </c>
    </row>
    <row r="13663" spans="12:16" x14ac:dyDescent="0.35">
      <c r="L13663" t="s">
        <v>28</v>
      </c>
      <c r="M13663" t="s">
        <v>7747</v>
      </c>
      <c r="N13663">
        <v>7</v>
      </c>
      <c r="P13663">
        <v>1</v>
      </c>
    </row>
    <row r="13664" spans="12:16" x14ac:dyDescent="0.35">
      <c r="L13664" t="s">
        <v>28</v>
      </c>
      <c r="M13664" t="s">
        <v>7747</v>
      </c>
      <c r="N13664">
        <v>7</v>
      </c>
      <c r="P13664">
        <v>1</v>
      </c>
    </row>
    <row r="13665" spans="12:16" x14ac:dyDescent="0.35">
      <c r="L13665" t="s">
        <v>28</v>
      </c>
      <c r="M13665" t="s">
        <v>7747</v>
      </c>
      <c r="N13665">
        <v>7</v>
      </c>
      <c r="P13665">
        <v>1</v>
      </c>
    </row>
    <row r="13666" spans="12:16" x14ac:dyDescent="0.35">
      <c r="L13666" t="s">
        <v>28</v>
      </c>
      <c r="M13666" t="s">
        <v>7747</v>
      </c>
      <c r="N13666">
        <v>7</v>
      </c>
      <c r="P13666">
        <v>1</v>
      </c>
    </row>
    <row r="13667" spans="12:16" x14ac:dyDescent="0.35">
      <c r="L13667" t="s">
        <v>28</v>
      </c>
      <c r="M13667" t="s">
        <v>7747</v>
      </c>
      <c r="N13667">
        <v>7</v>
      </c>
      <c r="P13667">
        <v>1</v>
      </c>
    </row>
    <row r="13668" spans="12:16" x14ac:dyDescent="0.35">
      <c r="L13668" t="s">
        <v>28</v>
      </c>
      <c r="M13668" t="s">
        <v>7747</v>
      </c>
      <c r="N13668">
        <v>7</v>
      </c>
      <c r="P13668">
        <v>1</v>
      </c>
    </row>
    <row r="13669" spans="12:16" x14ac:dyDescent="0.35">
      <c r="L13669" t="s">
        <v>28</v>
      </c>
      <c r="M13669" t="s">
        <v>7747</v>
      </c>
      <c r="N13669">
        <v>7</v>
      </c>
      <c r="P13669">
        <v>1</v>
      </c>
    </row>
    <row r="13670" spans="12:16" x14ac:dyDescent="0.35">
      <c r="L13670" t="s">
        <v>28</v>
      </c>
      <c r="M13670" t="s">
        <v>7747</v>
      </c>
      <c r="N13670">
        <v>7</v>
      </c>
      <c r="P13670">
        <v>1</v>
      </c>
    </row>
    <row r="13671" spans="12:16" x14ac:dyDescent="0.35">
      <c r="L13671" t="s">
        <v>28</v>
      </c>
      <c r="M13671" t="s">
        <v>7747</v>
      </c>
      <c r="N13671">
        <v>7</v>
      </c>
      <c r="P13671">
        <v>1</v>
      </c>
    </row>
    <row r="13672" spans="12:16" x14ac:dyDescent="0.35">
      <c r="L13672" t="s">
        <v>28</v>
      </c>
      <c r="M13672" t="s">
        <v>7747</v>
      </c>
      <c r="N13672">
        <v>7</v>
      </c>
      <c r="P13672">
        <v>1</v>
      </c>
    </row>
    <row r="13673" spans="12:16" x14ac:dyDescent="0.35">
      <c r="L13673" t="s">
        <v>28</v>
      </c>
      <c r="M13673" t="s">
        <v>7747</v>
      </c>
      <c r="N13673">
        <v>7</v>
      </c>
      <c r="P13673">
        <v>1</v>
      </c>
    </row>
    <row r="13674" spans="12:16" x14ac:dyDescent="0.35">
      <c r="L13674" t="s">
        <v>28</v>
      </c>
      <c r="M13674" t="s">
        <v>7747</v>
      </c>
      <c r="N13674">
        <v>7</v>
      </c>
      <c r="P13674">
        <v>1</v>
      </c>
    </row>
    <row r="13675" spans="12:16" x14ac:dyDescent="0.35">
      <c r="L13675" t="s">
        <v>28</v>
      </c>
      <c r="M13675" t="s">
        <v>7747</v>
      </c>
      <c r="N13675">
        <v>7</v>
      </c>
      <c r="P13675">
        <v>1</v>
      </c>
    </row>
    <row r="13676" spans="12:16" x14ac:dyDescent="0.35">
      <c r="L13676" t="s">
        <v>28</v>
      </c>
      <c r="M13676" t="s">
        <v>7747</v>
      </c>
      <c r="N13676">
        <v>7</v>
      </c>
      <c r="P13676">
        <v>1</v>
      </c>
    </row>
    <row r="13677" spans="12:16" x14ac:dyDescent="0.35">
      <c r="L13677" t="s">
        <v>28</v>
      </c>
      <c r="M13677" t="s">
        <v>7747</v>
      </c>
      <c r="N13677">
        <v>7</v>
      </c>
      <c r="P13677">
        <v>1</v>
      </c>
    </row>
    <row r="13678" spans="12:16" x14ac:dyDescent="0.35">
      <c r="L13678" t="s">
        <v>28</v>
      </c>
      <c r="M13678" t="s">
        <v>7747</v>
      </c>
      <c r="N13678">
        <v>7</v>
      </c>
      <c r="P13678">
        <v>1</v>
      </c>
    </row>
    <row r="13679" spans="12:16" x14ac:dyDescent="0.35">
      <c r="L13679" t="s">
        <v>28</v>
      </c>
      <c r="M13679" t="s">
        <v>7747</v>
      </c>
      <c r="N13679">
        <v>7</v>
      </c>
      <c r="P13679">
        <v>1</v>
      </c>
    </row>
    <row r="13680" spans="12:16" x14ac:dyDescent="0.35">
      <c r="L13680" t="s">
        <v>28</v>
      </c>
      <c r="M13680" t="s">
        <v>7747</v>
      </c>
      <c r="N13680">
        <v>7</v>
      </c>
      <c r="P13680">
        <v>1</v>
      </c>
    </row>
    <row r="13681" spans="12:16" x14ac:dyDescent="0.35">
      <c r="L13681" t="s">
        <v>28</v>
      </c>
      <c r="M13681" t="s">
        <v>7747</v>
      </c>
      <c r="N13681">
        <v>7</v>
      </c>
      <c r="P13681">
        <v>1</v>
      </c>
    </row>
    <row r="13682" spans="12:16" x14ac:dyDescent="0.35">
      <c r="L13682" t="s">
        <v>28</v>
      </c>
      <c r="M13682" t="s">
        <v>7747</v>
      </c>
      <c r="N13682">
        <v>7</v>
      </c>
      <c r="P13682">
        <v>1</v>
      </c>
    </row>
    <row r="13683" spans="12:16" x14ac:dyDescent="0.35">
      <c r="L13683" t="s">
        <v>28</v>
      </c>
      <c r="M13683" t="s">
        <v>7747</v>
      </c>
      <c r="N13683">
        <v>7</v>
      </c>
      <c r="P13683">
        <v>1</v>
      </c>
    </row>
    <row r="13684" spans="12:16" x14ac:dyDescent="0.35">
      <c r="L13684" t="s">
        <v>28</v>
      </c>
      <c r="M13684" t="s">
        <v>7747</v>
      </c>
      <c r="N13684">
        <v>7</v>
      </c>
      <c r="P13684">
        <v>1</v>
      </c>
    </row>
    <row r="13685" spans="12:16" x14ac:dyDescent="0.35">
      <c r="L13685" t="s">
        <v>28</v>
      </c>
      <c r="M13685" t="s">
        <v>7747</v>
      </c>
      <c r="N13685">
        <v>7</v>
      </c>
      <c r="P13685">
        <v>1</v>
      </c>
    </row>
    <row r="13686" spans="12:16" x14ac:dyDescent="0.35">
      <c r="L13686" t="s">
        <v>28</v>
      </c>
      <c r="M13686" t="s">
        <v>7747</v>
      </c>
      <c r="N13686">
        <v>7</v>
      </c>
      <c r="P13686">
        <v>1</v>
      </c>
    </row>
    <row r="13687" spans="12:16" x14ac:dyDescent="0.35">
      <c r="L13687" t="s">
        <v>28</v>
      </c>
      <c r="M13687" t="s">
        <v>7747</v>
      </c>
      <c r="N13687">
        <v>7</v>
      </c>
      <c r="P13687">
        <v>1</v>
      </c>
    </row>
    <row r="13688" spans="12:16" x14ac:dyDescent="0.35">
      <c r="L13688" t="s">
        <v>28</v>
      </c>
      <c r="M13688" t="s">
        <v>7747</v>
      </c>
      <c r="N13688">
        <v>7</v>
      </c>
      <c r="P13688">
        <v>1</v>
      </c>
    </row>
    <row r="13689" spans="12:16" x14ac:dyDescent="0.35">
      <c r="L13689" t="s">
        <v>28</v>
      </c>
      <c r="M13689" t="s">
        <v>7747</v>
      </c>
      <c r="N13689">
        <v>7</v>
      </c>
      <c r="P13689">
        <v>1</v>
      </c>
    </row>
    <row r="13690" spans="12:16" x14ac:dyDescent="0.35">
      <c r="L13690" t="s">
        <v>28</v>
      </c>
      <c r="M13690" t="s">
        <v>7747</v>
      </c>
      <c r="N13690">
        <v>7</v>
      </c>
      <c r="P13690">
        <v>1</v>
      </c>
    </row>
    <row r="13691" spans="12:16" x14ac:dyDescent="0.35">
      <c r="L13691" t="s">
        <v>28</v>
      </c>
      <c r="M13691" t="s">
        <v>7747</v>
      </c>
      <c r="N13691">
        <v>7</v>
      </c>
      <c r="P13691">
        <v>1</v>
      </c>
    </row>
    <row r="13692" spans="12:16" x14ac:dyDescent="0.35">
      <c r="L13692" t="s">
        <v>28</v>
      </c>
      <c r="M13692" t="s">
        <v>7747</v>
      </c>
      <c r="N13692">
        <v>7</v>
      </c>
      <c r="P13692">
        <v>1</v>
      </c>
    </row>
    <row r="13693" spans="12:16" x14ac:dyDescent="0.35">
      <c r="L13693" t="s">
        <v>28</v>
      </c>
      <c r="M13693" t="s">
        <v>7747</v>
      </c>
      <c r="N13693">
        <v>7</v>
      </c>
      <c r="P13693">
        <v>1</v>
      </c>
    </row>
    <row r="13694" spans="12:16" x14ac:dyDescent="0.35">
      <c r="L13694" t="s">
        <v>28</v>
      </c>
      <c r="M13694" t="s">
        <v>7747</v>
      </c>
      <c r="N13694">
        <v>7</v>
      </c>
      <c r="P13694">
        <v>1</v>
      </c>
    </row>
    <row r="13695" spans="12:16" x14ac:dyDescent="0.35">
      <c r="L13695" t="s">
        <v>28</v>
      </c>
      <c r="M13695" t="s">
        <v>7747</v>
      </c>
      <c r="N13695">
        <v>7</v>
      </c>
      <c r="P13695">
        <v>1</v>
      </c>
    </row>
    <row r="13696" spans="12:16" x14ac:dyDescent="0.35">
      <c r="L13696" t="s">
        <v>28</v>
      </c>
      <c r="M13696" t="s">
        <v>7747</v>
      </c>
      <c r="N13696">
        <v>7</v>
      </c>
      <c r="P13696">
        <v>1</v>
      </c>
    </row>
    <row r="13697" spans="12:16" x14ac:dyDescent="0.35">
      <c r="L13697" t="s">
        <v>28</v>
      </c>
      <c r="M13697" t="s">
        <v>7747</v>
      </c>
      <c r="N13697">
        <v>7</v>
      </c>
      <c r="P13697">
        <v>1</v>
      </c>
    </row>
    <row r="13698" spans="12:16" x14ac:dyDescent="0.35">
      <c r="L13698" t="s">
        <v>28</v>
      </c>
      <c r="M13698" t="s">
        <v>7747</v>
      </c>
      <c r="N13698">
        <v>7</v>
      </c>
      <c r="P13698">
        <v>1</v>
      </c>
    </row>
    <row r="13699" spans="12:16" x14ac:dyDescent="0.35">
      <c r="L13699" t="s">
        <v>28</v>
      </c>
      <c r="M13699" t="s">
        <v>7747</v>
      </c>
      <c r="N13699">
        <v>7</v>
      </c>
      <c r="P13699">
        <v>1</v>
      </c>
    </row>
    <row r="13700" spans="12:16" x14ac:dyDescent="0.35">
      <c r="L13700" t="s">
        <v>28</v>
      </c>
      <c r="M13700" t="s">
        <v>7747</v>
      </c>
      <c r="N13700">
        <v>7</v>
      </c>
      <c r="P13700">
        <v>1</v>
      </c>
    </row>
    <row r="13701" spans="12:16" x14ac:dyDescent="0.35">
      <c r="L13701" t="s">
        <v>28</v>
      </c>
      <c r="M13701" t="s">
        <v>7747</v>
      </c>
      <c r="N13701">
        <v>7</v>
      </c>
      <c r="P13701">
        <v>1</v>
      </c>
    </row>
    <row r="13702" spans="12:16" x14ac:dyDescent="0.35">
      <c r="L13702" t="s">
        <v>28</v>
      </c>
      <c r="M13702" t="s">
        <v>7747</v>
      </c>
      <c r="N13702">
        <v>7</v>
      </c>
      <c r="P13702">
        <v>1</v>
      </c>
    </row>
    <row r="13703" spans="12:16" x14ac:dyDescent="0.35">
      <c r="L13703" t="s">
        <v>28</v>
      </c>
      <c r="M13703" t="s">
        <v>7747</v>
      </c>
      <c r="N13703">
        <v>7</v>
      </c>
      <c r="P13703">
        <v>1</v>
      </c>
    </row>
    <row r="13704" spans="12:16" x14ac:dyDescent="0.35">
      <c r="L13704" t="s">
        <v>28</v>
      </c>
      <c r="M13704" t="s">
        <v>7747</v>
      </c>
      <c r="N13704">
        <v>7</v>
      </c>
      <c r="P13704">
        <v>1</v>
      </c>
    </row>
    <row r="13705" spans="12:16" x14ac:dyDescent="0.35">
      <c r="L13705" t="s">
        <v>28</v>
      </c>
      <c r="M13705" t="s">
        <v>7747</v>
      </c>
      <c r="N13705">
        <v>7</v>
      </c>
      <c r="P13705">
        <v>1</v>
      </c>
    </row>
    <row r="13706" spans="12:16" x14ac:dyDescent="0.35">
      <c r="L13706" t="s">
        <v>28</v>
      </c>
      <c r="M13706" t="s">
        <v>7747</v>
      </c>
      <c r="N13706">
        <v>7</v>
      </c>
      <c r="P13706">
        <v>1</v>
      </c>
    </row>
    <row r="13707" spans="12:16" x14ac:dyDescent="0.35">
      <c r="L13707" t="s">
        <v>28</v>
      </c>
      <c r="M13707" t="s">
        <v>7747</v>
      </c>
      <c r="N13707">
        <v>7</v>
      </c>
      <c r="P13707">
        <v>1</v>
      </c>
    </row>
    <row r="13708" spans="12:16" x14ac:dyDescent="0.35">
      <c r="L13708" t="s">
        <v>28</v>
      </c>
      <c r="M13708" t="s">
        <v>7747</v>
      </c>
      <c r="N13708">
        <v>7</v>
      </c>
      <c r="P13708">
        <v>1</v>
      </c>
    </row>
    <row r="13709" spans="12:16" x14ac:dyDescent="0.35">
      <c r="L13709" t="s">
        <v>28</v>
      </c>
      <c r="M13709" t="s">
        <v>7747</v>
      </c>
      <c r="N13709">
        <v>7</v>
      </c>
      <c r="P13709">
        <v>1</v>
      </c>
    </row>
    <row r="13710" spans="12:16" x14ac:dyDescent="0.35">
      <c r="L13710" t="s">
        <v>28</v>
      </c>
      <c r="M13710" t="s">
        <v>7747</v>
      </c>
      <c r="N13710">
        <v>7</v>
      </c>
      <c r="P13710">
        <v>1</v>
      </c>
    </row>
    <row r="13711" spans="12:16" x14ac:dyDescent="0.35">
      <c r="L13711" t="s">
        <v>28</v>
      </c>
      <c r="M13711" t="s">
        <v>7747</v>
      </c>
      <c r="N13711">
        <v>7</v>
      </c>
      <c r="P13711">
        <v>1</v>
      </c>
    </row>
    <row r="13712" spans="12:16" x14ac:dyDescent="0.35">
      <c r="L13712" t="s">
        <v>28</v>
      </c>
      <c r="M13712" t="s">
        <v>7747</v>
      </c>
      <c r="N13712">
        <v>7</v>
      </c>
      <c r="P13712">
        <v>1</v>
      </c>
    </row>
    <row r="13713" spans="12:16" x14ac:dyDescent="0.35">
      <c r="L13713" t="s">
        <v>28</v>
      </c>
      <c r="M13713" t="s">
        <v>7747</v>
      </c>
      <c r="N13713">
        <v>7</v>
      </c>
      <c r="P13713">
        <v>1</v>
      </c>
    </row>
    <row r="13714" spans="12:16" x14ac:dyDescent="0.35">
      <c r="L13714" t="s">
        <v>28</v>
      </c>
      <c r="M13714" t="s">
        <v>7747</v>
      </c>
      <c r="N13714">
        <v>7</v>
      </c>
      <c r="P13714">
        <v>1</v>
      </c>
    </row>
    <row r="13715" spans="12:16" x14ac:dyDescent="0.35">
      <c r="L13715" t="s">
        <v>28</v>
      </c>
      <c r="M13715" t="s">
        <v>7747</v>
      </c>
      <c r="N13715">
        <v>7</v>
      </c>
      <c r="P13715">
        <v>1</v>
      </c>
    </row>
    <row r="13716" spans="12:16" x14ac:dyDescent="0.35">
      <c r="L13716" t="s">
        <v>28</v>
      </c>
      <c r="M13716" t="s">
        <v>7747</v>
      </c>
      <c r="N13716">
        <v>7</v>
      </c>
      <c r="P13716">
        <v>1</v>
      </c>
    </row>
    <row r="13717" spans="12:16" x14ac:dyDescent="0.35">
      <c r="L13717" t="s">
        <v>28</v>
      </c>
      <c r="M13717" t="s">
        <v>7747</v>
      </c>
      <c r="N13717">
        <v>7</v>
      </c>
      <c r="P13717">
        <v>1</v>
      </c>
    </row>
    <row r="13718" spans="12:16" x14ac:dyDescent="0.35">
      <c r="L13718" t="s">
        <v>28</v>
      </c>
      <c r="M13718" t="s">
        <v>7747</v>
      </c>
      <c r="N13718">
        <v>7</v>
      </c>
      <c r="P13718">
        <v>1</v>
      </c>
    </row>
    <row r="13719" spans="12:16" x14ac:dyDescent="0.35">
      <c r="L13719" t="s">
        <v>28</v>
      </c>
      <c r="M13719" t="s">
        <v>7747</v>
      </c>
      <c r="N13719">
        <v>7</v>
      </c>
      <c r="P13719">
        <v>1</v>
      </c>
    </row>
    <row r="13720" spans="12:16" x14ac:dyDescent="0.35">
      <c r="L13720" t="s">
        <v>28</v>
      </c>
      <c r="M13720" t="s">
        <v>7747</v>
      </c>
      <c r="N13720">
        <v>7</v>
      </c>
      <c r="P13720">
        <v>1</v>
      </c>
    </row>
    <row r="13721" spans="12:16" x14ac:dyDescent="0.35">
      <c r="L13721" t="s">
        <v>28</v>
      </c>
      <c r="M13721" t="s">
        <v>7747</v>
      </c>
      <c r="N13721">
        <v>7</v>
      </c>
      <c r="P13721">
        <v>1</v>
      </c>
    </row>
    <row r="13722" spans="12:16" x14ac:dyDescent="0.35">
      <c r="L13722" t="s">
        <v>28</v>
      </c>
      <c r="M13722" t="s">
        <v>7747</v>
      </c>
      <c r="N13722">
        <v>7</v>
      </c>
      <c r="P13722">
        <v>1</v>
      </c>
    </row>
    <row r="13723" spans="12:16" x14ac:dyDescent="0.35">
      <c r="L13723" t="s">
        <v>28</v>
      </c>
      <c r="M13723" t="s">
        <v>7747</v>
      </c>
      <c r="N13723">
        <v>7</v>
      </c>
      <c r="P13723">
        <v>1</v>
      </c>
    </row>
    <row r="13724" spans="12:16" x14ac:dyDescent="0.35">
      <c r="L13724" t="s">
        <v>28</v>
      </c>
      <c r="M13724" t="s">
        <v>7747</v>
      </c>
      <c r="N13724">
        <v>7</v>
      </c>
      <c r="P13724">
        <v>1</v>
      </c>
    </row>
    <row r="13725" spans="12:16" x14ac:dyDescent="0.35">
      <c r="L13725" t="s">
        <v>28</v>
      </c>
      <c r="M13725" t="s">
        <v>7747</v>
      </c>
      <c r="N13725">
        <v>7</v>
      </c>
      <c r="P13725">
        <v>1</v>
      </c>
    </row>
    <row r="13726" spans="12:16" x14ac:dyDescent="0.35">
      <c r="L13726" t="s">
        <v>28</v>
      </c>
      <c r="M13726" t="s">
        <v>7747</v>
      </c>
      <c r="N13726">
        <v>7</v>
      </c>
      <c r="P13726">
        <v>1</v>
      </c>
    </row>
    <row r="13727" spans="12:16" x14ac:dyDescent="0.35">
      <c r="L13727" t="s">
        <v>28</v>
      </c>
      <c r="M13727" t="s">
        <v>7747</v>
      </c>
      <c r="N13727">
        <v>7</v>
      </c>
      <c r="P13727">
        <v>1</v>
      </c>
    </row>
    <row r="13728" spans="12:16" x14ac:dyDescent="0.35">
      <c r="L13728" t="s">
        <v>130</v>
      </c>
      <c r="M13728" t="s">
        <v>7747</v>
      </c>
      <c r="N13728">
        <v>1</v>
      </c>
      <c r="P13728">
        <v>1</v>
      </c>
    </row>
    <row r="13729" spans="12:16" x14ac:dyDescent="0.35">
      <c r="L13729" t="s">
        <v>130</v>
      </c>
      <c r="M13729" t="s">
        <v>7747</v>
      </c>
      <c r="N13729">
        <v>1</v>
      </c>
      <c r="P13729">
        <v>1</v>
      </c>
    </row>
    <row r="13730" spans="12:16" x14ac:dyDescent="0.35">
      <c r="L13730" t="s">
        <v>130</v>
      </c>
      <c r="M13730" t="s">
        <v>7747</v>
      </c>
      <c r="N13730">
        <v>1</v>
      </c>
      <c r="P13730">
        <v>1</v>
      </c>
    </row>
    <row r="13731" spans="12:16" x14ac:dyDescent="0.35">
      <c r="L13731" t="s">
        <v>130</v>
      </c>
      <c r="M13731" t="s">
        <v>7747</v>
      </c>
      <c r="N13731">
        <v>1</v>
      </c>
      <c r="P13731">
        <v>1</v>
      </c>
    </row>
    <row r="13732" spans="12:16" x14ac:dyDescent="0.35">
      <c r="L13732" t="s">
        <v>130</v>
      </c>
      <c r="M13732" t="s">
        <v>7747</v>
      </c>
      <c r="N13732">
        <v>1</v>
      </c>
      <c r="P13732">
        <v>1</v>
      </c>
    </row>
    <row r="13733" spans="12:16" x14ac:dyDescent="0.35">
      <c r="L13733" t="s">
        <v>130</v>
      </c>
      <c r="M13733" t="s">
        <v>7747</v>
      </c>
      <c r="N13733">
        <v>1</v>
      </c>
      <c r="P13733">
        <v>1</v>
      </c>
    </row>
    <row r="13734" spans="12:16" x14ac:dyDescent="0.35">
      <c r="L13734" t="s">
        <v>130</v>
      </c>
      <c r="M13734" t="s">
        <v>7747</v>
      </c>
      <c r="N13734">
        <v>1</v>
      </c>
      <c r="P13734">
        <v>1</v>
      </c>
    </row>
    <row r="13735" spans="12:16" x14ac:dyDescent="0.35">
      <c r="L13735" t="s">
        <v>130</v>
      </c>
      <c r="M13735" t="s">
        <v>7747</v>
      </c>
      <c r="N13735">
        <v>1</v>
      </c>
      <c r="P13735">
        <v>1</v>
      </c>
    </row>
    <row r="13736" spans="12:16" x14ac:dyDescent="0.35">
      <c r="L13736" t="s">
        <v>130</v>
      </c>
      <c r="M13736" t="s">
        <v>7747</v>
      </c>
      <c r="N13736">
        <v>1</v>
      </c>
      <c r="P13736">
        <v>1</v>
      </c>
    </row>
    <row r="13737" spans="12:16" x14ac:dyDescent="0.35">
      <c r="L13737" t="s">
        <v>130</v>
      </c>
      <c r="M13737" t="s">
        <v>7747</v>
      </c>
      <c r="N13737">
        <v>1</v>
      </c>
      <c r="P13737">
        <v>1</v>
      </c>
    </row>
    <row r="13738" spans="12:16" x14ac:dyDescent="0.35">
      <c r="L13738" t="s">
        <v>130</v>
      </c>
      <c r="M13738" t="s">
        <v>7747</v>
      </c>
      <c r="N13738">
        <v>1</v>
      </c>
      <c r="P13738">
        <v>1</v>
      </c>
    </row>
    <row r="13739" spans="12:16" x14ac:dyDescent="0.35">
      <c r="L13739" t="s">
        <v>130</v>
      </c>
      <c r="M13739" t="s">
        <v>7747</v>
      </c>
      <c r="N13739">
        <v>1</v>
      </c>
      <c r="P13739">
        <v>1</v>
      </c>
    </row>
    <row r="13740" spans="12:16" x14ac:dyDescent="0.35">
      <c r="L13740" t="s">
        <v>130</v>
      </c>
      <c r="M13740" t="s">
        <v>7747</v>
      </c>
      <c r="N13740">
        <v>1</v>
      </c>
      <c r="P13740">
        <v>1</v>
      </c>
    </row>
    <row r="13741" spans="12:16" x14ac:dyDescent="0.35">
      <c r="L13741" t="s">
        <v>130</v>
      </c>
      <c r="M13741" t="s">
        <v>7747</v>
      </c>
      <c r="N13741">
        <v>1</v>
      </c>
      <c r="P13741">
        <v>1</v>
      </c>
    </row>
    <row r="13742" spans="12:16" x14ac:dyDescent="0.35">
      <c r="L13742" t="s">
        <v>130</v>
      </c>
      <c r="M13742" t="s">
        <v>7747</v>
      </c>
      <c r="N13742">
        <v>1</v>
      </c>
      <c r="P13742">
        <v>1</v>
      </c>
    </row>
    <row r="13743" spans="12:16" x14ac:dyDescent="0.35">
      <c r="L13743" t="s">
        <v>130</v>
      </c>
      <c r="M13743" t="s">
        <v>7747</v>
      </c>
      <c r="N13743">
        <v>1</v>
      </c>
      <c r="P13743">
        <v>1</v>
      </c>
    </row>
    <row r="13744" spans="12:16" x14ac:dyDescent="0.35">
      <c r="L13744" t="s">
        <v>130</v>
      </c>
      <c r="M13744" t="s">
        <v>7747</v>
      </c>
      <c r="N13744">
        <v>1</v>
      </c>
      <c r="P13744">
        <v>1</v>
      </c>
    </row>
    <row r="13745" spans="12:16" x14ac:dyDescent="0.35">
      <c r="L13745" t="s">
        <v>130</v>
      </c>
      <c r="M13745" t="s">
        <v>7747</v>
      </c>
      <c r="N13745">
        <v>1</v>
      </c>
      <c r="P13745">
        <v>1</v>
      </c>
    </row>
    <row r="13746" spans="12:16" x14ac:dyDescent="0.35">
      <c r="L13746" t="s">
        <v>130</v>
      </c>
      <c r="M13746" t="s">
        <v>7747</v>
      </c>
      <c r="N13746">
        <v>1</v>
      </c>
      <c r="P13746">
        <v>1</v>
      </c>
    </row>
    <row r="13747" spans="12:16" x14ac:dyDescent="0.35">
      <c r="L13747" t="s">
        <v>130</v>
      </c>
      <c r="M13747" t="s">
        <v>7747</v>
      </c>
      <c r="N13747">
        <v>1</v>
      </c>
      <c r="P13747">
        <v>1</v>
      </c>
    </row>
    <row r="13748" spans="12:16" x14ac:dyDescent="0.35">
      <c r="L13748" t="s">
        <v>130</v>
      </c>
      <c r="M13748" t="s">
        <v>7747</v>
      </c>
      <c r="N13748">
        <v>1</v>
      </c>
      <c r="P13748">
        <v>1</v>
      </c>
    </row>
    <row r="13749" spans="12:16" x14ac:dyDescent="0.35">
      <c r="L13749" t="s">
        <v>130</v>
      </c>
      <c r="M13749" t="s">
        <v>7747</v>
      </c>
      <c r="N13749">
        <v>1</v>
      </c>
      <c r="P13749">
        <v>1</v>
      </c>
    </row>
    <row r="13750" spans="12:16" x14ac:dyDescent="0.35">
      <c r="L13750" t="s">
        <v>130</v>
      </c>
      <c r="M13750" t="s">
        <v>7747</v>
      </c>
      <c r="N13750">
        <v>1</v>
      </c>
      <c r="P13750">
        <v>1</v>
      </c>
    </row>
    <row r="13751" spans="12:16" x14ac:dyDescent="0.35">
      <c r="L13751" t="s">
        <v>130</v>
      </c>
      <c r="M13751" t="s">
        <v>7747</v>
      </c>
      <c r="N13751">
        <v>1</v>
      </c>
      <c r="P13751">
        <v>1</v>
      </c>
    </row>
    <row r="13752" spans="12:16" x14ac:dyDescent="0.35">
      <c r="L13752" t="s">
        <v>130</v>
      </c>
      <c r="M13752" t="s">
        <v>7747</v>
      </c>
      <c r="N13752">
        <v>1</v>
      </c>
      <c r="P13752">
        <v>1</v>
      </c>
    </row>
    <row r="13753" spans="12:16" x14ac:dyDescent="0.35">
      <c r="L13753" t="s">
        <v>130</v>
      </c>
      <c r="M13753" t="s">
        <v>7747</v>
      </c>
      <c r="N13753">
        <v>1</v>
      </c>
      <c r="P13753">
        <v>1</v>
      </c>
    </row>
    <row r="13754" spans="12:16" x14ac:dyDescent="0.35">
      <c r="L13754" t="s">
        <v>130</v>
      </c>
      <c r="M13754" t="s">
        <v>7747</v>
      </c>
      <c r="N13754">
        <v>1</v>
      </c>
      <c r="P13754">
        <v>1</v>
      </c>
    </row>
    <row r="13755" spans="12:16" x14ac:dyDescent="0.35">
      <c r="L13755" t="s">
        <v>130</v>
      </c>
      <c r="M13755" t="s">
        <v>7747</v>
      </c>
      <c r="N13755">
        <v>1</v>
      </c>
      <c r="P13755">
        <v>1</v>
      </c>
    </row>
    <row r="13756" spans="12:16" x14ac:dyDescent="0.35">
      <c r="L13756" t="s">
        <v>130</v>
      </c>
      <c r="M13756" t="s">
        <v>7747</v>
      </c>
      <c r="N13756">
        <v>1</v>
      </c>
      <c r="P13756">
        <v>1</v>
      </c>
    </row>
    <row r="13757" spans="12:16" x14ac:dyDescent="0.35">
      <c r="L13757" t="s">
        <v>130</v>
      </c>
      <c r="M13757" t="s">
        <v>7747</v>
      </c>
      <c r="N13757">
        <v>1</v>
      </c>
      <c r="P13757">
        <v>1</v>
      </c>
    </row>
    <row r="13758" spans="12:16" x14ac:dyDescent="0.35">
      <c r="L13758" t="s">
        <v>130</v>
      </c>
      <c r="M13758" t="s">
        <v>7747</v>
      </c>
      <c r="N13758">
        <v>1</v>
      </c>
      <c r="P13758">
        <v>1</v>
      </c>
    </row>
    <row r="13759" spans="12:16" x14ac:dyDescent="0.35">
      <c r="L13759" t="s">
        <v>130</v>
      </c>
      <c r="M13759" t="s">
        <v>7747</v>
      </c>
      <c r="N13759">
        <v>1</v>
      </c>
      <c r="P13759">
        <v>1</v>
      </c>
    </row>
    <row r="13760" spans="12:16" x14ac:dyDescent="0.35">
      <c r="L13760" t="s">
        <v>130</v>
      </c>
      <c r="M13760" t="s">
        <v>7747</v>
      </c>
      <c r="N13760">
        <v>1</v>
      </c>
      <c r="P13760">
        <v>1</v>
      </c>
    </row>
    <row r="13761" spans="12:16" x14ac:dyDescent="0.35">
      <c r="L13761" t="s">
        <v>130</v>
      </c>
      <c r="M13761" t="s">
        <v>7747</v>
      </c>
      <c r="N13761">
        <v>1</v>
      </c>
      <c r="P13761">
        <v>1</v>
      </c>
    </row>
    <row r="13762" spans="12:16" x14ac:dyDescent="0.35">
      <c r="L13762" t="s">
        <v>130</v>
      </c>
      <c r="M13762" t="s">
        <v>7747</v>
      </c>
      <c r="N13762">
        <v>1</v>
      </c>
      <c r="P13762">
        <v>1</v>
      </c>
    </row>
    <row r="13763" spans="12:16" x14ac:dyDescent="0.35">
      <c r="L13763" t="s">
        <v>130</v>
      </c>
      <c r="M13763" t="s">
        <v>7747</v>
      </c>
      <c r="N13763">
        <v>1</v>
      </c>
      <c r="P13763">
        <v>1</v>
      </c>
    </row>
    <row r="13764" spans="12:16" x14ac:dyDescent="0.35">
      <c r="L13764" t="s">
        <v>130</v>
      </c>
      <c r="M13764" t="s">
        <v>7747</v>
      </c>
      <c r="N13764">
        <v>1</v>
      </c>
      <c r="P13764">
        <v>1</v>
      </c>
    </row>
    <row r="13765" spans="12:16" x14ac:dyDescent="0.35">
      <c r="L13765" t="s">
        <v>130</v>
      </c>
      <c r="M13765" t="s">
        <v>7747</v>
      </c>
      <c r="N13765">
        <v>1</v>
      </c>
      <c r="P13765">
        <v>1</v>
      </c>
    </row>
    <row r="13766" spans="12:16" x14ac:dyDescent="0.35">
      <c r="L13766" t="s">
        <v>130</v>
      </c>
      <c r="M13766" t="s">
        <v>7747</v>
      </c>
      <c r="N13766">
        <v>1</v>
      </c>
      <c r="P13766">
        <v>1</v>
      </c>
    </row>
    <row r="13767" spans="12:16" x14ac:dyDescent="0.35">
      <c r="L13767" t="s">
        <v>130</v>
      </c>
      <c r="M13767" t="s">
        <v>7747</v>
      </c>
      <c r="N13767">
        <v>1</v>
      </c>
      <c r="P13767">
        <v>1</v>
      </c>
    </row>
    <row r="13768" spans="12:16" x14ac:dyDescent="0.35">
      <c r="L13768" t="s">
        <v>130</v>
      </c>
      <c r="M13768" t="s">
        <v>7747</v>
      </c>
      <c r="N13768">
        <v>1</v>
      </c>
      <c r="P13768">
        <v>1</v>
      </c>
    </row>
    <row r="13769" spans="12:16" x14ac:dyDescent="0.35">
      <c r="L13769" t="s">
        <v>130</v>
      </c>
      <c r="M13769" t="s">
        <v>7747</v>
      </c>
      <c r="N13769">
        <v>1</v>
      </c>
      <c r="P13769">
        <v>1</v>
      </c>
    </row>
    <row r="13770" spans="12:16" x14ac:dyDescent="0.35">
      <c r="L13770" t="s">
        <v>130</v>
      </c>
      <c r="M13770" t="s">
        <v>7747</v>
      </c>
      <c r="N13770">
        <v>1</v>
      </c>
      <c r="P13770">
        <v>1</v>
      </c>
    </row>
    <row r="13771" spans="12:16" x14ac:dyDescent="0.35">
      <c r="L13771" t="s">
        <v>130</v>
      </c>
      <c r="M13771" t="s">
        <v>7747</v>
      </c>
      <c r="N13771">
        <v>1</v>
      </c>
      <c r="P13771">
        <v>1</v>
      </c>
    </row>
    <row r="13772" spans="12:16" x14ac:dyDescent="0.35">
      <c r="L13772" t="s">
        <v>130</v>
      </c>
      <c r="M13772" t="s">
        <v>7747</v>
      </c>
      <c r="N13772">
        <v>1</v>
      </c>
      <c r="P13772">
        <v>1</v>
      </c>
    </row>
    <row r="13773" spans="12:16" x14ac:dyDescent="0.35">
      <c r="L13773" t="s">
        <v>130</v>
      </c>
      <c r="M13773" t="s">
        <v>7747</v>
      </c>
      <c r="N13773">
        <v>1</v>
      </c>
      <c r="P13773">
        <v>1</v>
      </c>
    </row>
    <row r="13774" spans="12:16" x14ac:dyDescent="0.35">
      <c r="L13774" t="s">
        <v>130</v>
      </c>
      <c r="M13774" t="s">
        <v>7747</v>
      </c>
      <c r="N13774">
        <v>1</v>
      </c>
      <c r="P13774">
        <v>1</v>
      </c>
    </row>
    <row r="13775" spans="12:16" x14ac:dyDescent="0.35">
      <c r="L13775" t="s">
        <v>130</v>
      </c>
      <c r="M13775" t="s">
        <v>7747</v>
      </c>
      <c r="N13775">
        <v>1</v>
      </c>
      <c r="P13775">
        <v>1</v>
      </c>
    </row>
    <row r="13776" spans="12:16" x14ac:dyDescent="0.35">
      <c r="L13776" t="s">
        <v>130</v>
      </c>
      <c r="M13776" t="s">
        <v>7747</v>
      </c>
      <c r="N13776">
        <v>1</v>
      </c>
      <c r="P13776">
        <v>1</v>
      </c>
    </row>
    <row r="13777" spans="12:16" x14ac:dyDescent="0.35">
      <c r="L13777" t="s">
        <v>130</v>
      </c>
      <c r="M13777" t="s">
        <v>7747</v>
      </c>
      <c r="N13777">
        <v>1</v>
      </c>
      <c r="P13777">
        <v>1</v>
      </c>
    </row>
    <row r="13778" spans="12:16" x14ac:dyDescent="0.35">
      <c r="L13778" t="s">
        <v>130</v>
      </c>
      <c r="M13778" t="s">
        <v>7747</v>
      </c>
      <c r="N13778">
        <v>1</v>
      </c>
      <c r="P13778">
        <v>1</v>
      </c>
    </row>
    <row r="13779" spans="12:16" x14ac:dyDescent="0.35">
      <c r="L13779" t="s">
        <v>130</v>
      </c>
      <c r="M13779" t="s">
        <v>7747</v>
      </c>
      <c r="N13779">
        <v>1</v>
      </c>
      <c r="P13779">
        <v>1</v>
      </c>
    </row>
    <row r="13780" spans="12:16" x14ac:dyDescent="0.35">
      <c r="L13780" t="s">
        <v>130</v>
      </c>
      <c r="M13780" t="s">
        <v>7747</v>
      </c>
      <c r="N13780">
        <v>1</v>
      </c>
      <c r="P13780">
        <v>1</v>
      </c>
    </row>
    <row r="13781" spans="12:16" x14ac:dyDescent="0.35">
      <c r="L13781" t="s">
        <v>130</v>
      </c>
      <c r="M13781" t="s">
        <v>7747</v>
      </c>
      <c r="N13781">
        <v>1</v>
      </c>
      <c r="P13781">
        <v>1</v>
      </c>
    </row>
    <row r="13782" spans="12:16" x14ac:dyDescent="0.35">
      <c r="L13782" t="s">
        <v>130</v>
      </c>
      <c r="M13782" t="s">
        <v>7747</v>
      </c>
      <c r="N13782">
        <v>1</v>
      </c>
      <c r="P13782">
        <v>1</v>
      </c>
    </row>
    <row r="13783" spans="12:16" x14ac:dyDescent="0.35">
      <c r="L13783" t="s">
        <v>130</v>
      </c>
      <c r="M13783" t="s">
        <v>7747</v>
      </c>
      <c r="N13783">
        <v>1</v>
      </c>
      <c r="P13783">
        <v>1</v>
      </c>
    </row>
    <row r="13784" spans="12:16" x14ac:dyDescent="0.35">
      <c r="L13784" t="s">
        <v>130</v>
      </c>
      <c r="M13784" t="s">
        <v>7747</v>
      </c>
      <c r="N13784">
        <v>1</v>
      </c>
      <c r="P13784">
        <v>1</v>
      </c>
    </row>
    <row r="13785" spans="12:16" x14ac:dyDescent="0.35">
      <c r="L13785" t="s">
        <v>130</v>
      </c>
      <c r="M13785" t="s">
        <v>7747</v>
      </c>
      <c r="N13785">
        <v>1</v>
      </c>
      <c r="P13785">
        <v>1</v>
      </c>
    </row>
    <row r="13786" spans="12:16" x14ac:dyDescent="0.35">
      <c r="L13786" t="s">
        <v>130</v>
      </c>
      <c r="M13786" t="s">
        <v>7747</v>
      </c>
      <c r="N13786">
        <v>1</v>
      </c>
      <c r="P13786">
        <v>1</v>
      </c>
    </row>
    <row r="13787" spans="12:16" x14ac:dyDescent="0.35">
      <c r="L13787" t="s">
        <v>130</v>
      </c>
      <c r="M13787" t="s">
        <v>7747</v>
      </c>
      <c r="N13787">
        <v>1</v>
      </c>
      <c r="P13787">
        <v>1</v>
      </c>
    </row>
    <row r="13788" spans="12:16" x14ac:dyDescent="0.35">
      <c r="L13788" t="s">
        <v>130</v>
      </c>
      <c r="M13788" t="s">
        <v>7747</v>
      </c>
      <c r="N13788">
        <v>1</v>
      </c>
      <c r="P13788">
        <v>1</v>
      </c>
    </row>
    <row r="13789" spans="12:16" x14ac:dyDescent="0.35">
      <c r="L13789" t="s">
        <v>130</v>
      </c>
      <c r="M13789" t="s">
        <v>7747</v>
      </c>
      <c r="N13789">
        <v>1</v>
      </c>
      <c r="P13789">
        <v>1</v>
      </c>
    </row>
    <row r="13790" spans="12:16" x14ac:dyDescent="0.35">
      <c r="L13790" t="s">
        <v>130</v>
      </c>
      <c r="M13790" t="s">
        <v>7747</v>
      </c>
      <c r="N13790">
        <v>1</v>
      </c>
      <c r="P13790">
        <v>1</v>
      </c>
    </row>
    <row r="13791" spans="12:16" x14ac:dyDescent="0.35">
      <c r="L13791" t="s">
        <v>130</v>
      </c>
      <c r="M13791" t="s">
        <v>7747</v>
      </c>
      <c r="N13791">
        <v>1</v>
      </c>
      <c r="P13791">
        <v>1</v>
      </c>
    </row>
    <row r="13792" spans="12:16" x14ac:dyDescent="0.35">
      <c r="L13792" t="s">
        <v>130</v>
      </c>
      <c r="M13792" t="s">
        <v>7747</v>
      </c>
      <c r="N13792">
        <v>1</v>
      </c>
      <c r="P13792">
        <v>1</v>
      </c>
    </row>
    <row r="13793" spans="12:16" x14ac:dyDescent="0.35">
      <c r="L13793" t="s">
        <v>130</v>
      </c>
      <c r="M13793" t="s">
        <v>7747</v>
      </c>
      <c r="N13793">
        <v>1</v>
      </c>
      <c r="P13793">
        <v>1</v>
      </c>
    </row>
    <row r="13794" spans="12:16" x14ac:dyDescent="0.35">
      <c r="L13794" t="s">
        <v>130</v>
      </c>
      <c r="M13794" t="s">
        <v>7747</v>
      </c>
      <c r="N13794">
        <v>1</v>
      </c>
      <c r="P13794">
        <v>1</v>
      </c>
    </row>
    <row r="13795" spans="12:16" x14ac:dyDescent="0.35">
      <c r="L13795" t="s">
        <v>130</v>
      </c>
      <c r="M13795" t="s">
        <v>7747</v>
      </c>
      <c r="N13795">
        <v>1</v>
      </c>
      <c r="P13795">
        <v>1</v>
      </c>
    </row>
    <row r="13796" spans="12:16" x14ac:dyDescent="0.35">
      <c r="L13796" t="s">
        <v>130</v>
      </c>
      <c r="M13796" t="s">
        <v>7747</v>
      </c>
      <c r="N13796">
        <v>1</v>
      </c>
      <c r="P13796">
        <v>1</v>
      </c>
    </row>
    <row r="13797" spans="12:16" x14ac:dyDescent="0.35">
      <c r="L13797" t="s">
        <v>130</v>
      </c>
      <c r="M13797" t="s">
        <v>7747</v>
      </c>
      <c r="N13797">
        <v>1</v>
      </c>
      <c r="P13797">
        <v>1</v>
      </c>
    </row>
    <row r="13798" spans="12:16" x14ac:dyDescent="0.35">
      <c r="L13798" t="s">
        <v>130</v>
      </c>
      <c r="M13798" t="s">
        <v>7747</v>
      </c>
      <c r="N13798">
        <v>1</v>
      </c>
      <c r="P13798">
        <v>1</v>
      </c>
    </row>
    <row r="13799" spans="12:16" x14ac:dyDescent="0.35">
      <c r="L13799" t="s">
        <v>130</v>
      </c>
      <c r="M13799" t="s">
        <v>7747</v>
      </c>
      <c r="N13799">
        <v>1</v>
      </c>
      <c r="P13799">
        <v>1</v>
      </c>
    </row>
    <row r="13800" spans="12:16" x14ac:dyDescent="0.35">
      <c r="L13800" t="s">
        <v>130</v>
      </c>
      <c r="M13800" t="s">
        <v>7747</v>
      </c>
      <c r="N13800">
        <v>1</v>
      </c>
      <c r="P13800">
        <v>1</v>
      </c>
    </row>
    <row r="13801" spans="12:16" x14ac:dyDescent="0.35">
      <c r="L13801" t="s">
        <v>130</v>
      </c>
      <c r="M13801" t="s">
        <v>7747</v>
      </c>
      <c r="N13801">
        <v>1</v>
      </c>
      <c r="P13801">
        <v>1</v>
      </c>
    </row>
    <row r="13802" spans="12:16" x14ac:dyDescent="0.35">
      <c r="L13802" t="s">
        <v>130</v>
      </c>
      <c r="M13802" t="s">
        <v>7747</v>
      </c>
      <c r="N13802">
        <v>1</v>
      </c>
      <c r="P13802">
        <v>1</v>
      </c>
    </row>
    <row r="13803" spans="12:16" x14ac:dyDescent="0.35">
      <c r="L13803" t="s">
        <v>130</v>
      </c>
      <c r="M13803" t="s">
        <v>7747</v>
      </c>
      <c r="N13803">
        <v>1</v>
      </c>
      <c r="P13803">
        <v>1</v>
      </c>
    </row>
    <row r="13804" spans="12:16" x14ac:dyDescent="0.35">
      <c r="L13804" t="s">
        <v>130</v>
      </c>
      <c r="M13804" t="s">
        <v>7747</v>
      </c>
      <c r="N13804">
        <v>1</v>
      </c>
      <c r="P13804">
        <v>1</v>
      </c>
    </row>
    <row r="13805" spans="12:16" x14ac:dyDescent="0.35">
      <c r="L13805" t="s">
        <v>130</v>
      </c>
      <c r="M13805" t="s">
        <v>7747</v>
      </c>
      <c r="N13805">
        <v>1</v>
      </c>
      <c r="P13805">
        <v>1</v>
      </c>
    </row>
    <row r="13806" spans="12:16" x14ac:dyDescent="0.35">
      <c r="L13806" t="s">
        <v>130</v>
      </c>
      <c r="M13806" t="s">
        <v>7747</v>
      </c>
      <c r="N13806">
        <v>1</v>
      </c>
      <c r="P13806">
        <v>1</v>
      </c>
    </row>
    <row r="13807" spans="12:16" x14ac:dyDescent="0.35">
      <c r="L13807" t="s">
        <v>130</v>
      </c>
      <c r="M13807" t="s">
        <v>7747</v>
      </c>
      <c r="N13807">
        <v>1</v>
      </c>
      <c r="P13807">
        <v>1</v>
      </c>
    </row>
    <row r="13808" spans="12:16" x14ac:dyDescent="0.35">
      <c r="L13808" t="s">
        <v>130</v>
      </c>
      <c r="M13808" t="s">
        <v>7747</v>
      </c>
      <c r="N13808">
        <v>1</v>
      </c>
      <c r="P13808">
        <v>1</v>
      </c>
    </row>
    <row r="13809" spans="12:16" x14ac:dyDescent="0.35">
      <c r="L13809" t="s">
        <v>130</v>
      </c>
      <c r="M13809" t="s">
        <v>7747</v>
      </c>
      <c r="N13809">
        <v>1</v>
      </c>
      <c r="P13809">
        <v>1</v>
      </c>
    </row>
    <row r="13810" spans="12:16" x14ac:dyDescent="0.35">
      <c r="L13810" t="s">
        <v>130</v>
      </c>
      <c r="M13810" t="s">
        <v>7747</v>
      </c>
      <c r="N13810">
        <v>1</v>
      </c>
      <c r="P13810">
        <v>1</v>
      </c>
    </row>
    <row r="13811" spans="12:16" x14ac:dyDescent="0.35">
      <c r="L13811" t="s">
        <v>130</v>
      </c>
      <c r="M13811" t="s">
        <v>7747</v>
      </c>
      <c r="N13811">
        <v>1</v>
      </c>
      <c r="P13811">
        <v>1</v>
      </c>
    </row>
    <row r="13812" spans="12:16" x14ac:dyDescent="0.35">
      <c r="L13812" t="s">
        <v>130</v>
      </c>
      <c r="M13812" t="s">
        <v>7747</v>
      </c>
      <c r="N13812">
        <v>1</v>
      </c>
      <c r="P13812">
        <v>1</v>
      </c>
    </row>
    <row r="13813" spans="12:16" x14ac:dyDescent="0.35">
      <c r="L13813" t="s">
        <v>130</v>
      </c>
      <c r="M13813" t="s">
        <v>7747</v>
      </c>
      <c r="N13813">
        <v>1</v>
      </c>
      <c r="P13813">
        <v>1</v>
      </c>
    </row>
    <row r="13814" spans="12:16" x14ac:dyDescent="0.35">
      <c r="L13814" t="s">
        <v>130</v>
      </c>
      <c r="M13814" t="s">
        <v>7747</v>
      </c>
      <c r="N13814">
        <v>1</v>
      </c>
      <c r="P13814">
        <v>1</v>
      </c>
    </row>
    <row r="13815" spans="12:16" x14ac:dyDescent="0.35">
      <c r="L13815" t="s">
        <v>130</v>
      </c>
      <c r="M13815" t="s">
        <v>7747</v>
      </c>
      <c r="N13815">
        <v>1</v>
      </c>
      <c r="P13815">
        <v>1</v>
      </c>
    </row>
    <row r="13816" spans="12:16" x14ac:dyDescent="0.35">
      <c r="L13816" t="s">
        <v>130</v>
      </c>
      <c r="M13816" t="s">
        <v>7747</v>
      </c>
      <c r="N13816">
        <v>1</v>
      </c>
      <c r="P13816">
        <v>1</v>
      </c>
    </row>
    <row r="13817" spans="12:16" x14ac:dyDescent="0.35">
      <c r="L13817" t="s">
        <v>130</v>
      </c>
      <c r="M13817" t="s">
        <v>7747</v>
      </c>
      <c r="N13817">
        <v>1</v>
      </c>
      <c r="P13817">
        <v>1</v>
      </c>
    </row>
    <row r="13818" spans="12:16" x14ac:dyDescent="0.35">
      <c r="L13818" t="s">
        <v>130</v>
      </c>
      <c r="M13818" t="s">
        <v>7747</v>
      </c>
      <c r="N13818">
        <v>1</v>
      </c>
      <c r="P13818">
        <v>1</v>
      </c>
    </row>
    <row r="13819" spans="12:16" x14ac:dyDescent="0.35">
      <c r="L13819" t="s">
        <v>130</v>
      </c>
      <c r="M13819" t="s">
        <v>7747</v>
      </c>
      <c r="N13819">
        <v>1</v>
      </c>
      <c r="P13819">
        <v>1</v>
      </c>
    </row>
    <row r="13820" spans="12:16" x14ac:dyDescent="0.35">
      <c r="L13820" t="s">
        <v>130</v>
      </c>
      <c r="M13820" t="s">
        <v>7747</v>
      </c>
      <c r="N13820">
        <v>1</v>
      </c>
      <c r="P13820">
        <v>1</v>
      </c>
    </row>
    <row r="13821" spans="12:16" x14ac:dyDescent="0.35">
      <c r="L13821" t="s">
        <v>130</v>
      </c>
      <c r="M13821" t="s">
        <v>7747</v>
      </c>
      <c r="N13821">
        <v>1</v>
      </c>
      <c r="P13821">
        <v>1</v>
      </c>
    </row>
    <row r="13822" spans="12:16" x14ac:dyDescent="0.35">
      <c r="L13822" t="s">
        <v>130</v>
      </c>
      <c r="M13822" t="s">
        <v>7747</v>
      </c>
      <c r="N13822">
        <v>1</v>
      </c>
      <c r="P13822">
        <v>1</v>
      </c>
    </row>
    <row r="13823" spans="12:16" x14ac:dyDescent="0.35">
      <c r="L13823" t="s">
        <v>130</v>
      </c>
      <c r="M13823" t="s">
        <v>7747</v>
      </c>
      <c r="N13823">
        <v>1</v>
      </c>
      <c r="P13823">
        <v>1</v>
      </c>
    </row>
    <row r="13824" spans="12:16" x14ac:dyDescent="0.35">
      <c r="L13824" t="s">
        <v>130</v>
      </c>
      <c r="M13824" t="s">
        <v>7747</v>
      </c>
      <c r="N13824">
        <v>1</v>
      </c>
      <c r="P13824">
        <v>1</v>
      </c>
    </row>
    <row r="13825" spans="12:16" x14ac:dyDescent="0.35">
      <c r="L13825" t="s">
        <v>130</v>
      </c>
      <c r="M13825" t="s">
        <v>7747</v>
      </c>
      <c r="N13825">
        <v>1</v>
      </c>
      <c r="P13825">
        <v>1</v>
      </c>
    </row>
    <row r="13826" spans="12:16" x14ac:dyDescent="0.35">
      <c r="L13826" t="s">
        <v>130</v>
      </c>
      <c r="M13826" t="s">
        <v>7747</v>
      </c>
      <c r="N13826">
        <v>1</v>
      </c>
      <c r="P13826">
        <v>1</v>
      </c>
    </row>
    <row r="13827" spans="12:16" x14ac:dyDescent="0.35">
      <c r="L13827" t="s">
        <v>130</v>
      </c>
      <c r="M13827" t="s">
        <v>7747</v>
      </c>
      <c r="N13827">
        <v>1</v>
      </c>
      <c r="P13827">
        <v>1</v>
      </c>
    </row>
    <row r="13828" spans="12:16" x14ac:dyDescent="0.35">
      <c r="L13828" t="s">
        <v>130</v>
      </c>
      <c r="M13828" t="s">
        <v>7747</v>
      </c>
      <c r="N13828">
        <v>1</v>
      </c>
      <c r="P13828">
        <v>1</v>
      </c>
    </row>
    <row r="13829" spans="12:16" x14ac:dyDescent="0.35">
      <c r="L13829" t="s">
        <v>130</v>
      </c>
      <c r="M13829" t="s">
        <v>7747</v>
      </c>
      <c r="N13829">
        <v>1</v>
      </c>
      <c r="P13829">
        <v>1</v>
      </c>
    </row>
    <row r="13830" spans="12:16" x14ac:dyDescent="0.35">
      <c r="L13830" t="s">
        <v>130</v>
      </c>
      <c r="M13830" t="s">
        <v>7747</v>
      </c>
      <c r="N13830">
        <v>1</v>
      </c>
      <c r="P13830">
        <v>1</v>
      </c>
    </row>
    <row r="13831" spans="12:16" x14ac:dyDescent="0.35">
      <c r="L13831" t="s">
        <v>130</v>
      </c>
      <c r="M13831" t="s">
        <v>7747</v>
      </c>
      <c r="N13831">
        <v>1</v>
      </c>
      <c r="P13831">
        <v>1</v>
      </c>
    </row>
    <row r="13832" spans="12:16" x14ac:dyDescent="0.35">
      <c r="L13832" t="s">
        <v>130</v>
      </c>
      <c r="M13832" t="s">
        <v>7747</v>
      </c>
      <c r="N13832">
        <v>1</v>
      </c>
      <c r="P13832">
        <v>1</v>
      </c>
    </row>
    <row r="13833" spans="12:16" x14ac:dyDescent="0.35">
      <c r="L13833" t="s">
        <v>130</v>
      </c>
      <c r="M13833" t="s">
        <v>7747</v>
      </c>
      <c r="N13833">
        <v>1</v>
      </c>
      <c r="P13833">
        <v>1</v>
      </c>
    </row>
    <row r="13834" spans="12:16" x14ac:dyDescent="0.35">
      <c r="L13834" t="s">
        <v>130</v>
      </c>
      <c r="M13834" t="s">
        <v>7747</v>
      </c>
      <c r="N13834">
        <v>1</v>
      </c>
      <c r="P13834">
        <v>1</v>
      </c>
    </row>
    <row r="13835" spans="12:16" x14ac:dyDescent="0.35">
      <c r="L13835" t="s">
        <v>130</v>
      </c>
      <c r="M13835" t="s">
        <v>7747</v>
      </c>
      <c r="N13835">
        <v>1</v>
      </c>
      <c r="P13835">
        <v>1</v>
      </c>
    </row>
    <row r="13836" spans="12:16" x14ac:dyDescent="0.35">
      <c r="L13836" t="s">
        <v>130</v>
      </c>
      <c r="M13836" t="s">
        <v>7747</v>
      </c>
      <c r="N13836">
        <v>1</v>
      </c>
      <c r="P13836">
        <v>1</v>
      </c>
    </row>
    <row r="13837" spans="12:16" x14ac:dyDescent="0.35">
      <c r="L13837" t="s">
        <v>130</v>
      </c>
      <c r="M13837" t="s">
        <v>7747</v>
      </c>
      <c r="N13837">
        <v>1</v>
      </c>
      <c r="P13837">
        <v>1</v>
      </c>
    </row>
    <row r="13838" spans="12:16" x14ac:dyDescent="0.35">
      <c r="L13838" t="s">
        <v>130</v>
      </c>
      <c r="M13838" t="s">
        <v>7747</v>
      </c>
      <c r="N13838">
        <v>1</v>
      </c>
      <c r="P13838">
        <v>1</v>
      </c>
    </row>
    <row r="13839" spans="12:16" x14ac:dyDescent="0.35">
      <c r="L13839" t="s">
        <v>130</v>
      </c>
      <c r="M13839" t="s">
        <v>7747</v>
      </c>
      <c r="N13839">
        <v>1</v>
      </c>
      <c r="P13839">
        <v>1</v>
      </c>
    </row>
    <row r="13840" spans="12:16" x14ac:dyDescent="0.35">
      <c r="L13840" t="s">
        <v>130</v>
      </c>
      <c r="M13840" t="s">
        <v>7747</v>
      </c>
      <c r="N13840">
        <v>1</v>
      </c>
      <c r="P13840">
        <v>1</v>
      </c>
    </row>
    <row r="13841" spans="12:16" x14ac:dyDescent="0.35">
      <c r="L13841" t="s">
        <v>130</v>
      </c>
      <c r="M13841" t="s">
        <v>7747</v>
      </c>
      <c r="N13841">
        <v>1</v>
      </c>
      <c r="P13841">
        <v>1</v>
      </c>
    </row>
    <row r="13842" spans="12:16" x14ac:dyDescent="0.35">
      <c r="L13842" t="s">
        <v>130</v>
      </c>
      <c r="M13842" t="s">
        <v>7747</v>
      </c>
      <c r="N13842">
        <v>1</v>
      </c>
      <c r="P13842">
        <v>1</v>
      </c>
    </row>
    <row r="13843" spans="12:16" x14ac:dyDescent="0.35">
      <c r="L13843" t="s">
        <v>130</v>
      </c>
      <c r="M13843" t="s">
        <v>7747</v>
      </c>
      <c r="N13843">
        <v>1</v>
      </c>
      <c r="P13843">
        <v>1</v>
      </c>
    </row>
    <row r="13844" spans="12:16" x14ac:dyDescent="0.35">
      <c r="L13844" t="s">
        <v>130</v>
      </c>
      <c r="M13844" t="s">
        <v>7747</v>
      </c>
      <c r="N13844">
        <v>1</v>
      </c>
      <c r="P13844">
        <v>1</v>
      </c>
    </row>
    <row r="13845" spans="12:16" x14ac:dyDescent="0.35">
      <c r="L13845" t="s">
        <v>130</v>
      </c>
      <c r="M13845" t="s">
        <v>7747</v>
      </c>
      <c r="N13845">
        <v>1</v>
      </c>
      <c r="P13845">
        <v>1</v>
      </c>
    </row>
    <row r="13846" spans="12:16" x14ac:dyDescent="0.35">
      <c r="L13846" t="s">
        <v>130</v>
      </c>
      <c r="M13846" t="s">
        <v>7747</v>
      </c>
      <c r="N13846">
        <v>1</v>
      </c>
      <c r="P13846">
        <v>1</v>
      </c>
    </row>
    <row r="13847" spans="12:16" x14ac:dyDescent="0.35">
      <c r="L13847" t="s">
        <v>130</v>
      </c>
      <c r="M13847" t="s">
        <v>7747</v>
      </c>
      <c r="N13847">
        <v>1</v>
      </c>
      <c r="P13847">
        <v>1</v>
      </c>
    </row>
    <row r="13848" spans="12:16" x14ac:dyDescent="0.35">
      <c r="L13848" t="s">
        <v>130</v>
      </c>
      <c r="M13848" t="s">
        <v>7747</v>
      </c>
      <c r="N13848">
        <v>1</v>
      </c>
      <c r="P13848">
        <v>1</v>
      </c>
    </row>
    <row r="13849" spans="12:16" x14ac:dyDescent="0.35">
      <c r="L13849" t="s">
        <v>130</v>
      </c>
      <c r="M13849" t="s">
        <v>7747</v>
      </c>
      <c r="N13849">
        <v>1</v>
      </c>
      <c r="P13849">
        <v>1</v>
      </c>
    </row>
    <row r="13850" spans="12:16" x14ac:dyDescent="0.35">
      <c r="L13850" t="s">
        <v>130</v>
      </c>
      <c r="M13850" t="s">
        <v>7747</v>
      </c>
      <c r="N13850">
        <v>1</v>
      </c>
      <c r="P13850">
        <v>1</v>
      </c>
    </row>
    <row r="13851" spans="12:16" x14ac:dyDescent="0.35">
      <c r="L13851" t="s">
        <v>130</v>
      </c>
      <c r="M13851" t="s">
        <v>7747</v>
      </c>
      <c r="N13851">
        <v>1</v>
      </c>
      <c r="P13851">
        <v>1</v>
      </c>
    </row>
    <row r="13852" spans="12:16" x14ac:dyDescent="0.35">
      <c r="L13852" t="s">
        <v>130</v>
      </c>
      <c r="M13852" t="s">
        <v>7747</v>
      </c>
      <c r="N13852">
        <v>1</v>
      </c>
      <c r="P13852">
        <v>1</v>
      </c>
    </row>
    <row r="13853" spans="12:16" x14ac:dyDescent="0.35">
      <c r="L13853" t="s">
        <v>130</v>
      </c>
      <c r="M13853" t="s">
        <v>7747</v>
      </c>
      <c r="N13853">
        <v>1</v>
      </c>
      <c r="P13853">
        <v>1</v>
      </c>
    </row>
    <row r="13854" spans="12:16" x14ac:dyDescent="0.35">
      <c r="L13854" t="s">
        <v>130</v>
      </c>
      <c r="M13854" t="s">
        <v>7747</v>
      </c>
      <c r="N13854">
        <v>1</v>
      </c>
      <c r="P13854">
        <v>1</v>
      </c>
    </row>
    <row r="13855" spans="12:16" x14ac:dyDescent="0.35">
      <c r="L13855" t="s">
        <v>130</v>
      </c>
      <c r="M13855" t="s">
        <v>7747</v>
      </c>
      <c r="N13855">
        <v>1</v>
      </c>
      <c r="P13855">
        <v>1</v>
      </c>
    </row>
    <row r="13856" spans="12:16" x14ac:dyDescent="0.35">
      <c r="L13856" t="s">
        <v>130</v>
      </c>
      <c r="M13856" t="s">
        <v>7747</v>
      </c>
      <c r="N13856">
        <v>1</v>
      </c>
      <c r="P13856">
        <v>1</v>
      </c>
    </row>
    <row r="13857" spans="12:16" x14ac:dyDescent="0.35">
      <c r="L13857" t="s">
        <v>130</v>
      </c>
      <c r="M13857" t="s">
        <v>7747</v>
      </c>
      <c r="N13857">
        <v>1</v>
      </c>
      <c r="P13857">
        <v>1</v>
      </c>
    </row>
    <row r="13858" spans="12:16" x14ac:dyDescent="0.35">
      <c r="L13858" t="s">
        <v>130</v>
      </c>
      <c r="M13858" t="s">
        <v>7747</v>
      </c>
      <c r="N13858">
        <v>1</v>
      </c>
      <c r="P13858">
        <v>1</v>
      </c>
    </row>
    <row r="13859" spans="12:16" x14ac:dyDescent="0.35">
      <c r="L13859" t="s">
        <v>130</v>
      </c>
      <c r="M13859" t="s">
        <v>7747</v>
      </c>
      <c r="N13859">
        <v>1</v>
      </c>
      <c r="P13859">
        <v>1</v>
      </c>
    </row>
    <row r="13860" spans="12:16" x14ac:dyDescent="0.35">
      <c r="L13860" t="s">
        <v>130</v>
      </c>
      <c r="M13860" t="s">
        <v>7747</v>
      </c>
      <c r="N13860">
        <v>1</v>
      </c>
      <c r="P13860">
        <v>1</v>
      </c>
    </row>
    <row r="13861" spans="12:16" x14ac:dyDescent="0.35">
      <c r="L13861" t="s">
        <v>130</v>
      </c>
      <c r="M13861" t="s">
        <v>7747</v>
      </c>
      <c r="N13861">
        <v>1</v>
      </c>
      <c r="P13861">
        <v>1</v>
      </c>
    </row>
    <row r="13862" spans="12:16" x14ac:dyDescent="0.35">
      <c r="L13862" t="s">
        <v>130</v>
      </c>
      <c r="M13862" t="s">
        <v>7747</v>
      </c>
      <c r="N13862">
        <v>1</v>
      </c>
      <c r="P13862">
        <v>1</v>
      </c>
    </row>
    <row r="13863" spans="12:16" x14ac:dyDescent="0.35">
      <c r="L13863" t="s">
        <v>130</v>
      </c>
      <c r="M13863" t="s">
        <v>7747</v>
      </c>
      <c r="N13863">
        <v>1</v>
      </c>
      <c r="P13863">
        <v>1</v>
      </c>
    </row>
    <row r="13864" spans="12:16" x14ac:dyDescent="0.35">
      <c r="L13864" t="s">
        <v>130</v>
      </c>
      <c r="M13864" t="s">
        <v>7747</v>
      </c>
      <c r="N13864">
        <v>1</v>
      </c>
      <c r="P13864">
        <v>1</v>
      </c>
    </row>
    <row r="13865" spans="12:16" x14ac:dyDescent="0.35">
      <c r="L13865" t="s">
        <v>130</v>
      </c>
      <c r="M13865" t="s">
        <v>7747</v>
      </c>
      <c r="N13865">
        <v>1</v>
      </c>
      <c r="P13865">
        <v>1</v>
      </c>
    </row>
    <row r="13866" spans="12:16" x14ac:dyDescent="0.35">
      <c r="L13866" t="s">
        <v>130</v>
      </c>
      <c r="M13866" t="s">
        <v>7747</v>
      </c>
      <c r="N13866">
        <v>1</v>
      </c>
      <c r="P13866">
        <v>1</v>
      </c>
    </row>
    <row r="13867" spans="12:16" x14ac:dyDescent="0.35">
      <c r="L13867" t="s">
        <v>130</v>
      </c>
      <c r="M13867" t="s">
        <v>7747</v>
      </c>
      <c r="N13867">
        <v>1</v>
      </c>
      <c r="P13867">
        <v>1</v>
      </c>
    </row>
    <row r="13868" spans="12:16" x14ac:dyDescent="0.35">
      <c r="L13868" t="s">
        <v>130</v>
      </c>
      <c r="M13868" t="s">
        <v>7747</v>
      </c>
      <c r="N13868">
        <v>1</v>
      </c>
      <c r="P13868">
        <v>1</v>
      </c>
    </row>
    <row r="13869" spans="12:16" x14ac:dyDescent="0.35">
      <c r="L13869" t="s">
        <v>130</v>
      </c>
      <c r="M13869" t="s">
        <v>7747</v>
      </c>
      <c r="N13869">
        <v>1</v>
      </c>
      <c r="P13869">
        <v>1</v>
      </c>
    </row>
    <row r="13870" spans="12:16" x14ac:dyDescent="0.35">
      <c r="L13870" t="s">
        <v>130</v>
      </c>
      <c r="M13870" t="s">
        <v>7747</v>
      </c>
      <c r="N13870">
        <v>1</v>
      </c>
      <c r="P13870">
        <v>1</v>
      </c>
    </row>
    <row r="13871" spans="12:16" x14ac:dyDescent="0.35">
      <c r="L13871" t="s">
        <v>130</v>
      </c>
      <c r="M13871" t="s">
        <v>7747</v>
      </c>
      <c r="N13871">
        <v>1</v>
      </c>
      <c r="P13871">
        <v>1</v>
      </c>
    </row>
    <row r="13872" spans="12:16" x14ac:dyDescent="0.35">
      <c r="L13872" t="s">
        <v>130</v>
      </c>
      <c r="M13872" t="s">
        <v>7747</v>
      </c>
      <c r="N13872">
        <v>1</v>
      </c>
      <c r="P13872">
        <v>1</v>
      </c>
    </row>
    <row r="13873" spans="12:16" x14ac:dyDescent="0.35">
      <c r="L13873" t="s">
        <v>130</v>
      </c>
      <c r="M13873" t="s">
        <v>7747</v>
      </c>
      <c r="N13873">
        <v>1</v>
      </c>
      <c r="P13873">
        <v>1</v>
      </c>
    </row>
    <row r="13874" spans="12:16" x14ac:dyDescent="0.35">
      <c r="L13874" t="s">
        <v>130</v>
      </c>
      <c r="M13874" t="s">
        <v>7747</v>
      </c>
      <c r="N13874">
        <v>1</v>
      </c>
      <c r="P13874">
        <v>1</v>
      </c>
    </row>
    <row r="13875" spans="12:16" x14ac:dyDescent="0.35">
      <c r="L13875" t="s">
        <v>130</v>
      </c>
      <c r="M13875" t="s">
        <v>7747</v>
      </c>
      <c r="N13875">
        <v>1</v>
      </c>
      <c r="P13875">
        <v>1</v>
      </c>
    </row>
    <row r="13876" spans="12:16" x14ac:dyDescent="0.35">
      <c r="L13876" t="s">
        <v>130</v>
      </c>
      <c r="M13876" t="s">
        <v>7747</v>
      </c>
      <c r="N13876">
        <v>1</v>
      </c>
      <c r="P13876">
        <v>1</v>
      </c>
    </row>
    <row r="13877" spans="12:16" x14ac:dyDescent="0.35">
      <c r="L13877" t="s">
        <v>130</v>
      </c>
      <c r="M13877" t="s">
        <v>7747</v>
      </c>
      <c r="N13877">
        <v>1</v>
      </c>
      <c r="P13877">
        <v>1</v>
      </c>
    </row>
    <row r="13878" spans="12:16" x14ac:dyDescent="0.35">
      <c r="L13878" t="s">
        <v>130</v>
      </c>
      <c r="M13878" t="s">
        <v>7747</v>
      </c>
      <c r="N13878">
        <v>1</v>
      </c>
      <c r="P13878">
        <v>1</v>
      </c>
    </row>
    <row r="13879" spans="12:16" x14ac:dyDescent="0.35">
      <c r="L13879" t="s">
        <v>130</v>
      </c>
      <c r="M13879" t="s">
        <v>7747</v>
      </c>
      <c r="N13879">
        <v>1</v>
      </c>
      <c r="P13879">
        <v>1</v>
      </c>
    </row>
    <row r="13880" spans="12:16" x14ac:dyDescent="0.35">
      <c r="L13880" t="s">
        <v>130</v>
      </c>
      <c r="M13880" t="s">
        <v>7747</v>
      </c>
      <c r="N13880">
        <v>1</v>
      </c>
      <c r="P13880">
        <v>1</v>
      </c>
    </row>
    <row r="13881" spans="12:16" x14ac:dyDescent="0.35">
      <c r="L13881" t="s">
        <v>130</v>
      </c>
      <c r="M13881" t="s">
        <v>7747</v>
      </c>
      <c r="N13881">
        <v>1</v>
      </c>
      <c r="P13881">
        <v>1</v>
      </c>
    </row>
    <row r="13882" spans="12:16" x14ac:dyDescent="0.35">
      <c r="L13882" t="s">
        <v>130</v>
      </c>
      <c r="M13882" t="s">
        <v>7747</v>
      </c>
      <c r="N13882">
        <v>1</v>
      </c>
      <c r="P13882">
        <v>1</v>
      </c>
    </row>
    <row r="13883" spans="12:16" x14ac:dyDescent="0.35">
      <c r="L13883" t="s">
        <v>130</v>
      </c>
      <c r="M13883" t="s">
        <v>7747</v>
      </c>
      <c r="N13883">
        <v>1</v>
      </c>
      <c r="P13883">
        <v>1</v>
      </c>
    </row>
    <row r="13884" spans="12:16" x14ac:dyDescent="0.35">
      <c r="L13884" t="s">
        <v>130</v>
      </c>
      <c r="M13884" t="s">
        <v>7747</v>
      </c>
      <c r="N13884">
        <v>1</v>
      </c>
      <c r="P13884">
        <v>1</v>
      </c>
    </row>
    <row r="13885" spans="12:16" x14ac:dyDescent="0.35">
      <c r="L13885" t="s">
        <v>130</v>
      </c>
      <c r="M13885" t="s">
        <v>7747</v>
      </c>
      <c r="N13885">
        <v>1</v>
      </c>
      <c r="P13885">
        <v>1</v>
      </c>
    </row>
    <row r="13886" spans="12:16" x14ac:dyDescent="0.35">
      <c r="L13886" t="s">
        <v>130</v>
      </c>
      <c r="M13886" t="s">
        <v>7747</v>
      </c>
      <c r="N13886">
        <v>1</v>
      </c>
      <c r="P13886">
        <v>1</v>
      </c>
    </row>
    <row r="13887" spans="12:16" x14ac:dyDescent="0.35">
      <c r="L13887" t="s">
        <v>130</v>
      </c>
      <c r="M13887" t="s">
        <v>7747</v>
      </c>
      <c r="N13887">
        <v>1</v>
      </c>
      <c r="P13887">
        <v>1</v>
      </c>
    </row>
    <row r="13888" spans="12:16" x14ac:dyDescent="0.35">
      <c r="L13888" t="s">
        <v>130</v>
      </c>
      <c r="M13888" t="s">
        <v>7747</v>
      </c>
      <c r="N13888">
        <v>1</v>
      </c>
      <c r="P13888">
        <v>1</v>
      </c>
    </row>
    <row r="13889" spans="12:16" x14ac:dyDescent="0.35">
      <c r="L13889" t="s">
        <v>130</v>
      </c>
      <c r="M13889" t="s">
        <v>7747</v>
      </c>
      <c r="N13889">
        <v>1</v>
      </c>
      <c r="P13889">
        <v>1</v>
      </c>
    </row>
    <row r="13890" spans="12:16" x14ac:dyDescent="0.35">
      <c r="L13890" t="s">
        <v>130</v>
      </c>
      <c r="M13890" t="s">
        <v>7747</v>
      </c>
      <c r="N13890">
        <v>1</v>
      </c>
      <c r="P13890">
        <v>1</v>
      </c>
    </row>
    <row r="13891" spans="12:16" x14ac:dyDescent="0.35">
      <c r="L13891" t="s">
        <v>130</v>
      </c>
      <c r="M13891" t="s">
        <v>7747</v>
      </c>
      <c r="N13891">
        <v>1</v>
      </c>
      <c r="P13891">
        <v>1</v>
      </c>
    </row>
    <row r="13892" spans="12:16" x14ac:dyDescent="0.35">
      <c r="L13892" t="s">
        <v>130</v>
      </c>
      <c r="M13892" t="s">
        <v>7747</v>
      </c>
      <c r="N13892">
        <v>1</v>
      </c>
      <c r="P13892">
        <v>1</v>
      </c>
    </row>
    <row r="13893" spans="12:16" x14ac:dyDescent="0.35">
      <c r="L13893" t="s">
        <v>130</v>
      </c>
      <c r="M13893" t="s">
        <v>7747</v>
      </c>
      <c r="N13893">
        <v>1</v>
      </c>
      <c r="P13893">
        <v>1</v>
      </c>
    </row>
    <row r="13894" spans="12:16" x14ac:dyDescent="0.35">
      <c r="L13894" t="s">
        <v>130</v>
      </c>
      <c r="M13894" t="s">
        <v>7747</v>
      </c>
      <c r="N13894">
        <v>1</v>
      </c>
      <c r="P13894">
        <v>1</v>
      </c>
    </row>
    <row r="13895" spans="12:16" x14ac:dyDescent="0.35">
      <c r="L13895" t="s">
        <v>130</v>
      </c>
      <c r="M13895" t="s">
        <v>7747</v>
      </c>
      <c r="N13895">
        <v>1</v>
      </c>
      <c r="P13895">
        <v>1</v>
      </c>
    </row>
    <row r="13896" spans="12:16" x14ac:dyDescent="0.35">
      <c r="L13896" t="s">
        <v>130</v>
      </c>
      <c r="M13896" t="s">
        <v>7747</v>
      </c>
      <c r="N13896">
        <v>1</v>
      </c>
      <c r="P13896">
        <v>1</v>
      </c>
    </row>
    <row r="13897" spans="12:16" x14ac:dyDescent="0.35">
      <c r="L13897" t="s">
        <v>130</v>
      </c>
      <c r="M13897" t="s">
        <v>7747</v>
      </c>
      <c r="N13897">
        <v>1</v>
      </c>
      <c r="P13897">
        <v>1</v>
      </c>
    </row>
    <row r="13898" spans="12:16" x14ac:dyDescent="0.35">
      <c r="L13898" t="s">
        <v>130</v>
      </c>
      <c r="M13898" t="s">
        <v>7747</v>
      </c>
      <c r="N13898">
        <v>1</v>
      </c>
      <c r="P13898">
        <v>1</v>
      </c>
    </row>
    <row r="13899" spans="12:16" x14ac:dyDescent="0.35">
      <c r="L13899" t="s">
        <v>130</v>
      </c>
      <c r="M13899" t="s">
        <v>7747</v>
      </c>
      <c r="N13899">
        <v>1</v>
      </c>
      <c r="P13899">
        <v>1</v>
      </c>
    </row>
    <row r="13900" spans="12:16" x14ac:dyDescent="0.35">
      <c r="L13900" t="s">
        <v>130</v>
      </c>
      <c r="M13900" t="s">
        <v>7747</v>
      </c>
      <c r="N13900">
        <v>1</v>
      </c>
      <c r="P13900">
        <v>1</v>
      </c>
    </row>
    <row r="13901" spans="12:16" x14ac:dyDescent="0.35">
      <c r="L13901" t="s">
        <v>130</v>
      </c>
      <c r="M13901" t="s">
        <v>7747</v>
      </c>
      <c r="N13901">
        <v>1</v>
      </c>
      <c r="P13901">
        <v>1</v>
      </c>
    </row>
    <row r="13902" spans="12:16" x14ac:dyDescent="0.35">
      <c r="L13902" t="s">
        <v>130</v>
      </c>
      <c r="M13902" t="s">
        <v>7747</v>
      </c>
      <c r="N13902">
        <v>1</v>
      </c>
      <c r="P13902">
        <v>1</v>
      </c>
    </row>
    <row r="13903" spans="12:16" x14ac:dyDescent="0.35">
      <c r="L13903" t="s">
        <v>130</v>
      </c>
      <c r="M13903" t="s">
        <v>7747</v>
      </c>
      <c r="N13903">
        <v>1</v>
      </c>
      <c r="P13903">
        <v>1</v>
      </c>
    </row>
    <row r="13904" spans="12:16" x14ac:dyDescent="0.35">
      <c r="L13904" t="s">
        <v>130</v>
      </c>
      <c r="M13904" t="s">
        <v>7747</v>
      </c>
      <c r="N13904">
        <v>1</v>
      </c>
      <c r="P13904">
        <v>1</v>
      </c>
    </row>
    <row r="13905" spans="12:16" x14ac:dyDescent="0.35">
      <c r="L13905" t="s">
        <v>130</v>
      </c>
      <c r="M13905" t="s">
        <v>7747</v>
      </c>
      <c r="N13905">
        <v>1</v>
      </c>
      <c r="P13905">
        <v>1</v>
      </c>
    </row>
    <row r="13906" spans="12:16" x14ac:dyDescent="0.35">
      <c r="L13906" t="s">
        <v>130</v>
      </c>
      <c r="M13906" t="s">
        <v>7747</v>
      </c>
      <c r="N13906">
        <v>1</v>
      </c>
      <c r="P13906">
        <v>1</v>
      </c>
    </row>
    <row r="13907" spans="12:16" x14ac:dyDescent="0.35">
      <c r="L13907" t="s">
        <v>130</v>
      </c>
      <c r="M13907" t="s">
        <v>7747</v>
      </c>
      <c r="N13907">
        <v>1</v>
      </c>
      <c r="P13907">
        <v>1</v>
      </c>
    </row>
    <row r="13908" spans="12:16" x14ac:dyDescent="0.35">
      <c r="L13908" t="s">
        <v>130</v>
      </c>
      <c r="M13908" t="s">
        <v>7747</v>
      </c>
      <c r="N13908">
        <v>1</v>
      </c>
      <c r="P13908">
        <v>1</v>
      </c>
    </row>
    <row r="13909" spans="12:16" x14ac:dyDescent="0.35">
      <c r="L13909" t="s">
        <v>130</v>
      </c>
      <c r="M13909" t="s">
        <v>7747</v>
      </c>
      <c r="N13909">
        <v>1</v>
      </c>
      <c r="P13909">
        <v>1</v>
      </c>
    </row>
    <row r="13910" spans="12:16" x14ac:dyDescent="0.35">
      <c r="L13910" t="s">
        <v>130</v>
      </c>
      <c r="M13910" t="s">
        <v>7747</v>
      </c>
      <c r="N13910">
        <v>1</v>
      </c>
      <c r="P13910">
        <v>1</v>
      </c>
    </row>
    <row r="13911" spans="12:16" x14ac:dyDescent="0.35">
      <c r="L13911" t="s">
        <v>130</v>
      </c>
      <c r="M13911" t="s">
        <v>7747</v>
      </c>
      <c r="N13911">
        <v>1</v>
      </c>
      <c r="P13911">
        <v>1</v>
      </c>
    </row>
    <row r="13912" spans="12:16" x14ac:dyDescent="0.35">
      <c r="L13912" t="s">
        <v>130</v>
      </c>
      <c r="M13912" t="s">
        <v>7747</v>
      </c>
      <c r="N13912">
        <v>1</v>
      </c>
      <c r="P13912">
        <v>1</v>
      </c>
    </row>
    <row r="13913" spans="12:16" x14ac:dyDescent="0.35">
      <c r="L13913" t="s">
        <v>130</v>
      </c>
      <c r="M13913" t="s">
        <v>7747</v>
      </c>
      <c r="N13913">
        <v>1</v>
      </c>
      <c r="P13913">
        <v>1</v>
      </c>
    </row>
    <row r="13914" spans="12:16" x14ac:dyDescent="0.35">
      <c r="L13914" t="s">
        <v>130</v>
      </c>
      <c r="M13914" t="s">
        <v>7747</v>
      </c>
      <c r="N13914">
        <v>1</v>
      </c>
      <c r="P13914">
        <v>1</v>
      </c>
    </row>
    <row r="13915" spans="12:16" x14ac:dyDescent="0.35">
      <c r="L13915" t="s">
        <v>7748</v>
      </c>
      <c r="M13915" t="s">
        <v>7747</v>
      </c>
      <c r="N13915">
        <v>5</v>
      </c>
      <c r="P13915">
        <v>1</v>
      </c>
    </row>
    <row r="13916" spans="12:16" x14ac:dyDescent="0.35">
      <c r="L13916" t="s">
        <v>7748</v>
      </c>
      <c r="M13916" t="s">
        <v>7747</v>
      </c>
      <c r="N13916">
        <v>5</v>
      </c>
      <c r="P13916">
        <v>1</v>
      </c>
    </row>
    <row r="13917" spans="12:16" x14ac:dyDescent="0.35">
      <c r="L13917" t="s">
        <v>7748</v>
      </c>
      <c r="M13917" t="s">
        <v>7747</v>
      </c>
      <c r="N13917">
        <v>5</v>
      </c>
      <c r="P13917">
        <v>1</v>
      </c>
    </row>
    <row r="13918" spans="12:16" x14ac:dyDescent="0.35">
      <c r="L13918" t="s">
        <v>7748</v>
      </c>
      <c r="M13918" t="s">
        <v>7747</v>
      </c>
      <c r="N13918">
        <v>5</v>
      </c>
      <c r="P13918">
        <v>1</v>
      </c>
    </row>
    <row r="13919" spans="12:16" x14ac:dyDescent="0.35">
      <c r="L13919" t="s">
        <v>7748</v>
      </c>
      <c r="M13919" t="s">
        <v>7747</v>
      </c>
      <c r="N13919">
        <v>5</v>
      </c>
      <c r="P13919">
        <v>1</v>
      </c>
    </row>
    <row r="13920" spans="12:16" x14ac:dyDescent="0.35">
      <c r="L13920" t="s">
        <v>7748</v>
      </c>
      <c r="M13920" t="s">
        <v>7747</v>
      </c>
      <c r="N13920">
        <v>5</v>
      </c>
      <c r="P13920">
        <v>1</v>
      </c>
    </row>
    <row r="13921" spans="12:16" x14ac:dyDescent="0.35">
      <c r="L13921" t="s">
        <v>7748</v>
      </c>
      <c r="M13921" t="s">
        <v>7747</v>
      </c>
      <c r="N13921">
        <v>5</v>
      </c>
      <c r="P13921">
        <v>1</v>
      </c>
    </row>
    <row r="13922" spans="12:16" x14ac:dyDescent="0.35">
      <c r="L13922" t="s">
        <v>7748</v>
      </c>
      <c r="M13922" t="s">
        <v>7747</v>
      </c>
      <c r="N13922">
        <v>5</v>
      </c>
      <c r="P13922">
        <v>1</v>
      </c>
    </row>
    <row r="13923" spans="12:16" x14ac:dyDescent="0.35">
      <c r="L13923" t="s">
        <v>7748</v>
      </c>
      <c r="M13923" t="s">
        <v>7747</v>
      </c>
      <c r="N13923">
        <v>5</v>
      </c>
      <c r="P13923">
        <v>1</v>
      </c>
    </row>
    <row r="13924" spans="12:16" x14ac:dyDescent="0.35">
      <c r="L13924" t="s">
        <v>7748</v>
      </c>
      <c r="M13924" t="s">
        <v>7747</v>
      </c>
      <c r="N13924">
        <v>5</v>
      </c>
      <c r="P13924">
        <v>1</v>
      </c>
    </row>
    <row r="13925" spans="12:16" x14ac:dyDescent="0.35">
      <c r="L13925" t="s">
        <v>7748</v>
      </c>
      <c r="M13925" t="s">
        <v>7747</v>
      </c>
      <c r="N13925">
        <v>5</v>
      </c>
      <c r="P13925">
        <v>1</v>
      </c>
    </row>
    <row r="13926" spans="12:16" x14ac:dyDescent="0.35">
      <c r="L13926" t="s">
        <v>7748</v>
      </c>
      <c r="M13926" t="s">
        <v>7747</v>
      </c>
      <c r="N13926">
        <v>5</v>
      </c>
      <c r="P13926">
        <v>1</v>
      </c>
    </row>
    <row r="13927" spans="12:16" x14ac:dyDescent="0.35">
      <c r="L13927" t="s">
        <v>7748</v>
      </c>
      <c r="M13927" t="s">
        <v>7747</v>
      </c>
      <c r="N13927">
        <v>5</v>
      </c>
      <c r="P13927">
        <v>1</v>
      </c>
    </row>
    <row r="13928" spans="12:16" x14ac:dyDescent="0.35">
      <c r="L13928" t="s">
        <v>7748</v>
      </c>
      <c r="M13928" t="s">
        <v>7747</v>
      </c>
      <c r="N13928">
        <v>5</v>
      </c>
      <c r="P13928">
        <v>1</v>
      </c>
    </row>
    <row r="13929" spans="12:16" x14ac:dyDescent="0.35">
      <c r="L13929" t="s">
        <v>7748</v>
      </c>
      <c r="M13929" t="s">
        <v>7747</v>
      </c>
      <c r="N13929">
        <v>5</v>
      </c>
      <c r="P13929">
        <v>1</v>
      </c>
    </row>
    <row r="13930" spans="12:16" x14ac:dyDescent="0.35">
      <c r="L13930" t="s">
        <v>7748</v>
      </c>
      <c r="M13930" t="s">
        <v>7747</v>
      </c>
      <c r="N13930">
        <v>5</v>
      </c>
      <c r="P13930">
        <v>1</v>
      </c>
    </row>
    <row r="13931" spans="12:16" x14ac:dyDescent="0.35">
      <c r="L13931" t="s">
        <v>7748</v>
      </c>
      <c r="M13931" t="s">
        <v>7747</v>
      </c>
      <c r="N13931">
        <v>5</v>
      </c>
      <c r="P13931">
        <v>1</v>
      </c>
    </row>
    <row r="13932" spans="12:16" x14ac:dyDescent="0.35">
      <c r="L13932" t="s">
        <v>7748</v>
      </c>
      <c r="M13932" t="s">
        <v>7747</v>
      </c>
      <c r="N13932">
        <v>5</v>
      </c>
      <c r="P13932">
        <v>1</v>
      </c>
    </row>
    <row r="13933" spans="12:16" x14ac:dyDescent="0.35">
      <c r="L13933" t="s">
        <v>7748</v>
      </c>
      <c r="M13933" t="s">
        <v>7747</v>
      </c>
      <c r="N13933">
        <v>5</v>
      </c>
      <c r="P13933">
        <v>1</v>
      </c>
    </row>
    <row r="13934" spans="12:16" x14ac:dyDescent="0.35">
      <c r="L13934" t="s">
        <v>7748</v>
      </c>
      <c r="M13934" t="s">
        <v>7747</v>
      </c>
      <c r="N13934">
        <v>5</v>
      </c>
      <c r="P13934">
        <v>1</v>
      </c>
    </row>
    <row r="13935" spans="12:16" x14ac:dyDescent="0.35">
      <c r="L13935" t="s">
        <v>7748</v>
      </c>
      <c r="M13935" t="s">
        <v>7747</v>
      </c>
      <c r="N13935">
        <v>5</v>
      </c>
      <c r="P13935">
        <v>1</v>
      </c>
    </row>
    <row r="13936" spans="12:16" x14ac:dyDescent="0.35">
      <c r="L13936" t="s">
        <v>7748</v>
      </c>
      <c r="M13936" t="s">
        <v>7747</v>
      </c>
      <c r="N13936">
        <v>5</v>
      </c>
      <c r="P13936">
        <v>1</v>
      </c>
    </row>
    <row r="13937" spans="12:16" x14ac:dyDescent="0.35">
      <c r="L13937" t="s">
        <v>7748</v>
      </c>
      <c r="M13937" t="s">
        <v>7747</v>
      </c>
      <c r="N13937">
        <v>5</v>
      </c>
      <c r="P13937">
        <v>1</v>
      </c>
    </row>
    <row r="13938" spans="12:16" x14ac:dyDescent="0.35">
      <c r="L13938" t="s">
        <v>7748</v>
      </c>
      <c r="M13938" t="s">
        <v>7747</v>
      </c>
      <c r="N13938">
        <v>5</v>
      </c>
      <c r="P13938">
        <v>1</v>
      </c>
    </row>
    <row r="13939" spans="12:16" x14ac:dyDescent="0.35">
      <c r="L13939" t="s">
        <v>7748</v>
      </c>
      <c r="M13939" t="s">
        <v>7747</v>
      </c>
      <c r="N13939">
        <v>5</v>
      </c>
      <c r="P13939">
        <v>1</v>
      </c>
    </row>
    <row r="13940" spans="12:16" x14ac:dyDescent="0.35">
      <c r="L13940" t="s">
        <v>7748</v>
      </c>
      <c r="M13940" t="s">
        <v>7747</v>
      </c>
      <c r="N13940">
        <v>5</v>
      </c>
      <c r="P13940">
        <v>1</v>
      </c>
    </row>
    <row r="13941" spans="12:16" x14ac:dyDescent="0.35">
      <c r="L13941" t="s">
        <v>7748</v>
      </c>
      <c r="M13941" t="s">
        <v>7747</v>
      </c>
      <c r="N13941">
        <v>5</v>
      </c>
      <c r="P13941">
        <v>1</v>
      </c>
    </row>
    <row r="13942" spans="12:16" x14ac:dyDescent="0.35">
      <c r="L13942" t="s">
        <v>7748</v>
      </c>
      <c r="M13942" t="s">
        <v>7747</v>
      </c>
      <c r="N13942">
        <v>5</v>
      </c>
      <c r="P13942">
        <v>1</v>
      </c>
    </row>
    <row r="13943" spans="12:16" x14ac:dyDescent="0.35">
      <c r="L13943" t="s">
        <v>7748</v>
      </c>
      <c r="M13943" t="s">
        <v>7747</v>
      </c>
      <c r="N13943">
        <v>5</v>
      </c>
      <c r="P13943">
        <v>1</v>
      </c>
    </row>
    <row r="13944" spans="12:16" x14ac:dyDescent="0.35">
      <c r="L13944" t="s">
        <v>7748</v>
      </c>
      <c r="M13944" t="s">
        <v>7747</v>
      </c>
      <c r="N13944">
        <v>5</v>
      </c>
      <c r="P13944">
        <v>1</v>
      </c>
    </row>
    <row r="13945" spans="12:16" x14ac:dyDescent="0.35">
      <c r="L13945" t="s">
        <v>7748</v>
      </c>
      <c r="M13945" t="s">
        <v>7747</v>
      </c>
      <c r="N13945">
        <v>5</v>
      </c>
      <c r="P13945">
        <v>1</v>
      </c>
    </row>
    <row r="13946" spans="12:16" x14ac:dyDescent="0.35">
      <c r="L13946" t="s">
        <v>7748</v>
      </c>
      <c r="M13946" t="s">
        <v>7747</v>
      </c>
      <c r="N13946">
        <v>5</v>
      </c>
      <c r="P13946">
        <v>1</v>
      </c>
    </row>
    <row r="13947" spans="12:16" x14ac:dyDescent="0.35">
      <c r="L13947" t="s">
        <v>7748</v>
      </c>
      <c r="M13947" t="s">
        <v>7747</v>
      </c>
      <c r="N13947">
        <v>5</v>
      </c>
      <c r="P13947">
        <v>1</v>
      </c>
    </row>
    <row r="13948" spans="12:16" x14ac:dyDescent="0.35">
      <c r="L13948" t="s">
        <v>7748</v>
      </c>
      <c r="M13948" t="s">
        <v>7747</v>
      </c>
      <c r="N13948">
        <v>5</v>
      </c>
      <c r="P13948">
        <v>1</v>
      </c>
    </row>
    <row r="13949" spans="12:16" x14ac:dyDescent="0.35">
      <c r="L13949" t="s">
        <v>7748</v>
      </c>
      <c r="M13949" t="s">
        <v>7747</v>
      </c>
      <c r="N13949">
        <v>5</v>
      </c>
      <c r="P13949">
        <v>1</v>
      </c>
    </row>
    <row r="13950" spans="12:16" x14ac:dyDescent="0.35">
      <c r="L13950" t="s">
        <v>7748</v>
      </c>
      <c r="M13950" t="s">
        <v>7747</v>
      </c>
      <c r="N13950">
        <v>5</v>
      </c>
      <c r="P13950">
        <v>1</v>
      </c>
    </row>
    <row r="13951" spans="12:16" x14ac:dyDescent="0.35">
      <c r="L13951" t="s">
        <v>7748</v>
      </c>
      <c r="M13951" t="s">
        <v>7747</v>
      </c>
      <c r="N13951">
        <v>5</v>
      </c>
      <c r="P13951">
        <v>1</v>
      </c>
    </row>
    <row r="13952" spans="12:16" x14ac:dyDescent="0.35">
      <c r="L13952" t="s">
        <v>7748</v>
      </c>
      <c r="M13952" t="s">
        <v>7747</v>
      </c>
      <c r="N13952">
        <v>5</v>
      </c>
      <c r="P13952">
        <v>1</v>
      </c>
    </row>
    <row r="13953" spans="12:16" x14ac:dyDescent="0.35">
      <c r="L13953" t="s">
        <v>7748</v>
      </c>
      <c r="M13953" t="s">
        <v>7747</v>
      </c>
      <c r="N13953">
        <v>5</v>
      </c>
      <c r="P13953">
        <v>1</v>
      </c>
    </row>
    <row r="13954" spans="12:16" x14ac:dyDescent="0.35">
      <c r="L13954" t="s">
        <v>7748</v>
      </c>
      <c r="M13954" t="s">
        <v>7747</v>
      </c>
      <c r="N13954">
        <v>5</v>
      </c>
      <c r="P13954">
        <v>1</v>
      </c>
    </row>
    <row r="13955" spans="12:16" x14ac:dyDescent="0.35">
      <c r="L13955" t="s">
        <v>7748</v>
      </c>
      <c r="M13955" t="s">
        <v>7747</v>
      </c>
      <c r="N13955">
        <v>5</v>
      </c>
      <c r="P13955">
        <v>1</v>
      </c>
    </row>
    <row r="13956" spans="12:16" x14ac:dyDescent="0.35">
      <c r="L13956" t="s">
        <v>7748</v>
      </c>
      <c r="M13956" t="s">
        <v>7747</v>
      </c>
      <c r="N13956">
        <v>5</v>
      </c>
      <c r="P13956">
        <v>1</v>
      </c>
    </row>
    <row r="13957" spans="12:16" x14ac:dyDescent="0.35">
      <c r="L13957" t="s">
        <v>7748</v>
      </c>
      <c r="M13957" t="s">
        <v>7747</v>
      </c>
      <c r="N13957">
        <v>5</v>
      </c>
      <c r="P13957">
        <v>1</v>
      </c>
    </row>
    <row r="13958" spans="12:16" x14ac:dyDescent="0.35">
      <c r="L13958" t="s">
        <v>7748</v>
      </c>
      <c r="M13958" t="s">
        <v>7747</v>
      </c>
      <c r="N13958">
        <v>5</v>
      </c>
      <c r="P13958">
        <v>1</v>
      </c>
    </row>
    <row r="13959" spans="12:16" x14ac:dyDescent="0.35">
      <c r="L13959" t="s">
        <v>7749</v>
      </c>
      <c r="M13959" t="s">
        <v>7747</v>
      </c>
      <c r="N13959">
        <v>5</v>
      </c>
      <c r="P13959">
        <v>1</v>
      </c>
    </row>
    <row r="13960" spans="12:16" x14ac:dyDescent="0.35">
      <c r="L13960" t="s">
        <v>7749</v>
      </c>
      <c r="M13960" t="s">
        <v>7747</v>
      </c>
      <c r="N13960">
        <v>5</v>
      </c>
      <c r="P13960">
        <v>1</v>
      </c>
    </row>
    <row r="13961" spans="12:16" x14ac:dyDescent="0.35">
      <c r="L13961" t="s">
        <v>7749</v>
      </c>
      <c r="M13961" t="s">
        <v>7747</v>
      </c>
      <c r="N13961">
        <v>5</v>
      </c>
      <c r="P13961">
        <v>1</v>
      </c>
    </row>
    <row r="13962" spans="12:16" x14ac:dyDescent="0.35">
      <c r="L13962" t="s">
        <v>7749</v>
      </c>
      <c r="M13962" t="s">
        <v>7747</v>
      </c>
      <c r="N13962">
        <v>5</v>
      </c>
      <c r="P13962">
        <v>1</v>
      </c>
    </row>
    <row r="13963" spans="12:16" x14ac:dyDescent="0.35">
      <c r="L13963" t="s">
        <v>7749</v>
      </c>
      <c r="M13963" t="s">
        <v>7747</v>
      </c>
      <c r="N13963">
        <v>5</v>
      </c>
      <c r="P13963">
        <v>1</v>
      </c>
    </row>
    <row r="13964" spans="12:16" x14ac:dyDescent="0.35">
      <c r="L13964" t="s">
        <v>7749</v>
      </c>
      <c r="M13964" t="s">
        <v>7747</v>
      </c>
      <c r="N13964">
        <v>5</v>
      </c>
      <c r="P13964">
        <v>1</v>
      </c>
    </row>
    <row r="13965" spans="12:16" x14ac:dyDescent="0.35">
      <c r="L13965" t="s">
        <v>7749</v>
      </c>
      <c r="M13965" t="s">
        <v>7747</v>
      </c>
      <c r="N13965">
        <v>5</v>
      </c>
      <c r="P13965">
        <v>1</v>
      </c>
    </row>
    <row r="13966" spans="12:16" x14ac:dyDescent="0.35">
      <c r="L13966" t="s">
        <v>7749</v>
      </c>
      <c r="M13966" t="s">
        <v>7747</v>
      </c>
      <c r="N13966">
        <v>5</v>
      </c>
      <c r="P13966">
        <v>1</v>
      </c>
    </row>
    <row r="13967" spans="12:16" x14ac:dyDescent="0.35">
      <c r="L13967" t="s">
        <v>7749</v>
      </c>
      <c r="M13967" t="s">
        <v>7747</v>
      </c>
      <c r="N13967">
        <v>5</v>
      </c>
      <c r="P13967">
        <v>1</v>
      </c>
    </row>
    <row r="13968" spans="12:16" x14ac:dyDescent="0.35">
      <c r="L13968" t="s">
        <v>7749</v>
      </c>
      <c r="M13968" t="s">
        <v>7747</v>
      </c>
      <c r="N13968">
        <v>5</v>
      </c>
      <c r="P13968">
        <v>1</v>
      </c>
    </row>
    <row r="13969" spans="12:16" x14ac:dyDescent="0.35">
      <c r="L13969" t="s">
        <v>7749</v>
      </c>
      <c r="M13969" t="s">
        <v>7747</v>
      </c>
      <c r="N13969">
        <v>5</v>
      </c>
      <c r="P13969">
        <v>1</v>
      </c>
    </row>
    <row r="13970" spans="12:16" x14ac:dyDescent="0.35">
      <c r="L13970" t="s">
        <v>7749</v>
      </c>
      <c r="M13970" t="s">
        <v>7747</v>
      </c>
      <c r="N13970">
        <v>5</v>
      </c>
      <c r="P13970">
        <v>1</v>
      </c>
    </row>
    <row r="13971" spans="12:16" x14ac:dyDescent="0.35">
      <c r="L13971" t="s">
        <v>7749</v>
      </c>
      <c r="M13971" t="s">
        <v>7747</v>
      </c>
      <c r="N13971">
        <v>5</v>
      </c>
      <c r="P13971">
        <v>1</v>
      </c>
    </row>
    <row r="13972" spans="12:16" x14ac:dyDescent="0.35">
      <c r="L13972" t="s">
        <v>7749</v>
      </c>
      <c r="M13972" t="s">
        <v>7747</v>
      </c>
      <c r="N13972">
        <v>5</v>
      </c>
      <c r="P13972">
        <v>1</v>
      </c>
    </row>
    <row r="13973" spans="12:16" x14ac:dyDescent="0.35">
      <c r="L13973" t="s">
        <v>7749</v>
      </c>
      <c r="M13973" t="s">
        <v>7747</v>
      </c>
      <c r="N13973">
        <v>5</v>
      </c>
      <c r="P13973">
        <v>1</v>
      </c>
    </row>
    <row r="13974" spans="12:16" x14ac:dyDescent="0.35">
      <c r="L13974" t="s">
        <v>7749</v>
      </c>
      <c r="M13974" t="s">
        <v>7747</v>
      </c>
      <c r="N13974">
        <v>5</v>
      </c>
      <c r="P13974">
        <v>1</v>
      </c>
    </row>
    <row r="13975" spans="12:16" x14ac:dyDescent="0.35">
      <c r="L13975" t="s">
        <v>7749</v>
      </c>
      <c r="M13975" t="s">
        <v>7747</v>
      </c>
      <c r="N13975">
        <v>5</v>
      </c>
      <c r="P13975">
        <v>1</v>
      </c>
    </row>
    <row r="13976" spans="12:16" x14ac:dyDescent="0.35">
      <c r="L13976" t="s">
        <v>7749</v>
      </c>
      <c r="M13976" t="s">
        <v>7747</v>
      </c>
      <c r="N13976">
        <v>5</v>
      </c>
      <c r="P13976">
        <v>1</v>
      </c>
    </row>
    <row r="13977" spans="12:16" x14ac:dyDescent="0.35">
      <c r="L13977" t="s">
        <v>7749</v>
      </c>
      <c r="M13977" t="s">
        <v>7747</v>
      </c>
      <c r="N13977">
        <v>5</v>
      </c>
      <c r="P13977">
        <v>1</v>
      </c>
    </row>
    <row r="13978" spans="12:16" x14ac:dyDescent="0.35">
      <c r="L13978" t="s">
        <v>7749</v>
      </c>
      <c r="M13978" t="s">
        <v>7747</v>
      </c>
      <c r="N13978">
        <v>5</v>
      </c>
      <c r="P13978">
        <v>1</v>
      </c>
    </row>
    <row r="13979" spans="12:16" x14ac:dyDescent="0.35">
      <c r="L13979" t="s">
        <v>7749</v>
      </c>
      <c r="M13979" t="s">
        <v>7747</v>
      </c>
      <c r="N13979">
        <v>5</v>
      </c>
      <c r="P13979">
        <v>1</v>
      </c>
    </row>
    <row r="13980" spans="12:16" x14ac:dyDescent="0.35">
      <c r="L13980" t="s">
        <v>7749</v>
      </c>
      <c r="M13980" t="s">
        <v>7747</v>
      </c>
      <c r="N13980">
        <v>5</v>
      </c>
      <c r="P13980">
        <v>1</v>
      </c>
    </row>
    <row r="13981" spans="12:16" x14ac:dyDescent="0.35">
      <c r="L13981" t="s">
        <v>7749</v>
      </c>
      <c r="M13981" t="s">
        <v>7747</v>
      </c>
      <c r="N13981">
        <v>5</v>
      </c>
      <c r="P13981">
        <v>1</v>
      </c>
    </row>
    <row r="13982" spans="12:16" x14ac:dyDescent="0.35">
      <c r="L13982" t="s">
        <v>7749</v>
      </c>
      <c r="M13982" t="s">
        <v>7747</v>
      </c>
      <c r="N13982">
        <v>5</v>
      </c>
      <c r="P13982">
        <v>1</v>
      </c>
    </row>
    <row r="13983" spans="12:16" x14ac:dyDescent="0.35">
      <c r="L13983" t="s">
        <v>7749</v>
      </c>
      <c r="M13983" t="s">
        <v>7747</v>
      </c>
      <c r="N13983">
        <v>5</v>
      </c>
      <c r="P13983">
        <v>1</v>
      </c>
    </row>
    <row r="13984" spans="12:16" x14ac:dyDescent="0.35">
      <c r="L13984" t="s">
        <v>7749</v>
      </c>
      <c r="M13984" t="s">
        <v>7747</v>
      </c>
      <c r="N13984">
        <v>5</v>
      </c>
      <c r="P13984">
        <v>1</v>
      </c>
    </row>
    <row r="13985" spans="12:16" x14ac:dyDescent="0.35">
      <c r="L13985" t="s">
        <v>7749</v>
      </c>
      <c r="M13985" t="s">
        <v>7747</v>
      </c>
      <c r="N13985">
        <v>5</v>
      </c>
      <c r="P13985">
        <v>1</v>
      </c>
    </row>
    <row r="13986" spans="12:16" x14ac:dyDescent="0.35">
      <c r="L13986" t="s">
        <v>7749</v>
      </c>
      <c r="M13986" t="s">
        <v>7747</v>
      </c>
      <c r="N13986">
        <v>5</v>
      </c>
      <c r="P13986">
        <v>1</v>
      </c>
    </row>
    <row r="13987" spans="12:16" x14ac:dyDescent="0.35">
      <c r="L13987" t="s">
        <v>7749</v>
      </c>
      <c r="M13987" t="s">
        <v>7747</v>
      </c>
      <c r="N13987">
        <v>5</v>
      </c>
      <c r="P13987">
        <v>1</v>
      </c>
    </row>
    <row r="13988" spans="12:16" x14ac:dyDescent="0.35">
      <c r="L13988" t="s">
        <v>7749</v>
      </c>
      <c r="M13988" t="s">
        <v>7747</v>
      </c>
      <c r="N13988">
        <v>5</v>
      </c>
      <c r="P13988">
        <v>1</v>
      </c>
    </row>
    <row r="13989" spans="12:16" x14ac:dyDescent="0.35">
      <c r="L13989" t="s">
        <v>7749</v>
      </c>
      <c r="M13989" t="s">
        <v>7747</v>
      </c>
      <c r="N13989">
        <v>5</v>
      </c>
      <c r="P13989">
        <v>1</v>
      </c>
    </row>
    <row r="13990" spans="12:16" x14ac:dyDescent="0.35">
      <c r="L13990" t="s">
        <v>7749</v>
      </c>
      <c r="M13990" t="s">
        <v>7747</v>
      </c>
      <c r="N13990">
        <v>5</v>
      </c>
      <c r="P13990">
        <v>1</v>
      </c>
    </row>
    <row r="13991" spans="12:16" x14ac:dyDescent="0.35">
      <c r="L13991" t="s">
        <v>7749</v>
      </c>
      <c r="M13991" t="s">
        <v>7747</v>
      </c>
      <c r="N13991">
        <v>5</v>
      </c>
      <c r="P13991">
        <v>1</v>
      </c>
    </row>
    <row r="13992" spans="12:16" x14ac:dyDescent="0.35">
      <c r="L13992" t="s">
        <v>7749</v>
      </c>
      <c r="M13992" t="s">
        <v>7747</v>
      </c>
      <c r="N13992">
        <v>5</v>
      </c>
      <c r="P13992">
        <v>1</v>
      </c>
    </row>
    <row r="13993" spans="12:16" x14ac:dyDescent="0.35">
      <c r="L13993" t="s">
        <v>7749</v>
      </c>
      <c r="M13993" t="s">
        <v>7747</v>
      </c>
      <c r="N13993">
        <v>5</v>
      </c>
      <c r="P13993">
        <v>1</v>
      </c>
    </row>
    <row r="13994" spans="12:16" x14ac:dyDescent="0.35">
      <c r="L13994" t="s">
        <v>7749</v>
      </c>
      <c r="M13994" t="s">
        <v>7747</v>
      </c>
      <c r="N13994">
        <v>5</v>
      </c>
      <c r="P13994">
        <v>1</v>
      </c>
    </row>
    <row r="13995" spans="12:16" x14ac:dyDescent="0.35">
      <c r="L13995" t="s">
        <v>7749</v>
      </c>
      <c r="M13995" t="s">
        <v>7747</v>
      </c>
      <c r="N13995">
        <v>5</v>
      </c>
      <c r="P13995">
        <v>1</v>
      </c>
    </row>
    <row r="13996" spans="12:16" x14ac:dyDescent="0.35">
      <c r="L13996" t="s">
        <v>7749</v>
      </c>
      <c r="M13996" t="s">
        <v>7747</v>
      </c>
      <c r="N13996">
        <v>5</v>
      </c>
      <c r="P13996">
        <v>1</v>
      </c>
    </row>
    <row r="13997" spans="12:16" x14ac:dyDescent="0.35">
      <c r="L13997" t="s">
        <v>7749</v>
      </c>
      <c r="M13997" t="s">
        <v>7747</v>
      </c>
      <c r="N13997">
        <v>5</v>
      </c>
      <c r="P13997">
        <v>1</v>
      </c>
    </row>
    <row r="13998" spans="12:16" x14ac:dyDescent="0.35">
      <c r="L13998" t="s">
        <v>7749</v>
      </c>
      <c r="M13998" t="s">
        <v>7747</v>
      </c>
      <c r="N13998">
        <v>5</v>
      </c>
      <c r="P13998">
        <v>1</v>
      </c>
    </row>
    <row r="13999" spans="12:16" x14ac:dyDescent="0.35">
      <c r="L13999" t="s">
        <v>7749</v>
      </c>
      <c r="M13999" t="s">
        <v>7747</v>
      </c>
      <c r="N13999">
        <v>5</v>
      </c>
      <c r="P13999">
        <v>1</v>
      </c>
    </row>
    <row r="14000" spans="12:16" x14ac:dyDescent="0.35">
      <c r="L14000" t="s">
        <v>7749</v>
      </c>
      <c r="M14000" t="s">
        <v>7747</v>
      </c>
      <c r="N14000">
        <v>5</v>
      </c>
      <c r="P14000">
        <v>1</v>
      </c>
    </row>
    <row r="14001" spans="12:16" x14ac:dyDescent="0.35">
      <c r="L14001" t="s">
        <v>7749</v>
      </c>
      <c r="M14001" t="s">
        <v>7747</v>
      </c>
      <c r="N14001">
        <v>5</v>
      </c>
      <c r="P14001">
        <v>1</v>
      </c>
    </row>
    <row r="14002" spans="12:16" x14ac:dyDescent="0.35">
      <c r="L14002" t="s">
        <v>7749</v>
      </c>
      <c r="M14002" t="s">
        <v>7747</v>
      </c>
      <c r="N14002">
        <v>5</v>
      </c>
      <c r="P14002">
        <v>1</v>
      </c>
    </row>
    <row r="14003" spans="12:16" x14ac:dyDescent="0.35">
      <c r="L14003" t="s">
        <v>7749</v>
      </c>
      <c r="M14003" t="s">
        <v>7747</v>
      </c>
      <c r="N14003">
        <v>5</v>
      </c>
      <c r="P14003">
        <v>1</v>
      </c>
    </row>
    <row r="14004" spans="12:16" x14ac:dyDescent="0.35">
      <c r="L14004" t="s">
        <v>7749</v>
      </c>
      <c r="M14004" t="s">
        <v>7747</v>
      </c>
      <c r="N14004">
        <v>5</v>
      </c>
      <c r="P14004">
        <v>1</v>
      </c>
    </row>
    <row r="14005" spans="12:16" x14ac:dyDescent="0.35">
      <c r="L14005" t="s">
        <v>7749</v>
      </c>
      <c r="M14005" t="s">
        <v>7747</v>
      </c>
      <c r="N14005">
        <v>5</v>
      </c>
      <c r="P14005">
        <v>1</v>
      </c>
    </row>
    <row r="14006" spans="12:16" x14ac:dyDescent="0.35">
      <c r="L14006" t="s">
        <v>7749</v>
      </c>
      <c r="M14006" t="s">
        <v>7747</v>
      </c>
      <c r="N14006">
        <v>5</v>
      </c>
      <c r="P14006">
        <v>1</v>
      </c>
    </row>
    <row r="14007" spans="12:16" x14ac:dyDescent="0.35">
      <c r="L14007" t="s">
        <v>7749</v>
      </c>
      <c r="M14007" t="s">
        <v>7747</v>
      </c>
      <c r="N14007">
        <v>5</v>
      </c>
      <c r="P14007">
        <v>1</v>
      </c>
    </row>
    <row r="14008" spans="12:16" x14ac:dyDescent="0.35">
      <c r="L14008" t="s">
        <v>7749</v>
      </c>
      <c r="M14008" t="s">
        <v>7747</v>
      </c>
      <c r="N14008">
        <v>5</v>
      </c>
      <c r="P14008">
        <v>1</v>
      </c>
    </row>
    <row r="14009" spans="12:16" x14ac:dyDescent="0.35">
      <c r="L14009" t="s">
        <v>171</v>
      </c>
      <c r="M14009" t="s">
        <v>7747</v>
      </c>
      <c r="N14009">
        <v>6</v>
      </c>
      <c r="P14009">
        <v>1</v>
      </c>
    </row>
    <row r="14010" spans="12:16" x14ac:dyDescent="0.35">
      <c r="L14010" t="s">
        <v>171</v>
      </c>
      <c r="M14010" t="s">
        <v>7747</v>
      </c>
      <c r="N14010">
        <v>6</v>
      </c>
      <c r="P14010">
        <v>1</v>
      </c>
    </row>
    <row r="14011" spans="12:16" x14ac:dyDescent="0.35">
      <c r="L14011" t="s">
        <v>171</v>
      </c>
      <c r="M14011" t="s">
        <v>7747</v>
      </c>
      <c r="N14011">
        <v>6</v>
      </c>
      <c r="P14011">
        <v>1</v>
      </c>
    </row>
    <row r="14012" spans="12:16" x14ac:dyDescent="0.35">
      <c r="L14012" t="s">
        <v>171</v>
      </c>
      <c r="M14012" t="s">
        <v>7747</v>
      </c>
      <c r="N14012">
        <v>6</v>
      </c>
      <c r="P14012">
        <v>1</v>
      </c>
    </row>
    <row r="14013" spans="12:16" x14ac:dyDescent="0.35">
      <c r="L14013" t="s">
        <v>171</v>
      </c>
      <c r="M14013" t="s">
        <v>7747</v>
      </c>
      <c r="N14013">
        <v>6</v>
      </c>
      <c r="P14013">
        <v>1</v>
      </c>
    </row>
    <row r="14014" spans="12:16" x14ac:dyDescent="0.35">
      <c r="L14014" t="s">
        <v>171</v>
      </c>
      <c r="M14014" t="s">
        <v>7747</v>
      </c>
      <c r="N14014">
        <v>6</v>
      </c>
      <c r="P14014">
        <v>1</v>
      </c>
    </row>
    <row r="14015" spans="12:16" x14ac:dyDescent="0.35">
      <c r="L14015" t="s">
        <v>171</v>
      </c>
      <c r="M14015" t="s">
        <v>7747</v>
      </c>
      <c r="N14015">
        <v>6</v>
      </c>
      <c r="P14015">
        <v>1</v>
      </c>
    </row>
    <row r="14016" spans="12:16" x14ac:dyDescent="0.35">
      <c r="L14016" t="s">
        <v>171</v>
      </c>
      <c r="M14016" t="s">
        <v>7747</v>
      </c>
      <c r="N14016">
        <v>6</v>
      </c>
      <c r="P14016">
        <v>1</v>
      </c>
    </row>
    <row r="14017" spans="12:16" x14ac:dyDescent="0.35">
      <c r="L14017" t="s">
        <v>171</v>
      </c>
      <c r="M14017" t="s">
        <v>7747</v>
      </c>
      <c r="N14017">
        <v>6</v>
      </c>
      <c r="P14017">
        <v>1</v>
      </c>
    </row>
    <row r="14018" spans="12:16" x14ac:dyDescent="0.35">
      <c r="L14018" t="s">
        <v>171</v>
      </c>
      <c r="M14018" t="s">
        <v>7747</v>
      </c>
      <c r="N14018">
        <v>6</v>
      </c>
      <c r="P14018">
        <v>1</v>
      </c>
    </row>
    <row r="14019" spans="12:16" x14ac:dyDescent="0.35">
      <c r="L14019" t="s">
        <v>171</v>
      </c>
      <c r="M14019" t="s">
        <v>7747</v>
      </c>
      <c r="N14019">
        <v>6</v>
      </c>
      <c r="P14019">
        <v>1</v>
      </c>
    </row>
    <row r="14020" spans="12:16" x14ac:dyDescent="0.35">
      <c r="L14020" t="s">
        <v>171</v>
      </c>
      <c r="M14020" t="s">
        <v>7747</v>
      </c>
      <c r="N14020">
        <v>6</v>
      </c>
      <c r="P14020">
        <v>1</v>
      </c>
    </row>
    <row r="14021" spans="12:16" x14ac:dyDescent="0.35">
      <c r="L14021" t="s">
        <v>171</v>
      </c>
      <c r="M14021" t="s">
        <v>7747</v>
      </c>
      <c r="N14021">
        <v>6</v>
      </c>
      <c r="P14021">
        <v>1</v>
      </c>
    </row>
    <row r="14022" spans="12:16" x14ac:dyDescent="0.35">
      <c r="L14022" t="s">
        <v>171</v>
      </c>
      <c r="M14022" t="s">
        <v>7747</v>
      </c>
      <c r="N14022">
        <v>6</v>
      </c>
      <c r="P14022">
        <v>1</v>
      </c>
    </row>
    <row r="14023" spans="12:16" x14ac:dyDescent="0.35">
      <c r="L14023" t="s">
        <v>171</v>
      </c>
      <c r="M14023" t="s">
        <v>7747</v>
      </c>
      <c r="N14023">
        <v>6</v>
      </c>
      <c r="P14023">
        <v>1</v>
      </c>
    </row>
    <row r="14024" spans="12:16" x14ac:dyDescent="0.35">
      <c r="L14024" t="s">
        <v>171</v>
      </c>
      <c r="M14024" t="s">
        <v>7747</v>
      </c>
      <c r="N14024">
        <v>6</v>
      </c>
      <c r="P14024">
        <v>1</v>
      </c>
    </row>
    <row r="14025" spans="12:16" x14ac:dyDescent="0.35">
      <c r="L14025" t="s">
        <v>171</v>
      </c>
      <c r="M14025" t="s">
        <v>7747</v>
      </c>
      <c r="N14025">
        <v>6</v>
      </c>
      <c r="P14025">
        <v>1</v>
      </c>
    </row>
    <row r="14026" spans="12:16" x14ac:dyDescent="0.35">
      <c r="L14026" t="s">
        <v>171</v>
      </c>
      <c r="M14026" t="s">
        <v>7747</v>
      </c>
      <c r="N14026">
        <v>6</v>
      </c>
      <c r="P14026">
        <v>1</v>
      </c>
    </row>
    <row r="14027" spans="12:16" x14ac:dyDescent="0.35">
      <c r="L14027" t="s">
        <v>171</v>
      </c>
      <c r="M14027" t="s">
        <v>7747</v>
      </c>
      <c r="N14027">
        <v>6</v>
      </c>
      <c r="P14027">
        <v>1</v>
      </c>
    </row>
    <row r="14028" spans="12:16" x14ac:dyDescent="0.35">
      <c r="L14028" t="s">
        <v>171</v>
      </c>
      <c r="M14028" t="s">
        <v>7747</v>
      </c>
      <c r="N14028">
        <v>6</v>
      </c>
      <c r="P14028">
        <v>1</v>
      </c>
    </row>
    <row r="14029" spans="12:16" x14ac:dyDescent="0.35">
      <c r="L14029" t="s">
        <v>171</v>
      </c>
      <c r="M14029" t="s">
        <v>7747</v>
      </c>
      <c r="N14029">
        <v>6</v>
      </c>
      <c r="P14029">
        <v>1</v>
      </c>
    </row>
    <row r="14030" spans="12:16" x14ac:dyDescent="0.35">
      <c r="L14030" t="s">
        <v>171</v>
      </c>
      <c r="M14030" t="s">
        <v>7747</v>
      </c>
      <c r="N14030">
        <v>6</v>
      </c>
      <c r="P14030">
        <v>1</v>
      </c>
    </row>
    <row r="14031" spans="12:16" x14ac:dyDescent="0.35">
      <c r="L14031" t="s">
        <v>171</v>
      </c>
      <c r="M14031" t="s">
        <v>7747</v>
      </c>
      <c r="N14031">
        <v>6</v>
      </c>
      <c r="P14031">
        <v>1</v>
      </c>
    </row>
    <row r="14032" spans="12:16" x14ac:dyDescent="0.35">
      <c r="L14032" t="s">
        <v>171</v>
      </c>
      <c r="M14032" t="s">
        <v>7747</v>
      </c>
      <c r="N14032">
        <v>6</v>
      </c>
      <c r="P14032">
        <v>1</v>
      </c>
    </row>
    <row r="14033" spans="12:16" x14ac:dyDescent="0.35">
      <c r="L14033" t="s">
        <v>171</v>
      </c>
      <c r="M14033" t="s">
        <v>7747</v>
      </c>
      <c r="N14033">
        <v>6</v>
      </c>
      <c r="P14033">
        <v>1</v>
      </c>
    </row>
    <row r="14034" spans="12:16" x14ac:dyDescent="0.35">
      <c r="L14034" t="s">
        <v>171</v>
      </c>
      <c r="M14034" t="s">
        <v>7747</v>
      </c>
      <c r="N14034">
        <v>6</v>
      </c>
      <c r="P14034">
        <v>1</v>
      </c>
    </row>
    <row r="14035" spans="12:16" x14ac:dyDescent="0.35">
      <c r="L14035" t="s">
        <v>171</v>
      </c>
      <c r="M14035" t="s">
        <v>7747</v>
      </c>
      <c r="N14035">
        <v>6</v>
      </c>
      <c r="P14035">
        <v>1</v>
      </c>
    </row>
    <row r="14036" spans="12:16" x14ac:dyDescent="0.35">
      <c r="L14036" t="s">
        <v>171</v>
      </c>
      <c r="M14036" t="s">
        <v>7747</v>
      </c>
      <c r="N14036">
        <v>6</v>
      </c>
      <c r="P14036">
        <v>1</v>
      </c>
    </row>
    <row r="14037" spans="12:16" x14ac:dyDescent="0.35">
      <c r="L14037" t="s">
        <v>171</v>
      </c>
      <c r="M14037" t="s">
        <v>7747</v>
      </c>
      <c r="N14037">
        <v>6</v>
      </c>
      <c r="P14037">
        <v>1</v>
      </c>
    </row>
    <row r="14038" spans="12:16" x14ac:dyDescent="0.35">
      <c r="L14038" t="s">
        <v>171</v>
      </c>
      <c r="M14038" t="s">
        <v>7747</v>
      </c>
      <c r="N14038">
        <v>6</v>
      </c>
      <c r="P14038">
        <v>1</v>
      </c>
    </row>
    <row r="14039" spans="12:16" x14ac:dyDescent="0.35">
      <c r="L14039" t="s">
        <v>171</v>
      </c>
      <c r="M14039" t="s">
        <v>7747</v>
      </c>
      <c r="N14039">
        <v>6</v>
      </c>
      <c r="P14039">
        <v>1</v>
      </c>
    </row>
    <row r="14040" spans="12:16" x14ac:dyDescent="0.35">
      <c r="L14040" t="s">
        <v>28</v>
      </c>
      <c r="M14040" t="s">
        <v>7747</v>
      </c>
      <c r="N14040">
        <v>6</v>
      </c>
      <c r="P14040">
        <v>1</v>
      </c>
    </row>
    <row r="14041" spans="12:16" x14ac:dyDescent="0.35">
      <c r="L14041" t="s">
        <v>28</v>
      </c>
      <c r="M14041" t="s">
        <v>7747</v>
      </c>
      <c r="N14041">
        <v>6</v>
      </c>
      <c r="P14041">
        <v>1</v>
      </c>
    </row>
    <row r="14042" spans="12:16" x14ac:dyDescent="0.35">
      <c r="L14042" t="s">
        <v>28</v>
      </c>
      <c r="M14042" t="s">
        <v>7747</v>
      </c>
      <c r="N14042">
        <v>6</v>
      </c>
      <c r="P14042">
        <v>1</v>
      </c>
    </row>
    <row r="14043" spans="12:16" x14ac:dyDescent="0.35">
      <c r="L14043" t="s">
        <v>28</v>
      </c>
      <c r="M14043" t="s">
        <v>7747</v>
      </c>
      <c r="N14043">
        <v>6</v>
      </c>
      <c r="P14043">
        <v>1</v>
      </c>
    </row>
    <row r="14044" spans="12:16" x14ac:dyDescent="0.35">
      <c r="L14044" t="s">
        <v>28</v>
      </c>
      <c r="M14044" t="s">
        <v>7747</v>
      </c>
      <c r="N14044">
        <v>6</v>
      </c>
      <c r="P14044">
        <v>1</v>
      </c>
    </row>
    <row r="14045" spans="12:16" x14ac:dyDescent="0.35">
      <c r="L14045" t="s">
        <v>28</v>
      </c>
      <c r="M14045" t="s">
        <v>7747</v>
      </c>
      <c r="N14045">
        <v>6</v>
      </c>
      <c r="P14045">
        <v>1</v>
      </c>
    </row>
    <row r="14046" spans="12:16" x14ac:dyDescent="0.35">
      <c r="L14046" t="s">
        <v>28</v>
      </c>
      <c r="M14046" t="s">
        <v>7747</v>
      </c>
      <c r="N14046">
        <v>6</v>
      </c>
      <c r="P14046">
        <v>1</v>
      </c>
    </row>
    <row r="14047" spans="12:16" x14ac:dyDescent="0.35">
      <c r="L14047" t="s">
        <v>28</v>
      </c>
      <c r="M14047" t="s">
        <v>7747</v>
      </c>
      <c r="N14047">
        <v>6</v>
      </c>
      <c r="P14047">
        <v>1</v>
      </c>
    </row>
    <row r="14048" spans="12:16" x14ac:dyDescent="0.35">
      <c r="L14048" t="s">
        <v>28</v>
      </c>
      <c r="M14048" t="s">
        <v>7747</v>
      </c>
      <c r="N14048">
        <v>6</v>
      </c>
      <c r="P14048">
        <v>1</v>
      </c>
    </row>
    <row r="14049" spans="12:16" x14ac:dyDescent="0.35">
      <c r="L14049" t="s">
        <v>28</v>
      </c>
      <c r="M14049" t="s">
        <v>7747</v>
      </c>
      <c r="N14049">
        <v>6</v>
      </c>
      <c r="P14049">
        <v>1</v>
      </c>
    </row>
    <row r="14050" spans="12:16" x14ac:dyDescent="0.35">
      <c r="L14050" t="s">
        <v>28</v>
      </c>
      <c r="M14050" t="s">
        <v>7747</v>
      </c>
      <c r="N14050">
        <v>6</v>
      </c>
      <c r="P14050">
        <v>1</v>
      </c>
    </row>
    <row r="14051" spans="12:16" x14ac:dyDescent="0.35">
      <c r="L14051" t="s">
        <v>28</v>
      </c>
      <c r="M14051" t="s">
        <v>7747</v>
      </c>
      <c r="N14051">
        <v>6</v>
      </c>
      <c r="P14051">
        <v>1</v>
      </c>
    </row>
    <row r="14052" spans="12:16" x14ac:dyDescent="0.35">
      <c r="L14052" t="s">
        <v>28</v>
      </c>
      <c r="M14052" t="s">
        <v>7747</v>
      </c>
      <c r="N14052">
        <v>6</v>
      </c>
      <c r="P14052">
        <v>1</v>
      </c>
    </row>
    <row r="14053" spans="12:16" x14ac:dyDescent="0.35">
      <c r="L14053" t="s">
        <v>28</v>
      </c>
      <c r="M14053" t="s">
        <v>7747</v>
      </c>
      <c r="N14053">
        <v>6</v>
      </c>
      <c r="P14053">
        <v>1</v>
      </c>
    </row>
    <row r="14054" spans="12:16" x14ac:dyDescent="0.35">
      <c r="L14054" t="s">
        <v>28</v>
      </c>
      <c r="M14054" t="s">
        <v>7747</v>
      </c>
      <c r="N14054">
        <v>6</v>
      </c>
      <c r="P14054">
        <v>1</v>
      </c>
    </row>
    <row r="14055" spans="12:16" x14ac:dyDescent="0.35">
      <c r="L14055" t="s">
        <v>28</v>
      </c>
      <c r="M14055" t="s">
        <v>7747</v>
      </c>
      <c r="N14055">
        <v>6</v>
      </c>
      <c r="P14055">
        <v>1</v>
      </c>
    </row>
    <row r="14056" spans="12:16" x14ac:dyDescent="0.35">
      <c r="L14056" t="s">
        <v>28</v>
      </c>
      <c r="M14056" t="s">
        <v>7747</v>
      </c>
      <c r="N14056">
        <v>6</v>
      </c>
      <c r="P14056">
        <v>1</v>
      </c>
    </row>
    <row r="14057" spans="12:16" x14ac:dyDescent="0.35">
      <c r="L14057" t="s">
        <v>28</v>
      </c>
      <c r="M14057" t="s">
        <v>7747</v>
      </c>
      <c r="N14057">
        <v>6</v>
      </c>
      <c r="P14057">
        <v>1</v>
      </c>
    </row>
    <row r="14058" spans="12:16" x14ac:dyDescent="0.35">
      <c r="L14058" t="s">
        <v>28</v>
      </c>
      <c r="M14058" t="s">
        <v>7747</v>
      </c>
      <c r="N14058">
        <v>6</v>
      </c>
      <c r="P14058">
        <v>1</v>
      </c>
    </row>
    <row r="14059" spans="12:16" x14ac:dyDescent="0.35">
      <c r="L14059" t="s">
        <v>28</v>
      </c>
      <c r="M14059" t="s">
        <v>7747</v>
      </c>
      <c r="N14059">
        <v>6</v>
      </c>
      <c r="P14059">
        <v>1</v>
      </c>
    </row>
    <row r="14060" spans="12:16" x14ac:dyDescent="0.35">
      <c r="L14060" t="s">
        <v>28</v>
      </c>
      <c r="M14060" t="s">
        <v>7747</v>
      </c>
      <c r="N14060">
        <v>6</v>
      </c>
      <c r="P14060">
        <v>1</v>
      </c>
    </row>
    <row r="14061" spans="12:16" x14ac:dyDescent="0.35">
      <c r="L14061" t="s">
        <v>28</v>
      </c>
      <c r="M14061" t="s">
        <v>7747</v>
      </c>
      <c r="N14061">
        <v>6</v>
      </c>
      <c r="P14061">
        <v>1</v>
      </c>
    </row>
    <row r="14062" spans="12:16" x14ac:dyDescent="0.35">
      <c r="L14062" t="s">
        <v>28</v>
      </c>
      <c r="M14062" t="s">
        <v>7747</v>
      </c>
      <c r="N14062">
        <v>6</v>
      </c>
      <c r="P14062">
        <v>1</v>
      </c>
    </row>
    <row r="14063" spans="12:16" x14ac:dyDescent="0.35">
      <c r="L14063" t="s">
        <v>28</v>
      </c>
      <c r="M14063" t="s">
        <v>7747</v>
      </c>
      <c r="N14063">
        <v>6</v>
      </c>
      <c r="P14063">
        <v>1</v>
      </c>
    </row>
    <row r="14064" spans="12:16" x14ac:dyDescent="0.35">
      <c r="L14064" t="s">
        <v>28</v>
      </c>
      <c r="M14064" t="s">
        <v>7747</v>
      </c>
      <c r="N14064">
        <v>6</v>
      </c>
      <c r="P14064">
        <v>1</v>
      </c>
    </row>
    <row r="14065" spans="12:16" x14ac:dyDescent="0.35">
      <c r="L14065" t="s">
        <v>28</v>
      </c>
      <c r="M14065" t="s">
        <v>7747</v>
      </c>
      <c r="N14065">
        <v>6</v>
      </c>
      <c r="P14065">
        <v>1</v>
      </c>
    </row>
    <row r="14066" spans="12:16" x14ac:dyDescent="0.35">
      <c r="L14066" t="s">
        <v>28</v>
      </c>
      <c r="M14066" t="s">
        <v>7747</v>
      </c>
      <c r="N14066">
        <v>6</v>
      </c>
      <c r="P14066">
        <v>1</v>
      </c>
    </row>
    <row r="14067" spans="12:16" x14ac:dyDescent="0.35">
      <c r="L14067" t="s">
        <v>28</v>
      </c>
      <c r="M14067" t="s">
        <v>7747</v>
      </c>
      <c r="N14067">
        <v>6</v>
      </c>
      <c r="P14067">
        <v>1</v>
      </c>
    </row>
    <row r="14068" spans="12:16" x14ac:dyDescent="0.35">
      <c r="L14068" t="s">
        <v>28</v>
      </c>
      <c r="M14068" t="s">
        <v>7747</v>
      </c>
      <c r="N14068">
        <v>6</v>
      </c>
      <c r="P14068">
        <v>1</v>
      </c>
    </row>
    <row r="14069" spans="12:16" x14ac:dyDescent="0.35">
      <c r="L14069" t="s">
        <v>28</v>
      </c>
      <c r="M14069" t="s">
        <v>7747</v>
      </c>
      <c r="N14069">
        <v>6</v>
      </c>
      <c r="P14069">
        <v>1</v>
      </c>
    </row>
    <row r="14070" spans="12:16" x14ac:dyDescent="0.35">
      <c r="L14070" t="s">
        <v>28</v>
      </c>
      <c r="M14070" t="s">
        <v>7747</v>
      </c>
      <c r="N14070">
        <v>6</v>
      </c>
      <c r="P14070">
        <v>1</v>
      </c>
    </row>
    <row r="14071" spans="12:16" x14ac:dyDescent="0.35">
      <c r="L14071" t="s">
        <v>28</v>
      </c>
      <c r="M14071" t="s">
        <v>7747</v>
      </c>
      <c r="N14071">
        <v>6</v>
      </c>
      <c r="P14071">
        <v>1</v>
      </c>
    </row>
    <row r="14072" spans="12:16" x14ac:dyDescent="0.35">
      <c r="L14072" t="s">
        <v>28</v>
      </c>
      <c r="M14072" t="s">
        <v>7747</v>
      </c>
      <c r="N14072">
        <v>6</v>
      </c>
      <c r="P14072">
        <v>1</v>
      </c>
    </row>
    <row r="14073" spans="12:16" x14ac:dyDescent="0.35">
      <c r="L14073" t="s">
        <v>28</v>
      </c>
      <c r="M14073" t="s">
        <v>7747</v>
      </c>
      <c r="N14073">
        <v>6</v>
      </c>
      <c r="P14073">
        <v>1</v>
      </c>
    </row>
    <row r="14074" spans="12:16" x14ac:dyDescent="0.35">
      <c r="L14074" t="s">
        <v>28</v>
      </c>
      <c r="M14074" t="s">
        <v>7747</v>
      </c>
      <c r="N14074">
        <v>6</v>
      </c>
      <c r="P14074">
        <v>1</v>
      </c>
    </row>
    <row r="14075" spans="12:16" x14ac:dyDescent="0.35">
      <c r="L14075" t="s">
        <v>28</v>
      </c>
      <c r="M14075" t="s">
        <v>7747</v>
      </c>
      <c r="N14075">
        <v>6</v>
      </c>
      <c r="P14075">
        <v>1</v>
      </c>
    </row>
    <row r="14076" spans="12:16" x14ac:dyDescent="0.35">
      <c r="L14076" t="s">
        <v>28</v>
      </c>
      <c r="M14076" t="s">
        <v>7747</v>
      </c>
      <c r="N14076">
        <v>6</v>
      </c>
      <c r="P14076">
        <v>1</v>
      </c>
    </row>
    <row r="14077" spans="12:16" x14ac:dyDescent="0.35">
      <c r="L14077" t="s">
        <v>28</v>
      </c>
      <c r="M14077" t="s">
        <v>7747</v>
      </c>
      <c r="N14077">
        <v>6</v>
      </c>
      <c r="P14077">
        <v>1</v>
      </c>
    </row>
    <row r="14078" spans="12:16" x14ac:dyDescent="0.35">
      <c r="L14078" t="s">
        <v>28</v>
      </c>
      <c r="M14078" t="s">
        <v>7747</v>
      </c>
      <c r="N14078">
        <v>6</v>
      </c>
      <c r="P14078">
        <v>1</v>
      </c>
    </row>
    <row r="14079" spans="12:16" x14ac:dyDescent="0.35">
      <c r="L14079" t="s">
        <v>28</v>
      </c>
      <c r="M14079" t="s">
        <v>7747</v>
      </c>
      <c r="N14079">
        <v>6</v>
      </c>
      <c r="P14079">
        <v>1</v>
      </c>
    </row>
    <row r="14080" spans="12:16" x14ac:dyDescent="0.35">
      <c r="L14080" t="s">
        <v>28</v>
      </c>
      <c r="M14080" t="s">
        <v>7747</v>
      </c>
      <c r="N14080">
        <v>6</v>
      </c>
      <c r="P14080">
        <v>1</v>
      </c>
    </row>
    <row r="14081" spans="12:16" x14ac:dyDescent="0.35">
      <c r="L14081" t="s">
        <v>28</v>
      </c>
      <c r="M14081" t="s">
        <v>7747</v>
      </c>
      <c r="N14081">
        <v>6</v>
      </c>
      <c r="P14081">
        <v>1</v>
      </c>
    </row>
    <row r="14082" spans="12:16" x14ac:dyDescent="0.35">
      <c r="L14082" t="s">
        <v>28</v>
      </c>
      <c r="M14082" t="s">
        <v>7747</v>
      </c>
      <c r="N14082">
        <v>6</v>
      </c>
      <c r="P14082">
        <v>1</v>
      </c>
    </row>
    <row r="14083" spans="12:16" x14ac:dyDescent="0.35">
      <c r="L14083" t="s">
        <v>28</v>
      </c>
      <c r="M14083" t="s">
        <v>7747</v>
      </c>
      <c r="N14083">
        <v>6</v>
      </c>
      <c r="P14083">
        <v>1</v>
      </c>
    </row>
    <row r="14084" spans="12:16" x14ac:dyDescent="0.35">
      <c r="L14084" t="s">
        <v>28</v>
      </c>
      <c r="M14084" t="s">
        <v>7747</v>
      </c>
      <c r="N14084">
        <v>6</v>
      </c>
      <c r="P14084">
        <v>1</v>
      </c>
    </row>
    <row r="14085" spans="12:16" x14ac:dyDescent="0.35">
      <c r="L14085" t="s">
        <v>28</v>
      </c>
      <c r="M14085" t="s">
        <v>7747</v>
      </c>
      <c r="N14085">
        <v>6</v>
      </c>
      <c r="P14085">
        <v>1</v>
      </c>
    </row>
    <row r="14086" spans="12:16" x14ac:dyDescent="0.35">
      <c r="L14086" t="s">
        <v>28</v>
      </c>
      <c r="M14086" t="s">
        <v>7747</v>
      </c>
      <c r="N14086">
        <v>6</v>
      </c>
      <c r="P14086">
        <v>1</v>
      </c>
    </row>
    <row r="14087" spans="12:16" x14ac:dyDescent="0.35">
      <c r="L14087" t="s">
        <v>28</v>
      </c>
      <c r="M14087" t="s">
        <v>7747</v>
      </c>
      <c r="N14087">
        <v>6</v>
      </c>
      <c r="P14087">
        <v>1</v>
      </c>
    </row>
    <row r="14088" spans="12:16" x14ac:dyDescent="0.35">
      <c r="L14088" t="s">
        <v>28</v>
      </c>
      <c r="M14088" t="s">
        <v>7747</v>
      </c>
      <c r="N14088">
        <v>6</v>
      </c>
      <c r="P14088">
        <v>1</v>
      </c>
    </row>
    <row r="14089" spans="12:16" x14ac:dyDescent="0.35">
      <c r="L14089" t="s">
        <v>28</v>
      </c>
      <c r="M14089" t="s">
        <v>7747</v>
      </c>
      <c r="N14089">
        <v>6</v>
      </c>
      <c r="P14089">
        <v>1</v>
      </c>
    </row>
    <row r="14090" spans="12:16" x14ac:dyDescent="0.35">
      <c r="L14090" t="s">
        <v>28</v>
      </c>
      <c r="M14090" t="s">
        <v>7747</v>
      </c>
      <c r="N14090">
        <v>6</v>
      </c>
      <c r="P14090">
        <v>1</v>
      </c>
    </row>
    <row r="14091" spans="12:16" x14ac:dyDescent="0.35">
      <c r="L14091" t="s">
        <v>28</v>
      </c>
      <c r="M14091" t="s">
        <v>7747</v>
      </c>
      <c r="N14091">
        <v>6</v>
      </c>
      <c r="P14091">
        <v>1</v>
      </c>
    </row>
    <row r="14092" spans="12:16" x14ac:dyDescent="0.35">
      <c r="L14092" t="s">
        <v>7748</v>
      </c>
      <c r="M14092" t="s">
        <v>7747</v>
      </c>
      <c r="N14092">
        <v>5</v>
      </c>
      <c r="P14092">
        <v>1</v>
      </c>
    </row>
    <row r="14093" spans="12:16" x14ac:dyDescent="0.35">
      <c r="L14093" t="s">
        <v>7748</v>
      </c>
      <c r="M14093" t="s">
        <v>7747</v>
      </c>
      <c r="N14093">
        <v>5</v>
      </c>
      <c r="P14093">
        <v>1</v>
      </c>
    </row>
    <row r="14094" spans="12:16" x14ac:dyDescent="0.35">
      <c r="L14094" t="s">
        <v>7748</v>
      </c>
      <c r="M14094" t="s">
        <v>7747</v>
      </c>
      <c r="N14094">
        <v>5</v>
      </c>
      <c r="P14094">
        <v>1</v>
      </c>
    </row>
    <row r="14095" spans="12:16" x14ac:dyDescent="0.35">
      <c r="L14095" t="s">
        <v>7748</v>
      </c>
      <c r="M14095" t="s">
        <v>7747</v>
      </c>
      <c r="N14095">
        <v>5</v>
      </c>
      <c r="P14095">
        <v>1</v>
      </c>
    </row>
    <row r="14096" spans="12:16" x14ac:dyDescent="0.35">
      <c r="L14096" t="s">
        <v>7748</v>
      </c>
      <c r="M14096" t="s">
        <v>7747</v>
      </c>
      <c r="N14096">
        <v>5</v>
      </c>
      <c r="P14096">
        <v>1</v>
      </c>
    </row>
    <row r="14097" spans="12:16" x14ac:dyDescent="0.35">
      <c r="L14097" t="s">
        <v>7748</v>
      </c>
      <c r="M14097" t="s">
        <v>7747</v>
      </c>
      <c r="N14097">
        <v>5</v>
      </c>
      <c r="P14097">
        <v>1</v>
      </c>
    </row>
    <row r="14098" spans="12:16" x14ac:dyDescent="0.35">
      <c r="L14098" t="s">
        <v>7748</v>
      </c>
      <c r="M14098" t="s">
        <v>7747</v>
      </c>
      <c r="N14098">
        <v>5</v>
      </c>
      <c r="P14098">
        <v>1</v>
      </c>
    </row>
    <row r="14099" spans="12:16" x14ac:dyDescent="0.35">
      <c r="L14099" t="s">
        <v>7748</v>
      </c>
      <c r="M14099" t="s">
        <v>7747</v>
      </c>
      <c r="N14099">
        <v>5</v>
      </c>
      <c r="P14099">
        <v>1</v>
      </c>
    </row>
    <row r="14100" spans="12:16" x14ac:dyDescent="0.35">
      <c r="L14100" t="s">
        <v>7748</v>
      </c>
      <c r="M14100" t="s">
        <v>7747</v>
      </c>
      <c r="N14100">
        <v>5</v>
      </c>
      <c r="P14100">
        <v>1</v>
      </c>
    </row>
    <row r="14101" spans="12:16" x14ac:dyDescent="0.35">
      <c r="L14101" t="s">
        <v>7748</v>
      </c>
      <c r="M14101" t="s">
        <v>7747</v>
      </c>
      <c r="N14101">
        <v>5</v>
      </c>
      <c r="P14101">
        <v>1</v>
      </c>
    </row>
    <row r="14102" spans="12:16" x14ac:dyDescent="0.35">
      <c r="L14102" t="s">
        <v>7748</v>
      </c>
      <c r="M14102" t="s">
        <v>7747</v>
      </c>
      <c r="N14102">
        <v>5</v>
      </c>
      <c r="P14102">
        <v>1</v>
      </c>
    </row>
    <row r="14103" spans="12:16" x14ac:dyDescent="0.35">
      <c r="L14103" t="s">
        <v>7748</v>
      </c>
      <c r="M14103" t="s">
        <v>7747</v>
      </c>
      <c r="N14103">
        <v>5</v>
      </c>
      <c r="P14103">
        <v>1</v>
      </c>
    </row>
    <row r="14104" spans="12:16" x14ac:dyDescent="0.35">
      <c r="L14104" t="s">
        <v>7748</v>
      </c>
      <c r="M14104" t="s">
        <v>7747</v>
      </c>
      <c r="N14104">
        <v>5</v>
      </c>
      <c r="P14104">
        <v>1</v>
      </c>
    </row>
    <row r="14105" spans="12:16" x14ac:dyDescent="0.35">
      <c r="L14105" t="s">
        <v>7748</v>
      </c>
      <c r="M14105" t="s">
        <v>7747</v>
      </c>
      <c r="N14105">
        <v>5</v>
      </c>
      <c r="P14105">
        <v>1</v>
      </c>
    </row>
    <row r="14106" spans="12:16" x14ac:dyDescent="0.35">
      <c r="L14106" t="s">
        <v>7748</v>
      </c>
      <c r="M14106" t="s">
        <v>7747</v>
      </c>
      <c r="N14106">
        <v>5</v>
      </c>
      <c r="P14106">
        <v>1</v>
      </c>
    </row>
    <row r="14107" spans="12:16" x14ac:dyDescent="0.35">
      <c r="L14107" t="s">
        <v>7748</v>
      </c>
      <c r="M14107" t="s">
        <v>7747</v>
      </c>
      <c r="N14107">
        <v>5</v>
      </c>
      <c r="P14107">
        <v>1</v>
      </c>
    </row>
    <row r="14108" spans="12:16" x14ac:dyDescent="0.35">
      <c r="L14108" t="s">
        <v>7748</v>
      </c>
      <c r="M14108" t="s">
        <v>7747</v>
      </c>
      <c r="N14108">
        <v>5</v>
      </c>
      <c r="P14108">
        <v>1</v>
      </c>
    </row>
    <row r="14109" spans="12:16" x14ac:dyDescent="0.35">
      <c r="L14109" t="s">
        <v>7748</v>
      </c>
      <c r="M14109" t="s">
        <v>7747</v>
      </c>
      <c r="N14109">
        <v>5</v>
      </c>
      <c r="P14109">
        <v>1</v>
      </c>
    </row>
    <row r="14110" spans="12:16" x14ac:dyDescent="0.35">
      <c r="L14110" t="s">
        <v>7748</v>
      </c>
      <c r="M14110" t="s">
        <v>7747</v>
      </c>
      <c r="N14110">
        <v>5</v>
      </c>
      <c r="P14110">
        <v>1</v>
      </c>
    </row>
    <row r="14111" spans="12:16" x14ac:dyDescent="0.35">
      <c r="L14111" t="s">
        <v>7748</v>
      </c>
      <c r="M14111" t="s">
        <v>7747</v>
      </c>
      <c r="N14111">
        <v>5</v>
      </c>
      <c r="P14111">
        <v>1</v>
      </c>
    </row>
    <row r="14112" spans="12:16" x14ac:dyDescent="0.35">
      <c r="L14112" t="s">
        <v>7748</v>
      </c>
      <c r="M14112" t="s">
        <v>7747</v>
      </c>
      <c r="N14112">
        <v>5</v>
      </c>
      <c r="P14112">
        <v>1</v>
      </c>
    </row>
    <row r="14113" spans="12:16" x14ac:dyDescent="0.35">
      <c r="L14113" t="s">
        <v>7748</v>
      </c>
      <c r="M14113" t="s">
        <v>7747</v>
      </c>
      <c r="N14113">
        <v>5</v>
      </c>
      <c r="P14113">
        <v>1</v>
      </c>
    </row>
    <row r="14114" spans="12:16" x14ac:dyDescent="0.35">
      <c r="L14114" t="s">
        <v>7748</v>
      </c>
      <c r="M14114" t="s">
        <v>7747</v>
      </c>
      <c r="N14114">
        <v>5</v>
      </c>
      <c r="P14114">
        <v>1</v>
      </c>
    </row>
    <row r="14115" spans="12:16" x14ac:dyDescent="0.35">
      <c r="L14115" t="s">
        <v>7748</v>
      </c>
      <c r="M14115" t="s">
        <v>7747</v>
      </c>
      <c r="N14115">
        <v>5</v>
      </c>
      <c r="P14115">
        <v>1</v>
      </c>
    </row>
    <row r="14116" spans="12:16" x14ac:dyDescent="0.35">
      <c r="L14116" t="s">
        <v>7748</v>
      </c>
      <c r="M14116" t="s">
        <v>7747</v>
      </c>
      <c r="N14116">
        <v>5</v>
      </c>
      <c r="P14116">
        <v>1</v>
      </c>
    </row>
    <row r="14117" spans="12:16" x14ac:dyDescent="0.35">
      <c r="L14117" t="s">
        <v>7748</v>
      </c>
      <c r="M14117" t="s">
        <v>7747</v>
      </c>
      <c r="N14117">
        <v>5</v>
      </c>
      <c r="P14117">
        <v>1</v>
      </c>
    </row>
    <row r="14118" spans="12:16" x14ac:dyDescent="0.35">
      <c r="L14118" t="s">
        <v>7748</v>
      </c>
      <c r="M14118" t="s">
        <v>7747</v>
      </c>
      <c r="N14118">
        <v>5</v>
      </c>
      <c r="P14118">
        <v>1</v>
      </c>
    </row>
    <row r="14119" spans="12:16" x14ac:dyDescent="0.35">
      <c r="L14119" t="s">
        <v>7748</v>
      </c>
      <c r="M14119" t="s">
        <v>7747</v>
      </c>
      <c r="N14119">
        <v>5</v>
      </c>
      <c r="P14119">
        <v>1</v>
      </c>
    </row>
    <row r="14120" spans="12:16" x14ac:dyDescent="0.35">
      <c r="L14120" t="s">
        <v>7748</v>
      </c>
      <c r="M14120" t="s">
        <v>7747</v>
      </c>
      <c r="N14120">
        <v>5</v>
      </c>
      <c r="P14120">
        <v>1</v>
      </c>
    </row>
    <row r="14121" spans="12:16" x14ac:dyDescent="0.35">
      <c r="L14121" t="s">
        <v>7748</v>
      </c>
      <c r="M14121" t="s">
        <v>7747</v>
      </c>
      <c r="N14121">
        <v>5</v>
      </c>
      <c r="P14121">
        <v>1</v>
      </c>
    </row>
    <row r="14122" spans="12:16" x14ac:dyDescent="0.35">
      <c r="L14122" t="s">
        <v>7748</v>
      </c>
      <c r="M14122" t="s">
        <v>7747</v>
      </c>
      <c r="N14122">
        <v>5</v>
      </c>
      <c r="P14122">
        <v>1</v>
      </c>
    </row>
    <row r="14123" spans="12:16" x14ac:dyDescent="0.35">
      <c r="L14123" t="s">
        <v>7748</v>
      </c>
      <c r="M14123" t="s">
        <v>7747</v>
      </c>
      <c r="N14123">
        <v>5</v>
      </c>
      <c r="P14123">
        <v>1</v>
      </c>
    </row>
    <row r="14124" spans="12:16" x14ac:dyDescent="0.35">
      <c r="L14124" t="s">
        <v>7749</v>
      </c>
      <c r="M14124" t="s">
        <v>7747</v>
      </c>
      <c r="N14124">
        <v>5</v>
      </c>
      <c r="P14124">
        <v>1</v>
      </c>
    </row>
    <row r="14125" spans="12:16" x14ac:dyDescent="0.35">
      <c r="L14125" t="s">
        <v>7749</v>
      </c>
      <c r="M14125" t="s">
        <v>7747</v>
      </c>
      <c r="N14125">
        <v>5</v>
      </c>
      <c r="P14125">
        <v>1</v>
      </c>
    </row>
    <row r="14126" spans="12:16" x14ac:dyDescent="0.35">
      <c r="L14126" t="s">
        <v>7749</v>
      </c>
      <c r="M14126" t="s">
        <v>7747</v>
      </c>
      <c r="N14126">
        <v>5</v>
      </c>
      <c r="P14126">
        <v>1</v>
      </c>
    </row>
    <row r="14127" spans="12:16" x14ac:dyDescent="0.35">
      <c r="L14127" t="s">
        <v>7749</v>
      </c>
      <c r="M14127" t="s">
        <v>7747</v>
      </c>
      <c r="N14127">
        <v>5</v>
      </c>
      <c r="P14127">
        <v>1</v>
      </c>
    </row>
    <row r="14128" spans="12:16" x14ac:dyDescent="0.35">
      <c r="L14128" t="s">
        <v>7749</v>
      </c>
      <c r="M14128" t="s">
        <v>7747</v>
      </c>
      <c r="N14128">
        <v>5</v>
      </c>
      <c r="P14128">
        <v>1</v>
      </c>
    </row>
    <row r="14129" spans="12:16" x14ac:dyDescent="0.35">
      <c r="L14129" t="s">
        <v>7749</v>
      </c>
      <c r="M14129" t="s">
        <v>7747</v>
      </c>
      <c r="N14129">
        <v>5</v>
      </c>
      <c r="P14129">
        <v>1</v>
      </c>
    </row>
    <row r="14130" spans="12:16" x14ac:dyDescent="0.35">
      <c r="L14130" t="s">
        <v>7749</v>
      </c>
      <c r="M14130" t="s">
        <v>7747</v>
      </c>
      <c r="N14130">
        <v>5</v>
      </c>
      <c r="P14130">
        <v>1</v>
      </c>
    </row>
    <row r="14131" spans="12:16" x14ac:dyDescent="0.35">
      <c r="L14131" t="s">
        <v>7749</v>
      </c>
      <c r="M14131" t="s">
        <v>7747</v>
      </c>
      <c r="N14131">
        <v>5</v>
      </c>
      <c r="P14131">
        <v>1</v>
      </c>
    </row>
    <row r="14132" spans="12:16" x14ac:dyDescent="0.35">
      <c r="L14132" t="s">
        <v>7749</v>
      </c>
      <c r="M14132" t="s">
        <v>7747</v>
      </c>
      <c r="N14132">
        <v>5</v>
      </c>
      <c r="P14132">
        <v>1</v>
      </c>
    </row>
    <row r="14133" spans="12:16" x14ac:dyDescent="0.35">
      <c r="L14133" t="s">
        <v>7749</v>
      </c>
      <c r="M14133" t="s">
        <v>7747</v>
      </c>
      <c r="N14133">
        <v>5</v>
      </c>
      <c r="P14133">
        <v>1</v>
      </c>
    </row>
    <row r="14134" spans="12:16" x14ac:dyDescent="0.35">
      <c r="L14134" t="s">
        <v>7749</v>
      </c>
      <c r="M14134" t="s">
        <v>7747</v>
      </c>
      <c r="N14134">
        <v>5</v>
      </c>
      <c r="P14134">
        <v>1</v>
      </c>
    </row>
    <row r="14135" spans="12:16" x14ac:dyDescent="0.35">
      <c r="L14135" t="s">
        <v>7749</v>
      </c>
      <c r="M14135" t="s">
        <v>7747</v>
      </c>
      <c r="N14135">
        <v>5</v>
      </c>
      <c r="P14135">
        <v>1</v>
      </c>
    </row>
    <row r="14136" spans="12:16" x14ac:dyDescent="0.35">
      <c r="L14136" t="s">
        <v>7749</v>
      </c>
      <c r="M14136" t="s">
        <v>7747</v>
      </c>
      <c r="N14136">
        <v>5</v>
      </c>
      <c r="P14136">
        <v>1</v>
      </c>
    </row>
    <row r="14137" spans="12:16" x14ac:dyDescent="0.35">
      <c r="L14137" t="s">
        <v>7749</v>
      </c>
      <c r="M14137" t="s">
        <v>7747</v>
      </c>
      <c r="N14137">
        <v>5</v>
      </c>
      <c r="P14137">
        <v>1</v>
      </c>
    </row>
    <row r="14138" spans="12:16" x14ac:dyDescent="0.35">
      <c r="L14138" t="s">
        <v>7749</v>
      </c>
      <c r="M14138" t="s">
        <v>7747</v>
      </c>
      <c r="N14138">
        <v>5</v>
      </c>
      <c r="P14138">
        <v>1</v>
      </c>
    </row>
    <row r="14139" spans="12:16" x14ac:dyDescent="0.35">
      <c r="L14139" t="s">
        <v>7749</v>
      </c>
      <c r="M14139" t="s">
        <v>7747</v>
      </c>
      <c r="N14139">
        <v>5</v>
      </c>
      <c r="P14139">
        <v>1</v>
      </c>
    </row>
    <row r="14140" spans="12:16" x14ac:dyDescent="0.35">
      <c r="L14140" t="s">
        <v>7749</v>
      </c>
      <c r="M14140" t="s">
        <v>7747</v>
      </c>
      <c r="N14140">
        <v>5</v>
      </c>
      <c r="P14140">
        <v>1</v>
      </c>
    </row>
    <row r="14141" spans="12:16" x14ac:dyDescent="0.35">
      <c r="L14141" t="s">
        <v>7749</v>
      </c>
      <c r="M14141" t="s">
        <v>7747</v>
      </c>
      <c r="N14141">
        <v>5</v>
      </c>
      <c r="P14141">
        <v>1</v>
      </c>
    </row>
    <row r="14142" spans="12:16" x14ac:dyDescent="0.35">
      <c r="L14142" t="s">
        <v>7749</v>
      </c>
      <c r="M14142" t="s">
        <v>7747</v>
      </c>
      <c r="N14142">
        <v>5</v>
      </c>
      <c r="P14142">
        <v>1</v>
      </c>
    </row>
    <row r="14143" spans="12:16" x14ac:dyDescent="0.35">
      <c r="L14143" t="s">
        <v>7749</v>
      </c>
      <c r="M14143" t="s">
        <v>7747</v>
      </c>
      <c r="N14143">
        <v>5</v>
      </c>
      <c r="P14143">
        <v>1</v>
      </c>
    </row>
    <row r="14144" spans="12:16" x14ac:dyDescent="0.35">
      <c r="L14144" t="s">
        <v>7749</v>
      </c>
      <c r="M14144" t="s">
        <v>7747</v>
      </c>
      <c r="N14144">
        <v>5</v>
      </c>
      <c r="P14144">
        <v>1</v>
      </c>
    </row>
    <row r="14145" spans="12:16" x14ac:dyDescent="0.35">
      <c r="L14145" t="s">
        <v>7749</v>
      </c>
      <c r="M14145" t="s">
        <v>7747</v>
      </c>
      <c r="N14145">
        <v>5</v>
      </c>
      <c r="P14145">
        <v>1</v>
      </c>
    </row>
    <row r="14146" spans="12:16" x14ac:dyDescent="0.35">
      <c r="L14146" t="s">
        <v>7749</v>
      </c>
      <c r="M14146" t="s">
        <v>7747</v>
      </c>
      <c r="N14146">
        <v>5</v>
      </c>
      <c r="P14146">
        <v>1</v>
      </c>
    </row>
    <row r="14147" spans="12:16" x14ac:dyDescent="0.35">
      <c r="L14147" t="s">
        <v>7749</v>
      </c>
      <c r="M14147" t="s">
        <v>7747</v>
      </c>
      <c r="N14147">
        <v>5</v>
      </c>
      <c r="P14147">
        <v>1</v>
      </c>
    </row>
    <row r="14148" spans="12:16" x14ac:dyDescent="0.35">
      <c r="L14148" t="s">
        <v>7749</v>
      </c>
      <c r="M14148" t="s">
        <v>7747</v>
      </c>
      <c r="N14148">
        <v>5</v>
      </c>
      <c r="P14148">
        <v>1</v>
      </c>
    </row>
    <row r="14149" spans="12:16" x14ac:dyDescent="0.35">
      <c r="L14149" t="s">
        <v>7749</v>
      </c>
      <c r="M14149" t="s">
        <v>7747</v>
      </c>
      <c r="N14149">
        <v>5</v>
      </c>
      <c r="P14149">
        <v>1</v>
      </c>
    </row>
    <row r="14150" spans="12:16" x14ac:dyDescent="0.35">
      <c r="L14150" t="s">
        <v>7749</v>
      </c>
      <c r="M14150" t="s">
        <v>7747</v>
      </c>
      <c r="N14150">
        <v>5</v>
      </c>
      <c r="P14150">
        <v>1</v>
      </c>
    </row>
    <row r="14151" spans="12:16" x14ac:dyDescent="0.35">
      <c r="L14151" t="s">
        <v>7749</v>
      </c>
      <c r="M14151" t="s">
        <v>7747</v>
      </c>
      <c r="N14151">
        <v>5</v>
      </c>
      <c r="P14151">
        <v>1</v>
      </c>
    </row>
    <row r="14152" spans="12:16" x14ac:dyDescent="0.35">
      <c r="L14152" t="s">
        <v>7749</v>
      </c>
      <c r="M14152" t="s">
        <v>7747</v>
      </c>
      <c r="N14152">
        <v>5</v>
      </c>
      <c r="P14152">
        <v>1</v>
      </c>
    </row>
    <row r="14153" spans="12:16" x14ac:dyDescent="0.35">
      <c r="L14153" t="s">
        <v>7749</v>
      </c>
      <c r="M14153" t="s">
        <v>7747</v>
      </c>
      <c r="N14153">
        <v>5</v>
      </c>
      <c r="P14153">
        <v>1</v>
      </c>
    </row>
    <row r="14154" spans="12:16" x14ac:dyDescent="0.35">
      <c r="L14154" t="s">
        <v>7749</v>
      </c>
      <c r="M14154" t="s">
        <v>7747</v>
      </c>
      <c r="N14154">
        <v>5</v>
      </c>
      <c r="P14154">
        <v>1</v>
      </c>
    </row>
    <row r="14155" spans="12:16" x14ac:dyDescent="0.35">
      <c r="L14155" t="s">
        <v>7749</v>
      </c>
      <c r="M14155" t="s">
        <v>7747</v>
      </c>
      <c r="N14155">
        <v>5</v>
      </c>
      <c r="P14155">
        <v>1</v>
      </c>
    </row>
    <row r="14156" spans="12:16" x14ac:dyDescent="0.35">
      <c r="L14156" t="s">
        <v>7749</v>
      </c>
      <c r="M14156" t="s">
        <v>7747</v>
      </c>
      <c r="N14156">
        <v>5</v>
      </c>
      <c r="P14156">
        <v>1</v>
      </c>
    </row>
    <row r="14157" spans="12:16" x14ac:dyDescent="0.35">
      <c r="L14157" t="s">
        <v>7749</v>
      </c>
      <c r="M14157" t="s">
        <v>7747</v>
      </c>
      <c r="N14157">
        <v>5</v>
      </c>
      <c r="P14157">
        <v>1</v>
      </c>
    </row>
    <row r="14158" spans="12:16" x14ac:dyDescent="0.35">
      <c r="L14158" t="s">
        <v>7749</v>
      </c>
      <c r="M14158" t="s">
        <v>7747</v>
      </c>
      <c r="N14158">
        <v>5</v>
      </c>
      <c r="P14158">
        <v>1</v>
      </c>
    </row>
    <row r="14159" spans="12:16" x14ac:dyDescent="0.35">
      <c r="L14159" t="s">
        <v>7749</v>
      </c>
      <c r="M14159" t="s">
        <v>7747</v>
      </c>
      <c r="N14159">
        <v>5</v>
      </c>
      <c r="P14159">
        <v>1</v>
      </c>
    </row>
    <row r="14160" spans="12:16" x14ac:dyDescent="0.35">
      <c r="L14160" t="s">
        <v>7749</v>
      </c>
      <c r="M14160" t="s">
        <v>7747</v>
      </c>
      <c r="N14160">
        <v>5</v>
      </c>
      <c r="P14160">
        <v>1</v>
      </c>
    </row>
    <row r="14161" spans="12:16" x14ac:dyDescent="0.35">
      <c r="L14161" t="s">
        <v>7749</v>
      </c>
      <c r="M14161" t="s">
        <v>7747</v>
      </c>
      <c r="N14161">
        <v>5</v>
      </c>
      <c r="P14161">
        <v>1</v>
      </c>
    </row>
    <row r="14162" spans="12:16" x14ac:dyDescent="0.35">
      <c r="L14162" t="s">
        <v>7749</v>
      </c>
      <c r="M14162" t="s">
        <v>7747</v>
      </c>
      <c r="N14162">
        <v>5</v>
      </c>
      <c r="P14162">
        <v>1</v>
      </c>
    </row>
    <row r="14163" spans="12:16" x14ac:dyDescent="0.35">
      <c r="L14163" t="s">
        <v>7749</v>
      </c>
      <c r="M14163" t="s">
        <v>7747</v>
      </c>
      <c r="N14163">
        <v>5</v>
      </c>
      <c r="P14163">
        <v>1</v>
      </c>
    </row>
    <row r="14164" spans="12:16" x14ac:dyDescent="0.35">
      <c r="L14164" t="s">
        <v>7749</v>
      </c>
      <c r="M14164" t="s">
        <v>7747</v>
      </c>
      <c r="N14164">
        <v>5</v>
      </c>
      <c r="P14164">
        <v>1</v>
      </c>
    </row>
    <row r="14165" spans="12:16" x14ac:dyDescent="0.35">
      <c r="L14165" t="s">
        <v>7749</v>
      </c>
      <c r="M14165" t="s">
        <v>7747</v>
      </c>
      <c r="N14165">
        <v>5</v>
      </c>
      <c r="P14165">
        <v>1</v>
      </c>
    </row>
    <row r="14166" spans="12:16" x14ac:dyDescent="0.35">
      <c r="L14166" t="s">
        <v>7749</v>
      </c>
      <c r="M14166" t="s">
        <v>7747</v>
      </c>
      <c r="N14166">
        <v>5</v>
      </c>
      <c r="P14166">
        <v>1</v>
      </c>
    </row>
    <row r="14167" spans="12:16" x14ac:dyDescent="0.35">
      <c r="L14167" t="s">
        <v>7749</v>
      </c>
      <c r="M14167" t="s">
        <v>7747</v>
      </c>
      <c r="N14167">
        <v>5</v>
      </c>
      <c r="P14167">
        <v>1</v>
      </c>
    </row>
    <row r="14168" spans="12:16" x14ac:dyDescent="0.35">
      <c r="L14168" t="s">
        <v>7749</v>
      </c>
      <c r="M14168" t="s">
        <v>7747</v>
      </c>
      <c r="N14168">
        <v>5</v>
      </c>
      <c r="P14168">
        <v>1</v>
      </c>
    </row>
    <row r="14169" spans="12:16" x14ac:dyDescent="0.35">
      <c r="L14169" t="s">
        <v>7749</v>
      </c>
      <c r="M14169" t="s">
        <v>7747</v>
      </c>
      <c r="N14169">
        <v>5</v>
      </c>
      <c r="P14169">
        <v>1</v>
      </c>
    </row>
    <row r="14170" spans="12:16" x14ac:dyDescent="0.35">
      <c r="L14170" t="s">
        <v>7749</v>
      </c>
      <c r="M14170" t="s">
        <v>7747</v>
      </c>
      <c r="N14170">
        <v>5</v>
      </c>
      <c r="P14170">
        <v>1</v>
      </c>
    </row>
    <row r="14171" spans="12:16" x14ac:dyDescent="0.35">
      <c r="L14171" t="s">
        <v>7749</v>
      </c>
      <c r="M14171" t="s">
        <v>7747</v>
      </c>
      <c r="N14171">
        <v>5</v>
      </c>
      <c r="P14171">
        <v>1</v>
      </c>
    </row>
    <row r="14172" spans="12:16" x14ac:dyDescent="0.35">
      <c r="L14172" t="s">
        <v>7749</v>
      </c>
      <c r="M14172" t="s">
        <v>7747</v>
      </c>
      <c r="N14172">
        <v>5</v>
      </c>
      <c r="P14172">
        <v>1</v>
      </c>
    </row>
    <row r="14173" spans="12:16" x14ac:dyDescent="0.35">
      <c r="L14173" t="s">
        <v>7749</v>
      </c>
      <c r="M14173" t="s">
        <v>7747</v>
      </c>
      <c r="N14173">
        <v>5</v>
      </c>
      <c r="P14173">
        <v>1</v>
      </c>
    </row>
    <row r="14174" spans="12:16" x14ac:dyDescent="0.35">
      <c r="L14174" t="s">
        <v>7750</v>
      </c>
      <c r="M14174" t="s">
        <v>7747</v>
      </c>
      <c r="N14174">
        <v>5</v>
      </c>
      <c r="P14174">
        <v>1</v>
      </c>
    </row>
    <row r="14175" spans="12:16" x14ac:dyDescent="0.35">
      <c r="L14175" t="s">
        <v>7750</v>
      </c>
      <c r="M14175" t="s">
        <v>7747</v>
      </c>
      <c r="N14175">
        <v>5</v>
      </c>
      <c r="P14175">
        <v>1</v>
      </c>
    </row>
    <row r="14176" spans="12:16" x14ac:dyDescent="0.35">
      <c r="L14176" t="s">
        <v>7750</v>
      </c>
      <c r="M14176" t="s">
        <v>7747</v>
      </c>
      <c r="N14176">
        <v>5</v>
      </c>
      <c r="P14176">
        <v>1</v>
      </c>
    </row>
    <row r="14177" spans="12:16" x14ac:dyDescent="0.35">
      <c r="L14177" t="s">
        <v>7750</v>
      </c>
      <c r="M14177" t="s">
        <v>7747</v>
      </c>
      <c r="N14177">
        <v>5</v>
      </c>
      <c r="P14177">
        <v>1</v>
      </c>
    </row>
    <row r="14178" spans="12:16" x14ac:dyDescent="0.35">
      <c r="L14178" t="s">
        <v>7750</v>
      </c>
      <c r="M14178" t="s">
        <v>7747</v>
      </c>
      <c r="N14178">
        <v>5</v>
      </c>
      <c r="P14178">
        <v>1</v>
      </c>
    </row>
    <row r="14179" spans="12:16" x14ac:dyDescent="0.35">
      <c r="L14179" t="s">
        <v>7750</v>
      </c>
      <c r="M14179" t="s">
        <v>7747</v>
      </c>
      <c r="N14179">
        <v>5</v>
      </c>
      <c r="P14179">
        <v>1</v>
      </c>
    </row>
    <row r="14180" spans="12:16" x14ac:dyDescent="0.35">
      <c r="L14180" t="s">
        <v>7750</v>
      </c>
      <c r="M14180" t="s">
        <v>7747</v>
      </c>
      <c r="N14180">
        <v>5</v>
      </c>
      <c r="P14180">
        <v>1</v>
      </c>
    </row>
    <row r="14181" spans="12:16" x14ac:dyDescent="0.35">
      <c r="L14181" t="s">
        <v>7750</v>
      </c>
      <c r="M14181" t="s">
        <v>7747</v>
      </c>
      <c r="N14181">
        <v>5</v>
      </c>
      <c r="P14181">
        <v>1</v>
      </c>
    </row>
    <row r="14182" spans="12:16" x14ac:dyDescent="0.35">
      <c r="L14182" t="s">
        <v>7750</v>
      </c>
      <c r="M14182" t="s">
        <v>7747</v>
      </c>
      <c r="N14182">
        <v>5</v>
      </c>
      <c r="P14182">
        <v>1</v>
      </c>
    </row>
    <row r="14183" spans="12:16" x14ac:dyDescent="0.35">
      <c r="L14183" t="s">
        <v>7750</v>
      </c>
      <c r="M14183" t="s">
        <v>7747</v>
      </c>
      <c r="N14183">
        <v>5</v>
      </c>
      <c r="P14183">
        <v>1</v>
      </c>
    </row>
    <row r="14184" spans="12:16" x14ac:dyDescent="0.35">
      <c r="L14184" t="s">
        <v>7750</v>
      </c>
      <c r="M14184" t="s">
        <v>7747</v>
      </c>
      <c r="N14184">
        <v>5</v>
      </c>
      <c r="P14184">
        <v>1</v>
      </c>
    </row>
    <row r="14185" spans="12:16" x14ac:dyDescent="0.35">
      <c r="L14185" t="s">
        <v>7750</v>
      </c>
      <c r="M14185" t="s">
        <v>7747</v>
      </c>
      <c r="N14185">
        <v>5</v>
      </c>
      <c r="P14185">
        <v>1</v>
      </c>
    </row>
    <row r="14186" spans="12:16" x14ac:dyDescent="0.35">
      <c r="L14186" t="s">
        <v>7750</v>
      </c>
      <c r="M14186" t="s">
        <v>7747</v>
      </c>
      <c r="N14186">
        <v>5</v>
      </c>
      <c r="P14186">
        <v>1</v>
      </c>
    </row>
    <row r="14187" spans="12:16" x14ac:dyDescent="0.35">
      <c r="L14187" t="s">
        <v>7750</v>
      </c>
      <c r="M14187" t="s">
        <v>7747</v>
      </c>
      <c r="N14187">
        <v>5</v>
      </c>
      <c r="P14187">
        <v>1</v>
      </c>
    </row>
    <row r="14188" spans="12:16" x14ac:dyDescent="0.35">
      <c r="L14188" t="s">
        <v>7750</v>
      </c>
      <c r="M14188" t="s">
        <v>7747</v>
      </c>
      <c r="N14188">
        <v>5</v>
      </c>
      <c r="P14188">
        <v>1</v>
      </c>
    </row>
    <row r="14189" spans="12:16" x14ac:dyDescent="0.35">
      <c r="L14189" t="s">
        <v>7750</v>
      </c>
      <c r="M14189" t="s">
        <v>7747</v>
      </c>
      <c r="N14189">
        <v>5</v>
      </c>
      <c r="P14189">
        <v>1</v>
      </c>
    </row>
    <row r="14190" spans="12:16" x14ac:dyDescent="0.35">
      <c r="L14190" t="s">
        <v>7750</v>
      </c>
      <c r="M14190" t="s">
        <v>7747</v>
      </c>
      <c r="N14190">
        <v>5</v>
      </c>
      <c r="P14190">
        <v>1</v>
      </c>
    </row>
    <row r="14191" spans="12:16" x14ac:dyDescent="0.35">
      <c r="L14191" t="s">
        <v>7750</v>
      </c>
      <c r="M14191" t="s">
        <v>7747</v>
      </c>
      <c r="N14191">
        <v>5</v>
      </c>
      <c r="P14191">
        <v>1</v>
      </c>
    </row>
    <row r="14192" spans="12:16" x14ac:dyDescent="0.35">
      <c r="L14192" t="s">
        <v>7750</v>
      </c>
      <c r="M14192" t="s">
        <v>7747</v>
      </c>
      <c r="N14192">
        <v>5</v>
      </c>
      <c r="P14192">
        <v>1</v>
      </c>
    </row>
    <row r="14193" spans="12:16" x14ac:dyDescent="0.35">
      <c r="L14193" t="s">
        <v>7750</v>
      </c>
      <c r="M14193" t="s">
        <v>7747</v>
      </c>
      <c r="N14193">
        <v>5</v>
      </c>
      <c r="P14193">
        <v>1</v>
      </c>
    </row>
    <row r="14194" spans="12:16" x14ac:dyDescent="0.35">
      <c r="L14194" t="s">
        <v>7750</v>
      </c>
      <c r="M14194" t="s">
        <v>7747</v>
      </c>
      <c r="N14194">
        <v>5</v>
      </c>
      <c r="P14194">
        <v>1</v>
      </c>
    </row>
    <row r="14195" spans="12:16" x14ac:dyDescent="0.35">
      <c r="L14195" t="s">
        <v>7750</v>
      </c>
      <c r="M14195" t="s">
        <v>7747</v>
      </c>
      <c r="N14195">
        <v>5</v>
      </c>
      <c r="P14195">
        <v>1</v>
      </c>
    </row>
    <row r="14196" spans="12:16" x14ac:dyDescent="0.35">
      <c r="L14196" t="s">
        <v>7750</v>
      </c>
      <c r="M14196" t="s">
        <v>7747</v>
      </c>
      <c r="N14196">
        <v>5</v>
      </c>
      <c r="P14196">
        <v>1</v>
      </c>
    </row>
    <row r="14197" spans="12:16" x14ac:dyDescent="0.35">
      <c r="L14197" t="s">
        <v>7750</v>
      </c>
      <c r="M14197" t="s">
        <v>7747</v>
      </c>
      <c r="N14197">
        <v>5</v>
      </c>
      <c r="P14197">
        <v>1</v>
      </c>
    </row>
    <row r="14198" spans="12:16" x14ac:dyDescent="0.35">
      <c r="L14198" t="s">
        <v>7750</v>
      </c>
      <c r="M14198" t="s">
        <v>7747</v>
      </c>
      <c r="N14198">
        <v>5</v>
      </c>
      <c r="P14198">
        <v>1</v>
      </c>
    </row>
    <row r="14199" spans="12:16" x14ac:dyDescent="0.35">
      <c r="L14199" t="s">
        <v>7751</v>
      </c>
      <c r="M14199" t="s">
        <v>7747</v>
      </c>
      <c r="N14199">
        <v>6</v>
      </c>
      <c r="P14199">
        <v>1</v>
      </c>
    </row>
    <row r="14200" spans="12:16" x14ac:dyDescent="0.35">
      <c r="L14200" t="s">
        <v>7751</v>
      </c>
      <c r="M14200" t="s">
        <v>7747</v>
      </c>
      <c r="N14200">
        <v>6</v>
      </c>
      <c r="P14200">
        <v>1</v>
      </c>
    </row>
    <row r="14201" spans="12:16" x14ac:dyDescent="0.35">
      <c r="L14201" t="s">
        <v>7751</v>
      </c>
      <c r="M14201" t="s">
        <v>7747</v>
      </c>
      <c r="N14201">
        <v>6</v>
      </c>
      <c r="P14201">
        <v>1</v>
      </c>
    </row>
    <row r="14202" spans="12:16" x14ac:dyDescent="0.35">
      <c r="L14202" t="s">
        <v>7751</v>
      </c>
      <c r="M14202" t="s">
        <v>7747</v>
      </c>
      <c r="N14202">
        <v>6</v>
      </c>
      <c r="P14202">
        <v>1</v>
      </c>
    </row>
    <row r="14203" spans="12:16" x14ac:dyDescent="0.35">
      <c r="L14203" t="s">
        <v>7751</v>
      </c>
      <c r="M14203" t="s">
        <v>7747</v>
      </c>
      <c r="N14203">
        <v>6</v>
      </c>
      <c r="P14203">
        <v>1</v>
      </c>
    </row>
    <row r="14204" spans="12:16" x14ac:dyDescent="0.35">
      <c r="L14204" t="s">
        <v>7751</v>
      </c>
      <c r="M14204" t="s">
        <v>7747</v>
      </c>
      <c r="N14204">
        <v>6</v>
      </c>
      <c r="P14204">
        <v>1</v>
      </c>
    </row>
    <row r="14205" spans="12:16" x14ac:dyDescent="0.35">
      <c r="L14205" t="s">
        <v>7751</v>
      </c>
      <c r="M14205" t="s">
        <v>7747</v>
      </c>
      <c r="N14205">
        <v>6</v>
      </c>
      <c r="P14205">
        <v>1</v>
      </c>
    </row>
    <row r="14206" spans="12:16" x14ac:dyDescent="0.35">
      <c r="L14206" t="s">
        <v>7751</v>
      </c>
      <c r="M14206" t="s">
        <v>7747</v>
      </c>
      <c r="N14206">
        <v>6</v>
      </c>
      <c r="P14206">
        <v>1</v>
      </c>
    </row>
    <row r="14207" spans="12:16" x14ac:dyDescent="0.35">
      <c r="L14207" t="s">
        <v>7751</v>
      </c>
      <c r="M14207" t="s">
        <v>7747</v>
      </c>
      <c r="N14207">
        <v>6</v>
      </c>
      <c r="P14207">
        <v>1</v>
      </c>
    </row>
    <row r="14208" spans="12:16" x14ac:dyDescent="0.35">
      <c r="L14208" t="s">
        <v>7751</v>
      </c>
      <c r="M14208" t="s">
        <v>7747</v>
      </c>
      <c r="N14208">
        <v>6</v>
      </c>
      <c r="P14208">
        <v>1</v>
      </c>
    </row>
    <row r="14209" spans="12:16" x14ac:dyDescent="0.35">
      <c r="L14209" t="s">
        <v>7751</v>
      </c>
      <c r="M14209" t="s">
        <v>7747</v>
      </c>
      <c r="N14209">
        <v>6</v>
      </c>
      <c r="P14209">
        <v>1</v>
      </c>
    </row>
    <row r="14210" spans="12:16" x14ac:dyDescent="0.35">
      <c r="L14210" t="s">
        <v>7751</v>
      </c>
      <c r="M14210" t="s">
        <v>7747</v>
      </c>
      <c r="N14210">
        <v>6</v>
      </c>
      <c r="P14210">
        <v>1</v>
      </c>
    </row>
    <row r="14211" spans="12:16" x14ac:dyDescent="0.35">
      <c r="L14211" t="s">
        <v>7751</v>
      </c>
      <c r="M14211" t="s">
        <v>7747</v>
      </c>
      <c r="N14211">
        <v>6</v>
      </c>
      <c r="P14211">
        <v>1</v>
      </c>
    </row>
    <row r="14212" spans="12:16" x14ac:dyDescent="0.35">
      <c r="L14212" t="s">
        <v>7751</v>
      </c>
      <c r="M14212" t="s">
        <v>7747</v>
      </c>
      <c r="N14212">
        <v>6</v>
      </c>
      <c r="P14212">
        <v>1</v>
      </c>
    </row>
    <row r="14213" spans="12:16" x14ac:dyDescent="0.35">
      <c r="L14213" t="s">
        <v>7751</v>
      </c>
      <c r="M14213" t="s">
        <v>7747</v>
      </c>
      <c r="N14213">
        <v>6</v>
      </c>
      <c r="P14213">
        <v>1</v>
      </c>
    </row>
    <row r="14214" spans="12:16" x14ac:dyDescent="0.35">
      <c r="L14214" t="s">
        <v>7751</v>
      </c>
      <c r="M14214" t="s">
        <v>7747</v>
      </c>
      <c r="N14214">
        <v>6</v>
      </c>
      <c r="P14214">
        <v>1</v>
      </c>
    </row>
    <row r="14215" spans="12:16" x14ac:dyDescent="0.35">
      <c r="L14215" t="s">
        <v>7751</v>
      </c>
      <c r="M14215" t="s">
        <v>7747</v>
      </c>
      <c r="N14215">
        <v>6</v>
      </c>
      <c r="P14215">
        <v>1</v>
      </c>
    </row>
    <row r="14216" spans="12:16" x14ac:dyDescent="0.35">
      <c r="L14216" t="s">
        <v>7751</v>
      </c>
      <c r="M14216" t="s">
        <v>7747</v>
      </c>
      <c r="N14216">
        <v>6</v>
      </c>
      <c r="P14216">
        <v>1</v>
      </c>
    </row>
    <row r="14217" spans="12:16" x14ac:dyDescent="0.35">
      <c r="L14217" t="s">
        <v>7751</v>
      </c>
      <c r="M14217" t="s">
        <v>7747</v>
      </c>
      <c r="N14217">
        <v>6</v>
      </c>
      <c r="P14217">
        <v>1</v>
      </c>
    </row>
    <row r="14218" spans="12:16" x14ac:dyDescent="0.35">
      <c r="L14218" t="s">
        <v>7751</v>
      </c>
      <c r="M14218" t="s">
        <v>7747</v>
      </c>
      <c r="N14218">
        <v>6</v>
      </c>
      <c r="P14218">
        <v>1</v>
      </c>
    </row>
    <row r="14219" spans="12:16" x14ac:dyDescent="0.35">
      <c r="L14219" t="s">
        <v>7751</v>
      </c>
      <c r="M14219" t="s">
        <v>7747</v>
      </c>
      <c r="N14219">
        <v>6</v>
      </c>
      <c r="P14219">
        <v>1</v>
      </c>
    </row>
    <row r="14220" spans="12:16" x14ac:dyDescent="0.35">
      <c r="L14220" t="s">
        <v>7751</v>
      </c>
      <c r="M14220" t="s">
        <v>7747</v>
      </c>
      <c r="N14220">
        <v>6</v>
      </c>
      <c r="P14220">
        <v>1</v>
      </c>
    </row>
    <row r="14221" spans="12:16" x14ac:dyDescent="0.35">
      <c r="L14221" t="s">
        <v>171</v>
      </c>
      <c r="M14221" t="s">
        <v>7747</v>
      </c>
      <c r="N14221">
        <v>6</v>
      </c>
      <c r="P14221">
        <v>1</v>
      </c>
    </row>
    <row r="14222" spans="12:16" x14ac:dyDescent="0.35">
      <c r="L14222" t="s">
        <v>171</v>
      </c>
      <c r="M14222" t="s">
        <v>7747</v>
      </c>
      <c r="N14222">
        <v>6</v>
      </c>
      <c r="P14222">
        <v>1</v>
      </c>
    </row>
    <row r="14223" spans="12:16" x14ac:dyDescent="0.35">
      <c r="L14223" t="s">
        <v>171</v>
      </c>
      <c r="M14223" t="s">
        <v>7747</v>
      </c>
      <c r="N14223">
        <v>6</v>
      </c>
      <c r="P14223">
        <v>1</v>
      </c>
    </row>
    <row r="14224" spans="12:16" x14ac:dyDescent="0.35">
      <c r="L14224" t="s">
        <v>171</v>
      </c>
      <c r="M14224" t="s">
        <v>7747</v>
      </c>
      <c r="N14224">
        <v>6</v>
      </c>
      <c r="P14224">
        <v>1</v>
      </c>
    </row>
    <row r="14225" spans="12:16" x14ac:dyDescent="0.35">
      <c r="L14225" t="s">
        <v>171</v>
      </c>
      <c r="M14225" t="s">
        <v>7747</v>
      </c>
      <c r="N14225">
        <v>6</v>
      </c>
      <c r="P14225">
        <v>1</v>
      </c>
    </row>
    <row r="14226" spans="12:16" x14ac:dyDescent="0.35">
      <c r="L14226" t="s">
        <v>171</v>
      </c>
      <c r="M14226" t="s">
        <v>7747</v>
      </c>
      <c r="N14226">
        <v>6</v>
      </c>
      <c r="P14226">
        <v>1</v>
      </c>
    </row>
    <row r="14227" spans="12:16" x14ac:dyDescent="0.35">
      <c r="L14227" t="s">
        <v>171</v>
      </c>
      <c r="M14227" t="s">
        <v>7747</v>
      </c>
      <c r="N14227">
        <v>6</v>
      </c>
      <c r="P14227">
        <v>1</v>
      </c>
    </row>
    <row r="14228" spans="12:16" x14ac:dyDescent="0.35">
      <c r="L14228" t="s">
        <v>171</v>
      </c>
      <c r="M14228" t="s">
        <v>7747</v>
      </c>
      <c r="N14228">
        <v>6</v>
      </c>
      <c r="P14228">
        <v>1</v>
      </c>
    </row>
    <row r="14229" spans="12:16" x14ac:dyDescent="0.35">
      <c r="L14229" t="s">
        <v>171</v>
      </c>
      <c r="M14229" t="s">
        <v>7747</v>
      </c>
      <c r="N14229">
        <v>6</v>
      </c>
      <c r="P14229">
        <v>1</v>
      </c>
    </row>
    <row r="14230" spans="12:16" x14ac:dyDescent="0.35">
      <c r="L14230" t="s">
        <v>171</v>
      </c>
      <c r="M14230" t="s">
        <v>7747</v>
      </c>
      <c r="N14230">
        <v>6</v>
      </c>
      <c r="P14230">
        <v>1</v>
      </c>
    </row>
    <row r="14231" spans="12:16" x14ac:dyDescent="0.35">
      <c r="L14231" t="s">
        <v>171</v>
      </c>
      <c r="M14231" t="s">
        <v>7747</v>
      </c>
      <c r="N14231">
        <v>6</v>
      </c>
      <c r="P14231">
        <v>1</v>
      </c>
    </row>
    <row r="14232" spans="12:16" x14ac:dyDescent="0.35">
      <c r="L14232" t="s">
        <v>171</v>
      </c>
      <c r="M14232" t="s">
        <v>7747</v>
      </c>
      <c r="N14232">
        <v>6</v>
      </c>
      <c r="P14232">
        <v>1</v>
      </c>
    </row>
    <row r="14233" spans="12:16" x14ac:dyDescent="0.35">
      <c r="L14233" t="s">
        <v>171</v>
      </c>
      <c r="M14233" t="s">
        <v>7747</v>
      </c>
      <c r="N14233">
        <v>6</v>
      </c>
      <c r="P14233">
        <v>1</v>
      </c>
    </row>
    <row r="14234" spans="12:16" x14ac:dyDescent="0.35">
      <c r="L14234" t="s">
        <v>171</v>
      </c>
      <c r="M14234" t="s">
        <v>7747</v>
      </c>
      <c r="N14234">
        <v>6</v>
      </c>
      <c r="P14234">
        <v>1</v>
      </c>
    </row>
    <row r="14235" spans="12:16" x14ac:dyDescent="0.35">
      <c r="L14235" t="s">
        <v>171</v>
      </c>
      <c r="M14235" t="s">
        <v>7747</v>
      </c>
      <c r="N14235">
        <v>6</v>
      </c>
      <c r="P14235">
        <v>1</v>
      </c>
    </row>
    <row r="14236" spans="12:16" x14ac:dyDescent="0.35">
      <c r="L14236" t="s">
        <v>171</v>
      </c>
      <c r="M14236" t="s">
        <v>7747</v>
      </c>
      <c r="N14236">
        <v>6</v>
      </c>
      <c r="P14236">
        <v>1</v>
      </c>
    </row>
    <row r="14237" spans="12:16" x14ac:dyDescent="0.35">
      <c r="L14237" t="s">
        <v>171</v>
      </c>
      <c r="M14237" t="s">
        <v>7747</v>
      </c>
      <c r="N14237">
        <v>6</v>
      </c>
      <c r="P14237">
        <v>1</v>
      </c>
    </row>
    <row r="14238" spans="12:16" x14ac:dyDescent="0.35">
      <c r="L14238" t="s">
        <v>171</v>
      </c>
      <c r="M14238" t="s">
        <v>7747</v>
      </c>
      <c r="N14238">
        <v>6</v>
      </c>
      <c r="P14238">
        <v>1</v>
      </c>
    </row>
    <row r="14239" spans="12:16" x14ac:dyDescent="0.35">
      <c r="L14239" t="s">
        <v>171</v>
      </c>
      <c r="M14239" t="s">
        <v>7747</v>
      </c>
      <c r="N14239">
        <v>6</v>
      </c>
      <c r="P14239">
        <v>1</v>
      </c>
    </row>
    <row r="14240" spans="12:16" x14ac:dyDescent="0.35">
      <c r="L14240" t="s">
        <v>171</v>
      </c>
      <c r="M14240" t="s">
        <v>7747</v>
      </c>
      <c r="N14240">
        <v>6</v>
      </c>
      <c r="P14240">
        <v>1</v>
      </c>
    </row>
    <row r="14241" spans="12:16" x14ac:dyDescent="0.35">
      <c r="L14241" t="s">
        <v>171</v>
      </c>
      <c r="M14241" t="s">
        <v>7747</v>
      </c>
      <c r="N14241">
        <v>6</v>
      </c>
      <c r="P14241">
        <v>1</v>
      </c>
    </row>
    <row r="14242" spans="12:16" x14ac:dyDescent="0.35">
      <c r="L14242" t="s">
        <v>171</v>
      </c>
      <c r="M14242" t="s">
        <v>7747</v>
      </c>
      <c r="N14242">
        <v>6</v>
      </c>
      <c r="P14242">
        <v>1</v>
      </c>
    </row>
    <row r="14243" spans="12:16" x14ac:dyDescent="0.35">
      <c r="L14243" t="s">
        <v>171</v>
      </c>
      <c r="M14243" t="s">
        <v>7747</v>
      </c>
      <c r="N14243">
        <v>6</v>
      </c>
      <c r="P14243">
        <v>1</v>
      </c>
    </row>
    <row r="14244" spans="12:16" x14ac:dyDescent="0.35">
      <c r="L14244" t="s">
        <v>171</v>
      </c>
      <c r="M14244" t="s">
        <v>7747</v>
      </c>
      <c r="N14244">
        <v>6</v>
      </c>
      <c r="P14244">
        <v>1</v>
      </c>
    </row>
    <row r="14245" spans="12:16" x14ac:dyDescent="0.35">
      <c r="L14245" t="s">
        <v>171</v>
      </c>
      <c r="M14245" t="s">
        <v>7747</v>
      </c>
      <c r="N14245">
        <v>6</v>
      </c>
      <c r="P14245">
        <v>1</v>
      </c>
    </row>
    <row r="14246" spans="12:16" x14ac:dyDescent="0.35">
      <c r="L14246" t="s">
        <v>171</v>
      </c>
      <c r="M14246" t="s">
        <v>7747</v>
      </c>
      <c r="N14246">
        <v>6</v>
      </c>
      <c r="P14246">
        <v>1</v>
      </c>
    </row>
    <row r="14247" spans="12:16" x14ac:dyDescent="0.35">
      <c r="L14247" t="s">
        <v>171</v>
      </c>
      <c r="M14247" t="s">
        <v>7747</v>
      </c>
      <c r="N14247">
        <v>6</v>
      </c>
      <c r="P14247">
        <v>1</v>
      </c>
    </row>
    <row r="14248" spans="12:16" x14ac:dyDescent="0.35">
      <c r="L14248" t="s">
        <v>171</v>
      </c>
      <c r="M14248" t="s">
        <v>7747</v>
      </c>
      <c r="N14248">
        <v>6</v>
      </c>
      <c r="P14248">
        <v>1</v>
      </c>
    </row>
    <row r="14249" spans="12:16" x14ac:dyDescent="0.35">
      <c r="L14249" t="s">
        <v>171</v>
      </c>
      <c r="M14249" t="s">
        <v>7747</v>
      </c>
      <c r="N14249">
        <v>6</v>
      </c>
      <c r="P14249">
        <v>1</v>
      </c>
    </row>
    <row r="14250" spans="12:16" x14ac:dyDescent="0.35">
      <c r="L14250" t="s">
        <v>171</v>
      </c>
      <c r="M14250" t="s">
        <v>7747</v>
      </c>
      <c r="N14250">
        <v>6</v>
      </c>
      <c r="P14250">
        <v>1</v>
      </c>
    </row>
    <row r="14251" spans="12:16" x14ac:dyDescent="0.35">
      <c r="L14251" t="s">
        <v>29</v>
      </c>
      <c r="M14251" t="s">
        <v>7747</v>
      </c>
      <c r="N14251">
        <v>6</v>
      </c>
      <c r="P14251">
        <v>1</v>
      </c>
    </row>
    <row r="14252" spans="12:16" x14ac:dyDescent="0.35">
      <c r="L14252" t="s">
        <v>29</v>
      </c>
      <c r="M14252" t="s">
        <v>7747</v>
      </c>
      <c r="N14252">
        <v>6</v>
      </c>
      <c r="P14252">
        <v>1</v>
      </c>
    </row>
    <row r="14253" spans="12:16" x14ac:dyDescent="0.35">
      <c r="L14253" t="s">
        <v>29</v>
      </c>
      <c r="M14253" t="s">
        <v>7747</v>
      </c>
      <c r="N14253">
        <v>6</v>
      </c>
      <c r="P14253">
        <v>1</v>
      </c>
    </row>
    <row r="14254" spans="12:16" x14ac:dyDescent="0.35">
      <c r="L14254" t="s">
        <v>29</v>
      </c>
      <c r="M14254" t="s">
        <v>7747</v>
      </c>
      <c r="N14254">
        <v>6</v>
      </c>
      <c r="P14254">
        <v>1</v>
      </c>
    </row>
    <row r="14255" spans="12:16" x14ac:dyDescent="0.35">
      <c r="L14255" t="s">
        <v>29</v>
      </c>
      <c r="M14255" t="s">
        <v>7747</v>
      </c>
      <c r="N14255">
        <v>6</v>
      </c>
      <c r="P14255">
        <v>1</v>
      </c>
    </row>
    <row r="14256" spans="12:16" x14ac:dyDescent="0.35">
      <c r="L14256" t="s">
        <v>29</v>
      </c>
      <c r="M14256" t="s">
        <v>7747</v>
      </c>
      <c r="N14256">
        <v>6</v>
      </c>
      <c r="P14256">
        <v>1</v>
      </c>
    </row>
    <row r="14257" spans="12:16" x14ac:dyDescent="0.35">
      <c r="L14257" t="s">
        <v>29</v>
      </c>
      <c r="M14257" t="s">
        <v>7747</v>
      </c>
      <c r="N14257">
        <v>6</v>
      </c>
      <c r="P14257">
        <v>1</v>
      </c>
    </row>
    <row r="14258" spans="12:16" x14ac:dyDescent="0.35">
      <c r="L14258" t="s">
        <v>29</v>
      </c>
      <c r="M14258" t="s">
        <v>7747</v>
      </c>
      <c r="N14258">
        <v>6</v>
      </c>
      <c r="P14258">
        <v>1</v>
      </c>
    </row>
    <row r="14259" spans="12:16" x14ac:dyDescent="0.35">
      <c r="L14259" t="s">
        <v>29</v>
      </c>
      <c r="M14259" t="s">
        <v>7747</v>
      </c>
      <c r="N14259">
        <v>6</v>
      </c>
      <c r="P14259">
        <v>1</v>
      </c>
    </row>
    <row r="14260" spans="12:16" x14ac:dyDescent="0.35">
      <c r="L14260" t="s">
        <v>29</v>
      </c>
      <c r="M14260" t="s">
        <v>7747</v>
      </c>
      <c r="N14260">
        <v>6</v>
      </c>
      <c r="P14260">
        <v>1</v>
      </c>
    </row>
    <row r="14261" spans="12:16" x14ac:dyDescent="0.35">
      <c r="L14261" t="s">
        <v>29</v>
      </c>
      <c r="M14261" t="s">
        <v>7747</v>
      </c>
      <c r="N14261">
        <v>6</v>
      </c>
      <c r="P14261">
        <v>1</v>
      </c>
    </row>
    <row r="14262" spans="12:16" x14ac:dyDescent="0.35">
      <c r="L14262" t="s">
        <v>29</v>
      </c>
      <c r="M14262" t="s">
        <v>7747</v>
      </c>
      <c r="N14262">
        <v>6</v>
      </c>
      <c r="P14262">
        <v>1</v>
      </c>
    </row>
    <row r="14263" spans="12:16" x14ac:dyDescent="0.35">
      <c r="L14263" t="s">
        <v>29</v>
      </c>
      <c r="M14263" t="s">
        <v>7747</v>
      </c>
      <c r="N14263">
        <v>6</v>
      </c>
      <c r="P14263">
        <v>1</v>
      </c>
    </row>
    <row r="14264" spans="12:16" x14ac:dyDescent="0.35">
      <c r="L14264" t="s">
        <v>29</v>
      </c>
      <c r="M14264" t="s">
        <v>7747</v>
      </c>
      <c r="N14264">
        <v>6</v>
      </c>
      <c r="P14264">
        <v>1</v>
      </c>
    </row>
    <row r="14265" spans="12:16" x14ac:dyDescent="0.35">
      <c r="L14265" t="s">
        <v>29</v>
      </c>
      <c r="M14265" t="s">
        <v>7747</v>
      </c>
      <c r="N14265">
        <v>6</v>
      </c>
      <c r="P14265">
        <v>1</v>
      </c>
    </row>
    <row r="14266" spans="12:16" x14ac:dyDescent="0.35">
      <c r="L14266" t="s">
        <v>29</v>
      </c>
      <c r="M14266" t="s">
        <v>7747</v>
      </c>
      <c r="N14266">
        <v>6</v>
      </c>
      <c r="P14266">
        <v>1</v>
      </c>
    </row>
    <row r="14267" spans="12:16" x14ac:dyDescent="0.35">
      <c r="L14267" t="s">
        <v>29</v>
      </c>
      <c r="M14267" t="s">
        <v>7747</v>
      </c>
      <c r="N14267">
        <v>6</v>
      </c>
      <c r="P14267">
        <v>1</v>
      </c>
    </row>
    <row r="14268" spans="12:16" x14ac:dyDescent="0.35">
      <c r="L14268" t="s">
        <v>29</v>
      </c>
      <c r="M14268" t="s">
        <v>7747</v>
      </c>
      <c r="N14268">
        <v>6</v>
      </c>
      <c r="P14268">
        <v>1</v>
      </c>
    </row>
    <row r="14269" spans="12:16" x14ac:dyDescent="0.35">
      <c r="L14269" t="s">
        <v>29</v>
      </c>
      <c r="M14269" t="s">
        <v>7747</v>
      </c>
      <c r="N14269">
        <v>6</v>
      </c>
      <c r="P14269">
        <v>1</v>
      </c>
    </row>
    <row r="14270" spans="12:16" x14ac:dyDescent="0.35">
      <c r="L14270" t="s">
        <v>29</v>
      </c>
      <c r="M14270" t="s">
        <v>7747</v>
      </c>
      <c r="N14270">
        <v>6</v>
      </c>
      <c r="P14270">
        <v>1</v>
      </c>
    </row>
    <row r="14271" spans="12:16" x14ac:dyDescent="0.35">
      <c r="L14271" t="s">
        <v>29</v>
      </c>
      <c r="M14271" t="s">
        <v>7747</v>
      </c>
      <c r="N14271">
        <v>6</v>
      </c>
      <c r="P14271">
        <v>1</v>
      </c>
    </row>
    <row r="14272" spans="12:16" x14ac:dyDescent="0.35">
      <c r="L14272" t="s">
        <v>29</v>
      </c>
      <c r="M14272" t="s">
        <v>7747</v>
      </c>
      <c r="N14272">
        <v>6</v>
      </c>
      <c r="P14272">
        <v>1</v>
      </c>
    </row>
    <row r="14273" spans="12:16" x14ac:dyDescent="0.35">
      <c r="L14273" t="s">
        <v>29</v>
      </c>
      <c r="M14273" t="s">
        <v>7747</v>
      </c>
      <c r="N14273">
        <v>6</v>
      </c>
      <c r="P14273">
        <v>1</v>
      </c>
    </row>
    <row r="14274" spans="12:16" x14ac:dyDescent="0.35">
      <c r="L14274" t="s">
        <v>29</v>
      </c>
      <c r="M14274" t="s">
        <v>7747</v>
      </c>
      <c r="N14274">
        <v>6</v>
      </c>
      <c r="P14274">
        <v>1</v>
      </c>
    </row>
    <row r="14275" spans="12:16" x14ac:dyDescent="0.35">
      <c r="L14275" t="s">
        <v>29</v>
      </c>
      <c r="M14275" t="s">
        <v>7747</v>
      </c>
      <c r="N14275">
        <v>6</v>
      </c>
      <c r="P14275">
        <v>1</v>
      </c>
    </row>
    <row r="14276" spans="12:16" x14ac:dyDescent="0.35">
      <c r="L14276" t="s">
        <v>29</v>
      </c>
      <c r="M14276" t="s">
        <v>7747</v>
      </c>
      <c r="N14276">
        <v>6</v>
      </c>
      <c r="P14276">
        <v>1</v>
      </c>
    </row>
    <row r="14277" spans="12:16" x14ac:dyDescent="0.35">
      <c r="L14277" t="s">
        <v>29</v>
      </c>
      <c r="M14277" t="s">
        <v>7747</v>
      </c>
      <c r="N14277">
        <v>6</v>
      </c>
      <c r="P14277">
        <v>1</v>
      </c>
    </row>
    <row r="14278" spans="12:16" x14ac:dyDescent="0.35">
      <c r="L14278" t="s">
        <v>29</v>
      </c>
      <c r="M14278" t="s">
        <v>7747</v>
      </c>
      <c r="N14278">
        <v>6</v>
      </c>
      <c r="P14278">
        <v>1</v>
      </c>
    </row>
    <row r="14279" spans="12:16" x14ac:dyDescent="0.35">
      <c r="L14279" t="s">
        <v>29</v>
      </c>
      <c r="M14279" t="s">
        <v>7747</v>
      </c>
      <c r="N14279">
        <v>6</v>
      </c>
      <c r="P14279">
        <v>1</v>
      </c>
    </row>
    <row r="14280" spans="12:16" x14ac:dyDescent="0.35">
      <c r="L14280" t="s">
        <v>29</v>
      </c>
      <c r="M14280" t="s">
        <v>7747</v>
      </c>
      <c r="N14280">
        <v>6</v>
      </c>
      <c r="P14280">
        <v>1</v>
      </c>
    </row>
    <row r="14281" spans="12:16" x14ac:dyDescent="0.35">
      <c r="L14281" t="s">
        <v>29</v>
      </c>
      <c r="M14281" t="s">
        <v>7747</v>
      </c>
      <c r="N14281">
        <v>6</v>
      </c>
      <c r="P14281">
        <v>1</v>
      </c>
    </row>
    <row r="14282" spans="12:16" x14ac:dyDescent="0.35">
      <c r="L14282" t="s">
        <v>29</v>
      </c>
      <c r="M14282" t="s">
        <v>7747</v>
      </c>
      <c r="N14282">
        <v>6</v>
      </c>
      <c r="P14282">
        <v>1</v>
      </c>
    </row>
    <row r="14283" spans="12:16" x14ac:dyDescent="0.35">
      <c r="L14283" t="s">
        <v>29</v>
      </c>
      <c r="M14283" t="s">
        <v>7747</v>
      </c>
      <c r="N14283">
        <v>6</v>
      </c>
      <c r="P14283">
        <v>1</v>
      </c>
    </row>
    <row r="14284" spans="12:16" x14ac:dyDescent="0.35">
      <c r="L14284" t="s">
        <v>29</v>
      </c>
      <c r="M14284" t="s">
        <v>7747</v>
      </c>
      <c r="N14284">
        <v>6</v>
      </c>
      <c r="P14284">
        <v>1</v>
      </c>
    </row>
    <row r="14285" spans="12:16" x14ac:dyDescent="0.35">
      <c r="L14285" t="s">
        <v>29</v>
      </c>
      <c r="M14285" t="s">
        <v>7747</v>
      </c>
      <c r="N14285">
        <v>6</v>
      </c>
      <c r="P14285">
        <v>1</v>
      </c>
    </row>
    <row r="14286" spans="12:16" x14ac:dyDescent="0.35">
      <c r="L14286" t="s">
        <v>29</v>
      </c>
      <c r="M14286" t="s">
        <v>7747</v>
      </c>
      <c r="N14286">
        <v>6</v>
      </c>
      <c r="P14286">
        <v>1</v>
      </c>
    </row>
    <row r="14287" spans="12:16" x14ac:dyDescent="0.35">
      <c r="L14287" t="s">
        <v>29</v>
      </c>
      <c r="M14287" t="s">
        <v>7747</v>
      </c>
      <c r="N14287">
        <v>6</v>
      </c>
      <c r="P14287">
        <v>1</v>
      </c>
    </row>
    <row r="14288" spans="12:16" x14ac:dyDescent="0.35">
      <c r="L14288" t="s">
        <v>29</v>
      </c>
      <c r="M14288" t="s">
        <v>7747</v>
      </c>
      <c r="N14288">
        <v>6</v>
      </c>
      <c r="P14288">
        <v>1</v>
      </c>
    </row>
    <row r="14289" spans="12:16" x14ac:dyDescent="0.35">
      <c r="L14289" t="s">
        <v>29</v>
      </c>
      <c r="M14289" t="s">
        <v>7747</v>
      </c>
      <c r="N14289">
        <v>6</v>
      </c>
      <c r="P14289">
        <v>1</v>
      </c>
    </row>
    <row r="14290" spans="12:16" x14ac:dyDescent="0.35">
      <c r="L14290" t="s">
        <v>29</v>
      </c>
      <c r="M14290" t="s">
        <v>7747</v>
      </c>
      <c r="N14290">
        <v>6</v>
      </c>
      <c r="P14290">
        <v>1</v>
      </c>
    </row>
    <row r="14291" spans="12:16" x14ac:dyDescent="0.35">
      <c r="L14291" t="s">
        <v>29</v>
      </c>
      <c r="M14291" t="s">
        <v>7747</v>
      </c>
      <c r="N14291">
        <v>6</v>
      </c>
      <c r="P14291">
        <v>1</v>
      </c>
    </row>
    <row r="14292" spans="12:16" x14ac:dyDescent="0.35">
      <c r="L14292" t="s">
        <v>29</v>
      </c>
      <c r="M14292" t="s">
        <v>7747</v>
      </c>
      <c r="N14292">
        <v>6</v>
      </c>
      <c r="P14292">
        <v>1</v>
      </c>
    </row>
    <row r="14293" spans="12:16" x14ac:dyDescent="0.35">
      <c r="L14293" t="s">
        <v>29</v>
      </c>
      <c r="M14293" t="s">
        <v>7747</v>
      </c>
      <c r="N14293">
        <v>6</v>
      </c>
      <c r="P14293">
        <v>1</v>
      </c>
    </row>
    <row r="14294" spans="12:16" x14ac:dyDescent="0.35">
      <c r="L14294" t="s">
        <v>29</v>
      </c>
      <c r="M14294" t="s">
        <v>7747</v>
      </c>
      <c r="N14294">
        <v>6</v>
      </c>
      <c r="P14294">
        <v>1</v>
      </c>
    </row>
    <row r="14295" spans="12:16" x14ac:dyDescent="0.35">
      <c r="L14295" t="s">
        <v>29</v>
      </c>
      <c r="M14295" t="s">
        <v>7747</v>
      </c>
      <c r="N14295">
        <v>6</v>
      </c>
      <c r="P14295">
        <v>1</v>
      </c>
    </row>
    <row r="14296" spans="12:16" x14ac:dyDescent="0.35">
      <c r="L14296" t="s">
        <v>29</v>
      </c>
      <c r="M14296" t="s">
        <v>7747</v>
      </c>
      <c r="N14296">
        <v>6</v>
      </c>
      <c r="P14296">
        <v>1</v>
      </c>
    </row>
    <row r="14297" spans="12:16" x14ac:dyDescent="0.35">
      <c r="L14297" t="s">
        <v>29</v>
      </c>
      <c r="M14297" t="s">
        <v>7747</v>
      </c>
      <c r="N14297">
        <v>6</v>
      </c>
      <c r="P14297">
        <v>1</v>
      </c>
    </row>
    <row r="14298" spans="12:16" x14ac:dyDescent="0.35">
      <c r="L14298" t="s">
        <v>29</v>
      </c>
      <c r="M14298" t="s">
        <v>7747</v>
      </c>
      <c r="N14298">
        <v>6</v>
      </c>
      <c r="P14298">
        <v>1</v>
      </c>
    </row>
    <row r="14299" spans="12:16" x14ac:dyDescent="0.35">
      <c r="L14299" t="s">
        <v>29</v>
      </c>
      <c r="M14299" t="s">
        <v>7747</v>
      </c>
      <c r="N14299">
        <v>6</v>
      </c>
      <c r="P14299">
        <v>1</v>
      </c>
    </row>
    <row r="14300" spans="12:16" x14ac:dyDescent="0.35">
      <c r="L14300" t="s">
        <v>29</v>
      </c>
      <c r="M14300" t="s">
        <v>7747</v>
      </c>
      <c r="N14300">
        <v>6</v>
      </c>
      <c r="P14300">
        <v>1</v>
      </c>
    </row>
    <row r="14301" spans="12:16" x14ac:dyDescent="0.35">
      <c r="L14301" t="s">
        <v>29</v>
      </c>
      <c r="M14301" t="s">
        <v>7747</v>
      </c>
      <c r="N14301">
        <v>6</v>
      </c>
      <c r="P14301">
        <v>1</v>
      </c>
    </row>
    <row r="14302" spans="12:16" x14ac:dyDescent="0.35">
      <c r="L14302" t="s">
        <v>27</v>
      </c>
      <c r="M14302" t="s">
        <v>7747</v>
      </c>
      <c r="N14302">
        <v>6</v>
      </c>
      <c r="P14302">
        <v>1</v>
      </c>
    </row>
    <row r="14303" spans="12:16" x14ac:dyDescent="0.35">
      <c r="L14303" t="s">
        <v>27</v>
      </c>
      <c r="M14303" t="s">
        <v>7747</v>
      </c>
      <c r="N14303">
        <v>6</v>
      </c>
      <c r="P14303">
        <v>1</v>
      </c>
    </row>
    <row r="14304" spans="12:16" x14ac:dyDescent="0.35">
      <c r="L14304" t="s">
        <v>27</v>
      </c>
      <c r="M14304" t="s">
        <v>7747</v>
      </c>
      <c r="N14304">
        <v>6</v>
      </c>
      <c r="P14304">
        <v>1</v>
      </c>
    </row>
    <row r="14305" spans="12:16" x14ac:dyDescent="0.35">
      <c r="L14305" t="s">
        <v>27</v>
      </c>
      <c r="M14305" t="s">
        <v>7747</v>
      </c>
      <c r="N14305">
        <v>6</v>
      </c>
      <c r="P14305">
        <v>1</v>
      </c>
    </row>
    <row r="14306" spans="12:16" x14ac:dyDescent="0.35">
      <c r="L14306" t="s">
        <v>27</v>
      </c>
      <c r="M14306" t="s">
        <v>7747</v>
      </c>
      <c r="N14306">
        <v>6</v>
      </c>
      <c r="P14306">
        <v>1</v>
      </c>
    </row>
    <row r="14307" spans="12:16" x14ac:dyDescent="0.35">
      <c r="L14307" t="s">
        <v>27</v>
      </c>
      <c r="M14307" t="s">
        <v>7747</v>
      </c>
      <c r="N14307">
        <v>6</v>
      </c>
      <c r="P14307">
        <v>1</v>
      </c>
    </row>
    <row r="14308" spans="12:16" x14ac:dyDescent="0.35">
      <c r="L14308" t="s">
        <v>27</v>
      </c>
      <c r="M14308" t="s">
        <v>7747</v>
      </c>
      <c r="N14308">
        <v>6</v>
      </c>
      <c r="P14308">
        <v>1</v>
      </c>
    </row>
    <row r="14309" spans="12:16" x14ac:dyDescent="0.35">
      <c r="L14309" t="s">
        <v>27</v>
      </c>
      <c r="M14309" t="s">
        <v>7747</v>
      </c>
      <c r="N14309">
        <v>6</v>
      </c>
      <c r="P14309">
        <v>1</v>
      </c>
    </row>
    <row r="14310" spans="12:16" x14ac:dyDescent="0.35">
      <c r="L14310" t="s">
        <v>27</v>
      </c>
      <c r="M14310" t="s">
        <v>7747</v>
      </c>
      <c r="N14310">
        <v>6</v>
      </c>
      <c r="P14310">
        <v>1</v>
      </c>
    </row>
    <row r="14311" spans="12:16" x14ac:dyDescent="0.35">
      <c r="L14311" t="s">
        <v>27</v>
      </c>
      <c r="M14311" t="s">
        <v>7747</v>
      </c>
      <c r="N14311">
        <v>6</v>
      </c>
      <c r="P14311">
        <v>1</v>
      </c>
    </row>
    <row r="14312" spans="12:16" x14ac:dyDescent="0.35">
      <c r="L14312" t="s">
        <v>27</v>
      </c>
      <c r="M14312" t="s">
        <v>7747</v>
      </c>
      <c r="N14312">
        <v>6</v>
      </c>
      <c r="P14312">
        <v>1</v>
      </c>
    </row>
    <row r="14313" spans="12:16" x14ac:dyDescent="0.35">
      <c r="L14313" t="s">
        <v>27</v>
      </c>
      <c r="M14313" t="s">
        <v>7747</v>
      </c>
      <c r="N14313">
        <v>6</v>
      </c>
      <c r="P14313">
        <v>1</v>
      </c>
    </row>
    <row r="14314" spans="12:16" x14ac:dyDescent="0.35">
      <c r="L14314" t="s">
        <v>27</v>
      </c>
      <c r="M14314" t="s">
        <v>7747</v>
      </c>
      <c r="N14314">
        <v>6</v>
      </c>
      <c r="P14314">
        <v>1</v>
      </c>
    </row>
    <row r="14315" spans="12:16" x14ac:dyDescent="0.35">
      <c r="L14315" t="s">
        <v>27</v>
      </c>
      <c r="M14315" t="s">
        <v>7747</v>
      </c>
      <c r="N14315">
        <v>6</v>
      </c>
      <c r="P14315">
        <v>1</v>
      </c>
    </row>
    <row r="14316" spans="12:16" x14ac:dyDescent="0.35">
      <c r="L14316" t="s">
        <v>27</v>
      </c>
      <c r="M14316" t="s">
        <v>7747</v>
      </c>
      <c r="N14316">
        <v>6</v>
      </c>
      <c r="P14316">
        <v>1</v>
      </c>
    </row>
    <row r="14317" spans="12:16" x14ac:dyDescent="0.35">
      <c r="L14317" t="s">
        <v>27</v>
      </c>
      <c r="M14317" t="s">
        <v>7747</v>
      </c>
      <c r="N14317">
        <v>6</v>
      </c>
      <c r="P14317">
        <v>1</v>
      </c>
    </row>
    <row r="14318" spans="12:16" x14ac:dyDescent="0.35">
      <c r="L14318" t="s">
        <v>27</v>
      </c>
      <c r="M14318" t="s">
        <v>7747</v>
      </c>
      <c r="N14318">
        <v>6</v>
      </c>
      <c r="P14318">
        <v>1</v>
      </c>
    </row>
    <row r="14319" spans="12:16" x14ac:dyDescent="0.35">
      <c r="L14319" t="s">
        <v>27</v>
      </c>
      <c r="M14319" t="s">
        <v>7747</v>
      </c>
      <c r="N14319">
        <v>6</v>
      </c>
      <c r="P14319">
        <v>1</v>
      </c>
    </row>
    <row r="14320" spans="12:16" x14ac:dyDescent="0.35">
      <c r="L14320" t="s">
        <v>27</v>
      </c>
      <c r="M14320" t="s">
        <v>7747</v>
      </c>
      <c r="N14320">
        <v>6</v>
      </c>
      <c r="P14320">
        <v>1</v>
      </c>
    </row>
    <row r="14321" spans="12:16" x14ac:dyDescent="0.35">
      <c r="L14321" t="s">
        <v>27</v>
      </c>
      <c r="M14321" t="s">
        <v>7747</v>
      </c>
      <c r="N14321">
        <v>6</v>
      </c>
      <c r="P14321">
        <v>1</v>
      </c>
    </row>
    <row r="14322" spans="12:16" x14ac:dyDescent="0.35">
      <c r="L14322" t="s">
        <v>27</v>
      </c>
      <c r="M14322" t="s">
        <v>7747</v>
      </c>
      <c r="N14322">
        <v>6</v>
      </c>
      <c r="P14322">
        <v>1</v>
      </c>
    </row>
    <row r="14323" spans="12:16" x14ac:dyDescent="0.35">
      <c r="L14323" t="s">
        <v>27</v>
      </c>
      <c r="M14323" t="s">
        <v>7747</v>
      </c>
      <c r="N14323">
        <v>6</v>
      </c>
      <c r="P14323">
        <v>1</v>
      </c>
    </row>
    <row r="14324" spans="12:16" x14ac:dyDescent="0.35">
      <c r="L14324" t="s">
        <v>27</v>
      </c>
      <c r="M14324" t="s">
        <v>7747</v>
      </c>
      <c r="N14324">
        <v>6</v>
      </c>
      <c r="P14324">
        <v>1</v>
      </c>
    </row>
    <row r="14325" spans="12:16" x14ac:dyDescent="0.35">
      <c r="L14325" t="s">
        <v>27</v>
      </c>
      <c r="M14325" t="s">
        <v>7747</v>
      </c>
      <c r="N14325">
        <v>6</v>
      </c>
      <c r="P14325">
        <v>1</v>
      </c>
    </row>
    <row r="14326" spans="12:16" x14ac:dyDescent="0.35">
      <c r="L14326" t="s">
        <v>27</v>
      </c>
      <c r="M14326" t="s">
        <v>7747</v>
      </c>
      <c r="N14326">
        <v>6</v>
      </c>
      <c r="P14326">
        <v>1</v>
      </c>
    </row>
    <row r="14327" spans="12:16" x14ac:dyDescent="0.35">
      <c r="L14327" t="s">
        <v>27</v>
      </c>
      <c r="M14327" t="s">
        <v>7747</v>
      </c>
      <c r="N14327">
        <v>6</v>
      </c>
      <c r="P14327">
        <v>1</v>
      </c>
    </row>
    <row r="14328" spans="12:16" x14ac:dyDescent="0.35">
      <c r="L14328" t="s">
        <v>27</v>
      </c>
      <c r="M14328" t="s">
        <v>7747</v>
      </c>
      <c r="N14328">
        <v>6</v>
      </c>
      <c r="P14328">
        <v>1</v>
      </c>
    </row>
    <row r="14329" spans="12:16" x14ac:dyDescent="0.35">
      <c r="L14329" t="s">
        <v>27</v>
      </c>
      <c r="M14329" t="s">
        <v>7747</v>
      </c>
      <c r="N14329">
        <v>6</v>
      </c>
      <c r="P14329">
        <v>1</v>
      </c>
    </row>
    <row r="14330" spans="12:16" x14ac:dyDescent="0.35">
      <c r="L14330" t="s">
        <v>27</v>
      </c>
      <c r="M14330" t="s">
        <v>7747</v>
      </c>
      <c r="N14330">
        <v>6</v>
      </c>
      <c r="P14330">
        <v>1</v>
      </c>
    </row>
    <row r="14331" spans="12:16" x14ac:dyDescent="0.35">
      <c r="L14331" t="s">
        <v>27</v>
      </c>
      <c r="M14331" t="s">
        <v>7747</v>
      </c>
      <c r="N14331">
        <v>6</v>
      </c>
      <c r="P14331">
        <v>1</v>
      </c>
    </row>
    <row r="14332" spans="12:16" x14ac:dyDescent="0.35">
      <c r="L14332" t="s">
        <v>27</v>
      </c>
      <c r="M14332" t="s">
        <v>7747</v>
      </c>
      <c r="N14332">
        <v>6</v>
      </c>
      <c r="P14332">
        <v>1</v>
      </c>
    </row>
    <row r="14333" spans="12:16" x14ac:dyDescent="0.35">
      <c r="L14333" t="s">
        <v>27</v>
      </c>
      <c r="M14333" t="s">
        <v>7747</v>
      </c>
      <c r="N14333">
        <v>6</v>
      </c>
      <c r="P14333">
        <v>1</v>
      </c>
    </row>
    <row r="14334" spans="12:16" x14ac:dyDescent="0.35">
      <c r="L14334" t="s">
        <v>27</v>
      </c>
      <c r="M14334" t="s">
        <v>7747</v>
      </c>
      <c r="N14334">
        <v>6</v>
      </c>
      <c r="P14334">
        <v>1</v>
      </c>
    </row>
    <row r="14335" spans="12:16" x14ac:dyDescent="0.35">
      <c r="L14335" t="s">
        <v>27</v>
      </c>
      <c r="M14335" t="s">
        <v>7747</v>
      </c>
      <c r="N14335">
        <v>6</v>
      </c>
      <c r="P14335">
        <v>1</v>
      </c>
    </row>
    <row r="14336" spans="12:16" x14ac:dyDescent="0.35">
      <c r="L14336" t="s">
        <v>27</v>
      </c>
      <c r="M14336" t="s">
        <v>7747</v>
      </c>
      <c r="N14336">
        <v>6</v>
      </c>
      <c r="P14336">
        <v>1</v>
      </c>
    </row>
    <row r="14337" spans="12:16" x14ac:dyDescent="0.35">
      <c r="L14337" t="s">
        <v>27</v>
      </c>
      <c r="M14337" t="s">
        <v>7747</v>
      </c>
      <c r="N14337">
        <v>6</v>
      </c>
      <c r="P14337">
        <v>1</v>
      </c>
    </row>
    <row r="14338" spans="12:16" x14ac:dyDescent="0.35">
      <c r="L14338" t="s">
        <v>27</v>
      </c>
      <c r="M14338" t="s">
        <v>7747</v>
      </c>
      <c r="N14338">
        <v>6</v>
      </c>
      <c r="P14338">
        <v>1</v>
      </c>
    </row>
    <row r="14339" spans="12:16" x14ac:dyDescent="0.35">
      <c r="L14339" t="s">
        <v>27</v>
      </c>
      <c r="M14339" t="s">
        <v>7747</v>
      </c>
      <c r="N14339">
        <v>6</v>
      </c>
      <c r="P14339">
        <v>1</v>
      </c>
    </row>
    <row r="14340" spans="12:16" x14ac:dyDescent="0.35">
      <c r="L14340" t="s">
        <v>27</v>
      </c>
      <c r="M14340" t="s">
        <v>7747</v>
      </c>
      <c r="N14340">
        <v>6</v>
      </c>
      <c r="P14340">
        <v>1</v>
      </c>
    </row>
    <row r="14341" spans="12:16" x14ac:dyDescent="0.35">
      <c r="L14341" t="s">
        <v>27</v>
      </c>
      <c r="M14341" t="s">
        <v>7747</v>
      </c>
      <c r="N14341">
        <v>6</v>
      </c>
      <c r="P14341">
        <v>1</v>
      </c>
    </row>
    <row r="14342" spans="12:16" x14ac:dyDescent="0.35">
      <c r="L14342" t="s">
        <v>27</v>
      </c>
      <c r="M14342" t="s">
        <v>7747</v>
      </c>
      <c r="N14342">
        <v>6</v>
      </c>
      <c r="P14342">
        <v>1</v>
      </c>
    </row>
    <row r="14343" spans="12:16" x14ac:dyDescent="0.35">
      <c r="L14343" t="s">
        <v>27</v>
      </c>
      <c r="M14343" t="s">
        <v>7747</v>
      </c>
      <c r="N14343">
        <v>6</v>
      </c>
      <c r="P14343">
        <v>1</v>
      </c>
    </row>
    <row r="14344" spans="12:16" x14ac:dyDescent="0.35">
      <c r="L14344" t="s">
        <v>27</v>
      </c>
      <c r="M14344" t="s">
        <v>7747</v>
      </c>
      <c r="N14344">
        <v>6</v>
      </c>
      <c r="P14344">
        <v>1</v>
      </c>
    </row>
    <row r="14345" spans="12:16" x14ac:dyDescent="0.35">
      <c r="L14345" t="s">
        <v>27</v>
      </c>
      <c r="M14345" t="s">
        <v>7747</v>
      </c>
      <c r="N14345">
        <v>6</v>
      </c>
      <c r="P14345">
        <v>1</v>
      </c>
    </row>
    <row r="14346" spans="12:16" x14ac:dyDescent="0.35">
      <c r="L14346" t="s">
        <v>27</v>
      </c>
      <c r="M14346" t="s">
        <v>7747</v>
      </c>
      <c r="N14346">
        <v>6</v>
      </c>
      <c r="P14346">
        <v>1</v>
      </c>
    </row>
    <row r="14347" spans="12:16" x14ac:dyDescent="0.35">
      <c r="L14347" t="s">
        <v>27</v>
      </c>
      <c r="M14347" t="s">
        <v>7747</v>
      </c>
      <c r="N14347">
        <v>6</v>
      </c>
      <c r="P14347">
        <v>1</v>
      </c>
    </row>
    <row r="14348" spans="12:16" x14ac:dyDescent="0.35">
      <c r="L14348" t="s">
        <v>27</v>
      </c>
      <c r="M14348" t="s">
        <v>7747</v>
      </c>
      <c r="N14348">
        <v>6</v>
      </c>
      <c r="P14348">
        <v>1</v>
      </c>
    </row>
    <row r="14349" spans="12:16" x14ac:dyDescent="0.35">
      <c r="L14349" t="s">
        <v>27</v>
      </c>
      <c r="M14349" t="s">
        <v>7747</v>
      </c>
      <c r="N14349">
        <v>6</v>
      </c>
      <c r="P14349">
        <v>1</v>
      </c>
    </row>
    <row r="14350" spans="12:16" x14ac:dyDescent="0.35">
      <c r="L14350" t="s">
        <v>27</v>
      </c>
      <c r="M14350" t="s">
        <v>7747</v>
      </c>
      <c r="N14350">
        <v>6</v>
      </c>
      <c r="P14350">
        <v>1</v>
      </c>
    </row>
    <row r="14351" spans="12:16" x14ac:dyDescent="0.35">
      <c r="L14351" t="s">
        <v>27</v>
      </c>
      <c r="M14351" t="s">
        <v>7747</v>
      </c>
      <c r="N14351">
        <v>6</v>
      </c>
      <c r="P14351">
        <v>1</v>
      </c>
    </row>
    <row r="14352" spans="12:16" x14ac:dyDescent="0.35">
      <c r="L14352" t="s">
        <v>27</v>
      </c>
      <c r="M14352" t="s">
        <v>7747</v>
      </c>
      <c r="N14352">
        <v>6</v>
      </c>
      <c r="P14352">
        <v>1</v>
      </c>
    </row>
    <row r="14353" spans="12:16" x14ac:dyDescent="0.35">
      <c r="L14353" t="s">
        <v>27</v>
      </c>
      <c r="M14353" t="s">
        <v>7747</v>
      </c>
      <c r="N14353">
        <v>6</v>
      </c>
      <c r="P14353">
        <v>1</v>
      </c>
    </row>
    <row r="14354" spans="12:16" x14ac:dyDescent="0.35">
      <c r="L14354" t="s">
        <v>27</v>
      </c>
      <c r="M14354" t="s">
        <v>7747</v>
      </c>
      <c r="N14354">
        <v>6</v>
      </c>
      <c r="P14354">
        <v>1</v>
      </c>
    </row>
    <row r="14355" spans="12:16" x14ac:dyDescent="0.35">
      <c r="L14355" t="s">
        <v>27</v>
      </c>
      <c r="M14355" t="s">
        <v>7747</v>
      </c>
      <c r="N14355">
        <v>6</v>
      </c>
      <c r="P14355">
        <v>1</v>
      </c>
    </row>
    <row r="14356" spans="12:16" x14ac:dyDescent="0.35">
      <c r="L14356" t="s">
        <v>27</v>
      </c>
      <c r="M14356" t="s">
        <v>7747</v>
      </c>
      <c r="N14356">
        <v>6</v>
      </c>
      <c r="P14356">
        <v>1</v>
      </c>
    </row>
    <row r="14357" spans="12:16" x14ac:dyDescent="0.35">
      <c r="L14357" t="s">
        <v>27</v>
      </c>
      <c r="M14357" t="s">
        <v>7747</v>
      </c>
      <c r="N14357">
        <v>6</v>
      </c>
      <c r="P14357">
        <v>1</v>
      </c>
    </row>
    <row r="14358" spans="12:16" x14ac:dyDescent="0.35">
      <c r="L14358" t="s">
        <v>27</v>
      </c>
      <c r="M14358" t="s">
        <v>7747</v>
      </c>
      <c r="N14358">
        <v>6</v>
      </c>
      <c r="P14358">
        <v>1</v>
      </c>
    </row>
    <row r="14359" spans="12:16" x14ac:dyDescent="0.35">
      <c r="L14359" t="s">
        <v>27</v>
      </c>
      <c r="M14359" t="s">
        <v>7747</v>
      </c>
      <c r="N14359">
        <v>6</v>
      </c>
      <c r="P14359">
        <v>1</v>
      </c>
    </row>
    <row r="14360" spans="12:16" x14ac:dyDescent="0.35">
      <c r="L14360" t="s">
        <v>27</v>
      </c>
      <c r="M14360" t="s">
        <v>7747</v>
      </c>
      <c r="N14360">
        <v>6</v>
      </c>
      <c r="P14360">
        <v>1</v>
      </c>
    </row>
    <row r="14361" spans="12:16" x14ac:dyDescent="0.35">
      <c r="L14361" t="s">
        <v>27</v>
      </c>
      <c r="M14361" t="s">
        <v>7747</v>
      </c>
      <c r="N14361">
        <v>6</v>
      </c>
      <c r="P14361">
        <v>1</v>
      </c>
    </row>
    <row r="14362" spans="12:16" x14ac:dyDescent="0.35">
      <c r="L14362" t="s">
        <v>27</v>
      </c>
      <c r="M14362" t="s">
        <v>7747</v>
      </c>
      <c r="N14362">
        <v>6</v>
      </c>
      <c r="P14362">
        <v>1</v>
      </c>
    </row>
    <row r="14363" spans="12:16" x14ac:dyDescent="0.35">
      <c r="L14363" t="s">
        <v>27</v>
      </c>
      <c r="M14363" t="s">
        <v>7747</v>
      </c>
      <c r="N14363">
        <v>6</v>
      </c>
      <c r="P14363">
        <v>1</v>
      </c>
    </row>
    <row r="14364" spans="12:16" x14ac:dyDescent="0.35">
      <c r="L14364" t="s">
        <v>27</v>
      </c>
      <c r="M14364" t="s">
        <v>7747</v>
      </c>
      <c r="N14364">
        <v>6</v>
      </c>
      <c r="P14364">
        <v>1</v>
      </c>
    </row>
    <row r="14365" spans="12:16" x14ac:dyDescent="0.35">
      <c r="L14365" t="s">
        <v>27</v>
      </c>
      <c r="M14365" t="s">
        <v>7747</v>
      </c>
      <c r="N14365">
        <v>6</v>
      </c>
      <c r="P14365">
        <v>1</v>
      </c>
    </row>
    <row r="14366" spans="12:16" x14ac:dyDescent="0.35">
      <c r="L14366" t="s">
        <v>27</v>
      </c>
      <c r="M14366" t="s">
        <v>7747</v>
      </c>
      <c r="N14366">
        <v>6</v>
      </c>
      <c r="P14366">
        <v>1</v>
      </c>
    </row>
    <row r="14367" spans="12:16" x14ac:dyDescent="0.35">
      <c r="L14367" t="s">
        <v>27</v>
      </c>
      <c r="M14367" t="s">
        <v>7747</v>
      </c>
      <c r="N14367">
        <v>6</v>
      </c>
      <c r="P14367">
        <v>1</v>
      </c>
    </row>
    <row r="14368" spans="12:16" x14ac:dyDescent="0.35">
      <c r="L14368" t="s">
        <v>27</v>
      </c>
      <c r="M14368" t="s">
        <v>7747</v>
      </c>
      <c r="N14368">
        <v>6</v>
      </c>
      <c r="P14368">
        <v>1</v>
      </c>
    </row>
    <row r="14369" spans="12:16" x14ac:dyDescent="0.35">
      <c r="L14369" t="s">
        <v>27</v>
      </c>
      <c r="M14369" t="s">
        <v>7747</v>
      </c>
      <c r="N14369">
        <v>6</v>
      </c>
      <c r="P14369">
        <v>1</v>
      </c>
    </row>
    <row r="14370" spans="12:16" x14ac:dyDescent="0.35">
      <c r="L14370" t="s">
        <v>27</v>
      </c>
      <c r="M14370" t="s">
        <v>7747</v>
      </c>
      <c r="N14370">
        <v>6</v>
      </c>
      <c r="P14370">
        <v>1</v>
      </c>
    </row>
    <row r="14371" spans="12:16" x14ac:dyDescent="0.35">
      <c r="L14371" t="s">
        <v>27</v>
      </c>
      <c r="M14371" t="s">
        <v>7747</v>
      </c>
      <c r="N14371">
        <v>6</v>
      </c>
      <c r="P14371">
        <v>1</v>
      </c>
    </row>
    <row r="14372" spans="12:16" x14ac:dyDescent="0.35">
      <c r="L14372" t="s">
        <v>27</v>
      </c>
      <c r="M14372" t="s">
        <v>7747</v>
      </c>
      <c r="N14372">
        <v>6</v>
      </c>
      <c r="P14372">
        <v>1</v>
      </c>
    </row>
    <row r="14373" spans="12:16" x14ac:dyDescent="0.35">
      <c r="L14373" t="s">
        <v>27</v>
      </c>
      <c r="M14373" t="s">
        <v>7747</v>
      </c>
      <c r="N14373">
        <v>6</v>
      </c>
      <c r="P14373">
        <v>1</v>
      </c>
    </row>
    <row r="14374" spans="12:16" x14ac:dyDescent="0.35">
      <c r="L14374" t="s">
        <v>27</v>
      </c>
      <c r="M14374" t="s">
        <v>7747</v>
      </c>
      <c r="N14374">
        <v>6</v>
      </c>
      <c r="P14374">
        <v>1</v>
      </c>
    </row>
    <row r="14375" spans="12:16" x14ac:dyDescent="0.35">
      <c r="L14375" t="s">
        <v>27</v>
      </c>
      <c r="M14375" t="s">
        <v>7747</v>
      </c>
      <c r="N14375">
        <v>6</v>
      </c>
      <c r="P14375">
        <v>1</v>
      </c>
    </row>
    <row r="14376" spans="12:16" x14ac:dyDescent="0.35">
      <c r="L14376" t="s">
        <v>27</v>
      </c>
      <c r="M14376" t="s">
        <v>7747</v>
      </c>
      <c r="N14376">
        <v>6</v>
      </c>
      <c r="P14376">
        <v>1</v>
      </c>
    </row>
    <row r="14377" spans="12:16" x14ac:dyDescent="0.35">
      <c r="L14377" t="s">
        <v>27</v>
      </c>
      <c r="M14377" t="s">
        <v>7747</v>
      </c>
      <c r="N14377">
        <v>6</v>
      </c>
      <c r="P14377">
        <v>1</v>
      </c>
    </row>
    <row r="14378" spans="12:16" x14ac:dyDescent="0.35">
      <c r="L14378" t="s">
        <v>27</v>
      </c>
      <c r="M14378" t="s">
        <v>7747</v>
      </c>
      <c r="N14378">
        <v>6</v>
      </c>
      <c r="P14378">
        <v>1</v>
      </c>
    </row>
    <row r="14379" spans="12:16" x14ac:dyDescent="0.35">
      <c r="L14379" t="s">
        <v>27</v>
      </c>
      <c r="M14379" t="s">
        <v>7747</v>
      </c>
      <c r="N14379">
        <v>6</v>
      </c>
      <c r="P14379">
        <v>1</v>
      </c>
    </row>
    <row r="14380" spans="12:16" x14ac:dyDescent="0.35">
      <c r="L14380" t="s">
        <v>27</v>
      </c>
      <c r="M14380" t="s">
        <v>7747</v>
      </c>
      <c r="N14380">
        <v>6</v>
      </c>
      <c r="P14380">
        <v>1</v>
      </c>
    </row>
    <row r="14381" spans="12:16" x14ac:dyDescent="0.35">
      <c r="L14381" t="s">
        <v>27</v>
      </c>
      <c r="M14381" t="s">
        <v>7747</v>
      </c>
      <c r="N14381">
        <v>6</v>
      </c>
      <c r="P14381">
        <v>1</v>
      </c>
    </row>
    <row r="14382" spans="12:16" x14ac:dyDescent="0.35">
      <c r="L14382" t="s">
        <v>27</v>
      </c>
      <c r="M14382" t="s">
        <v>7747</v>
      </c>
      <c r="N14382">
        <v>6</v>
      </c>
      <c r="P14382">
        <v>1</v>
      </c>
    </row>
    <row r="14383" spans="12:16" x14ac:dyDescent="0.35">
      <c r="L14383" t="s">
        <v>27</v>
      </c>
      <c r="M14383" t="s">
        <v>7747</v>
      </c>
      <c r="N14383">
        <v>6</v>
      </c>
      <c r="P14383">
        <v>1</v>
      </c>
    </row>
    <row r="14384" spans="12:16" x14ac:dyDescent="0.35">
      <c r="L14384" t="s">
        <v>27</v>
      </c>
      <c r="M14384" t="s">
        <v>7747</v>
      </c>
      <c r="N14384">
        <v>6</v>
      </c>
      <c r="P14384">
        <v>1</v>
      </c>
    </row>
    <row r="14385" spans="12:16" x14ac:dyDescent="0.35">
      <c r="L14385" t="s">
        <v>27</v>
      </c>
      <c r="M14385" t="s">
        <v>7747</v>
      </c>
      <c r="N14385">
        <v>6</v>
      </c>
      <c r="P14385">
        <v>1</v>
      </c>
    </row>
    <row r="14386" spans="12:16" x14ac:dyDescent="0.35">
      <c r="L14386" t="s">
        <v>27</v>
      </c>
      <c r="M14386" t="s">
        <v>7747</v>
      </c>
      <c r="N14386">
        <v>6</v>
      </c>
      <c r="P14386">
        <v>1</v>
      </c>
    </row>
    <row r="14387" spans="12:16" x14ac:dyDescent="0.35">
      <c r="L14387" t="s">
        <v>27</v>
      </c>
      <c r="M14387" t="s">
        <v>7747</v>
      </c>
      <c r="N14387">
        <v>6</v>
      </c>
      <c r="P14387">
        <v>1</v>
      </c>
    </row>
    <row r="14388" spans="12:16" x14ac:dyDescent="0.35">
      <c r="L14388" t="s">
        <v>27</v>
      </c>
      <c r="M14388" t="s">
        <v>7747</v>
      </c>
      <c r="N14388">
        <v>6</v>
      </c>
      <c r="P14388">
        <v>1</v>
      </c>
    </row>
    <row r="14389" spans="12:16" x14ac:dyDescent="0.35">
      <c r="L14389" t="s">
        <v>27</v>
      </c>
      <c r="M14389" t="s">
        <v>7747</v>
      </c>
      <c r="N14389">
        <v>6</v>
      </c>
      <c r="P14389">
        <v>1</v>
      </c>
    </row>
    <row r="14390" spans="12:16" x14ac:dyDescent="0.35">
      <c r="L14390" t="s">
        <v>27</v>
      </c>
      <c r="M14390" t="s">
        <v>7747</v>
      </c>
      <c r="N14390">
        <v>6</v>
      </c>
      <c r="P14390">
        <v>1</v>
      </c>
    </row>
    <row r="14391" spans="12:16" x14ac:dyDescent="0.35">
      <c r="L14391" t="s">
        <v>27</v>
      </c>
      <c r="M14391" t="s">
        <v>7747</v>
      </c>
      <c r="N14391">
        <v>6</v>
      </c>
      <c r="P14391">
        <v>1</v>
      </c>
    </row>
    <row r="14392" spans="12:16" x14ac:dyDescent="0.35">
      <c r="L14392" t="s">
        <v>27</v>
      </c>
      <c r="M14392" t="s">
        <v>7747</v>
      </c>
      <c r="N14392">
        <v>6</v>
      </c>
      <c r="P14392">
        <v>1</v>
      </c>
    </row>
    <row r="14393" spans="12:16" x14ac:dyDescent="0.35">
      <c r="L14393" t="s">
        <v>27</v>
      </c>
      <c r="M14393" t="s">
        <v>7747</v>
      </c>
      <c r="N14393">
        <v>6</v>
      </c>
      <c r="P14393">
        <v>1</v>
      </c>
    </row>
    <row r="14394" spans="12:16" x14ac:dyDescent="0.35">
      <c r="L14394" t="s">
        <v>27</v>
      </c>
      <c r="M14394" t="s">
        <v>7747</v>
      </c>
      <c r="N14394">
        <v>6</v>
      </c>
      <c r="P14394">
        <v>1</v>
      </c>
    </row>
    <row r="14395" spans="12:16" x14ac:dyDescent="0.35">
      <c r="L14395" t="s">
        <v>27</v>
      </c>
      <c r="M14395" t="s">
        <v>7747</v>
      </c>
      <c r="N14395">
        <v>6</v>
      </c>
      <c r="P14395">
        <v>1</v>
      </c>
    </row>
    <row r="14396" spans="12:16" x14ac:dyDescent="0.35">
      <c r="L14396" t="s">
        <v>27</v>
      </c>
      <c r="M14396" t="s">
        <v>7747</v>
      </c>
      <c r="N14396">
        <v>6</v>
      </c>
      <c r="P14396">
        <v>1</v>
      </c>
    </row>
    <row r="14397" spans="12:16" x14ac:dyDescent="0.35">
      <c r="L14397" t="s">
        <v>27</v>
      </c>
      <c r="M14397" t="s">
        <v>7747</v>
      </c>
      <c r="N14397">
        <v>6</v>
      </c>
      <c r="P14397">
        <v>1</v>
      </c>
    </row>
    <row r="14398" spans="12:16" x14ac:dyDescent="0.35">
      <c r="L14398" t="s">
        <v>27</v>
      </c>
      <c r="M14398" t="s">
        <v>7747</v>
      </c>
      <c r="N14398">
        <v>6</v>
      </c>
      <c r="P14398">
        <v>1</v>
      </c>
    </row>
    <row r="14399" spans="12:16" x14ac:dyDescent="0.35">
      <c r="L14399" t="s">
        <v>27</v>
      </c>
      <c r="M14399" t="s">
        <v>7747</v>
      </c>
      <c r="N14399">
        <v>6</v>
      </c>
      <c r="P14399">
        <v>1</v>
      </c>
    </row>
    <row r="14400" spans="12:16" x14ac:dyDescent="0.35">
      <c r="L14400" t="s">
        <v>27</v>
      </c>
      <c r="M14400" t="s">
        <v>7747</v>
      </c>
      <c r="N14400">
        <v>6</v>
      </c>
      <c r="P14400">
        <v>1</v>
      </c>
    </row>
    <row r="14401" spans="12:16" x14ac:dyDescent="0.35">
      <c r="L14401" t="s">
        <v>27</v>
      </c>
      <c r="M14401" t="s">
        <v>7747</v>
      </c>
      <c r="N14401">
        <v>6</v>
      </c>
      <c r="P14401">
        <v>1</v>
      </c>
    </row>
    <row r="14402" spans="12:16" x14ac:dyDescent="0.35">
      <c r="L14402" t="s">
        <v>27</v>
      </c>
      <c r="M14402" t="s">
        <v>7747</v>
      </c>
      <c r="N14402">
        <v>6</v>
      </c>
      <c r="P14402">
        <v>1</v>
      </c>
    </row>
    <row r="14403" spans="12:16" x14ac:dyDescent="0.35">
      <c r="L14403" t="s">
        <v>27</v>
      </c>
      <c r="M14403" t="s">
        <v>7747</v>
      </c>
      <c r="N14403">
        <v>6</v>
      </c>
      <c r="P14403">
        <v>1</v>
      </c>
    </row>
    <row r="14404" spans="12:16" x14ac:dyDescent="0.35">
      <c r="L14404" t="s">
        <v>27</v>
      </c>
      <c r="M14404" t="s">
        <v>7747</v>
      </c>
      <c r="N14404">
        <v>6</v>
      </c>
      <c r="P14404">
        <v>1</v>
      </c>
    </row>
    <row r="14405" spans="12:16" x14ac:dyDescent="0.35">
      <c r="L14405" t="s">
        <v>27</v>
      </c>
      <c r="M14405" t="s">
        <v>7747</v>
      </c>
      <c r="N14405">
        <v>6</v>
      </c>
      <c r="P14405">
        <v>1</v>
      </c>
    </row>
    <row r="14406" spans="12:16" x14ac:dyDescent="0.35">
      <c r="L14406" t="s">
        <v>27</v>
      </c>
      <c r="M14406" t="s">
        <v>7747</v>
      </c>
      <c r="N14406">
        <v>6</v>
      </c>
      <c r="P14406">
        <v>1</v>
      </c>
    </row>
    <row r="14407" spans="12:16" x14ac:dyDescent="0.35">
      <c r="L14407" t="s">
        <v>27</v>
      </c>
      <c r="M14407" t="s">
        <v>7747</v>
      </c>
      <c r="N14407">
        <v>6</v>
      </c>
      <c r="P14407">
        <v>1</v>
      </c>
    </row>
    <row r="14408" spans="12:16" x14ac:dyDescent="0.35">
      <c r="L14408" t="s">
        <v>27</v>
      </c>
      <c r="M14408" t="s">
        <v>7747</v>
      </c>
      <c r="N14408">
        <v>6</v>
      </c>
      <c r="P14408">
        <v>1</v>
      </c>
    </row>
    <row r="14409" spans="12:16" x14ac:dyDescent="0.35">
      <c r="L14409" t="s">
        <v>27</v>
      </c>
      <c r="M14409" t="s">
        <v>7747</v>
      </c>
      <c r="N14409">
        <v>6</v>
      </c>
      <c r="P14409">
        <v>1</v>
      </c>
    </row>
    <row r="14410" spans="12:16" x14ac:dyDescent="0.35">
      <c r="L14410" t="s">
        <v>27</v>
      </c>
      <c r="M14410" t="s">
        <v>7747</v>
      </c>
      <c r="N14410">
        <v>6</v>
      </c>
      <c r="P14410">
        <v>1</v>
      </c>
    </row>
    <row r="14411" spans="12:16" x14ac:dyDescent="0.35">
      <c r="L14411" t="s">
        <v>27</v>
      </c>
      <c r="M14411" t="s">
        <v>7747</v>
      </c>
      <c r="N14411">
        <v>6</v>
      </c>
      <c r="P14411">
        <v>1</v>
      </c>
    </row>
    <row r="14412" spans="12:16" x14ac:dyDescent="0.35">
      <c r="L14412" t="s">
        <v>27</v>
      </c>
      <c r="M14412" t="s">
        <v>7747</v>
      </c>
      <c r="N14412">
        <v>6</v>
      </c>
      <c r="P14412">
        <v>1</v>
      </c>
    </row>
    <row r="14413" spans="12:16" x14ac:dyDescent="0.35">
      <c r="L14413" t="s">
        <v>27</v>
      </c>
      <c r="M14413" t="s">
        <v>7747</v>
      </c>
      <c r="N14413">
        <v>6</v>
      </c>
      <c r="P14413">
        <v>1</v>
      </c>
    </row>
    <row r="14414" spans="12:16" x14ac:dyDescent="0.35">
      <c r="L14414" t="s">
        <v>27</v>
      </c>
      <c r="M14414" t="s">
        <v>7747</v>
      </c>
      <c r="N14414">
        <v>6</v>
      </c>
      <c r="P14414">
        <v>1</v>
      </c>
    </row>
    <row r="14415" spans="12:16" x14ac:dyDescent="0.35">
      <c r="L14415" t="s">
        <v>27</v>
      </c>
      <c r="M14415" t="s">
        <v>7747</v>
      </c>
      <c r="N14415">
        <v>6</v>
      </c>
      <c r="P14415">
        <v>1</v>
      </c>
    </row>
    <row r="14416" spans="12:16" x14ac:dyDescent="0.35">
      <c r="L14416" t="s">
        <v>27</v>
      </c>
      <c r="M14416" t="s">
        <v>7747</v>
      </c>
      <c r="N14416">
        <v>6</v>
      </c>
      <c r="P14416">
        <v>1</v>
      </c>
    </row>
    <row r="14417" spans="12:16" x14ac:dyDescent="0.35">
      <c r="L14417" t="s">
        <v>27</v>
      </c>
      <c r="M14417" t="s">
        <v>7747</v>
      </c>
      <c r="N14417">
        <v>6</v>
      </c>
      <c r="P14417">
        <v>1</v>
      </c>
    </row>
    <row r="14418" spans="12:16" x14ac:dyDescent="0.35">
      <c r="L14418" t="s">
        <v>27</v>
      </c>
      <c r="M14418" t="s">
        <v>7747</v>
      </c>
      <c r="N14418">
        <v>6</v>
      </c>
      <c r="P14418">
        <v>1</v>
      </c>
    </row>
    <row r="14419" spans="12:16" x14ac:dyDescent="0.35">
      <c r="L14419" t="s">
        <v>27</v>
      </c>
      <c r="M14419" t="s">
        <v>7747</v>
      </c>
      <c r="N14419">
        <v>6</v>
      </c>
      <c r="P14419">
        <v>1</v>
      </c>
    </row>
    <row r="14420" spans="12:16" x14ac:dyDescent="0.35">
      <c r="L14420" t="s">
        <v>27</v>
      </c>
      <c r="M14420" t="s">
        <v>7747</v>
      </c>
      <c r="N14420">
        <v>6</v>
      </c>
      <c r="P14420">
        <v>1</v>
      </c>
    </row>
    <row r="14421" spans="12:16" x14ac:dyDescent="0.35">
      <c r="L14421" t="s">
        <v>27</v>
      </c>
      <c r="M14421" t="s">
        <v>7747</v>
      </c>
      <c r="N14421">
        <v>6</v>
      </c>
      <c r="P14421">
        <v>1</v>
      </c>
    </row>
    <row r="14422" spans="12:16" x14ac:dyDescent="0.35">
      <c r="L14422" t="s">
        <v>27</v>
      </c>
      <c r="M14422" t="s">
        <v>7747</v>
      </c>
      <c r="N14422">
        <v>6</v>
      </c>
      <c r="P14422">
        <v>1</v>
      </c>
    </row>
    <row r="14423" spans="12:16" x14ac:dyDescent="0.35">
      <c r="L14423" t="s">
        <v>26</v>
      </c>
      <c r="M14423" t="s">
        <v>7747</v>
      </c>
      <c r="N14423">
        <v>6</v>
      </c>
      <c r="P14423">
        <v>1</v>
      </c>
    </row>
    <row r="14424" spans="12:16" x14ac:dyDescent="0.35">
      <c r="L14424" t="s">
        <v>26</v>
      </c>
      <c r="M14424" t="s">
        <v>7747</v>
      </c>
      <c r="N14424">
        <v>6</v>
      </c>
      <c r="P14424">
        <v>1</v>
      </c>
    </row>
    <row r="14425" spans="12:16" x14ac:dyDescent="0.35">
      <c r="L14425" t="s">
        <v>26</v>
      </c>
      <c r="M14425" t="s">
        <v>7747</v>
      </c>
      <c r="N14425">
        <v>6</v>
      </c>
      <c r="P14425">
        <v>1</v>
      </c>
    </row>
    <row r="14426" spans="12:16" x14ac:dyDescent="0.35">
      <c r="L14426" t="s">
        <v>26</v>
      </c>
      <c r="M14426" t="s">
        <v>7747</v>
      </c>
      <c r="N14426">
        <v>6</v>
      </c>
      <c r="P14426">
        <v>1</v>
      </c>
    </row>
    <row r="14427" spans="12:16" x14ac:dyDescent="0.35">
      <c r="L14427" t="s">
        <v>26</v>
      </c>
      <c r="M14427" t="s">
        <v>7747</v>
      </c>
      <c r="N14427">
        <v>6</v>
      </c>
      <c r="P14427">
        <v>1</v>
      </c>
    </row>
    <row r="14428" spans="12:16" x14ac:dyDescent="0.35">
      <c r="L14428" t="s">
        <v>26</v>
      </c>
      <c r="M14428" t="s">
        <v>7747</v>
      </c>
      <c r="N14428">
        <v>6</v>
      </c>
      <c r="P14428">
        <v>1</v>
      </c>
    </row>
    <row r="14429" spans="12:16" x14ac:dyDescent="0.35">
      <c r="L14429" t="s">
        <v>26</v>
      </c>
      <c r="M14429" t="s">
        <v>7747</v>
      </c>
      <c r="N14429">
        <v>6</v>
      </c>
      <c r="P14429">
        <v>1</v>
      </c>
    </row>
    <row r="14430" spans="12:16" x14ac:dyDescent="0.35">
      <c r="L14430" t="s">
        <v>26</v>
      </c>
      <c r="M14430" t="s">
        <v>7747</v>
      </c>
      <c r="N14430">
        <v>6</v>
      </c>
      <c r="P14430">
        <v>1</v>
      </c>
    </row>
    <row r="14431" spans="12:16" x14ac:dyDescent="0.35">
      <c r="L14431" t="s">
        <v>26</v>
      </c>
      <c r="M14431" t="s">
        <v>7747</v>
      </c>
      <c r="N14431">
        <v>6</v>
      </c>
      <c r="P14431">
        <v>1</v>
      </c>
    </row>
    <row r="14432" spans="12:16" x14ac:dyDescent="0.35">
      <c r="L14432" t="s">
        <v>26</v>
      </c>
      <c r="M14432" t="s">
        <v>7747</v>
      </c>
      <c r="N14432">
        <v>6</v>
      </c>
      <c r="P14432">
        <v>1</v>
      </c>
    </row>
    <row r="14433" spans="12:16" x14ac:dyDescent="0.35">
      <c r="L14433" t="s">
        <v>26</v>
      </c>
      <c r="M14433" t="s">
        <v>7747</v>
      </c>
      <c r="N14433">
        <v>6</v>
      </c>
      <c r="P14433">
        <v>1</v>
      </c>
    </row>
    <row r="14434" spans="12:16" x14ac:dyDescent="0.35">
      <c r="L14434" t="s">
        <v>26</v>
      </c>
      <c r="M14434" t="s">
        <v>7747</v>
      </c>
      <c r="N14434">
        <v>6</v>
      </c>
      <c r="P14434">
        <v>1</v>
      </c>
    </row>
    <row r="14435" spans="12:16" x14ac:dyDescent="0.35">
      <c r="L14435" t="s">
        <v>26</v>
      </c>
      <c r="M14435" t="s">
        <v>7747</v>
      </c>
      <c r="N14435">
        <v>6</v>
      </c>
      <c r="P14435">
        <v>1</v>
      </c>
    </row>
    <row r="14436" spans="12:16" x14ac:dyDescent="0.35">
      <c r="L14436" t="s">
        <v>26</v>
      </c>
      <c r="M14436" t="s">
        <v>7747</v>
      </c>
      <c r="N14436">
        <v>6</v>
      </c>
      <c r="P14436">
        <v>1</v>
      </c>
    </row>
    <row r="14437" spans="12:16" x14ac:dyDescent="0.35">
      <c r="L14437" t="s">
        <v>26</v>
      </c>
      <c r="M14437" t="s">
        <v>7747</v>
      </c>
      <c r="N14437">
        <v>6</v>
      </c>
      <c r="P14437">
        <v>1</v>
      </c>
    </row>
    <row r="14438" spans="12:16" x14ac:dyDescent="0.35">
      <c r="L14438" t="s">
        <v>26</v>
      </c>
      <c r="M14438" t="s">
        <v>7747</v>
      </c>
      <c r="N14438">
        <v>6</v>
      </c>
      <c r="P14438">
        <v>1</v>
      </c>
    </row>
    <row r="14439" spans="12:16" x14ac:dyDescent="0.35">
      <c r="L14439" t="s">
        <v>26</v>
      </c>
      <c r="M14439" t="s">
        <v>7747</v>
      </c>
      <c r="N14439">
        <v>6</v>
      </c>
      <c r="P14439">
        <v>1</v>
      </c>
    </row>
    <row r="14440" spans="12:16" x14ac:dyDescent="0.35">
      <c r="L14440" t="s">
        <v>26</v>
      </c>
      <c r="M14440" t="s">
        <v>7747</v>
      </c>
      <c r="N14440">
        <v>6</v>
      </c>
      <c r="P14440">
        <v>1</v>
      </c>
    </row>
    <row r="14441" spans="12:16" x14ac:dyDescent="0.35">
      <c r="L14441" t="s">
        <v>26</v>
      </c>
      <c r="M14441" t="s">
        <v>7747</v>
      </c>
      <c r="N14441">
        <v>6</v>
      </c>
      <c r="P14441">
        <v>1</v>
      </c>
    </row>
    <row r="14442" spans="12:16" x14ac:dyDescent="0.35">
      <c r="L14442" t="s">
        <v>26</v>
      </c>
      <c r="M14442" t="s">
        <v>7747</v>
      </c>
      <c r="N14442">
        <v>6</v>
      </c>
      <c r="P14442">
        <v>1</v>
      </c>
    </row>
    <row r="14443" spans="12:16" x14ac:dyDescent="0.35">
      <c r="L14443" t="s">
        <v>26</v>
      </c>
      <c r="M14443" t="s">
        <v>7747</v>
      </c>
      <c r="N14443">
        <v>6</v>
      </c>
      <c r="P14443">
        <v>1</v>
      </c>
    </row>
    <row r="14444" spans="12:16" x14ac:dyDescent="0.35">
      <c r="L14444" t="s">
        <v>26</v>
      </c>
      <c r="M14444" t="s">
        <v>7747</v>
      </c>
      <c r="N14444">
        <v>6</v>
      </c>
      <c r="P14444">
        <v>1</v>
      </c>
    </row>
    <row r="14445" spans="12:16" x14ac:dyDescent="0.35">
      <c r="L14445" t="s">
        <v>26</v>
      </c>
      <c r="M14445" t="s">
        <v>7747</v>
      </c>
      <c r="N14445">
        <v>6</v>
      </c>
      <c r="P14445">
        <v>1</v>
      </c>
    </row>
    <row r="14446" spans="12:16" x14ac:dyDescent="0.35">
      <c r="L14446" t="s">
        <v>26</v>
      </c>
      <c r="M14446" t="s">
        <v>7747</v>
      </c>
      <c r="N14446">
        <v>6</v>
      </c>
      <c r="P14446">
        <v>1</v>
      </c>
    </row>
    <row r="14447" spans="12:16" x14ac:dyDescent="0.35">
      <c r="L14447" t="s">
        <v>26</v>
      </c>
      <c r="M14447" t="s">
        <v>7747</v>
      </c>
      <c r="N14447">
        <v>6</v>
      </c>
      <c r="P14447">
        <v>1</v>
      </c>
    </row>
    <row r="14448" spans="12:16" x14ac:dyDescent="0.35">
      <c r="L14448" t="s">
        <v>26</v>
      </c>
      <c r="M14448" t="s">
        <v>7747</v>
      </c>
      <c r="N14448">
        <v>6</v>
      </c>
      <c r="P14448">
        <v>1</v>
      </c>
    </row>
    <row r="14449" spans="12:16" x14ac:dyDescent="0.35">
      <c r="L14449" t="s">
        <v>26</v>
      </c>
      <c r="M14449" t="s">
        <v>7747</v>
      </c>
      <c r="N14449">
        <v>6</v>
      </c>
      <c r="P14449">
        <v>1</v>
      </c>
    </row>
    <row r="14450" spans="12:16" x14ac:dyDescent="0.35">
      <c r="L14450" t="s">
        <v>26</v>
      </c>
      <c r="M14450" t="s">
        <v>7747</v>
      </c>
      <c r="N14450">
        <v>6</v>
      </c>
      <c r="P14450">
        <v>1</v>
      </c>
    </row>
    <row r="14451" spans="12:16" x14ac:dyDescent="0.35">
      <c r="L14451" t="s">
        <v>26</v>
      </c>
      <c r="M14451" t="s">
        <v>7747</v>
      </c>
      <c r="N14451">
        <v>6</v>
      </c>
      <c r="P14451">
        <v>1</v>
      </c>
    </row>
    <row r="14452" spans="12:16" x14ac:dyDescent="0.35">
      <c r="L14452" t="s">
        <v>26</v>
      </c>
      <c r="M14452" t="s">
        <v>7747</v>
      </c>
      <c r="N14452">
        <v>6</v>
      </c>
      <c r="P14452">
        <v>1</v>
      </c>
    </row>
    <row r="14453" spans="12:16" x14ac:dyDescent="0.35">
      <c r="L14453" t="s">
        <v>26</v>
      </c>
      <c r="M14453" t="s">
        <v>7747</v>
      </c>
      <c r="N14453">
        <v>6</v>
      </c>
      <c r="P14453">
        <v>1</v>
      </c>
    </row>
    <row r="14454" spans="12:16" x14ac:dyDescent="0.35">
      <c r="L14454" t="s">
        <v>26</v>
      </c>
      <c r="M14454" t="s">
        <v>7747</v>
      </c>
      <c r="N14454">
        <v>6</v>
      </c>
      <c r="P14454">
        <v>1</v>
      </c>
    </row>
    <row r="14455" spans="12:16" x14ac:dyDescent="0.35">
      <c r="L14455" t="s">
        <v>26</v>
      </c>
      <c r="M14455" t="s">
        <v>7747</v>
      </c>
      <c r="N14455">
        <v>6</v>
      </c>
      <c r="P14455">
        <v>1</v>
      </c>
    </row>
    <row r="14456" spans="12:16" x14ac:dyDescent="0.35">
      <c r="L14456" t="s">
        <v>26</v>
      </c>
      <c r="M14456" t="s">
        <v>7747</v>
      </c>
      <c r="N14456">
        <v>6</v>
      </c>
      <c r="P14456">
        <v>1</v>
      </c>
    </row>
    <row r="14457" spans="12:16" x14ac:dyDescent="0.35">
      <c r="L14457" t="s">
        <v>26</v>
      </c>
      <c r="M14457" t="s">
        <v>7747</v>
      </c>
      <c r="N14457">
        <v>6</v>
      </c>
      <c r="P14457">
        <v>1</v>
      </c>
    </row>
    <row r="14458" spans="12:16" x14ac:dyDescent="0.35">
      <c r="L14458" t="s">
        <v>26</v>
      </c>
      <c r="M14458" t="s">
        <v>7747</v>
      </c>
      <c r="N14458">
        <v>6</v>
      </c>
      <c r="P14458">
        <v>1</v>
      </c>
    </row>
    <row r="14459" spans="12:16" x14ac:dyDescent="0.35">
      <c r="L14459" t="s">
        <v>26</v>
      </c>
      <c r="M14459" t="s">
        <v>7747</v>
      </c>
      <c r="N14459">
        <v>6</v>
      </c>
      <c r="P14459">
        <v>1</v>
      </c>
    </row>
    <row r="14460" spans="12:16" x14ac:dyDescent="0.35">
      <c r="L14460" t="s">
        <v>26</v>
      </c>
      <c r="M14460" t="s">
        <v>7747</v>
      </c>
      <c r="N14460">
        <v>6</v>
      </c>
      <c r="P14460">
        <v>1</v>
      </c>
    </row>
    <row r="14461" spans="12:16" x14ac:dyDescent="0.35">
      <c r="L14461" t="s">
        <v>26</v>
      </c>
      <c r="M14461" t="s">
        <v>7747</v>
      </c>
      <c r="N14461">
        <v>6</v>
      </c>
      <c r="P14461">
        <v>1</v>
      </c>
    </row>
    <row r="14462" spans="12:16" x14ac:dyDescent="0.35">
      <c r="L14462" t="s">
        <v>26</v>
      </c>
      <c r="M14462" t="s">
        <v>7747</v>
      </c>
      <c r="N14462">
        <v>6</v>
      </c>
      <c r="P14462">
        <v>1</v>
      </c>
    </row>
    <row r="14463" spans="12:16" x14ac:dyDescent="0.35">
      <c r="L14463" t="s">
        <v>26</v>
      </c>
      <c r="M14463" t="s">
        <v>7747</v>
      </c>
      <c r="N14463">
        <v>6</v>
      </c>
      <c r="P14463">
        <v>1</v>
      </c>
    </row>
    <row r="14464" spans="12:16" x14ac:dyDescent="0.35">
      <c r="L14464" t="s">
        <v>26</v>
      </c>
      <c r="M14464" t="s">
        <v>7747</v>
      </c>
      <c r="N14464">
        <v>6</v>
      </c>
      <c r="P14464">
        <v>1</v>
      </c>
    </row>
    <row r="14465" spans="12:16" x14ac:dyDescent="0.35">
      <c r="L14465" t="s">
        <v>26</v>
      </c>
      <c r="M14465" t="s">
        <v>7747</v>
      </c>
      <c r="N14465">
        <v>6</v>
      </c>
      <c r="P14465">
        <v>1</v>
      </c>
    </row>
    <row r="14466" spans="12:16" x14ac:dyDescent="0.35">
      <c r="L14466" t="s">
        <v>26</v>
      </c>
      <c r="M14466" t="s">
        <v>7747</v>
      </c>
      <c r="N14466">
        <v>6</v>
      </c>
      <c r="P14466">
        <v>1</v>
      </c>
    </row>
    <row r="14467" spans="12:16" x14ac:dyDescent="0.35">
      <c r="L14467" t="s">
        <v>26</v>
      </c>
      <c r="M14467" t="s">
        <v>7747</v>
      </c>
      <c r="N14467">
        <v>6</v>
      </c>
      <c r="P14467">
        <v>1</v>
      </c>
    </row>
    <row r="14468" spans="12:16" x14ac:dyDescent="0.35">
      <c r="L14468" t="s">
        <v>26</v>
      </c>
      <c r="M14468" t="s">
        <v>7747</v>
      </c>
      <c r="N14468">
        <v>6</v>
      </c>
      <c r="P14468">
        <v>1</v>
      </c>
    </row>
    <row r="14469" spans="12:16" x14ac:dyDescent="0.35">
      <c r="L14469" t="s">
        <v>26</v>
      </c>
      <c r="M14469" t="s">
        <v>7747</v>
      </c>
      <c r="N14469">
        <v>6</v>
      </c>
      <c r="P14469">
        <v>1</v>
      </c>
    </row>
    <row r="14470" spans="12:16" x14ac:dyDescent="0.35">
      <c r="L14470" t="s">
        <v>26</v>
      </c>
      <c r="M14470" t="s">
        <v>7747</v>
      </c>
      <c r="N14470">
        <v>6</v>
      </c>
      <c r="P14470">
        <v>1</v>
      </c>
    </row>
    <row r="14471" spans="12:16" x14ac:dyDescent="0.35">
      <c r="L14471" t="s">
        <v>26</v>
      </c>
      <c r="M14471" t="s">
        <v>7747</v>
      </c>
      <c r="N14471">
        <v>6</v>
      </c>
      <c r="P14471">
        <v>1</v>
      </c>
    </row>
    <row r="14472" spans="12:16" x14ac:dyDescent="0.35">
      <c r="L14472" t="s">
        <v>26</v>
      </c>
      <c r="M14472" t="s">
        <v>7747</v>
      </c>
      <c r="N14472">
        <v>6</v>
      </c>
      <c r="P14472">
        <v>1</v>
      </c>
    </row>
    <row r="14473" spans="12:16" x14ac:dyDescent="0.35">
      <c r="L14473" t="s">
        <v>26</v>
      </c>
      <c r="M14473" t="s">
        <v>7747</v>
      </c>
      <c r="N14473">
        <v>6</v>
      </c>
      <c r="P14473">
        <v>1</v>
      </c>
    </row>
    <row r="14474" spans="12:16" x14ac:dyDescent="0.35">
      <c r="L14474" t="s">
        <v>26</v>
      </c>
      <c r="M14474" t="s">
        <v>7747</v>
      </c>
      <c r="N14474">
        <v>6</v>
      </c>
      <c r="P14474">
        <v>1</v>
      </c>
    </row>
    <row r="14475" spans="12:16" x14ac:dyDescent="0.35">
      <c r="L14475" t="s">
        <v>26</v>
      </c>
      <c r="M14475" t="s">
        <v>7747</v>
      </c>
      <c r="N14475">
        <v>6</v>
      </c>
      <c r="P14475">
        <v>1</v>
      </c>
    </row>
    <row r="14476" spans="12:16" x14ac:dyDescent="0.35">
      <c r="L14476" t="s">
        <v>26</v>
      </c>
      <c r="M14476" t="s">
        <v>7747</v>
      </c>
      <c r="N14476">
        <v>6</v>
      </c>
      <c r="P14476">
        <v>1</v>
      </c>
    </row>
    <row r="14477" spans="12:16" x14ac:dyDescent="0.35">
      <c r="L14477" t="s">
        <v>26</v>
      </c>
      <c r="M14477" t="s">
        <v>7747</v>
      </c>
      <c r="N14477">
        <v>6</v>
      </c>
      <c r="P14477">
        <v>1</v>
      </c>
    </row>
    <row r="14478" spans="12:16" x14ac:dyDescent="0.35">
      <c r="L14478" t="s">
        <v>26</v>
      </c>
      <c r="M14478" t="s">
        <v>7747</v>
      </c>
      <c r="N14478">
        <v>6</v>
      </c>
      <c r="P14478">
        <v>1</v>
      </c>
    </row>
    <row r="14479" spans="12:16" x14ac:dyDescent="0.35">
      <c r="L14479" t="s">
        <v>26</v>
      </c>
      <c r="M14479" t="s">
        <v>7747</v>
      </c>
      <c r="N14479">
        <v>6</v>
      </c>
      <c r="P14479">
        <v>1</v>
      </c>
    </row>
    <row r="14480" spans="12:16" x14ac:dyDescent="0.35">
      <c r="L14480" t="s">
        <v>26</v>
      </c>
      <c r="M14480" t="s">
        <v>7747</v>
      </c>
      <c r="N14480">
        <v>6</v>
      </c>
      <c r="P14480">
        <v>1</v>
      </c>
    </row>
    <row r="14481" spans="12:16" x14ac:dyDescent="0.35">
      <c r="L14481" t="s">
        <v>26</v>
      </c>
      <c r="M14481" t="s">
        <v>7747</v>
      </c>
      <c r="N14481">
        <v>6</v>
      </c>
      <c r="P14481">
        <v>1</v>
      </c>
    </row>
    <row r="14482" spans="12:16" x14ac:dyDescent="0.35">
      <c r="L14482" t="s">
        <v>26</v>
      </c>
      <c r="M14482" t="s">
        <v>7747</v>
      </c>
      <c r="N14482">
        <v>6</v>
      </c>
      <c r="P14482">
        <v>1</v>
      </c>
    </row>
    <row r="14483" spans="12:16" x14ac:dyDescent="0.35">
      <c r="L14483" t="s">
        <v>26</v>
      </c>
      <c r="M14483" t="s">
        <v>7747</v>
      </c>
      <c r="N14483">
        <v>6</v>
      </c>
      <c r="P14483">
        <v>1</v>
      </c>
    </row>
    <row r="14484" spans="12:16" x14ac:dyDescent="0.35">
      <c r="L14484" t="s">
        <v>26</v>
      </c>
      <c r="M14484" t="s">
        <v>7747</v>
      </c>
      <c r="N14484">
        <v>6</v>
      </c>
      <c r="P14484">
        <v>1</v>
      </c>
    </row>
    <row r="14485" spans="12:16" x14ac:dyDescent="0.35">
      <c r="L14485" t="s">
        <v>26</v>
      </c>
      <c r="M14485" t="s">
        <v>7747</v>
      </c>
      <c r="N14485">
        <v>6</v>
      </c>
      <c r="P14485">
        <v>1</v>
      </c>
    </row>
    <row r="14486" spans="12:16" x14ac:dyDescent="0.35">
      <c r="L14486" t="s">
        <v>26</v>
      </c>
      <c r="M14486" t="s">
        <v>7747</v>
      </c>
      <c r="N14486">
        <v>6</v>
      </c>
      <c r="P14486">
        <v>1</v>
      </c>
    </row>
    <row r="14487" spans="12:16" x14ac:dyDescent="0.35">
      <c r="L14487" t="s">
        <v>26</v>
      </c>
      <c r="M14487" t="s">
        <v>7747</v>
      </c>
      <c r="N14487">
        <v>6</v>
      </c>
      <c r="P14487">
        <v>1</v>
      </c>
    </row>
    <row r="14488" spans="12:16" x14ac:dyDescent="0.35">
      <c r="L14488" t="s">
        <v>26</v>
      </c>
      <c r="M14488" t="s">
        <v>7747</v>
      </c>
      <c r="N14488">
        <v>6</v>
      </c>
      <c r="P14488">
        <v>1</v>
      </c>
    </row>
    <row r="14489" spans="12:16" x14ac:dyDescent="0.35">
      <c r="L14489" t="s">
        <v>26</v>
      </c>
      <c r="M14489" t="s">
        <v>7747</v>
      </c>
      <c r="N14489">
        <v>6</v>
      </c>
      <c r="P14489">
        <v>1</v>
      </c>
    </row>
    <row r="14490" spans="12:16" x14ac:dyDescent="0.35">
      <c r="L14490" t="s">
        <v>26</v>
      </c>
      <c r="M14490" t="s">
        <v>7747</v>
      </c>
      <c r="N14490">
        <v>6</v>
      </c>
      <c r="P14490">
        <v>1</v>
      </c>
    </row>
    <row r="14491" spans="12:16" x14ac:dyDescent="0.35">
      <c r="L14491" t="s">
        <v>26</v>
      </c>
      <c r="M14491" t="s">
        <v>7747</v>
      </c>
      <c r="N14491">
        <v>6</v>
      </c>
      <c r="P14491">
        <v>1</v>
      </c>
    </row>
    <row r="14492" spans="12:16" x14ac:dyDescent="0.35">
      <c r="L14492" t="s">
        <v>26</v>
      </c>
      <c r="M14492" t="s">
        <v>7747</v>
      </c>
      <c r="N14492">
        <v>6</v>
      </c>
      <c r="P14492">
        <v>1</v>
      </c>
    </row>
    <row r="14493" spans="12:16" x14ac:dyDescent="0.35">
      <c r="L14493" t="s">
        <v>26</v>
      </c>
      <c r="M14493" t="s">
        <v>7747</v>
      </c>
      <c r="N14493">
        <v>6</v>
      </c>
      <c r="P14493">
        <v>1</v>
      </c>
    </row>
    <row r="14494" spans="12:16" x14ac:dyDescent="0.35">
      <c r="L14494" t="s">
        <v>26</v>
      </c>
      <c r="M14494" t="s">
        <v>7747</v>
      </c>
      <c r="N14494">
        <v>6</v>
      </c>
      <c r="P14494">
        <v>1</v>
      </c>
    </row>
    <row r="14495" spans="12:16" x14ac:dyDescent="0.35">
      <c r="L14495" t="s">
        <v>26</v>
      </c>
      <c r="M14495" t="s">
        <v>7747</v>
      </c>
      <c r="N14495">
        <v>6</v>
      </c>
      <c r="P14495">
        <v>1</v>
      </c>
    </row>
    <row r="14496" spans="12:16" x14ac:dyDescent="0.35">
      <c r="L14496" t="s">
        <v>26</v>
      </c>
      <c r="M14496" t="s">
        <v>7747</v>
      </c>
      <c r="N14496">
        <v>6</v>
      </c>
      <c r="P14496">
        <v>1</v>
      </c>
    </row>
    <row r="14497" spans="12:16" x14ac:dyDescent="0.35">
      <c r="L14497" t="s">
        <v>26</v>
      </c>
      <c r="M14497" t="s">
        <v>7747</v>
      </c>
      <c r="N14497">
        <v>6</v>
      </c>
      <c r="P14497">
        <v>1</v>
      </c>
    </row>
    <row r="14498" spans="12:16" x14ac:dyDescent="0.35">
      <c r="L14498" t="s">
        <v>26</v>
      </c>
      <c r="M14498" t="s">
        <v>7747</v>
      </c>
      <c r="N14498">
        <v>6</v>
      </c>
      <c r="P14498">
        <v>1</v>
      </c>
    </row>
    <row r="14499" spans="12:16" x14ac:dyDescent="0.35">
      <c r="L14499" t="s">
        <v>26</v>
      </c>
      <c r="M14499" t="s">
        <v>7747</v>
      </c>
      <c r="N14499">
        <v>6</v>
      </c>
      <c r="P14499">
        <v>1</v>
      </c>
    </row>
    <row r="14500" spans="12:16" x14ac:dyDescent="0.35">
      <c r="L14500" t="s">
        <v>26</v>
      </c>
      <c r="M14500" t="s">
        <v>7747</v>
      </c>
      <c r="N14500">
        <v>6</v>
      </c>
      <c r="P14500">
        <v>1</v>
      </c>
    </row>
    <row r="14501" spans="12:16" x14ac:dyDescent="0.35">
      <c r="L14501" t="s">
        <v>26</v>
      </c>
      <c r="M14501" t="s">
        <v>7747</v>
      </c>
      <c r="N14501">
        <v>6</v>
      </c>
      <c r="P14501">
        <v>1</v>
      </c>
    </row>
    <row r="14502" spans="12:16" x14ac:dyDescent="0.35">
      <c r="L14502" t="s">
        <v>26</v>
      </c>
      <c r="M14502" t="s">
        <v>7747</v>
      </c>
      <c r="N14502">
        <v>6</v>
      </c>
      <c r="P14502">
        <v>1</v>
      </c>
    </row>
    <row r="14503" spans="12:16" x14ac:dyDescent="0.35">
      <c r="L14503" t="s">
        <v>26</v>
      </c>
      <c r="M14503" t="s">
        <v>7747</v>
      </c>
      <c r="N14503">
        <v>6</v>
      </c>
      <c r="P14503">
        <v>1</v>
      </c>
    </row>
    <row r="14504" spans="12:16" x14ac:dyDescent="0.35">
      <c r="L14504" t="s">
        <v>26</v>
      </c>
      <c r="M14504" t="s">
        <v>7747</v>
      </c>
      <c r="N14504">
        <v>6</v>
      </c>
      <c r="P14504">
        <v>1</v>
      </c>
    </row>
    <row r="14505" spans="12:16" x14ac:dyDescent="0.35">
      <c r="L14505" t="s">
        <v>26</v>
      </c>
      <c r="M14505" t="s">
        <v>7747</v>
      </c>
      <c r="N14505">
        <v>6</v>
      </c>
      <c r="P14505">
        <v>1</v>
      </c>
    </row>
    <row r="14506" spans="12:16" x14ac:dyDescent="0.35">
      <c r="L14506" t="s">
        <v>26</v>
      </c>
      <c r="M14506" t="s">
        <v>7747</v>
      </c>
      <c r="N14506">
        <v>6</v>
      </c>
      <c r="P14506">
        <v>1</v>
      </c>
    </row>
    <row r="14507" spans="12:16" x14ac:dyDescent="0.35">
      <c r="L14507" t="s">
        <v>26</v>
      </c>
      <c r="M14507" t="s">
        <v>7747</v>
      </c>
      <c r="N14507">
        <v>6</v>
      </c>
      <c r="P14507">
        <v>1</v>
      </c>
    </row>
    <row r="14508" spans="12:16" x14ac:dyDescent="0.35">
      <c r="L14508" t="s">
        <v>26</v>
      </c>
      <c r="M14508" t="s">
        <v>7747</v>
      </c>
      <c r="N14508">
        <v>6</v>
      </c>
      <c r="P14508">
        <v>1</v>
      </c>
    </row>
    <row r="14509" spans="12:16" x14ac:dyDescent="0.35">
      <c r="L14509" t="s">
        <v>26</v>
      </c>
      <c r="M14509" t="s">
        <v>7747</v>
      </c>
      <c r="N14509">
        <v>6</v>
      </c>
      <c r="P14509">
        <v>1</v>
      </c>
    </row>
    <row r="14510" spans="12:16" x14ac:dyDescent="0.35">
      <c r="L14510" t="s">
        <v>26</v>
      </c>
      <c r="M14510" t="s">
        <v>7747</v>
      </c>
      <c r="N14510">
        <v>6</v>
      </c>
      <c r="P14510">
        <v>1</v>
      </c>
    </row>
    <row r="14511" spans="12:16" x14ac:dyDescent="0.35">
      <c r="L14511" t="s">
        <v>26</v>
      </c>
      <c r="M14511" t="s">
        <v>7747</v>
      </c>
      <c r="N14511">
        <v>6</v>
      </c>
      <c r="P14511">
        <v>1</v>
      </c>
    </row>
    <row r="14512" spans="12:16" x14ac:dyDescent="0.35">
      <c r="L14512" t="s">
        <v>26</v>
      </c>
      <c r="M14512" t="s">
        <v>7747</v>
      </c>
      <c r="N14512">
        <v>6</v>
      </c>
      <c r="P14512">
        <v>1</v>
      </c>
    </row>
    <row r="14513" spans="12:16" x14ac:dyDescent="0.35">
      <c r="L14513" t="s">
        <v>26</v>
      </c>
      <c r="M14513" t="s">
        <v>7747</v>
      </c>
      <c r="N14513">
        <v>6</v>
      </c>
      <c r="P14513">
        <v>1</v>
      </c>
    </row>
    <row r="14514" spans="12:16" x14ac:dyDescent="0.35">
      <c r="L14514" t="s">
        <v>26</v>
      </c>
      <c r="M14514" t="s">
        <v>7747</v>
      </c>
      <c r="N14514">
        <v>6</v>
      </c>
      <c r="P14514">
        <v>1</v>
      </c>
    </row>
    <row r="14515" spans="12:16" x14ac:dyDescent="0.35">
      <c r="L14515" t="s">
        <v>26</v>
      </c>
      <c r="M14515" t="s">
        <v>7747</v>
      </c>
      <c r="N14515">
        <v>6</v>
      </c>
      <c r="P14515">
        <v>1</v>
      </c>
    </row>
    <row r="14516" spans="12:16" x14ac:dyDescent="0.35">
      <c r="L14516" t="s">
        <v>26</v>
      </c>
      <c r="M14516" t="s">
        <v>7747</v>
      </c>
      <c r="N14516">
        <v>6</v>
      </c>
      <c r="P14516">
        <v>1</v>
      </c>
    </row>
    <row r="14517" spans="12:16" x14ac:dyDescent="0.35">
      <c r="L14517" t="s">
        <v>26</v>
      </c>
      <c r="M14517" t="s">
        <v>7747</v>
      </c>
      <c r="N14517">
        <v>6</v>
      </c>
      <c r="P14517">
        <v>1</v>
      </c>
    </row>
    <row r="14518" spans="12:16" x14ac:dyDescent="0.35">
      <c r="L14518" t="s">
        <v>26</v>
      </c>
      <c r="M14518" t="s">
        <v>7747</v>
      </c>
      <c r="N14518">
        <v>6</v>
      </c>
      <c r="P14518">
        <v>1</v>
      </c>
    </row>
    <row r="14519" spans="12:16" x14ac:dyDescent="0.35">
      <c r="L14519" t="s">
        <v>26</v>
      </c>
      <c r="M14519" t="s">
        <v>7747</v>
      </c>
      <c r="N14519">
        <v>6</v>
      </c>
      <c r="P14519">
        <v>1</v>
      </c>
    </row>
    <row r="14520" spans="12:16" x14ac:dyDescent="0.35">
      <c r="L14520" t="s">
        <v>26</v>
      </c>
      <c r="M14520" t="s">
        <v>7747</v>
      </c>
      <c r="N14520">
        <v>6</v>
      </c>
      <c r="P14520">
        <v>1</v>
      </c>
    </row>
    <row r="14521" spans="12:16" x14ac:dyDescent="0.35">
      <c r="L14521" t="s">
        <v>26</v>
      </c>
      <c r="M14521" t="s">
        <v>7747</v>
      </c>
      <c r="N14521">
        <v>6</v>
      </c>
      <c r="P14521">
        <v>1</v>
      </c>
    </row>
    <row r="14522" spans="12:16" x14ac:dyDescent="0.35">
      <c r="L14522" t="s">
        <v>26</v>
      </c>
      <c r="M14522" t="s">
        <v>7747</v>
      </c>
      <c r="N14522">
        <v>6</v>
      </c>
      <c r="P14522">
        <v>1</v>
      </c>
    </row>
    <row r="14523" spans="12:16" x14ac:dyDescent="0.35">
      <c r="L14523" t="s">
        <v>26</v>
      </c>
      <c r="M14523" t="s">
        <v>7747</v>
      </c>
      <c r="N14523">
        <v>6</v>
      </c>
      <c r="P14523">
        <v>1</v>
      </c>
    </row>
    <row r="14524" spans="12:16" x14ac:dyDescent="0.35">
      <c r="L14524" t="s">
        <v>26</v>
      </c>
      <c r="M14524" t="s">
        <v>7747</v>
      </c>
      <c r="N14524">
        <v>6</v>
      </c>
      <c r="P14524">
        <v>1</v>
      </c>
    </row>
    <row r="14525" spans="12:16" x14ac:dyDescent="0.35">
      <c r="L14525" t="s">
        <v>26</v>
      </c>
      <c r="M14525" t="s">
        <v>7747</v>
      </c>
      <c r="N14525">
        <v>6</v>
      </c>
      <c r="P14525">
        <v>1</v>
      </c>
    </row>
    <row r="14526" spans="12:16" x14ac:dyDescent="0.35">
      <c r="L14526" t="s">
        <v>26</v>
      </c>
      <c r="M14526" t="s">
        <v>7747</v>
      </c>
      <c r="N14526">
        <v>6</v>
      </c>
      <c r="P14526">
        <v>1</v>
      </c>
    </row>
    <row r="14527" spans="12:16" x14ac:dyDescent="0.35">
      <c r="L14527" t="s">
        <v>26</v>
      </c>
      <c r="M14527" t="s">
        <v>7747</v>
      </c>
      <c r="N14527">
        <v>6</v>
      </c>
      <c r="P14527">
        <v>1</v>
      </c>
    </row>
    <row r="14528" spans="12:16" x14ac:dyDescent="0.35">
      <c r="L14528" t="s">
        <v>26</v>
      </c>
      <c r="M14528" t="s">
        <v>7747</v>
      </c>
      <c r="N14528">
        <v>6</v>
      </c>
      <c r="P14528">
        <v>1</v>
      </c>
    </row>
    <row r="14529" spans="12:16" x14ac:dyDescent="0.35">
      <c r="L14529" t="s">
        <v>26</v>
      </c>
      <c r="M14529" t="s">
        <v>7747</v>
      </c>
      <c r="N14529">
        <v>6</v>
      </c>
      <c r="P14529">
        <v>1</v>
      </c>
    </row>
    <row r="14530" spans="12:16" x14ac:dyDescent="0.35">
      <c r="L14530" t="s">
        <v>26</v>
      </c>
      <c r="M14530" t="s">
        <v>7747</v>
      </c>
      <c r="N14530">
        <v>6</v>
      </c>
      <c r="P14530">
        <v>1</v>
      </c>
    </row>
    <row r="14531" spans="12:16" x14ac:dyDescent="0.35">
      <c r="L14531" t="s">
        <v>26</v>
      </c>
      <c r="M14531" t="s">
        <v>7747</v>
      </c>
      <c r="N14531">
        <v>6</v>
      </c>
      <c r="P14531">
        <v>1</v>
      </c>
    </row>
    <row r="14532" spans="12:16" x14ac:dyDescent="0.35">
      <c r="L14532" t="s">
        <v>26</v>
      </c>
      <c r="M14532" t="s">
        <v>7747</v>
      </c>
      <c r="N14532">
        <v>6</v>
      </c>
      <c r="P14532">
        <v>1</v>
      </c>
    </row>
    <row r="14533" spans="12:16" x14ac:dyDescent="0.35">
      <c r="L14533" t="s">
        <v>26</v>
      </c>
      <c r="M14533" t="s">
        <v>7747</v>
      </c>
      <c r="N14533">
        <v>6</v>
      </c>
      <c r="P14533">
        <v>1</v>
      </c>
    </row>
    <row r="14534" spans="12:16" x14ac:dyDescent="0.35">
      <c r="L14534" t="s">
        <v>26</v>
      </c>
      <c r="M14534" t="s">
        <v>7747</v>
      </c>
      <c r="N14534">
        <v>6</v>
      </c>
      <c r="P14534">
        <v>1</v>
      </c>
    </row>
    <row r="14535" spans="12:16" x14ac:dyDescent="0.35">
      <c r="L14535" t="s">
        <v>26</v>
      </c>
      <c r="M14535" t="s">
        <v>7747</v>
      </c>
      <c r="N14535">
        <v>6</v>
      </c>
      <c r="P14535">
        <v>1</v>
      </c>
    </row>
    <row r="14536" spans="12:16" x14ac:dyDescent="0.35">
      <c r="L14536" t="s">
        <v>26</v>
      </c>
      <c r="M14536" t="s">
        <v>7747</v>
      </c>
      <c r="N14536">
        <v>6</v>
      </c>
      <c r="P14536">
        <v>1</v>
      </c>
    </row>
    <row r="14537" spans="12:16" x14ac:dyDescent="0.35">
      <c r="L14537" t="s">
        <v>26</v>
      </c>
      <c r="M14537" t="s">
        <v>7747</v>
      </c>
      <c r="N14537">
        <v>6</v>
      </c>
      <c r="P14537">
        <v>1</v>
      </c>
    </row>
    <row r="14538" spans="12:16" x14ac:dyDescent="0.35">
      <c r="L14538" t="s">
        <v>26</v>
      </c>
      <c r="M14538" t="s">
        <v>7747</v>
      </c>
      <c r="N14538">
        <v>6</v>
      </c>
      <c r="P14538">
        <v>1</v>
      </c>
    </row>
    <row r="14539" spans="12:16" x14ac:dyDescent="0.35">
      <c r="L14539" t="s">
        <v>26</v>
      </c>
      <c r="M14539" t="s">
        <v>7747</v>
      </c>
      <c r="N14539">
        <v>6</v>
      </c>
      <c r="P14539">
        <v>1</v>
      </c>
    </row>
    <row r="14540" spans="12:16" x14ac:dyDescent="0.35">
      <c r="L14540" t="s">
        <v>26</v>
      </c>
      <c r="M14540" t="s">
        <v>7747</v>
      </c>
      <c r="N14540">
        <v>6</v>
      </c>
      <c r="P14540">
        <v>1</v>
      </c>
    </row>
    <row r="14541" spans="12:16" x14ac:dyDescent="0.35">
      <c r="L14541" t="s">
        <v>26</v>
      </c>
      <c r="M14541" t="s">
        <v>7747</v>
      </c>
      <c r="N14541">
        <v>6</v>
      </c>
      <c r="P14541">
        <v>1</v>
      </c>
    </row>
    <row r="14542" spans="12:16" x14ac:dyDescent="0.35">
      <c r="L14542" t="s">
        <v>26</v>
      </c>
      <c r="M14542" t="s">
        <v>7747</v>
      </c>
      <c r="N14542">
        <v>6</v>
      </c>
      <c r="P14542">
        <v>1</v>
      </c>
    </row>
    <row r="14543" spans="12:16" x14ac:dyDescent="0.35">
      <c r="L14543" t="s">
        <v>26</v>
      </c>
      <c r="M14543" t="s">
        <v>7747</v>
      </c>
      <c r="N14543">
        <v>6</v>
      </c>
      <c r="P14543">
        <v>1</v>
      </c>
    </row>
    <row r="14544" spans="12:16" x14ac:dyDescent="0.35">
      <c r="L14544" t="s">
        <v>26</v>
      </c>
      <c r="M14544" t="s">
        <v>7747</v>
      </c>
      <c r="N14544">
        <v>6</v>
      </c>
      <c r="P14544">
        <v>1</v>
      </c>
    </row>
    <row r="14545" spans="12:16" x14ac:dyDescent="0.35">
      <c r="L14545" t="s">
        <v>26</v>
      </c>
      <c r="M14545" t="s">
        <v>7747</v>
      </c>
      <c r="N14545">
        <v>6</v>
      </c>
      <c r="P14545">
        <v>1</v>
      </c>
    </row>
    <row r="14546" spans="12:16" x14ac:dyDescent="0.35">
      <c r="L14546" t="s">
        <v>26</v>
      </c>
      <c r="M14546" t="s">
        <v>7747</v>
      </c>
      <c r="N14546">
        <v>6</v>
      </c>
      <c r="P14546">
        <v>1</v>
      </c>
    </row>
    <row r="14547" spans="12:16" x14ac:dyDescent="0.35">
      <c r="L14547" t="s">
        <v>26</v>
      </c>
      <c r="M14547" t="s">
        <v>7747</v>
      </c>
      <c r="N14547">
        <v>6</v>
      </c>
      <c r="P14547">
        <v>1</v>
      </c>
    </row>
    <row r="14548" spans="12:16" x14ac:dyDescent="0.35">
      <c r="L14548" t="s">
        <v>26</v>
      </c>
      <c r="M14548" t="s">
        <v>7747</v>
      </c>
      <c r="N14548">
        <v>6</v>
      </c>
      <c r="P14548">
        <v>1</v>
      </c>
    </row>
    <row r="14549" spans="12:16" x14ac:dyDescent="0.35">
      <c r="L14549" t="s">
        <v>26</v>
      </c>
      <c r="M14549" t="s">
        <v>7747</v>
      </c>
      <c r="N14549">
        <v>6</v>
      </c>
      <c r="P14549">
        <v>1</v>
      </c>
    </row>
    <row r="14550" spans="12:16" x14ac:dyDescent="0.35">
      <c r="L14550" t="s">
        <v>26</v>
      </c>
      <c r="M14550" t="s">
        <v>7747</v>
      </c>
      <c r="N14550">
        <v>6</v>
      </c>
      <c r="P14550">
        <v>1</v>
      </c>
    </row>
    <row r="14551" spans="12:16" x14ac:dyDescent="0.35">
      <c r="L14551" t="s">
        <v>26</v>
      </c>
      <c r="M14551" t="s">
        <v>7747</v>
      </c>
      <c r="N14551">
        <v>6</v>
      </c>
      <c r="P14551">
        <v>1</v>
      </c>
    </row>
    <row r="14552" spans="12:16" x14ac:dyDescent="0.35">
      <c r="L14552" t="s">
        <v>26</v>
      </c>
      <c r="M14552" t="s">
        <v>7747</v>
      </c>
      <c r="N14552">
        <v>6</v>
      </c>
      <c r="P14552">
        <v>1</v>
      </c>
    </row>
    <row r="14553" spans="12:16" x14ac:dyDescent="0.35">
      <c r="L14553" t="s">
        <v>26</v>
      </c>
      <c r="M14553" t="s">
        <v>7747</v>
      </c>
      <c r="N14553">
        <v>6</v>
      </c>
      <c r="P14553">
        <v>1</v>
      </c>
    </row>
    <row r="14554" spans="12:16" x14ac:dyDescent="0.35">
      <c r="L14554" t="s">
        <v>26</v>
      </c>
      <c r="M14554" t="s">
        <v>7747</v>
      </c>
      <c r="N14554">
        <v>6</v>
      </c>
      <c r="P14554">
        <v>1</v>
      </c>
    </row>
    <row r="14555" spans="12:16" x14ac:dyDescent="0.35">
      <c r="L14555" t="s">
        <v>26</v>
      </c>
      <c r="M14555" t="s">
        <v>7747</v>
      </c>
      <c r="N14555">
        <v>6</v>
      </c>
      <c r="P14555">
        <v>1</v>
      </c>
    </row>
    <row r="14556" spans="12:16" x14ac:dyDescent="0.35">
      <c r="L14556" t="s">
        <v>26</v>
      </c>
      <c r="M14556" t="s">
        <v>7747</v>
      </c>
      <c r="N14556">
        <v>6</v>
      </c>
      <c r="P14556">
        <v>1</v>
      </c>
    </row>
    <row r="14557" spans="12:16" x14ac:dyDescent="0.35">
      <c r="L14557" t="s">
        <v>26</v>
      </c>
      <c r="M14557" t="s">
        <v>7747</v>
      </c>
      <c r="N14557">
        <v>6</v>
      </c>
      <c r="P14557">
        <v>1</v>
      </c>
    </row>
    <row r="14558" spans="12:16" x14ac:dyDescent="0.35">
      <c r="L14558" t="s">
        <v>26</v>
      </c>
      <c r="M14558" t="s">
        <v>7747</v>
      </c>
      <c r="N14558">
        <v>6</v>
      </c>
      <c r="P14558">
        <v>1</v>
      </c>
    </row>
    <row r="14559" spans="12:16" x14ac:dyDescent="0.35">
      <c r="L14559" t="s">
        <v>26</v>
      </c>
      <c r="M14559" t="s">
        <v>7747</v>
      </c>
      <c r="N14559">
        <v>6</v>
      </c>
      <c r="P14559">
        <v>1</v>
      </c>
    </row>
    <row r="14560" spans="12:16" x14ac:dyDescent="0.35">
      <c r="L14560" t="s">
        <v>26</v>
      </c>
      <c r="M14560" t="s">
        <v>7747</v>
      </c>
      <c r="N14560">
        <v>6</v>
      </c>
      <c r="P14560">
        <v>1</v>
      </c>
    </row>
    <row r="14561" spans="12:16" x14ac:dyDescent="0.35">
      <c r="L14561" t="s">
        <v>26</v>
      </c>
      <c r="M14561" t="s">
        <v>7747</v>
      </c>
      <c r="N14561">
        <v>6</v>
      </c>
      <c r="P14561">
        <v>1</v>
      </c>
    </row>
    <row r="14562" spans="12:16" x14ac:dyDescent="0.35">
      <c r="L14562" t="s">
        <v>26</v>
      </c>
      <c r="M14562" t="s">
        <v>7747</v>
      </c>
      <c r="N14562">
        <v>6</v>
      </c>
      <c r="P14562">
        <v>1</v>
      </c>
    </row>
    <row r="14563" spans="12:16" x14ac:dyDescent="0.35">
      <c r="L14563" t="s">
        <v>26</v>
      </c>
      <c r="M14563" t="s">
        <v>7747</v>
      </c>
      <c r="N14563">
        <v>6</v>
      </c>
      <c r="P14563">
        <v>1</v>
      </c>
    </row>
    <row r="14564" spans="12:16" x14ac:dyDescent="0.35">
      <c r="L14564" t="s">
        <v>26</v>
      </c>
      <c r="M14564" t="s">
        <v>7747</v>
      </c>
      <c r="N14564">
        <v>6</v>
      </c>
      <c r="P14564">
        <v>1</v>
      </c>
    </row>
    <row r="14565" spans="12:16" x14ac:dyDescent="0.35">
      <c r="L14565" t="s">
        <v>26</v>
      </c>
      <c r="M14565" t="s">
        <v>7747</v>
      </c>
      <c r="N14565">
        <v>6</v>
      </c>
      <c r="P14565">
        <v>1</v>
      </c>
    </row>
    <row r="14566" spans="12:16" x14ac:dyDescent="0.35">
      <c r="L14566" t="s">
        <v>26</v>
      </c>
      <c r="M14566" t="s">
        <v>7747</v>
      </c>
      <c r="N14566">
        <v>6</v>
      </c>
      <c r="P14566">
        <v>1</v>
      </c>
    </row>
    <row r="14567" spans="12:16" x14ac:dyDescent="0.35">
      <c r="L14567" t="s">
        <v>26</v>
      </c>
      <c r="M14567" t="s">
        <v>7747</v>
      </c>
      <c r="N14567">
        <v>6</v>
      </c>
      <c r="P14567">
        <v>1</v>
      </c>
    </row>
    <row r="14568" spans="12:16" x14ac:dyDescent="0.35">
      <c r="L14568" t="s">
        <v>26</v>
      </c>
      <c r="M14568" t="s">
        <v>7747</v>
      </c>
      <c r="N14568">
        <v>6</v>
      </c>
      <c r="P14568">
        <v>1</v>
      </c>
    </row>
    <row r="14569" spans="12:16" x14ac:dyDescent="0.35">
      <c r="L14569" t="s">
        <v>26</v>
      </c>
      <c r="M14569" t="s">
        <v>7747</v>
      </c>
      <c r="N14569">
        <v>6</v>
      </c>
      <c r="P14569">
        <v>1</v>
      </c>
    </row>
    <row r="14570" spans="12:16" x14ac:dyDescent="0.35">
      <c r="L14570" t="s">
        <v>26</v>
      </c>
      <c r="M14570" t="s">
        <v>7747</v>
      </c>
      <c r="N14570">
        <v>6</v>
      </c>
      <c r="P14570">
        <v>1</v>
      </c>
    </row>
    <row r="14571" spans="12:16" x14ac:dyDescent="0.35">
      <c r="L14571" t="s">
        <v>26</v>
      </c>
      <c r="M14571" t="s">
        <v>7747</v>
      </c>
      <c r="N14571">
        <v>6</v>
      </c>
      <c r="P14571">
        <v>1</v>
      </c>
    </row>
    <row r="14572" spans="12:16" x14ac:dyDescent="0.35">
      <c r="L14572" t="s">
        <v>26</v>
      </c>
      <c r="M14572" t="s">
        <v>7747</v>
      </c>
      <c r="N14572">
        <v>6</v>
      </c>
      <c r="P14572">
        <v>1</v>
      </c>
    </row>
    <row r="14573" spans="12:16" x14ac:dyDescent="0.35">
      <c r="L14573" t="s">
        <v>26</v>
      </c>
      <c r="M14573" t="s">
        <v>7747</v>
      </c>
      <c r="N14573">
        <v>6</v>
      </c>
      <c r="P14573">
        <v>1</v>
      </c>
    </row>
    <row r="14574" spans="12:16" x14ac:dyDescent="0.35">
      <c r="L14574" t="s">
        <v>26</v>
      </c>
      <c r="M14574" t="s">
        <v>7747</v>
      </c>
      <c r="N14574">
        <v>6</v>
      </c>
      <c r="P14574">
        <v>1</v>
      </c>
    </row>
    <row r="14575" spans="12:16" x14ac:dyDescent="0.35">
      <c r="L14575" t="s">
        <v>26</v>
      </c>
      <c r="M14575" t="s">
        <v>7747</v>
      </c>
      <c r="N14575">
        <v>6</v>
      </c>
      <c r="P14575">
        <v>1</v>
      </c>
    </row>
    <row r="14576" spans="12:16" x14ac:dyDescent="0.35">
      <c r="L14576" t="s">
        <v>26</v>
      </c>
      <c r="M14576" t="s">
        <v>7747</v>
      </c>
      <c r="N14576">
        <v>6</v>
      </c>
      <c r="P14576">
        <v>1</v>
      </c>
    </row>
    <row r="14577" spans="12:16" x14ac:dyDescent="0.35">
      <c r="L14577" t="s">
        <v>26</v>
      </c>
      <c r="M14577" t="s">
        <v>7747</v>
      </c>
      <c r="N14577">
        <v>6</v>
      </c>
      <c r="P14577">
        <v>1</v>
      </c>
    </row>
    <row r="14578" spans="12:16" x14ac:dyDescent="0.35">
      <c r="L14578" t="s">
        <v>26</v>
      </c>
      <c r="M14578" t="s">
        <v>7747</v>
      </c>
      <c r="N14578">
        <v>6</v>
      </c>
      <c r="P14578">
        <v>1</v>
      </c>
    </row>
    <row r="14579" spans="12:16" x14ac:dyDescent="0.35">
      <c r="L14579" t="s">
        <v>26</v>
      </c>
      <c r="M14579" t="s">
        <v>7747</v>
      </c>
      <c r="N14579">
        <v>6</v>
      </c>
      <c r="P14579">
        <v>1</v>
      </c>
    </row>
    <row r="14580" spans="12:16" x14ac:dyDescent="0.35">
      <c r="L14580" t="s">
        <v>26</v>
      </c>
      <c r="M14580" t="s">
        <v>7747</v>
      </c>
      <c r="N14580">
        <v>6</v>
      </c>
      <c r="P14580">
        <v>1</v>
      </c>
    </row>
    <row r="14581" spans="12:16" x14ac:dyDescent="0.35">
      <c r="L14581" t="s">
        <v>26</v>
      </c>
      <c r="M14581" t="s">
        <v>7747</v>
      </c>
      <c r="N14581">
        <v>6</v>
      </c>
      <c r="P14581">
        <v>1</v>
      </c>
    </row>
    <row r="14582" spans="12:16" x14ac:dyDescent="0.35">
      <c r="L14582" t="s">
        <v>26</v>
      </c>
      <c r="M14582" t="s">
        <v>7747</v>
      </c>
      <c r="N14582">
        <v>6</v>
      </c>
      <c r="P14582">
        <v>1</v>
      </c>
    </row>
    <row r="14583" spans="12:16" x14ac:dyDescent="0.35">
      <c r="L14583" t="s">
        <v>26</v>
      </c>
      <c r="M14583" t="s">
        <v>7747</v>
      </c>
      <c r="N14583">
        <v>6</v>
      </c>
      <c r="P14583">
        <v>1</v>
      </c>
    </row>
    <row r="14584" spans="12:16" x14ac:dyDescent="0.35">
      <c r="L14584" t="s">
        <v>26</v>
      </c>
      <c r="M14584" t="s">
        <v>7747</v>
      </c>
      <c r="N14584">
        <v>6</v>
      </c>
      <c r="P14584">
        <v>1</v>
      </c>
    </row>
    <row r="14585" spans="12:16" x14ac:dyDescent="0.35">
      <c r="L14585" t="s">
        <v>26</v>
      </c>
      <c r="M14585" t="s">
        <v>7747</v>
      </c>
      <c r="N14585">
        <v>6</v>
      </c>
      <c r="P14585">
        <v>1</v>
      </c>
    </row>
    <row r="14586" spans="12:16" x14ac:dyDescent="0.35">
      <c r="L14586" t="s">
        <v>26</v>
      </c>
      <c r="M14586" t="s">
        <v>7747</v>
      </c>
      <c r="N14586">
        <v>6</v>
      </c>
      <c r="P14586">
        <v>1</v>
      </c>
    </row>
    <row r="14587" spans="12:16" x14ac:dyDescent="0.35">
      <c r="L14587" t="s">
        <v>26</v>
      </c>
      <c r="M14587" t="s">
        <v>7747</v>
      </c>
      <c r="N14587">
        <v>6</v>
      </c>
      <c r="P14587">
        <v>1</v>
      </c>
    </row>
    <row r="14588" spans="12:16" x14ac:dyDescent="0.35">
      <c r="L14588" t="s">
        <v>26</v>
      </c>
      <c r="M14588" t="s">
        <v>7747</v>
      </c>
      <c r="N14588">
        <v>6</v>
      </c>
      <c r="P14588">
        <v>1</v>
      </c>
    </row>
    <row r="14589" spans="12:16" x14ac:dyDescent="0.35">
      <c r="L14589" t="s">
        <v>26</v>
      </c>
      <c r="M14589" t="s">
        <v>7747</v>
      </c>
      <c r="N14589">
        <v>6</v>
      </c>
      <c r="P14589">
        <v>1</v>
      </c>
    </row>
    <row r="14590" spans="12:16" x14ac:dyDescent="0.35">
      <c r="L14590" t="s">
        <v>26</v>
      </c>
      <c r="M14590" t="s">
        <v>7747</v>
      </c>
      <c r="N14590">
        <v>6</v>
      </c>
      <c r="P14590">
        <v>1</v>
      </c>
    </row>
    <row r="14591" spans="12:16" x14ac:dyDescent="0.35">
      <c r="L14591" t="s">
        <v>26</v>
      </c>
      <c r="M14591" t="s">
        <v>7747</v>
      </c>
      <c r="N14591">
        <v>6</v>
      </c>
      <c r="P14591">
        <v>1</v>
      </c>
    </row>
    <row r="14592" spans="12:16" x14ac:dyDescent="0.35">
      <c r="L14592" t="s">
        <v>26</v>
      </c>
      <c r="M14592" t="s">
        <v>7747</v>
      </c>
      <c r="N14592">
        <v>6</v>
      </c>
      <c r="P14592">
        <v>1</v>
      </c>
    </row>
    <row r="14593" spans="12:16" x14ac:dyDescent="0.35">
      <c r="L14593" t="s">
        <v>26</v>
      </c>
      <c r="M14593" t="s">
        <v>7747</v>
      </c>
      <c r="N14593">
        <v>6</v>
      </c>
      <c r="P14593">
        <v>1</v>
      </c>
    </row>
    <row r="14594" spans="12:16" x14ac:dyDescent="0.35">
      <c r="L14594" t="s">
        <v>26</v>
      </c>
      <c r="M14594" t="s">
        <v>7747</v>
      </c>
      <c r="N14594">
        <v>6</v>
      </c>
      <c r="P14594">
        <v>1</v>
      </c>
    </row>
    <row r="14595" spans="12:16" x14ac:dyDescent="0.35">
      <c r="L14595" t="s">
        <v>26</v>
      </c>
      <c r="M14595" t="s">
        <v>7747</v>
      </c>
      <c r="N14595">
        <v>6</v>
      </c>
      <c r="P14595">
        <v>1</v>
      </c>
    </row>
    <row r="14596" spans="12:16" x14ac:dyDescent="0.35">
      <c r="L14596" t="s">
        <v>26</v>
      </c>
      <c r="M14596" t="s">
        <v>7747</v>
      </c>
      <c r="N14596">
        <v>6</v>
      </c>
      <c r="P14596">
        <v>1</v>
      </c>
    </row>
    <row r="14597" spans="12:16" x14ac:dyDescent="0.35">
      <c r="L14597" t="s">
        <v>26</v>
      </c>
      <c r="M14597" t="s">
        <v>7747</v>
      </c>
      <c r="N14597">
        <v>6</v>
      </c>
      <c r="P14597">
        <v>1</v>
      </c>
    </row>
    <row r="14598" spans="12:16" x14ac:dyDescent="0.35">
      <c r="L14598" t="s">
        <v>29</v>
      </c>
      <c r="M14598" t="s">
        <v>7747</v>
      </c>
      <c r="N14598">
        <v>6</v>
      </c>
      <c r="P14598">
        <v>1</v>
      </c>
    </row>
    <row r="14599" spans="12:16" x14ac:dyDescent="0.35">
      <c r="L14599" t="s">
        <v>29</v>
      </c>
      <c r="M14599" t="s">
        <v>7747</v>
      </c>
      <c r="N14599">
        <v>6</v>
      </c>
      <c r="P14599">
        <v>1</v>
      </c>
    </row>
    <row r="14600" spans="12:16" x14ac:dyDescent="0.35">
      <c r="L14600" t="s">
        <v>29</v>
      </c>
      <c r="M14600" t="s">
        <v>7747</v>
      </c>
      <c r="N14600">
        <v>6</v>
      </c>
      <c r="P14600">
        <v>1</v>
      </c>
    </row>
    <row r="14601" spans="12:16" x14ac:dyDescent="0.35">
      <c r="L14601" t="s">
        <v>29</v>
      </c>
      <c r="M14601" t="s">
        <v>7747</v>
      </c>
      <c r="N14601">
        <v>6</v>
      </c>
      <c r="P14601">
        <v>1</v>
      </c>
    </row>
    <row r="14602" spans="12:16" x14ac:dyDescent="0.35">
      <c r="L14602" t="s">
        <v>29</v>
      </c>
      <c r="M14602" t="s">
        <v>7747</v>
      </c>
      <c r="N14602">
        <v>6</v>
      </c>
      <c r="P14602">
        <v>1</v>
      </c>
    </row>
    <row r="14603" spans="12:16" x14ac:dyDescent="0.35">
      <c r="L14603" t="s">
        <v>29</v>
      </c>
      <c r="M14603" t="s">
        <v>7747</v>
      </c>
      <c r="N14603">
        <v>6</v>
      </c>
      <c r="P14603">
        <v>1</v>
      </c>
    </row>
    <row r="14604" spans="12:16" x14ac:dyDescent="0.35">
      <c r="L14604" t="s">
        <v>29</v>
      </c>
      <c r="M14604" t="s">
        <v>7747</v>
      </c>
      <c r="N14604">
        <v>6</v>
      </c>
      <c r="P14604">
        <v>1</v>
      </c>
    </row>
    <row r="14605" spans="12:16" x14ac:dyDescent="0.35">
      <c r="L14605" t="s">
        <v>29</v>
      </c>
      <c r="M14605" t="s">
        <v>7747</v>
      </c>
      <c r="N14605">
        <v>6</v>
      </c>
      <c r="P14605">
        <v>1</v>
      </c>
    </row>
    <row r="14606" spans="12:16" x14ac:dyDescent="0.35">
      <c r="L14606" t="s">
        <v>29</v>
      </c>
      <c r="M14606" t="s">
        <v>7747</v>
      </c>
      <c r="N14606">
        <v>6</v>
      </c>
      <c r="P14606">
        <v>1</v>
      </c>
    </row>
    <row r="14607" spans="12:16" x14ac:dyDescent="0.35">
      <c r="L14607" t="s">
        <v>29</v>
      </c>
      <c r="M14607" t="s">
        <v>7747</v>
      </c>
      <c r="N14607">
        <v>6</v>
      </c>
      <c r="P14607">
        <v>1</v>
      </c>
    </row>
    <row r="14608" spans="12:16" x14ac:dyDescent="0.35">
      <c r="L14608" t="s">
        <v>29</v>
      </c>
      <c r="M14608" t="s">
        <v>7747</v>
      </c>
      <c r="N14608">
        <v>6</v>
      </c>
      <c r="P14608">
        <v>1</v>
      </c>
    </row>
    <row r="14609" spans="12:16" x14ac:dyDescent="0.35">
      <c r="L14609" t="s">
        <v>29</v>
      </c>
      <c r="M14609" t="s">
        <v>7747</v>
      </c>
      <c r="N14609">
        <v>6</v>
      </c>
      <c r="P14609">
        <v>1</v>
      </c>
    </row>
    <row r="14610" spans="12:16" x14ac:dyDescent="0.35">
      <c r="L14610" t="s">
        <v>29</v>
      </c>
      <c r="M14610" t="s">
        <v>7747</v>
      </c>
      <c r="N14610">
        <v>6</v>
      </c>
      <c r="P14610">
        <v>1</v>
      </c>
    </row>
    <row r="14611" spans="12:16" x14ac:dyDescent="0.35">
      <c r="L14611" t="s">
        <v>29</v>
      </c>
      <c r="M14611" t="s">
        <v>7747</v>
      </c>
      <c r="N14611">
        <v>6</v>
      </c>
      <c r="P14611">
        <v>1</v>
      </c>
    </row>
    <row r="14612" spans="12:16" x14ac:dyDescent="0.35">
      <c r="L14612" t="s">
        <v>29</v>
      </c>
      <c r="M14612" t="s">
        <v>7747</v>
      </c>
      <c r="N14612">
        <v>6</v>
      </c>
      <c r="P14612">
        <v>1</v>
      </c>
    </row>
    <row r="14613" spans="12:16" x14ac:dyDescent="0.35">
      <c r="L14613" t="s">
        <v>29</v>
      </c>
      <c r="M14613" t="s">
        <v>7747</v>
      </c>
      <c r="N14613">
        <v>6</v>
      </c>
      <c r="P14613">
        <v>1</v>
      </c>
    </row>
    <row r="14614" spans="12:16" x14ac:dyDescent="0.35">
      <c r="L14614" t="s">
        <v>29</v>
      </c>
      <c r="M14614" t="s">
        <v>7747</v>
      </c>
      <c r="N14614">
        <v>6</v>
      </c>
      <c r="P14614">
        <v>1</v>
      </c>
    </row>
    <row r="14615" spans="12:16" x14ac:dyDescent="0.35">
      <c r="L14615" t="s">
        <v>29</v>
      </c>
      <c r="M14615" t="s">
        <v>7747</v>
      </c>
      <c r="N14615">
        <v>6</v>
      </c>
      <c r="P14615">
        <v>1</v>
      </c>
    </row>
    <row r="14616" spans="12:16" x14ac:dyDescent="0.35">
      <c r="L14616" t="s">
        <v>29</v>
      </c>
      <c r="M14616" t="s">
        <v>7747</v>
      </c>
      <c r="N14616">
        <v>6</v>
      </c>
      <c r="P14616">
        <v>1</v>
      </c>
    </row>
    <row r="14617" spans="12:16" x14ac:dyDescent="0.35">
      <c r="L14617" t="s">
        <v>29</v>
      </c>
      <c r="M14617" t="s">
        <v>7747</v>
      </c>
      <c r="N14617">
        <v>6</v>
      </c>
      <c r="P14617">
        <v>1</v>
      </c>
    </row>
    <row r="14618" spans="12:16" x14ac:dyDescent="0.35">
      <c r="L14618" t="s">
        <v>29</v>
      </c>
      <c r="M14618" t="s">
        <v>7747</v>
      </c>
      <c r="N14618">
        <v>6</v>
      </c>
      <c r="P14618">
        <v>1</v>
      </c>
    </row>
    <row r="14619" spans="12:16" x14ac:dyDescent="0.35">
      <c r="L14619" t="s">
        <v>29</v>
      </c>
      <c r="M14619" t="s">
        <v>7747</v>
      </c>
      <c r="N14619">
        <v>6</v>
      </c>
      <c r="P14619">
        <v>1</v>
      </c>
    </row>
    <row r="14620" spans="12:16" x14ac:dyDescent="0.35">
      <c r="L14620" t="s">
        <v>29</v>
      </c>
      <c r="M14620" t="s">
        <v>7747</v>
      </c>
      <c r="N14620">
        <v>6</v>
      </c>
      <c r="P14620">
        <v>1</v>
      </c>
    </row>
    <row r="14621" spans="12:16" x14ac:dyDescent="0.35">
      <c r="L14621" t="s">
        <v>29</v>
      </c>
      <c r="M14621" t="s">
        <v>7747</v>
      </c>
      <c r="N14621">
        <v>6</v>
      </c>
      <c r="P14621">
        <v>1</v>
      </c>
    </row>
    <row r="14622" spans="12:16" x14ac:dyDescent="0.35">
      <c r="L14622" t="s">
        <v>29</v>
      </c>
      <c r="M14622" t="s">
        <v>7747</v>
      </c>
      <c r="N14622">
        <v>6</v>
      </c>
      <c r="P14622">
        <v>1</v>
      </c>
    </row>
    <row r="14623" spans="12:16" x14ac:dyDescent="0.35">
      <c r="L14623" t="s">
        <v>29</v>
      </c>
      <c r="M14623" t="s">
        <v>7747</v>
      </c>
      <c r="N14623">
        <v>6</v>
      </c>
      <c r="P14623">
        <v>1</v>
      </c>
    </row>
    <row r="14624" spans="12:16" x14ac:dyDescent="0.35">
      <c r="L14624" t="s">
        <v>29</v>
      </c>
      <c r="M14624" t="s">
        <v>7747</v>
      </c>
      <c r="N14624">
        <v>6</v>
      </c>
      <c r="P14624">
        <v>1</v>
      </c>
    </row>
    <row r="14625" spans="12:16" x14ac:dyDescent="0.35">
      <c r="L14625" t="s">
        <v>29</v>
      </c>
      <c r="M14625" t="s">
        <v>7747</v>
      </c>
      <c r="N14625">
        <v>6</v>
      </c>
      <c r="P14625">
        <v>1</v>
      </c>
    </row>
    <row r="14626" spans="12:16" x14ac:dyDescent="0.35">
      <c r="L14626" t="s">
        <v>29</v>
      </c>
      <c r="M14626" t="s">
        <v>7747</v>
      </c>
      <c r="N14626">
        <v>6</v>
      </c>
      <c r="P14626">
        <v>1</v>
      </c>
    </row>
    <row r="14627" spans="12:16" x14ac:dyDescent="0.35">
      <c r="L14627" t="s">
        <v>29</v>
      </c>
      <c r="M14627" t="s">
        <v>7747</v>
      </c>
      <c r="N14627">
        <v>6</v>
      </c>
      <c r="P14627">
        <v>1</v>
      </c>
    </row>
    <row r="14628" spans="12:16" x14ac:dyDescent="0.35">
      <c r="L14628" t="s">
        <v>29</v>
      </c>
      <c r="M14628" t="s">
        <v>7747</v>
      </c>
      <c r="N14628">
        <v>6</v>
      </c>
      <c r="P14628">
        <v>1</v>
      </c>
    </row>
    <row r="14629" spans="12:16" x14ac:dyDescent="0.35">
      <c r="L14629" t="s">
        <v>29</v>
      </c>
      <c r="M14629" t="s">
        <v>7747</v>
      </c>
      <c r="N14629">
        <v>6</v>
      </c>
      <c r="P14629">
        <v>1</v>
      </c>
    </row>
    <row r="14630" spans="12:16" x14ac:dyDescent="0.35">
      <c r="L14630" t="s">
        <v>29</v>
      </c>
      <c r="M14630" t="s">
        <v>7747</v>
      </c>
      <c r="N14630">
        <v>6</v>
      </c>
      <c r="P14630">
        <v>1</v>
      </c>
    </row>
    <row r="14631" spans="12:16" x14ac:dyDescent="0.35">
      <c r="L14631" t="s">
        <v>29</v>
      </c>
      <c r="M14631" t="s">
        <v>7747</v>
      </c>
      <c r="N14631">
        <v>6</v>
      </c>
      <c r="P14631">
        <v>1</v>
      </c>
    </row>
    <row r="14632" spans="12:16" x14ac:dyDescent="0.35">
      <c r="L14632" t="s">
        <v>29</v>
      </c>
      <c r="M14632" t="s">
        <v>7747</v>
      </c>
      <c r="N14632">
        <v>6</v>
      </c>
      <c r="P14632">
        <v>1</v>
      </c>
    </row>
    <row r="14633" spans="12:16" x14ac:dyDescent="0.35">
      <c r="L14633" t="s">
        <v>29</v>
      </c>
      <c r="M14633" t="s">
        <v>7747</v>
      </c>
      <c r="N14633">
        <v>6</v>
      </c>
      <c r="P14633">
        <v>1</v>
      </c>
    </row>
    <row r="14634" spans="12:16" x14ac:dyDescent="0.35">
      <c r="L14634" t="s">
        <v>29</v>
      </c>
      <c r="M14634" t="s">
        <v>7747</v>
      </c>
      <c r="N14634">
        <v>6</v>
      </c>
      <c r="P14634">
        <v>1</v>
      </c>
    </row>
    <row r="14635" spans="12:16" x14ac:dyDescent="0.35">
      <c r="L14635" t="s">
        <v>29</v>
      </c>
      <c r="M14635" t="s">
        <v>7747</v>
      </c>
      <c r="N14635">
        <v>6</v>
      </c>
      <c r="P14635">
        <v>1</v>
      </c>
    </row>
    <row r="14636" spans="12:16" x14ac:dyDescent="0.35">
      <c r="L14636" t="s">
        <v>29</v>
      </c>
      <c r="M14636" t="s">
        <v>7747</v>
      </c>
      <c r="N14636">
        <v>6</v>
      </c>
      <c r="P14636">
        <v>1</v>
      </c>
    </row>
    <row r="14637" spans="12:16" x14ac:dyDescent="0.35">
      <c r="L14637" t="s">
        <v>29</v>
      </c>
      <c r="M14637" t="s">
        <v>7747</v>
      </c>
      <c r="N14637">
        <v>6</v>
      </c>
      <c r="P14637">
        <v>1</v>
      </c>
    </row>
    <row r="14638" spans="12:16" x14ac:dyDescent="0.35">
      <c r="L14638" t="s">
        <v>29</v>
      </c>
      <c r="M14638" t="s">
        <v>7747</v>
      </c>
      <c r="N14638">
        <v>6</v>
      </c>
      <c r="P14638">
        <v>1</v>
      </c>
    </row>
    <row r="14639" spans="12:16" x14ac:dyDescent="0.35">
      <c r="L14639" t="s">
        <v>29</v>
      </c>
      <c r="M14639" t="s">
        <v>7747</v>
      </c>
      <c r="N14639">
        <v>6</v>
      </c>
      <c r="P14639">
        <v>1</v>
      </c>
    </row>
    <row r="14640" spans="12:16" x14ac:dyDescent="0.35">
      <c r="L14640" t="s">
        <v>29</v>
      </c>
      <c r="M14640" t="s">
        <v>7747</v>
      </c>
      <c r="N14640">
        <v>6</v>
      </c>
      <c r="P14640">
        <v>1</v>
      </c>
    </row>
    <row r="14641" spans="12:16" x14ac:dyDescent="0.35">
      <c r="L14641" t="s">
        <v>29</v>
      </c>
      <c r="M14641" t="s">
        <v>7747</v>
      </c>
      <c r="N14641">
        <v>6</v>
      </c>
      <c r="P14641">
        <v>1</v>
      </c>
    </row>
    <row r="14642" spans="12:16" x14ac:dyDescent="0.35">
      <c r="L14642" t="s">
        <v>29</v>
      </c>
      <c r="M14642" t="s">
        <v>7747</v>
      </c>
      <c r="N14642">
        <v>6</v>
      </c>
      <c r="P14642">
        <v>1</v>
      </c>
    </row>
    <row r="14643" spans="12:16" x14ac:dyDescent="0.35">
      <c r="L14643" t="s">
        <v>29</v>
      </c>
      <c r="M14643" t="s">
        <v>7747</v>
      </c>
      <c r="N14643">
        <v>6</v>
      </c>
      <c r="P14643">
        <v>1</v>
      </c>
    </row>
    <row r="14644" spans="12:16" x14ac:dyDescent="0.35">
      <c r="L14644" t="s">
        <v>29</v>
      </c>
      <c r="M14644" t="s">
        <v>7747</v>
      </c>
      <c r="N14644">
        <v>6</v>
      </c>
      <c r="P14644">
        <v>1</v>
      </c>
    </row>
    <row r="14645" spans="12:16" x14ac:dyDescent="0.35">
      <c r="L14645" t="s">
        <v>29</v>
      </c>
      <c r="M14645" t="s">
        <v>7747</v>
      </c>
      <c r="N14645">
        <v>6</v>
      </c>
      <c r="P14645">
        <v>1</v>
      </c>
    </row>
    <row r="14646" spans="12:16" x14ac:dyDescent="0.35">
      <c r="L14646" t="s">
        <v>29</v>
      </c>
      <c r="M14646" t="s">
        <v>7747</v>
      </c>
      <c r="N14646">
        <v>6</v>
      </c>
      <c r="P14646">
        <v>1</v>
      </c>
    </row>
    <row r="14647" spans="12:16" x14ac:dyDescent="0.35">
      <c r="L14647" t="s">
        <v>29</v>
      </c>
      <c r="M14647" t="s">
        <v>7747</v>
      </c>
      <c r="N14647">
        <v>6</v>
      </c>
      <c r="P14647">
        <v>1</v>
      </c>
    </row>
    <row r="14648" spans="12:16" x14ac:dyDescent="0.35">
      <c r="L14648" t="s">
        <v>29</v>
      </c>
      <c r="M14648" t="s">
        <v>7747</v>
      </c>
      <c r="N14648">
        <v>6</v>
      </c>
      <c r="P14648">
        <v>1</v>
      </c>
    </row>
    <row r="14649" spans="12:16" x14ac:dyDescent="0.35">
      <c r="L14649" t="s">
        <v>29</v>
      </c>
      <c r="M14649" t="s">
        <v>7747</v>
      </c>
      <c r="N14649">
        <v>6</v>
      </c>
      <c r="P14649">
        <v>1</v>
      </c>
    </row>
    <row r="14650" spans="12:16" x14ac:dyDescent="0.35">
      <c r="L14650" t="s">
        <v>29</v>
      </c>
      <c r="M14650" t="s">
        <v>7747</v>
      </c>
      <c r="N14650">
        <v>6</v>
      </c>
      <c r="P14650">
        <v>1</v>
      </c>
    </row>
    <row r="14651" spans="12:16" x14ac:dyDescent="0.35">
      <c r="L14651" t="s">
        <v>29</v>
      </c>
      <c r="M14651" t="s">
        <v>7747</v>
      </c>
      <c r="N14651">
        <v>6</v>
      </c>
      <c r="P14651">
        <v>1</v>
      </c>
    </row>
    <row r="14652" spans="12:16" x14ac:dyDescent="0.35">
      <c r="L14652" t="s">
        <v>29</v>
      </c>
      <c r="M14652" t="s">
        <v>7747</v>
      </c>
      <c r="N14652">
        <v>6</v>
      </c>
      <c r="P14652">
        <v>1</v>
      </c>
    </row>
    <row r="14653" spans="12:16" x14ac:dyDescent="0.35">
      <c r="L14653" t="s">
        <v>29</v>
      </c>
      <c r="M14653" t="s">
        <v>7747</v>
      </c>
      <c r="N14653">
        <v>6</v>
      </c>
      <c r="P14653">
        <v>1</v>
      </c>
    </row>
    <row r="14654" spans="12:16" x14ac:dyDescent="0.35">
      <c r="L14654" t="s">
        <v>29</v>
      </c>
      <c r="M14654" t="s">
        <v>7747</v>
      </c>
      <c r="N14654">
        <v>6</v>
      </c>
      <c r="P14654">
        <v>1</v>
      </c>
    </row>
    <row r="14655" spans="12:16" x14ac:dyDescent="0.35">
      <c r="L14655" t="s">
        <v>29</v>
      </c>
      <c r="M14655" t="s">
        <v>7747</v>
      </c>
      <c r="N14655">
        <v>6</v>
      </c>
      <c r="P14655">
        <v>1</v>
      </c>
    </row>
    <row r="14656" spans="12:16" x14ac:dyDescent="0.35">
      <c r="L14656" t="s">
        <v>29</v>
      </c>
      <c r="M14656" t="s">
        <v>7747</v>
      </c>
      <c r="N14656">
        <v>6</v>
      </c>
      <c r="P14656">
        <v>1</v>
      </c>
    </row>
    <row r="14657" spans="12:16" x14ac:dyDescent="0.35">
      <c r="L14657" t="s">
        <v>29</v>
      </c>
      <c r="M14657" t="s">
        <v>7747</v>
      </c>
      <c r="N14657">
        <v>6</v>
      </c>
      <c r="P14657">
        <v>1</v>
      </c>
    </row>
    <row r="14658" spans="12:16" x14ac:dyDescent="0.35">
      <c r="L14658" t="s">
        <v>29</v>
      </c>
      <c r="M14658" t="s">
        <v>7747</v>
      </c>
      <c r="N14658">
        <v>6</v>
      </c>
      <c r="P14658">
        <v>1</v>
      </c>
    </row>
    <row r="14659" spans="12:16" x14ac:dyDescent="0.35">
      <c r="L14659" t="s">
        <v>29</v>
      </c>
      <c r="M14659" t="s">
        <v>7747</v>
      </c>
      <c r="N14659">
        <v>6</v>
      </c>
      <c r="P14659">
        <v>1</v>
      </c>
    </row>
    <row r="14660" spans="12:16" x14ac:dyDescent="0.35">
      <c r="L14660" t="s">
        <v>29</v>
      </c>
      <c r="M14660" t="s">
        <v>7747</v>
      </c>
      <c r="N14660">
        <v>6</v>
      </c>
      <c r="P14660">
        <v>1</v>
      </c>
    </row>
    <row r="14661" spans="12:16" x14ac:dyDescent="0.35">
      <c r="L14661" t="s">
        <v>29</v>
      </c>
      <c r="M14661" t="s">
        <v>7747</v>
      </c>
      <c r="N14661">
        <v>6</v>
      </c>
      <c r="P14661">
        <v>1</v>
      </c>
    </row>
    <row r="14662" spans="12:16" x14ac:dyDescent="0.35">
      <c r="L14662" t="s">
        <v>29</v>
      </c>
      <c r="M14662" t="s">
        <v>7747</v>
      </c>
      <c r="N14662">
        <v>6</v>
      </c>
      <c r="P14662">
        <v>1</v>
      </c>
    </row>
    <row r="14663" spans="12:16" x14ac:dyDescent="0.35">
      <c r="L14663" t="s">
        <v>29</v>
      </c>
      <c r="M14663" t="s">
        <v>7747</v>
      </c>
      <c r="N14663">
        <v>6</v>
      </c>
      <c r="P14663">
        <v>1</v>
      </c>
    </row>
    <row r="14664" spans="12:16" x14ac:dyDescent="0.35">
      <c r="L14664" t="s">
        <v>29</v>
      </c>
      <c r="M14664" t="s">
        <v>7747</v>
      </c>
      <c r="N14664">
        <v>6</v>
      </c>
      <c r="P14664">
        <v>1</v>
      </c>
    </row>
    <row r="14665" spans="12:16" x14ac:dyDescent="0.35">
      <c r="L14665" t="s">
        <v>29</v>
      </c>
      <c r="M14665" t="s">
        <v>7747</v>
      </c>
      <c r="N14665">
        <v>6</v>
      </c>
      <c r="P14665">
        <v>1</v>
      </c>
    </row>
    <row r="14666" spans="12:16" x14ac:dyDescent="0.35">
      <c r="L14666" t="s">
        <v>29</v>
      </c>
      <c r="M14666" t="s">
        <v>7747</v>
      </c>
      <c r="N14666">
        <v>6</v>
      </c>
      <c r="P14666">
        <v>1</v>
      </c>
    </row>
    <row r="14667" spans="12:16" x14ac:dyDescent="0.35">
      <c r="L14667" t="s">
        <v>29</v>
      </c>
      <c r="M14667" t="s">
        <v>7747</v>
      </c>
      <c r="N14667">
        <v>6</v>
      </c>
      <c r="P14667">
        <v>1</v>
      </c>
    </row>
    <row r="14668" spans="12:16" x14ac:dyDescent="0.35">
      <c r="L14668" t="s">
        <v>29</v>
      </c>
      <c r="M14668" t="s">
        <v>7747</v>
      </c>
      <c r="N14668">
        <v>6</v>
      </c>
      <c r="P14668">
        <v>1</v>
      </c>
    </row>
    <row r="14669" spans="12:16" x14ac:dyDescent="0.35">
      <c r="L14669" t="s">
        <v>29</v>
      </c>
      <c r="M14669" t="s">
        <v>7747</v>
      </c>
      <c r="N14669">
        <v>6</v>
      </c>
      <c r="P14669">
        <v>1</v>
      </c>
    </row>
    <row r="14670" spans="12:16" x14ac:dyDescent="0.35">
      <c r="L14670" t="s">
        <v>29</v>
      </c>
      <c r="M14670" t="s">
        <v>7747</v>
      </c>
      <c r="N14670">
        <v>6</v>
      </c>
      <c r="P14670">
        <v>1</v>
      </c>
    </row>
    <row r="14671" spans="12:16" x14ac:dyDescent="0.35">
      <c r="L14671" t="s">
        <v>29</v>
      </c>
      <c r="M14671" t="s">
        <v>7747</v>
      </c>
      <c r="N14671">
        <v>6</v>
      </c>
      <c r="P14671">
        <v>1</v>
      </c>
    </row>
    <row r="14672" spans="12:16" x14ac:dyDescent="0.35">
      <c r="L14672" t="s">
        <v>29</v>
      </c>
      <c r="M14672" t="s">
        <v>7747</v>
      </c>
      <c r="N14672">
        <v>6</v>
      </c>
      <c r="P14672">
        <v>1</v>
      </c>
    </row>
    <row r="14673" spans="12:16" x14ac:dyDescent="0.35">
      <c r="L14673" t="s">
        <v>29</v>
      </c>
      <c r="M14673" t="s">
        <v>7747</v>
      </c>
      <c r="N14673">
        <v>6</v>
      </c>
      <c r="P14673">
        <v>1</v>
      </c>
    </row>
    <row r="14674" spans="12:16" x14ac:dyDescent="0.35">
      <c r="L14674" t="s">
        <v>29</v>
      </c>
      <c r="M14674" t="s">
        <v>7747</v>
      </c>
      <c r="N14674">
        <v>6</v>
      </c>
      <c r="P14674">
        <v>1</v>
      </c>
    </row>
    <row r="14675" spans="12:16" x14ac:dyDescent="0.35">
      <c r="L14675" t="s">
        <v>29</v>
      </c>
      <c r="M14675" t="s">
        <v>7747</v>
      </c>
      <c r="N14675">
        <v>6</v>
      </c>
      <c r="P14675">
        <v>1</v>
      </c>
    </row>
    <row r="14676" spans="12:16" x14ac:dyDescent="0.35">
      <c r="L14676" t="s">
        <v>29</v>
      </c>
      <c r="M14676" t="s">
        <v>7747</v>
      </c>
      <c r="N14676">
        <v>6</v>
      </c>
      <c r="P14676">
        <v>1</v>
      </c>
    </row>
    <row r="14677" spans="12:16" x14ac:dyDescent="0.35">
      <c r="L14677" t="s">
        <v>29</v>
      </c>
      <c r="M14677" t="s">
        <v>7747</v>
      </c>
      <c r="N14677">
        <v>6</v>
      </c>
      <c r="P14677">
        <v>1</v>
      </c>
    </row>
    <row r="14678" spans="12:16" x14ac:dyDescent="0.35">
      <c r="L14678" t="s">
        <v>29</v>
      </c>
      <c r="M14678" t="s">
        <v>7747</v>
      </c>
      <c r="N14678">
        <v>6</v>
      </c>
      <c r="P14678">
        <v>1</v>
      </c>
    </row>
    <row r="14679" spans="12:16" x14ac:dyDescent="0.35">
      <c r="L14679" t="s">
        <v>29</v>
      </c>
      <c r="M14679" t="s">
        <v>7747</v>
      </c>
      <c r="N14679">
        <v>6</v>
      </c>
      <c r="P14679">
        <v>1</v>
      </c>
    </row>
    <row r="14680" spans="12:16" x14ac:dyDescent="0.35">
      <c r="L14680" t="s">
        <v>29</v>
      </c>
      <c r="M14680" t="s">
        <v>7747</v>
      </c>
      <c r="N14680">
        <v>6</v>
      </c>
      <c r="P14680">
        <v>1</v>
      </c>
    </row>
    <row r="14681" spans="12:16" x14ac:dyDescent="0.35">
      <c r="L14681" t="s">
        <v>29</v>
      </c>
      <c r="M14681" t="s">
        <v>7747</v>
      </c>
      <c r="N14681">
        <v>6</v>
      </c>
      <c r="P14681">
        <v>1</v>
      </c>
    </row>
    <row r="14682" spans="12:16" x14ac:dyDescent="0.35">
      <c r="L14682" t="s">
        <v>29</v>
      </c>
      <c r="M14682" t="s">
        <v>7747</v>
      </c>
      <c r="N14682">
        <v>6</v>
      </c>
      <c r="P14682">
        <v>1</v>
      </c>
    </row>
    <row r="14683" spans="12:16" x14ac:dyDescent="0.35">
      <c r="L14683" t="s">
        <v>28</v>
      </c>
      <c r="M14683" t="s">
        <v>7747</v>
      </c>
      <c r="N14683">
        <v>6</v>
      </c>
      <c r="P14683">
        <v>1</v>
      </c>
    </row>
    <row r="14684" spans="12:16" x14ac:dyDescent="0.35">
      <c r="L14684" t="s">
        <v>28</v>
      </c>
      <c r="M14684" t="s">
        <v>7747</v>
      </c>
      <c r="N14684">
        <v>6</v>
      </c>
      <c r="P14684">
        <v>1</v>
      </c>
    </row>
    <row r="14685" spans="12:16" x14ac:dyDescent="0.35">
      <c r="L14685" t="s">
        <v>28</v>
      </c>
      <c r="M14685" t="s">
        <v>7747</v>
      </c>
      <c r="N14685">
        <v>6</v>
      </c>
      <c r="P14685">
        <v>1</v>
      </c>
    </row>
    <row r="14686" spans="12:16" x14ac:dyDescent="0.35">
      <c r="L14686" t="s">
        <v>28</v>
      </c>
      <c r="M14686" t="s">
        <v>7747</v>
      </c>
      <c r="N14686">
        <v>6</v>
      </c>
      <c r="P14686">
        <v>1</v>
      </c>
    </row>
    <row r="14687" spans="12:16" x14ac:dyDescent="0.35">
      <c r="L14687" t="s">
        <v>28</v>
      </c>
      <c r="M14687" t="s">
        <v>7747</v>
      </c>
      <c r="N14687">
        <v>6</v>
      </c>
      <c r="P14687">
        <v>1</v>
      </c>
    </row>
    <row r="14688" spans="12:16" x14ac:dyDescent="0.35">
      <c r="L14688" t="s">
        <v>28</v>
      </c>
      <c r="M14688" t="s">
        <v>7747</v>
      </c>
      <c r="N14688">
        <v>6</v>
      </c>
      <c r="P14688">
        <v>1</v>
      </c>
    </row>
    <row r="14689" spans="12:16" x14ac:dyDescent="0.35">
      <c r="L14689" t="s">
        <v>28</v>
      </c>
      <c r="M14689" t="s">
        <v>7747</v>
      </c>
      <c r="N14689">
        <v>6</v>
      </c>
      <c r="P14689">
        <v>1</v>
      </c>
    </row>
    <row r="14690" spans="12:16" x14ac:dyDescent="0.35">
      <c r="L14690" t="s">
        <v>28</v>
      </c>
      <c r="M14690" t="s">
        <v>7747</v>
      </c>
      <c r="N14690">
        <v>6</v>
      </c>
      <c r="P14690">
        <v>1</v>
      </c>
    </row>
    <row r="14691" spans="12:16" x14ac:dyDescent="0.35">
      <c r="L14691" t="s">
        <v>28</v>
      </c>
      <c r="M14691" t="s">
        <v>7747</v>
      </c>
      <c r="N14691">
        <v>6</v>
      </c>
      <c r="P14691">
        <v>1</v>
      </c>
    </row>
    <row r="14692" spans="12:16" x14ac:dyDescent="0.35">
      <c r="L14692" t="s">
        <v>28</v>
      </c>
      <c r="M14692" t="s">
        <v>7747</v>
      </c>
      <c r="N14692">
        <v>6</v>
      </c>
      <c r="P14692">
        <v>1</v>
      </c>
    </row>
    <row r="14693" spans="12:16" x14ac:dyDescent="0.35">
      <c r="L14693" t="s">
        <v>28</v>
      </c>
      <c r="M14693" t="s">
        <v>7747</v>
      </c>
      <c r="N14693">
        <v>6</v>
      </c>
      <c r="P14693">
        <v>1</v>
      </c>
    </row>
    <row r="14694" spans="12:16" x14ac:dyDescent="0.35">
      <c r="L14694" t="s">
        <v>28</v>
      </c>
      <c r="M14694" t="s">
        <v>7747</v>
      </c>
      <c r="N14694">
        <v>6</v>
      </c>
      <c r="P14694">
        <v>1</v>
      </c>
    </row>
    <row r="14695" spans="12:16" x14ac:dyDescent="0.35">
      <c r="L14695" t="s">
        <v>28</v>
      </c>
      <c r="M14695" t="s">
        <v>7747</v>
      </c>
      <c r="N14695">
        <v>6</v>
      </c>
      <c r="P14695">
        <v>1</v>
      </c>
    </row>
    <row r="14696" spans="12:16" x14ac:dyDescent="0.35">
      <c r="L14696" t="s">
        <v>28</v>
      </c>
      <c r="M14696" t="s">
        <v>7747</v>
      </c>
      <c r="N14696">
        <v>6</v>
      </c>
      <c r="P14696">
        <v>1</v>
      </c>
    </row>
    <row r="14697" spans="12:16" x14ac:dyDescent="0.35">
      <c r="L14697" t="s">
        <v>28</v>
      </c>
      <c r="M14697" t="s">
        <v>7747</v>
      </c>
      <c r="N14697">
        <v>6</v>
      </c>
      <c r="P14697">
        <v>1</v>
      </c>
    </row>
    <row r="14698" spans="12:16" x14ac:dyDescent="0.35">
      <c r="L14698" t="s">
        <v>28</v>
      </c>
      <c r="M14698" t="s">
        <v>7747</v>
      </c>
      <c r="N14698">
        <v>6</v>
      </c>
      <c r="P14698">
        <v>1</v>
      </c>
    </row>
    <row r="14699" spans="12:16" x14ac:dyDescent="0.35">
      <c r="L14699" t="s">
        <v>28</v>
      </c>
      <c r="M14699" t="s">
        <v>7747</v>
      </c>
      <c r="N14699">
        <v>6</v>
      </c>
      <c r="P14699">
        <v>1</v>
      </c>
    </row>
    <row r="14700" spans="12:16" x14ac:dyDescent="0.35">
      <c r="L14700" t="s">
        <v>28</v>
      </c>
      <c r="M14700" t="s">
        <v>7747</v>
      </c>
      <c r="N14700">
        <v>6</v>
      </c>
      <c r="P14700">
        <v>1</v>
      </c>
    </row>
    <row r="14701" spans="12:16" x14ac:dyDescent="0.35">
      <c r="L14701" t="s">
        <v>28</v>
      </c>
      <c r="M14701" t="s">
        <v>7747</v>
      </c>
      <c r="N14701">
        <v>6</v>
      </c>
      <c r="P14701">
        <v>1</v>
      </c>
    </row>
    <row r="14702" spans="12:16" x14ac:dyDescent="0.35">
      <c r="L14702" t="s">
        <v>28</v>
      </c>
      <c r="M14702" t="s">
        <v>7747</v>
      </c>
      <c r="N14702">
        <v>6</v>
      </c>
      <c r="P14702">
        <v>1</v>
      </c>
    </row>
    <row r="14703" spans="12:16" x14ac:dyDescent="0.35">
      <c r="L14703" t="s">
        <v>28</v>
      </c>
      <c r="M14703" t="s">
        <v>7747</v>
      </c>
      <c r="N14703">
        <v>6</v>
      </c>
      <c r="P14703">
        <v>1</v>
      </c>
    </row>
    <row r="14704" spans="12:16" x14ac:dyDescent="0.35">
      <c r="L14704" t="s">
        <v>28</v>
      </c>
      <c r="M14704" t="s">
        <v>7747</v>
      </c>
      <c r="N14704">
        <v>6</v>
      </c>
      <c r="P14704">
        <v>1</v>
      </c>
    </row>
    <row r="14705" spans="12:16" x14ac:dyDescent="0.35">
      <c r="L14705" t="s">
        <v>28</v>
      </c>
      <c r="M14705" t="s">
        <v>7747</v>
      </c>
      <c r="N14705">
        <v>6</v>
      </c>
      <c r="P14705">
        <v>1</v>
      </c>
    </row>
    <row r="14706" spans="12:16" x14ac:dyDescent="0.35">
      <c r="L14706" t="s">
        <v>28</v>
      </c>
      <c r="M14706" t="s">
        <v>7747</v>
      </c>
      <c r="N14706">
        <v>6</v>
      </c>
      <c r="P14706">
        <v>1</v>
      </c>
    </row>
    <row r="14707" spans="12:16" x14ac:dyDescent="0.35">
      <c r="L14707" t="s">
        <v>28</v>
      </c>
      <c r="M14707" t="s">
        <v>7747</v>
      </c>
      <c r="N14707">
        <v>6</v>
      </c>
      <c r="P14707">
        <v>1</v>
      </c>
    </row>
    <row r="14708" spans="12:16" x14ac:dyDescent="0.35">
      <c r="L14708" t="s">
        <v>28</v>
      </c>
      <c r="M14708" t="s">
        <v>7747</v>
      </c>
      <c r="N14708">
        <v>6</v>
      </c>
      <c r="P14708">
        <v>1</v>
      </c>
    </row>
    <row r="14709" spans="12:16" x14ac:dyDescent="0.35">
      <c r="L14709" t="s">
        <v>28</v>
      </c>
      <c r="M14709" t="s">
        <v>7747</v>
      </c>
      <c r="N14709">
        <v>6</v>
      </c>
      <c r="P14709">
        <v>1</v>
      </c>
    </row>
    <row r="14710" spans="12:16" x14ac:dyDescent="0.35">
      <c r="L14710" t="s">
        <v>28</v>
      </c>
      <c r="M14710" t="s">
        <v>7747</v>
      </c>
      <c r="N14710">
        <v>6</v>
      </c>
      <c r="P14710">
        <v>1</v>
      </c>
    </row>
    <row r="14711" spans="12:16" x14ac:dyDescent="0.35">
      <c r="L14711" t="s">
        <v>28</v>
      </c>
      <c r="M14711" t="s">
        <v>7747</v>
      </c>
      <c r="N14711">
        <v>6</v>
      </c>
      <c r="P14711">
        <v>1</v>
      </c>
    </row>
    <row r="14712" spans="12:16" x14ac:dyDescent="0.35">
      <c r="L14712" t="s">
        <v>28</v>
      </c>
      <c r="M14712" t="s">
        <v>7747</v>
      </c>
      <c r="N14712">
        <v>6</v>
      </c>
      <c r="P14712">
        <v>1</v>
      </c>
    </row>
    <row r="14713" spans="12:16" x14ac:dyDescent="0.35">
      <c r="L14713" t="s">
        <v>28</v>
      </c>
      <c r="M14713" t="s">
        <v>7747</v>
      </c>
      <c r="N14713">
        <v>6</v>
      </c>
      <c r="P14713">
        <v>1</v>
      </c>
    </row>
    <row r="14714" spans="12:16" x14ac:dyDescent="0.35">
      <c r="L14714" t="s">
        <v>28</v>
      </c>
      <c r="M14714" t="s">
        <v>7747</v>
      </c>
      <c r="N14714">
        <v>6</v>
      </c>
      <c r="P14714">
        <v>1</v>
      </c>
    </row>
    <row r="14715" spans="12:16" x14ac:dyDescent="0.35">
      <c r="L14715" t="s">
        <v>28</v>
      </c>
      <c r="M14715" t="s">
        <v>7747</v>
      </c>
      <c r="N14715">
        <v>6</v>
      </c>
      <c r="P14715">
        <v>1</v>
      </c>
    </row>
    <row r="14716" spans="12:16" x14ac:dyDescent="0.35">
      <c r="L14716" t="s">
        <v>28</v>
      </c>
      <c r="M14716" t="s">
        <v>7747</v>
      </c>
      <c r="N14716">
        <v>6</v>
      </c>
      <c r="P14716">
        <v>1</v>
      </c>
    </row>
    <row r="14717" spans="12:16" x14ac:dyDescent="0.35">
      <c r="L14717" t="s">
        <v>28</v>
      </c>
      <c r="M14717" t="s">
        <v>7747</v>
      </c>
      <c r="N14717">
        <v>6</v>
      </c>
      <c r="P14717">
        <v>1</v>
      </c>
    </row>
    <row r="14718" spans="12:16" x14ac:dyDescent="0.35">
      <c r="L14718" t="s">
        <v>28</v>
      </c>
      <c r="M14718" t="s">
        <v>7747</v>
      </c>
      <c r="N14718">
        <v>6</v>
      </c>
      <c r="P14718">
        <v>1</v>
      </c>
    </row>
    <row r="14719" spans="12:16" x14ac:dyDescent="0.35">
      <c r="L14719" t="s">
        <v>28</v>
      </c>
      <c r="M14719" t="s">
        <v>7747</v>
      </c>
      <c r="N14719">
        <v>6</v>
      </c>
      <c r="P14719">
        <v>1</v>
      </c>
    </row>
    <row r="14720" spans="12:16" x14ac:dyDescent="0.35">
      <c r="L14720" t="s">
        <v>28</v>
      </c>
      <c r="M14720" t="s">
        <v>7747</v>
      </c>
      <c r="N14720">
        <v>6</v>
      </c>
      <c r="P14720">
        <v>1</v>
      </c>
    </row>
    <row r="14721" spans="12:16" x14ac:dyDescent="0.35">
      <c r="L14721" t="s">
        <v>28</v>
      </c>
      <c r="M14721" t="s">
        <v>7747</v>
      </c>
      <c r="N14721">
        <v>6</v>
      </c>
      <c r="P14721">
        <v>1</v>
      </c>
    </row>
    <row r="14722" spans="12:16" x14ac:dyDescent="0.35">
      <c r="L14722" t="s">
        <v>28</v>
      </c>
      <c r="M14722" t="s">
        <v>7747</v>
      </c>
      <c r="N14722">
        <v>6</v>
      </c>
      <c r="P14722">
        <v>1</v>
      </c>
    </row>
    <row r="14723" spans="12:16" x14ac:dyDescent="0.35">
      <c r="L14723" t="s">
        <v>28</v>
      </c>
      <c r="M14723" t="s">
        <v>7747</v>
      </c>
      <c r="N14723">
        <v>6</v>
      </c>
      <c r="P14723">
        <v>1</v>
      </c>
    </row>
    <row r="14724" spans="12:16" x14ac:dyDescent="0.35">
      <c r="L14724" t="s">
        <v>28</v>
      </c>
      <c r="M14724" t="s">
        <v>7747</v>
      </c>
      <c r="N14724">
        <v>6</v>
      </c>
      <c r="P14724">
        <v>1</v>
      </c>
    </row>
    <row r="14725" spans="12:16" x14ac:dyDescent="0.35">
      <c r="L14725" t="s">
        <v>28</v>
      </c>
      <c r="M14725" t="s">
        <v>7747</v>
      </c>
      <c r="N14725">
        <v>6</v>
      </c>
      <c r="P14725">
        <v>1</v>
      </c>
    </row>
    <row r="14726" spans="12:16" x14ac:dyDescent="0.35">
      <c r="L14726" t="s">
        <v>28</v>
      </c>
      <c r="M14726" t="s">
        <v>7747</v>
      </c>
      <c r="N14726">
        <v>6</v>
      </c>
      <c r="P14726">
        <v>1</v>
      </c>
    </row>
    <row r="14727" spans="12:16" x14ac:dyDescent="0.35">
      <c r="L14727" t="s">
        <v>28</v>
      </c>
      <c r="M14727" t="s">
        <v>7747</v>
      </c>
      <c r="N14727">
        <v>6</v>
      </c>
      <c r="P14727">
        <v>1</v>
      </c>
    </row>
    <row r="14728" spans="12:16" x14ac:dyDescent="0.35">
      <c r="L14728" t="s">
        <v>28</v>
      </c>
      <c r="M14728" t="s">
        <v>7747</v>
      </c>
      <c r="N14728">
        <v>6</v>
      </c>
      <c r="P14728">
        <v>1</v>
      </c>
    </row>
    <row r="14729" spans="12:16" x14ac:dyDescent="0.35">
      <c r="L14729" t="s">
        <v>28</v>
      </c>
      <c r="M14729" t="s">
        <v>7747</v>
      </c>
      <c r="N14729">
        <v>6</v>
      </c>
      <c r="P14729">
        <v>1</v>
      </c>
    </row>
    <row r="14730" spans="12:16" x14ac:dyDescent="0.35">
      <c r="L14730" t="s">
        <v>28</v>
      </c>
      <c r="M14730" t="s">
        <v>7747</v>
      </c>
      <c r="N14730">
        <v>6</v>
      </c>
      <c r="P14730">
        <v>1</v>
      </c>
    </row>
    <row r="14731" spans="12:16" x14ac:dyDescent="0.35">
      <c r="L14731" t="s">
        <v>28</v>
      </c>
      <c r="M14731" t="s">
        <v>7747</v>
      </c>
      <c r="N14731">
        <v>6</v>
      </c>
      <c r="P14731">
        <v>1</v>
      </c>
    </row>
    <row r="14732" spans="12:16" x14ac:dyDescent="0.35">
      <c r="L14732" t="s">
        <v>28</v>
      </c>
      <c r="M14732" t="s">
        <v>7747</v>
      </c>
      <c r="N14732">
        <v>6</v>
      </c>
      <c r="P14732">
        <v>1</v>
      </c>
    </row>
    <row r="14733" spans="12:16" x14ac:dyDescent="0.35">
      <c r="L14733" t="s">
        <v>28</v>
      </c>
      <c r="M14733" t="s">
        <v>7747</v>
      </c>
      <c r="N14733">
        <v>6</v>
      </c>
      <c r="P14733">
        <v>1</v>
      </c>
    </row>
    <row r="14734" spans="12:16" x14ac:dyDescent="0.35">
      <c r="L14734" t="s">
        <v>28</v>
      </c>
      <c r="M14734" t="s">
        <v>7747</v>
      </c>
      <c r="N14734">
        <v>6</v>
      </c>
      <c r="P14734">
        <v>1</v>
      </c>
    </row>
    <row r="14735" spans="12:16" x14ac:dyDescent="0.35">
      <c r="L14735" t="s">
        <v>28</v>
      </c>
      <c r="M14735" t="s">
        <v>7747</v>
      </c>
      <c r="N14735">
        <v>6</v>
      </c>
      <c r="P14735">
        <v>1</v>
      </c>
    </row>
    <row r="14736" spans="12:16" x14ac:dyDescent="0.35">
      <c r="L14736" t="s">
        <v>28</v>
      </c>
      <c r="M14736" t="s">
        <v>7747</v>
      </c>
      <c r="N14736">
        <v>6</v>
      </c>
      <c r="P14736">
        <v>1</v>
      </c>
    </row>
    <row r="14737" spans="12:16" x14ac:dyDescent="0.35">
      <c r="L14737" t="s">
        <v>28</v>
      </c>
      <c r="M14737" t="s">
        <v>7747</v>
      </c>
      <c r="N14737">
        <v>6</v>
      </c>
      <c r="P14737">
        <v>1</v>
      </c>
    </row>
    <row r="14738" spans="12:16" x14ac:dyDescent="0.35">
      <c r="L14738" t="s">
        <v>28</v>
      </c>
      <c r="M14738" t="s">
        <v>7747</v>
      </c>
      <c r="N14738">
        <v>6</v>
      </c>
      <c r="P14738">
        <v>1</v>
      </c>
    </row>
    <row r="14739" spans="12:16" x14ac:dyDescent="0.35">
      <c r="L14739" t="s">
        <v>28</v>
      </c>
      <c r="M14739" t="s">
        <v>7747</v>
      </c>
      <c r="N14739">
        <v>6</v>
      </c>
      <c r="P14739">
        <v>1</v>
      </c>
    </row>
    <row r="14740" spans="12:16" x14ac:dyDescent="0.35">
      <c r="L14740" t="s">
        <v>28</v>
      </c>
      <c r="M14740" t="s">
        <v>7747</v>
      </c>
      <c r="N14740">
        <v>6</v>
      </c>
      <c r="P14740">
        <v>1</v>
      </c>
    </row>
    <row r="14741" spans="12:16" x14ac:dyDescent="0.35">
      <c r="L14741" t="s">
        <v>28</v>
      </c>
      <c r="M14741" t="s">
        <v>7747</v>
      </c>
      <c r="N14741">
        <v>6</v>
      </c>
      <c r="P14741">
        <v>1</v>
      </c>
    </row>
    <row r="14742" spans="12:16" x14ac:dyDescent="0.35">
      <c r="L14742" t="s">
        <v>28</v>
      </c>
      <c r="M14742" t="s">
        <v>7747</v>
      </c>
      <c r="N14742">
        <v>6</v>
      </c>
      <c r="P14742">
        <v>1</v>
      </c>
    </row>
    <row r="14743" spans="12:16" x14ac:dyDescent="0.35">
      <c r="L14743" t="s">
        <v>28</v>
      </c>
      <c r="M14743" t="s">
        <v>7747</v>
      </c>
      <c r="N14743">
        <v>6</v>
      </c>
      <c r="P14743">
        <v>1</v>
      </c>
    </row>
    <row r="14744" spans="12:16" x14ac:dyDescent="0.35">
      <c r="L14744" t="s">
        <v>28</v>
      </c>
      <c r="M14744" t="s">
        <v>7747</v>
      </c>
      <c r="N14744">
        <v>6</v>
      </c>
      <c r="P14744">
        <v>1</v>
      </c>
    </row>
    <row r="14745" spans="12:16" x14ac:dyDescent="0.35">
      <c r="L14745" t="s">
        <v>28</v>
      </c>
      <c r="M14745" t="s">
        <v>7747</v>
      </c>
      <c r="N14745">
        <v>6</v>
      </c>
      <c r="P14745">
        <v>1</v>
      </c>
    </row>
    <row r="14746" spans="12:16" x14ac:dyDescent="0.35">
      <c r="L14746" t="s">
        <v>28</v>
      </c>
      <c r="M14746" t="s">
        <v>7747</v>
      </c>
      <c r="N14746">
        <v>6</v>
      </c>
      <c r="P14746">
        <v>1</v>
      </c>
    </row>
    <row r="14747" spans="12:16" x14ac:dyDescent="0.35">
      <c r="L14747" t="s">
        <v>28</v>
      </c>
      <c r="M14747" t="s">
        <v>7747</v>
      </c>
      <c r="N14747">
        <v>6</v>
      </c>
      <c r="P14747">
        <v>1</v>
      </c>
    </row>
    <row r="14748" spans="12:16" x14ac:dyDescent="0.35">
      <c r="L14748" t="s">
        <v>28</v>
      </c>
      <c r="M14748" t="s">
        <v>7747</v>
      </c>
      <c r="N14748">
        <v>6</v>
      </c>
      <c r="P14748">
        <v>1</v>
      </c>
    </row>
    <row r="14749" spans="12:16" x14ac:dyDescent="0.35">
      <c r="L14749" t="s">
        <v>28</v>
      </c>
      <c r="M14749" t="s">
        <v>7747</v>
      </c>
      <c r="N14749">
        <v>6</v>
      </c>
      <c r="P14749">
        <v>1</v>
      </c>
    </row>
    <row r="14750" spans="12:16" x14ac:dyDescent="0.35">
      <c r="L14750" t="s">
        <v>28</v>
      </c>
      <c r="M14750" t="s">
        <v>7747</v>
      </c>
      <c r="N14750">
        <v>6</v>
      </c>
      <c r="P14750">
        <v>1</v>
      </c>
    </row>
    <row r="14751" spans="12:16" x14ac:dyDescent="0.35">
      <c r="L14751" t="s">
        <v>28</v>
      </c>
      <c r="M14751" t="s">
        <v>7747</v>
      </c>
      <c r="N14751">
        <v>6</v>
      </c>
      <c r="P14751">
        <v>1</v>
      </c>
    </row>
    <row r="14752" spans="12:16" x14ac:dyDescent="0.35">
      <c r="L14752" t="s">
        <v>28</v>
      </c>
      <c r="M14752" t="s">
        <v>7747</v>
      </c>
      <c r="N14752">
        <v>6</v>
      </c>
      <c r="P14752">
        <v>1</v>
      </c>
    </row>
    <row r="14753" spans="12:16" x14ac:dyDescent="0.35">
      <c r="L14753" t="s">
        <v>28</v>
      </c>
      <c r="M14753" t="s">
        <v>7747</v>
      </c>
      <c r="N14753">
        <v>6</v>
      </c>
      <c r="P14753">
        <v>1</v>
      </c>
    </row>
    <row r="14754" spans="12:16" x14ac:dyDescent="0.35">
      <c r="L14754" t="s">
        <v>28</v>
      </c>
      <c r="M14754" t="s">
        <v>7747</v>
      </c>
      <c r="N14754">
        <v>6</v>
      </c>
      <c r="P14754">
        <v>1</v>
      </c>
    </row>
    <row r="14755" spans="12:16" x14ac:dyDescent="0.35">
      <c r="L14755" t="s">
        <v>28</v>
      </c>
      <c r="M14755" t="s">
        <v>7747</v>
      </c>
      <c r="N14755">
        <v>6</v>
      </c>
      <c r="P14755">
        <v>1</v>
      </c>
    </row>
    <row r="14756" spans="12:16" x14ac:dyDescent="0.35">
      <c r="L14756" t="s">
        <v>28</v>
      </c>
      <c r="M14756" t="s">
        <v>7747</v>
      </c>
      <c r="N14756">
        <v>6</v>
      </c>
      <c r="P14756">
        <v>1</v>
      </c>
    </row>
    <row r="14757" spans="12:16" x14ac:dyDescent="0.35">
      <c r="L14757" t="s">
        <v>28</v>
      </c>
      <c r="M14757" t="s">
        <v>7747</v>
      </c>
      <c r="N14757">
        <v>6</v>
      </c>
      <c r="P14757">
        <v>1</v>
      </c>
    </row>
    <row r="14758" spans="12:16" x14ac:dyDescent="0.35">
      <c r="L14758" t="s">
        <v>28</v>
      </c>
      <c r="M14758" t="s">
        <v>7747</v>
      </c>
      <c r="N14758">
        <v>6</v>
      </c>
      <c r="P14758">
        <v>1</v>
      </c>
    </row>
    <row r="14759" spans="12:16" x14ac:dyDescent="0.35">
      <c r="L14759" t="s">
        <v>28</v>
      </c>
      <c r="M14759" t="s">
        <v>7747</v>
      </c>
      <c r="N14759">
        <v>6</v>
      </c>
      <c r="P14759">
        <v>1</v>
      </c>
    </row>
    <row r="14760" spans="12:16" x14ac:dyDescent="0.35">
      <c r="L14760" t="s">
        <v>28</v>
      </c>
      <c r="M14760" t="s">
        <v>7747</v>
      </c>
      <c r="N14760">
        <v>6</v>
      </c>
      <c r="P14760">
        <v>1</v>
      </c>
    </row>
    <row r="14761" spans="12:16" x14ac:dyDescent="0.35">
      <c r="L14761" t="s">
        <v>28</v>
      </c>
      <c r="M14761" t="s">
        <v>7747</v>
      </c>
      <c r="N14761">
        <v>6</v>
      </c>
      <c r="P14761">
        <v>1</v>
      </c>
    </row>
    <row r="14762" spans="12:16" x14ac:dyDescent="0.35">
      <c r="L14762" t="s">
        <v>28</v>
      </c>
      <c r="M14762" t="s">
        <v>7747</v>
      </c>
      <c r="N14762">
        <v>6</v>
      </c>
      <c r="P14762">
        <v>1</v>
      </c>
    </row>
    <row r="14763" spans="12:16" x14ac:dyDescent="0.35">
      <c r="L14763" t="s">
        <v>28</v>
      </c>
      <c r="M14763" t="s">
        <v>7747</v>
      </c>
      <c r="N14763">
        <v>6</v>
      </c>
      <c r="P14763">
        <v>1</v>
      </c>
    </row>
    <row r="14764" spans="12:16" x14ac:dyDescent="0.35">
      <c r="L14764" t="s">
        <v>28</v>
      </c>
      <c r="M14764" t="s">
        <v>7747</v>
      </c>
      <c r="N14764">
        <v>6</v>
      </c>
      <c r="P14764">
        <v>1</v>
      </c>
    </row>
    <row r="14765" spans="12:16" x14ac:dyDescent="0.35">
      <c r="L14765" t="s">
        <v>28</v>
      </c>
      <c r="M14765" t="s">
        <v>7747</v>
      </c>
      <c r="N14765">
        <v>6</v>
      </c>
      <c r="P14765">
        <v>1</v>
      </c>
    </row>
    <row r="14766" spans="12:16" x14ac:dyDescent="0.35">
      <c r="L14766" t="s">
        <v>28</v>
      </c>
      <c r="M14766" t="s">
        <v>7747</v>
      </c>
      <c r="N14766">
        <v>6</v>
      </c>
      <c r="P14766">
        <v>1</v>
      </c>
    </row>
    <row r="14767" spans="12:16" x14ac:dyDescent="0.35">
      <c r="L14767" t="s">
        <v>28</v>
      </c>
      <c r="M14767" t="s">
        <v>7747</v>
      </c>
      <c r="N14767">
        <v>6</v>
      </c>
      <c r="P14767">
        <v>1</v>
      </c>
    </row>
    <row r="14768" spans="12:16" x14ac:dyDescent="0.35">
      <c r="L14768" t="s">
        <v>28</v>
      </c>
      <c r="M14768" t="s">
        <v>7747</v>
      </c>
      <c r="N14768">
        <v>6</v>
      </c>
      <c r="P14768">
        <v>1</v>
      </c>
    </row>
    <row r="14769" spans="12:16" x14ac:dyDescent="0.35">
      <c r="L14769" t="s">
        <v>28</v>
      </c>
      <c r="M14769" t="s">
        <v>7747</v>
      </c>
      <c r="N14769">
        <v>6</v>
      </c>
      <c r="P14769">
        <v>1</v>
      </c>
    </row>
    <row r="14770" spans="12:16" x14ac:dyDescent="0.35">
      <c r="L14770" t="s">
        <v>28</v>
      </c>
      <c r="M14770" t="s">
        <v>7747</v>
      </c>
      <c r="N14770">
        <v>6</v>
      </c>
      <c r="P14770">
        <v>1</v>
      </c>
    </row>
    <row r="14771" spans="12:16" x14ac:dyDescent="0.35">
      <c r="L14771" t="s">
        <v>28</v>
      </c>
      <c r="M14771" t="s">
        <v>7747</v>
      </c>
      <c r="N14771">
        <v>6</v>
      </c>
      <c r="P14771">
        <v>1</v>
      </c>
    </row>
    <row r="14772" spans="12:16" x14ac:dyDescent="0.35">
      <c r="L14772" t="s">
        <v>28</v>
      </c>
      <c r="M14772" t="s">
        <v>7747</v>
      </c>
      <c r="N14772">
        <v>6</v>
      </c>
      <c r="P14772">
        <v>1</v>
      </c>
    </row>
    <row r="14773" spans="12:16" x14ac:dyDescent="0.35">
      <c r="L14773" t="s">
        <v>28</v>
      </c>
      <c r="M14773" t="s">
        <v>7747</v>
      </c>
      <c r="N14773">
        <v>6</v>
      </c>
      <c r="P14773">
        <v>1</v>
      </c>
    </row>
    <row r="14774" spans="12:16" x14ac:dyDescent="0.35">
      <c r="L14774" t="s">
        <v>28</v>
      </c>
      <c r="M14774" t="s">
        <v>7747</v>
      </c>
      <c r="N14774">
        <v>6</v>
      </c>
      <c r="P14774">
        <v>1</v>
      </c>
    </row>
    <row r="14775" spans="12:16" x14ac:dyDescent="0.35">
      <c r="L14775" t="s">
        <v>28</v>
      </c>
      <c r="M14775" t="s">
        <v>7747</v>
      </c>
      <c r="N14775">
        <v>6</v>
      </c>
      <c r="P14775">
        <v>1</v>
      </c>
    </row>
    <row r="14776" spans="12:16" x14ac:dyDescent="0.35">
      <c r="L14776" t="s">
        <v>28</v>
      </c>
      <c r="M14776" t="s">
        <v>7747</v>
      </c>
      <c r="N14776">
        <v>6</v>
      </c>
      <c r="P14776">
        <v>1</v>
      </c>
    </row>
    <row r="14777" spans="12:16" x14ac:dyDescent="0.35">
      <c r="L14777" t="s">
        <v>28</v>
      </c>
      <c r="M14777" t="s">
        <v>7747</v>
      </c>
      <c r="N14777">
        <v>6</v>
      </c>
      <c r="P14777">
        <v>1</v>
      </c>
    </row>
    <row r="14778" spans="12:16" x14ac:dyDescent="0.35">
      <c r="L14778" t="s">
        <v>28</v>
      </c>
      <c r="M14778" t="s">
        <v>7747</v>
      </c>
      <c r="N14778">
        <v>6</v>
      </c>
      <c r="P14778">
        <v>1</v>
      </c>
    </row>
    <row r="14779" spans="12:16" x14ac:dyDescent="0.35">
      <c r="L14779" t="s">
        <v>28</v>
      </c>
      <c r="M14779" t="s">
        <v>7747</v>
      </c>
      <c r="N14779">
        <v>6</v>
      </c>
      <c r="P14779">
        <v>1</v>
      </c>
    </row>
    <row r="14780" spans="12:16" x14ac:dyDescent="0.35">
      <c r="L14780" t="s">
        <v>28</v>
      </c>
      <c r="M14780" t="s">
        <v>7747</v>
      </c>
      <c r="N14780">
        <v>6</v>
      </c>
      <c r="P14780">
        <v>1</v>
      </c>
    </row>
    <row r="14781" spans="12:16" x14ac:dyDescent="0.35">
      <c r="L14781" t="s">
        <v>28</v>
      </c>
      <c r="M14781" t="s">
        <v>7747</v>
      </c>
      <c r="N14781">
        <v>6</v>
      </c>
      <c r="P14781">
        <v>1</v>
      </c>
    </row>
    <row r="14782" spans="12:16" x14ac:dyDescent="0.35">
      <c r="L14782" t="s">
        <v>28</v>
      </c>
      <c r="M14782" t="s">
        <v>7747</v>
      </c>
      <c r="N14782">
        <v>6</v>
      </c>
      <c r="P14782">
        <v>1</v>
      </c>
    </row>
    <row r="14783" spans="12:16" x14ac:dyDescent="0.35">
      <c r="L14783" t="s">
        <v>28</v>
      </c>
      <c r="M14783" t="s">
        <v>7747</v>
      </c>
      <c r="N14783">
        <v>6</v>
      </c>
      <c r="P14783">
        <v>1</v>
      </c>
    </row>
    <row r="14784" spans="12:16" x14ac:dyDescent="0.35">
      <c r="L14784" t="s">
        <v>28</v>
      </c>
      <c r="M14784" t="s">
        <v>7747</v>
      </c>
      <c r="N14784">
        <v>6</v>
      </c>
      <c r="P14784">
        <v>1</v>
      </c>
    </row>
    <row r="14785" spans="12:16" x14ac:dyDescent="0.35">
      <c r="L14785" t="s">
        <v>28</v>
      </c>
      <c r="M14785" t="s">
        <v>7747</v>
      </c>
      <c r="N14785">
        <v>6</v>
      </c>
      <c r="P14785">
        <v>1</v>
      </c>
    </row>
    <row r="14786" spans="12:16" x14ac:dyDescent="0.35">
      <c r="L14786" t="s">
        <v>28</v>
      </c>
      <c r="M14786" t="s">
        <v>7747</v>
      </c>
      <c r="N14786">
        <v>6</v>
      </c>
      <c r="P14786">
        <v>1</v>
      </c>
    </row>
    <row r="14787" spans="12:16" x14ac:dyDescent="0.35">
      <c r="L14787" t="s">
        <v>28</v>
      </c>
      <c r="M14787" t="s">
        <v>7747</v>
      </c>
      <c r="N14787">
        <v>6</v>
      </c>
      <c r="P14787">
        <v>1</v>
      </c>
    </row>
    <row r="14788" spans="12:16" x14ac:dyDescent="0.35">
      <c r="L14788" t="s">
        <v>28</v>
      </c>
      <c r="M14788" t="s">
        <v>7747</v>
      </c>
      <c r="N14788">
        <v>6</v>
      </c>
      <c r="P14788">
        <v>1</v>
      </c>
    </row>
    <row r="14789" spans="12:16" x14ac:dyDescent="0.35">
      <c r="L14789" t="s">
        <v>28</v>
      </c>
      <c r="M14789" t="s">
        <v>7747</v>
      </c>
      <c r="N14789">
        <v>6</v>
      </c>
      <c r="P14789">
        <v>1</v>
      </c>
    </row>
    <row r="14790" spans="12:16" x14ac:dyDescent="0.35">
      <c r="L14790" t="s">
        <v>28</v>
      </c>
      <c r="M14790" t="s">
        <v>7747</v>
      </c>
      <c r="N14790">
        <v>6</v>
      </c>
      <c r="P14790">
        <v>1</v>
      </c>
    </row>
    <row r="14791" spans="12:16" x14ac:dyDescent="0.35">
      <c r="L14791" t="s">
        <v>28</v>
      </c>
      <c r="M14791" t="s">
        <v>7747</v>
      </c>
      <c r="N14791">
        <v>6</v>
      </c>
      <c r="P14791">
        <v>1</v>
      </c>
    </row>
    <row r="14792" spans="12:16" x14ac:dyDescent="0.35">
      <c r="L14792" t="s">
        <v>28</v>
      </c>
      <c r="M14792" t="s">
        <v>7747</v>
      </c>
      <c r="N14792">
        <v>6</v>
      </c>
      <c r="P14792">
        <v>1</v>
      </c>
    </row>
    <row r="14793" spans="12:16" x14ac:dyDescent="0.35">
      <c r="L14793" t="s">
        <v>28</v>
      </c>
      <c r="M14793" t="s">
        <v>7747</v>
      </c>
      <c r="N14793">
        <v>6</v>
      </c>
      <c r="P14793">
        <v>1</v>
      </c>
    </row>
    <row r="14794" spans="12:16" x14ac:dyDescent="0.35">
      <c r="L14794" t="s">
        <v>28</v>
      </c>
      <c r="M14794" t="s">
        <v>7747</v>
      </c>
      <c r="N14794">
        <v>6</v>
      </c>
      <c r="P14794">
        <v>1</v>
      </c>
    </row>
    <row r="14795" spans="12:16" x14ac:dyDescent="0.35">
      <c r="L14795" t="s">
        <v>28</v>
      </c>
      <c r="M14795" t="s">
        <v>7747</v>
      </c>
      <c r="N14795">
        <v>6</v>
      </c>
      <c r="P14795">
        <v>1</v>
      </c>
    </row>
    <row r="14796" spans="12:16" x14ac:dyDescent="0.35">
      <c r="L14796" t="s">
        <v>28</v>
      </c>
      <c r="M14796" t="s">
        <v>7747</v>
      </c>
      <c r="N14796">
        <v>6</v>
      </c>
      <c r="P14796">
        <v>1</v>
      </c>
    </row>
    <row r="14797" spans="12:16" x14ac:dyDescent="0.35">
      <c r="L14797" t="s">
        <v>28</v>
      </c>
      <c r="M14797" t="s">
        <v>7747</v>
      </c>
      <c r="N14797">
        <v>6</v>
      </c>
      <c r="P14797">
        <v>1</v>
      </c>
    </row>
    <row r="14798" spans="12:16" x14ac:dyDescent="0.35">
      <c r="L14798" t="s">
        <v>28</v>
      </c>
      <c r="M14798" t="s">
        <v>7747</v>
      </c>
      <c r="N14798">
        <v>6</v>
      </c>
      <c r="P14798">
        <v>1</v>
      </c>
    </row>
    <row r="14799" spans="12:16" x14ac:dyDescent="0.35">
      <c r="L14799" t="s">
        <v>28</v>
      </c>
      <c r="M14799" t="s">
        <v>7747</v>
      </c>
      <c r="N14799">
        <v>6</v>
      </c>
      <c r="P14799">
        <v>1</v>
      </c>
    </row>
    <row r="14800" spans="12:16" x14ac:dyDescent="0.35">
      <c r="L14800" t="s">
        <v>28</v>
      </c>
      <c r="M14800" t="s">
        <v>7747</v>
      </c>
      <c r="N14800">
        <v>6</v>
      </c>
      <c r="P14800">
        <v>1</v>
      </c>
    </row>
    <row r="14801" spans="12:16" x14ac:dyDescent="0.35">
      <c r="L14801" t="s">
        <v>28</v>
      </c>
      <c r="M14801" t="s">
        <v>7747</v>
      </c>
      <c r="N14801">
        <v>6</v>
      </c>
      <c r="P14801">
        <v>1</v>
      </c>
    </row>
    <row r="14802" spans="12:16" x14ac:dyDescent="0.35">
      <c r="L14802" t="s">
        <v>28</v>
      </c>
      <c r="M14802" t="s">
        <v>7747</v>
      </c>
      <c r="N14802">
        <v>6</v>
      </c>
      <c r="P14802">
        <v>1</v>
      </c>
    </row>
    <row r="14803" spans="12:16" x14ac:dyDescent="0.35">
      <c r="L14803" t="s">
        <v>28</v>
      </c>
      <c r="M14803" t="s">
        <v>7747</v>
      </c>
      <c r="N14803">
        <v>6</v>
      </c>
      <c r="P14803">
        <v>1</v>
      </c>
    </row>
    <row r="14804" spans="12:16" x14ac:dyDescent="0.35">
      <c r="L14804" t="s">
        <v>28</v>
      </c>
      <c r="M14804" t="s">
        <v>7747</v>
      </c>
      <c r="N14804">
        <v>6</v>
      </c>
      <c r="P14804">
        <v>1</v>
      </c>
    </row>
    <row r="14805" spans="12:16" x14ac:dyDescent="0.35">
      <c r="L14805" t="s">
        <v>28</v>
      </c>
      <c r="M14805" t="s">
        <v>7747</v>
      </c>
      <c r="N14805">
        <v>6</v>
      </c>
      <c r="P14805">
        <v>1</v>
      </c>
    </row>
    <row r="14806" spans="12:16" x14ac:dyDescent="0.35">
      <c r="L14806" t="s">
        <v>28</v>
      </c>
      <c r="M14806" t="s">
        <v>7747</v>
      </c>
      <c r="N14806">
        <v>6</v>
      </c>
      <c r="P14806">
        <v>1</v>
      </c>
    </row>
    <row r="14807" spans="12:16" x14ac:dyDescent="0.35">
      <c r="L14807" t="s">
        <v>28</v>
      </c>
      <c r="M14807" t="s">
        <v>7747</v>
      </c>
      <c r="N14807">
        <v>6</v>
      </c>
      <c r="P14807">
        <v>1</v>
      </c>
    </row>
    <row r="14808" spans="12:16" x14ac:dyDescent="0.35">
      <c r="L14808" t="s">
        <v>28</v>
      </c>
      <c r="M14808" t="s">
        <v>7747</v>
      </c>
      <c r="N14808">
        <v>6</v>
      </c>
      <c r="P14808">
        <v>1</v>
      </c>
    </row>
    <row r="14809" spans="12:16" x14ac:dyDescent="0.35">
      <c r="L14809" t="s">
        <v>28</v>
      </c>
      <c r="M14809" t="s">
        <v>7747</v>
      </c>
      <c r="N14809">
        <v>6</v>
      </c>
      <c r="P14809">
        <v>1</v>
      </c>
    </row>
    <row r="14810" spans="12:16" x14ac:dyDescent="0.35">
      <c r="L14810" t="s">
        <v>28</v>
      </c>
      <c r="M14810" t="s">
        <v>7747</v>
      </c>
      <c r="N14810">
        <v>6</v>
      </c>
      <c r="P14810">
        <v>1</v>
      </c>
    </row>
    <row r="14811" spans="12:16" x14ac:dyDescent="0.35">
      <c r="L14811" t="s">
        <v>28</v>
      </c>
      <c r="M14811" t="s">
        <v>7747</v>
      </c>
      <c r="N14811">
        <v>6</v>
      </c>
      <c r="P14811">
        <v>1</v>
      </c>
    </row>
    <row r="14812" spans="12:16" x14ac:dyDescent="0.35">
      <c r="L14812" t="s">
        <v>28</v>
      </c>
      <c r="M14812" t="s">
        <v>7747</v>
      </c>
      <c r="N14812">
        <v>6</v>
      </c>
      <c r="P14812">
        <v>1</v>
      </c>
    </row>
    <row r="14813" spans="12:16" x14ac:dyDescent="0.35">
      <c r="L14813" t="s">
        <v>28</v>
      </c>
      <c r="M14813" t="s">
        <v>7747</v>
      </c>
      <c r="N14813">
        <v>6</v>
      </c>
      <c r="P14813">
        <v>1</v>
      </c>
    </row>
    <row r="14814" spans="12:16" x14ac:dyDescent="0.35">
      <c r="L14814" t="s">
        <v>28</v>
      </c>
      <c r="M14814" t="s">
        <v>7747</v>
      </c>
      <c r="N14814">
        <v>6</v>
      </c>
      <c r="P14814">
        <v>1</v>
      </c>
    </row>
    <row r="14815" spans="12:16" x14ac:dyDescent="0.35">
      <c r="L14815" t="s">
        <v>28</v>
      </c>
      <c r="M14815" t="s">
        <v>7747</v>
      </c>
      <c r="N14815">
        <v>6</v>
      </c>
      <c r="P14815">
        <v>1</v>
      </c>
    </row>
    <row r="14816" spans="12:16" x14ac:dyDescent="0.35">
      <c r="L14816" t="s">
        <v>28</v>
      </c>
      <c r="M14816" t="s">
        <v>7747</v>
      </c>
      <c r="N14816">
        <v>6</v>
      </c>
      <c r="P14816">
        <v>1</v>
      </c>
    </row>
    <row r="14817" spans="12:16" x14ac:dyDescent="0.35">
      <c r="L14817" t="s">
        <v>28</v>
      </c>
      <c r="M14817" t="s">
        <v>7747</v>
      </c>
      <c r="N14817">
        <v>6</v>
      </c>
      <c r="P14817">
        <v>1</v>
      </c>
    </row>
    <row r="14818" spans="12:16" x14ac:dyDescent="0.35">
      <c r="L14818" t="s">
        <v>28</v>
      </c>
      <c r="M14818" t="s">
        <v>7747</v>
      </c>
      <c r="N14818">
        <v>6</v>
      </c>
      <c r="P14818">
        <v>1</v>
      </c>
    </row>
    <row r="14819" spans="12:16" x14ac:dyDescent="0.35">
      <c r="L14819" t="s">
        <v>28</v>
      </c>
      <c r="M14819" t="s">
        <v>7747</v>
      </c>
      <c r="N14819">
        <v>6</v>
      </c>
      <c r="P14819">
        <v>1</v>
      </c>
    </row>
    <row r="14820" spans="12:16" x14ac:dyDescent="0.35">
      <c r="L14820" t="s">
        <v>28</v>
      </c>
      <c r="M14820" t="s">
        <v>7747</v>
      </c>
      <c r="N14820">
        <v>6</v>
      </c>
      <c r="P14820">
        <v>1</v>
      </c>
    </row>
    <row r="14821" spans="12:16" x14ac:dyDescent="0.35">
      <c r="L14821" t="s">
        <v>28</v>
      </c>
      <c r="M14821" t="s">
        <v>7747</v>
      </c>
      <c r="N14821">
        <v>6</v>
      </c>
      <c r="P14821">
        <v>1</v>
      </c>
    </row>
    <row r="14822" spans="12:16" x14ac:dyDescent="0.35">
      <c r="L14822" t="s">
        <v>28</v>
      </c>
      <c r="M14822" t="s">
        <v>7747</v>
      </c>
      <c r="N14822">
        <v>6</v>
      </c>
      <c r="P14822">
        <v>1</v>
      </c>
    </row>
    <row r="14823" spans="12:16" x14ac:dyDescent="0.35">
      <c r="L14823" t="s">
        <v>28</v>
      </c>
      <c r="M14823" t="s">
        <v>7747</v>
      </c>
      <c r="N14823">
        <v>6</v>
      </c>
      <c r="P14823">
        <v>1</v>
      </c>
    </row>
    <row r="14824" spans="12:16" x14ac:dyDescent="0.35">
      <c r="L14824" t="s">
        <v>28</v>
      </c>
      <c r="M14824" t="s">
        <v>7747</v>
      </c>
      <c r="N14824">
        <v>6</v>
      </c>
      <c r="P14824">
        <v>1</v>
      </c>
    </row>
    <row r="14825" spans="12:16" x14ac:dyDescent="0.35">
      <c r="L14825" t="s">
        <v>28</v>
      </c>
      <c r="M14825" t="s">
        <v>7747</v>
      </c>
      <c r="N14825">
        <v>6</v>
      </c>
      <c r="P14825">
        <v>1</v>
      </c>
    </row>
    <row r="14826" spans="12:16" x14ac:dyDescent="0.35">
      <c r="L14826" t="s">
        <v>28</v>
      </c>
      <c r="M14826" t="s">
        <v>7747</v>
      </c>
      <c r="N14826">
        <v>6</v>
      </c>
      <c r="P14826">
        <v>1</v>
      </c>
    </row>
    <row r="14827" spans="12:16" x14ac:dyDescent="0.35">
      <c r="L14827" t="s">
        <v>28</v>
      </c>
      <c r="M14827" t="s">
        <v>7747</v>
      </c>
      <c r="N14827">
        <v>6</v>
      </c>
      <c r="P14827">
        <v>1</v>
      </c>
    </row>
    <row r="14828" spans="12:16" x14ac:dyDescent="0.35">
      <c r="L14828" t="s">
        <v>28</v>
      </c>
      <c r="M14828" t="s">
        <v>7747</v>
      </c>
      <c r="N14828">
        <v>6</v>
      </c>
      <c r="P14828">
        <v>1</v>
      </c>
    </row>
    <row r="14829" spans="12:16" x14ac:dyDescent="0.35">
      <c r="L14829" t="s">
        <v>28</v>
      </c>
      <c r="M14829" t="s">
        <v>7747</v>
      </c>
      <c r="N14829">
        <v>6</v>
      </c>
      <c r="P14829">
        <v>1</v>
      </c>
    </row>
    <row r="14830" spans="12:16" x14ac:dyDescent="0.35">
      <c r="L14830" t="s">
        <v>28</v>
      </c>
      <c r="M14830" t="s">
        <v>7747</v>
      </c>
      <c r="N14830">
        <v>6</v>
      </c>
      <c r="P14830">
        <v>1</v>
      </c>
    </row>
    <row r="14831" spans="12:16" x14ac:dyDescent="0.35">
      <c r="L14831" t="s">
        <v>28</v>
      </c>
      <c r="M14831" t="s">
        <v>7747</v>
      </c>
      <c r="N14831">
        <v>6</v>
      </c>
      <c r="P14831">
        <v>1</v>
      </c>
    </row>
    <row r="14832" spans="12:16" x14ac:dyDescent="0.35">
      <c r="L14832" t="s">
        <v>28</v>
      </c>
      <c r="M14832" t="s">
        <v>7747</v>
      </c>
      <c r="N14832">
        <v>6</v>
      </c>
      <c r="P14832">
        <v>1</v>
      </c>
    </row>
    <row r="14833" spans="12:16" x14ac:dyDescent="0.35">
      <c r="L14833" t="s">
        <v>28</v>
      </c>
      <c r="M14833" t="s">
        <v>7747</v>
      </c>
      <c r="N14833">
        <v>6</v>
      </c>
      <c r="P14833">
        <v>1</v>
      </c>
    </row>
    <row r="14834" spans="12:16" x14ac:dyDescent="0.35">
      <c r="L14834" t="s">
        <v>28</v>
      </c>
      <c r="M14834" t="s">
        <v>7747</v>
      </c>
      <c r="N14834">
        <v>6</v>
      </c>
      <c r="P14834">
        <v>1</v>
      </c>
    </row>
    <row r="14835" spans="12:16" x14ac:dyDescent="0.35">
      <c r="L14835" t="s">
        <v>28</v>
      </c>
      <c r="M14835" t="s">
        <v>7747</v>
      </c>
      <c r="N14835">
        <v>6</v>
      </c>
      <c r="P14835">
        <v>1</v>
      </c>
    </row>
    <row r="14836" spans="12:16" x14ac:dyDescent="0.35">
      <c r="L14836" t="s">
        <v>28</v>
      </c>
      <c r="M14836" t="s">
        <v>7747</v>
      </c>
      <c r="N14836">
        <v>6</v>
      </c>
      <c r="P14836">
        <v>1</v>
      </c>
    </row>
    <row r="14837" spans="12:16" x14ac:dyDescent="0.35">
      <c r="L14837" t="s">
        <v>28</v>
      </c>
      <c r="M14837" t="s">
        <v>7747</v>
      </c>
      <c r="N14837">
        <v>6</v>
      </c>
      <c r="P14837">
        <v>1</v>
      </c>
    </row>
    <row r="14838" spans="12:16" x14ac:dyDescent="0.35">
      <c r="L14838" t="s">
        <v>28</v>
      </c>
      <c r="M14838" t="s">
        <v>7747</v>
      </c>
      <c r="N14838">
        <v>6</v>
      </c>
      <c r="P14838">
        <v>1</v>
      </c>
    </row>
    <row r="14839" spans="12:16" x14ac:dyDescent="0.35">
      <c r="L14839" t="s">
        <v>28</v>
      </c>
      <c r="M14839" t="s">
        <v>7747</v>
      </c>
      <c r="N14839">
        <v>6</v>
      </c>
      <c r="P14839">
        <v>1</v>
      </c>
    </row>
    <row r="14840" spans="12:16" x14ac:dyDescent="0.35">
      <c r="L14840" t="s">
        <v>28</v>
      </c>
      <c r="M14840" t="s">
        <v>7747</v>
      </c>
      <c r="N14840">
        <v>6</v>
      </c>
      <c r="P14840">
        <v>1</v>
      </c>
    </row>
    <row r="14841" spans="12:16" x14ac:dyDescent="0.35">
      <c r="L14841" t="s">
        <v>28</v>
      </c>
      <c r="M14841" t="s">
        <v>7747</v>
      </c>
      <c r="N14841">
        <v>6</v>
      </c>
      <c r="P14841">
        <v>1</v>
      </c>
    </row>
    <row r="14842" spans="12:16" x14ac:dyDescent="0.35">
      <c r="L14842" t="s">
        <v>28</v>
      </c>
      <c r="M14842" t="s">
        <v>7747</v>
      </c>
      <c r="N14842">
        <v>6</v>
      </c>
      <c r="P14842">
        <v>1</v>
      </c>
    </row>
    <row r="14843" spans="12:16" x14ac:dyDescent="0.35">
      <c r="L14843" t="s">
        <v>28</v>
      </c>
      <c r="M14843" t="s">
        <v>7747</v>
      </c>
      <c r="N14843">
        <v>6</v>
      </c>
      <c r="P14843">
        <v>1</v>
      </c>
    </row>
    <row r="14844" spans="12:16" x14ac:dyDescent="0.35">
      <c r="L14844" t="s">
        <v>28</v>
      </c>
      <c r="M14844" t="s">
        <v>7747</v>
      </c>
      <c r="N14844">
        <v>6</v>
      </c>
      <c r="P14844">
        <v>1</v>
      </c>
    </row>
    <row r="14845" spans="12:16" x14ac:dyDescent="0.35">
      <c r="L14845" t="s">
        <v>28</v>
      </c>
      <c r="M14845" t="s">
        <v>7747</v>
      </c>
      <c r="N14845">
        <v>6</v>
      </c>
      <c r="P14845">
        <v>1</v>
      </c>
    </row>
    <row r="14846" spans="12:16" x14ac:dyDescent="0.35">
      <c r="L14846" t="s">
        <v>28</v>
      </c>
      <c r="M14846" t="s">
        <v>7747</v>
      </c>
      <c r="N14846">
        <v>6</v>
      </c>
      <c r="P14846">
        <v>1</v>
      </c>
    </row>
    <row r="14847" spans="12:16" x14ac:dyDescent="0.35">
      <c r="L14847" t="s">
        <v>28</v>
      </c>
      <c r="M14847" t="s">
        <v>7747</v>
      </c>
      <c r="N14847">
        <v>6</v>
      </c>
      <c r="P14847">
        <v>1</v>
      </c>
    </row>
    <row r="14848" spans="12:16" x14ac:dyDescent="0.35">
      <c r="L14848" t="s">
        <v>28</v>
      </c>
      <c r="M14848" t="s">
        <v>7747</v>
      </c>
      <c r="N14848">
        <v>6</v>
      </c>
      <c r="P14848">
        <v>1</v>
      </c>
    </row>
    <row r="14849" spans="12:16" x14ac:dyDescent="0.35">
      <c r="L14849" t="s">
        <v>28</v>
      </c>
      <c r="M14849" t="s">
        <v>7747</v>
      </c>
      <c r="N14849">
        <v>6</v>
      </c>
      <c r="P14849">
        <v>1</v>
      </c>
    </row>
    <row r="14850" spans="12:16" x14ac:dyDescent="0.35">
      <c r="L14850" t="s">
        <v>28</v>
      </c>
      <c r="M14850" t="s">
        <v>7747</v>
      </c>
      <c r="N14850">
        <v>6</v>
      </c>
      <c r="P14850">
        <v>1</v>
      </c>
    </row>
    <row r="14851" spans="12:16" x14ac:dyDescent="0.35">
      <c r="L14851" t="s">
        <v>28</v>
      </c>
      <c r="M14851" t="s">
        <v>7747</v>
      </c>
      <c r="N14851">
        <v>6</v>
      </c>
      <c r="P14851">
        <v>1</v>
      </c>
    </row>
    <row r="14852" spans="12:16" x14ac:dyDescent="0.35">
      <c r="L14852" t="s">
        <v>28</v>
      </c>
      <c r="M14852" t="s">
        <v>7747</v>
      </c>
      <c r="N14852">
        <v>6</v>
      </c>
      <c r="P14852">
        <v>1</v>
      </c>
    </row>
    <row r="14853" spans="12:16" x14ac:dyDescent="0.35">
      <c r="L14853" t="s">
        <v>28</v>
      </c>
      <c r="M14853" t="s">
        <v>7747</v>
      </c>
      <c r="N14853">
        <v>6</v>
      </c>
      <c r="P14853">
        <v>1</v>
      </c>
    </row>
    <row r="14854" spans="12:16" x14ac:dyDescent="0.35">
      <c r="L14854" t="s">
        <v>28</v>
      </c>
      <c r="M14854" t="s">
        <v>7747</v>
      </c>
      <c r="N14854">
        <v>6</v>
      </c>
      <c r="P14854">
        <v>1</v>
      </c>
    </row>
    <row r="14855" spans="12:16" x14ac:dyDescent="0.35">
      <c r="L14855" t="s">
        <v>28</v>
      </c>
      <c r="M14855" t="s">
        <v>7747</v>
      </c>
      <c r="N14855">
        <v>6</v>
      </c>
      <c r="P14855">
        <v>1</v>
      </c>
    </row>
    <row r="14856" spans="12:16" x14ac:dyDescent="0.35">
      <c r="L14856" t="s">
        <v>28</v>
      </c>
      <c r="M14856" t="s">
        <v>7747</v>
      </c>
      <c r="N14856">
        <v>6</v>
      </c>
      <c r="P14856">
        <v>1</v>
      </c>
    </row>
    <row r="14857" spans="12:16" x14ac:dyDescent="0.35">
      <c r="L14857" t="s">
        <v>28</v>
      </c>
      <c r="M14857" t="s">
        <v>7747</v>
      </c>
      <c r="N14857">
        <v>6</v>
      </c>
      <c r="P14857">
        <v>1</v>
      </c>
    </row>
    <row r="14858" spans="12:16" x14ac:dyDescent="0.35">
      <c r="L14858" t="s">
        <v>28</v>
      </c>
      <c r="M14858" t="s">
        <v>7747</v>
      </c>
      <c r="N14858">
        <v>6</v>
      </c>
      <c r="P14858">
        <v>1</v>
      </c>
    </row>
    <row r="14859" spans="12:16" x14ac:dyDescent="0.35">
      <c r="L14859" t="s">
        <v>28</v>
      </c>
      <c r="M14859" t="s">
        <v>7747</v>
      </c>
      <c r="N14859">
        <v>6</v>
      </c>
      <c r="P14859">
        <v>1</v>
      </c>
    </row>
    <row r="14860" spans="12:16" x14ac:dyDescent="0.35">
      <c r="L14860" t="s">
        <v>28</v>
      </c>
      <c r="M14860" t="s">
        <v>7747</v>
      </c>
      <c r="N14860">
        <v>6</v>
      </c>
      <c r="P14860">
        <v>1</v>
      </c>
    </row>
    <row r="14861" spans="12:16" x14ac:dyDescent="0.35">
      <c r="L14861" t="s">
        <v>28</v>
      </c>
      <c r="M14861" t="s">
        <v>7747</v>
      </c>
      <c r="N14861">
        <v>6</v>
      </c>
      <c r="P14861">
        <v>1</v>
      </c>
    </row>
    <row r="14862" spans="12:16" x14ac:dyDescent="0.35">
      <c r="L14862" t="s">
        <v>27</v>
      </c>
      <c r="M14862" t="s">
        <v>7747</v>
      </c>
      <c r="N14862">
        <v>6</v>
      </c>
      <c r="P14862">
        <v>1</v>
      </c>
    </row>
    <row r="14863" spans="12:16" x14ac:dyDescent="0.35">
      <c r="L14863" t="s">
        <v>27</v>
      </c>
      <c r="M14863" t="s">
        <v>7747</v>
      </c>
      <c r="N14863">
        <v>6</v>
      </c>
      <c r="P14863">
        <v>1</v>
      </c>
    </row>
    <row r="14864" spans="12:16" x14ac:dyDescent="0.35">
      <c r="L14864" t="s">
        <v>27</v>
      </c>
      <c r="M14864" t="s">
        <v>7747</v>
      </c>
      <c r="N14864">
        <v>6</v>
      </c>
      <c r="P14864">
        <v>1</v>
      </c>
    </row>
    <row r="14865" spans="12:16" x14ac:dyDescent="0.35">
      <c r="L14865" t="s">
        <v>27</v>
      </c>
      <c r="M14865" t="s">
        <v>7747</v>
      </c>
      <c r="N14865">
        <v>6</v>
      </c>
      <c r="P14865">
        <v>1</v>
      </c>
    </row>
    <row r="14866" spans="12:16" x14ac:dyDescent="0.35">
      <c r="L14866" t="s">
        <v>27</v>
      </c>
      <c r="M14866" t="s">
        <v>7747</v>
      </c>
      <c r="N14866">
        <v>6</v>
      </c>
      <c r="P14866">
        <v>1</v>
      </c>
    </row>
    <row r="14867" spans="12:16" x14ac:dyDescent="0.35">
      <c r="L14867" t="s">
        <v>27</v>
      </c>
      <c r="M14867" t="s">
        <v>7747</v>
      </c>
      <c r="N14867">
        <v>6</v>
      </c>
      <c r="P14867">
        <v>1</v>
      </c>
    </row>
    <row r="14868" spans="12:16" x14ac:dyDescent="0.35">
      <c r="L14868" t="s">
        <v>27</v>
      </c>
      <c r="M14868" t="s">
        <v>7747</v>
      </c>
      <c r="N14868">
        <v>6</v>
      </c>
      <c r="P14868">
        <v>1</v>
      </c>
    </row>
    <row r="14869" spans="12:16" x14ac:dyDescent="0.35">
      <c r="L14869" t="s">
        <v>27</v>
      </c>
      <c r="M14869" t="s">
        <v>7747</v>
      </c>
      <c r="N14869">
        <v>6</v>
      </c>
      <c r="P14869">
        <v>1</v>
      </c>
    </row>
    <row r="14870" spans="12:16" x14ac:dyDescent="0.35">
      <c r="L14870" t="s">
        <v>27</v>
      </c>
      <c r="M14870" t="s">
        <v>7747</v>
      </c>
      <c r="N14870">
        <v>6</v>
      </c>
      <c r="P14870">
        <v>1</v>
      </c>
    </row>
    <row r="14871" spans="12:16" x14ac:dyDescent="0.35">
      <c r="L14871" t="s">
        <v>27</v>
      </c>
      <c r="M14871" t="s">
        <v>7747</v>
      </c>
      <c r="N14871">
        <v>6</v>
      </c>
      <c r="P14871">
        <v>1</v>
      </c>
    </row>
    <row r="14872" spans="12:16" x14ac:dyDescent="0.35">
      <c r="L14872" t="s">
        <v>27</v>
      </c>
      <c r="M14872" t="s">
        <v>7747</v>
      </c>
      <c r="N14872">
        <v>6</v>
      </c>
      <c r="P14872">
        <v>1</v>
      </c>
    </row>
    <row r="14873" spans="12:16" x14ac:dyDescent="0.35">
      <c r="L14873" t="s">
        <v>27</v>
      </c>
      <c r="M14873" t="s">
        <v>7747</v>
      </c>
      <c r="N14873">
        <v>6</v>
      </c>
      <c r="P14873">
        <v>1</v>
      </c>
    </row>
    <row r="14874" spans="12:16" x14ac:dyDescent="0.35">
      <c r="L14874" t="s">
        <v>27</v>
      </c>
      <c r="M14874" t="s">
        <v>7747</v>
      </c>
      <c r="N14874">
        <v>6</v>
      </c>
      <c r="P14874">
        <v>1</v>
      </c>
    </row>
    <row r="14875" spans="12:16" x14ac:dyDescent="0.35">
      <c r="L14875" t="s">
        <v>27</v>
      </c>
      <c r="M14875" t="s">
        <v>7747</v>
      </c>
      <c r="N14875">
        <v>6</v>
      </c>
      <c r="P14875">
        <v>1</v>
      </c>
    </row>
    <row r="14876" spans="12:16" x14ac:dyDescent="0.35">
      <c r="L14876" t="s">
        <v>27</v>
      </c>
      <c r="M14876" t="s">
        <v>7747</v>
      </c>
      <c r="N14876">
        <v>6</v>
      </c>
      <c r="P14876">
        <v>1</v>
      </c>
    </row>
    <row r="14877" spans="12:16" x14ac:dyDescent="0.35">
      <c r="L14877" t="s">
        <v>27</v>
      </c>
      <c r="M14877" t="s">
        <v>7747</v>
      </c>
      <c r="N14877">
        <v>6</v>
      </c>
      <c r="P14877">
        <v>1</v>
      </c>
    </row>
    <row r="14878" spans="12:16" x14ac:dyDescent="0.35">
      <c r="L14878" t="s">
        <v>27</v>
      </c>
      <c r="M14878" t="s">
        <v>7747</v>
      </c>
      <c r="N14878">
        <v>6</v>
      </c>
      <c r="P14878">
        <v>1</v>
      </c>
    </row>
    <row r="14879" spans="12:16" x14ac:dyDescent="0.35">
      <c r="L14879" t="s">
        <v>27</v>
      </c>
      <c r="M14879" t="s">
        <v>7747</v>
      </c>
      <c r="N14879">
        <v>6</v>
      </c>
      <c r="P14879">
        <v>1</v>
      </c>
    </row>
    <row r="14880" spans="12:16" x14ac:dyDescent="0.35">
      <c r="L14880" t="s">
        <v>27</v>
      </c>
      <c r="M14880" t="s">
        <v>7747</v>
      </c>
      <c r="N14880">
        <v>6</v>
      </c>
      <c r="P14880">
        <v>1</v>
      </c>
    </row>
    <row r="14881" spans="12:16" x14ac:dyDescent="0.35">
      <c r="L14881" t="s">
        <v>27</v>
      </c>
      <c r="M14881" t="s">
        <v>7747</v>
      </c>
      <c r="N14881">
        <v>6</v>
      </c>
      <c r="P14881">
        <v>1</v>
      </c>
    </row>
    <row r="14882" spans="12:16" x14ac:dyDescent="0.35">
      <c r="L14882" t="s">
        <v>27</v>
      </c>
      <c r="M14882" t="s">
        <v>7747</v>
      </c>
      <c r="N14882">
        <v>6</v>
      </c>
      <c r="P14882">
        <v>1</v>
      </c>
    </row>
    <row r="14883" spans="12:16" x14ac:dyDescent="0.35">
      <c r="L14883" t="s">
        <v>27</v>
      </c>
      <c r="M14883" t="s">
        <v>7747</v>
      </c>
      <c r="N14883">
        <v>6</v>
      </c>
      <c r="P14883">
        <v>1</v>
      </c>
    </row>
    <row r="14884" spans="12:16" x14ac:dyDescent="0.35">
      <c r="L14884" t="s">
        <v>27</v>
      </c>
      <c r="M14884" t="s">
        <v>7747</v>
      </c>
      <c r="N14884">
        <v>6</v>
      </c>
      <c r="P14884">
        <v>1</v>
      </c>
    </row>
    <row r="14885" spans="12:16" x14ac:dyDescent="0.35">
      <c r="L14885" t="s">
        <v>27</v>
      </c>
      <c r="M14885" t="s">
        <v>7747</v>
      </c>
      <c r="N14885">
        <v>6</v>
      </c>
      <c r="P14885">
        <v>1</v>
      </c>
    </row>
    <row r="14886" spans="12:16" x14ac:dyDescent="0.35">
      <c r="L14886" t="s">
        <v>27</v>
      </c>
      <c r="M14886" t="s">
        <v>7747</v>
      </c>
      <c r="N14886">
        <v>6</v>
      </c>
      <c r="P14886">
        <v>1</v>
      </c>
    </row>
    <row r="14887" spans="12:16" x14ac:dyDescent="0.35">
      <c r="L14887" t="s">
        <v>27</v>
      </c>
      <c r="M14887" t="s">
        <v>7747</v>
      </c>
      <c r="N14887">
        <v>6</v>
      </c>
      <c r="P14887">
        <v>1</v>
      </c>
    </row>
    <row r="14888" spans="12:16" x14ac:dyDescent="0.35">
      <c r="L14888" t="s">
        <v>27</v>
      </c>
      <c r="M14888" t="s">
        <v>7747</v>
      </c>
      <c r="N14888">
        <v>6</v>
      </c>
      <c r="P14888">
        <v>1</v>
      </c>
    </row>
    <row r="14889" spans="12:16" x14ac:dyDescent="0.35">
      <c r="L14889" t="s">
        <v>27</v>
      </c>
      <c r="M14889" t="s">
        <v>7747</v>
      </c>
      <c r="N14889">
        <v>6</v>
      </c>
      <c r="P14889">
        <v>1</v>
      </c>
    </row>
    <row r="14890" spans="12:16" x14ac:dyDescent="0.35">
      <c r="L14890" t="s">
        <v>27</v>
      </c>
      <c r="M14890" t="s">
        <v>7747</v>
      </c>
      <c r="N14890">
        <v>6</v>
      </c>
      <c r="P14890">
        <v>1</v>
      </c>
    </row>
    <row r="14891" spans="12:16" x14ac:dyDescent="0.35">
      <c r="L14891" t="s">
        <v>27</v>
      </c>
      <c r="M14891" t="s">
        <v>7747</v>
      </c>
      <c r="N14891">
        <v>6</v>
      </c>
      <c r="P14891">
        <v>1</v>
      </c>
    </row>
    <row r="14892" spans="12:16" x14ac:dyDescent="0.35">
      <c r="L14892" t="s">
        <v>27</v>
      </c>
      <c r="M14892" t="s">
        <v>7747</v>
      </c>
      <c r="N14892">
        <v>6</v>
      </c>
      <c r="P14892">
        <v>1</v>
      </c>
    </row>
    <row r="14893" spans="12:16" x14ac:dyDescent="0.35">
      <c r="L14893" t="s">
        <v>27</v>
      </c>
      <c r="M14893" t="s">
        <v>7747</v>
      </c>
      <c r="N14893">
        <v>6</v>
      </c>
      <c r="P14893">
        <v>1</v>
      </c>
    </row>
    <row r="14894" spans="12:16" x14ac:dyDescent="0.35">
      <c r="L14894" t="s">
        <v>27</v>
      </c>
      <c r="M14894" t="s">
        <v>7747</v>
      </c>
      <c r="N14894">
        <v>6</v>
      </c>
      <c r="P14894">
        <v>1</v>
      </c>
    </row>
    <row r="14895" spans="12:16" x14ac:dyDescent="0.35">
      <c r="L14895" t="s">
        <v>27</v>
      </c>
      <c r="M14895" t="s">
        <v>7747</v>
      </c>
      <c r="N14895">
        <v>6</v>
      </c>
      <c r="P14895">
        <v>1</v>
      </c>
    </row>
    <row r="14896" spans="12:16" x14ac:dyDescent="0.35">
      <c r="L14896" t="s">
        <v>27</v>
      </c>
      <c r="M14896" t="s">
        <v>7747</v>
      </c>
      <c r="N14896">
        <v>6</v>
      </c>
      <c r="P14896">
        <v>1</v>
      </c>
    </row>
    <row r="14897" spans="12:16" x14ac:dyDescent="0.35">
      <c r="L14897" t="s">
        <v>27</v>
      </c>
      <c r="M14897" t="s">
        <v>7747</v>
      </c>
      <c r="N14897">
        <v>6</v>
      </c>
      <c r="P14897">
        <v>1</v>
      </c>
    </row>
    <row r="14898" spans="12:16" x14ac:dyDescent="0.35">
      <c r="L14898" t="s">
        <v>27</v>
      </c>
      <c r="M14898" t="s">
        <v>7747</v>
      </c>
      <c r="N14898">
        <v>6</v>
      </c>
      <c r="P14898">
        <v>1</v>
      </c>
    </row>
    <row r="14899" spans="12:16" x14ac:dyDescent="0.35">
      <c r="L14899" t="s">
        <v>27</v>
      </c>
      <c r="M14899" t="s">
        <v>7747</v>
      </c>
      <c r="N14899">
        <v>6</v>
      </c>
      <c r="P14899">
        <v>1</v>
      </c>
    </row>
    <row r="14900" spans="12:16" x14ac:dyDescent="0.35">
      <c r="L14900" t="s">
        <v>27</v>
      </c>
      <c r="M14900" t="s">
        <v>7747</v>
      </c>
      <c r="N14900">
        <v>6</v>
      </c>
      <c r="P14900">
        <v>1</v>
      </c>
    </row>
    <row r="14901" spans="12:16" x14ac:dyDescent="0.35">
      <c r="L14901" t="s">
        <v>27</v>
      </c>
      <c r="M14901" t="s">
        <v>7747</v>
      </c>
      <c r="N14901">
        <v>6</v>
      </c>
      <c r="P14901">
        <v>1</v>
      </c>
    </row>
    <row r="14902" spans="12:16" x14ac:dyDescent="0.35">
      <c r="L14902" t="s">
        <v>27</v>
      </c>
      <c r="M14902" t="s">
        <v>7747</v>
      </c>
      <c r="N14902">
        <v>6</v>
      </c>
      <c r="P14902">
        <v>1</v>
      </c>
    </row>
    <row r="14903" spans="12:16" x14ac:dyDescent="0.35">
      <c r="L14903" t="s">
        <v>27</v>
      </c>
      <c r="M14903" t="s">
        <v>7747</v>
      </c>
      <c r="N14903">
        <v>6</v>
      </c>
      <c r="P14903">
        <v>1</v>
      </c>
    </row>
    <row r="14904" spans="12:16" x14ac:dyDescent="0.35">
      <c r="L14904" t="s">
        <v>27</v>
      </c>
      <c r="M14904" t="s">
        <v>7747</v>
      </c>
      <c r="N14904">
        <v>6</v>
      </c>
      <c r="P14904">
        <v>1</v>
      </c>
    </row>
    <row r="14905" spans="12:16" x14ac:dyDescent="0.35">
      <c r="L14905" t="s">
        <v>27</v>
      </c>
      <c r="M14905" t="s">
        <v>7747</v>
      </c>
      <c r="N14905">
        <v>6</v>
      </c>
      <c r="P14905">
        <v>1</v>
      </c>
    </row>
    <row r="14906" spans="12:16" x14ac:dyDescent="0.35">
      <c r="L14906" t="s">
        <v>27</v>
      </c>
      <c r="M14906" t="s">
        <v>7747</v>
      </c>
      <c r="N14906">
        <v>6</v>
      </c>
      <c r="P14906">
        <v>1</v>
      </c>
    </row>
    <row r="14907" spans="12:16" x14ac:dyDescent="0.35">
      <c r="L14907" t="s">
        <v>27</v>
      </c>
      <c r="M14907" t="s">
        <v>7747</v>
      </c>
      <c r="N14907">
        <v>6</v>
      </c>
      <c r="P14907">
        <v>1</v>
      </c>
    </row>
    <row r="14908" spans="12:16" x14ac:dyDescent="0.35">
      <c r="L14908" t="s">
        <v>27</v>
      </c>
      <c r="M14908" t="s">
        <v>7747</v>
      </c>
      <c r="N14908">
        <v>6</v>
      </c>
      <c r="P14908">
        <v>1</v>
      </c>
    </row>
    <row r="14909" spans="12:16" x14ac:dyDescent="0.35">
      <c r="L14909" t="s">
        <v>27</v>
      </c>
      <c r="M14909" t="s">
        <v>7747</v>
      </c>
      <c r="N14909">
        <v>6</v>
      </c>
      <c r="P14909">
        <v>1</v>
      </c>
    </row>
    <row r="14910" spans="12:16" x14ac:dyDescent="0.35">
      <c r="L14910" t="s">
        <v>27</v>
      </c>
      <c r="M14910" t="s">
        <v>7747</v>
      </c>
      <c r="N14910">
        <v>6</v>
      </c>
      <c r="P14910">
        <v>1</v>
      </c>
    </row>
    <row r="14911" spans="12:16" x14ac:dyDescent="0.35">
      <c r="L14911" t="s">
        <v>27</v>
      </c>
      <c r="M14911" t="s">
        <v>7747</v>
      </c>
      <c r="N14911">
        <v>6</v>
      </c>
      <c r="P14911">
        <v>1</v>
      </c>
    </row>
    <row r="14912" spans="12:16" x14ac:dyDescent="0.35">
      <c r="L14912" t="s">
        <v>27</v>
      </c>
      <c r="M14912" t="s">
        <v>7747</v>
      </c>
      <c r="N14912">
        <v>6</v>
      </c>
      <c r="P14912">
        <v>1</v>
      </c>
    </row>
    <row r="14913" spans="12:16" x14ac:dyDescent="0.35">
      <c r="L14913" t="s">
        <v>27</v>
      </c>
      <c r="M14913" t="s">
        <v>7747</v>
      </c>
      <c r="N14913">
        <v>6</v>
      </c>
      <c r="P14913">
        <v>1</v>
      </c>
    </row>
    <row r="14914" spans="12:16" x14ac:dyDescent="0.35">
      <c r="L14914" t="s">
        <v>27</v>
      </c>
      <c r="M14914" t="s">
        <v>7747</v>
      </c>
      <c r="N14914">
        <v>6</v>
      </c>
      <c r="P14914">
        <v>1</v>
      </c>
    </row>
    <row r="14915" spans="12:16" x14ac:dyDescent="0.35">
      <c r="L14915" t="s">
        <v>27</v>
      </c>
      <c r="M14915" t="s">
        <v>7747</v>
      </c>
      <c r="N14915">
        <v>6</v>
      </c>
      <c r="P14915">
        <v>1</v>
      </c>
    </row>
    <row r="14916" spans="12:16" x14ac:dyDescent="0.35">
      <c r="L14916" t="s">
        <v>27</v>
      </c>
      <c r="M14916" t="s">
        <v>7747</v>
      </c>
      <c r="N14916">
        <v>6</v>
      </c>
      <c r="P14916">
        <v>1</v>
      </c>
    </row>
    <row r="14917" spans="12:16" x14ac:dyDescent="0.35">
      <c r="L14917" t="s">
        <v>27</v>
      </c>
      <c r="M14917" t="s">
        <v>7747</v>
      </c>
      <c r="N14917">
        <v>6</v>
      </c>
      <c r="P14917">
        <v>1</v>
      </c>
    </row>
    <row r="14918" spans="12:16" x14ac:dyDescent="0.35">
      <c r="L14918" t="s">
        <v>27</v>
      </c>
      <c r="M14918" t="s">
        <v>7747</v>
      </c>
      <c r="N14918">
        <v>6</v>
      </c>
      <c r="P14918">
        <v>1</v>
      </c>
    </row>
    <row r="14919" spans="12:16" x14ac:dyDescent="0.35">
      <c r="L14919" t="s">
        <v>27</v>
      </c>
      <c r="M14919" t="s">
        <v>7747</v>
      </c>
      <c r="N14919">
        <v>6</v>
      </c>
      <c r="P14919">
        <v>1</v>
      </c>
    </row>
    <row r="14920" spans="12:16" x14ac:dyDescent="0.35">
      <c r="L14920" t="s">
        <v>27</v>
      </c>
      <c r="M14920" t="s">
        <v>7747</v>
      </c>
      <c r="N14920">
        <v>6</v>
      </c>
      <c r="P14920">
        <v>1</v>
      </c>
    </row>
    <row r="14921" spans="12:16" x14ac:dyDescent="0.35">
      <c r="L14921" t="s">
        <v>27</v>
      </c>
      <c r="M14921" t="s">
        <v>7747</v>
      </c>
      <c r="N14921">
        <v>6</v>
      </c>
      <c r="P14921">
        <v>1</v>
      </c>
    </row>
    <row r="14922" spans="12:16" x14ac:dyDescent="0.35">
      <c r="L14922" t="s">
        <v>27</v>
      </c>
      <c r="M14922" t="s">
        <v>7747</v>
      </c>
      <c r="N14922">
        <v>6</v>
      </c>
      <c r="P14922">
        <v>1</v>
      </c>
    </row>
    <row r="14923" spans="12:16" x14ac:dyDescent="0.35">
      <c r="L14923" t="s">
        <v>27</v>
      </c>
      <c r="M14923" t="s">
        <v>7747</v>
      </c>
      <c r="N14923">
        <v>6</v>
      </c>
      <c r="P14923">
        <v>1</v>
      </c>
    </row>
    <row r="14924" spans="12:16" x14ac:dyDescent="0.35">
      <c r="L14924" t="s">
        <v>27</v>
      </c>
      <c r="M14924" t="s">
        <v>7747</v>
      </c>
      <c r="N14924">
        <v>6</v>
      </c>
      <c r="P14924">
        <v>1</v>
      </c>
    </row>
    <row r="14925" spans="12:16" x14ac:dyDescent="0.35">
      <c r="L14925" t="s">
        <v>27</v>
      </c>
      <c r="M14925" t="s">
        <v>7747</v>
      </c>
      <c r="N14925">
        <v>6</v>
      </c>
      <c r="P14925">
        <v>1</v>
      </c>
    </row>
    <row r="14926" spans="12:16" x14ac:dyDescent="0.35">
      <c r="L14926" t="s">
        <v>27</v>
      </c>
      <c r="M14926" t="s">
        <v>7747</v>
      </c>
      <c r="N14926">
        <v>6</v>
      </c>
      <c r="P14926">
        <v>1</v>
      </c>
    </row>
    <row r="14927" spans="12:16" x14ac:dyDescent="0.35">
      <c r="L14927" t="s">
        <v>27</v>
      </c>
      <c r="M14927" t="s">
        <v>7747</v>
      </c>
      <c r="N14927">
        <v>6</v>
      </c>
      <c r="P14927">
        <v>1</v>
      </c>
    </row>
    <row r="14928" spans="12:16" x14ac:dyDescent="0.35">
      <c r="L14928" t="s">
        <v>27</v>
      </c>
      <c r="M14928" t="s">
        <v>7747</v>
      </c>
      <c r="N14928">
        <v>6</v>
      </c>
      <c r="P14928">
        <v>1</v>
      </c>
    </row>
    <row r="14929" spans="12:16" x14ac:dyDescent="0.35">
      <c r="L14929" t="s">
        <v>27</v>
      </c>
      <c r="M14929" t="s">
        <v>7747</v>
      </c>
      <c r="N14929">
        <v>6</v>
      </c>
      <c r="P14929">
        <v>1</v>
      </c>
    </row>
    <row r="14930" spans="12:16" x14ac:dyDescent="0.35">
      <c r="L14930" t="s">
        <v>27</v>
      </c>
      <c r="M14930" t="s">
        <v>7747</v>
      </c>
      <c r="N14930">
        <v>6</v>
      </c>
      <c r="P14930">
        <v>1</v>
      </c>
    </row>
    <row r="14931" spans="12:16" x14ac:dyDescent="0.35">
      <c r="L14931" t="s">
        <v>27</v>
      </c>
      <c r="M14931" t="s">
        <v>7747</v>
      </c>
      <c r="N14931">
        <v>6</v>
      </c>
      <c r="P14931">
        <v>1</v>
      </c>
    </row>
    <row r="14932" spans="12:16" x14ac:dyDescent="0.35">
      <c r="L14932" t="s">
        <v>27</v>
      </c>
      <c r="M14932" t="s">
        <v>7747</v>
      </c>
      <c r="N14932">
        <v>6</v>
      </c>
      <c r="P14932">
        <v>1</v>
      </c>
    </row>
    <row r="14933" spans="12:16" x14ac:dyDescent="0.35">
      <c r="L14933" t="s">
        <v>27</v>
      </c>
      <c r="M14933" t="s">
        <v>7747</v>
      </c>
      <c r="N14933">
        <v>6</v>
      </c>
      <c r="P14933">
        <v>1</v>
      </c>
    </row>
    <row r="14934" spans="12:16" x14ac:dyDescent="0.35">
      <c r="L14934" t="s">
        <v>27</v>
      </c>
      <c r="M14934" t="s">
        <v>7747</v>
      </c>
      <c r="N14934">
        <v>6</v>
      </c>
      <c r="P14934">
        <v>1</v>
      </c>
    </row>
    <row r="14935" spans="12:16" x14ac:dyDescent="0.35">
      <c r="L14935" t="s">
        <v>27</v>
      </c>
      <c r="M14935" t="s">
        <v>7747</v>
      </c>
      <c r="N14935">
        <v>6</v>
      </c>
      <c r="P14935">
        <v>1</v>
      </c>
    </row>
    <row r="14936" spans="12:16" x14ac:dyDescent="0.35">
      <c r="L14936" t="s">
        <v>27</v>
      </c>
      <c r="M14936" t="s">
        <v>7747</v>
      </c>
      <c r="N14936">
        <v>6</v>
      </c>
      <c r="P14936">
        <v>1</v>
      </c>
    </row>
    <row r="14937" spans="12:16" x14ac:dyDescent="0.35">
      <c r="L14937" t="s">
        <v>27</v>
      </c>
      <c r="M14937" t="s">
        <v>7747</v>
      </c>
      <c r="N14937">
        <v>6</v>
      </c>
      <c r="P14937">
        <v>1</v>
      </c>
    </row>
    <row r="14938" spans="12:16" x14ac:dyDescent="0.35">
      <c r="L14938" t="s">
        <v>27</v>
      </c>
      <c r="M14938" t="s">
        <v>7747</v>
      </c>
      <c r="N14938">
        <v>6</v>
      </c>
      <c r="P14938">
        <v>1</v>
      </c>
    </row>
    <row r="14939" spans="12:16" x14ac:dyDescent="0.35">
      <c r="L14939" t="s">
        <v>27</v>
      </c>
      <c r="M14939" t="s">
        <v>7747</v>
      </c>
      <c r="N14939">
        <v>6</v>
      </c>
      <c r="P14939">
        <v>1</v>
      </c>
    </row>
    <row r="14940" spans="12:16" x14ac:dyDescent="0.35">
      <c r="L14940" t="s">
        <v>27</v>
      </c>
      <c r="M14940" t="s">
        <v>7747</v>
      </c>
      <c r="N14940">
        <v>6</v>
      </c>
      <c r="P14940">
        <v>1</v>
      </c>
    </row>
    <row r="14941" spans="12:16" x14ac:dyDescent="0.35">
      <c r="L14941" t="s">
        <v>27</v>
      </c>
      <c r="M14941" t="s">
        <v>7747</v>
      </c>
      <c r="N14941">
        <v>6</v>
      </c>
      <c r="P14941">
        <v>1</v>
      </c>
    </row>
    <row r="14942" spans="12:16" x14ac:dyDescent="0.35">
      <c r="L14942" t="s">
        <v>27</v>
      </c>
      <c r="M14942" t="s">
        <v>7747</v>
      </c>
      <c r="N14942">
        <v>6</v>
      </c>
      <c r="P14942">
        <v>1</v>
      </c>
    </row>
    <row r="14943" spans="12:16" x14ac:dyDescent="0.35">
      <c r="L14943" t="s">
        <v>27</v>
      </c>
      <c r="M14943" t="s">
        <v>7747</v>
      </c>
      <c r="N14943">
        <v>6</v>
      </c>
      <c r="P14943">
        <v>1</v>
      </c>
    </row>
    <row r="14944" spans="12:16" x14ac:dyDescent="0.35">
      <c r="L14944" t="s">
        <v>27</v>
      </c>
      <c r="M14944" t="s">
        <v>7747</v>
      </c>
      <c r="N14944">
        <v>6</v>
      </c>
      <c r="P14944">
        <v>1</v>
      </c>
    </row>
    <row r="14945" spans="12:16" x14ac:dyDescent="0.35">
      <c r="L14945" t="s">
        <v>27</v>
      </c>
      <c r="M14945" t="s">
        <v>7747</v>
      </c>
      <c r="N14945">
        <v>6</v>
      </c>
      <c r="P14945">
        <v>1</v>
      </c>
    </row>
    <row r="14946" spans="12:16" x14ac:dyDescent="0.35">
      <c r="L14946" t="s">
        <v>27</v>
      </c>
      <c r="M14946" t="s">
        <v>7747</v>
      </c>
      <c r="N14946">
        <v>6</v>
      </c>
      <c r="P14946">
        <v>1</v>
      </c>
    </row>
    <row r="14947" spans="12:16" x14ac:dyDescent="0.35">
      <c r="L14947" t="s">
        <v>27</v>
      </c>
      <c r="M14947" t="s">
        <v>7747</v>
      </c>
      <c r="N14947">
        <v>6</v>
      </c>
      <c r="P14947">
        <v>1</v>
      </c>
    </row>
    <row r="14948" spans="12:16" x14ac:dyDescent="0.35">
      <c r="L14948" t="s">
        <v>27</v>
      </c>
      <c r="M14948" t="s">
        <v>7747</v>
      </c>
      <c r="N14948">
        <v>6</v>
      </c>
      <c r="P14948">
        <v>1</v>
      </c>
    </row>
    <row r="14949" spans="12:16" x14ac:dyDescent="0.35">
      <c r="L14949" t="s">
        <v>27</v>
      </c>
      <c r="M14949" t="s">
        <v>7747</v>
      </c>
      <c r="N14949">
        <v>6</v>
      </c>
      <c r="P14949">
        <v>1</v>
      </c>
    </row>
    <row r="14950" spans="12:16" x14ac:dyDescent="0.35">
      <c r="L14950" t="s">
        <v>27</v>
      </c>
      <c r="M14950" t="s">
        <v>7747</v>
      </c>
      <c r="N14950">
        <v>6</v>
      </c>
      <c r="P14950">
        <v>1</v>
      </c>
    </row>
    <row r="14951" spans="12:16" x14ac:dyDescent="0.35">
      <c r="L14951" t="s">
        <v>27</v>
      </c>
      <c r="M14951" t="s">
        <v>7747</v>
      </c>
      <c r="N14951">
        <v>6</v>
      </c>
      <c r="P14951">
        <v>1</v>
      </c>
    </row>
    <row r="14952" spans="12:16" x14ac:dyDescent="0.35">
      <c r="L14952" t="s">
        <v>27</v>
      </c>
      <c r="M14952" t="s">
        <v>7747</v>
      </c>
      <c r="N14952">
        <v>6</v>
      </c>
      <c r="P14952">
        <v>1</v>
      </c>
    </row>
    <row r="14953" spans="12:16" x14ac:dyDescent="0.35">
      <c r="L14953" t="s">
        <v>27</v>
      </c>
      <c r="M14953" t="s">
        <v>7747</v>
      </c>
      <c r="N14953">
        <v>6</v>
      </c>
      <c r="P14953">
        <v>1</v>
      </c>
    </row>
    <row r="14954" spans="12:16" x14ac:dyDescent="0.35">
      <c r="L14954" t="s">
        <v>27</v>
      </c>
      <c r="M14954" t="s">
        <v>7747</v>
      </c>
      <c r="N14954">
        <v>6</v>
      </c>
      <c r="P14954">
        <v>1</v>
      </c>
    </row>
    <row r="14955" spans="12:16" x14ac:dyDescent="0.35">
      <c r="L14955" t="s">
        <v>27</v>
      </c>
      <c r="M14955" t="s">
        <v>7747</v>
      </c>
      <c r="N14955">
        <v>6</v>
      </c>
      <c r="P14955">
        <v>1</v>
      </c>
    </row>
    <row r="14956" spans="12:16" x14ac:dyDescent="0.35">
      <c r="L14956" t="s">
        <v>27</v>
      </c>
      <c r="M14956" t="s">
        <v>7747</v>
      </c>
      <c r="N14956">
        <v>6</v>
      </c>
      <c r="P14956">
        <v>1</v>
      </c>
    </row>
    <row r="14957" spans="12:16" x14ac:dyDescent="0.35">
      <c r="L14957" t="s">
        <v>27</v>
      </c>
      <c r="M14957" t="s">
        <v>7747</v>
      </c>
      <c r="N14957">
        <v>6</v>
      </c>
      <c r="P14957">
        <v>1</v>
      </c>
    </row>
    <row r="14958" spans="12:16" x14ac:dyDescent="0.35">
      <c r="L14958" t="s">
        <v>27</v>
      </c>
      <c r="M14958" t="s">
        <v>7747</v>
      </c>
      <c r="N14958">
        <v>6</v>
      </c>
      <c r="P14958">
        <v>1</v>
      </c>
    </row>
    <row r="14959" spans="12:16" x14ac:dyDescent="0.35">
      <c r="L14959" t="s">
        <v>27</v>
      </c>
      <c r="M14959" t="s">
        <v>7747</v>
      </c>
      <c r="N14959">
        <v>6</v>
      </c>
      <c r="P14959">
        <v>1</v>
      </c>
    </row>
    <row r="14960" spans="12:16" x14ac:dyDescent="0.35">
      <c r="L14960" t="s">
        <v>27</v>
      </c>
      <c r="M14960" t="s">
        <v>7747</v>
      </c>
      <c r="N14960">
        <v>6</v>
      </c>
      <c r="P14960">
        <v>1</v>
      </c>
    </row>
    <row r="14961" spans="12:16" x14ac:dyDescent="0.35">
      <c r="L14961" t="s">
        <v>27</v>
      </c>
      <c r="M14961" t="s">
        <v>7747</v>
      </c>
      <c r="N14961">
        <v>6</v>
      </c>
      <c r="P14961">
        <v>1</v>
      </c>
    </row>
    <row r="14962" spans="12:16" x14ac:dyDescent="0.35">
      <c r="L14962" t="s">
        <v>27</v>
      </c>
      <c r="M14962" t="s">
        <v>7747</v>
      </c>
      <c r="N14962">
        <v>6</v>
      </c>
      <c r="P14962">
        <v>1</v>
      </c>
    </row>
    <row r="14963" spans="12:16" x14ac:dyDescent="0.35">
      <c r="L14963" t="s">
        <v>27</v>
      </c>
      <c r="M14963" t="s">
        <v>7747</v>
      </c>
      <c r="N14963">
        <v>6</v>
      </c>
      <c r="P14963">
        <v>1</v>
      </c>
    </row>
    <row r="14964" spans="12:16" x14ac:dyDescent="0.35">
      <c r="L14964" t="s">
        <v>27</v>
      </c>
      <c r="M14964" t="s">
        <v>7747</v>
      </c>
      <c r="N14964">
        <v>6</v>
      </c>
      <c r="P14964">
        <v>1</v>
      </c>
    </row>
    <row r="14965" spans="12:16" x14ac:dyDescent="0.35">
      <c r="L14965" t="s">
        <v>27</v>
      </c>
      <c r="M14965" t="s">
        <v>7747</v>
      </c>
      <c r="N14965">
        <v>6</v>
      </c>
      <c r="P14965">
        <v>1</v>
      </c>
    </row>
    <row r="14966" spans="12:16" x14ac:dyDescent="0.35">
      <c r="L14966" t="s">
        <v>27</v>
      </c>
      <c r="M14966" t="s">
        <v>7747</v>
      </c>
      <c r="N14966">
        <v>6</v>
      </c>
      <c r="P14966">
        <v>1</v>
      </c>
    </row>
    <row r="14967" spans="12:16" x14ac:dyDescent="0.35">
      <c r="L14967" t="s">
        <v>27</v>
      </c>
      <c r="M14967" t="s">
        <v>7747</v>
      </c>
      <c r="N14967">
        <v>6</v>
      </c>
      <c r="P14967">
        <v>1</v>
      </c>
    </row>
    <row r="14968" spans="12:16" x14ac:dyDescent="0.35">
      <c r="L14968" t="s">
        <v>27</v>
      </c>
      <c r="M14968" t="s">
        <v>7747</v>
      </c>
      <c r="N14968">
        <v>6</v>
      </c>
      <c r="P14968">
        <v>1</v>
      </c>
    </row>
    <row r="14969" spans="12:16" x14ac:dyDescent="0.35">
      <c r="L14969" t="s">
        <v>27</v>
      </c>
      <c r="M14969" t="s">
        <v>7747</v>
      </c>
      <c r="N14969">
        <v>6</v>
      </c>
      <c r="P14969">
        <v>1</v>
      </c>
    </row>
    <row r="14970" spans="12:16" x14ac:dyDescent="0.35">
      <c r="L14970" t="s">
        <v>27</v>
      </c>
      <c r="M14970" t="s">
        <v>7747</v>
      </c>
      <c r="N14970">
        <v>6</v>
      </c>
      <c r="P14970">
        <v>1</v>
      </c>
    </row>
    <row r="14971" spans="12:16" x14ac:dyDescent="0.35">
      <c r="L14971" t="s">
        <v>27</v>
      </c>
      <c r="M14971" t="s">
        <v>7747</v>
      </c>
      <c r="N14971">
        <v>6</v>
      </c>
      <c r="P14971">
        <v>1</v>
      </c>
    </row>
    <row r="14972" spans="12:16" x14ac:dyDescent="0.35">
      <c r="L14972" t="s">
        <v>27</v>
      </c>
      <c r="M14972" t="s">
        <v>7747</v>
      </c>
      <c r="N14972">
        <v>6</v>
      </c>
      <c r="P14972">
        <v>1</v>
      </c>
    </row>
    <row r="14973" spans="12:16" x14ac:dyDescent="0.35">
      <c r="L14973" t="s">
        <v>27</v>
      </c>
      <c r="M14973" t="s">
        <v>7747</v>
      </c>
      <c r="N14973">
        <v>6</v>
      </c>
      <c r="P14973">
        <v>1</v>
      </c>
    </row>
    <row r="14974" spans="12:16" x14ac:dyDescent="0.35">
      <c r="L14974" t="s">
        <v>27</v>
      </c>
      <c r="M14974" t="s">
        <v>7747</v>
      </c>
      <c r="N14974">
        <v>6</v>
      </c>
      <c r="P14974">
        <v>1</v>
      </c>
    </row>
    <row r="14975" spans="12:16" x14ac:dyDescent="0.35">
      <c r="L14975" t="s">
        <v>27</v>
      </c>
      <c r="M14975" t="s">
        <v>7747</v>
      </c>
      <c r="N14975">
        <v>6</v>
      </c>
      <c r="P14975">
        <v>1</v>
      </c>
    </row>
    <row r="14976" spans="12:16" x14ac:dyDescent="0.35">
      <c r="L14976" t="s">
        <v>27</v>
      </c>
      <c r="M14976" t="s">
        <v>7747</v>
      </c>
      <c r="N14976">
        <v>6</v>
      </c>
      <c r="P14976">
        <v>1</v>
      </c>
    </row>
    <row r="14977" spans="12:16" x14ac:dyDescent="0.35">
      <c r="L14977" t="s">
        <v>27</v>
      </c>
      <c r="M14977" t="s">
        <v>7747</v>
      </c>
      <c r="N14977">
        <v>6</v>
      </c>
      <c r="P14977">
        <v>1</v>
      </c>
    </row>
    <row r="14978" spans="12:16" x14ac:dyDescent="0.35">
      <c r="L14978" t="s">
        <v>27</v>
      </c>
      <c r="M14978" t="s">
        <v>7747</v>
      </c>
      <c r="N14978">
        <v>6</v>
      </c>
      <c r="P14978">
        <v>1</v>
      </c>
    </row>
    <row r="14979" spans="12:16" x14ac:dyDescent="0.35">
      <c r="L14979" t="s">
        <v>27</v>
      </c>
      <c r="M14979" t="s">
        <v>7747</v>
      </c>
      <c r="N14979">
        <v>6</v>
      </c>
      <c r="P14979">
        <v>1</v>
      </c>
    </row>
    <row r="14980" spans="12:16" x14ac:dyDescent="0.35">
      <c r="L14980" t="s">
        <v>27</v>
      </c>
      <c r="M14980" t="s">
        <v>7747</v>
      </c>
      <c r="N14980">
        <v>6</v>
      </c>
      <c r="P14980">
        <v>1</v>
      </c>
    </row>
    <row r="14981" spans="12:16" x14ac:dyDescent="0.35">
      <c r="L14981" t="s">
        <v>27</v>
      </c>
      <c r="M14981" t="s">
        <v>7747</v>
      </c>
      <c r="N14981">
        <v>6</v>
      </c>
      <c r="P14981">
        <v>1</v>
      </c>
    </row>
    <row r="14982" spans="12:16" x14ac:dyDescent="0.35">
      <c r="L14982" t="s">
        <v>27</v>
      </c>
      <c r="M14982" t="s">
        <v>7747</v>
      </c>
      <c r="N14982">
        <v>6</v>
      </c>
      <c r="P14982">
        <v>1</v>
      </c>
    </row>
    <row r="14983" spans="12:16" x14ac:dyDescent="0.35">
      <c r="L14983" t="s">
        <v>27</v>
      </c>
      <c r="M14983" t="s">
        <v>7747</v>
      </c>
      <c r="N14983">
        <v>6</v>
      </c>
      <c r="P14983">
        <v>1</v>
      </c>
    </row>
    <row r="14984" spans="12:16" x14ac:dyDescent="0.35">
      <c r="L14984" t="s">
        <v>27</v>
      </c>
      <c r="M14984" t="s">
        <v>7747</v>
      </c>
      <c r="N14984">
        <v>6</v>
      </c>
      <c r="P14984">
        <v>1</v>
      </c>
    </row>
    <row r="14985" spans="12:16" x14ac:dyDescent="0.35">
      <c r="L14985" t="s">
        <v>27</v>
      </c>
      <c r="M14985" t="s">
        <v>7747</v>
      </c>
      <c r="N14985">
        <v>6</v>
      </c>
      <c r="P14985">
        <v>1</v>
      </c>
    </row>
    <row r="14986" spans="12:16" x14ac:dyDescent="0.35">
      <c r="L14986" t="s">
        <v>27</v>
      </c>
      <c r="M14986" t="s">
        <v>7747</v>
      </c>
      <c r="N14986">
        <v>6</v>
      </c>
      <c r="P14986">
        <v>1</v>
      </c>
    </row>
    <row r="14987" spans="12:16" x14ac:dyDescent="0.35">
      <c r="L14987" t="s">
        <v>27</v>
      </c>
      <c r="M14987" t="s">
        <v>7747</v>
      </c>
      <c r="N14987">
        <v>6</v>
      </c>
      <c r="P14987">
        <v>1</v>
      </c>
    </row>
    <row r="14988" spans="12:16" x14ac:dyDescent="0.35">
      <c r="L14988" t="s">
        <v>27</v>
      </c>
      <c r="M14988" t="s">
        <v>7747</v>
      </c>
      <c r="N14988">
        <v>6</v>
      </c>
      <c r="P14988">
        <v>1</v>
      </c>
    </row>
    <row r="14989" spans="12:16" x14ac:dyDescent="0.35">
      <c r="L14989" t="s">
        <v>27</v>
      </c>
      <c r="M14989" t="s">
        <v>7747</v>
      </c>
      <c r="N14989">
        <v>6</v>
      </c>
      <c r="P14989">
        <v>1</v>
      </c>
    </row>
    <row r="14990" spans="12:16" x14ac:dyDescent="0.35">
      <c r="L14990" t="s">
        <v>27</v>
      </c>
      <c r="M14990" t="s">
        <v>7747</v>
      </c>
      <c r="N14990">
        <v>6</v>
      </c>
      <c r="P14990">
        <v>1</v>
      </c>
    </row>
    <row r="14991" spans="12:16" x14ac:dyDescent="0.35">
      <c r="L14991" t="s">
        <v>27</v>
      </c>
      <c r="M14991" t="s">
        <v>7747</v>
      </c>
      <c r="N14991">
        <v>6</v>
      </c>
      <c r="P14991">
        <v>1</v>
      </c>
    </row>
    <row r="14992" spans="12:16" x14ac:dyDescent="0.35">
      <c r="L14992" t="s">
        <v>27</v>
      </c>
      <c r="M14992" t="s">
        <v>7747</v>
      </c>
      <c r="N14992">
        <v>6</v>
      </c>
      <c r="P14992">
        <v>1</v>
      </c>
    </row>
    <row r="14993" spans="12:16" x14ac:dyDescent="0.35">
      <c r="L14993" t="s">
        <v>27</v>
      </c>
      <c r="M14993" t="s">
        <v>7747</v>
      </c>
      <c r="N14993">
        <v>6</v>
      </c>
      <c r="P14993">
        <v>1</v>
      </c>
    </row>
    <row r="14994" spans="12:16" x14ac:dyDescent="0.35">
      <c r="L14994" t="s">
        <v>27</v>
      </c>
      <c r="M14994" t="s">
        <v>7747</v>
      </c>
      <c r="N14994">
        <v>6</v>
      </c>
      <c r="P14994">
        <v>1</v>
      </c>
    </row>
    <row r="14995" spans="12:16" x14ac:dyDescent="0.35">
      <c r="L14995" t="s">
        <v>27</v>
      </c>
      <c r="M14995" t="s">
        <v>7747</v>
      </c>
      <c r="N14995">
        <v>6</v>
      </c>
      <c r="P14995">
        <v>1</v>
      </c>
    </row>
    <row r="14996" spans="12:16" x14ac:dyDescent="0.35">
      <c r="L14996" t="s">
        <v>27</v>
      </c>
      <c r="M14996" t="s">
        <v>7747</v>
      </c>
      <c r="N14996">
        <v>6</v>
      </c>
      <c r="P14996">
        <v>1</v>
      </c>
    </row>
    <row r="14997" spans="12:16" x14ac:dyDescent="0.35">
      <c r="L14997" t="s">
        <v>27</v>
      </c>
      <c r="M14997" t="s">
        <v>7747</v>
      </c>
      <c r="N14997">
        <v>6</v>
      </c>
      <c r="P14997">
        <v>1</v>
      </c>
    </row>
    <row r="14998" spans="12:16" x14ac:dyDescent="0.35">
      <c r="L14998" t="s">
        <v>27</v>
      </c>
      <c r="M14998" t="s">
        <v>7747</v>
      </c>
      <c r="N14998">
        <v>6</v>
      </c>
      <c r="P14998">
        <v>1</v>
      </c>
    </row>
    <row r="14999" spans="12:16" x14ac:dyDescent="0.35">
      <c r="L14999" t="s">
        <v>27</v>
      </c>
      <c r="M14999" t="s">
        <v>7747</v>
      </c>
      <c r="N14999">
        <v>6</v>
      </c>
      <c r="P14999">
        <v>1</v>
      </c>
    </row>
    <row r="15000" spans="12:16" x14ac:dyDescent="0.35">
      <c r="L15000" t="s">
        <v>27</v>
      </c>
      <c r="M15000" t="s">
        <v>7747</v>
      </c>
      <c r="N15000">
        <v>6</v>
      </c>
      <c r="P15000">
        <v>1</v>
      </c>
    </row>
    <row r="15001" spans="12:16" x14ac:dyDescent="0.35">
      <c r="L15001" t="s">
        <v>27</v>
      </c>
      <c r="M15001" t="s">
        <v>7747</v>
      </c>
      <c r="N15001">
        <v>6</v>
      </c>
      <c r="P15001">
        <v>1</v>
      </c>
    </row>
    <row r="15002" spans="12:16" x14ac:dyDescent="0.35">
      <c r="L15002" t="s">
        <v>27</v>
      </c>
      <c r="M15002" t="s">
        <v>7747</v>
      </c>
      <c r="N15002">
        <v>6</v>
      </c>
      <c r="P15002">
        <v>1</v>
      </c>
    </row>
    <row r="15003" spans="12:16" x14ac:dyDescent="0.35">
      <c r="L15003" t="s">
        <v>27</v>
      </c>
      <c r="M15003" t="s">
        <v>7747</v>
      </c>
      <c r="N15003">
        <v>6</v>
      </c>
      <c r="P15003">
        <v>1</v>
      </c>
    </row>
    <row r="15004" spans="12:16" x14ac:dyDescent="0.35">
      <c r="L15004" t="s">
        <v>27</v>
      </c>
      <c r="M15004" t="s">
        <v>7747</v>
      </c>
      <c r="N15004">
        <v>6</v>
      </c>
      <c r="P15004">
        <v>1</v>
      </c>
    </row>
    <row r="15005" spans="12:16" x14ac:dyDescent="0.35">
      <c r="L15005" t="s">
        <v>27</v>
      </c>
      <c r="M15005" t="s">
        <v>7747</v>
      </c>
      <c r="N15005">
        <v>6</v>
      </c>
      <c r="P15005">
        <v>1</v>
      </c>
    </row>
    <row r="15006" spans="12:16" x14ac:dyDescent="0.35">
      <c r="L15006" t="s">
        <v>26</v>
      </c>
      <c r="M15006" t="s">
        <v>7747</v>
      </c>
      <c r="N15006">
        <v>6</v>
      </c>
      <c r="P15006">
        <v>1</v>
      </c>
    </row>
    <row r="15007" spans="12:16" x14ac:dyDescent="0.35">
      <c r="L15007" t="s">
        <v>26</v>
      </c>
      <c r="M15007" t="s">
        <v>7747</v>
      </c>
      <c r="N15007">
        <v>6</v>
      </c>
      <c r="P15007">
        <v>1</v>
      </c>
    </row>
    <row r="15008" spans="12:16" x14ac:dyDescent="0.35">
      <c r="L15008" t="s">
        <v>26</v>
      </c>
      <c r="M15008" t="s">
        <v>7747</v>
      </c>
      <c r="N15008">
        <v>6</v>
      </c>
      <c r="P15008">
        <v>1</v>
      </c>
    </row>
    <row r="15009" spans="12:16" x14ac:dyDescent="0.35">
      <c r="L15009" t="s">
        <v>26</v>
      </c>
      <c r="M15009" t="s">
        <v>7747</v>
      </c>
      <c r="N15009">
        <v>6</v>
      </c>
      <c r="P15009">
        <v>1</v>
      </c>
    </row>
    <row r="15010" spans="12:16" x14ac:dyDescent="0.35">
      <c r="L15010" t="s">
        <v>26</v>
      </c>
      <c r="M15010" t="s">
        <v>7747</v>
      </c>
      <c r="N15010">
        <v>6</v>
      </c>
      <c r="P15010">
        <v>1</v>
      </c>
    </row>
    <row r="15011" spans="12:16" x14ac:dyDescent="0.35">
      <c r="L15011" t="s">
        <v>26</v>
      </c>
      <c r="M15011" t="s">
        <v>7747</v>
      </c>
      <c r="N15011">
        <v>6</v>
      </c>
      <c r="P15011">
        <v>1</v>
      </c>
    </row>
    <row r="15012" spans="12:16" x14ac:dyDescent="0.35">
      <c r="L15012" t="s">
        <v>26</v>
      </c>
      <c r="M15012" t="s">
        <v>7747</v>
      </c>
      <c r="N15012">
        <v>6</v>
      </c>
      <c r="P15012">
        <v>1</v>
      </c>
    </row>
    <row r="15013" spans="12:16" x14ac:dyDescent="0.35">
      <c r="L15013" t="s">
        <v>26</v>
      </c>
      <c r="M15013" t="s">
        <v>7747</v>
      </c>
      <c r="N15013">
        <v>6</v>
      </c>
      <c r="P15013">
        <v>1</v>
      </c>
    </row>
    <row r="15014" spans="12:16" x14ac:dyDescent="0.35">
      <c r="L15014" t="s">
        <v>26</v>
      </c>
      <c r="M15014" t="s">
        <v>7747</v>
      </c>
      <c r="N15014">
        <v>6</v>
      </c>
      <c r="P15014">
        <v>1</v>
      </c>
    </row>
    <row r="15015" spans="12:16" x14ac:dyDescent="0.35">
      <c r="L15015" t="s">
        <v>26</v>
      </c>
      <c r="M15015" t="s">
        <v>7747</v>
      </c>
      <c r="N15015">
        <v>6</v>
      </c>
      <c r="P15015">
        <v>1</v>
      </c>
    </row>
    <row r="15016" spans="12:16" x14ac:dyDescent="0.35">
      <c r="L15016" t="s">
        <v>26</v>
      </c>
      <c r="M15016" t="s">
        <v>7747</v>
      </c>
      <c r="N15016">
        <v>6</v>
      </c>
      <c r="P15016">
        <v>1</v>
      </c>
    </row>
    <row r="15017" spans="12:16" x14ac:dyDescent="0.35">
      <c r="L15017" t="s">
        <v>26</v>
      </c>
      <c r="M15017" t="s">
        <v>7747</v>
      </c>
      <c r="N15017">
        <v>6</v>
      </c>
      <c r="P15017">
        <v>1</v>
      </c>
    </row>
    <row r="15018" spans="12:16" x14ac:dyDescent="0.35">
      <c r="L15018" t="s">
        <v>26</v>
      </c>
      <c r="M15018" t="s">
        <v>7747</v>
      </c>
      <c r="N15018">
        <v>6</v>
      </c>
      <c r="P15018">
        <v>1</v>
      </c>
    </row>
    <row r="15019" spans="12:16" x14ac:dyDescent="0.35">
      <c r="L15019" t="s">
        <v>26</v>
      </c>
      <c r="M15019" t="s">
        <v>7747</v>
      </c>
      <c r="N15019">
        <v>6</v>
      </c>
      <c r="P15019">
        <v>1</v>
      </c>
    </row>
    <row r="15020" spans="12:16" x14ac:dyDescent="0.35">
      <c r="L15020" t="s">
        <v>26</v>
      </c>
      <c r="M15020" t="s">
        <v>7747</v>
      </c>
      <c r="N15020">
        <v>6</v>
      </c>
      <c r="P15020">
        <v>1</v>
      </c>
    </row>
    <row r="15021" spans="12:16" x14ac:dyDescent="0.35">
      <c r="L15021" t="s">
        <v>26</v>
      </c>
      <c r="M15021" t="s">
        <v>7747</v>
      </c>
      <c r="N15021">
        <v>6</v>
      </c>
      <c r="P15021">
        <v>1</v>
      </c>
    </row>
    <row r="15022" spans="12:16" x14ac:dyDescent="0.35">
      <c r="L15022" t="s">
        <v>26</v>
      </c>
      <c r="M15022" t="s">
        <v>7747</v>
      </c>
      <c r="N15022">
        <v>6</v>
      </c>
      <c r="P15022">
        <v>1</v>
      </c>
    </row>
    <row r="15023" spans="12:16" x14ac:dyDescent="0.35">
      <c r="L15023" t="s">
        <v>26</v>
      </c>
      <c r="M15023" t="s">
        <v>7747</v>
      </c>
      <c r="N15023">
        <v>6</v>
      </c>
      <c r="P15023">
        <v>1</v>
      </c>
    </row>
    <row r="15024" spans="12:16" x14ac:dyDescent="0.35">
      <c r="L15024" t="s">
        <v>26</v>
      </c>
      <c r="M15024" t="s">
        <v>7747</v>
      </c>
      <c r="N15024">
        <v>6</v>
      </c>
      <c r="P15024">
        <v>1</v>
      </c>
    </row>
    <row r="15025" spans="12:16" x14ac:dyDescent="0.35">
      <c r="L15025" t="s">
        <v>26</v>
      </c>
      <c r="M15025" t="s">
        <v>7747</v>
      </c>
      <c r="N15025">
        <v>6</v>
      </c>
      <c r="P15025">
        <v>1</v>
      </c>
    </row>
    <row r="15026" spans="12:16" x14ac:dyDescent="0.35">
      <c r="L15026" t="s">
        <v>26</v>
      </c>
      <c r="M15026" t="s">
        <v>7747</v>
      </c>
      <c r="N15026">
        <v>6</v>
      </c>
      <c r="P15026">
        <v>1</v>
      </c>
    </row>
    <row r="15027" spans="12:16" x14ac:dyDescent="0.35">
      <c r="L15027" t="s">
        <v>26</v>
      </c>
      <c r="M15027" t="s">
        <v>7747</v>
      </c>
      <c r="N15027">
        <v>6</v>
      </c>
      <c r="P15027">
        <v>1</v>
      </c>
    </row>
    <row r="15028" spans="12:16" x14ac:dyDescent="0.35">
      <c r="L15028" t="s">
        <v>26</v>
      </c>
      <c r="M15028" t="s">
        <v>7747</v>
      </c>
      <c r="N15028">
        <v>6</v>
      </c>
      <c r="P15028">
        <v>1</v>
      </c>
    </row>
    <row r="15029" spans="12:16" x14ac:dyDescent="0.35">
      <c r="L15029" t="s">
        <v>26</v>
      </c>
      <c r="M15029" t="s">
        <v>7747</v>
      </c>
      <c r="N15029">
        <v>6</v>
      </c>
      <c r="P15029">
        <v>1</v>
      </c>
    </row>
    <row r="15030" spans="12:16" x14ac:dyDescent="0.35">
      <c r="L15030" t="s">
        <v>26</v>
      </c>
      <c r="M15030" t="s">
        <v>7747</v>
      </c>
      <c r="N15030">
        <v>6</v>
      </c>
      <c r="P15030">
        <v>1</v>
      </c>
    </row>
    <row r="15031" spans="12:16" x14ac:dyDescent="0.35">
      <c r="L15031" t="s">
        <v>26</v>
      </c>
      <c r="M15031" t="s">
        <v>7747</v>
      </c>
      <c r="N15031">
        <v>6</v>
      </c>
      <c r="P15031">
        <v>1</v>
      </c>
    </row>
    <row r="15032" spans="12:16" x14ac:dyDescent="0.35">
      <c r="L15032" t="s">
        <v>26</v>
      </c>
      <c r="M15032" t="s">
        <v>7747</v>
      </c>
      <c r="N15032">
        <v>6</v>
      </c>
      <c r="P15032">
        <v>1</v>
      </c>
    </row>
    <row r="15033" spans="12:16" x14ac:dyDescent="0.35">
      <c r="L15033" t="s">
        <v>26</v>
      </c>
      <c r="M15033" t="s">
        <v>7747</v>
      </c>
      <c r="N15033">
        <v>6</v>
      </c>
      <c r="P15033">
        <v>1</v>
      </c>
    </row>
    <row r="15034" spans="12:16" x14ac:dyDescent="0.35">
      <c r="L15034" t="s">
        <v>26</v>
      </c>
      <c r="M15034" t="s">
        <v>7747</v>
      </c>
      <c r="N15034">
        <v>6</v>
      </c>
      <c r="P15034">
        <v>1</v>
      </c>
    </row>
    <row r="15035" spans="12:16" x14ac:dyDescent="0.35">
      <c r="L15035" t="s">
        <v>26</v>
      </c>
      <c r="M15035" t="s">
        <v>7747</v>
      </c>
      <c r="N15035">
        <v>6</v>
      </c>
      <c r="P15035">
        <v>1</v>
      </c>
    </row>
    <row r="15036" spans="12:16" x14ac:dyDescent="0.35">
      <c r="L15036" t="s">
        <v>26</v>
      </c>
      <c r="M15036" t="s">
        <v>7747</v>
      </c>
      <c r="N15036">
        <v>6</v>
      </c>
      <c r="P15036">
        <v>1</v>
      </c>
    </row>
    <row r="15037" spans="12:16" x14ac:dyDescent="0.35">
      <c r="L15037" t="s">
        <v>26</v>
      </c>
      <c r="M15037" t="s">
        <v>7747</v>
      </c>
      <c r="N15037">
        <v>6</v>
      </c>
      <c r="P15037">
        <v>1</v>
      </c>
    </row>
    <row r="15038" spans="12:16" x14ac:dyDescent="0.35">
      <c r="L15038" t="s">
        <v>26</v>
      </c>
      <c r="M15038" t="s">
        <v>7747</v>
      </c>
      <c r="N15038">
        <v>6</v>
      </c>
      <c r="P15038">
        <v>1</v>
      </c>
    </row>
    <row r="15039" spans="12:16" x14ac:dyDescent="0.35">
      <c r="L15039" t="s">
        <v>26</v>
      </c>
      <c r="M15039" t="s">
        <v>7747</v>
      </c>
      <c r="N15039">
        <v>6</v>
      </c>
      <c r="P15039">
        <v>1</v>
      </c>
    </row>
    <row r="15040" spans="12:16" x14ac:dyDescent="0.35">
      <c r="L15040" t="s">
        <v>26</v>
      </c>
      <c r="M15040" t="s">
        <v>7747</v>
      </c>
      <c r="N15040">
        <v>6</v>
      </c>
      <c r="P15040">
        <v>1</v>
      </c>
    </row>
    <row r="15041" spans="12:16" x14ac:dyDescent="0.35">
      <c r="L15041" t="s">
        <v>26</v>
      </c>
      <c r="M15041" t="s">
        <v>7747</v>
      </c>
      <c r="N15041">
        <v>6</v>
      </c>
      <c r="P15041">
        <v>1</v>
      </c>
    </row>
    <row r="15042" spans="12:16" x14ac:dyDescent="0.35">
      <c r="L15042" t="s">
        <v>26</v>
      </c>
      <c r="M15042" t="s">
        <v>7747</v>
      </c>
      <c r="N15042">
        <v>6</v>
      </c>
      <c r="P15042">
        <v>1</v>
      </c>
    </row>
    <row r="15043" spans="12:16" x14ac:dyDescent="0.35">
      <c r="L15043" t="s">
        <v>26</v>
      </c>
      <c r="M15043" t="s">
        <v>7747</v>
      </c>
      <c r="N15043">
        <v>6</v>
      </c>
      <c r="P15043">
        <v>1</v>
      </c>
    </row>
    <row r="15044" spans="12:16" x14ac:dyDescent="0.35">
      <c r="L15044" t="s">
        <v>26</v>
      </c>
      <c r="M15044" t="s">
        <v>7747</v>
      </c>
      <c r="N15044">
        <v>6</v>
      </c>
      <c r="P15044">
        <v>1</v>
      </c>
    </row>
    <row r="15045" spans="12:16" x14ac:dyDescent="0.35">
      <c r="L15045" t="s">
        <v>26</v>
      </c>
      <c r="M15045" t="s">
        <v>7747</v>
      </c>
      <c r="N15045">
        <v>6</v>
      </c>
      <c r="P15045">
        <v>1</v>
      </c>
    </row>
    <row r="15046" spans="12:16" x14ac:dyDescent="0.35">
      <c r="L15046" t="s">
        <v>26</v>
      </c>
      <c r="M15046" t="s">
        <v>7747</v>
      </c>
      <c r="N15046">
        <v>6</v>
      </c>
      <c r="P15046">
        <v>1</v>
      </c>
    </row>
    <row r="15047" spans="12:16" x14ac:dyDescent="0.35">
      <c r="L15047" t="s">
        <v>26</v>
      </c>
      <c r="M15047" t="s">
        <v>7747</v>
      </c>
      <c r="N15047">
        <v>6</v>
      </c>
      <c r="P15047">
        <v>1</v>
      </c>
    </row>
    <row r="15048" spans="12:16" x14ac:dyDescent="0.35">
      <c r="L15048" t="s">
        <v>26</v>
      </c>
      <c r="M15048" t="s">
        <v>7747</v>
      </c>
      <c r="N15048">
        <v>6</v>
      </c>
      <c r="P15048">
        <v>1</v>
      </c>
    </row>
    <row r="15049" spans="12:16" x14ac:dyDescent="0.35">
      <c r="L15049" t="s">
        <v>26</v>
      </c>
      <c r="M15049" t="s">
        <v>7747</v>
      </c>
      <c r="N15049">
        <v>6</v>
      </c>
      <c r="P15049">
        <v>1</v>
      </c>
    </row>
    <row r="15050" spans="12:16" x14ac:dyDescent="0.35">
      <c r="L15050" t="s">
        <v>26</v>
      </c>
      <c r="M15050" t="s">
        <v>7747</v>
      </c>
      <c r="N15050">
        <v>6</v>
      </c>
      <c r="P15050">
        <v>1</v>
      </c>
    </row>
    <row r="15051" spans="12:16" x14ac:dyDescent="0.35">
      <c r="L15051" t="s">
        <v>26</v>
      </c>
      <c r="M15051" t="s">
        <v>7747</v>
      </c>
      <c r="N15051">
        <v>6</v>
      </c>
      <c r="P15051">
        <v>1</v>
      </c>
    </row>
    <row r="15052" spans="12:16" x14ac:dyDescent="0.35">
      <c r="L15052" t="s">
        <v>26</v>
      </c>
      <c r="M15052" t="s">
        <v>7747</v>
      </c>
      <c r="N15052">
        <v>6</v>
      </c>
      <c r="P15052">
        <v>1</v>
      </c>
    </row>
    <row r="15053" spans="12:16" x14ac:dyDescent="0.35">
      <c r="L15053" t="s">
        <v>26</v>
      </c>
      <c r="M15053" t="s">
        <v>7747</v>
      </c>
      <c r="N15053">
        <v>6</v>
      </c>
      <c r="P15053">
        <v>1</v>
      </c>
    </row>
    <row r="15054" spans="12:16" x14ac:dyDescent="0.35">
      <c r="L15054" t="s">
        <v>26</v>
      </c>
      <c r="M15054" t="s">
        <v>7747</v>
      </c>
      <c r="N15054">
        <v>6</v>
      </c>
      <c r="P15054">
        <v>1</v>
      </c>
    </row>
    <row r="15055" spans="12:16" x14ac:dyDescent="0.35">
      <c r="L15055" t="s">
        <v>26</v>
      </c>
      <c r="M15055" t="s">
        <v>7747</v>
      </c>
      <c r="N15055">
        <v>6</v>
      </c>
      <c r="P15055">
        <v>1</v>
      </c>
    </row>
    <row r="15056" spans="12:16" x14ac:dyDescent="0.35">
      <c r="L15056" t="s">
        <v>26</v>
      </c>
      <c r="M15056" t="s">
        <v>7747</v>
      </c>
      <c r="N15056">
        <v>6</v>
      </c>
      <c r="P15056">
        <v>1</v>
      </c>
    </row>
    <row r="15057" spans="12:16" x14ac:dyDescent="0.35">
      <c r="L15057" t="s">
        <v>26</v>
      </c>
      <c r="M15057" t="s">
        <v>7747</v>
      </c>
      <c r="N15057">
        <v>6</v>
      </c>
      <c r="P15057">
        <v>1</v>
      </c>
    </row>
    <row r="15058" spans="12:16" x14ac:dyDescent="0.35">
      <c r="L15058" t="s">
        <v>26</v>
      </c>
      <c r="M15058" t="s">
        <v>7747</v>
      </c>
      <c r="N15058">
        <v>6</v>
      </c>
      <c r="P15058">
        <v>1</v>
      </c>
    </row>
    <row r="15059" spans="12:16" x14ac:dyDescent="0.35">
      <c r="L15059" t="s">
        <v>26</v>
      </c>
      <c r="M15059" t="s">
        <v>7747</v>
      </c>
      <c r="N15059">
        <v>6</v>
      </c>
      <c r="P15059">
        <v>1</v>
      </c>
    </row>
    <row r="15060" spans="12:16" x14ac:dyDescent="0.35">
      <c r="L15060" t="s">
        <v>26</v>
      </c>
      <c r="M15060" t="s">
        <v>7747</v>
      </c>
      <c r="N15060">
        <v>6</v>
      </c>
      <c r="P15060">
        <v>1</v>
      </c>
    </row>
    <row r="15061" spans="12:16" x14ac:dyDescent="0.35">
      <c r="L15061" t="s">
        <v>26</v>
      </c>
      <c r="M15061" t="s">
        <v>7747</v>
      </c>
      <c r="N15061">
        <v>6</v>
      </c>
      <c r="P15061">
        <v>1</v>
      </c>
    </row>
    <row r="15062" spans="12:16" x14ac:dyDescent="0.35">
      <c r="L15062" t="s">
        <v>26</v>
      </c>
      <c r="M15062" t="s">
        <v>7747</v>
      </c>
      <c r="N15062">
        <v>6</v>
      </c>
      <c r="P15062">
        <v>1</v>
      </c>
    </row>
    <row r="15063" spans="12:16" x14ac:dyDescent="0.35">
      <c r="L15063" t="s">
        <v>26</v>
      </c>
      <c r="M15063" t="s">
        <v>7747</v>
      </c>
      <c r="N15063">
        <v>6</v>
      </c>
      <c r="P15063">
        <v>1</v>
      </c>
    </row>
    <row r="15064" spans="12:16" x14ac:dyDescent="0.35">
      <c r="L15064" t="s">
        <v>26</v>
      </c>
      <c r="M15064" t="s">
        <v>7747</v>
      </c>
      <c r="N15064">
        <v>6</v>
      </c>
      <c r="P15064">
        <v>1</v>
      </c>
    </row>
    <row r="15065" spans="12:16" x14ac:dyDescent="0.35">
      <c r="L15065" t="s">
        <v>26</v>
      </c>
      <c r="M15065" t="s">
        <v>7747</v>
      </c>
      <c r="N15065">
        <v>6</v>
      </c>
      <c r="P15065">
        <v>1</v>
      </c>
    </row>
    <row r="15066" spans="12:16" x14ac:dyDescent="0.35">
      <c r="L15066" t="s">
        <v>26</v>
      </c>
      <c r="M15066" t="s">
        <v>7747</v>
      </c>
      <c r="N15066">
        <v>6</v>
      </c>
      <c r="P15066">
        <v>1</v>
      </c>
    </row>
    <row r="15067" spans="12:16" x14ac:dyDescent="0.35">
      <c r="L15067" t="s">
        <v>26</v>
      </c>
      <c r="M15067" t="s">
        <v>7747</v>
      </c>
      <c r="N15067">
        <v>6</v>
      </c>
      <c r="P15067">
        <v>1</v>
      </c>
    </row>
    <row r="15068" spans="12:16" x14ac:dyDescent="0.35">
      <c r="L15068" t="s">
        <v>26</v>
      </c>
      <c r="M15068" t="s">
        <v>7747</v>
      </c>
      <c r="N15068">
        <v>6</v>
      </c>
      <c r="P15068">
        <v>1</v>
      </c>
    </row>
    <row r="15069" spans="12:16" x14ac:dyDescent="0.35">
      <c r="L15069" t="s">
        <v>26</v>
      </c>
      <c r="M15069" t="s">
        <v>7747</v>
      </c>
      <c r="N15069">
        <v>6</v>
      </c>
      <c r="P15069">
        <v>1</v>
      </c>
    </row>
    <row r="15070" spans="12:16" x14ac:dyDescent="0.35">
      <c r="L15070" t="s">
        <v>26</v>
      </c>
      <c r="M15070" t="s">
        <v>7747</v>
      </c>
      <c r="N15070">
        <v>6</v>
      </c>
      <c r="P15070">
        <v>1</v>
      </c>
    </row>
    <row r="15071" spans="12:16" x14ac:dyDescent="0.35">
      <c r="L15071" t="s">
        <v>26</v>
      </c>
      <c r="M15071" t="s">
        <v>7747</v>
      </c>
      <c r="N15071">
        <v>6</v>
      </c>
      <c r="P15071">
        <v>1</v>
      </c>
    </row>
    <row r="15072" spans="12:16" x14ac:dyDescent="0.35">
      <c r="L15072" t="s">
        <v>26</v>
      </c>
      <c r="M15072" t="s">
        <v>7747</v>
      </c>
      <c r="N15072">
        <v>6</v>
      </c>
      <c r="P15072">
        <v>1</v>
      </c>
    </row>
    <row r="15073" spans="12:16" x14ac:dyDescent="0.35">
      <c r="L15073" t="s">
        <v>26</v>
      </c>
      <c r="M15073" t="s">
        <v>7747</v>
      </c>
      <c r="N15073">
        <v>6</v>
      </c>
      <c r="P15073">
        <v>1</v>
      </c>
    </row>
    <row r="15074" spans="12:16" x14ac:dyDescent="0.35">
      <c r="L15074" t="s">
        <v>26</v>
      </c>
      <c r="M15074" t="s">
        <v>7747</v>
      </c>
      <c r="N15074">
        <v>6</v>
      </c>
      <c r="P15074">
        <v>1</v>
      </c>
    </row>
    <row r="15075" spans="12:16" x14ac:dyDescent="0.35">
      <c r="L15075" t="s">
        <v>26</v>
      </c>
      <c r="M15075" t="s">
        <v>7747</v>
      </c>
      <c r="N15075">
        <v>6</v>
      </c>
      <c r="P15075">
        <v>1</v>
      </c>
    </row>
    <row r="15076" spans="12:16" x14ac:dyDescent="0.35">
      <c r="L15076" t="s">
        <v>26</v>
      </c>
      <c r="M15076" t="s">
        <v>7747</v>
      </c>
      <c r="N15076">
        <v>6</v>
      </c>
      <c r="P15076">
        <v>1</v>
      </c>
    </row>
    <row r="15077" spans="12:16" x14ac:dyDescent="0.35">
      <c r="L15077" t="s">
        <v>26</v>
      </c>
      <c r="M15077" t="s">
        <v>7747</v>
      </c>
      <c r="N15077">
        <v>6</v>
      </c>
      <c r="P15077">
        <v>1</v>
      </c>
    </row>
    <row r="15078" spans="12:16" x14ac:dyDescent="0.35">
      <c r="L15078" t="s">
        <v>26</v>
      </c>
      <c r="M15078" t="s">
        <v>7747</v>
      </c>
      <c r="N15078">
        <v>6</v>
      </c>
      <c r="P15078">
        <v>1</v>
      </c>
    </row>
    <row r="15079" spans="12:16" x14ac:dyDescent="0.35">
      <c r="L15079" t="s">
        <v>26</v>
      </c>
      <c r="M15079" t="s">
        <v>7747</v>
      </c>
      <c r="N15079">
        <v>6</v>
      </c>
      <c r="P15079">
        <v>1</v>
      </c>
    </row>
    <row r="15080" spans="12:16" x14ac:dyDescent="0.35">
      <c r="L15080" t="s">
        <v>26</v>
      </c>
      <c r="M15080" t="s">
        <v>7747</v>
      </c>
      <c r="N15080">
        <v>6</v>
      </c>
      <c r="P15080">
        <v>1</v>
      </c>
    </row>
    <row r="15081" spans="12:16" x14ac:dyDescent="0.35">
      <c r="L15081" t="s">
        <v>26</v>
      </c>
      <c r="M15081" t="s">
        <v>7747</v>
      </c>
      <c r="N15081">
        <v>6</v>
      </c>
      <c r="P15081">
        <v>1</v>
      </c>
    </row>
    <row r="15082" spans="12:16" x14ac:dyDescent="0.35">
      <c r="L15082" t="s">
        <v>26</v>
      </c>
      <c r="M15082" t="s">
        <v>7747</v>
      </c>
      <c r="N15082">
        <v>6</v>
      </c>
      <c r="P15082">
        <v>1</v>
      </c>
    </row>
    <row r="15083" spans="12:16" x14ac:dyDescent="0.35">
      <c r="L15083" t="s">
        <v>26</v>
      </c>
      <c r="M15083" t="s">
        <v>7747</v>
      </c>
      <c r="N15083">
        <v>6</v>
      </c>
      <c r="P15083">
        <v>1</v>
      </c>
    </row>
    <row r="15084" spans="12:16" x14ac:dyDescent="0.35">
      <c r="L15084" t="s">
        <v>26</v>
      </c>
      <c r="M15084" t="s">
        <v>7747</v>
      </c>
      <c r="N15084">
        <v>6</v>
      </c>
      <c r="P15084">
        <v>1</v>
      </c>
    </row>
    <row r="15085" spans="12:16" x14ac:dyDescent="0.35">
      <c r="L15085" t="s">
        <v>26</v>
      </c>
      <c r="M15085" t="s">
        <v>7747</v>
      </c>
      <c r="N15085">
        <v>6</v>
      </c>
      <c r="P15085">
        <v>1</v>
      </c>
    </row>
    <row r="15086" spans="12:16" x14ac:dyDescent="0.35">
      <c r="L15086" t="s">
        <v>26</v>
      </c>
      <c r="M15086" t="s">
        <v>7747</v>
      </c>
      <c r="N15086">
        <v>6</v>
      </c>
      <c r="P15086">
        <v>1</v>
      </c>
    </row>
    <row r="15087" spans="12:16" x14ac:dyDescent="0.35">
      <c r="L15087" t="s">
        <v>26</v>
      </c>
      <c r="M15087" t="s">
        <v>7747</v>
      </c>
      <c r="N15087">
        <v>6</v>
      </c>
      <c r="P15087">
        <v>1</v>
      </c>
    </row>
    <row r="15088" spans="12:16" x14ac:dyDescent="0.35">
      <c r="L15088" t="s">
        <v>26</v>
      </c>
      <c r="M15088" t="s">
        <v>7747</v>
      </c>
      <c r="N15088">
        <v>6</v>
      </c>
      <c r="P15088">
        <v>1</v>
      </c>
    </row>
    <row r="15089" spans="12:16" x14ac:dyDescent="0.35">
      <c r="L15089" t="s">
        <v>26</v>
      </c>
      <c r="M15089" t="s">
        <v>7747</v>
      </c>
      <c r="N15089">
        <v>6</v>
      </c>
      <c r="P15089">
        <v>1</v>
      </c>
    </row>
    <row r="15090" spans="12:16" x14ac:dyDescent="0.35">
      <c r="L15090" t="s">
        <v>26</v>
      </c>
      <c r="M15090" t="s">
        <v>7747</v>
      </c>
      <c r="N15090">
        <v>6</v>
      </c>
      <c r="P15090">
        <v>1</v>
      </c>
    </row>
    <row r="15091" spans="12:16" x14ac:dyDescent="0.35">
      <c r="L15091" t="s">
        <v>26</v>
      </c>
      <c r="M15091" t="s">
        <v>7747</v>
      </c>
      <c r="N15091">
        <v>6</v>
      </c>
      <c r="P15091">
        <v>1</v>
      </c>
    </row>
    <row r="15092" spans="12:16" x14ac:dyDescent="0.35">
      <c r="L15092" t="s">
        <v>26</v>
      </c>
      <c r="M15092" t="s">
        <v>7747</v>
      </c>
      <c r="N15092">
        <v>6</v>
      </c>
      <c r="P15092">
        <v>1</v>
      </c>
    </row>
    <row r="15093" spans="12:16" x14ac:dyDescent="0.35">
      <c r="L15093" t="s">
        <v>26</v>
      </c>
      <c r="M15093" t="s">
        <v>7747</v>
      </c>
      <c r="N15093">
        <v>6</v>
      </c>
      <c r="P15093">
        <v>1</v>
      </c>
    </row>
    <row r="15094" spans="12:16" x14ac:dyDescent="0.35">
      <c r="L15094" t="s">
        <v>26</v>
      </c>
      <c r="M15094" t="s">
        <v>7747</v>
      </c>
      <c r="N15094">
        <v>6</v>
      </c>
      <c r="P15094">
        <v>1</v>
      </c>
    </row>
    <row r="15095" spans="12:16" x14ac:dyDescent="0.35">
      <c r="L15095" t="s">
        <v>26</v>
      </c>
      <c r="M15095" t="s">
        <v>7747</v>
      </c>
      <c r="N15095">
        <v>6</v>
      </c>
      <c r="P15095">
        <v>1</v>
      </c>
    </row>
    <row r="15096" spans="12:16" x14ac:dyDescent="0.35">
      <c r="L15096" t="s">
        <v>26</v>
      </c>
      <c r="M15096" t="s">
        <v>7747</v>
      </c>
      <c r="N15096">
        <v>6</v>
      </c>
      <c r="P15096">
        <v>1</v>
      </c>
    </row>
    <row r="15097" spans="12:16" x14ac:dyDescent="0.35">
      <c r="L15097" t="s">
        <v>26</v>
      </c>
      <c r="M15097" t="s">
        <v>7747</v>
      </c>
      <c r="N15097">
        <v>6</v>
      </c>
      <c r="P15097">
        <v>1</v>
      </c>
    </row>
    <row r="15098" spans="12:16" x14ac:dyDescent="0.35">
      <c r="L15098" t="s">
        <v>26</v>
      </c>
      <c r="M15098" t="s">
        <v>7747</v>
      </c>
      <c r="N15098">
        <v>6</v>
      </c>
      <c r="P15098">
        <v>1</v>
      </c>
    </row>
    <row r="15099" spans="12:16" x14ac:dyDescent="0.35">
      <c r="L15099" t="s">
        <v>26</v>
      </c>
      <c r="M15099" t="s">
        <v>7747</v>
      </c>
      <c r="N15099">
        <v>6</v>
      </c>
      <c r="P15099">
        <v>1</v>
      </c>
    </row>
    <row r="15100" spans="12:16" x14ac:dyDescent="0.35">
      <c r="L15100" t="s">
        <v>26</v>
      </c>
      <c r="M15100" t="s">
        <v>7747</v>
      </c>
      <c r="N15100">
        <v>6</v>
      </c>
      <c r="P15100">
        <v>1</v>
      </c>
    </row>
    <row r="15101" spans="12:16" x14ac:dyDescent="0.35">
      <c r="L15101" t="s">
        <v>26</v>
      </c>
      <c r="M15101" t="s">
        <v>7747</v>
      </c>
      <c r="N15101">
        <v>6</v>
      </c>
      <c r="P15101">
        <v>1</v>
      </c>
    </row>
    <row r="15102" spans="12:16" x14ac:dyDescent="0.35">
      <c r="L15102" t="s">
        <v>26</v>
      </c>
      <c r="M15102" t="s">
        <v>7747</v>
      </c>
      <c r="N15102">
        <v>6</v>
      </c>
      <c r="P15102">
        <v>1</v>
      </c>
    </row>
    <row r="15103" spans="12:16" x14ac:dyDescent="0.35">
      <c r="L15103" t="s">
        <v>26</v>
      </c>
      <c r="M15103" t="s">
        <v>7747</v>
      </c>
      <c r="N15103">
        <v>6</v>
      </c>
      <c r="P15103">
        <v>1</v>
      </c>
    </row>
    <row r="15104" spans="12:16" x14ac:dyDescent="0.35">
      <c r="L15104" t="s">
        <v>26</v>
      </c>
      <c r="M15104" t="s">
        <v>7747</v>
      </c>
      <c r="N15104">
        <v>6</v>
      </c>
      <c r="P15104">
        <v>1</v>
      </c>
    </row>
    <row r="15105" spans="12:16" x14ac:dyDescent="0.35">
      <c r="L15105" t="s">
        <v>26</v>
      </c>
      <c r="M15105" t="s">
        <v>7747</v>
      </c>
      <c r="N15105">
        <v>6</v>
      </c>
      <c r="P15105">
        <v>1</v>
      </c>
    </row>
    <row r="15106" spans="12:16" x14ac:dyDescent="0.35">
      <c r="L15106" t="s">
        <v>26</v>
      </c>
      <c r="M15106" t="s">
        <v>7747</v>
      </c>
      <c r="N15106">
        <v>6</v>
      </c>
      <c r="P15106">
        <v>1</v>
      </c>
    </row>
    <row r="15107" spans="12:16" x14ac:dyDescent="0.35">
      <c r="L15107" t="s">
        <v>26</v>
      </c>
      <c r="M15107" t="s">
        <v>7747</v>
      </c>
      <c r="N15107">
        <v>6</v>
      </c>
      <c r="P15107">
        <v>1</v>
      </c>
    </row>
    <row r="15108" spans="12:16" x14ac:dyDescent="0.35">
      <c r="L15108" t="s">
        <v>26</v>
      </c>
      <c r="M15108" t="s">
        <v>7747</v>
      </c>
      <c r="N15108">
        <v>6</v>
      </c>
      <c r="P15108">
        <v>1</v>
      </c>
    </row>
    <row r="15109" spans="12:16" x14ac:dyDescent="0.35">
      <c r="L15109" t="s">
        <v>26</v>
      </c>
      <c r="M15109" t="s">
        <v>7747</v>
      </c>
      <c r="N15109">
        <v>6</v>
      </c>
      <c r="P15109">
        <v>1</v>
      </c>
    </row>
    <row r="15110" spans="12:16" x14ac:dyDescent="0.35">
      <c r="L15110" t="s">
        <v>26</v>
      </c>
      <c r="M15110" t="s">
        <v>7747</v>
      </c>
      <c r="N15110">
        <v>6</v>
      </c>
      <c r="P15110">
        <v>1</v>
      </c>
    </row>
    <row r="15111" spans="12:16" x14ac:dyDescent="0.35">
      <c r="L15111" t="s">
        <v>26</v>
      </c>
      <c r="M15111" t="s">
        <v>7747</v>
      </c>
      <c r="N15111">
        <v>6</v>
      </c>
      <c r="P15111">
        <v>1</v>
      </c>
    </row>
    <row r="15112" spans="12:16" x14ac:dyDescent="0.35">
      <c r="L15112" t="s">
        <v>26</v>
      </c>
      <c r="M15112" t="s">
        <v>7747</v>
      </c>
      <c r="N15112">
        <v>6</v>
      </c>
      <c r="P15112">
        <v>1</v>
      </c>
    </row>
    <row r="15113" spans="12:16" x14ac:dyDescent="0.35">
      <c r="L15113" t="s">
        <v>26</v>
      </c>
      <c r="M15113" t="s">
        <v>7747</v>
      </c>
      <c r="N15113">
        <v>6</v>
      </c>
      <c r="P15113">
        <v>1</v>
      </c>
    </row>
    <row r="15114" spans="12:16" x14ac:dyDescent="0.35">
      <c r="L15114" t="s">
        <v>26</v>
      </c>
      <c r="M15114" t="s">
        <v>7747</v>
      </c>
      <c r="N15114">
        <v>6</v>
      </c>
      <c r="P15114">
        <v>1</v>
      </c>
    </row>
    <row r="15115" spans="12:16" x14ac:dyDescent="0.35">
      <c r="L15115" t="s">
        <v>26</v>
      </c>
      <c r="M15115" t="s">
        <v>7747</v>
      </c>
      <c r="N15115">
        <v>6</v>
      </c>
      <c r="P15115">
        <v>1</v>
      </c>
    </row>
    <row r="15116" spans="12:16" x14ac:dyDescent="0.35">
      <c r="L15116" t="s">
        <v>26</v>
      </c>
      <c r="M15116" t="s">
        <v>7747</v>
      </c>
      <c r="N15116">
        <v>6</v>
      </c>
      <c r="P15116">
        <v>1</v>
      </c>
    </row>
    <row r="15117" spans="12:16" x14ac:dyDescent="0.35">
      <c r="L15117" t="s">
        <v>26</v>
      </c>
      <c r="M15117" t="s">
        <v>7747</v>
      </c>
      <c r="N15117">
        <v>6</v>
      </c>
      <c r="P15117">
        <v>1</v>
      </c>
    </row>
    <row r="15118" spans="12:16" x14ac:dyDescent="0.35">
      <c r="L15118" t="s">
        <v>26</v>
      </c>
      <c r="M15118" t="s">
        <v>7747</v>
      </c>
      <c r="N15118">
        <v>6</v>
      </c>
      <c r="P15118">
        <v>1</v>
      </c>
    </row>
    <row r="15119" spans="12:16" x14ac:dyDescent="0.35">
      <c r="L15119" t="s">
        <v>26</v>
      </c>
      <c r="M15119" t="s">
        <v>7747</v>
      </c>
      <c r="N15119">
        <v>6</v>
      </c>
      <c r="P15119">
        <v>1</v>
      </c>
    </row>
    <row r="15120" spans="12:16" x14ac:dyDescent="0.35">
      <c r="L15120" t="s">
        <v>26</v>
      </c>
      <c r="M15120" t="s">
        <v>7747</v>
      </c>
      <c r="N15120">
        <v>6</v>
      </c>
      <c r="P15120">
        <v>1</v>
      </c>
    </row>
    <row r="15121" spans="12:16" x14ac:dyDescent="0.35">
      <c r="L15121" t="s">
        <v>26</v>
      </c>
      <c r="M15121" t="s">
        <v>7747</v>
      </c>
      <c r="N15121">
        <v>6</v>
      </c>
      <c r="P15121">
        <v>1</v>
      </c>
    </row>
    <row r="15122" spans="12:16" x14ac:dyDescent="0.35">
      <c r="L15122" t="s">
        <v>26</v>
      </c>
      <c r="M15122" t="s">
        <v>7747</v>
      </c>
      <c r="N15122">
        <v>6</v>
      </c>
      <c r="P15122">
        <v>1</v>
      </c>
    </row>
    <row r="15123" spans="12:16" x14ac:dyDescent="0.35">
      <c r="L15123" t="s">
        <v>26</v>
      </c>
      <c r="M15123" t="s">
        <v>7747</v>
      </c>
      <c r="N15123">
        <v>6</v>
      </c>
      <c r="P15123">
        <v>1</v>
      </c>
    </row>
    <row r="15124" spans="12:16" x14ac:dyDescent="0.35">
      <c r="L15124" t="s">
        <v>26</v>
      </c>
      <c r="M15124" t="s">
        <v>7747</v>
      </c>
      <c r="N15124">
        <v>6</v>
      </c>
      <c r="P15124">
        <v>1</v>
      </c>
    </row>
    <row r="15125" spans="12:16" x14ac:dyDescent="0.35">
      <c r="L15125" t="s">
        <v>26</v>
      </c>
      <c r="M15125" t="s">
        <v>7747</v>
      </c>
      <c r="N15125">
        <v>6</v>
      </c>
      <c r="P15125">
        <v>1</v>
      </c>
    </row>
    <row r="15126" spans="12:16" x14ac:dyDescent="0.35">
      <c r="L15126" t="s">
        <v>26</v>
      </c>
      <c r="M15126" t="s">
        <v>7747</v>
      </c>
      <c r="N15126">
        <v>6</v>
      </c>
      <c r="P15126">
        <v>1</v>
      </c>
    </row>
    <row r="15127" spans="12:16" x14ac:dyDescent="0.35">
      <c r="L15127" t="s">
        <v>26</v>
      </c>
      <c r="M15127" t="s">
        <v>7747</v>
      </c>
      <c r="N15127">
        <v>6</v>
      </c>
      <c r="P15127">
        <v>1</v>
      </c>
    </row>
    <row r="15128" spans="12:16" x14ac:dyDescent="0.35">
      <c r="L15128" t="s">
        <v>26</v>
      </c>
      <c r="M15128" t="s">
        <v>7747</v>
      </c>
      <c r="N15128">
        <v>6</v>
      </c>
      <c r="P15128">
        <v>1</v>
      </c>
    </row>
    <row r="15129" spans="12:16" x14ac:dyDescent="0.35">
      <c r="L15129" t="s">
        <v>26</v>
      </c>
      <c r="M15129" t="s">
        <v>7747</v>
      </c>
      <c r="N15129">
        <v>6</v>
      </c>
      <c r="P15129">
        <v>1</v>
      </c>
    </row>
    <row r="15130" spans="12:16" x14ac:dyDescent="0.35">
      <c r="L15130" t="s">
        <v>26</v>
      </c>
      <c r="M15130" t="s">
        <v>7747</v>
      </c>
      <c r="N15130">
        <v>6</v>
      </c>
      <c r="P15130">
        <v>1</v>
      </c>
    </row>
    <row r="15131" spans="12:16" x14ac:dyDescent="0.35">
      <c r="L15131" t="s">
        <v>26</v>
      </c>
      <c r="M15131" t="s">
        <v>7747</v>
      </c>
      <c r="N15131">
        <v>6</v>
      </c>
      <c r="P15131">
        <v>1</v>
      </c>
    </row>
    <row r="15132" spans="12:16" x14ac:dyDescent="0.35">
      <c r="L15132" t="s">
        <v>26</v>
      </c>
      <c r="M15132" t="s">
        <v>7747</v>
      </c>
      <c r="N15132">
        <v>6</v>
      </c>
      <c r="P15132">
        <v>1</v>
      </c>
    </row>
    <row r="15133" spans="12:16" x14ac:dyDescent="0.35">
      <c r="L15133" t="s">
        <v>26</v>
      </c>
      <c r="M15133" t="s">
        <v>7747</v>
      </c>
      <c r="N15133">
        <v>6</v>
      </c>
      <c r="P15133">
        <v>1</v>
      </c>
    </row>
    <row r="15134" spans="12:16" x14ac:dyDescent="0.35">
      <c r="L15134" t="s">
        <v>26</v>
      </c>
      <c r="M15134" t="s">
        <v>7747</v>
      </c>
      <c r="N15134">
        <v>6</v>
      </c>
      <c r="P15134">
        <v>1</v>
      </c>
    </row>
    <row r="15135" spans="12:16" x14ac:dyDescent="0.35">
      <c r="L15135" t="s">
        <v>26</v>
      </c>
      <c r="M15135" t="s">
        <v>7747</v>
      </c>
      <c r="N15135">
        <v>6</v>
      </c>
      <c r="P15135">
        <v>1</v>
      </c>
    </row>
    <row r="15136" spans="12:16" x14ac:dyDescent="0.35">
      <c r="L15136" t="s">
        <v>26</v>
      </c>
      <c r="M15136" t="s">
        <v>7747</v>
      </c>
      <c r="N15136">
        <v>6</v>
      </c>
      <c r="P15136">
        <v>1</v>
      </c>
    </row>
    <row r="15137" spans="12:16" x14ac:dyDescent="0.35">
      <c r="L15137" t="s">
        <v>26</v>
      </c>
      <c r="M15137" t="s">
        <v>7747</v>
      </c>
      <c r="N15137">
        <v>6</v>
      </c>
      <c r="P15137">
        <v>1</v>
      </c>
    </row>
    <row r="15138" spans="12:16" x14ac:dyDescent="0.35">
      <c r="L15138" t="s">
        <v>26</v>
      </c>
      <c r="M15138" t="s">
        <v>7747</v>
      </c>
      <c r="N15138">
        <v>6</v>
      </c>
      <c r="P15138">
        <v>1</v>
      </c>
    </row>
    <row r="15139" spans="12:16" x14ac:dyDescent="0.35">
      <c r="L15139" t="s">
        <v>26</v>
      </c>
      <c r="M15139" t="s">
        <v>7747</v>
      </c>
      <c r="N15139">
        <v>6</v>
      </c>
      <c r="P15139">
        <v>1</v>
      </c>
    </row>
    <row r="15140" spans="12:16" x14ac:dyDescent="0.35">
      <c r="L15140" t="s">
        <v>26</v>
      </c>
      <c r="M15140" t="s">
        <v>7747</v>
      </c>
      <c r="N15140">
        <v>6</v>
      </c>
      <c r="P15140">
        <v>1</v>
      </c>
    </row>
    <row r="15141" spans="12:16" x14ac:dyDescent="0.35">
      <c r="L15141" t="s">
        <v>26</v>
      </c>
      <c r="M15141" t="s">
        <v>7747</v>
      </c>
      <c r="N15141">
        <v>6</v>
      </c>
      <c r="P15141">
        <v>1</v>
      </c>
    </row>
    <row r="15142" spans="12:16" x14ac:dyDescent="0.35">
      <c r="L15142" t="s">
        <v>26</v>
      </c>
      <c r="M15142" t="s">
        <v>7747</v>
      </c>
      <c r="N15142">
        <v>6</v>
      </c>
      <c r="P15142">
        <v>1</v>
      </c>
    </row>
    <row r="15143" spans="12:16" x14ac:dyDescent="0.35">
      <c r="L15143" t="s">
        <v>26</v>
      </c>
      <c r="M15143" t="s">
        <v>7747</v>
      </c>
      <c r="N15143">
        <v>6</v>
      </c>
      <c r="P15143">
        <v>1</v>
      </c>
    </row>
    <row r="15144" spans="12:16" x14ac:dyDescent="0.35">
      <c r="L15144" t="s">
        <v>26</v>
      </c>
      <c r="M15144" t="s">
        <v>7747</v>
      </c>
      <c r="N15144">
        <v>6</v>
      </c>
      <c r="P15144">
        <v>1</v>
      </c>
    </row>
    <row r="15145" spans="12:16" x14ac:dyDescent="0.35">
      <c r="L15145" t="s">
        <v>26</v>
      </c>
      <c r="M15145" t="s">
        <v>7747</v>
      </c>
      <c r="N15145">
        <v>6</v>
      </c>
      <c r="P15145">
        <v>1</v>
      </c>
    </row>
    <row r="15146" spans="12:16" x14ac:dyDescent="0.35">
      <c r="L15146" t="s">
        <v>26</v>
      </c>
      <c r="M15146" t="s">
        <v>7747</v>
      </c>
      <c r="N15146">
        <v>6</v>
      </c>
      <c r="P15146">
        <v>1</v>
      </c>
    </row>
    <row r="15147" spans="12:16" x14ac:dyDescent="0.35">
      <c r="L15147" t="s">
        <v>26</v>
      </c>
      <c r="M15147" t="s">
        <v>7747</v>
      </c>
      <c r="N15147">
        <v>6</v>
      </c>
      <c r="P15147">
        <v>1</v>
      </c>
    </row>
    <row r="15148" spans="12:16" x14ac:dyDescent="0.35">
      <c r="L15148" t="s">
        <v>26</v>
      </c>
      <c r="M15148" t="s">
        <v>7747</v>
      </c>
      <c r="N15148">
        <v>6</v>
      </c>
      <c r="P15148">
        <v>1</v>
      </c>
    </row>
    <row r="15149" spans="12:16" x14ac:dyDescent="0.35">
      <c r="L15149" t="s">
        <v>26</v>
      </c>
      <c r="M15149" t="s">
        <v>7747</v>
      </c>
      <c r="N15149">
        <v>6</v>
      </c>
      <c r="P15149">
        <v>1</v>
      </c>
    </row>
    <row r="15150" spans="12:16" x14ac:dyDescent="0.35">
      <c r="L15150" t="s">
        <v>26</v>
      </c>
      <c r="M15150" t="s">
        <v>7747</v>
      </c>
      <c r="N15150">
        <v>6</v>
      </c>
      <c r="P15150">
        <v>1</v>
      </c>
    </row>
    <row r="15151" spans="12:16" x14ac:dyDescent="0.35">
      <c r="L15151" t="s">
        <v>26</v>
      </c>
      <c r="M15151" t="s">
        <v>7747</v>
      </c>
      <c r="N15151">
        <v>6</v>
      </c>
      <c r="P15151">
        <v>1</v>
      </c>
    </row>
    <row r="15152" spans="12:16" x14ac:dyDescent="0.35">
      <c r="L15152" t="s">
        <v>26</v>
      </c>
      <c r="M15152" t="s">
        <v>7747</v>
      </c>
      <c r="N15152">
        <v>6</v>
      </c>
      <c r="P15152">
        <v>1</v>
      </c>
    </row>
    <row r="15153" spans="12:16" x14ac:dyDescent="0.35">
      <c r="L15153" t="s">
        <v>26</v>
      </c>
      <c r="M15153" t="s">
        <v>7747</v>
      </c>
      <c r="N15153">
        <v>6</v>
      </c>
      <c r="P15153">
        <v>1</v>
      </c>
    </row>
    <row r="15154" spans="12:16" x14ac:dyDescent="0.35">
      <c r="L15154" t="s">
        <v>26</v>
      </c>
      <c r="M15154" t="s">
        <v>7747</v>
      </c>
      <c r="N15154">
        <v>6</v>
      </c>
      <c r="P15154">
        <v>1</v>
      </c>
    </row>
    <row r="15155" spans="12:16" x14ac:dyDescent="0.35">
      <c r="L15155" t="s">
        <v>26</v>
      </c>
      <c r="M15155" t="s">
        <v>7747</v>
      </c>
      <c r="N15155">
        <v>6</v>
      </c>
      <c r="P15155">
        <v>1</v>
      </c>
    </row>
    <row r="15156" spans="12:16" x14ac:dyDescent="0.35">
      <c r="L15156" t="s">
        <v>26</v>
      </c>
      <c r="M15156" t="s">
        <v>7747</v>
      </c>
      <c r="N15156">
        <v>6</v>
      </c>
      <c r="P15156">
        <v>1</v>
      </c>
    </row>
    <row r="15157" spans="12:16" x14ac:dyDescent="0.35">
      <c r="L15157" t="s">
        <v>26</v>
      </c>
      <c r="M15157" t="s">
        <v>7747</v>
      </c>
      <c r="N15157">
        <v>6</v>
      </c>
      <c r="P15157">
        <v>1</v>
      </c>
    </row>
    <row r="15158" spans="12:16" x14ac:dyDescent="0.35">
      <c r="L15158" t="s">
        <v>26</v>
      </c>
      <c r="M15158" t="s">
        <v>7747</v>
      </c>
      <c r="N15158">
        <v>6</v>
      </c>
      <c r="P15158">
        <v>1</v>
      </c>
    </row>
    <row r="15159" spans="12:16" x14ac:dyDescent="0.35">
      <c r="L15159" t="s">
        <v>26</v>
      </c>
      <c r="M15159" t="s">
        <v>7747</v>
      </c>
      <c r="N15159">
        <v>6</v>
      </c>
      <c r="P15159">
        <v>1</v>
      </c>
    </row>
    <row r="15160" spans="12:16" x14ac:dyDescent="0.35">
      <c r="L15160" t="s">
        <v>26</v>
      </c>
      <c r="M15160" t="s">
        <v>7747</v>
      </c>
      <c r="N15160">
        <v>6</v>
      </c>
      <c r="P15160">
        <v>1</v>
      </c>
    </row>
    <row r="15161" spans="12:16" x14ac:dyDescent="0.35">
      <c r="L15161" t="s">
        <v>26</v>
      </c>
      <c r="M15161" t="s">
        <v>7747</v>
      </c>
      <c r="N15161">
        <v>6</v>
      </c>
      <c r="P15161">
        <v>1</v>
      </c>
    </row>
    <row r="15162" spans="12:16" x14ac:dyDescent="0.35">
      <c r="L15162" t="s">
        <v>26</v>
      </c>
      <c r="M15162" t="s">
        <v>7747</v>
      </c>
      <c r="N15162">
        <v>6</v>
      </c>
      <c r="P15162">
        <v>1</v>
      </c>
    </row>
    <row r="15163" spans="12:16" x14ac:dyDescent="0.35">
      <c r="L15163" t="s">
        <v>26</v>
      </c>
      <c r="M15163" t="s">
        <v>7747</v>
      </c>
      <c r="N15163">
        <v>6</v>
      </c>
      <c r="P15163">
        <v>1</v>
      </c>
    </row>
    <row r="15164" spans="12:16" x14ac:dyDescent="0.35">
      <c r="L15164" t="s">
        <v>26</v>
      </c>
      <c r="M15164" t="s">
        <v>7747</v>
      </c>
      <c r="N15164">
        <v>6</v>
      </c>
      <c r="P15164">
        <v>1</v>
      </c>
    </row>
    <row r="15165" spans="12:16" x14ac:dyDescent="0.35">
      <c r="L15165" t="s">
        <v>26</v>
      </c>
      <c r="M15165" t="s">
        <v>7747</v>
      </c>
      <c r="N15165">
        <v>6</v>
      </c>
      <c r="P15165">
        <v>1</v>
      </c>
    </row>
    <row r="15166" spans="12:16" x14ac:dyDescent="0.35">
      <c r="L15166" t="s">
        <v>26</v>
      </c>
      <c r="M15166" t="s">
        <v>7747</v>
      </c>
      <c r="N15166">
        <v>6</v>
      </c>
      <c r="P15166">
        <v>1</v>
      </c>
    </row>
    <row r="15167" spans="12:16" x14ac:dyDescent="0.35">
      <c r="L15167" t="s">
        <v>26</v>
      </c>
      <c r="M15167" t="s">
        <v>7747</v>
      </c>
      <c r="N15167">
        <v>6</v>
      </c>
      <c r="P15167">
        <v>1</v>
      </c>
    </row>
    <row r="15168" spans="12:16" x14ac:dyDescent="0.35">
      <c r="L15168" t="s">
        <v>26</v>
      </c>
      <c r="M15168" t="s">
        <v>7747</v>
      </c>
      <c r="N15168">
        <v>6</v>
      </c>
      <c r="P15168">
        <v>1</v>
      </c>
    </row>
    <row r="15169" spans="12:16" x14ac:dyDescent="0.35">
      <c r="L15169" t="s">
        <v>26</v>
      </c>
      <c r="M15169" t="s">
        <v>7747</v>
      </c>
      <c r="N15169">
        <v>6</v>
      </c>
      <c r="P15169">
        <v>1</v>
      </c>
    </row>
    <row r="15170" spans="12:16" x14ac:dyDescent="0.35">
      <c r="L15170" t="s">
        <v>26</v>
      </c>
      <c r="M15170" t="s">
        <v>7747</v>
      </c>
      <c r="N15170">
        <v>6</v>
      </c>
      <c r="P15170">
        <v>1</v>
      </c>
    </row>
    <row r="15171" spans="12:16" x14ac:dyDescent="0.35">
      <c r="L15171" t="s">
        <v>26</v>
      </c>
      <c r="M15171" t="s">
        <v>7747</v>
      </c>
      <c r="N15171">
        <v>6</v>
      </c>
      <c r="P15171">
        <v>1</v>
      </c>
    </row>
    <row r="15172" spans="12:16" x14ac:dyDescent="0.35">
      <c r="L15172" t="s">
        <v>26</v>
      </c>
      <c r="M15172" t="s">
        <v>7747</v>
      </c>
      <c r="N15172">
        <v>6</v>
      </c>
      <c r="P15172">
        <v>1</v>
      </c>
    </row>
    <row r="15173" spans="12:16" x14ac:dyDescent="0.35">
      <c r="L15173" t="s">
        <v>26</v>
      </c>
      <c r="M15173" t="s">
        <v>7747</v>
      </c>
      <c r="N15173">
        <v>6</v>
      </c>
      <c r="P15173">
        <v>1</v>
      </c>
    </row>
    <row r="15174" spans="12:16" x14ac:dyDescent="0.35">
      <c r="L15174" t="s">
        <v>26</v>
      </c>
      <c r="M15174" t="s">
        <v>7747</v>
      </c>
      <c r="N15174">
        <v>6</v>
      </c>
      <c r="P15174">
        <v>1</v>
      </c>
    </row>
    <row r="15175" spans="12:16" x14ac:dyDescent="0.35">
      <c r="L15175" t="s">
        <v>26</v>
      </c>
      <c r="M15175" t="s">
        <v>7747</v>
      </c>
      <c r="N15175">
        <v>6</v>
      </c>
      <c r="P15175">
        <v>1</v>
      </c>
    </row>
    <row r="15176" spans="12:16" x14ac:dyDescent="0.35">
      <c r="L15176" t="s">
        <v>26</v>
      </c>
      <c r="M15176" t="s">
        <v>7747</v>
      </c>
      <c r="N15176">
        <v>6</v>
      </c>
      <c r="P15176">
        <v>1</v>
      </c>
    </row>
    <row r="15177" spans="12:16" x14ac:dyDescent="0.35">
      <c r="L15177" t="s">
        <v>170</v>
      </c>
      <c r="M15177" t="s">
        <v>7747</v>
      </c>
      <c r="N15177">
        <v>6</v>
      </c>
      <c r="P15177">
        <v>1</v>
      </c>
    </row>
    <row r="15178" spans="12:16" x14ac:dyDescent="0.35">
      <c r="L15178" t="s">
        <v>170</v>
      </c>
      <c r="M15178" t="s">
        <v>7747</v>
      </c>
      <c r="N15178">
        <v>6</v>
      </c>
      <c r="P15178">
        <v>1</v>
      </c>
    </row>
    <row r="15179" spans="12:16" x14ac:dyDescent="0.35">
      <c r="L15179" t="s">
        <v>170</v>
      </c>
      <c r="M15179" t="s">
        <v>7747</v>
      </c>
      <c r="N15179">
        <v>6</v>
      </c>
      <c r="P15179">
        <v>1</v>
      </c>
    </row>
    <row r="15180" spans="12:16" x14ac:dyDescent="0.35">
      <c r="L15180" t="s">
        <v>170</v>
      </c>
      <c r="M15180" t="s">
        <v>7747</v>
      </c>
      <c r="N15180">
        <v>6</v>
      </c>
      <c r="P15180">
        <v>1</v>
      </c>
    </row>
    <row r="15181" spans="12:16" x14ac:dyDescent="0.35">
      <c r="L15181" t="s">
        <v>170</v>
      </c>
      <c r="M15181" t="s">
        <v>7747</v>
      </c>
      <c r="N15181">
        <v>6</v>
      </c>
      <c r="P15181">
        <v>1</v>
      </c>
    </row>
    <row r="15182" spans="12:16" x14ac:dyDescent="0.35">
      <c r="L15182" t="s">
        <v>170</v>
      </c>
      <c r="M15182" t="s">
        <v>7747</v>
      </c>
      <c r="N15182">
        <v>6</v>
      </c>
      <c r="P15182">
        <v>1</v>
      </c>
    </row>
    <row r="15183" spans="12:16" x14ac:dyDescent="0.35">
      <c r="L15183" t="s">
        <v>170</v>
      </c>
      <c r="M15183" t="s">
        <v>7747</v>
      </c>
      <c r="N15183">
        <v>6</v>
      </c>
      <c r="P15183">
        <v>1</v>
      </c>
    </row>
    <row r="15184" spans="12:16" x14ac:dyDescent="0.35">
      <c r="L15184" t="s">
        <v>170</v>
      </c>
      <c r="M15184" t="s">
        <v>7747</v>
      </c>
      <c r="N15184">
        <v>6</v>
      </c>
      <c r="P15184">
        <v>1</v>
      </c>
    </row>
    <row r="15185" spans="12:16" x14ac:dyDescent="0.35">
      <c r="L15185" t="s">
        <v>170</v>
      </c>
      <c r="M15185" t="s">
        <v>7747</v>
      </c>
      <c r="N15185">
        <v>6</v>
      </c>
      <c r="P15185">
        <v>1</v>
      </c>
    </row>
    <row r="15186" spans="12:16" x14ac:dyDescent="0.35">
      <c r="L15186" t="s">
        <v>170</v>
      </c>
      <c r="M15186" t="s">
        <v>7747</v>
      </c>
      <c r="N15186">
        <v>6</v>
      </c>
      <c r="P15186">
        <v>1</v>
      </c>
    </row>
    <row r="15187" spans="12:16" x14ac:dyDescent="0.35">
      <c r="L15187" t="s">
        <v>170</v>
      </c>
      <c r="M15187" t="s">
        <v>7747</v>
      </c>
      <c r="N15187">
        <v>6</v>
      </c>
      <c r="P15187">
        <v>1</v>
      </c>
    </row>
    <row r="15188" spans="12:16" x14ac:dyDescent="0.35">
      <c r="L15188" t="s">
        <v>170</v>
      </c>
      <c r="M15188" t="s">
        <v>7747</v>
      </c>
      <c r="N15188">
        <v>6</v>
      </c>
      <c r="P15188">
        <v>1</v>
      </c>
    </row>
    <row r="15189" spans="12:16" x14ac:dyDescent="0.35">
      <c r="L15189" t="s">
        <v>29</v>
      </c>
      <c r="M15189" t="s">
        <v>7747</v>
      </c>
      <c r="N15189">
        <v>7</v>
      </c>
      <c r="P15189">
        <v>1</v>
      </c>
    </row>
    <row r="15190" spans="12:16" x14ac:dyDescent="0.35">
      <c r="L15190" t="s">
        <v>29</v>
      </c>
      <c r="M15190" t="s">
        <v>7747</v>
      </c>
      <c r="N15190">
        <v>7</v>
      </c>
      <c r="P15190">
        <v>1</v>
      </c>
    </row>
    <row r="15191" spans="12:16" x14ac:dyDescent="0.35">
      <c r="L15191" t="s">
        <v>29</v>
      </c>
      <c r="M15191" t="s">
        <v>7747</v>
      </c>
      <c r="N15191">
        <v>7</v>
      </c>
      <c r="P15191">
        <v>1</v>
      </c>
    </row>
    <row r="15192" spans="12:16" x14ac:dyDescent="0.35">
      <c r="L15192" t="s">
        <v>29</v>
      </c>
      <c r="M15192" t="s">
        <v>7747</v>
      </c>
      <c r="N15192">
        <v>7</v>
      </c>
      <c r="P15192">
        <v>1</v>
      </c>
    </row>
    <row r="15193" spans="12:16" x14ac:dyDescent="0.35">
      <c r="L15193" t="s">
        <v>29</v>
      </c>
      <c r="M15193" t="s">
        <v>7747</v>
      </c>
      <c r="N15193">
        <v>7</v>
      </c>
      <c r="P15193">
        <v>1</v>
      </c>
    </row>
    <row r="15194" spans="12:16" x14ac:dyDescent="0.35">
      <c r="L15194" t="s">
        <v>29</v>
      </c>
      <c r="M15194" t="s">
        <v>7747</v>
      </c>
      <c r="N15194">
        <v>7</v>
      </c>
      <c r="P15194">
        <v>1</v>
      </c>
    </row>
    <row r="15195" spans="12:16" x14ac:dyDescent="0.35">
      <c r="L15195" t="s">
        <v>29</v>
      </c>
      <c r="M15195" t="s">
        <v>7747</v>
      </c>
      <c r="N15195">
        <v>7</v>
      </c>
      <c r="P15195">
        <v>1</v>
      </c>
    </row>
    <row r="15196" spans="12:16" x14ac:dyDescent="0.35">
      <c r="L15196" t="s">
        <v>29</v>
      </c>
      <c r="M15196" t="s">
        <v>7747</v>
      </c>
      <c r="N15196">
        <v>7</v>
      </c>
      <c r="P15196">
        <v>1</v>
      </c>
    </row>
    <row r="15197" spans="12:16" x14ac:dyDescent="0.35">
      <c r="L15197" t="s">
        <v>29</v>
      </c>
      <c r="M15197" t="s">
        <v>7747</v>
      </c>
      <c r="N15197">
        <v>7</v>
      </c>
      <c r="P15197">
        <v>1</v>
      </c>
    </row>
    <row r="15198" spans="12:16" x14ac:dyDescent="0.35">
      <c r="L15198" t="s">
        <v>29</v>
      </c>
      <c r="M15198" t="s">
        <v>7747</v>
      </c>
      <c r="N15198">
        <v>7</v>
      </c>
      <c r="P15198">
        <v>1</v>
      </c>
    </row>
    <row r="15199" spans="12:16" x14ac:dyDescent="0.35">
      <c r="L15199" t="s">
        <v>29</v>
      </c>
      <c r="M15199" t="s">
        <v>7747</v>
      </c>
      <c r="N15199">
        <v>7</v>
      </c>
      <c r="P15199">
        <v>1</v>
      </c>
    </row>
    <row r="15200" spans="12:16" x14ac:dyDescent="0.35">
      <c r="L15200" t="s">
        <v>29</v>
      </c>
      <c r="M15200" t="s">
        <v>7747</v>
      </c>
      <c r="N15200">
        <v>7</v>
      </c>
      <c r="P15200">
        <v>1</v>
      </c>
    </row>
    <row r="15201" spans="12:16" x14ac:dyDescent="0.35">
      <c r="L15201" t="s">
        <v>29</v>
      </c>
      <c r="M15201" t="s">
        <v>7747</v>
      </c>
      <c r="N15201">
        <v>7</v>
      </c>
      <c r="P15201">
        <v>1</v>
      </c>
    </row>
    <row r="15202" spans="12:16" x14ac:dyDescent="0.35">
      <c r="L15202" t="s">
        <v>29</v>
      </c>
      <c r="M15202" t="s">
        <v>7747</v>
      </c>
      <c r="N15202">
        <v>7</v>
      </c>
      <c r="P15202">
        <v>1</v>
      </c>
    </row>
    <row r="15203" spans="12:16" x14ac:dyDescent="0.35">
      <c r="L15203" t="s">
        <v>29</v>
      </c>
      <c r="M15203" t="s">
        <v>7747</v>
      </c>
      <c r="N15203">
        <v>7</v>
      </c>
      <c r="P15203">
        <v>1</v>
      </c>
    </row>
    <row r="15204" spans="12:16" x14ac:dyDescent="0.35">
      <c r="L15204" t="s">
        <v>29</v>
      </c>
      <c r="M15204" t="s">
        <v>7747</v>
      </c>
      <c r="N15204">
        <v>7</v>
      </c>
      <c r="P15204">
        <v>1</v>
      </c>
    </row>
    <row r="15205" spans="12:16" x14ac:dyDescent="0.35">
      <c r="L15205" t="s">
        <v>29</v>
      </c>
      <c r="M15205" t="s">
        <v>7747</v>
      </c>
      <c r="N15205">
        <v>7</v>
      </c>
      <c r="P15205">
        <v>1</v>
      </c>
    </row>
    <row r="15206" spans="12:16" x14ac:dyDescent="0.35">
      <c r="L15206" t="s">
        <v>29</v>
      </c>
      <c r="M15206" t="s">
        <v>7747</v>
      </c>
      <c r="N15206">
        <v>7</v>
      </c>
      <c r="P15206">
        <v>1</v>
      </c>
    </row>
    <row r="15207" spans="12:16" x14ac:dyDescent="0.35">
      <c r="L15207" t="s">
        <v>29</v>
      </c>
      <c r="M15207" t="s">
        <v>7747</v>
      </c>
      <c r="N15207">
        <v>7</v>
      </c>
      <c r="P15207">
        <v>1</v>
      </c>
    </row>
    <row r="15208" spans="12:16" x14ac:dyDescent="0.35">
      <c r="L15208" t="s">
        <v>29</v>
      </c>
      <c r="M15208" t="s">
        <v>7747</v>
      </c>
      <c r="N15208">
        <v>7</v>
      </c>
      <c r="P15208">
        <v>1</v>
      </c>
    </row>
    <row r="15209" spans="12:16" x14ac:dyDescent="0.35">
      <c r="L15209" t="s">
        <v>29</v>
      </c>
      <c r="M15209" t="s">
        <v>7747</v>
      </c>
      <c r="N15209">
        <v>7</v>
      </c>
      <c r="P15209">
        <v>1</v>
      </c>
    </row>
    <row r="15210" spans="12:16" x14ac:dyDescent="0.35">
      <c r="L15210" t="s">
        <v>29</v>
      </c>
      <c r="M15210" t="s">
        <v>7747</v>
      </c>
      <c r="N15210">
        <v>7</v>
      </c>
      <c r="P15210">
        <v>1</v>
      </c>
    </row>
    <row r="15211" spans="12:16" x14ac:dyDescent="0.35">
      <c r="L15211" t="s">
        <v>29</v>
      </c>
      <c r="M15211" t="s">
        <v>7747</v>
      </c>
      <c r="N15211">
        <v>7</v>
      </c>
      <c r="P15211">
        <v>1</v>
      </c>
    </row>
    <row r="15212" spans="12:16" x14ac:dyDescent="0.35">
      <c r="L15212" t="s">
        <v>29</v>
      </c>
      <c r="M15212" t="s">
        <v>7747</v>
      </c>
      <c r="N15212">
        <v>7</v>
      </c>
      <c r="P15212">
        <v>1</v>
      </c>
    </row>
    <row r="15213" spans="12:16" x14ac:dyDescent="0.35">
      <c r="L15213" t="s">
        <v>29</v>
      </c>
      <c r="M15213" t="s">
        <v>7747</v>
      </c>
      <c r="N15213">
        <v>7</v>
      </c>
      <c r="P15213">
        <v>1</v>
      </c>
    </row>
    <row r="15214" spans="12:16" x14ac:dyDescent="0.35">
      <c r="L15214" t="s">
        <v>29</v>
      </c>
      <c r="M15214" t="s">
        <v>7747</v>
      </c>
      <c r="N15214">
        <v>7</v>
      </c>
      <c r="P15214">
        <v>1</v>
      </c>
    </row>
    <row r="15215" spans="12:16" x14ac:dyDescent="0.35">
      <c r="L15215" t="s">
        <v>29</v>
      </c>
      <c r="M15215" t="s">
        <v>7747</v>
      </c>
      <c r="N15215">
        <v>7</v>
      </c>
      <c r="P15215">
        <v>1</v>
      </c>
    </row>
    <row r="15216" spans="12:16" x14ac:dyDescent="0.35">
      <c r="L15216" t="s">
        <v>29</v>
      </c>
      <c r="M15216" t="s">
        <v>7747</v>
      </c>
      <c r="N15216">
        <v>7</v>
      </c>
      <c r="P15216">
        <v>1</v>
      </c>
    </row>
    <row r="15217" spans="12:16" x14ac:dyDescent="0.35">
      <c r="L15217" t="s">
        <v>29</v>
      </c>
      <c r="M15217" t="s">
        <v>7747</v>
      </c>
      <c r="N15217">
        <v>7</v>
      </c>
      <c r="P15217">
        <v>1</v>
      </c>
    </row>
    <row r="15218" spans="12:16" x14ac:dyDescent="0.35">
      <c r="L15218" t="s">
        <v>29</v>
      </c>
      <c r="M15218" t="s">
        <v>7747</v>
      </c>
      <c r="N15218">
        <v>7</v>
      </c>
      <c r="P15218">
        <v>1</v>
      </c>
    </row>
    <row r="15219" spans="12:16" x14ac:dyDescent="0.35">
      <c r="L15219" t="s">
        <v>29</v>
      </c>
      <c r="M15219" t="s">
        <v>7747</v>
      </c>
      <c r="N15219">
        <v>7</v>
      </c>
      <c r="P15219">
        <v>1</v>
      </c>
    </row>
    <row r="15220" spans="12:16" x14ac:dyDescent="0.35">
      <c r="L15220" t="s">
        <v>29</v>
      </c>
      <c r="M15220" t="s">
        <v>7747</v>
      </c>
      <c r="N15220">
        <v>7</v>
      </c>
      <c r="P15220">
        <v>1</v>
      </c>
    </row>
    <row r="15221" spans="12:16" x14ac:dyDescent="0.35">
      <c r="L15221" t="s">
        <v>29</v>
      </c>
      <c r="M15221" t="s">
        <v>7747</v>
      </c>
      <c r="N15221">
        <v>7</v>
      </c>
      <c r="P15221">
        <v>1</v>
      </c>
    </row>
    <row r="15222" spans="12:16" x14ac:dyDescent="0.35">
      <c r="L15222" t="s">
        <v>29</v>
      </c>
      <c r="M15222" t="s">
        <v>7747</v>
      </c>
      <c r="N15222">
        <v>7</v>
      </c>
      <c r="P15222">
        <v>1</v>
      </c>
    </row>
    <row r="15223" spans="12:16" x14ac:dyDescent="0.35">
      <c r="L15223" t="s">
        <v>29</v>
      </c>
      <c r="M15223" t="s">
        <v>7747</v>
      </c>
      <c r="N15223">
        <v>7</v>
      </c>
      <c r="P15223">
        <v>1</v>
      </c>
    </row>
    <row r="15224" spans="12:16" x14ac:dyDescent="0.35">
      <c r="L15224" t="s">
        <v>29</v>
      </c>
      <c r="M15224" t="s">
        <v>7747</v>
      </c>
      <c r="N15224">
        <v>7</v>
      </c>
      <c r="P15224">
        <v>1</v>
      </c>
    </row>
    <row r="15225" spans="12:16" x14ac:dyDescent="0.35">
      <c r="L15225" t="s">
        <v>29</v>
      </c>
      <c r="M15225" t="s">
        <v>7747</v>
      </c>
      <c r="N15225">
        <v>7</v>
      </c>
      <c r="P15225">
        <v>1</v>
      </c>
    </row>
    <row r="15226" spans="12:16" x14ac:dyDescent="0.35">
      <c r="L15226" t="s">
        <v>29</v>
      </c>
      <c r="M15226" t="s">
        <v>7747</v>
      </c>
      <c r="N15226">
        <v>7</v>
      </c>
      <c r="P15226">
        <v>1</v>
      </c>
    </row>
    <row r="15227" spans="12:16" x14ac:dyDescent="0.35">
      <c r="L15227" t="s">
        <v>29</v>
      </c>
      <c r="M15227" t="s">
        <v>7747</v>
      </c>
      <c r="N15227">
        <v>7</v>
      </c>
      <c r="P15227">
        <v>1</v>
      </c>
    </row>
    <row r="15228" spans="12:16" x14ac:dyDescent="0.35">
      <c r="L15228" t="s">
        <v>29</v>
      </c>
      <c r="M15228" t="s">
        <v>7747</v>
      </c>
      <c r="N15228">
        <v>7</v>
      </c>
      <c r="P15228">
        <v>1</v>
      </c>
    </row>
    <row r="15229" spans="12:16" x14ac:dyDescent="0.35">
      <c r="L15229" t="s">
        <v>29</v>
      </c>
      <c r="M15229" t="s">
        <v>7747</v>
      </c>
      <c r="N15229">
        <v>7</v>
      </c>
      <c r="P15229">
        <v>1</v>
      </c>
    </row>
    <row r="15230" spans="12:16" x14ac:dyDescent="0.35">
      <c r="L15230" t="s">
        <v>29</v>
      </c>
      <c r="M15230" t="s">
        <v>7747</v>
      </c>
      <c r="N15230">
        <v>7</v>
      </c>
      <c r="P15230">
        <v>1</v>
      </c>
    </row>
    <row r="15231" spans="12:16" x14ac:dyDescent="0.35">
      <c r="L15231" t="s">
        <v>29</v>
      </c>
      <c r="M15231" t="s">
        <v>7747</v>
      </c>
      <c r="N15231">
        <v>7</v>
      </c>
      <c r="P15231">
        <v>1</v>
      </c>
    </row>
    <row r="15232" spans="12:16" x14ac:dyDescent="0.35">
      <c r="L15232" t="s">
        <v>29</v>
      </c>
      <c r="M15232" t="s">
        <v>7747</v>
      </c>
      <c r="N15232">
        <v>7</v>
      </c>
      <c r="P15232">
        <v>1</v>
      </c>
    </row>
    <row r="15233" spans="12:16" x14ac:dyDescent="0.35">
      <c r="L15233" t="s">
        <v>29</v>
      </c>
      <c r="M15233" t="s">
        <v>7747</v>
      </c>
      <c r="N15233">
        <v>7</v>
      </c>
      <c r="P15233">
        <v>1</v>
      </c>
    </row>
    <row r="15234" spans="12:16" x14ac:dyDescent="0.35">
      <c r="L15234" t="s">
        <v>29</v>
      </c>
      <c r="M15234" t="s">
        <v>7747</v>
      </c>
      <c r="N15234">
        <v>7</v>
      </c>
      <c r="P15234">
        <v>1</v>
      </c>
    </row>
    <row r="15235" spans="12:16" x14ac:dyDescent="0.35">
      <c r="L15235" t="s">
        <v>29</v>
      </c>
      <c r="M15235" t="s">
        <v>7747</v>
      </c>
      <c r="N15235">
        <v>7</v>
      </c>
      <c r="P15235">
        <v>1</v>
      </c>
    </row>
    <row r="15236" spans="12:16" x14ac:dyDescent="0.35">
      <c r="L15236" t="s">
        <v>29</v>
      </c>
      <c r="M15236" t="s">
        <v>7747</v>
      </c>
      <c r="N15236">
        <v>7</v>
      </c>
      <c r="P15236">
        <v>1</v>
      </c>
    </row>
    <row r="15237" spans="12:16" x14ac:dyDescent="0.35">
      <c r="L15237" t="s">
        <v>29</v>
      </c>
      <c r="M15237" t="s">
        <v>7747</v>
      </c>
      <c r="N15237">
        <v>7</v>
      </c>
      <c r="P15237">
        <v>1</v>
      </c>
    </row>
    <row r="15238" spans="12:16" x14ac:dyDescent="0.35">
      <c r="L15238" t="s">
        <v>29</v>
      </c>
      <c r="M15238" t="s">
        <v>7747</v>
      </c>
      <c r="N15238">
        <v>7</v>
      </c>
      <c r="P15238">
        <v>1</v>
      </c>
    </row>
    <row r="15239" spans="12:16" x14ac:dyDescent="0.35">
      <c r="L15239" t="s">
        <v>29</v>
      </c>
      <c r="M15239" t="s">
        <v>7747</v>
      </c>
      <c r="N15239">
        <v>7</v>
      </c>
      <c r="P15239">
        <v>1</v>
      </c>
    </row>
    <row r="15240" spans="12:16" x14ac:dyDescent="0.35">
      <c r="L15240" t="s">
        <v>29</v>
      </c>
      <c r="M15240" t="s">
        <v>7747</v>
      </c>
      <c r="N15240">
        <v>7</v>
      </c>
      <c r="P15240">
        <v>1</v>
      </c>
    </row>
    <row r="15241" spans="12:16" x14ac:dyDescent="0.35">
      <c r="L15241" t="s">
        <v>29</v>
      </c>
      <c r="M15241" t="s">
        <v>7747</v>
      </c>
      <c r="N15241">
        <v>7</v>
      </c>
      <c r="P15241">
        <v>1</v>
      </c>
    </row>
    <row r="15242" spans="12:16" x14ac:dyDescent="0.35">
      <c r="L15242" t="s">
        <v>29</v>
      </c>
      <c r="M15242" t="s">
        <v>7747</v>
      </c>
      <c r="N15242">
        <v>7</v>
      </c>
      <c r="P15242">
        <v>1</v>
      </c>
    </row>
    <row r="15243" spans="12:16" x14ac:dyDescent="0.35">
      <c r="L15243" t="s">
        <v>29</v>
      </c>
      <c r="M15243" t="s">
        <v>7747</v>
      </c>
      <c r="N15243">
        <v>7</v>
      </c>
      <c r="P15243">
        <v>1</v>
      </c>
    </row>
    <row r="15244" spans="12:16" x14ac:dyDescent="0.35">
      <c r="L15244" t="s">
        <v>29</v>
      </c>
      <c r="M15244" t="s">
        <v>7747</v>
      </c>
      <c r="N15244">
        <v>7</v>
      </c>
      <c r="P15244">
        <v>1</v>
      </c>
    </row>
    <row r="15245" spans="12:16" x14ac:dyDescent="0.35">
      <c r="L15245" t="s">
        <v>29</v>
      </c>
      <c r="M15245" t="s">
        <v>7747</v>
      </c>
      <c r="N15245">
        <v>7</v>
      </c>
      <c r="P15245">
        <v>1</v>
      </c>
    </row>
    <row r="15246" spans="12:16" x14ac:dyDescent="0.35">
      <c r="L15246" t="s">
        <v>29</v>
      </c>
      <c r="M15246" t="s">
        <v>7747</v>
      </c>
      <c r="N15246">
        <v>7</v>
      </c>
      <c r="P15246">
        <v>1</v>
      </c>
    </row>
    <row r="15247" spans="12:16" x14ac:dyDescent="0.35">
      <c r="L15247" t="s">
        <v>29</v>
      </c>
      <c r="M15247" t="s">
        <v>7747</v>
      </c>
      <c r="N15247">
        <v>7</v>
      </c>
      <c r="P15247">
        <v>1</v>
      </c>
    </row>
    <row r="15248" spans="12:16" x14ac:dyDescent="0.35">
      <c r="L15248" t="s">
        <v>29</v>
      </c>
      <c r="M15248" t="s">
        <v>7747</v>
      </c>
      <c r="N15248">
        <v>7</v>
      </c>
      <c r="P15248">
        <v>1</v>
      </c>
    </row>
    <row r="15249" spans="12:16" x14ac:dyDescent="0.35">
      <c r="L15249" t="s">
        <v>29</v>
      </c>
      <c r="M15249" t="s">
        <v>7747</v>
      </c>
      <c r="N15249">
        <v>7</v>
      </c>
      <c r="P15249">
        <v>1</v>
      </c>
    </row>
    <row r="15250" spans="12:16" x14ac:dyDescent="0.35">
      <c r="L15250" t="s">
        <v>29</v>
      </c>
      <c r="M15250" t="s">
        <v>7747</v>
      </c>
      <c r="N15250">
        <v>7</v>
      </c>
      <c r="P15250">
        <v>1</v>
      </c>
    </row>
    <row r="15251" spans="12:16" x14ac:dyDescent="0.35">
      <c r="L15251" t="s">
        <v>29</v>
      </c>
      <c r="M15251" t="s">
        <v>7747</v>
      </c>
      <c r="N15251">
        <v>7</v>
      </c>
      <c r="P15251">
        <v>1</v>
      </c>
    </row>
    <row r="15252" spans="12:16" x14ac:dyDescent="0.35">
      <c r="L15252" t="s">
        <v>29</v>
      </c>
      <c r="M15252" t="s">
        <v>7747</v>
      </c>
      <c r="N15252">
        <v>7</v>
      </c>
      <c r="P15252">
        <v>1</v>
      </c>
    </row>
    <row r="15253" spans="12:16" x14ac:dyDescent="0.35">
      <c r="L15253" t="s">
        <v>29</v>
      </c>
      <c r="M15253" t="s">
        <v>7747</v>
      </c>
      <c r="N15253">
        <v>7</v>
      </c>
      <c r="P15253">
        <v>1</v>
      </c>
    </row>
    <row r="15254" spans="12:16" x14ac:dyDescent="0.35">
      <c r="L15254" t="s">
        <v>29</v>
      </c>
      <c r="M15254" t="s">
        <v>7747</v>
      </c>
      <c r="N15254">
        <v>7</v>
      </c>
      <c r="P15254">
        <v>1</v>
      </c>
    </row>
    <row r="15255" spans="12:16" x14ac:dyDescent="0.35">
      <c r="L15255" t="s">
        <v>29</v>
      </c>
      <c r="M15255" t="s">
        <v>7747</v>
      </c>
      <c r="N15255">
        <v>7</v>
      </c>
      <c r="P15255">
        <v>1</v>
      </c>
    </row>
    <row r="15256" spans="12:16" x14ac:dyDescent="0.35">
      <c r="L15256" t="s">
        <v>29</v>
      </c>
      <c r="M15256" t="s">
        <v>7747</v>
      </c>
      <c r="N15256">
        <v>7</v>
      </c>
      <c r="P15256">
        <v>1</v>
      </c>
    </row>
    <row r="15257" spans="12:16" x14ac:dyDescent="0.35">
      <c r="L15257" t="s">
        <v>29</v>
      </c>
      <c r="M15257" t="s">
        <v>7747</v>
      </c>
      <c r="N15257">
        <v>7</v>
      </c>
      <c r="P15257">
        <v>1</v>
      </c>
    </row>
    <row r="15258" spans="12:16" x14ac:dyDescent="0.35">
      <c r="L15258" t="s">
        <v>29</v>
      </c>
      <c r="M15258" t="s">
        <v>7747</v>
      </c>
      <c r="N15258">
        <v>7</v>
      </c>
      <c r="P15258">
        <v>1</v>
      </c>
    </row>
    <row r="15259" spans="12:16" x14ac:dyDescent="0.35">
      <c r="L15259" t="s">
        <v>29</v>
      </c>
      <c r="M15259" t="s">
        <v>7747</v>
      </c>
      <c r="N15259">
        <v>7</v>
      </c>
      <c r="P15259">
        <v>1</v>
      </c>
    </row>
    <row r="15260" spans="12:16" x14ac:dyDescent="0.35">
      <c r="L15260" t="s">
        <v>29</v>
      </c>
      <c r="M15260" t="s">
        <v>7747</v>
      </c>
      <c r="N15260">
        <v>7</v>
      </c>
      <c r="P15260">
        <v>1</v>
      </c>
    </row>
    <row r="15261" spans="12:16" x14ac:dyDescent="0.35">
      <c r="L15261" t="s">
        <v>29</v>
      </c>
      <c r="M15261" t="s">
        <v>7747</v>
      </c>
      <c r="N15261">
        <v>7</v>
      </c>
      <c r="P15261">
        <v>1</v>
      </c>
    </row>
    <row r="15262" spans="12:16" x14ac:dyDescent="0.35">
      <c r="L15262" t="s">
        <v>29</v>
      </c>
      <c r="M15262" t="s">
        <v>7747</v>
      </c>
      <c r="N15262">
        <v>7</v>
      </c>
      <c r="P15262">
        <v>1</v>
      </c>
    </row>
    <row r="15263" spans="12:16" x14ac:dyDescent="0.35">
      <c r="L15263" t="s">
        <v>29</v>
      </c>
      <c r="M15263" t="s">
        <v>7747</v>
      </c>
      <c r="N15263">
        <v>7</v>
      </c>
      <c r="P15263">
        <v>1</v>
      </c>
    </row>
    <row r="15264" spans="12:16" x14ac:dyDescent="0.35">
      <c r="L15264" t="s">
        <v>29</v>
      </c>
      <c r="M15264" t="s">
        <v>7747</v>
      </c>
      <c r="N15264">
        <v>7</v>
      </c>
      <c r="P15264">
        <v>1</v>
      </c>
    </row>
    <row r="15265" spans="12:16" x14ac:dyDescent="0.35">
      <c r="L15265" t="s">
        <v>29</v>
      </c>
      <c r="M15265" t="s">
        <v>7747</v>
      </c>
      <c r="N15265">
        <v>7</v>
      </c>
      <c r="P15265">
        <v>1</v>
      </c>
    </row>
    <row r="15266" spans="12:16" x14ac:dyDescent="0.35">
      <c r="L15266" t="s">
        <v>29</v>
      </c>
      <c r="M15266" t="s">
        <v>7747</v>
      </c>
      <c r="N15266">
        <v>7</v>
      </c>
      <c r="P15266">
        <v>1</v>
      </c>
    </row>
    <row r="15267" spans="12:16" x14ac:dyDescent="0.35">
      <c r="L15267" t="s">
        <v>29</v>
      </c>
      <c r="M15267" t="s">
        <v>7747</v>
      </c>
      <c r="N15267">
        <v>7</v>
      </c>
      <c r="P15267">
        <v>1</v>
      </c>
    </row>
    <row r="15268" spans="12:16" x14ac:dyDescent="0.35">
      <c r="L15268" t="s">
        <v>29</v>
      </c>
      <c r="M15268" t="s">
        <v>7747</v>
      </c>
      <c r="N15268">
        <v>7</v>
      </c>
      <c r="P15268">
        <v>1</v>
      </c>
    </row>
    <row r="15269" spans="12:16" x14ac:dyDescent="0.35">
      <c r="L15269" t="s">
        <v>29</v>
      </c>
      <c r="M15269" t="s">
        <v>7747</v>
      </c>
      <c r="N15269">
        <v>7</v>
      </c>
      <c r="P15269">
        <v>1</v>
      </c>
    </row>
    <row r="15270" spans="12:16" x14ac:dyDescent="0.35">
      <c r="L15270" t="s">
        <v>29</v>
      </c>
      <c r="M15270" t="s">
        <v>7747</v>
      </c>
      <c r="N15270">
        <v>7</v>
      </c>
      <c r="P15270">
        <v>1</v>
      </c>
    </row>
    <row r="15271" spans="12:16" x14ac:dyDescent="0.35">
      <c r="L15271" t="s">
        <v>29</v>
      </c>
      <c r="M15271" t="s">
        <v>7747</v>
      </c>
      <c r="N15271">
        <v>7</v>
      </c>
      <c r="P15271">
        <v>1</v>
      </c>
    </row>
    <row r="15272" spans="12:16" x14ac:dyDescent="0.35">
      <c r="L15272" t="s">
        <v>29</v>
      </c>
      <c r="M15272" t="s">
        <v>7747</v>
      </c>
      <c r="N15272">
        <v>7</v>
      </c>
      <c r="P15272">
        <v>1</v>
      </c>
    </row>
    <row r="15273" spans="12:16" x14ac:dyDescent="0.35">
      <c r="L15273" t="s">
        <v>29</v>
      </c>
      <c r="M15273" t="s">
        <v>7747</v>
      </c>
      <c r="N15273">
        <v>7</v>
      </c>
      <c r="P15273">
        <v>1</v>
      </c>
    </row>
    <row r="15274" spans="12:16" x14ac:dyDescent="0.35">
      <c r="L15274" t="s">
        <v>29</v>
      </c>
      <c r="M15274" t="s">
        <v>7747</v>
      </c>
      <c r="N15274">
        <v>7</v>
      </c>
      <c r="P15274">
        <v>1</v>
      </c>
    </row>
    <row r="15275" spans="12:16" x14ac:dyDescent="0.35">
      <c r="L15275" t="s">
        <v>29</v>
      </c>
      <c r="M15275" t="s">
        <v>7747</v>
      </c>
      <c r="N15275">
        <v>7</v>
      </c>
      <c r="P15275">
        <v>1</v>
      </c>
    </row>
    <row r="15276" spans="12:16" x14ac:dyDescent="0.35">
      <c r="L15276" t="s">
        <v>29</v>
      </c>
      <c r="M15276" t="s">
        <v>7747</v>
      </c>
      <c r="N15276">
        <v>7</v>
      </c>
      <c r="P15276">
        <v>1</v>
      </c>
    </row>
    <row r="15277" spans="12:16" x14ac:dyDescent="0.35">
      <c r="L15277" t="s">
        <v>29</v>
      </c>
      <c r="M15277" t="s">
        <v>7747</v>
      </c>
      <c r="N15277">
        <v>7</v>
      </c>
      <c r="P15277">
        <v>1</v>
      </c>
    </row>
    <row r="15278" spans="12:16" x14ac:dyDescent="0.35">
      <c r="L15278" t="s">
        <v>29</v>
      </c>
      <c r="M15278" t="s">
        <v>7747</v>
      </c>
      <c r="N15278">
        <v>7</v>
      </c>
      <c r="P15278">
        <v>1</v>
      </c>
    </row>
    <row r="15279" spans="12:16" x14ac:dyDescent="0.35">
      <c r="L15279" t="s">
        <v>29</v>
      </c>
      <c r="M15279" t="s">
        <v>7747</v>
      </c>
      <c r="N15279">
        <v>7</v>
      </c>
      <c r="P15279">
        <v>1</v>
      </c>
    </row>
    <row r="15280" spans="12:16" x14ac:dyDescent="0.35">
      <c r="L15280" t="s">
        <v>29</v>
      </c>
      <c r="M15280" t="s">
        <v>7747</v>
      </c>
      <c r="N15280">
        <v>7</v>
      </c>
      <c r="P15280">
        <v>1</v>
      </c>
    </row>
    <row r="15281" spans="12:16" x14ac:dyDescent="0.35">
      <c r="L15281" t="s">
        <v>29</v>
      </c>
      <c r="M15281" t="s">
        <v>7747</v>
      </c>
      <c r="N15281">
        <v>7</v>
      </c>
      <c r="P15281">
        <v>1</v>
      </c>
    </row>
    <row r="15282" spans="12:16" x14ac:dyDescent="0.35">
      <c r="L15282" t="s">
        <v>29</v>
      </c>
      <c r="M15282" t="s">
        <v>7747</v>
      </c>
      <c r="N15282">
        <v>7</v>
      </c>
      <c r="P15282">
        <v>1</v>
      </c>
    </row>
    <row r="15283" spans="12:16" x14ac:dyDescent="0.35">
      <c r="L15283" t="s">
        <v>29</v>
      </c>
      <c r="M15283" t="s">
        <v>7747</v>
      </c>
      <c r="N15283">
        <v>7</v>
      </c>
      <c r="P15283">
        <v>1</v>
      </c>
    </row>
    <row r="15284" spans="12:16" x14ac:dyDescent="0.35">
      <c r="L15284" t="s">
        <v>29</v>
      </c>
      <c r="M15284" t="s">
        <v>7747</v>
      </c>
      <c r="N15284">
        <v>7</v>
      </c>
      <c r="P15284">
        <v>1</v>
      </c>
    </row>
    <row r="15285" spans="12:16" x14ac:dyDescent="0.35">
      <c r="L15285" t="s">
        <v>29</v>
      </c>
      <c r="M15285" t="s">
        <v>7747</v>
      </c>
      <c r="N15285">
        <v>7</v>
      </c>
      <c r="P15285">
        <v>1</v>
      </c>
    </row>
    <row r="15286" spans="12:16" x14ac:dyDescent="0.35">
      <c r="L15286" t="s">
        <v>29</v>
      </c>
      <c r="M15286" t="s">
        <v>7747</v>
      </c>
      <c r="N15286">
        <v>7</v>
      </c>
      <c r="P15286">
        <v>1</v>
      </c>
    </row>
    <row r="15287" spans="12:16" x14ac:dyDescent="0.35">
      <c r="L15287" t="s">
        <v>29</v>
      </c>
      <c r="M15287" t="s">
        <v>7747</v>
      </c>
      <c r="N15287">
        <v>7</v>
      </c>
      <c r="P15287">
        <v>1</v>
      </c>
    </row>
    <row r="15288" spans="12:16" x14ac:dyDescent="0.35">
      <c r="L15288" t="s">
        <v>29</v>
      </c>
      <c r="M15288" t="s">
        <v>7747</v>
      </c>
      <c r="N15288">
        <v>7</v>
      </c>
      <c r="P15288">
        <v>1</v>
      </c>
    </row>
    <row r="15289" spans="12:16" x14ac:dyDescent="0.35">
      <c r="L15289" t="s">
        <v>29</v>
      </c>
      <c r="M15289" t="s">
        <v>7747</v>
      </c>
      <c r="N15289">
        <v>7</v>
      </c>
      <c r="P15289">
        <v>1</v>
      </c>
    </row>
    <row r="15290" spans="12:16" x14ac:dyDescent="0.35">
      <c r="L15290" t="s">
        <v>29</v>
      </c>
      <c r="M15290" t="s">
        <v>7747</v>
      </c>
      <c r="N15290">
        <v>7</v>
      </c>
      <c r="P15290">
        <v>1</v>
      </c>
    </row>
    <row r="15291" spans="12:16" x14ac:dyDescent="0.35">
      <c r="L15291" t="s">
        <v>29</v>
      </c>
      <c r="M15291" t="s">
        <v>7747</v>
      </c>
      <c r="N15291">
        <v>7</v>
      </c>
      <c r="P15291">
        <v>1</v>
      </c>
    </row>
    <row r="15292" spans="12:16" x14ac:dyDescent="0.35">
      <c r="L15292" t="s">
        <v>29</v>
      </c>
      <c r="M15292" t="s">
        <v>7747</v>
      </c>
      <c r="N15292">
        <v>7</v>
      </c>
      <c r="P15292">
        <v>1</v>
      </c>
    </row>
    <row r="15293" spans="12:16" x14ac:dyDescent="0.35">
      <c r="L15293" t="s">
        <v>29</v>
      </c>
      <c r="M15293" t="s">
        <v>7747</v>
      </c>
      <c r="N15293">
        <v>7</v>
      </c>
      <c r="P15293">
        <v>1</v>
      </c>
    </row>
    <row r="15294" spans="12:16" x14ac:dyDescent="0.35">
      <c r="L15294" t="s">
        <v>29</v>
      </c>
      <c r="M15294" t="s">
        <v>7747</v>
      </c>
      <c r="N15294">
        <v>7</v>
      </c>
      <c r="P15294">
        <v>1</v>
      </c>
    </row>
    <row r="15295" spans="12:16" x14ac:dyDescent="0.35">
      <c r="L15295" t="s">
        <v>29</v>
      </c>
      <c r="M15295" t="s">
        <v>7747</v>
      </c>
      <c r="N15295">
        <v>7</v>
      </c>
      <c r="P15295">
        <v>1</v>
      </c>
    </row>
    <row r="15296" spans="12:16" x14ac:dyDescent="0.35">
      <c r="L15296" t="s">
        <v>29</v>
      </c>
      <c r="M15296" t="s">
        <v>7747</v>
      </c>
      <c r="N15296">
        <v>7</v>
      </c>
      <c r="P15296">
        <v>1</v>
      </c>
    </row>
    <row r="15297" spans="12:16" x14ac:dyDescent="0.35">
      <c r="L15297" t="s">
        <v>29</v>
      </c>
      <c r="M15297" t="s">
        <v>7747</v>
      </c>
      <c r="N15297">
        <v>7</v>
      </c>
      <c r="P15297">
        <v>1</v>
      </c>
    </row>
    <row r="15298" spans="12:16" x14ac:dyDescent="0.35">
      <c r="L15298" t="s">
        <v>29</v>
      </c>
      <c r="M15298" t="s">
        <v>7747</v>
      </c>
      <c r="N15298">
        <v>7</v>
      </c>
      <c r="P15298">
        <v>1</v>
      </c>
    </row>
    <row r="15299" spans="12:16" x14ac:dyDescent="0.35">
      <c r="L15299" t="s">
        <v>29</v>
      </c>
      <c r="M15299" t="s">
        <v>7747</v>
      </c>
      <c r="N15299">
        <v>7</v>
      </c>
      <c r="P15299">
        <v>1</v>
      </c>
    </row>
    <row r="15300" spans="12:16" x14ac:dyDescent="0.35">
      <c r="L15300" t="s">
        <v>29</v>
      </c>
      <c r="M15300" t="s">
        <v>7747</v>
      </c>
      <c r="N15300">
        <v>7</v>
      </c>
      <c r="P15300">
        <v>1</v>
      </c>
    </row>
    <row r="15301" spans="12:16" x14ac:dyDescent="0.35">
      <c r="L15301" t="s">
        <v>29</v>
      </c>
      <c r="M15301" t="s">
        <v>7747</v>
      </c>
      <c r="N15301">
        <v>7</v>
      </c>
      <c r="P15301">
        <v>1</v>
      </c>
    </row>
    <row r="15302" spans="12:16" x14ac:dyDescent="0.35">
      <c r="L15302" t="s">
        <v>28</v>
      </c>
      <c r="M15302" t="s">
        <v>7747</v>
      </c>
      <c r="N15302">
        <v>7</v>
      </c>
      <c r="P15302">
        <v>1</v>
      </c>
    </row>
    <row r="15303" spans="12:16" x14ac:dyDescent="0.35">
      <c r="L15303" t="s">
        <v>28</v>
      </c>
      <c r="M15303" t="s">
        <v>7747</v>
      </c>
      <c r="N15303">
        <v>7</v>
      </c>
      <c r="P15303">
        <v>1</v>
      </c>
    </row>
    <row r="15304" spans="12:16" x14ac:dyDescent="0.35">
      <c r="L15304" t="s">
        <v>28</v>
      </c>
      <c r="M15304" t="s">
        <v>7747</v>
      </c>
      <c r="N15304">
        <v>7</v>
      </c>
      <c r="P15304">
        <v>1</v>
      </c>
    </row>
    <row r="15305" spans="12:16" x14ac:dyDescent="0.35">
      <c r="L15305" t="s">
        <v>28</v>
      </c>
      <c r="M15305" t="s">
        <v>7747</v>
      </c>
      <c r="N15305">
        <v>7</v>
      </c>
      <c r="P15305">
        <v>1</v>
      </c>
    </row>
    <row r="15306" spans="12:16" x14ac:dyDescent="0.35">
      <c r="L15306" t="s">
        <v>28</v>
      </c>
      <c r="M15306" t="s">
        <v>7747</v>
      </c>
      <c r="N15306">
        <v>7</v>
      </c>
      <c r="P15306">
        <v>1</v>
      </c>
    </row>
    <row r="15307" spans="12:16" x14ac:dyDescent="0.35">
      <c r="L15307" t="s">
        <v>28</v>
      </c>
      <c r="M15307" t="s">
        <v>7747</v>
      </c>
      <c r="N15307">
        <v>7</v>
      </c>
      <c r="P15307">
        <v>1</v>
      </c>
    </row>
    <row r="15308" spans="12:16" x14ac:dyDescent="0.35">
      <c r="L15308" t="s">
        <v>28</v>
      </c>
      <c r="M15308" t="s">
        <v>7747</v>
      </c>
      <c r="N15308">
        <v>7</v>
      </c>
      <c r="P15308">
        <v>1</v>
      </c>
    </row>
    <row r="15309" spans="12:16" x14ac:dyDescent="0.35">
      <c r="L15309" t="s">
        <v>28</v>
      </c>
      <c r="M15309" t="s">
        <v>7747</v>
      </c>
      <c r="N15309">
        <v>7</v>
      </c>
      <c r="P15309">
        <v>1</v>
      </c>
    </row>
    <row r="15310" spans="12:16" x14ac:dyDescent="0.35">
      <c r="L15310" t="s">
        <v>28</v>
      </c>
      <c r="M15310" t="s">
        <v>7747</v>
      </c>
      <c r="N15310">
        <v>7</v>
      </c>
      <c r="P15310">
        <v>1</v>
      </c>
    </row>
    <row r="15311" spans="12:16" x14ac:dyDescent="0.35">
      <c r="L15311" t="s">
        <v>28</v>
      </c>
      <c r="M15311" t="s">
        <v>7747</v>
      </c>
      <c r="N15311">
        <v>7</v>
      </c>
      <c r="P15311">
        <v>1</v>
      </c>
    </row>
    <row r="15312" spans="12:16" x14ac:dyDescent="0.35">
      <c r="L15312" t="s">
        <v>28</v>
      </c>
      <c r="M15312" t="s">
        <v>7747</v>
      </c>
      <c r="N15312">
        <v>7</v>
      </c>
      <c r="P15312">
        <v>1</v>
      </c>
    </row>
    <row r="15313" spans="12:16" x14ac:dyDescent="0.35">
      <c r="L15313" t="s">
        <v>28</v>
      </c>
      <c r="M15313" t="s">
        <v>7747</v>
      </c>
      <c r="N15313">
        <v>7</v>
      </c>
      <c r="P15313">
        <v>1</v>
      </c>
    </row>
    <row r="15314" spans="12:16" x14ac:dyDescent="0.35">
      <c r="L15314" t="s">
        <v>28</v>
      </c>
      <c r="M15314" t="s">
        <v>7747</v>
      </c>
      <c r="N15314">
        <v>7</v>
      </c>
      <c r="P15314">
        <v>1</v>
      </c>
    </row>
    <row r="15315" spans="12:16" x14ac:dyDescent="0.35">
      <c r="L15315" t="s">
        <v>28</v>
      </c>
      <c r="M15315" t="s">
        <v>7747</v>
      </c>
      <c r="N15315">
        <v>7</v>
      </c>
      <c r="P15315">
        <v>1</v>
      </c>
    </row>
    <row r="15316" spans="12:16" x14ac:dyDescent="0.35">
      <c r="L15316" t="s">
        <v>28</v>
      </c>
      <c r="M15316" t="s">
        <v>7747</v>
      </c>
      <c r="N15316">
        <v>7</v>
      </c>
      <c r="P15316">
        <v>1</v>
      </c>
    </row>
    <row r="15317" spans="12:16" x14ac:dyDescent="0.35">
      <c r="L15317" t="s">
        <v>28</v>
      </c>
      <c r="M15317" t="s">
        <v>7747</v>
      </c>
      <c r="N15317">
        <v>7</v>
      </c>
      <c r="P15317">
        <v>1</v>
      </c>
    </row>
    <row r="15318" spans="12:16" x14ac:dyDescent="0.35">
      <c r="L15318" t="s">
        <v>28</v>
      </c>
      <c r="M15318" t="s">
        <v>7747</v>
      </c>
      <c r="N15318">
        <v>7</v>
      </c>
      <c r="P15318">
        <v>1</v>
      </c>
    </row>
    <row r="15319" spans="12:16" x14ac:dyDescent="0.35">
      <c r="L15319" t="s">
        <v>28</v>
      </c>
      <c r="M15319" t="s">
        <v>7747</v>
      </c>
      <c r="N15319">
        <v>7</v>
      </c>
      <c r="P15319">
        <v>1</v>
      </c>
    </row>
    <row r="15320" spans="12:16" x14ac:dyDescent="0.35">
      <c r="L15320" t="s">
        <v>28</v>
      </c>
      <c r="M15320" t="s">
        <v>7747</v>
      </c>
      <c r="N15320">
        <v>7</v>
      </c>
      <c r="P15320">
        <v>1</v>
      </c>
    </row>
    <row r="15321" spans="12:16" x14ac:dyDescent="0.35">
      <c r="L15321" t="s">
        <v>28</v>
      </c>
      <c r="M15321" t="s">
        <v>7747</v>
      </c>
      <c r="N15321">
        <v>7</v>
      </c>
      <c r="P15321">
        <v>1</v>
      </c>
    </row>
    <row r="15322" spans="12:16" x14ac:dyDescent="0.35">
      <c r="L15322" t="s">
        <v>28</v>
      </c>
      <c r="M15322" t="s">
        <v>7747</v>
      </c>
      <c r="N15322">
        <v>7</v>
      </c>
      <c r="P15322">
        <v>1</v>
      </c>
    </row>
    <row r="15323" spans="12:16" x14ac:dyDescent="0.35">
      <c r="L15323" t="s">
        <v>28</v>
      </c>
      <c r="M15323" t="s">
        <v>7747</v>
      </c>
      <c r="N15323">
        <v>7</v>
      </c>
      <c r="P15323">
        <v>1</v>
      </c>
    </row>
    <row r="15324" spans="12:16" x14ac:dyDescent="0.35">
      <c r="L15324" t="s">
        <v>28</v>
      </c>
      <c r="M15324" t="s">
        <v>7747</v>
      </c>
      <c r="N15324">
        <v>7</v>
      </c>
      <c r="P15324">
        <v>1</v>
      </c>
    </row>
    <row r="15325" spans="12:16" x14ac:dyDescent="0.35">
      <c r="L15325" t="s">
        <v>28</v>
      </c>
      <c r="M15325" t="s">
        <v>7747</v>
      </c>
      <c r="N15325">
        <v>7</v>
      </c>
      <c r="P15325">
        <v>1</v>
      </c>
    </row>
    <row r="15326" spans="12:16" x14ac:dyDescent="0.35">
      <c r="L15326" t="s">
        <v>28</v>
      </c>
      <c r="M15326" t="s">
        <v>7747</v>
      </c>
      <c r="N15326">
        <v>7</v>
      </c>
      <c r="P15326">
        <v>1</v>
      </c>
    </row>
    <row r="15327" spans="12:16" x14ac:dyDescent="0.35">
      <c r="L15327" t="s">
        <v>28</v>
      </c>
      <c r="M15327" t="s">
        <v>7747</v>
      </c>
      <c r="N15327">
        <v>7</v>
      </c>
      <c r="P15327">
        <v>1</v>
      </c>
    </row>
    <row r="15328" spans="12:16" x14ac:dyDescent="0.35">
      <c r="L15328" t="s">
        <v>28</v>
      </c>
      <c r="M15328" t="s">
        <v>7747</v>
      </c>
      <c r="N15328">
        <v>7</v>
      </c>
      <c r="P15328">
        <v>1</v>
      </c>
    </row>
    <row r="15329" spans="12:16" x14ac:dyDescent="0.35">
      <c r="L15329" t="s">
        <v>28</v>
      </c>
      <c r="M15329" t="s">
        <v>7747</v>
      </c>
      <c r="N15329">
        <v>7</v>
      </c>
      <c r="P15329">
        <v>1</v>
      </c>
    </row>
    <row r="15330" spans="12:16" x14ac:dyDescent="0.35">
      <c r="L15330" t="s">
        <v>28</v>
      </c>
      <c r="M15330" t="s">
        <v>7747</v>
      </c>
      <c r="N15330">
        <v>7</v>
      </c>
      <c r="P15330">
        <v>1</v>
      </c>
    </row>
    <row r="15331" spans="12:16" x14ac:dyDescent="0.35">
      <c r="L15331" t="s">
        <v>28</v>
      </c>
      <c r="M15331" t="s">
        <v>7747</v>
      </c>
      <c r="N15331">
        <v>7</v>
      </c>
      <c r="P15331">
        <v>1</v>
      </c>
    </row>
    <row r="15332" spans="12:16" x14ac:dyDescent="0.35">
      <c r="L15332" t="s">
        <v>28</v>
      </c>
      <c r="M15332" t="s">
        <v>7747</v>
      </c>
      <c r="N15332">
        <v>7</v>
      </c>
      <c r="P15332">
        <v>1</v>
      </c>
    </row>
    <row r="15333" spans="12:16" x14ac:dyDescent="0.35">
      <c r="L15333" t="s">
        <v>28</v>
      </c>
      <c r="M15333" t="s">
        <v>7747</v>
      </c>
      <c r="N15333">
        <v>7</v>
      </c>
      <c r="P15333">
        <v>1</v>
      </c>
    </row>
    <row r="15334" spans="12:16" x14ac:dyDescent="0.35">
      <c r="L15334" t="s">
        <v>28</v>
      </c>
      <c r="M15334" t="s">
        <v>7747</v>
      </c>
      <c r="N15334">
        <v>7</v>
      </c>
      <c r="P15334">
        <v>1</v>
      </c>
    </row>
    <row r="15335" spans="12:16" x14ac:dyDescent="0.35">
      <c r="L15335" t="s">
        <v>28</v>
      </c>
      <c r="M15335" t="s">
        <v>7747</v>
      </c>
      <c r="N15335">
        <v>7</v>
      </c>
      <c r="P15335">
        <v>1</v>
      </c>
    </row>
    <row r="15336" spans="12:16" x14ac:dyDescent="0.35">
      <c r="L15336" t="s">
        <v>28</v>
      </c>
      <c r="M15336" t="s">
        <v>7747</v>
      </c>
      <c r="N15336">
        <v>7</v>
      </c>
      <c r="P15336">
        <v>1</v>
      </c>
    </row>
    <row r="15337" spans="12:16" x14ac:dyDescent="0.35">
      <c r="L15337" t="s">
        <v>28</v>
      </c>
      <c r="M15337" t="s">
        <v>7747</v>
      </c>
      <c r="N15337">
        <v>7</v>
      </c>
      <c r="P15337">
        <v>1</v>
      </c>
    </row>
    <row r="15338" spans="12:16" x14ac:dyDescent="0.35">
      <c r="L15338" t="s">
        <v>28</v>
      </c>
      <c r="M15338" t="s">
        <v>7747</v>
      </c>
      <c r="N15338">
        <v>7</v>
      </c>
      <c r="P15338">
        <v>1</v>
      </c>
    </row>
    <row r="15339" spans="12:16" x14ac:dyDescent="0.35">
      <c r="L15339" t="s">
        <v>28</v>
      </c>
      <c r="M15339" t="s">
        <v>7747</v>
      </c>
      <c r="N15339">
        <v>7</v>
      </c>
      <c r="P15339">
        <v>1</v>
      </c>
    </row>
    <row r="15340" spans="12:16" x14ac:dyDescent="0.35">
      <c r="L15340" t="s">
        <v>28</v>
      </c>
      <c r="M15340" t="s">
        <v>7747</v>
      </c>
      <c r="N15340">
        <v>7</v>
      </c>
      <c r="P15340">
        <v>1</v>
      </c>
    </row>
    <row r="15341" spans="12:16" x14ac:dyDescent="0.35">
      <c r="L15341" t="s">
        <v>28</v>
      </c>
      <c r="M15341" t="s">
        <v>7747</v>
      </c>
      <c r="N15341">
        <v>7</v>
      </c>
      <c r="P15341">
        <v>1</v>
      </c>
    </row>
    <row r="15342" spans="12:16" x14ac:dyDescent="0.35">
      <c r="L15342" t="s">
        <v>28</v>
      </c>
      <c r="M15342" t="s">
        <v>7747</v>
      </c>
      <c r="N15342">
        <v>7</v>
      </c>
      <c r="P15342">
        <v>1</v>
      </c>
    </row>
    <row r="15343" spans="12:16" x14ac:dyDescent="0.35">
      <c r="L15343" t="s">
        <v>28</v>
      </c>
      <c r="M15343" t="s">
        <v>7747</v>
      </c>
      <c r="N15343">
        <v>7</v>
      </c>
      <c r="P15343">
        <v>1</v>
      </c>
    </row>
    <row r="15344" spans="12:16" x14ac:dyDescent="0.35">
      <c r="L15344" t="s">
        <v>28</v>
      </c>
      <c r="M15344" t="s">
        <v>7747</v>
      </c>
      <c r="N15344">
        <v>7</v>
      </c>
      <c r="P15344">
        <v>1</v>
      </c>
    </row>
    <row r="15345" spans="12:16" x14ac:dyDescent="0.35">
      <c r="L15345" t="s">
        <v>28</v>
      </c>
      <c r="M15345" t="s">
        <v>7747</v>
      </c>
      <c r="N15345">
        <v>7</v>
      </c>
      <c r="P15345">
        <v>1</v>
      </c>
    </row>
    <row r="15346" spans="12:16" x14ac:dyDescent="0.35">
      <c r="L15346" t="s">
        <v>28</v>
      </c>
      <c r="M15346" t="s">
        <v>7747</v>
      </c>
      <c r="N15346">
        <v>7</v>
      </c>
      <c r="P15346">
        <v>1</v>
      </c>
    </row>
    <row r="15347" spans="12:16" x14ac:dyDescent="0.35">
      <c r="L15347" t="s">
        <v>28</v>
      </c>
      <c r="M15347" t="s">
        <v>7747</v>
      </c>
      <c r="N15347">
        <v>7</v>
      </c>
      <c r="P15347">
        <v>1</v>
      </c>
    </row>
    <row r="15348" spans="12:16" x14ac:dyDescent="0.35">
      <c r="L15348" t="s">
        <v>28</v>
      </c>
      <c r="M15348" t="s">
        <v>7747</v>
      </c>
      <c r="N15348">
        <v>7</v>
      </c>
      <c r="P15348">
        <v>1</v>
      </c>
    </row>
    <row r="15349" spans="12:16" x14ac:dyDescent="0.35">
      <c r="L15349" t="s">
        <v>28</v>
      </c>
      <c r="M15349" t="s">
        <v>7747</v>
      </c>
      <c r="N15349">
        <v>7</v>
      </c>
      <c r="P15349">
        <v>1</v>
      </c>
    </row>
    <row r="15350" spans="12:16" x14ac:dyDescent="0.35">
      <c r="L15350" t="s">
        <v>28</v>
      </c>
      <c r="M15350" t="s">
        <v>7747</v>
      </c>
      <c r="N15350">
        <v>7</v>
      </c>
      <c r="P15350">
        <v>1</v>
      </c>
    </row>
    <row r="15351" spans="12:16" x14ac:dyDescent="0.35">
      <c r="L15351" t="s">
        <v>28</v>
      </c>
      <c r="M15351" t="s">
        <v>7747</v>
      </c>
      <c r="N15351">
        <v>7</v>
      </c>
      <c r="P15351">
        <v>1</v>
      </c>
    </row>
    <row r="15352" spans="12:16" x14ac:dyDescent="0.35">
      <c r="L15352" t="s">
        <v>28</v>
      </c>
      <c r="M15352" t="s">
        <v>7747</v>
      </c>
      <c r="N15352">
        <v>7</v>
      </c>
      <c r="P15352">
        <v>1</v>
      </c>
    </row>
    <row r="15353" spans="12:16" x14ac:dyDescent="0.35">
      <c r="L15353" t="s">
        <v>28</v>
      </c>
      <c r="M15353" t="s">
        <v>7747</v>
      </c>
      <c r="N15353">
        <v>7</v>
      </c>
      <c r="P15353">
        <v>1</v>
      </c>
    </row>
    <row r="15354" spans="12:16" x14ac:dyDescent="0.35">
      <c r="L15354" t="s">
        <v>28</v>
      </c>
      <c r="M15354" t="s">
        <v>7747</v>
      </c>
      <c r="N15354">
        <v>7</v>
      </c>
      <c r="P15354">
        <v>1</v>
      </c>
    </row>
    <row r="15355" spans="12:16" x14ac:dyDescent="0.35">
      <c r="L15355" t="s">
        <v>28</v>
      </c>
      <c r="M15355" t="s">
        <v>7747</v>
      </c>
      <c r="N15355">
        <v>7</v>
      </c>
      <c r="P15355">
        <v>1</v>
      </c>
    </row>
    <row r="15356" spans="12:16" x14ac:dyDescent="0.35">
      <c r="L15356" t="s">
        <v>28</v>
      </c>
      <c r="M15356" t="s">
        <v>7747</v>
      </c>
      <c r="N15356">
        <v>7</v>
      </c>
      <c r="P15356">
        <v>1</v>
      </c>
    </row>
    <row r="15357" spans="12:16" x14ac:dyDescent="0.35">
      <c r="L15357" t="s">
        <v>28</v>
      </c>
      <c r="M15357" t="s">
        <v>7747</v>
      </c>
      <c r="N15357">
        <v>7</v>
      </c>
      <c r="P15357">
        <v>1</v>
      </c>
    </row>
    <row r="15358" spans="12:16" x14ac:dyDescent="0.35">
      <c r="L15358" t="s">
        <v>28</v>
      </c>
      <c r="M15358" t="s">
        <v>7747</v>
      </c>
      <c r="N15358">
        <v>7</v>
      </c>
      <c r="P15358">
        <v>1</v>
      </c>
    </row>
    <row r="15359" spans="12:16" x14ac:dyDescent="0.35">
      <c r="L15359" t="s">
        <v>28</v>
      </c>
      <c r="M15359" t="s">
        <v>7747</v>
      </c>
      <c r="N15359">
        <v>7</v>
      </c>
      <c r="P15359">
        <v>1</v>
      </c>
    </row>
    <row r="15360" spans="12:16" x14ac:dyDescent="0.35">
      <c r="L15360" t="s">
        <v>28</v>
      </c>
      <c r="M15360" t="s">
        <v>7747</v>
      </c>
      <c r="N15360">
        <v>7</v>
      </c>
      <c r="P15360">
        <v>1</v>
      </c>
    </row>
    <row r="15361" spans="12:16" x14ac:dyDescent="0.35">
      <c r="L15361" t="s">
        <v>28</v>
      </c>
      <c r="M15361" t="s">
        <v>7747</v>
      </c>
      <c r="N15361">
        <v>7</v>
      </c>
      <c r="P15361">
        <v>1</v>
      </c>
    </row>
    <row r="15362" spans="12:16" x14ac:dyDescent="0.35">
      <c r="L15362" t="s">
        <v>28</v>
      </c>
      <c r="M15362" t="s">
        <v>7747</v>
      </c>
      <c r="N15362">
        <v>7</v>
      </c>
      <c r="P15362">
        <v>1</v>
      </c>
    </row>
    <row r="15363" spans="12:16" x14ac:dyDescent="0.35">
      <c r="L15363" t="s">
        <v>28</v>
      </c>
      <c r="M15363" t="s">
        <v>7747</v>
      </c>
      <c r="N15363">
        <v>7</v>
      </c>
      <c r="P15363">
        <v>1</v>
      </c>
    </row>
    <row r="15364" spans="12:16" x14ac:dyDescent="0.35">
      <c r="L15364" t="s">
        <v>28</v>
      </c>
      <c r="M15364" t="s">
        <v>7747</v>
      </c>
      <c r="N15364">
        <v>7</v>
      </c>
      <c r="P15364">
        <v>1</v>
      </c>
    </row>
    <row r="15365" spans="12:16" x14ac:dyDescent="0.35">
      <c r="L15365" t="s">
        <v>28</v>
      </c>
      <c r="M15365" t="s">
        <v>7747</v>
      </c>
      <c r="N15365">
        <v>7</v>
      </c>
      <c r="P15365">
        <v>1</v>
      </c>
    </row>
    <row r="15366" spans="12:16" x14ac:dyDescent="0.35">
      <c r="L15366" t="s">
        <v>28</v>
      </c>
      <c r="M15366" t="s">
        <v>7747</v>
      </c>
      <c r="N15366">
        <v>7</v>
      </c>
      <c r="P15366">
        <v>1</v>
      </c>
    </row>
    <row r="15367" spans="12:16" x14ac:dyDescent="0.35">
      <c r="L15367" t="s">
        <v>28</v>
      </c>
      <c r="M15367" t="s">
        <v>7747</v>
      </c>
      <c r="N15367">
        <v>7</v>
      </c>
      <c r="P15367">
        <v>1</v>
      </c>
    </row>
    <row r="15368" spans="12:16" x14ac:dyDescent="0.35">
      <c r="L15368" t="s">
        <v>28</v>
      </c>
      <c r="M15368" t="s">
        <v>7747</v>
      </c>
      <c r="N15368">
        <v>7</v>
      </c>
      <c r="P15368">
        <v>1</v>
      </c>
    </row>
    <row r="15369" spans="12:16" x14ac:dyDescent="0.35">
      <c r="L15369" t="s">
        <v>28</v>
      </c>
      <c r="M15369" t="s">
        <v>7747</v>
      </c>
      <c r="N15369">
        <v>7</v>
      </c>
      <c r="P15369">
        <v>1</v>
      </c>
    </row>
    <row r="15370" spans="12:16" x14ac:dyDescent="0.35">
      <c r="L15370" t="s">
        <v>28</v>
      </c>
      <c r="M15370" t="s">
        <v>7747</v>
      </c>
      <c r="N15370">
        <v>7</v>
      </c>
      <c r="P15370">
        <v>1</v>
      </c>
    </row>
    <row r="15371" spans="12:16" x14ac:dyDescent="0.35">
      <c r="L15371" t="s">
        <v>28</v>
      </c>
      <c r="M15371" t="s">
        <v>7747</v>
      </c>
      <c r="N15371">
        <v>7</v>
      </c>
      <c r="P15371">
        <v>1</v>
      </c>
    </row>
    <row r="15372" spans="12:16" x14ac:dyDescent="0.35">
      <c r="L15372" t="s">
        <v>28</v>
      </c>
      <c r="M15372" t="s">
        <v>7747</v>
      </c>
      <c r="N15372">
        <v>7</v>
      </c>
      <c r="P15372">
        <v>1</v>
      </c>
    </row>
    <row r="15373" spans="12:16" x14ac:dyDescent="0.35">
      <c r="L15373" t="s">
        <v>28</v>
      </c>
      <c r="M15373" t="s">
        <v>7747</v>
      </c>
      <c r="N15373">
        <v>7</v>
      </c>
      <c r="P15373">
        <v>1</v>
      </c>
    </row>
    <row r="15374" spans="12:16" x14ac:dyDescent="0.35">
      <c r="L15374" t="s">
        <v>28</v>
      </c>
      <c r="M15374" t="s">
        <v>7747</v>
      </c>
      <c r="N15374">
        <v>7</v>
      </c>
      <c r="P15374">
        <v>1</v>
      </c>
    </row>
    <row r="15375" spans="12:16" x14ac:dyDescent="0.35">
      <c r="L15375" t="s">
        <v>28</v>
      </c>
      <c r="M15375" t="s">
        <v>7747</v>
      </c>
      <c r="N15375">
        <v>7</v>
      </c>
      <c r="P15375">
        <v>1</v>
      </c>
    </row>
    <row r="15376" spans="12:16" x14ac:dyDescent="0.35">
      <c r="L15376" t="s">
        <v>28</v>
      </c>
      <c r="M15376" t="s">
        <v>7747</v>
      </c>
      <c r="N15376">
        <v>7</v>
      </c>
      <c r="P15376">
        <v>1</v>
      </c>
    </row>
    <row r="15377" spans="12:16" x14ac:dyDescent="0.35">
      <c r="L15377" t="s">
        <v>28</v>
      </c>
      <c r="M15377" t="s">
        <v>7747</v>
      </c>
      <c r="N15377">
        <v>7</v>
      </c>
      <c r="P15377">
        <v>1</v>
      </c>
    </row>
    <row r="15378" spans="12:16" x14ac:dyDescent="0.35">
      <c r="L15378" t="s">
        <v>28</v>
      </c>
      <c r="M15378" t="s">
        <v>7747</v>
      </c>
      <c r="N15378">
        <v>7</v>
      </c>
      <c r="P15378">
        <v>1</v>
      </c>
    </row>
    <row r="15379" spans="12:16" x14ac:dyDescent="0.35">
      <c r="L15379" t="s">
        <v>28</v>
      </c>
      <c r="M15379" t="s">
        <v>7747</v>
      </c>
      <c r="N15379">
        <v>7</v>
      </c>
      <c r="P15379">
        <v>1</v>
      </c>
    </row>
    <row r="15380" spans="12:16" x14ac:dyDescent="0.35">
      <c r="L15380" t="s">
        <v>28</v>
      </c>
      <c r="M15380" t="s">
        <v>7747</v>
      </c>
      <c r="N15380">
        <v>7</v>
      </c>
      <c r="P15380">
        <v>1</v>
      </c>
    </row>
    <row r="15381" spans="12:16" x14ac:dyDescent="0.35">
      <c r="L15381" t="s">
        <v>28</v>
      </c>
      <c r="M15381" t="s">
        <v>7747</v>
      </c>
      <c r="N15381">
        <v>7</v>
      </c>
      <c r="P15381">
        <v>1</v>
      </c>
    </row>
    <row r="15382" spans="12:16" x14ac:dyDescent="0.35">
      <c r="L15382" t="s">
        <v>28</v>
      </c>
      <c r="M15382" t="s">
        <v>7747</v>
      </c>
      <c r="N15382">
        <v>7</v>
      </c>
      <c r="P15382">
        <v>1</v>
      </c>
    </row>
    <row r="15383" spans="12:16" x14ac:dyDescent="0.35">
      <c r="L15383" t="s">
        <v>28</v>
      </c>
      <c r="M15383" t="s">
        <v>7747</v>
      </c>
      <c r="N15383">
        <v>7</v>
      </c>
      <c r="P15383">
        <v>1</v>
      </c>
    </row>
    <row r="15384" spans="12:16" x14ac:dyDescent="0.35">
      <c r="L15384" t="s">
        <v>28</v>
      </c>
      <c r="M15384" t="s">
        <v>7747</v>
      </c>
      <c r="N15384">
        <v>7</v>
      </c>
      <c r="P15384">
        <v>1</v>
      </c>
    </row>
    <row r="15385" spans="12:16" x14ac:dyDescent="0.35">
      <c r="L15385" t="s">
        <v>28</v>
      </c>
      <c r="M15385" t="s">
        <v>7747</v>
      </c>
      <c r="N15385">
        <v>7</v>
      </c>
      <c r="P15385">
        <v>1</v>
      </c>
    </row>
    <row r="15386" spans="12:16" x14ac:dyDescent="0.35">
      <c r="L15386" t="s">
        <v>28</v>
      </c>
      <c r="M15386" t="s">
        <v>7747</v>
      </c>
      <c r="N15386">
        <v>7</v>
      </c>
      <c r="P15386">
        <v>1</v>
      </c>
    </row>
    <row r="15387" spans="12:16" x14ac:dyDescent="0.35">
      <c r="L15387" t="s">
        <v>28</v>
      </c>
      <c r="M15387" t="s">
        <v>7747</v>
      </c>
      <c r="N15387">
        <v>7</v>
      </c>
      <c r="P15387">
        <v>1</v>
      </c>
    </row>
    <row r="15388" spans="12:16" x14ac:dyDescent="0.35">
      <c r="L15388" t="s">
        <v>28</v>
      </c>
      <c r="M15388" t="s">
        <v>7747</v>
      </c>
      <c r="N15388">
        <v>7</v>
      </c>
      <c r="P15388">
        <v>1</v>
      </c>
    </row>
    <row r="15389" spans="12:16" x14ac:dyDescent="0.35">
      <c r="L15389" t="s">
        <v>28</v>
      </c>
      <c r="M15389" t="s">
        <v>7747</v>
      </c>
      <c r="N15389">
        <v>7</v>
      </c>
      <c r="P15389">
        <v>1</v>
      </c>
    </row>
    <row r="15390" spans="12:16" x14ac:dyDescent="0.35">
      <c r="L15390" t="s">
        <v>28</v>
      </c>
      <c r="M15390" t="s">
        <v>7747</v>
      </c>
      <c r="N15390">
        <v>7</v>
      </c>
      <c r="P15390">
        <v>1</v>
      </c>
    </row>
    <row r="15391" spans="12:16" x14ac:dyDescent="0.35">
      <c r="L15391" t="s">
        <v>28</v>
      </c>
      <c r="M15391" t="s">
        <v>7747</v>
      </c>
      <c r="N15391">
        <v>7</v>
      </c>
      <c r="P15391">
        <v>1</v>
      </c>
    </row>
    <row r="15392" spans="12:16" x14ac:dyDescent="0.35">
      <c r="L15392" t="s">
        <v>28</v>
      </c>
      <c r="M15392" t="s">
        <v>7747</v>
      </c>
      <c r="N15392">
        <v>7</v>
      </c>
      <c r="P15392">
        <v>1</v>
      </c>
    </row>
    <row r="15393" spans="12:16" x14ac:dyDescent="0.35">
      <c r="L15393" t="s">
        <v>28</v>
      </c>
      <c r="M15393" t="s">
        <v>7747</v>
      </c>
      <c r="N15393">
        <v>7</v>
      </c>
      <c r="P15393">
        <v>1</v>
      </c>
    </row>
    <row r="15394" spans="12:16" x14ac:dyDescent="0.35">
      <c r="L15394" t="s">
        <v>28</v>
      </c>
      <c r="M15394" t="s">
        <v>7747</v>
      </c>
      <c r="N15394">
        <v>7</v>
      </c>
      <c r="P15394">
        <v>1</v>
      </c>
    </row>
    <row r="15395" spans="12:16" x14ac:dyDescent="0.35">
      <c r="L15395" t="s">
        <v>28</v>
      </c>
      <c r="M15395" t="s">
        <v>7747</v>
      </c>
      <c r="N15395">
        <v>7</v>
      </c>
      <c r="P15395">
        <v>1</v>
      </c>
    </row>
    <row r="15396" spans="12:16" x14ac:dyDescent="0.35">
      <c r="L15396" t="s">
        <v>28</v>
      </c>
      <c r="M15396" t="s">
        <v>7747</v>
      </c>
      <c r="N15396">
        <v>7</v>
      </c>
      <c r="P15396">
        <v>1</v>
      </c>
    </row>
    <row r="15397" spans="12:16" x14ac:dyDescent="0.35">
      <c r="L15397" t="s">
        <v>28</v>
      </c>
      <c r="M15397" t="s">
        <v>7747</v>
      </c>
      <c r="N15397">
        <v>7</v>
      </c>
      <c r="P15397">
        <v>1</v>
      </c>
    </row>
    <row r="15398" spans="12:16" x14ac:dyDescent="0.35">
      <c r="L15398" t="s">
        <v>28</v>
      </c>
      <c r="M15398" t="s">
        <v>7747</v>
      </c>
      <c r="N15398">
        <v>7</v>
      </c>
      <c r="P15398">
        <v>1</v>
      </c>
    </row>
    <row r="15399" spans="12:16" x14ac:dyDescent="0.35">
      <c r="L15399" t="s">
        <v>28</v>
      </c>
      <c r="M15399" t="s">
        <v>7747</v>
      </c>
      <c r="N15399">
        <v>7</v>
      </c>
      <c r="P15399">
        <v>1</v>
      </c>
    </row>
    <row r="15400" spans="12:16" x14ac:dyDescent="0.35">
      <c r="L15400" t="s">
        <v>28</v>
      </c>
      <c r="M15400" t="s">
        <v>7747</v>
      </c>
      <c r="N15400">
        <v>7</v>
      </c>
      <c r="P15400">
        <v>1</v>
      </c>
    </row>
    <row r="15401" spans="12:16" x14ac:dyDescent="0.35">
      <c r="L15401" t="s">
        <v>28</v>
      </c>
      <c r="M15401" t="s">
        <v>7747</v>
      </c>
      <c r="N15401">
        <v>7</v>
      </c>
      <c r="P15401">
        <v>1</v>
      </c>
    </row>
    <row r="15402" spans="12:16" x14ac:dyDescent="0.35">
      <c r="L15402" t="s">
        <v>28</v>
      </c>
      <c r="M15402" t="s">
        <v>7747</v>
      </c>
      <c r="N15402">
        <v>7</v>
      </c>
      <c r="P15402">
        <v>1</v>
      </c>
    </row>
    <row r="15403" spans="12:16" x14ac:dyDescent="0.35">
      <c r="L15403" t="s">
        <v>28</v>
      </c>
      <c r="M15403" t="s">
        <v>7747</v>
      </c>
      <c r="N15403">
        <v>7</v>
      </c>
      <c r="P15403">
        <v>1</v>
      </c>
    </row>
    <row r="15404" spans="12:16" x14ac:dyDescent="0.35">
      <c r="L15404" t="s">
        <v>28</v>
      </c>
      <c r="M15404" t="s">
        <v>7747</v>
      </c>
      <c r="N15404">
        <v>7</v>
      </c>
      <c r="P15404">
        <v>1</v>
      </c>
    </row>
    <row r="15405" spans="12:16" x14ac:dyDescent="0.35">
      <c r="L15405" t="s">
        <v>28</v>
      </c>
      <c r="M15405" t="s">
        <v>7747</v>
      </c>
      <c r="N15405">
        <v>7</v>
      </c>
      <c r="P15405">
        <v>1</v>
      </c>
    </row>
    <row r="15406" spans="12:16" x14ac:dyDescent="0.35">
      <c r="L15406" t="s">
        <v>28</v>
      </c>
      <c r="M15406" t="s">
        <v>7747</v>
      </c>
      <c r="N15406">
        <v>7</v>
      </c>
      <c r="P15406">
        <v>1</v>
      </c>
    </row>
    <row r="15407" spans="12:16" x14ac:dyDescent="0.35">
      <c r="L15407" t="s">
        <v>28</v>
      </c>
      <c r="M15407" t="s">
        <v>7747</v>
      </c>
      <c r="N15407">
        <v>7</v>
      </c>
      <c r="P15407">
        <v>1</v>
      </c>
    </row>
    <row r="15408" spans="12:16" x14ac:dyDescent="0.35">
      <c r="L15408" t="s">
        <v>28</v>
      </c>
      <c r="M15408" t="s">
        <v>7747</v>
      </c>
      <c r="N15408">
        <v>7</v>
      </c>
      <c r="P15408">
        <v>1</v>
      </c>
    </row>
    <row r="15409" spans="12:16" x14ac:dyDescent="0.35">
      <c r="L15409" t="s">
        <v>28</v>
      </c>
      <c r="M15409" t="s">
        <v>7747</v>
      </c>
      <c r="N15409">
        <v>7</v>
      </c>
      <c r="P15409">
        <v>1</v>
      </c>
    </row>
    <row r="15410" spans="12:16" x14ac:dyDescent="0.35">
      <c r="L15410" t="s">
        <v>28</v>
      </c>
      <c r="M15410" t="s">
        <v>7747</v>
      </c>
      <c r="N15410">
        <v>7</v>
      </c>
      <c r="P15410">
        <v>1</v>
      </c>
    </row>
    <row r="15411" spans="12:16" x14ac:dyDescent="0.35">
      <c r="L15411" t="s">
        <v>28</v>
      </c>
      <c r="M15411" t="s">
        <v>7747</v>
      </c>
      <c r="N15411">
        <v>7</v>
      </c>
      <c r="P15411">
        <v>1</v>
      </c>
    </row>
    <row r="15412" spans="12:16" x14ac:dyDescent="0.35">
      <c r="L15412" t="s">
        <v>28</v>
      </c>
      <c r="M15412" t="s">
        <v>7747</v>
      </c>
      <c r="N15412">
        <v>7</v>
      </c>
      <c r="P15412">
        <v>1</v>
      </c>
    </row>
    <row r="15413" spans="12:16" x14ac:dyDescent="0.35">
      <c r="L15413" t="s">
        <v>28</v>
      </c>
      <c r="M15413" t="s">
        <v>7747</v>
      </c>
      <c r="N15413">
        <v>7</v>
      </c>
      <c r="P15413">
        <v>1</v>
      </c>
    </row>
    <row r="15414" spans="12:16" x14ac:dyDescent="0.35">
      <c r="L15414" t="s">
        <v>28</v>
      </c>
      <c r="M15414" t="s">
        <v>7747</v>
      </c>
      <c r="N15414">
        <v>7</v>
      </c>
      <c r="P15414">
        <v>1</v>
      </c>
    </row>
    <row r="15415" spans="12:16" x14ac:dyDescent="0.35">
      <c r="L15415" t="s">
        <v>28</v>
      </c>
      <c r="M15415" t="s">
        <v>7747</v>
      </c>
      <c r="N15415">
        <v>7</v>
      </c>
      <c r="P15415">
        <v>1</v>
      </c>
    </row>
    <row r="15416" spans="12:16" x14ac:dyDescent="0.35">
      <c r="L15416" t="s">
        <v>28</v>
      </c>
      <c r="M15416" t="s">
        <v>7747</v>
      </c>
      <c r="N15416">
        <v>7</v>
      </c>
      <c r="P15416">
        <v>1</v>
      </c>
    </row>
    <row r="15417" spans="12:16" x14ac:dyDescent="0.35">
      <c r="L15417" t="s">
        <v>28</v>
      </c>
      <c r="M15417" t="s">
        <v>7747</v>
      </c>
      <c r="N15417">
        <v>7</v>
      </c>
      <c r="P15417">
        <v>1</v>
      </c>
    </row>
    <row r="15418" spans="12:16" x14ac:dyDescent="0.35">
      <c r="L15418" t="s">
        <v>28</v>
      </c>
      <c r="M15418" t="s">
        <v>7747</v>
      </c>
      <c r="N15418">
        <v>7</v>
      </c>
      <c r="P15418">
        <v>1</v>
      </c>
    </row>
    <row r="15419" spans="12:16" x14ac:dyDescent="0.35">
      <c r="L15419" t="s">
        <v>28</v>
      </c>
      <c r="M15419" t="s">
        <v>7747</v>
      </c>
      <c r="N15419">
        <v>7</v>
      </c>
      <c r="P15419">
        <v>1</v>
      </c>
    </row>
    <row r="15420" spans="12:16" x14ac:dyDescent="0.35">
      <c r="L15420" t="s">
        <v>28</v>
      </c>
      <c r="M15420" t="s">
        <v>7747</v>
      </c>
      <c r="N15420">
        <v>7</v>
      </c>
      <c r="P15420">
        <v>1</v>
      </c>
    </row>
    <row r="15421" spans="12:16" x14ac:dyDescent="0.35">
      <c r="L15421" t="s">
        <v>28</v>
      </c>
      <c r="M15421" t="s">
        <v>7747</v>
      </c>
      <c r="N15421">
        <v>7</v>
      </c>
      <c r="P15421">
        <v>1</v>
      </c>
    </row>
    <row r="15422" spans="12:16" x14ac:dyDescent="0.35">
      <c r="L15422" t="s">
        <v>28</v>
      </c>
      <c r="M15422" t="s">
        <v>7747</v>
      </c>
      <c r="N15422">
        <v>7</v>
      </c>
      <c r="P15422">
        <v>1</v>
      </c>
    </row>
    <row r="15423" spans="12:16" x14ac:dyDescent="0.35">
      <c r="L15423" t="s">
        <v>28</v>
      </c>
      <c r="M15423" t="s">
        <v>7747</v>
      </c>
      <c r="N15423">
        <v>7</v>
      </c>
      <c r="P15423">
        <v>1</v>
      </c>
    </row>
    <row r="15424" spans="12:16" x14ac:dyDescent="0.35">
      <c r="L15424" t="s">
        <v>28</v>
      </c>
      <c r="M15424" t="s">
        <v>7747</v>
      </c>
      <c r="N15424">
        <v>7</v>
      </c>
      <c r="P15424">
        <v>1</v>
      </c>
    </row>
    <row r="15425" spans="12:16" x14ac:dyDescent="0.35">
      <c r="L15425" t="s">
        <v>28</v>
      </c>
      <c r="M15425" t="s">
        <v>7747</v>
      </c>
      <c r="N15425">
        <v>7</v>
      </c>
      <c r="P15425">
        <v>1</v>
      </c>
    </row>
    <row r="15426" spans="12:16" x14ac:dyDescent="0.35">
      <c r="L15426" t="s">
        <v>28</v>
      </c>
      <c r="M15426" t="s">
        <v>7747</v>
      </c>
      <c r="N15426">
        <v>7</v>
      </c>
      <c r="P15426">
        <v>1</v>
      </c>
    </row>
    <row r="15427" spans="12:16" x14ac:dyDescent="0.35">
      <c r="L15427" t="s">
        <v>28</v>
      </c>
      <c r="M15427" t="s">
        <v>7747</v>
      </c>
      <c r="N15427">
        <v>7</v>
      </c>
      <c r="P15427">
        <v>1</v>
      </c>
    </row>
    <row r="15428" spans="12:16" x14ac:dyDescent="0.35">
      <c r="L15428" t="s">
        <v>28</v>
      </c>
      <c r="M15428" t="s">
        <v>7747</v>
      </c>
      <c r="N15428">
        <v>7</v>
      </c>
      <c r="P15428">
        <v>1</v>
      </c>
    </row>
    <row r="15429" spans="12:16" x14ac:dyDescent="0.35">
      <c r="L15429" t="s">
        <v>28</v>
      </c>
      <c r="M15429" t="s">
        <v>7747</v>
      </c>
      <c r="N15429">
        <v>7</v>
      </c>
      <c r="P15429">
        <v>1</v>
      </c>
    </row>
    <row r="15430" spans="12:16" x14ac:dyDescent="0.35">
      <c r="L15430" t="s">
        <v>28</v>
      </c>
      <c r="M15430" t="s">
        <v>7747</v>
      </c>
      <c r="N15430">
        <v>7</v>
      </c>
      <c r="P15430">
        <v>1</v>
      </c>
    </row>
    <row r="15431" spans="12:16" x14ac:dyDescent="0.35">
      <c r="L15431" t="s">
        <v>28</v>
      </c>
      <c r="M15431" t="s">
        <v>7747</v>
      </c>
      <c r="N15431">
        <v>7</v>
      </c>
      <c r="P15431">
        <v>1</v>
      </c>
    </row>
    <row r="15432" spans="12:16" x14ac:dyDescent="0.35">
      <c r="L15432" t="s">
        <v>28</v>
      </c>
      <c r="M15432" t="s">
        <v>7747</v>
      </c>
      <c r="N15432">
        <v>7</v>
      </c>
      <c r="P15432">
        <v>1</v>
      </c>
    </row>
    <row r="15433" spans="12:16" x14ac:dyDescent="0.35">
      <c r="L15433" t="s">
        <v>28</v>
      </c>
      <c r="M15433" t="s">
        <v>7747</v>
      </c>
      <c r="N15433">
        <v>7</v>
      </c>
      <c r="P15433">
        <v>1</v>
      </c>
    </row>
    <row r="15434" spans="12:16" x14ac:dyDescent="0.35">
      <c r="L15434" t="s">
        <v>28</v>
      </c>
      <c r="M15434" t="s">
        <v>7747</v>
      </c>
      <c r="N15434">
        <v>7</v>
      </c>
      <c r="P15434">
        <v>1</v>
      </c>
    </row>
    <row r="15435" spans="12:16" x14ac:dyDescent="0.35">
      <c r="L15435" t="s">
        <v>28</v>
      </c>
      <c r="M15435" t="s">
        <v>7747</v>
      </c>
      <c r="N15435">
        <v>7</v>
      </c>
      <c r="P15435">
        <v>1</v>
      </c>
    </row>
    <row r="15436" spans="12:16" x14ac:dyDescent="0.35">
      <c r="L15436" t="s">
        <v>28</v>
      </c>
      <c r="M15436" t="s">
        <v>7747</v>
      </c>
      <c r="N15436">
        <v>7</v>
      </c>
      <c r="P15436">
        <v>1</v>
      </c>
    </row>
    <row r="15437" spans="12:16" x14ac:dyDescent="0.35">
      <c r="L15437" t="s">
        <v>28</v>
      </c>
      <c r="M15437" t="s">
        <v>7747</v>
      </c>
      <c r="N15437">
        <v>7</v>
      </c>
      <c r="P15437">
        <v>1</v>
      </c>
    </row>
    <row r="15438" spans="12:16" x14ac:dyDescent="0.35">
      <c r="L15438" t="s">
        <v>28</v>
      </c>
      <c r="M15438" t="s">
        <v>7747</v>
      </c>
      <c r="N15438">
        <v>7</v>
      </c>
      <c r="P15438">
        <v>1</v>
      </c>
    </row>
    <row r="15439" spans="12:16" x14ac:dyDescent="0.35">
      <c r="L15439" t="s">
        <v>28</v>
      </c>
      <c r="M15439" t="s">
        <v>7747</v>
      </c>
      <c r="N15439">
        <v>7</v>
      </c>
      <c r="P15439">
        <v>1</v>
      </c>
    </row>
    <row r="15440" spans="12:16" x14ac:dyDescent="0.35">
      <c r="L15440" t="s">
        <v>28</v>
      </c>
      <c r="M15440" t="s">
        <v>7747</v>
      </c>
      <c r="N15440">
        <v>7</v>
      </c>
      <c r="P15440">
        <v>1</v>
      </c>
    </row>
    <row r="15441" spans="12:16" x14ac:dyDescent="0.35">
      <c r="L15441" t="s">
        <v>28</v>
      </c>
      <c r="M15441" t="s">
        <v>7747</v>
      </c>
      <c r="N15441">
        <v>7</v>
      </c>
      <c r="P15441">
        <v>1</v>
      </c>
    </row>
    <row r="15442" spans="12:16" x14ac:dyDescent="0.35">
      <c r="L15442" t="s">
        <v>28</v>
      </c>
      <c r="M15442" t="s">
        <v>7747</v>
      </c>
      <c r="N15442">
        <v>7</v>
      </c>
      <c r="P15442">
        <v>1</v>
      </c>
    </row>
    <row r="15443" spans="12:16" x14ac:dyDescent="0.35">
      <c r="L15443" t="s">
        <v>28</v>
      </c>
      <c r="M15443" t="s">
        <v>7747</v>
      </c>
      <c r="N15443">
        <v>7</v>
      </c>
      <c r="P15443">
        <v>1</v>
      </c>
    </row>
    <row r="15444" spans="12:16" x14ac:dyDescent="0.35">
      <c r="L15444" t="s">
        <v>28</v>
      </c>
      <c r="M15444" t="s">
        <v>7747</v>
      </c>
      <c r="N15444">
        <v>7</v>
      </c>
      <c r="P15444">
        <v>1</v>
      </c>
    </row>
    <row r="15445" spans="12:16" x14ac:dyDescent="0.35">
      <c r="L15445" t="s">
        <v>28</v>
      </c>
      <c r="M15445" t="s">
        <v>7747</v>
      </c>
      <c r="N15445">
        <v>7</v>
      </c>
      <c r="P15445">
        <v>1</v>
      </c>
    </row>
    <row r="15446" spans="12:16" x14ac:dyDescent="0.35">
      <c r="L15446" t="s">
        <v>28</v>
      </c>
      <c r="M15446" t="s">
        <v>7747</v>
      </c>
      <c r="N15446">
        <v>7</v>
      </c>
      <c r="P15446">
        <v>1</v>
      </c>
    </row>
    <row r="15447" spans="12:16" x14ac:dyDescent="0.35">
      <c r="L15447" t="s">
        <v>28</v>
      </c>
      <c r="M15447" t="s">
        <v>7747</v>
      </c>
      <c r="N15447">
        <v>7</v>
      </c>
      <c r="P15447">
        <v>1</v>
      </c>
    </row>
    <row r="15448" spans="12:16" x14ac:dyDescent="0.35">
      <c r="L15448" t="s">
        <v>28</v>
      </c>
      <c r="M15448" t="s">
        <v>7747</v>
      </c>
      <c r="N15448">
        <v>7</v>
      </c>
      <c r="P15448">
        <v>1</v>
      </c>
    </row>
    <row r="15449" spans="12:16" x14ac:dyDescent="0.35">
      <c r="L15449" t="s">
        <v>28</v>
      </c>
      <c r="M15449" t="s">
        <v>7747</v>
      </c>
      <c r="N15449">
        <v>7</v>
      </c>
      <c r="P15449">
        <v>1</v>
      </c>
    </row>
    <row r="15450" spans="12:16" x14ac:dyDescent="0.35">
      <c r="L15450" t="s">
        <v>28</v>
      </c>
      <c r="M15450" t="s">
        <v>7747</v>
      </c>
      <c r="N15450">
        <v>7</v>
      </c>
      <c r="P15450">
        <v>1</v>
      </c>
    </row>
    <row r="15451" spans="12:16" x14ac:dyDescent="0.35">
      <c r="L15451" t="s">
        <v>28</v>
      </c>
      <c r="M15451" t="s">
        <v>7747</v>
      </c>
      <c r="N15451">
        <v>7</v>
      </c>
      <c r="P15451">
        <v>1</v>
      </c>
    </row>
    <row r="15452" spans="12:16" x14ac:dyDescent="0.35">
      <c r="L15452" t="s">
        <v>28</v>
      </c>
      <c r="M15452" t="s">
        <v>7747</v>
      </c>
      <c r="N15452">
        <v>7</v>
      </c>
      <c r="P15452">
        <v>1</v>
      </c>
    </row>
    <row r="15453" spans="12:16" x14ac:dyDescent="0.35">
      <c r="L15453" t="s">
        <v>28</v>
      </c>
      <c r="M15453" t="s">
        <v>7747</v>
      </c>
      <c r="N15453">
        <v>7</v>
      </c>
      <c r="P15453">
        <v>1</v>
      </c>
    </row>
    <row r="15454" spans="12:16" x14ac:dyDescent="0.35">
      <c r="L15454" t="s">
        <v>28</v>
      </c>
      <c r="M15454" t="s">
        <v>7747</v>
      </c>
      <c r="N15454">
        <v>7</v>
      </c>
      <c r="P15454">
        <v>1</v>
      </c>
    </row>
    <row r="15455" spans="12:16" x14ac:dyDescent="0.35">
      <c r="L15455" t="s">
        <v>28</v>
      </c>
      <c r="M15455" t="s">
        <v>7747</v>
      </c>
      <c r="N15455">
        <v>7</v>
      </c>
      <c r="P15455">
        <v>1</v>
      </c>
    </row>
    <row r="15456" spans="12:16" x14ac:dyDescent="0.35">
      <c r="L15456" t="s">
        <v>28</v>
      </c>
      <c r="M15456" t="s">
        <v>7747</v>
      </c>
      <c r="N15456">
        <v>7</v>
      </c>
      <c r="P15456">
        <v>1</v>
      </c>
    </row>
    <row r="15457" spans="12:16" x14ac:dyDescent="0.35">
      <c r="L15457" t="s">
        <v>28</v>
      </c>
      <c r="M15457" t="s">
        <v>7747</v>
      </c>
      <c r="N15457">
        <v>7</v>
      </c>
      <c r="P15457">
        <v>1</v>
      </c>
    </row>
    <row r="15458" spans="12:16" x14ac:dyDescent="0.35">
      <c r="L15458" t="s">
        <v>28</v>
      </c>
      <c r="M15458" t="s">
        <v>7747</v>
      </c>
      <c r="N15458">
        <v>7</v>
      </c>
      <c r="P15458">
        <v>1</v>
      </c>
    </row>
    <row r="15459" spans="12:16" x14ac:dyDescent="0.35">
      <c r="L15459" t="s">
        <v>28</v>
      </c>
      <c r="M15459" t="s">
        <v>7747</v>
      </c>
      <c r="N15459">
        <v>7</v>
      </c>
      <c r="P15459">
        <v>1</v>
      </c>
    </row>
    <row r="15460" spans="12:16" x14ac:dyDescent="0.35">
      <c r="L15460" t="s">
        <v>28</v>
      </c>
      <c r="M15460" t="s">
        <v>7747</v>
      </c>
      <c r="N15460">
        <v>7</v>
      </c>
      <c r="P15460">
        <v>1</v>
      </c>
    </row>
    <row r="15461" spans="12:16" x14ac:dyDescent="0.35">
      <c r="L15461" t="s">
        <v>29</v>
      </c>
      <c r="M15461" t="s">
        <v>7747</v>
      </c>
      <c r="N15461">
        <v>7</v>
      </c>
      <c r="P15461">
        <v>1</v>
      </c>
    </row>
    <row r="15462" spans="12:16" x14ac:dyDescent="0.35">
      <c r="L15462" t="s">
        <v>29</v>
      </c>
      <c r="M15462" t="s">
        <v>7747</v>
      </c>
      <c r="N15462">
        <v>7</v>
      </c>
      <c r="P15462">
        <v>1</v>
      </c>
    </row>
    <row r="15463" spans="12:16" x14ac:dyDescent="0.35">
      <c r="L15463" t="s">
        <v>29</v>
      </c>
      <c r="M15463" t="s">
        <v>7747</v>
      </c>
      <c r="N15463">
        <v>7</v>
      </c>
      <c r="P15463">
        <v>1</v>
      </c>
    </row>
    <row r="15464" spans="12:16" x14ac:dyDescent="0.35">
      <c r="L15464" t="s">
        <v>29</v>
      </c>
      <c r="M15464" t="s">
        <v>7747</v>
      </c>
      <c r="N15464">
        <v>7</v>
      </c>
      <c r="P15464">
        <v>1</v>
      </c>
    </row>
    <row r="15465" spans="12:16" x14ac:dyDescent="0.35">
      <c r="L15465" t="s">
        <v>29</v>
      </c>
      <c r="M15465" t="s">
        <v>7747</v>
      </c>
      <c r="N15465">
        <v>7</v>
      </c>
      <c r="P15465">
        <v>1</v>
      </c>
    </row>
    <row r="15466" spans="12:16" x14ac:dyDescent="0.35">
      <c r="L15466" t="s">
        <v>29</v>
      </c>
      <c r="M15466" t="s">
        <v>7747</v>
      </c>
      <c r="N15466">
        <v>7</v>
      </c>
      <c r="P15466">
        <v>1</v>
      </c>
    </row>
    <row r="15467" spans="12:16" x14ac:dyDescent="0.35">
      <c r="L15467" t="s">
        <v>29</v>
      </c>
      <c r="M15467" t="s">
        <v>7747</v>
      </c>
      <c r="N15467">
        <v>7</v>
      </c>
      <c r="P15467">
        <v>1</v>
      </c>
    </row>
    <row r="15468" spans="12:16" x14ac:dyDescent="0.35">
      <c r="L15468" t="s">
        <v>29</v>
      </c>
      <c r="M15468" t="s">
        <v>7747</v>
      </c>
      <c r="N15468">
        <v>7</v>
      </c>
      <c r="P15468">
        <v>1</v>
      </c>
    </row>
    <row r="15469" spans="12:16" x14ac:dyDescent="0.35">
      <c r="L15469" t="s">
        <v>29</v>
      </c>
      <c r="M15469" t="s">
        <v>7747</v>
      </c>
      <c r="N15469">
        <v>7</v>
      </c>
      <c r="P15469">
        <v>1</v>
      </c>
    </row>
    <row r="15470" spans="12:16" x14ac:dyDescent="0.35">
      <c r="L15470" t="s">
        <v>29</v>
      </c>
      <c r="M15470" t="s">
        <v>7747</v>
      </c>
      <c r="N15470">
        <v>7</v>
      </c>
      <c r="P15470">
        <v>1</v>
      </c>
    </row>
    <row r="15471" spans="12:16" x14ac:dyDescent="0.35">
      <c r="L15471" t="s">
        <v>29</v>
      </c>
      <c r="M15471" t="s">
        <v>7747</v>
      </c>
      <c r="N15471">
        <v>7</v>
      </c>
      <c r="P15471">
        <v>1</v>
      </c>
    </row>
    <row r="15472" spans="12:16" x14ac:dyDescent="0.35">
      <c r="L15472" t="s">
        <v>29</v>
      </c>
      <c r="M15472" t="s">
        <v>7747</v>
      </c>
      <c r="N15472">
        <v>7</v>
      </c>
      <c r="P15472">
        <v>1</v>
      </c>
    </row>
    <row r="15473" spans="12:16" x14ac:dyDescent="0.35">
      <c r="L15473" t="s">
        <v>29</v>
      </c>
      <c r="M15473" t="s">
        <v>7747</v>
      </c>
      <c r="N15473">
        <v>7</v>
      </c>
      <c r="P15473">
        <v>1</v>
      </c>
    </row>
    <row r="15474" spans="12:16" x14ac:dyDescent="0.35">
      <c r="L15474" t="s">
        <v>29</v>
      </c>
      <c r="M15474" t="s">
        <v>7747</v>
      </c>
      <c r="N15474">
        <v>7</v>
      </c>
      <c r="P15474">
        <v>1</v>
      </c>
    </row>
    <row r="15475" spans="12:16" x14ac:dyDescent="0.35">
      <c r="L15475" t="s">
        <v>29</v>
      </c>
      <c r="M15475" t="s">
        <v>7747</v>
      </c>
      <c r="N15475">
        <v>7</v>
      </c>
      <c r="P15475">
        <v>1</v>
      </c>
    </row>
    <row r="15476" spans="12:16" x14ac:dyDescent="0.35">
      <c r="L15476" t="s">
        <v>29</v>
      </c>
      <c r="M15476" t="s">
        <v>7747</v>
      </c>
      <c r="N15476">
        <v>7</v>
      </c>
      <c r="P15476">
        <v>1</v>
      </c>
    </row>
    <row r="15477" spans="12:16" x14ac:dyDescent="0.35">
      <c r="L15477" t="s">
        <v>29</v>
      </c>
      <c r="M15477" t="s">
        <v>7747</v>
      </c>
      <c r="N15477">
        <v>7</v>
      </c>
      <c r="P15477">
        <v>1</v>
      </c>
    </row>
    <row r="15478" spans="12:16" x14ac:dyDescent="0.35">
      <c r="L15478" t="s">
        <v>29</v>
      </c>
      <c r="M15478" t="s">
        <v>7747</v>
      </c>
      <c r="N15478">
        <v>7</v>
      </c>
      <c r="P15478">
        <v>1</v>
      </c>
    </row>
    <row r="15479" spans="12:16" x14ac:dyDescent="0.35">
      <c r="L15479" t="s">
        <v>29</v>
      </c>
      <c r="M15479" t="s">
        <v>7747</v>
      </c>
      <c r="N15479">
        <v>7</v>
      </c>
      <c r="P15479">
        <v>1</v>
      </c>
    </row>
    <row r="15480" spans="12:16" x14ac:dyDescent="0.35">
      <c r="L15480" t="s">
        <v>29</v>
      </c>
      <c r="M15480" t="s">
        <v>7747</v>
      </c>
      <c r="N15480">
        <v>7</v>
      </c>
      <c r="P15480">
        <v>1</v>
      </c>
    </row>
    <row r="15481" spans="12:16" x14ac:dyDescent="0.35">
      <c r="L15481" t="s">
        <v>29</v>
      </c>
      <c r="M15481" t="s">
        <v>7747</v>
      </c>
      <c r="N15481">
        <v>7</v>
      </c>
      <c r="P15481">
        <v>1</v>
      </c>
    </row>
    <row r="15482" spans="12:16" x14ac:dyDescent="0.35">
      <c r="L15482" t="s">
        <v>29</v>
      </c>
      <c r="M15482" t="s">
        <v>7747</v>
      </c>
      <c r="N15482">
        <v>7</v>
      </c>
      <c r="P15482">
        <v>1</v>
      </c>
    </row>
    <row r="15483" spans="12:16" x14ac:dyDescent="0.35">
      <c r="L15483" t="s">
        <v>29</v>
      </c>
      <c r="M15483" t="s">
        <v>7747</v>
      </c>
      <c r="N15483">
        <v>7</v>
      </c>
      <c r="P15483">
        <v>1</v>
      </c>
    </row>
    <row r="15484" spans="12:16" x14ac:dyDescent="0.35">
      <c r="L15484" t="s">
        <v>29</v>
      </c>
      <c r="M15484" t="s">
        <v>7747</v>
      </c>
      <c r="N15484">
        <v>7</v>
      </c>
      <c r="P15484">
        <v>1</v>
      </c>
    </row>
    <row r="15485" spans="12:16" x14ac:dyDescent="0.35">
      <c r="L15485" t="s">
        <v>29</v>
      </c>
      <c r="M15485" t="s">
        <v>7747</v>
      </c>
      <c r="N15485">
        <v>7</v>
      </c>
      <c r="P15485">
        <v>1</v>
      </c>
    </row>
    <row r="15486" spans="12:16" x14ac:dyDescent="0.35">
      <c r="L15486" t="s">
        <v>29</v>
      </c>
      <c r="M15486" t="s">
        <v>7747</v>
      </c>
      <c r="N15486">
        <v>7</v>
      </c>
      <c r="P15486">
        <v>1</v>
      </c>
    </row>
    <row r="15487" spans="12:16" x14ac:dyDescent="0.35">
      <c r="L15487" t="s">
        <v>29</v>
      </c>
      <c r="M15487" t="s">
        <v>7747</v>
      </c>
      <c r="N15487">
        <v>7</v>
      </c>
      <c r="P15487">
        <v>1</v>
      </c>
    </row>
    <row r="15488" spans="12:16" x14ac:dyDescent="0.35">
      <c r="L15488" t="s">
        <v>29</v>
      </c>
      <c r="M15488" t="s">
        <v>7747</v>
      </c>
      <c r="N15488">
        <v>7</v>
      </c>
      <c r="P15488">
        <v>1</v>
      </c>
    </row>
    <row r="15489" spans="12:16" x14ac:dyDescent="0.35">
      <c r="L15489" t="s">
        <v>29</v>
      </c>
      <c r="M15489" t="s">
        <v>7747</v>
      </c>
      <c r="N15489">
        <v>7</v>
      </c>
      <c r="P15489">
        <v>1</v>
      </c>
    </row>
    <row r="15490" spans="12:16" x14ac:dyDescent="0.35">
      <c r="L15490" t="s">
        <v>29</v>
      </c>
      <c r="M15490" t="s">
        <v>7747</v>
      </c>
      <c r="N15490">
        <v>7</v>
      </c>
      <c r="P15490">
        <v>1</v>
      </c>
    </row>
    <row r="15491" spans="12:16" x14ac:dyDescent="0.35">
      <c r="L15491" t="s">
        <v>29</v>
      </c>
      <c r="M15491" t="s">
        <v>7747</v>
      </c>
      <c r="N15491">
        <v>7</v>
      </c>
      <c r="P15491">
        <v>1</v>
      </c>
    </row>
    <row r="15492" spans="12:16" x14ac:dyDescent="0.35">
      <c r="L15492" t="s">
        <v>29</v>
      </c>
      <c r="M15492" t="s">
        <v>7747</v>
      </c>
      <c r="N15492">
        <v>7</v>
      </c>
      <c r="P15492">
        <v>1</v>
      </c>
    </row>
    <row r="15493" spans="12:16" x14ac:dyDescent="0.35">
      <c r="L15493" t="s">
        <v>29</v>
      </c>
      <c r="M15493" t="s">
        <v>7747</v>
      </c>
      <c r="N15493">
        <v>7</v>
      </c>
      <c r="P15493">
        <v>1</v>
      </c>
    </row>
    <row r="15494" spans="12:16" x14ac:dyDescent="0.35">
      <c r="L15494" t="s">
        <v>29</v>
      </c>
      <c r="M15494" t="s">
        <v>7747</v>
      </c>
      <c r="N15494">
        <v>7</v>
      </c>
      <c r="P15494">
        <v>1</v>
      </c>
    </row>
    <row r="15495" spans="12:16" x14ac:dyDescent="0.35">
      <c r="L15495" t="s">
        <v>29</v>
      </c>
      <c r="M15495" t="s">
        <v>7747</v>
      </c>
      <c r="N15495">
        <v>7</v>
      </c>
      <c r="P15495">
        <v>1</v>
      </c>
    </row>
    <row r="15496" spans="12:16" x14ac:dyDescent="0.35">
      <c r="L15496" t="s">
        <v>29</v>
      </c>
      <c r="M15496" t="s">
        <v>7747</v>
      </c>
      <c r="N15496">
        <v>7</v>
      </c>
      <c r="P15496">
        <v>1</v>
      </c>
    </row>
    <row r="15497" spans="12:16" x14ac:dyDescent="0.35">
      <c r="L15497" t="s">
        <v>29</v>
      </c>
      <c r="M15497" t="s">
        <v>7747</v>
      </c>
      <c r="N15497">
        <v>7</v>
      </c>
      <c r="P15497">
        <v>1</v>
      </c>
    </row>
    <row r="15498" spans="12:16" x14ac:dyDescent="0.35">
      <c r="L15498" t="s">
        <v>29</v>
      </c>
      <c r="M15498" t="s">
        <v>7747</v>
      </c>
      <c r="N15498">
        <v>7</v>
      </c>
      <c r="P15498">
        <v>1</v>
      </c>
    </row>
    <row r="15499" spans="12:16" x14ac:dyDescent="0.35">
      <c r="L15499" t="s">
        <v>29</v>
      </c>
      <c r="M15499" t="s">
        <v>7747</v>
      </c>
      <c r="N15499">
        <v>7</v>
      </c>
      <c r="P15499">
        <v>1</v>
      </c>
    </row>
    <row r="15500" spans="12:16" x14ac:dyDescent="0.35">
      <c r="L15500" t="s">
        <v>29</v>
      </c>
      <c r="M15500" t="s">
        <v>7747</v>
      </c>
      <c r="N15500">
        <v>7</v>
      </c>
      <c r="P15500">
        <v>1</v>
      </c>
    </row>
    <row r="15501" spans="12:16" x14ac:dyDescent="0.35">
      <c r="L15501" t="s">
        <v>29</v>
      </c>
      <c r="M15501" t="s">
        <v>7747</v>
      </c>
      <c r="N15501">
        <v>7</v>
      </c>
      <c r="P15501">
        <v>1</v>
      </c>
    </row>
    <row r="15502" spans="12:16" x14ac:dyDescent="0.35">
      <c r="L15502" t="s">
        <v>29</v>
      </c>
      <c r="M15502" t="s">
        <v>7747</v>
      </c>
      <c r="N15502">
        <v>7</v>
      </c>
      <c r="P15502">
        <v>1</v>
      </c>
    </row>
    <row r="15503" spans="12:16" x14ac:dyDescent="0.35">
      <c r="L15503" t="s">
        <v>29</v>
      </c>
      <c r="M15503" t="s">
        <v>7747</v>
      </c>
      <c r="N15503">
        <v>7</v>
      </c>
      <c r="P15503">
        <v>1</v>
      </c>
    </row>
    <row r="15504" spans="12:16" x14ac:dyDescent="0.35">
      <c r="L15504" t="s">
        <v>29</v>
      </c>
      <c r="M15504" t="s">
        <v>7747</v>
      </c>
      <c r="N15504">
        <v>7</v>
      </c>
      <c r="P15504">
        <v>1</v>
      </c>
    </row>
    <row r="15505" spans="12:16" x14ac:dyDescent="0.35">
      <c r="L15505" t="s">
        <v>29</v>
      </c>
      <c r="M15505" t="s">
        <v>7747</v>
      </c>
      <c r="N15505">
        <v>7</v>
      </c>
      <c r="P15505">
        <v>1</v>
      </c>
    </row>
    <row r="15506" spans="12:16" x14ac:dyDescent="0.35">
      <c r="L15506" t="s">
        <v>29</v>
      </c>
      <c r="M15506" t="s">
        <v>7747</v>
      </c>
      <c r="N15506">
        <v>7</v>
      </c>
      <c r="P15506">
        <v>1</v>
      </c>
    </row>
    <row r="15507" spans="12:16" x14ac:dyDescent="0.35">
      <c r="L15507" t="s">
        <v>29</v>
      </c>
      <c r="M15507" t="s">
        <v>7747</v>
      </c>
      <c r="N15507">
        <v>7</v>
      </c>
      <c r="P15507">
        <v>1</v>
      </c>
    </row>
    <row r="15508" spans="12:16" x14ac:dyDescent="0.35">
      <c r="L15508" t="s">
        <v>29</v>
      </c>
      <c r="M15508" t="s">
        <v>7747</v>
      </c>
      <c r="N15508">
        <v>7</v>
      </c>
      <c r="P15508">
        <v>1</v>
      </c>
    </row>
    <row r="15509" spans="12:16" x14ac:dyDescent="0.35">
      <c r="L15509" t="s">
        <v>29</v>
      </c>
      <c r="M15509" t="s">
        <v>7747</v>
      </c>
      <c r="N15509">
        <v>7</v>
      </c>
      <c r="P15509">
        <v>1</v>
      </c>
    </row>
    <row r="15510" spans="12:16" x14ac:dyDescent="0.35">
      <c r="L15510" t="s">
        <v>29</v>
      </c>
      <c r="M15510" t="s">
        <v>7747</v>
      </c>
      <c r="N15510">
        <v>7</v>
      </c>
      <c r="P15510">
        <v>1</v>
      </c>
    </row>
    <row r="15511" spans="12:16" x14ac:dyDescent="0.35">
      <c r="L15511" t="s">
        <v>29</v>
      </c>
      <c r="M15511" t="s">
        <v>7747</v>
      </c>
      <c r="N15511">
        <v>7</v>
      </c>
      <c r="P15511">
        <v>1</v>
      </c>
    </row>
    <row r="15512" spans="12:16" x14ac:dyDescent="0.35">
      <c r="L15512" t="s">
        <v>29</v>
      </c>
      <c r="M15512" t="s">
        <v>7747</v>
      </c>
      <c r="N15512">
        <v>7</v>
      </c>
      <c r="P15512">
        <v>1</v>
      </c>
    </row>
    <row r="15513" spans="12:16" x14ac:dyDescent="0.35">
      <c r="L15513" t="s">
        <v>29</v>
      </c>
      <c r="M15513" t="s">
        <v>7747</v>
      </c>
      <c r="N15513">
        <v>7</v>
      </c>
      <c r="P15513">
        <v>1</v>
      </c>
    </row>
    <row r="15514" spans="12:16" x14ac:dyDescent="0.35">
      <c r="L15514" t="s">
        <v>29</v>
      </c>
      <c r="M15514" t="s">
        <v>7747</v>
      </c>
      <c r="N15514">
        <v>7</v>
      </c>
      <c r="P15514">
        <v>1</v>
      </c>
    </row>
    <row r="15515" spans="12:16" x14ac:dyDescent="0.35">
      <c r="L15515" t="s">
        <v>29</v>
      </c>
      <c r="M15515" t="s">
        <v>7747</v>
      </c>
      <c r="N15515">
        <v>7</v>
      </c>
      <c r="P15515">
        <v>1</v>
      </c>
    </row>
    <row r="15516" spans="12:16" x14ac:dyDescent="0.35">
      <c r="L15516" t="s">
        <v>29</v>
      </c>
      <c r="M15516" t="s">
        <v>7747</v>
      </c>
      <c r="N15516">
        <v>7</v>
      </c>
      <c r="P15516">
        <v>1</v>
      </c>
    </row>
    <row r="15517" spans="12:16" x14ac:dyDescent="0.35">
      <c r="L15517" t="s">
        <v>29</v>
      </c>
      <c r="M15517" t="s">
        <v>7747</v>
      </c>
      <c r="N15517">
        <v>7</v>
      </c>
      <c r="P15517">
        <v>1</v>
      </c>
    </row>
    <row r="15518" spans="12:16" x14ac:dyDescent="0.35">
      <c r="L15518" t="s">
        <v>29</v>
      </c>
      <c r="M15518" t="s">
        <v>7747</v>
      </c>
      <c r="N15518">
        <v>7</v>
      </c>
      <c r="P15518">
        <v>1</v>
      </c>
    </row>
    <row r="15519" spans="12:16" x14ac:dyDescent="0.35">
      <c r="L15519" t="s">
        <v>29</v>
      </c>
      <c r="M15519" t="s">
        <v>7747</v>
      </c>
      <c r="N15519">
        <v>7</v>
      </c>
      <c r="P15519">
        <v>1</v>
      </c>
    </row>
    <row r="15520" spans="12:16" x14ac:dyDescent="0.35">
      <c r="L15520" t="s">
        <v>29</v>
      </c>
      <c r="M15520" t="s">
        <v>7747</v>
      </c>
      <c r="N15520">
        <v>7</v>
      </c>
      <c r="P15520">
        <v>1</v>
      </c>
    </row>
    <row r="15521" spans="12:16" x14ac:dyDescent="0.35">
      <c r="L15521" t="s">
        <v>29</v>
      </c>
      <c r="M15521" t="s">
        <v>7747</v>
      </c>
      <c r="N15521">
        <v>7</v>
      </c>
      <c r="P15521">
        <v>1</v>
      </c>
    </row>
    <row r="15522" spans="12:16" x14ac:dyDescent="0.35">
      <c r="L15522" t="s">
        <v>29</v>
      </c>
      <c r="M15522" t="s">
        <v>7747</v>
      </c>
      <c r="N15522">
        <v>7</v>
      </c>
      <c r="P15522">
        <v>1</v>
      </c>
    </row>
    <row r="15523" spans="12:16" x14ac:dyDescent="0.35">
      <c r="L15523" t="s">
        <v>29</v>
      </c>
      <c r="M15523" t="s">
        <v>7747</v>
      </c>
      <c r="N15523">
        <v>7</v>
      </c>
      <c r="P15523">
        <v>1</v>
      </c>
    </row>
    <row r="15524" spans="12:16" x14ac:dyDescent="0.35">
      <c r="L15524" t="s">
        <v>29</v>
      </c>
      <c r="M15524" t="s">
        <v>7747</v>
      </c>
      <c r="N15524">
        <v>7</v>
      </c>
      <c r="P15524">
        <v>1</v>
      </c>
    </row>
    <row r="15525" spans="12:16" x14ac:dyDescent="0.35">
      <c r="L15525" t="s">
        <v>29</v>
      </c>
      <c r="M15525" t="s">
        <v>7747</v>
      </c>
      <c r="N15525">
        <v>7</v>
      </c>
      <c r="P15525">
        <v>1</v>
      </c>
    </row>
    <row r="15526" spans="12:16" x14ac:dyDescent="0.35">
      <c r="L15526" t="s">
        <v>29</v>
      </c>
      <c r="M15526" t="s">
        <v>7747</v>
      </c>
      <c r="N15526">
        <v>7</v>
      </c>
      <c r="P15526">
        <v>1</v>
      </c>
    </row>
    <row r="15527" spans="12:16" x14ac:dyDescent="0.35">
      <c r="L15527" t="s">
        <v>29</v>
      </c>
      <c r="M15527" t="s">
        <v>7747</v>
      </c>
      <c r="N15527">
        <v>7</v>
      </c>
      <c r="P15527">
        <v>1</v>
      </c>
    </row>
    <row r="15528" spans="12:16" x14ac:dyDescent="0.35">
      <c r="L15528" t="s">
        <v>29</v>
      </c>
      <c r="M15528" t="s">
        <v>7747</v>
      </c>
      <c r="N15528">
        <v>7</v>
      </c>
      <c r="P15528">
        <v>1</v>
      </c>
    </row>
    <row r="15529" spans="12:16" x14ac:dyDescent="0.35">
      <c r="L15529" t="s">
        <v>29</v>
      </c>
      <c r="M15529" t="s">
        <v>7747</v>
      </c>
      <c r="N15529">
        <v>7</v>
      </c>
      <c r="P15529">
        <v>1</v>
      </c>
    </row>
    <row r="15530" spans="12:16" x14ac:dyDescent="0.35">
      <c r="L15530" t="s">
        <v>29</v>
      </c>
      <c r="M15530" t="s">
        <v>7747</v>
      </c>
      <c r="N15530">
        <v>7</v>
      </c>
      <c r="P15530">
        <v>1</v>
      </c>
    </row>
    <row r="15531" spans="12:16" x14ac:dyDescent="0.35">
      <c r="L15531" t="s">
        <v>29</v>
      </c>
      <c r="M15531" t="s">
        <v>7747</v>
      </c>
      <c r="N15531">
        <v>7</v>
      </c>
      <c r="P15531">
        <v>1</v>
      </c>
    </row>
    <row r="15532" spans="12:16" x14ac:dyDescent="0.35">
      <c r="L15532" t="s">
        <v>29</v>
      </c>
      <c r="M15532" t="s">
        <v>7747</v>
      </c>
      <c r="N15532">
        <v>7</v>
      </c>
      <c r="P15532">
        <v>1</v>
      </c>
    </row>
    <row r="15533" spans="12:16" x14ac:dyDescent="0.35">
      <c r="L15533" t="s">
        <v>29</v>
      </c>
      <c r="M15533" t="s">
        <v>7747</v>
      </c>
      <c r="N15533">
        <v>7</v>
      </c>
      <c r="P15533">
        <v>1</v>
      </c>
    </row>
    <row r="15534" spans="12:16" x14ac:dyDescent="0.35">
      <c r="L15534" t="s">
        <v>29</v>
      </c>
      <c r="M15534" t="s">
        <v>7747</v>
      </c>
      <c r="N15534">
        <v>7</v>
      </c>
      <c r="P15534">
        <v>1</v>
      </c>
    </row>
    <row r="15535" spans="12:16" x14ac:dyDescent="0.35">
      <c r="L15535" t="s">
        <v>29</v>
      </c>
      <c r="M15535" t="s">
        <v>7747</v>
      </c>
      <c r="N15535">
        <v>7</v>
      </c>
      <c r="P15535">
        <v>1</v>
      </c>
    </row>
    <row r="15536" spans="12:16" x14ac:dyDescent="0.35">
      <c r="L15536" t="s">
        <v>29</v>
      </c>
      <c r="M15536" t="s">
        <v>7747</v>
      </c>
      <c r="N15536">
        <v>7</v>
      </c>
      <c r="P15536">
        <v>1</v>
      </c>
    </row>
    <row r="15537" spans="12:16" x14ac:dyDescent="0.35">
      <c r="L15537" t="s">
        <v>29</v>
      </c>
      <c r="M15537" t="s">
        <v>7747</v>
      </c>
      <c r="N15537">
        <v>7</v>
      </c>
      <c r="P15537">
        <v>1</v>
      </c>
    </row>
    <row r="15538" spans="12:16" x14ac:dyDescent="0.35">
      <c r="L15538" t="s">
        <v>29</v>
      </c>
      <c r="M15538" t="s">
        <v>7747</v>
      </c>
      <c r="N15538">
        <v>7</v>
      </c>
      <c r="P15538">
        <v>1</v>
      </c>
    </row>
    <row r="15539" spans="12:16" x14ac:dyDescent="0.35">
      <c r="L15539" t="s">
        <v>29</v>
      </c>
      <c r="M15539" t="s">
        <v>7747</v>
      </c>
      <c r="N15539">
        <v>7</v>
      </c>
      <c r="P15539">
        <v>1</v>
      </c>
    </row>
    <row r="15540" spans="12:16" x14ac:dyDescent="0.35">
      <c r="L15540" t="s">
        <v>29</v>
      </c>
      <c r="M15540" t="s">
        <v>7747</v>
      </c>
      <c r="N15540">
        <v>7</v>
      </c>
      <c r="P15540">
        <v>1</v>
      </c>
    </row>
    <row r="15541" spans="12:16" x14ac:dyDescent="0.35">
      <c r="L15541" t="s">
        <v>29</v>
      </c>
      <c r="M15541" t="s">
        <v>7747</v>
      </c>
      <c r="N15541">
        <v>7</v>
      </c>
      <c r="P15541">
        <v>1</v>
      </c>
    </row>
    <row r="15542" spans="12:16" x14ac:dyDescent="0.35">
      <c r="L15542" t="s">
        <v>29</v>
      </c>
      <c r="M15542" t="s">
        <v>7747</v>
      </c>
      <c r="N15542">
        <v>7</v>
      </c>
      <c r="P15542">
        <v>1</v>
      </c>
    </row>
    <row r="15543" spans="12:16" x14ac:dyDescent="0.35">
      <c r="L15543" t="s">
        <v>29</v>
      </c>
      <c r="M15543" t="s">
        <v>7747</v>
      </c>
      <c r="N15543">
        <v>7</v>
      </c>
      <c r="P15543">
        <v>1</v>
      </c>
    </row>
    <row r="15544" spans="12:16" x14ac:dyDescent="0.35">
      <c r="L15544" t="s">
        <v>29</v>
      </c>
      <c r="M15544" t="s">
        <v>7747</v>
      </c>
      <c r="N15544">
        <v>7</v>
      </c>
      <c r="P15544">
        <v>1</v>
      </c>
    </row>
    <row r="15545" spans="12:16" x14ac:dyDescent="0.35">
      <c r="L15545" t="s">
        <v>29</v>
      </c>
      <c r="M15545" t="s">
        <v>7747</v>
      </c>
      <c r="N15545">
        <v>7</v>
      </c>
      <c r="P15545">
        <v>1</v>
      </c>
    </row>
    <row r="15546" spans="12:16" x14ac:dyDescent="0.35">
      <c r="L15546" t="s">
        <v>29</v>
      </c>
      <c r="M15546" t="s">
        <v>7747</v>
      </c>
      <c r="N15546">
        <v>7</v>
      </c>
      <c r="P15546">
        <v>1</v>
      </c>
    </row>
    <row r="15547" spans="12:16" x14ac:dyDescent="0.35">
      <c r="L15547" t="s">
        <v>29</v>
      </c>
      <c r="M15547" t="s">
        <v>7747</v>
      </c>
      <c r="N15547">
        <v>7</v>
      </c>
      <c r="P15547">
        <v>1</v>
      </c>
    </row>
    <row r="15548" spans="12:16" x14ac:dyDescent="0.35">
      <c r="L15548" t="s">
        <v>29</v>
      </c>
      <c r="M15548" t="s">
        <v>7747</v>
      </c>
      <c r="N15548">
        <v>7</v>
      </c>
      <c r="P15548">
        <v>1</v>
      </c>
    </row>
    <row r="15549" spans="12:16" x14ac:dyDescent="0.35">
      <c r="L15549" t="s">
        <v>29</v>
      </c>
      <c r="M15549" t="s">
        <v>7747</v>
      </c>
      <c r="N15549">
        <v>7</v>
      </c>
      <c r="P15549">
        <v>1</v>
      </c>
    </row>
    <row r="15550" spans="12:16" x14ac:dyDescent="0.35">
      <c r="L15550" t="s">
        <v>29</v>
      </c>
      <c r="M15550" t="s">
        <v>7747</v>
      </c>
      <c r="N15550">
        <v>7</v>
      </c>
      <c r="P15550">
        <v>1</v>
      </c>
    </row>
    <row r="15551" spans="12:16" x14ac:dyDescent="0.35">
      <c r="L15551" t="s">
        <v>29</v>
      </c>
      <c r="M15551" t="s">
        <v>7747</v>
      </c>
      <c r="N15551">
        <v>7</v>
      </c>
      <c r="P15551">
        <v>1</v>
      </c>
    </row>
    <row r="15552" spans="12:16" x14ac:dyDescent="0.35">
      <c r="L15552" t="s">
        <v>29</v>
      </c>
      <c r="M15552" t="s">
        <v>7747</v>
      </c>
      <c r="N15552">
        <v>7</v>
      </c>
      <c r="P15552">
        <v>1</v>
      </c>
    </row>
    <row r="15553" spans="12:16" x14ac:dyDescent="0.35">
      <c r="L15553" t="s">
        <v>29</v>
      </c>
      <c r="M15553" t="s">
        <v>7747</v>
      </c>
      <c r="N15553">
        <v>7</v>
      </c>
      <c r="P15553">
        <v>1</v>
      </c>
    </row>
    <row r="15554" spans="12:16" x14ac:dyDescent="0.35">
      <c r="L15554" t="s">
        <v>29</v>
      </c>
      <c r="M15554" t="s">
        <v>7747</v>
      </c>
      <c r="N15554">
        <v>7</v>
      </c>
      <c r="P15554">
        <v>1</v>
      </c>
    </row>
    <row r="15555" spans="12:16" x14ac:dyDescent="0.35">
      <c r="L15555" t="s">
        <v>29</v>
      </c>
      <c r="M15555" t="s">
        <v>7747</v>
      </c>
      <c r="N15555">
        <v>7</v>
      </c>
      <c r="P15555">
        <v>1</v>
      </c>
    </row>
    <row r="15556" spans="12:16" x14ac:dyDescent="0.35">
      <c r="L15556" t="s">
        <v>29</v>
      </c>
      <c r="M15556" t="s">
        <v>7747</v>
      </c>
      <c r="N15556">
        <v>7</v>
      </c>
      <c r="P15556">
        <v>1</v>
      </c>
    </row>
    <row r="15557" spans="12:16" x14ac:dyDescent="0.35">
      <c r="L15557" t="s">
        <v>29</v>
      </c>
      <c r="M15557" t="s">
        <v>7747</v>
      </c>
      <c r="N15557">
        <v>7</v>
      </c>
      <c r="P15557">
        <v>1</v>
      </c>
    </row>
    <row r="15558" spans="12:16" x14ac:dyDescent="0.35">
      <c r="L15558" t="s">
        <v>29</v>
      </c>
      <c r="M15558" t="s">
        <v>7747</v>
      </c>
      <c r="N15558">
        <v>7</v>
      </c>
      <c r="P15558">
        <v>1</v>
      </c>
    </row>
    <row r="15559" spans="12:16" x14ac:dyDescent="0.35">
      <c r="L15559" t="s">
        <v>29</v>
      </c>
      <c r="M15559" t="s">
        <v>7747</v>
      </c>
      <c r="N15559">
        <v>7</v>
      </c>
      <c r="P15559">
        <v>1</v>
      </c>
    </row>
    <row r="15560" spans="12:16" x14ac:dyDescent="0.35">
      <c r="L15560" t="s">
        <v>29</v>
      </c>
      <c r="M15560" t="s">
        <v>7747</v>
      </c>
      <c r="N15560">
        <v>7</v>
      </c>
      <c r="P15560">
        <v>1</v>
      </c>
    </row>
    <row r="15561" spans="12:16" x14ac:dyDescent="0.35">
      <c r="L15561" t="s">
        <v>29</v>
      </c>
      <c r="M15561" t="s">
        <v>7747</v>
      </c>
      <c r="N15561">
        <v>7</v>
      </c>
      <c r="P15561">
        <v>1</v>
      </c>
    </row>
    <row r="15562" spans="12:16" x14ac:dyDescent="0.35">
      <c r="L15562" t="s">
        <v>28</v>
      </c>
      <c r="M15562" t="s">
        <v>7747</v>
      </c>
      <c r="N15562">
        <v>7</v>
      </c>
      <c r="P15562">
        <v>1</v>
      </c>
    </row>
    <row r="15563" spans="12:16" x14ac:dyDescent="0.35">
      <c r="L15563" t="s">
        <v>28</v>
      </c>
      <c r="M15563" t="s">
        <v>7747</v>
      </c>
      <c r="N15563">
        <v>7</v>
      </c>
      <c r="P15563">
        <v>1</v>
      </c>
    </row>
    <row r="15564" spans="12:16" x14ac:dyDescent="0.35">
      <c r="L15564" t="s">
        <v>28</v>
      </c>
      <c r="M15564" t="s">
        <v>7747</v>
      </c>
      <c r="N15564">
        <v>7</v>
      </c>
      <c r="P15564">
        <v>1</v>
      </c>
    </row>
    <row r="15565" spans="12:16" x14ac:dyDescent="0.35">
      <c r="L15565" t="s">
        <v>28</v>
      </c>
      <c r="M15565" t="s">
        <v>7747</v>
      </c>
      <c r="N15565">
        <v>7</v>
      </c>
      <c r="P15565">
        <v>1</v>
      </c>
    </row>
    <row r="15566" spans="12:16" x14ac:dyDescent="0.35">
      <c r="L15566" t="s">
        <v>28</v>
      </c>
      <c r="M15566" t="s">
        <v>7747</v>
      </c>
      <c r="N15566">
        <v>7</v>
      </c>
      <c r="P15566">
        <v>1</v>
      </c>
    </row>
    <row r="15567" spans="12:16" x14ac:dyDescent="0.35">
      <c r="L15567" t="s">
        <v>28</v>
      </c>
      <c r="M15567" t="s">
        <v>7747</v>
      </c>
      <c r="N15567">
        <v>7</v>
      </c>
      <c r="P15567">
        <v>1</v>
      </c>
    </row>
    <row r="15568" spans="12:16" x14ac:dyDescent="0.35">
      <c r="L15568" t="s">
        <v>28</v>
      </c>
      <c r="M15568" t="s">
        <v>7747</v>
      </c>
      <c r="N15568">
        <v>7</v>
      </c>
      <c r="P15568">
        <v>1</v>
      </c>
    </row>
    <row r="15569" spans="12:16" x14ac:dyDescent="0.35">
      <c r="L15569" t="s">
        <v>28</v>
      </c>
      <c r="M15569" t="s">
        <v>7747</v>
      </c>
      <c r="N15569">
        <v>7</v>
      </c>
      <c r="P15569">
        <v>1</v>
      </c>
    </row>
    <row r="15570" spans="12:16" x14ac:dyDescent="0.35">
      <c r="L15570" t="s">
        <v>28</v>
      </c>
      <c r="M15570" t="s">
        <v>7747</v>
      </c>
      <c r="N15570">
        <v>7</v>
      </c>
      <c r="P15570">
        <v>1</v>
      </c>
    </row>
    <row r="15571" spans="12:16" x14ac:dyDescent="0.35">
      <c r="L15571" t="s">
        <v>28</v>
      </c>
      <c r="M15571" t="s">
        <v>7747</v>
      </c>
      <c r="N15571">
        <v>7</v>
      </c>
      <c r="P15571">
        <v>1</v>
      </c>
    </row>
    <row r="15572" spans="12:16" x14ac:dyDescent="0.35">
      <c r="L15572" t="s">
        <v>28</v>
      </c>
      <c r="M15572" t="s">
        <v>7747</v>
      </c>
      <c r="N15572">
        <v>7</v>
      </c>
      <c r="P15572">
        <v>1</v>
      </c>
    </row>
    <row r="15573" spans="12:16" x14ac:dyDescent="0.35">
      <c r="L15573" t="s">
        <v>28</v>
      </c>
      <c r="M15573" t="s">
        <v>7747</v>
      </c>
      <c r="N15573">
        <v>7</v>
      </c>
      <c r="P15573">
        <v>1</v>
      </c>
    </row>
    <row r="15574" spans="12:16" x14ac:dyDescent="0.35">
      <c r="L15574" t="s">
        <v>28</v>
      </c>
      <c r="M15574" t="s">
        <v>7747</v>
      </c>
      <c r="N15574">
        <v>7</v>
      </c>
      <c r="P15574">
        <v>1</v>
      </c>
    </row>
    <row r="15575" spans="12:16" x14ac:dyDescent="0.35">
      <c r="L15575" t="s">
        <v>28</v>
      </c>
      <c r="M15575" t="s">
        <v>7747</v>
      </c>
      <c r="N15575">
        <v>7</v>
      </c>
      <c r="P15575">
        <v>1</v>
      </c>
    </row>
    <row r="15576" spans="12:16" x14ac:dyDescent="0.35">
      <c r="L15576" t="s">
        <v>28</v>
      </c>
      <c r="M15576" t="s">
        <v>7747</v>
      </c>
      <c r="N15576">
        <v>7</v>
      </c>
      <c r="P15576">
        <v>1</v>
      </c>
    </row>
    <row r="15577" spans="12:16" x14ac:dyDescent="0.35">
      <c r="L15577" t="s">
        <v>28</v>
      </c>
      <c r="M15577" t="s">
        <v>7747</v>
      </c>
      <c r="N15577">
        <v>7</v>
      </c>
      <c r="P15577">
        <v>1</v>
      </c>
    </row>
    <row r="15578" spans="12:16" x14ac:dyDescent="0.35">
      <c r="L15578" t="s">
        <v>28</v>
      </c>
      <c r="M15578" t="s">
        <v>7747</v>
      </c>
      <c r="N15578">
        <v>7</v>
      </c>
      <c r="P15578">
        <v>1</v>
      </c>
    </row>
    <row r="15579" spans="12:16" x14ac:dyDescent="0.35">
      <c r="L15579" t="s">
        <v>28</v>
      </c>
      <c r="M15579" t="s">
        <v>7747</v>
      </c>
      <c r="N15579">
        <v>7</v>
      </c>
      <c r="P15579">
        <v>1</v>
      </c>
    </row>
    <row r="15580" spans="12:16" x14ac:dyDescent="0.35">
      <c r="L15580" t="s">
        <v>28</v>
      </c>
      <c r="M15580" t="s">
        <v>7747</v>
      </c>
      <c r="N15580">
        <v>7</v>
      </c>
      <c r="P15580">
        <v>1</v>
      </c>
    </row>
    <row r="15581" spans="12:16" x14ac:dyDescent="0.35">
      <c r="L15581" t="s">
        <v>28</v>
      </c>
      <c r="M15581" t="s">
        <v>7747</v>
      </c>
      <c r="N15581">
        <v>7</v>
      </c>
      <c r="P15581">
        <v>1</v>
      </c>
    </row>
    <row r="15582" spans="12:16" x14ac:dyDescent="0.35">
      <c r="L15582" t="s">
        <v>28</v>
      </c>
      <c r="M15582" t="s">
        <v>7747</v>
      </c>
      <c r="N15582">
        <v>7</v>
      </c>
      <c r="P15582">
        <v>1</v>
      </c>
    </row>
    <row r="15583" spans="12:16" x14ac:dyDescent="0.35">
      <c r="L15583" t="s">
        <v>28</v>
      </c>
      <c r="M15583" t="s">
        <v>7747</v>
      </c>
      <c r="N15583">
        <v>7</v>
      </c>
      <c r="P15583">
        <v>1</v>
      </c>
    </row>
    <row r="15584" spans="12:16" x14ac:dyDescent="0.35">
      <c r="L15584" t="s">
        <v>28</v>
      </c>
      <c r="M15584" t="s">
        <v>7747</v>
      </c>
      <c r="N15584">
        <v>7</v>
      </c>
      <c r="P15584">
        <v>1</v>
      </c>
    </row>
    <row r="15585" spans="12:16" x14ac:dyDescent="0.35">
      <c r="L15585" t="s">
        <v>28</v>
      </c>
      <c r="M15585" t="s">
        <v>7747</v>
      </c>
      <c r="N15585">
        <v>7</v>
      </c>
      <c r="P15585">
        <v>1</v>
      </c>
    </row>
    <row r="15586" spans="12:16" x14ac:dyDescent="0.35">
      <c r="L15586" t="s">
        <v>28</v>
      </c>
      <c r="M15586" t="s">
        <v>7747</v>
      </c>
      <c r="N15586">
        <v>7</v>
      </c>
      <c r="P15586">
        <v>1</v>
      </c>
    </row>
    <row r="15587" spans="12:16" x14ac:dyDescent="0.35">
      <c r="L15587" t="s">
        <v>28</v>
      </c>
      <c r="M15587" t="s">
        <v>7747</v>
      </c>
      <c r="N15587">
        <v>7</v>
      </c>
      <c r="P15587">
        <v>1</v>
      </c>
    </row>
    <row r="15588" spans="12:16" x14ac:dyDescent="0.35">
      <c r="L15588" t="s">
        <v>28</v>
      </c>
      <c r="M15588" t="s">
        <v>7747</v>
      </c>
      <c r="N15588">
        <v>7</v>
      </c>
      <c r="P15588">
        <v>1</v>
      </c>
    </row>
    <row r="15589" spans="12:16" x14ac:dyDescent="0.35">
      <c r="L15589" t="s">
        <v>28</v>
      </c>
      <c r="M15589" t="s">
        <v>7747</v>
      </c>
      <c r="N15589">
        <v>7</v>
      </c>
      <c r="P15589">
        <v>1</v>
      </c>
    </row>
    <row r="15590" spans="12:16" x14ac:dyDescent="0.35">
      <c r="L15590" t="s">
        <v>28</v>
      </c>
      <c r="M15590" t="s">
        <v>7747</v>
      </c>
      <c r="N15590">
        <v>7</v>
      </c>
      <c r="P15590">
        <v>1</v>
      </c>
    </row>
    <row r="15591" spans="12:16" x14ac:dyDescent="0.35">
      <c r="L15591" t="s">
        <v>28</v>
      </c>
      <c r="M15591" t="s">
        <v>7747</v>
      </c>
      <c r="N15591">
        <v>7</v>
      </c>
      <c r="P15591">
        <v>1</v>
      </c>
    </row>
    <row r="15592" spans="12:16" x14ac:dyDescent="0.35">
      <c r="L15592" t="s">
        <v>28</v>
      </c>
      <c r="M15592" t="s">
        <v>7747</v>
      </c>
      <c r="N15592">
        <v>7</v>
      </c>
      <c r="P15592">
        <v>1</v>
      </c>
    </row>
    <row r="15593" spans="12:16" x14ac:dyDescent="0.35">
      <c r="L15593" t="s">
        <v>28</v>
      </c>
      <c r="M15593" t="s">
        <v>7747</v>
      </c>
      <c r="N15593">
        <v>7</v>
      </c>
      <c r="P15593">
        <v>1</v>
      </c>
    </row>
    <row r="15594" spans="12:16" x14ac:dyDescent="0.35">
      <c r="L15594" t="s">
        <v>28</v>
      </c>
      <c r="M15594" t="s">
        <v>7747</v>
      </c>
      <c r="N15594">
        <v>7</v>
      </c>
      <c r="P15594">
        <v>1</v>
      </c>
    </row>
    <row r="15595" spans="12:16" x14ac:dyDescent="0.35">
      <c r="L15595" t="s">
        <v>28</v>
      </c>
      <c r="M15595" t="s">
        <v>7747</v>
      </c>
      <c r="N15595">
        <v>7</v>
      </c>
      <c r="P15595">
        <v>1</v>
      </c>
    </row>
    <row r="15596" spans="12:16" x14ac:dyDescent="0.35">
      <c r="L15596" t="s">
        <v>28</v>
      </c>
      <c r="M15596" t="s">
        <v>7747</v>
      </c>
      <c r="N15596">
        <v>7</v>
      </c>
      <c r="P15596">
        <v>1</v>
      </c>
    </row>
    <row r="15597" spans="12:16" x14ac:dyDescent="0.35">
      <c r="L15597" t="s">
        <v>28</v>
      </c>
      <c r="M15597" t="s">
        <v>7747</v>
      </c>
      <c r="N15597">
        <v>7</v>
      </c>
      <c r="P15597">
        <v>1</v>
      </c>
    </row>
    <row r="15598" spans="12:16" x14ac:dyDescent="0.35">
      <c r="L15598" t="s">
        <v>28</v>
      </c>
      <c r="M15598" t="s">
        <v>7747</v>
      </c>
      <c r="N15598">
        <v>7</v>
      </c>
      <c r="P15598">
        <v>1</v>
      </c>
    </row>
    <row r="15599" spans="12:16" x14ac:dyDescent="0.35">
      <c r="L15599" t="s">
        <v>28</v>
      </c>
      <c r="M15599" t="s">
        <v>7747</v>
      </c>
      <c r="N15599">
        <v>7</v>
      </c>
      <c r="P15599">
        <v>1</v>
      </c>
    </row>
    <row r="15600" spans="12:16" x14ac:dyDescent="0.35">
      <c r="L15600" t="s">
        <v>28</v>
      </c>
      <c r="M15600" t="s">
        <v>7747</v>
      </c>
      <c r="N15600">
        <v>7</v>
      </c>
      <c r="P15600">
        <v>1</v>
      </c>
    </row>
    <row r="15601" spans="12:16" x14ac:dyDescent="0.35">
      <c r="L15601" t="s">
        <v>28</v>
      </c>
      <c r="M15601" t="s">
        <v>7747</v>
      </c>
      <c r="N15601">
        <v>7</v>
      </c>
      <c r="P15601">
        <v>1</v>
      </c>
    </row>
    <row r="15602" spans="12:16" x14ac:dyDescent="0.35">
      <c r="L15602" t="s">
        <v>28</v>
      </c>
      <c r="M15602" t="s">
        <v>7747</v>
      </c>
      <c r="N15602">
        <v>7</v>
      </c>
      <c r="P15602">
        <v>1</v>
      </c>
    </row>
    <row r="15603" spans="12:16" x14ac:dyDescent="0.35">
      <c r="L15603" t="s">
        <v>28</v>
      </c>
      <c r="M15603" t="s">
        <v>7747</v>
      </c>
      <c r="N15603">
        <v>7</v>
      </c>
      <c r="P15603">
        <v>1</v>
      </c>
    </row>
    <row r="15604" spans="12:16" x14ac:dyDescent="0.35">
      <c r="L15604" t="s">
        <v>28</v>
      </c>
      <c r="M15604" t="s">
        <v>7747</v>
      </c>
      <c r="N15604">
        <v>7</v>
      </c>
      <c r="P15604">
        <v>1</v>
      </c>
    </row>
    <row r="15605" spans="12:16" x14ac:dyDescent="0.35">
      <c r="L15605" t="s">
        <v>28</v>
      </c>
      <c r="M15605" t="s">
        <v>7747</v>
      </c>
      <c r="N15605">
        <v>7</v>
      </c>
      <c r="P15605">
        <v>1</v>
      </c>
    </row>
    <row r="15606" spans="12:16" x14ac:dyDescent="0.35">
      <c r="L15606" t="s">
        <v>28</v>
      </c>
      <c r="M15606" t="s">
        <v>7747</v>
      </c>
      <c r="N15606">
        <v>7</v>
      </c>
      <c r="P15606">
        <v>1</v>
      </c>
    </row>
    <row r="15607" spans="12:16" x14ac:dyDescent="0.35">
      <c r="L15607" t="s">
        <v>28</v>
      </c>
      <c r="M15607" t="s">
        <v>7747</v>
      </c>
      <c r="N15607">
        <v>7</v>
      </c>
      <c r="P15607">
        <v>1</v>
      </c>
    </row>
    <row r="15608" spans="12:16" x14ac:dyDescent="0.35">
      <c r="L15608" t="s">
        <v>28</v>
      </c>
      <c r="M15608" t="s">
        <v>7747</v>
      </c>
      <c r="N15608">
        <v>7</v>
      </c>
      <c r="P15608">
        <v>1</v>
      </c>
    </row>
    <row r="15609" spans="12:16" x14ac:dyDescent="0.35">
      <c r="L15609" t="s">
        <v>28</v>
      </c>
      <c r="M15609" t="s">
        <v>7747</v>
      </c>
      <c r="N15609">
        <v>7</v>
      </c>
      <c r="P15609">
        <v>1</v>
      </c>
    </row>
    <row r="15610" spans="12:16" x14ac:dyDescent="0.35">
      <c r="L15610" t="s">
        <v>28</v>
      </c>
      <c r="M15610" t="s">
        <v>7747</v>
      </c>
      <c r="N15610">
        <v>7</v>
      </c>
      <c r="P15610">
        <v>1</v>
      </c>
    </row>
    <row r="15611" spans="12:16" x14ac:dyDescent="0.35">
      <c r="L15611" t="s">
        <v>28</v>
      </c>
      <c r="M15611" t="s">
        <v>7747</v>
      </c>
      <c r="N15611">
        <v>7</v>
      </c>
      <c r="P15611">
        <v>1</v>
      </c>
    </row>
    <row r="15612" spans="12:16" x14ac:dyDescent="0.35">
      <c r="L15612" t="s">
        <v>28</v>
      </c>
      <c r="M15612" t="s">
        <v>7747</v>
      </c>
      <c r="N15612">
        <v>7</v>
      </c>
      <c r="P15612">
        <v>1</v>
      </c>
    </row>
    <row r="15613" spans="12:16" x14ac:dyDescent="0.35">
      <c r="L15613" t="s">
        <v>28</v>
      </c>
      <c r="M15613" t="s">
        <v>7747</v>
      </c>
      <c r="N15613">
        <v>7</v>
      </c>
      <c r="P15613">
        <v>1</v>
      </c>
    </row>
    <row r="15614" spans="12:16" x14ac:dyDescent="0.35">
      <c r="L15614" t="s">
        <v>28</v>
      </c>
      <c r="M15614" t="s">
        <v>7747</v>
      </c>
      <c r="N15614">
        <v>7</v>
      </c>
      <c r="P15614">
        <v>1</v>
      </c>
    </row>
    <row r="15615" spans="12:16" x14ac:dyDescent="0.35">
      <c r="L15615" t="s">
        <v>28</v>
      </c>
      <c r="M15615" t="s">
        <v>7747</v>
      </c>
      <c r="N15615">
        <v>7</v>
      </c>
      <c r="P15615">
        <v>1</v>
      </c>
    </row>
    <row r="15616" spans="12:16" x14ac:dyDescent="0.35">
      <c r="L15616" t="s">
        <v>28</v>
      </c>
      <c r="M15616" t="s">
        <v>7747</v>
      </c>
      <c r="N15616">
        <v>7</v>
      </c>
      <c r="P15616">
        <v>1</v>
      </c>
    </row>
    <row r="15617" spans="12:16" x14ac:dyDescent="0.35">
      <c r="L15617" t="s">
        <v>28</v>
      </c>
      <c r="M15617" t="s">
        <v>7747</v>
      </c>
      <c r="N15617">
        <v>7</v>
      </c>
      <c r="P15617">
        <v>1</v>
      </c>
    </row>
    <row r="15618" spans="12:16" x14ac:dyDescent="0.35">
      <c r="L15618" t="s">
        <v>28</v>
      </c>
      <c r="M15618" t="s">
        <v>7747</v>
      </c>
      <c r="N15618">
        <v>7</v>
      </c>
      <c r="P15618">
        <v>1</v>
      </c>
    </row>
    <row r="15619" spans="12:16" x14ac:dyDescent="0.35">
      <c r="L15619" t="s">
        <v>28</v>
      </c>
      <c r="M15619" t="s">
        <v>7747</v>
      </c>
      <c r="N15619">
        <v>7</v>
      </c>
      <c r="P15619">
        <v>1</v>
      </c>
    </row>
    <row r="15620" spans="12:16" x14ac:dyDescent="0.35">
      <c r="L15620" t="s">
        <v>28</v>
      </c>
      <c r="M15620" t="s">
        <v>7747</v>
      </c>
      <c r="N15620">
        <v>7</v>
      </c>
      <c r="P15620">
        <v>1</v>
      </c>
    </row>
    <row r="15621" spans="12:16" x14ac:dyDescent="0.35">
      <c r="L15621" t="s">
        <v>28</v>
      </c>
      <c r="M15621" t="s">
        <v>7747</v>
      </c>
      <c r="N15621">
        <v>7</v>
      </c>
      <c r="P15621">
        <v>1</v>
      </c>
    </row>
    <row r="15622" spans="12:16" x14ac:dyDescent="0.35">
      <c r="L15622" t="s">
        <v>28</v>
      </c>
      <c r="M15622" t="s">
        <v>7747</v>
      </c>
      <c r="N15622">
        <v>7</v>
      </c>
      <c r="P15622">
        <v>1</v>
      </c>
    </row>
    <row r="15623" spans="12:16" x14ac:dyDescent="0.35">
      <c r="L15623" t="s">
        <v>28</v>
      </c>
      <c r="M15623" t="s">
        <v>7747</v>
      </c>
      <c r="N15623">
        <v>7</v>
      </c>
      <c r="P15623">
        <v>1</v>
      </c>
    </row>
    <row r="15624" spans="12:16" x14ac:dyDescent="0.35">
      <c r="L15624" t="s">
        <v>28</v>
      </c>
      <c r="M15624" t="s">
        <v>7747</v>
      </c>
      <c r="N15624">
        <v>7</v>
      </c>
      <c r="P15624">
        <v>1</v>
      </c>
    </row>
    <row r="15625" spans="12:16" x14ac:dyDescent="0.35">
      <c r="L15625" t="s">
        <v>28</v>
      </c>
      <c r="M15625" t="s">
        <v>7747</v>
      </c>
      <c r="N15625">
        <v>7</v>
      </c>
      <c r="P15625">
        <v>1</v>
      </c>
    </row>
    <row r="15626" spans="12:16" x14ac:dyDescent="0.35">
      <c r="L15626" t="s">
        <v>28</v>
      </c>
      <c r="M15626" t="s">
        <v>7747</v>
      </c>
      <c r="N15626">
        <v>7</v>
      </c>
      <c r="P15626">
        <v>1</v>
      </c>
    </row>
    <row r="15627" spans="12:16" x14ac:dyDescent="0.35">
      <c r="L15627" t="s">
        <v>28</v>
      </c>
      <c r="M15627" t="s">
        <v>7747</v>
      </c>
      <c r="N15627">
        <v>7</v>
      </c>
      <c r="P15627">
        <v>1</v>
      </c>
    </row>
    <row r="15628" spans="12:16" x14ac:dyDescent="0.35">
      <c r="L15628" t="s">
        <v>28</v>
      </c>
      <c r="M15628" t="s">
        <v>7747</v>
      </c>
      <c r="N15628">
        <v>7</v>
      </c>
      <c r="P15628">
        <v>1</v>
      </c>
    </row>
    <row r="15629" spans="12:16" x14ac:dyDescent="0.35">
      <c r="L15629" t="s">
        <v>28</v>
      </c>
      <c r="M15629" t="s">
        <v>7747</v>
      </c>
      <c r="N15629">
        <v>7</v>
      </c>
      <c r="P15629">
        <v>1</v>
      </c>
    </row>
    <row r="15630" spans="12:16" x14ac:dyDescent="0.35">
      <c r="L15630" t="s">
        <v>28</v>
      </c>
      <c r="M15630" t="s">
        <v>7747</v>
      </c>
      <c r="N15630">
        <v>7</v>
      </c>
      <c r="P15630">
        <v>1</v>
      </c>
    </row>
    <row r="15631" spans="12:16" x14ac:dyDescent="0.35">
      <c r="L15631" t="s">
        <v>28</v>
      </c>
      <c r="M15631" t="s">
        <v>7747</v>
      </c>
      <c r="N15631">
        <v>7</v>
      </c>
      <c r="P15631">
        <v>1</v>
      </c>
    </row>
    <row r="15632" spans="12:16" x14ac:dyDescent="0.35">
      <c r="L15632" t="s">
        <v>28</v>
      </c>
      <c r="M15632" t="s">
        <v>7747</v>
      </c>
      <c r="N15632">
        <v>7</v>
      </c>
      <c r="P15632">
        <v>1</v>
      </c>
    </row>
    <row r="15633" spans="12:16" x14ac:dyDescent="0.35">
      <c r="L15633" t="s">
        <v>28</v>
      </c>
      <c r="M15633" t="s">
        <v>7747</v>
      </c>
      <c r="N15633">
        <v>7</v>
      </c>
      <c r="P15633">
        <v>1</v>
      </c>
    </row>
    <row r="15634" spans="12:16" x14ac:dyDescent="0.35">
      <c r="L15634" t="s">
        <v>28</v>
      </c>
      <c r="M15634" t="s">
        <v>7747</v>
      </c>
      <c r="N15634">
        <v>7</v>
      </c>
      <c r="P15634">
        <v>1</v>
      </c>
    </row>
    <row r="15635" spans="12:16" x14ac:dyDescent="0.35">
      <c r="L15635" t="s">
        <v>28</v>
      </c>
      <c r="M15635" t="s">
        <v>7747</v>
      </c>
      <c r="N15635">
        <v>7</v>
      </c>
      <c r="P15635">
        <v>1</v>
      </c>
    </row>
    <row r="15636" spans="12:16" x14ac:dyDescent="0.35">
      <c r="L15636" t="s">
        <v>28</v>
      </c>
      <c r="M15636" t="s">
        <v>7747</v>
      </c>
      <c r="N15636">
        <v>7</v>
      </c>
      <c r="P15636">
        <v>1</v>
      </c>
    </row>
    <row r="15637" spans="12:16" x14ac:dyDescent="0.35">
      <c r="L15637" t="s">
        <v>28</v>
      </c>
      <c r="M15637" t="s">
        <v>7747</v>
      </c>
      <c r="N15637">
        <v>7</v>
      </c>
      <c r="P15637">
        <v>1</v>
      </c>
    </row>
    <row r="15638" spans="12:16" x14ac:dyDescent="0.35">
      <c r="L15638" t="s">
        <v>28</v>
      </c>
      <c r="M15638" t="s">
        <v>7747</v>
      </c>
      <c r="N15638">
        <v>7</v>
      </c>
      <c r="P15638">
        <v>1</v>
      </c>
    </row>
    <row r="15639" spans="12:16" x14ac:dyDescent="0.35">
      <c r="L15639" t="s">
        <v>28</v>
      </c>
      <c r="M15639" t="s">
        <v>7747</v>
      </c>
      <c r="N15639">
        <v>7</v>
      </c>
      <c r="P15639">
        <v>1</v>
      </c>
    </row>
    <row r="15640" spans="12:16" x14ac:dyDescent="0.35">
      <c r="L15640" t="s">
        <v>28</v>
      </c>
      <c r="M15640" t="s">
        <v>7747</v>
      </c>
      <c r="N15640">
        <v>7</v>
      </c>
      <c r="P15640">
        <v>1</v>
      </c>
    </row>
    <row r="15641" spans="12:16" x14ac:dyDescent="0.35">
      <c r="L15641" t="s">
        <v>28</v>
      </c>
      <c r="M15641" t="s">
        <v>7747</v>
      </c>
      <c r="N15641">
        <v>7</v>
      </c>
      <c r="P15641">
        <v>1</v>
      </c>
    </row>
    <row r="15642" spans="12:16" x14ac:dyDescent="0.35">
      <c r="L15642" t="s">
        <v>28</v>
      </c>
      <c r="M15642" t="s">
        <v>7747</v>
      </c>
      <c r="N15642">
        <v>7</v>
      </c>
      <c r="P15642">
        <v>1</v>
      </c>
    </row>
    <row r="15643" spans="12:16" x14ac:dyDescent="0.35">
      <c r="L15643" t="s">
        <v>28</v>
      </c>
      <c r="M15643" t="s">
        <v>7747</v>
      </c>
      <c r="N15643">
        <v>7</v>
      </c>
      <c r="P15643">
        <v>1</v>
      </c>
    </row>
    <row r="15644" spans="12:16" x14ac:dyDescent="0.35">
      <c r="L15644" t="s">
        <v>28</v>
      </c>
      <c r="M15644" t="s">
        <v>7747</v>
      </c>
      <c r="N15644">
        <v>7</v>
      </c>
      <c r="P15644">
        <v>1</v>
      </c>
    </row>
    <row r="15645" spans="12:16" x14ac:dyDescent="0.35">
      <c r="L15645" t="s">
        <v>28</v>
      </c>
      <c r="M15645" t="s">
        <v>7747</v>
      </c>
      <c r="N15645">
        <v>7</v>
      </c>
      <c r="P15645">
        <v>1</v>
      </c>
    </row>
    <row r="15646" spans="12:16" x14ac:dyDescent="0.35">
      <c r="L15646" t="s">
        <v>28</v>
      </c>
      <c r="M15646" t="s">
        <v>7747</v>
      </c>
      <c r="N15646">
        <v>7</v>
      </c>
      <c r="P15646">
        <v>1</v>
      </c>
    </row>
    <row r="15647" spans="12:16" x14ac:dyDescent="0.35">
      <c r="L15647" t="s">
        <v>28</v>
      </c>
      <c r="M15647" t="s">
        <v>7747</v>
      </c>
      <c r="N15647">
        <v>7</v>
      </c>
      <c r="P15647">
        <v>1</v>
      </c>
    </row>
    <row r="15648" spans="12:16" x14ac:dyDescent="0.35">
      <c r="L15648" t="s">
        <v>28</v>
      </c>
      <c r="M15648" t="s">
        <v>7747</v>
      </c>
      <c r="N15648">
        <v>7</v>
      </c>
      <c r="P15648">
        <v>1</v>
      </c>
    </row>
    <row r="15649" spans="12:16" x14ac:dyDescent="0.35">
      <c r="L15649" t="s">
        <v>28</v>
      </c>
      <c r="M15649" t="s">
        <v>7747</v>
      </c>
      <c r="N15649">
        <v>7</v>
      </c>
      <c r="P15649">
        <v>1</v>
      </c>
    </row>
    <row r="15650" spans="12:16" x14ac:dyDescent="0.35">
      <c r="L15650" t="s">
        <v>28</v>
      </c>
      <c r="M15650" t="s">
        <v>7747</v>
      </c>
      <c r="N15650">
        <v>7</v>
      </c>
      <c r="P15650">
        <v>1</v>
      </c>
    </row>
    <row r="15651" spans="12:16" x14ac:dyDescent="0.35">
      <c r="L15651" t="s">
        <v>28</v>
      </c>
      <c r="M15651" t="s">
        <v>7747</v>
      </c>
      <c r="N15651">
        <v>7</v>
      </c>
      <c r="P15651">
        <v>1</v>
      </c>
    </row>
    <row r="15652" spans="12:16" x14ac:dyDescent="0.35">
      <c r="L15652" t="s">
        <v>28</v>
      </c>
      <c r="M15652" t="s">
        <v>7747</v>
      </c>
      <c r="N15652">
        <v>7</v>
      </c>
      <c r="P15652">
        <v>1</v>
      </c>
    </row>
    <row r="15653" spans="12:16" x14ac:dyDescent="0.35">
      <c r="L15653" t="s">
        <v>28</v>
      </c>
      <c r="M15653" t="s">
        <v>7747</v>
      </c>
      <c r="N15653">
        <v>7</v>
      </c>
      <c r="P15653">
        <v>1</v>
      </c>
    </row>
    <row r="15654" spans="12:16" x14ac:dyDescent="0.35">
      <c r="L15654" t="s">
        <v>28</v>
      </c>
      <c r="M15654" t="s">
        <v>7747</v>
      </c>
      <c r="N15654">
        <v>7</v>
      </c>
      <c r="P15654">
        <v>1</v>
      </c>
    </row>
    <row r="15655" spans="12:16" x14ac:dyDescent="0.35">
      <c r="L15655" t="s">
        <v>28</v>
      </c>
      <c r="M15655" t="s">
        <v>7747</v>
      </c>
      <c r="N15655">
        <v>7</v>
      </c>
      <c r="P15655">
        <v>1</v>
      </c>
    </row>
    <row r="15656" spans="12:16" x14ac:dyDescent="0.35">
      <c r="L15656" t="s">
        <v>28</v>
      </c>
      <c r="M15656" t="s">
        <v>7747</v>
      </c>
      <c r="N15656">
        <v>7</v>
      </c>
      <c r="P15656">
        <v>1</v>
      </c>
    </row>
    <row r="15657" spans="12:16" x14ac:dyDescent="0.35">
      <c r="L15657" t="s">
        <v>28</v>
      </c>
      <c r="M15657" t="s">
        <v>7747</v>
      </c>
      <c r="N15657">
        <v>7</v>
      </c>
      <c r="P15657">
        <v>1</v>
      </c>
    </row>
    <row r="15658" spans="12:16" x14ac:dyDescent="0.35">
      <c r="L15658" t="s">
        <v>28</v>
      </c>
      <c r="M15658" t="s">
        <v>7747</v>
      </c>
      <c r="N15658">
        <v>7</v>
      </c>
      <c r="P15658">
        <v>1</v>
      </c>
    </row>
    <row r="15659" spans="12:16" x14ac:dyDescent="0.35">
      <c r="L15659" t="s">
        <v>28</v>
      </c>
      <c r="M15659" t="s">
        <v>7747</v>
      </c>
      <c r="N15659">
        <v>7</v>
      </c>
      <c r="P15659">
        <v>1</v>
      </c>
    </row>
    <row r="15660" spans="12:16" x14ac:dyDescent="0.35">
      <c r="L15660" t="s">
        <v>28</v>
      </c>
      <c r="M15660" t="s">
        <v>7747</v>
      </c>
      <c r="N15660">
        <v>7</v>
      </c>
      <c r="P15660">
        <v>1</v>
      </c>
    </row>
    <row r="15661" spans="12:16" x14ac:dyDescent="0.35">
      <c r="L15661" t="s">
        <v>28</v>
      </c>
      <c r="M15661" t="s">
        <v>7747</v>
      </c>
      <c r="N15661">
        <v>7</v>
      </c>
      <c r="P15661">
        <v>1</v>
      </c>
    </row>
    <row r="15662" spans="12:16" x14ac:dyDescent="0.35">
      <c r="L15662" t="s">
        <v>28</v>
      </c>
      <c r="M15662" t="s">
        <v>7747</v>
      </c>
      <c r="N15662">
        <v>7</v>
      </c>
      <c r="P15662">
        <v>1</v>
      </c>
    </row>
    <row r="15663" spans="12:16" x14ac:dyDescent="0.35">
      <c r="L15663" t="s">
        <v>28</v>
      </c>
      <c r="M15663" t="s">
        <v>7747</v>
      </c>
      <c r="N15663">
        <v>7</v>
      </c>
      <c r="P15663">
        <v>1</v>
      </c>
    </row>
    <row r="15664" spans="12:16" x14ac:dyDescent="0.35">
      <c r="L15664" t="s">
        <v>28</v>
      </c>
      <c r="M15664" t="s">
        <v>7747</v>
      </c>
      <c r="N15664">
        <v>7</v>
      </c>
      <c r="P15664">
        <v>1</v>
      </c>
    </row>
    <row r="15665" spans="12:16" x14ac:dyDescent="0.35">
      <c r="L15665" t="s">
        <v>28</v>
      </c>
      <c r="M15665" t="s">
        <v>7747</v>
      </c>
      <c r="N15665">
        <v>7</v>
      </c>
      <c r="P15665">
        <v>1</v>
      </c>
    </row>
    <row r="15666" spans="12:16" x14ac:dyDescent="0.35">
      <c r="L15666" t="s">
        <v>28</v>
      </c>
      <c r="M15666" t="s">
        <v>7747</v>
      </c>
      <c r="N15666">
        <v>7</v>
      </c>
      <c r="P15666">
        <v>1</v>
      </c>
    </row>
    <row r="15667" spans="12:16" x14ac:dyDescent="0.35">
      <c r="L15667" t="s">
        <v>28</v>
      </c>
      <c r="M15667" t="s">
        <v>7747</v>
      </c>
      <c r="N15667">
        <v>7</v>
      </c>
      <c r="P15667">
        <v>1</v>
      </c>
    </row>
    <row r="15668" spans="12:16" x14ac:dyDescent="0.35">
      <c r="L15668" t="s">
        <v>28</v>
      </c>
      <c r="M15668" t="s">
        <v>7747</v>
      </c>
      <c r="N15668">
        <v>7</v>
      </c>
      <c r="P15668">
        <v>1</v>
      </c>
    </row>
    <row r="15669" spans="12:16" x14ac:dyDescent="0.35">
      <c r="L15669" t="s">
        <v>28</v>
      </c>
      <c r="M15669" t="s">
        <v>7747</v>
      </c>
      <c r="N15669">
        <v>7</v>
      </c>
      <c r="P15669">
        <v>1</v>
      </c>
    </row>
    <row r="15670" spans="12:16" x14ac:dyDescent="0.35">
      <c r="L15670" t="s">
        <v>28</v>
      </c>
      <c r="M15670" t="s">
        <v>7747</v>
      </c>
      <c r="N15670">
        <v>7</v>
      </c>
      <c r="P15670">
        <v>1</v>
      </c>
    </row>
    <row r="15671" spans="12:16" x14ac:dyDescent="0.35">
      <c r="L15671" t="s">
        <v>28</v>
      </c>
      <c r="M15671" t="s">
        <v>7747</v>
      </c>
      <c r="N15671">
        <v>7</v>
      </c>
      <c r="P15671">
        <v>1</v>
      </c>
    </row>
    <row r="15672" spans="12:16" x14ac:dyDescent="0.35">
      <c r="L15672" t="s">
        <v>28</v>
      </c>
      <c r="M15672" t="s">
        <v>7747</v>
      </c>
      <c r="N15672">
        <v>7</v>
      </c>
      <c r="P15672">
        <v>1</v>
      </c>
    </row>
    <row r="15673" spans="12:16" x14ac:dyDescent="0.35">
      <c r="L15673" t="s">
        <v>28</v>
      </c>
      <c r="M15673" t="s">
        <v>7747</v>
      </c>
      <c r="N15673">
        <v>7</v>
      </c>
      <c r="P15673">
        <v>1</v>
      </c>
    </row>
    <row r="15674" spans="12:16" x14ac:dyDescent="0.35">
      <c r="L15674" t="s">
        <v>28</v>
      </c>
      <c r="M15674" t="s">
        <v>7747</v>
      </c>
      <c r="N15674">
        <v>7</v>
      </c>
      <c r="P15674">
        <v>1</v>
      </c>
    </row>
    <row r="15675" spans="12:16" x14ac:dyDescent="0.35">
      <c r="L15675" t="s">
        <v>28</v>
      </c>
      <c r="M15675" t="s">
        <v>7747</v>
      </c>
      <c r="N15675">
        <v>7</v>
      </c>
      <c r="P15675">
        <v>1</v>
      </c>
    </row>
    <row r="15676" spans="12:16" x14ac:dyDescent="0.35">
      <c r="L15676" t="s">
        <v>28</v>
      </c>
      <c r="M15676" t="s">
        <v>7747</v>
      </c>
      <c r="N15676">
        <v>7</v>
      </c>
      <c r="P15676">
        <v>1</v>
      </c>
    </row>
    <row r="15677" spans="12:16" x14ac:dyDescent="0.35">
      <c r="L15677" t="s">
        <v>28</v>
      </c>
      <c r="M15677" t="s">
        <v>7747</v>
      </c>
      <c r="N15677">
        <v>7</v>
      </c>
      <c r="P15677">
        <v>1</v>
      </c>
    </row>
    <row r="15678" spans="12:16" x14ac:dyDescent="0.35">
      <c r="L15678" t="s">
        <v>28</v>
      </c>
      <c r="M15678" t="s">
        <v>7747</v>
      </c>
      <c r="N15678">
        <v>7</v>
      </c>
      <c r="P15678">
        <v>1</v>
      </c>
    </row>
    <row r="15679" spans="12:16" x14ac:dyDescent="0.35">
      <c r="L15679" t="s">
        <v>28</v>
      </c>
      <c r="M15679" t="s">
        <v>7747</v>
      </c>
      <c r="N15679">
        <v>7</v>
      </c>
      <c r="P15679">
        <v>1</v>
      </c>
    </row>
    <row r="15680" spans="12:16" x14ac:dyDescent="0.35">
      <c r="L15680" t="s">
        <v>28</v>
      </c>
      <c r="M15680" t="s">
        <v>7747</v>
      </c>
      <c r="N15680">
        <v>7</v>
      </c>
      <c r="P15680">
        <v>1</v>
      </c>
    </row>
    <row r="15681" spans="12:16" x14ac:dyDescent="0.35">
      <c r="L15681" t="s">
        <v>28</v>
      </c>
      <c r="M15681" t="s">
        <v>7747</v>
      </c>
      <c r="N15681">
        <v>7</v>
      </c>
      <c r="P15681">
        <v>1</v>
      </c>
    </row>
    <row r="15682" spans="12:16" x14ac:dyDescent="0.35">
      <c r="L15682" t="s">
        <v>28</v>
      </c>
      <c r="M15682" t="s">
        <v>7747</v>
      </c>
      <c r="N15682">
        <v>7</v>
      </c>
      <c r="P15682">
        <v>1</v>
      </c>
    </row>
    <row r="15683" spans="12:16" x14ac:dyDescent="0.35">
      <c r="L15683" t="s">
        <v>28</v>
      </c>
      <c r="M15683" t="s">
        <v>7747</v>
      </c>
      <c r="N15683">
        <v>7</v>
      </c>
      <c r="P15683">
        <v>1</v>
      </c>
    </row>
    <row r="15684" spans="12:16" x14ac:dyDescent="0.35">
      <c r="L15684" t="s">
        <v>28</v>
      </c>
      <c r="M15684" t="s">
        <v>7747</v>
      </c>
      <c r="N15684">
        <v>7</v>
      </c>
      <c r="P15684">
        <v>1</v>
      </c>
    </row>
    <row r="15685" spans="12:16" x14ac:dyDescent="0.35">
      <c r="L15685" t="s">
        <v>28</v>
      </c>
      <c r="M15685" t="s">
        <v>7747</v>
      </c>
      <c r="N15685">
        <v>7</v>
      </c>
      <c r="P15685">
        <v>1</v>
      </c>
    </row>
    <row r="15686" spans="12:16" x14ac:dyDescent="0.35">
      <c r="L15686" t="s">
        <v>28</v>
      </c>
      <c r="M15686" t="s">
        <v>7747</v>
      </c>
      <c r="N15686">
        <v>7</v>
      </c>
      <c r="P15686">
        <v>1</v>
      </c>
    </row>
    <row r="15687" spans="12:16" x14ac:dyDescent="0.35">
      <c r="L15687" t="s">
        <v>28</v>
      </c>
      <c r="M15687" t="s">
        <v>7747</v>
      </c>
      <c r="N15687">
        <v>7</v>
      </c>
      <c r="P15687">
        <v>1</v>
      </c>
    </row>
    <row r="15688" spans="12:16" x14ac:dyDescent="0.35">
      <c r="L15688" t="s">
        <v>28</v>
      </c>
      <c r="M15688" t="s">
        <v>7747</v>
      </c>
      <c r="N15688">
        <v>7</v>
      </c>
      <c r="P15688">
        <v>1</v>
      </c>
    </row>
    <row r="15689" spans="12:16" x14ac:dyDescent="0.35">
      <c r="L15689" t="s">
        <v>28</v>
      </c>
      <c r="M15689" t="s">
        <v>7747</v>
      </c>
      <c r="N15689">
        <v>7</v>
      </c>
      <c r="P15689">
        <v>1</v>
      </c>
    </row>
    <row r="15690" spans="12:16" x14ac:dyDescent="0.35">
      <c r="L15690" t="s">
        <v>28</v>
      </c>
      <c r="M15690" t="s">
        <v>7747</v>
      </c>
      <c r="N15690">
        <v>7</v>
      </c>
      <c r="P15690">
        <v>1</v>
      </c>
    </row>
    <row r="15691" spans="12:16" x14ac:dyDescent="0.35">
      <c r="L15691" t="s">
        <v>28</v>
      </c>
      <c r="M15691" t="s">
        <v>7747</v>
      </c>
      <c r="N15691">
        <v>7</v>
      </c>
      <c r="P15691">
        <v>1</v>
      </c>
    </row>
    <row r="15692" spans="12:16" x14ac:dyDescent="0.35">
      <c r="L15692" t="s">
        <v>28</v>
      </c>
      <c r="M15692" t="s">
        <v>7747</v>
      </c>
      <c r="N15692">
        <v>7</v>
      </c>
      <c r="P15692">
        <v>1</v>
      </c>
    </row>
    <row r="15693" spans="12:16" x14ac:dyDescent="0.35">
      <c r="L15693" t="s">
        <v>28</v>
      </c>
      <c r="M15693" t="s">
        <v>7747</v>
      </c>
      <c r="N15693">
        <v>7</v>
      </c>
      <c r="P15693">
        <v>1</v>
      </c>
    </row>
    <row r="15694" spans="12:16" x14ac:dyDescent="0.35">
      <c r="L15694" t="s">
        <v>28</v>
      </c>
      <c r="M15694" t="s">
        <v>7747</v>
      </c>
      <c r="N15694">
        <v>7</v>
      </c>
      <c r="P15694">
        <v>1</v>
      </c>
    </row>
    <row r="15695" spans="12:16" x14ac:dyDescent="0.35">
      <c r="L15695" t="s">
        <v>28</v>
      </c>
      <c r="M15695" t="s">
        <v>7747</v>
      </c>
      <c r="N15695">
        <v>7</v>
      </c>
      <c r="P15695">
        <v>1</v>
      </c>
    </row>
    <row r="15696" spans="12:16" x14ac:dyDescent="0.35">
      <c r="L15696" t="s">
        <v>28</v>
      </c>
      <c r="M15696" t="s">
        <v>7747</v>
      </c>
      <c r="N15696">
        <v>7</v>
      </c>
      <c r="P15696">
        <v>1</v>
      </c>
    </row>
    <row r="15697" spans="12:16" x14ac:dyDescent="0.35">
      <c r="L15697" t="s">
        <v>28</v>
      </c>
      <c r="M15697" t="s">
        <v>7747</v>
      </c>
      <c r="N15697">
        <v>7</v>
      </c>
      <c r="P15697">
        <v>1</v>
      </c>
    </row>
    <row r="15698" spans="12:16" x14ac:dyDescent="0.35">
      <c r="L15698" t="s">
        <v>28</v>
      </c>
      <c r="M15698" t="s">
        <v>7747</v>
      </c>
      <c r="N15698">
        <v>7</v>
      </c>
      <c r="P15698">
        <v>1</v>
      </c>
    </row>
    <row r="15699" spans="12:16" x14ac:dyDescent="0.35">
      <c r="L15699" t="s">
        <v>28</v>
      </c>
      <c r="M15699" t="s">
        <v>7747</v>
      </c>
      <c r="N15699">
        <v>7</v>
      </c>
      <c r="P15699">
        <v>1</v>
      </c>
    </row>
    <row r="15700" spans="12:16" x14ac:dyDescent="0.35">
      <c r="L15700" t="s">
        <v>28</v>
      </c>
      <c r="M15700" t="s">
        <v>7747</v>
      </c>
      <c r="N15700">
        <v>7</v>
      </c>
      <c r="P15700">
        <v>1</v>
      </c>
    </row>
    <row r="15701" spans="12:16" x14ac:dyDescent="0.35">
      <c r="L15701" t="s">
        <v>28</v>
      </c>
      <c r="M15701" t="s">
        <v>7747</v>
      </c>
      <c r="N15701">
        <v>7</v>
      </c>
      <c r="P15701">
        <v>1</v>
      </c>
    </row>
    <row r="15702" spans="12:16" x14ac:dyDescent="0.35">
      <c r="L15702" t="s">
        <v>28</v>
      </c>
      <c r="M15702" t="s">
        <v>7747</v>
      </c>
      <c r="N15702">
        <v>7</v>
      </c>
      <c r="P15702">
        <v>1</v>
      </c>
    </row>
    <row r="15703" spans="12:16" x14ac:dyDescent="0.35">
      <c r="L15703" t="s">
        <v>28</v>
      </c>
      <c r="M15703" t="s">
        <v>7747</v>
      </c>
      <c r="N15703">
        <v>7</v>
      </c>
      <c r="P15703">
        <v>1</v>
      </c>
    </row>
    <row r="15704" spans="12:16" x14ac:dyDescent="0.35">
      <c r="L15704" t="s">
        <v>28</v>
      </c>
      <c r="M15704" t="s">
        <v>7747</v>
      </c>
      <c r="N15704">
        <v>7</v>
      </c>
      <c r="P15704">
        <v>1</v>
      </c>
    </row>
    <row r="15705" spans="12:16" x14ac:dyDescent="0.35">
      <c r="L15705" t="s">
        <v>28</v>
      </c>
      <c r="M15705" t="s">
        <v>7747</v>
      </c>
      <c r="N15705">
        <v>7</v>
      </c>
      <c r="P15705">
        <v>1</v>
      </c>
    </row>
    <row r="15706" spans="12:16" x14ac:dyDescent="0.35">
      <c r="L15706" t="s">
        <v>28</v>
      </c>
      <c r="M15706" t="s">
        <v>7747</v>
      </c>
      <c r="N15706">
        <v>7</v>
      </c>
      <c r="P15706">
        <v>1</v>
      </c>
    </row>
    <row r="15707" spans="12:16" x14ac:dyDescent="0.35">
      <c r="L15707" t="s">
        <v>28</v>
      </c>
      <c r="M15707" t="s">
        <v>7747</v>
      </c>
      <c r="N15707">
        <v>7</v>
      </c>
      <c r="P15707">
        <v>1</v>
      </c>
    </row>
    <row r="15708" spans="12:16" x14ac:dyDescent="0.35">
      <c r="L15708" t="s">
        <v>28</v>
      </c>
      <c r="M15708" t="s">
        <v>7747</v>
      </c>
      <c r="N15708">
        <v>7</v>
      </c>
      <c r="P15708">
        <v>1</v>
      </c>
    </row>
    <row r="15709" spans="12:16" x14ac:dyDescent="0.35">
      <c r="L15709" t="s">
        <v>28</v>
      </c>
      <c r="M15709" t="s">
        <v>7747</v>
      </c>
      <c r="N15709">
        <v>7</v>
      </c>
      <c r="P15709">
        <v>1</v>
      </c>
    </row>
    <row r="15710" spans="12:16" x14ac:dyDescent="0.35">
      <c r="L15710" t="s">
        <v>28</v>
      </c>
      <c r="M15710" t="s">
        <v>7747</v>
      </c>
      <c r="N15710">
        <v>7</v>
      </c>
      <c r="P15710">
        <v>1</v>
      </c>
    </row>
    <row r="15711" spans="12:16" x14ac:dyDescent="0.35">
      <c r="L15711" t="s">
        <v>28</v>
      </c>
      <c r="M15711" t="s">
        <v>7747</v>
      </c>
      <c r="N15711">
        <v>7</v>
      </c>
      <c r="P15711">
        <v>1</v>
      </c>
    </row>
    <row r="15712" spans="12:16" x14ac:dyDescent="0.35">
      <c r="L15712" t="s">
        <v>28</v>
      </c>
      <c r="M15712" t="s">
        <v>7747</v>
      </c>
      <c r="N15712">
        <v>7</v>
      </c>
      <c r="P15712">
        <v>1</v>
      </c>
    </row>
    <row r="15713" spans="12:16" x14ac:dyDescent="0.35">
      <c r="L15713" t="s">
        <v>28</v>
      </c>
      <c r="M15713" t="s">
        <v>7747</v>
      </c>
      <c r="N15713">
        <v>7</v>
      </c>
      <c r="P15713">
        <v>1</v>
      </c>
    </row>
    <row r="15714" spans="12:16" x14ac:dyDescent="0.35">
      <c r="L15714" t="s">
        <v>28</v>
      </c>
      <c r="M15714" t="s">
        <v>7747</v>
      </c>
      <c r="N15714">
        <v>7</v>
      </c>
      <c r="P15714">
        <v>1</v>
      </c>
    </row>
    <row r="15715" spans="12:16" x14ac:dyDescent="0.35">
      <c r="L15715" t="s">
        <v>28</v>
      </c>
      <c r="M15715" t="s">
        <v>7747</v>
      </c>
      <c r="N15715">
        <v>7</v>
      </c>
      <c r="P15715">
        <v>1</v>
      </c>
    </row>
    <row r="15716" spans="12:16" x14ac:dyDescent="0.35">
      <c r="L15716" t="s">
        <v>28</v>
      </c>
      <c r="M15716" t="s">
        <v>7747</v>
      </c>
      <c r="N15716">
        <v>7</v>
      </c>
      <c r="P15716">
        <v>1</v>
      </c>
    </row>
    <row r="15717" spans="12:16" x14ac:dyDescent="0.35">
      <c r="L15717" t="s">
        <v>28</v>
      </c>
      <c r="M15717" t="s">
        <v>7747</v>
      </c>
      <c r="N15717">
        <v>7</v>
      </c>
      <c r="P15717">
        <v>1</v>
      </c>
    </row>
    <row r="15718" spans="12:16" x14ac:dyDescent="0.35">
      <c r="L15718" t="s">
        <v>28</v>
      </c>
      <c r="M15718" t="s">
        <v>7747</v>
      </c>
      <c r="N15718">
        <v>7</v>
      </c>
      <c r="P15718">
        <v>1</v>
      </c>
    </row>
    <row r="15719" spans="12:16" x14ac:dyDescent="0.35">
      <c r="L15719" t="s">
        <v>28</v>
      </c>
      <c r="M15719" t="s">
        <v>7747</v>
      </c>
      <c r="N15719">
        <v>7</v>
      </c>
      <c r="P15719">
        <v>1</v>
      </c>
    </row>
    <row r="15720" spans="12:16" x14ac:dyDescent="0.35">
      <c r="L15720" t="s">
        <v>28</v>
      </c>
      <c r="M15720" t="s">
        <v>7747</v>
      </c>
      <c r="N15720">
        <v>7</v>
      </c>
      <c r="P15720">
        <v>1</v>
      </c>
    </row>
    <row r="15721" spans="12:16" x14ac:dyDescent="0.35">
      <c r="L15721" t="s">
        <v>28</v>
      </c>
      <c r="M15721" t="s">
        <v>7747</v>
      </c>
      <c r="N15721">
        <v>7</v>
      </c>
      <c r="P15721">
        <v>1</v>
      </c>
    </row>
    <row r="15722" spans="12:16" x14ac:dyDescent="0.35">
      <c r="L15722" t="s">
        <v>28</v>
      </c>
      <c r="M15722" t="s">
        <v>7747</v>
      </c>
      <c r="N15722">
        <v>7</v>
      </c>
      <c r="P15722">
        <v>1</v>
      </c>
    </row>
    <row r="15723" spans="12:16" x14ac:dyDescent="0.35">
      <c r="L15723" t="s">
        <v>28</v>
      </c>
      <c r="M15723" t="s">
        <v>7747</v>
      </c>
      <c r="N15723">
        <v>7</v>
      </c>
      <c r="P15723">
        <v>1</v>
      </c>
    </row>
    <row r="15724" spans="12:16" x14ac:dyDescent="0.35">
      <c r="L15724" t="s">
        <v>28</v>
      </c>
      <c r="M15724" t="s">
        <v>7747</v>
      </c>
      <c r="N15724">
        <v>7</v>
      </c>
      <c r="P15724">
        <v>1</v>
      </c>
    </row>
    <row r="15725" spans="12:16" x14ac:dyDescent="0.35">
      <c r="L15725" t="s">
        <v>28</v>
      </c>
      <c r="M15725" t="s">
        <v>7747</v>
      </c>
      <c r="N15725">
        <v>7</v>
      </c>
      <c r="P15725">
        <v>1</v>
      </c>
    </row>
    <row r="15726" spans="12:16" x14ac:dyDescent="0.35">
      <c r="L15726" t="s">
        <v>28</v>
      </c>
      <c r="M15726" t="s">
        <v>7747</v>
      </c>
      <c r="N15726">
        <v>7</v>
      </c>
      <c r="P15726">
        <v>1</v>
      </c>
    </row>
    <row r="15727" spans="12:16" x14ac:dyDescent="0.35">
      <c r="L15727" t="s">
        <v>28</v>
      </c>
      <c r="M15727" t="s">
        <v>7747</v>
      </c>
      <c r="N15727">
        <v>7</v>
      </c>
      <c r="P15727">
        <v>1</v>
      </c>
    </row>
    <row r="15728" spans="12:16" x14ac:dyDescent="0.35">
      <c r="L15728" t="s">
        <v>28</v>
      </c>
      <c r="M15728" t="s">
        <v>7747</v>
      </c>
      <c r="N15728">
        <v>7</v>
      </c>
      <c r="P15728">
        <v>1</v>
      </c>
    </row>
    <row r="15729" spans="12:16" x14ac:dyDescent="0.35">
      <c r="L15729" t="s">
        <v>28</v>
      </c>
      <c r="M15729" t="s">
        <v>7747</v>
      </c>
      <c r="N15729">
        <v>7</v>
      </c>
      <c r="P15729">
        <v>1</v>
      </c>
    </row>
    <row r="15730" spans="12:16" x14ac:dyDescent="0.35">
      <c r="L15730" t="s">
        <v>28</v>
      </c>
      <c r="M15730" t="s">
        <v>7747</v>
      </c>
      <c r="N15730">
        <v>7</v>
      </c>
      <c r="P15730">
        <v>1</v>
      </c>
    </row>
    <row r="15731" spans="12:16" x14ac:dyDescent="0.35">
      <c r="L15731" t="s">
        <v>28</v>
      </c>
      <c r="M15731" t="s">
        <v>7747</v>
      </c>
      <c r="N15731">
        <v>7</v>
      </c>
      <c r="P15731">
        <v>1</v>
      </c>
    </row>
    <row r="15732" spans="12:16" x14ac:dyDescent="0.35">
      <c r="L15732" t="s">
        <v>28</v>
      </c>
      <c r="M15732" t="s">
        <v>7747</v>
      </c>
      <c r="N15732">
        <v>7</v>
      </c>
      <c r="P15732">
        <v>1</v>
      </c>
    </row>
    <row r="15733" spans="12:16" x14ac:dyDescent="0.35">
      <c r="L15733" t="s">
        <v>28</v>
      </c>
      <c r="M15733" t="s">
        <v>7747</v>
      </c>
      <c r="N15733">
        <v>7</v>
      </c>
      <c r="P15733">
        <v>1</v>
      </c>
    </row>
    <row r="15734" spans="12:16" x14ac:dyDescent="0.35">
      <c r="L15734" t="s">
        <v>28</v>
      </c>
      <c r="M15734" t="s">
        <v>7747</v>
      </c>
      <c r="N15734">
        <v>7</v>
      </c>
      <c r="P15734">
        <v>1</v>
      </c>
    </row>
    <row r="15735" spans="12:16" x14ac:dyDescent="0.35">
      <c r="L15735" t="s">
        <v>28</v>
      </c>
      <c r="M15735" t="s">
        <v>7747</v>
      </c>
      <c r="N15735">
        <v>7</v>
      </c>
      <c r="P15735">
        <v>1</v>
      </c>
    </row>
    <row r="15736" spans="12:16" x14ac:dyDescent="0.35">
      <c r="L15736" t="s">
        <v>28</v>
      </c>
      <c r="M15736" t="s">
        <v>7747</v>
      </c>
      <c r="N15736">
        <v>7</v>
      </c>
      <c r="P15736">
        <v>1</v>
      </c>
    </row>
    <row r="15737" spans="12:16" x14ac:dyDescent="0.35">
      <c r="L15737" t="s">
        <v>28</v>
      </c>
      <c r="M15737" t="s">
        <v>7747</v>
      </c>
      <c r="N15737">
        <v>7</v>
      </c>
      <c r="P15737">
        <v>1</v>
      </c>
    </row>
    <row r="15738" spans="12:16" x14ac:dyDescent="0.35">
      <c r="L15738" t="s">
        <v>28</v>
      </c>
      <c r="M15738" t="s">
        <v>7747</v>
      </c>
      <c r="N15738">
        <v>7</v>
      </c>
      <c r="P15738">
        <v>1</v>
      </c>
    </row>
    <row r="15739" spans="12:16" x14ac:dyDescent="0.35">
      <c r="L15739" t="s">
        <v>28</v>
      </c>
      <c r="M15739" t="s">
        <v>7747</v>
      </c>
      <c r="N15739">
        <v>7</v>
      </c>
      <c r="P15739">
        <v>1</v>
      </c>
    </row>
    <row r="15740" spans="12:16" x14ac:dyDescent="0.35">
      <c r="L15740" t="s">
        <v>28</v>
      </c>
      <c r="M15740" t="s">
        <v>7747</v>
      </c>
      <c r="N15740">
        <v>7</v>
      </c>
      <c r="P15740">
        <v>1</v>
      </c>
    </row>
    <row r="15741" spans="12:16" x14ac:dyDescent="0.35">
      <c r="L15741" t="s">
        <v>28</v>
      </c>
      <c r="M15741" t="s">
        <v>7747</v>
      </c>
      <c r="N15741">
        <v>7</v>
      </c>
      <c r="P15741">
        <v>1</v>
      </c>
    </row>
    <row r="15742" spans="12:16" x14ac:dyDescent="0.35">
      <c r="L15742" t="s">
        <v>28</v>
      </c>
      <c r="M15742" t="s">
        <v>7747</v>
      </c>
      <c r="N15742">
        <v>7</v>
      </c>
      <c r="P15742">
        <v>1</v>
      </c>
    </row>
    <row r="15743" spans="12:16" x14ac:dyDescent="0.35">
      <c r="L15743" t="s">
        <v>28</v>
      </c>
      <c r="M15743" t="s">
        <v>7747</v>
      </c>
      <c r="N15743">
        <v>7</v>
      </c>
      <c r="P15743">
        <v>1</v>
      </c>
    </row>
    <row r="15744" spans="12:16" x14ac:dyDescent="0.35">
      <c r="L15744" t="s">
        <v>28</v>
      </c>
      <c r="M15744" t="s">
        <v>7747</v>
      </c>
      <c r="N15744">
        <v>7</v>
      </c>
      <c r="P15744">
        <v>1</v>
      </c>
    </row>
    <row r="15745" spans="12:16" x14ac:dyDescent="0.35">
      <c r="L15745" t="s">
        <v>126</v>
      </c>
      <c r="M15745" t="s">
        <v>7747</v>
      </c>
      <c r="N15745">
        <v>1</v>
      </c>
      <c r="P15745">
        <v>1</v>
      </c>
    </row>
    <row r="15746" spans="12:16" x14ac:dyDescent="0.35">
      <c r="L15746" t="s">
        <v>126</v>
      </c>
      <c r="M15746" t="s">
        <v>7747</v>
      </c>
      <c r="N15746">
        <v>1</v>
      </c>
      <c r="P15746">
        <v>1</v>
      </c>
    </row>
    <row r="15747" spans="12:16" x14ac:dyDescent="0.35">
      <c r="L15747" t="s">
        <v>126</v>
      </c>
      <c r="M15747" t="s">
        <v>7747</v>
      </c>
      <c r="N15747">
        <v>1</v>
      </c>
      <c r="P15747">
        <v>1</v>
      </c>
    </row>
    <row r="15748" spans="12:16" x14ac:dyDescent="0.35">
      <c r="L15748" t="s">
        <v>126</v>
      </c>
      <c r="M15748" t="s">
        <v>7747</v>
      </c>
      <c r="N15748">
        <v>1</v>
      </c>
      <c r="P15748">
        <v>1</v>
      </c>
    </row>
    <row r="15749" spans="12:16" x14ac:dyDescent="0.35">
      <c r="L15749" t="s">
        <v>126</v>
      </c>
      <c r="M15749" t="s">
        <v>7747</v>
      </c>
      <c r="N15749">
        <v>1</v>
      </c>
      <c r="P15749">
        <v>1</v>
      </c>
    </row>
    <row r="15750" spans="12:16" x14ac:dyDescent="0.35">
      <c r="L15750" t="s">
        <v>126</v>
      </c>
      <c r="M15750" t="s">
        <v>7747</v>
      </c>
      <c r="N15750">
        <v>1</v>
      </c>
      <c r="P15750">
        <v>1</v>
      </c>
    </row>
    <row r="15751" spans="12:16" x14ac:dyDescent="0.35">
      <c r="L15751" t="s">
        <v>126</v>
      </c>
      <c r="M15751" t="s">
        <v>7747</v>
      </c>
      <c r="N15751">
        <v>1</v>
      </c>
      <c r="P15751">
        <v>1</v>
      </c>
    </row>
    <row r="15752" spans="12:16" x14ac:dyDescent="0.35">
      <c r="L15752" t="s">
        <v>126</v>
      </c>
      <c r="M15752" t="s">
        <v>7747</v>
      </c>
      <c r="N15752">
        <v>1</v>
      </c>
      <c r="P15752">
        <v>1</v>
      </c>
    </row>
    <row r="15753" spans="12:16" x14ac:dyDescent="0.35">
      <c r="L15753" t="s">
        <v>126</v>
      </c>
      <c r="M15753" t="s">
        <v>7747</v>
      </c>
      <c r="N15753">
        <v>1</v>
      </c>
      <c r="P15753">
        <v>1</v>
      </c>
    </row>
    <row r="15754" spans="12:16" x14ac:dyDescent="0.35">
      <c r="L15754" t="s">
        <v>126</v>
      </c>
      <c r="M15754" t="s">
        <v>7747</v>
      </c>
      <c r="N15754">
        <v>1</v>
      </c>
      <c r="P15754">
        <v>1</v>
      </c>
    </row>
    <row r="15755" spans="12:16" x14ac:dyDescent="0.35">
      <c r="L15755" t="s">
        <v>126</v>
      </c>
      <c r="M15755" t="s">
        <v>7747</v>
      </c>
      <c r="N15755">
        <v>1</v>
      </c>
      <c r="P15755">
        <v>1</v>
      </c>
    </row>
    <row r="15756" spans="12:16" x14ac:dyDescent="0.35">
      <c r="L15756" t="s">
        <v>126</v>
      </c>
      <c r="M15756" t="s">
        <v>7747</v>
      </c>
      <c r="N15756">
        <v>1</v>
      </c>
      <c r="P15756">
        <v>1</v>
      </c>
    </row>
    <row r="15757" spans="12:16" x14ac:dyDescent="0.35">
      <c r="L15757" t="s">
        <v>126</v>
      </c>
      <c r="M15757" t="s">
        <v>7747</v>
      </c>
      <c r="N15757">
        <v>1</v>
      </c>
      <c r="P15757">
        <v>1</v>
      </c>
    </row>
    <row r="15758" spans="12:16" x14ac:dyDescent="0.35">
      <c r="L15758" t="s">
        <v>126</v>
      </c>
      <c r="M15758" t="s">
        <v>7747</v>
      </c>
      <c r="N15758">
        <v>1</v>
      </c>
      <c r="P15758">
        <v>1</v>
      </c>
    </row>
    <row r="15759" spans="12:16" x14ac:dyDescent="0.35">
      <c r="L15759" t="s">
        <v>126</v>
      </c>
      <c r="M15759" t="s">
        <v>7747</v>
      </c>
      <c r="N15759">
        <v>1</v>
      </c>
      <c r="P15759">
        <v>1</v>
      </c>
    </row>
    <row r="15760" spans="12:16" x14ac:dyDescent="0.35">
      <c r="L15760" t="s">
        <v>126</v>
      </c>
      <c r="M15760" t="s">
        <v>7747</v>
      </c>
      <c r="N15760">
        <v>1</v>
      </c>
      <c r="P15760">
        <v>1</v>
      </c>
    </row>
    <row r="15761" spans="12:16" x14ac:dyDescent="0.35">
      <c r="L15761" t="s">
        <v>126</v>
      </c>
      <c r="M15761" t="s">
        <v>7747</v>
      </c>
      <c r="N15761">
        <v>1</v>
      </c>
      <c r="P15761">
        <v>1</v>
      </c>
    </row>
    <row r="15762" spans="12:16" x14ac:dyDescent="0.35">
      <c r="L15762" t="s">
        <v>126</v>
      </c>
      <c r="M15762" t="s">
        <v>7747</v>
      </c>
      <c r="N15762">
        <v>1</v>
      </c>
      <c r="P15762">
        <v>1</v>
      </c>
    </row>
    <row r="15763" spans="12:16" x14ac:dyDescent="0.35">
      <c r="L15763" t="s">
        <v>126</v>
      </c>
      <c r="M15763" t="s">
        <v>7747</v>
      </c>
      <c r="N15763">
        <v>1</v>
      </c>
      <c r="P15763">
        <v>1</v>
      </c>
    </row>
    <row r="15764" spans="12:16" x14ac:dyDescent="0.35">
      <c r="L15764" t="s">
        <v>126</v>
      </c>
      <c r="M15764" t="s">
        <v>7747</v>
      </c>
      <c r="N15764">
        <v>1</v>
      </c>
      <c r="P15764">
        <v>1</v>
      </c>
    </row>
    <row r="15765" spans="12:16" x14ac:dyDescent="0.35">
      <c r="L15765" t="s">
        <v>126</v>
      </c>
      <c r="M15765" t="s">
        <v>7747</v>
      </c>
      <c r="N15765">
        <v>1</v>
      </c>
      <c r="P15765">
        <v>1</v>
      </c>
    </row>
    <row r="15766" spans="12:16" x14ac:dyDescent="0.35">
      <c r="L15766" t="s">
        <v>126</v>
      </c>
      <c r="M15766" t="s">
        <v>7747</v>
      </c>
      <c r="N15766">
        <v>1</v>
      </c>
      <c r="P15766">
        <v>1</v>
      </c>
    </row>
    <row r="15767" spans="12:16" x14ac:dyDescent="0.35">
      <c r="L15767" t="s">
        <v>126</v>
      </c>
      <c r="M15767" t="s">
        <v>7747</v>
      </c>
      <c r="N15767">
        <v>1</v>
      </c>
      <c r="P15767">
        <v>1</v>
      </c>
    </row>
    <row r="15768" spans="12:16" x14ac:dyDescent="0.35">
      <c r="L15768" t="s">
        <v>126</v>
      </c>
      <c r="M15768" t="s">
        <v>7747</v>
      </c>
      <c r="N15768">
        <v>1</v>
      </c>
      <c r="P15768">
        <v>1</v>
      </c>
    </row>
    <row r="15769" spans="12:16" x14ac:dyDescent="0.35">
      <c r="L15769" t="s">
        <v>126</v>
      </c>
      <c r="M15769" t="s">
        <v>7747</v>
      </c>
      <c r="N15769">
        <v>1</v>
      </c>
      <c r="P15769">
        <v>1</v>
      </c>
    </row>
    <row r="15770" spans="12:16" x14ac:dyDescent="0.35">
      <c r="L15770" t="s">
        <v>126</v>
      </c>
      <c r="M15770" t="s">
        <v>7747</v>
      </c>
      <c r="N15770">
        <v>1</v>
      </c>
      <c r="P15770">
        <v>1</v>
      </c>
    </row>
    <row r="15771" spans="12:16" x14ac:dyDescent="0.35">
      <c r="L15771" t="s">
        <v>126</v>
      </c>
      <c r="M15771" t="s">
        <v>7747</v>
      </c>
      <c r="N15771">
        <v>1</v>
      </c>
      <c r="P15771">
        <v>1</v>
      </c>
    </row>
    <row r="15772" spans="12:16" x14ac:dyDescent="0.35">
      <c r="L15772" t="s">
        <v>126</v>
      </c>
      <c r="M15772" t="s">
        <v>7747</v>
      </c>
      <c r="N15772">
        <v>1</v>
      </c>
      <c r="P15772">
        <v>1</v>
      </c>
    </row>
    <row r="15773" spans="12:16" x14ac:dyDescent="0.35">
      <c r="L15773" t="s">
        <v>126</v>
      </c>
      <c r="M15773" t="s">
        <v>7747</v>
      </c>
      <c r="N15773">
        <v>1</v>
      </c>
      <c r="P15773">
        <v>1</v>
      </c>
    </row>
    <row r="15774" spans="12:16" x14ac:dyDescent="0.35">
      <c r="L15774" t="s">
        <v>126</v>
      </c>
      <c r="M15774" t="s">
        <v>7747</v>
      </c>
      <c r="N15774">
        <v>1</v>
      </c>
      <c r="P15774">
        <v>1</v>
      </c>
    </row>
    <row r="15775" spans="12:16" x14ac:dyDescent="0.35">
      <c r="L15775" t="s">
        <v>126</v>
      </c>
      <c r="M15775" t="s">
        <v>7747</v>
      </c>
      <c r="N15775">
        <v>1</v>
      </c>
      <c r="P15775">
        <v>1</v>
      </c>
    </row>
    <row r="15776" spans="12:16" x14ac:dyDescent="0.35">
      <c r="L15776" t="s">
        <v>126</v>
      </c>
      <c r="M15776" t="s">
        <v>7747</v>
      </c>
      <c r="N15776">
        <v>1</v>
      </c>
      <c r="P15776">
        <v>1</v>
      </c>
    </row>
    <row r="15777" spans="12:16" x14ac:dyDescent="0.35">
      <c r="L15777" t="s">
        <v>126</v>
      </c>
      <c r="M15777" t="s">
        <v>7747</v>
      </c>
      <c r="N15777">
        <v>1</v>
      </c>
      <c r="P15777">
        <v>1</v>
      </c>
    </row>
    <row r="15778" spans="12:16" x14ac:dyDescent="0.35">
      <c r="L15778" t="s">
        <v>126</v>
      </c>
      <c r="M15778" t="s">
        <v>7747</v>
      </c>
      <c r="N15778">
        <v>1</v>
      </c>
      <c r="P15778">
        <v>1</v>
      </c>
    </row>
    <row r="15779" spans="12:16" x14ac:dyDescent="0.35">
      <c r="L15779" t="s">
        <v>126</v>
      </c>
      <c r="M15779" t="s">
        <v>7747</v>
      </c>
      <c r="N15779">
        <v>1</v>
      </c>
      <c r="P15779">
        <v>1</v>
      </c>
    </row>
    <row r="15780" spans="12:16" x14ac:dyDescent="0.35">
      <c r="L15780" t="s">
        <v>126</v>
      </c>
      <c r="M15780" t="s">
        <v>7747</v>
      </c>
      <c r="N15780">
        <v>1</v>
      </c>
      <c r="P15780">
        <v>1</v>
      </c>
    </row>
    <row r="15781" spans="12:16" x14ac:dyDescent="0.35">
      <c r="L15781" t="s">
        <v>126</v>
      </c>
      <c r="M15781" t="s">
        <v>7747</v>
      </c>
      <c r="N15781">
        <v>1</v>
      </c>
      <c r="P15781">
        <v>1</v>
      </c>
    </row>
    <row r="15782" spans="12:16" x14ac:dyDescent="0.35">
      <c r="L15782" t="s">
        <v>126</v>
      </c>
      <c r="M15782" t="s">
        <v>7747</v>
      </c>
      <c r="N15782">
        <v>1</v>
      </c>
      <c r="P15782">
        <v>1</v>
      </c>
    </row>
    <row r="15783" spans="12:16" x14ac:dyDescent="0.35">
      <c r="L15783" t="s">
        <v>126</v>
      </c>
      <c r="M15783" t="s">
        <v>7747</v>
      </c>
      <c r="N15783">
        <v>1</v>
      </c>
      <c r="P15783">
        <v>1</v>
      </c>
    </row>
    <row r="15784" spans="12:16" x14ac:dyDescent="0.35">
      <c r="L15784" t="s">
        <v>126</v>
      </c>
      <c r="M15784" t="s">
        <v>7747</v>
      </c>
      <c r="N15784">
        <v>1</v>
      </c>
      <c r="P15784">
        <v>1</v>
      </c>
    </row>
    <row r="15785" spans="12:16" x14ac:dyDescent="0.35">
      <c r="L15785" t="s">
        <v>126</v>
      </c>
      <c r="M15785" t="s">
        <v>7747</v>
      </c>
      <c r="N15785">
        <v>1</v>
      </c>
      <c r="P15785">
        <v>1</v>
      </c>
    </row>
    <row r="15786" spans="12:16" x14ac:dyDescent="0.35">
      <c r="L15786" t="s">
        <v>126</v>
      </c>
      <c r="M15786" t="s">
        <v>7747</v>
      </c>
      <c r="N15786">
        <v>1</v>
      </c>
      <c r="P15786">
        <v>1</v>
      </c>
    </row>
    <row r="15787" spans="12:16" x14ac:dyDescent="0.35">
      <c r="L15787" t="s">
        <v>126</v>
      </c>
      <c r="M15787" t="s">
        <v>7747</v>
      </c>
      <c r="N15787">
        <v>1</v>
      </c>
      <c r="P15787">
        <v>1</v>
      </c>
    </row>
    <row r="15788" spans="12:16" x14ac:dyDescent="0.35">
      <c r="L15788" t="s">
        <v>126</v>
      </c>
      <c r="M15788" t="s">
        <v>7747</v>
      </c>
      <c r="N15788">
        <v>1</v>
      </c>
      <c r="P15788">
        <v>1</v>
      </c>
    </row>
    <row r="15789" spans="12:16" x14ac:dyDescent="0.35">
      <c r="L15789" t="s">
        <v>126</v>
      </c>
      <c r="M15789" t="s">
        <v>7747</v>
      </c>
      <c r="N15789">
        <v>1</v>
      </c>
      <c r="P15789">
        <v>1</v>
      </c>
    </row>
    <row r="15790" spans="12:16" x14ac:dyDescent="0.35">
      <c r="L15790" t="s">
        <v>126</v>
      </c>
      <c r="M15790" t="s">
        <v>7747</v>
      </c>
      <c r="N15790">
        <v>1</v>
      </c>
      <c r="P15790">
        <v>1</v>
      </c>
    </row>
    <row r="15791" spans="12:16" x14ac:dyDescent="0.35">
      <c r="L15791" t="s">
        <v>126</v>
      </c>
      <c r="M15791" t="s">
        <v>7747</v>
      </c>
      <c r="N15791">
        <v>1</v>
      </c>
      <c r="P15791">
        <v>1</v>
      </c>
    </row>
    <row r="15792" spans="12:16" x14ac:dyDescent="0.35">
      <c r="L15792" t="s">
        <v>126</v>
      </c>
      <c r="M15792" t="s">
        <v>7747</v>
      </c>
      <c r="N15792">
        <v>1</v>
      </c>
      <c r="P15792">
        <v>1</v>
      </c>
    </row>
    <row r="15793" spans="12:16" x14ac:dyDescent="0.35">
      <c r="L15793" t="s">
        <v>126</v>
      </c>
      <c r="M15793" t="s">
        <v>7747</v>
      </c>
      <c r="N15793">
        <v>1</v>
      </c>
      <c r="P15793">
        <v>1</v>
      </c>
    </row>
    <row r="15794" spans="12:16" x14ac:dyDescent="0.35">
      <c r="L15794" t="s">
        <v>126</v>
      </c>
      <c r="M15794" t="s">
        <v>7747</v>
      </c>
      <c r="N15794">
        <v>1</v>
      </c>
      <c r="P15794">
        <v>1</v>
      </c>
    </row>
    <row r="15795" spans="12:16" x14ac:dyDescent="0.35">
      <c r="L15795" t="s">
        <v>126</v>
      </c>
      <c r="M15795" t="s">
        <v>7747</v>
      </c>
      <c r="N15795">
        <v>1</v>
      </c>
      <c r="P15795">
        <v>1</v>
      </c>
    </row>
    <row r="15796" spans="12:16" x14ac:dyDescent="0.35">
      <c r="L15796" t="s">
        <v>126</v>
      </c>
      <c r="M15796" t="s">
        <v>7747</v>
      </c>
      <c r="N15796">
        <v>1</v>
      </c>
      <c r="P15796">
        <v>1</v>
      </c>
    </row>
    <row r="15797" spans="12:16" x14ac:dyDescent="0.35">
      <c r="L15797" t="s">
        <v>126</v>
      </c>
      <c r="M15797" t="s">
        <v>7747</v>
      </c>
      <c r="N15797">
        <v>1</v>
      </c>
      <c r="P15797">
        <v>1</v>
      </c>
    </row>
    <row r="15798" spans="12:16" x14ac:dyDescent="0.35">
      <c r="L15798" t="s">
        <v>126</v>
      </c>
      <c r="M15798" t="s">
        <v>7747</v>
      </c>
      <c r="N15798">
        <v>1</v>
      </c>
      <c r="P15798">
        <v>1</v>
      </c>
    </row>
    <row r="15799" spans="12:16" x14ac:dyDescent="0.35">
      <c r="L15799" t="s">
        <v>126</v>
      </c>
      <c r="M15799" t="s">
        <v>7747</v>
      </c>
      <c r="N15799">
        <v>1</v>
      </c>
      <c r="P15799">
        <v>1</v>
      </c>
    </row>
    <row r="15800" spans="12:16" x14ac:dyDescent="0.35">
      <c r="L15800" t="s">
        <v>126</v>
      </c>
      <c r="M15800" t="s">
        <v>7747</v>
      </c>
      <c r="N15800">
        <v>1</v>
      </c>
      <c r="P15800">
        <v>1</v>
      </c>
    </row>
    <row r="15801" spans="12:16" x14ac:dyDescent="0.35">
      <c r="L15801" t="s">
        <v>126</v>
      </c>
      <c r="M15801" t="s">
        <v>7747</v>
      </c>
      <c r="N15801">
        <v>1</v>
      </c>
      <c r="P15801">
        <v>1</v>
      </c>
    </row>
    <row r="15802" spans="12:16" x14ac:dyDescent="0.35">
      <c r="L15802" t="s">
        <v>126</v>
      </c>
      <c r="M15802" t="s">
        <v>7747</v>
      </c>
      <c r="N15802">
        <v>1</v>
      </c>
      <c r="P15802">
        <v>1</v>
      </c>
    </row>
    <row r="15803" spans="12:16" x14ac:dyDescent="0.35">
      <c r="L15803" t="s">
        <v>126</v>
      </c>
      <c r="M15803" t="s">
        <v>7747</v>
      </c>
      <c r="N15803">
        <v>1</v>
      </c>
      <c r="P15803">
        <v>1</v>
      </c>
    </row>
    <row r="15804" spans="12:16" x14ac:dyDescent="0.35">
      <c r="L15804" t="s">
        <v>126</v>
      </c>
      <c r="M15804" t="s">
        <v>7747</v>
      </c>
      <c r="N15804">
        <v>1</v>
      </c>
      <c r="P15804">
        <v>1</v>
      </c>
    </row>
    <row r="15805" spans="12:16" x14ac:dyDescent="0.35">
      <c r="L15805" t="s">
        <v>126</v>
      </c>
      <c r="M15805" t="s">
        <v>7747</v>
      </c>
      <c r="N15805">
        <v>1</v>
      </c>
      <c r="P15805">
        <v>1</v>
      </c>
    </row>
    <row r="15806" spans="12:16" x14ac:dyDescent="0.35">
      <c r="L15806" t="s">
        <v>126</v>
      </c>
      <c r="M15806" t="s">
        <v>7747</v>
      </c>
      <c r="N15806">
        <v>1</v>
      </c>
      <c r="P15806">
        <v>1</v>
      </c>
    </row>
    <row r="15807" spans="12:16" x14ac:dyDescent="0.35">
      <c r="L15807" t="s">
        <v>126</v>
      </c>
      <c r="M15807" t="s">
        <v>7747</v>
      </c>
      <c r="N15807">
        <v>1</v>
      </c>
      <c r="P15807">
        <v>1</v>
      </c>
    </row>
    <row r="15808" spans="12:16" x14ac:dyDescent="0.35">
      <c r="L15808" t="s">
        <v>126</v>
      </c>
      <c r="M15808" t="s">
        <v>7747</v>
      </c>
      <c r="N15808">
        <v>1</v>
      </c>
      <c r="P15808">
        <v>1</v>
      </c>
    </row>
    <row r="15809" spans="12:16" x14ac:dyDescent="0.35">
      <c r="L15809" t="s">
        <v>126</v>
      </c>
      <c r="M15809" t="s">
        <v>7747</v>
      </c>
      <c r="N15809">
        <v>1</v>
      </c>
      <c r="P15809">
        <v>1</v>
      </c>
    </row>
    <row r="15810" spans="12:16" x14ac:dyDescent="0.35">
      <c r="L15810" t="s">
        <v>126</v>
      </c>
      <c r="M15810" t="s">
        <v>7747</v>
      </c>
      <c r="N15810">
        <v>1</v>
      </c>
      <c r="P15810">
        <v>1</v>
      </c>
    </row>
    <row r="15811" spans="12:16" x14ac:dyDescent="0.35">
      <c r="L15811" t="s">
        <v>126</v>
      </c>
      <c r="M15811" t="s">
        <v>7747</v>
      </c>
      <c r="N15811">
        <v>1</v>
      </c>
      <c r="P15811">
        <v>1</v>
      </c>
    </row>
    <row r="15812" spans="12:16" x14ac:dyDescent="0.35">
      <c r="L15812" t="s">
        <v>126</v>
      </c>
      <c r="M15812" t="s">
        <v>7747</v>
      </c>
      <c r="N15812">
        <v>1</v>
      </c>
      <c r="P15812">
        <v>1</v>
      </c>
    </row>
    <row r="15813" spans="12:16" x14ac:dyDescent="0.35">
      <c r="L15813" t="s">
        <v>126</v>
      </c>
      <c r="M15813" t="s">
        <v>7747</v>
      </c>
      <c r="N15813">
        <v>1</v>
      </c>
      <c r="P15813">
        <v>1</v>
      </c>
    </row>
    <row r="15814" spans="12:16" x14ac:dyDescent="0.35">
      <c r="L15814" t="s">
        <v>126</v>
      </c>
      <c r="M15814" t="s">
        <v>7747</v>
      </c>
      <c r="N15814">
        <v>1</v>
      </c>
      <c r="P15814">
        <v>1</v>
      </c>
    </row>
    <row r="15815" spans="12:16" x14ac:dyDescent="0.35">
      <c r="L15815" t="s">
        <v>126</v>
      </c>
      <c r="M15815" t="s">
        <v>7747</v>
      </c>
      <c r="N15815">
        <v>1</v>
      </c>
      <c r="P15815">
        <v>1</v>
      </c>
    </row>
    <row r="15816" spans="12:16" x14ac:dyDescent="0.35">
      <c r="L15816" t="s">
        <v>126</v>
      </c>
      <c r="M15816" t="s">
        <v>7747</v>
      </c>
      <c r="N15816">
        <v>1</v>
      </c>
      <c r="P15816">
        <v>1</v>
      </c>
    </row>
    <row r="15817" spans="12:16" x14ac:dyDescent="0.35">
      <c r="L15817" t="s">
        <v>126</v>
      </c>
      <c r="M15817" t="s">
        <v>7747</v>
      </c>
      <c r="N15817">
        <v>1</v>
      </c>
      <c r="P15817">
        <v>1</v>
      </c>
    </row>
    <row r="15818" spans="12:16" x14ac:dyDescent="0.35">
      <c r="L15818" t="s">
        <v>126</v>
      </c>
      <c r="M15818" t="s">
        <v>7747</v>
      </c>
      <c r="N15818">
        <v>1</v>
      </c>
      <c r="P15818">
        <v>1</v>
      </c>
    </row>
    <row r="15819" spans="12:16" x14ac:dyDescent="0.35">
      <c r="L15819" t="s">
        <v>126</v>
      </c>
      <c r="M15819" t="s">
        <v>7747</v>
      </c>
      <c r="N15819">
        <v>1</v>
      </c>
      <c r="P15819">
        <v>1</v>
      </c>
    </row>
    <row r="15820" spans="12:16" x14ac:dyDescent="0.35">
      <c r="L15820" t="s">
        <v>126</v>
      </c>
      <c r="M15820" t="s">
        <v>7747</v>
      </c>
      <c r="N15820">
        <v>1</v>
      </c>
      <c r="P15820">
        <v>1</v>
      </c>
    </row>
    <row r="15821" spans="12:16" x14ac:dyDescent="0.35">
      <c r="L15821" t="s">
        <v>126</v>
      </c>
      <c r="M15821" t="s">
        <v>7747</v>
      </c>
      <c r="N15821">
        <v>1</v>
      </c>
      <c r="P15821">
        <v>1</v>
      </c>
    </row>
    <row r="15822" spans="12:16" x14ac:dyDescent="0.35">
      <c r="L15822" t="s">
        <v>126</v>
      </c>
      <c r="M15822" t="s">
        <v>7747</v>
      </c>
      <c r="N15822">
        <v>1</v>
      </c>
      <c r="P15822">
        <v>1</v>
      </c>
    </row>
    <row r="15823" spans="12:16" x14ac:dyDescent="0.35">
      <c r="L15823" t="s">
        <v>126</v>
      </c>
      <c r="M15823" t="s">
        <v>7747</v>
      </c>
      <c r="N15823">
        <v>1</v>
      </c>
      <c r="P15823">
        <v>1</v>
      </c>
    </row>
    <row r="15824" spans="12:16" x14ac:dyDescent="0.35">
      <c r="L15824" t="s">
        <v>126</v>
      </c>
      <c r="M15824" t="s">
        <v>7747</v>
      </c>
      <c r="N15824">
        <v>1</v>
      </c>
      <c r="P15824">
        <v>1</v>
      </c>
    </row>
    <row r="15825" spans="12:16" x14ac:dyDescent="0.35">
      <c r="L15825" t="s">
        <v>126</v>
      </c>
      <c r="M15825" t="s">
        <v>7747</v>
      </c>
      <c r="N15825">
        <v>1</v>
      </c>
      <c r="P15825">
        <v>1</v>
      </c>
    </row>
    <row r="15826" spans="12:16" x14ac:dyDescent="0.35">
      <c r="L15826" t="s">
        <v>126</v>
      </c>
      <c r="M15826" t="s">
        <v>7747</v>
      </c>
      <c r="N15826">
        <v>1</v>
      </c>
      <c r="P15826">
        <v>1</v>
      </c>
    </row>
    <row r="15827" spans="12:16" x14ac:dyDescent="0.35">
      <c r="L15827" t="s">
        <v>126</v>
      </c>
      <c r="M15827" t="s">
        <v>7747</v>
      </c>
      <c r="N15827">
        <v>1</v>
      </c>
      <c r="P15827">
        <v>1</v>
      </c>
    </row>
    <row r="15828" spans="12:16" x14ac:dyDescent="0.35">
      <c r="L15828" t="s">
        <v>126</v>
      </c>
      <c r="M15828" t="s">
        <v>7747</v>
      </c>
      <c r="N15828">
        <v>1</v>
      </c>
      <c r="P15828">
        <v>1</v>
      </c>
    </row>
    <row r="15829" spans="12:16" x14ac:dyDescent="0.35">
      <c r="L15829" t="s">
        <v>126</v>
      </c>
      <c r="M15829" t="s">
        <v>7747</v>
      </c>
      <c r="N15829">
        <v>1</v>
      </c>
      <c r="P15829">
        <v>1</v>
      </c>
    </row>
    <row r="15830" spans="12:16" x14ac:dyDescent="0.35">
      <c r="L15830" t="s">
        <v>126</v>
      </c>
      <c r="M15830" t="s">
        <v>7747</v>
      </c>
      <c r="N15830">
        <v>1</v>
      </c>
      <c r="P15830">
        <v>1</v>
      </c>
    </row>
    <row r="15831" spans="12:16" x14ac:dyDescent="0.35">
      <c r="L15831" t="s">
        <v>126</v>
      </c>
      <c r="M15831" t="s">
        <v>7747</v>
      </c>
      <c r="N15831">
        <v>1</v>
      </c>
      <c r="P15831">
        <v>1</v>
      </c>
    </row>
    <row r="15832" spans="12:16" x14ac:dyDescent="0.35">
      <c r="L15832" t="s">
        <v>126</v>
      </c>
      <c r="M15832" t="s">
        <v>7747</v>
      </c>
      <c r="N15832">
        <v>1</v>
      </c>
      <c r="P15832">
        <v>1</v>
      </c>
    </row>
    <row r="15833" spans="12:16" x14ac:dyDescent="0.35">
      <c r="L15833" t="s">
        <v>126</v>
      </c>
      <c r="M15833" t="s">
        <v>7747</v>
      </c>
      <c r="N15833">
        <v>1</v>
      </c>
      <c r="P15833">
        <v>1</v>
      </c>
    </row>
    <row r="15834" spans="12:16" x14ac:dyDescent="0.35">
      <c r="L15834" t="s">
        <v>126</v>
      </c>
      <c r="M15834" t="s">
        <v>7747</v>
      </c>
      <c r="N15834">
        <v>1</v>
      </c>
      <c r="P15834">
        <v>1</v>
      </c>
    </row>
    <row r="15835" spans="12:16" x14ac:dyDescent="0.35">
      <c r="L15835" t="s">
        <v>126</v>
      </c>
      <c r="M15835" t="s">
        <v>7747</v>
      </c>
      <c r="N15835">
        <v>1</v>
      </c>
      <c r="P15835">
        <v>1</v>
      </c>
    </row>
    <row r="15836" spans="12:16" x14ac:dyDescent="0.35">
      <c r="L15836" t="s">
        <v>126</v>
      </c>
      <c r="M15836" t="s">
        <v>7747</v>
      </c>
      <c r="N15836">
        <v>1</v>
      </c>
      <c r="P15836">
        <v>1</v>
      </c>
    </row>
    <row r="15837" spans="12:16" x14ac:dyDescent="0.35">
      <c r="L15837" t="s">
        <v>126</v>
      </c>
      <c r="M15837" t="s">
        <v>7747</v>
      </c>
      <c r="N15837">
        <v>1</v>
      </c>
      <c r="P15837">
        <v>1</v>
      </c>
    </row>
    <row r="15838" spans="12:16" x14ac:dyDescent="0.35">
      <c r="L15838" t="s">
        <v>126</v>
      </c>
      <c r="M15838" t="s">
        <v>7747</v>
      </c>
      <c r="N15838">
        <v>1</v>
      </c>
      <c r="P15838">
        <v>1</v>
      </c>
    </row>
    <row r="15839" spans="12:16" x14ac:dyDescent="0.35">
      <c r="L15839" t="s">
        <v>126</v>
      </c>
      <c r="M15839" t="s">
        <v>7747</v>
      </c>
      <c r="N15839">
        <v>1</v>
      </c>
      <c r="P15839">
        <v>1</v>
      </c>
    </row>
    <row r="15840" spans="12:16" x14ac:dyDescent="0.35">
      <c r="L15840" t="s">
        <v>126</v>
      </c>
      <c r="M15840" t="s">
        <v>7747</v>
      </c>
      <c r="N15840">
        <v>1</v>
      </c>
      <c r="P15840">
        <v>1</v>
      </c>
    </row>
    <row r="15841" spans="12:16" x14ac:dyDescent="0.35">
      <c r="L15841" t="s">
        <v>126</v>
      </c>
      <c r="M15841" t="s">
        <v>7747</v>
      </c>
      <c r="N15841">
        <v>1</v>
      </c>
      <c r="P15841">
        <v>1</v>
      </c>
    </row>
    <row r="15842" spans="12:16" x14ac:dyDescent="0.35">
      <c r="L15842" t="s">
        <v>126</v>
      </c>
      <c r="M15842" t="s">
        <v>7747</v>
      </c>
      <c r="N15842">
        <v>1</v>
      </c>
      <c r="P15842">
        <v>1</v>
      </c>
    </row>
    <row r="15843" spans="12:16" x14ac:dyDescent="0.35">
      <c r="L15843" t="s">
        <v>126</v>
      </c>
      <c r="M15843" t="s">
        <v>7747</v>
      </c>
      <c r="N15843">
        <v>1</v>
      </c>
      <c r="P15843">
        <v>1</v>
      </c>
    </row>
    <row r="15844" spans="12:16" x14ac:dyDescent="0.35">
      <c r="L15844" t="s">
        <v>126</v>
      </c>
      <c r="M15844" t="s">
        <v>7747</v>
      </c>
      <c r="N15844">
        <v>1</v>
      </c>
      <c r="P15844">
        <v>1</v>
      </c>
    </row>
    <row r="15845" spans="12:16" x14ac:dyDescent="0.35">
      <c r="L15845" t="s">
        <v>126</v>
      </c>
      <c r="M15845" t="s">
        <v>7747</v>
      </c>
      <c r="N15845">
        <v>1</v>
      </c>
      <c r="P15845">
        <v>1</v>
      </c>
    </row>
    <row r="15846" spans="12:16" x14ac:dyDescent="0.35">
      <c r="L15846" t="s">
        <v>126</v>
      </c>
      <c r="M15846" t="s">
        <v>7747</v>
      </c>
      <c r="N15846">
        <v>1</v>
      </c>
      <c r="P15846">
        <v>1</v>
      </c>
    </row>
    <row r="15847" spans="12:16" x14ac:dyDescent="0.35">
      <c r="L15847" t="s">
        <v>126</v>
      </c>
      <c r="M15847" t="s">
        <v>7747</v>
      </c>
      <c r="N15847">
        <v>1</v>
      </c>
      <c r="P15847">
        <v>1</v>
      </c>
    </row>
    <row r="15848" spans="12:16" x14ac:dyDescent="0.35">
      <c r="L15848" t="s">
        <v>126</v>
      </c>
      <c r="M15848" t="s">
        <v>7747</v>
      </c>
      <c r="N15848">
        <v>1</v>
      </c>
      <c r="P15848">
        <v>1</v>
      </c>
    </row>
    <row r="15849" spans="12:16" x14ac:dyDescent="0.35">
      <c r="L15849" t="s">
        <v>126</v>
      </c>
      <c r="M15849" t="s">
        <v>7747</v>
      </c>
      <c r="N15849">
        <v>1</v>
      </c>
      <c r="P15849">
        <v>1</v>
      </c>
    </row>
    <row r="15850" spans="12:16" x14ac:dyDescent="0.35">
      <c r="L15850" t="s">
        <v>126</v>
      </c>
      <c r="M15850" t="s">
        <v>7747</v>
      </c>
      <c r="N15850">
        <v>1</v>
      </c>
      <c r="P15850">
        <v>1</v>
      </c>
    </row>
    <row r="15851" spans="12:16" x14ac:dyDescent="0.35">
      <c r="L15851" t="s">
        <v>126</v>
      </c>
      <c r="M15851" t="s">
        <v>7747</v>
      </c>
      <c r="N15851">
        <v>1</v>
      </c>
      <c r="P15851">
        <v>1</v>
      </c>
    </row>
    <row r="15852" spans="12:16" x14ac:dyDescent="0.35">
      <c r="L15852" t="s">
        <v>126</v>
      </c>
      <c r="M15852" t="s">
        <v>7747</v>
      </c>
      <c r="N15852">
        <v>1</v>
      </c>
      <c r="P15852">
        <v>1</v>
      </c>
    </row>
    <row r="15853" spans="12:16" x14ac:dyDescent="0.35">
      <c r="L15853" t="s">
        <v>126</v>
      </c>
      <c r="M15853" t="s">
        <v>7747</v>
      </c>
      <c r="N15853">
        <v>1</v>
      </c>
      <c r="P15853">
        <v>1</v>
      </c>
    </row>
    <row r="15854" spans="12:16" x14ac:dyDescent="0.35">
      <c r="L15854" t="s">
        <v>126</v>
      </c>
      <c r="M15854" t="s">
        <v>7747</v>
      </c>
      <c r="N15854">
        <v>1</v>
      </c>
      <c r="P15854">
        <v>1</v>
      </c>
    </row>
    <row r="15855" spans="12:16" x14ac:dyDescent="0.35">
      <c r="L15855" t="s">
        <v>126</v>
      </c>
      <c r="M15855" t="s">
        <v>7747</v>
      </c>
      <c r="N15855">
        <v>1</v>
      </c>
      <c r="P15855">
        <v>1</v>
      </c>
    </row>
    <row r="15856" spans="12:16" x14ac:dyDescent="0.35">
      <c r="L15856" t="s">
        <v>126</v>
      </c>
      <c r="M15856" t="s">
        <v>7747</v>
      </c>
      <c r="N15856">
        <v>1</v>
      </c>
      <c r="P15856">
        <v>1</v>
      </c>
    </row>
    <row r="15857" spans="12:16" x14ac:dyDescent="0.35">
      <c r="L15857" t="s">
        <v>126</v>
      </c>
      <c r="M15857" t="s">
        <v>7747</v>
      </c>
      <c r="N15857">
        <v>1</v>
      </c>
      <c r="P15857">
        <v>1</v>
      </c>
    </row>
    <row r="15858" spans="12:16" x14ac:dyDescent="0.35">
      <c r="L15858" t="s">
        <v>126</v>
      </c>
      <c r="M15858" t="s">
        <v>7747</v>
      </c>
      <c r="N15858">
        <v>1</v>
      </c>
      <c r="P15858">
        <v>1</v>
      </c>
    </row>
    <row r="15859" spans="12:16" x14ac:dyDescent="0.35">
      <c r="L15859" t="s">
        <v>126</v>
      </c>
      <c r="M15859" t="s">
        <v>7747</v>
      </c>
      <c r="N15859">
        <v>1</v>
      </c>
      <c r="P15859">
        <v>1</v>
      </c>
    </row>
    <row r="15860" spans="12:16" x14ac:dyDescent="0.35">
      <c r="L15860" t="s">
        <v>126</v>
      </c>
      <c r="M15860" t="s">
        <v>7747</v>
      </c>
      <c r="N15860">
        <v>1</v>
      </c>
      <c r="P15860">
        <v>1</v>
      </c>
    </row>
    <row r="15861" spans="12:16" x14ac:dyDescent="0.35">
      <c r="L15861" t="s">
        <v>126</v>
      </c>
      <c r="M15861" t="s">
        <v>7747</v>
      </c>
      <c r="N15861">
        <v>1</v>
      </c>
      <c r="P15861">
        <v>1</v>
      </c>
    </row>
    <row r="15862" spans="12:16" x14ac:dyDescent="0.35">
      <c r="L15862" t="s">
        <v>126</v>
      </c>
      <c r="M15862" t="s">
        <v>7747</v>
      </c>
      <c r="N15862">
        <v>1</v>
      </c>
      <c r="P15862">
        <v>1</v>
      </c>
    </row>
    <row r="15863" spans="12:16" x14ac:dyDescent="0.35">
      <c r="L15863" t="s">
        <v>126</v>
      </c>
      <c r="M15863" t="s">
        <v>7747</v>
      </c>
      <c r="N15863">
        <v>1</v>
      </c>
      <c r="P15863">
        <v>1</v>
      </c>
    </row>
    <row r="15864" spans="12:16" x14ac:dyDescent="0.35">
      <c r="L15864" t="s">
        <v>126</v>
      </c>
      <c r="M15864" t="s">
        <v>7747</v>
      </c>
      <c r="N15864">
        <v>1</v>
      </c>
      <c r="P15864">
        <v>1</v>
      </c>
    </row>
    <row r="15865" spans="12:16" x14ac:dyDescent="0.35">
      <c r="L15865" t="s">
        <v>126</v>
      </c>
      <c r="M15865" t="s">
        <v>7747</v>
      </c>
      <c r="N15865">
        <v>1</v>
      </c>
      <c r="P15865">
        <v>1</v>
      </c>
    </row>
    <row r="15866" spans="12:16" x14ac:dyDescent="0.35">
      <c r="L15866" t="s">
        <v>126</v>
      </c>
      <c r="M15866" t="s">
        <v>7747</v>
      </c>
      <c r="N15866">
        <v>1</v>
      </c>
      <c r="P15866">
        <v>1</v>
      </c>
    </row>
    <row r="15867" spans="12:16" x14ac:dyDescent="0.35">
      <c r="L15867" t="s">
        <v>126</v>
      </c>
      <c r="M15867" t="s">
        <v>7747</v>
      </c>
      <c r="N15867">
        <v>1</v>
      </c>
      <c r="P15867">
        <v>1</v>
      </c>
    </row>
    <row r="15868" spans="12:16" x14ac:dyDescent="0.35">
      <c r="L15868" t="s">
        <v>126</v>
      </c>
      <c r="M15868" t="s">
        <v>7747</v>
      </c>
      <c r="N15868">
        <v>1</v>
      </c>
      <c r="P15868">
        <v>1</v>
      </c>
    </row>
    <row r="15869" spans="12:16" x14ac:dyDescent="0.35">
      <c r="L15869" t="s">
        <v>126</v>
      </c>
      <c r="M15869" t="s">
        <v>7747</v>
      </c>
      <c r="N15869">
        <v>1</v>
      </c>
      <c r="P15869">
        <v>1</v>
      </c>
    </row>
    <row r="15870" spans="12:16" x14ac:dyDescent="0.35">
      <c r="L15870" t="s">
        <v>126</v>
      </c>
      <c r="M15870" t="s">
        <v>7747</v>
      </c>
      <c r="N15870">
        <v>1</v>
      </c>
      <c r="P15870">
        <v>1</v>
      </c>
    </row>
    <row r="15871" spans="12:16" x14ac:dyDescent="0.35">
      <c r="L15871" t="s">
        <v>126</v>
      </c>
      <c r="M15871" t="s">
        <v>7747</v>
      </c>
      <c r="N15871">
        <v>1</v>
      </c>
      <c r="P15871">
        <v>1</v>
      </c>
    </row>
    <row r="15872" spans="12:16" x14ac:dyDescent="0.35">
      <c r="L15872" t="s">
        <v>126</v>
      </c>
      <c r="M15872" t="s">
        <v>7747</v>
      </c>
      <c r="N15872">
        <v>1</v>
      </c>
      <c r="P15872">
        <v>1</v>
      </c>
    </row>
    <row r="15873" spans="12:16" x14ac:dyDescent="0.35">
      <c r="L15873" t="s">
        <v>126</v>
      </c>
      <c r="M15873" t="s">
        <v>7747</v>
      </c>
      <c r="N15873">
        <v>1</v>
      </c>
      <c r="P15873">
        <v>1</v>
      </c>
    </row>
    <row r="15874" spans="12:16" x14ac:dyDescent="0.35">
      <c r="L15874" t="s">
        <v>126</v>
      </c>
      <c r="M15874" t="s">
        <v>7747</v>
      </c>
      <c r="N15874">
        <v>1</v>
      </c>
      <c r="P15874">
        <v>1</v>
      </c>
    </row>
    <row r="15875" spans="12:16" x14ac:dyDescent="0.35">
      <c r="L15875" t="s">
        <v>126</v>
      </c>
      <c r="M15875" t="s">
        <v>7747</v>
      </c>
      <c r="N15875">
        <v>1</v>
      </c>
      <c r="P15875">
        <v>1</v>
      </c>
    </row>
    <row r="15876" spans="12:16" x14ac:dyDescent="0.35">
      <c r="L15876" t="s">
        <v>126</v>
      </c>
      <c r="M15876" t="s">
        <v>7747</v>
      </c>
      <c r="N15876">
        <v>1</v>
      </c>
      <c r="P15876">
        <v>1</v>
      </c>
    </row>
    <row r="15877" spans="12:16" x14ac:dyDescent="0.35">
      <c r="L15877" t="s">
        <v>126</v>
      </c>
      <c r="M15877" t="s">
        <v>7747</v>
      </c>
      <c r="N15877">
        <v>1</v>
      </c>
      <c r="P15877">
        <v>1</v>
      </c>
    </row>
    <row r="15878" spans="12:16" x14ac:dyDescent="0.35">
      <c r="L15878" t="s">
        <v>126</v>
      </c>
      <c r="M15878" t="s">
        <v>7747</v>
      </c>
      <c r="N15878">
        <v>1</v>
      </c>
      <c r="P15878">
        <v>1</v>
      </c>
    </row>
    <row r="15879" spans="12:16" x14ac:dyDescent="0.35">
      <c r="L15879" t="s">
        <v>126</v>
      </c>
      <c r="M15879" t="s">
        <v>7747</v>
      </c>
      <c r="N15879">
        <v>1</v>
      </c>
      <c r="P15879">
        <v>1</v>
      </c>
    </row>
    <row r="15880" spans="12:16" x14ac:dyDescent="0.35">
      <c r="L15880" t="s">
        <v>126</v>
      </c>
      <c r="M15880" t="s">
        <v>7747</v>
      </c>
      <c r="N15880">
        <v>1</v>
      </c>
      <c r="P15880">
        <v>1</v>
      </c>
    </row>
    <row r="15881" spans="12:16" x14ac:dyDescent="0.35">
      <c r="L15881" t="s">
        <v>126</v>
      </c>
      <c r="M15881" t="s">
        <v>7747</v>
      </c>
      <c r="N15881">
        <v>1</v>
      </c>
      <c r="P15881">
        <v>1</v>
      </c>
    </row>
    <row r="15882" spans="12:16" x14ac:dyDescent="0.35">
      <c r="L15882" t="s">
        <v>126</v>
      </c>
      <c r="M15882" t="s">
        <v>7747</v>
      </c>
      <c r="N15882">
        <v>1</v>
      </c>
      <c r="P15882">
        <v>1</v>
      </c>
    </row>
    <row r="15883" spans="12:16" x14ac:dyDescent="0.35">
      <c r="L15883" t="s">
        <v>126</v>
      </c>
      <c r="M15883" t="s">
        <v>7747</v>
      </c>
      <c r="N15883">
        <v>1</v>
      </c>
      <c r="P15883">
        <v>1</v>
      </c>
    </row>
    <row r="15884" spans="12:16" x14ac:dyDescent="0.35">
      <c r="L15884" t="s">
        <v>126</v>
      </c>
      <c r="M15884" t="s">
        <v>7747</v>
      </c>
      <c r="N15884">
        <v>1</v>
      </c>
      <c r="P15884">
        <v>1</v>
      </c>
    </row>
    <row r="15885" spans="12:16" x14ac:dyDescent="0.35">
      <c r="L15885" t="s">
        <v>126</v>
      </c>
      <c r="M15885" t="s">
        <v>7747</v>
      </c>
      <c r="N15885">
        <v>1</v>
      </c>
      <c r="P15885">
        <v>1</v>
      </c>
    </row>
    <row r="15886" spans="12:16" x14ac:dyDescent="0.35">
      <c r="L15886" t="s">
        <v>126</v>
      </c>
      <c r="M15886" t="s">
        <v>7747</v>
      </c>
      <c r="N15886">
        <v>1</v>
      </c>
      <c r="P15886">
        <v>1</v>
      </c>
    </row>
    <row r="15887" spans="12:16" x14ac:dyDescent="0.35">
      <c r="L15887" t="s">
        <v>126</v>
      </c>
      <c r="M15887" t="s">
        <v>7747</v>
      </c>
      <c r="N15887">
        <v>1</v>
      </c>
      <c r="P15887">
        <v>1</v>
      </c>
    </row>
    <row r="15888" spans="12:16" x14ac:dyDescent="0.35">
      <c r="L15888" t="s">
        <v>126</v>
      </c>
      <c r="M15888" t="s">
        <v>7747</v>
      </c>
      <c r="N15888">
        <v>1</v>
      </c>
      <c r="P15888">
        <v>1</v>
      </c>
    </row>
    <row r="15889" spans="12:16" x14ac:dyDescent="0.35">
      <c r="L15889" t="s">
        <v>126</v>
      </c>
      <c r="M15889" t="s">
        <v>7747</v>
      </c>
      <c r="N15889">
        <v>1</v>
      </c>
      <c r="P15889">
        <v>1</v>
      </c>
    </row>
    <row r="15890" spans="12:16" x14ac:dyDescent="0.35">
      <c r="L15890" t="s">
        <v>126</v>
      </c>
      <c r="M15890" t="s">
        <v>7747</v>
      </c>
      <c r="N15890">
        <v>1</v>
      </c>
      <c r="P15890">
        <v>1</v>
      </c>
    </row>
    <row r="15891" spans="12:16" x14ac:dyDescent="0.35">
      <c r="L15891" t="s">
        <v>126</v>
      </c>
      <c r="M15891" t="s">
        <v>7747</v>
      </c>
      <c r="N15891">
        <v>1</v>
      </c>
      <c r="P15891">
        <v>1</v>
      </c>
    </row>
    <row r="15892" spans="12:16" x14ac:dyDescent="0.35">
      <c r="L15892" t="s">
        <v>126</v>
      </c>
      <c r="M15892" t="s">
        <v>7747</v>
      </c>
      <c r="N15892">
        <v>1</v>
      </c>
      <c r="P15892">
        <v>1</v>
      </c>
    </row>
    <row r="15893" spans="12:16" x14ac:dyDescent="0.35">
      <c r="L15893" t="s">
        <v>126</v>
      </c>
      <c r="M15893" t="s">
        <v>7747</v>
      </c>
      <c r="N15893">
        <v>1</v>
      </c>
      <c r="P15893">
        <v>1</v>
      </c>
    </row>
    <row r="15894" spans="12:16" x14ac:dyDescent="0.35">
      <c r="L15894" t="s">
        <v>126</v>
      </c>
      <c r="M15894" t="s">
        <v>7747</v>
      </c>
      <c r="N15894">
        <v>1</v>
      </c>
      <c r="P15894">
        <v>1</v>
      </c>
    </row>
    <row r="15895" spans="12:16" x14ac:dyDescent="0.35">
      <c r="L15895" t="s">
        <v>126</v>
      </c>
      <c r="M15895" t="s">
        <v>7747</v>
      </c>
      <c r="N15895">
        <v>1</v>
      </c>
      <c r="P15895">
        <v>1</v>
      </c>
    </row>
    <row r="15896" spans="12:16" x14ac:dyDescent="0.35">
      <c r="L15896" t="s">
        <v>126</v>
      </c>
      <c r="M15896" t="s">
        <v>7747</v>
      </c>
      <c r="N15896">
        <v>1</v>
      </c>
      <c r="P15896">
        <v>1</v>
      </c>
    </row>
    <row r="15897" spans="12:16" x14ac:dyDescent="0.35">
      <c r="L15897" t="s">
        <v>126</v>
      </c>
      <c r="M15897" t="s">
        <v>7747</v>
      </c>
      <c r="N15897">
        <v>1</v>
      </c>
      <c r="P15897">
        <v>1</v>
      </c>
    </row>
    <row r="15898" spans="12:16" x14ac:dyDescent="0.35">
      <c r="L15898" t="s">
        <v>126</v>
      </c>
      <c r="M15898" t="s">
        <v>7747</v>
      </c>
      <c r="N15898">
        <v>1</v>
      </c>
      <c r="P15898">
        <v>1</v>
      </c>
    </row>
    <row r="15899" spans="12:16" x14ac:dyDescent="0.35">
      <c r="L15899" t="s">
        <v>126</v>
      </c>
      <c r="M15899" t="s">
        <v>7747</v>
      </c>
      <c r="N15899">
        <v>1</v>
      </c>
      <c r="P15899">
        <v>1</v>
      </c>
    </row>
    <row r="15900" spans="12:16" x14ac:dyDescent="0.35">
      <c r="L15900" t="s">
        <v>126</v>
      </c>
      <c r="M15900" t="s">
        <v>7747</v>
      </c>
      <c r="N15900">
        <v>1</v>
      </c>
      <c r="P15900">
        <v>1</v>
      </c>
    </row>
    <row r="15901" spans="12:16" x14ac:dyDescent="0.35">
      <c r="L15901" t="s">
        <v>126</v>
      </c>
      <c r="M15901" t="s">
        <v>7747</v>
      </c>
      <c r="N15901">
        <v>1</v>
      </c>
      <c r="P15901">
        <v>1</v>
      </c>
    </row>
    <row r="15902" spans="12:16" x14ac:dyDescent="0.35">
      <c r="L15902" t="s">
        <v>130</v>
      </c>
      <c r="M15902" t="s">
        <v>7747</v>
      </c>
      <c r="N15902">
        <v>1</v>
      </c>
      <c r="P15902">
        <v>1</v>
      </c>
    </row>
    <row r="15903" spans="12:16" x14ac:dyDescent="0.35">
      <c r="L15903" t="s">
        <v>130</v>
      </c>
      <c r="M15903" t="s">
        <v>7747</v>
      </c>
      <c r="N15903">
        <v>1</v>
      </c>
      <c r="P15903">
        <v>1</v>
      </c>
    </row>
    <row r="15904" spans="12:16" x14ac:dyDescent="0.35">
      <c r="L15904" t="s">
        <v>130</v>
      </c>
      <c r="M15904" t="s">
        <v>7747</v>
      </c>
      <c r="N15904">
        <v>1</v>
      </c>
      <c r="P15904">
        <v>1</v>
      </c>
    </row>
    <row r="15905" spans="12:16" x14ac:dyDescent="0.35">
      <c r="L15905" t="s">
        <v>130</v>
      </c>
      <c r="M15905" t="s">
        <v>7747</v>
      </c>
      <c r="N15905">
        <v>1</v>
      </c>
      <c r="P15905">
        <v>1</v>
      </c>
    </row>
    <row r="15906" spans="12:16" x14ac:dyDescent="0.35">
      <c r="L15906" t="s">
        <v>130</v>
      </c>
      <c r="M15906" t="s">
        <v>7747</v>
      </c>
      <c r="N15906">
        <v>1</v>
      </c>
      <c r="P15906">
        <v>1</v>
      </c>
    </row>
    <row r="15907" spans="12:16" x14ac:dyDescent="0.35">
      <c r="L15907" t="s">
        <v>130</v>
      </c>
      <c r="M15907" t="s">
        <v>7747</v>
      </c>
      <c r="N15907">
        <v>1</v>
      </c>
      <c r="P15907">
        <v>1</v>
      </c>
    </row>
    <row r="15908" spans="12:16" x14ac:dyDescent="0.35">
      <c r="L15908" t="s">
        <v>130</v>
      </c>
      <c r="M15908" t="s">
        <v>7747</v>
      </c>
      <c r="N15908">
        <v>1</v>
      </c>
      <c r="P15908">
        <v>1</v>
      </c>
    </row>
    <row r="15909" spans="12:16" x14ac:dyDescent="0.35">
      <c r="L15909" t="s">
        <v>130</v>
      </c>
      <c r="M15909" t="s">
        <v>7747</v>
      </c>
      <c r="N15909">
        <v>1</v>
      </c>
      <c r="P15909">
        <v>1</v>
      </c>
    </row>
    <row r="15910" spans="12:16" x14ac:dyDescent="0.35">
      <c r="L15910" t="s">
        <v>130</v>
      </c>
      <c r="M15910" t="s">
        <v>7747</v>
      </c>
      <c r="N15910">
        <v>1</v>
      </c>
      <c r="P15910">
        <v>1</v>
      </c>
    </row>
    <row r="15911" spans="12:16" x14ac:dyDescent="0.35">
      <c r="L15911" t="s">
        <v>130</v>
      </c>
      <c r="M15911" t="s">
        <v>7747</v>
      </c>
      <c r="N15911">
        <v>1</v>
      </c>
      <c r="P15911">
        <v>1</v>
      </c>
    </row>
    <row r="15912" spans="12:16" x14ac:dyDescent="0.35">
      <c r="L15912" t="s">
        <v>130</v>
      </c>
      <c r="M15912" t="s">
        <v>7747</v>
      </c>
      <c r="N15912">
        <v>1</v>
      </c>
      <c r="P15912">
        <v>1</v>
      </c>
    </row>
    <row r="15913" spans="12:16" x14ac:dyDescent="0.35">
      <c r="L15913" t="s">
        <v>130</v>
      </c>
      <c r="M15913" t="s">
        <v>7747</v>
      </c>
      <c r="N15913">
        <v>1</v>
      </c>
      <c r="P15913">
        <v>1</v>
      </c>
    </row>
    <row r="15914" spans="12:16" x14ac:dyDescent="0.35">
      <c r="L15914" t="s">
        <v>130</v>
      </c>
      <c r="M15914" t="s">
        <v>7747</v>
      </c>
      <c r="N15914">
        <v>1</v>
      </c>
      <c r="P15914">
        <v>1</v>
      </c>
    </row>
    <row r="15915" spans="12:16" x14ac:dyDescent="0.35">
      <c r="L15915" t="s">
        <v>130</v>
      </c>
      <c r="M15915" t="s">
        <v>7747</v>
      </c>
      <c r="N15915">
        <v>1</v>
      </c>
      <c r="P15915">
        <v>1</v>
      </c>
    </row>
    <row r="15916" spans="12:16" x14ac:dyDescent="0.35">
      <c r="L15916" t="s">
        <v>130</v>
      </c>
      <c r="M15916" t="s">
        <v>7747</v>
      </c>
      <c r="N15916">
        <v>1</v>
      </c>
      <c r="P15916">
        <v>1</v>
      </c>
    </row>
    <row r="15917" spans="12:16" x14ac:dyDescent="0.35">
      <c r="L15917" t="s">
        <v>130</v>
      </c>
      <c r="M15917" t="s">
        <v>7747</v>
      </c>
      <c r="N15917">
        <v>1</v>
      </c>
      <c r="P15917">
        <v>1</v>
      </c>
    </row>
    <row r="15918" spans="12:16" x14ac:dyDescent="0.35">
      <c r="L15918" t="s">
        <v>130</v>
      </c>
      <c r="M15918" t="s">
        <v>7747</v>
      </c>
      <c r="N15918">
        <v>1</v>
      </c>
      <c r="P15918">
        <v>1</v>
      </c>
    </row>
    <row r="15919" spans="12:16" x14ac:dyDescent="0.35">
      <c r="L15919" t="s">
        <v>130</v>
      </c>
      <c r="M15919" t="s">
        <v>7747</v>
      </c>
      <c r="N15919">
        <v>1</v>
      </c>
      <c r="P15919">
        <v>1</v>
      </c>
    </row>
    <row r="15920" spans="12:16" x14ac:dyDescent="0.35">
      <c r="L15920" t="s">
        <v>130</v>
      </c>
      <c r="M15920" t="s">
        <v>7747</v>
      </c>
      <c r="N15920">
        <v>1</v>
      </c>
      <c r="P15920">
        <v>1</v>
      </c>
    </row>
    <row r="15921" spans="12:16" x14ac:dyDescent="0.35">
      <c r="L15921" t="s">
        <v>130</v>
      </c>
      <c r="M15921" t="s">
        <v>7747</v>
      </c>
      <c r="N15921">
        <v>1</v>
      </c>
      <c r="P15921">
        <v>1</v>
      </c>
    </row>
    <row r="15922" spans="12:16" x14ac:dyDescent="0.35">
      <c r="L15922" t="s">
        <v>130</v>
      </c>
      <c r="M15922" t="s">
        <v>7747</v>
      </c>
      <c r="N15922">
        <v>1</v>
      </c>
      <c r="P15922">
        <v>1</v>
      </c>
    </row>
    <row r="15923" spans="12:16" x14ac:dyDescent="0.35">
      <c r="L15923" t="s">
        <v>130</v>
      </c>
      <c r="M15923" t="s">
        <v>7747</v>
      </c>
      <c r="N15923">
        <v>1</v>
      </c>
      <c r="P15923">
        <v>1</v>
      </c>
    </row>
    <row r="15924" spans="12:16" x14ac:dyDescent="0.35">
      <c r="L15924" t="s">
        <v>130</v>
      </c>
      <c r="M15924" t="s">
        <v>7747</v>
      </c>
      <c r="N15924">
        <v>1</v>
      </c>
      <c r="P15924">
        <v>1</v>
      </c>
    </row>
    <row r="15925" spans="12:16" x14ac:dyDescent="0.35">
      <c r="L15925" t="s">
        <v>130</v>
      </c>
      <c r="M15925" t="s">
        <v>7747</v>
      </c>
      <c r="N15925">
        <v>1</v>
      </c>
      <c r="P15925">
        <v>1</v>
      </c>
    </row>
    <row r="15926" spans="12:16" x14ac:dyDescent="0.35">
      <c r="L15926" t="s">
        <v>130</v>
      </c>
      <c r="M15926" t="s">
        <v>7747</v>
      </c>
      <c r="N15926">
        <v>1</v>
      </c>
      <c r="P15926">
        <v>1</v>
      </c>
    </row>
    <row r="15927" spans="12:16" x14ac:dyDescent="0.35">
      <c r="L15927" t="s">
        <v>130</v>
      </c>
      <c r="M15927" t="s">
        <v>7747</v>
      </c>
      <c r="N15927">
        <v>1</v>
      </c>
      <c r="P15927">
        <v>1</v>
      </c>
    </row>
    <row r="15928" spans="12:16" x14ac:dyDescent="0.35">
      <c r="L15928" t="s">
        <v>130</v>
      </c>
      <c r="M15928" t="s">
        <v>7747</v>
      </c>
      <c r="N15928">
        <v>1</v>
      </c>
      <c r="P15928">
        <v>1</v>
      </c>
    </row>
    <row r="15929" spans="12:16" x14ac:dyDescent="0.35">
      <c r="L15929" t="s">
        <v>130</v>
      </c>
      <c r="M15929" t="s">
        <v>7747</v>
      </c>
      <c r="N15929">
        <v>1</v>
      </c>
      <c r="P15929">
        <v>1</v>
      </c>
    </row>
    <row r="15930" spans="12:16" x14ac:dyDescent="0.35">
      <c r="L15930" t="s">
        <v>130</v>
      </c>
      <c r="M15930" t="s">
        <v>7747</v>
      </c>
      <c r="N15930">
        <v>1</v>
      </c>
      <c r="P15930">
        <v>1</v>
      </c>
    </row>
    <row r="15931" spans="12:16" x14ac:dyDescent="0.35">
      <c r="L15931" t="s">
        <v>130</v>
      </c>
      <c r="M15931" t="s">
        <v>7747</v>
      </c>
      <c r="N15931">
        <v>1</v>
      </c>
      <c r="P15931">
        <v>1</v>
      </c>
    </row>
    <row r="15932" spans="12:16" x14ac:dyDescent="0.35">
      <c r="L15932" t="s">
        <v>130</v>
      </c>
      <c r="M15932" t="s">
        <v>7747</v>
      </c>
      <c r="N15932">
        <v>1</v>
      </c>
      <c r="P15932">
        <v>1</v>
      </c>
    </row>
    <row r="15933" spans="12:16" x14ac:dyDescent="0.35">
      <c r="L15933" t="s">
        <v>130</v>
      </c>
      <c r="M15933" t="s">
        <v>7747</v>
      </c>
      <c r="N15933">
        <v>1</v>
      </c>
      <c r="P15933">
        <v>1</v>
      </c>
    </row>
    <row r="15934" spans="12:16" x14ac:dyDescent="0.35">
      <c r="L15934" t="s">
        <v>130</v>
      </c>
      <c r="M15934" t="s">
        <v>7747</v>
      </c>
      <c r="N15934">
        <v>1</v>
      </c>
      <c r="P15934">
        <v>1</v>
      </c>
    </row>
    <row r="15935" spans="12:16" x14ac:dyDescent="0.35">
      <c r="L15935" t="s">
        <v>130</v>
      </c>
      <c r="M15935" t="s">
        <v>7747</v>
      </c>
      <c r="N15935">
        <v>1</v>
      </c>
      <c r="P15935">
        <v>1</v>
      </c>
    </row>
    <row r="15936" spans="12:16" x14ac:dyDescent="0.35">
      <c r="L15936" t="s">
        <v>130</v>
      </c>
      <c r="M15936" t="s">
        <v>7747</v>
      </c>
      <c r="N15936">
        <v>1</v>
      </c>
      <c r="P15936">
        <v>1</v>
      </c>
    </row>
    <row r="15937" spans="12:16" x14ac:dyDescent="0.35">
      <c r="L15937" t="s">
        <v>130</v>
      </c>
      <c r="M15937" t="s">
        <v>7747</v>
      </c>
      <c r="N15937">
        <v>1</v>
      </c>
      <c r="P15937">
        <v>1</v>
      </c>
    </row>
    <row r="15938" spans="12:16" x14ac:dyDescent="0.35">
      <c r="L15938" t="s">
        <v>130</v>
      </c>
      <c r="M15938" t="s">
        <v>7747</v>
      </c>
      <c r="N15938">
        <v>1</v>
      </c>
      <c r="P15938">
        <v>1</v>
      </c>
    </row>
    <row r="15939" spans="12:16" x14ac:dyDescent="0.35">
      <c r="L15939" t="s">
        <v>130</v>
      </c>
      <c r="M15939" t="s">
        <v>7747</v>
      </c>
      <c r="N15939">
        <v>1</v>
      </c>
      <c r="P15939">
        <v>1</v>
      </c>
    </row>
    <row r="15940" spans="12:16" x14ac:dyDescent="0.35">
      <c r="L15940" t="s">
        <v>130</v>
      </c>
      <c r="M15940" t="s">
        <v>7747</v>
      </c>
      <c r="N15940">
        <v>1</v>
      </c>
      <c r="P15940">
        <v>1</v>
      </c>
    </row>
    <row r="15941" spans="12:16" x14ac:dyDescent="0.35">
      <c r="L15941" t="s">
        <v>130</v>
      </c>
      <c r="M15941" t="s">
        <v>7747</v>
      </c>
      <c r="N15941">
        <v>1</v>
      </c>
      <c r="P15941">
        <v>1</v>
      </c>
    </row>
    <row r="15942" spans="12:16" x14ac:dyDescent="0.35">
      <c r="L15942" t="s">
        <v>130</v>
      </c>
      <c r="M15942" t="s">
        <v>7747</v>
      </c>
      <c r="N15942">
        <v>1</v>
      </c>
      <c r="P15942">
        <v>1</v>
      </c>
    </row>
    <row r="15943" spans="12:16" x14ac:dyDescent="0.35">
      <c r="L15943" t="s">
        <v>130</v>
      </c>
      <c r="M15943" t="s">
        <v>7747</v>
      </c>
      <c r="N15943">
        <v>1</v>
      </c>
      <c r="P15943">
        <v>1</v>
      </c>
    </row>
    <row r="15944" spans="12:16" x14ac:dyDescent="0.35">
      <c r="L15944" t="s">
        <v>130</v>
      </c>
      <c r="M15944" t="s">
        <v>7747</v>
      </c>
      <c r="N15944">
        <v>1</v>
      </c>
      <c r="P15944">
        <v>1</v>
      </c>
    </row>
    <row r="15945" spans="12:16" x14ac:dyDescent="0.35">
      <c r="L15945" t="s">
        <v>130</v>
      </c>
      <c r="M15945" t="s">
        <v>7747</v>
      </c>
      <c r="N15945">
        <v>1</v>
      </c>
      <c r="P15945">
        <v>1</v>
      </c>
    </row>
    <row r="15946" spans="12:16" x14ac:dyDescent="0.35">
      <c r="L15946" t="s">
        <v>130</v>
      </c>
      <c r="M15946" t="s">
        <v>7747</v>
      </c>
      <c r="N15946">
        <v>1</v>
      </c>
      <c r="P15946">
        <v>1</v>
      </c>
    </row>
    <row r="15947" spans="12:16" x14ac:dyDescent="0.35">
      <c r="L15947" t="s">
        <v>130</v>
      </c>
      <c r="M15947" t="s">
        <v>7747</v>
      </c>
      <c r="N15947">
        <v>1</v>
      </c>
      <c r="P15947">
        <v>1</v>
      </c>
    </row>
    <row r="15948" spans="12:16" x14ac:dyDescent="0.35">
      <c r="L15948" t="s">
        <v>130</v>
      </c>
      <c r="M15948" t="s">
        <v>7747</v>
      </c>
      <c r="N15948">
        <v>1</v>
      </c>
      <c r="P15948">
        <v>1</v>
      </c>
    </row>
    <row r="15949" spans="12:16" x14ac:dyDescent="0.35">
      <c r="L15949" t="s">
        <v>130</v>
      </c>
      <c r="M15949" t="s">
        <v>7747</v>
      </c>
      <c r="N15949">
        <v>1</v>
      </c>
      <c r="P15949">
        <v>1</v>
      </c>
    </row>
    <row r="15950" spans="12:16" x14ac:dyDescent="0.35">
      <c r="L15950" t="s">
        <v>130</v>
      </c>
      <c r="M15950" t="s">
        <v>7747</v>
      </c>
      <c r="N15950">
        <v>1</v>
      </c>
      <c r="P15950">
        <v>1</v>
      </c>
    </row>
    <row r="15951" spans="12:16" x14ac:dyDescent="0.35">
      <c r="L15951" t="s">
        <v>130</v>
      </c>
      <c r="M15951" t="s">
        <v>7747</v>
      </c>
      <c r="N15951">
        <v>1</v>
      </c>
      <c r="P15951">
        <v>1</v>
      </c>
    </row>
    <row r="15952" spans="12:16" x14ac:dyDescent="0.35">
      <c r="L15952" t="s">
        <v>130</v>
      </c>
      <c r="M15952" t="s">
        <v>7747</v>
      </c>
      <c r="N15952">
        <v>1</v>
      </c>
      <c r="P15952">
        <v>1</v>
      </c>
    </row>
    <row r="15953" spans="12:16" x14ac:dyDescent="0.35">
      <c r="L15953" t="s">
        <v>130</v>
      </c>
      <c r="M15953" t="s">
        <v>7747</v>
      </c>
      <c r="N15953">
        <v>1</v>
      </c>
      <c r="P15953">
        <v>1</v>
      </c>
    </row>
    <row r="15954" spans="12:16" x14ac:dyDescent="0.35">
      <c r="L15954" t="s">
        <v>130</v>
      </c>
      <c r="M15954" t="s">
        <v>7747</v>
      </c>
      <c r="N15954">
        <v>1</v>
      </c>
      <c r="P15954">
        <v>1</v>
      </c>
    </row>
    <row r="15955" spans="12:16" x14ac:dyDescent="0.35">
      <c r="L15955" t="s">
        <v>130</v>
      </c>
      <c r="M15955" t="s">
        <v>7747</v>
      </c>
      <c r="N15955">
        <v>1</v>
      </c>
      <c r="P15955">
        <v>1</v>
      </c>
    </row>
    <row r="15956" spans="12:16" x14ac:dyDescent="0.35">
      <c r="L15956" t="s">
        <v>130</v>
      </c>
      <c r="M15956" t="s">
        <v>7747</v>
      </c>
      <c r="N15956">
        <v>1</v>
      </c>
      <c r="P15956">
        <v>1</v>
      </c>
    </row>
    <row r="15957" spans="12:16" x14ac:dyDescent="0.35">
      <c r="L15957" t="s">
        <v>130</v>
      </c>
      <c r="M15957" t="s">
        <v>7747</v>
      </c>
      <c r="N15957">
        <v>1</v>
      </c>
      <c r="P15957">
        <v>1</v>
      </c>
    </row>
    <row r="15958" spans="12:16" x14ac:dyDescent="0.35">
      <c r="L15958" t="s">
        <v>130</v>
      </c>
      <c r="M15958" t="s">
        <v>7747</v>
      </c>
      <c r="N15958">
        <v>1</v>
      </c>
      <c r="P15958">
        <v>1</v>
      </c>
    </row>
    <row r="15959" spans="12:16" x14ac:dyDescent="0.35">
      <c r="L15959" t="s">
        <v>130</v>
      </c>
      <c r="M15959" t="s">
        <v>7747</v>
      </c>
      <c r="N15959">
        <v>1</v>
      </c>
      <c r="P15959">
        <v>1</v>
      </c>
    </row>
    <row r="15960" spans="12:16" x14ac:dyDescent="0.35">
      <c r="L15960" t="s">
        <v>130</v>
      </c>
      <c r="M15960" t="s">
        <v>7747</v>
      </c>
      <c r="N15960">
        <v>1</v>
      </c>
      <c r="P15960">
        <v>1</v>
      </c>
    </row>
    <row r="15961" spans="12:16" x14ac:dyDescent="0.35">
      <c r="L15961" t="s">
        <v>130</v>
      </c>
      <c r="M15961" t="s">
        <v>7747</v>
      </c>
      <c r="N15961">
        <v>1</v>
      </c>
      <c r="P15961">
        <v>1</v>
      </c>
    </row>
    <row r="15962" spans="12:16" x14ac:dyDescent="0.35">
      <c r="L15962" t="s">
        <v>130</v>
      </c>
      <c r="M15962" t="s">
        <v>7747</v>
      </c>
      <c r="N15962">
        <v>1</v>
      </c>
      <c r="P15962">
        <v>1</v>
      </c>
    </row>
    <row r="15963" spans="12:16" x14ac:dyDescent="0.35">
      <c r="L15963" t="s">
        <v>130</v>
      </c>
      <c r="M15963" t="s">
        <v>7747</v>
      </c>
      <c r="N15963">
        <v>1</v>
      </c>
      <c r="P15963">
        <v>1</v>
      </c>
    </row>
    <row r="15964" spans="12:16" x14ac:dyDescent="0.35">
      <c r="L15964" t="s">
        <v>130</v>
      </c>
      <c r="M15964" t="s">
        <v>7747</v>
      </c>
      <c r="N15964">
        <v>1</v>
      </c>
      <c r="P15964">
        <v>1</v>
      </c>
    </row>
    <row r="15965" spans="12:16" x14ac:dyDescent="0.35">
      <c r="L15965" t="s">
        <v>130</v>
      </c>
      <c r="M15965" t="s">
        <v>7747</v>
      </c>
      <c r="N15965">
        <v>1</v>
      </c>
      <c r="P15965">
        <v>1</v>
      </c>
    </row>
    <row r="15966" spans="12:16" x14ac:dyDescent="0.35">
      <c r="L15966" t="s">
        <v>130</v>
      </c>
      <c r="M15966" t="s">
        <v>7747</v>
      </c>
      <c r="N15966">
        <v>1</v>
      </c>
      <c r="P15966">
        <v>1</v>
      </c>
    </row>
    <row r="15967" spans="12:16" x14ac:dyDescent="0.35">
      <c r="L15967" t="s">
        <v>130</v>
      </c>
      <c r="M15967" t="s">
        <v>7747</v>
      </c>
      <c r="N15967">
        <v>1</v>
      </c>
      <c r="P15967">
        <v>1</v>
      </c>
    </row>
    <row r="15968" spans="12:16" x14ac:dyDescent="0.35">
      <c r="L15968" t="s">
        <v>130</v>
      </c>
      <c r="M15968" t="s">
        <v>7747</v>
      </c>
      <c r="N15968">
        <v>1</v>
      </c>
      <c r="P15968">
        <v>1</v>
      </c>
    </row>
    <row r="15969" spans="12:16" x14ac:dyDescent="0.35">
      <c r="L15969" t="s">
        <v>130</v>
      </c>
      <c r="M15969" t="s">
        <v>7747</v>
      </c>
      <c r="N15969">
        <v>1</v>
      </c>
      <c r="P15969">
        <v>1</v>
      </c>
    </row>
    <row r="15970" spans="12:16" x14ac:dyDescent="0.35">
      <c r="L15970" t="s">
        <v>130</v>
      </c>
      <c r="M15970" t="s">
        <v>7747</v>
      </c>
      <c r="N15970">
        <v>1</v>
      </c>
      <c r="P15970">
        <v>1</v>
      </c>
    </row>
    <row r="15971" spans="12:16" x14ac:dyDescent="0.35">
      <c r="L15971" t="s">
        <v>130</v>
      </c>
      <c r="M15971" t="s">
        <v>7747</v>
      </c>
      <c r="N15971">
        <v>1</v>
      </c>
      <c r="P15971">
        <v>1</v>
      </c>
    </row>
    <row r="15972" spans="12:16" x14ac:dyDescent="0.35">
      <c r="L15972" t="s">
        <v>130</v>
      </c>
      <c r="M15972" t="s">
        <v>7747</v>
      </c>
      <c r="N15972">
        <v>1</v>
      </c>
      <c r="P15972">
        <v>1</v>
      </c>
    </row>
    <row r="15973" spans="12:16" x14ac:dyDescent="0.35">
      <c r="L15973" t="s">
        <v>130</v>
      </c>
      <c r="M15973" t="s">
        <v>7747</v>
      </c>
      <c r="N15973">
        <v>1</v>
      </c>
      <c r="P15973">
        <v>1</v>
      </c>
    </row>
    <row r="15974" spans="12:16" x14ac:dyDescent="0.35">
      <c r="L15974" t="s">
        <v>130</v>
      </c>
      <c r="M15974" t="s">
        <v>7747</v>
      </c>
      <c r="N15974">
        <v>1</v>
      </c>
      <c r="P15974">
        <v>1</v>
      </c>
    </row>
    <row r="15975" spans="12:16" x14ac:dyDescent="0.35">
      <c r="L15975" t="s">
        <v>130</v>
      </c>
      <c r="M15975" t="s">
        <v>7747</v>
      </c>
      <c r="N15975">
        <v>1</v>
      </c>
      <c r="P15975">
        <v>1</v>
      </c>
    </row>
    <row r="15976" spans="12:16" x14ac:dyDescent="0.35">
      <c r="L15976" t="s">
        <v>130</v>
      </c>
      <c r="M15976" t="s">
        <v>7747</v>
      </c>
      <c r="N15976">
        <v>1</v>
      </c>
      <c r="P15976">
        <v>1</v>
      </c>
    </row>
    <row r="15977" spans="12:16" x14ac:dyDescent="0.35">
      <c r="L15977" t="s">
        <v>130</v>
      </c>
      <c r="M15977" t="s">
        <v>7747</v>
      </c>
      <c r="N15977">
        <v>1</v>
      </c>
      <c r="P15977">
        <v>1</v>
      </c>
    </row>
    <row r="15978" spans="12:16" x14ac:dyDescent="0.35">
      <c r="L15978" t="s">
        <v>130</v>
      </c>
      <c r="M15978" t="s">
        <v>7747</v>
      </c>
      <c r="N15978">
        <v>1</v>
      </c>
      <c r="P15978">
        <v>1</v>
      </c>
    </row>
    <row r="15979" spans="12:16" x14ac:dyDescent="0.35">
      <c r="L15979" t="s">
        <v>130</v>
      </c>
      <c r="M15979" t="s">
        <v>7747</v>
      </c>
      <c r="N15979">
        <v>1</v>
      </c>
      <c r="P15979">
        <v>1</v>
      </c>
    </row>
    <row r="15980" spans="12:16" x14ac:dyDescent="0.35">
      <c r="L15980" t="s">
        <v>130</v>
      </c>
      <c r="M15980" t="s">
        <v>7747</v>
      </c>
      <c r="N15980">
        <v>1</v>
      </c>
      <c r="P15980">
        <v>1</v>
      </c>
    </row>
    <row r="15981" spans="12:16" x14ac:dyDescent="0.35">
      <c r="L15981" t="s">
        <v>130</v>
      </c>
      <c r="M15981" t="s">
        <v>7747</v>
      </c>
      <c r="N15981">
        <v>1</v>
      </c>
      <c r="P15981">
        <v>1</v>
      </c>
    </row>
    <row r="15982" spans="12:16" x14ac:dyDescent="0.35">
      <c r="L15982" t="s">
        <v>130</v>
      </c>
      <c r="M15982" t="s">
        <v>7747</v>
      </c>
      <c r="N15982">
        <v>1</v>
      </c>
      <c r="P15982">
        <v>1</v>
      </c>
    </row>
    <row r="15983" spans="12:16" x14ac:dyDescent="0.35">
      <c r="L15983" t="s">
        <v>130</v>
      </c>
      <c r="M15983" t="s">
        <v>7747</v>
      </c>
      <c r="N15983">
        <v>1</v>
      </c>
      <c r="P15983">
        <v>1</v>
      </c>
    </row>
    <row r="15984" spans="12:16" x14ac:dyDescent="0.35">
      <c r="L15984" t="s">
        <v>130</v>
      </c>
      <c r="M15984" t="s">
        <v>7747</v>
      </c>
      <c r="N15984">
        <v>1</v>
      </c>
      <c r="P15984">
        <v>1</v>
      </c>
    </row>
    <row r="15985" spans="12:16" x14ac:dyDescent="0.35">
      <c r="L15985" t="s">
        <v>130</v>
      </c>
      <c r="M15985" t="s">
        <v>7747</v>
      </c>
      <c r="N15985">
        <v>1</v>
      </c>
      <c r="P15985">
        <v>1</v>
      </c>
    </row>
    <row r="15986" spans="12:16" x14ac:dyDescent="0.35">
      <c r="L15986" t="s">
        <v>130</v>
      </c>
      <c r="M15986" t="s">
        <v>7747</v>
      </c>
      <c r="N15986">
        <v>1</v>
      </c>
      <c r="P15986">
        <v>1</v>
      </c>
    </row>
    <row r="15987" spans="12:16" x14ac:dyDescent="0.35">
      <c r="L15987" t="s">
        <v>130</v>
      </c>
      <c r="M15987" t="s">
        <v>7747</v>
      </c>
      <c r="N15987">
        <v>1</v>
      </c>
      <c r="P15987">
        <v>1</v>
      </c>
    </row>
    <row r="15988" spans="12:16" x14ac:dyDescent="0.35">
      <c r="L15988" t="s">
        <v>130</v>
      </c>
      <c r="M15988" t="s">
        <v>7747</v>
      </c>
      <c r="N15988">
        <v>1</v>
      </c>
      <c r="P15988">
        <v>1</v>
      </c>
    </row>
    <row r="15989" spans="12:16" x14ac:dyDescent="0.35">
      <c r="L15989" t="s">
        <v>130</v>
      </c>
      <c r="M15989" t="s">
        <v>7747</v>
      </c>
      <c r="N15989">
        <v>1</v>
      </c>
      <c r="P15989">
        <v>1</v>
      </c>
    </row>
    <row r="15990" spans="12:16" x14ac:dyDescent="0.35">
      <c r="L15990" t="s">
        <v>130</v>
      </c>
      <c r="M15990" t="s">
        <v>7747</v>
      </c>
      <c r="N15990">
        <v>1</v>
      </c>
      <c r="P15990">
        <v>1</v>
      </c>
    </row>
    <row r="15991" spans="12:16" x14ac:dyDescent="0.35">
      <c r="L15991" t="s">
        <v>130</v>
      </c>
      <c r="M15991" t="s">
        <v>7747</v>
      </c>
      <c r="N15991">
        <v>1</v>
      </c>
      <c r="P15991">
        <v>1</v>
      </c>
    </row>
    <row r="15992" spans="12:16" x14ac:dyDescent="0.35">
      <c r="L15992" t="s">
        <v>130</v>
      </c>
      <c r="M15992" t="s">
        <v>7747</v>
      </c>
      <c r="N15992">
        <v>1</v>
      </c>
      <c r="P15992">
        <v>1</v>
      </c>
    </row>
    <row r="15993" spans="12:16" x14ac:dyDescent="0.35">
      <c r="L15993" t="s">
        <v>130</v>
      </c>
      <c r="M15993" t="s">
        <v>7747</v>
      </c>
      <c r="N15993">
        <v>1</v>
      </c>
      <c r="P15993">
        <v>1</v>
      </c>
    </row>
    <row r="15994" spans="12:16" x14ac:dyDescent="0.35">
      <c r="L15994" t="s">
        <v>130</v>
      </c>
      <c r="M15994" t="s">
        <v>7747</v>
      </c>
      <c r="N15994">
        <v>1</v>
      </c>
      <c r="P15994">
        <v>1</v>
      </c>
    </row>
    <row r="15995" spans="12:16" x14ac:dyDescent="0.35">
      <c r="L15995" t="s">
        <v>130</v>
      </c>
      <c r="M15995" t="s">
        <v>7747</v>
      </c>
      <c r="N15995">
        <v>1</v>
      </c>
      <c r="P15995">
        <v>1</v>
      </c>
    </row>
    <row r="15996" spans="12:16" x14ac:dyDescent="0.35">
      <c r="L15996" t="s">
        <v>130</v>
      </c>
      <c r="M15996" t="s">
        <v>7747</v>
      </c>
      <c r="N15996">
        <v>1</v>
      </c>
      <c r="P15996">
        <v>1</v>
      </c>
    </row>
    <row r="15997" spans="12:16" x14ac:dyDescent="0.35">
      <c r="L15997" t="s">
        <v>130</v>
      </c>
      <c r="M15997" t="s">
        <v>7747</v>
      </c>
      <c r="N15997">
        <v>1</v>
      </c>
      <c r="P15997">
        <v>1</v>
      </c>
    </row>
    <row r="15998" spans="12:16" x14ac:dyDescent="0.35">
      <c r="L15998" t="s">
        <v>130</v>
      </c>
      <c r="M15998" t="s">
        <v>7747</v>
      </c>
      <c r="N15998">
        <v>1</v>
      </c>
      <c r="P15998">
        <v>1</v>
      </c>
    </row>
    <row r="15999" spans="12:16" x14ac:dyDescent="0.35">
      <c r="L15999" t="s">
        <v>130</v>
      </c>
      <c r="M15999" t="s">
        <v>7747</v>
      </c>
      <c r="N15999">
        <v>1</v>
      </c>
      <c r="P15999">
        <v>1</v>
      </c>
    </row>
    <row r="16000" spans="12:16" x14ac:dyDescent="0.35">
      <c r="L16000" t="s">
        <v>130</v>
      </c>
      <c r="M16000" t="s">
        <v>7747</v>
      </c>
      <c r="N16000">
        <v>1</v>
      </c>
      <c r="P16000">
        <v>1</v>
      </c>
    </row>
    <row r="16001" spans="12:16" x14ac:dyDescent="0.35">
      <c r="L16001" t="s">
        <v>130</v>
      </c>
      <c r="M16001" t="s">
        <v>7747</v>
      </c>
      <c r="N16001">
        <v>1</v>
      </c>
      <c r="P16001">
        <v>1</v>
      </c>
    </row>
    <row r="16002" spans="12:16" x14ac:dyDescent="0.35">
      <c r="L16002" t="s">
        <v>130</v>
      </c>
      <c r="M16002" t="s">
        <v>7747</v>
      </c>
      <c r="N16002">
        <v>1</v>
      </c>
      <c r="P16002">
        <v>1</v>
      </c>
    </row>
    <row r="16003" spans="12:16" x14ac:dyDescent="0.35">
      <c r="L16003" t="s">
        <v>130</v>
      </c>
      <c r="M16003" t="s">
        <v>7747</v>
      </c>
      <c r="N16003">
        <v>1</v>
      </c>
      <c r="P16003">
        <v>1</v>
      </c>
    </row>
    <row r="16004" spans="12:16" x14ac:dyDescent="0.35">
      <c r="L16004" t="s">
        <v>130</v>
      </c>
      <c r="M16004" t="s">
        <v>7747</v>
      </c>
      <c r="N16004">
        <v>1</v>
      </c>
      <c r="P16004">
        <v>1</v>
      </c>
    </row>
    <row r="16005" spans="12:16" x14ac:dyDescent="0.35">
      <c r="L16005" t="s">
        <v>130</v>
      </c>
      <c r="M16005" t="s">
        <v>7747</v>
      </c>
      <c r="N16005">
        <v>1</v>
      </c>
      <c r="P16005">
        <v>1</v>
      </c>
    </row>
    <row r="16006" spans="12:16" x14ac:dyDescent="0.35">
      <c r="L16006" t="s">
        <v>130</v>
      </c>
      <c r="M16006" t="s">
        <v>7747</v>
      </c>
      <c r="N16006">
        <v>1</v>
      </c>
      <c r="P16006">
        <v>1</v>
      </c>
    </row>
    <row r="16007" spans="12:16" x14ac:dyDescent="0.35">
      <c r="L16007" t="s">
        <v>130</v>
      </c>
      <c r="M16007" t="s">
        <v>7747</v>
      </c>
      <c r="N16007">
        <v>1</v>
      </c>
      <c r="P16007">
        <v>1</v>
      </c>
    </row>
    <row r="16008" spans="12:16" x14ac:dyDescent="0.35">
      <c r="L16008" t="s">
        <v>130</v>
      </c>
      <c r="M16008" t="s">
        <v>7747</v>
      </c>
      <c r="N16008">
        <v>1</v>
      </c>
      <c r="P16008">
        <v>1</v>
      </c>
    </row>
    <row r="16009" spans="12:16" x14ac:dyDescent="0.35">
      <c r="L16009" t="s">
        <v>130</v>
      </c>
      <c r="M16009" t="s">
        <v>7747</v>
      </c>
      <c r="N16009">
        <v>1</v>
      </c>
      <c r="P16009">
        <v>1</v>
      </c>
    </row>
    <row r="16010" spans="12:16" x14ac:dyDescent="0.35">
      <c r="L16010" t="s">
        <v>130</v>
      </c>
      <c r="M16010" t="s">
        <v>7747</v>
      </c>
      <c r="N16010">
        <v>1</v>
      </c>
      <c r="P16010">
        <v>1</v>
      </c>
    </row>
    <row r="16011" spans="12:16" x14ac:dyDescent="0.35">
      <c r="L16011" t="s">
        <v>130</v>
      </c>
      <c r="M16011" t="s">
        <v>7747</v>
      </c>
      <c r="N16011">
        <v>1</v>
      </c>
      <c r="P16011">
        <v>1</v>
      </c>
    </row>
    <row r="16012" spans="12:16" x14ac:dyDescent="0.35">
      <c r="L16012" t="s">
        <v>130</v>
      </c>
      <c r="M16012" t="s">
        <v>7747</v>
      </c>
      <c r="N16012">
        <v>1</v>
      </c>
      <c r="P16012">
        <v>1</v>
      </c>
    </row>
    <row r="16013" spans="12:16" x14ac:dyDescent="0.35">
      <c r="L16013" t="s">
        <v>130</v>
      </c>
      <c r="M16013" t="s">
        <v>7747</v>
      </c>
      <c r="N16013">
        <v>1</v>
      </c>
      <c r="P16013">
        <v>1</v>
      </c>
    </row>
    <row r="16014" spans="12:16" x14ac:dyDescent="0.35">
      <c r="L16014" t="s">
        <v>130</v>
      </c>
      <c r="M16014" t="s">
        <v>7747</v>
      </c>
      <c r="N16014">
        <v>1</v>
      </c>
      <c r="P16014">
        <v>1</v>
      </c>
    </row>
    <row r="16015" spans="12:16" x14ac:dyDescent="0.35">
      <c r="L16015" t="s">
        <v>130</v>
      </c>
      <c r="M16015" t="s">
        <v>7747</v>
      </c>
      <c r="N16015">
        <v>1</v>
      </c>
      <c r="P16015">
        <v>1</v>
      </c>
    </row>
    <row r="16016" spans="12:16" x14ac:dyDescent="0.35">
      <c r="L16016" t="s">
        <v>130</v>
      </c>
      <c r="M16016" t="s">
        <v>7747</v>
      </c>
      <c r="N16016">
        <v>1</v>
      </c>
      <c r="P16016">
        <v>1</v>
      </c>
    </row>
    <row r="16017" spans="12:16" x14ac:dyDescent="0.35">
      <c r="L16017" t="s">
        <v>130</v>
      </c>
      <c r="M16017" t="s">
        <v>7747</v>
      </c>
      <c r="N16017">
        <v>1</v>
      </c>
      <c r="P16017">
        <v>1</v>
      </c>
    </row>
    <row r="16018" spans="12:16" x14ac:dyDescent="0.35">
      <c r="L16018" t="s">
        <v>130</v>
      </c>
      <c r="M16018" t="s">
        <v>7747</v>
      </c>
      <c r="N16018">
        <v>1</v>
      </c>
      <c r="P16018">
        <v>1</v>
      </c>
    </row>
    <row r="16019" spans="12:16" x14ac:dyDescent="0.35">
      <c r="L16019" t="s">
        <v>130</v>
      </c>
      <c r="M16019" t="s">
        <v>7747</v>
      </c>
      <c r="N16019">
        <v>1</v>
      </c>
      <c r="P16019">
        <v>1</v>
      </c>
    </row>
    <row r="16020" spans="12:16" x14ac:dyDescent="0.35">
      <c r="L16020" t="s">
        <v>130</v>
      </c>
      <c r="M16020" t="s">
        <v>7747</v>
      </c>
      <c r="N16020">
        <v>1</v>
      </c>
      <c r="P16020">
        <v>1</v>
      </c>
    </row>
    <row r="16021" spans="12:16" x14ac:dyDescent="0.35">
      <c r="L16021" t="s">
        <v>130</v>
      </c>
      <c r="M16021" t="s">
        <v>7747</v>
      </c>
      <c r="N16021">
        <v>1</v>
      </c>
      <c r="P16021">
        <v>1</v>
      </c>
    </row>
    <row r="16022" spans="12:16" x14ac:dyDescent="0.35">
      <c r="L16022" t="s">
        <v>130</v>
      </c>
      <c r="M16022" t="s">
        <v>7747</v>
      </c>
      <c r="N16022">
        <v>1</v>
      </c>
      <c r="P16022">
        <v>1</v>
      </c>
    </row>
    <row r="16023" spans="12:16" x14ac:dyDescent="0.35">
      <c r="L16023" t="s">
        <v>130</v>
      </c>
      <c r="M16023" t="s">
        <v>7747</v>
      </c>
      <c r="N16023">
        <v>1</v>
      </c>
      <c r="P16023">
        <v>1</v>
      </c>
    </row>
    <row r="16024" spans="12:16" x14ac:dyDescent="0.35">
      <c r="L16024" t="s">
        <v>130</v>
      </c>
      <c r="M16024" t="s">
        <v>7747</v>
      </c>
      <c r="N16024">
        <v>1</v>
      </c>
      <c r="P16024">
        <v>1</v>
      </c>
    </row>
    <row r="16025" spans="12:16" x14ac:dyDescent="0.35">
      <c r="L16025" t="s">
        <v>130</v>
      </c>
      <c r="M16025" t="s">
        <v>7747</v>
      </c>
      <c r="N16025">
        <v>1</v>
      </c>
      <c r="P16025">
        <v>1</v>
      </c>
    </row>
    <row r="16026" spans="12:16" x14ac:dyDescent="0.35">
      <c r="L16026" t="s">
        <v>130</v>
      </c>
      <c r="M16026" t="s">
        <v>7747</v>
      </c>
      <c r="N16026">
        <v>1</v>
      </c>
      <c r="P16026">
        <v>1</v>
      </c>
    </row>
    <row r="16027" spans="12:16" x14ac:dyDescent="0.35">
      <c r="L16027" t="s">
        <v>130</v>
      </c>
      <c r="M16027" t="s">
        <v>7747</v>
      </c>
      <c r="N16027">
        <v>1</v>
      </c>
      <c r="P16027">
        <v>1</v>
      </c>
    </row>
    <row r="16028" spans="12:16" x14ac:dyDescent="0.35">
      <c r="L16028" t="s">
        <v>130</v>
      </c>
      <c r="M16028" t="s">
        <v>7747</v>
      </c>
      <c r="N16028">
        <v>1</v>
      </c>
      <c r="P16028">
        <v>1</v>
      </c>
    </row>
    <row r="16029" spans="12:16" x14ac:dyDescent="0.35">
      <c r="L16029" t="s">
        <v>130</v>
      </c>
      <c r="M16029" t="s">
        <v>7747</v>
      </c>
      <c r="N16029">
        <v>1</v>
      </c>
      <c r="P16029">
        <v>1</v>
      </c>
    </row>
    <row r="16030" spans="12:16" x14ac:dyDescent="0.35">
      <c r="L16030" t="s">
        <v>130</v>
      </c>
      <c r="M16030" t="s">
        <v>7747</v>
      </c>
      <c r="N16030">
        <v>1</v>
      </c>
      <c r="P16030">
        <v>1</v>
      </c>
    </row>
    <row r="16031" spans="12:16" x14ac:dyDescent="0.35">
      <c r="L16031" t="s">
        <v>130</v>
      </c>
      <c r="M16031" t="s">
        <v>7747</v>
      </c>
      <c r="N16031">
        <v>1</v>
      </c>
      <c r="P16031">
        <v>1</v>
      </c>
    </row>
    <row r="16032" spans="12:16" x14ac:dyDescent="0.35">
      <c r="L16032" t="s">
        <v>130</v>
      </c>
      <c r="M16032" t="s">
        <v>7747</v>
      </c>
      <c r="N16032">
        <v>1</v>
      </c>
      <c r="P16032">
        <v>1</v>
      </c>
    </row>
    <row r="16033" spans="12:16" x14ac:dyDescent="0.35">
      <c r="L16033" t="s">
        <v>130</v>
      </c>
      <c r="M16033" t="s">
        <v>7747</v>
      </c>
      <c r="N16033">
        <v>1</v>
      </c>
      <c r="P16033">
        <v>1</v>
      </c>
    </row>
    <row r="16034" spans="12:16" x14ac:dyDescent="0.35">
      <c r="L16034" t="s">
        <v>130</v>
      </c>
      <c r="M16034" t="s">
        <v>7747</v>
      </c>
      <c r="N16034">
        <v>1</v>
      </c>
      <c r="P16034">
        <v>1</v>
      </c>
    </row>
    <row r="16035" spans="12:16" x14ac:dyDescent="0.35">
      <c r="L16035" t="s">
        <v>130</v>
      </c>
      <c r="M16035" t="s">
        <v>7747</v>
      </c>
      <c r="N16035">
        <v>1</v>
      </c>
      <c r="P16035">
        <v>1</v>
      </c>
    </row>
    <row r="16036" spans="12:16" x14ac:dyDescent="0.35">
      <c r="L16036" t="s">
        <v>130</v>
      </c>
      <c r="M16036" t="s">
        <v>7747</v>
      </c>
      <c r="N16036">
        <v>1</v>
      </c>
      <c r="P16036">
        <v>1</v>
      </c>
    </row>
    <row r="16037" spans="12:16" x14ac:dyDescent="0.35">
      <c r="L16037" t="s">
        <v>130</v>
      </c>
      <c r="M16037" t="s">
        <v>7747</v>
      </c>
      <c r="N16037">
        <v>1</v>
      </c>
      <c r="P16037">
        <v>1</v>
      </c>
    </row>
    <row r="16038" spans="12:16" x14ac:dyDescent="0.35">
      <c r="L16038" t="s">
        <v>130</v>
      </c>
      <c r="M16038" t="s">
        <v>7747</v>
      </c>
      <c r="N16038">
        <v>1</v>
      </c>
      <c r="P16038">
        <v>1</v>
      </c>
    </row>
    <row r="16039" spans="12:16" x14ac:dyDescent="0.35">
      <c r="L16039" t="s">
        <v>130</v>
      </c>
      <c r="M16039" t="s">
        <v>7747</v>
      </c>
      <c r="N16039">
        <v>1</v>
      </c>
      <c r="P16039">
        <v>1</v>
      </c>
    </row>
    <row r="16040" spans="12:16" x14ac:dyDescent="0.35">
      <c r="L16040" t="s">
        <v>130</v>
      </c>
      <c r="M16040" t="s">
        <v>7747</v>
      </c>
      <c r="N16040">
        <v>1</v>
      </c>
      <c r="P16040">
        <v>1</v>
      </c>
    </row>
    <row r="16041" spans="12:16" x14ac:dyDescent="0.35">
      <c r="L16041" t="s">
        <v>130</v>
      </c>
      <c r="M16041" t="s">
        <v>7747</v>
      </c>
      <c r="N16041">
        <v>1</v>
      </c>
      <c r="P16041">
        <v>1</v>
      </c>
    </row>
    <row r="16042" spans="12:16" x14ac:dyDescent="0.35">
      <c r="L16042" t="s">
        <v>130</v>
      </c>
      <c r="M16042" t="s">
        <v>7747</v>
      </c>
      <c r="N16042">
        <v>1</v>
      </c>
      <c r="P16042">
        <v>1</v>
      </c>
    </row>
    <row r="16043" spans="12:16" x14ac:dyDescent="0.35">
      <c r="L16043" t="s">
        <v>130</v>
      </c>
      <c r="M16043" t="s">
        <v>7747</v>
      </c>
      <c r="N16043">
        <v>1</v>
      </c>
      <c r="P16043">
        <v>1</v>
      </c>
    </row>
    <row r="16044" spans="12:16" x14ac:dyDescent="0.35">
      <c r="L16044" t="s">
        <v>130</v>
      </c>
      <c r="M16044" t="s">
        <v>7747</v>
      </c>
      <c r="N16044">
        <v>1</v>
      </c>
      <c r="P16044">
        <v>1</v>
      </c>
    </row>
    <row r="16045" spans="12:16" x14ac:dyDescent="0.35">
      <c r="L16045" t="s">
        <v>130</v>
      </c>
      <c r="M16045" t="s">
        <v>7747</v>
      </c>
      <c r="N16045">
        <v>1</v>
      </c>
      <c r="P16045">
        <v>1</v>
      </c>
    </row>
    <row r="16046" spans="12:16" x14ac:dyDescent="0.35">
      <c r="L16046" t="s">
        <v>130</v>
      </c>
      <c r="M16046" t="s">
        <v>7747</v>
      </c>
      <c r="N16046">
        <v>1</v>
      </c>
      <c r="P16046">
        <v>1</v>
      </c>
    </row>
    <row r="16047" spans="12:16" x14ac:dyDescent="0.35">
      <c r="L16047" t="s">
        <v>130</v>
      </c>
      <c r="M16047" t="s">
        <v>7747</v>
      </c>
      <c r="N16047">
        <v>1</v>
      </c>
      <c r="P16047">
        <v>1</v>
      </c>
    </row>
    <row r="16048" spans="12:16" x14ac:dyDescent="0.35">
      <c r="L16048" t="s">
        <v>130</v>
      </c>
      <c r="M16048" t="s">
        <v>7747</v>
      </c>
      <c r="N16048">
        <v>1</v>
      </c>
      <c r="P16048">
        <v>1</v>
      </c>
    </row>
    <row r="16049" spans="12:16" x14ac:dyDescent="0.35">
      <c r="L16049" t="s">
        <v>130</v>
      </c>
      <c r="M16049" t="s">
        <v>7747</v>
      </c>
      <c r="N16049">
        <v>1</v>
      </c>
      <c r="P16049">
        <v>1</v>
      </c>
    </row>
    <row r="16050" spans="12:16" x14ac:dyDescent="0.35">
      <c r="L16050" t="s">
        <v>130</v>
      </c>
      <c r="M16050" t="s">
        <v>7747</v>
      </c>
      <c r="N16050">
        <v>1</v>
      </c>
      <c r="P16050">
        <v>1</v>
      </c>
    </row>
    <row r="16051" spans="12:16" x14ac:dyDescent="0.35">
      <c r="L16051" t="s">
        <v>130</v>
      </c>
      <c r="M16051" t="s">
        <v>7747</v>
      </c>
      <c r="N16051">
        <v>1</v>
      </c>
      <c r="P16051">
        <v>1</v>
      </c>
    </row>
    <row r="16052" spans="12:16" x14ac:dyDescent="0.35">
      <c r="L16052" t="s">
        <v>130</v>
      </c>
      <c r="M16052" t="s">
        <v>7747</v>
      </c>
      <c r="N16052">
        <v>1</v>
      </c>
      <c r="P16052">
        <v>1</v>
      </c>
    </row>
    <row r="16053" spans="12:16" x14ac:dyDescent="0.35">
      <c r="L16053" t="s">
        <v>130</v>
      </c>
      <c r="M16053" t="s">
        <v>7747</v>
      </c>
      <c r="N16053">
        <v>1</v>
      </c>
      <c r="P16053">
        <v>1</v>
      </c>
    </row>
    <row r="16054" spans="12:16" x14ac:dyDescent="0.35">
      <c r="L16054" t="s">
        <v>130</v>
      </c>
      <c r="M16054" t="s">
        <v>7747</v>
      </c>
      <c r="N16054">
        <v>1</v>
      </c>
      <c r="P16054">
        <v>1</v>
      </c>
    </row>
    <row r="16055" spans="12:16" x14ac:dyDescent="0.35">
      <c r="L16055" t="s">
        <v>130</v>
      </c>
      <c r="M16055" t="s">
        <v>7747</v>
      </c>
      <c r="N16055">
        <v>1</v>
      </c>
      <c r="P16055">
        <v>1</v>
      </c>
    </row>
    <row r="16056" spans="12:16" x14ac:dyDescent="0.35">
      <c r="L16056" t="s">
        <v>130</v>
      </c>
      <c r="M16056" t="s">
        <v>7747</v>
      </c>
      <c r="N16056">
        <v>1</v>
      </c>
      <c r="P16056">
        <v>1</v>
      </c>
    </row>
    <row r="16057" spans="12:16" x14ac:dyDescent="0.35">
      <c r="L16057" t="s">
        <v>130</v>
      </c>
      <c r="M16057" t="s">
        <v>7747</v>
      </c>
      <c r="N16057">
        <v>1</v>
      </c>
      <c r="P16057">
        <v>1</v>
      </c>
    </row>
    <row r="16058" spans="12:16" x14ac:dyDescent="0.35">
      <c r="L16058" t="s">
        <v>130</v>
      </c>
      <c r="M16058" t="s">
        <v>7747</v>
      </c>
      <c r="N16058">
        <v>1</v>
      </c>
      <c r="P16058">
        <v>1</v>
      </c>
    </row>
    <row r="16059" spans="12:16" x14ac:dyDescent="0.35">
      <c r="L16059" t="s">
        <v>130</v>
      </c>
      <c r="M16059" t="s">
        <v>7747</v>
      </c>
      <c r="N16059">
        <v>1</v>
      </c>
      <c r="P16059">
        <v>1</v>
      </c>
    </row>
    <row r="16060" spans="12:16" x14ac:dyDescent="0.35">
      <c r="L16060" t="s">
        <v>130</v>
      </c>
      <c r="M16060" t="s">
        <v>7747</v>
      </c>
      <c r="N16060">
        <v>1</v>
      </c>
      <c r="P16060">
        <v>1</v>
      </c>
    </row>
    <row r="16061" spans="12:16" x14ac:dyDescent="0.35">
      <c r="L16061" t="s">
        <v>130</v>
      </c>
      <c r="M16061" t="s">
        <v>7747</v>
      </c>
      <c r="N16061">
        <v>1</v>
      </c>
      <c r="P16061">
        <v>1</v>
      </c>
    </row>
    <row r="16062" spans="12:16" x14ac:dyDescent="0.35">
      <c r="L16062" t="s">
        <v>130</v>
      </c>
      <c r="M16062" t="s">
        <v>7747</v>
      </c>
      <c r="N16062">
        <v>1</v>
      </c>
      <c r="P16062">
        <v>1</v>
      </c>
    </row>
    <row r="16063" spans="12:16" x14ac:dyDescent="0.35">
      <c r="L16063" t="s">
        <v>130</v>
      </c>
      <c r="M16063" t="s">
        <v>7747</v>
      </c>
      <c r="N16063">
        <v>1</v>
      </c>
      <c r="P16063">
        <v>1</v>
      </c>
    </row>
    <row r="16064" spans="12:16" x14ac:dyDescent="0.35">
      <c r="L16064" t="s">
        <v>130</v>
      </c>
      <c r="M16064" t="s">
        <v>7747</v>
      </c>
      <c r="N16064">
        <v>1</v>
      </c>
      <c r="P16064">
        <v>1</v>
      </c>
    </row>
    <row r="16065" spans="12:16" x14ac:dyDescent="0.35">
      <c r="L16065" t="s">
        <v>130</v>
      </c>
      <c r="M16065" t="s">
        <v>7747</v>
      </c>
      <c r="N16065">
        <v>1</v>
      </c>
      <c r="P16065">
        <v>1</v>
      </c>
    </row>
    <row r="16066" spans="12:16" x14ac:dyDescent="0.35">
      <c r="L16066" t="s">
        <v>130</v>
      </c>
      <c r="M16066" t="s">
        <v>7747</v>
      </c>
      <c r="N16066">
        <v>1</v>
      </c>
      <c r="P16066">
        <v>1</v>
      </c>
    </row>
    <row r="16067" spans="12:16" x14ac:dyDescent="0.35">
      <c r="L16067" t="s">
        <v>130</v>
      </c>
      <c r="M16067" t="s">
        <v>7747</v>
      </c>
      <c r="N16067">
        <v>1</v>
      </c>
      <c r="P16067">
        <v>1</v>
      </c>
    </row>
    <row r="16068" spans="12:16" x14ac:dyDescent="0.35">
      <c r="L16068" t="s">
        <v>130</v>
      </c>
      <c r="M16068" t="s">
        <v>7747</v>
      </c>
      <c r="N16068">
        <v>1</v>
      </c>
      <c r="P16068">
        <v>1</v>
      </c>
    </row>
    <row r="16069" spans="12:16" x14ac:dyDescent="0.35">
      <c r="L16069" t="s">
        <v>130</v>
      </c>
      <c r="M16069" t="s">
        <v>7747</v>
      </c>
      <c r="N16069">
        <v>1</v>
      </c>
      <c r="P16069">
        <v>1</v>
      </c>
    </row>
    <row r="16070" spans="12:16" x14ac:dyDescent="0.35">
      <c r="L16070" t="s">
        <v>130</v>
      </c>
      <c r="M16070" t="s">
        <v>7747</v>
      </c>
      <c r="N16070">
        <v>1</v>
      </c>
      <c r="P16070">
        <v>1</v>
      </c>
    </row>
    <row r="16071" spans="12:16" x14ac:dyDescent="0.35">
      <c r="L16071" t="s">
        <v>130</v>
      </c>
      <c r="M16071" t="s">
        <v>7747</v>
      </c>
      <c r="N16071">
        <v>1</v>
      </c>
      <c r="P16071">
        <v>1</v>
      </c>
    </row>
    <row r="16072" spans="12:16" x14ac:dyDescent="0.35">
      <c r="L16072" t="s">
        <v>27</v>
      </c>
      <c r="M16072" t="s">
        <v>7747</v>
      </c>
      <c r="N16072">
        <v>6</v>
      </c>
      <c r="P16072">
        <v>1</v>
      </c>
    </row>
    <row r="16073" spans="12:16" x14ac:dyDescent="0.35">
      <c r="L16073" t="s">
        <v>27</v>
      </c>
      <c r="M16073" t="s">
        <v>7747</v>
      </c>
      <c r="N16073">
        <v>6</v>
      </c>
      <c r="P16073">
        <v>1</v>
      </c>
    </row>
    <row r="16074" spans="12:16" x14ac:dyDescent="0.35">
      <c r="L16074" t="s">
        <v>27</v>
      </c>
      <c r="M16074" t="s">
        <v>7747</v>
      </c>
      <c r="N16074">
        <v>6</v>
      </c>
      <c r="P16074">
        <v>1</v>
      </c>
    </row>
    <row r="16075" spans="12:16" x14ac:dyDescent="0.35">
      <c r="L16075" t="s">
        <v>27</v>
      </c>
      <c r="M16075" t="s">
        <v>7747</v>
      </c>
      <c r="N16075">
        <v>6</v>
      </c>
      <c r="P16075">
        <v>1</v>
      </c>
    </row>
    <row r="16076" spans="12:16" x14ac:dyDescent="0.35">
      <c r="L16076" t="s">
        <v>27</v>
      </c>
      <c r="M16076" t="s">
        <v>7747</v>
      </c>
      <c r="N16076">
        <v>6</v>
      </c>
      <c r="P16076">
        <v>1</v>
      </c>
    </row>
    <row r="16077" spans="12:16" x14ac:dyDescent="0.35">
      <c r="L16077" t="s">
        <v>27</v>
      </c>
      <c r="M16077" t="s">
        <v>7747</v>
      </c>
      <c r="N16077">
        <v>6</v>
      </c>
      <c r="P16077">
        <v>1</v>
      </c>
    </row>
    <row r="16078" spans="12:16" x14ac:dyDescent="0.35">
      <c r="L16078" t="s">
        <v>27</v>
      </c>
      <c r="M16078" t="s">
        <v>7747</v>
      </c>
      <c r="N16078">
        <v>6</v>
      </c>
      <c r="P16078">
        <v>1</v>
      </c>
    </row>
    <row r="16079" spans="12:16" x14ac:dyDescent="0.35">
      <c r="L16079" t="s">
        <v>27</v>
      </c>
      <c r="M16079" t="s">
        <v>7747</v>
      </c>
      <c r="N16079">
        <v>6</v>
      </c>
      <c r="P16079">
        <v>1</v>
      </c>
    </row>
    <row r="16080" spans="12:16" x14ac:dyDescent="0.35">
      <c r="L16080" t="s">
        <v>27</v>
      </c>
      <c r="M16080" t="s">
        <v>7747</v>
      </c>
      <c r="N16080">
        <v>6</v>
      </c>
      <c r="P16080">
        <v>1</v>
      </c>
    </row>
    <row r="16081" spans="12:16" x14ac:dyDescent="0.35">
      <c r="L16081" t="s">
        <v>27</v>
      </c>
      <c r="M16081" t="s">
        <v>7747</v>
      </c>
      <c r="N16081">
        <v>6</v>
      </c>
      <c r="P16081">
        <v>1</v>
      </c>
    </row>
    <row r="16082" spans="12:16" x14ac:dyDescent="0.35">
      <c r="L16082" t="s">
        <v>27</v>
      </c>
      <c r="M16082" t="s">
        <v>7747</v>
      </c>
      <c r="N16082">
        <v>6</v>
      </c>
      <c r="P16082">
        <v>1</v>
      </c>
    </row>
    <row r="16083" spans="12:16" x14ac:dyDescent="0.35">
      <c r="L16083" t="s">
        <v>27</v>
      </c>
      <c r="M16083" t="s">
        <v>7747</v>
      </c>
      <c r="N16083">
        <v>6</v>
      </c>
      <c r="P16083">
        <v>1</v>
      </c>
    </row>
    <row r="16084" spans="12:16" x14ac:dyDescent="0.35">
      <c r="L16084" t="s">
        <v>27</v>
      </c>
      <c r="M16084" t="s">
        <v>7747</v>
      </c>
      <c r="N16084">
        <v>6</v>
      </c>
      <c r="P16084">
        <v>1</v>
      </c>
    </row>
    <row r="16085" spans="12:16" x14ac:dyDescent="0.35">
      <c r="L16085" t="s">
        <v>27</v>
      </c>
      <c r="M16085" t="s">
        <v>7747</v>
      </c>
      <c r="N16085">
        <v>6</v>
      </c>
      <c r="P16085">
        <v>1</v>
      </c>
    </row>
    <row r="16086" spans="12:16" x14ac:dyDescent="0.35">
      <c r="L16086" t="s">
        <v>27</v>
      </c>
      <c r="M16086" t="s">
        <v>7747</v>
      </c>
      <c r="N16086">
        <v>6</v>
      </c>
      <c r="P16086">
        <v>1</v>
      </c>
    </row>
    <row r="16087" spans="12:16" x14ac:dyDescent="0.35">
      <c r="L16087" t="s">
        <v>27</v>
      </c>
      <c r="M16087" t="s">
        <v>7747</v>
      </c>
      <c r="N16087">
        <v>6</v>
      </c>
      <c r="P16087">
        <v>1</v>
      </c>
    </row>
    <row r="16088" spans="12:16" x14ac:dyDescent="0.35">
      <c r="L16088" t="s">
        <v>27</v>
      </c>
      <c r="M16088" t="s">
        <v>7747</v>
      </c>
      <c r="N16088">
        <v>6</v>
      </c>
      <c r="P16088">
        <v>1</v>
      </c>
    </row>
    <row r="16089" spans="12:16" x14ac:dyDescent="0.35">
      <c r="L16089" t="s">
        <v>27</v>
      </c>
      <c r="M16089" t="s">
        <v>7747</v>
      </c>
      <c r="N16089">
        <v>6</v>
      </c>
      <c r="P16089">
        <v>1</v>
      </c>
    </row>
    <row r="16090" spans="12:16" x14ac:dyDescent="0.35">
      <c r="L16090" t="s">
        <v>27</v>
      </c>
      <c r="M16090" t="s">
        <v>7747</v>
      </c>
      <c r="N16090">
        <v>6</v>
      </c>
      <c r="P16090">
        <v>1</v>
      </c>
    </row>
    <row r="16091" spans="12:16" x14ac:dyDescent="0.35">
      <c r="L16091" t="s">
        <v>27</v>
      </c>
      <c r="M16091" t="s">
        <v>7747</v>
      </c>
      <c r="N16091">
        <v>6</v>
      </c>
      <c r="P16091">
        <v>1</v>
      </c>
    </row>
    <row r="16092" spans="12:16" x14ac:dyDescent="0.35">
      <c r="L16092" t="s">
        <v>27</v>
      </c>
      <c r="M16092" t="s">
        <v>7747</v>
      </c>
      <c r="N16092">
        <v>6</v>
      </c>
      <c r="P16092">
        <v>1</v>
      </c>
    </row>
    <row r="16093" spans="12:16" x14ac:dyDescent="0.35">
      <c r="L16093" t="s">
        <v>27</v>
      </c>
      <c r="M16093" t="s">
        <v>7747</v>
      </c>
      <c r="N16093">
        <v>6</v>
      </c>
      <c r="P16093">
        <v>1</v>
      </c>
    </row>
    <row r="16094" spans="12:16" x14ac:dyDescent="0.35">
      <c r="L16094" t="s">
        <v>27</v>
      </c>
      <c r="M16094" t="s">
        <v>7747</v>
      </c>
      <c r="N16094">
        <v>6</v>
      </c>
      <c r="P16094">
        <v>1</v>
      </c>
    </row>
    <row r="16095" spans="12:16" x14ac:dyDescent="0.35">
      <c r="L16095" t="s">
        <v>27</v>
      </c>
      <c r="M16095" t="s">
        <v>7747</v>
      </c>
      <c r="N16095">
        <v>6</v>
      </c>
      <c r="P16095">
        <v>1</v>
      </c>
    </row>
    <row r="16096" spans="12:16" x14ac:dyDescent="0.35">
      <c r="L16096" t="s">
        <v>27</v>
      </c>
      <c r="M16096" t="s">
        <v>7747</v>
      </c>
      <c r="N16096">
        <v>6</v>
      </c>
      <c r="P16096">
        <v>1</v>
      </c>
    </row>
    <row r="16097" spans="12:16" x14ac:dyDescent="0.35">
      <c r="L16097" t="s">
        <v>27</v>
      </c>
      <c r="M16097" t="s">
        <v>7747</v>
      </c>
      <c r="N16097">
        <v>6</v>
      </c>
      <c r="P16097">
        <v>1</v>
      </c>
    </row>
    <row r="16098" spans="12:16" x14ac:dyDescent="0.35">
      <c r="L16098" t="s">
        <v>27</v>
      </c>
      <c r="M16098" t="s">
        <v>7747</v>
      </c>
      <c r="N16098">
        <v>6</v>
      </c>
      <c r="P16098">
        <v>1</v>
      </c>
    </row>
    <row r="16099" spans="12:16" x14ac:dyDescent="0.35">
      <c r="L16099" t="s">
        <v>27</v>
      </c>
      <c r="M16099" t="s">
        <v>7747</v>
      </c>
      <c r="N16099">
        <v>6</v>
      </c>
      <c r="P16099">
        <v>1</v>
      </c>
    </row>
    <row r="16100" spans="12:16" x14ac:dyDescent="0.35">
      <c r="L16100" t="s">
        <v>27</v>
      </c>
      <c r="M16100" t="s">
        <v>7747</v>
      </c>
      <c r="N16100">
        <v>6</v>
      </c>
      <c r="P16100">
        <v>1</v>
      </c>
    </row>
    <row r="16101" spans="12:16" x14ac:dyDescent="0.35">
      <c r="L16101" t="s">
        <v>27</v>
      </c>
      <c r="M16101" t="s">
        <v>7747</v>
      </c>
      <c r="N16101">
        <v>6</v>
      </c>
      <c r="P16101">
        <v>1</v>
      </c>
    </row>
    <row r="16102" spans="12:16" x14ac:dyDescent="0.35">
      <c r="L16102" t="s">
        <v>27</v>
      </c>
      <c r="M16102" t="s">
        <v>7747</v>
      </c>
      <c r="N16102">
        <v>6</v>
      </c>
      <c r="P16102">
        <v>1</v>
      </c>
    </row>
    <row r="16103" spans="12:16" x14ac:dyDescent="0.35">
      <c r="L16103" t="s">
        <v>27</v>
      </c>
      <c r="M16103" t="s">
        <v>7747</v>
      </c>
      <c r="N16103">
        <v>6</v>
      </c>
      <c r="P16103">
        <v>1</v>
      </c>
    </row>
    <row r="16104" spans="12:16" x14ac:dyDescent="0.35">
      <c r="L16104" t="s">
        <v>27</v>
      </c>
      <c r="M16104" t="s">
        <v>7747</v>
      </c>
      <c r="N16104">
        <v>6</v>
      </c>
      <c r="P16104">
        <v>1</v>
      </c>
    </row>
    <row r="16105" spans="12:16" x14ac:dyDescent="0.35">
      <c r="L16105" t="s">
        <v>27</v>
      </c>
      <c r="M16105" t="s">
        <v>7747</v>
      </c>
      <c r="N16105">
        <v>6</v>
      </c>
      <c r="P16105">
        <v>1</v>
      </c>
    </row>
    <row r="16106" spans="12:16" x14ac:dyDescent="0.35">
      <c r="L16106" t="s">
        <v>27</v>
      </c>
      <c r="M16106" t="s">
        <v>7747</v>
      </c>
      <c r="N16106">
        <v>6</v>
      </c>
      <c r="P16106">
        <v>1</v>
      </c>
    </row>
    <row r="16107" spans="12:16" x14ac:dyDescent="0.35">
      <c r="L16107" t="s">
        <v>27</v>
      </c>
      <c r="M16107" t="s">
        <v>7747</v>
      </c>
      <c r="N16107">
        <v>6</v>
      </c>
      <c r="P16107">
        <v>1</v>
      </c>
    </row>
    <row r="16108" spans="12:16" x14ac:dyDescent="0.35">
      <c r="L16108" t="s">
        <v>27</v>
      </c>
      <c r="M16108" t="s">
        <v>7747</v>
      </c>
      <c r="N16108">
        <v>6</v>
      </c>
      <c r="P16108">
        <v>1</v>
      </c>
    </row>
    <row r="16109" spans="12:16" x14ac:dyDescent="0.35">
      <c r="L16109" t="s">
        <v>27</v>
      </c>
      <c r="M16109" t="s">
        <v>7747</v>
      </c>
      <c r="N16109">
        <v>6</v>
      </c>
      <c r="P16109">
        <v>1</v>
      </c>
    </row>
    <row r="16110" spans="12:16" x14ac:dyDescent="0.35">
      <c r="L16110" t="s">
        <v>27</v>
      </c>
      <c r="M16110" t="s">
        <v>7747</v>
      </c>
      <c r="N16110">
        <v>6</v>
      </c>
      <c r="P16110">
        <v>1</v>
      </c>
    </row>
    <row r="16111" spans="12:16" x14ac:dyDescent="0.35">
      <c r="L16111" t="s">
        <v>27</v>
      </c>
      <c r="M16111" t="s">
        <v>7747</v>
      </c>
      <c r="N16111">
        <v>6</v>
      </c>
      <c r="P16111">
        <v>1</v>
      </c>
    </row>
    <row r="16112" spans="12:16" x14ac:dyDescent="0.35">
      <c r="L16112" t="s">
        <v>27</v>
      </c>
      <c r="M16112" t="s">
        <v>7747</v>
      </c>
      <c r="N16112">
        <v>6</v>
      </c>
      <c r="P16112">
        <v>1</v>
      </c>
    </row>
    <row r="16113" spans="12:16" x14ac:dyDescent="0.35">
      <c r="L16113" t="s">
        <v>27</v>
      </c>
      <c r="M16113" t="s">
        <v>7747</v>
      </c>
      <c r="N16113">
        <v>6</v>
      </c>
      <c r="P16113">
        <v>1</v>
      </c>
    </row>
    <row r="16114" spans="12:16" x14ac:dyDescent="0.35">
      <c r="L16114" t="s">
        <v>27</v>
      </c>
      <c r="M16114" t="s">
        <v>7747</v>
      </c>
      <c r="N16114">
        <v>6</v>
      </c>
      <c r="P16114">
        <v>1</v>
      </c>
    </row>
    <row r="16115" spans="12:16" x14ac:dyDescent="0.35">
      <c r="L16115" t="s">
        <v>27</v>
      </c>
      <c r="M16115" t="s">
        <v>7747</v>
      </c>
      <c r="N16115">
        <v>6</v>
      </c>
      <c r="P16115">
        <v>1</v>
      </c>
    </row>
    <row r="16116" spans="12:16" x14ac:dyDescent="0.35">
      <c r="L16116" t="s">
        <v>27</v>
      </c>
      <c r="M16116" t="s">
        <v>7747</v>
      </c>
      <c r="N16116">
        <v>6</v>
      </c>
      <c r="P16116">
        <v>1</v>
      </c>
    </row>
    <row r="16117" spans="12:16" x14ac:dyDescent="0.35">
      <c r="L16117" t="s">
        <v>27</v>
      </c>
      <c r="M16117" t="s">
        <v>7747</v>
      </c>
      <c r="N16117">
        <v>6</v>
      </c>
      <c r="P16117">
        <v>1</v>
      </c>
    </row>
    <row r="16118" spans="12:16" x14ac:dyDescent="0.35">
      <c r="L16118" t="s">
        <v>27</v>
      </c>
      <c r="M16118" t="s">
        <v>7747</v>
      </c>
      <c r="N16118">
        <v>6</v>
      </c>
      <c r="P16118">
        <v>1</v>
      </c>
    </row>
    <row r="16119" spans="12:16" x14ac:dyDescent="0.35">
      <c r="L16119" t="s">
        <v>27</v>
      </c>
      <c r="M16119" t="s">
        <v>7747</v>
      </c>
      <c r="N16119">
        <v>6</v>
      </c>
      <c r="P16119">
        <v>1</v>
      </c>
    </row>
    <row r="16120" spans="12:16" x14ac:dyDescent="0.35">
      <c r="L16120" t="s">
        <v>27</v>
      </c>
      <c r="M16120" t="s">
        <v>7747</v>
      </c>
      <c r="N16120">
        <v>6</v>
      </c>
      <c r="P16120">
        <v>1</v>
      </c>
    </row>
    <row r="16121" spans="12:16" x14ac:dyDescent="0.35">
      <c r="L16121" t="s">
        <v>27</v>
      </c>
      <c r="M16121" t="s">
        <v>7747</v>
      </c>
      <c r="N16121">
        <v>6</v>
      </c>
      <c r="P16121">
        <v>1</v>
      </c>
    </row>
    <row r="16122" spans="12:16" x14ac:dyDescent="0.35">
      <c r="L16122" t="s">
        <v>27</v>
      </c>
      <c r="M16122" t="s">
        <v>7747</v>
      </c>
      <c r="N16122">
        <v>6</v>
      </c>
      <c r="P16122">
        <v>1</v>
      </c>
    </row>
    <row r="16123" spans="12:16" x14ac:dyDescent="0.35">
      <c r="L16123" t="s">
        <v>27</v>
      </c>
      <c r="M16123" t="s">
        <v>7747</v>
      </c>
      <c r="N16123">
        <v>6</v>
      </c>
      <c r="P16123">
        <v>1</v>
      </c>
    </row>
    <row r="16124" spans="12:16" x14ac:dyDescent="0.35">
      <c r="L16124" t="s">
        <v>27</v>
      </c>
      <c r="M16124" t="s">
        <v>7747</v>
      </c>
      <c r="N16124">
        <v>6</v>
      </c>
      <c r="P16124">
        <v>1</v>
      </c>
    </row>
    <row r="16125" spans="12:16" x14ac:dyDescent="0.35">
      <c r="L16125" t="s">
        <v>27</v>
      </c>
      <c r="M16125" t="s">
        <v>7747</v>
      </c>
      <c r="N16125">
        <v>6</v>
      </c>
      <c r="P16125">
        <v>1</v>
      </c>
    </row>
    <row r="16126" spans="12:16" x14ac:dyDescent="0.35">
      <c r="L16126" t="s">
        <v>27</v>
      </c>
      <c r="M16126" t="s">
        <v>7747</v>
      </c>
      <c r="N16126">
        <v>6</v>
      </c>
      <c r="P16126">
        <v>1</v>
      </c>
    </row>
    <row r="16127" spans="12:16" x14ac:dyDescent="0.35">
      <c r="L16127" t="s">
        <v>27</v>
      </c>
      <c r="M16127" t="s">
        <v>7747</v>
      </c>
      <c r="N16127">
        <v>6</v>
      </c>
      <c r="P16127">
        <v>1</v>
      </c>
    </row>
    <row r="16128" spans="12:16" x14ac:dyDescent="0.35">
      <c r="L16128" t="s">
        <v>27</v>
      </c>
      <c r="M16128" t="s">
        <v>7747</v>
      </c>
      <c r="N16128">
        <v>6</v>
      </c>
      <c r="P16128">
        <v>1</v>
      </c>
    </row>
    <row r="16129" spans="12:16" x14ac:dyDescent="0.35">
      <c r="L16129" t="s">
        <v>27</v>
      </c>
      <c r="M16129" t="s">
        <v>7747</v>
      </c>
      <c r="N16129">
        <v>6</v>
      </c>
      <c r="P16129">
        <v>1</v>
      </c>
    </row>
    <row r="16130" spans="12:16" x14ac:dyDescent="0.35">
      <c r="L16130" t="s">
        <v>27</v>
      </c>
      <c r="M16130" t="s">
        <v>7747</v>
      </c>
      <c r="N16130">
        <v>6</v>
      </c>
      <c r="P16130">
        <v>1</v>
      </c>
    </row>
    <row r="16131" spans="12:16" x14ac:dyDescent="0.35">
      <c r="L16131" t="s">
        <v>27</v>
      </c>
      <c r="M16131" t="s">
        <v>7747</v>
      </c>
      <c r="N16131">
        <v>6</v>
      </c>
      <c r="P16131">
        <v>1</v>
      </c>
    </row>
    <row r="16132" spans="12:16" x14ac:dyDescent="0.35">
      <c r="L16132" t="s">
        <v>27</v>
      </c>
      <c r="M16132" t="s">
        <v>7747</v>
      </c>
      <c r="N16132">
        <v>6</v>
      </c>
      <c r="P16132">
        <v>1</v>
      </c>
    </row>
    <row r="16133" spans="12:16" x14ac:dyDescent="0.35">
      <c r="L16133" t="s">
        <v>27</v>
      </c>
      <c r="M16133" t="s">
        <v>7747</v>
      </c>
      <c r="N16133">
        <v>6</v>
      </c>
      <c r="P16133">
        <v>1</v>
      </c>
    </row>
    <row r="16134" spans="12:16" x14ac:dyDescent="0.35">
      <c r="L16134" t="s">
        <v>27</v>
      </c>
      <c r="M16134" t="s">
        <v>7747</v>
      </c>
      <c r="N16134">
        <v>6</v>
      </c>
      <c r="P16134">
        <v>1</v>
      </c>
    </row>
    <row r="16135" spans="12:16" x14ac:dyDescent="0.35">
      <c r="L16135" t="s">
        <v>27</v>
      </c>
      <c r="M16135" t="s">
        <v>7747</v>
      </c>
      <c r="N16135">
        <v>6</v>
      </c>
      <c r="P16135">
        <v>1</v>
      </c>
    </row>
    <row r="16136" spans="12:16" x14ac:dyDescent="0.35">
      <c r="L16136" t="s">
        <v>27</v>
      </c>
      <c r="M16136" t="s">
        <v>7747</v>
      </c>
      <c r="N16136">
        <v>6</v>
      </c>
      <c r="P16136">
        <v>1</v>
      </c>
    </row>
    <row r="16137" spans="12:16" x14ac:dyDescent="0.35">
      <c r="L16137" t="s">
        <v>27</v>
      </c>
      <c r="M16137" t="s">
        <v>7747</v>
      </c>
      <c r="N16137">
        <v>6</v>
      </c>
      <c r="P16137">
        <v>1</v>
      </c>
    </row>
    <row r="16138" spans="12:16" x14ac:dyDescent="0.35">
      <c r="L16138" t="s">
        <v>27</v>
      </c>
      <c r="M16138" t="s">
        <v>7747</v>
      </c>
      <c r="N16138">
        <v>6</v>
      </c>
      <c r="P16138">
        <v>1</v>
      </c>
    </row>
    <row r="16139" spans="12:16" x14ac:dyDescent="0.35">
      <c r="L16139" t="s">
        <v>27</v>
      </c>
      <c r="M16139" t="s">
        <v>7747</v>
      </c>
      <c r="N16139">
        <v>6</v>
      </c>
      <c r="P16139">
        <v>1</v>
      </c>
    </row>
    <row r="16140" spans="12:16" x14ac:dyDescent="0.35">
      <c r="L16140" t="s">
        <v>27</v>
      </c>
      <c r="M16140" t="s">
        <v>7747</v>
      </c>
      <c r="N16140">
        <v>6</v>
      </c>
      <c r="P16140">
        <v>1</v>
      </c>
    </row>
    <row r="16141" spans="12:16" x14ac:dyDescent="0.35">
      <c r="L16141" t="s">
        <v>27</v>
      </c>
      <c r="M16141" t="s">
        <v>7747</v>
      </c>
      <c r="N16141">
        <v>6</v>
      </c>
      <c r="P16141">
        <v>1</v>
      </c>
    </row>
    <row r="16142" spans="12:16" x14ac:dyDescent="0.35">
      <c r="L16142" t="s">
        <v>27</v>
      </c>
      <c r="M16142" t="s">
        <v>7747</v>
      </c>
      <c r="N16142">
        <v>6</v>
      </c>
      <c r="P16142">
        <v>1</v>
      </c>
    </row>
    <row r="16143" spans="12:16" x14ac:dyDescent="0.35">
      <c r="L16143" t="s">
        <v>27</v>
      </c>
      <c r="M16143" t="s">
        <v>7747</v>
      </c>
      <c r="N16143">
        <v>6</v>
      </c>
      <c r="P16143">
        <v>1</v>
      </c>
    </row>
    <row r="16144" spans="12:16" x14ac:dyDescent="0.35">
      <c r="L16144" t="s">
        <v>27</v>
      </c>
      <c r="M16144" t="s">
        <v>7747</v>
      </c>
      <c r="N16144">
        <v>6</v>
      </c>
      <c r="P16144">
        <v>1</v>
      </c>
    </row>
    <row r="16145" spans="12:16" x14ac:dyDescent="0.35">
      <c r="L16145" t="s">
        <v>27</v>
      </c>
      <c r="M16145" t="s">
        <v>7747</v>
      </c>
      <c r="N16145">
        <v>6</v>
      </c>
      <c r="P16145">
        <v>1</v>
      </c>
    </row>
    <row r="16146" spans="12:16" x14ac:dyDescent="0.35">
      <c r="L16146" t="s">
        <v>27</v>
      </c>
      <c r="M16146" t="s">
        <v>7747</v>
      </c>
      <c r="N16146">
        <v>6</v>
      </c>
      <c r="P16146">
        <v>1</v>
      </c>
    </row>
    <row r="16147" spans="12:16" x14ac:dyDescent="0.35">
      <c r="L16147" t="s">
        <v>27</v>
      </c>
      <c r="M16147" t="s">
        <v>7747</v>
      </c>
      <c r="N16147">
        <v>6</v>
      </c>
      <c r="P16147">
        <v>1</v>
      </c>
    </row>
    <row r="16148" spans="12:16" x14ac:dyDescent="0.35">
      <c r="L16148" t="s">
        <v>27</v>
      </c>
      <c r="M16148" t="s">
        <v>7747</v>
      </c>
      <c r="N16148">
        <v>6</v>
      </c>
      <c r="P16148">
        <v>1</v>
      </c>
    </row>
    <row r="16149" spans="12:16" x14ac:dyDescent="0.35">
      <c r="L16149" t="s">
        <v>27</v>
      </c>
      <c r="M16149" t="s">
        <v>7747</v>
      </c>
      <c r="N16149">
        <v>6</v>
      </c>
      <c r="P16149">
        <v>1</v>
      </c>
    </row>
    <row r="16150" spans="12:16" x14ac:dyDescent="0.35">
      <c r="L16150" t="s">
        <v>27</v>
      </c>
      <c r="M16150" t="s">
        <v>7747</v>
      </c>
      <c r="N16150">
        <v>6</v>
      </c>
      <c r="P16150">
        <v>1</v>
      </c>
    </row>
    <row r="16151" spans="12:16" x14ac:dyDescent="0.35">
      <c r="L16151" t="s">
        <v>27</v>
      </c>
      <c r="M16151" t="s">
        <v>7747</v>
      </c>
      <c r="N16151">
        <v>6</v>
      </c>
      <c r="P16151">
        <v>1</v>
      </c>
    </row>
    <row r="16152" spans="12:16" x14ac:dyDescent="0.35">
      <c r="L16152" t="s">
        <v>27</v>
      </c>
      <c r="M16152" t="s">
        <v>7747</v>
      </c>
      <c r="N16152">
        <v>6</v>
      </c>
      <c r="P16152">
        <v>1</v>
      </c>
    </row>
    <row r="16153" spans="12:16" x14ac:dyDescent="0.35">
      <c r="L16153" t="s">
        <v>27</v>
      </c>
      <c r="M16153" t="s">
        <v>7747</v>
      </c>
      <c r="N16153">
        <v>6</v>
      </c>
      <c r="P16153">
        <v>1</v>
      </c>
    </row>
    <row r="16154" spans="12:16" x14ac:dyDescent="0.35">
      <c r="L16154" t="s">
        <v>27</v>
      </c>
      <c r="M16154" t="s">
        <v>7747</v>
      </c>
      <c r="N16154">
        <v>6</v>
      </c>
      <c r="P16154">
        <v>1</v>
      </c>
    </row>
    <row r="16155" spans="12:16" x14ac:dyDescent="0.35">
      <c r="L16155" t="s">
        <v>27</v>
      </c>
      <c r="M16155" t="s">
        <v>7747</v>
      </c>
      <c r="N16155">
        <v>6</v>
      </c>
      <c r="P16155">
        <v>1</v>
      </c>
    </row>
    <row r="16156" spans="12:16" x14ac:dyDescent="0.35">
      <c r="L16156" t="s">
        <v>27</v>
      </c>
      <c r="M16156" t="s">
        <v>7747</v>
      </c>
      <c r="N16156">
        <v>6</v>
      </c>
      <c r="P16156">
        <v>1</v>
      </c>
    </row>
    <row r="16157" spans="12:16" x14ac:dyDescent="0.35">
      <c r="L16157" t="s">
        <v>27</v>
      </c>
      <c r="M16157" t="s">
        <v>7747</v>
      </c>
      <c r="N16157">
        <v>6</v>
      </c>
      <c r="P16157">
        <v>1</v>
      </c>
    </row>
    <row r="16158" spans="12:16" x14ac:dyDescent="0.35">
      <c r="L16158" t="s">
        <v>27</v>
      </c>
      <c r="M16158" t="s">
        <v>7747</v>
      </c>
      <c r="N16158">
        <v>6</v>
      </c>
      <c r="P16158">
        <v>1</v>
      </c>
    </row>
    <row r="16159" spans="12:16" x14ac:dyDescent="0.35">
      <c r="L16159" t="s">
        <v>27</v>
      </c>
      <c r="M16159" t="s">
        <v>7747</v>
      </c>
      <c r="N16159">
        <v>6</v>
      </c>
      <c r="P16159">
        <v>1</v>
      </c>
    </row>
    <row r="16160" spans="12:16" x14ac:dyDescent="0.35">
      <c r="L16160" t="s">
        <v>27</v>
      </c>
      <c r="M16160" t="s">
        <v>7747</v>
      </c>
      <c r="N16160">
        <v>6</v>
      </c>
      <c r="P16160">
        <v>1</v>
      </c>
    </row>
    <row r="16161" spans="12:16" x14ac:dyDescent="0.35">
      <c r="L16161" t="s">
        <v>27</v>
      </c>
      <c r="M16161" t="s">
        <v>7747</v>
      </c>
      <c r="N16161">
        <v>6</v>
      </c>
      <c r="P16161">
        <v>1</v>
      </c>
    </row>
    <row r="16162" spans="12:16" x14ac:dyDescent="0.35">
      <c r="L16162" t="s">
        <v>27</v>
      </c>
      <c r="M16162" t="s">
        <v>7747</v>
      </c>
      <c r="N16162">
        <v>6</v>
      </c>
      <c r="P16162">
        <v>1</v>
      </c>
    </row>
    <row r="16163" spans="12:16" x14ac:dyDescent="0.35">
      <c r="L16163" t="s">
        <v>27</v>
      </c>
      <c r="M16163" t="s">
        <v>7747</v>
      </c>
      <c r="N16163">
        <v>6</v>
      </c>
      <c r="P16163">
        <v>1</v>
      </c>
    </row>
    <row r="16164" spans="12:16" x14ac:dyDescent="0.35">
      <c r="L16164" t="s">
        <v>27</v>
      </c>
      <c r="M16164" t="s">
        <v>7747</v>
      </c>
      <c r="N16164">
        <v>6</v>
      </c>
      <c r="P16164">
        <v>1</v>
      </c>
    </row>
    <row r="16165" spans="12:16" x14ac:dyDescent="0.35">
      <c r="L16165" t="s">
        <v>27</v>
      </c>
      <c r="M16165" t="s">
        <v>7747</v>
      </c>
      <c r="N16165">
        <v>6</v>
      </c>
      <c r="P16165">
        <v>1</v>
      </c>
    </row>
    <row r="16166" spans="12:16" x14ac:dyDescent="0.35">
      <c r="L16166" t="s">
        <v>27</v>
      </c>
      <c r="M16166" t="s">
        <v>7747</v>
      </c>
      <c r="N16166">
        <v>6</v>
      </c>
      <c r="P16166">
        <v>1</v>
      </c>
    </row>
    <row r="16167" spans="12:16" x14ac:dyDescent="0.35">
      <c r="L16167" t="s">
        <v>27</v>
      </c>
      <c r="M16167" t="s">
        <v>7747</v>
      </c>
      <c r="N16167">
        <v>6</v>
      </c>
      <c r="P16167">
        <v>1</v>
      </c>
    </row>
    <row r="16168" spans="12:16" x14ac:dyDescent="0.35">
      <c r="L16168" t="s">
        <v>27</v>
      </c>
      <c r="M16168" t="s">
        <v>7747</v>
      </c>
      <c r="N16168">
        <v>6</v>
      </c>
      <c r="P16168">
        <v>1</v>
      </c>
    </row>
    <row r="16169" spans="12:16" x14ac:dyDescent="0.35">
      <c r="L16169" t="s">
        <v>27</v>
      </c>
      <c r="M16169" t="s">
        <v>7747</v>
      </c>
      <c r="N16169">
        <v>6</v>
      </c>
      <c r="P16169">
        <v>1</v>
      </c>
    </row>
    <row r="16170" spans="12:16" x14ac:dyDescent="0.35">
      <c r="L16170" t="s">
        <v>27</v>
      </c>
      <c r="M16170" t="s">
        <v>7747</v>
      </c>
      <c r="N16170">
        <v>6</v>
      </c>
      <c r="P16170">
        <v>1</v>
      </c>
    </row>
    <row r="16171" spans="12:16" x14ac:dyDescent="0.35">
      <c r="L16171" t="s">
        <v>27</v>
      </c>
      <c r="M16171" t="s">
        <v>7747</v>
      </c>
      <c r="N16171">
        <v>6</v>
      </c>
      <c r="P16171">
        <v>1</v>
      </c>
    </row>
    <row r="16172" spans="12:16" x14ac:dyDescent="0.35">
      <c r="L16172" t="s">
        <v>27</v>
      </c>
      <c r="M16172" t="s">
        <v>7747</v>
      </c>
      <c r="N16172">
        <v>6</v>
      </c>
      <c r="P16172">
        <v>1</v>
      </c>
    </row>
    <row r="16173" spans="12:16" x14ac:dyDescent="0.35">
      <c r="L16173" t="s">
        <v>27</v>
      </c>
      <c r="M16173" t="s">
        <v>7747</v>
      </c>
      <c r="N16173">
        <v>6</v>
      </c>
      <c r="P16173">
        <v>1</v>
      </c>
    </row>
    <row r="16174" spans="12:16" x14ac:dyDescent="0.35">
      <c r="L16174" t="s">
        <v>27</v>
      </c>
      <c r="M16174" t="s">
        <v>7747</v>
      </c>
      <c r="N16174">
        <v>6</v>
      </c>
      <c r="P16174">
        <v>1</v>
      </c>
    </row>
    <row r="16175" spans="12:16" x14ac:dyDescent="0.35">
      <c r="L16175" t="s">
        <v>27</v>
      </c>
      <c r="M16175" t="s">
        <v>7747</v>
      </c>
      <c r="N16175">
        <v>6</v>
      </c>
      <c r="P16175">
        <v>1</v>
      </c>
    </row>
    <row r="16176" spans="12:16" x14ac:dyDescent="0.35">
      <c r="L16176" t="s">
        <v>27</v>
      </c>
      <c r="M16176" t="s">
        <v>7747</v>
      </c>
      <c r="N16176">
        <v>6</v>
      </c>
      <c r="P16176">
        <v>1</v>
      </c>
    </row>
    <row r="16177" spans="12:16" x14ac:dyDescent="0.35">
      <c r="L16177" t="s">
        <v>27</v>
      </c>
      <c r="M16177" t="s">
        <v>7747</v>
      </c>
      <c r="N16177">
        <v>6</v>
      </c>
      <c r="P16177">
        <v>1</v>
      </c>
    </row>
    <row r="16178" spans="12:16" x14ac:dyDescent="0.35">
      <c r="L16178" t="s">
        <v>27</v>
      </c>
      <c r="M16178" t="s">
        <v>7747</v>
      </c>
      <c r="N16178">
        <v>6</v>
      </c>
      <c r="P16178">
        <v>1</v>
      </c>
    </row>
    <row r="16179" spans="12:16" x14ac:dyDescent="0.35">
      <c r="L16179" t="s">
        <v>27</v>
      </c>
      <c r="M16179" t="s">
        <v>7747</v>
      </c>
      <c r="N16179">
        <v>6</v>
      </c>
      <c r="P16179">
        <v>1</v>
      </c>
    </row>
    <row r="16180" spans="12:16" x14ac:dyDescent="0.35">
      <c r="L16180" t="s">
        <v>27</v>
      </c>
      <c r="M16180" t="s">
        <v>7747</v>
      </c>
      <c r="N16180">
        <v>6</v>
      </c>
      <c r="P16180">
        <v>1</v>
      </c>
    </row>
    <row r="16181" spans="12:16" x14ac:dyDescent="0.35">
      <c r="L16181" t="s">
        <v>27</v>
      </c>
      <c r="M16181" t="s">
        <v>7747</v>
      </c>
      <c r="N16181">
        <v>6</v>
      </c>
      <c r="P16181">
        <v>1</v>
      </c>
    </row>
    <row r="16182" spans="12:16" x14ac:dyDescent="0.35">
      <c r="L16182" t="s">
        <v>27</v>
      </c>
      <c r="M16182" t="s">
        <v>7747</v>
      </c>
      <c r="N16182">
        <v>6</v>
      </c>
      <c r="P16182">
        <v>1</v>
      </c>
    </row>
    <row r="16183" spans="12:16" x14ac:dyDescent="0.35">
      <c r="L16183" t="s">
        <v>27</v>
      </c>
      <c r="M16183" t="s">
        <v>7747</v>
      </c>
      <c r="N16183">
        <v>6</v>
      </c>
      <c r="P16183">
        <v>1</v>
      </c>
    </row>
    <row r="16184" spans="12:16" x14ac:dyDescent="0.35">
      <c r="L16184" t="s">
        <v>27</v>
      </c>
      <c r="M16184" t="s">
        <v>7747</v>
      </c>
      <c r="N16184">
        <v>6</v>
      </c>
      <c r="P16184">
        <v>1</v>
      </c>
    </row>
    <row r="16185" spans="12:16" x14ac:dyDescent="0.35">
      <c r="L16185" t="s">
        <v>27</v>
      </c>
      <c r="M16185" t="s">
        <v>7747</v>
      </c>
      <c r="N16185">
        <v>6</v>
      </c>
      <c r="P16185">
        <v>1</v>
      </c>
    </row>
    <row r="16186" spans="12:16" x14ac:dyDescent="0.35">
      <c r="L16186" t="s">
        <v>27</v>
      </c>
      <c r="M16186" t="s">
        <v>7747</v>
      </c>
      <c r="N16186">
        <v>6</v>
      </c>
      <c r="P16186">
        <v>1</v>
      </c>
    </row>
    <row r="16187" spans="12:16" x14ac:dyDescent="0.35">
      <c r="L16187" t="s">
        <v>27</v>
      </c>
      <c r="M16187" t="s">
        <v>7747</v>
      </c>
      <c r="N16187">
        <v>6</v>
      </c>
      <c r="P16187">
        <v>1</v>
      </c>
    </row>
    <row r="16188" spans="12:16" x14ac:dyDescent="0.35">
      <c r="L16188" t="s">
        <v>27</v>
      </c>
      <c r="M16188" t="s">
        <v>7747</v>
      </c>
      <c r="N16188">
        <v>6</v>
      </c>
      <c r="P16188">
        <v>1</v>
      </c>
    </row>
    <row r="16189" spans="12:16" x14ac:dyDescent="0.35">
      <c r="L16189" t="s">
        <v>27</v>
      </c>
      <c r="M16189" t="s">
        <v>7747</v>
      </c>
      <c r="N16189">
        <v>6</v>
      </c>
      <c r="P16189">
        <v>1</v>
      </c>
    </row>
    <row r="16190" spans="12:16" x14ac:dyDescent="0.35">
      <c r="L16190" t="s">
        <v>27</v>
      </c>
      <c r="M16190" t="s">
        <v>7747</v>
      </c>
      <c r="N16190">
        <v>6</v>
      </c>
      <c r="P16190">
        <v>1</v>
      </c>
    </row>
    <row r="16191" spans="12:16" x14ac:dyDescent="0.35">
      <c r="L16191" t="s">
        <v>27</v>
      </c>
      <c r="M16191" t="s">
        <v>7747</v>
      </c>
      <c r="N16191">
        <v>6</v>
      </c>
      <c r="P16191">
        <v>1</v>
      </c>
    </row>
    <row r="16192" spans="12:16" x14ac:dyDescent="0.35">
      <c r="L16192" t="s">
        <v>27</v>
      </c>
      <c r="M16192" t="s">
        <v>7747</v>
      </c>
      <c r="N16192">
        <v>6</v>
      </c>
      <c r="P16192">
        <v>1</v>
      </c>
    </row>
    <row r="16193" spans="12:16" x14ac:dyDescent="0.35">
      <c r="L16193" t="s">
        <v>27</v>
      </c>
      <c r="M16193" t="s">
        <v>7747</v>
      </c>
      <c r="N16193">
        <v>6</v>
      </c>
      <c r="P16193">
        <v>1</v>
      </c>
    </row>
    <row r="16194" spans="12:16" x14ac:dyDescent="0.35">
      <c r="L16194" t="s">
        <v>27</v>
      </c>
      <c r="M16194" t="s">
        <v>7747</v>
      </c>
      <c r="N16194">
        <v>6</v>
      </c>
      <c r="P16194">
        <v>1</v>
      </c>
    </row>
    <row r="16195" spans="12:16" x14ac:dyDescent="0.35">
      <c r="L16195" t="s">
        <v>27</v>
      </c>
      <c r="M16195" t="s">
        <v>7747</v>
      </c>
      <c r="N16195">
        <v>6</v>
      </c>
      <c r="P16195">
        <v>1</v>
      </c>
    </row>
    <row r="16196" spans="12:16" x14ac:dyDescent="0.35">
      <c r="L16196" t="s">
        <v>27</v>
      </c>
      <c r="M16196" t="s">
        <v>7747</v>
      </c>
      <c r="N16196">
        <v>6</v>
      </c>
      <c r="P16196">
        <v>1</v>
      </c>
    </row>
    <row r="16197" spans="12:16" x14ac:dyDescent="0.35">
      <c r="L16197" t="s">
        <v>27</v>
      </c>
      <c r="M16197" t="s">
        <v>7747</v>
      </c>
      <c r="N16197">
        <v>6</v>
      </c>
      <c r="P16197">
        <v>1</v>
      </c>
    </row>
    <row r="16198" spans="12:16" x14ac:dyDescent="0.35">
      <c r="L16198" t="s">
        <v>27</v>
      </c>
      <c r="M16198" t="s">
        <v>7747</v>
      </c>
      <c r="N16198">
        <v>6</v>
      </c>
      <c r="P16198">
        <v>1</v>
      </c>
    </row>
    <row r="16199" spans="12:16" x14ac:dyDescent="0.35">
      <c r="L16199" t="s">
        <v>27</v>
      </c>
      <c r="M16199" t="s">
        <v>7747</v>
      </c>
      <c r="N16199">
        <v>6</v>
      </c>
      <c r="P16199">
        <v>1</v>
      </c>
    </row>
    <row r="16200" spans="12:16" x14ac:dyDescent="0.35">
      <c r="L16200" t="s">
        <v>27</v>
      </c>
      <c r="M16200" t="s">
        <v>7747</v>
      </c>
      <c r="N16200">
        <v>6</v>
      </c>
      <c r="P16200">
        <v>1</v>
      </c>
    </row>
    <row r="16201" spans="12:16" x14ac:dyDescent="0.35">
      <c r="L16201" t="s">
        <v>27</v>
      </c>
      <c r="M16201" t="s">
        <v>7747</v>
      </c>
      <c r="N16201">
        <v>6</v>
      </c>
      <c r="P16201">
        <v>1</v>
      </c>
    </row>
    <row r="16202" spans="12:16" x14ac:dyDescent="0.35">
      <c r="L16202" t="s">
        <v>27</v>
      </c>
      <c r="M16202" t="s">
        <v>7747</v>
      </c>
      <c r="N16202">
        <v>6</v>
      </c>
      <c r="P16202">
        <v>1</v>
      </c>
    </row>
    <row r="16203" spans="12:16" x14ac:dyDescent="0.35">
      <c r="L16203" t="s">
        <v>27</v>
      </c>
      <c r="M16203" t="s">
        <v>7747</v>
      </c>
      <c r="N16203">
        <v>6</v>
      </c>
      <c r="P16203">
        <v>1</v>
      </c>
    </row>
    <row r="16204" spans="12:16" x14ac:dyDescent="0.35">
      <c r="L16204" t="s">
        <v>27</v>
      </c>
      <c r="M16204" t="s">
        <v>7747</v>
      </c>
      <c r="N16204">
        <v>6</v>
      </c>
      <c r="P16204">
        <v>1</v>
      </c>
    </row>
    <row r="16205" spans="12:16" x14ac:dyDescent="0.35">
      <c r="L16205" t="s">
        <v>27</v>
      </c>
      <c r="M16205" t="s">
        <v>7747</v>
      </c>
      <c r="N16205">
        <v>6</v>
      </c>
      <c r="P16205">
        <v>1</v>
      </c>
    </row>
    <row r="16206" spans="12:16" x14ac:dyDescent="0.35">
      <c r="L16206" t="s">
        <v>27</v>
      </c>
      <c r="M16206" t="s">
        <v>7747</v>
      </c>
      <c r="N16206">
        <v>6</v>
      </c>
      <c r="P16206">
        <v>1</v>
      </c>
    </row>
    <row r="16207" spans="12:16" x14ac:dyDescent="0.35">
      <c r="L16207" t="s">
        <v>27</v>
      </c>
      <c r="M16207" t="s">
        <v>7747</v>
      </c>
      <c r="N16207">
        <v>6</v>
      </c>
      <c r="P16207">
        <v>1</v>
      </c>
    </row>
    <row r="16208" spans="12:16" x14ac:dyDescent="0.35">
      <c r="L16208" t="s">
        <v>27</v>
      </c>
      <c r="M16208" t="s">
        <v>7747</v>
      </c>
      <c r="N16208">
        <v>6</v>
      </c>
      <c r="P16208">
        <v>1</v>
      </c>
    </row>
    <row r="16209" spans="12:16" x14ac:dyDescent="0.35">
      <c r="L16209" t="s">
        <v>27</v>
      </c>
      <c r="M16209" t="s">
        <v>7747</v>
      </c>
      <c r="N16209">
        <v>6</v>
      </c>
      <c r="P16209">
        <v>1</v>
      </c>
    </row>
    <row r="16210" spans="12:16" x14ac:dyDescent="0.35">
      <c r="L16210" t="s">
        <v>27</v>
      </c>
      <c r="M16210" t="s">
        <v>7747</v>
      </c>
      <c r="N16210">
        <v>6</v>
      </c>
      <c r="P16210">
        <v>1</v>
      </c>
    </row>
    <row r="16211" spans="12:16" x14ac:dyDescent="0.35">
      <c r="L16211" t="s">
        <v>27</v>
      </c>
      <c r="M16211" t="s">
        <v>7747</v>
      </c>
      <c r="N16211">
        <v>6</v>
      </c>
      <c r="P16211">
        <v>1</v>
      </c>
    </row>
    <row r="16212" spans="12:16" x14ac:dyDescent="0.35">
      <c r="L16212" t="s">
        <v>27</v>
      </c>
      <c r="M16212" t="s">
        <v>7747</v>
      </c>
      <c r="N16212">
        <v>6</v>
      </c>
      <c r="P16212">
        <v>1</v>
      </c>
    </row>
    <row r="16213" spans="12:16" x14ac:dyDescent="0.35">
      <c r="L16213" t="s">
        <v>27</v>
      </c>
      <c r="M16213" t="s">
        <v>7747</v>
      </c>
      <c r="N16213">
        <v>6</v>
      </c>
      <c r="P16213">
        <v>1</v>
      </c>
    </row>
    <row r="16214" spans="12:16" x14ac:dyDescent="0.35">
      <c r="L16214" t="s">
        <v>27</v>
      </c>
      <c r="M16214" t="s">
        <v>7747</v>
      </c>
      <c r="N16214">
        <v>6</v>
      </c>
      <c r="P16214">
        <v>1</v>
      </c>
    </row>
    <row r="16215" spans="12:16" x14ac:dyDescent="0.35">
      <c r="L16215" t="s">
        <v>27</v>
      </c>
      <c r="M16215" t="s">
        <v>7747</v>
      </c>
      <c r="N16215">
        <v>6</v>
      </c>
      <c r="P16215">
        <v>1</v>
      </c>
    </row>
    <row r="16216" spans="12:16" x14ac:dyDescent="0.35">
      <c r="L16216" t="s">
        <v>27</v>
      </c>
      <c r="M16216" t="s">
        <v>7747</v>
      </c>
      <c r="N16216">
        <v>6</v>
      </c>
      <c r="P16216">
        <v>1</v>
      </c>
    </row>
    <row r="16217" spans="12:16" x14ac:dyDescent="0.35">
      <c r="L16217" t="s">
        <v>27</v>
      </c>
      <c r="M16217" t="s">
        <v>7747</v>
      </c>
      <c r="N16217">
        <v>6</v>
      </c>
      <c r="P16217">
        <v>1</v>
      </c>
    </row>
    <row r="16218" spans="12:16" x14ac:dyDescent="0.35">
      <c r="L16218" t="s">
        <v>27</v>
      </c>
      <c r="M16218" t="s">
        <v>7747</v>
      </c>
      <c r="N16218">
        <v>6</v>
      </c>
      <c r="P16218">
        <v>1</v>
      </c>
    </row>
    <row r="16219" spans="12:16" x14ac:dyDescent="0.35">
      <c r="L16219" t="s">
        <v>27</v>
      </c>
      <c r="M16219" t="s">
        <v>7747</v>
      </c>
      <c r="N16219">
        <v>6</v>
      </c>
      <c r="P16219">
        <v>1</v>
      </c>
    </row>
    <row r="16220" spans="12:16" x14ac:dyDescent="0.35">
      <c r="L16220" t="s">
        <v>27</v>
      </c>
      <c r="M16220" t="s">
        <v>7747</v>
      </c>
      <c r="N16220">
        <v>6</v>
      </c>
      <c r="P16220">
        <v>1</v>
      </c>
    </row>
    <row r="16221" spans="12:16" x14ac:dyDescent="0.35">
      <c r="L16221" t="s">
        <v>27</v>
      </c>
      <c r="M16221" t="s">
        <v>7747</v>
      </c>
      <c r="N16221">
        <v>6</v>
      </c>
      <c r="P16221">
        <v>1</v>
      </c>
    </row>
    <row r="16222" spans="12:16" x14ac:dyDescent="0.35">
      <c r="L16222" t="s">
        <v>27</v>
      </c>
      <c r="M16222" t="s">
        <v>7747</v>
      </c>
      <c r="N16222">
        <v>6</v>
      </c>
      <c r="P16222">
        <v>1</v>
      </c>
    </row>
    <row r="16223" spans="12:16" x14ac:dyDescent="0.35">
      <c r="L16223" t="s">
        <v>27</v>
      </c>
      <c r="M16223" t="s">
        <v>7747</v>
      </c>
      <c r="N16223">
        <v>6</v>
      </c>
      <c r="P16223">
        <v>1</v>
      </c>
    </row>
    <row r="16224" spans="12:16" x14ac:dyDescent="0.35">
      <c r="L16224" t="s">
        <v>27</v>
      </c>
      <c r="M16224" t="s">
        <v>7747</v>
      </c>
      <c r="N16224">
        <v>6</v>
      </c>
      <c r="P16224">
        <v>1</v>
      </c>
    </row>
    <row r="16225" spans="12:16" x14ac:dyDescent="0.35">
      <c r="L16225" t="s">
        <v>27</v>
      </c>
      <c r="M16225" t="s">
        <v>7747</v>
      </c>
      <c r="N16225">
        <v>6</v>
      </c>
      <c r="P16225">
        <v>1</v>
      </c>
    </row>
    <row r="16226" spans="12:16" x14ac:dyDescent="0.35">
      <c r="L16226" t="s">
        <v>27</v>
      </c>
      <c r="M16226" t="s">
        <v>7747</v>
      </c>
      <c r="N16226">
        <v>6</v>
      </c>
      <c r="P16226">
        <v>1</v>
      </c>
    </row>
    <row r="16227" spans="12:16" x14ac:dyDescent="0.35">
      <c r="L16227" t="s">
        <v>27</v>
      </c>
      <c r="M16227" t="s">
        <v>7747</v>
      </c>
      <c r="N16227">
        <v>6</v>
      </c>
      <c r="P16227">
        <v>1</v>
      </c>
    </row>
    <row r="16228" spans="12:16" x14ac:dyDescent="0.35">
      <c r="L16228" t="s">
        <v>27</v>
      </c>
      <c r="M16228" t="s">
        <v>7747</v>
      </c>
      <c r="N16228">
        <v>6</v>
      </c>
      <c r="P16228">
        <v>1</v>
      </c>
    </row>
    <row r="16229" spans="12:16" x14ac:dyDescent="0.35">
      <c r="L16229" t="s">
        <v>27</v>
      </c>
      <c r="M16229" t="s">
        <v>7747</v>
      </c>
      <c r="N16229">
        <v>6</v>
      </c>
      <c r="P16229">
        <v>1</v>
      </c>
    </row>
    <row r="16230" spans="12:16" x14ac:dyDescent="0.35">
      <c r="L16230" t="s">
        <v>27</v>
      </c>
      <c r="M16230" t="s">
        <v>7747</v>
      </c>
      <c r="N16230">
        <v>6</v>
      </c>
      <c r="P16230">
        <v>1</v>
      </c>
    </row>
    <row r="16231" spans="12:16" x14ac:dyDescent="0.35">
      <c r="L16231" t="s">
        <v>27</v>
      </c>
      <c r="M16231" t="s">
        <v>7747</v>
      </c>
      <c r="N16231">
        <v>6</v>
      </c>
      <c r="P16231">
        <v>1</v>
      </c>
    </row>
    <row r="16232" spans="12:16" x14ac:dyDescent="0.35">
      <c r="L16232" t="s">
        <v>27</v>
      </c>
      <c r="M16232" t="s">
        <v>7747</v>
      </c>
      <c r="N16232">
        <v>6</v>
      </c>
      <c r="P16232">
        <v>1</v>
      </c>
    </row>
    <row r="16233" spans="12:16" x14ac:dyDescent="0.35">
      <c r="L16233" t="s">
        <v>27</v>
      </c>
      <c r="M16233" t="s">
        <v>7747</v>
      </c>
      <c r="N16233">
        <v>6</v>
      </c>
      <c r="P16233">
        <v>1</v>
      </c>
    </row>
    <row r="16234" spans="12:16" x14ac:dyDescent="0.35">
      <c r="L16234" t="s">
        <v>27</v>
      </c>
      <c r="M16234" t="s">
        <v>7747</v>
      </c>
      <c r="N16234">
        <v>6</v>
      </c>
      <c r="P16234">
        <v>1</v>
      </c>
    </row>
    <row r="16235" spans="12:16" x14ac:dyDescent="0.35">
      <c r="L16235" t="s">
        <v>27</v>
      </c>
      <c r="M16235" t="s">
        <v>7747</v>
      </c>
      <c r="N16235">
        <v>6</v>
      </c>
      <c r="P16235">
        <v>1</v>
      </c>
    </row>
    <row r="16236" spans="12:16" x14ac:dyDescent="0.35">
      <c r="L16236" t="s">
        <v>27</v>
      </c>
      <c r="M16236" t="s">
        <v>7747</v>
      </c>
      <c r="N16236">
        <v>6</v>
      </c>
      <c r="P16236">
        <v>1</v>
      </c>
    </row>
    <row r="16237" spans="12:16" x14ac:dyDescent="0.35">
      <c r="L16237" t="s">
        <v>27</v>
      </c>
      <c r="M16237" t="s">
        <v>7747</v>
      </c>
      <c r="N16237">
        <v>6</v>
      </c>
      <c r="P16237">
        <v>1</v>
      </c>
    </row>
    <row r="16238" spans="12:16" x14ac:dyDescent="0.35">
      <c r="L16238" t="s">
        <v>27</v>
      </c>
      <c r="M16238" t="s">
        <v>7747</v>
      </c>
      <c r="N16238">
        <v>6</v>
      </c>
      <c r="P16238">
        <v>1</v>
      </c>
    </row>
    <row r="16239" spans="12:16" x14ac:dyDescent="0.35">
      <c r="L16239" t="s">
        <v>27</v>
      </c>
      <c r="M16239" t="s">
        <v>7747</v>
      </c>
      <c r="N16239">
        <v>6</v>
      </c>
      <c r="P16239">
        <v>1</v>
      </c>
    </row>
    <row r="16240" spans="12:16" x14ac:dyDescent="0.35">
      <c r="L16240" t="s">
        <v>27</v>
      </c>
      <c r="M16240" t="s">
        <v>7747</v>
      </c>
      <c r="N16240">
        <v>6</v>
      </c>
      <c r="P16240">
        <v>1</v>
      </c>
    </row>
    <row r="16241" spans="12:16" x14ac:dyDescent="0.35">
      <c r="L16241" t="s">
        <v>27</v>
      </c>
      <c r="M16241" t="s">
        <v>7747</v>
      </c>
      <c r="N16241">
        <v>6</v>
      </c>
      <c r="P16241">
        <v>1</v>
      </c>
    </row>
    <row r="16242" spans="12:16" x14ac:dyDescent="0.35">
      <c r="L16242" t="s">
        <v>27</v>
      </c>
      <c r="M16242" t="s">
        <v>7747</v>
      </c>
      <c r="N16242">
        <v>6</v>
      </c>
      <c r="P16242">
        <v>1</v>
      </c>
    </row>
    <row r="16243" spans="12:16" x14ac:dyDescent="0.35">
      <c r="L16243" t="s">
        <v>27</v>
      </c>
      <c r="M16243" t="s">
        <v>7747</v>
      </c>
      <c r="N16243">
        <v>6</v>
      </c>
      <c r="P16243">
        <v>1</v>
      </c>
    </row>
    <row r="16244" spans="12:16" x14ac:dyDescent="0.35">
      <c r="L16244" t="s">
        <v>27</v>
      </c>
      <c r="M16244" t="s">
        <v>7747</v>
      </c>
      <c r="N16244">
        <v>6</v>
      </c>
      <c r="P16244">
        <v>1</v>
      </c>
    </row>
    <row r="16245" spans="12:16" x14ac:dyDescent="0.35">
      <c r="L16245" t="s">
        <v>27</v>
      </c>
      <c r="M16245" t="s">
        <v>7747</v>
      </c>
      <c r="N16245">
        <v>6</v>
      </c>
      <c r="P16245">
        <v>1</v>
      </c>
    </row>
    <row r="16246" spans="12:16" x14ac:dyDescent="0.35">
      <c r="L16246" t="s">
        <v>27</v>
      </c>
      <c r="M16246" t="s">
        <v>7747</v>
      </c>
      <c r="N16246">
        <v>6</v>
      </c>
      <c r="P16246">
        <v>1</v>
      </c>
    </row>
    <row r="16247" spans="12:16" x14ac:dyDescent="0.35">
      <c r="L16247" t="s">
        <v>27</v>
      </c>
      <c r="M16247" t="s">
        <v>7747</v>
      </c>
      <c r="N16247">
        <v>6</v>
      </c>
      <c r="P16247">
        <v>1</v>
      </c>
    </row>
    <row r="16248" spans="12:16" x14ac:dyDescent="0.35">
      <c r="L16248" t="s">
        <v>27</v>
      </c>
      <c r="M16248" t="s">
        <v>7747</v>
      </c>
      <c r="N16248">
        <v>6</v>
      </c>
      <c r="P16248">
        <v>1</v>
      </c>
    </row>
    <row r="16249" spans="12:16" x14ac:dyDescent="0.35">
      <c r="L16249" t="s">
        <v>27</v>
      </c>
      <c r="M16249" t="s">
        <v>7747</v>
      </c>
      <c r="N16249">
        <v>6</v>
      </c>
      <c r="P16249">
        <v>1</v>
      </c>
    </row>
    <row r="16250" spans="12:16" x14ac:dyDescent="0.35">
      <c r="L16250" t="s">
        <v>27</v>
      </c>
      <c r="M16250" t="s">
        <v>7747</v>
      </c>
      <c r="N16250">
        <v>6</v>
      </c>
      <c r="P16250">
        <v>1</v>
      </c>
    </row>
    <row r="16251" spans="12:16" x14ac:dyDescent="0.35">
      <c r="L16251" t="s">
        <v>27</v>
      </c>
      <c r="M16251" t="s">
        <v>7747</v>
      </c>
      <c r="N16251">
        <v>6</v>
      </c>
      <c r="P16251">
        <v>1</v>
      </c>
    </row>
    <row r="16252" spans="12:16" x14ac:dyDescent="0.35">
      <c r="L16252" t="s">
        <v>27</v>
      </c>
      <c r="M16252" t="s">
        <v>7747</v>
      </c>
      <c r="N16252">
        <v>6</v>
      </c>
      <c r="P16252">
        <v>1</v>
      </c>
    </row>
    <row r="16253" spans="12:16" x14ac:dyDescent="0.35">
      <c r="L16253" t="s">
        <v>29</v>
      </c>
      <c r="M16253" t="s">
        <v>7747</v>
      </c>
      <c r="N16253">
        <v>6</v>
      </c>
      <c r="P16253">
        <v>1</v>
      </c>
    </row>
    <row r="16254" spans="12:16" x14ac:dyDescent="0.35">
      <c r="L16254" t="s">
        <v>29</v>
      </c>
      <c r="M16254" t="s">
        <v>7747</v>
      </c>
      <c r="N16254">
        <v>6</v>
      </c>
      <c r="P16254">
        <v>1</v>
      </c>
    </row>
    <row r="16255" spans="12:16" x14ac:dyDescent="0.35">
      <c r="L16255" t="s">
        <v>29</v>
      </c>
      <c r="M16255" t="s">
        <v>7747</v>
      </c>
      <c r="N16255">
        <v>6</v>
      </c>
      <c r="P16255">
        <v>1</v>
      </c>
    </row>
    <row r="16256" spans="12:16" x14ac:dyDescent="0.35">
      <c r="L16256" t="s">
        <v>29</v>
      </c>
      <c r="M16256" t="s">
        <v>7747</v>
      </c>
      <c r="N16256">
        <v>6</v>
      </c>
      <c r="P16256">
        <v>1</v>
      </c>
    </row>
    <row r="16257" spans="12:16" x14ac:dyDescent="0.35">
      <c r="L16257" t="s">
        <v>29</v>
      </c>
      <c r="M16257" t="s">
        <v>7747</v>
      </c>
      <c r="N16257">
        <v>6</v>
      </c>
      <c r="P16257">
        <v>1</v>
      </c>
    </row>
    <row r="16258" spans="12:16" x14ac:dyDescent="0.35">
      <c r="L16258" t="s">
        <v>29</v>
      </c>
      <c r="M16258" t="s">
        <v>7747</v>
      </c>
      <c r="N16258">
        <v>6</v>
      </c>
      <c r="P16258">
        <v>1</v>
      </c>
    </row>
    <row r="16259" spans="12:16" x14ac:dyDescent="0.35">
      <c r="L16259" t="s">
        <v>29</v>
      </c>
      <c r="M16259" t="s">
        <v>7747</v>
      </c>
      <c r="N16259">
        <v>6</v>
      </c>
      <c r="P16259">
        <v>1</v>
      </c>
    </row>
    <row r="16260" spans="12:16" x14ac:dyDescent="0.35">
      <c r="L16260" t="s">
        <v>29</v>
      </c>
      <c r="M16260" t="s">
        <v>7747</v>
      </c>
      <c r="N16260">
        <v>6</v>
      </c>
      <c r="P16260">
        <v>1</v>
      </c>
    </row>
    <row r="16261" spans="12:16" x14ac:dyDescent="0.35">
      <c r="L16261" t="s">
        <v>29</v>
      </c>
      <c r="M16261" t="s">
        <v>7747</v>
      </c>
      <c r="N16261">
        <v>6</v>
      </c>
      <c r="P16261">
        <v>1</v>
      </c>
    </row>
    <row r="16262" spans="12:16" x14ac:dyDescent="0.35">
      <c r="L16262" t="s">
        <v>29</v>
      </c>
      <c r="M16262" t="s">
        <v>7747</v>
      </c>
      <c r="N16262">
        <v>6</v>
      </c>
      <c r="P16262">
        <v>1</v>
      </c>
    </row>
    <row r="16263" spans="12:16" x14ac:dyDescent="0.35">
      <c r="L16263" t="s">
        <v>29</v>
      </c>
      <c r="M16263" t="s">
        <v>7747</v>
      </c>
      <c r="N16263">
        <v>6</v>
      </c>
      <c r="P16263">
        <v>1</v>
      </c>
    </row>
    <row r="16264" spans="12:16" x14ac:dyDescent="0.35">
      <c r="L16264" t="s">
        <v>29</v>
      </c>
      <c r="M16264" t="s">
        <v>7747</v>
      </c>
      <c r="N16264">
        <v>6</v>
      </c>
      <c r="P16264">
        <v>1</v>
      </c>
    </row>
    <row r="16265" spans="12:16" x14ac:dyDescent="0.35">
      <c r="L16265" t="s">
        <v>29</v>
      </c>
      <c r="M16265" t="s">
        <v>7747</v>
      </c>
      <c r="N16265">
        <v>6</v>
      </c>
      <c r="P16265">
        <v>1</v>
      </c>
    </row>
    <row r="16266" spans="12:16" x14ac:dyDescent="0.35">
      <c r="L16266" t="s">
        <v>29</v>
      </c>
      <c r="M16266" t="s">
        <v>7747</v>
      </c>
      <c r="N16266">
        <v>6</v>
      </c>
      <c r="P16266">
        <v>1</v>
      </c>
    </row>
    <row r="16267" spans="12:16" x14ac:dyDescent="0.35">
      <c r="L16267" t="s">
        <v>29</v>
      </c>
      <c r="M16267" t="s">
        <v>7747</v>
      </c>
      <c r="N16267">
        <v>6</v>
      </c>
      <c r="P16267">
        <v>1</v>
      </c>
    </row>
    <row r="16268" spans="12:16" x14ac:dyDescent="0.35">
      <c r="L16268" t="s">
        <v>29</v>
      </c>
      <c r="M16268" t="s">
        <v>7747</v>
      </c>
      <c r="N16268">
        <v>6</v>
      </c>
      <c r="P16268">
        <v>1</v>
      </c>
    </row>
    <row r="16269" spans="12:16" x14ac:dyDescent="0.35">
      <c r="L16269" t="s">
        <v>29</v>
      </c>
      <c r="M16269" t="s">
        <v>7747</v>
      </c>
      <c r="N16269">
        <v>6</v>
      </c>
      <c r="P16269">
        <v>1</v>
      </c>
    </row>
    <row r="16270" spans="12:16" x14ac:dyDescent="0.35">
      <c r="L16270" t="s">
        <v>29</v>
      </c>
      <c r="M16270" t="s">
        <v>7747</v>
      </c>
      <c r="N16270">
        <v>6</v>
      </c>
      <c r="P16270">
        <v>1</v>
      </c>
    </row>
    <row r="16271" spans="12:16" x14ac:dyDescent="0.35">
      <c r="L16271" t="s">
        <v>29</v>
      </c>
      <c r="M16271" t="s">
        <v>7747</v>
      </c>
      <c r="N16271">
        <v>6</v>
      </c>
      <c r="P16271">
        <v>1</v>
      </c>
    </row>
    <row r="16272" spans="12:16" x14ac:dyDescent="0.35">
      <c r="L16272" t="s">
        <v>29</v>
      </c>
      <c r="M16272" t="s">
        <v>7747</v>
      </c>
      <c r="N16272">
        <v>6</v>
      </c>
      <c r="P16272">
        <v>1</v>
      </c>
    </row>
    <row r="16273" spans="12:16" x14ac:dyDescent="0.35">
      <c r="L16273" t="s">
        <v>29</v>
      </c>
      <c r="M16273" t="s">
        <v>7747</v>
      </c>
      <c r="N16273">
        <v>6</v>
      </c>
      <c r="P16273">
        <v>1</v>
      </c>
    </row>
    <row r="16274" spans="12:16" x14ac:dyDescent="0.35">
      <c r="L16274" t="s">
        <v>29</v>
      </c>
      <c r="M16274" t="s">
        <v>7747</v>
      </c>
      <c r="N16274">
        <v>6</v>
      </c>
      <c r="P16274">
        <v>1</v>
      </c>
    </row>
    <row r="16275" spans="12:16" x14ac:dyDescent="0.35">
      <c r="L16275" t="s">
        <v>29</v>
      </c>
      <c r="M16275" t="s">
        <v>7747</v>
      </c>
      <c r="N16275">
        <v>6</v>
      </c>
      <c r="P16275">
        <v>1</v>
      </c>
    </row>
    <row r="16276" spans="12:16" x14ac:dyDescent="0.35">
      <c r="L16276" t="s">
        <v>29</v>
      </c>
      <c r="M16276" t="s">
        <v>7747</v>
      </c>
      <c r="N16276">
        <v>6</v>
      </c>
      <c r="P16276">
        <v>1</v>
      </c>
    </row>
    <row r="16277" spans="12:16" x14ac:dyDescent="0.35">
      <c r="L16277" t="s">
        <v>29</v>
      </c>
      <c r="M16277" t="s">
        <v>7747</v>
      </c>
      <c r="N16277">
        <v>6</v>
      </c>
      <c r="P16277">
        <v>1</v>
      </c>
    </row>
    <row r="16278" spans="12:16" x14ac:dyDescent="0.35">
      <c r="L16278" t="s">
        <v>29</v>
      </c>
      <c r="M16278" t="s">
        <v>7747</v>
      </c>
      <c r="N16278">
        <v>6</v>
      </c>
      <c r="P16278">
        <v>1</v>
      </c>
    </row>
    <row r="16279" spans="12:16" x14ac:dyDescent="0.35">
      <c r="L16279" t="s">
        <v>29</v>
      </c>
      <c r="M16279" t="s">
        <v>7747</v>
      </c>
      <c r="N16279">
        <v>6</v>
      </c>
      <c r="P16279">
        <v>1</v>
      </c>
    </row>
    <row r="16280" spans="12:16" x14ac:dyDescent="0.35">
      <c r="L16280" t="s">
        <v>29</v>
      </c>
      <c r="M16280" t="s">
        <v>7747</v>
      </c>
      <c r="N16280">
        <v>6</v>
      </c>
      <c r="P16280">
        <v>1</v>
      </c>
    </row>
    <row r="16281" spans="12:16" x14ac:dyDescent="0.35">
      <c r="L16281" t="s">
        <v>29</v>
      </c>
      <c r="M16281" t="s">
        <v>7747</v>
      </c>
      <c r="N16281">
        <v>6</v>
      </c>
      <c r="P16281">
        <v>1</v>
      </c>
    </row>
    <row r="16282" spans="12:16" x14ac:dyDescent="0.35">
      <c r="L16282" t="s">
        <v>29</v>
      </c>
      <c r="M16282" t="s">
        <v>7747</v>
      </c>
      <c r="N16282">
        <v>6</v>
      </c>
      <c r="P16282">
        <v>1</v>
      </c>
    </row>
    <row r="16283" spans="12:16" x14ac:dyDescent="0.35">
      <c r="L16283" t="s">
        <v>29</v>
      </c>
      <c r="M16283" t="s">
        <v>7747</v>
      </c>
      <c r="N16283">
        <v>6</v>
      </c>
      <c r="P16283">
        <v>1</v>
      </c>
    </row>
    <row r="16284" spans="12:16" x14ac:dyDescent="0.35">
      <c r="L16284" t="s">
        <v>29</v>
      </c>
      <c r="M16284" t="s">
        <v>7747</v>
      </c>
      <c r="N16284">
        <v>6</v>
      </c>
      <c r="P16284">
        <v>1</v>
      </c>
    </row>
    <row r="16285" spans="12:16" x14ac:dyDescent="0.35">
      <c r="L16285" t="s">
        <v>29</v>
      </c>
      <c r="M16285" t="s">
        <v>7747</v>
      </c>
      <c r="N16285">
        <v>6</v>
      </c>
      <c r="P16285">
        <v>1</v>
      </c>
    </row>
    <row r="16286" spans="12:16" x14ac:dyDescent="0.35">
      <c r="L16286" t="s">
        <v>29</v>
      </c>
      <c r="M16286" t="s">
        <v>7747</v>
      </c>
      <c r="N16286">
        <v>6</v>
      </c>
      <c r="P16286">
        <v>1</v>
      </c>
    </row>
    <row r="16287" spans="12:16" x14ac:dyDescent="0.35">
      <c r="L16287" t="s">
        <v>29</v>
      </c>
      <c r="M16287" t="s">
        <v>7747</v>
      </c>
      <c r="N16287">
        <v>6</v>
      </c>
      <c r="P16287">
        <v>1</v>
      </c>
    </row>
    <row r="16288" spans="12:16" x14ac:dyDescent="0.35">
      <c r="L16288" t="s">
        <v>29</v>
      </c>
      <c r="M16288" t="s">
        <v>7747</v>
      </c>
      <c r="N16288">
        <v>6</v>
      </c>
      <c r="P16288">
        <v>1</v>
      </c>
    </row>
    <row r="16289" spans="12:16" x14ac:dyDescent="0.35">
      <c r="L16289" t="s">
        <v>29</v>
      </c>
      <c r="M16289" t="s">
        <v>7747</v>
      </c>
      <c r="N16289">
        <v>6</v>
      </c>
      <c r="P16289">
        <v>1</v>
      </c>
    </row>
    <row r="16290" spans="12:16" x14ac:dyDescent="0.35">
      <c r="L16290" t="s">
        <v>29</v>
      </c>
      <c r="M16290" t="s">
        <v>7747</v>
      </c>
      <c r="N16290">
        <v>6</v>
      </c>
      <c r="P16290">
        <v>1</v>
      </c>
    </row>
    <row r="16291" spans="12:16" x14ac:dyDescent="0.35">
      <c r="L16291" t="s">
        <v>29</v>
      </c>
      <c r="M16291" t="s">
        <v>7747</v>
      </c>
      <c r="N16291">
        <v>6</v>
      </c>
      <c r="P16291">
        <v>1</v>
      </c>
    </row>
    <row r="16292" spans="12:16" x14ac:dyDescent="0.35">
      <c r="L16292" t="s">
        <v>29</v>
      </c>
      <c r="M16292" t="s">
        <v>7747</v>
      </c>
      <c r="N16292">
        <v>6</v>
      </c>
      <c r="P16292">
        <v>1</v>
      </c>
    </row>
    <row r="16293" spans="12:16" x14ac:dyDescent="0.35">
      <c r="L16293" t="s">
        <v>29</v>
      </c>
      <c r="M16293" t="s">
        <v>7747</v>
      </c>
      <c r="N16293">
        <v>6</v>
      </c>
      <c r="P16293">
        <v>1</v>
      </c>
    </row>
    <row r="16294" spans="12:16" x14ac:dyDescent="0.35">
      <c r="L16294" t="s">
        <v>29</v>
      </c>
      <c r="M16294" t="s">
        <v>7747</v>
      </c>
      <c r="N16294">
        <v>6</v>
      </c>
      <c r="P16294">
        <v>1</v>
      </c>
    </row>
    <row r="16295" spans="12:16" x14ac:dyDescent="0.35">
      <c r="L16295" t="s">
        <v>29</v>
      </c>
      <c r="M16295" t="s">
        <v>7747</v>
      </c>
      <c r="N16295">
        <v>6</v>
      </c>
      <c r="P16295">
        <v>1</v>
      </c>
    </row>
    <row r="16296" spans="12:16" x14ac:dyDescent="0.35">
      <c r="L16296" t="s">
        <v>29</v>
      </c>
      <c r="M16296" t="s">
        <v>7747</v>
      </c>
      <c r="N16296">
        <v>6</v>
      </c>
      <c r="P16296">
        <v>1</v>
      </c>
    </row>
    <row r="16297" spans="12:16" x14ac:dyDescent="0.35">
      <c r="L16297" t="s">
        <v>29</v>
      </c>
      <c r="M16297" t="s">
        <v>7747</v>
      </c>
      <c r="N16297">
        <v>6</v>
      </c>
      <c r="P16297">
        <v>1</v>
      </c>
    </row>
    <row r="16298" spans="12:16" x14ac:dyDescent="0.35">
      <c r="L16298" t="s">
        <v>29</v>
      </c>
      <c r="M16298" t="s">
        <v>7747</v>
      </c>
      <c r="N16298">
        <v>6</v>
      </c>
      <c r="P16298">
        <v>1</v>
      </c>
    </row>
    <row r="16299" spans="12:16" x14ac:dyDescent="0.35">
      <c r="L16299" t="s">
        <v>29</v>
      </c>
      <c r="M16299" t="s">
        <v>7747</v>
      </c>
      <c r="N16299">
        <v>6</v>
      </c>
      <c r="P16299">
        <v>1</v>
      </c>
    </row>
    <row r="16300" spans="12:16" x14ac:dyDescent="0.35">
      <c r="L16300" t="s">
        <v>29</v>
      </c>
      <c r="M16300" t="s">
        <v>7747</v>
      </c>
      <c r="N16300">
        <v>6</v>
      </c>
      <c r="P16300">
        <v>1</v>
      </c>
    </row>
    <row r="16301" spans="12:16" x14ac:dyDescent="0.35">
      <c r="L16301" t="s">
        <v>29</v>
      </c>
      <c r="M16301" t="s">
        <v>7747</v>
      </c>
      <c r="N16301">
        <v>6</v>
      </c>
      <c r="P16301">
        <v>1</v>
      </c>
    </row>
    <row r="16302" spans="12:16" x14ac:dyDescent="0.35">
      <c r="L16302" t="s">
        <v>29</v>
      </c>
      <c r="M16302" t="s">
        <v>7747</v>
      </c>
      <c r="N16302">
        <v>6</v>
      </c>
      <c r="P16302">
        <v>1</v>
      </c>
    </row>
    <row r="16303" spans="12:16" x14ac:dyDescent="0.35">
      <c r="L16303" t="s">
        <v>29</v>
      </c>
      <c r="M16303" t="s">
        <v>7747</v>
      </c>
      <c r="N16303">
        <v>6</v>
      </c>
      <c r="P16303">
        <v>1</v>
      </c>
    </row>
    <row r="16304" spans="12:16" x14ac:dyDescent="0.35">
      <c r="L16304" t="s">
        <v>29</v>
      </c>
      <c r="M16304" t="s">
        <v>7747</v>
      </c>
      <c r="N16304">
        <v>6</v>
      </c>
      <c r="P16304">
        <v>1</v>
      </c>
    </row>
    <row r="16305" spans="12:16" x14ac:dyDescent="0.35">
      <c r="L16305" t="s">
        <v>29</v>
      </c>
      <c r="M16305" t="s">
        <v>7747</v>
      </c>
      <c r="N16305">
        <v>6</v>
      </c>
      <c r="P16305">
        <v>1</v>
      </c>
    </row>
    <row r="16306" spans="12:16" x14ac:dyDescent="0.35">
      <c r="L16306" t="s">
        <v>29</v>
      </c>
      <c r="M16306" t="s">
        <v>7747</v>
      </c>
      <c r="N16306">
        <v>6</v>
      </c>
      <c r="P16306">
        <v>1</v>
      </c>
    </row>
    <row r="16307" spans="12:16" x14ac:dyDescent="0.35">
      <c r="L16307" t="s">
        <v>29</v>
      </c>
      <c r="M16307" t="s">
        <v>7747</v>
      </c>
      <c r="N16307">
        <v>6</v>
      </c>
      <c r="P16307">
        <v>1</v>
      </c>
    </row>
    <row r="16308" spans="12:16" x14ac:dyDescent="0.35">
      <c r="L16308" t="s">
        <v>29</v>
      </c>
      <c r="M16308" t="s">
        <v>7747</v>
      </c>
      <c r="N16308">
        <v>6</v>
      </c>
      <c r="P16308">
        <v>1</v>
      </c>
    </row>
    <row r="16309" spans="12:16" x14ac:dyDescent="0.35">
      <c r="L16309" t="s">
        <v>29</v>
      </c>
      <c r="M16309" t="s">
        <v>7747</v>
      </c>
      <c r="N16309">
        <v>6</v>
      </c>
      <c r="P16309">
        <v>1</v>
      </c>
    </row>
    <row r="16310" spans="12:16" x14ac:dyDescent="0.35">
      <c r="L16310" t="s">
        <v>29</v>
      </c>
      <c r="M16310" t="s">
        <v>7747</v>
      </c>
      <c r="N16310">
        <v>6</v>
      </c>
      <c r="P16310">
        <v>1</v>
      </c>
    </row>
    <row r="16311" spans="12:16" x14ac:dyDescent="0.35">
      <c r="L16311" t="s">
        <v>29</v>
      </c>
      <c r="M16311" t="s">
        <v>7747</v>
      </c>
      <c r="N16311">
        <v>6</v>
      </c>
      <c r="P16311">
        <v>1</v>
      </c>
    </row>
    <row r="16312" spans="12:16" x14ac:dyDescent="0.35">
      <c r="L16312" t="s">
        <v>29</v>
      </c>
      <c r="M16312" t="s">
        <v>7747</v>
      </c>
      <c r="N16312">
        <v>6</v>
      </c>
      <c r="P16312">
        <v>1</v>
      </c>
    </row>
    <row r="16313" spans="12:16" x14ac:dyDescent="0.35">
      <c r="L16313" t="s">
        <v>29</v>
      </c>
      <c r="M16313" t="s">
        <v>7747</v>
      </c>
      <c r="N16313">
        <v>6</v>
      </c>
      <c r="P16313">
        <v>1</v>
      </c>
    </row>
    <row r="16314" spans="12:16" x14ac:dyDescent="0.35">
      <c r="L16314" t="s">
        <v>29</v>
      </c>
      <c r="M16314" t="s">
        <v>7747</v>
      </c>
      <c r="N16314">
        <v>6</v>
      </c>
      <c r="P16314">
        <v>1</v>
      </c>
    </row>
    <row r="16315" spans="12:16" x14ac:dyDescent="0.35">
      <c r="L16315" t="s">
        <v>29</v>
      </c>
      <c r="M16315" t="s">
        <v>7747</v>
      </c>
      <c r="N16315">
        <v>6</v>
      </c>
      <c r="P16315">
        <v>1</v>
      </c>
    </row>
    <row r="16316" spans="12:16" x14ac:dyDescent="0.35">
      <c r="L16316" t="s">
        <v>29</v>
      </c>
      <c r="M16316" t="s">
        <v>7747</v>
      </c>
      <c r="N16316">
        <v>6</v>
      </c>
      <c r="P16316">
        <v>1</v>
      </c>
    </row>
    <row r="16317" spans="12:16" x14ac:dyDescent="0.35">
      <c r="L16317" t="s">
        <v>29</v>
      </c>
      <c r="M16317" t="s">
        <v>7747</v>
      </c>
      <c r="N16317">
        <v>6</v>
      </c>
      <c r="P16317">
        <v>1</v>
      </c>
    </row>
    <row r="16318" spans="12:16" x14ac:dyDescent="0.35">
      <c r="L16318" t="s">
        <v>29</v>
      </c>
      <c r="M16318" t="s">
        <v>7747</v>
      </c>
      <c r="N16318">
        <v>6</v>
      </c>
      <c r="P16318">
        <v>1</v>
      </c>
    </row>
    <row r="16319" spans="12:16" x14ac:dyDescent="0.35">
      <c r="L16319" t="s">
        <v>29</v>
      </c>
      <c r="M16319" t="s">
        <v>7747</v>
      </c>
      <c r="N16319">
        <v>6</v>
      </c>
      <c r="P16319">
        <v>1</v>
      </c>
    </row>
    <row r="16320" spans="12:16" x14ac:dyDescent="0.35">
      <c r="L16320" t="s">
        <v>29</v>
      </c>
      <c r="M16320" t="s">
        <v>7747</v>
      </c>
      <c r="N16320">
        <v>6</v>
      </c>
      <c r="P16320">
        <v>1</v>
      </c>
    </row>
    <row r="16321" spans="12:16" x14ac:dyDescent="0.35">
      <c r="L16321" t="s">
        <v>29</v>
      </c>
      <c r="M16321" t="s">
        <v>7747</v>
      </c>
      <c r="N16321">
        <v>6</v>
      </c>
      <c r="P16321">
        <v>1</v>
      </c>
    </row>
    <row r="16322" spans="12:16" x14ac:dyDescent="0.35">
      <c r="L16322" t="s">
        <v>29</v>
      </c>
      <c r="M16322" t="s">
        <v>7747</v>
      </c>
      <c r="N16322">
        <v>6</v>
      </c>
      <c r="P16322">
        <v>1</v>
      </c>
    </row>
    <row r="16323" spans="12:16" x14ac:dyDescent="0.35">
      <c r="L16323" t="s">
        <v>29</v>
      </c>
      <c r="M16323" t="s">
        <v>7747</v>
      </c>
      <c r="N16323">
        <v>6</v>
      </c>
      <c r="P16323">
        <v>1</v>
      </c>
    </row>
    <row r="16324" spans="12:16" x14ac:dyDescent="0.35">
      <c r="L16324" t="s">
        <v>29</v>
      </c>
      <c r="M16324" t="s">
        <v>7747</v>
      </c>
      <c r="N16324">
        <v>6</v>
      </c>
      <c r="P16324">
        <v>1</v>
      </c>
    </row>
    <row r="16325" spans="12:16" x14ac:dyDescent="0.35">
      <c r="L16325" t="s">
        <v>29</v>
      </c>
      <c r="M16325" t="s">
        <v>7747</v>
      </c>
      <c r="N16325">
        <v>6</v>
      </c>
      <c r="P16325">
        <v>1</v>
      </c>
    </row>
    <row r="16326" spans="12:16" x14ac:dyDescent="0.35">
      <c r="L16326" t="s">
        <v>29</v>
      </c>
      <c r="M16326" t="s">
        <v>7747</v>
      </c>
      <c r="N16326">
        <v>6</v>
      </c>
      <c r="P16326">
        <v>1</v>
      </c>
    </row>
    <row r="16327" spans="12:16" x14ac:dyDescent="0.35">
      <c r="L16327" t="s">
        <v>29</v>
      </c>
      <c r="M16327" t="s">
        <v>7747</v>
      </c>
      <c r="N16327">
        <v>6</v>
      </c>
      <c r="P16327">
        <v>1</v>
      </c>
    </row>
    <row r="16328" spans="12:16" x14ac:dyDescent="0.35">
      <c r="L16328" t="s">
        <v>29</v>
      </c>
      <c r="M16328" t="s">
        <v>7747</v>
      </c>
      <c r="N16328">
        <v>6</v>
      </c>
      <c r="P16328">
        <v>1</v>
      </c>
    </row>
    <row r="16329" spans="12:16" x14ac:dyDescent="0.35">
      <c r="L16329" t="s">
        <v>29</v>
      </c>
      <c r="M16329" t="s">
        <v>7747</v>
      </c>
      <c r="N16329">
        <v>6</v>
      </c>
      <c r="P16329">
        <v>1</v>
      </c>
    </row>
    <row r="16330" spans="12:16" x14ac:dyDescent="0.35">
      <c r="L16330" t="s">
        <v>29</v>
      </c>
      <c r="M16330" t="s">
        <v>7747</v>
      </c>
      <c r="N16330">
        <v>6</v>
      </c>
      <c r="P16330">
        <v>1</v>
      </c>
    </row>
    <row r="16331" spans="12:16" x14ac:dyDescent="0.35">
      <c r="L16331" t="s">
        <v>29</v>
      </c>
      <c r="M16331" t="s">
        <v>7747</v>
      </c>
      <c r="N16331">
        <v>6</v>
      </c>
      <c r="P16331">
        <v>1</v>
      </c>
    </row>
    <row r="16332" spans="12:16" x14ac:dyDescent="0.35">
      <c r="L16332" t="s">
        <v>29</v>
      </c>
      <c r="M16332" t="s">
        <v>7747</v>
      </c>
      <c r="N16332">
        <v>6</v>
      </c>
      <c r="P16332">
        <v>1</v>
      </c>
    </row>
    <row r="16333" spans="12:16" x14ac:dyDescent="0.35">
      <c r="L16333" t="s">
        <v>29</v>
      </c>
      <c r="M16333" t="s">
        <v>7747</v>
      </c>
      <c r="N16333">
        <v>6</v>
      </c>
      <c r="P16333">
        <v>1</v>
      </c>
    </row>
    <row r="16334" spans="12:16" x14ac:dyDescent="0.35">
      <c r="L16334" t="s">
        <v>29</v>
      </c>
      <c r="M16334" t="s">
        <v>7747</v>
      </c>
      <c r="N16334">
        <v>6</v>
      </c>
      <c r="P16334">
        <v>1</v>
      </c>
    </row>
    <row r="16335" spans="12:16" x14ac:dyDescent="0.35">
      <c r="L16335" t="s">
        <v>29</v>
      </c>
      <c r="M16335" t="s">
        <v>7747</v>
      </c>
      <c r="N16335">
        <v>6</v>
      </c>
      <c r="P16335">
        <v>1</v>
      </c>
    </row>
    <row r="16336" spans="12:16" x14ac:dyDescent="0.35">
      <c r="L16336" t="s">
        <v>29</v>
      </c>
      <c r="M16336" t="s">
        <v>7747</v>
      </c>
      <c r="N16336">
        <v>6</v>
      </c>
      <c r="P16336">
        <v>1</v>
      </c>
    </row>
    <row r="16337" spans="12:16" x14ac:dyDescent="0.35">
      <c r="L16337" t="s">
        <v>29</v>
      </c>
      <c r="M16337" t="s">
        <v>7747</v>
      </c>
      <c r="N16337">
        <v>6</v>
      </c>
      <c r="P16337">
        <v>1</v>
      </c>
    </row>
    <row r="16338" spans="12:16" x14ac:dyDescent="0.35">
      <c r="L16338" t="s">
        <v>29</v>
      </c>
      <c r="M16338" t="s">
        <v>7747</v>
      </c>
      <c r="N16338">
        <v>6</v>
      </c>
      <c r="P16338">
        <v>1</v>
      </c>
    </row>
    <row r="16339" spans="12:16" x14ac:dyDescent="0.35">
      <c r="L16339" t="s">
        <v>29</v>
      </c>
      <c r="M16339" t="s">
        <v>7747</v>
      </c>
      <c r="N16339">
        <v>6</v>
      </c>
      <c r="P16339">
        <v>1</v>
      </c>
    </row>
    <row r="16340" spans="12:16" x14ac:dyDescent="0.35">
      <c r="L16340" t="s">
        <v>29</v>
      </c>
      <c r="M16340" t="s">
        <v>7747</v>
      </c>
      <c r="N16340">
        <v>6</v>
      </c>
      <c r="P16340">
        <v>1</v>
      </c>
    </row>
    <row r="16341" spans="12:16" x14ac:dyDescent="0.35">
      <c r="L16341" t="s">
        <v>29</v>
      </c>
      <c r="M16341" t="s">
        <v>7747</v>
      </c>
      <c r="N16341">
        <v>6</v>
      </c>
      <c r="P16341">
        <v>1</v>
      </c>
    </row>
    <row r="16342" spans="12:16" x14ac:dyDescent="0.35">
      <c r="L16342" t="s">
        <v>29</v>
      </c>
      <c r="M16342" t="s">
        <v>7747</v>
      </c>
      <c r="N16342">
        <v>6</v>
      </c>
      <c r="P16342">
        <v>1</v>
      </c>
    </row>
    <row r="16343" spans="12:16" x14ac:dyDescent="0.35">
      <c r="L16343" t="s">
        <v>29</v>
      </c>
      <c r="M16343" t="s">
        <v>7747</v>
      </c>
      <c r="N16343">
        <v>6</v>
      </c>
      <c r="P16343">
        <v>1</v>
      </c>
    </row>
    <row r="16344" spans="12:16" x14ac:dyDescent="0.35">
      <c r="L16344" t="s">
        <v>29</v>
      </c>
      <c r="M16344" t="s">
        <v>7747</v>
      </c>
      <c r="N16344">
        <v>6</v>
      </c>
      <c r="P16344">
        <v>1</v>
      </c>
    </row>
    <row r="16345" spans="12:16" x14ac:dyDescent="0.35">
      <c r="L16345" t="s">
        <v>29</v>
      </c>
      <c r="M16345" t="s">
        <v>7747</v>
      </c>
      <c r="N16345">
        <v>6</v>
      </c>
      <c r="P16345">
        <v>1</v>
      </c>
    </row>
    <row r="16346" spans="12:16" x14ac:dyDescent="0.35">
      <c r="L16346" t="s">
        <v>29</v>
      </c>
      <c r="M16346" t="s">
        <v>7747</v>
      </c>
      <c r="N16346">
        <v>6</v>
      </c>
      <c r="P16346">
        <v>1</v>
      </c>
    </row>
    <row r="16347" spans="12:16" x14ac:dyDescent="0.35">
      <c r="L16347" t="s">
        <v>29</v>
      </c>
      <c r="M16347" t="s">
        <v>7747</v>
      </c>
      <c r="N16347">
        <v>6</v>
      </c>
      <c r="P16347">
        <v>1</v>
      </c>
    </row>
    <row r="16348" spans="12:16" x14ac:dyDescent="0.35">
      <c r="L16348" t="s">
        <v>29</v>
      </c>
      <c r="M16348" t="s">
        <v>7747</v>
      </c>
      <c r="N16348">
        <v>6</v>
      </c>
      <c r="P16348">
        <v>1</v>
      </c>
    </row>
    <row r="16349" spans="12:16" x14ac:dyDescent="0.35">
      <c r="L16349" t="s">
        <v>29</v>
      </c>
      <c r="M16349" t="s">
        <v>7747</v>
      </c>
      <c r="N16349">
        <v>6</v>
      </c>
      <c r="P16349">
        <v>1</v>
      </c>
    </row>
    <row r="16350" spans="12:16" x14ac:dyDescent="0.35">
      <c r="L16350" t="s">
        <v>29</v>
      </c>
      <c r="M16350" t="s">
        <v>7747</v>
      </c>
      <c r="N16350">
        <v>6</v>
      </c>
      <c r="P16350">
        <v>1</v>
      </c>
    </row>
    <row r="16351" spans="12:16" x14ac:dyDescent="0.35">
      <c r="L16351" t="s">
        <v>29</v>
      </c>
      <c r="M16351" t="s">
        <v>7747</v>
      </c>
      <c r="N16351">
        <v>6</v>
      </c>
      <c r="P16351">
        <v>1</v>
      </c>
    </row>
    <row r="16352" spans="12:16" x14ac:dyDescent="0.35">
      <c r="L16352" t="s">
        <v>29</v>
      </c>
      <c r="M16352" t="s">
        <v>7747</v>
      </c>
      <c r="N16352">
        <v>6</v>
      </c>
      <c r="P16352">
        <v>1</v>
      </c>
    </row>
    <row r="16353" spans="12:16" x14ac:dyDescent="0.35">
      <c r="L16353" t="s">
        <v>29</v>
      </c>
      <c r="M16353" t="s">
        <v>7747</v>
      </c>
      <c r="N16353">
        <v>6</v>
      </c>
      <c r="P16353">
        <v>1</v>
      </c>
    </row>
    <row r="16354" spans="12:16" x14ac:dyDescent="0.35">
      <c r="L16354" t="s">
        <v>29</v>
      </c>
      <c r="M16354" t="s">
        <v>7747</v>
      </c>
      <c r="N16354">
        <v>6</v>
      </c>
      <c r="P16354">
        <v>1</v>
      </c>
    </row>
    <row r="16355" spans="12:16" x14ac:dyDescent="0.35">
      <c r="L16355" t="s">
        <v>29</v>
      </c>
      <c r="M16355" t="s">
        <v>7747</v>
      </c>
      <c r="N16355">
        <v>6</v>
      </c>
      <c r="P16355">
        <v>1</v>
      </c>
    </row>
    <row r="16356" spans="12:16" x14ac:dyDescent="0.35">
      <c r="L16356" t="s">
        <v>29</v>
      </c>
      <c r="M16356" t="s">
        <v>7747</v>
      </c>
      <c r="N16356">
        <v>6</v>
      </c>
      <c r="P16356">
        <v>1</v>
      </c>
    </row>
    <row r="16357" spans="12:16" x14ac:dyDescent="0.35">
      <c r="L16357" t="s">
        <v>29</v>
      </c>
      <c r="M16357" t="s">
        <v>7747</v>
      </c>
      <c r="N16357">
        <v>6</v>
      </c>
      <c r="P16357">
        <v>1</v>
      </c>
    </row>
    <row r="16358" spans="12:16" x14ac:dyDescent="0.35">
      <c r="L16358" t="s">
        <v>29</v>
      </c>
      <c r="M16358" t="s">
        <v>7747</v>
      </c>
      <c r="N16358">
        <v>6</v>
      </c>
      <c r="P16358">
        <v>1</v>
      </c>
    </row>
    <row r="16359" spans="12:16" x14ac:dyDescent="0.35">
      <c r="L16359" t="s">
        <v>29</v>
      </c>
      <c r="M16359" t="s">
        <v>7747</v>
      </c>
      <c r="N16359">
        <v>6</v>
      </c>
      <c r="P16359">
        <v>1</v>
      </c>
    </row>
    <row r="16360" spans="12:16" x14ac:dyDescent="0.35">
      <c r="L16360" t="s">
        <v>29</v>
      </c>
      <c r="M16360" t="s">
        <v>7747</v>
      </c>
      <c r="N16360">
        <v>6</v>
      </c>
      <c r="P16360">
        <v>1</v>
      </c>
    </row>
    <row r="16361" spans="12:16" x14ac:dyDescent="0.35">
      <c r="L16361" t="s">
        <v>29</v>
      </c>
      <c r="M16361" t="s">
        <v>7747</v>
      </c>
      <c r="N16361">
        <v>6</v>
      </c>
      <c r="P16361">
        <v>1</v>
      </c>
    </row>
    <row r="16362" spans="12:16" x14ac:dyDescent="0.35">
      <c r="L16362" t="s">
        <v>29</v>
      </c>
      <c r="M16362" t="s">
        <v>7747</v>
      </c>
      <c r="N16362">
        <v>6</v>
      </c>
      <c r="P16362">
        <v>1</v>
      </c>
    </row>
    <row r="16363" spans="12:16" x14ac:dyDescent="0.35">
      <c r="L16363" t="s">
        <v>29</v>
      </c>
      <c r="M16363" t="s">
        <v>7747</v>
      </c>
      <c r="N16363">
        <v>6</v>
      </c>
      <c r="P16363">
        <v>1</v>
      </c>
    </row>
    <row r="16364" spans="12:16" x14ac:dyDescent="0.35">
      <c r="L16364" t="s">
        <v>29</v>
      </c>
      <c r="M16364" t="s">
        <v>7747</v>
      </c>
      <c r="N16364">
        <v>6</v>
      </c>
      <c r="P16364">
        <v>1</v>
      </c>
    </row>
    <row r="16365" spans="12:16" x14ac:dyDescent="0.35">
      <c r="L16365" t="s">
        <v>29</v>
      </c>
      <c r="M16365" t="s">
        <v>7747</v>
      </c>
      <c r="N16365">
        <v>6</v>
      </c>
      <c r="P16365">
        <v>1</v>
      </c>
    </row>
    <row r="16366" spans="12:16" x14ac:dyDescent="0.35">
      <c r="L16366" t="s">
        <v>29</v>
      </c>
      <c r="M16366" t="s">
        <v>7747</v>
      </c>
      <c r="N16366">
        <v>6</v>
      </c>
      <c r="P16366">
        <v>1</v>
      </c>
    </row>
    <row r="16367" spans="12:16" x14ac:dyDescent="0.35">
      <c r="L16367" t="s">
        <v>29</v>
      </c>
      <c r="M16367" t="s">
        <v>7747</v>
      </c>
      <c r="N16367">
        <v>6</v>
      </c>
      <c r="P16367">
        <v>1</v>
      </c>
    </row>
    <row r="16368" spans="12:16" x14ac:dyDescent="0.35">
      <c r="L16368" t="s">
        <v>29</v>
      </c>
      <c r="M16368" t="s">
        <v>7747</v>
      </c>
      <c r="N16368">
        <v>6</v>
      </c>
      <c r="P16368">
        <v>1</v>
      </c>
    </row>
    <row r="16369" spans="12:16" x14ac:dyDescent="0.35">
      <c r="L16369" t="s">
        <v>29</v>
      </c>
      <c r="M16369" t="s">
        <v>7747</v>
      </c>
      <c r="N16369">
        <v>6</v>
      </c>
      <c r="P16369">
        <v>1</v>
      </c>
    </row>
    <row r="16370" spans="12:16" x14ac:dyDescent="0.35">
      <c r="L16370" t="s">
        <v>29</v>
      </c>
      <c r="M16370" t="s">
        <v>7747</v>
      </c>
      <c r="N16370">
        <v>6</v>
      </c>
      <c r="P16370">
        <v>1</v>
      </c>
    </row>
    <row r="16371" spans="12:16" x14ac:dyDescent="0.35">
      <c r="L16371" t="s">
        <v>29</v>
      </c>
      <c r="M16371" t="s">
        <v>7747</v>
      </c>
      <c r="N16371">
        <v>6</v>
      </c>
      <c r="P16371">
        <v>1</v>
      </c>
    </row>
    <row r="16372" spans="12:16" x14ac:dyDescent="0.35">
      <c r="L16372" t="s">
        <v>29</v>
      </c>
      <c r="M16372" t="s">
        <v>7747</v>
      </c>
      <c r="N16372">
        <v>6</v>
      </c>
      <c r="P16372">
        <v>1</v>
      </c>
    </row>
    <row r="16373" spans="12:16" x14ac:dyDescent="0.35">
      <c r="L16373" t="s">
        <v>29</v>
      </c>
      <c r="M16373" t="s">
        <v>7747</v>
      </c>
      <c r="N16373">
        <v>6</v>
      </c>
      <c r="P16373">
        <v>1</v>
      </c>
    </row>
    <row r="16374" spans="12:16" x14ac:dyDescent="0.35">
      <c r="L16374" t="s">
        <v>29</v>
      </c>
      <c r="M16374" t="s">
        <v>7747</v>
      </c>
      <c r="N16374">
        <v>6</v>
      </c>
      <c r="P16374">
        <v>1</v>
      </c>
    </row>
    <row r="16375" spans="12:16" x14ac:dyDescent="0.35">
      <c r="L16375" t="s">
        <v>29</v>
      </c>
      <c r="M16375" t="s">
        <v>7747</v>
      </c>
      <c r="N16375">
        <v>6</v>
      </c>
      <c r="P16375">
        <v>1</v>
      </c>
    </row>
    <row r="16376" spans="12:16" x14ac:dyDescent="0.35">
      <c r="L16376" t="s">
        <v>29</v>
      </c>
      <c r="M16376" t="s">
        <v>7747</v>
      </c>
      <c r="N16376">
        <v>6</v>
      </c>
      <c r="P16376">
        <v>1</v>
      </c>
    </row>
    <row r="16377" spans="12:16" x14ac:dyDescent="0.35">
      <c r="L16377" t="s">
        <v>29</v>
      </c>
      <c r="M16377" t="s">
        <v>7747</v>
      </c>
      <c r="N16377">
        <v>6</v>
      </c>
      <c r="P16377">
        <v>1</v>
      </c>
    </row>
    <row r="16378" spans="12:16" x14ac:dyDescent="0.35">
      <c r="L16378" t="s">
        <v>29</v>
      </c>
      <c r="M16378" t="s">
        <v>7747</v>
      </c>
      <c r="N16378">
        <v>6</v>
      </c>
      <c r="P16378">
        <v>1</v>
      </c>
    </row>
    <row r="16379" spans="12:16" x14ac:dyDescent="0.35">
      <c r="L16379" t="s">
        <v>29</v>
      </c>
      <c r="M16379" t="s">
        <v>7747</v>
      </c>
      <c r="N16379">
        <v>6</v>
      </c>
      <c r="P16379">
        <v>1</v>
      </c>
    </row>
    <row r="16380" spans="12:16" x14ac:dyDescent="0.35">
      <c r="L16380" t="s">
        <v>29</v>
      </c>
      <c r="M16380" t="s">
        <v>7747</v>
      </c>
      <c r="N16380">
        <v>6</v>
      </c>
      <c r="P16380">
        <v>1</v>
      </c>
    </row>
    <row r="16381" spans="12:16" x14ac:dyDescent="0.35">
      <c r="L16381" t="s">
        <v>29</v>
      </c>
      <c r="M16381" t="s">
        <v>7747</v>
      </c>
      <c r="N16381">
        <v>6</v>
      </c>
      <c r="P16381">
        <v>1</v>
      </c>
    </row>
    <row r="16382" spans="12:16" x14ac:dyDescent="0.35">
      <c r="L16382" t="s">
        <v>29</v>
      </c>
      <c r="M16382" t="s">
        <v>7747</v>
      </c>
      <c r="N16382">
        <v>6</v>
      </c>
      <c r="P16382">
        <v>1</v>
      </c>
    </row>
    <row r="16383" spans="12:16" x14ac:dyDescent="0.35">
      <c r="L16383" t="s">
        <v>29</v>
      </c>
      <c r="M16383" t="s">
        <v>7747</v>
      </c>
      <c r="N16383">
        <v>6</v>
      </c>
      <c r="P16383">
        <v>1</v>
      </c>
    </row>
    <row r="16384" spans="12:16" x14ac:dyDescent="0.35">
      <c r="L16384" t="s">
        <v>29</v>
      </c>
      <c r="M16384" t="s">
        <v>7747</v>
      </c>
      <c r="N16384">
        <v>6</v>
      </c>
      <c r="P16384">
        <v>1</v>
      </c>
    </row>
    <row r="16385" spans="12:16" x14ac:dyDescent="0.35">
      <c r="L16385" t="s">
        <v>29</v>
      </c>
      <c r="M16385" t="s">
        <v>7747</v>
      </c>
      <c r="N16385">
        <v>6</v>
      </c>
      <c r="P16385">
        <v>1</v>
      </c>
    </row>
    <row r="16386" spans="12:16" x14ac:dyDescent="0.35">
      <c r="L16386" t="s">
        <v>29</v>
      </c>
      <c r="M16386" t="s">
        <v>7747</v>
      </c>
      <c r="N16386">
        <v>6</v>
      </c>
      <c r="P16386">
        <v>1</v>
      </c>
    </row>
    <row r="16387" spans="12:16" x14ac:dyDescent="0.35">
      <c r="L16387" t="s">
        <v>29</v>
      </c>
      <c r="M16387" t="s">
        <v>7747</v>
      </c>
      <c r="N16387">
        <v>6</v>
      </c>
      <c r="P16387">
        <v>1</v>
      </c>
    </row>
    <row r="16388" spans="12:16" x14ac:dyDescent="0.35">
      <c r="L16388" t="s">
        <v>29</v>
      </c>
      <c r="M16388" t="s">
        <v>7747</v>
      </c>
      <c r="N16388">
        <v>6</v>
      </c>
      <c r="P16388">
        <v>1</v>
      </c>
    </row>
    <row r="16389" spans="12:16" x14ac:dyDescent="0.35">
      <c r="L16389" t="s">
        <v>29</v>
      </c>
      <c r="M16389" t="s">
        <v>7747</v>
      </c>
      <c r="N16389">
        <v>6</v>
      </c>
      <c r="P16389">
        <v>1</v>
      </c>
    </row>
    <row r="16390" spans="12:16" x14ac:dyDescent="0.35">
      <c r="L16390" t="s">
        <v>29</v>
      </c>
      <c r="M16390" t="s">
        <v>7747</v>
      </c>
      <c r="N16390">
        <v>6</v>
      </c>
      <c r="P16390">
        <v>1</v>
      </c>
    </row>
    <row r="16391" spans="12:16" x14ac:dyDescent="0.35">
      <c r="L16391" t="s">
        <v>29</v>
      </c>
      <c r="M16391" t="s">
        <v>7747</v>
      </c>
      <c r="N16391">
        <v>6</v>
      </c>
      <c r="P16391">
        <v>1</v>
      </c>
    </row>
    <row r="16392" spans="12:16" x14ac:dyDescent="0.35">
      <c r="L16392" t="s">
        <v>29</v>
      </c>
      <c r="M16392" t="s">
        <v>7747</v>
      </c>
      <c r="N16392">
        <v>6</v>
      </c>
      <c r="P16392">
        <v>1</v>
      </c>
    </row>
    <row r="16393" spans="12:16" x14ac:dyDescent="0.35">
      <c r="L16393" t="s">
        <v>29</v>
      </c>
      <c r="M16393" t="s">
        <v>7747</v>
      </c>
      <c r="N16393">
        <v>6</v>
      </c>
      <c r="P16393">
        <v>1</v>
      </c>
    </row>
    <row r="16394" spans="12:16" x14ac:dyDescent="0.35">
      <c r="L16394" t="s">
        <v>29</v>
      </c>
      <c r="M16394" t="s">
        <v>7747</v>
      </c>
      <c r="N16394">
        <v>6</v>
      </c>
      <c r="P16394">
        <v>1</v>
      </c>
    </row>
    <row r="16395" spans="12:16" x14ac:dyDescent="0.35">
      <c r="L16395" t="s">
        <v>29</v>
      </c>
      <c r="M16395" t="s">
        <v>7747</v>
      </c>
      <c r="N16395">
        <v>6</v>
      </c>
      <c r="P16395">
        <v>1</v>
      </c>
    </row>
    <row r="16396" spans="12:16" x14ac:dyDescent="0.35">
      <c r="L16396" t="s">
        <v>29</v>
      </c>
      <c r="M16396" t="s">
        <v>7747</v>
      </c>
      <c r="N16396">
        <v>6</v>
      </c>
      <c r="P16396">
        <v>1</v>
      </c>
    </row>
    <row r="16397" spans="12:16" x14ac:dyDescent="0.35">
      <c r="L16397" t="s">
        <v>29</v>
      </c>
      <c r="M16397" t="s">
        <v>7747</v>
      </c>
      <c r="N16397">
        <v>6</v>
      </c>
      <c r="P16397">
        <v>1</v>
      </c>
    </row>
    <row r="16398" spans="12:16" x14ac:dyDescent="0.35">
      <c r="L16398" t="s">
        <v>29</v>
      </c>
      <c r="M16398" t="s">
        <v>7747</v>
      </c>
      <c r="N16398">
        <v>6</v>
      </c>
      <c r="P16398">
        <v>1</v>
      </c>
    </row>
    <row r="16399" spans="12:16" x14ac:dyDescent="0.35">
      <c r="L16399" t="s">
        <v>29</v>
      </c>
      <c r="M16399" t="s">
        <v>7747</v>
      </c>
      <c r="N16399">
        <v>6</v>
      </c>
      <c r="P16399">
        <v>1</v>
      </c>
    </row>
    <row r="16400" spans="12:16" x14ac:dyDescent="0.35">
      <c r="L16400" t="s">
        <v>29</v>
      </c>
      <c r="M16400" t="s">
        <v>7747</v>
      </c>
      <c r="N16400">
        <v>6</v>
      </c>
      <c r="P16400">
        <v>1</v>
      </c>
    </row>
    <row r="16401" spans="12:16" x14ac:dyDescent="0.35">
      <c r="L16401" t="s">
        <v>29</v>
      </c>
      <c r="M16401" t="s">
        <v>7747</v>
      </c>
      <c r="N16401">
        <v>6</v>
      </c>
      <c r="P16401">
        <v>1</v>
      </c>
    </row>
    <row r="16402" spans="12:16" x14ac:dyDescent="0.35">
      <c r="L16402" t="s">
        <v>29</v>
      </c>
      <c r="M16402" t="s">
        <v>7747</v>
      </c>
      <c r="N16402">
        <v>6</v>
      </c>
      <c r="P16402">
        <v>1</v>
      </c>
    </row>
    <row r="16403" spans="12:16" x14ac:dyDescent="0.35">
      <c r="L16403" t="s">
        <v>29</v>
      </c>
      <c r="M16403" t="s">
        <v>7747</v>
      </c>
      <c r="N16403">
        <v>6</v>
      </c>
      <c r="P16403">
        <v>1</v>
      </c>
    </row>
    <row r="16404" spans="12:16" x14ac:dyDescent="0.35">
      <c r="L16404" t="s">
        <v>29</v>
      </c>
      <c r="M16404" t="s">
        <v>7747</v>
      </c>
      <c r="N16404">
        <v>6</v>
      </c>
      <c r="P16404">
        <v>1</v>
      </c>
    </row>
    <row r="16405" spans="12:16" x14ac:dyDescent="0.35">
      <c r="L16405" t="s">
        <v>29</v>
      </c>
      <c r="M16405" t="s">
        <v>7747</v>
      </c>
      <c r="N16405">
        <v>6</v>
      </c>
      <c r="P16405">
        <v>1</v>
      </c>
    </row>
    <row r="16406" spans="12:16" x14ac:dyDescent="0.35">
      <c r="L16406" t="s">
        <v>29</v>
      </c>
      <c r="M16406" t="s">
        <v>7747</v>
      </c>
      <c r="N16406">
        <v>6</v>
      </c>
      <c r="P16406">
        <v>1</v>
      </c>
    </row>
    <row r="16407" spans="12:16" x14ac:dyDescent="0.35">
      <c r="L16407" t="s">
        <v>29</v>
      </c>
      <c r="M16407" t="s">
        <v>7747</v>
      </c>
      <c r="N16407">
        <v>6</v>
      </c>
      <c r="P16407">
        <v>1</v>
      </c>
    </row>
    <row r="16408" spans="12:16" x14ac:dyDescent="0.35">
      <c r="L16408" t="s">
        <v>29</v>
      </c>
      <c r="M16408" t="s">
        <v>7747</v>
      </c>
      <c r="N16408">
        <v>6</v>
      </c>
      <c r="P16408">
        <v>1</v>
      </c>
    </row>
    <row r="16409" spans="12:16" x14ac:dyDescent="0.35">
      <c r="L16409" t="s">
        <v>29</v>
      </c>
      <c r="M16409" t="s">
        <v>7747</v>
      </c>
      <c r="N16409">
        <v>6</v>
      </c>
      <c r="P16409">
        <v>1</v>
      </c>
    </row>
    <row r="16410" spans="12:16" x14ac:dyDescent="0.35">
      <c r="L16410" t="s">
        <v>29</v>
      </c>
      <c r="M16410" t="s">
        <v>7747</v>
      </c>
      <c r="N16410">
        <v>6</v>
      </c>
      <c r="P16410">
        <v>1</v>
      </c>
    </row>
    <row r="16411" spans="12:16" x14ac:dyDescent="0.35">
      <c r="L16411" t="s">
        <v>29</v>
      </c>
      <c r="M16411" t="s">
        <v>7747</v>
      </c>
      <c r="N16411">
        <v>6</v>
      </c>
      <c r="P16411">
        <v>1</v>
      </c>
    </row>
    <row r="16412" spans="12:16" x14ac:dyDescent="0.35">
      <c r="L16412" t="s">
        <v>29</v>
      </c>
      <c r="M16412" t="s">
        <v>7747</v>
      </c>
      <c r="N16412">
        <v>6</v>
      </c>
      <c r="P16412">
        <v>1</v>
      </c>
    </row>
    <row r="16413" spans="12:16" x14ac:dyDescent="0.35">
      <c r="L16413" t="s">
        <v>29</v>
      </c>
      <c r="M16413" t="s">
        <v>7747</v>
      </c>
      <c r="N16413">
        <v>6</v>
      </c>
      <c r="P16413">
        <v>1</v>
      </c>
    </row>
    <row r="16414" spans="12:16" x14ac:dyDescent="0.35">
      <c r="L16414" t="s">
        <v>29</v>
      </c>
      <c r="M16414" t="s">
        <v>7747</v>
      </c>
      <c r="N16414">
        <v>6</v>
      </c>
      <c r="P16414">
        <v>1</v>
      </c>
    </row>
    <row r="16415" spans="12:16" x14ac:dyDescent="0.35">
      <c r="L16415" t="s">
        <v>29</v>
      </c>
      <c r="M16415" t="s">
        <v>7747</v>
      </c>
      <c r="N16415">
        <v>6</v>
      </c>
      <c r="P16415">
        <v>1</v>
      </c>
    </row>
    <row r="16416" spans="12:16" x14ac:dyDescent="0.35">
      <c r="L16416" t="s">
        <v>29</v>
      </c>
      <c r="M16416" t="s">
        <v>7747</v>
      </c>
      <c r="N16416">
        <v>6</v>
      </c>
      <c r="P16416">
        <v>1</v>
      </c>
    </row>
    <row r="16417" spans="12:16" x14ac:dyDescent="0.35">
      <c r="L16417" t="s">
        <v>29</v>
      </c>
      <c r="M16417" t="s">
        <v>7747</v>
      </c>
      <c r="N16417">
        <v>6</v>
      </c>
      <c r="P16417">
        <v>1</v>
      </c>
    </row>
    <row r="16418" spans="12:16" x14ac:dyDescent="0.35">
      <c r="L16418" t="s">
        <v>29</v>
      </c>
      <c r="M16418" t="s">
        <v>7747</v>
      </c>
      <c r="N16418">
        <v>6</v>
      </c>
      <c r="P16418">
        <v>1</v>
      </c>
    </row>
    <row r="16419" spans="12:16" x14ac:dyDescent="0.35">
      <c r="L16419" t="s">
        <v>29</v>
      </c>
      <c r="M16419" t="s">
        <v>7747</v>
      </c>
      <c r="N16419">
        <v>6</v>
      </c>
      <c r="P16419">
        <v>1</v>
      </c>
    </row>
    <row r="16420" spans="12:16" x14ac:dyDescent="0.35">
      <c r="L16420" t="s">
        <v>29</v>
      </c>
      <c r="M16420" t="s">
        <v>7747</v>
      </c>
      <c r="N16420">
        <v>6</v>
      </c>
      <c r="P16420">
        <v>1</v>
      </c>
    </row>
    <row r="16421" spans="12:16" x14ac:dyDescent="0.35">
      <c r="L16421" t="s">
        <v>29</v>
      </c>
      <c r="M16421" t="s">
        <v>7747</v>
      </c>
      <c r="N16421">
        <v>6</v>
      </c>
      <c r="P16421">
        <v>1</v>
      </c>
    </row>
    <row r="16422" spans="12:16" x14ac:dyDescent="0.35">
      <c r="L16422" t="s">
        <v>29</v>
      </c>
      <c r="M16422" t="s">
        <v>7747</v>
      </c>
      <c r="N16422">
        <v>6</v>
      </c>
      <c r="P16422">
        <v>1</v>
      </c>
    </row>
    <row r="16423" spans="12:16" x14ac:dyDescent="0.35">
      <c r="L16423" t="s">
        <v>29</v>
      </c>
      <c r="M16423" t="s">
        <v>7747</v>
      </c>
      <c r="N16423">
        <v>6</v>
      </c>
      <c r="P16423">
        <v>1</v>
      </c>
    </row>
    <row r="16424" spans="12:16" x14ac:dyDescent="0.35">
      <c r="L16424" t="s">
        <v>29</v>
      </c>
      <c r="M16424" t="s">
        <v>7747</v>
      </c>
      <c r="N16424">
        <v>6</v>
      </c>
      <c r="P16424">
        <v>1</v>
      </c>
    </row>
    <row r="16425" spans="12:16" x14ac:dyDescent="0.35">
      <c r="L16425" t="s">
        <v>29</v>
      </c>
      <c r="M16425" t="s">
        <v>7747</v>
      </c>
      <c r="N16425">
        <v>6</v>
      </c>
      <c r="P16425">
        <v>1</v>
      </c>
    </row>
    <row r="16426" spans="12:16" x14ac:dyDescent="0.35">
      <c r="L16426" t="s">
        <v>29</v>
      </c>
      <c r="M16426" t="s">
        <v>7747</v>
      </c>
      <c r="N16426">
        <v>6</v>
      </c>
      <c r="P16426">
        <v>1</v>
      </c>
    </row>
    <row r="16427" spans="12:16" x14ac:dyDescent="0.35">
      <c r="L16427" t="s">
        <v>29</v>
      </c>
      <c r="M16427" t="s">
        <v>7747</v>
      </c>
      <c r="N16427">
        <v>6</v>
      </c>
      <c r="P16427">
        <v>1</v>
      </c>
    </row>
    <row r="16428" spans="12:16" x14ac:dyDescent="0.35">
      <c r="L16428" t="s">
        <v>29</v>
      </c>
      <c r="M16428" t="s">
        <v>7747</v>
      </c>
      <c r="N16428">
        <v>6</v>
      </c>
      <c r="P16428">
        <v>1</v>
      </c>
    </row>
    <row r="16429" spans="12:16" x14ac:dyDescent="0.35">
      <c r="L16429" t="s">
        <v>29</v>
      </c>
      <c r="M16429" t="s">
        <v>7747</v>
      </c>
      <c r="N16429">
        <v>6</v>
      </c>
      <c r="P16429">
        <v>1</v>
      </c>
    </row>
    <row r="16430" spans="12:16" x14ac:dyDescent="0.35">
      <c r="L16430" t="s">
        <v>29</v>
      </c>
      <c r="M16430" t="s">
        <v>7747</v>
      </c>
      <c r="N16430">
        <v>6</v>
      </c>
      <c r="P16430">
        <v>1</v>
      </c>
    </row>
    <row r="16431" spans="12:16" x14ac:dyDescent="0.35">
      <c r="L16431" t="s">
        <v>29</v>
      </c>
      <c r="M16431" t="s">
        <v>7747</v>
      </c>
      <c r="N16431">
        <v>6</v>
      </c>
      <c r="P16431">
        <v>1</v>
      </c>
    </row>
    <row r="16432" spans="12:16" x14ac:dyDescent="0.35">
      <c r="L16432" t="s">
        <v>27</v>
      </c>
      <c r="M16432" t="s">
        <v>7747</v>
      </c>
      <c r="N16432">
        <v>6</v>
      </c>
      <c r="P16432">
        <v>1</v>
      </c>
    </row>
    <row r="16433" spans="12:16" x14ac:dyDescent="0.35">
      <c r="L16433" t="s">
        <v>27</v>
      </c>
      <c r="M16433" t="s">
        <v>7747</v>
      </c>
      <c r="N16433">
        <v>6</v>
      </c>
      <c r="P16433">
        <v>1</v>
      </c>
    </row>
    <row r="16434" spans="12:16" x14ac:dyDescent="0.35">
      <c r="L16434" t="s">
        <v>27</v>
      </c>
      <c r="M16434" t="s">
        <v>7747</v>
      </c>
      <c r="N16434">
        <v>6</v>
      </c>
      <c r="P16434">
        <v>1</v>
      </c>
    </row>
    <row r="16435" spans="12:16" x14ac:dyDescent="0.35">
      <c r="L16435" t="s">
        <v>27</v>
      </c>
      <c r="M16435" t="s">
        <v>7747</v>
      </c>
      <c r="N16435">
        <v>6</v>
      </c>
      <c r="P16435">
        <v>1</v>
      </c>
    </row>
    <row r="16436" spans="12:16" x14ac:dyDescent="0.35">
      <c r="L16436" t="s">
        <v>27</v>
      </c>
      <c r="M16436" t="s">
        <v>7747</v>
      </c>
      <c r="N16436">
        <v>6</v>
      </c>
      <c r="P16436">
        <v>1</v>
      </c>
    </row>
    <row r="16437" spans="12:16" x14ac:dyDescent="0.35">
      <c r="L16437" t="s">
        <v>27</v>
      </c>
      <c r="M16437" t="s">
        <v>7747</v>
      </c>
      <c r="N16437">
        <v>6</v>
      </c>
      <c r="P16437">
        <v>1</v>
      </c>
    </row>
    <row r="16438" spans="12:16" x14ac:dyDescent="0.35">
      <c r="L16438" t="s">
        <v>27</v>
      </c>
      <c r="M16438" t="s">
        <v>7747</v>
      </c>
      <c r="N16438">
        <v>6</v>
      </c>
      <c r="P16438">
        <v>1</v>
      </c>
    </row>
    <row r="16439" spans="12:16" x14ac:dyDescent="0.35">
      <c r="L16439" t="s">
        <v>27</v>
      </c>
      <c r="M16439" t="s">
        <v>7747</v>
      </c>
      <c r="N16439">
        <v>6</v>
      </c>
      <c r="P16439">
        <v>1</v>
      </c>
    </row>
    <row r="16440" spans="12:16" x14ac:dyDescent="0.35">
      <c r="L16440" t="s">
        <v>27</v>
      </c>
      <c r="M16440" t="s">
        <v>7747</v>
      </c>
      <c r="N16440">
        <v>6</v>
      </c>
      <c r="P16440">
        <v>1</v>
      </c>
    </row>
    <row r="16441" spans="12:16" x14ac:dyDescent="0.35">
      <c r="L16441" t="s">
        <v>27</v>
      </c>
      <c r="M16441" t="s">
        <v>7747</v>
      </c>
      <c r="N16441">
        <v>6</v>
      </c>
      <c r="P16441">
        <v>1</v>
      </c>
    </row>
    <row r="16442" spans="12:16" x14ac:dyDescent="0.35">
      <c r="L16442" t="s">
        <v>27</v>
      </c>
      <c r="M16442" t="s">
        <v>7747</v>
      </c>
      <c r="N16442">
        <v>6</v>
      </c>
      <c r="P16442">
        <v>1</v>
      </c>
    </row>
    <row r="16443" spans="12:16" x14ac:dyDescent="0.35">
      <c r="L16443" t="s">
        <v>27</v>
      </c>
      <c r="M16443" t="s">
        <v>7747</v>
      </c>
      <c r="N16443">
        <v>6</v>
      </c>
      <c r="P16443">
        <v>1</v>
      </c>
    </row>
    <row r="16444" spans="12:16" x14ac:dyDescent="0.35">
      <c r="L16444" t="s">
        <v>27</v>
      </c>
      <c r="M16444" t="s">
        <v>7747</v>
      </c>
      <c r="N16444">
        <v>6</v>
      </c>
      <c r="P16444">
        <v>1</v>
      </c>
    </row>
    <row r="16445" spans="12:16" x14ac:dyDescent="0.35">
      <c r="L16445" t="s">
        <v>27</v>
      </c>
      <c r="M16445" t="s">
        <v>7747</v>
      </c>
      <c r="N16445">
        <v>6</v>
      </c>
      <c r="P16445">
        <v>1</v>
      </c>
    </row>
    <row r="16446" spans="12:16" x14ac:dyDescent="0.35">
      <c r="L16446" t="s">
        <v>27</v>
      </c>
      <c r="M16446" t="s">
        <v>7747</v>
      </c>
      <c r="N16446">
        <v>6</v>
      </c>
      <c r="P16446">
        <v>1</v>
      </c>
    </row>
    <row r="16447" spans="12:16" x14ac:dyDescent="0.35">
      <c r="L16447" t="s">
        <v>27</v>
      </c>
      <c r="M16447" t="s">
        <v>7747</v>
      </c>
      <c r="N16447">
        <v>6</v>
      </c>
      <c r="P16447">
        <v>1</v>
      </c>
    </row>
    <row r="16448" spans="12:16" x14ac:dyDescent="0.35">
      <c r="L16448" t="s">
        <v>27</v>
      </c>
      <c r="M16448" t="s">
        <v>7747</v>
      </c>
      <c r="N16448">
        <v>6</v>
      </c>
      <c r="P16448">
        <v>1</v>
      </c>
    </row>
    <row r="16449" spans="12:16" x14ac:dyDescent="0.35">
      <c r="L16449" t="s">
        <v>27</v>
      </c>
      <c r="M16449" t="s">
        <v>7747</v>
      </c>
      <c r="N16449">
        <v>6</v>
      </c>
      <c r="P16449">
        <v>1</v>
      </c>
    </row>
    <row r="16450" spans="12:16" x14ac:dyDescent="0.35">
      <c r="L16450" t="s">
        <v>27</v>
      </c>
      <c r="M16450" t="s">
        <v>7747</v>
      </c>
      <c r="N16450">
        <v>6</v>
      </c>
      <c r="P16450">
        <v>1</v>
      </c>
    </row>
    <row r="16451" spans="12:16" x14ac:dyDescent="0.35">
      <c r="L16451" t="s">
        <v>27</v>
      </c>
      <c r="M16451" t="s">
        <v>7747</v>
      </c>
      <c r="N16451">
        <v>6</v>
      </c>
      <c r="P16451">
        <v>1</v>
      </c>
    </row>
    <row r="16452" spans="12:16" x14ac:dyDescent="0.35">
      <c r="L16452" t="s">
        <v>27</v>
      </c>
      <c r="M16452" t="s">
        <v>7747</v>
      </c>
      <c r="N16452">
        <v>6</v>
      </c>
      <c r="P16452">
        <v>1</v>
      </c>
    </row>
    <row r="16453" spans="12:16" x14ac:dyDescent="0.35">
      <c r="L16453" t="s">
        <v>27</v>
      </c>
      <c r="M16453" t="s">
        <v>7747</v>
      </c>
      <c r="N16453">
        <v>6</v>
      </c>
      <c r="P16453">
        <v>1</v>
      </c>
    </row>
    <row r="16454" spans="12:16" x14ac:dyDescent="0.35">
      <c r="L16454" t="s">
        <v>27</v>
      </c>
      <c r="M16454" t="s">
        <v>7747</v>
      </c>
      <c r="N16454">
        <v>6</v>
      </c>
      <c r="P16454">
        <v>1</v>
      </c>
    </row>
    <row r="16455" spans="12:16" x14ac:dyDescent="0.35">
      <c r="L16455" t="s">
        <v>27</v>
      </c>
      <c r="M16455" t="s">
        <v>7747</v>
      </c>
      <c r="N16455">
        <v>6</v>
      </c>
      <c r="P16455">
        <v>1</v>
      </c>
    </row>
    <row r="16456" spans="12:16" x14ac:dyDescent="0.35">
      <c r="L16456" t="s">
        <v>27</v>
      </c>
      <c r="M16456" t="s">
        <v>7747</v>
      </c>
      <c r="N16456">
        <v>6</v>
      </c>
      <c r="P16456">
        <v>1</v>
      </c>
    </row>
    <row r="16457" spans="12:16" x14ac:dyDescent="0.35">
      <c r="L16457" t="s">
        <v>27</v>
      </c>
      <c r="M16457" t="s">
        <v>7747</v>
      </c>
      <c r="N16457">
        <v>6</v>
      </c>
      <c r="P16457">
        <v>1</v>
      </c>
    </row>
    <row r="16458" spans="12:16" x14ac:dyDescent="0.35">
      <c r="L16458" t="s">
        <v>27</v>
      </c>
      <c r="M16458" t="s">
        <v>7747</v>
      </c>
      <c r="N16458">
        <v>6</v>
      </c>
      <c r="P16458">
        <v>1</v>
      </c>
    </row>
    <row r="16459" spans="12:16" x14ac:dyDescent="0.35">
      <c r="L16459" t="s">
        <v>27</v>
      </c>
      <c r="M16459" t="s">
        <v>7747</v>
      </c>
      <c r="N16459">
        <v>6</v>
      </c>
      <c r="P16459">
        <v>1</v>
      </c>
    </row>
    <row r="16460" spans="12:16" x14ac:dyDescent="0.35">
      <c r="L16460" t="s">
        <v>27</v>
      </c>
      <c r="M16460" t="s">
        <v>7747</v>
      </c>
      <c r="N16460">
        <v>6</v>
      </c>
      <c r="P16460">
        <v>1</v>
      </c>
    </row>
    <row r="16461" spans="12:16" x14ac:dyDescent="0.35">
      <c r="L16461" t="s">
        <v>27</v>
      </c>
      <c r="M16461" t="s">
        <v>7747</v>
      </c>
      <c r="N16461">
        <v>6</v>
      </c>
      <c r="P16461">
        <v>1</v>
      </c>
    </row>
    <row r="16462" spans="12:16" x14ac:dyDescent="0.35">
      <c r="L16462" t="s">
        <v>27</v>
      </c>
      <c r="M16462" t="s">
        <v>7747</v>
      </c>
      <c r="N16462">
        <v>6</v>
      </c>
      <c r="P16462">
        <v>1</v>
      </c>
    </row>
    <row r="16463" spans="12:16" x14ac:dyDescent="0.35">
      <c r="L16463" t="s">
        <v>27</v>
      </c>
      <c r="M16463" t="s">
        <v>7747</v>
      </c>
      <c r="N16463">
        <v>6</v>
      </c>
      <c r="P16463">
        <v>1</v>
      </c>
    </row>
    <row r="16464" spans="12:16" x14ac:dyDescent="0.35">
      <c r="L16464" t="s">
        <v>27</v>
      </c>
      <c r="M16464" t="s">
        <v>7747</v>
      </c>
      <c r="N16464">
        <v>6</v>
      </c>
      <c r="P16464">
        <v>1</v>
      </c>
    </row>
    <row r="16465" spans="12:16" x14ac:dyDescent="0.35">
      <c r="L16465" t="s">
        <v>27</v>
      </c>
      <c r="M16465" t="s">
        <v>7747</v>
      </c>
      <c r="N16465">
        <v>6</v>
      </c>
      <c r="P16465">
        <v>1</v>
      </c>
    </row>
    <row r="16466" spans="12:16" x14ac:dyDescent="0.35">
      <c r="L16466" t="s">
        <v>27</v>
      </c>
      <c r="M16466" t="s">
        <v>7747</v>
      </c>
      <c r="N16466">
        <v>6</v>
      </c>
      <c r="P16466">
        <v>1</v>
      </c>
    </row>
    <row r="16467" spans="12:16" x14ac:dyDescent="0.35">
      <c r="L16467" t="s">
        <v>27</v>
      </c>
      <c r="M16467" t="s">
        <v>7747</v>
      </c>
      <c r="N16467">
        <v>6</v>
      </c>
      <c r="P16467">
        <v>1</v>
      </c>
    </row>
    <row r="16468" spans="12:16" x14ac:dyDescent="0.35">
      <c r="L16468" t="s">
        <v>27</v>
      </c>
      <c r="M16468" t="s">
        <v>7747</v>
      </c>
      <c r="N16468">
        <v>6</v>
      </c>
      <c r="P16468">
        <v>1</v>
      </c>
    </row>
    <row r="16469" spans="12:16" x14ac:dyDescent="0.35">
      <c r="L16469" t="s">
        <v>27</v>
      </c>
      <c r="M16469" t="s">
        <v>7747</v>
      </c>
      <c r="N16469">
        <v>6</v>
      </c>
      <c r="P16469">
        <v>1</v>
      </c>
    </row>
    <row r="16470" spans="12:16" x14ac:dyDescent="0.35">
      <c r="L16470" t="s">
        <v>27</v>
      </c>
      <c r="M16470" t="s">
        <v>7747</v>
      </c>
      <c r="N16470">
        <v>6</v>
      </c>
      <c r="P16470">
        <v>1</v>
      </c>
    </row>
    <row r="16471" spans="12:16" x14ac:dyDescent="0.35">
      <c r="L16471" t="s">
        <v>27</v>
      </c>
      <c r="M16471" t="s">
        <v>7747</v>
      </c>
      <c r="N16471">
        <v>6</v>
      </c>
      <c r="P16471">
        <v>1</v>
      </c>
    </row>
    <row r="16472" spans="12:16" x14ac:dyDescent="0.35">
      <c r="L16472" t="s">
        <v>27</v>
      </c>
      <c r="M16472" t="s">
        <v>7747</v>
      </c>
      <c r="N16472">
        <v>6</v>
      </c>
      <c r="P16472">
        <v>1</v>
      </c>
    </row>
    <row r="16473" spans="12:16" x14ac:dyDescent="0.35">
      <c r="L16473" t="s">
        <v>27</v>
      </c>
      <c r="M16473" t="s">
        <v>7747</v>
      </c>
      <c r="N16473">
        <v>6</v>
      </c>
      <c r="P16473">
        <v>1</v>
      </c>
    </row>
    <row r="16474" spans="12:16" x14ac:dyDescent="0.35">
      <c r="L16474" t="s">
        <v>27</v>
      </c>
      <c r="M16474" t="s">
        <v>7747</v>
      </c>
      <c r="N16474">
        <v>6</v>
      </c>
      <c r="P16474">
        <v>1</v>
      </c>
    </row>
    <row r="16475" spans="12:16" x14ac:dyDescent="0.35">
      <c r="L16475" t="s">
        <v>27</v>
      </c>
      <c r="M16475" t="s">
        <v>7747</v>
      </c>
      <c r="N16475">
        <v>6</v>
      </c>
      <c r="P16475">
        <v>1</v>
      </c>
    </row>
    <row r="16476" spans="12:16" x14ac:dyDescent="0.35">
      <c r="L16476" t="s">
        <v>27</v>
      </c>
      <c r="M16476" t="s">
        <v>7747</v>
      </c>
      <c r="N16476">
        <v>6</v>
      </c>
      <c r="P16476">
        <v>1</v>
      </c>
    </row>
    <row r="16477" spans="12:16" x14ac:dyDescent="0.35">
      <c r="L16477" t="s">
        <v>27</v>
      </c>
      <c r="M16477" t="s">
        <v>7747</v>
      </c>
      <c r="N16477">
        <v>6</v>
      </c>
      <c r="P16477">
        <v>1</v>
      </c>
    </row>
    <row r="16478" spans="12:16" x14ac:dyDescent="0.35">
      <c r="L16478" t="s">
        <v>27</v>
      </c>
      <c r="M16478" t="s">
        <v>7747</v>
      </c>
      <c r="N16478">
        <v>6</v>
      </c>
      <c r="P16478">
        <v>1</v>
      </c>
    </row>
    <row r="16479" spans="12:16" x14ac:dyDescent="0.35">
      <c r="L16479" t="s">
        <v>27</v>
      </c>
      <c r="M16479" t="s">
        <v>7747</v>
      </c>
      <c r="N16479">
        <v>6</v>
      </c>
      <c r="P16479">
        <v>1</v>
      </c>
    </row>
    <row r="16480" spans="12:16" x14ac:dyDescent="0.35">
      <c r="L16480" t="s">
        <v>27</v>
      </c>
      <c r="M16480" t="s">
        <v>7747</v>
      </c>
      <c r="N16480">
        <v>6</v>
      </c>
      <c r="P16480">
        <v>1</v>
      </c>
    </row>
    <row r="16481" spans="12:16" x14ac:dyDescent="0.35">
      <c r="L16481" t="s">
        <v>27</v>
      </c>
      <c r="M16481" t="s">
        <v>7747</v>
      </c>
      <c r="N16481">
        <v>6</v>
      </c>
      <c r="P16481">
        <v>1</v>
      </c>
    </row>
    <row r="16482" spans="12:16" x14ac:dyDescent="0.35">
      <c r="L16482" t="s">
        <v>27</v>
      </c>
      <c r="M16482" t="s">
        <v>7747</v>
      </c>
      <c r="N16482">
        <v>6</v>
      </c>
      <c r="P16482">
        <v>1</v>
      </c>
    </row>
    <row r="16483" spans="12:16" x14ac:dyDescent="0.35">
      <c r="L16483" t="s">
        <v>27</v>
      </c>
      <c r="M16483" t="s">
        <v>7747</v>
      </c>
      <c r="N16483">
        <v>6</v>
      </c>
      <c r="P16483">
        <v>1</v>
      </c>
    </row>
    <row r="16484" spans="12:16" x14ac:dyDescent="0.35">
      <c r="L16484" t="s">
        <v>27</v>
      </c>
      <c r="M16484" t="s">
        <v>7747</v>
      </c>
      <c r="N16484">
        <v>6</v>
      </c>
      <c r="P16484">
        <v>1</v>
      </c>
    </row>
    <row r="16485" spans="12:16" x14ac:dyDescent="0.35">
      <c r="L16485" t="s">
        <v>27</v>
      </c>
      <c r="M16485" t="s">
        <v>7747</v>
      </c>
      <c r="N16485">
        <v>6</v>
      </c>
      <c r="P16485">
        <v>1</v>
      </c>
    </row>
    <row r="16486" spans="12:16" x14ac:dyDescent="0.35">
      <c r="L16486" t="s">
        <v>27</v>
      </c>
      <c r="M16486" t="s">
        <v>7747</v>
      </c>
      <c r="N16486">
        <v>6</v>
      </c>
      <c r="P16486">
        <v>1</v>
      </c>
    </row>
    <row r="16487" spans="12:16" x14ac:dyDescent="0.35">
      <c r="L16487" t="s">
        <v>27</v>
      </c>
      <c r="M16487" t="s">
        <v>7747</v>
      </c>
      <c r="N16487">
        <v>6</v>
      </c>
      <c r="P16487">
        <v>1</v>
      </c>
    </row>
    <row r="16488" spans="12:16" x14ac:dyDescent="0.35">
      <c r="L16488" t="s">
        <v>27</v>
      </c>
      <c r="M16488" t="s">
        <v>7747</v>
      </c>
      <c r="N16488">
        <v>6</v>
      </c>
      <c r="P16488">
        <v>1</v>
      </c>
    </row>
    <row r="16489" spans="12:16" x14ac:dyDescent="0.35">
      <c r="L16489" t="s">
        <v>27</v>
      </c>
      <c r="M16489" t="s">
        <v>7747</v>
      </c>
      <c r="N16489">
        <v>6</v>
      </c>
      <c r="P16489">
        <v>1</v>
      </c>
    </row>
    <row r="16490" spans="12:16" x14ac:dyDescent="0.35">
      <c r="L16490" t="s">
        <v>27</v>
      </c>
      <c r="M16490" t="s">
        <v>7747</v>
      </c>
      <c r="N16490">
        <v>6</v>
      </c>
      <c r="P16490">
        <v>1</v>
      </c>
    </row>
    <row r="16491" spans="12:16" x14ac:dyDescent="0.35">
      <c r="L16491" t="s">
        <v>27</v>
      </c>
      <c r="M16491" t="s">
        <v>7747</v>
      </c>
      <c r="N16491">
        <v>6</v>
      </c>
      <c r="P16491">
        <v>1</v>
      </c>
    </row>
    <row r="16492" spans="12:16" x14ac:dyDescent="0.35">
      <c r="L16492" t="s">
        <v>27</v>
      </c>
      <c r="M16492" t="s">
        <v>7747</v>
      </c>
      <c r="N16492">
        <v>6</v>
      </c>
      <c r="P16492">
        <v>1</v>
      </c>
    </row>
    <row r="16493" spans="12:16" x14ac:dyDescent="0.35">
      <c r="L16493" t="s">
        <v>27</v>
      </c>
      <c r="M16493" t="s">
        <v>7747</v>
      </c>
      <c r="N16493">
        <v>6</v>
      </c>
      <c r="P16493">
        <v>1</v>
      </c>
    </row>
    <row r="16494" spans="12:16" x14ac:dyDescent="0.35">
      <c r="L16494" t="s">
        <v>27</v>
      </c>
      <c r="M16494" t="s">
        <v>7747</v>
      </c>
      <c r="N16494">
        <v>6</v>
      </c>
      <c r="P16494">
        <v>1</v>
      </c>
    </row>
    <row r="16495" spans="12:16" x14ac:dyDescent="0.35">
      <c r="L16495" t="s">
        <v>27</v>
      </c>
      <c r="M16495" t="s">
        <v>7747</v>
      </c>
      <c r="N16495">
        <v>6</v>
      </c>
      <c r="P16495">
        <v>1</v>
      </c>
    </row>
    <row r="16496" spans="12:16" x14ac:dyDescent="0.35">
      <c r="L16496" t="s">
        <v>27</v>
      </c>
      <c r="M16496" t="s">
        <v>7747</v>
      </c>
      <c r="N16496">
        <v>6</v>
      </c>
      <c r="P16496">
        <v>1</v>
      </c>
    </row>
    <row r="16497" spans="12:16" x14ac:dyDescent="0.35">
      <c r="L16497" t="s">
        <v>27</v>
      </c>
      <c r="M16497" t="s">
        <v>7747</v>
      </c>
      <c r="N16497">
        <v>6</v>
      </c>
      <c r="P16497">
        <v>1</v>
      </c>
    </row>
    <row r="16498" spans="12:16" x14ac:dyDescent="0.35">
      <c r="L16498" t="s">
        <v>27</v>
      </c>
      <c r="M16498" t="s">
        <v>7747</v>
      </c>
      <c r="N16498">
        <v>6</v>
      </c>
      <c r="P16498">
        <v>1</v>
      </c>
    </row>
    <row r="16499" spans="12:16" x14ac:dyDescent="0.35">
      <c r="L16499" t="s">
        <v>27</v>
      </c>
      <c r="M16499" t="s">
        <v>7747</v>
      </c>
      <c r="N16499">
        <v>6</v>
      </c>
      <c r="P16499">
        <v>1</v>
      </c>
    </row>
    <row r="16500" spans="12:16" x14ac:dyDescent="0.35">
      <c r="L16500" t="s">
        <v>27</v>
      </c>
      <c r="M16500" t="s">
        <v>7747</v>
      </c>
      <c r="N16500">
        <v>6</v>
      </c>
      <c r="P16500">
        <v>1</v>
      </c>
    </row>
    <row r="16501" spans="12:16" x14ac:dyDescent="0.35">
      <c r="L16501" t="s">
        <v>27</v>
      </c>
      <c r="M16501" t="s">
        <v>7747</v>
      </c>
      <c r="N16501">
        <v>6</v>
      </c>
      <c r="P16501">
        <v>1</v>
      </c>
    </row>
    <row r="16502" spans="12:16" x14ac:dyDescent="0.35">
      <c r="L16502" t="s">
        <v>27</v>
      </c>
      <c r="M16502" t="s">
        <v>7747</v>
      </c>
      <c r="N16502">
        <v>6</v>
      </c>
      <c r="P16502">
        <v>1</v>
      </c>
    </row>
    <row r="16503" spans="12:16" x14ac:dyDescent="0.35">
      <c r="L16503" t="s">
        <v>27</v>
      </c>
      <c r="M16503" t="s">
        <v>7747</v>
      </c>
      <c r="N16503">
        <v>6</v>
      </c>
      <c r="P16503">
        <v>1</v>
      </c>
    </row>
    <row r="16504" spans="12:16" x14ac:dyDescent="0.35">
      <c r="L16504" t="s">
        <v>27</v>
      </c>
      <c r="M16504" t="s">
        <v>7747</v>
      </c>
      <c r="N16504">
        <v>6</v>
      </c>
      <c r="P16504">
        <v>1</v>
      </c>
    </row>
    <row r="16505" spans="12:16" x14ac:dyDescent="0.35">
      <c r="L16505" t="s">
        <v>27</v>
      </c>
      <c r="M16505" t="s">
        <v>7747</v>
      </c>
      <c r="N16505">
        <v>6</v>
      </c>
      <c r="P16505">
        <v>1</v>
      </c>
    </row>
    <row r="16506" spans="12:16" x14ac:dyDescent="0.35">
      <c r="L16506" t="s">
        <v>27</v>
      </c>
      <c r="M16506" t="s">
        <v>7747</v>
      </c>
      <c r="N16506">
        <v>6</v>
      </c>
      <c r="P16506">
        <v>1</v>
      </c>
    </row>
    <row r="16507" spans="12:16" x14ac:dyDescent="0.35">
      <c r="L16507" t="s">
        <v>27</v>
      </c>
      <c r="M16507" t="s">
        <v>7747</v>
      </c>
      <c r="N16507">
        <v>6</v>
      </c>
      <c r="P16507">
        <v>1</v>
      </c>
    </row>
    <row r="16508" spans="12:16" x14ac:dyDescent="0.35">
      <c r="L16508" t="s">
        <v>27</v>
      </c>
      <c r="M16508" t="s">
        <v>7747</v>
      </c>
      <c r="N16508">
        <v>6</v>
      </c>
      <c r="P16508">
        <v>1</v>
      </c>
    </row>
    <row r="16509" spans="12:16" x14ac:dyDescent="0.35">
      <c r="L16509" t="s">
        <v>27</v>
      </c>
      <c r="M16509" t="s">
        <v>7747</v>
      </c>
      <c r="N16509">
        <v>6</v>
      </c>
      <c r="P16509">
        <v>1</v>
      </c>
    </row>
    <row r="16510" spans="12:16" x14ac:dyDescent="0.35">
      <c r="L16510" t="s">
        <v>27</v>
      </c>
      <c r="M16510" t="s">
        <v>7747</v>
      </c>
      <c r="N16510">
        <v>6</v>
      </c>
      <c r="P16510">
        <v>1</v>
      </c>
    </row>
    <row r="16511" spans="12:16" x14ac:dyDescent="0.35">
      <c r="L16511" t="s">
        <v>27</v>
      </c>
      <c r="M16511" t="s">
        <v>7747</v>
      </c>
      <c r="N16511">
        <v>6</v>
      </c>
      <c r="P16511">
        <v>1</v>
      </c>
    </row>
    <row r="16512" spans="12:16" x14ac:dyDescent="0.35">
      <c r="L16512" t="s">
        <v>27</v>
      </c>
      <c r="M16512" t="s">
        <v>7747</v>
      </c>
      <c r="N16512">
        <v>6</v>
      </c>
      <c r="P16512">
        <v>1</v>
      </c>
    </row>
    <row r="16513" spans="12:16" x14ac:dyDescent="0.35">
      <c r="L16513" t="s">
        <v>27</v>
      </c>
      <c r="M16513" t="s">
        <v>7747</v>
      </c>
      <c r="N16513">
        <v>6</v>
      </c>
      <c r="P16513">
        <v>1</v>
      </c>
    </row>
    <row r="16514" spans="12:16" x14ac:dyDescent="0.35">
      <c r="L16514" t="s">
        <v>27</v>
      </c>
      <c r="M16514" t="s">
        <v>7747</v>
      </c>
      <c r="N16514">
        <v>6</v>
      </c>
      <c r="P16514">
        <v>1</v>
      </c>
    </row>
    <row r="16515" spans="12:16" x14ac:dyDescent="0.35">
      <c r="L16515" t="s">
        <v>27</v>
      </c>
      <c r="M16515" t="s">
        <v>7747</v>
      </c>
      <c r="N16515">
        <v>6</v>
      </c>
      <c r="P16515">
        <v>1</v>
      </c>
    </row>
    <row r="16516" spans="12:16" x14ac:dyDescent="0.35">
      <c r="L16516" t="s">
        <v>27</v>
      </c>
      <c r="M16516" t="s">
        <v>7747</v>
      </c>
      <c r="N16516">
        <v>6</v>
      </c>
      <c r="P16516">
        <v>1</v>
      </c>
    </row>
    <row r="16517" spans="12:16" x14ac:dyDescent="0.35">
      <c r="L16517" t="s">
        <v>27</v>
      </c>
      <c r="M16517" t="s">
        <v>7747</v>
      </c>
      <c r="N16517">
        <v>6</v>
      </c>
      <c r="P16517">
        <v>1</v>
      </c>
    </row>
    <row r="16518" spans="12:16" x14ac:dyDescent="0.35">
      <c r="L16518" t="s">
        <v>27</v>
      </c>
      <c r="M16518" t="s">
        <v>7747</v>
      </c>
      <c r="N16518">
        <v>6</v>
      </c>
      <c r="P16518">
        <v>1</v>
      </c>
    </row>
    <row r="16519" spans="12:16" x14ac:dyDescent="0.35">
      <c r="L16519" t="s">
        <v>27</v>
      </c>
      <c r="M16519" t="s">
        <v>7747</v>
      </c>
      <c r="N16519">
        <v>6</v>
      </c>
      <c r="P16519">
        <v>1</v>
      </c>
    </row>
    <row r="16520" spans="12:16" x14ac:dyDescent="0.35">
      <c r="L16520" t="s">
        <v>27</v>
      </c>
      <c r="M16520" t="s">
        <v>7747</v>
      </c>
      <c r="N16520">
        <v>6</v>
      </c>
      <c r="P16520">
        <v>1</v>
      </c>
    </row>
    <row r="16521" spans="12:16" x14ac:dyDescent="0.35">
      <c r="L16521" t="s">
        <v>27</v>
      </c>
      <c r="M16521" t="s">
        <v>7747</v>
      </c>
      <c r="N16521">
        <v>6</v>
      </c>
      <c r="P16521">
        <v>1</v>
      </c>
    </row>
    <row r="16522" spans="12:16" x14ac:dyDescent="0.35">
      <c r="L16522" t="s">
        <v>27</v>
      </c>
      <c r="M16522" t="s">
        <v>7747</v>
      </c>
      <c r="N16522">
        <v>6</v>
      </c>
      <c r="P16522">
        <v>1</v>
      </c>
    </row>
    <row r="16523" spans="12:16" x14ac:dyDescent="0.35">
      <c r="L16523" t="s">
        <v>27</v>
      </c>
      <c r="M16523" t="s">
        <v>7747</v>
      </c>
      <c r="N16523">
        <v>6</v>
      </c>
      <c r="P16523">
        <v>1</v>
      </c>
    </row>
    <row r="16524" spans="12:16" x14ac:dyDescent="0.35">
      <c r="L16524" t="s">
        <v>27</v>
      </c>
      <c r="M16524" t="s">
        <v>7747</v>
      </c>
      <c r="N16524">
        <v>6</v>
      </c>
      <c r="P16524">
        <v>1</v>
      </c>
    </row>
    <row r="16525" spans="12:16" x14ac:dyDescent="0.35">
      <c r="L16525" t="s">
        <v>27</v>
      </c>
      <c r="M16525" t="s">
        <v>7747</v>
      </c>
      <c r="N16525">
        <v>6</v>
      </c>
      <c r="P16525">
        <v>1</v>
      </c>
    </row>
    <row r="16526" spans="12:16" x14ac:dyDescent="0.35">
      <c r="L16526" t="s">
        <v>27</v>
      </c>
      <c r="M16526" t="s">
        <v>7747</v>
      </c>
      <c r="N16526">
        <v>6</v>
      </c>
      <c r="P16526">
        <v>1</v>
      </c>
    </row>
    <row r="16527" spans="12:16" x14ac:dyDescent="0.35">
      <c r="L16527" t="s">
        <v>27</v>
      </c>
      <c r="M16527" t="s">
        <v>7747</v>
      </c>
      <c r="N16527">
        <v>6</v>
      </c>
      <c r="P16527">
        <v>1</v>
      </c>
    </row>
    <row r="16528" spans="12:16" x14ac:dyDescent="0.35">
      <c r="L16528" t="s">
        <v>27</v>
      </c>
      <c r="M16528" t="s">
        <v>7747</v>
      </c>
      <c r="N16528">
        <v>6</v>
      </c>
      <c r="P16528">
        <v>1</v>
      </c>
    </row>
    <row r="16529" spans="12:16" x14ac:dyDescent="0.35">
      <c r="L16529" t="s">
        <v>27</v>
      </c>
      <c r="M16529" t="s">
        <v>7747</v>
      </c>
      <c r="N16529">
        <v>6</v>
      </c>
      <c r="P16529">
        <v>1</v>
      </c>
    </row>
    <row r="16530" spans="12:16" x14ac:dyDescent="0.35">
      <c r="L16530" t="s">
        <v>27</v>
      </c>
      <c r="M16530" t="s">
        <v>7747</v>
      </c>
      <c r="N16530">
        <v>6</v>
      </c>
      <c r="P16530">
        <v>1</v>
      </c>
    </row>
    <row r="16531" spans="12:16" x14ac:dyDescent="0.35">
      <c r="L16531" t="s">
        <v>27</v>
      </c>
      <c r="M16531" t="s">
        <v>7747</v>
      </c>
      <c r="N16531">
        <v>6</v>
      </c>
      <c r="P16531">
        <v>1</v>
      </c>
    </row>
    <row r="16532" spans="12:16" x14ac:dyDescent="0.35">
      <c r="L16532" t="s">
        <v>27</v>
      </c>
      <c r="M16532" t="s">
        <v>7747</v>
      </c>
      <c r="N16532">
        <v>6</v>
      </c>
      <c r="P16532">
        <v>1</v>
      </c>
    </row>
    <row r="16533" spans="12:16" x14ac:dyDescent="0.35">
      <c r="L16533" t="s">
        <v>27</v>
      </c>
      <c r="M16533" t="s">
        <v>7747</v>
      </c>
      <c r="N16533">
        <v>6</v>
      </c>
      <c r="P16533">
        <v>1</v>
      </c>
    </row>
    <row r="16534" spans="12:16" x14ac:dyDescent="0.35">
      <c r="L16534" t="s">
        <v>27</v>
      </c>
      <c r="M16534" t="s">
        <v>7747</v>
      </c>
      <c r="N16534">
        <v>6</v>
      </c>
      <c r="P16534">
        <v>1</v>
      </c>
    </row>
    <row r="16535" spans="12:16" x14ac:dyDescent="0.35">
      <c r="L16535" t="s">
        <v>27</v>
      </c>
      <c r="M16535" t="s">
        <v>7747</v>
      </c>
      <c r="N16535">
        <v>6</v>
      </c>
      <c r="P16535">
        <v>1</v>
      </c>
    </row>
    <row r="16536" spans="12:16" x14ac:dyDescent="0.35">
      <c r="L16536" t="s">
        <v>27</v>
      </c>
      <c r="M16536" t="s">
        <v>7747</v>
      </c>
      <c r="N16536">
        <v>6</v>
      </c>
      <c r="P16536">
        <v>1</v>
      </c>
    </row>
    <row r="16537" spans="12:16" x14ac:dyDescent="0.35">
      <c r="L16537" t="s">
        <v>27</v>
      </c>
      <c r="M16537" t="s">
        <v>7747</v>
      </c>
      <c r="N16537">
        <v>6</v>
      </c>
      <c r="P16537">
        <v>1</v>
      </c>
    </row>
    <row r="16538" spans="12:16" x14ac:dyDescent="0.35">
      <c r="L16538" t="s">
        <v>27</v>
      </c>
      <c r="M16538" t="s">
        <v>7747</v>
      </c>
      <c r="N16538">
        <v>6</v>
      </c>
      <c r="P16538">
        <v>1</v>
      </c>
    </row>
    <row r="16539" spans="12:16" x14ac:dyDescent="0.35">
      <c r="L16539" t="s">
        <v>27</v>
      </c>
      <c r="M16539" t="s">
        <v>7747</v>
      </c>
      <c r="N16539">
        <v>6</v>
      </c>
      <c r="P16539">
        <v>1</v>
      </c>
    </row>
    <row r="16540" spans="12:16" x14ac:dyDescent="0.35">
      <c r="L16540" t="s">
        <v>27</v>
      </c>
      <c r="M16540" t="s">
        <v>7747</v>
      </c>
      <c r="N16540">
        <v>6</v>
      </c>
      <c r="P16540">
        <v>1</v>
      </c>
    </row>
    <row r="16541" spans="12:16" x14ac:dyDescent="0.35">
      <c r="L16541" t="s">
        <v>27</v>
      </c>
      <c r="M16541" t="s">
        <v>7747</v>
      </c>
      <c r="N16541">
        <v>6</v>
      </c>
      <c r="P16541">
        <v>1</v>
      </c>
    </row>
    <row r="16542" spans="12:16" x14ac:dyDescent="0.35">
      <c r="L16542" t="s">
        <v>27</v>
      </c>
      <c r="M16542" t="s">
        <v>7747</v>
      </c>
      <c r="N16542">
        <v>6</v>
      </c>
      <c r="P16542">
        <v>1</v>
      </c>
    </row>
    <row r="16543" spans="12:16" x14ac:dyDescent="0.35">
      <c r="L16543" t="s">
        <v>27</v>
      </c>
      <c r="M16543" t="s">
        <v>7747</v>
      </c>
      <c r="N16543">
        <v>6</v>
      </c>
      <c r="P16543">
        <v>1</v>
      </c>
    </row>
    <row r="16544" spans="12:16" x14ac:dyDescent="0.35">
      <c r="L16544" t="s">
        <v>27</v>
      </c>
      <c r="M16544" t="s">
        <v>7747</v>
      </c>
      <c r="N16544">
        <v>6</v>
      </c>
      <c r="P16544">
        <v>1</v>
      </c>
    </row>
    <row r="16545" spans="12:16" x14ac:dyDescent="0.35">
      <c r="L16545" t="s">
        <v>27</v>
      </c>
      <c r="M16545" t="s">
        <v>7747</v>
      </c>
      <c r="N16545">
        <v>6</v>
      </c>
      <c r="P16545">
        <v>1</v>
      </c>
    </row>
    <row r="16546" spans="12:16" x14ac:dyDescent="0.35">
      <c r="L16546" t="s">
        <v>27</v>
      </c>
      <c r="M16546" t="s">
        <v>7747</v>
      </c>
      <c r="N16546">
        <v>6</v>
      </c>
      <c r="P16546">
        <v>1</v>
      </c>
    </row>
    <row r="16547" spans="12:16" x14ac:dyDescent="0.35">
      <c r="L16547" t="s">
        <v>27</v>
      </c>
      <c r="M16547" t="s">
        <v>7747</v>
      </c>
      <c r="N16547">
        <v>6</v>
      </c>
      <c r="P16547">
        <v>1</v>
      </c>
    </row>
    <row r="16548" spans="12:16" x14ac:dyDescent="0.35">
      <c r="L16548" t="s">
        <v>27</v>
      </c>
      <c r="M16548" t="s">
        <v>7747</v>
      </c>
      <c r="N16548">
        <v>6</v>
      </c>
      <c r="P16548">
        <v>1</v>
      </c>
    </row>
    <row r="16549" spans="12:16" x14ac:dyDescent="0.35">
      <c r="L16549" t="s">
        <v>27</v>
      </c>
      <c r="M16549" t="s">
        <v>7747</v>
      </c>
      <c r="N16549">
        <v>6</v>
      </c>
      <c r="P16549">
        <v>1</v>
      </c>
    </row>
    <row r="16550" spans="12:16" x14ac:dyDescent="0.35">
      <c r="L16550" t="s">
        <v>27</v>
      </c>
      <c r="M16550" t="s">
        <v>7747</v>
      </c>
      <c r="N16550">
        <v>6</v>
      </c>
      <c r="P16550">
        <v>1</v>
      </c>
    </row>
    <row r="16551" spans="12:16" x14ac:dyDescent="0.35">
      <c r="L16551" t="s">
        <v>27</v>
      </c>
      <c r="M16551" t="s">
        <v>7747</v>
      </c>
      <c r="N16551">
        <v>6</v>
      </c>
      <c r="P16551">
        <v>1</v>
      </c>
    </row>
    <row r="16552" spans="12:16" x14ac:dyDescent="0.35">
      <c r="L16552" t="s">
        <v>27</v>
      </c>
      <c r="M16552" t="s">
        <v>7747</v>
      </c>
      <c r="N16552">
        <v>6</v>
      </c>
      <c r="P16552">
        <v>1</v>
      </c>
    </row>
    <row r="16553" spans="12:16" x14ac:dyDescent="0.35">
      <c r="L16553" t="s">
        <v>27</v>
      </c>
      <c r="M16553" t="s">
        <v>7747</v>
      </c>
      <c r="N16553">
        <v>6</v>
      </c>
      <c r="P16553">
        <v>1</v>
      </c>
    </row>
    <row r="16554" spans="12:16" x14ac:dyDescent="0.35">
      <c r="L16554" t="s">
        <v>27</v>
      </c>
      <c r="M16554" t="s">
        <v>7747</v>
      </c>
      <c r="N16554">
        <v>6</v>
      </c>
      <c r="P16554">
        <v>1</v>
      </c>
    </row>
    <row r="16555" spans="12:16" x14ac:dyDescent="0.35">
      <c r="L16555" t="s">
        <v>27</v>
      </c>
      <c r="M16555" t="s">
        <v>7747</v>
      </c>
      <c r="N16555">
        <v>6</v>
      </c>
      <c r="P16555">
        <v>1</v>
      </c>
    </row>
    <row r="16556" spans="12:16" x14ac:dyDescent="0.35">
      <c r="L16556" t="s">
        <v>27</v>
      </c>
      <c r="M16556" t="s">
        <v>7747</v>
      </c>
      <c r="N16556">
        <v>6</v>
      </c>
      <c r="P16556">
        <v>1</v>
      </c>
    </row>
    <row r="16557" spans="12:16" x14ac:dyDescent="0.35">
      <c r="L16557" t="s">
        <v>27</v>
      </c>
      <c r="M16557" t="s">
        <v>7747</v>
      </c>
      <c r="N16557">
        <v>6</v>
      </c>
      <c r="P16557">
        <v>1</v>
      </c>
    </row>
    <row r="16558" spans="12:16" x14ac:dyDescent="0.35">
      <c r="L16558" t="s">
        <v>27</v>
      </c>
      <c r="M16558" t="s">
        <v>7747</v>
      </c>
      <c r="N16558">
        <v>6</v>
      </c>
      <c r="P16558">
        <v>1</v>
      </c>
    </row>
    <row r="16559" spans="12:16" x14ac:dyDescent="0.35">
      <c r="L16559" t="s">
        <v>27</v>
      </c>
      <c r="M16559" t="s">
        <v>7747</v>
      </c>
      <c r="N16559">
        <v>6</v>
      </c>
      <c r="P16559">
        <v>1</v>
      </c>
    </row>
    <row r="16560" spans="12:16" x14ac:dyDescent="0.35">
      <c r="L16560" t="s">
        <v>27</v>
      </c>
      <c r="M16560" t="s">
        <v>7747</v>
      </c>
      <c r="N16560">
        <v>6</v>
      </c>
      <c r="P16560">
        <v>1</v>
      </c>
    </row>
    <row r="16561" spans="12:16" x14ac:dyDescent="0.35">
      <c r="L16561" t="s">
        <v>27</v>
      </c>
      <c r="M16561" t="s">
        <v>7747</v>
      </c>
      <c r="N16561">
        <v>6</v>
      </c>
      <c r="P16561">
        <v>1</v>
      </c>
    </row>
    <row r="16562" spans="12:16" x14ac:dyDescent="0.35">
      <c r="L16562" t="s">
        <v>27</v>
      </c>
      <c r="M16562" t="s">
        <v>7747</v>
      </c>
      <c r="N16562">
        <v>6</v>
      </c>
      <c r="P16562">
        <v>1</v>
      </c>
    </row>
    <row r="16563" spans="12:16" x14ac:dyDescent="0.35">
      <c r="L16563" t="s">
        <v>27</v>
      </c>
      <c r="M16563" t="s">
        <v>7747</v>
      </c>
      <c r="N16563">
        <v>6</v>
      </c>
      <c r="P16563">
        <v>1</v>
      </c>
    </row>
    <row r="16564" spans="12:16" x14ac:dyDescent="0.35">
      <c r="L16564" t="s">
        <v>27</v>
      </c>
      <c r="M16564" t="s">
        <v>7747</v>
      </c>
      <c r="N16564">
        <v>6</v>
      </c>
      <c r="P16564">
        <v>1</v>
      </c>
    </row>
    <row r="16565" spans="12:16" x14ac:dyDescent="0.35">
      <c r="L16565" t="s">
        <v>27</v>
      </c>
      <c r="M16565" t="s">
        <v>7747</v>
      </c>
      <c r="N16565">
        <v>6</v>
      </c>
      <c r="P16565">
        <v>1</v>
      </c>
    </row>
    <row r="16566" spans="12:16" x14ac:dyDescent="0.35">
      <c r="L16566" t="s">
        <v>27</v>
      </c>
      <c r="M16566" t="s">
        <v>7747</v>
      </c>
      <c r="N16566">
        <v>6</v>
      </c>
      <c r="P16566">
        <v>1</v>
      </c>
    </row>
    <row r="16567" spans="12:16" x14ac:dyDescent="0.35">
      <c r="L16567" t="s">
        <v>27</v>
      </c>
      <c r="M16567" t="s">
        <v>7747</v>
      </c>
      <c r="N16567">
        <v>6</v>
      </c>
      <c r="P16567">
        <v>1</v>
      </c>
    </row>
    <row r="16568" spans="12:16" x14ac:dyDescent="0.35">
      <c r="L16568" t="s">
        <v>27</v>
      </c>
      <c r="M16568" t="s">
        <v>7747</v>
      </c>
      <c r="N16568">
        <v>6</v>
      </c>
      <c r="P16568">
        <v>1</v>
      </c>
    </row>
    <row r="16569" spans="12:16" x14ac:dyDescent="0.35">
      <c r="L16569" t="s">
        <v>27</v>
      </c>
      <c r="M16569" t="s">
        <v>7747</v>
      </c>
      <c r="N16569">
        <v>6</v>
      </c>
      <c r="P16569">
        <v>1</v>
      </c>
    </row>
    <row r="16570" spans="12:16" x14ac:dyDescent="0.35">
      <c r="L16570" t="s">
        <v>27</v>
      </c>
      <c r="M16570" t="s">
        <v>7747</v>
      </c>
      <c r="N16570">
        <v>6</v>
      </c>
      <c r="P16570">
        <v>1</v>
      </c>
    </row>
    <row r="16571" spans="12:16" x14ac:dyDescent="0.35">
      <c r="L16571" t="s">
        <v>27</v>
      </c>
      <c r="M16571" t="s">
        <v>7747</v>
      </c>
      <c r="N16571">
        <v>6</v>
      </c>
      <c r="P16571">
        <v>1</v>
      </c>
    </row>
    <row r="16572" spans="12:16" x14ac:dyDescent="0.35">
      <c r="L16572" t="s">
        <v>27</v>
      </c>
      <c r="M16572" t="s">
        <v>7747</v>
      </c>
      <c r="N16572">
        <v>6</v>
      </c>
      <c r="P16572">
        <v>1</v>
      </c>
    </row>
    <row r="16573" spans="12:16" x14ac:dyDescent="0.35">
      <c r="L16573" t="s">
        <v>27</v>
      </c>
      <c r="M16573" t="s">
        <v>7747</v>
      </c>
      <c r="N16573">
        <v>6</v>
      </c>
      <c r="P16573">
        <v>1</v>
      </c>
    </row>
    <row r="16574" spans="12:16" x14ac:dyDescent="0.35">
      <c r="L16574" t="s">
        <v>27</v>
      </c>
      <c r="M16574" t="s">
        <v>7747</v>
      </c>
      <c r="N16574">
        <v>6</v>
      </c>
      <c r="P16574">
        <v>1</v>
      </c>
    </row>
    <row r="16575" spans="12:16" x14ac:dyDescent="0.35">
      <c r="L16575" t="s">
        <v>27</v>
      </c>
      <c r="M16575" t="s">
        <v>7747</v>
      </c>
      <c r="N16575">
        <v>6</v>
      </c>
      <c r="P16575">
        <v>1</v>
      </c>
    </row>
    <row r="16576" spans="12:16" x14ac:dyDescent="0.35">
      <c r="L16576" t="s">
        <v>27</v>
      </c>
      <c r="M16576" t="s">
        <v>7747</v>
      </c>
      <c r="N16576">
        <v>6</v>
      </c>
      <c r="P16576">
        <v>1</v>
      </c>
    </row>
    <row r="16577" spans="12:16" x14ac:dyDescent="0.35">
      <c r="L16577" t="s">
        <v>27</v>
      </c>
      <c r="M16577" t="s">
        <v>7747</v>
      </c>
      <c r="N16577">
        <v>6</v>
      </c>
      <c r="P16577">
        <v>1</v>
      </c>
    </row>
    <row r="16578" spans="12:16" x14ac:dyDescent="0.35">
      <c r="L16578" t="s">
        <v>27</v>
      </c>
      <c r="M16578" t="s">
        <v>7747</v>
      </c>
      <c r="N16578">
        <v>6</v>
      </c>
      <c r="P16578">
        <v>1</v>
      </c>
    </row>
    <row r="16579" spans="12:16" x14ac:dyDescent="0.35">
      <c r="L16579" t="s">
        <v>27</v>
      </c>
      <c r="M16579" t="s">
        <v>7747</v>
      </c>
      <c r="N16579">
        <v>6</v>
      </c>
      <c r="P16579">
        <v>1</v>
      </c>
    </row>
    <row r="16580" spans="12:16" x14ac:dyDescent="0.35">
      <c r="L16580" t="s">
        <v>27</v>
      </c>
      <c r="M16580" t="s">
        <v>7747</v>
      </c>
      <c r="N16580">
        <v>6</v>
      </c>
      <c r="P16580">
        <v>1</v>
      </c>
    </row>
    <row r="16581" spans="12:16" x14ac:dyDescent="0.35">
      <c r="L16581" t="s">
        <v>27</v>
      </c>
      <c r="M16581" t="s">
        <v>7747</v>
      </c>
      <c r="N16581">
        <v>6</v>
      </c>
      <c r="P16581">
        <v>1</v>
      </c>
    </row>
    <row r="16582" spans="12:16" x14ac:dyDescent="0.35">
      <c r="L16582" t="s">
        <v>27</v>
      </c>
      <c r="M16582" t="s">
        <v>7747</v>
      </c>
      <c r="N16582">
        <v>6</v>
      </c>
      <c r="P16582">
        <v>1</v>
      </c>
    </row>
    <row r="16583" spans="12:16" x14ac:dyDescent="0.35">
      <c r="L16583" t="s">
        <v>27</v>
      </c>
      <c r="M16583" t="s">
        <v>7747</v>
      </c>
      <c r="N16583">
        <v>6</v>
      </c>
      <c r="P16583">
        <v>1</v>
      </c>
    </row>
    <row r="16584" spans="12:16" x14ac:dyDescent="0.35">
      <c r="L16584" t="s">
        <v>27</v>
      </c>
      <c r="M16584" t="s">
        <v>7747</v>
      </c>
      <c r="N16584">
        <v>6</v>
      </c>
      <c r="P16584">
        <v>1</v>
      </c>
    </row>
    <row r="16585" spans="12:16" x14ac:dyDescent="0.35">
      <c r="L16585" t="s">
        <v>27</v>
      </c>
      <c r="M16585" t="s">
        <v>7747</v>
      </c>
      <c r="N16585">
        <v>6</v>
      </c>
      <c r="P16585">
        <v>1</v>
      </c>
    </row>
    <row r="16586" spans="12:16" x14ac:dyDescent="0.35">
      <c r="L16586" t="s">
        <v>27</v>
      </c>
      <c r="M16586" t="s">
        <v>7747</v>
      </c>
      <c r="N16586">
        <v>6</v>
      </c>
      <c r="P16586">
        <v>1</v>
      </c>
    </row>
    <row r="16587" spans="12:16" x14ac:dyDescent="0.35">
      <c r="L16587" t="s">
        <v>27</v>
      </c>
      <c r="M16587" t="s">
        <v>7747</v>
      </c>
      <c r="N16587">
        <v>6</v>
      </c>
      <c r="P16587">
        <v>1</v>
      </c>
    </row>
    <row r="16588" spans="12:16" x14ac:dyDescent="0.35">
      <c r="L16588" t="s">
        <v>27</v>
      </c>
      <c r="M16588" t="s">
        <v>7747</v>
      </c>
      <c r="N16588">
        <v>6</v>
      </c>
      <c r="P16588">
        <v>1</v>
      </c>
    </row>
    <row r="16589" spans="12:16" x14ac:dyDescent="0.35">
      <c r="L16589" t="s">
        <v>27</v>
      </c>
      <c r="M16589" t="s">
        <v>7747</v>
      </c>
      <c r="N16589">
        <v>6</v>
      </c>
      <c r="P16589">
        <v>1</v>
      </c>
    </row>
    <row r="16590" spans="12:16" x14ac:dyDescent="0.35">
      <c r="L16590" t="s">
        <v>27</v>
      </c>
      <c r="M16590" t="s">
        <v>7747</v>
      </c>
      <c r="N16590">
        <v>6</v>
      </c>
      <c r="P16590">
        <v>1</v>
      </c>
    </row>
    <row r="16591" spans="12:16" x14ac:dyDescent="0.35">
      <c r="L16591" t="s">
        <v>27</v>
      </c>
      <c r="M16591" t="s">
        <v>7747</v>
      </c>
      <c r="N16591">
        <v>6</v>
      </c>
      <c r="P16591">
        <v>1</v>
      </c>
    </row>
    <row r="16592" spans="12:16" x14ac:dyDescent="0.35">
      <c r="L16592" t="s">
        <v>27</v>
      </c>
      <c r="M16592" t="s">
        <v>7747</v>
      </c>
      <c r="N16592">
        <v>6</v>
      </c>
      <c r="P16592">
        <v>1</v>
      </c>
    </row>
    <row r="16593" spans="12:16" x14ac:dyDescent="0.35">
      <c r="L16593" t="s">
        <v>27</v>
      </c>
      <c r="M16593" t="s">
        <v>7747</v>
      </c>
      <c r="N16593">
        <v>6</v>
      </c>
      <c r="P16593">
        <v>1</v>
      </c>
    </row>
    <row r="16594" spans="12:16" x14ac:dyDescent="0.35">
      <c r="L16594" t="s">
        <v>27</v>
      </c>
      <c r="M16594" t="s">
        <v>7747</v>
      </c>
      <c r="N16594">
        <v>6</v>
      </c>
      <c r="P16594">
        <v>1</v>
      </c>
    </row>
    <row r="16595" spans="12:16" x14ac:dyDescent="0.35">
      <c r="L16595" t="s">
        <v>27</v>
      </c>
      <c r="M16595" t="s">
        <v>7747</v>
      </c>
      <c r="N16595">
        <v>6</v>
      </c>
      <c r="P16595">
        <v>1</v>
      </c>
    </row>
    <row r="16596" spans="12:16" x14ac:dyDescent="0.35">
      <c r="L16596" t="s">
        <v>27</v>
      </c>
      <c r="M16596" t="s">
        <v>7747</v>
      </c>
      <c r="N16596">
        <v>6</v>
      </c>
      <c r="P16596">
        <v>1</v>
      </c>
    </row>
    <row r="16597" spans="12:16" x14ac:dyDescent="0.35">
      <c r="L16597" t="s">
        <v>27</v>
      </c>
      <c r="M16597" t="s">
        <v>7747</v>
      </c>
      <c r="N16597">
        <v>6</v>
      </c>
      <c r="P16597">
        <v>1</v>
      </c>
    </row>
    <row r="16598" spans="12:16" x14ac:dyDescent="0.35">
      <c r="L16598" t="s">
        <v>27</v>
      </c>
      <c r="M16598" t="s">
        <v>7747</v>
      </c>
      <c r="N16598">
        <v>6</v>
      </c>
      <c r="P16598">
        <v>1</v>
      </c>
    </row>
    <row r="16599" spans="12:16" x14ac:dyDescent="0.35">
      <c r="L16599" t="s">
        <v>27</v>
      </c>
      <c r="M16599" t="s">
        <v>7747</v>
      </c>
      <c r="N16599">
        <v>6</v>
      </c>
      <c r="P16599">
        <v>1</v>
      </c>
    </row>
    <row r="16600" spans="12:16" x14ac:dyDescent="0.35">
      <c r="L16600" t="s">
        <v>27</v>
      </c>
      <c r="M16600" t="s">
        <v>7747</v>
      </c>
      <c r="N16600">
        <v>6</v>
      </c>
      <c r="P16600">
        <v>1</v>
      </c>
    </row>
    <row r="16601" spans="12:16" x14ac:dyDescent="0.35">
      <c r="L16601" t="s">
        <v>27</v>
      </c>
      <c r="M16601" t="s">
        <v>7747</v>
      </c>
      <c r="N16601">
        <v>6</v>
      </c>
      <c r="P16601">
        <v>1</v>
      </c>
    </row>
    <row r="16602" spans="12:16" x14ac:dyDescent="0.35">
      <c r="L16602" t="s">
        <v>27</v>
      </c>
      <c r="M16602" t="s">
        <v>7747</v>
      </c>
      <c r="N16602">
        <v>6</v>
      </c>
      <c r="P16602">
        <v>1</v>
      </c>
    </row>
    <row r="16603" spans="12:16" x14ac:dyDescent="0.35">
      <c r="L16603" t="s">
        <v>27</v>
      </c>
      <c r="M16603" t="s">
        <v>7747</v>
      </c>
      <c r="N16603">
        <v>6</v>
      </c>
      <c r="P16603">
        <v>1</v>
      </c>
    </row>
    <row r="16604" spans="12:16" x14ac:dyDescent="0.35">
      <c r="L16604" t="s">
        <v>27</v>
      </c>
      <c r="M16604" t="s">
        <v>7747</v>
      </c>
      <c r="N16604">
        <v>6</v>
      </c>
      <c r="P16604">
        <v>1</v>
      </c>
    </row>
    <row r="16605" spans="12:16" x14ac:dyDescent="0.35">
      <c r="L16605" t="s">
        <v>27</v>
      </c>
      <c r="M16605" t="s">
        <v>7747</v>
      </c>
      <c r="N16605">
        <v>6</v>
      </c>
      <c r="P16605">
        <v>1</v>
      </c>
    </row>
    <row r="16606" spans="12:16" x14ac:dyDescent="0.35">
      <c r="L16606" t="s">
        <v>27</v>
      </c>
      <c r="M16606" t="s">
        <v>7747</v>
      </c>
      <c r="N16606">
        <v>6</v>
      </c>
      <c r="P16606">
        <v>1</v>
      </c>
    </row>
    <row r="16607" spans="12:16" x14ac:dyDescent="0.35">
      <c r="L16607" t="s">
        <v>27</v>
      </c>
      <c r="M16607" t="s">
        <v>7747</v>
      </c>
      <c r="N16607">
        <v>6</v>
      </c>
      <c r="P16607">
        <v>1</v>
      </c>
    </row>
    <row r="16608" spans="12:16" x14ac:dyDescent="0.35">
      <c r="L16608" t="s">
        <v>28</v>
      </c>
      <c r="M16608" t="s">
        <v>7747</v>
      </c>
      <c r="N16608">
        <v>7</v>
      </c>
      <c r="P16608">
        <v>1</v>
      </c>
    </row>
    <row r="16609" spans="12:16" x14ac:dyDescent="0.35">
      <c r="L16609" t="s">
        <v>28</v>
      </c>
      <c r="M16609" t="s">
        <v>7747</v>
      </c>
      <c r="N16609">
        <v>7</v>
      </c>
      <c r="P16609">
        <v>1</v>
      </c>
    </row>
    <row r="16610" spans="12:16" x14ac:dyDescent="0.35">
      <c r="L16610" t="s">
        <v>28</v>
      </c>
      <c r="M16610" t="s">
        <v>7747</v>
      </c>
      <c r="N16610">
        <v>7</v>
      </c>
      <c r="P16610">
        <v>1</v>
      </c>
    </row>
    <row r="16611" spans="12:16" x14ac:dyDescent="0.35">
      <c r="L16611" t="s">
        <v>28</v>
      </c>
      <c r="M16611" t="s">
        <v>7747</v>
      </c>
      <c r="N16611">
        <v>7</v>
      </c>
      <c r="P16611">
        <v>1</v>
      </c>
    </row>
    <row r="16612" spans="12:16" x14ac:dyDescent="0.35">
      <c r="L16612" t="s">
        <v>28</v>
      </c>
      <c r="M16612" t="s">
        <v>7747</v>
      </c>
      <c r="N16612">
        <v>7</v>
      </c>
      <c r="P16612">
        <v>1</v>
      </c>
    </row>
    <row r="16613" spans="12:16" x14ac:dyDescent="0.35">
      <c r="L16613" t="s">
        <v>28</v>
      </c>
      <c r="M16613" t="s">
        <v>7747</v>
      </c>
      <c r="N16613">
        <v>7</v>
      </c>
      <c r="P16613">
        <v>1</v>
      </c>
    </row>
    <row r="16614" spans="12:16" x14ac:dyDescent="0.35">
      <c r="L16614" t="s">
        <v>28</v>
      </c>
      <c r="M16614" t="s">
        <v>7747</v>
      </c>
      <c r="N16614">
        <v>7</v>
      </c>
      <c r="P16614">
        <v>1</v>
      </c>
    </row>
    <row r="16615" spans="12:16" x14ac:dyDescent="0.35">
      <c r="L16615" t="s">
        <v>28</v>
      </c>
      <c r="M16615" t="s">
        <v>7747</v>
      </c>
      <c r="N16615">
        <v>7</v>
      </c>
      <c r="P16615">
        <v>1</v>
      </c>
    </row>
    <row r="16616" spans="12:16" x14ac:dyDescent="0.35">
      <c r="L16616" t="s">
        <v>28</v>
      </c>
      <c r="M16616" t="s">
        <v>7747</v>
      </c>
      <c r="N16616">
        <v>7</v>
      </c>
      <c r="P16616">
        <v>1</v>
      </c>
    </row>
    <row r="16617" spans="12:16" x14ac:dyDescent="0.35">
      <c r="L16617" t="s">
        <v>28</v>
      </c>
      <c r="M16617" t="s">
        <v>7747</v>
      </c>
      <c r="N16617">
        <v>7</v>
      </c>
      <c r="P16617">
        <v>1</v>
      </c>
    </row>
    <row r="16618" spans="12:16" x14ac:dyDescent="0.35">
      <c r="L16618" t="s">
        <v>28</v>
      </c>
      <c r="M16618" t="s">
        <v>7747</v>
      </c>
      <c r="N16618">
        <v>7</v>
      </c>
      <c r="P16618">
        <v>1</v>
      </c>
    </row>
    <row r="16619" spans="12:16" x14ac:dyDescent="0.35">
      <c r="L16619" t="s">
        <v>28</v>
      </c>
      <c r="M16619" t="s">
        <v>7747</v>
      </c>
      <c r="N16619">
        <v>7</v>
      </c>
      <c r="P16619">
        <v>1</v>
      </c>
    </row>
    <row r="16620" spans="12:16" x14ac:dyDescent="0.35">
      <c r="L16620" t="s">
        <v>28</v>
      </c>
      <c r="M16620" t="s">
        <v>7747</v>
      </c>
      <c r="N16620">
        <v>7</v>
      </c>
      <c r="P16620">
        <v>1</v>
      </c>
    </row>
    <row r="16621" spans="12:16" x14ac:dyDescent="0.35">
      <c r="L16621" t="s">
        <v>28</v>
      </c>
      <c r="M16621" t="s">
        <v>7747</v>
      </c>
      <c r="N16621">
        <v>7</v>
      </c>
      <c r="P16621">
        <v>1</v>
      </c>
    </row>
    <row r="16622" spans="12:16" x14ac:dyDescent="0.35">
      <c r="L16622" t="s">
        <v>28</v>
      </c>
      <c r="M16622" t="s">
        <v>7747</v>
      </c>
      <c r="N16622">
        <v>7</v>
      </c>
      <c r="P16622">
        <v>1</v>
      </c>
    </row>
    <row r="16623" spans="12:16" x14ac:dyDescent="0.35">
      <c r="L16623" t="s">
        <v>28</v>
      </c>
      <c r="M16623" t="s">
        <v>7747</v>
      </c>
      <c r="N16623">
        <v>7</v>
      </c>
      <c r="P16623">
        <v>1</v>
      </c>
    </row>
    <row r="16624" spans="12:16" x14ac:dyDescent="0.35">
      <c r="L16624" t="s">
        <v>28</v>
      </c>
      <c r="M16624" t="s">
        <v>7747</v>
      </c>
      <c r="N16624">
        <v>7</v>
      </c>
      <c r="P16624">
        <v>1</v>
      </c>
    </row>
    <row r="16625" spans="12:16" x14ac:dyDescent="0.35">
      <c r="L16625" t="s">
        <v>28</v>
      </c>
      <c r="M16625" t="s">
        <v>7747</v>
      </c>
      <c r="N16625">
        <v>7</v>
      </c>
      <c r="P16625">
        <v>1</v>
      </c>
    </row>
    <row r="16626" spans="12:16" x14ac:dyDescent="0.35">
      <c r="L16626" t="s">
        <v>28</v>
      </c>
      <c r="M16626" t="s">
        <v>7747</v>
      </c>
      <c r="N16626">
        <v>7</v>
      </c>
      <c r="P16626">
        <v>1</v>
      </c>
    </row>
    <row r="16627" spans="12:16" x14ac:dyDescent="0.35">
      <c r="L16627" t="s">
        <v>28</v>
      </c>
      <c r="M16627" t="s">
        <v>7747</v>
      </c>
      <c r="N16627">
        <v>7</v>
      </c>
      <c r="P16627">
        <v>1</v>
      </c>
    </row>
    <row r="16628" spans="12:16" x14ac:dyDescent="0.35">
      <c r="L16628" t="s">
        <v>28</v>
      </c>
      <c r="M16628" t="s">
        <v>7747</v>
      </c>
      <c r="N16628">
        <v>7</v>
      </c>
      <c r="P16628">
        <v>1</v>
      </c>
    </row>
    <row r="16629" spans="12:16" x14ac:dyDescent="0.35">
      <c r="L16629" t="s">
        <v>28</v>
      </c>
      <c r="M16629" t="s">
        <v>7747</v>
      </c>
      <c r="N16629">
        <v>7</v>
      </c>
      <c r="P16629">
        <v>1</v>
      </c>
    </row>
    <row r="16630" spans="12:16" x14ac:dyDescent="0.35">
      <c r="L16630" t="s">
        <v>28</v>
      </c>
      <c r="M16630" t="s">
        <v>7747</v>
      </c>
      <c r="N16630">
        <v>7</v>
      </c>
      <c r="P16630">
        <v>1</v>
      </c>
    </row>
    <row r="16631" spans="12:16" x14ac:dyDescent="0.35">
      <c r="L16631" t="s">
        <v>28</v>
      </c>
      <c r="M16631" t="s">
        <v>7747</v>
      </c>
      <c r="N16631">
        <v>7</v>
      </c>
      <c r="P16631">
        <v>1</v>
      </c>
    </row>
    <row r="16632" spans="12:16" x14ac:dyDescent="0.35">
      <c r="L16632" t="s">
        <v>28</v>
      </c>
      <c r="M16632" t="s">
        <v>7747</v>
      </c>
      <c r="N16632">
        <v>7</v>
      </c>
      <c r="P16632">
        <v>1</v>
      </c>
    </row>
    <row r="16633" spans="12:16" x14ac:dyDescent="0.35">
      <c r="L16633" t="s">
        <v>28</v>
      </c>
      <c r="M16633" t="s">
        <v>7747</v>
      </c>
      <c r="N16633">
        <v>7</v>
      </c>
      <c r="P16633">
        <v>1</v>
      </c>
    </row>
    <row r="16634" spans="12:16" x14ac:dyDescent="0.35">
      <c r="L16634" t="s">
        <v>28</v>
      </c>
      <c r="M16634" t="s">
        <v>7747</v>
      </c>
      <c r="N16634">
        <v>7</v>
      </c>
      <c r="P16634">
        <v>1</v>
      </c>
    </row>
    <row r="16635" spans="12:16" x14ac:dyDescent="0.35">
      <c r="L16635" t="s">
        <v>28</v>
      </c>
      <c r="M16635" t="s">
        <v>7747</v>
      </c>
      <c r="N16635">
        <v>7</v>
      </c>
      <c r="P16635">
        <v>1</v>
      </c>
    </row>
    <row r="16636" spans="12:16" x14ac:dyDescent="0.35">
      <c r="L16636" t="s">
        <v>28</v>
      </c>
      <c r="M16636" t="s">
        <v>7747</v>
      </c>
      <c r="N16636">
        <v>7</v>
      </c>
      <c r="P16636">
        <v>1</v>
      </c>
    </row>
    <row r="16637" spans="12:16" x14ac:dyDescent="0.35">
      <c r="L16637" t="s">
        <v>28</v>
      </c>
      <c r="M16637" t="s">
        <v>7747</v>
      </c>
      <c r="N16637">
        <v>7</v>
      </c>
      <c r="P16637">
        <v>1</v>
      </c>
    </row>
    <row r="16638" spans="12:16" x14ac:dyDescent="0.35">
      <c r="L16638" t="s">
        <v>28</v>
      </c>
      <c r="M16638" t="s">
        <v>7747</v>
      </c>
      <c r="N16638">
        <v>7</v>
      </c>
      <c r="P16638">
        <v>1</v>
      </c>
    </row>
    <row r="16639" spans="12:16" x14ac:dyDescent="0.35">
      <c r="L16639" t="s">
        <v>28</v>
      </c>
      <c r="M16639" t="s">
        <v>7747</v>
      </c>
      <c r="N16639">
        <v>7</v>
      </c>
      <c r="P16639">
        <v>1</v>
      </c>
    </row>
    <row r="16640" spans="12:16" x14ac:dyDescent="0.35">
      <c r="L16640" t="s">
        <v>28</v>
      </c>
      <c r="M16640" t="s">
        <v>7747</v>
      </c>
      <c r="N16640">
        <v>7</v>
      </c>
      <c r="P16640">
        <v>1</v>
      </c>
    </row>
    <row r="16641" spans="12:16" x14ac:dyDescent="0.35">
      <c r="L16641" t="s">
        <v>28</v>
      </c>
      <c r="M16641" t="s">
        <v>7747</v>
      </c>
      <c r="N16641">
        <v>7</v>
      </c>
      <c r="P16641">
        <v>1</v>
      </c>
    </row>
    <row r="16642" spans="12:16" x14ac:dyDescent="0.35">
      <c r="L16642" t="s">
        <v>28</v>
      </c>
      <c r="M16642" t="s">
        <v>7747</v>
      </c>
      <c r="N16642">
        <v>7</v>
      </c>
      <c r="P16642">
        <v>1</v>
      </c>
    </row>
    <row r="16643" spans="12:16" x14ac:dyDescent="0.35">
      <c r="L16643" t="s">
        <v>28</v>
      </c>
      <c r="M16643" t="s">
        <v>7747</v>
      </c>
      <c r="N16643">
        <v>7</v>
      </c>
      <c r="P16643">
        <v>1</v>
      </c>
    </row>
    <row r="16644" spans="12:16" x14ac:dyDescent="0.35">
      <c r="L16644" t="s">
        <v>28</v>
      </c>
      <c r="M16644" t="s">
        <v>7747</v>
      </c>
      <c r="N16644">
        <v>7</v>
      </c>
      <c r="P16644">
        <v>1</v>
      </c>
    </row>
    <row r="16645" spans="12:16" x14ac:dyDescent="0.35">
      <c r="L16645" t="s">
        <v>28</v>
      </c>
      <c r="M16645" t="s">
        <v>7747</v>
      </c>
      <c r="N16645">
        <v>7</v>
      </c>
      <c r="P16645">
        <v>1</v>
      </c>
    </row>
    <row r="16646" spans="12:16" x14ac:dyDescent="0.35">
      <c r="L16646" t="s">
        <v>28</v>
      </c>
      <c r="M16646" t="s">
        <v>7747</v>
      </c>
      <c r="N16646">
        <v>7</v>
      </c>
      <c r="P16646">
        <v>1</v>
      </c>
    </row>
    <row r="16647" spans="12:16" x14ac:dyDescent="0.35">
      <c r="L16647" t="s">
        <v>28</v>
      </c>
      <c r="M16647" t="s">
        <v>7747</v>
      </c>
      <c r="N16647">
        <v>7</v>
      </c>
      <c r="P16647">
        <v>1</v>
      </c>
    </row>
    <row r="16648" spans="12:16" x14ac:dyDescent="0.35">
      <c r="L16648" t="s">
        <v>28</v>
      </c>
      <c r="M16648" t="s">
        <v>7747</v>
      </c>
      <c r="N16648">
        <v>7</v>
      </c>
      <c r="P16648">
        <v>1</v>
      </c>
    </row>
    <row r="16649" spans="12:16" x14ac:dyDescent="0.35">
      <c r="L16649" t="s">
        <v>28</v>
      </c>
      <c r="M16649" t="s">
        <v>7747</v>
      </c>
      <c r="N16649">
        <v>7</v>
      </c>
      <c r="P16649">
        <v>1</v>
      </c>
    </row>
    <row r="16650" spans="12:16" x14ac:dyDescent="0.35">
      <c r="L16650" t="s">
        <v>28</v>
      </c>
      <c r="M16650" t="s">
        <v>7747</v>
      </c>
      <c r="N16650">
        <v>7</v>
      </c>
      <c r="P16650">
        <v>1</v>
      </c>
    </row>
    <row r="16651" spans="12:16" x14ac:dyDescent="0.35">
      <c r="L16651" t="s">
        <v>28</v>
      </c>
      <c r="M16651" t="s">
        <v>7747</v>
      </c>
      <c r="N16651">
        <v>7</v>
      </c>
      <c r="P16651">
        <v>1</v>
      </c>
    </row>
    <row r="16652" spans="12:16" x14ac:dyDescent="0.35">
      <c r="L16652" t="s">
        <v>28</v>
      </c>
      <c r="M16652" t="s">
        <v>7747</v>
      </c>
      <c r="N16652">
        <v>7</v>
      </c>
      <c r="P16652">
        <v>1</v>
      </c>
    </row>
    <row r="16653" spans="12:16" x14ac:dyDescent="0.35">
      <c r="L16653" t="s">
        <v>28</v>
      </c>
      <c r="M16653" t="s">
        <v>7747</v>
      </c>
      <c r="N16653">
        <v>7</v>
      </c>
      <c r="P16653">
        <v>1</v>
      </c>
    </row>
    <row r="16654" spans="12:16" x14ac:dyDescent="0.35">
      <c r="L16654" t="s">
        <v>28</v>
      </c>
      <c r="M16654" t="s">
        <v>7747</v>
      </c>
      <c r="N16654">
        <v>7</v>
      </c>
      <c r="P16654">
        <v>1</v>
      </c>
    </row>
    <row r="16655" spans="12:16" x14ac:dyDescent="0.35">
      <c r="L16655" t="s">
        <v>28</v>
      </c>
      <c r="M16655" t="s">
        <v>7747</v>
      </c>
      <c r="N16655">
        <v>7</v>
      </c>
      <c r="P16655">
        <v>1</v>
      </c>
    </row>
    <row r="16656" spans="12:16" x14ac:dyDescent="0.35">
      <c r="L16656" t="s">
        <v>28</v>
      </c>
      <c r="M16656" t="s">
        <v>7747</v>
      </c>
      <c r="N16656">
        <v>7</v>
      </c>
      <c r="P16656">
        <v>1</v>
      </c>
    </row>
    <row r="16657" spans="12:16" x14ac:dyDescent="0.35">
      <c r="L16657" t="s">
        <v>28</v>
      </c>
      <c r="M16657" t="s">
        <v>7747</v>
      </c>
      <c r="N16657">
        <v>7</v>
      </c>
      <c r="P16657">
        <v>1</v>
      </c>
    </row>
    <row r="16658" spans="12:16" x14ac:dyDescent="0.35">
      <c r="L16658" t="s">
        <v>28</v>
      </c>
      <c r="M16658" t="s">
        <v>7747</v>
      </c>
      <c r="N16658">
        <v>7</v>
      </c>
      <c r="P16658">
        <v>1</v>
      </c>
    </row>
    <row r="16659" spans="12:16" x14ac:dyDescent="0.35">
      <c r="L16659" t="s">
        <v>28</v>
      </c>
      <c r="M16659" t="s">
        <v>7747</v>
      </c>
      <c r="N16659">
        <v>7</v>
      </c>
      <c r="P16659">
        <v>1</v>
      </c>
    </row>
    <row r="16660" spans="12:16" x14ac:dyDescent="0.35">
      <c r="L16660" t="s">
        <v>28</v>
      </c>
      <c r="M16660" t="s">
        <v>7747</v>
      </c>
      <c r="N16660">
        <v>7</v>
      </c>
      <c r="P16660">
        <v>1</v>
      </c>
    </row>
    <row r="16661" spans="12:16" x14ac:dyDescent="0.35">
      <c r="L16661" t="s">
        <v>28</v>
      </c>
      <c r="M16661" t="s">
        <v>7747</v>
      </c>
      <c r="N16661">
        <v>7</v>
      </c>
      <c r="P16661">
        <v>1</v>
      </c>
    </row>
    <row r="16662" spans="12:16" x14ac:dyDescent="0.35">
      <c r="L16662" t="s">
        <v>28</v>
      </c>
      <c r="M16662" t="s">
        <v>7747</v>
      </c>
      <c r="N16662">
        <v>7</v>
      </c>
      <c r="P16662">
        <v>1</v>
      </c>
    </row>
    <row r="16663" spans="12:16" x14ac:dyDescent="0.35">
      <c r="L16663" t="s">
        <v>28</v>
      </c>
      <c r="M16663" t="s">
        <v>7747</v>
      </c>
      <c r="N16663">
        <v>7</v>
      </c>
      <c r="P16663">
        <v>1</v>
      </c>
    </row>
    <row r="16664" spans="12:16" x14ac:dyDescent="0.35">
      <c r="L16664" t="s">
        <v>28</v>
      </c>
      <c r="M16664" t="s">
        <v>7747</v>
      </c>
      <c r="N16664">
        <v>7</v>
      </c>
      <c r="P16664">
        <v>1</v>
      </c>
    </row>
    <row r="16665" spans="12:16" x14ac:dyDescent="0.35">
      <c r="L16665" t="s">
        <v>28</v>
      </c>
      <c r="M16665" t="s">
        <v>7747</v>
      </c>
      <c r="N16665">
        <v>7</v>
      </c>
      <c r="P16665">
        <v>1</v>
      </c>
    </row>
    <row r="16666" spans="12:16" x14ac:dyDescent="0.35">
      <c r="L16666" t="s">
        <v>28</v>
      </c>
      <c r="M16666" t="s">
        <v>7747</v>
      </c>
      <c r="N16666">
        <v>7</v>
      </c>
      <c r="P16666">
        <v>1</v>
      </c>
    </row>
    <row r="16667" spans="12:16" x14ac:dyDescent="0.35">
      <c r="L16667" t="s">
        <v>28</v>
      </c>
      <c r="M16667" t="s">
        <v>7747</v>
      </c>
      <c r="N16667">
        <v>7</v>
      </c>
      <c r="P16667">
        <v>1</v>
      </c>
    </row>
    <row r="16668" spans="12:16" x14ac:dyDescent="0.35">
      <c r="L16668" t="s">
        <v>28</v>
      </c>
      <c r="M16668" t="s">
        <v>7747</v>
      </c>
      <c r="N16668">
        <v>7</v>
      </c>
      <c r="P16668">
        <v>1</v>
      </c>
    </row>
    <row r="16669" spans="12:16" x14ac:dyDescent="0.35">
      <c r="L16669" t="s">
        <v>28</v>
      </c>
      <c r="M16669" t="s">
        <v>7747</v>
      </c>
      <c r="N16669">
        <v>7</v>
      </c>
      <c r="P16669">
        <v>1</v>
      </c>
    </row>
    <row r="16670" spans="12:16" x14ac:dyDescent="0.35">
      <c r="L16670" t="s">
        <v>28</v>
      </c>
      <c r="M16670" t="s">
        <v>7747</v>
      </c>
      <c r="N16670">
        <v>7</v>
      </c>
      <c r="P16670">
        <v>1</v>
      </c>
    </row>
    <row r="16671" spans="12:16" x14ac:dyDescent="0.35">
      <c r="L16671" t="s">
        <v>28</v>
      </c>
      <c r="M16671" t="s">
        <v>7747</v>
      </c>
      <c r="N16671">
        <v>7</v>
      </c>
      <c r="P16671">
        <v>1</v>
      </c>
    </row>
    <row r="16672" spans="12:16" x14ac:dyDescent="0.35">
      <c r="L16672" t="s">
        <v>28</v>
      </c>
      <c r="M16672" t="s">
        <v>7747</v>
      </c>
      <c r="N16672">
        <v>7</v>
      </c>
      <c r="P16672">
        <v>1</v>
      </c>
    </row>
    <row r="16673" spans="12:16" x14ac:dyDescent="0.35">
      <c r="L16673" t="s">
        <v>28</v>
      </c>
      <c r="M16673" t="s">
        <v>7747</v>
      </c>
      <c r="N16673">
        <v>7</v>
      </c>
      <c r="P16673">
        <v>1</v>
      </c>
    </row>
    <row r="16674" spans="12:16" x14ac:dyDescent="0.35">
      <c r="L16674" t="s">
        <v>28</v>
      </c>
      <c r="M16674" t="s">
        <v>7747</v>
      </c>
      <c r="N16674">
        <v>7</v>
      </c>
      <c r="P16674">
        <v>1</v>
      </c>
    </row>
    <row r="16675" spans="12:16" x14ac:dyDescent="0.35">
      <c r="L16675" t="s">
        <v>28</v>
      </c>
      <c r="M16675" t="s">
        <v>7747</v>
      </c>
      <c r="N16675">
        <v>7</v>
      </c>
      <c r="P16675">
        <v>1</v>
      </c>
    </row>
    <row r="16676" spans="12:16" x14ac:dyDescent="0.35">
      <c r="L16676" t="s">
        <v>28</v>
      </c>
      <c r="M16676" t="s">
        <v>7747</v>
      </c>
      <c r="N16676">
        <v>7</v>
      </c>
      <c r="P16676">
        <v>1</v>
      </c>
    </row>
    <row r="16677" spans="12:16" x14ac:dyDescent="0.35">
      <c r="L16677" t="s">
        <v>28</v>
      </c>
      <c r="M16677" t="s">
        <v>7747</v>
      </c>
      <c r="N16677">
        <v>7</v>
      </c>
      <c r="P16677">
        <v>1</v>
      </c>
    </row>
    <row r="16678" spans="12:16" x14ac:dyDescent="0.35">
      <c r="L16678" t="s">
        <v>28</v>
      </c>
      <c r="M16678" t="s">
        <v>7747</v>
      </c>
      <c r="N16678">
        <v>7</v>
      </c>
      <c r="P16678">
        <v>1</v>
      </c>
    </row>
    <row r="16679" spans="12:16" x14ac:dyDescent="0.35">
      <c r="L16679" t="s">
        <v>28</v>
      </c>
      <c r="M16679" t="s">
        <v>7747</v>
      </c>
      <c r="N16679">
        <v>7</v>
      </c>
      <c r="P16679">
        <v>1</v>
      </c>
    </row>
    <row r="16680" spans="12:16" x14ac:dyDescent="0.35">
      <c r="L16680" t="s">
        <v>28</v>
      </c>
      <c r="M16680" t="s">
        <v>7747</v>
      </c>
      <c r="N16680">
        <v>7</v>
      </c>
      <c r="P16680">
        <v>1</v>
      </c>
    </row>
    <row r="16681" spans="12:16" x14ac:dyDescent="0.35">
      <c r="L16681" t="s">
        <v>28</v>
      </c>
      <c r="M16681" t="s">
        <v>7747</v>
      </c>
      <c r="N16681">
        <v>7</v>
      </c>
      <c r="P16681">
        <v>1</v>
      </c>
    </row>
    <row r="16682" spans="12:16" x14ac:dyDescent="0.35">
      <c r="L16682" t="s">
        <v>28</v>
      </c>
      <c r="M16682" t="s">
        <v>7747</v>
      </c>
      <c r="N16682">
        <v>7</v>
      </c>
      <c r="P16682">
        <v>1</v>
      </c>
    </row>
    <row r="16683" spans="12:16" x14ac:dyDescent="0.35">
      <c r="L16683" t="s">
        <v>28</v>
      </c>
      <c r="M16683" t="s">
        <v>7747</v>
      </c>
      <c r="N16683">
        <v>7</v>
      </c>
      <c r="P16683">
        <v>1</v>
      </c>
    </row>
    <row r="16684" spans="12:16" x14ac:dyDescent="0.35">
      <c r="L16684" t="s">
        <v>28</v>
      </c>
      <c r="M16684" t="s">
        <v>7747</v>
      </c>
      <c r="N16684">
        <v>7</v>
      </c>
      <c r="P16684">
        <v>1</v>
      </c>
    </row>
    <row r="16685" spans="12:16" x14ac:dyDescent="0.35">
      <c r="L16685" t="s">
        <v>28</v>
      </c>
      <c r="M16685" t="s">
        <v>7747</v>
      </c>
      <c r="N16685">
        <v>7</v>
      </c>
      <c r="P16685">
        <v>1</v>
      </c>
    </row>
    <row r="16686" spans="12:16" x14ac:dyDescent="0.35">
      <c r="L16686" t="s">
        <v>28</v>
      </c>
      <c r="M16686" t="s">
        <v>7747</v>
      </c>
      <c r="N16686">
        <v>7</v>
      </c>
      <c r="P16686">
        <v>1</v>
      </c>
    </row>
    <row r="16687" spans="12:16" x14ac:dyDescent="0.35">
      <c r="L16687" t="s">
        <v>28</v>
      </c>
      <c r="M16687" t="s">
        <v>7747</v>
      </c>
      <c r="N16687">
        <v>7</v>
      </c>
      <c r="P16687">
        <v>1</v>
      </c>
    </row>
    <row r="16688" spans="12:16" x14ac:dyDescent="0.35">
      <c r="L16688" t="s">
        <v>28</v>
      </c>
      <c r="M16688" t="s">
        <v>7747</v>
      </c>
      <c r="N16688">
        <v>7</v>
      </c>
      <c r="P16688">
        <v>1</v>
      </c>
    </row>
    <row r="16689" spans="12:16" x14ac:dyDescent="0.35">
      <c r="L16689" t="s">
        <v>28</v>
      </c>
      <c r="M16689" t="s">
        <v>7747</v>
      </c>
      <c r="N16689">
        <v>7</v>
      </c>
      <c r="P16689">
        <v>1</v>
      </c>
    </row>
    <row r="16690" spans="12:16" x14ac:dyDescent="0.35">
      <c r="L16690" t="s">
        <v>28</v>
      </c>
      <c r="M16690" t="s">
        <v>7747</v>
      </c>
      <c r="N16690">
        <v>7</v>
      </c>
      <c r="P16690">
        <v>1</v>
      </c>
    </row>
    <row r="16691" spans="12:16" x14ac:dyDescent="0.35">
      <c r="L16691" t="s">
        <v>28</v>
      </c>
      <c r="M16691" t="s">
        <v>7747</v>
      </c>
      <c r="N16691">
        <v>7</v>
      </c>
      <c r="P16691">
        <v>1</v>
      </c>
    </row>
    <row r="16692" spans="12:16" x14ac:dyDescent="0.35">
      <c r="L16692" t="s">
        <v>28</v>
      </c>
      <c r="M16692" t="s">
        <v>7747</v>
      </c>
      <c r="N16692">
        <v>7</v>
      </c>
      <c r="P16692">
        <v>1</v>
      </c>
    </row>
    <row r="16693" spans="12:16" x14ac:dyDescent="0.35">
      <c r="L16693" t="s">
        <v>28</v>
      </c>
      <c r="M16693" t="s">
        <v>7747</v>
      </c>
      <c r="N16693">
        <v>7</v>
      </c>
      <c r="P16693">
        <v>1</v>
      </c>
    </row>
    <row r="16694" spans="12:16" x14ac:dyDescent="0.35">
      <c r="L16694" t="s">
        <v>28</v>
      </c>
      <c r="M16694" t="s">
        <v>7747</v>
      </c>
      <c r="N16694">
        <v>7</v>
      </c>
      <c r="P16694">
        <v>1</v>
      </c>
    </row>
    <row r="16695" spans="12:16" x14ac:dyDescent="0.35">
      <c r="L16695" t="s">
        <v>28</v>
      </c>
      <c r="M16695" t="s">
        <v>7747</v>
      </c>
      <c r="N16695">
        <v>7</v>
      </c>
      <c r="P16695">
        <v>1</v>
      </c>
    </row>
    <row r="16696" spans="12:16" x14ac:dyDescent="0.35">
      <c r="L16696" t="s">
        <v>28</v>
      </c>
      <c r="M16696" t="s">
        <v>7747</v>
      </c>
      <c r="N16696">
        <v>7</v>
      </c>
      <c r="P16696">
        <v>1</v>
      </c>
    </row>
    <row r="16697" spans="12:16" x14ac:dyDescent="0.35">
      <c r="L16697" t="s">
        <v>28</v>
      </c>
      <c r="M16697" t="s">
        <v>7747</v>
      </c>
      <c r="N16697">
        <v>7</v>
      </c>
      <c r="P16697">
        <v>1</v>
      </c>
    </row>
    <row r="16698" spans="12:16" x14ac:dyDescent="0.35">
      <c r="L16698" t="s">
        <v>28</v>
      </c>
      <c r="M16698" t="s">
        <v>7747</v>
      </c>
      <c r="N16698">
        <v>7</v>
      </c>
      <c r="P16698">
        <v>1</v>
      </c>
    </row>
    <row r="16699" spans="12:16" x14ac:dyDescent="0.35">
      <c r="L16699" t="s">
        <v>28</v>
      </c>
      <c r="M16699" t="s">
        <v>7747</v>
      </c>
      <c r="N16699">
        <v>7</v>
      </c>
      <c r="P16699">
        <v>1</v>
      </c>
    </row>
    <row r="16700" spans="12:16" x14ac:dyDescent="0.35">
      <c r="L16700" t="s">
        <v>28</v>
      </c>
      <c r="M16700" t="s">
        <v>7747</v>
      </c>
      <c r="N16700">
        <v>7</v>
      </c>
      <c r="P16700">
        <v>1</v>
      </c>
    </row>
    <row r="16701" spans="12:16" x14ac:dyDescent="0.35">
      <c r="L16701" t="s">
        <v>28</v>
      </c>
      <c r="M16701" t="s">
        <v>7747</v>
      </c>
      <c r="N16701">
        <v>7</v>
      </c>
      <c r="P16701">
        <v>1</v>
      </c>
    </row>
    <row r="16702" spans="12:16" x14ac:dyDescent="0.35">
      <c r="L16702" t="s">
        <v>28</v>
      </c>
      <c r="M16702" t="s">
        <v>7747</v>
      </c>
      <c r="N16702">
        <v>7</v>
      </c>
      <c r="P16702">
        <v>1</v>
      </c>
    </row>
    <row r="16703" spans="12:16" x14ac:dyDescent="0.35">
      <c r="L16703" t="s">
        <v>28</v>
      </c>
      <c r="M16703" t="s">
        <v>7747</v>
      </c>
      <c r="N16703">
        <v>7</v>
      </c>
      <c r="P16703">
        <v>1</v>
      </c>
    </row>
    <row r="16704" spans="12:16" x14ac:dyDescent="0.35">
      <c r="L16704" t="s">
        <v>28</v>
      </c>
      <c r="M16704" t="s">
        <v>7747</v>
      </c>
      <c r="N16704">
        <v>7</v>
      </c>
      <c r="P16704">
        <v>1</v>
      </c>
    </row>
    <row r="16705" spans="12:16" x14ac:dyDescent="0.35">
      <c r="L16705" t="s">
        <v>28</v>
      </c>
      <c r="M16705" t="s">
        <v>7747</v>
      </c>
      <c r="N16705">
        <v>7</v>
      </c>
      <c r="P16705">
        <v>1</v>
      </c>
    </row>
    <row r="16706" spans="12:16" x14ac:dyDescent="0.35">
      <c r="L16706" t="s">
        <v>28</v>
      </c>
      <c r="M16706" t="s">
        <v>7747</v>
      </c>
      <c r="N16706">
        <v>7</v>
      </c>
      <c r="P16706">
        <v>1</v>
      </c>
    </row>
    <row r="16707" spans="12:16" x14ac:dyDescent="0.35">
      <c r="L16707" t="s">
        <v>28</v>
      </c>
      <c r="M16707" t="s">
        <v>7747</v>
      </c>
      <c r="N16707">
        <v>7</v>
      </c>
      <c r="P16707">
        <v>1</v>
      </c>
    </row>
    <row r="16708" spans="12:16" x14ac:dyDescent="0.35">
      <c r="L16708" t="s">
        <v>28</v>
      </c>
      <c r="M16708" t="s">
        <v>7747</v>
      </c>
      <c r="N16708">
        <v>7</v>
      </c>
      <c r="P16708">
        <v>1</v>
      </c>
    </row>
    <row r="16709" spans="12:16" x14ac:dyDescent="0.35">
      <c r="L16709" t="s">
        <v>28</v>
      </c>
      <c r="M16709" t="s">
        <v>7747</v>
      </c>
      <c r="N16709">
        <v>7</v>
      </c>
      <c r="P16709">
        <v>1</v>
      </c>
    </row>
    <row r="16710" spans="12:16" x14ac:dyDescent="0.35">
      <c r="L16710" t="s">
        <v>28</v>
      </c>
      <c r="M16710" t="s">
        <v>7747</v>
      </c>
      <c r="N16710">
        <v>7</v>
      </c>
      <c r="P16710">
        <v>1</v>
      </c>
    </row>
    <row r="16711" spans="12:16" x14ac:dyDescent="0.35">
      <c r="L16711" t="s">
        <v>28</v>
      </c>
      <c r="M16711" t="s">
        <v>7747</v>
      </c>
      <c r="N16711">
        <v>7</v>
      </c>
      <c r="P16711">
        <v>1</v>
      </c>
    </row>
    <row r="16712" spans="12:16" x14ac:dyDescent="0.35">
      <c r="L16712" t="s">
        <v>28</v>
      </c>
      <c r="M16712" t="s">
        <v>7747</v>
      </c>
      <c r="N16712">
        <v>7</v>
      </c>
      <c r="P16712">
        <v>1</v>
      </c>
    </row>
    <row r="16713" spans="12:16" x14ac:dyDescent="0.35">
      <c r="L16713" t="s">
        <v>28</v>
      </c>
      <c r="M16713" t="s">
        <v>7747</v>
      </c>
      <c r="N16713">
        <v>7</v>
      </c>
      <c r="P16713">
        <v>1</v>
      </c>
    </row>
    <row r="16714" spans="12:16" x14ac:dyDescent="0.35">
      <c r="L16714" t="s">
        <v>28</v>
      </c>
      <c r="M16714" t="s">
        <v>7747</v>
      </c>
      <c r="N16714">
        <v>7</v>
      </c>
      <c r="P16714">
        <v>1</v>
      </c>
    </row>
    <row r="16715" spans="12:16" x14ac:dyDescent="0.35">
      <c r="L16715" t="s">
        <v>28</v>
      </c>
      <c r="M16715" t="s">
        <v>7747</v>
      </c>
      <c r="N16715">
        <v>7</v>
      </c>
      <c r="P16715">
        <v>1</v>
      </c>
    </row>
    <row r="16716" spans="12:16" x14ac:dyDescent="0.35">
      <c r="L16716" t="s">
        <v>28</v>
      </c>
      <c r="M16716" t="s">
        <v>7747</v>
      </c>
      <c r="N16716">
        <v>7</v>
      </c>
      <c r="P16716">
        <v>1</v>
      </c>
    </row>
    <row r="16717" spans="12:16" x14ac:dyDescent="0.35">
      <c r="L16717" t="s">
        <v>28</v>
      </c>
      <c r="M16717" t="s">
        <v>7747</v>
      </c>
      <c r="N16717">
        <v>7</v>
      </c>
      <c r="P16717">
        <v>1</v>
      </c>
    </row>
    <row r="16718" spans="12:16" x14ac:dyDescent="0.35">
      <c r="L16718" t="s">
        <v>28</v>
      </c>
      <c r="M16718" t="s">
        <v>7747</v>
      </c>
      <c r="N16718">
        <v>7</v>
      </c>
      <c r="P16718">
        <v>1</v>
      </c>
    </row>
    <row r="16719" spans="12:16" x14ac:dyDescent="0.35">
      <c r="L16719" t="s">
        <v>28</v>
      </c>
      <c r="M16719" t="s">
        <v>7747</v>
      </c>
      <c r="N16719">
        <v>7</v>
      </c>
      <c r="P16719">
        <v>1</v>
      </c>
    </row>
    <row r="16720" spans="12:16" x14ac:dyDescent="0.35">
      <c r="L16720" t="s">
        <v>28</v>
      </c>
      <c r="M16720" t="s">
        <v>7747</v>
      </c>
      <c r="N16720">
        <v>7</v>
      </c>
      <c r="P16720">
        <v>1</v>
      </c>
    </row>
    <row r="16721" spans="12:16" x14ac:dyDescent="0.35">
      <c r="L16721" t="s">
        <v>28</v>
      </c>
      <c r="M16721" t="s">
        <v>7747</v>
      </c>
      <c r="N16721">
        <v>7</v>
      </c>
      <c r="P16721">
        <v>1</v>
      </c>
    </row>
    <row r="16722" spans="12:16" x14ac:dyDescent="0.35">
      <c r="L16722" t="s">
        <v>28</v>
      </c>
      <c r="M16722" t="s">
        <v>7747</v>
      </c>
      <c r="N16722">
        <v>7</v>
      </c>
      <c r="P16722">
        <v>1</v>
      </c>
    </row>
    <row r="16723" spans="12:16" x14ac:dyDescent="0.35">
      <c r="L16723" t="s">
        <v>126</v>
      </c>
      <c r="M16723" t="s">
        <v>7747</v>
      </c>
      <c r="N16723">
        <v>1</v>
      </c>
      <c r="P16723">
        <v>1</v>
      </c>
    </row>
    <row r="16724" spans="12:16" x14ac:dyDescent="0.35">
      <c r="L16724" t="s">
        <v>126</v>
      </c>
      <c r="M16724" t="s">
        <v>7747</v>
      </c>
      <c r="N16724">
        <v>1</v>
      </c>
      <c r="P16724">
        <v>1</v>
      </c>
    </row>
    <row r="16725" spans="12:16" x14ac:dyDescent="0.35">
      <c r="L16725" t="s">
        <v>126</v>
      </c>
      <c r="M16725" t="s">
        <v>7747</v>
      </c>
      <c r="N16725">
        <v>1</v>
      </c>
      <c r="P16725">
        <v>1</v>
      </c>
    </row>
    <row r="16726" spans="12:16" x14ac:dyDescent="0.35">
      <c r="L16726" t="s">
        <v>126</v>
      </c>
      <c r="M16726" t="s">
        <v>7747</v>
      </c>
      <c r="N16726">
        <v>1</v>
      </c>
      <c r="P16726">
        <v>1</v>
      </c>
    </row>
    <row r="16727" spans="12:16" x14ac:dyDescent="0.35">
      <c r="L16727" t="s">
        <v>126</v>
      </c>
      <c r="M16727" t="s">
        <v>7747</v>
      </c>
      <c r="N16727">
        <v>1</v>
      </c>
      <c r="P16727">
        <v>1</v>
      </c>
    </row>
    <row r="16728" spans="12:16" x14ac:dyDescent="0.35">
      <c r="L16728" t="s">
        <v>126</v>
      </c>
      <c r="M16728" t="s">
        <v>7747</v>
      </c>
      <c r="N16728">
        <v>1</v>
      </c>
      <c r="P16728">
        <v>1</v>
      </c>
    </row>
    <row r="16729" spans="12:16" x14ac:dyDescent="0.35">
      <c r="L16729" t="s">
        <v>126</v>
      </c>
      <c r="M16729" t="s">
        <v>7747</v>
      </c>
      <c r="N16729">
        <v>1</v>
      </c>
      <c r="P16729">
        <v>1</v>
      </c>
    </row>
    <row r="16730" spans="12:16" x14ac:dyDescent="0.35">
      <c r="L16730" t="s">
        <v>126</v>
      </c>
      <c r="M16730" t="s">
        <v>7747</v>
      </c>
      <c r="N16730">
        <v>1</v>
      </c>
      <c r="P16730">
        <v>1</v>
      </c>
    </row>
    <row r="16731" spans="12:16" x14ac:dyDescent="0.35">
      <c r="L16731" t="s">
        <v>126</v>
      </c>
      <c r="M16731" t="s">
        <v>7747</v>
      </c>
      <c r="N16731">
        <v>1</v>
      </c>
      <c r="P16731">
        <v>1</v>
      </c>
    </row>
    <row r="16732" spans="12:16" x14ac:dyDescent="0.35">
      <c r="L16732" t="s">
        <v>126</v>
      </c>
      <c r="M16732" t="s">
        <v>7747</v>
      </c>
      <c r="N16732">
        <v>1</v>
      </c>
      <c r="P16732">
        <v>1</v>
      </c>
    </row>
    <row r="16733" spans="12:16" x14ac:dyDescent="0.35">
      <c r="L16733" t="s">
        <v>126</v>
      </c>
      <c r="M16733" t="s">
        <v>7747</v>
      </c>
      <c r="N16733">
        <v>1</v>
      </c>
      <c r="P16733">
        <v>1</v>
      </c>
    </row>
    <row r="16734" spans="12:16" x14ac:dyDescent="0.35">
      <c r="L16734" t="s">
        <v>126</v>
      </c>
      <c r="M16734" t="s">
        <v>7747</v>
      </c>
      <c r="N16734">
        <v>1</v>
      </c>
      <c r="P16734">
        <v>1</v>
      </c>
    </row>
    <row r="16735" spans="12:16" x14ac:dyDescent="0.35">
      <c r="L16735" t="s">
        <v>126</v>
      </c>
      <c r="M16735" t="s">
        <v>7747</v>
      </c>
      <c r="N16735">
        <v>1</v>
      </c>
      <c r="P16735">
        <v>1</v>
      </c>
    </row>
    <row r="16736" spans="12:16" x14ac:dyDescent="0.35">
      <c r="L16736" t="s">
        <v>126</v>
      </c>
      <c r="M16736" t="s">
        <v>7747</v>
      </c>
      <c r="N16736">
        <v>1</v>
      </c>
      <c r="P16736">
        <v>1</v>
      </c>
    </row>
    <row r="16737" spans="12:16" x14ac:dyDescent="0.35">
      <c r="L16737" t="s">
        <v>126</v>
      </c>
      <c r="M16737" t="s">
        <v>7747</v>
      </c>
      <c r="N16737">
        <v>1</v>
      </c>
      <c r="P16737">
        <v>1</v>
      </c>
    </row>
    <row r="16738" spans="12:16" x14ac:dyDescent="0.35">
      <c r="L16738" t="s">
        <v>126</v>
      </c>
      <c r="M16738" t="s">
        <v>7747</v>
      </c>
      <c r="N16738">
        <v>1</v>
      </c>
      <c r="P16738">
        <v>1</v>
      </c>
    </row>
    <row r="16739" spans="12:16" x14ac:dyDescent="0.35">
      <c r="L16739" t="s">
        <v>126</v>
      </c>
      <c r="M16739" t="s">
        <v>7747</v>
      </c>
      <c r="N16739">
        <v>1</v>
      </c>
      <c r="P16739">
        <v>1</v>
      </c>
    </row>
    <row r="16740" spans="12:16" x14ac:dyDescent="0.35">
      <c r="L16740" t="s">
        <v>126</v>
      </c>
      <c r="M16740" t="s">
        <v>7747</v>
      </c>
      <c r="N16740">
        <v>1</v>
      </c>
      <c r="P16740">
        <v>1</v>
      </c>
    </row>
    <row r="16741" spans="12:16" x14ac:dyDescent="0.35">
      <c r="L16741" t="s">
        <v>126</v>
      </c>
      <c r="M16741" t="s">
        <v>7747</v>
      </c>
      <c r="N16741">
        <v>1</v>
      </c>
      <c r="P16741">
        <v>1</v>
      </c>
    </row>
    <row r="16742" spans="12:16" x14ac:dyDescent="0.35">
      <c r="L16742" t="s">
        <v>126</v>
      </c>
      <c r="M16742" t="s">
        <v>7747</v>
      </c>
      <c r="N16742">
        <v>1</v>
      </c>
      <c r="P16742">
        <v>1</v>
      </c>
    </row>
    <row r="16743" spans="12:16" x14ac:dyDescent="0.35">
      <c r="L16743" t="s">
        <v>126</v>
      </c>
      <c r="M16743" t="s">
        <v>7747</v>
      </c>
      <c r="N16743">
        <v>1</v>
      </c>
      <c r="P16743">
        <v>1</v>
      </c>
    </row>
    <row r="16744" spans="12:16" x14ac:dyDescent="0.35">
      <c r="L16744" t="s">
        <v>126</v>
      </c>
      <c r="M16744" t="s">
        <v>7747</v>
      </c>
      <c r="N16744">
        <v>1</v>
      </c>
      <c r="P16744">
        <v>1</v>
      </c>
    </row>
    <row r="16745" spans="12:16" x14ac:dyDescent="0.35">
      <c r="L16745" t="s">
        <v>126</v>
      </c>
      <c r="M16745" t="s">
        <v>7747</v>
      </c>
      <c r="N16745">
        <v>1</v>
      </c>
      <c r="P16745">
        <v>1</v>
      </c>
    </row>
    <row r="16746" spans="12:16" x14ac:dyDescent="0.35">
      <c r="L16746" t="s">
        <v>126</v>
      </c>
      <c r="M16746" t="s">
        <v>7747</v>
      </c>
      <c r="N16746">
        <v>1</v>
      </c>
      <c r="P16746">
        <v>1</v>
      </c>
    </row>
    <row r="16747" spans="12:16" x14ac:dyDescent="0.35">
      <c r="L16747" t="s">
        <v>126</v>
      </c>
      <c r="M16747" t="s">
        <v>7747</v>
      </c>
      <c r="N16747">
        <v>1</v>
      </c>
      <c r="P16747">
        <v>1</v>
      </c>
    </row>
    <row r="16748" spans="12:16" x14ac:dyDescent="0.35">
      <c r="L16748" t="s">
        <v>126</v>
      </c>
      <c r="M16748" t="s">
        <v>7747</v>
      </c>
      <c r="N16748">
        <v>1</v>
      </c>
      <c r="P16748">
        <v>1</v>
      </c>
    </row>
    <row r="16749" spans="12:16" x14ac:dyDescent="0.35">
      <c r="L16749" t="s">
        <v>126</v>
      </c>
      <c r="M16749" t="s">
        <v>7747</v>
      </c>
      <c r="N16749">
        <v>1</v>
      </c>
      <c r="P16749">
        <v>1</v>
      </c>
    </row>
    <row r="16750" spans="12:16" x14ac:dyDescent="0.35">
      <c r="L16750" t="s">
        <v>126</v>
      </c>
      <c r="M16750" t="s">
        <v>7747</v>
      </c>
      <c r="N16750">
        <v>1</v>
      </c>
      <c r="P16750">
        <v>1</v>
      </c>
    </row>
    <row r="16751" spans="12:16" x14ac:dyDescent="0.35">
      <c r="L16751" t="s">
        <v>126</v>
      </c>
      <c r="M16751" t="s">
        <v>7747</v>
      </c>
      <c r="N16751">
        <v>1</v>
      </c>
      <c r="P16751">
        <v>1</v>
      </c>
    </row>
    <row r="16752" spans="12:16" x14ac:dyDescent="0.35">
      <c r="L16752" t="s">
        <v>126</v>
      </c>
      <c r="M16752" t="s">
        <v>7747</v>
      </c>
      <c r="N16752">
        <v>1</v>
      </c>
      <c r="P16752">
        <v>1</v>
      </c>
    </row>
    <row r="16753" spans="12:16" x14ac:dyDescent="0.35">
      <c r="L16753" t="s">
        <v>126</v>
      </c>
      <c r="M16753" t="s">
        <v>7747</v>
      </c>
      <c r="N16753">
        <v>1</v>
      </c>
      <c r="P16753">
        <v>1</v>
      </c>
    </row>
    <row r="16754" spans="12:16" x14ac:dyDescent="0.35">
      <c r="L16754" t="s">
        <v>126</v>
      </c>
      <c r="M16754" t="s">
        <v>7747</v>
      </c>
      <c r="N16754">
        <v>1</v>
      </c>
      <c r="P16754">
        <v>1</v>
      </c>
    </row>
    <row r="16755" spans="12:16" x14ac:dyDescent="0.35">
      <c r="L16755" t="s">
        <v>126</v>
      </c>
      <c r="M16755" t="s">
        <v>7747</v>
      </c>
      <c r="N16755">
        <v>1</v>
      </c>
      <c r="P16755">
        <v>1</v>
      </c>
    </row>
    <row r="16756" spans="12:16" x14ac:dyDescent="0.35">
      <c r="L16756" t="s">
        <v>126</v>
      </c>
      <c r="M16756" t="s">
        <v>7747</v>
      </c>
      <c r="N16756">
        <v>1</v>
      </c>
      <c r="P16756">
        <v>1</v>
      </c>
    </row>
    <row r="16757" spans="12:16" x14ac:dyDescent="0.35">
      <c r="L16757" t="s">
        <v>126</v>
      </c>
      <c r="M16757" t="s">
        <v>7747</v>
      </c>
      <c r="N16757">
        <v>1</v>
      </c>
      <c r="P16757">
        <v>1</v>
      </c>
    </row>
    <row r="16758" spans="12:16" x14ac:dyDescent="0.35">
      <c r="L16758" t="s">
        <v>126</v>
      </c>
      <c r="M16758" t="s">
        <v>7747</v>
      </c>
      <c r="N16758">
        <v>1</v>
      </c>
      <c r="P16758">
        <v>1</v>
      </c>
    </row>
    <row r="16759" spans="12:16" x14ac:dyDescent="0.35">
      <c r="L16759" t="s">
        <v>126</v>
      </c>
      <c r="M16759" t="s">
        <v>7747</v>
      </c>
      <c r="N16759">
        <v>1</v>
      </c>
      <c r="P16759">
        <v>1</v>
      </c>
    </row>
    <row r="16760" spans="12:16" x14ac:dyDescent="0.35">
      <c r="L16760" t="s">
        <v>126</v>
      </c>
      <c r="M16760" t="s">
        <v>7747</v>
      </c>
      <c r="N16760">
        <v>1</v>
      </c>
      <c r="P16760">
        <v>1</v>
      </c>
    </row>
    <row r="16761" spans="12:16" x14ac:dyDescent="0.35">
      <c r="L16761" t="s">
        <v>126</v>
      </c>
      <c r="M16761" t="s">
        <v>7747</v>
      </c>
      <c r="N16761">
        <v>1</v>
      </c>
      <c r="P16761">
        <v>1</v>
      </c>
    </row>
    <row r="16762" spans="12:16" x14ac:dyDescent="0.35">
      <c r="L16762" t="s">
        <v>126</v>
      </c>
      <c r="M16762" t="s">
        <v>7747</v>
      </c>
      <c r="N16762">
        <v>1</v>
      </c>
      <c r="P16762">
        <v>1</v>
      </c>
    </row>
    <row r="16763" spans="12:16" x14ac:dyDescent="0.35">
      <c r="L16763" t="s">
        <v>126</v>
      </c>
      <c r="M16763" t="s">
        <v>7747</v>
      </c>
      <c r="N16763">
        <v>1</v>
      </c>
      <c r="P16763">
        <v>1</v>
      </c>
    </row>
    <row r="16764" spans="12:16" x14ac:dyDescent="0.35">
      <c r="L16764" t="s">
        <v>126</v>
      </c>
      <c r="M16764" t="s">
        <v>7747</v>
      </c>
      <c r="N16764">
        <v>1</v>
      </c>
      <c r="P16764">
        <v>1</v>
      </c>
    </row>
    <row r="16765" spans="12:16" x14ac:dyDescent="0.35">
      <c r="L16765" t="s">
        <v>126</v>
      </c>
      <c r="M16765" t="s">
        <v>7747</v>
      </c>
      <c r="N16765">
        <v>1</v>
      </c>
      <c r="P16765">
        <v>1</v>
      </c>
    </row>
    <row r="16766" spans="12:16" x14ac:dyDescent="0.35">
      <c r="L16766" t="s">
        <v>126</v>
      </c>
      <c r="M16766" t="s">
        <v>7747</v>
      </c>
      <c r="N16766">
        <v>1</v>
      </c>
      <c r="P16766">
        <v>1</v>
      </c>
    </row>
    <row r="16767" spans="12:16" x14ac:dyDescent="0.35">
      <c r="L16767" t="s">
        <v>126</v>
      </c>
      <c r="M16767" t="s">
        <v>7747</v>
      </c>
      <c r="N16767">
        <v>1</v>
      </c>
      <c r="P16767">
        <v>1</v>
      </c>
    </row>
    <row r="16768" spans="12:16" x14ac:dyDescent="0.35">
      <c r="L16768" t="s">
        <v>126</v>
      </c>
      <c r="M16768" t="s">
        <v>7747</v>
      </c>
      <c r="N16768">
        <v>1</v>
      </c>
      <c r="P16768">
        <v>1</v>
      </c>
    </row>
    <row r="16769" spans="12:16" x14ac:dyDescent="0.35">
      <c r="L16769" t="s">
        <v>126</v>
      </c>
      <c r="M16769" t="s">
        <v>7747</v>
      </c>
      <c r="N16769">
        <v>1</v>
      </c>
      <c r="P16769">
        <v>1</v>
      </c>
    </row>
    <row r="16770" spans="12:16" x14ac:dyDescent="0.35">
      <c r="L16770" t="s">
        <v>126</v>
      </c>
      <c r="M16770" t="s">
        <v>7747</v>
      </c>
      <c r="N16770">
        <v>1</v>
      </c>
      <c r="P16770">
        <v>1</v>
      </c>
    </row>
    <row r="16771" spans="12:16" x14ac:dyDescent="0.35">
      <c r="L16771" t="s">
        <v>126</v>
      </c>
      <c r="M16771" t="s">
        <v>7747</v>
      </c>
      <c r="N16771">
        <v>1</v>
      </c>
      <c r="P16771">
        <v>1</v>
      </c>
    </row>
    <row r="16772" spans="12:16" x14ac:dyDescent="0.35">
      <c r="L16772" t="s">
        <v>126</v>
      </c>
      <c r="M16772" t="s">
        <v>7747</v>
      </c>
      <c r="N16772">
        <v>1</v>
      </c>
      <c r="P16772">
        <v>1</v>
      </c>
    </row>
    <row r="16773" spans="12:16" x14ac:dyDescent="0.35">
      <c r="L16773" t="s">
        <v>126</v>
      </c>
      <c r="M16773" t="s">
        <v>7747</v>
      </c>
      <c r="N16773">
        <v>1</v>
      </c>
      <c r="P16773">
        <v>1</v>
      </c>
    </row>
    <row r="16774" spans="12:16" x14ac:dyDescent="0.35">
      <c r="L16774" t="s">
        <v>126</v>
      </c>
      <c r="M16774" t="s">
        <v>7747</v>
      </c>
      <c r="N16774">
        <v>1</v>
      </c>
      <c r="P16774">
        <v>1</v>
      </c>
    </row>
    <row r="16775" spans="12:16" x14ac:dyDescent="0.35">
      <c r="L16775" t="s">
        <v>126</v>
      </c>
      <c r="M16775" t="s">
        <v>7747</v>
      </c>
      <c r="N16775">
        <v>1</v>
      </c>
      <c r="P16775">
        <v>1</v>
      </c>
    </row>
    <row r="16776" spans="12:16" x14ac:dyDescent="0.35">
      <c r="L16776" t="s">
        <v>126</v>
      </c>
      <c r="M16776" t="s">
        <v>7747</v>
      </c>
      <c r="N16776">
        <v>1</v>
      </c>
      <c r="P16776">
        <v>1</v>
      </c>
    </row>
    <row r="16777" spans="12:16" x14ac:dyDescent="0.35">
      <c r="L16777" t="s">
        <v>126</v>
      </c>
      <c r="M16777" t="s">
        <v>7747</v>
      </c>
      <c r="N16777">
        <v>1</v>
      </c>
      <c r="P16777">
        <v>1</v>
      </c>
    </row>
    <row r="16778" spans="12:16" x14ac:dyDescent="0.35">
      <c r="L16778" t="s">
        <v>126</v>
      </c>
      <c r="M16778" t="s">
        <v>7747</v>
      </c>
      <c r="N16778">
        <v>1</v>
      </c>
      <c r="P16778">
        <v>1</v>
      </c>
    </row>
    <row r="16779" spans="12:16" x14ac:dyDescent="0.35">
      <c r="L16779" t="s">
        <v>126</v>
      </c>
      <c r="M16779" t="s">
        <v>7747</v>
      </c>
      <c r="N16779">
        <v>1</v>
      </c>
      <c r="P16779">
        <v>1</v>
      </c>
    </row>
    <row r="16780" spans="12:16" x14ac:dyDescent="0.35">
      <c r="L16780" t="s">
        <v>126</v>
      </c>
      <c r="M16780" t="s">
        <v>7747</v>
      </c>
      <c r="N16780">
        <v>1</v>
      </c>
      <c r="P16780">
        <v>1</v>
      </c>
    </row>
    <row r="16781" spans="12:16" x14ac:dyDescent="0.35">
      <c r="L16781" t="s">
        <v>126</v>
      </c>
      <c r="M16781" t="s">
        <v>7747</v>
      </c>
      <c r="N16781">
        <v>1</v>
      </c>
      <c r="P16781">
        <v>1</v>
      </c>
    </row>
    <row r="16782" spans="12:16" x14ac:dyDescent="0.35">
      <c r="L16782" t="s">
        <v>126</v>
      </c>
      <c r="M16782" t="s">
        <v>7747</v>
      </c>
      <c r="N16782">
        <v>1</v>
      </c>
      <c r="P16782">
        <v>1</v>
      </c>
    </row>
    <row r="16783" spans="12:16" x14ac:dyDescent="0.35">
      <c r="L16783" t="s">
        <v>126</v>
      </c>
      <c r="M16783" t="s">
        <v>7747</v>
      </c>
      <c r="N16783">
        <v>1</v>
      </c>
      <c r="P16783">
        <v>1</v>
      </c>
    </row>
    <row r="16784" spans="12:16" x14ac:dyDescent="0.35">
      <c r="L16784" t="s">
        <v>126</v>
      </c>
      <c r="M16784" t="s">
        <v>7747</v>
      </c>
      <c r="N16784">
        <v>1</v>
      </c>
      <c r="P16784">
        <v>1</v>
      </c>
    </row>
    <row r="16785" spans="12:16" x14ac:dyDescent="0.35">
      <c r="L16785" t="s">
        <v>126</v>
      </c>
      <c r="M16785" t="s">
        <v>7747</v>
      </c>
      <c r="N16785">
        <v>1</v>
      </c>
      <c r="P16785">
        <v>1</v>
      </c>
    </row>
    <row r="16786" spans="12:16" x14ac:dyDescent="0.35">
      <c r="L16786" t="s">
        <v>126</v>
      </c>
      <c r="M16786" t="s">
        <v>7747</v>
      </c>
      <c r="N16786">
        <v>1</v>
      </c>
      <c r="P16786">
        <v>1</v>
      </c>
    </row>
    <row r="16787" spans="12:16" x14ac:dyDescent="0.35">
      <c r="L16787" t="s">
        <v>126</v>
      </c>
      <c r="M16787" t="s">
        <v>7747</v>
      </c>
      <c r="N16787">
        <v>1</v>
      </c>
      <c r="P16787">
        <v>1</v>
      </c>
    </row>
    <row r="16788" spans="12:16" x14ac:dyDescent="0.35">
      <c r="L16788" t="s">
        <v>126</v>
      </c>
      <c r="M16788" t="s">
        <v>7747</v>
      </c>
      <c r="N16788">
        <v>1</v>
      </c>
      <c r="P16788">
        <v>1</v>
      </c>
    </row>
    <row r="16789" spans="12:16" x14ac:dyDescent="0.35">
      <c r="L16789" t="s">
        <v>126</v>
      </c>
      <c r="M16789" t="s">
        <v>7747</v>
      </c>
      <c r="N16789">
        <v>1</v>
      </c>
      <c r="P16789">
        <v>1</v>
      </c>
    </row>
    <row r="16790" spans="12:16" x14ac:dyDescent="0.35">
      <c r="L16790" t="s">
        <v>126</v>
      </c>
      <c r="M16790" t="s">
        <v>7747</v>
      </c>
      <c r="N16790">
        <v>1</v>
      </c>
      <c r="P16790">
        <v>1</v>
      </c>
    </row>
    <row r="16791" spans="12:16" x14ac:dyDescent="0.35">
      <c r="L16791" t="s">
        <v>126</v>
      </c>
      <c r="M16791" t="s">
        <v>7747</v>
      </c>
      <c r="N16791">
        <v>1</v>
      </c>
      <c r="P16791">
        <v>1</v>
      </c>
    </row>
    <row r="16792" spans="12:16" x14ac:dyDescent="0.35">
      <c r="L16792" t="s">
        <v>126</v>
      </c>
      <c r="M16792" t="s">
        <v>7747</v>
      </c>
      <c r="N16792">
        <v>1</v>
      </c>
      <c r="P16792">
        <v>1</v>
      </c>
    </row>
    <row r="16793" spans="12:16" x14ac:dyDescent="0.35">
      <c r="L16793" t="s">
        <v>126</v>
      </c>
      <c r="M16793" t="s">
        <v>7747</v>
      </c>
      <c r="N16793">
        <v>1</v>
      </c>
      <c r="P16793">
        <v>1</v>
      </c>
    </row>
    <row r="16794" spans="12:16" x14ac:dyDescent="0.35">
      <c r="L16794" t="s">
        <v>126</v>
      </c>
      <c r="M16794" t="s">
        <v>7747</v>
      </c>
      <c r="N16794">
        <v>1</v>
      </c>
      <c r="P16794">
        <v>1</v>
      </c>
    </row>
    <row r="16795" spans="12:16" x14ac:dyDescent="0.35">
      <c r="L16795" t="s">
        <v>126</v>
      </c>
      <c r="M16795" t="s">
        <v>7747</v>
      </c>
      <c r="N16795">
        <v>1</v>
      </c>
      <c r="P16795">
        <v>1</v>
      </c>
    </row>
    <row r="16796" spans="12:16" x14ac:dyDescent="0.35">
      <c r="L16796" t="s">
        <v>126</v>
      </c>
      <c r="M16796" t="s">
        <v>7747</v>
      </c>
      <c r="N16796">
        <v>1</v>
      </c>
      <c r="P16796">
        <v>1</v>
      </c>
    </row>
    <row r="16797" spans="12:16" x14ac:dyDescent="0.35">
      <c r="L16797" t="s">
        <v>126</v>
      </c>
      <c r="M16797" t="s">
        <v>7747</v>
      </c>
      <c r="N16797">
        <v>1</v>
      </c>
      <c r="P16797">
        <v>1</v>
      </c>
    </row>
    <row r="16798" spans="12:16" x14ac:dyDescent="0.35">
      <c r="L16798" t="s">
        <v>126</v>
      </c>
      <c r="M16798" t="s">
        <v>7747</v>
      </c>
      <c r="N16798">
        <v>1</v>
      </c>
      <c r="P16798">
        <v>1</v>
      </c>
    </row>
    <row r="16799" spans="12:16" x14ac:dyDescent="0.35">
      <c r="L16799" t="s">
        <v>126</v>
      </c>
      <c r="M16799" t="s">
        <v>7747</v>
      </c>
      <c r="N16799">
        <v>1</v>
      </c>
      <c r="P16799">
        <v>1</v>
      </c>
    </row>
    <row r="16800" spans="12:16" x14ac:dyDescent="0.35">
      <c r="L16800" t="s">
        <v>126</v>
      </c>
      <c r="M16800" t="s">
        <v>7747</v>
      </c>
      <c r="N16800">
        <v>1</v>
      </c>
      <c r="P16800">
        <v>1</v>
      </c>
    </row>
    <row r="16801" spans="12:16" x14ac:dyDescent="0.35">
      <c r="L16801" t="s">
        <v>126</v>
      </c>
      <c r="M16801" t="s">
        <v>7747</v>
      </c>
      <c r="N16801">
        <v>1</v>
      </c>
      <c r="P16801">
        <v>1</v>
      </c>
    </row>
    <row r="16802" spans="12:16" x14ac:dyDescent="0.35">
      <c r="L16802" t="s">
        <v>126</v>
      </c>
      <c r="M16802" t="s">
        <v>7747</v>
      </c>
      <c r="N16802">
        <v>1</v>
      </c>
      <c r="P16802">
        <v>1</v>
      </c>
    </row>
    <row r="16803" spans="12:16" x14ac:dyDescent="0.35">
      <c r="L16803" t="s">
        <v>126</v>
      </c>
      <c r="M16803" t="s">
        <v>7747</v>
      </c>
      <c r="N16803">
        <v>1</v>
      </c>
      <c r="P16803">
        <v>1</v>
      </c>
    </row>
    <row r="16804" spans="12:16" x14ac:dyDescent="0.35">
      <c r="L16804" t="s">
        <v>126</v>
      </c>
      <c r="M16804" t="s">
        <v>7747</v>
      </c>
      <c r="N16804">
        <v>1</v>
      </c>
      <c r="P16804">
        <v>1</v>
      </c>
    </row>
    <row r="16805" spans="12:16" x14ac:dyDescent="0.35">
      <c r="L16805" t="s">
        <v>126</v>
      </c>
      <c r="M16805" t="s">
        <v>7747</v>
      </c>
      <c r="N16805">
        <v>1</v>
      </c>
      <c r="P16805">
        <v>1</v>
      </c>
    </row>
    <row r="16806" spans="12:16" x14ac:dyDescent="0.35">
      <c r="L16806" t="s">
        <v>126</v>
      </c>
      <c r="M16806" t="s">
        <v>7747</v>
      </c>
      <c r="N16806">
        <v>1</v>
      </c>
      <c r="P16806">
        <v>1</v>
      </c>
    </row>
    <row r="16807" spans="12:16" x14ac:dyDescent="0.35">
      <c r="L16807" t="s">
        <v>126</v>
      </c>
      <c r="M16807" t="s">
        <v>7747</v>
      </c>
      <c r="N16807">
        <v>1</v>
      </c>
      <c r="P16807">
        <v>1</v>
      </c>
    </row>
    <row r="16808" spans="12:16" x14ac:dyDescent="0.35">
      <c r="L16808" t="s">
        <v>126</v>
      </c>
      <c r="M16808" t="s">
        <v>7747</v>
      </c>
      <c r="N16808">
        <v>1</v>
      </c>
      <c r="P16808">
        <v>1</v>
      </c>
    </row>
    <row r="16809" spans="12:16" x14ac:dyDescent="0.35">
      <c r="L16809" t="s">
        <v>126</v>
      </c>
      <c r="M16809" t="s">
        <v>7747</v>
      </c>
      <c r="N16809">
        <v>1</v>
      </c>
      <c r="P16809">
        <v>1</v>
      </c>
    </row>
    <row r="16810" spans="12:16" x14ac:dyDescent="0.35">
      <c r="L16810" t="s">
        <v>126</v>
      </c>
      <c r="M16810" t="s">
        <v>7747</v>
      </c>
      <c r="N16810">
        <v>1</v>
      </c>
      <c r="P16810">
        <v>1</v>
      </c>
    </row>
    <row r="16811" spans="12:16" x14ac:dyDescent="0.35">
      <c r="L16811" t="s">
        <v>126</v>
      </c>
      <c r="M16811" t="s">
        <v>7747</v>
      </c>
      <c r="N16811">
        <v>1</v>
      </c>
      <c r="P16811">
        <v>1</v>
      </c>
    </row>
    <row r="16812" spans="12:16" x14ac:dyDescent="0.35">
      <c r="L16812" t="s">
        <v>126</v>
      </c>
      <c r="M16812" t="s">
        <v>7747</v>
      </c>
      <c r="N16812">
        <v>1</v>
      </c>
      <c r="P16812">
        <v>1</v>
      </c>
    </row>
    <row r="16813" spans="12:16" x14ac:dyDescent="0.35">
      <c r="L16813" t="s">
        <v>126</v>
      </c>
      <c r="M16813" t="s">
        <v>7747</v>
      </c>
      <c r="N16813">
        <v>1</v>
      </c>
      <c r="P16813">
        <v>1</v>
      </c>
    </row>
    <row r="16814" spans="12:16" x14ac:dyDescent="0.35">
      <c r="L16814" t="s">
        <v>126</v>
      </c>
      <c r="M16814" t="s">
        <v>7747</v>
      </c>
      <c r="N16814">
        <v>1</v>
      </c>
      <c r="P16814">
        <v>1</v>
      </c>
    </row>
    <row r="16815" spans="12:16" x14ac:dyDescent="0.35">
      <c r="L16815" t="s">
        <v>126</v>
      </c>
      <c r="M16815" t="s">
        <v>7747</v>
      </c>
      <c r="N16815">
        <v>1</v>
      </c>
      <c r="P16815">
        <v>1</v>
      </c>
    </row>
    <row r="16816" spans="12:16" x14ac:dyDescent="0.35">
      <c r="L16816" t="s">
        <v>126</v>
      </c>
      <c r="M16816" t="s">
        <v>7747</v>
      </c>
      <c r="N16816">
        <v>1</v>
      </c>
      <c r="P16816">
        <v>1</v>
      </c>
    </row>
    <row r="16817" spans="12:16" x14ac:dyDescent="0.35">
      <c r="L16817" t="s">
        <v>126</v>
      </c>
      <c r="M16817" t="s">
        <v>7747</v>
      </c>
      <c r="N16817">
        <v>1</v>
      </c>
      <c r="P16817">
        <v>1</v>
      </c>
    </row>
    <row r="16818" spans="12:16" x14ac:dyDescent="0.35">
      <c r="L16818" t="s">
        <v>126</v>
      </c>
      <c r="M16818" t="s">
        <v>7747</v>
      </c>
      <c r="N16818">
        <v>1</v>
      </c>
      <c r="P16818">
        <v>1</v>
      </c>
    </row>
    <row r="16819" spans="12:16" x14ac:dyDescent="0.35">
      <c r="L16819" t="s">
        <v>126</v>
      </c>
      <c r="M16819" t="s">
        <v>7747</v>
      </c>
      <c r="N16819">
        <v>1</v>
      </c>
      <c r="P16819">
        <v>1</v>
      </c>
    </row>
    <row r="16820" spans="12:16" x14ac:dyDescent="0.35">
      <c r="L16820" t="s">
        <v>126</v>
      </c>
      <c r="M16820" t="s">
        <v>7747</v>
      </c>
      <c r="N16820">
        <v>1</v>
      </c>
      <c r="P16820">
        <v>1</v>
      </c>
    </row>
    <row r="16821" spans="12:16" x14ac:dyDescent="0.35">
      <c r="L16821" t="s">
        <v>126</v>
      </c>
      <c r="M16821" t="s">
        <v>7747</v>
      </c>
      <c r="N16821">
        <v>1</v>
      </c>
      <c r="P16821">
        <v>1</v>
      </c>
    </row>
    <row r="16822" spans="12:16" x14ac:dyDescent="0.35">
      <c r="L16822" t="s">
        <v>126</v>
      </c>
      <c r="M16822" t="s">
        <v>7747</v>
      </c>
      <c r="N16822">
        <v>1</v>
      </c>
      <c r="P16822">
        <v>1</v>
      </c>
    </row>
    <row r="16823" spans="12:16" x14ac:dyDescent="0.35">
      <c r="L16823" t="s">
        <v>126</v>
      </c>
      <c r="M16823" t="s">
        <v>7747</v>
      </c>
      <c r="N16823">
        <v>1</v>
      </c>
      <c r="P16823">
        <v>1</v>
      </c>
    </row>
    <row r="16824" spans="12:16" x14ac:dyDescent="0.35">
      <c r="L16824" t="s">
        <v>126</v>
      </c>
      <c r="M16824" t="s">
        <v>7747</v>
      </c>
      <c r="N16824">
        <v>1</v>
      </c>
      <c r="P16824">
        <v>1</v>
      </c>
    </row>
    <row r="16825" spans="12:16" x14ac:dyDescent="0.35">
      <c r="L16825" t="s">
        <v>126</v>
      </c>
      <c r="M16825" t="s">
        <v>7747</v>
      </c>
      <c r="N16825">
        <v>1</v>
      </c>
      <c r="P16825">
        <v>1</v>
      </c>
    </row>
    <row r="16826" spans="12:16" x14ac:dyDescent="0.35">
      <c r="L16826" t="s">
        <v>126</v>
      </c>
      <c r="M16826" t="s">
        <v>7747</v>
      </c>
      <c r="N16826">
        <v>1</v>
      </c>
      <c r="P16826">
        <v>1</v>
      </c>
    </row>
    <row r="16827" spans="12:16" x14ac:dyDescent="0.35">
      <c r="L16827" t="s">
        <v>126</v>
      </c>
      <c r="M16827" t="s">
        <v>7747</v>
      </c>
      <c r="N16827">
        <v>1</v>
      </c>
      <c r="P16827">
        <v>1</v>
      </c>
    </row>
    <row r="16828" spans="12:16" x14ac:dyDescent="0.35">
      <c r="L16828" t="s">
        <v>126</v>
      </c>
      <c r="M16828" t="s">
        <v>7747</v>
      </c>
      <c r="N16828">
        <v>1</v>
      </c>
      <c r="P16828">
        <v>1</v>
      </c>
    </row>
    <row r="16829" spans="12:16" x14ac:dyDescent="0.35">
      <c r="L16829" t="s">
        <v>126</v>
      </c>
      <c r="M16829" t="s">
        <v>7747</v>
      </c>
      <c r="N16829">
        <v>1</v>
      </c>
      <c r="P16829">
        <v>1</v>
      </c>
    </row>
    <row r="16830" spans="12:16" x14ac:dyDescent="0.35">
      <c r="L16830" t="s">
        <v>126</v>
      </c>
      <c r="M16830" t="s">
        <v>7747</v>
      </c>
      <c r="N16830">
        <v>1</v>
      </c>
      <c r="P16830">
        <v>1</v>
      </c>
    </row>
    <row r="16831" spans="12:16" x14ac:dyDescent="0.35">
      <c r="L16831" t="s">
        <v>126</v>
      </c>
      <c r="M16831" t="s">
        <v>7747</v>
      </c>
      <c r="N16831">
        <v>1</v>
      </c>
      <c r="P16831">
        <v>1</v>
      </c>
    </row>
    <row r="16832" spans="12:16" x14ac:dyDescent="0.35">
      <c r="L16832" t="s">
        <v>126</v>
      </c>
      <c r="M16832" t="s">
        <v>7747</v>
      </c>
      <c r="N16832">
        <v>1</v>
      </c>
      <c r="P16832">
        <v>1</v>
      </c>
    </row>
    <row r="16833" spans="12:16" x14ac:dyDescent="0.35">
      <c r="L16833" t="s">
        <v>126</v>
      </c>
      <c r="M16833" t="s">
        <v>7747</v>
      </c>
      <c r="N16833">
        <v>1</v>
      </c>
      <c r="P16833">
        <v>1</v>
      </c>
    </row>
    <row r="16834" spans="12:16" x14ac:dyDescent="0.35">
      <c r="L16834" t="s">
        <v>126</v>
      </c>
      <c r="M16834" t="s">
        <v>7747</v>
      </c>
      <c r="N16834">
        <v>1</v>
      </c>
      <c r="P16834">
        <v>1</v>
      </c>
    </row>
    <row r="16835" spans="12:16" x14ac:dyDescent="0.35">
      <c r="L16835" t="s">
        <v>126</v>
      </c>
      <c r="M16835" t="s">
        <v>7747</v>
      </c>
      <c r="N16835">
        <v>1</v>
      </c>
      <c r="P16835">
        <v>1</v>
      </c>
    </row>
    <row r="16836" spans="12:16" x14ac:dyDescent="0.35">
      <c r="L16836" t="s">
        <v>126</v>
      </c>
      <c r="M16836" t="s">
        <v>7747</v>
      </c>
      <c r="N16836">
        <v>1</v>
      </c>
      <c r="P16836">
        <v>1</v>
      </c>
    </row>
    <row r="16837" spans="12:16" x14ac:dyDescent="0.35">
      <c r="L16837" t="s">
        <v>126</v>
      </c>
      <c r="M16837" t="s">
        <v>7747</v>
      </c>
      <c r="N16837">
        <v>1</v>
      </c>
      <c r="P16837">
        <v>1</v>
      </c>
    </row>
    <row r="16838" spans="12:16" x14ac:dyDescent="0.35">
      <c r="L16838" t="s">
        <v>126</v>
      </c>
      <c r="M16838" t="s">
        <v>7747</v>
      </c>
      <c r="N16838">
        <v>1</v>
      </c>
      <c r="P16838">
        <v>1</v>
      </c>
    </row>
    <row r="16839" spans="12:16" x14ac:dyDescent="0.35">
      <c r="L16839" t="s">
        <v>126</v>
      </c>
      <c r="M16839" t="s">
        <v>7747</v>
      </c>
      <c r="N16839">
        <v>1</v>
      </c>
      <c r="P16839">
        <v>1</v>
      </c>
    </row>
    <row r="16840" spans="12:16" x14ac:dyDescent="0.35">
      <c r="L16840" t="s">
        <v>126</v>
      </c>
      <c r="M16840" t="s">
        <v>7747</v>
      </c>
      <c r="N16840">
        <v>1</v>
      </c>
      <c r="P16840">
        <v>1</v>
      </c>
    </row>
    <row r="16841" spans="12:16" x14ac:dyDescent="0.35">
      <c r="L16841" t="s">
        <v>126</v>
      </c>
      <c r="M16841" t="s">
        <v>7747</v>
      </c>
      <c r="N16841">
        <v>1</v>
      </c>
      <c r="P16841">
        <v>1</v>
      </c>
    </row>
    <row r="16842" spans="12:16" x14ac:dyDescent="0.35">
      <c r="L16842" t="s">
        <v>126</v>
      </c>
      <c r="M16842" t="s">
        <v>7747</v>
      </c>
      <c r="N16842">
        <v>1</v>
      </c>
      <c r="P16842">
        <v>1</v>
      </c>
    </row>
    <row r="16843" spans="12:16" x14ac:dyDescent="0.35">
      <c r="L16843" t="s">
        <v>126</v>
      </c>
      <c r="M16843" t="s">
        <v>7747</v>
      </c>
      <c r="N16843">
        <v>1</v>
      </c>
      <c r="P16843">
        <v>1</v>
      </c>
    </row>
    <row r="16844" spans="12:16" x14ac:dyDescent="0.35">
      <c r="L16844" t="s">
        <v>126</v>
      </c>
      <c r="M16844" t="s">
        <v>7747</v>
      </c>
      <c r="N16844">
        <v>1</v>
      </c>
      <c r="P16844">
        <v>1</v>
      </c>
    </row>
    <row r="16845" spans="12:16" x14ac:dyDescent="0.35">
      <c r="L16845" t="s">
        <v>126</v>
      </c>
      <c r="M16845" t="s">
        <v>7747</v>
      </c>
      <c r="N16845">
        <v>1</v>
      </c>
      <c r="P16845">
        <v>1</v>
      </c>
    </row>
    <row r="16846" spans="12:16" x14ac:dyDescent="0.35">
      <c r="L16846" t="s">
        <v>126</v>
      </c>
      <c r="M16846" t="s">
        <v>7747</v>
      </c>
      <c r="N16846">
        <v>1</v>
      </c>
      <c r="P16846">
        <v>1</v>
      </c>
    </row>
    <row r="16847" spans="12:16" x14ac:dyDescent="0.35">
      <c r="L16847" t="s">
        <v>126</v>
      </c>
      <c r="M16847" t="s">
        <v>7747</v>
      </c>
      <c r="N16847">
        <v>1</v>
      </c>
      <c r="P16847">
        <v>1</v>
      </c>
    </row>
    <row r="16848" spans="12:16" x14ac:dyDescent="0.35">
      <c r="L16848" t="s">
        <v>126</v>
      </c>
      <c r="M16848" t="s">
        <v>7747</v>
      </c>
      <c r="N16848">
        <v>1</v>
      </c>
      <c r="P16848">
        <v>1</v>
      </c>
    </row>
    <row r="16849" spans="12:16" x14ac:dyDescent="0.35">
      <c r="L16849" t="s">
        <v>126</v>
      </c>
      <c r="M16849" t="s">
        <v>7747</v>
      </c>
      <c r="N16849">
        <v>1</v>
      </c>
      <c r="P16849">
        <v>1</v>
      </c>
    </row>
    <row r="16850" spans="12:16" x14ac:dyDescent="0.35">
      <c r="L16850" t="s">
        <v>126</v>
      </c>
      <c r="M16850" t="s">
        <v>7747</v>
      </c>
      <c r="N16850">
        <v>1</v>
      </c>
      <c r="P16850">
        <v>1</v>
      </c>
    </row>
    <row r="16851" spans="12:16" x14ac:dyDescent="0.35">
      <c r="L16851" t="s">
        <v>126</v>
      </c>
      <c r="M16851" t="s">
        <v>7747</v>
      </c>
      <c r="N16851">
        <v>1</v>
      </c>
      <c r="P16851">
        <v>1</v>
      </c>
    </row>
    <row r="16852" spans="12:16" x14ac:dyDescent="0.35">
      <c r="L16852" t="s">
        <v>126</v>
      </c>
      <c r="M16852" t="s">
        <v>7747</v>
      </c>
      <c r="N16852">
        <v>1</v>
      </c>
      <c r="P16852">
        <v>1</v>
      </c>
    </row>
    <row r="16853" spans="12:16" x14ac:dyDescent="0.35">
      <c r="L16853" t="s">
        <v>126</v>
      </c>
      <c r="M16853" t="s">
        <v>7747</v>
      </c>
      <c r="N16853">
        <v>1</v>
      </c>
      <c r="P16853">
        <v>1</v>
      </c>
    </row>
    <row r="16854" spans="12:16" x14ac:dyDescent="0.35">
      <c r="L16854" t="s">
        <v>126</v>
      </c>
      <c r="M16854" t="s">
        <v>7747</v>
      </c>
      <c r="N16854">
        <v>1</v>
      </c>
      <c r="P16854">
        <v>1</v>
      </c>
    </row>
    <row r="16855" spans="12:16" x14ac:dyDescent="0.35">
      <c r="L16855" t="s">
        <v>126</v>
      </c>
      <c r="M16855" t="s">
        <v>7747</v>
      </c>
      <c r="N16855">
        <v>1</v>
      </c>
      <c r="P16855">
        <v>1</v>
      </c>
    </row>
    <row r="16856" spans="12:16" x14ac:dyDescent="0.35">
      <c r="L16856" t="s">
        <v>126</v>
      </c>
      <c r="M16856" t="s">
        <v>7747</v>
      </c>
      <c r="N16856">
        <v>1</v>
      </c>
      <c r="P16856">
        <v>1</v>
      </c>
    </row>
    <row r="16857" spans="12:16" x14ac:dyDescent="0.35">
      <c r="L16857" t="s">
        <v>126</v>
      </c>
      <c r="M16857" t="s">
        <v>7747</v>
      </c>
      <c r="N16857">
        <v>1</v>
      </c>
      <c r="P16857">
        <v>1</v>
      </c>
    </row>
    <row r="16858" spans="12:16" x14ac:dyDescent="0.35">
      <c r="L16858" t="s">
        <v>126</v>
      </c>
      <c r="M16858" t="s">
        <v>7747</v>
      </c>
      <c r="N16858">
        <v>1</v>
      </c>
      <c r="P16858">
        <v>1</v>
      </c>
    </row>
    <row r="16859" spans="12:16" x14ac:dyDescent="0.35">
      <c r="L16859" t="s">
        <v>126</v>
      </c>
      <c r="M16859" t="s">
        <v>7747</v>
      </c>
      <c r="N16859">
        <v>1</v>
      </c>
      <c r="P16859">
        <v>1</v>
      </c>
    </row>
    <row r="16860" spans="12:16" x14ac:dyDescent="0.35">
      <c r="L16860" t="s">
        <v>126</v>
      </c>
      <c r="M16860" t="s">
        <v>7747</v>
      </c>
      <c r="N16860">
        <v>1</v>
      </c>
      <c r="P16860">
        <v>1</v>
      </c>
    </row>
    <row r="16861" spans="12:16" x14ac:dyDescent="0.35">
      <c r="L16861" t="s">
        <v>126</v>
      </c>
      <c r="M16861" t="s">
        <v>7747</v>
      </c>
      <c r="N16861">
        <v>1</v>
      </c>
      <c r="P16861">
        <v>1</v>
      </c>
    </row>
    <row r="16862" spans="12:16" x14ac:dyDescent="0.35">
      <c r="L16862" t="s">
        <v>126</v>
      </c>
      <c r="M16862" t="s">
        <v>7747</v>
      </c>
      <c r="N16862">
        <v>1</v>
      </c>
      <c r="P16862">
        <v>1</v>
      </c>
    </row>
    <row r="16863" spans="12:16" x14ac:dyDescent="0.35">
      <c r="L16863" t="s">
        <v>126</v>
      </c>
      <c r="M16863" t="s">
        <v>7747</v>
      </c>
      <c r="N16863">
        <v>1</v>
      </c>
      <c r="P16863">
        <v>1</v>
      </c>
    </row>
    <row r="16864" spans="12:16" x14ac:dyDescent="0.35">
      <c r="L16864" t="s">
        <v>126</v>
      </c>
      <c r="M16864" t="s">
        <v>7747</v>
      </c>
      <c r="N16864">
        <v>1</v>
      </c>
      <c r="P16864">
        <v>1</v>
      </c>
    </row>
    <row r="16865" spans="12:16" x14ac:dyDescent="0.35">
      <c r="L16865" t="s">
        <v>126</v>
      </c>
      <c r="M16865" t="s">
        <v>7747</v>
      </c>
      <c r="N16865">
        <v>1</v>
      </c>
      <c r="P16865">
        <v>1</v>
      </c>
    </row>
    <row r="16866" spans="12:16" x14ac:dyDescent="0.35">
      <c r="L16866" t="s">
        <v>126</v>
      </c>
      <c r="M16866" t="s">
        <v>7747</v>
      </c>
      <c r="N16866">
        <v>1</v>
      </c>
      <c r="P16866">
        <v>1</v>
      </c>
    </row>
    <row r="16867" spans="12:16" x14ac:dyDescent="0.35">
      <c r="L16867" t="s">
        <v>126</v>
      </c>
      <c r="M16867" t="s">
        <v>7747</v>
      </c>
      <c r="N16867">
        <v>1</v>
      </c>
      <c r="P16867">
        <v>1</v>
      </c>
    </row>
    <row r="16868" spans="12:16" x14ac:dyDescent="0.35">
      <c r="L16868" t="s">
        <v>126</v>
      </c>
      <c r="M16868" t="s">
        <v>7747</v>
      </c>
      <c r="N16868">
        <v>1</v>
      </c>
      <c r="P16868">
        <v>1</v>
      </c>
    </row>
    <row r="16869" spans="12:16" x14ac:dyDescent="0.35">
      <c r="L16869" t="s">
        <v>126</v>
      </c>
      <c r="M16869" t="s">
        <v>7747</v>
      </c>
      <c r="N16869">
        <v>1</v>
      </c>
      <c r="P16869">
        <v>1</v>
      </c>
    </row>
    <row r="16870" spans="12:16" x14ac:dyDescent="0.35">
      <c r="L16870" t="s">
        <v>126</v>
      </c>
      <c r="M16870" t="s">
        <v>7747</v>
      </c>
      <c r="N16870">
        <v>1</v>
      </c>
      <c r="P16870">
        <v>1</v>
      </c>
    </row>
    <row r="16871" spans="12:16" x14ac:dyDescent="0.35">
      <c r="L16871" t="s">
        <v>126</v>
      </c>
      <c r="M16871" t="s">
        <v>7747</v>
      </c>
      <c r="N16871">
        <v>1</v>
      </c>
      <c r="P16871">
        <v>1</v>
      </c>
    </row>
    <row r="16872" spans="12:16" x14ac:dyDescent="0.35">
      <c r="L16872" t="s">
        <v>126</v>
      </c>
      <c r="M16872" t="s">
        <v>7747</v>
      </c>
      <c r="N16872">
        <v>1</v>
      </c>
      <c r="P16872">
        <v>1</v>
      </c>
    </row>
    <row r="16873" spans="12:16" x14ac:dyDescent="0.35">
      <c r="L16873" t="s">
        <v>126</v>
      </c>
      <c r="M16873" t="s">
        <v>7747</v>
      </c>
      <c r="N16873">
        <v>1</v>
      </c>
      <c r="P16873">
        <v>1</v>
      </c>
    </row>
    <row r="16874" spans="12:16" x14ac:dyDescent="0.35">
      <c r="L16874" t="s">
        <v>126</v>
      </c>
      <c r="M16874" t="s">
        <v>7747</v>
      </c>
      <c r="N16874">
        <v>1</v>
      </c>
      <c r="P16874">
        <v>1</v>
      </c>
    </row>
    <row r="16875" spans="12:16" x14ac:dyDescent="0.35">
      <c r="L16875" t="s">
        <v>126</v>
      </c>
      <c r="M16875" t="s">
        <v>7747</v>
      </c>
      <c r="N16875">
        <v>1</v>
      </c>
      <c r="P16875">
        <v>1</v>
      </c>
    </row>
    <row r="16876" spans="12:16" x14ac:dyDescent="0.35">
      <c r="L16876" t="s">
        <v>126</v>
      </c>
      <c r="M16876" t="s">
        <v>7747</v>
      </c>
      <c r="N16876">
        <v>1</v>
      </c>
      <c r="P16876">
        <v>1</v>
      </c>
    </row>
    <row r="16877" spans="12:16" x14ac:dyDescent="0.35">
      <c r="L16877" t="s">
        <v>126</v>
      </c>
      <c r="M16877" t="s">
        <v>7747</v>
      </c>
      <c r="N16877">
        <v>1</v>
      </c>
      <c r="P16877">
        <v>1</v>
      </c>
    </row>
    <row r="16878" spans="12:16" x14ac:dyDescent="0.35">
      <c r="L16878" t="s">
        <v>126</v>
      </c>
      <c r="M16878" t="s">
        <v>7747</v>
      </c>
      <c r="N16878">
        <v>1</v>
      </c>
      <c r="P16878">
        <v>1</v>
      </c>
    </row>
    <row r="16879" spans="12:16" x14ac:dyDescent="0.35">
      <c r="L16879" t="s">
        <v>126</v>
      </c>
      <c r="M16879" t="s">
        <v>7747</v>
      </c>
      <c r="N16879">
        <v>1</v>
      </c>
      <c r="P16879">
        <v>1</v>
      </c>
    </row>
    <row r="16880" spans="12:16" x14ac:dyDescent="0.35">
      <c r="L16880" t="s">
        <v>126</v>
      </c>
      <c r="M16880" t="s">
        <v>7747</v>
      </c>
      <c r="N16880">
        <v>1</v>
      </c>
      <c r="P16880">
        <v>1</v>
      </c>
    </row>
    <row r="16881" spans="12:16" x14ac:dyDescent="0.35">
      <c r="L16881" t="s">
        <v>126</v>
      </c>
      <c r="M16881" t="s">
        <v>7747</v>
      </c>
      <c r="N16881">
        <v>1</v>
      </c>
      <c r="P16881">
        <v>1</v>
      </c>
    </row>
    <row r="16882" spans="12:16" x14ac:dyDescent="0.35">
      <c r="L16882" t="s">
        <v>126</v>
      </c>
      <c r="M16882" t="s">
        <v>7747</v>
      </c>
      <c r="N16882">
        <v>1</v>
      </c>
      <c r="P16882">
        <v>1</v>
      </c>
    </row>
    <row r="16883" spans="12:16" x14ac:dyDescent="0.35">
      <c r="L16883" t="s">
        <v>126</v>
      </c>
      <c r="M16883" t="s">
        <v>7747</v>
      </c>
      <c r="N16883">
        <v>1</v>
      </c>
      <c r="P16883">
        <v>1</v>
      </c>
    </row>
    <row r="16884" spans="12:16" x14ac:dyDescent="0.35">
      <c r="L16884" t="s">
        <v>126</v>
      </c>
      <c r="M16884" t="s">
        <v>7747</v>
      </c>
      <c r="N16884">
        <v>1</v>
      </c>
      <c r="P16884">
        <v>1</v>
      </c>
    </row>
    <row r="16885" spans="12:16" x14ac:dyDescent="0.35">
      <c r="L16885" t="s">
        <v>126</v>
      </c>
      <c r="M16885" t="s">
        <v>7747</v>
      </c>
      <c r="N16885">
        <v>1</v>
      </c>
      <c r="P16885">
        <v>1</v>
      </c>
    </row>
    <row r="16886" spans="12:16" x14ac:dyDescent="0.35">
      <c r="L16886" t="s">
        <v>126</v>
      </c>
      <c r="M16886" t="s">
        <v>7747</v>
      </c>
      <c r="N16886">
        <v>1</v>
      </c>
      <c r="P16886">
        <v>1</v>
      </c>
    </row>
    <row r="16887" spans="12:16" x14ac:dyDescent="0.35">
      <c r="L16887" t="s">
        <v>126</v>
      </c>
      <c r="M16887" t="s">
        <v>7747</v>
      </c>
      <c r="N16887">
        <v>1</v>
      </c>
      <c r="P16887">
        <v>1</v>
      </c>
    </row>
    <row r="16888" spans="12:16" x14ac:dyDescent="0.35">
      <c r="L16888" t="s">
        <v>126</v>
      </c>
      <c r="M16888" t="s">
        <v>7747</v>
      </c>
      <c r="N16888">
        <v>1</v>
      </c>
      <c r="P16888">
        <v>1</v>
      </c>
    </row>
    <row r="16889" spans="12:16" x14ac:dyDescent="0.35">
      <c r="L16889" t="s">
        <v>126</v>
      </c>
      <c r="M16889" t="s">
        <v>7747</v>
      </c>
      <c r="N16889">
        <v>1</v>
      </c>
      <c r="P16889">
        <v>1</v>
      </c>
    </row>
    <row r="16890" spans="12:16" x14ac:dyDescent="0.35">
      <c r="L16890" t="s">
        <v>126</v>
      </c>
      <c r="M16890" t="s">
        <v>7747</v>
      </c>
      <c r="N16890">
        <v>1</v>
      </c>
      <c r="P16890">
        <v>1</v>
      </c>
    </row>
    <row r="16891" spans="12:16" x14ac:dyDescent="0.35">
      <c r="L16891" t="s">
        <v>126</v>
      </c>
      <c r="M16891" t="s">
        <v>7747</v>
      </c>
      <c r="N16891">
        <v>1</v>
      </c>
      <c r="P16891">
        <v>1</v>
      </c>
    </row>
    <row r="16892" spans="12:16" x14ac:dyDescent="0.35">
      <c r="L16892" t="s">
        <v>126</v>
      </c>
      <c r="M16892" t="s">
        <v>7747</v>
      </c>
      <c r="N16892">
        <v>1</v>
      </c>
      <c r="P16892">
        <v>1</v>
      </c>
    </row>
    <row r="16893" spans="12:16" x14ac:dyDescent="0.35">
      <c r="L16893" t="s">
        <v>126</v>
      </c>
      <c r="M16893" t="s">
        <v>7747</v>
      </c>
      <c r="N16893">
        <v>1</v>
      </c>
      <c r="P16893">
        <v>1</v>
      </c>
    </row>
    <row r="16894" spans="12:16" x14ac:dyDescent="0.35">
      <c r="L16894" t="s">
        <v>126</v>
      </c>
      <c r="M16894" t="s">
        <v>7747</v>
      </c>
      <c r="N16894">
        <v>1</v>
      </c>
      <c r="P16894">
        <v>1</v>
      </c>
    </row>
    <row r="16895" spans="12:16" x14ac:dyDescent="0.35">
      <c r="L16895" t="s">
        <v>126</v>
      </c>
      <c r="M16895" t="s">
        <v>7747</v>
      </c>
      <c r="N16895">
        <v>1</v>
      </c>
      <c r="P16895">
        <v>1</v>
      </c>
    </row>
    <row r="16896" spans="12:16" x14ac:dyDescent="0.35">
      <c r="L16896" t="s">
        <v>126</v>
      </c>
      <c r="M16896" t="s">
        <v>7747</v>
      </c>
      <c r="N16896">
        <v>1</v>
      </c>
      <c r="P16896">
        <v>1</v>
      </c>
    </row>
    <row r="16897" spans="12:16" x14ac:dyDescent="0.35">
      <c r="L16897" t="s">
        <v>126</v>
      </c>
      <c r="M16897" t="s">
        <v>7747</v>
      </c>
      <c r="N16897">
        <v>1</v>
      </c>
      <c r="P16897">
        <v>1</v>
      </c>
    </row>
    <row r="16898" spans="12:16" x14ac:dyDescent="0.35">
      <c r="L16898" t="s">
        <v>126</v>
      </c>
      <c r="M16898" t="s">
        <v>7747</v>
      </c>
      <c r="N16898">
        <v>1</v>
      </c>
      <c r="P16898">
        <v>1</v>
      </c>
    </row>
    <row r="16899" spans="12:16" x14ac:dyDescent="0.35">
      <c r="L16899" t="s">
        <v>126</v>
      </c>
      <c r="M16899" t="s">
        <v>7747</v>
      </c>
      <c r="N16899">
        <v>1</v>
      </c>
      <c r="P16899">
        <v>1</v>
      </c>
    </row>
    <row r="16900" spans="12:16" x14ac:dyDescent="0.35">
      <c r="L16900" t="s">
        <v>126</v>
      </c>
      <c r="M16900" t="s">
        <v>7747</v>
      </c>
      <c r="N16900">
        <v>1</v>
      </c>
      <c r="P16900">
        <v>1</v>
      </c>
    </row>
    <row r="16901" spans="12:16" x14ac:dyDescent="0.35">
      <c r="L16901" t="s">
        <v>126</v>
      </c>
      <c r="M16901" t="s">
        <v>7747</v>
      </c>
      <c r="N16901">
        <v>1</v>
      </c>
      <c r="P16901">
        <v>1</v>
      </c>
    </row>
    <row r="16902" spans="12:16" x14ac:dyDescent="0.35">
      <c r="L16902" t="s">
        <v>126</v>
      </c>
      <c r="M16902" t="s">
        <v>7747</v>
      </c>
      <c r="N16902">
        <v>1</v>
      </c>
      <c r="P16902">
        <v>1</v>
      </c>
    </row>
    <row r="16903" spans="12:16" x14ac:dyDescent="0.35">
      <c r="L16903" t="s">
        <v>126</v>
      </c>
      <c r="M16903" t="s">
        <v>7747</v>
      </c>
      <c r="N16903">
        <v>1</v>
      </c>
      <c r="P16903">
        <v>1</v>
      </c>
    </row>
    <row r="16904" spans="12:16" x14ac:dyDescent="0.35">
      <c r="L16904" t="s">
        <v>126</v>
      </c>
      <c r="M16904" t="s">
        <v>7747</v>
      </c>
      <c r="N16904">
        <v>1</v>
      </c>
      <c r="P16904">
        <v>1</v>
      </c>
    </row>
    <row r="16905" spans="12:16" x14ac:dyDescent="0.35">
      <c r="L16905" t="s">
        <v>126</v>
      </c>
      <c r="M16905" t="s">
        <v>7747</v>
      </c>
      <c r="N16905">
        <v>1</v>
      </c>
      <c r="P16905">
        <v>1</v>
      </c>
    </row>
    <row r="16906" spans="12:16" x14ac:dyDescent="0.35">
      <c r="L16906" t="s">
        <v>126</v>
      </c>
      <c r="M16906" t="s">
        <v>7747</v>
      </c>
      <c r="N16906">
        <v>1</v>
      </c>
      <c r="P16906">
        <v>1</v>
      </c>
    </row>
    <row r="16907" spans="12:16" x14ac:dyDescent="0.35">
      <c r="L16907" t="s">
        <v>126</v>
      </c>
      <c r="M16907" t="s">
        <v>7747</v>
      </c>
      <c r="N16907">
        <v>1</v>
      </c>
      <c r="P16907">
        <v>1</v>
      </c>
    </row>
    <row r="16908" spans="12:16" x14ac:dyDescent="0.35">
      <c r="L16908" t="s">
        <v>126</v>
      </c>
      <c r="M16908" t="s">
        <v>7747</v>
      </c>
      <c r="N16908">
        <v>1</v>
      </c>
      <c r="P16908">
        <v>1</v>
      </c>
    </row>
    <row r="16909" spans="12:16" x14ac:dyDescent="0.35">
      <c r="L16909" t="s">
        <v>126</v>
      </c>
      <c r="M16909" t="s">
        <v>7747</v>
      </c>
      <c r="N16909">
        <v>1</v>
      </c>
      <c r="P16909">
        <v>1</v>
      </c>
    </row>
    <row r="16910" spans="12:16" x14ac:dyDescent="0.35">
      <c r="L16910" t="s">
        <v>126</v>
      </c>
      <c r="M16910" t="s">
        <v>7747</v>
      </c>
      <c r="N16910">
        <v>1</v>
      </c>
      <c r="P16910">
        <v>1</v>
      </c>
    </row>
    <row r="16911" spans="12:16" x14ac:dyDescent="0.35">
      <c r="L16911" t="s">
        <v>126</v>
      </c>
      <c r="M16911" t="s">
        <v>7747</v>
      </c>
      <c r="N16911">
        <v>1</v>
      </c>
      <c r="P16911">
        <v>1</v>
      </c>
    </row>
    <row r="16912" spans="12:16" x14ac:dyDescent="0.35">
      <c r="L16912" t="s">
        <v>29</v>
      </c>
      <c r="M16912" t="s">
        <v>7747</v>
      </c>
      <c r="N16912">
        <v>7</v>
      </c>
      <c r="P16912">
        <v>1</v>
      </c>
    </row>
    <row r="16913" spans="12:16" x14ac:dyDescent="0.35">
      <c r="L16913" t="s">
        <v>29</v>
      </c>
      <c r="M16913" t="s">
        <v>7747</v>
      </c>
      <c r="N16913">
        <v>7</v>
      </c>
      <c r="P16913">
        <v>1</v>
      </c>
    </row>
    <row r="16914" spans="12:16" x14ac:dyDescent="0.35">
      <c r="L16914" t="s">
        <v>29</v>
      </c>
      <c r="M16914" t="s">
        <v>7747</v>
      </c>
      <c r="N16914">
        <v>7</v>
      </c>
      <c r="P16914">
        <v>1</v>
      </c>
    </row>
    <row r="16915" spans="12:16" x14ac:dyDescent="0.35">
      <c r="L16915" t="s">
        <v>29</v>
      </c>
      <c r="M16915" t="s">
        <v>7747</v>
      </c>
      <c r="N16915">
        <v>7</v>
      </c>
      <c r="P16915">
        <v>1</v>
      </c>
    </row>
    <row r="16916" spans="12:16" x14ac:dyDescent="0.35">
      <c r="L16916" t="s">
        <v>29</v>
      </c>
      <c r="M16916" t="s">
        <v>7747</v>
      </c>
      <c r="N16916">
        <v>7</v>
      </c>
      <c r="P16916">
        <v>1</v>
      </c>
    </row>
    <row r="16917" spans="12:16" x14ac:dyDescent="0.35">
      <c r="L16917" t="s">
        <v>29</v>
      </c>
      <c r="M16917" t="s">
        <v>7747</v>
      </c>
      <c r="N16917">
        <v>7</v>
      </c>
      <c r="P16917">
        <v>1</v>
      </c>
    </row>
    <row r="16918" spans="12:16" x14ac:dyDescent="0.35">
      <c r="L16918" t="s">
        <v>29</v>
      </c>
      <c r="M16918" t="s">
        <v>7747</v>
      </c>
      <c r="N16918">
        <v>7</v>
      </c>
      <c r="P16918">
        <v>1</v>
      </c>
    </row>
    <row r="16919" spans="12:16" x14ac:dyDescent="0.35">
      <c r="L16919" t="s">
        <v>29</v>
      </c>
      <c r="M16919" t="s">
        <v>7747</v>
      </c>
      <c r="N16919">
        <v>7</v>
      </c>
      <c r="P16919">
        <v>1</v>
      </c>
    </row>
    <row r="16920" spans="12:16" x14ac:dyDescent="0.35">
      <c r="L16920" t="s">
        <v>29</v>
      </c>
      <c r="M16920" t="s">
        <v>7747</v>
      </c>
      <c r="N16920">
        <v>7</v>
      </c>
      <c r="P16920">
        <v>1</v>
      </c>
    </row>
    <row r="16921" spans="12:16" x14ac:dyDescent="0.35">
      <c r="L16921" t="s">
        <v>29</v>
      </c>
      <c r="M16921" t="s">
        <v>7747</v>
      </c>
      <c r="N16921">
        <v>7</v>
      </c>
      <c r="P16921">
        <v>1</v>
      </c>
    </row>
    <row r="16922" spans="12:16" x14ac:dyDescent="0.35">
      <c r="L16922" t="s">
        <v>29</v>
      </c>
      <c r="M16922" t="s">
        <v>7747</v>
      </c>
      <c r="N16922">
        <v>7</v>
      </c>
      <c r="P16922">
        <v>1</v>
      </c>
    </row>
    <row r="16923" spans="12:16" x14ac:dyDescent="0.35">
      <c r="L16923" t="s">
        <v>29</v>
      </c>
      <c r="M16923" t="s">
        <v>7747</v>
      </c>
      <c r="N16923">
        <v>7</v>
      </c>
      <c r="P16923">
        <v>1</v>
      </c>
    </row>
    <row r="16924" spans="12:16" x14ac:dyDescent="0.35">
      <c r="L16924" t="s">
        <v>29</v>
      </c>
      <c r="M16924" t="s">
        <v>7747</v>
      </c>
      <c r="N16924">
        <v>7</v>
      </c>
      <c r="P16924">
        <v>1</v>
      </c>
    </row>
    <row r="16925" spans="12:16" x14ac:dyDescent="0.35">
      <c r="L16925" t="s">
        <v>29</v>
      </c>
      <c r="M16925" t="s">
        <v>7747</v>
      </c>
      <c r="N16925">
        <v>7</v>
      </c>
      <c r="P16925">
        <v>1</v>
      </c>
    </row>
    <row r="16926" spans="12:16" x14ac:dyDescent="0.35">
      <c r="L16926" t="s">
        <v>29</v>
      </c>
      <c r="M16926" t="s">
        <v>7747</v>
      </c>
      <c r="N16926">
        <v>7</v>
      </c>
      <c r="P16926">
        <v>1</v>
      </c>
    </row>
    <row r="16927" spans="12:16" x14ac:dyDescent="0.35">
      <c r="L16927" t="s">
        <v>29</v>
      </c>
      <c r="M16927" t="s">
        <v>7747</v>
      </c>
      <c r="N16927">
        <v>7</v>
      </c>
      <c r="P16927">
        <v>1</v>
      </c>
    </row>
    <row r="16928" spans="12:16" x14ac:dyDescent="0.35">
      <c r="L16928" t="s">
        <v>29</v>
      </c>
      <c r="M16928" t="s">
        <v>7747</v>
      </c>
      <c r="N16928">
        <v>7</v>
      </c>
      <c r="P16928">
        <v>1</v>
      </c>
    </row>
    <row r="16929" spans="12:16" x14ac:dyDescent="0.35">
      <c r="L16929" t="s">
        <v>29</v>
      </c>
      <c r="M16929" t="s">
        <v>7747</v>
      </c>
      <c r="N16929">
        <v>7</v>
      </c>
      <c r="P16929">
        <v>1</v>
      </c>
    </row>
    <row r="16930" spans="12:16" x14ac:dyDescent="0.35">
      <c r="L16930" t="s">
        <v>29</v>
      </c>
      <c r="M16930" t="s">
        <v>7747</v>
      </c>
      <c r="N16930">
        <v>7</v>
      </c>
      <c r="P16930">
        <v>1</v>
      </c>
    </row>
    <row r="16931" spans="12:16" x14ac:dyDescent="0.35">
      <c r="L16931" t="s">
        <v>29</v>
      </c>
      <c r="M16931" t="s">
        <v>7747</v>
      </c>
      <c r="N16931">
        <v>7</v>
      </c>
      <c r="P16931">
        <v>1</v>
      </c>
    </row>
    <row r="16932" spans="12:16" x14ac:dyDescent="0.35">
      <c r="L16932" t="s">
        <v>29</v>
      </c>
      <c r="M16932" t="s">
        <v>7747</v>
      </c>
      <c r="N16932">
        <v>7</v>
      </c>
      <c r="P16932">
        <v>1</v>
      </c>
    </row>
    <row r="16933" spans="12:16" x14ac:dyDescent="0.35">
      <c r="L16933" t="s">
        <v>29</v>
      </c>
      <c r="M16933" t="s">
        <v>7747</v>
      </c>
      <c r="N16933">
        <v>7</v>
      </c>
      <c r="P16933">
        <v>1</v>
      </c>
    </row>
    <row r="16934" spans="12:16" x14ac:dyDescent="0.35">
      <c r="L16934" t="s">
        <v>29</v>
      </c>
      <c r="M16934" t="s">
        <v>7747</v>
      </c>
      <c r="N16934">
        <v>7</v>
      </c>
      <c r="P16934">
        <v>1</v>
      </c>
    </row>
    <row r="16935" spans="12:16" x14ac:dyDescent="0.35">
      <c r="L16935" t="s">
        <v>29</v>
      </c>
      <c r="M16935" t="s">
        <v>7747</v>
      </c>
      <c r="N16935">
        <v>7</v>
      </c>
      <c r="P16935">
        <v>1</v>
      </c>
    </row>
    <row r="16936" spans="12:16" x14ac:dyDescent="0.35">
      <c r="L16936" t="s">
        <v>29</v>
      </c>
      <c r="M16936" t="s">
        <v>7747</v>
      </c>
      <c r="N16936">
        <v>7</v>
      </c>
      <c r="P16936">
        <v>1</v>
      </c>
    </row>
    <row r="16937" spans="12:16" x14ac:dyDescent="0.35">
      <c r="L16937" t="s">
        <v>29</v>
      </c>
      <c r="M16937" t="s">
        <v>7747</v>
      </c>
      <c r="N16937">
        <v>7</v>
      </c>
      <c r="P16937">
        <v>1</v>
      </c>
    </row>
    <row r="16938" spans="12:16" x14ac:dyDescent="0.35">
      <c r="L16938" t="s">
        <v>29</v>
      </c>
      <c r="M16938" t="s">
        <v>7747</v>
      </c>
      <c r="N16938">
        <v>7</v>
      </c>
      <c r="P16938">
        <v>1</v>
      </c>
    </row>
    <row r="16939" spans="12:16" x14ac:dyDescent="0.35">
      <c r="L16939" t="s">
        <v>29</v>
      </c>
      <c r="M16939" t="s">
        <v>7747</v>
      </c>
      <c r="N16939">
        <v>7</v>
      </c>
      <c r="P16939">
        <v>1</v>
      </c>
    </row>
    <row r="16940" spans="12:16" x14ac:dyDescent="0.35">
      <c r="L16940" t="s">
        <v>29</v>
      </c>
      <c r="M16940" t="s">
        <v>7747</v>
      </c>
      <c r="N16940">
        <v>7</v>
      </c>
      <c r="P16940">
        <v>1</v>
      </c>
    </row>
    <row r="16941" spans="12:16" x14ac:dyDescent="0.35">
      <c r="L16941" t="s">
        <v>29</v>
      </c>
      <c r="M16941" t="s">
        <v>7747</v>
      </c>
      <c r="N16941">
        <v>7</v>
      </c>
      <c r="P16941">
        <v>1</v>
      </c>
    </row>
    <row r="16942" spans="12:16" x14ac:dyDescent="0.35">
      <c r="L16942" t="s">
        <v>29</v>
      </c>
      <c r="M16942" t="s">
        <v>7747</v>
      </c>
      <c r="N16942">
        <v>7</v>
      </c>
      <c r="P16942">
        <v>1</v>
      </c>
    </row>
    <row r="16943" spans="12:16" x14ac:dyDescent="0.35">
      <c r="L16943" t="s">
        <v>29</v>
      </c>
      <c r="M16943" t="s">
        <v>7747</v>
      </c>
      <c r="N16943">
        <v>7</v>
      </c>
      <c r="P16943">
        <v>1</v>
      </c>
    </row>
    <row r="16944" spans="12:16" x14ac:dyDescent="0.35">
      <c r="L16944" t="s">
        <v>29</v>
      </c>
      <c r="M16944" t="s">
        <v>7747</v>
      </c>
      <c r="N16944">
        <v>7</v>
      </c>
      <c r="P16944">
        <v>1</v>
      </c>
    </row>
    <row r="16945" spans="12:16" x14ac:dyDescent="0.35">
      <c r="L16945" t="s">
        <v>29</v>
      </c>
      <c r="M16945" t="s">
        <v>7747</v>
      </c>
      <c r="N16945">
        <v>7</v>
      </c>
      <c r="P16945">
        <v>1</v>
      </c>
    </row>
    <row r="16946" spans="12:16" x14ac:dyDescent="0.35">
      <c r="L16946" t="s">
        <v>29</v>
      </c>
      <c r="M16946" t="s">
        <v>7747</v>
      </c>
      <c r="N16946">
        <v>7</v>
      </c>
      <c r="P16946">
        <v>1</v>
      </c>
    </row>
    <row r="16947" spans="12:16" x14ac:dyDescent="0.35">
      <c r="L16947" t="s">
        <v>29</v>
      </c>
      <c r="M16947" t="s">
        <v>7747</v>
      </c>
      <c r="N16947">
        <v>7</v>
      </c>
      <c r="P16947">
        <v>1</v>
      </c>
    </row>
    <row r="16948" spans="12:16" x14ac:dyDescent="0.35">
      <c r="L16948" t="s">
        <v>29</v>
      </c>
      <c r="M16948" t="s">
        <v>7747</v>
      </c>
      <c r="N16948">
        <v>7</v>
      </c>
      <c r="P16948">
        <v>1</v>
      </c>
    </row>
    <row r="16949" spans="12:16" x14ac:dyDescent="0.35">
      <c r="L16949" t="s">
        <v>29</v>
      </c>
      <c r="M16949" t="s">
        <v>7747</v>
      </c>
      <c r="N16949">
        <v>7</v>
      </c>
      <c r="P16949">
        <v>1</v>
      </c>
    </row>
    <row r="16950" spans="12:16" x14ac:dyDescent="0.35">
      <c r="L16950" t="s">
        <v>29</v>
      </c>
      <c r="M16950" t="s">
        <v>7747</v>
      </c>
      <c r="N16950">
        <v>7</v>
      </c>
      <c r="P16950">
        <v>1</v>
      </c>
    </row>
    <row r="16951" spans="12:16" x14ac:dyDescent="0.35">
      <c r="L16951" t="s">
        <v>29</v>
      </c>
      <c r="M16951" t="s">
        <v>7747</v>
      </c>
      <c r="N16951">
        <v>7</v>
      </c>
      <c r="P16951">
        <v>1</v>
      </c>
    </row>
    <row r="16952" spans="12:16" x14ac:dyDescent="0.35">
      <c r="L16952" t="s">
        <v>29</v>
      </c>
      <c r="M16952" t="s">
        <v>7747</v>
      </c>
      <c r="N16952">
        <v>7</v>
      </c>
      <c r="P16952">
        <v>1</v>
      </c>
    </row>
    <row r="16953" spans="12:16" x14ac:dyDescent="0.35">
      <c r="L16953" t="s">
        <v>29</v>
      </c>
      <c r="M16953" t="s">
        <v>7747</v>
      </c>
      <c r="N16953">
        <v>7</v>
      </c>
      <c r="P16953">
        <v>1</v>
      </c>
    </row>
    <row r="16954" spans="12:16" x14ac:dyDescent="0.35">
      <c r="L16954" t="s">
        <v>29</v>
      </c>
      <c r="M16954" t="s">
        <v>7747</v>
      </c>
      <c r="N16954">
        <v>7</v>
      </c>
      <c r="P16954">
        <v>1</v>
      </c>
    </row>
    <row r="16955" spans="12:16" x14ac:dyDescent="0.35">
      <c r="L16955" t="s">
        <v>29</v>
      </c>
      <c r="M16955" t="s">
        <v>7747</v>
      </c>
      <c r="N16955">
        <v>7</v>
      </c>
      <c r="P16955">
        <v>1</v>
      </c>
    </row>
    <row r="16956" spans="12:16" x14ac:dyDescent="0.35">
      <c r="L16956" t="s">
        <v>29</v>
      </c>
      <c r="M16956" t="s">
        <v>7747</v>
      </c>
      <c r="N16956">
        <v>7</v>
      </c>
      <c r="P16956">
        <v>1</v>
      </c>
    </row>
    <row r="16957" spans="12:16" x14ac:dyDescent="0.35">
      <c r="L16957" t="s">
        <v>29</v>
      </c>
      <c r="M16957" t="s">
        <v>7747</v>
      </c>
      <c r="N16957">
        <v>7</v>
      </c>
      <c r="P16957">
        <v>1</v>
      </c>
    </row>
    <row r="16958" spans="12:16" x14ac:dyDescent="0.35">
      <c r="L16958" t="s">
        <v>29</v>
      </c>
      <c r="M16958" t="s">
        <v>7747</v>
      </c>
      <c r="N16958">
        <v>7</v>
      </c>
      <c r="P16958">
        <v>1</v>
      </c>
    </row>
    <row r="16959" spans="12:16" x14ac:dyDescent="0.35">
      <c r="L16959" t="s">
        <v>29</v>
      </c>
      <c r="M16959" t="s">
        <v>7747</v>
      </c>
      <c r="N16959">
        <v>7</v>
      </c>
      <c r="P16959">
        <v>1</v>
      </c>
    </row>
    <row r="16960" spans="12:16" x14ac:dyDescent="0.35">
      <c r="L16960" t="s">
        <v>29</v>
      </c>
      <c r="M16960" t="s">
        <v>7747</v>
      </c>
      <c r="N16960">
        <v>7</v>
      </c>
      <c r="P16960">
        <v>1</v>
      </c>
    </row>
    <row r="16961" spans="12:16" x14ac:dyDescent="0.35">
      <c r="L16961" t="s">
        <v>29</v>
      </c>
      <c r="M16961" t="s">
        <v>7747</v>
      </c>
      <c r="N16961">
        <v>7</v>
      </c>
      <c r="P16961">
        <v>1</v>
      </c>
    </row>
    <row r="16962" spans="12:16" x14ac:dyDescent="0.35">
      <c r="L16962" t="s">
        <v>29</v>
      </c>
      <c r="M16962" t="s">
        <v>7747</v>
      </c>
      <c r="N16962">
        <v>7</v>
      </c>
      <c r="P16962">
        <v>1</v>
      </c>
    </row>
    <row r="16963" spans="12:16" x14ac:dyDescent="0.35">
      <c r="L16963" t="s">
        <v>29</v>
      </c>
      <c r="M16963" t="s">
        <v>7747</v>
      </c>
      <c r="N16963">
        <v>7</v>
      </c>
      <c r="P16963">
        <v>1</v>
      </c>
    </row>
    <row r="16964" spans="12:16" x14ac:dyDescent="0.35">
      <c r="L16964" t="s">
        <v>29</v>
      </c>
      <c r="M16964" t="s">
        <v>7747</v>
      </c>
      <c r="N16964">
        <v>7</v>
      </c>
      <c r="P16964">
        <v>1</v>
      </c>
    </row>
    <row r="16965" spans="12:16" x14ac:dyDescent="0.35">
      <c r="L16965" t="s">
        <v>29</v>
      </c>
      <c r="M16965" t="s">
        <v>7747</v>
      </c>
      <c r="N16965">
        <v>7</v>
      </c>
      <c r="P16965">
        <v>1</v>
      </c>
    </row>
    <row r="16966" spans="12:16" x14ac:dyDescent="0.35">
      <c r="L16966" t="s">
        <v>29</v>
      </c>
      <c r="M16966" t="s">
        <v>7747</v>
      </c>
      <c r="N16966">
        <v>7</v>
      </c>
      <c r="P16966">
        <v>1</v>
      </c>
    </row>
    <row r="16967" spans="12:16" x14ac:dyDescent="0.35">
      <c r="L16967" t="s">
        <v>29</v>
      </c>
      <c r="M16967" t="s">
        <v>7747</v>
      </c>
      <c r="N16967">
        <v>7</v>
      </c>
      <c r="P16967">
        <v>1</v>
      </c>
    </row>
    <row r="16968" spans="12:16" x14ac:dyDescent="0.35">
      <c r="L16968" t="s">
        <v>29</v>
      </c>
      <c r="M16968" t="s">
        <v>7747</v>
      </c>
      <c r="N16968">
        <v>7</v>
      </c>
      <c r="P16968">
        <v>1</v>
      </c>
    </row>
    <row r="16969" spans="12:16" x14ac:dyDescent="0.35">
      <c r="L16969" t="s">
        <v>29</v>
      </c>
      <c r="M16969" t="s">
        <v>7747</v>
      </c>
      <c r="N16969">
        <v>7</v>
      </c>
      <c r="P16969">
        <v>1</v>
      </c>
    </row>
    <row r="16970" spans="12:16" x14ac:dyDescent="0.35">
      <c r="L16970" t="s">
        <v>29</v>
      </c>
      <c r="M16970" t="s">
        <v>7747</v>
      </c>
      <c r="N16970">
        <v>7</v>
      </c>
      <c r="P16970">
        <v>1</v>
      </c>
    </row>
    <row r="16971" spans="12:16" x14ac:dyDescent="0.35">
      <c r="L16971" t="s">
        <v>29</v>
      </c>
      <c r="M16971" t="s">
        <v>7747</v>
      </c>
      <c r="N16971">
        <v>7</v>
      </c>
      <c r="P16971">
        <v>1</v>
      </c>
    </row>
    <row r="16972" spans="12:16" x14ac:dyDescent="0.35">
      <c r="L16972" t="s">
        <v>29</v>
      </c>
      <c r="M16972" t="s">
        <v>7747</v>
      </c>
      <c r="N16972">
        <v>7</v>
      </c>
      <c r="P16972">
        <v>1</v>
      </c>
    </row>
    <row r="16973" spans="12:16" x14ac:dyDescent="0.35">
      <c r="L16973" t="s">
        <v>29</v>
      </c>
      <c r="M16973" t="s">
        <v>7747</v>
      </c>
      <c r="N16973">
        <v>7</v>
      </c>
      <c r="P16973">
        <v>1</v>
      </c>
    </row>
    <row r="16974" spans="12:16" x14ac:dyDescent="0.35">
      <c r="L16974" t="s">
        <v>29</v>
      </c>
      <c r="M16974" t="s">
        <v>7747</v>
      </c>
      <c r="N16974">
        <v>7</v>
      </c>
      <c r="P16974">
        <v>1</v>
      </c>
    </row>
    <row r="16975" spans="12:16" x14ac:dyDescent="0.35">
      <c r="L16975" t="s">
        <v>29</v>
      </c>
      <c r="M16975" t="s">
        <v>7747</v>
      </c>
      <c r="N16975">
        <v>7</v>
      </c>
      <c r="P16975">
        <v>1</v>
      </c>
    </row>
    <row r="16976" spans="12:16" x14ac:dyDescent="0.35">
      <c r="L16976" t="s">
        <v>29</v>
      </c>
      <c r="M16976" t="s">
        <v>7747</v>
      </c>
      <c r="N16976">
        <v>7</v>
      </c>
      <c r="P16976">
        <v>1</v>
      </c>
    </row>
    <row r="16977" spans="12:16" x14ac:dyDescent="0.35">
      <c r="L16977" t="s">
        <v>29</v>
      </c>
      <c r="M16977" t="s">
        <v>7747</v>
      </c>
      <c r="N16977">
        <v>7</v>
      </c>
      <c r="P16977">
        <v>1</v>
      </c>
    </row>
    <row r="16978" spans="12:16" x14ac:dyDescent="0.35">
      <c r="L16978" t="s">
        <v>29</v>
      </c>
      <c r="M16978" t="s">
        <v>7747</v>
      </c>
      <c r="N16978">
        <v>7</v>
      </c>
      <c r="P16978">
        <v>1</v>
      </c>
    </row>
    <row r="16979" spans="12:16" x14ac:dyDescent="0.35">
      <c r="L16979" t="s">
        <v>29</v>
      </c>
      <c r="M16979" t="s">
        <v>7747</v>
      </c>
      <c r="N16979">
        <v>7</v>
      </c>
      <c r="P16979">
        <v>1</v>
      </c>
    </row>
    <row r="16980" spans="12:16" x14ac:dyDescent="0.35">
      <c r="L16980" t="s">
        <v>29</v>
      </c>
      <c r="M16980" t="s">
        <v>7747</v>
      </c>
      <c r="N16980">
        <v>7</v>
      </c>
      <c r="P16980">
        <v>1</v>
      </c>
    </row>
    <row r="16981" spans="12:16" x14ac:dyDescent="0.35">
      <c r="L16981" t="s">
        <v>29</v>
      </c>
      <c r="M16981" t="s">
        <v>7747</v>
      </c>
      <c r="N16981">
        <v>7</v>
      </c>
      <c r="P16981">
        <v>1</v>
      </c>
    </row>
    <row r="16982" spans="12:16" x14ac:dyDescent="0.35">
      <c r="L16982" t="s">
        <v>29</v>
      </c>
      <c r="M16982" t="s">
        <v>7747</v>
      </c>
      <c r="N16982">
        <v>7</v>
      </c>
      <c r="P16982">
        <v>1</v>
      </c>
    </row>
    <row r="16983" spans="12:16" x14ac:dyDescent="0.35">
      <c r="L16983" t="s">
        <v>29</v>
      </c>
      <c r="M16983" t="s">
        <v>7747</v>
      </c>
      <c r="N16983">
        <v>7</v>
      </c>
      <c r="P16983">
        <v>1</v>
      </c>
    </row>
    <row r="16984" spans="12:16" x14ac:dyDescent="0.35">
      <c r="L16984" t="s">
        <v>29</v>
      </c>
      <c r="M16984" t="s">
        <v>7747</v>
      </c>
      <c r="N16984">
        <v>7</v>
      </c>
      <c r="P16984">
        <v>1</v>
      </c>
    </row>
    <row r="16985" spans="12:16" x14ac:dyDescent="0.35">
      <c r="L16985" t="s">
        <v>29</v>
      </c>
      <c r="M16985" t="s">
        <v>7747</v>
      </c>
      <c r="N16985">
        <v>7</v>
      </c>
      <c r="P16985">
        <v>1</v>
      </c>
    </row>
    <row r="16986" spans="12:16" x14ac:dyDescent="0.35">
      <c r="L16986" t="s">
        <v>29</v>
      </c>
      <c r="M16986" t="s">
        <v>7747</v>
      </c>
      <c r="N16986">
        <v>7</v>
      </c>
      <c r="P16986">
        <v>1</v>
      </c>
    </row>
    <row r="16987" spans="12:16" x14ac:dyDescent="0.35">
      <c r="L16987" t="s">
        <v>29</v>
      </c>
      <c r="M16987" t="s">
        <v>7747</v>
      </c>
      <c r="N16987">
        <v>7</v>
      </c>
      <c r="P16987">
        <v>1</v>
      </c>
    </row>
    <row r="16988" spans="12:16" x14ac:dyDescent="0.35">
      <c r="L16988" t="s">
        <v>29</v>
      </c>
      <c r="M16988" t="s">
        <v>7747</v>
      </c>
      <c r="N16988">
        <v>7</v>
      </c>
      <c r="P16988">
        <v>1</v>
      </c>
    </row>
    <row r="16989" spans="12:16" x14ac:dyDescent="0.35">
      <c r="L16989" t="s">
        <v>29</v>
      </c>
      <c r="M16989" t="s">
        <v>7747</v>
      </c>
      <c r="N16989">
        <v>7</v>
      </c>
      <c r="P16989">
        <v>1</v>
      </c>
    </row>
    <row r="16990" spans="12:16" x14ac:dyDescent="0.35">
      <c r="L16990" t="s">
        <v>29</v>
      </c>
      <c r="M16990" t="s">
        <v>7747</v>
      </c>
      <c r="N16990">
        <v>7</v>
      </c>
      <c r="P16990">
        <v>1</v>
      </c>
    </row>
    <row r="16991" spans="12:16" x14ac:dyDescent="0.35">
      <c r="L16991" t="s">
        <v>29</v>
      </c>
      <c r="M16991" t="s">
        <v>7747</v>
      </c>
      <c r="N16991">
        <v>7</v>
      </c>
      <c r="P16991">
        <v>1</v>
      </c>
    </row>
    <row r="16992" spans="12:16" x14ac:dyDescent="0.35">
      <c r="L16992" t="s">
        <v>29</v>
      </c>
      <c r="M16992" t="s">
        <v>7747</v>
      </c>
      <c r="N16992">
        <v>7</v>
      </c>
      <c r="P16992">
        <v>1</v>
      </c>
    </row>
    <row r="16993" spans="12:16" x14ac:dyDescent="0.35">
      <c r="L16993" t="s">
        <v>29</v>
      </c>
      <c r="M16993" t="s">
        <v>7747</v>
      </c>
      <c r="N16993">
        <v>7</v>
      </c>
      <c r="P16993">
        <v>1</v>
      </c>
    </row>
    <row r="16994" spans="12:16" x14ac:dyDescent="0.35">
      <c r="L16994" t="s">
        <v>29</v>
      </c>
      <c r="M16994" t="s">
        <v>7747</v>
      </c>
      <c r="N16994">
        <v>7</v>
      </c>
      <c r="P16994">
        <v>1</v>
      </c>
    </row>
    <row r="16995" spans="12:16" x14ac:dyDescent="0.35">
      <c r="L16995" t="s">
        <v>29</v>
      </c>
      <c r="M16995" t="s">
        <v>7747</v>
      </c>
      <c r="N16995">
        <v>7</v>
      </c>
      <c r="P16995">
        <v>1</v>
      </c>
    </row>
    <row r="16996" spans="12:16" x14ac:dyDescent="0.35">
      <c r="L16996" t="s">
        <v>29</v>
      </c>
      <c r="M16996" t="s">
        <v>7747</v>
      </c>
      <c r="N16996">
        <v>7</v>
      </c>
      <c r="P16996">
        <v>1</v>
      </c>
    </row>
    <row r="16997" spans="12:16" x14ac:dyDescent="0.35">
      <c r="L16997" t="s">
        <v>29</v>
      </c>
      <c r="M16997" t="s">
        <v>7747</v>
      </c>
      <c r="N16997">
        <v>7</v>
      </c>
      <c r="P16997">
        <v>1</v>
      </c>
    </row>
    <row r="16998" spans="12:16" x14ac:dyDescent="0.35">
      <c r="L16998" t="s">
        <v>29</v>
      </c>
      <c r="M16998" t="s">
        <v>7747</v>
      </c>
      <c r="N16998">
        <v>7</v>
      </c>
      <c r="P16998">
        <v>1</v>
      </c>
    </row>
    <row r="16999" spans="12:16" x14ac:dyDescent="0.35">
      <c r="L16999" t="s">
        <v>29</v>
      </c>
      <c r="M16999" t="s">
        <v>7747</v>
      </c>
      <c r="N16999">
        <v>7</v>
      </c>
      <c r="P16999">
        <v>1</v>
      </c>
    </row>
    <row r="17000" spans="12:16" x14ac:dyDescent="0.35">
      <c r="L17000" t="s">
        <v>29</v>
      </c>
      <c r="M17000" t="s">
        <v>7747</v>
      </c>
      <c r="N17000">
        <v>7</v>
      </c>
      <c r="P17000">
        <v>1</v>
      </c>
    </row>
    <row r="17001" spans="12:16" x14ac:dyDescent="0.35">
      <c r="L17001" t="s">
        <v>29</v>
      </c>
      <c r="M17001" t="s">
        <v>7747</v>
      </c>
      <c r="N17001">
        <v>7</v>
      </c>
      <c r="P17001">
        <v>1</v>
      </c>
    </row>
    <row r="17002" spans="12:16" x14ac:dyDescent="0.35">
      <c r="L17002" t="s">
        <v>29</v>
      </c>
      <c r="M17002" t="s">
        <v>7747</v>
      </c>
      <c r="N17002">
        <v>7</v>
      </c>
      <c r="P17002">
        <v>1</v>
      </c>
    </row>
    <row r="17003" spans="12:16" x14ac:dyDescent="0.35">
      <c r="L17003" t="s">
        <v>29</v>
      </c>
      <c r="M17003" t="s">
        <v>7747</v>
      </c>
      <c r="N17003">
        <v>7</v>
      </c>
      <c r="P17003">
        <v>1</v>
      </c>
    </row>
    <row r="17004" spans="12:16" x14ac:dyDescent="0.35">
      <c r="L17004" t="s">
        <v>29</v>
      </c>
      <c r="M17004" t="s">
        <v>7747</v>
      </c>
      <c r="N17004">
        <v>7</v>
      </c>
      <c r="P17004">
        <v>1</v>
      </c>
    </row>
    <row r="17005" spans="12:16" x14ac:dyDescent="0.35">
      <c r="L17005" t="s">
        <v>29</v>
      </c>
      <c r="M17005" t="s">
        <v>7747</v>
      </c>
      <c r="N17005">
        <v>7</v>
      </c>
      <c r="P17005">
        <v>1</v>
      </c>
    </row>
    <row r="17006" spans="12:16" x14ac:dyDescent="0.35">
      <c r="L17006" t="s">
        <v>29</v>
      </c>
      <c r="M17006" t="s">
        <v>7747</v>
      </c>
      <c r="N17006">
        <v>7</v>
      </c>
      <c r="P17006">
        <v>1</v>
      </c>
    </row>
    <row r="17007" spans="12:16" x14ac:dyDescent="0.35">
      <c r="L17007" t="s">
        <v>29</v>
      </c>
      <c r="M17007" t="s">
        <v>7747</v>
      </c>
      <c r="N17007">
        <v>7</v>
      </c>
      <c r="P17007">
        <v>1</v>
      </c>
    </row>
    <row r="17008" spans="12:16" x14ac:dyDescent="0.35">
      <c r="L17008" t="s">
        <v>29</v>
      </c>
      <c r="M17008" t="s">
        <v>7747</v>
      </c>
      <c r="N17008">
        <v>7</v>
      </c>
      <c r="P17008">
        <v>1</v>
      </c>
    </row>
    <row r="17009" spans="12:16" x14ac:dyDescent="0.35">
      <c r="L17009" t="s">
        <v>29</v>
      </c>
      <c r="M17009" t="s">
        <v>7747</v>
      </c>
      <c r="N17009">
        <v>7</v>
      </c>
      <c r="P17009">
        <v>1</v>
      </c>
    </row>
    <row r="17010" spans="12:16" x14ac:dyDescent="0.35">
      <c r="L17010" t="s">
        <v>29</v>
      </c>
      <c r="M17010" t="s">
        <v>7747</v>
      </c>
      <c r="N17010">
        <v>7</v>
      </c>
      <c r="P17010">
        <v>1</v>
      </c>
    </row>
    <row r="17011" spans="12:16" x14ac:dyDescent="0.35">
      <c r="L17011" t="s">
        <v>29</v>
      </c>
      <c r="M17011" t="s">
        <v>7747</v>
      </c>
      <c r="N17011">
        <v>7</v>
      </c>
      <c r="P17011">
        <v>1</v>
      </c>
    </row>
    <row r="17012" spans="12:16" x14ac:dyDescent="0.35">
      <c r="L17012" t="s">
        <v>29</v>
      </c>
      <c r="M17012" t="s">
        <v>7747</v>
      </c>
      <c r="N17012">
        <v>7</v>
      </c>
      <c r="P17012">
        <v>1</v>
      </c>
    </row>
    <row r="17013" spans="12:16" x14ac:dyDescent="0.35">
      <c r="L17013" t="s">
        <v>29</v>
      </c>
      <c r="M17013" t="s">
        <v>7747</v>
      </c>
      <c r="N17013">
        <v>7</v>
      </c>
      <c r="P17013">
        <v>1</v>
      </c>
    </row>
    <row r="17014" spans="12:16" x14ac:dyDescent="0.35">
      <c r="L17014" t="s">
        <v>29</v>
      </c>
      <c r="M17014" t="s">
        <v>7747</v>
      </c>
      <c r="N17014">
        <v>7</v>
      </c>
      <c r="P17014">
        <v>1</v>
      </c>
    </row>
    <row r="17015" spans="12:16" x14ac:dyDescent="0.35">
      <c r="L17015" t="s">
        <v>29</v>
      </c>
      <c r="M17015" t="s">
        <v>7747</v>
      </c>
      <c r="N17015">
        <v>7</v>
      </c>
      <c r="P17015">
        <v>1</v>
      </c>
    </row>
    <row r="17016" spans="12:16" x14ac:dyDescent="0.35">
      <c r="L17016" t="s">
        <v>29</v>
      </c>
      <c r="M17016" t="s">
        <v>7747</v>
      </c>
      <c r="N17016">
        <v>7</v>
      </c>
      <c r="P17016">
        <v>1</v>
      </c>
    </row>
    <row r="17017" spans="12:16" x14ac:dyDescent="0.35">
      <c r="L17017" t="s">
        <v>29</v>
      </c>
      <c r="M17017" t="s">
        <v>7747</v>
      </c>
      <c r="N17017">
        <v>7</v>
      </c>
      <c r="P17017">
        <v>1</v>
      </c>
    </row>
    <row r="17018" spans="12:16" x14ac:dyDescent="0.35">
      <c r="L17018" t="s">
        <v>29</v>
      </c>
      <c r="M17018" t="s">
        <v>7747</v>
      </c>
      <c r="N17018">
        <v>7</v>
      </c>
      <c r="P17018">
        <v>1</v>
      </c>
    </row>
    <row r="17019" spans="12:16" x14ac:dyDescent="0.35">
      <c r="L17019" t="s">
        <v>29</v>
      </c>
      <c r="M17019" t="s">
        <v>7747</v>
      </c>
      <c r="N17019">
        <v>7</v>
      </c>
      <c r="P17019">
        <v>1</v>
      </c>
    </row>
    <row r="17020" spans="12:16" x14ac:dyDescent="0.35">
      <c r="L17020" t="s">
        <v>29</v>
      </c>
      <c r="M17020" t="s">
        <v>7747</v>
      </c>
      <c r="N17020">
        <v>7</v>
      </c>
      <c r="P17020">
        <v>1</v>
      </c>
    </row>
    <row r="17021" spans="12:16" x14ac:dyDescent="0.35">
      <c r="L17021" t="s">
        <v>29</v>
      </c>
      <c r="M17021" t="s">
        <v>7747</v>
      </c>
      <c r="N17021">
        <v>7</v>
      </c>
      <c r="P17021">
        <v>1</v>
      </c>
    </row>
    <row r="17022" spans="12:16" x14ac:dyDescent="0.35">
      <c r="L17022" t="s">
        <v>29</v>
      </c>
      <c r="M17022" t="s">
        <v>7747</v>
      </c>
      <c r="N17022">
        <v>7</v>
      </c>
      <c r="P17022">
        <v>1</v>
      </c>
    </row>
    <row r="17023" spans="12:16" x14ac:dyDescent="0.35">
      <c r="L17023" t="s">
        <v>29</v>
      </c>
      <c r="M17023" t="s">
        <v>7747</v>
      </c>
      <c r="N17023">
        <v>7</v>
      </c>
      <c r="P17023">
        <v>1</v>
      </c>
    </row>
    <row r="17024" spans="12:16" x14ac:dyDescent="0.35">
      <c r="L17024" t="s">
        <v>29</v>
      </c>
      <c r="M17024" t="s">
        <v>7747</v>
      </c>
      <c r="N17024">
        <v>7</v>
      </c>
      <c r="P17024">
        <v>1</v>
      </c>
    </row>
    <row r="17025" spans="12:16" x14ac:dyDescent="0.35">
      <c r="L17025" t="s">
        <v>29</v>
      </c>
      <c r="M17025" t="s">
        <v>7747</v>
      </c>
      <c r="N17025">
        <v>7</v>
      </c>
      <c r="P17025">
        <v>1</v>
      </c>
    </row>
    <row r="17026" spans="12:16" x14ac:dyDescent="0.35">
      <c r="L17026" t="s">
        <v>29</v>
      </c>
      <c r="M17026" t="s">
        <v>7747</v>
      </c>
      <c r="N17026">
        <v>7</v>
      </c>
      <c r="P17026">
        <v>1</v>
      </c>
    </row>
    <row r="17027" spans="12:16" x14ac:dyDescent="0.35">
      <c r="L17027" t="s">
        <v>29</v>
      </c>
      <c r="M17027" t="s">
        <v>7747</v>
      </c>
      <c r="N17027">
        <v>7</v>
      </c>
      <c r="P17027">
        <v>1</v>
      </c>
    </row>
    <row r="17028" spans="12:16" x14ac:dyDescent="0.35">
      <c r="L17028" t="s">
        <v>29</v>
      </c>
      <c r="M17028" t="s">
        <v>7747</v>
      </c>
      <c r="N17028">
        <v>7</v>
      </c>
      <c r="P17028">
        <v>1</v>
      </c>
    </row>
    <row r="17029" spans="12:16" x14ac:dyDescent="0.35">
      <c r="L17029" t="s">
        <v>29</v>
      </c>
      <c r="M17029" t="s">
        <v>7747</v>
      </c>
      <c r="N17029">
        <v>7</v>
      </c>
      <c r="P17029">
        <v>1</v>
      </c>
    </row>
    <row r="17030" spans="12:16" x14ac:dyDescent="0.35">
      <c r="L17030" t="s">
        <v>29</v>
      </c>
      <c r="M17030" t="s">
        <v>7747</v>
      </c>
      <c r="N17030">
        <v>7</v>
      </c>
      <c r="P17030">
        <v>1</v>
      </c>
    </row>
    <row r="17031" spans="12:16" x14ac:dyDescent="0.35">
      <c r="L17031" t="s">
        <v>29</v>
      </c>
      <c r="M17031" t="s">
        <v>7747</v>
      </c>
      <c r="N17031">
        <v>7</v>
      </c>
      <c r="P17031">
        <v>1</v>
      </c>
    </row>
    <row r="17032" spans="12:16" x14ac:dyDescent="0.35">
      <c r="L17032" t="s">
        <v>29</v>
      </c>
      <c r="M17032" t="s">
        <v>7747</v>
      </c>
      <c r="N17032">
        <v>7</v>
      </c>
      <c r="P17032">
        <v>1</v>
      </c>
    </row>
    <row r="17033" spans="12:16" x14ac:dyDescent="0.35">
      <c r="L17033" t="s">
        <v>29</v>
      </c>
      <c r="M17033" t="s">
        <v>7747</v>
      </c>
      <c r="N17033">
        <v>7</v>
      </c>
      <c r="P17033">
        <v>1</v>
      </c>
    </row>
    <row r="17034" spans="12:16" x14ac:dyDescent="0.35">
      <c r="L17034" t="s">
        <v>29</v>
      </c>
      <c r="M17034" t="s">
        <v>7747</v>
      </c>
      <c r="N17034">
        <v>7</v>
      </c>
      <c r="P17034">
        <v>1</v>
      </c>
    </row>
    <row r="17035" spans="12:16" x14ac:dyDescent="0.35">
      <c r="L17035" t="s">
        <v>29</v>
      </c>
      <c r="M17035" t="s">
        <v>7747</v>
      </c>
      <c r="N17035">
        <v>7</v>
      </c>
      <c r="P17035">
        <v>1</v>
      </c>
    </row>
    <row r="17036" spans="12:16" x14ac:dyDescent="0.35">
      <c r="L17036" t="s">
        <v>29</v>
      </c>
      <c r="M17036" t="s">
        <v>7747</v>
      </c>
      <c r="N17036">
        <v>7</v>
      </c>
      <c r="P17036">
        <v>1</v>
      </c>
    </row>
    <row r="17037" spans="12:16" x14ac:dyDescent="0.35">
      <c r="L17037" t="s">
        <v>29</v>
      </c>
      <c r="M17037" t="s">
        <v>7747</v>
      </c>
      <c r="N17037">
        <v>7</v>
      </c>
      <c r="P17037">
        <v>1</v>
      </c>
    </row>
    <row r="17038" spans="12:16" x14ac:dyDescent="0.35">
      <c r="L17038" t="s">
        <v>29</v>
      </c>
      <c r="M17038" t="s">
        <v>7747</v>
      </c>
      <c r="N17038">
        <v>7</v>
      </c>
      <c r="P17038">
        <v>1</v>
      </c>
    </row>
    <row r="17039" spans="12:16" x14ac:dyDescent="0.35">
      <c r="L17039" t="s">
        <v>29</v>
      </c>
      <c r="M17039" t="s">
        <v>7747</v>
      </c>
      <c r="N17039">
        <v>7</v>
      </c>
      <c r="P17039">
        <v>1</v>
      </c>
    </row>
    <row r="17040" spans="12:16" x14ac:dyDescent="0.35">
      <c r="L17040" t="s">
        <v>29</v>
      </c>
      <c r="M17040" t="s">
        <v>7747</v>
      </c>
      <c r="N17040">
        <v>7</v>
      </c>
      <c r="P17040">
        <v>1</v>
      </c>
    </row>
    <row r="17041" spans="12:16" x14ac:dyDescent="0.35">
      <c r="L17041" t="s">
        <v>29</v>
      </c>
      <c r="M17041" t="s">
        <v>7747</v>
      </c>
      <c r="N17041">
        <v>7</v>
      </c>
      <c r="P17041">
        <v>1</v>
      </c>
    </row>
    <row r="17042" spans="12:16" x14ac:dyDescent="0.35">
      <c r="L17042" t="s">
        <v>29</v>
      </c>
      <c r="M17042" t="s">
        <v>7747</v>
      </c>
      <c r="N17042">
        <v>7</v>
      </c>
      <c r="P17042">
        <v>1</v>
      </c>
    </row>
    <row r="17043" spans="12:16" x14ac:dyDescent="0.35">
      <c r="L17043" t="s">
        <v>29</v>
      </c>
      <c r="M17043" t="s">
        <v>7747</v>
      </c>
      <c r="N17043">
        <v>7</v>
      </c>
      <c r="P17043">
        <v>1</v>
      </c>
    </row>
    <row r="17044" spans="12:16" x14ac:dyDescent="0.35">
      <c r="L17044" t="s">
        <v>29</v>
      </c>
      <c r="M17044" t="s">
        <v>7747</v>
      </c>
      <c r="N17044">
        <v>7</v>
      </c>
      <c r="P17044">
        <v>1</v>
      </c>
    </row>
    <row r="17045" spans="12:16" x14ac:dyDescent="0.35">
      <c r="L17045" t="s">
        <v>29</v>
      </c>
      <c r="M17045" t="s">
        <v>7747</v>
      </c>
      <c r="N17045">
        <v>7</v>
      </c>
      <c r="P17045">
        <v>1</v>
      </c>
    </row>
    <row r="17046" spans="12:16" x14ac:dyDescent="0.35">
      <c r="L17046" t="s">
        <v>29</v>
      </c>
      <c r="M17046" t="s">
        <v>7747</v>
      </c>
      <c r="N17046">
        <v>7</v>
      </c>
      <c r="P17046">
        <v>1</v>
      </c>
    </row>
    <row r="17047" spans="12:16" x14ac:dyDescent="0.35">
      <c r="L17047" t="s">
        <v>29</v>
      </c>
      <c r="M17047" t="s">
        <v>7747</v>
      </c>
      <c r="N17047">
        <v>7</v>
      </c>
      <c r="P17047">
        <v>1</v>
      </c>
    </row>
    <row r="17048" spans="12:16" x14ac:dyDescent="0.35">
      <c r="L17048" t="s">
        <v>29</v>
      </c>
      <c r="M17048" t="s">
        <v>7747</v>
      </c>
      <c r="N17048">
        <v>7</v>
      </c>
      <c r="P17048">
        <v>1</v>
      </c>
    </row>
    <row r="17049" spans="12:16" x14ac:dyDescent="0.35">
      <c r="L17049" t="s">
        <v>29</v>
      </c>
      <c r="M17049" t="s">
        <v>7747</v>
      </c>
      <c r="N17049">
        <v>7</v>
      </c>
      <c r="P17049">
        <v>1</v>
      </c>
    </row>
    <row r="17050" spans="12:16" x14ac:dyDescent="0.35">
      <c r="L17050" t="s">
        <v>29</v>
      </c>
      <c r="M17050" t="s">
        <v>7747</v>
      </c>
      <c r="N17050">
        <v>7</v>
      </c>
      <c r="P17050">
        <v>1</v>
      </c>
    </row>
    <row r="17051" spans="12:16" x14ac:dyDescent="0.35">
      <c r="L17051" t="s">
        <v>29</v>
      </c>
      <c r="M17051" t="s">
        <v>7747</v>
      </c>
      <c r="N17051">
        <v>7</v>
      </c>
      <c r="P17051">
        <v>1</v>
      </c>
    </row>
    <row r="17052" spans="12:16" x14ac:dyDescent="0.35">
      <c r="L17052" t="s">
        <v>29</v>
      </c>
      <c r="M17052" t="s">
        <v>7747</v>
      </c>
      <c r="N17052">
        <v>7</v>
      </c>
      <c r="P17052">
        <v>1</v>
      </c>
    </row>
    <row r="17053" spans="12:16" x14ac:dyDescent="0.35">
      <c r="L17053" t="s">
        <v>29</v>
      </c>
      <c r="M17053" t="s">
        <v>7747</v>
      </c>
      <c r="N17053">
        <v>7</v>
      </c>
      <c r="P17053">
        <v>1</v>
      </c>
    </row>
    <row r="17054" spans="12:16" x14ac:dyDescent="0.35">
      <c r="L17054" t="s">
        <v>29</v>
      </c>
      <c r="M17054" t="s">
        <v>7747</v>
      </c>
      <c r="N17054">
        <v>7</v>
      </c>
      <c r="P17054">
        <v>1</v>
      </c>
    </row>
    <row r="17055" spans="12:16" x14ac:dyDescent="0.35">
      <c r="L17055" t="s">
        <v>29</v>
      </c>
      <c r="M17055" t="s">
        <v>7747</v>
      </c>
      <c r="N17055">
        <v>7</v>
      </c>
      <c r="P17055">
        <v>1</v>
      </c>
    </row>
    <row r="17056" spans="12:16" x14ac:dyDescent="0.35">
      <c r="L17056" t="s">
        <v>29</v>
      </c>
      <c r="M17056" t="s">
        <v>7747</v>
      </c>
      <c r="N17056">
        <v>7</v>
      </c>
      <c r="P17056">
        <v>1</v>
      </c>
    </row>
    <row r="17057" spans="12:16" x14ac:dyDescent="0.35">
      <c r="L17057" t="s">
        <v>29</v>
      </c>
      <c r="M17057" t="s">
        <v>7747</v>
      </c>
      <c r="N17057">
        <v>7</v>
      </c>
      <c r="P17057">
        <v>1</v>
      </c>
    </row>
    <row r="17058" spans="12:16" x14ac:dyDescent="0.35">
      <c r="L17058" t="s">
        <v>29</v>
      </c>
      <c r="M17058" t="s">
        <v>7747</v>
      </c>
      <c r="N17058">
        <v>7</v>
      </c>
      <c r="P17058">
        <v>1</v>
      </c>
    </row>
    <row r="17059" spans="12:16" x14ac:dyDescent="0.35">
      <c r="L17059" t="s">
        <v>29</v>
      </c>
      <c r="M17059" t="s">
        <v>7747</v>
      </c>
      <c r="N17059">
        <v>7</v>
      </c>
      <c r="P17059">
        <v>1</v>
      </c>
    </row>
    <row r="17060" spans="12:16" x14ac:dyDescent="0.35">
      <c r="L17060" t="s">
        <v>29</v>
      </c>
      <c r="M17060" t="s">
        <v>7747</v>
      </c>
      <c r="N17060">
        <v>7</v>
      </c>
      <c r="P17060">
        <v>1</v>
      </c>
    </row>
    <row r="17061" spans="12:16" x14ac:dyDescent="0.35">
      <c r="L17061" t="s">
        <v>29</v>
      </c>
      <c r="M17061" t="s">
        <v>7747</v>
      </c>
      <c r="N17061">
        <v>7</v>
      </c>
      <c r="P17061">
        <v>1</v>
      </c>
    </row>
    <row r="17062" spans="12:16" x14ac:dyDescent="0.35">
      <c r="L17062" t="s">
        <v>29</v>
      </c>
      <c r="M17062" t="s">
        <v>7747</v>
      </c>
      <c r="N17062">
        <v>7</v>
      </c>
      <c r="P17062">
        <v>1</v>
      </c>
    </row>
    <row r="17063" spans="12:16" x14ac:dyDescent="0.35">
      <c r="L17063" t="s">
        <v>29</v>
      </c>
      <c r="M17063" t="s">
        <v>7747</v>
      </c>
      <c r="N17063">
        <v>7</v>
      </c>
      <c r="P17063">
        <v>1</v>
      </c>
    </row>
    <row r="17064" spans="12:16" x14ac:dyDescent="0.35">
      <c r="L17064" t="s">
        <v>29</v>
      </c>
      <c r="M17064" t="s">
        <v>7747</v>
      </c>
      <c r="N17064">
        <v>7</v>
      </c>
      <c r="P17064">
        <v>1</v>
      </c>
    </row>
    <row r="17065" spans="12:16" x14ac:dyDescent="0.35">
      <c r="L17065" t="s">
        <v>29</v>
      </c>
      <c r="M17065" t="s">
        <v>7747</v>
      </c>
      <c r="N17065">
        <v>7</v>
      </c>
      <c r="P17065">
        <v>1</v>
      </c>
    </row>
    <row r="17066" spans="12:16" x14ac:dyDescent="0.35">
      <c r="L17066" t="s">
        <v>29</v>
      </c>
      <c r="M17066" t="s">
        <v>7747</v>
      </c>
      <c r="N17066">
        <v>7</v>
      </c>
      <c r="P17066">
        <v>1</v>
      </c>
    </row>
    <row r="17067" spans="12:16" x14ac:dyDescent="0.35">
      <c r="L17067" t="s">
        <v>29</v>
      </c>
      <c r="M17067" t="s">
        <v>7747</v>
      </c>
      <c r="N17067">
        <v>7</v>
      </c>
      <c r="P17067">
        <v>1</v>
      </c>
    </row>
    <row r="17068" spans="12:16" x14ac:dyDescent="0.35">
      <c r="L17068" t="s">
        <v>29</v>
      </c>
      <c r="M17068" t="s">
        <v>7747</v>
      </c>
      <c r="N17068">
        <v>7</v>
      </c>
      <c r="P17068">
        <v>1</v>
      </c>
    </row>
    <row r="17069" spans="12:16" x14ac:dyDescent="0.35">
      <c r="L17069" t="s">
        <v>29</v>
      </c>
      <c r="M17069" t="s">
        <v>7747</v>
      </c>
      <c r="N17069">
        <v>7</v>
      </c>
      <c r="P17069">
        <v>1</v>
      </c>
    </row>
    <row r="17070" spans="12:16" x14ac:dyDescent="0.35">
      <c r="L17070" t="s">
        <v>29</v>
      </c>
      <c r="M17070" t="s">
        <v>7747</v>
      </c>
      <c r="N17070">
        <v>7</v>
      </c>
      <c r="P17070">
        <v>1</v>
      </c>
    </row>
    <row r="17071" spans="12:16" x14ac:dyDescent="0.35">
      <c r="L17071" t="s">
        <v>29</v>
      </c>
      <c r="M17071" t="s">
        <v>7747</v>
      </c>
      <c r="N17071">
        <v>7</v>
      </c>
      <c r="P17071">
        <v>1</v>
      </c>
    </row>
    <row r="17072" spans="12:16" x14ac:dyDescent="0.35">
      <c r="L17072" t="s">
        <v>29</v>
      </c>
      <c r="M17072" t="s">
        <v>7747</v>
      </c>
      <c r="N17072">
        <v>7</v>
      </c>
      <c r="P17072">
        <v>1</v>
      </c>
    </row>
    <row r="17073" spans="12:16" x14ac:dyDescent="0.35">
      <c r="L17073" t="s">
        <v>29</v>
      </c>
      <c r="M17073" t="s">
        <v>7747</v>
      </c>
      <c r="N17073">
        <v>7</v>
      </c>
      <c r="P17073">
        <v>1</v>
      </c>
    </row>
    <row r="17074" spans="12:16" x14ac:dyDescent="0.35">
      <c r="L17074" t="s">
        <v>29</v>
      </c>
      <c r="M17074" t="s">
        <v>7747</v>
      </c>
      <c r="N17074">
        <v>7</v>
      </c>
      <c r="P17074">
        <v>1</v>
      </c>
    </row>
    <row r="17075" spans="12:16" x14ac:dyDescent="0.35">
      <c r="L17075" t="s">
        <v>29</v>
      </c>
      <c r="M17075" t="s">
        <v>7747</v>
      </c>
      <c r="N17075">
        <v>7</v>
      </c>
      <c r="P17075">
        <v>1</v>
      </c>
    </row>
    <row r="17076" spans="12:16" x14ac:dyDescent="0.35">
      <c r="L17076" t="s">
        <v>7748</v>
      </c>
      <c r="M17076" t="s">
        <v>7747</v>
      </c>
      <c r="N17076">
        <v>5</v>
      </c>
      <c r="P17076">
        <v>1</v>
      </c>
    </row>
    <row r="17077" spans="12:16" x14ac:dyDescent="0.35">
      <c r="L17077" t="s">
        <v>7748</v>
      </c>
      <c r="M17077" t="s">
        <v>7747</v>
      </c>
      <c r="N17077">
        <v>5</v>
      </c>
      <c r="P17077">
        <v>1</v>
      </c>
    </row>
    <row r="17078" spans="12:16" x14ac:dyDescent="0.35">
      <c r="L17078" t="s">
        <v>7748</v>
      </c>
      <c r="M17078" t="s">
        <v>7747</v>
      </c>
      <c r="N17078">
        <v>5</v>
      </c>
      <c r="P17078">
        <v>1</v>
      </c>
    </row>
    <row r="17079" spans="12:16" x14ac:dyDescent="0.35">
      <c r="L17079" t="s">
        <v>7748</v>
      </c>
      <c r="M17079" t="s">
        <v>7747</v>
      </c>
      <c r="N17079">
        <v>5</v>
      </c>
      <c r="P17079">
        <v>1</v>
      </c>
    </row>
    <row r="17080" spans="12:16" x14ac:dyDescent="0.35">
      <c r="L17080" t="s">
        <v>7748</v>
      </c>
      <c r="M17080" t="s">
        <v>7747</v>
      </c>
      <c r="N17080">
        <v>5</v>
      </c>
      <c r="P17080">
        <v>1</v>
      </c>
    </row>
    <row r="17081" spans="12:16" x14ac:dyDescent="0.35">
      <c r="L17081" t="s">
        <v>7748</v>
      </c>
      <c r="M17081" t="s">
        <v>7747</v>
      </c>
      <c r="N17081">
        <v>5</v>
      </c>
      <c r="P17081">
        <v>1</v>
      </c>
    </row>
    <row r="17082" spans="12:16" x14ac:dyDescent="0.35">
      <c r="L17082" t="s">
        <v>7748</v>
      </c>
      <c r="M17082" t="s">
        <v>7747</v>
      </c>
      <c r="N17082">
        <v>5</v>
      </c>
      <c r="P17082">
        <v>1</v>
      </c>
    </row>
    <row r="17083" spans="12:16" x14ac:dyDescent="0.35">
      <c r="L17083" t="s">
        <v>7748</v>
      </c>
      <c r="M17083" t="s">
        <v>7747</v>
      </c>
      <c r="N17083">
        <v>5</v>
      </c>
      <c r="P17083">
        <v>1</v>
      </c>
    </row>
    <row r="17084" spans="12:16" x14ac:dyDescent="0.35">
      <c r="L17084" t="s">
        <v>7748</v>
      </c>
      <c r="M17084" t="s">
        <v>7747</v>
      </c>
      <c r="N17084">
        <v>5</v>
      </c>
      <c r="P17084">
        <v>1</v>
      </c>
    </row>
    <row r="17085" spans="12:16" x14ac:dyDescent="0.35">
      <c r="L17085" t="s">
        <v>7748</v>
      </c>
      <c r="M17085" t="s">
        <v>7747</v>
      </c>
      <c r="N17085">
        <v>5</v>
      </c>
      <c r="P17085">
        <v>1</v>
      </c>
    </row>
    <row r="17086" spans="12:16" x14ac:dyDescent="0.35">
      <c r="L17086" t="s">
        <v>7748</v>
      </c>
      <c r="M17086" t="s">
        <v>7747</v>
      </c>
      <c r="N17086">
        <v>5</v>
      </c>
      <c r="P17086">
        <v>1</v>
      </c>
    </row>
    <row r="17087" spans="12:16" x14ac:dyDescent="0.35">
      <c r="L17087" t="s">
        <v>7748</v>
      </c>
      <c r="M17087" t="s">
        <v>7747</v>
      </c>
      <c r="N17087">
        <v>5</v>
      </c>
      <c r="P17087">
        <v>1</v>
      </c>
    </row>
    <row r="17088" spans="12:16" x14ac:dyDescent="0.35">
      <c r="L17088" t="s">
        <v>7748</v>
      </c>
      <c r="M17088" t="s">
        <v>7747</v>
      </c>
      <c r="N17088">
        <v>5</v>
      </c>
      <c r="P17088">
        <v>1</v>
      </c>
    </row>
    <row r="17089" spans="12:16" x14ac:dyDescent="0.35">
      <c r="L17089" t="s">
        <v>7748</v>
      </c>
      <c r="M17089" t="s">
        <v>7747</v>
      </c>
      <c r="N17089">
        <v>5</v>
      </c>
      <c r="P17089">
        <v>1</v>
      </c>
    </row>
    <row r="17090" spans="12:16" x14ac:dyDescent="0.35">
      <c r="L17090" t="s">
        <v>7748</v>
      </c>
      <c r="M17090" t="s">
        <v>7747</v>
      </c>
      <c r="N17090">
        <v>5</v>
      </c>
      <c r="P17090">
        <v>1</v>
      </c>
    </row>
    <row r="17091" spans="12:16" x14ac:dyDescent="0.35">
      <c r="L17091" t="s">
        <v>7748</v>
      </c>
      <c r="M17091" t="s">
        <v>7747</v>
      </c>
      <c r="N17091">
        <v>5</v>
      </c>
      <c r="P17091">
        <v>1</v>
      </c>
    </row>
    <row r="17092" spans="12:16" x14ac:dyDescent="0.35">
      <c r="L17092" t="s">
        <v>7749</v>
      </c>
      <c r="M17092" t="s">
        <v>7747</v>
      </c>
      <c r="N17092">
        <v>5</v>
      </c>
      <c r="P17092">
        <v>1</v>
      </c>
    </row>
    <row r="17093" spans="12:16" x14ac:dyDescent="0.35">
      <c r="L17093" t="s">
        <v>7749</v>
      </c>
      <c r="M17093" t="s">
        <v>7747</v>
      </c>
      <c r="N17093">
        <v>5</v>
      </c>
      <c r="P17093">
        <v>1</v>
      </c>
    </row>
    <row r="17094" spans="12:16" x14ac:dyDescent="0.35">
      <c r="L17094" t="s">
        <v>7749</v>
      </c>
      <c r="M17094" t="s">
        <v>7747</v>
      </c>
      <c r="N17094">
        <v>5</v>
      </c>
      <c r="P17094">
        <v>1</v>
      </c>
    </row>
    <row r="17095" spans="12:16" x14ac:dyDescent="0.35">
      <c r="L17095" t="s">
        <v>7749</v>
      </c>
      <c r="M17095" t="s">
        <v>7747</v>
      </c>
      <c r="N17095">
        <v>5</v>
      </c>
      <c r="P17095">
        <v>1</v>
      </c>
    </row>
    <row r="17096" spans="12:16" x14ac:dyDescent="0.35">
      <c r="L17096" t="s">
        <v>7749</v>
      </c>
      <c r="M17096" t="s">
        <v>7747</v>
      </c>
      <c r="N17096">
        <v>5</v>
      </c>
      <c r="P17096">
        <v>1</v>
      </c>
    </row>
    <row r="17097" spans="12:16" x14ac:dyDescent="0.35">
      <c r="L17097" t="s">
        <v>7749</v>
      </c>
      <c r="M17097" t="s">
        <v>7747</v>
      </c>
      <c r="N17097">
        <v>5</v>
      </c>
      <c r="P17097">
        <v>1</v>
      </c>
    </row>
    <row r="17098" spans="12:16" x14ac:dyDescent="0.35">
      <c r="L17098" t="s">
        <v>7749</v>
      </c>
      <c r="M17098" t="s">
        <v>7747</v>
      </c>
      <c r="N17098">
        <v>5</v>
      </c>
      <c r="P17098">
        <v>1</v>
      </c>
    </row>
    <row r="17099" spans="12:16" x14ac:dyDescent="0.35">
      <c r="L17099" t="s">
        <v>7749</v>
      </c>
      <c r="M17099" t="s">
        <v>7747</v>
      </c>
      <c r="N17099">
        <v>5</v>
      </c>
      <c r="P17099">
        <v>1</v>
      </c>
    </row>
    <row r="17100" spans="12:16" x14ac:dyDescent="0.35">
      <c r="L17100" t="s">
        <v>7749</v>
      </c>
      <c r="M17100" t="s">
        <v>7747</v>
      </c>
      <c r="N17100">
        <v>5</v>
      </c>
      <c r="P17100">
        <v>1</v>
      </c>
    </row>
    <row r="17101" spans="12:16" x14ac:dyDescent="0.35">
      <c r="L17101" t="s">
        <v>7749</v>
      </c>
      <c r="M17101" t="s">
        <v>7747</v>
      </c>
      <c r="N17101">
        <v>5</v>
      </c>
      <c r="P17101">
        <v>1</v>
      </c>
    </row>
    <row r="17102" spans="12:16" x14ac:dyDescent="0.35">
      <c r="L17102" t="s">
        <v>7749</v>
      </c>
      <c r="M17102" t="s">
        <v>7747</v>
      </c>
      <c r="N17102">
        <v>5</v>
      </c>
      <c r="P17102">
        <v>1</v>
      </c>
    </row>
    <row r="17103" spans="12:16" x14ac:dyDescent="0.35">
      <c r="L17103" t="s">
        <v>7749</v>
      </c>
      <c r="M17103" t="s">
        <v>7747</v>
      </c>
      <c r="N17103">
        <v>5</v>
      </c>
      <c r="P17103">
        <v>1</v>
      </c>
    </row>
    <row r="17104" spans="12:16" x14ac:dyDescent="0.35">
      <c r="L17104" t="s">
        <v>7749</v>
      </c>
      <c r="M17104" t="s">
        <v>7747</v>
      </c>
      <c r="N17104">
        <v>5</v>
      </c>
      <c r="P17104">
        <v>1</v>
      </c>
    </row>
    <row r="17105" spans="12:16" x14ac:dyDescent="0.35">
      <c r="L17105" t="s">
        <v>7749</v>
      </c>
      <c r="M17105" t="s">
        <v>7747</v>
      </c>
      <c r="N17105">
        <v>5</v>
      </c>
      <c r="P17105">
        <v>1</v>
      </c>
    </row>
    <row r="17106" spans="12:16" x14ac:dyDescent="0.35">
      <c r="L17106" t="s">
        <v>7749</v>
      </c>
      <c r="M17106" t="s">
        <v>7747</v>
      </c>
      <c r="N17106">
        <v>5</v>
      </c>
      <c r="P17106">
        <v>1</v>
      </c>
    </row>
    <row r="17107" spans="12:16" x14ac:dyDescent="0.35">
      <c r="L17107" t="s">
        <v>7749</v>
      </c>
      <c r="M17107" t="s">
        <v>7747</v>
      </c>
      <c r="N17107">
        <v>5</v>
      </c>
      <c r="P17107">
        <v>1</v>
      </c>
    </row>
    <row r="17108" spans="12:16" x14ac:dyDescent="0.35">
      <c r="L17108" t="s">
        <v>7749</v>
      </c>
      <c r="M17108" t="s">
        <v>7747</v>
      </c>
      <c r="N17108">
        <v>5</v>
      </c>
      <c r="P17108">
        <v>1</v>
      </c>
    </row>
    <row r="17109" spans="12:16" x14ac:dyDescent="0.35">
      <c r="L17109" t="s">
        <v>7749</v>
      </c>
      <c r="M17109" t="s">
        <v>7747</v>
      </c>
      <c r="N17109">
        <v>5</v>
      </c>
      <c r="P17109">
        <v>1</v>
      </c>
    </row>
    <row r="17110" spans="12:16" x14ac:dyDescent="0.35">
      <c r="L17110" t="s">
        <v>7749</v>
      </c>
      <c r="M17110" t="s">
        <v>7747</v>
      </c>
      <c r="N17110">
        <v>5</v>
      </c>
      <c r="P17110">
        <v>1</v>
      </c>
    </row>
    <row r="17111" spans="12:16" x14ac:dyDescent="0.35">
      <c r="L17111" t="s">
        <v>7749</v>
      </c>
      <c r="M17111" t="s">
        <v>7747</v>
      </c>
      <c r="N17111">
        <v>5</v>
      </c>
      <c r="P17111">
        <v>1</v>
      </c>
    </row>
    <row r="17112" spans="12:16" x14ac:dyDescent="0.35">
      <c r="L17112" t="s">
        <v>7749</v>
      </c>
      <c r="M17112" t="s">
        <v>7747</v>
      </c>
      <c r="N17112">
        <v>5</v>
      </c>
      <c r="P17112">
        <v>1</v>
      </c>
    </row>
    <row r="17113" spans="12:16" x14ac:dyDescent="0.35">
      <c r="L17113" t="s">
        <v>7749</v>
      </c>
      <c r="M17113" t="s">
        <v>7747</v>
      </c>
      <c r="N17113">
        <v>5</v>
      </c>
      <c r="P17113">
        <v>1</v>
      </c>
    </row>
    <row r="17114" spans="12:16" x14ac:dyDescent="0.35">
      <c r="L17114" t="s">
        <v>7749</v>
      </c>
      <c r="M17114" t="s">
        <v>7747</v>
      </c>
      <c r="N17114">
        <v>5</v>
      </c>
      <c r="P17114">
        <v>1</v>
      </c>
    </row>
    <row r="17115" spans="12:16" x14ac:dyDescent="0.35">
      <c r="L17115" t="s">
        <v>7749</v>
      </c>
      <c r="M17115" t="s">
        <v>7747</v>
      </c>
      <c r="N17115">
        <v>5</v>
      </c>
      <c r="P17115">
        <v>1</v>
      </c>
    </row>
    <row r="17116" spans="12:16" x14ac:dyDescent="0.35">
      <c r="L17116" t="s">
        <v>7749</v>
      </c>
      <c r="M17116" t="s">
        <v>7747</v>
      </c>
      <c r="N17116">
        <v>5</v>
      </c>
      <c r="P17116">
        <v>1</v>
      </c>
    </row>
    <row r="17117" spans="12:16" x14ac:dyDescent="0.35">
      <c r="L17117" t="s">
        <v>7749</v>
      </c>
      <c r="M17117" t="s">
        <v>7747</v>
      </c>
      <c r="N17117">
        <v>5</v>
      </c>
      <c r="P17117">
        <v>1</v>
      </c>
    </row>
    <row r="17118" spans="12:16" x14ac:dyDescent="0.35">
      <c r="L17118" t="s">
        <v>7749</v>
      </c>
      <c r="M17118" t="s">
        <v>7747</v>
      </c>
      <c r="N17118">
        <v>5</v>
      </c>
      <c r="P17118">
        <v>1</v>
      </c>
    </row>
    <row r="17119" spans="12:16" x14ac:dyDescent="0.35">
      <c r="L17119" t="s">
        <v>7749</v>
      </c>
      <c r="M17119" t="s">
        <v>7747</v>
      </c>
      <c r="N17119">
        <v>5</v>
      </c>
      <c r="P17119">
        <v>1</v>
      </c>
    </row>
    <row r="17120" spans="12:16" x14ac:dyDescent="0.35">
      <c r="L17120" t="s">
        <v>7749</v>
      </c>
      <c r="M17120" t="s">
        <v>7747</v>
      </c>
      <c r="N17120">
        <v>5</v>
      </c>
      <c r="P17120">
        <v>1</v>
      </c>
    </row>
    <row r="17121" spans="12:16" x14ac:dyDescent="0.35">
      <c r="L17121" t="s">
        <v>7749</v>
      </c>
      <c r="M17121" t="s">
        <v>7747</v>
      </c>
      <c r="N17121">
        <v>5</v>
      </c>
      <c r="P17121">
        <v>1</v>
      </c>
    </row>
    <row r="17122" spans="12:16" x14ac:dyDescent="0.35">
      <c r="L17122" t="s">
        <v>7749</v>
      </c>
      <c r="M17122" t="s">
        <v>7747</v>
      </c>
      <c r="N17122">
        <v>5</v>
      </c>
      <c r="P17122">
        <v>1</v>
      </c>
    </row>
    <row r="17123" spans="12:16" x14ac:dyDescent="0.35">
      <c r="L17123" t="s">
        <v>7749</v>
      </c>
      <c r="M17123" t="s">
        <v>7747</v>
      </c>
      <c r="N17123">
        <v>5</v>
      </c>
      <c r="P17123">
        <v>1</v>
      </c>
    </row>
    <row r="17124" spans="12:16" x14ac:dyDescent="0.35">
      <c r="L17124" t="s">
        <v>7749</v>
      </c>
      <c r="M17124" t="s">
        <v>7747</v>
      </c>
      <c r="N17124">
        <v>5</v>
      </c>
      <c r="P17124">
        <v>1</v>
      </c>
    </row>
    <row r="17125" spans="12:16" x14ac:dyDescent="0.35">
      <c r="L17125" t="s">
        <v>7749</v>
      </c>
      <c r="M17125" t="s">
        <v>7747</v>
      </c>
      <c r="N17125">
        <v>5</v>
      </c>
      <c r="P17125">
        <v>1</v>
      </c>
    </row>
    <row r="17126" spans="12:16" x14ac:dyDescent="0.35">
      <c r="L17126" t="s">
        <v>7749</v>
      </c>
      <c r="M17126" t="s">
        <v>7747</v>
      </c>
      <c r="N17126">
        <v>5</v>
      </c>
      <c r="P17126">
        <v>1</v>
      </c>
    </row>
    <row r="17127" spans="12:16" x14ac:dyDescent="0.35">
      <c r="L17127" t="s">
        <v>7749</v>
      </c>
      <c r="M17127" t="s">
        <v>7747</v>
      </c>
      <c r="N17127">
        <v>5</v>
      </c>
      <c r="P17127">
        <v>1</v>
      </c>
    </row>
    <row r="17128" spans="12:16" x14ac:dyDescent="0.35">
      <c r="L17128" t="s">
        <v>7749</v>
      </c>
      <c r="M17128" t="s">
        <v>7747</v>
      </c>
      <c r="N17128">
        <v>5</v>
      </c>
      <c r="P17128">
        <v>1</v>
      </c>
    </row>
    <row r="17129" spans="12:16" x14ac:dyDescent="0.35">
      <c r="L17129" t="s">
        <v>7749</v>
      </c>
      <c r="M17129" t="s">
        <v>7747</v>
      </c>
      <c r="N17129">
        <v>5</v>
      </c>
      <c r="P17129">
        <v>1</v>
      </c>
    </row>
    <row r="17130" spans="12:16" x14ac:dyDescent="0.35">
      <c r="L17130" t="s">
        <v>7749</v>
      </c>
      <c r="M17130" t="s">
        <v>7747</v>
      </c>
      <c r="N17130">
        <v>5</v>
      </c>
      <c r="P17130">
        <v>1</v>
      </c>
    </row>
    <row r="17131" spans="12:16" x14ac:dyDescent="0.35">
      <c r="L17131" t="s">
        <v>7749</v>
      </c>
      <c r="M17131" t="s">
        <v>7747</v>
      </c>
      <c r="N17131">
        <v>5</v>
      </c>
      <c r="P17131">
        <v>1</v>
      </c>
    </row>
    <row r="17132" spans="12:16" x14ac:dyDescent="0.35">
      <c r="L17132" t="s">
        <v>7749</v>
      </c>
      <c r="M17132" t="s">
        <v>7747</v>
      </c>
      <c r="N17132">
        <v>5</v>
      </c>
      <c r="P17132">
        <v>1</v>
      </c>
    </row>
    <row r="17133" spans="12:16" x14ac:dyDescent="0.35">
      <c r="L17133" t="s">
        <v>7749</v>
      </c>
      <c r="M17133" t="s">
        <v>7747</v>
      </c>
      <c r="N17133">
        <v>5</v>
      </c>
      <c r="P17133">
        <v>1</v>
      </c>
    </row>
    <row r="17134" spans="12:16" x14ac:dyDescent="0.35">
      <c r="L17134" t="s">
        <v>7749</v>
      </c>
      <c r="M17134" t="s">
        <v>7747</v>
      </c>
      <c r="N17134">
        <v>5</v>
      </c>
      <c r="P17134">
        <v>1</v>
      </c>
    </row>
    <row r="17135" spans="12:16" x14ac:dyDescent="0.35">
      <c r="L17135" t="s">
        <v>7749</v>
      </c>
      <c r="M17135" t="s">
        <v>7747</v>
      </c>
      <c r="N17135">
        <v>5</v>
      </c>
      <c r="P17135">
        <v>1</v>
      </c>
    </row>
    <row r="17136" spans="12:16" x14ac:dyDescent="0.35">
      <c r="L17136" t="s">
        <v>7749</v>
      </c>
      <c r="M17136" t="s">
        <v>7747</v>
      </c>
      <c r="N17136">
        <v>5</v>
      </c>
      <c r="P17136">
        <v>1</v>
      </c>
    </row>
    <row r="17137" spans="12:16" x14ac:dyDescent="0.35">
      <c r="L17137" t="s">
        <v>7749</v>
      </c>
      <c r="M17137" t="s">
        <v>7747</v>
      </c>
      <c r="N17137">
        <v>5</v>
      </c>
      <c r="P17137">
        <v>1</v>
      </c>
    </row>
    <row r="17138" spans="12:16" x14ac:dyDescent="0.35">
      <c r="L17138" t="s">
        <v>7749</v>
      </c>
      <c r="M17138" t="s">
        <v>7747</v>
      </c>
      <c r="N17138">
        <v>5</v>
      </c>
      <c r="P17138">
        <v>1</v>
      </c>
    </row>
    <row r="17139" spans="12:16" x14ac:dyDescent="0.35">
      <c r="L17139" t="s">
        <v>7749</v>
      </c>
      <c r="M17139" t="s">
        <v>7747</v>
      </c>
      <c r="N17139">
        <v>5</v>
      </c>
      <c r="P17139">
        <v>1</v>
      </c>
    </row>
    <row r="17140" spans="12:16" x14ac:dyDescent="0.35">
      <c r="L17140" t="s">
        <v>7750</v>
      </c>
      <c r="M17140" t="s">
        <v>7747</v>
      </c>
      <c r="N17140">
        <v>5</v>
      </c>
      <c r="P17140">
        <v>1</v>
      </c>
    </row>
    <row r="17141" spans="12:16" x14ac:dyDescent="0.35">
      <c r="L17141" t="s">
        <v>7750</v>
      </c>
      <c r="M17141" t="s">
        <v>7747</v>
      </c>
      <c r="N17141">
        <v>5</v>
      </c>
      <c r="P17141">
        <v>1</v>
      </c>
    </row>
    <row r="17142" spans="12:16" x14ac:dyDescent="0.35">
      <c r="L17142" t="s">
        <v>7750</v>
      </c>
      <c r="M17142" t="s">
        <v>7747</v>
      </c>
      <c r="N17142">
        <v>5</v>
      </c>
      <c r="P17142">
        <v>1</v>
      </c>
    </row>
    <row r="17143" spans="12:16" x14ac:dyDescent="0.35">
      <c r="L17143" t="s">
        <v>7750</v>
      </c>
      <c r="M17143" t="s">
        <v>7747</v>
      </c>
      <c r="N17143">
        <v>5</v>
      </c>
      <c r="P17143">
        <v>1</v>
      </c>
    </row>
    <row r="17144" spans="12:16" x14ac:dyDescent="0.35">
      <c r="L17144" t="s">
        <v>7750</v>
      </c>
      <c r="M17144" t="s">
        <v>7747</v>
      </c>
      <c r="N17144">
        <v>5</v>
      </c>
      <c r="P17144">
        <v>1</v>
      </c>
    </row>
    <row r="17145" spans="12:16" x14ac:dyDescent="0.35">
      <c r="L17145" t="s">
        <v>7750</v>
      </c>
      <c r="M17145" t="s">
        <v>7747</v>
      </c>
      <c r="N17145">
        <v>5</v>
      </c>
      <c r="P17145">
        <v>1</v>
      </c>
    </row>
    <row r="17146" spans="12:16" x14ac:dyDescent="0.35">
      <c r="L17146" t="s">
        <v>7750</v>
      </c>
      <c r="M17146" t="s">
        <v>7747</v>
      </c>
      <c r="N17146">
        <v>5</v>
      </c>
      <c r="P17146">
        <v>1</v>
      </c>
    </row>
    <row r="17147" spans="12:16" x14ac:dyDescent="0.35">
      <c r="L17147" t="s">
        <v>7750</v>
      </c>
      <c r="M17147" t="s">
        <v>7747</v>
      </c>
      <c r="N17147">
        <v>5</v>
      </c>
      <c r="P17147">
        <v>1</v>
      </c>
    </row>
    <row r="17148" spans="12:16" x14ac:dyDescent="0.35">
      <c r="L17148" t="s">
        <v>7750</v>
      </c>
      <c r="M17148" t="s">
        <v>7747</v>
      </c>
      <c r="N17148">
        <v>5</v>
      </c>
      <c r="P17148">
        <v>1</v>
      </c>
    </row>
    <row r="17149" spans="12:16" x14ac:dyDescent="0.35">
      <c r="L17149" t="s">
        <v>7750</v>
      </c>
      <c r="M17149" t="s">
        <v>7747</v>
      </c>
      <c r="N17149">
        <v>5</v>
      </c>
      <c r="P17149">
        <v>1</v>
      </c>
    </row>
    <row r="17150" spans="12:16" x14ac:dyDescent="0.35">
      <c r="L17150" t="s">
        <v>7750</v>
      </c>
      <c r="M17150" t="s">
        <v>7747</v>
      </c>
      <c r="N17150">
        <v>5</v>
      </c>
      <c r="P17150">
        <v>1</v>
      </c>
    </row>
    <row r="17151" spans="12:16" x14ac:dyDescent="0.35">
      <c r="L17151" t="s">
        <v>7750</v>
      </c>
      <c r="M17151" t="s">
        <v>7747</v>
      </c>
      <c r="N17151">
        <v>5</v>
      </c>
      <c r="P17151">
        <v>1</v>
      </c>
    </row>
    <row r="17152" spans="12:16" x14ac:dyDescent="0.35">
      <c r="L17152" t="s">
        <v>7750</v>
      </c>
      <c r="M17152" t="s">
        <v>7747</v>
      </c>
      <c r="N17152">
        <v>5</v>
      </c>
      <c r="P17152">
        <v>1</v>
      </c>
    </row>
    <row r="17153" spans="12:16" x14ac:dyDescent="0.35">
      <c r="L17153" t="s">
        <v>7750</v>
      </c>
      <c r="M17153" t="s">
        <v>7747</v>
      </c>
      <c r="N17153">
        <v>5</v>
      </c>
      <c r="P17153">
        <v>1</v>
      </c>
    </row>
    <row r="17154" spans="12:16" x14ac:dyDescent="0.35">
      <c r="L17154" t="s">
        <v>7750</v>
      </c>
      <c r="M17154" t="s">
        <v>7747</v>
      </c>
      <c r="N17154">
        <v>5</v>
      </c>
      <c r="P17154">
        <v>1</v>
      </c>
    </row>
    <row r="17155" spans="12:16" x14ac:dyDescent="0.35">
      <c r="L17155" t="s">
        <v>7750</v>
      </c>
      <c r="M17155" t="s">
        <v>7747</v>
      </c>
      <c r="N17155">
        <v>5</v>
      </c>
      <c r="P17155">
        <v>1</v>
      </c>
    </row>
    <row r="17156" spans="12:16" x14ac:dyDescent="0.35">
      <c r="L17156" t="s">
        <v>7750</v>
      </c>
      <c r="M17156" t="s">
        <v>7747</v>
      </c>
      <c r="N17156">
        <v>5</v>
      </c>
      <c r="P17156">
        <v>1</v>
      </c>
    </row>
    <row r="17157" spans="12:16" x14ac:dyDescent="0.35">
      <c r="L17157" t="s">
        <v>7750</v>
      </c>
      <c r="M17157" t="s">
        <v>7747</v>
      </c>
      <c r="N17157">
        <v>5</v>
      </c>
      <c r="P17157">
        <v>1</v>
      </c>
    </row>
    <row r="17158" spans="12:16" x14ac:dyDescent="0.35">
      <c r="L17158" t="s">
        <v>7750</v>
      </c>
      <c r="M17158" t="s">
        <v>7747</v>
      </c>
      <c r="N17158">
        <v>5</v>
      </c>
      <c r="P17158">
        <v>1</v>
      </c>
    </row>
    <row r="17159" spans="12:16" x14ac:dyDescent="0.35">
      <c r="L17159" t="s">
        <v>7750</v>
      </c>
      <c r="M17159" t="s">
        <v>7747</v>
      </c>
      <c r="N17159">
        <v>5</v>
      </c>
      <c r="P17159">
        <v>1</v>
      </c>
    </row>
    <row r="17160" spans="12:16" x14ac:dyDescent="0.35">
      <c r="L17160" t="s">
        <v>7750</v>
      </c>
      <c r="M17160" t="s">
        <v>7747</v>
      </c>
      <c r="N17160">
        <v>5</v>
      </c>
      <c r="P17160">
        <v>1</v>
      </c>
    </row>
    <row r="17161" spans="12:16" x14ac:dyDescent="0.35">
      <c r="L17161" t="s">
        <v>7750</v>
      </c>
      <c r="M17161" t="s">
        <v>7747</v>
      </c>
      <c r="N17161">
        <v>5</v>
      </c>
      <c r="P17161">
        <v>1</v>
      </c>
    </row>
    <row r="17162" spans="12:16" x14ac:dyDescent="0.35">
      <c r="L17162" t="s">
        <v>7750</v>
      </c>
      <c r="M17162" t="s">
        <v>7747</v>
      </c>
      <c r="N17162">
        <v>5</v>
      </c>
      <c r="P17162">
        <v>1</v>
      </c>
    </row>
    <row r="17163" spans="12:16" x14ac:dyDescent="0.35">
      <c r="L17163" t="s">
        <v>7750</v>
      </c>
      <c r="M17163" t="s">
        <v>7747</v>
      </c>
      <c r="N17163">
        <v>5</v>
      </c>
      <c r="P17163">
        <v>1</v>
      </c>
    </row>
    <row r="17164" spans="12:16" x14ac:dyDescent="0.35">
      <c r="L17164" t="s">
        <v>7750</v>
      </c>
      <c r="M17164" t="s">
        <v>7747</v>
      </c>
      <c r="N17164">
        <v>5</v>
      </c>
      <c r="P17164">
        <v>1</v>
      </c>
    </row>
    <row r="17165" spans="12:16" x14ac:dyDescent="0.35">
      <c r="L17165" t="s">
        <v>7750</v>
      </c>
      <c r="M17165" t="s">
        <v>7747</v>
      </c>
      <c r="N17165">
        <v>5</v>
      </c>
      <c r="P17165">
        <v>1</v>
      </c>
    </row>
    <row r="17166" spans="12:16" x14ac:dyDescent="0.35">
      <c r="L17166" t="s">
        <v>7750</v>
      </c>
      <c r="M17166" t="s">
        <v>7747</v>
      </c>
      <c r="N17166">
        <v>5</v>
      </c>
      <c r="P17166">
        <v>1</v>
      </c>
    </row>
    <row r="17167" spans="12:16" x14ac:dyDescent="0.35">
      <c r="L17167" t="s">
        <v>7750</v>
      </c>
      <c r="M17167" t="s">
        <v>7747</v>
      </c>
      <c r="N17167">
        <v>5</v>
      </c>
      <c r="P17167">
        <v>1</v>
      </c>
    </row>
    <row r="17168" spans="12:16" x14ac:dyDescent="0.35">
      <c r="L17168" t="s">
        <v>7750</v>
      </c>
      <c r="M17168" t="s">
        <v>7747</v>
      </c>
      <c r="N17168">
        <v>5</v>
      </c>
      <c r="P17168">
        <v>1</v>
      </c>
    </row>
    <row r="17169" spans="12:16" x14ac:dyDescent="0.35">
      <c r="L17169" t="s">
        <v>7750</v>
      </c>
      <c r="M17169" t="s">
        <v>7747</v>
      </c>
      <c r="N17169">
        <v>5</v>
      </c>
      <c r="P17169">
        <v>1</v>
      </c>
    </row>
    <row r="17170" spans="12:16" x14ac:dyDescent="0.35">
      <c r="L17170" t="s">
        <v>7750</v>
      </c>
      <c r="M17170" t="s">
        <v>7747</v>
      </c>
      <c r="N17170">
        <v>5</v>
      </c>
      <c r="P17170">
        <v>1</v>
      </c>
    </row>
    <row r="17171" spans="12:16" x14ac:dyDescent="0.35">
      <c r="L17171" t="s">
        <v>7750</v>
      </c>
      <c r="M17171" t="s">
        <v>7747</v>
      </c>
      <c r="N17171">
        <v>5</v>
      </c>
      <c r="P17171">
        <v>1</v>
      </c>
    </row>
    <row r="17172" spans="12:16" x14ac:dyDescent="0.35">
      <c r="L17172" t="s">
        <v>7750</v>
      </c>
      <c r="M17172" t="s">
        <v>7747</v>
      </c>
      <c r="N17172">
        <v>5</v>
      </c>
      <c r="P17172">
        <v>1</v>
      </c>
    </row>
    <row r="17173" spans="12:16" x14ac:dyDescent="0.35">
      <c r="L17173" t="s">
        <v>7750</v>
      </c>
      <c r="M17173" t="s">
        <v>7747</v>
      </c>
      <c r="N17173">
        <v>5</v>
      </c>
      <c r="P17173">
        <v>1</v>
      </c>
    </row>
    <row r="17174" spans="12:16" x14ac:dyDescent="0.35">
      <c r="L17174" t="s">
        <v>7750</v>
      </c>
      <c r="M17174" t="s">
        <v>7747</v>
      </c>
      <c r="N17174">
        <v>5</v>
      </c>
      <c r="P17174">
        <v>1</v>
      </c>
    </row>
    <row r="17175" spans="12:16" x14ac:dyDescent="0.35">
      <c r="L17175" t="s">
        <v>7750</v>
      </c>
      <c r="M17175" t="s">
        <v>7747</v>
      </c>
      <c r="N17175">
        <v>5</v>
      </c>
      <c r="P17175">
        <v>1</v>
      </c>
    </row>
    <row r="17176" spans="12:16" x14ac:dyDescent="0.35">
      <c r="L17176" t="s">
        <v>7750</v>
      </c>
      <c r="M17176" t="s">
        <v>7747</v>
      </c>
      <c r="N17176">
        <v>5</v>
      </c>
      <c r="P17176">
        <v>1</v>
      </c>
    </row>
    <row r="17177" spans="12:16" x14ac:dyDescent="0.35">
      <c r="L17177" t="s">
        <v>7750</v>
      </c>
      <c r="M17177" t="s">
        <v>7747</v>
      </c>
      <c r="N17177">
        <v>5</v>
      </c>
      <c r="P17177">
        <v>1</v>
      </c>
    </row>
    <row r="17178" spans="12:16" x14ac:dyDescent="0.35">
      <c r="L17178" t="s">
        <v>7750</v>
      </c>
      <c r="M17178" t="s">
        <v>7747</v>
      </c>
      <c r="N17178">
        <v>5</v>
      </c>
      <c r="P17178">
        <v>1</v>
      </c>
    </row>
    <row r="17179" spans="12:16" x14ac:dyDescent="0.35">
      <c r="L17179" t="s">
        <v>7750</v>
      </c>
      <c r="M17179" t="s">
        <v>7747</v>
      </c>
      <c r="N17179">
        <v>5</v>
      </c>
      <c r="P17179">
        <v>1</v>
      </c>
    </row>
    <row r="17180" spans="12:16" x14ac:dyDescent="0.35">
      <c r="L17180" t="s">
        <v>7750</v>
      </c>
      <c r="M17180" t="s">
        <v>7747</v>
      </c>
      <c r="N17180">
        <v>5</v>
      </c>
      <c r="P17180">
        <v>1</v>
      </c>
    </row>
    <row r="17181" spans="12:16" x14ac:dyDescent="0.35">
      <c r="L17181" t="s">
        <v>7750</v>
      </c>
      <c r="M17181" t="s">
        <v>7747</v>
      </c>
      <c r="N17181">
        <v>5</v>
      </c>
      <c r="P17181">
        <v>1</v>
      </c>
    </row>
    <row r="17182" spans="12:16" x14ac:dyDescent="0.35">
      <c r="L17182" t="s">
        <v>7750</v>
      </c>
      <c r="M17182" t="s">
        <v>7747</v>
      </c>
      <c r="N17182">
        <v>5</v>
      </c>
      <c r="P17182">
        <v>1</v>
      </c>
    </row>
    <row r="17183" spans="12:16" x14ac:dyDescent="0.35">
      <c r="L17183" t="s">
        <v>7750</v>
      </c>
      <c r="M17183" t="s">
        <v>7747</v>
      </c>
      <c r="N17183">
        <v>5</v>
      </c>
      <c r="P17183">
        <v>1</v>
      </c>
    </row>
    <row r="17184" spans="12:16" x14ac:dyDescent="0.35">
      <c r="L17184" t="s">
        <v>7750</v>
      </c>
      <c r="M17184" t="s">
        <v>7747</v>
      </c>
      <c r="N17184">
        <v>5</v>
      </c>
      <c r="P17184">
        <v>1</v>
      </c>
    </row>
    <row r="17185" spans="12:16" x14ac:dyDescent="0.35">
      <c r="L17185" t="s">
        <v>7750</v>
      </c>
      <c r="M17185" t="s">
        <v>7747</v>
      </c>
      <c r="N17185">
        <v>5</v>
      </c>
      <c r="P17185">
        <v>1</v>
      </c>
    </row>
    <row r="17186" spans="12:16" x14ac:dyDescent="0.35">
      <c r="L17186" t="s">
        <v>7750</v>
      </c>
      <c r="M17186" t="s">
        <v>7747</v>
      </c>
      <c r="N17186">
        <v>5</v>
      </c>
      <c r="P17186">
        <v>1</v>
      </c>
    </row>
    <row r="17187" spans="12:16" x14ac:dyDescent="0.35">
      <c r="L17187" t="s">
        <v>7750</v>
      </c>
      <c r="M17187" t="s">
        <v>7747</v>
      </c>
      <c r="N17187">
        <v>5</v>
      </c>
      <c r="P17187">
        <v>1</v>
      </c>
    </row>
    <row r="17188" spans="12:16" x14ac:dyDescent="0.35">
      <c r="L17188" t="s">
        <v>7750</v>
      </c>
      <c r="M17188" t="s">
        <v>7747</v>
      </c>
      <c r="N17188">
        <v>5</v>
      </c>
      <c r="P17188">
        <v>1</v>
      </c>
    </row>
    <row r="17189" spans="12:16" x14ac:dyDescent="0.35">
      <c r="L17189" t="s">
        <v>7750</v>
      </c>
      <c r="M17189" t="s">
        <v>7747</v>
      </c>
      <c r="N17189">
        <v>5</v>
      </c>
      <c r="P17189">
        <v>1</v>
      </c>
    </row>
    <row r="17190" spans="12:16" x14ac:dyDescent="0.35">
      <c r="L17190" t="s">
        <v>26</v>
      </c>
      <c r="M17190" t="s">
        <v>7747</v>
      </c>
      <c r="N17190">
        <v>5</v>
      </c>
      <c r="P17190">
        <v>1</v>
      </c>
    </row>
    <row r="17191" spans="12:16" x14ac:dyDescent="0.35">
      <c r="L17191" t="s">
        <v>26</v>
      </c>
      <c r="M17191" t="s">
        <v>7747</v>
      </c>
      <c r="N17191">
        <v>5</v>
      </c>
      <c r="P17191">
        <v>1</v>
      </c>
    </row>
    <row r="17192" spans="12:16" x14ac:dyDescent="0.35">
      <c r="L17192" t="s">
        <v>26</v>
      </c>
      <c r="M17192" t="s">
        <v>7747</v>
      </c>
      <c r="N17192">
        <v>5</v>
      </c>
      <c r="P17192">
        <v>1</v>
      </c>
    </row>
    <row r="17193" spans="12:16" x14ac:dyDescent="0.35">
      <c r="L17193" t="s">
        <v>26</v>
      </c>
      <c r="M17193" t="s">
        <v>7747</v>
      </c>
      <c r="N17193">
        <v>5</v>
      </c>
      <c r="P17193">
        <v>1</v>
      </c>
    </row>
    <row r="17194" spans="12:16" x14ac:dyDescent="0.35">
      <c r="L17194" t="s">
        <v>26</v>
      </c>
      <c r="M17194" t="s">
        <v>7747</v>
      </c>
      <c r="N17194">
        <v>5</v>
      </c>
      <c r="P17194">
        <v>1</v>
      </c>
    </row>
    <row r="17195" spans="12:16" x14ac:dyDescent="0.35">
      <c r="L17195" t="s">
        <v>26</v>
      </c>
      <c r="M17195" t="s">
        <v>7747</v>
      </c>
      <c r="N17195">
        <v>5</v>
      </c>
      <c r="P17195">
        <v>1</v>
      </c>
    </row>
    <row r="17196" spans="12:16" x14ac:dyDescent="0.35">
      <c r="L17196" t="s">
        <v>26</v>
      </c>
      <c r="M17196" t="s">
        <v>7747</v>
      </c>
      <c r="N17196">
        <v>5</v>
      </c>
      <c r="P17196">
        <v>1</v>
      </c>
    </row>
    <row r="17197" spans="12:16" x14ac:dyDescent="0.35">
      <c r="L17197" t="s">
        <v>7751</v>
      </c>
      <c r="M17197" t="s">
        <v>7747</v>
      </c>
      <c r="N17197">
        <v>6</v>
      </c>
      <c r="P17197">
        <v>1</v>
      </c>
    </row>
    <row r="17198" spans="12:16" x14ac:dyDescent="0.35">
      <c r="L17198" t="s">
        <v>7751</v>
      </c>
      <c r="M17198" t="s">
        <v>7747</v>
      </c>
      <c r="N17198">
        <v>6</v>
      </c>
      <c r="P17198">
        <v>1</v>
      </c>
    </row>
    <row r="17199" spans="12:16" x14ac:dyDescent="0.35">
      <c r="L17199" t="s">
        <v>7751</v>
      </c>
      <c r="M17199" t="s">
        <v>7747</v>
      </c>
      <c r="N17199">
        <v>6</v>
      </c>
      <c r="P17199">
        <v>1</v>
      </c>
    </row>
    <row r="17200" spans="12:16" x14ac:dyDescent="0.35">
      <c r="L17200" t="s">
        <v>7751</v>
      </c>
      <c r="M17200" t="s">
        <v>7747</v>
      </c>
      <c r="N17200">
        <v>6</v>
      </c>
      <c r="P17200">
        <v>1</v>
      </c>
    </row>
    <row r="17201" spans="12:16" x14ac:dyDescent="0.35">
      <c r="L17201" t="s">
        <v>7751</v>
      </c>
      <c r="M17201" t="s">
        <v>7747</v>
      </c>
      <c r="N17201">
        <v>6</v>
      </c>
      <c r="P17201">
        <v>1</v>
      </c>
    </row>
    <row r="17202" spans="12:16" x14ac:dyDescent="0.35">
      <c r="L17202" t="s">
        <v>7751</v>
      </c>
      <c r="M17202" t="s">
        <v>7747</v>
      </c>
      <c r="N17202">
        <v>6</v>
      </c>
      <c r="P17202">
        <v>1</v>
      </c>
    </row>
    <row r="17203" spans="12:16" x14ac:dyDescent="0.35">
      <c r="L17203" t="s">
        <v>7751</v>
      </c>
      <c r="M17203" t="s">
        <v>7747</v>
      </c>
      <c r="N17203">
        <v>6</v>
      </c>
      <c r="P17203">
        <v>1</v>
      </c>
    </row>
    <row r="17204" spans="12:16" x14ac:dyDescent="0.35">
      <c r="L17204" t="s">
        <v>7751</v>
      </c>
      <c r="M17204" t="s">
        <v>7747</v>
      </c>
      <c r="N17204">
        <v>6</v>
      </c>
      <c r="P17204">
        <v>1</v>
      </c>
    </row>
    <row r="17205" spans="12:16" x14ac:dyDescent="0.35">
      <c r="L17205" t="s">
        <v>7751</v>
      </c>
      <c r="M17205" t="s">
        <v>7747</v>
      </c>
      <c r="N17205">
        <v>6</v>
      </c>
      <c r="P17205">
        <v>1</v>
      </c>
    </row>
    <row r="17206" spans="12:16" x14ac:dyDescent="0.35">
      <c r="L17206" t="s">
        <v>7751</v>
      </c>
      <c r="M17206" t="s">
        <v>7747</v>
      </c>
      <c r="N17206">
        <v>6</v>
      </c>
      <c r="P17206">
        <v>1</v>
      </c>
    </row>
    <row r="17207" spans="12:16" x14ac:dyDescent="0.35">
      <c r="L17207" t="s">
        <v>7751</v>
      </c>
      <c r="M17207" t="s">
        <v>7747</v>
      </c>
      <c r="N17207">
        <v>6</v>
      </c>
      <c r="P17207">
        <v>1</v>
      </c>
    </row>
    <row r="17208" spans="12:16" x14ac:dyDescent="0.35">
      <c r="L17208" t="s">
        <v>7751</v>
      </c>
      <c r="M17208" t="s">
        <v>7747</v>
      </c>
      <c r="N17208">
        <v>6</v>
      </c>
      <c r="P17208">
        <v>1</v>
      </c>
    </row>
    <row r="17209" spans="12:16" x14ac:dyDescent="0.35">
      <c r="L17209" t="s">
        <v>7751</v>
      </c>
      <c r="M17209" t="s">
        <v>7747</v>
      </c>
      <c r="N17209">
        <v>6</v>
      </c>
      <c r="P17209">
        <v>1</v>
      </c>
    </row>
    <row r="17210" spans="12:16" x14ac:dyDescent="0.35">
      <c r="L17210" t="s">
        <v>7751</v>
      </c>
      <c r="M17210" t="s">
        <v>7747</v>
      </c>
      <c r="N17210">
        <v>6</v>
      </c>
      <c r="P17210">
        <v>1</v>
      </c>
    </row>
    <row r="17211" spans="12:16" x14ac:dyDescent="0.35">
      <c r="L17211" t="s">
        <v>7751</v>
      </c>
      <c r="M17211" t="s">
        <v>7747</v>
      </c>
      <c r="N17211">
        <v>6</v>
      </c>
      <c r="P17211">
        <v>1</v>
      </c>
    </row>
    <row r="17212" spans="12:16" x14ac:dyDescent="0.35">
      <c r="L17212" t="s">
        <v>7751</v>
      </c>
      <c r="M17212" t="s">
        <v>7747</v>
      </c>
      <c r="N17212">
        <v>6</v>
      </c>
      <c r="P17212">
        <v>1</v>
      </c>
    </row>
    <row r="17213" spans="12:16" x14ac:dyDescent="0.35">
      <c r="L17213" t="s">
        <v>7751</v>
      </c>
      <c r="M17213" t="s">
        <v>7747</v>
      </c>
      <c r="N17213">
        <v>6</v>
      </c>
      <c r="P17213">
        <v>1</v>
      </c>
    </row>
    <row r="17214" spans="12:16" x14ac:dyDescent="0.35">
      <c r="L17214" t="s">
        <v>7751</v>
      </c>
      <c r="M17214" t="s">
        <v>7747</v>
      </c>
      <c r="N17214">
        <v>6</v>
      </c>
      <c r="P17214">
        <v>1</v>
      </c>
    </row>
    <row r="17215" spans="12:16" x14ac:dyDescent="0.35">
      <c r="L17215" t="s">
        <v>7751</v>
      </c>
      <c r="M17215" t="s">
        <v>7747</v>
      </c>
      <c r="N17215">
        <v>6</v>
      </c>
      <c r="P17215">
        <v>1</v>
      </c>
    </row>
    <row r="17216" spans="12:16" x14ac:dyDescent="0.35">
      <c r="L17216" t="s">
        <v>7751</v>
      </c>
      <c r="M17216" t="s">
        <v>7747</v>
      </c>
      <c r="N17216">
        <v>6</v>
      </c>
      <c r="P17216">
        <v>1</v>
      </c>
    </row>
    <row r="17217" spans="12:16" x14ac:dyDescent="0.35">
      <c r="L17217" t="s">
        <v>7751</v>
      </c>
      <c r="M17217" t="s">
        <v>7747</v>
      </c>
      <c r="N17217">
        <v>6</v>
      </c>
      <c r="P17217">
        <v>1</v>
      </c>
    </row>
    <row r="17218" spans="12:16" x14ac:dyDescent="0.35">
      <c r="L17218" t="s">
        <v>7751</v>
      </c>
      <c r="M17218" t="s">
        <v>7747</v>
      </c>
      <c r="N17218">
        <v>6</v>
      </c>
      <c r="P17218">
        <v>1</v>
      </c>
    </row>
    <row r="17219" spans="12:16" x14ac:dyDescent="0.35">
      <c r="L17219" t="s">
        <v>7751</v>
      </c>
      <c r="M17219" t="s">
        <v>7747</v>
      </c>
      <c r="N17219">
        <v>6</v>
      </c>
      <c r="P17219">
        <v>1</v>
      </c>
    </row>
    <row r="17220" spans="12:16" x14ac:dyDescent="0.35">
      <c r="L17220" t="s">
        <v>7751</v>
      </c>
      <c r="M17220" t="s">
        <v>7747</v>
      </c>
      <c r="N17220">
        <v>6</v>
      </c>
      <c r="P17220">
        <v>1</v>
      </c>
    </row>
    <row r="17221" spans="12:16" x14ac:dyDescent="0.35">
      <c r="L17221" t="s">
        <v>7751</v>
      </c>
      <c r="M17221" t="s">
        <v>7747</v>
      </c>
      <c r="N17221">
        <v>6</v>
      </c>
      <c r="P17221">
        <v>1</v>
      </c>
    </row>
    <row r="17222" spans="12:16" x14ac:dyDescent="0.35">
      <c r="L17222" t="s">
        <v>7751</v>
      </c>
      <c r="M17222" t="s">
        <v>7747</v>
      </c>
      <c r="N17222">
        <v>6</v>
      </c>
      <c r="P17222">
        <v>1</v>
      </c>
    </row>
    <row r="17223" spans="12:16" x14ac:dyDescent="0.35">
      <c r="L17223" t="s">
        <v>7751</v>
      </c>
      <c r="M17223" t="s">
        <v>7747</v>
      </c>
      <c r="N17223">
        <v>6</v>
      </c>
      <c r="P17223">
        <v>1</v>
      </c>
    </row>
    <row r="17224" spans="12:16" x14ac:dyDescent="0.35">
      <c r="L17224" t="s">
        <v>7751</v>
      </c>
      <c r="M17224" t="s">
        <v>7747</v>
      </c>
      <c r="N17224">
        <v>6</v>
      </c>
      <c r="P17224">
        <v>1</v>
      </c>
    </row>
    <row r="17225" spans="12:16" x14ac:dyDescent="0.35">
      <c r="L17225" t="s">
        <v>7751</v>
      </c>
      <c r="M17225" t="s">
        <v>7747</v>
      </c>
      <c r="N17225">
        <v>6</v>
      </c>
      <c r="P17225">
        <v>1</v>
      </c>
    </row>
    <row r="17226" spans="12:16" x14ac:dyDescent="0.35">
      <c r="L17226" t="s">
        <v>7751</v>
      </c>
      <c r="M17226" t="s">
        <v>7747</v>
      </c>
      <c r="N17226">
        <v>6</v>
      </c>
      <c r="P17226">
        <v>1</v>
      </c>
    </row>
    <row r="17227" spans="12:16" x14ac:dyDescent="0.35">
      <c r="L17227" t="s">
        <v>7751</v>
      </c>
      <c r="M17227" t="s">
        <v>7747</v>
      </c>
      <c r="N17227">
        <v>6</v>
      </c>
      <c r="P17227">
        <v>1</v>
      </c>
    </row>
    <row r="17228" spans="12:16" x14ac:dyDescent="0.35">
      <c r="L17228" t="s">
        <v>7751</v>
      </c>
      <c r="M17228" t="s">
        <v>7747</v>
      </c>
      <c r="N17228">
        <v>6</v>
      </c>
      <c r="P17228">
        <v>1</v>
      </c>
    </row>
    <row r="17229" spans="12:16" x14ac:dyDescent="0.35">
      <c r="L17229" t="s">
        <v>7751</v>
      </c>
      <c r="M17229" t="s">
        <v>7747</v>
      </c>
      <c r="N17229">
        <v>6</v>
      </c>
      <c r="P17229">
        <v>1</v>
      </c>
    </row>
    <row r="17230" spans="12:16" x14ac:dyDescent="0.35">
      <c r="L17230" t="s">
        <v>7751</v>
      </c>
      <c r="M17230" t="s">
        <v>7747</v>
      </c>
      <c r="N17230">
        <v>6</v>
      </c>
      <c r="P17230">
        <v>1</v>
      </c>
    </row>
    <row r="17231" spans="12:16" x14ac:dyDescent="0.35">
      <c r="L17231" t="s">
        <v>7751</v>
      </c>
      <c r="M17231" t="s">
        <v>7747</v>
      </c>
      <c r="N17231">
        <v>6</v>
      </c>
      <c r="P17231">
        <v>1</v>
      </c>
    </row>
    <row r="17232" spans="12:16" x14ac:dyDescent="0.35">
      <c r="L17232" t="s">
        <v>7751</v>
      </c>
      <c r="M17232" t="s">
        <v>7747</v>
      </c>
      <c r="N17232">
        <v>6</v>
      </c>
      <c r="P17232">
        <v>1</v>
      </c>
    </row>
    <row r="17233" spans="12:16" x14ac:dyDescent="0.35">
      <c r="L17233" t="s">
        <v>7751</v>
      </c>
      <c r="M17233" t="s">
        <v>7747</v>
      </c>
      <c r="N17233">
        <v>6</v>
      </c>
      <c r="P17233">
        <v>1</v>
      </c>
    </row>
    <row r="17234" spans="12:16" x14ac:dyDescent="0.35">
      <c r="L17234" t="s">
        <v>7751</v>
      </c>
      <c r="M17234" t="s">
        <v>7747</v>
      </c>
      <c r="N17234">
        <v>6</v>
      </c>
      <c r="P17234">
        <v>1</v>
      </c>
    </row>
    <row r="17235" spans="12:16" x14ac:dyDescent="0.35">
      <c r="L17235" t="s">
        <v>7751</v>
      </c>
      <c r="M17235" t="s">
        <v>7747</v>
      </c>
      <c r="N17235">
        <v>6</v>
      </c>
      <c r="P17235">
        <v>1</v>
      </c>
    </row>
    <row r="17236" spans="12:16" x14ac:dyDescent="0.35">
      <c r="L17236" t="s">
        <v>7751</v>
      </c>
      <c r="M17236" t="s">
        <v>7747</v>
      </c>
      <c r="N17236">
        <v>6</v>
      </c>
      <c r="P17236">
        <v>1</v>
      </c>
    </row>
    <row r="17237" spans="12:16" x14ac:dyDescent="0.35">
      <c r="L17237" t="s">
        <v>170</v>
      </c>
      <c r="M17237" t="s">
        <v>7747</v>
      </c>
      <c r="N17237">
        <v>6</v>
      </c>
      <c r="P17237">
        <v>1</v>
      </c>
    </row>
    <row r="17238" spans="12:16" x14ac:dyDescent="0.35">
      <c r="L17238" t="s">
        <v>170</v>
      </c>
      <c r="M17238" t="s">
        <v>7747</v>
      </c>
      <c r="N17238">
        <v>6</v>
      </c>
      <c r="P17238">
        <v>1</v>
      </c>
    </row>
    <row r="17239" spans="12:16" x14ac:dyDescent="0.35">
      <c r="L17239" t="s">
        <v>170</v>
      </c>
      <c r="M17239" t="s">
        <v>7747</v>
      </c>
      <c r="N17239">
        <v>6</v>
      </c>
      <c r="P17239">
        <v>1</v>
      </c>
    </row>
    <row r="17240" spans="12:16" x14ac:dyDescent="0.35">
      <c r="L17240" t="s">
        <v>170</v>
      </c>
      <c r="M17240" t="s">
        <v>7747</v>
      </c>
      <c r="N17240">
        <v>6</v>
      </c>
      <c r="P17240">
        <v>1</v>
      </c>
    </row>
    <row r="17241" spans="12:16" x14ac:dyDescent="0.35">
      <c r="L17241" t="s">
        <v>170</v>
      </c>
      <c r="M17241" t="s">
        <v>7747</v>
      </c>
      <c r="N17241">
        <v>6</v>
      </c>
      <c r="P17241">
        <v>1</v>
      </c>
    </row>
    <row r="17242" spans="12:16" x14ac:dyDescent="0.35">
      <c r="L17242" t="s">
        <v>170</v>
      </c>
      <c r="M17242" t="s">
        <v>7747</v>
      </c>
      <c r="N17242">
        <v>6</v>
      </c>
      <c r="P17242">
        <v>1</v>
      </c>
    </row>
    <row r="17243" spans="12:16" x14ac:dyDescent="0.35">
      <c r="L17243" t="s">
        <v>170</v>
      </c>
      <c r="M17243" t="s">
        <v>7747</v>
      </c>
      <c r="N17243">
        <v>6</v>
      </c>
      <c r="P17243">
        <v>1</v>
      </c>
    </row>
    <row r="17244" spans="12:16" x14ac:dyDescent="0.35">
      <c r="L17244" t="s">
        <v>170</v>
      </c>
      <c r="M17244" t="s">
        <v>7747</v>
      </c>
      <c r="N17244">
        <v>6</v>
      </c>
      <c r="P17244">
        <v>1</v>
      </c>
    </row>
    <row r="17245" spans="12:16" x14ac:dyDescent="0.35">
      <c r="L17245" t="s">
        <v>170</v>
      </c>
      <c r="M17245" t="s">
        <v>7747</v>
      </c>
      <c r="N17245">
        <v>6</v>
      </c>
      <c r="P17245">
        <v>1</v>
      </c>
    </row>
    <row r="17246" spans="12:16" x14ac:dyDescent="0.35">
      <c r="L17246" t="s">
        <v>170</v>
      </c>
      <c r="M17246" t="s">
        <v>7747</v>
      </c>
      <c r="N17246">
        <v>6</v>
      </c>
      <c r="P17246">
        <v>1</v>
      </c>
    </row>
    <row r="17247" spans="12:16" x14ac:dyDescent="0.35">
      <c r="L17247" t="s">
        <v>170</v>
      </c>
      <c r="M17247" t="s">
        <v>7747</v>
      </c>
      <c r="N17247">
        <v>6</v>
      </c>
      <c r="P17247">
        <v>1</v>
      </c>
    </row>
    <row r="17248" spans="12:16" x14ac:dyDescent="0.35">
      <c r="L17248" t="s">
        <v>170</v>
      </c>
      <c r="M17248" t="s">
        <v>7747</v>
      </c>
      <c r="N17248">
        <v>6</v>
      </c>
      <c r="P17248">
        <v>1</v>
      </c>
    </row>
    <row r="17249" spans="12:16" x14ac:dyDescent="0.35">
      <c r="L17249" t="s">
        <v>170</v>
      </c>
      <c r="M17249" t="s">
        <v>7747</v>
      </c>
      <c r="N17249">
        <v>6</v>
      </c>
      <c r="P17249">
        <v>1</v>
      </c>
    </row>
    <row r="17250" spans="12:16" x14ac:dyDescent="0.35">
      <c r="L17250" t="s">
        <v>170</v>
      </c>
      <c r="M17250" t="s">
        <v>7747</v>
      </c>
      <c r="N17250">
        <v>6</v>
      </c>
      <c r="P17250">
        <v>1</v>
      </c>
    </row>
    <row r="17251" spans="12:16" x14ac:dyDescent="0.35">
      <c r="L17251" t="s">
        <v>170</v>
      </c>
      <c r="M17251" t="s">
        <v>7747</v>
      </c>
      <c r="N17251">
        <v>6</v>
      </c>
      <c r="P17251">
        <v>1</v>
      </c>
    </row>
    <row r="17252" spans="12:16" x14ac:dyDescent="0.35">
      <c r="L17252" t="s">
        <v>170</v>
      </c>
      <c r="M17252" t="s">
        <v>7747</v>
      </c>
      <c r="N17252">
        <v>6</v>
      </c>
      <c r="P17252">
        <v>1</v>
      </c>
    </row>
    <row r="17253" spans="12:16" x14ac:dyDescent="0.35">
      <c r="L17253" t="s">
        <v>170</v>
      </c>
      <c r="M17253" t="s">
        <v>7747</v>
      </c>
      <c r="N17253">
        <v>6</v>
      </c>
      <c r="P17253">
        <v>1</v>
      </c>
    </row>
    <row r="17254" spans="12:16" x14ac:dyDescent="0.35">
      <c r="L17254" t="s">
        <v>170</v>
      </c>
      <c r="M17254" t="s">
        <v>7747</v>
      </c>
      <c r="N17254">
        <v>6</v>
      </c>
      <c r="P17254">
        <v>1</v>
      </c>
    </row>
    <row r="17255" spans="12:16" x14ac:dyDescent="0.35">
      <c r="L17255" t="s">
        <v>170</v>
      </c>
      <c r="M17255" t="s">
        <v>7747</v>
      </c>
      <c r="N17255">
        <v>6</v>
      </c>
      <c r="P17255">
        <v>1</v>
      </c>
    </row>
    <row r="17256" spans="12:16" x14ac:dyDescent="0.35">
      <c r="L17256" t="s">
        <v>170</v>
      </c>
      <c r="M17256" t="s">
        <v>7747</v>
      </c>
      <c r="N17256">
        <v>6</v>
      </c>
      <c r="P17256">
        <v>1</v>
      </c>
    </row>
    <row r="17257" spans="12:16" x14ac:dyDescent="0.35">
      <c r="L17257" t="s">
        <v>170</v>
      </c>
      <c r="M17257" t="s">
        <v>7747</v>
      </c>
      <c r="N17257">
        <v>6</v>
      </c>
      <c r="P17257">
        <v>1</v>
      </c>
    </row>
    <row r="17258" spans="12:16" x14ac:dyDescent="0.35">
      <c r="L17258" t="s">
        <v>170</v>
      </c>
      <c r="M17258" t="s">
        <v>7747</v>
      </c>
      <c r="N17258">
        <v>6</v>
      </c>
      <c r="P17258">
        <v>1</v>
      </c>
    </row>
    <row r="17259" spans="12:16" x14ac:dyDescent="0.35">
      <c r="L17259" t="s">
        <v>170</v>
      </c>
      <c r="M17259" t="s">
        <v>7747</v>
      </c>
      <c r="N17259">
        <v>6</v>
      </c>
      <c r="P17259">
        <v>1</v>
      </c>
    </row>
    <row r="17260" spans="12:16" x14ac:dyDescent="0.35">
      <c r="L17260" t="s">
        <v>170</v>
      </c>
      <c r="M17260" t="s">
        <v>7747</v>
      </c>
      <c r="N17260">
        <v>6</v>
      </c>
      <c r="P17260">
        <v>1</v>
      </c>
    </row>
    <row r="17261" spans="12:16" x14ac:dyDescent="0.35">
      <c r="L17261" t="s">
        <v>170</v>
      </c>
      <c r="M17261" t="s">
        <v>7747</v>
      </c>
      <c r="N17261">
        <v>6</v>
      </c>
      <c r="P17261">
        <v>1</v>
      </c>
    </row>
    <row r="17262" spans="12:16" x14ac:dyDescent="0.35">
      <c r="L17262" t="s">
        <v>170</v>
      </c>
      <c r="M17262" t="s">
        <v>7747</v>
      </c>
      <c r="N17262">
        <v>6</v>
      </c>
      <c r="P17262">
        <v>1</v>
      </c>
    </row>
    <row r="17263" spans="12:16" x14ac:dyDescent="0.35">
      <c r="L17263" t="s">
        <v>170</v>
      </c>
      <c r="M17263" t="s">
        <v>7747</v>
      </c>
      <c r="N17263">
        <v>6</v>
      </c>
      <c r="P17263">
        <v>1</v>
      </c>
    </row>
    <row r="17264" spans="12:16" x14ac:dyDescent="0.35">
      <c r="L17264" t="s">
        <v>170</v>
      </c>
      <c r="M17264" t="s">
        <v>7747</v>
      </c>
      <c r="N17264">
        <v>6</v>
      </c>
      <c r="P17264">
        <v>1</v>
      </c>
    </row>
    <row r="17265" spans="12:16" x14ac:dyDescent="0.35">
      <c r="L17265" t="s">
        <v>170</v>
      </c>
      <c r="M17265" t="s">
        <v>7747</v>
      </c>
      <c r="N17265">
        <v>6</v>
      </c>
      <c r="P17265">
        <v>1</v>
      </c>
    </row>
    <row r="17266" spans="12:16" x14ac:dyDescent="0.35">
      <c r="L17266" t="s">
        <v>170</v>
      </c>
      <c r="M17266" t="s">
        <v>7747</v>
      </c>
      <c r="N17266">
        <v>6</v>
      </c>
      <c r="P17266">
        <v>1</v>
      </c>
    </row>
    <row r="17267" spans="12:16" x14ac:dyDescent="0.35">
      <c r="L17267" t="s">
        <v>170</v>
      </c>
      <c r="M17267" t="s">
        <v>7747</v>
      </c>
      <c r="N17267">
        <v>6</v>
      </c>
      <c r="P17267">
        <v>1</v>
      </c>
    </row>
    <row r="17268" spans="12:16" x14ac:dyDescent="0.35">
      <c r="L17268" t="s">
        <v>170</v>
      </c>
      <c r="M17268" t="s">
        <v>7747</v>
      </c>
      <c r="N17268">
        <v>6</v>
      </c>
      <c r="P17268">
        <v>1</v>
      </c>
    </row>
    <row r="17269" spans="12:16" x14ac:dyDescent="0.35">
      <c r="L17269" t="s">
        <v>170</v>
      </c>
      <c r="M17269" t="s">
        <v>7747</v>
      </c>
      <c r="N17269">
        <v>6</v>
      </c>
      <c r="P17269">
        <v>1</v>
      </c>
    </row>
    <row r="17270" spans="12:16" x14ac:dyDescent="0.35">
      <c r="L17270" t="s">
        <v>170</v>
      </c>
      <c r="M17270" t="s">
        <v>7747</v>
      </c>
      <c r="N17270">
        <v>6</v>
      </c>
      <c r="P17270">
        <v>1</v>
      </c>
    </row>
    <row r="17271" spans="12:16" x14ac:dyDescent="0.35">
      <c r="L17271" t="s">
        <v>170</v>
      </c>
      <c r="M17271" t="s">
        <v>7747</v>
      </c>
      <c r="N17271">
        <v>6</v>
      </c>
      <c r="P17271">
        <v>1</v>
      </c>
    </row>
    <row r="17272" spans="12:16" x14ac:dyDescent="0.35">
      <c r="L17272" t="s">
        <v>170</v>
      </c>
      <c r="M17272" t="s">
        <v>7747</v>
      </c>
      <c r="N17272">
        <v>6</v>
      </c>
      <c r="P17272">
        <v>1</v>
      </c>
    </row>
    <row r="17273" spans="12:16" x14ac:dyDescent="0.35">
      <c r="L17273" t="s">
        <v>170</v>
      </c>
      <c r="M17273" t="s">
        <v>7747</v>
      </c>
      <c r="N17273">
        <v>6</v>
      </c>
      <c r="P17273">
        <v>1</v>
      </c>
    </row>
    <row r="17274" spans="12:16" x14ac:dyDescent="0.35">
      <c r="L17274" t="s">
        <v>170</v>
      </c>
      <c r="M17274" t="s">
        <v>7747</v>
      </c>
      <c r="N17274">
        <v>6</v>
      </c>
      <c r="P17274">
        <v>1</v>
      </c>
    </row>
    <row r="17275" spans="12:16" x14ac:dyDescent="0.35">
      <c r="L17275" t="s">
        <v>170</v>
      </c>
      <c r="M17275" t="s">
        <v>7747</v>
      </c>
      <c r="N17275">
        <v>6</v>
      </c>
      <c r="P17275">
        <v>1</v>
      </c>
    </row>
    <row r="17276" spans="12:16" x14ac:dyDescent="0.35">
      <c r="L17276" t="s">
        <v>170</v>
      </c>
      <c r="M17276" t="s">
        <v>7747</v>
      </c>
      <c r="N17276">
        <v>6</v>
      </c>
      <c r="P17276">
        <v>1</v>
      </c>
    </row>
    <row r="17277" spans="12:16" x14ac:dyDescent="0.35">
      <c r="L17277" t="s">
        <v>29</v>
      </c>
      <c r="M17277" t="s">
        <v>7747</v>
      </c>
      <c r="N17277">
        <v>7</v>
      </c>
      <c r="P17277">
        <v>1</v>
      </c>
    </row>
    <row r="17278" spans="12:16" x14ac:dyDescent="0.35">
      <c r="L17278" t="s">
        <v>29</v>
      </c>
      <c r="M17278" t="s">
        <v>7747</v>
      </c>
      <c r="N17278">
        <v>7</v>
      </c>
      <c r="P17278">
        <v>1</v>
      </c>
    </row>
    <row r="17279" spans="12:16" x14ac:dyDescent="0.35">
      <c r="L17279" t="s">
        <v>29</v>
      </c>
      <c r="M17279" t="s">
        <v>7747</v>
      </c>
      <c r="N17279">
        <v>7</v>
      </c>
      <c r="P17279">
        <v>1</v>
      </c>
    </row>
    <row r="17280" spans="12:16" x14ac:dyDescent="0.35">
      <c r="L17280" t="s">
        <v>29</v>
      </c>
      <c r="M17280" t="s">
        <v>7747</v>
      </c>
      <c r="N17280">
        <v>7</v>
      </c>
      <c r="P17280">
        <v>1</v>
      </c>
    </row>
    <row r="17281" spans="12:16" x14ac:dyDescent="0.35">
      <c r="L17281" t="s">
        <v>29</v>
      </c>
      <c r="M17281" t="s">
        <v>7747</v>
      </c>
      <c r="N17281">
        <v>7</v>
      </c>
      <c r="P17281">
        <v>1</v>
      </c>
    </row>
    <row r="17282" spans="12:16" x14ac:dyDescent="0.35">
      <c r="L17282" t="s">
        <v>29</v>
      </c>
      <c r="M17282" t="s">
        <v>7747</v>
      </c>
      <c r="N17282">
        <v>7</v>
      </c>
      <c r="P17282">
        <v>1</v>
      </c>
    </row>
    <row r="17283" spans="12:16" x14ac:dyDescent="0.35">
      <c r="L17283" t="s">
        <v>29</v>
      </c>
      <c r="M17283" t="s">
        <v>7747</v>
      </c>
      <c r="N17283">
        <v>7</v>
      </c>
      <c r="P17283">
        <v>1</v>
      </c>
    </row>
    <row r="17284" spans="12:16" x14ac:dyDescent="0.35">
      <c r="L17284" t="s">
        <v>29</v>
      </c>
      <c r="M17284" t="s">
        <v>7747</v>
      </c>
      <c r="N17284">
        <v>7</v>
      </c>
      <c r="P17284">
        <v>1</v>
      </c>
    </row>
    <row r="17285" spans="12:16" x14ac:dyDescent="0.35">
      <c r="L17285" t="s">
        <v>29</v>
      </c>
      <c r="M17285" t="s">
        <v>7747</v>
      </c>
      <c r="N17285">
        <v>7</v>
      </c>
      <c r="P17285">
        <v>1</v>
      </c>
    </row>
    <row r="17286" spans="12:16" x14ac:dyDescent="0.35">
      <c r="L17286" t="s">
        <v>29</v>
      </c>
      <c r="M17286" t="s">
        <v>7747</v>
      </c>
      <c r="N17286">
        <v>7</v>
      </c>
      <c r="P17286">
        <v>1</v>
      </c>
    </row>
    <row r="17287" spans="12:16" x14ac:dyDescent="0.35">
      <c r="L17287" t="s">
        <v>29</v>
      </c>
      <c r="M17287" t="s">
        <v>7747</v>
      </c>
      <c r="N17287">
        <v>7</v>
      </c>
      <c r="P17287">
        <v>1</v>
      </c>
    </row>
    <row r="17288" spans="12:16" x14ac:dyDescent="0.35">
      <c r="L17288" t="s">
        <v>29</v>
      </c>
      <c r="M17288" t="s">
        <v>7747</v>
      </c>
      <c r="N17288">
        <v>7</v>
      </c>
      <c r="P17288">
        <v>1</v>
      </c>
    </row>
    <row r="17289" spans="12:16" x14ac:dyDescent="0.35">
      <c r="L17289" t="s">
        <v>29</v>
      </c>
      <c r="M17289" t="s">
        <v>7747</v>
      </c>
      <c r="N17289">
        <v>7</v>
      </c>
      <c r="P17289">
        <v>1</v>
      </c>
    </row>
    <row r="17290" spans="12:16" x14ac:dyDescent="0.35">
      <c r="L17290" t="s">
        <v>29</v>
      </c>
      <c r="M17290" t="s">
        <v>7747</v>
      </c>
      <c r="N17290">
        <v>7</v>
      </c>
      <c r="P17290">
        <v>1</v>
      </c>
    </row>
    <row r="17291" spans="12:16" x14ac:dyDescent="0.35">
      <c r="L17291" t="s">
        <v>29</v>
      </c>
      <c r="M17291" t="s">
        <v>7747</v>
      </c>
      <c r="N17291">
        <v>7</v>
      </c>
      <c r="P17291">
        <v>1</v>
      </c>
    </row>
    <row r="17292" spans="12:16" x14ac:dyDescent="0.35">
      <c r="L17292" t="s">
        <v>29</v>
      </c>
      <c r="M17292" t="s">
        <v>7747</v>
      </c>
      <c r="N17292">
        <v>7</v>
      </c>
      <c r="P17292">
        <v>1</v>
      </c>
    </row>
    <row r="17293" spans="12:16" x14ac:dyDescent="0.35">
      <c r="L17293" t="s">
        <v>29</v>
      </c>
      <c r="M17293" t="s">
        <v>7747</v>
      </c>
      <c r="N17293">
        <v>7</v>
      </c>
      <c r="P17293">
        <v>1</v>
      </c>
    </row>
    <row r="17294" spans="12:16" x14ac:dyDescent="0.35">
      <c r="L17294" t="s">
        <v>29</v>
      </c>
      <c r="M17294" t="s">
        <v>7747</v>
      </c>
      <c r="N17294">
        <v>7</v>
      </c>
      <c r="P17294">
        <v>1</v>
      </c>
    </row>
    <row r="17295" spans="12:16" x14ac:dyDescent="0.35">
      <c r="L17295" t="s">
        <v>29</v>
      </c>
      <c r="M17295" t="s">
        <v>7747</v>
      </c>
      <c r="N17295">
        <v>7</v>
      </c>
      <c r="P17295">
        <v>1</v>
      </c>
    </row>
    <row r="17296" spans="12:16" x14ac:dyDescent="0.35">
      <c r="L17296" t="s">
        <v>29</v>
      </c>
      <c r="M17296" t="s">
        <v>7747</v>
      </c>
      <c r="N17296">
        <v>7</v>
      </c>
      <c r="P17296">
        <v>1</v>
      </c>
    </row>
    <row r="17297" spans="12:16" x14ac:dyDescent="0.35">
      <c r="L17297" t="s">
        <v>29</v>
      </c>
      <c r="M17297" t="s">
        <v>7747</v>
      </c>
      <c r="N17297">
        <v>7</v>
      </c>
      <c r="P17297">
        <v>1</v>
      </c>
    </row>
    <row r="17298" spans="12:16" x14ac:dyDescent="0.35">
      <c r="L17298" t="s">
        <v>29</v>
      </c>
      <c r="M17298" t="s">
        <v>7747</v>
      </c>
      <c r="N17298">
        <v>7</v>
      </c>
      <c r="P17298">
        <v>1</v>
      </c>
    </row>
    <row r="17299" spans="12:16" x14ac:dyDescent="0.35">
      <c r="L17299" t="s">
        <v>29</v>
      </c>
      <c r="M17299" t="s">
        <v>7747</v>
      </c>
      <c r="N17299">
        <v>7</v>
      </c>
      <c r="P17299">
        <v>1</v>
      </c>
    </row>
    <row r="17300" spans="12:16" x14ac:dyDescent="0.35">
      <c r="L17300" t="s">
        <v>29</v>
      </c>
      <c r="M17300" t="s">
        <v>7747</v>
      </c>
      <c r="N17300">
        <v>7</v>
      </c>
      <c r="P17300">
        <v>1</v>
      </c>
    </row>
    <row r="17301" spans="12:16" x14ac:dyDescent="0.35">
      <c r="L17301" t="s">
        <v>29</v>
      </c>
      <c r="M17301" t="s">
        <v>7747</v>
      </c>
      <c r="N17301">
        <v>7</v>
      </c>
      <c r="P17301">
        <v>1</v>
      </c>
    </row>
    <row r="17302" spans="12:16" x14ac:dyDescent="0.35">
      <c r="L17302" t="s">
        <v>29</v>
      </c>
      <c r="M17302" t="s">
        <v>7747</v>
      </c>
      <c r="N17302">
        <v>7</v>
      </c>
      <c r="P17302">
        <v>1</v>
      </c>
    </row>
    <row r="17303" spans="12:16" x14ac:dyDescent="0.35">
      <c r="L17303" t="s">
        <v>29</v>
      </c>
      <c r="M17303" t="s">
        <v>7747</v>
      </c>
      <c r="N17303">
        <v>7</v>
      </c>
      <c r="P17303">
        <v>1</v>
      </c>
    </row>
    <row r="17304" spans="12:16" x14ac:dyDescent="0.35">
      <c r="L17304" t="s">
        <v>29</v>
      </c>
      <c r="M17304" t="s">
        <v>7747</v>
      </c>
      <c r="N17304">
        <v>7</v>
      </c>
      <c r="P17304">
        <v>1</v>
      </c>
    </row>
    <row r="17305" spans="12:16" x14ac:dyDescent="0.35">
      <c r="L17305" t="s">
        <v>29</v>
      </c>
      <c r="M17305" t="s">
        <v>7747</v>
      </c>
      <c r="N17305">
        <v>7</v>
      </c>
      <c r="P17305">
        <v>1</v>
      </c>
    </row>
    <row r="17306" spans="12:16" x14ac:dyDescent="0.35">
      <c r="L17306" t="s">
        <v>29</v>
      </c>
      <c r="M17306" t="s">
        <v>7747</v>
      </c>
      <c r="N17306">
        <v>7</v>
      </c>
      <c r="P17306">
        <v>1</v>
      </c>
    </row>
    <row r="17307" spans="12:16" x14ac:dyDescent="0.35">
      <c r="L17307" t="s">
        <v>29</v>
      </c>
      <c r="M17307" t="s">
        <v>7747</v>
      </c>
      <c r="N17307">
        <v>7</v>
      </c>
      <c r="P17307">
        <v>1</v>
      </c>
    </row>
    <row r="17308" spans="12:16" x14ac:dyDescent="0.35">
      <c r="L17308" t="s">
        <v>29</v>
      </c>
      <c r="M17308" t="s">
        <v>7747</v>
      </c>
      <c r="N17308">
        <v>7</v>
      </c>
      <c r="P17308">
        <v>1</v>
      </c>
    </row>
    <row r="17309" spans="12:16" x14ac:dyDescent="0.35">
      <c r="L17309" t="s">
        <v>29</v>
      </c>
      <c r="M17309" t="s">
        <v>7747</v>
      </c>
      <c r="N17309">
        <v>7</v>
      </c>
      <c r="P17309">
        <v>1</v>
      </c>
    </row>
    <row r="17310" spans="12:16" x14ac:dyDescent="0.35">
      <c r="L17310" t="s">
        <v>29</v>
      </c>
      <c r="M17310" t="s">
        <v>7747</v>
      </c>
      <c r="N17310">
        <v>7</v>
      </c>
      <c r="P17310">
        <v>1</v>
      </c>
    </row>
    <row r="17311" spans="12:16" x14ac:dyDescent="0.35">
      <c r="L17311" t="s">
        <v>29</v>
      </c>
      <c r="M17311" t="s">
        <v>7747</v>
      </c>
      <c r="N17311">
        <v>7</v>
      </c>
      <c r="P17311">
        <v>1</v>
      </c>
    </row>
    <row r="17312" spans="12:16" x14ac:dyDescent="0.35">
      <c r="L17312" t="s">
        <v>29</v>
      </c>
      <c r="M17312" t="s">
        <v>7747</v>
      </c>
      <c r="N17312">
        <v>7</v>
      </c>
      <c r="P17312">
        <v>1</v>
      </c>
    </row>
    <row r="17313" spans="12:16" x14ac:dyDescent="0.35">
      <c r="L17313" t="s">
        <v>29</v>
      </c>
      <c r="M17313" t="s">
        <v>7747</v>
      </c>
      <c r="N17313">
        <v>7</v>
      </c>
      <c r="P17313">
        <v>1</v>
      </c>
    </row>
    <row r="17314" spans="12:16" x14ac:dyDescent="0.35">
      <c r="L17314" t="s">
        <v>29</v>
      </c>
      <c r="M17314" t="s">
        <v>7747</v>
      </c>
      <c r="N17314">
        <v>7</v>
      </c>
      <c r="P17314">
        <v>1</v>
      </c>
    </row>
    <row r="17315" spans="12:16" x14ac:dyDescent="0.35">
      <c r="L17315" t="s">
        <v>29</v>
      </c>
      <c r="M17315" t="s">
        <v>7747</v>
      </c>
      <c r="N17315">
        <v>7</v>
      </c>
      <c r="P17315">
        <v>1</v>
      </c>
    </row>
    <row r="17316" spans="12:16" x14ac:dyDescent="0.35">
      <c r="L17316" t="s">
        <v>29</v>
      </c>
      <c r="M17316" t="s">
        <v>7747</v>
      </c>
      <c r="N17316">
        <v>7</v>
      </c>
      <c r="P17316">
        <v>1</v>
      </c>
    </row>
    <row r="17317" spans="12:16" x14ac:dyDescent="0.35">
      <c r="L17317" t="s">
        <v>29</v>
      </c>
      <c r="M17317" t="s">
        <v>7747</v>
      </c>
      <c r="N17317">
        <v>7</v>
      </c>
      <c r="P17317">
        <v>1</v>
      </c>
    </row>
    <row r="17318" spans="12:16" x14ac:dyDescent="0.35">
      <c r="L17318" t="s">
        <v>29</v>
      </c>
      <c r="M17318" t="s">
        <v>7747</v>
      </c>
      <c r="N17318">
        <v>7</v>
      </c>
      <c r="P17318">
        <v>1</v>
      </c>
    </row>
    <row r="17319" spans="12:16" x14ac:dyDescent="0.35">
      <c r="L17319" t="s">
        <v>29</v>
      </c>
      <c r="M17319" t="s">
        <v>7747</v>
      </c>
      <c r="N17319">
        <v>7</v>
      </c>
      <c r="P17319">
        <v>1</v>
      </c>
    </row>
    <row r="17320" spans="12:16" x14ac:dyDescent="0.35">
      <c r="L17320" t="s">
        <v>29</v>
      </c>
      <c r="M17320" t="s">
        <v>7747</v>
      </c>
      <c r="N17320">
        <v>7</v>
      </c>
      <c r="P17320">
        <v>1</v>
      </c>
    </row>
    <row r="17321" spans="12:16" x14ac:dyDescent="0.35">
      <c r="L17321" t="s">
        <v>29</v>
      </c>
      <c r="M17321" t="s">
        <v>7747</v>
      </c>
      <c r="N17321">
        <v>7</v>
      </c>
      <c r="P17321">
        <v>1</v>
      </c>
    </row>
    <row r="17322" spans="12:16" x14ac:dyDescent="0.35">
      <c r="L17322" t="s">
        <v>29</v>
      </c>
      <c r="M17322" t="s">
        <v>7747</v>
      </c>
      <c r="N17322">
        <v>7</v>
      </c>
      <c r="P17322">
        <v>1</v>
      </c>
    </row>
    <row r="17323" spans="12:16" x14ac:dyDescent="0.35">
      <c r="L17323" t="s">
        <v>29</v>
      </c>
      <c r="M17323" t="s">
        <v>7747</v>
      </c>
      <c r="N17323">
        <v>7</v>
      </c>
      <c r="P17323">
        <v>1</v>
      </c>
    </row>
    <row r="17324" spans="12:16" x14ac:dyDescent="0.35">
      <c r="L17324" t="s">
        <v>29</v>
      </c>
      <c r="M17324" t="s">
        <v>7747</v>
      </c>
      <c r="N17324">
        <v>7</v>
      </c>
      <c r="P17324">
        <v>1</v>
      </c>
    </row>
    <row r="17325" spans="12:16" x14ac:dyDescent="0.35">
      <c r="L17325" t="s">
        <v>29</v>
      </c>
      <c r="M17325" t="s">
        <v>7747</v>
      </c>
      <c r="N17325">
        <v>7</v>
      </c>
      <c r="P17325">
        <v>1</v>
      </c>
    </row>
    <row r="17326" spans="12:16" x14ac:dyDescent="0.35">
      <c r="L17326" t="s">
        <v>29</v>
      </c>
      <c r="M17326" t="s">
        <v>7747</v>
      </c>
      <c r="N17326">
        <v>7</v>
      </c>
      <c r="P17326">
        <v>1</v>
      </c>
    </row>
    <row r="17327" spans="12:16" x14ac:dyDescent="0.35">
      <c r="L17327" t="s">
        <v>29</v>
      </c>
      <c r="M17327" t="s">
        <v>7747</v>
      </c>
      <c r="N17327">
        <v>7</v>
      </c>
      <c r="P17327">
        <v>1</v>
      </c>
    </row>
    <row r="17328" spans="12:16" x14ac:dyDescent="0.35">
      <c r="L17328" t="s">
        <v>29</v>
      </c>
      <c r="M17328" t="s">
        <v>7747</v>
      </c>
      <c r="N17328">
        <v>7</v>
      </c>
      <c r="P17328">
        <v>1</v>
      </c>
    </row>
    <row r="17329" spans="12:16" x14ac:dyDescent="0.35">
      <c r="L17329" t="s">
        <v>29</v>
      </c>
      <c r="M17329" t="s">
        <v>7747</v>
      </c>
      <c r="N17329">
        <v>7</v>
      </c>
      <c r="P17329">
        <v>1</v>
      </c>
    </row>
    <row r="17330" spans="12:16" x14ac:dyDescent="0.35">
      <c r="L17330" t="s">
        <v>29</v>
      </c>
      <c r="M17330" t="s">
        <v>7747</v>
      </c>
      <c r="N17330">
        <v>7</v>
      </c>
      <c r="P17330">
        <v>1</v>
      </c>
    </row>
    <row r="17331" spans="12:16" x14ac:dyDescent="0.35">
      <c r="L17331" t="s">
        <v>29</v>
      </c>
      <c r="M17331" t="s">
        <v>7747</v>
      </c>
      <c r="N17331">
        <v>7</v>
      </c>
      <c r="P17331">
        <v>1</v>
      </c>
    </row>
    <row r="17332" spans="12:16" x14ac:dyDescent="0.35">
      <c r="L17332" t="s">
        <v>29</v>
      </c>
      <c r="M17332" t="s">
        <v>7747</v>
      </c>
      <c r="N17332">
        <v>7</v>
      </c>
      <c r="P17332">
        <v>1</v>
      </c>
    </row>
    <row r="17333" spans="12:16" x14ac:dyDescent="0.35">
      <c r="L17333" t="s">
        <v>29</v>
      </c>
      <c r="M17333" t="s">
        <v>7747</v>
      </c>
      <c r="N17333">
        <v>7</v>
      </c>
      <c r="P17333">
        <v>1</v>
      </c>
    </row>
    <row r="17334" spans="12:16" x14ac:dyDescent="0.35">
      <c r="L17334" t="s">
        <v>29</v>
      </c>
      <c r="M17334" t="s">
        <v>7747</v>
      </c>
      <c r="N17334">
        <v>7</v>
      </c>
      <c r="P17334">
        <v>1</v>
      </c>
    </row>
    <row r="17335" spans="12:16" x14ac:dyDescent="0.35">
      <c r="L17335" t="s">
        <v>29</v>
      </c>
      <c r="M17335" t="s">
        <v>7747</v>
      </c>
      <c r="N17335">
        <v>7</v>
      </c>
      <c r="P17335">
        <v>1</v>
      </c>
    </row>
    <row r="17336" spans="12:16" x14ac:dyDescent="0.35">
      <c r="L17336" t="s">
        <v>29</v>
      </c>
      <c r="M17336" t="s">
        <v>7747</v>
      </c>
      <c r="N17336">
        <v>7</v>
      </c>
      <c r="P17336">
        <v>1</v>
      </c>
    </row>
    <row r="17337" spans="12:16" x14ac:dyDescent="0.35">
      <c r="L17337" t="s">
        <v>29</v>
      </c>
      <c r="M17337" t="s">
        <v>7747</v>
      </c>
      <c r="N17337">
        <v>7</v>
      </c>
      <c r="P17337">
        <v>1</v>
      </c>
    </row>
    <row r="17338" spans="12:16" x14ac:dyDescent="0.35">
      <c r="L17338" t="s">
        <v>29</v>
      </c>
      <c r="M17338" t="s">
        <v>7747</v>
      </c>
      <c r="N17338">
        <v>7</v>
      </c>
      <c r="P17338">
        <v>1</v>
      </c>
    </row>
    <row r="17339" spans="12:16" x14ac:dyDescent="0.35">
      <c r="L17339" t="s">
        <v>29</v>
      </c>
      <c r="M17339" t="s">
        <v>7747</v>
      </c>
      <c r="N17339">
        <v>7</v>
      </c>
      <c r="P17339">
        <v>1</v>
      </c>
    </row>
    <row r="17340" spans="12:16" x14ac:dyDescent="0.35">
      <c r="L17340" t="s">
        <v>29</v>
      </c>
      <c r="M17340" t="s">
        <v>7747</v>
      </c>
      <c r="N17340">
        <v>7</v>
      </c>
      <c r="P17340">
        <v>1</v>
      </c>
    </row>
    <row r="17341" spans="12:16" x14ac:dyDescent="0.35">
      <c r="L17341" t="s">
        <v>29</v>
      </c>
      <c r="M17341" t="s">
        <v>7747</v>
      </c>
      <c r="N17341">
        <v>7</v>
      </c>
      <c r="P17341">
        <v>1</v>
      </c>
    </row>
    <row r="17342" spans="12:16" x14ac:dyDescent="0.35">
      <c r="L17342" t="s">
        <v>29</v>
      </c>
      <c r="M17342" t="s">
        <v>7747</v>
      </c>
      <c r="N17342">
        <v>7</v>
      </c>
      <c r="P17342">
        <v>1</v>
      </c>
    </row>
    <row r="17343" spans="12:16" x14ac:dyDescent="0.35">
      <c r="L17343" t="s">
        <v>29</v>
      </c>
      <c r="M17343" t="s">
        <v>7747</v>
      </c>
      <c r="N17343">
        <v>7</v>
      </c>
      <c r="P17343">
        <v>1</v>
      </c>
    </row>
    <row r="17344" spans="12:16" x14ac:dyDescent="0.35">
      <c r="L17344" t="s">
        <v>29</v>
      </c>
      <c r="M17344" t="s">
        <v>7747</v>
      </c>
      <c r="N17344">
        <v>7</v>
      </c>
      <c r="P17344">
        <v>1</v>
      </c>
    </row>
    <row r="17345" spans="12:16" x14ac:dyDescent="0.35">
      <c r="L17345" t="s">
        <v>29</v>
      </c>
      <c r="M17345" t="s">
        <v>7747</v>
      </c>
      <c r="N17345">
        <v>7</v>
      </c>
      <c r="P17345">
        <v>1</v>
      </c>
    </row>
    <row r="17346" spans="12:16" x14ac:dyDescent="0.35">
      <c r="L17346" t="s">
        <v>29</v>
      </c>
      <c r="M17346" t="s">
        <v>7747</v>
      </c>
      <c r="N17346">
        <v>7</v>
      </c>
      <c r="P17346">
        <v>1</v>
      </c>
    </row>
    <row r="17347" spans="12:16" x14ac:dyDescent="0.35">
      <c r="L17347" t="s">
        <v>29</v>
      </c>
      <c r="M17347" t="s">
        <v>7747</v>
      </c>
      <c r="N17347">
        <v>7</v>
      </c>
      <c r="P17347">
        <v>1</v>
      </c>
    </row>
    <row r="17348" spans="12:16" x14ac:dyDescent="0.35">
      <c r="L17348" t="s">
        <v>29</v>
      </c>
      <c r="M17348" t="s">
        <v>7747</v>
      </c>
      <c r="N17348">
        <v>7</v>
      </c>
      <c r="P17348">
        <v>1</v>
      </c>
    </row>
    <row r="17349" spans="12:16" x14ac:dyDescent="0.35">
      <c r="L17349" t="s">
        <v>29</v>
      </c>
      <c r="M17349" t="s">
        <v>7747</v>
      </c>
      <c r="N17349">
        <v>7</v>
      </c>
      <c r="P17349">
        <v>1</v>
      </c>
    </row>
    <row r="17350" spans="12:16" x14ac:dyDescent="0.35">
      <c r="L17350" t="s">
        <v>29</v>
      </c>
      <c r="M17350" t="s">
        <v>7747</v>
      </c>
      <c r="N17350">
        <v>7</v>
      </c>
      <c r="P17350">
        <v>1</v>
      </c>
    </row>
    <row r="17351" spans="12:16" x14ac:dyDescent="0.35">
      <c r="L17351" t="s">
        <v>29</v>
      </c>
      <c r="M17351" t="s">
        <v>7747</v>
      </c>
      <c r="N17351">
        <v>7</v>
      </c>
      <c r="P17351">
        <v>1</v>
      </c>
    </row>
    <row r="17352" spans="12:16" x14ac:dyDescent="0.35">
      <c r="L17352" t="s">
        <v>29</v>
      </c>
      <c r="M17352" t="s">
        <v>7747</v>
      </c>
      <c r="N17352">
        <v>7</v>
      </c>
      <c r="P17352">
        <v>1</v>
      </c>
    </row>
    <row r="17353" spans="12:16" x14ac:dyDescent="0.35">
      <c r="L17353" t="s">
        <v>29</v>
      </c>
      <c r="M17353" t="s">
        <v>7747</v>
      </c>
      <c r="N17353">
        <v>7</v>
      </c>
      <c r="P17353">
        <v>1</v>
      </c>
    </row>
    <row r="17354" spans="12:16" x14ac:dyDescent="0.35">
      <c r="L17354" t="s">
        <v>29</v>
      </c>
      <c r="M17354" t="s">
        <v>7747</v>
      </c>
      <c r="N17354">
        <v>7</v>
      </c>
      <c r="P17354">
        <v>1</v>
      </c>
    </row>
    <row r="17355" spans="12:16" x14ac:dyDescent="0.35">
      <c r="L17355" t="s">
        <v>29</v>
      </c>
      <c r="M17355" t="s">
        <v>7747</v>
      </c>
      <c r="N17355">
        <v>7</v>
      </c>
      <c r="P17355">
        <v>1</v>
      </c>
    </row>
    <row r="17356" spans="12:16" x14ac:dyDescent="0.35">
      <c r="L17356" t="s">
        <v>29</v>
      </c>
      <c r="M17356" t="s">
        <v>7747</v>
      </c>
      <c r="N17356">
        <v>7</v>
      </c>
      <c r="P17356">
        <v>1</v>
      </c>
    </row>
    <row r="17357" spans="12:16" x14ac:dyDescent="0.35">
      <c r="L17357" t="s">
        <v>29</v>
      </c>
      <c r="M17357" t="s">
        <v>7747</v>
      </c>
      <c r="N17357">
        <v>7</v>
      </c>
      <c r="P17357">
        <v>1</v>
      </c>
    </row>
    <row r="17358" spans="12:16" x14ac:dyDescent="0.35">
      <c r="L17358" t="s">
        <v>29</v>
      </c>
      <c r="M17358" t="s">
        <v>7747</v>
      </c>
      <c r="N17358">
        <v>7</v>
      </c>
      <c r="P17358">
        <v>1</v>
      </c>
    </row>
    <row r="17359" spans="12:16" x14ac:dyDescent="0.35">
      <c r="L17359" t="s">
        <v>29</v>
      </c>
      <c r="M17359" t="s">
        <v>7747</v>
      </c>
      <c r="N17359">
        <v>7</v>
      </c>
      <c r="P17359">
        <v>1</v>
      </c>
    </row>
    <row r="17360" spans="12:16" x14ac:dyDescent="0.35">
      <c r="L17360" t="s">
        <v>29</v>
      </c>
      <c r="M17360" t="s">
        <v>7747</v>
      </c>
      <c r="N17360">
        <v>7</v>
      </c>
      <c r="P17360">
        <v>1</v>
      </c>
    </row>
    <row r="17361" spans="12:16" x14ac:dyDescent="0.35">
      <c r="L17361" t="s">
        <v>29</v>
      </c>
      <c r="M17361" t="s">
        <v>7747</v>
      </c>
      <c r="N17361">
        <v>7</v>
      </c>
      <c r="P17361">
        <v>1</v>
      </c>
    </row>
    <row r="17362" spans="12:16" x14ac:dyDescent="0.35">
      <c r="L17362" t="s">
        <v>29</v>
      </c>
      <c r="M17362" t="s">
        <v>7747</v>
      </c>
      <c r="N17362">
        <v>7</v>
      </c>
      <c r="P17362">
        <v>1</v>
      </c>
    </row>
    <row r="17363" spans="12:16" x14ac:dyDescent="0.35">
      <c r="L17363" t="s">
        <v>29</v>
      </c>
      <c r="M17363" t="s">
        <v>7747</v>
      </c>
      <c r="N17363">
        <v>7</v>
      </c>
      <c r="P17363">
        <v>1</v>
      </c>
    </row>
    <row r="17364" spans="12:16" x14ac:dyDescent="0.35">
      <c r="L17364" t="s">
        <v>29</v>
      </c>
      <c r="M17364" t="s">
        <v>7747</v>
      </c>
      <c r="N17364">
        <v>7</v>
      </c>
      <c r="P17364">
        <v>1</v>
      </c>
    </row>
    <row r="17365" spans="12:16" x14ac:dyDescent="0.35">
      <c r="L17365" t="s">
        <v>29</v>
      </c>
      <c r="M17365" t="s">
        <v>7747</v>
      </c>
      <c r="N17365">
        <v>7</v>
      </c>
      <c r="P17365">
        <v>1</v>
      </c>
    </row>
    <row r="17366" spans="12:16" x14ac:dyDescent="0.35">
      <c r="L17366" t="s">
        <v>29</v>
      </c>
      <c r="M17366" t="s">
        <v>7747</v>
      </c>
      <c r="N17366">
        <v>7</v>
      </c>
      <c r="P17366">
        <v>1</v>
      </c>
    </row>
    <row r="17367" spans="12:16" x14ac:dyDescent="0.35">
      <c r="L17367" t="s">
        <v>29</v>
      </c>
      <c r="M17367" t="s">
        <v>7747</v>
      </c>
      <c r="N17367">
        <v>7</v>
      </c>
      <c r="P17367">
        <v>1</v>
      </c>
    </row>
    <row r="17368" spans="12:16" x14ac:dyDescent="0.35">
      <c r="L17368" t="s">
        <v>29</v>
      </c>
      <c r="M17368" t="s">
        <v>7747</v>
      </c>
      <c r="N17368">
        <v>7</v>
      </c>
      <c r="P17368">
        <v>1</v>
      </c>
    </row>
    <row r="17369" spans="12:16" x14ac:dyDescent="0.35">
      <c r="L17369" t="s">
        <v>29</v>
      </c>
      <c r="M17369" t="s">
        <v>7747</v>
      </c>
      <c r="N17369">
        <v>7</v>
      </c>
      <c r="P17369">
        <v>1</v>
      </c>
    </row>
    <row r="17370" spans="12:16" x14ac:dyDescent="0.35">
      <c r="L17370" t="s">
        <v>29</v>
      </c>
      <c r="M17370" t="s">
        <v>7747</v>
      </c>
      <c r="N17370">
        <v>7</v>
      </c>
      <c r="P17370">
        <v>1</v>
      </c>
    </row>
    <row r="17371" spans="12:16" x14ac:dyDescent="0.35">
      <c r="L17371" t="s">
        <v>29</v>
      </c>
      <c r="M17371" t="s">
        <v>7747</v>
      </c>
      <c r="N17371">
        <v>7</v>
      </c>
      <c r="P17371">
        <v>1</v>
      </c>
    </row>
    <row r="17372" spans="12:16" x14ac:dyDescent="0.35">
      <c r="L17372" t="s">
        <v>29</v>
      </c>
      <c r="M17372" t="s">
        <v>7747</v>
      </c>
      <c r="N17372">
        <v>7</v>
      </c>
      <c r="P17372">
        <v>1</v>
      </c>
    </row>
    <row r="17373" spans="12:16" x14ac:dyDescent="0.35">
      <c r="L17373" t="s">
        <v>29</v>
      </c>
      <c r="M17373" t="s">
        <v>7747</v>
      </c>
      <c r="N17373">
        <v>7</v>
      </c>
      <c r="P17373">
        <v>1</v>
      </c>
    </row>
    <row r="17374" spans="12:16" x14ac:dyDescent="0.35">
      <c r="L17374" t="s">
        <v>29</v>
      </c>
      <c r="M17374" t="s">
        <v>7747</v>
      </c>
      <c r="N17374">
        <v>7</v>
      </c>
      <c r="P17374">
        <v>1</v>
      </c>
    </row>
    <row r="17375" spans="12:16" x14ac:dyDescent="0.35">
      <c r="L17375" t="s">
        <v>29</v>
      </c>
      <c r="M17375" t="s">
        <v>7747</v>
      </c>
      <c r="N17375">
        <v>7</v>
      </c>
      <c r="P17375">
        <v>1</v>
      </c>
    </row>
    <row r="17376" spans="12:16" x14ac:dyDescent="0.35">
      <c r="L17376" t="s">
        <v>29</v>
      </c>
      <c r="M17376" t="s">
        <v>7747</v>
      </c>
      <c r="N17376">
        <v>7</v>
      </c>
      <c r="P17376">
        <v>1</v>
      </c>
    </row>
    <row r="17377" spans="12:16" x14ac:dyDescent="0.35">
      <c r="L17377" t="s">
        <v>29</v>
      </c>
      <c r="M17377" t="s">
        <v>7747</v>
      </c>
      <c r="N17377">
        <v>7</v>
      </c>
      <c r="P17377">
        <v>1</v>
      </c>
    </row>
    <row r="17378" spans="12:16" x14ac:dyDescent="0.35">
      <c r="L17378" t="s">
        <v>29</v>
      </c>
      <c r="M17378" t="s">
        <v>7747</v>
      </c>
      <c r="N17378">
        <v>7</v>
      </c>
      <c r="P17378">
        <v>1</v>
      </c>
    </row>
    <row r="17379" spans="12:16" x14ac:dyDescent="0.35">
      <c r="L17379" t="s">
        <v>29</v>
      </c>
      <c r="M17379" t="s">
        <v>7747</v>
      </c>
      <c r="N17379">
        <v>7</v>
      </c>
      <c r="P17379">
        <v>1</v>
      </c>
    </row>
    <row r="17380" spans="12:16" x14ac:dyDescent="0.35">
      <c r="L17380" t="s">
        <v>29</v>
      </c>
      <c r="M17380" t="s">
        <v>7747</v>
      </c>
      <c r="N17380">
        <v>7</v>
      </c>
      <c r="P17380">
        <v>1</v>
      </c>
    </row>
    <row r="17381" spans="12:16" x14ac:dyDescent="0.35">
      <c r="L17381" t="s">
        <v>29</v>
      </c>
      <c r="M17381" t="s">
        <v>7747</v>
      </c>
      <c r="N17381">
        <v>7</v>
      </c>
      <c r="P17381">
        <v>1</v>
      </c>
    </row>
    <row r="17382" spans="12:16" x14ac:dyDescent="0.35">
      <c r="L17382" t="s">
        <v>29</v>
      </c>
      <c r="M17382" t="s">
        <v>7747</v>
      </c>
      <c r="N17382">
        <v>7</v>
      </c>
      <c r="P17382">
        <v>1</v>
      </c>
    </row>
    <row r="17383" spans="12:16" x14ac:dyDescent="0.35">
      <c r="L17383" t="s">
        <v>29</v>
      </c>
      <c r="M17383" t="s">
        <v>7747</v>
      </c>
      <c r="N17383">
        <v>7</v>
      </c>
      <c r="P17383">
        <v>1</v>
      </c>
    </row>
    <row r="17384" spans="12:16" x14ac:dyDescent="0.35">
      <c r="L17384" t="s">
        <v>29</v>
      </c>
      <c r="M17384" t="s">
        <v>7747</v>
      </c>
      <c r="N17384">
        <v>7</v>
      </c>
      <c r="P17384">
        <v>1</v>
      </c>
    </row>
    <row r="17385" spans="12:16" x14ac:dyDescent="0.35">
      <c r="L17385" t="s">
        <v>29</v>
      </c>
      <c r="M17385" t="s">
        <v>7747</v>
      </c>
      <c r="N17385">
        <v>7</v>
      </c>
      <c r="P17385">
        <v>1</v>
      </c>
    </row>
    <row r="17386" spans="12:16" x14ac:dyDescent="0.35">
      <c r="L17386" t="s">
        <v>29</v>
      </c>
      <c r="M17386" t="s">
        <v>7747</v>
      </c>
      <c r="N17386">
        <v>7</v>
      </c>
      <c r="P17386">
        <v>1</v>
      </c>
    </row>
    <row r="17387" spans="12:16" x14ac:dyDescent="0.35">
      <c r="L17387" t="s">
        <v>29</v>
      </c>
      <c r="M17387" t="s">
        <v>7747</v>
      </c>
      <c r="N17387">
        <v>7</v>
      </c>
      <c r="P17387">
        <v>1</v>
      </c>
    </row>
    <row r="17388" spans="12:16" x14ac:dyDescent="0.35">
      <c r="L17388" t="s">
        <v>29</v>
      </c>
      <c r="M17388" t="s">
        <v>7747</v>
      </c>
      <c r="N17388">
        <v>7</v>
      </c>
      <c r="P17388">
        <v>1</v>
      </c>
    </row>
    <row r="17389" spans="12:16" x14ac:dyDescent="0.35">
      <c r="L17389" t="s">
        <v>29</v>
      </c>
      <c r="M17389" t="s">
        <v>7747</v>
      </c>
      <c r="N17389">
        <v>7</v>
      </c>
      <c r="P17389">
        <v>1</v>
      </c>
    </row>
    <row r="17390" spans="12:16" x14ac:dyDescent="0.35">
      <c r="L17390" t="s">
        <v>29</v>
      </c>
      <c r="M17390" t="s">
        <v>7747</v>
      </c>
      <c r="N17390">
        <v>7</v>
      </c>
      <c r="P17390">
        <v>1</v>
      </c>
    </row>
    <row r="17391" spans="12:16" x14ac:dyDescent="0.35">
      <c r="L17391" t="s">
        <v>29</v>
      </c>
      <c r="M17391" t="s">
        <v>7747</v>
      </c>
      <c r="N17391">
        <v>7</v>
      </c>
      <c r="P17391">
        <v>1</v>
      </c>
    </row>
    <row r="17392" spans="12:16" x14ac:dyDescent="0.35">
      <c r="L17392" t="s">
        <v>29</v>
      </c>
      <c r="M17392" t="s">
        <v>7747</v>
      </c>
      <c r="N17392">
        <v>7</v>
      </c>
      <c r="P17392">
        <v>1</v>
      </c>
    </row>
    <row r="17393" spans="12:16" x14ac:dyDescent="0.35">
      <c r="L17393" t="s">
        <v>29</v>
      </c>
      <c r="M17393" t="s">
        <v>7747</v>
      </c>
      <c r="N17393">
        <v>7</v>
      </c>
      <c r="P17393">
        <v>1</v>
      </c>
    </row>
    <row r="17394" spans="12:16" x14ac:dyDescent="0.35">
      <c r="L17394" t="s">
        <v>29</v>
      </c>
      <c r="M17394" t="s">
        <v>7747</v>
      </c>
      <c r="N17394">
        <v>7</v>
      </c>
      <c r="P17394">
        <v>1</v>
      </c>
    </row>
    <row r="17395" spans="12:16" x14ac:dyDescent="0.35">
      <c r="L17395" t="s">
        <v>29</v>
      </c>
      <c r="M17395" t="s">
        <v>7747</v>
      </c>
      <c r="N17395">
        <v>7</v>
      </c>
      <c r="P17395">
        <v>1</v>
      </c>
    </row>
    <row r="17396" spans="12:16" x14ac:dyDescent="0.35">
      <c r="L17396" t="s">
        <v>29</v>
      </c>
      <c r="M17396" t="s">
        <v>7747</v>
      </c>
      <c r="N17396">
        <v>7</v>
      </c>
      <c r="P17396">
        <v>1</v>
      </c>
    </row>
    <row r="17397" spans="12:16" x14ac:dyDescent="0.35">
      <c r="L17397" t="s">
        <v>29</v>
      </c>
      <c r="M17397" t="s">
        <v>7747</v>
      </c>
      <c r="N17397">
        <v>7</v>
      </c>
      <c r="P17397">
        <v>1</v>
      </c>
    </row>
    <row r="17398" spans="12:16" x14ac:dyDescent="0.35">
      <c r="L17398" t="s">
        <v>29</v>
      </c>
      <c r="M17398" t="s">
        <v>7747</v>
      </c>
      <c r="N17398">
        <v>7</v>
      </c>
      <c r="P17398">
        <v>1</v>
      </c>
    </row>
    <row r="17399" spans="12:16" x14ac:dyDescent="0.35">
      <c r="L17399" t="s">
        <v>29</v>
      </c>
      <c r="M17399" t="s">
        <v>7747</v>
      </c>
      <c r="N17399">
        <v>7</v>
      </c>
      <c r="P17399">
        <v>1</v>
      </c>
    </row>
    <row r="17400" spans="12:16" x14ac:dyDescent="0.35">
      <c r="L17400" t="s">
        <v>29</v>
      </c>
      <c r="M17400" t="s">
        <v>7747</v>
      </c>
      <c r="N17400">
        <v>7</v>
      </c>
      <c r="P17400">
        <v>1</v>
      </c>
    </row>
    <row r="17401" spans="12:16" x14ac:dyDescent="0.35">
      <c r="L17401" t="s">
        <v>29</v>
      </c>
      <c r="M17401" t="s">
        <v>7747</v>
      </c>
      <c r="N17401">
        <v>7</v>
      </c>
      <c r="P17401">
        <v>1</v>
      </c>
    </row>
    <row r="17402" spans="12:16" x14ac:dyDescent="0.35">
      <c r="L17402" t="s">
        <v>29</v>
      </c>
      <c r="M17402" t="s">
        <v>7747</v>
      </c>
      <c r="N17402">
        <v>7</v>
      </c>
      <c r="P17402">
        <v>1</v>
      </c>
    </row>
    <row r="17403" spans="12:16" x14ac:dyDescent="0.35">
      <c r="L17403" t="s">
        <v>29</v>
      </c>
      <c r="M17403" t="s">
        <v>7747</v>
      </c>
      <c r="N17403">
        <v>7</v>
      </c>
      <c r="P17403">
        <v>1</v>
      </c>
    </row>
    <row r="17404" spans="12:16" x14ac:dyDescent="0.35">
      <c r="L17404" t="s">
        <v>29</v>
      </c>
      <c r="M17404" t="s">
        <v>7747</v>
      </c>
      <c r="N17404">
        <v>7</v>
      </c>
      <c r="P17404">
        <v>1</v>
      </c>
    </row>
    <row r="17405" spans="12:16" x14ac:dyDescent="0.35">
      <c r="L17405" t="s">
        <v>29</v>
      </c>
      <c r="M17405" t="s">
        <v>7747</v>
      </c>
      <c r="N17405">
        <v>7</v>
      </c>
      <c r="P17405">
        <v>1</v>
      </c>
    </row>
    <row r="17406" spans="12:16" x14ac:dyDescent="0.35">
      <c r="L17406" t="s">
        <v>29</v>
      </c>
      <c r="M17406" t="s">
        <v>7747</v>
      </c>
      <c r="N17406">
        <v>7</v>
      </c>
      <c r="P17406">
        <v>1</v>
      </c>
    </row>
    <row r="17407" spans="12:16" x14ac:dyDescent="0.35">
      <c r="L17407" t="s">
        <v>29</v>
      </c>
      <c r="M17407" t="s">
        <v>7747</v>
      </c>
      <c r="N17407">
        <v>7</v>
      </c>
      <c r="P17407">
        <v>1</v>
      </c>
    </row>
    <row r="17408" spans="12:16" x14ac:dyDescent="0.35">
      <c r="L17408" t="s">
        <v>29</v>
      </c>
      <c r="M17408" t="s">
        <v>7747</v>
      </c>
      <c r="N17408">
        <v>7</v>
      </c>
      <c r="P17408">
        <v>1</v>
      </c>
    </row>
    <row r="17409" spans="12:16" x14ac:dyDescent="0.35">
      <c r="L17409" t="s">
        <v>29</v>
      </c>
      <c r="M17409" t="s">
        <v>7747</v>
      </c>
      <c r="N17409">
        <v>7</v>
      </c>
      <c r="P17409">
        <v>1</v>
      </c>
    </row>
    <row r="17410" spans="12:16" x14ac:dyDescent="0.35">
      <c r="L17410" t="s">
        <v>29</v>
      </c>
      <c r="M17410" t="s">
        <v>7747</v>
      </c>
      <c r="N17410">
        <v>7</v>
      </c>
      <c r="P17410">
        <v>1</v>
      </c>
    </row>
    <row r="17411" spans="12:16" x14ac:dyDescent="0.35">
      <c r="L17411" t="s">
        <v>29</v>
      </c>
      <c r="M17411" t="s">
        <v>7747</v>
      </c>
      <c r="N17411">
        <v>7</v>
      </c>
      <c r="P17411">
        <v>1</v>
      </c>
    </row>
    <row r="17412" spans="12:16" x14ac:dyDescent="0.35">
      <c r="L17412" t="s">
        <v>29</v>
      </c>
      <c r="M17412" t="s">
        <v>7747</v>
      </c>
      <c r="N17412">
        <v>7</v>
      </c>
      <c r="P17412">
        <v>1</v>
      </c>
    </row>
    <row r="17413" spans="12:16" x14ac:dyDescent="0.35">
      <c r="L17413" t="s">
        <v>29</v>
      </c>
      <c r="M17413" t="s">
        <v>7747</v>
      </c>
      <c r="N17413">
        <v>7</v>
      </c>
      <c r="P17413">
        <v>1</v>
      </c>
    </row>
    <row r="17414" spans="12:16" x14ac:dyDescent="0.35">
      <c r="L17414" t="s">
        <v>29</v>
      </c>
      <c r="M17414" t="s">
        <v>7747</v>
      </c>
      <c r="N17414">
        <v>7</v>
      </c>
      <c r="P17414">
        <v>1</v>
      </c>
    </row>
    <row r="17415" spans="12:16" x14ac:dyDescent="0.35">
      <c r="L17415" t="s">
        <v>29</v>
      </c>
      <c r="M17415" t="s">
        <v>7747</v>
      </c>
      <c r="N17415">
        <v>7</v>
      </c>
      <c r="P17415">
        <v>1</v>
      </c>
    </row>
    <row r="17416" spans="12:16" x14ac:dyDescent="0.35">
      <c r="L17416" t="s">
        <v>29</v>
      </c>
      <c r="M17416" t="s">
        <v>7747</v>
      </c>
      <c r="N17416">
        <v>7</v>
      </c>
      <c r="P17416">
        <v>1</v>
      </c>
    </row>
    <row r="17417" spans="12:16" x14ac:dyDescent="0.35">
      <c r="L17417" t="s">
        <v>29</v>
      </c>
      <c r="M17417" t="s">
        <v>7747</v>
      </c>
      <c r="N17417">
        <v>7</v>
      </c>
      <c r="P17417">
        <v>1</v>
      </c>
    </row>
    <row r="17418" spans="12:16" x14ac:dyDescent="0.35">
      <c r="L17418" t="s">
        <v>29</v>
      </c>
      <c r="M17418" t="s">
        <v>7747</v>
      </c>
      <c r="N17418">
        <v>7</v>
      </c>
      <c r="P17418">
        <v>1</v>
      </c>
    </row>
    <row r="17419" spans="12:16" x14ac:dyDescent="0.35">
      <c r="L17419" t="s">
        <v>29</v>
      </c>
      <c r="M17419" t="s">
        <v>7747</v>
      </c>
      <c r="N17419">
        <v>7</v>
      </c>
      <c r="P17419">
        <v>1</v>
      </c>
    </row>
    <row r="17420" spans="12:16" x14ac:dyDescent="0.35">
      <c r="L17420" t="s">
        <v>29</v>
      </c>
      <c r="M17420" t="s">
        <v>7747</v>
      </c>
      <c r="N17420">
        <v>7</v>
      </c>
      <c r="P17420">
        <v>1</v>
      </c>
    </row>
    <row r="17421" spans="12:16" x14ac:dyDescent="0.35">
      <c r="L17421" t="s">
        <v>29</v>
      </c>
      <c r="M17421" t="s">
        <v>7747</v>
      </c>
      <c r="N17421">
        <v>7</v>
      </c>
      <c r="P17421">
        <v>1</v>
      </c>
    </row>
    <row r="17422" spans="12:16" x14ac:dyDescent="0.35">
      <c r="L17422" t="s">
        <v>29</v>
      </c>
      <c r="M17422" t="s">
        <v>7747</v>
      </c>
      <c r="N17422">
        <v>7</v>
      </c>
      <c r="P17422">
        <v>1</v>
      </c>
    </row>
    <row r="17423" spans="12:16" x14ac:dyDescent="0.35">
      <c r="L17423" t="s">
        <v>29</v>
      </c>
      <c r="M17423" t="s">
        <v>7747</v>
      </c>
      <c r="N17423">
        <v>7</v>
      </c>
      <c r="P17423">
        <v>1</v>
      </c>
    </row>
    <row r="17424" spans="12:16" x14ac:dyDescent="0.35">
      <c r="L17424" t="s">
        <v>29</v>
      </c>
      <c r="M17424" t="s">
        <v>7747</v>
      </c>
      <c r="N17424">
        <v>7</v>
      </c>
      <c r="P17424">
        <v>1</v>
      </c>
    </row>
    <row r="17425" spans="12:16" x14ac:dyDescent="0.35">
      <c r="L17425" t="s">
        <v>29</v>
      </c>
      <c r="M17425" t="s">
        <v>7747</v>
      </c>
      <c r="N17425">
        <v>7</v>
      </c>
      <c r="P17425">
        <v>1</v>
      </c>
    </row>
    <row r="17426" spans="12:16" x14ac:dyDescent="0.35">
      <c r="L17426" t="s">
        <v>29</v>
      </c>
      <c r="M17426" t="s">
        <v>7747</v>
      </c>
      <c r="N17426">
        <v>7</v>
      </c>
      <c r="P17426">
        <v>1</v>
      </c>
    </row>
    <row r="17427" spans="12:16" x14ac:dyDescent="0.35">
      <c r="L17427" t="s">
        <v>29</v>
      </c>
      <c r="M17427" t="s">
        <v>7747</v>
      </c>
      <c r="N17427">
        <v>7</v>
      </c>
      <c r="P17427">
        <v>1</v>
      </c>
    </row>
    <row r="17428" spans="12:16" x14ac:dyDescent="0.35">
      <c r="L17428" t="s">
        <v>29</v>
      </c>
      <c r="M17428" t="s">
        <v>7747</v>
      </c>
      <c r="N17428">
        <v>7</v>
      </c>
      <c r="P17428">
        <v>1</v>
      </c>
    </row>
    <row r="17429" spans="12:16" x14ac:dyDescent="0.35">
      <c r="L17429" t="s">
        <v>29</v>
      </c>
      <c r="M17429" t="s">
        <v>7747</v>
      </c>
      <c r="N17429">
        <v>7</v>
      </c>
      <c r="P17429">
        <v>1</v>
      </c>
    </row>
    <row r="17430" spans="12:16" x14ac:dyDescent="0.35">
      <c r="L17430" t="s">
        <v>29</v>
      </c>
      <c r="M17430" t="s">
        <v>7747</v>
      </c>
      <c r="N17430">
        <v>7</v>
      </c>
      <c r="P17430">
        <v>1</v>
      </c>
    </row>
    <row r="17431" spans="12:16" x14ac:dyDescent="0.35">
      <c r="L17431" t="s">
        <v>29</v>
      </c>
      <c r="M17431" t="s">
        <v>7747</v>
      </c>
      <c r="N17431">
        <v>7</v>
      </c>
      <c r="P17431">
        <v>1</v>
      </c>
    </row>
    <row r="17432" spans="12:16" x14ac:dyDescent="0.35">
      <c r="L17432" t="s">
        <v>29</v>
      </c>
      <c r="M17432" t="s">
        <v>7747</v>
      </c>
      <c r="N17432">
        <v>7</v>
      </c>
      <c r="P17432">
        <v>1</v>
      </c>
    </row>
    <row r="17433" spans="12:16" x14ac:dyDescent="0.35">
      <c r="L17433" t="s">
        <v>29</v>
      </c>
      <c r="M17433" t="s">
        <v>7747</v>
      </c>
      <c r="N17433">
        <v>7</v>
      </c>
      <c r="P17433">
        <v>1</v>
      </c>
    </row>
    <row r="17434" spans="12:16" x14ac:dyDescent="0.35">
      <c r="L17434" t="s">
        <v>29</v>
      </c>
      <c r="M17434" t="s">
        <v>7747</v>
      </c>
      <c r="N17434">
        <v>7</v>
      </c>
      <c r="P17434">
        <v>1</v>
      </c>
    </row>
    <row r="17435" spans="12:16" x14ac:dyDescent="0.35">
      <c r="L17435" t="s">
        <v>29</v>
      </c>
      <c r="M17435" t="s">
        <v>7747</v>
      </c>
      <c r="N17435">
        <v>7</v>
      </c>
      <c r="P17435">
        <v>1</v>
      </c>
    </row>
    <row r="17436" spans="12:16" x14ac:dyDescent="0.35">
      <c r="L17436" t="s">
        <v>29</v>
      </c>
      <c r="M17436" t="s">
        <v>7747</v>
      </c>
      <c r="N17436">
        <v>7</v>
      </c>
      <c r="P17436">
        <v>1</v>
      </c>
    </row>
    <row r="17437" spans="12:16" x14ac:dyDescent="0.35">
      <c r="L17437" t="s">
        <v>29</v>
      </c>
      <c r="M17437" t="s">
        <v>7747</v>
      </c>
      <c r="N17437">
        <v>7</v>
      </c>
      <c r="P17437">
        <v>1</v>
      </c>
    </row>
    <row r="17438" spans="12:16" x14ac:dyDescent="0.35">
      <c r="L17438" t="s">
        <v>29</v>
      </c>
      <c r="M17438" t="s">
        <v>7747</v>
      </c>
      <c r="N17438">
        <v>7</v>
      </c>
      <c r="P17438">
        <v>1</v>
      </c>
    </row>
    <row r="17439" spans="12:16" x14ac:dyDescent="0.35">
      <c r="L17439" t="s">
        <v>29</v>
      </c>
      <c r="M17439" t="s">
        <v>7747</v>
      </c>
      <c r="N17439">
        <v>7</v>
      </c>
      <c r="P17439">
        <v>1</v>
      </c>
    </row>
    <row r="17440" spans="12:16" x14ac:dyDescent="0.35">
      <c r="L17440" t="s">
        <v>29</v>
      </c>
      <c r="M17440" t="s">
        <v>7747</v>
      </c>
      <c r="N17440">
        <v>7</v>
      </c>
      <c r="P17440">
        <v>1</v>
      </c>
    </row>
    <row r="17441" spans="12:16" x14ac:dyDescent="0.35">
      <c r="L17441" t="s">
        <v>29</v>
      </c>
      <c r="M17441" t="s">
        <v>7747</v>
      </c>
      <c r="N17441">
        <v>7</v>
      </c>
      <c r="P17441">
        <v>1</v>
      </c>
    </row>
    <row r="17442" spans="12:16" x14ac:dyDescent="0.35">
      <c r="L17442" t="s">
        <v>29</v>
      </c>
      <c r="M17442" t="s">
        <v>7747</v>
      </c>
      <c r="N17442">
        <v>7</v>
      </c>
      <c r="P17442">
        <v>1</v>
      </c>
    </row>
    <row r="17443" spans="12:16" x14ac:dyDescent="0.35">
      <c r="L17443" t="s">
        <v>29</v>
      </c>
      <c r="M17443" t="s">
        <v>7747</v>
      </c>
      <c r="N17443">
        <v>7</v>
      </c>
      <c r="P17443">
        <v>1</v>
      </c>
    </row>
    <row r="17444" spans="12:16" x14ac:dyDescent="0.35">
      <c r="L17444" t="s">
        <v>29</v>
      </c>
      <c r="M17444" t="s">
        <v>7747</v>
      </c>
      <c r="N17444">
        <v>7</v>
      </c>
      <c r="P17444">
        <v>1</v>
      </c>
    </row>
    <row r="17445" spans="12:16" x14ac:dyDescent="0.35">
      <c r="L17445" t="s">
        <v>29</v>
      </c>
      <c r="M17445" t="s">
        <v>7747</v>
      </c>
      <c r="N17445">
        <v>7</v>
      </c>
      <c r="P17445">
        <v>1</v>
      </c>
    </row>
    <row r="17446" spans="12:16" x14ac:dyDescent="0.35">
      <c r="L17446" t="s">
        <v>29</v>
      </c>
      <c r="M17446" t="s">
        <v>7747</v>
      </c>
      <c r="N17446">
        <v>7</v>
      </c>
      <c r="P17446">
        <v>1</v>
      </c>
    </row>
    <row r="17447" spans="12:16" x14ac:dyDescent="0.35">
      <c r="L17447" t="s">
        <v>29</v>
      </c>
      <c r="M17447" t="s">
        <v>7747</v>
      </c>
      <c r="N17447">
        <v>7</v>
      </c>
      <c r="P17447">
        <v>1</v>
      </c>
    </row>
    <row r="17448" spans="12:16" x14ac:dyDescent="0.35">
      <c r="L17448" t="s">
        <v>29</v>
      </c>
      <c r="M17448" t="s">
        <v>7747</v>
      </c>
      <c r="N17448">
        <v>7</v>
      </c>
      <c r="P17448">
        <v>1</v>
      </c>
    </row>
    <row r="17449" spans="12:16" x14ac:dyDescent="0.35">
      <c r="L17449" t="s">
        <v>29</v>
      </c>
      <c r="M17449" t="s">
        <v>7747</v>
      </c>
      <c r="N17449">
        <v>7</v>
      </c>
      <c r="P17449">
        <v>1</v>
      </c>
    </row>
    <row r="17450" spans="12:16" x14ac:dyDescent="0.35">
      <c r="L17450" t="s">
        <v>29</v>
      </c>
      <c r="M17450" t="s">
        <v>7747</v>
      </c>
      <c r="N17450">
        <v>7</v>
      </c>
      <c r="P17450">
        <v>1</v>
      </c>
    </row>
    <row r="17451" spans="12:16" x14ac:dyDescent="0.35">
      <c r="L17451" t="s">
        <v>29</v>
      </c>
      <c r="M17451" t="s">
        <v>7747</v>
      </c>
      <c r="N17451">
        <v>7</v>
      </c>
      <c r="P17451">
        <v>1</v>
      </c>
    </row>
    <row r="17452" spans="12:16" x14ac:dyDescent="0.35">
      <c r="L17452" t="s">
        <v>29</v>
      </c>
      <c r="M17452" t="s">
        <v>7747</v>
      </c>
      <c r="N17452">
        <v>7</v>
      </c>
      <c r="P17452">
        <v>1</v>
      </c>
    </row>
    <row r="17453" spans="12:16" x14ac:dyDescent="0.35">
      <c r="L17453" t="s">
        <v>29</v>
      </c>
      <c r="M17453" t="s">
        <v>7747</v>
      </c>
      <c r="N17453">
        <v>7</v>
      </c>
      <c r="P17453">
        <v>1</v>
      </c>
    </row>
    <row r="17454" spans="12:16" x14ac:dyDescent="0.35">
      <c r="L17454" t="s">
        <v>29</v>
      </c>
      <c r="M17454" t="s">
        <v>7747</v>
      </c>
      <c r="N17454">
        <v>7</v>
      </c>
      <c r="P17454">
        <v>1</v>
      </c>
    </row>
    <row r="17455" spans="12:16" x14ac:dyDescent="0.35">
      <c r="L17455" t="s">
        <v>29</v>
      </c>
      <c r="M17455" t="s">
        <v>7747</v>
      </c>
      <c r="N17455">
        <v>7</v>
      </c>
      <c r="P17455">
        <v>1</v>
      </c>
    </row>
    <row r="17456" spans="12:16" x14ac:dyDescent="0.35">
      <c r="L17456" t="s">
        <v>29</v>
      </c>
      <c r="M17456" t="s">
        <v>7747</v>
      </c>
      <c r="N17456">
        <v>7</v>
      </c>
      <c r="P17456">
        <v>1</v>
      </c>
    </row>
    <row r="17457" spans="12:16" x14ac:dyDescent="0.35">
      <c r="L17457" t="s">
        <v>29</v>
      </c>
      <c r="M17457" t="s">
        <v>7747</v>
      </c>
      <c r="N17457">
        <v>7</v>
      </c>
      <c r="P17457">
        <v>1</v>
      </c>
    </row>
    <row r="17458" spans="12:16" x14ac:dyDescent="0.35">
      <c r="L17458" t="s">
        <v>7750</v>
      </c>
      <c r="M17458" t="s">
        <v>7747</v>
      </c>
      <c r="N17458">
        <v>5</v>
      </c>
      <c r="P17458">
        <v>1</v>
      </c>
    </row>
    <row r="17459" spans="12:16" x14ac:dyDescent="0.35">
      <c r="L17459" t="s">
        <v>7750</v>
      </c>
      <c r="M17459" t="s">
        <v>7747</v>
      </c>
      <c r="N17459">
        <v>5</v>
      </c>
      <c r="P17459">
        <v>1</v>
      </c>
    </row>
    <row r="17460" spans="12:16" x14ac:dyDescent="0.35">
      <c r="L17460" t="s">
        <v>7750</v>
      </c>
      <c r="M17460" t="s">
        <v>7747</v>
      </c>
      <c r="N17460">
        <v>5</v>
      </c>
      <c r="P17460">
        <v>1</v>
      </c>
    </row>
    <row r="17461" spans="12:16" x14ac:dyDescent="0.35">
      <c r="L17461" t="s">
        <v>7750</v>
      </c>
      <c r="M17461" t="s">
        <v>7747</v>
      </c>
      <c r="N17461">
        <v>5</v>
      </c>
      <c r="P17461">
        <v>1</v>
      </c>
    </row>
    <row r="17462" spans="12:16" x14ac:dyDescent="0.35">
      <c r="L17462" t="s">
        <v>7750</v>
      </c>
      <c r="M17462" t="s">
        <v>7747</v>
      </c>
      <c r="N17462">
        <v>5</v>
      </c>
      <c r="P17462">
        <v>1</v>
      </c>
    </row>
    <row r="17463" spans="12:16" x14ac:dyDescent="0.35">
      <c r="L17463" t="s">
        <v>7750</v>
      </c>
      <c r="M17463" t="s">
        <v>7747</v>
      </c>
      <c r="N17463">
        <v>5</v>
      </c>
      <c r="P17463">
        <v>1</v>
      </c>
    </row>
    <row r="17464" spans="12:16" x14ac:dyDescent="0.35">
      <c r="L17464" t="s">
        <v>7750</v>
      </c>
      <c r="M17464" t="s">
        <v>7747</v>
      </c>
      <c r="N17464">
        <v>5</v>
      </c>
      <c r="P17464">
        <v>1</v>
      </c>
    </row>
    <row r="17465" spans="12:16" x14ac:dyDescent="0.35">
      <c r="L17465" t="s">
        <v>7750</v>
      </c>
      <c r="M17465" t="s">
        <v>7747</v>
      </c>
      <c r="N17465">
        <v>5</v>
      </c>
      <c r="P17465">
        <v>1</v>
      </c>
    </row>
    <row r="17466" spans="12:16" x14ac:dyDescent="0.35">
      <c r="L17466" t="s">
        <v>7750</v>
      </c>
      <c r="M17466" t="s">
        <v>7747</v>
      </c>
      <c r="N17466">
        <v>5</v>
      </c>
      <c r="P17466">
        <v>1</v>
      </c>
    </row>
    <row r="17467" spans="12:16" x14ac:dyDescent="0.35">
      <c r="L17467" t="s">
        <v>7750</v>
      </c>
      <c r="M17467" t="s">
        <v>7747</v>
      </c>
      <c r="N17467">
        <v>5</v>
      </c>
      <c r="P17467">
        <v>1</v>
      </c>
    </row>
    <row r="17468" spans="12:16" x14ac:dyDescent="0.35">
      <c r="L17468" t="s">
        <v>7750</v>
      </c>
      <c r="M17468" t="s">
        <v>7747</v>
      </c>
      <c r="N17468">
        <v>5</v>
      </c>
      <c r="P17468">
        <v>1</v>
      </c>
    </row>
    <row r="17469" spans="12:16" x14ac:dyDescent="0.35">
      <c r="L17469" t="s">
        <v>7750</v>
      </c>
      <c r="M17469" t="s">
        <v>7747</v>
      </c>
      <c r="N17469">
        <v>5</v>
      </c>
      <c r="P17469">
        <v>1</v>
      </c>
    </row>
    <row r="17470" spans="12:16" x14ac:dyDescent="0.35">
      <c r="L17470" t="s">
        <v>7750</v>
      </c>
      <c r="M17470" t="s">
        <v>7747</v>
      </c>
      <c r="N17470">
        <v>5</v>
      </c>
      <c r="P17470">
        <v>1</v>
      </c>
    </row>
    <row r="17471" spans="12:16" x14ac:dyDescent="0.35">
      <c r="L17471" t="s">
        <v>7750</v>
      </c>
      <c r="M17471" t="s">
        <v>7747</v>
      </c>
      <c r="N17471">
        <v>5</v>
      </c>
      <c r="P17471">
        <v>1</v>
      </c>
    </row>
    <row r="17472" spans="12:16" x14ac:dyDescent="0.35">
      <c r="L17472" t="s">
        <v>7750</v>
      </c>
      <c r="M17472" t="s">
        <v>7747</v>
      </c>
      <c r="N17472">
        <v>5</v>
      </c>
      <c r="P17472">
        <v>1</v>
      </c>
    </row>
    <row r="17473" spans="12:16" x14ac:dyDescent="0.35">
      <c r="L17473" t="s">
        <v>7750</v>
      </c>
      <c r="M17473" t="s">
        <v>7747</v>
      </c>
      <c r="N17473">
        <v>5</v>
      </c>
      <c r="P17473">
        <v>1</v>
      </c>
    </row>
    <row r="17474" spans="12:16" x14ac:dyDescent="0.35">
      <c r="L17474" t="s">
        <v>7750</v>
      </c>
      <c r="M17474" t="s">
        <v>7747</v>
      </c>
      <c r="N17474">
        <v>5</v>
      </c>
      <c r="P17474">
        <v>1</v>
      </c>
    </row>
    <row r="17475" spans="12:16" x14ac:dyDescent="0.35">
      <c r="L17475" t="s">
        <v>7750</v>
      </c>
      <c r="M17475" t="s">
        <v>7747</v>
      </c>
      <c r="N17475">
        <v>5</v>
      </c>
      <c r="P17475">
        <v>1</v>
      </c>
    </row>
    <row r="17476" spans="12:16" x14ac:dyDescent="0.35">
      <c r="L17476" t="s">
        <v>7750</v>
      </c>
      <c r="M17476" t="s">
        <v>7747</v>
      </c>
      <c r="N17476">
        <v>5</v>
      </c>
      <c r="P17476">
        <v>1</v>
      </c>
    </row>
    <row r="17477" spans="12:16" x14ac:dyDescent="0.35">
      <c r="L17477" t="s">
        <v>7750</v>
      </c>
      <c r="M17477" t="s">
        <v>7747</v>
      </c>
      <c r="N17477">
        <v>5</v>
      </c>
      <c r="P17477">
        <v>1</v>
      </c>
    </row>
    <row r="17478" spans="12:16" x14ac:dyDescent="0.35">
      <c r="L17478" t="s">
        <v>7750</v>
      </c>
      <c r="M17478" t="s">
        <v>7747</v>
      </c>
      <c r="N17478">
        <v>5</v>
      </c>
      <c r="P17478">
        <v>1</v>
      </c>
    </row>
    <row r="17479" spans="12:16" x14ac:dyDescent="0.35">
      <c r="L17479" t="s">
        <v>7750</v>
      </c>
      <c r="M17479" t="s">
        <v>7747</v>
      </c>
      <c r="N17479">
        <v>5</v>
      </c>
      <c r="P17479">
        <v>1</v>
      </c>
    </row>
    <row r="17480" spans="12:16" x14ac:dyDescent="0.35">
      <c r="L17480" t="s">
        <v>7750</v>
      </c>
      <c r="M17480" t="s">
        <v>7747</v>
      </c>
      <c r="N17480">
        <v>5</v>
      </c>
      <c r="P17480">
        <v>1</v>
      </c>
    </row>
    <row r="17481" spans="12:16" x14ac:dyDescent="0.35">
      <c r="L17481" t="s">
        <v>7750</v>
      </c>
      <c r="M17481" t="s">
        <v>7747</v>
      </c>
      <c r="N17481">
        <v>5</v>
      </c>
      <c r="P17481">
        <v>1</v>
      </c>
    </row>
    <row r="17482" spans="12:16" x14ac:dyDescent="0.35">
      <c r="L17482" t="s">
        <v>7750</v>
      </c>
      <c r="M17482" t="s">
        <v>7747</v>
      </c>
      <c r="N17482">
        <v>5</v>
      </c>
      <c r="P17482">
        <v>1</v>
      </c>
    </row>
    <row r="17483" spans="12:16" x14ac:dyDescent="0.35">
      <c r="L17483" t="s">
        <v>7750</v>
      </c>
      <c r="M17483" t="s">
        <v>7747</v>
      </c>
      <c r="N17483">
        <v>5</v>
      </c>
      <c r="P17483">
        <v>1</v>
      </c>
    </row>
    <row r="17484" spans="12:16" x14ac:dyDescent="0.35">
      <c r="L17484" t="s">
        <v>7750</v>
      </c>
      <c r="M17484" t="s">
        <v>7747</v>
      </c>
      <c r="N17484">
        <v>5</v>
      </c>
      <c r="P17484">
        <v>1</v>
      </c>
    </row>
    <row r="17485" spans="12:16" x14ac:dyDescent="0.35">
      <c r="L17485" t="s">
        <v>7750</v>
      </c>
      <c r="M17485" t="s">
        <v>7747</v>
      </c>
      <c r="N17485">
        <v>5</v>
      </c>
      <c r="P17485">
        <v>1</v>
      </c>
    </row>
    <row r="17486" spans="12:16" x14ac:dyDescent="0.35">
      <c r="L17486" t="s">
        <v>7750</v>
      </c>
      <c r="M17486" t="s">
        <v>7747</v>
      </c>
      <c r="N17486">
        <v>5</v>
      </c>
      <c r="P17486">
        <v>1</v>
      </c>
    </row>
    <row r="17487" spans="12:16" x14ac:dyDescent="0.35">
      <c r="L17487" t="s">
        <v>7750</v>
      </c>
      <c r="M17487" t="s">
        <v>7747</v>
      </c>
      <c r="N17487">
        <v>5</v>
      </c>
      <c r="P17487">
        <v>1</v>
      </c>
    </row>
    <row r="17488" spans="12:16" x14ac:dyDescent="0.35">
      <c r="L17488" t="s">
        <v>7750</v>
      </c>
      <c r="M17488" t="s">
        <v>7747</v>
      </c>
      <c r="N17488">
        <v>5</v>
      </c>
      <c r="P17488">
        <v>1</v>
      </c>
    </row>
    <row r="17489" spans="12:16" x14ac:dyDescent="0.35">
      <c r="L17489" t="s">
        <v>7750</v>
      </c>
      <c r="M17489" t="s">
        <v>7747</v>
      </c>
      <c r="N17489">
        <v>5</v>
      </c>
      <c r="P17489">
        <v>1</v>
      </c>
    </row>
    <row r="17490" spans="12:16" x14ac:dyDescent="0.35">
      <c r="L17490" t="s">
        <v>7750</v>
      </c>
      <c r="M17490" t="s">
        <v>7747</v>
      </c>
      <c r="N17490">
        <v>5</v>
      </c>
      <c r="P17490">
        <v>1</v>
      </c>
    </row>
    <row r="17491" spans="12:16" x14ac:dyDescent="0.35">
      <c r="L17491" t="s">
        <v>7750</v>
      </c>
      <c r="M17491" t="s">
        <v>7747</v>
      </c>
      <c r="N17491">
        <v>5</v>
      </c>
      <c r="P17491">
        <v>1</v>
      </c>
    </row>
    <row r="17492" spans="12:16" x14ac:dyDescent="0.35">
      <c r="L17492" t="s">
        <v>7750</v>
      </c>
      <c r="M17492" t="s">
        <v>7747</v>
      </c>
      <c r="N17492">
        <v>5</v>
      </c>
      <c r="P17492">
        <v>1</v>
      </c>
    </row>
    <row r="17493" spans="12:16" x14ac:dyDescent="0.35">
      <c r="L17493" t="s">
        <v>7750</v>
      </c>
      <c r="M17493" t="s">
        <v>7747</v>
      </c>
      <c r="N17493">
        <v>5</v>
      </c>
      <c r="P17493">
        <v>1</v>
      </c>
    </row>
    <row r="17494" spans="12:16" x14ac:dyDescent="0.35">
      <c r="L17494" t="s">
        <v>7750</v>
      </c>
      <c r="M17494" t="s">
        <v>7747</v>
      </c>
      <c r="N17494">
        <v>5</v>
      </c>
      <c r="P17494">
        <v>1</v>
      </c>
    </row>
    <row r="17495" spans="12:16" x14ac:dyDescent="0.35">
      <c r="L17495" t="s">
        <v>7750</v>
      </c>
      <c r="M17495" t="s">
        <v>7747</v>
      </c>
      <c r="N17495">
        <v>5</v>
      </c>
      <c r="P17495">
        <v>1</v>
      </c>
    </row>
    <row r="17496" spans="12:16" x14ac:dyDescent="0.35">
      <c r="L17496" t="s">
        <v>7750</v>
      </c>
      <c r="M17496" t="s">
        <v>7747</v>
      </c>
      <c r="N17496">
        <v>5</v>
      </c>
      <c r="P17496">
        <v>1</v>
      </c>
    </row>
    <row r="17497" spans="12:16" x14ac:dyDescent="0.35">
      <c r="L17497" t="s">
        <v>7750</v>
      </c>
      <c r="M17497" t="s">
        <v>7747</v>
      </c>
      <c r="N17497">
        <v>5</v>
      </c>
      <c r="P17497">
        <v>1</v>
      </c>
    </row>
    <row r="17498" spans="12:16" x14ac:dyDescent="0.35">
      <c r="L17498" t="s">
        <v>7750</v>
      </c>
      <c r="M17498" t="s">
        <v>7747</v>
      </c>
      <c r="N17498">
        <v>5</v>
      </c>
      <c r="P17498">
        <v>1</v>
      </c>
    </row>
    <row r="17499" spans="12:16" x14ac:dyDescent="0.35">
      <c r="L17499" t="s">
        <v>7750</v>
      </c>
      <c r="M17499" t="s">
        <v>7747</v>
      </c>
      <c r="N17499">
        <v>5</v>
      </c>
      <c r="P17499">
        <v>1</v>
      </c>
    </row>
    <row r="17500" spans="12:16" x14ac:dyDescent="0.35">
      <c r="L17500" t="s">
        <v>7750</v>
      </c>
      <c r="M17500" t="s">
        <v>7747</v>
      </c>
      <c r="N17500">
        <v>5</v>
      </c>
      <c r="P17500">
        <v>1</v>
      </c>
    </row>
    <row r="17501" spans="12:16" x14ac:dyDescent="0.35">
      <c r="L17501" t="s">
        <v>7750</v>
      </c>
      <c r="M17501" t="s">
        <v>7747</v>
      </c>
      <c r="N17501">
        <v>5</v>
      </c>
      <c r="P17501">
        <v>1</v>
      </c>
    </row>
    <row r="17502" spans="12:16" x14ac:dyDescent="0.35">
      <c r="L17502" t="s">
        <v>7750</v>
      </c>
      <c r="M17502" t="s">
        <v>7747</v>
      </c>
      <c r="N17502">
        <v>5</v>
      </c>
      <c r="P17502">
        <v>1</v>
      </c>
    </row>
    <row r="17503" spans="12:16" x14ac:dyDescent="0.35">
      <c r="L17503" t="s">
        <v>7750</v>
      </c>
      <c r="M17503" t="s">
        <v>7747</v>
      </c>
      <c r="N17503">
        <v>5</v>
      </c>
      <c r="P17503">
        <v>1</v>
      </c>
    </row>
    <row r="17504" spans="12:16" x14ac:dyDescent="0.35">
      <c r="L17504" t="s">
        <v>27</v>
      </c>
      <c r="M17504" t="s">
        <v>7747</v>
      </c>
      <c r="N17504">
        <v>5</v>
      </c>
      <c r="P17504">
        <v>1</v>
      </c>
    </row>
    <row r="17505" spans="12:16" x14ac:dyDescent="0.35">
      <c r="L17505" t="s">
        <v>27</v>
      </c>
      <c r="M17505" t="s">
        <v>7747</v>
      </c>
      <c r="N17505">
        <v>5</v>
      </c>
      <c r="P17505">
        <v>1</v>
      </c>
    </row>
    <row r="17506" spans="12:16" x14ac:dyDescent="0.35">
      <c r="L17506" t="s">
        <v>27</v>
      </c>
      <c r="M17506" t="s">
        <v>7747</v>
      </c>
      <c r="N17506">
        <v>5</v>
      </c>
      <c r="P17506">
        <v>1</v>
      </c>
    </row>
    <row r="17507" spans="12:16" x14ac:dyDescent="0.35">
      <c r="L17507" t="s">
        <v>27</v>
      </c>
      <c r="M17507" t="s">
        <v>7747</v>
      </c>
      <c r="N17507">
        <v>5</v>
      </c>
      <c r="P17507">
        <v>1</v>
      </c>
    </row>
    <row r="17508" spans="12:16" x14ac:dyDescent="0.35">
      <c r="L17508" t="s">
        <v>7751</v>
      </c>
      <c r="M17508" t="s">
        <v>7747</v>
      </c>
      <c r="N17508">
        <v>6</v>
      </c>
      <c r="P17508">
        <v>1</v>
      </c>
    </row>
    <row r="17509" spans="12:16" x14ac:dyDescent="0.35">
      <c r="L17509" t="s">
        <v>7751</v>
      </c>
      <c r="M17509" t="s">
        <v>7747</v>
      </c>
      <c r="N17509">
        <v>6</v>
      </c>
      <c r="P17509">
        <v>1</v>
      </c>
    </row>
    <row r="17510" spans="12:16" x14ac:dyDescent="0.35">
      <c r="L17510" t="s">
        <v>7751</v>
      </c>
      <c r="M17510" t="s">
        <v>7747</v>
      </c>
      <c r="N17510">
        <v>6</v>
      </c>
      <c r="P17510">
        <v>1</v>
      </c>
    </row>
    <row r="17511" spans="12:16" x14ac:dyDescent="0.35">
      <c r="L17511" t="s">
        <v>7751</v>
      </c>
      <c r="M17511" t="s">
        <v>7747</v>
      </c>
      <c r="N17511">
        <v>6</v>
      </c>
      <c r="P17511">
        <v>1</v>
      </c>
    </row>
    <row r="17512" spans="12:16" x14ac:dyDescent="0.35">
      <c r="L17512" t="s">
        <v>7751</v>
      </c>
      <c r="M17512" t="s">
        <v>7747</v>
      </c>
      <c r="N17512">
        <v>6</v>
      </c>
      <c r="P17512">
        <v>1</v>
      </c>
    </row>
    <row r="17513" spans="12:16" x14ac:dyDescent="0.35">
      <c r="L17513" t="s">
        <v>7751</v>
      </c>
      <c r="M17513" t="s">
        <v>7747</v>
      </c>
      <c r="N17513">
        <v>6</v>
      </c>
      <c r="P17513">
        <v>1</v>
      </c>
    </row>
    <row r="17514" spans="12:16" x14ac:dyDescent="0.35">
      <c r="L17514" t="s">
        <v>7751</v>
      </c>
      <c r="M17514" t="s">
        <v>7747</v>
      </c>
      <c r="N17514">
        <v>6</v>
      </c>
      <c r="P17514">
        <v>1</v>
      </c>
    </row>
    <row r="17515" spans="12:16" x14ac:dyDescent="0.35">
      <c r="L17515" t="s">
        <v>7751</v>
      </c>
      <c r="M17515" t="s">
        <v>7747</v>
      </c>
      <c r="N17515">
        <v>6</v>
      </c>
      <c r="P17515">
        <v>1</v>
      </c>
    </row>
    <row r="17516" spans="12:16" x14ac:dyDescent="0.35">
      <c r="L17516" t="s">
        <v>7751</v>
      </c>
      <c r="M17516" t="s">
        <v>7747</v>
      </c>
      <c r="N17516">
        <v>6</v>
      </c>
      <c r="P17516">
        <v>1</v>
      </c>
    </row>
    <row r="17517" spans="12:16" x14ac:dyDescent="0.35">
      <c r="L17517" t="s">
        <v>7751</v>
      </c>
      <c r="M17517" t="s">
        <v>7747</v>
      </c>
      <c r="N17517">
        <v>6</v>
      </c>
      <c r="P17517">
        <v>1</v>
      </c>
    </row>
    <row r="17518" spans="12:16" x14ac:dyDescent="0.35">
      <c r="L17518" t="s">
        <v>7751</v>
      </c>
      <c r="M17518" t="s">
        <v>7747</v>
      </c>
      <c r="N17518">
        <v>6</v>
      </c>
      <c r="P17518">
        <v>1</v>
      </c>
    </row>
    <row r="17519" spans="12:16" x14ac:dyDescent="0.35">
      <c r="L17519" t="s">
        <v>7751</v>
      </c>
      <c r="M17519" t="s">
        <v>7747</v>
      </c>
      <c r="N17519">
        <v>6</v>
      </c>
      <c r="P17519">
        <v>1</v>
      </c>
    </row>
    <row r="17520" spans="12:16" x14ac:dyDescent="0.35">
      <c r="L17520" t="s">
        <v>7751</v>
      </c>
      <c r="M17520" t="s">
        <v>7747</v>
      </c>
      <c r="N17520">
        <v>6</v>
      </c>
      <c r="P17520">
        <v>1</v>
      </c>
    </row>
    <row r="17521" spans="12:16" x14ac:dyDescent="0.35">
      <c r="L17521" t="s">
        <v>7751</v>
      </c>
      <c r="M17521" t="s">
        <v>7747</v>
      </c>
      <c r="N17521">
        <v>6</v>
      </c>
      <c r="P17521">
        <v>1</v>
      </c>
    </row>
    <row r="17522" spans="12:16" x14ac:dyDescent="0.35">
      <c r="L17522" t="s">
        <v>7751</v>
      </c>
      <c r="M17522" t="s">
        <v>7747</v>
      </c>
      <c r="N17522">
        <v>6</v>
      </c>
      <c r="P17522">
        <v>1</v>
      </c>
    </row>
    <row r="17523" spans="12:16" x14ac:dyDescent="0.35">
      <c r="L17523" t="s">
        <v>7751</v>
      </c>
      <c r="M17523" t="s">
        <v>7747</v>
      </c>
      <c r="N17523">
        <v>6</v>
      </c>
      <c r="P17523">
        <v>1</v>
      </c>
    </row>
    <row r="17524" spans="12:16" x14ac:dyDescent="0.35">
      <c r="L17524" t="s">
        <v>7751</v>
      </c>
      <c r="M17524" t="s">
        <v>7747</v>
      </c>
      <c r="N17524">
        <v>6</v>
      </c>
      <c r="P17524">
        <v>1</v>
      </c>
    </row>
    <row r="17525" spans="12:16" x14ac:dyDescent="0.35">
      <c r="L17525" t="s">
        <v>7751</v>
      </c>
      <c r="M17525" t="s">
        <v>7747</v>
      </c>
      <c r="N17525">
        <v>6</v>
      </c>
      <c r="P17525">
        <v>1</v>
      </c>
    </row>
    <row r="17526" spans="12:16" x14ac:dyDescent="0.35">
      <c r="L17526" t="s">
        <v>7751</v>
      </c>
      <c r="M17526" t="s">
        <v>7747</v>
      </c>
      <c r="N17526">
        <v>6</v>
      </c>
      <c r="P17526">
        <v>1</v>
      </c>
    </row>
    <row r="17527" spans="12:16" x14ac:dyDescent="0.35">
      <c r="L17527" t="s">
        <v>7751</v>
      </c>
      <c r="M17527" t="s">
        <v>7747</v>
      </c>
      <c r="N17527">
        <v>6</v>
      </c>
      <c r="P17527">
        <v>1</v>
      </c>
    </row>
    <row r="17528" spans="12:16" x14ac:dyDescent="0.35">
      <c r="L17528" t="s">
        <v>7751</v>
      </c>
      <c r="M17528" t="s">
        <v>7747</v>
      </c>
      <c r="N17528">
        <v>6</v>
      </c>
      <c r="P17528">
        <v>1</v>
      </c>
    </row>
    <row r="17529" spans="12:16" x14ac:dyDescent="0.35">
      <c r="L17529" t="s">
        <v>7751</v>
      </c>
      <c r="M17529" t="s">
        <v>7747</v>
      </c>
      <c r="N17529">
        <v>6</v>
      </c>
      <c r="P17529">
        <v>1</v>
      </c>
    </row>
    <row r="17530" spans="12:16" x14ac:dyDescent="0.35">
      <c r="L17530" t="s">
        <v>7751</v>
      </c>
      <c r="M17530" t="s">
        <v>7747</v>
      </c>
      <c r="N17530">
        <v>6</v>
      </c>
      <c r="P17530">
        <v>1</v>
      </c>
    </row>
    <row r="17531" spans="12:16" x14ac:dyDescent="0.35">
      <c r="L17531" t="s">
        <v>7751</v>
      </c>
      <c r="M17531" t="s">
        <v>7747</v>
      </c>
      <c r="N17531">
        <v>6</v>
      </c>
      <c r="P17531">
        <v>1</v>
      </c>
    </row>
    <row r="17532" spans="12:16" x14ac:dyDescent="0.35">
      <c r="L17532" t="s">
        <v>7751</v>
      </c>
      <c r="M17532" t="s">
        <v>7747</v>
      </c>
      <c r="N17532">
        <v>6</v>
      </c>
      <c r="P17532">
        <v>1</v>
      </c>
    </row>
    <row r="17533" spans="12:16" x14ac:dyDescent="0.35">
      <c r="L17533" t="s">
        <v>7751</v>
      </c>
      <c r="M17533" t="s">
        <v>7747</v>
      </c>
      <c r="N17533">
        <v>6</v>
      </c>
      <c r="P17533">
        <v>1</v>
      </c>
    </row>
    <row r="17534" spans="12:16" x14ac:dyDescent="0.35">
      <c r="L17534" t="s">
        <v>7751</v>
      </c>
      <c r="M17534" t="s">
        <v>7747</v>
      </c>
      <c r="N17534">
        <v>6</v>
      </c>
      <c r="P17534">
        <v>1</v>
      </c>
    </row>
    <row r="17535" spans="12:16" x14ac:dyDescent="0.35">
      <c r="L17535" t="s">
        <v>7751</v>
      </c>
      <c r="M17535" t="s">
        <v>7747</v>
      </c>
      <c r="N17535">
        <v>6</v>
      </c>
      <c r="P17535">
        <v>1</v>
      </c>
    </row>
    <row r="17536" spans="12:16" x14ac:dyDescent="0.35">
      <c r="L17536" t="s">
        <v>7751</v>
      </c>
      <c r="M17536" t="s">
        <v>7747</v>
      </c>
      <c r="N17536">
        <v>6</v>
      </c>
      <c r="P17536">
        <v>1</v>
      </c>
    </row>
    <row r="17537" spans="12:16" x14ac:dyDescent="0.35">
      <c r="L17537" t="s">
        <v>7751</v>
      </c>
      <c r="M17537" t="s">
        <v>7747</v>
      </c>
      <c r="N17537">
        <v>6</v>
      </c>
      <c r="P17537">
        <v>1</v>
      </c>
    </row>
    <row r="17538" spans="12:16" x14ac:dyDescent="0.35">
      <c r="L17538" t="s">
        <v>7751</v>
      </c>
      <c r="M17538" t="s">
        <v>7747</v>
      </c>
      <c r="N17538">
        <v>6</v>
      </c>
      <c r="P17538">
        <v>1</v>
      </c>
    </row>
    <row r="17539" spans="12:16" x14ac:dyDescent="0.35">
      <c r="L17539" t="s">
        <v>7751</v>
      </c>
      <c r="M17539" t="s">
        <v>7747</v>
      </c>
      <c r="N17539">
        <v>6</v>
      </c>
      <c r="P17539">
        <v>1</v>
      </c>
    </row>
    <row r="17540" spans="12:16" x14ac:dyDescent="0.35">
      <c r="L17540" t="s">
        <v>170</v>
      </c>
      <c r="M17540" t="s">
        <v>7747</v>
      </c>
      <c r="N17540">
        <v>6</v>
      </c>
      <c r="P17540">
        <v>1</v>
      </c>
    </row>
    <row r="17541" spans="12:16" x14ac:dyDescent="0.35">
      <c r="L17541" t="s">
        <v>170</v>
      </c>
      <c r="M17541" t="s">
        <v>7747</v>
      </c>
      <c r="N17541">
        <v>6</v>
      </c>
      <c r="P17541">
        <v>1</v>
      </c>
    </row>
    <row r="17542" spans="12:16" x14ac:dyDescent="0.35">
      <c r="L17542" t="s">
        <v>170</v>
      </c>
      <c r="M17542" t="s">
        <v>7747</v>
      </c>
      <c r="N17542">
        <v>6</v>
      </c>
      <c r="P17542">
        <v>1</v>
      </c>
    </row>
    <row r="17543" spans="12:16" x14ac:dyDescent="0.35">
      <c r="L17543" t="s">
        <v>170</v>
      </c>
      <c r="M17543" t="s">
        <v>7747</v>
      </c>
      <c r="N17543">
        <v>6</v>
      </c>
      <c r="P17543">
        <v>1</v>
      </c>
    </row>
    <row r="17544" spans="12:16" x14ac:dyDescent="0.35">
      <c r="L17544" t="s">
        <v>170</v>
      </c>
      <c r="M17544" t="s">
        <v>7747</v>
      </c>
      <c r="N17544">
        <v>6</v>
      </c>
      <c r="P17544">
        <v>1</v>
      </c>
    </row>
    <row r="17545" spans="12:16" x14ac:dyDescent="0.35">
      <c r="L17545" t="s">
        <v>170</v>
      </c>
      <c r="M17545" t="s">
        <v>7747</v>
      </c>
      <c r="N17545">
        <v>6</v>
      </c>
      <c r="P17545">
        <v>1</v>
      </c>
    </row>
    <row r="17546" spans="12:16" x14ac:dyDescent="0.35">
      <c r="L17546" t="s">
        <v>170</v>
      </c>
      <c r="M17546" t="s">
        <v>7747</v>
      </c>
      <c r="N17546">
        <v>6</v>
      </c>
      <c r="P17546">
        <v>1</v>
      </c>
    </row>
    <row r="17547" spans="12:16" x14ac:dyDescent="0.35">
      <c r="L17547" t="s">
        <v>170</v>
      </c>
      <c r="M17547" t="s">
        <v>7747</v>
      </c>
      <c r="N17547">
        <v>6</v>
      </c>
      <c r="P17547">
        <v>1</v>
      </c>
    </row>
    <row r="17548" spans="12:16" x14ac:dyDescent="0.35">
      <c r="L17548" t="s">
        <v>170</v>
      </c>
      <c r="M17548" t="s">
        <v>7747</v>
      </c>
      <c r="N17548">
        <v>6</v>
      </c>
      <c r="P17548">
        <v>1</v>
      </c>
    </row>
    <row r="17549" spans="12:16" x14ac:dyDescent="0.35">
      <c r="L17549" t="s">
        <v>170</v>
      </c>
      <c r="M17549" t="s">
        <v>7747</v>
      </c>
      <c r="N17549">
        <v>6</v>
      </c>
      <c r="P17549">
        <v>1</v>
      </c>
    </row>
    <row r="17550" spans="12:16" x14ac:dyDescent="0.35">
      <c r="L17550" t="s">
        <v>170</v>
      </c>
      <c r="M17550" t="s">
        <v>7747</v>
      </c>
      <c r="N17550">
        <v>6</v>
      </c>
      <c r="P17550">
        <v>1</v>
      </c>
    </row>
    <row r="17551" spans="12:16" x14ac:dyDescent="0.35">
      <c r="L17551" t="s">
        <v>170</v>
      </c>
      <c r="M17551" t="s">
        <v>7747</v>
      </c>
      <c r="N17551">
        <v>6</v>
      </c>
      <c r="P17551">
        <v>1</v>
      </c>
    </row>
    <row r="17552" spans="12:16" x14ac:dyDescent="0.35">
      <c r="L17552" t="s">
        <v>28</v>
      </c>
      <c r="M17552" t="s">
        <v>7747</v>
      </c>
      <c r="N17552">
        <v>7</v>
      </c>
      <c r="P17552">
        <v>1</v>
      </c>
    </row>
    <row r="17553" spans="12:16" x14ac:dyDescent="0.35">
      <c r="L17553" t="s">
        <v>28</v>
      </c>
      <c r="M17553" t="s">
        <v>7747</v>
      </c>
      <c r="N17553">
        <v>7</v>
      </c>
      <c r="P17553">
        <v>1</v>
      </c>
    </row>
    <row r="17554" spans="12:16" x14ac:dyDescent="0.35">
      <c r="L17554" t="s">
        <v>28</v>
      </c>
      <c r="M17554" t="s">
        <v>7747</v>
      </c>
      <c r="N17554">
        <v>7</v>
      </c>
      <c r="P17554">
        <v>1</v>
      </c>
    </row>
    <row r="17555" spans="12:16" x14ac:dyDescent="0.35">
      <c r="L17555" t="s">
        <v>28</v>
      </c>
      <c r="M17555" t="s">
        <v>7747</v>
      </c>
      <c r="N17555">
        <v>7</v>
      </c>
      <c r="P17555">
        <v>1</v>
      </c>
    </row>
    <row r="17556" spans="12:16" x14ac:dyDescent="0.35">
      <c r="L17556" t="s">
        <v>28</v>
      </c>
      <c r="M17556" t="s">
        <v>7747</v>
      </c>
      <c r="N17556">
        <v>7</v>
      </c>
      <c r="P17556">
        <v>1</v>
      </c>
    </row>
    <row r="17557" spans="12:16" x14ac:dyDescent="0.35">
      <c r="L17557" t="s">
        <v>28</v>
      </c>
      <c r="M17557" t="s">
        <v>7747</v>
      </c>
      <c r="N17557">
        <v>7</v>
      </c>
      <c r="P17557">
        <v>1</v>
      </c>
    </row>
    <row r="17558" spans="12:16" x14ac:dyDescent="0.35">
      <c r="L17558" t="s">
        <v>28</v>
      </c>
      <c r="M17558" t="s">
        <v>7747</v>
      </c>
      <c r="N17558">
        <v>7</v>
      </c>
      <c r="P17558">
        <v>1</v>
      </c>
    </row>
    <row r="17559" spans="12:16" x14ac:dyDescent="0.35">
      <c r="L17559" t="s">
        <v>28</v>
      </c>
      <c r="M17559" t="s">
        <v>7747</v>
      </c>
      <c r="N17559">
        <v>7</v>
      </c>
      <c r="P17559">
        <v>1</v>
      </c>
    </row>
    <row r="17560" spans="12:16" x14ac:dyDescent="0.35">
      <c r="L17560" t="s">
        <v>28</v>
      </c>
      <c r="M17560" t="s">
        <v>7747</v>
      </c>
      <c r="N17560">
        <v>7</v>
      </c>
      <c r="P17560">
        <v>1</v>
      </c>
    </row>
    <row r="17561" spans="12:16" x14ac:dyDescent="0.35">
      <c r="L17561" t="s">
        <v>28</v>
      </c>
      <c r="M17561" t="s">
        <v>7747</v>
      </c>
      <c r="N17561">
        <v>7</v>
      </c>
      <c r="P17561">
        <v>1</v>
      </c>
    </row>
    <row r="17562" spans="12:16" x14ac:dyDescent="0.35">
      <c r="L17562" t="s">
        <v>28</v>
      </c>
      <c r="M17562" t="s">
        <v>7747</v>
      </c>
      <c r="N17562">
        <v>7</v>
      </c>
      <c r="P17562">
        <v>1</v>
      </c>
    </row>
    <row r="17563" spans="12:16" x14ac:dyDescent="0.35">
      <c r="L17563" t="s">
        <v>28</v>
      </c>
      <c r="M17563" t="s">
        <v>7747</v>
      </c>
      <c r="N17563">
        <v>7</v>
      </c>
      <c r="P17563">
        <v>1</v>
      </c>
    </row>
    <row r="17564" spans="12:16" x14ac:dyDescent="0.35">
      <c r="L17564" t="s">
        <v>28</v>
      </c>
      <c r="M17564" t="s">
        <v>7747</v>
      </c>
      <c r="N17564">
        <v>7</v>
      </c>
      <c r="P17564">
        <v>1</v>
      </c>
    </row>
    <row r="17565" spans="12:16" x14ac:dyDescent="0.35">
      <c r="L17565" t="s">
        <v>28</v>
      </c>
      <c r="M17565" t="s">
        <v>7747</v>
      </c>
      <c r="N17565">
        <v>7</v>
      </c>
      <c r="P17565">
        <v>1</v>
      </c>
    </row>
    <row r="17566" spans="12:16" x14ac:dyDescent="0.35">
      <c r="L17566" t="s">
        <v>28</v>
      </c>
      <c r="M17566" t="s">
        <v>7747</v>
      </c>
      <c r="N17566">
        <v>7</v>
      </c>
      <c r="P17566">
        <v>1</v>
      </c>
    </row>
    <row r="17567" spans="12:16" x14ac:dyDescent="0.35">
      <c r="L17567" t="s">
        <v>28</v>
      </c>
      <c r="M17567" t="s">
        <v>7747</v>
      </c>
      <c r="N17567">
        <v>7</v>
      </c>
      <c r="P17567">
        <v>1</v>
      </c>
    </row>
    <row r="17568" spans="12:16" x14ac:dyDescent="0.35">
      <c r="L17568" t="s">
        <v>28</v>
      </c>
      <c r="M17568" t="s">
        <v>7747</v>
      </c>
      <c r="N17568">
        <v>7</v>
      </c>
      <c r="P17568">
        <v>1</v>
      </c>
    </row>
    <row r="17569" spans="12:16" x14ac:dyDescent="0.35">
      <c r="L17569" t="s">
        <v>28</v>
      </c>
      <c r="M17569" t="s">
        <v>7747</v>
      </c>
      <c r="N17569">
        <v>7</v>
      </c>
      <c r="P17569">
        <v>1</v>
      </c>
    </row>
    <row r="17570" spans="12:16" x14ac:dyDescent="0.35">
      <c r="L17570" t="s">
        <v>28</v>
      </c>
      <c r="M17570" t="s">
        <v>7747</v>
      </c>
      <c r="N17570">
        <v>7</v>
      </c>
      <c r="P17570">
        <v>1</v>
      </c>
    </row>
    <row r="17571" spans="12:16" x14ac:dyDescent="0.35">
      <c r="L17571" t="s">
        <v>28</v>
      </c>
      <c r="M17571" t="s">
        <v>7747</v>
      </c>
      <c r="N17571">
        <v>7</v>
      </c>
      <c r="P17571">
        <v>1</v>
      </c>
    </row>
    <row r="17572" spans="12:16" x14ac:dyDescent="0.35">
      <c r="L17572" t="s">
        <v>28</v>
      </c>
      <c r="M17572" t="s">
        <v>7747</v>
      </c>
      <c r="N17572">
        <v>7</v>
      </c>
      <c r="P17572">
        <v>1</v>
      </c>
    </row>
    <row r="17573" spans="12:16" x14ac:dyDescent="0.35">
      <c r="L17573" t="s">
        <v>28</v>
      </c>
      <c r="M17573" t="s">
        <v>7747</v>
      </c>
      <c r="N17573">
        <v>7</v>
      </c>
      <c r="P17573">
        <v>1</v>
      </c>
    </row>
    <row r="17574" spans="12:16" x14ac:dyDescent="0.35">
      <c r="L17574" t="s">
        <v>28</v>
      </c>
      <c r="M17574" t="s">
        <v>7747</v>
      </c>
      <c r="N17574">
        <v>7</v>
      </c>
      <c r="P17574">
        <v>1</v>
      </c>
    </row>
    <row r="17575" spans="12:16" x14ac:dyDescent="0.35">
      <c r="L17575" t="s">
        <v>28</v>
      </c>
      <c r="M17575" t="s">
        <v>7747</v>
      </c>
      <c r="N17575">
        <v>7</v>
      </c>
      <c r="P17575">
        <v>1</v>
      </c>
    </row>
    <row r="17576" spans="12:16" x14ac:dyDescent="0.35">
      <c r="L17576" t="s">
        <v>28</v>
      </c>
      <c r="M17576" t="s">
        <v>7747</v>
      </c>
      <c r="N17576">
        <v>7</v>
      </c>
      <c r="P17576">
        <v>1</v>
      </c>
    </row>
    <row r="17577" spans="12:16" x14ac:dyDescent="0.35">
      <c r="L17577" t="s">
        <v>28</v>
      </c>
      <c r="M17577" t="s">
        <v>7747</v>
      </c>
      <c r="N17577">
        <v>7</v>
      </c>
      <c r="P17577">
        <v>1</v>
      </c>
    </row>
    <row r="17578" spans="12:16" x14ac:dyDescent="0.35">
      <c r="L17578" t="s">
        <v>28</v>
      </c>
      <c r="M17578" t="s">
        <v>7747</v>
      </c>
      <c r="N17578">
        <v>7</v>
      </c>
      <c r="P17578">
        <v>1</v>
      </c>
    </row>
    <row r="17579" spans="12:16" x14ac:dyDescent="0.35">
      <c r="L17579" t="s">
        <v>28</v>
      </c>
      <c r="M17579" t="s">
        <v>7747</v>
      </c>
      <c r="N17579">
        <v>7</v>
      </c>
      <c r="P17579">
        <v>1</v>
      </c>
    </row>
    <row r="17580" spans="12:16" x14ac:dyDescent="0.35">
      <c r="L17580" t="s">
        <v>28</v>
      </c>
      <c r="M17580" t="s">
        <v>7747</v>
      </c>
      <c r="N17580">
        <v>7</v>
      </c>
      <c r="P17580">
        <v>1</v>
      </c>
    </row>
    <row r="17581" spans="12:16" x14ac:dyDescent="0.35">
      <c r="L17581" t="s">
        <v>28</v>
      </c>
      <c r="M17581" t="s">
        <v>7747</v>
      </c>
      <c r="N17581">
        <v>7</v>
      </c>
      <c r="P17581">
        <v>1</v>
      </c>
    </row>
    <row r="17582" spans="12:16" x14ac:dyDescent="0.35">
      <c r="L17582" t="s">
        <v>28</v>
      </c>
      <c r="M17582" t="s">
        <v>7747</v>
      </c>
      <c r="N17582">
        <v>7</v>
      </c>
      <c r="P17582">
        <v>1</v>
      </c>
    </row>
    <row r="17583" spans="12:16" x14ac:dyDescent="0.35">
      <c r="L17583" t="s">
        <v>28</v>
      </c>
      <c r="M17583" t="s">
        <v>7747</v>
      </c>
      <c r="N17583">
        <v>7</v>
      </c>
      <c r="P17583">
        <v>1</v>
      </c>
    </row>
    <row r="17584" spans="12:16" x14ac:dyDescent="0.35">
      <c r="L17584" t="s">
        <v>26</v>
      </c>
      <c r="M17584" t="s">
        <v>7747</v>
      </c>
      <c r="N17584">
        <v>6</v>
      </c>
      <c r="P17584">
        <v>1</v>
      </c>
    </row>
    <row r="17585" spans="12:16" x14ac:dyDescent="0.35">
      <c r="L17585" t="s">
        <v>26</v>
      </c>
      <c r="M17585" t="s">
        <v>7747</v>
      </c>
      <c r="N17585">
        <v>6</v>
      </c>
      <c r="P17585">
        <v>1</v>
      </c>
    </row>
    <row r="17586" spans="12:16" x14ac:dyDescent="0.35">
      <c r="L17586" t="s">
        <v>26</v>
      </c>
      <c r="M17586" t="s">
        <v>7747</v>
      </c>
      <c r="N17586">
        <v>6</v>
      </c>
      <c r="P17586">
        <v>1</v>
      </c>
    </row>
    <row r="17587" spans="12:16" x14ac:dyDescent="0.35">
      <c r="L17587" t="s">
        <v>26</v>
      </c>
      <c r="M17587" t="s">
        <v>7747</v>
      </c>
      <c r="N17587">
        <v>6</v>
      </c>
      <c r="P17587">
        <v>1</v>
      </c>
    </row>
    <row r="17588" spans="12:16" x14ac:dyDescent="0.35">
      <c r="L17588" t="s">
        <v>26</v>
      </c>
      <c r="M17588" t="s">
        <v>7747</v>
      </c>
      <c r="N17588">
        <v>6</v>
      </c>
      <c r="P17588">
        <v>1</v>
      </c>
    </row>
    <row r="17589" spans="12:16" x14ac:dyDescent="0.35">
      <c r="L17589" t="s">
        <v>26</v>
      </c>
      <c r="M17589" t="s">
        <v>7747</v>
      </c>
      <c r="N17589">
        <v>6</v>
      </c>
      <c r="P17589">
        <v>1</v>
      </c>
    </row>
    <row r="17590" spans="12:16" x14ac:dyDescent="0.35">
      <c r="L17590" t="s">
        <v>26</v>
      </c>
      <c r="M17590" t="s">
        <v>7747</v>
      </c>
      <c r="N17590">
        <v>6</v>
      </c>
      <c r="P17590">
        <v>1</v>
      </c>
    </row>
    <row r="17591" spans="12:16" x14ac:dyDescent="0.35">
      <c r="L17591" t="s">
        <v>26</v>
      </c>
      <c r="M17591" t="s">
        <v>7747</v>
      </c>
      <c r="N17591">
        <v>6</v>
      </c>
      <c r="P17591">
        <v>1</v>
      </c>
    </row>
    <row r="17592" spans="12:16" x14ac:dyDescent="0.35">
      <c r="L17592" t="s">
        <v>26</v>
      </c>
      <c r="M17592" t="s">
        <v>7747</v>
      </c>
      <c r="N17592">
        <v>6</v>
      </c>
      <c r="P17592">
        <v>1</v>
      </c>
    </row>
    <row r="17593" spans="12:16" x14ac:dyDescent="0.35">
      <c r="L17593" t="s">
        <v>26</v>
      </c>
      <c r="M17593" t="s">
        <v>7747</v>
      </c>
      <c r="N17593">
        <v>6</v>
      </c>
      <c r="P17593">
        <v>1</v>
      </c>
    </row>
    <row r="17594" spans="12:16" x14ac:dyDescent="0.35">
      <c r="L17594" t="s">
        <v>26</v>
      </c>
      <c r="M17594" t="s">
        <v>7747</v>
      </c>
      <c r="N17594">
        <v>6</v>
      </c>
      <c r="P17594">
        <v>1</v>
      </c>
    </row>
    <row r="17595" spans="12:16" x14ac:dyDescent="0.35">
      <c r="L17595" t="s">
        <v>26</v>
      </c>
      <c r="M17595" t="s">
        <v>7747</v>
      </c>
      <c r="N17595">
        <v>6</v>
      </c>
      <c r="P17595">
        <v>1</v>
      </c>
    </row>
    <row r="17596" spans="12:16" x14ac:dyDescent="0.35">
      <c r="L17596" t="s">
        <v>26</v>
      </c>
      <c r="M17596" t="s">
        <v>7747</v>
      </c>
      <c r="N17596">
        <v>6</v>
      </c>
      <c r="P17596">
        <v>1</v>
      </c>
    </row>
    <row r="17597" spans="12:16" x14ac:dyDescent="0.35">
      <c r="L17597" t="s">
        <v>26</v>
      </c>
      <c r="M17597" t="s">
        <v>7747</v>
      </c>
      <c r="N17597">
        <v>6</v>
      </c>
      <c r="P17597">
        <v>1</v>
      </c>
    </row>
    <row r="17598" spans="12:16" x14ac:dyDescent="0.35">
      <c r="L17598" t="s">
        <v>26</v>
      </c>
      <c r="M17598" t="s">
        <v>7747</v>
      </c>
      <c r="N17598">
        <v>6</v>
      </c>
      <c r="P17598">
        <v>1</v>
      </c>
    </row>
    <row r="17599" spans="12:16" x14ac:dyDescent="0.35">
      <c r="L17599" t="s">
        <v>26</v>
      </c>
      <c r="M17599" t="s">
        <v>7747</v>
      </c>
      <c r="N17599">
        <v>6</v>
      </c>
      <c r="P17599">
        <v>1</v>
      </c>
    </row>
    <row r="17600" spans="12:16" x14ac:dyDescent="0.35">
      <c r="L17600" t="s">
        <v>26</v>
      </c>
      <c r="M17600" t="s">
        <v>7747</v>
      </c>
      <c r="N17600">
        <v>6</v>
      </c>
      <c r="P17600">
        <v>1</v>
      </c>
    </row>
    <row r="17601" spans="12:16" x14ac:dyDescent="0.35">
      <c r="L17601" t="s">
        <v>26</v>
      </c>
      <c r="M17601" t="s">
        <v>7747</v>
      </c>
      <c r="N17601">
        <v>6</v>
      </c>
      <c r="P17601">
        <v>1</v>
      </c>
    </row>
    <row r="17602" spans="12:16" x14ac:dyDescent="0.35">
      <c r="L17602" t="s">
        <v>26</v>
      </c>
      <c r="M17602" t="s">
        <v>7747</v>
      </c>
      <c r="N17602">
        <v>6</v>
      </c>
      <c r="P17602">
        <v>1</v>
      </c>
    </row>
    <row r="17603" spans="12:16" x14ac:dyDescent="0.35">
      <c r="L17603" t="s">
        <v>26</v>
      </c>
      <c r="M17603" t="s">
        <v>7747</v>
      </c>
      <c r="N17603">
        <v>6</v>
      </c>
      <c r="P17603">
        <v>1</v>
      </c>
    </row>
    <row r="17604" spans="12:16" x14ac:dyDescent="0.35">
      <c r="L17604" t="s">
        <v>26</v>
      </c>
      <c r="M17604" t="s">
        <v>7747</v>
      </c>
      <c r="N17604">
        <v>6</v>
      </c>
      <c r="P17604">
        <v>1</v>
      </c>
    </row>
    <row r="17605" spans="12:16" x14ac:dyDescent="0.35">
      <c r="L17605" t="s">
        <v>26</v>
      </c>
      <c r="M17605" t="s">
        <v>7747</v>
      </c>
      <c r="N17605">
        <v>6</v>
      </c>
      <c r="P17605">
        <v>1</v>
      </c>
    </row>
    <row r="17606" spans="12:16" x14ac:dyDescent="0.35">
      <c r="L17606" t="s">
        <v>26</v>
      </c>
      <c r="M17606" t="s">
        <v>7747</v>
      </c>
      <c r="N17606">
        <v>6</v>
      </c>
      <c r="P17606">
        <v>1</v>
      </c>
    </row>
    <row r="17607" spans="12:16" x14ac:dyDescent="0.35">
      <c r="L17607" t="s">
        <v>26</v>
      </c>
      <c r="M17607" t="s">
        <v>7747</v>
      </c>
      <c r="N17607">
        <v>6</v>
      </c>
      <c r="P17607">
        <v>1</v>
      </c>
    </row>
    <row r="17608" spans="12:16" x14ac:dyDescent="0.35">
      <c r="L17608" t="s">
        <v>26</v>
      </c>
      <c r="M17608" t="s">
        <v>7747</v>
      </c>
      <c r="N17608">
        <v>6</v>
      </c>
      <c r="P17608">
        <v>1</v>
      </c>
    </row>
    <row r="17609" spans="12:16" x14ac:dyDescent="0.35">
      <c r="L17609" t="s">
        <v>26</v>
      </c>
      <c r="M17609" t="s">
        <v>7747</v>
      </c>
      <c r="N17609">
        <v>6</v>
      </c>
      <c r="P17609">
        <v>1</v>
      </c>
    </row>
    <row r="17610" spans="12:16" x14ac:dyDescent="0.35">
      <c r="L17610" t="s">
        <v>26</v>
      </c>
      <c r="M17610" t="s">
        <v>7747</v>
      </c>
      <c r="N17610">
        <v>6</v>
      </c>
      <c r="P17610">
        <v>1</v>
      </c>
    </row>
    <row r="17611" spans="12:16" x14ac:dyDescent="0.35">
      <c r="L17611" t="s">
        <v>26</v>
      </c>
      <c r="M17611" t="s">
        <v>7747</v>
      </c>
      <c r="N17611">
        <v>6</v>
      </c>
      <c r="P17611">
        <v>1</v>
      </c>
    </row>
    <row r="17612" spans="12:16" x14ac:dyDescent="0.35">
      <c r="L17612" t="s">
        <v>26</v>
      </c>
      <c r="M17612" t="s">
        <v>7747</v>
      </c>
      <c r="N17612">
        <v>6</v>
      </c>
      <c r="P17612">
        <v>1</v>
      </c>
    </row>
    <row r="17613" spans="12:16" x14ac:dyDescent="0.35">
      <c r="L17613" t="s">
        <v>26</v>
      </c>
      <c r="M17613" t="s">
        <v>7747</v>
      </c>
      <c r="N17613">
        <v>6</v>
      </c>
      <c r="P17613">
        <v>1</v>
      </c>
    </row>
    <row r="17614" spans="12:16" x14ac:dyDescent="0.35">
      <c r="L17614" t="s">
        <v>26</v>
      </c>
      <c r="M17614" t="s">
        <v>7747</v>
      </c>
      <c r="N17614">
        <v>6</v>
      </c>
      <c r="P17614">
        <v>1</v>
      </c>
    </row>
    <row r="17615" spans="12:16" x14ac:dyDescent="0.35">
      <c r="L17615" t="s">
        <v>26</v>
      </c>
      <c r="M17615" t="s">
        <v>7747</v>
      </c>
      <c r="N17615">
        <v>6</v>
      </c>
      <c r="P17615">
        <v>1</v>
      </c>
    </row>
    <row r="17616" spans="12:16" x14ac:dyDescent="0.35">
      <c r="L17616" t="s">
        <v>26</v>
      </c>
      <c r="M17616" t="s">
        <v>7747</v>
      </c>
      <c r="N17616">
        <v>6</v>
      </c>
      <c r="P17616">
        <v>1</v>
      </c>
    </row>
    <row r="17617" spans="12:16" x14ac:dyDescent="0.35">
      <c r="L17617" t="s">
        <v>26</v>
      </c>
      <c r="M17617" t="s">
        <v>7747</v>
      </c>
      <c r="N17617">
        <v>6</v>
      </c>
      <c r="P17617">
        <v>1</v>
      </c>
    </row>
    <row r="17618" spans="12:16" x14ac:dyDescent="0.35">
      <c r="L17618" t="s">
        <v>26</v>
      </c>
      <c r="M17618" t="s">
        <v>7747</v>
      </c>
      <c r="N17618">
        <v>6</v>
      </c>
      <c r="P17618">
        <v>1</v>
      </c>
    </row>
    <row r="17619" spans="12:16" x14ac:dyDescent="0.35">
      <c r="L17619" t="s">
        <v>26</v>
      </c>
      <c r="M17619" t="s">
        <v>7747</v>
      </c>
      <c r="N17619">
        <v>6</v>
      </c>
      <c r="P17619">
        <v>1</v>
      </c>
    </row>
    <row r="17620" spans="12:16" x14ac:dyDescent="0.35">
      <c r="L17620" t="s">
        <v>26</v>
      </c>
      <c r="M17620" t="s">
        <v>7747</v>
      </c>
      <c r="N17620">
        <v>6</v>
      </c>
      <c r="P17620">
        <v>1</v>
      </c>
    </row>
    <row r="17621" spans="12:16" x14ac:dyDescent="0.35">
      <c r="L17621" t="s">
        <v>26</v>
      </c>
      <c r="M17621" t="s">
        <v>7747</v>
      </c>
      <c r="N17621">
        <v>6</v>
      </c>
      <c r="P17621">
        <v>1</v>
      </c>
    </row>
    <row r="17622" spans="12:16" x14ac:dyDescent="0.35">
      <c r="L17622" t="s">
        <v>26</v>
      </c>
      <c r="M17622" t="s">
        <v>7747</v>
      </c>
      <c r="N17622">
        <v>6</v>
      </c>
      <c r="P17622">
        <v>1</v>
      </c>
    </row>
    <row r="17623" spans="12:16" x14ac:dyDescent="0.35">
      <c r="L17623" t="s">
        <v>26</v>
      </c>
      <c r="M17623" t="s">
        <v>7747</v>
      </c>
      <c r="N17623">
        <v>6</v>
      </c>
      <c r="P17623">
        <v>1</v>
      </c>
    </row>
    <row r="17624" spans="12:16" x14ac:dyDescent="0.35">
      <c r="L17624" t="s">
        <v>26</v>
      </c>
      <c r="M17624" t="s">
        <v>7747</v>
      </c>
      <c r="N17624">
        <v>6</v>
      </c>
      <c r="P17624">
        <v>1</v>
      </c>
    </row>
    <row r="17625" spans="12:16" x14ac:dyDescent="0.35">
      <c r="L17625" t="s">
        <v>26</v>
      </c>
      <c r="M17625" t="s">
        <v>7747</v>
      </c>
      <c r="N17625">
        <v>6</v>
      </c>
      <c r="P17625">
        <v>1</v>
      </c>
    </row>
    <row r="17626" spans="12:16" x14ac:dyDescent="0.35">
      <c r="L17626" t="s">
        <v>26</v>
      </c>
      <c r="M17626" t="s">
        <v>7747</v>
      </c>
      <c r="N17626">
        <v>6</v>
      </c>
      <c r="P17626">
        <v>1</v>
      </c>
    </row>
    <row r="17627" spans="12:16" x14ac:dyDescent="0.35">
      <c r="L17627" t="s">
        <v>26</v>
      </c>
      <c r="M17627" t="s">
        <v>7747</v>
      </c>
      <c r="N17627">
        <v>6</v>
      </c>
      <c r="P17627">
        <v>1</v>
      </c>
    </row>
    <row r="17628" spans="12:16" x14ac:dyDescent="0.35">
      <c r="L17628" t="s">
        <v>26</v>
      </c>
      <c r="M17628" t="s">
        <v>7747</v>
      </c>
      <c r="N17628">
        <v>6</v>
      </c>
      <c r="P17628">
        <v>1</v>
      </c>
    </row>
    <row r="17629" spans="12:16" x14ac:dyDescent="0.35">
      <c r="L17629" t="s">
        <v>26</v>
      </c>
      <c r="M17629" t="s">
        <v>7747</v>
      </c>
      <c r="N17629">
        <v>6</v>
      </c>
      <c r="P17629">
        <v>1</v>
      </c>
    </row>
    <row r="17630" spans="12:16" x14ac:dyDescent="0.35">
      <c r="L17630" t="s">
        <v>26</v>
      </c>
      <c r="M17630" t="s">
        <v>7747</v>
      </c>
      <c r="N17630">
        <v>6</v>
      </c>
      <c r="P17630">
        <v>1</v>
      </c>
    </row>
    <row r="17631" spans="12:16" x14ac:dyDescent="0.35">
      <c r="L17631" t="s">
        <v>26</v>
      </c>
      <c r="M17631" t="s">
        <v>7747</v>
      </c>
      <c r="N17631">
        <v>6</v>
      </c>
      <c r="P17631">
        <v>1</v>
      </c>
    </row>
    <row r="17632" spans="12:16" x14ac:dyDescent="0.35">
      <c r="L17632" t="s">
        <v>26</v>
      </c>
      <c r="M17632" t="s">
        <v>7747</v>
      </c>
      <c r="N17632">
        <v>6</v>
      </c>
      <c r="P17632">
        <v>1</v>
      </c>
    </row>
    <row r="17633" spans="12:16" x14ac:dyDescent="0.35">
      <c r="L17633" t="s">
        <v>26</v>
      </c>
      <c r="M17633" t="s">
        <v>7747</v>
      </c>
      <c r="N17633">
        <v>6</v>
      </c>
      <c r="P17633">
        <v>1</v>
      </c>
    </row>
    <row r="17634" spans="12:16" x14ac:dyDescent="0.35">
      <c r="L17634" t="s">
        <v>26</v>
      </c>
      <c r="M17634" t="s">
        <v>7747</v>
      </c>
      <c r="N17634">
        <v>6</v>
      </c>
      <c r="P17634">
        <v>1</v>
      </c>
    </row>
    <row r="17635" spans="12:16" x14ac:dyDescent="0.35">
      <c r="L17635" t="s">
        <v>26</v>
      </c>
      <c r="M17635" t="s">
        <v>7747</v>
      </c>
      <c r="N17635">
        <v>6</v>
      </c>
      <c r="P17635">
        <v>1</v>
      </c>
    </row>
    <row r="17636" spans="12:16" x14ac:dyDescent="0.35">
      <c r="L17636" t="s">
        <v>26</v>
      </c>
      <c r="M17636" t="s">
        <v>7747</v>
      </c>
      <c r="N17636">
        <v>6</v>
      </c>
      <c r="P17636">
        <v>1</v>
      </c>
    </row>
    <row r="17637" spans="12:16" x14ac:dyDescent="0.35">
      <c r="L17637" t="s">
        <v>26</v>
      </c>
      <c r="M17637" t="s">
        <v>7747</v>
      </c>
      <c r="N17637">
        <v>6</v>
      </c>
      <c r="P17637">
        <v>1</v>
      </c>
    </row>
    <row r="17638" spans="12:16" x14ac:dyDescent="0.35">
      <c r="L17638" t="s">
        <v>26</v>
      </c>
      <c r="M17638" t="s">
        <v>7747</v>
      </c>
      <c r="N17638">
        <v>6</v>
      </c>
      <c r="P17638">
        <v>1</v>
      </c>
    </row>
    <row r="17639" spans="12:16" x14ac:dyDescent="0.35">
      <c r="L17639" t="s">
        <v>26</v>
      </c>
      <c r="M17639" t="s">
        <v>7747</v>
      </c>
      <c r="N17639">
        <v>6</v>
      </c>
      <c r="P17639">
        <v>1</v>
      </c>
    </row>
    <row r="17640" spans="12:16" x14ac:dyDescent="0.35">
      <c r="L17640" t="s">
        <v>26</v>
      </c>
      <c r="M17640" t="s">
        <v>7747</v>
      </c>
      <c r="N17640">
        <v>6</v>
      </c>
      <c r="P17640">
        <v>1</v>
      </c>
    </row>
    <row r="17641" spans="12:16" x14ac:dyDescent="0.35">
      <c r="L17641" t="s">
        <v>26</v>
      </c>
      <c r="M17641" t="s">
        <v>7747</v>
      </c>
      <c r="N17641">
        <v>6</v>
      </c>
      <c r="P17641">
        <v>1</v>
      </c>
    </row>
    <row r="17642" spans="12:16" x14ac:dyDescent="0.35">
      <c r="L17642" t="s">
        <v>26</v>
      </c>
      <c r="M17642" t="s">
        <v>7747</v>
      </c>
      <c r="N17642">
        <v>6</v>
      </c>
      <c r="P17642">
        <v>1</v>
      </c>
    </row>
    <row r="17643" spans="12:16" x14ac:dyDescent="0.35">
      <c r="L17643" t="s">
        <v>26</v>
      </c>
      <c r="M17643" t="s">
        <v>7747</v>
      </c>
      <c r="N17643">
        <v>6</v>
      </c>
      <c r="P17643">
        <v>1</v>
      </c>
    </row>
    <row r="17644" spans="12:16" x14ac:dyDescent="0.35">
      <c r="L17644" t="s">
        <v>26</v>
      </c>
      <c r="M17644" t="s">
        <v>7747</v>
      </c>
      <c r="N17644">
        <v>6</v>
      </c>
      <c r="P17644">
        <v>1</v>
      </c>
    </row>
    <row r="17645" spans="12:16" x14ac:dyDescent="0.35">
      <c r="L17645" t="s">
        <v>26</v>
      </c>
      <c r="M17645" t="s">
        <v>7747</v>
      </c>
      <c r="N17645">
        <v>6</v>
      </c>
      <c r="P17645">
        <v>1</v>
      </c>
    </row>
    <row r="17646" spans="12:16" x14ac:dyDescent="0.35">
      <c r="L17646" t="s">
        <v>26</v>
      </c>
      <c r="M17646" t="s">
        <v>7747</v>
      </c>
      <c r="N17646">
        <v>6</v>
      </c>
      <c r="P17646">
        <v>1</v>
      </c>
    </row>
    <row r="17647" spans="12:16" x14ac:dyDescent="0.35">
      <c r="L17647" t="s">
        <v>26</v>
      </c>
      <c r="M17647" t="s">
        <v>7747</v>
      </c>
      <c r="N17647">
        <v>6</v>
      </c>
      <c r="P17647">
        <v>1</v>
      </c>
    </row>
    <row r="17648" spans="12:16" x14ac:dyDescent="0.35">
      <c r="L17648" t="s">
        <v>26</v>
      </c>
      <c r="M17648" t="s">
        <v>7747</v>
      </c>
      <c r="N17648">
        <v>6</v>
      </c>
      <c r="P17648">
        <v>1</v>
      </c>
    </row>
    <row r="17649" spans="12:16" x14ac:dyDescent="0.35">
      <c r="L17649" t="s">
        <v>26</v>
      </c>
      <c r="M17649" t="s">
        <v>7747</v>
      </c>
      <c r="N17649">
        <v>6</v>
      </c>
      <c r="P17649">
        <v>1</v>
      </c>
    </row>
    <row r="17650" spans="12:16" x14ac:dyDescent="0.35">
      <c r="L17650" t="s">
        <v>26</v>
      </c>
      <c r="M17650" t="s">
        <v>7747</v>
      </c>
      <c r="N17650">
        <v>6</v>
      </c>
      <c r="P17650">
        <v>1</v>
      </c>
    </row>
    <row r="17651" spans="12:16" x14ac:dyDescent="0.35">
      <c r="L17651" t="s">
        <v>26</v>
      </c>
      <c r="M17651" t="s">
        <v>7747</v>
      </c>
      <c r="N17651">
        <v>6</v>
      </c>
      <c r="P17651">
        <v>1</v>
      </c>
    </row>
    <row r="17652" spans="12:16" x14ac:dyDescent="0.35">
      <c r="L17652" t="s">
        <v>26</v>
      </c>
      <c r="M17652" t="s">
        <v>7747</v>
      </c>
      <c r="N17652">
        <v>6</v>
      </c>
      <c r="P17652">
        <v>1</v>
      </c>
    </row>
    <row r="17653" spans="12:16" x14ac:dyDescent="0.35">
      <c r="L17653" t="s">
        <v>26</v>
      </c>
      <c r="M17653" t="s">
        <v>7747</v>
      </c>
      <c r="N17653">
        <v>6</v>
      </c>
      <c r="P17653">
        <v>1</v>
      </c>
    </row>
    <row r="17654" spans="12:16" x14ac:dyDescent="0.35">
      <c r="L17654" t="s">
        <v>26</v>
      </c>
      <c r="M17654" t="s">
        <v>7747</v>
      </c>
      <c r="N17654">
        <v>6</v>
      </c>
      <c r="P17654">
        <v>1</v>
      </c>
    </row>
    <row r="17655" spans="12:16" x14ac:dyDescent="0.35">
      <c r="L17655" t="s">
        <v>26</v>
      </c>
      <c r="M17655" t="s">
        <v>7747</v>
      </c>
      <c r="N17655">
        <v>6</v>
      </c>
      <c r="P17655">
        <v>1</v>
      </c>
    </row>
    <row r="17656" spans="12:16" x14ac:dyDescent="0.35">
      <c r="L17656" t="s">
        <v>26</v>
      </c>
      <c r="M17656" t="s">
        <v>7747</v>
      </c>
      <c r="N17656">
        <v>6</v>
      </c>
      <c r="P17656">
        <v>1</v>
      </c>
    </row>
    <row r="17657" spans="12:16" x14ac:dyDescent="0.35">
      <c r="L17657" t="s">
        <v>26</v>
      </c>
      <c r="M17657" t="s">
        <v>7747</v>
      </c>
      <c r="N17657">
        <v>6</v>
      </c>
      <c r="P17657">
        <v>1</v>
      </c>
    </row>
    <row r="17658" spans="12:16" x14ac:dyDescent="0.35">
      <c r="L17658" t="s">
        <v>26</v>
      </c>
      <c r="M17658" t="s">
        <v>7747</v>
      </c>
      <c r="N17658">
        <v>6</v>
      </c>
      <c r="P17658">
        <v>1</v>
      </c>
    </row>
    <row r="17659" spans="12:16" x14ac:dyDescent="0.35">
      <c r="L17659" t="s">
        <v>26</v>
      </c>
      <c r="M17659" t="s">
        <v>7747</v>
      </c>
      <c r="N17659">
        <v>6</v>
      </c>
      <c r="P17659">
        <v>1</v>
      </c>
    </row>
    <row r="17660" spans="12:16" x14ac:dyDescent="0.35">
      <c r="L17660" t="s">
        <v>26</v>
      </c>
      <c r="M17660" t="s">
        <v>7747</v>
      </c>
      <c r="N17660">
        <v>6</v>
      </c>
      <c r="P17660">
        <v>1</v>
      </c>
    </row>
    <row r="17661" spans="12:16" x14ac:dyDescent="0.35">
      <c r="L17661" t="s">
        <v>26</v>
      </c>
      <c r="M17661" t="s">
        <v>7747</v>
      </c>
      <c r="N17661">
        <v>6</v>
      </c>
      <c r="P17661">
        <v>1</v>
      </c>
    </row>
    <row r="17662" spans="12:16" x14ac:dyDescent="0.35">
      <c r="L17662" t="s">
        <v>26</v>
      </c>
      <c r="M17662" t="s">
        <v>7747</v>
      </c>
      <c r="N17662">
        <v>6</v>
      </c>
      <c r="P17662">
        <v>1</v>
      </c>
    </row>
    <row r="17663" spans="12:16" x14ac:dyDescent="0.35">
      <c r="L17663" t="s">
        <v>130</v>
      </c>
      <c r="M17663" t="s">
        <v>7747</v>
      </c>
      <c r="N17663">
        <v>6</v>
      </c>
      <c r="P17663">
        <v>1</v>
      </c>
    </row>
    <row r="17664" spans="12:16" x14ac:dyDescent="0.35">
      <c r="L17664" t="s">
        <v>130</v>
      </c>
      <c r="M17664" t="s">
        <v>7747</v>
      </c>
      <c r="N17664">
        <v>6</v>
      </c>
      <c r="P17664">
        <v>1</v>
      </c>
    </row>
    <row r="17665" spans="12:16" x14ac:dyDescent="0.35">
      <c r="L17665" t="s">
        <v>130</v>
      </c>
      <c r="M17665" t="s">
        <v>7747</v>
      </c>
      <c r="N17665">
        <v>6</v>
      </c>
      <c r="P17665">
        <v>1</v>
      </c>
    </row>
    <row r="17666" spans="12:16" x14ac:dyDescent="0.35">
      <c r="L17666" t="s">
        <v>130</v>
      </c>
      <c r="M17666" t="s">
        <v>7747</v>
      </c>
      <c r="N17666">
        <v>6</v>
      </c>
      <c r="P17666">
        <v>1</v>
      </c>
    </row>
    <row r="17667" spans="12:16" x14ac:dyDescent="0.35">
      <c r="L17667" t="s">
        <v>130</v>
      </c>
      <c r="M17667" t="s">
        <v>7747</v>
      </c>
      <c r="N17667">
        <v>6</v>
      </c>
      <c r="P17667">
        <v>1</v>
      </c>
    </row>
    <row r="17668" spans="12:16" x14ac:dyDescent="0.35">
      <c r="L17668" t="s">
        <v>130</v>
      </c>
      <c r="M17668" t="s">
        <v>7747</v>
      </c>
      <c r="N17668">
        <v>6</v>
      </c>
      <c r="P17668">
        <v>1</v>
      </c>
    </row>
    <row r="17669" spans="12:16" x14ac:dyDescent="0.35">
      <c r="L17669" t="s">
        <v>130</v>
      </c>
      <c r="M17669" t="s">
        <v>7747</v>
      </c>
      <c r="N17669">
        <v>6</v>
      </c>
      <c r="P17669">
        <v>1</v>
      </c>
    </row>
    <row r="17670" spans="12:16" x14ac:dyDescent="0.35">
      <c r="L17670" t="s">
        <v>130</v>
      </c>
      <c r="M17670" t="s">
        <v>7747</v>
      </c>
      <c r="N17670">
        <v>6</v>
      </c>
      <c r="P17670">
        <v>1</v>
      </c>
    </row>
    <row r="17671" spans="12:16" x14ac:dyDescent="0.35">
      <c r="L17671" t="s">
        <v>130</v>
      </c>
      <c r="M17671" t="s">
        <v>7747</v>
      </c>
      <c r="N17671">
        <v>6</v>
      </c>
      <c r="P17671">
        <v>1</v>
      </c>
    </row>
    <row r="17672" spans="12:16" x14ac:dyDescent="0.35">
      <c r="L17672" t="s">
        <v>130</v>
      </c>
      <c r="M17672" t="s">
        <v>7747</v>
      </c>
      <c r="N17672">
        <v>6</v>
      </c>
      <c r="P17672">
        <v>1</v>
      </c>
    </row>
    <row r="17673" spans="12:16" x14ac:dyDescent="0.35">
      <c r="L17673" t="s">
        <v>130</v>
      </c>
      <c r="M17673" t="s">
        <v>7747</v>
      </c>
      <c r="N17673">
        <v>6</v>
      </c>
      <c r="P17673">
        <v>1</v>
      </c>
    </row>
    <row r="17674" spans="12:16" x14ac:dyDescent="0.35">
      <c r="L17674" t="s">
        <v>130</v>
      </c>
      <c r="M17674" t="s">
        <v>7747</v>
      </c>
      <c r="N17674">
        <v>6</v>
      </c>
      <c r="P17674">
        <v>1</v>
      </c>
    </row>
    <row r="17675" spans="12:16" x14ac:dyDescent="0.35">
      <c r="L17675" t="s">
        <v>130</v>
      </c>
      <c r="M17675" t="s">
        <v>7747</v>
      </c>
      <c r="N17675">
        <v>6</v>
      </c>
      <c r="P17675">
        <v>1</v>
      </c>
    </row>
    <row r="17676" spans="12:16" x14ac:dyDescent="0.35">
      <c r="L17676" t="s">
        <v>130</v>
      </c>
      <c r="M17676" t="s">
        <v>7747</v>
      </c>
      <c r="N17676">
        <v>6</v>
      </c>
      <c r="P17676">
        <v>1</v>
      </c>
    </row>
    <row r="17677" spans="12:16" x14ac:dyDescent="0.35">
      <c r="L17677" t="s">
        <v>130</v>
      </c>
      <c r="M17677" t="s">
        <v>7747</v>
      </c>
      <c r="N17677">
        <v>6</v>
      </c>
      <c r="P17677">
        <v>1</v>
      </c>
    </row>
    <row r="17678" spans="12:16" x14ac:dyDescent="0.35">
      <c r="L17678" t="s">
        <v>130</v>
      </c>
      <c r="M17678" t="s">
        <v>7747</v>
      </c>
      <c r="N17678">
        <v>6</v>
      </c>
      <c r="P17678">
        <v>1</v>
      </c>
    </row>
    <row r="17679" spans="12:16" x14ac:dyDescent="0.35">
      <c r="L17679" t="s">
        <v>130</v>
      </c>
      <c r="M17679" t="s">
        <v>7747</v>
      </c>
      <c r="N17679">
        <v>6</v>
      </c>
      <c r="P17679">
        <v>1</v>
      </c>
    </row>
    <row r="17680" spans="12:16" x14ac:dyDescent="0.35">
      <c r="L17680" t="s">
        <v>130</v>
      </c>
      <c r="M17680" t="s">
        <v>7747</v>
      </c>
      <c r="N17680">
        <v>6</v>
      </c>
      <c r="P17680">
        <v>1</v>
      </c>
    </row>
    <row r="17681" spans="12:16" x14ac:dyDescent="0.35">
      <c r="L17681" t="s">
        <v>130</v>
      </c>
      <c r="M17681" t="s">
        <v>7747</v>
      </c>
      <c r="N17681">
        <v>6</v>
      </c>
      <c r="P17681">
        <v>1</v>
      </c>
    </row>
    <row r="17682" spans="12:16" x14ac:dyDescent="0.35">
      <c r="L17682" t="s">
        <v>130</v>
      </c>
      <c r="M17682" t="s">
        <v>7747</v>
      </c>
      <c r="N17682">
        <v>6</v>
      </c>
      <c r="P17682">
        <v>1</v>
      </c>
    </row>
    <row r="17683" spans="12:16" x14ac:dyDescent="0.35">
      <c r="L17683" t="s">
        <v>130</v>
      </c>
      <c r="M17683" t="s">
        <v>7747</v>
      </c>
      <c r="N17683">
        <v>6</v>
      </c>
      <c r="P17683">
        <v>1</v>
      </c>
    </row>
    <row r="17684" spans="12:16" x14ac:dyDescent="0.35">
      <c r="L17684" t="s">
        <v>130</v>
      </c>
      <c r="M17684" t="s">
        <v>7747</v>
      </c>
      <c r="N17684">
        <v>6</v>
      </c>
      <c r="P17684">
        <v>1</v>
      </c>
    </row>
    <row r="17685" spans="12:16" x14ac:dyDescent="0.35">
      <c r="L17685" t="s">
        <v>130</v>
      </c>
      <c r="M17685" t="s">
        <v>7747</v>
      </c>
      <c r="N17685">
        <v>6</v>
      </c>
      <c r="P17685">
        <v>1</v>
      </c>
    </row>
    <row r="17686" spans="12:16" x14ac:dyDescent="0.35">
      <c r="L17686" t="s">
        <v>130</v>
      </c>
      <c r="M17686" t="s">
        <v>7747</v>
      </c>
      <c r="N17686">
        <v>6</v>
      </c>
      <c r="P17686">
        <v>1</v>
      </c>
    </row>
    <row r="17687" spans="12:16" x14ac:dyDescent="0.35">
      <c r="L17687" t="s">
        <v>130</v>
      </c>
      <c r="M17687" t="s">
        <v>7747</v>
      </c>
      <c r="N17687">
        <v>6</v>
      </c>
      <c r="P17687">
        <v>1</v>
      </c>
    </row>
    <row r="17688" spans="12:16" x14ac:dyDescent="0.35">
      <c r="L17688" t="s">
        <v>130</v>
      </c>
      <c r="M17688" t="s">
        <v>7747</v>
      </c>
      <c r="N17688">
        <v>6</v>
      </c>
      <c r="P17688">
        <v>1</v>
      </c>
    </row>
    <row r="17689" spans="12:16" x14ac:dyDescent="0.35">
      <c r="L17689" t="s">
        <v>130</v>
      </c>
      <c r="M17689" t="s">
        <v>7747</v>
      </c>
      <c r="N17689">
        <v>6</v>
      </c>
      <c r="P17689">
        <v>1</v>
      </c>
    </row>
    <row r="17690" spans="12:16" x14ac:dyDescent="0.35">
      <c r="L17690" t="s">
        <v>130</v>
      </c>
      <c r="M17690" t="s">
        <v>7747</v>
      </c>
      <c r="N17690">
        <v>6</v>
      </c>
      <c r="P17690">
        <v>1</v>
      </c>
    </row>
    <row r="17691" spans="12:16" x14ac:dyDescent="0.35">
      <c r="L17691" t="s">
        <v>130</v>
      </c>
      <c r="M17691" t="s">
        <v>7747</v>
      </c>
      <c r="N17691">
        <v>6</v>
      </c>
      <c r="P17691">
        <v>1</v>
      </c>
    </row>
    <row r="17692" spans="12:16" x14ac:dyDescent="0.35">
      <c r="L17692" t="s">
        <v>130</v>
      </c>
      <c r="M17692" t="s">
        <v>7747</v>
      </c>
      <c r="N17692">
        <v>6</v>
      </c>
      <c r="P17692">
        <v>1</v>
      </c>
    </row>
    <row r="17693" spans="12:16" x14ac:dyDescent="0.35">
      <c r="L17693" t="s">
        <v>130</v>
      </c>
      <c r="M17693" t="s">
        <v>7747</v>
      </c>
      <c r="N17693">
        <v>6</v>
      </c>
      <c r="P17693">
        <v>1</v>
      </c>
    </row>
    <row r="17694" spans="12:16" x14ac:dyDescent="0.35">
      <c r="L17694" t="s">
        <v>130</v>
      </c>
      <c r="M17694" t="s">
        <v>7747</v>
      </c>
      <c r="N17694">
        <v>6</v>
      </c>
      <c r="P17694">
        <v>1</v>
      </c>
    </row>
    <row r="17695" spans="12:16" x14ac:dyDescent="0.35">
      <c r="L17695" t="s">
        <v>130</v>
      </c>
      <c r="M17695" t="s">
        <v>7747</v>
      </c>
      <c r="N17695">
        <v>6</v>
      </c>
      <c r="P17695">
        <v>1</v>
      </c>
    </row>
    <row r="17696" spans="12:16" x14ac:dyDescent="0.35">
      <c r="L17696" t="s">
        <v>130</v>
      </c>
      <c r="M17696" t="s">
        <v>7747</v>
      </c>
      <c r="N17696">
        <v>6</v>
      </c>
      <c r="P17696">
        <v>1</v>
      </c>
    </row>
    <row r="17697" spans="12:16" x14ac:dyDescent="0.35">
      <c r="L17697" t="s">
        <v>130</v>
      </c>
      <c r="M17697" t="s">
        <v>7747</v>
      </c>
      <c r="N17697">
        <v>6</v>
      </c>
      <c r="P17697">
        <v>1</v>
      </c>
    </row>
    <row r="17698" spans="12:16" x14ac:dyDescent="0.35">
      <c r="L17698" t="s">
        <v>130</v>
      </c>
      <c r="M17698" t="s">
        <v>7747</v>
      </c>
      <c r="N17698">
        <v>6</v>
      </c>
      <c r="P17698">
        <v>1</v>
      </c>
    </row>
    <row r="17699" spans="12:16" x14ac:dyDescent="0.35">
      <c r="L17699" t="s">
        <v>130</v>
      </c>
      <c r="M17699" t="s">
        <v>7747</v>
      </c>
      <c r="N17699">
        <v>6</v>
      </c>
      <c r="P17699">
        <v>1</v>
      </c>
    </row>
    <row r="17700" spans="12:16" x14ac:dyDescent="0.35">
      <c r="L17700" t="s">
        <v>130</v>
      </c>
      <c r="M17700" t="s">
        <v>7747</v>
      </c>
      <c r="N17700">
        <v>6</v>
      </c>
      <c r="P17700">
        <v>1</v>
      </c>
    </row>
    <row r="17701" spans="12:16" x14ac:dyDescent="0.35">
      <c r="L17701" t="s">
        <v>130</v>
      </c>
      <c r="M17701" t="s">
        <v>7747</v>
      </c>
      <c r="N17701">
        <v>6</v>
      </c>
      <c r="P17701">
        <v>1</v>
      </c>
    </row>
    <row r="17702" spans="12:16" x14ac:dyDescent="0.35">
      <c r="L17702" t="s">
        <v>130</v>
      </c>
      <c r="M17702" t="s">
        <v>7747</v>
      </c>
      <c r="N17702">
        <v>6</v>
      </c>
      <c r="P17702">
        <v>1</v>
      </c>
    </row>
    <row r="17703" spans="12:16" x14ac:dyDescent="0.35">
      <c r="L17703" t="s">
        <v>130</v>
      </c>
      <c r="M17703" t="s">
        <v>7747</v>
      </c>
      <c r="N17703">
        <v>6</v>
      </c>
      <c r="P17703">
        <v>1</v>
      </c>
    </row>
    <row r="17704" spans="12:16" x14ac:dyDescent="0.35">
      <c r="L17704" t="s">
        <v>130</v>
      </c>
      <c r="M17704" t="s">
        <v>7747</v>
      </c>
      <c r="N17704">
        <v>6</v>
      </c>
      <c r="P17704">
        <v>1</v>
      </c>
    </row>
    <row r="17705" spans="12:16" x14ac:dyDescent="0.35">
      <c r="L17705" t="s">
        <v>130</v>
      </c>
      <c r="M17705" t="s">
        <v>7747</v>
      </c>
      <c r="N17705">
        <v>6</v>
      </c>
      <c r="P17705">
        <v>1</v>
      </c>
    </row>
    <row r="17706" spans="12:16" x14ac:dyDescent="0.35">
      <c r="L17706" t="s">
        <v>28</v>
      </c>
      <c r="M17706" t="s">
        <v>7747</v>
      </c>
      <c r="N17706">
        <v>7</v>
      </c>
      <c r="P17706">
        <v>1</v>
      </c>
    </row>
    <row r="17707" spans="12:16" x14ac:dyDescent="0.35">
      <c r="L17707" t="s">
        <v>28</v>
      </c>
      <c r="M17707" t="s">
        <v>7747</v>
      </c>
      <c r="N17707">
        <v>7</v>
      </c>
      <c r="P17707">
        <v>1</v>
      </c>
    </row>
    <row r="17708" spans="12:16" x14ac:dyDescent="0.35">
      <c r="L17708" t="s">
        <v>28</v>
      </c>
      <c r="M17708" t="s">
        <v>7747</v>
      </c>
      <c r="N17708">
        <v>7</v>
      </c>
      <c r="P17708">
        <v>1</v>
      </c>
    </row>
    <row r="17709" spans="12:16" x14ac:dyDescent="0.35">
      <c r="L17709" t="s">
        <v>28</v>
      </c>
      <c r="M17709" t="s">
        <v>7747</v>
      </c>
      <c r="N17709">
        <v>7</v>
      </c>
      <c r="P17709">
        <v>1</v>
      </c>
    </row>
    <row r="17710" spans="12:16" x14ac:dyDescent="0.35">
      <c r="L17710" t="s">
        <v>28</v>
      </c>
      <c r="M17710" t="s">
        <v>7747</v>
      </c>
      <c r="N17710">
        <v>7</v>
      </c>
      <c r="P17710">
        <v>1</v>
      </c>
    </row>
    <row r="17711" spans="12:16" x14ac:dyDescent="0.35">
      <c r="L17711" t="s">
        <v>28</v>
      </c>
      <c r="M17711" t="s">
        <v>7747</v>
      </c>
      <c r="N17711">
        <v>7</v>
      </c>
      <c r="P17711">
        <v>1</v>
      </c>
    </row>
    <row r="17712" spans="12:16" x14ac:dyDescent="0.35">
      <c r="L17712" t="s">
        <v>28</v>
      </c>
      <c r="M17712" t="s">
        <v>7747</v>
      </c>
      <c r="N17712">
        <v>7</v>
      </c>
      <c r="P17712">
        <v>1</v>
      </c>
    </row>
    <row r="17713" spans="12:16" x14ac:dyDescent="0.35">
      <c r="L17713" t="s">
        <v>28</v>
      </c>
      <c r="M17713" t="s">
        <v>7747</v>
      </c>
      <c r="N17713">
        <v>7</v>
      </c>
      <c r="P17713">
        <v>1</v>
      </c>
    </row>
    <row r="17714" spans="12:16" x14ac:dyDescent="0.35">
      <c r="L17714" t="s">
        <v>28</v>
      </c>
      <c r="M17714" t="s">
        <v>7747</v>
      </c>
      <c r="N17714">
        <v>7</v>
      </c>
      <c r="P17714">
        <v>1</v>
      </c>
    </row>
    <row r="17715" spans="12:16" x14ac:dyDescent="0.35">
      <c r="L17715" t="s">
        <v>28</v>
      </c>
      <c r="M17715" t="s">
        <v>7747</v>
      </c>
      <c r="N17715">
        <v>7</v>
      </c>
      <c r="P17715">
        <v>1</v>
      </c>
    </row>
    <row r="17716" spans="12:16" x14ac:dyDescent="0.35">
      <c r="L17716" t="s">
        <v>28</v>
      </c>
      <c r="M17716" t="s">
        <v>7747</v>
      </c>
      <c r="N17716">
        <v>7</v>
      </c>
      <c r="P17716">
        <v>1</v>
      </c>
    </row>
    <row r="17717" spans="12:16" x14ac:dyDescent="0.35">
      <c r="L17717" t="s">
        <v>28</v>
      </c>
      <c r="M17717" t="s">
        <v>7747</v>
      </c>
      <c r="N17717">
        <v>7</v>
      </c>
      <c r="P17717">
        <v>1</v>
      </c>
    </row>
    <row r="17718" spans="12:16" x14ac:dyDescent="0.35">
      <c r="L17718" t="s">
        <v>28</v>
      </c>
      <c r="M17718" t="s">
        <v>7747</v>
      </c>
      <c r="N17718">
        <v>7</v>
      </c>
      <c r="P17718">
        <v>1</v>
      </c>
    </row>
    <row r="17719" spans="12:16" x14ac:dyDescent="0.35">
      <c r="L17719" t="s">
        <v>28</v>
      </c>
      <c r="M17719" t="s">
        <v>7747</v>
      </c>
      <c r="N17719">
        <v>7</v>
      </c>
      <c r="P17719">
        <v>1</v>
      </c>
    </row>
    <row r="17720" spans="12:16" x14ac:dyDescent="0.35">
      <c r="L17720" t="s">
        <v>28</v>
      </c>
      <c r="M17720" t="s">
        <v>7747</v>
      </c>
      <c r="N17720">
        <v>7</v>
      </c>
      <c r="P17720">
        <v>1</v>
      </c>
    </row>
    <row r="17721" spans="12:16" x14ac:dyDescent="0.35">
      <c r="L17721" t="s">
        <v>28</v>
      </c>
      <c r="M17721" t="s">
        <v>7747</v>
      </c>
      <c r="N17721">
        <v>7</v>
      </c>
      <c r="P17721">
        <v>1</v>
      </c>
    </row>
    <row r="17722" spans="12:16" x14ac:dyDescent="0.35">
      <c r="L17722" t="s">
        <v>28</v>
      </c>
      <c r="M17722" t="s">
        <v>7747</v>
      </c>
      <c r="N17722">
        <v>7</v>
      </c>
      <c r="P17722">
        <v>1</v>
      </c>
    </row>
    <row r="17723" spans="12:16" x14ac:dyDescent="0.35">
      <c r="L17723" t="s">
        <v>28</v>
      </c>
      <c r="M17723" t="s">
        <v>7747</v>
      </c>
      <c r="N17723">
        <v>7</v>
      </c>
      <c r="P17723">
        <v>1</v>
      </c>
    </row>
    <row r="17724" spans="12:16" x14ac:dyDescent="0.35">
      <c r="L17724" t="s">
        <v>28</v>
      </c>
      <c r="M17724" t="s">
        <v>7747</v>
      </c>
      <c r="N17724">
        <v>7</v>
      </c>
      <c r="P17724">
        <v>1</v>
      </c>
    </row>
    <row r="17725" spans="12:16" x14ac:dyDescent="0.35">
      <c r="L17725" t="s">
        <v>28</v>
      </c>
      <c r="M17725" t="s">
        <v>7747</v>
      </c>
      <c r="N17725">
        <v>7</v>
      </c>
      <c r="P17725">
        <v>1</v>
      </c>
    </row>
    <row r="17726" spans="12:16" x14ac:dyDescent="0.35">
      <c r="L17726" t="s">
        <v>28</v>
      </c>
      <c r="M17726" t="s">
        <v>7747</v>
      </c>
      <c r="N17726">
        <v>7</v>
      </c>
      <c r="P17726">
        <v>1</v>
      </c>
    </row>
    <row r="17727" spans="12:16" x14ac:dyDescent="0.35">
      <c r="L17727" t="s">
        <v>28</v>
      </c>
      <c r="M17727" t="s">
        <v>7747</v>
      </c>
      <c r="N17727">
        <v>7</v>
      </c>
      <c r="P17727">
        <v>1</v>
      </c>
    </row>
    <row r="17728" spans="12:16" x14ac:dyDescent="0.35">
      <c r="L17728" t="s">
        <v>28</v>
      </c>
      <c r="M17728" t="s">
        <v>7747</v>
      </c>
      <c r="N17728">
        <v>7</v>
      </c>
      <c r="P17728">
        <v>1</v>
      </c>
    </row>
    <row r="17729" spans="12:16" x14ac:dyDescent="0.35">
      <c r="L17729" t="s">
        <v>28</v>
      </c>
      <c r="M17729" t="s">
        <v>7747</v>
      </c>
      <c r="N17729">
        <v>7</v>
      </c>
      <c r="P17729">
        <v>1</v>
      </c>
    </row>
    <row r="17730" spans="12:16" x14ac:dyDescent="0.35">
      <c r="L17730" t="s">
        <v>28</v>
      </c>
      <c r="M17730" t="s">
        <v>7747</v>
      </c>
      <c r="N17730">
        <v>7</v>
      </c>
      <c r="P17730">
        <v>1</v>
      </c>
    </row>
    <row r="17731" spans="12:16" x14ac:dyDescent="0.35">
      <c r="L17731" t="s">
        <v>28</v>
      </c>
      <c r="M17731" t="s">
        <v>7747</v>
      </c>
      <c r="N17731">
        <v>7</v>
      </c>
      <c r="P17731">
        <v>1</v>
      </c>
    </row>
    <row r="17732" spans="12:16" x14ac:dyDescent="0.35">
      <c r="L17732" t="s">
        <v>28</v>
      </c>
      <c r="M17732" t="s">
        <v>7747</v>
      </c>
      <c r="N17732">
        <v>7</v>
      </c>
      <c r="P17732">
        <v>1</v>
      </c>
    </row>
    <row r="17733" spans="12:16" x14ac:dyDescent="0.35">
      <c r="L17733" t="s">
        <v>28</v>
      </c>
      <c r="M17733" t="s">
        <v>7747</v>
      </c>
      <c r="N17733">
        <v>7</v>
      </c>
      <c r="P17733">
        <v>1</v>
      </c>
    </row>
    <row r="17734" spans="12:16" x14ac:dyDescent="0.35">
      <c r="L17734" t="s">
        <v>28</v>
      </c>
      <c r="M17734" t="s">
        <v>7747</v>
      </c>
      <c r="N17734">
        <v>7</v>
      </c>
      <c r="P17734">
        <v>1</v>
      </c>
    </row>
    <row r="17735" spans="12:16" x14ac:dyDescent="0.35">
      <c r="L17735" t="s">
        <v>28</v>
      </c>
      <c r="M17735" t="s">
        <v>7747</v>
      </c>
      <c r="N17735">
        <v>7</v>
      </c>
      <c r="P17735">
        <v>1</v>
      </c>
    </row>
    <row r="17736" spans="12:16" x14ac:dyDescent="0.35">
      <c r="L17736" t="s">
        <v>28</v>
      </c>
      <c r="M17736" t="s">
        <v>7747</v>
      </c>
      <c r="N17736">
        <v>7</v>
      </c>
      <c r="P17736">
        <v>1</v>
      </c>
    </row>
    <row r="17737" spans="12:16" x14ac:dyDescent="0.35">
      <c r="L17737" t="s">
        <v>28</v>
      </c>
      <c r="M17737" t="s">
        <v>7747</v>
      </c>
      <c r="N17737">
        <v>7</v>
      </c>
      <c r="P17737">
        <v>1</v>
      </c>
    </row>
    <row r="17738" spans="12:16" x14ac:dyDescent="0.35">
      <c r="L17738" t="s">
        <v>28</v>
      </c>
      <c r="M17738" t="s">
        <v>7747</v>
      </c>
      <c r="N17738">
        <v>7</v>
      </c>
      <c r="P17738">
        <v>1</v>
      </c>
    </row>
    <row r="17739" spans="12:16" x14ac:dyDescent="0.35">
      <c r="L17739" t="s">
        <v>28</v>
      </c>
      <c r="M17739" t="s">
        <v>7747</v>
      </c>
      <c r="N17739">
        <v>7</v>
      </c>
      <c r="P17739">
        <v>1</v>
      </c>
    </row>
    <row r="17740" spans="12:16" x14ac:dyDescent="0.35">
      <c r="L17740" t="s">
        <v>28</v>
      </c>
      <c r="M17740" t="s">
        <v>7747</v>
      </c>
      <c r="N17740">
        <v>7</v>
      </c>
      <c r="P17740">
        <v>1</v>
      </c>
    </row>
    <row r="17741" spans="12:16" x14ac:dyDescent="0.35">
      <c r="L17741" t="s">
        <v>28</v>
      </c>
      <c r="M17741" t="s">
        <v>7747</v>
      </c>
      <c r="N17741">
        <v>7</v>
      </c>
      <c r="P17741">
        <v>1</v>
      </c>
    </row>
    <row r="17742" spans="12:16" x14ac:dyDescent="0.35">
      <c r="L17742" t="s">
        <v>28</v>
      </c>
      <c r="M17742" t="s">
        <v>7747</v>
      </c>
      <c r="N17742">
        <v>7</v>
      </c>
      <c r="P17742">
        <v>1</v>
      </c>
    </row>
    <row r="17743" spans="12:16" x14ac:dyDescent="0.35">
      <c r="L17743" t="s">
        <v>28</v>
      </c>
      <c r="M17743" t="s">
        <v>7747</v>
      </c>
      <c r="N17743">
        <v>7</v>
      </c>
      <c r="P17743">
        <v>1</v>
      </c>
    </row>
    <row r="17744" spans="12:16" x14ac:dyDescent="0.35">
      <c r="L17744" t="s">
        <v>28</v>
      </c>
      <c r="M17744" t="s">
        <v>7747</v>
      </c>
      <c r="N17744">
        <v>7</v>
      </c>
      <c r="P17744">
        <v>1</v>
      </c>
    </row>
    <row r="17745" spans="12:16" x14ac:dyDescent="0.35">
      <c r="L17745" t="s">
        <v>28</v>
      </c>
      <c r="M17745" t="s">
        <v>7747</v>
      </c>
      <c r="N17745">
        <v>7</v>
      </c>
      <c r="P17745">
        <v>1</v>
      </c>
    </row>
    <row r="17746" spans="12:16" x14ac:dyDescent="0.35">
      <c r="L17746" t="s">
        <v>28</v>
      </c>
      <c r="M17746" t="s">
        <v>7747</v>
      </c>
      <c r="N17746">
        <v>7</v>
      </c>
      <c r="P17746">
        <v>1</v>
      </c>
    </row>
    <row r="17747" spans="12:16" x14ac:dyDescent="0.35">
      <c r="L17747" t="s">
        <v>28</v>
      </c>
      <c r="M17747" t="s">
        <v>7747</v>
      </c>
      <c r="N17747">
        <v>7</v>
      </c>
      <c r="P17747">
        <v>1</v>
      </c>
    </row>
    <row r="17748" spans="12:16" x14ac:dyDescent="0.35">
      <c r="L17748" t="s">
        <v>28</v>
      </c>
      <c r="M17748" t="s">
        <v>7747</v>
      </c>
      <c r="N17748">
        <v>7</v>
      </c>
      <c r="P17748">
        <v>1</v>
      </c>
    </row>
    <row r="17749" spans="12:16" x14ac:dyDescent="0.35">
      <c r="L17749" t="s">
        <v>28</v>
      </c>
      <c r="M17749" t="s">
        <v>7747</v>
      </c>
      <c r="N17749">
        <v>7</v>
      </c>
      <c r="P17749">
        <v>1</v>
      </c>
    </row>
    <row r="17750" spans="12:16" x14ac:dyDescent="0.35">
      <c r="L17750" t="s">
        <v>28</v>
      </c>
      <c r="M17750" t="s">
        <v>7747</v>
      </c>
      <c r="N17750">
        <v>7</v>
      </c>
      <c r="P17750">
        <v>1</v>
      </c>
    </row>
    <row r="17751" spans="12:16" x14ac:dyDescent="0.35">
      <c r="L17751" t="s">
        <v>28</v>
      </c>
      <c r="M17751" t="s">
        <v>7747</v>
      </c>
      <c r="N17751">
        <v>7</v>
      </c>
      <c r="P17751">
        <v>1</v>
      </c>
    </row>
    <row r="17752" spans="12:16" x14ac:dyDescent="0.35">
      <c r="L17752" t="s">
        <v>28</v>
      </c>
      <c r="M17752" t="s">
        <v>7747</v>
      </c>
      <c r="N17752">
        <v>7</v>
      </c>
      <c r="P17752">
        <v>1</v>
      </c>
    </row>
    <row r="17753" spans="12:16" x14ac:dyDescent="0.35">
      <c r="L17753" t="s">
        <v>28</v>
      </c>
      <c r="M17753" t="s">
        <v>7747</v>
      </c>
      <c r="N17753">
        <v>7</v>
      </c>
      <c r="P17753">
        <v>1</v>
      </c>
    </row>
    <row r="17754" spans="12:16" x14ac:dyDescent="0.35">
      <c r="L17754" t="s">
        <v>28</v>
      </c>
      <c r="M17754" t="s">
        <v>7747</v>
      </c>
      <c r="N17754">
        <v>7</v>
      </c>
      <c r="P17754">
        <v>1</v>
      </c>
    </row>
    <row r="17755" spans="12:16" x14ac:dyDescent="0.35">
      <c r="L17755" t="s">
        <v>28</v>
      </c>
      <c r="M17755" t="s">
        <v>7747</v>
      </c>
      <c r="N17755">
        <v>7</v>
      </c>
      <c r="P17755">
        <v>1</v>
      </c>
    </row>
    <row r="17756" spans="12:16" x14ac:dyDescent="0.35">
      <c r="L17756" t="s">
        <v>28</v>
      </c>
      <c r="M17756" t="s">
        <v>7747</v>
      </c>
      <c r="N17756">
        <v>7</v>
      </c>
      <c r="P17756">
        <v>1</v>
      </c>
    </row>
    <row r="17757" spans="12:16" x14ac:dyDescent="0.35">
      <c r="L17757" t="s">
        <v>28</v>
      </c>
      <c r="M17757" t="s">
        <v>7747</v>
      </c>
      <c r="N17757">
        <v>7</v>
      </c>
      <c r="P17757">
        <v>1</v>
      </c>
    </row>
    <row r="17758" spans="12:16" x14ac:dyDescent="0.35">
      <c r="L17758" t="s">
        <v>28</v>
      </c>
      <c r="M17758" t="s">
        <v>7747</v>
      </c>
      <c r="N17758">
        <v>7</v>
      </c>
      <c r="P17758">
        <v>1</v>
      </c>
    </row>
    <row r="17759" spans="12:16" x14ac:dyDescent="0.35">
      <c r="L17759" t="s">
        <v>28</v>
      </c>
      <c r="M17759" t="s">
        <v>7747</v>
      </c>
      <c r="N17759">
        <v>7</v>
      </c>
      <c r="P17759">
        <v>1</v>
      </c>
    </row>
    <row r="17760" spans="12:16" x14ac:dyDescent="0.35">
      <c r="L17760" t="s">
        <v>28</v>
      </c>
      <c r="M17760" t="s">
        <v>7747</v>
      </c>
      <c r="N17760">
        <v>7</v>
      </c>
      <c r="P17760">
        <v>1</v>
      </c>
    </row>
    <row r="17761" spans="12:16" x14ac:dyDescent="0.35">
      <c r="L17761" t="s">
        <v>28</v>
      </c>
      <c r="M17761" t="s">
        <v>7747</v>
      </c>
      <c r="N17761">
        <v>7</v>
      </c>
      <c r="P17761">
        <v>1</v>
      </c>
    </row>
    <row r="17762" spans="12:16" x14ac:dyDescent="0.35">
      <c r="L17762" t="s">
        <v>28</v>
      </c>
      <c r="M17762" t="s">
        <v>7747</v>
      </c>
      <c r="N17762">
        <v>7</v>
      </c>
      <c r="P17762">
        <v>1</v>
      </c>
    </row>
    <row r="17763" spans="12:16" x14ac:dyDescent="0.35">
      <c r="L17763" t="s">
        <v>28</v>
      </c>
      <c r="M17763" t="s">
        <v>7747</v>
      </c>
      <c r="N17763">
        <v>7</v>
      </c>
      <c r="P17763">
        <v>1</v>
      </c>
    </row>
    <row r="17764" spans="12:16" x14ac:dyDescent="0.35">
      <c r="L17764" t="s">
        <v>28</v>
      </c>
      <c r="M17764" t="s">
        <v>7747</v>
      </c>
      <c r="N17764">
        <v>7</v>
      </c>
      <c r="P17764">
        <v>1</v>
      </c>
    </row>
    <row r="17765" spans="12:16" x14ac:dyDescent="0.35">
      <c r="L17765" t="s">
        <v>28</v>
      </c>
      <c r="M17765" t="s">
        <v>7747</v>
      </c>
      <c r="N17765">
        <v>7</v>
      </c>
      <c r="P17765">
        <v>1</v>
      </c>
    </row>
    <row r="17766" spans="12:16" x14ac:dyDescent="0.35">
      <c r="L17766" t="s">
        <v>28</v>
      </c>
      <c r="M17766" t="s">
        <v>7747</v>
      </c>
      <c r="N17766">
        <v>7</v>
      </c>
      <c r="P17766">
        <v>1</v>
      </c>
    </row>
    <row r="17767" spans="12:16" x14ac:dyDescent="0.35">
      <c r="L17767" t="s">
        <v>28</v>
      </c>
      <c r="M17767" t="s">
        <v>7747</v>
      </c>
      <c r="N17767">
        <v>7</v>
      </c>
      <c r="P17767">
        <v>1</v>
      </c>
    </row>
    <row r="17768" spans="12:16" x14ac:dyDescent="0.35">
      <c r="L17768" t="s">
        <v>28</v>
      </c>
      <c r="M17768" t="s">
        <v>7747</v>
      </c>
      <c r="N17768">
        <v>7</v>
      </c>
      <c r="P17768">
        <v>1</v>
      </c>
    </row>
    <row r="17769" spans="12:16" x14ac:dyDescent="0.35">
      <c r="L17769" t="s">
        <v>28</v>
      </c>
      <c r="M17769" t="s">
        <v>7747</v>
      </c>
      <c r="N17769">
        <v>7</v>
      </c>
      <c r="P17769">
        <v>1</v>
      </c>
    </row>
    <row r="17770" spans="12:16" x14ac:dyDescent="0.35">
      <c r="L17770" t="s">
        <v>28</v>
      </c>
      <c r="M17770" t="s">
        <v>7747</v>
      </c>
      <c r="N17770">
        <v>7</v>
      </c>
      <c r="P17770">
        <v>1</v>
      </c>
    </row>
    <row r="17771" spans="12:16" x14ac:dyDescent="0.35">
      <c r="L17771" t="s">
        <v>28</v>
      </c>
      <c r="M17771" t="s">
        <v>7747</v>
      </c>
      <c r="N17771">
        <v>7</v>
      </c>
      <c r="P17771">
        <v>1</v>
      </c>
    </row>
    <row r="17772" spans="12:16" x14ac:dyDescent="0.35">
      <c r="L17772" t="s">
        <v>28</v>
      </c>
      <c r="M17772" t="s">
        <v>7747</v>
      </c>
      <c r="N17772">
        <v>7</v>
      </c>
      <c r="P17772">
        <v>1</v>
      </c>
    </row>
    <row r="17773" spans="12:16" x14ac:dyDescent="0.35">
      <c r="L17773" t="s">
        <v>28</v>
      </c>
      <c r="M17773" t="s">
        <v>7747</v>
      </c>
      <c r="N17773">
        <v>7</v>
      </c>
      <c r="P17773">
        <v>1</v>
      </c>
    </row>
    <row r="17774" spans="12:16" x14ac:dyDescent="0.35">
      <c r="L17774" t="s">
        <v>28</v>
      </c>
      <c r="M17774" t="s">
        <v>7747</v>
      </c>
      <c r="N17774">
        <v>7</v>
      </c>
      <c r="P17774">
        <v>1</v>
      </c>
    </row>
    <row r="17775" spans="12:16" x14ac:dyDescent="0.35">
      <c r="L17775" t="s">
        <v>28</v>
      </c>
      <c r="M17775" t="s">
        <v>7747</v>
      </c>
      <c r="N17775">
        <v>7</v>
      </c>
      <c r="P17775">
        <v>1</v>
      </c>
    </row>
    <row r="17776" spans="12:16" x14ac:dyDescent="0.35">
      <c r="L17776" t="s">
        <v>28</v>
      </c>
      <c r="M17776" t="s">
        <v>7747</v>
      </c>
      <c r="N17776">
        <v>7</v>
      </c>
      <c r="P17776">
        <v>1</v>
      </c>
    </row>
    <row r="17777" spans="12:16" x14ac:dyDescent="0.35">
      <c r="L17777" t="s">
        <v>28</v>
      </c>
      <c r="M17777" t="s">
        <v>7747</v>
      </c>
      <c r="N17777">
        <v>7</v>
      </c>
      <c r="P17777">
        <v>1</v>
      </c>
    </row>
    <row r="17778" spans="12:16" x14ac:dyDescent="0.35">
      <c r="L17778" t="s">
        <v>28</v>
      </c>
      <c r="M17778" t="s">
        <v>7747</v>
      </c>
      <c r="N17778">
        <v>7</v>
      </c>
      <c r="P17778">
        <v>1</v>
      </c>
    </row>
    <row r="17779" spans="12:16" x14ac:dyDescent="0.35">
      <c r="L17779" t="s">
        <v>28</v>
      </c>
      <c r="M17779" t="s">
        <v>7747</v>
      </c>
      <c r="N17779">
        <v>7</v>
      </c>
      <c r="P17779">
        <v>1</v>
      </c>
    </row>
    <row r="17780" spans="12:16" x14ac:dyDescent="0.35">
      <c r="L17780" t="s">
        <v>28</v>
      </c>
      <c r="M17780" t="s">
        <v>7747</v>
      </c>
      <c r="N17780">
        <v>7</v>
      </c>
      <c r="P17780">
        <v>1</v>
      </c>
    </row>
    <row r="17781" spans="12:16" x14ac:dyDescent="0.35">
      <c r="L17781" t="s">
        <v>28</v>
      </c>
      <c r="M17781" t="s">
        <v>7747</v>
      </c>
      <c r="N17781">
        <v>7</v>
      </c>
      <c r="P17781">
        <v>1</v>
      </c>
    </row>
    <row r="17782" spans="12:16" x14ac:dyDescent="0.35">
      <c r="L17782" t="s">
        <v>28</v>
      </c>
      <c r="M17782" t="s">
        <v>7747</v>
      </c>
      <c r="N17782">
        <v>7</v>
      </c>
      <c r="P17782">
        <v>1</v>
      </c>
    </row>
    <row r="17783" spans="12:16" x14ac:dyDescent="0.35">
      <c r="L17783" t="s">
        <v>28</v>
      </c>
      <c r="M17783" t="s">
        <v>7747</v>
      </c>
      <c r="N17783">
        <v>7</v>
      </c>
      <c r="P17783">
        <v>1</v>
      </c>
    </row>
    <row r="17784" spans="12:16" x14ac:dyDescent="0.35">
      <c r="L17784" t="s">
        <v>28</v>
      </c>
      <c r="M17784" t="s">
        <v>7747</v>
      </c>
      <c r="N17784">
        <v>7</v>
      </c>
      <c r="P17784">
        <v>1</v>
      </c>
    </row>
    <row r="17785" spans="12:16" x14ac:dyDescent="0.35">
      <c r="L17785" t="s">
        <v>28</v>
      </c>
      <c r="M17785" t="s">
        <v>7747</v>
      </c>
      <c r="N17785">
        <v>7</v>
      </c>
      <c r="P17785">
        <v>1</v>
      </c>
    </row>
    <row r="17786" spans="12:16" x14ac:dyDescent="0.35">
      <c r="L17786" t="s">
        <v>28</v>
      </c>
      <c r="M17786" t="s">
        <v>7747</v>
      </c>
      <c r="N17786">
        <v>7</v>
      </c>
      <c r="P17786">
        <v>1</v>
      </c>
    </row>
    <row r="17787" spans="12:16" x14ac:dyDescent="0.35">
      <c r="L17787" t="s">
        <v>28</v>
      </c>
      <c r="M17787" t="s">
        <v>7747</v>
      </c>
      <c r="N17787">
        <v>7</v>
      </c>
      <c r="P17787">
        <v>1</v>
      </c>
    </row>
    <row r="17788" spans="12:16" x14ac:dyDescent="0.35">
      <c r="L17788" t="s">
        <v>28</v>
      </c>
      <c r="M17788" t="s">
        <v>7747</v>
      </c>
      <c r="N17788">
        <v>7</v>
      </c>
      <c r="P17788">
        <v>1</v>
      </c>
    </row>
    <row r="17789" spans="12:16" x14ac:dyDescent="0.35">
      <c r="L17789" t="s">
        <v>28</v>
      </c>
      <c r="M17789" t="s">
        <v>7747</v>
      </c>
      <c r="N17789">
        <v>7</v>
      </c>
      <c r="P17789">
        <v>1</v>
      </c>
    </row>
    <row r="17790" spans="12:16" x14ac:dyDescent="0.35">
      <c r="L17790" t="s">
        <v>28</v>
      </c>
      <c r="M17790" t="s">
        <v>7747</v>
      </c>
      <c r="N17790">
        <v>7</v>
      </c>
      <c r="P17790">
        <v>1</v>
      </c>
    </row>
    <row r="17791" spans="12:16" x14ac:dyDescent="0.35">
      <c r="L17791" t="s">
        <v>28</v>
      </c>
      <c r="M17791" t="s">
        <v>7747</v>
      </c>
      <c r="N17791">
        <v>7</v>
      </c>
      <c r="P17791">
        <v>1</v>
      </c>
    </row>
    <row r="17792" spans="12:16" x14ac:dyDescent="0.35">
      <c r="L17792" t="s">
        <v>28</v>
      </c>
      <c r="M17792" t="s">
        <v>7747</v>
      </c>
      <c r="N17792">
        <v>7</v>
      </c>
      <c r="P17792">
        <v>1</v>
      </c>
    </row>
    <row r="17793" spans="12:16" x14ac:dyDescent="0.35">
      <c r="L17793" t="s">
        <v>28</v>
      </c>
      <c r="M17793" t="s">
        <v>7747</v>
      </c>
      <c r="N17793">
        <v>7</v>
      </c>
      <c r="P17793">
        <v>1</v>
      </c>
    </row>
    <row r="17794" spans="12:16" x14ac:dyDescent="0.35">
      <c r="L17794" t="s">
        <v>28</v>
      </c>
      <c r="M17794" t="s">
        <v>7747</v>
      </c>
      <c r="N17794">
        <v>7</v>
      </c>
      <c r="P17794">
        <v>1</v>
      </c>
    </row>
    <row r="17795" spans="12:16" x14ac:dyDescent="0.35">
      <c r="L17795" t="s">
        <v>28</v>
      </c>
      <c r="M17795" t="s">
        <v>7747</v>
      </c>
      <c r="N17795">
        <v>7</v>
      </c>
      <c r="P17795">
        <v>1</v>
      </c>
    </row>
    <row r="17796" spans="12:16" x14ac:dyDescent="0.35">
      <c r="L17796" t="s">
        <v>28</v>
      </c>
      <c r="M17796" t="s">
        <v>7747</v>
      </c>
      <c r="N17796">
        <v>7</v>
      </c>
      <c r="P17796">
        <v>1</v>
      </c>
    </row>
    <row r="17797" spans="12:16" x14ac:dyDescent="0.35">
      <c r="L17797" t="s">
        <v>28</v>
      </c>
      <c r="M17797" t="s">
        <v>7747</v>
      </c>
      <c r="N17797">
        <v>7</v>
      </c>
      <c r="P17797">
        <v>1</v>
      </c>
    </row>
    <row r="17798" spans="12:16" x14ac:dyDescent="0.35">
      <c r="L17798" t="s">
        <v>28</v>
      </c>
      <c r="M17798" t="s">
        <v>7747</v>
      </c>
      <c r="N17798">
        <v>7</v>
      </c>
      <c r="P17798">
        <v>1</v>
      </c>
    </row>
    <row r="17799" spans="12:16" x14ac:dyDescent="0.35">
      <c r="L17799" t="s">
        <v>28</v>
      </c>
      <c r="M17799" t="s">
        <v>7747</v>
      </c>
      <c r="N17799">
        <v>7</v>
      </c>
      <c r="P17799">
        <v>1</v>
      </c>
    </row>
    <row r="17800" spans="12:16" x14ac:dyDescent="0.35">
      <c r="L17800" t="s">
        <v>28</v>
      </c>
      <c r="M17800" t="s">
        <v>7747</v>
      </c>
      <c r="N17800">
        <v>7</v>
      </c>
      <c r="P17800">
        <v>1</v>
      </c>
    </row>
    <row r="17801" spans="12:16" x14ac:dyDescent="0.35">
      <c r="L17801" t="s">
        <v>28</v>
      </c>
      <c r="M17801" t="s">
        <v>7747</v>
      </c>
      <c r="N17801">
        <v>7</v>
      </c>
      <c r="P17801">
        <v>1</v>
      </c>
    </row>
    <row r="17802" spans="12:16" x14ac:dyDescent="0.35">
      <c r="L17802" t="s">
        <v>28</v>
      </c>
      <c r="M17802" t="s">
        <v>7747</v>
      </c>
      <c r="N17802">
        <v>7</v>
      </c>
      <c r="P17802">
        <v>1</v>
      </c>
    </row>
    <row r="17803" spans="12:16" x14ac:dyDescent="0.35">
      <c r="L17803" t="s">
        <v>28</v>
      </c>
      <c r="M17803" t="s">
        <v>7747</v>
      </c>
      <c r="N17803">
        <v>7</v>
      </c>
      <c r="P17803">
        <v>1</v>
      </c>
    </row>
    <row r="17804" spans="12:16" x14ac:dyDescent="0.35">
      <c r="L17804" t="s">
        <v>28</v>
      </c>
      <c r="M17804" t="s">
        <v>7747</v>
      </c>
      <c r="N17804">
        <v>7</v>
      </c>
      <c r="P17804">
        <v>1</v>
      </c>
    </row>
    <row r="17805" spans="12:16" x14ac:dyDescent="0.35">
      <c r="L17805" t="s">
        <v>28</v>
      </c>
      <c r="M17805" t="s">
        <v>7747</v>
      </c>
      <c r="N17805">
        <v>7</v>
      </c>
      <c r="P17805">
        <v>1</v>
      </c>
    </row>
    <row r="17806" spans="12:16" x14ac:dyDescent="0.35">
      <c r="L17806" t="s">
        <v>28</v>
      </c>
      <c r="M17806" t="s">
        <v>7747</v>
      </c>
      <c r="N17806">
        <v>7</v>
      </c>
      <c r="P17806">
        <v>1</v>
      </c>
    </row>
    <row r="17807" spans="12:16" x14ac:dyDescent="0.35">
      <c r="L17807" t="s">
        <v>28</v>
      </c>
      <c r="M17807" t="s">
        <v>7747</v>
      </c>
      <c r="N17807">
        <v>7</v>
      </c>
      <c r="P17807">
        <v>1</v>
      </c>
    </row>
    <row r="17808" spans="12:16" x14ac:dyDescent="0.35">
      <c r="L17808" t="s">
        <v>28</v>
      </c>
      <c r="M17808" t="s">
        <v>7747</v>
      </c>
      <c r="N17808">
        <v>7</v>
      </c>
      <c r="P17808">
        <v>1</v>
      </c>
    </row>
    <row r="17809" spans="12:16" x14ac:dyDescent="0.35">
      <c r="L17809" t="s">
        <v>28</v>
      </c>
      <c r="M17809" t="s">
        <v>7747</v>
      </c>
      <c r="N17809">
        <v>7</v>
      </c>
      <c r="P17809">
        <v>1</v>
      </c>
    </row>
    <row r="17810" spans="12:16" x14ac:dyDescent="0.35">
      <c r="L17810" t="s">
        <v>28</v>
      </c>
      <c r="M17810" t="s">
        <v>7747</v>
      </c>
      <c r="N17810">
        <v>7</v>
      </c>
      <c r="P17810">
        <v>1</v>
      </c>
    </row>
    <row r="17811" spans="12:16" x14ac:dyDescent="0.35">
      <c r="L17811" t="s">
        <v>28</v>
      </c>
      <c r="M17811" t="s">
        <v>7747</v>
      </c>
      <c r="N17811">
        <v>7</v>
      </c>
      <c r="P17811">
        <v>1</v>
      </c>
    </row>
    <row r="17812" spans="12:16" x14ac:dyDescent="0.35">
      <c r="L17812" t="s">
        <v>28</v>
      </c>
      <c r="M17812" t="s">
        <v>7747</v>
      </c>
      <c r="N17812">
        <v>7</v>
      </c>
      <c r="P17812">
        <v>1</v>
      </c>
    </row>
    <row r="17813" spans="12:16" x14ac:dyDescent="0.35">
      <c r="L17813" t="s">
        <v>28</v>
      </c>
      <c r="M17813" t="s">
        <v>7747</v>
      </c>
      <c r="N17813">
        <v>7</v>
      </c>
      <c r="P17813">
        <v>1</v>
      </c>
    </row>
    <row r="17814" spans="12:16" x14ac:dyDescent="0.35">
      <c r="L17814" t="s">
        <v>28</v>
      </c>
      <c r="M17814" t="s">
        <v>7747</v>
      </c>
      <c r="N17814">
        <v>7</v>
      </c>
      <c r="P17814">
        <v>1</v>
      </c>
    </row>
    <row r="17815" spans="12:16" x14ac:dyDescent="0.35">
      <c r="L17815" t="s">
        <v>28</v>
      </c>
      <c r="M17815" t="s">
        <v>7747</v>
      </c>
      <c r="N17815">
        <v>7</v>
      </c>
      <c r="P17815">
        <v>1</v>
      </c>
    </row>
    <row r="17816" spans="12:16" x14ac:dyDescent="0.35">
      <c r="L17816" t="s">
        <v>28</v>
      </c>
      <c r="M17816" t="s">
        <v>7747</v>
      </c>
      <c r="N17816">
        <v>7</v>
      </c>
      <c r="P17816">
        <v>1</v>
      </c>
    </row>
    <row r="17817" spans="12:16" x14ac:dyDescent="0.35">
      <c r="L17817" t="s">
        <v>28</v>
      </c>
      <c r="M17817" t="s">
        <v>7747</v>
      </c>
      <c r="N17817">
        <v>7</v>
      </c>
      <c r="P17817">
        <v>1</v>
      </c>
    </row>
    <row r="17818" spans="12:16" x14ac:dyDescent="0.35">
      <c r="L17818" t="s">
        <v>28</v>
      </c>
      <c r="M17818" t="s">
        <v>7747</v>
      </c>
      <c r="N17818">
        <v>7</v>
      </c>
      <c r="P17818">
        <v>1</v>
      </c>
    </row>
    <row r="17819" spans="12:16" x14ac:dyDescent="0.35">
      <c r="L17819" t="s">
        <v>28</v>
      </c>
      <c r="M17819" t="s">
        <v>7747</v>
      </c>
      <c r="N17819">
        <v>7</v>
      </c>
      <c r="P17819">
        <v>1</v>
      </c>
    </row>
    <row r="17820" spans="12:16" x14ac:dyDescent="0.35">
      <c r="L17820" t="s">
        <v>28</v>
      </c>
      <c r="M17820" t="s">
        <v>7747</v>
      </c>
      <c r="N17820">
        <v>7</v>
      </c>
      <c r="P17820">
        <v>1</v>
      </c>
    </row>
    <row r="17821" spans="12:16" x14ac:dyDescent="0.35">
      <c r="L17821" t="s">
        <v>28</v>
      </c>
      <c r="M17821" t="s">
        <v>7747</v>
      </c>
      <c r="N17821">
        <v>7</v>
      </c>
      <c r="P17821">
        <v>1</v>
      </c>
    </row>
    <row r="17822" spans="12:16" x14ac:dyDescent="0.35">
      <c r="L17822" t="s">
        <v>28</v>
      </c>
      <c r="M17822" t="s">
        <v>7747</v>
      </c>
      <c r="N17822">
        <v>7</v>
      </c>
      <c r="P17822">
        <v>1</v>
      </c>
    </row>
    <row r="17823" spans="12:16" x14ac:dyDescent="0.35">
      <c r="L17823" t="s">
        <v>28</v>
      </c>
      <c r="M17823" t="s">
        <v>7747</v>
      </c>
      <c r="N17823">
        <v>7</v>
      </c>
      <c r="P17823">
        <v>1</v>
      </c>
    </row>
    <row r="17824" spans="12:16" x14ac:dyDescent="0.35">
      <c r="L17824" t="s">
        <v>28</v>
      </c>
      <c r="M17824" t="s">
        <v>7747</v>
      </c>
      <c r="N17824">
        <v>7</v>
      </c>
      <c r="P17824">
        <v>1</v>
      </c>
    </row>
    <row r="17825" spans="12:16" x14ac:dyDescent="0.35">
      <c r="L17825" t="s">
        <v>28</v>
      </c>
      <c r="M17825" t="s">
        <v>7747</v>
      </c>
      <c r="N17825">
        <v>7</v>
      </c>
      <c r="P17825">
        <v>1</v>
      </c>
    </row>
    <row r="17826" spans="12:16" x14ac:dyDescent="0.35">
      <c r="L17826" t="s">
        <v>28</v>
      </c>
      <c r="M17826" t="s">
        <v>7747</v>
      </c>
      <c r="N17826">
        <v>7</v>
      </c>
      <c r="P17826">
        <v>1</v>
      </c>
    </row>
    <row r="17827" spans="12:16" x14ac:dyDescent="0.35">
      <c r="L17827" t="s">
        <v>28</v>
      </c>
      <c r="M17827" t="s">
        <v>7747</v>
      </c>
      <c r="N17827">
        <v>7</v>
      </c>
      <c r="P17827">
        <v>1</v>
      </c>
    </row>
    <row r="17828" spans="12:16" x14ac:dyDescent="0.35">
      <c r="L17828" t="s">
        <v>28</v>
      </c>
      <c r="M17828" t="s">
        <v>7747</v>
      </c>
      <c r="N17828">
        <v>7</v>
      </c>
      <c r="P17828">
        <v>1</v>
      </c>
    </row>
    <row r="17829" spans="12:16" x14ac:dyDescent="0.35">
      <c r="L17829" t="s">
        <v>28</v>
      </c>
      <c r="M17829" t="s">
        <v>7747</v>
      </c>
      <c r="N17829">
        <v>7</v>
      </c>
      <c r="P17829">
        <v>1</v>
      </c>
    </row>
    <row r="17830" spans="12:16" x14ac:dyDescent="0.35">
      <c r="L17830" t="s">
        <v>28</v>
      </c>
      <c r="M17830" t="s">
        <v>7747</v>
      </c>
      <c r="N17830">
        <v>7</v>
      </c>
      <c r="P17830">
        <v>1</v>
      </c>
    </row>
    <row r="17831" spans="12:16" x14ac:dyDescent="0.35">
      <c r="L17831" t="s">
        <v>28</v>
      </c>
      <c r="M17831" t="s">
        <v>7747</v>
      </c>
      <c r="N17831">
        <v>7</v>
      </c>
      <c r="P17831">
        <v>1</v>
      </c>
    </row>
    <row r="17832" spans="12:16" x14ac:dyDescent="0.35">
      <c r="L17832" t="s">
        <v>28</v>
      </c>
      <c r="M17832" t="s">
        <v>7747</v>
      </c>
      <c r="N17832">
        <v>7</v>
      </c>
      <c r="P17832">
        <v>1</v>
      </c>
    </row>
    <row r="17833" spans="12:16" x14ac:dyDescent="0.35">
      <c r="L17833" t="s">
        <v>28</v>
      </c>
      <c r="M17833" t="s">
        <v>7747</v>
      </c>
      <c r="N17833">
        <v>7</v>
      </c>
      <c r="P17833">
        <v>1</v>
      </c>
    </row>
    <row r="17834" spans="12:16" x14ac:dyDescent="0.35">
      <c r="L17834" t="s">
        <v>28</v>
      </c>
      <c r="M17834" t="s">
        <v>7747</v>
      </c>
      <c r="N17834">
        <v>7</v>
      </c>
      <c r="P17834">
        <v>1</v>
      </c>
    </row>
    <row r="17835" spans="12:16" x14ac:dyDescent="0.35">
      <c r="L17835" t="s">
        <v>28</v>
      </c>
      <c r="M17835" t="s">
        <v>7747</v>
      </c>
      <c r="N17835">
        <v>7</v>
      </c>
      <c r="P17835">
        <v>1</v>
      </c>
    </row>
    <row r="17836" spans="12:16" x14ac:dyDescent="0.35">
      <c r="L17836" t="s">
        <v>28</v>
      </c>
      <c r="M17836" t="s">
        <v>7747</v>
      </c>
      <c r="N17836">
        <v>7</v>
      </c>
      <c r="P17836">
        <v>1</v>
      </c>
    </row>
    <row r="17837" spans="12:16" x14ac:dyDescent="0.35">
      <c r="L17837" t="s">
        <v>28</v>
      </c>
      <c r="M17837" t="s">
        <v>7747</v>
      </c>
      <c r="N17837">
        <v>7</v>
      </c>
      <c r="P17837">
        <v>1</v>
      </c>
    </row>
    <row r="17838" spans="12:16" x14ac:dyDescent="0.35">
      <c r="L17838" t="s">
        <v>28</v>
      </c>
      <c r="M17838" t="s">
        <v>7747</v>
      </c>
      <c r="N17838">
        <v>7</v>
      </c>
      <c r="P17838">
        <v>1</v>
      </c>
    </row>
    <row r="17839" spans="12:16" x14ac:dyDescent="0.35">
      <c r="L17839" t="s">
        <v>28</v>
      </c>
      <c r="M17839" t="s">
        <v>7747</v>
      </c>
      <c r="N17839">
        <v>7</v>
      </c>
      <c r="P17839">
        <v>1</v>
      </c>
    </row>
    <row r="17840" spans="12:16" x14ac:dyDescent="0.35">
      <c r="L17840" t="s">
        <v>28</v>
      </c>
      <c r="M17840" t="s">
        <v>7747</v>
      </c>
      <c r="N17840">
        <v>7</v>
      </c>
      <c r="P17840">
        <v>1</v>
      </c>
    </row>
    <row r="17841" spans="12:16" x14ac:dyDescent="0.35">
      <c r="L17841" t="s">
        <v>28</v>
      </c>
      <c r="M17841" t="s">
        <v>7747</v>
      </c>
      <c r="N17841">
        <v>7</v>
      </c>
      <c r="P17841">
        <v>1</v>
      </c>
    </row>
    <row r="17842" spans="12:16" x14ac:dyDescent="0.35">
      <c r="L17842" t="s">
        <v>28</v>
      </c>
      <c r="M17842" t="s">
        <v>7747</v>
      </c>
      <c r="N17842">
        <v>7</v>
      </c>
      <c r="P17842">
        <v>1</v>
      </c>
    </row>
    <row r="17843" spans="12:16" x14ac:dyDescent="0.35">
      <c r="L17843" t="s">
        <v>28</v>
      </c>
      <c r="M17843" t="s">
        <v>7747</v>
      </c>
      <c r="N17843">
        <v>7</v>
      </c>
      <c r="P17843">
        <v>1</v>
      </c>
    </row>
    <row r="17844" spans="12:16" x14ac:dyDescent="0.35">
      <c r="L17844" t="s">
        <v>28</v>
      </c>
      <c r="M17844" t="s">
        <v>7747</v>
      </c>
      <c r="N17844">
        <v>7</v>
      </c>
      <c r="P17844">
        <v>1</v>
      </c>
    </row>
    <row r="17845" spans="12:16" x14ac:dyDescent="0.35">
      <c r="L17845" t="s">
        <v>28</v>
      </c>
      <c r="M17845" t="s">
        <v>7747</v>
      </c>
      <c r="N17845">
        <v>7</v>
      </c>
      <c r="P17845">
        <v>1</v>
      </c>
    </row>
    <row r="17846" spans="12:16" x14ac:dyDescent="0.35">
      <c r="L17846" t="s">
        <v>28</v>
      </c>
      <c r="M17846" t="s">
        <v>7747</v>
      </c>
      <c r="N17846">
        <v>7</v>
      </c>
      <c r="P17846">
        <v>1</v>
      </c>
    </row>
    <row r="17847" spans="12:16" x14ac:dyDescent="0.35">
      <c r="L17847" t="s">
        <v>28</v>
      </c>
      <c r="M17847" t="s">
        <v>7747</v>
      </c>
      <c r="N17847">
        <v>7</v>
      </c>
      <c r="P17847">
        <v>1</v>
      </c>
    </row>
    <row r="17848" spans="12:16" x14ac:dyDescent="0.35">
      <c r="L17848" t="s">
        <v>28</v>
      </c>
      <c r="M17848" t="s">
        <v>7747</v>
      </c>
      <c r="N17848">
        <v>7</v>
      </c>
      <c r="P17848">
        <v>1</v>
      </c>
    </row>
    <row r="17849" spans="12:16" x14ac:dyDescent="0.35">
      <c r="L17849" t="s">
        <v>28</v>
      </c>
      <c r="M17849" t="s">
        <v>7747</v>
      </c>
      <c r="N17849">
        <v>7</v>
      </c>
      <c r="P17849">
        <v>1</v>
      </c>
    </row>
    <row r="17850" spans="12:16" x14ac:dyDescent="0.35">
      <c r="L17850" t="s">
        <v>28</v>
      </c>
      <c r="M17850" t="s">
        <v>7747</v>
      </c>
      <c r="N17850">
        <v>7</v>
      </c>
      <c r="P17850">
        <v>1</v>
      </c>
    </row>
    <row r="17851" spans="12:16" x14ac:dyDescent="0.35">
      <c r="L17851" t="s">
        <v>28</v>
      </c>
      <c r="M17851" t="s">
        <v>7747</v>
      </c>
      <c r="N17851">
        <v>7</v>
      </c>
      <c r="P17851">
        <v>1</v>
      </c>
    </row>
    <row r="17852" spans="12:16" x14ac:dyDescent="0.35">
      <c r="L17852" t="s">
        <v>28</v>
      </c>
      <c r="M17852" t="s">
        <v>7747</v>
      </c>
      <c r="N17852">
        <v>7</v>
      </c>
      <c r="P17852">
        <v>1</v>
      </c>
    </row>
    <row r="17853" spans="12:16" x14ac:dyDescent="0.35">
      <c r="L17853" t="s">
        <v>28</v>
      </c>
      <c r="M17853" t="s">
        <v>7747</v>
      </c>
      <c r="N17853">
        <v>7</v>
      </c>
      <c r="P17853">
        <v>1</v>
      </c>
    </row>
    <row r="17854" spans="12:16" x14ac:dyDescent="0.35">
      <c r="L17854" t="s">
        <v>28</v>
      </c>
      <c r="M17854" t="s">
        <v>7747</v>
      </c>
      <c r="N17854">
        <v>7</v>
      </c>
      <c r="P17854">
        <v>1</v>
      </c>
    </row>
    <row r="17855" spans="12:16" x14ac:dyDescent="0.35">
      <c r="L17855" t="s">
        <v>28</v>
      </c>
      <c r="M17855" t="s">
        <v>7747</v>
      </c>
      <c r="N17855">
        <v>7</v>
      </c>
      <c r="P17855">
        <v>1</v>
      </c>
    </row>
    <row r="17856" spans="12:16" x14ac:dyDescent="0.35">
      <c r="L17856" t="s">
        <v>28</v>
      </c>
      <c r="M17856" t="s">
        <v>7747</v>
      </c>
      <c r="N17856">
        <v>7</v>
      </c>
      <c r="P17856">
        <v>1</v>
      </c>
    </row>
    <row r="17857" spans="12:16" x14ac:dyDescent="0.35">
      <c r="L17857" t="s">
        <v>28</v>
      </c>
      <c r="M17857" t="s">
        <v>7747</v>
      </c>
      <c r="N17857">
        <v>7</v>
      </c>
      <c r="P17857">
        <v>1</v>
      </c>
    </row>
    <row r="17858" spans="12:16" x14ac:dyDescent="0.35">
      <c r="L17858" t="s">
        <v>28</v>
      </c>
      <c r="M17858" t="s">
        <v>7747</v>
      </c>
      <c r="N17858">
        <v>7</v>
      </c>
      <c r="P17858">
        <v>1</v>
      </c>
    </row>
    <row r="17859" spans="12:16" x14ac:dyDescent="0.35">
      <c r="L17859" t="s">
        <v>28</v>
      </c>
      <c r="M17859" t="s">
        <v>7747</v>
      </c>
      <c r="N17859">
        <v>7</v>
      </c>
      <c r="P17859">
        <v>1</v>
      </c>
    </row>
    <row r="17860" spans="12:16" x14ac:dyDescent="0.35">
      <c r="L17860" t="s">
        <v>28</v>
      </c>
      <c r="M17860" t="s">
        <v>7747</v>
      </c>
      <c r="N17860">
        <v>7</v>
      </c>
      <c r="P17860">
        <v>1</v>
      </c>
    </row>
    <row r="17861" spans="12:16" x14ac:dyDescent="0.35">
      <c r="L17861" t="s">
        <v>28</v>
      </c>
      <c r="M17861" t="s">
        <v>7747</v>
      </c>
      <c r="N17861">
        <v>7</v>
      </c>
      <c r="P17861">
        <v>1</v>
      </c>
    </row>
    <row r="17862" spans="12:16" x14ac:dyDescent="0.35">
      <c r="L17862" t="s">
        <v>28</v>
      </c>
      <c r="M17862" t="s">
        <v>7747</v>
      </c>
      <c r="N17862">
        <v>7</v>
      </c>
      <c r="P17862">
        <v>1</v>
      </c>
    </row>
    <row r="17863" spans="12:16" x14ac:dyDescent="0.35">
      <c r="L17863" t="s">
        <v>28</v>
      </c>
      <c r="M17863" t="s">
        <v>7747</v>
      </c>
      <c r="N17863">
        <v>7</v>
      </c>
      <c r="P17863">
        <v>1</v>
      </c>
    </row>
    <row r="17864" spans="12:16" x14ac:dyDescent="0.35">
      <c r="L17864" t="s">
        <v>28</v>
      </c>
      <c r="M17864" t="s">
        <v>7747</v>
      </c>
      <c r="N17864">
        <v>7</v>
      </c>
      <c r="P17864">
        <v>1</v>
      </c>
    </row>
    <row r="17865" spans="12:16" x14ac:dyDescent="0.35">
      <c r="L17865" t="s">
        <v>28</v>
      </c>
      <c r="M17865" t="s">
        <v>7747</v>
      </c>
      <c r="N17865">
        <v>7</v>
      </c>
      <c r="P17865">
        <v>1</v>
      </c>
    </row>
    <row r="17866" spans="12:16" x14ac:dyDescent="0.35">
      <c r="L17866" t="s">
        <v>28</v>
      </c>
      <c r="M17866" t="s">
        <v>7747</v>
      </c>
      <c r="N17866">
        <v>7</v>
      </c>
      <c r="P17866">
        <v>1</v>
      </c>
    </row>
    <row r="17867" spans="12:16" x14ac:dyDescent="0.35">
      <c r="L17867" t="s">
        <v>28</v>
      </c>
      <c r="M17867" t="s">
        <v>7747</v>
      </c>
      <c r="N17867">
        <v>7</v>
      </c>
      <c r="P17867">
        <v>1</v>
      </c>
    </row>
    <row r="17868" spans="12:16" x14ac:dyDescent="0.35">
      <c r="L17868" t="s">
        <v>28</v>
      </c>
      <c r="M17868" t="s">
        <v>7747</v>
      </c>
      <c r="N17868">
        <v>7</v>
      </c>
      <c r="P17868">
        <v>1</v>
      </c>
    </row>
    <row r="17869" spans="12:16" x14ac:dyDescent="0.35">
      <c r="L17869" t="s">
        <v>28</v>
      </c>
      <c r="M17869" t="s">
        <v>7747</v>
      </c>
      <c r="N17869">
        <v>7</v>
      </c>
      <c r="P17869">
        <v>1</v>
      </c>
    </row>
    <row r="17870" spans="12:16" x14ac:dyDescent="0.35">
      <c r="L17870" t="s">
        <v>28</v>
      </c>
      <c r="M17870" t="s">
        <v>7747</v>
      </c>
      <c r="N17870">
        <v>7</v>
      </c>
      <c r="P17870">
        <v>1</v>
      </c>
    </row>
    <row r="17871" spans="12:16" x14ac:dyDescent="0.35">
      <c r="L17871" t="s">
        <v>28</v>
      </c>
      <c r="M17871" t="s">
        <v>7747</v>
      </c>
      <c r="N17871">
        <v>7</v>
      </c>
      <c r="P17871">
        <v>1</v>
      </c>
    </row>
    <row r="17872" spans="12:16" x14ac:dyDescent="0.35">
      <c r="L17872" t="s">
        <v>28</v>
      </c>
      <c r="M17872" t="s">
        <v>7747</v>
      </c>
      <c r="N17872">
        <v>7</v>
      </c>
      <c r="P17872">
        <v>1</v>
      </c>
    </row>
    <row r="17873" spans="12:16" x14ac:dyDescent="0.35">
      <c r="L17873" t="s">
        <v>28</v>
      </c>
      <c r="M17873" t="s">
        <v>7747</v>
      </c>
      <c r="N17873">
        <v>7</v>
      </c>
      <c r="P17873">
        <v>1</v>
      </c>
    </row>
    <row r="17874" spans="12:16" x14ac:dyDescent="0.35">
      <c r="L17874" t="s">
        <v>28</v>
      </c>
      <c r="M17874" t="s">
        <v>7747</v>
      </c>
      <c r="N17874">
        <v>7</v>
      </c>
      <c r="P17874">
        <v>1</v>
      </c>
    </row>
    <row r="17875" spans="12:16" x14ac:dyDescent="0.35">
      <c r="L17875" t="s">
        <v>28</v>
      </c>
      <c r="M17875" t="s">
        <v>7747</v>
      </c>
      <c r="N17875">
        <v>7</v>
      </c>
      <c r="P17875">
        <v>1</v>
      </c>
    </row>
    <row r="17876" spans="12:16" x14ac:dyDescent="0.35">
      <c r="L17876" t="s">
        <v>28</v>
      </c>
      <c r="M17876" t="s">
        <v>7747</v>
      </c>
      <c r="N17876">
        <v>7</v>
      </c>
      <c r="P17876">
        <v>1</v>
      </c>
    </row>
    <row r="17877" spans="12:16" x14ac:dyDescent="0.35">
      <c r="L17877" t="s">
        <v>28</v>
      </c>
      <c r="M17877" t="s">
        <v>7747</v>
      </c>
      <c r="N17877">
        <v>7</v>
      </c>
      <c r="P17877">
        <v>1</v>
      </c>
    </row>
    <row r="17878" spans="12:16" x14ac:dyDescent="0.35">
      <c r="L17878" t="s">
        <v>28</v>
      </c>
      <c r="M17878" t="s">
        <v>7747</v>
      </c>
      <c r="N17878">
        <v>7</v>
      </c>
      <c r="P17878">
        <v>1</v>
      </c>
    </row>
    <row r="17879" spans="12:16" x14ac:dyDescent="0.35">
      <c r="L17879" t="s">
        <v>28</v>
      </c>
      <c r="M17879" t="s">
        <v>7747</v>
      </c>
      <c r="N17879">
        <v>7</v>
      </c>
      <c r="P17879">
        <v>1</v>
      </c>
    </row>
    <row r="17880" spans="12:16" x14ac:dyDescent="0.35">
      <c r="L17880" t="s">
        <v>28</v>
      </c>
      <c r="M17880" t="s">
        <v>7747</v>
      </c>
      <c r="N17880">
        <v>7</v>
      </c>
      <c r="P17880">
        <v>1</v>
      </c>
    </row>
    <row r="17881" spans="12:16" x14ac:dyDescent="0.35">
      <c r="L17881" t="s">
        <v>28</v>
      </c>
      <c r="M17881" t="s">
        <v>7747</v>
      </c>
      <c r="N17881">
        <v>7</v>
      </c>
      <c r="P17881">
        <v>1</v>
      </c>
    </row>
    <row r="17882" spans="12:16" x14ac:dyDescent="0.35">
      <c r="L17882" t="s">
        <v>28</v>
      </c>
      <c r="M17882" t="s">
        <v>7747</v>
      </c>
      <c r="N17882">
        <v>7</v>
      </c>
      <c r="P17882">
        <v>1</v>
      </c>
    </row>
    <row r="17883" spans="12:16" x14ac:dyDescent="0.35">
      <c r="L17883" t="s">
        <v>28</v>
      </c>
      <c r="M17883" t="s">
        <v>7747</v>
      </c>
      <c r="N17883">
        <v>7</v>
      </c>
      <c r="P17883">
        <v>1</v>
      </c>
    </row>
    <row r="17884" spans="12:16" x14ac:dyDescent="0.35">
      <c r="L17884" t="s">
        <v>28</v>
      </c>
      <c r="M17884" t="s">
        <v>7747</v>
      </c>
      <c r="N17884">
        <v>7</v>
      </c>
      <c r="P17884">
        <v>1</v>
      </c>
    </row>
    <row r="17885" spans="12:16" x14ac:dyDescent="0.35">
      <c r="L17885" t="s">
        <v>28</v>
      </c>
      <c r="M17885" t="s">
        <v>7747</v>
      </c>
      <c r="N17885">
        <v>7</v>
      </c>
      <c r="P17885">
        <v>1</v>
      </c>
    </row>
    <row r="17886" spans="12:16" x14ac:dyDescent="0.35">
      <c r="L17886" t="s">
        <v>28</v>
      </c>
      <c r="M17886" t="s">
        <v>7747</v>
      </c>
      <c r="N17886">
        <v>7</v>
      </c>
      <c r="P17886">
        <v>1</v>
      </c>
    </row>
    <row r="17887" spans="12:16" x14ac:dyDescent="0.35">
      <c r="L17887" t="s">
        <v>28</v>
      </c>
      <c r="M17887" t="s">
        <v>7747</v>
      </c>
      <c r="N17887">
        <v>7</v>
      </c>
      <c r="P17887">
        <v>1</v>
      </c>
    </row>
    <row r="17888" spans="12:16" x14ac:dyDescent="0.35">
      <c r="L17888" t="s">
        <v>28</v>
      </c>
      <c r="M17888" t="s">
        <v>7747</v>
      </c>
      <c r="N17888">
        <v>7</v>
      </c>
      <c r="P17888">
        <v>1</v>
      </c>
    </row>
    <row r="17889" spans="12:16" x14ac:dyDescent="0.35">
      <c r="L17889" t="s">
        <v>28</v>
      </c>
      <c r="M17889" t="s">
        <v>7747</v>
      </c>
      <c r="N17889">
        <v>7</v>
      </c>
      <c r="P17889">
        <v>1</v>
      </c>
    </row>
    <row r="17890" spans="12:16" x14ac:dyDescent="0.35">
      <c r="L17890" t="s">
        <v>28</v>
      </c>
      <c r="M17890" t="s">
        <v>7747</v>
      </c>
      <c r="N17890">
        <v>7</v>
      </c>
      <c r="P17890">
        <v>1</v>
      </c>
    </row>
    <row r="17891" spans="12:16" x14ac:dyDescent="0.35">
      <c r="L17891" t="s">
        <v>28</v>
      </c>
      <c r="M17891" t="s">
        <v>7747</v>
      </c>
      <c r="N17891">
        <v>7</v>
      </c>
      <c r="P17891">
        <v>1</v>
      </c>
    </row>
    <row r="17892" spans="12:16" x14ac:dyDescent="0.35">
      <c r="L17892" t="s">
        <v>28</v>
      </c>
      <c r="M17892" t="s">
        <v>7747</v>
      </c>
      <c r="N17892">
        <v>7</v>
      </c>
      <c r="P17892">
        <v>1</v>
      </c>
    </row>
    <row r="17893" spans="12:16" x14ac:dyDescent="0.35">
      <c r="L17893" t="s">
        <v>28</v>
      </c>
      <c r="M17893" t="s">
        <v>7747</v>
      </c>
      <c r="N17893">
        <v>7</v>
      </c>
      <c r="P17893">
        <v>1</v>
      </c>
    </row>
    <row r="17894" spans="12:16" x14ac:dyDescent="0.35">
      <c r="L17894" t="s">
        <v>28</v>
      </c>
      <c r="M17894" t="s">
        <v>7747</v>
      </c>
      <c r="N17894">
        <v>7</v>
      </c>
      <c r="P17894">
        <v>1</v>
      </c>
    </row>
    <row r="17895" spans="12:16" x14ac:dyDescent="0.35">
      <c r="L17895" t="s">
        <v>28</v>
      </c>
      <c r="M17895" t="s">
        <v>7747</v>
      </c>
      <c r="N17895">
        <v>7</v>
      </c>
      <c r="P17895">
        <v>1</v>
      </c>
    </row>
    <row r="17896" spans="12:16" x14ac:dyDescent="0.35">
      <c r="L17896" t="s">
        <v>28</v>
      </c>
      <c r="M17896" t="s">
        <v>7747</v>
      </c>
      <c r="N17896">
        <v>7</v>
      </c>
      <c r="P17896">
        <v>1</v>
      </c>
    </row>
    <row r="17897" spans="12:16" x14ac:dyDescent="0.35">
      <c r="L17897" t="s">
        <v>28</v>
      </c>
      <c r="M17897" t="s">
        <v>7747</v>
      </c>
      <c r="N17897">
        <v>7</v>
      </c>
      <c r="P17897">
        <v>1</v>
      </c>
    </row>
    <row r="17898" spans="12:16" x14ac:dyDescent="0.35">
      <c r="L17898" t="s">
        <v>28</v>
      </c>
      <c r="M17898" t="s">
        <v>7747</v>
      </c>
      <c r="N17898">
        <v>7</v>
      </c>
      <c r="P17898">
        <v>1</v>
      </c>
    </row>
    <row r="17899" spans="12:16" x14ac:dyDescent="0.35">
      <c r="L17899" t="s">
        <v>28</v>
      </c>
      <c r="M17899" t="s">
        <v>7747</v>
      </c>
      <c r="N17899">
        <v>7</v>
      </c>
      <c r="P17899">
        <v>1</v>
      </c>
    </row>
    <row r="17900" spans="12:16" x14ac:dyDescent="0.35">
      <c r="L17900" t="s">
        <v>28</v>
      </c>
      <c r="M17900" t="s">
        <v>7747</v>
      </c>
      <c r="N17900">
        <v>7</v>
      </c>
      <c r="P17900">
        <v>1</v>
      </c>
    </row>
    <row r="17901" spans="12:16" x14ac:dyDescent="0.35">
      <c r="L17901" t="s">
        <v>28</v>
      </c>
      <c r="M17901" t="s">
        <v>7747</v>
      </c>
      <c r="N17901">
        <v>7</v>
      </c>
      <c r="P17901">
        <v>1</v>
      </c>
    </row>
    <row r="17902" spans="12:16" x14ac:dyDescent="0.35">
      <c r="L17902" t="s">
        <v>28</v>
      </c>
      <c r="M17902" t="s">
        <v>7747</v>
      </c>
      <c r="N17902">
        <v>7</v>
      </c>
      <c r="P17902">
        <v>1</v>
      </c>
    </row>
    <row r="17903" spans="12:16" x14ac:dyDescent="0.35">
      <c r="L17903" t="s">
        <v>28</v>
      </c>
      <c r="M17903" t="s">
        <v>7747</v>
      </c>
      <c r="N17903">
        <v>7</v>
      </c>
      <c r="P17903">
        <v>1</v>
      </c>
    </row>
    <row r="17904" spans="12:16" x14ac:dyDescent="0.35">
      <c r="L17904" t="s">
        <v>28</v>
      </c>
      <c r="M17904" t="s">
        <v>7747</v>
      </c>
      <c r="N17904">
        <v>7</v>
      </c>
      <c r="P17904">
        <v>1</v>
      </c>
    </row>
    <row r="17905" spans="12:16" x14ac:dyDescent="0.35">
      <c r="L17905" t="s">
        <v>28</v>
      </c>
      <c r="M17905" t="s">
        <v>7747</v>
      </c>
      <c r="N17905">
        <v>7</v>
      </c>
      <c r="P17905">
        <v>1</v>
      </c>
    </row>
    <row r="17906" spans="12:16" x14ac:dyDescent="0.35">
      <c r="L17906" t="s">
        <v>28</v>
      </c>
      <c r="M17906" t="s">
        <v>7747</v>
      </c>
      <c r="N17906">
        <v>7</v>
      </c>
      <c r="P17906">
        <v>1</v>
      </c>
    </row>
    <row r="17907" spans="12:16" x14ac:dyDescent="0.35">
      <c r="L17907" t="s">
        <v>28</v>
      </c>
      <c r="M17907" t="s">
        <v>7747</v>
      </c>
      <c r="N17907">
        <v>7</v>
      </c>
      <c r="P17907">
        <v>1</v>
      </c>
    </row>
    <row r="17908" spans="12:16" x14ac:dyDescent="0.35">
      <c r="L17908" t="s">
        <v>28</v>
      </c>
      <c r="M17908" t="s">
        <v>7747</v>
      </c>
      <c r="N17908">
        <v>7</v>
      </c>
      <c r="P17908">
        <v>1</v>
      </c>
    </row>
    <row r="17909" spans="12:16" x14ac:dyDescent="0.35">
      <c r="L17909" t="s">
        <v>28</v>
      </c>
      <c r="M17909" t="s">
        <v>7747</v>
      </c>
      <c r="N17909">
        <v>7</v>
      </c>
      <c r="P17909">
        <v>1</v>
      </c>
    </row>
    <row r="17910" spans="12:16" x14ac:dyDescent="0.35">
      <c r="L17910" t="s">
        <v>28</v>
      </c>
      <c r="M17910" t="s">
        <v>7747</v>
      </c>
      <c r="N17910">
        <v>7</v>
      </c>
      <c r="P17910">
        <v>1</v>
      </c>
    </row>
    <row r="17911" spans="12:16" x14ac:dyDescent="0.35">
      <c r="L17911" t="s">
        <v>28</v>
      </c>
      <c r="M17911" t="s">
        <v>7747</v>
      </c>
      <c r="N17911">
        <v>7</v>
      </c>
      <c r="P17911">
        <v>1</v>
      </c>
    </row>
    <row r="17912" spans="12:16" x14ac:dyDescent="0.35">
      <c r="L17912" t="s">
        <v>28</v>
      </c>
      <c r="M17912" t="s">
        <v>7747</v>
      </c>
      <c r="N17912">
        <v>7</v>
      </c>
      <c r="P17912">
        <v>1</v>
      </c>
    </row>
    <row r="17913" spans="12:16" x14ac:dyDescent="0.35">
      <c r="L17913" t="s">
        <v>28</v>
      </c>
      <c r="M17913" t="s">
        <v>7747</v>
      </c>
      <c r="N17913">
        <v>7</v>
      </c>
      <c r="P17913">
        <v>1</v>
      </c>
    </row>
    <row r="17914" spans="12:16" x14ac:dyDescent="0.35">
      <c r="L17914" t="s">
        <v>28</v>
      </c>
      <c r="M17914" t="s">
        <v>7747</v>
      </c>
      <c r="N17914">
        <v>7</v>
      </c>
      <c r="P17914">
        <v>1</v>
      </c>
    </row>
    <row r="17915" spans="12:16" x14ac:dyDescent="0.35">
      <c r="L17915" t="s">
        <v>28</v>
      </c>
      <c r="M17915" t="s">
        <v>7747</v>
      </c>
      <c r="N17915">
        <v>7</v>
      </c>
      <c r="P17915">
        <v>1</v>
      </c>
    </row>
    <row r="17916" spans="12:16" x14ac:dyDescent="0.35">
      <c r="L17916" t="s">
        <v>28</v>
      </c>
      <c r="M17916" t="s">
        <v>7747</v>
      </c>
      <c r="N17916">
        <v>7</v>
      </c>
      <c r="P17916">
        <v>1</v>
      </c>
    </row>
    <row r="17917" spans="12:16" x14ac:dyDescent="0.35">
      <c r="L17917" t="s">
        <v>28</v>
      </c>
      <c r="M17917" t="s">
        <v>7747</v>
      </c>
      <c r="N17917">
        <v>7</v>
      </c>
      <c r="P17917">
        <v>1</v>
      </c>
    </row>
    <row r="17918" spans="12:16" x14ac:dyDescent="0.35">
      <c r="L17918" t="s">
        <v>28</v>
      </c>
      <c r="M17918" t="s">
        <v>7747</v>
      </c>
      <c r="N17918">
        <v>7</v>
      </c>
      <c r="P17918">
        <v>1</v>
      </c>
    </row>
    <row r="17919" spans="12:16" x14ac:dyDescent="0.35">
      <c r="L17919" t="s">
        <v>28</v>
      </c>
      <c r="M17919" t="s">
        <v>7747</v>
      </c>
      <c r="N17919">
        <v>7</v>
      </c>
      <c r="P17919">
        <v>1</v>
      </c>
    </row>
    <row r="17920" spans="12:16" x14ac:dyDescent="0.35">
      <c r="L17920" t="s">
        <v>28</v>
      </c>
      <c r="M17920" t="s">
        <v>7747</v>
      </c>
      <c r="N17920">
        <v>7</v>
      </c>
      <c r="P17920">
        <v>1</v>
      </c>
    </row>
    <row r="17921" spans="12:16" x14ac:dyDescent="0.35">
      <c r="L17921" t="s">
        <v>28</v>
      </c>
      <c r="M17921" t="s">
        <v>7747</v>
      </c>
      <c r="N17921">
        <v>7</v>
      </c>
      <c r="P17921">
        <v>1</v>
      </c>
    </row>
    <row r="17922" spans="12:16" x14ac:dyDescent="0.35">
      <c r="L17922" t="s">
        <v>28</v>
      </c>
      <c r="M17922" t="s">
        <v>7747</v>
      </c>
      <c r="N17922">
        <v>7</v>
      </c>
      <c r="P17922">
        <v>1</v>
      </c>
    </row>
    <row r="17923" spans="12:16" x14ac:dyDescent="0.35">
      <c r="L17923" t="s">
        <v>28</v>
      </c>
      <c r="M17923" t="s">
        <v>7747</v>
      </c>
      <c r="N17923">
        <v>7</v>
      </c>
      <c r="P17923">
        <v>1</v>
      </c>
    </row>
    <row r="17924" spans="12:16" x14ac:dyDescent="0.35">
      <c r="L17924" t="s">
        <v>28</v>
      </c>
      <c r="M17924" t="s">
        <v>7747</v>
      </c>
      <c r="N17924">
        <v>7</v>
      </c>
      <c r="P17924">
        <v>1</v>
      </c>
    </row>
    <row r="17925" spans="12:16" x14ac:dyDescent="0.35">
      <c r="L17925" t="s">
        <v>28</v>
      </c>
      <c r="M17925" t="s">
        <v>7747</v>
      </c>
      <c r="N17925">
        <v>7</v>
      </c>
      <c r="P17925">
        <v>1</v>
      </c>
    </row>
    <row r="17926" spans="12:16" x14ac:dyDescent="0.35">
      <c r="L17926" t="s">
        <v>29</v>
      </c>
      <c r="M17926" t="s">
        <v>7747</v>
      </c>
      <c r="N17926">
        <v>7</v>
      </c>
      <c r="P17926">
        <v>1</v>
      </c>
    </row>
    <row r="17927" spans="12:16" x14ac:dyDescent="0.35">
      <c r="L17927" t="s">
        <v>29</v>
      </c>
      <c r="M17927" t="s">
        <v>7747</v>
      </c>
      <c r="N17927">
        <v>7</v>
      </c>
      <c r="P17927">
        <v>1</v>
      </c>
    </row>
    <row r="17928" spans="12:16" x14ac:dyDescent="0.35">
      <c r="L17928" t="s">
        <v>29</v>
      </c>
      <c r="M17928" t="s">
        <v>7747</v>
      </c>
      <c r="N17928">
        <v>7</v>
      </c>
      <c r="P17928">
        <v>1</v>
      </c>
    </row>
    <row r="17929" spans="12:16" x14ac:dyDescent="0.35">
      <c r="L17929" t="s">
        <v>29</v>
      </c>
      <c r="M17929" t="s">
        <v>7747</v>
      </c>
      <c r="N17929">
        <v>7</v>
      </c>
      <c r="P17929">
        <v>1</v>
      </c>
    </row>
    <row r="17930" spans="12:16" x14ac:dyDescent="0.35">
      <c r="L17930" t="s">
        <v>29</v>
      </c>
      <c r="M17930" t="s">
        <v>7747</v>
      </c>
      <c r="N17930">
        <v>7</v>
      </c>
      <c r="P17930">
        <v>1</v>
      </c>
    </row>
    <row r="17931" spans="12:16" x14ac:dyDescent="0.35">
      <c r="L17931" t="s">
        <v>29</v>
      </c>
      <c r="M17931" t="s">
        <v>7747</v>
      </c>
      <c r="N17931">
        <v>7</v>
      </c>
      <c r="P17931">
        <v>1</v>
      </c>
    </row>
    <row r="17932" spans="12:16" x14ac:dyDescent="0.35">
      <c r="L17932" t="s">
        <v>29</v>
      </c>
      <c r="M17932" t="s">
        <v>7747</v>
      </c>
      <c r="N17932">
        <v>7</v>
      </c>
      <c r="P17932">
        <v>1</v>
      </c>
    </row>
    <row r="17933" spans="12:16" x14ac:dyDescent="0.35">
      <c r="L17933" t="s">
        <v>29</v>
      </c>
      <c r="M17933" t="s">
        <v>7747</v>
      </c>
      <c r="N17933">
        <v>7</v>
      </c>
      <c r="P17933">
        <v>1</v>
      </c>
    </row>
    <row r="17934" spans="12:16" x14ac:dyDescent="0.35">
      <c r="L17934" t="s">
        <v>29</v>
      </c>
      <c r="M17934" t="s">
        <v>7747</v>
      </c>
      <c r="N17934">
        <v>7</v>
      </c>
      <c r="P17934">
        <v>1</v>
      </c>
    </row>
    <row r="17935" spans="12:16" x14ac:dyDescent="0.35">
      <c r="L17935" t="s">
        <v>29</v>
      </c>
      <c r="M17935" t="s">
        <v>7747</v>
      </c>
      <c r="N17935">
        <v>7</v>
      </c>
      <c r="P17935">
        <v>1</v>
      </c>
    </row>
    <row r="17936" spans="12:16" x14ac:dyDescent="0.35">
      <c r="L17936" t="s">
        <v>29</v>
      </c>
      <c r="M17936" t="s">
        <v>7747</v>
      </c>
      <c r="N17936">
        <v>7</v>
      </c>
      <c r="P17936">
        <v>1</v>
      </c>
    </row>
    <row r="17937" spans="12:16" x14ac:dyDescent="0.35">
      <c r="L17937" t="s">
        <v>29</v>
      </c>
      <c r="M17937" t="s">
        <v>7747</v>
      </c>
      <c r="N17937">
        <v>7</v>
      </c>
      <c r="P17937">
        <v>1</v>
      </c>
    </row>
    <row r="17938" spans="12:16" x14ac:dyDescent="0.35">
      <c r="L17938" t="s">
        <v>29</v>
      </c>
      <c r="M17938" t="s">
        <v>7747</v>
      </c>
      <c r="N17938">
        <v>7</v>
      </c>
      <c r="P17938">
        <v>1</v>
      </c>
    </row>
    <row r="17939" spans="12:16" x14ac:dyDescent="0.35">
      <c r="L17939" t="s">
        <v>29</v>
      </c>
      <c r="M17939" t="s">
        <v>7747</v>
      </c>
      <c r="N17939">
        <v>7</v>
      </c>
      <c r="P17939">
        <v>1</v>
      </c>
    </row>
    <row r="17940" spans="12:16" x14ac:dyDescent="0.35">
      <c r="L17940" t="s">
        <v>29</v>
      </c>
      <c r="M17940" t="s">
        <v>7747</v>
      </c>
      <c r="N17940">
        <v>7</v>
      </c>
      <c r="P17940">
        <v>1</v>
      </c>
    </row>
    <row r="17941" spans="12:16" x14ac:dyDescent="0.35">
      <c r="L17941" t="s">
        <v>29</v>
      </c>
      <c r="M17941" t="s">
        <v>7747</v>
      </c>
      <c r="N17941">
        <v>7</v>
      </c>
      <c r="P17941">
        <v>1</v>
      </c>
    </row>
    <row r="17942" spans="12:16" x14ac:dyDescent="0.35">
      <c r="L17942" t="s">
        <v>29</v>
      </c>
      <c r="M17942" t="s">
        <v>7747</v>
      </c>
      <c r="N17942">
        <v>7</v>
      </c>
      <c r="P17942">
        <v>1</v>
      </c>
    </row>
    <row r="17943" spans="12:16" x14ac:dyDescent="0.35">
      <c r="L17943" t="s">
        <v>29</v>
      </c>
      <c r="M17943" t="s">
        <v>7747</v>
      </c>
      <c r="N17943">
        <v>7</v>
      </c>
      <c r="P17943">
        <v>1</v>
      </c>
    </row>
    <row r="17944" spans="12:16" x14ac:dyDescent="0.35">
      <c r="L17944" t="s">
        <v>29</v>
      </c>
      <c r="M17944" t="s">
        <v>7747</v>
      </c>
      <c r="N17944">
        <v>7</v>
      </c>
      <c r="P17944">
        <v>1</v>
      </c>
    </row>
    <row r="17945" spans="12:16" x14ac:dyDescent="0.35">
      <c r="L17945" t="s">
        <v>29</v>
      </c>
      <c r="M17945" t="s">
        <v>7747</v>
      </c>
      <c r="N17945">
        <v>7</v>
      </c>
      <c r="P17945">
        <v>1</v>
      </c>
    </row>
    <row r="17946" spans="12:16" x14ac:dyDescent="0.35">
      <c r="L17946" t="s">
        <v>29</v>
      </c>
      <c r="M17946" t="s">
        <v>7747</v>
      </c>
      <c r="N17946">
        <v>7</v>
      </c>
      <c r="P17946">
        <v>1</v>
      </c>
    </row>
    <row r="17947" spans="12:16" x14ac:dyDescent="0.35">
      <c r="L17947" t="s">
        <v>29</v>
      </c>
      <c r="M17947" t="s">
        <v>7747</v>
      </c>
      <c r="N17947">
        <v>7</v>
      </c>
      <c r="P17947">
        <v>1</v>
      </c>
    </row>
    <row r="17948" spans="12:16" x14ac:dyDescent="0.35">
      <c r="L17948" t="s">
        <v>29</v>
      </c>
      <c r="M17948" t="s">
        <v>7747</v>
      </c>
      <c r="N17948">
        <v>7</v>
      </c>
      <c r="P17948">
        <v>1</v>
      </c>
    </row>
    <row r="17949" spans="12:16" x14ac:dyDescent="0.35">
      <c r="L17949" t="s">
        <v>29</v>
      </c>
      <c r="M17949" t="s">
        <v>7747</v>
      </c>
      <c r="N17949">
        <v>7</v>
      </c>
      <c r="P17949">
        <v>1</v>
      </c>
    </row>
    <row r="17950" spans="12:16" x14ac:dyDescent="0.35">
      <c r="L17950" t="s">
        <v>29</v>
      </c>
      <c r="M17950" t="s">
        <v>7747</v>
      </c>
      <c r="N17950">
        <v>7</v>
      </c>
      <c r="P17950">
        <v>1</v>
      </c>
    </row>
    <row r="17951" spans="12:16" x14ac:dyDescent="0.35">
      <c r="L17951" t="s">
        <v>29</v>
      </c>
      <c r="M17951" t="s">
        <v>7747</v>
      </c>
      <c r="N17951">
        <v>7</v>
      </c>
      <c r="P17951">
        <v>1</v>
      </c>
    </row>
    <row r="17952" spans="12:16" x14ac:dyDescent="0.35">
      <c r="L17952" t="s">
        <v>29</v>
      </c>
      <c r="M17952" t="s">
        <v>7747</v>
      </c>
      <c r="N17952">
        <v>7</v>
      </c>
      <c r="P17952">
        <v>1</v>
      </c>
    </row>
    <row r="17953" spans="12:16" x14ac:dyDescent="0.35">
      <c r="L17953" t="s">
        <v>29</v>
      </c>
      <c r="M17953" t="s">
        <v>7747</v>
      </c>
      <c r="N17953">
        <v>7</v>
      </c>
      <c r="P17953">
        <v>1</v>
      </c>
    </row>
    <row r="17954" spans="12:16" x14ac:dyDescent="0.35">
      <c r="L17954" t="s">
        <v>29</v>
      </c>
      <c r="M17954" t="s">
        <v>7747</v>
      </c>
      <c r="N17954">
        <v>7</v>
      </c>
      <c r="P17954">
        <v>1</v>
      </c>
    </row>
    <row r="17955" spans="12:16" x14ac:dyDescent="0.35">
      <c r="L17955" t="s">
        <v>29</v>
      </c>
      <c r="M17955" t="s">
        <v>7747</v>
      </c>
      <c r="N17955">
        <v>7</v>
      </c>
      <c r="P17955">
        <v>1</v>
      </c>
    </row>
    <row r="17956" spans="12:16" x14ac:dyDescent="0.35">
      <c r="L17956" t="s">
        <v>29</v>
      </c>
      <c r="M17956" t="s">
        <v>7747</v>
      </c>
      <c r="N17956">
        <v>7</v>
      </c>
      <c r="P17956">
        <v>1</v>
      </c>
    </row>
    <row r="17957" spans="12:16" x14ac:dyDescent="0.35">
      <c r="L17957" t="s">
        <v>29</v>
      </c>
      <c r="M17957" t="s">
        <v>7747</v>
      </c>
      <c r="N17957">
        <v>7</v>
      </c>
      <c r="P17957">
        <v>1</v>
      </c>
    </row>
    <row r="17958" spans="12:16" x14ac:dyDescent="0.35">
      <c r="L17958" t="s">
        <v>126</v>
      </c>
      <c r="M17958" t="s">
        <v>7747</v>
      </c>
      <c r="N17958">
        <v>6</v>
      </c>
      <c r="P17958">
        <v>1</v>
      </c>
    </row>
    <row r="17959" spans="12:16" x14ac:dyDescent="0.35">
      <c r="L17959" t="s">
        <v>126</v>
      </c>
      <c r="M17959" t="s">
        <v>7747</v>
      </c>
      <c r="N17959">
        <v>6</v>
      </c>
      <c r="P17959">
        <v>1</v>
      </c>
    </row>
    <row r="17960" spans="12:16" x14ac:dyDescent="0.35">
      <c r="L17960" t="s">
        <v>126</v>
      </c>
      <c r="M17960" t="s">
        <v>7747</v>
      </c>
      <c r="N17960">
        <v>6</v>
      </c>
      <c r="P17960">
        <v>1</v>
      </c>
    </row>
    <row r="17961" spans="12:16" x14ac:dyDescent="0.35">
      <c r="L17961" t="s">
        <v>126</v>
      </c>
      <c r="M17961" t="s">
        <v>7747</v>
      </c>
      <c r="N17961">
        <v>6</v>
      </c>
      <c r="P17961">
        <v>1</v>
      </c>
    </row>
    <row r="17962" spans="12:16" x14ac:dyDescent="0.35">
      <c r="L17962" t="s">
        <v>126</v>
      </c>
      <c r="M17962" t="s">
        <v>7747</v>
      </c>
      <c r="N17962">
        <v>6</v>
      </c>
      <c r="P17962">
        <v>1</v>
      </c>
    </row>
    <row r="17963" spans="12:16" x14ac:dyDescent="0.35">
      <c r="L17963" t="s">
        <v>126</v>
      </c>
      <c r="M17963" t="s">
        <v>7747</v>
      </c>
      <c r="N17963">
        <v>6</v>
      </c>
      <c r="P17963">
        <v>1</v>
      </c>
    </row>
    <row r="17964" spans="12:16" x14ac:dyDescent="0.35">
      <c r="L17964" t="s">
        <v>126</v>
      </c>
      <c r="M17964" t="s">
        <v>7747</v>
      </c>
      <c r="N17964">
        <v>6</v>
      </c>
      <c r="P17964">
        <v>1</v>
      </c>
    </row>
    <row r="17965" spans="12:16" x14ac:dyDescent="0.35">
      <c r="L17965" t="s">
        <v>126</v>
      </c>
      <c r="M17965" t="s">
        <v>7747</v>
      </c>
      <c r="N17965">
        <v>6</v>
      </c>
      <c r="P17965">
        <v>1</v>
      </c>
    </row>
    <row r="17966" spans="12:16" x14ac:dyDescent="0.35">
      <c r="L17966" t="s">
        <v>126</v>
      </c>
      <c r="M17966" t="s">
        <v>7747</v>
      </c>
      <c r="N17966">
        <v>6</v>
      </c>
      <c r="P17966">
        <v>1</v>
      </c>
    </row>
    <row r="17967" spans="12:16" x14ac:dyDescent="0.35">
      <c r="L17967" t="s">
        <v>126</v>
      </c>
      <c r="M17967" t="s">
        <v>7747</v>
      </c>
      <c r="N17967">
        <v>6</v>
      </c>
      <c r="P17967">
        <v>1</v>
      </c>
    </row>
    <row r="17968" spans="12:16" x14ac:dyDescent="0.35">
      <c r="L17968" t="s">
        <v>126</v>
      </c>
      <c r="M17968" t="s">
        <v>7747</v>
      </c>
      <c r="N17968">
        <v>6</v>
      </c>
      <c r="P17968">
        <v>1</v>
      </c>
    </row>
    <row r="17969" spans="12:16" x14ac:dyDescent="0.35">
      <c r="L17969" t="s">
        <v>126</v>
      </c>
      <c r="M17969" t="s">
        <v>7747</v>
      </c>
      <c r="N17969">
        <v>6</v>
      </c>
      <c r="P17969">
        <v>1</v>
      </c>
    </row>
    <row r="17970" spans="12:16" x14ac:dyDescent="0.35">
      <c r="L17970" t="s">
        <v>126</v>
      </c>
      <c r="M17970" t="s">
        <v>7747</v>
      </c>
      <c r="N17970">
        <v>6</v>
      </c>
      <c r="P17970">
        <v>1</v>
      </c>
    </row>
    <row r="17971" spans="12:16" x14ac:dyDescent="0.35">
      <c r="L17971" t="s">
        <v>126</v>
      </c>
      <c r="M17971" t="s">
        <v>7747</v>
      </c>
      <c r="N17971">
        <v>6</v>
      </c>
      <c r="P17971">
        <v>1</v>
      </c>
    </row>
    <row r="17972" spans="12:16" x14ac:dyDescent="0.35">
      <c r="L17972" t="s">
        <v>126</v>
      </c>
      <c r="M17972" t="s">
        <v>7747</v>
      </c>
      <c r="N17972">
        <v>6</v>
      </c>
      <c r="P17972">
        <v>1</v>
      </c>
    </row>
    <row r="17973" spans="12:16" x14ac:dyDescent="0.35">
      <c r="L17973" t="s">
        <v>126</v>
      </c>
      <c r="M17973" t="s">
        <v>7747</v>
      </c>
      <c r="N17973">
        <v>6</v>
      </c>
      <c r="P17973">
        <v>1</v>
      </c>
    </row>
    <row r="17974" spans="12:16" x14ac:dyDescent="0.35">
      <c r="L17974" t="s">
        <v>126</v>
      </c>
      <c r="M17974" t="s">
        <v>7747</v>
      </c>
      <c r="N17974">
        <v>6</v>
      </c>
      <c r="P17974">
        <v>1</v>
      </c>
    </row>
    <row r="17975" spans="12:16" x14ac:dyDescent="0.35">
      <c r="L17975" t="s">
        <v>126</v>
      </c>
      <c r="M17975" t="s">
        <v>7747</v>
      </c>
      <c r="N17975">
        <v>6</v>
      </c>
      <c r="P17975">
        <v>1</v>
      </c>
    </row>
    <row r="17976" spans="12:16" x14ac:dyDescent="0.35">
      <c r="L17976" t="s">
        <v>126</v>
      </c>
      <c r="M17976" t="s">
        <v>7747</v>
      </c>
      <c r="N17976">
        <v>6</v>
      </c>
      <c r="P17976">
        <v>1</v>
      </c>
    </row>
    <row r="17977" spans="12:16" x14ac:dyDescent="0.35">
      <c r="L17977" t="s">
        <v>126</v>
      </c>
      <c r="M17977" t="s">
        <v>7747</v>
      </c>
      <c r="N17977">
        <v>6</v>
      </c>
      <c r="P17977">
        <v>1</v>
      </c>
    </row>
    <row r="17978" spans="12:16" x14ac:dyDescent="0.35">
      <c r="L17978" t="s">
        <v>126</v>
      </c>
      <c r="M17978" t="s">
        <v>7747</v>
      </c>
      <c r="N17978">
        <v>6</v>
      </c>
      <c r="P17978">
        <v>1</v>
      </c>
    </row>
    <row r="17979" spans="12:16" x14ac:dyDescent="0.35">
      <c r="L17979" t="s">
        <v>126</v>
      </c>
      <c r="M17979" t="s">
        <v>7747</v>
      </c>
      <c r="N17979">
        <v>6</v>
      </c>
      <c r="P17979">
        <v>1</v>
      </c>
    </row>
    <row r="17980" spans="12:16" x14ac:dyDescent="0.35">
      <c r="L17980" t="s">
        <v>126</v>
      </c>
      <c r="M17980" t="s">
        <v>7747</v>
      </c>
      <c r="N17980">
        <v>6</v>
      </c>
      <c r="P17980">
        <v>1</v>
      </c>
    </row>
    <row r="17981" spans="12:16" x14ac:dyDescent="0.35">
      <c r="L17981" t="s">
        <v>126</v>
      </c>
      <c r="M17981" t="s">
        <v>7747</v>
      </c>
      <c r="N17981">
        <v>6</v>
      </c>
      <c r="P17981">
        <v>1</v>
      </c>
    </row>
    <row r="17982" spans="12:16" x14ac:dyDescent="0.35">
      <c r="L17982" t="s">
        <v>126</v>
      </c>
      <c r="M17982" t="s">
        <v>7747</v>
      </c>
      <c r="N17982">
        <v>6</v>
      </c>
      <c r="P17982">
        <v>1</v>
      </c>
    </row>
    <row r="17983" spans="12:16" x14ac:dyDescent="0.35">
      <c r="L17983" t="s">
        <v>126</v>
      </c>
      <c r="M17983" t="s">
        <v>7747</v>
      </c>
      <c r="N17983">
        <v>6</v>
      </c>
      <c r="P17983">
        <v>1</v>
      </c>
    </row>
    <row r="17984" spans="12:16" x14ac:dyDescent="0.35">
      <c r="L17984" t="s">
        <v>126</v>
      </c>
      <c r="M17984" t="s">
        <v>7747</v>
      </c>
      <c r="N17984">
        <v>6</v>
      </c>
      <c r="P17984">
        <v>1</v>
      </c>
    </row>
    <row r="17985" spans="12:16" x14ac:dyDescent="0.35">
      <c r="L17985" t="s">
        <v>126</v>
      </c>
      <c r="M17985" t="s">
        <v>7747</v>
      </c>
      <c r="N17985">
        <v>6</v>
      </c>
      <c r="P17985">
        <v>1</v>
      </c>
    </row>
    <row r="17986" spans="12:16" x14ac:dyDescent="0.35">
      <c r="L17986" t="s">
        <v>126</v>
      </c>
      <c r="M17986" t="s">
        <v>7747</v>
      </c>
      <c r="N17986">
        <v>6</v>
      </c>
      <c r="P17986">
        <v>1</v>
      </c>
    </row>
    <row r="17987" spans="12:16" x14ac:dyDescent="0.35">
      <c r="L17987" t="s">
        <v>126</v>
      </c>
      <c r="M17987" t="s">
        <v>7747</v>
      </c>
      <c r="N17987">
        <v>6</v>
      </c>
      <c r="P17987">
        <v>1</v>
      </c>
    </row>
    <row r="17988" spans="12:16" x14ac:dyDescent="0.35">
      <c r="L17988" t="s">
        <v>126</v>
      </c>
      <c r="M17988" t="s">
        <v>7747</v>
      </c>
      <c r="N17988">
        <v>6</v>
      </c>
      <c r="P17988">
        <v>1</v>
      </c>
    </row>
    <row r="17989" spans="12:16" x14ac:dyDescent="0.35">
      <c r="L17989" t="s">
        <v>126</v>
      </c>
      <c r="M17989" t="s">
        <v>7747</v>
      </c>
      <c r="N17989">
        <v>6</v>
      </c>
      <c r="P17989">
        <v>1</v>
      </c>
    </row>
    <row r="17990" spans="12:16" x14ac:dyDescent="0.35">
      <c r="L17990" t="s">
        <v>126</v>
      </c>
      <c r="M17990" t="s">
        <v>7747</v>
      </c>
      <c r="N17990">
        <v>6</v>
      </c>
      <c r="P17990">
        <v>1</v>
      </c>
    </row>
    <row r="17991" spans="12:16" x14ac:dyDescent="0.35">
      <c r="L17991" t="s">
        <v>126</v>
      </c>
      <c r="M17991" t="s">
        <v>7747</v>
      </c>
      <c r="N17991">
        <v>6</v>
      </c>
      <c r="P17991">
        <v>1</v>
      </c>
    </row>
    <row r="17992" spans="12:16" x14ac:dyDescent="0.35">
      <c r="L17992" t="s">
        <v>126</v>
      </c>
      <c r="M17992" t="s">
        <v>7747</v>
      </c>
      <c r="N17992">
        <v>6</v>
      </c>
      <c r="P17992">
        <v>1</v>
      </c>
    </row>
    <row r="17993" spans="12:16" x14ac:dyDescent="0.35">
      <c r="L17993" t="s">
        <v>126</v>
      </c>
      <c r="M17993" t="s">
        <v>7747</v>
      </c>
      <c r="N17993">
        <v>6</v>
      </c>
      <c r="P17993">
        <v>1</v>
      </c>
    </row>
    <row r="17994" spans="12:16" x14ac:dyDescent="0.35">
      <c r="L17994" t="s">
        <v>126</v>
      </c>
      <c r="M17994" t="s">
        <v>7747</v>
      </c>
      <c r="N17994">
        <v>6</v>
      </c>
      <c r="P17994">
        <v>1</v>
      </c>
    </row>
    <row r="17995" spans="12:16" x14ac:dyDescent="0.35">
      <c r="L17995" t="s">
        <v>126</v>
      </c>
      <c r="M17995" t="s">
        <v>7747</v>
      </c>
      <c r="N17995">
        <v>6</v>
      </c>
      <c r="P17995">
        <v>1</v>
      </c>
    </row>
    <row r="17996" spans="12:16" x14ac:dyDescent="0.35">
      <c r="L17996" t="s">
        <v>126</v>
      </c>
      <c r="M17996" t="s">
        <v>7747</v>
      </c>
      <c r="N17996">
        <v>6</v>
      </c>
      <c r="P17996">
        <v>1</v>
      </c>
    </row>
    <row r="17997" spans="12:16" x14ac:dyDescent="0.35">
      <c r="L17997" t="s">
        <v>126</v>
      </c>
      <c r="M17997" t="s">
        <v>7747</v>
      </c>
      <c r="N17997">
        <v>6</v>
      </c>
      <c r="P17997">
        <v>1</v>
      </c>
    </row>
    <row r="17998" spans="12:16" x14ac:dyDescent="0.35">
      <c r="L17998" t="s">
        <v>126</v>
      </c>
      <c r="M17998" t="s">
        <v>7747</v>
      </c>
      <c r="N17998">
        <v>6</v>
      </c>
      <c r="P17998">
        <v>1</v>
      </c>
    </row>
    <row r="17999" spans="12:16" x14ac:dyDescent="0.35">
      <c r="L17999" t="s">
        <v>126</v>
      </c>
      <c r="M17999" t="s">
        <v>7747</v>
      </c>
      <c r="N17999">
        <v>6</v>
      </c>
      <c r="P17999">
        <v>1</v>
      </c>
    </row>
    <row r="18000" spans="12:16" x14ac:dyDescent="0.35">
      <c r="L18000" t="s">
        <v>126</v>
      </c>
      <c r="M18000" t="s">
        <v>7747</v>
      </c>
      <c r="N18000">
        <v>6</v>
      </c>
      <c r="P18000">
        <v>1</v>
      </c>
    </row>
    <row r="18001" spans="12:16" x14ac:dyDescent="0.35">
      <c r="L18001" t="s">
        <v>126</v>
      </c>
      <c r="M18001" t="s">
        <v>7747</v>
      </c>
      <c r="N18001">
        <v>6</v>
      </c>
      <c r="P18001">
        <v>1</v>
      </c>
    </row>
    <row r="18002" spans="12:16" x14ac:dyDescent="0.35">
      <c r="L18002" t="s">
        <v>126</v>
      </c>
      <c r="M18002" t="s">
        <v>7747</v>
      </c>
      <c r="N18002">
        <v>6</v>
      </c>
      <c r="P18002">
        <v>1</v>
      </c>
    </row>
    <row r="18003" spans="12:16" x14ac:dyDescent="0.35">
      <c r="L18003" t="s">
        <v>126</v>
      </c>
      <c r="M18003" t="s">
        <v>7747</v>
      </c>
      <c r="N18003">
        <v>6</v>
      </c>
      <c r="P18003">
        <v>1</v>
      </c>
    </row>
    <row r="18004" spans="12:16" x14ac:dyDescent="0.35">
      <c r="L18004" t="s">
        <v>126</v>
      </c>
      <c r="M18004" t="s">
        <v>7747</v>
      </c>
      <c r="N18004">
        <v>6</v>
      </c>
      <c r="P18004">
        <v>1</v>
      </c>
    </row>
    <row r="18005" spans="12:16" x14ac:dyDescent="0.35">
      <c r="L18005" t="s">
        <v>126</v>
      </c>
      <c r="M18005" t="s">
        <v>7747</v>
      </c>
      <c r="N18005">
        <v>6</v>
      </c>
      <c r="P18005">
        <v>1</v>
      </c>
    </row>
    <row r="18006" spans="12:16" x14ac:dyDescent="0.35">
      <c r="L18006" t="s">
        <v>126</v>
      </c>
      <c r="M18006" t="s">
        <v>7747</v>
      </c>
      <c r="N18006">
        <v>6</v>
      </c>
      <c r="P18006">
        <v>1</v>
      </c>
    </row>
    <row r="18007" spans="12:16" x14ac:dyDescent="0.35">
      <c r="L18007" t="s">
        <v>126</v>
      </c>
      <c r="M18007" t="s">
        <v>7747</v>
      </c>
      <c r="N18007">
        <v>6</v>
      </c>
      <c r="P18007">
        <v>1</v>
      </c>
    </row>
    <row r="18008" spans="12:16" x14ac:dyDescent="0.35">
      <c r="L18008" t="s">
        <v>126</v>
      </c>
      <c r="M18008" t="s">
        <v>7747</v>
      </c>
      <c r="N18008">
        <v>6</v>
      </c>
      <c r="P18008">
        <v>1</v>
      </c>
    </row>
    <row r="18009" spans="12:16" x14ac:dyDescent="0.35">
      <c r="L18009" t="s">
        <v>126</v>
      </c>
      <c r="M18009" t="s">
        <v>7747</v>
      </c>
      <c r="N18009">
        <v>6</v>
      </c>
      <c r="P18009">
        <v>1</v>
      </c>
    </row>
    <row r="18010" spans="12:16" x14ac:dyDescent="0.35">
      <c r="L18010" t="s">
        <v>126</v>
      </c>
      <c r="M18010" t="s">
        <v>7747</v>
      </c>
      <c r="N18010">
        <v>6</v>
      </c>
      <c r="P18010">
        <v>1</v>
      </c>
    </row>
    <row r="18011" spans="12:16" x14ac:dyDescent="0.35">
      <c r="L18011" t="s">
        <v>126</v>
      </c>
      <c r="M18011" t="s">
        <v>7747</v>
      </c>
      <c r="N18011">
        <v>6</v>
      </c>
      <c r="P18011">
        <v>1</v>
      </c>
    </row>
    <row r="18012" spans="12:16" x14ac:dyDescent="0.35">
      <c r="L18012" t="s">
        <v>126</v>
      </c>
      <c r="M18012" t="s">
        <v>7747</v>
      </c>
      <c r="N18012">
        <v>6</v>
      </c>
      <c r="P18012">
        <v>1</v>
      </c>
    </row>
    <row r="18013" spans="12:16" x14ac:dyDescent="0.35">
      <c r="L18013" t="s">
        <v>126</v>
      </c>
      <c r="M18013" t="s">
        <v>7747</v>
      </c>
      <c r="N18013">
        <v>6</v>
      </c>
      <c r="P18013">
        <v>1</v>
      </c>
    </row>
    <row r="18014" spans="12:16" x14ac:dyDescent="0.35">
      <c r="L18014" t="s">
        <v>126</v>
      </c>
      <c r="M18014" t="s">
        <v>7747</v>
      </c>
      <c r="N18014">
        <v>6</v>
      </c>
      <c r="P18014">
        <v>1</v>
      </c>
    </row>
    <row r="18015" spans="12:16" x14ac:dyDescent="0.35">
      <c r="L18015" t="s">
        <v>126</v>
      </c>
      <c r="M18015" t="s">
        <v>7747</v>
      </c>
      <c r="N18015">
        <v>6</v>
      </c>
      <c r="P18015">
        <v>1</v>
      </c>
    </row>
    <row r="18016" spans="12:16" x14ac:dyDescent="0.35">
      <c r="L18016" t="s">
        <v>130</v>
      </c>
      <c r="M18016" t="s">
        <v>7747</v>
      </c>
      <c r="N18016">
        <v>6</v>
      </c>
      <c r="P18016">
        <v>1</v>
      </c>
    </row>
    <row r="18017" spans="12:16" x14ac:dyDescent="0.35">
      <c r="L18017" t="s">
        <v>130</v>
      </c>
      <c r="M18017" t="s">
        <v>7747</v>
      </c>
      <c r="N18017">
        <v>6</v>
      </c>
      <c r="P18017">
        <v>1</v>
      </c>
    </row>
    <row r="18018" spans="12:16" x14ac:dyDescent="0.35">
      <c r="L18018" t="s">
        <v>130</v>
      </c>
      <c r="M18018" t="s">
        <v>7747</v>
      </c>
      <c r="N18018">
        <v>6</v>
      </c>
      <c r="P18018">
        <v>1</v>
      </c>
    </row>
    <row r="18019" spans="12:16" x14ac:dyDescent="0.35">
      <c r="L18019" t="s">
        <v>130</v>
      </c>
      <c r="M18019" t="s">
        <v>7747</v>
      </c>
      <c r="N18019">
        <v>6</v>
      </c>
      <c r="P18019">
        <v>1</v>
      </c>
    </row>
    <row r="18020" spans="12:16" x14ac:dyDescent="0.35">
      <c r="L18020" t="s">
        <v>130</v>
      </c>
      <c r="M18020" t="s">
        <v>7747</v>
      </c>
      <c r="N18020">
        <v>6</v>
      </c>
      <c r="P18020">
        <v>1</v>
      </c>
    </row>
    <row r="18021" spans="12:16" x14ac:dyDescent="0.35">
      <c r="L18021" t="s">
        <v>130</v>
      </c>
      <c r="M18021" t="s">
        <v>7747</v>
      </c>
      <c r="N18021">
        <v>6</v>
      </c>
      <c r="P18021">
        <v>1</v>
      </c>
    </row>
    <row r="18022" spans="12:16" x14ac:dyDescent="0.35">
      <c r="L18022" t="s">
        <v>130</v>
      </c>
      <c r="M18022" t="s">
        <v>7747</v>
      </c>
      <c r="N18022">
        <v>6</v>
      </c>
      <c r="P18022">
        <v>1</v>
      </c>
    </row>
    <row r="18023" spans="12:16" x14ac:dyDescent="0.35">
      <c r="L18023" t="s">
        <v>130</v>
      </c>
      <c r="M18023" t="s">
        <v>7747</v>
      </c>
      <c r="N18023">
        <v>6</v>
      </c>
      <c r="P18023">
        <v>1</v>
      </c>
    </row>
    <row r="18024" spans="12:16" x14ac:dyDescent="0.35">
      <c r="L18024" t="s">
        <v>130</v>
      </c>
      <c r="M18024" t="s">
        <v>7747</v>
      </c>
      <c r="N18024">
        <v>6</v>
      </c>
      <c r="P18024">
        <v>1</v>
      </c>
    </row>
    <row r="18025" spans="12:16" x14ac:dyDescent="0.35">
      <c r="L18025" t="s">
        <v>130</v>
      </c>
      <c r="M18025" t="s">
        <v>7747</v>
      </c>
      <c r="N18025">
        <v>6</v>
      </c>
      <c r="P18025">
        <v>1</v>
      </c>
    </row>
    <row r="18026" spans="12:16" x14ac:dyDescent="0.35">
      <c r="L18026" t="s">
        <v>130</v>
      </c>
      <c r="M18026" t="s">
        <v>7747</v>
      </c>
      <c r="N18026">
        <v>6</v>
      </c>
      <c r="P18026">
        <v>1</v>
      </c>
    </row>
    <row r="18027" spans="12:16" x14ac:dyDescent="0.35">
      <c r="L18027" t="s">
        <v>130</v>
      </c>
      <c r="M18027" t="s">
        <v>7747</v>
      </c>
      <c r="N18027">
        <v>6</v>
      </c>
      <c r="P18027">
        <v>1</v>
      </c>
    </row>
    <row r="18028" spans="12:16" x14ac:dyDescent="0.35">
      <c r="L18028" t="s">
        <v>130</v>
      </c>
      <c r="M18028" t="s">
        <v>7747</v>
      </c>
      <c r="N18028">
        <v>6</v>
      </c>
      <c r="P18028">
        <v>1</v>
      </c>
    </row>
    <row r="18029" spans="12:16" x14ac:dyDescent="0.35">
      <c r="L18029" t="s">
        <v>130</v>
      </c>
      <c r="M18029" t="s">
        <v>7747</v>
      </c>
      <c r="N18029">
        <v>6</v>
      </c>
      <c r="P18029">
        <v>1</v>
      </c>
    </row>
    <row r="18030" spans="12:16" x14ac:dyDescent="0.35">
      <c r="L18030" t="s">
        <v>130</v>
      </c>
      <c r="M18030" t="s">
        <v>7747</v>
      </c>
      <c r="N18030">
        <v>6</v>
      </c>
      <c r="P18030">
        <v>1</v>
      </c>
    </row>
    <row r="18031" spans="12:16" x14ac:dyDescent="0.35">
      <c r="L18031" t="s">
        <v>130</v>
      </c>
      <c r="M18031" t="s">
        <v>7747</v>
      </c>
      <c r="N18031">
        <v>6</v>
      </c>
      <c r="P18031">
        <v>1</v>
      </c>
    </row>
    <row r="18032" spans="12:16" x14ac:dyDescent="0.35">
      <c r="L18032" t="s">
        <v>130</v>
      </c>
      <c r="M18032" t="s">
        <v>7747</v>
      </c>
      <c r="N18032">
        <v>6</v>
      </c>
      <c r="P18032">
        <v>1</v>
      </c>
    </row>
    <row r="18033" spans="12:16" x14ac:dyDescent="0.35">
      <c r="L18033" t="s">
        <v>130</v>
      </c>
      <c r="M18033" t="s">
        <v>7747</v>
      </c>
      <c r="N18033">
        <v>6</v>
      </c>
      <c r="P18033">
        <v>1</v>
      </c>
    </row>
    <row r="18034" spans="12:16" x14ac:dyDescent="0.35">
      <c r="L18034" t="s">
        <v>130</v>
      </c>
      <c r="M18034" t="s">
        <v>7747</v>
      </c>
      <c r="N18034">
        <v>6</v>
      </c>
      <c r="P18034">
        <v>1</v>
      </c>
    </row>
    <row r="18035" spans="12:16" x14ac:dyDescent="0.35">
      <c r="L18035" t="s">
        <v>130</v>
      </c>
      <c r="M18035" t="s">
        <v>7747</v>
      </c>
      <c r="N18035">
        <v>6</v>
      </c>
      <c r="P18035">
        <v>1</v>
      </c>
    </row>
    <row r="18036" spans="12:16" x14ac:dyDescent="0.35">
      <c r="L18036" t="s">
        <v>130</v>
      </c>
      <c r="M18036" t="s">
        <v>7747</v>
      </c>
      <c r="N18036">
        <v>6</v>
      </c>
      <c r="P18036">
        <v>1</v>
      </c>
    </row>
    <row r="18037" spans="12:16" x14ac:dyDescent="0.35">
      <c r="L18037" t="s">
        <v>130</v>
      </c>
      <c r="M18037" t="s">
        <v>7747</v>
      </c>
      <c r="N18037">
        <v>6</v>
      </c>
      <c r="P18037">
        <v>1</v>
      </c>
    </row>
    <row r="18038" spans="12:16" x14ac:dyDescent="0.35">
      <c r="L18038" t="s">
        <v>130</v>
      </c>
      <c r="M18038" t="s">
        <v>7747</v>
      </c>
      <c r="N18038">
        <v>6</v>
      </c>
      <c r="P18038">
        <v>1</v>
      </c>
    </row>
    <row r="18039" spans="12:16" x14ac:dyDescent="0.35">
      <c r="L18039" t="s">
        <v>130</v>
      </c>
      <c r="M18039" t="s">
        <v>7747</v>
      </c>
      <c r="N18039">
        <v>6</v>
      </c>
      <c r="P18039">
        <v>1</v>
      </c>
    </row>
    <row r="18040" spans="12:16" x14ac:dyDescent="0.35">
      <c r="L18040" t="s">
        <v>130</v>
      </c>
      <c r="M18040" t="s">
        <v>7747</v>
      </c>
      <c r="N18040">
        <v>6</v>
      </c>
      <c r="P18040">
        <v>1</v>
      </c>
    </row>
    <row r="18041" spans="12:16" x14ac:dyDescent="0.35">
      <c r="L18041" t="s">
        <v>130</v>
      </c>
      <c r="M18041" t="s">
        <v>7747</v>
      </c>
      <c r="N18041">
        <v>6</v>
      </c>
      <c r="P18041">
        <v>1</v>
      </c>
    </row>
    <row r="18042" spans="12:16" x14ac:dyDescent="0.35">
      <c r="L18042" t="s">
        <v>130</v>
      </c>
      <c r="M18042" t="s">
        <v>7747</v>
      </c>
      <c r="N18042">
        <v>6</v>
      </c>
      <c r="P18042">
        <v>1</v>
      </c>
    </row>
    <row r="18043" spans="12:16" x14ac:dyDescent="0.35">
      <c r="L18043" t="s">
        <v>130</v>
      </c>
      <c r="M18043" t="s">
        <v>7747</v>
      </c>
      <c r="N18043">
        <v>6</v>
      </c>
      <c r="P18043">
        <v>1</v>
      </c>
    </row>
    <row r="18044" spans="12:16" x14ac:dyDescent="0.35">
      <c r="L18044" t="s">
        <v>130</v>
      </c>
      <c r="M18044" t="s">
        <v>7747</v>
      </c>
      <c r="N18044">
        <v>6</v>
      </c>
      <c r="P18044">
        <v>1</v>
      </c>
    </row>
    <row r="18045" spans="12:16" x14ac:dyDescent="0.35">
      <c r="L18045" t="s">
        <v>130</v>
      </c>
      <c r="M18045" t="s">
        <v>7747</v>
      </c>
      <c r="N18045">
        <v>6</v>
      </c>
      <c r="P18045">
        <v>1</v>
      </c>
    </row>
    <row r="18046" spans="12:16" x14ac:dyDescent="0.35">
      <c r="L18046" t="s">
        <v>130</v>
      </c>
      <c r="M18046" t="s">
        <v>7747</v>
      </c>
      <c r="N18046">
        <v>6</v>
      </c>
      <c r="P18046">
        <v>1</v>
      </c>
    </row>
    <row r="18047" spans="12:16" x14ac:dyDescent="0.35">
      <c r="L18047" t="s">
        <v>130</v>
      </c>
      <c r="M18047" t="s">
        <v>7747</v>
      </c>
      <c r="N18047">
        <v>6</v>
      </c>
      <c r="P18047">
        <v>1</v>
      </c>
    </row>
    <row r="18048" spans="12:16" x14ac:dyDescent="0.35">
      <c r="L18048" t="s">
        <v>130</v>
      </c>
      <c r="M18048" t="s">
        <v>7747</v>
      </c>
      <c r="N18048">
        <v>6</v>
      </c>
      <c r="P18048">
        <v>1</v>
      </c>
    </row>
    <row r="18049" spans="12:16" x14ac:dyDescent="0.35">
      <c r="L18049" t="s">
        <v>130</v>
      </c>
      <c r="M18049" t="s">
        <v>7747</v>
      </c>
      <c r="N18049">
        <v>6</v>
      </c>
      <c r="P18049">
        <v>1</v>
      </c>
    </row>
    <row r="18050" spans="12:16" x14ac:dyDescent="0.35">
      <c r="L18050" t="s">
        <v>130</v>
      </c>
      <c r="M18050" t="s">
        <v>7747</v>
      </c>
      <c r="N18050">
        <v>6</v>
      </c>
      <c r="P18050">
        <v>1</v>
      </c>
    </row>
    <row r="18051" spans="12:16" x14ac:dyDescent="0.35">
      <c r="L18051" t="s">
        <v>130</v>
      </c>
      <c r="M18051" t="s">
        <v>7747</v>
      </c>
      <c r="N18051">
        <v>6</v>
      </c>
      <c r="P18051">
        <v>1</v>
      </c>
    </row>
    <row r="18052" spans="12:16" x14ac:dyDescent="0.35">
      <c r="L18052" t="s">
        <v>130</v>
      </c>
      <c r="M18052" t="s">
        <v>7747</v>
      </c>
      <c r="N18052">
        <v>6</v>
      </c>
      <c r="P18052">
        <v>1</v>
      </c>
    </row>
    <row r="18053" spans="12:16" x14ac:dyDescent="0.35">
      <c r="L18053" t="s">
        <v>130</v>
      </c>
      <c r="M18053" t="s">
        <v>7747</v>
      </c>
      <c r="N18053">
        <v>6</v>
      </c>
      <c r="P18053">
        <v>1</v>
      </c>
    </row>
    <row r="18054" spans="12:16" x14ac:dyDescent="0.35">
      <c r="L18054" t="s">
        <v>130</v>
      </c>
      <c r="M18054" t="s">
        <v>7747</v>
      </c>
      <c r="N18054">
        <v>6</v>
      </c>
      <c r="P18054">
        <v>1</v>
      </c>
    </row>
    <row r="18055" spans="12:16" x14ac:dyDescent="0.35">
      <c r="L18055" t="s">
        <v>130</v>
      </c>
      <c r="M18055" t="s">
        <v>7747</v>
      </c>
      <c r="N18055">
        <v>6</v>
      </c>
      <c r="P18055">
        <v>1</v>
      </c>
    </row>
    <row r="18056" spans="12:16" x14ac:dyDescent="0.35">
      <c r="L18056" t="s">
        <v>130</v>
      </c>
      <c r="M18056" t="s">
        <v>7747</v>
      </c>
      <c r="N18056">
        <v>6</v>
      </c>
      <c r="P18056">
        <v>1</v>
      </c>
    </row>
    <row r="18057" spans="12:16" x14ac:dyDescent="0.35">
      <c r="L18057" t="s">
        <v>130</v>
      </c>
      <c r="M18057" t="s">
        <v>7747</v>
      </c>
      <c r="N18057">
        <v>6</v>
      </c>
      <c r="P18057">
        <v>1</v>
      </c>
    </row>
    <row r="18058" spans="12:16" x14ac:dyDescent="0.35">
      <c r="L18058" t="s">
        <v>130</v>
      </c>
      <c r="M18058" t="s">
        <v>7747</v>
      </c>
      <c r="N18058">
        <v>6</v>
      </c>
      <c r="P18058">
        <v>1</v>
      </c>
    </row>
    <row r="18059" spans="12:16" x14ac:dyDescent="0.35">
      <c r="L18059" t="s">
        <v>130</v>
      </c>
      <c r="M18059" t="s">
        <v>7747</v>
      </c>
      <c r="N18059">
        <v>6</v>
      </c>
      <c r="P18059">
        <v>1</v>
      </c>
    </row>
    <row r="18060" spans="12:16" x14ac:dyDescent="0.35">
      <c r="L18060" t="s">
        <v>130</v>
      </c>
      <c r="M18060" t="s">
        <v>7747</v>
      </c>
      <c r="N18060">
        <v>6</v>
      </c>
      <c r="P18060">
        <v>1</v>
      </c>
    </row>
    <row r="18061" spans="12:16" x14ac:dyDescent="0.35">
      <c r="L18061" t="s">
        <v>130</v>
      </c>
      <c r="M18061" t="s">
        <v>7747</v>
      </c>
      <c r="N18061">
        <v>6</v>
      </c>
      <c r="P18061">
        <v>1</v>
      </c>
    </row>
    <row r="18062" spans="12:16" x14ac:dyDescent="0.35">
      <c r="L18062" t="s">
        <v>130</v>
      </c>
      <c r="M18062" t="s">
        <v>7747</v>
      </c>
      <c r="N18062">
        <v>6</v>
      </c>
      <c r="P18062">
        <v>1</v>
      </c>
    </row>
    <row r="18063" spans="12:16" x14ac:dyDescent="0.35">
      <c r="L18063" t="s">
        <v>130</v>
      </c>
      <c r="M18063" t="s">
        <v>7747</v>
      </c>
      <c r="N18063">
        <v>6</v>
      </c>
      <c r="P18063">
        <v>1</v>
      </c>
    </row>
    <row r="18064" spans="12:16" x14ac:dyDescent="0.35">
      <c r="L18064" t="s">
        <v>130</v>
      </c>
      <c r="M18064" t="s">
        <v>7747</v>
      </c>
      <c r="N18064">
        <v>6</v>
      </c>
      <c r="P18064">
        <v>1</v>
      </c>
    </row>
    <row r="18065" spans="12:16" x14ac:dyDescent="0.35">
      <c r="L18065" t="s">
        <v>130</v>
      </c>
      <c r="M18065" t="s">
        <v>7747</v>
      </c>
      <c r="N18065">
        <v>6</v>
      </c>
      <c r="P18065">
        <v>1</v>
      </c>
    </row>
    <row r="18066" spans="12:16" x14ac:dyDescent="0.35">
      <c r="L18066" t="s">
        <v>130</v>
      </c>
      <c r="M18066" t="s">
        <v>7747</v>
      </c>
      <c r="N18066">
        <v>6</v>
      </c>
      <c r="P18066">
        <v>1</v>
      </c>
    </row>
    <row r="18067" spans="12:16" x14ac:dyDescent="0.35">
      <c r="L18067" t="s">
        <v>130</v>
      </c>
      <c r="M18067" t="s">
        <v>7747</v>
      </c>
      <c r="N18067">
        <v>6</v>
      </c>
      <c r="P18067">
        <v>1</v>
      </c>
    </row>
    <row r="18068" spans="12:16" x14ac:dyDescent="0.35">
      <c r="L18068" t="s">
        <v>130</v>
      </c>
      <c r="M18068" t="s">
        <v>7747</v>
      </c>
      <c r="N18068">
        <v>6</v>
      </c>
      <c r="P18068">
        <v>1</v>
      </c>
    </row>
    <row r="18069" spans="12:16" x14ac:dyDescent="0.35">
      <c r="L18069" t="s">
        <v>130</v>
      </c>
      <c r="M18069" t="s">
        <v>7747</v>
      </c>
      <c r="N18069">
        <v>6</v>
      </c>
      <c r="P18069">
        <v>1</v>
      </c>
    </row>
    <row r="18070" spans="12:16" x14ac:dyDescent="0.35">
      <c r="L18070" t="s">
        <v>130</v>
      </c>
      <c r="M18070" t="s">
        <v>7747</v>
      </c>
      <c r="N18070">
        <v>6</v>
      </c>
      <c r="P18070">
        <v>1</v>
      </c>
    </row>
    <row r="18071" spans="12:16" x14ac:dyDescent="0.35">
      <c r="L18071" t="s">
        <v>130</v>
      </c>
      <c r="M18071" t="s">
        <v>7747</v>
      </c>
      <c r="N18071">
        <v>6</v>
      </c>
      <c r="P18071">
        <v>1</v>
      </c>
    </row>
    <row r="18072" spans="12:16" x14ac:dyDescent="0.35">
      <c r="L18072" t="s">
        <v>130</v>
      </c>
      <c r="M18072" t="s">
        <v>7747</v>
      </c>
      <c r="N18072">
        <v>6</v>
      </c>
      <c r="P18072">
        <v>1</v>
      </c>
    </row>
    <row r="18073" spans="12:16" x14ac:dyDescent="0.35">
      <c r="L18073" t="s">
        <v>130</v>
      </c>
      <c r="M18073" t="s">
        <v>7747</v>
      </c>
      <c r="N18073">
        <v>6</v>
      </c>
      <c r="P18073">
        <v>1</v>
      </c>
    </row>
    <row r="18074" spans="12:16" x14ac:dyDescent="0.35">
      <c r="L18074" t="s">
        <v>130</v>
      </c>
      <c r="M18074" t="s">
        <v>7747</v>
      </c>
      <c r="N18074">
        <v>6</v>
      </c>
      <c r="P18074">
        <v>1</v>
      </c>
    </row>
    <row r="18075" spans="12:16" x14ac:dyDescent="0.35">
      <c r="L18075" t="s">
        <v>27</v>
      </c>
      <c r="M18075" t="s">
        <v>7747</v>
      </c>
      <c r="N18075">
        <v>6</v>
      </c>
      <c r="P18075">
        <v>1</v>
      </c>
    </row>
    <row r="18076" spans="12:16" x14ac:dyDescent="0.35">
      <c r="L18076" t="s">
        <v>27</v>
      </c>
      <c r="M18076" t="s">
        <v>7747</v>
      </c>
      <c r="N18076">
        <v>6</v>
      </c>
      <c r="P18076">
        <v>1</v>
      </c>
    </row>
    <row r="18077" spans="12:16" x14ac:dyDescent="0.35">
      <c r="L18077" t="s">
        <v>27</v>
      </c>
      <c r="M18077" t="s">
        <v>7747</v>
      </c>
      <c r="N18077">
        <v>6</v>
      </c>
      <c r="P18077">
        <v>1</v>
      </c>
    </row>
    <row r="18078" spans="12:16" x14ac:dyDescent="0.35">
      <c r="L18078" t="s">
        <v>27</v>
      </c>
      <c r="M18078" t="s">
        <v>7747</v>
      </c>
      <c r="N18078">
        <v>6</v>
      </c>
      <c r="P18078">
        <v>1</v>
      </c>
    </row>
    <row r="18079" spans="12:16" x14ac:dyDescent="0.35">
      <c r="L18079" t="s">
        <v>27</v>
      </c>
      <c r="M18079" t="s">
        <v>7747</v>
      </c>
      <c r="N18079">
        <v>6</v>
      </c>
      <c r="P18079">
        <v>1</v>
      </c>
    </row>
    <row r="18080" spans="12:16" x14ac:dyDescent="0.35">
      <c r="L18080" t="s">
        <v>27</v>
      </c>
      <c r="M18080" t="s">
        <v>7747</v>
      </c>
      <c r="N18080">
        <v>6</v>
      </c>
      <c r="P18080">
        <v>1</v>
      </c>
    </row>
    <row r="18081" spans="12:16" x14ac:dyDescent="0.35">
      <c r="L18081" t="s">
        <v>27</v>
      </c>
      <c r="M18081" t="s">
        <v>7747</v>
      </c>
      <c r="N18081">
        <v>6</v>
      </c>
      <c r="P18081">
        <v>1</v>
      </c>
    </row>
    <row r="18082" spans="12:16" x14ac:dyDescent="0.35">
      <c r="L18082" t="s">
        <v>27</v>
      </c>
      <c r="M18082" t="s">
        <v>7747</v>
      </c>
      <c r="N18082">
        <v>6</v>
      </c>
      <c r="P18082">
        <v>1</v>
      </c>
    </row>
    <row r="18083" spans="12:16" x14ac:dyDescent="0.35">
      <c r="L18083" t="s">
        <v>27</v>
      </c>
      <c r="M18083" t="s">
        <v>7747</v>
      </c>
      <c r="N18083">
        <v>6</v>
      </c>
      <c r="P18083">
        <v>1</v>
      </c>
    </row>
    <row r="18084" spans="12:16" x14ac:dyDescent="0.35">
      <c r="L18084" t="s">
        <v>27</v>
      </c>
      <c r="M18084" t="s">
        <v>7747</v>
      </c>
      <c r="N18084">
        <v>6</v>
      </c>
      <c r="P18084">
        <v>1</v>
      </c>
    </row>
    <row r="18085" spans="12:16" x14ac:dyDescent="0.35">
      <c r="L18085" t="s">
        <v>27</v>
      </c>
      <c r="M18085" t="s">
        <v>7747</v>
      </c>
      <c r="N18085">
        <v>6</v>
      </c>
      <c r="P18085">
        <v>1</v>
      </c>
    </row>
    <row r="18086" spans="12:16" x14ac:dyDescent="0.35">
      <c r="L18086" t="s">
        <v>27</v>
      </c>
      <c r="M18086" t="s">
        <v>7747</v>
      </c>
      <c r="N18086">
        <v>6</v>
      </c>
      <c r="P18086">
        <v>1</v>
      </c>
    </row>
    <row r="18087" spans="12:16" x14ac:dyDescent="0.35">
      <c r="L18087" t="s">
        <v>27</v>
      </c>
      <c r="M18087" t="s">
        <v>7747</v>
      </c>
      <c r="N18087">
        <v>6</v>
      </c>
      <c r="P18087">
        <v>1</v>
      </c>
    </row>
    <row r="18088" spans="12:16" x14ac:dyDescent="0.35">
      <c r="L18088" t="s">
        <v>27</v>
      </c>
      <c r="M18088" t="s">
        <v>7747</v>
      </c>
      <c r="N18088">
        <v>6</v>
      </c>
      <c r="P18088">
        <v>1</v>
      </c>
    </row>
    <row r="18089" spans="12:16" x14ac:dyDescent="0.35">
      <c r="L18089" t="s">
        <v>27</v>
      </c>
      <c r="M18089" t="s">
        <v>7747</v>
      </c>
      <c r="N18089">
        <v>6</v>
      </c>
      <c r="P18089">
        <v>1</v>
      </c>
    </row>
    <row r="18090" spans="12:16" x14ac:dyDescent="0.35">
      <c r="L18090" t="s">
        <v>27</v>
      </c>
      <c r="M18090" t="s">
        <v>7747</v>
      </c>
      <c r="N18090">
        <v>6</v>
      </c>
      <c r="P18090">
        <v>1</v>
      </c>
    </row>
    <row r="18091" spans="12:16" x14ac:dyDescent="0.35">
      <c r="L18091" t="s">
        <v>27</v>
      </c>
      <c r="M18091" t="s">
        <v>7747</v>
      </c>
      <c r="N18091">
        <v>6</v>
      </c>
      <c r="P18091">
        <v>1</v>
      </c>
    </row>
    <row r="18092" spans="12:16" x14ac:dyDescent="0.35">
      <c r="L18092" t="s">
        <v>27</v>
      </c>
      <c r="M18092" t="s">
        <v>7747</v>
      </c>
      <c r="N18092">
        <v>6</v>
      </c>
      <c r="P18092">
        <v>1</v>
      </c>
    </row>
    <row r="18093" spans="12:16" x14ac:dyDescent="0.35">
      <c r="L18093" t="s">
        <v>27</v>
      </c>
      <c r="M18093" t="s">
        <v>7747</v>
      </c>
      <c r="N18093">
        <v>6</v>
      </c>
      <c r="P18093">
        <v>1</v>
      </c>
    </row>
    <row r="18094" spans="12:16" x14ac:dyDescent="0.35">
      <c r="L18094" t="s">
        <v>27</v>
      </c>
      <c r="M18094" t="s">
        <v>7747</v>
      </c>
      <c r="N18094">
        <v>6</v>
      </c>
      <c r="P18094">
        <v>1</v>
      </c>
    </row>
    <row r="18095" spans="12:16" x14ac:dyDescent="0.35">
      <c r="L18095" t="s">
        <v>27</v>
      </c>
      <c r="M18095" t="s">
        <v>7747</v>
      </c>
      <c r="N18095">
        <v>6</v>
      </c>
      <c r="P18095">
        <v>1</v>
      </c>
    </row>
    <row r="18096" spans="12:16" x14ac:dyDescent="0.35">
      <c r="L18096" t="s">
        <v>27</v>
      </c>
      <c r="M18096" t="s">
        <v>7747</v>
      </c>
      <c r="N18096">
        <v>6</v>
      </c>
      <c r="P18096">
        <v>1</v>
      </c>
    </row>
    <row r="18097" spans="12:16" x14ac:dyDescent="0.35">
      <c r="L18097" t="s">
        <v>27</v>
      </c>
      <c r="M18097" t="s">
        <v>7747</v>
      </c>
      <c r="N18097">
        <v>6</v>
      </c>
      <c r="P18097">
        <v>1</v>
      </c>
    </row>
    <row r="18098" spans="12:16" x14ac:dyDescent="0.35">
      <c r="L18098" t="s">
        <v>27</v>
      </c>
      <c r="M18098" t="s">
        <v>7747</v>
      </c>
      <c r="N18098">
        <v>6</v>
      </c>
      <c r="P18098">
        <v>1</v>
      </c>
    </row>
    <row r="18099" spans="12:16" x14ac:dyDescent="0.35">
      <c r="L18099" t="s">
        <v>27</v>
      </c>
      <c r="M18099" t="s">
        <v>7747</v>
      </c>
      <c r="N18099">
        <v>6</v>
      </c>
      <c r="P18099">
        <v>1</v>
      </c>
    </row>
    <row r="18100" spans="12:16" x14ac:dyDescent="0.35">
      <c r="L18100" t="s">
        <v>27</v>
      </c>
      <c r="M18100" t="s">
        <v>7747</v>
      </c>
      <c r="N18100">
        <v>6</v>
      </c>
      <c r="P18100">
        <v>1</v>
      </c>
    </row>
    <row r="18101" spans="12:16" x14ac:dyDescent="0.35">
      <c r="L18101" t="s">
        <v>27</v>
      </c>
      <c r="M18101" t="s">
        <v>7747</v>
      </c>
      <c r="N18101">
        <v>6</v>
      </c>
      <c r="P18101">
        <v>1</v>
      </c>
    </row>
    <row r="18102" spans="12:16" x14ac:dyDescent="0.35">
      <c r="L18102" t="s">
        <v>27</v>
      </c>
      <c r="M18102" t="s">
        <v>7747</v>
      </c>
      <c r="N18102">
        <v>6</v>
      </c>
      <c r="P18102">
        <v>1</v>
      </c>
    </row>
    <row r="18103" spans="12:16" x14ac:dyDescent="0.35">
      <c r="L18103" t="s">
        <v>27</v>
      </c>
      <c r="M18103" t="s">
        <v>7747</v>
      </c>
      <c r="N18103">
        <v>6</v>
      </c>
      <c r="P18103">
        <v>1</v>
      </c>
    </row>
    <row r="18104" spans="12:16" x14ac:dyDescent="0.35">
      <c r="L18104" t="s">
        <v>27</v>
      </c>
      <c r="M18104" t="s">
        <v>7747</v>
      </c>
      <c r="N18104">
        <v>6</v>
      </c>
      <c r="P18104">
        <v>1</v>
      </c>
    </row>
    <row r="18105" spans="12:16" x14ac:dyDescent="0.35">
      <c r="L18105" t="s">
        <v>27</v>
      </c>
      <c r="M18105" t="s">
        <v>7747</v>
      </c>
      <c r="N18105">
        <v>6</v>
      </c>
      <c r="P18105">
        <v>1</v>
      </c>
    </row>
    <row r="18106" spans="12:16" x14ac:dyDescent="0.35">
      <c r="L18106" t="s">
        <v>27</v>
      </c>
      <c r="M18106" t="s">
        <v>7747</v>
      </c>
      <c r="N18106">
        <v>6</v>
      </c>
      <c r="P18106">
        <v>1</v>
      </c>
    </row>
    <row r="18107" spans="12:16" x14ac:dyDescent="0.35">
      <c r="L18107" t="s">
        <v>27</v>
      </c>
      <c r="M18107" t="s">
        <v>7747</v>
      </c>
      <c r="N18107">
        <v>6</v>
      </c>
      <c r="P18107">
        <v>1</v>
      </c>
    </row>
    <row r="18108" spans="12:16" x14ac:dyDescent="0.35">
      <c r="L18108" t="s">
        <v>27</v>
      </c>
      <c r="M18108" t="s">
        <v>7747</v>
      </c>
      <c r="N18108">
        <v>6</v>
      </c>
      <c r="P18108">
        <v>1</v>
      </c>
    </row>
    <row r="18109" spans="12:16" x14ac:dyDescent="0.35">
      <c r="L18109" t="s">
        <v>27</v>
      </c>
      <c r="M18109" t="s">
        <v>7747</v>
      </c>
      <c r="N18109">
        <v>6</v>
      </c>
      <c r="P18109">
        <v>1</v>
      </c>
    </row>
    <row r="18110" spans="12:16" x14ac:dyDescent="0.35">
      <c r="L18110" t="s">
        <v>27</v>
      </c>
      <c r="M18110" t="s">
        <v>7747</v>
      </c>
      <c r="N18110">
        <v>6</v>
      </c>
      <c r="P18110">
        <v>1</v>
      </c>
    </row>
    <row r="18111" spans="12:16" x14ac:dyDescent="0.35">
      <c r="L18111" t="s">
        <v>27</v>
      </c>
      <c r="M18111" t="s">
        <v>7747</v>
      </c>
      <c r="N18111">
        <v>6</v>
      </c>
      <c r="P18111">
        <v>1</v>
      </c>
    </row>
    <row r="18112" spans="12:16" x14ac:dyDescent="0.35">
      <c r="L18112" t="s">
        <v>27</v>
      </c>
      <c r="M18112" t="s">
        <v>7747</v>
      </c>
      <c r="N18112">
        <v>6</v>
      </c>
      <c r="P18112">
        <v>1</v>
      </c>
    </row>
    <row r="18113" spans="12:16" x14ac:dyDescent="0.35">
      <c r="L18113" t="s">
        <v>27</v>
      </c>
      <c r="M18113" t="s">
        <v>7747</v>
      </c>
      <c r="N18113">
        <v>6</v>
      </c>
      <c r="P18113">
        <v>1</v>
      </c>
    </row>
    <row r="18114" spans="12:16" x14ac:dyDescent="0.35">
      <c r="L18114" t="s">
        <v>27</v>
      </c>
      <c r="M18114" t="s">
        <v>7747</v>
      </c>
      <c r="N18114">
        <v>6</v>
      </c>
      <c r="P18114">
        <v>1</v>
      </c>
    </row>
    <row r="18115" spans="12:16" x14ac:dyDescent="0.35">
      <c r="L18115" t="s">
        <v>27</v>
      </c>
      <c r="M18115" t="s">
        <v>7747</v>
      </c>
      <c r="N18115">
        <v>6</v>
      </c>
      <c r="P18115">
        <v>1</v>
      </c>
    </row>
    <row r="18116" spans="12:16" x14ac:dyDescent="0.35">
      <c r="L18116" t="s">
        <v>27</v>
      </c>
      <c r="M18116" t="s">
        <v>7747</v>
      </c>
      <c r="N18116">
        <v>6</v>
      </c>
      <c r="P18116">
        <v>1</v>
      </c>
    </row>
    <row r="18117" spans="12:16" x14ac:dyDescent="0.35">
      <c r="L18117" t="s">
        <v>27</v>
      </c>
      <c r="M18117" t="s">
        <v>7747</v>
      </c>
      <c r="N18117">
        <v>6</v>
      </c>
      <c r="P18117">
        <v>1</v>
      </c>
    </row>
    <row r="18118" spans="12:16" x14ac:dyDescent="0.35">
      <c r="L18118" t="s">
        <v>27</v>
      </c>
      <c r="M18118" t="s">
        <v>7747</v>
      </c>
      <c r="N18118">
        <v>6</v>
      </c>
      <c r="P18118">
        <v>1</v>
      </c>
    </row>
    <row r="18119" spans="12:16" x14ac:dyDescent="0.35">
      <c r="L18119" t="s">
        <v>27</v>
      </c>
      <c r="M18119" t="s">
        <v>7747</v>
      </c>
      <c r="N18119">
        <v>6</v>
      </c>
      <c r="P18119">
        <v>1</v>
      </c>
    </row>
    <row r="18120" spans="12:16" x14ac:dyDescent="0.35">
      <c r="L18120" t="s">
        <v>27</v>
      </c>
      <c r="M18120" t="s">
        <v>7747</v>
      </c>
      <c r="N18120">
        <v>6</v>
      </c>
      <c r="P18120">
        <v>1</v>
      </c>
    </row>
    <row r="18121" spans="12:16" x14ac:dyDescent="0.35">
      <c r="L18121" t="s">
        <v>27</v>
      </c>
      <c r="M18121" t="s">
        <v>7747</v>
      </c>
      <c r="N18121">
        <v>6</v>
      </c>
      <c r="P18121">
        <v>1</v>
      </c>
    </row>
    <row r="18122" spans="12:16" x14ac:dyDescent="0.35">
      <c r="L18122" t="s">
        <v>27</v>
      </c>
      <c r="M18122" t="s">
        <v>7747</v>
      </c>
      <c r="N18122">
        <v>6</v>
      </c>
      <c r="P18122">
        <v>1</v>
      </c>
    </row>
    <row r="18123" spans="12:16" x14ac:dyDescent="0.35">
      <c r="L18123" t="s">
        <v>27</v>
      </c>
      <c r="M18123" t="s">
        <v>7747</v>
      </c>
      <c r="N18123">
        <v>6</v>
      </c>
      <c r="P18123">
        <v>1</v>
      </c>
    </row>
    <row r="18124" spans="12:16" x14ac:dyDescent="0.35">
      <c r="L18124" t="s">
        <v>27</v>
      </c>
      <c r="M18124" t="s">
        <v>7747</v>
      </c>
      <c r="N18124">
        <v>6</v>
      </c>
      <c r="P18124">
        <v>1</v>
      </c>
    </row>
    <row r="18125" spans="12:16" x14ac:dyDescent="0.35">
      <c r="L18125" t="s">
        <v>27</v>
      </c>
      <c r="M18125" t="s">
        <v>7747</v>
      </c>
      <c r="N18125">
        <v>6</v>
      </c>
      <c r="P18125">
        <v>1</v>
      </c>
    </row>
    <row r="18126" spans="12:16" x14ac:dyDescent="0.35">
      <c r="L18126" t="s">
        <v>27</v>
      </c>
      <c r="M18126" t="s">
        <v>7747</v>
      </c>
      <c r="N18126">
        <v>6</v>
      </c>
      <c r="P18126">
        <v>1</v>
      </c>
    </row>
    <row r="18127" spans="12:16" x14ac:dyDescent="0.35">
      <c r="L18127" t="s">
        <v>27</v>
      </c>
      <c r="M18127" t="s">
        <v>7747</v>
      </c>
      <c r="N18127">
        <v>6</v>
      </c>
      <c r="P18127">
        <v>1</v>
      </c>
    </row>
    <row r="18128" spans="12:16" x14ac:dyDescent="0.35">
      <c r="L18128" t="s">
        <v>27</v>
      </c>
      <c r="M18128" t="s">
        <v>7747</v>
      </c>
      <c r="N18128">
        <v>6</v>
      </c>
      <c r="P18128">
        <v>1</v>
      </c>
    </row>
    <row r="18129" spans="12:16" x14ac:dyDescent="0.35">
      <c r="L18129" t="s">
        <v>27</v>
      </c>
      <c r="M18129" t="s">
        <v>7747</v>
      </c>
      <c r="N18129">
        <v>6</v>
      </c>
      <c r="P18129">
        <v>1</v>
      </c>
    </row>
    <row r="18130" spans="12:16" x14ac:dyDescent="0.35">
      <c r="L18130" t="s">
        <v>27</v>
      </c>
      <c r="M18130" t="s">
        <v>7747</v>
      </c>
      <c r="N18130">
        <v>6</v>
      </c>
      <c r="P18130">
        <v>1</v>
      </c>
    </row>
    <row r="18131" spans="12:16" x14ac:dyDescent="0.35">
      <c r="L18131" t="s">
        <v>27</v>
      </c>
      <c r="M18131" t="s">
        <v>7747</v>
      </c>
      <c r="N18131">
        <v>6</v>
      </c>
      <c r="P18131">
        <v>1</v>
      </c>
    </row>
    <row r="18132" spans="12:16" x14ac:dyDescent="0.35">
      <c r="L18132" t="s">
        <v>27</v>
      </c>
      <c r="M18132" t="s">
        <v>7747</v>
      </c>
      <c r="N18132">
        <v>6</v>
      </c>
      <c r="P18132">
        <v>1</v>
      </c>
    </row>
    <row r="18133" spans="12:16" x14ac:dyDescent="0.35">
      <c r="L18133" t="s">
        <v>27</v>
      </c>
      <c r="M18133" t="s">
        <v>7747</v>
      </c>
      <c r="N18133">
        <v>6</v>
      </c>
      <c r="P18133">
        <v>1</v>
      </c>
    </row>
    <row r="18134" spans="12:16" x14ac:dyDescent="0.35">
      <c r="L18134" t="s">
        <v>27</v>
      </c>
      <c r="M18134" t="s">
        <v>7747</v>
      </c>
      <c r="N18134">
        <v>6</v>
      </c>
      <c r="P18134">
        <v>1</v>
      </c>
    </row>
    <row r="18135" spans="12:16" x14ac:dyDescent="0.35">
      <c r="L18135" t="s">
        <v>27</v>
      </c>
      <c r="M18135" t="s">
        <v>7747</v>
      </c>
      <c r="N18135">
        <v>6</v>
      </c>
      <c r="P18135">
        <v>1</v>
      </c>
    </row>
    <row r="18136" spans="12:16" x14ac:dyDescent="0.35">
      <c r="L18136" t="s">
        <v>27</v>
      </c>
      <c r="M18136" t="s">
        <v>7747</v>
      </c>
      <c r="N18136">
        <v>6</v>
      </c>
      <c r="P18136">
        <v>1</v>
      </c>
    </row>
    <row r="18137" spans="12:16" x14ac:dyDescent="0.35">
      <c r="L18137" t="s">
        <v>27</v>
      </c>
      <c r="M18137" t="s">
        <v>7747</v>
      </c>
      <c r="N18137">
        <v>6</v>
      </c>
      <c r="P18137">
        <v>1</v>
      </c>
    </row>
    <row r="18138" spans="12:16" x14ac:dyDescent="0.35">
      <c r="L18138" t="s">
        <v>27</v>
      </c>
      <c r="M18138" t="s">
        <v>7747</v>
      </c>
      <c r="N18138">
        <v>6</v>
      </c>
      <c r="P18138">
        <v>1</v>
      </c>
    </row>
    <row r="18139" spans="12:16" x14ac:dyDescent="0.35">
      <c r="L18139" t="s">
        <v>27</v>
      </c>
      <c r="M18139" t="s">
        <v>7747</v>
      </c>
      <c r="N18139">
        <v>6</v>
      </c>
      <c r="P18139">
        <v>1</v>
      </c>
    </row>
    <row r="18140" spans="12:16" x14ac:dyDescent="0.35">
      <c r="L18140" t="s">
        <v>27</v>
      </c>
      <c r="M18140" t="s">
        <v>7747</v>
      </c>
      <c r="N18140">
        <v>6</v>
      </c>
      <c r="P18140">
        <v>1</v>
      </c>
    </row>
    <row r="18141" spans="12:16" x14ac:dyDescent="0.35">
      <c r="L18141" t="s">
        <v>27</v>
      </c>
      <c r="M18141" t="s">
        <v>7747</v>
      </c>
      <c r="N18141">
        <v>6</v>
      </c>
      <c r="P18141">
        <v>1</v>
      </c>
    </row>
    <row r="18142" spans="12:16" x14ac:dyDescent="0.35">
      <c r="L18142" t="s">
        <v>26</v>
      </c>
      <c r="M18142" t="s">
        <v>7747</v>
      </c>
      <c r="N18142">
        <v>6</v>
      </c>
      <c r="P18142">
        <v>1</v>
      </c>
    </row>
    <row r="18143" spans="12:16" x14ac:dyDescent="0.35">
      <c r="L18143" t="s">
        <v>26</v>
      </c>
      <c r="M18143" t="s">
        <v>7747</v>
      </c>
      <c r="N18143">
        <v>6</v>
      </c>
      <c r="P18143">
        <v>1</v>
      </c>
    </row>
    <row r="18144" spans="12:16" x14ac:dyDescent="0.35">
      <c r="L18144" t="s">
        <v>26</v>
      </c>
      <c r="M18144" t="s">
        <v>7747</v>
      </c>
      <c r="N18144">
        <v>6</v>
      </c>
      <c r="P18144">
        <v>1</v>
      </c>
    </row>
    <row r="18145" spans="12:16" x14ac:dyDescent="0.35">
      <c r="L18145" t="s">
        <v>26</v>
      </c>
      <c r="M18145" t="s">
        <v>7747</v>
      </c>
      <c r="N18145">
        <v>6</v>
      </c>
      <c r="P18145">
        <v>1</v>
      </c>
    </row>
    <row r="18146" spans="12:16" x14ac:dyDescent="0.35">
      <c r="L18146" t="s">
        <v>26</v>
      </c>
      <c r="M18146" t="s">
        <v>7747</v>
      </c>
      <c r="N18146">
        <v>6</v>
      </c>
      <c r="P18146">
        <v>1</v>
      </c>
    </row>
    <row r="18147" spans="12:16" x14ac:dyDescent="0.35">
      <c r="L18147" t="s">
        <v>26</v>
      </c>
      <c r="M18147" t="s">
        <v>7747</v>
      </c>
      <c r="N18147">
        <v>6</v>
      </c>
      <c r="P18147">
        <v>1</v>
      </c>
    </row>
    <row r="18148" spans="12:16" x14ac:dyDescent="0.35">
      <c r="L18148" t="s">
        <v>26</v>
      </c>
      <c r="M18148" t="s">
        <v>7747</v>
      </c>
      <c r="N18148">
        <v>6</v>
      </c>
      <c r="P18148">
        <v>1</v>
      </c>
    </row>
    <row r="18149" spans="12:16" x14ac:dyDescent="0.35">
      <c r="L18149" t="s">
        <v>26</v>
      </c>
      <c r="M18149" t="s">
        <v>7747</v>
      </c>
      <c r="N18149">
        <v>6</v>
      </c>
      <c r="P18149">
        <v>1</v>
      </c>
    </row>
    <row r="18150" spans="12:16" x14ac:dyDescent="0.35">
      <c r="L18150" t="s">
        <v>26</v>
      </c>
      <c r="M18150" t="s">
        <v>7747</v>
      </c>
      <c r="N18150">
        <v>6</v>
      </c>
      <c r="P18150">
        <v>1</v>
      </c>
    </row>
    <row r="18151" spans="12:16" x14ac:dyDescent="0.35">
      <c r="L18151" t="s">
        <v>26</v>
      </c>
      <c r="M18151" t="s">
        <v>7747</v>
      </c>
      <c r="N18151">
        <v>6</v>
      </c>
      <c r="P18151">
        <v>1</v>
      </c>
    </row>
    <row r="18152" spans="12:16" x14ac:dyDescent="0.35">
      <c r="L18152" t="s">
        <v>26</v>
      </c>
      <c r="M18152" t="s">
        <v>7747</v>
      </c>
      <c r="N18152">
        <v>6</v>
      </c>
      <c r="P18152">
        <v>1</v>
      </c>
    </row>
    <row r="18153" spans="12:16" x14ac:dyDescent="0.35">
      <c r="L18153" t="s">
        <v>26</v>
      </c>
      <c r="M18153" t="s">
        <v>7747</v>
      </c>
      <c r="N18153">
        <v>6</v>
      </c>
      <c r="P18153">
        <v>1</v>
      </c>
    </row>
    <row r="18154" spans="12:16" x14ac:dyDescent="0.35">
      <c r="L18154" t="s">
        <v>26</v>
      </c>
      <c r="M18154" t="s">
        <v>7747</v>
      </c>
      <c r="N18154">
        <v>6</v>
      </c>
      <c r="P18154">
        <v>1</v>
      </c>
    </row>
    <row r="18155" spans="12:16" x14ac:dyDescent="0.35">
      <c r="L18155" t="s">
        <v>26</v>
      </c>
      <c r="M18155" t="s">
        <v>7747</v>
      </c>
      <c r="N18155">
        <v>6</v>
      </c>
      <c r="P18155">
        <v>1</v>
      </c>
    </row>
    <row r="18156" spans="12:16" x14ac:dyDescent="0.35">
      <c r="L18156" t="s">
        <v>26</v>
      </c>
      <c r="M18156" t="s">
        <v>7747</v>
      </c>
      <c r="N18156">
        <v>6</v>
      </c>
      <c r="P18156">
        <v>1</v>
      </c>
    </row>
    <row r="18157" spans="12:16" x14ac:dyDescent="0.35">
      <c r="L18157" t="s">
        <v>26</v>
      </c>
      <c r="M18157" t="s">
        <v>7747</v>
      </c>
      <c r="N18157">
        <v>6</v>
      </c>
      <c r="P18157">
        <v>1</v>
      </c>
    </row>
    <row r="18158" spans="12:16" x14ac:dyDescent="0.35">
      <c r="L18158" t="s">
        <v>26</v>
      </c>
      <c r="M18158" t="s">
        <v>7747</v>
      </c>
      <c r="N18158">
        <v>6</v>
      </c>
      <c r="P18158">
        <v>1</v>
      </c>
    </row>
    <row r="18159" spans="12:16" x14ac:dyDescent="0.35">
      <c r="L18159" t="s">
        <v>26</v>
      </c>
      <c r="M18159" t="s">
        <v>7747</v>
      </c>
      <c r="N18159">
        <v>6</v>
      </c>
      <c r="P18159">
        <v>1</v>
      </c>
    </row>
    <row r="18160" spans="12:16" x14ac:dyDescent="0.35">
      <c r="L18160" t="s">
        <v>26</v>
      </c>
      <c r="M18160" t="s">
        <v>7747</v>
      </c>
      <c r="N18160">
        <v>6</v>
      </c>
      <c r="P18160">
        <v>1</v>
      </c>
    </row>
    <row r="18161" spans="12:16" x14ac:dyDescent="0.35">
      <c r="L18161" t="s">
        <v>26</v>
      </c>
      <c r="M18161" t="s">
        <v>7747</v>
      </c>
      <c r="N18161">
        <v>6</v>
      </c>
      <c r="P18161">
        <v>1</v>
      </c>
    </row>
    <row r="18162" spans="12:16" x14ac:dyDescent="0.35">
      <c r="L18162" t="s">
        <v>26</v>
      </c>
      <c r="M18162" t="s">
        <v>7747</v>
      </c>
      <c r="N18162">
        <v>6</v>
      </c>
      <c r="P18162">
        <v>1</v>
      </c>
    </row>
    <row r="18163" spans="12:16" x14ac:dyDescent="0.35">
      <c r="L18163" t="s">
        <v>26</v>
      </c>
      <c r="M18163" t="s">
        <v>7747</v>
      </c>
      <c r="N18163">
        <v>6</v>
      </c>
      <c r="P18163">
        <v>1</v>
      </c>
    </row>
    <row r="18164" spans="12:16" x14ac:dyDescent="0.35">
      <c r="L18164" t="s">
        <v>26</v>
      </c>
      <c r="M18164" t="s">
        <v>7747</v>
      </c>
      <c r="N18164">
        <v>6</v>
      </c>
      <c r="P18164">
        <v>1</v>
      </c>
    </row>
    <row r="18165" spans="12:16" x14ac:dyDescent="0.35">
      <c r="L18165" t="s">
        <v>26</v>
      </c>
      <c r="M18165" t="s">
        <v>7747</v>
      </c>
      <c r="N18165">
        <v>6</v>
      </c>
      <c r="P18165">
        <v>1</v>
      </c>
    </row>
    <row r="18166" spans="12:16" x14ac:dyDescent="0.35">
      <c r="L18166" t="s">
        <v>26</v>
      </c>
      <c r="M18166" t="s">
        <v>7747</v>
      </c>
      <c r="N18166">
        <v>6</v>
      </c>
      <c r="P18166">
        <v>1</v>
      </c>
    </row>
    <row r="18167" spans="12:16" x14ac:dyDescent="0.35">
      <c r="L18167" t="s">
        <v>26</v>
      </c>
      <c r="M18167" t="s">
        <v>7747</v>
      </c>
      <c r="N18167">
        <v>6</v>
      </c>
      <c r="P18167">
        <v>1</v>
      </c>
    </row>
    <row r="18168" spans="12:16" x14ac:dyDescent="0.35">
      <c r="L18168" t="s">
        <v>26</v>
      </c>
      <c r="M18168" t="s">
        <v>7747</v>
      </c>
      <c r="N18168">
        <v>6</v>
      </c>
      <c r="P18168">
        <v>1</v>
      </c>
    </row>
    <row r="18169" spans="12:16" x14ac:dyDescent="0.35">
      <c r="L18169" t="s">
        <v>26</v>
      </c>
      <c r="M18169" t="s">
        <v>7747</v>
      </c>
      <c r="N18169">
        <v>6</v>
      </c>
      <c r="P18169">
        <v>1</v>
      </c>
    </row>
    <row r="18170" spans="12:16" x14ac:dyDescent="0.35">
      <c r="L18170" t="s">
        <v>26</v>
      </c>
      <c r="M18170" t="s">
        <v>7747</v>
      </c>
      <c r="N18170">
        <v>6</v>
      </c>
      <c r="P18170">
        <v>1</v>
      </c>
    </row>
    <row r="18171" spans="12:16" x14ac:dyDescent="0.35">
      <c r="L18171" t="s">
        <v>26</v>
      </c>
      <c r="M18171" t="s">
        <v>7747</v>
      </c>
      <c r="N18171">
        <v>6</v>
      </c>
      <c r="P18171">
        <v>1</v>
      </c>
    </row>
    <row r="18172" spans="12:16" x14ac:dyDescent="0.35">
      <c r="L18172" t="s">
        <v>26</v>
      </c>
      <c r="M18172" t="s">
        <v>7747</v>
      </c>
      <c r="N18172">
        <v>6</v>
      </c>
      <c r="P18172">
        <v>1</v>
      </c>
    </row>
    <row r="18173" spans="12:16" x14ac:dyDescent="0.35">
      <c r="L18173" t="s">
        <v>26</v>
      </c>
      <c r="M18173" t="s">
        <v>7747</v>
      </c>
      <c r="N18173">
        <v>6</v>
      </c>
      <c r="P18173">
        <v>1</v>
      </c>
    </row>
    <row r="18174" spans="12:16" x14ac:dyDescent="0.35">
      <c r="L18174" t="s">
        <v>26</v>
      </c>
      <c r="M18174" t="s">
        <v>7747</v>
      </c>
      <c r="N18174">
        <v>6</v>
      </c>
      <c r="P18174">
        <v>1</v>
      </c>
    </row>
    <row r="18175" spans="12:16" x14ac:dyDescent="0.35">
      <c r="L18175" t="s">
        <v>26</v>
      </c>
      <c r="M18175" t="s">
        <v>7747</v>
      </c>
      <c r="N18175">
        <v>6</v>
      </c>
      <c r="P18175">
        <v>1</v>
      </c>
    </row>
    <row r="18176" spans="12:16" x14ac:dyDescent="0.35">
      <c r="L18176" t="s">
        <v>26</v>
      </c>
      <c r="M18176" t="s">
        <v>7747</v>
      </c>
      <c r="N18176">
        <v>6</v>
      </c>
      <c r="P18176">
        <v>1</v>
      </c>
    </row>
    <row r="18177" spans="12:16" x14ac:dyDescent="0.35">
      <c r="L18177" t="s">
        <v>26</v>
      </c>
      <c r="M18177" t="s">
        <v>7747</v>
      </c>
      <c r="N18177">
        <v>6</v>
      </c>
      <c r="P18177">
        <v>1</v>
      </c>
    </row>
    <row r="18178" spans="12:16" x14ac:dyDescent="0.35">
      <c r="L18178" t="s">
        <v>26</v>
      </c>
      <c r="M18178" t="s">
        <v>7747</v>
      </c>
      <c r="N18178">
        <v>6</v>
      </c>
      <c r="P18178">
        <v>1</v>
      </c>
    </row>
    <row r="18179" spans="12:16" x14ac:dyDescent="0.35">
      <c r="L18179" t="s">
        <v>26</v>
      </c>
      <c r="M18179" t="s">
        <v>7747</v>
      </c>
      <c r="N18179">
        <v>6</v>
      </c>
      <c r="P18179">
        <v>1</v>
      </c>
    </row>
    <row r="18180" spans="12:16" x14ac:dyDescent="0.35">
      <c r="L18180" t="s">
        <v>26</v>
      </c>
      <c r="M18180" t="s">
        <v>7747</v>
      </c>
      <c r="N18180">
        <v>6</v>
      </c>
      <c r="P18180">
        <v>1</v>
      </c>
    </row>
    <row r="18181" spans="12:16" x14ac:dyDescent="0.35">
      <c r="L18181" t="s">
        <v>26</v>
      </c>
      <c r="M18181" t="s">
        <v>7747</v>
      </c>
      <c r="N18181">
        <v>6</v>
      </c>
      <c r="P18181">
        <v>1</v>
      </c>
    </row>
    <row r="18182" spans="12:16" x14ac:dyDescent="0.35">
      <c r="L18182" t="s">
        <v>26</v>
      </c>
      <c r="M18182" t="s">
        <v>7747</v>
      </c>
      <c r="N18182">
        <v>6</v>
      </c>
      <c r="P18182">
        <v>1</v>
      </c>
    </row>
    <row r="18183" spans="12:16" x14ac:dyDescent="0.35">
      <c r="L18183" t="s">
        <v>26</v>
      </c>
      <c r="M18183" t="s">
        <v>7747</v>
      </c>
      <c r="N18183">
        <v>6</v>
      </c>
      <c r="P18183">
        <v>1</v>
      </c>
    </row>
    <row r="18184" spans="12:16" x14ac:dyDescent="0.35">
      <c r="L18184" t="s">
        <v>26</v>
      </c>
      <c r="M18184" t="s">
        <v>7747</v>
      </c>
      <c r="N18184">
        <v>6</v>
      </c>
      <c r="P18184">
        <v>1</v>
      </c>
    </row>
    <row r="18185" spans="12:16" x14ac:dyDescent="0.35">
      <c r="L18185" t="s">
        <v>26</v>
      </c>
      <c r="M18185" t="s">
        <v>7747</v>
      </c>
      <c r="N18185">
        <v>6</v>
      </c>
      <c r="P18185">
        <v>1</v>
      </c>
    </row>
    <row r="18186" spans="12:16" x14ac:dyDescent="0.35">
      <c r="L18186" t="s">
        <v>26</v>
      </c>
      <c r="M18186" t="s">
        <v>7747</v>
      </c>
      <c r="N18186">
        <v>6</v>
      </c>
      <c r="P18186">
        <v>1</v>
      </c>
    </row>
    <row r="18187" spans="12:16" x14ac:dyDescent="0.35">
      <c r="L18187" t="s">
        <v>26</v>
      </c>
      <c r="M18187" t="s">
        <v>7747</v>
      </c>
      <c r="N18187">
        <v>6</v>
      </c>
      <c r="P18187">
        <v>1</v>
      </c>
    </row>
    <row r="18188" spans="12:16" x14ac:dyDescent="0.35">
      <c r="L18188" t="s">
        <v>26</v>
      </c>
      <c r="M18188" t="s">
        <v>7747</v>
      </c>
      <c r="N18188">
        <v>6</v>
      </c>
      <c r="P18188">
        <v>1</v>
      </c>
    </row>
    <row r="18189" spans="12:16" x14ac:dyDescent="0.35">
      <c r="L18189" t="s">
        <v>26</v>
      </c>
      <c r="M18189" t="s">
        <v>7747</v>
      </c>
      <c r="N18189">
        <v>6</v>
      </c>
      <c r="P18189">
        <v>1</v>
      </c>
    </row>
    <row r="18190" spans="12:16" x14ac:dyDescent="0.35">
      <c r="L18190" t="s">
        <v>26</v>
      </c>
      <c r="M18190" t="s">
        <v>7747</v>
      </c>
      <c r="N18190">
        <v>6</v>
      </c>
      <c r="P18190">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vt:i4>
      </vt:variant>
    </vt:vector>
  </HeadingPairs>
  <TitlesOfParts>
    <vt:vector size="22" baseType="lpstr">
      <vt:lpstr>Days_Prior_Bkg_by_Contributors</vt:lpstr>
      <vt:lpstr>Days_Prior_by_Route</vt:lpstr>
      <vt:lpstr>Booking Trend</vt:lpstr>
      <vt:lpstr>EASTER Booked by Contributors</vt:lpstr>
      <vt:lpstr>Weekly Avl Seats Rev vs Cost</vt:lpstr>
      <vt:lpstr>Weekly Rotation Revenue</vt:lpstr>
      <vt:lpstr>For PNL Updates</vt:lpstr>
      <vt:lpstr>Summary</vt:lpstr>
      <vt:lpstr>Booking_Data</vt:lpstr>
      <vt:lpstr>LookUp</vt:lpstr>
      <vt:lpstr>Weekly Rotation Summary</vt:lpstr>
      <vt:lpstr>Flight Rotation Weeks</vt:lpstr>
      <vt:lpstr>Flight Plan Budget</vt:lpstr>
      <vt:lpstr>Routes Taxes</vt:lpstr>
      <vt:lpstr>Departure Date</vt:lpstr>
      <vt:lpstr>PRL</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MFJ Revenue</cp:lastModifiedBy>
  <cp:lastPrinted>2025-04-16T09:50:03Z</cp:lastPrinted>
  <dcterms:created xsi:type="dcterms:W3CDTF">2023-10-16T10:24:53Z</dcterms:created>
  <dcterms:modified xsi:type="dcterms:W3CDTF">2025-05-16T18:22:18Z</dcterms:modified>
</cp:coreProperties>
</file>